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Iron-Force2-resource\Document\Design\Numerical\"/>
    </mc:Choice>
  </mc:AlternateContent>
  <xr:revisionPtr revIDLastSave="0" documentId="13_ncr:1_{30428887-7387-48D1-B120-486DCB7BFE5E}" xr6:coauthVersionLast="45" xr6:coauthVersionMax="45" xr10:uidLastSave="{00000000-0000-0000-0000-000000000000}"/>
  <bookViews>
    <workbookView xWindow="-120" yWindow="-120" windowWidth="29040" windowHeight="17640" tabRatio="682" xr2:uid="{00000000-000D-0000-FFFF-FFFF00000000}"/>
  </bookViews>
  <sheets>
    <sheet name="汇总" sheetId="9" r:id="rId1"/>
    <sheet name="玩家成长时间线" sheetId="1" r:id="rId2"/>
    <sheet name="军费投放计算" sheetId="3" r:id="rId3"/>
    <sheet name="T1碎片投放计算" sheetId="4" r:id="rId4"/>
    <sheet name="T2碎片投放计算" sheetId="11" r:id="rId5"/>
    <sheet name="T3碎片投放计算" sheetId="12" r:id="rId6"/>
    <sheet name="T1部件投放计算" sheetId="5" r:id="rId7"/>
    <sheet name="T2部件投放计算" sheetId="13" r:id="rId8"/>
    <sheet name="T3部件投放计算" sheetId="14" r:id="rId9"/>
    <sheet name="T4部件投放计算" sheetId="15" r:id="rId10"/>
    <sheet name="宝箱投放计算" sheetId="7" r:id="rId11"/>
    <sheet name="钥匙投放计算" sheetId="8" r:id="rId12"/>
    <sheet name="钻石投放计算" sheetId="6" r:id="rId13"/>
    <sheet name="通用估算系数" sheetId="2" r:id="rId14"/>
  </sheets>
  <externalReferences>
    <externalReference r:id="rId15"/>
    <externalReference r:id="rId1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0" i="9" l="1"/>
  <c r="B19" i="9"/>
  <c r="B17" i="9"/>
  <c r="B14" i="9"/>
  <c r="B13" i="9"/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2" i="6"/>
  <c r="B12" i="9" s="1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2" i="8"/>
  <c r="S17" i="9" l="1"/>
  <c r="S18" i="9"/>
  <c r="S16" i="9"/>
  <c r="K13" i="9" l="1"/>
  <c r="K9" i="9"/>
  <c r="L8" i="9"/>
  <c r="L7" i="9"/>
  <c r="K5" i="9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2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" i="6"/>
  <c r="K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2" i="6"/>
  <c r="A361" i="15" l="1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M2" i="7"/>
  <c r="M3" i="7" l="1"/>
  <c r="N3" i="7"/>
  <c r="M4" i="7"/>
  <c r="N4" i="7"/>
  <c r="M5" i="7"/>
  <c r="N5" i="7"/>
  <c r="M6" i="7"/>
  <c r="N6" i="7"/>
  <c r="M7" i="7"/>
  <c r="N7" i="7"/>
  <c r="M8" i="7"/>
  <c r="N8" i="7"/>
  <c r="M9" i="7"/>
  <c r="N9" i="7"/>
  <c r="M10" i="7"/>
  <c r="N10" i="7"/>
  <c r="M11" i="7"/>
  <c r="N11" i="7"/>
  <c r="M12" i="7"/>
  <c r="N12" i="7"/>
  <c r="M13" i="7"/>
  <c r="N13" i="7"/>
  <c r="M14" i="7"/>
  <c r="N14" i="7"/>
  <c r="M15" i="7"/>
  <c r="N15" i="7"/>
  <c r="M16" i="7"/>
  <c r="N16" i="7"/>
  <c r="M17" i="7"/>
  <c r="N17" i="7"/>
  <c r="M18" i="7"/>
  <c r="N18" i="7"/>
  <c r="M19" i="7"/>
  <c r="N19" i="7"/>
  <c r="M20" i="7"/>
  <c r="N20" i="7"/>
  <c r="M21" i="7"/>
  <c r="N21" i="7"/>
  <c r="M22" i="7"/>
  <c r="N22" i="7"/>
  <c r="M23" i="7"/>
  <c r="N23" i="7"/>
  <c r="M24" i="7"/>
  <c r="N24" i="7"/>
  <c r="M25" i="7"/>
  <c r="N25" i="7"/>
  <c r="M26" i="7"/>
  <c r="N26" i="7"/>
  <c r="M27" i="7"/>
  <c r="N27" i="7"/>
  <c r="M28" i="7"/>
  <c r="N28" i="7"/>
  <c r="M29" i="7"/>
  <c r="N29" i="7"/>
  <c r="M30" i="7"/>
  <c r="N30" i="7"/>
  <c r="M31" i="7"/>
  <c r="N31" i="7"/>
  <c r="M32" i="7"/>
  <c r="N32" i="7"/>
  <c r="M33" i="7"/>
  <c r="N33" i="7"/>
  <c r="M34" i="7"/>
  <c r="N34" i="7"/>
  <c r="M35" i="7"/>
  <c r="N35" i="7"/>
  <c r="M36" i="7"/>
  <c r="N36" i="7"/>
  <c r="M37" i="7"/>
  <c r="N37" i="7"/>
  <c r="M38" i="7"/>
  <c r="N38" i="7"/>
  <c r="M39" i="7"/>
  <c r="N39" i="7"/>
  <c r="M40" i="7"/>
  <c r="N40" i="7"/>
  <c r="M41" i="7"/>
  <c r="N41" i="7"/>
  <c r="M42" i="7"/>
  <c r="N42" i="7"/>
  <c r="M43" i="7"/>
  <c r="N43" i="7"/>
  <c r="M44" i="7"/>
  <c r="N44" i="7"/>
  <c r="M45" i="7"/>
  <c r="N45" i="7"/>
  <c r="M46" i="7"/>
  <c r="N46" i="7"/>
  <c r="M47" i="7"/>
  <c r="N47" i="7"/>
  <c r="M48" i="7"/>
  <c r="N48" i="7"/>
  <c r="M49" i="7"/>
  <c r="N49" i="7"/>
  <c r="M50" i="7"/>
  <c r="N50" i="7"/>
  <c r="M51" i="7"/>
  <c r="N51" i="7"/>
  <c r="M52" i="7"/>
  <c r="N52" i="7"/>
  <c r="M53" i="7"/>
  <c r="N53" i="7"/>
  <c r="M54" i="7"/>
  <c r="N54" i="7"/>
  <c r="M55" i="7"/>
  <c r="N55" i="7"/>
  <c r="M56" i="7"/>
  <c r="N56" i="7"/>
  <c r="M57" i="7"/>
  <c r="N57" i="7"/>
  <c r="M58" i="7"/>
  <c r="N58" i="7"/>
  <c r="M59" i="7"/>
  <c r="N59" i="7"/>
  <c r="M60" i="7"/>
  <c r="N60" i="7"/>
  <c r="M61" i="7"/>
  <c r="N61" i="7"/>
  <c r="M62" i="7"/>
  <c r="N62" i="7"/>
  <c r="M63" i="7"/>
  <c r="N63" i="7"/>
  <c r="M64" i="7"/>
  <c r="N64" i="7"/>
  <c r="M65" i="7"/>
  <c r="N65" i="7"/>
  <c r="M66" i="7"/>
  <c r="N66" i="7"/>
  <c r="M67" i="7"/>
  <c r="N67" i="7"/>
  <c r="M68" i="7"/>
  <c r="N68" i="7"/>
  <c r="M69" i="7"/>
  <c r="N69" i="7"/>
  <c r="M70" i="7"/>
  <c r="N70" i="7"/>
  <c r="M71" i="7"/>
  <c r="N71" i="7"/>
  <c r="M72" i="7"/>
  <c r="N72" i="7"/>
  <c r="M73" i="7"/>
  <c r="N73" i="7"/>
  <c r="M74" i="7"/>
  <c r="N74" i="7"/>
  <c r="M75" i="7"/>
  <c r="N75" i="7"/>
  <c r="M76" i="7"/>
  <c r="N76" i="7"/>
  <c r="M77" i="7"/>
  <c r="N77" i="7"/>
  <c r="M78" i="7"/>
  <c r="N78" i="7"/>
  <c r="M79" i="7"/>
  <c r="N79" i="7"/>
  <c r="M80" i="7"/>
  <c r="N80" i="7"/>
  <c r="M81" i="7"/>
  <c r="N81" i="7"/>
  <c r="M82" i="7"/>
  <c r="N82" i="7"/>
  <c r="M83" i="7"/>
  <c r="N83" i="7"/>
  <c r="M84" i="7"/>
  <c r="N84" i="7"/>
  <c r="M85" i="7"/>
  <c r="N85" i="7"/>
  <c r="M86" i="7"/>
  <c r="N86" i="7"/>
  <c r="M87" i="7"/>
  <c r="N87" i="7"/>
  <c r="M88" i="7"/>
  <c r="N88" i="7"/>
  <c r="M89" i="7"/>
  <c r="N89" i="7"/>
  <c r="M90" i="7"/>
  <c r="N90" i="7"/>
  <c r="M91" i="7"/>
  <c r="N91" i="7"/>
  <c r="M92" i="7"/>
  <c r="N92" i="7"/>
  <c r="M93" i="7"/>
  <c r="N93" i="7"/>
  <c r="M94" i="7"/>
  <c r="N94" i="7"/>
  <c r="M95" i="7"/>
  <c r="N95" i="7"/>
  <c r="M96" i="7"/>
  <c r="N96" i="7"/>
  <c r="M97" i="7"/>
  <c r="N97" i="7"/>
  <c r="M98" i="7"/>
  <c r="N98" i="7"/>
  <c r="M99" i="7"/>
  <c r="N99" i="7"/>
  <c r="M100" i="7"/>
  <c r="N100" i="7"/>
  <c r="M101" i="7"/>
  <c r="N101" i="7"/>
  <c r="M102" i="7"/>
  <c r="N102" i="7"/>
  <c r="M103" i="7"/>
  <c r="N103" i="7"/>
  <c r="M104" i="7"/>
  <c r="N104" i="7"/>
  <c r="M105" i="7"/>
  <c r="N105" i="7"/>
  <c r="M106" i="7"/>
  <c r="N106" i="7"/>
  <c r="M107" i="7"/>
  <c r="N107" i="7"/>
  <c r="M108" i="7"/>
  <c r="N108" i="7"/>
  <c r="M109" i="7"/>
  <c r="N109" i="7"/>
  <c r="M110" i="7"/>
  <c r="N110" i="7"/>
  <c r="M111" i="7"/>
  <c r="N111" i="7"/>
  <c r="M112" i="7"/>
  <c r="N112" i="7"/>
  <c r="M113" i="7"/>
  <c r="N113" i="7"/>
  <c r="M114" i="7"/>
  <c r="N114" i="7"/>
  <c r="M115" i="7"/>
  <c r="N115" i="7"/>
  <c r="M116" i="7"/>
  <c r="N116" i="7"/>
  <c r="M117" i="7"/>
  <c r="N117" i="7"/>
  <c r="M118" i="7"/>
  <c r="N118" i="7"/>
  <c r="M119" i="7"/>
  <c r="N119" i="7"/>
  <c r="M120" i="7"/>
  <c r="N120" i="7"/>
  <c r="M121" i="7"/>
  <c r="N121" i="7"/>
  <c r="M122" i="7"/>
  <c r="N122" i="7"/>
  <c r="M123" i="7"/>
  <c r="N123" i="7"/>
  <c r="M124" i="7"/>
  <c r="N124" i="7"/>
  <c r="M125" i="7"/>
  <c r="N125" i="7"/>
  <c r="M126" i="7"/>
  <c r="N126" i="7"/>
  <c r="M127" i="7"/>
  <c r="N127" i="7"/>
  <c r="M128" i="7"/>
  <c r="N128" i="7"/>
  <c r="M129" i="7"/>
  <c r="N129" i="7"/>
  <c r="M130" i="7"/>
  <c r="N130" i="7"/>
  <c r="M131" i="7"/>
  <c r="N131" i="7"/>
  <c r="M132" i="7"/>
  <c r="N132" i="7"/>
  <c r="M133" i="7"/>
  <c r="N133" i="7"/>
  <c r="M134" i="7"/>
  <c r="N134" i="7"/>
  <c r="M135" i="7"/>
  <c r="N135" i="7"/>
  <c r="M136" i="7"/>
  <c r="N136" i="7"/>
  <c r="M137" i="7"/>
  <c r="N137" i="7"/>
  <c r="M138" i="7"/>
  <c r="N138" i="7"/>
  <c r="M139" i="7"/>
  <c r="N139" i="7"/>
  <c r="M140" i="7"/>
  <c r="N140" i="7"/>
  <c r="M141" i="7"/>
  <c r="N141" i="7"/>
  <c r="M142" i="7"/>
  <c r="N142" i="7"/>
  <c r="M143" i="7"/>
  <c r="N143" i="7"/>
  <c r="M144" i="7"/>
  <c r="N144" i="7"/>
  <c r="M145" i="7"/>
  <c r="N145" i="7"/>
  <c r="M146" i="7"/>
  <c r="N146" i="7"/>
  <c r="M147" i="7"/>
  <c r="N147" i="7"/>
  <c r="M148" i="7"/>
  <c r="N148" i="7"/>
  <c r="M149" i="7"/>
  <c r="N149" i="7"/>
  <c r="M150" i="7"/>
  <c r="N150" i="7"/>
  <c r="M151" i="7"/>
  <c r="N151" i="7"/>
  <c r="M152" i="7"/>
  <c r="N152" i="7"/>
  <c r="M153" i="7"/>
  <c r="N153" i="7"/>
  <c r="M154" i="7"/>
  <c r="N154" i="7"/>
  <c r="M155" i="7"/>
  <c r="N155" i="7"/>
  <c r="M156" i="7"/>
  <c r="N156" i="7"/>
  <c r="M157" i="7"/>
  <c r="N157" i="7"/>
  <c r="M158" i="7"/>
  <c r="N158" i="7"/>
  <c r="M159" i="7"/>
  <c r="N159" i="7"/>
  <c r="M160" i="7"/>
  <c r="N160" i="7"/>
  <c r="M161" i="7"/>
  <c r="N161" i="7"/>
  <c r="M162" i="7"/>
  <c r="N162" i="7"/>
  <c r="M163" i="7"/>
  <c r="N163" i="7"/>
  <c r="M164" i="7"/>
  <c r="N164" i="7"/>
  <c r="M165" i="7"/>
  <c r="N165" i="7"/>
  <c r="M166" i="7"/>
  <c r="N166" i="7"/>
  <c r="M167" i="7"/>
  <c r="N167" i="7"/>
  <c r="M168" i="7"/>
  <c r="N168" i="7"/>
  <c r="M169" i="7"/>
  <c r="N169" i="7"/>
  <c r="M170" i="7"/>
  <c r="N170" i="7"/>
  <c r="M171" i="7"/>
  <c r="N171" i="7"/>
  <c r="M172" i="7"/>
  <c r="N172" i="7"/>
  <c r="M173" i="7"/>
  <c r="N173" i="7"/>
  <c r="M174" i="7"/>
  <c r="N174" i="7"/>
  <c r="M175" i="7"/>
  <c r="N175" i="7"/>
  <c r="M176" i="7"/>
  <c r="N176" i="7"/>
  <c r="M177" i="7"/>
  <c r="N177" i="7"/>
  <c r="M178" i="7"/>
  <c r="N178" i="7"/>
  <c r="M179" i="7"/>
  <c r="N179" i="7"/>
  <c r="M180" i="7"/>
  <c r="N180" i="7"/>
  <c r="M181" i="7"/>
  <c r="N181" i="7"/>
  <c r="M182" i="7"/>
  <c r="N182" i="7"/>
  <c r="M183" i="7"/>
  <c r="N183" i="7"/>
  <c r="M184" i="7"/>
  <c r="N184" i="7"/>
  <c r="M185" i="7"/>
  <c r="N185" i="7"/>
  <c r="M186" i="7"/>
  <c r="N186" i="7"/>
  <c r="M187" i="7"/>
  <c r="N187" i="7"/>
  <c r="M188" i="7"/>
  <c r="N188" i="7"/>
  <c r="M189" i="7"/>
  <c r="N189" i="7"/>
  <c r="M190" i="7"/>
  <c r="N190" i="7"/>
  <c r="M191" i="7"/>
  <c r="N191" i="7"/>
  <c r="M192" i="7"/>
  <c r="N192" i="7"/>
  <c r="M193" i="7"/>
  <c r="N193" i="7"/>
  <c r="M194" i="7"/>
  <c r="N194" i="7"/>
  <c r="M195" i="7"/>
  <c r="N195" i="7"/>
  <c r="M196" i="7"/>
  <c r="N196" i="7"/>
  <c r="M197" i="7"/>
  <c r="N197" i="7"/>
  <c r="M198" i="7"/>
  <c r="N198" i="7"/>
  <c r="M199" i="7"/>
  <c r="N199" i="7"/>
  <c r="M200" i="7"/>
  <c r="N200" i="7"/>
  <c r="M201" i="7"/>
  <c r="N201" i="7"/>
  <c r="M202" i="7"/>
  <c r="N202" i="7"/>
  <c r="M203" i="7"/>
  <c r="N203" i="7"/>
  <c r="M204" i="7"/>
  <c r="N204" i="7"/>
  <c r="M205" i="7"/>
  <c r="N205" i="7"/>
  <c r="M206" i="7"/>
  <c r="N206" i="7"/>
  <c r="M207" i="7"/>
  <c r="N207" i="7"/>
  <c r="M208" i="7"/>
  <c r="N208" i="7"/>
  <c r="M209" i="7"/>
  <c r="N209" i="7"/>
  <c r="M210" i="7"/>
  <c r="N210" i="7"/>
  <c r="M211" i="7"/>
  <c r="N211" i="7"/>
  <c r="M212" i="7"/>
  <c r="N212" i="7"/>
  <c r="M213" i="7"/>
  <c r="N213" i="7"/>
  <c r="M214" i="7"/>
  <c r="N214" i="7"/>
  <c r="M215" i="7"/>
  <c r="N215" i="7"/>
  <c r="M216" i="7"/>
  <c r="N216" i="7"/>
  <c r="M217" i="7"/>
  <c r="N217" i="7"/>
  <c r="M218" i="7"/>
  <c r="N218" i="7"/>
  <c r="M219" i="7"/>
  <c r="N219" i="7"/>
  <c r="M220" i="7"/>
  <c r="N220" i="7"/>
  <c r="M221" i="7"/>
  <c r="N221" i="7"/>
  <c r="M222" i="7"/>
  <c r="N222" i="7"/>
  <c r="M223" i="7"/>
  <c r="N223" i="7"/>
  <c r="M224" i="7"/>
  <c r="N224" i="7"/>
  <c r="M225" i="7"/>
  <c r="N225" i="7"/>
  <c r="M226" i="7"/>
  <c r="N226" i="7"/>
  <c r="M227" i="7"/>
  <c r="N227" i="7"/>
  <c r="M228" i="7"/>
  <c r="N228" i="7"/>
  <c r="M229" i="7"/>
  <c r="N229" i="7"/>
  <c r="M230" i="7"/>
  <c r="N230" i="7"/>
  <c r="M231" i="7"/>
  <c r="N231" i="7"/>
  <c r="M232" i="7"/>
  <c r="N232" i="7"/>
  <c r="M233" i="7"/>
  <c r="N233" i="7"/>
  <c r="M234" i="7"/>
  <c r="N234" i="7"/>
  <c r="M235" i="7"/>
  <c r="N235" i="7"/>
  <c r="M236" i="7"/>
  <c r="N236" i="7"/>
  <c r="M237" i="7"/>
  <c r="N237" i="7"/>
  <c r="M238" i="7"/>
  <c r="N238" i="7"/>
  <c r="M239" i="7"/>
  <c r="N239" i="7"/>
  <c r="M240" i="7"/>
  <c r="N240" i="7"/>
  <c r="M241" i="7"/>
  <c r="N241" i="7"/>
  <c r="M242" i="7"/>
  <c r="N242" i="7"/>
  <c r="M243" i="7"/>
  <c r="N243" i="7"/>
  <c r="M244" i="7"/>
  <c r="N244" i="7"/>
  <c r="M245" i="7"/>
  <c r="N245" i="7"/>
  <c r="M246" i="7"/>
  <c r="N246" i="7"/>
  <c r="M247" i="7"/>
  <c r="N247" i="7"/>
  <c r="M248" i="7"/>
  <c r="N248" i="7"/>
  <c r="M249" i="7"/>
  <c r="N249" i="7"/>
  <c r="M250" i="7"/>
  <c r="N250" i="7"/>
  <c r="M251" i="7"/>
  <c r="N251" i="7"/>
  <c r="M252" i="7"/>
  <c r="N252" i="7"/>
  <c r="M253" i="7"/>
  <c r="N253" i="7"/>
  <c r="M254" i="7"/>
  <c r="N254" i="7"/>
  <c r="M255" i="7"/>
  <c r="N255" i="7"/>
  <c r="M256" i="7"/>
  <c r="N256" i="7"/>
  <c r="M257" i="7"/>
  <c r="N257" i="7"/>
  <c r="M258" i="7"/>
  <c r="N258" i="7"/>
  <c r="M259" i="7"/>
  <c r="N259" i="7"/>
  <c r="M260" i="7"/>
  <c r="N260" i="7"/>
  <c r="M261" i="7"/>
  <c r="N261" i="7"/>
  <c r="M262" i="7"/>
  <c r="N262" i="7"/>
  <c r="M263" i="7"/>
  <c r="N263" i="7"/>
  <c r="M264" i="7"/>
  <c r="N264" i="7"/>
  <c r="M265" i="7"/>
  <c r="N265" i="7"/>
  <c r="M266" i="7"/>
  <c r="N266" i="7"/>
  <c r="M267" i="7"/>
  <c r="N267" i="7"/>
  <c r="M268" i="7"/>
  <c r="N268" i="7"/>
  <c r="M269" i="7"/>
  <c r="N269" i="7"/>
  <c r="M270" i="7"/>
  <c r="N270" i="7"/>
  <c r="M271" i="7"/>
  <c r="N271" i="7"/>
  <c r="M272" i="7"/>
  <c r="N272" i="7"/>
  <c r="M273" i="7"/>
  <c r="N273" i="7"/>
  <c r="M274" i="7"/>
  <c r="N274" i="7"/>
  <c r="M275" i="7"/>
  <c r="N275" i="7"/>
  <c r="M276" i="7"/>
  <c r="N276" i="7"/>
  <c r="M277" i="7"/>
  <c r="N277" i="7"/>
  <c r="M278" i="7"/>
  <c r="N278" i="7"/>
  <c r="M279" i="7"/>
  <c r="N279" i="7"/>
  <c r="M280" i="7"/>
  <c r="N280" i="7"/>
  <c r="M281" i="7"/>
  <c r="N281" i="7"/>
  <c r="M282" i="7"/>
  <c r="N282" i="7"/>
  <c r="M283" i="7"/>
  <c r="N283" i="7"/>
  <c r="M284" i="7"/>
  <c r="N284" i="7"/>
  <c r="M285" i="7"/>
  <c r="N285" i="7"/>
  <c r="M286" i="7"/>
  <c r="N286" i="7"/>
  <c r="M287" i="7"/>
  <c r="N287" i="7"/>
  <c r="M288" i="7"/>
  <c r="N288" i="7"/>
  <c r="M289" i="7"/>
  <c r="N289" i="7"/>
  <c r="M290" i="7"/>
  <c r="N290" i="7"/>
  <c r="M291" i="7"/>
  <c r="N291" i="7"/>
  <c r="M292" i="7"/>
  <c r="N292" i="7"/>
  <c r="M293" i="7"/>
  <c r="N293" i="7"/>
  <c r="M294" i="7"/>
  <c r="N294" i="7"/>
  <c r="M295" i="7"/>
  <c r="N295" i="7"/>
  <c r="M296" i="7"/>
  <c r="N296" i="7"/>
  <c r="M297" i="7"/>
  <c r="N297" i="7"/>
  <c r="M298" i="7"/>
  <c r="N298" i="7"/>
  <c r="M299" i="7"/>
  <c r="N299" i="7"/>
  <c r="M300" i="7"/>
  <c r="N300" i="7"/>
  <c r="M301" i="7"/>
  <c r="N301" i="7"/>
  <c r="M302" i="7"/>
  <c r="N302" i="7"/>
  <c r="M303" i="7"/>
  <c r="N303" i="7"/>
  <c r="M304" i="7"/>
  <c r="N304" i="7"/>
  <c r="M305" i="7"/>
  <c r="N305" i="7"/>
  <c r="M306" i="7"/>
  <c r="N306" i="7"/>
  <c r="M307" i="7"/>
  <c r="N307" i="7"/>
  <c r="M308" i="7"/>
  <c r="N308" i="7"/>
  <c r="M309" i="7"/>
  <c r="N309" i="7"/>
  <c r="M310" i="7"/>
  <c r="N310" i="7"/>
  <c r="M311" i="7"/>
  <c r="N311" i="7"/>
  <c r="M312" i="7"/>
  <c r="N312" i="7"/>
  <c r="M313" i="7"/>
  <c r="N313" i="7"/>
  <c r="M314" i="7"/>
  <c r="N314" i="7"/>
  <c r="M315" i="7"/>
  <c r="N315" i="7"/>
  <c r="M316" i="7"/>
  <c r="N316" i="7"/>
  <c r="M317" i="7"/>
  <c r="N317" i="7"/>
  <c r="M318" i="7"/>
  <c r="N318" i="7"/>
  <c r="M319" i="7"/>
  <c r="N319" i="7"/>
  <c r="M320" i="7"/>
  <c r="N320" i="7"/>
  <c r="M321" i="7"/>
  <c r="N321" i="7"/>
  <c r="M322" i="7"/>
  <c r="N322" i="7"/>
  <c r="M323" i="7"/>
  <c r="N323" i="7"/>
  <c r="M324" i="7"/>
  <c r="N324" i="7"/>
  <c r="M325" i="7"/>
  <c r="N325" i="7"/>
  <c r="M326" i="7"/>
  <c r="N326" i="7"/>
  <c r="M327" i="7"/>
  <c r="N327" i="7"/>
  <c r="M328" i="7"/>
  <c r="N328" i="7"/>
  <c r="M329" i="7"/>
  <c r="N329" i="7"/>
  <c r="M330" i="7"/>
  <c r="N330" i="7"/>
  <c r="M331" i="7"/>
  <c r="N331" i="7"/>
  <c r="M332" i="7"/>
  <c r="N332" i="7"/>
  <c r="M333" i="7"/>
  <c r="N333" i="7"/>
  <c r="M334" i="7"/>
  <c r="N334" i="7"/>
  <c r="M335" i="7"/>
  <c r="N335" i="7"/>
  <c r="M336" i="7"/>
  <c r="N336" i="7"/>
  <c r="M337" i="7"/>
  <c r="N337" i="7"/>
  <c r="M338" i="7"/>
  <c r="N338" i="7"/>
  <c r="M339" i="7"/>
  <c r="N339" i="7"/>
  <c r="M340" i="7"/>
  <c r="N340" i="7"/>
  <c r="M341" i="7"/>
  <c r="N341" i="7"/>
  <c r="M342" i="7"/>
  <c r="N342" i="7"/>
  <c r="M343" i="7"/>
  <c r="N343" i="7"/>
  <c r="M344" i="7"/>
  <c r="N344" i="7"/>
  <c r="M345" i="7"/>
  <c r="N345" i="7"/>
  <c r="M346" i="7"/>
  <c r="N346" i="7"/>
  <c r="M347" i="7"/>
  <c r="N347" i="7"/>
  <c r="M348" i="7"/>
  <c r="N348" i="7"/>
  <c r="M349" i="7"/>
  <c r="N349" i="7"/>
  <c r="M350" i="7"/>
  <c r="N350" i="7"/>
  <c r="M351" i="7"/>
  <c r="N351" i="7"/>
  <c r="M352" i="7"/>
  <c r="N352" i="7"/>
  <c r="M353" i="7"/>
  <c r="N353" i="7"/>
  <c r="M354" i="7"/>
  <c r="N354" i="7"/>
  <c r="M355" i="7"/>
  <c r="N355" i="7"/>
  <c r="M356" i="7"/>
  <c r="N356" i="7"/>
  <c r="M357" i="7"/>
  <c r="N357" i="7"/>
  <c r="M358" i="7"/>
  <c r="N358" i="7"/>
  <c r="M359" i="7"/>
  <c r="N359" i="7"/>
  <c r="M360" i="7"/>
  <c r="N360" i="7"/>
  <c r="M361" i="7"/>
  <c r="N361" i="7"/>
  <c r="N2" i="7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A3" i="2"/>
  <c r="AA4" i="2"/>
  <c r="AA5" i="2"/>
  <c r="AA6" i="2"/>
  <c r="AA7" i="2"/>
  <c r="AA8" i="2"/>
  <c r="AA9" i="2"/>
  <c r="AA10" i="2"/>
  <c r="AA11" i="2"/>
  <c r="AA2" i="2"/>
  <c r="X3" i="2"/>
  <c r="X4" i="2"/>
  <c r="X5" i="2"/>
  <c r="X6" i="2"/>
  <c r="X7" i="2"/>
  <c r="X8" i="2"/>
  <c r="X9" i="2"/>
  <c r="X10" i="2"/>
  <c r="X11" i="2"/>
  <c r="X2" i="2"/>
  <c r="U3" i="2"/>
  <c r="U4" i="2"/>
  <c r="U5" i="2"/>
  <c r="U6" i="2"/>
  <c r="U7" i="2"/>
  <c r="U8" i="2"/>
  <c r="U9" i="2"/>
  <c r="U10" i="2"/>
  <c r="U11" i="2"/>
  <c r="U2" i="2"/>
  <c r="R3" i="2"/>
  <c r="R4" i="2"/>
  <c r="R5" i="2"/>
  <c r="R6" i="2"/>
  <c r="R7" i="2"/>
  <c r="R8" i="2"/>
  <c r="R9" i="2"/>
  <c r="R10" i="2"/>
  <c r="R11" i="2"/>
  <c r="R2" i="2"/>
  <c r="K3" i="8" l="1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2" i="8"/>
  <c r="A361" i="8" l="1"/>
  <c r="F361" i="8" s="1"/>
  <c r="A360" i="8"/>
  <c r="F360" i="8" s="1"/>
  <c r="A359" i="8"/>
  <c r="F359" i="8" s="1"/>
  <c r="A358" i="8"/>
  <c r="F358" i="8" s="1"/>
  <c r="A357" i="8"/>
  <c r="F357" i="8" s="1"/>
  <c r="A356" i="8"/>
  <c r="F356" i="8" s="1"/>
  <c r="A355" i="8"/>
  <c r="F355" i="8" s="1"/>
  <c r="A354" i="8"/>
  <c r="F354" i="8" s="1"/>
  <c r="A353" i="8"/>
  <c r="F353" i="8" s="1"/>
  <c r="A352" i="8"/>
  <c r="F352" i="8" s="1"/>
  <c r="A351" i="8"/>
  <c r="F351" i="8" s="1"/>
  <c r="A350" i="8"/>
  <c r="F350" i="8" s="1"/>
  <c r="A349" i="8"/>
  <c r="F349" i="8" s="1"/>
  <c r="A348" i="8"/>
  <c r="F348" i="8" s="1"/>
  <c r="A347" i="8"/>
  <c r="F347" i="8" s="1"/>
  <c r="A346" i="8"/>
  <c r="F346" i="8" s="1"/>
  <c r="A345" i="8"/>
  <c r="F345" i="8" s="1"/>
  <c r="A344" i="8"/>
  <c r="F344" i="8" s="1"/>
  <c r="A343" i="8"/>
  <c r="F343" i="8" s="1"/>
  <c r="A342" i="8"/>
  <c r="F342" i="8" s="1"/>
  <c r="A341" i="8"/>
  <c r="F341" i="8" s="1"/>
  <c r="A340" i="8"/>
  <c r="F340" i="8" s="1"/>
  <c r="A339" i="8"/>
  <c r="F339" i="8" s="1"/>
  <c r="A338" i="8"/>
  <c r="F338" i="8" s="1"/>
  <c r="A337" i="8"/>
  <c r="F337" i="8" s="1"/>
  <c r="A336" i="8"/>
  <c r="F336" i="8" s="1"/>
  <c r="A335" i="8"/>
  <c r="F335" i="8" s="1"/>
  <c r="A334" i="8"/>
  <c r="F334" i="8" s="1"/>
  <c r="A333" i="8"/>
  <c r="F333" i="8" s="1"/>
  <c r="A332" i="8"/>
  <c r="F332" i="8" s="1"/>
  <c r="A331" i="8"/>
  <c r="F331" i="8" s="1"/>
  <c r="A330" i="8"/>
  <c r="F330" i="8" s="1"/>
  <c r="A329" i="8"/>
  <c r="F329" i="8" s="1"/>
  <c r="A328" i="8"/>
  <c r="F328" i="8" s="1"/>
  <c r="A327" i="8"/>
  <c r="F327" i="8" s="1"/>
  <c r="A326" i="8"/>
  <c r="F326" i="8" s="1"/>
  <c r="A325" i="8"/>
  <c r="F325" i="8" s="1"/>
  <c r="A324" i="8"/>
  <c r="F324" i="8" s="1"/>
  <c r="A323" i="8"/>
  <c r="F323" i="8" s="1"/>
  <c r="A322" i="8"/>
  <c r="F322" i="8" s="1"/>
  <c r="A321" i="8"/>
  <c r="F321" i="8" s="1"/>
  <c r="A320" i="8"/>
  <c r="F320" i="8" s="1"/>
  <c r="A319" i="8"/>
  <c r="F319" i="8" s="1"/>
  <c r="A318" i="8"/>
  <c r="F318" i="8" s="1"/>
  <c r="A317" i="8"/>
  <c r="F317" i="8" s="1"/>
  <c r="A316" i="8"/>
  <c r="F316" i="8" s="1"/>
  <c r="A315" i="8"/>
  <c r="F315" i="8" s="1"/>
  <c r="A314" i="8"/>
  <c r="F314" i="8" s="1"/>
  <c r="A313" i="8"/>
  <c r="F313" i="8" s="1"/>
  <c r="A312" i="8"/>
  <c r="F312" i="8" s="1"/>
  <c r="A311" i="8"/>
  <c r="F311" i="8" s="1"/>
  <c r="A310" i="8"/>
  <c r="F310" i="8" s="1"/>
  <c r="A309" i="8"/>
  <c r="F309" i="8" s="1"/>
  <c r="A308" i="8"/>
  <c r="F308" i="8" s="1"/>
  <c r="A307" i="8"/>
  <c r="F307" i="8" s="1"/>
  <c r="A306" i="8"/>
  <c r="F306" i="8" s="1"/>
  <c r="A305" i="8"/>
  <c r="F305" i="8" s="1"/>
  <c r="A304" i="8"/>
  <c r="F304" i="8" s="1"/>
  <c r="A303" i="8"/>
  <c r="F303" i="8" s="1"/>
  <c r="A302" i="8"/>
  <c r="F302" i="8" s="1"/>
  <c r="A301" i="8"/>
  <c r="F301" i="8" s="1"/>
  <c r="A300" i="8"/>
  <c r="F300" i="8" s="1"/>
  <c r="A299" i="8"/>
  <c r="F299" i="8" s="1"/>
  <c r="A298" i="8"/>
  <c r="F298" i="8" s="1"/>
  <c r="A297" i="8"/>
  <c r="F297" i="8" s="1"/>
  <c r="A296" i="8"/>
  <c r="F296" i="8" s="1"/>
  <c r="A295" i="8"/>
  <c r="F295" i="8" s="1"/>
  <c r="A294" i="8"/>
  <c r="F294" i="8" s="1"/>
  <c r="A293" i="8"/>
  <c r="F293" i="8" s="1"/>
  <c r="A292" i="8"/>
  <c r="F292" i="8" s="1"/>
  <c r="A291" i="8"/>
  <c r="F291" i="8" s="1"/>
  <c r="A290" i="8"/>
  <c r="F290" i="8" s="1"/>
  <c r="A289" i="8"/>
  <c r="F289" i="8" s="1"/>
  <c r="A288" i="8"/>
  <c r="F288" i="8" s="1"/>
  <c r="A287" i="8"/>
  <c r="F287" i="8" s="1"/>
  <c r="A286" i="8"/>
  <c r="F286" i="8" s="1"/>
  <c r="A285" i="8"/>
  <c r="F285" i="8" s="1"/>
  <c r="A284" i="8"/>
  <c r="F284" i="8" s="1"/>
  <c r="A283" i="8"/>
  <c r="F283" i="8" s="1"/>
  <c r="A282" i="8"/>
  <c r="F282" i="8" s="1"/>
  <c r="A281" i="8"/>
  <c r="F281" i="8" s="1"/>
  <c r="A280" i="8"/>
  <c r="F280" i="8" s="1"/>
  <c r="A279" i="8"/>
  <c r="F279" i="8" s="1"/>
  <c r="A278" i="8"/>
  <c r="F278" i="8" s="1"/>
  <c r="A277" i="8"/>
  <c r="F277" i="8" s="1"/>
  <c r="A276" i="8"/>
  <c r="F276" i="8" s="1"/>
  <c r="A275" i="8"/>
  <c r="F275" i="8" s="1"/>
  <c r="A274" i="8"/>
  <c r="F274" i="8" s="1"/>
  <c r="A273" i="8"/>
  <c r="F273" i="8" s="1"/>
  <c r="A272" i="8"/>
  <c r="F272" i="8" s="1"/>
  <c r="A271" i="8"/>
  <c r="F271" i="8" s="1"/>
  <c r="A270" i="8"/>
  <c r="F270" i="8" s="1"/>
  <c r="A269" i="8"/>
  <c r="F269" i="8" s="1"/>
  <c r="A268" i="8"/>
  <c r="F268" i="8" s="1"/>
  <c r="A267" i="8"/>
  <c r="F267" i="8" s="1"/>
  <c r="A266" i="8"/>
  <c r="F266" i="8" s="1"/>
  <c r="A265" i="8"/>
  <c r="F265" i="8" s="1"/>
  <c r="A264" i="8"/>
  <c r="F264" i="8" s="1"/>
  <c r="A263" i="8"/>
  <c r="F263" i="8" s="1"/>
  <c r="A262" i="8"/>
  <c r="F262" i="8" s="1"/>
  <c r="A261" i="8"/>
  <c r="F261" i="8" s="1"/>
  <c r="A260" i="8"/>
  <c r="F260" i="8" s="1"/>
  <c r="A259" i="8"/>
  <c r="F259" i="8" s="1"/>
  <c r="A258" i="8"/>
  <c r="F258" i="8" s="1"/>
  <c r="A257" i="8"/>
  <c r="F257" i="8" s="1"/>
  <c r="A256" i="8"/>
  <c r="F256" i="8" s="1"/>
  <c r="A255" i="8"/>
  <c r="F255" i="8" s="1"/>
  <c r="A254" i="8"/>
  <c r="F254" i="8" s="1"/>
  <c r="A253" i="8"/>
  <c r="F253" i="8" s="1"/>
  <c r="A252" i="8"/>
  <c r="F252" i="8" s="1"/>
  <c r="A251" i="8"/>
  <c r="F251" i="8" s="1"/>
  <c r="A250" i="8"/>
  <c r="F250" i="8" s="1"/>
  <c r="A249" i="8"/>
  <c r="F249" i="8" s="1"/>
  <c r="A248" i="8"/>
  <c r="F248" i="8" s="1"/>
  <c r="A247" i="8"/>
  <c r="F247" i="8" s="1"/>
  <c r="A246" i="8"/>
  <c r="F246" i="8" s="1"/>
  <c r="A245" i="8"/>
  <c r="F245" i="8" s="1"/>
  <c r="A244" i="8"/>
  <c r="F244" i="8" s="1"/>
  <c r="A243" i="8"/>
  <c r="F243" i="8" s="1"/>
  <c r="A242" i="8"/>
  <c r="F242" i="8" s="1"/>
  <c r="A241" i="8"/>
  <c r="F241" i="8" s="1"/>
  <c r="A240" i="8"/>
  <c r="F240" i="8" s="1"/>
  <c r="A239" i="8"/>
  <c r="F239" i="8" s="1"/>
  <c r="A238" i="8"/>
  <c r="F238" i="8" s="1"/>
  <c r="A237" i="8"/>
  <c r="F237" i="8" s="1"/>
  <c r="A236" i="8"/>
  <c r="F236" i="8" s="1"/>
  <c r="A235" i="8"/>
  <c r="F235" i="8" s="1"/>
  <c r="A234" i="8"/>
  <c r="F234" i="8" s="1"/>
  <c r="A233" i="8"/>
  <c r="F233" i="8" s="1"/>
  <c r="A232" i="8"/>
  <c r="F232" i="8" s="1"/>
  <c r="A231" i="8"/>
  <c r="F231" i="8" s="1"/>
  <c r="A230" i="8"/>
  <c r="F230" i="8" s="1"/>
  <c r="A229" i="8"/>
  <c r="F229" i="8" s="1"/>
  <c r="A228" i="8"/>
  <c r="F228" i="8" s="1"/>
  <c r="A227" i="8"/>
  <c r="F227" i="8" s="1"/>
  <c r="A226" i="8"/>
  <c r="F226" i="8" s="1"/>
  <c r="A225" i="8"/>
  <c r="F225" i="8" s="1"/>
  <c r="A224" i="8"/>
  <c r="F224" i="8" s="1"/>
  <c r="A223" i="8"/>
  <c r="F223" i="8" s="1"/>
  <c r="A222" i="8"/>
  <c r="F222" i="8" s="1"/>
  <c r="A221" i="8"/>
  <c r="F221" i="8" s="1"/>
  <c r="A220" i="8"/>
  <c r="F220" i="8" s="1"/>
  <c r="A219" i="8"/>
  <c r="F219" i="8" s="1"/>
  <c r="A218" i="8"/>
  <c r="F218" i="8" s="1"/>
  <c r="A217" i="8"/>
  <c r="F217" i="8" s="1"/>
  <c r="A216" i="8"/>
  <c r="F216" i="8" s="1"/>
  <c r="A215" i="8"/>
  <c r="F215" i="8" s="1"/>
  <c r="A214" i="8"/>
  <c r="F214" i="8" s="1"/>
  <c r="A213" i="8"/>
  <c r="F213" i="8" s="1"/>
  <c r="A212" i="8"/>
  <c r="F212" i="8" s="1"/>
  <c r="A211" i="8"/>
  <c r="F211" i="8" s="1"/>
  <c r="A210" i="8"/>
  <c r="F210" i="8" s="1"/>
  <c r="A209" i="8"/>
  <c r="F209" i="8" s="1"/>
  <c r="A208" i="8"/>
  <c r="F208" i="8" s="1"/>
  <c r="A207" i="8"/>
  <c r="F207" i="8" s="1"/>
  <c r="A206" i="8"/>
  <c r="F206" i="8" s="1"/>
  <c r="A205" i="8"/>
  <c r="F205" i="8" s="1"/>
  <c r="A204" i="8"/>
  <c r="F204" i="8" s="1"/>
  <c r="A203" i="8"/>
  <c r="F203" i="8" s="1"/>
  <c r="A202" i="8"/>
  <c r="F202" i="8" s="1"/>
  <c r="A201" i="8"/>
  <c r="F201" i="8" s="1"/>
  <c r="A200" i="8"/>
  <c r="F200" i="8" s="1"/>
  <c r="A199" i="8"/>
  <c r="F199" i="8" s="1"/>
  <c r="A198" i="8"/>
  <c r="F198" i="8" s="1"/>
  <c r="A197" i="8"/>
  <c r="F197" i="8" s="1"/>
  <c r="A196" i="8"/>
  <c r="F196" i="8" s="1"/>
  <c r="A195" i="8"/>
  <c r="F195" i="8" s="1"/>
  <c r="A194" i="8"/>
  <c r="F194" i="8" s="1"/>
  <c r="A193" i="8"/>
  <c r="F193" i="8" s="1"/>
  <c r="A192" i="8"/>
  <c r="F192" i="8" s="1"/>
  <c r="A191" i="8"/>
  <c r="F191" i="8" s="1"/>
  <c r="A190" i="8"/>
  <c r="F190" i="8" s="1"/>
  <c r="A189" i="8"/>
  <c r="F189" i="8" s="1"/>
  <c r="A188" i="8"/>
  <c r="F188" i="8" s="1"/>
  <c r="A187" i="8"/>
  <c r="F187" i="8" s="1"/>
  <c r="A186" i="8"/>
  <c r="F186" i="8" s="1"/>
  <c r="A185" i="8"/>
  <c r="F185" i="8" s="1"/>
  <c r="A184" i="8"/>
  <c r="F184" i="8" s="1"/>
  <c r="A183" i="8"/>
  <c r="F183" i="8" s="1"/>
  <c r="A182" i="8"/>
  <c r="F182" i="8" s="1"/>
  <c r="A181" i="8"/>
  <c r="F181" i="8" s="1"/>
  <c r="A180" i="8"/>
  <c r="F180" i="8" s="1"/>
  <c r="A179" i="8"/>
  <c r="F179" i="8" s="1"/>
  <c r="A178" i="8"/>
  <c r="F178" i="8" s="1"/>
  <c r="A177" i="8"/>
  <c r="F177" i="8" s="1"/>
  <c r="A176" i="8"/>
  <c r="F176" i="8" s="1"/>
  <c r="A175" i="8"/>
  <c r="F175" i="8" s="1"/>
  <c r="A174" i="8"/>
  <c r="F174" i="8" s="1"/>
  <c r="A173" i="8"/>
  <c r="F173" i="8" s="1"/>
  <c r="A172" i="8"/>
  <c r="F172" i="8" s="1"/>
  <c r="A171" i="8"/>
  <c r="F171" i="8" s="1"/>
  <c r="A170" i="8"/>
  <c r="F170" i="8" s="1"/>
  <c r="A169" i="8"/>
  <c r="F169" i="8" s="1"/>
  <c r="A168" i="8"/>
  <c r="F168" i="8" s="1"/>
  <c r="A167" i="8"/>
  <c r="F167" i="8" s="1"/>
  <c r="A166" i="8"/>
  <c r="F166" i="8" s="1"/>
  <c r="A165" i="8"/>
  <c r="F165" i="8" s="1"/>
  <c r="A164" i="8"/>
  <c r="F164" i="8" s="1"/>
  <c r="A163" i="8"/>
  <c r="F163" i="8" s="1"/>
  <c r="A162" i="8"/>
  <c r="F162" i="8" s="1"/>
  <c r="A161" i="8"/>
  <c r="F161" i="8" s="1"/>
  <c r="A160" i="8"/>
  <c r="F160" i="8" s="1"/>
  <c r="A159" i="8"/>
  <c r="F159" i="8" s="1"/>
  <c r="A158" i="8"/>
  <c r="F158" i="8" s="1"/>
  <c r="A157" i="8"/>
  <c r="F157" i="8" s="1"/>
  <c r="A156" i="8"/>
  <c r="F156" i="8" s="1"/>
  <c r="A155" i="8"/>
  <c r="F155" i="8" s="1"/>
  <c r="A154" i="8"/>
  <c r="F154" i="8" s="1"/>
  <c r="A153" i="8"/>
  <c r="F153" i="8" s="1"/>
  <c r="A152" i="8"/>
  <c r="F152" i="8" s="1"/>
  <c r="A151" i="8"/>
  <c r="F151" i="8" s="1"/>
  <c r="A150" i="8"/>
  <c r="F150" i="8" s="1"/>
  <c r="A149" i="8"/>
  <c r="F149" i="8" s="1"/>
  <c r="A148" i="8"/>
  <c r="F148" i="8" s="1"/>
  <c r="A147" i="8"/>
  <c r="F147" i="8" s="1"/>
  <c r="A146" i="8"/>
  <c r="F146" i="8" s="1"/>
  <c r="A145" i="8"/>
  <c r="F145" i="8" s="1"/>
  <c r="A144" i="8"/>
  <c r="F144" i="8" s="1"/>
  <c r="A143" i="8"/>
  <c r="F143" i="8" s="1"/>
  <c r="A142" i="8"/>
  <c r="F142" i="8" s="1"/>
  <c r="A141" i="8"/>
  <c r="F141" i="8" s="1"/>
  <c r="A140" i="8"/>
  <c r="F140" i="8" s="1"/>
  <c r="A139" i="8"/>
  <c r="F139" i="8" s="1"/>
  <c r="A138" i="8"/>
  <c r="F138" i="8" s="1"/>
  <c r="A137" i="8"/>
  <c r="F137" i="8" s="1"/>
  <c r="A136" i="8"/>
  <c r="F136" i="8" s="1"/>
  <c r="A135" i="8"/>
  <c r="F135" i="8" s="1"/>
  <c r="A134" i="8"/>
  <c r="F134" i="8" s="1"/>
  <c r="A133" i="8"/>
  <c r="F133" i="8" s="1"/>
  <c r="A132" i="8"/>
  <c r="F132" i="8" s="1"/>
  <c r="A131" i="8"/>
  <c r="F131" i="8" s="1"/>
  <c r="A130" i="8"/>
  <c r="F130" i="8" s="1"/>
  <c r="A129" i="8"/>
  <c r="F129" i="8" s="1"/>
  <c r="A128" i="8"/>
  <c r="F128" i="8" s="1"/>
  <c r="A127" i="8"/>
  <c r="F127" i="8" s="1"/>
  <c r="A126" i="8"/>
  <c r="F126" i="8" s="1"/>
  <c r="A125" i="8"/>
  <c r="F125" i="8" s="1"/>
  <c r="A124" i="8"/>
  <c r="F124" i="8" s="1"/>
  <c r="A123" i="8"/>
  <c r="F123" i="8" s="1"/>
  <c r="A122" i="8"/>
  <c r="F122" i="8" s="1"/>
  <c r="A121" i="8"/>
  <c r="F121" i="8" s="1"/>
  <c r="A120" i="8"/>
  <c r="F120" i="8" s="1"/>
  <c r="A119" i="8"/>
  <c r="F119" i="8" s="1"/>
  <c r="A118" i="8"/>
  <c r="F118" i="8" s="1"/>
  <c r="A117" i="8"/>
  <c r="F117" i="8" s="1"/>
  <c r="A116" i="8"/>
  <c r="F116" i="8" s="1"/>
  <c r="A115" i="8"/>
  <c r="F115" i="8" s="1"/>
  <c r="A114" i="8"/>
  <c r="F114" i="8" s="1"/>
  <c r="A113" i="8"/>
  <c r="F113" i="8" s="1"/>
  <c r="A112" i="8"/>
  <c r="F112" i="8" s="1"/>
  <c r="A111" i="8"/>
  <c r="F111" i="8" s="1"/>
  <c r="A110" i="8"/>
  <c r="F110" i="8" s="1"/>
  <c r="A109" i="8"/>
  <c r="F109" i="8" s="1"/>
  <c r="A108" i="8"/>
  <c r="F108" i="8" s="1"/>
  <c r="A107" i="8"/>
  <c r="F107" i="8" s="1"/>
  <c r="A106" i="8"/>
  <c r="F106" i="8" s="1"/>
  <c r="A105" i="8"/>
  <c r="F105" i="8" s="1"/>
  <c r="A104" i="8"/>
  <c r="F104" i="8" s="1"/>
  <c r="A103" i="8"/>
  <c r="F103" i="8" s="1"/>
  <c r="A102" i="8"/>
  <c r="F102" i="8" s="1"/>
  <c r="A101" i="8"/>
  <c r="F101" i="8" s="1"/>
  <c r="A100" i="8"/>
  <c r="F100" i="8" s="1"/>
  <c r="A99" i="8"/>
  <c r="F99" i="8" s="1"/>
  <c r="A98" i="8"/>
  <c r="F98" i="8" s="1"/>
  <c r="A97" i="8"/>
  <c r="F97" i="8" s="1"/>
  <c r="A96" i="8"/>
  <c r="F96" i="8" s="1"/>
  <c r="A95" i="8"/>
  <c r="F95" i="8" s="1"/>
  <c r="A94" i="8"/>
  <c r="F94" i="8" s="1"/>
  <c r="A93" i="8"/>
  <c r="F93" i="8" s="1"/>
  <c r="A92" i="8"/>
  <c r="F92" i="8" s="1"/>
  <c r="A91" i="8"/>
  <c r="F91" i="8" s="1"/>
  <c r="A90" i="8"/>
  <c r="F90" i="8" s="1"/>
  <c r="A89" i="8"/>
  <c r="F89" i="8" s="1"/>
  <c r="A88" i="8"/>
  <c r="F88" i="8" s="1"/>
  <c r="A87" i="8"/>
  <c r="F87" i="8" s="1"/>
  <c r="A86" i="8"/>
  <c r="F86" i="8" s="1"/>
  <c r="A85" i="8"/>
  <c r="F85" i="8" s="1"/>
  <c r="A84" i="8"/>
  <c r="F84" i="8" s="1"/>
  <c r="A83" i="8"/>
  <c r="F83" i="8" s="1"/>
  <c r="A82" i="8"/>
  <c r="F82" i="8" s="1"/>
  <c r="A81" i="8"/>
  <c r="F81" i="8" s="1"/>
  <c r="A80" i="8"/>
  <c r="F80" i="8" s="1"/>
  <c r="A79" i="8"/>
  <c r="F79" i="8" s="1"/>
  <c r="A78" i="8"/>
  <c r="F78" i="8" s="1"/>
  <c r="A77" i="8"/>
  <c r="F77" i="8" s="1"/>
  <c r="A76" i="8"/>
  <c r="F76" i="8" s="1"/>
  <c r="A75" i="8"/>
  <c r="F75" i="8" s="1"/>
  <c r="A74" i="8"/>
  <c r="F74" i="8" s="1"/>
  <c r="A73" i="8"/>
  <c r="F73" i="8" s="1"/>
  <c r="A72" i="8"/>
  <c r="F72" i="8" s="1"/>
  <c r="A71" i="8"/>
  <c r="F71" i="8" s="1"/>
  <c r="A70" i="8"/>
  <c r="F70" i="8" s="1"/>
  <c r="A69" i="8"/>
  <c r="F69" i="8" s="1"/>
  <c r="A68" i="8"/>
  <c r="F68" i="8" s="1"/>
  <c r="A67" i="8"/>
  <c r="F67" i="8" s="1"/>
  <c r="A66" i="8"/>
  <c r="F66" i="8" s="1"/>
  <c r="A65" i="8"/>
  <c r="F65" i="8" s="1"/>
  <c r="A64" i="8"/>
  <c r="F64" i="8" s="1"/>
  <c r="A63" i="8"/>
  <c r="F63" i="8" s="1"/>
  <c r="A62" i="8"/>
  <c r="F62" i="8" s="1"/>
  <c r="A61" i="8"/>
  <c r="F61" i="8" s="1"/>
  <c r="A60" i="8"/>
  <c r="F60" i="8" s="1"/>
  <c r="A59" i="8"/>
  <c r="F59" i="8" s="1"/>
  <c r="A58" i="8"/>
  <c r="F58" i="8" s="1"/>
  <c r="A57" i="8"/>
  <c r="F57" i="8" s="1"/>
  <c r="A56" i="8"/>
  <c r="F56" i="8" s="1"/>
  <c r="A55" i="8"/>
  <c r="F55" i="8" s="1"/>
  <c r="A54" i="8"/>
  <c r="F54" i="8" s="1"/>
  <c r="A53" i="8"/>
  <c r="F53" i="8" s="1"/>
  <c r="A52" i="8"/>
  <c r="F52" i="8" s="1"/>
  <c r="A51" i="8"/>
  <c r="F51" i="8" s="1"/>
  <c r="A50" i="8"/>
  <c r="F50" i="8" s="1"/>
  <c r="A49" i="8"/>
  <c r="F49" i="8" s="1"/>
  <c r="A48" i="8"/>
  <c r="F48" i="8" s="1"/>
  <c r="A47" i="8"/>
  <c r="F47" i="8" s="1"/>
  <c r="A46" i="8"/>
  <c r="F46" i="8" s="1"/>
  <c r="A45" i="8"/>
  <c r="F45" i="8" s="1"/>
  <c r="A44" i="8"/>
  <c r="F44" i="8" s="1"/>
  <c r="A43" i="8"/>
  <c r="F43" i="8" s="1"/>
  <c r="A42" i="8"/>
  <c r="F42" i="8" s="1"/>
  <c r="A41" i="8"/>
  <c r="F41" i="8" s="1"/>
  <c r="A40" i="8"/>
  <c r="F40" i="8" s="1"/>
  <c r="A39" i="8"/>
  <c r="F39" i="8" s="1"/>
  <c r="A38" i="8"/>
  <c r="F38" i="8" s="1"/>
  <c r="A37" i="8"/>
  <c r="F37" i="8" s="1"/>
  <c r="A36" i="8"/>
  <c r="F36" i="8" s="1"/>
  <c r="A35" i="8"/>
  <c r="F35" i="8" s="1"/>
  <c r="A34" i="8"/>
  <c r="F34" i="8" s="1"/>
  <c r="A33" i="8"/>
  <c r="F33" i="8" s="1"/>
  <c r="A32" i="8"/>
  <c r="F32" i="8" s="1"/>
  <c r="A31" i="8"/>
  <c r="F31" i="8" s="1"/>
  <c r="A30" i="8"/>
  <c r="F30" i="8" s="1"/>
  <c r="A29" i="8"/>
  <c r="F29" i="8" s="1"/>
  <c r="A28" i="8"/>
  <c r="F28" i="8" s="1"/>
  <c r="A27" i="8"/>
  <c r="F27" i="8" s="1"/>
  <c r="A26" i="8"/>
  <c r="F26" i="8" s="1"/>
  <c r="A25" i="8"/>
  <c r="F25" i="8" s="1"/>
  <c r="A24" i="8"/>
  <c r="F24" i="8" s="1"/>
  <c r="A23" i="8"/>
  <c r="F23" i="8" s="1"/>
  <c r="A22" i="8"/>
  <c r="F22" i="8" s="1"/>
  <c r="A21" i="8"/>
  <c r="F21" i="8" s="1"/>
  <c r="A20" i="8"/>
  <c r="F20" i="8" s="1"/>
  <c r="A19" i="8"/>
  <c r="F19" i="8" s="1"/>
  <c r="A18" i="8"/>
  <c r="F18" i="8" s="1"/>
  <c r="A17" i="8"/>
  <c r="F17" i="8" s="1"/>
  <c r="A16" i="8"/>
  <c r="F16" i="8" s="1"/>
  <c r="A15" i="8"/>
  <c r="F15" i="8" s="1"/>
  <c r="A14" i="8"/>
  <c r="F14" i="8" s="1"/>
  <c r="A13" i="8"/>
  <c r="F13" i="8" s="1"/>
  <c r="A12" i="8"/>
  <c r="F12" i="8" s="1"/>
  <c r="A11" i="8"/>
  <c r="F11" i="8" s="1"/>
  <c r="A10" i="8"/>
  <c r="F10" i="8" s="1"/>
  <c r="A9" i="8"/>
  <c r="F9" i="8" s="1"/>
  <c r="A8" i="8"/>
  <c r="F8" i="8" s="1"/>
  <c r="A7" i="8"/>
  <c r="F7" i="8" s="1"/>
  <c r="A6" i="8"/>
  <c r="F6" i="8" s="1"/>
  <c r="A5" i="8"/>
  <c r="F5" i="8" s="1"/>
  <c r="A4" i="8"/>
  <c r="F4" i="8" s="1"/>
  <c r="A3" i="8"/>
  <c r="F3" i="8" s="1"/>
  <c r="A2" i="8"/>
  <c r="F2" i="8" s="1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D3" i="1"/>
  <c r="D4" i="1"/>
  <c r="D5" i="1"/>
  <c r="D6" i="1"/>
  <c r="D7" i="1"/>
  <c r="D8" i="1"/>
  <c r="D9" i="1"/>
  <c r="D10" i="1"/>
  <c r="D11" i="1"/>
  <c r="D12" i="1"/>
  <c r="D13" i="1"/>
  <c r="D14" i="1"/>
  <c r="D2" i="1"/>
  <c r="J2" i="7" l="1"/>
  <c r="Z2" i="7"/>
  <c r="W2" i="7"/>
  <c r="T2" i="7"/>
  <c r="C2" i="7"/>
  <c r="Q2" i="7"/>
  <c r="J3" i="7"/>
  <c r="Z3" i="7"/>
  <c r="W3" i="7"/>
  <c r="T3" i="7"/>
  <c r="Q3" i="7"/>
  <c r="C3" i="7"/>
  <c r="Z4" i="7"/>
  <c r="J4" i="7"/>
  <c r="W4" i="7"/>
  <c r="T4" i="7"/>
  <c r="Q4" i="7"/>
  <c r="C4" i="7"/>
  <c r="J5" i="7"/>
  <c r="Z5" i="7"/>
  <c r="W5" i="7"/>
  <c r="T5" i="7"/>
  <c r="Q5" i="7"/>
  <c r="C5" i="7"/>
  <c r="J6" i="7"/>
  <c r="Z6" i="7"/>
  <c r="W6" i="7"/>
  <c r="T6" i="7"/>
  <c r="Q6" i="7"/>
  <c r="C6" i="7"/>
  <c r="J7" i="7"/>
  <c r="Z7" i="7"/>
  <c r="W7" i="7"/>
  <c r="T7" i="7"/>
  <c r="Q7" i="7"/>
  <c r="C7" i="7"/>
  <c r="J8" i="7"/>
  <c r="Z8" i="7"/>
  <c r="W8" i="7"/>
  <c r="T8" i="7"/>
  <c r="Q8" i="7"/>
  <c r="C8" i="7"/>
  <c r="J9" i="7"/>
  <c r="Z9" i="7"/>
  <c r="W9" i="7"/>
  <c r="T9" i="7"/>
  <c r="Q9" i="7"/>
  <c r="C9" i="7"/>
  <c r="Z10" i="7"/>
  <c r="J10" i="7"/>
  <c r="W10" i="7"/>
  <c r="T10" i="7"/>
  <c r="Q10" i="7"/>
  <c r="C10" i="7"/>
  <c r="Z11" i="7"/>
  <c r="J11" i="7"/>
  <c r="W11" i="7"/>
  <c r="T11" i="7"/>
  <c r="Q11" i="7"/>
  <c r="C11" i="7"/>
  <c r="J12" i="7"/>
  <c r="Z12" i="7"/>
  <c r="W12" i="7"/>
  <c r="T12" i="7"/>
  <c r="Q12" i="7"/>
  <c r="C12" i="7"/>
  <c r="J13" i="7"/>
  <c r="Z13" i="7"/>
  <c r="W13" i="7"/>
  <c r="T13" i="7"/>
  <c r="Q13" i="7"/>
  <c r="C13" i="7"/>
  <c r="J14" i="7"/>
  <c r="Z14" i="7"/>
  <c r="W14" i="7"/>
  <c r="T14" i="7"/>
  <c r="Q14" i="7"/>
  <c r="C14" i="7"/>
  <c r="J15" i="7"/>
  <c r="Z15" i="7"/>
  <c r="W15" i="7"/>
  <c r="T15" i="7"/>
  <c r="Q15" i="7"/>
  <c r="C15" i="7"/>
  <c r="J16" i="7"/>
  <c r="Z16" i="7"/>
  <c r="W16" i="7"/>
  <c r="T16" i="7"/>
  <c r="Q16" i="7"/>
  <c r="C16" i="7"/>
  <c r="J17" i="7"/>
  <c r="Z17" i="7"/>
  <c r="W17" i="7"/>
  <c r="T17" i="7"/>
  <c r="Q17" i="7"/>
  <c r="C17" i="7"/>
  <c r="J18" i="7"/>
  <c r="Z18" i="7"/>
  <c r="W18" i="7"/>
  <c r="T18" i="7"/>
  <c r="C18" i="7"/>
  <c r="Q18" i="7"/>
  <c r="J19" i="7"/>
  <c r="Z19" i="7"/>
  <c r="W19" i="7"/>
  <c r="T19" i="7"/>
  <c r="Q19" i="7"/>
  <c r="C19" i="7"/>
  <c r="Z20" i="7"/>
  <c r="J20" i="7"/>
  <c r="W20" i="7"/>
  <c r="T20" i="7"/>
  <c r="Q20" i="7"/>
  <c r="C20" i="7"/>
  <c r="J21" i="7"/>
  <c r="Z21" i="7"/>
  <c r="W21" i="7"/>
  <c r="T21" i="7"/>
  <c r="Q21" i="7"/>
  <c r="C21" i="7"/>
  <c r="J22" i="7"/>
  <c r="Z22" i="7"/>
  <c r="W22" i="7"/>
  <c r="T22" i="7"/>
  <c r="Q22" i="7"/>
  <c r="C22" i="7"/>
  <c r="J23" i="7"/>
  <c r="Z23" i="7"/>
  <c r="W23" i="7"/>
  <c r="T23" i="7"/>
  <c r="Q23" i="7"/>
  <c r="C23" i="7"/>
  <c r="J24" i="7"/>
  <c r="Z24" i="7"/>
  <c r="W24" i="7"/>
  <c r="T24" i="7"/>
  <c r="Q24" i="7"/>
  <c r="C24" i="7"/>
  <c r="J25" i="7"/>
  <c r="Z25" i="7"/>
  <c r="W25" i="7"/>
  <c r="T25" i="7"/>
  <c r="Q25" i="7"/>
  <c r="C25" i="7"/>
  <c r="J26" i="7"/>
  <c r="Z26" i="7"/>
  <c r="W26" i="7"/>
  <c r="T26" i="7"/>
  <c r="C26" i="7"/>
  <c r="Q26" i="7"/>
  <c r="J27" i="7"/>
  <c r="Z27" i="7"/>
  <c r="W27" i="7"/>
  <c r="T27" i="7"/>
  <c r="Q27" i="7"/>
  <c r="C27" i="7"/>
  <c r="Z28" i="7"/>
  <c r="W28" i="7"/>
  <c r="J28" i="7"/>
  <c r="T28" i="7"/>
  <c r="Q28" i="7"/>
  <c r="C28" i="7"/>
  <c r="J29" i="7"/>
  <c r="Z29" i="7"/>
  <c r="W29" i="7"/>
  <c r="T29" i="7"/>
  <c r="Q29" i="7"/>
  <c r="C29" i="7"/>
  <c r="J30" i="7"/>
  <c r="Z30" i="7"/>
  <c r="W30" i="7"/>
  <c r="T30" i="7"/>
  <c r="Q30" i="7"/>
  <c r="C30" i="7"/>
  <c r="J31" i="7"/>
  <c r="Z31" i="7"/>
  <c r="W31" i="7"/>
  <c r="T31" i="7"/>
  <c r="Q31" i="7"/>
  <c r="C31" i="7"/>
  <c r="J32" i="7"/>
  <c r="Z32" i="7"/>
  <c r="W32" i="7"/>
  <c r="T32" i="7"/>
  <c r="Q32" i="7"/>
  <c r="C32" i="7"/>
  <c r="J33" i="7"/>
  <c r="Z33" i="7"/>
  <c r="W33" i="7"/>
  <c r="T33" i="7"/>
  <c r="Q33" i="7"/>
  <c r="C33" i="7"/>
  <c r="J34" i="7"/>
  <c r="Z34" i="7"/>
  <c r="W34" i="7"/>
  <c r="T34" i="7"/>
  <c r="C34" i="7"/>
  <c r="Q34" i="7"/>
  <c r="J35" i="7"/>
  <c r="Z35" i="7"/>
  <c r="W35" i="7"/>
  <c r="T35" i="7"/>
  <c r="Q35" i="7"/>
  <c r="C35" i="7"/>
  <c r="J36" i="7"/>
  <c r="Z36" i="7"/>
  <c r="W36" i="7"/>
  <c r="T36" i="7"/>
  <c r="Q36" i="7"/>
  <c r="C36" i="7"/>
  <c r="J37" i="7"/>
  <c r="Z37" i="7"/>
  <c r="W37" i="7"/>
  <c r="T37" i="7"/>
  <c r="Q37" i="7"/>
  <c r="C37" i="7"/>
  <c r="J38" i="7"/>
  <c r="Z38" i="7"/>
  <c r="W38" i="7"/>
  <c r="T38" i="7"/>
  <c r="Q38" i="7"/>
  <c r="C38" i="7"/>
  <c r="J39" i="7"/>
  <c r="Z39" i="7"/>
  <c r="W39" i="7"/>
  <c r="T39" i="7"/>
  <c r="Q39" i="7"/>
  <c r="C39" i="7"/>
  <c r="J40" i="7"/>
  <c r="Z40" i="7"/>
  <c r="W40" i="7"/>
  <c r="T40" i="7"/>
  <c r="Q40" i="7"/>
  <c r="C40" i="7"/>
  <c r="J41" i="7"/>
  <c r="Z41" i="7"/>
  <c r="W41" i="7"/>
  <c r="T41" i="7"/>
  <c r="Q41" i="7"/>
  <c r="C41" i="7"/>
  <c r="J42" i="7"/>
  <c r="Z42" i="7"/>
  <c r="W42" i="7"/>
  <c r="T42" i="7"/>
  <c r="C42" i="7"/>
  <c r="Q42" i="7"/>
  <c r="J43" i="7"/>
  <c r="Z43" i="7"/>
  <c r="W43" i="7"/>
  <c r="T43" i="7"/>
  <c r="Q43" i="7"/>
  <c r="C43" i="7"/>
  <c r="J44" i="7"/>
  <c r="Z44" i="7"/>
  <c r="W44" i="7"/>
  <c r="T44" i="7"/>
  <c r="Q44" i="7"/>
  <c r="C44" i="7"/>
  <c r="J45" i="7"/>
  <c r="Z45" i="7"/>
  <c r="W45" i="7"/>
  <c r="T45" i="7"/>
  <c r="Q45" i="7"/>
  <c r="C45" i="7"/>
  <c r="J46" i="7"/>
  <c r="Z46" i="7"/>
  <c r="W46" i="7"/>
  <c r="T46" i="7"/>
  <c r="Q46" i="7"/>
  <c r="C46" i="7"/>
  <c r="Z47" i="7"/>
  <c r="J47" i="7"/>
  <c r="W47" i="7"/>
  <c r="T47" i="7"/>
  <c r="Q47" i="7"/>
  <c r="C47" i="7"/>
  <c r="J48" i="7"/>
  <c r="Z48" i="7"/>
  <c r="W48" i="7"/>
  <c r="T48" i="7"/>
  <c r="Q48" i="7"/>
  <c r="C48" i="7"/>
  <c r="J49" i="7"/>
  <c r="Z49" i="7"/>
  <c r="W49" i="7"/>
  <c r="T49" i="7"/>
  <c r="Q49" i="7"/>
  <c r="C49" i="7"/>
  <c r="J50" i="7"/>
  <c r="Z50" i="7"/>
  <c r="W50" i="7"/>
  <c r="T50" i="7"/>
  <c r="Q50" i="7"/>
  <c r="C50" i="7"/>
  <c r="J51" i="7"/>
  <c r="Z51" i="7"/>
  <c r="W51" i="7"/>
  <c r="T51" i="7"/>
  <c r="Q51" i="7"/>
  <c r="C51" i="7"/>
  <c r="J52" i="7"/>
  <c r="Z52" i="7"/>
  <c r="W52" i="7"/>
  <c r="T52" i="7"/>
  <c r="Q52" i="7"/>
  <c r="C52" i="7"/>
  <c r="J53" i="7"/>
  <c r="Z53" i="7"/>
  <c r="W53" i="7"/>
  <c r="T53" i="7"/>
  <c r="Q53" i="7"/>
  <c r="C53" i="7"/>
  <c r="J54" i="7"/>
  <c r="Z54" i="7"/>
  <c r="W54" i="7"/>
  <c r="T54" i="7"/>
  <c r="Q54" i="7"/>
  <c r="C54" i="7"/>
  <c r="J55" i="7"/>
  <c r="Z55" i="7"/>
  <c r="W55" i="7"/>
  <c r="T55" i="7"/>
  <c r="Q55" i="7"/>
  <c r="C55" i="7"/>
  <c r="J56" i="7"/>
  <c r="Z56" i="7"/>
  <c r="W56" i="7"/>
  <c r="T56" i="7"/>
  <c r="Q56" i="7"/>
  <c r="C56" i="7"/>
  <c r="J57" i="7"/>
  <c r="Z57" i="7"/>
  <c r="W57" i="7"/>
  <c r="T57" i="7"/>
  <c r="Q57" i="7"/>
  <c r="C57" i="7"/>
  <c r="J58" i="7"/>
  <c r="Z58" i="7"/>
  <c r="W58" i="7"/>
  <c r="T58" i="7"/>
  <c r="Q58" i="7"/>
  <c r="C58" i="7"/>
  <c r="J59" i="7"/>
  <c r="Z59" i="7"/>
  <c r="W59" i="7"/>
  <c r="T59" i="7"/>
  <c r="Q59" i="7"/>
  <c r="C59" i="7"/>
  <c r="J60" i="7"/>
  <c r="Z60" i="7"/>
  <c r="W60" i="7"/>
  <c r="T60" i="7"/>
  <c r="Q60" i="7"/>
  <c r="C60" i="7"/>
  <c r="J61" i="7"/>
  <c r="Z61" i="7"/>
  <c r="W61" i="7"/>
  <c r="T61" i="7"/>
  <c r="Q61" i="7"/>
  <c r="C61" i="7"/>
  <c r="J62" i="7"/>
  <c r="Z62" i="7"/>
  <c r="W62" i="7"/>
  <c r="T62" i="7"/>
  <c r="Q62" i="7"/>
  <c r="C62" i="7"/>
  <c r="J63" i="7"/>
  <c r="Z63" i="7"/>
  <c r="T63" i="7"/>
  <c r="W63" i="7"/>
  <c r="Q63" i="7"/>
  <c r="C63" i="7"/>
  <c r="J64" i="7"/>
  <c r="Z64" i="7"/>
  <c r="W64" i="7"/>
  <c r="T64" i="7"/>
  <c r="Q64" i="7"/>
  <c r="C64" i="7"/>
  <c r="Z65" i="7"/>
  <c r="J65" i="7"/>
  <c r="W65" i="7"/>
  <c r="T65" i="7"/>
  <c r="Q65" i="7"/>
  <c r="C65" i="7"/>
  <c r="J66" i="7"/>
  <c r="Z66" i="7"/>
  <c r="W66" i="7"/>
  <c r="C66" i="7"/>
  <c r="Q66" i="7"/>
  <c r="T66" i="7"/>
  <c r="J67" i="7"/>
  <c r="Z67" i="7"/>
  <c r="W67" i="7"/>
  <c r="T67" i="7"/>
  <c r="Q67" i="7"/>
  <c r="C67" i="7"/>
  <c r="J68" i="7"/>
  <c r="Z68" i="7"/>
  <c r="W68" i="7"/>
  <c r="T68" i="7"/>
  <c r="Q68" i="7"/>
  <c r="C68" i="7"/>
  <c r="J69" i="7"/>
  <c r="Z69" i="7"/>
  <c r="W69" i="7"/>
  <c r="T69" i="7"/>
  <c r="Q69" i="7"/>
  <c r="C69" i="7"/>
  <c r="J70" i="7"/>
  <c r="Z70" i="7"/>
  <c r="W70" i="7"/>
  <c r="T70" i="7"/>
  <c r="Q70" i="7"/>
  <c r="C70" i="7"/>
  <c r="J71" i="7"/>
  <c r="Z71" i="7"/>
  <c r="W71" i="7"/>
  <c r="T71" i="7"/>
  <c r="Q71" i="7"/>
  <c r="C71" i="7"/>
  <c r="J72" i="7"/>
  <c r="Z72" i="7"/>
  <c r="W72" i="7"/>
  <c r="T72" i="7"/>
  <c r="Q72" i="7"/>
  <c r="C72" i="7"/>
  <c r="J73" i="7"/>
  <c r="Z73" i="7"/>
  <c r="W73" i="7"/>
  <c r="T73" i="7"/>
  <c r="Q73" i="7"/>
  <c r="C73" i="7"/>
  <c r="J74" i="7"/>
  <c r="Z74" i="7"/>
  <c r="W74" i="7"/>
  <c r="T74" i="7"/>
  <c r="Q74" i="7"/>
  <c r="C74" i="7"/>
  <c r="J75" i="7"/>
  <c r="Z75" i="7"/>
  <c r="W75" i="7"/>
  <c r="T75" i="7"/>
  <c r="Q75" i="7"/>
  <c r="C75" i="7"/>
  <c r="J76" i="7"/>
  <c r="Z76" i="7"/>
  <c r="W76" i="7"/>
  <c r="T76" i="7"/>
  <c r="Q76" i="7"/>
  <c r="C76" i="7"/>
  <c r="J77" i="7"/>
  <c r="Z77" i="7"/>
  <c r="W77" i="7"/>
  <c r="T77" i="7"/>
  <c r="Q77" i="7"/>
  <c r="C77" i="7"/>
  <c r="J78" i="7"/>
  <c r="Z78" i="7"/>
  <c r="W78" i="7"/>
  <c r="T78" i="7"/>
  <c r="Q78" i="7"/>
  <c r="C78" i="7"/>
  <c r="J79" i="7"/>
  <c r="Z79" i="7"/>
  <c r="W79" i="7"/>
  <c r="T79" i="7"/>
  <c r="Q79" i="7"/>
  <c r="C79" i="7"/>
  <c r="J80" i="7"/>
  <c r="Z80" i="7"/>
  <c r="W80" i="7"/>
  <c r="T80" i="7"/>
  <c r="Q80" i="7"/>
  <c r="C80" i="7"/>
  <c r="J81" i="7"/>
  <c r="Z81" i="7"/>
  <c r="W81" i="7"/>
  <c r="T81" i="7"/>
  <c r="Q81" i="7"/>
  <c r="C81" i="7"/>
  <c r="J82" i="7"/>
  <c r="Z82" i="7"/>
  <c r="W82" i="7"/>
  <c r="T82" i="7"/>
  <c r="C82" i="7"/>
  <c r="Q82" i="7"/>
  <c r="Z83" i="7"/>
  <c r="J83" i="7"/>
  <c r="W83" i="7"/>
  <c r="T83" i="7"/>
  <c r="Q83" i="7"/>
  <c r="C83" i="7"/>
  <c r="J84" i="7"/>
  <c r="Z84" i="7"/>
  <c r="W84" i="7"/>
  <c r="T84" i="7"/>
  <c r="Q84" i="7"/>
  <c r="C84" i="7"/>
  <c r="J85" i="7"/>
  <c r="Z85" i="7"/>
  <c r="W85" i="7"/>
  <c r="T85" i="7"/>
  <c r="Q85" i="7"/>
  <c r="C85" i="7"/>
  <c r="J86" i="7"/>
  <c r="Z86" i="7"/>
  <c r="W86" i="7"/>
  <c r="T86" i="7"/>
  <c r="Q86" i="7"/>
  <c r="C86" i="7"/>
  <c r="J87" i="7"/>
  <c r="Z87" i="7"/>
  <c r="W87" i="7"/>
  <c r="T87" i="7"/>
  <c r="Q87" i="7"/>
  <c r="C87" i="7"/>
  <c r="J88" i="7"/>
  <c r="Z88" i="7"/>
  <c r="W88" i="7"/>
  <c r="T88" i="7"/>
  <c r="Q88" i="7"/>
  <c r="C88" i="7"/>
  <c r="J89" i="7"/>
  <c r="Z89" i="7"/>
  <c r="W89" i="7"/>
  <c r="T89" i="7"/>
  <c r="Q89" i="7"/>
  <c r="C89" i="7"/>
  <c r="J90" i="7"/>
  <c r="Z90" i="7"/>
  <c r="W90" i="7"/>
  <c r="T90" i="7"/>
  <c r="C90" i="7"/>
  <c r="Q90" i="7"/>
  <c r="J91" i="7"/>
  <c r="Z91" i="7"/>
  <c r="W91" i="7"/>
  <c r="T91" i="7"/>
  <c r="Q91" i="7"/>
  <c r="C91" i="7"/>
  <c r="J92" i="7"/>
  <c r="Z92" i="7"/>
  <c r="W92" i="7"/>
  <c r="T92" i="7"/>
  <c r="Q92" i="7"/>
  <c r="C92" i="7"/>
  <c r="J93" i="7"/>
  <c r="Z93" i="7"/>
  <c r="W93" i="7"/>
  <c r="T93" i="7"/>
  <c r="Q93" i="7"/>
  <c r="C93" i="7"/>
  <c r="J94" i="7"/>
  <c r="Z94" i="7"/>
  <c r="W94" i="7"/>
  <c r="T94" i="7"/>
  <c r="Q94" i="7"/>
  <c r="C94" i="7"/>
  <c r="J95" i="7"/>
  <c r="Z95" i="7"/>
  <c r="W95" i="7"/>
  <c r="T95" i="7"/>
  <c r="Q95" i="7"/>
  <c r="C95" i="7"/>
  <c r="J96" i="7"/>
  <c r="Z96" i="7"/>
  <c r="W96" i="7"/>
  <c r="T96" i="7"/>
  <c r="Q96" i="7"/>
  <c r="C96" i="7"/>
  <c r="J97" i="7"/>
  <c r="Z97" i="7"/>
  <c r="W97" i="7"/>
  <c r="T97" i="7"/>
  <c r="Q97" i="7"/>
  <c r="C97" i="7"/>
  <c r="J98" i="7"/>
  <c r="Z98" i="7"/>
  <c r="W98" i="7"/>
  <c r="T98" i="7"/>
  <c r="C98" i="7"/>
  <c r="Q98" i="7"/>
  <c r="J99" i="7"/>
  <c r="Z99" i="7"/>
  <c r="W99" i="7"/>
  <c r="T99" i="7"/>
  <c r="Q99" i="7"/>
  <c r="C99" i="7"/>
  <c r="J100" i="7"/>
  <c r="Z100" i="7"/>
  <c r="W100" i="7"/>
  <c r="T100" i="7"/>
  <c r="Q100" i="7"/>
  <c r="C100" i="7"/>
  <c r="J101" i="7"/>
  <c r="Z101" i="7"/>
  <c r="W101" i="7"/>
  <c r="T101" i="7"/>
  <c r="Q101" i="7"/>
  <c r="C101" i="7"/>
  <c r="Z102" i="7"/>
  <c r="J102" i="7"/>
  <c r="W102" i="7"/>
  <c r="T102" i="7"/>
  <c r="Q102" i="7"/>
  <c r="C102" i="7"/>
  <c r="J103" i="7"/>
  <c r="Z103" i="7"/>
  <c r="W103" i="7"/>
  <c r="T103" i="7"/>
  <c r="Q103" i="7"/>
  <c r="C103" i="7"/>
  <c r="J104" i="7"/>
  <c r="Z104" i="7"/>
  <c r="W104" i="7"/>
  <c r="T104" i="7"/>
  <c r="Q104" i="7"/>
  <c r="C104" i="7"/>
  <c r="J105" i="7"/>
  <c r="Z105" i="7"/>
  <c r="W105" i="7"/>
  <c r="T105" i="7"/>
  <c r="Q105" i="7"/>
  <c r="C105" i="7"/>
  <c r="J106" i="7"/>
  <c r="Z106" i="7"/>
  <c r="W106" i="7"/>
  <c r="T106" i="7"/>
  <c r="Q106" i="7"/>
  <c r="C106" i="7"/>
  <c r="J107" i="7"/>
  <c r="Z107" i="7"/>
  <c r="W107" i="7"/>
  <c r="T107" i="7"/>
  <c r="Q107" i="7"/>
  <c r="C107" i="7"/>
  <c r="J108" i="7"/>
  <c r="Z108" i="7"/>
  <c r="W108" i="7"/>
  <c r="T108" i="7"/>
  <c r="Q108" i="7"/>
  <c r="C108" i="7"/>
  <c r="J109" i="7"/>
  <c r="Z109" i="7"/>
  <c r="W109" i="7"/>
  <c r="T109" i="7"/>
  <c r="Q109" i="7"/>
  <c r="C109" i="7"/>
  <c r="J110" i="7"/>
  <c r="Z110" i="7"/>
  <c r="W110" i="7"/>
  <c r="T110" i="7"/>
  <c r="Q110" i="7"/>
  <c r="C110" i="7"/>
  <c r="J111" i="7"/>
  <c r="Z111" i="7"/>
  <c r="W111" i="7"/>
  <c r="T111" i="7"/>
  <c r="Q111" i="7"/>
  <c r="C111" i="7"/>
  <c r="J112" i="7"/>
  <c r="Z112" i="7"/>
  <c r="W112" i="7"/>
  <c r="T112" i="7"/>
  <c r="Q112" i="7"/>
  <c r="C112" i="7"/>
  <c r="J113" i="7"/>
  <c r="Z113" i="7"/>
  <c r="W113" i="7"/>
  <c r="T113" i="7"/>
  <c r="Q113" i="7"/>
  <c r="C113" i="7"/>
  <c r="J114" i="7"/>
  <c r="Z114" i="7"/>
  <c r="W114" i="7"/>
  <c r="T114" i="7"/>
  <c r="Q114" i="7"/>
  <c r="C114" i="7"/>
  <c r="J115" i="7"/>
  <c r="Z115" i="7"/>
  <c r="W115" i="7"/>
  <c r="T115" i="7"/>
  <c r="Q115" i="7"/>
  <c r="C115" i="7"/>
  <c r="J116" i="7"/>
  <c r="Z116" i="7"/>
  <c r="W116" i="7"/>
  <c r="T116" i="7"/>
  <c r="Q116" i="7"/>
  <c r="C116" i="7"/>
  <c r="J117" i="7"/>
  <c r="Z117" i="7"/>
  <c r="W117" i="7"/>
  <c r="T117" i="7"/>
  <c r="Q117" i="7"/>
  <c r="C117" i="7"/>
  <c r="J118" i="7"/>
  <c r="Z118" i="7"/>
  <c r="W118" i="7"/>
  <c r="T118" i="7"/>
  <c r="Q118" i="7"/>
  <c r="C118" i="7"/>
  <c r="J119" i="7"/>
  <c r="Z119" i="7"/>
  <c r="W119" i="7"/>
  <c r="T119" i="7"/>
  <c r="Q119" i="7"/>
  <c r="C119" i="7"/>
  <c r="Z120" i="7"/>
  <c r="J120" i="7"/>
  <c r="W120" i="7"/>
  <c r="T120" i="7"/>
  <c r="Q120" i="7"/>
  <c r="C120" i="7"/>
  <c r="J121" i="7"/>
  <c r="Z121" i="7"/>
  <c r="W121" i="7"/>
  <c r="T121" i="7"/>
  <c r="Q121" i="7"/>
  <c r="C121" i="7"/>
  <c r="J122" i="7"/>
  <c r="Z122" i="7"/>
  <c r="W122" i="7"/>
  <c r="T122" i="7"/>
  <c r="Q122" i="7"/>
  <c r="C122" i="7"/>
  <c r="J123" i="7"/>
  <c r="Z123" i="7"/>
  <c r="W123" i="7"/>
  <c r="T123" i="7"/>
  <c r="Q123" i="7"/>
  <c r="C123" i="7"/>
  <c r="J124" i="7"/>
  <c r="Z124" i="7"/>
  <c r="W124" i="7"/>
  <c r="T124" i="7"/>
  <c r="Q124" i="7"/>
  <c r="C124" i="7"/>
  <c r="J125" i="7"/>
  <c r="Z125" i="7"/>
  <c r="W125" i="7"/>
  <c r="T125" i="7"/>
  <c r="Q125" i="7"/>
  <c r="C125" i="7"/>
  <c r="J126" i="7"/>
  <c r="Z126" i="7"/>
  <c r="W126" i="7"/>
  <c r="T126" i="7"/>
  <c r="Q126" i="7"/>
  <c r="C126" i="7"/>
  <c r="J127" i="7"/>
  <c r="Z127" i="7"/>
  <c r="T127" i="7"/>
  <c r="W127" i="7"/>
  <c r="Q127" i="7"/>
  <c r="C127" i="7"/>
  <c r="J128" i="7"/>
  <c r="Z128" i="7"/>
  <c r="W128" i="7"/>
  <c r="T128" i="7"/>
  <c r="Q128" i="7"/>
  <c r="C128" i="7"/>
  <c r="J129" i="7"/>
  <c r="Z129" i="7"/>
  <c r="W129" i="7"/>
  <c r="T129" i="7"/>
  <c r="Q129" i="7"/>
  <c r="C129" i="7"/>
  <c r="J130" i="7"/>
  <c r="Z130" i="7"/>
  <c r="W130" i="7"/>
  <c r="T130" i="7"/>
  <c r="C130" i="7"/>
  <c r="Q130" i="7"/>
  <c r="J131" i="7"/>
  <c r="Z131" i="7"/>
  <c r="W131" i="7"/>
  <c r="T131" i="7"/>
  <c r="Q131" i="7"/>
  <c r="C131" i="7"/>
  <c r="J132" i="7"/>
  <c r="Z132" i="7"/>
  <c r="W132" i="7"/>
  <c r="T132" i="7"/>
  <c r="Q132" i="7"/>
  <c r="C132" i="7"/>
  <c r="J133" i="7"/>
  <c r="Z133" i="7"/>
  <c r="W133" i="7"/>
  <c r="T133" i="7"/>
  <c r="Q133" i="7"/>
  <c r="C133" i="7"/>
  <c r="J134" i="7"/>
  <c r="Z134" i="7"/>
  <c r="W134" i="7"/>
  <c r="T134" i="7"/>
  <c r="Q134" i="7"/>
  <c r="C134" i="7"/>
  <c r="J135" i="7"/>
  <c r="Z135" i="7"/>
  <c r="W135" i="7"/>
  <c r="T135" i="7"/>
  <c r="Q135" i="7"/>
  <c r="C135" i="7"/>
  <c r="J136" i="7"/>
  <c r="Z136" i="7"/>
  <c r="W136" i="7"/>
  <c r="T136" i="7"/>
  <c r="Q136" i="7"/>
  <c r="C136" i="7"/>
  <c r="J137" i="7"/>
  <c r="Z137" i="7"/>
  <c r="W137" i="7"/>
  <c r="T137" i="7"/>
  <c r="Q137" i="7"/>
  <c r="C137" i="7"/>
  <c r="Z138" i="7"/>
  <c r="J138" i="7"/>
  <c r="W138" i="7"/>
  <c r="T138" i="7"/>
  <c r="Q138" i="7"/>
  <c r="C138" i="7"/>
  <c r="J139" i="7"/>
  <c r="Z139" i="7"/>
  <c r="W139" i="7"/>
  <c r="T139" i="7"/>
  <c r="Q139" i="7"/>
  <c r="C139" i="7"/>
  <c r="J140" i="7"/>
  <c r="Z140" i="7"/>
  <c r="W140" i="7"/>
  <c r="T140" i="7"/>
  <c r="Q140" i="7"/>
  <c r="C140" i="7"/>
  <c r="J141" i="7"/>
  <c r="Z141" i="7"/>
  <c r="W141" i="7"/>
  <c r="T141" i="7"/>
  <c r="Q141" i="7"/>
  <c r="C141" i="7"/>
  <c r="J142" i="7"/>
  <c r="Z142" i="7"/>
  <c r="W142" i="7"/>
  <c r="T142" i="7"/>
  <c r="Q142" i="7"/>
  <c r="C142" i="7"/>
  <c r="J143" i="7"/>
  <c r="Z143" i="7"/>
  <c r="W143" i="7"/>
  <c r="T143" i="7"/>
  <c r="Q143" i="7"/>
  <c r="C143" i="7"/>
  <c r="J144" i="7"/>
  <c r="Z144" i="7"/>
  <c r="W144" i="7"/>
  <c r="T144" i="7"/>
  <c r="Q144" i="7"/>
  <c r="C144" i="7"/>
  <c r="J145" i="7"/>
  <c r="Z145" i="7"/>
  <c r="W145" i="7"/>
  <c r="T145" i="7"/>
  <c r="Q145" i="7"/>
  <c r="C145" i="7"/>
  <c r="J146" i="7"/>
  <c r="Z146" i="7"/>
  <c r="W146" i="7"/>
  <c r="T146" i="7"/>
  <c r="C146" i="7"/>
  <c r="Q146" i="7"/>
  <c r="J147" i="7"/>
  <c r="Z147" i="7"/>
  <c r="W147" i="7"/>
  <c r="T147" i="7"/>
  <c r="Q147" i="7"/>
  <c r="C147" i="7"/>
  <c r="J148" i="7"/>
  <c r="Z148" i="7"/>
  <c r="W148" i="7"/>
  <c r="T148" i="7"/>
  <c r="Q148" i="7"/>
  <c r="C148" i="7"/>
  <c r="J149" i="7"/>
  <c r="Z149" i="7"/>
  <c r="W149" i="7"/>
  <c r="T149" i="7"/>
  <c r="C149" i="7"/>
  <c r="Q149" i="7"/>
  <c r="J150" i="7"/>
  <c r="Z150" i="7"/>
  <c r="W150" i="7"/>
  <c r="T150" i="7"/>
  <c r="Q150" i="7"/>
  <c r="C150" i="7"/>
  <c r="J151" i="7"/>
  <c r="Z151" i="7"/>
  <c r="W151" i="7"/>
  <c r="T151" i="7"/>
  <c r="Q151" i="7"/>
  <c r="C151" i="7"/>
  <c r="J152" i="7"/>
  <c r="Z152" i="7"/>
  <c r="W152" i="7"/>
  <c r="T152" i="7"/>
  <c r="Q152" i="7"/>
  <c r="C152" i="7"/>
  <c r="J153" i="7"/>
  <c r="Z153" i="7"/>
  <c r="W153" i="7"/>
  <c r="T153" i="7"/>
  <c r="Q153" i="7"/>
  <c r="C153" i="7"/>
  <c r="J154" i="7"/>
  <c r="Z154" i="7"/>
  <c r="W154" i="7"/>
  <c r="T154" i="7"/>
  <c r="C154" i="7"/>
  <c r="Q154" i="7"/>
  <c r="J155" i="7"/>
  <c r="Z155" i="7"/>
  <c r="W155" i="7"/>
  <c r="T155" i="7"/>
  <c r="Q155" i="7"/>
  <c r="C155" i="7"/>
  <c r="Z156" i="7"/>
  <c r="J156" i="7"/>
  <c r="W156" i="7"/>
  <c r="T156" i="7"/>
  <c r="Q156" i="7"/>
  <c r="C156" i="7"/>
  <c r="J157" i="7"/>
  <c r="Z157" i="7"/>
  <c r="W157" i="7"/>
  <c r="T157" i="7"/>
  <c r="Q157" i="7"/>
  <c r="C157" i="7"/>
  <c r="J158" i="7"/>
  <c r="Z158" i="7"/>
  <c r="W158" i="7"/>
  <c r="T158" i="7"/>
  <c r="Q158" i="7"/>
  <c r="C158" i="7"/>
  <c r="J159" i="7"/>
  <c r="Z159" i="7"/>
  <c r="W159" i="7"/>
  <c r="T159" i="7"/>
  <c r="Q159" i="7"/>
  <c r="C159" i="7"/>
  <c r="J160" i="7"/>
  <c r="Z160" i="7"/>
  <c r="W160" i="7"/>
  <c r="T160" i="7"/>
  <c r="Q160" i="7"/>
  <c r="C160" i="7"/>
  <c r="J161" i="7"/>
  <c r="Z161" i="7"/>
  <c r="W161" i="7"/>
  <c r="T161" i="7"/>
  <c r="Q161" i="7"/>
  <c r="C161" i="7"/>
  <c r="J162" i="7"/>
  <c r="Z162" i="7"/>
  <c r="W162" i="7"/>
  <c r="T162" i="7"/>
  <c r="C162" i="7"/>
  <c r="Q162" i="7"/>
  <c r="J163" i="7"/>
  <c r="Z163" i="7"/>
  <c r="W163" i="7"/>
  <c r="T163" i="7"/>
  <c r="Q163" i="7"/>
  <c r="C163" i="7"/>
  <c r="J164" i="7"/>
  <c r="Z164" i="7"/>
  <c r="W164" i="7"/>
  <c r="T164" i="7"/>
  <c r="Q164" i="7"/>
  <c r="C164" i="7"/>
  <c r="J165" i="7"/>
  <c r="Z165" i="7"/>
  <c r="W165" i="7"/>
  <c r="T165" i="7"/>
  <c r="Q165" i="7"/>
  <c r="C165" i="7"/>
  <c r="J166" i="7"/>
  <c r="Z166" i="7"/>
  <c r="W166" i="7"/>
  <c r="T166" i="7"/>
  <c r="Q166" i="7"/>
  <c r="C166" i="7"/>
  <c r="J167" i="7"/>
  <c r="Z167" i="7"/>
  <c r="W167" i="7"/>
  <c r="T167" i="7"/>
  <c r="Q167" i="7"/>
  <c r="C167" i="7"/>
  <c r="J168" i="7"/>
  <c r="Z168" i="7"/>
  <c r="W168" i="7"/>
  <c r="T168" i="7"/>
  <c r="Q168" i="7"/>
  <c r="C168" i="7"/>
  <c r="J169" i="7"/>
  <c r="Z169" i="7"/>
  <c r="W169" i="7"/>
  <c r="T169" i="7"/>
  <c r="Q169" i="7"/>
  <c r="C169" i="7"/>
  <c r="J170" i="7"/>
  <c r="Z170" i="7"/>
  <c r="W170" i="7"/>
  <c r="T170" i="7"/>
  <c r="C170" i="7"/>
  <c r="Q170" i="7"/>
  <c r="J171" i="7"/>
  <c r="Z171" i="7"/>
  <c r="W171" i="7"/>
  <c r="T171" i="7"/>
  <c r="Q171" i="7"/>
  <c r="C171" i="7"/>
  <c r="J172" i="7"/>
  <c r="Z172" i="7"/>
  <c r="W172" i="7"/>
  <c r="T172" i="7"/>
  <c r="Q172" i="7"/>
  <c r="C172" i="7"/>
  <c r="J173" i="7"/>
  <c r="Z173" i="7"/>
  <c r="W173" i="7"/>
  <c r="T173" i="7"/>
  <c r="Q173" i="7"/>
  <c r="C173" i="7"/>
  <c r="J174" i="7"/>
  <c r="Z174" i="7"/>
  <c r="W174" i="7"/>
  <c r="T174" i="7"/>
  <c r="Q174" i="7"/>
  <c r="C174" i="7"/>
  <c r="Z175" i="7"/>
  <c r="J175" i="7"/>
  <c r="W175" i="7"/>
  <c r="T175" i="7"/>
  <c r="Q175" i="7"/>
  <c r="C175" i="7"/>
  <c r="J176" i="7"/>
  <c r="Z176" i="7"/>
  <c r="W176" i="7"/>
  <c r="T176" i="7"/>
  <c r="Q176" i="7"/>
  <c r="C176" i="7"/>
  <c r="J177" i="7"/>
  <c r="Z177" i="7"/>
  <c r="W177" i="7"/>
  <c r="T177" i="7"/>
  <c r="Q177" i="7"/>
  <c r="C177" i="7"/>
  <c r="J178" i="7"/>
  <c r="Z178" i="7"/>
  <c r="W178" i="7"/>
  <c r="T178" i="7"/>
  <c r="Q178" i="7"/>
  <c r="C178" i="7"/>
  <c r="J179" i="7"/>
  <c r="Z179" i="7"/>
  <c r="W179" i="7"/>
  <c r="T179" i="7"/>
  <c r="Q179" i="7"/>
  <c r="C179" i="7"/>
  <c r="J180" i="7"/>
  <c r="Z180" i="7"/>
  <c r="W180" i="7"/>
  <c r="T180" i="7"/>
  <c r="Q180" i="7"/>
  <c r="C180" i="7"/>
  <c r="J181" i="7"/>
  <c r="Z181" i="7"/>
  <c r="W181" i="7"/>
  <c r="T181" i="7"/>
  <c r="Q181" i="7"/>
  <c r="C181" i="7"/>
  <c r="J182" i="7"/>
  <c r="Z182" i="7"/>
  <c r="W182" i="7"/>
  <c r="T182" i="7"/>
  <c r="Q182" i="7"/>
  <c r="C182" i="7"/>
  <c r="J183" i="7"/>
  <c r="Z183" i="7"/>
  <c r="W183" i="7"/>
  <c r="T183" i="7"/>
  <c r="Q183" i="7"/>
  <c r="C183" i="7"/>
  <c r="J184" i="7"/>
  <c r="Z184" i="7"/>
  <c r="W184" i="7"/>
  <c r="T184" i="7"/>
  <c r="Q184" i="7"/>
  <c r="C184" i="7"/>
  <c r="J185" i="7"/>
  <c r="Z185" i="7"/>
  <c r="W185" i="7"/>
  <c r="T185" i="7"/>
  <c r="Q185" i="7"/>
  <c r="C185" i="7"/>
  <c r="J186" i="7"/>
  <c r="Z186" i="7"/>
  <c r="W186" i="7"/>
  <c r="T186" i="7"/>
  <c r="Q186" i="7"/>
  <c r="C186" i="7"/>
  <c r="J187" i="7"/>
  <c r="Z187" i="7"/>
  <c r="W187" i="7"/>
  <c r="T187" i="7"/>
  <c r="Q187" i="7"/>
  <c r="C187" i="7"/>
  <c r="J188" i="7"/>
  <c r="Z188" i="7"/>
  <c r="T188" i="7"/>
  <c r="Q188" i="7"/>
  <c r="C188" i="7"/>
  <c r="W188" i="7"/>
  <c r="J189" i="7"/>
  <c r="Z189" i="7"/>
  <c r="W189" i="7"/>
  <c r="T189" i="7"/>
  <c r="Q189" i="7"/>
  <c r="C189" i="7"/>
  <c r="J190" i="7"/>
  <c r="Z190" i="7"/>
  <c r="W190" i="7"/>
  <c r="T190" i="7"/>
  <c r="Q190" i="7"/>
  <c r="C190" i="7"/>
  <c r="J191" i="7"/>
  <c r="Z191" i="7"/>
  <c r="W191" i="7"/>
  <c r="T191" i="7"/>
  <c r="Q191" i="7"/>
  <c r="C191" i="7"/>
  <c r="J192" i="7"/>
  <c r="Z192" i="7"/>
  <c r="W192" i="7"/>
  <c r="T192" i="7"/>
  <c r="Q192" i="7"/>
  <c r="C192" i="7"/>
  <c r="Z193" i="7"/>
  <c r="J193" i="7"/>
  <c r="W193" i="7"/>
  <c r="T193" i="7"/>
  <c r="Q193" i="7"/>
  <c r="C193" i="7"/>
  <c r="J194" i="7"/>
  <c r="Z194" i="7"/>
  <c r="W194" i="7"/>
  <c r="T194" i="7"/>
  <c r="Q194" i="7"/>
  <c r="C194" i="7"/>
  <c r="J195" i="7"/>
  <c r="Z195" i="7"/>
  <c r="W195" i="7"/>
  <c r="T195" i="7"/>
  <c r="Q195" i="7"/>
  <c r="C195" i="7"/>
  <c r="J196" i="7"/>
  <c r="Z196" i="7"/>
  <c r="W196" i="7"/>
  <c r="T196" i="7"/>
  <c r="Q196" i="7"/>
  <c r="C196" i="7"/>
  <c r="J197" i="7"/>
  <c r="Z197" i="7"/>
  <c r="W197" i="7"/>
  <c r="T197" i="7"/>
  <c r="Q197" i="7"/>
  <c r="C197" i="7"/>
  <c r="J198" i="7"/>
  <c r="Z198" i="7"/>
  <c r="W198" i="7"/>
  <c r="T198" i="7"/>
  <c r="Q198" i="7"/>
  <c r="C198" i="7"/>
  <c r="J199" i="7"/>
  <c r="Z199" i="7"/>
  <c r="W199" i="7"/>
  <c r="T199" i="7"/>
  <c r="Q199" i="7"/>
  <c r="C199" i="7"/>
  <c r="J200" i="7"/>
  <c r="Z200" i="7"/>
  <c r="W200" i="7"/>
  <c r="T200" i="7"/>
  <c r="Q200" i="7"/>
  <c r="C200" i="7"/>
  <c r="J201" i="7"/>
  <c r="Z201" i="7"/>
  <c r="W201" i="7"/>
  <c r="T201" i="7"/>
  <c r="Q201" i="7"/>
  <c r="C201" i="7"/>
  <c r="J202" i="7"/>
  <c r="Z202" i="7"/>
  <c r="W202" i="7"/>
  <c r="T202" i="7"/>
  <c r="C202" i="7"/>
  <c r="Q202" i="7"/>
  <c r="J203" i="7"/>
  <c r="Z203" i="7"/>
  <c r="W203" i="7"/>
  <c r="T203" i="7"/>
  <c r="Q203" i="7"/>
  <c r="C203" i="7"/>
  <c r="J204" i="7"/>
  <c r="Z204" i="7"/>
  <c r="W204" i="7"/>
  <c r="T204" i="7"/>
  <c r="Q204" i="7"/>
  <c r="C204" i="7"/>
  <c r="J205" i="7"/>
  <c r="Z205" i="7"/>
  <c r="W205" i="7"/>
  <c r="T205" i="7"/>
  <c r="Q205" i="7"/>
  <c r="C205" i="7"/>
  <c r="J206" i="7"/>
  <c r="Z206" i="7"/>
  <c r="W206" i="7"/>
  <c r="T206" i="7"/>
  <c r="Q206" i="7"/>
  <c r="C206" i="7"/>
  <c r="J207" i="7"/>
  <c r="Z207" i="7"/>
  <c r="W207" i="7"/>
  <c r="T207" i="7"/>
  <c r="Q207" i="7"/>
  <c r="C207" i="7"/>
  <c r="J208" i="7"/>
  <c r="Z208" i="7"/>
  <c r="W208" i="7"/>
  <c r="T208" i="7"/>
  <c r="Q208" i="7"/>
  <c r="C208" i="7"/>
  <c r="J209" i="7"/>
  <c r="Z209" i="7"/>
  <c r="W209" i="7"/>
  <c r="T209" i="7"/>
  <c r="Q209" i="7"/>
  <c r="C209" i="7"/>
  <c r="J210" i="7"/>
  <c r="Z210" i="7"/>
  <c r="W210" i="7"/>
  <c r="T210" i="7"/>
  <c r="C210" i="7"/>
  <c r="Q210" i="7"/>
  <c r="Z211" i="7"/>
  <c r="J211" i="7"/>
  <c r="W211" i="7"/>
  <c r="T211" i="7"/>
  <c r="Q211" i="7"/>
  <c r="C211" i="7"/>
  <c r="J212" i="7"/>
  <c r="Z212" i="7"/>
  <c r="W212" i="7"/>
  <c r="T212" i="7"/>
  <c r="Q212" i="7"/>
  <c r="C212" i="7"/>
  <c r="J213" i="7"/>
  <c r="Z213" i="7"/>
  <c r="W213" i="7"/>
  <c r="T213" i="7"/>
  <c r="Q213" i="7"/>
  <c r="C213" i="7"/>
  <c r="J214" i="7"/>
  <c r="Z214" i="7"/>
  <c r="W214" i="7"/>
  <c r="T214" i="7"/>
  <c r="Q214" i="7"/>
  <c r="C214" i="7"/>
  <c r="J215" i="7"/>
  <c r="Z215" i="7"/>
  <c r="W215" i="7"/>
  <c r="T215" i="7"/>
  <c r="Q215" i="7"/>
  <c r="C215" i="7"/>
  <c r="J216" i="7"/>
  <c r="Z216" i="7"/>
  <c r="W216" i="7"/>
  <c r="T216" i="7"/>
  <c r="Q216" i="7"/>
  <c r="C216" i="7"/>
  <c r="J217" i="7"/>
  <c r="Z217" i="7"/>
  <c r="W217" i="7"/>
  <c r="T217" i="7"/>
  <c r="Q217" i="7"/>
  <c r="C217" i="7"/>
  <c r="J218" i="7"/>
  <c r="Z218" i="7"/>
  <c r="W218" i="7"/>
  <c r="T218" i="7"/>
  <c r="C218" i="7"/>
  <c r="Q218" i="7"/>
  <c r="J219" i="7"/>
  <c r="Z219" i="7"/>
  <c r="W219" i="7"/>
  <c r="T219" i="7"/>
  <c r="Q219" i="7"/>
  <c r="C219" i="7"/>
  <c r="J220" i="7"/>
  <c r="Z220" i="7"/>
  <c r="W220" i="7"/>
  <c r="T220" i="7"/>
  <c r="Q220" i="7"/>
  <c r="C220" i="7"/>
  <c r="J221" i="7"/>
  <c r="Z221" i="7"/>
  <c r="W221" i="7"/>
  <c r="T221" i="7"/>
  <c r="Q221" i="7"/>
  <c r="C221" i="7"/>
  <c r="J222" i="7"/>
  <c r="Z222" i="7"/>
  <c r="W222" i="7"/>
  <c r="T222" i="7"/>
  <c r="Q222" i="7"/>
  <c r="C222" i="7"/>
  <c r="J223" i="7"/>
  <c r="Z223" i="7"/>
  <c r="W223" i="7"/>
  <c r="T223" i="7"/>
  <c r="Q223" i="7"/>
  <c r="C223" i="7"/>
  <c r="J224" i="7"/>
  <c r="Z224" i="7"/>
  <c r="W224" i="7"/>
  <c r="T224" i="7"/>
  <c r="Q224" i="7"/>
  <c r="C224" i="7"/>
  <c r="J225" i="7"/>
  <c r="Z225" i="7"/>
  <c r="W225" i="7"/>
  <c r="T225" i="7"/>
  <c r="Q225" i="7"/>
  <c r="C225" i="7"/>
  <c r="J226" i="7"/>
  <c r="Z226" i="7"/>
  <c r="W226" i="7"/>
  <c r="T226" i="7"/>
  <c r="C226" i="7"/>
  <c r="Q226" i="7"/>
  <c r="J227" i="7"/>
  <c r="Z227" i="7"/>
  <c r="W227" i="7"/>
  <c r="T227" i="7"/>
  <c r="Q227" i="7"/>
  <c r="C227" i="7"/>
  <c r="J228" i="7"/>
  <c r="Z228" i="7"/>
  <c r="W228" i="7"/>
  <c r="T228" i="7"/>
  <c r="Q228" i="7"/>
  <c r="C228" i="7"/>
  <c r="J229" i="7"/>
  <c r="Z229" i="7"/>
  <c r="W229" i="7"/>
  <c r="T229" i="7"/>
  <c r="Q229" i="7"/>
  <c r="C229" i="7"/>
  <c r="Z230" i="7"/>
  <c r="J230" i="7"/>
  <c r="W230" i="7"/>
  <c r="T230" i="7"/>
  <c r="Q230" i="7"/>
  <c r="C230" i="7"/>
  <c r="J231" i="7"/>
  <c r="Z231" i="7"/>
  <c r="W231" i="7"/>
  <c r="T231" i="7"/>
  <c r="Q231" i="7"/>
  <c r="C231" i="7"/>
  <c r="J232" i="7"/>
  <c r="Z232" i="7"/>
  <c r="W232" i="7"/>
  <c r="T232" i="7"/>
  <c r="Q232" i="7"/>
  <c r="C232" i="7"/>
  <c r="J233" i="7"/>
  <c r="Z233" i="7"/>
  <c r="W233" i="7"/>
  <c r="T233" i="7"/>
  <c r="Q233" i="7"/>
  <c r="C233" i="7"/>
  <c r="J234" i="7"/>
  <c r="Z234" i="7"/>
  <c r="W234" i="7"/>
  <c r="T234" i="7"/>
  <c r="Q234" i="7"/>
  <c r="C234" i="7"/>
  <c r="J235" i="7"/>
  <c r="Z235" i="7"/>
  <c r="W235" i="7"/>
  <c r="T235" i="7"/>
  <c r="Q235" i="7"/>
  <c r="C235" i="7"/>
  <c r="J236" i="7"/>
  <c r="Z236" i="7"/>
  <c r="W236" i="7"/>
  <c r="T236" i="7"/>
  <c r="Q236" i="7"/>
  <c r="C236" i="7"/>
  <c r="J237" i="7"/>
  <c r="Z237" i="7"/>
  <c r="W237" i="7"/>
  <c r="T237" i="7"/>
  <c r="Q237" i="7"/>
  <c r="C237" i="7"/>
  <c r="J238" i="7"/>
  <c r="Z238" i="7"/>
  <c r="W238" i="7"/>
  <c r="T238" i="7"/>
  <c r="Q238" i="7"/>
  <c r="C238" i="7"/>
  <c r="J239" i="7"/>
  <c r="Z239" i="7"/>
  <c r="W239" i="7"/>
  <c r="T239" i="7"/>
  <c r="Q239" i="7"/>
  <c r="C239" i="7"/>
  <c r="J240" i="7"/>
  <c r="Z240" i="7"/>
  <c r="W240" i="7"/>
  <c r="T240" i="7"/>
  <c r="Q240" i="7"/>
  <c r="C240" i="7"/>
  <c r="J241" i="7"/>
  <c r="Z241" i="7"/>
  <c r="W241" i="7"/>
  <c r="T241" i="7"/>
  <c r="Q241" i="7"/>
  <c r="C241" i="7"/>
  <c r="J242" i="7"/>
  <c r="Z242" i="7"/>
  <c r="W242" i="7"/>
  <c r="T242" i="7"/>
  <c r="Q242" i="7"/>
  <c r="C242" i="7"/>
  <c r="J243" i="7"/>
  <c r="Z243" i="7"/>
  <c r="W243" i="7"/>
  <c r="T243" i="7"/>
  <c r="Q243" i="7"/>
  <c r="C243" i="7"/>
  <c r="J244" i="7"/>
  <c r="Z244" i="7"/>
  <c r="W244" i="7"/>
  <c r="T244" i="7"/>
  <c r="Q244" i="7"/>
  <c r="C244" i="7"/>
  <c r="J245" i="7"/>
  <c r="Z245" i="7"/>
  <c r="W245" i="7"/>
  <c r="T245" i="7"/>
  <c r="Q245" i="7"/>
  <c r="C245" i="7"/>
  <c r="J246" i="7"/>
  <c r="Z246" i="7"/>
  <c r="W246" i="7"/>
  <c r="T246" i="7"/>
  <c r="Q246" i="7"/>
  <c r="C246" i="7"/>
  <c r="J247" i="7"/>
  <c r="Z247" i="7"/>
  <c r="W247" i="7"/>
  <c r="T247" i="7"/>
  <c r="Q247" i="7"/>
  <c r="C247" i="7"/>
  <c r="Z248" i="7"/>
  <c r="J248" i="7"/>
  <c r="W248" i="7"/>
  <c r="T248" i="7"/>
  <c r="Q248" i="7"/>
  <c r="C248" i="7"/>
  <c r="J249" i="7"/>
  <c r="Z249" i="7"/>
  <c r="W249" i="7"/>
  <c r="T249" i="7"/>
  <c r="Q249" i="7"/>
  <c r="C249" i="7"/>
  <c r="J250" i="7"/>
  <c r="Z250" i="7"/>
  <c r="W250" i="7"/>
  <c r="T250" i="7"/>
  <c r="Q250" i="7"/>
  <c r="C250" i="7"/>
  <c r="J251" i="7"/>
  <c r="Z251" i="7"/>
  <c r="W251" i="7"/>
  <c r="T251" i="7"/>
  <c r="Q251" i="7"/>
  <c r="C251" i="7"/>
  <c r="J252" i="7"/>
  <c r="Z252" i="7"/>
  <c r="W252" i="7"/>
  <c r="T252" i="7"/>
  <c r="Q252" i="7"/>
  <c r="C252" i="7"/>
  <c r="J253" i="7"/>
  <c r="Z253" i="7"/>
  <c r="W253" i="7"/>
  <c r="T253" i="7"/>
  <c r="Q253" i="7"/>
  <c r="C253" i="7"/>
  <c r="J254" i="7"/>
  <c r="Z254" i="7"/>
  <c r="W254" i="7"/>
  <c r="T254" i="7"/>
  <c r="Q254" i="7"/>
  <c r="C254" i="7"/>
  <c r="J255" i="7"/>
  <c r="Z255" i="7"/>
  <c r="W255" i="7"/>
  <c r="T255" i="7"/>
  <c r="Q255" i="7"/>
  <c r="C255" i="7"/>
  <c r="J256" i="7"/>
  <c r="Z256" i="7"/>
  <c r="W256" i="7"/>
  <c r="T256" i="7"/>
  <c r="Q256" i="7"/>
  <c r="C256" i="7"/>
  <c r="J257" i="7"/>
  <c r="Z257" i="7"/>
  <c r="W257" i="7"/>
  <c r="T257" i="7"/>
  <c r="C257" i="7"/>
  <c r="Q257" i="7"/>
  <c r="J258" i="7"/>
  <c r="Z258" i="7"/>
  <c r="W258" i="7"/>
  <c r="T258" i="7"/>
  <c r="C258" i="7"/>
  <c r="Q258" i="7"/>
  <c r="J259" i="7"/>
  <c r="Z259" i="7"/>
  <c r="W259" i="7"/>
  <c r="T259" i="7"/>
  <c r="Q259" i="7"/>
  <c r="C259" i="7"/>
  <c r="J260" i="7"/>
  <c r="Z260" i="7"/>
  <c r="W260" i="7"/>
  <c r="T260" i="7"/>
  <c r="Q260" i="7"/>
  <c r="C260" i="7"/>
  <c r="J261" i="7"/>
  <c r="Z261" i="7"/>
  <c r="W261" i="7"/>
  <c r="T261" i="7"/>
  <c r="Q261" i="7"/>
  <c r="C261" i="7"/>
  <c r="J262" i="7"/>
  <c r="Z262" i="7"/>
  <c r="W262" i="7"/>
  <c r="T262" i="7"/>
  <c r="Q262" i="7"/>
  <c r="C262" i="7"/>
  <c r="J263" i="7"/>
  <c r="Z263" i="7"/>
  <c r="W263" i="7"/>
  <c r="T263" i="7"/>
  <c r="Q263" i="7"/>
  <c r="C263" i="7"/>
  <c r="J264" i="7"/>
  <c r="Z264" i="7"/>
  <c r="W264" i="7"/>
  <c r="T264" i="7"/>
  <c r="Q264" i="7"/>
  <c r="C264" i="7"/>
  <c r="J265" i="7"/>
  <c r="Z265" i="7"/>
  <c r="W265" i="7"/>
  <c r="T265" i="7"/>
  <c r="C265" i="7"/>
  <c r="Q265" i="7"/>
  <c r="Z266" i="7"/>
  <c r="J266" i="7"/>
  <c r="W266" i="7"/>
  <c r="T266" i="7"/>
  <c r="C266" i="7"/>
  <c r="Q266" i="7"/>
  <c r="J267" i="7"/>
  <c r="Z267" i="7"/>
  <c r="W267" i="7"/>
  <c r="T267" i="7"/>
  <c r="Q267" i="7"/>
  <c r="C267" i="7"/>
  <c r="J268" i="7"/>
  <c r="Z268" i="7"/>
  <c r="W268" i="7"/>
  <c r="T268" i="7"/>
  <c r="Q268" i="7"/>
  <c r="C268" i="7"/>
  <c r="J269" i="7"/>
  <c r="Z269" i="7"/>
  <c r="W269" i="7"/>
  <c r="T269" i="7"/>
  <c r="Q269" i="7"/>
  <c r="C269" i="7"/>
  <c r="J270" i="7"/>
  <c r="Z270" i="7"/>
  <c r="W270" i="7"/>
  <c r="T270" i="7"/>
  <c r="Q270" i="7"/>
  <c r="C270" i="7"/>
  <c r="J271" i="7"/>
  <c r="Z271" i="7"/>
  <c r="W271" i="7"/>
  <c r="T271" i="7"/>
  <c r="Q271" i="7"/>
  <c r="C271" i="7"/>
  <c r="J272" i="7"/>
  <c r="Z272" i="7"/>
  <c r="W272" i="7"/>
  <c r="T272" i="7"/>
  <c r="Q272" i="7"/>
  <c r="C272" i="7"/>
  <c r="J273" i="7"/>
  <c r="Z273" i="7"/>
  <c r="W273" i="7"/>
  <c r="T273" i="7"/>
  <c r="Q273" i="7"/>
  <c r="C273" i="7"/>
  <c r="J274" i="7"/>
  <c r="Z274" i="7"/>
  <c r="W274" i="7"/>
  <c r="T274" i="7"/>
  <c r="C274" i="7"/>
  <c r="Q274" i="7"/>
  <c r="J275" i="7"/>
  <c r="Z275" i="7"/>
  <c r="W275" i="7"/>
  <c r="T275" i="7"/>
  <c r="Q275" i="7"/>
  <c r="C275" i="7"/>
  <c r="J276" i="7"/>
  <c r="W276" i="7"/>
  <c r="T276" i="7"/>
  <c r="Z276" i="7"/>
  <c r="Q276" i="7"/>
  <c r="C276" i="7"/>
  <c r="J277" i="7"/>
  <c r="Z277" i="7"/>
  <c r="W277" i="7"/>
  <c r="T277" i="7"/>
  <c r="Q277" i="7"/>
  <c r="C277" i="7"/>
  <c r="J278" i="7"/>
  <c r="Z278" i="7"/>
  <c r="W278" i="7"/>
  <c r="T278" i="7"/>
  <c r="Q278" i="7"/>
  <c r="C278" i="7"/>
  <c r="J279" i="7"/>
  <c r="Z279" i="7"/>
  <c r="W279" i="7"/>
  <c r="T279" i="7"/>
  <c r="Q279" i="7"/>
  <c r="C279" i="7"/>
  <c r="J280" i="7"/>
  <c r="Z280" i="7"/>
  <c r="W280" i="7"/>
  <c r="T280" i="7"/>
  <c r="Q280" i="7"/>
  <c r="C280" i="7"/>
  <c r="J281" i="7"/>
  <c r="Z281" i="7"/>
  <c r="W281" i="7"/>
  <c r="T281" i="7"/>
  <c r="Q281" i="7"/>
  <c r="C281" i="7"/>
  <c r="J282" i="7"/>
  <c r="Z282" i="7"/>
  <c r="W282" i="7"/>
  <c r="T282" i="7"/>
  <c r="Q282" i="7"/>
  <c r="C282" i="7"/>
  <c r="J283" i="7"/>
  <c r="Z283" i="7"/>
  <c r="T283" i="7"/>
  <c r="W283" i="7"/>
  <c r="Q283" i="7"/>
  <c r="C283" i="7"/>
  <c r="Z284" i="7"/>
  <c r="J284" i="7"/>
  <c r="W284" i="7"/>
  <c r="T284" i="7"/>
  <c r="Q284" i="7"/>
  <c r="C284" i="7"/>
  <c r="J285" i="7"/>
  <c r="Z285" i="7"/>
  <c r="W285" i="7"/>
  <c r="T285" i="7"/>
  <c r="Q285" i="7"/>
  <c r="C285" i="7"/>
  <c r="J286" i="7"/>
  <c r="Z286" i="7"/>
  <c r="W286" i="7"/>
  <c r="T286" i="7"/>
  <c r="Q286" i="7"/>
  <c r="C286" i="7"/>
  <c r="J287" i="7"/>
  <c r="Z287" i="7"/>
  <c r="W287" i="7"/>
  <c r="T287" i="7"/>
  <c r="Q287" i="7"/>
  <c r="C287" i="7"/>
  <c r="J288" i="7"/>
  <c r="Z288" i="7"/>
  <c r="W288" i="7"/>
  <c r="T288" i="7"/>
  <c r="Q288" i="7"/>
  <c r="C288" i="7"/>
  <c r="J289" i="7"/>
  <c r="Z289" i="7"/>
  <c r="W289" i="7"/>
  <c r="T289" i="7"/>
  <c r="Q289" i="7"/>
  <c r="C289" i="7"/>
  <c r="J290" i="7"/>
  <c r="Z290" i="7"/>
  <c r="W290" i="7"/>
  <c r="T290" i="7"/>
  <c r="Q290" i="7"/>
  <c r="C290" i="7"/>
  <c r="J291" i="7"/>
  <c r="Z291" i="7"/>
  <c r="W291" i="7"/>
  <c r="T291" i="7"/>
  <c r="Q291" i="7"/>
  <c r="C291" i="7"/>
  <c r="J292" i="7"/>
  <c r="Z292" i="7"/>
  <c r="W292" i="7"/>
  <c r="T292" i="7"/>
  <c r="Q292" i="7"/>
  <c r="C292" i="7"/>
  <c r="J293" i="7"/>
  <c r="Z293" i="7"/>
  <c r="W293" i="7"/>
  <c r="T293" i="7"/>
  <c r="Q293" i="7"/>
  <c r="C293" i="7"/>
  <c r="J294" i="7"/>
  <c r="Z294" i="7"/>
  <c r="W294" i="7"/>
  <c r="T294" i="7"/>
  <c r="Q294" i="7"/>
  <c r="C294" i="7"/>
  <c r="J295" i="7"/>
  <c r="Z295" i="7"/>
  <c r="W295" i="7"/>
  <c r="T295" i="7"/>
  <c r="Q295" i="7"/>
  <c r="C295" i="7"/>
  <c r="J296" i="7"/>
  <c r="Z296" i="7"/>
  <c r="W296" i="7"/>
  <c r="T296" i="7"/>
  <c r="Q296" i="7"/>
  <c r="C296" i="7"/>
  <c r="J297" i="7"/>
  <c r="Z297" i="7"/>
  <c r="W297" i="7"/>
  <c r="T297" i="7"/>
  <c r="Q297" i="7"/>
  <c r="C297" i="7"/>
  <c r="J298" i="7"/>
  <c r="Z298" i="7"/>
  <c r="W298" i="7"/>
  <c r="T298" i="7"/>
  <c r="Q298" i="7"/>
  <c r="C298" i="7"/>
  <c r="J299" i="7"/>
  <c r="Z299" i="7"/>
  <c r="T299" i="7"/>
  <c r="W299" i="7"/>
  <c r="Q299" i="7"/>
  <c r="C299" i="7"/>
  <c r="J300" i="7"/>
  <c r="Z300" i="7"/>
  <c r="W300" i="7"/>
  <c r="T300" i="7"/>
  <c r="Q300" i="7"/>
  <c r="C300" i="7"/>
  <c r="J301" i="7"/>
  <c r="Z301" i="7"/>
  <c r="W301" i="7"/>
  <c r="T301" i="7"/>
  <c r="Q301" i="7"/>
  <c r="C301" i="7"/>
  <c r="J302" i="7"/>
  <c r="Z302" i="7"/>
  <c r="W302" i="7"/>
  <c r="T302" i="7"/>
  <c r="Q302" i="7"/>
  <c r="C302" i="7"/>
  <c r="Z303" i="7"/>
  <c r="J303" i="7"/>
  <c r="W303" i="7"/>
  <c r="T303" i="7"/>
  <c r="Q303" i="7"/>
  <c r="C303" i="7"/>
  <c r="J304" i="7"/>
  <c r="Z304" i="7"/>
  <c r="W304" i="7"/>
  <c r="T304" i="7"/>
  <c r="Q304" i="7"/>
  <c r="C304" i="7"/>
  <c r="J305" i="7"/>
  <c r="Z305" i="7"/>
  <c r="W305" i="7"/>
  <c r="T305" i="7"/>
  <c r="C305" i="7"/>
  <c r="Q305" i="7"/>
  <c r="J306" i="7"/>
  <c r="Z306" i="7"/>
  <c r="W306" i="7"/>
  <c r="T306" i="7"/>
  <c r="Q306" i="7"/>
  <c r="C306" i="7"/>
  <c r="J307" i="7"/>
  <c r="Z307" i="7"/>
  <c r="W307" i="7"/>
  <c r="T307" i="7"/>
  <c r="Q307" i="7"/>
  <c r="C307" i="7"/>
  <c r="J308" i="7"/>
  <c r="Z308" i="7"/>
  <c r="W308" i="7"/>
  <c r="T308" i="7"/>
  <c r="Q308" i="7"/>
  <c r="C308" i="7"/>
  <c r="J309" i="7"/>
  <c r="Z309" i="7"/>
  <c r="W309" i="7"/>
  <c r="T309" i="7"/>
  <c r="Q309" i="7"/>
  <c r="C309" i="7"/>
  <c r="J310" i="7"/>
  <c r="Z310" i="7"/>
  <c r="W310" i="7"/>
  <c r="T310" i="7"/>
  <c r="Q310" i="7"/>
  <c r="C310" i="7"/>
  <c r="J311" i="7"/>
  <c r="Z311" i="7"/>
  <c r="W311" i="7"/>
  <c r="T311" i="7"/>
  <c r="Q311" i="7"/>
  <c r="C311" i="7"/>
  <c r="J312" i="7"/>
  <c r="W312" i="7"/>
  <c r="Z312" i="7"/>
  <c r="T312" i="7"/>
  <c r="Q312" i="7"/>
  <c r="C312" i="7"/>
  <c r="J313" i="7"/>
  <c r="Z313" i="7"/>
  <c r="W313" i="7"/>
  <c r="T313" i="7"/>
  <c r="Q313" i="7"/>
  <c r="C313" i="7"/>
  <c r="J314" i="7"/>
  <c r="Z314" i="7"/>
  <c r="W314" i="7"/>
  <c r="T314" i="7"/>
  <c r="C314" i="7"/>
  <c r="Q314" i="7"/>
  <c r="J315" i="7"/>
  <c r="Z315" i="7"/>
  <c r="T315" i="7"/>
  <c r="W315" i="7"/>
  <c r="Q315" i="7"/>
  <c r="C315" i="7"/>
  <c r="J316" i="7"/>
  <c r="Z316" i="7"/>
  <c r="W316" i="7"/>
  <c r="T316" i="7"/>
  <c r="Q316" i="7"/>
  <c r="C316" i="7"/>
  <c r="J317" i="7"/>
  <c r="Z317" i="7"/>
  <c r="W317" i="7"/>
  <c r="T317" i="7"/>
  <c r="Q317" i="7"/>
  <c r="C317" i="7"/>
  <c r="J318" i="7"/>
  <c r="Z318" i="7"/>
  <c r="W318" i="7"/>
  <c r="T318" i="7"/>
  <c r="Q318" i="7"/>
  <c r="C318" i="7"/>
  <c r="J319" i="7"/>
  <c r="Z319" i="7"/>
  <c r="W319" i="7"/>
  <c r="T319" i="7"/>
  <c r="Q319" i="7"/>
  <c r="C319" i="7"/>
  <c r="J320" i="7"/>
  <c r="Z320" i="7"/>
  <c r="W320" i="7"/>
  <c r="T320" i="7"/>
  <c r="Q320" i="7"/>
  <c r="C320" i="7"/>
  <c r="Z321" i="7"/>
  <c r="J321" i="7"/>
  <c r="W321" i="7"/>
  <c r="T321" i="7"/>
  <c r="C321" i="7"/>
  <c r="Q321" i="7"/>
  <c r="J322" i="7"/>
  <c r="Z322" i="7"/>
  <c r="W322" i="7"/>
  <c r="C322" i="7"/>
  <c r="T322" i="7"/>
  <c r="Q322" i="7"/>
  <c r="J323" i="7"/>
  <c r="Z323" i="7"/>
  <c r="W323" i="7"/>
  <c r="T323" i="7"/>
  <c r="Q323" i="7"/>
  <c r="C323" i="7"/>
  <c r="J324" i="7"/>
  <c r="Z324" i="7"/>
  <c r="W324" i="7"/>
  <c r="T324" i="7"/>
  <c r="Q324" i="7"/>
  <c r="C324" i="7"/>
  <c r="J325" i="7"/>
  <c r="Z325" i="7"/>
  <c r="W325" i="7"/>
  <c r="T325" i="7"/>
  <c r="Q325" i="7"/>
  <c r="C325" i="7"/>
  <c r="J326" i="7"/>
  <c r="Z326" i="7"/>
  <c r="W326" i="7"/>
  <c r="T326" i="7"/>
  <c r="Q326" i="7"/>
  <c r="C326" i="7"/>
  <c r="J327" i="7"/>
  <c r="Z327" i="7"/>
  <c r="W327" i="7"/>
  <c r="T327" i="7"/>
  <c r="Q327" i="7"/>
  <c r="C327" i="7"/>
  <c r="J328" i="7"/>
  <c r="Z328" i="7"/>
  <c r="W328" i="7"/>
  <c r="T328" i="7"/>
  <c r="Q328" i="7"/>
  <c r="C328" i="7"/>
  <c r="J329" i="7"/>
  <c r="Z329" i="7"/>
  <c r="W329" i="7"/>
  <c r="T329" i="7"/>
  <c r="C329" i="7"/>
  <c r="Q329" i="7"/>
  <c r="J330" i="7"/>
  <c r="Z330" i="7"/>
  <c r="W330" i="7"/>
  <c r="T330" i="7"/>
  <c r="C330" i="7"/>
  <c r="Q330" i="7"/>
  <c r="J331" i="7"/>
  <c r="Z331" i="7"/>
  <c r="T331" i="7"/>
  <c r="W331" i="7"/>
  <c r="Q331" i="7"/>
  <c r="C331" i="7"/>
  <c r="J332" i="7"/>
  <c r="Z332" i="7"/>
  <c r="W332" i="7"/>
  <c r="T332" i="7"/>
  <c r="Q332" i="7"/>
  <c r="C332" i="7"/>
  <c r="J333" i="7"/>
  <c r="Z333" i="7"/>
  <c r="W333" i="7"/>
  <c r="T333" i="7"/>
  <c r="Q333" i="7"/>
  <c r="C333" i="7"/>
  <c r="J334" i="7"/>
  <c r="Z334" i="7"/>
  <c r="W334" i="7"/>
  <c r="T334" i="7"/>
  <c r="Q334" i="7"/>
  <c r="C334" i="7"/>
  <c r="J335" i="7"/>
  <c r="Z335" i="7"/>
  <c r="W335" i="7"/>
  <c r="T335" i="7"/>
  <c r="Q335" i="7"/>
  <c r="C335" i="7"/>
  <c r="J336" i="7"/>
  <c r="Z336" i="7"/>
  <c r="W336" i="7"/>
  <c r="T336" i="7"/>
  <c r="Q336" i="7"/>
  <c r="C336" i="7"/>
  <c r="J337" i="7"/>
  <c r="Z337" i="7"/>
  <c r="W337" i="7"/>
  <c r="T337" i="7"/>
  <c r="Q337" i="7"/>
  <c r="C337" i="7"/>
  <c r="J338" i="7"/>
  <c r="Z338" i="7"/>
  <c r="W338" i="7"/>
  <c r="T338" i="7"/>
  <c r="C338" i="7"/>
  <c r="Q338" i="7"/>
  <c r="J339" i="7"/>
  <c r="Z339" i="7"/>
  <c r="W339" i="7"/>
  <c r="T339" i="7"/>
  <c r="Q339" i="7"/>
  <c r="C339" i="7"/>
  <c r="J340" i="7"/>
  <c r="Z340" i="7"/>
  <c r="W340" i="7"/>
  <c r="T340" i="7"/>
  <c r="Q340" i="7"/>
  <c r="C340" i="7"/>
  <c r="J341" i="7"/>
  <c r="Z341" i="7"/>
  <c r="W341" i="7"/>
  <c r="T341" i="7"/>
  <c r="Q341" i="7"/>
  <c r="C341" i="7"/>
  <c r="J342" i="7"/>
  <c r="Z342" i="7"/>
  <c r="W342" i="7"/>
  <c r="T342" i="7"/>
  <c r="Q342" i="7"/>
  <c r="C342" i="7"/>
  <c r="J343" i="7"/>
  <c r="Z343" i="7"/>
  <c r="W343" i="7"/>
  <c r="T343" i="7"/>
  <c r="Q343" i="7"/>
  <c r="C343" i="7"/>
  <c r="J344" i="7"/>
  <c r="Z344" i="7"/>
  <c r="W344" i="7"/>
  <c r="T344" i="7"/>
  <c r="Q344" i="7"/>
  <c r="C344" i="7"/>
  <c r="J345" i="7"/>
  <c r="Z345" i="7"/>
  <c r="W345" i="7"/>
  <c r="T345" i="7"/>
  <c r="Q345" i="7"/>
  <c r="C345" i="7"/>
  <c r="J346" i="7"/>
  <c r="Z346" i="7"/>
  <c r="W346" i="7"/>
  <c r="T346" i="7"/>
  <c r="Q346" i="7"/>
  <c r="C346" i="7"/>
  <c r="J347" i="7"/>
  <c r="Z347" i="7"/>
  <c r="T347" i="7"/>
  <c r="W347" i="7"/>
  <c r="Q347" i="7"/>
  <c r="C347" i="7"/>
  <c r="J348" i="7"/>
  <c r="Z348" i="7"/>
  <c r="W348" i="7"/>
  <c r="T348" i="7"/>
  <c r="Q348" i="7"/>
  <c r="C348" i="7"/>
  <c r="J349" i="7"/>
  <c r="Z349" i="7"/>
  <c r="W349" i="7"/>
  <c r="T349" i="7"/>
  <c r="Q349" i="7"/>
  <c r="C349" i="7"/>
  <c r="J350" i="7"/>
  <c r="Z350" i="7"/>
  <c r="W350" i="7"/>
  <c r="T350" i="7"/>
  <c r="Q350" i="7"/>
  <c r="C350" i="7"/>
  <c r="J351" i="7"/>
  <c r="Z351" i="7"/>
  <c r="W351" i="7"/>
  <c r="T351" i="7"/>
  <c r="Q351" i="7"/>
  <c r="C351" i="7"/>
  <c r="J352" i="7"/>
  <c r="Z352" i="7"/>
  <c r="W352" i="7"/>
  <c r="T352" i="7"/>
  <c r="Q352" i="7"/>
  <c r="C352" i="7"/>
  <c r="J353" i="7"/>
  <c r="W353" i="7"/>
  <c r="Z353" i="7"/>
  <c r="T353" i="7"/>
  <c r="C353" i="7"/>
  <c r="Q353" i="7"/>
  <c r="J354" i="7"/>
  <c r="Z354" i="7"/>
  <c r="W354" i="7"/>
  <c r="T354" i="7"/>
  <c r="C354" i="7"/>
  <c r="Q354" i="7"/>
  <c r="J355" i="7"/>
  <c r="Z355" i="7"/>
  <c r="W355" i="7"/>
  <c r="T355" i="7"/>
  <c r="Q355" i="7"/>
  <c r="C355" i="7"/>
  <c r="J356" i="7"/>
  <c r="Z356" i="7"/>
  <c r="W356" i="7"/>
  <c r="T356" i="7"/>
  <c r="Q356" i="7"/>
  <c r="C356" i="7"/>
  <c r="J357" i="7"/>
  <c r="Z357" i="7"/>
  <c r="W357" i="7"/>
  <c r="T357" i="7"/>
  <c r="Q357" i="7"/>
  <c r="C357" i="7"/>
  <c r="J358" i="7"/>
  <c r="Z358" i="7"/>
  <c r="W358" i="7"/>
  <c r="T358" i="7"/>
  <c r="Q358" i="7"/>
  <c r="C358" i="7"/>
  <c r="J359" i="7"/>
  <c r="Z359" i="7"/>
  <c r="W359" i="7"/>
  <c r="T359" i="7"/>
  <c r="Q359" i="7"/>
  <c r="C359" i="7"/>
  <c r="J360" i="7"/>
  <c r="Z360" i="7"/>
  <c r="W360" i="7"/>
  <c r="T360" i="7"/>
  <c r="Q360" i="7"/>
  <c r="C360" i="7"/>
  <c r="J361" i="7"/>
  <c r="Z361" i="7"/>
  <c r="W361" i="7"/>
  <c r="T361" i="7"/>
  <c r="Q361" i="7"/>
  <c r="C361" i="7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C3" i="1"/>
  <c r="B3" i="1" s="1"/>
  <c r="C4" i="1"/>
  <c r="B4" i="1" s="1"/>
  <c r="C5" i="1"/>
  <c r="B5" i="1" s="1"/>
  <c r="C6" i="1"/>
  <c r="B6" i="1" s="1"/>
  <c r="C7" i="1"/>
  <c r="B7" i="1" s="1"/>
  <c r="C8" i="1"/>
  <c r="B8" i="1" s="1"/>
  <c r="C9" i="1"/>
  <c r="B9" i="1" s="1"/>
  <c r="C10" i="1"/>
  <c r="B10" i="1" s="1"/>
  <c r="C11" i="1"/>
  <c r="B11" i="1" s="1"/>
  <c r="C12" i="1"/>
  <c r="B12" i="1" s="1"/>
  <c r="C13" i="1"/>
  <c r="B13" i="1" s="1"/>
  <c r="C14" i="1"/>
  <c r="B14" i="1" s="1"/>
  <c r="C2" i="1"/>
  <c r="C2" i="6" l="1"/>
  <c r="P2" i="6"/>
  <c r="O2" i="6"/>
  <c r="M2" i="6"/>
  <c r="G2" i="6"/>
  <c r="C3" i="6"/>
  <c r="O3" i="6"/>
  <c r="P3" i="6"/>
  <c r="M3" i="6"/>
  <c r="G3" i="6"/>
  <c r="C4" i="6"/>
  <c r="P4" i="6"/>
  <c r="M4" i="6"/>
  <c r="G4" i="6"/>
  <c r="O4" i="6"/>
  <c r="C5" i="6"/>
  <c r="P5" i="6"/>
  <c r="O5" i="6"/>
  <c r="M5" i="6"/>
  <c r="G5" i="6"/>
  <c r="C6" i="6"/>
  <c r="P6" i="6"/>
  <c r="O6" i="6"/>
  <c r="M6" i="6"/>
  <c r="G6" i="6"/>
  <c r="C7" i="6"/>
  <c r="O7" i="6"/>
  <c r="M7" i="6"/>
  <c r="G7" i="6"/>
  <c r="P7" i="6"/>
  <c r="C8" i="6"/>
  <c r="O8" i="6"/>
  <c r="P8" i="6"/>
  <c r="M8" i="6"/>
  <c r="G8" i="6"/>
  <c r="C9" i="6"/>
  <c r="O9" i="6"/>
  <c r="P9" i="6"/>
  <c r="M9" i="6"/>
  <c r="G9" i="6"/>
  <c r="C10" i="6"/>
  <c r="O10" i="6"/>
  <c r="P10" i="6"/>
  <c r="M10" i="6"/>
  <c r="G10" i="6"/>
  <c r="C11" i="6"/>
  <c r="O11" i="6"/>
  <c r="P11" i="6"/>
  <c r="M11" i="6"/>
  <c r="G11" i="6"/>
  <c r="C12" i="6"/>
  <c r="P12" i="6"/>
  <c r="O12" i="6"/>
  <c r="M12" i="6"/>
  <c r="G12" i="6"/>
  <c r="C13" i="6"/>
  <c r="P13" i="6"/>
  <c r="O13" i="6"/>
  <c r="M13" i="6"/>
  <c r="G13" i="6"/>
  <c r="C14" i="6"/>
  <c r="P14" i="6"/>
  <c r="O14" i="6"/>
  <c r="G14" i="6"/>
  <c r="M14" i="6"/>
  <c r="C15" i="6"/>
  <c r="O15" i="6"/>
  <c r="P15" i="6"/>
  <c r="G15" i="6"/>
  <c r="M15" i="6"/>
  <c r="C16" i="6"/>
  <c r="O16" i="6"/>
  <c r="M16" i="6"/>
  <c r="G16" i="6"/>
  <c r="P16" i="6"/>
  <c r="C17" i="6"/>
  <c r="O17" i="6"/>
  <c r="P17" i="6"/>
  <c r="M17" i="6"/>
  <c r="G17" i="6"/>
  <c r="C18" i="6"/>
  <c r="O18" i="6"/>
  <c r="P18" i="6"/>
  <c r="M18" i="6"/>
  <c r="G18" i="6"/>
  <c r="C19" i="6"/>
  <c r="O19" i="6"/>
  <c r="P19" i="6"/>
  <c r="M19" i="6"/>
  <c r="G19" i="6"/>
  <c r="C20" i="6"/>
  <c r="P20" i="6"/>
  <c r="O20" i="6"/>
  <c r="M20" i="6"/>
  <c r="G20" i="6"/>
  <c r="C21" i="6"/>
  <c r="P21" i="6"/>
  <c r="O21" i="6"/>
  <c r="M21" i="6"/>
  <c r="G21" i="6"/>
  <c r="C22" i="6"/>
  <c r="P22" i="6"/>
  <c r="O22" i="6"/>
  <c r="M22" i="6"/>
  <c r="G22" i="6"/>
  <c r="C23" i="6"/>
  <c r="O23" i="6"/>
  <c r="P23" i="6"/>
  <c r="M23" i="6"/>
  <c r="G23" i="6"/>
  <c r="C24" i="6"/>
  <c r="O24" i="6"/>
  <c r="M24" i="6"/>
  <c r="G24" i="6"/>
  <c r="P24" i="6"/>
  <c r="C25" i="6"/>
  <c r="O25" i="6"/>
  <c r="P25" i="6"/>
  <c r="M25" i="6"/>
  <c r="G25" i="6"/>
  <c r="C26" i="6"/>
  <c r="O26" i="6"/>
  <c r="P26" i="6"/>
  <c r="M26" i="6"/>
  <c r="G26" i="6"/>
  <c r="C27" i="6"/>
  <c r="O27" i="6"/>
  <c r="P27" i="6"/>
  <c r="M27" i="6"/>
  <c r="G27" i="6"/>
  <c r="C28" i="6"/>
  <c r="P28" i="6"/>
  <c r="M28" i="6"/>
  <c r="G28" i="6"/>
  <c r="O28" i="6"/>
  <c r="C29" i="6"/>
  <c r="P29" i="6"/>
  <c r="M29" i="6"/>
  <c r="G29" i="6"/>
  <c r="O29" i="6"/>
  <c r="C30" i="6"/>
  <c r="P30" i="6"/>
  <c r="O30" i="6"/>
  <c r="M30" i="6"/>
  <c r="G30" i="6"/>
  <c r="C31" i="6"/>
  <c r="O31" i="6"/>
  <c r="P31" i="6"/>
  <c r="G31" i="6"/>
  <c r="M31" i="6"/>
  <c r="C32" i="6"/>
  <c r="O32" i="6"/>
  <c r="M32" i="6"/>
  <c r="G32" i="6"/>
  <c r="P32" i="6"/>
  <c r="C33" i="6"/>
  <c r="O33" i="6"/>
  <c r="P33" i="6"/>
  <c r="M33" i="6"/>
  <c r="G33" i="6"/>
  <c r="C34" i="6"/>
  <c r="O34" i="6"/>
  <c r="P34" i="6"/>
  <c r="M34" i="6"/>
  <c r="G34" i="6"/>
  <c r="C35" i="6"/>
  <c r="O35" i="6"/>
  <c r="P35" i="6"/>
  <c r="M35" i="6"/>
  <c r="G35" i="6"/>
  <c r="C36" i="6"/>
  <c r="P36" i="6"/>
  <c r="M36" i="6"/>
  <c r="G36" i="6"/>
  <c r="O36" i="6"/>
  <c r="C37" i="6"/>
  <c r="P37" i="6"/>
  <c r="O37" i="6"/>
  <c r="M37" i="6"/>
  <c r="G37" i="6"/>
  <c r="C38" i="6"/>
  <c r="P38" i="6"/>
  <c r="O38" i="6"/>
  <c r="M38" i="6"/>
  <c r="G38" i="6"/>
  <c r="C39" i="6"/>
  <c r="O39" i="6"/>
  <c r="P39" i="6"/>
  <c r="M39" i="6"/>
  <c r="G39" i="6"/>
  <c r="C40" i="6"/>
  <c r="O40" i="6"/>
  <c r="P40" i="6"/>
  <c r="M40" i="6"/>
  <c r="G40" i="6"/>
  <c r="C41" i="6"/>
  <c r="O41" i="6"/>
  <c r="M41" i="6"/>
  <c r="G41" i="6"/>
  <c r="P41" i="6"/>
  <c r="C42" i="6"/>
  <c r="O42" i="6"/>
  <c r="P42" i="6"/>
  <c r="M42" i="6"/>
  <c r="G42" i="6"/>
  <c r="C43" i="6"/>
  <c r="O43" i="6"/>
  <c r="P43" i="6"/>
  <c r="M43" i="6"/>
  <c r="G43" i="6"/>
  <c r="C44" i="6"/>
  <c r="P44" i="6"/>
  <c r="O44" i="6"/>
  <c r="M44" i="6"/>
  <c r="G44" i="6"/>
  <c r="C45" i="6"/>
  <c r="P45" i="6"/>
  <c r="O45" i="6"/>
  <c r="M45" i="6"/>
  <c r="G45" i="6"/>
  <c r="C46" i="6"/>
  <c r="P46" i="6"/>
  <c r="O46" i="6"/>
  <c r="G46" i="6"/>
  <c r="M46" i="6"/>
  <c r="C47" i="6"/>
  <c r="P47" i="6"/>
  <c r="O47" i="6"/>
  <c r="G47" i="6"/>
  <c r="M47" i="6"/>
  <c r="C48" i="6"/>
  <c r="O48" i="6"/>
  <c r="M48" i="6"/>
  <c r="G48" i="6"/>
  <c r="P48" i="6"/>
  <c r="C49" i="6"/>
  <c r="O49" i="6"/>
  <c r="M49" i="6"/>
  <c r="G49" i="6"/>
  <c r="P49" i="6"/>
  <c r="C50" i="6"/>
  <c r="O50" i="6"/>
  <c r="P50" i="6"/>
  <c r="M50" i="6"/>
  <c r="G50" i="6"/>
  <c r="C51" i="6"/>
  <c r="O51" i="6"/>
  <c r="M51" i="6"/>
  <c r="G51" i="6"/>
  <c r="P51" i="6"/>
  <c r="C52" i="6"/>
  <c r="P52" i="6"/>
  <c r="O52" i="6"/>
  <c r="M52" i="6"/>
  <c r="G52" i="6"/>
  <c r="C53" i="6"/>
  <c r="P53" i="6"/>
  <c r="O53" i="6"/>
  <c r="M53" i="6"/>
  <c r="G53" i="6"/>
  <c r="C54" i="6"/>
  <c r="P54" i="6"/>
  <c r="O54" i="6"/>
  <c r="M54" i="6"/>
  <c r="G54" i="6"/>
  <c r="C55" i="6"/>
  <c r="P55" i="6"/>
  <c r="O55" i="6"/>
  <c r="M55" i="6"/>
  <c r="G55" i="6"/>
  <c r="C56" i="6"/>
  <c r="P56" i="6"/>
  <c r="O56" i="6"/>
  <c r="M56" i="6"/>
  <c r="G56" i="6"/>
  <c r="C57" i="6"/>
  <c r="O57" i="6"/>
  <c r="M57" i="6"/>
  <c r="G57" i="6"/>
  <c r="P57" i="6"/>
  <c r="C58" i="6"/>
  <c r="O58" i="6"/>
  <c r="M58" i="6"/>
  <c r="G58" i="6"/>
  <c r="P58" i="6"/>
  <c r="C59" i="6"/>
  <c r="O59" i="6"/>
  <c r="P59" i="6"/>
  <c r="M59" i="6"/>
  <c r="G59" i="6"/>
  <c r="C60" i="6"/>
  <c r="P60" i="6"/>
  <c r="M60" i="6"/>
  <c r="G60" i="6"/>
  <c r="O60" i="6"/>
  <c r="C61" i="6"/>
  <c r="P61" i="6"/>
  <c r="M61" i="6"/>
  <c r="G61" i="6"/>
  <c r="O61" i="6"/>
  <c r="C62" i="6"/>
  <c r="P62" i="6"/>
  <c r="O62" i="6"/>
  <c r="M62" i="6"/>
  <c r="G62" i="6"/>
  <c r="C63" i="6"/>
  <c r="P63" i="6"/>
  <c r="O63" i="6"/>
  <c r="G63" i="6"/>
  <c r="M63" i="6"/>
  <c r="C64" i="6"/>
  <c r="P64" i="6"/>
  <c r="O64" i="6"/>
  <c r="M64" i="6"/>
  <c r="G64" i="6"/>
  <c r="C65" i="6"/>
  <c r="O65" i="6"/>
  <c r="M65" i="6"/>
  <c r="G65" i="6"/>
  <c r="P65" i="6"/>
  <c r="C66" i="6"/>
  <c r="O66" i="6"/>
  <c r="M66" i="6"/>
  <c r="G66" i="6"/>
  <c r="P66" i="6"/>
  <c r="C67" i="6"/>
  <c r="O67" i="6"/>
  <c r="P67" i="6"/>
  <c r="M67" i="6"/>
  <c r="G67" i="6"/>
  <c r="C68" i="6"/>
  <c r="P68" i="6"/>
  <c r="M68" i="6"/>
  <c r="G68" i="6"/>
  <c r="O68" i="6"/>
  <c r="C69" i="6"/>
  <c r="P69" i="6"/>
  <c r="O69" i="6"/>
  <c r="M69" i="6"/>
  <c r="G69" i="6"/>
  <c r="C70" i="6"/>
  <c r="P70" i="6"/>
  <c r="O70" i="6"/>
  <c r="M70" i="6"/>
  <c r="G70" i="6"/>
  <c r="C71" i="6"/>
  <c r="P71" i="6"/>
  <c r="O71" i="6"/>
  <c r="M71" i="6"/>
  <c r="G71" i="6"/>
  <c r="C72" i="6"/>
  <c r="P72" i="6"/>
  <c r="O72" i="6"/>
  <c r="M72" i="6"/>
  <c r="G72" i="6"/>
  <c r="C73" i="6"/>
  <c r="O73" i="6"/>
  <c r="M73" i="6"/>
  <c r="G73" i="6"/>
  <c r="P73" i="6"/>
  <c r="C74" i="6"/>
  <c r="O74" i="6"/>
  <c r="P74" i="6"/>
  <c r="M74" i="6"/>
  <c r="G74" i="6"/>
  <c r="C75" i="6"/>
  <c r="O75" i="6"/>
  <c r="P75" i="6"/>
  <c r="M75" i="6"/>
  <c r="G75" i="6"/>
  <c r="C76" i="6"/>
  <c r="P76" i="6"/>
  <c r="O76" i="6"/>
  <c r="M76" i="6"/>
  <c r="G76" i="6"/>
  <c r="C77" i="6"/>
  <c r="P77" i="6"/>
  <c r="O77" i="6"/>
  <c r="M77" i="6"/>
  <c r="G77" i="6"/>
  <c r="C78" i="6"/>
  <c r="P78" i="6"/>
  <c r="O78" i="6"/>
  <c r="G78" i="6"/>
  <c r="M78" i="6"/>
  <c r="C79" i="6"/>
  <c r="P79" i="6"/>
  <c r="O79" i="6"/>
  <c r="G79" i="6"/>
  <c r="M79" i="6"/>
  <c r="C80" i="6"/>
  <c r="P80" i="6"/>
  <c r="O80" i="6"/>
  <c r="M80" i="6"/>
  <c r="G80" i="6"/>
  <c r="C81" i="6"/>
  <c r="O81" i="6"/>
  <c r="P81" i="6"/>
  <c r="M81" i="6"/>
  <c r="G81" i="6"/>
  <c r="C82" i="6"/>
  <c r="O82" i="6"/>
  <c r="P82" i="6"/>
  <c r="M82" i="6"/>
  <c r="G82" i="6"/>
  <c r="C83" i="6"/>
  <c r="O83" i="6"/>
  <c r="P83" i="6"/>
  <c r="M83" i="6"/>
  <c r="G83" i="6"/>
  <c r="C84" i="6"/>
  <c r="P84" i="6"/>
  <c r="O84" i="6"/>
  <c r="M84" i="6"/>
  <c r="G84" i="6"/>
  <c r="C85" i="6"/>
  <c r="P85" i="6"/>
  <c r="O85" i="6"/>
  <c r="M85" i="6"/>
  <c r="G85" i="6"/>
  <c r="C86" i="6"/>
  <c r="P86" i="6"/>
  <c r="O86" i="6"/>
  <c r="M86" i="6"/>
  <c r="G86" i="6"/>
  <c r="C87" i="6"/>
  <c r="P87" i="6"/>
  <c r="O87" i="6"/>
  <c r="M87" i="6"/>
  <c r="G87" i="6"/>
  <c r="C88" i="6"/>
  <c r="P88" i="6"/>
  <c r="O88" i="6"/>
  <c r="M88" i="6"/>
  <c r="G88" i="6"/>
  <c r="C89" i="6"/>
  <c r="O89" i="6"/>
  <c r="M89" i="6"/>
  <c r="P89" i="6"/>
  <c r="G89" i="6"/>
  <c r="C90" i="6"/>
  <c r="O90" i="6"/>
  <c r="M90" i="6"/>
  <c r="P90" i="6"/>
  <c r="G90" i="6"/>
  <c r="C91" i="6"/>
  <c r="O91" i="6"/>
  <c r="P91" i="6"/>
  <c r="M91" i="6"/>
  <c r="G91" i="6"/>
  <c r="C92" i="6"/>
  <c r="P92" i="6"/>
  <c r="M92" i="6"/>
  <c r="O92" i="6"/>
  <c r="G92" i="6"/>
  <c r="C93" i="6"/>
  <c r="P93" i="6"/>
  <c r="M93" i="6"/>
  <c r="O93" i="6"/>
  <c r="G93" i="6"/>
  <c r="C94" i="6"/>
  <c r="P94" i="6"/>
  <c r="O94" i="6"/>
  <c r="G94" i="6"/>
  <c r="M94" i="6"/>
  <c r="C95" i="6"/>
  <c r="P95" i="6"/>
  <c r="O95" i="6"/>
  <c r="G95" i="6"/>
  <c r="M95" i="6"/>
  <c r="C96" i="6"/>
  <c r="P96" i="6"/>
  <c r="O96" i="6"/>
  <c r="M96" i="6"/>
  <c r="G96" i="6"/>
  <c r="C97" i="6"/>
  <c r="O97" i="6"/>
  <c r="M97" i="6"/>
  <c r="P97" i="6"/>
  <c r="G97" i="6"/>
  <c r="C98" i="6"/>
  <c r="O98" i="6"/>
  <c r="M98" i="6"/>
  <c r="P98" i="6"/>
  <c r="G98" i="6"/>
  <c r="C99" i="6"/>
  <c r="O99" i="6"/>
  <c r="P99" i="6"/>
  <c r="M99" i="6"/>
  <c r="G99" i="6"/>
  <c r="C100" i="6"/>
  <c r="P100" i="6"/>
  <c r="M100" i="6"/>
  <c r="O100" i="6"/>
  <c r="G100" i="6"/>
  <c r="C101" i="6"/>
  <c r="P101" i="6"/>
  <c r="O101" i="6"/>
  <c r="M101" i="6"/>
  <c r="G101" i="6"/>
  <c r="C102" i="6"/>
  <c r="P102" i="6"/>
  <c r="O102" i="6"/>
  <c r="G102" i="6"/>
  <c r="M102" i="6"/>
  <c r="C103" i="6"/>
  <c r="P103" i="6"/>
  <c r="O103" i="6"/>
  <c r="G103" i="6"/>
  <c r="M103" i="6"/>
  <c r="C104" i="6"/>
  <c r="P104" i="6"/>
  <c r="O104" i="6"/>
  <c r="M104" i="6"/>
  <c r="G104" i="6"/>
  <c r="C105" i="6"/>
  <c r="O105" i="6"/>
  <c r="M105" i="6"/>
  <c r="P105" i="6"/>
  <c r="G105" i="6"/>
  <c r="C106" i="6"/>
  <c r="O106" i="6"/>
  <c r="P106" i="6"/>
  <c r="M106" i="6"/>
  <c r="G106" i="6"/>
  <c r="C107" i="6"/>
  <c r="O107" i="6"/>
  <c r="P107" i="6"/>
  <c r="M107" i="6"/>
  <c r="G107" i="6"/>
  <c r="C108" i="6"/>
  <c r="P108" i="6"/>
  <c r="O108" i="6"/>
  <c r="M108" i="6"/>
  <c r="G108" i="6"/>
  <c r="C109" i="6"/>
  <c r="P109" i="6"/>
  <c r="O109" i="6"/>
  <c r="M109" i="6"/>
  <c r="G109" i="6"/>
  <c r="C110" i="6"/>
  <c r="P110" i="6"/>
  <c r="O110" i="6"/>
  <c r="G110" i="6"/>
  <c r="M110" i="6"/>
  <c r="C111" i="6"/>
  <c r="P111" i="6"/>
  <c r="O111" i="6"/>
  <c r="G111" i="6"/>
  <c r="M111" i="6"/>
  <c r="C112" i="6"/>
  <c r="P112" i="6"/>
  <c r="O112" i="6"/>
  <c r="M112" i="6"/>
  <c r="G112" i="6"/>
  <c r="C113" i="6"/>
  <c r="O113" i="6"/>
  <c r="P113" i="6"/>
  <c r="M113" i="6"/>
  <c r="G113" i="6"/>
  <c r="C114" i="6"/>
  <c r="O114" i="6"/>
  <c r="P114" i="6"/>
  <c r="M114" i="6"/>
  <c r="G114" i="6"/>
  <c r="C115" i="6"/>
  <c r="O115" i="6"/>
  <c r="P115" i="6"/>
  <c r="M115" i="6"/>
  <c r="G115" i="6"/>
  <c r="C116" i="6"/>
  <c r="P116" i="6"/>
  <c r="O116" i="6"/>
  <c r="M116" i="6"/>
  <c r="G116" i="6"/>
  <c r="C117" i="6"/>
  <c r="P117" i="6"/>
  <c r="O117" i="6"/>
  <c r="M117" i="6"/>
  <c r="G117" i="6"/>
  <c r="C118" i="6"/>
  <c r="P118" i="6"/>
  <c r="O118" i="6"/>
  <c r="M118" i="6"/>
  <c r="G118" i="6"/>
  <c r="C119" i="6"/>
  <c r="P119" i="6"/>
  <c r="O119" i="6"/>
  <c r="M119" i="6"/>
  <c r="G119" i="6"/>
  <c r="C120" i="6"/>
  <c r="P120" i="6"/>
  <c r="O120" i="6"/>
  <c r="M120" i="6"/>
  <c r="G120" i="6"/>
  <c r="C121" i="6"/>
  <c r="O121" i="6"/>
  <c r="M121" i="6"/>
  <c r="P121" i="6"/>
  <c r="G121" i="6"/>
  <c r="C122" i="6"/>
  <c r="O122" i="6"/>
  <c r="M122" i="6"/>
  <c r="P122" i="6"/>
  <c r="G122" i="6"/>
  <c r="C123" i="6"/>
  <c r="O123" i="6"/>
  <c r="P123" i="6"/>
  <c r="M123" i="6"/>
  <c r="G123" i="6"/>
  <c r="C124" i="6"/>
  <c r="P124" i="6"/>
  <c r="M124" i="6"/>
  <c r="O124" i="6"/>
  <c r="G124" i="6"/>
  <c r="C125" i="6"/>
  <c r="P125" i="6"/>
  <c r="M125" i="6"/>
  <c r="O125" i="6"/>
  <c r="G125" i="6"/>
  <c r="C126" i="6"/>
  <c r="P126" i="6"/>
  <c r="O126" i="6"/>
  <c r="G126" i="6"/>
  <c r="M126" i="6"/>
  <c r="C127" i="6"/>
  <c r="P127" i="6"/>
  <c r="O127" i="6"/>
  <c r="G127" i="6"/>
  <c r="M127" i="6"/>
  <c r="C128" i="6"/>
  <c r="P128" i="6"/>
  <c r="O128" i="6"/>
  <c r="M128" i="6"/>
  <c r="G128" i="6"/>
  <c r="C129" i="6"/>
  <c r="O129" i="6"/>
  <c r="M129" i="6"/>
  <c r="P129" i="6"/>
  <c r="G129" i="6"/>
  <c r="C130" i="6"/>
  <c r="O130" i="6"/>
  <c r="M130" i="6"/>
  <c r="G130" i="6"/>
  <c r="P130" i="6"/>
  <c r="C131" i="6"/>
  <c r="O131" i="6"/>
  <c r="P131" i="6"/>
  <c r="M131" i="6"/>
  <c r="G131" i="6"/>
  <c r="C132" i="6"/>
  <c r="P132" i="6"/>
  <c r="M132" i="6"/>
  <c r="O132" i="6"/>
  <c r="G132" i="6"/>
  <c r="C133" i="6"/>
  <c r="P133" i="6"/>
  <c r="O133" i="6"/>
  <c r="M133" i="6"/>
  <c r="G133" i="6"/>
  <c r="C134" i="6"/>
  <c r="P134" i="6"/>
  <c r="O134" i="6"/>
  <c r="G134" i="6"/>
  <c r="M134" i="6"/>
  <c r="C135" i="6"/>
  <c r="P135" i="6"/>
  <c r="O135" i="6"/>
  <c r="G135" i="6"/>
  <c r="M135" i="6"/>
  <c r="C136" i="6"/>
  <c r="O136" i="6"/>
  <c r="M136" i="6"/>
  <c r="G136" i="6"/>
  <c r="P136" i="6"/>
  <c r="C137" i="6"/>
  <c r="O137" i="6"/>
  <c r="P137" i="6"/>
  <c r="M137" i="6"/>
  <c r="G137" i="6"/>
  <c r="C138" i="6"/>
  <c r="O138" i="6"/>
  <c r="M138" i="6"/>
  <c r="G138" i="6"/>
  <c r="P138" i="6"/>
  <c r="C139" i="6"/>
  <c r="P139" i="6"/>
  <c r="O139" i="6"/>
  <c r="M139" i="6"/>
  <c r="G139" i="6"/>
  <c r="C140" i="6"/>
  <c r="P140" i="6"/>
  <c r="O140" i="6"/>
  <c r="M140" i="6"/>
  <c r="G140" i="6"/>
  <c r="C141" i="6"/>
  <c r="P141" i="6"/>
  <c r="O141" i="6"/>
  <c r="M141" i="6"/>
  <c r="G141" i="6"/>
  <c r="C142" i="6"/>
  <c r="O142" i="6"/>
  <c r="P142" i="6"/>
  <c r="G142" i="6"/>
  <c r="M142" i="6"/>
  <c r="C143" i="6"/>
  <c r="P143" i="6"/>
  <c r="O143" i="6"/>
  <c r="G143" i="6"/>
  <c r="M143" i="6"/>
  <c r="C144" i="6"/>
  <c r="P144" i="6"/>
  <c r="O144" i="6"/>
  <c r="M144" i="6"/>
  <c r="G144" i="6"/>
  <c r="C145" i="6"/>
  <c r="O145" i="6"/>
  <c r="P145" i="6"/>
  <c r="M145" i="6"/>
  <c r="G145" i="6"/>
  <c r="C146" i="6"/>
  <c r="O146" i="6"/>
  <c r="P146" i="6"/>
  <c r="M146" i="6"/>
  <c r="G146" i="6"/>
  <c r="C147" i="6"/>
  <c r="P147" i="6"/>
  <c r="M147" i="6"/>
  <c r="O147" i="6"/>
  <c r="G147" i="6"/>
  <c r="C148" i="6"/>
  <c r="P148" i="6"/>
  <c r="M148" i="6"/>
  <c r="O148" i="6"/>
  <c r="G148" i="6"/>
  <c r="C149" i="6"/>
  <c r="P149" i="6"/>
  <c r="M149" i="6"/>
  <c r="G149" i="6"/>
  <c r="O149" i="6"/>
  <c r="C150" i="6"/>
  <c r="O150" i="6"/>
  <c r="P150" i="6"/>
  <c r="M150" i="6"/>
  <c r="G150" i="6"/>
  <c r="C151" i="6"/>
  <c r="O151" i="6"/>
  <c r="M151" i="6"/>
  <c r="G151" i="6"/>
  <c r="P151" i="6"/>
  <c r="C152" i="6"/>
  <c r="P152" i="6"/>
  <c r="O152" i="6"/>
  <c r="M152" i="6"/>
  <c r="G152" i="6"/>
  <c r="C153" i="6"/>
  <c r="O153" i="6"/>
  <c r="P153" i="6"/>
  <c r="M153" i="6"/>
  <c r="G153" i="6"/>
  <c r="C154" i="6"/>
  <c r="O154" i="6"/>
  <c r="P154" i="6"/>
  <c r="M154" i="6"/>
  <c r="G154" i="6"/>
  <c r="C155" i="6"/>
  <c r="P155" i="6"/>
  <c r="M155" i="6"/>
  <c r="G155" i="6"/>
  <c r="O155" i="6"/>
  <c r="C156" i="6"/>
  <c r="O156" i="6"/>
  <c r="P156" i="6"/>
  <c r="M156" i="6"/>
  <c r="G156" i="6"/>
  <c r="C157" i="6"/>
  <c r="P157" i="6"/>
  <c r="O157" i="6"/>
  <c r="M157" i="6"/>
  <c r="G157" i="6"/>
  <c r="C158" i="6"/>
  <c r="O158" i="6"/>
  <c r="P158" i="6"/>
  <c r="G158" i="6"/>
  <c r="M158" i="6"/>
  <c r="C159" i="6"/>
  <c r="O159" i="6"/>
  <c r="P159" i="6"/>
  <c r="G159" i="6"/>
  <c r="M159" i="6"/>
  <c r="C160" i="6"/>
  <c r="P160" i="6"/>
  <c r="O160" i="6"/>
  <c r="M160" i="6"/>
  <c r="G160" i="6"/>
  <c r="C161" i="6"/>
  <c r="O161" i="6"/>
  <c r="P161" i="6"/>
  <c r="M161" i="6"/>
  <c r="G161" i="6"/>
  <c r="C162" i="6"/>
  <c r="O162" i="6"/>
  <c r="P162" i="6"/>
  <c r="M162" i="6"/>
  <c r="G162" i="6"/>
  <c r="C163" i="6"/>
  <c r="O163" i="6"/>
  <c r="M163" i="6"/>
  <c r="P163" i="6"/>
  <c r="G163" i="6"/>
  <c r="C164" i="6"/>
  <c r="O164" i="6"/>
  <c r="M164" i="6"/>
  <c r="P164" i="6"/>
  <c r="G164" i="6"/>
  <c r="C165" i="6"/>
  <c r="P165" i="6"/>
  <c r="O165" i="6"/>
  <c r="M165" i="6"/>
  <c r="G165" i="6"/>
  <c r="C166" i="6"/>
  <c r="O166" i="6"/>
  <c r="P166" i="6"/>
  <c r="G166" i="6"/>
  <c r="M166" i="6"/>
  <c r="C167" i="6"/>
  <c r="O167" i="6"/>
  <c r="P167" i="6"/>
  <c r="G167" i="6"/>
  <c r="M167" i="6"/>
  <c r="C168" i="6"/>
  <c r="P168" i="6"/>
  <c r="O168" i="6"/>
  <c r="M168" i="6"/>
  <c r="G168" i="6"/>
  <c r="C169" i="6"/>
  <c r="O169" i="6"/>
  <c r="P169" i="6"/>
  <c r="M169" i="6"/>
  <c r="G169" i="6"/>
  <c r="C170" i="6"/>
  <c r="O170" i="6"/>
  <c r="P170" i="6"/>
  <c r="M170" i="6"/>
  <c r="G170" i="6"/>
  <c r="C171" i="6"/>
  <c r="M171" i="6"/>
  <c r="O171" i="6"/>
  <c r="P171" i="6"/>
  <c r="G171" i="6"/>
  <c r="C172" i="6"/>
  <c r="P172" i="6"/>
  <c r="M172" i="6"/>
  <c r="O172" i="6"/>
  <c r="G172" i="6"/>
  <c r="C173" i="6"/>
  <c r="P173" i="6"/>
  <c r="M173" i="6"/>
  <c r="O173" i="6"/>
  <c r="G173" i="6"/>
  <c r="C174" i="6"/>
  <c r="O174" i="6"/>
  <c r="P174" i="6"/>
  <c r="G174" i="6"/>
  <c r="M174" i="6"/>
  <c r="C175" i="6"/>
  <c r="O175" i="6"/>
  <c r="P175" i="6"/>
  <c r="G175" i="6"/>
  <c r="M175" i="6"/>
  <c r="C176" i="6"/>
  <c r="P176" i="6"/>
  <c r="O176" i="6"/>
  <c r="M176" i="6"/>
  <c r="G176" i="6"/>
  <c r="C177" i="6"/>
  <c r="O177" i="6"/>
  <c r="P177" i="6"/>
  <c r="M177" i="6"/>
  <c r="G177" i="6"/>
  <c r="C178" i="6"/>
  <c r="O178" i="6"/>
  <c r="P178" i="6"/>
  <c r="M178" i="6"/>
  <c r="G178" i="6"/>
  <c r="C179" i="6"/>
  <c r="O179" i="6"/>
  <c r="P179" i="6"/>
  <c r="M179" i="6"/>
  <c r="G179" i="6"/>
  <c r="C180" i="6"/>
  <c r="O180" i="6"/>
  <c r="P180" i="6"/>
  <c r="M180" i="6"/>
  <c r="G180" i="6"/>
  <c r="C181" i="6"/>
  <c r="P181" i="6"/>
  <c r="O181" i="6"/>
  <c r="M181" i="6"/>
  <c r="G181" i="6"/>
  <c r="C182" i="6"/>
  <c r="O182" i="6"/>
  <c r="P182" i="6"/>
  <c r="M182" i="6"/>
  <c r="G182" i="6"/>
  <c r="C183" i="6"/>
  <c r="O183" i="6"/>
  <c r="P183" i="6"/>
  <c r="M183" i="6"/>
  <c r="G183" i="6"/>
  <c r="C184" i="6"/>
  <c r="P184" i="6"/>
  <c r="O184" i="6"/>
  <c r="M184" i="6"/>
  <c r="G184" i="6"/>
  <c r="C185" i="6"/>
  <c r="O185" i="6"/>
  <c r="P185" i="6"/>
  <c r="M185" i="6"/>
  <c r="G185" i="6"/>
  <c r="C186" i="6"/>
  <c r="O186" i="6"/>
  <c r="P186" i="6"/>
  <c r="M186" i="6"/>
  <c r="G186" i="6"/>
  <c r="C187" i="6"/>
  <c r="P187" i="6"/>
  <c r="O187" i="6"/>
  <c r="M187" i="6"/>
  <c r="G187" i="6"/>
  <c r="C188" i="6"/>
  <c r="P188" i="6"/>
  <c r="O188" i="6"/>
  <c r="M188" i="6"/>
  <c r="G188" i="6"/>
  <c r="C189" i="6"/>
  <c r="P189" i="6"/>
  <c r="O189" i="6"/>
  <c r="M189" i="6"/>
  <c r="G189" i="6"/>
  <c r="C190" i="6"/>
  <c r="O190" i="6"/>
  <c r="P190" i="6"/>
  <c r="G190" i="6"/>
  <c r="M190" i="6"/>
  <c r="C191" i="6"/>
  <c r="O191" i="6"/>
  <c r="P191" i="6"/>
  <c r="G191" i="6"/>
  <c r="M191" i="6"/>
  <c r="C192" i="6"/>
  <c r="P192" i="6"/>
  <c r="O192" i="6"/>
  <c r="M192" i="6"/>
  <c r="G192" i="6"/>
  <c r="C193" i="6"/>
  <c r="O193" i="6"/>
  <c r="P193" i="6"/>
  <c r="M193" i="6"/>
  <c r="G193" i="6"/>
  <c r="C194" i="6"/>
  <c r="O194" i="6"/>
  <c r="P194" i="6"/>
  <c r="M194" i="6"/>
  <c r="G194" i="6"/>
  <c r="C195" i="6"/>
  <c r="M195" i="6"/>
  <c r="P195" i="6"/>
  <c r="O195" i="6"/>
  <c r="G195" i="6"/>
  <c r="C196" i="6"/>
  <c r="M196" i="6"/>
  <c r="P196" i="6"/>
  <c r="G196" i="6"/>
  <c r="O196" i="6"/>
  <c r="C197" i="6"/>
  <c r="P197" i="6"/>
  <c r="O197" i="6"/>
  <c r="M197" i="6"/>
  <c r="G197" i="6"/>
  <c r="C198" i="6"/>
  <c r="O198" i="6"/>
  <c r="P198" i="6"/>
  <c r="G198" i="6"/>
  <c r="M198" i="6"/>
  <c r="C199" i="6"/>
  <c r="O199" i="6"/>
  <c r="P199" i="6"/>
  <c r="G199" i="6"/>
  <c r="M199" i="6"/>
  <c r="C200" i="6"/>
  <c r="P200" i="6"/>
  <c r="O200" i="6"/>
  <c r="M200" i="6"/>
  <c r="G200" i="6"/>
  <c r="C201" i="6"/>
  <c r="O201" i="6"/>
  <c r="P201" i="6"/>
  <c r="M201" i="6"/>
  <c r="G201" i="6"/>
  <c r="C202" i="6"/>
  <c r="O202" i="6"/>
  <c r="P202" i="6"/>
  <c r="M202" i="6"/>
  <c r="G202" i="6"/>
  <c r="C203" i="6"/>
  <c r="O203" i="6"/>
  <c r="M203" i="6"/>
  <c r="P203" i="6"/>
  <c r="G203" i="6"/>
  <c r="C204" i="6"/>
  <c r="P204" i="6"/>
  <c r="O204" i="6"/>
  <c r="M204" i="6"/>
  <c r="G204" i="6"/>
  <c r="C205" i="6"/>
  <c r="P205" i="6"/>
  <c r="O205" i="6"/>
  <c r="M205" i="6"/>
  <c r="G205" i="6"/>
  <c r="C206" i="6"/>
  <c r="O206" i="6"/>
  <c r="P206" i="6"/>
  <c r="G206" i="6"/>
  <c r="M206" i="6"/>
  <c r="C207" i="6"/>
  <c r="O207" i="6"/>
  <c r="P207" i="6"/>
  <c r="G207" i="6"/>
  <c r="M207" i="6"/>
  <c r="C208" i="6"/>
  <c r="P208" i="6"/>
  <c r="O208" i="6"/>
  <c r="M208" i="6"/>
  <c r="G208" i="6"/>
  <c r="C209" i="6"/>
  <c r="O209" i="6"/>
  <c r="P209" i="6"/>
  <c r="M209" i="6"/>
  <c r="G209" i="6"/>
  <c r="C210" i="6"/>
  <c r="O210" i="6"/>
  <c r="P210" i="6"/>
  <c r="M210" i="6"/>
  <c r="G210" i="6"/>
  <c r="C211" i="6"/>
  <c r="P211" i="6"/>
  <c r="M211" i="6"/>
  <c r="O211" i="6"/>
  <c r="G211" i="6"/>
  <c r="C212" i="6"/>
  <c r="P212" i="6"/>
  <c r="M212" i="6"/>
  <c r="O212" i="6"/>
  <c r="G212" i="6"/>
  <c r="C213" i="6"/>
  <c r="P213" i="6"/>
  <c r="M213" i="6"/>
  <c r="O213" i="6"/>
  <c r="G213" i="6"/>
  <c r="C214" i="6"/>
  <c r="O214" i="6"/>
  <c r="P214" i="6"/>
  <c r="M214" i="6"/>
  <c r="G214" i="6"/>
  <c r="C215" i="6"/>
  <c r="O215" i="6"/>
  <c r="P215" i="6"/>
  <c r="M215" i="6"/>
  <c r="G215" i="6"/>
  <c r="C216" i="6"/>
  <c r="P216" i="6"/>
  <c r="O216" i="6"/>
  <c r="M216" i="6"/>
  <c r="G216" i="6"/>
  <c r="C217" i="6"/>
  <c r="O217" i="6"/>
  <c r="P217" i="6"/>
  <c r="M217" i="6"/>
  <c r="G217" i="6"/>
  <c r="C218" i="6"/>
  <c r="O218" i="6"/>
  <c r="P218" i="6"/>
  <c r="M218" i="6"/>
  <c r="G218" i="6"/>
  <c r="C219" i="6"/>
  <c r="P219" i="6"/>
  <c r="M219" i="6"/>
  <c r="O219" i="6"/>
  <c r="G219" i="6"/>
  <c r="C220" i="6"/>
  <c r="O220" i="6"/>
  <c r="P220" i="6"/>
  <c r="M220" i="6"/>
  <c r="G220" i="6"/>
  <c r="C221" i="6"/>
  <c r="P221" i="6"/>
  <c r="O221" i="6"/>
  <c r="M221" i="6"/>
  <c r="G221" i="6"/>
  <c r="C222" i="6"/>
  <c r="O222" i="6"/>
  <c r="P222" i="6"/>
  <c r="G222" i="6"/>
  <c r="M222" i="6"/>
  <c r="C223" i="6"/>
  <c r="O223" i="6"/>
  <c r="P223" i="6"/>
  <c r="G223" i="6"/>
  <c r="M223" i="6"/>
  <c r="C224" i="6"/>
  <c r="P224" i="6"/>
  <c r="O224" i="6"/>
  <c r="M224" i="6"/>
  <c r="G224" i="6"/>
  <c r="C225" i="6"/>
  <c r="O225" i="6"/>
  <c r="P225" i="6"/>
  <c r="M225" i="6"/>
  <c r="G225" i="6"/>
  <c r="C226" i="6"/>
  <c r="O226" i="6"/>
  <c r="P226" i="6"/>
  <c r="M226" i="6"/>
  <c r="G226" i="6"/>
  <c r="C227" i="6"/>
  <c r="O227" i="6"/>
  <c r="M227" i="6"/>
  <c r="P227" i="6"/>
  <c r="G227" i="6"/>
  <c r="C228" i="6"/>
  <c r="O228" i="6"/>
  <c r="M228" i="6"/>
  <c r="P228" i="6"/>
  <c r="G228" i="6"/>
  <c r="C229" i="6"/>
  <c r="P229" i="6"/>
  <c r="O229" i="6"/>
  <c r="M229" i="6"/>
  <c r="G229" i="6"/>
  <c r="C230" i="6"/>
  <c r="O230" i="6"/>
  <c r="P230" i="6"/>
  <c r="G230" i="6"/>
  <c r="M230" i="6"/>
  <c r="C231" i="6"/>
  <c r="O231" i="6"/>
  <c r="P231" i="6"/>
  <c r="G231" i="6"/>
  <c r="M231" i="6"/>
  <c r="C232" i="6"/>
  <c r="P232" i="6"/>
  <c r="O232" i="6"/>
  <c r="M232" i="6"/>
  <c r="G232" i="6"/>
  <c r="C233" i="6"/>
  <c r="O233" i="6"/>
  <c r="P233" i="6"/>
  <c r="M233" i="6"/>
  <c r="G233" i="6"/>
  <c r="C234" i="6"/>
  <c r="O234" i="6"/>
  <c r="P234" i="6"/>
  <c r="M234" i="6"/>
  <c r="G234" i="6"/>
  <c r="C235" i="6"/>
  <c r="M235" i="6"/>
  <c r="O235" i="6"/>
  <c r="P235" i="6"/>
  <c r="G235" i="6"/>
  <c r="C236" i="6"/>
  <c r="P236" i="6"/>
  <c r="M236" i="6"/>
  <c r="O236" i="6"/>
  <c r="G236" i="6"/>
  <c r="C237" i="6"/>
  <c r="P237" i="6"/>
  <c r="M237" i="6"/>
  <c r="G237" i="6"/>
  <c r="O237" i="6"/>
  <c r="C238" i="6"/>
  <c r="O238" i="6"/>
  <c r="P238" i="6"/>
  <c r="G238" i="6"/>
  <c r="M238" i="6"/>
  <c r="C239" i="6"/>
  <c r="O239" i="6"/>
  <c r="P239" i="6"/>
  <c r="G239" i="6"/>
  <c r="M239" i="6"/>
  <c r="C240" i="6"/>
  <c r="P240" i="6"/>
  <c r="O240" i="6"/>
  <c r="M240" i="6"/>
  <c r="G240" i="6"/>
  <c r="C241" i="6"/>
  <c r="O241" i="6"/>
  <c r="P241" i="6"/>
  <c r="M241" i="6"/>
  <c r="G241" i="6"/>
  <c r="C242" i="6"/>
  <c r="O242" i="6"/>
  <c r="P242" i="6"/>
  <c r="M242" i="6"/>
  <c r="G242" i="6"/>
  <c r="C243" i="6"/>
  <c r="O243" i="6"/>
  <c r="P243" i="6"/>
  <c r="M243" i="6"/>
  <c r="G243" i="6"/>
  <c r="C244" i="6"/>
  <c r="O244" i="6"/>
  <c r="P244" i="6"/>
  <c r="M244" i="6"/>
  <c r="G244" i="6"/>
  <c r="C245" i="6"/>
  <c r="P245" i="6"/>
  <c r="O245" i="6"/>
  <c r="M245" i="6"/>
  <c r="G245" i="6"/>
  <c r="C246" i="6"/>
  <c r="O246" i="6"/>
  <c r="P246" i="6"/>
  <c r="M246" i="6"/>
  <c r="G246" i="6"/>
  <c r="C247" i="6"/>
  <c r="O247" i="6"/>
  <c r="P247" i="6"/>
  <c r="M247" i="6"/>
  <c r="G247" i="6"/>
  <c r="C248" i="6"/>
  <c r="P248" i="6"/>
  <c r="O248" i="6"/>
  <c r="M248" i="6"/>
  <c r="G248" i="6"/>
  <c r="C249" i="6"/>
  <c r="O249" i="6"/>
  <c r="P249" i="6"/>
  <c r="M249" i="6"/>
  <c r="G249" i="6"/>
  <c r="C250" i="6"/>
  <c r="O250" i="6"/>
  <c r="P250" i="6"/>
  <c r="M250" i="6"/>
  <c r="G250" i="6"/>
  <c r="C251" i="6"/>
  <c r="P251" i="6"/>
  <c r="O251" i="6"/>
  <c r="M251" i="6"/>
  <c r="G251" i="6"/>
  <c r="C252" i="6"/>
  <c r="P252" i="6"/>
  <c r="O252" i="6"/>
  <c r="M252" i="6"/>
  <c r="G252" i="6"/>
  <c r="C253" i="6"/>
  <c r="P253" i="6"/>
  <c r="O253" i="6"/>
  <c r="M253" i="6"/>
  <c r="G253" i="6"/>
  <c r="C254" i="6"/>
  <c r="O254" i="6"/>
  <c r="P254" i="6"/>
  <c r="G254" i="6"/>
  <c r="M254" i="6"/>
  <c r="C255" i="6"/>
  <c r="O255" i="6"/>
  <c r="P255" i="6"/>
  <c r="G255" i="6"/>
  <c r="M255" i="6"/>
  <c r="C256" i="6"/>
  <c r="P256" i="6"/>
  <c r="O256" i="6"/>
  <c r="M256" i="6"/>
  <c r="G256" i="6"/>
  <c r="C257" i="6"/>
  <c r="O257" i="6"/>
  <c r="P257" i="6"/>
  <c r="M257" i="6"/>
  <c r="G257" i="6"/>
  <c r="C258" i="6"/>
  <c r="O258" i="6"/>
  <c r="P258" i="6"/>
  <c r="M258" i="6"/>
  <c r="G258" i="6"/>
  <c r="C259" i="6"/>
  <c r="M259" i="6"/>
  <c r="P259" i="6"/>
  <c r="O259" i="6"/>
  <c r="G259" i="6"/>
  <c r="C260" i="6"/>
  <c r="M260" i="6"/>
  <c r="O260" i="6"/>
  <c r="G260" i="6"/>
  <c r="P260" i="6"/>
  <c r="C261" i="6"/>
  <c r="P261" i="6"/>
  <c r="O261" i="6"/>
  <c r="M261" i="6"/>
  <c r="G261" i="6"/>
  <c r="C262" i="6"/>
  <c r="O262" i="6"/>
  <c r="P262" i="6"/>
  <c r="G262" i="6"/>
  <c r="M262" i="6"/>
  <c r="C263" i="6"/>
  <c r="O263" i="6"/>
  <c r="P263" i="6"/>
  <c r="G263" i="6"/>
  <c r="M263" i="6"/>
  <c r="C264" i="6"/>
  <c r="P264" i="6"/>
  <c r="O264" i="6"/>
  <c r="M264" i="6"/>
  <c r="G264" i="6"/>
  <c r="C265" i="6"/>
  <c r="O265" i="6"/>
  <c r="P265" i="6"/>
  <c r="M265" i="6"/>
  <c r="G265" i="6"/>
  <c r="C266" i="6"/>
  <c r="O266" i="6"/>
  <c r="P266" i="6"/>
  <c r="M266" i="6"/>
  <c r="G266" i="6"/>
  <c r="C267" i="6"/>
  <c r="O267" i="6"/>
  <c r="M267" i="6"/>
  <c r="P267" i="6"/>
  <c r="G267" i="6"/>
  <c r="C268" i="6"/>
  <c r="P268" i="6"/>
  <c r="O268" i="6"/>
  <c r="M268" i="6"/>
  <c r="G268" i="6"/>
  <c r="C269" i="6"/>
  <c r="P269" i="6"/>
  <c r="O269" i="6"/>
  <c r="M269" i="6"/>
  <c r="G269" i="6"/>
  <c r="C270" i="6"/>
  <c r="O270" i="6"/>
  <c r="P270" i="6"/>
  <c r="G270" i="6"/>
  <c r="M270" i="6"/>
  <c r="C271" i="6"/>
  <c r="O271" i="6"/>
  <c r="G271" i="6"/>
  <c r="M271" i="6"/>
  <c r="P271" i="6"/>
  <c r="C272" i="6"/>
  <c r="P272" i="6"/>
  <c r="O272" i="6"/>
  <c r="M272" i="6"/>
  <c r="G272" i="6"/>
  <c r="C273" i="6"/>
  <c r="P273" i="6"/>
  <c r="O273" i="6"/>
  <c r="M273" i="6"/>
  <c r="G273" i="6"/>
  <c r="C274" i="6"/>
  <c r="P274" i="6"/>
  <c r="O274" i="6"/>
  <c r="M274" i="6"/>
  <c r="G274" i="6"/>
  <c r="C275" i="6"/>
  <c r="P275" i="6"/>
  <c r="M275" i="6"/>
  <c r="O275" i="6"/>
  <c r="G275" i="6"/>
  <c r="C276" i="6"/>
  <c r="P276" i="6"/>
  <c r="M276" i="6"/>
  <c r="O276" i="6"/>
  <c r="G276" i="6"/>
  <c r="C277" i="6"/>
  <c r="P277" i="6"/>
  <c r="M277" i="6"/>
  <c r="O277" i="6"/>
  <c r="G277" i="6"/>
  <c r="C278" i="6"/>
  <c r="P278" i="6"/>
  <c r="O278" i="6"/>
  <c r="M278" i="6"/>
  <c r="G278" i="6"/>
  <c r="C279" i="6"/>
  <c r="P279" i="6"/>
  <c r="O279" i="6"/>
  <c r="M279" i="6"/>
  <c r="G279" i="6"/>
  <c r="C280" i="6"/>
  <c r="P280" i="6"/>
  <c r="O280" i="6"/>
  <c r="M280" i="6"/>
  <c r="G280" i="6"/>
  <c r="C281" i="6"/>
  <c r="P281" i="6"/>
  <c r="O281" i="6"/>
  <c r="M281" i="6"/>
  <c r="G281" i="6"/>
  <c r="C282" i="6"/>
  <c r="P282" i="6"/>
  <c r="O282" i="6"/>
  <c r="M282" i="6"/>
  <c r="G282" i="6"/>
  <c r="C283" i="6"/>
  <c r="P283" i="6"/>
  <c r="M283" i="6"/>
  <c r="G283" i="6"/>
  <c r="O283" i="6"/>
  <c r="C284" i="6"/>
  <c r="O284" i="6"/>
  <c r="P284" i="6"/>
  <c r="M284" i="6"/>
  <c r="G284" i="6"/>
  <c r="C285" i="6"/>
  <c r="O285" i="6"/>
  <c r="P285" i="6"/>
  <c r="M285" i="6"/>
  <c r="G285" i="6"/>
  <c r="C286" i="6"/>
  <c r="P286" i="6"/>
  <c r="O286" i="6"/>
  <c r="G286" i="6"/>
  <c r="M286" i="6"/>
  <c r="C287" i="6"/>
  <c r="P287" i="6"/>
  <c r="O287" i="6"/>
  <c r="G287" i="6"/>
  <c r="M287" i="6"/>
  <c r="C288" i="6"/>
  <c r="P288" i="6"/>
  <c r="O288" i="6"/>
  <c r="M288" i="6"/>
  <c r="G288" i="6"/>
  <c r="C289" i="6"/>
  <c r="P289" i="6"/>
  <c r="O289" i="6"/>
  <c r="M289" i="6"/>
  <c r="G289" i="6"/>
  <c r="C290" i="6"/>
  <c r="P290" i="6"/>
  <c r="O290" i="6"/>
  <c r="M290" i="6"/>
  <c r="G290" i="6"/>
  <c r="C291" i="6"/>
  <c r="P291" i="6"/>
  <c r="O291" i="6"/>
  <c r="M291" i="6"/>
  <c r="G291" i="6"/>
  <c r="C292" i="6"/>
  <c r="O292" i="6"/>
  <c r="M292" i="6"/>
  <c r="P292" i="6"/>
  <c r="G292" i="6"/>
  <c r="C293" i="6"/>
  <c r="O293" i="6"/>
  <c r="M293" i="6"/>
  <c r="P293" i="6"/>
  <c r="G293" i="6"/>
  <c r="C294" i="6"/>
  <c r="P294" i="6"/>
  <c r="O294" i="6"/>
  <c r="G294" i="6"/>
  <c r="M294" i="6"/>
  <c r="C295" i="6"/>
  <c r="P295" i="6"/>
  <c r="O295" i="6"/>
  <c r="G295" i="6"/>
  <c r="M295" i="6"/>
  <c r="C296" i="6"/>
  <c r="P296" i="6"/>
  <c r="O296" i="6"/>
  <c r="M296" i="6"/>
  <c r="G296" i="6"/>
  <c r="C297" i="6"/>
  <c r="P297" i="6"/>
  <c r="O297" i="6"/>
  <c r="M297" i="6"/>
  <c r="G297" i="6"/>
  <c r="C298" i="6"/>
  <c r="P298" i="6"/>
  <c r="O298" i="6"/>
  <c r="M298" i="6"/>
  <c r="G298" i="6"/>
  <c r="C299" i="6"/>
  <c r="P299" i="6"/>
  <c r="M299" i="6"/>
  <c r="O299" i="6"/>
  <c r="G299" i="6"/>
  <c r="C300" i="6"/>
  <c r="M300" i="6"/>
  <c r="P300" i="6"/>
  <c r="O300" i="6"/>
  <c r="G300" i="6"/>
  <c r="C301" i="6"/>
  <c r="P301" i="6"/>
  <c r="M301" i="6"/>
  <c r="O301" i="6"/>
  <c r="G301" i="6"/>
  <c r="C302" i="6"/>
  <c r="P302" i="6"/>
  <c r="O302" i="6"/>
  <c r="G302" i="6"/>
  <c r="M302" i="6"/>
  <c r="C303" i="6"/>
  <c r="P303" i="6"/>
  <c r="O303" i="6"/>
  <c r="G303" i="6"/>
  <c r="M303" i="6"/>
  <c r="C304" i="6"/>
  <c r="P304" i="6"/>
  <c r="M304" i="6"/>
  <c r="O304" i="6"/>
  <c r="G304" i="6"/>
  <c r="C305" i="6"/>
  <c r="P305" i="6"/>
  <c r="M305" i="6"/>
  <c r="O305" i="6"/>
  <c r="G305" i="6"/>
  <c r="C306" i="6"/>
  <c r="P306" i="6"/>
  <c r="M306" i="6"/>
  <c r="O306" i="6"/>
  <c r="G306" i="6"/>
  <c r="C307" i="6"/>
  <c r="P307" i="6"/>
  <c r="M307" i="6"/>
  <c r="O307" i="6"/>
  <c r="G307" i="6"/>
  <c r="C308" i="6"/>
  <c r="P308" i="6"/>
  <c r="M308" i="6"/>
  <c r="O308" i="6"/>
  <c r="G308" i="6"/>
  <c r="C309" i="6"/>
  <c r="P309" i="6"/>
  <c r="M309" i="6"/>
  <c r="O309" i="6"/>
  <c r="G309" i="6"/>
  <c r="C310" i="6"/>
  <c r="P310" i="6"/>
  <c r="O310" i="6"/>
  <c r="M310" i="6"/>
  <c r="G310" i="6"/>
  <c r="C311" i="6"/>
  <c r="P311" i="6"/>
  <c r="M311" i="6"/>
  <c r="G311" i="6"/>
  <c r="O311" i="6"/>
  <c r="C312" i="6"/>
  <c r="P312" i="6"/>
  <c r="O312" i="6"/>
  <c r="M312" i="6"/>
  <c r="G312" i="6"/>
  <c r="C313" i="6"/>
  <c r="P313" i="6"/>
  <c r="O313" i="6"/>
  <c r="M313" i="6"/>
  <c r="G313" i="6"/>
  <c r="C314" i="6"/>
  <c r="P314" i="6"/>
  <c r="O314" i="6"/>
  <c r="M314" i="6"/>
  <c r="G314" i="6"/>
  <c r="C315" i="6"/>
  <c r="P315" i="6"/>
  <c r="O315" i="6"/>
  <c r="M315" i="6"/>
  <c r="G315" i="6"/>
  <c r="C316" i="6"/>
  <c r="P316" i="6"/>
  <c r="O316" i="6"/>
  <c r="M316" i="6"/>
  <c r="G316" i="6"/>
  <c r="C317" i="6"/>
  <c r="P317" i="6"/>
  <c r="O317" i="6"/>
  <c r="M317" i="6"/>
  <c r="G317" i="6"/>
  <c r="C318" i="6"/>
  <c r="P318" i="6"/>
  <c r="O318" i="6"/>
  <c r="G318" i="6"/>
  <c r="M318" i="6"/>
  <c r="C319" i="6"/>
  <c r="P319" i="6"/>
  <c r="O319" i="6"/>
  <c r="G319" i="6"/>
  <c r="M319" i="6"/>
  <c r="C320" i="6"/>
  <c r="P320" i="6"/>
  <c r="O320" i="6"/>
  <c r="M320" i="6"/>
  <c r="G320" i="6"/>
  <c r="C321" i="6"/>
  <c r="P321" i="6"/>
  <c r="O321" i="6"/>
  <c r="M321" i="6"/>
  <c r="G321" i="6"/>
  <c r="C322" i="6"/>
  <c r="P322" i="6"/>
  <c r="O322" i="6"/>
  <c r="M322" i="6"/>
  <c r="G322" i="6"/>
  <c r="C323" i="6"/>
  <c r="P323" i="6"/>
  <c r="O323" i="6"/>
  <c r="M323" i="6"/>
  <c r="G323" i="6"/>
  <c r="C324" i="6"/>
  <c r="O324" i="6"/>
  <c r="M324" i="6"/>
  <c r="P324" i="6"/>
  <c r="G324" i="6"/>
  <c r="C325" i="6"/>
  <c r="O325" i="6"/>
  <c r="M325" i="6"/>
  <c r="P325" i="6"/>
  <c r="G325" i="6"/>
  <c r="C326" i="6"/>
  <c r="P326" i="6"/>
  <c r="G326" i="6"/>
  <c r="O326" i="6"/>
  <c r="M326" i="6"/>
  <c r="C327" i="6"/>
  <c r="P327" i="6"/>
  <c r="G327" i="6"/>
  <c r="M327" i="6"/>
  <c r="O327" i="6"/>
  <c r="C328" i="6"/>
  <c r="P328" i="6"/>
  <c r="O328" i="6"/>
  <c r="M328" i="6"/>
  <c r="G328" i="6"/>
  <c r="C329" i="6"/>
  <c r="P329" i="6"/>
  <c r="O329" i="6"/>
  <c r="M329" i="6"/>
  <c r="G329" i="6"/>
  <c r="C330" i="6"/>
  <c r="P330" i="6"/>
  <c r="O330" i="6"/>
  <c r="M330" i="6"/>
  <c r="G330" i="6"/>
  <c r="C331" i="6"/>
  <c r="P331" i="6"/>
  <c r="O331" i="6"/>
  <c r="M331" i="6"/>
  <c r="G331" i="6"/>
  <c r="C332" i="6"/>
  <c r="O332" i="6"/>
  <c r="M332" i="6"/>
  <c r="P332" i="6"/>
  <c r="G332" i="6"/>
  <c r="C333" i="6"/>
  <c r="P333" i="6"/>
  <c r="O333" i="6"/>
  <c r="M333" i="6"/>
  <c r="G333" i="6"/>
  <c r="C334" i="6"/>
  <c r="P334" i="6"/>
  <c r="G334" i="6"/>
  <c r="O334" i="6"/>
  <c r="M334" i="6"/>
  <c r="C335" i="6"/>
  <c r="P335" i="6"/>
  <c r="G335" i="6"/>
  <c r="O335" i="6"/>
  <c r="M335" i="6"/>
  <c r="C336" i="6"/>
  <c r="P336" i="6"/>
  <c r="O336" i="6"/>
  <c r="M336" i="6"/>
  <c r="G336" i="6"/>
  <c r="C337" i="6"/>
  <c r="P337" i="6"/>
  <c r="O337" i="6"/>
  <c r="M337" i="6"/>
  <c r="G337" i="6"/>
  <c r="C338" i="6"/>
  <c r="P338" i="6"/>
  <c r="O338" i="6"/>
  <c r="M338" i="6"/>
  <c r="G338" i="6"/>
  <c r="C339" i="6"/>
  <c r="P339" i="6"/>
  <c r="O339" i="6"/>
  <c r="M339" i="6"/>
  <c r="G339" i="6"/>
  <c r="C340" i="6"/>
  <c r="P340" i="6"/>
  <c r="O340" i="6"/>
  <c r="M340" i="6"/>
  <c r="G340" i="6"/>
  <c r="C341" i="6"/>
  <c r="P341" i="6"/>
  <c r="O341" i="6"/>
  <c r="M341" i="6"/>
  <c r="G341" i="6"/>
  <c r="C342" i="6"/>
  <c r="P342" i="6"/>
  <c r="M342" i="6"/>
  <c r="G342" i="6"/>
  <c r="O342" i="6"/>
  <c r="C343" i="6"/>
  <c r="P343" i="6"/>
  <c r="M343" i="6"/>
  <c r="G343" i="6"/>
  <c r="O343" i="6"/>
  <c r="C344" i="6"/>
  <c r="P344" i="6"/>
  <c r="O344" i="6"/>
  <c r="M344" i="6"/>
  <c r="G344" i="6"/>
  <c r="C345" i="6"/>
  <c r="P345" i="6"/>
  <c r="O345" i="6"/>
  <c r="M345" i="6"/>
  <c r="G345" i="6"/>
  <c r="C346" i="6"/>
  <c r="P346" i="6"/>
  <c r="O346" i="6"/>
  <c r="M346" i="6"/>
  <c r="G346" i="6"/>
  <c r="C347" i="6"/>
  <c r="P347" i="6"/>
  <c r="O347" i="6"/>
  <c r="M347" i="6"/>
  <c r="G347" i="6"/>
  <c r="C348" i="6"/>
  <c r="P348" i="6"/>
  <c r="O348" i="6"/>
  <c r="M348" i="6"/>
  <c r="G348" i="6"/>
  <c r="C349" i="6"/>
  <c r="P349" i="6"/>
  <c r="O349" i="6"/>
  <c r="M349" i="6"/>
  <c r="G349" i="6"/>
  <c r="C350" i="6"/>
  <c r="P350" i="6"/>
  <c r="O350" i="6"/>
  <c r="G350" i="6"/>
  <c r="M350" i="6"/>
  <c r="C351" i="6"/>
  <c r="P351" i="6"/>
  <c r="O351" i="6"/>
  <c r="G351" i="6"/>
  <c r="M351" i="6"/>
  <c r="C352" i="6"/>
  <c r="P352" i="6"/>
  <c r="O352" i="6"/>
  <c r="M352" i="6"/>
  <c r="G352" i="6"/>
  <c r="C353" i="6"/>
  <c r="P353" i="6"/>
  <c r="O353" i="6"/>
  <c r="M353" i="6"/>
  <c r="G353" i="6"/>
  <c r="C354" i="6"/>
  <c r="P354" i="6"/>
  <c r="O354" i="6"/>
  <c r="M354" i="6"/>
  <c r="G354" i="6"/>
  <c r="C355" i="6"/>
  <c r="P355" i="6"/>
  <c r="O355" i="6"/>
  <c r="M355" i="6"/>
  <c r="G355" i="6"/>
  <c r="C356" i="6"/>
  <c r="O356" i="6"/>
  <c r="M356" i="6"/>
  <c r="P356" i="6"/>
  <c r="G356" i="6"/>
  <c r="C357" i="6"/>
  <c r="O357" i="6"/>
  <c r="M357" i="6"/>
  <c r="P357" i="6"/>
  <c r="G357" i="6"/>
  <c r="C358" i="6"/>
  <c r="P358" i="6"/>
  <c r="G358" i="6"/>
  <c r="O358" i="6"/>
  <c r="M358" i="6"/>
  <c r="C359" i="6"/>
  <c r="P359" i="6"/>
  <c r="G359" i="6"/>
  <c r="M359" i="6"/>
  <c r="O359" i="6"/>
  <c r="C360" i="6"/>
  <c r="P360" i="6"/>
  <c r="O360" i="6"/>
  <c r="M360" i="6"/>
  <c r="G360" i="6"/>
  <c r="C361" i="6"/>
  <c r="P361" i="6"/>
  <c r="O361" i="6"/>
  <c r="M361" i="6"/>
  <c r="G361" i="6"/>
  <c r="B11" i="15"/>
  <c r="B11" i="14"/>
  <c r="B11" i="13"/>
  <c r="B10" i="15"/>
  <c r="B10" i="14"/>
  <c r="B10" i="13"/>
  <c r="B9" i="15"/>
  <c r="B9" i="14"/>
  <c r="B9" i="13"/>
  <c r="B8" i="15"/>
  <c r="B8" i="14"/>
  <c r="B8" i="13"/>
  <c r="B7" i="15"/>
  <c r="B7" i="14"/>
  <c r="B7" i="13"/>
  <c r="B14" i="15"/>
  <c r="B14" i="14"/>
  <c r="B14" i="13"/>
  <c r="B6" i="15"/>
  <c r="B6" i="14"/>
  <c r="B6" i="13"/>
  <c r="B13" i="15"/>
  <c r="B13" i="14"/>
  <c r="B13" i="13"/>
  <c r="B5" i="15"/>
  <c r="B5" i="13"/>
  <c r="B5" i="14"/>
  <c r="B12" i="15"/>
  <c r="B12" i="14"/>
  <c r="B12" i="13"/>
  <c r="B4" i="15"/>
  <c r="B4" i="14"/>
  <c r="B4" i="13"/>
  <c r="B3" i="15"/>
  <c r="B3" i="14"/>
  <c r="B3" i="13"/>
  <c r="B10" i="12"/>
  <c r="B10" i="11"/>
  <c r="B13" i="12"/>
  <c r="B13" i="11"/>
  <c r="B8" i="12"/>
  <c r="B8" i="11"/>
  <c r="B5" i="12"/>
  <c r="B5" i="11"/>
  <c r="B11" i="12"/>
  <c r="B11" i="11"/>
  <c r="B9" i="12"/>
  <c r="B9" i="11"/>
  <c r="B7" i="12"/>
  <c r="B7" i="11"/>
  <c r="B14" i="12"/>
  <c r="B14" i="11"/>
  <c r="B6" i="12"/>
  <c r="B6" i="11"/>
  <c r="B12" i="12"/>
  <c r="B12" i="11"/>
  <c r="B4" i="12"/>
  <c r="B4" i="11"/>
  <c r="B3" i="12"/>
  <c r="B3" i="11"/>
  <c r="Y361" i="7"/>
  <c r="V361" i="7"/>
  <c r="S361" i="7"/>
  <c r="P361" i="7"/>
  <c r="V360" i="7"/>
  <c r="Y360" i="7"/>
  <c r="S360" i="7"/>
  <c r="P360" i="7"/>
  <c r="Y359" i="7"/>
  <c r="V359" i="7"/>
  <c r="S359" i="7"/>
  <c r="P359" i="7"/>
  <c r="Y358" i="7"/>
  <c r="V358" i="7"/>
  <c r="S358" i="7"/>
  <c r="P358" i="7"/>
  <c r="Y357" i="7"/>
  <c r="V357" i="7"/>
  <c r="S357" i="7"/>
  <c r="P357" i="7"/>
  <c r="Y356" i="7"/>
  <c r="V356" i="7"/>
  <c r="S356" i="7"/>
  <c r="P356" i="7"/>
  <c r="Y355" i="7"/>
  <c r="V355" i="7"/>
  <c r="S355" i="7"/>
  <c r="P355" i="7"/>
  <c r="Y354" i="7"/>
  <c r="V354" i="7"/>
  <c r="S354" i="7"/>
  <c r="P354" i="7"/>
  <c r="Y353" i="7"/>
  <c r="V353" i="7"/>
  <c r="S353" i="7"/>
  <c r="P353" i="7"/>
  <c r="Y352" i="7"/>
  <c r="V352" i="7"/>
  <c r="S352" i="7"/>
  <c r="P352" i="7"/>
  <c r="Y351" i="7"/>
  <c r="V351" i="7"/>
  <c r="S351" i="7"/>
  <c r="P351" i="7"/>
  <c r="Y350" i="7"/>
  <c r="V350" i="7"/>
  <c r="P350" i="7"/>
  <c r="S350" i="7"/>
  <c r="Y349" i="7"/>
  <c r="V349" i="7"/>
  <c r="S349" i="7"/>
  <c r="P349" i="7"/>
  <c r="Y348" i="7"/>
  <c r="V348" i="7"/>
  <c r="S348" i="7"/>
  <c r="P348" i="7"/>
  <c r="Y345" i="7"/>
  <c r="V345" i="7"/>
  <c r="S345" i="7"/>
  <c r="P345" i="7"/>
  <c r="Y344" i="7"/>
  <c r="V344" i="7"/>
  <c r="S344" i="7"/>
  <c r="P344" i="7"/>
  <c r="Y343" i="7"/>
  <c r="V343" i="7"/>
  <c r="S343" i="7"/>
  <c r="P343" i="7"/>
  <c r="Y342" i="7"/>
  <c r="V342" i="7"/>
  <c r="S342" i="7"/>
  <c r="P342" i="7"/>
  <c r="Y341" i="7"/>
  <c r="V341" i="7"/>
  <c r="S341" i="7"/>
  <c r="P341" i="7"/>
  <c r="Y340" i="7"/>
  <c r="V340" i="7"/>
  <c r="S340" i="7"/>
  <c r="P340" i="7"/>
  <c r="Y339" i="7"/>
  <c r="V339" i="7"/>
  <c r="S339" i="7"/>
  <c r="P339" i="7"/>
  <c r="Y338" i="7"/>
  <c r="V338" i="7"/>
  <c r="S338" i="7"/>
  <c r="P338" i="7"/>
  <c r="Y337" i="7"/>
  <c r="V337" i="7"/>
  <c r="S337" i="7"/>
  <c r="P337" i="7"/>
  <c r="Y336" i="7"/>
  <c r="V336" i="7"/>
  <c r="S336" i="7"/>
  <c r="P336" i="7"/>
  <c r="Y335" i="7"/>
  <c r="V335" i="7"/>
  <c r="S335" i="7"/>
  <c r="P335" i="7"/>
  <c r="Y334" i="7"/>
  <c r="V334" i="7"/>
  <c r="P334" i="7"/>
  <c r="S334" i="7"/>
  <c r="Y333" i="7"/>
  <c r="S333" i="7"/>
  <c r="P333" i="7"/>
  <c r="V333" i="7"/>
  <c r="Y332" i="7"/>
  <c r="V332" i="7"/>
  <c r="S332" i="7"/>
  <c r="P332" i="7"/>
  <c r="Y331" i="7"/>
  <c r="V331" i="7"/>
  <c r="S331" i="7"/>
  <c r="P331" i="7"/>
  <c r="Y330" i="7"/>
  <c r="V330" i="7"/>
  <c r="S330" i="7"/>
  <c r="P330" i="7"/>
  <c r="Y329" i="7"/>
  <c r="V329" i="7"/>
  <c r="S329" i="7"/>
  <c r="P329" i="7"/>
  <c r="Y328" i="7"/>
  <c r="V328" i="7"/>
  <c r="S328" i="7"/>
  <c r="P328" i="7"/>
  <c r="Y327" i="7"/>
  <c r="V327" i="7"/>
  <c r="S327" i="7"/>
  <c r="P327" i="7"/>
  <c r="Y326" i="7"/>
  <c r="V326" i="7"/>
  <c r="S326" i="7"/>
  <c r="P326" i="7"/>
  <c r="Y325" i="7"/>
  <c r="S325" i="7"/>
  <c r="V325" i="7"/>
  <c r="P325" i="7"/>
  <c r="Y324" i="7"/>
  <c r="V324" i="7"/>
  <c r="S324" i="7"/>
  <c r="P324" i="7"/>
  <c r="Y323" i="7"/>
  <c r="V323" i="7"/>
  <c r="S323" i="7"/>
  <c r="P323" i="7"/>
  <c r="Y322" i="7"/>
  <c r="V322" i="7"/>
  <c r="S322" i="7"/>
  <c r="P322" i="7"/>
  <c r="Y321" i="7"/>
  <c r="V321" i="7"/>
  <c r="S321" i="7"/>
  <c r="P321" i="7"/>
  <c r="Y320" i="7"/>
  <c r="V320" i="7"/>
  <c r="S320" i="7"/>
  <c r="P320" i="7"/>
  <c r="Y317" i="7"/>
  <c r="S317" i="7"/>
  <c r="V317" i="7"/>
  <c r="P317" i="7"/>
  <c r="Y316" i="7"/>
  <c r="V316" i="7"/>
  <c r="S316" i="7"/>
  <c r="P316" i="7"/>
  <c r="Y315" i="7"/>
  <c r="V315" i="7"/>
  <c r="S315" i="7"/>
  <c r="P315" i="7"/>
  <c r="Y314" i="7"/>
  <c r="V314" i="7"/>
  <c r="S314" i="7"/>
  <c r="P314" i="7"/>
  <c r="Y313" i="7"/>
  <c r="V313" i="7"/>
  <c r="S313" i="7"/>
  <c r="P313" i="7"/>
  <c r="Y312" i="7"/>
  <c r="V312" i="7"/>
  <c r="S312" i="7"/>
  <c r="P312" i="7"/>
  <c r="Y311" i="7"/>
  <c r="V311" i="7"/>
  <c r="S311" i="7"/>
  <c r="P311" i="7"/>
  <c r="Y310" i="7"/>
  <c r="V310" i="7"/>
  <c r="S310" i="7"/>
  <c r="P310" i="7"/>
  <c r="Y309" i="7"/>
  <c r="S309" i="7"/>
  <c r="V309" i="7"/>
  <c r="P309" i="7"/>
  <c r="Y308" i="7"/>
  <c r="V308" i="7"/>
  <c r="S308" i="7"/>
  <c r="P308" i="7"/>
  <c r="Y307" i="7"/>
  <c r="V307" i="7"/>
  <c r="S307" i="7"/>
  <c r="P307" i="7"/>
  <c r="Y306" i="7"/>
  <c r="V306" i="7"/>
  <c r="S306" i="7"/>
  <c r="P306" i="7"/>
  <c r="Y305" i="7"/>
  <c r="V305" i="7"/>
  <c r="S305" i="7"/>
  <c r="P305" i="7"/>
  <c r="Y304" i="7"/>
  <c r="V304" i="7"/>
  <c r="S304" i="7"/>
  <c r="P304" i="7"/>
  <c r="Y303" i="7"/>
  <c r="V303" i="7"/>
  <c r="S303" i="7"/>
  <c r="P303" i="7"/>
  <c r="Y302" i="7"/>
  <c r="V302" i="7"/>
  <c r="P302" i="7"/>
  <c r="S302" i="7"/>
  <c r="Y301" i="7"/>
  <c r="S301" i="7"/>
  <c r="V301" i="7"/>
  <c r="P301" i="7"/>
  <c r="Y300" i="7"/>
  <c r="V300" i="7"/>
  <c r="S300" i="7"/>
  <c r="P300" i="7"/>
  <c r="Y299" i="7"/>
  <c r="V299" i="7"/>
  <c r="S299" i="7"/>
  <c r="P299" i="7"/>
  <c r="Y298" i="7"/>
  <c r="V298" i="7"/>
  <c r="S298" i="7"/>
  <c r="P298" i="7"/>
  <c r="Y297" i="7"/>
  <c r="V297" i="7"/>
  <c r="S297" i="7"/>
  <c r="P297" i="7"/>
  <c r="Y296" i="7"/>
  <c r="V296" i="7"/>
  <c r="S296" i="7"/>
  <c r="P296" i="7"/>
  <c r="Y295" i="7"/>
  <c r="V295" i="7"/>
  <c r="S295" i="7"/>
  <c r="P295" i="7"/>
  <c r="Y294" i="7"/>
  <c r="V294" i="7"/>
  <c r="S294" i="7"/>
  <c r="P294" i="7"/>
  <c r="Y293" i="7"/>
  <c r="V293" i="7"/>
  <c r="S293" i="7"/>
  <c r="P293" i="7"/>
  <c r="Y292" i="7"/>
  <c r="V292" i="7"/>
  <c r="S292" i="7"/>
  <c r="P292" i="7"/>
  <c r="Y289" i="7"/>
  <c r="V289" i="7"/>
  <c r="S289" i="7"/>
  <c r="P289" i="7"/>
  <c r="Y288" i="7"/>
  <c r="V288" i="7"/>
  <c r="S288" i="7"/>
  <c r="P288" i="7"/>
  <c r="Y287" i="7"/>
  <c r="V287" i="7"/>
  <c r="S287" i="7"/>
  <c r="P287" i="7"/>
  <c r="Y286" i="7"/>
  <c r="V286" i="7"/>
  <c r="P286" i="7"/>
  <c r="S286" i="7"/>
  <c r="Y285" i="7"/>
  <c r="V285" i="7"/>
  <c r="S285" i="7"/>
  <c r="P285" i="7"/>
  <c r="Y284" i="7"/>
  <c r="V284" i="7"/>
  <c r="S284" i="7"/>
  <c r="P284" i="7"/>
  <c r="Y283" i="7"/>
  <c r="V283" i="7"/>
  <c r="S283" i="7"/>
  <c r="P283" i="7"/>
  <c r="Y282" i="7"/>
  <c r="V282" i="7"/>
  <c r="S282" i="7"/>
  <c r="P282" i="7"/>
  <c r="Y281" i="7"/>
  <c r="V281" i="7"/>
  <c r="S281" i="7"/>
  <c r="P281" i="7"/>
  <c r="Y280" i="7"/>
  <c r="V280" i="7"/>
  <c r="S280" i="7"/>
  <c r="P280" i="7"/>
  <c r="Y279" i="7"/>
  <c r="V279" i="7"/>
  <c r="S279" i="7"/>
  <c r="P279" i="7"/>
  <c r="Y278" i="7"/>
  <c r="V278" i="7"/>
  <c r="S278" i="7"/>
  <c r="P278" i="7"/>
  <c r="Y277" i="7"/>
  <c r="V277" i="7"/>
  <c r="S277" i="7"/>
  <c r="P277" i="7"/>
  <c r="Y276" i="7"/>
  <c r="V276" i="7"/>
  <c r="S276" i="7"/>
  <c r="P276" i="7"/>
  <c r="Y275" i="7"/>
  <c r="V275" i="7"/>
  <c r="S275" i="7"/>
  <c r="P275" i="7"/>
  <c r="Y274" i="7"/>
  <c r="V274" i="7"/>
  <c r="S274" i="7"/>
  <c r="P274" i="7"/>
  <c r="Y273" i="7"/>
  <c r="V273" i="7"/>
  <c r="S273" i="7"/>
  <c r="P273" i="7"/>
  <c r="Y272" i="7"/>
  <c r="V272" i="7"/>
  <c r="S272" i="7"/>
  <c r="P272" i="7"/>
  <c r="Y271" i="7"/>
  <c r="V271" i="7"/>
  <c r="S271" i="7"/>
  <c r="P271" i="7"/>
  <c r="Y270" i="7"/>
  <c r="V270" i="7"/>
  <c r="S270" i="7"/>
  <c r="P270" i="7"/>
  <c r="Y269" i="7"/>
  <c r="S269" i="7"/>
  <c r="P269" i="7"/>
  <c r="V269" i="7"/>
  <c r="Y268" i="7"/>
  <c r="V268" i="7"/>
  <c r="S268" i="7"/>
  <c r="P268" i="7"/>
  <c r="Y267" i="7"/>
  <c r="V267" i="7"/>
  <c r="S267" i="7"/>
  <c r="P267" i="7"/>
  <c r="Y266" i="7"/>
  <c r="V266" i="7"/>
  <c r="S266" i="7"/>
  <c r="P266" i="7"/>
  <c r="Y265" i="7"/>
  <c r="V265" i="7"/>
  <c r="S265" i="7"/>
  <c r="P265" i="7"/>
  <c r="Y264" i="7"/>
  <c r="V264" i="7"/>
  <c r="S264" i="7"/>
  <c r="P264" i="7"/>
  <c r="Y261" i="7"/>
  <c r="S261" i="7"/>
  <c r="V261" i="7"/>
  <c r="P261" i="7"/>
  <c r="Y260" i="7"/>
  <c r="V260" i="7"/>
  <c r="S260" i="7"/>
  <c r="P260" i="7"/>
  <c r="Y259" i="7"/>
  <c r="V259" i="7"/>
  <c r="S259" i="7"/>
  <c r="P259" i="7"/>
  <c r="Y258" i="7"/>
  <c r="V258" i="7"/>
  <c r="S258" i="7"/>
  <c r="P258" i="7"/>
  <c r="Y257" i="7"/>
  <c r="V257" i="7"/>
  <c r="S257" i="7"/>
  <c r="P257" i="7"/>
  <c r="Y256" i="7"/>
  <c r="V256" i="7"/>
  <c r="S256" i="7"/>
  <c r="P256" i="7"/>
  <c r="Y255" i="7"/>
  <c r="V255" i="7"/>
  <c r="S255" i="7"/>
  <c r="P255" i="7"/>
  <c r="Y254" i="7"/>
  <c r="V254" i="7"/>
  <c r="S254" i="7"/>
  <c r="P254" i="7"/>
  <c r="Y253" i="7"/>
  <c r="S253" i="7"/>
  <c r="V253" i="7"/>
  <c r="P253" i="7"/>
  <c r="Y252" i="7"/>
  <c r="V252" i="7"/>
  <c r="S252" i="7"/>
  <c r="P252" i="7"/>
  <c r="Y251" i="7"/>
  <c r="V251" i="7"/>
  <c r="S251" i="7"/>
  <c r="P251" i="7"/>
  <c r="Y250" i="7"/>
  <c r="V250" i="7"/>
  <c r="S250" i="7"/>
  <c r="P250" i="7"/>
  <c r="Y249" i="7"/>
  <c r="V249" i="7"/>
  <c r="S249" i="7"/>
  <c r="P249" i="7"/>
  <c r="Y248" i="7"/>
  <c r="V248" i="7"/>
  <c r="S248" i="7"/>
  <c r="P248" i="7"/>
  <c r="Y247" i="7"/>
  <c r="V247" i="7"/>
  <c r="S247" i="7"/>
  <c r="P247" i="7"/>
  <c r="Y246" i="7"/>
  <c r="V246" i="7"/>
  <c r="S246" i="7"/>
  <c r="P246" i="7"/>
  <c r="Y245" i="7"/>
  <c r="S245" i="7"/>
  <c r="V245" i="7"/>
  <c r="P245" i="7"/>
  <c r="Y244" i="7"/>
  <c r="V244" i="7"/>
  <c r="S244" i="7"/>
  <c r="P244" i="7"/>
  <c r="Y243" i="7"/>
  <c r="V243" i="7"/>
  <c r="S243" i="7"/>
  <c r="P243" i="7"/>
  <c r="Y242" i="7"/>
  <c r="V242" i="7"/>
  <c r="S242" i="7"/>
  <c r="P242" i="7"/>
  <c r="Y241" i="7"/>
  <c r="V241" i="7"/>
  <c r="S241" i="7"/>
  <c r="P241" i="7"/>
  <c r="Y240" i="7"/>
  <c r="V240" i="7"/>
  <c r="S240" i="7"/>
  <c r="P240" i="7"/>
  <c r="Y239" i="7"/>
  <c r="V239" i="7"/>
  <c r="P239" i="7"/>
  <c r="S239" i="7"/>
  <c r="Y238" i="7"/>
  <c r="V238" i="7"/>
  <c r="S238" i="7"/>
  <c r="P238" i="7"/>
  <c r="Y237" i="7"/>
  <c r="V237" i="7"/>
  <c r="S237" i="7"/>
  <c r="P237" i="7"/>
  <c r="Y236" i="7"/>
  <c r="S236" i="7"/>
  <c r="V236" i="7"/>
  <c r="P236" i="7"/>
  <c r="Y233" i="7"/>
  <c r="V233" i="7"/>
  <c r="S233" i="7"/>
  <c r="P233" i="7"/>
  <c r="Y232" i="7"/>
  <c r="V232" i="7"/>
  <c r="S232" i="7"/>
  <c r="P232" i="7"/>
  <c r="Y231" i="7"/>
  <c r="V231" i="7"/>
  <c r="S231" i="7"/>
  <c r="P231" i="7"/>
  <c r="Y230" i="7"/>
  <c r="V230" i="7"/>
  <c r="S230" i="7"/>
  <c r="P230" i="7"/>
  <c r="Y229" i="7"/>
  <c r="V229" i="7"/>
  <c r="S229" i="7"/>
  <c r="P229" i="7"/>
  <c r="Y228" i="7"/>
  <c r="V228" i="7"/>
  <c r="S228" i="7"/>
  <c r="P228" i="7"/>
  <c r="Y227" i="7"/>
  <c r="S227" i="7"/>
  <c r="V227" i="7"/>
  <c r="P227" i="7"/>
  <c r="Y226" i="7"/>
  <c r="V226" i="7"/>
  <c r="S226" i="7"/>
  <c r="P226" i="7"/>
  <c r="Y225" i="7"/>
  <c r="V225" i="7"/>
  <c r="S225" i="7"/>
  <c r="P225" i="7"/>
  <c r="Y224" i="7"/>
  <c r="V224" i="7"/>
  <c r="S224" i="7"/>
  <c r="P224" i="7"/>
  <c r="Y223" i="7"/>
  <c r="V223" i="7"/>
  <c r="S223" i="7"/>
  <c r="P223" i="7"/>
  <c r="Y222" i="7"/>
  <c r="V222" i="7"/>
  <c r="S222" i="7"/>
  <c r="P222" i="7"/>
  <c r="Y221" i="7"/>
  <c r="V221" i="7"/>
  <c r="S221" i="7"/>
  <c r="P221" i="7"/>
  <c r="Y220" i="7"/>
  <c r="V220" i="7"/>
  <c r="S220" i="7"/>
  <c r="P220" i="7"/>
  <c r="Y219" i="7"/>
  <c r="V219" i="7"/>
  <c r="S219" i="7"/>
  <c r="P219" i="7"/>
  <c r="Y218" i="7"/>
  <c r="V218" i="7"/>
  <c r="S218" i="7"/>
  <c r="P218" i="7"/>
  <c r="Y217" i="7"/>
  <c r="V217" i="7"/>
  <c r="S217" i="7"/>
  <c r="P217" i="7"/>
  <c r="Y216" i="7"/>
  <c r="V216" i="7"/>
  <c r="S216" i="7"/>
  <c r="P216" i="7"/>
  <c r="Y215" i="7"/>
  <c r="V215" i="7"/>
  <c r="P215" i="7"/>
  <c r="S215" i="7"/>
  <c r="Y214" i="7"/>
  <c r="V214" i="7"/>
  <c r="S214" i="7"/>
  <c r="P214" i="7"/>
  <c r="Y213" i="7"/>
  <c r="V213" i="7"/>
  <c r="S213" i="7"/>
  <c r="P213" i="7"/>
  <c r="Y212" i="7"/>
  <c r="V212" i="7"/>
  <c r="S212" i="7"/>
  <c r="P212" i="7"/>
  <c r="Y211" i="7"/>
  <c r="V211" i="7"/>
  <c r="S211" i="7"/>
  <c r="P211" i="7"/>
  <c r="Y210" i="7"/>
  <c r="V210" i="7"/>
  <c r="S210" i="7"/>
  <c r="P210" i="7"/>
  <c r="Y209" i="7"/>
  <c r="V209" i="7"/>
  <c r="S209" i="7"/>
  <c r="P209" i="7"/>
  <c r="Y208" i="7"/>
  <c r="V208" i="7"/>
  <c r="S208" i="7"/>
  <c r="P208" i="7"/>
  <c r="Y205" i="7"/>
  <c r="V205" i="7"/>
  <c r="S205" i="7"/>
  <c r="P205" i="7"/>
  <c r="Y204" i="7"/>
  <c r="V204" i="7"/>
  <c r="S204" i="7"/>
  <c r="P204" i="7"/>
  <c r="Y203" i="7"/>
  <c r="V203" i="7"/>
  <c r="S203" i="7"/>
  <c r="P203" i="7"/>
  <c r="Y202" i="7"/>
  <c r="V202" i="7"/>
  <c r="S202" i="7"/>
  <c r="P202" i="7"/>
  <c r="Y201" i="7"/>
  <c r="V201" i="7"/>
  <c r="S201" i="7"/>
  <c r="P201" i="7"/>
  <c r="Y200" i="7"/>
  <c r="V200" i="7"/>
  <c r="S200" i="7"/>
  <c r="P200" i="7"/>
  <c r="Y199" i="7"/>
  <c r="S199" i="7"/>
  <c r="V199" i="7"/>
  <c r="P199" i="7"/>
  <c r="Y198" i="7"/>
  <c r="V198" i="7"/>
  <c r="S198" i="7"/>
  <c r="P198" i="7"/>
  <c r="Y197" i="7"/>
  <c r="V197" i="7"/>
  <c r="S197" i="7"/>
  <c r="P197" i="7"/>
  <c r="Y196" i="7"/>
  <c r="V196" i="7"/>
  <c r="S196" i="7"/>
  <c r="P196" i="7"/>
  <c r="Y195" i="7"/>
  <c r="V195" i="7"/>
  <c r="S195" i="7"/>
  <c r="P195" i="7"/>
  <c r="Y194" i="7"/>
  <c r="V194" i="7"/>
  <c r="S194" i="7"/>
  <c r="P194" i="7"/>
  <c r="Y193" i="7"/>
  <c r="V193" i="7"/>
  <c r="S193" i="7"/>
  <c r="P193" i="7"/>
  <c r="Y192" i="7"/>
  <c r="V192" i="7"/>
  <c r="S192" i="7"/>
  <c r="P192" i="7"/>
  <c r="V191" i="7"/>
  <c r="Y191" i="7"/>
  <c r="S191" i="7"/>
  <c r="P191" i="7"/>
  <c r="Y190" i="7"/>
  <c r="S190" i="7"/>
  <c r="V190" i="7"/>
  <c r="P190" i="7"/>
  <c r="Y189" i="7"/>
  <c r="V189" i="7"/>
  <c r="S189" i="7"/>
  <c r="P189" i="7"/>
  <c r="Y188" i="7"/>
  <c r="V188" i="7"/>
  <c r="S188" i="7"/>
  <c r="P188" i="7"/>
  <c r="Y187" i="7"/>
  <c r="V187" i="7"/>
  <c r="S187" i="7"/>
  <c r="P187" i="7"/>
  <c r="Y186" i="7"/>
  <c r="V186" i="7"/>
  <c r="S186" i="7"/>
  <c r="P186" i="7"/>
  <c r="Y185" i="7"/>
  <c r="V185" i="7"/>
  <c r="S185" i="7"/>
  <c r="P185" i="7"/>
  <c r="Y184" i="7"/>
  <c r="V184" i="7"/>
  <c r="S184" i="7"/>
  <c r="P184" i="7"/>
  <c r="Y183" i="7"/>
  <c r="V183" i="7"/>
  <c r="S183" i="7"/>
  <c r="P183" i="7"/>
  <c r="Y182" i="7"/>
  <c r="V182" i="7"/>
  <c r="S182" i="7"/>
  <c r="P182" i="7"/>
  <c r="Y181" i="7"/>
  <c r="V181" i="7"/>
  <c r="S181" i="7"/>
  <c r="P181" i="7"/>
  <c r="Y180" i="7"/>
  <c r="S180" i="7"/>
  <c r="V180" i="7"/>
  <c r="P180" i="7"/>
  <c r="Y177" i="7"/>
  <c r="V177" i="7"/>
  <c r="S177" i="7"/>
  <c r="P177" i="7"/>
  <c r="Y176" i="7"/>
  <c r="V176" i="7"/>
  <c r="S176" i="7"/>
  <c r="P176" i="7"/>
  <c r="Y175" i="7"/>
  <c r="V175" i="7"/>
  <c r="S175" i="7"/>
  <c r="P175" i="7"/>
  <c r="Y174" i="7"/>
  <c r="V174" i="7"/>
  <c r="S174" i="7"/>
  <c r="P174" i="7"/>
  <c r="Y173" i="7"/>
  <c r="V173" i="7"/>
  <c r="S173" i="7"/>
  <c r="P173" i="7"/>
  <c r="Y172" i="7"/>
  <c r="V172" i="7"/>
  <c r="S172" i="7"/>
  <c r="P172" i="7"/>
  <c r="Y171" i="7"/>
  <c r="V171" i="7"/>
  <c r="S171" i="7"/>
  <c r="P171" i="7"/>
  <c r="Y170" i="7"/>
  <c r="V170" i="7"/>
  <c r="S170" i="7"/>
  <c r="P170" i="7"/>
  <c r="Y169" i="7"/>
  <c r="V169" i="7"/>
  <c r="S169" i="7"/>
  <c r="P169" i="7"/>
  <c r="V168" i="7"/>
  <c r="Y168" i="7"/>
  <c r="S168" i="7"/>
  <c r="P168" i="7"/>
  <c r="Y167" i="7"/>
  <c r="V167" i="7"/>
  <c r="S167" i="7"/>
  <c r="P167" i="7"/>
  <c r="Y166" i="7"/>
  <c r="V166" i="7"/>
  <c r="S166" i="7"/>
  <c r="P166" i="7"/>
  <c r="Y165" i="7"/>
  <c r="V165" i="7"/>
  <c r="S165" i="7"/>
  <c r="P165" i="7"/>
  <c r="Y164" i="7"/>
  <c r="V164" i="7"/>
  <c r="S164" i="7"/>
  <c r="P164" i="7"/>
  <c r="Y163" i="7"/>
  <c r="V163" i="7"/>
  <c r="S163" i="7"/>
  <c r="P163" i="7"/>
  <c r="Y162" i="7"/>
  <c r="V162" i="7"/>
  <c r="S162" i="7"/>
  <c r="P162" i="7"/>
  <c r="Y161" i="7"/>
  <c r="V161" i="7"/>
  <c r="S161" i="7"/>
  <c r="P161" i="7"/>
  <c r="Y160" i="7"/>
  <c r="V160" i="7"/>
  <c r="S160" i="7"/>
  <c r="P160" i="7"/>
  <c r="Y159" i="7"/>
  <c r="V159" i="7"/>
  <c r="S159" i="7"/>
  <c r="P159" i="7"/>
  <c r="Y158" i="7"/>
  <c r="V158" i="7"/>
  <c r="S158" i="7"/>
  <c r="P158" i="7"/>
  <c r="Y157" i="7"/>
  <c r="V157" i="7"/>
  <c r="S157" i="7"/>
  <c r="P157" i="7"/>
  <c r="Y156" i="7"/>
  <c r="V156" i="7"/>
  <c r="S156" i="7"/>
  <c r="P156" i="7"/>
  <c r="Y155" i="7"/>
  <c r="V155" i="7"/>
  <c r="S155" i="7"/>
  <c r="P155" i="7"/>
  <c r="Y154" i="7"/>
  <c r="V154" i="7"/>
  <c r="S154" i="7"/>
  <c r="P154" i="7"/>
  <c r="Y153" i="7"/>
  <c r="V153" i="7"/>
  <c r="S153" i="7"/>
  <c r="P153" i="7"/>
  <c r="Y152" i="7"/>
  <c r="V152" i="7"/>
  <c r="S152" i="7"/>
  <c r="P152" i="7"/>
  <c r="Y149" i="7"/>
  <c r="V149" i="7"/>
  <c r="S149" i="7"/>
  <c r="P149" i="7"/>
  <c r="Y148" i="7"/>
  <c r="S148" i="7"/>
  <c r="V148" i="7"/>
  <c r="P148" i="7"/>
  <c r="Y147" i="7"/>
  <c r="V147" i="7"/>
  <c r="S147" i="7"/>
  <c r="P147" i="7"/>
  <c r="Y146" i="7"/>
  <c r="V146" i="7"/>
  <c r="S146" i="7"/>
  <c r="P146" i="7"/>
  <c r="Y145" i="7"/>
  <c r="V145" i="7"/>
  <c r="S145" i="7"/>
  <c r="P145" i="7"/>
  <c r="Y144" i="7"/>
  <c r="V144" i="7"/>
  <c r="S144" i="7"/>
  <c r="P144" i="7"/>
  <c r="Y143" i="7"/>
  <c r="V143" i="7"/>
  <c r="S143" i="7"/>
  <c r="P143" i="7"/>
  <c r="Y142" i="7"/>
  <c r="V142" i="7"/>
  <c r="S142" i="7"/>
  <c r="P142" i="7"/>
  <c r="Y141" i="7"/>
  <c r="V141" i="7"/>
  <c r="S141" i="7"/>
  <c r="P141" i="7"/>
  <c r="Y140" i="7"/>
  <c r="V140" i="7"/>
  <c r="S140" i="7"/>
  <c r="P140" i="7"/>
  <c r="Y139" i="7"/>
  <c r="V139" i="7"/>
  <c r="S139" i="7"/>
  <c r="P139" i="7"/>
  <c r="Y138" i="7"/>
  <c r="V138" i="7"/>
  <c r="S138" i="7"/>
  <c r="P138" i="7"/>
  <c r="Y137" i="7"/>
  <c r="V137" i="7"/>
  <c r="S137" i="7"/>
  <c r="P137" i="7"/>
  <c r="Y136" i="7"/>
  <c r="V136" i="7"/>
  <c r="S136" i="7"/>
  <c r="P136" i="7"/>
  <c r="Y135" i="7"/>
  <c r="V135" i="7"/>
  <c r="S135" i="7"/>
  <c r="P135" i="7"/>
  <c r="Y134" i="7"/>
  <c r="V134" i="7"/>
  <c r="S134" i="7"/>
  <c r="P134" i="7"/>
  <c r="Y133" i="7"/>
  <c r="V133" i="7"/>
  <c r="S133" i="7"/>
  <c r="P133" i="7"/>
  <c r="Y132" i="7"/>
  <c r="V132" i="7"/>
  <c r="S132" i="7"/>
  <c r="P132" i="7"/>
  <c r="Y131" i="7"/>
  <c r="V131" i="7"/>
  <c r="S131" i="7"/>
  <c r="P131" i="7"/>
  <c r="Y130" i="7"/>
  <c r="V130" i="7"/>
  <c r="S130" i="7"/>
  <c r="P130" i="7"/>
  <c r="Y129" i="7"/>
  <c r="V129" i="7"/>
  <c r="S129" i="7"/>
  <c r="P129" i="7"/>
  <c r="Y128" i="7"/>
  <c r="V128" i="7"/>
  <c r="S128" i="7"/>
  <c r="P128" i="7"/>
  <c r="V127" i="7"/>
  <c r="Y127" i="7"/>
  <c r="S127" i="7"/>
  <c r="P127" i="7"/>
  <c r="Y126" i="7"/>
  <c r="V126" i="7"/>
  <c r="S126" i="7"/>
  <c r="P126" i="7"/>
  <c r="Y125" i="7"/>
  <c r="V125" i="7"/>
  <c r="S125" i="7"/>
  <c r="P125" i="7"/>
  <c r="Y124" i="7"/>
  <c r="V124" i="7"/>
  <c r="S124" i="7"/>
  <c r="P124" i="7"/>
  <c r="Y121" i="7"/>
  <c r="V121" i="7"/>
  <c r="S121" i="7"/>
  <c r="P121" i="7"/>
  <c r="Y120" i="7"/>
  <c r="V120" i="7"/>
  <c r="S120" i="7"/>
  <c r="P120" i="7"/>
  <c r="Y119" i="7"/>
  <c r="V119" i="7"/>
  <c r="S119" i="7"/>
  <c r="P119" i="7"/>
  <c r="Y118" i="7"/>
  <c r="V118" i="7"/>
  <c r="S118" i="7"/>
  <c r="P118" i="7"/>
  <c r="Y117" i="7"/>
  <c r="V117" i="7"/>
  <c r="S117" i="7"/>
  <c r="P117" i="7"/>
  <c r="Y116" i="7"/>
  <c r="S116" i="7"/>
  <c r="V116" i="7"/>
  <c r="P116" i="7"/>
  <c r="Y115" i="7"/>
  <c r="V115" i="7"/>
  <c r="S115" i="7"/>
  <c r="P115" i="7"/>
  <c r="Y114" i="7"/>
  <c r="V114" i="7"/>
  <c r="S114" i="7"/>
  <c r="P114" i="7"/>
  <c r="Y113" i="7"/>
  <c r="V113" i="7"/>
  <c r="S113" i="7"/>
  <c r="P113" i="7"/>
  <c r="Y112" i="7"/>
  <c r="V112" i="7"/>
  <c r="S112" i="7"/>
  <c r="P112" i="7"/>
  <c r="Y111" i="7"/>
  <c r="V111" i="7"/>
  <c r="S111" i="7"/>
  <c r="P111" i="7"/>
  <c r="Y110" i="7"/>
  <c r="V110" i="7"/>
  <c r="S110" i="7"/>
  <c r="P110" i="7"/>
  <c r="Y109" i="7"/>
  <c r="V109" i="7"/>
  <c r="S109" i="7"/>
  <c r="P109" i="7"/>
  <c r="Y108" i="7"/>
  <c r="V108" i="7"/>
  <c r="S108" i="7"/>
  <c r="P108" i="7"/>
  <c r="Y107" i="7"/>
  <c r="V107" i="7"/>
  <c r="S107" i="7"/>
  <c r="P107" i="7"/>
  <c r="Y106" i="7"/>
  <c r="V106" i="7"/>
  <c r="S106" i="7"/>
  <c r="P106" i="7"/>
  <c r="Y105" i="7"/>
  <c r="V105" i="7"/>
  <c r="S105" i="7"/>
  <c r="P105" i="7"/>
  <c r="Y104" i="7"/>
  <c r="V104" i="7"/>
  <c r="S104" i="7"/>
  <c r="P104" i="7"/>
  <c r="Y103" i="7"/>
  <c r="V103" i="7"/>
  <c r="S103" i="7"/>
  <c r="P103" i="7"/>
  <c r="Y102" i="7"/>
  <c r="V102" i="7"/>
  <c r="S102" i="7"/>
  <c r="P102" i="7"/>
  <c r="Y101" i="7"/>
  <c r="V101" i="7"/>
  <c r="S101" i="7"/>
  <c r="P101" i="7"/>
  <c r="Y100" i="7"/>
  <c r="V100" i="7"/>
  <c r="S100" i="7"/>
  <c r="P100" i="7"/>
  <c r="Y99" i="7"/>
  <c r="V99" i="7"/>
  <c r="S99" i="7"/>
  <c r="P99" i="7"/>
  <c r="Y98" i="7"/>
  <c r="V98" i="7"/>
  <c r="S98" i="7"/>
  <c r="P98" i="7"/>
  <c r="Y97" i="7"/>
  <c r="V97" i="7"/>
  <c r="S97" i="7"/>
  <c r="P97" i="7"/>
  <c r="Y96" i="7"/>
  <c r="V96" i="7"/>
  <c r="S96" i="7"/>
  <c r="P96" i="7"/>
  <c r="Y93" i="7"/>
  <c r="V93" i="7"/>
  <c r="S93" i="7"/>
  <c r="P93" i="7"/>
  <c r="Y92" i="7"/>
  <c r="V92" i="7"/>
  <c r="S92" i="7"/>
  <c r="P92" i="7"/>
  <c r="Y91" i="7"/>
  <c r="V91" i="7"/>
  <c r="S91" i="7"/>
  <c r="P91" i="7"/>
  <c r="V90" i="7"/>
  <c r="Y90" i="7"/>
  <c r="P90" i="7"/>
  <c r="S90" i="7"/>
  <c r="Y89" i="7"/>
  <c r="V89" i="7"/>
  <c r="S89" i="7"/>
  <c r="P89" i="7"/>
  <c r="Y88" i="7"/>
  <c r="V88" i="7"/>
  <c r="S88" i="7"/>
  <c r="P88" i="7"/>
  <c r="Y87" i="7"/>
  <c r="V87" i="7"/>
  <c r="S87" i="7"/>
  <c r="P87" i="7"/>
  <c r="Y86" i="7"/>
  <c r="V86" i="7"/>
  <c r="S86" i="7"/>
  <c r="P86" i="7"/>
  <c r="Y85" i="7"/>
  <c r="V85" i="7"/>
  <c r="S85" i="7"/>
  <c r="P85" i="7"/>
  <c r="Y84" i="7"/>
  <c r="V84" i="7"/>
  <c r="S84" i="7"/>
  <c r="P84" i="7"/>
  <c r="Y83" i="7"/>
  <c r="S83" i="7"/>
  <c r="V83" i="7"/>
  <c r="P83" i="7"/>
  <c r="Y82" i="7"/>
  <c r="V82" i="7"/>
  <c r="S82" i="7"/>
  <c r="P82" i="7"/>
  <c r="Y81" i="7"/>
  <c r="V81" i="7"/>
  <c r="S81" i="7"/>
  <c r="P81" i="7"/>
  <c r="Y80" i="7"/>
  <c r="V80" i="7"/>
  <c r="S80" i="7"/>
  <c r="P80" i="7"/>
  <c r="Y79" i="7"/>
  <c r="V79" i="7"/>
  <c r="S79" i="7"/>
  <c r="P79" i="7"/>
  <c r="Y78" i="7"/>
  <c r="V78" i="7"/>
  <c r="S78" i="7"/>
  <c r="P78" i="7"/>
  <c r="Y77" i="7"/>
  <c r="V77" i="7"/>
  <c r="S77" i="7"/>
  <c r="P77" i="7"/>
  <c r="Y76" i="7"/>
  <c r="V76" i="7"/>
  <c r="S76" i="7"/>
  <c r="P76" i="7"/>
  <c r="Y75" i="7"/>
  <c r="V75" i="7"/>
  <c r="S75" i="7"/>
  <c r="P75" i="7"/>
  <c r="Y74" i="7"/>
  <c r="V74" i="7"/>
  <c r="S74" i="7"/>
  <c r="P74" i="7"/>
  <c r="Y73" i="7"/>
  <c r="V73" i="7"/>
  <c r="S73" i="7"/>
  <c r="P73" i="7"/>
  <c r="V72" i="7"/>
  <c r="Y72" i="7"/>
  <c r="S72" i="7"/>
  <c r="P72" i="7"/>
  <c r="Y71" i="7"/>
  <c r="V71" i="7"/>
  <c r="S71" i="7"/>
  <c r="P71" i="7"/>
  <c r="Y70" i="7"/>
  <c r="V70" i="7"/>
  <c r="S70" i="7"/>
  <c r="P70" i="7"/>
  <c r="Y69" i="7"/>
  <c r="V69" i="7"/>
  <c r="S69" i="7"/>
  <c r="P69" i="7"/>
  <c r="Y68" i="7"/>
  <c r="V68" i="7"/>
  <c r="S68" i="7"/>
  <c r="P68" i="7"/>
  <c r="Y65" i="7"/>
  <c r="V65" i="7"/>
  <c r="S65" i="7"/>
  <c r="P65" i="7"/>
  <c r="Y64" i="7"/>
  <c r="V64" i="7"/>
  <c r="S64" i="7"/>
  <c r="P64" i="7"/>
  <c r="Y63" i="7"/>
  <c r="V63" i="7"/>
  <c r="S63" i="7"/>
  <c r="P63" i="7"/>
  <c r="Y62" i="7"/>
  <c r="V62" i="7"/>
  <c r="S62" i="7"/>
  <c r="P62" i="7"/>
  <c r="Y61" i="7"/>
  <c r="V61" i="7"/>
  <c r="S61" i="7"/>
  <c r="P61" i="7"/>
  <c r="Y60" i="7"/>
  <c r="V60" i="7"/>
  <c r="S60" i="7"/>
  <c r="P60" i="7"/>
  <c r="Y59" i="7"/>
  <c r="V59" i="7"/>
  <c r="S59" i="7"/>
  <c r="P59" i="7"/>
  <c r="Y58" i="7"/>
  <c r="V58" i="7"/>
  <c r="S58" i="7"/>
  <c r="P58" i="7"/>
  <c r="Y57" i="7"/>
  <c r="V57" i="7"/>
  <c r="S57" i="7"/>
  <c r="P57" i="7"/>
  <c r="Y56" i="7"/>
  <c r="V56" i="7"/>
  <c r="S56" i="7"/>
  <c r="P56" i="7"/>
  <c r="Y55" i="7"/>
  <c r="V55" i="7"/>
  <c r="S55" i="7"/>
  <c r="P55" i="7"/>
  <c r="Y54" i="7"/>
  <c r="V54" i="7"/>
  <c r="S54" i="7"/>
  <c r="P54" i="7"/>
  <c r="Y53" i="7"/>
  <c r="V53" i="7"/>
  <c r="S53" i="7"/>
  <c r="P53" i="7"/>
  <c r="Y52" i="7"/>
  <c r="V52" i="7"/>
  <c r="S52" i="7"/>
  <c r="P52" i="7"/>
  <c r="Y51" i="7"/>
  <c r="S51" i="7"/>
  <c r="V51" i="7"/>
  <c r="P51" i="7"/>
  <c r="Y50" i="7"/>
  <c r="V50" i="7"/>
  <c r="S50" i="7"/>
  <c r="P50" i="7"/>
  <c r="Y49" i="7"/>
  <c r="V49" i="7"/>
  <c r="S49" i="7"/>
  <c r="P49" i="7"/>
  <c r="Y48" i="7"/>
  <c r="V48" i="7"/>
  <c r="S48" i="7"/>
  <c r="P48" i="7"/>
  <c r="Y47" i="7"/>
  <c r="V47" i="7"/>
  <c r="S47" i="7"/>
  <c r="P47" i="7"/>
  <c r="Y46" i="7"/>
  <c r="V46" i="7"/>
  <c r="S46" i="7"/>
  <c r="P46" i="7"/>
  <c r="Y45" i="7"/>
  <c r="V45" i="7"/>
  <c r="S45" i="7"/>
  <c r="P45" i="7"/>
  <c r="Y44" i="7"/>
  <c r="V44" i="7"/>
  <c r="S44" i="7"/>
  <c r="P44" i="7"/>
  <c r="Y43" i="7"/>
  <c r="V43" i="7"/>
  <c r="S43" i="7"/>
  <c r="P43" i="7"/>
  <c r="Y42" i="7"/>
  <c r="V42" i="7"/>
  <c r="S42" i="7"/>
  <c r="P42" i="7"/>
  <c r="Y41" i="7"/>
  <c r="V41" i="7"/>
  <c r="S41" i="7"/>
  <c r="P41" i="7"/>
  <c r="Y40" i="7"/>
  <c r="V40" i="7"/>
  <c r="S40" i="7"/>
  <c r="P40" i="7"/>
  <c r="Y37" i="7"/>
  <c r="V37" i="7"/>
  <c r="S37" i="7"/>
  <c r="P37" i="7"/>
  <c r="Y36" i="7"/>
  <c r="V36" i="7"/>
  <c r="S36" i="7"/>
  <c r="P36" i="7"/>
  <c r="Y35" i="7"/>
  <c r="S35" i="7"/>
  <c r="V35" i="7"/>
  <c r="P35" i="7"/>
  <c r="Y34" i="7"/>
  <c r="V34" i="7"/>
  <c r="S34" i="7"/>
  <c r="P34" i="7"/>
  <c r="Y33" i="7"/>
  <c r="V33" i="7"/>
  <c r="S33" i="7"/>
  <c r="P33" i="7"/>
  <c r="Y32" i="7"/>
  <c r="V32" i="7"/>
  <c r="S32" i="7"/>
  <c r="P32" i="7"/>
  <c r="Y31" i="7"/>
  <c r="V31" i="7"/>
  <c r="S31" i="7"/>
  <c r="P31" i="7"/>
  <c r="Y30" i="7"/>
  <c r="V30" i="7"/>
  <c r="S30" i="7"/>
  <c r="P30" i="7"/>
  <c r="Y29" i="7"/>
  <c r="V29" i="7"/>
  <c r="S29" i="7"/>
  <c r="P29" i="7"/>
  <c r="Y28" i="7"/>
  <c r="V28" i="7"/>
  <c r="S28" i="7"/>
  <c r="P28" i="7"/>
  <c r="Y27" i="7"/>
  <c r="V27" i="7"/>
  <c r="S27" i="7"/>
  <c r="P27" i="7"/>
  <c r="Y26" i="7"/>
  <c r="V26" i="7"/>
  <c r="P26" i="7"/>
  <c r="S26" i="7"/>
  <c r="Y25" i="7"/>
  <c r="V25" i="7"/>
  <c r="S25" i="7"/>
  <c r="P25" i="7"/>
  <c r="V24" i="7"/>
  <c r="Y24" i="7"/>
  <c r="S24" i="7"/>
  <c r="P24" i="7"/>
  <c r="Y23" i="7"/>
  <c r="V23" i="7"/>
  <c r="S23" i="7"/>
  <c r="P23" i="7"/>
  <c r="Y22" i="7"/>
  <c r="V22" i="7"/>
  <c r="S22" i="7"/>
  <c r="P22" i="7"/>
  <c r="Y21" i="7"/>
  <c r="V21" i="7"/>
  <c r="S21" i="7"/>
  <c r="P21" i="7"/>
  <c r="Y20" i="7"/>
  <c r="V20" i="7"/>
  <c r="S20" i="7"/>
  <c r="P20" i="7"/>
  <c r="Y19" i="7"/>
  <c r="V19" i="7"/>
  <c r="S19" i="7"/>
  <c r="P19" i="7"/>
  <c r="Y18" i="7"/>
  <c r="V18" i="7"/>
  <c r="S18" i="7"/>
  <c r="P18" i="7"/>
  <c r="Y17" i="7"/>
  <c r="V17" i="7"/>
  <c r="S17" i="7"/>
  <c r="P17" i="7"/>
  <c r="Y16" i="7"/>
  <c r="V16" i="7"/>
  <c r="S16" i="7"/>
  <c r="P16" i="7"/>
  <c r="Y15" i="7"/>
  <c r="V15" i="7"/>
  <c r="S15" i="7"/>
  <c r="P15" i="7"/>
  <c r="Y14" i="7"/>
  <c r="V14" i="7"/>
  <c r="S14" i="7"/>
  <c r="P14" i="7"/>
  <c r="Y13" i="7"/>
  <c r="V13" i="7"/>
  <c r="S13" i="7"/>
  <c r="P13" i="7"/>
  <c r="Y12" i="7"/>
  <c r="V12" i="7"/>
  <c r="S12" i="7"/>
  <c r="P12" i="7"/>
  <c r="Y9" i="7"/>
  <c r="V9" i="7"/>
  <c r="S9" i="7"/>
  <c r="P9" i="7"/>
  <c r="Y8" i="7"/>
  <c r="V8" i="7"/>
  <c r="S8" i="7"/>
  <c r="P8" i="7"/>
  <c r="Y7" i="7"/>
  <c r="V7" i="7"/>
  <c r="S7" i="7"/>
  <c r="P7" i="7"/>
  <c r="Y6" i="7"/>
  <c r="V6" i="7"/>
  <c r="S6" i="7"/>
  <c r="P6" i="7"/>
  <c r="Y5" i="7"/>
  <c r="V5" i="7"/>
  <c r="S5" i="7"/>
  <c r="P5" i="7"/>
  <c r="Y4" i="7"/>
  <c r="V4" i="7"/>
  <c r="S4" i="7"/>
  <c r="P4" i="7"/>
  <c r="Y3" i="7"/>
  <c r="S3" i="7"/>
  <c r="V3" i="7"/>
  <c r="P3" i="7"/>
  <c r="Y2" i="7"/>
  <c r="V2" i="7"/>
  <c r="S2" i="7"/>
  <c r="P2" i="7"/>
  <c r="B10" i="8"/>
  <c r="D10" i="8" s="1"/>
  <c r="B10" i="7"/>
  <c r="B9" i="8"/>
  <c r="D9" i="8" s="1"/>
  <c r="B9" i="7"/>
  <c r="B8" i="8"/>
  <c r="D8" i="8" s="1"/>
  <c r="B8" i="7"/>
  <c r="B7" i="8"/>
  <c r="D7" i="8" s="1"/>
  <c r="B7" i="7"/>
  <c r="B14" i="8"/>
  <c r="D14" i="8" s="1"/>
  <c r="B14" i="7"/>
  <c r="B6" i="8"/>
  <c r="D6" i="8" s="1"/>
  <c r="B6" i="7"/>
  <c r="B13" i="8"/>
  <c r="D13" i="8" s="1"/>
  <c r="B13" i="7"/>
  <c r="B5" i="8"/>
  <c r="D5" i="8" s="1"/>
  <c r="B5" i="7"/>
  <c r="B12" i="8"/>
  <c r="D12" i="8" s="1"/>
  <c r="B12" i="7"/>
  <c r="B4" i="8"/>
  <c r="D4" i="8" s="1"/>
  <c r="B4" i="7"/>
  <c r="B11" i="8"/>
  <c r="D11" i="8" s="1"/>
  <c r="B11" i="7"/>
  <c r="B3" i="8"/>
  <c r="D3" i="8" s="1"/>
  <c r="B3" i="7"/>
  <c r="B10" i="6"/>
  <c r="B10" i="5"/>
  <c r="B10" i="4"/>
  <c r="B9" i="6"/>
  <c r="B9" i="5"/>
  <c r="B9" i="4"/>
  <c r="B8" i="6"/>
  <c r="B8" i="5"/>
  <c r="B8" i="4"/>
  <c r="B7" i="6"/>
  <c r="B7" i="4"/>
  <c r="B7" i="5"/>
  <c r="B14" i="6"/>
  <c r="B14" i="5"/>
  <c r="B14" i="4"/>
  <c r="B6" i="6"/>
  <c r="B6" i="5"/>
  <c r="B6" i="4"/>
  <c r="B13" i="6"/>
  <c r="B13" i="5"/>
  <c r="B13" i="4"/>
  <c r="B5" i="6"/>
  <c r="B5" i="5"/>
  <c r="B5" i="4"/>
  <c r="B12" i="6"/>
  <c r="B12" i="5"/>
  <c r="B12" i="4"/>
  <c r="B4" i="6"/>
  <c r="B4" i="5"/>
  <c r="B4" i="4"/>
  <c r="B11" i="6"/>
  <c r="B11" i="5"/>
  <c r="B11" i="4"/>
  <c r="B3" i="6"/>
  <c r="B3" i="4"/>
  <c r="B3" i="5"/>
  <c r="A361" i="3"/>
  <c r="K361" i="3" s="1"/>
  <c r="A36" i="3"/>
  <c r="K36" i="3" s="1"/>
  <c r="A37" i="3"/>
  <c r="K37" i="3" s="1"/>
  <c r="A38" i="3"/>
  <c r="K38" i="3" s="1"/>
  <c r="A39" i="3"/>
  <c r="K39" i="3" s="1"/>
  <c r="A40" i="3"/>
  <c r="K40" i="3" s="1"/>
  <c r="A41" i="3"/>
  <c r="K41" i="3" s="1"/>
  <c r="A42" i="3"/>
  <c r="K42" i="3" s="1"/>
  <c r="A43" i="3"/>
  <c r="K43" i="3" s="1"/>
  <c r="A44" i="3"/>
  <c r="K44" i="3" s="1"/>
  <c r="A45" i="3"/>
  <c r="K45" i="3" s="1"/>
  <c r="A46" i="3"/>
  <c r="K46" i="3" s="1"/>
  <c r="A47" i="3"/>
  <c r="K47" i="3" s="1"/>
  <c r="A48" i="3"/>
  <c r="K48" i="3" s="1"/>
  <c r="A49" i="3"/>
  <c r="K49" i="3" s="1"/>
  <c r="A50" i="3"/>
  <c r="K50" i="3" s="1"/>
  <c r="A51" i="3"/>
  <c r="K51" i="3" s="1"/>
  <c r="A52" i="3"/>
  <c r="K52" i="3" s="1"/>
  <c r="A53" i="3"/>
  <c r="K53" i="3" s="1"/>
  <c r="A54" i="3"/>
  <c r="K54" i="3" s="1"/>
  <c r="A55" i="3"/>
  <c r="K55" i="3" s="1"/>
  <c r="A56" i="3"/>
  <c r="K56" i="3" s="1"/>
  <c r="A57" i="3"/>
  <c r="K57" i="3" s="1"/>
  <c r="A58" i="3"/>
  <c r="K58" i="3" s="1"/>
  <c r="A59" i="3"/>
  <c r="K59" i="3" s="1"/>
  <c r="A60" i="3"/>
  <c r="K60" i="3" s="1"/>
  <c r="A61" i="3"/>
  <c r="K61" i="3" s="1"/>
  <c r="A62" i="3"/>
  <c r="K62" i="3" s="1"/>
  <c r="A63" i="3"/>
  <c r="K63" i="3" s="1"/>
  <c r="A64" i="3"/>
  <c r="K64" i="3" s="1"/>
  <c r="A65" i="3"/>
  <c r="K65" i="3" s="1"/>
  <c r="A66" i="3"/>
  <c r="K66" i="3" s="1"/>
  <c r="A67" i="3"/>
  <c r="K67" i="3" s="1"/>
  <c r="A68" i="3"/>
  <c r="K68" i="3" s="1"/>
  <c r="A69" i="3"/>
  <c r="K69" i="3" s="1"/>
  <c r="A70" i="3"/>
  <c r="K70" i="3" s="1"/>
  <c r="A71" i="3"/>
  <c r="K71" i="3" s="1"/>
  <c r="A72" i="3"/>
  <c r="K72" i="3" s="1"/>
  <c r="A73" i="3"/>
  <c r="K73" i="3" s="1"/>
  <c r="A74" i="3"/>
  <c r="K74" i="3" s="1"/>
  <c r="A75" i="3"/>
  <c r="K75" i="3" s="1"/>
  <c r="A76" i="3"/>
  <c r="K76" i="3" s="1"/>
  <c r="A77" i="3"/>
  <c r="K77" i="3" s="1"/>
  <c r="A78" i="3"/>
  <c r="K78" i="3" s="1"/>
  <c r="A79" i="3"/>
  <c r="K79" i="3" s="1"/>
  <c r="A80" i="3"/>
  <c r="K80" i="3" s="1"/>
  <c r="A81" i="3"/>
  <c r="K81" i="3" s="1"/>
  <c r="A82" i="3"/>
  <c r="K82" i="3" s="1"/>
  <c r="A83" i="3"/>
  <c r="K83" i="3" s="1"/>
  <c r="A84" i="3"/>
  <c r="K84" i="3" s="1"/>
  <c r="A85" i="3"/>
  <c r="K85" i="3" s="1"/>
  <c r="A86" i="3"/>
  <c r="K86" i="3" s="1"/>
  <c r="A87" i="3"/>
  <c r="K87" i="3" s="1"/>
  <c r="A88" i="3"/>
  <c r="K88" i="3" s="1"/>
  <c r="A89" i="3"/>
  <c r="K89" i="3" s="1"/>
  <c r="A90" i="3"/>
  <c r="K90" i="3" s="1"/>
  <c r="A91" i="3"/>
  <c r="K91" i="3" s="1"/>
  <c r="A92" i="3"/>
  <c r="K92" i="3" s="1"/>
  <c r="A93" i="3"/>
  <c r="K93" i="3" s="1"/>
  <c r="A94" i="3"/>
  <c r="K94" i="3" s="1"/>
  <c r="A95" i="3"/>
  <c r="K95" i="3" s="1"/>
  <c r="A96" i="3"/>
  <c r="K96" i="3" s="1"/>
  <c r="A97" i="3"/>
  <c r="K97" i="3" s="1"/>
  <c r="A98" i="3"/>
  <c r="K98" i="3" s="1"/>
  <c r="A99" i="3"/>
  <c r="K99" i="3" s="1"/>
  <c r="A100" i="3"/>
  <c r="K100" i="3" s="1"/>
  <c r="A101" i="3"/>
  <c r="K101" i="3" s="1"/>
  <c r="A102" i="3"/>
  <c r="K102" i="3" s="1"/>
  <c r="A103" i="3"/>
  <c r="K103" i="3" s="1"/>
  <c r="A104" i="3"/>
  <c r="K104" i="3" s="1"/>
  <c r="A105" i="3"/>
  <c r="K105" i="3" s="1"/>
  <c r="A106" i="3"/>
  <c r="K106" i="3" s="1"/>
  <c r="A107" i="3"/>
  <c r="K107" i="3" s="1"/>
  <c r="A108" i="3"/>
  <c r="K108" i="3" s="1"/>
  <c r="A109" i="3"/>
  <c r="K109" i="3" s="1"/>
  <c r="A110" i="3"/>
  <c r="K110" i="3" s="1"/>
  <c r="A111" i="3"/>
  <c r="K111" i="3" s="1"/>
  <c r="A112" i="3"/>
  <c r="K112" i="3" s="1"/>
  <c r="A113" i="3"/>
  <c r="K113" i="3" s="1"/>
  <c r="A114" i="3"/>
  <c r="K114" i="3" s="1"/>
  <c r="A115" i="3"/>
  <c r="K115" i="3" s="1"/>
  <c r="A116" i="3"/>
  <c r="K116" i="3" s="1"/>
  <c r="A117" i="3"/>
  <c r="K117" i="3" s="1"/>
  <c r="A118" i="3"/>
  <c r="K118" i="3" s="1"/>
  <c r="A119" i="3"/>
  <c r="K119" i="3" s="1"/>
  <c r="A120" i="3"/>
  <c r="K120" i="3" s="1"/>
  <c r="A121" i="3"/>
  <c r="K121" i="3" s="1"/>
  <c r="A122" i="3"/>
  <c r="K122" i="3" s="1"/>
  <c r="A123" i="3"/>
  <c r="K123" i="3" s="1"/>
  <c r="A124" i="3"/>
  <c r="K124" i="3" s="1"/>
  <c r="A125" i="3"/>
  <c r="K125" i="3" s="1"/>
  <c r="A126" i="3"/>
  <c r="K126" i="3" s="1"/>
  <c r="A127" i="3"/>
  <c r="K127" i="3" s="1"/>
  <c r="A128" i="3"/>
  <c r="K128" i="3" s="1"/>
  <c r="A129" i="3"/>
  <c r="K129" i="3" s="1"/>
  <c r="A130" i="3"/>
  <c r="K130" i="3" s="1"/>
  <c r="A131" i="3"/>
  <c r="K131" i="3" s="1"/>
  <c r="A132" i="3"/>
  <c r="K132" i="3" s="1"/>
  <c r="A133" i="3"/>
  <c r="K133" i="3" s="1"/>
  <c r="A134" i="3"/>
  <c r="K134" i="3" s="1"/>
  <c r="A135" i="3"/>
  <c r="K135" i="3" s="1"/>
  <c r="A136" i="3"/>
  <c r="K136" i="3" s="1"/>
  <c r="A137" i="3"/>
  <c r="K137" i="3" s="1"/>
  <c r="A138" i="3"/>
  <c r="K138" i="3" s="1"/>
  <c r="A139" i="3"/>
  <c r="K139" i="3" s="1"/>
  <c r="A140" i="3"/>
  <c r="K140" i="3" s="1"/>
  <c r="A141" i="3"/>
  <c r="K141" i="3" s="1"/>
  <c r="A142" i="3"/>
  <c r="K142" i="3" s="1"/>
  <c r="A143" i="3"/>
  <c r="K143" i="3" s="1"/>
  <c r="A144" i="3"/>
  <c r="K144" i="3" s="1"/>
  <c r="A145" i="3"/>
  <c r="K145" i="3" s="1"/>
  <c r="A146" i="3"/>
  <c r="K146" i="3" s="1"/>
  <c r="A147" i="3"/>
  <c r="K147" i="3" s="1"/>
  <c r="A148" i="3"/>
  <c r="K148" i="3" s="1"/>
  <c r="A149" i="3"/>
  <c r="K149" i="3" s="1"/>
  <c r="A150" i="3"/>
  <c r="K150" i="3" s="1"/>
  <c r="A151" i="3"/>
  <c r="K151" i="3" s="1"/>
  <c r="A152" i="3"/>
  <c r="K152" i="3" s="1"/>
  <c r="A153" i="3"/>
  <c r="K153" i="3" s="1"/>
  <c r="A154" i="3"/>
  <c r="K154" i="3" s="1"/>
  <c r="A155" i="3"/>
  <c r="K155" i="3" s="1"/>
  <c r="A156" i="3"/>
  <c r="K156" i="3" s="1"/>
  <c r="A157" i="3"/>
  <c r="K157" i="3" s="1"/>
  <c r="A158" i="3"/>
  <c r="K158" i="3" s="1"/>
  <c r="A159" i="3"/>
  <c r="K159" i="3" s="1"/>
  <c r="A160" i="3"/>
  <c r="K160" i="3" s="1"/>
  <c r="A161" i="3"/>
  <c r="K161" i="3" s="1"/>
  <c r="A162" i="3"/>
  <c r="K162" i="3" s="1"/>
  <c r="A163" i="3"/>
  <c r="K163" i="3" s="1"/>
  <c r="A164" i="3"/>
  <c r="K164" i="3" s="1"/>
  <c r="A165" i="3"/>
  <c r="K165" i="3" s="1"/>
  <c r="A166" i="3"/>
  <c r="K166" i="3" s="1"/>
  <c r="A167" i="3"/>
  <c r="K167" i="3" s="1"/>
  <c r="A168" i="3"/>
  <c r="K168" i="3" s="1"/>
  <c r="A169" i="3"/>
  <c r="K169" i="3" s="1"/>
  <c r="A170" i="3"/>
  <c r="K170" i="3" s="1"/>
  <c r="A171" i="3"/>
  <c r="K171" i="3" s="1"/>
  <c r="A172" i="3"/>
  <c r="K172" i="3" s="1"/>
  <c r="A173" i="3"/>
  <c r="K173" i="3" s="1"/>
  <c r="A174" i="3"/>
  <c r="K174" i="3" s="1"/>
  <c r="A175" i="3"/>
  <c r="K175" i="3" s="1"/>
  <c r="A176" i="3"/>
  <c r="K176" i="3" s="1"/>
  <c r="A177" i="3"/>
  <c r="K177" i="3" s="1"/>
  <c r="A178" i="3"/>
  <c r="K178" i="3" s="1"/>
  <c r="A179" i="3"/>
  <c r="K179" i="3" s="1"/>
  <c r="A180" i="3"/>
  <c r="K180" i="3" s="1"/>
  <c r="A181" i="3"/>
  <c r="K181" i="3" s="1"/>
  <c r="A182" i="3"/>
  <c r="K182" i="3" s="1"/>
  <c r="A183" i="3"/>
  <c r="K183" i="3" s="1"/>
  <c r="A184" i="3"/>
  <c r="K184" i="3" s="1"/>
  <c r="A185" i="3"/>
  <c r="K185" i="3" s="1"/>
  <c r="A186" i="3"/>
  <c r="K186" i="3" s="1"/>
  <c r="A187" i="3"/>
  <c r="K187" i="3" s="1"/>
  <c r="A188" i="3"/>
  <c r="K188" i="3" s="1"/>
  <c r="A189" i="3"/>
  <c r="K189" i="3" s="1"/>
  <c r="A190" i="3"/>
  <c r="K190" i="3" s="1"/>
  <c r="A191" i="3"/>
  <c r="K191" i="3" s="1"/>
  <c r="A192" i="3"/>
  <c r="K192" i="3" s="1"/>
  <c r="A193" i="3"/>
  <c r="K193" i="3" s="1"/>
  <c r="A194" i="3"/>
  <c r="K194" i="3" s="1"/>
  <c r="A195" i="3"/>
  <c r="K195" i="3" s="1"/>
  <c r="A196" i="3"/>
  <c r="K196" i="3" s="1"/>
  <c r="A197" i="3"/>
  <c r="K197" i="3" s="1"/>
  <c r="A198" i="3"/>
  <c r="K198" i="3" s="1"/>
  <c r="A199" i="3"/>
  <c r="K199" i="3" s="1"/>
  <c r="A200" i="3"/>
  <c r="K200" i="3" s="1"/>
  <c r="A201" i="3"/>
  <c r="K201" i="3" s="1"/>
  <c r="A202" i="3"/>
  <c r="K202" i="3" s="1"/>
  <c r="A203" i="3"/>
  <c r="K203" i="3" s="1"/>
  <c r="A204" i="3"/>
  <c r="K204" i="3" s="1"/>
  <c r="A205" i="3"/>
  <c r="K205" i="3" s="1"/>
  <c r="A206" i="3"/>
  <c r="K206" i="3" s="1"/>
  <c r="A207" i="3"/>
  <c r="K207" i="3" s="1"/>
  <c r="A208" i="3"/>
  <c r="K208" i="3" s="1"/>
  <c r="A209" i="3"/>
  <c r="K209" i="3" s="1"/>
  <c r="A210" i="3"/>
  <c r="K210" i="3" s="1"/>
  <c r="A211" i="3"/>
  <c r="K211" i="3" s="1"/>
  <c r="A212" i="3"/>
  <c r="K212" i="3" s="1"/>
  <c r="A213" i="3"/>
  <c r="K213" i="3" s="1"/>
  <c r="A214" i="3"/>
  <c r="K214" i="3" s="1"/>
  <c r="A215" i="3"/>
  <c r="K215" i="3" s="1"/>
  <c r="A216" i="3"/>
  <c r="K216" i="3" s="1"/>
  <c r="A217" i="3"/>
  <c r="K217" i="3" s="1"/>
  <c r="A218" i="3"/>
  <c r="K218" i="3" s="1"/>
  <c r="A219" i="3"/>
  <c r="K219" i="3" s="1"/>
  <c r="A220" i="3"/>
  <c r="K220" i="3" s="1"/>
  <c r="A221" i="3"/>
  <c r="K221" i="3" s="1"/>
  <c r="A222" i="3"/>
  <c r="K222" i="3" s="1"/>
  <c r="A223" i="3"/>
  <c r="K223" i="3" s="1"/>
  <c r="A224" i="3"/>
  <c r="K224" i="3" s="1"/>
  <c r="A225" i="3"/>
  <c r="K225" i="3" s="1"/>
  <c r="A226" i="3"/>
  <c r="K226" i="3" s="1"/>
  <c r="A227" i="3"/>
  <c r="K227" i="3" s="1"/>
  <c r="A228" i="3"/>
  <c r="K228" i="3" s="1"/>
  <c r="A229" i="3"/>
  <c r="K229" i="3" s="1"/>
  <c r="A230" i="3"/>
  <c r="K230" i="3" s="1"/>
  <c r="A231" i="3"/>
  <c r="K231" i="3" s="1"/>
  <c r="A232" i="3"/>
  <c r="K232" i="3" s="1"/>
  <c r="A233" i="3"/>
  <c r="K233" i="3" s="1"/>
  <c r="A234" i="3"/>
  <c r="K234" i="3" s="1"/>
  <c r="A235" i="3"/>
  <c r="K235" i="3" s="1"/>
  <c r="A236" i="3"/>
  <c r="K236" i="3" s="1"/>
  <c r="A237" i="3"/>
  <c r="K237" i="3" s="1"/>
  <c r="A238" i="3"/>
  <c r="K238" i="3" s="1"/>
  <c r="A239" i="3"/>
  <c r="K239" i="3" s="1"/>
  <c r="A240" i="3"/>
  <c r="K240" i="3" s="1"/>
  <c r="A241" i="3"/>
  <c r="K241" i="3" s="1"/>
  <c r="A242" i="3"/>
  <c r="K242" i="3" s="1"/>
  <c r="A243" i="3"/>
  <c r="K243" i="3" s="1"/>
  <c r="A244" i="3"/>
  <c r="K244" i="3" s="1"/>
  <c r="A245" i="3"/>
  <c r="K245" i="3" s="1"/>
  <c r="A246" i="3"/>
  <c r="K246" i="3" s="1"/>
  <c r="A247" i="3"/>
  <c r="K247" i="3" s="1"/>
  <c r="A248" i="3"/>
  <c r="K248" i="3" s="1"/>
  <c r="A249" i="3"/>
  <c r="K249" i="3" s="1"/>
  <c r="A250" i="3"/>
  <c r="K250" i="3" s="1"/>
  <c r="A251" i="3"/>
  <c r="K251" i="3" s="1"/>
  <c r="A252" i="3"/>
  <c r="K252" i="3" s="1"/>
  <c r="A253" i="3"/>
  <c r="K253" i="3" s="1"/>
  <c r="A254" i="3"/>
  <c r="K254" i="3" s="1"/>
  <c r="A255" i="3"/>
  <c r="K255" i="3" s="1"/>
  <c r="A256" i="3"/>
  <c r="K256" i="3" s="1"/>
  <c r="A257" i="3"/>
  <c r="K257" i="3" s="1"/>
  <c r="A258" i="3"/>
  <c r="K258" i="3" s="1"/>
  <c r="A259" i="3"/>
  <c r="K259" i="3" s="1"/>
  <c r="A260" i="3"/>
  <c r="K260" i="3" s="1"/>
  <c r="A261" i="3"/>
  <c r="K261" i="3" s="1"/>
  <c r="A262" i="3"/>
  <c r="K262" i="3" s="1"/>
  <c r="A263" i="3"/>
  <c r="K263" i="3" s="1"/>
  <c r="A264" i="3"/>
  <c r="K264" i="3" s="1"/>
  <c r="A265" i="3"/>
  <c r="K265" i="3" s="1"/>
  <c r="A266" i="3"/>
  <c r="K266" i="3" s="1"/>
  <c r="A267" i="3"/>
  <c r="K267" i="3" s="1"/>
  <c r="A268" i="3"/>
  <c r="K268" i="3" s="1"/>
  <c r="A269" i="3"/>
  <c r="K269" i="3" s="1"/>
  <c r="A270" i="3"/>
  <c r="K270" i="3" s="1"/>
  <c r="A271" i="3"/>
  <c r="K271" i="3" s="1"/>
  <c r="A272" i="3"/>
  <c r="K272" i="3" s="1"/>
  <c r="A273" i="3"/>
  <c r="K273" i="3" s="1"/>
  <c r="A274" i="3"/>
  <c r="K274" i="3" s="1"/>
  <c r="A275" i="3"/>
  <c r="K275" i="3" s="1"/>
  <c r="A276" i="3"/>
  <c r="K276" i="3" s="1"/>
  <c r="A277" i="3"/>
  <c r="K277" i="3" s="1"/>
  <c r="A278" i="3"/>
  <c r="K278" i="3" s="1"/>
  <c r="A279" i="3"/>
  <c r="K279" i="3" s="1"/>
  <c r="A280" i="3"/>
  <c r="K280" i="3" s="1"/>
  <c r="A281" i="3"/>
  <c r="K281" i="3" s="1"/>
  <c r="A282" i="3"/>
  <c r="K282" i="3" s="1"/>
  <c r="A283" i="3"/>
  <c r="K283" i="3" s="1"/>
  <c r="A284" i="3"/>
  <c r="K284" i="3" s="1"/>
  <c r="A285" i="3"/>
  <c r="K285" i="3" s="1"/>
  <c r="A286" i="3"/>
  <c r="K286" i="3" s="1"/>
  <c r="A287" i="3"/>
  <c r="K287" i="3" s="1"/>
  <c r="A288" i="3"/>
  <c r="K288" i="3" s="1"/>
  <c r="A289" i="3"/>
  <c r="K289" i="3" s="1"/>
  <c r="A290" i="3"/>
  <c r="K290" i="3" s="1"/>
  <c r="A291" i="3"/>
  <c r="K291" i="3" s="1"/>
  <c r="A292" i="3"/>
  <c r="K292" i="3" s="1"/>
  <c r="A293" i="3"/>
  <c r="K293" i="3" s="1"/>
  <c r="A294" i="3"/>
  <c r="K294" i="3" s="1"/>
  <c r="A295" i="3"/>
  <c r="K295" i="3" s="1"/>
  <c r="A296" i="3"/>
  <c r="K296" i="3" s="1"/>
  <c r="A297" i="3"/>
  <c r="K297" i="3" s="1"/>
  <c r="A298" i="3"/>
  <c r="K298" i="3" s="1"/>
  <c r="A299" i="3"/>
  <c r="K299" i="3" s="1"/>
  <c r="A300" i="3"/>
  <c r="K300" i="3" s="1"/>
  <c r="A301" i="3"/>
  <c r="K301" i="3" s="1"/>
  <c r="A302" i="3"/>
  <c r="K302" i="3" s="1"/>
  <c r="A303" i="3"/>
  <c r="K303" i="3" s="1"/>
  <c r="A304" i="3"/>
  <c r="K304" i="3" s="1"/>
  <c r="A305" i="3"/>
  <c r="K305" i="3" s="1"/>
  <c r="A306" i="3"/>
  <c r="K306" i="3" s="1"/>
  <c r="A307" i="3"/>
  <c r="K307" i="3" s="1"/>
  <c r="A308" i="3"/>
  <c r="K308" i="3" s="1"/>
  <c r="A309" i="3"/>
  <c r="K309" i="3" s="1"/>
  <c r="A310" i="3"/>
  <c r="K310" i="3" s="1"/>
  <c r="A311" i="3"/>
  <c r="K311" i="3" s="1"/>
  <c r="A312" i="3"/>
  <c r="K312" i="3" s="1"/>
  <c r="A313" i="3"/>
  <c r="K313" i="3" s="1"/>
  <c r="A314" i="3"/>
  <c r="K314" i="3" s="1"/>
  <c r="A315" i="3"/>
  <c r="K315" i="3" s="1"/>
  <c r="A316" i="3"/>
  <c r="K316" i="3" s="1"/>
  <c r="A317" i="3"/>
  <c r="K317" i="3" s="1"/>
  <c r="A318" i="3"/>
  <c r="K318" i="3" s="1"/>
  <c r="A319" i="3"/>
  <c r="K319" i="3" s="1"/>
  <c r="A320" i="3"/>
  <c r="K320" i="3" s="1"/>
  <c r="A321" i="3"/>
  <c r="K321" i="3" s="1"/>
  <c r="A322" i="3"/>
  <c r="K322" i="3" s="1"/>
  <c r="A323" i="3"/>
  <c r="K323" i="3" s="1"/>
  <c r="A324" i="3"/>
  <c r="K324" i="3" s="1"/>
  <c r="A325" i="3"/>
  <c r="K325" i="3" s="1"/>
  <c r="A326" i="3"/>
  <c r="K326" i="3" s="1"/>
  <c r="A327" i="3"/>
  <c r="K327" i="3" s="1"/>
  <c r="A328" i="3"/>
  <c r="K328" i="3" s="1"/>
  <c r="A329" i="3"/>
  <c r="K329" i="3" s="1"/>
  <c r="A330" i="3"/>
  <c r="K330" i="3" s="1"/>
  <c r="A331" i="3"/>
  <c r="K331" i="3" s="1"/>
  <c r="A332" i="3"/>
  <c r="K332" i="3" s="1"/>
  <c r="A333" i="3"/>
  <c r="K333" i="3" s="1"/>
  <c r="A334" i="3"/>
  <c r="K334" i="3" s="1"/>
  <c r="A335" i="3"/>
  <c r="K335" i="3" s="1"/>
  <c r="A336" i="3"/>
  <c r="K336" i="3" s="1"/>
  <c r="A337" i="3"/>
  <c r="K337" i="3" s="1"/>
  <c r="A338" i="3"/>
  <c r="K338" i="3" s="1"/>
  <c r="A339" i="3"/>
  <c r="K339" i="3" s="1"/>
  <c r="A340" i="3"/>
  <c r="K340" i="3" s="1"/>
  <c r="A341" i="3"/>
  <c r="K341" i="3" s="1"/>
  <c r="A342" i="3"/>
  <c r="K342" i="3" s="1"/>
  <c r="A343" i="3"/>
  <c r="K343" i="3" s="1"/>
  <c r="A344" i="3"/>
  <c r="K344" i="3" s="1"/>
  <c r="A345" i="3"/>
  <c r="K345" i="3" s="1"/>
  <c r="A346" i="3"/>
  <c r="K346" i="3" s="1"/>
  <c r="A347" i="3"/>
  <c r="K347" i="3" s="1"/>
  <c r="A348" i="3"/>
  <c r="K348" i="3" s="1"/>
  <c r="A349" i="3"/>
  <c r="K349" i="3" s="1"/>
  <c r="A350" i="3"/>
  <c r="K350" i="3" s="1"/>
  <c r="A351" i="3"/>
  <c r="K351" i="3" s="1"/>
  <c r="A352" i="3"/>
  <c r="K352" i="3" s="1"/>
  <c r="A353" i="3"/>
  <c r="K353" i="3" s="1"/>
  <c r="A354" i="3"/>
  <c r="K354" i="3" s="1"/>
  <c r="A355" i="3"/>
  <c r="K355" i="3" s="1"/>
  <c r="A356" i="3"/>
  <c r="K356" i="3" s="1"/>
  <c r="A357" i="3"/>
  <c r="K357" i="3" s="1"/>
  <c r="A358" i="3"/>
  <c r="K358" i="3" s="1"/>
  <c r="A359" i="3"/>
  <c r="K359" i="3" s="1"/>
  <c r="A360" i="3"/>
  <c r="K360" i="3" s="1"/>
  <c r="A3" i="3"/>
  <c r="K3" i="3" s="1"/>
  <c r="A4" i="3"/>
  <c r="K4" i="3" s="1"/>
  <c r="A5" i="3"/>
  <c r="K5" i="3" s="1"/>
  <c r="A6" i="3"/>
  <c r="K6" i="3" s="1"/>
  <c r="A7" i="3"/>
  <c r="K7" i="3" s="1"/>
  <c r="A8" i="3"/>
  <c r="K8" i="3" s="1"/>
  <c r="A9" i="3"/>
  <c r="K9" i="3" s="1"/>
  <c r="A10" i="3"/>
  <c r="K10" i="3" s="1"/>
  <c r="A11" i="3"/>
  <c r="K11" i="3" s="1"/>
  <c r="A12" i="3"/>
  <c r="K12" i="3" s="1"/>
  <c r="A13" i="3"/>
  <c r="K13" i="3" s="1"/>
  <c r="A14" i="3"/>
  <c r="K14" i="3" s="1"/>
  <c r="A15" i="3"/>
  <c r="K15" i="3" s="1"/>
  <c r="A16" i="3"/>
  <c r="K16" i="3" s="1"/>
  <c r="A17" i="3"/>
  <c r="K17" i="3" s="1"/>
  <c r="A18" i="3"/>
  <c r="K18" i="3" s="1"/>
  <c r="A19" i="3"/>
  <c r="K19" i="3" s="1"/>
  <c r="A20" i="3"/>
  <c r="K20" i="3" s="1"/>
  <c r="A21" i="3"/>
  <c r="K21" i="3" s="1"/>
  <c r="A22" i="3"/>
  <c r="K22" i="3" s="1"/>
  <c r="A23" i="3"/>
  <c r="K23" i="3" s="1"/>
  <c r="A24" i="3"/>
  <c r="K24" i="3" s="1"/>
  <c r="A25" i="3"/>
  <c r="K25" i="3" s="1"/>
  <c r="A26" i="3"/>
  <c r="K26" i="3" s="1"/>
  <c r="A27" i="3"/>
  <c r="K27" i="3" s="1"/>
  <c r="A28" i="3"/>
  <c r="K28" i="3" s="1"/>
  <c r="A29" i="3"/>
  <c r="K29" i="3" s="1"/>
  <c r="A30" i="3"/>
  <c r="K30" i="3" s="1"/>
  <c r="A31" i="3"/>
  <c r="K31" i="3" s="1"/>
  <c r="A32" i="3"/>
  <c r="K32" i="3" s="1"/>
  <c r="A33" i="3"/>
  <c r="K33" i="3" s="1"/>
  <c r="A34" i="3"/>
  <c r="K34" i="3" s="1"/>
  <c r="A35" i="3"/>
  <c r="K35" i="3" s="1"/>
  <c r="A2" i="3"/>
  <c r="K2" i="3" s="1"/>
  <c r="B8" i="9" s="1"/>
  <c r="B21" i="9" l="1"/>
  <c r="B22" i="9"/>
  <c r="L14" i="6"/>
  <c r="L11" i="6"/>
  <c r="L5" i="6"/>
  <c r="L4" i="6"/>
  <c r="L8" i="6"/>
  <c r="L7" i="6"/>
  <c r="L9" i="6"/>
  <c r="L12" i="6"/>
  <c r="L13" i="6"/>
  <c r="L6" i="6"/>
  <c r="L10" i="6"/>
  <c r="J351" i="3"/>
  <c r="I351" i="3"/>
  <c r="J287" i="3"/>
  <c r="I287" i="3"/>
  <c r="J223" i="3"/>
  <c r="I223" i="3"/>
  <c r="J175" i="3"/>
  <c r="I175" i="3"/>
  <c r="I119" i="3"/>
  <c r="J119" i="3"/>
  <c r="I55" i="3"/>
  <c r="J55" i="3"/>
  <c r="J22" i="3"/>
  <c r="I22" i="3"/>
  <c r="J348" i="3"/>
  <c r="I348" i="3"/>
  <c r="J316" i="3"/>
  <c r="I316" i="3"/>
  <c r="J284" i="3"/>
  <c r="I284" i="3"/>
  <c r="J252" i="3"/>
  <c r="I252" i="3"/>
  <c r="J228" i="3"/>
  <c r="I228" i="3"/>
  <c r="J204" i="3"/>
  <c r="I204" i="3"/>
  <c r="J172" i="3"/>
  <c r="I172" i="3"/>
  <c r="J140" i="3"/>
  <c r="I140" i="3"/>
  <c r="J100" i="3"/>
  <c r="I100" i="3"/>
  <c r="J68" i="3"/>
  <c r="I68" i="3"/>
  <c r="J44" i="3"/>
  <c r="I44" i="3"/>
  <c r="J29" i="3"/>
  <c r="I29" i="3"/>
  <c r="J5" i="3"/>
  <c r="I5" i="3"/>
  <c r="J347" i="3"/>
  <c r="I347" i="3"/>
  <c r="J331" i="3"/>
  <c r="I331" i="3"/>
  <c r="J307" i="3"/>
  <c r="I307" i="3"/>
  <c r="J299" i="3"/>
  <c r="I299" i="3"/>
  <c r="J275" i="3"/>
  <c r="I275" i="3"/>
  <c r="J259" i="3"/>
  <c r="I259" i="3"/>
  <c r="J243" i="3"/>
  <c r="I243" i="3"/>
  <c r="J227" i="3"/>
  <c r="I227" i="3"/>
  <c r="J211" i="3"/>
  <c r="I211" i="3"/>
  <c r="J195" i="3"/>
  <c r="I195" i="3"/>
  <c r="J179" i="3"/>
  <c r="I179" i="3"/>
  <c r="J155" i="3"/>
  <c r="I155" i="3"/>
  <c r="J131" i="3"/>
  <c r="I131" i="3"/>
  <c r="J123" i="3"/>
  <c r="I123" i="3"/>
  <c r="J99" i="3"/>
  <c r="I99" i="3"/>
  <c r="J83" i="3"/>
  <c r="I83" i="3"/>
  <c r="J67" i="3"/>
  <c r="I67" i="3"/>
  <c r="J43" i="3"/>
  <c r="I43" i="3"/>
  <c r="I330" i="3"/>
  <c r="J330" i="3"/>
  <c r="J258" i="3"/>
  <c r="I258" i="3"/>
  <c r="I202" i="3"/>
  <c r="J202" i="3"/>
  <c r="I146" i="3"/>
  <c r="J146" i="3"/>
  <c r="I90" i="3"/>
  <c r="J90" i="3"/>
  <c r="J42" i="3"/>
  <c r="I42" i="3"/>
  <c r="J35" i="3"/>
  <c r="I35" i="3"/>
  <c r="J27" i="3"/>
  <c r="I27" i="3"/>
  <c r="J19" i="3"/>
  <c r="I19" i="3"/>
  <c r="J11" i="3"/>
  <c r="I11" i="3"/>
  <c r="J3" i="3"/>
  <c r="I3" i="3"/>
  <c r="J353" i="3"/>
  <c r="I353" i="3"/>
  <c r="J345" i="3"/>
  <c r="I345" i="3"/>
  <c r="J337" i="3"/>
  <c r="I337" i="3"/>
  <c r="J329" i="3"/>
  <c r="I329" i="3"/>
  <c r="J321" i="3"/>
  <c r="I321" i="3"/>
  <c r="J313" i="3"/>
  <c r="I313" i="3"/>
  <c r="J305" i="3"/>
  <c r="I305" i="3"/>
  <c r="J297" i="3"/>
  <c r="I297" i="3"/>
  <c r="J289" i="3"/>
  <c r="I289" i="3"/>
  <c r="J281" i="3"/>
  <c r="I281" i="3"/>
  <c r="J273" i="3"/>
  <c r="I273" i="3"/>
  <c r="J265" i="3"/>
  <c r="I265" i="3"/>
  <c r="J257" i="3"/>
  <c r="I257" i="3"/>
  <c r="J249" i="3"/>
  <c r="I249" i="3"/>
  <c r="J241" i="3"/>
  <c r="I241" i="3"/>
  <c r="J233" i="3"/>
  <c r="I233" i="3"/>
  <c r="J225" i="3"/>
  <c r="I225" i="3"/>
  <c r="J217" i="3"/>
  <c r="I217" i="3"/>
  <c r="J209" i="3"/>
  <c r="I209" i="3"/>
  <c r="J201" i="3"/>
  <c r="I201" i="3"/>
  <c r="J193" i="3"/>
  <c r="I193" i="3"/>
  <c r="J185" i="3"/>
  <c r="I185" i="3"/>
  <c r="J177" i="3"/>
  <c r="I177" i="3"/>
  <c r="J169" i="3"/>
  <c r="I169" i="3"/>
  <c r="J161" i="3"/>
  <c r="I161" i="3"/>
  <c r="J153" i="3"/>
  <c r="I153" i="3"/>
  <c r="J145" i="3"/>
  <c r="I145" i="3"/>
  <c r="J137" i="3"/>
  <c r="I137" i="3"/>
  <c r="J129" i="3"/>
  <c r="I129" i="3"/>
  <c r="J121" i="3"/>
  <c r="I121" i="3"/>
  <c r="J113" i="3"/>
  <c r="I113" i="3"/>
  <c r="J105" i="3"/>
  <c r="I105" i="3"/>
  <c r="J97" i="3"/>
  <c r="I97" i="3"/>
  <c r="J89" i="3"/>
  <c r="I89" i="3"/>
  <c r="J81" i="3"/>
  <c r="I81" i="3"/>
  <c r="J73" i="3"/>
  <c r="I73" i="3"/>
  <c r="J65" i="3"/>
  <c r="I65" i="3"/>
  <c r="J57" i="3"/>
  <c r="I57" i="3"/>
  <c r="J49" i="3"/>
  <c r="I49" i="3"/>
  <c r="J41" i="3"/>
  <c r="I41" i="3"/>
  <c r="J9" i="3"/>
  <c r="I9" i="3"/>
  <c r="J343" i="3"/>
  <c r="I343" i="3"/>
  <c r="J319" i="3"/>
  <c r="I319" i="3"/>
  <c r="I295" i="3"/>
  <c r="J295" i="3"/>
  <c r="I271" i="3"/>
  <c r="J271" i="3"/>
  <c r="I247" i="3"/>
  <c r="J247" i="3"/>
  <c r="I207" i="3"/>
  <c r="J207" i="3"/>
  <c r="I183" i="3"/>
  <c r="J183" i="3"/>
  <c r="J151" i="3"/>
  <c r="I151" i="3"/>
  <c r="I127" i="3"/>
  <c r="J127" i="3"/>
  <c r="J95" i="3"/>
  <c r="I95" i="3"/>
  <c r="I79" i="3"/>
  <c r="J79" i="3"/>
  <c r="J14" i="3"/>
  <c r="I14" i="3"/>
  <c r="J356" i="3"/>
  <c r="I356" i="3"/>
  <c r="J332" i="3"/>
  <c r="I332" i="3"/>
  <c r="J300" i="3"/>
  <c r="I300" i="3"/>
  <c r="J268" i="3"/>
  <c r="I268" i="3"/>
  <c r="J236" i="3"/>
  <c r="I236" i="3"/>
  <c r="J212" i="3"/>
  <c r="I212" i="3"/>
  <c r="J188" i="3"/>
  <c r="I188" i="3"/>
  <c r="J156" i="3"/>
  <c r="I156" i="3"/>
  <c r="J124" i="3"/>
  <c r="I124" i="3"/>
  <c r="J84" i="3"/>
  <c r="I84" i="3"/>
  <c r="J52" i="3"/>
  <c r="I52" i="3"/>
  <c r="J21" i="3"/>
  <c r="I21" i="3"/>
  <c r="J355" i="3"/>
  <c r="I355" i="3"/>
  <c r="J315" i="3"/>
  <c r="I315" i="3"/>
  <c r="J283" i="3"/>
  <c r="I283" i="3"/>
  <c r="J251" i="3"/>
  <c r="I251" i="3"/>
  <c r="J219" i="3"/>
  <c r="I219" i="3"/>
  <c r="J187" i="3"/>
  <c r="I187" i="3"/>
  <c r="J163" i="3"/>
  <c r="I163" i="3"/>
  <c r="J139" i="3"/>
  <c r="I139" i="3"/>
  <c r="J115" i="3"/>
  <c r="I115" i="3"/>
  <c r="J91" i="3"/>
  <c r="I91" i="3"/>
  <c r="J59" i="3"/>
  <c r="I59" i="3"/>
  <c r="J361" i="3"/>
  <c r="I361" i="3"/>
  <c r="I2" i="3"/>
  <c r="J2" i="3"/>
  <c r="J20" i="3"/>
  <c r="I20" i="3"/>
  <c r="J12" i="3"/>
  <c r="I12" i="3"/>
  <c r="J4" i="3"/>
  <c r="I4" i="3"/>
  <c r="I354" i="3"/>
  <c r="J354" i="3"/>
  <c r="I346" i="3"/>
  <c r="J346" i="3"/>
  <c r="I338" i="3"/>
  <c r="J338" i="3"/>
  <c r="I322" i="3"/>
  <c r="J322" i="3"/>
  <c r="J306" i="3"/>
  <c r="I306" i="3"/>
  <c r="I298" i="3"/>
  <c r="J298" i="3"/>
  <c r="I290" i="3"/>
  <c r="J290" i="3"/>
  <c r="I282" i="3"/>
  <c r="J282" i="3"/>
  <c r="I274" i="3"/>
  <c r="J274" i="3"/>
  <c r="I266" i="3"/>
  <c r="J266" i="3"/>
  <c r="I250" i="3"/>
  <c r="J250" i="3"/>
  <c r="J234" i="3"/>
  <c r="I234" i="3"/>
  <c r="I226" i="3"/>
  <c r="J226" i="3"/>
  <c r="I218" i="3"/>
  <c r="J218" i="3"/>
  <c r="I210" i="3"/>
  <c r="J210" i="3"/>
  <c r="J194" i="3"/>
  <c r="I194" i="3"/>
  <c r="J178" i="3"/>
  <c r="I178" i="3"/>
  <c r="J170" i="3"/>
  <c r="I170" i="3"/>
  <c r="I162" i="3"/>
  <c r="J162" i="3"/>
  <c r="I154" i="3"/>
  <c r="J154" i="3"/>
  <c r="I138" i="3"/>
  <c r="J138" i="3"/>
  <c r="I122" i="3"/>
  <c r="J122" i="3"/>
  <c r="J114" i="3"/>
  <c r="I114" i="3"/>
  <c r="J106" i="3"/>
  <c r="I106" i="3"/>
  <c r="I98" i="3"/>
  <c r="J98" i="3"/>
  <c r="I82" i="3"/>
  <c r="J82" i="3"/>
  <c r="I74" i="3"/>
  <c r="J74" i="3"/>
  <c r="I58" i="3"/>
  <c r="J58" i="3"/>
  <c r="J50" i="3"/>
  <c r="I50" i="3"/>
  <c r="I34" i="3"/>
  <c r="J34" i="3"/>
  <c r="I26" i="3"/>
  <c r="J26" i="3"/>
  <c r="I18" i="3"/>
  <c r="J18" i="3"/>
  <c r="J10" i="3"/>
  <c r="I10" i="3"/>
  <c r="J360" i="3"/>
  <c r="I360" i="3"/>
  <c r="J352" i="3"/>
  <c r="I352" i="3"/>
  <c r="J344" i="3"/>
  <c r="I344" i="3"/>
  <c r="J336" i="3"/>
  <c r="I336" i="3"/>
  <c r="J328" i="3"/>
  <c r="I328" i="3"/>
  <c r="I320" i="3"/>
  <c r="J320" i="3"/>
  <c r="I312" i="3"/>
  <c r="J312" i="3"/>
  <c r="I304" i="3"/>
  <c r="J304" i="3"/>
  <c r="I296" i="3"/>
  <c r="J296" i="3"/>
  <c r="I288" i="3"/>
  <c r="J288" i="3"/>
  <c r="J280" i="3"/>
  <c r="I280" i="3"/>
  <c r="I272" i="3"/>
  <c r="J272" i="3"/>
  <c r="J264" i="3"/>
  <c r="I264" i="3"/>
  <c r="J256" i="3"/>
  <c r="I256" i="3"/>
  <c r="I248" i="3"/>
  <c r="J248" i="3"/>
  <c r="I240" i="3"/>
  <c r="J240" i="3"/>
  <c r="I232" i="3"/>
  <c r="J232" i="3"/>
  <c r="I224" i="3"/>
  <c r="J224" i="3"/>
  <c r="J216" i="3"/>
  <c r="I216" i="3"/>
  <c r="I208" i="3"/>
  <c r="J208" i="3"/>
  <c r="J200" i="3"/>
  <c r="I200" i="3"/>
  <c r="I192" i="3"/>
  <c r="J192" i="3"/>
  <c r="I184" i="3"/>
  <c r="J184" i="3"/>
  <c r="I176" i="3"/>
  <c r="J176" i="3"/>
  <c r="I168" i="3"/>
  <c r="J168" i="3"/>
  <c r="I160" i="3"/>
  <c r="J160" i="3"/>
  <c r="J152" i="3"/>
  <c r="I152" i="3"/>
  <c r="I144" i="3"/>
  <c r="J144" i="3"/>
  <c r="J136" i="3"/>
  <c r="I136" i="3"/>
  <c r="I128" i="3"/>
  <c r="J128" i="3"/>
  <c r="I120" i="3"/>
  <c r="J120" i="3"/>
  <c r="I112" i="3"/>
  <c r="J112" i="3"/>
  <c r="I104" i="3"/>
  <c r="J104" i="3"/>
  <c r="I96" i="3"/>
  <c r="J96" i="3"/>
  <c r="J88" i="3"/>
  <c r="I88" i="3"/>
  <c r="I80" i="3"/>
  <c r="J80" i="3"/>
  <c r="J72" i="3"/>
  <c r="I72" i="3"/>
  <c r="J64" i="3"/>
  <c r="I64" i="3"/>
  <c r="I56" i="3"/>
  <c r="J56" i="3"/>
  <c r="I48" i="3"/>
  <c r="J48" i="3"/>
  <c r="I40" i="3"/>
  <c r="J40" i="3"/>
  <c r="J25" i="3"/>
  <c r="I25" i="3"/>
  <c r="J335" i="3"/>
  <c r="I335" i="3"/>
  <c r="I279" i="3"/>
  <c r="J279" i="3"/>
  <c r="I231" i="3"/>
  <c r="J231" i="3"/>
  <c r="I191" i="3"/>
  <c r="J191" i="3"/>
  <c r="I143" i="3"/>
  <c r="J143" i="3"/>
  <c r="J87" i="3"/>
  <c r="I87" i="3"/>
  <c r="J47" i="3"/>
  <c r="I47" i="3"/>
  <c r="I32" i="3"/>
  <c r="J32" i="3"/>
  <c r="J8" i="3"/>
  <c r="I8" i="3"/>
  <c r="J342" i="3"/>
  <c r="I342" i="3"/>
  <c r="J318" i="3"/>
  <c r="I318" i="3"/>
  <c r="J294" i="3"/>
  <c r="I294" i="3"/>
  <c r="J270" i="3"/>
  <c r="I270" i="3"/>
  <c r="J246" i="3"/>
  <c r="I246" i="3"/>
  <c r="J230" i="3"/>
  <c r="I230" i="3"/>
  <c r="J206" i="3"/>
  <c r="I206" i="3"/>
  <c r="J190" i="3"/>
  <c r="I190" i="3"/>
  <c r="J174" i="3"/>
  <c r="I174" i="3"/>
  <c r="J158" i="3"/>
  <c r="I158" i="3"/>
  <c r="J142" i="3"/>
  <c r="I142" i="3"/>
  <c r="J118" i="3"/>
  <c r="I118" i="3"/>
  <c r="J94" i="3"/>
  <c r="I94" i="3"/>
  <c r="J62" i="3"/>
  <c r="I62" i="3"/>
  <c r="J38" i="3"/>
  <c r="I38" i="3"/>
  <c r="J24" i="3"/>
  <c r="I24" i="3"/>
  <c r="I16" i="3"/>
  <c r="J16" i="3"/>
  <c r="J358" i="3"/>
  <c r="I358" i="3"/>
  <c r="J350" i="3"/>
  <c r="I350" i="3"/>
  <c r="J334" i="3"/>
  <c r="I334" i="3"/>
  <c r="J326" i="3"/>
  <c r="I326" i="3"/>
  <c r="J310" i="3"/>
  <c r="I310" i="3"/>
  <c r="J302" i="3"/>
  <c r="I302" i="3"/>
  <c r="J286" i="3"/>
  <c r="I286" i="3"/>
  <c r="J278" i="3"/>
  <c r="I278" i="3"/>
  <c r="J262" i="3"/>
  <c r="I262" i="3"/>
  <c r="J254" i="3"/>
  <c r="I254" i="3"/>
  <c r="J238" i="3"/>
  <c r="I238" i="3"/>
  <c r="J222" i="3"/>
  <c r="I222" i="3"/>
  <c r="J214" i="3"/>
  <c r="I214" i="3"/>
  <c r="J198" i="3"/>
  <c r="I198" i="3"/>
  <c r="J182" i="3"/>
  <c r="I182" i="3"/>
  <c r="J166" i="3"/>
  <c r="I166" i="3"/>
  <c r="J150" i="3"/>
  <c r="I150" i="3"/>
  <c r="J134" i="3"/>
  <c r="I134" i="3"/>
  <c r="J126" i="3"/>
  <c r="I126" i="3"/>
  <c r="J110" i="3"/>
  <c r="I110" i="3"/>
  <c r="J102" i="3"/>
  <c r="I102" i="3"/>
  <c r="J86" i="3"/>
  <c r="I86" i="3"/>
  <c r="J78" i="3"/>
  <c r="I78" i="3"/>
  <c r="J70" i="3"/>
  <c r="I70" i="3"/>
  <c r="J54" i="3"/>
  <c r="I54" i="3"/>
  <c r="J46" i="3"/>
  <c r="I46" i="3"/>
  <c r="J31" i="3"/>
  <c r="I31" i="3"/>
  <c r="I23" i="3"/>
  <c r="J23" i="3"/>
  <c r="I15" i="3"/>
  <c r="J15" i="3"/>
  <c r="J7" i="3"/>
  <c r="I7" i="3"/>
  <c r="J357" i="3"/>
  <c r="I357" i="3"/>
  <c r="J349" i="3"/>
  <c r="I349" i="3"/>
  <c r="J341" i="3"/>
  <c r="I341" i="3"/>
  <c r="J333" i="3"/>
  <c r="I333" i="3"/>
  <c r="J325" i="3"/>
  <c r="I325" i="3"/>
  <c r="J317" i="3"/>
  <c r="I317" i="3"/>
  <c r="J309" i="3"/>
  <c r="I309" i="3"/>
  <c r="J301" i="3"/>
  <c r="I301" i="3"/>
  <c r="J293" i="3"/>
  <c r="I293" i="3"/>
  <c r="J285" i="3"/>
  <c r="I285" i="3"/>
  <c r="J277" i="3"/>
  <c r="I277" i="3"/>
  <c r="J269" i="3"/>
  <c r="I269" i="3"/>
  <c r="J261" i="3"/>
  <c r="I261" i="3"/>
  <c r="J253" i="3"/>
  <c r="I253" i="3"/>
  <c r="J245" i="3"/>
  <c r="I245" i="3"/>
  <c r="J237" i="3"/>
  <c r="I237" i="3"/>
  <c r="J229" i="3"/>
  <c r="I229" i="3"/>
  <c r="J221" i="3"/>
  <c r="I221" i="3"/>
  <c r="J213" i="3"/>
  <c r="I213" i="3"/>
  <c r="J205" i="3"/>
  <c r="I205" i="3"/>
  <c r="J197" i="3"/>
  <c r="I197" i="3"/>
  <c r="J189" i="3"/>
  <c r="I189" i="3"/>
  <c r="J181" i="3"/>
  <c r="I181" i="3"/>
  <c r="J173" i="3"/>
  <c r="I173" i="3"/>
  <c r="J165" i="3"/>
  <c r="I165" i="3"/>
  <c r="J157" i="3"/>
  <c r="I157" i="3"/>
  <c r="J149" i="3"/>
  <c r="I149" i="3"/>
  <c r="J141" i="3"/>
  <c r="I141" i="3"/>
  <c r="J133" i="3"/>
  <c r="I133" i="3"/>
  <c r="J125" i="3"/>
  <c r="I125" i="3"/>
  <c r="J117" i="3"/>
  <c r="I117" i="3"/>
  <c r="J109" i="3"/>
  <c r="I109" i="3"/>
  <c r="J101" i="3"/>
  <c r="I101" i="3"/>
  <c r="J93" i="3"/>
  <c r="I93" i="3"/>
  <c r="J85" i="3"/>
  <c r="I85" i="3"/>
  <c r="J77" i="3"/>
  <c r="I77" i="3"/>
  <c r="J69" i="3"/>
  <c r="I69" i="3"/>
  <c r="J61" i="3"/>
  <c r="I61" i="3"/>
  <c r="J53" i="3"/>
  <c r="I53" i="3"/>
  <c r="J45" i="3"/>
  <c r="I45" i="3"/>
  <c r="J37" i="3"/>
  <c r="I37" i="3"/>
  <c r="J33" i="3"/>
  <c r="I33" i="3"/>
  <c r="J327" i="3"/>
  <c r="I327" i="3"/>
  <c r="I255" i="3"/>
  <c r="J255" i="3"/>
  <c r="I199" i="3"/>
  <c r="J199" i="3"/>
  <c r="I135" i="3"/>
  <c r="J135" i="3"/>
  <c r="I71" i="3"/>
  <c r="J71" i="3"/>
  <c r="J17" i="3"/>
  <c r="I17" i="3"/>
  <c r="J303" i="3"/>
  <c r="I303" i="3"/>
  <c r="J239" i="3"/>
  <c r="I239" i="3"/>
  <c r="I167" i="3"/>
  <c r="J167" i="3"/>
  <c r="I103" i="3"/>
  <c r="J103" i="3"/>
  <c r="I39" i="3"/>
  <c r="J39" i="3"/>
  <c r="J359" i="3"/>
  <c r="I359" i="3"/>
  <c r="I311" i="3"/>
  <c r="J311" i="3"/>
  <c r="I263" i="3"/>
  <c r="J263" i="3"/>
  <c r="J215" i="3"/>
  <c r="I215" i="3"/>
  <c r="J159" i="3"/>
  <c r="I159" i="3"/>
  <c r="J111" i="3"/>
  <c r="I111" i="3"/>
  <c r="I63" i="3"/>
  <c r="J63" i="3"/>
  <c r="J30" i="3"/>
  <c r="I30" i="3"/>
  <c r="J6" i="3"/>
  <c r="I6" i="3"/>
  <c r="J340" i="3"/>
  <c r="I340" i="3"/>
  <c r="J324" i="3"/>
  <c r="I324" i="3"/>
  <c r="J308" i="3"/>
  <c r="I308" i="3"/>
  <c r="J292" i="3"/>
  <c r="I292" i="3"/>
  <c r="J276" i="3"/>
  <c r="I276" i="3"/>
  <c r="J260" i="3"/>
  <c r="I260" i="3"/>
  <c r="J244" i="3"/>
  <c r="I244" i="3"/>
  <c r="J220" i="3"/>
  <c r="I220" i="3"/>
  <c r="J196" i="3"/>
  <c r="I196" i="3"/>
  <c r="J180" i="3"/>
  <c r="I180" i="3"/>
  <c r="J164" i="3"/>
  <c r="I164" i="3"/>
  <c r="J148" i="3"/>
  <c r="I148" i="3"/>
  <c r="J132" i="3"/>
  <c r="I132" i="3"/>
  <c r="J116" i="3"/>
  <c r="I116" i="3"/>
  <c r="J108" i="3"/>
  <c r="I108" i="3"/>
  <c r="J92" i="3"/>
  <c r="I92" i="3"/>
  <c r="J76" i="3"/>
  <c r="I76" i="3"/>
  <c r="J60" i="3"/>
  <c r="I60" i="3"/>
  <c r="J36" i="3"/>
  <c r="I36" i="3"/>
  <c r="J13" i="3"/>
  <c r="I13" i="3"/>
  <c r="J339" i="3"/>
  <c r="I339" i="3"/>
  <c r="J323" i="3"/>
  <c r="I323" i="3"/>
  <c r="J291" i="3"/>
  <c r="I291" i="3"/>
  <c r="J267" i="3"/>
  <c r="I267" i="3"/>
  <c r="J235" i="3"/>
  <c r="I235" i="3"/>
  <c r="J203" i="3"/>
  <c r="I203" i="3"/>
  <c r="J171" i="3"/>
  <c r="I171" i="3"/>
  <c r="J147" i="3"/>
  <c r="I147" i="3"/>
  <c r="J107" i="3"/>
  <c r="I107" i="3"/>
  <c r="J75" i="3"/>
  <c r="I75" i="3"/>
  <c r="J51" i="3"/>
  <c r="I51" i="3"/>
  <c r="J28" i="3"/>
  <c r="I28" i="3"/>
  <c r="I314" i="3"/>
  <c r="J314" i="3"/>
  <c r="J242" i="3"/>
  <c r="I242" i="3"/>
  <c r="I186" i="3"/>
  <c r="J186" i="3"/>
  <c r="J130" i="3"/>
  <c r="I130" i="3"/>
  <c r="J66" i="3"/>
  <c r="I66" i="3"/>
  <c r="R10" i="7"/>
  <c r="R5" i="7"/>
  <c r="G5" i="7" s="1"/>
  <c r="R4" i="7"/>
  <c r="G4" i="7" s="1"/>
  <c r="H4" i="13" s="1"/>
  <c r="X11" i="7"/>
  <c r="U11" i="7"/>
  <c r="R11" i="7"/>
  <c r="X4" i="7"/>
  <c r="I4" i="7" s="1"/>
  <c r="U4" i="7"/>
  <c r="H4" i="7" s="1"/>
  <c r="X12" i="7"/>
  <c r="I12" i="7" s="1"/>
  <c r="U12" i="7"/>
  <c r="H12" i="7" s="1"/>
  <c r="R12" i="7"/>
  <c r="G12" i="7" s="1"/>
  <c r="X5" i="7"/>
  <c r="I5" i="7" s="1"/>
  <c r="U5" i="7"/>
  <c r="H5" i="7" s="1"/>
  <c r="X13" i="7"/>
  <c r="I13" i="7" s="1"/>
  <c r="U13" i="7"/>
  <c r="H13" i="7" s="1"/>
  <c r="R13" i="7"/>
  <c r="G13" i="7" s="1"/>
  <c r="X6" i="7"/>
  <c r="I6" i="7" s="1"/>
  <c r="U6" i="7"/>
  <c r="H6" i="7" s="1"/>
  <c r="R6" i="7"/>
  <c r="G6" i="7" s="1"/>
  <c r="X14" i="7"/>
  <c r="I14" i="7" s="1"/>
  <c r="U14" i="7"/>
  <c r="H14" i="7" s="1"/>
  <c r="R14" i="7"/>
  <c r="G14" i="7" s="1"/>
  <c r="X7" i="7"/>
  <c r="I7" i="7" s="1"/>
  <c r="U7" i="7"/>
  <c r="H7" i="7" s="1"/>
  <c r="R7" i="7"/>
  <c r="G7" i="7" s="1"/>
  <c r="X8" i="7"/>
  <c r="I8" i="7" s="1"/>
  <c r="U8" i="7"/>
  <c r="H8" i="7" s="1"/>
  <c r="R8" i="7"/>
  <c r="G8" i="7" s="1"/>
  <c r="H8" i="14" s="1"/>
  <c r="X9" i="7"/>
  <c r="I9" i="7" s="1"/>
  <c r="U9" i="7"/>
  <c r="H9" i="7" s="1"/>
  <c r="R9" i="7"/>
  <c r="G9" i="7" s="1"/>
  <c r="X10" i="7"/>
  <c r="U10" i="7"/>
  <c r="E9" i="7"/>
  <c r="J9" i="6" s="1"/>
  <c r="O9" i="7"/>
  <c r="F9" i="7" s="1"/>
  <c r="E5" i="7"/>
  <c r="J5" i="6" s="1"/>
  <c r="O5" i="7"/>
  <c r="F5" i="7" s="1"/>
  <c r="E3" i="7"/>
  <c r="J3" i="6" s="1"/>
  <c r="E13" i="7"/>
  <c r="J13" i="6" s="1"/>
  <c r="O13" i="7"/>
  <c r="F13" i="7" s="1"/>
  <c r="E6" i="7"/>
  <c r="J6" i="6" s="1"/>
  <c r="O6" i="7"/>
  <c r="F6" i="7" s="1"/>
  <c r="E10" i="7"/>
  <c r="J10" i="6" s="1"/>
  <c r="O10" i="7"/>
  <c r="E11" i="7"/>
  <c r="J11" i="6" s="1"/>
  <c r="O11" i="7"/>
  <c r="E4" i="7"/>
  <c r="J4" i="6" s="1"/>
  <c r="O4" i="7"/>
  <c r="F4" i="7" s="1"/>
  <c r="E14" i="7"/>
  <c r="J14" i="6" s="1"/>
  <c r="O14" i="7"/>
  <c r="F14" i="7" s="1"/>
  <c r="E7" i="7"/>
  <c r="J7" i="6" s="1"/>
  <c r="O7" i="7"/>
  <c r="F7" i="7" s="1"/>
  <c r="E8" i="7"/>
  <c r="J8" i="6" s="1"/>
  <c r="O8" i="7"/>
  <c r="F8" i="7" s="1"/>
  <c r="E12" i="7"/>
  <c r="J12" i="6" s="1"/>
  <c r="O12" i="7"/>
  <c r="F12" i="7" s="1"/>
  <c r="B9" i="3"/>
  <c r="B8" i="3"/>
  <c r="B7" i="3"/>
  <c r="B14" i="3"/>
  <c r="B6" i="3"/>
  <c r="B13" i="3"/>
  <c r="B5" i="3"/>
  <c r="B12" i="3"/>
  <c r="B4" i="3"/>
  <c r="B11" i="3"/>
  <c r="B3" i="3"/>
  <c r="B10" i="3"/>
  <c r="B2" i="1"/>
  <c r="B7" i="9" l="1"/>
  <c r="B6" i="9"/>
  <c r="H9" i="12"/>
  <c r="H9" i="5"/>
  <c r="H9" i="13"/>
  <c r="H7" i="4"/>
  <c r="H7" i="13"/>
  <c r="H7" i="5"/>
  <c r="H7" i="14"/>
  <c r="H7" i="15"/>
  <c r="H13" i="4"/>
  <c r="H13" i="5"/>
  <c r="H13" i="15"/>
  <c r="H13" i="13"/>
  <c r="H13" i="14"/>
  <c r="H12" i="11"/>
  <c r="H12" i="13"/>
  <c r="H12" i="15"/>
  <c r="H12" i="5"/>
  <c r="H12" i="14"/>
  <c r="H5" i="11"/>
  <c r="H5" i="5"/>
  <c r="H5" i="15"/>
  <c r="H5" i="13"/>
  <c r="H5" i="14"/>
  <c r="H9" i="15"/>
  <c r="B2" i="15"/>
  <c r="B2" i="14"/>
  <c r="B2" i="13"/>
  <c r="H14" i="12"/>
  <c r="H14" i="13"/>
  <c r="H14" i="5"/>
  <c r="H14" i="14"/>
  <c r="H14" i="15"/>
  <c r="H6" i="11"/>
  <c r="H6" i="15"/>
  <c r="H6" i="13"/>
  <c r="H6" i="14"/>
  <c r="H6" i="5"/>
  <c r="H8" i="4"/>
  <c r="H8" i="5"/>
  <c r="H8" i="13"/>
  <c r="H8" i="15"/>
  <c r="H4" i="12"/>
  <c r="H4" i="15"/>
  <c r="H4" i="5"/>
  <c r="H4" i="14"/>
  <c r="H9" i="14"/>
  <c r="H4" i="3"/>
  <c r="H9" i="3"/>
  <c r="H10" i="3"/>
  <c r="H13" i="3"/>
  <c r="H7" i="3"/>
  <c r="H12" i="3"/>
  <c r="H3" i="3"/>
  <c r="H14" i="3"/>
  <c r="H8" i="3"/>
  <c r="H6" i="3"/>
  <c r="H11" i="3"/>
  <c r="H5" i="3"/>
  <c r="E4" i="3"/>
  <c r="F4" i="3"/>
  <c r="E9" i="3"/>
  <c r="F9" i="3"/>
  <c r="E13" i="3"/>
  <c r="F13" i="3"/>
  <c r="E12" i="3"/>
  <c r="F12" i="3"/>
  <c r="E6" i="3"/>
  <c r="F6" i="3"/>
  <c r="E10" i="3"/>
  <c r="F10" i="3"/>
  <c r="E7" i="3"/>
  <c r="F7" i="3"/>
  <c r="E3" i="3"/>
  <c r="F3" i="3"/>
  <c r="E14" i="3"/>
  <c r="F14" i="3"/>
  <c r="E8" i="3"/>
  <c r="F8" i="3"/>
  <c r="E11" i="3"/>
  <c r="F11" i="3"/>
  <c r="E5" i="3"/>
  <c r="F5" i="3"/>
  <c r="H6" i="12"/>
  <c r="H12" i="12"/>
  <c r="H5" i="12"/>
  <c r="H6" i="4"/>
  <c r="H4" i="4"/>
  <c r="H9" i="4"/>
  <c r="H13" i="11"/>
  <c r="H9" i="11"/>
  <c r="H7" i="11"/>
  <c r="H14" i="4"/>
  <c r="H13" i="12"/>
  <c r="H7" i="12"/>
  <c r="H12" i="4"/>
  <c r="B2" i="12"/>
  <c r="B2" i="11"/>
  <c r="H8" i="11"/>
  <c r="H14" i="11"/>
  <c r="H8" i="12"/>
  <c r="H4" i="11"/>
  <c r="H5" i="4"/>
  <c r="B2" i="8"/>
  <c r="D2" i="8" s="1"/>
  <c r="B2" i="7"/>
  <c r="B2" i="3"/>
  <c r="B2" i="6"/>
  <c r="B2" i="5"/>
  <c r="B2" i="4"/>
  <c r="L2" i="6" l="1"/>
  <c r="L3" i="6"/>
  <c r="F2" i="3"/>
  <c r="R2" i="7"/>
  <c r="G2" i="7" s="1"/>
  <c r="H2" i="12" s="1"/>
  <c r="X3" i="7"/>
  <c r="I3" i="7" s="1"/>
  <c r="U3" i="7"/>
  <c r="H3" i="7" s="1"/>
  <c r="R3" i="7"/>
  <c r="G3" i="7" s="1"/>
  <c r="X2" i="7"/>
  <c r="I2" i="7" s="1"/>
  <c r="U2" i="7"/>
  <c r="H2" i="7" s="1"/>
  <c r="E2" i="7"/>
  <c r="O2" i="7"/>
  <c r="F2" i="7" s="1"/>
  <c r="O3" i="7"/>
  <c r="F3" i="7" s="1"/>
  <c r="E2" i="3"/>
  <c r="H2" i="3" l="1"/>
  <c r="J2" i="6"/>
  <c r="H3" i="14"/>
  <c r="H3" i="15"/>
  <c r="H3" i="13"/>
  <c r="H3" i="5"/>
  <c r="H2" i="15"/>
  <c r="H2" i="14"/>
  <c r="H2" i="13"/>
  <c r="H2" i="5"/>
  <c r="H2" i="11"/>
  <c r="H2" i="4"/>
  <c r="H3" i="4"/>
  <c r="H3" i="12"/>
  <c r="H3" i="11"/>
  <c r="D19" i="1" l="1"/>
  <c r="C19" i="1" s="1"/>
  <c r="B19" i="1" s="1"/>
  <c r="D27" i="1"/>
  <c r="C27" i="1" s="1"/>
  <c r="B27" i="1" s="1"/>
  <c r="D35" i="1"/>
  <c r="C35" i="1" s="1"/>
  <c r="B35" i="1" s="1"/>
  <c r="D43" i="1"/>
  <c r="C43" i="1" s="1"/>
  <c r="B43" i="1" s="1"/>
  <c r="D51" i="1"/>
  <c r="C51" i="1" s="1"/>
  <c r="B51" i="1" s="1"/>
  <c r="D59" i="1"/>
  <c r="C59" i="1" s="1"/>
  <c r="B59" i="1" s="1"/>
  <c r="D67" i="1"/>
  <c r="C67" i="1" s="1"/>
  <c r="B67" i="1" s="1"/>
  <c r="D75" i="1"/>
  <c r="C75" i="1" s="1"/>
  <c r="B75" i="1" s="1"/>
  <c r="D83" i="1"/>
  <c r="C83" i="1" s="1"/>
  <c r="B83" i="1" s="1"/>
  <c r="D91" i="1"/>
  <c r="C91" i="1" s="1"/>
  <c r="B91" i="1" s="1"/>
  <c r="D99" i="1"/>
  <c r="C99" i="1" s="1"/>
  <c r="B99" i="1" s="1"/>
  <c r="D107" i="1"/>
  <c r="C107" i="1" s="1"/>
  <c r="B107" i="1" s="1"/>
  <c r="D115" i="1"/>
  <c r="C115" i="1" s="1"/>
  <c r="B115" i="1" s="1"/>
  <c r="D123" i="1"/>
  <c r="C123" i="1" s="1"/>
  <c r="B123" i="1" s="1"/>
  <c r="D131" i="1"/>
  <c r="C131" i="1" s="1"/>
  <c r="B131" i="1" s="1"/>
  <c r="D139" i="1"/>
  <c r="C139" i="1" s="1"/>
  <c r="B139" i="1" s="1"/>
  <c r="D147" i="1"/>
  <c r="C147" i="1" s="1"/>
  <c r="B147" i="1" s="1"/>
  <c r="D155" i="1"/>
  <c r="C155" i="1" s="1"/>
  <c r="B155" i="1" s="1"/>
  <c r="D163" i="1"/>
  <c r="C163" i="1" s="1"/>
  <c r="B163" i="1" s="1"/>
  <c r="D171" i="1"/>
  <c r="C171" i="1" s="1"/>
  <c r="B171" i="1" s="1"/>
  <c r="D179" i="1"/>
  <c r="C179" i="1" s="1"/>
  <c r="B179" i="1" s="1"/>
  <c r="D187" i="1"/>
  <c r="C187" i="1" s="1"/>
  <c r="B187" i="1" s="1"/>
  <c r="D195" i="1"/>
  <c r="C195" i="1" s="1"/>
  <c r="B195" i="1" s="1"/>
  <c r="D203" i="1"/>
  <c r="C203" i="1" s="1"/>
  <c r="B203" i="1" s="1"/>
  <c r="D211" i="1"/>
  <c r="C211" i="1" s="1"/>
  <c r="B211" i="1" s="1"/>
  <c r="D219" i="1"/>
  <c r="C219" i="1" s="1"/>
  <c r="B219" i="1" s="1"/>
  <c r="D227" i="1"/>
  <c r="C227" i="1" s="1"/>
  <c r="B227" i="1" s="1"/>
  <c r="D235" i="1"/>
  <c r="C235" i="1" s="1"/>
  <c r="B235" i="1" s="1"/>
  <c r="D243" i="1"/>
  <c r="C243" i="1" s="1"/>
  <c r="B243" i="1" s="1"/>
  <c r="D251" i="1"/>
  <c r="C251" i="1" s="1"/>
  <c r="B251" i="1" s="1"/>
  <c r="D259" i="1"/>
  <c r="C259" i="1" s="1"/>
  <c r="B259" i="1" s="1"/>
  <c r="D267" i="1"/>
  <c r="C267" i="1" s="1"/>
  <c r="B267" i="1" s="1"/>
  <c r="D275" i="1"/>
  <c r="C275" i="1" s="1"/>
  <c r="B275" i="1" s="1"/>
  <c r="D283" i="1"/>
  <c r="C283" i="1" s="1"/>
  <c r="B283" i="1" s="1"/>
  <c r="D291" i="1"/>
  <c r="C291" i="1" s="1"/>
  <c r="B291" i="1" s="1"/>
  <c r="D299" i="1"/>
  <c r="C299" i="1" s="1"/>
  <c r="B299" i="1" s="1"/>
  <c r="D307" i="1"/>
  <c r="C307" i="1" s="1"/>
  <c r="B307" i="1" s="1"/>
  <c r="D315" i="1"/>
  <c r="C315" i="1" s="1"/>
  <c r="B315" i="1" s="1"/>
  <c r="D323" i="1"/>
  <c r="C323" i="1" s="1"/>
  <c r="B323" i="1" s="1"/>
  <c r="D331" i="1"/>
  <c r="C331" i="1" s="1"/>
  <c r="B331" i="1" s="1"/>
  <c r="D339" i="1"/>
  <c r="C339" i="1" s="1"/>
  <c r="B339" i="1" s="1"/>
  <c r="D347" i="1"/>
  <c r="C347" i="1" s="1"/>
  <c r="B347" i="1" s="1"/>
  <c r="D355" i="1"/>
  <c r="C355" i="1" s="1"/>
  <c r="B355" i="1" s="1"/>
  <c r="D90" i="1"/>
  <c r="C90" i="1" s="1"/>
  <c r="B90" i="1" s="1"/>
  <c r="D162" i="1"/>
  <c r="C162" i="1" s="1"/>
  <c r="B162" i="1" s="1"/>
  <c r="D226" i="1"/>
  <c r="C226" i="1" s="1"/>
  <c r="B226" i="1" s="1"/>
  <c r="D282" i="1"/>
  <c r="C282" i="1" s="1"/>
  <c r="B282" i="1" s="1"/>
  <c r="D346" i="1"/>
  <c r="C346" i="1" s="1"/>
  <c r="B346" i="1" s="1"/>
  <c r="D20" i="1"/>
  <c r="C20" i="1" s="1"/>
  <c r="B20" i="1" s="1"/>
  <c r="D28" i="1"/>
  <c r="C28" i="1" s="1"/>
  <c r="B28" i="1" s="1"/>
  <c r="D36" i="1"/>
  <c r="C36" i="1" s="1"/>
  <c r="B36" i="1" s="1"/>
  <c r="D44" i="1"/>
  <c r="C44" i="1" s="1"/>
  <c r="B44" i="1" s="1"/>
  <c r="D52" i="1"/>
  <c r="C52" i="1" s="1"/>
  <c r="B52" i="1" s="1"/>
  <c r="D60" i="1"/>
  <c r="C60" i="1" s="1"/>
  <c r="B60" i="1" s="1"/>
  <c r="D68" i="1"/>
  <c r="C68" i="1" s="1"/>
  <c r="B68" i="1" s="1"/>
  <c r="D76" i="1"/>
  <c r="C76" i="1" s="1"/>
  <c r="B76" i="1" s="1"/>
  <c r="D84" i="1"/>
  <c r="C84" i="1" s="1"/>
  <c r="B84" i="1" s="1"/>
  <c r="D92" i="1"/>
  <c r="C92" i="1" s="1"/>
  <c r="B92" i="1" s="1"/>
  <c r="D100" i="1"/>
  <c r="C100" i="1" s="1"/>
  <c r="B100" i="1" s="1"/>
  <c r="D108" i="1"/>
  <c r="C108" i="1" s="1"/>
  <c r="B108" i="1" s="1"/>
  <c r="D116" i="1"/>
  <c r="C116" i="1" s="1"/>
  <c r="B116" i="1" s="1"/>
  <c r="D124" i="1"/>
  <c r="C124" i="1" s="1"/>
  <c r="B124" i="1" s="1"/>
  <c r="D132" i="1"/>
  <c r="C132" i="1" s="1"/>
  <c r="B132" i="1" s="1"/>
  <c r="D140" i="1"/>
  <c r="C140" i="1" s="1"/>
  <c r="B140" i="1" s="1"/>
  <c r="D148" i="1"/>
  <c r="C148" i="1" s="1"/>
  <c r="B148" i="1" s="1"/>
  <c r="D156" i="1"/>
  <c r="C156" i="1" s="1"/>
  <c r="B156" i="1" s="1"/>
  <c r="D164" i="1"/>
  <c r="C164" i="1" s="1"/>
  <c r="B164" i="1" s="1"/>
  <c r="D172" i="1"/>
  <c r="C172" i="1" s="1"/>
  <c r="B172" i="1" s="1"/>
  <c r="D180" i="1"/>
  <c r="C180" i="1" s="1"/>
  <c r="B180" i="1" s="1"/>
  <c r="D188" i="1"/>
  <c r="C188" i="1" s="1"/>
  <c r="B188" i="1" s="1"/>
  <c r="D196" i="1"/>
  <c r="C196" i="1" s="1"/>
  <c r="B196" i="1" s="1"/>
  <c r="D204" i="1"/>
  <c r="C204" i="1" s="1"/>
  <c r="B204" i="1" s="1"/>
  <c r="D212" i="1"/>
  <c r="C212" i="1" s="1"/>
  <c r="B212" i="1" s="1"/>
  <c r="D220" i="1"/>
  <c r="C220" i="1" s="1"/>
  <c r="B220" i="1" s="1"/>
  <c r="D228" i="1"/>
  <c r="C228" i="1" s="1"/>
  <c r="B228" i="1" s="1"/>
  <c r="D236" i="1"/>
  <c r="C236" i="1" s="1"/>
  <c r="B236" i="1" s="1"/>
  <c r="D244" i="1"/>
  <c r="C244" i="1" s="1"/>
  <c r="B244" i="1" s="1"/>
  <c r="D252" i="1"/>
  <c r="C252" i="1" s="1"/>
  <c r="B252" i="1" s="1"/>
  <c r="D260" i="1"/>
  <c r="C260" i="1" s="1"/>
  <c r="B260" i="1" s="1"/>
  <c r="D268" i="1"/>
  <c r="C268" i="1" s="1"/>
  <c r="B268" i="1" s="1"/>
  <c r="D276" i="1"/>
  <c r="C276" i="1" s="1"/>
  <c r="B276" i="1" s="1"/>
  <c r="D284" i="1"/>
  <c r="C284" i="1" s="1"/>
  <c r="B284" i="1" s="1"/>
  <c r="D292" i="1"/>
  <c r="C292" i="1" s="1"/>
  <c r="B292" i="1" s="1"/>
  <c r="D300" i="1"/>
  <c r="C300" i="1" s="1"/>
  <c r="B300" i="1" s="1"/>
  <c r="D308" i="1"/>
  <c r="C308" i="1" s="1"/>
  <c r="B308" i="1" s="1"/>
  <c r="D316" i="1"/>
  <c r="C316" i="1" s="1"/>
  <c r="B316" i="1" s="1"/>
  <c r="D324" i="1"/>
  <c r="C324" i="1" s="1"/>
  <c r="B324" i="1" s="1"/>
  <c r="D332" i="1"/>
  <c r="C332" i="1" s="1"/>
  <c r="B332" i="1" s="1"/>
  <c r="D340" i="1"/>
  <c r="C340" i="1" s="1"/>
  <c r="B340" i="1" s="1"/>
  <c r="D348" i="1"/>
  <c r="C348" i="1" s="1"/>
  <c r="B348" i="1" s="1"/>
  <c r="D356" i="1"/>
  <c r="C356" i="1" s="1"/>
  <c r="B356" i="1" s="1"/>
  <c r="D34" i="1"/>
  <c r="C34" i="1" s="1"/>
  <c r="B34" i="1" s="1"/>
  <c r="D98" i="1"/>
  <c r="C98" i="1" s="1"/>
  <c r="B98" i="1" s="1"/>
  <c r="D138" i="1"/>
  <c r="C138" i="1" s="1"/>
  <c r="B138" i="1" s="1"/>
  <c r="D194" i="1"/>
  <c r="C194" i="1" s="1"/>
  <c r="B194" i="1" s="1"/>
  <c r="D250" i="1"/>
  <c r="C250" i="1" s="1"/>
  <c r="B250" i="1" s="1"/>
  <c r="D306" i="1"/>
  <c r="C306" i="1" s="1"/>
  <c r="B306" i="1" s="1"/>
  <c r="D21" i="1"/>
  <c r="C21" i="1" s="1"/>
  <c r="B21" i="1" s="1"/>
  <c r="D29" i="1"/>
  <c r="C29" i="1" s="1"/>
  <c r="B29" i="1" s="1"/>
  <c r="D37" i="1"/>
  <c r="C37" i="1" s="1"/>
  <c r="B37" i="1" s="1"/>
  <c r="D45" i="1"/>
  <c r="C45" i="1" s="1"/>
  <c r="B45" i="1" s="1"/>
  <c r="D53" i="1"/>
  <c r="C53" i="1" s="1"/>
  <c r="B53" i="1" s="1"/>
  <c r="D61" i="1"/>
  <c r="C61" i="1" s="1"/>
  <c r="B61" i="1" s="1"/>
  <c r="D69" i="1"/>
  <c r="C69" i="1" s="1"/>
  <c r="B69" i="1" s="1"/>
  <c r="D77" i="1"/>
  <c r="C77" i="1" s="1"/>
  <c r="B77" i="1" s="1"/>
  <c r="D85" i="1"/>
  <c r="C85" i="1" s="1"/>
  <c r="B85" i="1" s="1"/>
  <c r="D93" i="1"/>
  <c r="C93" i="1" s="1"/>
  <c r="B93" i="1" s="1"/>
  <c r="D101" i="1"/>
  <c r="C101" i="1" s="1"/>
  <c r="B101" i="1" s="1"/>
  <c r="D109" i="1"/>
  <c r="C109" i="1" s="1"/>
  <c r="B109" i="1" s="1"/>
  <c r="D117" i="1"/>
  <c r="C117" i="1" s="1"/>
  <c r="B117" i="1" s="1"/>
  <c r="D125" i="1"/>
  <c r="C125" i="1" s="1"/>
  <c r="B125" i="1" s="1"/>
  <c r="D133" i="1"/>
  <c r="C133" i="1" s="1"/>
  <c r="B133" i="1" s="1"/>
  <c r="D141" i="1"/>
  <c r="C141" i="1" s="1"/>
  <c r="B141" i="1" s="1"/>
  <c r="D149" i="1"/>
  <c r="C149" i="1" s="1"/>
  <c r="B149" i="1" s="1"/>
  <c r="D157" i="1"/>
  <c r="C157" i="1" s="1"/>
  <c r="B157" i="1" s="1"/>
  <c r="D165" i="1"/>
  <c r="C165" i="1" s="1"/>
  <c r="B165" i="1" s="1"/>
  <c r="D173" i="1"/>
  <c r="C173" i="1" s="1"/>
  <c r="B173" i="1" s="1"/>
  <c r="D181" i="1"/>
  <c r="C181" i="1" s="1"/>
  <c r="B181" i="1" s="1"/>
  <c r="D189" i="1"/>
  <c r="C189" i="1" s="1"/>
  <c r="B189" i="1" s="1"/>
  <c r="D197" i="1"/>
  <c r="C197" i="1" s="1"/>
  <c r="B197" i="1" s="1"/>
  <c r="D205" i="1"/>
  <c r="C205" i="1" s="1"/>
  <c r="B205" i="1" s="1"/>
  <c r="D213" i="1"/>
  <c r="C213" i="1" s="1"/>
  <c r="B213" i="1" s="1"/>
  <c r="D221" i="1"/>
  <c r="C221" i="1" s="1"/>
  <c r="B221" i="1" s="1"/>
  <c r="D229" i="1"/>
  <c r="C229" i="1" s="1"/>
  <c r="B229" i="1" s="1"/>
  <c r="D237" i="1"/>
  <c r="C237" i="1" s="1"/>
  <c r="B237" i="1" s="1"/>
  <c r="D245" i="1"/>
  <c r="C245" i="1" s="1"/>
  <c r="B245" i="1" s="1"/>
  <c r="D253" i="1"/>
  <c r="C253" i="1" s="1"/>
  <c r="B253" i="1" s="1"/>
  <c r="D261" i="1"/>
  <c r="C261" i="1" s="1"/>
  <c r="B261" i="1" s="1"/>
  <c r="D269" i="1"/>
  <c r="C269" i="1" s="1"/>
  <c r="B269" i="1" s="1"/>
  <c r="D277" i="1"/>
  <c r="C277" i="1" s="1"/>
  <c r="B277" i="1" s="1"/>
  <c r="D285" i="1"/>
  <c r="C285" i="1" s="1"/>
  <c r="B285" i="1" s="1"/>
  <c r="D293" i="1"/>
  <c r="C293" i="1" s="1"/>
  <c r="B293" i="1" s="1"/>
  <c r="D301" i="1"/>
  <c r="C301" i="1" s="1"/>
  <c r="B301" i="1" s="1"/>
  <c r="D309" i="1"/>
  <c r="C309" i="1" s="1"/>
  <c r="B309" i="1" s="1"/>
  <c r="D317" i="1"/>
  <c r="C317" i="1" s="1"/>
  <c r="B317" i="1" s="1"/>
  <c r="D325" i="1"/>
  <c r="C325" i="1" s="1"/>
  <c r="B325" i="1" s="1"/>
  <c r="D333" i="1"/>
  <c r="C333" i="1" s="1"/>
  <c r="B333" i="1" s="1"/>
  <c r="D341" i="1"/>
  <c r="C341" i="1" s="1"/>
  <c r="B341" i="1" s="1"/>
  <c r="D349" i="1"/>
  <c r="C349" i="1" s="1"/>
  <c r="B349" i="1" s="1"/>
  <c r="D357" i="1"/>
  <c r="C357" i="1" s="1"/>
  <c r="B357" i="1" s="1"/>
  <c r="D18" i="1"/>
  <c r="C18" i="1" s="1"/>
  <c r="B18" i="1" s="1"/>
  <c r="D82" i="1"/>
  <c r="C82" i="1" s="1"/>
  <c r="B82" i="1" s="1"/>
  <c r="D154" i="1"/>
  <c r="C154" i="1" s="1"/>
  <c r="B154" i="1" s="1"/>
  <c r="D210" i="1"/>
  <c r="C210" i="1" s="1"/>
  <c r="B210" i="1" s="1"/>
  <c r="D274" i="1"/>
  <c r="C274" i="1" s="1"/>
  <c r="B274" i="1" s="1"/>
  <c r="D338" i="1"/>
  <c r="C338" i="1" s="1"/>
  <c r="B338" i="1" s="1"/>
  <c r="D22" i="1"/>
  <c r="C22" i="1" s="1"/>
  <c r="B22" i="1" s="1"/>
  <c r="D30" i="1"/>
  <c r="C30" i="1" s="1"/>
  <c r="B30" i="1" s="1"/>
  <c r="D38" i="1"/>
  <c r="C38" i="1" s="1"/>
  <c r="B38" i="1" s="1"/>
  <c r="D46" i="1"/>
  <c r="C46" i="1" s="1"/>
  <c r="B46" i="1" s="1"/>
  <c r="D54" i="1"/>
  <c r="C54" i="1" s="1"/>
  <c r="B54" i="1" s="1"/>
  <c r="D62" i="1"/>
  <c r="C62" i="1" s="1"/>
  <c r="B62" i="1" s="1"/>
  <c r="D70" i="1"/>
  <c r="C70" i="1" s="1"/>
  <c r="B70" i="1" s="1"/>
  <c r="D78" i="1"/>
  <c r="C78" i="1" s="1"/>
  <c r="B78" i="1" s="1"/>
  <c r="D86" i="1"/>
  <c r="C86" i="1" s="1"/>
  <c r="B86" i="1" s="1"/>
  <c r="D94" i="1"/>
  <c r="C94" i="1" s="1"/>
  <c r="B94" i="1" s="1"/>
  <c r="D102" i="1"/>
  <c r="C102" i="1" s="1"/>
  <c r="B102" i="1" s="1"/>
  <c r="D110" i="1"/>
  <c r="C110" i="1" s="1"/>
  <c r="B110" i="1" s="1"/>
  <c r="D118" i="1"/>
  <c r="C118" i="1" s="1"/>
  <c r="B118" i="1" s="1"/>
  <c r="D126" i="1"/>
  <c r="C126" i="1" s="1"/>
  <c r="B126" i="1" s="1"/>
  <c r="D134" i="1"/>
  <c r="C134" i="1" s="1"/>
  <c r="B134" i="1" s="1"/>
  <c r="D142" i="1"/>
  <c r="C142" i="1" s="1"/>
  <c r="B142" i="1" s="1"/>
  <c r="D150" i="1"/>
  <c r="C150" i="1" s="1"/>
  <c r="B150" i="1" s="1"/>
  <c r="D158" i="1"/>
  <c r="C158" i="1" s="1"/>
  <c r="B158" i="1" s="1"/>
  <c r="D166" i="1"/>
  <c r="C166" i="1" s="1"/>
  <c r="B166" i="1" s="1"/>
  <c r="D174" i="1"/>
  <c r="C174" i="1" s="1"/>
  <c r="B174" i="1" s="1"/>
  <c r="D182" i="1"/>
  <c r="C182" i="1" s="1"/>
  <c r="B182" i="1" s="1"/>
  <c r="D190" i="1"/>
  <c r="C190" i="1" s="1"/>
  <c r="B190" i="1" s="1"/>
  <c r="D198" i="1"/>
  <c r="C198" i="1" s="1"/>
  <c r="B198" i="1" s="1"/>
  <c r="D206" i="1"/>
  <c r="C206" i="1" s="1"/>
  <c r="B206" i="1" s="1"/>
  <c r="D214" i="1"/>
  <c r="C214" i="1" s="1"/>
  <c r="B214" i="1" s="1"/>
  <c r="D222" i="1"/>
  <c r="C222" i="1" s="1"/>
  <c r="B222" i="1" s="1"/>
  <c r="D230" i="1"/>
  <c r="C230" i="1" s="1"/>
  <c r="B230" i="1" s="1"/>
  <c r="D238" i="1"/>
  <c r="C238" i="1" s="1"/>
  <c r="B238" i="1" s="1"/>
  <c r="D246" i="1"/>
  <c r="C246" i="1" s="1"/>
  <c r="B246" i="1" s="1"/>
  <c r="D254" i="1"/>
  <c r="C254" i="1" s="1"/>
  <c r="B254" i="1" s="1"/>
  <c r="D262" i="1"/>
  <c r="C262" i="1" s="1"/>
  <c r="B262" i="1" s="1"/>
  <c r="D270" i="1"/>
  <c r="C270" i="1" s="1"/>
  <c r="B270" i="1" s="1"/>
  <c r="D278" i="1"/>
  <c r="C278" i="1" s="1"/>
  <c r="B278" i="1" s="1"/>
  <c r="D286" i="1"/>
  <c r="C286" i="1" s="1"/>
  <c r="B286" i="1" s="1"/>
  <c r="D294" i="1"/>
  <c r="C294" i="1" s="1"/>
  <c r="B294" i="1" s="1"/>
  <c r="D302" i="1"/>
  <c r="C302" i="1" s="1"/>
  <c r="B302" i="1" s="1"/>
  <c r="D310" i="1"/>
  <c r="C310" i="1" s="1"/>
  <c r="B310" i="1" s="1"/>
  <c r="D318" i="1"/>
  <c r="C318" i="1" s="1"/>
  <c r="B318" i="1" s="1"/>
  <c r="D326" i="1"/>
  <c r="C326" i="1" s="1"/>
  <c r="B326" i="1" s="1"/>
  <c r="D334" i="1"/>
  <c r="C334" i="1" s="1"/>
  <c r="B334" i="1" s="1"/>
  <c r="D342" i="1"/>
  <c r="C342" i="1" s="1"/>
  <c r="B342" i="1" s="1"/>
  <c r="D350" i="1"/>
  <c r="C350" i="1" s="1"/>
  <c r="B350" i="1" s="1"/>
  <c r="D358" i="1"/>
  <c r="C358" i="1" s="1"/>
  <c r="B358" i="1" s="1"/>
  <c r="D50" i="1"/>
  <c r="C50" i="1" s="1"/>
  <c r="B50" i="1" s="1"/>
  <c r="D106" i="1"/>
  <c r="C106" i="1" s="1"/>
  <c r="B106" i="1" s="1"/>
  <c r="D146" i="1"/>
  <c r="C146" i="1" s="1"/>
  <c r="B146" i="1" s="1"/>
  <c r="D202" i="1"/>
  <c r="C202" i="1" s="1"/>
  <c r="B202" i="1" s="1"/>
  <c r="D258" i="1"/>
  <c r="C258" i="1" s="1"/>
  <c r="B258" i="1" s="1"/>
  <c r="D314" i="1"/>
  <c r="C314" i="1" s="1"/>
  <c r="B314" i="1" s="1"/>
  <c r="D15" i="1"/>
  <c r="C15" i="1" s="1"/>
  <c r="B15" i="1" s="1"/>
  <c r="D23" i="1"/>
  <c r="C23" i="1" s="1"/>
  <c r="B23" i="1" s="1"/>
  <c r="D31" i="1"/>
  <c r="C31" i="1" s="1"/>
  <c r="B31" i="1" s="1"/>
  <c r="D39" i="1"/>
  <c r="C39" i="1" s="1"/>
  <c r="B39" i="1" s="1"/>
  <c r="D47" i="1"/>
  <c r="C47" i="1" s="1"/>
  <c r="B47" i="1" s="1"/>
  <c r="D55" i="1"/>
  <c r="C55" i="1" s="1"/>
  <c r="B55" i="1" s="1"/>
  <c r="D63" i="1"/>
  <c r="C63" i="1" s="1"/>
  <c r="B63" i="1" s="1"/>
  <c r="D71" i="1"/>
  <c r="C71" i="1" s="1"/>
  <c r="B71" i="1" s="1"/>
  <c r="D79" i="1"/>
  <c r="C79" i="1" s="1"/>
  <c r="B79" i="1" s="1"/>
  <c r="D87" i="1"/>
  <c r="C87" i="1" s="1"/>
  <c r="B87" i="1" s="1"/>
  <c r="D95" i="1"/>
  <c r="C95" i="1" s="1"/>
  <c r="B95" i="1" s="1"/>
  <c r="D103" i="1"/>
  <c r="C103" i="1" s="1"/>
  <c r="B103" i="1" s="1"/>
  <c r="D111" i="1"/>
  <c r="C111" i="1" s="1"/>
  <c r="B111" i="1" s="1"/>
  <c r="D119" i="1"/>
  <c r="C119" i="1" s="1"/>
  <c r="B119" i="1" s="1"/>
  <c r="D127" i="1"/>
  <c r="C127" i="1" s="1"/>
  <c r="B127" i="1" s="1"/>
  <c r="D135" i="1"/>
  <c r="C135" i="1" s="1"/>
  <c r="B135" i="1" s="1"/>
  <c r="D143" i="1"/>
  <c r="C143" i="1" s="1"/>
  <c r="B143" i="1" s="1"/>
  <c r="D151" i="1"/>
  <c r="C151" i="1" s="1"/>
  <c r="B151" i="1" s="1"/>
  <c r="D159" i="1"/>
  <c r="C159" i="1" s="1"/>
  <c r="B159" i="1" s="1"/>
  <c r="D167" i="1"/>
  <c r="C167" i="1" s="1"/>
  <c r="B167" i="1" s="1"/>
  <c r="D175" i="1"/>
  <c r="C175" i="1" s="1"/>
  <c r="B175" i="1" s="1"/>
  <c r="D183" i="1"/>
  <c r="C183" i="1" s="1"/>
  <c r="B183" i="1" s="1"/>
  <c r="D191" i="1"/>
  <c r="C191" i="1" s="1"/>
  <c r="B191" i="1" s="1"/>
  <c r="D199" i="1"/>
  <c r="C199" i="1" s="1"/>
  <c r="B199" i="1" s="1"/>
  <c r="D207" i="1"/>
  <c r="C207" i="1" s="1"/>
  <c r="B207" i="1" s="1"/>
  <c r="D215" i="1"/>
  <c r="C215" i="1" s="1"/>
  <c r="B215" i="1" s="1"/>
  <c r="D223" i="1"/>
  <c r="C223" i="1" s="1"/>
  <c r="B223" i="1" s="1"/>
  <c r="D231" i="1"/>
  <c r="C231" i="1" s="1"/>
  <c r="B231" i="1" s="1"/>
  <c r="D239" i="1"/>
  <c r="C239" i="1" s="1"/>
  <c r="B239" i="1" s="1"/>
  <c r="D247" i="1"/>
  <c r="C247" i="1" s="1"/>
  <c r="B247" i="1" s="1"/>
  <c r="D255" i="1"/>
  <c r="C255" i="1" s="1"/>
  <c r="B255" i="1" s="1"/>
  <c r="D263" i="1"/>
  <c r="C263" i="1" s="1"/>
  <c r="B263" i="1" s="1"/>
  <c r="D271" i="1"/>
  <c r="C271" i="1" s="1"/>
  <c r="B271" i="1" s="1"/>
  <c r="D279" i="1"/>
  <c r="C279" i="1" s="1"/>
  <c r="B279" i="1" s="1"/>
  <c r="D287" i="1"/>
  <c r="C287" i="1" s="1"/>
  <c r="B287" i="1" s="1"/>
  <c r="D295" i="1"/>
  <c r="C295" i="1" s="1"/>
  <c r="B295" i="1" s="1"/>
  <c r="D303" i="1"/>
  <c r="C303" i="1" s="1"/>
  <c r="B303" i="1" s="1"/>
  <c r="D311" i="1"/>
  <c r="C311" i="1" s="1"/>
  <c r="B311" i="1" s="1"/>
  <c r="D319" i="1"/>
  <c r="C319" i="1" s="1"/>
  <c r="B319" i="1" s="1"/>
  <c r="D327" i="1"/>
  <c r="C327" i="1" s="1"/>
  <c r="B327" i="1" s="1"/>
  <c r="D335" i="1"/>
  <c r="C335" i="1" s="1"/>
  <c r="B335" i="1" s="1"/>
  <c r="D343" i="1"/>
  <c r="C343" i="1" s="1"/>
  <c r="B343" i="1" s="1"/>
  <c r="D351" i="1"/>
  <c r="C351" i="1" s="1"/>
  <c r="B351" i="1" s="1"/>
  <c r="D359" i="1"/>
  <c r="C359" i="1" s="1"/>
  <c r="B359" i="1" s="1"/>
  <c r="D58" i="1"/>
  <c r="C58" i="1" s="1"/>
  <c r="B58" i="1" s="1"/>
  <c r="D122" i="1"/>
  <c r="C122" i="1" s="1"/>
  <c r="B122" i="1" s="1"/>
  <c r="D178" i="1"/>
  <c r="C178" i="1" s="1"/>
  <c r="B178" i="1" s="1"/>
  <c r="D242" i="1"/>
  <c r="C242" i="1" s="1"/>
  <c r="B242" i="1" s="1"/>
  <c r="D298" i="1"/>
  <c r="C298" i="1" s="1"/>
  <c r="B298" i="1" s="1"/>
  <c r="D354" i="1"/>
  <c r="C354" i="1" s="1"/>
  <c r="B354" i="1" s="1"/>
  <c r="D16" i="1"/>
  <c r="C16" i="1" s="1"/>
  <c r="B16" i="1" s="1"/>
  <c r="D24" i="1"/>
  <c r="C24" i="1" s="1"/>
  <c r="B24" i="1" s="1"/>
  <c r="D32" i="1"/>
  <c r="C32" i="1" s="1"/>
  <c r="B32" i="1" s="1"/>
  <c r="D40" i="1"/>
  <c r="C40" i="1" s="1"/>
  <c r="B40" i="1" s="1"/>
  <c r="D48" i="1"/>
  <c r="C48" i="1" s="1"/>
  <c r="B48" i="1" s="1"/>
  <c r="D56" i="1"/>
  <c r="C56" i="1" s="1"/>
  <c r="B56" i="1" s="1"/>
  <c r="D64" i="1"/>
  <c r="C64" i="1" s="1"/>
  <c r="B64" i="1" s="1"/>
  <c r="D72" i="1"/>
  <c r="C72" i="1" s="1"/>
  <c r="B72" i="1" s="1"/>
  <c r="D80" i="1"/>
  <c r="C80" i="1" s="1"/>
  <c r="B80" i="1" s="1"/>
  <c r="D88" i="1"/>
  <c r="C88" i="1" s="1"/>
  <c r="B88" i="1" s="1"/>
  <c r="D96" i="1"/>
  <c r="C96" i="1" s="1"/>
  <c r="B96" i="1" s="1"/>
  <c r="D104" i="1"/>
  <c r="C104" i="1" s="1"/>
  <c r="B104" i="1" s="1"/>
  <c r="D112" i="1"/>
  <c r="C112" i="1" s="1"/>
  <c r="B112" i="1" s="1"/>
  <c r="D120" i="1"/>
  <c r="C120" i="1" s="1"/>
  <c r="B120" i="1" s="1"/>
  <c r="D128" i="1"/>
  <c r="C128" i="1" s="1"/>
  <c r="B128" i="1" s="1"/>
  <c r="D136" i="1"/>
  <c r="C136" i="1" s="1"/>
  <c r="B136" i="1" s="1"/>
  <c r="D144" i="1"/>
  <c r="C144" i="1" s="1"/>
  <c r="B144" i="1" s="1"/>
  <c r="D152" i="1"/>
  <c r="C152" i="1" s="1"/>
  <c r="B152" i="1" s="1"/>
  <c r="D160" i="1"/>
  <c r="C160" i="1" s="1"/>
  <c r="B160" i="1" s="1"/>
  <c r="D168" i="1"/>
  <c r="C168" i="1" s="1"/>
  <c r="B168" i="1" s="1"/>
  <c r="D176" i="1"/>
  <c r="C176" i="1" s="1"/>
  <c r="B176" i="1" s="1"/>
  <c r="D184" i="1"/>
  <c r="C184" i="1" s="1"/>
  <c r="B184" i="1" s="1"/>
  <c r="D192" i="1"/>
  <c r="C192" i="1" s="1"/>
  <c r="B192" i="1" s="1"/>
  <c r="D200" i="1"/>
  <c r="C200" i="1" s="1"/>
  <c r="B200" i="1" s="1"/>
  <c r="D208" i="1"/>
  <c r="C208" i="1" s="1"/>
  <c r="B208" i="1" s="1"/>
  <c r="D216" i="1"/>
  <c r="C216" i="1" s="1"/>
  <c r="B216" i="1" s="1"/>
  <c r="D224" i="1"/>
  <c r="C224" i="1" s="1"/>
  <c r="B224" i="1" s="1"/>
  <c r="D232" i="1"/>
  <c r="C232" i="1" s="1"/>
  <c r="B232" i="1" s="1"/>
  <c r="D240" i="1"/>
  <c r="C240" i="1" s="1"/>
  <c r="B240" i="1" s="1"/>
  <c r="D248" i="1"/>
  <c r="C248" i="1" s="1"/>
  <c r="B248" i="1" s="1"/>
  <c r="D256" i="1"/>
  <c r="C256" i="1" s="1"/>
  <c r="B256" i="1" s="1"/>
  <c r="D264" i="1"/>
  <c r="C264" i="1" s="1"/>
  <c r="B264" i="1" s="1"/>
  <c r="D272" i="1"/>
  <c r="C272" i="1" s="1"/>
  <c r="B272" i="1" s="1"/>
  <c r="D280" i="1"/>
  <c r="C280" i="1" s="1"/>
  <c r="B280" i="1" s="1"/>
  <c r="D288" i="1"/>
  <c r="C288" i="1" s="1"/>
  <c r="B288" i="1" s="1"/>
  <c r="D296" i="1"/>
  <c r="C296" i="1" s="1"/>
  <c r="B296" i="1" s="1"/>
  <c r="D304" i="1"/>
  <c r="C304" i="1" s="1"/>
  <c r="B304" i="1" s="1"/>
  <c r="D312" i="1"/>
  <c r="C312" i="1" s="1"/>
  <c r="B312" i="1" s="1"/>
  <c r="D320" i="1"/>
  <c r="C320" i="1" s="1"/>
  <c r="B320" i="1" s="1"/>
  <c r="D328" i="1"/>
  <c r="C328" i="1" s="1"/>
  <c r="B328" i="1" s="1"/>
  <c r="D336" i="1"/>
  <c r="C336" i="1" s="1"/>
  <c r="B336" i="1" s="1"/>
  <c r="D344" i="1"/>
  <c r="C344" i="1" s="1"/>
  <c r="B344" i="1" s="1"/>
  <c r="D352" i="1"/>
  <c r="C352" i="1" s="1"/>
  <c r="B352" i="1" s="1"/>
  <c r="D360" i="1"/>
  <c r="C360" i="1" s="1"/>
  <c r="B360" i="1" s="1"/>
  <c r="D42" i="1"/>
  <c r="C42" i="1" s="1"/>
  <c r="B42" i="1" s="1"/>
  <c r="D74" i="1"/>
  <c r="C74" i="1" s="1"/>
  <c r="B74" i="1" s="1"/>
  <c r="D130" i="1"/>
  <c r="C130" i="1" s="1"/>
  <c r="B130" i="1" s="1"/>
  <c r="D186" i="1"/>
  <c r="C186" i="1" s="1"/>
  <c r="B186" i="1" s="1"/>
  <c r="D234" i="1"/>
  <c r="C234" i="1" s="1"/>
  <c r="B234" i="1" s="1"/>
  <c r="D290" i="1"/>
  <c r="C290" i="1" s="1"/>
  <c r="B290" i="1" s="1"/>
  <c r="D330" i="1"/>
  <c r="C330" i="1" s="1"/>
  <c r="B330" i="1" s="1"/>
  <c r="D17" i="1"/>
  <c r="C17" i="1" s="1"/>
  <c r="B17" i="1" s="1"/>
  <c r="D25" i="1"/>
  <c r="C25" i="1" s="1"/>
  <c r="B25" i="1" s="1"/>
  <c r="D33" i="1"/>
  <c r="C33" i="1" s="1"/>
  <c r="B33" i="1" s="1"/>
  <c r="D41" i="1"/>
  <c r="C41" i="1" s="1"/>
  <c r="B41" i="1" s="1"/>
  <c r="D49" i="1"/>
  <c r="C49" i="1" s="1"/>
  <c r="B49" i="1" s="1"/>
  <c r="D57" i="1"/>
  <c r="C57" i="1" s="1"/>
  <c r="B57" i="1" s="1"/>
  <c r="D65" i="1"/>
  <c r="C65" i="1" s="1"/>
  <c r="B65" i="1" s="1"/>
  <c r="D73" i="1"/>
  <c r="C73" i="1" s="1"/>
  <c r="B73" i="1" s="1"/>
  <c r="D81" i="1"/>
  <c r="C81" i="1" s="1"/>
  <c r="B81" i="1" s="1"/>
  <c r="D89" i="1"/>
  <c r="C89" i="1" s="1"/>
  <c r="B89" i="1" s="1"/>
  <c r="D97" i="1"/>
  <c r="C97" i="1" s="1"/>
  <c r="B97" i="1" s="1"/>
  <c r="D105" i="1"/>
  <c r="C105" i="1" s="1"/>
  <c r="B105" i="1" s="1"/>
  <c r="D113" i="1"/>
  <c r="C113" i="1" s="1"/>
  <c r="B113" i="1" s="1"/>
  <c r="D121" i="1"/>
  <c r="C121" i="1" s="1"/>
  <c r="B121" i="1" s="1"/>
  <c r="D129" i="1"/>
  <c r="C129" i="1" s="1"/>
  <c r="B129" i="1" s="1"/>
  <c r="D137" i="1"/>
  <c r="C137" i="1" s="1"/>
  <c r="B137" i="1" s="1"/>
  <c r="D145" i="1"/>
  <c r="C145" i="1" s="1"/>
  <c r="B145" i="1" s="1"/>
  <c r="D153" i="1"/>
  <c r="C153" i="1" s="1"/>
  <c r="B153" i="1" s="1"/>
  <c r="D161" i="1"/>
  <c r="C161" i="1" s="1"/>
  <c r="B161" i="1" s="1"/>
  <c r="D169" i="1"/>
  <c r="C169" i="1" s="1"/>
  <c r="B169" i="1" s="1"/>
  <c r="D177" i="1"/>
  <c r="C177" i="1" s="1"/>
  <c r="B177" i="1" s="1"/>
  <c r="D185" i="1"/>
  <c r="C185" i="1" s="1"/>
  <c r="B185" i="1" s="1"/>
  <c r="D193" i="1"/>
  <c r="C193" i="1" s="1"/>
  <c r="B193" i="1" s="1"/>
  <c r="D201" i="1"/>
  <c r="C201" i="1" s="1"/>
  <c r="B201" i="1" s="1"/>
  <c r="D209" i="1"/>
  <c r="C209" i="1" s="1"/>
  <c r="B209" i="1" s="1"/>
  <c r="D217" i="1"/>
  <c r="C217" i="1" s="1"/>
  <c r="B217" i="1" s="1"/>
  <c r="D225" i="1"/>
  <c r="C225" i="1" s="1"/>
  <c r="B225" i="1" s="1"/>
  <c r="D233" i="1"/>
  <c r="C233" i="1" s="1"/>
  <c r="B233" i="1" s="1"/>
  <c r="D241" i="1"/>
  <c r="C241" i="1" s="1"/>
  <c r="B241" i="1" s="1"/>
  <c r="D249" i="1"/>
  <c r="C249" i="1" s="1"/>
  <c r="B249" i="1" s="1"/>
  <c r="D257" i="1"/>
  <c r="C257" i="1" s="1"/>
  <c r="B257" i="1" s="1"/>
  <c r="D265" i="1"/>
  <c r="C265" i="1" s="1"/>
  <c r="B265" i="1" s="1"/>
  <c r="D273" i="1"/>
  <c r="C273" i="1" s="1"/>
  <c r="B273" i="1" s="1"/>
  <c r="D281" i="1"/>
  <c r="C281" i="1" s="1"/>
  <c r="B281" i="1" s="1"/>
  <c r="D289" i="1"/>
  <c r="C289" i="1" s="1"/>
  <c r="B289" i="1" s="1"/>
  <c r="D297" i="1"/>
  <c r="C297" i="1" s="1"/>
  <c r="B297" i="1" s="1"/>
  <c r="D305" i="1"/>
  <c r="C305" i="1" s="1"/>
  <c r="B305" i="1" s="1"/>
  <c r="D313" i="1"/>
  <c r="C313" i="1" s="1"/>
  <c r="B313" i="1" s="1"/>
  <c r="D321" i="1"/>
  <c r="C321" i="1" s="1"/>
  <c r="B321" i="1" s="1"/>
  <c r="D329" i="1"/>
  <c r="C329" i="1" s="1"/>
  <c r="B329" i="1" s="1"/>
  <c r="D337" i="1"/>
  <c r="C337" i="1" s="1"/>
  <c r="B337" i="1" s="1"/>
  <c r="D345" i="1"/>
  <c r="C345" i="1" s="1"/>
  <c r="B345" i="1" s="1"/>
  <c r="D353" i="1"/>
  <c r="C353" i="1" s="1"/>
  <c r="B353" i="1" s="1"/>
  <c r="D361" i="1"/>
  <c r="C361" i="1" s="1"/>
  <c r="B361" i="1" s="1"/>
  <c r="D26" i="1"/>
  <c r="C26" i="1" s="1"/>
  <c r="B26" i="1" s="1"/>
  <c r="D66" i="1"/>
  <c r="C66" i="1" s="1"/>
  <c r="B66" i="1" s="1"/>
  <c r="D114" i="1"/>
  <c r="C114" i="1" s="1"/>
  <c r="B114" i="1" s="1"/>
  <c r="D170" i="1"/>
  <c r="C170" i="1" s="1"/>
  <c r="B170" i="1" s="1"/>
  <c r="D218" i="1"/>
  <c r="C218" i="1" s="1"/>
  <c r="B218" i="1" s="1"/>
  <c r="D266" i="1"/>
  <c r="C266" i="1" s="1"/>
  <c r="B266" i="1" s="1"/>
  <c r="D322" i="1"/>
  <c r="C322" i="1" s="1"/>
  <c r="B322" i="1" s="1"/>
  <c r="B257" i="15" l="1"/>
  <c r="B257" i="14"/>
  <c r="B257" i="13"/>
  <c r="B257" i="12"/>
  <c r="B257" i="8"/>
  <c r="D257" i="8" s="1"/>
  <c r="B257" i="11"/>
  <c r="B257" i="4"/>
  <c r="B257" i="7"/>
  <c r="B257" i="5"/>
  <c r="B257" i="6"/>
  <c r="B257" i="3"/>
  <c r="B216" i="14"/>
  <c r="B216" i="13"/>
  <c r="B216" i="15"/>
  <c r="B216" i="11"/>
  <c r="B216" i="8"/>
  <c r="D216" i="8" s="1"/>
  <c r="B216" i="7"/>
  <c r="B216" i="4"/>
  <c r="B216" i="12"/>
  <c r="B216" i="5"/>
  <c r="B216" i="6"/>
  <c r="B216" i="3"/>
  <c r="B167" i="15"/>
  <c r="B167" i="14"/>
  <c r="B167" i="13"/>
  <c r="B167" i="7"/>
  <c r="B167" i="12"/>
  <c r="B167" i="11"/>
  <c r="B167" i="8"/>
  <c r="D167" i="8" s="1"/>
  <c r="B167" i="4"/>
  <c r="B167" i="5"/>
  <c r="B167" i="6"/>
  <c r="B167" i="3"/>
  <c r="B54" i="15"/>
  <c r="B54" i="14"/>
  <c r="B54" i="13"/>
  <c r="B54" i="7"/>
  <c r="B54" i="12"/>
  <c r="B54" i="11"/>
  <c r="B54" i="4"/>
  <c r="B54" i="8"/>
  <c r="D54" i="8" s="1"/>
  <c r="B54" i="6"/>
  <c r="B54" i="5"/>
  <c r="B54" i="3"/>
  <c r="B194" i="15"/>
  <c r="B194" i="14"/>
  <c r="B194" i="13"/>
  <c r="B194" i="12"/>
  <c r="B194" i="11"/>
  <c r="B194" i="7"/>
  <c r="B194" i="4"/>
  <c r="B194" i="8"/>
  <c r="D194" i="8" s="1"/>
  <c r="B194" i="6"/>
  <c r="B194" i="5"/>
  <c r="B194" i="3"/>
  <c r="B67" i="14"/>
  <c r="B67" i="13"/>
  <c r="B67" i="15"/>
  <c r="B67" i="12"/>
  <c r="B67" i="11"/>
  <c r="B67" i="7"/>
  <c r="B67" i="6"/>
  <c r="B67" i="4"/>
  <c r="B67" i="8"/>
  <c r="D67" i="8" s="1"/>
  <c r="B67" i="5"/>
  <c r="B67" i="3"/>
  <c r="B66" i="15"/>
  <c r="B66" i="14"/>
  <c r="B66" i="13"/>
  <c r="B66" i="12"/>
  <c r="B66" i="11"/>
  <c r="B66" i="5"/>
  <c r="B66" i="8"/>
  <c r="D66" i="8" s="1"/>
  <c r="B66" i="7"/>
  <c r="B66" i="6"/>
  <c r="B66" i="4"/>
  <c r="B66" i="3"/>
  <c r="B313" i="14"/>
  <c r="B313" i="13"/>
  <c r="B313" i="11"/>
  <c r="B313" i="15"/>
  <c r="B313" i="7"/>
  <c r="B313" i="12"/>
  <c r="B313" i="6"/>
  <c r="B313" i="5"/>
  <c r="B313" i="4"/>
  <c r="B313" i="8"/>
  <c r="D313" i="8" s="1"/>
  <c r="B313" i="3"/>
  <c r="B249" i="15"/>
  <c r="B249" i="14"/>
  <c r="B249" i="13"/>
  <c r="B249" i="11"/>
  <c r="B249" i="7"/>
  <c r="B249" i="4"/>
  <c r="B249" i="8"/>
  <c r="D249" i="8" s="1"/>
  <c r="B249" i="12"/>
  <c r="B249" i="5"/>
  <c r="B249" i="6"/>
  <c r="B249" i="3"/>
  <c r="B185" i="15"/>
  <c r="B185" i="14"/>
  <c r="B185" i="13"/>
  <c r="B185" i="12"/>
  <c r="B185" i="11"/>
  <c r="B185" i="7"/>
  <c r="B185" i="8"/>
  <c r="D185" i="8" s="1"/>
  <c r="B185" i="4"/>
  <c r="B185" i="6"/>
  <c r="B185" i="5"/>
  <c r="B185" i="3"/>
  <c r="B121" i="15"/>
  <c r="B121" i="14"/>
  <c r="B121" i="13"/>
  <c r="B121" i="7"/>
  <c r="B121" i="12"/>
  <c r="B121" i="11"/>
  <c r="B121" i="6"/>
  <c r="B121" i="5"/>
  <c r="B121" i="8"/>
  <c r="D121" i="8" s="1"/>
  <c r="B121" i="4"/>
  <c r="B121" i="3"/>
  <c r="B57" i="13"/>
  <c r="B57" i="15"/>
  <c r="B57" i="14"/>
  <c r="B57" i="7"/>
  <c r="B57" i="12"/>
  <c r="B57" i="11"/>
  <c r="B57" i="6"/>
  <c r="B57" i="5"/>
  <c r="B57" i="4"/>
  <c r="B57" i="8"/>
  <c r="D57" i="8" s="1"/>
  <c r="B57" i="3"/>
  <c r="B234" i="13"/>
  <c r="B234" i="15"/>
  <c r="B234" i="14"/>
  <c r="B234" i="12"/>
  <c r="B234" i="11"/>
  <c r="B234" i="8"/>
  <c r="D234" i="8" s="1"/>
  <c r="B234" i="7"/>
  <c r="B234" i="6"/>
  <c r="B234" i="4"/>
  <c r="B234" i="5"/>
  <c r="B234" i="3"/>
  <c r="B336" i="15"/>
  <c r="B336" i="14"/>
  <c r="B336" i="13"/>
  <c r="B336" i="12"/>
  <c r="B336" i="11"/>
  <c r="B336" i="5"/>
  <c r="B336" i="6"/>
  <c r="B336" i="4"/>
  <c r="B336" i="8"/>
  <c r="D336" i="8" s="1"/>
  <c r="B336" i="7"/>
  <c r="B336" i="3"/>
  <c r="B272" i="15"/>
  <c r="B272" i="14"/>
  <c r="B272" i="13"/>
  <c r="B272" i="12"/>
  <c r="B272" i="11"/>
  <c r="B272" i="5"/>
  <c r="B272" i="6"/>
  <c r="B272" i="8"/>
  <c r="D272" i="8" s="1"/>
  <c r="B272" i="4"/>
  <c r="B272" i="7"/>
  <c r="B272" i="3"/>
  <c r="B208" i="15"/>
  <c r="B208" i="14"/>
  <c r="B208" i="13"/>
  <c r="B208" i="12"/>
  <c r="B208" i="11"/>
  <c r="B208" i="8"/>
  <c r="D208" i="8" s="1"/>
  <c r="B208" i="5"/>
  <c r="B208" i="7"/>
  <c r="B208" i="6"/>
  <c r="B208" i="4"/>
  <c r="B208" i="3"/>
  <c r="B144" i="15"/>
  <c r="B144" i="14"/>
  <c r="B144" i="13"/>
  <c r="B144" i="12"/>
  <c r="B144" i="11"/>
  <c r="B144" i="7"/>
  <c r="B144" i="5"/>
  <c r="B144" i="6"/>
  <c r="B144" i="4"/>
  <c r="B144" i="8"/>
  <c r="D144" i="8" s="1"/>
  <c r="B144" i="3"/>
  <c r="B80" i="15"/>
  <c r="B80" i="14"/>
  <c r="B80" i="13"/>
  <c r="B80" i="12"/>
  <c r="B80" i="11"/>
  <c r="B80" i="6"/>
  <c r="B80" i="5"/>
  <c r="B80" i="4"/>
  <c r="B80" i="8"/>
  <c r="D80" i="8" s="1"/>
  <c r="B80" i="7"/>
  <c r="B80" i="3"/>
  <c r="B16" i="15"/>
  <c r="B16" i="14"/>
  <c r="B16" i="13"/>
  <c r="B16" i="12"/>
  <c r="B16" i="11"/>
  <c r="B16" i="6"/>
  <c r="B16" i="5"/>
  <c r="B16" i="8"/>
  <c r="D16" i="8" s="1"/>
  <c r="B16" i="4"/>
  <c r="B16" i="7"/>
  <c r="B16" i="3"/>
  <c r="B351" i="15"/>
  <c r="B351" i="14"/>
  <c r="B351" i="13"/>
  <c r="B351" i="11"/>
  <c r="B351" i="8"/>
  <c r="D351" i="8" s="1"/>
  <c r="B351" i="7"/>
  <c r="B351" i="6"/>
  <c r="B351" i="5"/>
  <c r="B351" i="4"/>
  <c r="B351" i="12"/>
  <c r="B351" i="3"/>
  <c r="B287" i="14"/>
  <c r="B287" i="15"/>
  <c r="B287" i="13"/>
  <c r="B287" i="11"/>
  <c r="B287" i="8"/>
  <c r="D287" i="8" s="1"/>
  <c r="B287" i="7"/>
  <c r="B287" i="6"/>
  <c r="B287" i="5"/>
  <c r="B287" i="4"/>
  <c r="B287" i="12"/>
  <c r="B287" i="3"/>
  <c r="B223" i="15"/>
  <c r="B223" i="14"/>
  <c r="B223" i="13"/>
  <c r="B223" i="12"/>
  <c r="B223" i="8"/>
  <c r="D223" i="8" s="1"/>
  <c r="B223" i="11"/>
  <c r="B223" i="7"/>
  <c r="B223" i="6"/>
  <c r="B223" i="5"/>
  <c r="B223" i="4"/>
  <c r="B223" i="3"/>
  <c r="B159" i="15"/>
  <c r="B159" i="14"/>
  <c r="B159" i="13"/>
  <c r="B159" i="8"/>
  <c r="D159" i="8" s="1"/>
  <c r="B159" i="7"/>
  <c r="B159" i="12"/>
  <c r="B159" i="11"/>
  <c r="B159" i="6"/>
  <c r="B159" i="5"/>
  <c r="B159" i="4"/>
  <c r="B159" i="3"/>
  <c r="B95" i="15"/>
  <c r="B95" i="14"/>
  <c r="B95" i="13"/>
  <c r="B95" i="12"/>
  <c r="B95" i="8"/>
  <c r="D95" i="8" s="1"/>
  <c r="B95" i="11"/>
  <c r="B95" i="7"/>
  <c r="B95" i="6"/>
  <c r="B95" i="5"/>
  <c r="B95" i="4"/>
  <c r="B95" i="3"/>
  <c r="B31" i="14"/>
  <c r="B31" i="13"/>
  <c r="B31" i="15"/>
  <c r="B31" i="11"/>
  <c r="B31" i="8"/>
  <c r="D31" i="8" s="1"/>
  <c r="B31" i="7"/>
  <c r="B31" i="12"/>
  <c r="B31" i="6"/>
  <c r="B31" i="5"/>
  <c r="B31" i="4"/>
  <c r="B31" i="3"/>
  <c r="B50" i="15"/>
  <c r="B50" i="14"/>
  <c r="B50" i="13"/>
  <c r="B50" i="11"/>
  <c r="B50" i="12"/>
  <c r="B50" i="7"/>
  <c r="B50" i="6"/>
  <c r="B50" i="5"/>
  <c r="B50" i="8"/>
  <c r="D50" i="8" s="1"/>
  <c r="B50" i="4"/>
  <c r="B50" i="3"/>
  <c r="B302" i="14"/>
  <c r="B302" i="15"/>
  <c r="B302" i="13"/>
  <c r="B302" i="7"/>
  <c r="B302" i="12"/>
  <c r="B302" i="11"/>
  <c r="B302" i="6"/>
  <c r="B302" i="5"/>
  <c r="B302" i="4"/>
  <c r="B302" i="8"/>
  <c r="D302" i="8" s="1"/>
  <c r="B302" i="3"/>
  <c r="B238" i="15"/>
  <c r="B238" i="13"/>
  <c r="B238" i="14"/>
  <c r="B238" i="7"/>
  <c r="B238" i="12"/>
  <c r="B238" i="11"/>
  <c r="B238" i="6"/>
  <c r="B238" i="5"/>
  <c r="B238" i="4"/>
  <c r="B238" i="8"/>
  <c r="D238" i="8" s="1"/>
  <c r="B238" i="3"/>
  <c r="B174" i="15"/>
  <c r="B174" i="14"/>
  <c r="B174" i="13"/>
  <c r="B174" i="7"/>
  <c r="B174" i="12"/>
  <c r="B174" i="11"/>
  <c r="B174" i="6"/>
  <c r="B174" i="5"/>
  <c r="B174" i="4"/>
  <c r="B174" i="8"/>
  <c r="D174" i="8" s="1"/>
  <c r="B174" i="3"/>
  <c r="B110" i="15"/>
  <c r="B110" i="13"/>
  <c r="B110" i="14"/>
  <c r="B110" i="7"/>
  <c r="B110" i="12"/>
  <c r="B110" i="11"/>
  <c r="B110" i="6"/>
  <c r="B110" i="5"/>
  <c r="B110" i="4"/>
  <c r="B110" i="8"/>
  <c r="D110" i="8" s="1"/>
  <c r="B110" i="3"/>
  <c r="B46" i="15"/>
  <c r="B46" i="13"/>
  <c r="B46" i="14"/>
  <c r="B46" i="7"/>
  <c r="B46" i="12"/>
  <c r="B46" i="11"/>
  <c r="B46" i="6"/>
  <c r="B46" i="5"/>
  <c r="B46" i="4"/>
  <c r="B46" i="8"/>
  <c r="D46" i="8" s="1"/>
  <c r="B46" i="3"/>
  <c r="B82" i="14"/>
  <c r="B82" i="13"/>
  <c r="B82" i="15"/>
  <c r="B82" i="11"/>
  <c r="B82" i="7"/>
  <c r="B82" i="5"/>
  <c r="B82" i="12"/>
  <c r="B82" i="8"/>
  <c r="D82" i="8" s="1"/>
  <c r="B82" i="6"/>
  <c r="B82" i="4"/>
  <c r="B82" i="3"/>
  <c r="B309" i="15"/>
  <c r="B309" i="14"/>
  <c r="B309" i="13"/>
  <c r="B309" i="7"/>
  <c r="B309" i="12"/>
  <c r="B309" i="11"/>
  <c r="B309" i="6"/>
  <c r="B309" i="5"/>
  <c r="B309" i="4"/>
  <c r="B309" i="8"/>
  <c r="D309" i="8" s="1"/>
  <c r="B309" i="3"/>
  <c r="B245" i="11"/>
  <c r="B245" i="15"/>
  <c r="B245" i="14"/>
  <c r="B245" i="13"/>
  <c r="B245" i="7"/>
  <c r="B245" i="12"/>
  <c r="B245" i="6"/>
  <c r="B245" i="5"/>
  <c r="B245" i="4"/>
  <c r="B245" i="8"/>
  <c r="D245" i="8" s="1"/>
  <c r="B245" i="3"/>
  <c r="B181" i="15"/>
  <c r="B181" i="14"/>
  <c r="B181" i="7"/>
  <c r="B181" i="13"/>
  <c r="B181" i="12"/>
  <c r="B181" i="11"/>
  <c r="B181" i="6"/>
  <c r="B181" i="5"/>
  <c r="B181" i="4"/>
  <c r="B181" i="8"/>
  <c r="D181" i="8" s="1"/>
  <c r="B181" i="3"/>
  <c r="B117" i="15"/>
  <c r="B117" i="14"/>
  <c r="B117" i="13"/>
  <c r="B117" i="12"/>
  <c r="B117" i="11"/>
  <c r="B117" i="7"/>
  <c r="B117" i="6"/>
  <c r="B117" i="5"/>
  <c r="B117" i="4"/>
  <c r="B117" i="8"/>
  <c r="D117" i="8" s="1"/>
  <c r="B117" i="3"/>
  <c r="B53" i="14"/>
  <c r="B53" i="15"/>
  <c r="B53" i="7"/>
  <c r="B53" i="12"/>
  <c r="B53" i="11"/>
  <c r="B53" i="13"/>
  <c r="B53" i="6"/>
  <c r="B53" i="5"/>
  <c r="B53" i="4"/>
  <c r="B53" i="8"/>
  <c r="D53" i="8" s="1"/>
  <c r="B53" i="3"/>
  <c r="B138" i="15"/>
  <c r="B138" i="14"/>
  <c r="B138" i="13"/>
  <c r="B138" i="12"/>
  <c r="B138" i="11"/>
  <c r="B138" i="8"/>
  <c r="D138" i="8" s="1"/>
  <c r="B138" i="7"/>
  <c r="B138" i="6"/>
  <c r="B138" i="5"/>
  <c r="B138" i="4"/>
  <c r="B138" i="3"/>
  <c r="B316" i="15"/>
  <c r="B316" i="13"/>
  <c r="B316" i="7"/>
  <c r="B316" i="14"/>
  <c r="B316" i="12"/>
  <c r="B316" i="11"/>
  <c r="B316" i="5"/>
  <c r="B316" i="8"/>
  <c r="D316" i="8" s="1"/>
  <c r="B316" i="6"/>
  <c r="B316" i="4"/>
  <c r="B316" i="3"/>
  <c r="B252" i="14"/>
  <c r="B252" i="13"/>
  <c r="B252" i="15"/>
  <c r="B252" i="8"/>
  <c r="D252" i="8" s="1"/>
  <c r="B252" i="7"/>
  <c r="B252" i="12"/>
  <c r="B252" i="11"/>
  <c r="B252" i="5"/>
  <c r="B252" i="6"/>
  <c r="B252" i="4"/>
  <c r="B252" i="3"/>
  <c r="B188" i="14"/>
  <c r="B188" i="13"/>
  <c r="B188" i="8"/>
  <c r="D188" i="8" s="1"/>
  <c r="B188" i="7"/>
  <c r="B188" i="15"/>
  <c r="B188" i="12"/>
  <c r="B188" i="11"/>
  <c r="B188" i="5"/>
  <c r="B188" i="6"/>
  <c r="B188" i="4"/>
  <c r="B188" i="3"/>
  <c r="B124" i="14"/>
  <c r="B124" i="13"/>
  <c r="B124" i="8"/>
  <c r="D124" i="8" s="1"/>
  <c r="B124" i="7"/>
  <c r="B124" i="12"/>
  <c r="B124" i="15"/>
  <c r="B124" i="11"/>
  <c r="B124" i="5"/>
  <c r="B124" i="6"/>
  <c r="B124" i="4"/>
  <c r="B124" i="3"/>
  <c r="B60" i="14"/>
  <c r="B60" i="13"/>
  <c r="B60" i="15"/>
  <c r="B60" i="12"/>
  <c r="B60" i="11"/>
  <c r="B60" i="5"/>
  <c r="B60" i="4"/>
  <c r="B60" i="8"/>
  <c r="D60" i="8" s="1"/>
  <c r="B60" i="7"/>
  <c r="B60" i="6"/>
  <c r="B60" i="3"/>
  <c r="B226" i="15"/>
  <c r="B226" i="14"/>
  <c r="B226" i="13"/>
  <c r="B226" i="12"/>
  <c r="B226" i="11"/>
  <c r="B226" i="7"/>
  <c r="B226" i="6"/>
  <c r="B226" i="8"/>
  <c r="D226" i="8" s="1"/>
  <c r="B226" i="5"/>
  <c r="B226" i="4"/>
  <c r="B226" i="3"/>
  <c r="B315" i="14"/>
  <c r="B315" i="15"/>
  <c r="B315" i="13"/>
  <c r="B315" i="7"/>
  <c r="B315" i="12"/>
  <c r="B315" i="11"/>
  <c r="B315" i="8"/>
  <c r="D315" i="8" s="1"/>
  <c r="B315" i="6"/>
  <c r="B315" i="5"/>
  <c r="B315" i="4"/>
  <c r="B315" i="3"/>
  <c r="B251" i="15"/>
  <c r="B251" i="14"/>
  <c r="B251" i="13"/>
  <c r="B251" i="11"/>
  <c r="B251" i="7"/>
  <c r="B251" i="8"/>
  <c r="D251" i="8" s="1"/>
  <c r="B251" i="5"/>
  <c r="B251" i="12"/>
  <c r="B251" i="4"/>
  <c r="B251" i="6"/>
  <c r="B251" i="3"/>
  <c r="B187" i="15"/>
  <c r="B187" i="14"/>
  <c r="B187" i="13"/>
  <c r="B187" i="12"/>
  <c r="B187" i="11"/>
  <c r="B187" i="8"/>
  <c r="D187" i="8" s="1"/>
  <c r="B187" i="7"/>
  <c r="B187" i="5"/>
  <c r="B187" i="6"/>
  <c r="B187" i="4"/>
  <c r="B187" i="3"/>
  <c r="B123" i="15"/>
  <c r="B123" i="12"/>
  <c r="B123" i="13"/>
  <c r="B123" i="11"/>
  <c r="B123" i="14"/>
  <c r="B123" i="7"/>
  <c r="B123" i="5"/>
  <c r="B123" i="4"/>
  <c r="B123" i="8"/>
  <c r="D123" i="8" s="1"/>
  <c r="B123" i="6"/>
  <c r="B123" i="3"/>
  <c r="B59" i="15"/>
  <c r="B59" i="14"/>
  <c r="B59" i="13"/>
  <c r="B59" i="12"/>
  <c r="B59" i="11"/>
  <c r="B59" i="7"/>
  <c r="B59" i="4"/>
  <c r="B59" i="8"/>
  <c r="D59" i="8" s="1"/>
  <c r="B59" i="5"/>
  <c r="B59" i="6"/>
  <c r="B59" i="3"/>
  <c r="B129" i="15"/>
  <c r="B129" i="14"/>
  <c r="B129" i="13"/>
  <c r="B129" i="12"/>
  <c r="B129" i="11"/>
  <c r="B129" i="8"/>
  <c r="D129" i="8" s="1"/>
  <c r="B129" i="6"/>
  <c r="B129" i="7"/>
  <c r="B129" i="5"/>
  <c r="B129" i="4"/>
  <c r="B129" i="3"/>
  <c r="B88" i="14"/>
  <c r="B88" i="13"/>
  <c r="B88" i="15"/>
  <c r="B88" i="11"/>
  <c r="B88" i="8"/>
  <c r="D88" i="8" s="1"/>
  <c r="B88" i="7"/>
  <c r="B88" i="4"/>
  <c r="B88" i="6"/>
  <c r="B88" i="12"/>
  <c r="B88" i="5"/>
  <c r="B88" i="3"/>
  <c r="B39" i="15"/>
  <c r="B39" i="14"/>
  <c r="B39" i="13"/>
  <c r="B39" i="7"/>
  <c r="B39" i="12"/>
  <c r="B39" i="11"/>
  <c r="B39" i="5"/>
  <c r="B39" i="8"/>
  <c r="D39" i="8" s="1"/>
  <c r="B39" i="6"/>
  <c r="B39" i="4"/>
  <c r="B39" i="3"/>
  <c r="B154" i="15"/>
  <c r="B154" i="14"/>
  <c r="B154" i="13"/>
  <c r="B154" i="12"/>
  <c r="B154" i="11"/>
  <c r="B154" i="8"/>
  <c r="D154" i="8" s="1"/>
  <c r="B154" i="7"/>
  <c r="B154" i="6"/>
  <c r="B154" i="4"/>
  <c r="B154" i="5"/>
  <c r="B154" i="3"/>
  <c r="B324" i="15"/>
  <c r="B324" i="14"/>
  <c r="B324" i="13"/>
  <c r="B324" i="12"/>
  <c r="B324" i="11"/>
  <c r="B324" i="8"/>
  <c r="D324" i="8" s="1"/>
  <c r="B324" i="5"/>
  <c r="B324" i="6"/>
  <c r="B324" i="4"/>
  <c r="B324" i="7"/>
  <c r="B324" i="3"/>
  <c r="B195" i="15"/>
  <c r="B195" i="14"/>
  <c r="B195" i="8"/>
  <c r="D195" i="8" s="1"/>
  <c r="B195" i="7"/>
  <c r="B195" i="12"/>
  <c r="B195" i="13"/>
  <c r="B195" i="11"/>
  <c r="B195" i="6"/>
  <c r="L195" i="6" s="1"/>
  <c r="B195" i="5"/>
  <c r="B195" i="4"/>
  <c r="B195" i="3"/>
  <c r="B26" i="15"/>
  <c r="B26" i="14"/>
  <c r="B26" i="13"/>
  <c r="B26" i="12"/>
  <c r="B26" i="11"/>
  <c r="B26" i="4"/>
  <c r="B26" i="8"/>
  <c r="D26" i="8" s="1"/>
  <c r="B26" i="7"/>
  <c r="B26" i="6"/>
  <c r="B26" i="5"/>
  <c r="B26" i="3"/>
  <c r="B305" i="15"/>
  <c r="B305" i="14"/>
  <c r="B305" i="13"/>
  <c r="B305" i="8"/>
  <c r="D305" i="8" s="1"/>
  <c r="B305" i="7"/>
  <c r="B305" i="12"/>
  <c r="B305" i="11"/>
  <c r="B305" i="6"/>
  <c r="B305" i="5"/>
  <c r="B305" i="4"/>
  <c r="B305" i="3"/>
  <c r="B241" i="15"/>
  <c r="B241" i="14"/>
  <c r="B241" i="12"/>
  <c r="B241" i="11"/>
  <c r="B241" i="13"/>
  <c r="B241" i="8"/>
  <c r="D241" i="8" s="1"/>
  <c r="B241" i="7"/>
  <c r="B241" i="6"/>
  <c r="B241" i="5"/>
  <c r="B241" i="4"/>
  <c r="B241" i="3"/>
  <c r="B177" i="15"/>
  <c r="B177" i="14"/>
  <c r="B177" i="13"/>
  <c r="B177" i="8"/>
  <c r="D177" i="8" s="1"/>
  <c r="B177" i="7"/>
  <c r="B177" i="12"/>
  <c r="B177" i="11"/>
  <c r="B177" i="5"/>
  <c r="B177" i="4"/>
  <c r="B177" i="6"/>
  <c r="B177" i="3"/>
  <c r="B113" i="15"/>
  <c r="B113" i="14"/>
  <c r="B113" i="13"/>
  <c r="B113" i="8"/>
  <c r="D113" i="8" s="1"/>
  <c r="B113" i="7"/>
  <c r="B113" i="12"/>
  <c r="B113" i="11"/>
  <c r="B113" i="6"/>
  <c r="B113" i="5"/>
  <c r="B113" i="4"/>
  <c r="B113" i="3"/>
  <c r="B49" i="15"/>
  <c r="B49" i="13"/>
  <c r="B49" i="14"/>
  <c r="B49" i="8"/>
  <c r="D49" i="8" s="1"/>
  <c r="B49" i="7"/>
  <c r="B49" i="12"/>
  <c r="B49" i="11"/>
  <c r="B49" i="6"/>
  <c r="B49" i="4"/>
  <c r="B49" i="5"/>
  <c r="B49" i="3"/>
  <c r="B186" i="15"/>
  <c r="B186" i="14"/>
  <c r="B186" i="13"/>
  <c r="B186" i="12"/>
  <c r="B186" i="11"/>
  <c r="B186" i="8"/>
  <c r="D186" i="8" s="1"/>
  <c r="B186" i="7"/>
  <c r="B186" i="4"/>
  <c r="B186" i="6"/>
  <c r="B186" i="5"/>
  <c r="B186" i="3"/>
  <c r="B328" i="15"/>
  <c r="B328" i="14"/>
  <c r="B328" i="13"/>
  <c r="B328" i="11"/>
  <c r="B328" i="7"/>
  <c r="B328" i="12"/>
  <c r="B328" i="6"/>
  <c r="B328" i="5"/>
  <c r="B328" i="8"/>
  <c r="D328" i="8" s="1"/>
  <c r="B328" i="4"/>
  <c r="B328" i="3"/>
  <c r="B264" i="15"/>
  <c r="B264" i="14"/>
  <c r="B264" i="11"/>
  <c r="B264" i="13"/>
  <c r="B264" i="7"/>
  <c r="B264" i="12"/>
  <c r="B264" i="6"/>
  <c r="B264" i="8"/>
  <c r="D264" i="8" s="1"/>
  <c r="B264" i="5"/>
  <c r="B264" i="4"/>
  <c r="B264" i="3"/>
  <c r="B200" i="15"/>
  <c r="B200" i="14"/>
  <c r="B200" i="13"/>
  <c r="B200" i="7"/>
  <c r="B200" i="12"/>
  <c r="B200" i="11"/>
  <c r="B200" i="8"/>
  <c r="D200" i="8" s="1"/>
  <c r="B200" i="6"/>
  <c r="B200" i="5"/>
  <c r="B200" i="4"/>
  <c r="B200" i="3"/>
  <c r="B136" i="15"/>
  <c r="B136" i="14"/>
  <c r="B136" i="13"/>
  <c r="B136" i="7"/>
  <c r="B136" i="12"/>
  <c r="B136" i="11"/>
  <c r="B136" i="8"/>
  <c r="D136" i="8" s="1"/>
  <c r="B136" i="6"/>
  <c r="B136" i="5"/>
  <c r="B136" i="4"/>
  <c r="B136" i="3"/>
  <c r="B72" i="15"/>
  <c r="B72" i="14"/>
  <c r="B72" i="13"/>
  <c r="B72" i="7"/>
  <c r="B72" i="12"/>
  <c r="B72" i="11"/>
  <c r="B72" i="6"/>
  <c r="B72" i="5"/>
  <c r="B72" i="8"/>
  <c r="D72" i="8" s="1"/>
  <c r="B72" i="4"/>
  <c r="B72" i="3"/>
  <c r="B354" i="15"/>
  <c r="B354" i="13"/>
  <c r="B354" i="14"/>
  <c r="B354" i="12"/>
  <c r="B354" i="11"/>
  <c r="B354" i="8"/>
  <c r="D354" i="8" s="1"/>
  <c r="B354" i="7"/>
  <c r="B354" i="6"/>
  <c r="B354" i="5"/>
  <c r="B354" i="4"/>
  <c r="B354" i="3"/>
  <c r="B343" i="14"/>
  <c r="B343" i="13"/>
  <c r="B343" i="15"/>
  <c r="B343" i="12"/>
  <c r="B343" i="11"/>
  <c r="B343" i="8"/>
  <c r="D343" i="8" s="1"/>
  <c r="B343" i="7"/>
  <c r="B343" i="6"/>
  <c r="B343" i="5"/>
  <c r="B343" i="4"/>
  <c r="B343" i="3"/>
  <c r="B279" i="14"/>
  <c r="B279" i="15"/>
  <c r="B279" i="13"/>
  <c r="B279" i="12"/>
  <c r="B279" i="11"/>
  <c r="B279" i="8"/>
  <c r="D279" i="8" s="1"/>
  <c r="B279" i="7"/>
  <c r="B279" i="6"/>
  <c r="B279" i="5"/>
  <c r="B279" i="4"/>
  <c r="B279" i="3"/>
  <c r="B215" i="14"/>
  <c r="B215" i="13"/>
  <c r="B215" i="11"/>
  <c r="B215" i="15"/>
  <c r="B215" i="8"/>
  <c r="D215" i="8" s="1"/>
  <c r="B215" i="7"/>
  <c r="B215" i="6"/>
  <c r="B215" i="5"/>
  <c r="B215" i="12"/>
  <c r="B215" i="4"/>
  <c r="B215" i="3"/>
  <c r="B151" i="15"/>
  <c r="B151" i="14"/>
  <c r="B151" i="13"/>
  <c r="B151" i="8"/>
  <c r="D151" i="8" s="1"/>
  <c r="B151" i="7"/>
  <c r="B151" i="12"/>
  <c r="B151" i="11"/>
  <c r="B151" i="6"/>
  <c r="B151" i="5"/>
  <c r="B151" i="4"/>
  <c r="B151" i="3"/>
  <c r="B87" i="15"/>
  <c r="B87" i="14"/>
  <c r="B87" i="13"/>
  <c r="B87" i="12"/>
  <c r="B87" i="8"/>
  <c r="D87" i="8" s="1"/>
  <c r="B87" i="11"/>
  <c r="B87" i="7"/>
  <c r="B87" i="6"/>
  <c r="B87" i="5"/>
  <c r="B87" i="4"/>
  <c r="B87" i="3"/>
  <c r="B23" i="15"/>
  <c r="B23" i="14"/>
  <c r="B23" i="13"/>
  <c r="B23" i="12"/>
  <c r="B23" i="11"/>
  <c r="B23" i="8"/>
  <c r="D23" i="8" s="1"/>
  <c r="B23" i="7"/>
  <c r="B23" i="6"/>
  <c r="B23" i="5"/>
  <c r="B23" i="4"/>
  <c r="B23" i="3"/>
  <c r="B358" i="15"/>
  <c r="B358" i="14"/>
  <c r="B358" i="13"/>
  <c r="B358" i="11"/>
  <c r="B358" i="8"/>
  <c r="D358" i="8" s="1"/>
  <c r="B358" i="7"/>
  <c r="B358" i="12"/>
  <c r="B358" i="6"/>
  <c r="B358" i="5"/>
  <c r="B358" i="4"/>
  <c r="B358" i="3"/>
  <c r="B294" i="15"/>
  <c r="B294" i="14"/>
  <c r="B294" i="13"/>
  <c r="B294" i="11"/>
  <c r="B294" i="8"/>
  <c r="D294" i="8" s="1"/>
  <c r="B294" i="7"/>
  <c r="B294" i="6"/>
  <c r="B294" i="5"/>
  <c r="B294" i="12"/>
  <c r="B294" i="4"/>
  <c r="B294" i="3"/>
  <c r="B230" i="15"/>
  <c r="B230" i="14"/>
  <c r="B230" i="13"/>
  <c r="B230" i="11"/>
  <c r="B230" i="8"/>
  <c r="D230" i="8" s="1"/>
  <c r="B230" i="7"/>
  <c r="B230" i="12"/>
  <c r="B230" i="6"/>
  <c r="B230" i="5"/>
  <c r="B230" i="4"/>
  <c r="B230" i="3"/>
  <c r="B166" i="15"/>
  <c r="B166" i="14"/>
  <c r="B166" i="13"/>
  <c r="B166" i="11"/>
  <c r="B166" i="8"/>
  <c r="D166" i="8" s="1"/>
  <c r="B166" i="7"/>
  <c r="B166" i="12"/>
  <c r="B166" i="6"/>
  <c r="B166" i="4"/>
  <c r="B166" i="5"/>
  <c r="B166" i="3"/>
  <c r="B102" i="14"/>
  <c r="B102" i="15"/>
  <c r="B102" i="13"/>
  <c r="B102" i="11"/>
  <c r="B102" i="8"/>
  <c r="D102" i="8" s="1"/>
  <c r="B102" i="7"/>
  <c r="B102" i="12"/>
  <c r="B102" i="6"/>
  <c r="B102" i="4"/>
  <c r="B102" i="5"/>
  <c r="B102" i="3"/>
  <c r="B38" i="15"/>
  <c r="B38" i="14"/>
  <c r="B38" i="13"/>
  <c r="B38" i="11"/>
  <c r="B38" i="8"/>
  <c r="D38" i="8" s="1"/>
  <c r="B38" i="7"/>
  <c r="B38" i="6"/>
  <c r="B38" i="4"/>
  <c r="B38" i="12"/>
  <c r="B38" i="5"/>
  <c r="B38" i="3"/>
  <c r="B18" i="14"/>
  <c r="B18" i="13"/>
  <c r="B18" i="11"/>
  <c r="B18" i="15"/>
  <c r="B18" i="7"/>
  <c r="B18" i="12"/>
  <c r="B18" i="5"/>
  <c r="B18" i="8"/>
  <c r="D18" i="8" s="1"/>
  <c r="B18" i="6"/>
  <c r="B18" i="4"/>
  <c r="B18" i="3"/>
  <c r="B301" i="15"/>
  <c r="B301" i="12"/>
  <c r="B301" i="14"/>
  <c r="B301" i="11"/>
  <c r="B301" i="13"/>
  <c r="B301" i="7"/>
  <c r="B301" i="6"/>
  <c r="B301" i="8"/>
  <c r="D301" i="8" s="1"/>
  <c r="B301" i="5"/>
  <c r="B301" i="4"/>
  <c r="B301" i="3"/>
  <c r="B237" i="11"/>
  <c r="B237" i="14"/>
  <c r="B237" i="15"/>
  <c r="B237" i="7"/>
  <c r="B237" i="13"/>
  <c r="B237" i="12"/>
  <c r="B237" i="6"/>
  <c r="B237" i="8"/>
  <c r="D237" i="8" s="1"/>
  <c r="B237" i="5"/>
  <c r="B237" i="4"/>
  <c r="B237" i="3"/>
  <c r="B173" i="15"/>
  <c r="B173" i="14"/>
  <c r="B173" i="13"/>
  <c r="B173" i="12"/>
  <c r="B173" i="11"/>
  <c r="B173" i="7"/>
  <c r="B173" i="6"/>
  <c r="B173" i="5"/>
  <c r="B173" i="8"/>
  <c r="D173" i="8" s="1"/>
  <c r="B173" i="4"/>
  <c r="B173" i="3"/>
  <c r="B109" i="14"/>
  <c r="B109" i="15"/>
  <c r="B109" i="13"/>
  <c r="B109" i="7"/>
  <c r="B109" i="12"/>
  <c r="B109" i="11"/>
  <c r="B109" i="6"/>
  <c r="B109" i="8"/>
  <c r="D109" i="8" s="1"/>
  <c r="B109" i="5"/>
  <c r="B109" i="4"/>
  <c r="B109" i="3"/>
  <c r="B45" i="11"/>
  <c r="B45" i="15"/>
  <c r="B45" i="14"/>
  <c r="B45" i="13"/>
  <c r="B45" i="7"/>
  <c r="B45" i="12"/>
  <c r="B45" i="6"/>
  <c r="B45" i="8"/>
  <c r="D45" i="8" s="1"/>
  <c r="B45" i="5"/>
  <c r="B45" i="4"/>
  <c r="B45" i="3"/>
  <c r="B98" i="15"/>
  <c r="B98" i="14"/>
  <c r="B98" i="13"/>
  <c r="B98" i="12"/>
  <c r="B98" i="11"/>
  <c r="B98" i="8"/>
  <c r="D98" i="8" s="1"/>
  <c r="B98" i="7"/>
  <c r="B98" i="4"/>
  <c r="B98" i="6"/>
  <c r="B98" i="5"/>
  <c r="B98" i="3"/>
  <c r="B308" i="15"/>
  <c r="B308" i="14"/>
  <c r="B308" i="13"/>
  <c r="B308" i="11"/>
  <c r="B308" i="7"/>
  <c r="B308" i="6"/>
  <c r="B308" i="4"/>
  <c r="B308" i="12"/>
  <c r="B308" i="8"/>
  <c r="D308" i="8" s="1"/>
  <c r="B308" i="5"/>
  <c r="B308" i="3"/>
  <c r="B244" i="15"/>
  <c r="B244" i="14"/>
  <c r="B244" i="13"/>
  <c r="B244" i="11"/>
  <c r="B244" i="5"/>
  <c r="B244" i="8"/>
  <c r="D244" i="8" s="1"/>
  <c r="B244" i="6"/>
  <c r="B244" i="7"/>
  <c r="B244" i="4"/>
  <c r="B244" i="12"/>
  <c r="B244" i="3"/>
  <c r="B180" i="15"/>
  <c r="B180" i="14"/>
  <c r="B180" i="13"/>
  <c r="B180" i="11"/>
  <c r="B180" i="7"/>
  <c r="B180" i="12"/>
  <c r="B180" i="5"/>
  <c r="B180" i="6"/>
  <c r="B180" i="8"/>
  <c r="D180" i="8" s="1"/>
  <c r="B180" i="4"/>
  <c r="B180" i="3"/>
  <c r="B116" i="15"/>
  <c r="B116" i="14"/>
  <c r="B116" i="13"/>
  <c r="B116" i="11"/>
  <c r="B116" i="7"/>
  <c r="B116" i="8"/>
  <c r="D116" i="8" s="1"/>
  <c r="B116" i="12"/>
  <c r="B116" i="5"/>
  <c r="B116" i="6"/>
  <c r="B116" i="4"/>
  <c r="B116" i="3"/>
  <c r="B52" i="15"/>
  <c r="B52" i="14"/>
  <c r="B52" i="13"/>
  <c r="B52" i="11"/>
  <c r="B52" i="8"/>
  <c r="D52" i="8" s="1"/>
  <c r="B52" i="7"/>
  <c r="B52" i="5"/>
  <c r="B52" i="6"/>
  <c r="B52" i="4"/>
  <c r="B52" i="12"/>
  <c r="B52" i="3"/>
  <c r="B162" i="14"/>
  <c r="B162" i="15"/>
  <c r="B162" i="13"/>
  <c r="B162" i="12"/>
  <c r="B162" i="11"/>
  <c r="B162" i="6"/>
  <c r="B162" i="8"/>
  <c r="D162" i="8" s="1"/>
  <c r="B162" i="4"/>
  <c r="B162" i="7"/>
  <c r="B162" i="5"/>
  <c r="B162" i="3"/>
  <c r="B307" i="15"/>
  <c r="B307" i="14"/>
  <c r="B307" i="13"/>
  <c r="B307" i="12"/>
  <c r="B307" i="11"/>
  <c r="B307" i="7"/>
  <c r="B307" i="4"/>
  <c r="B307" i="8"/>
  <c r="D307" i="8" s="1"/>
  <c r="B307" i="5"/>
  <c r="B307" i="6"/>
  <c r="B307" i="3"/>
  <c r="B243" i="11"/>
  <c r="B243" i="15"/>
  <c r="B243" i="14"/>
  <c r="B243" i="13"/>
  <c r="B243" i="8"/>
  <c r="D243" i="8" s="1"/>
  <c r="B243" i="12"/>
  <c r="B243" i="4"/>
  <c r="B243" i="7"/>
  <c r="B243" i="6"/>
  <c r="B243" i="5"/>
  <c r="B243" i="3"/>
  <c r="B179" i="15"/>
  <c r="B179" i="14"/>
  <c r="B179" i="13"/>
  <c r="B179" i="12"/>
  <c r="B179" i="11"/>
  <c r="B179" i="8"/>
  <c r="D179" i="8" s="1"/>
  <c r="B179" i="7"/>
  <c r="B179" i="4"/>
  <c r="B179" i="6"/>
  <c r="B179" i="5"/>
  <c r="B179" i="3"/>
  <c r="B115" i="14"/>
  <c r="B115" i="15"/>
  <c r="B115" i="13"/>
  <c r="B115" i="11"/>
  <c r="B115" i="12"/>
  <c r="B115" i="8"/>
  <c r="D115" i="8" s="1"/>
  <c r="B115" i="7"/>
  <c r="B115" i="4"/>
  <c r="B115" i="6"/>
  <c r="B115" i="5"/>
  <c r="B115" i="3"/>
  <c r="B51" i="15"/>
  <c r="B51" i="14"/>
  <c r="B51" i="13"/>
  <c r="B51" i="12"/>
  <c r="B51" i="11"/>
  <c r="B51" i="4"/>
  <c r="B51" i="6"/>
  <c r="L51" i="6" s="1"/>
  <c r="B51" i="8"/>
  <c r="D51" i="8" s="1"/>
  <c r="B51" i="5"/>
  <c r="B51" i="7"/>
  <c r="B51" i="3"/>
  <c r="B114" i="15"/>
  <c r="B114" i="14"/>
  <c r="B114" i="13"/>
  <c r="B114" i="11"/>
  <c r="B114" i="7"/>
  <c r="B114" i="12"/>
  <c r="B114" i="5"/>
  <c r="B114" i="4"/>
  <c r="B114" i="8"/>
  <c r="D114" i="8" s="1"/>
  <c r="B114" i="6"/>
  <c r="L114" i="6" s="1"/>
  <c r="B114" i="3"/>
  <c r="B344" i="14"/>
  <c r="B344" i="13"/>
  <c r="B344" i="12"/>
  <c r="B344" i="11"/>
  <c r="B344" i="8"/>
  <c r="D344" i="8" s="1"/>
  <c r="B344" i="7"/>
  <c r="B344" i="15"/>
  <c r="B344" i="4"/>
  <c r="B344" i="6"/>
  <c r="B344" i="5"/>
  <c r="B344" i="3"/>
  <c r="B24" i="14"/>
  <c r="B24" i="13"/>
  <c r="B24" i="15"/>
  <c r="B24" i="11"/>
  <c r="B24" i="8"/>
  <c r="D24" i="8" s="1"/>
  <c r="B24" i="7"/>
  <c r="B24" i="4"/>
  <c r="B24" i="12"/>
  <c r="B24" i="6"/>
  <c r="B24" i="5"/>
  <c r="B24" i="3"/>
  <c r="B106" i="13"/>
  <c r="B106" i="15"/>
  <c r="B106" i="12"/>
  <c r="B106" i="11"/>
  <c r="B106" i="8"/>
  <c r="D106" i="8" s="1"/>
  <c r="B106" i="7"/>
  <c r="B106" i="14"/>
  <c r="B106" i="5"/>
  <c r="B106" i="4"/>
  <c r="B106" i="6"/>
  <c r="B106" i="3"/>
  <c r="B317" i="13"/>
  <c r="B317" i="15"/>
  <c r="B317" i="14"/>
  <c r="B317" i="12"/>
  <c r="B317" i="11"/>
  <c r="B317" i="4"/>
  <c r="B317" i="8"/>
  <c r="D317" i="8" s="1"/>
  <c r="B317" i="7"/>
  <c r="B317" i="5"/>
  <c r="B317" i="6"/>
  <c r="B317" i="3"/>
  <c r="B260" i="15"/>
  <c r="B260" i="14"/>
  <c r="B260" i="13"/>
  <c r="B260" i="12"/>
  <c r="B260" i="8"/>
  <c r="D260" i="8" s="1"/>
  <c r="B260" i="11"/>
  <c r="B260" i="7"/>
  <c r="B260" i="5"/>
  <c r="B260" i="6"/>
  <c r="B260" i="4"/>
  <c r="B260" i="3"/>
  <c r="B131" i="15"/>
  <c r="B131" i="14"/>
  <c r="B131" i="13"/>
  <c r="B131" i="11"/>
  <c r="B131" i="6"/>
  <c r="B131" i="5"/>
  <c r="B131" i="12"/>
  <c r="B131" i="4"/>
  <c r="B131" i="8"/>
  <c r="D131" i="8" s="1"/>
  <c r="B131" i="7"/>
  <c r="B131" i="3"/>
  <c r="B361" i="15"/>
  <c r="B361" i="13"/>
  <c r="B361" i="11"/>
  <c r="B361" i="8"/>
  <c r="D361" i="8" s="1"/>
  <c r="B361" i="7"/>
  <c r="B361" i="6"/>
  <c r="B361" i="12"/>
  <c r="B361" i="5"/>
  <c r="B361" i="4"/>
  <c r="B361" i="14"/>
  <c r="B361" i="3"/>
  <c r="B297" i="15"/>
  <c r="B297" i="14"/>
  <c r="B297" i="13"/>
  <c r="B297" i="6"/>
  <c r="B297" i="12"/>
  <c r="B297" i="8"/>
  <c r="D297" i="8" s="1"/>
  <c r="B297" i="11"/>
  <c r="B297" i="7"/>
  <c r="B297" i="4"/>
  <c r="B297" i="5"/>
  <c r="B297" i="3"/>
  <c r="B233" i="15"/>
  <c r="B233" i="14"/>
  <c r="B233" i="13"/>
  <c r="B233" i="11"/>
  <c r="B233" i="12"/>
  <c r="B233" i="8"/>
  <c r="D233" i="8" s="1"/>
  <c r="B233" i="7"/>
  <c r="B233" i="6"/>
  <c r="B233" i="5"/>
  <c r="B233" i="4"/>
  <c r="B233" i="3"/>
  <c r="B169" i="15"/>
  <c r="B169" i="14"/>
  <c r="B169" i="13"/>
  <c r="B169" i="12"/>
  <c r="B169" i="8"/>
  <c r="D169" i="8" s="1"/>
  <c r="B169" i="11"/>
  <c r="B169" i="7"/>
  <c r="B169" i="5"/>
  <c r="B169" i="4"/>
  <c r="B169" i="6"/>
  <c r="B169" i="3"/>
  <c r="B105" i="13"/>
  <c r="B105" i="15"/>
  <c r="B105" i="14"/>
  <c r="B105" i="8"/>
  <c r="D105" i="8" s="1"/>
  <c r="B105" i="7"/>
  <c r="B105" i="12"/>
  <c r="B105" i="11"/>
  <c r="B105" i="6"/>
  <c r="B105" i="5"/>
  <c r="B105" i="4"/>
  <c r="B105" i="3"/>
  <c r="B41" i="15"/>
  <c r="B41" i="14"/>
  <c r="B41" i="13"/>
  <c r="B41" i="11"/>
  <c r="B41" i="8"/>
  <c r="D41" i="8" s="1"/>
  <c r="B41" i="7"/>
  <c r="B41" i="6"/>
  <c r="B41" i="5"/>
  <c r="B41" i="4"/>
  <c r="B41" i="12"/>
  <c r="B41" i="3"/>
  <c r="B130" i="15"/>
  <c r="B130" i="14"/>
  <c r="B130" i="12"/>
  <c r="B130" i="11"/>
  <c r="B130" i="13"/>
  <c r="B130" i="8"/>
  <c r="D130" i="8" s="1"/>
  <c r="B130" i="7"/>
  <c r="B130" i="6"/>
  <c r="B130" i="5"/>
  <c r="B130" i="4"/>
  <c r="B130" i="3"/>
  <c r="B320" i="15"/>
  <c r="B320" i="14"/>
  <c r="B320" i="13"/>
  <c r="B320" i="12"/>
  <c r="B320" i="11"/>
  <c r="B320" i="8"/>
  <c r="D320" i="8" s="1"/>
  <c r="B320" i="7"/>
  <c r="B320" i="5"/>
  <c r="B320" i="4"/>
  <c r="B320" i="6"/>
  <c r="B320" i="3"/>
  <c r="B256" i="15"/>
  <c r="B256" i="14"/>
  <c r="B256" i="13"/>
  <c r="B256" i="12"/>
  <c r="B256" i="11"/>
  <c r="B256" i="8"/>
  <c r="D256" i="8" s="1"/>
  <c r="B256" i="7"/>
  <c r="B256" i="5"/>
  <c r="B256" i="4"/>
  <c r="B256" i="6"/>
  <c r="B256" i="3"/>
  <c r="B192" i="15"/>
  <c r="B192" i="14"/>
  <c r="B192" i="13"/>
  <c r="B192" i="8"/>
  <c r="D192" i="8" s="1"/>
  <c r="B192" i="7"/>
  <c r="B192" i="12"/>
  <c r="B192" i="11"/>
  <c r="B192" i="5"/>
  <c r="B192" i="4"/>
  <c r="B192" i="6"/>
  <c r="B192" i="3"/>
  <c r="B128" i="14"/>
  <c r="B128" i="15"/>
  <c r="B128" i="13"/>
  <c r="B128" i="8"/>
  <c r="D128" i="8" s="1"/>
  <c r="B128" i="7"/>
  <c r="B128" i="12"/>
  <c r="B128" i="11"/>
  <c r="B128" i="5"/>
  <c r="B128" i="4"/>
  <c r="B128" i="6"/>
  <c r="B128" i="3"/>
  <c r="B64" i="15"/>
  <c r="B64" i="14"/>
  <c r="B64" i="13"/>
  <c r="B64" i="8"/>
  <c r="D64" i="8" s="1"/>
  <c r="B64" i="7"/>
  <c r="B64" i="12"/>
  <c r="B64" i="11"/>
  <c r="B64" i="5"/>
  <c r="B64" i="4"/>
  <c r="B64" i="6"/>
  <c r="B64" i="3"/>
  <c r="B298" i="13"/>
  <c r="B298" i="15"/>
  <c r="B298" i="12"/>
  <c r="B298" i="11"/>
  <c r="B298" i="14"/>
  <c r="B298" i="8"/>
  <c r="D298" i="8" s="1"/>
  <c r="B298" i="7"/>
  <c r="B298" i="5"/>
  <c r="B298" i="4"/>
  <c r="B298" i="6"/>
  <c r="B298" i="3"/>
  <c r="B335" i="15"/>
  <c r="B335" i="13"/>
  <c r="B335" i="14"/>
  <c r="B335" i="12"/>
  <c r="B335" i="11"/>
  <c r="B335" i="7"/>
  <c r="B335" i="5"/>
  <c r="B335" i="4"/>
  <c r="B335" i="6"/>
  <c r="B335" i="8"/>
  <c r="D335" i="8" s="1"/>
  <c r="B335" i="3"/>
  <c r="B271" i="15"/>
  <c r="B271" i="14"/>
  <c r="B271" i="13"/>
  <c r="B271" i="12"/>
  <c r="B271" i="11"/>
  <c r="B271" i="5"/>
  <c r="B271" i="4"/>
  <c r="B271" i="8"/>
  <c r="D271" i="8" s="1"/>
  <c r="B271" i="7"/>
  <c r="B271" i="6"/>
  <c r="B271" i="3"/>
  <c r="B207" i="14"/>
  <c r="B207" i="13"/>
  <c r="B207" i="15"/>
  <c r="B207" i="12"/>
  <c r="B207" i="11"/>
  <c r="B207" i="5"/>
  <c r="B207" i="4"/>
  <c r="B207" i="8"/>
  <c r="D207" i="8" s="1"/>
  <c r="B207" i="7"/>
  <c r="B207" i="6"/>
  <c r="B207" i="3"/>
  <c r="B143" i="15"/>
  <c r="B143" i="13"/>
  <c r="B143" i="14"/>
  <c r="B143" i="12"/>
  <c r="B143" i="11"/>
  <c r="B143" i="5"/>
  <c r="B143" i="8"/>
  <c r="D143" i="8" s="1"/>
  <c r="B143" i="4"/>
  <c r="B143" i="7"/>
  <c r="B143" i="6"/>
  <c r="B143" i="3"/>
  <c r="B79" i="15"/>
  <c r="B79" i="14"/>
  <c r="B79" i="13"/>
  <c r="B79" i="12"/>
  <c r="B79" i="11"/>
  <c r="B79" i="7"/>
  <c r="B79" i="4"/>
  <c r="B79" i="5"/>
  <c r="B79" i="6"/>
  <c r="B79" i="8"/>
  <c r="D79" i="8" s="1"/>
  <c r="B79" i="3"/>
  <c r="B15" i="15"/>
  <c r="B15" i="14"/>
  <c r="B15" i="13"/>
  <c r="B15" i="12"/>
  <c r="B15" i="11"/>
  <c r="B15" i="4"/>
  <c r="B15" i="5"/>
  <c r="B15" i="8"/>
  <c r="D15" i="8" s="1"/>
  <c r="B15" i="7"/>
  <c r="B15" i="6"/>
  <c r="B15" i="3"/>
  <c r="B350" i="14"/>
  <c r="B350" i="15"/>
  <c r="B350" i="13"/>
  <c r="B350" i="12"/>
  <c r="B350" i="11"/>
  <c r="B350" i="7"/>
  <c r="B350" i="5"/>
  <c r="B350" i="4"/>
  <c r="B350" i="6"/>
  <c r="B350" i="8"/>
  <c r="D350" i="8" s="1"/>
  <c r="B350" i="3"/>
  <c r="B286" i="15"/>
  <c r="B286" i="14"/>
  <c r="B286" i="13"/>
  <c r="B286" i="12"/>
  <c r="B286" i="11"/>
  <c r="B286" i="7"/>
  <c r="B286" i="5"/>
  <c r="B286" i="4"/>
  <c r="B286" i="8"/>
  <c r="D286" i="8" s="1"/>
  <c r="B286" i="6"/>
  <c r="B286" i="3"/>
  <c r="B222" i="15"/>
  <c r="B222" i="14"/>
  <c r="B222" i="13"/>
  <c r="B222" i="12"/>
  <c r="B222" i="11"/>
  <c r="B222" i="7"/>
  <c r="B222" i="5"/>
  <c r="B222" i="4"/>
  <c r="B222" i="8"/>
  <c r="D222" i="8" s="1"/>
  <c r="B222" i="6"/>
  <c r="B222" i="3"/>
  <c r="B158" i="15"/>
  <c r="B158" i="14"/>
  <c r="B158" i="13"/>
  <c r="B158" i="12"/>
  <c r="B158" i="11"/>
  <c r="B158" i="7"/>
  <c r="B158" i="4"/>
  <c r="B158" i="5"/>
  <c r="B158" i="6"/>
  <c r="B158" i="8"/>
  <c r="D158" i="8" s="1"/>
  <c r="B158" i="3"/>
  <c r="B94" i="15"/>
  <c r="B94" i="13"/>
  <c r="B94" i="14"/>
  <c r="B94" i="12"/>
  <c r="B94" i="11"/>
  <c r="B94" i="7"/>
  <c r="B94" i="5"/>
  <c r="B94" i="4"/>
  <c r="B94" i="8"/>
  <c r="D94" i="8" s="1"/>
  <c r="B94" i="6"/>
  <c r="B94" i="3"/>
  <c r="B30" i="15"/>
  <c r="B30" i="14"/>
  <c r="B30" i="13"/>
  <c r="B30" i="12"/>
  <c r="B30" i="11"/>
  <c r="B30" i="8"/>
  <c r="D30" i="8" s="1"/>
  <c r="B30" i="7"/>
  <c r="B30" i="5"/>
  <c r="B30" i="4"/>
  <c r="B30" i="6"/>
  <c r="B30" i="3"/>
  <c r="B357" i="15"/>
  <c r="B357" i="13"/>
  <c r="B357" i="14"/>
  <c r="B357" i="8"/>
  <c r="D357" i="8" s="1"/>
  <c r="B357" i="7"/>
  <c r="B357" i="12"/>
  <c r="B357" i="11"/>
  <c r="B357" i="5"/>
  <c r="B357" i="4"/>
  <c r="B357" i="6"/>
  <c r="B357" i="3"/>
  <c r="B293" i="15"/>
  <c r="B293" i="14"/>
  <c r="B293" i="13"/>
  <c r="B293" i="11"/>
  <c r="B293" i="8"/>
  <c r="D293" i="8" s="1"/>
  <c r="B293" i="7"/>
  <c r="B293" i="5"/>
  <c r="B293" i="4"/>
  <c r="B293" i="12"/>
  <c r="B293" i="6"/>
  <c r="B293" i="3"/>
  <c r="B229" i="14"/>
  <c r="B229" i="13"/>
  <c r="B229" i="12"/>
  <c r="B229" i="11"/>
  <c r="B229" i="15"/>
  <c r="B229" i="8"/>
  <c r="D229" i="8" s="1"/>
  <c r="B229" i="7"/>
  <c r="B229" i="5"/>
  <c r="B229" i="4"/>
  <c r="B229" i="6"/>
  <c r="B229" i="3"/>
  <c r="B165" i="15"/>
  <c r="B165" i="11"/>
  <c r="B165" i="13"/>
  <c r="B165" i="8"/>
  <c r="D165" i="8" s="1"/>
  <c r="B165" i="12"/>
  <c r="B165" i="7"/>
  <c r="B165" i="14"/>
  <c r="B165" i="5"/>
  <c r="B165" i="4"/>
  <c r="B165" i="6"/>
  <c r="B165" i="3"/>
  <c r="B101" i="15"/>
  <c r="B101" i="13"/>
  <c r="B101" i="12"/>
  <c r="B101" i="14"/>
  <c r="B101" i="11"/>
  <c r="B101" i="8"/>
  <c r="D101" i="8" s="1"/>
  <c r="B101" i="7"/>
  <c r="B101" i="5"/>
  <c r="B101" i="4"/>
  <c r="B101" i="6"/>
  <c r="B101" i="3"/>
  <c r="B37" i="15"/>
  <c r="B37" i="14"/>
  <c r="B37" i="13"/>
  <c r="B37" i="12"/>
  <c r="B37" i="8"/>
  <c r="D37" i="8" s="1"/>
  <c r="B37" i="11"/>
  <c r="B37" i="7"/>
  <c r="B37" i="5"/>
  <c r="B37" i="4"/>
  <c r="B37" i="6"/>
  <c r="B37" i="3"/>
  <c r="B34" i="15"/>
  <c r="B34" i="13"/>
  <c r="B34" i="14"/>
  <c r="B34" i="12"/>
  <c r="B34" i="11"/>
  <c r="B34" i="8"/>
  <c r="D34" i="8" s="1"/>
  <c r="B34" i="7"/>
  <c r="B34" i="5"/>
  <c r="B34" i="6"/>
  <c r="B34" i="4"/>
  <c r="B34" i="3"/>
  <c r="B300" i="15"/>
  <c r="B300" i="14"/>
  <c r="B300" i="12"/>
  <c r="B300" i="11"/>
  <c r="B300" i="13"/>
  <c r="B300" i="7"/>
  <c r="B300" i="5"/>
  <c r="B300" i="6"/>
  <c r="B300" i="4"/>
  <c r="B300" i="8"/>
  <c r="D300" i="8" s="1"/>
  <c r="B300" i="3"/>
  <c r="B236" i="15"/>
  <c r="B236" i="14"/>
  <c r="B236" i="13"/>
  <c r="B236" i="12"/>
  <c r="B236" i="11"/>
  <c r="B236" i="6"/>
  <c r="B236" i="8"/>
  <c r="D236" i="8" s="1"/>
  <c r="B236" i="7"/>
  <c r="B236" i="5"/>
  <c r="B236" i="4"/>
  <c r="B236" i="3"/>
  <c r="B172" i="15"/>
  <c r="B172" i="13"/>
  <c r="B172" i="12"/>
  <c r="B172" i="11"/>
  <c r="B172" i="8"/>
  <c r="D172" i="8" s="1"/>
  <c r="B172" i="14"/>
  <c r="B172" i="7"/>
  <c r="B172" i="5"/>
  <c r="B172" i="6"/>
  <c r="B172" i="4"/>
  <c r="B172" i="3"/>
  <c r="B108" i="15"/>
  <c r="B108" i="14"/>
  <c r="B108" i="12"/>
  <c r="B108" i="8"/>
  <c r="D108" i="8" s="1"/>
  <c r="B108" i="11"/>
  <c r="B108" i="7"/>
  <c r="B108" i="4"/>
  <c r="B108" i="13"/>
  <c r="B108" i="5"/>
  <c r="B108" i="6"/>
  <c r="B108" i="3"/>
  <c r="B44" i="15"/>
  <c r="B44" i="14"/>
  <c r="B44" i="12"/>
  <c r="B44" i="13"/>
  <c r="B44" i="11"/>
  <c r="B44" i="4"/>
  <c r="B44" i="7"/>
  <c r="B44" i="8"/>
  <c r="D44" i="8" s="1"/>
  <c r="B44" i="6"/>
  <c r="B44" i="5"/>
  <c r="B44" i="3"/>
  <c r="B90" i="15"/>
  <c r="B90" i="14"/>
  <c r="B90" i="13"/>
  <c r="B90" i="12"/>
  <c r="B90" i="11"/>
  <c r="B90" i="4"/>
  <c r="B90" i="8"/>
  <c r="D90" i="8" s="1"/>
  <c r="B90" i="6"/>
  <c r="B90" i="7"/>
  <c r="B90" i="5"/>
  <c r="B90" i="3"/>
  <c r="B299" i="14"/>
  <c r="B299" i="15"/>
  <c r="B299" i="13"/>
  <c r="B299" i="12"/>
  <c r="B299" i="11"/>
  <c r="B299" i="8"/>
  <c r="D299" i="8" s="1"/>
  <c r="B299" i="7"/>
  <c r="B299" i="6"/>
  <c r="L299" i="6" s="1"/>
  <c r="B299" i="5"/>
  <c r="B299" i="4"/>
  <c r="B299" i="3"/>
  <c r="B235" i="15"/>
  <c r="B235" i="13"/>
  <c r="B235" i="14"/>
  <c r="B235" i="12"/>
  <c r="B235" i="11"/>
  <c r="B235" i="6"/>
  <c r="B235" i="5"/>
  <c r="B235" i="8"/>
  <c r="D235" i="8" s="1"/>
  <c r="B235" i="7"/>
  <c r="B235" i="4"/>
  <c r="B235" i="3"/>
  <c r="B171" i="14"/>
  <c r="B171" i="13"/>
  <c r="B171" i="15"/>
  <c r="B171" i="11"/>
  <c r="B171" i="8"/>
  <c r="D171" i="8" s="1"/>
  <c r="B171" i="7"/>
  <c r="B171" i="12"/>
  <c r="B171" i="6"/>
  <c r="B171" i="5"/>
  <c r="B171" i="4"/>
  <c r="B171" i="3"/>
  <c r="B107" i="11"/>
  <c r="B107" i="15"/>
  <c r="B107" i="14"/>
  <c r="B107" i="13"/>
  <c r="B107" i="7"/>
  <c r="B107" i="8"/>
  <c r="D107" i="8" s="1"/>
  <c r="B107" i="12"/>
  <c r="B107" i="6"/>
  <c r="L107" i="6" s="1"/>
  <c r="B107" i="5"/>
  <c r="B107" i="4"/>
  <c r="B107" i="3"/>
  <c r="B43" i="14"/>
  <c r="B43" i="15"/>
  <c r="B43" i="13"/>
  <c r="B43" i="7"/>
  <c r="B43" i="12"/>
  <c r="B43" i="11"/>
  <c r="B43" i="8"/>
  <c r="D43" i="8" s="1"/>
  <c r="B43" i="6"/>
  <c r="B43" i="5"/>
  <c r="B43" i="4"/>
  <c r="B43" i="3"/>
  <c r="B290" i="14"/>
  <c r="B290" i="15"/>
  <c r="B290" i="13"/>
  <c r="B290" i="12"/>
  <c r="B290" i="11"/>
  <c r="B290" i="8"/>
  <c r="D290" i="8" s="1"/>
  <c r="B290" i="7"/>
  <c r="B290" i="6"/>
  <c r="B290" i="5"/>
  <c r="B290" i="4"/>
  <c r="B290" i="3"/>
  <c r="B295" i="15"/>
  <c r="B295" i="14"/>
  <c r="B295" i="13"/>
  <c r="B295" i="11"/>
  <c r="B295" i="7"/>
  <c r="B295" i="4"/>
  <c r="B295" i="12"/>
  <c r="B295" i="8"/>
  <c r="D295" i="8" s="1"/>
  <c r="B295" i="6"/>
  <c r="L295" i="6" s="1"/>
  <c r="B295" i="5"/>
  <c r="B295" i="3"/>
  <c r="B246" i="14"/>
  <c r="B246" i="15"/>
  <c r="B246" i="13"/>
  <c r="B246" i="8"/>
  <c r="D246" i="8" s="1"/>
  <c r="B246" i="12"/>
  <c r="B246" i="11"/>
  <c r="B246" i="4"/>
  <c r="B246" i="7"/>
  <c r="B246" i="6"/>
  <c r="L246" i="6" s="1"/>
  <c r="B246" i="5"/>
  <c r="B246" i="3"/>
  <c r="B189" i="15"/>
  <c r="B189" i="14"/>
  <c r="B189" i="13"/>
  <c r="B189" i="12"/>
  <c r="B189" i="11"/>
  <c r="B189" i="4"/>
  <c r="B189" i="8"/>
  <c r="D189" i="8" s="1"/>
  <c r="B189" i="7"/>
  <c r="B189" i="6"/>
  <c r="L189" i="6" s="1"/>
  <c r="B189" i="5"/>
  <c r="B189" i="3"/>
  <c r="B132" i="15"/>
  <c r="B132" i="14"/>
  <c r="B132" i="13"/>
  <c r="B132" i="7"/>
  <c r="B132" i="12"/>
  <c r="B132" i="11"/>
  <c r="B132" i="4"/>
  <c r="B132" i="8"/>
  <c r="D132" i="8" s="1"/>
  <c r="B132" i="5"/>
  <c r="B132" i="6"/>
  <c r="L132" i="6" s="1"/>
  <c r="B132" i="3"/>
  <c r="B68" i="14"/>
  <c r="B68" i="15"/>
  <c r="B68" i="13"/>
  <c r="B68" i="8"/>
  <c r="D68" i="8" s="1"/>
  <c r="B68" i="7"/>
  <c r="B68" i="12"/>
  <c r="B68" i="11"/>
  <c r="B68" i="6"/>
  <c r="B68" i="5"/>
  <c r="B68" i="4"/>
  <c r="B68" i="3"/>
  <c r="B322" i="15"/>
  <c r="B322" i="14"/>
  <c r="B322" i="12"/>
  <c r="B322" i="11"/>
  <c r="B322" i="13"/>
  <c r="B322" i="7"/>
  <c r="B322" i="6"/>
  <c r="B322" i="5"/>
  <c r="B322" i="8"/>
  <c r="D322" i="8" s="1"/>
  <c r="B322" i="4"/>
  <c r="B322" i="3"/>
  <c r="B353" i="14"/>
  <c r="B353" i="15"/>
  <c r="B353" i="13"/>
  <c r="B353" i="11"/>
  <c r="B353" i="12"/>
  <c r="B353" i="6"/>
  <c r="B353" i="8"/>
  <c r="D353" i="8" s="1"/>
  <c r="B353" i="7"/>
  <c r="B353" i="5"/>
  <c r="B353" i="4"/>
  <c r="B353" i="3"/>
  <c r="B289" i="15"/>
  <c r="B289" i="14"/>
  <c r="B289" i="13"/>
  <c r="B289" i="12"/>
  <c r="B289" i="11"/>
  <c r="B289" i="8"/>
  <c r="D289" i="8" s="1"/>
  <c r="B289" i="7"/>
  <c r="B289" i="6"/>
  <c r="B289" i="5"/>
  <c r="B289" i="4"/>
  <c r="B289" i="3"/>
  <c r="B225" i="15"/>
  <c r="B225" i="14"/>
  <c r="B225" i="13"/>
  <c r="B225" i="11"/>
  <c r="B225" i="8"/>
  <c r="D225" i="8" s="1"/>
  <c r="B225" i="6"/>
  <c r="B225" i="5"/>
  <c r="B225" i="4"/>
  <c r="B225" i="12"/>
  <c r="B225" i="7"/>
  <c r="B225" i="3"/>
  <c r="B161" i="13"/>
  <c r="B161" i="15"/>
  <c r="B161" i="14"/>
  <c r="B161" i="12"/>
  <c r="B161" i="11"/>
  <c r="B161" i="5"/>
  <c r="B161" i="8"/>
  <c r="D161" i="8" s="1"/>
  <c r="B161" i="4"/>
  <c r="B161" i="7"/>
  <c r="B161" i="6"/>
  <c r="B161" i="3"/>
  <c r="B97" i="15"/>
  <c r="B97" i="12"/>
  <c r="B97" i="14"/>
  <c r="B97" i="11"/>
  <c r="B97" i="13"/>
  <c r="B97" i="7"/>
  <c r="B97" i="5"/>
  <c r="B97" i="4"/>
  <c r="B97" i="8"/>
  <c r="D97" i="8" s="1"/>
  <c r="B97" i="6"/>
  <c r="B97" i="3"/>
  <c r="B33" i="15"/>
  <c r="B33" i="13"/>
  <c r="B33" i="14"/>
  <c r="B33" i="12"/>
  <c r="B33" i="11"/>
  <c r="B33" i="6"/>
  <c r="B33" i="5"/>
  <c r="B33" i="4"/>
  <c r="B33" i="8"/>
  <c r="D33" i="8" s="1"/>
  <c r="B33" i="7"/>
  <c r="B33" i="3"/>
  <c r="B74" i="14"/>
  <c r="B74" i="15"/>
  <c r="B74" i="13"/>
  <c r="B74" i="12"/>
  <c r="B74" i="11"/>
  <c r="B74" i="8"/>
  <c r="D74" i="8" s="1"/>
  <c r="B74" i="7"/>
  <c r="B74" i="6"/>
  <c r="B74" i="4"/>
  <c r="B74" i="5"/>
  <c r="B74" i="3"/>
  <c r="B312" i="14"/>
  <c r="B312" i="15"/>
  <c r="B312" i="13"/>
  <c r="B312" i="12"/>
  <c r="B312" i="11"/>
  <c r="B312" i="8"/>
  <c r="D312" i="8" s="1"/>
  <c r="B312" i="7"/>
  <c r="B312" i="5"/>
  <c r="B312" i="6"/>
  <c r="B312" i="4"/>
  <c r="B312" i="3"/>
  <c r="B248" i="15"/>
  <c r="B248" i="14"/>
  <c r="B248" i="13"/>
  <c r="B248" i="11"/>
  <c r="B248" i="8"/>
  <c r="D248" i="8" s="1"/>
  <c r="B248" i="7"/>
  <c r="B248" i="12"/>
  <c r="B248" i="5"/>
  <c r="B248" i="6"/>
  <c r="B248" i="4"/>
  <c r="B248" i="3"/>
  <c r="B184" i="14"/>
  <c r="B184" i="15"/>
  <c r="B184" i="13"/>
  <c r="B184" i="11"/>
  <c r="B184" i="8"/>
  <c r="D184" i="8" s="1"/>
  <c r="B184" i="7"/>
  <c r="B184" i="5"/>
  <c r="B184" i="6"/>
  <c r="B184" i="12"/>
  <c r="B184" i="4"/>
  <c r="B184" i="3"/>
  <c r="B120" i="15"/>
  <c r="B120" i="13"/>
  <c r="B120" i="14"/>
  <c r="B120" i="11"/>
  <c r="B120" i="8"/>
  <c r="D120" i="8" s="1"/>
  <c r="B120" i="7"/>
  <c r="B120" i="5"/>
  <c r="B120" i="6"/>
  <c r="B120" i="4"/>
  <c r="B120" i="12"/>
  <c r="B120" i="3"/>
  <c r="B56" i="15"/>
  <c r="B56" i="13"/>
  <c r="B56" i="14"/>
  <c r="B56" i="11"/>
  <c r="B56" i="8"/>
  <c r="D56" i="8" s="1"/>
  <c r="B56" i="7"/>
  <c r="B56" i="12"/>
  <c r="B56" i="6"/>
  <c r="B56" i="5"/>
  <c r="B56" i="4"/>
  <c r="B56" i="3"/>
  <c r="B242" i="15"/>
  <c r="B242" i="14"/>
  <c r="B242" i="13"/>
  <c r="B242" i="11"/>
  <c r="B242" i="12"/>
  <c r="B242" i="8"/>
  <c r="D242" i="8" s="1"/>
  <c r="B242" i="7"/>
  <c r="B242" i="6"/>
  <c r="B242" i="5"/>
  <c r="B242" i="4"/>
  <c r="B242" i="3"/>
  <c r="B327" i="15"/>
  <c r="B327" i="13"/>
  <c r="B327" i="14"/>
  <c r="B327" i="7"/>
  <c r="B327" i="12"/>
  <c r="B327" i="11"/>
  <c r="B327" i="8"/>
  <c r="D327" i="8" s="1"/>
  <c r="B327" i="6"/>
  <c r="B327" i="5"/>
  <c r="B327" i="4"/>
  <c r="B327" i="3"/>
  <c r="B263" i="13"/>
  <c r="B263" i="15"/>
  <c r="B263" i="14"/>
  <c r="B263" i="7"/>
  <c r="B263" i="12"/>
  <c r="B263" i="11"/>
  <c r="B263" i="6"/>
  <c r="B263" i="5"/>
  <c r="B263" i="4"/>
  <c r="B263" i="8"/>
  <c r="D263" i="8" s="1"/>
  <c r="B263" i="3"/>
  <c r="B199" i="15"/>
  <c r="B199" i="14"/>
  <c r="B199" i="13"/>
  <c r="B199" i="7"/>
  <c r="B199" i="12"/>
  <c r="B199" i="11"/>
  <c r="B199" i="6"/>
  <c r="B199" i="5"/>
  <c r="B199" i="4"/>
  <c r="B199" i="8"/>
  <c r="D199" i="8" s="1"/>
  <c r="B199" i="3"/>
  <c r="B135" i="13"/>
  <c r="B135" i="15"/>
  <c r="B135" i="14"/>
  <c r="B135" i="11"/>
  <c r="B135" i="7"/>
  <c r="B135" i="6"/>
  <c r="B135" i="8"/>
  <c r="D135" i="8" s="1"/>
  <c r="B135" i="4"/>
  <c r="B135" i="5"/>
  <c r="B135" i="12"/>
  <c r="B135" i="3"/>
  <c r="B71" i="15"/>
  <c r="B71" i="14"/>
  <c r="B71" i="13"/>
  <c r="B71" i="11"/>
  <c r="B71" i="7"/>
  <c r="B71" i="12"/>
  <c r="B71" i="8"/>
  <c r="D71" i="8" s="1"/>
  <c r="B71" i="6"/>
  <c r="B71" i="4"/>
  <c r="B71" i="5"/>
  <c r="B71" i="3"/>
  <c r="B314" i="15"/>
  <c r="B314" i="14"/>
  <c r="B314" i="13"/>
  <c r="B314" i="12"/>
  <c r="B314" i="11"/>
  <c r="B314" i="8"/>
  <c r="D314" i="8" s="1"/>
  <c r="B314" i="7"/>
  <c r="B314" i="5"/>
  <c r="B314" i="4"/>
  <c r="B314" i="6"/>
  <c r="B314" i="3"/>
  <c r="B342" i="13"/>
  <c r="B342" i="15"/>
  <c r="B342" i="14"/>
  <c r="B342" i="8"/>
  <c r="D342" i="8" s="1"/>
  <c r="B342" i="12"/>
  <c r="B342" i="11"/>
  <c r="B342" i="7"/>
  <c r="B342" i="6"/>
  <c r="B342" i="5"/>
  <c r="B342" i="4"/>
  <c r="B342" i="3"/>
  <c r="B278" i="13"/>
  <c r="B278" i="15"/>
  <c r="B278" i="14"/>
  <c r="B278" i="8"/>
  <c r="D278" i="8" s="1"/>
  <c r="B278" i="12"/>
  <c r="B278" i="11"/>
  <c r="B278" i="7"/>
  <c r="B278" i="6"/>
  <c r="B278" i="5"/>
  <c r="B278" i="4"/>
  <c r="B278" i="3"/>
  <c r="B214" i="13"/>
  <c r="B214" i="15"/>
  <c r="B214" i="8"/>
  <c r="D214" i="8" s="1"/>
  <c r="B214" i="12"/>
  <c r="B214" i="11"/>
  <c r="B214" i="7"/>
  <c r="B214" i="6"/>
  <c r="B214" i="5"/>
  <c r="B214" i="4"/>
  <c r="B214" i="14"/>
  <c r="B214" i="3"/>
  <c r="B150" i="13"/>
  <c r="B150" i="15"/>
  <c r="B150" i="14"/>
  <c r="B150" i="8"/>
  <c r="D150" i="8" s="1"/>
  <c r="B150" i="12"/>
  <c r="B150" i="11"/>
  <c r="B150" i="7"/>
  <c r="B150" i="6"/>
  <c r="B150" i="5"/>
  <c r="B150" i="4"/>
  <c r="B150" i="3"/>
  <c r="B86" i="13"/>
  <c r="B86" i="15"/>
  <c r="B86" i="14"/>
  <c r="B86" i="8"/>
  <c r="D86" i="8" s="1"/>
  <c r="B86" i="12"/>
  <c r="B86" i="11"/>
  <c r="B86" i="7"/>
  <c r="B86" i="6"/>
  <c r="B86" i="5"/>
  <c r="B86" i="4"/>
  <c r="B86" i="3"/>
  <c r="B22" i="13"/>
  <c r="B22" i="15"/>
  <c r="B22" i="14"/>
  <c r="B22" i="12"/>
  <c r="B22" i="11"/>
  <c r="B22" i="8"/>
  <c r="D22" i="8" s="1"/>
  <c r="B22" i="7"/>
  <c r="B22" i="6"/>
  <c r="B22" i="5"/>
  <c r="B22" i="4"/>
  <c r="B22" i="3"/>
  <c r="B349" i="14"/>
  <c r="B349" i="15"/>
  <c r="B349" i="13"/>
  <c r="B349" i="12"/>
  <c r="B349" i="11"/>
  <c r="B349" i="7"/>
  <c r="B349" i="6"/>
  <c r="B349" i="5"/>
  <c r="B349" i="4"/>
  <c r="B349" i="8"/>
  <c r="D349" i="8" s="1"/>
  <c r="B349" i="3"/>
  <c r="B285" i="15"/>
  <c r="B285" i="14"/>
  <c r="B285" i="12"/>
  <c r="B285" i="13"/>
  <c r="B285" i="11"/>
  <c r="B285" i="7"/>
  <c r="B285" i="6"/>
  <c r="B285" i="5"/>
  <c r="B285" i="4"/>
  <c r="B285" i="8"/>
  <c r="D285" i="8" s="1"/>
  <c r="B285" i="3"/>
  <c r="B221" i="15"/>
  <c r="B221" i="14"/>
  <c r="B221" i="13"/>
  <c r="B221" i="12"/>
  <c r="B221" i="11"/>
  <c r="B221" i="7"/>
  <c r="B221" i="6"/>
  <c r="B221" i="5"/>
  <c r="B221" i="4"/>
  <c r="B221" i="8"/>
  <c r="D221" i="8" s="1"/>
  <c r="B221" i="3"/>
  <c r="B157" i="15"/>
  <c r="B157" i="14"/>
  <c r="B157" i="12"/>
  <c r="B157" i="13"/>
  <c r="B157" i="11"/>
  <c r="B157" i="7"/>
  <c r="B157" i="6"/>
  <c r="B157" i="5"/>
  <c r="B157" i="4"/>
  <c r="B157" i="8"/>
  <c r="D157" i="8" s="1"/>
  <c r="B157" i="3"/>
  <c r="B93" i="14"/>
  <c r="B93" i="13"/>
  <c r="B93" i="12"/>
  <c r="B93" i="15"/>
  <c r="B93" i="11"/>
  <c r="B93" i="7"/>
  <c r="B93" i="6"/>
  <c r="B93" i="5"/>
  <c r="B93" i="4"/>
  <c r="B93" i="8"/>
  <c r="D93" i="8" s="1"/>
  <c r="B93" i="3"/>
  <c r="B29" i="15"/>
  <c r="B29" i="13"/>
  <c r="B29" i="14"/>
  <c r="B29" i="12"/>
  <c r="B29" i="11"/>
  <c r="B29" i="7"/>
  <c r="B29" i="6"/>
  <c r="B29" i="5"/>
  <c r="B29" i="4"/>
  <c r="B29" i="8"/>
  <c r="D29" i="8" s="1"/>
  <c r="B29" i="3"/>
  <c r="B356" i="15"/>
  <c r="B356" i="14"/>
  <c r="B356" i="13"/>
  <c r="B356" i="8"/>
  <c r="D356" i="8" s="1"/>
  <c r="B356" i="7"/>
  <c r="B356" i="5"/>
  <c r="B356" i="12"/>
  <c r="B356" i="11"/>
  <c r="B356" i="4"/>
  <c r="B356" i="6"/>
  <c r="B356" i="3"/>
  <c r="B292" i="14"/>
  <c r="B292" i="15"/>
  <c r="B292" i="13"/>
  <c r="B292" i="8"/>
  <c r="D292" i="8" s="1"/>
  <c r="B292" i="7"/>
  <c r="B292" i="12"/>
  <c r="B292" i="11"/>
  <c r="B292" i="4"/>
  <c r="B292" i="6"/>
  <c r="B292" i="5"/>
  <c r="B292" i="3"/>
  <c r="B228" i="15"/>
  <c r="B228" i="14"/>
  <c r="B228" i="13"/>
  <c r="B228" i="12"/>
  <c r="B228" i="8"/>
  <c r="D228" i="8" s="1"/>
  <c r="B228" i="11"/>
  <c r="B228" i="7"/>
  <c r="B228" i="5"/>
  <c r="B228" i="6"/>
  <c r="B228" i="4"/>
  <c r="B228" i="3"/>
  <c r="B164" i="15"/>
  <c r="B164" i="14"/>
  <c r="B164" i="13"/>
  <c r="B164" i="5"/>
  <c r="B164" i="12"/>
  <c r="B164" i="8"/>
  <c r="D164" i="8" s="1"/>
  <c r="B164" i="11"/>
  <c r="B164" i="7"/>
  <c r="B164" i="4"/>
  <c r="B164" i="6"/>
  <c r="B164" i="3"/>
  <c r="B100" i="15"/>
  <c r="B100" i="14"/>
  <c r="B100" i="13"/>
  <c r="B100" i="12"/>
  <c r="B100" i="11"/>
  <c r="B100" i="4"/>
  <c r="B100" i="8"/>
  <c r="D100" i="8" s="1"/>
  <c r="B100" i="7"/>
  <c r="B100" i="5"/>
  <c r="B100" i="6"/>
  <c r="B100" i="3"/>
  <c r="B36" i="14"/>
  <c r="B36" i="15"/>
  <c r="B36" i="13"/>
  <c r="B36" i="7"/>
  <c r="B36" i="12"/>
  <c r="B36" i="11"/>
  <c r="B36" i="8"/>
  <c r="D36" i="8" s="1"/>
  <c r="B36" i="6"/>
  <c r="B36" i="5"/>
  <c r="B36" i="4"/>
  <c r="B36" i="3"/>
  <c r="B355" i="15"/>
  <c r="B355" i="13"/>
  <c r="B355" i="14"/>
  <c r="B355" i="12"/>
  <c r="B355" i="8"/>
  <c r="D355" i="8" s="1"/>
  <c r="B355" i="11"/>
  <c r="B355" i="7"/>
  <c r="B355" i="5"/>
  <c r="B355" i="6"/>
  <c r="L355" i="6" s="1"/>
  <c r="B355" i="4"/>
  <c r="B355" i="3"/>
  <c r="B291" i="14"/>
  <c r="B291" i="13"/>
  <c r="B291" i="15"/>
  <c r="B291" i="11"/>
  <c r="B291" i="8"/>
  <c r="D291" i="8" s="1"/>
  <c r="B291" i="7"/>
  <c r="B291" i="12"/>
  <c r="B291" i="6"/>
  <c r="B291" i="5"/>
  <c r="B291" i="4"/>
  <c r="B291" i="3"/>
  <c r="B227" i="15"/>
  <c r="B227" i="13"/>
  <c r="B227" i="8"/>
  <c r="D227" i="8" s="1"/>
  <c r="B227" i="7"/>
  <c r="B227" i="12"/>
  <c r="B227" i="11"/>
  <c r="B227" i="14"/>
  <c r="B227" i="6"/>
  <c r="B227" i="5"/>
  <c r="B227" i="4"/>
  <c r="B227" i="3"/>
  <c r="B163" i="15"/>
  <c r="B163" i="14"/>
  <c r="B163" i="13"/>
  <c r="B163" i="7"/>
  <c r="B163" i="12"/>
  <c r="B163" i="11"/>
  <c r="B163" i="8"/>
  <c r="D163" i="8" s="1"/>
  <c r="B163" i="6"/>
  <c r="B163" i="5"/>
  <c r="B163" i="4"/>
  <c r="B163" i="3"/>
  <c r="B99" i="13"/>
  <c r="B99" i="15"/>
  <c r="B99" i="14"/>
  <c r="B99" i="12"/>
  <c r="B99" i="11"/>
  <c r="B99" i="7"/>
  <c r="B99" i="6"/>
  <c r="L99" i="6" s="1"/>
  <c r="B99" i="4"/>
  <c r="B99" i="8"/>
  <c r="D99" i="8" s="1"/>
  <c r="B99" i="5"/>
  <c r="B99" i="3"/>
  <c r="B35" i="15"/>
  <c r="B35" i="14"/>
  <c r="B35" i="12"/>
  <c r="B35" i="13"/>
  <c r="B35" i="11"/>
  <c r="B35" i="7"/>
  <c r="B35" i="8"/>
  <c r="D35" i="8" s="1"/>
  <c r="B35" i="6"/>
  <c r="L35" i="6" s="1"/>
  <c r="B35" i="4"/>
  <c r="B35" i="5"/>
  <c r="B35" i="3"/>
  <c r="B65" i="15"/>
  <c r="B65" i="14"/>
  <c r="B65" i="13"/>
  <c r="B65" i="12"/>
  <c r="B65" i="11"/>
  <c r="B65" i="4"/>
  <c r="B65" i="8"/>
  <c r="D65" i="8" s="1"/>
  <c r="B65" i="7"/>
  <c r="B65" i="5"/>
  <c r="B65" i="6"/>
  <c r="B65" i="3"/>
  <c r="B359" i="14"/>
  <c r="B359" i="15"/>
  <c r="B359" i="13"/>
  <c r="B359" i="11"/>
  <c r="B359" i="7"/>
  <c r="B359" i="4"/>
  <c r="B359" i="12"/>
  <c r="B359" i="5"/>
  <c r="B359" i="6"/>
  <c r="L359" i="6" s="1"/>
  <c r="B359" i="8"/>
  <c r="D359" i="8" s="1"/>
  <c r="B359" i="3"/>
  <c r="B310" i="15"/>
  <c r="B310" i="14"/>
  <c r="B310" i="13"/>
  <c r="B310" i="8"/>
  <c r="D310" i="8" s="1"/>
  <c r="B310" i="12"/>
  <c r="B310" i="11"/>
  <c r="B310" i="4"/>
  <c r="B310" i="7"/>
  <c r="B310" i="6"/>
  <c r="B310" i="5"/>
  <c r="B310" i="3"/>
  <c r="B253" i="15"/>
  <c r="B253" i="14"/>
  <c r="B253" i="13"/>
  <c r="B253" i="12"/>
  <c r="B253" i="11"/>
  <c r="B253" i="4"/>
  <c r="B253" i="8"/>
  <c r="D253" i="8" s="1"/>
  <c r="B253" i="7"/>
  <c r="B253" i="6"/>
  <c r="B253" i="5"/>
  <c r="B253" i="3"/>
  <c r="B196" i="15"/>
  <c r="B196" i="14"/>
  <c r="B196" i="13"/>
  <c r="B196" i="8"/>
  <c r="D196" i="8" s="1"/>
  <c r="B196" i="7"/>
  <c r="B196" i="12"/>
  <c r="B196" i="11"/>
  <c r="B196" i="5"/>
  <c r="B196" i="6"/>
  <c r="B196" i="4"/>
  <c r="B196" i="3"/>
  <c r="B259" i="15"/>
  <c r="B259" i="14"/>
  <c r="B259" i="13"/>
  <c r="B259" i="12"/>
  <c r="B259" i="11"/>
  <c r="B259" i="8"/>
  <c r="D259" i="8" s="1"/>
  <c r="B259" i="7"/>
  <c r="B259" i="6"/>
  <c r="B259" i="5"/>
  <c r="B259" i="4"/>
  <c r="B259" i="3"/>
  <c r="B266" i="15"/>
  <c r="B266" i="14"/>
  <c r="B266" i="13"/>
  <c r="B266" i="12"/>
  <c r="B266" i="11"/>
  <c r="B266" i="7"/>
  <c r="B266" i="8"/>
  <c r="D266" i="8" s="1"/>
  <c r="B266" i="6"/>
  <c r="B266" i="5"/>
  <c r="B266" i="4"/>
  <c r="B266" i="3"/>
  <c r="B345" i="13"/>
  <c r="B345" i="12"/>
  <c r="B345" i="15"/>
  <c r="B345" i="11"/>
  <c r="B345" i="7"/>
  <c r="B345" i="14"/>
  <c r="B345" i="6"/>
  <c r="B345" i="5"/>
  <c r="B345" i="4"/>
  <c r="B345" i="8"/>
  <c r="D345" i="8" s="1"/>
  <c r="B345" i="3"/>
  <c r="B281" i="15"/>
  <c r="B281" i="14"/>
  <c r="B281" i="13"/>
  <c r="B281" i="7"/>
  <c r="B281" i="12"/>
  <c r="B281" i="11"/>
  <c r="B281" i="8"/>
  <c r="D281" i="8" s="1"/>
  <c r="B281" i="6"/>
  <c r="B281" i="5"/>
  <c r="B281" i="4"/>
  <c r="B281" i="3"/>
  <c r="B217" i="14"/>
  <c r="B217" i="13"/>
  <c r="B217" i="7"/>
  <c r="B217" i="12"/>
  <c r="B217" i="11"/>
  <c r="B217" i="4"/>
  <c r="B217" i="15"/>
  <c r="B217" i="8"/>
  <c r="D217" i="8" s="1"/>
  <c r="B217" i="6"/>
  <c r="L217" i="6" s="1"/>
  <c r="B217" i="5"/>
  <c r="B217" i="3"/>
  <c r="B153" i="15"/>
  <c r="B153" i="14"/>
  <c r="B153" i="13"/>
  <c r="B153" i="7"/>
  <c r="B153" i="12"/>
  <c r="B153" i="11"/>
  <c r="B153" i="6"/>
  <c r="B153" i="5"/>
  <c r="B153" i="8"/>
  <c r="D153" i="8" s="1"/>
  <c r="B153" i="4"/>
  <c r="B153" i="3"/>
  <c r="B89" i="13"/>
  <c r="B89" i="15"/>
  <c r="B89" i="14"/>
  <c r="B89" i="11"/>
  <c r="B89" i="7"/>
  <c r="B89" i="6"/>
  <c r="B89" i="8"/>
  <c r="D89" i="8" s="1"/>
  <c r="B89" i="5"/>
  <c r="B89" i="4"/>
  <c r="B89" i="12"/>
  <c r="B89" i="3"/>
  <c r="B25" i="15"/>
  <c r="B25" i="14"/>
  <c r="B25" i="13"/>
  <c r="B25" i="7"/>
  <c r="B25" i="12"/>
  <c r="B25" i="11"/>
  <c r="B25" i="6"/>
  <c r="L25" i="6" s="1"/>
  <c r="B25" i="5"/>
  <c r="B25" i="4"/>
  <c r="B25" i="8"/>
  <c r="D25" i="8" s="1"/>
  <c r="B25" i="3"/>
  <c r="B42" i="13"/>
  <c r="B42" i="15"/>
  <c r="B42" i="12"/>
  <c r="B42" i="14"/>
  <c r="B42" i="11"/>
  <c r="B42" i="6"/>
  <c r="L42" i="6" s="1"/>
  <c r="B42" i="8"/>
  <c r="D42" i="8" s="1"/>
  <c r="B42" i="7"/>
  <c r="B42" i="4"/>
  <c r="B42" i="5"/>
  <c r="B42" i="3"/>
  <c r="B304" i="13"/>
  <c r="B304" i="14"/>
  <c r="B304" i="15"/>
  <c r="B304" i="12"/>
  <c r="B304" i="11"/>
  <c r="B304" i="8"/>
  <c r="D304" i="8" s="1"/>
  <c r="B304" i="7"/>
  <c r="B304" i="5"/>
  <c r="B304" i="6"/>
  <c r="B304" i="4"/>
  <c r="B304" i="3"/>
  <c r="B240" i="13"/>
  <c r="B240" i="14"/>
  <c r="B240" i="15"/>
  <c r="B240" i="12"/>
  <c r="B240" i="11"/>
  <c r="B240" i="5"/>
  <c r="B240" i="8"/>
  <c r="D240" i="8" s="1"/>
  <c r="B240" i="6"/>
  <c r="B240" i="7"/>
  <c r="B240" i="4"/>
  <c r="B240" i="3"/>
  <c r="B176" i="13"/>
  <c r="B176" i="15"/>
  <c r="B176" i="12"/>
  <c r="B176" i="11"/>
  <c r="B176" i="14"/>
  <c r="B176" i="8"/>
  <c r="D176" i="8" s="1"/>
  <c r="B176" i="7"/>
  <c r="B176" i="5"/>
  <c r="B176" i="4"/>
  <c r="B176" i="6"/>
  <c r="B176" i="3"/>
  <c r="B112" i="13"/>
  <c r="B112" i="15"/>
  <c r="B112" i="14"/>
  <c r="B112" i="12"/>
  <c r="B112" i="11"/>
  <c r="B112" i="8"/>
  <c r="D112" i="8" s="1"/>
  <c r="B112" i="7"/>
  <c r="B112" i="5"/>
  <c r="B112" i="6"/>
  <c r="B112" i="4"/>
  <c r="B112" i="3"/>
  <c r="B48" i="13"/>
  <c r="B48" i="15"/>
  <c r="B48" i="14"/>
  <c r="B48" i="12"/>
  <c r="B48" i="11"/>
  <c r="B48" i="8"/>
  <c r="D48" i="8" s="1"/>
  <c r="B48" i="7"/>
  <c r="B48" i="6"/>
  <c r="B48" i="5"/>
  <c r="B48" i="4"/>
  <c r="B48" i="3"/>
  <c r="B178" i="14"/>
  <c r="B178" i="13"/>
  <c r="B178" i="15"/>
  <c r="B178" i="11"/>
  <c r="B178" i="12"/>
  <c r="B178" i="4"/>
  <c r="B178" i="8"/>
  <c r="D178" i="8" s="1"/>
  <c r="B178" i="7"/>
  <c r="B178" i="6"/>
  <c r="B178" i="5"/>
  <c r="B178" i="3"/>
  <c r="B319" i="15"/>
  <c r="B319" i="14"/>
  <c r="B319" i="13"/>
  <c r="B319" i="8"/>
  <c r="D319" i="8" s="1"/>
  <c r="B319" i="7"/>
  <c r="B319" i="12"/>
  <c r="B319" i="11"/>
  <c r="B319" i="6"/>
  <c r="B319" i="5"/>
  <c r="B319" i="4"/>
  <c r="B319" i="3"/>
  <c r="B255" i="13"/>
  <c r="B255" i="14"/>
  <c r="B255" i="15"/>
  <c r="B255" i="8"/>
  <c r="D255" i="8" s="1"/>
  <c r="B255" i="7"/>
  <c r="B255" i="12"/>
  <c r="B255" i="11"/>
  <c r="B255" i="6"/>
  <c r="B255" i="4"/>
  <c r="B255" i="5"/>
  <c r="B255" i="3"/>
  <c r="B191" i="15"/>
  <c r="B191" i="13"/>
  <c r="B191" i="14"/>
  <c r="B191" i="8"/>
  <c r="D191" i="8" s="1"/>
  <c r="B191" i="7"/>
  <c r="B191" i="12"/>
  <c r="B191" i="11"/>
  <c r="B191" i="6"/>
  <c r="B191" i="4"/>
  <c r="B191" i="5"/>
  <c r="B191" i="3"/>
  <c r="B127" i="15"/>
  <c r="B127" i="14"/>
  <c r="B127" i="13"/>
  <c r="B127" i="12"/>
  <c r="B127" i="8"/>
  <c r="D127" i="8" s="1"/>
  <c r="B127" i="11"/>
  <c r="B127" i="7"/>
  <c r="B127" i="6"/>
  <c r="B127" i="5"/>
  <c r="B127" i="4"/>
  <c r="B127" i="3"/>
  <c r="B63" i="13"/>
  <c r="B63" i="15"/>
  <c r="B63" i="14"/>
  <c r="B63" i="12"/>
  <c r="B63" i="8"/>
  <c r="D63" i="8" s="1"/>
  <c r="B63" i="11"/>
  <c r="B63" i="7"/>
  <c r="B63" i="6"/>
  <c r="B63" i="5"/>
  <c r="B63" i="4"/>
  <c r="B63" i="3"/>
  <c r="B258" i="15"/>
  <c r="B258" i="14"/>
  <c r="B258" i="13"/>
  <c r="B258" i="12"/>
  <c r="B258" i="11"/>
  <c r="B258" i="8"/>
  <c r="D258" i="8" s="1"/>
  <c r="B258" i="7"/>
  <c r="B258" i="6"/>
  <c r="B258" i="4"/>
  <c r="B258" i="5"/>
  <c r="B258" i="3"/>
  <c r="B334" i="15"/>
  <c r="B334" i="14"/>
  <c r="B334" i="13"/>
  <c r="B334" i="7"/>
  <c r="B334" i="12"/>
  <c r="B334" i="11"/>
  <c r="B334" i="8"/>
  <c r="D334" i="8" s="1"/>
  <c r="B334" i="6"/>
  <c r="B334" i="5"/>
  <c r="B334" i="4"/>
  <c r="B334" i="3"/>
  <c r="B270" i="15"/>
  <c r="B270" i="14"/>
  <c r="B270" i="13"/>
  <c r="B270" i="7"/>
  <c r="B270" i="12"/>
  <c r="B270" i="11"/>
  <c r="B270" i="8"/>
  <c r="D270" i="8" s="1"/>
  <c r="B270" i="6"/>
  <c r="B270" i="5"/>
  <c r="B270" i="4"/>
  <c r="B270" i="3"/>
  <c r="B206" i="15"/>
  <c r="B206" i="14"/>
  <c r="B206" i="13"/>
  <c r="B206" i="7"/>
  <c r="B206" i="12"/>
  <c r="B206" i="11"/>
  <c r="B206" i="8"/>
  <c r="D206" i="8" s="1"/>
  <c r="B206" i="6"/>
  <c r="B206" i="5"/>
  <c r="B206" i="4"/>
  <c r="B206" i="3"/>
  <c r="B142" i="15"/>
  <c r="B142" i="14"/>
  <c r="B142" i="13"/>
  <c r="B142" i="7"/>
  <c r="B142" i="12"/>
  <c r="B142" i="11"/>
  <c r="B142" i="8"/>
  <c r="D142" i="8" s="1"/>
  <c r="B142" i="4"/>
  <c r="B142" i="5"/>
  <c r="B142" i="6"/>
  <c r="B142" i="3"/>
  <c r="B78" i="15"/>
  <c r="B78" i="14"/>
  <c r="B78" i="13"/>
  <c r="B78" i="7"/>
  <c r="B78" i="12"/>
  <c r="B78" i="11"/>
  <c r="B78" i="8"/>
  <c r="D78" i="8" s="1"/>
  <c r="B78" i="5"/>
  <c r="B78" i="4"/>
  <c r="B78" i="6"/>
  <c r="B78" i="3"/>
  <c r="B338" i="13"/>
  <c r="B338" i="14"/>
  <c r="B338" i="11"/>
  <c r="B338" i="15"/>
  <c r="B338" i="8"/>
  <c r="D338" i="8" s="1"/>
  <c r="B338" i="7"/>
  <c r="B338" i="12"/>
  <c r="B338" i="6"/>
  <c r="B338" i="5"/>
  <c r="B338" i="4"/>
  <c r="B338" i="3"/>
  <c r="B341" i="14"/>
  <c r="B341" i="15"/>
  <c r="B341" i="13"/>
  <c r="B341" i="7"/>
  <c r="B341" i="5"/>
  <c r="B341" i="12"/>
  <c r="B341" i="11"/>
  <c r="B341" i="8"/>
  <c r="D341" i="8" s="1"/>
  <c r="B341" i="6"/>
  <c r="B341" i="4"/>
  <c r="B341" i="3"/>
  <c r="B277" i="13"/>
  <c r="B277" i="12"/>
  <c r="B277" i="15"/>
  <c r="B277" i="11"/>
  <c r="B277" i="7"/>
  <c r="B277" i="14"/>
  <c r="B277" i="8"/>
  <c r="D277" i="8" s="1"/>
  <c r="B277" i="5"/>
  <c r="B277" i="6"/>
  <c r="B277" i="4"/>
  <c r="B277" i="3"/>
  <c r="B213" i="15"/>
  <c r="B213" i="14"/>
  <c r="B213" i="13"/>
  <c r="B213" i="12"/>
  <c r="B213" i="11"/>
  <c r="B213" i="7"/>
  <c r="B213" i="8"/>
  <c r="D213" i="8" s="1"/>
  <c r="B213" i="5"/>
  <c r="B213" i="4"/>
  <c r="B213" i="6"/>
  <c r="B213" i="3"/>
  <c r="B149" i="12"/>
  <c r="B149" i="11"/>
  <c r="B149" i="15"/>
  <c r="B149" i="14"/>
  <c r="B149" i="13"/>
  <c r="B149" i="7"/>
  <c r="B149" i="8"/>
  <c r="D149" i="8" s="1"/>
  <c r="B149" i="4"/>
  <c r="B149" i="6"/>
  <c r="B149" i="5"/>
  <c r="B149" i="3"/>
  <c r="B85" i="15"/>
  <c r="B85" i="14"/>
  <c r="B85" i="13"/>
  <c r="B85" i="11"/>
  <c r="B85" i="7"/>
  <c r="B85" i="8"/>
  <c r="D85" i="8" s="1"/>
  <c r="B85" i="12"/>
  <c r="B85" i="5"/>
  <c r="B85" i="4"/>
  <c r="B85" i="6"/>
  <c r="B85" i="3"/>
  <c r="B21" i="11"/>
  <c r="B21" i="15"/>
  <c r="B21" i="14"/>
  <c r="B21" i="13"/>
  <c r="B21" i="7"/>
  <c r="B21" i="12"/>
  <c r="B21" i="8"/>
  <c r="D21" i="8" s="1"/>
  <c r="B21" i="6"/>
  <c r="B21" i="5"/>
  <c r="B21" i="4"/>
  <c r="B21" i="3"/>
  <c r="B348" i="15"/>
  <c r="B348" i="13"/>
  <c r="B348" i="14"/>
  <c r="B348" i="8"/>
  <c r="D348" i="8" s="1"/>
  <c r="B348" i="7"/>
  <c r="B348" i="12"/>
  <c r="B348" i="11"/>
  <c r="B348" i="5"/>
  <c r="B348" i="6"/>
  <c r="B348" i="4"/>
  <c r="B348" i="3"/>
  <c r="B284" i="14"/>
  <c r="B284" i="15"/>
  <c r="B284" i="13"/>
  <c r="B284" i="8"/>
  <c r="D284" i="8" s="1"/>
  <c r="B284" i="7"/>
  <c r="B284" i="6"/>
  <c r="B284" i="12"/>
  <c r="B284" i="11"/>
  <c r="B284" i="5"/>
  <c r="B284" i="4"/>
  <c r="B284" i="3"/>
  <c r="B220" i="15"/>
  <c r="B220" i="14"/>
  <c r="B220" i="13"/>
  <c r="B220" i="7"/>
  <c r="B220" i="12"/>
  <c r="B220" i="11"/>
  <c r="B220" i="6"/>
  <c r="B220" i="4"/>
  <c r="B220" i="8"/>
  <c r="D220" i="8" s="1"/>
  <c r="B220" i="5"/>
  <c r="B220" i="3"/>
  <c r="B156" i="15"/>
  <c r="B156" i="14"/>
  <c r="B156" i="13"/>
  <c r="B156" i="12"/>
  <c r="B156" i="11"/>
  <c r="B156" i="8"/>
  <c r="D156" i="8" s="1"/>
  <c r="B156" i="7"/>
  <c r="B156" i="5"/>
  <c r="B156" i="6"/>
  <c r="B156" i="4"/>
  <c r="B156" i="3"/>
  <c r="B92" i="15"/>
  <c r="B92" i="14"/>
  <c r="B92" i="13"/>
  <c r="B92" i="8"/>
  <c r="D92" i="8" s="1"/>
  <c r="B92" i="7"/>
  <c r="B92" i="12"/>
  <c r="B92" i="11"/>
  <c r="B92" i="4"/>
  <c r="B92" i="5"/>
  <c r="B92" i="6"/>
  <c r="B92" i="3"/>
  <c r="B28" i="15"/>
  <c r="B28" i="14"/>
  <c r="B28" i="13"/>
  <c r="B28" i="7"/>
  <c r="B28" i="12"/>
  <c r="B28" i="11"/>
  <c r="B28" i="8"/>
  <c r="D28" i="8" s="1"/>
  <c r="B28" i="6"/>
  <c r="B28" i="5"/>
  <c r="B28" i="4"/>
  <c r="B28" i="3"/>
  <c r="B347" i="12"/>
  <c r="B347" i="15"/>
  <c r="B347" i="11"/>
  <c r="B347" i="13"/>
  <c r="B347" i="14"/>
  <c r="B347" i="7"/>
  <c r="B347" i="5"/>
  <c r="B347" i="4"/>
  <c r="B347" i="8"/>
  <c r="D347" i="8" s="1"/>
  <c r="B347" i="6"/>
  <c r="B347" i="3"/>
  <c r="B283" i="13"/>
  <c r="B283" i="12"/>
  <c r="B283" i="15"/>
  <c r="B283" i="11"/>
  <c r="B283" i="8"/>
  <c r="D283" i="8" s="1"/>
  <c r="B283" i="7"/>
  <c r="B283" i="14"/>
  <c r="B283" i="5"/>
  <c r="B283" i="4"/>
  <c r="B283" i="6"/>
  <c r="B283" i="3"/>
  <c r="B219" i="13"/>
  <c r="B219" i="15"/>
  <c r="B219" i="12"/>
  <c r="B219" i="11"/>
  <c r="B219" i="14"/>
  <c r="B219" i="7"/>
  <c r="B219" i="5"/>
  <c r="B219" i="4"/>
  <c r="B219" i="8"/>
  <c r="D219" i="8" s="1"/>
  <c r="B219" i="6"/>
  <c r="B219" i="3"/>
  <c r="B155" i="15"/>
  <c r="B155" i="14"/>
  <c r="B155" i="13"/>
  <c r="B155" i="12"/>
  <c r="B155" i="11"/>
  <c r="B155" i="8"/>
  <c r="D155" i="8" s="1"/>
  <c r="B155" i="7"/>
  <c r="B155" i="5"/>
  <c r="B155" i="4"/>
  <c r="B155" i="6"/>
  <c r="B155" i="3"/>
  <c r="B91" i="15"/>
  <c r="B91" i="14"/>
  <c r="B91" i="13"/>
  <c r="B91" i="12"/>
  <c r="B91" i="11"/>
  <c r="B91" i="7"/>
  <c r="B91" i="8"/>
  <c r="D91" i="8" s="1"/>
  <c r="B91" i="5"/>
  <c r="B91" i="4"/>
  <c r="B91" i="6"/>
  <c r="B91" i="3"/>
  <c r="B27" i="15"/>
  <c r="B27" i="13"/>
  <c r="B27" i="14"/>
  <c r="B27" i="12"/>
  <c r="B27" i="11"/>
  <c r="B27" i="7"/>
  <c r="B27" i="8"/>
  <c r="D27" i="8" s="1"/>
  <c r="B27" i="4"/>
  <c r="B27" i="6"/>
  <c r="L27" i="6" s="1"/>
  <c r="B27" i="5"/>
  <c r="B27" i="3"/>
  <c r="B193" i="15"/>
  <c r="B193" i="14"/>
  <c r="B193" i="13"/>
  <c r="B193" i="12"/>
  <c r="B193" i="11"/>
  <c r="B193" i="6"/>
  <c r="B193" i="5"/>
  <c r="B193" i="8"/>
  <c r="D193" i="8" s="1"/>
  <c r="B193" i="4"/>
  <c r="B193" i="7"/>
  <c r="B193" i="3"/>
  <c r="B152" i="15"/>
  <c r="B152" i="13"/>
  <c r="B152" i="14"/>
  <c r="B152" i="11"/>
  <c r="B152" i="8"/>
  <c r="D152" i="8" s="1"/>
  <c r="B152" i="7"/>
  <c r="B152" i="4"/>
  <c r="B152" i="12"/>
  <c r="B152" i="5"/>
  <c r="B152" i="6"/>
  <c r="L152" i="6" s="1"/>
  <c r="B152" i="3"/>
  <c r="B103" i="14"/>
  <c r="B103" i="13"/>
  <c r="B103" i="15"/>
  <c r="B103" i="11"/>
  <c r="B103" i="7"/>
  <c r="B103" i="4"/>
  <c r="B103" i="6"/>
  <c r="B103" i="5"/>
  <c r="B103" i="12"/>
  <c r="B103" i="8"/>
  <c r="D103" i="8" s="1"/>
  <c r="B103" i="3"/>
  <c r="B118" i="15"/>
  <c r="B118" i="14"/>
  <c r="B118" i="13"/>
  <c r="B118" i="8"/>
  <c r="D118" i="8" s="1"/>
  <c r="B118" i="12"/>
  <c r="B118" i="11"/>
  <c r="B118" i="4"/>
  <c r="B118" i="7"/>
  <c r="B118" i="6"/>
  <c r="B118" i="5"/>
  <c r="B118" i="3"/>
  <c r="B61" i="15"/>
  <c r="B61" i="14"/>
  <c r="B61" i="13"/>
  <c r="B61" i="12"/>
  <c r="B61" i="11"/>
  <c r="B61" i="4"/>
  <c r="B61" i="8"/>
  <c r="D61" i="8" s="1"/>
  <c r="B61" i="7"/>
  <c r="B61" i="6"/>
  <c r="B61" i="5"/>
  <c r="B61" i="3"/>
  <c r="B323" i="15"/>
  <c r="B323" i="14"/>
  <c r="B323" i="13"/>
  <c r="B323" i="8"/>
  <c r="D323" i="8" s="1"/>
  <c r="B323" i="7"/>
  <c r="B323" i="12"/>
  <c r="B323" i="11"/>
  <c r="B323" i="6"/>
  <c r="L323" i="6" s="1"/>
  <c r="B323" i="5"/>
  <c r="B323" i="4"/>
  <c r="B323" i="3"/>
  <c r="B218" i="15"/>
  <c r="B218" i="14"/>
  <c r="B218" i="13"/>
  <c r="B218" i="12"/>
  <c r="B218" i="11"/>
  <c r="B218" i="8"/>
  <c r="D218" i="8" s="1"/>
  <c r="B218" i="7"/>
  <c r="B218" i="6"/>
  <c r="B218" i="5"/>
  <c r="B218" i="4"/>
  <c r="B218" i="3"/>
  <c r="B337" i="14"/>
  <c r="B337" i="13"/>
  <c r="B337" i="15"/>
  <c r="B337" i="12"/>
  <c r="B337" i="8"/>
  <c r="D337" i="8" s="1"/>
  <c r="B337" i="11"/>
  <c r="B337" i="7"/>
  <c r="B337" i="6"/>
  <c r="B337" i="4"/>
  <c r="B337" i="5"/>
  <c r="B337" i="3"/>
  <c r="B273" i="15"/>
  <c r="B273" i="14"/>
  <c r="B273" i="13"/>
  <c r="B273" i="12"/>
  <c r="B273" i="11"/>
  <c r="B273" i="8"/>
  <c r="D273" i="8" s="1"/>
  <c r="B273" i="7"/>
  <c r="B273" i="6"/>
  <c r="L273" i="6" s="1"/>
  <c r="B273" i="4"/>
  <c r="B273" i="5"/>
  <c r="B273" i="3"/>
  <c r="B209" i="14"/>
  <c r="B209" i="13"/>
  <c r="B209" i="12"/>
  <c r="B209" i="11"/>
  <c r="B209" i="8"/>
  <c r="D209" i="8" s="1"/>
  <c r="B209" i="15"/>
  <c r="B209" i="7"/>
  <c r="B209" i="6"/>
  <c r="B209" i="5"/>
  <c r="B209" i="4"/>
  <c r="B209" i="3"/>
  <c r="B145" i="11"/>
  <c r="B145" i="14"/>
  <c r="B145" i="15"/>
  <c r="B145" i="8"/>
  <c r="D145" i="8" s="1"/>
  <c r="B145" i="12"/>
  <c r="B145" i="7"/>
  <c r="B145" i="6"/>
  <c r="B145" i="5"/>
  <c r="B145" i="4"/>
  <c r="B145" i="13"/>
  <c r="B145" i="3"/>
  <c r="B81" i="15"/>
  <c r="B81" i="14"/>
  <c r="B81" i="13"/>
  <c r="B81" i="12"/>
  <c r="B81" i="8"/>
  <c r="D81" i="8" s="1"/>
  <c r="B81" i="11"/>
  <c r="B81" i="7"/>
  <c r="B81" i="6"/>
  <c r="L81" i="6" s="1"/>
  <c r="B81" i="5"/>
  <c r="B81" i="4"/>
  <c r="B81" i="3"/>
  <c r="B17" i="14"/>
  <c r="B17" i="13"/>
  <c r="B17" i="15"/>
  <c r="B17" i="12"/>
  <c r="B17" i="11"/>
  <c r="B17" i="8"/>
  <c r="D17" i="8" s="1"/>
  <c r="B17" i="7"/>
  <c r="B17" i="5"/>
  <c r="B17" i="4"/>
  <c r="B17" i="6"/>
  <c r="B17" i="3"/>
  <c r="B360" i="15"/>
  <c r="B360" i="14"/>
  <c r="B360" i="13"/>
  <c r="B360" i="11"/>
  <c r="B360" i="7"/>
  <c r="B360" i="12"/>
  <c r="B360" i="6"/>
  <c r="L360" i="6" s="1"/>
  <c r="B360" i="5"/>
  <c r="B360" i="4"/>
  <c r="B360" i="8"/>
  <c r="D360" i="8" s="1"/>
  <c r="B360" i="3"/>
  <c r="B296" i="14"/>
  <c r="B296" i="15"/>
  <c r="B296" i="13"/>
  <c r="B296" i="11"/>
  <c r="B296" i="7"/>
  <c r="B296" i="12"/>
  <c r="B296" i="6"/>
  <c r="B296" i="5"/>
  <c r="B296" i="8"/>
  <c r="D296" i="8" s="1"/>
  <c r="B296" i="4"/>
  <c r="B296" i="3"/>
  <c r="B232" i="15"/>
  <c r="B232" i="13"/>
  <c r="B232" i="14"/>
  <c r="B232" i="7"/>
  <c r="B232" i="12"/>
  <c r="B232" i="11"/>
  <c r="B232" i="8"/>
  <c r="D232" i="8" s="1"/>
  <c r="B232" i="6"/>
  <c r="B232" i="5"/>
  <c r="B232" i="4"/>
  <c r="B232" i="3"/>
  <c r="B168" i="14"/>
  <c r="B168" i="15"/>
  <c r="B168" i="13"/>
  <c r="B168" i="7"/>
  <c r="B168" i="12"/>
  <c r="B168" i="11"/>
  <c r="B168" i="6"/>
  <c r="B168" i="5"/>
  <c r="B168" i="4"/>
  <c r="B168" i="8"/>
  <c r="D168" i="8" s="1"/>
  <c r="B168" i="3"/>
  <c r="B104" i="15"/>
  <c r="B104" i="13"/>
  <c r="B104" i="14"/>
  <c r="B104" i="7"/>
  <c r="B104" i="12"/>
  <c r="B104" i="11"/>
  <c r="B104" i="6"/>
  <c r="L104" i="6" s="1"/>
  <c r="B104" i="5"/>
  <c r="B104" i="4"/>
  <c r="B104" i="8"/>
  <c r="D104" i="8" s="1"/>
  <c r="B104" i="3"/>
  <c r="B40" i="15"/>
  <c r="B40" i="13"/>
  <c r="B40" i="14"/>
  <c r="B40" i="7"/>
  <c r="B40" i="12"/>
  <c r="B40" i="11"/>
  <c r="B40" i="6"/>
  <c r="B40" i="5"/>
  <c r="B40" i="8"/>
  <c r="D40" i="8" s="1"/>
  <c r="B40" i="4"/>
  <c r="B40" i="3"/>
  <c r="B122" i="15"/>
  <c r="B122" i="14"/>
  <c r="B122" i="13"/>
  <c r="B122" i="12"/>
  <c r="B122" i="11"/>
  <c r="B122" i="5"/>
  <c r="B122" i="8"/>
  <c r="D122" i="8" s="1"/>
  <c r="B122" i="7"/>
  <c r="B122" i="6"/>
  <c r="L122" i="6" s="1"/>
  <c r="B122" i="4"/>
  <c r="B122" i="3"/>
  <c r="B311" i="15"/>
  <c r="B311" i="14"/>
  <c r="B311" i="13"/>
  <c r="B311" i="8"/>
  <c r="D311" i="8" s="1"/>
  <c r="B311" i="7"/>
  <c r="B311" i="12"/>
  <c r="B311" i="11"/>
  <c r="B311" i="6"/>
  <c r="L311" i="6" s="1"/>
  <c r="B311" i="5"/>
  <c r="B311" i="4"/>
  <c r="B311" i="3"/>
  <c r="B247" i="15"/>
  <c r="B247" i="14"/>
  <c r="B247" i="13"/>
  <c r="B247" i="8"/>
  <c r="D247" i="8" s="1"/>
  <c r="B247" i="7"/>
  <c r="B247" i="12"/>
  <c r="B247" i="11"/>
  <c r="B247" i="6"/>
  <c r="B247" i="5"/>
  <c r="B247" i="4"/>
  <c r="B247" i="3"/>
  <c r="B183" i="15"/>
  <c r="B183" i="14"/>
  <c r="B183" i="13"/>
  <c r="B183" i="12"/>
  <c r="B183" i="8"/>
  <c r="D183" i="8" s="1"/>
  <c r="B183" i="11"/>
  <c r="B183" i="7"/>
  <c r="B183" i="6"/>
  <c r="B183" i="5"/>
  <c r="B183" i="4"/>
  <c r="B183" i="3"/>
  <c r="B119" i="15"/>
  <c r="B119" i="14"/>
  <c r="B119" i="13"/>
  <c r="B119" i="12"/>
  <c r="B119" i="8"/>
  <c r="D119" i="8" s="1"/>
  <c r="B119" i="11"/>
  <c r="B119" i="7"/>
  <c r="B119" i="6"/>
  <c r="B119" i="4"/>
  <c r="B119" i="5"/>
  <c r="B119" i="3"/>
  <c r="B55" i="15"/>
  <c r="B55" i="14"/>
  <c r="B55" i="13"/>
  <c r="B55" i="12"/>
  <c r="B55" i="8"/>
  <c r="D55" i="8" s="1"/>
  <c r="B55" i="11"/>
  <c r="B55" i="7"/>
  <c r="B55" i="6"/>
  <c r="B55" i="5"/>
  <c r="B55" i="4"/>
  <c r="B55" i="3"/>
  <c r="B202" i="15"/>
  <c r="B202" i="14"/>
  <c r="B202" i="13"/>
  <c r="B202" i="12"/>
  <c r="B202" i="11"/>
  <c r="B202" i="8"/>
  <c r="D202" i="8" s="1"/>
  <c r="B202" i="7"/>
  <c r="B202" i="6"/>
  <c r="B202" i="5"/>
  <c r="B202" i="4"/>
  <c r="B202" i="3"/>
  <c r="B326" i="14"/>
  <c r="B326" i="15"/>
  <c r="B326" i="13"/>
  <c r="B326" i="11"/>
  <c r="B326" i="8"/>
  <c r="D326" i="8" s="1"/>
  <c r="B326" i="7"/>
  <c r="B326" i="6"/>
  <c r="B326" i="5"/>
  <c r="B326" i="4"/>
  <c r="B326" i="12"/>
  <c r="B326" i="3"/>
  <c r="B262" i="14"/>
  <c r="B262" i="15"/>
  <c r="B262" i="13"/>
  <c r="B262" i="11"/>
  <c r="B262" i="8"/>
  <c r="D262" i="8" s="1"/>
  <c r="B262" i="7"/>
  <c r="B262" i="6"/>
  <c r="B262" i="5"/>
  <c r="B262" i="4"/>
  <c r="B262" i="12"/>
  <c r="B262" i="3"/>
  <c r="B198" i="15"/>
  <c r="B198" i="14"/>
  <c r="B198" i="13"/>
  <c r="B198" i="11"/>
  <c r="B198" i="8"/>
  <c r="D198" i="8" s="1"/>
  <c r="B198" i="7"/>
  <c r="B198" i="6"/>
  <c r="B198" i="12"/>
  <c r="B198" i="5"/>
  <c r="B198" i="4"/>
  <c r="B198" i="3"/>
  <c r="B134" i="15"/>
  <c r="B134" i="14"/>
  <c r="B134" i="13"/>
  <c r="B134" i="11"/>
  <c r="B134" i="8"/>
  <c r="D134" i="8" s="1"/>
  <c r="B134" i="7"/>
  <c r="B134" i="6"/>
  <c r="B134" i="5"/>
  <c r="B134" i="4"/>
  <c r="B134" i="12"/>
  <c r="B134" i="3"/>
  <c r="B70" i="15"/>
  <c r="B70" i="14"/>
  <c r="B70" i="13"/>
  <c r="B70" i="11"/>
  <c r="B70" i="8"/>
  <c r="D70" i="8" s="1"/>
  <c r="B70" i="7"/>
  <c r="B70" i="6"/>
  <c r="B70" i="5"/>
  <c r="B70" i="4"/>
  <c r="B70" i="12"/>
  <c r="B70" i="3"/>
  <c r="B274" i="14"/>
  <c r="B274" i="13"/>
  <c r="B274" i="11"/>
  <c r="B274" i="12"/>
  <c r="B274" i="8"/>
  <c r="D274" i="8" s="1"/>
  <c r="B274" i="15"/>
  <c r="B274" i="7"/>
  <c r="B274" i="6"/>
  <c r="B274" i="5"/>
  <c r="B274" i="4"/>
  <c r="B274" i="3"/>
  <c r="B333" i="15"/>
  <c r="B333" i="12"/>
  <c r="B333" i="14"/>
  <c r="B333" i="11"/>
  <c r="B333" i="13"/>
  <c r="B333" i="7"/>
  <c r="B333" i="8"/>
  <c r="D333" i="8" s="1"/>
  <c r="B333" i="6"/>
  <c r="B333" i="5"/>
  <c r="B333" i="4"/>
  <c r="B333" i="3"/>
  <c r="B269" i="15"/>
  <c r="B269" i="13"/>
  <c r="B269" i="11"/>
  <c r="B269" i="7"/>
  <c r="B269" i="14"/>
  <c r="B269" i="6"/>
  <c r="B269" i="5"/>
  <c r="B269" i="8"/>
  <c r="D269" i="8" s="1"/>
  <c r="B269" i="4"/>
  <c r="B269" i="12"/>
  <c r="B269" i="3"/>
  <c r="B205" i="12"/>
  <c r="B205" i="15"/>
  <c r="B205" i="11"/>
  <c r="B205" i="14"/>
  <c r="B205" i="13"/>
  <c r="B205" i="7"/>
  <c r="B205" i="6"/>
  <c r="B205" i="5"/>
  <c r="B205" i="8"/>
  <c r="D205" i="8" s="1"/>
  <c r="B205" i="4"/>
  <c r="B205" i="3"/>
  <c r="B141" i="15"/>
  <c r="B141" i="14"/>
  <c r="B141" i="13"/>
  <c r="B141" i="11"/>
  <c r="B141" i="7"/>
  <c r="B141" i="6"/>
  <c r="B141" i="5"/>
  <c r="B141" i="8"/>
  <c r="D141" i="8" s="1"/>
  <c r="B141" i="4"/>
  <c r="B141" i="12"/>
  <c r="B141" i="3"/>
  <c r="B77" i="12"/>
  <c r="B77" i="11"/>
  <c r="B77" i="15"/>
  <c r="B77" i="14"/>
  <c r="B77" i="7"/>
  <c r="B77" i="13"/>
  <c r="B77" i="6"/>
  <c r="B77" i="5"/>
  <c r="B77" i="8"/>
  <c r="D77" i="8" s="1"/>
  <c r="B77" i="4"/>
  <c r="B77" i="3"/>
  <c r="B306" i="15"/>
  <c r="B306" i="14"/>
  <c r="B306" i="13"/>
  <c r="B306" i="11"/>
  <c r="B306" i="12"/>
  <c r="B306" i="5"/>
  <c r="B306" i="8"/>
  <c r="D306" i="8" s="1"/>
  <c r="B306" i="7"/>
  <c r="B306" i="6"/>
  <c r="L306" i="6" s="1"/>
  <c r="B306" i="4"/>
  <c r="B306" i="3"/>
  <c r="B340" i="13"/>
  <c r="B340" i="15"/>
  <c r="B340" i="11"/>
  <c r="B340" i="14"/>
  <c r="B340" i="8"/>
  <c r="D340" i="8" s="1"/>
  <c r="B340" i="7"/>
  <c r="B340" i="12"/>
  <c r="B340" i="5"/>
  <c r="B340" i="6"/>
  <c r="B340" i="4"/>
  <c r="B340" i="3"/>
  <c r="B276" i="13"/>
  <c r="B276" i="15"/>
  <c r="B276" i="11"/>
  <c r="B276" i="7"/>
  <c r="B276" i="6"/>
  <c r="B276" i="8"/>
  <c r="D276" i="8" s="1"/>
  <c r="B276" i="4"/>
  <c r="B276" i="5"/>
  <c r="B276" i="12"/>
  <c r="B276" i="14"/>
  <c r="B276" i="3"/>
  <c r="B212" i="13"/>
  <c r="B212" i="15"/>
  <c r="B212" i="11"/>
  <c r="B212" i="7"/>
  <c r="B212" i="14"/>
  <c r="B212" i="5"/>
  <c r="B212" i="12"/>
  <c r="B212" i="6"/>
  <c r="B212" i="4"/>
  <c r="B212" i="8"/>
  <c r="D212" i="8" s="1"/>
  <c r="B212" i="3"/>
  <c r="B148" i="13"/>
  <c r="B148" i="15"/>
  <c r="B148" i="11"/>
  <c r="B148" i="8"/>
  <c r="D148" i="8" s="1"/>
  <c r="B148" i="7"/>
  <c r="B148" i="14"/>
  <c r="B148" i="5"/>
  <c r="B148" i="6"/>
  <c r="B148" i="12"/>
  <c r="B148" i="4"/>
  <c r="B148" i="3"/>
  <c r="B84" i="13"/>
  <c r="B84" i="15"/>
  <c r="B84" i="14"/>
  <c r="B84" i="11"/>
  <c r="B84" i="8"/>
  <c r="D84" i="8" s="1"/>
  <c r="B84" i="7"/>
  <c r="B84" i="4"/>
  <c r="B84" i="12"/>
  <c r="B84" i="6"/>
  <c r="B84" i="5"/>
  <c r="B84" i="3"/>
  <c r="B20" i="13"/>
  <c r="B20" i="15"/>
  <c r="B20" i="11"/>
  <c r="B20" i="14"/>
  <c r="B20" i="7"/>
  <c r="B20" i="4"/>
  <c r="B20" i="8"/>
  <c r="D20" i="8" s="1"/>
  <c r="B20" i="12"/>
  <c r="B20" i="6"/>
  <c r="B20" i="5"/>
  <c r="B20" i="3"/>
  <c r="B339" i="13"/>
  <c r="B339" i="14"/>
  <c r="B339" i="15"/>
  <c r="B339" i="12"/>
  <c r="B339" i="11"/>
  <c r="B339" i="8"/>
  <c r="D339" i="8" s="1"/>
  <c r="B339" i="7"/>
  <c r="B339" i="6"/>
  <c r="B339" i="5"/>
  <c r="B339" i="4"/>
  <c r="B339" i="3"/>
  <c r="B275" i="15"/>
  <c r="B275" i="14"/>
  <c r="B275" i="13"/>
  <c r="B275" i="11"/>
  <c r="B275" i="12"/>
  <c r="B275" i="6"/>
  <c r="L275" i="6" s="1"/>
  <c r="B275" i="5"/>
  <c r="B275" i="4"/>
  <c r="B275" i="8"/>
  <c r="D275" i="8" s="1"/>
  <c r="B275" i="7"/>
  <c r="B275" i="3"/>
  <c r="B211" i="12"/>
  <c r="B211" i="15"/>
  <c r="B211" i="11"/>
  <c r="B211" i="14"/>
  <c r="B211" i="13"/>
  <c r="B211" i="7"/>
  <c r="B211" i="6"/>
  <c r="B211" i="4"/>
  <c r="B211" i="8"/>
  <c r="D211" i="8" s="1"/>
  <c r="B211" i="5"/>
  <c r="B211" i="3"/>
  <c r="B147" i="13"/>
  <c r="B147" i="12"/>
  <c r="B147" i="15"/>
  <c r="B147" i="11"/>
  <c r="B147" i="8"/>
  <c r="D147" i="8" s="1"/>
  <c r="B147" i="6"/>
  <c r="B147" i="4"/>
  <c r="B147" i="14"/>
  <c r="B147" i="5"/>
  <c r="B147" i="7"/>
  <c r="B147" i="3"/>
  <c r="B83" i="13"/>
  <c r="B83" i="14"/>
  <c r="B83" i="12"/>
  <c r="B83" i="11"/>
  <c r="B83" i="15"/>
  <c r="B83" i="8"/>
  <c r="D83" i="8" s="1"/>
  <c r="B83" i="7"/>
  <c r="B83" i="6"/>
  <c r="B83" i="4"/>
  <c r="B83" i="5"/>
  <c r="B83" i="3"/>
  <c r="B19" i="15"/>
  <c r="B19" i="14"/>
  <c r="B19" i="13"/>
  <c r="B19" i="12"/>
  <c r="B19" i="11"/>
  <c r="B19" i="8"/>
  <c r="D19" i="8" s="1"/>
  <c r="B19" i="7"/>
  <c r="B19" i="5"/>
  <c r="B19" i="4"/>
  <c r="B19" i="6"/>
  <c r="L19" i="6" s="1"/>
  <c r="B19" i="3"/>
  <c r="B321" i="15"/>
  <c r="B321" i="14"/>
  <c r="B321" i="13"/>
  <c r="B321" i="12"/>
  <c r="B321" i="11"/>
  <c r="B321" i="8"/>
  <c r="D321" i="8" s="1"/>
  <c r="B321" i="4"/>
  <c r="B321" i="6"/>
  <c r="B321" i="5"/>
  <c r="B321" i="7"/>
  <c r="B321" i="3"/>
  <c r="B280" i="14"/>
  <c r="B280" i="13"/>
  <c r="B280" i="15"/>
  <c r="B280" i="12"/>
  <c r="B280" i="11"/>
  <c r="B280" i="8"/>
  <c r="D280" i="8" s="1"/>
  <c r="B280" i="7"/>
  <c r="B280" i="4"/>
  <c r="B280" i="6"/>
  <c r="B280" i="5"/>
  <c r="B280" i="3"/>
  <c r="B231" i="15"/>
  <c r="B231" i="14"/>
  <c r="B231" i="13"/>
  <c r="B231" i="7"/>
  <c r="B231" i="12"/>
  <c r="B231" i="11"/>
  <c r="B231" i="4"/>
  <c r="B231" i="8"/>
  <c r="D231" i="8" s="1"/>
  <c r="B231" i="6"/>
  <c r="B231" i="5"/>
  <c r="B231" i="3"/>
  <c r="B182" i="15"/>
  <c r="B182" i="14"/>
  <c r="B182" i="13"/>
  <c r="B182" i="8"/>
  <c r="D182" i="8" s="1"/>
  <c r="B182" i="12"/>
  <c r="B182" i="11"/>
  <c r="B182" i="4"/>
  <c r="B182" i="7"/>
  <c r="B182" i="6"/>
  <c r="L182" i="6" s="1"/>
  <c r="B182" i="5"/>
  <c r="B182" i="3"/>
  <c r="B125" i="13"/>
  <c r="B125" i="12"/>
  <c r="B125" i="11"/>
  <c r="B125" i="15"/>
  <c r="B125" i="14"/>
  <c r="B125" i="4"/>
  <c r="B125" i="8"/>
  <c r="D125" i="8" s="1"/>
  <c r="B125" i="7"/>
  <c r="B125" i="6"/>
  <c r="B125" i="5"/>
  <c r="B125" i="3"/>
  <c r="B282" i="15"/>
  <c r="B282" i="14"/>
  <c r="B282" i="13"/>
  <c r="B282" i="12"/>
  <c r="B282" i="11"/>
  <c r="B282" i="7"/>
  <c r="B282" i="8"/>
  <c r="D282" i="8" s="1"/>
  <c r="B282" i="6"/>
  <c r="B282" i="5"/>
  <c r="B282" i="4"/>
  <c r="B282" i="3"/>
  <c r="B170" i="13"/>
  <c r="B170" i="15"/>
  <c r="B170" i="12"/>
  <c r="B170" i="11"/>
  <c r="B170" i="14"/>
  <c r="B170" i="8"/>
  <c r="D170" i="8" s="1"/>
  <c r="B170" i="7"/>
  <c r="B170" i="5"/>
  <c r="B170" i="6"/>
  <c r="B170" i="4"/>
  <c r="B170" i="3"/>
  <c r="B329" i="14"/>
  <c r="B329" i="15"/>
  <c r="B329" i="13"/>
  <c r="B329" i="12"/>
  <c r="B329" i="11"/>
  <c r="B329" i="8"/>
  <c r="D329" i="8" s="1"/>
  <c r="B329" i="7"/>
  <c r="B329" i="6"/>
  <c r="L329" i="6" s="1"/>
  <c r="B329" i="4"/>
  <c r="B329" i="5"/>
  <c r="B329" i="3"/>
  <c r="B265" i="15"/>
  <c r="B265" i="14"/>
  <c r="B265" i="13"/>
  <c r="B265" i="12"/>
  <c r="B265" i="11"/>
  <c r="B265" i="8"/>
  <c r="D265" i="8" s="1"/>
  <c r="B265" i="7"/>
  <c r="B265" i="6"/>
  <c r="B265" i="5"/>
  <c r="B265" i="4"/>
  <c r="B265" i="3"/>
  <c r="B201" i="15"/>
  <c r="B201" i="14"/>
  <c r="B201" i="13"/>
  <c r="B201" i="12"/>
  <c r="B201" i="11"/>
  <c r="B201" i="8"/>
  <c r="D201" i="8" s="1"/>
  <c r="B201" i="7"/>
  <c r="B201" i="6"/>
  <c r="B201" i="5"/>
  <c r="B201" i="4"/>
  <c r="B201" i="3"/>
  <c r="B137" i="15"/>
  <c r="B137" i="14"/>
  <c r="B137" i="13"/>
  <c r="B137" i="11"/>
  <c r="B137" i="8"/>
  <c r="D137" i="8" s="1"/>
  <c r="B137" i="7"/>
  <c r="B137" i="6"/>
  <c r="L137" i="6" s="1"/>
  <c r="B137" i="5"/>
  <c r="B137" i="4"/>
  <c r="B137" i="12"/>
  <c r="B137" i="3"/>
  <c r="B73" i="13"/>
  <c r="B73" i="15"/>
  <c r="B73" i="11"/>
  <c r="B73" i="14"/>
  <c r="B73" i="12"/>
  <c r="B73" i="8"/>
  <c r="D73" i="8" s="1"/>
  <c r="B73" i="7"/>
  <c r="B73" i="6"/>
  <c r="L73" i="6" s="1"/>
  <c r="B73" i="5"/>
  <c r="B73" i="4"/>
  <c r="B73" i="3"/>
  <c r="B330" i="15"/>
  <c r="B330" i="14"/>
  <c r="B330" i="13"/>
  <c r="B330" i="12"/>
  <c r="B330" i="11"/>
  <c r="B330" i="8"/>
  <c r="D330" i="8" s="1"/>
  <c r="B330" i="7"/>
  <c r="B330" i="6"/>
  <c r="B330" i="5"/>
  <c r="B330" i="4"/>
  <c r="B330" i="3"/>
  <c r="B352" i="14"/>
  <c r="B352" i="15"/>
  <c r="B352" i="13"/>
  <c r="B352" i="12"/>
  <c r="B352" i="11"/>
  <c r="B352" i="8"/>
  <c r="D352" i="8" s="1"/>
  <c r="B352" i="7"/>
  <c r="B352" i="6"/>
  <c r="B352" i="5"/>
  <c r="B352" i="4"/>
  <c r="B352" i="3"/>
  <c r="B288" i="15"/>
  <c r="B288" i="14"/>
  <c r="B288" i="13"/>
  <c r="B288" i="12"/>
  <c r="B288" i="11"/>
  <c r="B288" i="8"/>
  <c r="D288" i="8" s="1"/>
  <c r="B288" i="7"/>
  <c r="B288" i="6"/>
  <c r="B288" i="5"/>
  <c r="B288" i="4"/>
  <c r="B288" i="3"/>
  <c r="B224" i="15"/>
  <c r="B224" i="14"/>
  <c r="B224" i="13"/>
  <c r="B224" i="8"/>
  <c r="D224" i="8" s="1"/>
  <c r="B224" i="7"/>
  <c r="B224" i="12"/>
  <c r="B224" i="11"/>
  <c r="B224" i="6"/>
  <c r="B224" i="5"/>
  <c r="B224" i="4"/>
  <c r="B224" i="3"/>
  <c r="B160" i="15"/>
  <c r="B160" i="14"/>
  <c r="B160" i="13"/>
  <c r="B160" i="8"/>
  <c r="D160" i="8" s="1"/>
  <c r="B160" i="7"/>
  <c r="B160" i="12"/>
  <c r="B160" i="11"/>
  <c r="B160" i="6"/>
  <c r="B160" i="5"/>
  <c r="B160" i="4"/>
  <c r="B160" i="3"/>
  <c r="B96" i="15"/>
  <c r="B96" i="14"/>
  <c r="B96" i="13"/>
  <c r="B96" i="8"/>
  <c r="D96" i="8" s="1"/>
  <c r="B96" i="7"/>
  <c r="B96" i="12"/>
  <c r="B96" i="11"/>
  <c r="B96" i="6"/>
  <c r="L96" i="6" s="1"/>
  <c r="B96" i="5"/>
  <c r="B96" i="4"/>
  <c r="B96" i="3"/>
  <c r="B32" i="15"/>
  <c r="B32" i="14"/>
  <c r="B32" i="13"/>
  <c r="B32" i="8"/>
  <c r="D32" i="8" s="1"/>
  <c r="B32" i="7"/>
  <c r="B32" i="12"/>
  <c r="B32" i="11"/>
  <c r="B32" i="6"/>
  <c r="B32" i="5"/>
  <c r="B32" i="4"/>
  <c r="B32" i="3"/>
  <c r="B58" i="14"/>
  <c r="B58" i="15"/>
  <c r="B58" i="13"/>
  <c r="B58" i="12"/>
  <c r="B58" i="11"/>
  <c r="B58" i="6"/>
  <c r="B58" i="4"/>
  <c r="B58" i="8"/>
  <c r="D58" i="8" s="1"/>
  <c r="B58" i="5"/>
  <c r="B58" i="7"/>
  <c r="B58" i="3"/>
  <c r="B303" i="14"/>
  <c r="B303" i="15"/>
  <c r="B303" i="13"/>
  <c r="B303" i="12"/>
  <c r="B303" i="11"/>
  <c r="B303" i="8"/>
  <c r="D303" i="8" s="1"/>
  <c r="B303" i="7"/>
  <c r="B303" i="6"/>
  <c r="L303" i="6" s="1"/>
  <c r="B303" i="5"/>
  <c r="B303" i="4"/>
  <c r="B303" i="3"/>
  <c r="B239" i="15"/>
  <c r="B239" i="14"/>
  <c r="B239" i="13"/>
  <c r="B239" i="11"/>
  <c r="B239" i="8"/>
  <c r="D239" i="8" s="1"/>
  <c r="B239" i="7"/>
  <c r="B239" i="6"/>
  <c r="B239" i="12"/>
  <c r="B239" i="5"/>
  <c r="B239" i="4"/>
  <c r="B239" i="3"/>
  <c r="B175" i="14"/>
  <c r="B175" i="15"/>
  <c r="B175" i="11"/>
  <c r="B175" i="13"/>
  <c r="B175" i="6"/>
  <c r="B175" i="5"/>
  <c r="B175" i="12"/>
  <c r="B175" i="4"/>
  <c r="B175" i="8"/>
  <c r="D175" i="8" s="1"/>
  <c r="B175" i="7"/>
  <c r="B175" i="3"/>
  <c r="B111" i="13"/>
  <c r="B111" i="15"/>
  <c r="B111" i="14"/>
  <c r="B111" i="12"/>
  <c r="B111" i="11"/>
  <c r="B111" i="6"/>
  <c r="B111" i="8"/>
  <c r="D111" i="8" s="1"/>
  <c r="B111" i="5"/>
  <c r="B111" i="7"/>
  <c r="B111" i="4"/>
  <c r="B111" i="3"/>
  <c r="B47" i="15"/>
  <c r="B47" i="14"/>
  <c r="B47" i="13"/>
  <c r="B47" i="11"/>
  <c r="B47" i="12"/>
  <c r="B47" i="8"/>
  <c r="D47" i="8" s="1"/>
  <c r="B47" i="7"/>
  <c r="B47" i="6"/>
  <c r="L47" i="6" s="1"/>
  <c r="B47" i="4"/>
  <c r="B47" i="5"/>
  <c r="B47" i="3"/>
  <c r="B146" i="13"/>
  <c r="B146" i="14"/>
  <c r="B146" i="11"/>
  <c r="B146" i="15"/>
  <c r="B146" i="7"/>
  <c r="B146" i="12"/>
  <c r="B146" i="5"/>
  <c r="B146" i="8"/>
  <c r="D146" i="8" s="1"/>
  <c r="B146" i="4"/>
  <c r="B146" i="6"/>
  <c r="L146" i="6" s="1"/>
  <c r="B146" i="3"/>
  <c r="B318" i="14"/>
  <c r="B318" i="13"/>
  <c r="B318" i="15"/>
  <c r="B318" i="12"/>
  <c r="B318" i="11"/>
  <c r="B318" i="8"/>
  <c r="D318" i="8" s="1"/>
  <c r="B318" i="6"/>
  <c r="B318" i="7"/>
  <c r="B318" i="5"/>
  <c r="B318" i="4"/>
  <c r="B318" i="3"/>
  <c r="B254" i="14"/>
  <c r="B254" i="13"/>
  <c r="B254" i="15"/>
  <c r="B254" i="12"/>
  <c r="B254" i="11"/>
  <c r="B254" i="8"/>
  <c r="D254" i="8" s="1"/>
  <c r="B254" i="6"/>
  <c r="B254" i="7"/>
  <c r="B254" i="5"/>
  <c r="B254" i="4"/>
  <c r="B254" i="3"/>
  <c r="B190" i="14"/>
  <c r="B190" i="13"/>
  <c r="B190" i="15"/>
  <c r="B190" i="12"/>
  <c r="B190" i="11"/>
  <c r="B190" i="8"/>
  <c r="D190" i="8" s="1"/>
  <c r="B190" i="6"/>
  <c r="B190" i="7"/>
  <c r="B190" i="5"/>
  <c r="B190" i="4"/>
  <c r="B190" i="3"/>
  <c r="B126" i="14"/>
  <c r="B126" i="13"/>
  <c r="B126" i="15"/>
  <c r="B126" i="12"/>
  <c r="B126" i="11"/>
  <c r="B126" i="8"/>
  <c r="D126" i="8" s="1"/>
  <c r="B126" i="6"/>
  <c r="B126" i="7"/>
  <c r="B126" i="5"/>
  <c r="B126" i="4"/>
  <c r="B126" i="3"/>
  <c r="B62" i="15"/>
  <c r="B62" i="13"/>
  <c r="B62" i="14"/>
  <c r="B62" i="12"/>
  <c r="B62" i="11"/>
  <c r="B62" i="8"/>
  <c r="D62" i="8" s="1"/>
  <c r="B62" i="6"/>
  <c r="L62" i="6" s="1"/>
  <c r="B62" i="7"/>
  <c r="B62" i="5"/>
  <c r="B62" i="4"/>
  <c r="B62" i="3"/>
  <c r="B210" i="14"/>
  <c r="B210" i="13"/>
  <c r="B210" i="11"/>
  <c r="B210" i="15"/>
  <c r="B210" i="12"/>
  <c r="B210" i="8"/>
  <c r="D210" i="8" s="1"/>
  <c r="B210" i="7"/>
  <c r="B210" i="6"/>
  <c r="L210" i="6" s="1"/>
  <c r="B210" i="5"/>
  <c r="B210" i="4"/>
  <c r="B210" i="3"/>
  <c r="B325" i="14"/>
  <c r="B325" i="15"/>
  <c r="B325" i="11"/>
  <c r="B325" i="13"/>
  <c r="B325" i="8"/>
  <c r="D325" i="8" s="1"/>
  <c r="B325" i="7"/>
  <c r="B325" i="6"/>
  <c r="B325" i="12"/>
  <c r="B325" i="5"/>
  <c r="B325" i="4"/>
  <c r="B325" i="3"/>
  <c r="B261" i="15"/>
  <c r="B261" i="14"/>
  <c r="B261" i="13"/>
  <c r="B261" i="12"/>
  <c r="B261" i="11"/>
  <c r="B261" i="8"/>
  <c r="D261" i="8" s="1"/>
  <c r="B261" i="7"/>
  <c r="B261" i="6"/>
  <c r="B261" i="5"/>
  <c r="B261" i="4"/>
  <c r="B261" i="3"/>
  <c r="B197" i="13"/>
  <c r="B197" i="12"/>
  <c r="B197" i="11"/>
  <c r="B197" i="15"/>
  <c r="B197" i="8"/>
  <c r="D197" i="8" s="1"/>
  <c r="B197" i="7"/>
  <c r="B197" i="14"/>
  <c r="B197" i="6"/>
  <c r="B197" i="5"/>
  <c r="B197" i="4"/>
  <c r="B197" i="3"/>
  <c r="B133" i="15"/>
  <c r="B133" i="13"/>
  <c r="B133" i="14"/>
  <c r="B133" i="8"/>
  <c r="D133" i="8" s="1"/>
  <c r="B133" i="7"/>
  <c r="B133" i="12"/>
  <c r="B133" i="11"/>
  <c r="B133" i="6"/>
  <c r="B133" i="5"/>
  <c r="B133" i="4"/>
  <c r="B133" i="3"/>
  <c r="B69" i="15"/>
  <c r="B69" i="11"/>
  <c r="B69" i="14"/>
  <c r="B69" i="13"/>
  <c r="B69" i="8"/>
  <c r="D69" i="8" s="1"/>
  <c r="B69" i="7"/>
  <c r="B69" i="12"/>
  <c r="B69" i="6"/>
  <c r="B69" i="5"/>
  <c r="B69" i="4"/>
  <c r="B69" i="3"/>
  <c r="B250" i="15"/>
  <c r="B250" i="14"/>
  <c r="B250" i="13"/>
  <c r="B250" i="12"/>
  <c r="B250" i="11"/>
  <c r="B250" i="7"/>
  <c r="B250" i="6"/>
  <c r="B250" i="5"/>
  <c r="B250" i="4"/>
  <c r="B250" i="8"/>
  <c r="D250" i="8" s="1"/>
  <c r="B250" i="3"/>
  <c r="B332" i="15"/>
  <c r="B332" i="14"/>
  <c r="B332" i="13"/>
  <c r="B332" i="12"/>
  <c r="B332" i="11"/>
  <c r="B332" i="8"/>
  <c r="D332" i="8" s="1"/>
  <c r="B332" i="7"/>
  <c r="B332" i="5"/>
  <c r="B332" i="6"/>
  <c r="B332" i="4"/>
  <c r="B332" i="3"/>
  <c r="B268" i="15"/>
  <c r="B268" i="14"/>
  <c r="B268" i="13"/>
  <c r="B268" i="12"/>
  <c r="B268" i="11"/>
  <c r="B268" i="8"/>
  <c r="D268" i="8" s="1"/>
  <c r="B268" i="7"/>
  <c r="B268" i="5"/>
  <c r="B268" i="6"/>
  <c r="B268" i="4"/>
  <c r="B268" i="3"/>
  <c r="B204" i="15"/>
  <c r="B204" i="14"/>
  <c r="B204" i="13"/>
  <c r="B204" i="12"/>
  <c r="B204" i="11"/>
  <c r="B204" i="6"/>
  <c r="B204" i="4"/>
  <c r="B204" i="8"/>
  <c r="D204" i="8" s="1"/>
  <c r="B204" i="7"/>
  <c r="B204" i="5"/>
  <c r="B204" i="3"/>
  <c r="B140" i="15"/>
  <c r="B140" i="14"/>
  <c r="B140" i="13"/>
  <c r="B140" i="12"/>
  <c r="B140" i="11"/>
  <c r="B140" i="8"/>
  <c r="D140" i="8" s="1"/>
  <c r="B140" i="7"/>
  <c r="B140" i="5"/>
  <c r="B140" i="6"/>
  <c r="B140" i="4"/>
  <c r="B140" i="3"/>
  <c r="B76" i="15"/>
  <c r="B76" i="13"/>
  <c r="B76" i="14"/>
  <c r="B76" i="7"/>
  <c r="B76" i="12"/>
  <c r="B76" i="11"/>
  <c r="B76" i="6"/>
  <c r="B76" i="5"/>
  <c r="B76" i="4"/>
  <c r="B76" i="8"/>
  <c r="D76" i="8" s="1"/>
  <c r="B76" i="3"/>
  <c r="B346" i="15"/>
  <c r="B346" i="14"/>
  <c r="B346" i="13"/>
  <c r="B346" i="12"/>
  <c r="B346" i="11"/>
  <c r="B346" i="6"/>
  <c r="B346" i="5"/>
  <c r="B346" i="4"/>
  <c r="B346" i="8"/>
  <c r="D346" i="8" s="1"/>
  <c r="B346" i="7"/>
  <c r="B346" i="3"/>
  <c r="B331" i="15"/>
  <c r="B331" i="14"/>
  <c r="B331" i="13"/>
  <c r="B331" i="12"/>
  <c r="B331" i="11"/>
  <c r="B331" i="8"/>
  <c r="D331" i="8" s="1"/>
  <c r="B331" i="7"/>
  <c r="B331" i="6"/>
  <c r="L331" i="6" s="1"/>
  <c r="B331" i="4"/>
  <c r="B331" i="5"/>
  <c r="B331" i="3"/>
  <c r="B267" i="15"/>
  <c r="B267" i="14"/>
  <c r="B267" i="11"/>
  <c r="B267" i="13"/>
  <c r="B267" i="12"/>
  <c r="B267" i="8"/>
  <c r="D267" i="8" s="1"/>
  <c r="B267" i="7"/>
  <c r="B267" i="5"/>
  <c r="B267" i="4"/>
  <c r="B267" i="6"/>
  <c r="B267" i="3"/>
  <c r="B203" i="15"/>
  <c r="B203" i="14"/>
  <c r="B203" i="13"/>
  <c r="B203" i="12"/>
  <c r="B203" i="8"/>
  <c r="D203" i="8" s="1"/>
  <c r="B203" i="11"/>
  <c r="B203" i="7"/>
  <c r="B203" i="6"/>
  <c r="B203" i="5"/>
  <c r="B203" i="4"/>
  <c r="B203" i="3"/>
  <c r="B139" i="15"/>
  <c r="B139" i="14"/>
  <c r="B139" i="13"/>
  <c r="B139" i="12"/>
  <c r="B139" i="8"/>
  <c r="D139" i="8" s="1"/>
  <c r="B139" i="11"/>
  <c r="B139" i="7"/>
  <c r="B139" i="5"/>
  <c r="B139" i="4"/>
  <c r="B139" i="6"/>
  <c r="B139" i="3"/>
  <c r="B75" i="15"/>
  <c r="B75" i="14"/>
  <c r="B75" i="13"/>
  <c r="B75" i="12"/>
  <c r="B75" i="11"/>
  <c r="B75" i="7"/>
  <c r="B75" i="8"/>
  <c r="D75" i="8" s="1"/>
  <c r="B75" i="6"/>
  <c r="B75" i="5"/>
  <c r="B75" i="4"/>
  <c r="B75" i="3"/>
  <c r="L83" i="6" l="1"/>
  <c r="L337" i="6"/>
  <c r="L253" i="6"/>
  <c r="L65" i="6"/>
  <c r="L209" i="6"/>
  <c r="L68" i="6"/>
  <c r="L261" i="6"/>
  <c r="L111" i="6"/>
  <c r="L170" i="6"/>
  <c r="L89" i="6"/>
  <c r="L325" i="6"/>
  <c r="L139" i="6"/>
  <c r="L197" i="6"/>
  <c r="L339" i="6"/>
  <c r="L224" i="6"/>
  <c r="L280" i="6"/>
  <c r="L310" i="6"/>
  <c r="L218" i="6"/>
  <c r="L190" i="6"/>
  <c r="L346" i="6"/>
  <c r="L318" i="6"/>
  <c r="L125" i="6"/>
  <c r="L291" i="6"/>
  <c r="L344" i="6"/>
  <c r="L155" i="6"/>
  <c r="L314" i="6"/>
  <c r="L186" i="6"/>
  <c r="L267" i="6"/>
  <c r="L254" i="6"/>
  <c r="L265" i="6"/>
  <c r="L17" i="6"/>
  <c r="L235" i="6"/>
  <c r="L231" i="6"/>
  <c r="L69" i="6"/>
  <c r="L330" i="6"/>
  <c r="L163" i="6"/>
  <c r="L298" i="6"/>
  <c r="L203" i="6"/>
  <c r="L288" i="6"/>
  <c r="L55" i="6"/>
  <c r="L133" i="6"/>
  <c r="L247" i="6"/>
  <c r="L196" i="6"/>
  <c r="L75" i="6"/>
  <c r="L160" i="6"/>
  <c r="L321" i="6"/>
  <c r="L345" i="6"/>
  <c r="L175" i="6"/>
  <c r="L282" i="6"/>
  <c r="L119" i="6"/>
  <c r="L40" i="6"/>
  <c r="L103" i="6"/>
  <c r="L258" i="6"/>
  <c r="L242" i="6"/>
  <c r="L130" i="6"/>
  <c r="L24" i="6"/>
  <c r="L250" i="6"/>
  <c r="L126" i="6"/>
  <c r="L91" i="6"/>
  <c r="L317" i="6"/>
  <c r="L212" i="6"/>
  <c r="L333" i="6"/>
  <c r="L262" i="6"/>
  <c r="L347" i="6"/>
  <c r="L85" i="6"/>
  <c r="L48" i="6"/>
  <c r="L356" i="6"/>
  <c r="L327" i="6"/>
  <c r="L44" i="6"/>
  <c r="L192" i="6"/>
  <c r="L173" i="6"/>
  <c r="L294" i="6"/>
  <c r="L87" i="6"/>
  <c r="L200" i="6"/>
  <c r="L177" i="6"/>
  <c r="L305" i="6"/>
  <c r="L226" i="6"/>
  <c r="L60" i="6"/>
  <c r="L117" i="6"/>
  <c r="L238" i="6"/>
  <c r="L31" i="6"/>
  <c r="L351" i="6"/>
  <c r="L144" i="6"/>
  <c r="L57" i="6"/>
  <c r="L167" i="6"/>
  <c r="L67" i="6"/>
  <c r="L124" i="6"/>
  <c r="L28" i="6"/>
  <c r="L20" i="6"/>
  <c r="L332" i="6"/>
  <c r="E250" i="3"/>
  <c r="F250" i="3"/>
  <c r="X201" i="7"/>
  <c r="I201" i="7" s="1"/>
  <c r="U201" i="7"/>
  <c r="H201" i="7" s="1"/>
  <c r="R201" i="7"/>
  <c r="G201" i="7" s="1"/>
  <c r="H201" i="15" s="1"/>
  <c r="E201" i="7"/>
  <c r="J201" i="6" s="1"/>
  <c r="O201" i="7"/>
  <c r="F201" i="7" s="1"/>
  <c r="E274" i="3"/>
  <c r="F274" i="3"/>
  <c r="F217" i="3"/>
  <c r="E217" i="3"/>
  <c r="E359" i="3"/>
  <c r="F359" i="3"/>
  <c r="U221" i="7"/>
  <c r="H221" i="7" s="1"/>
  <c r="X221" i="7"/>
  <c r="I221" i="7" s="1"/>
  <c r="R221" i="7"/>
  <c r="G221" i="7" s="1"/>
  <c r="E221" i="7"/>
  <c r="J221" i="6" s="1"/>
  <c r="O221" i="7"/>
  <c r="F221" i="7" s="1"/>
  <c r="E37" i="3"/>
  <c r="F37" i="3"/>
  <c r="E158" i="3"/>
  <c r="F158" i="3"/>
  <c r="X222" i="7"/>
  <c r="I222" i="7" s="1"/>
  <c r="R222" i="7"/>
  <c r="G222" i="7" s="1"/>
  <c r="H222" i="14" s="1"/>
  <c r="U222" i="7"/>
  <c r="H222" i="7" s="1"/>
  <c r="E222" i="7"/>
  <c r="J222" i="6" s="1"/>
  <c r="O222" i="7"/>
  <c r="F222" i="7" s="1"/>
  <c r="E271" i="3"/>
  <c r="F271" i="3"/>
  <c r="X41" i="7"/>
  <c r="I41" i="7" s="1"/>
  <c r="E41" i="7"/>
  <c r="J41" i="6" s="1"/>
  <c r="O41" i="7"/>
  <c r="F41" i="7" s="1"/>
  <c r="U41" i="7"/>
  <c r="H41" i="7" s="1"/>
  <c r="R41" i="7"/>
  <c r="G41" i="7" s="1"/>
  <c r="H41" i="13" s="1"/>
  <c r="X180" i="7"/>
  <c r="I180" i="7" s="1"/>
  <c r="U180" i="7"/>
  <c r="H180" i="7" s="1"/>
  <c r="O180" i="7"/>
  <c r="F180" i="7" s="1"/>
  <c r="R180" i="7"/>
  <c r="G180" i="7" s="1"/>
  <c r="H180" i="5" s="1"/>
  <c r="E180" i="7"/>
  <c r="J180" i="6" s="1"/>
  <c r="R102" i="7"/>
  <c r="G102" i="7" s="1"/>
  <c r="H102" i="11" s="1"/>
  <c r="X102" i="7"/>
  <c r="I102" i="7" s="1"/>
  <c r="U102" i="7"/>
  <c r="H102" i="7" s="1"/>
  <c r="O102" i="7"/>
  <c r="F102" i="7" s="1"/>
  <c r="E102" i="7"/>
  <c r="J102" i="6" s="1"/>
  <c r="E151" i="3"/>
  <c r="F151" i="3"/>
  <c r="X245" i="7"/>
  <c r="I245" i="7" s="1"/>
  <c r="R245" i="7"/>
  <c r="G245" i="7" s="1"/>
  <c r="H245" i="13" s="1"/>
  <c r="U245" i="7"/>
  <c r="H245" i="7" s="1"/>
  <c r="E245" i="7"/>
  <c r="J245" i="6" s="1"/>
  <c r="O245" i="7"/>
  <c r="F245" i="7" s="1"/>
  <c r="U16" i="7"/>
  <c r="H16" i="7" s="1"/>
  <c r="X16" i="7"/>
  <c r="I16" i="7" s="1"/>
  <c r="R16" i="7"/>
  <c r="G16" i="7" s="1"/>
  <c r="E16" i="7"/>
  <c r="J16" i="6" s="1"/>
  <c r="O16" i="7"/>
  <c r="F16" i="7" s="1"/>
  <c r="E208" i="3"/>
  <c r="F208" i="3"/>
  <c r="R257" i="7"/>
  <c r="G257" i="7" s="1"/>
  <c r="X257" i="7"/>
  <c r="I257" i="7" s="1"/>
  <c r="U257" i="7"/>
  <c r="H257" i="7" s="1"/>
  <c r="E257" i="7"/>
  <c r="J257" i="6" s="1"/>
  <c r="O257" i="7"/>
  <c r="F257" i="7" s="1"/>
  <c r="U203" i="7"/>
  <c r="H203" i="7" s="1"/>
  <c r="E203" i="7"/>
  <c r="J203" i="6" s="1"/>
  <c r="O203" i="7"/>
  <c r="F203" i="7" s="1"/>
  <c r="R203" i="7"/>
  <c r="G203" i="7" s="1"/>
  <c r="H203" i="15" s="1"/>
  <c r="X203" i="7"/>
  <c r="I203" i="7" s="1"/>
  <c r="E76" i="3"/>
  <c r="F76" i="3"/>
  <c r="X204" i="7"/>
  <c r="I204" i="7" s="1"/>
  <c r="U204" i="7"/>
  <c r="H204" i="7" s="1"/>
  <c r="R204" i="7"/>
  <c r="G204" i="7" s="1"/>
  <c r="H204" i="15" s="1"/>
  <c r="O204" i="7"/>
  <c r="F204" i="7" s="1"/>
  <c r="E204" i="7"/>
  <c r="J204" i="6" s="1"/>
  <c r="X332" i="7"/>
  <c r="I332" i="7" s="1"/>
  <c r="R332" i="7"/>
  <c r="G332" i="7" s="1"/>
  <c r="H332" i="11" s="1"/>
  <c r="U332" i="7"/>
  <c r="H332" i="7" s="1"/>
  <c r="E332" i="7"/>
  <c r="J332" i="6" s="1"/>
  <c r="O332" i="7"/>
  <c r="F332" i="7" s="1"/>
  <c r="E197" i="3"/>
  <c r="F197" i="3"/>
  <c r="U254" i="7"/>
  <c r="H254" i="7" s="1"/>
  <c r="R254" i="7"/>
  <c r="G254" i="7" s="1"/>
  <c r="H254" i="14" s="1"/>
  <c r="X254" i="7"/>
  <c r="I254" i="7" s="1"/>
  <c r="E254" i="7"/>
  <c r="J254" i="6" s="1"/>
  <c r="O254" i="7"/>
  <c r="F254" i="7" s="1"/>
  <c r="E318" i="3"/>
  <c r="F318" i="3"/>
  <c r="E32" i="3"/>
  <c r="F32" i="3"/>
  <c r="O288" i="7"/>
  <c r="F288" i="7" s="1"/>
  <c r="X288" i="7"/>
  <c r="I288" i="7" s="1"/>
  <c r="E288" i="7"/>
  <c r="J288" i="6" s="1"/>
  <c r="U288" i="7"/>
  <c r="H288" i="7" s="1"/>
  <c r="R288" i="7"/>
  <c r="G288" i="7" s="1"/>
  <c r="H288" i="14" s="1"/>
  <c r="E137" i="3"/>
  <c r="F137" i="3"/>
  <c r="X170" i="7"/>
  <c r="I170" i="7" s="1"/>
  <c r="U170" i="7"/>
  <c r="H170" i="7" s="1"/>
  <c r="R170" i="7"/>
  <c r="G170" i="7" s="1"/>
  <c r="H170" i="11" s="1"/>
  <c r="E170" i="7"/>
  <c r="J170" i="6" s="1"/>
  <c r="O170" i="7"/>
  <c r="F170" i="7" s="1"/>
  <c r="X182" i="7"/>
  <c r="I182" i="7" s="1"/>
  <c r="U182" i="7"/>
  <c r="H182" i="7" s="1"/>
  <c r="R182" i="7"/>
  <c r="G182" i="7" s="1"/>
  <c r="H182" i="11" s="1"/>
  <c r="E182" i="7"/>
  <c r="J182" i="6" s="1"/>
  <c r="O182" i="7"/>
  <c r="F182" i="7" s="1"/>
  <c r="F231" i="3"/>
  <c r="E231" i="3"/>
  <c r="U83" i="7"/>
  <c r="H83" i="7" s="1"/>
  <c r="X83" i="7"/>
  <c r="I83" i="7" s="1"/>
  <c r="R83" i="7"/>
  <c r="G83" i="7" s="1"/>
  <c r="H83" i="11" s="1"/>
  <c r="E83" i="7"/>
  <c r="J83" i="6" s="1"/>
  <c r="O83" i="7"/>
  <c r="F83" i="7" s="1"/>
  <c r="R147" i="7"/>
  <c r="G147" i="7" s="1"/>
  <c r="H147" i="12" s="1"/>
  <c r="X147" i="7"/>
  <c r="I147" i="7" s="1"/>
  <c r="U147" i="7"/>
  <c r="H147" i="7" s="1"/>
  <c r="E147" i="7"/>
  <c r="J147" i="6" s="1"/>
  <c r="O147" i="7"/>
  <c r="F147" i="7" s="1"/>
  <c r="F339" i="3"/>
  <c r="E339" i="3"/>
  <c r="L84" i="6"/>
  <c r="X306" i="7"/>
  <c r="I306" i="7" s="1"/>
  <c r="U306" i="7"/>
  <c r="H306" i="7" s="1"/>
  <c r="R306" i="7"/>
  <c r="G306" i="7" s="1"/>
  <c r="H306" i="5" s="1"/>
  <c r="E306" i="7"/>
  <c r="J306" i="6" s="1"/>
  <c r="O306" i="7"/>
  <c r="F306" i="7" s="1"/>
  <c r="E77" i="3"/>
  <c r="F77" i="3"/>
  <c r="L141" i="6"/>
  <c r="U269" i="7"/>
  <c r="H269" i="7" s="1"/>
  <c r="X269" i="7"/>
  <c r="I269" i="7" s="1"/>
  <c r="E269" i="7"/>
  <c r="J269" i="6" s="1"/>
  <c r="R269" i="7"/>
  <c r="G269" i="7" s="1"/>
  <c r="H269" i="11" s="1"/>
  <c r="O269" i="7"/>
  <c r="F269" i="7" s="1"/>
  <c r="F198" i="3"/>
  <c r="E198" i="3"/>
  <c r="X262" i="7"/>
  <c r="E262" i="7"/>
  <c r="J262" i="6" s="1"/>
  <c r="U262" i="7"/>
  <c r="O262" i="7"/>
  <c r="R262" i="7"/>
  <c r="X55" i="7"/>
  <c r="I55" i="7" s="1"/>
  <c r="R55" i="7"/>
  <c r="G55" i="7" s="1"/>
  <c r="H55" i="15" s="1"/>
  <c r="E55" i="7"/>
  <c r="J55" i="6" s="1"/>
  <c r="U55" i="7"/>
  <c r="H55" i="7" s="1"/>
  <c r="O55" i="7"/>
  <c r="F55" i="7" s="1"/>
  <c r="F311" i="3"/>
  <c r="E311" i="3"/>
  <c r="R104" i="7"/>
  <c r="G104" i="7" s="1"/>
  <c r="H104" i="15" s="1"/>
  <c r="X104" i="7"/>
  <c r="I104" i="7" s="1"/>
  <c r="U104" i="7"/>
  <c r="H104" i="7" s="1"/>
  <c r="E104" i="7"/>
  <c r="J104" i="6" s="1"/>
  <c r="O104" i="7"/>
  <c r="F104" i="7" s="1"/>
  <c r="L168" i="6"/>
  <c r="X296" i="7"/>
  <c r="I296" i="7" s="1"/>
  <c r="U296" i="7"/>
  <c r="H296" i="7" s="1"/>
  <c r="R296" i="7"/>
  <c r="G296" i="7" s="1"/>
  <c r="H296" i="13" s="1"/>
  <c r="E296" i="7"/>
  <c r="J296" i="6" s="1"/>
  <c r="O296" i="7"/>
  <c r="F296" i="7" s="1"/>
  <c r="E17" i="3"/>
  <c r="F17" i="3"/>
  <c r="R273" i="7"/>
  <c r="G273" i="7" s="1"/>
  <c r="H273" i="11" s="1"/>
  <c r="X273" i="7"/>
  <c r="I273" i="7" s="1"/>
  <c r="U273" i="7"/>
  <c r="H273" i="7" s="1"/>
  <c r="E273" i="7"/>
  <c r="J273" i="6" s="1"/>
  <c r="O273" i="7"/>
  <c r="F273" i="7" s="1"/>
  <c r="F61" i="3"/>
  <c r="E61" i="3"/>
  <c r="E219" i="3"/>
  <c r="F219" i="3"/>
  <c r="U283" i="7"/>
  <c r="H283" i="7" s="1"/>
  <c r="R283" i="7"/>
  <c r="G283" i="7" s="1"/>
  <c r="E283" i="7"/>
  <c r="J283" i="6" s="1"/>
  <c r="X283" i="7"/>
  <c r="I283" i="7" s="1"/>
  <c r="O283" i="7"/>
  <c r="F283" i="7" s="1"/>
  <c r="E28" i="7"/>
  <c r="J28" i="6" s="1"/>
  <c r="X28" i="7"/>
  <c r="I28" i="7" s="1"/>
  <c r="O28" i="7"/>
  <c r="F28" i="7" s="1"/>
  <c r="U28" i="7"/>
  <c r="H28" i="7" s="1"/>
  <c r="R28" i="7"/>
  <c r="G28" i="7" s="1"/>
  <c r="E348" i="3"/>
  <c r="F348" i="3"/>
  <c r="L338" i="6"/>
  <c r="E78" i="3"/>
  <c r="F78" i="3"/>
  <c r="O270" i="7"/>
  <c r="F270" i="7" s="1"/>
  <c r="R270" i="7"/>
  <c r="G270" i="7" s="1"/>
  <c r="H270" i="13" s="1"/>
  <c r="X270" i="7"/>
  <c r="I270" i="7" s="1"/>
  <c r="E270" i="7"/>
  <c r="J270" i="6" s="1"/>
  <c r="U270" i="7"/>
  <c r="H270" i="7" s="1"/>
  <c r="L127" i="6"/>
  <c r="E191" i="3"/>
  <c r="F191" i="3"/>
  <c r="U48" i="7"/>
  <c r="H48" i="7" s="1"/>
  <c r="R48" i="7"/>
  <c r="G48" i="7" s="1"/>
  <c r="E48" i="7"/>
  <c r="J48" i="6" s="1"/>
  <c r="O48" i="7"/>
  <c r="F48" i="7" s="1"/>
  <c r="X48" i="7"/>
  <c r="I48" i="7" s="1"/>
  <c r="L240" i="6"/>
  <c r="E304" i="3"/>
  <c r="F304" i="3"/>
  <c r="L153" i="6"/>
  <c r="E266" i="3"/>
  <c r="F266" i="3"/>
  <c r="E99" i="3"/>
  <c r="F99" i="3"/>
  <c r="X355" i="7"/>
  <c r="I355" i="7" s="1"/>
  <c r="U355" i="7"/>
  <c r="H355" i="7" s="1"/>
  <c r="R355" i="7"/>
  <c r="G355" i="7" s="1"/>
  <c r="H355" i="15" s="1"/>
  <c r="E355" i="7"/>
  <c r="J355" i="6" s="1"/>
  <c r="O355" i="7"/>
  <c r="F355" i="7" s="1"/>
  <c r="X164" i="7"/>
  <c r="I164" i="7" s="1"/>
  <c r="E164" i="7"/>
  <c r="J164" i="6" s="1"/>
  <c r="U164" i="7"/>
  <c r="H164" i="7" s="1"/>
  <c r="O164" i="7"/>
  <c r="F164" i="7" s="1"/>
  <c r="R164" i="7"/>
  <c r="G164" i="7" s="1"/>
  <c r="F228" i="3"/>
  <c r="E228" i="3"/>
  <c r="L93" i="6"/>
  <c r="H221" i="11"/>
  <c r="E349" i="3"/>
  <c r="F349" i="3"/>
  <c r="L214" i="6"/>
  <c r="E71" i="3"/>
  <c r="F71" i="3"/>
  <c r="L135" i="6"/>
  <c r="X263" i="7"/>
  <c r="R263" i="7"/>
  <c r="E263" i="7"/>
  <c r="J263" i="6" s="1"/>
  <c r="O263" i="7"/>
  <c r="U263" i="7"/>
  <c r="L120" i="6"/>
  <c r="E184" i="3"/>
  <c r="F184" i="3"/>
  <c r="U248" i="7"/>
  <c r="H248" i="7" s="1"/>
  <c r="R248" i="7"/>
  <c r="G248" i="7" s="1"/>
  <c r="H248" i="12" s="1"/>
  <c r="X248" i="7"/>
  <c r="I248" i="7" s="1"/>
  <c r="E248" i="7"/>
  <c r="J248" i="6" s="1"/>
  <c r="O248" i="7"/>
  <c r="F248" i="7" s="1"/>
  <c r="L312" i="6"/>
  <c r="L97" i="6"/>
  <c r="F289" i="3"/>
  <c r="E289" i="3"/>
  <c r="L353" i="6"/>
  <c r="E290" i="3"/>
  <c r="F290" i="3"/>
  <c r="E108" i="3"/>
  <c r="F108" i="3"/>
  <c r="X34" i="7"/>
  <c r="I34" i="7" s="1"/>
  <c r="U34" i="7"/>
  <c r="H34" i="7" s="1"/>
  <c r="E34" i="7"/>
  <c r="J34" i="6" s="1"/>
  <c r="R34" i="7"/>
  <c r="G34" i="7" s="1"/>
  <c r="H34" i="15" s="1"/>
  <c r="O34" i="7"/>
  <c r="F34" i="7" s="1"/>
  <c r="L37" i="6"/>
  <c r="E229" i="3"/>
  <c r="F229" i="3"/>
  <c r="E293" i="7"/>
  <c r="J293" i="6" s="1"/>
  <c r="O293" i="7"/>
  <c r="F293" i="7" s="1"/>
  <c r="X293" i="7"/>
  <c r="I293" i="7" s="1"/>
  <c r="U293" i="7"/>
  <c r="H293" i="7" s="1"/>
  <c r="R293" i="7"/>
  <c r="G293" i="7" s="1"/>
  <c r="H293" i="5" s="1"/>
  <c r="H222" i="11"/>
  <c r="F350" i="3"/>
  <c r="E350" i="3"/>
  <c r="L79" i="6"/>
  <c r="L271" i="6"/>
  <c r="E64" i="3"/>
  <c r="F64" i="3"/>
  <c r="X320" i="7"/>
  <c r="I320" i="7" s="1"/>
  <c r="U320" i="7"/>
  <c r="H320" i="7" s="1"/>
  <c r="E320" i="7"/>
  <c r="J320" i="6" s="1"/>
  <c r="R320" i="7"/>
  <c r="G320" i="7" s="1"/>
  <c r="H320" i="15" s="1"/>
  <c r="O320" i="7"/>
  <c r="F320" i="7" s="1"/>
  <c r="L105" i="6"/>
  <c r="F169" i="3"/>
  <c r="E169" i="3"/>
  <c r="E24" i="3"/>
  <c r="F24" i="3"/>
  <c r="X344" i="7"/>
  <c r="I344" i="7" s="1"/>
  <c r="U344" i="7"/>
  <c r="H344" i="7" s="1"/>
  <c r="R344" i="7"/>
  <c r="G344" i="7" s="1"/>
  <c r="H344" i="14" s="1"/>
  <c r="O344" i="7"/>
  <c r="F344" i="7" s="1"/>
  <c r="E344" i="7"/>
  <c r="J344" i="6" s="1"/>
  <c r="R115" i="7"/>
  <c r="G115" i="7" s="1"/>
  <c r="X115" i="7"/>
  <c r="I115" i="7" s="1"/>
  <c r="U115" i="7"/>
  <c r="H115" i="7" s="1"/>
  <c r="E115" i="7"/>
  <c r="J115" i="6" s="1"/>
  <c r="O115" i="7"/>
  <c r="F115" i="7" s="1"/>
  <c r="E162" i="3"/>
  <c r="F162" i="3"/>
  <c r="E52" i="7"/>
  <c r="J52" i="6" s="1"/>
  <c r="X52" i="7"/>
  <c r="I52" i="7" s="1"/>
  <c r="R52" i="7"/>
  <c r="G52" i="7" s="1"/>
  <c r="H52" i="11" s="1"/>
  <c r="U52" i="7"/>
  <c r="H52" i="7" s="1"/>
  <c r="O52" i="7"/>
  <c r="F52" i="7" s="1"/>
  <c r="L116" i="6"/>
  <c r="L244" i="6"/>
  <c r="E109" i="3"/>
  <c r="F109" i="3"/>
  <c r="U173" i="7"/>
  <c r="H173" i="7" s="1"/>
  <c r="E173" i="7"/>
  <c r="J173" i="6" s="1"/>
  <c r="X173" i="7"/>
  <c r="I173" i="7" s="1"/>
  <c r="R173" i="7"/>
  <c r="G173" i="7" s="1"/>
  <c r="O173" i="7"/>
  <c r="F173" i="7" s="1"/>
  <c r="L166" i="6"/>
  <c r="E230" i="3"/>
  <c r="F230" i="3"/>
  <c r="X294" i="7"/>
  <c r="I294" i="7" s="1"/>
  <c r="U294" i="7"/>
  <c r="H294" i="7" s="1"/>
  <c r="R294" i="7"/>
  <c r="G294" i="7" s="1"/>
  <c r="E294" i="7"/>
  <c r="J294" i="6" s="1"/>
  <c r="O294" i="7"/>
  <c r="F294" i="7" s="1"/>
  <c r="X87" i="7"/>
  <c r="I87" i="7" s="1"/>
  <c r="U87" i="7"/>
  <c r="H87" i="7" s="1"/>
  <c r="R87" i="7"/>
  <c r="G87" i="7" s="1"/>
  <c r="O87" i="7"/>
  <c r="F87" i="7" s="1"/>
  <c r="E87" i="7"/>
  <c r="J87" i="6" s="1"/>
  <c r="L279" i="6"/>
  <c r="E343" i="3"/>
  <c r="F343" i="3"/>
  <c r="U136" i="7"/>
  <c r="H136" i="7" s="1"/>
  <c r="R136" i="7"/>
  <c r="G136" i="7" s="1"/>
  <c r="E136" i="7"/>
  <c r="J136" i="6" s="1"/>
  <c r="X136" i="7"/>
  <c r="I136" i="7" s="1"/>
  <c r="O136" i="7"/>
  <c r="F136" i="7" s="1"/>
  <c r="R328" i="7"/>
  <c r="G328" i="7" s="1"/>
  <c r="H328" i="4" s="1"/>
  <c r="X328" i="7"/>
  <c r="I328" i="7" s="1"/>
  <c r="O328" i="7"/>
  <c r="F328" i="7" s="1"/>
  <c r="U328" i="7"/>
  <c r="H328" i="7" s="1"/>
  <c r="E328" i="7"/>
  <c r="J328" i="6" s="1"/>
  <c r="F49" i="3"/>
  <c r="E49" i="3"/>
  <c r="L324" i="6"/>
  <c r="E154" i="3"/>
  <c r="F154" i="3"/>
  <c r="L123" i="6"/>
  <c r="E315" i="3"/>
  <c r="F315" i="3"/>
  <c r="X226" i="7"/>
  <c r="I226" i="7" s="1"/>
  <c r="E226" i="7"/>
  <c r="J226" i="6" s="1"/>
  <c r="U226" i="7"/>
  <c r="H226" i="7" s="1"/>
  <c r="R226" i="7"/>
  <c r="G226" i="7" s="1"/>
  <c r="H226" i="13" s="1"/>
  <c r="O226" i="7"/>
  <c r="F226" i="7" s="1"/>
  <c r="X60" i="7"/>
  <c r="I60" i="7" s="1"/>
  <c r="R60" i="7"/>
  <c r="G60" i="7" s="1"/>
  <c r="H60" i="15" s="1"/>
  <c r="U60" i="7"/>
  <c r="H60" i="7" s="1"/>
  <c r="E60" i="7"/>
  <c r="J60" i="6" s="1"/>
  <c r="O60" i="7"/>
  <c r="F60" i="7" s="1"/>
  <c r="E124" i="7"/>
  <c r="J124" i="6" s="1"/>
  <c r="U124" i="7"/>
  <c r="H124" i="7" s="1"/>
  <c r="O124" i="7"/>
  <c r="F124" i="7" s="1"/>
  <c r="X124" i="7"/>
  <c r="I124" i="7" s="1"/>
  <c r="R124" i="7"/>
  <c r="G124" i="7" s="1"/>
  <c r="H124" i="5" s="1"/>
  <c r="L138" i="6"/>
  <c r="E53" i="3"/>
  <c r="F53" i="3"/>
  <c r="O53" i="7"/>
  <c r="F53" i="7" s="1"/>
  <c r="X53" i="7"/>
  <c r="I53" i="7" s="1"/>
  <c r="R53" i="7"/>
  <c r="G53" i="7" s="1"/>
  <c r="H53" i="12" s="1"/>
  <c r="E53" i="7"/>
  <c r="J53" i="6" s="1"/>
  <c r="U53" i="7"/>
  <c r="H53" i="7" s="1"/>
  <c r="X117" i="7"/>
  <c r="I117" i="7" s="1"/>
  <c r="U117" i="7"/>
  <c r="H117" i="7" s="1"/>
  <c r="R117" i="7"/>
  <c r="G117" i="7" s="1"/>
  <c r="H117" i="12" s="1"/>
  <c r="E117" i="7"/>
  <c r="J117" i="6" s="1"/>
  <c r="O117" i="7"/>
  <c r="F117" i="7" s="1"/>
  <c r="L309" i="6"/>
  <c r="E174" i="3"/>
  <c r="F174" i="3"/>
  <c r="E159" i="7"/>
  <c r="J159" i="6" s="1"/>
  <c r="X159" i="7"/>
  <c r="I159" i="7" s="1"/>
  <c r="O159" i="7"/>
  <c r="F159" i="7" s="1"/>
  <c r="U159" i="7"/>
  <c r="H159" i="7" s="1"/>
  <c r="R159" i="7"/>
  <c r="G159" i="7" s="1"/>
  <c r="H159" i="13" s="1"/>
  <c r="L223" i="6"/>
  <c r="E287" i="3"/>
  <c r="F287" i="3"/>
  <c r="R351" i="7"/>
  <c r="G351" i="7" s="1"/>
  <c r="H351" i="11" s="1"/>
  <c r="X351" i="7"/>
  <c r="I351" i="7" s="1"/>
  <c r="E351" i="7"/>
  <c r="J351" i="6" s="1"/>
  <c r="U351" i="7"/>
  <c r="H351" i="7" s="1"/>
  <c r="O351" i="7"/>
  <c r="F351" i="7" s="1"/>
  <c r="H16" i="4"/>
  <c r="H16" i="15"/>
  <c r="F234" i="3"/>
  <c r="E234" i="3"/>
  <c r="F194" i="3"/>
  <c r="E194" i="3"/>
  <c r="H257" i="4"/>
  <c r="X140" i="7"/>
  <c r="I140" i="7" s="1"/>
  <c r="U140" i="7"/>
  <c r="H140" i="7" s="1"/>
  <c r="R140" i="7"/>
  <c r="G140" i="7" s="1"/>
  <c r="H140" i="11" s="1"/>
  <c r="E140" i="7"/>
  <c r="J140" i="6" s="1"/>
  <c r="O140" i="7"/>
  <c r="F140" i="7" s="1"/>
  <c r="R224" i="7"/>
  <c r="G224" i="7" s="1"/>
  <c r="H224" i="13" s="1"/>
  <c r="E224" i="7"/>
  <c r="J224" i="6" s="1"/>
  <c r="X224" i="7"/>
  <c r="I224" i="7" s="1"/>
  <c r="O224" i="7"/>
  <c r="F224" i="7" s="1"/>
  <c r="U224" i="7"/>
  <c r="H224" i="7" s="1"/>
  <c r="E282" i="3"/>
  <c r="F282" i="3"/>
  <c r="R340" i="7"/>
  <c r="G340" i="7" s="1"/>
  <c r="H340" i="14" s="1"/>
  <c r="U340" i="7"/>
  <c r="H340" i="7" s="1"/>
  <c r="X340" i="7"/>
  <c r="I340" i="7" s="1"/>
  <c r="E340" i="7"/>
  <c r="J340" i="6" s="1"/>
  <c r="O340" i="7"/>
  <c r="F340" i="7" s="1"/>
  <c r="H283" i="14"/>
  <c r="E277" i="3"/>
  <c r="F277" i="3"/>
  <c r="X78" i="7"/>
  <c r="I78" i="7" s="1"/>
  <c r="U78" i="7"/>
  <c r="H78" i="7" s="1"/>
  <c r="R78" i="7"/>
  <c r="G78" i="7" s="1"/>
  <c r="H78" i="13" s="1"/>
  <c r="E78" i="7"/>
  <c r="J78" i="6" s="1"/>
  <c r="O78" i="7"/>
  <c r="F78" i="7" s="1"/>
  <c r="E258" i="3"/>
  <c r="F258" i="3"/>
  <c r="E112" i="3"/>
  <c r="F112" i="3"/>
  <c r="U240" i="7"/>
  <c r="H240" i="7" s="1"/>
  <c r="X240" i="7"/>
  <c r="I240" i="7" s="1"/>
  <c r="R240" i="7"/>
  <c r="G240" i="7" s="1"/>
  <c r="H240" i="13" s="1"/>
  <c r="E240" i="7"/>
  <c r="J240" i="6" s="1"/>
  <c r="O240" i="7"/>
  <c r="F240" i="7" s="1"/>
  <c r="E97" i="3"/>
  <c r="F97" i="3"/>
  <c r="F189" i="3"/>
  <c r="E189" i="3"/>
  <c r="E299" i="3"/>
  <c r="F299" i="3"/>
  <c r="R172" i="7"/>
  <c r="G172" i="7" s="1"/>
  <c r="H172" i="14" s="1"/>
  <c r="X172" i="7"/>
  <c r="I172" i="7" s="1"/>
  <c r="U172" i="7"/>
  <c r="H172" i="7" s="1"/>
  <c r="O172" i="7"/>
  <c r="F172" i="7" s="1"/>
  <c r="E172" i="7"/>
  <c r="J172" i="6" s="1"/>
  <c r="L357" i="6"/>
  <c r="E215" i="7"/>
  <c r="J215" i="6" s="1"/>
  <c r="O215" i="7"/>
  <c r="F215" i="7" s="1"/>
  <c r="X215" i="7"/>
  <c r="I215" i="7" s="1"/>
  <c r="U215" i="7"/>
  <c r="H215" i="7" s="1"/>
  <c r="R215" i="7"/>
  <c r="G215" i="7" s="1"/>
  <c r="H215" i="15" s="1"/>
  <c r="E26" i="3"/>
  <c r="F26" i="3"/>
  <c r="E95" i="3"/>
  <c r="F95" i="3"/>
  <c r="E139" i="3"/>
  <c r="F139" i="3"/>
  <c r="H203" i="11"/>
  <c r="E268" i="3"/>
  <c r="F268" i="3"/>
  <c r="E210" i="3"/>
  <c r="F210" i="3"/>
  <c r="X146" i="7"/>
  <c r="I146" i="7" s="1"/>
  <c r="E146" i="7"/>
  <c r="J146" i="6" s="1"/>
  <c r="U146" i="7"/>
  <c r="H146" i="7" s="1"/>
  <c r="R146" i="7"/>
  <c r="G146" i="7" s="1"/>
  <c r="H146" i="14" s="1"/>
  <c r="O146" i="7"/>
  <c r="F146" i="7" s="1"/>
  <c r="E111" i="3"/>
  <c r="F111" i="3"/>
  <c r="X96" i="7"/>
  <c r="I96" i="7" s="1"/>
  <c r="U96" i="7"/>
  <c r="H96" i="7" s="1"/>
  <c r="R96" i="7"/>
  <c r="G96" i="7" s="1"/>
  <c r="H96" i="15" s="1"/>
  <c r="E96" i="7"/>
  <c r="J96" i="6" s="1"/>
  <c r="O96" i="7"/>
  <c r="F96" i="7" s="1"/>
  <c r="E224" i="3"/>
  <c r="F224" i="3"/>
  <c r="E73" i="7"/>
  <c r="J73" i="6" s="1"/>
  <c r="U73" i="7"/>
  <c r="H73" i="7" s="1"/>
  <c r="X73" i="7"/>
  <c r="I73" i="7" s="1"/>
  <c r="R73" i="7"/>
  <c r="G73" i="7" s="1"/>
  <c r="H73" i="12" s="1"/>
  <c r="O73" i="7"/>
  <c r="F73" i="7" s="1"/>
  <c r="H201" i="11"/>
  <c r="E329" i="3"/>
  <c r="F329" i="3"/>
  <c r="E19" i="3"/>
  <c r="F19" i="3"/>
  <c r="X20" i="7"/>
  <c r="I20" i="7" s="1"/>
  <c r="U20" i="7"/>
  <c r="H20" i="7" s="1"/>
  <c r="R20" i="7"/>
  <c r="G20" i="7" s="1"/>
  <c r="H20" i="4" s="1"/>
  <c r="E20" i="7"/>
  <c r="J20" i="6" s="1"/>
  <c r="O20" i="7"/>
  <c r="F20" i="7" s="1"/>
  <c r="F148" i="3"/>
  <c r="E148" i="3"/>
  <c r="X141" i="7"/>
  <c r="I141" i="7" s="1"/>
  <c r="U141" i="7"/>
  <c r="H141" i="7" s="1"/>
  <c r="E141" i="7"/>
  <c r="J141" i="6" s="1"/>
  <c r="O141" i="7"/>
  <c r="F141" i="7" s="1"/>
  <c r="R141" i="7"/>
  <c r="G141" i="7" s="1"/>
  <c r="H141" i="11" s="1"/>
  <c r="E269" i="3"/>
  <c r="F269" i="3"/>
  <c r="O333" i="7"/>
  <c r="F333" i="7" s="1"/>
  <c r="X333" i="7"/>
  <c r="I333" i="7" s="1"/>
  <c r="U333" i="7"/>
  <c r="H333" i="7" s="1"/>
  <c r="R333" i="7"/>
  <c r="G333" i="7" s="1"/>
  <c r="E333" i="7"/>
  <c r="J333" i="6" s="1"/>
  <c r="L134" i="6"/>
  <c r="E202" i="3"/>
  <c r="F202" i="3"/>
  <c r="H55" i="11"/>
  <c r="H104" i="3"/>
  <c r="E104" i="3"/>
  <c r="F104" i="3"/>
  <c r="H104" i="14"/>
  <c r="H296" i="11"/>
  <c r="E209" i="3"/>
  <c r="F209" i="3"/>
  <c r="F152" i="3"/>
  <c r="E152" i="3"/>
  <c r="L193" i="6"/>
  <c r="E155" i="7"/>
  <c r="J155" i="6" s="1"/>
  <c r="X155" i="7"/>
  <c r="I155" i="7" s="1"/>
  <c r="R155" i="7"/>
  <c r="G155" i="7" s="1"/>
  <c r="H155" i="13" s="1"/>
  <c r="O155" i="7"/>
  <c r="F155" i="7" s="1"/>
  <c r="U155" i="7"/>
  <c r="H155" i="7" s="1"/>
  <c r="L219" i="6"/>
  <c r="E28" i="3"/>
  <c r="F28" i="3"/>
  <c r="H28" i="13"/>
  <c r="L156" i="6"/>
  <c r="X220" i="7"/>
  <c r="I220" i="7" s="1"/>
  <c r="O220" i="7"/>
  <c r="F220" i="7" s="1"/>
  <c r="U220" i="7"/>
  <c r="H220" i="7" s="1"/>
  <c r="E220" i="7"/>
  <c r="J220" i="6" s="1"/>
  <c r="R220" i="7"/>
  <c r="G220" i="7" s="1"/>
  <c r="H220" i="12" s="1"/>
  <c r="X21" i="7"/>
  <c r="I21" i="7" s="1"/>
  <c r="R21" i="7"/>
  <c r="G21" i="7" s="1"/>
  <c r="H21" i="12" s="1"/>
  <c r="U21" i="7"/>
  <c r="H21" i="7" s="1"/>
  <c r="E21" i="7"/>
  <c r="J21" i="6" s="1"/>
  <c r="O21" i="7"/>
  <c r="F21" i="7" s="1"/>
  <c r="E149" i="3"/>
  <c r="F149" i="3"/>
  <c r="X213" i="7"/>
  <c r="I213" i="7" s="1"/>
  <c r="U213" i="7"/>
  <c r="H213" i="7" s="1"/>
  <c r="R213" i="7"/>
  <c r="G213" i="7" s="1"/>
  <c r="E213" i="7"/>
  <c r="J213" i="6" s="1"/>
  <c r="O213" i="7"/>
  <c r="F213" i="7" s="1"/>
  <c r="L277" i="6"/>
  <c r="X341" i="7"/>
  <c r="I341" i="7" s="1"/>
  <c r="O341" i="7"/>
  <c r="F341" i="7" s="1"/>
  <c r="U341" i="7"/>
  <c r="H341" i="7" s="1"/>
  <c r="R341" i="7"/>
  <c r="G341" i="7" s="1"/>
  <c r="H341" i="5" s="1"/>
  <c r="E341" i="7"/>
  <c r="J341" i="6" s="1"/>
  <c r="L78" i="6"/>
  <c r="L206" i="6"/>
  <c r="E270" i="3"/>
  <c r="F270" i="3"/>
  <c r="U127" i="7"/>
  <c r="H127" i="7" s="1"/>
  <c r="O127" i="7"/>
  <c r="F127" i="7" s="1"/>
  <c r="R127" i="7"/>
  <c r="G127" i="7" s="1"/>
  <c r="H127" i="12" s="1"/>
  <c r="E127" i="7"/>
  <c r="J127" i="6" s="1"/>
  <c r="X127" i="7"/>
  <c r="I127" i="7" s="1"/>
  <c r="O255" i="7"/>
  <c r="F255" i="7" s="1"/>
  <c r="X255" i="7"/>
  <c r="I255" i="7" s="1"/>
  <c r="U255" i="7"/>
  <c r="H255" i="7" s="1"/>
  <c r="E255" i="7"/>
  <c r="J255" i="6" s="1"/>
  <c r="R255" i="7"/>
  <c r="G255" i="7" s="1"/>
  <c r="H255" i="13" s="1"/>
  <c r="L319" i="6"/>
  <c r="E178" i="3"/>
  <c r="F178" i="3"/>
  <c r="L112" i="6"/>
  <c r="E89" i="3"/>
  <c r="F89" i="3"/>
  <c r="R281" i="7"/>
  <c r="G281" i="7" s="1"/>
  <c r="H281" i="13" s="1"/>
  <c r="E281" i="7"/>
  <c r="J281" i="6" s="1"/>
  <c r="X281" i="7"/>
  <c r="I281" i="7" s="1"/>
  <c r="U281" i="7"/>
  <c r="H281" i="7" s="1"/>
  <c r="O281" i="7"/>
  <c r="F281" i="7" s="1"/>
  <c r="E253" i="3"/>
  <c r="F253" i="3"/>
  <c r="L227" i="6"/>
  <c r="E291" i="3"/>
  <c r="F291" i="3"/>
  <c r="H164" i="11"/>
  <c r="R292" i="7"/>
  <c r="G292" i="7" s="1"/>
  <c r="H292" i="12" s="1"/>
  <c r="E292" i="7"/>
  <c r="J292" i="6" s="1"/>
  <c r="X292" i="7"/>
  <c r="I292" i="7" s="1"/>
  <c r="O292" i="7"/>
  <c r="F292" i="7" s="1"/>
  <c r="U292" i="7"/>
  <c r="H292" i="7" s="1"/>
  <c r="E29" i="3"/>
  <c r="F29" i="3"/>
  <c r="X93" i="7"/>
  <c r="I93" i="7" s="1"/>
  <c r="U93" i="7"/>
  <c r="H93" i="7" s="1"/>
  <c r="R93" i="7"/>
  <c r="G93" i="7" s="1"/>
  <c r="H93" i="5" s="1"/>
  <c r="E93" i="7"/>
  <c r="J93" i="6" s="1"/>
  <c r="O93" i="7"/>
  <c r="F93" i="7" s="1"/>
  <c r="H221" i="12"/>
  <c r="L285" i="6"/>
  <c r="L86" i="6"/>
  <c r="E150" i="3"/>
  <c r="F150" i="3"/>
  <c r="R214" i="7"/>
  <c r="G214" i="7" s="1"/>
  <c r="H214" i="15" s="1"/>
  <c r="X214" i="7"/>
  <c r="I214" i="7" s="1"/>
  <c r="U214" i="7"/>
  <c r="H214" i="7" s="1"/>
  <c r="E214" i="7"/>
  <c r="J214" i="6" s="1"/>
  <c r="O214" i="7"/>
  <c r="F214" i="7" s="1"/>
  <c r="U314" i="7"/>
  <c r="H314" i="7" s="1"/>
  <c r="R314" i="7"/>
  <c r="G314" i="7" s="1"/>
  <c r="H314" i="5" s="1"/>
  <c r="E314" i="7"/>
  <c r="J314" i="6" s="1"/>
  <c r="X314" i="7"/>
  <c r="I314" i="7" s="1"/>
  <c r="O314" i="7"/>
  <c r="F314" i="7" s="1"/>
  <c r="X135" i="7"/>
  <c r="I135" i="7" s="1"/>
  <c r="U135" i="7"/>
  <c r="H135" i="7" s="1"/>
  <c r="R135" i="7"/>
  <c r="G135" i="7" s="1"/>
  <c r="H135" i="15" s="1"/>
  <c r="E135" i="7"/>
  <c r="J135" i="6" s="1"/>
  <c r="O135" i="7"/>
  <c r="F135" i="7" s="1"/>
  <c r="H263" i="3"/>
  <c r="E263" i="3"/>
  <c r="F263" i="3"/>
  <c r="E74" i="3"/>
  <c r="F74" i="3"/>
  <c r="L33" i="6"/>
  <c r="E68" i="3"/>
  <c r="F68" i="3"/>
  <c r="E171" i="3"/>
  <c r="F171" i="3"/>
  <c r="X44" i="7"/>
  <c r="I44" i="7" s="1"/>
  <c r="U44" i="7"/>
  <c r="H44" i="7" s="1"/>
  <c r="R44" i="7"/>
  <c r="G44" i="7" s="1"/>
  <c r="H44" i="15" s="1"/>
  <c r="O44" i="7"/>
  <c r="F44" i="7" s="1"/>
  <c r="E44" i="7"/>
  <c r="J44" i="6" s="1"/>
  <c r="L108" i="6"/>
  <c r="X236" i="7"/>
  <c r="I236" i="7" s="1"/>
  <c r="U236" i="7"/>
  <c r="H236" i="7" s="1"/>
  <c r="R236" i="7"/>
  <c r="G236" i="7" s="1"/>
  <c r="H236" i="15" s="1"/>
  <c r="E236" i="7"/>
  <c r="J236" i="6" s="1"/>
  <c r="O236" i="7"/>
  <c r="F236" i="7" s="1"/>
  <c r="E300" i="3"/>
  <c r="F300" i="3"/>
  <c r="L229" i="6"/>
  <c r="F30" i="3"/>
  <c r="E30" i="3"/>
  <c r="R94" i="7"/>
  <c r="U94" i="7"/>
  <c r="E94" i="7"/>
  <c r="J94" i="6" s="1"/>
  <c r="O94" i="7"/>
  <c r="X94" i="7"/>
  <c r="L158" i="6"/>
  <c r="H222" i="12"/>
  <c r="E143" i="3"/>
  <c r="F143" i="3"/>
  <c r="X271" i="7"/>
  <c r="I271" i="7" s="1"/>
  <c r="U271" i="7"/>
  <c r="H271" i="7" s="1"/>
  <c r="R271" i="7"/>
  <c r="G271" i="7" s="1"/>
  <c r="H271" i="15" s="1"/>
  <c r="E271" i="7"/>
  <c r="J271" i="6" s="1"/>
  <c r="O271" i="7"/>
  <c r="F271" i="7" s="1"/>
  <c r="O298" i="7"/>
  <c r="F298" i="7" s="1"/>
  <c r="R298" i="7"/>
  <c r="G298" i="7" s="1"/>
  <c r="H298" i="14" s="1"/>
  <c r="X298" i="7"/>
  <c r="I298" i="7" s="1"/>
  <c r="U298" i="7"/>
  <c r="H298" i="7" s="1"/>
  <c r="E298" i="7"/>
  <c r="J298" i="6" s="1"/>
  <c r="L64" i="6"/>
  <c r="U128" i="7"/>
  <c r="H128" i="7" s="1"/>
  <c r="E128" i="7"/>
  <c r="J128" i="6" s="1"/>
  <c r="O128" i="7"/>
  <c r="F128" i="7" s="1"/>
  <c r="X128" i="7"/>
  <c r="I128" i="7" s="1"/>
  <c r="R128" i="7"/>
  <c r="G128" i="7" s="1"/>
  <c r="H128" i="15" s="1"/>
  <c r="E256" i="3"/>
  <c r="F256" i="3"/>
  <c r="H41" i="11"/>
  <c r="L169" i="6"/>
  <c r="X297" i="7"/>
  <c r="I297" i="7" s="1"/>
  <c r="O297" i="7"/>
  <c r="F297" i="7" s="1"/>
  <c r="U297" i="7"/>
  <c r="H297" i="7" s="1"/>
  <c r="R297" i="7"/>
  <c r="G297" i="7" s="1"/>
  <c r="H297" i="15" s="1"/>
  <c r="E297" i="7"/>
  <c r="J297" i="6" s="1"/>
  <c r="F361" i="3"/>
  <c r="E361" i="3"/>
  <c r="L260" i="6"/>
  <c r="E51" i="3"/>
  <c r="F51" i="3"/>
  <c r="L179" i="6"/>
  <c r="H180" i="3"/>
  <c r="E180" i="3"/>
  <c r="F180" i="3"/>
  <c r="L45" i="6"/>
  <c r="H173" i="11"/>
  <c r="E301" i="3"/>
  <c r="F301" i="3"/>
  <c r="L358" i="6"/>
  <c r="E23" i="3"/>
  <c r="F23" i="3"/>
  <c r="H87" i="11"/>
  <c r="X279" i="7"/>
  <c r="I279" i="7" s="1"/>
  <c r="R279" i="7"/>
  <c r="G279" i="7" s="1"/>
  <c r="U279" i="7"/>
  <c r="H279" i="7" s="1"/>
  <c r="E279" i="7"/>
  <c r="J279" i="6" s="1"/>
  <c r="O279" i="7"/>
  <c r="F279" i="7" s="1"/>
  <c r="E136" i="3"/>
  <c r="H136" i="3"/>
  <c r="F136" i="3"/>
  <c r="H136" i="13"/>
  <c r="R186" i="7"/>
  <c r="G186" i="7" s="1"/>
  <c r="H186" i="4" s="1"/>
  <c r="X186" i="7"/>
  <c r="I186" i="7" s="1"/>
  <c r="E186" i="7"/>
  <c r="J186" i="6" s="1"/>
  <c r="U186" i="7"/>
  <c r="H186" i="7" s="1"/>
  <c r="O186" i="7"/>
  <c r="F186" i="7" s="1"/>
  <c r="X113" i="7"/>
  <c r="I113" i="7" s="1"/>
  <c r="U113" i="7"/>
  <c r="H113" i="7" s="1"/>
  <c r="E113" i="7"/>
  <c r="J113" i="6" s="1"/>
  <c r="R113" i="7"/>
  <c r="G113" i="7" s="1"/>
  <c r="H113" i="12" s="1"/>
  <c r="O113" i="7"/>
  <c r="F113" i="7" s="1"/>
  <c r="E241" i="3"/>
  <c r="F241" i="3"/>
  <c r="L26" i="6"/>
  <c r="E195" i="7"/>
  <c r="J195" i="6" s="1"/>
  <c r="X195" i="7"/>
  <c r="I195" i="7" s="1"/>
  <c r="O195" i="7"/>
  <c r="F195" i="7" s="1"/>
  <c r="U195" i="7"/>
  <c r="H195" i="7" s="1"/>
  <c r="R195" i="7"/>
  <c r="G195" i="7" s="1"/>
  <c r="H195" i="12" s="1"/>
  <c r="L88" i="6"/>
  <c r="E129" i="3"/>
  <c r="F129" i="3"/>
  <c r="X59" i="7"/>
  <c r="I59" i="7" s="1"/>
  <c r="R59" i="7"/>
  <c r="G59" i="7" s="1"/>
  <c r="H59" i="4" s="1"/>
  <c r="U59" i="7"/>
  <c r="H59" i="7" s="1"/>
  <c r="E59" i="7"/>
  <c r="J59" i="6" s="1"/>
  <c r="O59" i="7"/>
  <c r="F59" i="7" s="1"/>
  <c r="E124" i="3"/>
  <c r="F124" i="3"/>
  <c r="L252" i="6"/>
  <c r="U138" i="7"/>
  <c r="H138" i="7" s="1"/>
  <c r="R138" i="7"/>
  <c r="G138" i="7" s="1"/>
  <c r="H138" i="15" s="1"/>
  <c r="X138" i="7"/>
  <c r="I138" i="7" s="1"/>
  <c r="E138" i="7"/>
  <c r="J138" i="6" s="1"/>
  <c r="O138" i="7"/>
  <c r="F138" i="7" s="1"/>
  <c r="H53" i="15"/>
  <c r="H245" i="3"/>
  <c r="E245" i="3"/>
  <c r="F245" i="3"/>
  <c r="L82" i="6"/>
  <c r="R46" i="7"/>
  <c r="G46" i="7" s="1"/>
  <c r="H46" i="12" s="1"/>
  <c r="E46" i="7"/>
  <c r="J46" i="6" s="1"/>
  <c r="O46" i="7"/>
  <c r="F46" i="7" s="1"/>
  <c r="X46" i="7"/>
  <c r="I46" i="7" s="1"/>
  <c r="U46" i="7"/>
  <c r="H46" i="7" s="1"/>
  <c r="L110" i="6"/>
  <c r="E50" i="3"/>
  <c r="F50" i="3"/>
  <c r="R31" i="7"/>
  <c r="G31" i="7" s="1"/>
  <c r="H31" i="12" s="1"/>
  <c r="E31" i="7"/>
  <c r="J31" i="6" s="1"/>
  <c r="O31" i="7"/>
  <c r="F31" i="7" s="1"/>
  <c r="X31" i="7"/>
  <c r="I31" i="7" s="1"/>
  <c r="U31" i="7"/>
  <c r="H31" i="7" s="1"/>
  <c r="X223" i="7"/>
  <c r="I223" i="7" s="1"/>
  <c r="U223" i="7"/>
  <c r="H223" i="7" s="1"/>
  <c r="R223" i="7"/>
  <c r="G223" i="7" s="1"/>
  <c r="H223" i="11" s="1"/>
  <c r="E223" i="7"/>
  <c r="J223" i="6" s="1"/>
  <c r="O223" i="7"/>
  <c r="F223" i="7" s="1"/>
  <c r="F80" i="3"/>
  <c r="E80" i="3"/>
  <c r="R144" i="7"/>
  <c r="G144" i="7" s="1"/>
  <c r="H144" i="5" s="1"/>
  <c r="X144" i="7"/>
  <c r="I144" i="7" s="1"/>
  <c r="U144" i="7"/>
  <c r="H144" i="7" s="1"/>
  <c r="E144" i="7"/>
  <c r="J144" i="6" s="1"/>
  <c r="O144" i="7"/>
  <c r="F144" i="7" s="1"/>
  <c r="L208" i="6"/>
  <c r="L336" i="6"/>
  <c r="E185" i="3"/>
  <c r="F185" i="3"/>
  <c r="E216" i="3"/>
  <c r="F216" i="3"/>
  <c r="H257" i="11"/>
  <c r="H146" i="5"/>
  <c r="H96" i="11"/>
  <c r="F276" i="3"/>
  <c r="E276" i="3"/>
  <c r="E337" i="3"/>
  <c r="F337" i="3"/>
  <c r="X259" i="7"/>
  <c r="I259" i="7" s="1"/>
  <c r="U259" i="7"/>
  <c r="H259" i="7" s="1"/>
  <c r="R259" i="7"/>
  <c r="G259" i="7" s="1"/>
  <c r="H259" i="11" s="1"/>
  <c r="E259" i="7"/>
  <c r="J259" i="6" s="1"/>
  <c r="O259" i="7"/>
  <c r="F259" i="7" s="1"/>
  <c r="E36" i="3"/>
  <c r="F36" i="3"/>
  <c r="H115" i="4"/>
  <c r="E308" i="3"/>
  <c r="F308" i="3"/>
  <c r="F331" i="3"/>
  <c r="E331" i="3"/>
  <c r="E69" i="3"/>
  <c r="F69" i="3"/>
  <c r="X126" i="7"/>
  <c r="I126" i="7" s="1"/>
  <c r="U126" i="7"/>
  <c r="H126" i="7" s="1"/>
  <c r="R126" i="7"/>
  <c r="G126" i="7" s="1"/>
  <c r="H126" i="14" s="1"/>
  <c r="E126" i="7"/>
  <c r="J126" i="6" s="1"/>
  <c r="O126" i="7"/>
  <c r="F126" i="7" s="1"/>
  <c r="E190" i="3"/>
  <c r="F190" i="3"/>
  <c r="H146" i="15"/>
  <c r="U47" i="7"/>
  <c r="H47" i="7" s="1"/>
  <c r="X47" i="7"/>
  <c r="I47" i="7" s="1"/>
  <c r="R47" i="7"/>
  <c r="G47" i="7" s="1"/>
  <c r="H47" i="4" s="1"/>
  <c r="O47" i="7"/>
  <c r="F47" i="7" s="1"/>
  <c r="E47" i="7"/>
  <c r="J47" i="6" s="1"/>
  <c r="E303" i="3"/>
  <c r="F303" i="3"/>
  <c r="L58" i="6"/>
  <c r="H224" i="4"/>
  <c r="H224" i="14"/>
  <c r="L352" i="6"/>
  <c r="E330" i="3"/>
  <c r="F330" i="3"/>
  <c r="H201" i="12"/>
  <c r="R265" i="7"/>
  <c r="G265" i="7" s="1"/>
  <c r="H265" i="15" s="1"/>
  <c r="O265" i="7"/>
  <c r="F265" i="7" s="1"/>
  <c r="X265" i="7"/>
  <c r="I265" i="7" s="1"/>
  <c r="U265" i="7"/>
  <c r="H265" i="7" s="1"/>
  <c r="E265" i="7"/>
  <c r="J265" i="6" s="1"/>
  <c r="F125" i="3"/>
  <c r="E125" i="3"/>
  <c r="E211" i="3"/>
  <c r="F211" i="3"/>
  <c r="H340" i="3"/>
  <c r="E340" i="3"/>
  <c r="F340" i="3"/>
  <c r="H340" i="11"/>
  <c r="L205" i="6"/>
  <c r="H333" i="13"/>
  <c r="L274" i="6"/>
  <c r="E70" i="3"/>
  <c r="F70" i="3"/>
  <c r="U134" i="7"/>
  <c r="H134" i="7" s="1"/>
  <c r="E134" i="7"/>
  <c r="J134" i="6" s="1"/>
  <c r="X134" i="7"/>
  <c r="I134" i="7" s="1"/>
  <c r="R134" i="7"/>
  <c r="G134" i="7" s="1"/>
  <c r="H134" i="5" s="1"/>
  <c r="O134" i="7"/>
  <c r="F134" i="7" s="1"/>
  <c r="L326" i="6"/>
  <c r="F183" i="3"/>
  <c r="E183" i="3"/>
  <c r="H104" i="13"/>
  <c r="L232" i="6"/>
  <c r="E296" i="3"/>
  <c r="F296" i="3"/>
  <c r="L145" i="6"/>
  <c r="E218" i="3"/>
  <c r="F218" i="3"/>
  <c r="L61" i="6"/>
  <c r="E91" i="3"/>
  <c r="F91" i="3"/>
  <c r="H283" i="11"/>
  <c r="H28" i="4"/>
  <c r="H28" i="14"/>
  <c r="X92" i="7"/>
  <c r="I92" i="7" s="1"/>
  <c r="U92" i="7"/>
  <c r="H92" i="7" s="1"/>
  <c r="R92" i="7"/>
  <c r="G92" i="7" s="1"/>
  <c r="H92" i="11" s="1"/>
  <c r="E92" i="7"/>
  <c r="O92" i="7"/>
  <c r="F92" i="7" s="1"/>
  <c r="E220" i="3"/>
  <c r="F220" i="3"/>
  <c r="H220" i="13"/>
  <c r="L284" i="6"/>
  <c r="L348" i="6"/>
  <c r="H213" i="11"/>
  <c r="E341" i="3"/>
  <c r="F341" i="3"/>
  <c r="H341" i="3"/>
  <c r="E338" i="7"/>
  <c r="J338" i="6" s="1"/>
  <c r="X338" i="7"/>
  <c r="I338" i="7" s="1"/>
  <c r="O338" i="7"/>
  <c r="F338" i="7" s="1"/>
  <c r="U338" i="7"/>
  <c r="H338" i="7" s="1"/>
  <c r="R338" i="7"/>
  <c r="G338" i="7" s="1"/>
  <c r="H338" i="14" s="1"/>
  <c r="U142" i="7"/>
  <c r="H142" i="7" s="1"/>
  <c r="O142" i="7"/>
  <c r="F142" i="7" s="1"/>
  <c r="R142" i="7"/>
  <c r="G142" i="7" s="1"/>
  <c r="H142" i="11" s="1"/>
  <c r="E142" i="7"/>
  <c r="H142" i="3" s="1"/>
  <c r="X142" i="7"/>
  <c r="I142" i="7" s="1"/>
  <c r="H270" i="4"/>
  <c r="E63" i="3"/>
  <c r="F63" i="3"/>
  <c r="H127" i="11"/>
  <c r="H48" i="11"/>
  <c r="E176" i="3"/>
  <c r="F176" i="3"/>
  <c r="L304" i="6"/>
  <c r="E281" i="3"/>
  <c r="H281" i="3"/>
  <c r="F281" i="3"/>
  <c r="E65" i="3"/>
  <c r="F65" i="3"/>
  <c r="R35" i="7"/>
  <c r="G35" i="7" s="1"/>
  <c r="H35" i="15" s="1"/>
  <c r="U35" i="7"/>
  <c r="H35" i="7" s="1"/>
  <c r="X35" i="7"/>
  <c r="I35" i="7" s="1"/>
  <c r="E35" i="7"/>
  <c r="J35" i="6" s="1"/>
  <c r="O35" i="7"/>
  <c r="F35" i="7" s="1"/>
  <c r="X163" i="7"/>
  <c r="I163" i="7" s="1"/>
  <c r="U163" i="7"/>
  <c r="H163" i="7" s="1"/>
  <c r="R163" i="7"/>
  <c r="G163" i="7" s="1"/>
  <c r="H163" i="11" s="1"/>
  <c r="O163" i="7"/>
  <c r="F163" i="7" s="1"/>
  <c r="E163" i="7"/>
  <c r="J163" i="6" s="1"/>
  <c r="L36" i="6"/>
  <c r="F100" i="3"/>
  <c r="E100" i="3"/>
  <c r="L228" i="6"/>
  <c r="H93" i="11"/>
  <c r="E221" i="3"/>
  <c r="H221" i="3"/>
  <c r="F221" i="3"/>
  <c r="H221" i="13"/>
  <c r="X285" i="7"/>
  <c r="I285" i="7" s="1"/>
  <c r="U285" i="7"/>
  <c r="H285" i="7" s="1"/>
  <c r="E285" i="7"/>
  <c r="J285" i="6" s="1"/>
  <c r="O285" i="7"/>
  <c r="F285" i="7" s="1"/>
  <c r="R285" i="7"/>
  <c r="G285" i="7" s="1"/>
  <c r="H285" i="5" s="1"/>
  <c r="X86" i="7"/>
  <c r="I86" i="7" s="1"/>
  <c r="R86" i="7"/>
  <c r="G86" i="7" s="1"/>
  <c r="H86" i="15" s="1"/>
  <c r="E86" i="7"/>
  <c r="U86" i="7"/>
  <c r="H86" i="7" s="1"/>
  <c r="O86" i="7"/>
  <c r="F86" i="7" s="1"/>
  <c r="L278" i="6"/>
  <c r="F342" i="3"/>
  <c r="E342" i="3"/>
  <c r="L199" i="6"/>
  <c r="E56" i="3"/>
  <c r="F56" i="3"/>
  <c r="X120" i="7"/>
  <c r="I120" i="7" s="1"/>
  <c r="U120" i="7"/>
  <c r="H120" i="7" s="1"/>
  <c r="R120" i="7"/>
  <c r="G120" i="7" s="1"/>
  <c r="H120" i="15" s="1"/>
  <c r="E120" i="7"/>
  <c r="H120" i="3" s="1"/>
  <c r="O120" i="7"/>
  <c r="F120" i="7" s="1"/>
  <c r="H248" i="11"/>
  <c r="R312" i="7"/>
  <c r="G312" i="7" s="1"/>
  <c r="H312" i="14" s="1"/>
  <c r="E312" i="7"/>
  <c r="J312" i="6" s="1"/>
  <c r="X312" i="7"/>
  <c r="I312" i="7" s="1"/>
  <c r="U312" i="7"/>
  <c r="H312" i="7" s="1"/>
  <c r="O312" i="7"/>
  <c r="F312" i="7" s="1"/>
  <c r="E161" i="3"/>
  <c r="F161" i="3"/>
  <c r="L225" i="6"/>
  <c r="L322" i="6"/>
  <c r="X189" i="7"/>
  <c r="I189" i="7" s="1"/>
  <c r="U189" i="7"/>
  <c r="H189" i="7" s="1"/>
  <c r="R189" i="7"/>
  <c r="G189" i="7" s="1"/>
  <c r="H189" i="13" s="1"/>
  <c r="E189" i="7"/>
  <c r="O189" i="7"/>
  <c r="F189" i="7" s="1"/>
  <c r="E246" i="3"/>
  <c r="F246" i="3"/>
  <c r="R43" i="7"/>
  <c r="G43" i="7" s="1"/>
  <c r="O43" i="7"/>
  <c r="F43" i="7" s="1"/>
  <c r="X43" i="7"/>
  <c r="I43" i="7" s="1"/>
  <c r="U43" i="7"/>
  <c r="H43" i="7" s="1"/>
  <c r="E43" i="7"/>
  <c r="H43" i="3" s="1"/>
  <c r="E90" i="3"/>
  <c r="F90" i="3"/>
  <c r="H44" i="4"/>
  <c r="H172" i="11"/>
  <c r="H34" i="11"/>
  <c r="E101" i="3"/>
  <c r="F101" i="3"/>
  <c r="X165" i="7"/>
  <c r="I165" i="7" s="1"/>
  <c r="R165" i="7"/>
  <c r="G165" i="7" s="1"/>
  <c r="H165" i="15" s="1"/>
  <c r="U165" i="7"/>
  <c r="H165" i="7" s="1"/>
  <c r="E165" i="7"/>
  <c r="O165" i="7"/>
  <c r="F165" i="7" s="1"/>
  <c r="L30" i="6"/>
  <c r="E222" i="3"/>
  <c r="F222" i="3"/>
  <c r="H222" i="13"/>
  <c r="X286" i="7"/>
  <c r="I286" i="7" s="1"/>
  <c r="U286" i="7"/>
  <c r="H286" i="7" s="1"/>
  <c r="R286" i="7"/>
  <c r="G286" i="7" s="1"/>
  <c r="H286" i="14" s="1"/>
  <c r="E286" i="7"/>
  <c r="O286" i="7"/>
  <c r="F286" i="7" s="1"/>
  <c r="L350" i="6"/>
  <c r="L143" i="6"/>
  <c r="E335" i="3"/>
  <c r="F335" i="3"/>
  <c r="L256" i="6"/>
  <c r="F41" i="3"/>
  <c r="E41" i="3"/>
  <c r="H41" i="3"/>
  <c r="L131" i="6"/>
  <c r="F317" i="3"/>
  <c r="E317" i="3"/>
  <c r="E106" i="7"/>
  <c r="O106" i="7"/>
  <c r="F106" i="7" s="1"/>
  <c r="U106" i="7"/>
  <c r="H106" i="7" s="1"/>
  <c r="X106" i="7"/>
  <c r="I106" i="7" s="1"/>
  <c r="R106" i="7"/>
  <c r="G106" i="7" s="1"/>
  <c r="H106" i="4" s="1"/>
  <c r="X51" i="7"/>
  <c r="I51" i="7" s="1"/>
  <c r="U51" i="7"/>
  <c r="H51" i="7" s="1"/>
  <c r="R51" i="7"/>
  <c r="G51" i="7" s="1"/>
  <c r="H51" i="14" s="1"/>
  <c r="E51" i="7"/>
  <c r="O51" i="7"/>
  <c r="F51" i="7" s="1"/>
  <c r="H115" i="12"/>
  <c r="E243" i="3"/>
  <c r="F243" i="3"/>
  <c r="X307" i="7"/>
  <c r="I307" i="7" s="1"/>
  <c r="U307" i="7"/>
  <c r="H307" i="7" s="1"/>
  <c r="E307" i="7"/>
  <c r="R307" i="7"/>
  <c r="G307" i="7" s="1"/>
  <c r="H307" i="4" s="1"/>
  <c r="O307" i="7"/>
  <c r="F307" i="7" s="1"/>
  <c r="X162" i="7"/>
  <c r="I162" i="7" s="1"/>
  <c r="U162" i="7"/>
  <c r="H162" i="7" s="1"/>
  <c r="R162" i="7"/>
  <c r="G162" i="7" s="1"/>
  <c r="H162" i="4" s="1"/>
  <c r="E162" i="7"/>
  <c r="O162" i="7"/>
  <c r="F162" i="7" s="1"/>
  <c r="E98" i="3"/>
  <c r="F98" i="3"/>
  <c r="H173" i="12"/>
  <c r="L237" i="6"/>
  <c r="U18" i="7"/>
  <c r="H18" i="7" s="1"/>
  <c r="E18" i="7"/>
  <c r="X18" i="7"/>
  <c r="I18" i="7" s="1"/>
  <c r="R18" i="7"/>
  <c r="G18" i="7" s="1"/>
  <c r="O18" i="7"/>
  <c r="F18" i="7" s="1"/>
  <c r="E102" i="3"/>
  <c r="F102" i="3"/>
  <c r="U166" i="7"/>
  <c r="H166" i="7" s="1"/>
  <c r="R166" i="7"/>
  <c r="G166" i="7" s="1"/>
  <c r="H166" i="12" s="1"/>
  <c r="E166" i="7"/>
  <c r="O166" i="7"/>
  <c r="F166" i="7" s="1"/>
  <c r="X166" i="7"/>
  <c r="I166" i="7" s="1"/>
  <c r="H294" i="11"/>
  <c r="L151" i="6"/>
  <c r="H215" i="3"/>
  <c r="E215" i="3"/>
  <c r="F215" i="3"/>
  <c r="L72" i="6"/>
  <c r="H136" i="4"/>
  <c r="H136" i="14"/>
  <c r="E328" i="3"/>
  <c r="F328" i="3"/>
  <c r="H328" i="3"/>
  <c r="O305" i="7"/>
  <c r="F305" i="7" s="1"/>
  <c r="R305" i="7"/>
  <c r="G305" i="7" s="1"/>
  <c r="H305" i="5" s="1"/>
  <c r="X305" i="7"/>
  <c r="I305" i="7" s="1"/>
  <c r="U305" i="7"/>
  <c r="H305" i="7" s="1"/>
  <c r="E305" i="7"/>
  <c r="U26" i="7"/>
  <c r="H26" i="7" s="1"/>
  <c r="R26" i="7"/>
  <c r="G26" i="7" s="1"/>
  <c r="X26" i="7"/>
  <c r="I26" i="7" s="1"/>
  <c r="E26" i="7"/>
  <c r="O26" i="7"/>
  <c r="F26" i="7" s="1"/>
  <c r="H195" i="3"/>
  <c r="E195" i="3"/>
  <c r="F195" i="3"/>
  <c r="X39" i="7"/>
  <c r="U39" i="7"/>
  <c r="R39" i="7"/>
  <c r="O39" i="7"/>
  <c r="E39" i="7"/>
  <c r="H59" i="11"/>
  <c r="E187" i="3"/>
  <c r="F187" i="3"/>
  <c r="H124" i="4"/>
  <c r="E316" i="3"/>
  <c r="F316" i="3"/>
  <c r="X316" i="7"/>
  <c r="I316" i="7" s="1"/>
  <c r="U316" i="7"/>
  <c r="H316" i="7" s="1"/>
  <c r="E316" i="7"/>
  <c r="H316" i="3" s="1"/>
  <c r="O316" i="7"/>
  <c r="F316" i="7" s="1"/>
  <c r="R316" i="7"/>
  <c r="G316" i="7" s="1"/>
  <c r="H316" i="4" s="1"/>
  <c r="H53" i="4"/>
  <c r="H53" i="14"/>
  <c r="L181" i="6"/>
  <c r="E46" i="3"/>
  <c r="F46" i="3"/>
  <c r="X238" i="7"/>
  <c r="I238" i="7" s="1"/>
  <c r="U238" i="7"/>
  <c r="H238" i="7" s="1"/>
  <c r="R238" i="7"/>
  <c r="G238" i="7" s="1"/>
  <c r="H238" i="4" s="1"/>
  <c r="E238" i="7"/>
  <c r="O238" i="7"/>
  <c r="F238" i="7" s="1"/>
  <c r="L302" i="6"/>
  <c r="L95" i="6"/>
  <c r="E159" i="3"/>
  <c r="F159" i="3"/>
  <c r="H16" i="5"/>
  <c r="R80" i="7"/>
  <c r="G80" i="7" s="1"/>
  <c r="H80" i="11" s="1"/>
  <c r="X80" i="7"/>
  <c r="I80" i="7" s="1"/>
  <c r="U80" i="7"/>
  <c r="H80" i="7" s="1"/>
  <c r="O80" i="7"/>
  <c r="F80" i="7" s="1"/>
  <c r="E80" i="7"/>
  <c r="H144" i="11"/>
  <c r="X208" i="7"/>
  <c r="I208" i="7" s="1"/>
  <c r="U208" i="7"/>
  <c r="H208" i="7" s="1"/>
  <c r="R208" i="7"/>
  <c r="G208" i="7" s="1"/>
  <c r="H208" i="13" s="1"/>
  <c r="O208" i="7"/>
  <c r="F208" i="7" s="1"/>
  <c r="E208" i="7"/>
  <c r="F272" i="3"/>
  <c r="E272" i="3"/>
  <c r="U57" i="7"/>
  <c r="H57" i="7" s="1"/>
  <c r="R57" i="7"/>
  <c r="G57" i="7" s="1"/>
  <c r="H57" i="4" s="1"/>
  <c r="X57" i="7"/>
  <c r="I57" i="7" s="1"/>
  <c r="O57" i="7"/>
  <c r="F57" i="7" s="1"/>
  <c r="E57" i="7"/>
  <c r="L121" i="6"/>
  <c r="X249" i="7"/>
  <c r="I249" i="7" s="1"/>
  <c r="U249" i="7"/>
  <c r="H249" i="7" s="1"/>
  <c r="R249" i="7"/>
  <c r="G249" i="7" s="1"/>
  <c r="E249" i="7"/>
  <c r="O249" i="7"/>
  <c r="F249" i="7" s="1"/>
  <c r="F66" i="3"/>
  <c r="E66" i="3"/>
  <c r="R67" i="7"/>
  <c r="E67" i="7"/>
  <c r="H67" i="3" s="1"/>
  <c r="O67" i="7"/>
  <c r="X67" i="7"/>
  <c r="U67" i="7"/>
  <c r="L194" i="6"/>
  <c r="U54" i="7"/>
  <c r="H54" i="7" s="1"/>
  <c r="R54" i="7"/>
  <c r="G54" i="7" s="1"/>
  <c r="E54" i="7"/>
  <c r="X54" i="7"/>
  <c r="I54" i="7" s="1"/>
  <c r="O54" i="7"/>
  <c r="F54" i="7" s="1"/>
  <c r="L216" i="6"/>
  <c r="X321" i="7"/>
  <c r="I321" i="7" s="1"/>
  <c r="U321" i="7"/>
  <c r="H321" i="7" s="1"/>
  <c r="R321" i="7"/>
  <c r="G321" i="7" s="1"/>
  <c r="H321" i="12" s="1"/>
  <c r="E321" i="7"/>
  <c r="O321" i="7"/>
  <c r="F321" i="7" s="1"/>
  <c r="E232" i="3"/>
  <c r="F232" i="3"/>
  <c r="E156" i="3"/>
  <c r="F156" i="3"/>
  <c r="L334" i="6"/>
  <c r="H164" i="4"/>
  <c r="H285" i="4"/>
  <c r="E242" i="3"/>
  <c r="F242" i="3"/>
  <c r="H297" i="5"/>
  <c r="R109" i="7"/>
  <c r="G109" i="7" s="1"/>
  <c r="E109" i="7"/>
  <c r="O109" i="7"/>
  <c r="F109" i="7" s="1"/>
  <c r="X109" i="7"/>
  <c r="I109" i="7" s="1"/>
  <c r="U109" i="7"/>
  <c r="H109" i="7" s="1"/>
  <c r="E313" i="3"/>
  <c r="F313" i="3"/>
  <c r="O75" i="7"/>
  <c r="F75" i="7" s="1"/>
  <c r="X75" i="7"/>
  <c r="I75" i="7" s="1"/>
  <c r="U75" i="7"/>
  <c r="H75" i="7" s="1"/>
  <c r="R75" i="7"/>
  <c r="G75" i="7" s="1"/>
  <c r="H75" i="12" s="1"/>
  <c r="E75" i="7"/>
  <c r="H203" i="12"/>
  <c r="E267" i="7"/>
  <c r="R267" i="7"/>
  <c r="G267" i="7" s="1"/>
  <c r="O267" i="7"/>
  <c r="F267" i="7" s="1"/>
  <c r="X267" i="7"/>
  <c r="I267" i="7" s="1"/>
  <c r="U267" i="7"/>
  <c r="H267" i="7" s="1"/>
  <c r="E140" i="3"/>
  <c r="F140" i="3"/>
  <c r="L204" i="6"/>
  <c r="L268" i="6"/>
  <c r="U133" i="7"/>
  <c r="H133" i="7" s="1"/>
  <c r="R133" i="7"/>
  <c r="G133" i="7" s="1"/>
  <c r="H133" i="5" s="1"/>
  <c r="X133" i="7"/>
  <c r="I133" i="7" s="1"/>
  <c r="E133" i="7"/>
  <c r="H133" i="3" s="1"/>
  <c r="O133" i="7"/>
  <c r="F133" i="7" s="1"/>
  <c r="E261" i="3"/>
  <c r="F261" i="3"/>
  <c r="U325" i="7"/>
  <c r="H325" i="7" s="1"/>
  <c r="R325" i="7"/>
  <c r="G325" i="7" s="1"/>
  <c r="H325" i="11" s="1"/>
  <c r="E325" i="7"/>
  <c r="X325" i="7"/>
  <c r="I325" i="7" s="1"/>
  <c r="O325" i="7"/>
  <c r="F325" i="7" s="1"/>
  <c r="R318" i="7"/>
  <c r="X318" i="7"/>
  <c r="U318" i="7"/>
  <c r="O318" i="7"/>
  <c r="E318" i="7"/>
  <c r="H146" i="3"/>
  <c r="E146" i="3"/>
  <c r="F146" i="3"/>
  <c r="H146" i="11"/>
  <c r="U111" i="7"/>
  <c r="H111" i="7" s="1"/>
  <c r="R111" i="7"/>
  <c r="G111" i="7" s="1"/>
  <c r="H111" i="11" s="1"/>
  <c r="X111" i="7"/>
  <c r="I111" i="7" s="1"/>
  <c r="E111" i="7"/>
  <c r="O111" i="7"/>
  <c r="F111" i="7" s="1"/>
  <c r="L239" i="6"/>
  <c r="L32" i="6"/>
  <c r="E96" i="3"/>
  <c r="H96" i="3"/>
  <c r="F96" i="3"/>
  <c r="H96" i="13"/>
  <c r="H224" i="5"/>
  <c r="H224" i="15"/>
  <c r="H288" i="12"/>
  <c r="R352" i="7"/>
  <c r="G352" i="7" s="1"/>
  <c r="E352" i="7"/>
  <c r="H352" i="3" s="1"/>
  <c r="O352" i="7"/>
  <c r="F352" i="7" s="1"/>
  <c r="X352" i="7"/>
  <c r="I352" i="7" s="1"/>
  <c r="U352" i="7"/>
  <c r="H352" i="7" s="1"/>
  <c r="E201" i="3"/>
  <c r="F201" i="3"/>
  <c r="H201" i="13"/>
  <c r="E280" i="3"/>
  <c r="F280" i="3"/>
  <c r="H147" i="4"/>
  <c r="H20" i="3"/>
  <c r="E20" i="3"/>
  <c r="F20" i="3"/>
  <c r="O84" i="7"/>
  <c r="F84" i="7" s="1"/>
  <c r="U84" i="7"/>
  <c r="H84" i="7" s="1"/>
  <c r="X84" i="7"/>
  <c r="I84" i="7" s="1"/>
  <c r="E84" i="7"/>
  <c r="H84" i="3" s="1"/>
  <c r="R84" i="7"/>
  <c r="G84" i="7" s="1"/>
  <c r="R212" i="7"/>
  <c r="G212" i="7" s="1"/>
  <c r="H212" i="11" s="1"/>
  <c r="U212" i="7"/>
  <c r="H212" i="7" s="1"/>
  <c r="X212" i="7"/>
  <c r="I212" i="7" s="1"/>
  <c r="E212" i="7"/>
  <c r="H212" i="3" s="1"/>
  <c r="O212" i="7"/>
  <c r="F212" i="7" s="1"/>
  <c r="H340" i="4"/>
  <c r="H340" i="15"/>
  <c r="H306" i="12"/>
  <c r="E141" i="3"/>
  <c r="F141" i="3"/>
  <c r="H141" i="13"/>
  <c r="R205" i="7"/>
  <c r="G205" i="7" s="1"/>
  <c r="H205" i="15" s="1"/>
  <c r="O205" i="7"/>
  <c r="F205" i="7" s="1"/>
  <c r="E205" i="7"/>
  <c r="H205" i="3" s="1"/>
  <c r="X205" i="7"/>
  <c r="I205" i="7" s="1"/>
  <c r="U205" i="7"/>
  <c r="H205" i="7" s="1"/>
  <c r="H333" i="11"/>
  <c r="X274" i="7"/>
  <c r="I274" i="7" s="1"/>
  <c r="U274" i="7"/>
  <c r="H274" i="7" s="1"/>
  <c r="E274" i="7"/>
  <c r="R274" i="7"/>
  <c r="G274" i="7" s="1"/>
  <c r="O274" i="7"/>
  <c r="F274" i="7" s="1"/>
  <c r="H262" i="3"/>
  <c r="E262" i="3"/>
  <c r="F262" i="3"/>
  <c r="O326" i="7"/>
  <c r="F326" i="7" s="1"/>
  <c r="X326" i="7"/>
  <c r="I326" i="7" s="1"/>
  <c r="R326" i="7"/>
  <c r="G326" i="7" s="1"/>
  <c r="H326" i="11" s="1"/>
  <c r="U326" i="7"/>
  <c r="H326" i="7" s="1"/>
  <c r="E326" i="7"/>
  <c r="R119" i="7"/>
  <c r="G119" i="7" s="1"/>
  <c r="X119" i="7"/>
  <c r="I119" i="7" s="1"/>
  <c r="E119" i="7"/>
  <c r="U119" i="7"/>
  <c r="H119" i="7" s="1"/>
  <c r="O119" i="7"/>
  <c r="F119" i="7" s="1"/>
  <c r="U247" i="7"/>
  <c r="H247" i="7" s="1"/>
  <c r="R247" i="7"/>
  <c r="G247" i="7" s="1"/>
  <c r="H247" i="12" s="1"/>
  <c r="X247" i="7"/>
  <c r="I247" i="7" s="1"/>
  <c r="E247" i="7"/>
  <c r="O247" i="7"/>
  <c r="F247" i="7" s="1"/>
  <c r="F122" i="3"/>
  <c r="E122" i="3"/>
  <c r="H104" i="4"/>
  <c r="X168" i="7"/>
  <c r="I168" i="7" s="1"/>
  <c r="U168" i="7"/>
  <c r="H168" i="7" s="1"/>
  <c r="R168" i="7"/>
  <c r="G168" i="7" s="1"/>
  <c r="E168" i="7"/>
  <c r="H168" i="3" s="1"/>
  <c r="O168" i="7"/>
  <c r="F168" i="7" s="1"/>
  <c r="H296" i="4"/>
  <c r="H296" i="15"/>
  <c r="U360" i="7"/>
  <c r="H360" i="7" s="1"/>
  <c r="R360" i="7"/>
  <c r="G360" i="7" s="1"/>
  <c r="E360" i="7"/>
  <c r="O360" i="7"/>
  <c r="F360" i="7" s="1"/>
  <c r="X360" i="7"/>
  <c r="I360" i="7" s="1"/>
  <c r="E81" i="3"/>
  <c r="F81" i="3"/>
  <c r="X145" i="7"/>
  <c r="I145" i="7" s="1"/>
  <c r="E145" i="7"/>
  <c r="R145" i="7"/>
  <c r="G145" i="7" s="1"/>
  <c r="H145" i="12" s="1"/>
  <c r="U145" i="7"/>
  <c r="H145" i="7" s="1"/>
  <c r="O145" i="7"/>
  <c r="F145" i="7" s="1"/>
  <c r="R337" i="7"/>
  <c r="G337" i="7" s="1"/>
  <c r="E337" i="7"/>
  <c r="O337" i="7"/>
  <c r="F337" i="7" s="1"/>
  <c r="U337" i="7"/>
  <c r="H337" i="7" s="1"/>
  <c r="X337" i="7"/>
  <c r="I337" i="7" s="1"/>
  <c r="R323" i="7"/>
  <c r="G323" i="7" s="1"/>
  <c r="X323" i="7"/>
  <c r="I323" i="7" s="1"/>
  <c r="E323" i="7"/>
  <c r="H323" i="3" s="1"/>
  <c r="U323" i="7"/>
  <c r="H323" i="7" s="1"/>
  <c r="O323" i="7"/>
  <c r="F323" i="7" s="1"/>
  <c r="U61" i="7"/>
  <c r="H61" i="7" s="1"/>
  <c r="X61" i="7"/>
  <c r="I61" i="7" s="1"/>
  <c r="R61" i="7"/>
  <c r="G61" i="7" s="1"/>
  <c r="E61" i="7"/>
  <c r="O61" i="7"/>
  <c r="F61" i="7" s="1"/>
  <c r="E118" i="3"/>
  <c r="F118" i="3"/>
  <c r="H155" i="11"/>
  <c r="E283" i="3"/>
  <c r="H283" i="3"/>
  <c r="F283" i="3"/>
  <c r="H283" i="15"/>
  <c r="U347" i="7"/>
  <c r="R347" i="7"/>
  <c r="X347" i="7"/>
  <c r="E347" i="7"/>
  <c r="H347" i="3" s="1"/>
  <c r="O347" i="7"/>
  <c r="H28" i="5"/>
  <c r="H28" i="15"/>
  <c r="X156" i="7"/>
  <c r="I156" i="7" s="1"/>
  <c r="U156" i="7"/>
  <c r="H156" i="7" s="1"/>
  <c r="R156" i="7"/>
  <c r="G156" i="7" s="1"/>
  <c r="H156" i="11" s="1"/>
  <c r="E156" i="7"/>
  <c r="O156" i="7"/>
  <c r="F156" i="7" s="1"/>
  <c r="U284" i="7"/>
  <c r="H284" i="7" s="1"/>
  <c r="E284" i="7"/>
  <c r="R284" i="7"/>
  <c r="G284" i="7" s="1"/>
  <c r="O284" i="7"/>
  <c r="F284" i="7" s="1"/>
  <c r="X284" i="7"/>
  <c r="I284" i="7" s="1"/>
  <c r="E21" i="3"/>
  <c r="F21" i="3"/>
  <c r="L149" i="6"/>
  <c r="H213" i="12"/>
  <c r="E142" i="3"/>
  <c r="F142" i="3"/>
  <c r="H142" i="13"/>
  <c r="X334" i="7"/>
  <c r="I334" i="7" s="1"/>
  <c r="R334" i="7"/>
  <c r="G334" i="7" s="1"/>
  <c r="E334" i="7"/>
  <c r="H334" i="3" s="1"/>
  <c r="O334" i="7"/>
  <c r="F334" i="7" s="1"/>
  <c r="U334" i="7"/>
  <c r="H334" i="7" s="1"/>
  <c r="U258" i="7"/>
  <c r="H258" i="7" s="1"/>
  <c r="E258" i="7"/>
  <c r="X258" i="7"/>
  <c r="I258" i="7" s="1"/>
  <c r="R258" i="7"/>
  <c r="G258" i="7" s="1"/>
  <c r="H258" i="12" s="1"/>
  <c r="O258" i="7"/>
  <c r="F258" i="7" s="1"/>
  <c r="L191" i="6"/>
  <c r="H255" i="3"/>
  <c r="F255" i="3"/>
  <c r="E255" i="3"/>
  <c r="L178" i="6"/>
  <c r="H48" i="12"/>
  <c r="R112" i="7"/>
  <c r="G112" i="7" s="1"/>
  <c r="H112" i="14" s="1"/>
  <c r="X112" i="7"/>
  <c r="I112" i="7" s="1"/>
  <c r="U112" i="7"/>
  <c r="H112" i="7" s="1"/>
  <c r="E112" i="7"/>
  <c r="O112" i="7"/>
  <c r="F112" i="7" s="1"/>
  <c r="L176" i="6"/>
  <c r="E42" i="3"/>
  <c r="F42" i="3"/>
  <c r="X153" i="7"/>
  <c r="I153" i="7" s="1"/>
  <c r="U153" i="7"/>
  <c r="H153" i="7" s="1"/>
  <c r="R153" i="7"/>
  <c r="G153" i="7" s="1"/>
  <c r="E153" i="7"/>
  <c r="H153" i="3" s="1"/>
  <c r="O153" i="7"/>
  <c r="F153" i="7" s="1"/>
  <c r="X345" i="7"/>
  <c r="I345" i="7" s="1"/>
  <c r="U345" i="7"/>
  <c r="H345" i="7" s="1"/>
  <c r="R345" i="7"/>
  <c r="G345" i="7" s="1"/>
  <c r="H345" i="11" s="1"/>
  <c r="O345" i="7"/>
  <c r="F345" i="7" s="1"/>
  <c r="E345" i="7"/>
  <c r="L266" i="6"/>
  <c r="E259" i="3"/>
  <c r="F259" i="3"/>
  <c r="H35" i="11"/>
  <c r="E163" i="3"/>
  <c r="F163" i="3"/>
  <c r="L100" i="6"/>
  <c r="H164" i="12"/>
  <c r="F292" i="3"/>
  <c r="H292" i="3"/>
  <c r="E292" i="3"/>
  <c r="H292" i="13"/>
  <c r="H93" i="15"/>
  <c r="L157" i="6"/>
  <c r="H221" i="14"/>
  <c r="F22" i="3"/>
  <c r="E22" i="3"/>
  <c r="U278" i="7"/>
  <c r="H278" i="7" s="1"/>
  <c r="R278" i="7"/>
  <c r="G278" i="7" s="1"/>
  <c r="H278" i="14" s="1"/>
  <c r="X278" i="7"/>
  <c r="I278" i="7" s="1"/>
  <c r="E278" i="7"/>
  <c r="O278" i="7"/>
  <c r="F278" i="7" s="1"/>
  <c r="H314" i="11"/>
  <c r="L71" i="6"/>
  <c r="E135" i="3"/>
  <c r="F135" i="3"/>
  <c r="H135" i="3"/>
  <c r="X327" i="7"/>
  <c r="I327" i="7" s="1"/>
  <c r="R327" i="7"/>
  <c r="G327" i="7" s="1"/>
  <c r="H327" i="14" s="1"/>
  <c r="E327" i="7"/>
  <c r="O327" i="7"/>
  <c r="F327" i="7" s="1"/>
  <c r="U327" i="7"/>
  <c r="H327" i="7" s="1"/>
  <c r="R242" i="7"/>
  <c r="G242" i="7" s="1"/>
  <c r="X242" i="7"/>
  <c r="I242" i="7" s="1"/>
  <c r="E242" i="7"/>
  <c r="U242" i="7"/>
  <c r="H242" i="7" s="1"/>
  <c r="O242" i="7"/>
  <c r="F242" i="7" s="1"/>
  <c r="L184" i="6"/>
  <c r="E248" i="3"/>
  <c r="F248" i="3"/>
  <c r="H248" i="13"/>
  <c r="L161" i="6"/>
  <c r="L289" i="6"/>
  <c r="E353" i="3"/>
  <c r="F353" i="3"/>
  <c r="X322" i="7"/>
  <c r="I322" i="7" s="1"/>
  <c r="U322" i="7"/>
  <c r="H322" i="7" s="1"/>
  <c r="R322" i="7"/>
  <c r="G322" i="7" s="1"/>
  <c r="H322" i="13" s="1"/>
  <c r="E322" i="7"/>
  <c r="O322" i="7"/>
  <c r="F322" i="7" s="1"/>
  <c r="X132" i="7"/>
  <c r="I132" i="7" s="1"/>
  <c r="U132" i="7"/>
  <c r="H132" i="7" s="1"/>
  <c r="R132" i="7"/>
  <c r="G132" i="7" s="1"/>
  <c r="H132" i="12" s="1"/>
  <c r="E132" i="7"/>
  <c r="O132" i="7"/>
  <c r="F132" i="7" s="1"/>
  <c r="X295" i="7"/>
  <c r="I295" i="7" s="1"/>
  <c r="U295" i="7"/>
  <c r="H295" i="7" s="1"/>
  <c r="O295" i="7"/>
  <c r="F295" i="7" s="1"/>
  <c r="R295" i="7"/>
  <c r="G295" i="7" s="1"/>
  <c r="E295" i="7"/>
  <c r="L290" i="6"/>
  <c r="E43" i="3"/>
  <c r="F43" i="3"/>
  <c r="H43" i="13"/>
  <c r="X299" i="7"/>
  <c r="I299" i="7" s="1"/>
  <c r="U299" i="7"/>
  <c r="H299" i="7" s="1"/>
  <c r="O299" i="7"/>
  <c r="F299" i="7" s="1"/>
  <c r="R299" i="7"/>
  <c r="G299" i="7" s="1"/>
  <c r="E299" i="7"/>
  <c r="H44" i="11"/>
  <c r="F172" i="3"/>
  <c r="E172" i="3"/>
  <c r="H172" i="12"/>
  <c r="L236" i="6"/>
  <c r="H34" i="12"/>
  <c r="X37" i="7"/>
  <c r="I37" i="7" s="1"/>
  <c r="U37" i="7"/>
  <c r="H37" i="7" s="1"/>
  <c r="E37" i="7"/>
  <c r="O37" i="7"/>
  <c r="F37" i="7" s="1"/>
  <c r="R37" i="7"/>
  <c r="G37" i="7" s="1"/>
  <c r="H37" i="5" s="1"/>
  <c r="L101" i="6"/>
  <c r="E293" i="3"/>
  <c r="F293" i="3"/>
  <c r="H293" i="13"/>
  <c r="L222" i="6"/>
  <c r="E15" i="3"/>
  <c r="F15" i="3"/>
  <c r="R79" i="7"/>
  <c r="G79" i="7" s="1"/>
  <c r="H79" i="4" s="1"/>
  <c r="U79" i="7"/>
  <c r="H79" i="7" s="1"/>
  <c r="E79" i="7"/>
  <c r="O79" i="7"/>
  <c r="F79" i="7" s="1"/>
  <c r="X79" i="7"/>
  <c r="I79" i="7" s="1"/>
  <c r="U143" i="7"/>
  <c r="H143" i="7" s="1"/>
  <c r="R143" i="7"/>
  <c r="G143" i="7" s="1"/>
  <c r="H143" i="11" s="1"/>
  <c r="X143" i="7"/>
  <c r="I143" i="7" s="1"/>
  <c r="E143" i="7"/>
  <c r="O143" i="7"/>
  <c r="F143" i="7" s="1"/>
  <c r="H128" i="3"/>
  <c r="E128" i="3"/>
  <c r="F128" i="3"/>
  <c r="R130" i="7"/>
  <c r="G130" i="7" s="1"/>
  <c r="X130" i="7"/>
  <c r="I130" i="7" s="1"/>
  <c r="O130" i="7"/>
  <c r="F130" i="7" s="1"/>
  <c r="U130" i="7"/>
  <c r="H130" i="7" s="1"/>
  <c r="E130" i="7"/>
  <c r="H130" i="3" s="1"/>
  <c r="H41" i="12"/>
  <c r="H41" i="14"/>
  <c r="X105" i="7"/>
  <c r="I105" i="7" s="1"/>
  <c r="U105" i="7"/>
  <c r="H105" i="7" s="1"/>
  <c r="R105" i="7"/>
  <c r="G105" i="7" s="1"/>
  <c r="H105" i="12" s="1"/>
  <c r="E105" i="7"/>
  <c r="H105" i="3" s="1"/>
  <c r="O105" i="7"/>
  <c r="F105" i="7" s="1"/>
  <c r="F233" i="3"/>
  <c r="E233" i="3"/>
  <c r="U260" i="7"/>
  <c r="H260" i="7" s="1"/>
  <c r="E260" i="7"/>
  <c r="H260" i="3" s="1"/>
  <c r="O260" i="7"/>
  <c r="F260" i="7" s="1"/>
  <c r="X260" i="7"/>
  <c r="I260" i="7" s="1"/>
  <c r="R260" i="7"/>
  <c r="G260" i="7" s="1"/>
  <c r="H344" i="3"/>
  <c r="E344" i="3"/>
  <c r="F344" i="3"/>
  <c r="H51" i="5"/>
  <c r="H115" i="11"/>
  <c r="X179" i="7"/>
  <c r="R179" i="7"/>
  <c r="E179" i="7"/>
  <c r="H179" i="3" s="1"/>
  <c r="O179" i="7"/>
  <c r="U179" i="7"/>
  <c r="H307" i="11"/>
  <c r="E52" i="3"/>
  <c r="F52" i="3"/>
  <c r="H52" i="3"/>
  <c r="H180" i="15"/>
  <c r="X45" i="7"/>
  <c r="I45" i="7" s="1"/>
  <c r="U45" i="7"/>
  <c r="H45" i="7" s="1"/>
  <c r="R45" i="7"/>
  <c r="G45" i="7" s="1"/>
  <c r="H45" i="11" s="1"/>
  <c r="E45" i="7"/>
  <c r="O45" i="7"/>
  <c r="F45" i="7" s="1"/>
  <c r="H173" i="3"/>
  <c r="F173" i="3"/>
  <c r="E173" i="3"/>
  <c r="H173" i="13"/>
  <c r="H18" i="15"/>
  <c r="L38" i="6"/>
  <c r="H102" i="5"/>
  <c r="L230" i="6"/>
  <c r="H294" i="3"/>
  <c r="E294" i="3"/>
  <c r="F294" i="3"/>
  <c r="H294" i="13"/>
  <c r="U358" i="7"/>
  <c r="H358" i="7" s="1"/>
  <c r="X358" i="7"/>
  <c r="I358" i="7" s="1"/>
  <c r="R358" i="7"/>
  <c r="G358" i="7" s="1"/>
  <c r="H358" i="12" s="1"/>
  <c r="E358" i="7"/>
  <c r="O358" i="7"/>
  <c r="F358" i="7" s="1"/>
  <c r="H87" i="12"/>
  <c r="H215" i="4"/>
  <c r="H215" i="13"/>
  <c r="H279" i="11"/>
  <c r="L343" i="6"/>
  <c r="E354" i="3"/>
  <c r="F354" i="3"/>
  <c r="H136" i="5"/>
  <c r="H136" i="15"/>
  <c r="R200" i="7"/>
  <c r="G200" i="7" s="1"/>
  <c r="H200" i="11" s="1"/>
  <c r="O200" i="7"/>
  <c r="F200" i="7" s="1"/>
  <c r="X200" i="7"/>
  <c r="I200" i="7" s="1"/>
  <c r="U200" i="7"/>
  <c r="H200" i="7" s="1"/>
  <c r="E200" i="7"/>
  <c r="L264" i="6"/>
  <c r="H186" i="11"/>
  <c r="L49" i="6"/>
  <c r="H113" i="3"/>
  <c r="E113" i="3"/>
  <c r="F113" i="3"/>
  <c r="H113" i="13"/>
  <c r="L154" i="6"/>
  <c r="E39" i="3"/>
  <c r="H39" i="3"/>
  <c r="F39" i="3"/>
  <c r="R88" i="7"/>
  <c r="G88" i="7" s="1"/>
  <c r="H88" i="5" s="1"/>
  <c r="O88" i="7"/>
  <c r="F88" i="7" s="1"/>
  <c r="X88" i="7"/>
  <c r="I88" i="7" s="1"/>
  <c r="E88" i="7"/>
  <c r="U88" i="7"/>
  <c r="H88" i="7" s="1"/>
  <c r="H59" i="12"/>
  <c r="U251" i="7"/>
  <c r="H251" i="7" s="1"/>
  <c r="E251" i="7"/>
  <c r="O251" i="7"/>
  <c r="F251" i="7" s="1"/>
  <c r="X251" i="7"/>
  <c r="I251" i="7" s="1"/>
  <c r="R251" i="7"/>
  <c r="G251" i="7" s="1"/>
  <c r="H251" i="4" s="1"/>
  <c r="L315" i="6"/>
  <c r="H226" i="3"/>
  <c r="E226" i="3"/>
  <c r="F226" i="3"/>
  <c r="H124" i="14"/>
  <c r="O188" i="7"/>
  <c r="F188" i="7" s="1"/>
  <c r="R188" i="7"/>
  <c r="G188" i="7" s="1"/>
  <c r="H188" i="15" s="1"/>
  <c r="E188" i="7"/>
  <c r="H188" i="3" s="1"/>
  <c r="X188" i="7"/>
  <c r="I188" i="7" s="1"/>
  <c r="U188" i="7"/>
  <c r="H188" i="7" s="1"/>
  <c r="H138" i="11"/>
  <c r="H53" i="5"/>
  <c r="H117" i="3"/>
  <c r="E117" i="3"/>
  <c r="F117" i="3"/>
  <c r="H245" i="4"/>
  <c r="R309" i="7"/>
  <c r="G309" i="7" s="1"/>
  <c r="H309" i="11" s="1"/>
  <c r="O309" i="7"/>
  <c r="F309" i="7" s="1"/>
  <c r="X309" i="7"/>
  <c r="I309" i="7" s="1"/>
  <c r="U309" i="7"/>
  <c r="H309" i="7" s="1"/>
  <c r="E309" i="7"/>
  <c r="H238" i="3"/>
  <c r="E238" i="3"/>
  <c r="F238" i="3"/>
  <c r="U95" i="7"/>
  <c r="E95" i="7"/>
  <c r="X95" i="7"/>
  <c r="R95" i="7"/>
  <c r="O95" i="7"/>
  <c r="H159" i="4"/>
  <c r="H159" i="14"/>
  <c r="E351" i="3"/>
  <c r="H351" i="3"/>
  <c r="F351" i="3"/>
  <c r="L16" i="6"/>
  <c r="H144" i="12"/>
  <c r="U272" i="7"/>
  <c r="H272" i="7" s="1"/>
  <c r="R272" i="7"/>
  <c r="G272" i="7" s="1"/>
  <c r="H272" i="14" s="1"/>
  <c r="E272" i="7"/>
  <c r="H272" i="3" s="1"/>
  <c r="X272" i="7"/>
  <c r="I272" i="7" s="1"/>
  <c r="O272" i="7"/>
  <c r="F272" i="7" s="1"/>
  <c r="L234" i="6"/>
  <c r="H57" i="3"/>
  <c r="E57" i="3"/>
  <c r="F57" i="3"/>
  <c r="L185" i="6"/>
  <c r="H249" i="11"/>
  <c r="L313" i="6"/>
  <c r="E54" i="3"/>
  <c r="H54" i="3"/>
  <c r="F54" i="3"/>
  <c r="H54" i="13"/>
  <c r="H257" i="12"/>
  <c r="E69" i="7"/>
  <c r="X69" i="7"/>
  <c r="I69" i="7" s="1"/>
  <c r="O69" i="7"/>
  <c r="F69" i="7" s="1"/>
  <c r="R69" i="7"/>
  <c r="G69" i="7" s="1"/>
  <c r="H69" i="4" s="1"/>
  <c r="U69" i="7"/>
  <c r="H69" i="7" s="1"/>
  <c r="E126" i="3"/>
  <c r="F126" i="3"/>
  <c r="H47" i="14"/>
  <c r="E352" i="3"/>
  <c r="F352" i="3"/>
  <c r="H265" i="4"/>
  <c r="H147" i="3"/>
  <c r="E147" i="3"/>
  <c r="F147" i="3"/>
  <c r="U148" i="7"/>
  <c r="H148" i="7" s="1"/>
  <c r="R148" i="7"/>
  <c r="G148" i="7" s="1"/>
  <c r="E148" i="7"/>
  <c r="O148" i="7"/>
  <c r="F148" i="7" s="1"/>
  <c r="X148" i="7"/>
  <c r="I148" i="7" s="1"/>
  <c r="H205" i="4"/>
  <c r="X70" i="7"/>
  <c r="I70" i="7" s="1"/>
  <c r="U70" i="7"/>
  <c r="H70" i="7" s="1"/>
  <c r="R70" i="7"/>
  <c r="G70" i="7" s="1"/>
  <c r="H70" i="11" s="1"/>
  <c r="E70" i="7"/>
  <c r="O70" i="7"/>
  <c r="F70" i="7" s="1"/>
  <c r="U81" i="7"/>
  <c r="H81" i="7" s="1"/>
  <c r="R81" i="7"/>
  <c r="G81" i="7" s="1"/>
  <c r="H81" i="14" s="1"/>
  <c r="E81" i="7"/>
  <c r="O81" i="7"/>
  <c r="F81" i="7" s="1"/>
  <c r="X81" i="7"/>
  <c r="I81" i="7" s="1"/>
  <c r="E27" i="3"/>
  <c r="F27" i="3"/>
  <c r="U91" i="7"/>
  <c r="H91" i="7" s="1"/>
  <c r="O91" i="7"/>
  <c r="F91" i="7" s="1"/>
  <c r="R91" i="7"/>
  <c r="G91" i="7" s="1"/>
  <c r="H91" i="14" s="1"/>
  <c r="X91" i="7"/>
  <c r="I91" i="7" s="1"/>
  <c r="E91" i="7"/>
  <c r="H155" i="15"/>
  <c r="H284" i="14"/>
  <c r="X89" i="7"/>
  <c r="I89" i="7" s="1"/>
  <c r="O89" i="7"/>
  <c r="F89" i="7" s="1"/>
  <c r="U89" i="7"/>
  <c r="H89" i="7" s="1"/>
  <c r="R89" i="7"/>
  <c r="G89" i="7" s="1"/>
  <c r="H89" i="5" s="1"/>
  <c r="E89" i="7"/>
  <c r="H292" i="11"/>
  <c r="E157" i="3"/>
  <c r="F157" i="3"/>
  <c r="F278" i="3"/>
  <c r="H278" i="3"/>
  <c r="E278" i="3"/>
  <c r="H314" i="15"/>
  <c r="R335" i="7"/>
  <c r="G335" i="7" s="1"/>
  <c r="H335" i="15" s="1"/>
  <c r="X335" i="7"/>
  <c r="I335" i="7" s="1"/>
  <c r="U335" i="7"/>
  <c r="H335" i="7" s="1"/>
  <c r="E335" i="7"/>
  <c r="O335" i="7"/>
  <c r="F335" i="7" s="1"/>
  <c r="X233" i="7"/>
  <c r="I233" i="7" s="1"/>
  <c r="E233" i="7"/>
  <c r="O233" i="7"/>
  <c r="F233" i="7" s="1"/>
  <c r="U233" i="7"/>
  <c r="H233" i="7" s="1"/>
  <c r="R233" i="7"/>
  <c r="G233" i="7" s="1"/>
  <c r="H233" i="13" s="1"/>
  <c r="E260" i="3"/>
  <c r="F260" i="3"/>
  <c r="E179" i="3"/>
  <c r="F179" i="3"/>
  <c r="H307" i="5"/>
  <c r="X244" i="7"/>
  <c r="I244" i="7" s="1"/>
  <c r="U244" i="7"/>
  <c r="H244" i="7" s="1"/>
  <c r="R244" i="7"/>
  <c r="G244" i="7" s="1"/>
  <c r="H244" i="5" s="1"/>
  <c r="E244" i="7"/>
  <c r="J244" i="6" s="1"/>
  <c r="O244" i="7"/>
  <c r="F244" i="7" s="1"/>
  <c r="H166" i="4"/>
  <c r="H279" i="5"/>
  <c r="H136" i="12"/>
  <c r="H203" i="3"/>
  <c r="E203" i="3"/>
  <c r="F203" i="3"/>
  <c r="H203" i="13"/>
  <c r="L76" i="6"/>
  <c r="H140" i="14"/>
  <c r="H332" i="3"/>
  <c r="E332" i="3"/>
  <c r="F332" i="3"/>
  <c r="X250" i="7"/>
  <c r="I250" i="7" s="1"/>
  <c r="U250" i="7"/>
  <c r="H250" i="7" s="1"/>
  <c r="E250" i="7"/>
  <c r="O250" i="7"/>
  <c r="F250" i="7" s="1"/>
  <c r="R250" i="7"/>
  <c r="G250" i="7" s="1"/>
  <c r="H250" i="11" s="1"/>
  <c r="E62" i="3"/>
  <c r="F62" i="3"/>
  <c r="H254" i="12"/>
  <c r="H47" i="12"/>
  <c r="E175" i="3"/>
  <c r="F175" i="3"/>
  <c r="R239" i="7"/>
  <c r="G239" i="7" s="1"/>
  <c r="X239" i="7"/>
  <c r="I239" i="7" s="1"/>
  <c r="U239" i="7"/>
  <c r="H239" i="7" s="1"/>
  <c r="E239" i="7"/>
  <c r="H239" i="3" s="1"/>
  <c r="O239" i="7"/>
  <c r="F239" i="7" s="1"/>
  <c r="H96" i="4"/>
  <c r="H96" i="14"/>
  <c r="U160" i="7"/>
  <c r="H160" i="7" s="1"/>
  <c r="O160" i="7"/>
  <c r="F160" i="7" s="1"/>
  <c r="R160" i="7"/>
  <c r="G160" i="7" s="1"/>
  <c r="H160" i="12" s="1"/>
  <c r="X160" i="7"/>
  <c r="I160" i="7" s="1"/>
  <c r="E160" i="7"/>
  <c r="H160" i="3" s="1"/>
  <c r="E288" i="3"/>
  <c r="F288" i="3"/>
  <c r="H288" i="13"/>
  <c r="H73" i="14"/>
  <c r="H201" i="4"/>
  <c r="H201" i="14"/>
  <c r="H265" i="11"/>
  <c r="E170" i="3"/>
  <c r="H170" i="3"/>
  <c r="F170" i="3"/>
  <c r="U282" i="7"/>
  <c r="H282" i="7" s="1"/>
  <c r="R282" i="7"/>
  <c r="G282" i="7" s="1"/>
  <c r="H282" i="13" s="1"/>
  <c r="E282" i="7"/>
  <c r="X282" i="7"/>
  <c r="I282" i="7" s="1"/>
  <c r="O282" i="7"/>
  <c r="F282" i="7" s="1"/>
  <c r="F83" i="3"/>
  <c r="H83" i="3"/>
  <c r="E83" i="3"/>
  <c r="H83" i="12"/>
  <c r="L147" i="6"/>
  <c r="X339" i="7"/>
  <c r="I339" i="7" s="1"/>
  <c r="U339" i="7"/>
  <c r="H339" i="7" s="1"/>
  <c r="R339" i="7"/>
  <c r="G339" i="7" s="1"/>
  <c r="H339" i="11" s="1"/>
  <c r="E339" i="7"/>
  <c r="O339" i="7"/>
  <c r="F339" i="7" s="1"/>
  <c r="L148" i="6"/>
  <c r="E212" i="3"/>
  <c r="F212" i="3"/>
  <c r="L340" i="6"/>
  <c r="H340" i="13"/>
  <c r="H306" i="11"/>
  <c r="L77" i="6"/>
  <c r="H141" i="12"/>
  <c r="H141" i="14"/>
  <c r="H205" i="13"/>
  <c r="H333" i="3"/>
  <c r="E333" i="3"/>
  <c r="F333" i="3"/>
  <c r="H333" i="14"/>
  <c r="H274" i="15"/>
  <c r="L198" i="6"/>
  <c r="L202" i="6"/>
  <c r="H55" i="3"/>
  <c r="E55" i="3"/>
  <c r="F55" i="3"/>
  <c r="H119" i="11"/>
  <c r="H104" i="5"/>
  <c r="E168" i="3"/>
  <c r="F168" i="3"/>
  <c r="H168" i="13"/>
  <c r="H296" i="14"/>
  <c r="H360" i="11"/>
  <c r="X17" i="7"/>
  <c r="I17" i="7" s="1"/>
  <c r="U17" i="7"/>
  <c r="H17" i="7" s="1"/>
  <c r="E17" i="7"/>
  <c r="R17" i="7"/>
  <c r="G17" i="7" s="1"/>
  <c r="H17" i="11" s="1"/>
  <c r="O17" i="7"/>
  <c r="F17" i="7" s="1"/>
  <c r="E273" i="3"/>
  <c r="F273" i="3"/>
  <c r="H337" i="11"/>
  <c r="U103" i="7"/>
  <c r="H103" i="7" s="1"/>
  <c r="R103" i="7"/>
  <c r="G103" i="7" s="1"/>
  <c r="H103" i="13" s="1"/>
  <c r="X103" i="7"/>
  <c r="I103" i="7" s="1"/>
  <c r="E103" i="7"/>
  <c r="O103" i="7"/>
  <c r="F103" i="7" s="1"/>
  <c r="E193" i="3"/>
  <c r="F193" i="3"/>
  <c r="X27" i="7"/>
  <c r="I27" i="7" s="1"/>
  <c r="R27" i="7"/>
  <c r="G27" i="7" s="1"/>
  <c r="H27" i="12" s="1"/>
  <c r="U27" i="7"/>
  <c r="H27" i="7" s="1"/>
  <c r="E27" i="7"/>
  <c r="H27" i="3" s="1"/>
  <c r="O27" i="7"/>
  <c r="F27" i="7" s="1"/>
  <c r="H155" i="12"/>
  <c r="L283" i="6"/>
  <c r="H283" i="12"/>
  <c r="E92" i="3"/>
  <c r="F92" i="3"/>
  <c r="H92" i="3"/>
  <c r="E85" i="7"/>
  <c r="H85" i="3" s="1"/>
  <c r="O85" i="7"/>
  <c r="F85" i="7" s="1"/>
  <c r="R85" i="7"/>
  <c r="G85" i="7" s="1"/>
  <c r="H85" i="14" s="1"/>
  <c r="X85" i="7"/>
  <c r="I85" i="7" s="1"/>
  <c r="U85" i="7"/>
  <c r="H85" i="7" s="1"/>
  <c r="H213" i="3"/>
  <c r="E213" i="3"/>
  <c r="F213" i="3"/>
  <c r="H213" i="13"/>
  <c r="L341" i="6"/>
  <c r="H338" i="15"/>
  <c r="L142" i="6"/>
  <c r="H142" i="14"/>
  <c r="L270" i="6"/>
  <c r="E334" i="3"/>
  <c r="F334" i="3"/>
  <c r="H334" i="13"/>
  <c r="H255" i="5"/>
  <c r="X319" i="7"/>
  <c r="U319" i="7"/>
  <c r="R319" i="7"/>
  <c r="E319" i="7"/>
  <c r="H319" i="3" s="1"/>
  <c r="O319" i="7"/>
  <c r="X178" i="7"/>
  <c r="U178" i="7"/>
  <c r="R178" i="7"/>
  <c r="E178" i="7"/>
  <c r="O178" i="7"/>
  <c r="E48" i="3"/>
  <c r="F48" i="3"/>
  <c r="H48" i="14"/>
  <c r="H240" i="12"/>
  <c r="R304" i="7"/>
  <c r="G304" i="7" s="1"/>
  <c r="X304" i="7"/>
  <c r="I304" i="7" s="1"/>
  <c r="U304" i="7"/>
  <c r="H304" i="7" s="1"/>
  <c r="E304" i="7"/>
  <c r="O304" i="7"/>
  <c r="F304" i="7" s="1"/>
  <c r="F153" i="3"/>
  <c r="E153" i="3"/>
  <c r="H153" i="13"/>
  <c r="H259" i="4"/>
  <c r="E196" i="7"/>
  <c r="H196" i="3" s="1"/>
  <c r="X196" i="7"/>
  <c r="I196" i="7" s="1"/>
  <c r="O196" i="7"/>
  <c r="F196" i="7" s="1"/>
  <c r="U196" i="7"/>
  <c r="H196" i="7" s="1"/>
  <c r="R196" i="7"/>
  <c r="G196" i="7" s="1"/>
  <c r="H196" i="11" s="1"/>
  <c r="U253" i="7"/>
  <c r="H253" i="7" s="1"/>
  <c r="R253" i="7"/>
  <c r="G253" i="7" s="1"/>
  <c r="X253" i="7"/>
  <c r="I253" i="7" s="1"/>
  <c r="E253" i="7"/>
  <c r="O253" i="7"/>
  <c r="F253" i="7" s="1"/>
  <c r="E310" i="3"/>
  <c r="F310" i="3"/>
  <c r="H35" i="13"/>
  <c r="E355" i="3"/>
  <c r="F355" i="3"/>
  <c r="H164" i="5"/>
  <c r="R228" i="7"/>
  <c r="G228" i="7" s="1"/>
  <c r="H228" i="11" s="1"/>
  <c r="X228" i="7"/>
  <c r="I228" i="7" s="1"/>
  <c r="U228" i="7"/>
  <c r="H228" i="7" s="1"/>
  <c r="E228" i="7"/>
  <c r="O228" i="7"/>
  <c r="F228" i="7" s="1"/>
  <c r="H292" i="5"/>
  <c r="H292" i="15"/>
  <c r="R356" i="7"/>
  <c r="G356" i="7" s="1"/>
  <c r="E356" i="7"/>
  <c r="X356" i="7"/>
  <c r="I356" i="7" s="1"/>
  <c r="U356" i="7"/>
  <c r="H356" i="7" s="1"/>
  <c r="O356" i="7"/>
  <c r="F356" i="7" s="1"/>
  <c r="E93" i="3"/>
  <c r="F93" i="3"/>
  <c r="H93" i="12"/>
  <c r="R157" i="7"/>
  <c r="G157" i="7" s="1"/>
  <c r="H157" i="5" s="1"/>
  <c r="X157" i="7"/>
  <c r="I157" i="7" s="1"/>
  <c r="U157" i="7"/>
  <c r="H157" i="7" s="1"/>
  <c r="E157" i="7"/>
  <c r="H157" i="3" s="1"/>
  <c r="O157" i="7"/>
  <c r="F157" i="7" s="1"/>
  <c r="H221" i="4"/>
  <c r="H221" i="15"/>
  <c r="L349" i="6"/>
  <c r="L150" i="6"/>
  <c r="F214" i="3"/>
  <c r="H214" i="3"/>
  <c r="E214" i="3"/>
  <c r="H314" i="12"/>
  <c r="E327" i="3"/>
  <c r="F327" i="3"/>
  <c r="H327" i="3"/>
  <c r="H248" i="4"/>
  <c r="H248" i="14"/>
  <c r="L74" i="6"/>
  <c r="E33" i="3"/>
  <c r="F33" i="3"/>
  <c r="X97" i="7"/>
  <c r="I97" i="7" s="1"/>
  <c r="R97" i="7"/>
  <c r="G97" i="7" s="1"/>
  <c r="H97" i="13" s="1"/>
  <c r="U97" i="7"/>
  <c r="H97" i="7" s="1"/>
  <c r="O97" i="7"/>
  <c r="F97" i="7" s="1"/>
  <c r="E97" i="7"/>
  <c r="X161" i="7"/>
  <c r="I161" i="7" s="1"/>
  <c r="U161" i="7"/>
  <c r="H161" i="7" s="1"/>
  <c r="E161" i="7"/>
  <c r="H161" i="3" s="1"/>
  <c r="R161" i="7"/>
  <c r="G161" i="7" s="1"/>
  <c r="H161" i="14" s="1"/>
  <c r="O161" i="7"/>
  <c r="F161" i="7" s="1"/>
  <c r="X289" i="7"/>
  <c r="I289" i="7" s="1"/>
  <c r="R289" i="7"/>
  <c r="G289" i="7" s="1"/>
  <c r="E289" i="7"/>
  <c r="U289" i="7"/>
  <c r="H289" i="7" s="1"/>
  <c r="O289" i="7"/>
  <c r="F289" i="7" s="1"/>
  <c r="E132" i="3"/>
  <c r="F132" i="3"/>
  <c r="H132" i="3"/>
  <c r="H132" i="13"/>
  <c r="H189" i="4"/>
  <c r="U290" i="7"/>
  <c r="X290" i="7"/>
  <c r="R290" i="7"/>
  <c r="E290" i="7"/>
  <c r="O290" i="7"/>
  <c r="H43" i="4"/>
  <c r="H43" i="15"/>
  <c r="X107" i="7"/>
  <c r="I107" i="7" s="1"/>
  <c r="O107" i="7"/>
  <c r="F107" i="7" s="1"/>
  <c r="U107" i="7"/>
  <c r="H107" i="7" s="1"/>
  <c r="R107" i="7"/>
  <c r="G107" i="7" s="1"/>
  <c r="H107" i="13" s="1"/>
  <c r="E107" i="7"/>
  <c r="L171" i="6"/>
  <c r="E235" i="3"/>
  <c r="F235" i="3"/>
  <c r="R90" i="7"/>
  <c r="G90" i="7" s="1"/>
  <c r="H90" i="5" s="1"/>
  <c r="X90" i="7"/>
  <c r="I90" i="7" s="1"/>
  <c r="U90" i="7"/>
  <c r="H90" i="7" s="1"/>
  <c r="E90" i="7"/>
  <c r="O90" i="7"/>
  <c r="F90" i="7" s="1"/>
  <c r="H44" i="13"/>
  <c r="H172" i="4"/>
  <c r="H172" i="13"/>
  <c r="H236" i="11"/>
  <c r="L300" i="6"/>
  <c r="H34" i="3"/>
  <c r="E34" i="3"/>
  <c r="F34" i="3"/>
  <c r="H34" i="14"/>
  <c r="H37" i="11"/>
  <c r="U229" i="7"/>
  <c r="H229" i="7" s="1"/>
  <c r="O229" i="7"/>
  <c r="F229" i="7" s="1"/>
  <c r="R229" i="7"/>
  <c r="G229" i="7" s="1"/>
  <c r="H229" i="5" s="1"/>
  <c r="X229" i="7"/>
  <c r="I229" i="7" s="1"/>
  <c r="E229" i="7"/>
  <c r="L293" i="6"/>
  <c r="R357" i="7"/>
  <c r="G357" i="7" s="1"/>
  <c r="H357" i="11" s="1"/>
  <c r="X357" i="7"/>
  <c r="I357" i="7" s="1"/>
  <c r="U357" i="7"/>
  <c r="H357" i="7" s="1"/>
  <c r="E357" i="7"/>
  <c r="O357" i="7"/>
  <c r="F357" i="7" s="1"/>
  <c r="H94" i="3"/>
  <c r="F94" i="3"/>
  <c r="E94" i="3"/>
  <c r="R158" i="7"/>
  <c r="G158" i="7" s="1"/>
  <c r="H158" i="4" s="1"/>
  <c r="X158" i="7"/>
  <c r="I158" i="7" s="1"/>
  <c r="U158" i="7"/>
  <c r="H158" i="7" s="1"/>
  <c r="E158" i="7"/>
  <c r="O158" i="7"/>
  <c r="F158" i="7" s="1"/>
  <c r="H222" i="15"/>
  <c r="H286" i="12"/>
  <c r="L15" i="6"/>
  <c r="E207" i="3"/>
  <c r="F207" i="3"/>
  <c r="L335" i="6"/>
  <c r="H298" i="11"/>
  <c r="L128" i="6"/>
  <c r="E192" i="7"/>
  <c r="O192" i="7"/>
  <c r="F192" i="7" s="1"/>
  <c r="R192" i="7"/>
  <c r="G192" i="7" s="1"/>
  <c r="X192" i="7"/>
  <c r="I192" i="7" s="1"/>
  <c r="U192" i="7"/>
  <c r="H192" i="7" s="1"/>
  <c r="E320" i="3"/>
  <c r="F320" i="3"/>
  <c r="H41" i="4"/>
  <c r="H41" i="15"/>
  <c r="X169" i="7"/>
  <c r="I169" i="7" s="1"/>
  <c r="O169" i="7"/>
  <c r="F169" i="7" s="1"/>
  <c r="E169" i="7"/>
  <c r="U169" i="7"/>
  <c r="H169" i="7" s="1"/>
  <c r="R169" i="7"/>
  <c r="G169" i="7" s="1"/>
  <c r="H169" i="11" s="1"/>
  <c r="E131" i="3"/>
  <c r="F131" i="3"/>
  <c r="H260" i="11"/>
  <c r="U114" i="7"/>
  <c r="H114" i="7" s="1"/>
  <c r="R114" i="7"/>
  <c r="G114" i="7" s="1"/>
  <c r="H114" i="5" s="1"/>
  <c r="O114" i="7"/>
  <c r="F114" i="7" s="1"/>
  <c r="X114" i="7"/>
  <c r="I114" i="7" s="1"/>
  <c r="E114" i="7"/>
  <c r="H114" i="3" s="1"/>
  <c r="H115" i="3"/>
  <c r="E115" i="3"/>
  <c r="F115" i="3"/>
  <c r="H115" i="13"/>
  <c r="L243" i="6"/>
  <c r="H307" i="12"/>
  <c r="H52" i="12"/>
  <c r="R116" i="7"/>
  <c r="G116" i="7" s="1"/>
  <c r="H116" i="4" s="1"/>
  <c r="X116" i="7"/>
  <c r="I116" i="7" s="1"/>
  <c r="U116" i="7"/>
  <c r="H116" i="7" s="1"/>
  <c r="E116" i="7"/>
  <c r="H116" i="3" s="1"/>
  <c r="O116" i="7"/>
  <c r="F116" i="7" s="1"/>
  <c r="L180" i="6"/>
  <c r="E244" i="3"/>
  <c r="F244" i="3"/>
  <c r="L308" i="6"/>
  <c r="L98" i="6"/>
  <c r="H45" i="13"/>
  <c r="L109" i="6"/>
  <c r="H173" i="4"/>
  <c r="H173" i="14"/>
  <c r="E18" i="3"/>
  <c r="H18" i="3"/>
  <c r="F18" i="3"/>
  <c r="H18" i="11"/>
  <c r="O38" i="7"/>
  <c r="X38" i="7"/>
  <c r="R38" i="7"/>
  <c r="U38" i="7"/>
  <c r="E38" i="7"/>
  <c r="H102" i="4"/>
  <c r="H166" i="11"/>
  <c r="H294" i="4"/>
  <c r="H294" i="14"/>
  <c r="L23" i="6"/>
  <c r="E87" i="3"/>
  <c r="F87" i="3"/>
  <c r="H87" i="13"/>
  <c r="H215" i="12"/>
  <c r="H215" i="14"/>
  <c r="H279" i="12"/>
  <c r="O343" i="7"/>
  <c r="F343" i="7" s="1"/>
  <c r="X343" i="7"/>
  <c r="I343" i="7" s="1"/>
  <c r="U343" i="7"/>
  <c r="H343" i="7" s="1"/>
  <c r="R343" i="7"/>
  <c r="G343" i="7" s="1"/>
  <c r="H343" i="12" s="1"/>
  <c r="E343" i="7"/>
  <c r="L136" i="6"/>
  <c r="H200" i="3"/>
  <c r="E200" i="3"/>
  <c r="F200" i="3"/>
  <c r="H186" i="12"/>
  <c r="H113" i="4"/>
  <c r="H113" i="14"/>
  <c r="U177" i="7"/>
  <c r="H177" i="7" s="1"/>
  <c r="O177" i="7"/>
  <c r="F177" i="7" s="1"/>
  <c r="R177" i="7"/>
  <c r="G177" i="7" s="1"/>
  <c r="H177" i="11" s="1"/>
  <c r="E177" i="7"/>
  <c r="X177" i="7"/>
  <c r="I177" i="7" s="1"/>
  <c r="L241" i="6"/>
  <c r="H305" i="3"/>
  <c r="F305" i="3"/>
  <c r="E305" i="3"/>
  <c r="H26" i="4"/>
  <c r="X154" i="7"/>
  <c r="I154" i="7" s="1"/>
  <c r="U154" i="7"/>
  <c r="H154" i="7" s="1"/>
  <c r="R154" i="7"/>
  <c r="G154" i="7" s="1"/>
  <c r="H154" i="4" s="1"/>
  <c r="E154" i="7"/>
  <c r="O154" i="7"/>
  <c r="F154" i="7" s="1"/>
  <c r="U129" i="7"/>
  <c r="H129" i="7" s="1"/>
  <c r="R129" i="7"/>
  <c r="G129" i="7" s="1"/>
  <c r="H129" i="15" s="1"/>
  <c r="X129" i="7"/>
  <c r="I129" i="7" s="1"/>
  <c r="E129" i="7"/>
  <c r="O129" i="7"/>
  <c r="F129" i="7" s="1"/>
  <c r="H59" i="3"/>
  <c r="E59" i="3"/>
  <c r="F59" i="3"/>
  <c r="H59" i="13"/>
  <c r="X123" i="7"/>
  <c r="U123" i="7"/>
  <c r="R123" i="7"/>
  <c r="O123" i="7"/>
  <c r="E123" i="7"/>
  <c r="H123" i="3" s="1"/>
  <c r="L187" i="6"/>
  <c r="E188" i="3"/>
  <c r="F188" i="3"/>
  <c r="L316" i="6"/>
  <c r="H138" i="12"/>
  <c r="L53" i="6"/>
  <c r="H245" i="5"/>
  <c r="E309" i="3"/>
  <c r="H309" i="3"/>
  <c r="F309" i="3"/>
  <c r="X110" i="7"/>
  <c r="I110" i="7" s="1"/>
  <c r="R110" i="7"/>
  <c r="G110" i="7" s="1"/>
  <c r="H110" i="14" s="1"/>
  <c r="E110" i="7"/>
  <c r="H110" i="3" s="1"/>
  <c r="U110" i="7"/>
  <c r="H110" i="7" s="1"/>
  <c r="O110" i="7"/>
  <c r="F110" i="7" s="1"/>
  <c r="L174" i="6"/>
  <c r="H31" i="3"/>
  <c r="E31" i="3"/>
  <c r="F31" i="3"/>
  <c r="H159" i="5"/>
  <c r="H159" i="15"/>
  <c r="L287" i="6"/>
  <c r="H16" i="11"/>
  <c r="H80" i="4"/>
  <c r="F144" i="3"/>
  <c r="E144" i="3"/>
  <c r="H144" i="13"/>
  <c r="H272" i="4"/>
  <c r="R234" i="7"/>
  <c r="O234" i="7"/>
  <c r="E234" i="7"/>
  <c r="X234" i="7"/>
  <c r="U234" i="7"/>
  <c r="H249" i="3"/>
  <c r="E249" i="3"/>
  <c r="F249" i="3"/>
  <c r="H249" i="13"/>
  <c r="L66" i="6"/>
  <c r="H54" i="5"/>
  <c r="H54" i="14"/>
  <c r="E257" i="3"/>
  <c r="F257" i="3"/>
  <c r="H257" i="13"/>
  <c r="H73" i="13"/>
  <c r="H265" i="14"/>
  <c r="X280" i="7"/>
  <c r="I280" i="7" s="1"/>
  <c r="U280" i="7"/>
  <c r="H280" i="7" s="1"/>
  <c r="R280" i="7"/>
  <c r="G280" i="7" s="1"/>
  <c r="H280" i="5" s="1"/>
  <c r="E280" i="7"/>
  <c r="O280" i="7"/>
  <c r="F280" i="7" s="1"/>
  <c r="H84" i="5"/>
  <c r="H306" i="15"/>
  <c r="H274" i="11"/>
  <c r="F119" i="3"/>
  <c r="H119" i="3"/>
  <c r="E119" i="3"/>
  <c r="H360" i="4"/>
  <c r="H345" i="4"/>
  <c r="X310" i="7"/>
  <c r="I310" i="7" s="1"/>
  <c r="R310" i="7"/>
  <c r="G310" i="7" s="1"/>
  <c r="H310" i="13" s="1"/>
  <c r="U310" i="7"/>
  <c r="H310" i="7" s="1"/>
  <c r="E310" i="7"/>
  <c r="O310" i="7"/>
  <c r="F310" i="7" s="1"/>
  <c r="H157" i="12"/>
  <c r="X56" i="7"/>
  <c r="I56" i="7" s="1"/>
  <c r="O56" i="7"/>
  <c r="F56" i="7" s="1"/>
  <c r="U56" i="7"/>
  <c r="H56" i="7" s="1"/>
  <c r="R56" i="7"/>
  <c r="G56" i="7" s="1"/>
  <c r="H56" i="4" s="1"/>
  <c r="E56" i="7"/>
  <c r="O68" i="7"/>
  <c r="F68" i="7" s="1"/>
  <c r="X68" i="7"/>
  <c r="I68" i="7" s="1"/>
  <c r="R68" i="7"/>
  <c r="G68" i="7" s="1"/>
  <c r="H68" i="13" s="1"/>
  <c r="E68" i="7"/>
  <c r="U68" i="7"/>
  <c r="H68" i="7" s="1"/>
  <c r="H90" i="4"/>
  <c r="H236" i="4"/>
  <c r="H34" i="5"/>
  <c r="H286" i="15"/>
  <c r="H298" i="4"/>
  <c r="H186" i="15"/>
  <c r="H26" i="13"/>
  <c r="F123" i="3"/>
  <c r="E123" i="3"/>
  <c r="X315" i="7"/>
  <c r="I315" i="7" s="1"/>
  <c r="U315" i="7"/>
  <c r="H315" i="7" s="1"/>
  <c r="R315" i="7"/>
  <c r="G315" i="7" s="1"/>
  <c r="H315" i="11" s="1"/>
  <c r="E315" i="7"/>
  <c r="O315" i="7"/>
  <c r="F315" i="7" s="1"/>
  <c r="E252" i="3"/>
  <c r="F252" i="3"/>
  <c r="H138" i="5"/>
  <c r="E82" i="3"/>
  <c r="F82" i="3"/>
  <c r="E174" i="7"/>
  <c r="X174" i="7"/>
  <c r="I174" i="7" s="1"/>
  <c r="O174" i="7"/>
  <c r="F174" i="7" s="1"/>
  <c r="U174" i="7"/>
  <c r="H174" i="7" s="1"/>
  <c r="R174" i="7"/>
  <c r="G174" i="7" s="1"/>
  <c r="H16" i="14"/>
  <c r="H54" i="4"/>
  <c r="R139" i="7"/>
  <c r="G139" i="7" s="1"/>
  <c r="H139" i="4" s="1"/>
  <c r="E139" i="7"/>
  <c r="O139" i="7"/>
  <c r="F139" i="7" s="1"/>
  <c r="X139" i="7"/>
  <c r="I139" i="7" s="1"/>
  <c r="U139" i="7"/>
  <c r="H139" i="7" s="1"/>
  <c r="H203" i="4"/>
  <c r="H203" i="14"/>
  <c r="H267" i="12"/>
  <c r="E346" i="3"/>
  <c r="F346" i="3"/>
  <c r="L140" i="6"/>
  <c r="R268" i="7"/>
  <c r="G268" i="7" s="1"/>
  <c r="X268" i="7"/>
  <c r="I268" i="7" s="1"/>
  <c r="U268" i="7"/>
  <c r="H268" i="7" s="1"/>
  <c r="O268" i="7"/>
  <c r="F268" i="7" s="1"/>
  <c r="E268" i="7"/>
  <c r="H332" i="4"/>
  <c r="F133" i="3"/>
  <c r="E133" i="3"/>
  <c r="U197" i="7"/>
  <c r="H197" i="7" s="1"/>
  <c r="R197" i="7"/>
  <c r="G197" i="7" s="1"/>
  <c r="X197" i="7"/>
  <c r="I197" i="7" s="1"/>
  <c r="O197" i="7"/>
  <c r="F197" i="7" s="1"/>
  <c r="E197" i="7"/>
  <c r="X210" i="7"/>
  <c r="I210" i="7" s="1"/>
  <c r="R210" i="7"/>
  <c r="G210" i="7" s="1"/>
  <c r="U210" i="7"/>
  <c r="H210" i="7" s="1"/>
  <c r="E210" i="7"/>
  <c r="O210" i="7"/>
  <c r="F210" i="7" s="1"/>
  <c r="X190" i="7"/>
  <c r="I190" i="7" s="1"/>
  <c r="U190" i="7"/>
  <c r="H190" i="7" s="1"/>
  <c r="R190" i="7"/>
  <c r="G190" i="7" s="1"/>
  <c r="H190" i="4" s="1"/>
  <c r="O190" i="7"/>
  <c r="F190" i="7" s="1"/>
  <c r="E190" i="7"/>
  <c r="H254" i="3"/>
  <c r="E254" i="3"/>
  <c r="F254" i="3"/>
  <c r="H146" i="4"/>
  <c r="H146" i="13"/>
  <c r="H47" i="11"/>
  <c r="X175" i="7"/>
  <c r="I175" i="7" s="1"/>
  <c r="U175" i="7"/>
  <c r="H175" i="7" s="1"/>
  <c r="R175" i="7"/>
  <c r="G175" i="7" s="1"/>
  <c r="H175" i="15" s="1"/>
  <c r="O175" i="7"/>
  <c r="F175" i="7" s="1"/>
  <c r="E175" i="7"/>
  <c r="E58" i="3"/>
  <c r="F58" i="3"/>
  <c r="H96" i="5"/>
  <c r="H224" i="11"/>
  <c r="H352" i="11"/>
  <c r="E73" i="3"/>
  <c r="H73" i="3"/>
  <c r="F73" i="3"/>
  <c r="H73" i="11"/>
  <c r="X137" i="7"/>
  <c r="I137" i="7" s="1"/>
  <c r="U137" i="7"/>
  <c r="H137" i="7" s="1"/>
  <c r="R137" i="7"/>
  <c r="G137" i="7" s="1"/>
  <c r="H137" i="11" s="1"/>
  <c r="E137" i="7"/>
  <c r="O137" i="7"/>
  <c r="F137" i="7" s="1"/>
  <c r="H201" i="5"/>
  <c r="H265" i="12"/>
  <c r="U329" i="7"/>
  <c r="H329" i="7" s="1"/>
  <c r="R329" i="7"/>
  <c r="G329" i="7" s="1"/>
  <c r="H329" i="4" s="1"/>
  <c r="X329" i="7"/>
  <c r="I329" i="7" s="1"/>
  <c r="E329" i="7"/>
  <c r="O329" i="7"/>
  <c r="F329" i="7" s="1"/>
  <c r="H170" i="4"/>
  <c r="U125" i="7"/>
  <c r="H125" i="7" s="1"/>
  <c r="X125" i="7"/>
  <c r="I125" i="7" s="1"/>
  <c r="R125" i="7"/>
  <c r="G125" i="7" s="1"/>
  <c r="H125" i="5" s="1"/>
  <c r="O125" i="7"/>
  <c r="F125" i="7" s="1"/>
  <c r="E125" i="7"/>
  <c r="H182" i="3"/>
  <c r="E182" i="3"/>
  <c r="F182" i="3"/>
  <c r="H182" i="13"/>
  <c r="U19" i="7"/>
  <c r="H19" i="7" s="1"/>
  <c r="R19" i="7"/>
  <c r="G19" i="7" s="1"/>
  <c r="H19" i="5" s="1"/>
  <c r="X19" i="7"/>
  <c r="I19" i="7" s="1"/>
  <c r="O19" i="7"/>
  <c r="F19" i="7" s="1"/>
  <c r="E19" i="7"/>
  <c r="H83" i="5"/>
  <c r="F275" i="3"/>
  <c r="E275" i="3"/>
  <c r="H84" i="11"/>
  <c r="H148" i="5"/>
  <c r="H212" i="15"/>
  <c r="L276" i="6"/>
  <c r="H340" i="5"/>
  <c r="E306" i="3"/>
  <c r="F306" i="3"/>
  <c r="H306" i="13"/>
  <c r="H141" i="4"/>
  <c r="H141" i="15"/>
  <c r="H205" i="14"/>
  <c r="H333" i="4"/>
  <c r="H333" i="12"/>
  <c r="H134" i="3"/>
  <c r="F134" i="3"/>
  <c r="E134" i="3"/>
  <c r="X198" i="7"/>
  <c r="I198" i="7" s="1"/>
  <c r="R198" i="7"/>
  <c r="G198" i="7" s="1"/>
  <c r="H198" i="5" s="1"/>
  <c r="U198" i="7"/>
  <c r="H198" i="7" s="1"/>
  <c r="E198" i="7"/>
  <c r="O198" i="7"/>
  <c r="F198" i="7" s="1"/>
  <c r="U202" i="7"/>
  <c r="H202" i="7" s="1"/>
  <c r="R202" i="7"/>
  <c r="G202" i="7" s="1"/>
  <c r="H202" i="5" s="1"/>
  <c r="E202" i="7"/>
  <c r="X202" i="7"/>
  <c r="I202" i="7" s="1"/>
  <c r="O202" i="7"/>
  <c r="F202" i="7" s="1"/>
  <c r="L183" i="6"/>
  <c r="F247" i="3"/>
  <c r="H247" i="3"/>
  <c r="E247" i="3"/>
  <c r="H247" i="13"/>
  <c r="U40" i="7"/>
  <c r="H40" i="7" s="1"/>
  <c r="X40" i="7"/>
  <c r="I40" i="7" s="1"/>
  <c r="E40" i="7"/>
  <c r="R40" i="7"/>
  <c r="G40" i="7" s="1"/>
  <c r="O40" i="7"/>
  <c r="F40" i="7" s="1"/>
  <c r="H168" i="15"/>
  <c r="H296" i="5"/>
  <c r="E360" i="3"/>
  <c r="F360" i="3"/>
  <c r="H360" i="3"/>
  <c r="H360" i="13"/>
  <c r="E209" i="7"/>
  <c r="O209" i="7"/>
  <c r="F209" i="7" s="1"/>
  <c r="R209" i="7"/>
  <c r="G209" i="7" s="1"/>
  <c r="H209" i="14" s="1"/>
  <c r="X209" i="7"/>
  <c r="I209" i="7" s="1"/>
  <c r="U209" i="7"/>
  <c r="H209" i="7" s="1"/>
  <c r="E323" i="3"/>
  <c r="F323" i="3"/>
  <c r="H323" i="13"/>
  <c r="H61" i="4"/>
  <c r="L118" i="6"/>
  <c r="X193" i="7"/>
  <c r="I193" i="7" s="1"/>
  <c r="R193" i="7"/>
  <c r="G193" i="7" s="1"/>
  <c r="H193" i="13" s="1"/>
  <c r="U193" i="7"/>
  <c r="H193" i="7" s="1"/>
  <c r="E193" i="7"/>
  <c r="O193" i="7"/>
  <c r="F193" i="7" s="1"/>
  <c r="H155" i="3"/>
  <c r="E155" i="3"/>
  <c r="F155" i="3"/>
  <c r="X219" i="7"/>
  <c r="I219" i="7" s="1"/>
  <c r="R219" i="7"/>
  <c r="G219" i="7" s="1"/>
  <c r="H219" i="5" s="1"/>
  <c r="O219" i="7"/>
  <c r="F219" i="7" s="1"/>
  <c r="E219" i="7"/>
  <c r="U219" i="7"/>
  <c r="H219" i="7" s="1"/>
  <c r="H283" i="4"/>
  <c r="H283" i="13"/>
  <c r="L92" i="6"/>
  <c r="E284" i="3"/>
  <c r="F284" i="3"/>
  <c r="H284" i="3"/>
  <c r="H284" i="13"/>
  <c r="L213" i="6"/>
  <c r="H213" i="14"/>
  <c r="U277" i="7"/>
  <c r="H277" i="7" s="1"/>
  <c r="R277" i="7"/>
  <c r="G277" i="7" s="1"/>
  <c r="H277" i="15" s="1"/>
  <c r="E277" i="7"/>
  <c r="O277" i="7"/>
  <c r="F277" i="7" s="1"/>
  <c r="X277" i="7"/>
  <c r="I277" i="7" s="1"/>
  <c r="E338" i="3"/>
  <c r="H338" i="3"/>
  <c r="F338" i="3"/>
  <c r="H338" i="11"/>
  <c r="H78" i="11"/>
  <c r="H142" i="5"/>
  <c r="H142" i="15"/>
  <c r="R206" i="7"/>
  <c r="E206" i="7"/>
  <c r="O206" i="7"/>
  <c r="X206" i="7"/>
  <c r="U206" i="7"/>
  <c r="H334" i="4"/>
  <c r="L63" i="6"/>
  <c r="E127" i="3"/>
  <c r="F127" i="3"/>
  <c r="H127" i="13"/>
  <c r="H255" i="4"/>
  <c r="H48" i="4"/>
  <c r="H48" i="15"/>
  <c r="H240" i="3"/>
  <c r="E240" i="3"/>
  <c r="F240" i="3"/>
  <c r="H240" i="15"/>
  <c r="U25" i="7"/>
  <c r="H25" i="7" s="1"/>
  <c r="X25" i="7"/>
  <c r="I25" i="7" s="1"/>
  <c r="R25" i="7"/>
  <c r="G25" i="7" s="1"/>
  <c r="H25" i="14" s="1"/>
  <c r="E25" i="7"/>
  <c r="H25" i="3" s="1"/>
  <c r="O25" i="7"/>
  <c r="F25" i="7" s="1"/>
  <c r="H153" i="4"/>
  <c r="H153" i="14"/>
  <c r="L281" i="6"/>
  <c r="H345" i="3"/>
  <c r="E345" i="3"/>
  <c r="F345" i="3"/>
  <c r="H345" i="15"/>
  <c r="X266" i="7"/>
  <c r="I266" i="7" s="1"/>
  <c r="U266" i="7"/>
  <c r="H266" i="7" s="1"/>
  <c r="R266" i="7"/>
  <c r="G266" i="7" s="1"/>
  <c r="H266" i="12" s="1"/>
  <c r="E266" i="7"/>
  <c r="O266" i="7"/>
  <c r="F266" i="7" s="1"/>
  <c r="H259" i="5"/>
  <c r="H259" i="15"/>
  <c r="X359" i="7"/>
  <c r="I359" i="7" s="1"/>
  <c r="U359" i="7"/>
  <c r="H359" i="7" s="1"/>
  <c r="E359" i="7"/>
  <c r="R359" i="7"/>
  <c r="G359" i="7" s="1"/>
  <c r="H359" i="11" s="1"/>
  <c r="O359" i="7"/>
  <c r="F359" i="7" s="1"/>
  <c r="X65" i="7"/>
  <c r="I65" i="7" s="1"/>
  <c r="U65" i="7"/>
  <c r="H65" i="7" s="1"/>
  <c r="R65" i="7"/>
  <c r="G65" i="7" s="1"/>
  <c r="E65" i="7"/>
  <c r="O65" i="7"/>
  <c r="F65" i="7" s="1"/>
  <c r="E35" i="3"/>
  <c r="F35" i="3"/>
  <c r="H35" i="12"/>
  <c r="O99" i="7"/>
  <c r="F99" i="7" s="1"/>
  <c r="X99" i="7"/>
  <c r="I99" i="7" s="1"/>
  <c r="U99" i="7"/>
  <c r="H99" i="7" s="1"/>
  <c r="R99" i="7"/>
  <c r="G99" i="7" s="1"/>
  <c r="H99" i="11" s="1"/>
  <c r="E99" i="7"/>
  <c r="X227" i="7"/>
  <c r="I227" i="7" s="1"/>
  <c r="U227" i="7"/>
  <c r="H227" i="7" s="1"/>
  <c r="R227" i="7"/>
  <c r="G227" i="7" s="1"/>
  <c r="H227" i="13" s="1"/>
  <c r="E227" i="7"/>
  <c r="O227" i="7"/>
  <c r="F227" i="7" s="1"/>
  <c r="X100" i="7"/>
  <c r="I100" i="7" s="1"/>
  <c r="U100" i="7"/>
  <c r="H100" i="7" s="1"/>
  <c r="R100" i="7"/>
  <c r="G100" i="7" s="1"/>
  <c r="E100" i="7"/>
  <c r="O100" i="7"/>
  <c r="F100" i="7" s="1"/>
  <c r="F164" i="3"/>
  <c r="E164" i="3"/>
  <c r="H164" i="13"/>
  <c r="L292" i="6"/>
  <c r="H292" i="14"/>
  <c r="L29" i="6"/>
  <c r="H93" i="13"/>
  <c r="H157" i="11"/>
  <c r="H221" i="5"/>
  <c r="E285" i="3"/>
  <c r="F285" i="3"/>
  <c r="H285" i="3"/>
  <c r="X349" i="7"/>
  <c r="I349" i="7" s="1"/>
  <c r="U349" i="7"/>
  <c r="H349" i="7" s="1"/>
  <c r="R349" i="7"/>
  <c r="G349" i="7" s="1"/>
  <c r="H349" i="5" s="1"/>
  <c r="E349" i="7"/>
  <c r="O349" i="7"/>
  <c r="F349" i="7" s="1"/>
  <c r="X150" i="7"/>
  <c r="U150" i="7"/>
  <c r="O150" i="7"/>
  <c r="R150" i="7"/>
  <c r="E150" i="7"/>
  <c r="H214" i="14"/>
  <c r="L342" i="6"/>
  <c r="H314" i="3"/>
  <c r="E314" i="3"/>
  <c r="F314" i="3"/>
  <c r="H314" i="13"/>
  <c r="U199" i="7"/>
  <c r="H199" i="7" s="1"/>
  <c r="R199" i="7"/>
  <c r="G199" i="7" s="1"/>
  <c r="E199" i="7"/>
  <c r="O199" i="7"/>
  <c r="F199" i="7" s="1"/>
  <c r="X199" i="7"/>
  <c r="I199" i="7" s="1"/>
  <c r="L263" i="6"/>
  <c r="H242" i="12"/>
  <c r="L56" i="6"/>
  <c r="E120" i="3"/>
  <c r="F120" i="3"/>
  <c r="X184" i="7"/>
  <c r="I184" i="7" s="1"/>
  <c r="O184" i="7"/>
  <c r="F184" i="7" s="1"/>
  <c r="U184" i="7"/>
  <c r="H184" i="7" s="1"/>
  <c r="R184" i="7"/>
  <c r="G184" i="7" s="1"/>
  <c r="E184" i="7"/>
  <c r="L248" i="6"/>
  <c r="H248" i="15"/>
  <c r="O74" i="7"/>
  <c r="F74" i="7" s="1"/>
  <c r="X74" i="7"/>
  <c r="I74" i="7" s="1"/>
  <c r="U74" i="7"/>
  <c r="H74" i="7" s="1"/>
  <c r="R74" i="7"/>
  <c r="G74" i="7" s="1"/>
  <c r="H74" i="4" s="1"/>
  <c r="E74" i="7"/>
  <c r="U33" i="7"/>
  <c r="H33" i="7" s="1"/>
  <c r="R33" i="7"/>
  <c r="G33" i="7" s="1"/>
  <c r="H33" i="11" s="1"/>
  <c r="X33" i="7"/>
  <c r="I33" i="7" s="1"/>
  <c r="E33" i="7"/>
  <c r="O33" i="7"/>
  <c r="F33" i="7" s="1"/>
  <c r="H161" i="4"/>
  <c r="E225" i="3"/>
  <c r="F225" i="3"/>
  <c r="H132" i="14"/>
  <c r="U246" i="7"/>
  <c r="H246" i="7" s="1"/>
  <c r="X246" i="7"/>
  <c r="I246" i="7" s="1"/>
  <c r="R246" i="7"/>
  <c r="G246" i="7" s="1"/>
  <c r="H246" i="11" s="1"/>
  <c r="E246" i="7"/>
  <c r="O246" i="7"/>
  <c r="F246" i="7" s="1"/>
  <c r="H295" i="3"/>
  <c r="E295" i="3"/>
  <c r="F295" i="3"/>
  <c r="H295" i="13"/>
  <c r="H43" i="5"/>
  <c r="H299" i="11"/>
  <c r="L90" i="6"/>
  <c r="H44" i="3"/>
  <c r="E44" i="3"/>
  <c r="F44" i="3"/>
  <c r="H44" i="12"/>
  <c r="U108" i="7"/>
  <c r="H108" i="7" s="1"/>
  <c r="O108" i="7"/>
  <c r="F108" i="7" s="1"/>
  <c r="R108" i="7"/>
  <c r="G108" i="7" s="1"/>
  <c r="H108" i="5" s="1"/>
  <c r="E108" i="7"/>
  <c r="X108" i="7"/>
  <c r="I108" i="7" s="1"/>
  <c r="L172" i="6"/>
  <c r="H172" i="15"/>
  <c r="H236" i="12"/>
  <c r="H34" i="4"/>
  <c r="H34" i="13"/>
  <c r="H165" i="3"/>
  <c r="E165" i="3"/>
  <c r="F165" i="3"/>
  <c r="H293" i="12"/>
  <c r="X30" i="7"/>
  <c r="I30" i="7" s="1"/>
  <c r="U30" i="7"/>
  <c r="H30" i="7" s="1"/>
  <c r="R30" i="7"/>
  <c r="G30" i="7" s="1"/>
  <c r="E30" i="7"/>
  <c r="O30" i="7"/>
  <c r="F30" i="7" s="1"/>
  <c r="L94" i="6"/>
  <c r="H158" i="11"/>
  <c r="H222" i="4"/>
  <c r="H286" i="3"/>
  <c r="E286" i="3"/>
  <c r="F286" i="3"/>
  <c r="X350" i="7"/>
  <c r="I350" i="7" s="1"/>
  <c r="U350" i="7"/>
  <c r="H350" i="7" s="1"/>
  <c r="R350" i="7"/>
  <c r="G350" i="7" s="1"/>
  <c r="H350" i="4" s="1"/>
  <c r="E350" i="7"/>
  <c r="O350" i="7"/>
  <c r="F350" i="7" s="1"/>
  <c r="X15" i="7"/>
  <c r="I15" i="7" s="1"/>
  <c r="U15" i="7"/>
  <c r="H15" i="7" s="1"/>
  <c r="R15" i="7"/>
  <c r="G15" i="7" s="1"/>
  <c r="E15" i="7"/>
  <c r="O15" i="7"/>
  <c r="F15" i="7" s="1"/>
  <c r="H79" i="12"/>
  <c r="L207" i="6"/>
  <c r="H298" i="3"/>
  <c r="E298" i="3"/>
  <c r="F298" i="3"/>
  <c r="H298" i="12"/>
  <c r="X256" i="7"/>
  <c r="I256" i="7" s="1"/>
  <c r="R256" i="7"/>
  <c r="G256" i="7" s="1"/>
  <c r="H256" i="4" s="1"/>
  <c r="E256" i="7"/>
  <c r="U256" i="7"/>
  <c r="H256" i="7" s="1"/>
  <c r="O256" i="7"/>
  <c r="F256" i="7" s="1"/>
  <c r="L320" i="6"/>
  <c r="H130" i="13"/>
  <c r="H41" i="5"/>
  <c r="E105" i="3"/>
  <c r="F105" i="3"/>
  <c r="H105" i="14"/>
  <c r="L297" i="6"/>
  <c r="X131" i="7"/>
  <c r="I131" i="7" s="1"/>
  <c r="U131" i="7"/>
  <c r="H131" i="7" s="1"/>
  <c r="R131" i="7"/>
  <c r="G131" i="7" s="1"/>
  <c r="H131" i="4" s="1"/>
  <c r="E131" i="7"/>
  <c r="H131" i="3" s="1"/>
  <c r="O131" i="7"/>
  <c r="F131" i="7" s="1"/>
  <c r="U317" i="7"/>
  <c r="H317" i="7" s="1"/>
  <c r="X317" i="7"/>
  <c r="I317" i="7" s="1"/>
  <c r="R317" i="7"/>
  <c r="G317" i="7" s="1"/>
  <c r="H317" i="14" s="1"/>
  <c r="E317" i="7"/>
  <c r="H317" i="3" s="1"/>
  <c r="O317" i="7"/>
  <c r="F317" i="7" s="1"/>
  <c r="H106" i="3"/>
  <c r="F106" i="3"/>
  <c r="E106" i="3"/>
  <c r="U24" i="7"/>
  <c r="H24" i="7" s="1"/>
  <c r="R24" i="7"/>
  <c r="G24" i="7" s="1"/>
  <c r="H24" i="12" s="1"/>
  <c r="X24" i="7"/>
  <c r="I24" i="7" s="1"/>
  <c r="O24" i="7"/>
  <c r="F24" i="7" s="1"/>
  <c r="E24" i="7"/>
  <c r="H114" i="11"/>
  <c r="H115" i="5"/>
  <c r="H115" i="15"/>
  <c r="X243" i="7"/>
  <c r="I243" i="7" s="1"/>
  <c r="U243" i="7"/>
  <c r="H243" i="7" s="1"/>
  <c r="R243" i="7"/>
  <c r="G243" i="7" s="1"/>
  <c r="H243" i="4" s="1"/>
  <c r="O243" i="7"/>
  <c r="F243" i="7" s="1"/>
  <c r="E243" i="7"/>
  <c r="H307" i="3"/>
  <c r="E307" i="3"/>
  <c r="F307" i="3"/>
  <c r="H307" i="13"/>
  <c r="L162" i="6"/>
  <c r="H116" i="11"/>
  <c r="H244" i="12"/>
  <c r="H244" i="14"/>
  <c r="X308" i="7"/>
  <c r="I308" i="7" s="1"/>
  <c r="U308" i="7"/>
  <c r="H308" i="7" s="1"/>
  <c r="O308" i="7"/>
  <c r="F308" i="7" s="1"/>
  <c r="R308" i="7"/>
  <c r="G308" i="7" s="1"/>
  <c r="H308" i="13" s="1"/>
  <c r="E308" i="7"/>
  <c r="H45" i="3"/>
  <c r="E45" i="3"/>
  <c r="F45" i="3"/>
  <c r="H45" i="14"/>
  <c r="H109" i="11"/>
  <c r="H173" i="15"/>
  <c r="E237" i="7"/>
  <c r="H237" i="3" s="1"/>
  <c r="X237" i="7"/>
  <c r="I237" i="7" s="1"/>
  <c r="O237" i="7"/>
  <c r="F237" i="7" s="1"/>
  <c r="U237" i="7"/>
  <c r="H237" i="7" s="1"/>
  <c r="R237" i="7"/>
  <c r="G237" i="7" s="1"/>
  <c r="H237" i="13" s="1"/>
  <c r="L301" i="6"/>
  <c r="H18" i="4"/>
  <c r="L102" i="6"/>
  <c r="E166" i="3"/>
  <c r="H166" i="3"/>
  <c r="F166" i="3"/>
  <c r="H166" i="13"/>
  <c r="R230" i="7"/>
  <c r="G230" i="7" s="1"/>
  <c r="O230" i="7"/>
  <c r="F230" i="7" s="1"/>
  <c r="X230" i="7"/>
  <c r="I230" i="7" s="1"/>
  <c r="U230" i="7"/>
  <c r="H230" i="7" s="1"/>
  <c r="E230" i="7"/>
  <c r="H294" i="12"/>
  <c r="H294" i="15"/>
  <c r="H358" i="11"/>
  <c r="X23" i="7"/>
  <c r="I23" i="7" s="1"/>
  <c r="R23" i="7"/>
  <c r="G23" i="7" s="1"/>
  <c r="H23" i="5" s="1"/>
  <c r="U23" i="7"/>
  <c r="H23" i="7" s="1"/>
  <c r="E23" i="7"/>
  <c r="O23" i="7"/>
  <c r="F23" i="7" s="1"/>
  <c r="H87" i="4"/>
  <c r="H87" i="14"/>
  <c r="U151" i="7"/>
  <c r="R151" i="7"/>
  <c r="E151" i="7"/>
  <c r="O151" i="7"/>
  <c r="X151" i="7"/>
  <c r="H215" i="5"/>
  <c r="H279" i="3"/>
  <c r="E279" i="3"/>
  <c r="F279" i="3"/>
  <c r="H279" i="13"/>
  <c r="X72" i="7"/>
  <c r="I72" i="7" s="1"/>
  <c r="U72" i="7"/>
  <c r="H72" i="7" s="1"/>
  <c r="R72" i="7"/>
  <c r="G72" i="7" s="1"/>
  <c r="H72" i="13" s="1"/>
  <c r="O72" i="7"/>
  <c r="F72" i="7" s="1"/>
  <c r="E72" i="7"/>
  <c r="H200" i="4"/>
  <c r="H200" i="14"/>
  <c r="U264" i="7"/>
  <c r="H264" i="7" s="1"/>
  <c r="E264" i="7"/>
  <c r="X264" i="7"/>
  <c r="I264" i="7" s="1"/>
  <c r="R264" i="7"/>
  <c r="G264" i="7" s="1"/>
  <c r="H264" i="12" s="1"/>
  <c r="O264" i="7"/>
  <c r="F264" i="7" s="1"/>
  <c r="H186" i="3"/>
  <c r="F186" i="3"/>
  <c r="E186" i="3"/>
  <c r="H186" i="13"/>
  <c r="H113" i="5"/>
  <c r="H113" i="15"/>
  <c r="U241" i="7"/>
  <c r="H241" i="7" s="1"/>
  <c r="R241" i="7"/>
  <c r="G241" i="7" s="1"/>
  <c r="H241" i="13" s="1"/>
  <c r="E241" i="7"/>
  <c r="O241" i="7"/>
  <c r="F241" i="7" s="1"/>
  <c r="X241" i="7"/>
  <c r="I241" i="7" s="1"/>
  <c r="H26" i="11"/>
  <c r="E324" i="3"/>
  <c r="F324" i="3"/>
  <c r="L39" i="6"/>
  <c r="H88" i="11"/>
  <c r="L129" i="6"/>
  <c r="L59" i="6"/>
  <c r="H59" i="14"/>
  <c r="F251" i="3"/>
  <c r="E251" i="3"/>
  <c r="H251" i="3"/>
  <c r="H60" i="12"/>
  <c r="H188" i="4"/>
  <c r="H188" i="13"/>
  <c r="X252" i="7"/>
  <c r="I252" i="7" s="1"/>
  <c r="U252" i="7"/>
  <c r="H252" i="7" s="1"/>
  <c r="R252" i="7"/>
  <c r="G252" i="7" s="1"/>
  <c r="E252" i="7"/>
  <c r="O252" i="7"/>
  <c r="F252" i="7" s="1"/>
  <c r="E138" i="3"/>
  <c r="H138" i="3"/>
  <c r="F138" i="3"/>
  <c r="H138" i="13"/>
  <c r="H53" i="13"/>
  <c r="L245" i="6"/>
  <c r="H309" i="14"/>
  <c r="R82" i="7"/>
  <c r="G82" i="7" s="1"/>
  <c r="H82" i="5" s="1"/>
  <c r="X82" i="7"/>
  <c r="I82" i="7" s="1"/>
  <c r="E82" i="7"/>
  <c r="O82" i="7"/>
  <c r="F82" i="7" s="1"/>
  <c r="U82" i="7"/>
  <c r="H82" i="7" s="1"/>
  <c r="E110" i="3"/>
  <c r="F110" i="3"/>
  <c r="H174" i="11"/>
  <c r="X302" i="7"/>
  <c r="I302" i="7" s="1"/>
  <c r="U302" i="7"/>
  <c r="H302" i="7" s="1"/>
  <c r="E302" i="7"/>
  <c r="H302" i="3" s="1"/>
  <c r="R302" i="7"/>
  <c r="G302" i="7" s="1"/>
  <c r="H302" i="11" s="1"/>
  <c r="O302" i="7"/>
  <c r="F302" i="7" s="1"/>
  <c r="L50" i="6"/>
  <c r="L159" i="6"/>
  <c r="E223" i="3"/>
  <c r="F223" i="3"/>
  <c r="E287" i="7"/>
  <c r="R287" i="7"/>
  <c r="G287" i="7" s="1"/>
  <c r="O287" i="7"/>
  <c r="F287" i="7" s="1"/>
  <c r="X287" i="7"/>
  <c r="I287" i="7" s="1"/>
  <c r="U287" i="7"/>
  <c r="H287" i="7" s="1"/>
  <c r="H16" i="12"/>
  <c r="H80" i="5"/>
  <c r="H144" i="14"/>
  <c r="H208" i="11"/>
  <c r="F336" i="3"/>
  <c r="E336" i="3"/>
  <c r="U121" i="7"/>
  <c r="H121" i="7" s="1"/>
  <c r="E121" i="7"/>
  <c r="H121" i="3" s="1"/>
  <c r="X121" i="7"/>
  <c r="I121" i="7" s="1"/>
  <c r="O121" i="7"/>
  <c r="F121" i="7" s="1"/>
  <c r="R121" i="7"/>
  <c r="G121" i="7" s="1"/>
  <c r="H121" i="14" s="1"/>
  <c r="L249" i="6"/>
  <c r="H249" i="14"/>
  <c r="R313" i="7"/>
  <c r="G313" i="7" s="1"/>
  <c r="X313" i="7"/>
  <c r="I313" i="7" s="1"/>
  <c r="U313" i="7"/>
  <c r="H313" i="7" s="1"/>
  <c r="E313" i="7"/>
  <c r="H313" i="3" s="1"/>
  <c r="O313" i="7"/>
  <c r="F313" i="7" s="1"/>
  <c r="R66" i="7"/>
  <c r="X66" i="7"/>
  <c r="U66" i="7"/>
  <c r="E66" i="7"/>
  <c r="O66" i="7"/>
  <c r="E67" i="3"/>
  <c r="F67" i="3"/>
  <c r="U194" i="7"/>
  <c r="H194" i="7" s="1"/>
  <c r="E194" i="7"/>
  <c r="X194" i="7"/>
  <c r="I194" i="7" s="1"/>
  <c r="O194" i="7"/>
  <c r="F194" i="7" s="1"/>
  <c r="R194" i="7"/>
  <c r="G194" i="7" s="1"/>
  <c r="H194" i="15" s="1"/>
  <c r="L54" i="6"/>
  <c r="H54" i="15"/>
  <c r="X167" i="7"/>
  <c r="I167" i="7" s="1"/>
  <c r="O167" i="7"/>
  <c r="F167" i="7" s="1"/>
  <c r="U167" i="7"/>
  <c r="H167" i="7" s="1"/>
  <c r="R167" i="7"/>
  <c r="G167" i="7" s="1"/>
  <c r="H167" i="12" s="1"/>
  <c r="E167" i="7"/>
  <c r="H167" i="3" s="1"/>
  <c r="L257" i="6"/>
  <c r="H257" i="14"/>
  <c r="F267" i="3"/>
  <c r="H267" i="3"/>
  <c r="E267" i="3"/>
  <c r="R76" i="7"/>
  <c r="G76" i="7" s="1"/>
  <c r="H76" i="5" s="1"/>
  <c r="X76" i="7"/>
  <c r="I76" i="7" s="1"/>
  <c r="U76" i="7"/>
  <c r="H76" i="7" s="1"/>
  <c r="E76" i="7"/>
  <c r="O76" i="7"/>
  <c r="F76" i="7" s="1"/>
  <c r="X261" i="7"/>
  <c r="I261" i="7" s="1"/>
  <c r="U261" i="7"/>
  <c r="H261" i="7" s="1"/>
  <c r="R261" i="7"/>
  <c r="G261" i="7" s="1"/>
  <c r="E261" i="7"/>
  <c r="O261" i="7"/>
  <c r="F261" i="7" s="1"/>
  <c r="X62" i="7"/>
  <c r="I62" i="7" s="1"/>
  <c r="U62" i="7"/>
  <c r="H62" i="7" s="1"/>
  <c r="R62" i="7"/>
  <c r="G62" i="7" s="1"/>
  <c r="H62" i="11" s="1"/>
  <c r="O62" i="7"/>
  <c r="F62" i="7" s="1"/>
  <c r="E62" i="7"/>
  <c r="H62" i="3" s="1"/>
  <c r="H47" i="5"/>
  <c r="E239" i="3"/>
  <c r="F239" i="3"/>
  <c r="X231" i="7"/>
  <c r="I231" i="7" s="1"/>
  <c r="R231" i="7"/>
  <c r="G231" i="7" s="1"/>
  <c r="U231" i="7"/>
  <c r="H231" i="7" s="1"/>
  <c r="E231" i="7"/>
  <c r="O231" i="7"/>
  <c r="F231" i="7" s="1"/>
  <c r="R211" i="7"/>
  <c r="G211" i="7" s="1"/>
  <c r="X211" i="7"/>
  <c r="I211" i="7" s="1"/>
  <c r="U211" i="7"/>
  <c r="H211" i="7" s="1"/>
  <c r="E211" i="7"/>
  <c r="O211" i="7"/>
  <c r="F211" i="7" s="1"/>
  <c r="H247" i="5"/>
  <c r="H168" i="5"/>
  <c r="H145" i="13"/>
  <c r="H155" i="4"/>
  <c r="H28" i="12"/>
  <c r="H284" i="5"/>
  <c r="H213" i="5"/>
  <c r="R217" i="7"/>
  <c r="G217" i="7" s="1"/>
  <c r="H217" i="12" s="1"/>
  <c r="O217" i="7"/>
  <c r="F217" i="7" s="1"/>
  <c r="X217" i="7"/>
  <c r="I217" i="7" s="1"/>
  <c r="U217" i="7"/>
  <c r="H217" i="7" s="1"/>
  <c r="E217" i="7"/>
  <c r="H253" i="11"/>
  <c r="H35" i="4"/>
  <c r="H164" i="15"/>
  <c r="H356" i="14"/>
  <c r="X22" i="7"/>
  <c r="I22" i="7" s="1"/>
  <c r="U22" i="7"/>
  <c r="H22" i="7" s="1"/>
  <c r="R22" i="7"/>
  <c r="G22" i="7" s="1"/>
  <c r="H22" i="13" s="1"/>
  <c r="E22" i="7"/>
  <c r="H22" i="3" s="1"/>
  <c r="O22" i="7"/>
  <c r="F22" i="7" s="1"/>
  <c r="H314" i="4"/>
  <c r="H184" i="11"/>
  <c r="H229" i="11"/>
  <c r="H298" i="13"/>
  <c r="E130" i="3"/>
  <c r="F130" i="3"/>
  <c r="R361" i="7"/>
  <c r="G361" i="7" s="1"/>
  <c r="H361" i="11" s="1"/>
  <c r="E361" i="7"/>
  <c r="O361" i="7"/>
  <c r="F361" i="7" s="1"/>
  <c r="X361" i="7"/>
  <c r="I361" i="7" s="1"/>
  <c r="U361" i="7"/>
  <c r="H361" i="7" s="1"/>
  <c r="H344" i="15"/>
  <c r="H307" i="15"/>
  <c r="H116" i="14"/>
  <c r="H38" i="3"/>
  <c r="E38" i="3"/>
  <c r="F38" i="3"/>
  <c r="H166" i="15"/>
  <c r="H279" i="14"/>
  <c r="X354" i="7"/>
  <c r="I354" i="7" s="1"/>
  <c r="O354" i="7"/>
  <c r="F354" i="7" s="1"/>
  <c r="U354" i="7"/>
  <c r="H354" i="7" s="1"/>
  <c r="R354" i="7"/>
  <c r="G354" i="7" s="1"/>
  <c r="H354" i="4" s="1"/>
  <c r="E354" i="7"/>
  <c r="E264" i="3"/>
  <c r="H264" i="3"/>
  <c r="F264" i="3"/>
  <c r="H159" i="12"/>
  <c r="H272" i="5"/>
  <c r="H75" i="3"/>
  <c r="F75" i="3"/>
  <c r="E75" i="3"/>
  <c r="H139" i="11"/>
  <c r="H203" i="5"/>
  <c r="H267" i="13"/>
  <c r="X331" i="7"/>
  <c r="I331" i="7" s="1"/>
  <c r="U331" i="7"/>
  <c r="H331" i="7" s="1"/>
  <c r="R331" i="7"/>
  <c r="G331" i="7" s="1"/>
  <c r="H331" i="5" s="1"/>
  <c r="E331" i="7"/>
  <c r="O331" i="7"/>
  <c r="F331" i="7" s="1"/>
  <c r="X346" i="7"/>
  <c r="U346" i="7"/>
  <c r="R346" i="7"/>
  <c r="E346" i="7"/>
  <c r="O346" i="7"/>
  <c r="E204" i="3"/>
  <c r="H204" i="3"/>
  <c r="F204" i="3"/>
  <c r="H69" i="12"/>
  <c r="H325" i="3"/>
  <c r="E325" i="3"/>
  <c r="F325" i="3"/>
  <c r="H254" i="13"/>
  <c r="E47" i="3"/>
  <c r="F47" i="3"/>
  <c r="H47" i="3"/>
  <c r="H47" i="13"/>
  <c r="H175" i="14"/>
  <c r="H239" i="11"/>
  <c r="X303" i="7"/>
  <c r="I303" i="7" s="1"/>
  <c r="U303" i="7"/>
  <c r="H303" i="7" s="1"/>
  <c r="R303" i="7"/>
  <c r="G303" i="7" s="1"/>
  <c r="H303" i="4" s="1"/>
  <c r="O303" i="7"/>
  <c r="F303" i="7" s="1"/>
  <c r="E303" i="7"/>
  <c r="R58" i="7"/>
  <c r="G58" i="7" s="1"/>
  <c r="H58" i="14" s="1"/>
  <c r="X58" i="7"/>
  <c r="I58" i="7" s="1"/>
  <c r="U58" i="7"/>
  <c r="H58" i="7" s="1"/>
  <c r="E58" i="7"/>
  <c r="O58" i="7"/>
  <c r="F58" i="7" s="1"/>
  <c r="O32" i="7"/>
  <c r="F32" i="7" s="1"/>
  <c r="X32" i="7"/>
  <c r="I32" i="7" s="1"/>
  <c r="E32" i="7"/>
  <c r="U32" i="7"/>
  <c r="H32" i="7" s="1"/>
  <c r="R32" i="7"/>
  <c r="G32" i="7" s="1"/>
  <c r="E160" i="3"/>
  <c r="F160" i="3"/>
  <c r="H160" i="13"/>
  <c r="H224" i="12"/>
  <c r="H288" i="15"/>
  <c r="H352" i="12"/>
  <c r="X330" i="7"/>
  <c r="I330" i="7" s="1"/>
  <c r="O330" i="7"/>
  <c r="F330" i="7" s="1"/>
  <c r="U330" i="7"/>
  <c r="H330" i="7" s="1"/>
  <c r="E330" i="7"/>
  <c r="R330" i="7"/>
  <c r="G330" i="7" s="1"/>
  <c r="H330" i="15" s="1"/>
  <c r="H73" i="4"/>
  <c r="H73" i="15"/>
  <c r="L201" i="6"/>
  <c r="H265" i="3"/>
  <c r="E265" i="3"/>
  <c r="F265" i="3"/>
  <c r="H265" i="13"/>
  <c r="H321" i="3"/>
  <c r="E321" i="3"/>
  <c r="F321" i="3"/>
  <c r="L211" i="6"/>
  <c r="U275" i="7"/>
  <c r="H275" i="7" s="1"/>
  <c r="R275" i="7"/>
  <c r="G275" i="7" s="1"/>
  <c r="H275" i="12" s="1"/>
  <c r="X275" i="7"/>
  <c r="I275" i="7" s="1"/>
  <c r="E275" i="7"/>
  <c r="H275" i="3" s="1"/>
  <c r="O275" i="7"/>
  <c r="F275" i="7" s="1"/>
  <c r="E84" i="3"/>
  <c r="F84" i="3"/>
  <c r="H84" i="14"/>
  <c r="H148" i="14"/>
  <c r="H212" i="4"/>
  <c r="H212" i="13"/>
  <c r="X276" i="7"/>
  <c r="I276" i="7" s="1"/>
  <c r="U276" i="7"/>
  <c r="H276" i="7" s="1"/>
  <c r="E276" i="7"/>
  <c r="R276" i="7"/>
  <c r="G276" i="7" s="1"/>
  <c r="H276" i="4" s="1"/>
  <c r="O276" i="7"/>
  <c r="F276" i="7" s="1"/>
  <c r="H340" i="12"/>
  <c r="H306" i="4"/>
  <c r="H306" i="14"/>
  <c r="O77" i="7"/>
  <c r="F77" i="7" s="1"/>
  <c r="R77" i="7"/>
  <c r="G77" i="7" s="1"/>
  <c r="U77" i="7"/>
  <c r="H77" i="7" s="1"/>
  <c r="X77" i="7"/>
  <c r="I77" i="7" s="1"/>
  <c r="E77" i="7"/>
  <c r="E205" i="3"/>
  <c r="F205" i="3"/>
  <c r="H205" i="11"/>
  <c r="L269" i="6"/>
  <c r="H333" i="5"/>
  <c r="H333" i="15"/>
  <c r="H274" i="12"/>
  <c r="L70" i="6"/>
  <c r="H326" i="3"/>
  <c r="E326" i="3"/>
  <c r="F326" i="3"/>
  <c r="H119" i="12"/>
  <c r="X183" i="7"/>
  <c r="I183" i="7" s="1"/>
  <c r="U183" i="7"/>
  <c r="H183" i="7" s="1"/>
  <c r="R183" i="7"/>
  <c r="G183" i="7" s="1"/>
  <c r="H183" i="4" s="1"/>
  <c r="E183" i="7"/>
  <c r="O183" i="7"/>
  <c r="F183" i="7" s="1"/>
  <c r="H247" i="4"/>
  <c r="H247" i="14"/>
  <c r="X311" i="7"/>
  <c r="I311" i="7" s="1"/>
  <c r="O311" i="7"/>
  <c r="F311" i="7" s="1"/>
  <c r="E311" i="7"/>
  <c r="U311" i="7"/>
  <c r="H311" i="7" s="1"/>
  <c r="R311" i="7"/>
  <c r="G311" i="7" s="1"/>
  <c r="X122" i="7"/>
  <c r="U122" i="7"/>
  <c r="O122" i="7"/>
  <c r="R122" i="7"/>
  <c r="E122" i="7"/>
  <c r="H40" i="3"/>
  <c r="E40" i="3"/>
  <c r="F40" i="3"/>
  <c r="H40" i="14"/>
  <c r="H104" i="11"/>
  <c r="H168" i="4"/>
  <c r="X232" i="7"/>
  <c r="I232" i="7" s="1"/>
  <c r="U232" i="7"/>
  <c r="H232" i="7" s="1"/>
  <c r="R232" i="7"/>
  <c r="G232" i="7" s="1"/>
  <c r="E232" i="7"/>
  <c r="O232" i="7"/>
  <c r="F232" i="7" s="1"/>
  <c r="L296" i="6"/>
  <c r="H360" i="14"/>
  <c r="E145" i="3"/>
  <c r="H145" i="3"/>
  <c r="F145" i="3"/>
  <c r="H145" i="15"/>
  <c r="H337" i="12"/>
  <c r="U218" i="7"/>
  <c r="H218" i="7" s="1"/>
  <c r="R218" i="7"/>
  <c r="G218" i="7" s="1"/>
  <c r="H218" i="15" s="1"/>
  <c r="X218" i="7"/>
  <c r="I218" i="7" s="1"/>
  <c r="E218" i="7"/>
  <c r="O218" i="7"/>
  <c r="F218" i="7" s="1"/>
  <c r="H323" i="4"/>
  <c r="H323" i="14"/>
  <c r="H61" i="11"/>
  <c r="R118" i="7"/>
  <c r="G118" i="7" s="1"/>
  <c r="H118" i="5" s="1"/>
  <c r="X118" i="7"/>
  <c r="I118" i="7" s="1"/>
  <c r="U118" i="7"/>
  <c r="H118" i="7" s="1"/>
  <c r="E118" i="7"/>
  <c r="O118" i="7"/>
  <c r="F118" i="7" s="1"/>
  <c r="H103" i="3"/>
  <c r="F103" i="3"/>
  <c r="E103" i="3"/>
  <c r="U152" i="7"/>
  <c r="H152" i="7" s="1"/>
  <c r="X152" i="7"/>
  <c r="I152" i="7" s="1"/>
  <c r="R152" i="7"/>
  <c r="G152" i="7" s="1"/>
  <c r="E152" i="7"/>
  <c r="O152" i="7"/>
  <c r="F152" i="7" s="1"/>
  <c r="H193" i="4"/>
  <c r="H193" i="15"/>
  <c r="H155" i="14"/>
  <c r="H283" i="5"/>
  <c r="E347" i="3"/>
  <c r="F347" i="3"/>
  <c r="H28" i="11"/>
  <c r="H156" i="12"/>
  <c r="L220" i="6"/>
  <c r="H284" i="4"/>
  <c r="H284" i="15"/>
  <c r="U348" i="7"/>
  <c r="H348" i="7" s="1"/>
  <c r="R348" i="7"/>
  <c r="G348" i="7" s="1"/>
  <c r="X348" i="7"/>
  <c r="I348" i="7" s="1"/>
  <c r="O348" i="7"/>
  <c r="F348" i="7" s="1"/>
  <c r="E348" i="7"/>
  <c r="L21" i="6"/>
  <c r="E85" i="3"/>
  <c r="F85" i="3"/>
  <c r="X149" i="7"/>
  <c r="I149" i="7" s="1"/>
  <c r="R149" i="7"/>
  <c r="G149" i="7" s="1"/>
  <c r="U149" i="7"/>
  <c r="H149" i="7" s="1"/>
  <c r="E149" i="7"/>
  <c r="O149" i="7"/>
  <c r="F149" i="7" s="1"/>
  <c r="H213" i="4"/>
  <c r="H213" i="15"/>
  <c r="H338" i="4"/>
  <c r="H142" i="4"/>
  <c r="E206" i="3"/>
  <c r="H206" i="3"/>
  <c r="F206" i="3"/>
  <c r="H270" i="11"/>
  <c r="H334" i="5"/>
  <c r="H334" i="15"/>
  <c r="R63" i="7"/>
  <c r="G63" i="7" s="1"/>
  <c r="H63" i="12" s="1"/>
  <c r="X63" i="7"/>
  <c r="I63" i="7" s="1"/>
  <c r="U63" i="7"/>
  <c r="H63" i="7" s="1"/>
  <c r="E63" i="7"/>
  <c r="O63" i="7"/>
  <c r="F63" i="7" s="1"/>
  <c r="H127" i="4"/>
  <c r="H127" i="14"/>
  <c r="U191" i="7"/>
  <c r="H191" i="7" s="1"/>
  <c r="E191" i="7"/>
  <c r="O191" i="7"/>
  <c r="F191" i="7" s="1"/>
  <c r="X191" i="7"/>
  <c r="I191" i="7" s="1"/>
  <c r="R191" i="7"/>
  <c r="G191" i="7" s="1"/>
  <c r="L255" i="6"/>
  <c r="E319" i="3"/>
  <c r="F319" i="3"/>
  <c r="H48" i="5"/>
  <c r="H48" i="13"/>
  <c r="X176" i="7"/>
  <c r="I176" i="7" s="1"/>
  <c r="U176" i="7"/>
  <c r="H176" i="7" s="1"/>
  <c r="R176" i="7"/>
  <c r="G176" i="7" s="1"/>
  <c r="E176" i="7"/>
  <c r="O176" i="7"/>
  <c r="F176" i="7" s="1"/>
  <c r="H240" i="4"/>
  <c r="H240" i="14"/>
  <c r="H304" i="11"/>
  <c r="X42" i="7"/>
  <c r="I42" i="7" s="1"/>
  <c r="E42" i="7"/>
  <c r="U42" i="7"/>
  <c r="H42" i="7" s="1"/>
  <c r="R42" i="7"/>
  <c r="G42" i="7" s="1"/>
  <c r="H42" i="4" s="1"/>
  <c r="O42" i="7"/>
  <c r="F42" i="7" s="1"/>
  <c r="E25" i="3"/>
  <c r="F25" i="3"/>
  <c r="H153" i="15"/>
  <c r="H345" i="12"/>
  <c r="H266" i="11"/>
  <c r="L259" i="6"/>
  <c r="E196" i="3"/>
  <c r="F196" i="3"/>
  <c r="H253" i="4"/>
  <c r="H35" i="5"/>
  <c r="H35" i="14"/>
  <c r="H227" i="3"/>
  <c r="E227" i="3"/>
  <c r="F227" i="3"/>
  <c r="X291" i="7"/>
  <c r="E291" i="7"/>
  <c r="O291" i="7"/>
  <c r="U291" i="7"/>
  <c r="R291" i="7"/>
  <c r="X36" i="7"/>
  <c r="I36" i="7" s="1"/>
  <c r="R36" i="7"/>
  <c r="G36" i="7" s="1"/>
  <c r="E36" i="7"/>
  <c r="O36" i="7"/>
  <c r="F36" i="7" s="1"/>
  <c r="U36" i="7"/>
  <c r="H36" i="7" s="1"/>
  <c r="L164" i="6"/>
  <c r="H164" i="14"/>
  <c r="H292" i="4"/>
  <c r="H356" i="3"/>
  <c r="E356" i="3"/>
  <c r="F356" i="3"/>
  <c r="H356" i="13"/>
  <c r="R29" i="7"/>
  <c r="G29" i="7" s="1"/>
  <c r="H29" i="4" s="1"/>
  <c r="X29" i="7"/>
  <c r="I29" i="7" s="1"/>
  <c r="U29" i="7"/>
  <c r="H29" i="7" s="1"/>
  <c r="E29" i="7"/>
  <c r="O29" i="7"/>
  <c r="F29" i="7" s="1"/>
  <c r="H93" i="4"/>
  <c r="H93" i="14"/>
  <c r="H157" i="13"/>
  <c r="L221" i="6"/>
  <c r="L22" i="6"/>
  <c r="F86" i="3"/>
  <c r="H86" i="3"/>
  <c r="E86" i="3"/>
  <c r="R342" i="7"/>
  <c r="G342" i="7" s="1"/>
  <c r="H342" i="13" s="1"/>
  <c r="X342" i="7"/>
  <c r="I342" i="7" s="1"/>
  <c r="U342" i="7"/>
  <c r="H342" i="7" s="1"/>
  <c r="E342" i="7"/>
  <c r="O342" i="7"/>
  <c r="F342" i="7" s="1"/>
  <c r="H314" i="14"/>
  <c r="R71" i="7"/>
  <c r="G71" i="7" s="1"/>
  <c r="H71" i="4" s="1"/>
  <c r="U71" i="7"/>
  <c r="H71" i="7" s="1"/>
  <c r="E71" i="7"/>
  <c r="O71" i="7"/>
  <c r="F71" i="7" s="1"/>
  <c r="X71" i="7"/>
  <c r="I71" i="7" s="1"/>
  <c r="E199" i="3"/>
  <c r="F199" i="3"/>
  <c r="H199" i="3"/>
  <c r="H199" i="13"/>
  <c r="H242" i="11"/>
  <c r="H248" i="5"/>
  <c r="H312" i="3"/>
  <c r="E312" i="3"/>
  <c r="F312" i="3"/>
  <c r="X225" i="7"/>
  <c r="I225" i="7" s="1"/>
  <c r="U225" i="7"/>
  <c r="H225" i="7" s="1"/>
  <c r="R225" i="7"/>
  <c r="G225" i="7" s="1"/>
  <c r="H225" i="13" s="1"/>
  <c r="O225" i="7"/>
  <c r="F225" i="7" s="1"/>
  <c r="E225" i="7"/>
  <c r="H289" i="11"/>
  <c r="R353" i="7"/>
  <c r="G353" i="7" s="1"/>
  <c r="H353" i="12" s="1"/>
  <c r="X353" i="7"/>
  <c r="I353" i="7" s="1"/>
  <c r="U353" i="7"/>
  <c r="H353" i="7" s="1"/>
  <c r="O353" i="7"/>
  <c r="F353" i="7" s="1"/>
  <c r="E353" i="7"/>
  <c r="H322" i="3"/>
  <c r="F322" i="3"/>
  <c r="E322" i="3"/>
  <c r="H132" i="5"/>
  <c r="H132" i="15"/>
  <c r="H246" i="4"/>
  <c r="H295" i="5"/>
  <c r="H295" i="14"/>
  <c r="L43" i="6"/>
  <c r="H107" i="3"/>
  <c r="E107" i="3"/>
  <c r="F107" i="3"/>
  <c r="H107" i="14"/>
  <c r="U171" i="7"/>
  <c r="H171" i="7" s="1"/>
  <c r="R171" i="7"/>
  <c r="G171" i="7" s="1"/>
  <c r="H171" i="4" s="1"/>
  <c r="X171" i="7"/>
  <c r="I171" i="7" s="1"/>
  <c r="E171" i="7"/>
  <c r="O171" i="7"/>
  <c r="F171" i="7" s="1"/>
  <c r="X235" i="7"/>
  <c r="U235" i="7"/>
  <c r="R235" i="7"/>
  <c r="E235" i="7"/>
  <c r="O235" i="7"/>
  <c r="H299" i="12"/>
  <c r="H44" i="5"/>
  <c r="H44" i="14"/>
  <c r="H172" i="5"/>
  <c r="F236" i="3"/>
  <c r="E236" i="3"/>
  <c r="H236" i="3"/>
  <c r="H236" i="13"/>
  <c r="X300" i="7"/>
  <c r="I300" i="7" s="1"/>
  <c r="U300" i="7"/>
  <c r="H300" i="7" s="1"/>
  <c r="R300" i="7"/>
  <c r="G300" i="7" s="1"/>
  <c r="H300" i="5" s="1"/>
  <c r="E300" i="7"/>
  <c r="O300" i="7"/>
  <c r="F300" i="7" s="1"/>
  <c r="L34" i="6"/>
  <c r="H37" i="12"/>
  <c r="E101" i="7"/>
  <c r="X101" i="7"/>
  <c r="I101" i="7" s="1"/>
  <c r="U101" i="7"/>
  <c r="H101" i="7" s="1"/>
  <c r="O101" i="7"/>
  <c r="F101" i="7" s="1"/>
  <c r="R101" i="7"/>
  <c r="G101" i="7" s="1"/>
  <c r="H101" i="12" s="1"/>
  <c r="L165" i="6"/>
  <c r="H229" i="15"/>
  <c r="E357" i="3"/>
  <c r="F357" i="3"/>
  <c r="H357" i="3"/>
  <c r="H158" i="12"/>
  <c r="H222" i="5"/>
  <c r="L286" i="6"/>
  <c r="H79" i="3"/>
  <c r="E79" i="3"/>
  <c r="F79" i="3"/>
  <c r="H79" i="13"/>
  <c r="X207" i="7"/>
  <c r="U207" i="7"/>
  <c r="R207" i="7"/>
  <c r="E207" i="7"/>
  <c r="H207" i="3" s="1"/>
  <c r="O207" i="7"/>
  <c r="H271" i="12"/>
  <c r="H298" i="15"/>
  <c r="E64" i="7"/>
  <c r="O64" i="7"/>
  <c r="F64" i="7" s="1"/>
  <c r="X64" i="7"/>
  <c r="I64" i="7" s="1"/>
  <c r="U64" i="7"/>
  <c r="H64" i="7" s="1"/>
  <c r="R64" i="7"/>
  <c r="G64" i="7" s="1"/>
  <c r="H192" i="3"/>
  <c r="E192" i="3"/>
  <c r="F192" i="3"/>
  <c r="H192" i="13"/>
  <c r="H130" i="11"/>
  <c r="L41" i="6"/>
  <c r="H105" i="4"/>
  <c r="H105" i="15"/>
  <c r="L233" i="6"/>
  <c r="F297" i="3"/>
  <c r="E297" i="3"/>
  <c r="H297" i="3"/>
  <c r="L361" i="6"/>
  <c r="H131" i="15"/>
  <c r="H260" i="12"/>
  <c r="L106" i="6"/>
  <c r="E114" i="3"/>
  <c r="F114" i="3"/>
  <c r="H114" i="13"/>
  <c r="H51" i="4"/>
  <c r="L115" i="6"/>
  <c r="H115" i="14"/>
  <c r="L307" i="6"/>
  <c r="H307" i="14"/>
  <c r="L52" i="6"/>
  <c r="E116" i="3"/>
  <c r="F116" i="3"/>
  <c r="H116" i="13"/>
  <c r="H244" i="4"/>
  <c r="H244" i="15"/>
  <c r="X98" i="7"/>
  <c r="I98" i="7" s="1"/>
  <c r="E98" i="7"/>
  <c r="U98" i="7"/>
  <c r="H98" i="7" s="1"/>
  <c r="R98" i="7"/>
  <c r="G98" i="7" s="1"/>
  <c r="O98" i="7"/>
  <c r="F98" i="7" s="1"/>
  <c r="H45" i="4"/>
  <c r="H45" i="15"/>
  <c r="H109" i="12"/>
  <c r="H173" i="5"/>
  <c r="F237" i="3"/>
  <c r="E237" i="3"/>
  <c r="H237" i="15"/>
  <c r="X301" i="7"/>
  <c r="I301" i="7" s="1"/>
  <c r="U301" i="7"/>
  <c r="H301" i="7" s="1"/>
  <c r="E301" i="7"/>
  <c r="R301" i="7"/>
  <c r="G301" i="7" s="1"/>
  <c r="O301" i="7"/>
  <c r="F301" i="7" s="1"/>
  <c r="L18" i="6"/>
  <c r="H18" i="14"/>
  <c r="H166" i="5"/>
  <c r="H166" i="14"/>
  <c r="H294" i="5"/>
  <c r="H358" i="3"/>
  <c r="E358" i="3"/>
  <c r="F358" i="3"/>
  <c r="H358" i="13"/>
  <c r="H87" i="5"/>
  <c r="H87" i="15"/>
  <c r="L215" i="6"/>
  <c r="H279" i="4"/>
  <c r="H279" i="15"/>
  <c r="H343" i="11"/>
  <c r="L354" i="6"/>
  <c r="E72" i="3"/>
  <c r="H72" i="3"/>
  <c r="F72" i="3"/>
  <c r="H136" i="11"/>
  <c r="H200" i="5"/>
  <c r="H200" i="15"/>
  <c r="L328" i="6"/>
  <c r="H186" i="5"/>
  <c r="H186" i="14"/>
  <c r="O49" i="7"/>
  <c r="F49" i="7" s="1"/>
  <c r="X49" i="7"/>
  <c r="I49" i="7" s="1"/>
  <c r="E49" i="7"/>
  <c r="R49" i="7"/>
  <c r="G49" i="7" s="1"/>
  <c r="H49" i="4" s="1"/>
  <c r="U49" i="7"/>
  <c r="H49" i="7" s="1"/>
  <c r="L113" i="6"/>
  <c r="H177" i="3"/>
  <c r="E177" i="3"/>
  <c r="F177" i="3"/>
  <c r="H177" i="13"/>
  <c r="H26" i="12"/>
  <c r="H195" i="11"/>
  <c r="U324" i="7"/>
  <c r="H324" i="7" s="1"/>
  <c r="X324" i="7"/>
  <c r="I324" i="7" s="1"/>
  <c r="R324" i="7"/>
  <c r="G324" i="7" s="1"/>
  <c r="H324" i="5" s="1"/>
  <c r="O324" i="7"/>
  <c r="F324" i="7" s="1"/>
  <c r="E324" i="7"/>
  <c r="H88" i="3"/>
  <c r="E88" i="3"/>
  <c r="F88" i="3"/>
  <c r="H88" i="15"/>
  <c r="H59" i="5"/>
  <c r="H59" i="15"/>
  <c r="U187" i="7"/>
  <c r="H187" i="7" s="1"/>
  <c r="X187" i="7"/>
  <c r="I187" i="7" s="1"/>
  <c r="R187" i="7"/>
  <c r="G187" i="7" s="1"/>
  <c r="H187" i="13" s="1"/>
  <c r="O187" i="7"/>
  <c r="F187" i="7" s="1"/>
  <c r="E187" i="7"/>
  <c r="L251" i="6"/>
  <c r="H315" i="12"/>
  <c r="E60" i="3"/>
  <c r="H60" i="3"/>
  <c r="F60" i="3"/>
  <c r="H124" i="15"/>
  <c r="L188" i="6"/>
  <c r="H188" i="14"/>
  <c r="H138" i="4"/>
  <c r="H138" i="14"/>
  <c r="H53" i="11"/>
  <c r="H117" i="5"/>
  <c r="E181" i="3"/>
  <c r="F181" i="3"/>
  <c r="U181" i="7"/>
  <c r="H181" i="7" s="1"/>
  <c r="O181" i="7"/>
  <c r="F181" i="7" s="1"/>
  <c r="R181" i="7"/>
  <c r="G181" i="7" s="1"/>
  <c r="X181" i="7"/>
  <c r="I181" i="7" s="1"/>
  <c r="E181" i="7"/>
  <c r="H309" i="15"/>
  <c r="L46" i="6"/>
  <c r="H174" i="12"/>
  <c r="H238" i="5"/>
  <c r="E302" i="3"/>
  <c r="F302" i="3"/>
  <c r="H302" i="13"/>
  <c r="X50" i="7"/>
  <c r="I50" i="7" s="1"/>
  <c r="U50" i="7"/>
  <c r="H50" i="7" s="1"/>
  <c r="R50" i="7"/>
  <c r="G50" i="7" s="1"/>
  <c r="H50" i="12" s="1"/>
  <c r="E50" i="7"/>
  <c r="O50" i="7"/>
  <c r="F50" i="7" s="1"/>
  <c r="H159" i="11"/>
  <c r="H223" i="14"/>
  <c r="F16" i="3"/>
  <c r="E16" i="3"/>
  <c r="H16" i="13"/>
  <c r="L80" i="6"/>
  <c r="H144" i="4"/>
  <c r="H144" i="15"/>
  <c r="H208" i="12"/>
  <c r="L272" i="6"/>
  <c r="R336" i="7"/>
  <c r="G336" i="7" s="1"/>
  <c r="H336" i="4" s="1"/>
  <c r="X336" i="7"/>
  <c r="I336" i="7" s="1"/>
  <c r="U336" i="7"/>
  <c r="H336" i="7" s="1"/>
  <c r="O336" i="7"/>
  <c r="F336" i="7" s="1"/>
  <c r="E336" i="7"/>
  <c r="E121" i="3"/>
  <c r="F121" i="3"/>
  <c r="X185" i="7"/>
  <c r="I185" i="7" s="1"/>
  <c r="U185" i="7"/>
  <c r="H185" i="7" s="1"/>
  <c r="R185" i="7"/>
  <c r="G185" i="7" s="1"/>
  <c r="H185" i="15" s="1"/>
  <c r="E185" i="7"/>
  <c r="O185" i="7"/>
  <c r="F185" i="7" s="1"/>
  <c r="H249" i="5"/>
  <c r="H313" i="15"/>
  <c r="H194" i="11"/>
  <c r="E167" i="3"/>
  <c r="F167" i="3"/>
  <c r="R216" i="7"/>
  <c r="G216" i="7" s="1"/>
  <c r="H216" i="5" s="1"/>
  <c r="X216" i="7"/>
  <c r="I216" i="7" s="1"/>
  <c r="U216" i="7"/>
  <c r="H216" i="7" s="1"/>
  <c r="E216" i="7"/>
  <c r="O216" i="7"/>
  <c r="F216" i="7" s="1"/>
  <c r="H257" i="5"/>
  <c r="H257" i="15"/>
  <c r="H57" i="5" l="1"/>
  <c r="H223" i="4"/>
  <c r="H106" i="15"/>
  <c r="H97" i="11"/>
  <c r="H78" i="12"/>
  <c r="H106" i="11"/>
  <c r="H271" i="5"/>
  <c r="H180" i="11"/>
  <c r="H167" i="13"/>
  <c r="H180" i="12"/>
  <c r="H335" i="5"/>
  <c r="H328" i="5"/>
  <c r="H106" i="12"/>
  <c r="H46" i="15"/>
  <c r="H244" i="13"/>
  <c r="H328" i="13"/>
  <c r="H223" i="13"/>
  <c r="H46" i="5"/>
  <c r="H335" i="4"/>
  <c r="H328" i="12"/>
  <c r="H238" i="13"/>
  <c r="H46" i="4"/>
  <c r="H328" i="15"/>
  <c r="H57" i="14"/>
  <c r="H238" i="14"/>
  <c r="H165" i="12"/>
  <c r="H180" i="14"/>
  <c r="H288" i="11"/>
  <c r="H180" i="13"/>
  <c r="H270" i="12"/>
  <c r="H271" i="11"/>
  <c r="H288" i="4"/>
  <c r="H223" i="5"/>
  <c r="H223" i="12"/>
  <c r="H270" i="15"/>
  <c r="H180" i="4"/>
  <c r="H78" i="14"/>
  <c r="H70" i="4"/>
  <c r="H270" i="5"/>
  <c r="H328" i="11"/>
  <c r="H165" i="11"/>
  <c r="H288" i="5"/>
  <c r="H165" i="13"/>
  <c r="H310" i="5"/>
  <c r="H57" i="15"/>
  <c r="H328" i="14"/>
  <c r="H78" i="4"/>
  <c r="H278" i="12"/>
  <c r="H70" i="5"/>
  <c r="H270" i="14"/>
  <c r="H20" i="12"/>
  <c r="H204" i="13"/>
  <c r="H204" i="14"/>
  <c r="H31" i="4"/>
  <c r="H305" i="14"/>
  <c r="H135" i="5"/>
  <c r="H164" i="3"/>
  <c r="H21" i="5"/>
  <c r="H204" i="12"/>
  <c r="H60" i="11"/>
  <c r="H341" i="14"/>
  <c r="H285" i="11"/>
  <c r="H55" i="12"/>
  <c r="H102" i="3"/>
  <c r="H170" i="14"/>
  <c r="H344" i="4"/>
  <c r="H25" i="13"/>
  <c r="H55" i="5"/>
  <c r="H170" i="5"/>
  <c r="H124" i="11"/>
  <c r="H293" i="15"/>
  <c r="H134" i="13"/>
  <c r="H170" i="15"/>
  <c r="H285" i="13"/>
  <c r="H170" i="12"/>
  <c r="H204" i="5"/>
  <c r="H21" i="14"/>
  <c r="H124" i="13"/>
  <c r="H293" i="11"/>
  <c r="H189" i="12"/>
  <c r="H285" i="12"/>
  <c r="H144" i="3"/>
  <c r="H344" i="13"/>
  <c r="H293" i="14"/>
  <c r="H134" i="11"/>
  <c r="H285" i="15"/>
  <c r="H60" i="5"/>
  <c r="H60" i="4"/>
  <c r="H344" i="11"/>
  <c r="H124" i="12"/>
  <c r="H120" i="13"/>
  <c r="H135" i="4"/>
  <c r="H280" i="4"/>
  <c r="H189" i="11"/>
  <c r="H60" i="13"/>
  <c r="H344" i="5"/>
  <c r="H21" i="15"/>
  <c r="H273" i="3"/>
  <c r="H55" i="13"/>
  <c r="H204" i="11"/>
  <c r="H147" i="14"/>
  <c r="H31" i="14"/>
  <c r="H308" i="11"/>
  <c r="H120" i="12"/>
  <c r="H285" i="14"/>
  <c r="H170" i="13"/>
  <c r="H223" i="3"/>
  <c r="H55" i="14"/>
  <c r="H20" i="13"/>
  <c r="H31" i="15"/>
  <c r="H120" i="11"/>
  <c r="H21" i="4"/>
  <c r="H288" i="3"/>
  <c r="H147" i="13"/>
  <c r="H31" i="5"/>
  <c r="H322" i="12"/>
  <c r="H134" i="14"/>
  <c r="H134" i="15"/>
  <c r="H55" i="4"/>
  <c r="H87" i="3"/>
  <c r="H20" i="15"/>
  <c r="H163" i="3"/>
  <c r="H296" i="3"/>
  <c r="H204" i="4"/>
  <c r="H147" i="5"/>
  <c r="H224" i="3"/>
  <c r="H162" i="11"/>
  <c r="H350" i="11"/>
  <c r="H293" i="4"/>
  <c r="H341" i="11"/>
  <c r="H134" i="12"/>
  <c r="H147" i="11"/>
  <c r="H31" i="13"/>
  <c r="H135" i="13"/>
  <c r="H21" i="11"/>
  <c r="H147" i="15"/>
  <c r="H20" i="5"/>
  <c r="H344" i="12"/>
  <c r="H259" i="12"/>
  <c r="H16" i="3"/>
  <c r="H112" i="12"/>
  <c r="H254" i="4"/>
  <c r="H254" i="5"/>
  <c r="H351" i="15"/>
  <c r="H355" i="13"/>
  <c r="H306" i="3"/>
  <c r="H351" i="14"/>
  <c r="H320" i="3"/>
  <c r="H140" i="4"/>
  <c r="H281" i="14"/>
  <c r="H332" i="12"/>
  <c r="H281" i="11"/>
  <c r="H214" i="5"/>
  <c r="H214" i="13"/>
  <c r="H359" i="13"/>
  <c r="H351" i="4"/>
  <c r="H355" i="4"/>
  <c r="H280" i="14"/>
  <c r="H351" i="12"/>
  <c r="H117" i="14"/>
  <c r="H355" i="14"/>
  <c r="H332" i="13"/>
  <c r="H126" i="3"/>
  <c r="B3" i="9"/>
  <c r="H355" i="12"/>
  <c r="H281" i="4"/>
  <c r="H51" i="11"/>
  <c r="H220" i="3"/>
  <c r="H128" i="5"/>
  <c r="H214" i="4"/>
  <c r="H117" i="15"/>
  <c r="H322" i="11"/>
  <c r="H27" i="11"/>
  <c r="H93" i="3"/>
  <c r="H92" i="13"/>
  <c r="H91" i="15"/>
  <c r="H128" i="13"/>
  <c r="H214" i="12"/>
  <c r="H351" i="5"/>
  <c r="H316" i="5"/>
  <c r="H357" i="14"/>
  <c r="H86" i="14"/>
  <c r="H117" i="4"/>
  <c r="H91" i="4"/>
  <c r="H92" i="4"/>
  <c r="B2" i="9"/>
  <c r="H201" i="3"/>
  <c r="H214" i="11"/>
  <c r="H92" i="15"/>
  <c r="H140" i="5"/>
  <c r="H128" i="14"/>
  <c r="H127" i="3"/>
  <c r="H92" i="14"/>
  <c r="H281" i="15"/>
  <c r="H48" i="3"/>
  <c r="H128" i="11"/>
  <c r="H316" i="13"/>
  <c r="H286" i="11"/>
  <c r="H82" i="11"/>
  <c r="H102" i="12"/>
  <c r="H92" i="5"/>
  <c r="H103" i="15"/>
  <c r="H76" i="12"/>
  <c r="H233" i="15"/>
  <c r="H128" i="4"/>
  <c r="H112" i="11"/>
  <c r="H316" i="15"/>
  <c r="H281" i="5"/>
  <c r="H332" i="15"/>
  <c r="H233" i="5"/>
  <c r="H35" i="3"/>
  <c r="H254" i="15"/>
  <c r="H332" i="14"/>
  <c r="H140" i="15"/>
  <c r="H257" i="3"/>
  <c r="H102" i="14"/>
  <c r="B18" i="9"/>
  <c r="H351" i="13"/>
  <c r="H102" i="15"/>
  <c r="H81" i="4"/>
  <c r="H68" i="11"/>
  <c r="H21" i="13"/>
  <c r="H79" i="11"/>
  <c r="H259" i="3"/>
  <c r="H62" i="15"/>
  <c r="H161" i="5"/>
  <c r="H272" i="15"/>
  <c r="H208" i="5"/>
  <c r="H341" i="13"/>
  <c r="H269" i="3"/>
  <c r="H62" i="5"/>
  <c r="H86" i="11"/>
  <c r="H240" i="11"/>
  <c r="H341" i="15"/>
  <c r="H140" i="3"/>
  <c r="H240" i="5"/>
  <c r="H278" i="11"/>
  <c r="H70" i="15"/>
  <c r="H172" i="3"/>
  <c r="H341" i="4"/>
  <c r="H341" i="12"/>
  <c r="H141" i="3"/>
  <c r="H226" i="15"/>
  <c r="H305" i="4"/>
  <c r="H312" i="12"/>
  <c r="H163" i="15"/>
  <c r="H111" i="5"/>
  <c r="H325" i="4"/>
  <c r="H320" i="11"/>
  <c r="H269" i="14"/>
  <c r="H245" i="12"/>
  <c r="H75" i="4"/>
  <c r="H226" i="5"/>
  <c r="H320" i="14"/>
  <c r="H163" i="5"/>
  <c r="H220" i="4"/>
  <c r="H133" i="14"/>
  <c r="H133" i="15"/>
  <c r="H52" i="13"/>
  <c r="H117" i="11"/>
  <c r="H182" i="4"/>
  <c r="H143" i="5"/>
  <c r="H182" i="14"/>
  <c r="H326" i="15"/>
  <c r="H258" i="13"/>
  <c r="H195" i="15"/>
  <c r="H75" i="11"/>
  <c r="H105" i="5"/>
  <c r="H215" i="11"/>
  <c r="H312" i="13"/>
  <c r="H56" i="12"/>
  <c r="H273" i="15"/>
  <c r="H83" i="13"/>
  <c r="H182" i="5"/>
  <c r="H126" i="12"/>
  <c r="H133" i="13"/>
  <c r="H52" i="15"/>
  <c r="H258" i="11"/>
  <c r="H269" i="5"/>
  <c r="H325" i="13"/>
  <c r="H226" i="14"/>
  <c r="H195" i="5"/>
  <c r="H297" i="12"/>
  <c r="H320" i="13"/>
  <c r="H321" i="14"/>
  <c r="H297" i="11"/>
  <c r="H297" i="13"/>
  <c r="H273" i="4"/>
  <c r="H326" i="13"/>
  <c r="H83" i="4"/>
  <c r="H133" i="4"/>
  <c r="H52" i="4"/>
  <c r="H226" i="4"/>
  <c r="H321" i="11"/>
  <c r="H220" i="11"/>
  <c r="H182" i="15"/>
  <c r="H195" i="14"/>
  <c r="H220" i="14"/>
  <c r="H154" i="11"/>
  <c r="H305" i="15"/>
  <c r="H264" i="13"/>
  <c r="H327" i="15"/>
  <c r="H310" i="15"/>
  <c r="H273" i="14"/>
  <c r="H126" i="11"/>
  <c r="H312" i="15"/>
  <c r="H305" i="13"/>
  <c r="H143" i="4"/>
  <c r="H163" i="14"/>
  <c r="H220" i="15"/>
  <c r="H195" i="4"/>
  <c r="H163" i="13"/>
  <c r="H220" i="5"/>
  <c r="H269" i="15"/>
  <c r="H355" i="11"/>
  <c r="H320" i="4"/>
  <c r="H327" i="5"/>
  <c r="H250" i="12"/>
  <c r="H327" i="4"/>
  <c r="H310" i="14"/>
  <c r="H273" i="5"/>
  <c r="H83" i="14"/>
  <c r="H52" i="14"/>
  <c r="H312" i="11"/>
  <c r="H163" i="4"/>
  <c r="H273" i="13"/>
  <c r="H45" i="5"/>
  <c r="H245" i="11"/>
  <c r="H269" i="4"/>
  <c r="H20" i="11"/>
  <c r="H251" i="11"/>
  <c r="H309" i="4"/>
  <c r="H108" i="11"/>
  <c r="H81" i="15"/>
  <c r="H129" i="11"/>
  <c r="H200" i="13"/>
  <c r="H135" i="12"/>
  <c r="H223" i="15"/>
  <c r="H86" i="4"/>
  <c r="H46" i="13"/>
  <c r="H117" i="13"/>
  <c r="H271" i="4"/>
  <c r="H293" i="3"/>
  <c r="H255" i="11"/>
  <c r="H222" i="3"/>
  <c r="H83" i="15"/>
  <c r="H271" i="13"/>
  <c r="H121" i="13"/>
  <c r="H209" i="15"/>
  <c r="H227" i="4"/>
  <c r="H85" i="11"/>
  <c r="H103" i="11"/>
  <c r="H81" i="5"/>
  <c r="H282" i="11"/>
  <c r="H86" i="12"/>
  <c r="H355" i="3"/>
  <c r="H195" i="13"/>
  <c r="H73" i="5"/>
  <c r="H273" i="12"/>
  <c r="H182" i="12"/>
  <c r="H254" i="11"/>
  <c r="H159" i="3"/>
  <c r="H46" i="3"/>
  <c r="H245" i="14"/>
  <c r="H270" i="3"/>
  <c r="H251" i="14"/>
  <c r="H110" i="13"/>
  <c r="H68" i="12"/>
  <c r="H277" i="11"/>
  <c r="H85" i="13"/>
  <c r="H219" i="14"/>
  <c r="H317" i="4"/>
  <c r="H91" i="5"/>
  <c r="H309" i="13"/>
  <c r="H244" i="3"/>
  <c r="H233" i="4"/>
  <c r="H259" i="14"/>
  <c r="H255" i="14"/>
  <c r="H320" i="5"/>
  <c r="H31" i="11"/>
  <c r="H320" i="12"/>
  <c r="H135" i="14"/>
  <c r="H140" i="13"/>
  <c r="H245" i="15"/>
  <c r="H46" i="11"/>
  <c r="H332" i="5"/>
  <c r="H124" i="3"/>
  <c r="H349" i="11"/>
  <c r="H196" i="13"/>
  <c r="H282" i="12"/>
  <c r="H251" i="13"/>
  <c r="H255" i="15"/>
  <c r="H78" i="5"/>
  <c r="H226" i="12"/>
  <c r="H102" i="13"/>
  <c r="H269" i="13"/>
  <c r="H20" i="14"/>
  <c r="H21" i="3"/>
  <c r="H52" i="5"/>
  <c r="H269" i="12"/>
  <c r="H226" i="11"/>
  <c r="H248" i="3"/>
  <c r="H259" i="13"/>
  <c r="H46" i="14"/>
  <c r="H135" i="11"/>
  <c r="H78" i="15"/>
  <c r="H140" i="12"/>
  <c r="H28" i="3"/>
  <c r="H194" i="12"/>
  <c r="H181" i="3"/>
  <c r="H275" i="14"/>
  <c r="H90" i="15"/>
  <c r="H324" i="14"/>
  <c r="H69" i="15"/>
  <c r="H53" i="3"/>
  <c r="H60" i="14"/>
  <c r="H69" i="5"/>
  <c r="H354" i="5"/>
  <c r="H64" i="15"/>
  <c r="H64" i="14"/>
  <c r="H64" i="13"/>
  <c r="J101" i="6"/>
  <c r="J300" i="6"/>
  <c r="H300" i="3"/>
  <c r="J36" i="6"/>
  <c r="H36" i="3"/>
  <c r="J291" i="6"/>
  <c r="H291" i="3"/>
  <c r="H176" i="15"/>
  <c r="H176" i="14"/>
  <c r="H176" i="11"/>
  <c r="H348" i="13"/>
  <c r="H348" i="14"/>
  <c r="H348" i="4"/>
  <c r="H348" i="15"/>
  <c r="J152" i="6"/>
  <c r="H152" i="3"/>
  <c r="J303" i="6"/>
  <c r="H303" i="3"/>
  <c r="H211" i="13"/>
  <c r="H211" i="11"/>
  <c r="H211" i="14"/>
  <c r="H261" i="13"/>
  <c r="H261" i="11"/>
  <c r="H261" i="12"/>
  <c r="J194" i="6"/>
  <c r="H194" i="3"/>
  <c r="H121" i="4"/>
  <c r="H121" i="15"/>
  <c r="H121" i="5"/>
  <c r="J252" i="6"/>
  <c r="H49" i="12"/>
  <c r="J23" i="6"/>
  <c r="H23" i="3"/>
  <c r="H308" i="14"/>
  <c r="H308" i="15"/>
  <c r="H308" i="5"/>
  <c r="H243" i="12"/>
  <c r="H243" i="13"/>
  <c r="H15" i="4"/>
  <c r="H15" i="5"/>
  <c r="H15" i="11"/>
  <c r="J199" i="6"/>
  <c r="H22" i="5"/>
  <c r="J100" i="6"/>
  <c r="J65" i="6"/>
  <c r="H65" i="3"/>
  <c r="J266" i="6"/>
  <c r="H266" i="3"/>
  <c r="H25" i="4"/>
  <c r="H25" i="15"/>
  <c r="H25" i="5"/>
  <c r="J277" i="6"/>
  <c r="H277" i="3"/>
  <c r="J219" i="6"/>
  <c r="H219" i="3"/>
  <c r="H275" i="13"/>
  <c r="J137" i="6"/>
  <c r="H137" i="3"/>
  <c r="J210" i="6"/>
  <c r="H210" i="3"/>
  <c r="H197" i="15"/>
  <c r="H197" i="5"/>
  <c r="H197" i="11"/>
  <c r="H197" i="4"/>
  <c r="H197" i="13"/>
  <c r="H197" i="12"/>
  <c r="H76" i="11"/>
  <c r="H174" i="14"/>
  <c r="H174" i="13"/>
  <c r="H82" i="3"/>
  <c r="H315" i="5"/>
  <c r="H315" i="15"/>
  <c r="H315" i="13"/>
  <c r="H315" i="4"/>
  <c r="H237" i="4"/>
  <c r="H19" i="11"/>
  <c r="H125" i="4"/>
  <c r="J129" i="6"/>
  <c r="H129" i="3"/>
  <c r="H131" i="13"/>
  <c r="H169" i="14"/>
  <c r="H169" i="13"/>
  <c r="H169" i="12"/>
  <c r="J107" i="6"/>
  <c r="H56" i="5"/>
  <c r="H29" i="5"/>
  <c r="H228" i="4"/>
  <c r="H228" i="13"/>
  <c r="H228" i="12"/>
  <c r="H228" i="14"/>
  <c r="J253" i="6"/>
  <c r="H253" i="3"/>
  <c r="J196" i="6"/>
  <c r="H25" i="12"/>
  <c r="J304" i="6"/>
  <c r="H304" i="3"/>
  <c r="H125" i="13"/>
  <c r="H261" i="4"/>
  <c r="H331" i="15"/>
  <c r="J89" i="6"/>
  <c r="H89" i="3"/>
  <c r="H81" i="11"/>
  <c r="H81" i="12"/>
  <c r="J148" i="6"/>
  <c r="H148" i="3"/>
  <c r="J69" i="6"/>
  <c r="H69" i="3"/>
  <c r="H336" i="11"/>
  <c r="J251" i="6"/>
  <c r="H88" i="12"/>
  <c r="H88" i="14"/>
  <c r="H260" i="14"/>
  <c r="H260" i="15"/>
  <c r="H260" i="4"/>
  <c r="H260" i="13"/>
  <c r="H169" i="5"/>
  <c r="H130" i="14"/>
  <c r="H130" i="5"/>
  <c r="H130" i="4"/>
  <c r="H130" i="15"/>
  <c r="H15" i="3"/>
  <c r="H357" i="12"/>
  <c r="H101" i="13"/>
  <c r="H90" i="14"/>
  <c r="H171" i="5"/>
  <c r="H161" i="15"/>
  <c r="J242" i="6"/>
  <c r="H342" i="4"/>
  <c r="H29" i="15"/>
  <c r="H228" i="5"/>
  <c r="H63" i="4"/>
  <c r="J334" i="6"/>
  <c r="J347" i="6"/>
  <c r="H103" i="4"/>
  <c r="J145" i="6"/>
  <c r="H212" i="14"/>
  <c r="H212" i="12"/>
  <c r="H212" i="5"/>
  <c r="J84" i="6"/>
  <c r="H211" i="15"/>
  <c r="H329" i="14"/>
  <c r="H331" i="14"/>
  <c r="J267" i="6"/>
  <c r="H324" i="4"/>
  <c r="J109" i="6"/>
  <c r="H109" i="3"/>
  <c r="H130" i="12"/>
  <c r="H321" i="13"/>
  <c r="H321" i="4"/>
  <c r="H321" i="5"/>
  <c r="H321" i="15"/>
  <c r="J67" i="6"/>
  <c r="J57" i="6"/>
  <c r="H50" i="4"/>
  <c r="H88" i="4"/>
  <c r="H154" i="15"/>
  <c r="H49" i="15"/>
  <c r="J51" i="6"/>
  <c r="H51" i="3"/>
  <c r="J106" i="6"/>
  <c r="J43" i="6"/>
  <c r="H246" i="13"/>
  <c r="H120" i="14"/>
  <c r="H120" i="4"/>
  <c r="H120" i="5"/>
  <c r="J86" i="6"/>
  <c r="H100" i="3"/>
  <c r="H176" i="12"/>
  <c r="H63" i="14"/>
  <c r="H193" i="11"/>
  <c r="J324" i="6"/>
  <c r="H301" i="11"/>
  <c r="H301" i="14"/>
  <c r="H98" i="14"/>
  <c r="H98" i="12"/>
  <c r="H98" i="11"/>
  <c r="H300" i="11"/>
  <c r="H300" i="12"/>
  <c r="H225" i="14"/>
  <c r="H36" i="14"/>
  <c r="H36" i="4"/>
  <c r="H36" i="15"/>
  <c r="H36" i="5"/>
  <c r="H42" i="14"/>
  <c r="H42" i="11"/>
  <c r="J191" i="6"/>
  <c r="H191" i="3"/>
  <c r="J149" i="6"/>
  <c r="H149" i="3"/>
  <c r="H152" i="13"/>
  <c r="H152" i="14"/>
  <c r="H152" i="11"/>
  <c r="J361" i="6"/>
  <c r="H361" i="3"/>
  <c r="J62" i="6"/>
  <c r="H287" i="15"/>
  <c r="H287" i="11"/>
  <c r="H287" i="13"/>
  <c r="H287" i="12"/>
  <c r="H252" i="13"/>
  <c r="H252" i="14"/>
  <c r="H252" i="4"/>
  <c r="H72" i="15"/>
  <c r="H72" i="14"/>
  <c r="H72" i="4"/>
  <c r="H72" i="5"/>
  <c r="H230" i="14"/>
  <c r="H230" i="13"/>
  <c r="H230" i="4"/>
  <c r="H237" i="11"/>
  <c r="H237" i="14"/>
  <c r="H237" i="5"/>
  <c r="J24" i="6"/>
  <c r="H24" i="3"/>
  <c r="J30" i="6"/>
  <c r="H30" i="3"/>
  <c r="J108" i="6"/>
  <c r="H108" i="3"/>
  <c r="J246" i="6"/>
  <c r="J33" i="6"/>
  <c r="J184" i="6"/>
  <c r="H184" i="3"/>
  <c r="H199" i="5"/>
  <c r="H199" i="15"/>
  <c r="H199" i="14"/>
  <c r="H199" i="4"/>
  <c r="H100" i="4"/>
  <c r="H100" i="12"/>
  <c r="H100" i="13"/>
  <c r="H100" i="11"/>
  <c r="J227" i="6"/>
  <c r="H65" i="5"/>
  <c r="H65" i="4"/>
  <c r="H65" i="13"/>
  <c r="H65" i="12"/>
  <c r="H65" i="11"/>
  <c r="H266" i="15"/>
  <c r="H266" i="4"/>
  <c r="H266" i="13"/>
  <c r="H266" i="14"/>
  <c r="H277" i="13"/>
  <c r="H277" i="4"/>
  <c r="H277" i="12"/>
  <c r="H152" i="4"/>
  <c r="H40" i="5"/>
  <c r="H40" i="15"/>
  <c r="H40" i="4"/>
  <c r="J198" i="6"/>
  <c r="H198" i="3"/>
  <c r="H137" i="14"/>
  <c r="H137" i="12"/>
  <c r="H137" i="13"/>
  <c r="H137" i="4"/>
  <c r="H137" i="15"/>
  <c r="H58" i="13"/>
  <c r="J190" i="6"/>
  <c r="H190" i="3"/>
  <c r="H261" i="15"/>
  <c r="H185" i="11"/>
  <c r="J234" i="6"/>
  <c r="H234" i="3"/>
  <c r="H252" i="12"/>
  <c r="H187" i="15"/>
  <c r="H49" i="11"/>
  <c r="H354" i="13"/>
  <c r="J38" i="6"/>
  <c r="J116" i="6"/>
  <c r="H243" i="11"/>
  <c r="H24" i="4"/>
  <c r="H192" i="15"/>
  <c r="H192" i="5"/>
  <c r="H192" i="4"/>
  <c r="H192" i="14"/>
  <c r="H64" i="11"/>
  <c r="H350" i="5"/>
  <c r="J357" i="6"/>
  <c r="J229" i="6"/>
  <c r="H229" i="3"/>
  <c r="H101" i="15"/>
  <c r="H107" i="15"/>
  <c r="H107" i="11"/>
  <c r="H107" i="5"/>
  <c r="H107" i="4"/>
  <c r="H33" i="3"/>
  <c r="H100" i="5"/>
  <c r="H176" i="13"/>
  <c r="J85" i="6"/>
  <c r="H152" i="12"/>
  <c r="H118" i="14"/>
  <c r="H17" i="14"/>
  <c r="H17" i="4"/>
  <c r="H17" i="15"/>
  <c r="H17" i="13"/>
  <c r="H160" i="14"/>
  <c r="H160" i="5"/>
  <c r="H160" i="15"/>
  <c r="H160" i="11"/>
  <c r="H190" i="5"/>
  <c r="H335" i="11"/>
  <c r="H335" i="12"/>
  <c r="H89" i="11"/>
  <c r="H89" i="12"/>
  <c r="H89" i="14"/>
  <c r="H148" i="15"/>
  <c r="H148" i="11"/>
  <c r="H148" i="4"/>
  <c r="H167" i="11"/>
  <c r="H241" i="5"/>
  <c r="H354" i="3"/>
  <c r="H237" i="12"/>
  <c r="H244" i="11"/>
  <c r="H243" i="5"/>
  <c r="H114" i="12"/>
  <c r="H143" i="14"/>
  <c r="H143" i="12"/>
  <c r="J322" i="6"/>
  <c r="H345" i="13"/>
  <c r="H345" i="5"/>
  <c r="H42" i="3"/>
  <c r="H334" i="14"/>
  <c r="H334" i="12"/>
  <c r="H334" i="11"/>
  <c r="J61" i="6"/>
  <c r="H61" i="3"/>
  <c r="H323" i="5"/>
  <c r="H323" i="11"/>
  <c r="H323" i="12"/>
  <c r="H323" i="15"/>
  <c r="J168" i="6"/>
  <c r="H122" i="3"/>
  <c r="J119" i="6"/>
  <c r="H202" i="15"/>
  <c r="J111" i="6"/>
  <c r="H111" i="3"/>
  <c r="H133" i="11"/>
  <c r="H133" i="12"/>
  <c r="H167" i="14"/>
  <c r="H109" i="15"/>
  <c r="H109" i="13"/>
  <c r="H109" i="4"/>
  <c r="H242" i="3"/>
  <c r="H216" i="13"/>
  <c r="H174" i="15"/>
  <c r="H187" i="3"/>
  <c r="J39" i="6"/>
  <c r="H241" i="4"/>
  <c r="H354" i="12"/>
  <c r="H301" i="12"/>
  <c r="H45" i="12"/>
  <c r="H243" i="14"/>
  <c r="H51" i="15"/>
  <c r="H51" i="12"/>
  <c r="H51" i="13"/>
  <c r="H361" i="14"/>
  <c r="H335" i="14"/>
  <c r="J286" i="6"/>
  <c r="H229" i="4"/>
  <c r="H90" i="3"/>
  <c r="H171" i="13"/>
  <c r="H68" i="4"/>
  <c r="H71" i="15"/>
  <c r="H86" i="13"/>
  <c r="H86" i="5"/>
  <c r="H29" i="13"/>
  <c r="J142" i="6"/>
  <c r="H181" i="13"/>
  <c r="H181" i="15"/>
  <c r="H181" i="5"/>
  <c r="H181" i="4"/>
  <c r="J301" i="6"/>
  <c r="H301" i="3"/>
  <c r="J225" i="6"/>
  <c r="J342" i="6"/>
  <c r="J29" i="6"/>
  <c r="H29" i="3"/>
  <c r="J63" i="6"/>
  <c r="H63" i="3"/>
  <c r="J218" i="6"/>
  <c r="J232" i="6"/>
  <c r="H311" i="4"/>
  <c r="H311" i="14"/>
  <c r="H311" i="5"/>
  <c r="H311" i="13"/>
  <c r="H311" i="15"/>
  <c r="H77" i="15"/>
  <c r="H77" i="4"/>
  <c r="H77" i="12"/>
  <c r="H77" i="11"/>
  <c r="H303" i="12"/>
  <c r="H303" i="11"/>
  <c r="H303" i="13"/>
  <c r="J231" i="6"/>
  <c r="H231" i="3"/>
  <c r="J76" i="6"/>
  <c r="H76" i="3"/>
  <c r="J66" i="6"/>
  <c r="H313" i="4"/>
  <c r="H313" i="13"/>
  <c r="H313" i="14"/>
  <c r="J287" i="6"/>
  <c r="H287" i="3"/>
  <c r="H187" i="5"/>
  <c r="H23" i="15"/>
  <c r="H23" i="12"/>
  <c r="H23" i="13"/>
  <c r="J256" i="6"/>
  <c r="H256" i="3"/>
  <c r="H30" i="12"/>
  <c r="H30" i="13"/>
  <c r="H108" i="12"/>
  <c r="H108" i="14"/>
  <c r="H246" i="15"/>
  <c r="H246" i="12"/>
  <c r="H184" i="4"/>
  <c r="H184" i="15"/>
  <c r="H184" i="13"/>
  <c r="J349" i="6"/>
  <c r="H349" i="3"/>
  <c r="H227" i="5"/>
  <c r="H227" i="14"/>
  <c r="H227" i="15"/>
  <c r="H219" i="13"/>
  <c r="H219" i="12"/>
  <c r="H219" i="15"/>
  <c r="J40" i="6"/>
  <c r="H311" i="12"/>
  <c r="H19" i="12"/>
  <c r="H19" i="13"/>
  <c r="H19" i="14"/>
  <c r="J175" i="6"/>
  <c r="H210" i="14"/>
  <c r="H210" i="4"/>
  <c r="H210" i="11"/>
  <c r="H210" i="13"/>
  <c r="H210" i="15"/>
  <c r="J268" i="6"/>
  <c r="H268" i="3"/>
  <c r="H252" i="3"/>
  <c r="H230" i="11"/>
  <c r="J280" i="6"/>
  <c r="H121" i="12"/>
  <c r="H302" i="12"/>
  <c r="J110" i="6"/>
  <c r="H181" i="12"/>
  <c r="H129" i="12"/>
  <c r="H129" i="13"/>
  <c r="H324" i="12"/>
  <c r="H317" i="5"/>
  <c r="J169" i="6"/>
  <c r="H169" i="3"/>
  <c r="J158" i="6"/>
  <c r="H158" i="3"/>
  <c r="J289" i="6"/>
  <c r="H289" i="3"/>
  <c r="H97" i="4"/>
  <c r="H97" i="12"/>
  <c r="H97" i="15"/>
  <c r="H65" i="15"/>
  <c r="H253" i="5"/>
  <c r="H253" i="12"/>
  <c r="H253" i="13"/>
  <c r="H253" i="14"/>
  <c r="H277" i="14"/>
  <c r="H348" i="11"/>
  <c r="J17" i="6"/>
  <c r="H17" i="3"/>
  <c r="H183" i="5"/>
  <c r="H275" i="11"/>
  <c r="H303" i="14"/>
  <c r="H239" i="15"/>
  <c r="H239" i="14"/>
  <c r="H239" i="12"/>
  <c r="H239" i="4"/>
  <c r="H239" i="5"/>
  <c r="H24" i="11"/>
  <c r="J233" i="6"/>
  <c r="H183" i="11"/>
  <c r="H58" i="5"/>
  <c r="H252" i="11"/>
  <c r="J358" i="6"/>
  <c r="H361" i="15"/>
  <c r="J105" i="6"/>
  <c r="H15" i="13"/>
  <c r="H30" i="15"/>
  <c r="H37" i="4"/>
  <c r="H37" i="13"/>
  <c r="H37" i="15"/>
  <c r="H37" i="14"/>
  <c r="H108" i="13"/>
  <c r="J295" i="6"/>
  <c r="H322" i="15"/>
  <c r="H322" i="14"/>
  <c r="H322" i="5"/>
  <c r="H353" i="3"/>
  <c r="H74" i="14"/>
  <c r="H56" i="13"/>
  <c r="H242" i="15"/>
  <c r="H242" i="4"/>
  <c r="H242" i="5"/>
  <c r="H242" i="14"/>
  <c r="H242" i="13"/>
  <c r="J278" i="6"/>
  <c r="H25" i="11"/>
  <c r="H258" i="15"/>
  <c r="H258" i="5"/>
  <c r="H258" i="4"/>
  <c r="H258" i="14"/>
  <c r="H284" i="12"/>
  <c r="H284" i="11"/>
  <c r="H152" i="15"/>
  <c r="H61" i="5"/>
  <c r="H61" i="15"/>
  <c r="H61" i="14"/>
  <c r="H61" i="13"/>
  <c r="H61" i="12"/>
  <c r="J337" i="6"/>
  <c r="H337" i="3"/>
  <c r="H168" i="14"/>
  <c r="H168" i="11"/>
  <c r="H70" i="12"/>
  <c r="H210" i="5"/>
  <c r="J75" i="6"/>
  <c r="H252" i="15"/>
  <c r="H17" i="12"/>
  <c r="H309" i="12"/>
  <c r="H316" i="12"/>
  <c r="H316" i="14"/>
  <c r="H316" i="11"/>
  <c r="H129" i="14"/>
  <c r="H305" i="11"/>
  <c r="H305" i="12"/>
  <c r="H230" i="5"/>
  <c r="H260" i="5"/>
  <c r="H169" i="15"/>
  <c r="H335" i="3"/>
  <c r="H286" i="13"/>
  <c r="H286" i="5"/>
  <c r="H286" i="4"/>
  <c r="H101" i="3"/>
  <c r="H74" i="5"/>
  <c r="H168" i="12"/>
  <c r="J207" i="6"/>
  <c r="J216" i="6"/>
  <c r="H216" i="3"/>
  <c r="H185" i="13"/>
  <c r="H185" i="12"/>
  <c r="J98" i="6"/>
  <c r="J71" i="6"/>
  <c r="H71" i="3"/>
  <c r="J42" i="6"/>
  <c r="H149" i="14"/>
  <c r="H149" i="13"/>
  <c r="H149" i="11"/>
  <c r="H149" i="15"/>
  <c r="H149" i="5"/>
  <c r="H232" i="15"/>
  <c r="H232" i="4"/>
  <c r="H232" i="5"/>
  <c r="H232" i="13"/>
  <c r="H217" i="13"/>
  <c r="H217" i="14"/>
  <c r="H217" i="5"/>
  <c r="H77" i="14"/>
  <c r="H216" i="4"/>
  <c r="J121" i="6"/>
  <c r="H256" i="14"/>
  <c r="H256" i="11"/>
  <c r="H256" i="12"/>
  <c r="H256" i="13"/>
  <c r="H353" i="14"/>
  <c r="H225" i="3"/>
  <c r="H33" i="15"/>
  <c r="H33" i="5"/>
  <c r="H71" i="12"/>
  <c r="H349" i="13"/>
  <c r="H349" i="15"/>
  <c r="H349" i="12"/>
  <c r="J99" i="6"/>
  <c r="H99" i="3"/>
  <c r="H176" i="5"/>
  <c r="J206" i="6"/>
  <c r="H348" i="12"/>
  <c r="J193" i="6"/>
  <c r="H232" i="12"/>
  <c r="H198" i="11"/>
  <c r="H198" i="4"/>
  <c r="H198" i="13"/>
  <c r="H198" i="14"/>
  <c r="H198" i="15"/>
  <c r="J329" i="6"/>
  <c r="H329" i="3"/>
  <c r="H190" i="14"/>
  <c r="H190" i="15"/>
  <c r="H190" i="12"/>
  <c r="H190" i="11"/>
  <c r="H62" i="13"/>
  <c r="H181" i="14"/>
  <c r="J310" i="6"/>
  <c r="H280" i="13"/>
  <c r="H280" i="11"/>
  <c r="H280" i="12"/>
  <c r="H194" i="4"/>
  <c r="H110" i="15"/>
  <c r="H110" i="5"/>
  <c r="J123" i="6"/>
  <c r="J192" i="6"/>
  <c r="H15" i="14"/>
  <c r="H229" i="12"/>
  <c r="H229" i="13"/>
  <c r="H108" i="4"/>
  <c r="J90" i="6"/>
  <c r="H235" i="3"/>
  <c r="H289" i="14"/>
  <c r="H289" i="12"/>
  <c r="H289" i="5"/>
  <c r="H289" i="4"/>
  <c r="H289" i="13"/>
  <c r="H161" i="13"/>
  <c r="H161" i="11"/>
  <c r="H161" i="12"/>
  <c r="J157" i="6"/>
  <c r="H217" i="4"/>
  <c r="H42" i="15"/>
  <c r="H304" i="15"/>
  <c r="H304" i="14"/>
  <c r="H304" i="12"/>
  <c r="H304" i="4"/>
  <c r="J319" i="6"/>
  <c r="J103" i="6"/>
  <c r="H40" i="12"/>
  <c r="H311" i="11"/>
  <c r="J282" i="6"/>
  <c r="H282" i="3"/>
  <c r="H197" i="14"/>
  <c r="H250" i="4"/>
  <c r="H250" i="15"/>
  <c r="H250" i="14"/>
  <c r="H250" i="5"/>
  <c r="H331" i="4"/>
  <c r="J91" i="6"/>
  <c r="H91" i="3"/>
  <c r="H129" i="5"/>
  <c r="H324" i="11"/>
  <c r="H358" i="15"/>
  <c r="H358" i="5"/>
  <c r="H358" i="4"/>
  <c r="H301" i="15"/>
  <c r="J45" i="6"/>
  <c r="H98" i="5"/>
  <c r="J260" i="6"/>
  <c r="H233" i="3"/>
  <c r="H105" i="13"/>
  <c r="H105" i="11"/>
  <c r="H335" i="13"/>
  <c r="H295" i="11"/>
  <c r="H295" i="15"/>
  <c r="H295" i="12"/>
  <c r="H246" i="5"/>
  <c r="H22" i="14"/>
  <c r="H253" i="15"/>
  <c r="H149" i="12"/>
  <c r="J284" i="6"/>
  <c r="H118" i="13"/>
  <c r="H337" i="14"/>
  <c r="H337" i="5"/>
  <c r="H337" i="13"/>
  <c r="H337" i="4"/>
  <c r="H17" i="5"/>
  <c r="H183" i="14"/>
  <c r="H119" i="5"/>
  <c r="H119" i="13"/>
  <c r="H119" i="14"/>
  <c r="H119" i="4"/>
  <c r="H119" i="15"/>
  <c r="H198" i="12"/>
  <c r="J205" i="6"/>
  <c r="H148" i="13"/>
  <c r="H211" i="5"/>
  <c r="H280" i="15"/>
  <c r="J352" i="6"/>
  <c r="H58" i="11"/>
  <c r="H111" i="13"/>
  <c r="H111" i="15"/>
  <c r="H111" i="4"/>
  <c r="H111" i="12"/>
  <c r="H111" i="14"/>
  <c r="H75" i="13"/>
  <c r="H75" i="14"/>
  <c r="H75" i="5"/>
  <c r="H75" i="15"/>
  <c r="H322" i="4"/>
  <c r="H313" i="5"/>
  <c r="H185" i="14"/>
  <c r="H57" i="13"/>
  <c r="H57" i="11"/>
  <c r="H57" i="12"/>
  <c r="H80" i="15"/>
  <c r="H80" i="13"/>
  <c r="H80" i="12"/>
  <c r="J238" i="6"/>
  <c r="J26" i="6"/>
  <c r="H26" i="3"/>
  <c r="H23" i="14"/>
  <c r="H18" i="13"/>
  <c r="H18" i="5"/>
  <c r="H18" i="12"/>
  <c r="H109" i="14"/>
  <c r="H308" i="12"/>
  <c r="H243" i="3"/>
  <c r="H15" i="12"/>
  <c r="J165" i="6"/>
  <c r="H353" i="11"/>
  <c r="H184" i="14"/>
  <c r="H349" i="14"/>
  <c r="H228" i="15"/>
  <c r="H304" i="13"/>
  <c r="H101" i="14"/>
  <c r="H101" i="11"/>
  <c r="J118" i="6"/>
  <c r="H218" i="14"/>
  <c r="H218" i="11"/>
  <c r="H218" i="12"/>
  <c r="H218" i="13"/>
  <c r="J311" i="6"/>
  <c r="H311" i="3"/>
  <c r="J275" i="6"/>
  <c r="H330" i="12"/>
  <c r="H330" i="11"/>
  <c r="H330" i="13"/>
  <c r="H32" i="4"/>
  <c r="H32" i="15"/>
  <c r="H32" i="13"/>
  <c r="H32" i="14"/>
  <c r="H32" i="5"/>
  <c r="J58" i="6"/>
  <c r="J331" i="6"/>
  <c r="H331" i="3"/>
  <c r="H336" i="15"/>
  <c r="H231" i="15"/>
  <c r="H231" i="14"/>
  <c r="H231" i="5"/>
  <c r="H231" i="13"/>
  <c r="J167" i="6"/>
  <c r="H302" i="15"/>
  <c r="H302" i="14"/>
  <c r="H302" i="4"/>
  <c r="H302" i="5"/>
  <c r="J82" i="6"/>
  <c r="H324" i="13"/>
  <c r="J241" i="6"/>
  <c r="H241" i="3"/>
  <c r="H264" i="4"/>
  <c r="H264" i="5"/>
  <c r="H264" i="11"/>
  <c r="H264" i="14"/>
  <c r="H264" i="15"/>
  <c r="H24" i="14"/>
  <c r="H24" i="13"/>
  <c r="H24" i="15"/>
  <c r="H24" i="5"/>
  <c r="H361" i="12"/>
  <c r="J350" i="6"/>
  <c r="H350" i="3"/>
  <c r="H99" i="12"/>
  <c r="H99" i="5"/>
  <c r="H99" i="15"/>
  <c r="H99" i="13"/>
  <c r="H99" i="14"/>
  <c r="H209" i="12"/>
  <c r="H209" i="13"/>
  <c r="H209" i="11"/>
  <c r="H209" i="4"/>
  <c r="J202" i="6"/>
  <c r="H202" i="3"/>
  <c r="H77" i="13"/>
  <c r="H231" i="11"/>
  <c r="J125" i="6"/>
  <c r="H125" i="3"/>
  <c r="H58" i="3"/>
  <c r="H175" i="12"/>
  <c r="H175" i="5"/>
  <c r="H175" i="4"/>
  <c r="H261" i="5"/>
  <c r="H346" i="3"/>
  <c r="J139" i="6"/>
  <c r="H139" i="3"/>
  <c r="J174" i="6"/>
  <c r="H174" i="3"/>
  <c r="J68" i="6"/>
  <c r="H68" i="3"/>
  <c r="J154" i="6"/>
  <c r="H154" i="3"/>
  <c r="H116" i="15"/>
  <c r="H116" i="5"/>
  <c r="J114" i="6"/>
  <c r="H357" i="13"/>
  <c r="H357" i="4"/>
  <c r="H357" i="5"/>
  <c r="H357" i="15"/>
  <c r="H101" i="4"/>
  <c r="J290" i="6"/>
  <c r="H290" i="3"/>
  <c r="H246" i="14"/>
  <c r="H353" i="15"/>
  <c r="J161" i="6"/>
  <c r="H22" i="15"/>
  <c r="J356" i="6"/>
  <c r="H36" i="11"/>
  <c r="H196" i="14"/>
  <c r="H196" i="15"/>
  <c r="H196" i="4"/>
  <c r="H196" i="5"/>
  <c r="H176" i="4"/>
  <c r="H63" i="13"/>
  <c r="H149" i="4"/>
  <c r="J27" i="6"/>
  <c r="H218" i="5"/>
  <c r="J339" i="6"/>
  <c r="H339" i="3"/>
  <c r="H231" i="4"/>
  <c r="H282" i="5"/>
  <c r="H282" i="4"/>
  <c r="H282" i="15"/>
  <c r="H282" i="14"/>
  <c r="H32" i="11"/>
  <c r="H97" i="14"/>
  <c r="H232" i="14"/>
  <c r="H287" i="5"/>
  <c r="H174" i="5"/>
  <c r="H181" i="11"/>
  <c r="H187" i="14"/>
  <c r="H177" i="12"/>
  <c r="H72" i="11"/>
  <c r="J179" i="6"/>
  <c r="J130" i="6"/>
  <c r="H192" i="12"/>
  <c r="J37" i="6"/>
  <c r="H37" i="3"/>
  <c r="H300" i="15"/>
  <c r="J299" i="6"/>
  <c r="H299" i="3"/>
  <c r="H68" i="14"/>
  <c r="H97" i="5"/>
  <c r="H278" i="5"/>
  <c r="H278" i="4"/>
  <c r="H278" i="13"/>
  <c r="H278" i="15"/>
  <c r="H227" i="11"/>
  <c r="H65" i="14"/>
  <c r="H217" i="15"/>
  <c r="H89" i="13"/>
  <c r="H304" i="5"/>
  <c r="J112" i="6"/>
  <c r="H112" i="3"/>
  <c r="J258" i="6"/>
  <c r="H258" i="3"/>
  <c r="J156" i="6"/>
  <c r="H209" i="5"/>
  <c r="H81" i="13"/>
  <c r="H40" i="11"/>
  <c r="H274" i="13"/>
  <c r="H274" i="14"/>
  <c r="H274" i="4"/>
  <c r="H274" i="5"/>
  <c r="H19" i="15"/>
  <c r="H330" i="14"/>
  <c r="H352" i="13"/>
  <c r="H352" i="15"/>
  <c r="H352" i="5"/>
  <c r="H352" i="4"/>
  <c r="H352" i="14"/>
  <c r="H261" i="3"/>
  <c r="H110" i="4"/>
  <c r="H358" i="14"/>
  <c r="H232" i="3"/>
  <c r="H250" i="13"/>
  <c r="J208" i="6"/>
  <c r="H208" i="3"/>
  <c r="H287" i="14"/>
  <c r="H238" i="15"/>
  <c r="H238" i="11"/>
  <c r="H238" i="12"/>
  <c r="H174" i="4"/>
  <c r="J316" i="6"/>
  <c r="H301" i="4"/>
  <c r="H98" i="13"/>
  <c r="J307" i="6"/>
  <c r="H106" i="13"/>
  <c r="H106" i="5"/>
  <c r="H106" i="14"/>
  <c r="H143" i="13"/>
  <c r="H30" i="14"/>
  <c r="H43" i="14"/>
  <c r="H43" i="12"/>
  <c r="H43" i="11"/>
  <c r="H246" i="3"/>
  <c r="H289" i="15"/>
  <c r="H89" i="15"/>
  <c r="J185" i="6"/>
  <c r="H185" i="3"/>
  <c r="J50" i="6"/>
  <c r="H50" i="3"/>
  <c r="J187" i="6"/>
  <c r="J64" i="6"/>
  <c r="H64" i="3"/>
  <c r="J171" i="6"/>
  <c r="H171" i="3"/>
  <c r="H225" i="4"/>
  <c r="H225" i="5"/>
  <c r="H225" i="15"/>
  <c r="H225" i="12"/>
  <c r="H50" i="13"/>
  <c r="H50" i="11"/>
  <c r="J49" i="6"/>
  <c r="H49" i="3"/>
  <c r="H71" i="13"/>
  <c r="H71" i="14"/>
  <c r="H71" i="5"/>
  <c r="H342" i="14"/>
  <c r="H342" i="12"/>
  <c r="H342" i="11"/>
  <c r="H29" i="14"/>
  <c r="H29" i="11"/>
  <c r="H29" i="12"/>
  <c r="J348" i="6"/>
  <c r="H348" i="3"/>
  <c r="J122" i="6"/>
  <c r="J330" i="6"/>
  <c r="H330" i="3"/>
  <c r="H331" i="12"/>
  <c r="H331" i="13"/>
  <c r="H331" i="11"/>
  <c r="J354" i="6"/>
  <c r="J211" i="6"/>
  <c r="H211" i="3"/>
  <c r="H76" i="13"/>
  <c r="H76" i="15"/>
  <c r="H76" i="14"/>
  <c r="H76" i="4"/>
  <c r="H167" i="15"/>
  <c r="H167" i="4"/>
  <c r="H167" i="5"/>
  <c r="H194" i="13"/>
  <c r="H194" i="5"/>
  <c r="H194" i="14"/>
  <c r="H336" i="13"/>
  <c r="J302" i="6"/>
  <c r="H241" i="11"/>
  <c r="H241" i="12"/>
  <c r="J230" i="6"/>
  <c r="H230" i="3"/>
  <c r="J237" i="6"/>
  <c r="H15" i="15"/>
  <c r="H350" i="15"/>
  <c r="H350" i="13"/>
  <c r="H350" i="12"/>
  <c r="J74" i="6"/>
  <c r="H74" i="3"/>
  <c r="J150" i="6"/>
  <c r="H150" i="3"/>
  <c r="H359" i="14"/>
  <c r="H359" i="15"/>
  <c r="H359" i="5"/>
  <c r="H42" i="13"/>
  <c r="H193" i="14"/>
  <c r="H193" i="5"/>
  <c r="H202" i="12"/>
  <c r="H202" i="4"/>
  <c r="H202" i="14"/>
  <c r="H202" i="13"/>
  <c r="H329" i="15"/>
  <c r="H329" i="5"/>
  <c r="H329" i="12"/>
  <c r="H329" i="13"/>
  <c r="J197" i="6"/>
  <c r="H197" i="3"/>
  <c r="H139" i="14"/>
  <c r="H139" i="12"/>
  <c r="H139" i="13"/>
  <c r="H324" i="15"/>
  <c r="H30" i="11"/>
  <c r="H310" i="12"/>
  <c r="H310" i="4"/>
  <c r="H310" i="11"/>
  <c r="H313" i="12"/>
  <c r="H154" i="14"/>
  <c r="H154" i="13"/>
  <c r="H154" i="12"/>
  <c r="H154" i="5"/>
  <c r="J177" i="6"/>
  <c r="J343" i="6"/>
  <c r="H343" i="3"/>
  <c r="H98" i="15"/>
  <c r="H158" i="14"/>
  <c r="H158" i="15"/>
  <c r="H158" i="13"/>
  <c r="H56" i="15"/>
  <c r="H342" i="5"/>
  <c r="H356" i="4"/>
  <c r="H356" i="15"/>
  <c r="H356" i="11"/>
  <c r="H356" i="12"/>
  <c r="J228" i="6"/>
  <c r="H228" i="3"/>
  <c r="H103" i="14"/>
  <c r="H103" i="5"/>
  <c r="H103" i="12"/>
  <c r="H339" i="13"/>
  <c r="H339" i="15"/>
  <c r="H339" i="4"/>
  <c r="H339" i="5"/>
  <c r="H339" i="14"/>
  <c r="H211" i="12"/>
  <c r="H303" i="5"/>
  <c r="H175" i="11"/>
  <c r="H62" i="14"/>
  <c r="H261" i="14"/>
  <c r="J250" i="6"/>
  <c r="H250" i="3"/>
  <c r="H301" i="13"/>
  <c r="H91" i="13"/>
  <c r="H91" i="11"/>
  <c r="H91" i="12"/>
  <c r="H202" i="11"/>
  <c r="H275" i="15"/>
  <c r="H239" i="13"/>
  <c r="H210" i="12"/>
  <c r="H69" i="14"/>
  <c r="H69" i="13"/>
  <c r="H121" i="11"/>
  <c r="J188" i="6"/>
  <c r="H251" i="15"/>
  <c r="H251" i="5"/>
  <c r="H251" i="12"/>
  <c r="J88" i="6"/>
  <c r="H361" i="4"/>
  <c r="H143" i="15"/>
  <c r="J79" i="6"/>
  <c r="H30" i="4"/>
  <c r="H299" i="5"/>
  <c r="H299" i="4"/>
  <c r="H299" i="13"/>
  <c r="H299" i="14"/>
  <c r="H299" i="15"/>
  <c r="J327" i="6"/>
  <c r="H342" i="15"/>
  <c r="H42" i="12"/>
  <c r="H63" i="15"/>
  <c r="H156" i="13"/>
  <c r="H156" i="15"/>
  <c r="H156" i="5"/>
  <c r="H156" i="4"/>
  <c r="H156" i="14"/>
  <c r="H219" i="4"/>
  <c r="H152" i="5"/>
  <c r="H118" i="3"/>
  <c r="J247" i="6"/>
  <c r="J326" i="6"/>
  <c r="J274" i="6"/>
  <c r="H274" i="3"/>
  <c r="H205" i="12"/>
  <c r="H205" i="5"/>
  <c r="J212" i="6"/>
  <c r="H175" i="13"/>
  <c r="J318" i="6"/>
  <c r="H318" i="3"/>
  <c r="H62" i="12"/>
  <c r="J325" i="6"/>
  <c r="H69" i="11"/>
  <c r="H88" i="13"/>
  <c r="H71" i="11"/>
  <c r="H339" i="12"/>
  <c r="H329" i="11"/>
  <c r="J249" i="6"/>
  <c r="H336" i="5"/>
  <c r="H50" i="14"/>
  <c r="H252" i="5"/>
  <c r="H129" i="4"/>
  <c r="H26" i="14"/>
  <c r="H26" i="15"/>
  <c r="H26" i="5"/>
  <c r="J166" i="6"/>
  <c r="J18" i="6"/>
  <c r="H169" i="4"/>
  <c r="H64" i="4"/>
  <c r="H165" i="4"/>
  <c r="H165" i="14"/>
  <c r="H165" i="5"/>
  <c r="H295" i="4"/>
  <c r="H184" i="12"/>
  <c r="H342" i="3"/>
  <c r="H349" i="4"/>
  <c r="H277" i="5"/>
  <c r="H70" i="13"/>
  <c r="H49" i="5"/>
  <c r="H49" i="13"/>
  <c r="H49" i="14"/>
  <c r="J336" i="6"/>
  <c r="J181" i="6"/>
  <c r="H187" i="11"/>
  <c r="H187" i="12"/>
  <c r="H171" i="14"/>
  <c r="H171" i="11"/>
  <c r="H171" i="15"/>
  <c r="H191" i="14"/>
  <c r="H191" i="15"/>
  <c r="H191" i="5"/>
  <c r="H191" i="13"/>
  <c r="H191" i="4"/>
  <c r="J183" i="6"/>
  <c r="H183" i="3"/>
  <c r="H276" i="14"/>
  <c r="H276" i="12"/>
  <c r="H276" i="15"/>
  <c r="H276" i="13"/>
  <c r="H276" i="11"/>
  <c r="H276" i="5"/>
  <c r="H275" i="4"/>
  <c r="H275" i="5"/>
  <c r="H231" i="12"/>
  <c r="J32" i="6"/>
  <c r="H32" i="3"/>
  <c r="H354" i="15"/>
  <c r="H354" i="11"/>
  <c r="J22" i="6"/>
  <c r="H82" i="14"/>
  <c r="H82" i="15"/>
  <c r="H82" i="13"/>
  <c r="H82" i="4"/>
  <c r="H324" i="3"/>
  <c r="J264" i="6"/>
  <c r="J151" i="6"/>
  <c r="H151" i="3"/>
  <c r="H98" i="4"/>
  <c r="J243" i="6"/>
  <c r="J317" i="6"/>
  <c r="J131" i="6"/>
  <c r="H64" i="12"/>
  <c r="H101" i="5"/>
  <c r="H353" i="5"/>
  <c r="H74" i="11"/>
  <c r="H74" i="12"/>
  <c r="H74" i="15"/>
  <c r="H74" i="13"/>
  <c r="H36" i="12"/>
  <c r="J359" i="6"/>
  <c r="H359" i="3"/>
  <c r="H217" i="11"/>
  <c r="H191" i="12"/>
  <c r="J209" i="6"/>
  <c r="H209" i="3"/>
  <c r="H125" i="14"/>
  <c r="H125" i="11"/>
  <c r="H125" i="15"/>
  <c r="H32" i="12"/>
  <c r="H62" i="4"/>
  <c r="H268" i="5"/>
  <c r="H268" i="12"/>
  <c r="H268" i="4"/>
  <c r="H268" i="13"/>
  <c r="H268" i="11"/>
  <c r="H268" i="14"/>
  <c r="H313" i="11"/>
  <c r="J56" i="6"/>
  <c r="H336" i="12"/>
  <c r="H177" i="14"/>
  <c r="H177" i="4"/>
  <c r="H177" i="5"/>
  <c r="H177" i="15"/>
  <c r="H72" i="12"/>
  <c r="H343" i="14"/>
  <c r="H343" i="13"/>
  <c r="H343" i="15"/>
  <c r="H343" i="4"/>
  <c r="H256" i="5"/>
  <c r="H90" i="12"/>
  <c r="H90" i="11"/>
  <c r="H33" i="14"/>
  <c r="H199" i="12"/>
  <c r="H157" i="4"/>
  <c r="H157" i="14"/>
  <c r="H157" i="15"/>
  <c r="H100" i="15"/>
  <c r="H227" i="12"/>
  <c r="H310" i="3"/>
  <c r="H42" i="5"/>
  <c r="J178" i="6"/>
  <c r="H178" i="3"/>
  <c r="H27" i="5"/>
  <c r="H27" i="14"/>
  <c r="H27" i="13"/>
  <c r="H27" i="4"/>
  <c r="H27" i="15"/>
  <c r="H193" i="3"/>
  <c r="H232" i="11"/>
  <c r="H330" i="5"/>
  <c r="H175" i="3"/>
  <c r="H139" i="5"/>
  <c r="J335" i="6"/>
  <c r="H36" i="13"/>
  <c r="J272" i="6"/>
  <c r="H50" i="15"/>
  <c r="H82" i="12"/>
  <c r="H188" i="5"/>
  <c r="H188" i="11"/>
  <c r="H188" i="12"/>
  <c r="H241" i="15"/>
  <c r="H301" i="5"/>
  <c r="H308" i="4"/>
  <c r="H243" i="15"/>
  <c r="H256" i="15"/>
  <c r="H64" i="5"/>
  <c r="J132" i="6"/>
  <c r="H327" i="13"/>
  <c r="H327" i="11"/>
  <c r="H327" i="12"/>
  <c r="H356" i="5"/>
  <c r="H100" i="14"/>
  <c r="H99" i="4"/>
  <c r="H196" i="12"/>
  <c r="J153" i="6"/>
  <c r="H218" i="4"/>
  <c r="J360" i="6"/>
  <c r="H148" i="12"/>
  <c r="H280" i="3"/>
  <c r="H125" i="12"/>
  <c r="H137" i="5"/>
  <c r="H303" i="15"/>
  <c r="H325" i="5"/>
  <c r="H325" i="14"/>
  <c r="H325" i="15"/>
  <c r="H325" i="12"/>
  <c r="H268" i="15"/>
  <c r="H139" i="15"/>
  <c r="H33" i="4"/>
  <c r="J54" i="6"/>
  <c r="H66" i="3"/>
  <c r="H249" i="15"/>
  <c r="H249" i="12"/>
  <c r="H249" i="4"/>
  <c r="H185" i="5"/>
  <c r="H208" i="15"/>
  <c r="H208" i="14"/>
  <c r="H208" i="4"/>
  <c r="H80" i="14"/>
  <c r="H241" i="14"/>
  <c r="H343" i="5"/>
  <c r="H23" i="4"/>
  <c r="H109" i="5"/>
  <c r="H98" i="3"/>
  <c r="J162" i="6"/>
  <c r="H162" i="3"/>
  <c r="H361" i="13"/>
  <c r="H350" i="14"/>
  <c r="H158" i="5"/>
  <c r="H229" i="14"/>
  <c r="H300" i="14"/>
  <c r="H108" i="15"/>
  <c r="J189" i="6"/>
  <c r="H189" i="3"/>
  <c r="H68" i="15"/>
  <c r="H56" i="3"/>
  <c r="H266" i="5"/>
  <c r="H218" i="3"/>
  <c r="H336" i="14"/>
  <c r="H216" i="14"/>
  <c r="H216" i="15"/>
  <c r="H216" i="11"/>
  <c r="J235" i="6"/>
  <c r="J353" i="6"/>
  <c r="J176" i="6"/>
  <c r="H176" i="3"/>
  <c r="H118" i="11"/>
  <c r="H118" i="12"/>
  <c r="H118" i="4"/>
  <c r="H183" i="12"/>
  <c r="H183" i="13"/>
  <c r="J77" i="6"/>
  <c r="H77" i="3"/>
  <c r="J276" i="6"/>
  <c r="H276" i="3"/>
  <c r="H58" i="15"/>
  <c r="H58" i="4"/>
  <c r="J346" i="6"/>
  <c r="H22" i="11"/>
  <c r="H22" i="12"/>
  <c r="J217" i="6"/>
  <c r="H217" i="3"/>
  <c r="J261" i="6"/>
  <c r="J313" i="6"/>
  <c r="H336" i="3"/>
  <c r="J72" i="6"/>
  <c r="J308" i="6"/>
  <c r="H308" i="3"/>
  <c r="H317" i="12"/>
  <c r="H317" i="11"/>
  <c r="H131" i="14"/>
  <c r="H131" i="5"/>
  <c r="H131" i="12"/>
  <c r="J15" i="6"/>
  <c r="H171" i="12"/>
  <c r="H33" i="13"/>
  <c r="J25" i="6"/>
  <c r="H118" i="15"/>
  <c r="H211" i="4"/>
  <c r="J19" i="6"/>
  <c r="H19" i="3"/>
  <c r="J315" i="6"/>
  <c r="H315" i="3"/>
  <c r="H56" i="14"/>
  <c r="H56" i="11"/>
  <c r="H216" i="12"/>
  <c r="H185" i="4"/>
  <c r="H50" i="5"/>
  <c r="H230" i="12"/>
  <c r="H114" i="14"/>
  <c r="H114" i="15"/>
  <c r="H114" i="4"/>
  <c r="H317" i="13"/>
  <c r="H361" i="5"/>
  <c r="H30" i="5"/>
  <c r="H353" i="4"/>
  <c r="H225" i="11"/>
  <c r="J97" i="6"/>
  <c r="H97" i="3"/>
  <c r="H184" i="5"/>
  <c r="H22" i="4"/>
  <c r="H359" i="4"/>
  <c r="H191" i="11"/>
  <c r="H63" i="5"/>
  <c r="H85" i="5"/>
  <c r="H85" i="4"/>
  <c r="H85" i="12"/>
  <c r="H85" i="15"/>
  <c r="H183" i="15"/>
  <c r="J160" i="6"/>
  <c r="H58" i="12"/>
  <c r="J239" i="6"/>
  <c r="H23" i="11"/>
  <c r="H233" i="14"/>
  <c r="H233" i="12"/>
  <c r="H63" i="11"/>
  <c r="H219" i="11"/>
  <c r="J81" i="6"/>
  <c r="H40" i="13"/>
  <c r="J70" i="6"/>
  <c r="H70" i="3"/>
  <c r="H160" i="4"/>
  <c r="H272" i="13"/>
  <c r="H272" i="11"/>
  <c r="H272" i="12"/>
  <c r="J95" i="6"/>
  <c r="H95" i="3"/>
  <c r="H110" i="12"/>
  <c r="J309" i="6"/>
  <c r="H187" i="4"/>
  <c r="J200" i="6"/>
  <c r="H354" i="14"/>
  <c r="H317" i="15"/>
  <c r="H131" i="11"/>
  <c r="J143" i="6"/>
  <c r="H143" i="3"/>
  <c r="H79" i="5"/>
  <c r="H79" i="14"/>
  <c r="H79" i="15"/>
  <c r="H300" i="4"/>
  <c r="H132" i="4"/>
  <c r="H132" i="11"/>
  <c r="H68" i="5"/>
  <c r="H353" i="13"/>
  <c r="H33" i="12"/>
  <c r="H199" i="11"/>
  <c r="H359" i="12"/>
  <c r="J345" i="6"/>
  <c r="H153" i="5"/>
  <c r="H153" i="11"/>
  <c r="H153" i="12"/>
  <c r="H89" i="4"/>
  <c r="H112" i="5"/>
  <c r="H112" i="4"/>
  <c r="H112" i="15"/>
  <c r="H112" i="13"/>
  <c r="H348" i="5"/>
  <c r="H193" i="12"/>
  <c r="J323" i="6"/>
  <c r="H145" i="5"/>
  <c r="H145" i="14"/>
  <c r="H145" i="4"/>
  <c r="H145" i="11"/>
  <c r="H81" i="3"/>
  <c r="H360" i="15"/>
  <c r="H360" i="12"/>
  <c r="H360" i="5"/>
  <c r="H247" i="15"/>
  <c r="H247" i="11"/>
  <c r="H326" i="4"/>
  <c r="H326" i="14"/>
  <c r="H326" i="12"/>
  <c r="H326" i="5"/>
  <c r="H70" i="14"/>
  <c r="H77" i="5"/>
  <c r="H84" i="13"/>
  <c r="H84" i="15"/>
  <c r="H84" i="4"/>
  <c r="H84" i="12"/>
  <c r="H19" i="4"/>
  <c r="H330" i="4"/>
  <c r="H190" i="13"/>
  <c r="J133" i="6"/>
  <c r="H267" i="15"/>
  <c r="H267" i="14"/>
  <c r="H267" i="4"/>
  <c r="H267" i="5"/>
  <c r="H267" i="11"/>
  <c r="H309" i="5"/>
  <c r="H300" i="13"/>
  <c r="H156" i="3"/>
  <c r="H337" i="15"/>
  <c r="J321" i="6"/>
  <c r="H54" i="12"/>
  <c r="H54" i="11"/>
  <c r="J80" i="6"/>
  <c r="H80" i="3"/>
  <c r="H287" i="4"/>
  <c r="H110" i="11"/>
  <c r="H315" i="14"/>
  <c r="J305" i="6"/>
  <c r="H200" i="12"/>
  <c r="H230" i="15"/>
  <c r="H116" i="12"/>
  <c r="H162" i="14"/>
  <c r="H162" i="5"/>
  <c r="H162" i="12"/>
  <c r="H162" i="15"/>
  <c r="H162" i="13"/>
  <c r="H233" i="11"/>
  <c r="H192" i="11"/>
  <c r="H90" i="13"/>
  <c r="H107" i="12"/>
  <c r="H189" i="5"/>
  <c r="H189" i="15"/>
  <c r="H189" i="14"/>
  <c r="J120" i="6"/>
  <c r="H345" i="14"/>
  <c r="J92" i="6"/>
  <c r="H163" i="12"/>
  <c r="H142" i="12"/>
  <c r="H338" i="5"/>
  <c r="H236" i="5"/>
  <c r="H92" i="12"/>
  <c r="H113" i="11"/>
  <c r="H127" i="15"/>
  <c r="H297" i="4"/>
  <c r="H128" i="12"/>
  <c r="H271" i="14"/>
  <c r="H78" i="3"/>
  <c r="H265" i="5"/>
  <c r="H96" i="12"/>
  <c r="H146" i="12"/>
  <c r="H355" i="5"/>
  <c r="H127" i="5"/>
  <c r="H104" i="12"/>
  <c r="H312" i="4"/>
  <c r="H134" i="4"/>
  <c r="H126" i="15"/>
  <c r="H298" i="5"/>
  <c r="H47" i="15"/>
  <c r="H126" i="13"/>
  <c r="H281" i="12"/>
  <c r="H297" i="14"/>
  <c r="H236" i="14"/>
  <c r="H338" i="13"/>
  <c r="H271" i="3"/>
  <c r="H255" i="12"/>
  <c r="H155" i="5"/>
  <c r="H126" i="4"/>
  <c r="H296" i="12"/>
  <c r="H141" i="5"/>
  <c r="H312" i="5"/>
  <c r="H338" i="12"/>
  <c r="H126" i="5"/>
  <c r="B5" i="9" l="1"/>
  <c r="B16" i="9"/>
  <c r="K16" i="11" l="1"/>
  <c r="K19" i="11"/>
  <c r="K18" i="11"/>
  <c r="K17" i="11"/>
  <c r="K15" i="11"/>
  <c r="K257" i="15"/>
  <c r="K214" i="15"/>
  <c r="K201" i="15"/>
  <c r="K300" i="15"/>
  <c r="K174" i="15"/>
  <c r="K89" i="15"/>
  <c r="K299" i="15"/>
  <c r="K200" i="15"/>
  <c r="K145" i="15"/>
  <c r="K326" i="15"/>
  <c r="K186" i="15"/>
  <c r="K243" i="15"/>
  <c r="K104" i="15"/>
  <c r="K215" i="15"/>
  <c r="K242" i="15"/>
  <c r="K74" i="15"/>
  <c r="K76" i="15"/>
  <c r="K258" i="15"/>
  <c r="K229" i="15"/>
  <c r="K284" i="15"/>
  <c r="K187" i="15"/>
  <c r="K256" i="15"/>
  <c r="K340" i="15"/>
  <c r="K271" i="15"/>
  <c r="K47" i="15"/>
  <c r="K244" i="15"/>
  <c r="K48" i="15"/>
  <c r="K272" i="15"/>
  <c r="K102" i="15"/>
  <c r="K216" i="15"/>
  <c r="K130" i="15"/>
  <c r="K160" i="15"/>
  <c r="K62" i="15"/>
  <c r="K118" i="15"/>
  <c r="K312" i="15"/>
  <c r="K202" i="15"/>
  <c r="K61" i="15"/>
  <c r="K158" i="15"/>
  <c r="K342" i="15"/>
  <c r="K286" i="15"/>
  <c r="K356" i="15"/>
  <c r="K88" i="15"/>
  <c r="K60" i="15"/>
  <c r="K230" i="15"/>
  <c r="K39" i="15"/>
  <c r="K37" i="15"/>
  <c r="K116" i="15"/>
  <c r="K313" i="15"/>
  <c r="K144" i="15"/>
  <c r="K327" i="15"/>
  <c r="K228" i="15"/>
  <c r="K38" i="15"/>
  <c r="K146" i="15"/>
  <c r="K285" i="15"/>
  <c r="K270" i="15"/>
  <c r="K188" i="15"/>
  <c r="K103" i="15"/>
  <c r="K46" i="15"/>
  <c r="K314" i="15"/>
  <c r="K341" i="15"/>
  <c r="K75" i="15"/>
  <c r="K354" i="15"/>
  <c r="K159" i="15"/>
  <c r="K90" i="15"/>
  <c r="K172" i="15"/>
  <c r="K131" i="15"/>
  <c r="K173" i="15"/>
  <c r="K328" i="15"/>
  <c r="K132" i="15"/>
  <c r="K355" i="15"/>
  <c r="K298" i="15"/>
  <c r="K117" i="15"/>
  <c r="K31" i="15"/>
  <c r="K27" i="15"/>
  <c r="K28" i="15"/>
  <c r="K30" i="15"/>
  <c r="K29" i="15"/>
  <c r="K5" i="4"/>
  <c r="K9" i="4"/>
  <c r="K6" i="4"/>
  <c r="K7" i="4"/>
  <c r="K8" i="4"/>
  <c r="K24" i="13"/>
  <c r="K23" i="13"/>
  <c r="K21" i="13"/>
  <c r="K26" i="13"/>
  <c r="K22" i="13"/>
  <c r="K20" i="13"/>
  <c r="K25" i="13"/>
  <c r="K2" i="4"/>
  <c r="K3" i="4"/>
  <c r="K30" i="5"/>
  <c r="K31" i="5"/>
  <c r="K27" i="5"/>
  <c r="K28" i="5"/>
  <c r="K29" i="5"/>
  <c r="K13" i="5"/>
  <c r="K11" i="5"/>
  <c r="K14" i="5"/>
  <c r="K10" i="5"/>
  <c r="K12" i="5"/>
  <c r="K28" i="12"/>
  <c r="K27" i="12"/>
  <c r="K29" i="12"/>
  <c r="K30" i="12"/>
  <c r="K31" i="12"/>
  <c r="K12" i="13"/>
  <c r="K11" i="13"/>
  <c r="K14" i="13"/>
  <c r="K13" i="13"/>
  <c r="K10" i="13"/>
  <c r="K30" i="4"/>
  <c r="K31" i="4"/>
  <c r="K27" i="4"/>
  <c r="K28" i="4"/>
  <c r="K29" i="4"/>
  <c r="K341" i="5"/>
  <c r="K186" i="5"/>
  <c r="K62" i="5"/>
  <c r="K272" i="5"/>
  <c r="K60" i="5"/>
  <c r="K356" i="5"/>
  <c r="K74" i="5"/>
  <c r="K312" i="5"/>
  <c r="K145" i="5"/>
  <c r="K61" i="5"/>
  <c r="K285" i="5"/>
  <c r="K117" i="5"/>
  <c r="K327" i="5"/>
  <c r="K39" i="5"/>
  <c r="K216" i="5"/>
  <c r="K102" i="5"/>
  <c r="K37" i="5"/>
  <c r="K286" i="5"/>
  <c r="K116" i="5"/>
  <c r="K103" i="5"/>
  <c r="K38" i="5"/>
  <c r="K132" i="5"/>
  <c r="K284" i="5"/>
  <c r="K159" i="5"/>
  <c r="K104" i="5"/>
  <c r="K228" i="5"/>
  <c r="K230" i="5"/>
  <c r="K76" i="5"/>
  <c r="K146" i="5"/>
  <c r="K242" i="5"/>
  <c r="K355" i="5"/>
  <c r="K200" i="5"/>
  <c r="K354" i="5"/>
  <c r="K88" i="5"/>
  <c r="K271" i="5"/>
  <c r="K229" i="5"/>
  <c r="K270" i="5"/>
  <c r="K202" i="5"/>
  <c r="K214" i="5"/>
  <c r="K298" i="5"/>
  <c r="K188" i="5"/>
  <c r="K257" i="5"/>
  <c r="K46" i="5"/>
  <c r="K340" i="5"/>
  <c r="K118" i="5"/>
  <c r="K256" i="5"/>
  <c r="K243" i="5"/>
  <c r="K313" i="5"/>
  <c r="K299" i="5"/>
  <c r="K314" i="5"/>
  <c r="K75" i="5"/>
  <c r="K172" i="5"/>
  <c r="K215" i="5"/>
  <c r="K201" i="5"/>
  <c r="K300" i="5"/>
  <c r="K89" i="5"/>
  <c r="K174" i="5"/>
  <c r="K158" i="5"/>
  <c r="K130" i="5"/>
  <c r="K144" i="5"/>
  <c r="K160" i="5"/>
  <c r="K48" i="5"/>
  <c r="K328" i="5"/>
  <c r="K187" i="5"/>
  <c r="K47" i="5"/>
  <c r="K342" i="5"/>
  <c r="K90" i="5"/>
  <c r="K244" i="5"/>
  <c r="K131" i="5"/>
  <c r="K326" i="5"/>
  <c r="K258" i="5"/>
  <c r="K173" i="5"/>
  <c r="K8" i="15"/>
  <c r="K9" i="15"/>
  <c r="K6" i="15"/>
  <c r="K5" i="15"/>
  <c r="K7" i="15"/>
  <c r="K4" i="4"/>
  <c r="K15" i="5"/>
  <c r="K18" i="5"/>
  <c r="K17" i="5"/>
  <c r="K16" i="5"/>
  <c r="K19" i="5"/>
  <c r="K3" i="5"/>
  <c r="K2" i="5"/>
  <c r="K234" i="14"/>
  <c r="K210" i="14"/>
  <c r="K77" i="14"/>
  <c r="K217" i="14"/>
  <c r="K98" i="14"/>
  <c r="K84" i="14"/>
  <c r="K154" i="14"/>
  <c r="K190" i="14"/>
  <c r="K360" i="14"/>
  <c r="K82" i="14"/>
  <c r="K259" i="14"/>
  <c r="K134" i="14"/>
  <c r="K349" i="14"/>
  <c r="K277" i="14"/>
  <c r="K348" i="14"/>
  <c r="K180" i="14"/>
  <c r="K92" i="14"/>
  <c r="K304" i="14"/>
  <c r="K41" i="14"/>
  <c r="K110" i="14"/>
  <c r="K165" i="14"/>
  <c r="K261" i="14"/>
  <c r="K247" i="14"/>
  <c r="K69" i="14"/>
  <c r="K347" i="14"/>
  <c r="K168" i="14"/>
  <c r="K51" i="14"/>
  <c r="K81" i="14"/>
  <c r="K276" i="14"/>
  <c r="K161" i="14"/>
  <c r="K83" i="14"/>
  <c r="K308" i="14"/>
  <c r="K50" i="14"/>
  <c r="K292" i="14"/>
  <c r="K252" i="14"/>
  <c r="K303" i="14"/>
  <c r="K223" i="14"/>
  <c r="K79" i="14"/>
  <c r="K67" i="14"/>
  <c r="K138" i="14"/>
  <c r="K335" i="14"/>
  <c r="K293" i="14"/>
  <c r="K125" i="14"/>
  <c r="K345" i="14"/>
  <c r="K181" i="14"/>
  <c r="K189" i="14"/>
  <c r="K218" i="14"/>
  <c r="K262" i="14"/>
  <c r="K319" i="14"/>
  <c r="K278" i="14"/>
  <c r="K175" i="14"/>
  <c r="K194" i="14"/>
  <c r="K97" i="14"/>
  <c r="K166" i="14"/>
  <c r="K63" i="14"/>
  <c r="K246" i="14"/>
  <c r="K250" i="14"/>
  <c r="K42" i="14"/>
  <c r="K265" i="14"/>
  <c r="K49" i="14"/>
  <c r="K329" i="14"/>
  <c r="K205" i="14"/>
  <c r="K264" i="14"/>
  <c r="K315" i="14"/>
  <c r="K147" i="14"/>
  <c r="K122" i="14"/>
  <c r="K196" i="14"/>
  <c r="K109" i="14"/>
  <c r="K294" i="14"/>
  <c r="K151" i="14"/>
  <c r="K112" i="14"/>
  <c r="K280" i="14"/>
  <c r="K208" i="14"/>
  <c r="K91" i="14"/>
  <c r="K105" i="14"/>
  <c r="K236" i="14"/>
  <c r="K350" i="14"/>
  <c r="K52" i="14"/>
  <c r="K176" i="14"/>
  <c r="K343" i="14"/>
  <c r="K203" i="14"/>
  <c r="K302" i="14"/>
  <c r="K53" i="14"/>
  <c r="K55" i="14"/>
  <c r="K231" i="14"/>
  <c r="K80" i="14"/>
  <c r="K344" i="14"/>
  <c r="K289" i="14"/>
  <c r="K135" i="14"/>
  <c r="K177" i="14"/>
  <c r="K237" i="14"/>
  <c r="K232" i="14"/>
  <c r="K207" i="14"/>
  <c r="K149" i="14"/>
  <c r="K56" i="14"/>
  <c r="K153" i="14"/>
  <c r="K95" i="14"/>
  <c r="K220" i="14"/>
  <c r="K273" i="14"/>
  <c r="K322" i="14"/>
  <c r="K287" i="14"/>
  <c r="K346" i="14"/>
  <c r="K263" i="14"/>
  <c r="K221" i="14"/>
  <c r="K204" i="14"/>
  <c r="K106" i="14"/>
  <c r="K195" i="14"/>
  <c r="K40" i="14"/>
  <c r="K139" i="14"/>
  <c r="K163" i="14"/>
  <c r="K357" i="14"/>
  <c r="K206" i="14"/>
  <c r="K70" i="14"/>
  <c r="K288" i="14"/>
  <c r="K274" i="14"/>
  <c r="K209" i="14"/>
  <c r="K279" i="14"/>
  <c r="K78" i="14"/>
  <c r="K65" i="14"/>
  <c r="K148" i="14"/>
  <c r="K64" i="14"/>
  <c r="K124" i="14"/>
  <c r="K336" i="14"/>
  <c r="K245" i="14"/>
  <c r="K248" i="14"/>
  <c r="K164" i="14"/>
  <c r="K290" i="14"/>
  <c r="K333" i="14"/>
  <c r="K126" i="14"/>
  <c r="K123" i="14"/>
  <c r="K318" i="14"/>
  <c r="K235" i="14"/>
  <c r="K306" i="14"/>
  <c r="K162" i="14"/>
  <c r="K233" i="14"/>
  <c r="K178" i="14"/>
  <c r="K275" i="14"/>
  <c r="K317" i="14"/>
  <c r="K54" i="14"/>
  <c r="K119" i="14"/>
  <c r="K361" i="14"/>
  <c r="K334" i="14"/>
  <c r="K305" i="14"/>
  <c r="K191" i="14"/>
  <c r="K136" i="14"/>
  <c r="K193" i="14"/>
  <c r="K179" i="14"/>
  <c r="K330" i="14"/>
  <c r="K133" i="14"/>
  <c r="K320" i="14"/>
  <c r="K260" i="14"/>
  <c r="K167" i="14"/>
  <c r="K332" i="14"/>
  <c r="K137" i="14"/>
  <c r="K331" i="14"/>
  <c r="K120" i="14"/>
  <c r="K152" i="14"/>
  <c r="K111" i="14"/>
  <c r="K358" i="14"/>
  <c r="K182" i="14"/>
  <c r="K150" i="14"/>
  <c r="K222" i="14"/>
  <c r="K121" i="14"/>
  <c r="K266" i="14"/>
  <c r="K359" i="14"/>
  <c r="K68" i="14"/>
  <c r="K249" i="14"/>
  <c r="K108" i="14"/>
  <c r="K321" i="14"/>
  <c r="K307" i="14"/>
  <c r="K291" i="14"/>
  <c r="K301" i="14"/>
  <c r="K66" i="14"/>
  <c r="K93" i="14"/>
  <c r="K316" i="14"/>
  <c r="K96" i="14"/>
  <c r="K107" i="14"/>
  <c r="K238" i="14"/>
  <c r="K224" i="14"/>
  <c r="K140" i="14"/>
  <c r="K251" i="14"/>
  <c r="K192" i="14"/>
  <c r="K94" i="14"/>
  <c r="K219" i="14"/>
  <c r="K60" i="14"/>
  <c r="K76" i="14"/>
  <c r="K144" i="14"/>
  <c r="K39" i="14"/>
  <c r="K48" i="14"/>
  <c r="K216" i="14"/>
  <c r="K328" i="14"/>
  <c r="K243" i="14"/>
  <c r="K230" i="14"/>
  <c r="K174" i="14"/>
  <c r="K312" i="14"/>
  <c r="K145" i="14"/>
  <c r="K200" i="14"/>
  <c r="K214" i="14"/>
  <c r="K341" i="14"/>
  <c r="K272" i="14"/>
  <c r="K90" i="14"/>
  <c r="K46" i="14"/>
  <c r="K300" i="14"/>
  <c r="K104" i="14"/>
  <c r="K37" i="14"/>
  <c r="K258" i="14"/>
  <c r="K116" i="14"/>
  <c r="K132" i="14"/>
  <c r="K215" i="14"/>
  <c r="K47" i="14"/>
  <c r="K187" i="14"/>
  <c r="K146" i="14"/>
  <c r="K202" i="14"/>
  <c r="K340" i="14"/>
  <c r="K88" i="14"/>
  <c r="K326" i="14"/>
  <c r="K285" i="14"/>
  <c r="K131" i="14"/>
  <c r="K117" i="14"/>
  <c r="K201" i="14"/>
  <c r="K118" i="14"/>
  <c r="K229" i="14"/>
  <c r="K270" i="14"/>
  <c r="K89" i="14"/>
  <c r="K242" i="14"/>
  <c r="K103" i="14"/>
  <c r="K286" i="14"/>
  <c r="K356" i="14"/>
  <c r="K102" i="14"/>
  <c r="K173" i="14"/>
  <c r="K159" i="14"/>
  <c r="K298" i="14"/>
  <c r="K313" i="14"/>
  <c r="K228" i="14"/>
  <c r="K158" i="14"/>
  <c r="K172" i="14"/>
  <c r="K186" i="14"/>
  <c r="K257" i="14"/>
  <c r="K244" i="14"/>
  <c r="K355" i="14"/>
  <c r="K62" i="14"/>
  <c r="K74" i="14"/>
  <c r="K256" i="14"/>
  <c r="K61" i="14"/>
  <c r="K130" i="14"/>
  <c r="K38" i="14"/>
  <c r="K188" i="14"/>
  <c r="K271" i="14"/>
  <c r="K314" i="14"/>
  <c r="K160" i="14"/>
  <c r="K327" i="14"/>
  <c r="K284" i="14"/>
  <c r="K354" i="14"/>
  <c r="K342" i="14"/>
  <c r="K299" i="14"/>
  <c r="K75" i="14"/>
  <c r="K290" i="4"/>
  <c r="K331" i="4"/>
  <c r="K306" i="4"/>
  <c r="K210" i="4"/>
  <c r="K231" i="4"/>
  <c r="K193" i="4"/>
  <c r="K49" i="4"/>
  <c r="K221" i="4"/>
  <c r="K232" i="4"/>
  <c r="K301" i="4"/>
  <c r="K125" i="4"/>
  <c r="K357" i="4"/>
  <c r="K303" i="4"/>
  <c r="K55" i="4"/>
  <c r="K151" i="4"/>
  <c r="K287" i="4"/>
  <c r="K220" i="4"/>
  <c r="K120" i="4"/>
  <c r="K276" i="4"/>
  <c r="K42" i="4"/>
  <c r="K302" i="4"/>
  <c r="K162" i="4"/>
  <c r="K133" i="4"/>
  <c r="K249" i="4"/>
  <c r="K140" i="4"/>
  <c r="K168" i="4"/>
  <c r="K180" i="4"/>
  <c r="K108" i="4"/>
  <c r="K346" i="4"/>
  <c r="K123" i="4"/>
  <c r="K294" i="4"/>
  <c r="K177" i="4"/>
  <c r="K94" i="4"/>
  <c r="K288" i="4"/>
  <c r="K67" i="4"/>
  <c r="K190" i="4"/>
  <c r="K262" i="4"/>
  <c r="K40" i="4"/>
  <c r="K329" i="4"/>
  <c r="K152" i="4"/>
  <c r="K119" i="4"/>
  <c r="K56" i="4"/>
  <c r="K317" i="4"/>
  <c r="K289" i="4"/>
  <c r="K166" i="4"/>
  <c r="K223" i="4"/>
  <c r="K209" i="4"/>
  <c r="K259" i="4"/>
  <c r="K275" i="4"/>
  <c r="K68" i="4"/>
  <c r="K194" i="4"/>
  <c r="K207" i="4"/>
  <c r="K330" i="4"/>
  <c r="K360" i="4"/>
  <c r="K252" i="4"/>
  <c r="K69" i="4"/>
  <c r="K332" i="4"/>
  <c r="K175" i="4"/>
  <c r="K164" i="4"/>
  <c r="K98" i="4"/>
  <c r="K250" i="4"/>
  <c r="K322" i="4"/>
  <c r="K222" i="4"/>
  <c r="K266" i="4"/>
  <c r="K206" i="4"/>
  <c r="K292" i="4"/>
  <c r="K204" i="4"/>
  <c r="K205" i="4"/>
  <c r="K293" i="4"/>
  <c r="K165" i="4"/>
  <c r="K349" i="4"/>
  <c r="K345" i="4"/>
  <c r="K192" i="4"/>
  <c r="K136" i="4"/>
  <c r="K54" i="4"/>
  <c r="K264" i="4"/>
  <c r="K139" i="4"/>
  <c r="K203" i="4"/>
  <c r="K182" i="4"/>
  <c r="K110" i="4"/>
  <c r="K280" i="4"/>
  <c r="K304" i="4"/>
  <c r="K350" i="4"/>
  <c r="K135" i="4"/>
  <c r="K347" i="4"/>
  <c r="K263" i="4"/>
  <c r="K51" i="4"/>
  <c r="K224" i="4"/>
  <c r="K96" i="4"/>
  <c r="K93" i="4"/>
  <c r="K111" i="4"/>
  <c r="K70" i="4"/>
  <c r="K260" i="4"/>
  <c r="K97" i="4"/>
  <c r="K80" i="4"/>
  <c r="K196" i="4"/>
  <c r="K106" i="4"/>
  <c r="K251" i="4"/>
  <c r="K319" i="4"/>
  <c r="K218" i="4"/>
  <c r="K238" i="4"/>
  <c r="K348" i="4"/>
  <c r="K316" i="4"/>
  <c r="K273" i="4"/>
  <c r="K109" i="4"/>
  <c r="K245" i="4"/>
  <c r="K320" i="4"/>
  <c r="K137" i="4"/>
  <c r="K261" i="4"/>
  <c r="K247" i="4"/>
  <c r="K358" i="4"/>
  <c r="K359" i="4"/>
  <c r="K121" i="4"/>
  <c r="K291" i="4"/>
  <c r="K248" i="4"/>
  <c r="K336" i="4"/>
  <c r="K234" i="4"/>
  <c r="K153" i="4"/>
  <c r="K208" i="4"/>
  <c r="K147" i="4"/>
  <c r="K83" i="4"/>
  <c r="K318" i="4"/>
  <c r="K195" i="4"/>
  <c r="K305" i="4"/>
  <c r="K315" i="4"/>
  <c r="K92" i="4"/>
  <c r="K344" i="4"/>
  <c r="K167" i="4"/>
  <c r="K176" i="4"/>
  <c r="K138" i="4"/>
  <c r="K84" i="4"/>
  <c r="K217" i="4"/>
  <c r="K65" i="4"/>
  <c r="K78" i="4"/>
  <c r="K91" i="4"/>
  <c r="K112" i="4"/>
  <c r="K191" i="4"/>
  <c r="K41" i="4"/>
  <c r="K95" i="4"/>
  <c r="K53" i="4"/>
  <c r="K52" i="4"/>
  <c r="K134" i="4"/>
  <c r="K308" i="4"/>
  <c r="K235" i="4"/>
  <c r="K307" i="4"/>
  <c r="K66" i="4"/>
  <c r="K105" i="4"/>
  <c r="K148" i="4"/>
  <c r="K149" i="4"/>
  <c r="K279" i="4"/>
  <c r="K79" i="4"/>
  <c r="K189" i="4"/>
  <c r="K126" i="4"/>
  <c r="K179" i="4"/>
  <c r="K122" i="4"/>
  <c r="K278" i="4"/>
  <c r="K124" i="4"/>
  <c r="K237" i="4"/>
  <c r="K107" i="4"/>
  <c r="K50" i="4"/>
  <c r="K334" i="4"/>
  <c r="K77" i="4"/>
  <c r="K361" i="4"/>
  <c r="K335" i="4"/>
  <c r="K343" i="4"/>
  <c r="K265" i="4"/>
  <c r="K246" i="4"/>
  <c r="K321" i="4"/>
  <c r="K81" i="4"/>
  <c r="K178" i="4"/>
  <c r="K150" i="4"/>
  <c r="K163" i="4"/>
  <c r="K274" i="4"/>
  <c r="K64" i="4"/>
  <c r="K236" i="4"/>
  <c r="K277" i="4"/>
  <c r="K154" i="4"/>
  <c r="K233" i="4"/>
  <c r="K181" i="4"/>
  <c r="K63" i="4"/>
  <c r="K333" i="4"/>
  <c r="K82" i="4"/>
  <c r="K219" i="4"/>
  <c r="K161" i="4"/>
  <c r="K31" i="11"/>
  <c r="K30" i="11"/>
  <c r="K27" i="11"/>
  <c r="K28" i="11"/>
  <c r="K29" i="11"/>
  <c r="K112" i="15"/>
  <c r="K108" i="15"/>
  <c r="K345" i="15"/>
  <c r="K236" i="15"/>
  <c r="K63" i="15"/>
  <c r="K203" i="15"/>
  <c r="K250" i="15"/>
  <c r="K93" i="15"/>
  <c r="K233" i="15"/>
  <c r="K219" i="15"/>
  <c r="K330" i="15"/>
  <c r="K279" i="15"/>
  <c r="K123" i="15"/>
  <c r="K222" i="15"/>
  <c r="K94" i="15"/>
  <c r="K111" i="15"/>
  <c r="K65" i="15"/>
  <c r="K318" i="15"/>
  <c r="K78" i="15"/>
  <c r="K207" i="15"/>
  <c r="K319" i="15"/>
  <c r="K289" i="15"/>
  <c r="K175" i="15"/>
  <c r="K358" i="15"/>
  <c r="K280" i="15"/>
  <c r="K288" i="15"/>
  <c r="K121" i="15"/>
  <c r="K180" i="15"/>
  <c r="K67" i="15"/>
  <c r="K119" i="15"/>
  <c r="K223" i="15"/>
  <c r="K237" i="15"/>
  <c r="K308" i="15"/>
  <c r="K218" i="15"/>
  <c r="K235" i="15"/>
  <c r="K287" i="15"/>
  <c r="K91" i="15"/>
  <c r="K210" i="15"/>
  <c r="K150" i="15"/>
  <c r="K147" i="15"/>
  <c r="K40" i="15"/>
  <c r="K266" i="15"/>
  <c r="K259" i="15"/>
  <c r="K357" i="15"/>
  <c r="K194" i="15"/>
  <c r="K307" i="15"/>
  <c r="K126" i="15"/>
  <c r="K246" i="15"/>
  <c r="K332" i="15"/>
  <c r="K189" i="15"/>
  <c r="K110" i="15"/>
  <c r="K334" i="15"/>
  <c r="K315" i="15"/>
  <c r="K331" i="15"/>
  <c r="K333" i="15"/>
  <c r="K95" i="15"/>
  <c r="K292" i="15"/>
  <c r="K82" i="15"/>
  <c r="K208" i="15"/>
  <c r="K165" i="15"/>
  <c r="K359" i="15"/>
  <c r="K191" i="15"/>
  <c r="K81" i="15"/>
  <c r="K79" i="15"/>
  <c r="K224" i="15"/>
  <c r="K54" i="15"/>
  <c r="K181" i="15"/>
  <c r="K176" i="15"/>
  <c r="K344" i="15"/>
  <c r="K97" i="15"/>
  <c r="K275" i="15"/>
  <c r="K92" i="15"/>
  <c r="K260" i="15"/>
  <c r="K347" i="15"/>
  <c r="K105" i="15"/>
  <c r="K231" i="15"/>
  <c r="K42" i="15"/>
  <c r="K84" i="15"/>
  <c r="K83" i="15"/>
  <c r="K306" i="15"/>
  <c r="K206" i="15"/>
  <c r="K245" i="15"/>
  <c r="K140" i="15"/>
  <c r="K192" i="15"/>
  <c r="K139" i="15"/>
  <c r="K293" i="15"/>
  <c r="K167" i="15"/>
  <c r="K301" i="15"/>
  <c r="K238" i="15"/>
  <c r="K291" i="15"/>
  <c r="K133" i="15"/>
  <c r="K193" i="15"/>
  <c r="K350" i="15"/>
  <c r="K182" i="15"/>
  <c r="K249" i="15"/>
  <c r="K137" i="15"/>
  <c r="K262" i="15"/>
  <c r="K107" i="15"/>
  <c r="K148" i="15"/>
  <c r="K98" i="15"/>
  <c r="K77" i="15"/>
  <c r="K263" i="15"/>
  <c r="K96" i="15"/>
  <c r="K278" i="15"/>
  <c r="K205" i="15"/>
  <c r="K294" i="15"/>
  <c r="K177" i="15"/>
  <c r="K51" i="15"/>
  <c r="K52" i="15"/>
  <c r="K232" i="15"/>
  <c r="K69" i="15"/>
  <c r="K55" i="15"/>
  <c r="K162" i="15"/>
  <c r="K50" i="15"/>
  <c r="K153" i="15"/>
  <c r="K290" i="15"/>
  <c r="K220" i="15"/>
  <c r="K302" i="15"/>
  <c r="K329" i="15"/>
  <c r="K66" i="15"/>
  <c r="K265" i="15"/>
  <c r="K348" i="15"/>
  <c r="K277" i="15"/>
  <c r="K322" i="15"/>
  <c r="K303" i="15"/>
  <c r="K168" i="15"/>
  <c r="K251" i="15"/>
  <c r="K361" i="15"/>
  <c r="K248" i="15"/>
  <c r="K178" i="15"/>
  <c r="K161" i="15"/>
  <c r="K336" i="15"/>
  <c r="K179" i="15"/>
  <c r="K120" i="15"/>
  <c r="K124" i="15"/>
  <c r="K109" i="15"/>
  <c r="K70" i="15"/>
  <c r="K305" i="15"/>
  <c r="K247" i="15"/>
  <c r="K190" i="15"/>
  <c r="K41" i="15"/>
  <c r="K204" i="15"/>
  <c r="K49" i="15"/>
  <c r="K195" i="15"/>
  <c r="K196" i="15"/>
  <c r="K252" i="15"/>
  <c r="K122" i="15"/>
  <c r="K360" i="15"/>
  <c r="K136" i="15"/>
  <c r="K164" i="15"/>
  <c r="K125" i="15"/>
  <c r="K317" i="15"/>
  <c r="K166" i="15"/>
  <c r="K149" i="15"/>
  <c r="K346" i="15"/>
  <c r="K106" i="15"/>
  <c r="K264" i="15"/>
  <c r="K135" i="15"/>
  <c r="K209" i="15"/>
  <c r="K53" i="15"/>
  <c r="K56" i="15"/>
  <c r="K321" i="15"/>
  <c r="K154" i="15"/>
  <c r="K335" i="15"/>
  <c r="K304" i="15"/>
  <c r="K64" i="15"/>
  <c r="K261" i="15"/>
  <c r="K343" i="15"/>
  <c r="K152" i="15"/>
  <c r="K163" i="15"/>
  <c r="K138" i="15"/>
  <c r="K217" i="15"/>
  <c r="K134" i="15"/>
  <c r="K349" i="15"/>
  <c r="K80" i="15"/>
  <c r="K273" i="15"/>
  <c r="K151" i="15"/>
  <c r="K274" i="15"/>
  <c r="K320" i="15"/>
  <c r="K234" i="15"/>
  <c r="K221" i="15"/>
  <c r="K276" i="15"/>
  <c r="K68" i="15"/>
  <c r="K316" i="15"/>
  <c r="K143" i="13"/>
  <c r="K129" i="13"/>
  <c r="K71" i="13"/>
  <c r="K85" i="13"/>
  <c r="K170" i="13"/>
  <c r="K59" i="13"/>
  <c r="K36" i="13"/>
  <c r="K296" i="13"/>
  <c r="K268" i="13"/>
  <c r="K128" i="13"/>
  <c r="K281" i="13"/>
  <c r="K185" i="13"/>
  <c r="K337" i="13"/>
  <c r="K157" i="13"/>
  <c r="K127" i="13"/>
  <c r="K115" i="13"/>
  <c r="K141" i="13"/>
  <c r="K197" i="13"/>
  <c r="K239" i="13"/>
  <c r="K113" i="13"/>
  <c r="K99" i="13"/>
  <c r="K183" i="13"/>
  <c r="K198" i="13"/>
  <c r="K225" i="13"/>
  <c r="K325" i="13"/>
  <c r="K282" i="13"/>
  <c r="K353" i="13"/>
  <c r="K73" i="13"/>
  <c r="K35" i="13"/>
  <c r="K43" i="13"/>
  <c r="K171" i="13"/>
  <c r="K184" i="13"/>
  <c r="K114" i="13"/>
  <c r="K34" i="13"/>
  <c r="K45" i="13"/>
  <c r="K226" i="13"/>
  <c r="K283" i="13"/>
  <c r="K352" i="13"/>
  <c r="K44" i="13"/>
  <c r="K101" i="13"/>
  <c r="K269" i="13"/>
  <c r="K32" i="13"/>
  <c r="K267" i="13"/>
  <c r="K155" i="13"/>
  <c r="K87" i="13"/>
  <c r="K212" i="13"/>
  <c r="K255" i="13"/>
  <c r="K309" i="13"/>
  <c r="K310" i="13"/>
  <c r="K100" i="13"/>
  <c r="K169" i="13"/>
  <c r="K199" i="13"/>
  <c r="K324" i="13"/>
  <c r="K323" i="13"/>
  <c r="K86" i="13"/>
  <c r="K72" i="13"/>
  <c r="K57" i="13"/>
  <c r="K241" i="13"/>
  <c r="K227" i="13"/>
  <c r="K351" i="13"/>
  <c r="K339" i="13"/>
  <c r="K211" i="13"/>
  <c r="K33" i="13"/>
  <c r="K240" i="13"/>
  <c r="K253" i="13"/>
  <c r="K311" i="13"/>
  <c r="K297" i="13"/>
  <c r="K254" i="13"/>
  <c r="K58" i="13"/>
  <c r="K213" i="13"/>
  <c r="K142" i="13"/>
  <c r="K156" i="13"/>
  <c r="K338" i="13"/>
  <c r="K295" i="13"/>
  <c r="K104" i="11"/>
  <c r="K74" i="11"/>
  <c r="K160" i="11"/>
  <c r="K286" i="11"/>
  <c r="K60" i="11"/>
  <c r="K38" i="11"/>
  <c r="K327" i="11"/>
  <c r="K285" i="11"/>
  <c r="K103" i="11"/>
  <c r="K271" i="11"/>
  <c r="K89" i="11"/>
  <c r="K102" i="11"/>
  <c r="K144" i="11"/>
  <c r="K230" i="11"/>
  <c r="K258" i="11"/>
  <c r="K342" i="11"/>
  <c r="K172" i="11"/>
  <c r="K312" i="11"/>
  <c r="K47" i="11"/>
  <c r="K159" i="11"/>
  <c r="K256" i="11"/>
  <c r="K117" i="11"/>
  <c r="K202" i="11"/>
  <c r="K299" i="11"/>
  <c r="K130" i="11"/>
  <c r="K354" i="11"/>
  <c r="K186" i="11"/>
  <c r="K298" i="11"/>
  <c r="K229" i="11"/>
  <c r="K90" i="11"/>
  <c r="K328" i="11"/>
  <c r="K146" i="11"/>
  <c r="K228" i="11"/>
  <c r="K284" i="11"/>
  <c r="K216" i="11"/>
  <c r="K214" i="11"/>
  <c r="K244" i="11"/>
  <c r="K313" i="11"/>
  <c r="K61" i="11"/>
  <c r="K39" i="11"/>
  <c r="K62" i="11"/>
  <c r="K75" i="11"/>
  <c r="K341" i="11"/>
  <c r="K188" i="11"/>
  <c r="K356" i="11"/>
  <c r="K132" i="11"/>
  <c r="K257" i="11"/>
  <c r="K243" i="11"/>
  <c r="K88" i="11"/>
  <c r="K300" i="11"/>
  <c r="K200" i="11"/>
  <c r="K131" i="11"/>
  <c r="K116" i="11"/>
  <c r="K118" i="11"/>
  <c r="K272" i="11"/>
  <c r="K46" i="11"/>
  <c r="K215" i="11"/>
  <c r="K326" i="11"/>
  <c r="K270" i="11"/>
  <c r="K201" i="11"/>
  <c r="K340" i="11"/>
  <c r="K76" i="11"/>
  <c r="K242" i="11"/>
  <c r="K145" i="11"/>
  <c r="K355" i="11"/>
  <c r="K48" i="11"/>
  <c r="K314" i="11"/>
  <c r="K158" i="11"/>
  <c r="K187" i="11"/>
  <c r="K173" i="11"/>
  <c r="K37" i="11"/>
  <c r="K174" i="11"/>
  <c r="K22" i="12"/>
  <c r="K24" i="12"/>
  <c r="K25" i="12"/>
  <c r="K20" i="12"/>
  <c r="K26" i="12"/>
  <c r="K21" i="12"/>
  <c r="K23" i="12"/>
  <c r="K24" i="4"/>
  <c r="K26" i="4"/>
  <c r="K20" i="4"/>
  <c r="K25" i="4"/>
  <c r="K23" i="4"/>
  <c r="K21" i="4"/>
  <c r="K22" i="4"/>
  <c r="K255" i="15"/>
  <c r="K169" i="15"/>
  <c r="K184" i="15"/>
  <c r="K239" i="15"/>
  <c r="K35" i="15"/>
  <c r="K115" i="15"/>
  <c r="K353" i="15"/>
  <c r="K101" i="15"/>
  <c r="K43" i="15"/>
  <c r="K241" i="15"/>
  <c r="K283" i="15"/>
  <c r="K295" i="15"/>
  <c r="K58" i="15"/>
  <c r="K212" i="15"/>
  <c r="K183" i="15"/>
  <c r="K143" i="15"/>
  <c r="K32" i="15"/>
  <c r="K197" i="15"/>
  <c r="K227" i="15"/>
  <c r="K33" i="15"/>
  <c r="K226" i="15"/>
  <c r="K142" i="15"/>
  <c r="K253" i="15"/>
  <c r="K311" i="15"/>
  <c r="K99" i="15"/>
  <c r="K323" i="15"/>
  <c r="K85" i="15"/>
  <c r="K309" i="15"/>
  <c r="K351" i="15"/>
  <c r="K338" i="15"/>
  <c r="K86" i="15"/>
  <c r="K71" i="15"/>
  <c r="K157" i="15"/>
  <c r="K267" i="15"/>
  <c r="K339" i="15"/>
  <c r="K310" i="15"/>
  <c r="K240" i="15"/>
  <c r="K129" i="15"/>
  <c r="K36" i="15"/>
  <c r="K199" i="15"/>
  <c r="K113" i="15"/>
  <c r="K128" i="15"/>
  <c r="K155" i="15"/>
  <c r="K59" i="15"/>
  <c r="K268" i="15"/>
  <c r="K87" i="15"/>
  <c r="K170" i="15"/>
  <c r="K57" i="15"/>
  <c r="K296" i="15"/>
  <c r="K45" i="15"/>
  <c r="K44" i="15"/>
  <c r="K34" i="15"/>
  <c r="K324" i="15"/>
  <c r="K73" i="15"/>
  <c r="K225" i="15"/>
  <c r="K72" i="15"/>
  <c r="K352" i="15"/>
  <c r="K213" i="15"/>
  <c r="K337" i="15"/>
  <c r="K297" i="15"/>
  <c r="K127" i="15"/>
  <c r="K114" i="15"/>
  <c r="K141" i="15"/>
  <c r="K282" i="15"/>
  <c r="K325" i="15"/>
  <c r="K156" i="15"/>
  <c r="K171" i="15"/>
  <c r="K100" i="15"/>
  <c r="K211" i="15"/>
  <c r="K198" i="15"/>
  <c r="K281" i="15"/>
  <c r="K254" i="15"/>
  <c r="K185" i="15"/>
  <c r="K269" i="15"/>
  <c r="K22" i="14"/>
  <c r="K25" i="14"/>
  <c r="K26" i="14"/>
  <c r="K20" i="14"/>
  <c r="K24" i="14"/>
  <c r="K23" i="14"/>
  <c r="K21" i="14"/>
  <c r="K310" i="5"/>
  <c r="K227" i="5"/>
  <c r="K72" i="5"/>
  <c r="K185" i="5"/>
  <c r="K156" i="5"/>
  <c r="K281" i="5"/>
  <c r="K351" i="5"/>
  <c r="K71" i="5"/>
  <c r="K184" i="5"/>
  <c r="K255" i="5"/>
  <c r="K128" i="5"/>
  <c r="K282" i="5"/>
  <c r="K311" i="5"/>
  <c r="K129" i="5"/>
  <c r="K211" i="5"/>
  <c r="K170" i="5"/>
  <c r="K127" i="5"/>
  <c r="K171" i="5"/>
  <c r="K114" i="5"/>
  <c r="K101" i="5"/>
  <c r="K86" i="5"/>
  <c r="K324" i="5"/>
  <c r="K309" i="5"/>
  <c r="K296" i="5"/>
  <c r="K58" i="5"/>
  <c r="K283" i="5"/>
  <c r="K198" i="5"/>
  <c r="K199" i="5"/>
  <c r="K226" i="5"/>
  <c r="K57" i="5"/>
  <c r="K36" i="5"/>
  <c r="K157" i="5"/>
  <c r="K268" i="5"/>
  <c r="K353" i="5"/>
  <c r="K34" i="5"/>
  <c r="K338" i="5"/>
  <c r="K239" i="5"/>
  <c r="K325" i="5"/>
  <c r="K73" i="5"/>
  <c r="K213" i="5"/>
  <c r="K33" i="5"/>
  <c r="K32" i="5"/>
  <c r="K241" i="5"/>
  <c r="K142" i="5"/>
  <c r="K337" i="5"/>
  <c r="K143" i="5"/>
  <c r="K155" i="5"/>
  <c r="K59" i="5"/>
  <c r="K197" i="5"/>
  <c r="K100" i="5"/>
  <c r="K295" i="5"/>
  <c r="K85" i="5"/>
  <c r="K240" i="5"/>
  <c r="K183" i="5"/>
  <c r="K35" i="5"/>
  <c r="K115" i="5"/>
  <c r="K44" i="5"/>
  <c r="K225" i="5"/>
  <c r="K212" i="5"/>
  <c r="K297" i="5"/>
  <c r="K254" i="5"/>
  <c r="K141" i="5"/>
  <c r="K339" i="5"/>
  <c r="K169" i="5"/>
  <c r="K113" i="5"/>
  <c r="K43" i="5"/>
  <c r="K352" i="5"/>
  <c r="K267" i="5"/>
  <c r="K99" i="5"/>
  <c r="K45" i="5"/>
  <c r="K87" i="5"/>
  <c r="K323" i="5"/>
  <c r="K253" i="5"/>
  <c r="K269" i="5"/>
  <c r="K14" i="12"/>
  <c r="K12" i="12"/>
  <c r="K10" i="12"/>
  <c r="K13" i="12"/>
  <c r="K11" i="12"/>
  <c r="K9" i="5"/>
  <c r="K7" i="5"/>
  <c r="K5" i="5"/>
  <c r="K8" i="5"/>
  <c r="K6" i="5"/>
  <c r="K16" i="14"/>
  <c r="K17" i="14"/>
  <c r="K19" i="14"/>
  <c r="K18" i="14"/>
  <c r="K15" i="14"/>
  <c r="K2" i="12"/>
  <c r="K3" i="12"/>
  <c r="K28" i="13"/>
  <c r="K30" i="13"/>
  <c r="K29" i="13"/>
  <c r="K31" i="13"/>
  <c r="K27" i="13"/>
  <c r="K171" i="11"/>
  <c r="K226" i="11"/>
  <c r="K281" i="11"/>
  <c r="K337" i="11"/>
  <c r="K199" i="11"/>
  <c r="K157" i="11"/>
  <c r="K34" i="11"/>
  <c r="K212" i="11"/>
  <c r="K43" i="11"/>
  <c r="K114" i="11"/>
  <c r="K241" i="11"/>
  <c r="K351" i="11"/>
  <c r="K227" i="11"/>
  <c r="K85" i="11"/>
  <c r="K128" i="11"/>
  <c r="K57" i="11"/>
  <c r="K183" i="11"/>
  <c r="K169" i="11"/>
  <c r="K282" i="11"/>
  <c r="K101" i="11"/>
  <c r="K141" i="11"/>
  <c r="K58" i="11"/>
  <c r="K295" i="11"/>
  <c r="K142" i="11"/>
  <c r="K99" i="11"/>
  <c r="K254" i="11"/>
  <c r="K73" i="11"/>
  <c r="K32" i="11"/>
  <c r="K253" i="11"/>
  <c r="K310" i="11"/>
  <c r="K59" i="11"/>
  <c r="K44" i="11"/>
  <c r="K339" i="11"/>
  <c r="K156" i="11"/>
  <c r="K87" i="11"/>
  <c r="K311" i="11"/>
  <c r="K170" i="11"/>
  <c r="K36" i="11"/>
  <c r="K45" i="11"/>
  <c r="K127" i="11"/>
  <c r="K86" i="11"/>
  <c r="K185" i="11"/>
  <c r="K113" i="11"/>
  <c r="K198" i="11"/>
  <c r="K35" i="11"/>
  <c r="K353" i="11"/>
  <c r="K309" i="11"/>
  <c r="K72" i="11"/>
  <c r="K338" i="11"/>
  <c r="K267" i="11"/>
  <c r="K71" i="11"/>
  <c r="K225" i="11"/>
  <c r="K100" i="11"/>
  <c r="K184" i="11"/>
  <c r="K213" i="11"/>
  <c r="K211" i="11"/>
  <c r="K155" i="11"/>
  <c r="K33" i="11"/>
  <c r="K143" i="11"/>
  <c r="K239" i="11"/>
  <c r="K323" i="11"/>
  <c r="K324" i="11"/>
  <c r="K325" i="11"/>
  <c r="K283" i="11"/>
  <c r="K268" i="11"/>
  <c r="K296" i="11"/>
  <c r="K297" i="11"/>
  <c r="K115" i="11"/>
  <c r="K255" i="11"/>
  <c r="K129" i="11"/>
  <c r="K197" i="11"/>
  <c r="K240" i="11"/>
  <c r="K352" i="11"/>
  <c r="K269" i="11"/>
  <c r="K3" i="15"/>
  <c r="K2" i="15"/>
  <c r="K4" i="13"/>
  <c r="K4" i="5"/>
  <c r="K225" i="4"/>
  <c r="K129" i="4"/>
  <c r="K185" i="4"/>
  <c r="K338" i="4"/>
  <c r="K35" i="4"/>
  <c r="K199" i="4"/>
  <c r="K113" i="4"/>
  <c r="K309" i="4"/>
  <c r="K198" i="4"/>
  <c r="K323" i="4"/>
  <c r="K72" i="4"/>
  <c r="K99" i="4"/>
  <c r="K128" i="4"/>
  <c r="K267" i="4"/>
  <c r="K100" i="4"/>
  <c r="K269" i="4"/>
  <c r="K212" i="4"/>
  <c r="K352" i="4"/>
  <c r="K351" i="4"/>
  <c r="K282" i="4"/>
  <c r="K115" i="4"/>
  <c r="K227" i="4"/>
  <c r="K310" i="4"/>
  <c r="K253" i="4"/>
  <c r="K58" i="4"/>
  <c r="K86" i="4"/>
  <c r="K73" i="4"/>
  <c r="K43" i="4"/>
  <c r="K213" i="4"/>
  <c r="K297" i="4"/>
  <c r="K226" i="4"/>
  <c r="K127" i="4"/>
  <c r="K157" i="4"/>
  <c r="K59" i="4"/>
  <c r="K44" i="4"/>
  <c r="K211" i="4"/>
  <c r="K353" i="4"/>
  <c r="K324" i="4"/>
  <c r="K141" i="4"/>
  <c r="K240" i="4"/>
  <c r="K169" i="4"/>
  <c r="K57" i="4"/>
  <c r="K339" i="4"/>
  <c r="K241" i="4"/>
  <c r="K311" i="4"/>
  <c r="K33" i="4"/>
  <c r="K183" i="4"/>
  <c r="K170" i="4"/>
  <c r="K143" i="4"/>
  <c r="K87" i="4"/>
  <c r="K32" i="4"/>
  <c r="K254" i="4"/>
  <c r="K85" i="4"/>
  <c r="K184" i="4"/>
  <c r="K296" i="4"/>
  <c r="K171" i="4"/>
  <c r="K295" i="4"/>
  <c r="K101" i="4"/>
  <c r="K34" i="4"/>
  <c r="K283" i="4"/>
  <c r="K239" i="4"/>
  <c r="K325" i="4"/>
  <c r="K45" i="4"/>
  <c r="K197" i="4"/>
  <c r="K71" i="4"/>
  <c r="K114" i="4"/>
  <c r="K281" i="4"/>
  <c r="K255" i="4"/>
  <c r="K36" i="4"/>
  <c r="K142" i="4"/>
  <c r="K268" i="4"/>
  <c r="K155" i="4"/>
  <c r="K156" i="4"/>
  <c r="K337" i="4"/>
  <c r="K4" i="14"/>
  <c r="K312" i="13"/>
  <c r="K229" i="13"/>
  <c r="K102" i="13"/>
  <c r="K117" i="13"/>
  <c r="K244" i="13"/>
  <c r="K298" i="13"/>
  <c r="K202" i="13"/>
  <c r="K272" i="13"/>
  <c r="K144" i="13"/>
  <c r="K130" i="13"/>
  <c r="K174" i="13"/>
  <c r="K187" i="13"/>
  <c r="K118" i="13"/>
  <c r="K354" i="13"/>
  <c r="K160" i="13"/>
  <c r="K228" i="13"/>
  <c r="K104" i="13"/>
  <c r="K39" i="13"/>
  <c r="K314" i="13"/>
  <c r="K48" i="13"/>
  <c r="K256" i="13"/>
  <c r="K103" i="13"/>
  <c r="K46" i="13"/>
  <c r="K146" i="13"/>
  <c r="K145" i="13"/>
  <c r="K242" i="13"/>
  <c r="K216" i="13"/>
  <c r="K172" i="13"/>
  <c r="K75" i="13"/>
  <c r="K37" i="13"/>
  <c r="K90" i="13"/>
  <c r="K340" i="13"/>
  <c r="K258" i="13"/>
  <c r="K327" i="13"/>
  <c r="K61" i="13"/>
  <c r="K341" i="13"/>
  <c r="K89" i="13"/>
  <c r="K60" i="13"/>
  <c r="K116" i="13"/>
  <c r="K243" i="13"/>
  <c r="K159" i="13"/>
  <c r="K131" i="13"/>
  <c r="K284" i="13"/>
  <c r="K214" i="13"/>
  <c r="K74" i="13"/>
  <c r="K88" i="13"/>
  <c r="K285" i="13"/>
  <c r="K188" i="13"/>
  <c r="K299" i="13"/>
  <c r="K300" i="13"/>
  <c r="K342" i="13"/>
  <c r="K355" i="13"/>
  <c r="K186" i="13"/>
  <c r="K230" i="13"/>
  <c r="K328" i="13"/>
  <c r="K215" i="13"/>
  <c r="K200" i="13"/>
  <c r="K286" i="13"/>
  <c r="K76" i="13"/>
  <c r="K173" i="13"/>
  <c r="K38" i="13"/>
  <c r="K326" i="13"/>
  <c r="K356" i="13"/>
  <c r="K313" i="13"/>
  <c r="K270" i="13"/>
  <c r="K201" i="13"/>
  <c r="K257" i="13"/>
  <c r="K47" i="13"/>
  <c r="K158" i="13"/>
  <c r="K271" i="13"/>
  <c r="K132" i="13"/>
  <c r="K62" i="13"/>
  <c r="K7" i="11"/>
  <c r="K5" i="11"/>
  <c r="K8" i="11"/>
  <c r="K6" i="11"/>
  <c r="K9" i="11"/>
  <c r="K4" i="15"/>
  <c r="K4" i="12"/>
  <c r="K143" i="12"/>
  <c r="K241" i="12"/>
  <c r="K213" i="12"/>
  <c r="K323" i="12"/>
  <c r="K114" i="12"/>
  <c r="K72" i="12"/>
  <c r="K212" i="12"/>
  <c r="K34" i="12"/>
  <c r="K352" i="12"/>
  <c r="K44" i="12"/>
  <c r="K183" i="12"/>
  <c r="K101" i="12"/>
  <c r="K211" i="12"/>
  <c r="K339" i="12"/>
  <c r="K155" i="12"/>
  <c r="K171" i="12"/>
  <c r="K269" i="12"/>
  <c r="K311" i="12"/>
  <c r="K199" i="12"/>
  <c r="K296" i="12"/>
  <c r="K57" i="12"/>
  <c r="K73" i="12"/>
  <c r="K227" i="12"/>
  <c r="K59" i="12"/>
  <c r="K351" i="12"/>
  <c r="K113" i="12"/>
  <c r="K254" i="12"/>
  <c r="K33" i="12"/>
  <c r="K35" i="12"/>
  <c r="K129" i="12"/>
  <c r="K115" i="12"/>
  <c r="K58" i="12"/>
  <c r="K297" i="12"/>
  <c r="K240" i="12"/>
  <c r="K255" i="12"/>
  <c r="K226" i="12"/>
  <c r="K85" i="12"/>
  <c r="K283" i="12"/>
  <c r="K156" i="12"/>
  <c r="K338" i="12"/>
  <c r="K198" i="12"/>
  <c r="K86" i="12"/>
  <c r="K253" i="12"/>
  <c r="K71" i="12"/>
  <c r="K100" i="12"/>
  <c r="K43" i="12"/>
  <c r="K45" i="12"/>
  <c r="K157" i="12"/>
  <c r="K268" i="12"/>
  <c r="K169" i="12"/>
  <c r="K170" i="12"/>
  <c r="K36" i="12"/>
  <c r="K324" i="12"/>
  <c r="K225" i="12"/>
  <c r="K295" i="12"/>
  <c r="K185" i="12"/>
  <c r="K239" i="12"/>
  <c r="K87" i="12"/>
  <c r="K32" i="12"/>
  <c r="K99" i="12"/>
  <c r="K184" i="12"/>
  <c r="K267" i="12"/>
  <c r="K197" i="12"/>
  <c r="K281" i="12"/>
  <c r="K325" i="12"/>
  <c r="K310" i="12"/>
  <c r="K353" i="12"/>
  <c r="K309" i="12"/>
  <c r="K127" i="12"/>
  <c r="K337" i="12"/>
  <c r="K142" i="12"/>
  <c r="K141" i="12"/>
  <c r="K128" i="12"/>
  <c r="K282" i="12"/>
  <c r="K9" i="13"/>
  <c r="K6" i="13"/>
  <c r="K5" i="13"/>
  <c r="K8" i="13"/>
  <c r="K7" i="13"/>
  <c r="K4" i="11"/>
  <c r="K26" i="11"/>
  <c r="K22" i="11"/>
  <c r="K20" i="11"/>
  <c r="K25" i="11"/>
  <c r="K24" i="11"/>
  <c r="K23" i="11"/>
  <c r="K21" i="11"/>
  <c r="K2" i="11"/>
  <c r="K3" i="11"/>
  <c r="K15" i="12"/>
  <c r="K17" i="12"/>
  <c r="K16" i="12"/>
  <c r="K19" i="12"/>
  <c r="K18" i="12"/>
  <c r="K12" i="15"/>
  <c r="K10" i="15"/>
  <c r="K11" i="15"/>
  <c r="K14" i="15"/>
  <c r="K13" i="15"/>
  <c r="K35" i="14"/>
  <c r="K352" i="14"/>
  <c r="K253" i="14"/>
  <c r="K296" i="14"/>
  <c r="K295" i="14"/>
  <c r="K339" i="14"/>
  <c r="K268" i="14"/>
  <c r="K353" i="14"/>
  <c r="K127" i="14"/>
  <c r="K338" i="14"/>
  <c r="K156" i="14"/>
  <c r="K143" i="14"/>
  <c r="K171" i="14"/>
  <c r="K59" i="14"/>
  <c r="K269" i="14"/>
  <c r="K85" i="14"/>
  <c r="K141" i="14"/>
  <c r="K323" i="14"/>
  <c r="K34" i="14"/>
  <c r="K86" i="14"/>
  <c r="K211" i="14"/>
  <c r="K184" i="14"/>
  <c r="K310" i="14"/>
  <c r="K297" i="14"/>
  <c r="K72" i="14"/>
  <c r="K227" i="14"/>
  <c r="K309" i="14"/>
  <c r="K183" i="14"/>
  <c r="K267" i="14"/>
  <c r="K43" i="14"/>
  <c r="K239" i="14"/>
  <c r="K169" i="14"/>
  <c r="K142" i="14"/>
  <c r="K155" i="14"/>
  <c r="K337" i="14"/>
  <c r="K113" i="14"/>
  <c r="K73" i="14"/>
  <c r="K170" i="14"/>
  <c r="K197" i="14"/>
  <c r="K324" i="14"/>
  <c r="K44" i="14"/>
  <c r="K99" i="14"/>
  <c r="K100" i="14"/>
  <c r="K87" i="14"/>
  <c r="K199" i="14"/>
  <c r="K212" i="14"/>
  <c r="K45" i="14"/>
  <c r="K36" i="14"/>
  <c r="K185" i="14"/>
  <c r="K226" i="14"/>
  <c r="K283" i="14"/>
  <c r="K115" i="14"/>
  <c r="K129" i="14"/>
  <c r="K213" i="14"/>
  <c r="K114" i="14"/>
  <c r="K71" i="14"/>
  <c r="K32" i="14"/>
  <c r="K241" i="14"/>
  <c r="K255" i="14"/>
  <c r="K128" i="14"/>
  <c r="K225" i="14"/>
  <c r="K198" i="14"/>
  <c r="K33" i="14"/>
  <c r="K240" i="14"/>
  <c r="K311" i="14"/>
  <c r="K157" i="14"/>
  <c r="K101" i="14"/>
  <c r="K281" i="14"/>
  <c r="K351" i="14"/>
  <c r="K325" i="14"/>
  <c r="K254" i="14"/>
  <c r="K57" i="14"/>
  <c r="K58" i="14"/>
  <c r="K282" i="14"/>
  <c r="K12" i="14"/>
  <c r="K13" i="14"/>
  <c r="K14" i="14"/>
  <c r="K11" i="14"/>
  <c r="K10" i="14"/>
  <c r="K13" i="11"/>
  <c r="K11" i="11"/>
  <c r="K14" i="11"/>
  <c r="K12" i="11"/>
  <c r="K10" i="11"/>
  <c r="K18" i="4"/>
  <c r="K15" i="4"/>
  <c r="K16" i="4"/>
  <c r="K17" i="4"/>
  <c r="K19" i="4"/>
  <c r="K27" i="14"/>
  <c r="K29" i="14"/>
  <c r="K28" i="14"/>
  <c r="K30" i="14"/>
  <c r="K31" i="14"/>
  <c r="K54" i="12"/>
  <c r="K303" i="12"/>
  <c r="K235" i="12"/>
  <c r="K164" i="12"/>
  <c r="K51" i="12"/>
  <c r="K41" i="12"/>
  <c r="K93" i="12"/>
  <c r="K122" i="12"/>
  <c r="K206" i="12"/>
  <c r="K121" i="12"/>
  <c r="K152" i="12"/>
  <c r="K52" i="12"/>
  <c r="K360" i="12"/>
  <c r="K181" i="12"/>
  <c r="K223" i="12"/>
  <c r="K133" i="12"/>
  <c r="K321" i="12"/>
  <c r="K266" i="12"/>
  <c r="K80" i="12"/>
  <c r="K69" i="12"/>
  <c r="K345" i="12"/>
  <c r="K194" i="12"/>
  <c r="K250" i="12"/>
  <c r="K42" i="12"/>
  <c r="K94" i="12"/>
  <c r="K218" i="12"/>
  <c r="K108" i="12"/>
  <c r="K134" i="12"/>
  <c r="K112" i="12"/>
  <c r="K195" i="12"/>
  <c r="K315" i="12"/>
  <c r="K233" i="12"/>
  <c r="K261" i="12"/>
  <c r="K109" i="12"/>
  <c r="K316" i="12"/>
  <c r="K248" i="12"/>
  <c r="K161" i="12"/>
  <c r="K178" i="12"/>
  <c r="K168" i="12"/>
  <c r="K125" i="12"/>
  <c r="K123" i="12"/>
  <c r="K153" i="12"/>
  <c r="K97" i="12"/>
  <c r="K84" i="12"/>
  <c r="K292" i="12"/>
  <c r="K207" i="12"/>
  <c r="K82" i="12"/>
  <c r="K124" i="12"/>
  <c r="K210" i="12"/>
  <c r="K279" i="12"/>
  <c r="K318" i="12"/>
  <c r="K262" i="12"/>
  <c r="K166" i="12"/>
  <c r="K252" i="12"/>
  <c r="K151" i="12"/>
  <c r="K66" i="12"/>
  <c r="K67" i="12"/>
  <c r="K265" i="12"/>
  <c r="K347" i="12"/>
  <c r="K232" i="12"/>
  <c r="K126" i="12"/>
  <c r="K236" i="12"/>
  <c r="K79" i="12"/>
  <c r="K53" i="12"/>
  <c r="K293" i="12"/>
  <c r="K278" i="12"/>
  <c r="K49" i="12"/>
  <c r="K220" i="12"/>
  <c r="K96" i="12"/>
  <c r="K245" i="12"/>
  <c r="K189" i="12"/>
  <c r="K140" i="12"/>
  <c r="K119" i="12"/>
  <c r="K246" i="12"/>
  <c r="K274" i="12"/>
  <c r="K208" i="12"/>
  <c r="K317" i="12"/>
  <c r="K277" i="12"/>
  <c r="K249" i="12"/>
  <c r="K219" i="12"/>
  <c r="K81" i="12"/>
  <c r="K70" i="12"/>
  <c r="K176" i="12"/>
  <c r="K358" i="12"/>
  <c r="K205" i="12"/>
  <c r="K275" i="12"/>
  <c r="K288" i="12"/>
  <c r="K139" i="12"/>
  <c r="K306" i="12"/>
  <c r="K357" i="12"/>
  <c r="K107" i="12"/>
  <c r="K98" i="12"/>
  <c r="K162" i="12"/>
  <c r="K320" i="12"/>
  <c r="K135" i="12"/>
  <c r="K196" i="12"/>
  <c r="K136" i="12"/>
  <c r="K65" i="12"/>
  <c r="K346" i="12"/>
  <c r="K40" i="12"/>
  <c r="K163" i="12"/>
  <c r="K138" i="12"/>
  <c r="K336" i="12"/>
  <c r="K111" i="12"/>
  <c r="K167" i="12"/>
  <c r="K64" i="12"/>
  <c r="K204" i="12"/>
  <c r="K333" i="12"/>
  <c r="K175" i="12"/>
  <c r="K361" i="12"/>
  <c r="K120" i="12"/>
  <c r="K331" i="12"/>
  <c r="K305" i="12"/>
  <c r="K95" i="12"/>
  <c r="K349" i="12"/>
  <c r="K180" i="12"/>
  <c r="K217" i="12"/>
  <c r="K276" i="12"/>
  <c r="K68" i="12"/>
  <c r="K63" i="12"/>
  <c r="K150" i="12"/>
  <c r="K251" i="12"/>
  <c r="K182" i="12"/>
  <c r="K222" i="12"/>
  <c r="K287" i="12"/>
  <c r="K221" i="12"/>
  <c r="K259" i="12"/>
  <c r="K332" i="12"/>
  <c r="K301" i="12"/>
  <c r="K149" i="12"/>
  <c r="K237" i="12"/>
  <c r="K91" i="12"/>
  <c r="K234" i="12"/>
  <c r="K110" i="12"/>
  <c r="K203" i="12"/>
  <c r="K294" i="12"/>
  <c r="K147" i="12"/>
  <c r="K319" i="12"/>
  <c r="K359" i="12"/>
  <c r="K190" i="12"/>
  <c r="K192" i="12"/>
  <c r="K177" i="12"/>
  <c r="K209" i="12"/>
  <c r="K83" i="12"/>
  <c r="K343" i="12"/>
  <c r="K308" i="12"/>
  <c r="K302" i="12"/>
  <c r="K291" i="12"/>
  <c r="K307" i="12"/>
  <c r="K264" i="12"/>
  <c r="K105" i="12"/>
  <c r="K348" i="12"/>
  <c r="K191" i="12"/>
  <c r="K280" i="12"/>
  <c r="K231" i="12"/>
  <c r="K106" i="12"/>
  <c r="K92" i="12"/>
  <c r="K290" i="12"/>
  <c r="K260" i="12"/>
  <c r="K273" i="12"/>
  <c r="K335" i="12"/>
  <c r="K263" i="12"/>
  <c r="K224" i="12"/>
  <c r="K78" i="12"/>
  <c r="K330" i="12"/>
  <c r="K322" i="12"/>
  <c r="K56" i="12"/>
  <c r="K289" i="12"/>
  <c r="K179" i="12"/>
  <c r="K77" i="12"/>
  <c r="K329" i="12"/>
  <c r="K137" i="12"/>
  <c r="K350" i="12"/>
  <c r="K304" i="12"/>
  <c r="K247" i="12"/>
  <c r="K238" i="12"/>
  <c r="K334" i="12"/>
  <c r="K148" i="12"/>
  <c r="K154" i="12"/>
  <c r="K50" i="12"/>
  <c r="K344" i="12"/>
  <c r="K55" i="12"/>
  <c r="K165" i="12"/>
  <c r="K193" i="12"/>
  <c r="K14" i="4"/>
  <c r="K11" i="4"/>
  <c r="K12" i="4"/>
  <c r="K13" i="4"/>
  <c r="K10" i="4"/>
  <c r="K9" i="12"/>
  <c r="K7" i="12"/>
  <c r="K5" i="12"/>
  <c r="K8" i="12"/>
  <c r="K6" i="12"/>
  <c r="K17" i="15"/>
  <c r="K16" i="15"/>
  <c r="K19" i="15"/>
  <c r="K18" i="15"/>
  <c r="K15" i="15"/>
  <c r="K3" i="14"/>
  <c r="K2" i="14"/>
  <c r="K275" i="5"/>
  <c r="K98" i="5"/>
  <c r="K233" i="5"/>
  <c r="K120" i="5"/>
  <c r="K150" i="5"/>
  <c r="K180" i="5"/>
  <c r="K278" i="5"/>
  <c r="K51" i="5"/>
  <c r="K80" i="5"/>
  <c r="K357" i="5"/>
  <c r="K307" i="5"/>
  <c r="K316" i="5"/>
  <c r="K347" i="5"/>
  <c r="K219" i="5"/>
  <c r="K321" i="5"/>
  <c r="K277" i="5"/>
  <c r="K317" i="5"/>
  <c r="K165" i="5"/>
  <c r="K252" i="5"/>
  <c r="K50" i="5"/>
  <c r="K179" i="5"/>
  <c r="K348" i="5"/>
  <c r="K221" i="5"/>
  <c r="K196" i="5"/>
  <c r="K349" i="5"/>
  <c r="K140" i="5"/>
  <c r="K49" i="5"/>
  <c r="K287" i="5"/>
  <c r="K249" i="5"/>
  <c r="K322" i="5"/>
  <c r="K105" i="5"/>
  <c r="K67" i="5"/>
  <c r="K149" i="5"/>
  <c r="K56" i="5"/>
  <c r="K265" i="5"/>
  <c r="K306" i="5"/>
  <c r="K330" i="5"/>
  <c r="K345" i="5"/>
  <c r="K112" i="5"/>
  <c r="K195" i="5"/>
  <c r="K107" i="5"/>
  <c r="K125" i="5"/>
  <c r="K91" i="5"/>
  <c r="K231" i="5"/>
  <c r="K64" i="5"/>
  <c r="K168" i="5"/>
  <c r="K207" i="5"/>
  <c r="K208" i="5"/>
  <c r="K333" i="5"/>
  <c r="K234" i="5"/>
  <c r="K218" i="5"/>
  <c r="K222" i="5"/>
  <c r="K318" i="5"/>
  <c r="K65" i="5"/>
  <c r="K293" i="5"/>
  <c r="K276" i="5"/>
  <c r="K42" i="5"/>
  <c r="K319" i="5"/>
  <c r="K315" i="5"/>
  <c r="K344" i="5"/>
  <c r="K235" i="5"/>
  <c r="K220" i="5"/>
  <c r="K273" i="5"/>
  <c r="K175" i="5"/>
  <c r="K246" i="5"/>
  <c r="K70" i="5"/>
  <c r="K191" i="5"/>
  <c r="K78" i="5"/>
  <c r="K247" i="5"/>
  <c r="K181" i="5"/>
  <c r="K320" i="5"/>
  <c r="K248" i="5"/>
  <c r="K329" i="5"/>
  <c r="K350" i="5"/>
  <c r="K134" i="5"/>
  <c r="K95" i="5"/>
  <c r="K263" i="5"/>
  <c r="K119" i="5"/>
  <c r="K343" i="5"/>
  <c r="K361" i="5"/>
  <c r="K189" i="5"/>
  <c r="K224" i="5"/>
  <c r="K261" i="5"/>
  <c r="K93" i="5"/>
  <c r="K77" i="5"/>
  <c r="K96" i="5"/>
  <c r="K232" i="5"/>
  <c r="K291" i="5"/>
  <c r="K262" i="5"/>
  <c r="K251" i="5"/>
  <c r="K303" i="5"/>
  <c r="K238" i="5"/>
  <c r="K194" i="5"/>
  <c r="K292" i="5"/>
  <c r="K217" i="5"/>
  <c r="K109" i="5"/>
  <c r="K124" i="5"/>
  <c r="K206" i="5"/>
  <c r="K290" i="5"/>
  <c r="K223" i="5"/>
  <c r="K308" i="5"/>
  <c r="K210" i="5"/>
  <c r="K135" i="5"/>
  <c r="K167" i="5"/>
  <c r="K336" i="5"/>
  <c r="K176" i="5"/>
  <c r="K205" i="5"/>
  <c r="K97" i="5"/>
  <c r="K182" i="5"/>
  <c r="K154" i="5"/>
  <c r="K190" i="5"/>
  <c r="K305" i="5"/>
  <c r="K250" i="5"/>
  <c r="K204" i="5"/>
  <c r="K92" i="5"/>
  <c r="K193" i="5"/>
  <c r="K260" i="5"/>
  <c r="K54" i="5"/>
  <c r="K236" i="5"/>
  <c r="K266" i="5"/>
  <c r="K83" i="5"/>
  <c r="K106" i="5"/>
  <c r="K331" i="5"/>
  <c r="K148" i="5"/>
  <c r="K110" i="5"/>
  <c r="K152" i="5"/>
  <c r="K163" i="5"/>
  <c r="K274" i="5"/>
  <c r="K304" i="5"/>
  <c r="K288" i="5"/>
  <c r="K162" i="5"/>
  <c r="K111" i="5"/>
  <c r="K335" i="5"/>
  <c r="K151" i="5"/>
  <c r="K53" i="5"/>
  <c r="K294" i="5"/>
  <c r="K302" i="5"/>
  <c r="K164" i="5"/>
  <c r="K237" i="5"/>
  <c r="K289" i="5"/>
  <c r="K84" i="5"/>
  <c r="K153" i="5"/>
  <c r="K209" i="5"/>
  <c r="K81" i="5"/>
  <c r="K346" i="5"/>
  <c r="K52" i="5"/>
  <c r="K259" i="5"/>
  <c r="K40" i="5"/>
  <c r="K123" i="5"/>
  <c r="K41" i="5"/>
  <c r="K79" i="5"/>
  <c r="K279" i="5"/>
  <c r="K334" i="5"/>
  <c r="K177" i="5"/>
  <c r="K69" i="5"/>
  <c r="K166" i="5"/>
  <c r="K121" i="5"/>
  <c r="K280" i="5"/>
  <c r="K360" i="5"/>
  <c r="K108" i="5"/>
  <c r="K82" i="5"/>
  <c r="K358" i="5"/>
  <c r="K137" i="5"/>
  <c r="K138" i="5"/>
  <c r="K126" i="5"/>
  <c r="K68" i="5"/>
  <c r="K133" i="5"/>
  <c r="K147" i="5"/>
  <c r="K136" i="5"/>
  <c r="K203" i="5"/>
  <c r="K264" i="5"/>
  <c r="K301" i="5"/>
  <c r="K66" i="5"/>
  <c r="K192" i="5"/>
  <c r="K139" i="5"/>
  <c r="K55" i="5"/>
  <c r="K332" i="5"/>
  <c r="K63" i="5"/>
  <c r="K122" i="5"/>
  <c r="K178" i="5"/>
  <c r="K245" i="5"/>
  <c r="K94" i="5"/>
  <c r="K359" i="5"/>
  <c r="K161" i="5"/>
  <c r="K247" i="11"/>
  <c r="K121" i="11"/>
  <c r="K290" i="11"/>
  <c r="K133" i="11"/>
  <c r="K292" i="11"/>
  <c r="K308" i="11"/>
  <c r="K42" i="11"/>
  <c r="K302" i="11"/>
  <c r="K53" i="11"/>
  <c r="K182" i="11"/>
  <c r="K348" i="11"/>
  <c r="K303" i="11"/>
  <c r="K248" i="11"/>
  <c r="K49" i="11"/>
  <c r="K178" i="11"/>
  <c r="K52" i="11"/>
  <c r="K224" i="11"/>
  <c r="K222" i="11"/>
  <c r="K40" i="11"/>
  <c r="K315" i="11"/>
  <c r="K238" i="11"/>
  <c r="K307" i="11"/>
  <c r="K359" i="11"/>
  <c r="K164" i="11"/>
  <c r="K265" i="11"/>
  <c r="K136" i="11"/>
  <c r="K56" i="11"/>
  <c r="K138" i="11"/>
  <c r="K123" i="11"/>
  <c r="K125" i="11"/>
  <c r="K360" i="11"/>
  <c r="K331" i="11"/>
  <c r="K344" i="11"/>
  <c r="K64" i="11"/>
  <c r="K218" i="11"/>
  <c r="K233" i="11"/>
  <c r="K78" i="11"/>
  <c r="K301" i="11"/>
  <c r="K83" i="11"/>
  <c r="K179" i="11"/>
  <c r="K140" i="11"/>
  <c r="K279" i="11"/>
  <c r="K318" i="11"/>
  <c r="K70" i="11"/>
  <c r="K181" i="11"/>
  <c r="K97" i="11"/>
  <c r="K361" i="11"/>
  <c r="K119" i="11"/>
  <c r="K165" i="11"/>
  <c r="K288" i="11"/>
  <c r="K134" i="11"/>
  <c r="K276" i="11"/>
  <c r="K196" i="11"/>
  <c r="K274" i="11"/>
  <c r="K81" i="11"/>
  <c r="K192" i="11"/>
  <c r="K84" i="11"/>
  <c r="K98" i="11"/>
  <c r="K69" i="11"/>
  <c r="K147" i="11"/>
  <c r="K203" i="11"/>
  <c r="K51" i="11"/>
  <c r="K139" i="11"/>
  <c r="K77" i="11"/>
  <c r="K220" i="11"/>
  <c r="K82" i="11"/>
  <c r="K153" i="11"/>
  <c r="K63" i="11"/>
  <c r="K108" i="11"/>
  <c r="K273" i="11"/>
  <c r="K278" i="11"/>
  <c r="K316" i="11"/>
  <c r="K149" i="11"/>
  <c r="K251" i="11"/>
  <c r="K92" i="11"/>
  <c r="K94" i="11"/>
  <c r="K231" i="11"/>
  <c r="K65" i="11"/>
  <c r="K223" i="11"/>
  <c r="K124" i="11"/>
  <c r="K335" i="11"/>
  <c r="K329" i="11"/>
  <c r="K208" i="11"/>
  <c r="K55" i="11"/>
  <c r="K249" i="11"/>
  <c r="K162" i="11"/>
  <c r="K176" i="11"/>
  <c r="K111" i="11"/>
  <c r="K150" i="11"/>
  <c r="K41" i="11"/>
  <c r="K79" i="11"/>
  <c r="K263" i="11"/>
  <c r="K190" i="11"/>
  <c r="K293" i="11"/>
  <c r="K166" i="11"/>
  <c r="K291" i="11"/>
  <c r="K357" i="11"/>
  <c r="K95" i="11"/>
  <c r="K163" i="11"/>
  <c r="K294" i="11"/>
  <c r="K68" i="11"/>
  <c r="K161" i="11"/>
  <c r="K333" i="11"/>
  <c r="K322" i="11"/>
  <c r="K148" i="11"/>
  <c r="K167" i="11"/>
  <c r="K205" i="11"/>
  <c r="K334" i="11"/>
  <c r="K336" i="11"/>
  <c r="K277" i="11"/>
  <c r="K105" i="11"/>
  <c r="K120" i="11"/>
  <c r="K266" i="11"/>
  <c r="K193" i="11"/>
  <c r="K191" i="11"/>
  <c r="K152" i="11"/>
  <c r="K235" i="11"/>
  <c r="K126" i="11"/>
  <c r="K91" i="11"/>
  <c r="K207" i="11"/>
  <c r="K217" i="11"/>
  <c r="K180" i="11"/>
  <c r="K346" i="11"/>
  <c r="K137" i="11"/>
  <c r="K54" i="11"/>
  <c r="K67" i="11"/>
  <c r="K289" i="11"/>
  <c r="K280" i="11"/>
  <c r="K321" i="11"/>
  <c r="K350" i="11"/>
  <c r="K259" i="11"/>
  <c r="K275" i="11"/>
  <c r="K304" i="11"/>
  <c r="K96" i="11"/>
  <c r="K306" i="11"/>
  <c r="K287" i="11"/>
  <c r="K93" i="11"/>
  <c r="K260" i="11"/>
  <c r="K107" i="11"/>
  <c r="K80" i="11"/>
  <c r="K358" i="11"/>
  <c r="K317" i="11"/>
  <c r="K206" i="11"/>
  <c r="K109" i="11"/>
  <c r="K305" i="11"/>
  <c r="K245" i="11"/>
  <c r="K194" i="11"/>
  <c r="K261" i="11"/>
  <c r="K246" i="11"/>
  <c r="K349" i="11"/>
  <c r="K122" i="11"/>
  <c r="K175" i="11"/>
  <c r="K347" i="11"/>
  <c r="K332" i="11"/>
  <c r="K232" i="11"/>
  <c r="K264" i="11"/>
  <c r="K319" i="11"/>
  <c r="K106" i="11"/>
  <c r="K209" i="11"/>
  <c r="K135" i="11"/>
  <c r="K250" i="11"/>
  <c r="K50" i="11"/>
  <c r="K151" i="11"/>
  <c r="K195" i="11"/>
  <c r="K66" i="11"/>
  <c r="K252" i="11"/>
  <c r="K154" i="11"/>
  <c r="K210" i="11"/>
  <c r="K219" i="11"/>
  <c r="K343" i="11"/>
  <c r="K168" i="11"/>
  <c r="K204" i="11"/>
  <c r="K234" i="11"/>
  <c r="K262" i="11"/>
  <c r="K345" i="11"/>
  <c r="K330" i="11"/>
  <c r="K320" i="11"/>
  <c r="K236" i="11"/>
  <c r="K221" i="11"/>
  <c r="K177" i="11"/>
  <c r="K112" i="11"/>
  <c r="K237" i="11"/>
  <c r="K110" i="11"/>
  <c r="K189" i="11"/>
  <c r="K90" i="4"/>
  <c r="K271" i="4"/>
  <c r="K88" i="4"/>
  <c r="K132" i="4"/>
  <c r="K354" i="4"/>
  <c r="K230" i="4"/>
  <c r="K48" i="4"/>
  <c r="K229" i="4"/>
  <c r="K186" i="4"/>
  <c r="K47" i="4"/>
  <c r="K216" i="4"/>
  <c r="K62" i="4"/>
  <c r="K272" i="4"/>
  <c r="K201" i="4"/>
  <c r="K342" i="4"/>
  <c r="K341" i="4"/>
  <c r="K38" i="4"/>
  <c r="K37" i="4"/>
  <c r="K145" i="4"/>
  <c r="K146" i="4"/>
  <c r="K172" i="4"/>
  <c r="K328" i="4"/>
  <c r="K243" i="4"/>
  <c r="K102" i="4"/>
  <c r="K242" i="4"/>
  <c r="K327" i="4"/>
  <c r="K173" i="4"/>
  <c r="K74" i="4"/>
  <c r="K299" i="4"/>
  <c r="K200" i="4"/>
  <c r="K256" i="4"/>
  <c r="K60" i="4"/>
  <c r="K76" i="4"/>
  <c r="K326" i="4"/>
  <c r="K61" i="4"/>
  <c r="K158" i="4"/>
  <c r="K340" i="4"/>
  <c r="K313" i="4"/>
  <c r="K257" i="4"/>
  <c r="K356" i="4"/>
  <c r="K144" i="4"/>
  <c r="K314" i="4"/>
  <c r="K298" i="4"/>
  <c r="K39" i="4"/>
  <c r="K118" i="4"/>
  <c r="K89" i="4"/>
  <c r="K159" i="4"/>
  <c r="K300" i="4"/>
  <c r="K285" i="4"/>
  <c r="K202" i="4"/>
  <c r="K312" i="4"/>
  <c r="K286" i="4"/>
  <c r="K214" i="4"/>
  <c r="K117" i="4"/>
  <c r="K131" i="4"/>
  <c r="K187" i="4"/>
  <c r="K46" i="4"/>
  <c r="K116" i="4"/>
  <c r="K215" i="4"/>
  <c r="K103" i="4"/>
  <c r="K270" i="4"/>
  <c r="K228" i="4"/>
  <c r="K130" i="4"/>
  <c r="K284" i="4"/>
  <c r="K75" i="4"/>
  <c r="K355" i="4"/>
  <c r="K160" i="4"/>
  <c r="K104" i="4"/>
  <c r="K258" i="4"/>
  <c r="K244" i="4"/>
  <c r="K188" i="4"/>
  <c r="K174" i="4"/>
  <c r="K302" i="13"/>
  <c r="K105" i="13"/>
  <c r="K304" i="13"/>
  <c r="K49" i="13"/>
  <c r="K182" i="13"/>
  <c r="K121" i="13"/>
  <c r="K361" i="13"/>
  <c r="K92" i="13"/>
  <c r="K96" i="13"/>
  <c r="K194" i="13"/>
  <c r="K125" i="13"/>
  <c r="K293" i="13"/>
  <c r="K315" i="13"/>
  <c r="K97" i="13"/>
  <c r="K65" i="13"/>
  <c r="K56" i="13"/>
  <c r="K180" i="13"/>
  <c r="K94" i="13"/>
  <c r="K192" i="13"/>
  <c r="K161" i="13"/>
  <c r="K176" i="13"/>
  <c r="K207" i="13"/>
  <c r="K276" i="13"/>
  <c r="K238" i="13"/>
  <c r="K344" i="13"/>
  <c r="K247" i="13"/>
  <c r="K277" i="13"/>
  <c r="K234" i="13"/>
  <c r="K291" i="13"/>
  <c r="K266" i="13"/>
  <c r="K232" i="13"/>
  <c r="K347" i="13"/>
  <c r="K261" i="13"/>
  <c r="K264" i="13"/>
  <c r="K82" i="13"/>
  <c r="K233" i="13"/>
  <c r="K348" i="13"/>
  <c r="K135" i="13"/>
  <c r="K189" i="13"/>
  <c r="K168" i="13"/>
  <c r="K250" i="13"/>
  <c r="K91" i="13"/>
  <c r="K319" i="13"/>
  <c r="K80" i="13"/>
  <c r="K305" i="13"/>
  <c r="K154" i="13"/>
  <c r="K150" i="13"/>
  <c r="K224" i="13"/>
  <c r="K260" i="13"/>
  <c r="K357" i="13"/>
  <c r="K203" i="13"/>
  <c r="K274" i="13"/>
  <c r="K335" i="13"/>
  <c r="K77" i="13"/>
  <c r="K93" i="13"/>
  <c r="K64" i="13"/>
  <c r="K308" i="13"/>
  <c r="K109" i="13"/>
  <c r="K289" i="13"/>
  <c r="K279" i="13"/>
  <c r="K40" i="13"/>
  <c r="K330" i="13"/>
  <c r="K51" i="13"/>
  <c r="K177" i="13"/>
  <c r="K343" i="13"/>
  <c r="K55" i="13"/>
  <c r="K152" i="13"/>
  <c r="K205" i="13"/>
  <c r="K221" i="13"/>
  <c r="K322" i="13"/>
  <c r="K53" i="13"/>
  <c r="K249" i="13"/>
  <c r="K246" i="13"/>
  <c r="K265" i="13"/>
  <c r="K306" i="13"/>
  <c r="K245" i="13"/>
  <c r="K190" i="13"/>
  <c r="K262" i="13"/>
  <c r="K81" i="13"/>
  <c r="K287" i="13"/>
  <c r="K122" i="13"/>
  <c r="K292" i="13"/>
  <c r="K191" i="13"/>
  <c r="K107" i="13"/>
  <c r="K139" i="13"/>
  <c r="K301" i="13"/>
  <c r="K50" i="13"/>
  <c r="K332" i="13"/>
  <c r="K358" i="13"/>
  <c r="K153" i="13"/>
  <c r="K206" i="13"/>
  <c r="K217" i="13"/>
  <c r="K210" i="13"/>
  <c r="K303" i="13"/>
  <c r="K137" i="13"/>
  <c r="K275" i="13"/>
  <c r="K106" i="13"/>
  <c r="K175" i="13"/>
  <c r="K204" i="13"/>
  <c r="K78" i="13"/>
  <c r="K336" i="13"/>
  <c r="K223" i="13"/>
  <c r="K66" i="13"/>
  <c r="K123" i="13"/>
  <c r="K108" i="13"/>
  <c r="K52" i="13"/>
  <c r="K278" i="13"/>
  <c r="K263" i="13"/>
  <c r="K110" i="13"/>
  <c r="K273" i="13"/>
  <c r="K83" i="13"/>
  <c r="K149" i="13"/>
  <c r="K196" i="13"/>
  <c r="K218" i="13"/>
  <c r="K294" i="13"/>
  <c r="K166" i="13"/>
  <c r="K119" i="13"/>
  <c r="K178" i="13"/>
  <c r="K95" i="13"/>
  <c r="K98" i="13"/>
  <c r="K350" i="13"/>
  <c r="K235" i="13"/>
  <c r="K42" i="13"/>
  <c r="K165" i="13"/>
  <c r="K162" i="13"/>
  <c r="K133" i="13"/>
  <c r="K63" i="13"/>
  <c r="K222" i="13"/>
  <c r="K321" i="13"/>
  <c r="K195" i="13"/>
  <c r="K179" i="13"/>
  <c r="K136" i="13"/>
  <c r="K120" i="13"/>
  <c r="K41" i="13"/>
  <c r="K334" i="13"/>
  <c r="K252" i="13"/>
  <c r="K67" i="13"/>
  <c r="K307" i="13"/>
  <c r="K237" i="13"/>
  <c r="K318" i="13"/>
  <c r="K134" i="13"/>
  <c r="K124" i="13"/>
  <c r="K320" i="13"/>
  <c r="K164" i="13"/>
  <c r="K163" i="13"/>
  <c r="K148" i="13"/>
  <c r="K151" i="13"/>
  <c r="K140" i="13"/>
  <c r="K288" i="13"/>
  <c r="K181" i="13"/>
  <c r="K236" i="13"/>
  <c r="K112" i="13"/>
  <c r="K138" i="13"/>
  <c r="K69" i="13"/>
  <c r="K280" i="13"/>
  <c r="K290" i="13"/>
  <c r="K68" i="13"/>
  <c r="K167" i="13"/>
  <c r="K259" i="13"/>
  <c r="K317" i="13"/>
  <c r="K193" i="13"/>
  <c r="K219" i="13"/>
  <c r="K346" i="13"/>
  <c r="K345" i="13"/>
  <c r="K360" i="13"/>
  <c r="K70" i="13"/>
  <c r="K220" i="13"/>
  <c r="K231" i="13"/>
  <c r="K208" i="13"/>
  <c r="K349" i="13"/>
  <c r="K359" i="13"/>
  <c r="K331" i="13"/>
  <c r="K248" i="13"/>
  <c r="K84" i="13"/>
  <c r="K54" i="13"/>
  <c r="K126" i="13"/>
  <c r="K329" i="13"/>
  <c r="K79" i="13"/>
  <c r="K111" i="13"/>
  <c r="K316" i="13"/>
  <c r="K333" i="13"/>
  <c r="K251" i="13"/>
  <c r="K209" i="13"/>
  <c r="K147" i="13"/>
  <c r="K22" i="5"/>
  <c r="K26" i="5"/>
  <c r="K25" i="5"/>
  <c r="K24" i="5"/>
  <c r="K23" i="5"/>
  <c r="K20" i="5"/>
  <c r="K21" i="5"/>
  <c r="K3" i="13"/>
  <c r="K2" i="13"/>
  <c r="K17" i="13"/>
  <c r="K15" i="13"/>
  <c r="K18" i="13"/>
  <c r="K16" i="13"/>
  <c r="K19" i="13"/>
  <c r="K326" i="12"/>
  <c r="K342" i="12"/>
  <c r="K258" i="12"/>
  <c r="K312" i="12"/>
  <c r="K159" i="12"/>
  <c r="K214" i="12"/>
  <c r="K117" i="12"/>
  <c r="K356" i="12"/>
  <c r="K187" i="12"/>
  <c r="K188" i="12"/>
  <c r="K46" i="12"/>
  <c r="K103" i="12"/>
  <c r="K299" i="12"/>
  <c r="K298" i="12"/>
  <c r="K215" i="12"/>
  <c r="K144" i="12"/>
  <c r="K130" i="12"/>
  <c r="K132" i="12"/>
  <c r="K200" i="12"/>
  <c r="K39" i="12"/>
  <c r="K284" i="12"/>
  <c r="K229" i="12"/>
  <c r="K102" i="12"/>
  <c r="K242" i="12"/>
  <c r="K230" i="12"/>
  <c r="K47" i="12"/>
  <c r="K160" i="12"/>
  <c r="K62" i="12"/>
  <c r="K173" i="12"/>
  <c r="K201" i="12"/>
  <c r="K118" i="12"/>
  <c r="K146" i="12"/>
  <c r="K285" i="12"/>
  <c r="K270" i="12"/>
  <c r="K216" i="12"/>
  <c r="K257" i="12"/>
  <c r="K341" i="12"/>
  <c r="K172" i="12"/>
  <c r="K116" i="12"/>
  <c r="K272" i="12"/>
  <c r="K131" i="12"/>
  <c r="K228" i="12"/>
  <c r="K174" i="12"/>
  <c r="K244" i="12"/>
  <c r="K186" i="12"/>
  <c r="K328" i="12"/>
  <c r="K314" i="12"/>
  <c r="K355" i="12"/>
  <c r="K354" i="12"/>
  <c r="K90" i="12"/>
  <c r="K74" i="12"/>
  <c r="K243" i="12"/>
  <c r="K37" i="12"/>
  <c r="K60" i="12"/>
  <c r="K76" i="12"/>
  <c r="K313" i="12"/>
  <c r="K286" i="12"/>
  <c r="K48" i="12"/>
  <c r="K61" i="12"/>
  <c r="K38" i="12"/>
  <c r="K256" i="12"/>
  <c r="K104" i="12"/>
  <c r="K158" i="12"/>
  <c r="K202" i="12"/>
  <c r="K271" i="12"/>
  <c r="K340" i="12"/>
  <c r="K75" i="12"/>
  <c r="K145" i="12"/>
  <c r="K327" i="12"/>
  <c r="K89" i="12"/>
  <c r="K300" i="12"/>
  <c r="K88" i="12"/>
  <c r="K9" i="14"/>
  <c r="K7" i="14"/>
  <c r="K8" i="14"/>
  <c r="K5" i="14"/>
  <c r="K6" i="14"/>
  <c r="K25" i="15"/>
  <c r="K24" i="15"/>
  <c r="K26" i="15"/>
  <c r="K23" i="15"/>
  <c r="K20" i="15"/>
  <c r="K21" i="15"/>
  <c r="K22" i="15"/>
  <c r="G245" i="15" l="1"/>
  <c r="G154" i="15"/>
  <c r="G350" i="15"/>
  <c r="G54" i="15"/>
  <c r="G361" i="15"/>
  <c r="G51" i="15"/>
  <c r="G231" i="15"/>
  <c r="G275" i="15"/>
  <c r="G248" i="15"/>
  <c r="G329" i="15"/>
  <c r="G180" i="15"/>
  <c r="G277" i="15"/>
  <c r="G107" i="15"/>
  <c r="G81" i="15"/>
  <c r="G190" i="15"/>
  <c r="G304" i="15"/>
  <c r="G237" i="15"/>
  <c r="G217" i="15"/>
  <c r="G135" i="15"/>
  <c r="G357" i="15"/>
  <c r="G317" i="15"/>
  <c r="G182" i="15"/>
  <c r="G204" i="15"/>
  <c r="G208" i="15"/>
  <c r="G238" i="15"/>
  <c r="G176" i="15"/>
  <c r="G120" i="15"/>
  <c r="G287" i="15"/>
  <c r="G196" i="15"/>
  <c r="G344" i="15"/>
  <c r="G82" i="15"/>
  <c r="G222" i="15"/>
  <c r="G49" i="15"/>
  <c r="G148" i="15"/>
  <c r="G52" i="15"/>
  <c r="G322" i="15"/>
  <c r="G53" i="15"/>
  <c r="G92" i="15"/>
  <c r="G192" i="15"/>
  <c r="G41" i="15"/>
  <c r="G205" i="15"/>
  <c r="G137" i="15"/>
  <c r="G335" i="15"/>
  <c r="G97" i="15"/>
  <c r="G68" i="15"/>
  <c r="G273" i="15"/>
  <c r="G360" i="15"/>
  <c r="G221" i="15"/>
  <c r="G358" i="15"/>
  <c r="G126" i="15"/>
  <c r="G334" i="15"/>
  <c r="G302" i="15"/>
  <c r="G165" i="15"/>
  <c r="G40" i="15"/>
  <c r="G321" i="15"/>
  <c r="G203" i="15"/>
  <c r="G330" i="15"/>
  <c r="G223" i="15"/>
  <c r="G175" i="15"/>
  <c r="G112" i="15"/>
  <c r="G140" i="15"/>
  <c r="G260" i="15"/>
  <c r="G195" i="15"/>
  <c r="G331" i="15"/>
  <c r="G167" i="15"/>
  <c r="G105" i="15"/>
  <c r="G79" i="15"/>
  <c r="G259" i="15"/>
  <c r="G348" i="15"/>
  <c r="G177" i="15"/>
  <c r="G333" i="15"/>
  <c r="G162" i="15"/>
  <c r="G96" i="15"/>
  <c r="G65" i="15"/>
  <c r="G50" i="15"/>
  <c r="G193" i="15"/>
  <c r="G84" i="15"/>
  <c r="G292" i="15"/>
  <c r="G236" i="15"/>
  <c r="G315" i="15"/>
  <c r="G307" i="15"/>
  <c r="G308" i="15"/>
  <c r="G345" i="15"/>
  <c r="G138" i="15"/>
  <c r="G224" i="15"/>
  <c r="G265" i="15"/>
  <c r="G98" i="15"/>
  <c r="G233" i="15"/>
  <c r="G343" i="15"/>
  <c r="G136" i="15"/>
  <c r="G252" i="15"/>
  <c r="G194" i="15"/>
  <c r="G293" i="15"/>
  <c r="G149" i="15"/>
  <c r="G83" i="15"/>
  <c r="G124" i="15"/>
  <c r="G289" i="15"/>
  <c r="G306" i="15"/>
  <c r="G219" i="15"/>
  <c r="G109" i="15"/>
  <c r="G134" i="15"/>
  <c r="G359" i="15"/>
  <c r="G294" i="15"/>
  <c r="G246" i="15"/>
  <c r="G69" i="15"/>
  <c r="G70" i="15"/>
  <c r="G64" i="15"/>
  <c r="G164" i="15"/>
  <c r="G77" i="15"/>
  <c r="G133" i="15"/>
  <c r="G111" i="15"/>
  <c r="G63" i="15"/>
  <c r="G166" i="15"/>
  <c r="G250" i="15"/>
  <c r="G93" i="15"/>
  <c r="G266" i="15"/>
  <c r="G218" i="15"/>
  <c r="G168" i="15"/>
  <c r="G261" i="15"/>
  <c r="G108" i="15"/>
  <c r="G249" i="15"/>
  <c r="G336" i="15"/>
  <c r="G305" i="15"/>
  <c r="G276" i="15"/>
  <c r="G91" i="15"/>
  <c r="G349" i="15"/>
  <c r="G210" i="15"/>
  <c r="G55" i="15"/>
  <c r="G189" i="15"/>
  <c r="G274" i="15"/>
  <c r="G278" i="15"/>
  <c r="G139" i="15"/>
  <c r="G106" i="15"/>
  <c r="G42" i="15"/>
  <c r="G220" i="15"/>
  <c r="G301" i="15"/>
  <c r="G119" i="15"/>
  <c r="G288" i="15"/>
  <c r="G121" i="15"/>
  <c r="G78" i="15"/>
  <c r="G153" i="15"/>
  <c r="G264" i="15"/>
  <c r="G209" i="15"/>
  <c r="G110" i="15"/>
  <c r="G147" i="15"/>
  <c r="G191" i="15"/>
  <c r="G251" i="15"/>
  <c r="G279" i="15"/>
  <c r="G125" i="15"/>
  <c r="G163" i="15"/>
  <c r="G232" i="15"/>
  <c r="G56" i="15"/>
  <c r="G320" i="15"/>
  <c r="G152" i="15"/>
  <c r="G316" i="15"/>
  <c r="G181" i="15"/>
  <c r="G303" i="15"/>
  <c r="G332" i="15"/>
  <c r="G280" i="15"/>
  <c r="G80" i="15"/>
  <c r="G161" i="15"/>
  <c r="G247" i="15"/>
  <c r="G5" i="15"/>
  <c r="G6" i="15"/>
  <c r="G7" i="15"/>
  <c r="G9" i="15"/>
  <c r="G8" i="15"/>
  <c r="G7" i="13"/>
  <c r="G9" i="13"/>
  <c r="G8" i="13"/>
  <c r="G5" i="13"/>
  <c r="G6" i="13"/>
  <c r="G26" i="5"/>
  <c r="G25" i="5"/>
  <c r="G22" i="5"/>
  <c r="G23" i="5"/>
  <c r="G20" i="5"/>
  <c r="G21" i="5"/>
  <c r="G24" i="5"/>
  <c r="G24" i="14"/>
  <c r="G20" i="14"/>
  <c r="G21" i="14"/>
  <c r="G25" i="14"/>
  <c r="G26" i="14"/>
  <c r="G23" i="14"/>
  <c r="G22" i="14"/>
  <c r="G4" i="14"/>
  <c r="G286" i="4"/>
  <c r="G47" i="4"/>
  <c r="G214" i="4"/>
  <c r="G188" i="4"/>
  <c r="G355" i="4"/>
  <c r="G172" i="4"/>
  <c r="G340" i="4"/>
  <c r="G313" i="4"/>
  <c r="G116" i="4"/>
  <c r="G228" i="4"/>
  <c r="G356" i="4"/>
  <c r="G202" i="4"/>
  <c r="G131" i="4"/>
  <c r="G75" i="4"/>
  <c r="G146" i="4"/>
  <c r="G298" i="4"/>
  <c r="G341" i="4"/>
  <c r="G256" i="4"/>
  <c r="G118" i="4"/>
  <c r="G342" i="4"/>
  <c r="G354" i="4"/>
  <c r="G103" i="4"/>
  <c r="G314" i="4"/>
  <c r="G48" i="4"/>
  <c r="G173" i="4"/>
  <c r="G215" i="4"/>
  <c r="G257" i="4"/>
  <c r="G242" i="4"/>
  <c r="G174" i="4"/>
  <c r="G326" i="4"/>
  <c r="G88" i="4"/>
  <c r="G186" i="4"/>
  <c r="G284" i="4"/>
  <c r="G61" i="4"/>
  <c r="G90" i="4"/>
  <c r="G271" i="4"/>
  <c r="G60" i="4"/>
  <c r="G130" i="4"/>
  <c r="G74" i="4"/>
  <c r="G300" i="4"/>
  <c r="G230" i="4"/>
  <c r="G229" i="4"/>
  <c r="G244" i="4"/>
  <c r="G117" i="4"/>
  <c r="G46" i="4"/>
  <c r="G328" i="4"/>
  <c r="G270" i="4"/>
  <c r="G299" i="4"/>
  <c r="G37" i="4"/>
  <c r="G312" i="4"/>
  <c r="G258" i="4"/>
  <c r="G76" i="4"/>
  <c r="G243" i="4"/>
  <c r="G327" i="4"/>
  <c r="G102" i="4"/>
  <c r="G201" i="4"/>
  <c r="G104" i="4"/>
  <c r="G89" i="4"/>
  <c r="G132" i="4"/>
  <c r="G62" i="4"/>
  <c r="G158" i="4"/>
  <c r="G216" i="4"/>
  <c r="G144" i="4"/>
  <c r="G200" i="4"/>
  <c r="G272" i="4"/>
  <c r="G159" i="4"/>
  <c r="G285" i="4"/>
  <c r="G187" i="4"/>
  <c r="G160" i="4"/>
  <c r="G145" i="4"/>
  <c r="G15" i="5"/>
  <c r="G18" i="5"/>
  <c r="G17" i="5"/>
  <c r="G19" i="5"/>
  <c r="G16" i="5"/>
  <c r="G18" i="15"/>
  <c r="G17" i="15"/>
  <c r="G19" i="15"/>
  <c r="G15" i="15"/>
  <c r="G16" i="15"/>
  <c r="G3" i="12"/>
  <c r="G2" i="12"/>
  <c r="G28" i="4"/>
  <c r="G31" i="4"/>
  <c r="G29" i="4"/>
  <c r="G27" i="4"/>
  <c r="G30" i="4"/>
  <c r="G5" i="5"/>
  <c r="G8" i="5"/>
  <c r="G6" i="5"/>
  <c r="G9" i="5"/>
  <c r="G7" i="5"/>
  <c r="G18" i="11"/>
  <c r="G16" i="11"/>
  <c r="G17" i="11"/>
  <c r="G19" i="11"/>
  <c r="G15" i="11"/>
  <c r="G15" i="14"/>
  <c r="G19" i="14"/>
  <c r="G17" i="14"/>
  <c r="G16" i="14"/>
  <c r="G18" i="14"/>
  <c r="G2" i="5"/>
  <c r="G3" i="5"/>
  <c r="G7" i="11"/>
  <c r="G5" i="11"/>
  <c r="G6" i="11"/>
  <c r="G8" i="11"/>
  <c r="G9" i="11"/>
  <c r="G21" i="11"/>
  <c r="G26" i="11"/>
  <c r="G25" i="11"/>
  <c r="G23" i="11"/>
  <c r="G22" i="11"/>
  <c r="G24" i="11"/>
  <c r="G20" i="11"/>
  <c r="G4" i="12"/>
  <c r="G284" i="14"/>
  <c r="G340" i="14"/>
  <c r="G299" i="14"/>
  <c r="G256" i="14"/>
  <c r="G90" i="14"/>
  <c r="G230" i="14"/>
  <c r="G103" i="14"/>
  <c r="G314" i="14"/>
  <c r="G131" i="14"/>
  <c r="G173" i="14"/>
  <c r="G201" i="14"/>
  <c r="G104" i="14"/>
  <c r="G187" i="14"/>
  <c r="G229" i="14"/>
  <c r="G313" i="14"/>
  <c r="G76" i="14"/>
  <c r="G172" i="14"/>
  <c r="G159" i="14"/>
  <c r="G244" i="14"/>
  <c r="G117" i="14"/>
  <c r="G47" i="14"/>
  <c r="G270" i="14"/>
  <c r="G130" i="14"/>
  <c r="G354" i="14"/>
  <c r="G312" i="14"/>
  <c r="G271" i="14"/>
  <c r="G48" i="14"/>
  <c r="G286" i="14"/>
  <c r="G116" i="14"/>
  <c r="G102" i="14"/>
  <c r="G146" i="14"/>
  <c r="G46" i="14"/>
  <c r="G62" i="14"/>
  <c r="G216" i="14"/>
  <c r="G89" i="14"/>
  <c r="G257" i="14"/>
  <c r="G61" i="14"/>
  <c r="G285" i="14"/>
  <c r="G132" i="14"/>
  <c r="G215" i="14"/>
  <c r="G355" i="14"/>
  <c r="G298" i="14"/>
  <c r="G242" i="14"/>
  <c r="G118" i="14"/>
  <c r="G188" i="14"/>
  <c r="G243" i="14"/>
  <c r="G342" i="14"/>
  <c r="G74" i="14"/>
  <c r="G356" i="14"/>
  <c r="G160" i="14"/>
  <c r="G327" i="14"/>
  <c r="G328" i="14"/>
  <c r="G75" i="14"/>
  <c r="G300" i="14"/>
  <c r="G145" i="14"/>
  <c r="G158" i="14"/>
  <c r="G258" i="14"/>
  <c r="G272" i="14"/>
  <c r="G214" i="14"/>
  <c r="G200" i="14"/>
  <c r="G341" i="14"/>
  <c r="G174" i="14"/>
  <c r="G88" i="14"/>
  <c r="G37" i="14"/>
  <c r="G326" i="14"/>
  <c r="G202" i="14"/>
  <c r="G60" i="14"/>
  <c r="G186" i="14"/>
  <c r="G144" i="14"/>
  <c r="G228" i="14"/>
  <c r="G296" i="12"/>
  <c r="G282" i="12"/>
  <c r="G155" i="12"/>
  <c r="G254" i="12"/>
  <c r="G99" i="12"/>
  <c r="G197" i="12"/>
  <c r="G45" i="12"/>
  <c r="G255" i="12"/>
  <c r="G267" i="12"/>
  <c r="G142" i="12"/>
  <c r="G36" i="12"/>
  <c r="G44" i="12"/>
  <c r="G283" i="12"/>
  <c r="G269" i="12"/>
  <c r="G199" i="12"/>
  <c r="G339" i="12"/>
  <c r="G114" i="12"/>
  <c r="G57" i="12"/>
  <c r="G241" i="12"/>
  <c r="G128" i="12"/>
  <c r="G85" i="12"/>
  <c r="G352" i="12"/>
  <c r="G59" i="12"/>
  <c r="G100" i="12"/>
  <c r="G295" i="12"/>
  <c r="G101" i="12"/>
  <c r="G281" i="12"/>
  <c r="G225" i="12"/>
  <c r="G268" i="12"/>
  <c r="G32" i="12"/>
  <c r="G324" i="12"/>
  <c r="G351" i="12"/>
  <c r="G115" i="12"/>
  <c r="G338" i="12"/>
  <c r="G184" i="12"/>
  <c r="G309" i="12"/>
  <c r="G33" i="12"/>
  <c r="G212" i="12"/>
  <c r="G43" i="12"/>
  <c r="G310" i="12"/>
  <c r="G156" i="12"/>
  <c r="G240" i="12"/>
  <c r="G72" i="12"/>
  <c r="G171" i="12"/>
  <c r="G71" i="12"/>
  <c r="G87" i="12"/>
  <c r="G143" i="12"/>
  <c r="G325" i="12"/>
  <c r="G185" i="12"/>
  <c r="G311" i="12"/>
  <c r="G58" i="12"/>
  <c r="G297" i="12"/>
  <c r="G226" i="12"/>
  <c r="G253" i="12"/>
  <c r="G169" i="12"/>
  <c r="G127" i="12"/>
  <c r="G213" i="12"/>
  <c r="G239" i="12"/>
  <c r="G323" i="12"/>
  <c r="G183" i="12"/>
  <c r="G353" i="12"/>
  <c r="G337" i="12"/>
  <c r="G141" i="12"/>
  <c r="G73" i="12"/>
  <c r="G211" i="12"/>
  <c r="G35" i="12"/>
  <c r="G86" i="12"/>
  <c r="G34" i="12"/>
  <c r="G198" i="12"/>
  <c r="G129" i="12"/>
  <c r="G227" i="12"/>
  <c r="G113" i="12"/>
  <c r="G157" i="12"/>
  <c r="G170" i="12"/>
  <c r="G27" i="13"/>
  <c r="G29" i="13"/>
  <c r="G28" i="13"/>
  <c r="G31" i="13"/>
  <c r="G30" i="13"/>
  <c r="G20" i="13"/>
  <c r="G25" i="13"/>
  <c r="G22" i="13"/>
  <c r="G24" i="13"/>
  <c r="G23" i="13"/>
  <c r="G21" i="13"/>
  <c r="G26" i="13"/>
  <c r="G4" i="5"/>
  <c r="G4" i="11"/>
  <c r="G186" i="5"/>
  <c r="G117" i="5"/>
  <c r="G328" i="5"/>
  <c r="G104" i="5"/>
  <c r="G75" i="5"/>
  <c r="G256" i="5"/>
  <c r="G300" i="5"/>
  <c r="G103" i="5"/>
  <c r="G62" i="5"/>
  <c r="G341" i="5"/>
  <c r="G243" i="5"/>
  <c r="G257" i="5"/>
  <c r="G272" i="5"/>
  <c r="G89" i="5"/>
  <c r="G159" i="5"/>
  <c r="G214" i="5"/>
  <c r="G118" i="5"/>
  <c r="G342" i="5"/>
  <c r="G313" i="5"/>
  <c r="G187" i="5"/>
  <c r="G116" i="5"/>
  <c r="G132" i="5"/>
  <c r="G284" i="5"/>
  <c r="G47" i="5"/>
  <c r="G271" i="5"/>
  <c r="G146" i="5"/>
  <c r="G242" i="5"/>
  <c r="G160" i="5"/>
  <c r="G144" i="5"/>
  <c r="G61" i="5"/>
  <c r="G326" i="5"/>
  <c r="G200" i="5"/>
  <c r="G172" i="5"/>
  <c r="G215" i="5"/>
  <c r="G88" i="5"/>
  <c r="G131" i="5"/>
  <c r="G312" i="5"/>
  <c r="G230" i="5"/>
  <c r="G354" i="5"/>
  <c r="G244" i="5"/>
  <c r="G37" i="5"/>
  <c r="G173" i="5"/>
  <c r="G46" i="5"/>
  <c r="G102" i="5"/>
  <c r="G130" i="5"/>
  <c r="G74" i="5"/>
  <c r="G356" i="5"/>
  <c r="G90" i="5"/>
  <c r="G298" i="5"/>
  <c r="G355" i="5"/>
  <c r="G76" i="5"/>
  <c r="G327" i="5"/>
  <c r="G340" i="5"/>
  <c r="G270" i="5"/>
  <c r="G216" i="5"/>
  <c r="G188" i="5"/>
  <c r="G158" i="5"/>
  <c r="G285" i="5"/>
  <c r="G286" i="5"/>
  <c r="G229" i="5"/>
  <c r="G314" i="5"/>
  <c r="G48" i="5"/>
  <c r="G201" i="5"/>
  <c r="G60" i="5"/>
  <c r="G299" i="5"/>
  <c r="G228" i="5"/>
  <c r="G202" i="5"/>
  <c r="G145" i="5"/>
  <c r="G174" i="5"/>
  <c r="G258" i="5"/>
  <c r="G44" i="13"/>
  <c r="G43" i="13"/>
  <c r="G129" i="13"/>
  <c r="G156" i="13"/>
  <c r="G310" i="13"/>
  <c r="G71" i="13"/>
  <c r="G323" i="13"/>
  <c r="G213" i="13"/>
  <c r="G141" i="13"/>
  <c r="G58" i="13"/>
  <c r="G255" i="13"/>
  <c r="G59" i="13"/>
  <c r="G128" i="13"/>
  <c r="G99" i="13"/>
  <c r="G185" i="13"/>
  <c r="G239" i="13"/>
  <c r="G297" i="13"/>
  <c r="G87" i="13"/>
  <c r="G35" i="13"/>
  <c r="G170" i="13"/>
  <c r="G283" i="13"/>
  <c r="G309" i="13"/>
  <c r="G142" i="13"/>
  <c r="G253" i="13"/>
  <c r="G282" i="13"/>
  <c r="G36" i="13"/>
  <c r="G267" i="13"/>
  <c r="G73" i="13"/>
  <c r="G157" i="13"/>
  <c r="G34" i="13"/>
  <c r="G127" i="13"/>
  <c r="G115" i="13"/>
  <c r="G296" i="13"/>
  <c r="G227" i="13"/>
  <c r="G86" i="13"/>
  <c r="G72" i="13"/>
  <c r="G295" i="13"/>
  <c r="G353" i="13"/>
  <c r="G114" i="13"/>
  <c r="G240" i="13"/>
  <c r="G325" i="13"/>
  <c r="G351" i="13"/>
  <c r="G197" i="13"/>
  <c r="G171" i="13"/>
  <c r="G143" i="13"/>
  <c r="G85" i="13"/>
  <c r="G268" i="13"/>
  <c r="G225" i="13"/>
  <c r="G212" i="13"/>
  <c r="G254" i="13"/>
  <c r="G45" i="13"/>
  <c r="G269" i="13"/>
  <c r="G183" i="13"/>
  <c r="G32" i="13"/>
  <c r="G198" i="13"/>
  <c r="G311" i="13"/>
  <c r="G169" i="13"/>
  <c r="G33" i="13"/>
  <c r="G199" i="13"/>
  <c r="G155" i="13"/>
  <c r="G113" i="13"/>
  <c r="G338" i="13"/>
  <c r="G339" i="13"/>
  <c r="G337" i="13"/>
  <c r="G226" i="13"/>
  <c r="G100" i="13"/>
  <c r="G241" i="13"/>
  <c r="G184" i="13"/>
  <c r="G101" i="13"/>
  <c r="G57" i="13"/>
  <c r="G352" i="13"/>
  <c r="G281" i="13"/>
  <c r="G324" i="13"/>
  <c r="G211" i="13"/>
  <c r="G29" i="12"/>
  <c r="G30" i="12"/>
  <c r="G28" i="12"/>
  <c r="G27" i="12"/>
  <c r="G31" i="12"/>
  <c r="G180" i="5"/>
  <c r="G97" i="5"/>
  <c r="G147" i="5"/>
  <c r="G137" i="5"/>
  <c r="G79" i="5"/>
  <c r="G245" i="5"/>
  <c r="G82" i="5"/>
  <c r="G277" i="5"/>
  <c r="G288" i="5"/>
  <c r="G274" i="5"/>
  <c r="G344" i="5"/>
  <c r="G231" i="5"/>
  <c r="G119" i="5"/>
  <c r="G305" i="5"/>
  <c r="G133" i="5"/>
  <c r="G275" i="5"/>
  <c r="G136" i="5"/>
  <c r="G357" i="5"/>
  <c r="G350" i="5"/>
  <c r="G81" i="5"/>
  <c r="G193" i="5"/>
  <c r="G265" i="5"/>
  <c r="G335" i="5"/>
  <c r="G280" i="5"/>
  <c r="G273" i="5"/>
  <c r="G345" i="5"/>
  <c r="G317" i="5"/>
  <c r="G294" i="5"/>
  <c r="G248" i="5"/>
  <c r="G98" i="5"/>
  <c r="G208" i="5"/>
  <c r="G336" i="5"/>
  <c r="G126" i="5"/>
  <c r="G55" i="5"/>
  <c r="G165" i="5"/>
  <c r="G332" i="5"/>
  <c r="G322" i="5"/>
  <c r="G153" i="5"/>
  <c r="G70" i="5"/>
  <c r="G219" i="5"/>
  <c r="G52" i="5"/>
  <c r="G343" i="5"/>
  <c r="G176" i="5"/>
  <c r="G108" i="5"/>
  <c r="G124" i="5"/>
  <c r="G64" i="5"/>
  <c r="G177" i="5"/>
  <c r="G51" i="5"/>
  <c r="G279" i="5"/>
  <c r="G40" i="5"/>
  <c r="G106" i="5"/>
  <c r="G140" i="5"/>
  <c r="G217" i="5"/>
  <c r="G306" i="5"/>
  <c r="G304" i="5"/>
  <c r="G276" i="5"/>
  <c r="G161" i="5"/>
  <c r="G93" i="5"/>
  <c r="G301" i="5"/>
  <c r="G316" i="5"/>
  <c r="G190" i="5"/>
  <c r="G91" i="5"/>
  <c r="G181" i="5"/>
  <c r="G195" i="5"/>
  <c r="G191" i="5"/>
  <c r="G236" i="5"/>
  <c r="G168" i="5"/>
  <c r="G237" i="5"/>
  <c r="G307" i="5"/>
  <c r="G348" i="5"/>
  <c r="G303" i="5"/>
  <c r="G223" i="5"/>
  <c r="G50" i="5"/>
  <c r="G220" i="5"/>
  <c r="G121" i="5"/>
  <c r="G56" i="5"/>
  <c r="G221" i="5"/>
  <c r="G83" i="5"/>
  <c r="G139" i="5"/>
  <c r="G266" i="5"/>
  <c r="G92" i="5"/>
  <c r="G209" i="5"/>
  <c r="G292" i="5"/>
  <c r="G210" i="5"/>
  <c r="G196" i="5"/>
  <c r="G135" i="5"/>
  <c r="G264" i="5"/>
  <c r="G320" i="5"/>
  <c r="G278" i="5"/>
  <c r="G260" i="5"/>
  <c r="G80" i="5"/>
  <c r="G359" i="5"/>
  <c r="G77" i="5"/>
  <c r="G331" i="5"/>
  <c r="G182" i="5"/>
  <c r="G63" i="5"/>
  <c r="G84" i="5"/>
  <c r="G110" i="5"/>
  <c r="G120" i="5"/>
  <c r="G249" i="5"/>
  <c r="G162" i="5"/>
  <c r="G109" i="5"/>
  <c r="G111" i="5"/>
  <c r="G107" i="5"/>
  <c r="G302" i="5"/>
  <c r="G163" i="5"/>
  <c r="G308" i="5"/>
  <c r="G246" i="5"/>
  <c r="G222" i="5"/>
  <c r="G349" i="5"/>
  <c r="G148" i="5"/>
  <c r="G164" i="5"/>
  <c r="G250" i="5"/>
  <c r="G112" i="5"/>
  <c r="G259" i="5"/>
  <c r="G252" i="5"/>
  <c r="G78" i="5"/>
  <c r="G287" i="5"/>
  <c r="G192" i="5"/>
  <c r="G232" i="5"/>
  <c r="G358" i="5"/>
  <c r="G105" i="5"/>
  <c r="G194" i="5"/>
  <c r="G233" i="5"/>
  <c r="G218" i="5"/>
  <c r="G204" i="5"/>
  <c r="G69" i="5"/>
  <c r="G65" i="5"/>
  <c r="G134" i="5"/>
  <c r="G315" i="5"/>
  <c r="G54" i="5"/>
  <c r="G251" i="5"/>
  <c r="G238" i="5"/>
  <c r="G205" i="5"/>
  <c r="G138" i="5"/>
  <c r="G293" i="5"/>
  <c r="G167" i="5"/>
  <c r="G203" i="5"/>
  <c r="G360" i="5"/>
  <c r="G152" i="5"/>
  <c r="G42" i="5"/>
  <c r="G166" i="5"/>
  <c r="G154" i="5"/>
  <c r="G96" i="5"/>
  <c r="G149" i="5"/>
  <c r="G49" i="5"/>
  <c r="G334" i="5"/>
  <c r="G321" i="5"/>
  <c r="G261" i="5"/>
  <c r="G224" i="5"/>
  <c r="G329" i="5"/>
  <c r="G289" i="5"/>
  <c r="G41" i="5"/>
  <c r="G361" i="5"/>
  <c r="G175" i="5"/>
  <c r="G333" i="5"/>
  <c r="G330" i="5"/>
  <c r="G53" i="5"/>
  <c r="G125" i="5"/>
  <c r="G68" i="5"/>
  <c r="G247" i="5"/>
  <c r="G189" i="5"/>
  <c r="G54" i="13"/>
  <c r="G193" i="13"/>
  <c r="G252" i="13"/>
  <c r="G223" i="13"/>
  <c r="G335" i="13"/>
  <c r="G332" i="13"/>
  <c r="G287" i="13"/>
  <c r="G91" i="13"/>
  <c r="G204" i="13"/>
  <c r="G139" i="13"/>
  <c r="G222" i="13"/>
  <c r="G110" i="13"/>
  <c r="G315" i="13"/>
  <c r="G249" i="13"/>
  <c r="G149" i="13"/>
  <c r="G180" i="13"/>
  <c r="G192" i="13"/>
  <c r="G50" i="13"/>
  <c r="G344" i="13"/>
  <c r="G217" i="13"/>
  <c r="G168" i="13"/>
  <c r="G68" i="13"/>
  <c r="G280" i="13"/>
  <c r="G133" i="13"/>
  <c r="G350" i="13"/>
  <c r="G92" i="13"/>
  <c r="G345" i="13"/>
  <c r="G111" i="13"/>
  <c r="G105" i="13"/>
  <c r="G317" i="13"/>
  <c r="G294" i="13"/>
  <c r="G349" i="13"/>
  <c r="G81" i="13"/>
  <c r="G134" i="13"/>
  <c r="G357" i="13"/>
  <c r="G96" i="13"/>
  <c r="G264" i="13"/>
  <c r="G266" i="13"/>
  <c r="G321" i="13"/>
  <c r="G80" i="13"/>
  <c r="G238" i="13"/>
  <c r="G208" i="13"/>
  <c r="G41" i="13"/>
  <c r="G177" i="13"/>
  <c r="G274" i="13"/>
  <c r="G247" i="13"/>
  <c r="G260" i="13"/>
  <c r="G245" i="13"/>
  <c r="G167" i="13"/>
  <c r="G42" i="13"/>
  <c r="G334" i="13"/>
  <c r="G108" i="13"/>
  <c r="G210" i="13"/>
  <c r="G93" i="13"/>
  <c r="G82" i="13"/>
  <c r="G288" i="13"/>
  <c r="G308" i="13"/>
  <c r="G106" i="13"/>
  <c r="G279" i="13"/>
  <c r="G84" i="13"/>
  <c r="G83" i="13"/>
  <c r="G232" i="13"/>
  <c r="G293" i="13"/>
  <c r="G237" i="13"/>
  <c r="G49" i="13"/>
  <c r="G165" i="13"/>
  <c r="G329" i="13"/>
  <c r="G124" i="13"/>
  <c r="G79" i="13"/>
  <c r="G348" i="13"/>
  <c r="G320" i="13"/>
  <c r="G275" i="13"/>
  <c r="G51" i="13"/>
  <c r="G307" i="13"/>
  <c r="G98" i="13"/>
  <c r="G322" i="13"/>
  <c r="G224" i="13"/>
  <c r="G65" i="13"/>
  <c r="G251" i="13"/>
  <c r="G233" i="13"/>
  <c r="G138" i="13"/>
  <c r="G77" i="13"/>
  <c r="G203" i="13"/>
  <c r="G78" i="13"/>
  <c r="G277" i="13"/>
  <c r="G359" i="13"/>
  <c r="G162" i="13"/>
  <c r="G248" i="13"/>
  <c r="G218" i="13"/>
  <c r="G70" i="13"/>
  <c r="G360" i="13"/>
  <c r="G126" i="13"/>
  <c r="G136" i="13"/>
  <c r="G236" i="13"/>
  <c r="G336" i="13"/>
  <c r="G305" i="13"/>
  <c r="G161" i="13"/>
  <c r="G220" i="13"/>
  <c r="G358" i="13"/>
  <c r="G154" i="13"/>
  <c r="G53" i="13"/>
  <c r="G64" i="13"/>
  <c r="G273" i="13"/>
  <c r="G181" i="13"/>
  <c r="G119" i="13"/>
  <c r="G135" i="13"/>
  <c r="G175" i="13"/>
  <c r="G195" i="13"/>
  <c r="G231" i="13"/>
  <c r="G152" i="13"/>
  <c r="G164" i="13"/>
  <c r="G112" i="13"/>
  <c r="G140" i="13"/>
  <c r="G302" i="13"/>
  <c r="G330" i="13"/>
  <c r="G265" i="13"/>
  <c r="G289" i="13"/>
  <c r="G52" i="13"/>
  <c r="G191" i="13"/>
  <c r="G137" i="13"/>
  <c r="G333" i="13"/>
  <c r="G121" i="13"/>
  <c r="G56" i="13"/>
  <c r="G306" i="13"/>
  <c r="G176" i="13"/>
  <c r="G221" i="13"/>
  <c r="G120" i="13"/>
  <c r="G63" i="13"/>
  <c r="G205" i="13"/>
  <c r="G219" i="13"/>
  <c r="G40" i="13"/>
  <c r="G166" i="13"/>
  <c r="G331" i="13"/>
  <c r="G259" i="13"/>
  <c r="G361" i="13"/>
  <c r="G304" i="13"/>
  <c r="G97" i="13"/>
  <c r="G276" i="13"/>
  <c r="G316" i="13"/>
  <c r="G261" i="13"/>
  <c r="G69" i="13"/>
  <c r="G292" i="13"/>
  <c r="G303" i="13"/>
  <c r="G125" i="13"/>
  <c r="G107" i="13"/>
  <c r="G343" i="13"/>
  <c r="G163" i="13"/>
  <c r="G301" i="13"/>
  <c r="G109" i="13"/>
  <c r="G182" i="13"/>
  <c r="G148" i="13"/>
  <c r="G147" i="13"/>
  <c r="G196" i="13"/>
  <c r="G194" i="13"/>
  <c r="G153" i="13"/>
  <c r="G209" i="13"/>
  <c r="G246" i="13"/>
  <c r="G189" i="13"/>
  <c r="G250" i="13"/>
  <c r="G55" i="13"/>
  <c r="G278" i="13"/>
  <c r="G190" i="13"/>
  <c r="G20" i="4"/>
  <c r="G26" i="4"/>
  <c r="G24" i="4"/>
  <c r="G25" i="4"/>
  <c r="G22" i="4"/>
  <c r="G21" i="4"/>
  <c r="G23" i="4"/>
  <c r="G22" i="12"/>
  <c r="G23" i="12"/>
  <c r="G20" i="12"/>
  <c r="G26" i="12"/>
  <c r="G25" i="12"/>
  <c r="G21" i="12"/>
  <c r="G24" i="12"/>
  <c r="G30" i="11"/>
  <c r="G31" i="11"/>
  <c r="G27" i="11"/>
  <c r="G28" i="11"/>
  <c r="G29" i="11"/>
  <c r="G3" i="11"/>
  <c r="G2" i="11"/>
  <c r="G2" i="13"/>
  <c r="G3" i="13"/>
  <c r="G78" i="14"/>
  <c r="G166" i="14"/>
  <c r="G276" i="14"/>
  <c r="G265" i="14"/>
  <c r="G308" i="14"/>
  <c r="G317" i="14"/>
  <c r="G279" i="14"/>
  <c r="G125" i="14"/>
  <c r="G333" i="14"/>
  <c r="G331" i="14"/>
  <c r="G137" i="14"/>
  <c r="G120" i="14"/>
  <c r="G189" i="14"/>
  <c r="G163" i="14"/>
  <c r="G97" i="14"/>
  <c r="G119" i="14"/>
  <c r="G134" i="14"/>
  <c r="G161" i="14"/>
  <c r="G259" i="14"/>
  <c r="G68" i="14"/>
  <c r="G152" i="14"/>
  <c r="G221" i="14"/>
  <c r="G138" i="14"/>
  <c r="G194" i="14"/>
  <c r="G133" i="14"/>
  <c r="G246" i="14"/>
  <c r="G162" i="14"/>
  <c r="G84" i="14"/>
  <c r="G190" i="14"/>
  <c r="G52" i="14"/>
  <c r="G217" i="14"/>
  <c r="G252" i="14"/>
  <c r="G251" i="14"/>
  <c r="G302" i="14"/>
  <c r="G288" i="14"/>
  <c r="G91" i="14"/>
  <c r="G196" i="14"/>
  <c r="G164" i="14"/>
  <c r="G154" i="14"/>
  <c r="G153" i="14"/>
  <c r="G191" i="14"/>
  <c r="G98" i="14"/>
  <c r="G321" i="14"/>
  <c r="G277" i="14"/>
  <c r="G70" i="14"/>
  <c r="G83" i="14"/>
  <c r="G343" i="14"/>
  <c r="G245" i="14"/>
  <c r="G360" i="14"/>
  <c r="G80" i="14"/>
  <c r="G205" i="14"/>
  <c r="G139" i="14"/>
  <c r="G180" i="14"/>
  <c r="G307" i="14"/>
  <c r="G176" i="14"/>
  <c r="G203" i="14"/>
  <c r="G349" i="14"/>
  <c r="G53" i="14"/>
  <c r="G336" i="14"/>
  <c r="G358" i="14"/>
  <c r="G92" i="14"/>
  <c r="G361" i="14"/>
  <c r="G233" i="14"/>
  <c r="G345" i="14"/>
  <c r="G304" i="14"/>
  <c r="G204" i="14"/>
  <c r="G250" i="14"/>
  <c r="G222" i="14"/>
  <c r="G322" i="14"/>
  <c r="G77" i="14"/>
  <c r="G306" i="14"/>
  <c r="G264" i="14"/>
  <c r="G135" i="14"/>
  <c r="G65" i="14"/>
  <c r="G49" i="14"/>
  <c r="G305" i="14"/>
  <c r="G167" i="14"/>
  <c r="G140" i="14"/>
  <c r="G261" i="14"/>
  <c r="G126" i="14"/>
  <c r="G182" i="14"/>
  <c r="G237" i="14"/>
  <c r="G292" i="14"/>
  <c r="G63" i="14"/>
  <c r="G210" i="14"/>
  <c r="G168" i="14"/>
  <c r="G79" i="14"/>
  <c r="G293" i="14"/>
  <c r="G149" i="14"/>
  <c r="G275" i="14"/>
  <c r="G320" i="14"/>
  <c r="G218" i="14"/>
  <c r="G81" i="14"/>
  <c r="G109" i="14"/>
  <c r="G303" i="14"/>
  <c r="G121" i="14"/>
  <c r="G330" i="14"/>
  <c r="G248" i="14"/>
  <c r="G289" i="14"/>
  <c r="G315" i="14"/>
  <c r="G110" i="14"/>
  <c r="G209" i="14"/>
  <c r="G332" i="14"/>
  <c r="G260" i="14"/>
  <c r="G147" i="14"/>
  <c r="G148" i="14"/>
  <c r="G108" i="14"/>
  <c r="G54" i="14"/>
  <c r="G232" i="14"/>
  <c r="G69" i="14"/>
  <c r="G40" i="14"/>
  <c r="G64" i="14"/>
  <c r="G294" i="14"/>
  <c r="G335" i="14"/>
  <c r="G236" i="14"/>
  <c r="G247" i="14"/>
  <c r="G181" i="14"/>
  <c r="G334" i="14"/>
  <c r="G42" i="14"/>
  <c r="G287" i="14"/>
  <c r="G357" i="14"/>
  <c r="G329" i="14"/>
  <c r="G105" i="14"/>
  <c r="G359" i="14"/>
  <c r="G124" i="14"/>
  <c r="G223" i="14"/>
  <c r="G82" i="14"/>
  <c r="G55" i="14"/>
  <c r="G192" i="14"/>
  <c r="G224" i="14"/>
  <c r="G219" i="14"/>
  <c r="G56" i="14"/>
  <c r="G273" i="14"/>
  <c r="G274" i="14"/>
  <c r="G136" i="14"/>
  <c r="G93" i="14"/>
  <c r="G348" i="14"/>
  <c r="G280" i="14"/>
  <c r="G301" i="14"/>
  <c r="G220" i="14"/>
  <c r="G107" i="14"/>
  <c r="G208" i="14"/>
  <c r="G175" i="14"/>
  <c r="G316" i="14"/>
  <c r="G195" i="14"/>
  <c r="G112" i="14"/>
  <c r="G106" i="14"/>
  <c r="G177" i="14"/>
  <c r="G165" i="14"/>
  <c r="G41" i="14"/>
  <c r="G231" i="14"/>
  <c r="G50" i="14"/>
  <c r="G344" i="14"/>
  <c r="G193" i="14"/>
  <c r="G96" i="14"/>
  <c r="G51" i="14"/>
  <c r="G278" i="14"/>
  <c r="G249" i="14"/>
  <c r="G350" i="14"/>
  <c r="G238" i="14"/>
  <c r="G111" i="14"/>
  <c r="G266" i="14"/>
  <c r="G6" i="12"/>
  <c r="G9" i="12"/>
  <c r="G7" i="12"/>
  <c r="G5" i="12"/>
  <c r="G8" i="12"/>
  <c r="G21" i="15"/>
  <c r="G24" i="15"/>
  <c r="G23" i="15"/>
  <c r="G22" i="15"/>
  <c r="G26" i="15"/>
  <c r="G25" i="15"/>
  <c r="G20" i="15"/>
  <c r="G4" i="13"/>
  <c r="G47" i="13"/>
  <c r="G200" i="13"/>
  <c r="G132" i="13"/>
  <c r="G285" i="13"/>
  <c r="G173" i="13"/>
  <c r="G271" i="13"/>
  <c r="G299" i="13"/>
  <c r="G88" i="13"/>
  <c r="G342" i="13"/>
  <c r="G116" i="13"/>
  <c r="G145" i="13"/>
  <c r="G355" i="13"/>
  <c r="G146" i="13"/>
  <c r="G60" i="13"/>
  <c r="G215" i="13"/>
  <c r="G104" i="13"/>
  <c r="G354" i="13"/>
  <c r="G90" i="13"/>
  <c r="G256" i="13"/>
  <c r="G326" i="13"/>
  <c r="G160" i="13"/>
  <c r="G186" i="13"/>
  <c r="G284" i="13"/>
  <c r="G257" i="13"/>
  <c r="G46" i="13"/>
  <c r="G341" i="13"/>
  <c r="G300" i="13"/>
  <c r="G202" i="13"/>
  <c r="G76" i="13"/>
  <c r="G214" i="13"/>
  <c r="G312" i="13"/>
  <c r="G75" i="13"/>
  <c r="G327" i="13"/>
  <c r="G244" i="13"/>
  <c r="G117" i="13"/>
  <c r="G37" i="13"/>
  <c r="G229" i="13"/>
  <c r="G216" i="13"/>
  <c r="G187" i="13"/>
  <c r="G48" i="13"/>
  <c r="G130" i="13"/>
  <c r="G286" i="13"/>
  <c r="G144" i="13"/>
  <c r="G328" i="13"/>
  <c r="G243" i="13"/>
  <c r="G228" i="13"/>
  <c r="G62" i="13"/>
  <c r="G131" i="13"/>
  <c r="G272" i="13"/>
  <c r="G356" i="13"/>
  <c r="G188" i="13"/>
  <c r="G298" i="13"/>
  <c r="G340" i="13"/>
  <c r="G102" i="13"/>
  <c r="G242" i="13"/>
  <c r="G174" i="13"/>
  <c r="G118" i="13"/>
  <c r="G313" i="13"/>
  <c r="G230" i="13"/>
  <c r="G61" i="13"/>
  <c r="G314" i="13"/>
  <c r="G258" i="13"/>
  <c r="G172" i="13"/>
  <c r="G201" i="13"/>
  <c r="G159" i="13"/>
  <c r="G270" i="13"/>
  <c r="G89" i="13"/>
  <c r="G103" i="13"/>
  <c r="G158" i="13"/>
  <c r="G74" i="13"/>
  <c r="G244" i="11"/>
  <c r="G74" i="11"/>
  <c r="G270" i="11"/>
  <c r="G88" i="11"/>
  <c r="G229" i="11"/>
  <c r="G47" i="11"/>
  <c r="G286" i="11"/>
  <c r="G214" i="11"/>
  <c r="G243" i="11"/>
  <c r="G342" i="11"/>
  <c r="G356" i="11"/>
  <c r="G242" i="11"/>
  <c r="G104" i="11"/>
  <c r="G271" i="11"/>
  <c r="G258" i="11"/>
  <c r="G186" i="11"/>
  <c r="G173" i="11"/>
  <c r="G202" i="11"/>
  <c r="G187" i="11"/>
  <c r="G284" i="11"/>
  <c r="G62" i="11"/>
  <c r="G354" i="11"/>
  <c r="G61" i="11"/>
  <c r="G299" i="11"/>
  <c r="G103" i="11"/>
  <c r="G48" i="11"/>
  <c r="G102" i="11"/>
  <c r="G300" i="11"/>
  <c r="G160" i="11"/>
  <c r="G327" i="11"/>
  <c r="G131" i="11"/>
  <c r="G230" i="11"/>
  <c r="G341" i="11"/>
  <c r="G116" i="11"/>
  <c r="G75" i="11"/>
  <c r="G172" i="11"/>
  <c r="G257" i="11"/>
  <c r="G188" i="11"/>
  <c r="G216" i="11"/>
  <c r="G313" i="11"/>
  <c r="G90" i="11"/>
  <c r="G76" i="11"/>
  <c r="G159" i="11"/>
  <c r="G326" i="11"/>
  <c r="G312" i="11"/>
  <c r="G144" i="11"/>
  <c r="G117" i="11"/>
  <c r="G340" i="11"/>
  <c r="G201" i="11"/>
  <c r="G118" i="11"/>
  <c r="G132" i="11"/>
  <c r="G256" i="11"/>
  <c r="G174" i="11"/>
  <c r="G228" i="11"/>
  <c r="G298" i="11"/>
  <c r="G146" i="11"/>
  <c r="G285" i="11"/>
  <c r="G46" i="11"/>
  <c r="G355" i="11"/>
  <c r="G272" i="11"/>
  <c r="G89" i="11"/>
  <c r="G200" i="11"/>
  <c r="G130" i="11"/>
  <c r="G158" i="11"/>
  <c r="G60" i="11"/>
  <c r="G37" i="11"/>
  <c r="G314" i="11"/>
  <c r="G215" i="11"/>
  <c r="G328" i="11"/>
  <c r="G145" i="11"/>
  <c r="G3" i="4"/>
  <c r="G2" i="4"/>
  <c r="G138" i="12"/>
  <c r="G329" i="12"/>
  <c r="G358" i="12"/>
  <c r="G217" i="12"/>
  <c r="G317" i="12"/>
  <c r="G204" i="12"/>
  <c r="G357" i="12"/>
  <c r="G81" i="12"/>
  <c r="G260" i="12"/>
  <c r="G49" i="12"/>
  <c r="G333" i="12"/>
  <c r="G280" i="12"/>
  <c r="G277" i="12"/>
  <c r="G336" i="12"/>
  <c r="G162" i="12"/>
  <c r="G307" i="12"/>
  <c r="G301" i="12"/>
  <c r="G163" i="12"/>
  <c r="G189" i="12"/>
  <c r="G205" i="12"/>
  <c r="G106" i="12"/>
  <c r="G359" i="12"/>
  <c r="G124" i="12"/>
  <c r="G176" i="12"/>
  <c r="G153" i="12"/>
  <c r="G69" i="12"/>
  <c r="G195" i="12"/>
  <c r="G55" i="12"/>
  <c r="G97" i="12"/>
  <c r="G139" i="12"/>
  <c r="G134" i="12"/>
  <c r="G105" i="12"/>
  <c r="G288" i="12"/>
  <c r="G275" i="12"/>
  <c r="G50" i="12"/>
  <c r="G194" i="12"/>
  <c r="G190" i="12"/>
  <c r="G51" i="12"/>
  <c r="G322" i="12"/>
  <c r="G361" i="12"/>
  <c r="G79" i="12"/>
  <c r="G276" i="12"/>
  <c r="G273" i="12"/>
  <c r="G348" i="12"/>
  <c r="G42" i="12"/>
  <c r="G231" i="12"/>
  <c r="G110" i="12"/>
  <c r="G320" i="12"/>
  <c r="G302" i="12"/>
  <c r="G193" i="12"/>
  <c r="G78" i="12"/>
  <c r="G238" i="12"/>
  <c r="G165" i="12"/>
  <c r="G98" i="12"/>
  <c r="G82" i="12"/>
  <c r="G278" i="12"/>
  <c r="G181" i="12"/>
  <c r="G222" i="12"/>
  <c r="G80" i="12"/>
  <c r="G108" i="12"/>
  <c r="G119" i="12"/>
  <c r="G249" i="12"/>
  <c r="G83" i="12"/>
  <c r="G233" i="12"/>
  <c r="G334" i="12"/>
  <c r="G109" i="12"/>
  <c r="G175" i="12"/>
  <c r="G223" i="12"/>
  <c r="G248" i="12"/>
  <c r="G91" i="12"/>
  <c r="G345" i="12"/>
  <c r="G316" i="12"/>
  <c r="G343" i="12"/>
  <c r="G191" i="12"/>
  <c r="G251" i="12"/>
  <c r="G208" i="12"/>
  <c r="G192" i="12"/>
  <c r="G203" i="12"/>
  <c r="G219" i="12"/>
  <c r="G167" i="12"/>
  <c r="G68" i="12"/>
  <c r="G232" i="12"/>
  <c r="G321" i="12"/>
  <c r="G252" i="12"/>
  <c r="G92" i="12"/>
  <c r="G120" i="12"/>
  <c r="G264" i="12"/>
  <c r="G265" i="12"/>
  <c r="G303" i="12"/>
  <c r="G133" i="12"/>
  <c r="G287" i="12"/>
  <c r="G209" i="12"/>
  <c r="G293" i="12"/>
  <c r="G40" i="12"/>
  <c r="G237" i="12"/>
  <c r="G245" i="12"/>
  <c r="G77" i="12"/>
  <c r="G136" i="12"/>
  <c r="G349" i="12"/>
  <c r="G137" i="12"/>
  <c r="G140" i="12"/>
  <c r="G63" i="12"/>
  <c r="G168" i="12"/>
  <c r="G294" i="12"/>
  <c r="G70" i="12"/>
  <c r="G259" i="12"/>
  <c r="G220" i="12"/>
  <c r="G350" i="12"/>
  <c r="G224" i="12"/>
  <c r="G53" i="12"/>
  <c r="G332" i="12"/>
  <c r="G292" i="12"/>
  <c r="G154" i="12"/>
  <c r="G266" i="12"/>
  <c r="G84" i="12"/>
  <c r="G221" i="12"/>
  <c r="G111" i="12"/>
  <c r="G331" i="12"/>
  <c r="G279" i="12"/>
  <c r="G152" i="12"/>
  <c r="G196" i="12"/>
  <c r="G306" i="12"/>
  <c r="G149" i="12"/>
  <c r="G261" i="12"/>
  <c r="G250" i="12"/>
  <c r="G335" i="12"/>
  <c r="G164" i="12"/>
  <c r="G147" i="12"/>
  <c r="G304" i="12"/>
  <c r="G274" i="12"/>
  <c r="G360" i="12"/>
  <c r="G41" i="12"/>
  <c r="G96" i="12"/>
  <c r="G148" i="12"/>
  <c r="G112" i="12"/>
  <c r="G308" i="12"/>
  <c r="G182" i="12"/>
  <c r="G218" i="12"/>
  <c r="G54" i="12"/>
  <c r="G236" i="12"/>
  <c r="G246" i="12"/>
  <c r="G107" i="12"/>
  <c r="G135" i="12"/>
  <c r="G121" i="12"/>
  <c r="G210" i="12"/>
  <c r="G56" i="12"/>
  <c r="G161" i="12"/>
  <c r="G93" i="12"/>
  <c r="G166" i="12"/>
  <c r="G125" i="12"/>
  <c r="G315" i="12"/>
  <c r="G177" i="12"/>
  <c r="G52" i="12"/>
  <c r="G64" i="12"/>
  <c r="G65" i="12"/>
  <c r="G180" i="12"/>
  <c r="G305" i="12"/>
  <c r="G344" i="12"/>
  <c r="G289" i="12"/>
  <c r="G330" i="12"/>
  <c r="G126" i="12"/>
  <c r="G247" i="12"/>
  <c r="G7" i="4"/>
  <c r="G8" i="4"/>
  <c r="G5" i="4"/>
  <c r="G9" i="4"/>
  <c r="G6" i="4"/>
  <c r="G4" i="4"/>
  <c r="G4" i="15"/>
  <c r="G173" i="12"/>
  <c r="G243" i="12"/>
  <c r="G228" i="12"/>
  <c r="G90" i="12"/>
  <c r="G202" i="12"/>
  <c r="G130" i="12"/>
  <c r="G313" i="12"/>
  <c r="G174" i="12"/>
  <c r="G159" i="12"/>
  <c r="G47" i="12"/>
  <c r="G355" i="12"/>
  <c r="G88" i="12"/>
  <c r="G216" i="12"/>
  <c r="G89" i="12"/>
  <c r="G146" i="12"/>
  <c r="G104" i="12"/>
  <c r="G74" i="12"/>
  <c r="G271" i="12"/>
  <c r="G285" i="12"/>
  <c r="G314" i="12"/>
  <c r="G214" i="12"/>
  <c r="G300" i="12"/>
  <c r="G200" i="12"/>
  <c r="G187" i="12"/>
  <c r="G230" i="12"/>
  <c r="G326" i="12"/>
  <c r="G256" i="12"/>
  <c r="G76" i="12"/>
  <c r="G242" i="12"/>
  <c r="G145" i="12"/>
  <c r="G172" i="12"/>
  <c r="G188" i="12"/>
  <c r="G103" i="12"/>
  <c r="G272" i="12"/>
  <c r="G118" i="12"/>
  <c r="G356" i="12"/>
  <c r="G102" i="12"/>
  <c r="G340" i="12"/>
  <c r="G298" i="12"/>
  <c r="G286" i="12"/>
  <c r="G48" i="12"/>
  <c r="G144" i="12"/>
  <c r="G201" i="12"/>
  <c r="G131" i="12"/>
  <c r="G160" i="12"/>
  <c r="G61" i="12"/>
  <c r="G46" i="12"/>
  <c r="G258" i="12"/>
  <c r="G60" i="12"/>
  <c r="G328" i="12"/>
  <c r="G215" i="12"/>
  <c r="G257" i="12"/>
  <c r="G117" i="12"/>
  <c r="G354" i="12"/>
  <c r="G116" i="12"/>
  <c r="G342" i="12"/>
  <c r="G62" i="12"/>
  <c r="G37" i="12"/>
  <c r="G244" i="12"/>
  <c r="G312" i="12"/>
  <c r="G186" i="12"/>
  <c r="G341" i="12"/>
  <c r="G327" i="12"/>
  <c r="G229" i="12"/>
  <c r="G284" i="12"/>
  <c r="G132" i="12"/>
  <c r="G299" i="12"/>
  <c r="G158" i="12"/>
  <c r="G270" i="12"/>
  <c r="G75" i="12"/>
  <c r="G15" i="13"/>
  <c r="G18" i="13"/>
  <c r="G16" i="13"/>
  <c r="G19" i="13"/>
  <c r="G17" i="13"/>
  <c r="G16" i="4"/>
  <c r="G18" i="4"/>
  <c r="G17" i="4"/>
  <c r="G19" i="4"/>
  <c r="G15" i="4"/>
  <c r="G3" i="14"/>
  <c r="G2" i="14"/>
  <c r="G34" i="14"/>
  <c r="G143" i="14"/>
  <c r="G212" i="14"/>
  <c r="G33" i="14"/>
  <c r="G323" i="14"/>
  <c r="G45" i="14"/>
  <c r="G351" i="14"/>
  <c r="G57" i="14"/>
  <c r="G99" i="14"/>
  <c r="G184" i="14"/>
  <c r="G310" i="14"/>
  <c r="G283" i="14"/>
  <c r="G129" i="14"/>
  <c r="G72" i="14"/>
  <c r="G241" i="14"/>
  <c r="G35" i="14"/>
  <c r="G309" i="14"/>
  <c r="G113" i="14"/>
  <c r="G73" i="14"/>
  <c r="G267" i="14"/>
  <c r="G295" i="14"/>
  <c r="G142" i="14"/>
  <c r="G239" i="14"/>
  <c r="G311" i="14"/>
  <c r="G282" i="14"/>
  <c r="G352" i="14"/>
  <c r="G86" i="14"/>
  <c r="G43" i="14"/>
  <c r="G226" i="14"/>
  <c r="G338" i="14"/>
  <c r="G213" i="14"/>
  <c r="G269" i="14"/>
  <c r="G36" i="14"/>
  <c r="G337" i="14"/>
  <c r="G100" i="14"/>
  <c r="G71" i="14"/>
  <c r="G44" i="14"/>
  <c r="G59" i="14"/>
  <c r="G253" i="14"/>
  <c r="G155" i="14"/>
  <c r="G296" i="14"/>
  <c r="G297" i="14"/>
  <c r="G156" i="14"/>
  <c r="G211" i="14"/>
  <c r="G227" i="14"/>
  <c r="G183" i="14"/>
  <c r="G324" i="14"/>
  <c r="G225" i="14"/>
  <c r="G127" i="14"/>
  <c r="G128" i="14"/>
  <c r="G170" i="14"/>
  <c r="G114" i="14"/>
  <c r="G101" i="14"/>
  <c r="G325" i="14"/>
  <c r="G185" i="14"/>
  <c r="G353" i="14"/>
  <c r="G171" i="14"/>
  <c r="G198" i="14"/>
  <c r="G115" i="14"/>
  <c r="G141" i="14"/>
  <c r="G254" i="14"/>
  <c r="G58" i="14"/>
  <c r="G169" i="14"/>
  <c r="G157" i="14"/>
  <c r="G197" i="14"/>
  <c r="G268" i="14"/>
  <c r="G32" i="14"/>
  <c r="G240" i="14"/>
  <c r="G87" i="14"/>
  <c r="G255" i="14"/>
  <c r="G281" i="14"/>
  <c r="G199" i="14"/>
  <c r="G85" i="14"/>
  <c r="G339" i="14"/>
  <c r="G129" i="4"/>
  <c r="G240" i="4"/>
  <c r="G227" i="4"/>
  <c r="G141" i="4"/>
  <c r="G143" i="4"/>
  <c r="G183" i="4"/>
  <c r="G169" i="4"/>
  <c r="G297" i="4"/>
  <c r="G338" i="4"/>
  <c r="G32" i="4"/>
  <c r="G72" i="4"/>
  <c r="G142" i="4"/>
  <c r="G57" i="4"/>
  <c r="G212" i="4"/>
  <c r="G115" i="4"/>
  <c r="G353" i="4"/>
  <c r="G241" i="4"/>
  <c r="G127" i="4"/>
  <c r="G324" i="4"/>
  <c r="G198" i="4"/>
  <c r="G99" i="4"/>
  <c r="G213" i="4"/>
  <c r="G155" i="4"/>
  <c r="G43" i="4"/>
  <c r="G100" i="4"/>
  <c r="G185" i="4"/>
  <c r="G71" i="4"/>
  <c r="G352" i="4"/>
  <c r="G156" i="4"/>
  <c r="G310" i="4"/>
  <c r="G59" i="4"/>
  <c r="G45" i="4"/>
  <c r="G351" i="4"/>
  <c r="G44" i="4"/>
  <c r="G267" i="4"/>
  <c r="G85" i="4"/>
  <c r="G296" i="4"/>
  <c r="G114" i="4"/>
  <c r="G339" i="4"/>
  <c r="G33" i="4"/>
  <c r="G58" i="4"/>
  <c r="G282" i="4"/>
  <c r="G73" i="4"/>
  <c r="G226" i="4"/>
  <c r="G36" i="4"/>
  <c r="G225" i="4"/>
  <c r="G170" i="4"/>
  <c r="G281" i="4"/>
  <c r="G211" i="4"/>
  <c r="G184" i="4"/>
  <c r="G268" i="4"/>
  <c r="G157" i="4"/>
  <c r="G323" i="4"/>
  <c r="G87" i="4"/>
  <c r="G269" i="4"/>
  <c r="G199" i="4"/>
  <c r="G254" i="4"/>
  <c r="G283" i="4"/>
  <c r="G325" i="4"/>
  <c r="G197" i="4"/>
  <c r="G101" i="4"/>
  <c r="G311" i="4"/>
  <c r="G337" i="4"/>
  <c r="G128" i="4"/>
  <c r="G113" i="4"/>
  <c r="G253" i="4"/>
  <c r="G34" i="4"/>
  <c r="G255" i="4"/>
  <c r="G86" i="4"/>
  <c r="G239" i="4"/>
  <c r="G295" i="4"/>
  <c r="G171" i="4"/>
  <c r="G309" i="4"/>
  <c r="G35" i="4"/>
  <c r="G30" i="14"/>
  <c r="G27" i="14"/>
  <c r="G28" i="14"/>
  <c r="G31" i="14"/>
  <c r="G29" i="14"/>
  <c r="G14" i="12"/>
  <c r="G12" i="12"/>
  <c r="G13" i="12"/>
  <c r="L5" i="12"/>
  <c r="L8" i="12"/>
  <c r="L6" i="12"/>
  <c r="L9" i="12"/>
  <c r="L7" i="12"/>
  <c r="L4" i="13"/>
  <c r="L4" i="11"/>
  <c r="L4" i="15"/>
  <c r="L2" i="12"/>
  <c r="L3" i="12"/>
  <c r="M347" i="12"/>
  <c r="M301" i="12"/>
  <c r="M291" i="12"/>
  <c r="M277" i="12"/>
  <c r="M234" i="12"/>
  <c r="M348" i="12"/>
  <c r="M251" i="12"/>
  <c r="M55" i="12"/>
  <c r="M49" i="12"/>
  <c r="M276" i="12"/>
  <c r="M344" i="12"/>
  <c r="M69" i="12"/>
  <c r="M65" i="12"/>
  <c r="M94" i="12"/>
  <c r="M119" i="12"/>
  <c r="M238" i="12"/>
  <c r="M110" i="12"/>
  <c r="M134" i="12"/>
  <c r="M124" i="12"/>
  <c r="M336" i="12"/>
  <c r="M349" i="12"/>
  <c r="M66" i="12"/>
  <c r="M52" i="12"/>
  <c r="M195" i="12"/>
  <c r="M306" i="12"/>
  <c r="M361" i="12"/>
  <c r="M80" i="12"/>
  <c r="M70" i="12"/>
  <c r="M290" i="12"/>
  <c r="M190" i="12"/>
  <c r="M192" i="12"/>
  <c r="M294" i="12"/>
  <c r="M92" i="12"/>
  <c r="M357" i="12"/>
  <c r="M274" i="12"/>
  <c r="M233" i="12"/>
  <c r="M82" i="12"/>
  <c r="M208" i="12"/>
  <c r="M287" i="12"/>
  <c r="M151" i="12"/>
  <c r="M111" i="12"/>
  <c r="M247" i="12"/>
  <c r="M167" i="12"/>
  <c r="M220" i="12"/>
  <c r="M153" i="12"/>
  <c r="M232" i="12"/>
  <c r="M289" i="12"/>
  <c r="M149" i="12"/>
  <c r="M278" i="12"/>
  <c r="M331" i="12"/>
  <c r="M42" i="12"/>
  <c r="M293" i="12"/>
  <c r="M218" i="12"/>
  <c r="M165" i="12"/>
  <c r="M95" i="12"/>
  <c r="M335" i="12"/>
  <c r="M83" i="12"/>
  <c r="M180" i="12"/>
  <c r="M168" i="12"/>
  <c r="M262" i="12"/>
  <c r="M139" i="12"/>
  <c r="M77" i="12"/>
  <c r="M121" i="12"/>
  <c r="M292" i="12"/>
  <c r="M358" i="12"/>
  <c r="M333" i="12"/>
  <c r="M316" i="12"/>
  <c r="M125" i="12"/>
  <c r="M79" i="12"/>
  <c r="M63" i="12"/>
  <c r="M41" i="12"/>
  <c r="M120" i="12"/>
  <c r="M221" i="12"/>
  <c r="M177" i="12"/>
  <c r="M260" i="12"/>
  <c r="M305" i="12"/>
  <c r="M136" i="12"/>
  <c r="M179" i="12"/>
  <c r="M133" i="12"/>
  <c r="M152" i="12"/>
  <c r="M175" i="12"/>
  <c r="M280" i="12"/>
  <c r="M223" i="12"/>
  <c r="M219" i="12"/>
  <c r="M308" i="12"/>
  <c r="M321" i="12"/>
  <c r="M123" i="12"/>
  <c r="M50" i="12"/>
  <c r="M126" i="12"/>
  <c r="M84" i="12"/>
  <c r="M319" i="12"/>
  <c r="M194" i="12"/>
  <c r="M166" i="12"/>
  <c r="M210" i="12"/>
  <c r="M217" i="12"/>
  <c r="M161" i="12"/>
  <c r="M318" i="12"/>
  <c r="M345" i="12"/>
  <c r="M178" i="12"/>
  <c r="M40" i="12"/>
  <c r="M53" i="12"/>
  <c r="M162" i="12"/>
  <c r="M302" i="12"/>
  <c r="M205" i="12"/>
  <c r="M176" i="12"/>
  <c r="M265" i="12"/>
  <c r="M108" i="12"/>
  <c r="M148" i="12"/>
  <c r="M250" i="12"/>
  <c r="M137" i="12"/>
  <c r="M193" i="12"/>
  <c r="M64" i="12"/>
  <c r="M163" i="12"/>
  <c r="M359" i="12"/>
  <c r="M315" i="12"/>
  <c r="M54" i="12"/>
  <c r="M93" i="12"/>
  <c r="M245" i="12"/>
  <c r="M304" i="12"/>
  <c r="M135" i="12"/>
  <c r="M263" i="12"/>
  <c r="M360" i="12"/>
  <c r="M264" i="12"/>
  <c r="M147" i="12"/>
  <c r="M107" i="12"/>
  <c r="M204" i="12"/>
  <c r="M97" i="12"/>
  <c r="M275" i="12"/>
  <c r="M106" i="12"/>
  <c r="M330" i="12"/>
  <c r="M182" i="12"/>
  <c r="M266" i="12"/>
  <c r="M91" i="12"/>
  <c r="M237" i="12"/>
  <c r="M68" i="12"/>
  <c r="M98" i="12"/>
  <c r="M164" i="12"/>
  <c r="M78" i="12"/>
  <c r="M249" i="12"/>
  <c r="M279" i="12"/>
  <c r="M150" i="12"/>
  <c r="M261" i="12"/>
  <c r="M307" i="12"/>
  <c r="M329" i="12"/>
  <c r="M259" i="12"/>
  <c r="M181" i="12"/>
  <c r="M51" i="12"/>
  <c r="M288" i="12"/>
  <c r="M191" i="12"/>
  <c r="M303" i="12"/>
  <c r="M332" i="12"/>
  <c r="M236" i="12"/>
  <c r="M350" i="12"/>
  <c r="M207" i="12"/>
  <c r="M56" i="12"/>
  <c r="M222" i="12"/>
  <c r="M320" i="12"/>
  <c r="M109" i="12"/>
  <c r="M81" i="12"/>
  <c r="M206" i="12"/>
  <c r="M189" i="12"/>
  <c r="M248" i="12"/>
  <c r="M334" i="12"/>
  <c r="M252" i="12"/>
  <c r="M96" i="12"/>
  <c r="M105" i="12"/>
  <c r="M138" i="12"/>
  <c r="M246" i="12"/>
  <c r="M273" i="12"/>
  <c r="M343" i="12"/>
  <c r="M154" i="12"/>
  <c r="M203" i="12"/>
  <c r="M224" i="12"/>
  <c r="M209" i="12"/>
  <c r="M235" i="12"/>
  <c r="M231" i="12"/>
  <c r="M317" i="12"/>
  <c r="M196" i="12"/>
  <c r="M322" i="12"/>
  <c r="M122" i="12"/>
  <c r="M346" i="12"/>
  <c r="M112" i="12"/>
  <c r="M140" i="12"/>
  <c r="M67" i="12"/>
  <c r="M14" i="14"/>
  <c r="M12" i="14"/>
  <c r="M10" i="14"/>
  <c r="M11" i="14"/>
  <c r="M13" i="14"/>
  <c r="N26" i="15"/>
  <c r="N23" i="15"/>
  <c r="N22" i="15"/>
  <c r="N20" i="15"/>
  <c r="N21" i="15"/>
  <c r="N25" i="15"/>
  <c r="N24" i="15"/>
  <c r="N249" i="12"/>
  <c r="N83" i="12"/>
  <c r="N263" i="12"/>
  <c r="N140" i="12"/>
  <c r="N279" i="12"/>
  <c r="N219" i="12"/>
  <c r="N308" i="12"/>
  <c r="N232" i="12"/>
  <c r="N331" i="12"/>
  <c r="N193" i="12"/>
  <c r="N293" i="12"/>
  <c r="N137" i="12"/>
  <c r="N359" i="12"/>
  <c r="N79" i="12"/>
  <c r="N350" i="12"/>
  <c r="N164" i="12"/>
  <c r="N250" i="12"/>
  <c r="N209" i="12"/>
  <c r="N237" i="12"/>
  <c r="N322" i="12"/>
  <c r="N317" i="12"/>
  <c r="N110" i="12"/>
  <c r="N120" i="12"/>
  <c r="N349" i="12"/>
  <c r="N54" i="12"/>
  <c r="N151" i="12"/>
  <c r="N292" i="12"/>
  <c r="N153" i="12"/>
  <c r="N333" i="12"/>
  <c r="N123" i="12"/>
  <c r="N148" i="12"/>
  <c r="N291" i="12"/>
  <c r="N154" i="12"/>
  <c r="N275" i="12"/>
  <c r="N274" i="12"/>
  <c r="N218" i="12"/>
  <c r="N192" i="12"/>
  <c r="N217" i="12"/>
  <c r="N92" i="12"/>
  <c r="N41" i="12"/>
  <c r="N56" i="12"/>
  <c r="N233" i="12"/>
  <c r="N82" i="12"/>
  <c r="N112" i="12"/>
  <c r="N247" i="12"/>
  <c r="N262" i="12"/>
  <c r="N147" i="12"/>
  <c r="N176" i="12"/>
  <c r="N321" i="12"/>
  <c r="N108" i="12"/>
  <c r="N70" i="12"/>
  <c r="N134" i="12"/>
  <c r="N330" i="12"/>
  <c r="N288" i="12"/>
  <c r="N231" i="12"/>
  <c r="N65" i="12"/>
  <c r="N165" i="12"/>
  <c r="N119" i="12"/>
  <c r="N305" i="12"/>
  <c r="N346" i="12"/>
  <c r="N78" i="12"/>
  <c r="N335" i="12"/>
  <c r="N177" i="12"/>
  <c r="N68" i="12"/>
  <c r="N77" i="12"/>
  <c r="N152" i="12"/>
  <c r="N248" i="12"/>
  <c r="N238" i="12"/>
  <c r="N167" i="12"/>
  <c r="N246" i="12"/>
  <c r="N149" i="12"/>
  <c r="N266" i="12"/>
  <c r="N190" i="12"/>
  <c r="N203" i="12"/>
  <c r="N194" i="12"/>
  <c r="N221" i="12"/>
  <c r="N357" i="12"/>
  <c r="N69" i="12"/>
  <c r="N98" i="12"/>
  <c r="N210" i="12"/>
  <c r="N109" i="12"/>
  <c r="N124" i="12"/>
  <c r="N40" i="12"/>
  <c r="N315" i="12"/>
  <c r="N261" i="12"/>
  <c r="N135" i="12"/>
  <c r="N150" i="12"/>
  <c r="N280" i="12"/>
  <c r="N223" i="12"/>
  <c r="N329" i="12"/>
  <c r="N259" i="12"/>
  <c r="N252" i="12"/>
  <c r="N289" i="12"/>
  <c r="N234" i="12"/>
  <c r="N290" i="12"/>
  <c r="N63" i="12"/>
  <c r="N196" i="12"/>
  <c r="N294" i="12"/>
  <c r="N222" i="12"/>
  <c r="N207" i="12"/>
  <c r="N260" i="12"/>
  <c r="N287" i="12"/>
  <c r="N93" i="12"/>
  <c r="N345" i="12"/>
  <c r="N304" i="12"/>
  <c r="N52" i="12"/>
  <c r="N111" i="12"/>
  <c r="N162" i="12"/>
  <c r="N264" i="12"/>
  <c r="N96" i="12"/>
  <c r="N301" i="12"/>
  <c r="N343" i="12"/>
  <c r="N51" i="12"/>
  <c r="N306" i="12"/>
  <c r="N49" i="12"/>
  <c r="N84" i="12"/>
  <c r="N319" i="12"/>
  <c r="N106" i="12"/>
  <c r="N91" i="12"/>
  <c r="N94" i="12"/>
  <c r="N189" i="12"/>
  <c r="N133" i="12"/>
  <c r="N206" i="12"/>
  <c r="N95" i="12"/>
  <c r="N66" i="12"/>
  <c r="N307" i="12"/>
  <c r="N205" i="12"/>
  <c r="N334" i="12"/>
  <c r="N121" i="12"/>
  <c r="N139" i="12"/>
  <c r="N107" i="12"/>
  <c r="N67" i="12"/>
  <c r="N97" i="12"/>
  <c r="N125" i="12"/>
  <c r="N348" i="12"/>
  <c r="N195" i="12"/>
  <c r="N55" i="12"/>
  <c r="N278" i="12"/>
  <c r="N161" i="12"/>
  <c r="N235" i="12"/>
  <c r="N180" i="12"/>
  <c r="N178" i="12"/>
  <c r="N136" i="12"/>
  <c r="N245" i="12"/>
  <c r="N360" i="12"/>
  <c r="N336" i="12"/>
  <c r="N53" i="12"/>
  <c r="N81" i="12"/>
  <c r="N302" i="12"/>
  <c r="N277" i="12"/>
  <c r="N105" i="12"/>
  <c r="N265" i="12"/>
  <c r="N347" i="12"/>
  <c r="N50" i="12"/>
  <c r="N191" i="12"/>
  <c r="N80" i="12"/>
  <c r="N182" i="12"/>
  <c r="N64" i="12"/>
  <c r="N303" i="12"/>
  <c r="N344" i="12"/>
  <c r="N361" i="12"/>
  <c r="N166" i="12"/>
  <c r="N318" i="12"/>
  <c r="N208" i="12"/>
  <c r="N122" i="12"/>
  <c r="N181" i="12"/>
  <c r="N175" i="12"/>
  <c r="N168" i="12"/>
  <c r="N138" i="12"/>
  <c r="N220" i="12"/>
  <c r="N358" i="12"/>
  <c r="N204" i="12"/>
  <c r="N316" i="12"/>
  <c r="N273" i="12"/>
  <c r="N126" i="12"/>
  <c r="N251" i="12"/>
  <c r="N332" i="12"/>
  <c r="N224" i="12"/>
  <c r="N276" i="12"/>
  <c r="N320" i="12"/>
  <c r="N236" i="12"/>
  <c r="N163" i="12"/>
  <c r="N42" i="12"/>
  <c r="N179" i="12"/>
  <c r="G12" i="15"/>
  <c r="G13" i="15"/>
  <c r="G14" i="15"/>
  <c r="L6" i="4"/>
  <c r="L7" i="4"/>
  <c r="L8" i="4"/>
  <c r="L5" i="4"/>
  <c r="L9" i="4"/>
  <c r="M8" i="4"/>
  <c r="M5" i="4"/>
  <c r="M9" i="4"/>
  <c r="M6" i="4"/>
  <c r="M7" i="4"/>
  <c r="M5" i="5"/>
  <c r="M8" i="5"/>
  <c r="M6" i="5"/>
  <c r="M9" i="5"/>
  <c r="M7" i="5"/>
  <c r="N2" i="5"/>
  <c r="N3" i="5"/>
  <c r="L4" i="5"/>
  <c r="L2" i="13"/>
  <c r="L3" i="13"/>
  <c r="L3" i="4"/>
  <c r="L2" i="4"/>
  <c r="M14" i="5"/>
  <c r="M10" i="5"/>
  <c r="M13" i="5"/>
  <c r="M12" i="5"/>
  <c r="M11" i="5"/>
  <c r="N290" i="13"/>
  <c r="N140" i="13"/>
  <c r="N321" i="13"/>
  <c r="N119" i="13"/>
  <c r="N335" i="13"/>
  <c r="N94" i="13"/>
  <c r="N68" i="13"/>
  <c r="N301" i="13"/>
  <c r="N181" i="13"/>
  <c r="N149" i="13"/>
  <c r="N168" i="13"/>
  <c r="N192" i="13"/>
  <c r="N333" i="13"/>
  <c r="N193" i="13"/>
  <c r="N358" i="13"/>
  <c r="N210" i="13"/>
  <c r="N153" i="13"/>
  <c r="N137" i="13"/>
  <c r="N124" i="13"/>
  <c r="N305" i="13"/>
  <c r="N78" i="13"/>
  <c r="N190" i="13"/>
  <c r="N247" i="13"/>
  <c r="N318" i="13"/>
  <c r="N108" i="13"/>
  <c r="N133" i="13"/>
  <c r="N277" i="13"/>
  <c r="N316" i="13"/>
  <c r="N53" i="13"/>
  <c r="N49" i="13"/>
  <c r="N55" i="13"/>
  <c r="N79" i="13"/>
  <c r="N330" i="13"/>
  <c r="N205" i="13"/>
  <c r="N319" i="13"/>
  <c r="N361" i="13"/>
  <c r="N151" i="13"/>
  <c r="N274" i="13"/>
  <c r="N221" i="13"/>
  <c r="N249" i="13"/>
  <c r="N217" i="13"/>
  <c r="N234" i="13"/>
  <c r="N42" i="13"/>
  <c r="N109" i="13"/>
  <c r="N208" i="13"/>
  <c r="N307" i="13"/>
  <c r="N191" i="13"/>
  <c r="N294" i="13"/>
  <c r="N279" i="13"/>
  <c r="N180" i="13"/>
  <c r="N176" i="13"/>
  <c r="N236" i="13"/>
  <c r="N260" i="13"/>
  <c r="N280" i="13"/>
  <c r="N121" i="13"/>
  <c r="N291" i="13"/>
  <c r="N237" i="13"/>
  <c r="N357" i="13"/>
  <c r="N98" i="13"/>
  <c r="N275" i="13"/>
  <c r="N106" i="13"/>
  <c r="N65" i="13"/>
  <c r="N306" i="13"/>
  <c r="N350" i="13"/>
  <c r="N81" i="13"/>
  <c r="N135" i="13"/>
  <c r="N252" i="13"/>
  <c r="N150" i="13"/>
  <c r="N308" i="13"/>
  <c r="N136" i="13"/>
  <c r="N288" i="13"/>
  <c r="N67" i="13"/>
  <c r="N152" i="13"/>
  <c r="N125" i="13"/>
  <c r="N302" i="13"/>
  <c r="N218" i="13"/>
  <c r="N317" i="13"/>
  <c r="N231" i="13"/>
  <c r="N41" i="13"/>
  <c r="N182" i="13"/>
  <c r="N64" i="13"/>
  <c r="N66" i="13"/>
  <c r="N165" i="13"/>
  <c r="N162" i="13"/>
  <c r="N261" i="13"/>
  <c r="N179" i="13"/>
  <c r="N194" i="13"/>
  <c r="N259" i="13"/>
  <c r="N359" i="13"/>
  <c r="N224" i="13"/>
  <c r="N293" i="13"/>
  <c r="N166" i="13"/>
  <c r="N209" i="13"/>
  <c r="N320" i="13"/>
  <c r="N177" i="13"/>
  <c r="N80" i="13"/>
  <c r="N238" i="13"/>
  <c r="N126" i="13"/>
  <c r="N222" i="13"/>
  <c r="N134" i="13"/>
  <c r="N289" i="13"/>
  <c r="N262" i="13"/>
  <c r="N235" i="13"/>
  <c r="N154" i="13"/>
  <c r="N263" i="13"/>
  <c r="N251" i="13"/>
  <c r="N315" i="13"/>
  <c r="N163" i="13"/>
  <c r="N138" i="13"/>
  <c r="N329" i="13"/>
  <c r="N248" i="13"/>
  <c r="N105" i="13"/>
  <c r="N343" i="13"/>
  <c r="N332" i="13"/>
  <c r="N264" i="13"/>
  <c r="N219" i="13"/>
  <c r="N344" i="13"/>
  <c r="N95" i="13"/>
  <c r="N304" i="13"/>
  <c r="N77" i="13"/>
  <c r="N266" i="13"/>
  <c r="N250" i="13"/>
  <c r="N164" i="13"/>
  <c r="N245" i="13"/>
  <c r="N148" i="13"/>
  <c r="N97" i="13"/>
  <c r="N147" i="13"/>
  <c r="N233" i="13"/>
  <c r="N107" i="13"/>
  <c r="N69" i="13"/>
  <c r="N292" i="13"/>
  <c r="N189" i="13"/>
  <c r="N51" i="13"/>
  <c r="N40" i="13"/>
  <c r="N196" i="13"/>
  <c r="N70" i="13"/>
  <c r="N334" i="13"/>
  <c r="N206" i="13"/>
  <c r="N345" i="13"/>
  <c r="N246" i="13"/>
  <c r="N347" i="13"/>
  <c r="N232" i="13"/>
  <c r="N122" i="13"/>
  <c r="N360" i="13"/>
  <c r="N287" i="13"/>
  <c r="N175" i="13"/>
  <c r="N265" i="13"/>
  <c r="N276" i="13"/>
  <c r="N56" i="13"/>
  <c r="N204" i="13"/>
  <c r="N278" i="13"/>
  <c r="N195" i="13"/>
  <c r="N336" i="13"/>
  <c r="N112" i="13"/>
  <c r="N203" i="13"/>
  <c r="N83" i="13"/>
  <c r="N220" i="13"/>
  <c r="N63" i="13"/>
  <c r="N120" i="13"/>
  <c r="N91" i="13"/>
  <c r="N322" i="13"/>
  <c r="N349" i="13"/>
  <c r="N111" i="13"/>
  <c r="N93" i="13"/>
  <c r="N82" i="13"/>
  <c r="N96" i="13"/>
  <c r="N207" i="13"/>
  <c r="N139" i="13"/>
  <c r="N52" i="13"/>
  <c r="N123" i="13"/>
  <c r="N348" i="13"/>
  <c r="N54" i="13"/>
  <c r="N223" i="13"/>
  <c r="N331" i="13"/>
  <c r="N273" i="13"/>
  <c r="N110" i="13"/>
  <c r="N303" i="13"/>
  <c r="N92" i="13"/>
  <c r="N167" i="13"/>
  <c r="N50" i="13"/>
  <c r="N161" i="13"/>
  <c r="N84" i="13"/>
  <c r="N178" i="13"/>
  <c r="N346" i="13"/>
  <c r="G13" i="4"/>
  <c r="G14" i="4"/>
  <c r="G12" i="4"/>
  <c r="N7" i="14"/>
  <c r="N6" i="14"/>
  <c r="N8" i="14"/>
  <c r="N5" i="14"/>
  <c r="N9" i="14"/>
  <c r="M2" i="12"/>
  <c r="M3" i="12"/>
  <c r="M3" i="15"/>
  <c r="M2" i="15"/>
  <c r="M5" i="15"/>
  <c r="M8" i="15"/>
  <c r="M7" i="15"/>
  <c r="M9" i="15"/>
  <c r="M6" i="15"/>
  <c r="N4" i="5"/>
  <c r="N4" i="12"/>
  <c r="N2" i="15"/>
  <c r="N3" i="15"/>
  <c r="L90" i="15"/>
  <c r="L270" i="15"/>
  <c r="L174" i="15"/>
  <c r="L216" i="15"/>
  <c r="L75" i="15"/>
  <c r="L244" i="15"/>
  <c r="L257" i="15"/>
  <c r="L39" i="15"/>
  <c r="L312" i="15"/>
  <c r="L286" i="15"/>
  <c r="L46" i="15"/>
  <c r="L256" i="15"/>
  <c r="L340" i="15"/>
  <c r="L158" i="15"/>
  <c r="L47" i="15"/>
  <c r="L145" i="15"/>
  <c r="L103" i="15"/>
  <c r="L326" i="15"/>
  <c r="L172" i="15"/>
  <c r="L214" i="15"/>
  <c r="L328" i="15"/>
  <c r="L243" i="15"/>
  <c r="L146" i="15"/>
  <c r="L215" i="15"/>
  <c r="L160" i="15"/>
  <c r="L355" i="15"/>
  <c r="L200" i="15"/>
  <c r="L88" i="15"/>
  <c r="L173" i="15"/>
  <c r="L201" i="15"/>
  <c r="L159" i="15"/>
  <c r="L188" i="15"/>
  <c r="L76" i="15"/>
  <c r="L37" i="15"/>
  <c r="L356" i="15"/>
  <c r="L132" i="15"/>
  <c r="L299" i="15"/>
  <c r="L60" i="15"/>
  <c r="L284" i="15"/>
  <c r="L354" i="15"/>
  <c r="L48" i="15"/>
  <c r="L300" i="15"/>
  <c r="L202" i="15"/>
  <c r="L89" i="15"/>
  <c r="L38" i="15"/>
  <c r="L271" i="15"/>
  <c r="L116" i="15"/>
  <c r="L131" i="15"/>
  <c r="L229" i="15"/>
  <c r="L62" i="15"/>
  <c r="L186" i="15"/>
  <c r="L102" i="15"/>
  <c r="L104" i="15"/>
  <c r="L230" i="15"/>
  <c r="L228" i="15"/>
  <c r="L130" i="15"/>
  <c r="L242" i="15"/>
  <c r="L144" i="15"/>
  <c r="L313" i="15"/>
  <c r="L118" i="15"/>
  <c r="L272" i="15"/>
  <c r="L314" i="15"/>
  <c r="L341" i="15"/>
  <c r="L342" i="15"/>
  <c r="L74" i="15"/>
  <c r="L61" i="15"/>
  <c r="L258" i="15"/>
  <c r="L298" i="15"/>
  <c r="L327" i="15"/>
  <c r="L117" i="15"/>
  <c r="L187" i="15"/>
  <c r="L285" i="15"/>
  <c r="N18" i="12"/>
  <c r="N15" i="12"/>
  <c r="N17" i="12"/>
  <c r="N16" i="12"/>
  <c r="N19" i="12"/>
  <c r="M17" i="11"/>
  <c r="M15" i="11"/>
  <c r="M19" i="11"/>
  <c r="M18" i="11"/>
  <c r="M16" i="11"/>
  <c r="G12" i="11"/>
  <c r="G13" i="11"/>
  <c r="G14" i="11"/>
  <c r="N6" i="12"/>
  <c r="N8" i="12"/>
  <c r="N9" i="12"/>
  <c r="N7" i="12"/>
  <c r="N5" i="12"/>
  <c r="L9" i="15"/>
  <c r="L5" i="15"/>
  <c r="L8" i="15"/>
  <c r="L7" i="15"/>
  <c r="L6" i="15"/>
  <c r="M3" i="5"/>
  <c r="M2" i="5"/>
  <c r="M7" i="12"/>
  <c r="M5" i="12"/>
  <c r="M8" i="12"/>
  <c r="M6" i="12"/>
  <c r="M9" i="12"/>
  <c r="M8" i="14"/>
  <c r="M5" i="14"/>
  <c r="M7" i="14"/>
  <c r="M9" i="14"/>
  <c r="M6" i="14"/>
  <c r="N4" i="13"/>
  <c r="L4" i="4"/>
  <c r="L2" i="5"/>
  <c r="L3" i="5"/>
  <c r="L160" i="12"/>
  <c r="L356" i="12"/>
  <c r="L187" i="12"/>
  <c r="L326" i="12"/>
  <c r="L342" i="12"/>
  <c r="L258" i="12"/>
  <c r="L159" i="12"/>
  <c r="L215" i="12"/>
  <c r="L257" i="12"/>
  <c r="L341" i="12"/>
  <c r="L62" i="12"/>
  <c r="L116" i="12"/>
  <c r="L188" i="12"/>
  <c r="L284" i="12"/>
  <c r="L131" i="12"/>
  <c r="L158" i="12"/>
  <c r="L298" i="12"/>
  <c r="L313" i="12"/>
  <c r="L216" i="12"/>
  <c r="L144" i="12"/>
  <c r="L130" i="12"/>
  <c r="L354" i="12"/>
  <c r="L61" i="12"/>
  <c r="L118" i="12"/>
  <c r="L243" i="12"/>
  <c r="L312" i="12"/>
  <c r="L76" i="12"/>
  <c r="L285" i="12"/>
  <c r="L328" i="12"/>
  <c r="L47" i="12"/>
  <c r="L48" i="12"/>
  <c r="L327" i="12"/>
  <c r="L272" i="12"/>
  <c r="L229" i="12"/>
  <c r="L104" i="12"/>
  <c r="L102" i="12"/>
  <c r="L228" i="12"/>
  <c r="L174" i="12"/>
  <c r="L60" i="12"/>
  <c r="L230" i="12"/>
  <c r="L145" i="12"/>
  <c r="L355" i="12"/>
  <c r="L132" i="12"/>
  <c r="L90" i="12"/>
  <c r="L74" i="12"/>
  <c r="L256" i="12"/>
  <c r="L146" i="12"/>
  <c r="L37" i="12"/>
  <c r="L242" i="12"/>
  <c r="L75" i="12"/>
  <c r="L314" i="12"/>
  <c r="L214" i="12"/>
  <c r="L201" i="12"/>
  <c r="L38" i="12"/>
  <c r="L39" i="12"/>
  <c r="L88" i="12"/>
  <c r="L103" i="12"/>
  <c r="L271" i="12"/>
  <c r="L270" i="12"/>
  <c r="L186" i="12"/>
  <c r="L286" i="12"/>
  <c r="L173" i="12"/>
  <c r="L89" i="12"/>
  <c r="L200" i="12"/>
  <c r="L300" i="12"/>
  <c r="L46" i="12"/>
  <c r="L202" i="12"/>
  <c r="L299" i="12"/>
  <c r="L340" i="12"/>
  <c r="L244" i="12"/>
  <c r="L172" i="12"/>
  <c r="L117" i="12"/>
  <c r="M122" i="11"/>
  <c r="M63" i="11"/>
  <c r="M288" i="11"/>
  <c r="M305" i="11"/>
  <c r="M221" i="11"/>
  <c r="M207" i="11"/>
  <c r="M237" i="11"/>
  <c r="M65" i="11"/>
  <c r="M223" i="11"/>
  <c r="M259" i="11"/>
  <c r="M265" i="11"/>
  <c r="M332" i="11"/>
  <c r="M294" i="11"/>
  <c r="M347" i="11"/>
  <c r="M78" i="11"/>
  <c r="M120" i="11"/>
  <c r="M343" i="11"/>
  <c r="M82" i="11"/>
  <c r="M137" i="11"/>
  <c r="M49" i="11"/>
  <c r="M134" i="11"/>
  <c r="M162" i="11"/>
  <c r="M208" i="11"/>
  <c r="M153" i="11"/>
  <c r="M331" i="11"/>
  <c r="M357" i="11"/>
  <c r="M140" i="11"/>
  <c r="M180" i="11"/>
  <c r="M83" i="11"/>
  <c r="M66" i="11"/>
  <c r="M317" i="11"/>
  <c r="M346" i="11"/>
  <c r="M41" i="11"/>
  <c r="M276" i="11"/>
  <c r="M319" i="11"/>
  <c r="M219" i="11"/>
  <c r="M349" i="11"/>
  <c r="M139" i="11"/>
  <c r="M345" i="11"/>
  <c r="M40" i="11"/>
  <c r="M150" i="11"/>
  <c r="M358" i="11"/>
  <c r="M224" i="11"/>
  <c r="M232" i="11"/>
  <c r="M336" i="11"/>
  <c r="M109" i="11"/>
  <c r="M273" i="11"/>
  <c r="M209" i="11"/>
  <c r="M344" i="11"/>
  <c r="M203" i="11"/>
  <c r="M301" i="11"/>
  <c r="M69" i="11"/>
  <c r="M133" i="11"/>
  <c r="M50" i="11"/>
  <c r="M151" i="11"/>
  <c r="M193" i="11"/>
  <c r="M92" i="11"/>
  <c r="M235" i="11"/>
  <c r="M306" i="11"/>
  <c r="M205" i="11"/>
  <c r="M290" i="11"/>
  <c r="M106" i="11"/>
  <c r="M249" i="11"/>
  <c r="M266" i="11"/>
  <c r="M194" i="11"/>
  <c r="M68" i="11"/>
  <c r="M64" i="11"/>
  <c r="M359" i="11"/>
  <c r="M53" i="11"/>
  <c r="M316" i="11"/>
  <c r="M293" i="11"/>
  <c r="M81" i="11"/>
  <c r="M320" i="11"/>
  <c r="M56" i="11"/>
  <c r="M210" i="11"/>
  <c r="M138" i="11"/>
  <c r="M168" i="11"/>
  <c r="M280" i="11"/>
  <c r="M303" i="11"/>
  <c r="M177" i="11"/>
  <c r="M152" i="11"/>
  <c r="M135" i="11"/>
  <c r="M175" i="11"/>
  <c r="M110" i="11"/>
  <c r="M165" i="11"/>
  <c r="M112" i="11"/>
  <c r="M79" i="11"/>
  <c r="M307" i="11"/>
  <c r="M289" i="11"/>
  <c r="M124" i="11"/>
  <c r="M231" i="11"/>
  <c r="M236" i="11"/>
  <c r="M178" i="11"/>
  <c r="M93" i="11"/>
  <c r="M98" i="11"/>
  <c r="M333" i="11"/>
  <c r="M96" i="11"/>
  <c r="M55" i="11"/>
  <c r="M252" i="11"/>
  <c r="M105" i="11"/>
  <c r="M42" i="11"/>
  <c r="M163" i="11"/>
  <c r="M149" i="11"/>
  <c r="M222" i="11"/>
  <c r="M51" i="11"/>
  <c r="M251" i="11"/>
  <c r="M245" i="11"/>
  <c r="M263" i="11"/>
  <c r="M318" i="11"/>
  <c r="M348" i="11"/>
  <c r="M67" i="11"/>
  <c r="M97" i="11"/>
  <c r="M308" i="11"/>
  <c r="M189" i="11"/>
  <c r="M195" i="11"/>
  <c r="M291" i="11"/>
  <c r="M248" i="11"/>
  <c r="M70" i="11"/>
  <c r="M330" i="11"/>
  <c r="M94" i="11"/>
  <c r="M334" i="11"/>
  <c r="M275" i="11"/>
  <c r="M182" i="11"/>
  <c r="M361" i="11"/>
  <c r="M161" i="11"/>
  <c r="M206" i="11"/>
  <c r="M148" i="11"/>
  <c r="M167" i="11"/>
  <c r="M217" i="11"/>
  <c r="M278" i="11"/>
  <c r="M277" i="11"/>
  <c r="M350" i="11"/>
  <c r="M274" i="11"/>
  <c r="M321" i="11"/>
  <c r="M181" i="11"/>
  <c r="M136" i="11"/>
  <c r="M322" i="11"/>
  <c r="M360" i="11"/>
  <c r="M335" i="11"/>
  <c r="M329" i="11"/>
  <c r="M54" i="11"/>
  <c r="M91" i="11"/>
  <c r="M196" i="11"/>
  <c r="M125" i="11"/>
  <c r="M287" i="11"/>
  <c r="M233" i="11"/>
  <c r="M262" i="11"/>
  <c r="M238" i="11"/>
  <c r="M279" i="11"/>
  <c r="M261" i="11"/>
  <c r="M111" i="11"/>
  <c r="M147" i="11"/>
  <c r="M119" i="11"/>
  <c r="M80" i="11"/>
  <c r="M304" i="11"/>
  <c r="M84" i="11"/>
  <c r="M260" i="11"/>
  <c r="M292" i="11"/>
  <c r="M108" i="11"/>
  <c r="M123" i="11"/>
  <c r="M166" i="11"/>
  <c r="M77" i="11"/>
  <c r="M220" i="11"/>
  <c r="M164" i="11"/>
  <c r="M107" i="11"/>
  <c r="M264" i="11"/>
  <c r="M192" i="11"/>
  <c r="M218" i="11"/>
  <c r="M190" i="11"/>
  <c r="M52" i="11"/>
  <c r="M247" i="11"/>
  <c r="M204" i="11"/>
  <c r="M176" i="11"/>
  <c r="M121" i="11"/>
  <c r="M315" i="11"/>
  <c r="M95" i="11"/>
  <c r="M302" i="11"/>
  <c r="M234" i="11"/>
  <c r="M179" i="11"/>
  <c r="M250" i="11"/>
  <c r="M191" i="11"/>
  <c r="M246" i="11"/>
  <c r="M154" i="11"/>
  <c r="M126" i="11"/>
  <c r="M209" i="13"/>
  <c r="M119" i="13"/>
  <c r="M274" i="13"/>
  <c r="M98" i="13"/>
  <c r="M69" i="13"/>
  <c r="M84" i="13"/>
  <c r="M231" i="13"/>
  <c r="M221" i="13"/>
  <c r="M180" i="13"/>
  <c r="M294" i="13"/>
  <c r="M133" i="13"/>
  <c r="M334" i="13"/>
  <c r="M192" i="13"/>
  <c r="M164" i="13"/>
  <c r="M234" i="13"/>
  <c r="M135" i="13"/>
  <c r="M203" i="13"/>
  <c r="M359" i="13"/>
  <c r="M280" i="13"/>
  <c r="M50" i="13"/>
  <c r="M94" i="13"/>
  <c r="M40" i="13"/>
  <c r="M264" i="13"/>
  <c r="M220" i="13"/>
  <c r="M278" i="13"/>
  <c r="M109" i="13"/>
  <c r="M208" i="13"/>
  <c r="M112" i="13"/>
  <c r="M290" i="13"/>
  <c r="M349" i="13"/>
  <c r="M148" i="13"/>
  <c r="M70" i="13"/>
  <c r="M332" i="13"/>
  <c r="M110" i="13"/>
  <c r="M249" i="13"/>
  <c r="M287" i="13"/>
  <c r="M93" i="13"/>
  <c r="M150" i="13"/>
  <c r="M138" i="13"/>
  <c r="M55" i="13"/>
  <c r="M196" i="13"/>
  <c r="M237" i="13"/>
  <c r="M108" i="13"/>
  <c r="M251" i="13"/>
  <c r="M322" i="13"/>
  <c r="M206" i="13"/>
  <c r="M106" i="13"/>
  <c r="M246" i="13"/>
  <c r="M330" i="13"/>
  <c r="M252" i="13"/>
  <c r="M163" i="13"/>
  <c r="M80" i="13"/>
  <c r="M154" i="13"/>
  <c r="M64" i="13"/>
  <c r="M250" i="13"/>
  <c r="M218" i="13"/>
  <c r="M63" i="13"/>
  <c r="M236" i="13"/>
  <c r="M42" i="13"/>
  <c r="M140" i="13"/>
  <c r="M105" i="13"/>
  <c r="M301" i="13"/>
  <c r="M265" i="13"/>
  <c r="M92" i="13"/>
  <c r="M121" i="13"/>
  <c r="M77" i="13"/>
  <c r="M248" i="13"/>
  <c r="M165" i="13"/>
  <c r="M153" i="13"/>
  <c r="M232" i="13"/>
  <c r="M262" i="13"/>
  <c r="M152" i="13"/>
  <c r="M139" i="13"/>
  <c r="M56" i="13"/>
  <c r="M260" i="13"/>
  <c r="M329" i="13"/>
  <c r="M194" i="13"/>
  <c r="M126" i="13"/>
  <c r="M222" i="13"/>
  <c r="M344" i="13"/>
  <c r="M217" i="13"/>
  <c r="M134" i="13"/>
  <c r="M263" i="13"/>
  <c r="M235" i="13"/>
  <c r="M168" i="13"/>
  <c r="M302" i="13"/>
  <c r="M317" i="13"/>
  <c r="M343" i="13"/>
  <c r="M97" i="13"/>
  <c r="M125" i="13"/>
  <c r="M319" i="13"/>
  <c r="M306" i="13"/>
  <c r="M245" i="13"/>
  <c r="M96" i="13"/>
  <c r="M65" i="13"/>
  <c r="M68" i="13"/>
  <c r="M357" i="13"/>
  <c r="M304" i="13"/>
  <c r="M49" i="13"/>
  <c r="M147" i="13"/>
  <c r="M78" i="13"/>
  <c r="M81" i="13"/>
  <c r="M347" i="13"/>
  <c r="M66" i="13"/>
  <c r="M336" i="13"/>
  <c r="M316" i="13"/>
  <c r="M123" i="13"/>
  <c r="M193" i="13"/>
  <c r="M120" i="13"/>
  <c r="M182" i="13"/>
  <c r="M175" i="13"/>
  <c r="M307" i="13"/>
  <c r="M161" i="13"/>
  <c r="M177" i="13"/>
  <c r="M151" i="13"/>
  <c r="M276" i="13"/>
  <c r="M95" i="13"/>
  <c r="M41" i="13"/>
  <c r="M91" i="13"/>
  <c r="M266" i="13"/>
  <c r="M124" i="13"/>
  <c r="M331" i="13"/>
  <c r="M51" i="13"/>
  <c r="M350" i="13"/>
  <c r="M137" i="13"/>
  <c r="M275" i="13"/>
  <c r="M52" i="13"/>
  <c r="M83" i="13"/>
  <c r="M205" i="13"/>
  <c r="M167" i="13"/>
  <c r="M238" i="13"/>
  <c r="M277" i="13"/>
  <c r="M204" i="13"/>
  <c r="M292" i="13"/>
  <c r="M179" i="13"/>
  <c r="M176" i="13"/>
  <c r="M210" i="13"/>
  <c r="M166" i="13"/>
  <c r="M191" i="13"/>
  <c r="M289" i="13"/>
  <c r="M111" i="13"/>
  <c r="M149" i="13"/>
  <c r="M162" i="13"/>
  <c r="M190" i="13"/>
  <c r="M219" i="13"/>
  <c r="M303" i="13"/>
  <c r="M318" i="13"/>
  <c r="M178" i="13"/>
  <c r="M53" i="13"/>
  <c r="M288" i="13"/>
  <c r="M207" i="13"/>
  <c r="M320" i="13"/>
  <c r="M79" i="13"/>
  <c r="M346" i="13"/>
  <c r="M261" i="13"/>
  <c r="M107" i="13"/>
  <c r="M54" i="13"/>
  <c r="M308" i="13"/>
  <c r="M360" i="13"/>
  <c r="M259" i="13"/>
  <c r="M223" i="13"/>
  <c r="M136" i="13"/>
  <c r="M315" i="13"/>
  <c r="M122" i="13"/>
  <c r="M361" i="13"/>
  <c r="M82" i="13"/>
  <c r="M345" i="13"/>
  <c r="M291" i="13"/>
  <c r="M333" i="13"/>
  <c r="M348" i="13"/>
  <c r="M293" i="13"/>
  <c r="M321" i="13"/>
  <c r="M195" i="13"/>
  <c r="M67" i="13"/>
  <c r="M305" i="13"/>
  <c r="M224" i="13"/>
  <c r="M181" i="13"/>
  <c r="M233" i="13"/>
  <c r="M189" i="13"/>
  <c r="M273" i="13"/>
  <c r="M358" i="13"/>
  <c r="M247" i="13"/>
  <c r="M335" i="13"/>
  <c r="M279" i="13"/>
  <c r="N18" i="4"/>
  <c r="N15" i="4"/>
  <c r="N16" i="4"/>
  <c r="N17" i="4"/>
  <c r="N19" i="4"/>
  <c r="G339" i="15"/>
  <c r="G45" i="15"/>
  <c r="G169" i="15"/>
  <c r="G353" i="15"/>
  <c r="G34" i="15"/>
  <c r="G352" i="15"/>
  <c r="G72" i="15"/>
  <c r="G114" i="15"/>
  <c r="G35" i="15"/>
  <c r="G255" i="15"/>
  <c r="G282" i="15"/>
  <c r="G171" i="15"/>
  <c r="G86" i="15"/>
  <c r="G157" i="15"/>
  <c r="G199" i="15"/>
  <c r="G323" i="15"/>
  <c r="G73" i="15"/>
  <c r="G337" i="15"/>
  <c r="G283" i="15"/>
  <c r="G240" i="15"/>
  <c r="G100" i="15"/>
  <c r="G281" i="15"/>
  <c r="G309" i="15"/>
  <c r="G324" i="15"/>
  <c r="G128" i="15"/>
  <c r="G58" i="15"/>
  <c r="G227" i="15"/>
  <c r="G268" i="15"/>
  <c r="G142" i="15"/>
  <c r="G351" i="15"/>
  <c r="G241" i="15"/>
  <c r="G170" i="15"/>
  <c r="G32" i="15"/>
  <c r="G267" i="15"/>
  <c r="G127" i="15"/>
  <c r="G239" i="15"/>
  <c r="G311" i="15"/>
  <c r="G36" i="15"/>
  <c r="G226" i="15"/>
  <c r="G33" i="15"/>
  <c r="G338" i="15"/>
  <c r="G87" i="15"/>
  <c r="G295" i="15"/>
  <c r="G99" i="15"/>
  <c r="G325" i="15"/>
  <c r="G254" i="15"/>
  <c r="G184" i="15"/>
  <c r="G310" i="15"/>
  <c r="G155" i="15"/>
  <c r="G141" i="15"/>
  <c r="G85" i="15"/>
  <c r="G183" i="15"/>
  <c r="G43" i="15"/>
  <c r="G225" i="15"/>
  <c r="G185" i="15"/>
  <c r="G297" i="15"/>
  <c r="G101" i="15"/>
  <c r="G212" i="15"/>
  <c r="G213" i="15"/>
  <c r="G44" i="15"/>
  <c r="G211" i="15"/>
  <c r="G59" i="15"/>
  <c r="G197" i="15"/>
  <c r="G71" i="15"/>
  <c r="G269" i="15"/>
  <c r="G129" i="15"/>
  <c r="G115" i="15"/>
  <c r="G198" i="15"/>
  <c r="G253" i="15"/>
  <c r="G296" i="15"/>
  <c r="G143" i="15"/>
  <c r="G57" i="15"/>
  <c r="G156" i="15"/>
  <c r="G113" i="15"/>
  <c r="N5" i="5"/>
  <c r="N8" i="5"/>
  <c r="N6" i="5"/>
  <c r="N9" i="5"/>
  <c r="N7" i="5"/>
  <c r="L7" i="13"/>
  <c r="L6" i="13"/>
  <c r="L9" i="13"/>
  <c r="L5" i="13"/>
  <c r="L8" i="13"/>
  <c r="N4" i="11"/>
  <c r="N2" i="12"/>
  <c r="N3" i="12"/>
  <c r="N3" i="11"/>
  <c r="N2" i="11"/>
  <c r="M4" i="4"/>
  <c r="L102" i="14"/>
  <c r="L341" i="14"/>
  <c r="L272" i="14"/>
  <c r="L328" i="14"/>
  <c r="L270" i="14"/>
  <c r="L230" i="14"/>
  <c r="L75" i="14"/>
  <c r="L145" i="14"/>
  <c r="L132" i="14"/>
  <c r="L76" i="14"/>
  <c r="L116" i="14"/>
  <c r="L244" i="14"/>
  <c r="L355" i="14"/>
  <c r="L47" i="14"/>
  <c r="L298" i="14"/>
  <c r="L342" i="14"/>
  <c r="L174" i="14"/>
  <c r="L37" i="14"/>
  <c r="L242" i="14"/>
  <c r="L103" i="14"/>
  <c r="L144" i="14"/>
  <c r="L131" i="14"/>
  <c r="L160" i="14"/>
  <c r="L62" i="14"/>
  <c r="L284" i="14"/>
  <c r="L300" i="14"/>
  <c r="L104" i="14"/>
  <c r="L340" i="14"/>
  <c r="L158" i="14"/>
  <c r="L326" i="14"/>
  <c r="L286" i="14"/>
  <c r="L200" i="14"/>
  <c r="L215" i="14"/>
  <c r="L187" i="14"/>
  <c r="L159" i="14"/>
  <c r="L313" i="14"/>
  <c r="L202" i="14"/>
  <c r="L89" i="14"/>
  <c r="L271" i="14"/>
  <c r="L258" i="14"/>
  <c r="L285" i="14"/>
  <c r="L257" i="14"/>
  <c r="L39" i="14"/>
  <c r="L118" i="14"/>
  <c r="L46" i="14"/>
  <c r="L74" i="14"/>
  <c r="L229" i="14"/>
  <c r="L228" i="14"/>
  <c r="L130" i="14"/>
  <c r="L312" i="14"/>
  <c r="L314" i="14"/>
  <c r="L214" i="14"/>
  <c r="L173" i="14"/>
  <c r="L201" i="14"/>
  <c r="L146" i="14"/>
  <c r="L90" i="14"/>
  <c r="L256" i="14"/>
  <c r="L61" i="14"/>
  <c r="L172" i="14"/>
  <c r="L38" i="14"/>
  <c r="L186" i="14"/>
  <c r="L356" i="14"/>
  <c r="L48" i="14"/>
  <c r="L327" i="14"/>
  <c r="L216" i="14"/>
  <c r="L354" i="14"/>
  <c r="L243" i="14"/>
  <c r="L299" i="14"/>
  <c r="L60" i="14"/>
  <c r="L88" i="14"/>
  <c r="L188" i="14"/>
  <c r="L117" i="14"/>
  <c r="M28" i="5"/>
  <c r="M30" i="5"/>
  <c r="M29" i="5"/>
  <c r="M31" i="5"/>
  <c r="M27" i="5"/>
  <c r="M31" i="4"/>
  <c r="M27" i="4"/>
  <c r="M28" i="4"/>
  <c r="M30" i="4"/>
  <c r="M29" i="4"/>
  <c r="L8" i="5"/>
  <c r="L6" i="5"/>
  <c r="L9" i="5"/>
  <c r="L7" i="5"/>
  <c r="L5" i="5"/>
  <c r="N4" i="4"/>
  <c r="L4" i="14"/>
  <c r="L60" i="5"/>
  <c r="L270" i="5"/>
  <c r="L61" i="5"/>
  <c r="L38" i="5"/>
  <c r="L160" i="5"/>
  <c r="L200" i="5"/>
  <c r="L300" i="5"/>
  <c r="L340" i="5"/>
  <c r="L215" i="5"/>
  <c r="L89" i="5"/>
  <c r="L229" i="5"/>
  <c r="L230" i="5"/>
  <c r="L130" i="5"/>
  <c r="L144" i="5"/>
  <c r="L188" i="5"/>
  <c r="L48" i="5"/>
  <c r="L62" i="5"/>
  <c r="L256" i="5"/>
  <c r="L313" i="5"/>
  <c r="L37" i="5"/>
  <c r="L131" i="5"/>
  <c r="L326" i="5"/>
  <c r="L285" i="5"/>
  <c r="L327" i="5"/>
  <c r="L258" i="5"/>
  <c r="L272" i="5"/>
  <c r="L354" i="5"/>
  <c r="L174" i="5"/>
  <c r="L356" i="5"/>
  <c r="L158" i="5"/>
  <c r="L286" i="5"/>
  <c r="L341" i="5"/>
  <c r="L117" i="5"/>
  <c r="L173" i="5"/>
  <c r="L39" i="5"/>
  <c r="L216" i="5"/>
  <c r="L243" i="5"/>
  <c r="L74" i="5"/>
  <c r="L116" i="5"/>
  <c r="L299" i="5"/>
  <c r="L242" i="5"/>
  <c r="L314" i="5"/>
  <c r="L186" i="5"/>
  <c r="L187" i="5"/>
  <c r="L88" i="5"/>
  <c r="L271" i="5"/>
  <c r="L102" i="5"/>
  <c r="L244" i="5"/>
  <c r="L76" i="5"/>
  <c r="L214" i="5"/>
  <c r="L312" i="5"/>
  <c r="L75" i="5"/>
  <c r="L172" i="5"/>
  <c r="L47" i="5"/>
  <c r="L159" i="5"/>
  <c r="L342" i="5"/>
  <c r="L228" i="5"/>
  <c r="L90" i="5"/>
  <c r="L202" i="5"/>
  <c r="L146" i="5"/>
  <c r="L298" i="5"/>
  <c r="L355" i="5"/>
  <c r="L132" i="5"/>
  <c r="L46" i="5"/>
  <c r="L201" i="5"/>
  <c r="L104" i="5"/>
  <c r="L118" i="5"/>
  <c r="L103" i="5"/>
  <c r="L328" i="5"/>
  <c r="L145" i="5"/>
  <c r="L284" i="5"/>
  <c r="L257" i="5"/>
  <c r="M13" i="4"/>
  <c r="M10" i="4"/>
  <c r="M14" i="4"/>
  <c r="M11" i="4"/>
  <c r="M12" i="4"/>
  <c r="M15" i="4"/>
  <c r="M16" i="4"/>
  <c r="M17" i="4"/>
  <c r="M19" i="4"/>
  <c r="M18" i="4"/>
  <c r="G3" i="15"/>
  <c r="G2" i="15"/>
  <c r="G170" i="11"/>
  <c r="G283" i="11"/>
  <c r="G58" i="11"/>
  <c r="G36" i="11"/>
  <c r="G183" i="11"/>
  <c r="G310" i="11"/>
  <c r="G156" i="11"/>
  <c r="G86" i="11"/>
  <c r="G87" i="11"/>
  <c r="G101" i="11"/>
  <c r="G35" i="11"/>
  <c r="G255" i="11"/>
  <c r="G141" i="11"/>
  <c r="G113" i="11"/>
  <c r="G32" i="11"/>
  <c r="G57" i="11"/>
  <c r="G169" i="11"/>
  <c r="G337" i="11"/>
  <c r="G34" i="11"/>
  <c r="G338" i="11"/>
  <c r="G115" i="11"/>
  <c r="G281" i="11"/>
  <c r="G127" i="11"/>
  <c r="G197" i="11"/>
  <c r="G324" i="11"/>
  <c r="G185" i="11"/>
  <c r="G157" i="11"/>
  <c r="G44" i="11"/>
  <c r="G114" i="11"/>
  <c r="G73" i="11"/>
  <c r="G240" i="11"/>
  <c r="G254" i="11"/>
  <c r="G297" i="11"/>
  <c r="G142" i="11"/>
  <c r="G241" i="11"/>
  <c r="G239" i="11"/>
  <c r="G295" i="11"/>
  <c r="G199" i="11"/>
  <c r="G325" i="11"/>
  <c r="G129" i="11"/>
  <c r="G128" i="11"/>
  <c r="G155" i="11"/>
  <c r="G269" i="11"/>
  <c r="G72" i="11"/>
  <c r="G225" i="11"/>
  <c r="G85" i="11"/>
  <c r="G33" i="11"/>
  <c r="G311" i="11"/>
  <c r="G339" i="11"/>
  <c r="G352" i="11"/>
  <c r="G143" i="11"/>
  <c r="G213" i="11"/>
  <c r="G100" i="11"/>
  <c r="G43" i="11"/>
  <c r="G99" i="11"/>
  <c r="G211" i="11"/>
  <c r="G45" i="11"/>
  <c r="G71" i="11"/>
  <c r="G253" i="11"/>
  <c r="G282" i="11"/>
  <c r="G351" i="11"/>
  <c r="G296" i="11"/>
  <c r="G227" i="11"/>
  <c r="G353" i="11"/>
  <c r="G226" i="11"/>
  <c r="G323" i="11"/>
  <c r="G268" i="11"/>
  <c r="G198" i="11"/>
  <c r="G309" i="11"/>
  <c r="G184" i="11"/>
  <c r="G212" i="11"/>
  <c r="G59" i="11"/>
  <c r="G267" i="11"/>
  <c r="G171" i="11"/>
  <c r="G28" i="15"/>
  <c r="G31" i="15"/>
  <c r="G29" i="15"/>
  <c r="G30" i="15"/>
  <c r="G27" i="15"/>
  <c r="N8" i="15"/>
  <c r="N7" i="15"/>
  <c r="N9" i="15"/>
  <c r="N6" i="15"/>
  <c r="N5" i="15"/>
  <c r="L6" i="14"/>
  <c r="L8" i="14"/>
  <c r="L5" i="14"/>
  <c r="L7" i="14"/>
  <c r="L9" i="14"/>
  <c r="M9" i="11"/>
  <c r="M7" i="11"/>
  <c r="M5" i="11"/>
  <c r="M8" i="11"/>
  <c r="M6" i="11"/>
  <c r="N3" i="14"/>
  <c r="N2" i="14"/>
  <c r="M4" i="14"/>
  <c r="M4" i="5"/>
  <c r="L270" i="13"/>
  <c r="L230" i="13"/>
  <c r="L214" i="13"/>
  <c r="L314" i="13"/>
  <c r="L284" i="13"/>
  <c r="L38" i="13"/>
  <c r="L89" i="13"/>
  <c r="L201" i="13"/>
  <c r="L341" i="13"/>
  <c r="L102" i="13"/>
  <c r="L74" i="13"/>
  <c r="L174" i="13"/>
  <c r="L356" i="13"/>
  <c r="L130" i="13"/>
  <c r="L186" i="13"/>
  <c r="L340" i="13"/>
  <c r="L215" i="13"/>
  <c r="L118" i="13"/>
  <c r="L216" i="13"/>
  <c r="L90" i="13"/>
  <c r="L256" i="13"/>
  <c r="L242" i="13"/>
  <c r="L48" i="13"/>
  <c r="L188" i="13"/>
  <c r="L144" i="13"/>
  <c r="L132" i="13"/>
  <c r="L39" i="13"/>
  <c r="L117" i="13"/>
  <c r="L103" i="13"/>
  <c r="L328" i="13"/>
  <c r="L229" i="13"/>
  <c r="L313" i="13"/>
  <c r="L312" i="13"/>
  <c r="L75" i="13"/>
  <c r="L60" i="13"/>
  <c r="L257" i="13"/>
  <c r="L131" i="13"/>
  <c r="L46" i="13"/>
  <c r="L272" i="13"/>
  <c r="L159" i="13"/>
  <c r="L243" i="13"/>
  <c r="L158" i="13"/>
  <c r="L327" i="13"/>
  <c r="L286" i="13"/>
  <c r="L258" i="13"/>
  <c r="L355" i="13"/>
  <c r="L354" i="13"/>
  <c r="L172" i="13"/>
  <c r="L300" i="13"/>
  <c r="L88" i="13"/>
  <c r="L37" i="13"/>
  <c r="L299" i="13"/>
  <c r="L160" i="13"/>
  <c r="L47" i="13"/>
  <c r="L145" i="13"/>
  <c r="L62" i="13"/>
  <c r="L244" i="13"/>
  <c r="L342" i="13"/>
  <c r="L173" i="13"/>
  <c r="L104" i="13"/>
  <c r="L202" i="13"/>
  <c r="L61" i="13"/>
  <c r="L116" i="13"/>
  <c r="L228" i="13"/>
  <c r="L326" i="13"/>
  <c r="L298" i="13"/>
  <c r="L146" i="13"/>
  <c r="L200" i="13"/>
  <c r="L285" i="13"/>
  <c r="L187" i="13"/>
  <c r="L271" i="13"/>
  <c r="L76" i="13"/>
  <c r="M30" i="12"/>
  <c r="M31" i="12"/>
  <c r="M28" i="12"/>
  <c r="M27" i="12"/>
  <c r="M29" i="12"/>
  <c r="M11" i="11"/>
  <c r="M14" i="11"/>
  <c r="M12" i="11"/>
  <c r="M10" i="11"/>
  <c r="M13" i="11"/>
  <c r="M17" i="12"/>
  <c r="M16" i="12"/>
  <c r="M19" i="12"/>
  <c r="M18" i="12"/>
  <c r="M15" i="12"/>
  <c r="L269" i="12"/>
  <c r="L225" i="12"/>
  <c r="L281" i="12"/>
  <c r="L171" i="12"/>
  <c r="L297" i="12"/>
  <c r="L127" i="12"/>
  <c r="L58" i="12"/>
  <c r="L213" i="12"/>
  <c r="L239" i="12"/>
  <c r="L45" i="12"/>
  <c r="L353" i="12"/>
  <c r="L99" i="12"/>
  <c r="L255" i="12"/>
  <c r="L44" i="12"/>
  <c r="L157" i="12"/>
  <c r="L211" i="12"/>
  <c r="L170" i="12"/>
  <c r="L226" i="12"/>
  <c r="L87" i="12"/>
  <c r="L57" i="12"/>
  <c r="L100" i="12"/>
  <c r="L197" i="12"/>
  <c r="L253" i="12"/>
  <c r="L71" i="12"/>
  <c r="L267" i="12"/>
  <c r="L227" i="12"/>
  <c r="L33" i="12"/>
  <c r="L155" i="12"/>
  <c r="L309" i="12"/>
  <c r="L323" i="12"/>
  <c r="L295" i="12"/>
  <c r="L325" i="12"/>
  <c r="L113" i="12"/>
  <c r="L282" i="12"/>
  <c r="L36" i="12"/>
  <c r="L141" i="12"/>
  <c r="L72" i="12"/>
  <c r="L114" i="12"/>
  <c r="L101" i="12"/>
  <c r="L310" i="12"/>
  <c r="L241" i="12"/>
  <c r="L183" i="12"/>
  <c r="L143" i="12"/>
  <c r="L352" i="12"/>
  <c r="L283" i="12"/>
  <c r="L296" i="12"/>
  <c r="L32" i="12"/>
  <c r="L199" i="12"/>
  <c r="L34" i="12"/>
  <c r="L198" i="12"/>
  <c r="L115" i="12"/>
  <c r="L43" i="12"/>
  <c r="L185" i="12"/>
  <c r="L212" i="12"/>
  <c r="L35" i="12"/>
  <c r="L129" i="12"/>
  <c r="L337" i="12"/>
  <c r="L351" i="12"/>
  <c r="L240" i="12"/>
  <c r="L59" i="12"/>
  <c r="L73" i="12"/>
  <c r="L85" i="12"/>
  <c r="L169" i="12"/>
  <c r="L128" i="12"/>
  <c r="L156" i="12"/>
  <c r="L142" i="12"/>
  <c r="L268" i="12"/>
  <c r="L311" i="12"/>
  <c r="L324" i="12"/>
  <c r="L86" i="12"/>
  <c r="L254" i="12"/>
  <c r="L339" i="12"/>
  <c r="L184" i="12"/>
  <c r="L338" i="12"/>
  <c r="G28" i="5"/>
  <c r="G31" i="5"/>
  <c r="G27" i="5"/>
  <c r="G29" i="5"/>
  <c r="G30" i="5"/>
  <c r="L6" i="11"/>
  <c r="L9" i="11"/>
  <c r="L5" i="11"/>
  <c r="L8" i="11"/>
  <c r="L7" i="11"/>
  <c r="M3" i="11"/>
  <c r="M2" i="11"/>
  <c r="M4" i="12"/>
  <c r="L4" i="12"/>
  <c r="L3" i="15"/>
  <c r="L2" i="15"/>
  <c r="N16" i="11"/>
  <c r="N17" i="11"/>
  <c r="N15" i="11"/>
  <c r="N19" i="11"/>
  <c r="N18" i="11"/>
  <c r="M15" i="14"/>
  <c r="M16" i="14"/>
  <c r="M18" i="14"/>
  <c r="M19" i="14"/>
  <c r="M17" i="14"/>
  <c r="M24" i="15"/>
  <c r="M26" i="15"/>
  <c r="M23" i="15"/>
  <c r="M20" i="15"/>
  <c r="M21" i="15"/>
  <c r="M22" i="15"/>
  <c r="M25" i="15"/>
  <c r="M39" i="15"/>
  <c r="M328" i="15"/>
  <c r="M243" i="15"/>
  <c r="M340" i="15"/>
  <c r="M74" i="15"/>
  <c r="M158" i="15"/>
  <c r="M116" i="15"/>
  <c r="M313" i="15"/>
  <c r="M200" i="15"/>
  <c r="M327" i="15"/>
  <c r="M62" i="15"/>
  <c r="M186" i="15"/>
  <c r="M314" i="15"/>
  <c r="M202" i="15"/>
  <c r="M230" i="15"/>
  <c r="M271" i="15"/>
  <c r="M258" i="15"/>
  <c r="M131" i="15"/>
  <c r="M242" i="15"/>
  <c r="M88" i="15"/>
  <c r="M132" i="15"/>
  <c r="M214" i="15"/>
  <c r="M159" i="15"/>
  <c r="M285" i="15"/>
  <c r="M270" i="15"/>
  <c r="M89" i="15"/>
  <c r="M76" i="15"/>
  <c r="M61" i="15"/>
  <c r="M47" i="15"/>
  <c r="M244" i="15"/>
  <c r="M229" i="15"/>
  <c r="M173" i="15"/>
  <c r="M272" i="15"/>
  <c r="M90" i="15"/>
  <c r="M300" i="15"/>
  <c r="M174" i="15"/>
  <c r="M188" i="15"/>
  <c r="M37" i="15"/>
  <c r="M160" i="15"/>
  <c r="M60" i="15"/>
  <c r="M144" i="15"/>
  <c r="M117" i="15"/>
  <c r="M187" i="15"/>
  <c r="M312" i="15"/>
  <c r="M342" i="15"/>
  <c r="M102" i="15"/>
  <c r="M216" i="15"/>
  <c r="M130" i="15"/>
  <c r="M75" i="15"/>
  <c r="M145" i="15"/>
  <c r="M257" i="15"/>
  <c r="M326" i="15"/>
  <c r="M118" i="15"/>
  <c r="M286" i="15"/>
  <c r="M46" i="15"/>
  <c r="M104" i="15"/>
  <c r="M146" i="15"/>
  <c r="M38" i="15"/>
  <c r="M356" i="15"/>
  <c r="M284" i="15"/>
  <c r="M103" i="15"/>
  <c r="M172" i="15"/>
  <c r="M48" i="15"/>
  <c r="M201" i="15"/>
  <c r="M256" i="15"/>
  <c r="M341" i="15"/>
  <c r="M228" i="15"/>
  <c r="M215" i="15"/>
  <c r="M299" i="15"/>
  <c r="M355" i="15"/>
  <c r="M298" i="15"/>
  <c r="M354" i="15"/>
  <c r="N10" i="11"/>
  <c r="N11" i="11"/>
  <c r="N13" i="11"/>
  <c r="N14" i="11"/>
  <c r="N12" i="11"/>
  <c r="N31" i="11"/>
  <c r="N30" i="11"/>
  <c r="N27" i="11"/>
  <c r="N28" i="11"/>
  <c r="N29" i="11"/>
  <c r="L12" i="14"/>
  <c r="L11" i="14"/>
  <c r="L14" i="14"/>
  <c r="L13" i="14"/>
  <c r="L10" i="14"/>
  <c r="L16" i="13"/>
  <c r="L17" i="13"/>
  <c r="L19" i="13"/>
  <c r="L15" i="13"/>
  <c r="L18" i="13"/>
  <c r="L15" i="12"/>
  <c r="L17" i="12"/>
  <c r="L16" i="12"/>
  <c r="L19" i="12"/>
  <c r="L18" i="12"/>
  <c r="L23" i="4"/>
  <c r="L21" i="4"/>
  <c r="L22" i="4"/>
  <c r="L24" i="4"/>
  <c r="L26" i="4"/>
  <c r="L20" i="4"/>
  <c r="L25" i="4"/>
  <c r="M26" i="12"/>
  <c r="M21" i="12"/>
  <c r="M23" i="12"/>
  <c r="M22" i="12"/>
  <c r="M24" i="12"/>
  <c r="M25" i="12"/>
  <c r="M20" i="12"/>
  <c r="M3" i="14"/>
  <c r="M2" i="14"/>
  <c r="L167" i="4"/>
  <c r="L70" i="4"/>
  <c r="L165" i="4"/>
  <c r="L79" i="4"/>
  <c r="L233" i="4"/>
  <c r="L264" i="4"/>
  <c r="L94" i="4"/>
  <c r="L236" i="4"/>
  <c r="L336" i="4"/>
  <c r="L287" i="4"/>
  <c r="L288" i="4"/>
  <c r="L119" i="4"/>
  <c r="L330" i="4"/>
  <c r="L280" i="4"/>
  <c r="L77" i="4"/>
  <c r="L147" i="4"/>
  <c r="L235" i="4"/>
  <c r="L347" i="4"/>
  <c r="L92" i="4"/>
  <c r="L273" i="4"/>
  <c r="L224" i="4"/>
  <c r="L261" i="4"/>
  <c r="L138" i="4"/>
  <c r="L121" i="4"/>
  <c r="L349" i="4"/>
  <c r="L345" i="4"/>
  <c r="L192" i="4"/>
  <c r="L154" i="4"/>
  <c r="L194" i="4"/>
  <c r="L319" i="4"/>
  <c r="L218" i="4"/>
  <c r="L203" i="4"/>
  <c r="L250" i="4"/>
  <c r="L276" i="4"/>
  <c r="L238" i="4"/>
  <c r="L266" i="4"/>
  <c r="L56" i="4"/>
  <c r="L246" i="4"/>
  <c r="L289" i="4"/>
  <c r="L316" i="4"/>
  <c r="L320" i="4"/>
  <c r="L210" i="4"/>
  <c r="L166" i="4"/>
  <c r="L247" i="4"/>
  <c r="L78" i="4"/>
  <c r="L248" i="4"/>
  <c r="L207" i="4"/>
  <c r="L180" i="4"/>
  <c r="L251" i="4"/>
  <c r="L208" i="4"/>
  <c r="L219" i="4"/>
  <c r="L54" i="4"/>
  <c r="L182" i="4"/>
  <c r="L234" i="4"/>
  <c r="L222" i="4"/>
  <c r="L348" i="4"/>
  <c r="L350" i="4"/>
  <c r="L133" i="4"/>
  <c r="L307" i="4"/>
  <c r="L205" i="4"/>
  <c r="L168" i="4"/>
  <c r="L209" i="4"/>
  <c r="L206" i="4"/>
  <c r="L279" i="4"/>
  <c r="L148" i="4"/>
  <c r="L163" i="4"/>
  <c r="L65" i="4"/>
  <c r="L124" i="4"/>
  <c r="L259" i="4"/>
  <c r="L82" i="4"/>
  <c r="L303" i="4"/>
  <c r="L152" i="4"/>
  <c r="L107" i="4"/>
  <c r="L50" i="4"/>
  <c r="L161" i="4"/>
  <c r="L95" i="4"/>
  <c r="L162" i="4"/>
  <c r="L306" i="4"/>
  <c r="L290" i="4"/>
  <c r="L265" i="4"/>
  <c r="L344" i="4"/>
  <c r="L249" i="4"/>
  <c r="L176" i="4"/>
  <c r="L292" i="4"/>
  <c r="L111" i="4"/>
  <c r="L359" i="4"/>
  <c r="L275" i="4"/>
  <c r="L97" i="4"/>
  <c r="L108" i="4"/>
  <c r="L278" i="4"/>
  <c r="L136" i="4"/>
  <c r="L360" i="4"/>
  <c r="L120" i="4"/>
  <c r="L53" i="4"/>
  <c r="L83" i="4"/>
  <c r="L196" i="4"/>
  <c r="L361" i="4"/>
  <c r="L305" i="4"/>
  <c r="L315" i="4"/>
  <c r="L66" i="4"/>
  <c r="L293" i="4"/>
  <c r="L321" i="4"/>
  <c r="L122" i="4"/>
  <c r="L51" i="4"/>
  <c r="L179" i="4"/>
  <c r="L91" i="4"/>
  <c r="L346" i="4"/>
  <c r="L191" i="4"/>
  <c r="L189" i="4"/>
  <c r="L112" i="4"/>
  <c r="L123" i="4"/>
  <c r="L237" i="4"/>
  <c r="L252" i="4"/>
  <c r="L190" i="4"/>
  <c r="L333" i="4"/>
  <c r="L40" i="4"/>
  <c r="L263" i="4"/>
  <c r="L52" i="4"/>
  <c r="L109" i="4"/>
  <c r="L331" i="4"/>
  <c r="L193" i="4"/>
  <c r="L204" i="4"/>
  <c r="L231" i="4"/>
  <c r="L93" i="4"/>
  <c r="L64" i="4"/>
  <c r="L221" i="4"/>
  <c r="L274" i="4"/>
  <c r="L68" i="4"/>
  <c r="L80" i="4"/>
  <c r="L232" i="4"/>
  <c r="L301" i="4"/>
  <c r="L294" i="4"/>
  <c r="L260" i="4"/>
  <c r="L106" i="4"/>
  <c r="L334" i="4"/>
  <c r="L67" i="4"/>
  <c r="L329" i="4"/>
  <c r="L317" i="4"/>
  <c r="L343" i="4"/>
  <c r="L245" i="4"/>
  <c r="L223" i="4"/>
  <c r="L358" i="4"/>
  <c r="L81" i="4"/>
  <c r="L135" i="4"/>
  <c r="L150" i="4"/>
  <c r="L217" i="4"/>
  <c r="L277" i="4"/>
  <c r="L291" i="4"/>
  <c r="L41" i="4"/>
  <c r="L151" i="4"/>
  <c r="L322" i="4"/>
  <c r="L332" i="4"/>
  <c r="L177" i="4"/>
  <c r="L69" i="4"/>
  <c r="L220" i="4"/>
  <c r="L181" i="4"/>
  <c r="L139" i="4"/>
  <c r="L153" i="4"/>
  <c r="L134" i="4"/>
  <c r="L195" i="4"/>
  <c r="L98" i="4"/>
  <c r="L137" i="4"/>
  <c r="L96" i="4"/>
  <c r="L178" i="4"/>
  <c r="L84" i="4"/>
  <c r="L149" i="4"/>
  <c r="L126" i="4"/>
  <c r="L49" i="4"/>
  <c r="L125" i="4"/>
  <c r="L357" i="4"/>
  <c r="L63" i="4"/>
  <c r="L42" i="4"/>
  <c r="L175" i="4"/>
  <c r="L164" i="4"/>
  <c r="L262" i="4"/>
  <c r="L302" i="4"/>
  <c r="L110" i="4"/>
  <c r="L55" i="4"/>
  <c r="L318" i="4"/>
  <c r="L308" i="4"/>
  <c r="L335" i="4"/>
  <c r="L304" i="4"/>
  <c r="L140" i="4"/>
  <c r="L105" i="4"/>
  <c r="L24" i="5"/>
  <c r="L23" i="5"/>
  <c r="L20" i="5"/>
  <c r="L21" i="5"/>
  <c r="L22" i="5"/>
  <c r="L26" i="5"/>
  <c r="L25" i="5"/>
  <c r="L25" i="15"/>
  <c r="L24" i="15"/>
  <c r="L26" i="15"/>
  <c r="L23" i="15"/>
  <c r="L22" i="15"/>
  <c r="L20" i="15"/>
  <c r="L21" i="15"/>
  <c r="L28" i="11"/>
  <c r="L29" i="11"/>
  <c r="L31" i="11"/>
  <c r="L30" i="11"/>
  <c r="L27" i="11"/>
  <c r="M12" i="15"/>
  <c r="M13" i="15"/>
  <c r="M14" i="15"/>
  <c r="M11" i="15"/>
  <c r="M10" i="15"/>
  <c r="F285" i="5"/>
  <c r="F202" i="5"/>
  <c r="F356" i="5"/>
  <c r="F229" i="5"/>
  <c r="F257" i="5"/>
  <c r="F46" i="5"/>
  <c r="F340" i="5"/>
  <c r="F60" i="5"/>
  <c r="F314" i="5"/>
  <c r="F104" i="5"/>
  <c r="F216" i="5"/>
  <c r="F131" i="5"/>
  <c r="F158" i="5"/>
  <c r="F243" i="5"/>
  <c r="F354" i="5"/>
  <c r="F172" i="5"/>
  <c r="F215" i="5"/>
  <c r="F201" i="5"/>
  <c r="F272" i="5"/>
  <c r="F89" i="5"/>
  <c r="F37" i="5"/>
  <c r="F144" i="5"/>
  <c r="F188" i="5"/>
  <c r="F38" i="5"/>
  <c r="F76" i="5"/>
  <c r="F186" i="5"/>
  <c r="F132" i="5"/>
  <c r="F117" i="5"/>
  <c r="F47" i="5"/>
  <c r="F88" i="5"/>
  <c r="F298" i="5"/>
  <c r="F326" i="5"/>
  <c r="F244" i="5"/>
  <c r="F118" i="5"/>
  <c r="F187" i="5"/>
  <c r="F173" i="5"/>
  <c r="F242" i="5"/>
  <c r="F200" i="5"/>
  <c r="F284" i="5"/>
  <c r="F214" i="5"/>
  <c r="F312" i="5"/>
  <c r="F75" i="5"/>
  <c r="F258" i="5"/>
  <c r="F74" i="5"/>
  <c r="F116" i="5"/>
  <c r="F90" i="5"/>
  <c r="F61" i="5"/>
  <c r="F327" i="5"/>
  <c r="F271" i="5"/>
  <c r="F146" i="5"/>
  <c r="F341" i="5"/>
  <c r="F342" i="5"/>
  <c r="F300" i="5"/>
  <c r="F228" i="5"/>
  <c r="F145" i="5"/>
  <c r="F230" i="5"/>
  <c r="F286" i="5"/>
  <c r="F62" i="5"/>
  <c r="F159" i="5"/>
  <c r="F270" i="5"/>
  <c r="F160" i="5"/>
  <c r="F103" i="5"/>
  <c r="F256" i="5"/>
  <c r="F130" i="5"/>
  <c r="F299" i="5"/>
  <c r="F313" i="5"/>
  <c r="F48" i="5"/>
  <c r="F328" i="5"/>
  <c r="F39" i="5"/>
  <c r="F102" i="5"/>
  <c r="F355" i="5"/>
  <c r="F174" i="5"/>
  <c r="L3" i="14"/>
  <c r="L2" i="14"/>
  <c r="F3" i="14"/>
  <c r="F2" i="14"/>
  <c r="N21" i="4"/>
  <c r="N22" i="4"/>
  <c r="N24" i="4"/>
  <c r="N26" i="4"/>
  <c r="N20" i="4"/>
  <c r="N25" i="4"/>
  <c r="N23" i="4"/>
  <c r="L315" i="13"/>
  <c r="L294" i="13"/>
  <c r="L308" i="13"/>
  <c r="L68" i="13"/>
  <c r="L195" i="13"/>
  <c r="L84" i="13"/>
  <c r="L66" i="13"/>
  <c r="L42" i="13"/>
  <c r="L289" i="13"/>
  <c r="L111" i="13"/>
  <c r="L189" i="13"/>
  <c r="L147" i="13"/>
  <c r="L293" i="13"/>
  <c r="L235" i="13"/>
  <c r="L112" i="13"/>
  <c r="L40" i="13"/>
  <c r="L166" i="13"/>
  <c r="L149" i="13"/>
  <c r="L205" i="13"/>
  <c r="L331" i="13"/>
  <c r="L63" i="13"/>
  <c r="L223" i="13"/>
  <c r="L336" i="13"/>
  <c r="L224" i="13"/>
  <c r="L56" i="13"/>
  <c r="L53" i="13"/>
  <c r="L333" i="13"/>
  <c r="L92" i="13"/>
  <c r="L64" i="13"/>
  <c r="L81" i="13"/>
  <c r="L93" i="13"/>
  <c r="L119" i="13"/>
  <c r="L108" i="13"/>
  <c r="L164" i="13"/>
  <c r="L191" i="13"/>
  <c r="L248" i="13"/>
  <c r="L165" i="13"/>
  <c r="L49" i="13"/>
  <c r="L288" i="13"/>
  <c r="L319" i="13"/>
  <c r="L98" i="13"/>
  <c r="L317" i="13"/>
  <c r="L220" i="13"/>
  <c r="L237" i="13"/>
  <c r="L206" i="13"/>
  <c r="L192" i="13"/>
  <c r="L278" i="13"/>
  <c r="L54" i="13"/>
  <c r="L279" i="13"/>
  <c r="L70" i="13"/>
  <c r="L273" i="13"/>
  <c r="L245" i="13"/>
  <c r="L292" i="13"/>
  <c r="L204" i="13"/>
  <c r="L329" i="13"/>
  <c r="L150" i="13"/>
  <c r="L83" i="13"/>
  <c r="L51" i="13"/>
  <c r="L301" i="13"/>
  <c r="L167" i="13"/>
  <c r="L80" i="13"/>
  <c r="L322" i="13"/>
  <c r="L126" i="13"/>
  <c r="L304" i="13"/>
  <c r="L137" i="13"/>
  <c r="L221" i="13"/>
  <c r="L251" i="13"/>
  <c r="L97" i="13"/>
  <c r="L179" i="13"/>
  <c r="L219" i="13"/>
  <c r="L176" i="13"/>
  <c r="L357" i="13"/>
  <c r="L291" i="13"/>
  <c r="L344" i="13"/>
  <c r="L69" i="13"/>
  <c r="L233" i="13"/>
  <c r="L133" i="13"/>
  <c r="L136" i="13"/>
  <c r="L316" i="13"/>
  <c r="L264" i="13"/>
  <c r="L330" i="13"/>
  <c r="L168" i="13"/>
  <c r="L302" i="13"/>
  <c r="L260" i="13"/>
  <c r="L249" i="13"/>
  <c r="L349" i="13"/>
  <c r="L208" i="13"/>
  <c r="L350" i="13"/>
  <c r="L122" i="13"/>
  <c r="L358" i="13"/>
  <c r="L359" i="13"/>
  <c r="L236" i="13"/>
  <c r="L303" i="13"/>
  <c r="L153" i="13"/>
  <c r="L266" i="13"/>
  <c r="L140" i="13"/>
  <c r="L347" i="13"/>
  <c r="L343" i="13"/>
  <c r="L332" i="13"/>
  <c r="L120" i="13"/>
  <c r="L91" i="13"/>
  <c r="L55" i="13"/>
  <c r="L121" i="13"/>
  <c r="L50" i="13"/>
  <c r="L151" i="13"/>
  <c r="L231" i="13"/>
  <c r="L222" i="13"/>
  <c r="L306" i="13"/>
  <c r="L194" i="13"/>
  <c r="L250" i="13"/>
  <c r="L82" i="13"/>
  <c r="L124" i="13"/>
  <c r="L182" i="13"/>
  <c r="L110" i="13"/>
  <c r="L307" i="13"/>
  <c r="L65" i="13"/>
  <c r="L305" i="13"/>
  <c r="L290" i="13"/>
  <c r="L175" i="13"/>
  <c r="L138" i="13"/>
  <c r="L218" i="13"/>
  <c r="L161" i="13"/>
  <c r="L177" i="13"/>
  <c r="L152" i="13"/>
  <c r="L238" i="13"/>
  <c r="L95" i="13"/>
  <c r="L178" i="13"/>
  <c r="L134" i="13"/>
  <c r="L274" i="13"/>
  <c r="L262" i="13"/>
  <c r="L135" i="13"/>
  <c r="L318" i="13"/>
  <c r="L259" i="13"/>
  <c r="L276" i="13"/>
  <c r="L163" i="13"/>
  <c r="L105" i="13"/>
  <c r="L107" i="13"/>
  <c r="L79" i="13"/>
  <c r="L232" i="13"/>
  <c r="L246" i="13"/>
  <c r="L360" i="13"/>
  <c r="L252" i="13"/>
  <c r="L335" i="13"/>
  <c r="L123" i="13"/>
  <c r="L209" i="13"/>
  <c r="L334" i="13"/>
  <c r="L345" i="13"/>
  <c r="L361" i="13"/>
  <c r="L275" i="13"/>
  <c r="L78" i="13"/>
  <c r="L148" i="13"/>
  <c r="L247" i="13"/>
  <c r="L154" i="13"/>
  <c r="L261" i="13"/>
  <c r="L181" i="13"/>
  <c r="L277" i="13"/>
  <c r="L203" i="13"/>
  <c r="L348" i="13"/>
  <c r="L280" i="13"/>
  <c r="L196" i="13"/>
  <c r="L321" i="13"/>
  <c r="L109" i="13"/>
  <c r="L234" i="13"/>
  <c r="L207" i="13"/>
  <c r="L139" i="13"/>
  <c r="L263" i="13"/>
  <c r="L106" i="13"/>
  <c r="L41" i="13"/>
  <c r="L320" i="13"/>
  <c r="L217" i="13"/>
  <c r="L190" i="13"/>
  <c r="L77" i="13"/>
  <c r="L162" i="13"/>
  <c r="L96" i="13"/>
  <c r="L265" i="13"/>
  <c r="L287" i="13"/>
  <c r="L52" i="13"/>
  <c r="L94" i="13"/>
  <c r="L180" i="13"/>
  <c r="L125" i="13"/>
  <c r="L210" i="13"/>
  <c r="L193" i="13"/>
  <c r="L346" i="13"/>
  <c r="L67" i="13"/>
  <c r="M85" i="5"/>
  <c r="M33" i="5"/>
  <c r="M283" i="5"/>
  <c r="M226" i="5"/>
  <c r="M129" i="5"/>
  <c r="M198" i="5"/>
  <c r="M225" i="5"/>
  <c r="M239" i="5"/>
  <c r="M86" i="5"/>
  <c r="M87" i="5"/>
  <c r="M311" i="5"/>
  <c r="M71" i="5"/>
  <c r="M141" i="5"/>
  <c r="M57" i="5"/>
  <c r="M100" i="5"/>
  <c r="M211" i="5"/>
  <c r="M339" i="5"/>
  <c r="M72" i="5"/>
  <c r="M212" i="5"/>
  <c r="M253" i="5"/>
  <c r="M156" i="5"/>
  <c r="M323" i="5"/>
  <c r="M44" i="5"/>
  <c r="M115" i="5"/>
  <c r="M73" i="5"/>
  <c r="M185" i="5"/>
  <c r="M197" i="5"/>
  <c r="M324" i="5"/>
  <c r="M171" i="5"/>
  <c r="M240" i="5"/>
  <c r="M36" i="5"/>
  <c r="M127" i="5"/>
  <c r="M35" i="5"/>
  <c r="M34" i="5"/>
  <c r="M268" i="5"/>
  <c r="M309" i="5"/>
  <c r="M157" i="5"/>
  <c r="M255" i="5"/>
  <c r="M241" i="5"/>
  <c r="M267" i="5"/>
  <c r="M338" i="5"/>
  <c r="M59" i="5"/>
  <c r="M353" i="5"/>
  <c r="M310" i="5"/>
  <c r="M45" i="5"/>
  <c r="M169" i="5"/>
  <c r="M296" i="5"/>
  <c r="M184" i="5"/>
  <c r="M114" i="5"/>
  <c r="M199" i="5"/>
  <c r="M325" i="5"/>
  <c r="M128" i="5"/>
  <c r="M43" i="5"/>
  <c r="M142" i="5"/>
  <c r="M281" i="5"/>
  <c r="M213" i="5"/>
  <c r="M113" i="5"/>
  <c r="M58" i="5"/>
  <c r="M32" i="5"/>
  <c r="M282" i="5"/>
  <c r="M155" i="5"/>
  <c r="M143" i="5"/>
  <c r="M254" i="5"/>
  <c r="M269" i="5"/>
  <c r="M337" i="5"/>
  <c r="M351" i="5"/>
  <c r="M170" i="5"/>
  <c r="M183" i="5"/>
  <c r="M297" i="5"/>
  <c r="M99" i="5"/>
  <c r="M352" i="5"/>
  <c r="M227" i="5"/>
  <c r="M295" i="5"/>
  <c r="M101" i="5"/>
  <c r="N28" i="5"/>
  <c r="N29" i="5"/>
  <c r="N30" i="5"/>
  <c r="N31" i="5"/>
  <c r="N27" i="5"/>
  <c r="L10" i="12"/>
  <c r="L13" i="12"/>
  <c r="L11" i="12"/>
  <c r="L14" i="12"/>
  <c r="L12" i="12"/>
  <c r="L13" i="4"/>
  <c r="L10" i="4"/>
  <c r="L14" i="4"/>
  <c r="L11" i="4"/>
  <c r="L12" i="4"/>
  <c r="L20" i="13"/>
  <c r="L26" i="13"/>
  <c r="L22" i="13"/>
  <c r="L25" i="13"/>
  <c r="L24" i="13"/>
  <c r="L23" i="13"/>
  <c r="L21" i="13"/>
  <c r="L31" i="15"/>
  <c r="L27" i="15"/>
  <c r="L28" i="15"/>
  <c r="L29" i="15"/>
  <c r="L30" i="15"/>
  <c r="F307" i="13"/>
  <c r="F77" i="13"/>
  <c r="F220" i="13"/>
  <c r="F179" i="13"/>
  <c r="F63" i="13"/>
  <c r="F263" i="13"/>
  <c r="F302" i="13"/>
  <c r="F234" i="13"/>
  <c r="F52" i="13"/>
  <c r="F121" i="13"/>
  <c r="F150" i="13"/>
  <c r="F54" i="13"/>
  <c r="F161" i="13"/>
  <c r="F330" i="13"/>
  <c r="F92" i="13"/>
  <c r="F137" i="13"/>
  <c r="F348" i="13"/>
  <c r="F182" i="13"/>
  <c r="F277" i="13"/>
  <c r="F217" i="13"/>
  <c r="F107" i="13"/>
  <c r="F266" i="13"/>
  <c r="F162" i="13"/>
  <c r="F333" i="13"/>
  <c r="F105" i="13"/>
  <c r="F66" i="13"/>
  <c r="F259" i="13"/>
  <c r="F167" i="13"/>
  <c r="F318" i="13"/>
  <c r="F332" i="13"/>
  <c r="F261" i="13"/>
  <c r="F151" i="13"/>
  <c r="F195" i="13"/>
  <c r="F193" i="13"/>
  <c r="F290" i="13"/>
  <c r="F273" i="13"/>
  <c r="F152" i="13"/>
  <c r="F82" i="13"/>
  <c r="F93" i="13"/>
  <c r="F56" i="13"/>
  <c r="F209" i="13"/>
  <c r="F123" i="13"/>
  <c r="F291" i="13"/>
  <c r="F345" i="13"/>
  <c r="F94" i="13"/>
  <c r="F287" i="13"/>
  <c r="F140" i="13"/>
  <c r="F319" i="13"/>
  <c r="F331" i="13"/>
  <c r="F203" i="13"/>
  <c r="F192" i="13"/>
  <c r="F68" i="13"/>
  <c r="F322" i="13"/>
  <c r="F231" i="13"/>
  <c r="F181" i="13"/>
  <c r="F288" i="13"/>
  <c r="F111" i="13"/>
  <c r="F278" i="13"/>
  <c r="F347" i="13"/>
  <c r="F125" i="13"/>
  <c r="F178" i="13"/>
  <c r="F138" i="13"/>
  <c r="F81" i="13"/>
  <c r="F280" i="13"/>
  <c r="F265" i="13"/>
  <c r="F106" i="13"/>
  <c r="F180" i="13"/>
  <c r="F223" i="13"/>
  <c r="F289" i="13"/>
  <c r="F163" i="13"/>
  <c r="F236" i="13"/>
  <c r="F42" i="13"/>
  <c r="F168" i="13"/>
  <c r="F357" i="13"/>
  <c r="F274" i="13"/>
  <c r="F249" i="13"/>
  <c r="F194" i="13"/>
  <c r="F343" i="13"/>
  <c r="F238" i="13"/>
  <c r="F346" i="13"/>
  <c r="F276" i="13"/>
  <c r="F251" i="13"/>
  <c r="F233" i="13"/>
  <c r="F336" i="13"/>
  <c r="F133" i="13"/>
  <c r="F317" i="13"/>
  <c r="F136" i="13"/>
  <c r="F97" i="13"/>
  <c r="F119" i="13"/>
  <c r="F262" i="13"/>
  <c r="F358" i="13"/>
  <c r="F91" i="13"/>
  <c r="F153" i="13"/>
  <c r="F51" i="13"/>
  <c r="F304" i="13"/>
  <c r="F320" i="13"/>
  <c r="F303" i="13"/>
  <c r="F50" i="13"/>
  <c r="F306" i="13"/>
  <c r="F149" i="13"/>
  <c r="F175" i="13"/>
  <c r="F164" i="13"/>
  <c r="F349" i="13"/>
  <c r="F80" i="13"/>
  <c r="F308" i="13"/>
  <c r="F252" i="13"/>
  <c r="F147" i="13"/>
  <c r="F135" i="13"/>
  <c r="F275" i="13"/>
  <c r="F96" i="13"/>
  <c r="F79" i="13"/>
  <c r="F49" i="13"/>
  <c r="F294" i="13"/>
  <c r="F196" i="13"/>
  <c r="F122" i="13"/>
  <c r="F305" i="13"/>
  <c r="F250" i="13"/>
  <c r="F98" i="13"/>
  <c r="F360" i="13"/>
  <c r="F109" i="13"/>
  <c r="F70" i="13"/>
  <c r="F359" i="13"/>
  <c r="F40" i="13"/>
  <c r="F126" i="13"/>
  <c r="F189" i="13"/>
  <c r="F335" i="13"/>
  <c r="F224" i="13"/>
  <c r="F204" i="13"/>
  <c r="F207" i="13"/>
  <c r="F221" i="13"/>
  <c r="F264" i="13"/>
  <c r="F64" i="13"/>
  <c r="F293" i="13"/>
  <c r="F110" i="13"/>
  <c r="F361" i="13"/>
  <c r="F334" i="13"/>
  <c r="F65" i="13"/>
  <c r="F112" i="13"/>
  <c r="F247" i="13"/>
  <c r="F69" i="13"/>
  <c r="F95" i="13"/>
  <c r="F166" i="13"/>
  <c r="F108" i="13"/>
  <c r="F78" i="13"/>
  <c r="F321" i="13"/>
  <c r="F219" i="13"/>
  <c r="F245" i="13"/>
  <c r="F279" i="13"/>
  <c r="F84" i="13"/>
  <c r="F124" i="13"/>
  <c r="F120" i="13"/>
  <c r="F154" i="13"/>
  <c r="F292" i="13"/>
  <c r="F177" i="13"/>
  <c r="F139" i="13"/>
  <c r="F205" i="13"/>
  <c r="F246" i="13"/>
  <c r="F301" i="13"/>
  <c r="F344" i="13"/>
  <c r="F218" i="13"/>
  <c r="F329" i="13"/>
  <c r="F165" i="13"/>
  <c r="F237" i="13"/>
  <c r="F315" i="13"/>
  <c r="F53" i="13"/>
  <c r="F208" i="13"/>
  <c r="F222" i="13"/>
  <c r="F83" i="13"/>
  <c r="F260" i="13"/>
  <c r="F41" i="13"/>
  <c r="F206" i="13"/>
  <c r="F235" i="13"/>
  <c r="F248" i="13"/>
  <c r="F67" i="13"/>
  <c r="F350" i="13"/>
  <c r="F316" i="13"/>
  <c r="F232" i="13"/>
  <c r="F148" i="13"/>
  <c r="F55" i="13"/>
  <c r="F191" i="13"/>
  <c r="F190" i="13"/>
  <c r="F134" i="13"/>
  <c r="F210" i="13"/>
  <c r="F176" i="13"/>
  <c r="L31" i="12"/>
  <c r="L28" i="12"/>
  <c r="L27" i="12"/>
  <c r="L29" i="12"/>
  <c r="L30" i="12"/>
  <c r="N307" i="4"/>
  <c r="N261" i="4"/>
  <c r="N247" i="4"/>
  <c r="N84" i="4"/>
  <c r="N217" i="4"/>
  <c r="N93" i="4"/>
  <c r="N179" i="4"/>
  <c r="N163" i="4"/>
  <c r="N121" i="4"/>
  <c r="N291" i="4"/>
  <c r="N221" i="4"/>
  <c r="N112" i="4"/>
  <c r="N191" i="4"/>
  <c r="N41" i="4"/>
  <c r="N120" i="4"/>
  <c r="N139" i="4"/>
  <c r="N153" i="4"/>
  <c r="N95" i="4"/>
  <c r="N330" i="4"/>
  <c r="N238" i="4"/>
  <c r="N77" i="4"/>
  <c r="N263" i="4"/>
  <c r="N306" i="4"/>
  <c r="N148" i="4"/>
  <c r="N70" i="4"/>
  <c r="N273" i="4"/>
  <c r="N78" i="4"/>
  <c r="N359" i="4"/>
  <c r="N277" i="4"/>
  <c r="N180" i="4"/>
  <c r="N233" i="4"/>
  <c r="N274" i="4"/>
  <c r="N154" i="4"/>
  <c r="N108" i="4"/>
  <c r="N336" i="4"/>
  <c r="N322" i="4"/>
  <c r="N288" i="4"/>
  <c r="N181" i="4"/>
  <c r="N219" i="4"/>
  <c r="N280" i="4"/>
  <c r="N196" i="4"/>
  <c r="N308" i="4"/>
  <c r="N335" i="4"/>
  <c r="N343" i="4"/>
  <c r="N265" i="4"/>
  <c r="N105" i="4"/>
  <c r="N136" i="4"/>
  <c r="N91" i="4"/>
  <c r="N232" i="4"/>
  <c r="N68" i="4"/>
  <c r="N237" i="4"/>
  <c r="N264" i="4"/>
  <c r="N218" i="4"/>
  <c r="N152" i="4"/>
  <c r="N151" i="4"/>
  <c r="N234" i="4"/>
  <c r="N334" i="4"/>
  <c r="N252" i="4"/>
  <c r="N190" i="4"/>
  <c r="N220" i="4"/>
  <c r="N107" i="4"/>
  <c r="N162" i="4"/>
  <c r="N235" i="4"/>
  <c r="N109" i="4"/>
  <c r="N92" i="4"/>
  <c r="N246" i="4"/>
  <c r="N204" i="4"/>
  <c r="N331" i="4"/>
  <c r="N138" i="4"/>
  <c r="N126" i="4"/>
  <c r="N64" i="4"/>
  <c r="N345" i="4"/>
  <c r="N260" i="4"/>
  <c r="N276" i="4"/>
  <c r="N333" i="4"/>
  <c r="N82" i="4"/>
  <c r="N50" i="4"/>
  <c r="N251" i="4"/>
  <c r="N208" i="4"/>
  <c r="N106" i="4"/>
  <c r="N262" i="4"/>
  <c r="N119" i="4"/>
  <c r="N361" i="4"/>
  <c r="N161" i="4"/>
  <c r="N348" i="4"/>
  <c r="N205" i="4"/>
  <c r="N178" i="4"/>
  <c r="N315" i="4"/>
  <c r="N206" i="4"/>
  <c r="N279" i="4"/>
  <c r="N97" i="4"/>
  <c r="N81" i="4"/>
  <c r="N357" i="4"/>
  <c r="N287" i="4"/>
  <c r="N332" i="4"/>
  <c r="N40" i="4"/>
  <c r="N124" i="4"/>
  <c r="N42" i="4"/>
  <c r="N318" i="4"/>
  <c r="N147" i="4"/>
  <c r="N83" i="4"/>
  <c r="N182" i="4"/>
  <c r="N56" i="4"/>
  <c r="N305" i="4"/>
  <c r="N304" i="4"/>
  <c r="N66" i="4"/>
  <c r="N223" i="4"/>
  <c r="N137" i="4"/>
  <c r="N231" i="4"/>
  <c r="N51" i="4"/>
  <c r="N321" i="4"/>
  <c r="N189" i="4"/>
  <c r="N346" i="4"/>
  <c r="N349" i="4"/>
  <c r="N194" i="4"/>
  <c r="N134" i="4"/>
  <c r="N110" i="4"/>
  <c r="N203" i="4"/>
  <c r="N302" i="4"/>
  <c r="N303" i="4"/>
  <c r="N317" i="4"/>
  <c r="N347" i="4"/>
  <c r="N63" i="4"/>
  <c r="N292" i="4"/>
  <c r="N289" i="4"/>
  <c r="N316" i="4"/>
  <c r="N293" i="4"/>
  <c r="N224" i="4"/>
  <c r="N140" i="4"/>
  <c r="N344" i="4"/>
  <c r="N209" i="4"/>
  <c r="N176" i="4"/>
  <c r="N65" i="4"/>
  <c r="N123" i="4"/>
  <c r="N80" i="4"/>
  <c r="N192" i="4"/>
  <c r="N164" i="4"/>
  <c r="N294" i="4"/>
  <c r="N177" i="4"/>
  <c r="N94" i="4"/>
  <c r="N52" i="4"/>
  <c r="N266" i="4"/>
  <c r="N195" i="4"/>
  <c r="N133" i="4"/>
  <c r="N167" i="4"/>
  <c r="N245" i="4"/>
  <c r="N193" i="4"/>
  <c r="N210" i="4"/>
  <c r="N166" i="4"/>
  <c r="N320" i="4"/>
  <c r="N111" i="4"/>
  <c r="N149" i="4"/>
  <c r="N275" i="4"/>
  <c r="N150" i="4"/>
  <c r="N125" i="4"/>
  <c r="N207" i="4"/>
  <c r="N49" i="4"/>
  <c r="N236" i="4"/>
  <c r="N175" i="4"/>
  <c r="N53" i="4"/>
  <c r="N55" i="4"/>
  <c r="N319" i="4"/>
  <c r="N350" i="4"/>
  <c r="N222" i="4"/>
  <c r="N290" i="4"/>
  <c r="N96" i="4"/>
  <c r="N168" i="4"/>
  <c r="N249" i="4"/>
  <c r="N122" i="4"/>
  <c r="N135" i="4"/>
  <c r="N358" i="4"/>
  <c r="N259" i="4"/>
  <c r="N165" i="4"/>
  <c r="N301" i="4"/>
  <c r="N248" i="4"/>
  <c r="N278" i="4"/>
  <c r="N79" i="4"/>
  <c r="N360" i="4"/>
  <c r="N250" i="4"/>
  <c r="N69" i="4"/>
  <c r="N54" i="4"/>
  <c r="N67" i="4"/>
  <c r="N329" i="4"/>
  <c r="N98" i="4"/>
  <c r="L178" i="15"/>
  <c r="L275" i="15"/>
  <c r="L55" i="15"/>
  <c r="L179" i="15"/>
  <c r="L110" i="15"/>
  <c r="L273" i="15"/>
  <c r="L348" i="15"/>
  <c r="L220" i="15"/>
  <c r="L265" i="15"/>
  <c r="L111" i="15"/>
  <c r="L66" i="15"/>
  <c r="L206" i="15"/>
  <c r="L108" i="15"/>
  <c r="L96" i="15"/>
  <c r="L177" i="15"/>
  <c r="L224" i="15"/>
  <c r="L52" i="15"/>
  <c r="L121" i="15"/>
  <c r="L317" i="15"/>
  <c r="L248" i="15"/>
  <c r="L262" i="15"/>
  <c r="L266" i="15"/>
  <c r="L149" i="15"/>
  <c r="L260" i="15"/>
  <c r="L50" i="15"/>
  <c r="L209" i="15"/>
  <c r="L208" i="15"/>
  <c r="L292" i="15"/>
  <c r="L107" i="15"/>
  <c r="L53" i="15"/>
  <c r="L316" i="15"/>
  <c r="L247" i="15"/>
  <c r="L191" i="15"/>
  <c r="L261" i="15"/>
  <c r="L322" i="15"/>
  <c r="L252" i="15"/>
  <c r="L175" i="15"/>
  <c r="L181" i="15"/>
  <c r="L246" i="15"/>
  <c r="L333" i="15"/>
  <c r="L291" i="15"/>
  <c r="L331" i="15"/>
  <c r="L233" i="15"/>
  <c r="L279" i="15"/>
  <c r="L345" i="15"/>
  <c r="L330" i="15"/>
  <c r="L264" i="15"/>
  <c r="L42" i="15"/>
  <c r="L321" i="15"/>
  <c r="L190" i="15"/>
  <c r="L41" i="15"/>
  <c r="L204" i="15"/>
  <c r="L64" i="15"/>
  <c r="L147" i="15"/>
  <c r="L196" i="15"/>
  <c r="L63" i="15"/>
  <c r="L122" i="15"/>
  <c r="L343" i="15"/>
  <c r="L51" i="15"/>
  <c r="L307" i="15"/>
  <c r="L251" i="15"/>
  <c r="L176" i="15"/>
  <c r="L336" i="15"/>
  <c r="L109" i="15"/>
  <c r="L346" i="15"/>
  <c r="L320" i="15"/>
  <c r="L329" i="15"/>
  <c r="L357" i="15"/>
  <c r="L92" i="15"/>
  <c r="L302" i="15"/>
  <c r="L148" i="15"/>
  <c r="L218" i="15"/>
  <c r="L84" i="15"/>
  <c r="L68" i="15"/>
  <c r="L277" i="15"/>
  <c r="L278" i="15"/>
  <c r="L205" i="15"/>
  <c r="L168" i="15"/>
  <c r="L167" i="15"/>
  <c r="L361" i="15"/>
  <c r="L134" i="15"/>
  <c r="L360" i="15"/>
  <c r="L161" i="15"/>
  <c r="L293" i="15"/>
  <c r="L189" i="15"/>
  <c r="L80" i="15"/>
  <c r="L235" i="15"/>
  <c r="L308" i="15"/>
  <c r="L335" i="15"/>
  <c r="L105" i="15"/>
  <c r="L56" i="15"/>
  <c r="L194" i="15"/>
  <c r="L276" i="15"/>
  <c r="L263" i="15"/>
  <c r="L195" i="15"/>
  <c r="L40" i="15"/>
  <c r="L289" i="15"/>
  <c r="L81" i="15"/>
  <c r="L192" i="15"/>
  <c r="L303" i="15"/>
  <c r="L54" i="15"/>
  <c r="L125" i="15"/>
  <c r="L93" i="15"/>
  <c r="L332" i="15"/>
  <c r="L349" i="15"/>
  <c r="L182" i="15"/>
  <c r="L193" i="15"/>
  <c r="L151" i="15"/>
  <c r="L135" i="15"/>
  <c r="L153" i="15"/>
  <c r="L234" i="15"/>
  <c r="L91" i="15"/>
  <c r="L350" i="15"/>
  <c r="L318" i="15"/>
  <c r="L67" i="15"/>
  <c r="L112" i="15"/>
  <c r="L150" i="15"/>
  <c r="L140" i="15"/>
  <c r="L79" i="15"/>
  <c r="L152" i="15"/>
  <c r="L238" i="15"/>
  <c r="L138" i="15"/>
  <c r="L301" i="15"/>
  <c r="L344" i="15"/>
  <c r="L219" i="15"/>
  <c r="L120" i="15"/>
  <c r="L334" i="15"/>
  <c r="L123" i="15"/>
  <c r="L221" i="15"/>
  <c r="L249" i="15"/>
  <c r="L231" i="15"/>
  <c r="L70" i="15"/>
  <c r="L210" i="15"/>
  <c r="L78" i="15"/>
  <c r="L222" i="15"/>
  <c r="L133" i="15"/>
  <c r="L49" i="15"/>
  <c r="L126" i="15"/>
  <c r="L358" i="15"/>
  <c r="L280" i="15"/>
  <c r="L166" i="15"/>
  <c r="L250" i="15"/>
  <c r="L180" i="15"/>
  <c r="L288" i="15"/>
  <c r="L290" i="15"/>
  <c r="L347" i="15"/>
  <c r="L124" i="15"/>
  <c r="L97" i="15"/>
  <c r="L65" i="15"/>
  <c r="L106" i="15"/>
  <c r="L287" i="15"/>
  <c r="L274" i="15"/>
  <c r="L82" i="15"/>
  <c r="L95" i="15"/>
  <c r="L306" i="15"/>
  <c r="L304" i="15"/>
  <c r="L245" i="15"/>
  <c r="L163" i="15"/>
  <c r="L237" i="15"/>
  <c r="L165" i="15"/>
  <c r="L217" i="15"/>
  <c r="L119" i="15"/>
  <c r="L136" i="15"/>
  <c r="L203" i="15"/>
  <c r="L232" i="15"/>
  <c r="L69" i="15"/>
  <c r="L305" i="15"/>
  <c r="L162" i="15"/>
  <c r="L223" i="15"/>
  <c r="L94" i="15"/>
  <c r="L137" i="15"/>
  <c r="L207" i="15"/>
  <c r="L77" i="15"/>
  <c r="L83" i="15"/>
  <c r="L98" i="15"/>
  <c r="L359" i="15"/>
  <c r="L154" i="15"/>
  <c r="L259" i="15"/>
  <c r="L236" i="15"/>
  <c r="L139" i="15"/>
  <c r="L294" i="15"/>
  <c r="L315" i="15"/>
  <c r="L319" i="15"/>
  <c r="L164" i="15"/>
  <c r="M157" i="4"/>
  <c r="M72" i="4"/>
  <c r="M282" i="4"/>
  <c r="M254" i="4"/>
  <c r="M141" i="4"/>
  <c r="M33" i="4"/>
  <c r="M44" i="4"/>
  <c r="M184" i="4"/>
  <c r="M311" i="4"/>
  <c r="M295" i="4"/>
  <c r="M114" i="4"/>
  <c r="M225" i="4"/>
  <c r="M253" i="4"/>
  <c r="M155" i="4"/>
  <c r="M353" i="4"/>
  <c r="M324" i="4"/>
  <c r="M241" i="4"/>
  <c r="M337" i="4"/>
  <c r="M99" i="4"/>
  <c r="M129" i="4"/>
  <c r="M267" i="4"/>
  <c r="M100" i="4"/>
  <c r="M142" i="4"/>
  <c r="M170" i="4"/>
  <c r="M43" i="4"/>
  <c r="M183" i="4"/>
  <c r="M71" i="4"/>
  <c r="M226" i="4"/>
  <c r="M281" i="4"/>
  <c r="M115" i="4"/>
  <c r="M297" i="4"/>
  <c r="M240" i="4"/>
  <c r="M57" i="4"/>
  <c r="M211" i="4"/>
  <c r="M143" i="4"/>
  <c r="M269" i="4"/>
  <c r="M34" i="4"/>
  <c r="M185" i="4"/>
  <c r="M169" i="4"/>
  <c r="M32" i="4"/>
  <c r="M239" i="4"/>
  <c r="M45" i="4"/>
  <c r="M73" i="4"/>
  <c r="M283" i="4"/>
  <c r="M113" i="4"/>
  <c r="M35" i="4"/>
  <c r="M128" i="4"/>
  <c r="M325" i="4"/>
  <c r="M268" i="4"/>
  <c r="M199" i="4"/>
  <c r="M352" i="4"/>
  <c r="M213" i="4"/>
  <c r="M351" i="4"/>
  <c r="M255" i="4"/>
  <c r="M85" i="4"/>
  <c r="M127" i="4"/>
  <c r="M227" i="4"/>
  <c r="M101" i="4"/>
  <c r="M296" i="4"/>
  <c r="M58" i="4"/>
  <c r="M59" i="4"/>
  <c r="M310" i="4"/>
  <c r="M309" i="4"/>
  <c r="M212" i="4"/>
  <c r="M198" i="4"/>
  <c r="M156" i="4"/>
  <c r="M338" i="4"/>
  <c r="M87" i="4"/>
  <c r="M86" i="4"/>
  <c r="M171" i="4"/>
  <c r="M339" i="4"/>
  <c r="M197" i="4"/>
  <c r="M36" i="4"/>
  <c r="M323" i="4"/>
  <c r="L11" i="13"/>
  <c r="L10" i="13"/>
  <c r="L14" i="13"/>
  <c r="L13" i="13"/>
  <c r="L12" i="13"/>
  <c r="L15" i="11"/>
  <c r="L18" i="11"/>
  <c r="L16" i="11"/>
  <c r="L19" i="11"/>
  <c r="L17" i="11"/>
  <c r="L21" i="11"/>
  <c r="L26" i="11"/>
  <c r="L22" i="11"/>
  <c r="L20" i="11"/>
  <c r="L25" i="11"/>
  <c r="L24" i="11"/>
  <c r="L23" i="11"/>
  <c r="L28" i="14"/>
  <c r="L30" i="14"/>
  <c r="L31" i="14"/>
  <c r="L27" i="14"/>
  <c r="L29" i="14"/>
  <c r="N244" i="5"/>
  <c r="N299" i="5"/>
  <c r="N242" i="5"/>
  <c r="N258" i="5"/>
  <c r="N172" i="5"/>
  <c r="N327" i="5"/>
  <c r="N256" i="5"/>
  <c r="N174" i="5"/>
  <c r="N102" i="5"/>
  <c r="N228" i="5"/>
  <c r="N158" i="5"/>
  <c r="N130" i="5"/>
  <c r="N145" i="5"/>
  <c r="N285" i="5"/>
  <c r="N186" i="5"/>
  <c r="N328" i="5"/>
  <c r="N39" i="5"/>
  <c r="N104" i="5"/>
  <c r="N89" i="5"/>
  <c r="N356" i="5"/>
  <c r="N270" i="5"/>
  <c r="N214" i="5"/>
  <c r="N61" i="5"/>
  <c r="N188" i="5"/>
  <c r="N173" i="5"/>
  <c r="N62" i="5"/>
  <c r="N88" i="5"/>
  <c r="N340" i="5"/>
  <c r="N342" i="5"/>
  <c r="N90" i="5"/>
  <c r="N313" i="5"/>
  <c r="N146" i="5"/>
  <c r="N298" i="5"/>
  <c r="N75" i="5"/>
  <c r="N257" i="5"/>
  <c r="N300" i="5"/>
  <c r="N284" i="5"/>
  <c r="N201" i="5"/>
  <c r="N271" i="5"/>
  <c r="N229" i="5"/>
  <c r="N76" i="5"/>
  <c r="N312" i="5"/>
  <c r="N38" i="5"/>
  <c r="N160" i="5"/>
  <c r="N200" i="5"/>
  <c r="N355" i="5"/>
  <c r="N117" i="5"/>
  <c r="N272" i="5"/>
  <c r="N354" i="5"/>
  <c r="N118" i="5"/>
  <c r="N60" i="5"/>
  <c r="N230" i="5"/>
  <c r="N286" i="5"/>
  <c r="N144" i="5"/>
  <c r="N326" i="5"/>
  <c r="N314" i="5"/>
  <c r="N48" i="5"/>
  <c r="N215" i="5"/>
  <c r="N187" i="5"/>
  <c r="N159" i="5"/>
  <c r="N202" i="5"/>
  <c r="N37" i="5"/>
  <c r="N131" i="5"/>
  <c r="N116" i="5"/>
  <c r="N103" i="5"/>
  <c r="N341" i="5"/>
  <c r="N132" i="5"/>
  <c r="N47" i="5"/>
  <c r="N46" i="5"/>
  <c r="N216" i="5"/>
  <c r="N243" i="5"/>
  <c r="N74" i="5"/>
  <c r="F166" i="15"/>
  <c r="F210" i="15"/>
  <c r="F303" i="15"/>
  <c r="F333" i="15"/>
  <c r="F110" i="15"/>
  <c r="F49" i="15"/>
  <c r="F279" i="15"/>
  <c r="F264" i="15"/>
  <c r="F245" i="15"/>
  <c r="F237" i="15"/>
  <c r="F260" i="15"/>
  <c r="F133" i="15"/>
  <c r="F266" i="15"/>
  <c r="F152" i="15"/>
  <c r="F292" i="15"/>
  <c r="F190" i="15"/>
  <c r="F121" i="15"/>
  <c r="F262" i="15"/>
  <c r="F167" i="15"/>
  <c r="F322" i="15"/>
  <c r="F175" i="15"/>
  <c r="F92" i="15"/>
  <c r="F220" i="15"/>
  <c r="F150" i="15"/>
  <c r="F235" i="15"/>
  <c r="F307" i="15"/>
  <c r="F224" i="15"/>
  <c r="F301" i="15"/>
  <c r="F251" i="15"/>
  <c r="F203" i="15"/>
  <c r="F105" i="15"/>
  <c r="F317" i="15"/>
  <c r="F263" i="15"/>
  <c r="F153" i="15"/>
  <c r="F206" i="15"/>
  <c r="F223" i="15"/>
  <c r="F65" i="15"/>
  <c r="F348" i="15"/>
  <c r="F335" i="15"/>
  <c r="F148" i="15"/>
  <c r="F346" i="15"/>
  <c r="F165" i="15"/>
  <c r="F280" i="15"/>
  <c r="F177" i="15"/>
  <c r="F293" i="15"/>
  <c r="F218" i="15"/>
  <c r="F97" i="15"/>
  <c r="F233" i="15"/>
  <c r="F331" i="15"/>
  <c r="F236" i="15"/>
  <c r="F164" i="15"/>
  <c r="F246" i="15"/>
  <c r="F178" i="15"/>
  <c r="F238" i="15"/>
  <c r="F276" i="15"/>
  <c r="F208" i="15"/>
  <c r="F78" i="15"/>
  <c r="F193" i="15"/>
  <c r="F79" i="15"/>
  <c r="F120" i="15"/>
  <c r="F205" i="15"/>
  <c r="F125" i="15"/>
  <c r="F91" i="15"/>
  <c r="F304" i="15"/>
  <c r="F207" i="15"/>
  <c r="F306" i="15"/>
  <c r="F154" i="15"/>
  <c r="F108" i="15"/>
  <c r="F96" i="15"/>
  <c r="F289" i="15"/>
  <c r="F138" i="15"/>
  <c r="F288" i="15"/>
  <c r="F232" i="15"/>
  <c r="F360" i="15"/>
  <c r="F40" i="15"/>
  <c r="F94" i="15"/>
  <c r="F347" i="15"/>
  <c r="F107" i="15"/>
  <c r="F350" i="15"/>
  <c r="F221" i="15"/>
  <c r="F137" i="15"/>
  <c r="F194" i="15"/>
  <c r="F316" i="15"/>
  <c r="F219" i="15"/>
  <c r="F290" i="15"/>
  <c r="F259" i="15"/>
  <c r="F66" i="15"/>
  <c r="F277" i="15"/>
  <c r="F248" i="15"/>
  <c r="F191" i="15"/>
  <c r="F126" i="15"/>
  <c r="F332" i="15"/>
  <c r="F82" i="15"/>
  <c r="F122" i="15"/>
  <c r="F334" i="15"/>
  <c r="F176" i="15"/>
  <c r="F83" i="15"/>
  <c r="F124" i="15"/>
  <c r="F250" i="15"/>
  <c r="F135" i="15"/>
  <c r="F291" i="15"/>
  <c r="F318" i="15"/>
  <c r="F195" i="15"/>
  <c r="F42" i="15"/>
  <c r="F181" i="15"/>
  <c r="F345" i="15"/>
  <c r="F349" i="15"/>
  <c r="F315" i="15"/>
  <c r="F134" i="15"/>
  <c r="F252" i="15"/>
  <c r="F161" i="15"/>
  <c r="F54" i="15"/>
  <c r="F329" i="15"/>
  <c r="F308" i="15"/>
  <c r="F273" i="15"/>
  <c r="F179" i="15"/>
  <c r="F53" i="15"/>
  <c r="F55" i="15"/>
  <c r="F343" i="15"/>
  <c r="F136" i="15"/>
  <c r="F261" i="15"/>
  <c r="F361" i="15"/>
  <c r="F106" i="15"/>
  <c r="F69" i="15"/>
  <c r="F50" i="15"/>
  <c r="F234" i="15"/>
  <c r="F147" i="15"/>
  <c r="F64" i="15"/>
  <c r="F112" i="15"/>
  <c r="F168" i="15"/>
  <c r="F287" i="15"/>
  <c r="F162" i="15"/>
  <c r="F344" i="15"/>
  <c r="F84" i="15"/>
  <c r="F321" i="15"/>
  <c r="F67" i="15"/>
  <c r="F278" i="15"/>
  <c r="F77" i="15"/>
  <c r="F209" i="15"/>
  <c r="F123" i="15"/>
  <c r="F51" i="15"/>
  <c r="F320" i="15"/>
  <c r="F139" i="15"/>
  <c r="F180" i="15"/>
  <c r="F204" i="15"/>
  <c r="F302" i="15"/>
  <c r="F274" i="15"/>
  <c r="F70" i="15"/>
  <c r="F247" i="15"/>
  <c r="F95" i="15"/>
  <c r="F319" i="15"/>
  <c r="F149" i="15"/>
  <c r="F163" i="15"/>
  <c r="F265" i="15"/>
  <c r="F81" i="15"/>
  <c r="F231" i="15"/>
  <c r="F217" i="15"/>
  <c r="F52" i="15"/>
  <c r="F98" i="15"/>
  <c r="F275" i="15"/>
  <c r="F294" i="15"/>
  <c r="F111" i="15"/>
  <c r="F189" i="15"/>
  <c r="F305" i="15"/>
  <c r="F358" i="15"/>
  <c r="F93" i="15"/>
  <c r="F249" i="15"/>
  <c r="F68" i="15"/>
  <c r="F80" i="15"/>
  <c r="F196" i="15"/>
  <c r="F192" i="15"/>
  <c r="F182" i="15"/>
  <c r="F109" i="15"/>
  <c r="F330" i="15"/>
  <c r="F222" i="15"/>
  <c r="F119" i="15"/>
  <c r="F56" i="15"/>
  <c r="F357" i="15"/>
  <c r="F140" i="15"/>
  <c r="F359" i="15"/>
  <c r="F63" i="15"/>
  <c r="F336" i="15"/>
  <c r="F41" i="15"/>
  <c r="F151" i="15"/>
  <c r="L25" i="12"/>
  <c r="L20" i="12"/>
  <c r="L26" i="12"/>
  <c r="L21" i="12"/>
  <c r="L23" i="12"/>
  <c r="L22" i="12"/>
  <c r="L24" i="12"/>
  <c r="G269" i="5"/>
  <c r="G86" i="5"/>
  <c r="G352" i="5"/>
  <c r="G185" i="5"/>
  <c r="G87" i="5"/>
  <c r="G143" i="5"/>
  <c r="G115" i="5"/>
  <c r="G281" i="5"/>
  <c r="G253" i="5"/>
  <c r="G325" i="5"/>
  <c r="G254" i="5"/>
  <c r="G240" i="5"/>
  <c r="G197" i="5"/>
  <c r="G114" i="5"/>
  <c r="G227" i="5"/>
  <c r="G351" i="5"/>
  <c r="G57" i="5"/>
  <c r="G213" i="5"/>
  <c r="G34" i="5"/>
  <c r="G239" i="5"/>
  <c r="G59" i="5"/>
  <c r="G296" i="5"/>
  <c r="G127" i="5"/>
  <c r="G339" i="5"/>
  <c r="G101" i="5"/>
  <c r="G71" i="5"/>
  <c r="G211" i="5"/>
  <c r="G35" i="5"/>
  <c r="G226" i="5"/>
  <c r="G337" i="5"/>
  <c r="G113" i="5"/>
  <c r="G297" i="5"/>
  <c r="G225" i="5"/>
  <c r="G309" i="5"/>
  <c r="G338" i="5"/>
  <c r="G324" i="5"/>
  <c r="G183" i="5"/>
  <c r="G283" i="5"/>
  <c r="G241" i="5"/>
  <c r="G295" i="5"/>
  <c r="G142" i="5"/>
  <c r="G267" i="5"/>
  <c r="G171" i="5"/>
  <c r="G100" i="5"/>
  <c r="G155" i="5"/>
  <c r="G33" i="5"/>
  <c r="G282" i="5"/>
  <c r="G58" i="5"/>
  <c r="G198" i="5"/>
  <c r="G170" i="5"/>
  <c r="G73" i="5"/>
  <c r="G36" i="5"/>
  <c r="G157" i="5"/>
  <c r="G311" i="5"/>
  <c r="G141" i="5"/>
  <c r="G32" i="5"/>
  <c r="G184" i="5"/>
  <c r="G169" i="5"/>
  <c r="G128" i="5"/>
  <c r="G310" i="5"/>
  <c r="G45" i="5"/>
  <c r="G99" i="5"/>
  <c r="G268" i="5"/>
  <c r="G353" i="5"/>
  <c r="G72" i="5"/>
  <c r="G212" i="5"/>
  <c r="G129" i="5"/>
  <c r="G85" i="5"/>
  <c r="G44" i="5"/>
  <c r="G43" i="5"/>
  <c r="G255" i="5"/>
  <c r="G199" i="5"/>
  <c r="G156" i="5"/>
  <c r="G323" i="5"/>
  <c r="M312" i="5"/>
  <c r="M188" i="5"/>
  <c r="M186" i="5"/>
  <c r="M187" i="5"/>
  <c r="M88" i="5"/>
  <c r="M89" i="5"/>
  <c r="M243" i="5"/>
  <c r="M313" i="5"/>
  <c r="M146" i="5"/>
  <c r="M214" i="5"/>
  <c r="M298" i="5"/>
  <c r="M75" i="5"/>
  <c r="M327" i="5"/>
  <c r="M62" i="5"/>
  <c r="M340" i="5"/>
  <c r="M342" i="5"/>
  <c r="M102" i="5"/>
  <c r="M76" i="5"/>
  <c r="M202" i="5"/>
  <c r="M145" i="5"/>
  <c r="M38" i="5"/>
  <c r="M355" i="5"/>
  <c r="M172" i="5"/>
  <c r="M47" i="5"/>
  <c r="M201" i="5"/>
  <c r="M118" i="5"/>
  <c r="M356" i="5"/>
  <c r="M174" i="5"/>
  <c r="M74" i="5"/>
  <c r="M286" i="5"/>
  <c r="M144" i="5"/>
  <c r="M160" i="5"/>
  <c r="M173" i="5"/>
  <c r="M272" i="5"/>
  <c r="M300" i="5"/>
  <c r="M271" i="5"/>
  <c r="M256" i="5"/>
  <c r="M270" i="5"/>
  <c r="M37" i="5"/>
  <c r="M130" i="5"/>
  <c r="M61" i="5"/>
  <c r="M341" i="5"/>
  <c r="M200" i="5"/>
  <c r="M354" i="5"/>
  <c r="M284" i="5"/>
  <c r="M215" i="5"/>
  <c r="M216" i="5"/>
  <c r="M228" i="5"/>
  <c r="M158" i="5"/>
  <c r="M299" i="5"/>
  <c r="M103" i="5"/>
  <c r="M285" i="5"/>
  <c r="M257" i="5"/>
  <c r="M328" i="5"/>
  <c r="M132" i="5"/>
  <c r="M159" i="5"/>
  <c r="M60" i="5"/>
  <c r="M90" i="5"/>
  <c r="M244" i="5"/>
  <c r="M131" i="5"/>
  <c r="M326" i="5"/>
  <c r="M314" i="5"/>
  <c r="M48" i="5"/>
  <c r="M258" i="5"/>
  <c r="M117" i="5"/>
  <c r="M46" i="5"/>
  <c r="M39" i="5"/>
  <c r="M104" i="5"/>
  <c r="M229" i="5"/>
  <c r="M230" i="5"/>
  <c r="M116" i="5"/>
  <c r="M242" i="5"/>
  <c r="M13" i="13"/>
  <c r="M10" i="13"/>
  <c r="M12" i="13"/>
  <c r="M14" i="13"/>
  <c r="M11" i="13"/>
  <c r="N152" i="11"/>
  <c r="N320" i="11"/>
  <c r="N217" i="11"/>
  <c r="N65" i="11"/>
  <c r="N344" i="11"/>
  <c r="N231" i="11"/>
  <c r="N335" i="11"/>
  <c r="N110" i="11"/>
  <c r="N137" i="11"/>
  <c r="N203" i="11"/>
  <c r="N138" i="11"/>
  <c r="N195" i="11"/>
  <c r="N122" i="11"/>
  <c r="N246" i="11"/>
  <c r="N349" i="11"/>
  <c r="N105" i="11"/>
  <c r="N321" i="11"/>
  <c r="N53" i="11"/>
  <c r="N125" i="11"/>
  <c r="N64" i="11"/>
  <c r="N316" i="11"/>
  <c r="N233" i="11"/>
  <c r="N251" i="11"/>
  <c r="N180" i="11"/>
  <c r="N51" i="11"/>
  <c r="N68" i="11"/>
  <c r="N222" i="11"/>
  <c r="N80" i="11"/>
  <c r="N109" i="11"/>
  <c r="N140" i="11"/>
  <c r="N252" i="11"/>
  <c r="N108" i="11"/>
  <c r="N210" i="11"/>
  <c r="N111" i="11"/>
  <c r="N266" i="11"/>
  <c r="N153" i="11"/>
  <c r="N220" i="11"/>
  <c r="N343" i="11"/>
  <c r="N288" i="11"/>
  <c r="N278" i="11"/>
  <c r="N264" i="11"/>
  <c r="N94" i="11"/>
  <c r="N95" i="11"/>
  <c r="N209" i="11"/>
  <c r="N293" i="11"/>
  <c r="N126" i="11"/>
  <c r="N238" i="11"/>
  <c r="N307" i="11"/>
  <c r="N304" i="11"/>
  <c r="N66" i="11"/>
  <c r="N121" i="11"/>
  <c r="N277" i="11"/>
  <c r="N280" i="11"/>
  <c r="N336" i="11"/>
  <c r="N123" i="11"/>
  <c r="N176" i="11"/>
  <c r="N167" i="11"/>
  <c r="N350" i="11"/>
  <c r="N149" i="11"/>
  <c r="N191" i="11"/>
  <c r="N190" i="11"/>
  <c r="N357" i="11"/>
  <c r="N166" i="11"/>
  <c r="N163" i="11"/>
  <c r="N93" i="11"/>
  <c r="N224" i="11"/>
  <c r="N317" i="11"/>
  <c r="N329" i="11"/>
  <c r="N139" i="11"/>
  <c r="N247" i="11"/>
  <c r="N63" i="11"/>
  <c r="N308" i="11"/>
  <c r="N261" i="11"/>
  <c r="N204" i="11"/>
  <c r="N136" i="11"/>
  <c r="N164" i="11"/>
  <c r="N67" i="11"/>
  <c r="N290" i="11"/>
  <c r="N262" i="11"/>
  <c r="N232" i="11"/>
  <c r="N287" i="11"/>
  <c r="N248" i="11"/>
  <c r="N106" i="11"/>
  <c r="N178" i="11"/>
  <c r="N52" i="11"/>
  <c r="N250" i="11"/>
  <c r="N237" i="11"/>
  <c r="N223" i="11"/>
  <c r="N124" i="11"/>
  <c r="N54" i="11"/>
  <c r="N279" i="11"/>
  <c r="N189" i="11"/>
  <c r="N168" i="11"/>
  <c r="N175" i="11"/>
  <c r="N154" i="11"/>
  <c r="N259" i="11"/>
  <c r="N275" i="11"/>
  <c r="N194" i="11"/>
  <c r="N193" i="11"/>
  <c r="N79" i="11"/>
  <c r="N330" i="11"/>
  <c r="N135" i="11"/>
  <c r="N260" i="11"/>
  <c r="N91" i="11"/>
  <c r="N177" i="11"/>
  <c r="N84" i="11"/>
  <c r="N107" i="11"/>
  <c r="N346" i="11"/>
  <c r="N318" i="11"/>
  <c r="N50" i="11"/>
  <c r="N151" i="11"/>
  <c r="N147" i="11"/>
  <c r="N70" i="11"/>
  <c r="N245" i="11"/>
  <c r="N289" i="11"/>
  <c r="N41" i="11"/>
  <c r="N360" i="11"/>
  <c r="N359" i="11"/>
  <c r="N182" i="11"/>
  <c r="N348" i="11"/>
  <c r="N276" i="11"/>
  <c r="N319" i="11"/>
  <c r="N236" i="11"/>
  <c r="N218" i="11"/>
  <c r="N207" i="11"/>
  <c r="N112" i="11"/>
  <c r="N161" i="11"/>
  <c r="N206" i="11"/>
  <c r="N315" i="11"/>
  <c r="N305" i="11"/>
  <c r="N40" i="11"/>
  <c r="N358" i="11"/>
  <c r="N77" i="11"/>
  <c r="N181" i="11"/>
  <c r="N263" i="11"/>
  <c r="N42" i="11"/>
  <c r="N292" i="11"/>
  <c r="N162" i="11"/>
  <c r="N96" i="11"/>
  <c r="N119" i="11"/>
  <c r="N303" i="11"/>
  <c r="N273" i="11"/>
  <c r="N120" i="11"/>
  <c r="N221" i="11"/>
  <c r="N192" i="11"/>
  <c r="N78" i="11"/>
  <c r="N291" i="11"/>
  <c r="N69" i="11"/>
  <c r="N205" i="11"/>
  <c r="N98" i="11"/>
  <c r="N333" i="11"/>
  <c r="N179" i="11"/>
  <c r="N148" i="11"/>
  <c r="N265" i="11"/>
  <c r="N150" i="11"/>
  <c r="N55" i="11"/>
  <c r="N219" i="11"/>
  <c r="N165" i="11"/>
  <c r="N361" i="11"/>
  <c r="N345" i="11"/>
  <c r="N97" i="11"/>
  <c r="N331" i="11"/>
  <c r="N294" i="11"/>
  <c r="N274" i="11"/>
  <c r="N81" i="11"/>
  <c r="N235" i="11"/>
  <c r="N49" i="11"/>
  <c r="N92" i="11"/>
  <c r="N196" i="11"/>
  <c r="N322" i="11"/>
  <c r="N301" i="11"/>
  <c r="N83" i="11"/>
  <c r="N208" i="11"/>
  <c r="N133" i="11"/>
  <c r="N302" i="11"/>
  <c r="N82" i="11"/>
  <c r="N334" i="11"/>
  <c r="N249" i="11"/>
  <c r="N347" i="11"/>
  <c r="N56" i="11"/>
  <c r="N306" i="11"/>
  <c r="N234" i="11"/>
  <c r="N332" i="11"/>
  <c r="N134" i="11"/>
  <c r="M21" i="11"/>
  <c r="M26" i="11"/>
  <c r="M22" i="11"/>
  <c r="M20" i="11"/>
  <c r="M25" i="11"/>
  <c r="M24" i="11"/>
  <c r="M23" i="11"/>
  <c r="M24" i="13"/>
  <c r="M23" i="13"/>
  <c r="M21" i="13"/>
  <c r="M26" i="13"/>
  <c r="M20" i="13"/>
  <c r="M22" i="13"/>
  <c r="M25" i="13"/>
  <c r="M26" i="14"/>
  <c r="M20" i="14"/>
  <c r="M23" i="14"/>
  <c r="M24" i="14"/>
  <c r="M21" i="14"/>
  <c r="M22" i="14"/>
  <c r="M25" i="14"/>
  <c r="N27" i="14"/>
  <c r="N29" i="14"/>
  <c r="N28" i="14"/>
  <c r="N30" i="14"/>
  <c r="N31" i="14"/>
  <c r="L19" i="5"/>
  <c r="L15" i="5"/>
  <c r="L18" i="5"/>
  <c r="L16" i="5"/>
  <c r="L17" i="5"/>
  <c r="L22" i="14"/>
  <c r="L25" i="14"/>
  <c r="L26" i="14"/>
  <c r="L20" i="14"/>
  <c r="L23" i="14"/>
  <c r="L24" i="14"/>
  <c r="L21" i="14"/>
  <c r="F11" i="4"/>
  <c r="F12" i="4"/>
  <c r="F13" i="4"/>
  <c r="F10" i="4"/>
  <c r="F14" i="4"/>
  <c r="N23" i="12"/>
  <c r="N22" i="12"/>
  <c r="N24" i="12"/>
  <c r="N25" i="12"/>
  <c r="N20" i="12"/>
  <c r="N26" i="12"/>
  <c r="N21" i="12"/>
  <c r="N22" i="11"/>
  <c r="N20" i="11"/>
  <c r="N25" i="11"/>
  <c r="N24" i="11"/>
  <c r="N23" i="11"/>
  <c r="N21" i="11"/>
  <c r="N26" i="11"/>
  <c r="L254" i="4"/>
  <c r="L101" i="4"/>
  <c r="L324" i="4"/>
  <c r="L44" i="4"/>
  <c r="L157" i="4"/>
  <c r="L339" i="4"/>
  <c r="L282" i="4"/>
  <c r="L142" i="4"/>
  <c r="L283" i="4"/>
  <c r="L143" i="4"/>
  <c r="L296" i="4"/>
  <c r="L241" i="4"/>
  <c r="L184" i="4"/>
  <c r="L197" i="4"/>
  <c r="L85" i="4"/>
  <c r="L213" i="4"/>
  <c r="L87" i="4"/>
  <c r="L170" i="4"/>
  <c r="L353" i="4"/>
  <c r="L183" i="4"/>
  <c r="L71" i="4"/>
  <c r="L267" i="4"/>
  <c r="L100" i="4"/>
  <c r="L240" i="4"/>
  <c r="L34" i="4"/>
  <c r="L211" i="4"/>
  <c r="L43" i="4"/>
  <c r="L33" i="4"/>
  <c r="L198" i="4"/>
  <c r="L72" i="4"/>
  <c r="L156" i="4"/>
  <c r="L338" i="4"/>
  <c r="L57" i="4"/>
  <c r="L128" i="4"/>
  <c r="L86" i="4"/>
  <c r="L169" i="4"/>
  <c r="L59" i="4"/>
  <c r="L58" i="4"/>
  <c r="L310" i="4"/>
  <c r="L45" i="4"/>
  <c r="L155" i="4"/>
  <c r="L141" i="4"/>
  <c r="L269" i="4"/>
  <c r="L171" i="4"/>
  <c r="L337" i="4"/>
  <c r="L32" i="4"/>
  <c r="L199" i="4"/>
  <c r="L253" i="4"/>
  <c r="L115" i="4"/>
  <c r="L36" i="4"/>
  <c r="L352" i="4"/>
  <c r="L323" i="4"/>
  <c r="L297" i="4"/>
  <c r="L114" i="4"/>
  <c r="L225" i="4"/>
  <c r="L309" i="4"/>
  <c r="L239" i="4"/>
  <c r="L295" i="4"/>
  <c r="L311" i="4"/>
  <c r="L212" i="4"/>
  <c r="L99" i="4"/>
  <c r="L268" i="4"/>
  <c r="L227" i="4"/>
  <c r="L185" i="4"/>
  <c r="L129" i="4"/>
  <c r="L255" i="4"/>
  <c r="L351" i="4"/>
  <c r="L325" i="4"/>
  <c r="L281" i="4"/>
  <c r="L73" i="4"/>
  <c r="L226" i="4"/>
  <c r="L113" i="4"/>
  <c r="L127" i="4"/>
  <c r="L35" i="4"/>
  <c r="L184" i="15"/>
  <c r="L323" i="15"/>
  <c r="L225" i="15"/>
  <c r="L58" i="15"/>
  <c r="L43" i="15"/>
  <c r="L337" i="15"/>
  <c r="L32" i="15"/>
  <c r="L157" i="15"/>
  <c r="L324" i="15"/>
  <c r="L211" i="15"/>
  <c r="L171" i="15"/>
  <c r="L199" i="15"/>
  <c r="L59" i="15"/>
  <c r="L142" i="15"/>
  <c r="L129" i="15"/>
  <c r="L86" i="15"/>
  <c r="L71" i="15"/>
  <c r="L115" i="15"/>
  <c r="L253" i="15"/>
  <c r="L283" i="15"/>
  <c r="L239" i="15"/>
  <c r="L35" i="15"/>
  <c r="L73" i="15"/>
  <c r="L101" i="15"/>
  <c r="L185" i="15"/>
  <c r="L268" i="15"/>
  <c r="L85" i="15"/>
  <c r="L353" i="15"/>
  <c r="L241" i="15"/>
  <c r="L325" i="15"/>
  <c r="L114" i="15"/>
  <c r="L34" i="15"/>
  <c r="L212" i="15"/>
  <c r="L128" i="15"/>
  <c r="L338" i="15"/>
  <c r="L33" i="15"/>
  <c r="L240" i="15"/>
  <c r="L183" i="15"/>
  <c r="L296" i="15"/>
  <c r="L127" i="15"/>
  <c r="L352" i="15"/>
  <c r="L87" i="15"/>
  <c r="L141" i="15"/>
  <c r="L57" i="15"/>
  <c r="L197" i="15"/>
  <c r="L226" i="15"/>
  <c r="L170" i="15"/>
  <c r="L143" i="15"/>
  <c r="L198" i="15"/>
  <c r="L297" i="15"/>
  <c r="L44" i="15"/>
  <c r="L309" i="15"/>
  <c r="L113" i="15"/>
  <c r="L156" i="15"/>
  <c r="L36" i="15"/>
  <c r="L213" i="15"/>
  <c r="L351" i="15"/>
  <c r="L281" i="15"/>
  <c r="L255" i="15"/>
  <c r="L282" i="15"/>
  <c r="L72" i="15"/>
  <c r="L339" i="15"/>
  <c r="L310" i="15"/>
  <c r="L169" i="15"/>
  <c r="L295" i="15"/>
  <c r="L227" i="15"/>
  <c r="L45" i="15"/>
  <c r="L254" i="15"/>
  <c r="L155" i="15"/>
  <c r="L311" i="15"/>
  <c r="L99" i="15"/>
  <c r="L267" i="15"/>
  <c r="L100" i="15"/>
  <c r="L269" i="15"/>
  <c r="L40" i="5"/>
  <c r="L98" i="5"/>
  <c r="L247" i="5"/>
  <c r="L162" i="5"/>
  <c r="L320" i="5"/>
  <c r="L67" i="5"/>
  <c r="L264" i="5"/>
  <c r="L190" i="5"/>
  <c r="L92" i="5"/>
  <c r="L302" i="5"/>
  <c r="L263" i="5"/>
  <c r="L319" i="5"/>
  <c r="L112" i="5"/>
  <c r="L344" i="5"/>
  <c r="L165" i="5"/>
  <c r="L289" i="5"/>
  <c r="L96" i="5"/>
  <c r="L153" i="5"/>
  <c r="L336" i="5"/>
  <c r="L223" i="5"/>
  <c r="L110" i="5"/>
  <c r="L52" i="5"/>
  <c r="L91" i="5"/>
  <c r="L278" i="5"/>
  <c r="L287" i="5"/>
  <c r="L180" i="5"/>
  <c r="L151" i="5"/>
  <c r="L139" i="5"/>
  <c r="L333" i="5"/>
  <c r="L277" i="5"/>
  <c r="L292" i="5"/>
  <c r="L134" i="5"/>
  <c r="L178" i="5"/>
  <c r="L317" i="5"/>
  <c r="L189" i="5"/>
  <c r="L359" i="5"/>
  <c r="L54" i="5"/>
  <c r="L106" i="5"/>
  <c r="L220" i="5"/>
  <c r="L176" i="5"/>
  <c r="L205" i="5"/>
  <c r="L64" i="5"/>
  <c r="L221" i="5"/>
  <c r="L175" i="5"/>
  <c r="L291" i="5"/>
  <c r="L80" i="5"/>
  <c r="L79" i="5"/>
  <c r="L208" i="5"/>
  <c r="L238" i="5"/>
  <c r="L318" i="5"/>
  <c r="L350" i="5"/>
  <c r="L293" i="5"/>
  <c r="L329" i="5"/>
  <c r="L124" i="5"/>
  <c r="L237" i="5"/>
  <c r="L252" i="5"/>
  <c r="L82" i="5"/>
  <c r="L236" i="5"/>
  <c r="L125" i="5"/>
  <c r="L148" i="5"/>
  <c r="L275" i="5"/>
  <c r="L68" i="5"/>
  <c r="L288" i="5"/>
  <c r="L322" i="5"/>
  <c r="L349" i="5"/>
  <c r="L135" i="5"/>
  <c r="L191" i="5"/>
  <c r="L301" i="5"/>
  <c r="L233" i="5"/>
  <c r="L250" i="5"/>
  <c r="L219" i="5"/>
  <c r="L265" i="5"/>
  <c r="L121" i="5"/>
  <c r="L63" i="5"/>
  <c r="L122" i="5"/>
  <c r="L260" i="5"/>
  <c r="L245" i="5"/>
  <c r="L235" i="5"/>
  <c r="L348" i="5"/>
  <c r="L259" i="5"/>
  <c r="L231" i="5"/>
  <c r="L97" i="5"/>
  <c r="L133" i="5"/>
  <c r="L120" i="5"/>
  <c r="L136" i="5"/>
  <c r="L66" i="5"/>
  <c r="L251" i="5"/>
  <c r="L123" i="5"/>
  <c r="L316" i="5"/>
  <c r="L357" i="5"/>
  <c r="L307" i="5"/>
  <c r="L249" i="5"/>
  <c r="L119" i="5"/>
  <c r="L306" i="5"/>
  <c r="L42" i="5"/>
  <c r="L206" i="5"/>
  <c r="L109" i="5"/>
  <c r="L50" i="5"/>
  <c r="L94" i="5"/>
  <c r="L209" i="5"/>
  <c r="L81" i="5"/>
  <c r="L126" i="5"/>
  <c r="L78" i="5"/>
  <c r="L41" i="5"/>
  <c r="L196" i="5"/>
  <c r="L51" i="5"/>
  <c r="L182" i="5"/>
  <c r="L177" i="5"/>
  <c r="L303" i="5"/>
  <c r="L294" i="5"/>
  <c r="L181" i="5"/>
  <c r="L111" i="5"/>
  <c r="L248" i="5"/>
  <c r="L95" i="5"/>
  <c r="L280" i="5"/>
  <c r="L217" i="5"/>
  <c r="L315" i="5"/>
  <c r="L195" i="5"/>
  <c r="L107" i="5"/>
  <c r="L77" i="5"/>
  <c r="L163" i="5"/>
  <c r="L147" i="5"/>
  <c r="L137" i="5"/>
  <c r="L168" i="5"/>
  <c r="L232" i="5"/>
  <c r="L246" i="5"/>
  <c r="L140" i="5"/>
  <c r="L49" i="5"/>
  <c r="L69" i="5"/>
  <c r="L166" i="5"/>
  <c r="L347" i="5"/>
  <c r="L279" i="5"/>
  <c r="L334" i="5"/>
  <c r="L332" i="5"/>
  <c r="L65" i="5"/>
  <c r="L321" i="5"/>
  <c r="L276" i="5"/>
  <c r="L164" i="5"/>
  <c r="L358" i="5"/>
  <c r="L210" i="5"/>
  <c r="L273" i="5"/>
  <c r="L346" i="5"/>
  <c r="L224" i="5"/>
  <c r="L83" i="5"/>
  <c r="L167" i="5"/>
  <c r="L150" i="5"/>
  <c r="L55" i="5"/>
  <c r="L207" i="5"/>
  <c r="L105" i="5"/>
  <c r="L222" i="5"/>
  <c r="L154" i="5"/>
  <c r="L53" i="5"/>
  <c r="L262" i="5"/>
  <c r="L194" i="5"/>
  <c r="L218" i="5"/>
  <c r="L360" i="5"/>
  <c r="L290" i="5"/>
  <c r="L361" i="5"/>
  <c r="L193" i="5"/>
  <c r="L108" i="5"/>
  <c r="L84" i="5"/>
  <c r="L93" i="5"/>
  <c r="L152" i="5"/>
  <c r="L138" i="5"/>
  <c r="L274" i="5"/>
  <c r="L304" i="5"/>
  <c r="L203" i="5"/>
  <c r="L192" i="5"/>
  <c r="L204" i="5"/>
  <c r="L335" i="5"/>
  <c r="L149" i="5"/>
  <c r="L330" i="5"/>
  <c r="L305" i="5"/>
  <c r="L234" i="5"/>
  <c r="L56" i="5"/>
  <c r="L345" i="5"/>
  <c r="L266" i="5"/>
  <c r="L161" i="5"/>
  <c r="L308" i="5"/>
  <c r="L343" i="5"/>
  <c r="L70" i="5"/>
  <c r="L179" i="5"/>
  <c r="L331" i="5"/>
  <c r="L261" i="5"/>
  <c r="M21" i="5"/>
  <c r="M26" i="5"/>
  <c r="M25" i="5"/>
  <c r="M24" i="5"/>
  <c r="M23" i="5"/>
  <c r="M20" i="5"/>
  <c r="M22" i="5"/>
  <c r="M44" i="11"/>
  <c r="M199" i="11"/>
  <c r="M255" i="11"/>
  <c r="M296" i="11"/>
  <c r="M45" i="11"/>
  <c r="M156" i="11"/>
  <c r="M311" i="11"/>
  <c r="M72" i="11"/>
  <c r="M58" i="11"/>
  <c r="M295" i="11"/>
  <c r="M128" i="11"/>
  <c r="M115" i="11"/>
  <c r="M33" i="11"/>
  <c r="M57" i="11"/>
  <c r="M99" i="11"/>
  <c r="M185" i="11"/>
  <c r="M36" i="11"/>
  <c r="M86" i="11"/>
  <c r="M157" i="11"/>
  <c r="M32" i="11"/>
  <c r="M324" i="11"/>
  <c r="M170" i="11"/>
  <c r="M87" i="11"/>
  <c r="M197" i="11"/>
  <c r="M184" i="11"/>
  <c r="M73" i="11"/>
  <c r="M337" i="11"/>
  <c r="M171" i="11"/>
  <c r="M339" i="11"/>
  <c r="M85" i="11"/>
  <c r="M225" i="11"/>
  <c r="M227" i="11"/>
  <c r="M297" i="11"/>
  <c r="M268" i="11"/>
  <c r="M142" i="11"/>
  <c r="M114" i="11"/>
  <c r="M338" i="11"/>
  <c r="M113" i="11"/>
  <c r="M241" i="11"/>
  <c r="M325" i="11"/>
  <c r="M352" i="11"/>
  <c r="M143" i="11"/>
  <c r="M351" i="11"/>
  <c r="M141" i="11"/>
  <c r="M267" i="11"/>
  <c r="M100" i="11"/>
  <c r="M253" i="11"/>
  <c r="M283" i="11"/>
  <c r="M310" i="11"/>
  <c r="M101" i="11"/>
  <c r="M239" i="11"/>
  <c r="M212" i="11"/>
  <c r="M240" i="11"/>
  <c r="M353" i="11"/>
  <c r="M211" i="11"/>
  <c r="M269" i="11"/>
  <c r="M34" i="11"/>
  <c r="M309" i="11"/>
  <c r="M323" i="11"/>
  <c r="M198" i="11"/>
  <c r="M282" i="11"/>
  <c r="M183" i="11"/>
  <c r="M281" i="11"/>
  <c r="M59" i="11"/>
  <c r="M226" i="11"/>
  <c r="M155" i="11"/>
  <c r="M254" i="11"/>
  <c r="M213" i="11"/>
  <c r="M43" i="11"/>
  <c r="M169" i="11"/>
  <c r="M129" i="11"/>
  <c r="M35" i="11"/>
  <c r="M71" i="11"/>
  <c r="M127" i="11"/>
  <c r="M242" i="14"/>
  <c r="M258" i="14"/>
  <c r="M144" i="14"/>
  <c r="M356" i="14"/>
  <c r="M215" i="14"/>
  <c r="M187" i="14"/>
  <c r="M284" i="14"/>
  <c r="M256" i="14"/>
  <c r="M340" i="14"/>
  <c r="M104" i="14"/>
  <c r="M271" i="14"/>
  <c r="M326" i="14"/>
  <c r="M186" i="14"/>
  <c r="M131" i="14"/>
  <c r="M39" i="14"/>
  <c r="M159" i="14"/>
  <c r="M146" i="14"/>
  <c r="M270" i="14"/>
  <c r="M313" i="14"/>
  <c r="M89" i="14"/>
  <c r="M130" i="14"/>
  <c r="M103" i="14"/>
  <c r="M188" i="14"/>
  <c r="M244" i="14"/>
  <c r="M173" i="14"/>
  <c r="M118" i="14"/>
  <c r="M46" i="14"/>
  <c r="M90" i="14"/>
  <c r="M202" i="14"/>
  <c r="M61" i="14"/>
  <c r="M37" i="14"/>
  <c r="M312" i="14"/>
  <c r="M314" i="14"/>
  <c r="M116" i="14"/>
  <c r="M117" i="14"/>
  <c r="M201" i="14"/>
  <c r="M272" i="14"/>
  <c r="M298" i="14"/>
  <c r="M243" i="14"/>
  <c r="M228" i="14"/>
  <c r="M88" i="14"/>
  <c r="M158" i="14"/>
  <c r="M286" i="14"/>
  <c r="M200" i="14"/>
  <c r="M327" i="14"/>
  <c r="M341" i="14"/>
  <c r="M62" i="14"/>
  <c r="M328" i="14"/>
  <c r="M300" i="14"/>
  <c r="M230" i="14"/>
  <c r="M75" i="14"/>
  <c r="M38" i="14"/>
  <c r="M285" i="14"/>
  <c r="M102" i="14"/>
  <c r="M160" i="14"/>
  <c r="M355" i="14"/>
  <c r="M216" i="14"/>
  <c r="M74" i="14"/>
  <c r="M229" i="14"/>
  <c r="M299" i="14"/>
  <c r="M60" i="14"/>
  <c r="M145" i="14"/>
  <c r="M132" i="14"/>
  <c r="M76" i="14"/>
  <c r="M257" i="14"/>
  <c r="M214" i="14"/>
  <c r="M48" i="14"/>
  <c r="M47" i="14"/>
  <c r="M354" i="14"/>
  <c r="M342" i="14"/>
  <c r="M174" i="14"/>
  <c r="M172" i="14"/>
  <c r="M117" i="13"/>
  <c r="M272" i="13"/>
  <c r="M102" i="13"/>
  <c r="M229" i="13"/>
  <c r="M37" i="13"/>
  <c r="M312" i="13"/>
  <c r="M130" i="13"/>
  <c r="M257" i="13"/>
  <c r="M342" i="13"/>
  <c r="M354" i="13"/>
  <c r="M39" i="13"/>
  <c r="M300" i="13"/>
  <c r="M328" i="13"/>
  <c r="M243" i="13"/>
  <c r="M313" i="13"/>
  <c r="M214" i="13"/>
  <c r="M298" i="13"/>
  <c r="M258" i="13"/>
  <c r="M62" i="13"/>
  <c r="M144" i="13"/>
  <c r="M46" i="13"/>
  <c r="M88" i="13"/>
  <c r="M341" i="13"/>
  <c r="M256" i="13"/>
  <c r="M158" i="13"/>
  <c r="M186" i="13"/>
  <c r="M160" i="13"/>
  <c r="M145" i="13"/>
  <c r="M284" i="13"/>
  <c r="M38" i="13"/>
  <c r="M340" i="13"/>
  <c r="M201" i="13"/>
  <c r="M118" i="13"/>
  <c r="M242" i="13"/>
  <c r="M299" i="13"/>
  <c r="M75" i="13"/>
  <c r="M61" i="13"/>
  <c r="M356" i="13"/>
  <c r="M327" i="13"/>
  <c r="M146" i="13"/>
  <c r="M131" i="13"/>
  <c r="M285" i="13"/>
  <c r="M173" i="13"/>
  <c r="M271" i="13"/>
  <c r="M76" i="13"/>
  <c r="M202" i="13"/>
  <c r="M228" i="13"/>
  <c r="M48" i="13"/>
  <c r="M286" i="13"/>
  <c r="M60" i="13"/>
  <c r="M244" i="13"/>
  <c r="M132" i="13"/>
  <c r="M159" i="13"/>
  <c r="M104" i="13"/>
  <c r="M187" i="13"/>
  <c r="M74" i="13"/>
  <c r="M230" i="13"/>
  <c r="M116" i="13"/>
  <c r="M188" i="13"/>
  <c r="M355" i="13"/>
  <c r="M200" i="13"/>
  <c r="M215" i="13"/>
  <c r="M216" i="13"/>
  <c r="M103" i="13"/>
  <c r="M90" i="13"/>
  <c r="M270" i="13"/>
  <c r="M174" i="13"/>
  <c r="M326" i="13"/>
  <c r="M47" i="13"/>
  <c r="M314" i="13"/>
  <c r="M172" i="13"/>
  <c r="M89" i="13"/>
  <c r="N12" i="13"/>
  <c r="N13" i="13"/>
  <c r="N10" i="13"/>
  <c r="N11" i="13"/>
  <c r="N14" i="13"/>
  <c r="N10" i="15"/>
  <c r="N14" i="15"/>
  <c r="N11" i="15"/>
  <c r="N13" i="15"/>
  <c r="N12" i="15"/>
  <c r="L14" i="5"/>
  <c r="L12" i="5"/>
  <c r="L11" i="5"/>
  <c r="L10" i="5"/>
  <c r="L13" i="5"/>
  <c r="N212" i="14"/>
  <c r="N337" i="14"/>
  <c r="N211" i="14"/>
  <c r="N157" i="14"/>
  <c r="N155" i="14"/>
  <c r="N323" i="14"/>
  <c r="N34" i="14"/>
  <c r="N183" i="14"/>
  <c r="N198" i="14"/>
  <c r="N254" i="14"/>
  <c r="N241" i="14"/>
  <c r="N101" i="14"/>
  <c r="N339" i="14"/>
  <c r="N156" i="14"/>
  <c r="N240" i="14"/>
  <c r="N309" i="14"/>
  <c r="N85" i="14"/>
  <c r="N268" i="14"/>
  <c r="N141" i="14"/>
  <c r="N100" i="14"/>
  <c r="N129" i="14"/>
  <c r="N143" i="14"/>
  <c r="N311" i="14"/>
  <c r="N325" i="14"/>
  <c r="N127" i="14"/>
  <c r="N351" i="14"/>
  <c r="N185" i="14"/>
  <c r="N113" i="14"/>
  <c r="N255" i="14"/>
  <c r="N171" i="14"/>
  <c r="N253" i="14"/>
  <c r="N169" i="14"/>
  <c r="N99" i="14"/>
  <c r="N44" i="14"/>
  <c r="N353" i="14"/>
  <c r="N197" i="14"/>
  <c r="N58" i="14"/>
  <c r="N310" i="14"/>
  <c r="N296" i="14"/>
  <c r="N281" i="14"/>
  <c r="N227" i="14"/>
  <c r="N32" i="14"/>
  <c r="N239" i="14"/>
  <c r="N86" i="14"/>
  <c r="N226" i="14"/>
  <c r="N267" i="14"/>
  <c r="N338" i="14"/>
  <c r="N45" i="14"/>
  <c r="N213" i="14"/>
  <c r="N33" i="14"/>
  <c r="N57" i="14"/>
  <c r="N72" i="14"/>
  <c r="N269" i="14"/>
  <c r="N115" i="14"/>
  <c r="N43" i="14"/>
  <c r="N199" i="14"/>
  <c r="N282" i="14"/>
  <c r="N225" i="14"/>
  <c r="N128" i="14"/>
  <c r="N87" i="14"/>
  <c r="N142" i="14"/>
  <c r="N184" i="14"/>
  <c r="N36" i="14"/>
  <c r="N114" i="14"/>
  <c r="N295" i="14"/>
  <c r="N71" i="14"/>
  <c r="N352" i="14"/>
  <c r="N297" i="14"/>
  <c r="N324" i="14"/>
  <c r="N35" i="14"/>
  <c r="N59" i="14"/>
  <c r="N73" i="14"/>
  <c r="N170" i="14"/>
  <c r="N283" i="14"/>
  <c r="N35" i="15"/>
  <c r="N45" i="15"/>
  <c r="N113" i="15"/>
  <c r="N141" i="15"/>
  <c r="N43" i="15"/>
  <c r="N211" i="15"/>
  <c r="N239" i="15"/>
  <c r="N339" i="15"/>
  <c r="N310" i="15"/>
  <c r="N170" i="15"/>
  <c r="N197" i="15"/>
  <c r="N227" i="15"/>
  <c r="N87" i="15"/>
  <c r="N58" i="15"/>
  <c r="N254" i="15"/>
  <c r="N129" i="15"/>
  <c r="N325" i="15"/>
  <c r="N72" i="15"/>
  <c r="N352" i="15"/>
  <c r="N33" i="15"/>
  <c r="N184" i="15"/>
  <c r="N127" i="15"/>
  <c r="N85" i="15"/>
  <c r="N309" i="15"/>
  <c r="N73" i="15"/>
  <c r="N100" i="15"/>
  <c r="N296" i="15"/>
  <c r="N282" i="15"/>
  <c r="N114" i="15"/>
  <c r="N169" i="15"/>
  <c r="N156" i="15"/>
  <c r="N295" i="15"/>
  <c r="N36" i="15"/>
  <c r="N59" i="15"/>
  <c r="N212" i="15"/>
  <c r="N241" i="15"/>
  <c r="N198" i="15"/>
  <c r="N157" i="15"/>
  <c r="N283" i="15"/>
  <c r="N71" i="15"/>
  <c r="N99" i="15"/>
  <c r="N323" i="15"/>
  <c r="N225" i="15"/>
  <c r="N351" i="15"/>
  <c r="N101" i="15"/>
  <c r="N255" i="15"/>
  <c r="N32" i="15"/>
  <c r="N353" i="15"/>
  <c r="N269" i="15"/>
  <c r="N86" i="15"/>
  <c r="N171" i="15"/>
  <c r="N199" i="15"/>
  <c r="N34" i="15"/>
  <c r="N142" i="15"/>
  <c r="N185" i="15"/>
  <c r="N337" i="15"/>
  <c r="N57" i="15"/>
  <c r="N183" i="15"/>
  <c r="N253" i="15"/>
  <c r="N268" i="15"/>
  <c r="N267" i="15"/>
  <c r="N44" i="15"/>
  <c r="N226" i="15"/>
  <c r="N338" i="15"/>
  <c r="N155" i="15"/>
  <c r="N115" i="15"/>
  <c r="N324" i="15"/>
  <c r="N281" i="15"/>
  <c r="N143" i="15"/>
  <c r="N311" i="15"/>
  <c r="N297" i="15"/>
  <c r="N213" i="15"/>
  <c r="N240" i="15"/>
  <c r="N128" i="15"/>
  <c r="F3" i="4"/>
  <c r="F2" i="4"/>
  <c r="N208" i="15"/>
  <c r="N262" i="15"/>
  <c r="N265" i="15"/>
  <c r="N137" i="15"/>
  <c r="N218" i="15"/>
  <c r="N77" i="15"/>
  <c r="N64" i="15"/>
  <c r="N98" i="15"/>
  <c r="N206" i="15"/>
  <c r="N245" i="15"/>
  <c r="N261" i="15"/>
  <c r="N138" i="15"/>
  <c r="N246" i="15"/>
  <c r="N293" i="15"/>
  <c r="N119" i="15"/>
  <c r="N51" i="15"/>
  <c r="N248" i="15"/>
  <c r="N290" i="15"/>
  <c r="N110" i="15"/>
  <c r="N92" i="15"/>
  <c r="N350" i="15"/>
  <c r="N221" i="15"/>
  <c r="N105" i="15"/>
  <c r="N210" i="15"/>
  <c r="N154" i="15"/>
  <c r="N147" i="15"/>
  <c r="N321" i="15"/>
  <c r="N289" i="15"/>
  <c r="N165" i="15"/>
  <c r="N278" i="15"/>
  <c r="N194" i="15"/>
  <c r="N81" i="15"/>
  <c r="N358" i="15"/>
  <c r="N63" i="15"/>
  <c r="N134" i="15"/>
  <c r="N251" i="15"/>
  <c r="N176" i="15"/>
  <c r="N288" i="15"/>
  <c r="N97" i="15"/>
  <c r="N346" i="15"/>
  <c r="N320" i="15"/>
  <c r="N189" i="15"/>
  <c r="N274" i="15"/>
  <c r="N55" i="15"/>
  <c r="N95" i="15"/>
  <c r="N135" i="15"/>
  <c r="N40" i="15"/>
  <c r="N78" i="15"/>
  <c r="N175" i="15"/>
  <c r="N359" i="15"/>
  <c r="N263" i="15"/>
  <c r="N96" i="15"/>
  <c r="N192" i="15"/>
  <c r="N139" i="15"/>
  <c r="N238" i="15"/>
  <c r="N126" i="15"/>
  <c r="N180" i="15"/>
  <c r="N203" i="15"/>
  <c r="N291" i="15"/>
  <c r="N223" i="15"/>
  <c r="N235" i="15"/>
  <c r="N123" i="15"/>
  <c r="N91" i="15"/>
  <c r="N237" i="15"/>
  <c r="N190" i="15"/>
  <c r="N42" i="15"/>
  <c r="N302" i="15"/>
  <c r="N191" i="15"/>
  <c r="N277" i="15"/>
  <c r="N79" i="15"/>
  <c r="N224" i="15"/>
  <c r="N307" i="15"/>
  <c r="N343" i="15"/>
  <c r="N152" i="15"/>
  <c r="N333" i="15"/>
  <c r="N125" i="15"/>
  <c r="N93" i="15"/>
  <c r="N164" i="15"/>
  <c r="N232" i="15"/>
  <c r="N120" i="15"/>
  <c r="N249" i="15"/>
  <c r="N109" i="15"/>
  <c r="N207" i="15"/>
  <c r="N209" i="15"/>
  <c r="N53" i="15"/>
  <c r="N41" i="15"/>
  <c r="N82" i="15"/>
  <c r="N348" i="15"/>
  <c r="N306" i="15"/>
  <c r="N196" i="15"/>
  <c r="N68" i="15"/>
  <c r="N122" i="15"/>
  <c r="N167" i="15"/>
  <c r="N301" i="15"/>
  <c r="N336" i="15"/>
  <c r="N181" i="15"/>
  <c r="N136" i="15"/>
  <c r="N332" i="15"/>
  <c r="N178" i="15"/>
  <c r="N50" i="15"/>
  <c r="N94" i="15"/>
  <c r="N308" i="15"/>
  <c r="N80" i="15"/>
  <c r="N273" i="15"/>
  <c r="N148" i="15"/>
  <c r="N335" i="15"/>
  <c r="N247" i="15"/>
  <c r="N83" i="15"/>
  <c r="N316" i="15"/>
  <c r="N304" i="15"/>
  <c r="N150" i="15"/>
  <c r="N259" i="15"/>
  <c r="N236" i="15"/>
  <c r="N303" i="15"/>
  <c r="N67" i="15"/>
  <c r="N219" i="15"/>
  <c r="N347" i="15"/>
  <c r="N124" i="15"/>
  <c r="N349" i="15"/>
  <c r="N133" i="15"/>
  <c r="N153" i="15"/>
  <c r="N315" i="15"/>
  <c r="N69" i="15"/>
  <c r="N193" i="15"/>
  <c r="N111" i="15"/>
  <c r="N222" i="15"/>
  <c r="N84" i="15"/>
  <c r="N234" i="15"/>
  <c r="N195" i="15"/>
  <c r="N112" i="15"/>
  <c r="N49" i="15"/>
  <c r="N345" i="15"/>
  <c r="N322" i="15"/>
  <c r="N252" i="15"/>
  <c r="N294" i="15"/>
  <c r="N121" i="15"/>
  <c r="N161" i="15"/>
  <c r="N54" i="15"/>
  <c r="N151" i="15"/>
  <c r="N275" i="15"/>
  <c r="N106" i="15"/>
  <c r="N264" i="15"/>
  <c r="N330" i="15"/>
  <c r="N305" i="15"/>
  <c r="N329" i="15"/>
  <c r="N56" i="15"/>
  <c r="N276" i="15"/>
  <c r="N287" i="15"/>
  <c r="N70" i="15"/>
  <c r="N318" i="15"/>
  <c r="N108" i="15"/>
  <c r="N168" i="15"/>
  <c r="N357" i="15"/>
  <c r="N205" i="15"/>
  <c r="N140" i="15"/>
  <c r="N360" i="15"/>
  <c r="N217" i="15"/>
  <c r="N233" i="15"/>
  <c r="N149" i="15"/>
  <c r="N182" i="15"/>
  <c r="N344" i="15"/>
  <c r="N260" i="15"/>
  <c r="N220" i="15"/>
  <c r="N279" i="15"/>
  <c r="N162" i="15"/>
  <c r="N65" i="15"/>
  <c r="N204" i="15"/>
  <c r="N231" i="15"/>
  <c r="N292" i="15"/>
  <c r="N107" i="15"/>
  <c r="N266" i="15"/>
  <c r="N66" i="15"/>
  <c r="N319" i="15"/>
  <c r="N280" i="15"/>
  <c r="N163" i="15"/>
  <c r="N177" i="15"/>
  <c r="N317" i="15"/>
  <c r="N166" i="15"/>
  <c r="N250" i="15"/>
  <c r="N361" i="15"/>
  <c r="N52" i="15"/>
  <c r="N179" i="15"/>
  <c r="N331" i="15"/>
  <c r="N334" i="15"/>
  <c r="L296" i="5"/>
  <c r="L100" i="5"/>
  <c r="L171" i="5"/>
  <c r="L114" i="5"/>
  <c r="L99" i="5"/>
  <c r="L141" i="5"/>
  <c r="L87" i="5"/>
  <c r="L34" i="5"/>
  <c r="L282" i="5"/>
  <c r="L226" i="5"/>
  <c r="L142" i="5"/>
  <c r="L255" i="5"/>
  <c r="L169" i="5"/>
  <c r="L339" i="5"/>
  <c r="L338" i="5"/>
  <c r="L128" i="5"/>
  <c r="L43" i="5"/>
  <c r="L71" i="5"/>
  <c r="L227" i="5"/>
  <c r="L35" i="5"/>
  <c r="L115" i="5"/>
  <c r="L310" i="5"/>
  <c r="L281" i="5"/>
  <c r="L157" i="5"/>
  <c r="L225" i="5"/>
  <c r="L325" i="5"/>
  <c r="L57" i="5"/>
  <c r="L311" i="5"/>
  <c r="L239" i="5"/>
  <c r="L86" i="5"/>
  <c r="L143" i="5"/>
  <c r="L254" i="5"/>
  <c r="L113" i="5"/>
  <c r="L129" i="5"/>
  <c r="L156" i="5"/>
  <c r="L212" i="5"/>
  <c r="L73" i="5"/>
  <c r="L309" i="5"/>
  <c r="L72" i="5"/>
  <c r="L352" i="5"/>
  <c r="L337" i="5"/>
  <c r="L59" i="5"/>
  <c r="L213" i="5"/>
  <c r="L183" i="5"/>
  <c r="L297" i="5"/>
  <c r="L85" i="5"/>
  <c r="L269" i="5"/>
  <c r="L198" i="5"/>
  <c r="L324" i="5"/>
  <c r="L36" i="5"/>
  <c r="L33" i="5"/>
  <c r="L351" i="5"/>
  <c r="L353" i="5"/>
  <c r="L45" i="5"/>
  <c r="L32" i="5"/>
  <c r="L101" i="5"/>
  <c r="L185" i="5"/>
  <c r="L253" i="5"/>
  <c r="L197" i="5"/>
  <c r="L199" i="5"/>
  <c r="L127" i="5"/>
  <c r="L44" i="5"/>
  <c r="L184" i="5"/>
  <c r="L211" i="5"/>
  <c r="L155" i="5"/>
  <c r="L268" i="5"/>
  <c r="L241" i="5"/>
  <c r="L240" i="5"/>
  <c r="L267" i="5"/>
  <c r="L323" i="5"/>
  <c r="L295" i="5"/>
  <c r="L170" i="5"/>
  <c r="L58" i="5"/>
  <c r="L283" i="5"/>
  <c r="L91" i="11"/>
  <c r="L235" i="11"/>
  <c r="L231" i="11"/>
  <c r="L305" i="11"/>
  <c r="L83" i="11"/>
  <c r="L109" i="11"/>
  <c r="L50" i="11"/>
  <c r="L307" i="11"/>
  <c r="L304" i="11"/>
  <c r="L54" i="11"/>
  <c r="L245" i="11"/>
  <c r="L289" i="11"/>
  <c r="L203" i="11"/>
  <c r="L181" i="11"/>
  <c r="L97" i="11"/>
  <c r="L259" i="11"/>
  <c r="L111" i="11"/>
  <c r="L349" i="11"/>
  <c r="L182" i="11"/>
  <c r="L321" i="11"/>
  <c r="L287" i="11"/>
  <c r="L357" i="11"/>
  <c r="L274" i="11"/>
  <c r="L301" i="11"/>
  <c r="L333" i="11"/>
  <c r="L147" i="11"/>
  <c r="L66" i="11"/>
  <c r="L151" i="11"/>
  <c r="L347" i="11"/>
  <c r="L70" i="11"/>
  <c r="L67" i="11"/>
  <c r="L194" i="11"/>
  <c r="L247" i="11"/>
  <c r="L219" i="11"/>
  <c r="L266" i="11"/>
  <c r="L334" i="11"/>
  <c r="L265" i="11"/>
  <c r="L53" i="11"/>
  <c r="L193" i="11"/>
  <c r="L236" i="11"/>
  <c r="L276" i="11"/>
  <c r="L293" i="11"/>
  <c r="L251" i="11"/>
  <c r="L218" i="11"/>
  <c r="L248" i="11"/>
  <c r="L78" i="11"/>
  <c r="L238" i="11"/>
  <c r="L206" i="11"/>
  <c r="L208" i="11"/>
  <c r="L140" i="11"/>
  <c r="L249" i="11"/>
  <c r="L343" i="11"/>
  <c r="L164" i="11"/>
  <c r="L204" i="11"/>
  <c r="L359" i="11"/>
  <c r="L42" i="11"/>
  <c r="L175" i="11"/>
  <c r="L308" i="11"/>
  <c r="L262" i="11"/>
  <c r="L360" i="11"/>
  <c r="L303" i="11"/>
  <c r="L319" i="11"/>
  <c r="L49" i="11"/>
  <c r="L209" i="11"/>
  <c r="L135" i="11"/>
  <c r="L250" i="11"/>
  <c r="L98" i="11"/>
  <c r="L110" i="11"/>
  <c r="L139" i="11"/>
  <c r="L210" i="11"/>
  <c r="L167" i="11"/>
  <c r="L290" i="11"/>
  <c r="L153" i="11"/>
  <c r="L63" i="11"/>
  <c r="L277" i="11"/>
  <c r="L361" i="11"/>
  <c r="L345" i="11"/>
  <c r="L234" i="11"/>
  <c r="L125" i="11"/>
  <c r="L64" i="11"/>
  <c r="L331" i="11"/>
  <c r="L294" i="11"/>
  <c r="L120" i="11"/>
  <c r="L81" i="11"/>
  <c r="L320" i="11"/>
  <c r="L112" i="11"/>
  <c r="L161" i="11"/>
  <c r="L51" i="11"/>
  <c r="L358" i="11"/>
  <c r="L180" i="11"/>
  <c r="L279" i="11"/>
  <c r="L124" i="11"/>
  <c r="L176" i="11"/>
  <c r="L220" i="11"/>
  <c r="L82" i="11"/>
  <c r="L105" i="11"/>
  <c r="L348" i="11"/>
  <c r="L123" i="11"/>
  <c r="L288" i="11"/>
  <c r="L232" i="11"/>
  <c r="L316" i="11"/>
  <c r="L149" i="11"/>
  <c r="L191" i="11"/>
  <c r="L92" i="11"/>
  <c r="L94" i="11"/>
  <c r="L224" i="11"/>
  <c r="L221" i="11"/>
  <c r="L329" i="11"/>
  <c r="L322" i="11"/>
  <c r="L222" i="11"/>
  <c r="L80" i="11"/>
  <c r="L179" i="11"/>
  <c r="L133" i="11"/>
  <c r="L121" i="11"/>
  <c r="L263" i="11"/>
  <c r="L41" i="11"/>
  <c r="L275" i="11"/>
  <c r="L154" i="11"/>
  <c r="L273" i="11"/>
  <c r="L134" i="11"/>
  <c r="L264" i="11"/>
  <c r="L233" i="11"/>
  <c r="L166" i="11"/>
  <c r="L152" i="11"/>
  <c r="L93" i="11"/>
  <c r="L95" i="11"/>
  <c r="L291" i="11"/>
  <c r="L196" i="11"/>
  <c r="L68" i="11"/>
  <c r="L317" i="11"/>
  <c r="L223" i="11"/>
  <c r="L189" i="11"/>
  <c r="L122" i="11"/>
  <c r="L252" i="11"/>
  <c r="L205" i="11"/>
  <c r="L148" i="11"/>
  <c r="L138" i="11"/>
  <c r="L165" i="11"/>
  <c r="L332" i="11"/>
  <c r="L79" i="11"/>
  <c r="L330" i="11"/>
  <c r="L192" i="11"/>
  <c r="L106" i="11"/>
  <c r="L163" i="11"/>
  <c r="L52" i="11"/>
  <c r="L126" i="11"/>
  <c r="L65" i="11"/>
  <c r="L177" i="11"/>
  <c r="L84" i="11"/>
  <c r="L335" i="11"/>
  <c r="L40" i="11"/>
  <c r="L318" i="11"/>
  <c r="L77" i="11"/>
  <c r="L246" i="11"/>
  <c r="L136" i="11"/>
  <c r="L280" i="11"/>
  <c r="L292" i="11"/>
  <c r="L195" i="11"/>
  <c r="L56" i="11"/>
  <c r="L119" i="11"/>
  <c r="L162" i="11"/>
  <c r="L190" i="11"/>
  <c r="L344" i="11"/>
  <c r="L260" i="11"/>
  <c r="L178" i="11"/>
  <c r="L207" i="11"/>
  <c r="L217" i="11"/>
  <c r="L107" i="11"/>
  <c r="L346" i="11"/>
  <c r="L315" i="11"/>
  <c r="L237" i="11"/>
  <c r="L69" i="11"/>
  <c r="L137" i="11"/>
  <c r="L55" i="11"/>
  <c r="L302" i="11"/>
  <c r="L108" i="11"/>
  <c r="L261" i="11"/>
  <c r="L336" i="11"/>
  <c r="L350" i="11"/>
  <c r="L168" i="11"/>
  <c r="L278" i="11"/>
  <c r="L150" i="11"/>
  <c r="L96" i="11"/>
  <c r="L306" i="11"/>
  <c r="M255" i="15"/>
  <c r="M71" i="15"/>
  <c r="M156" i="15"/>
  <c r="M197" i="15"/>
  <c r="M36" i="15"/>
  <c r="M213" i="15"/>
  <c r="M212" i="15"/>
  <c r="M185" i="15"/>
  <c r="M45" i="15"/>
  <c r="M129" i="15"/>
  <c r="M337" i="15"/>
  <c r="M169" i="15"/>
  <c r="M157" i="15"/>
  <c r="M295" i="15"/>
  <c r="M35" i="15"/>
  <c r="M58" i="15"/>
  <c r="M100" i="15"/>
  <c r="M114" i="15"/>
  <c r="M353" i="15"/>
  <c r="M101" i="15"/>
  <c r="M86" i="15"/>
  <c r="M268" i="15"/>
  <c r="M171" i="15"/>
  <c r="M227" i="15"/>
  <c r="M310" i="15"/>
  <c r="M141" i="15"/>
  <c r="M267" i="15"/>
  <c r="M142" i="15"/>
  <c r="M324" i="15"/>
  <c r="M128" i="15"/>
  <c r="M143" i="15"/>
  <c r="M211" i="15"/>
  <c r="M282" i="15"/>
  <c r="M225" i="15"/>
  <c r="M115" i="15"/>
  <c r="M198" i="15"/>
  <c r="M352" i="15"/>
  <c r="M87" i="15"/>
  <c r="M113" i="15"/>
  <c r="M57" i="15"/>
  <c r="M338" i="15"/>
  <c r="M253" i="15"/>
  <c r="M32" i="15"/>
  <c r="M297" i="15"/>
  <c r="M33" i="15"/>
  <c r="M283" i="15"/>
  <c r="M72" i="15"/>
  <c r="M85" i="15"/>
  <c r="M59" i="15"/>
  <c r="M73" i="15"/>
  <c r="M240" i="15"/>
  <c r="M183" i="15"/>
  <c r="M269" i="15"/>
  <c r="M239" i="15"/>
  <c r="M43" i="15"/>
  <c r="M155" i="15"/>
  <c r="M99" i="15"/>
  <c r="M323" i="15"/>
  <c r="M339" i="15"/>
  <c r="M309" i="15"/>
  <c r="M226" i="15"/>
  <c r="M254" i="15"/>
  <c r="M241" i="15"/>
  <c r="M311" i="15"/>
  <c r="M170" i="15"/>
  <c r="M325" i="15"/>
  <c r="M184" i="15"/>
  <c r="M127" i="15"/>
  <c r="M199" i="15"/>
  <c r="M34" i="15"/>
  <c r="M351" i="15"/>
  <c r="M281" i="15"/>
  <c r="M296" i="15"/>
  <c r="M44" i="15"/>
  <c r="M113" i="14"/>
  <c r="M185" i="14"/>
  <c r="M268" i="14"/>
  <c r="M71" i="14"/>
  <c r="M198" i="14"/>
  <c r="M157" i="14"/>
  <c r="M225" i="14"/>
  <c r="M59" i="14"/>
  <c r="M323" i="14"/>
  <c r="M58" i="14"/>
  <c r="M73" i="14"/>
  <c r="M183" i="14"/>
  <c r="M253" i="14"/>
  <c r="M169" i="14"/>
  <c r="M211" i="14"/>
  <c r="M199" i="14"/>
  <c r="M129" i="14"/>
  <c r="M156" i="14"/>
  <c r="M267" i="14"/>
  <c r="M127" i="14"/>
  <c r="M226" i="14"/>
  <c r="M296" i="14"/>
  <c r="M171" i="14"/>
  <c r="M227" i="14"/>
  <c r="M101" i="14"/>
  <c r="M33" i="14"/>
  <c r="M115" i="14"/>
  <c r="M85" i="14"/>
  <c r="M269" i="14"/>
  <c r="M240" i="14"/>
  <c r="M43" i="14"/>
  <c r="M351" i="14"/>
  <c r="M142" i="14"/>
  <c r="M100" i="14"/>
  <c r="M184" i="14"/>
  <c r="M339" i="14"/>
  <c r="M297" i="14"/>
  <c r="M338" i="14"/>
  <c r="M337" i="14"/>
  <c r="M282" i="14"/>
  <c r="M35" i="14"/>
  <c r="M128" i="14"/>
  <c r="M213" i="14"/>
  <c r="M255" i="14"/>
  <c r="M57" i="14"/>
  <c r="M141" i="14"/>
  <c r="M241" i="14"/>
  <c r="M72" i="14"/>
  <c r="M32" i="14"/>
  <c r="M114" i="14"/>
  <c r="M155" i="14"/>
  <c r="M45" i="14"/>
  <c r="M310" i="14"/>
  <c r="M34" i="14"/>
  <c r="M143" i="14"/>
  <c r="M44" i="14"/>
  <c r="M254" i="14"/>
  <c r="M311" i="14"/>
  <c r="M283" i="14"/>
  <c r="M325" i="14"/>
  <c r="M295" i="14"/>
  <c r="M309" i="14"/>
  <c r="M87" i="14"/>
  <c r="M353" i="14"/>
  <c r="M99" i="14"/>
  <c r="M197" i="14"/>
  <c r="M170" i="14"/>
  <c r="M36" i="14"/>
  <c r="M352" i="14"/>
  <c r="M239" i="14"/>
  <c r="M324" i="14"/>
  <c r="M86" i="14"/>
  <c r="M212" i="14"/>
  <c r="M281" i="14"/>
  <c r="M356" i="4"/>
  <c r="M284" i="4"/>
  <c r="M75" i="4"/>
  <c r="M272" i="4"/>
  <c r="M298" i="4"/>
  <c r="M271" i="4"/>
  <c r="M60" i="4"/>
  <c r="M202" i="4"/>
  <c r="M257" i="4"/>
  <c r="M186" i="4"/>
  <c r="M145" i="4"/>
  <c r="M214" i="4"/>
  <c r="M327" i="4"/>
  <c r="M131" i="4"/>
  <c r="M354" i="4"/>
  <c r="M300" i="4"/>
  <c r="M285" i="4"/>
  <c r="M76" i="4"/>
  <c r="M313" i="4"/>
  <c r="M312" i="4"/>
  <c r="M242" i="4"/>
  <c r="M243" i="4"/>
  <c r="M216" i="4"/>
  <c r="M61" i="4"/>
  <c r="M160" i="4"/>
  <c r="M158" i="4"/>
  <c r="M340" i="4"/>
  <c r="M103" i="4"/>
  <c r="M270" i="4"/>
  <c r="M228" i="4"/>
  <c r="M130" i="4"/>
  <c r="M244" i="4"/>
  <c r="M200" i="4"/>
  <c r="M39" i="4"/>
  <c r="M187" i="4"/>
  <c r="M256" i="4"/>
  <c r="M215" i="4"/>
  <c r="M174" i="4"/>
  <c r="M229" i="4"/>
  <c r="M258" i="4"/>
  <c r="M132" i="4"/>
  <c r="M144" i="4"/>
  <c r="M146" i="4"/>
  <c r="M46" i="4"/>
  <c r="M201" i="4"/>
  <c r="M116" i="4"/>
  <c r="M89" i="4"/>
  <c r="M341" i="4"/>
  <c r="M38" i="4"/>
  <c r="M230" i="4"/>
  <c r="M118" i="4"/>
  <c r="M188" i="4"/>
  <c r="M48" i="4"/>
  <c r="M172" i="4"/>
  <c r="M173" i="4"/>
  <c r="M159" i="4"/>
  <c r="M342" i="4"/>
  <c r="M104" i="4"/>
  <c r="M88" i="4"/>
  <c r="M299" i="4"/>
  <c r="M326" i="4"/>
  <c r="M117" i="4"/>
  <c r="M62" i="4"/>
  <c r="M355" i="4"/>
  <c r="M102" i="4"/>
  <c r="M90" i="4"/>
  <c r="M328" i="4"/>
  <c r="M74" i="4"/>
  <c r="M37" i="4"/>
  <c r="M286" i="4"/>
  <c r="M47" i="4"/>
  <c r="M314" i="4"/>
  <c r="N28" i="13"/>
  <c r="N30" i="13"/>
  <c r="N29" i="13"/>
  <c r="N31" i="13"/>
  <c r="N27" i="13"/>
  <c r="L11" i="11"/>
  <c r="L14" i="11"/>
  <c r="L12" i="11"/>
  <c r="L10" i="11"/>
  <c r="L13" i="11"/>
  <c r="F166" i="4"/>
  <c r="F152" i="4"/>
  <c r="F331" i="4"/>
  <c r="F91" i="4"/>
  <c r="F176" i="4"/>
  <c r="F192" i="4"/>
  <c r="F259" i="4"/>
  <c r="F329" i="4"/>
  <c r="F249" i="4"/>
  <c r="F345" i="4"/>
  <c r="F235" i="4"/>
  <c r="F189" i="4"/>
  <c r="F107" i="4"/>
  <c r="F151" i="4"/>
  <c r="F251" i="4"/>
  <c r="F193" i="4"/>
  <c r="F82" i="4"/>
  <c r="F136" i="4"/>
  <c r="F135" i="4"/>
  <c r="F318" i="4"/>
  <c r="F347" i="4"/>
  <c r="F306" i="4"/>
  <c r="F303" i="4"/>
  <c r="F96" i="4"/>
  <c r="F234" i="4"/>
  <c r="F63" i="4"/>
  <c r="F294" i="4"/>
  <c r="F217" i="4"/>
  <c r="F275" i="4"/>
  <c r="F360" i="4"/>
  <c r="F49" i="4"/>
  <c r="F167" i="4"/>
  <c r="F220" i="4"/>
  <c r="F97" i="4"/>
  <c r="F236" i="4"/>
  <c r="F350" i="4"/>
  <c r="F181" i="4"/>
  <c r="F180" i="4"/>
  <c r="F246" i="4"/>
  <c r="F343" i="4"/>
  <c r="F263" i="4"/>
  <c r="F277" i="4"/>
  <c r="F190" i="4"/>
  <c r="F264" i="4"/>
  <c r="F165" i="4"/>
  <c r="F357" i="4"/>
  <c r="F233" i="4"/>
  <c r="F67" i="4"/>
  <c r="F260" i="4"/>
  <c r="F262" i="4"/>
  <c r="F148" i="4"/>
  <c r="F321" i="4"/>
  <c r="F334" i="4"/>
  <c r="F109" i="4"/>
  <c r="F98" i="4"/>
  <c r="F52" i="4"/>
  <c r="F194" i="4"/>
  <c r="F333" i="4"/>
  <c r="F154" i="4"/>
  <c r="F291" i="4"/>
  <c r="F162" i="4"/>
  <c r="F252" i="4"/>
  <c r="F361" i="4"/>
  <c r="F92" i="4"/>
  <c r="F84" i="4"/>
  <c r="F237" i="4"/>
  <c r="F280" i="4"/>
  <c r="F315" i="4"/>
  <c r="F290" i="4"/>
  <c r="F332" i="4"/>
  <c r="F210" i="4"/>
  <c r="F139" i="4"/>
  <c r="F55" i="4"/>
  <c r="F65" i="4"/>
  <c r="F77" i="4"/>
  <c r="F305" i="4"/>
  <c r="F137" i="4"/>
  <c r="F346" i="4"/>
  <c r="F335" i="4"/>
  <c r="F349" i="4"/>
  <c r="F133" i="4"/>
  <c r="F232" i="4"/>
  <c r="F122" i="4"/>
  <c r="F245" i="4"/>
  <c r="F304" i="4"/>
  <c r="F302" i="4"/>
  <c r="F248" i="4"/>
  <c r="F196" i="4"/>
  <c r="F121" i="4"/>
  <c r="F287" i="4"/>
  <c r="F223" i="4"/>
  <c r="F95" i="4"/>
  <c r="F203" i="4"/>
  <c r="F359" i="4"/>
  <c r="F261" i="4"/>
  <c r="F161" i="4"/>
  <c r="F308" i="4"/>
  <c r="F191" i="4"/>
  <c r="F222" i="4"/>
  <c r="F219" i="4"/>
  <c r="F224" i="4"/>
  <c r="F293" i="4"/>
  <c r="F207" i="4"/>
  <c r="F138" i="4"/>
  <c r="F231" i="4"/>
  <c r="F78" i="4"/>
  <c r="F163" i="4"/>
  <c r="F119" i="4"/>
  <c r="F278" i="4"/>
  <c r="F80" i="4"/>
  <c r="F70" i="4"/>
  <c r="F50" i="4"/>
  <c r="F149" i="4"/>
  <c r="F150" i="4"/>
  <c r="F79" i="4"/>
  <c r="F83" i="4"/>
  <c r="F250" i="4"/>
  <c r="F120" i="4"/>
  <c r="F273" i="4"/>
  <c r="F276" i="4"/>
  <c r="F182" i="4"/>
  <c r="F292" i="4"/>
  <c r="F322" i="4"/>
  <c r="F164" i="4"/>
  <c r="F178" i="4"/>
  <c r="F204" i="4"/>
  <c r="F320" i="4"/>
  <c r="F110" i="4"/>
  <c r="F106" i="4"/>
  <c r="F41" i="4"/>
  <c r="F266" i="4"/>
  <c r="F134" i="4"/>
  <c r="F288" i="4"/>
  <c r="F111" i="4"/>
  <c r="F125" i="4"/>
  <c r="F247" i="4"/>
  <c r="F218" i="4"/>
  <c r="F348" i="4"/>
  <c r="F51" i="4"/>
  <c r="F274" i="4"/>
  <c r="F53" i="4"/>
  <c r="F344" i="4"/>
  <c r="F56" i="4"/>
  <c r="F147" i="4"/>
  <c r="F168" i="4"/>
  <c r="F307" i="4"/>
  <c r="F195" i="4"/>
  <c r="F289" i="4"/>
  <c r="F94" i="4"/>
  <c r="F279" i="4"/>
  <c r="F330" i="4"/>
  <c r="F265" i="4"/>
  <c r="F54" i="4"/>
  <c r="F108" i="4"/>
  <c r="F179" i="4"/>
  <c r="F238" i="4"/>
  <c r="F177" i="4"/>
  <c r="F68" i="4"/>
  <c r="F64" i="4"/>
  <c r="F209" i="4"/>
  <c r="F69" i="4"/>
  <c r="F124" i="4"/>
  <c r="F105" i="4"/>
  <c r="F319" i="4"/>
  <c r="F205" i="4"/>
  <c r="F40" i="4"/>
  <c r="F112" i="4"/>
  <c r="F140" i="4"/>
  <c r="F175" i="4"/>
  <c r="F206" i="4"/>
  <c r="F221" i="4"/>
  <c r="F42" i="4"/>
  <c r="F316" i="4"/>
  <c r="F358" i="4"/>
  <c r="F301" i="4"/>
  <c r="F81" i="4"/>
  <c r="F317" i="4"/>
  <c r="F123" i="4"/>
  <c r="F126" i="4"/>
  <c r="F93" i="4"/>
  <c r="F208" i="4"/>
  <c r="F153" i="4"/>
  <c r="F336" i="4"/>
  <c r="F66" i="4"/>
  <c r="F12" i="5"/>
  <c r="F11" i="5"/>
  <c r="F10" i="5"/>
  <c r="F13" i="5"/>
  <c r="F14" i="5"/>
  <c r="M18" i="15"/>
  <c r="M15" i="15"/>
  <c r="M17" i="15"/>
  <c r="M16" i="15"/>
  <c r="M19" i="15"/>
  <c r="M19" i="5"/>
  <c r="M15" i="5"/>
  <c r="M18" i="5"/>
  <c r="M17" i="5"/>
  <c r="M16" i="5"/>
  <c r="N24" i="5"/>
  <c r="N23" i="5"/>
  <c r="N20" i="5"/>
  <c r="N21" i="5"/>
  <c r="N22" i="5"/>
  <c r="N26" i="5"/>
  <c r="N25" i="5"/>
  <c r="N23" i="13"/>
  <c r="N21" i="13"/>
  <c r="N26" i="13"/>
  <c r="N22" i="13"/>
  <c r="N20" i="13"/>
  <c r="N25" i="13"/>
  <c r="N24" i="13"/>
  <c r="L139" i="12"/>
  <c r="L124" i="12"/>
  <c r="L181" i="12"/>
  <c r="L263" i="12"/>
  <c r="L301" i="12"/>
  <c r="L302" i="12"/>
  <c r="L108" i="12"/>
  <c r="L275" i="12"/>
  <c r="L348" i="12"/>
  <c r="L289" i="12"/>
  <c r="L193" i="12"/>
  <c r="L250" i="12"/>
  <c r="L330" i="12"/>
  <c r="L344" i="12"/>
  <c r="L274" i="12"/>
  <c r="L222" i="12"/>
  <c r="L320" i="12"/>
  <c r="L78" i="12"/>
  <c r="L168" i="12"/>
  <c r="L262" i="12"/>
  <c r="L315" i="12"/>
  <c r="L304" i="12"/>
  <c r="L138" i="12"/>
  <c r="L329" i="12"/>
  <c r="L308" i="12"/>
  <c r="L279" i="12"/>
  <c r="L97" i="12"/>
  <c r="L182" i="12"/>
  <c r="L204" i="12"/>
  <c r="L218" i="12"/>
  <c r="L70" i="12"/>
  <c r="L194" i="12"/>
  <c r="L154" i="12"/>
  <c r="L41" i="12"/>
  <c r="L236" i="12"/>
  <c r="L209" i="12"/>
  <c r="L165" i="12"/>
  <c r="L56" i="12"/>
  <c r="L280" i="12"/>
  <c r="L83" i="12"/>
  <c r="L109" i="12"/>
  <c r="L66" i="12"/>
  <c r="L252" i="12"/>
  <c r="L53" i="12"/>
  <c r="L105" i="12"/>
  <c r="L151" i="12"/>
  <c r="L277" i="12"/>
  <c r="L288" i="12"/>
  <c r="L291" i="12"/>
  <c r="L84" i="12"/>
  <c r="L148" i="12"/>
  <c r="L266" i="12"/>
  <c r="L190" i="12"/>
  <c r="L357" i="12"/>
  <c r="L231" i="12"/>
  <c r="L92" i="12"/>
  <c r="L196" i="12"/>
  <c r="L208" i="12"/>
  <c r="L54" i="12"/>
  <c r="L318" i="12"/>
  <c r="L68" i="12"/>
  <c r="L247" i="12"/>
  <c r="L52" i="12"/>
  <c r="L248" i="12"/>
  <c r="L360" i="12"/>
  <c r="L336" i="12"/>
  <c r="L347" i="12"/>
  <c r="L259" i="12"/>
  <c r="L232" i="12"/>
  <c r="L303" i="12"/>
  <c r="L332" i="12"/>
  <c r="L106" i="12"/>
  <c r="L276" i="12"/>
  <c r="L359" i="12"/>
  <c r="L224" i="12"/>
  <c r="L161" i="12"/>
  <c r="L42" i="12"/>
  <c r="L245" i="12"/>
  <c r="L233" i="12"/>
  <c r="L346" i="12"/>
  <c r="L120" i="12"/>
  <c r="L77" i="12"/>
  <c r="L307" i="12"/>
  <c r="L147" i="12"/>
  <c r="L249" i="12"/>
  <c r="L167" i="12"/>
  <c r="L205" i="12"/>
  <c r="L153" i="12"/>
  <c r="L321" i="12"/>
  <c r="L195" i="12"/>
  <c r="L273" i="12"/>
  <c r="L79" i="12"/>
  <c r="L350" i="12"/>
  <c r="L319" i="12"/>
  <c r="L278" i="12"/>
  <c r="L65" i="12"/>
  <c r="L192" i="12"/>
  <c r="L180" i="12"/>
  <c r="L166" i="12"/>
  <c r="L110" i="12"/>
  <c r="L112" i="12"/>
  <c r="L261" i="12"/>
  <c r="L93" i="12"/>
  <c r="L150" i="12"/>
  <c r="L162" i="12"/>
  <c r="L264" i="12"/>
  <c r="L292" i="12"/>
  <c r="L358" i="12"/>
  <c r="L265" i="12"/>
  <c r="L123" i="12"/>
  <c r="L306" i="12"/>
  <c r="L69" i="12"/>
  <c r="L80" i="12"/>
  <c r="L207" i="12"/>
  <c r="L119" i="12"/>
  <c r="L221" i="12"/>
  <c r="L94" i="12"/>
  <c r="L345" i="12"/>
  <c r="L305" i="12"/>
  <c r="L210" i="12"/>
  <c r="L134" i="12"/>
  <c r="L133" i="12"/>
  <c r="L206" i="12"/>
  <c r="L349" i="12"/>
  <c r="L81" i="12"/>
  <c r="L343" i="12"/>
  <c r="L220" i="12"/>
  <c r="L107" i="12"/>
  <c r="L191" i="12"/>
  <c r="L316" i="12"/>
  <c r="L203" i="12"/>
  <c r="L49" i="12"/>
  <c r="L137" i="12"/>
  <c r="L235" i="12"/>
  <c r="L126" i="12"/>
  <c r="L91" i="12"/>
  <c r="L177" i="12"/>
  <c r="L217" i="12"/>
  <c r="L335" i="12"/>
  <c r="L82" i="12"/>
  <c r="L95" i="12"/>
  <c r="L178" i="12"/>
  <c r="L152" i="12"/>
  <c r="L111" i="12"/>
  <c r="L122" i="12"/>
  <c r="L121" i="12"/>
  <c r="L219" i="12"/>
  <c r="L176" i="12"/>
  <c r="L333" i="12"/>
  <c r="L246" i="12"/>
  <c r="L234" i="12"/>
  <c r="L290" i="12"/>
  <c r="L331" i="12"/>
  <c r="L55" i="12"/>
  <c r="L64" i="12"/>
  <c r="L63" i="12"/>
  <c r="L164" i="12"/>
  <c r="L189" i="12"/>
  <c r="L98" i="12"/>
  <c r="L136" i="12"/>
  <c r="L179" i="12"/>
  <c r="L287" i="12"/>
  <c r="L40" i="12"/>
  <c r="L96" i="12"/>
  <c r="L140" i="12"/>
  <c r="L223" i="12"/>
  <c r="L175" i="12"/>
  <c r="L334" i="12"/>
  <c r="L67" i="12"/>
  <c r="L51" i="12"/>
  <c r="L50" i="12"/>
  <c r="L294" i="12"/>
  <c r="L251" i="12"/>
  <c r="L125" i="12"/>
  <c r="L293" i="12"/>
  <c r="L163" i="12"/>
  <c r="L149" i="12"/>
  <c r="L361" i="12"/>
  <c r="L317" i="12"/>
  <c r="L237" i="12"/>
  <c r="L260" i="12"/>
  <c r="L238" i="12"/>
  <c r="L135" i="12"/>
  <c r="L322" i="12"/>
  <c r="M355" i="12"/>
  <c r="M160" i="12"/>
  <c r="M356" i="12"/>
  <c r="M38" i="12"/>
  <c r="M88" i="12"/>
  <c r="M74" i="12"/>
  <c r="M340" i="12"/>
  <c r="M60" i="12"/>
  <c r="M285" i="12"/>
  <c r="M313" i="12"/>
  <c r="M257" i="12"/>
  <c r="M130" i="12"/>
  <c r="M89" i="12"/>
  <c r="M188" i="12"/>
  <c r="M326" i="12"/>
  <c r="M103" i="12"/>
  <c r="M299" i="12"/>
  <c r="M76" i="12"/>
  <c r="M270" i="12"/>
  <c r="M230" i="12"/>
  <c r="M341" i="12"/>
  <c r="M62" i="12"/>
  <c r="M200" i="12"/>
  <c r="M201" i="12"/>
  <c r="M284" i="12"/>
  <c r="M131" i="12"/>
  <c r="M174" i="12"/>
  <c r="M146" i="12"/>
  <c r="M158" i="12"/>
  <c r="M159" i="12"/>
  <c r="M216" i="12"/>
  <c r="M47" i="12"/>
  <c r="M117" i="12"/>
  <c r="M327" i="12"/>
  <c r="M39" i="12"/>
  <c r="M118" i="12"/>
  <c r="M342" i="12"/>
  <c r="M228" i="12"/>
  <c r="M271" i="12"/>
  <c r="M298" i="12"/>
  <c r="M328" i="12"/>
  <c r="M144" i="12"/>
  <c r="M214" i="12"/>
  <c r="M116" i="12"/>
  <c r="M272" i="12"/>
  <c r="M300" i="12"/>
  <c r="M229" i="12"/>
  <c r="M243" i="12"/>
  <c r="M258" i="12"/>
  <c r="M242" i="12"/>
  <c r="M215" i="12"/>
  <c r="M145" i="12"/>
  <c r="M172" i="12"/>
  <c r="M173" i="12"/>
  <c r="M61" i="12"/>
  <c r="M187" i="12"/>
  <c r="M256" i="12"/>
  <c r="M104" i="12"/>
  <c r="M102" i="12"/>
  <c r="M312" i="12"/>
  <c r="M186" i="12"/>
  <c r="M286" i="12"/>
  <c r="M48" i="12"/>
  <c r="M354" i="12"/>
  <c r="M132" i="12"/>
  <c r="M90" i="12"/>
  <c r="M46" i="12"/>
  <c r="M202" i="12"/>
  <c r="M37" i="12"/>
  <c r="M244" i="12"/>
  <c r="M75" i="12"/>
  <c r="M314" i="12"/>
  <c r="N29" i="4"/>
  <c r="N30" i="4"/>
  <c r="N31" i="4"/>
  <c r="N28" i="4"/>
  <c r="N27" i="4"/>
  <c r="L16" i="14"/>
  <c r="L18" i="14"/>
  <c r="L19" i="14"/>
  <c r="L17" i="14"/>
  <c r="L15" i="14"/>
  <c r="L30" i="5"/>
  <c r="L31" i="5"/>
  <c r="L27" i="5"/>
  <c r="L28" i="5"/>
  <c r="L29" i="5"/>
  <c r="L319" i="14"/>
  <c r="L209" i="14"/>
  <c r="L346" i="14"/>
  <c r="L266" i="14"/>
  <c r="L41" i="14"/>
  <c r="L120" i="14"/>
  <c r="L108" i="14"/>
  <c r="L140" i="14"/>
  <c r="L306" i="14"/>
  <c r="L237" i="14"/>
  <c r="L96" i="14"/>
  <c r="L247" i="14"/>
  <c r="L245" i="14"/>
  <c r="L190" i="14"/>
  <c r="L307" i="14"/>
  <c r="L82" i="14"/>
  <c r="L122" i="14"/>
  <c r="L276" i="14"/>
  <c r="L109" i="14"/>
  <c r="L233" i="14"/>
  <c r="L49" i="14"/>
  <c r="L343" i="14"/>
  <c r="L334" i="14"/>
  <c r="L78" i="14"/>
  <c r="L221" i="14"/>
  <c r="L275" i="14"/>
  <c r="L289" i="14"/>
  <c r="L238" i="14"/>
  <c r="L204" i="14"/>
  <c r="L79" i="14"/>
  <c r="L232" i="14"/>
  <c r="L134" i="14"/>
  <c r="L252" i="14"/>
  <c r="L259" i="14"/>
  <c r="L357" i="14"/>
  <c r="L224" i="14"/>
  <c r="L248" i="14"/>
  <c r="L236" i="14"/>
  <c r="L350" i="14"/>
  <c r="L54" i="14"/>
  <c r="L189" i="14"/>
  <c r="L56" i="14"/>
  <c r="L83" i="14"/>
  <c r="L206" i="14"/>
  <c r="L329" i="14"/>
  <c r="L279" i="14"/>
  <c r="L274" i="14"/>
  <c r="L98" i="14"/>
  <c r="L320" i="14"/>
  <c r="L194" i="14"/>
  <c r="L195" i="14"/>
  <c r="L93" i="14"/>
  <c r="L147" i="14"/>
  <c r="L94" i="14"/>
  <c r="L40" i="14"/>
  <c r="L345" i="14"/>
  <c r="L294" i="14"/>
  <c r="L196" i="14"/>
  <c r="L51" i="14"/>
  <c r="L265" i="14"/>
  <c r="L348" i="14"/>
  <c r="L349" i="14"/>
  <c r="L288" i="14"/>
  <c r="L151" i="14"/>
  <c r="L91" i="14"/>
  <c r="L344" i="14"/>
  <c r="L208" i="14"/>
  <c r="L210" i="14"/>
  <c r="L175" i="14"/>
  <c r="L316" i="14"/>
  <c r="L97" i="14"/>
  <c r="L166" i="14"/>
  <c r="L63" i="14"/>
  <c r="L277" i="14"/>
  <c r="L251" i="14"/>
  <c r="L361" i="14"/>
  <c r="L52" i="14"/>
  <c r="L191" i="14"/>
  <c r="L290" i="14"/>
  <c r="L133" i="14"/>
  <c r="L119" i="14"/>
  <c r="L136" i="14"/>
  <c r="L55" i="14"/>
  <c r="L302" i="14"/>
  <c r="L218" i="14"/>
  <c r="L280" i="14"/>
  <c r="L322" i="14"/>
  <c r="L331" i="14"/>
  <c r="L77" i="14"/>
  <c r="L359" i="14"/>
  <c r="L65" i="14"/>
  <c r="L84" i="14"/>
  <c r="L139" i="14"/>
  <c r="L347" i="14"/>
  <c r="L336" i="14"/>
  <c r="L335" i="14"/>
  <c r="L293" i="14"/>
  <c r="L176" i="14"/>
  <c r="L42" i="14"/>
  <c r="L153" i="14"/>
  <c r="L308" i="14"/>
  <c r="L112" i="14"/>
  <c r="L181" i="14"/>
  <c r="L234" i="14"/>
  <c r="L278" i="14"/>
  <c r="L332" i="14"/>
  <c r="L137" i="14"/>
  <c r="L358" i="14"/>
  <c r="L148" i="14"/>
  <c r="L217" i="14"/>
  <c r="L68" i="14"/>
  <c r="L110" i="14"/>
  <c r="L106" i="14"/>
  <c r="L124" i="14"/>
  <c r="L164" i="14"/>
  <c r="L161" i="14"/>
  <c r="L81" i="14"/>
  <c r="L149" i="14"/>
  <c r="L53" i="14"/>
  <c r="L203" i="14"/>
  <c r="L260" i="14"/>
  <c r="L70" i="14"/>
  <c r="L262" i="14"/>
  <c r="L126" i="14"/>
  <c r="L330" i="14"/>
  <c r="L177" i="14"/>
  <c r="L111" i="14"/>
  <c r="L50" i="14"/>
  <c r="L292" i="14"/>
  <c r="L304" i="14"/>
  <c r="L291" i="14"/>
  <c r="L105" i="14"/>
  <c r="L154" i="14"/>
  <c r="L321" i="14"/>
  <c r="L207" i="14"/>
  <c r="L192" i="14"/>
  <c r="L235" i="14"/>
  <c r="L168" i="14"/>
  <c r="L250" i="14"/>
  <c r="L180" i="14"/>
  <c r="L273" i="14"/>
  <c r="L264" i="14"/>
  <c r="L80" i="14"/>
  <c r="L193" i="14"/>
  <c r="L231" i="14"/>
  <c r="L167" i="14"/>
  <c r="L123" i="14"/>
  <c r="L152" i="14"/>
  <c r="L222" i="14"/>
  <c r="L121" i="14"/>
  <c r="L150" i="14"/>
  <c r="L135" i="14"/>
  <c r="L182" i="14"/>
  <c r="L301" i="14"/>
  <c r="L261" i="14"/>
  <c r="L107" i="14"/>
  <c r="L318" i="14"/>
  <c r="L163" i="14"/>
  <c r="L223" i="14"/>
  <c r="L315" i="14"/>
  <c r="L333" i="14"/>
  <c r="L179" i="14"/>
  <c r="L287" i="14"/>
  <c r="L92" i="14"/>
  <c r="L95" i="14"/>
  <c r="L220" i="14"/>
  <c r="L249" i="14"/>
  <c r="L263" i="14"/>
  <c r="L178" i="14"/>
  <c r="L305" i="14"/>
  <c r="L165" i="14"/>
  <c r="L66" i="14"/>
  <c r="L360" i="14"/>
  <c r="L64" i="14"/>
  <c r="L67" i="14"/>
  <c r="L219" i="14"/>
  <c r="L69" i="14"/>
  <c r="L303" i="14"/>
  <c r="L138" i="14"/>
  <c r="L317" i="14"/>
  <c r="L246" i="14"/>
  <c r="L125" i="14"/>
  <c r="L162" i="14"/>
  <c r="L205" i="14"/>
  <c r="F4" i="4"/>
  <c r="M3" i="4"/>
  <c r="M2" i="4"/>
  <c r="L28" i="4"/>
  <c r="L27" i="4"/>
  <c r="L29" i="4"/>
  <c r="L30" i="4"/>
  <c r="L31" i="4"/>
  <c r="F110" i="14"/>
  <c r="F152" i="14"/>
  <c r="F245" i="14"/>
  <c r="F251" i="14"/>
  <c r="F358" i="14"/>
  <c r="F135" i="14"/>
  <c r="F307" i="14"/>
  <c r="F50" i="14"/>
  <c r="F321" i="14"/>
  <c r="F280" i="14"/>
  <c r="F348" i="14"/>
  <c r="F294" i="14"/>
  <c r="F119" i="14"/>
  <c r="F317" i="14"/>
  <c r="F55" i="14"/>
  <c r="F231" i="14"/>
  <c r="F264" i="14"/>
  <c r="F205" i="14"/>
  <c r="F191" i="14"/>
  <c r="F189" i="14"/>
  <c r="F123" i="14"/>
  <c r="F78" i="14"/>
  <c r="F209" i="14"/>
  <c r="F222" i="14"/>
  <c r="F140" i="14"/>
  <c r="F359" i="14"/>
  <c r="F106" i="14"/>
  <c r="F247" i="14"/>
  <c r="F40" i="14"/>
  <c r="F250" i="14"/>
  <c r="F235" i="14"/>
  <c r="F83" i="14"/>
  <c r="F95" i="14"/>
  <c r="F41" i="14"/>
  <c r="F107" i="14"/>
  <c r="F190" i="14"/>
  <c r="F67" i="14"/>
  <c r="F68" i="14"/>
  <c r="F165" i="14"/>
  <c r="F94" i="14"/>
  <c r="F98" i="14"/>
  <c r="F290" i="14"/>
  <c r="F153" i="14"/>
  <c r="F109" i="14"/>
  <c r="F64" i="14"/>
  <c r="F193" i="14"/>
  <c r="F69" i="14"/>
  <c r="F167" i="14"/>
  <c r="F305" i="14"/>
  <c r="F322" i="14"/>
  <c r="F361" i="14"/>
  <c r="F148" i="14"/>
  <c r="F79" i="14"/>
  <c r="F53" i="14"/>
  <c r="F93" i="14"/>
  <c r="F51" i="14"/>
  <c r="F238" i="14"/>
  <c r="F122" i="14"/>
  <c r="F274" i="14"/>
  <c r="F248" i="14"/>
  <c r="F346" i="14"/>
  <c r="F237" i="14"/>
  <c r="F273" i="14"/>
  <c r="F108" i="14"/>
  <c r="F208" i="14"/>
  <c r="F133" i="14"/>
  <c r="F194" i="14"/>
  <c r="F176" i="14"/>
  <c r="F120" i="14"/>
  <c r="F149" i="14"/>
  <c r="F308" i="14"/>
  <c r="F182" i="14"/>
  <c r="F66" i="14"/>
  <c r="F162" i="14"/>
  <c r="F223" i="14"/>
  <c r="F49" i="14"/>
  <c r="F96" i="14"/>
  <c r="F336" i="14"/>
  <c r="F302" i="14"/>
  <c r="F163" i="14"/>
  <c r="F330" i="14"/>
  <c r="F318" i="14"/>
  <c r="F54" i="14"/>
  <c r="F275" i="14"/>
  <c r="F261" i="14"/>
  <c r="F292" i="14"/>
  <c r="F178" i="14"/>
  <c r="F331" i="14"/>
  <c r="F175" i="14"/>
  <c r="F137" i="14"/>
  <c r="F276" i="14"/>
  <c r="F121" i="14"/>
  <c r="F206" i="14"/>
  <c r="F136" i="14"/>
  <c r="F138" i="14"/>
  <c r="F161" i="14"/>
  <c r="F124" i="14"/>
  <c r="F164" i="14"/>
  <c r="F291" i="14"/>
  <c r="F81" i="14"/>
  <c r="F246" i="14"/>
  <c r="F125" i="14"/>
  <c r="F203" i="14"/>
  <c r="F207" i="14"/>
  <c r="F154" i="14"/>
  <c r="F334" i="14"/>
  <c r="F289" i="14"/>
  <c r="F126" i="14"/>
  <c r="F279" i="14"/>
  <c r="F70" i="14"/>
  <c r="F350" i="14"/>
  <c r="F249" i="14"/>
  <c r="F343" i="14"/>
  <c r="F180" i="14"/>
  <c r="F166" i="14"/>
  <c r="F287" i="14"/>
  <c r="F195" i="14"/>
  <c r="F360" i="14"/>
  <c r="F179" i="14"/>
  <c r="F333" i="14"/>
  <c r="F303" i="14"/>
  <c r="F319" i="14"/>
  <c r="F52" i="14"/>
  <c r="F80" i="14"/>
  <c r="F82" i="14"/>
  <c r="F91" i="14"/>
  <c r="F63" i="14"/>
  <c r="F84" i="14"/>
  <c r="F332" i="14"/>
  <c r="F301" i="14"/>
  <c r="F217" i="14"/>
  <c r="F320" i="14"/>
  <c r="F181" i="14"/>
  <c r="F210" i="14"/>
  <c r="F344" i="14"/>
  <c r="F234" i="14"/>
  <c r="F224" i="14"/>
  <c r="F357" i="14"/>
  <c r="F260" i="14"/>
  <c r="F221" i="14"/>
  <c r="F168" i="14"/>
  <c r="F139" i="14"/>
  <c r="F259" i="14"/>
  <c r="F196" i="14"/>
  <c r="F218" i="14"/>
  <c r="F265" i="14"/>
  <c r="F97" i="14"/>
  <c r="F65" i="14"/>
  <c r="F92" i="14"/>
  <c r="F304" i="14"/>
  <c r="F345" i="14"/>
  <c r="F232" i="14"/>
  <c r="F316" i="14"/>
  <c r="F288" i="14"/>
  <c r="F56" i="14"/>
  <c r="F151" i="14"/>
  <c r="F204" i="14"/>
  <c r="F111" i="14"/>
  <c r="F335" i="14"/>
  <c r="F105" i="14"/>
  <c r="F252" i="14"/>
  <c r="F147" i="14"/>
  <c r="F306" i="14"/>
  <c r="F42" i="14"/>
  <c r="F220" i="14"/>
  <c r="F134" i="14"/>
  <c r="F192" i="14"/>
  <c r="F347" i="14"/>
  <c r="F266" i="14"/>
  <c r="F150" i="14"/>
  <c r="F233" i="14"/>
  <c r="F315" i="14"/>
  <c r="F77" i="14"/>
  <c r="F262" i="14"/>
  <c r="F349" i="14"/>
  <c r="F236" i="14"/>
  <c r="F177" i="14"/>
  <c r="F277" i="14"/>
  <c r="F329" i="14"/>
  <c r="F263" i="14"/>
  <c r="F219" i="14"/>
  <c r="F293" i="14"/>
  <c r="F112" i="14"/>
  <c r="F278" i="14"/>
  <c r="F4" i="13"/>
  <c r="N153" i="5"/>
  <c r="N224" i="5"/>
  <c r="N237" i="5"/>
  <c r="N77" i="5"/>
  <c r="N345" i="5"/>
  <c r="N178" i="5"/>
  <c r="N319" i="5"/>
  <c r="N108" i="5"/>
  <c r="N84" i="5"/>
  <c r="N329" i="5"/>
  <c r="N219" i="5"/>
  <c r="N194" i="5"/>
  <c r="N69" i="5"/>
  <c r="N83" i="5"/>
  <c r="N123" i="5"/>
  <c r="N306" i="5"/>
  <c r="N67" i="5"/>
  <c r="N233" i="5"/>
  <c r="N148" i="5"/>
  <c r="N315" i="5"/>
  <c r="N333" i="5"/>
  <c r="N140" i="5"/>
  <c r="N259" i="5"/>
  <c r="N205" i="5"/>
  <c r="N51" i="5"/>
  <c r="N110" i="5"/>
  <c r="N336" i="5"/>
  <c r="N358" i="5"/>
  <c r="N210" i="5"/>
  <c r="N189" i="5"/>
  <c r="N152" i="5"/>
  <c r="N206" i="5"/>
  <c r="N289" i="5"/>
  <c r="N195" i="5"/>
  <c r="N276" i="5"/>
  <c r="N56" i="5"/>
  <c r="N91" i="5"/>
  <c r="N54" i="5"/>
  <c r="N291" i="5"/>
  <c r="N126" i="5"/>
  <c r="N305" i="5"/>
  <c r="N273" i="5"/>
  <c r="N97" i="5"/>
  <c r="N107" i="5"/>
  <c r="N80" i="5"/>
  <c r="N81" i="5"/>
  <c r="N278" i="5"/>
  <c r="N64" i="5"/>
  <c r="N346" i="5"/>
  <c r="N348" i="5"/>
  <c r="N93" i="5"/>
  <c r="N331" i="5"/>
  <c r="N147" i="5"/>
  <c r="N209" i="5"/>
  <c r="N106" i="5"/>
  <c r="N266" i="5"/>
  <c r="N360" i="5"/>
  <c r="N343" i="5"/>
  <c r="N317" i="5"/>
  <c r="N66" i="5"/>
  <c r="N223" i="5"/>
  <c r="N63" i="5"/>
  <c r="N121" i="5"/>
  <c r="N316" i="5"/>
  <c r="N180" i="5"/>
  <c r="N82" i="5"/>
  <c r="N357" i="5"/>
  <c r="N238" i="5"/>
  <c r="N135" i="5"/>
  <c r="N151" i="5"/>
  <c r="N139" i="5"/>
  <c r="N120" i="5"/>
  <c r="N304" i="5"/>
  <c r="N231" i="5"/>
  <c r="N53" i="5"/>
  <c r="N40" i="5"/>
  <c r="N349" i="5"/>
  <c r="N235" i="5"/>
  <c r="N125" i="5"/>
  <c r="N179" i="5"/>
  <c r="N260" i="5"/>
  <c r="N165" i="5"/>
  <c r="N335" i="5"/>
  <c r="N163" i="5"/>
  <c r="N124" i="5"/>
  <c r="N246" i="5"/>
  <c r="N134" i="5"/>
  <c r="N133" i="5"/>
  <c r="N70" i="5"/>
  <c r="N277" i="5"/>
  <c r="N236" i="5"/>
  <c r="N92" i="5"/>
  <c r="N250" i="5"/>
  <c r="N105" i="5"/>
  <c r="N264" i="5"/>
  <c r="N190" i="5"/>
  <c r="N49" i="5"/>
  <c r="N303" i="5"/>
  <c r="N79" i="5"/>
  <c r="N320" i="5"/>
  <c r="N275" i="5"/>
  <c r="N150" i="5"/>
  <c r="N94" i="5"/>
  <c r="N220" i="5"/>
  <c r="N95" i="5"/>
  <c r="N334" i="5"/>
  <c r="N168" i="5"/>
  <c r="N138" i="5"/>
  <c r="N218" i="5"/>
  <c r="N196" i="5"/>
  <c r="N55" i="5"/>
  <c r="N221" i="5"/>
  <c r="N330" i="5"/>
  <c r="N162" i="5"/>
  <c r="N262" i="5"/>
  <c r="N293" i="5"/>
  <c r="N347" i="5"/>
  <c r="N65" i="5"/>
  <c r="N318" i="5"/>
  <c r="N42" i="5"/>
  <c r="N154" i="5"/>
  <c r="N280" i="5"/>
  <c r="N251" i="5"/>
  <c r="N204" i="5"/>
  <c r="N232" i="5"/>
  <c r="N301" i="5"/>
  <c r="N175" i="5"/>
  <c r="N68" i="5"/>
  <c r="N78" i="5"/>
  <c r="N167" i="5"/>
  <c r="N294" i="5"/>
  <c r="N203" i="5"/>
  <c r="N161" i="5"/>
  <c r="N290" i="5"/>
  <c r="N249" i="5"/>
  <c r="N247" i="5"/>
  <c r="N245" i="5"/>
  <c r="N252" i="5"/>
  <c r="N122" i="5"/>
  <c r="N112" i="5"/>
  <c r="N265" i="5"/>
  <c r="N149" i="5"/>
  <c r="N292" i="5"/>
  <c r="N302" i="5"/>
  <c r="N164" i="5"/>
  <c r="N234" i="5"/>
  <c r="N350" i="5"/>
  <c r="N177" i="5"/>
  <c r="N279" i="5"/>
  <c r="N322" i="5"/>
  <c r="N98" i="5"/>
  <c r="N208" i="5"/>
  <c r="N332" i="5"/>
  <c r="N166" i="5"/>
  <c r="N41" i="5"/>
  <c r="N96" i="5"/>
  <c r="N136" i="5"/>
  <c r="N193" i="5"/>
  <c r="N182" i="5"/>
  <c r="N176" i="5"/>
  <c r="N111" i="5"/>
  <c r="N308" i="5"/>
  <c r="N52" i="5"/>
  <c r="N217" i="5"/>
  <c r="N109" i="5"/>
  <c r="N321" i="5"/>
  <c r="N181" i="5"/>
  <c r="N119" i="5"/>
  <c r="N359" i="5"/>
  <c r="N361" i="5"/>
  <c r="N207" i="5"/>
  <c r="N307" i="5"/>
  <c r="N192" i="5"/>
  <c r="N287" i="5"/>
  <c r="N344" i="5"/>
  <c r="N137" i="5"/>
  <c r="N274" i="5"/>
  <c r="N222" i="5"/>
  <c r="N288" i="5"/>
  <c r="N263" i="5"/>
  <c r="N191" i="5"/>
  <c r="N248" i="5"/>
  <c r="N261" i="5"/>
  <c r="N50" i="5"/>
  <c r="F318" i="12"/>
  <c r="F246" i="12"/>
  <c r="F56" i="12"/>
  <c r="F150" i="12"/>
  <c r="F315" i="12"/>
  <c r="F231" i="12"/>
  <c r="F334" i="12"/>
  <c r="F307" i="12"/>
  <c r="F347" i="12"/>
  <c r="F135" i="12"/>
  <c r="F66" i="12"/>
  <c r="F164" i="12"/>
  <c r="F302" i="12"/>
  <c r="F344" i="12"/>
  <c r="F304" i="12"/>
  <c r="F153" i="12"/>
  <c r="F162" i="12"/>
  <c r="F148" i="12"/>
  <c r="F289" i="12"/>
  <c r="F238" i="12"/>
  <c r="F64" i="12"/>
  <c r="F291" i="12"/>
  <c r="F107" i="12"/>
  <c r="F343" i="12"/>
  <c r="F124" i="12"/>
  <c r="F274" i="12"/>
  <c r="F121" i="12"/>
  <c r="F68" i="12"/>
  <c r="F224" i="12"/>
  <c r="F149" i="12"/>
  <c r="F250" i="12"/>
  <c r="F308" i="12"/>
  <c r="F265" i="12"/>
  <c r="F40" i="12"/>
  <c r="F279" i="12"/>
  <c r="F303" i="12"/>
  <c r="F223" i="12"/>
  <c r="F251" i="12"/>
  <c r="F196" i="12"/>
  <c r="F105" i="12"/>
  <c r="F191" i="12"/>
  <c r="F249" i="12"/>
  <c r="F70" i="12"/>
  <c r="F358" i="12"/>
  <c r="F122" i="12"/>
  <c r="F247" i="12"/>
  <c r="F321" i="12"/>
  <c r="F203" i="12"/>
  <c r="F63" i="12"/>
  <c r="F259" i="12"/>
  <c r="F78" i="12"/>
  <c r="F322" i="12"/>
  <c r="F319" i="12"/>
  <c r="F293" i="12"/>
  <c r="F361" i="12"/>
  <c r="F236" i="12"/>
  <c r="F346" i="12"/>
  <c r="F333" i="12"/>
  <c r="F181" i="12"/>
  <c r="F204" i="12"/>
  <c r="F359" i="12"/>
  <c r="F195" i="12"/>
  <c r="F360" i="12"/>
  <c r="F176" i="12"/>
  <c r="F80" i="12"/>
  <c r="F192" i="12"/>
  <c r="F77" i="12"/>
  <c r="F97" i="12"/>
  <c r="F81" i="12"/>
  <c r="F126" i="12"/>
  <c r="F136" i="12"/>
  <c r="F264" i="12"/>
  <c r="F165" i="12"/>
  <c r="F218" i="12"/>
  <c r="F189" i="12"/>
  <c r="F193" i="12"/>
  <c r="F95" i="12"/>
  <c r="F252" i="12"/>
  <c r="F266" i="12"/>
  <c r="F139" i="12"/>
  <c r="F106" i="12"/>
  <c r="F152" i="12"/>
  <c r="F294" i="12"/>
  <c r="F350" i="12"/>
  <c r="F190" i="12"/>
  <c r="F53" i="12"/>
  <c r="F54" i="12"/>
  <c r="F234" i="12"/>
  <c r="F92" i="12"/>
  <c r="F263" i="12"/>
  <c r="F335" i="12"/>
  <c r="F357" i="12"/>
  <c r="F260" i="12"/>
  <c r="F138" i="12"/>
  <c r="F287" i="12"/>
  <c r="F262" i="12"/>
  <c r="F55" i="12"/>
  <c r="F237" i="12"/>
  <c r="F175" i="12"/>
  <c r="F345" i="12"/>
  <c r="F49" i="12"/>
  <c r="F245" i="12"/>
  <c r="F154" i="12"/>
  <c r="F194" i="12"/>
  <c r="F232" i="12"/>
  <c r="F120" i="12"/>
  <c r="F209" i="12"/>
  <c r="F82" i="12"/>
  <c r="F277" i="12"/>
  <c r="F220" i="12"/>
  <c r="F261" i="12"/>
  <c r="F305" i="12"/>
  <c r="F178" i="12"/>
  <c r="F275" i="12"/>
  <c r="F248" i="12"/>
  <c r="F217" i="12"/>
  <c r="F278" i="12"/>
  <c r="F147" i="12"/>
  <c r="F67" i="12"/>
  <c r="F94" i="12"/>
  <c r="F50" i="12"/>
  <c r="F182" i="12"/>
  <c r="F206" i="12"/>
  <c r="F235" i="12"/>
  <c r="F179" i="12"/>
  <c r="F161" i="12"/>
  <c r="F119" i="12"/>
  <c r="F210" i="12"/>
  <c r="F180" i="12"/>
  <c r="F317" i="12"/>
  <c r="F329" i="12"/>
  <c r="F125" i="12"/>
  <c r="F151" i="12"/>
  <c r="F163" i="12"/>
  <c r="F96" i="12"/>
  <c r="F276" i="12"/>
  <c r="F133" i="12"/>
  <c r="F292" i="12"/>
  <c r="F140" i="12"/>
  <c r="F112" i="12"/>
  <c r="F290" i="12"/>
  <c r="F91" i="12"/>
  <c r="F79" i="12"/>
  <c r="F93" i="12"/>
  <c r="F108" i="12"/>
  <c r="F41" i="12"/>
  <c r="F65" i="12"/>
  <c r="F306" i="12"/>
  <c r="F84" i="12"/>
  <c r="F221" i="12"/>
  <c r="F208" i="12"/>
  <c r="F222" i="12"/>
  <c r="F134" i="12"/>
  <c r="F98" i="12"/>
  <c r="F336" i="12"/>
  <c r="F166" i="12"/>
  <c r="F233" i="12"/>
  <c r="F110" i="12"/>
  <c r="F219" i="12"/>
  <c r="F348" i="12"/>
  <c r="F123" i="12"/>
  <c r="F273" i="12"/>
  <c r="F177" i="12"/>
  <c r="F109" i="12"/>
  <c r="F280" i="12"/>
  <c r="F69" i="12"/>
  <c r="F52" i="12"/>
  <c r="F137" i="12"/>
  <c r="F83" i="12"/>
  <c r="F168" i="12"/>
  <c r="F320" i="12"/>
  <c r="F167" i="12"/>
  <c r="F288" i="12"/>
  <c r="F51" i="12"/>
  <c r="F332" i="12"/>
  <c r="F111" i="12"/>
  <c r="F301" i="12"/>
  <c r="F331" i="12"/>
  <c r="F349" i="12"/>
  <c r="F205" i="12"/>
  <c r="F207" i="12"/>
  <c r="F330" i="12"/>
  <c r="F42" i="12"/>
  <c r="F316" i="12"/>
  <c r="M23" i="4"/>
  <c r="M22" i="4"/>
  <c r="M21" i="4"/>
  <c r="M26" i="4"/>
  <c r="M24" i="4"/>
  <c r="M20" i="4"/>
  <c r="M25" i="4"/>
  <c r="F257" i="14"/>
  <c r="F116" i="14"/>
  <c r="F355" i="14"/>
  <c r="F159" i="14"/>
  <c r="F243" i="14"/>
  <c r="F354" i="14"/>
  <c r="F118" i="14"/>
  <c r="F61" i="14"/>
  <c r="F242" i="14"/>
  <c r="F145" i="14"/>
  <c r="F314" i="14"/>
  <c r="F200" i="14"/>
  <c r="F102" i="14"/>
  <c r="F201" i="14"/>
  <c r="F342" i="14"/>
  <c r="F326" i="14"/>
  <c r="F230" i="14"/>
  <c r="F74" i="14"/>
  <c r="F229" i="14"/>
  <c r="F89" i="14"/>
  <c r="F286" i="14"/>
  <c r="F356" i="14"/>
  <c r="F39" i="14"/>
  <c r="F104" i="14"/>
  <c r="F172" i="14"/>
  <c r="F62" i="14"/>
  <c r="F130" i="14"/>
  <c r="F75" i="14"/>
  <c r="F174" i="14"/>
  <c r="F272" i="14"/>
  <c r="F188" i="14"/>
  <c r="F144" i="14"/>
  <c r="F284" i="14"/>
  <c r="F270" i="14"/>
  <c r="F271" i="14"/>
  <c r="F300" i="14"/>
  <c r="F256" i="14"/>
  <c r="F103" i="14"/>
  <c r="F88" i="14"/>
  <c r="F76" i="14"/>
  <c r="F285" i="14"/>
  <c r="F160" i="14"/>
  <c r="F146" i="14"/>
  <c r="F46" i="14"/>
  <c r="F312" i="14"/>
  <c r="F298" i="14"/>
  <c r="F60" i="14"/>
  <c r="F202" i="14"/>
  <c r="F37" i="14"/>
  <c r="F158" i="14"/>
  <c r="F340" i="14"/>
  <c r="F244" i="14"/>
  <c r="F215" i="14"/>
  <c r="F327" i="14"/>
  <c r="F48" i="14"/>
  <c r="F328" i="14"/>
  <c r="F313" i="14"/>
  <c r="F299" i="14"/>
  <c r="F258" i="14"/>
  <c r="F216" i="14"/>
  <c r="F186" i="14"/>
  <c r="F214" i="14"/>
  <c r="F173" i="14"/>
  <c r="F117" i="14"/>
  <c r="F341" i="14"/>
  <c r="F47" i="14"/>
  <c r="F187" i="14"/>
  <c r="F228" i="14"/>
  <c r="F90" i="14"/>
  <c r="F38" i="14"/>
  <c r="F131" i="14"/>
  <c r="F132" i="14"/>
  <c r="N8" i="11"/>
  <c r="N6" i="11"/>
  <c r="N5" i="11"/>
  <c r="N7" i="11"/>
  <c r="N9" i="11"/>
  <c r="M142" i="13"/>
  <c r="M197" i="13"/>
  <c r="M253" i="13"/>
  <c r="M86" i="13"/>
  <c r="M114" i="13"/>
  <c r="M295" i="13"/>
  <c r="M283" i="13"/>
  <c r="M44" i="13"/>
  <c r="M141" i="13"/>
  <c r="M351" i="13"/>
  <c r="M353" i="13"/>
  <c r="M281" i="13"/>
  <c r="M129" i="13"/>
  <c r="M337" i="13"/>
  <c r="M199" i="13"/>
  <c r="M324" i="13"/>
  <c r="M45" i="13"/>
  <c r="M36" i="13"/>
  <c r="M241" i="13"/>
  <c r="M239" i="13"/>
  <c r="M101" i="13"/>
  <c r="M171" i="13"/>
  <c r="M269" i="13"/>
  <c r="M71" i="13"/>
  <c r="M297" i="13"/>
  <c r="M127" i="13"/>
  <c r="M59" i="13"/>
  <c r="M58" i="13"/>
  <c r="M115" i="13"/>
  <c r="M226" i="13"/>
  <c r="M43" i="13"/>
  <c r="M143" i="13"/>
  <c r="M185" i="13"/>
  <c r="M32" i="13"/>
  <c r="M57" i="13"/>
  <c r="M227" i="13"/>
  <c r="M267" i="13"/>
  <c r="M325" i="13"/>
  <c r="M87" i="13"/>
  <c r="M213" i="13"/>
  <c r="M128" i="13"/>
  <c r="M100" i="13"/>
  <c r="M169" i="13"/>
  <c r="M85" i="13"/>
  <c r="M170" i="13"/>
  <c r="M198" i="13"/>
  <c r="M225" i="13"/>
  <c r="M254" i="13"/>
  <c r="M323" i="13"/>
  <c r="M309" i="13"/>
  <c r="M310" i="13"/>
  <c r="M113" i="13"/>
  <c r="M339" i="13"/>
  <c r="M338" i="13"/>
  <c r="M33" i="13"/>
  <c r="M268" i="13"/>
  <c r="M211" i="13"/>
  <c r="M34" i="13"/>
  <c r="M212" i="13"/>
  <c r="M255" i="13"/>
  <c r="M352" i="13"/>
  <c r="M35" i="13"/>
  <c r="M99" i="13"/>
  <c r="M184" i="13"/>
  <c r="M157" i="13"/>
  <c r="M183" i="13"/>
  <c r="M156" i="13"/>
  <c r="M311" i="13"/>
  <c r="M72" i="13"/>
  <c r="M240" i="13"/>
  <c r="M155" i="13"/>
  <c r="M73" i="13"/>
  <c r="M282" i="13"/>
  <c r="M296" i="13"/>
  <c r="F2" i="5"/>
  <c r="F3" i="5"/>
  <c r="M243" i="11"/>
  <c r="M131" i="11"/>
  <c r="M144" i="11"/>
  <c r="M340" i="11"/>
  <c r="M200" i="11"/>
  <c r="M201" i="11"/>
  <c r="M90" i="11"/>
  <c r="M130" i="11"/>
  <c r="M61" i="11"/>
  <c r="M299" i="11"/>
  <c r="M60" i="11"/>
  <c r="M75" i="11"/>
  <c r="M146" i="11"/>
  <c r="M62" i="11"/>
  <c r="M102" i="11"/>
  <c r="M74" i="11"/>
  <c r="M354" i="11"/>
  <c r="M356" i="11"/>
  <c r="M39" i="11"/>
  <c r="M118" i="11"/>
  <c r="M242" i="11"/>
  <c r="M271" i="11"/>
  <c r="M76" i="11"/>
  <c r="M312" i="11"/>
  <c r="M285" i="11"/>
  <c r="M48" i="11"/>
  <c r="M244" i="11"/>
  <c r="M132" i="11"/>
  <c r="M216" i="11"/>
  <c r="M284" i="11"/>
  <c r="M38" i="11"/>
  <c r="M174" i="11"/>
  <c r="M313" i="11"/>
  <c r="M37" i="11"/>
  <c r="M286" i="11"/>
  <c r="M298" i="11"/>
  <c r="M160" i="11"/>
  <c r="M355" i="11"/>
  <c r="M187" i="11"/>
  <c r="M89" i="11"/>
  <c r="M341" i="11"/>
  <c r="M158" i="11"/>
  <c r="M326" i="11"/>
  <c r="M230" i="11"/>
  <c r="M47" i="11"/>
  <c r="M172" i="11"/>
  <c r="M117" i="11"/>
  <c r="M327" i="11"/>
  <c r="M188" i="11"/>
  <c r="M145" i="11"/>
  <c r="M159" i="11"/>
  <c r="M228" i="11"/>
  <c r="M258" i="11"/>
  <c r="M88" i="11"/>
  <c r="M314" i="11"/>
  <c r="M214" i="11"/>
  <c r="M257" i="11"/>
  <c r="M173" i="11"/>
  <c r="M272" i="11"/>
  <c r="M300" i="11"/>
  <c r="M104" i="11"/>
  <c r="M116" i="11"/>
  <c r="M256" i="11"/>
  <c r="M202" i="11"/>
  <c r="M186" i="11"/>
  <c r="M46" i="11"/>
  <c r="M328" i="11"/>
  <c r="M342" i="11"/>
  <c r="M215" i="11"/>
  <c r="M270" i="11"/>
  <c r="M229" i="11"/>
  <c r="M103" i="11"/>
  <c r="N33" i="11"/>
  <c r="N141" i="11"/>
  <c r="N267" i="11"/>
  <c r="N101" i="11"/>
  <c r="N325" i="11"/>
  <c r="N85" i="11"/>
  <c r="N337" i="11"/>
  <c r="N324" i="11"/>
  <c r="N213" i="11"/>
  <c r="N58" i="11"/>
  <c r="N353" i="11"/>
  <c r="N309" i="11"/>
  <c r="N113" i="11"/>
  <c r="N43" i="11"/>
  <c r="N339" i="11"/>
  <c r="N338" i="11"/>
  <c r="N143" i="11"/>
  <c r="N155" i="11"/>
  <c r="N199" i="11"/>
  <c r="N351" i="11"/>
  <c r="N34" i="11"/>
  <c r="N283" i="11"/>
  <c r="N296" i="11"/>
  <c r="N241" i="11"/>
  <c r="N157" i="11"/>
  <c r="N225" i="11"/>
  <c r="N35" i="11"/>
  <c r="N32" i="11"/>
  <c r="N240" i="11"/>
  <c r="N255" i="11"/>
  <c r="N127" i="11"/>
  <c r="N211" i="11"/>
  <c r="N323" i="11"/>
  <c r="N45" i="11"/>
  <c r="N73" i="11"/>
  <c r="N128" i="11"/>
  <c r="N185" i="11"/>
  <c r="N212" i="11"/>
  <c r="N227" i="11"/>
  <c r="N254" i="11"/>
  <c r="N281" i="11"/>
  <c r="N59" i="11"/>
  <c r="N171" i="11"/>
  <c r="N169" i="11"/>
  <c r="N129" i="11"/>
  <c r="N198" i="11"/>
  <c r="N114" i="11"/>
  <c r="N352" i="11"/>
  <c r="N36" i="11"/>
  <c r="N86" i="11"/>
  <c r="N44" i="11"/>
  <c r="N71" i="11"/>
  <c r="N310" i="11"/>
  <c r="N197" i="11"/>
  <c r="N239" i="11"/>
  <c r="N268" i="11"/>
  <c r="N142" i="11"/>
  <c r="N253" i="11"/>
  <c r="N282" i="11"/>
  <c r="N311" i="11"/>
  <c r="N115" i="11"/>
  <c r="N72" i="11"/>
  <c r="N297" i="11"/>
  <c r="N57" i="11"/>
  <c r="N99" i="11"/>
  <c r="N226" i="11"/>
  <c r="N269" i="11"/>
  <c r="N100" i="11"/>
  <c r="N184" i="11"/>
  <c r="N156" i="11"/>
  <c r="N295" i="11"/>
  <c r="N183" i="11"/>
  <c r="N170" i="11"/>
  <c r="N87" i="11"/>
  <c r="F4" i="11"/>
  <c r="F4" i="15"/>
  <c r="L31" i="13"/>
  <c r="L27" i="13"/>
  <c r="L28" i="13"/>
  <c r="L30" i="13"/>
  <c r="L29" i="13"/>
  <c r="F13" i="12"/>
  <c r="F14" i="12"/>
  <c r="F12" i="12"/>
  <c r="F10" i="12"/>
  <c r="F11" i="12"/>
  <c r="F144" i="4"/>
  <c r="F90" i="4"/>
  <c r="F271" i="4"/>
  <c r="F60" i="4"/>
  <c r="F187" i="4"/>
  <c r="F326" i="4"/>
  <c r="F202" i="4"/>
  <c r="F242" i="4"/>
  <c r="F145" i="4"/>
  <c r="F300" i="4"/>
  <c r="F327" i="4"/>
  <c r="F46" i="4"/>
  <c r="F159" i="4"/>
  <c r="F341" i="4"/>
  <c r="F186" i="4"/>
  <c r="F356" i="4"/>
  <c r="F258" i="4"/>
  <c r="F131" i="4"/>
  <c r="F158" i="4"/>
  <c r="F214" i="4"/>
  <c r="F314" i="4"/>
  <c r="F39" i="4"/>
  <c r="F201" i="4"/>
  <c r="F285" i="4"/>
  <c r="F160" i="4"/>
  <c r="F116" i="4"/>
  <c r="F230" i="4"/>
  <c r="F130" i="4"/>
  <c r="F286" i="4"/>
  <c r="F284" i="4"/>
  <c r="F117" i="4"/>
  <c r="F298" i="4"/>
  <c r="F172" i="4"/>
  <c r="F104" i="4"/>
  <c r="F47" i="4"/>
  <c r="F38" i="4"/>
  <c r="F103" i="4"/>
  <c r="F89" i="4"/>
  <c r="F229" i="4"/>
  <c r="F244" i="4"/>
  <c r="F200" i="4"/>
  <c r="F355" i="4"/>
  <c r="F173" i="4"/>
  <c r="F340" i="4"/>
  <c r="F132" i="4"/>
  <c r="F328" i="4"/>
  <c r="F342" i="4"/>
  <c r="F299" i="4"/>
  <c r="F118" i="4"/>
  <c r="F74" i="4"/>
  <c r="F88" i="4"/>
  <c r="F188" i="4"/>
  <c r="F61" i="4"/>
  <c r="F102" i="4"/>
  <c r="F272" i="4"/>
  <c r="F257" i="4"/>
  <c r="F313" i="4"/>
  <c r="F37" i="4"/>
  <c r="F62" i="4"/>
  <c r="F76" i="4"/>
  <c r="F256" i="4"/>
  <c r="F75" i="4"/>
  <c r="F146" i="4"/>
  <c r="F48" i="4"/>
  <c r="F215" i="4"/>
  <c r="F270" i="4"/>
  <c r="F312" i="4"/>
  <c r="F228" i="4"/>
  <c r="F216" i="4"/>
  <c r="F174" i="4"/>
  <c r="F354" i="4"/>
  <c r="F243" i="4"/>
  <c r="F3" i="13"/>
  <c r="F2" i="13"/>
  <c r="F2" i="12"/>
  <c r="F3" i="12"/>
  <c r="N352" i="4"/>
  <c r="N240" i="4"/>
  <c r="N241" i="4"/>
  <c r="N311" i="4"/>
  <c r="N183" i="4"/>
  <c r="N353" i="4"/>
  <c r="N269" i="4"/>
  <c r="N211" i="4"/>
  <c r="N43" i="4"/>
  <c r="N73" i="4"/>
  <c r="N141" i="4"/>
  <c r="N71" i="4"/>
  <c r="N101" i="4"/>
  <c r="N33" i="4"/>
  <c r="N44" i="4"/>
  <c r="N114" i="4"/>
  <c r="N225" i="4"/>
  <c r="N213" i="4"/>
  <c r="N128" i="4"/>
  <c r="N87" i="4"/>
  <c r="N283" i="4"/>
  <c r="N143" i="4"/>
  <c r="N281" i="4"/>
  <c r="N169" i="4"/>
  <c r="N32" i="4"/>
  <c r="N239" i="4"/>
  <c r="N323" i="4"/>
  <c r="N338" i="4"/>
  <c r="N227" i="4"/>
  <c r="N255" i="4"/>
  <c r="N113" i="4"/>
  <c r="N99" i="4"/>
  <c r="N268" i="4"/>
  <c r="N297" i="4"/>
  <c r="N309" i="4"/>
  <c r="N36" i="4"/>
  <c r="N45" i="4"/>
  <c r="N212" i="4"/>
  <c r="N57" i="4"/>
  <c r="N185" i="4"/>
  <c r="N171" i="4"/>
  <c r="N58" i="4"/>
  <c r="N199" i="4"/>
  <c r="N198" i="4"/>
  <c r="N85" i="4"/>
  <c r="N142" i="4"/>
  <c r="N254" i="4"/>
  <c r="N155" i="4"/>
  <c r="N86" i="4"/>
  <c r="N115" i="4"/>
  <c r="N339" i="4"/>
  <c r="N197" i="4"/>
  <c r="N337" i="4"/>
  <c r="N156" i="4"/>
  <c r="N127" i="4"/>
  <c r="N35" i="4"/>
  <c r="N226" i="4"/>
  <c r="N324" i="4"/>
  <c r="N282" i="4"/>
  <c r="N295" i="4"/>
  <c r="N157" i="4"/>
  <c r="N72" i="4"/>
  <c r="N310" i="4"/>
  <c r="N253" i="4"/>
  <c r="N351" i="4"/>
  <c r="N325" i="4"/>
  <c r="N170" i="4"/>
  <c r="N59" i="4"/>
  <c r="N296" i="4"/>
  <c r="N129" i="4"/>
  <c r="N184" i="4"/>
  <c r="N267" i="4"/>
  <c r="N100" i="4"/>
  <c r="N34" i="4"/>
  <c r="M3" i="13"/>
  <c r="M2" i="13"/>
  <c r="N215" i="15"/>
  <c r="N116" i="15"/>
  <c r="N327" i="15"/>
  <c r="N298" i="15"/>
  <c r="N173" i="15"/>
  <c r="N272" i="15"/>
  <c r="N102" i="15"/>
  <c r="N174" i="15"/>
  <c r="N188" i="15"/>
  <c r="N74" i="15"/>
  <c r="N158" i="15"/>
  <c r="N258" i="15"/>
  <c r="N60" i="15"/>
  <c r="N284" i="15"/>
  <c r="N214" i="15"/>
  <c r="N328" i="15"/>
  <c r="N314" i="15"/>
  <c r="N104" i="15"/>
  <c r="N341" i="15"/>
  <c r="N230" i="15"/>
  <c r="N61" i="15"/>
  <c r="N242" i="15"/>
  <c r="N144" i="15"/>
  <c r="N313" i="15"/>
  <c r="N172" i="15"/>
  <c r="N187" i="15"/>
  <c r="N285" i="15"/>
  <c r="N90" i="15"/>
  <c r="N342" i="15"/>
  <c r="N89" i="15"/>
  <c r="N76" i="15"/>
  <c r="N47" i="15"/>
  <c r="N131" i="15"/>
  <c r="N355" i="15"/>
  <c r="N354" i="15"/>
  <c r="N186" i="15"/>
  <c r="N46" i="15"/>
  <c r="N159" i="15"/>
  <c r="N256" i="15"/>
  <c r="N340" i="15"/>
  <c r="N130" i="15"/>
  <c r="N160" i="15"/>
  <c r="N103" i="15"/>
  <c r="N229" i="15"/>
  <c r="N117" i="15"/>
  <c r="N326" i="15"/>
  <c r="N201" i="15"/>
  <c r="N312" i="15"/>
  <c r="N300" i="15"/>
  <c r="N146" i="15"/>
  <c r="N38" i="15"/>
  <c r="N75" i="15"/>
  <c r="N257" i="15"/>
  <c r="N244" i="15"/>
  <c r="N88" i="15"/>
  <c r="N39" i="15"/>
  <c r="N118" i="15"/>
  <c r="N286" i="15"/>
  <c r="N270" i="15"/>
  <c r="N216" i="15"/>
  <c r="N37" i="15"/>
  <c r="N356" i="15"/>
  <c r="N132" i="15"/>
  <c r="N299" i="15"/>
  <c r="N200" i="15"/>
  <c r="N145" i="15"/>
  <c r="N62" i="15"/>
  <c r="N48" i="15"/>
  <c r="N243" i="15"/>
  <c r="N202" i="15"/>
  <c r="N228" i="15"/>
  <c r="N271" i="15"/>
  <c r="N327" i="14"/>
  <c r="N117" i="14"/>
  <c r="N160" i="14"/>
  <c r="N130" i="14"/>
  <c r="N340" i="14"/>
  <c r="N104" i="14"/>
  <c r="N328" i="14"/>
  <c r="N131" i="14"/>
  <c r="N257" i="14"/>
  <c r="N132" i="14"/>
  <c r="N244" i="14"/>
  <c r="N312" i="14"/>
  <c r="N60" i="14"/>
  <c r="N174" i="14"/>
  <c r="N313" i="14"/>
  <c r="N200" i="14"/>
  <c r="N326" i="14"/>
  <c r="N285" i="14"/>
  <c r="N103" i="14"/>
  <c r="N258" i="14"/>
  <c r="N242" i="14"/>
  <c r="N88" i="14"/>
  <c r="N202" i="14"/>
  <c r="N46" i="14"/>
  <c r="N74" i="14"/>
  <c r="N186" i="14"/>
  <c r="N215" i="14"/>
  <c r="N271" i="14"/>
  <c r="N172" i="14"/>
  <c r="N75" i="14"/>
  <c r="N230" i="14"/>
  <c r="N243" i="14"/>
  <c r="N284" i="14"/>
  <c r="N216" i="14"/>
  <c r="N159" i="14"/>
  <c r="N286" i="14"/>
  <c r="N61" i="14"/>
  <c r="N89" i="14"/>
  <c r="N299" i="14"/>
  <c r="N270" i="14"/>
  <c r="N47" i="14"/>
  <c r="N341" i="14"/>
  <c r="N48" i="14"/>
  <c r="N144" i="14"/>
  <c r="N158" i="14"/>
  <c r="N256" i="14"/>
  <c r="N342" i="14"/>
  <c r="N300" i="14"/>
  <c r="N187" i="14"/>
  <c r="N201" i="14"/>
  <c r="N39" i="14"/>
  <c r="N229" i="14"/>
  <c r="N355" i="14"/>
  <c r="N116" i="14"/>
  <c r="N354" i="14"/>
  <c r="N90" i="14"/>
  <c r="N298" i="14"/>
  <c r="N118" i="14"/>
  <c r="N76" i="14"/>
  <c r="N145" i="14"/>
  <c r="N214" i="14"/>
  <c r="N356" i="14"/>
  <c r="N188" i="14"/>
  <c r="N272" i="14"/>
  <c r="N62" i="14"/>
  <c r="N146" i="14"/>
  <c r="N173" i="14"/>
  <c r="N38" i="14"/>
  <c r="N37" i="14"/>
  <c r="N314" i="14"/>
  <c r="N102" i="14"/>
  <c r="N228" i="14"/>
  <c r="F80" i="11"/>
  <c r="F290" i="11"/>
  <c r="F125" i="11"/>
  <c r="F220" i="11"/>
  <c r="F289" i="11"/>
  <c r="F77" i="11"/>
  <c r="F120" i="11"/>
  <c r="F196" i="11"/>
  <c r="F276" i="11"/>
  <c r="F274" i="11"/>
  <c r="F148" i="11"/>
  <c r="F133" i="11"/>
  <c r="F208" i="11"/>
  <c r="F334" i="11"/>
  <c r="F55" i="11"/>
  <c r="F124" i="11"/>
  <c r="F331" i="11"/>
  <c r="F52" i="11"/>
  <c r="F97" i="11"/>
  <c r="F319" i="11"/>
  <c r="F333" i="11"/>
  <c r="F277" i="11"/>
  <c r="F177" i="11"/>
  <c r="F67" i="11"/>
  <c r="F154" i="11"/>
  <c r="F175" i="11"/>
  <c r="F360" i="11"/>
  <c r="F107" i="11"/>
  <c r="F151" i="11"/>
  <c r="F251" i="11"/>
  <c r="F301" i="11"/>
  <c r="F70" i="11"/>
  <c r="F224" i="11"/>
  <c r="F210" i="11"/>
  <c r="F140" i="11"/>
  <c r="F358" i="11"/>
  <c r="F42" i="11"/>
  <c r="F262" i="11"/>
  <c r="F266" i="11"/>
  <c r="F193" i="11"/>
  <c r="F293" i="11"/>
  <c r="F350" i="11"/>
  <c r="F264" i="11"/>
  <c r="F138" i="11"/>
  <c r="F165" i="11"/>
  <c r="F206" i="11"/>
  <c r="F119" i="11"/>
  <c r="F303" i="11"/>
  <c r="F121" i="11"/>
  <c r="F106" i="11"/>
  <c r="F64" i="11"/>
  <c r="F69" i="11"/>
  <c r="F84" i="11"/>
  <c r="F51" i="11"/>
  <c r="F203" i="11"/>
  <c r="F109" i="11"/>
  <c r="F330" i="11"/>
  <c r="F332" i="11"/>
  <c r="F123" i="11"/>
  <c r="F246" i="11"/>
  <c r="F135" i="11"/>
  <c r="F53" i="11"/>
  <c r="F247" i="11"/>
  <c r="F321" i="11"/>
  <c r="F349" i="11"/>
  <c r="F122" i="11"/>
  <c r="F134" i="11"/>
  <c r="F357" i="11"/>
  <c r="F335" i="11"/>
  <c r="F95" i="11"/>
  <c r="F65" i="11"/>
  <c r="F305" i="11"/>
  <c r="F126" i="11"/>
  <c r="F235" i="11"/>
  <c r="F222" i="11"/>
  <c r="F322" i="11"/>
  <c r="F252" i="11"/>
  <c r="F182" i="11"/>
  <c r="F162" i="11"/>
  <c r="F207" i="11"/>
  <c r="F320" i="11"/>
  <c r="F343" i="11"/>
  <c r="F219" i="11"/>
  <c r="F245" i="11"/>
  <c r="F136" i="11"/>
  <c r="F105" i="11"/>
  <c r="F306" i="11"/>
  <c r="F167" i="11"/>
  <c r="F259" i="11"/>
  <c r="F79" i="11"/>
  <c r="F217" i="11"/>
  <c r="F176" i="11"/>
  <c r="F112" i="11"/>
  <c r="F40" i="11"/>
  <c r="F180" i="11"/>
  <c r="F179" i="11"/>
  <c r="F280" i="11"/>
  <c r="F96" i="11"/>
  <c r="F263" i="11"/>
  <c r="F91" i="11"/>
  <c r="F248" i="11"/>
  <c r="F150" i="11"/>
  <c r="F237" i="11"/>
  <c r="F307" i="11"/>
  <c r="F308" i="11"/>
  <c r="F181" i="11"/>
  <c r="F111" i="11"/>
  <c r="F49" i="11"/>
  <c r="F92" i="11"/>
  <c r="F265" i="11"/>
  <c r="F66" i="11"/>
  <c r="F153" i="11"/>
  <c r="F78" i="11"/>
  <c r="F110" i="11"/>
  <c r="F233" i="11"/>
  <c r="F221" i="11"/>
  <c r="F205" i="11"/>
  <c r="F231" i="11"/>
  <c r="F273" i="11"/>
  <c r="F315" i="11"/>
  <c r="F275" i="11"/>
  <c r="F94" i="11"/>
  <c r="F359" i="11"/>
  <c r="F316" i="11"/>
  <c r="F279" i="11"/>
  <c r="F304" i="11"/>
  <c r="F317" i="11"/>
  <c r="F204" i="11"/>
  <c r="F218" i="11"/>
  <c r="F163" i="11"/>
  <c r="F278" i="11"/>
  <c r="F168" i="11"/>
  <c r="F336" i="11"/>
  <c r="F250" i="11"/>
  <c r="F302" i="11"/>
  <c r="F261" i="11"/>
  <c r="F318" i="11"/>
  <c r="F98" i="11"/>
  <c r="F288" i="11"/>
  <c r="F189" i="11"/>
  <c r="F209" i="11"/>
  <c r="F294" i="11"/>
  <c r="F194" i="11"/>
  <c r="F329" i="11"/>
  <c r="F223" i="11"/>
  <c r="F347" i="11"/>
  <c r="F192" i="11"/>
  <c r="F292" i="11"/>
  <c r="F152" i="11"/>
  <c r="F191" i="11"/>
  <c r="F345" i="11"/>
  <c r="F291" i="11"/>
  <c r="F56" i="11"/>
  <c r="F166" i="11"/>
  <c r="F348" i="11"/>
  <c r="F54" i="11"/>
  <c r="F139" i="11"/>
  <c r="F287" i="11"/>
  <c r="F41" i="11"/>
  <c r="F68" i="11"/>
  <c r="F63" i="11"/>
  <c r="F344" i="11"/>
  <c r="F234" i="11"/>
  <c r="F238" i="11"/>
  <c r="F83" i="11"/>
  <c r="F82" i="11"/>
  <c r="F50" i="11"/>
  <c r="F249" i="11"/>
  <c r="F108" i="11"/>
  <c r="F81" i="11"/>
  <c r="F236" i="11"/>
  <c r="F190" i="11"/>
  <c r="F232" i="11"/>
  <c r="F260" i="11"/>
  <c r="F361" i="11"/>
  <c r="F178" i="11"/>
  <c r="F137" i="11"/>
  <c r="F149" i="11"/>
  <c r="F164" i="11"/>
  <c r="F147" i="11"/>
  <c r="F161" i="11"/>
  <c r="F93" i="11"/>
  <c r="F195" i="11"/>
  <c r="F346" i="11"/>
  <c r="F11" i="15"/>
  <c r="F13" i="15"/>
  <c r="F14" i="15"/>
  <c r="F12" i="15"/>
  <c r="F10" i="15"/>
  <c r="F102" i="11"/>
  <c r="F188" i="11"/>
  <c r="F356" i="11"/>
  <c r="F230" i="11"/>
  <c r="F131" i="11"/>
  <c r="F38" i="11"/>
  <c r="F271" i="11"/>
  <c r="F314" i="11"/>
  <c r="F215" i="11"/>
  <c r="F214" i="11"/>
  <c r="F173" i="11"/>
  <c r="F200" i="11"/>
  <c r="F187" i="11"/>
  <c r="F89" i="11"/>
  <c r="F256" i="11"/>
  <c r="F270" i="11"/>
  <c r="F326" i="11"/>
  <c r="F186" i="11"/>
  <c r="F285" i="11"/>
  <c r="F48" i="11"/>
  <c r="F328" i="11"/>
  <c r="F160" i="11"/>
  <c r="F118" i="11"/>
  <c r="F74" i="11"/>
  <c r="F39" i="11"/>
  <c r="F229" i="11"/>
  <c r="F258" i="11"/>
  <c r="F47" i="11"/>
  <c r="F75" i="11"/>
  <c r="F172" i="11"/>
  <c r="F46" i="11"/>
  <c r="F272" i="11"/>
  <c r="F76" i="11"/>
  <c r="F327" i="11"/>
  <c r="F61" i="11"/>
  <c r="F88" i="11"/>
  <c r="F299" i="11"/>
  <c r="F103" i="11"/>
  <c r="F312" i="11"/>
  <c r="F146" i="11"/>
  <c r="F117" i="11"/>
  <c r="F132" i="11"/>
  <c r="F313" i="11"/>
  <c r="F244" i="11"/>
  <c r="F242" i="11"/>
  <c r="F130" i="11"/>
  <c r="F158" i="11"/>
  <c r="F228" i="11"/>
  <c r="F37" i="11"/>
  <c r="F144" i="11"/>
  <c r="F257" i="11"/>
  <c r="F243" i="11"/>
  <c r="F90" i="11"/>
  <c r="F145" i="11"/>
  <c r="F62" i="11"/>
  <c r="F159" i="11"/>
  <c r="F341" i="11"/>
  <c r="F174" i="11"/>
  <c r="F60" i="11"/>
  <c r="F286" i="11"/>
  <c r="F201" i="11"/>
  <c r="F216" i="11"/>
  <c r="F202" i="11"/>
  <c r="F284" i="11"/>
  <c r="F342" i="11"/>
  <c r="F300" i="11"/>
  <c r="F104" i="11"/>
  <c r="F116" i="11"/>
  <c r="F298" i="11"/>
  <c r="F340" i="11"/>
  <c r="F355" i="11"/>
  <c r="F354" i="11"/>
  <c r="N325" i="13"/>
  <c r="N73" i="13"/>
  <c r="N282" i="13"/>
  <c r="N101" i="13"/>
  <c r="N281" i="13"/>
  <c r="N197" i="13"/>
  <c r="N32" i="13"/>
  <c r="N240" i="13"/>
  <c r="N309" i="13"/>
  <c r="N57" i="13"/>
  <c r="N155" i="13"/>
  <c r="N241" i="13"/>
  <c r="N44" i="13"/>
  <c r="N128" i="13"/>
  <c r="N143" i="13"/>
  <c r="N184" i="13"/>
  <c r="N72" i="13"/>
  <c r="N34" i="13"/>
  <c r="N338" i="13"/>
  <c r="N254" i="13"/>
  <c r="N267" i="13"/>
  <c r="N127" i="13"/>
  <c r="N45" i="13"/>
  <c r="N213" i="13"/>
  <c r="N353" i="13"/>
  <c r="N183" i="13"/>
  <c r="N211" i="13"/>
  <c r="N212" i="13"/>
  <c r="N156" i="13"/>
  <c r="N198" i="13"/>
  <c r="N170" i="13"/>
  <c r="N33" i="13"/>
  <c r="N58" i="13"/>
  <c r="N227" i="13"/>
  <c r="N310" i="13"/>
  <c r="N171" i="13"/>
  <c r="N169" i="13"/>
  <c r="N199" i="13"/>
  <c r="N269" i="13"/>
  <c r="N268" i="13"/>
  <c r="N71" i="13"/>
  <c r="N297" i="13"/>
  <c r="N225" i="13"/>
  <c r="N255" i="13"/>
  <c r="N115" i="13"/>
  <c r="N239" i="13"/>
  <c r="N339" i="13"/>
  <c r="N142" i="13"/>
  <c r="N185" i="13"/>
  <c r="N253" i="13"/>
  <c r="N337" i="13"/>
  <c r="N157" i="13"/>
  <c r="N295" i="13"/>
  <c r="N283" i="13"/>
  <c r="N35" i="13"/>
  <c r="N141" i="13"/>
  <c r="N226" i="13"/>
  <c r="N113" i="13"/>
  <c r="N99" i="13"/>
  <c r="N129" i="13"/>
  <c r="N311" i="13"/>
  <c r="N85" i="13"/>
  <c r="N324" i="13"/>
  <c r="N59" i="13"/>
  <c r="N36" i="13"/>
  <c r="N43" i="13"/>
  <c r="N100" i="13"/>
  <c r="N296" i="13"/>
  <c r="N86" i="13"/>
  <c r="N114" i="13"/>
  <c r="N323" i="13"/>
  <c r="N87" i="13"/>
  <c r="N352" i="13"/>
  <c r="N351" i="13"/>
  <c r="F4" i="5"/>
  <c r="N64" i="14"/>
  <c r="N238" i="14"/>
  <c r="N134" i="14"/>
  <c r="N252" i="14"/>
  <c r="N81" i="14"/>
  <c r="N336" i="14"/>
  <c r="N343" i="14"/>
  <c r="N235" i="14"/>
  <c r="N149" i="14"/>
  <c r="N315" i="14"/>
  <c r="N193" i="14"/>
  <c r="N151" i="14"/>
  <c r="N218" i="14"/>
  <c r="N203" i="14"/>
  <c r="N319" i="14"/>
  <c r="N220" i="14"/>
  <c r="N306" i="14"/>
  <c r="N126" i="14"/>
  <c r="N178" i="14"/>
  <c r="N110" i="14"/>
  <c r="N152" i="14"/>
  <c r="N135" i="14"/>
  <c r="N175" i="14"/>
  <c r="N147" i="14"/>
  <c r="N94" i="14"/>
  <c r="N223" i="14"/>
  <c r="N109" i="14"/>
  <c r="N277" i="14"/>
  <c r="N276" i="14"/>
  <c r="N180" i="14"/>
  <c r="N280" i="14"/>
  <c r="N179" i="14"/>
  <c r="N278" i="14"/>
  <c r="N292" i="14"/>
  <c r="N322" i="14"/>
  <c r="N210" i="14"/>
  <c r="N182" i="14"/>
  <c r="N304" i="14"/>
  <c r="N195" i="14"/>
  <c r="N344" i="14"/>
  <c r="N266" i="14"/>
  <c r="N221" i="14"/>
  <c r="N346" i="14"/>
  <c r="N165" i="14"/>
  <c r="N97" i="14"/>
  <c r="N251" i="14"/>
  <c r="N349" i="14"/>
  <c r="N122" i="14"/>
  <c r="N250" i="14"/>
  <c r="N51" i="14"/>
  <c r="N293" i="14"/>
  <c r="N260" i="14"/>
  <c r="N317" i="14"/>
  <c r="N92" i="14"/>
  <c r="N208" i="14"/>
  <c r="N330" i="14"/>
  <c r="N204" i="14"/>
  <c r="N150" i="14"/>
  <c r="N65" i="14"/>
  <c r="N105" i="14"/>
  <c r="N106" i="14"/>
  <c r="N190" i="14"/>
  <c r="N40" i="14"/>
  <c r="N301" i="14"/>
  <c r="N261" i="14"/>
  <c r="N107" i="14"/>
  <c r="N139" i="14"/>
  <c r="N96" i="14"/>
  <c r="N93" i="14"/>
  <c r="N125" i="14"/>
  <c r="N335" i="14"/>
  <c r="N294" i="14"/>
  <c r="N264" i="14"/>
  <c r="N290" i="14"/>
  <c r="N83" i="14"/>
  <c r="N95" i="14"/>
  <c r="N331" i="14"/>
  <c r="N84" i="14"/>
  <c r="N289" i="14"/>
  <c r="N291" i="14"/>
  <c r="N120" i="14"/>
  <c r="N108" i="14"/>
  <c r="N124" i="14"/>
  <c r="N148" i="14"/>
  <c r="N224" i="14"/>
  <c r="N303" i="14"/>
  <c r="N166" i="14"/>
  <c r="N245" i="14"/>
  <c r="N140" i="14"/>
  <c r="N357" i="14"/>
  <c r="N345" i="14"/>
  <c r="N248" i="14"/>
  <c r="N308" i="14"/>
  <c r="N63" i="14"/>
  <c r="N332" i="14"/>
  <c r="N302" i="14"/>
  <c r="N358" i="14"/>
  <c r="N320" i="14"/>
  <c r="N231" i="14"/>
  <c r="N70" i="14"/>
  <c r="N275" i="14"/>
  <c r="N263" i="14"/>
  <c r="N41" i="14"/>
  <c r="N77" i="14"/>
  <c r="N318" i="14"/>
  <c r="N67" i="14"/>
  <c r="N307" i="14"/>
  <c r="N79" i="14"/>
  <c r="N246" i="14"/>
  <c r="N138" i="14"/>
  <c r="N237" i="14"/>
  <c r="N333" i="14"/>
  <c r="N196" i="14"/>
  <c r="N56" i="14"/>
  <c r="N52" i="14"/>
  <c r="N206" i="14"/>
  <c r="N112" i="14"/>
  <c r="N334" i="14"/>
  <c r="N137" i="14"/>
  <c r="N167" i="14"/>
  <c r="N177" i="14"/>
  <c r="N78" i="14"/>
  <c r="N222" i="14"/>
  <c r="N279" i="14"/>
  <c r="N192" i="14"/>
  <c r="N66" i="14"/>
  <c r="N164" i="14"/>
  <c r="N69" i="14"/>
  <c r="N259" i="14"/>
  <c r="N207" i="14"/>
  <c r="N42" i="14"/>
  <c r="N265" i="14"/>
  <c r="N236" i="14"/>
  <c r="N361" i="14"/>
  <c r="N233" i="14"/>
  <c r="N119" i="14"/>
  <c r="N350" i="14"/>
  <c r="N288" i="14"/>
  <c r="N111" i="14"/>
  <c r="N80" i="14"/>
  <c r="N305" i="14"/>
  <c r="N359" i="14"/>
  <c r="N68" i="14"/>
  <c r="N249" i="14"/>
  <c r="N154" i="14"/>
  <c r="N232" i="14"/>
  <c r="N360" i="14"/>
  <c r="N194" i="14"/>
  <c r="N163" i="14"/>
  <c r="N219" i="14"/>
  <c r="N162" i="14"/>
  <c r="N54" i="14"/>
  <c r="N348" i="14"/>
  <c r="N50" i="14"/>
  <c r="N205" i="14"/>
  <c r="N191" i="14"/>
  <c r="N161" i="14"/>
  <c r="N273" i="14"/>
  <c r="N234" i="14"/>
  <c r="N209" i="14"/>
  <c r="N55" i="14"/>
  <c r="N217" i="14"/>
  <c r="N98" i="14"/>
  <c r="N123" i="14"/>
  <c r="N316" i="14"/>
  <c r="N321" i="14"/>
  <c r="N247" i="14"/>
  <c r="N82" i="14"/>
  <c r="N347" i="14"/>
  <c r="N168" i="14"/>
  <c r="N136" i="14"/>
  <c r="N181" i="14"/>
  <c r="N176" i="14"/>
  <c r="N53" i="14"/>
  <c r="N153" i="14"/>
  <c r="N49" i="14"/>
  <c r="N91" i="14"/>
  <c r="N133" i="14"/>
  <c r="N189" i="14"/>
  <c r="N329" i="14"/>
  <c r="N262" i="14"/>
  <c r="N274" i="14"/>
  <c r="N287" i="14"/>
  <c r="N121" i="14"/>
  <c r="N212" i="12"/>
  <c r="N35" i="12"/>
  <c r="N155" i="12"/>
  <c r="N34" i="12"/>
  <c r="N309" i="12"/>
  <c r="N226" i="12"/>
  <c r="N43" i="12"/>
  <c r="N100" i="12"/>
  <c r="N268" i="12"/>
  <c r="N32" i="12"/>
  <c r="N185" i="12"/>
  <c r="N156" i="12"/>
  <c r="N157" i="12"/>
  <c r="N141" i="12"/>
  <c r="N254" i="12"/>
  <c r="N198" i="12"/>
  <c r="N85" i="12"/>
  <c r="N269" i="12"/>
  <c r="N113" i="12"/>
  <c r="N337" i="12"/>
  <c r="N183" i="12"/>
  <c r="N296" i="12"/>
  <c r="N267" i="12"/>
  <c r="N297" i="12"/>
  <c r="N240" i="12"/>
  <c r="N59" i="12"/>
  <c r="N339" i="12"/>
  <c r="N310" i="12"/>
  <c r="N142" i="12"/>
  <c r="N57" i="12"/>
  <c r="N129" i="12"/>
  <c r="N255" i="12"/>
  <c r="N71" i="12"/>
  <c r="N324" i="12"/>
  <c r="N170" i="12"/>
  <c r="N58" i="12"/>
  <c r="N73" i="12"/>
  <c r="N323" i="12"/>
  <c r="N115" i="12"/>
  <c r="N338" i="12"/>
  <c r="N99" i="12"/>
  <c r="N281" i="12"/>
  <c r="N352" i="12"/>
  <c r="N72" i="12"/>
  <c r="N127" i="12"/>
  <c r="N199" i="12"/>
  <c r="N184" i="12"/>
  <c r="N33" i="12"/>
  <c r="N239" i="12"/>
  <c r="N353" i="12"/>
  <c r="N325" i="12"/>
  <c r="N253" i="12"/>
  <c r="N44" i="12"/>
  <c r="N311" i="12"/>
  <c r="N211" i="12"/>
  <c r="N114" i="12"/>
  <c r="N283" i="12"/>
  <c r="N45" i="12"/>
  <c r="N169" i="12"/>
  <c r="N295" i="12"/>
  <c r="N225" i="12"/>
  <c r="N143" i="12"/>
  <c r="N171" i="12"/>
  <c r="N36" i="12"/>
  <c r="N86" i="12"/>
  <c r="N351" i="12"/>
  <c r="N87" i="12"/>
  <c r="N213" i="12"/>
  <c r="N101" i="12"/>
  <c r="N241" i="12"/>
  <c r="N197" i="12"/>
  <c r="N128" i="12"/>
  <c r="N282" i="12"/>
  <c r="N227" i="12"/>
  <c r="N340" i="11"/>
  <c r="N327" i="11"/>
  <c r="N187" i="11"/>
  <c r="N145" i="11"/>
  <c r="N130" i="11"/>
  <c r="N174" i="11"/>
  <c r="N228" i="11"/>
  <c r="N298" i="11"/>
  <c r="N229" i="11"/>
  <c r="N215" i="11"/>
  <c r="N62" i="11"/>
  <c r="N356" i="11"/>
  <c r="N216" i="11"/>
  <c r="N89" i="11"/>
  <c r="N104" i="11"/>
  <c r="N88" i="11"/>
  <c r="N230" i="11"/>
  <c r="N188" i="11"/>
  <c r="N131" i="11"/>
  <c r="N214" i="11"/>
  <c r="N46" i="11"/>
  <c r="N200" i="11"/>
  <c r="N256" i="11"/>
  <c r="N90" i="11"/>
  <c r="N38" i="11"/>
  <c r="N158" i="11"/>
  <c r="N242" i="11"/>
  <c r="N60" i="11"/>
  <c r="N186" i="11"/>
  <c r="N146" i="11"/>
  <c r="N117" i="11"/>
  <c r="N328" i="11"/>
  <c r="N74" i="11"/>
  <c r="N300" i="11"/>
  <c r="N270" i="11"/>
  <c r="N355" i="11"/>
  <c r="N103" i="11"/>
  <c r="N313" i="11"/>
  <c r="N202" i="11"/>
  <c r="N144" i="11"/>
  <c r="N257" i="11"/>
  <c r="N102" i="11"/>
  <c r="N201" i="11"/>
  <c r="N172" i="11"/>
  <c r="N354" i="11"/>
  <c r="N342" i="11"/>
  <c r="N61" i="11"/>
  <c r="N116" i="11"/>
  <c r="N76" i="11"/>
  <c r="N75" i="11"/>
  <c r="N314" i="11"/>
  <c r="N160" i="11"/>
  <c r="N173" i="11"/>
  <c r="N244" i="11"/>
  <c r="N272" i="11"/>
  <c r="N284" i="11"/>
  <c r="N159" i="11"/>
  <c r="N299" i="11"/>
  <c r="N326" i="11"/>
  <c r="N312" i="11"/>
  <c r="N285" i="11"/>
  <c r="N48" i="11"/>
  <c r="N243" i="11"/>
  <c r="N132" i="11"/>
  <c r="N39" i="11"/>
  <c r="N118" i="11"/>
  <c r="N341" i="11"/>
  <c r="N271" i="11"/>
  <c r="N258" i="11"/>
  <c r="N37" i="11"/>
  <c r="N286" i="11"/>
  <c r="N47" i="11"/>
  <c r="F294" i="5"/>
  <c r="F303" i="5"/>
  <c r="F41" i="5"/>
  <c r="F347" i="5"/>
  <c r="F93" i="5"/>
  <c r="F140" i="5"/>
  <c r="F40" i="5"/>
  <c r="F94" i="5"/>
  <c r="F262" i="5"/>
  <c r="F165" i="5"/>
  <c r="F52" i="5"/>
  <c r="F336" i="5"/>
  <c r="F361" i="5"/>
  <c r="F69" i="5"/>
  <c r="F77" i="5"/>
  <c r="F175" i="5"/>
  <c r="F78" i="5"/>
  <c r="F246" i="5"/>
  <c r="F151" i="5"/>
  <c r="F293" i="5"/>
  <c r="F222" i="5"/>
  <c r="F50" i="5"/>
  <c r="F126" i="5"/>
  <c r="F51" i="5"/>
  <c r="F278" i="5"/>
  <c r="F152" i="5"/>
  <c r="F247" i="5"/>
  <c r="F348" i="5"/>
  <c r="F265" i="5"/>
  <c r="F67" i="5"/>
  <c r="F193" i="5"/>
  <c r="F332" i="5"/>
  <c r="F238" i="5"/>
  <c r="F302" i="5"/>
  <c r="F320" i="5"/>
  <c r="F176" i="5"/>
  <c r="F122" i="5"/>
  <c r="F195" i="5"/>
  <c r="F106" i="5"/>
  <c r="F178" i="5"/>
  <c r="F307" i="5"/>
  <c r="F349" i="5"/>
  <c r="F287" i="5"/>
  <c r="F224" i="5"/>
  <c r="F119" i="5"/>
  <c r="F329" i="5"/>
  <c r="F208" i="5"/>
  <c r="F105" i="5"/>
  <c r="F321" i="5"/>
  <c r="F249" i="5"/>
  <c r="F207" i="5"/>
  <c r="F306" i="5"/>
  <c r="F305" i="5"/>
  <c r="F252" i="5"/>
  <c r="F204" i="5"/>
  <c r="F210" i="5"/>
  <c r="F65" i="5"/>
  <c r="F263" i="5"/>
  <c r="F196" i="5"/>
  <c r="F289" i="5"/>
  <c r="F163" i="5"/>
  <c r="F280" i="5"/>
  <c r="F235" i="5"/>
  <c r="F161" i="5"/>
  <c r="F191" i="5"/>
  <c r="F42" i="5"/>
  <c r="F279" i="5"/>
  <c r="F276" i="5"/>
  <c r="F319" i="5"/>
  <c r="F245" i="5"/>
  <c r="F322" i="5"/>
  <c r="F147" i="5"/>
  <c r="F335" i="5"/>
  <c r="F205" i="5"/>
  <c r="F53" i="5"/>
  <c r="F266" i="5"/>
  <c r="F167" i="5"/>
  <c r="F164" i="5"/>
  <c r="F194" i="5"/>
  <c r="F49" i="5"/>
  <c r="F124" i="5"/>
  <c r="F149" i="5"/>
  <c r="F162" i="5"/>
  <c r="F273" i="5"/>
  <c r="F343" i="5"/>
  <c r="F219" i="5"/>
  <c r="F96" i="5"/>
  <c r="F232" i="5"/>
  <c r="F350" i="5"/>
  <c r="F84" i="5"/>
  <c r="F357" i="5"/>
  <c r="F237" i="5"/>
  <c r="F148" i="5"/>
  <c r="F251" i="5"/>
  <c r="F136" i="5"/>
  <c r="F260" i="5"/>
  <c r="F192" i="5"/>
  <c r="F292" i="5"/>
  <c r="F123" i="5"/>
  <c r="F137" i="5"/>
  <c r="F344" i="5"/>
  <c r="F150" i="5"/>
  <c r="F330" i="5"/>
  <c r="F83" i="5"/>
  <c r="F98" i="5"/>
  <c r="F134" i="5"/>
  <c r="F180" i="5"/>
  <c r="F206" i="5"/>
  <c r="F217" i="5"/>
  <c r="F223" i="5"/>
  <c r="F290" i="5"/>
  <c r="F190" i="5"/>
  <c r="F221" i="5"/>
  <c r="F277" i="5"/>
  <c r="F95" i="5"/>
  <c r="F168" i="5"/>
  <c r="F107" i="5"/>
  <c r="F111" i="5"/>
  <c r="F82" i="5"/>
  <c r="F275" i="5"/>
  <c r="F138" i="5"/>
  <c r="F231" i="5"/>
  <c r="F264" i="5"/>
  <c r="F91" i="5"/>
  <c r="F97" i="5"/>
  <c r="F108" i="5"/>
  <c r="F182" i="5"/>
  <c r="F181" i="5"/>
  <c r="F153" i="5"/>
  <c r="F333" i="5"/>
  <c r="F274" i="5"/>
  <c r="F56" i="5"/>
  <c r="F133" i="5"/>
  <c r="F154" i="5"/>
  <c r="F109" i="5"/>
  <c r="F259" i="5"/>
  <c r="F317" i="5"/>
  <c r="F125" i="5"/>
  <c r="F233" i="5"/>
  <c r="F68" i="5"/>
  <c r="F54" i="5"/>
  <c r="F331" i="5"/>
  <c r="F79" i="5"/>
  <c r="F70" i="5"/>
  <c r="F218" i="5"/>
  <c r="F291" i="5"/>
  <c r="F288" i="5"/>
  <c r="F63" i="5"/>
  <c r="F64" i="5"/>
  <c r="F66" i="5"/>
  <c r="F179" i="5"/>
  <c r="F346" i="5"/>
  <c r="F92" i="5"/>
  <c r="F250" i="5"/>
  <c r="F261" i="5"/>
  <c r="F166" i="5"/>
  <c r="F110" i="5"/>
  <c r="F345" i="5"/>
  <c r="F203" i="5"/>
  <c r="F177" i="5"/>
  <c r="F360" i="5"/>
  <c r="F55" i="5"/>
  <c r="F209" i="5"/>
  <c r="F81" i="5"/>
  <c r="F234" i="5"/>
  <c r="F359" i="5"/>
  <c r="F80" i="5"/>
  <c r="F121" i="5"/>
  <c r="F236" i="5"/>
  <c r="F135" i="5"/>
  <c r="F358" i="5"/>
  <c r="F189" i="5"/>
  <c r="F316" i="5"/>
  <c r="F112" i="5"/>
  <c r="F220" i="5"/>
  <c r="F315" i="5"/>
  <c r="F301" i="5"/>
  <c r="F308" i="5"/>
  <c r="F248" i="5"/>
  <c r="F318" i="5"/>
  <c r="F139" i="5"/>
  <c r="F334" i="5"/>
  <c r="F304" i="5"/>
  <c r="F120" i="5"/>
  <c r="F10" i="11"/>
  <c r="F11" i="11"/>
  <c r="F14" i="11"/>
  <c r="F13" i="11"/>
  <c r="F12" i="11"/>
  <c r="F228" i="12"/>
  <c r="F356" i="12"/>
  <c r="F39" i="12"/>
  <c r="F244" i="12"/>
  <c r="F75" i="12"/>
  <c r="F257" i="12"/>
  <c r="F48" i="12"/>
  <c r="F46" i="12"/>
  <c r="F202" i="12"/>
  <c r="F103" i="12"/>
  <c r="F284" i="12"/>
  <c r="F131" i="12"/>
  <c r="F271" i="12"/>
  <c r="F270" i="12"/>
  <c r="F312" i="12"/>
  <c r="F145" i="12"/>
  <c r="F172" i="12"/>
  <c r="F104" i="12"/>
  <c r="F214" i="12"/>
  <c r="F62" i="12"/>
  <c r="F354" i="12"/>
  <c r="F187" i="12"/>
  <c r="F160" i="12"/>
  <c r="F102" i="12"/>
  <c r="F285" i="12"/>
  <c r="F76" i="12"/>
  <c r="F314" i="12"/>
  <c r="F286" i="12"/>
  <c r="F355" i="12"/>
  <c r="F116" i="12"/>
  <c r="F272" i="12"/>
  <c r="F188" i="12"/>
  <c r="F256" i="12"/>
  <c r="F258" i="12"/>
  <c r="F298" i="12"/>
  <c r="F242" i="12"/>
  <c r="F159" i="12"/>
  <c r="F215" i="12"/>
  <c r="F47" i="12"/>
  <c r="F130" i="12"/>
  <c r="F230" i="12"/>
  <c r="F88" i="12"/>
  <c r="F38" i="12"/>
  <c r="F229" i="12"/>
  <c r="F299" i="12"/>
  <c r="F158" i="12"/>
  <c r="F60" i="12"/>
  <c r="F186" i="12"/>
  <c r="F201" i="12"/>
  <c r="F327" i="12"/>
  <c r="F326" i="12"/>
  <c r="F313" i="12"/>
  <c r="F61" i="12"/>
  <c r="F200" i="12"/>
  <c r="F300" i="12"/>
  <c r="F174" i="12"/>
  <c r="F340" i="12"/>
  <c r="F144" i="12"/>
  <c r="F173" i="12"/>
  <c r="F146" i="12"/>
  <c r="F243" i="12"/>
  <c r="F90" i="12"/>
  <c r="F132" i="12"/>
  <c r="F342" i="12"/>
  <c r="F89" i="12"/>
  <c r="F37" i="12"/>
  <c r="F328" i="12"/>
  <c r="F341" i="12"/>
  <c r="F117" i="12"/>
  <c r="F216" i="12"/>
  <c r="F118" i="12"/>
  <c r="F74" i="12"/>
  <c r="L2" i="11"/>
  <c r="L3" i="11"/>
  <c r="M19" i="13"/>
  <c r="M17" i="13"/>
  <c r="M15" i="13"/>
  <c r="M18" i="13"/>
  <c r="M16" i="13"/>
  <c r="M33" i="12"/>
  <c r="M323" i="12"/>
  <c r="M129" i="12"/>
  <c r="M253" i="12"/>
  <c r="M71" i="12"/>
  <c r="M72" i="12"/>
  <c r="M58" i="12"/>
  <c r="M170" i="12"/>
  <c r="M213" i="12"/>
  <c r="M141" i="12"/>
  <c r="M226" i="12"/>
  <c r="M100" i="12"/>
  <c r="M99" i="12"/>
  <c r="M255" i="12"/>
  <c r="M44" i="12"/>
  <c r="M351" i="12"/>
  <c r="M199" i="12"/>
  <c r="M211" i="12"/>
  <c r="M240" i="12"/>
  <c r="M34" i="12"/>
  <c r="M57" i="12"/>
  <c r="M353" i="12"/>
  <c r="M325" i="12"/>
  <c r="M281" i="12"/>
  <c r="M352" i="12"/>
  <c r="M35" i="12"/>
  <c r="M155" i="12"/>
  <c r="M268" i="12"/>
  <c r="M267" i="12"/>
  <c r="M86" i="12"/>
  <c r="M310" i="12"/>
  <c r="M169" i="12"/>
  <c r="M295" i="12"/>
  <c r="M183" i="12"/>
  <c r="M143" i="12"/>
  <c r="M282" i="12"/>
  <c r="M36" i="12"/>
  <c r="M113" i="12"/>
  <c r="M337" i="12"/>
  <c r="M297" i="12"/>
  <c r="M114" i="12"/>
  <c r="M309" i="12"/>
  <c r="M269" i="12"/>
  <c r="M241" i="12"/>
  <c r="M225" i="12"/>
  <c r="M128" i="12"/>
  <c r="M171" i="12"/>
  <c r="M338" i="12"/>
  <c r="M296" i="12"/>
  <c r="M32" i="12"/>
  <c r="M283" i="12"/>
  <c r="M87" i="12"/>
  <c r="M339" i="12"/>
  <c r="M184" i="12"/>
  <c r="M43" i="12"/>
  <c r="M197" i="12"/>
  <c r="M239" i="12"/>
  <c r="M185" i="12"/>
  <c r="M156" i="12"/>
  <c r="M324" i="12"/>
  <c r="M127" i="12"/>
  <c r="M59" i="12"/>
  <c r="M73" i="12"/>
  <c r="M45" i="12"/>
  <c r="M85" i="12"/>
  <c r="M115" i="12"/>
  <c r="M142" i="12"/>
  <c r="M212" i="12"/>
  <c r="M311" i="12"/>
  <c r="M157" i="12"/>
  <c r="M227" i="12"/>
  <c r="M254" i="12"/>
  <c r="M198" i="12"/>
  <c r="M101" i="12"/>
  <c r="F3" i="11"/>
  <c r="F2" i="11"/>
  <c r="F2" i="15"/>
  <c r="F3" i="15"/>
  <c r="N21" i="14"/>
  <c r="N22" i="14"/>
  <c r="N25" i="14"/>
  <c r="N26" i="14"/>
  <c r="N20" i="14"/>
  <c r="N23" i="14"/>
  <c r="N24" i="14"/>
  <c r="F4" i="14"/>
  <c r="F4" i="12"/>
  <c r="M13" i="12"/>
  <c r="M11" i="12"/>
  <c r="M14" i="12"/>
  <c r="M12" i="12"/>
  <c r="M10" i="12"/>
  <c r="F13" i="13"/>
  <c r="F12" i="13"/>
  <c r="F14" i="13"/>
  <c r="F11" i="13"/>
  <c r="F10" i="13"/>
  <c r="F14" i="14"/>
  <c r="F13" i="14"/>
  <c r="F12" i="14"/>
  <c r="F11" i="14"/>
  <c r="F10" i="14"/>
  <c r="F256" i="13"/>
  <c r="F230" i="13"/>
  <c r="F61" i="13"/>
  <c r="F186" i="13"/>
  <c r="F117" i="13"/>
  <c r="F48" i="13"/>
  <c r="F243" i="13"/>
  <c r="F76" i="13"/>
  <c r="F284" i="13"/>
  <c r="F270" i="13"/>
  <c r="F342" i="13"/>
  <c r="F174" i="13"/>
  <c r="F75" i="13"/>
  <c r="F258" i="13"/>
  <c r="F328" i="13"/>
  <c r="F74" i="13"/>
  <c r="F300" i="13"/>
  <c r="F355" i="13"/>
  <c r="F173" i="13"/>
  <c r="F104" i="13"/>
  <c r="F37" i="13"/>
  <c r="F214" i="13"/>
  <c r="F145" i="13"/>
  <c r="F46" i="13"/>
  <c r="F298" i="13"/>
  <c r="F158" i="13"/>
  <c r="F116" i="13"/>
  <c r="F340" i="13"/>
  <c r="F215" i="13"/>
  <c r="F201" i="13"/>
  <c r="F242" i="13"/>
  <c r="F130" i="13"/>
  <c r="F144" i="13"/>
  <c r="F102" i="13"/>
  <c r="F272" i="13"/>
  <c r="F187" i="13"/>
  <c r="F146" i="13"/>
  <c r="F244" i="13"/>
  <c r="F131" i="13"/>
  <c r="F354" i="13"/>
  <c r="F38" i="13"/>
  <c r="F160" i="13"/>
  <c r="F132" i="13"/>
  <c r="F285" i="13"/>
  <c r="F62" i="13"/>
  <c r="F314" i="13"/>
  <c r="F327" i="13"/>
  <c r="F271" i="13"/>
  <c r="F228" i="13"/>
  <c r="F229" i="13"/>
  <c r="F47" i="13"/>
  <c r="F257" i="13"/>
  <c r="F313" i="13"/>
  <c r="F89" i="13"/>
  <c r="F312" i="13"/>
  <c r="F286" i="13"/>
  <c r="F39" i="13"/>
  <c r="F103" i="13"/>
  <c r="F299" i="13"/>
  <c r="F118" i="13"/>
  <c r="F188" i="13"/>
  <c r="F159" i="13"/>
  <c r="F90" i="13"/>
  <c r="F88" i="13"/>
  <c r="F356" i="13"/>
  <c r="F200" i="13"/>
  <c r="F341" i="13"/>
  <c r="F202" i="13"/>
  <c r="F216" i="13"/>
  <c r="F326" i="13"/>
  <c r="F172" i="13"/>
  <c r="F60" i="13"/>
  <c r="F341" i="15"/>
  <c r="F47" i="15"/>
  <c r="F174" i="15"/>
  <c r="F38" i="15"/>
  <c r="F243" i="15"/>
  <c r="F88" i="15"/>
  <c r="F103" i="15"/>
  <c r="F48" i="15"/>
  <c r="F186" i="15"/>
  <c r="F159" i="15"/>
  <c r="F104" i="15"/>
  <c r="F354" i="15"/>
  <c r="F342" i="15"/>
  <c r="F61" i="15"/>
  <c r="F90" i="15"/>
  <c r="F200" i="15"/>
  <c r="F298" i="15"/>
  <c r="F326" i="15"/>
  <c r="F173" i="15"/>
  <c r="F272" i="15"/>
  <c r="F270" i="15"/>
  <c r="F160" i="15"/>
  <c r="F228" i="15"/>
  <c r="F37" i="15"/>
  <c r="F62" i="15"/>
  <c r="F257" i="15"/>
  <c r="F60" i="15"/>
  <c r="F284" i="15"/>
  <c r="F39" i="15"/>
  <c r="F328" i="15"/>
  <c r="F102" i="15"/>
  <c r="F230" i="15"/>
  <c r="F216" i="15"/>
  <c r="F256" i="15"/>
  <c r="F188" i="15"/>
  <c r="F355" i="15"/>
  <c r="F327" i="15"/>
  <c r="F313" i="15"/>
  <c r="F117" i="15"/>
  <c r="F286" i="15"/>
  <c r="F285" i="15"/>
  <c r="F271" i="15"/>
  <c r="F356" i="15"/>
  <c r="F187" i="15"/>
  <c r="F242" i="15"/>
  <c r="F116" i="15"/>
  <c r="F132" i="15"/>
  <c r="F229" i="15"/>
  <c r="F214" i="15"/>
  <c r="F312" i="15"/>
  <c r="F215" i="15"/>
  <c r="F258" i="15"/>
  <c r="F299" i="15"/>
  <c r="F89" i="15"/>
  <c r="F158" i="15"/>
  <c r="F202" i="15"/>
  <c r="F144" i="15"/>
  <c r="F131" i="15"/>
  <c r="F172" i="15"/>
  <c r="F314" i="15"/>
  <c r="F146" i="15"/>
  <c r="F75" i="15"/>
  <c r="F74" i="15"/>
  <c r="F118" i="15"/>
  <c r="F300" i="15"/>
  <c r="F76" i="15"/>
  <c r="F244" i="15"/>
  <c r="F145" i="15"/>
  <c r="F201" i="15"/>
  <c r="F46" i="15"/>
  <c r="F340" i="15"/>
  <c r="F130" i="15"/>
  <c r="N6" i="13"/>
  <c r="N9" i="13"/>
  <c r="N8" i="13"/>
  <c r="N7" i="13"/>
  <c r="N5" i="13"/>
  <c r="N8" i="4"/>
  <c r="N5" i="4"/>
  <c r="N9" i="4"/>
  <c r="N6" i="4"/>
  <c r="N7" i="4"/>
  <c r="N184" i="5"/>
  <c r="N157" i="5"/>
  <c r="N71" i="5"/>
  <c r="N325" i="5"/>
  <c r="N351" i="5"/>
  <c r="N254" i="5"/>
  <c r="N142" i="5"/>
  <c r="N183" i="5"/>
  <c r="N129" i="5"/>
  <c r="N353" i="5"/>
  <c r="N241" i="5"/>
  <c r="N198" i="5"/>
  <c r="N239" i="5"/>
  <c r="N86" i="5"/>
  <c r="N44" i="5"/>
  <c r="N115" i="5"/>
  <c r="N269" i="5"/>
  <c r="N255" i="5"/>
  <c r="N213" i="5"/>
  <c r="N100" i="5"/>
  <c r="N297" i="5"/>
  <c r="N199" i="5"/>
  <c r="N352" i="5"/>
  <c r="N337" i="5"/>
  <c r="N59" i="5"/>
  <c r="N170" i="5"/>
  <c r="N310" i="5"/>
  <c r="N33" i="5"/>
  <c r="N35" i="5"/>
  <c r="N43" i="5"/>
  <c r="N73" i="5"/>
  <c r="N339" i="5"/>
  <c r="N72" i="5"/>
  <c r="N282" i="5"/>
  <c r="N155" i="5"/>
  <c r="N128" i="5"/>
  <c r="N113" i="5"/>
  <c r="N36" i="5"/>
  <c r="N127" i="5"/>
  <c r="N283" i="5"/>
  <c r="N281" i="5"/>
  <c r="N211" i="5"/>
  <c r="N197" i="5"/>
  <c r="N324" i="5"/>
  <c r="N212" i="5"/>
  <c r="N227" i="5"/>
  <c r="N57" i="5"/>
  <c r="N311" i="5"/>
  <c r="N338" i="5"/>
  <c r="N143" i="5"/>
  <c r="N101" i="5"/>
  <c r="N268" i="5"/>
  <c r="N185" i="5"/>
  <c r="N240" i="5"/>
  <c r="N225" i="5"/>
  <c r="N99" i="5"/>
  <c r="N253" i="5"/>
  <c r="N85" i="5"/>
  <c r="N141" i="5"/>
  <c r="N295" i="5"/>
  <c r="N34" i="5"/>
  <c r="N45" i="5"/>
  <c r="N309" i="5"/>
  <c r="N156" i="5"/>
  <c r="N267" i="5"/>
  <c r="N171" i="5"/>
  <c r="N32" i="5"/>
  <c r="N323" i="5"/>
  <c r="N87" i="5"/>
  <c r="N226" i="5"/>
  <c r="N296" i="5"/>
  <c r="N58" i="5"/>
  <c r="N169" i="5"/>
  <c r="N114" i="5"/>
  <c r="N38" i="13"/>
  <c r="N60" i="13"/>
  <c r="N117" i="13"/>
  <c r="N216" i="13"/>
  <c r="N187" i="13"/>
  <c r="N243" i="13"/>
  <c r="N299" i="13"/>
  <c r="N130" i="13"/>
  <c r="N47" i="13"/>
  <c r="N326" i="13"/>
  <c r="N355" i="13"/>
  <c r="N200" i="13"/>
  <c r="N342" i="13"/>
  <c r="N272" i="13"/>
  <c r="N201" i="13"/>
  <c r="N76" i="13"/>
  <c r="N158" i="13"/>
  <c r="N298" i="13"/>
  <c r="N228" i="13"/>
  <c r="N160" i="13"/>
  <c r="N314" i="13"/>
  <c r="N62" i="13"/>
  <c r="N258" i="13"/>
  <c r="N340" i="13"/>
  <c r="N215" i="13"/>
  <c r="N104" i="13"/>
  <c r="N37" i="13"/>
  <c r="N202" i="13"/>
  <c r="N61" i="13"/>
  <c r="N48" i="13"/>
  <c r="N327" i="13"/>
  <c r="N146" i="13"/>
  <c r="N244" i="13"/>
  <c r="N132" i="13"/>
  <c r="N103" i="13"/>
  <c r="N341" i="13"/>
  <c r="N271" i="13"/>
  <c r="N270" i="13"/>
  <c r="N230" i="13"/>
  <c r="N214" i="13"/>
  <c r="N186" i="13"/>
  <c r="N284" i="13"/>
  <c r="N144" i="13"/>
  <c r="N173" i="13"/>
  <c r="N88" i="13"/>
  <c r="N118" i="13"/>
  <c r="N90" i="13"/>
  <c r="N74" i="13"/>
  <c r="N313" i="13"/>
  <c r="N312" i="13"/>
  <c r="N75" i="13"/>
  <c r="N188" i="13"/>
  <c r="N285" i="13"/>
  <c r="N89" i="13"/>
  <c r="N39" i="13"/>
  <c r="N159" i="13"/>
  <c r="N328" i="13"/>
  <c r="N256" i="13"/>
  <c r="N174" i="13"/>
  <c r="N356" i="13"/>
  <c r="N286" i="13"/>
  <c r="N257" i="13"/>
  <c r="N172" i="13"/>
  <c r="N131" i="13"/>
  <c r="N46" i="13"/>
  <c r="N300" i="13"/>
  <c r="N102" i="13"/>
  <c r="N229" i="13"/>
  <c r="N242" i="13"/>
  <c r="N116" i="13"/>
  <c r="N145" i="13"/>
  <c r="N354" i="13"/>
  <c r="N17" i="13"/>
  <c r="N15" i="13"/>
  <c r="N18" i="13"/>
  <c r="N16" i="13"/>
  <c r="N19" i="13"/>
  <c r="F16" i="15"/>
  <c r="F18" i="15"/>
  <c r="F15" i="15"/>
  <c r="F17" i="15"/>
  <c r="F19" i="15"/>
  <c r="F15" i="12"/>
  <c r="F17" i="12"/>
  <c r="F18" i="12"/>
  <c r="F19" i="12"/>
  <c r="F16" i="12"/>
  <c r="N28" i="15"/>
  <c r="N29" i="15"/>
  <c r="N30" i="15"/>
  <c r="N31" i="15"/>
  <c r="N27" i="15"/>
  <c r="N4" i="15"/>
  <c r="N3" i="13"/>
  <c r="N2" i="13"/>
  <c r="F352" i="15"/>
  <c r="F225" i="15"/>
  <c r="F45" i="15"/>
  <c r="F128" i="15"/>
  <c r="F86" i="15"/>
  <c r="F241" i="15"/>
  <c r="F295" i="15"/>
  <c r="F268" i="15"/>
  <c r="F100" i="15"/>
  <c r="F185" i="15"/>
  <c r="F339" i="15"/>
  <c r="F353" i="15"/>
  <c r="F115" i="15"/>
  <c r="F57" i="15"/>
  <c r="F143" i="15"/>
  <c r="F311" i="15"/>
  <c r="F282" i="15"/>
  <c r="F32" i="15"/>
  <c r="F281" i="15"/>
  <c r="F323" i="15"/>
  <c r="F58" i="15"/>
  <c r="F227" i="15"/>
  <c r="F34" i="15"/>
  <c r="F226" i="15"/>
  <c r="F142" i="15"/>
  <c r="F255" i="15"/>
  <c r="F239" i="15"/>
  <c r="F156" i="15"/>
  <c r="F212" i="15"/>
  <c r="F296" i="15"/>
  <c r="F127" i="15"/>
  <c r="F253" i="15"/>
  <c r="F129" i="15"/>
  <c r="F213" i="15"/>
  <c r="F351" i="15"/>
  <c r="F170" i="15"/>
  <c r="F155" i="15"/>
  <c r="F337" i="15"/>
  <c r="F33" i="15"/>
  <c r="F43" i="15"/>
  <c r="F297" i="15"/>
  <c r="F114" i="15"/>
  <c r="F36" i="15"/>
  <c r="F183" i="15"/>
  <c r="F87" i="15"/>
  <c r="F113" i="15"/>
  <c r="F141" i="15"/>
  <c r="F199" i="15"/>
  <c r="F240" i="15"/>
  <c r="F269" i="15"/>
  <c r="F35" i="15"/>
  <c r="F99" i="15"/>
  <c r="F267" i="15"/>
  <c r="F101" i="15"/>
  <c r="F310" i="15"/>
  <c r="F73" i="15"/>
  <c r="F198" i="15"/>
  <c r="F309" i="15"/>
  <c r="F338" i="15"/>
  <c r="F72" i="15"/>
  <c r="F325" i="15"/>
  <c r="F324" i="15"/>
  <c r="F169" i="15"/>
  <c r="F85" i="15"/>
  <c r="F59" i="15"/>
  <c r="F157" i="15"/>
  <c r="F184" i="15"/>
  <c r="F254" i="15"/>
  <c r="F283" i="15"/>
  <c r="F44" i="15"/>
  <c r="F171" i="15"/>
  <c r="F71" i="15"/>
  <c r="F197" i="15"/>
  <c r="F211" i="15"/>
  <c r="F142" i="4"/>
  <c r="F128" i="4"/>
  <c r="F141" i="4"/>
  <c r="F86" i="4"/>
  <c r="F59" i="4"/>
  <c r="F114" i="4"/>
  <c r="F157" i="4"/>
  <c r="F323" i="4"/>
  <c r="F34" i="4"/>
  <c r="F85" i="4"/>
  <c r="F253" i="4"/>
  <c r="F57" i="4"/>
  <c r="F283" i="4"/>
  <c r="F143" i="4"/>
  <c r="F239" i="4"/>
  <c r="F32" i="4"/>
  <c r="F185" i="4"/>
  <c r="F240" i="4"/>
  <c r="F184" i="4"/>
  <c r="F267" i="4"/>
  <c r="F338" i="4"/>
  <c r="F155" i="4"/>
  <c r="F227" i="4"/>
  <c r="F115" i="4"/>
  <c r="F99" i="4"/>
  <c r="F282" i="4"/>
  <c r="F309" i="4"/>
  <c r="F337" i="4"/>
  <c r="F268" i="4"/>
  <c r="F171" i="4"/>
  <c r="F213" i="4"/>
  <c r="F351" i="4"/>
  <c r="F43" i="4"/>
  <c r="F324" i="4"/>
  <c r="F183" i="4"/>
  <c r="F100" i="4"/>
  <c r="F310" i="4"/>
  <c r="F58" i="4"/>
  <c r="F198" i="4"/>
  <c r="F199" i="4"/>
  <c r="F127" i="4"/>
  <c r="F73" i="4"/>
  <c r="F44" i="4"/>
  <c r="F211" i="4"/>
  <c r="F156" i="4"/>
  <c r="F296" i="4"/>
  <c r="F339" i="4"/>
  <c r="F101" i="4"/>
  <c r="F295" i="4"/>
  <c r="F241" i="4"/>
  <c r="F353" i="4"/>
  <c r="F35" i="4"/>
  <c r="F226" i="4"/>
  <c r="F297" i="4"/>
  <c r="F169" i="4"/>
  <c r="F170" i="4"/>
  <c r="F281" i="4"/>
  <c r="F129" i="4"/>
  <c r="F33" i="4"/>
  <c r="F71" i="4"/>
  <c r="F225" i="4"/>
  <c r="F45" i="4"/>
  <c r="F254" i="4"/>
  <c r="F269" i="4"/>
  <c r="F311" i="4"/>
  <c r="F87" i="4"/>
  <c r="F255" i="4"/>
  <c r="F325" i="4"/>
  <c r="F72" i="4"/>
  <c r="F352" i="4"/>
  <c r="F197" i="4"/>
  <c r="F36" i="4"/>
  <c r="F212" i="4"/>
  <c r="F113" i="4"/>
  <c r="N10" i="12"/>
  <c r="N13" i="12"/>
  <c r="N11" i="12"/>
  <c r="N14" i="12"/>
  <c r="N12" i="12"/>
  <c r="F8" i="4"/>
  <c r="F5" i="4"/>
  <c r="F9" i="4"/>
  <c r="F6" i="4"/>
  <c r="F7" i="4"/>
  <c r="F9" i="12"/>
  <c r="F7" i="12"/>
  <c r="F5" i="12"/>
  <c r="F8" i="12"/>
  <c r="F6" i="12"/>
  <c r="N16" i="14"/>
  <c r="N18" i="14"/>
  <c r="N17" i="14"/>
  <c r="N19" i="14"/>
  <c r="N15" i="14"/>
  <c r="N17" i="15"/>
  <c r="N16" i="15"/>
  <c r="N19" i="15"/>
  <c r="N18" i="15"/>
  <c r="N15" i="15"/>
  <c r="F17" i="5"/>
  <c r="F18" i="5"/>
  <c r="F15" i="5"/>
  <c r="F19" i="5"/>
  <c r="F16" i="5"/>
  <c r="M31" i="13"/>
  <c r="M27" i="13"/>
  <c r="M28" i="13"/>
  <c r="M30" i="13"/>
  <c r="M29" i="13"/>
  <c r="M27" i="11"/>
  <c r="M28" i="11"/>
  <c r="M29" i="11"/>
  <c r="M31" i="11"/>
  <c r="M30" i="11"/>
  <c r="F28" i="4"/>
  <c r="F31" i="4"/>
  <c r="F27" i="4"/>
  <c r="F30" i="4"/>
  <c r="F29" i="4"/>
  <c r="F28" i="13"/>
  <c r="F31" i="13"/>
  <c r="F30" i="13"/>
  <c r="F27" i="13"/>
  <c r="F29" i="13"/>
  <c r="N2" i="4"/>
  <c r="N3" i="4"/>
  <c r="L71" i="14"/>
  <c r="L198" i="14"/>
  <c r="L114" i="14"/>
  <c r="L115" i="14"/>
  <c r="L127" i="14"/>
  <c r="L353" i="14"/>
  <c r="L197" i="14"/>
  <c r="L268" i="14"/>
  <c r="L199" i="14"/>
  <c r="L212" i="14"/>
  <c r="L36" i="14"/>
  <c r="L337" i="14"/>
  <c r="L157" i="14"/>
  <c r="L295" i="14"/>
  <c r="L240" i="14"/>
  <c r="L255" i="14"/>
  <c r="L254" i="14"/>
  <c r="L311" i="14"/>
  <c r="L183" i="14"/>
  <c r="L184" i="14"/>
  <c r="L101" i="14"/>
  <c r="L211" i="14"/>
  <c r="L156" i="14"/>
  <c r="L155" i="14"/>
  <c r="L128" i="14"/>
  <c r="L85" i="14"/>
  <c r="L72" i="14"/>
  <c r="L33" i="14"/>
  <c r="L171" i="14"/>
  <c r="L129" i="14"/>
  <c r="L143" i="14"/>
  <c r="L283" i="14"/>
  <c r="L297" i="14"/>
  <c r="L35" i="14"/>
  <c r="L226" i="14"/>
  <c r="L185" i="14"/>
  <c r="L113" i="14"/>
  <c r="L141" i="14"/>
  <c r="L100" i="14"/>
  <c r="L253" i="14"/>
  <c r="L169" i="14"/>
  <c r="L99" i="14"/>
  <c r="L86" i="14"/>
  <c r="L309" i="14"/>
  <c r="L73" i="14"/>
  <c r="L45" i="14"/>
  <c r="L310" i="14"/>
  <c r="L296" i="14"/>
  <c r="L281" i="14"/>
  <c r="L227" i="14"/>
  <c r="L339" i="14"/>
  <c r="L282" i="14"/>
  <c r="L225" i="14"/>
  <c r="L351" i="14"/>
  <c r="L267" i="14"/>
  <c r="L323" i="14"/>
  <c r="L59" i="14"/>
  <c r="L213" i="14"/>
  <c r="L34" i="14"/>
  <c r="L57" i="14"/>
  <c r="L170" i="14"/>
  <c r="L269" i="14"/>
  <c r="L324" i="14"/>
  <c r="L58" i="14"/>
  <c r="L352" i="14"/>
  <c r="L325" i="14"/>
  <c r="L338" i="14"/>
  <c r="L87" i="14"/>
  <c r="L43" i="14"/>
  <c r="L142" i="14"/>
  <c r="L241" i="14"/>
  <c r="L32" i="14"/>
  <c r="L239" i="14"/>
  <c r="L44" i="14"/>
  <c r="F339" i="11"/>
  <c r="F295" i="11"/>
  <c r="F44" i="11"/>
  <c r="F254" i="11"/>
  <c r="F283" i="11"/>
  <c r="F324" i="11"/>
  <c r="F183" i="11"/>
  <c r="F36" i="11"/>
  <c r="F239" i="11"/>
  <c r="F267" i="11"/>
  <c r="F85" i="11"/>
  <c r="F129" i="11"/>
  <c r="F115" i="11"/>
  <c r="F255" i="11"/>
  <c r="F213" i="11"/>
  <c r="F199" i="11"/>
  <c r="F310" i="11"/>
  <c r="F101" i="11"/>
  <c r="F72" i="11"/>
  <c r="F99" i="11"/>
  <c r="F169" i="11"/>
  <c r="F282" i="11"/>
  <c r="F86" i="11"/>
  <c r="F281" i="11"/>
  <c r="F34" i="11"/>
  <c r="F33" i="11"/>
  <c r="F311" i="11"/>
  <c r="F296" i="11"/>
  <c r="F323" i="11"/>
  <c r="F43" i="11"/>
  <c r="F100" i="11"/>
  <c r="F253" i="11"/>
  <c r="F338" i="11"/>
  <c r="F143" i="11"/>
  <c r="F170" i="11"/>
  <c r="F269" i="11"/>
  <c r="F45" i="11"/>
  <c r="F59" i="11"/>
  <c r="F353" i="11"/>
  <c r="F241" i="11"/>
  <c r="F198" i="11"/>
  <c r="F57" i="11"/>
  <c r="F325" i="11"/>
  <c r="F157" i="11"/>
  <c r="F128" i="11"/>
  <c r="F127" i="11"/>
  <c r="F309" i="11"/>
  <c r="F240" i="11"/>
  <c r="F87" i="11"/>
  <c r="F225" i="11"/>
  <c r="F211" i="11"/>
  <c r="F227" i="11"/>
  <c r="F32" i="11"/>
  <c r="F114" i="11"/>
  <c r="F352" i="11"/>
  <c r="F155" i="11"/>
  <c r="F337" i="11"/>
  <c r="F297" i="11"/>
  <c r="F226" i="11"/>
  <c r="F185" i="11"/>
  <c r="F197" i="11"/>
  <c r="F268" i="11"/>
  <c r="F58" i="11"/>
  <c r="F184" i="11"/>
  <c r="F212" i="11"/>
  <c r="F156" i="11"/>
  <c r="F35" i="11"/>
  <c r="F351" i="11"/>
  <c r="F141" i="11"/>
  <c r="F113" i="11"/>
  <c r="F171" i="11"/>
  <c r="F71" i="11"/>
  <c r="F142" i="11"/>
  <c r="F73" i="11"/>
  <c r="N88" i="12"/>
  <c r="N103" i="12"/>
  <c r="N286" i="12"/>
  <c r="N145" i="12"/>
  <c r="N186" i="12"/>
  <c r="N340" i="12"/>
  <c r="N102" i="12"/>
  <c r="N187" i="12"/>
  <c r="N201" i="12"/>
  <c r="N38" i="12"/>
  <c r="N326" i="12"/>
  <c r="N75" i="12"/>
  <c r="N76" i="12"/>
  <c r="N312" i="12"/>
  <c r="N37" i="12"/>
  <c r="N300" i="12"/>
  <c r="N173" i="12"/>
  <c r="N200" i="12"/>
  <c r="N104" i="12"/>
  <c r="N229" i="12"/>
  <c r="N242" i="12"/>
  <c r="N298" i="12"/>
  <c r="N270" i="12"/>
  <c r="N284" i="12"/>
  <c r="N116" i="12"/>
  <c r="N62" i="12"/>
  <c r="N48" i="12"/>
  <c r="N74" i="12"/>
  <c r="N118" i="12"/>
  <c r="N158" i="12"/>
  <c r="N271" i="12"/>
  <c r="N46" i="12"/>
  <c r="N89" i="12"/>
  <c r="N160" i="12"/>
  <c r="N47" i="12"/>
  <c r="N314" i="12"/>
  <c r="N39" i="12"/>
  <c r="N202" i="12"/>
  <c r="N342" i="12"/>
  <c r="N256" i="12"/>
  <c r="N327" i="12"/>
  <c r="N117" i="12"/>
  <c r="N257" i="12"/>
  <c r="N230" i="12"/>
  <c r="N328" i="12"/>
  <c r="N146" i="12"/>
  <c r="N272" i="12"/>
  <c r="N61" i="12"/>
  <c r="N188" i="12"/>
  <c r="N130" i="12"/>
  <c r="N144" i="12"/>
  <c r="N215" i="12"/>
  <c r="N159" i="12"/>
  <c r="N285" i="12"/>
  <c r="N131" i="12"/>
  <c r="N354" i="12"/>
  <c r="N356" i="12"/>
  <c r="N132" i="12"/>
  <c r="N341" i="12"/>
  <c r="N216" i="12"/>
  <c r="N244" i="12"/>
  <c r="N174" i="12"/>
  <c r="N299" i="12"/>
  <c r="N228" i="12"/>
  <c r="N90" i="12"/>
  <c r="N214" i="12"/>
  <c r="N355" i="12"/>
  <c r="N172" i="12"/>
  <c r="N313" i="12"/>
  <c r="N60" i="12"/>
  <c r="N258" i="12"/>
  <c r="N243" i="12"/>
  <c r="F29" i="15"/>
  <c r="F30" i="15"/>
  <c r="F27" i="15"/>
  <c r="F28" i="15"/>
  <c r="F31" i="15"/>
  <c r="F31" i="11"/>
  <c r="F27" i="11"/>
  <c r="F28" i="11"/>
  <c r="F29" i="11"/>
  <c r="F30" i="11"/>
  <c r="M191" i="5"/>
  <c r="M246" i="5"/>
  <c r="M168" i="5"/>
  <c r="M154" i="5"/>
  <c r="M190" i="5"/>
  <c r="M248" i="5"/>
  <c r="M251" i="5"/>
  <c r="M69" i="5"/>
  <c r="M249" i="5"/>
  <c r="M95" i="5"/>
  <c r="M330" i="5"/>
  <c r="M265" i="5"/>
  <c r="M347" i="5"/>
  <c r="M164" i="5"/>
  <c r="M345" i="5"/>
  <c r="M149" i="5"/>
  <c r="M344" i="5"/>
  <c r="M308" i="5"/>
  <c r="M125" i="5"/>
  <c r="M176" i="5"/>
  <c r="M346" i="5"/>
  <c r="M137" i="5"/>
  <c r="M203" i="5"/>
  <c r="M177" i="5"/>
  <c r="M139" i="5"/>
  <c r="M305" i="5"/>
  <c r="M306" i="5"/>
  <c r="M208" i="5"/>
  <c r="M316" i="5"/>
  <c r="M121" i="5"/>
  <c r="M56" i="5"/>
  <c r="M293" i="5"/>
  <c r="M329" i="5"/>
  <c r="M42" i="5"/>
  <c r="M217" i="5"/>
  <c r="M112" i="5"/>
  <c r="M317" i="5"/>
  <c r="M236" i="5"/>
  <c r="M224" i="5"/>
  <c r="M70" i="5"/>
  <c r="M232" i="5"/>
  <c r="M210" i="5"/>
  <c r="M80" i="5"/>
  <c r="M120" i="5"/>
  <c r="M64" i="5"/>
  <c r="M133" i="5"/>
  <c r="M276" i="5"/>
  <c r="M53" i="5"/>
  <c r="M166" i="5"/>
  <c r="M194" i="5"/>
  <c r="M219" i="5"/>
  <c r="M360" i="5"/>
  <c r="M289" i="5"/>
  <c r="M138" i="5"/>
  <c r="M122" i="5"/>
  <c r="M343" i="5"/>
  <c r="M223" i="5"/>
  <c r="M107" i="5"/>
  <c r="M348" i="5"/>
  <c r="M91" i="5"/>
  <c r="M274" i="5"/>
  <c r="M220" i="5"/>
  <c r="M163" i="5"/>
  <c r="M175" i="5"/>
  <c r="M349" i="5"/>
  <c r="M41" i="5"/>
  <c r="M162" i="5"/>
  <c r="M320" i="5"/>
  <c r="M294" i="5"/>
  <c r="M234" i="5"/>
  <c r="M350" i="5"/>
  <c r="M119" i="5"/>
  <c r="M290" i="5"/>
  <c r="M54" i="5"/>
  <c r="M106" i="5"/>
  <c r="M209" i="5"/>
  <c r="M124" i="5"/>
  <c r="M165" i="5"/>
  <c r="M152" i="5"/>
  <c r="M81" i="5"/>
  <c r="M126" i="5"/>
  <c r="M331" i="5"/>
  <c r="M273" i="5"/>
  <c r="M147" i="5"/>
  <c r="M291" i="5"/>
  <c r="M66" i="5"/>
  <c r="M357" i="5"/>
  <c r="M307" i="5"/>
  <c r="M92" i="5"/>
  <c r="M181" i="5"/>
  <c r="M303" i="5"/>
  <c r="M55" i="5"/>
  <c r="M206" i="5"/>
  <c r="M315" i="5"/>
  <c r="M82" i="5"/>
  <c r="M179" i="5"/>
  <c r="M108" i="5"/>
  <c r="M84" i="5"/>
  <c r="M110" i="5"/>
  <c r="M336" i="5"/>
  <c r="M83" i="5"/>
  <c r="M167" i="5"/>
  <c r="M252" i="5"/>
  <c r="M148" i="5"/>
  <c r="M153" i="5"/>
  <c r="M136" i="5"/>
  <c r="M221" i="5"/>
  <c r="M207" i="5"/>
  <c r="M204" i="5"/>
  <c r="M67" i="5"/>
  <c r="M49" i="5"/>
  <c r="M279" i="5"/>
  <c r="M238" i="5"/>
  <c r="M302" i="5"/>
  <c r="M263" i="5"/>
  <c r="M235" i="5"/>
  <c r="M178" i="5"/>
  <c r="M50" i="5"/>
  <c r="M94" i="5"/>
  <c r="M78" i="5"/>
  <c r="M96" i="5"/>
  <c r="M275" i="5"/>
  <c r="M68" i="5"/>
  <c r="M180" i="5"/>
  <c r="M205" i="5"/>
  <c r="M51" i="5"/>
  <c r="M140" i="5"/>
  <c r="M196" i="5"/>
  <c r="M105" i="5"/>
  <c r="M247" i="5"/>
  <c r="M264" i="5"/>
  <c r="M123" i="5"/>
  <c r="M335" i="5"/>
  <c r="M318" i="5"/>
  <c r="M65" i="5"/>
  <c r="M193" i="5"/>
  <c r="M260" i="5"/>
  <c r="M361" i="5"/>
  <c r="M358" i="5"/>
  <c r="M52" i="5"/>
  <c r="M261" i="5"/>
  <c r="M231" i="5"/>
  <c r="M150" i="5"/>
  <c r="M333" i="5"/>
  <c r="M278" i="5"/>
  <c r="M98" i="5"/>
  <c r="M288" i="5"/>
  <c r="M40" i="5"/>
  <c r="M97" i="5"/>
  <c r="M233" i="5"/>
  <c r="M151" i="5"/>
  <c r="M287" i="5"/>
  <c r="M334" i="5"/>
  <c r="M250" i="5"/>
  <c r="M218" i="5"/>
  <c r="M134" i="5"/>
  <c r="M266" i="5"/>
  <c r="M161" i="5"/>
  <c r="M319" i="5"/>
  <c r="M359" i="5"/>
  <c r="M245" i="5"/>
  <c r="M93" i="5"/>
  <c r="M304" i="5"/>
  <c r="M182" i="5"/>
  <c r="M322" i="5"/>
  <c r="M301" i="5"/>
  <c r="M135" i="5"/>
  <c r="M192" i="5"/>
  <c r="M280" i="5"/>
  <c r="M222" i="5"/>
  <c r="M79" i="5"/>
  <c r="M111" i="5"/>
  <c r="M262" i="5"/>
  <c r="M332" i="5"/>
  <c r="M63" i="5"/>
  <c r="M321" i="5"/>
  <c r="M277" i="5"/>
  <c r="M292" i="5"/>
  <c r="M189" i="5"/>
  <c r="M109" i="5"/>
  <c r="M195" i="5"/>
  <c r="M237" i="5"/>
  <c r="M77" i="5"/>
  <c r="M259" i="5"/>
  <c r="L44" i="13"/>
  <c r="L143" i="13"/>
  <c r="L169" i="13"/>
  <c r="L297" i="13"/>
  <c r="L295" i="13"/>
  <c r="L127" i="13"/>
  <c r="L45" i="13"/>
  <c r="L213" i="13"/>
  <c r="L101" i="13"/>
  <c r="L241" i="13"/>
  <c r="L239" i="13"/>
  <c r="L197" i="13"/>
  <c r="L338" i="13"/>
  <c r="L212" i="13"/>
  <c r="L57" i="13"/>
  <c r="L155" i="13"/>
  <c r="L59" i="13"/>
  <c r="L310" i="13"/>
  <c r="L58" i="13"/>
  <c r="L35" i="13"/>
  <c r="L142" i="13"/>
  <c r="L156" i="13"/>
  <c r="L86" i="13"/>
  <c r="L324" i="13"/>
  <c r="L240" i="13"/>
  <c r="L283" i="13"/>
  <c r="L227" i="13"/>
  <c r="L254" i="13"/>
  <c r="L115" i="13"/>
  <c r="L282" i="13"/>
  <c r="L339" i="13"/>
  <c r="L268" i="13"/>
  <c r="L198" i="13"/>
  <c r="L72" i="13"/>
  <c r="L225" i="13"/>
  <c r="L255" i="13"/>
  <c r="L184" i="13"/>
  <c r="L157" i="13"/>
  <c r="L323" i="13"/>
  <c r="L73" i="13"/>
  <c r="L141" i="13"/>
  <c r="L183" i="13"/>
  <c r="L253" i="13"/>
  <c r="L311" i="13"/>
  <c r="L199" i="13"/>
  <c r="L267" i="13"/>
  <c r="L296" i="13"/>
  <c r="L32" i="13"/>
  <c r="L170" i="13"/>
  <c r="L352" i="13"/>
  <c r="L36" i="13"/>
  <c r="L128" i="13"/>
  <c r="L99" i="13"/>
  <c r="L129" i="13"/>
  <c r="L337" i="13"/>
  <c r="L114" i="13"/>
  <c r="L281" i="13"/>
  <c r="L71" i="13"/>
  <c r="L85" i="13"/>
  <c r="L33" i="13"/>
  <c r="L87" i="13"/>
  <c r="L351" i="13"/>
  <c r="L43" i="13"/>
  <c r="L100" i="13"/>
  <c r="L185" i="13"/>
  <c r="L113" i="13"/>
  <c r="L269" i="13"/>
  <c r="L211" i="13"/>
  <c r="L34" i="13"/>
  <c r="L325" i="13"/>
  <c r="L309" i="13"/>
  <c r="L226" i="13"/>
  <c r="L353" i="13"/>
  <c r="L171" i="13"/>
  <c r="F169" i="14"/>
  <c r="F129" i="14"/>
  <c r="F227" i="14"/>
  <c r="F185" i="14"/>
  <c r="F338" i="14"/>
  <c r="F87" i="14"/>
  <c r="F213" i="14"/>
  <c r="F212" i="14"/>
  <c r="F295" i="14"/>
  <c r="F268" i="14"/>
  <c r="F241" i="14"/>
  <c r="F339" i="14"/>
  <c r="F71" i="14"/>
  <c r="F225" i="14"/>
  <c r="F44" i="14"/>
  <c r="F127" i="14"/>
  <c r="F156" i="14"/>
  <c r="F239" i="14"/>
  <c r="F170" i="14"/>
  <c r="F337" i="14"/>
  <c r="F253" i="14"/>
  <c r="F171" i="14"/>
  <c r="F157" i="14"/>
  <c r="F197" i="14"/>
  <c r="F35" i="14"/>
  <c r="F283" i="14"/>
  <c r="F86" i="14"/>
  <c r="F269" i="14"/>
  <c r="F255" i="14"/>
  <c r="F254" i="14"/>
  <c r="F352" i="14"/>
  <c r="F100" i="14"/>
  <c r="F325" i="14"/>
  <c r="F311" i="14"/>
  <c r="F101" i="14"/>
  <c r="F211" i="14"/>
  <c r="F297" i="14"/>
  <c r="F142" i="14"/>
  <c r="F59" i="14"/>
  <c r="F34" i="14"/>
  <c r="F281" i="14"/>
  <c r="F184" i="14"/>
  <c r="F32" i="14"/>
  <c r="F282" i="14"/>
  <c r="F183" i="14"/>
  <c r="F141" i="14"/>
  <c r="F36" i="14"/>
  <c r="F128" i="14"/>
  <c r="F155" i="14"/>
  <c r="F45" i="14"/>
  <c r="F113" i="14"/>
  <c r="F57" i="14"/>
  <c r="F85" i="14"/>
  <c r="F99" i="14"/>
  <c r="F114" i="14"/>
  <c r="F58" i="14"/>
  <c r="F323" i="14"/>
  <c r="F199" i="14"/>
  <c r="F240" i="14"/>
  <c r="F43" i="14"/>
  <c r="F226" i="14"/>
  <c r="F73" i="14"/>
  <c r="F72" i="14"/>
  <c r="F324" i="14"/>
  <c r="F310" i="14"/>
  <c r="F267" i="14"/>
  <c r="F33" i="14"/>
  <c r="F198" i="14"/>
  <c r="F115" i="14"/>
  <c r="F309" i="14"/>
  <c r="F351" i="14"/>
  <c r="F296" i="14"/>
  <c r="F143" i="14"/>
  <c r="F353" i="14"/>
  <c r="N19" i="5"/>
  <c r="N15" i="5"/>
  <c r="N18" i="5"/>
  <c r="N16" i="5"/>
  <c r="N17" i="5"/>
  <c r="L271" i="11"/>
  <c r="L60" i="11"/>
  <c r="L202" i="11"/>
  <c r="L314" i="11"/>
  <c r="L340" i="11"/>
  <c r="L173" i="11"/>
  <c r="L356" i="11"/>
  <c r="L342" i="11"/>
  <c r="L270" i="11"/>
  <c r="L118" i="11"/>
  <c r="L341" i="11"/>
  <c r="L174" i="11"/>
  <c r="L76" i="11"/>
  <c r="L37" i="11"/>
  <c r="L244" i="11"/>
  <c r="L214" i="11"/>
  <c r="L200" i="11"/>
  <c r="L216" i="11"/>
  <c r="L272" i="11"/>
  <c r="L145" i="11"/>
  <c r="L38" i="11"/>
  <c r="L158" i="11"/>
  <c r="L326" i="11"/>
  <c r="L312" i="11"/>
  <c r="L285" i="11"/>
  <c r="L48" i="11"/>
  <c r="L132" i="11"/>
  <c r="L327" i="11"/>
  <c r="L39" i="11"/>
  <c r="L89" i="11"/>
  <c r="L159" i="11"/>
  <c r="L88" i="11"/>
  <c r="L228" i="11"/>
  <c r="L230" i="11"/>
  <c r="L286" i="11"/>
  <c r="L117" i="11"/>
  <c r="L257" i="11"/>
  <c r="L355" i="11"/>
  <c r="L188" i="11"/>
  <c r="L284" i="11"/>
  <c r="L104" i="11"/>
  <c r="L299" i="11"/>
  <c r="L103" i="11"/>
  <c r="L243" i="11"/>
  <c r="L172" i="11"/>
  <c r="L215" i="11"/>
  <c r="L46" i="11"/>
  <c r="L102" i="11"/>
  <c r="L201" i="11"/>
  <c r="L90" i="11"/>
  <c r="L242" i="11"/>
  <c r="L116" i="11"/>
  <c r="L258" i="11"/>
  <c r="L131" i="11"/>
  <c r="L186" i="11"/>
  <c r="L146" i="11"/>
  <c r="L62" i="11"/>
  <c r="L354" i="11"/>
  <c r="L256" i="11"/>
  <c r="L300" i="11"/>
  <c r="L130" i="11"/>
  <c r="L229" i="11"/>
  <c r="L298" i="11"/>
  <c r="L313" i="11"/>
  <c r="L75" i="11"/>
  <c r="L144" i="11"/>
  <c r="L160" i="11"/>
  <c r="L328" i="11"/>
  <c r="L74" i="11"/>
  <c r="L187" i="11"/>
  <c r="L61" i="11"/>
  <c r="L47" i="11"/>
  <c r="F20" i="4"/>
  <c r="F21" i="4"/>
  <c r="F25" i="4"/>
  <c r="F22" i="4"/>
  <c r="F26" i="4"/>
  <c r="F24" i="4"/>
  <c r="F23" i="4"/>
  <c r="N4" i="14"/>
  <c r="F28" i="12"/>
  <c r="F27" i="12"/>
  <c r="F29" i="12"/>
  <c r="F30" i="12"/>
  <c r="F31" i="12"/>
  <c r="M79" i="4"/>
  <c r="M189" i="4"/>
  <c r="M119" i="4"/>
  <c r="M330" i="4"/>
  <c r="M222" i="4"/>
  <c r="M84" i="4"/>
  <c r="M166" i="4"/>
  <c r="M105" i="4"/>
  <c r="M167" i="4"/>
  <c r="M217" i="4"/>
  <c r="M277" i="4"/>
  <c r="M65" i="4"/>
  <c r="M179" i="4"/>
  <c r="M251" i="4"/>
  <c r="M290" i="4"/>
  <c r="M265" i="4"/>
  <c r="M247" i="4"/>
  <c r="M78" i="4"/>
  <c r="M149" i="4"/>
  <c r="M151" i="4"/>
  <c r="M322" i="4"/>
  <c r="M333" i="4"/>
  <c r="M111" i="4"/>
  <c r="M206" i="4"/>
  <c r="M121" i="4"/>
  <c r="M136" i="4"/>
  <c r="M91" i="4"/>
  <c r="M336" i="4"/>
  <c r="M329" i="4"/>
  <c r="M332" i="4"/>
  <c r="M148" i="4"/>
  <c r="M70" i="4"/>
  <c r="M232" i="4"/>
  <c r="M154" i="4"/>
  <c r="M41" i="4"/>
  <c r="M192" i="4"/>
  <c r="M190" i="4"/>
  <c r="M252" i="4"/>
  <c r="M106" i="4"/>
  <c r="M306" i="4"/>
  <c r="M349" i="4"/>
  <c r="M259" i="4"/>
  <c r="M207" i="4"/>
  <c r="M303" i="4"/>
  <c r="M347" i="4"/>
  <c r="M63" i="4"/>
  <c r="M278" i="4"/>
  <c r="M301" i="4"/>
  <c r="M125" i="4"/>
  <c r="M302" i="4"/>
  <c r="M287" i="4"/>
  <c r="M42" i="4"/>
  <c r="M250" i="4"/>
  <c r="M308" i="4"/>
  <c r="M161" i="4"/>
  <c r="M224" i="4"/>
  <c r="M289" i="4"/>
  <c r="M231" i="4"/>
  <c r="M357" i="4"/>
  <c r="M69" i="4"/>
  <c r="M262" i="4"/>
  <c r="M120" i="4"/>
  <c r="M361" i="4"/>
  <c r="M305" i="4"/>
  <c r="M304" i="4"/>
  <c r="M140" i="4"/>
  <c r="M93" i="4"/>
  <c r="M358" i="4"/>
  <c r="M249" i="4"/>
  <c r="M248" i="4"/>
  <c r="M181" i="4"/>
  <c r="M218" i="4"/>
  <c r="M55" i="4"/>
  <c r="M348" i="4"/>
  <c r="M205" i="4"/>
  <c r="M178" i="4"/>
  <c r="M210" i="4"/>
  <c r="M261" i="4"/>
  <c r="M126" i="4"/>
  <c r="M150" i="4"/>
  <c r="M152" i="4"/>
  <c r="M237" i="4"/>
  <c r="M219" i="4"/>
  <c r="M153" i="4"/>
  <c r="M182" i="4"/>
  <c r="M263" i="4"/>
  <c r="M317" i="4"/>
  <c r="M321" i="4"/>
  <c r="M245" i="4"/>
  <c r="M92" i="4"/>
  <c r="M163" i="4"/>
  <c r="M177" i="4"/>
  <c r="M107" i="4"/>
  <c r="M346" i="4"/>
  <c r="M220" i="4"/>
  <c r="M276" i="4"/>
  <c r="M335" i="4"/>
  <c r="M109" i="4"/>
  <c r="M195" i="4"/>
  <c r="M320" i="4"/>
  <c r="M209" i="4"/>
  <c r="M176" i="4"/>
  <c r="M235" i="4"/>
  <c r="M135" i="4"/>
  <c r="M124" i="4"/>
  <c r="M164" i="4"/>
  <c r="M112" i="4"/>
  <c r="M288" i="4"/>
  <c r="M162" i="4"/>
  <c r="M98" i="4"/>
  <c r="M137" i="4"/>
  <c r="M316" i="4"/>
  <c r="M275" i="4"/>
  <c r="M68" i="4"/>
  <c r="M194" i="4"/>
  <c r="M223" i="4"/>
  <c r="M344" i="4"/>
  <c r="M236" i="4"/>
  <c r="M133" i="4"/>
  <c r="M95" i="4"/>
  <c r="M67" i="4"/>
  <c r="M331" i="4"/>
  <c r="M246" i="4"/>
  <c r="M204" i="4"/>
  <c r="M108" i="4"/>
  <c r="M264" i="4"/>
  <c r="M64" i="4"/>
  <c r="M345" i="4"/>
  <c r="M315" i="4"/>
  <c r="M274" i="4"/>
  <c r="M279" i="4"/>
  <c r="M273" i="4"/>
  <c r="M49" i="4"/>
  <c r="M175" i="4"/>
  <c r="M96" i="4"/>
  <c r="M165" i="4"/>
  <c r="M97" i="4"/>
  <c r="M233" i="4"/>
  <c r="M196" i="4"/>
  <c r="M94" i="4"/>
  <c r="M54" i="4"/>
  <c r="M122" i="4"/>
  <c r="M123" i="4"/>
  <c r="M208" i="4"/>
  <c r="M77" i="4"/>
  <c r="M53" i="4"/>
  <c r="M40" i="4"/>
  <c r="M359" i="4"/>
  <c r="M260" i="4"/>
  <c r="M180" i="4"/>
  <c r="M294" i="4"/>
  <c r="M319" i="4"/>
  <c r="M147" i="4"/>
  <c r="M238" i="4"/>
  <c r="M168" i="4"/>
  <c r="M360" i="4"/>
  <c r="M110" i="4"/>
  <c r="M56" i="4"/>
  <c r="M234" i="4"/>
  <c r="M266" i="4"/>
  <c r="M221" i="4"/>
  <c r="M134" i="4"/>
  <c r="M50" i="4"/>
  <c r="M334" i="4"/>
  <c r="M318" i="4"/>
  <c r="M350" i="4"/>
  <c r="M280" i="4"/>
  <c r="M193" i="4"/>
  <c r="M293" i="4"/>
  <c r="M203" i="4"/>
  <c r="M83" i="4"/>
  <c r="M81" i="4"/>
  <c r="M291" i="4"/>
  <c r="M80" i="4"/>
  <c r="M82" i="4"/>
  <c r="M139" i="4"/>
  <c r="M52" i="4"/>
  <c r="M343" i="4"/>
  <c r="M66" i="4"/>
  <c r="M307" i="4"/>
  <c r="M191" i="4"/>
  <c r="M51" i="4"/>
  <c r="M138" i="4"/>
  <c r="M292" i="4"/>
  <c r="L44" i="11"/>
  <c r="L127" i="11"/>
  <c r="L57" i="11"/>
  <c r="L99" i="11"/>
  <c r="L85" i="11"/>
  <c r="L212" i="11"/>
  <c r="L240" i="11"/>
  <c r="L281" i="11"/>
  <c r="L351" i="11"/>
  <c r="L183" i="11"/>
  <c r="L71" i="11"/>
  <c r="L87" i="11"/>
  <c r="L45" i="11"/>
  <c r="L114" i="11"/>
  <c r="L282" i="11"/>
  <c r="L225" i="11"/>
  <c r="L227" i="11"/>
  <c r="L35" i="11"/>
  <c r="L36" i="11"/>
  <c r="L115" i="11"/>
  <c r="L33" i="11"/>
  <c r="L268" i="11"/>
  <c r="L142" i="11"/>
  <c r="L253" i="11"/>
  <c r="L156" i="11"/>
  <c r="L295" i="11"/>
  <c r="L72" i="11"/>
  <c r="L338" i="11"/>
  <c r="L143" i="11"/>
  <c r="L254" i="11"/>
  <c r="L226" i="11"/>
  <c r="L267" i="11"/>
  <c r="L100" i="11"/>
  <c r="L239" i="11"/>
  <c r="L129" i="11"/>
  <c r="L311" i="11"/>
  <c r="L101" i="11"/>
  <c r="L184" i="11"/>
  <c r="L337" i="11"/>
  <c r="L86" i="11"/>
  <c r="L297" i="11"/>
  <c r="L211" i="11"/>
  <c r="L269" i="11"/>
  <c r="L241" i="11"/>
  <c r="L339" i="11"/>
  <c r="L352" i="11"/>
  <c r="L296" i="11"/>
  <c r="L197" i="11"/>
  <c r="L73" i="11"/>
  <c r="L32" i="11"/>
  <c r="L58" i="11"/>
  <c r="L59" i="11"/>
  <c r="L213" i="11"/>
  <c r="L113" i="11"/>
  <c r="L171" i="11"/>
  <c r="L157" i="11"/>
  <c r="L283" i="11"/>
  <c r="L43" i="11"/>
  <c r="L325" i="11"/>
  <c r="L185" i="11"/>
  <c r="L199" i="11"/>
  <c r="L170" i="11"/>
  <c r="L34" i="11"/>
  <c r="L309" i="11"/>
  <c r="L310" i="11"/>
  <c r="L155" i="11"/>
  <c r="L323" i="11"/>
  <c r="L198" i="11"/>
  <c r="L169" i="11"/>
  <c r="L128" i="11"/>
  <c r="L324" i="11"/>
  <c r="L255" i="11"/>
  <c r="L353" i="11"/>
  <c r="L141" i="11"/>
  <c r="N13" i="4"/>
  <c r="N14" i="4"/>
  <c r="N11" i="4"/>
  <c r="N10" i="4"/>
  <c r="N12" i="4"/>
  <c r="F17" i="4"/>
  <c r="F15" i="4"/>
  <c r="F16" i="4"/>
  <c r="F18" i="4"/>
  <c r="F19" i="4"/>
  <c r="F26" i="14"/>
  <c r="F20" i="14"/>
  <c r="F21" i="14"/>
  <c r="F25" i="14"/>
  <c r="F23" i="14"/>
  <c r="F22" i="14"/>
  <c r="F24" i="14"/>
  <c r="F25" i="5"/>
  <c r="F23" i="5"/>
  <c r="F20" i="5"/>
  <c r="F21" i="5"/>
  <c r="F24" i="5"/>
  <c r="F26" i="5"/>
  <c r="F22" i="5"/>
  <c r="G13" i="13"/>
  <c r="G14" i="13"/>
  <c r="G12" i="13"/>
  <c r="M27" i="15"/>
  <c r="M28" i="15"/>
  <c r="M29" i="15"/>
  <c r="M30" i="15"/>
  <c r="M31" i="15"/>
  <c r="F28" i="14"/>
  <c r="F31" i="14"/>
  <c r="F29" i="14"/>
  <c r="F27" i="14"/>
  <c r="F30" i="14"/>
  <c r="M4" i="11"/>
  <c r="L17" i="15"/>
  <c r="L16" i="15"/>
  <c r="L19" i="15"/>
  <c r="L18" i="15"/>
  <c r="L15" i="15"/>
  <c r="L15" i="4"/>
  <c r="L16" i="4"/>
  <c r="L17" i="4"/>
  <c r="L19" i="4"/>
  <c r="L18" i="4"/>
  <c r="M151" i="14"/>
  <c r="M50" i="14"/>
  <c r="M153" i="14"/>
  <c r="M206" i="14"/>
  <c r="M331" i="14"/>
  <c r="M84" i="14"/>
  <c r="M78" i="14"/>
  <c r="M68" i="14"/>
  <c r="M204" i="14"/>
  <c r="M165" i="14"/>
  <c r="M190" i="14"/>
  <c r="M164" i="14"/>
  <c r="M64" i="14"/>
  <c r="M97" i="14"/>
  <c r="M166" i="14"/>
  <c r="M192" i="14"/>
  <c r="M232" i="14"/>
  <c r="M40" i="14"/>
  <c r="M162" i="14"/>
  <c r="M122" i="14"/>
  <c r="M266" i="14"/>
  <c r="M223" i="14"/>
  <c r="M193" i="14"/>
  <c r="M208" i="14"/>
  <c r="M278" i="14"/>
  <c r="M110" i="14"/>
  <c r="M152" i="14"/>
  <c r="M135" i="14"/>
  <c r="M320" i="14"/>
  <c r="M301" i="14"/>
  <c r="M67" i="14"/>
  <c r="M182" i="14"/>
  <c r="M69" i="14"/>
  <c r="M238" i="14"/>
  <c r="M134" i="14"/>
  <c r="M316" i="14"/>
  <c r="M66" i="14"/>
  <c r="M360" i="14"/>
  <c r="M161" i="14"/>
  <c r="M347" i="14"/>
  <c r="M236" i="14"/>
  <c r="M350" i="14"/>
  <c r="M233" i="14"/>
  <c r="M98" i="14"/>
  <c r="M136" i="14"/>
  <c r="M264" i="14"/>
  <c r="M274" i="14"/>
  <c r="M65" i="14"/>
  <c r="M292" i="14"/>
  <c r="M359" i="14"/>
  <c r="M178" i="14"/>
  <c r="M305" i="14"/>
  <c r="M139" i="14"/>
  <c r="M303" i="14"/>
  <c r="M336" i="14"/>
  <c r="M245" i="14"/>
  <c r="M163" i="14"/>
  <c r="M251" i="14"/>
  <c r="M237" i="14"/>
  <c r="M94" i="14"/>
  <c r="M250" i="14"/>
  <c r="M317" i="14"/>
  <c r="M265" i="14"/>
  <c r="M189" i="14"/>
  <c r="M109" i="14"/>
  <c r="M203" i="14"/>
  <c r="M306" i="14"/>
  <c r="M246" i="14"/>
  <c r="M80" i="14"/>
  <c r="M217" i="14"/>
  <c r="M222" i="14"/>
  <c r="M344" i="14"/>
  <c r="M79" i="14"/>
  <c r="M140" i="14"/>
  <c r="M219" i="14"/>
  <c r="M147" i="14"/>
  <c r="M277" i="14"/>
  <c r="M307" i="14"/>
  <c r="M42" i="14"/>
  <c r="M181" i="14"/>
  <c r="M196" i="14"/>
  <c r="M361" i="14"/>
  <c r="M54" i="14"/>
  <c r="M348" i="14"/>
  <c r="M349" i="14"/>
  <c r="M83" i="14"/>
  <c r="M234" i="14"/>
  <c r="M220" i="14"/>
  <c r="M105" i="14"/>
  <c r="M106" i="14"/>
  <c r="M125" i="14"/>
  <c r="M123" i="14"/>
  <c r="M318" i="14"/>
  <c r="M124" i="14"/>
  <c r="M168" i="14"/>
  <c r="M82" i="14"/>
  <c r="M293" i="14"/>
  <c r="M207" i="14"/>
  <c r="M51" i="14"/>
  <c r="M52" i="14"/>
  <c r="M276" i="14"/>
  <c r="M287" i="14"/>
  <c r="M280" i="14"/>
  <c r="M119" i="14"/>
  <c r="M345" i="14"/>
  <c r="M262" i="14"/>
  <c r="M49" i="14"/>
  <c r="M209" i="14"/>
  <c r="M205" i="14"/>
  <c r="M302" i="14"/>
  <c r="M112" i="14"/>
  <c r="M77" i="14"/>
  <c r="M261" i="14"/>
  <c r="M343" i="14"/>
  <c r="M126" i="14"/>
  <c r="M252" i="14"/>
  <c r="M81" i="14"/>
  <c r="M93" i="14"/>
  <c r="M56" i="14"/>
  <c r="M248" i="14"/>
  <c r="M191" i="14"/>
  <c r="M180" i="14"/>
  <c r="M334" i="14"/>
  <c r="M322" i="14"/>
  <c r="M70" i="14"/>
  <c r="M273" i="14"/>
  <c r="M95" i="14"/>
  <c r="M53" i="14"/>
  <c r="M288" i="14"/>
  <c r="M231" i="14"/>
  <c r="M218" i="14"/>
  <c r="M249" i="14"/>
  <c r="M150" i="14"/>
  <c r="M195" i="14"/>
  <c r="M275" i="14"/>
  <c r="M107" i="14"/>
  <c r="M294" i="14"/>
  <c r="M329" i="14"/>
  <c r="M63" i="14"/>
  <c r="M259" i="14"/>
  <c r="M176" i="14"/>
  <c r="M335" i="14"/>
  <c r="M92" i="14"/>
  <c r="M179" i="14"/>
  <c r="M91" i="14"/>
  <c r="M55" i="14"/>
  <c r="M111" i="14"/>
  <c r="M330" i="14"/>
  <c r="M120" i="14"/>
  <c r="M137" i="14"/>
  <c r="M358" i="14"/>
  <c r="M175" i="14"/>
  <c r="M304" i="14"/>
  <c r="M221" i="14"/>
  <c r="M346" i="14"/>
  <c r="M154" i="14"/>
  <c r="M321" i="14"/>
  <c r="M138" i="14"/>
  <c r="M224" i="14"/>
  <c r="M308" i="14"/>
  <c r="M121" i="14"/>
  <c r="M149" i="14"/>
  <c r="M290" i="14"/>
  <c r="M133" i="14"/>
  <c r="M260" i="14"/>
  <c r="M167" i="14"/>
  <c r="M332" i="14"/>
  <c r="M319" i="14"/>
  <c r="M210" i="14"/>
  <c r="M148" i="14"/>
  <c r="M289" i="14"/>
  <c r="M291" i="14"/>
  <c r="M279" i="14"/>
  <c r="M263" i="14"/>
  <c r="M41" i="14"/>
  <c r="M177" i="14"/>
  <c r="M108" i="14"/>
  <c r="M96" i="14"/>
  <c r="M357" i="14"/>
  <c r="M194" i="14"/>
  <c r="M333" i="14"/>
  <c r="M247" i="14"/>
  <c r="M235" i="14"/>
  <c r="M315" i="14"/>
  <c r="F57" i="13"/>
  <c r="F45" i="13"/>
  <c r="F296" i="13"/>
  <c r="F71" i="13"/>
  <c r="F100" i="13"/>
  <c r="F239" i="13"/>
  <c r="F157" i="13"/>
  <c r="F170" i="13"/>
  <c r="F255" i="13"/>
  <c r="F297" i="13"/>
  <c r="F323" i="13"/>
  <c r="F351" i="13"/>
  <c r="F171" i="13"/>
  <c r="F99" i="13"/>
  <c r="F268" i="13"/>
  <c r="F282" i="13"/>
  <c r="F114" i="13"/>
  <c r="F212" i="13"/>
  <c r="F86" i="13"/>
  <c r="F34" i="13"/>
  <c r="F59" i="13"/>
  <c r="F281" i="13"/>
  <c r="F156" i="13"/>
  <c r="F211" i="13"/>
  <c r="F184" i="13"/>
  <c r="F143" i="13"/>
  <c r="F199" i="13"/>
  <c r="F337" i="13"/>
  <c r="F129" i="13"/>
  <c r="F325" i="13"/>
  <c r="F44" i="13"/>
  <c r="F141" i="13"/>
  <c r="F324" i="13"/>
  <c r="F183" i="13"/>
  <c r="F185" i="13"/>
  <c r="F253" i="13"/>
  <c r="F32" i="13"/>
  <c r="F169" i="13"/>
  <c r="F240" i="13"/>
  <c r="F309" i="13"/>
  <c r="F213" i="13"/>
  <c r="F142" i="13"/>
  <c r="F197" i="13"/>
  <c r="F310" i="13"/>
  <c r="F311" i="13"/>
  <c r="F113" i="13"/>
  <c r="F36" i="13"/>
  <c r="F225" i="13"/>
  <c r="F58" i="13"/>
  <c r="F295" i="13"/>
  <c r="F352" i="13"/>
  <c r="F35" i="13"/>
  <c r="F43" i="13"/>
  <c r="F338" i="13"/>
  <c r="F227" i="13"/>
  <c r="F115" i="13"/>
  <c r="F269" i="13"/>
  <c r="F33" i="13"/>
  <c r="F241" i="13"/>
  <c r="F72" i="13"/>
  <c r="F267" i="13"/>
  <c r="F155" i="13"/>
  <c r="F87" i="13"/>
  <c r="F128" i="13"/>
  <c r="F353" i="13"/>
  <c r="F283" i="13"/>
  <c r="F226" i="13"/>
  <c r="F101" i="13"/>
  <c r="F339" i="13"/>
  <c r="F198" i="13"/>
  <c r="F85" i="13"/>
  <c r="F254" i="13"/>
  <c r="F127" i="13"/>
  <c r="F73" i="13"/>
  <c r="F16" i="14"/>
  <c r="F18" i="14"/>
  <c r="F17" i="14"/>
  <c r="F15" i="14"/>
  <c r="F19" i="14"/>
  <c r="M9" i="13"/>
  <c r="M6" i="13"/>
  <c r="M8" i="13"/>
  <c r="M7" i="13"/>
  <c r="M5" i="13"/>
  <c r="L46" i="4"/>
  <c r="L158" i="4"/>
  <c r="L88" i="4"/>
  <c r="L76" i="4"/>
  <c r="L257" i="4"/>
  <c r="L145" i="4"/>
  <c r="L144" i="4"/>
  <c r="L200" i="4"/>
  <c r="L102" i="4"/>
  <c r="L90" i="4"/>
  <c r="L272" i="4"/>
  <c r="L328" i="4"/>
  <c r="L103" i="4"/>
  <c r="L313" i="4"/>
  <c r="L312" i="4"/>
  <c r="L356" i="4"/>
  <c r="L284" i="4"/>
  <c r="L327" i="4"/>
  <c r="L216" i="4"/>
  <c r="L48" i="4"/>
  <c r="L187" i="4"/>
  <c r="L74" i="4"/>
  <c r="L174" i="4"/>
  <c r="L202" i="4"/>
  <c r="L186" i="4"/>
  <c r="L242" i="4"/>
  <c r="L243" i="4"/>
  <c r="L299" i="4"/>
  <c r="L244" i="4"/>
  <c r="L314" i="4"/>
  <c r="L173" i="4"/>
  <c r="L201" i="4"/>
  <c r="L256" i="4"/>
  <c r="L285" i="4"/>
  <c r="L229" i="4"/>
  <c r="L258" i="4"/>
  <c r="L228" i="4"/>
  <c r="L286" i="4"/>
  <c r="L214" i="4"/>
  <c r="L62" i="4"/>
  <c r="L354" i="4"/>
  <c r="L159" i="4"/>
  <c r="L215" i="4"/>
  <c r="L340" i="4"/>
  <c r="L38" i="4"/>
  <c r="L270" i="4"/>
  <c r="L230" i="4"/>
  <c r="L326" i="4"/>
  <c r="L75" i="4"/>
  <c r="L61" i="4"/>
  <c r="L39" i="4"/>
  <c r="L160" i="4"/>
  <c r="L300" i="4"/>
  <c r="L104" i="4"/>
  <c r="L89" i="4"/>
  <c r="L60" i="4"/>
  <c r="L132" i="4"/>
  <c r="L47" i="4"/>
  <c r="L188" i="4"/>
  <c r="L355" i="4"/>
  <c r="L298" i="4"/>
  <c r="L116" i="4"/>
  <c r="L271" i="4"/>
  <c r="L341" i="4"/>
  <c r="L342" i="4"/>
  <c r="L37" i="4"/>
  <c r="L130" i="4"/>
  <c r="L118" i="4"/>
  <c r="L117" i="4"/>
  <c r="L146" i="4"/>
  <c r="L131" i="4"/>
  <c r="L172" i="4"/>
  <c r="N30" i="12"/>
  <c r="N31" i="12"/>
  <c r="N28" i="12"/>
  <c r="N27" i="12"/>
  <c r="N29" i="12"/>
  <c r="F24" i="13"/>
  <c r="F21" i="13"/>
  <c r="F26" i="13"/>
  <c r="F22" i="13"/>
  <c r="F20" i="13"/>
  <c r="F25" i="13"/>
  <c r="F23" i="13"/>
  <c r="G335" i="4"/>
  <c r="G77" i="4"/>
  <c r="G106" i="4"/>
  <c r="G139" i="4"/>
  <c r="G359" i="4"/>
  <c r="G332" i="4"/>
  <c r="G176" i="4"/>
  <c r="G195" i="4"/>
  <c r="G125" i="4"/>
  <c r="G148" i="4"/>
  <c r="G334" i="4"/>
  <c r="G175" i="4"/>
  <c r="G316" i="4"/>
  <c r="G358" i="4"/>
  <c r="G252" i="4"/>
  <c r="G317" i="4"/>
  <c r="G112" i="4"/>
  <c r="G124" i="4"/>
  <c r="G246" i="4"/>
  <c r="G109" i="4"/>
  <c r="G193" i="4"/>
  <c r="G218" i="4"/>
  <c r="G92" i="4"/>
  <c r="G219" i="4"/>
  <c r="G108" i="4"/>
  <c r="G306" i="4"/>
  <c r="G84" i="4"/>
  <c r="G265" i="4"/>
  <c r="G121" i="4"/>
  <c r="G152" i="4"/>
  <c r="G305" i="4"/>
  <c r="G260" i="4"/>
  <c r="G248" i="4"/>
  <c r="G111" i="4"/>
  <c r="G276" i="4"/>
  <c r="G238" i="4"/>
  <c r="G68" i="4"/>
  <c r="G140" i="4"/>
  <c r="G192" i="4"/>
  <c r="G210" i="4"/>
  <c r="G204" i="4"/>
  <c r="G168" i="4"/>
  <c r="G264" i="4"/>
  <c r="G221" i="4"/>
  <c r="G336" i="4"/>
  <c r="G167" i="4"/>
  <c r="G247" i="4"/>
  <c r="G302" i="4"/>
  <c r="G259" i="4"/>
  <c r="G40" i="4"/>
  <c r="G266" i="4"/>
  <c r="G279" i="4"/>
  <c r="G250" i="4"/>
  <c r="G233" i="4"/>
  <c r="G232" i="4"/>
  <c r="G315" i="4"/>
  <c r="G51" i="4"/>
  <c r="G149" i="4"/>
  <c r="G163" i="4"/>
  <c r="G349" i="4"/>
  <c r="G277" i="4"/>
  <c r="G164" i="4"/>
  <c r="G49" i="4"/>
  <c r="G126" i="4"/>
  <c r="G251" i="4"/>
  <c r="G343" i="4"/>
  <c r="G78" i="4"/>
  <c r="G105" i="4"/>
  <c r="G98" i="4"/>
  <c r="G294" i="4"/>
  <c r="G307" i="4"/>
  <c r="G180" i="4"/>
  <c r="G273" i="4"/>
  <c r="G209" i="4"/>
  <c r="G153" i="4"/>
  <c r="G191" i="4"/>
  <c r="G147" i="4"/>
  <c r="G223" i="4"/>
  <c r="G350" i="4"/>
  <c r="G236" i="4"/>
  <c r="G289" i="4"/>
  <c r="G137" i="4"/>
  <c r="G205" i="4"/>
  <c r="G231" i="4"/>
  <c r="G217" i="4"/>
  <c r="G55" i="4"/>
  <c r="G237" i="4"/>
  <c r="G162" i="4"/>
  <c r="G79" i="4"/>
  <c r="G304" i="4"/>
  <c r="G220" i="4"/>
  <c r="G275" i="4"/>
  <c r="G96" i="4"/>
  <c r="G357" i="4"/>
  <c r="G56" i="4"/>
  <c r="G222" i="4"/>
  <c r="G261" i="4"/>
  <c r="G166" i="4"/>
  <c r="G278" i="4"/>
  <c r="G65" i="4"/>
  <c r="G288" i="4"/>
  <c r="G308" i="4"/>
  <c r="G91" i="4"/>
  <c r="G361" i="4"/>
  <c r="G154" i="4"/>
  <c r="G133" i="4"/>
  <c r="G82" i="4"/>
  <c r="G245" i="4"/>
  <c r="G64" i="4"/>
  <c r="G321" i="4"/>
  <c r="G161" i="4"/>
  <c r="G287" i="4"/>
  <c r="G70" i="4"/>
  <c r="G63" i="4"/>
  <c r="G177" i="4"/>
  <c r="G52" i="4"/>
  <c r="G165" i="4"/>
  <c r="G81" i="4"/>
  <c r="G120" i="4"/>
  <c r="G322" i="4"/>
  <c r="G83" i="4"/>
  <c r="G97" i="4"/>
  <c r="G345" i="4"/>
  <c r="G110" i="4"/>
  <c r="G119" i="4"/>
  <c r="G293" i="4"/>
  <c r="G249" i="4"/>
  <c r="G41" i="4"/>
  <c r="G194" i="4"/>
  <c r="G329" i="4"/>
  <c r="G320" i="4"/>
  <c r="G69" i="4"/>
  <c r="G189" i="4"/>
  <c r="G181" i="4"/>
  <c r="G42" i="4"/>
  <c r="G135" i="4"/>
  <c r="G190" i="4"/>
  <c r="G80" i="4"/>
  <c r="G330" i="4"/>
  <c r="G196" i="4"/>
  <c r="G280" i="4"/>
  <c r="G274" i="4"/>
  <c r="G333" i="4"/>
  <c r="G50" i="4"/>
  <c r="G224" i="4"/>
  <c r="G93" i="4"/>
  <c r="G208" i="4"/>
  <c r="G360" i="4"/>
  <c r="G331" i="4"/>
  <c r="G136" i="4"/>
  <c r="G344" i="4"/>
  <c r="G107" i="4"/>
  <c r="G203" i="4"/>
  <c r="G134" i="4"/>
  <c r="G53" i="4"/>
  <c r="G292" i="4"/>
  <c r="G348" i="4"/>
  <c r="G54" i="4"/>
  <c r="G301" i="4"/>
  <c r="G182" i="4"/>
  <c r="G138" i="4"/>
  <c r="G303" i="4"/>
  <c r="G13" i="5"/>
  <c r="G12" i="5"/>
  <c r="G14" i="5"/>
  <c r="G7" i="14"/>
  <c r="G9" i="14"/>
  <c r="G8" i="14"/>
  <c r="G5" i="14"/>
  <c r="G6" i="14"/>
  <c r="F309" i="12"/>
  <c r="F45" i="12"/>
  <c r="F43" i="12"/>
  <c r="F267" i="12"/>
  <c r="F86" i="12"/>
  <c r="F34" i="12"/>
  <c r="F353" i="12"/>
  <c r="F255" i="12"/>
  <c r="F212" i="12"/>
  <c r="F310" i="12"/>
  <c r="F199" i="12"/>
  <c r="F295" i="12"/>
  <c r="F114" i="12"/>
  <c r="F352" i="12"/>
  <c r="F283" i="12"/>
  <c r="F170" i="12"/>
  <c r="F32" i="12"/>
  <c r="F198" i="12"/>
  <c r="F226" i="12"/>
  <c r="F227" i="12"/>
  <c r="F241" i="12"/>
  <c r="F211" i="12"/>
  <c r="F72" i="12"/>
  <c r="F171" i="12"/>
  <c r="F282" i="12"/>
  <c r="F127" i="12"/>
  <c r="F269" i="12"/>
  <c r="F281" i="12"/>
  <c r="F59" i="12"/>
  <c r="F339" i="12"/>
  <c r="F58" i="12"/>
  <c r="F325" i="12"/>
  <c r="F268" i="12"/>
  <c r="F253" i="12"/>
  <c r="F57" i="12"/>
  <c r="F44" i="12"/>
  <c r="F254" i="12"/>
  <c r="F239" i="12"/>
  <c r="F351" i="12"/>
  <c r="F115" i="12"/>
  <c r="F338" i="12"/>
  <c r="F143" i="12"/>
  <c r="F183" i="12"/>
  <c r="F71" i="12"/>
  <c r="F225" i="12"/>
  <c r="F101" i="12"/>
  <c r="F157" i="12"/>
  <c r="F337" i="12"/>
  <c r="F141" i="12"/>
  <c r="F213" i="12"/>
  <c r="F128" i="12"/>
  <c r="F36" i="12"/>
  <c r="F169" i="12"/>
  <c r="F185" i="12"/>
  <c r="F33" i="12"/>
  <c r="F156" i="12"/>
  <c r="F142" i="12"/>
  <c r="F297" i="12"/>
  <c r="F155" i="12"/>
  <c r="F73" i="12"/>
  <c r="F184" i="12"/>
  <c r="F323" i="12"/>
  <c r="F99" i="12"/>
  <c r="F324" i="12"/>
  <c r="F85" i="12"/>
  <c r="F129" i="12"/>
  <c r="F311" i="12"/>
  <c r="F35" i="12"/>
  <c r="F240" i="12"/>
  <c r="F87" i="12"/>
  <c r="F113" i="12"/>
  <c r="F296" i="12"/>
  <c r="F197" i="12"/>
  <c r="F100" i="12"/>
  <c r="N10" i="5"/>
  <c r="N13" i="5"/>
  <c r="N11" i="5"/>
  <c r="N14" i="5"/>
  <c r="N12" i="5"/>
  <c r="N11" i="14"/>
  <c r="N13" i="14"/>
  <c r="N14" i="14"/>
  <c r="N10" i="14"/>
  <c r="N12" i="14"/>
  <c r="N187" i="4"/>
  <c r="N328" i="4"/>
  <c r="N341" i="4"/>
  <c r="N38" i="4"/>
  <c r="N258" i="4"/>
  <c r="N242" i="4"/>
  <c r="N284" i="4"/>
  <c r="N200" i="4"/>
  <c r="N354" i="4"/>
  <c r="N46" i="4"/>
  <c r="N201" i="4"/>
  <c r="N342" i="4"/>
  <c r="N104" i="4"/>
  <c r="N88" i="4"/>
  <c r="N228" i="4"/>
  <c r="N299" i="4"/>
  <c r="N243" i="4"/>
  <c r="N48" i="4"/>
  <c r="N62" i="4"/>
  <c r="N298" i="4"/>
  <c r="N159" i="4"/>
  <c r="N74" i="4"/>
  <c r="N103" i="4"/>
  <c r="N60" i="4"/>
  <c r="N230" i="4"/>
  <c r="N47" i="4"/>
  <c r="N117" i="4"/>
  <c r="N118" i="4"/>
  <c r="N327" i="4"/>
  <c r="N61" i="4"/>
  <c r="N131" i="4"/>
  <c r="N116" i="4"/>
  <c r="N256" i="4"/>
  <c r="N285" i="4"/>
  <c r="N270" i="4"/>
  <c r="N130" i="4"/>
  <c r="N286" i="4"/>
  <c r="N145" i="4"/>
  <c r="N75" i="4"/>
  <c r="N188" i="4"/>
  <c r="N272" i="4"/>
  <c r="N172" i="4"/>
  <c r="N300" i="4"/>
  <c r="N89" i="4"/>
  <c r="N37" i="4"/>
  <c r="N313" i="4"/>
  <c r="N132" i="4"/>
  <c r="N356" i="4"/>
  <c r="N214" i="4"/>
  <c r="N355" i="4"/>
  <c r="N102" i="4"/>
  <c r="N39" i="4"/>
  <c r="N215" i="4"/>
  <c r="N174" i="4"/>
  <c r="N229" i="4"/>
  <c r="N202" i="4"/>
  <c r="N257" i="4"/>
  <c r="N326" i="4"/>
  <c r="N244" i="4"/>
  <c r="N216" i="4"/>
  <c r="N173" i="4"/>
  <c r="N90" i="4"/>
  <c r="N158" i="4"/>
  <c r="N271" i="4"/>
  <c r="N340" i="4"/>
  <c r="N76" i="4"/>
  <c r="N312" i="4"/>
  <c r="N186" i="4"/>
  <c r="N144" i="4"/>
  <c r="N314" i="4"/>
  <c r="N146" i="4"/>
  <c r="N160" i="4"/>
  <c r="F6" i="11"/>
  <c r="F9" i="11"/>
  <c r="F8" i="11"/>
  <c r="F7" i="11"/>
  <c r="F5" i="11"/>
  <c r="F9" i="5"/>
  <c r="F7" i="5"/>
  <c r="F5" i="5"/>
  <c r="F8" i="5"/>
  <c r="F6" i="5"/>
  <c r="F9" i="14"/>
  <c r="F6" i="14"/>
  <c r="F7" i="14"/>
  <c r="F8" i="14"/>
  <c r="F5" i="14"/>
  <c r="F7" i="13"/>
  <c r="F6" i="13"/>
  <c r="F9" i="13"/>
  <c r="F8" i="13"/>
  <c r="F5" i="13"/>
  <c r="F15" i="11"/>
  <c r="F18" i="11"/>
  <c r="F16" i="11"/>
  <c r="F17" i="11"/>
  <c r="F19" i="11"/>
  <c r="F18" i="13"/>
  <c r="F16" i="13"/>
  <c r="F15" i="13"/>
  <c r="F17" i="13"/>
  <c r="F19" i="13"/>
  <c r="F22" i="11"/>
  <c r="F23" i="11"/>
  <c r="F24" i="11"/>
  <c r="F20" i="11"/>
  <c r="F21" i="11"/>
  <c r="F26" i="11"/>
  <c r="F25" i="11"/>
  <c r="F25" i="12"/>
  <c r="F24" i="12"/>
  <c r="F22" i="12"/>
  <c r="F23" i="12"/>
  <c r="F20" i="12"/>
  <c r="F26" i="12"/>
  <c r="F21" i="12"/>
  <c r="F26" i="15"/>
  <c r="F25" i="15"/>
  <c r="F20" i="15"/>
  <c r="F21" i="15"/>
  <c r="F24" i="15"/>
  <c r="F22" i="15"/>
  <c r="F23" i="15"/>
  <c r="G223" i="11"/>
  <c r="G82" i="11"/>
  <c r="G65" i="11"/>
  <c r="G112" i="11"/>
  <c r="G217" i="11"/>
  <c r="G344" i="11"/>
  <c r="G304" i="11"/>
  <c r="G91" i="11"/>
  <c r="G84" i="11"/>
  <c r="G261" i="11"/>
  <c r="G83" i="11"/>
  <c r="G361" i="11"/>
  <c r="G148" i="11"/>
  <c r="G274" i="11"/>
  <c r="G105" i="11"/>
  <c r="G332" i="11"/>
  <c r="G277" i="11"/>
  <c r="G331" i="11"/>
  <c r="G220" i="11"/>
  <c r="G177" i="11"/>
  <c r="G111" i="11"/>
  <c r="G168" i="11"/>
  <c r="G233" i="11"/>
  <c r="G124" i="11"/>
  <c r="G247" i="11"/>
  <c r="G249" i="11"/>
  <c r="G252" i="11"/>
  <c r="G133" i="11"/>
  <c r="G315" i="11"/>
  <c r="G335" i="11"/>
  <c r="G265" i="11"/>
  <c r="G259" i="11"/>
  <c r="G152" i="11"/>
  <c r="G189" i="11"/>
  <c r="G161" i="11"/>
  <c r="G135" i="11"/>
  <c r="G343" i="11"/>
  <c r="G264" i="11"/>
  <c r="G360" i="11"/>
  <c r="G190" i="11"/>
  <c r="G79" i="11"/>
  <c r="G69" i="11"/>
  <c r="G203" i="11"/>
  <c r="G266" i="11"/>
  <c r="G275" i="11"/>
  <c r="G236" i="11"/>
  <c r="G167" i="11"/>
  <c r="G164" i="11"/>
  <c r="G349" i="11"/>
  <c r="G153" i="11"/>
  <c r="G306" i="11"/>
  <c r="G80" i="11"/>
  <c r="G221" i="11"/>
  <c r="G68" i="11"/>
  <c r="G77" i="11"/>
  <c r="G307" i="11"/>
  <c r="G64" i="11"/>
  <c r="G232" i="11"/>
  <c r="G126" i="11"/>
  <c r="G303" i="11"/>
  <c r="G134" i="11"/>
  <c r="G181" i="11"/>
  <c r="G182" i="11"/>
  <c r="G136" i="11"/>
  <c r="G317" i="11"/>
  <c r="G260" i="11"/>
  <c r="G98" i="11"/>
  <c r="G93" i="11"/>
  <c r="G359" i="11"/>
  <c r="G302" i="11"/>
  <c r="G251" i="11"/>
  <c r="G336" i="11"/>
  <c r="G96" i="11"/>
  <c r="G154" i="11"/>
  <c r="G50" i="11"/>
  <c r="G245" i="11"/>
  <c r="G63" i="11"/>
  <c r="G330" i="11"/>
  <c r="G137" i="11"/>
  <c r="G305" i="11"/>
  <c r="G78" i="11"/>
  <c r="G193" i="11"/>
  <c r="G293" i="11"/>
  <c r="G194" i="11"/>
  <c r="G175" i="11"/>
  <c r="G250" i="11"/>
  <c r="G110" i="11"/>
  <c r="G333" i="11"/>
  <c r="G308" i="11"/>
  <c r="G357" i="11"/>
  <c r="G224" i="11"/>
  <c r="G49" i="11"/>
  <c r="G294" i="11"/>
  <c r="G162" i="11"/>
  <c r="G40" i="11"/>
  <c r="G321" i="11"/>
  <c r="G246" i="11"/>
  <c r="G180" i="11"/>
  <c r="G147" i="11"/>
  <c r="G276" i="11"/>
  <c r="G208" i="11"/>
  <c r="G301" i="11"/>
  <c r="G204" i="11"/>
  <c r="G163" i="11"/>
  <c r="G210" i="11"/>
  <c r="G322" i="11"/>
  <c r="G231" i="11"/>
  <c r="G292" i="11"/>
  <c r="G92" i="11"/>
  <c r="G329" i="11"/>
  <c r="G109" i="11"/>
  <c r="G238" i="11"/>
  <c r="G51" i="11"/>
  <c r="G42" i="11"/>
  <c r="G334" i="11"/>
  <c r="G166" i="11"/>
  <c r="G287" i="11"/>
  <c r="G288" i="11"/>
  <c r="G108" i="11"/>
  <c r="G107" i="11"/>
  <c r="G55" i="11"/>
  <c r="G205" i="11"/>
  <c r="G125" i="11"/>
  <c r="G120" i="11"/>
  <c r="G218" i="11"/>
  <c r="G140" i="11"/>
  <c r="G165" i="11"/>
  <c r="G209" i="11"/>
  <c r="G119" i="11"/>
  <c r="G56" i="11"/>
  <c r="G41" i="11"/>
  <c r="G350" i="11"/>
  <c r="G176" i="11"/>
  <c r="G138" i="11"/>
  <c r="G191" i="11"/>
  <c r="G81" i="11"/>
  <c r="G358" i="11"/>
  <c r="G316" i="11"/>
  <c r="G248" i="11"/>
  <c r="G195" i="11"/>
  <c r="G70" i="11"/>
  <c r="G273" i="11"/>
  <c r="G97" i="11"/>
  <c r="G149" i="11"/>
  <c r="G278" i="11"/>
  <c r="G192" i="11"/>
  <c r="G320" i="11"/>
  <c r="G53" i="11"/>
  <c r="G54" i="11"/>
  <c r="G106" i="11"/>
  <c r="G280" i="11"/>
  <c r="G52" i="11"/>
  <c r="G289" i="11"/>
  <c r="G196" i="11"/>
  <c r="G345" i="11"/>
  <c r="G219" i="11"/>
  <c r="G222" i="11"/>
  <c r="G139" i="11"/>
  <c r="G237" i="11"/>
  <c r="G279" i="11"/>
  <c r="G348" i="11"/>
  <c r="G121" i="11"/>
  <c r="G201" i="15"/>
  <c r="G312" i="15"/>
  <c r="G340" i="15"/>
  <c r="G75" i="15"/>
  <c r="G354" i="15"/>
  <c r="G89" i="15"/>
  <c r="G258" i="15"/>
  <c r="G271" i="15"/>
  <c r="G90" i="15"/>
  <c r="G257" i="15"/>
  <c r="G172" i="15"/>
  <c r="G46" i="15"/>
  <c r="G341" i="15"/>
  <c r="G130" i="15"/>
  <c r="G243" i="15"/>
  <c r="G216" i="15"/>
  <c r="G61" i="15"/>
  <c r="G76" i="15"/>
  <c r="G131" i="15"/>
  <c r="G145" i="15"/>
  <c r="G173" i="15"/>
  <c r="G272" i="15"/>
  <c r="G104" i="15"/>
  <c r="G47" i="15"/>
  <c r="G299" i="15"/>
  <c r="G300" i="15"/>
  <c r="G187" i="15"/>
  <c r="G160" i="15"/>
  <c r="G144" i="15"/>
  <c r="G229" i="15"/>
  <c r="G326" i="15"/>
  <c r="G286" i="15"/>
  <c r="G102" i="15"/>
  <c r="G285" i="15"/>
  <c r="G215" i="15"/>
  <c r="G242" i="15"/>
  <c r="G174" i="15"/>
  <c r="G188" i="15"/>
  <c r="G88" i="15"/>
  <c r="G284" i="15"/>
  <c r="G62" i="15"/>
  <c r="G159" i="15"/>
  <c r="G186" i="15"/>
  <c r="G314" i="15"/>
  <c r="G37" i="15"/>
  <c r="G158" i="15"/>
  <c r="G356" i="15"/>
  <c r="G313" i="15"/>
  <c r="G355" i="15"/>
  <c r="G214" i="15"/>
  <c r="G117" i="15"/>
  <c r="G48" i="15"/>
  <c r="G146" i="15"/>
  <c r="G202" i="15"/>
  <c r="G118" i="15"/>
  <c r="G116" i="15"/>
  <c r="G74" i="15"/>
  <c r="G103" i="15"/>
  <c r="G298" i="15"/>
  <c r="G60" i="15"/>
  <c r="G244" i="15"/>
  <c r="G328" i="15"/>
  <c r="G270" i="15"/>
  <c r="G342" i="15"/>
  <c r="G256" i="15"/>
  <c r="G228" i="15"/>
  <c r="G230" i="15"/>
  <c r="G200" i="15"/>
  <c r="G327" i="15"/>
  <c r="G132" i="15"/>
  <c r="G12" i="14"/>
  <c r="G14" i="14"/>
  <c r="G13" i="14"/>
  <c r="F31" i="5"/>
  <c r="F27" i="5"/>
  <c r="F30" i="5"/>
  <c r="F29" i="5"/>
  <c r="F28" i="5"/>
  <c r="M4" i="15"/>
  <c r="M204" i="15"/>
  <c r="M263" i="15"/>
  <c r="M277" i="15"/>
  <c r="M302" i="15"/>
  <c r="M108" i="15"/>
  <c r="M335" i="15"/>
  <c r="M77" i="15"/>
  <c r="M139" i="15"/>
  <c r="M122" i="15"/>
  <c r="M343" i="15"/>
  <c r="M361" i="15"/>
  <c r="M344" i="15"/>
  <c r="M250" i="15"/>
  <c r="M176" i="15"/>
  <c r="M238" i="15"/>
  <c r="M97" i="15"/>
  <c r="M69" i="15"/>
  <c r="M279" i="15"/>
  <c r="M109" i="15"/>
  <c r="M42" i="15"/>
  <c r="M320" i="15"/>
  <c r="M208" i="15"/>
  <c r="M70" i="15"/>
  <c r="M40" i="15"/>
  <c r="M49" i="15"/>
  <c r="M163" i="15"/>
  <c r="M196" i="15"/>
  <c r="M68" i="15"/>
  <c r="M261" i="15"/>
  <c r="M79" i="15"/>
  <c r="M224" i="15"/>
  <c r="M164" i="15"/>
  <c r="M251" i="15"/>
  <c r="M161" i="15"/>
  <c r="M288" i="15"/>
  <c r="M291" i="15"/>
  <c r="M110" i="15"/>
  <c r="M94" i="15"/>
  <c r="M189" i="15"/>
  <c r="M292" i="15"/>
  <c r="M153" i="15"/>
  <c r="M315" i="15"/>
  <c r="M222" i="15"/>
  <c r="M265" i="15"/>
  <c r="M154" i="15"/>
  <c r="M316" i="15"/>
  <c r="M126" i="15"/>
  <c r="M93" i="15"/>
  <c r="M293" i="15"/>
  <c r="M138" i="15"/>
  <c r="M51" i="15"/>
  <c r="M233" i="15"/>
  <c r="M232" i="15"/>
  <c r="M50" i="15"/>
  <c r="M105" i="15"/>
  <c r="M308" i="15"/>
  <c r="M330" i="15"/>
  <c r="M273" i="15"/>
  <c r="M83" i="15"/>
  <c r="M221" i="15"/>
  <c r="M210" i="15"/>
  <c r="M148" i="15"/>
  <c r="M41" i="15"/>
  <c r="M112" i="15"/>
  <c r="M150" i="15"/>
  <c r="M345" i="15"/>
  <c r="M357" i="15"/>
  <c r="M303" i="15"/>
  <c r="M332" i="15"/>
  <c r="M219" i="15"/>
  <c r="M120" i="15"/>
  <c r="M209" i="15"/>
  <c r="M149" i="15"/>
  <c r="M347" i="15"/>
  <c r="M235" i="15"/>
  <c r="M123" i="15"/>
  <c r="M133" i="15"/>
  <c r="M305" i="15"/>
  <c r="M190" i="15"/>
  <c r="M218" i="15"/>
  <c r="M247" i="15"/>
  <c r="M231" i="15"/>
  <c r="M165" i="15"/>
  <c r="M319" i="15"/>
  <c r="M348" i="15"/>
  <c r="M81" i="15"/>
  <c r="M236" i="15"/>
  <c r="M245" i="15"/>
  <c r="M52" i="15"/>
  <c r="M181" i="15"/>
  <c r="M317" i="15"/>
  <c r="M336" i="15"/>
  <c r="M290" i="15"/>
  <c r="M275" i="15"/>
  <c r="M106" i="15"/>
  <c r="M260" i="15"/>
  <c r="M346" i="15"/>
  <c r="M55" i="15"/>
  <c r="M53" i="15"/>
  <c r="M207" i="15"/>
  <c r="M84" i="15"/>
  <c r="M137" i="15"/>
  <c r="M147" i="15"/>
  <c r="M304" i="15"/>
  <c r="M266" i="15"/>
  <c r="M140" i="15"/>
  <c r="M278" i="15"/>
  <c r="M152" i="15"/>
  <c r="M259" i="15"/>
  <c r="M167" i="15"/>
  <c r="M136" i="15"/>
  <c r="M54" i="15"/>
  <c r="M178" i="15"/>
  <c r="M223" i="15"/>
  <c r="M237" i="15"/>
  <c r="M162" i="15"/>
  <c r="M91" i="15"/>
  <c r="M249" i="15"/>
  <c r="M287" i="15"/>
  <c r="M135" i="15"/>
  <c r="M82" i="15"/>
  <c r="M234" i="15"/>
  <c r="M98" i="15"/>
  <c r="M276" i="15"/>
  <c r="M191" i="15"/>
  <c r="M306" i="15"/>
  <c r="M177" i="15"/>
  <c r="M194" i="15"/>
  <c r="M168" i="15"/>
  <c r="M121" i="15"/>
  <c r="M63" i="15"/>
  <c r="M294" i="15"/>
  <c r="M119" i="15"/>
  <c r="M180" i="15"/>
  <c r="M203" i="15"/>
  <c r="M151" i="15"/>
  <c r="M331" i="15"/>
  <c r="M334" i="15"/>
  <c r="M329" i="15"/>
  <c r="M262" i="15"/>
  <c r="M107" i="15"/>
  <c r="M95" i="15"/>
  <c r="M220" i="15"/>
  <c r="M321" i="15"/>
  <c r="M64" i="15"/>
  <c r="M66" i="15"/>
  <c r="M359" i="15"/>
  <c r="M280" i="15"/>
  <c r="M96" i="15"/>
  <c r="M322" i="15"/>
  <c r="M301" i="15"/>
  <c r="M166" i="15"/>
  <c r="M360" i="15"/>
  <c r="M246" i="15"/>
  <c r="M307" i="15"/>
  <c r="M350" i="15"/>
  <c r="M80" i="15"/>
  <c r="M333" i="15"/>
  <c r="M179" i="15"/>
  <c r="M56" i="15"/>
  <c r="M124" i="15"/>
  <c r="M217" i="15"/>
  <c r="M111" i="15"/>
  <c r="M358" i="15"/>
  <c r="M134" i="15"/>
  <c r="M65" i="15"/>
  <c r="M205" i="15"/>
  <c r="M349" i="15"/>
  <c r="M318" i="15"/>
  <c r="M248" i="15"/>
  <c r="M182" i="15"/>
  <c r="M78" i="15"/>
  <c r="M192" i="15"/>
  <c r="M92" i="15"/>
  <c r="M195" i="15"/>
  <c r="M252" i="15"/>
  <c r="M264" i="15"/>
  <c r="M206" i="15"/>
  <c r="M67" i="15"/>
  <c r="M274" i="15"/>
  <c r="M289" i="15"/>
  <c r="M125" i="15"/>
  <c r="M193" i="15"/>
  <c r="M175" i="15"/>
  <c r="F170" i="5"/>
  <c r="F281" i="5"/>
  <c r="F141" i="5"/>
  <c r="F184" i="5"/>
  <c r="F353" i="5"/>
  <c r="F227" i="5"/>
  <c r="F57" i="5"/>
  <c r="F142" i="5"/>
  <c r="F282" i="5"/>
  <c r="F311" i="5"/>
  <c r="F44" i="5"/>
  <c r="F213" i="5"/>
  <c r="F34" i="5"/>
  <c r="F268" i="5"/>
  <c r="F129" i="5"/>
  <c r="F32" i="5"/>
  <c r="F324" i="5"/>
  <c r="F283" i="5"/>
  <c r="F45" i="5"/>
  <c r="F36" i="5"/>
  <c r="F128" i="5"/>
  <c r="F226" i="5"/>
  <c r="F269" i="5"/>
  <c r="F169" i="5"/>
  <c r="F171" i="5"/>
  <c r="F211" i="5"/>
  <c r="F143" i="5"/>
  <c r="F72" i="5"/>
  <c r="F100" i="5"/>
  <c r="F198" i="5"/>
  <c r="F59" i="5"/>
  <c r="F115" i="5"/>
  <c r="F240" i="5"/>
  <c r="F239" i="5"/>
  <c r="F325" i="5"/>
  <c r="F85" i="5"/>
  <c r="F113" i="5"/>
  <c r="F339" i="5"/>
  <c r="F58" i="5"/>
  <c r="F337" i="5"/>
  <c r="F295" i="5"/>
  <c r="F296" i="5"/>
  <c r="F338" i="5"/>
  <c r="F352" i="5"/>
  <c r="F33" i="5"/>
  <c r="F351" i="5"/>
  <c r="F183" i="5"/>
  <c r="F185" i="5"/>
  <c r="F225" i="5"/>
  <c r="F199" i="5"/>
  <c r="F254" i="5"/>
  <c r="F297" i="5"/>
  <c r="F155" i="5"/>
  <c r="F99" i="5"/>
  <c r="F87" i="5"/>
  <c r="F156" i="5"/>
  <c r="F101" i="5"/>
  <c r="F197" i="5"/>
  <c r="F86" i="5"/>
  <c r="F35" i="5"/>
  <c r="F310" i="5"/>
  <c r="F323" i="5"/>
  <c r="F71" i="5"/>
  <c r="F309" i="5"/>
  <c r="F255" i="5"/>
  <c r="F241" i="5"/>
  <c r="F157" i="5"/>
  <c r="F114" i="5"/>
  <c r="F212" i="5"/>
  <c r="F267" i="5"/>
  <c r="F43" i="5"/>
  <c r="F73" i="5"/>
  <c r="F127" i="5"/>
  <c r="F253" i="5"/>
  <c r="F7" i="15"/>
  <c r="F9" i="15"/>
  <c r="F6" i="15"/>
  <c r="F8" i="15"/>
  <c r="F5" i="15"/>
  <c r="M28" i="14"/>
  <c r="M30" i="14"/>
  <c r="M31" i="14"/>
  <c r="M27" i="14"/>
  <c r="M29" i="14"/>
  <c r="M4" i="13"/>
  <c r="G17" i="12"/>
  <c r="G16" i="12"/>
  <c r="G19" i="12"/>
  <c r="G15" i="12"/>
  <c r="G18" i="12"/>
  <c r="L14" i="15"/>
  <c r="L13" i="15"/>
  <c r="L10" i="15"/>
  <c r="L12" i="15"/>
  <c r="L11" i="15"/>
  <c r="J13" i="14" l="1"/>
  <c r="J14" i="14"/>
  <c r="J12" i="14"/>
  <c r="J14" i="12"/>
  <c r="J12" i="12"/>
  <c r="J13" i="12"/>
  <c r="I18" i="13"/>
  <c r="I16" i="13"/>
  <c r="I19" i="13"/>
  <c r="I17" i="13"/>
  <c r="I15" i="13"/>
  <c r="J17" i="5"/>
  <c r="J19" i="5"/>
  <c r="J18" i="5"/>
  <c r="J15" i="5"/>
  <c r="J16" i="5"/>
  <c r="I315" i="12"/>
  <c r="I121" i="12"/>
  <c r="I136" i="12"/>
  <c r="I191" i="12"/>
  <c r="I219" i="12"/>
  <c r="I112" i="12"/>
  <c r="I137" i="12"/>
  <c r="I135" i="12"/>
  <c r="I276" i="12"/>
  <c r="I249" i="12"/>
  <c r="I274" i="12"/>
  <c r="I163" i="12"/>
  <c r="I138" i="12"/>
  <c r="I149" i="12"/>
  <c r="I70" i="12"/>
  <c r="I322" i="12"/>
  <c r="I349" i="12"/>
  <c r="I320" i="12"/>
  <c r="I205" i="12"/>
  <c r="I167" i="12"/>
  <c r="I222" i="12"/>
  <c r="I97" i="12"/>
  <c r="I252" i="12"/>
  <c r="I343" i="12"/>
  <c r="I80" i="12"/>
  <c r="I152" i="12"/>
  <c r="I56" i="12"/>
  <c r="I133" i="12"/>
  <c r="I278" i="12"/>
  <c r="I96" i="12"/>
  <c r="I40" i="12"/>
  <c r="I196" i="12"/>
  <c r="I218" i="12"/>
  <c r="I265" i="12"/>
  <c r="I251" i="12"/>
  <c r="I348" i="12"/>
  <c r="I54" i="12"/>
  <c r="I105" i="12"/>
  <c r="I279" i="12"/>
  <c r="I292" i="12"/>
  <c r="I361" i="12"/>
  <c r="I332" i="12"/>
  <c r="I193" i="12"/>
  <c r="I275" i="12"/>
  <c r="I224" i="12"/>
  <c r="I65" i="12"/>
  <c r="I140" i="12"/>
  <c r="I42" i="12"/>
  <c r="I63" i="12"/>
  <c r="I294" i="12"/>
  <c r="I305" i="12"/>
  <c r="I273" i="12"/>
  <c r="I194" i="12"/>
  <c r="I237" i="12"/>
  <c r="I231" i="12"/>
  <c r="I261" i="12"/>
  <c r="I288" i="12"/>
  <c r="I77" i="12"/>
  <c r="I330" i="12"/>
  <c r="I69" i="12"/>
  <c r="I247" i="12"/>
  <c r="I264" i="12"/>
  <c r="I83" i="12"/>
  <c r="I209" i="12"/>
  <c r="I334" i="12"/>
  <c r="I266" i="12"/>
  <c r="I359" i="12"/>
  <c r="I306" i="12"/>
  <c r="I248" i="12"/>
  <c r="I336" i="12"/>
  <c r="I189" i="12"/>
  <c r="I301" i="12"/>
  <c r="I164" i="12"/>
  <c r="I162" i="12"/>
  <c r="I111" i="12"/>
  <c r="I120" i="12"/>
  <c r="I280" i="12"/>
  <c r="I344" i="12"/>
  <c r="I289" i="12"/>
  <c r="I287" i="12"/>
  <c r="I79" i="12"/>
  <c r="I192" i="12"/>
  <c r="I223" i="12"/>
  <c r="I220" i="12"/>
  <c r="I329" i="12"/>
  <c r="I78" i="12"/>
  <c r="I358" i="12"/>
  <c r="I93" i="12"/>
  <c r="I53" i="12"/>
  <c r="I50" i="12"/>
  <c r="I260" i="12"/>
  <c r="I64" i="12"/>
  <c r="I307" i="12"/>
  <c r="I181" i="12"/>
  <c r="I302" i="12"/>
  <c r="I245" i="12"/>
  <c r="I277" i="12"/>
  <c r="I52" i="12"/>
  <c r="I233" i="12"/>
  <c r="I92" i="12"/>
  <c r="I208" i="12"/>
  <c r="I110" i="12"/>
  <c r="I126" i="12"/>
  <c r="I139" i="12"/>
  <c r="I335" i="12"/>
  <c r="I119" i="12"/>
  <c r="I154" i="12"/>
  <c r="I333" i="12"/>
  <c r="I246" i="12"/>
  <c r="I357" i="12"/>
  <c r="I180" i="12"/>
  <c r="I51" i="12"/>
  <c r="I204" i="12"/>
  <c r="I81" i="12"/>
  <c r="I91" i="12"/>
  <c r="I148" i="12"/>
  <c r="I175" i="12"/>
  <c r="I321" i="12"/>
  <c r="I177" i="12"/>
  <c r="I232" i="12"/>
  <c r="I109" i="12"/>
  <c r="I190" i="12"/>
  <c r="I236" i="12"/>
  <c r="I82" i="12"/>
  <c r="I124" i="12"/>
  <c r="I210" i="12"/>
  <c r="I84" i="12"/>
  <c r="I106" i="12"/>
  <c r="I147" i="12"/>
  <c r="I259" i="12"/>
  <c r="I308" i="12"/>
  <c r="I108" i="12"/>
  <c r="I293" i="12"/>
  <c r="I176" i="12"/>
  <c r="I203" i="12"/>
  <c r="I166" i="12"/>
  <c r="I238" i="12"/>
  <c r="I250" i="12"/>
  <c r="I98" i="12"/>
  <c r="I221" i="12"/>
  <c r="I317" i="12"/>
  <c r="I350" i="12"/>
  <c r="I134" i="12"/>
  <c r="I107" i="12"/>
  <c r="I182" i="12"/>
  <c r="I195" i="12"/>
  <c r="I303" i="12"/>
  <c r="I345" i="12"/>
  <c r="I316" i="12"/>
  <c r="I41" i="12"/>
  <c r="I360" i="12"/>
  <c r="I125" i="12"/>
  <c r="I217" i="12"/>
  <c r="I168" i="12"/>
  <c r="I165" i="12"/>
  <c r="I153" i="12"/>
  <c r="I161" i="12"/>
  <c r="I68" i="12"/>
  <c r="I49" i="12"/>
  <c r="I55" i="12"/>
  <c r="I304" i="12"/>
  <c r="I331" i="12"/>
  <c r="J307" i="12"/>
  <c r="J53" i="12"/>
  <c r="J287" i="12"/>
  <c r="J112" i="12"/>
  <c r="J190" i="12"/>
  <c r="J182" i="12"/>
  <c r="J166" i="12"/>
  <c r="J308" i="12"/>
  <c r="J266" i="12"/>
  <c r="J209" i="12"/>
  <c r="J165" i="12"/>
  <c r="J84" i="12"/>
  <c r="J91" i="12"/>
  <c r="J134" i="12"/>
  <c r="J40" i="12"/>
  <c r="J164" i="12"/>
  <c r="J121" i="12"/>
  <c r="J277" i="12"/>
  <c r="J119" i="12"/>
  <c r="J360" i="12"/>
  <c r="J278" i="12"/>
  <c r="J317" i="12"/>
  <c r="J350" i="12"/>
  <c r="J180" i="12"/>
  <c r="J81" i="12"/>
  <c r="J83" i="12"/>
  <c r="J195" i="12"/>
  <c r="J175" i="12"/>
  <c r="J322" i="12"/>
  <c r="J65" i="12"/>
  <c r="J135" i="12"/>
  <c r="J153" i="12"/>
  <c r="J92" i="12"/>
  <c r="J315" i="12"/>
  <c r="J359" i="12"/>
  <c r="J279" i="12"/>
  <c r="J247" i="12"/>
  <c r="J316" i="12"/>
  <c r="J245" i="12"/>
  <c r="J152" i="12"/>
  <c r="J224" i="12"/>
  <c r="J301" i="12"/>
  <c r="J222" i="12"/>
  <c r="J330" i="12"/>
  <c r="J334" i="12"/>
  <c r="J223" i="12"/>
  <c r="J249" i="12"/>
  <c r="J161" i="12"/>
  <c r="J120" i="12"/>
  <c r="J176" i="12"/>
  <c r="J204" i="12"/>
  <c r="J149" i="12"/>
  <c r="J163" i="12"/>
  <c r="J260" i="12"/>
  <c r="J168" i="12"/>
  <c r="J333" i="12"/>
  <c r="J246" i="12"/>
  <c r="J42" i="12"/>
  <c r="J148" i="12"/>
  <c r="J139" i="12"/>
  <c r="J208" i="12"/>
  <c r="J349" i="12"/>
  <c r="J288" i="12"/>
  <c r="J233" i="12"/>
  <c r="J361" i="12"/>
  <c r="J236" i="12"/>
  <c r="J50" i="12"/>
  <c r="J140" i="12"/>
  <c r="J302" i="12"/>
  <c r="J63" i="12"/>
  <c r="J293" i="12"/>
  <c r="J264" i="12"/>
  <c r="J332" i="12"/>
  <c r="J261" i="12"/>
  <c r="J280" i="12"/>
  <c r="J106" i="12"/>
  <c r="J177" i="12"/>
  <c r="J55" i="12"/>
  <c r="J70" i="12"/>
  <c r="J80" i="12"/>
  <c r="J78" i="12"/>
  <c r="J191" i="12"/>
  <c r="J136" i="12"/>
  <c r="J220" i="12"/>
  <c r="J329" i="12"/>
  <c r="J79" i="12"/>
  <c r="J219" i="12"/>
  <c r="J273" i="12"/>
  <c r="J133" i="12"/>
  <c r="J336" i="12"/>
  <c r="J194" i="12"/>
  <c r="J97" i="12"/>
  <c r="J320" i="12"/>
  <c r="J162" i="12"/>
  <c r="J64" i="12"/>
  <c r="J68" i="12"/>
  <c r="J192" i="12"/>
  <c r="J41" i="12"/>
  <c r="J210" i="12"/>
  <c r="J289" i="12"/>
  <c r="J221" i="12"/>
  <c r="J147" i="12"/>
  <c r="J181" i="12"/>
  <c r="J52" i="12"/>
  <c r="J77" i="12"/>
  <c r="J82" i="12"/>
  <c r="J217" i="12"/>
  <c r="J205" i="12"/>
  <c r="J93" i="12"/>
  <c r="J335" i="12"/>
  <c r="J110" i="12"/>
  <c r="J109" i="12"/>
  <c r="J137" i="12"/>
  <c r="J343" i="12"/>
  <c r="J358" i="12"/>
  <c r="J251" i="12"/>
  <c r="J345" i="12"/>
  <c r="J111" i="12"/>
  <c r="J138" i="12"/>
  <c r="J292" i="12"/>
  <c r="J98" i="12"/>
  <c r="J306" i="12"/>
  <c r="J237" i="12"/>
  <c r="J105" i="12"/>
  <c r="J250" i="12"/>
  <c r="J108" i="12"/>
  <c r="J107" i="12"/>
  <c r="J56" i="12"/>
  <c r="J54" i="12"/>
  <c r="J265" i="12"/>
  <c r="J276" i="12"/>
  <c r="J238" i="12"/>
  <c r="J189" i="12"/>
  <c r="J303" i="12"/>
  <c r="J321" i="12"/>
  <c r="J252" i="12"/>
  <c r="J154" i="12"/>
  <c r="J275" i="12"/>
  <c r="J49" i="12"/>
  <c r="J274" i="12"/>
  <c r="J248" i="12"/>
  <c r="J331" i="12"/>
  <c r="J344" i="12"/>
  <c r="J357" i="12"/>
  <c r="J167" i="12"/>
  <c r="J231" i="12"/>
  <c r="J218" i="12"/>
  <c r="J124" i="12"/>
  <c r="J232" i="12"/>
  <c r="J51" i="12"/>
  <c r="J294" i="12"/>
  <c r="J305" i="12"/>
  <c r="J259" i="12"/>
  <c r="J196" i="12"/>
  <c r="J348" i="12"/>
  <c r="J69" i="12"/>
  <c r="J125" i="12"/>
  <c r="J203" i="12"/>
  <c r="J304" i="12"/>
  <c r="J193" i="12"/>
  <c r="J126" i="12"/>
  <c r="J96" i="12"/>
  <c r="O3" i="11"/>
  <c r="O2" i="11"/>
  <c r="O8" i="5"/>
  <c r="O6" i="5"/>
  <c r="O9" i="5"/>
  <c r="O7" i="5"/>
  <c r="O5" i="5"/>
  <c r="O5" i="12"/>
  <c r="O8" i="12"/>
  <c r="O6" i="12"/>
  <c r="O9" i="12"/>
  <c r="O7" i="12"/>
  <c r="I23" i="15"/>
  <c r="I26" i="15"/>
  <c r="I21" i="15"/>
  <c r="I20" i="15"/>
  <c r="I25" i="15"/>
  <c r="I22" i="15"/>
  <c r="I24" i="15"/>
  <c r="I9" i="11"/>
  <c r="I5" i="11"/>
  <c r="I8" i="11"/>
  <c r="I7" i="11"/>
  <c r="I6" i="11"/>
  <c r="J6" i="15"/>
  <c r="J5" i="15"/>
  <c r="J8" i="15"/>
  <c r="J7" i="15"/>
  <c r="J9" i="15"/>
  <c r="J4" i="11"/>
  <c r="J4" i="4"/>
  <c r="I25" i="5"/>
  <c r="I23" i="5"/>
  <c r="I24" i="5"/>
  <c r="I22" i="5"/>
  <c r="I26" i="5"/>
  <c r="I20" i="5"/>
  <c r="I21" i="5"/>
  <c r="J20" i="12"/>
  <c r="J21" i="12"/>
  <c r="J22" i="12"/>
  <c r="J26" i="12"/>
  <c r="J25" i="12"/>
  <c r="J23" i="12"/>
  <c r="J24" i="12"/>
  <c r="J23" i="15"/>
  <c r="J22" i="15"/>
  <c r="J24" i="15"/>
  <c r="J26" i="15"/>
  <c r="J20" i="15"/>
  <c r="J21" i="15"/>
  <c r="J25" i="15"/>
  <c r="J221" i="11"/>
  <c r="J205" i="11"/>
  <c r="J334" i="11"/>
  <c r="J279" i="11"/>
  <c r="J133" i="11"/>
  <c r="J161" i="11"/>
  <c r="J112" i="11"/>
  <c r="J330" i="11"/>
  <c r="J52" i="11"/>
  <c r="J349" i="11"/>
  <c r="J247" i="11"/>
  <c r="J224" i="11"/>
  <c r="J261" i="11"/>
  <c r="J83" i="11"/>
  <c r="J195" i="11"/>
  <c r="J316" i="11"/>
  <c r="J250" i="11"/>
  <c r="J149" i="11"/>
  <c r="J333" i="11"/>
  <c r="J176" i="11"/>
  <c r="J246" i="11"/>
  <c r="J96" i="11"/>
  <c r="J53" i="11"/>
  <c r="J303" i="11"/>
  <c r="J138" i="11"/>
  <c r="J196" i="11"/>
  <c r="J64" i="11"/>
  <c r="J208" i="11"/>
  <c r="J233" i="11"/>
  <c r="J292" i="11"/>
  <c r="J92" i="11"/>
  <c r="J238" i="11"/>
  <c r="J315" i="11"/>
  <c r="J210" i="11"/>
  <c r="J249" i="11"/>
  <c r="J77" i="11"/>
  <c r="J98" i="11"/>
  <c r="J68" i="11"/>
  <c r="J264" i="11"/>
  <c r="J265" i="11"/>
  <c r="J335" i="11"/>
  <c r="J125" i="11"/>
  <c r="J320" i="11"/>
  <c r="J194" i="11"/>
  <c r="J190" i="11"/>
  <c r="J119" i="11"/>
  <c r="J153" i="11"/>
  <c r="J180" i="11"/>
  <c r="J137" i="11"/>
  <c r="J280" i="11"/>
  <c r="J360" i="11"/>
  <c r="J181" i="11"/>
  <c r="J203" i="11"/>
  <c r="J359" i="11"/>
  <c r="J193" i="11"/>
  <c r="J134" i="11"/>
  <c r="J105" i="11"/>
  <c r="J41" i="11"/>
  <c r="J162" i="11"/>
  <c r="J70" i="11"/>
  <c r="J236" i="11"/>
  <c r="J317" i="11"/>
  <c r="J307" i="11"/>
  <c r="J219" i="11"/>
  <c r="J287" i="11"/>
  <c r="J78" i="11"/>
  <c r="J259" i="11"/>
  <c r="J182" i="11"/>
  <c r="J350" i="11"/>
  <c r="J168" i="11"/>
  <c r="J251" i="11"/>
  <c r="J152" i="11"/>
  <c r="J93" i="11"/>
  <c r="J343" i="11"/>
  <c r="J40" i="11"/>
  <c r="J260" i="11"/>
  <c r="J140" i="11"/>
  <c r="J135" i="11"/>
  <c r="J154" i="11"/>
  <c r="J177" i="11"/>
  <c r="J106" i="11"/>
  <c r="J275" i="11"/>
  <c r="J321" i="11"/>
  <c r="J63" i="11"/>
  <c r="J110" i="11"/>
  <c r="J358" i="11"/>
  <c r="J81" i="11"/>
  <c r="J344" i="11"/>
  <c r="J289" i="11"/>
  <c r="J329" i="11"/>
  <c r="J126" i="11"/>
  <c r="J276" i="11"/>
  <c r="J51" i="11"/>
  <c r="J136" i="11"/>
  <c r="J50" i="11"/>
  <c r="J84" i="11"/>
  <c r="J42" i="11"/>
  <c r="J223" i="11"/>
  <c r="J231" i="11"/>
  <c r="J331" i="11"/>
  <c r="J124" i="11"/>
  <c r="J218" i="11"/>
  <c r="J306" i="11"/>
  <c r="J49" i="11"/>
  <c r="J222" i="11"/>
  <c r="J109" i="11"/>
  <c r="J209" i="11"/>
  <c r="J111" i="11"/>
  <c r="J361" i="11"/>
  <c r="J148" i="11"/>
  <c r="J139" i="11"/>
  <c r="J65" i="11"/>
  <c r="J220" i="11"/>
  <c r="J336" i="11"/>
  <c r="J192" i="11"/>
  <c r="J322" i="11"/>
  <c r="J107" i="11"/>
  <c r="J204" i="11"/>
  <c r="J348" i="11"/>
  <c r="J163" i="11"/>
  <c r="J189" i="11"/>
  <c r="J167" i="11"/>
  <c r="J79" i="11"/>
  <c r="J232" i="11"/>
  <c r="J288" i="11"/>
  <c r="J304" i="11"/>
  <c r="J217" i="11"/>
  <c r="J245" i="11"/>
  <c r="J357" i="11"/>
  <c r="J55" i="11"/>
  <c r="J97" i="11"/>
  <c r="J54" i="11"/>
  <c r="J345" i="11"/>
  <c r="J302" i="11"/>
  <c r="J164" i="11"/>
  <c r="J108" i="11"/>
  <c r="J56" i="11"/>
  <c r="J278" i="11"/>
  <c r="J80" i="11"/>
  <c r="J273" i="11"/>
  <c r="J277" i="11"/>
  <c r="J301" i="11"/>
  <c r="J147" i="11"/>
  <c r="J69" i="11"/>
  <c r="J294" i="11"/>
  <c r="J266" i="11"/>
  <c r="J237" i="11"/>
  <c r="J120" i="11"/>
  <c r="J305" i="11"/>
  <c r="J332" i="11"/>
  <c r="J308" i="11"/>
  <c r="J121" i="11"/>
  <c r="J274" i="11"/>
  <c r="J175" i="11"/>
  <c r="J248" i="11"/>
  <c r="J165" i="11"/>
  <c r="J252" i="11"/>
  <c r="J166" i="11"/>
  <c r="J191" i="11"/>
  <c r="J293" i="11"/>
  <c r="J82" i="11"/>
  <c r="J91" i="11"/>
  <c r="J298" i="12"/>
  <c r="J215" i="12"/>
  <c r="J186" i="12"/>
  <c r="J47" i="12"/>
  <c r="J173" i="12"/>
  <c r="J228" i="12"/>
  <c r="J188" i="12"/>
  <c r="J89" i="12"/>
  <c r="J354" i="12"/>
  <c r="J299" i="12"/>
  <c r="J159" i="12"/>
  <c r="J312" i="12"/>
  <c r="J328" i="12"/>
  <c r="J257" i="12"/>
  <c r="J117" i="12"/>
  <c r="J116" i="12"/>
  <c r="J342" i="12"/>
  <c r="J230" i="12"/>
  <c r="J130" i="12"/>
  <c r="J174" i="12"/>
  <c r="J258" i="12"/>
  <c r="J244" i="12"/>
  <c r="J285" i="12"/>
  <c r="J144" i="12"/>
  <c r="J48" i="12"/>
  <c r="J216" i="12"/>
  <c r="J88" i="12"/>
  <c r="J229" i="12"/>
  <c r="J284" i="12"/>
  <c r="J243" i="12"/>
  <c r="J37" i="12"/>
  <c r="J60" i="12"/>
  <c r="J75" i="12"/>
  <c r="J145" i="12"/>
  <c r="J214" i="12"/>
  <c r="J160" i="12"/>
  <c r="J202" i="12"/>
  <c r="J103" i="12"/>
  <c r="J327" i="12"/>
  <c r="J131" i="12"/>
  <c r="J340" i="12"/>
  <c r="J158" i="12"/>
  <c r="J270" i="12"/>
  <c r="J314" i="12"/>
  <c r="J132" i="12"/>
  <c r="J272" i="12"/>
  <c r="J300" i="12"/>
  <c r="J90" i="12"/>
  <c r="J104" i="12"/>
  <c r="J146" i="12"/>
  <c r="J271" i="12"/>
  <c r="J242" i="12"/>
  <c r="J172" i="12"/>
  <c r="J62" i="12"/>
  <c r="J187" i="12"/>
  <c r="J313" i="12"/>
  <c r="J118" i="12"/>
  <c r="J61" i="12"/>
  <c r="J74" i="12"/>
  <c r="J76" i="12"/>
  <c r="J102" i="12"/>
  <c r="J286" i="12"/>
  <c r="J355" i="12"/>
  <c r="J341" i="12"/>
  <c r="J201" i="12"/>
  <c r="J46" i="12"/>
  <c r="J356" i="12"/>
  <c r="J256" i="12"/>
  <c r="J200" i="12"/>
  <c r="J326" i="12"/>
  <c r="J198" i="11"/>
  <c r="J99" i="11"/>
  <c r="J169" i="11"/>
  <c r="J73" i="11"/>
  <c r="J44" i="11"/>
  <c r="J170" i="11"/>
  <c r="J127" i="11"/>
  <c r="J197" i="11"/>
  <c r="J311" i="11"/>
  <c r="J269" i="11"/>
  <c r="J310" i="11"/>
  <c r="J113" i="11"/>
  <c r="J185" i="11"/>
  <c r="J339" i="11"/>
  <c r="J352" i="11"/>
  <c r="J143" i="11"/>
  <c r="J254" i="11"/>
  <c r="J296" i="11"/>
  <c r="J267" i="11"/>
  <c r="J59" i="11"/>
  <c r="J225" i="11"/>
  <c r="J43" i="11"/>
  <c r="J241" i="11"/>
  <c r="J57" i="11"/>
  <c r="J325" i="11"/>
  <c r="J157" i="11"/>
  <c r="J128" i="11"/>
  <c r="J34" i="11"/>
  <c r="J101" i="11"/>
  <c r="J240" i="11"/>
  <c r="J87" i="11"/>
  <c r="J72" i="11"/>
  <c r="J58" i="11"/>
  <c r="J183" i="11"/>
  <c r="J324" i="11"/>
  <c r="J239" i="11"/>
  <c r="J282" i="11"/>
  <c r="J351" i="11"/>
  <c r="J337" i="11"/>
  <c r="J297" i="11"/>
  <c r="J141" i="11"/>
  <c r="J71" i="11"/>
  <c r="J171" i="11"/>
  <c r="J32" i="11"/>
  <c r="J199" i="11"/>
  <c r="J184" i="11"/>
  <c r="J212" i="11"/>
  <c r="J85" i="11"/>
  <c r="J86" i="11"/>
  <c r="J281" i="11"/>
  <c r="J213" i="11"/>
  <c r="J268" i="11"/>
  <c r="J33" i="11"/>
  <c r="J227" i="11"/>
  <c r="J45" i="11"/>
  <c r="J156" i="11"/>
  <c r="J253" i="11"/>
  <c r="J295" i="11"/>
  <c r="J115" i="11"/>
  <c r="J155" i="11"/>
  <c r="J283" i="11"/>
  <c r="J142" i="11"/>
  <c r="J100" i="11"/>
  <c r="J323" i="11"/>
  <c r="J114" i="11"/>
  <c r="J36" i="11"/>
  <c r="J338" i="11"/>
  <c r="J129" i="11"/>
  <c r="J35" i="11"/>
  <c r="J255" i="11"/>
  <c r="J226" i="11"/>
  <c r="J211" i="11"/>
  <c r="J353" i="11"/>
  <c r="J309" i="11"/>
  <c r="J4" i="13"/>
  <c r="J320" i="14"/>
  <c r="J68" i="14"/>
  <c r="J238" i="14"/>
  <c r="J209" i="14"/>
  <c r="J194" i="14"/>
  <c r="J273" i="14"/>
  <c r="J237" i="14"/>
  <c r="J245" i="14"/>
  <c r="J93" i="14"/>
  <c r="J106" i="14"/>
  <c r="J233" i="14"/>
  <c r="J181" i="14"/>
  <c r="J154" i="14"/>
  <c r="J168" i="14"/>
  <c r="J232" i="14"/>
  <c r="J265" i="14"/>
  <c r="J152" i="14"/>
  <c r="J165" i="14"/>
  <c r="J279" i="14"/>
  <c r="J189" i="14"/>
  <c r="J344" i="14"/>
  <c r="J345" i="14"/>
  <c r="J293" i="14"/>
  <c r="J208" i="14"/>
  <c r="J190" i="14"/>
  <c r="J305" i="14"/>
  <c r="J50" i="14"/>
  <c r="J221" i="14"/>
  <c r="J317" i="14"/>
  <c r="J97" i="14"/>
  <c r="J332" i="14"/>
  <c r="J65" i="14"/>
  <c r="J224" i="14"/>
  <c r="J107" i="14"/>
  <c r="J79" i="14"/>
  <c r="J205" i="14"/>
  <c r="J108" i="14"/>
  <c r="J203" i="14"/>
  <c r="J137" i="14"/>
  <c r="J316" i="14"/>
  <c r="J357" i="14"/>
  <c r="J289" i="14"/>
  <c r="J288" i="14"/>
  <c r="J98" i="14"/>
  <c r="J302" i="14"/>
  <c r="J182" i="14"/>
  <c r="J264" i="14"/>
  <c r="J124" i="14"/>
  <c r="J162" i="14"/>
  <c r="J250" i="14"/>
  <c r="J249" i="14"/>
  <c r="J218" i="14"/>
  <c r="J222" i="14"/>
  <c r="J193" i="14"/>
  <c r="J82" i="14"/>
  <c r="J134" i="14"/>
  <c r="J49" i="14"/>
  <c r="J277" i="14"/>
  <c r="J360" i="14"/>
  <c r="J81" i="14"/>
  <c r="J53" i="14"/>
  <c r="J247" i="14"/>
  <c r="J287" i="14"/>
  <c r="J133" i="14"/>
  <c r="J176" i="14"/>
  <c r="J78" i="14"/>
  <c r="J138" i="14"/>
  <c r="J301" i="14"/>
  <c r="J294" i="14"/>
  <c r="J217" i="14"/>
  <c r="J315" i="14"/>
  <c r="J306" i="14"/>
  <c r="J349" i="14"/>
  <c r="J333" i="14"/>
  <c r="J167" i="14"/>
  <c r="J348" i="14"/>
  <c r="J175" i="14"/>
  <c r="J266" i="14"/>
  <c r="J329" i="14"/>
  <c r="J343" i="14"/>
  <c r="J275" i="14"/>
  <c r="J96" i="14"/>
  <c r="J335" i="14"/>
  <c r="J191" i="14"/>
  <c r="J120" i="14"/>
  <c r="J330" i="14"/>
  <c r="J41" i="14"/>
  <c r="J51" i="14"/>
  <c r="J261" i="14"/>
  <c r="J92" i="14"/>
  <c r="J358" i="14"/>
  <c r="J126" i="14"/>
  <c r="J40" i="14"/>
  <c r="J246" i="14"/>
  <c r="J52" i="14"/>
  <c r="J64" i="14"/>
  <c r="J236" i="14"/>
  <c r="J251" i="14"/>
  <c r="J91" i="14"/>
  <c r="J334" i="14"/>
  <c r="J136" i="14"/>
  <c r="J331" i="14"/>
  <c r="J163" i="14"/>
  <c r="J359" i="14"/>
  <c r="J112" i="14"/>
  <c r="J177" i="14"/>
  <c r="J63" i="14"/>
  <c r="J140" i="14"/>
  <c r="J361" i="14"/>
  <c r="J196" i="14"/>
  <c r="J153" i="14"/>
  <c r="J42" i="14"/>
  <c r="J147" i="14"/>
  <c r="J219" i="14"/>
  <c r="J109" i="14"/>
  <c r="J55" i="14"/>
  <c r="J80" i="14"/>
  <c r="J180" i="14"/>
  <c r="J164" i="14"/>
  <c r="J149" i="14"/>
  <c r="J77" i="14"/>
  <c r="J223" i="14"/>
  <c r="J83" i="14"/>
  <c r="J161" i="14"/>
  <c r="J278" i="14"/>
  <c r="J166" i="14"/>
  <c r="J56" i="14"/>
  <c r="J54" i="14"/>
  <c r="J276" i="14"/>
  <c r="J125" i="14"/>
  <c r="J84" i="14"/>
  <c r="J322" i="14"/>
  <c r="J135" i="14"/>
  <c r="J139" i="14"/>
  <c r="J231" i="14"/>
  <c r="J204" i="14"/>
  <c r="J336" i="14"/>
  <c r="J195" i="14"/>
  <c r="J192" i="14"/>
  <c r="J70" i="14"/>
  <c r="J105" i="14"/>
  <c r="J111" i="14"/>
  <c r="J292" i="14"/>
  <c r="J260" i="14"/>
  <c r="J220" i="14"/>
  <c r="J307" i="14"/>
  <c r="J308" i="14"/>
  <c r="J280" i="14"/>
  <c r="J304" i="14"/>
  <c r="J274" i="14"/>
  <c r="J148" i="14"/>
  <c r="J303" i="14"/>
  <c r="J259" i="14"/>
  <c r="J121" i="14"/>
  <c r="J210" i="14"/>
  <c r="J110" i="14"/>
  <c r="J252" i="14"/>
  <c r="J248" i="14"/>
  <c r="J350" i="14"/>
  <c r="J69" i="14"/>
  <c r="J119" i="14"/>
  <c r="J321" i="14"/>
  <c r="J172" i="11"/>
  <c r="J299" i="11"/>
  <c r="J144" i="11"/>
  <c r="J103" i="11"/>
  <c r="J61" i="11"/>
  <c r="J90" i="11"/>
  <c r="J76" i="11"/>
  <c r="J202" i="11"/>
  <c r="J146" i="11"/>
  <c r="J285" i="11"/>
  <c r="J328" i="11"/>
  <c r="J37" i="11"/>
  <c r="J228" i="11"/>
  <c r="J145" i="11"/>
  <c r="J271" i="11"/>
  <c r="J74" i="11"/>
  <c r="J187" i="11"/>
  <c r="J159" i="11"/>
  <c r="J47" i="11"/>
  <c r="J215" i="11"/>
  <c r="J229" i="11"/>
  <c r="J312" i="11"/>
  <c r="J89" i="11"/>
  <c r="J341" i="11"/>
  <c r="J300" i="11"/>
  <c r="J48" i="11"/>
  <c r="J200" i="11"/>
  <c r="J116" i="11"/>
  <c r="J75" i="11"/>
  <c r="J130" i="11"/>
  <c r="J104" i="11"/>
  <c r="J356" i="11"/>
  <c r="J46" i="11"/>
  <c r="J216" i="11"/>
  <c r="J242" i="11"/>
  <c r="J160" i="11"/>
  <c r="J355" i="11"/>
  <c r="J258" i="11"/>
  <c r="J117" i="11"/>
  <c r="J284" i="11"/>
  <c r="J298" i="11"/>
  <c r="J256" i="11"/>
  <c r="J257" i="11"/>
  <c r="J62" i="11"/>
  <c r="J272" i="11"/>
  <c r="J214" i="11"/>
  <c r="J174" i="11"/>
  <c r="J314" i="11"/>
  <c r="J244" i="11"/>
  <c r="J270" i="11"/>
  <c r="J313" i="11"/>
  <c r="J158" i="11"/>
  <c r="J243" i="11"/>
  <c r="J286" i="11"/>
  <c r="J230" i="11"/>
  <c r="J340" i="11"/>
  <c r="J118" i="11"/>
  <c r="J327" i="11"/>
  <c r="J173" i="11"/>
  <c r="J132" i="11"/>
  <c r="J188" i="11"/>
  <c r="J201" i="11"/>
  <c r="J326" i="11"/>
  <c r="J102" i="11"/>
  <c r="J186" i="11"/>
  <c r="J60" i="11"/>
  <c r="J342" i="11"/>
  <c r="J88" i="11"/>
  <c r="J354" i="11"/>
  <c r="J131" i="11"/>
  <c r="J102" i="13"/>
  <c r="J131" i="13"/>
  <c r="J229" i="13"/>
  <c r="J228" i="13"/>
  <c r="J202" i="13"/>
  <c r="J89" i="13"/>
  <c r="J342" i="13"/>
  <c r="J188" i="13"/>
  <c r="J160" i="13"/>
  <c r="J132" i="13"/>
  <c r="J201" i="13"/>
  <c r="J159" i="13"/>
  <c r="J270" i="13"/>
  <c r="J90" i="13"/>
  <c r="J174" i="13"/>
  <c r="J74" i="13"/>
  <c r="J103" i="13"/>
  <c r="J298" i="13"/>
  <c r="J146" i="13"/>
  <c r="J172" i="13"/>
  <c r="J285" i="13"/>
  <c r="J173" i="13"/>
  <c r="J271" i="13"/>
  <c r="J88" i="13"/>
  <c r="J76" i="13"/>
  <c r="J313" i="13"/>
  <c r="J187" i="13"/>
  <c r="J314" i="13"/>
  <c r="J284" i="13"/>
  <c r="J355" i="13"/>
  <c r="J244" i="13"/>
  <c r="J215" i="13"/>
  <c r="J104" i="13"/>
  <c r="J230" i="13"/>
  <c r="J61" i="13"/>
  <c r="J354" i="13"/>
  <c r="J356" i="13"/>
  <c r="J130" i="13"/>
  <c r="J186" i="13"/>
  <c r="J60" i="13"/>
  <c r="J200" i="13"/>
  <c r="J117" i="13"/>
  <c r="J341" i="13"/>
  <c r="J272" i="13"/>
  <c r="J256" i="13"/>
  <c r="J243" i="13"/>
  <c r="J116" i="13"/>
  <c r="J48" i="13"/>
  <c r="J47" i="13"/>
  <c r="J145" i="13"/>
  <c r="J258" i="13"/>
  <c r="J340" i="13"/>
  <c r="J328" i="13"/>
  <c r="J37" i="13"/>
  <c r="J299" i="13"/>
  <c r="J242" i="13"/>
  <c r="J300" i="13"/>
  <c r="J214" i="13"/>
  <c r="J327" i="13"/>
  <c r="J326" i="13"/>
  <c r="J257" i="13"/>
  <c r="J46" i="13"/>
  <c r="J62" i="13"/>
  <c r="J216" i="13"/>
  <c r="J158" i="13"/>
  <c r="J118" i="13"/>
  <c r="J312" i="13"/>
  <c r="J286" i="13"/>
  <c r="J75" i="13"/>
  <c r="J144" i="13"/>
  <c r="J323" i="14"/>
  <c r="J255" i="14"/>
  <c r="J254" i="14"/>
  <c r="J324" i="14"/>
  <c r="J114" i="14"/>
  <c r="J267" i="14"/>
  <c r="J227" i="14"/>
  <c r="J85" i="14"/>
  <c r="J127" i="14"/>
  <c r="J282" i="14"/>
  <c r="J45" i="14"/>
  <c r="J141" i="14"/>
  <c r="J281" i="14"/>
  <c r="J339" i="14"/>
  <c r="J311" i="14"/>
  <c r="J72" i="14"/>
  <c r="J169" i="14"/>
  <c r="J295" i="14"/>
  <c r="J129" i="14"/>
  <c r="J155" i="14"/>
  <c r="J128" i="14"/>
  <c r="J226" i="14"/>
  <c r="J57" i="14"/>
  <c r="J156" i="14"/>
  <c r="J199" i="14"/>
  <c r="J99" i="14"/>
  <c r="J183" i="14"/>
  <c r="J185" i="14"/>
  <c r="J197" i="14"/>
  <c r="J115" i="14"/>
  <c r="J59" i="14"/>
  <c r="J113" i="14"/>
  <c r="J73" i="14"/>
  <c r="J337" i="14"/>
  <c r="J325" i="14"/>
  <c r="J268" i="14"/>
  <c r="J33" i="14"/>
  <c r="J184" i="14"/>
  <c r="J143" i="14"/>
  <c r="J338" i="14"/>
  <c r="J87" i="14"/>
  <c r="J351" i="14"/>
  <c r="J296" i="14"/>
  <c r="J212" i="14"/>
  <c r="J198" i="14"/>
  <c r="J269" i="14"/>
  <c r="J101" i="14"/>
  <c r="J100" i="14"/>
  <c r="J71" i="14"/>
  <c r="J253" i="14"/>
  <c r="J240" i="14"/>
  <c r="J309" i="14"/>
  <c r="J213" i="14"/>
  <c r="J283" i="14"/>
  <c r="J211" i="14"/>
  <c r="J142" i="14"/>
  <c r="J225" i="14"/>
  <c r="J171" i="14"/>
  <c r="J58" i="14"/>
  <c r="J352" i="14"/>
  <c r="J353" i="14"/>
  <c r="J44" i="14"/>
  <c r="J35" i="14"/>
  <c r="J34" i="14"/>
  <c r="J32" i="14"/>
  <c r="J43" i="14"/>
  <c r="J170" i="14"/>
  <c r="J297" i="14"/>
  <c r="J241" i="14"/>
  <c r="J157" i="14"/>
  <c r="J36" i="14"/>
  <c r="J239" i="14"/>
  <c r="J86" i="14"/>
  <c r="J310" i="14"/>
  <c r="J31" i="12"/>
  <c r="J30" i="12"/>
  <c r="J29" i="12"/>
  <c r="J28" i="12"/>
  <c r="J27" i="12"/>
  <c r="O7" i="4"/>
  <c r="O8" i="4"/>
  <c r="O5" i="4"/>
  <c r="O9" i="4"/>
  <c r="O6" i="4"/>
  <c r="O5" i="15"/>
  <c r="O8" i="15"/>
  <c r="O6" i="15"/>
  <c r="O7" i="15"/>
  <c r="O9" i="15"/>
  <c r="I22" i="11"/>
  <c r="I23" i="11"/>
  <c r="I25" i="11"/>
  <c r="I20" i="11"/>
  <c r="I21" i="11"/>
  <c r="I26" i="11"/>
  <c r="I24" i="11"/>
  <c r="J5" i="14"/>
  <c r="J6" i="14"/>
  <c r="J8" i="14"/>
  <c r="J7" i="14"/>
  <c r="J9" i="14"/>
  <c r="J14" i="5"/>
  <c r="J12" i="5"/>
  <c r="J13" i="5"/>
  <c r="J4" i="5"/>
  <c r="J18" i="15"/>
  <c r="J19" i="15"/>
  <c r="J17" i="15"/>
  <c r="J15" i="15"/>
  <c r="J16" i="15"/>
  <c r="J16" i="14"/>
  <c r="J18" i="14"/>
  <c r="J19" i="14"/>
  <c r="J17" i="14"/>
  <c r="J15" i="14"/>
  <c r="J19" i="12"/>
  <c r="J17" i="12"/>
  <c r="J15" i="12"/>
  <c r="J18" i="12"/>
  <c r="J16" i="12"/>
  <c r="J23" i="14"/>
  <c r="J20" i="14"/>
  <c r="J21" i="14"/>
  <c r="J25" i="14"/>
  <c r="J22" i="14"/>
  <c r="J24" i="14"/>
  <c r="J26" i="14"/>
  <c r="I87" i="5"/>
  <c r="I58" i="5"/>
  <c r="I57" i="5"/>
  <c r="I296" i="5"/>
  <c r="I73" i="5"/>
  <c r="I171" i="5"/>
  <c r="I353" i="5"/>
  <c r="I71" i="5"/>
  <c r="I254" i="5"/>
  <c r="I86" i="5"/>
  <c r="I99" i="5"/>
  <c r="I324" i="5"/>
  <c r="I143" i="5"/>
  <c r="I226" i="5"/>
  <c r="I255" i="5"/>
  <c r="I212" i="5"/>
  <c r="I268" i="5"/>
  <c r="I114" i="5"/>
  <c r="I127" i="5"/>
  <c r="I85" i="5"/>
  <c r="I197" i="5"/>
  <c r="I295" i="5"/>
  <c r="I283" i="5"/>
  <c r="I170" i="5"/>
  <c r="I34" i="5"/>
  <c r="I325" i="5"/>
  <c r="I59" i="5"/>
  <c r="I240" i="5"/>
  <c r="I253" i="5"/>
  <c r="I100" i="5"/>
  <c r="I155" i="5"/>
  <c r="I351" i="5"/>
  <c r="I128" i="5"/>
  <c r="I43" i="5"/>
  <c r="I211" i="5"/>
  <c r="I72" i="5"/>
  <c r="I142" i="5"/>
  <c r="I129" i="5"/>
  <c r="I169" i="5"/>
  <c r="I198" i="5"/>
  <c r="I141" i="5"/>
  <c r="I183" i="5"/>
  <c r="I44" i="5"/>
  <c r="I32" i="5"/>
  <c r="I338" i="5"/>
  <c r="I113" i="5"/>
  <c r="I297" i="5"/>
  <c r="I101" i="5"/>
  <c r="I311" i="5"/>
  <c r="I227" i="5"/>
  <c r="I239" i="5"/>
  <c r="I157" i="5"/>
  <c r="I309" i="5"/>
  <c r="I339" i="5"/>
  <c r="I269" i="5"/>
  <c r="I35" i="5"/>
  <c r="I310" i="5"/>
  <c r="I323" i="5"/>
  <c r="I36" i="5"/>
  <c r="I282" i="5"/>
  <c r="I267" i="5"/>
  <c r="I241" i="5"/>
  <c r="I281" i="5"/>
  <c r="I352" i="5"/>
  <c r="I115" i="5"/>
  <c r="I337" i="5"/>
  <c r="I213" i="5"/>
  <c r="I45" i="5"/>
  <c r="I156" i="5"/>
  <c r="I184" i="5"/>
  <c r="I199" i="5"/>
  <c r="I225" i="5"/>
  <c r="I33" i="5"/>
  <c r="I185" i="5"/>
  <c r="J28" i="5"/>
  <c r="J31" i="5"/>
  <c r="J29" i="5"/>
  <c r="J30" i="5"/>
  <c r="J27" i="5"/>
  <c r="J296" i="4"/>
  <c r="J297" i="4"/>
  <c r="J282" i="4"/>
  <c r="J157" i="4"/>
  <c r="J267" i="4"/>
  <c r="J58" i="4"/>
  <c r="J213" i="4"/>
  <c r="J128" i="4"/>
  <c r="J44" i="4"/>
  <c r="J169" i="4"/>
  <c r="J226" i="4"/>
  <c r="J269" i="4"/>
  <c r="J85" i="4"/>
  <c r="J353" i="4"/>
  <c r="J310" i="4"/>
  <c r="J311" i="4"/>
  <c r="J59" i="4"/>
  <c r="J35" i="4"/>
  <c r="J113" i="4"/>
  <c r="J171" i="4"/>
  <c r="J34" i="4"/>
  <c r="J255" i="4"/>
  <c r="J281" i="4"/>
  <c r="J156" i="4"/>
  <c r="J184" i="4"/>
  <c r="J211" i="4"/>
  <c r="J71" i="4"/>
  <c r="J142" i="4"/>
  <c r="J254" i="4"/>
  <c r="J127" i="4"/>
  <c r="J87" i="4"/>
  <c r="J170" i="4"/>
  <c r="J86" i="4"/>
  <c r="J32" i="4"/>
  <c r="J114" i="4"/>
  <c r="J72" i="4"/>
  <c r="J239" i="4"/>
  <c r="J73" i="4"/>
  <c r="J253" i="4"/>
  <c r="J240" i="4"/>
  <c r="J155" i="4"/>
  <c r="J283" i="4"/>
  <c r="J325" i="4"/>
  <c r="J197" i="4"/>
  <c r="J183" i="4"/>
  <c r="J324" i="4"/>
  <c r="J45" i="4"/>
  <c r="J99" i="4"/>
  <c r="J185" i="4"/>
  <c r="J323" i="4"/>
  <c r="J227" i="4"/>
  <c r="J141" i="4"/>
  <c r="J43" i="4"/>
  <c r="J295" i="4"/>
  <c r="J100" i="4"/>
  <c r="J33" i="4"/>
  <c r="J241" i="4"/>
  <c r="J36" i="4"/>
  <c r="J352" i="4"/>
  <c r="J338" i="4"/>
  <c r="J351" i="4"/>
  <c r="J212" i="4"/>
  <c r="J115" i="4"/>
  <c r="J339" i="4"/>
  <c r="J199" i="4"/>
  <c r="J225" i="4"/>
  <c r="J198" i="4"/>
  <c r="J129" i="4"/>
  <c r="J101" i="4"/>
  <c r="J309" i="4"/>
  <c r="J57" i="4"/>
  <c r="J143" i="4"/>
  <c r="J337" i="4"/>
  <c r="J268" i="4"/>
  <c r="J13" i="13"/>
  <c r="J12" i="13"/>
  <c r="J14" i="13"/>
  <c r="J14" i="15"/>
  <c r="J12" i="15"/>
  <c r="J13" i="15"/>
  <c r="J17" i="13"/>
  <c r="J18" i="13"/>
  <c r="J16" i="13"/>
  <c r="J19" i="13"/>
  <c r="J15" i="13"/>
  <c r="J16" i="11"/>
  <c r="J18" i="11"/>
  <c r="J17" i="11"/>
  <c r="J15" i="11"/>
  <c r="J19" i="11"/>
  <c r="I28" i="15"/>
  <c r="I31" i="15"/>
  <c r="I27" i="15"/>
  <c r="I29" i="15"/>
  <c r="I30" i="15"/>
  <c r="I197" i="11"/>
  <c r="I184" i="11"/>
  <c r="I212" i="11"/>
  <c r="I59" i="11"/>
  <c r="I141" i="11"/>
  <c r="I71" i="11"/>
  <c r="I57" i="11"/>
  <c r="I185" i="11"/>
  <c r="I32" i="11"/>
  <c r="I101" i="11"/>
  <c r="I353" i="11"/>
  <c r="I282" i="11"/>
  <c r="I86" i="11"/>
  <c r="I351" i="11"/>
  <c r="I213" i="11"/>
  <c r="I225" i="11"/>
  <c r="I211" i="11"/>
  <c r="I45" i="11"/>
  <c r="I127" i="11"/>
  <c r="I113" i="11"/>
  <c r="I268" i="11"/>
  <c r="I239" i="11"/>
  <c r="I295" i="11"/>
  <c r="I44" i="11"/>
  <c r="I255" i="11"/>
  <c r="I226" i="11"/>
  <c r="I323" i="11"/>
  <c r="I198" i="11"/>
  <c r="I170" i="11"/>
  <c r="I269" i="11"/>
  <c r="I72" i="11"/>
  <c r="I43" i="11"/>
  <c r="I156" i="11"/>
  <c r="I129" i="11"/>
  <c r="I115" i="11"/>
  <c r="I254" i="11"/>
  <c r="I283" i="11"/>
  <c r="I171" i="11"/>
  <c r="I128" i="11"/>
  <c r="I34" i="11"/>
  <c r="I241" i="11"/>
  <c r="I199" i="11"/>
  <c r="I99" i="11"/>
  <c r="I253" i="11"/>
  <c r="I85" i="11"/>
  <c r="I35" i="11"/>
  <c r="I281" i="11"/>
  <c r="I352" i="11"/>
  <c r="I155" i="11"/>
  <c r="I296" i="11"/>
  <c r="I310" i="11"/>
  <c r="I36" i="11"/>
  <c r="I309" i="11"/>
  <c r="I114" i="11"/>
  <c r="I338" i="11"/>
  <c r="I143" i="11"/>
  <c r="I169" i="11"/>
  <c r="I337" i="11"/>
  <c r="I297" i="11"/>
  <c r="I142" i="11"/>
  <c r="I324" i="11"/>
  <c r="I311" i="11"/>
  <c r="I183" i="11"/>
  <c r="I325" i="11"/>
  <c r="I73" i="11"/>
  <c r="I58" i="11"/>
  <c r="I157" i="11"/>
  <c r="I240" i="11"/>
  <c r="I87" i="11"/>
  <c r="I267" i="11"/>
  <c r="I33" i="11"/>
  <c r="I227" i="11"/>
  <c r="I100" i="11"/>
  <c r="I339" i="11"/>
  <c r="J334" i="13"/>
  <c r="J250" i="13"/>
  <c r="J361" i="13"/>
  <c r="J321" i="13"/>
  <c r="J345" i="13"/>
  <c r="J153" i="13"/>
  <c r="J111" i="13"/>
  <c r="J154" i="13"/>
  <c r="J166" i="13"/>
  <c r="J139" i="13"/>
  <c r="J332" i="13"/>
  <c r="J78" i="13"/>
  <c r="J108" i="13"/>
  <c r="J133" i="13"/>
  <c r="J232" i="13"/>
  <c r="J124" i="13"/>
  <c r="J120" i="13"/>
  <c r="J218" i="13"/>
  <c r="J134" i="13"/>
  <c r="J357" i="13"/>
  <c r="J344" i="13"/>
  <c r="J233" i="13"/>
  <c r="J333" i="13"/>
  <c r="J121" i="13"/>
  <c r="J336" i="13"/>
  <c r="J249" i="13"/>
  <c r="J125" i="13"/>
  <c r="J221" i="13"/>
  <c r="J302" i="13"/>
  <c r="J304" i="13"/>
  <c r="J322" i="13"/>
  <c r="J64" i="13"/>
  <c r="J348" i="13"/>
  <c r="J138" i="13"/>
  <c r="J329" i="13"/>
  <c r="J259" i="13"/>
  <c r="J68" i="13"/>
  <c r="J287" i="13"/>
  <c r="J93" i="13"/>
  <c r="J349" i="13"/>
  <c r="J306" i="13"/>
  <c r="J278" i="13"/>
  <c r="J96" i="13"/>
  <c r="J192" i="13"/>
  <c r="J149" i="13"/>
  <c r="J223" i="13"/>
  <c r="J49" i="13"/>
  <c r="J248" i="13"/>
  <c r="J343" i="13"/>
  <c r="J331" i="13"/>
  <c r="J182" i="13"/>
  <c r="J162" i="13"/>
  <c r="J224" i="13"/>
  <c r="J251" i="13"/>
  <c r="J266" i="13"/>
  <c r="J203" i="13"/>
  <c r="J217" i="13"/>
  <c r="J237" i="13"/>
  <c r="J204" i="13"/>
  <c r="J63" i="13"/>
  <c r="J97" i="13"/>
  <c r="J317" i="13"/>
  <c r="J52" i="13"/>
  <c r="J261" i="13"/>
  <c r="J246" i="13"/>
  <c r="J165" i="13"/>
  <c r="J137" i="13"/>
  <c r="J288" i="13"/>
  <c r="J190" i="13"/>
  <c r="J69" i="13"/>
  <c r="J135" i="13"/>
  <c r="J119" i="13"/>
  <c r="J41" i="13"/>
  <c r="J236" i="13"/>
  <c r="J277" i="13"/>
  <c r="J92" i="13"/>
  <c r="J152" i="13"/>
  <c r="J136" i="13"/>
  <c r="J196" i="13"/>
  <c r="J289" i="13"/>
  <c r="J105" i="13"/>
  <c r="J40" i="13"/>
  <c r="J205" i="13"/>
  <c r="J280" i="13"/>
  <c r="J194" i="13"/>
  <c r="J83" i="13"/>
  <c r="J106" i="13"/>
  <c r="J55" i="13"/>
  <c r="J260" i="13"/>
  <c r="J148" i="13"/>
  <c r="J279" i="13"/>
  <c r="J303" i="13"/>
  <c r="J316" i="13"/>
  <c r="J335" i="13"/>
  <c r="J50" i="13"/>
  <c r="J164" i="13"/>
  <c r="J210" i="13"/>
  <c r="J140" i="13"/>
  <c r="J177" i="13"/>
  <c r="J219" i="13"/>
  <c r="J180" i="13"/>
  <c r="J79" i="13"/>
  <c r="J80" i="13"/>
  <c r="J238" i="13"/>
  <c r="J175" i="13"/>
  <c r="J220" i="13"/>
  <c r="J110" i="13"/>
  <c r="J77" i="13"/>
  <c r="J305" i="13"/>
  <c r="J84" i="13"/>
  <c r="J245" i="13"/>
  <c r="J307" i="13"/>
  <c r="J252" i="13"/>
  <c r="J195" i="13"/>
  <c r="J161" i="13"/>
  <c r="J350" i="13"/>
  <c r="J265" i="13"/>
  <c r="J82" i="13"/>
  <c r="J163" i="13"/>
  <c r="J81" i="13"/>
  <c r="J301" i="13"/>
  <c r="J208" i="13"/>
  <c r="J358" i="13"/>
  <c r="J275" i="13"/>
  <c r="J360" i="13"/>
  <c r="J231" i="13"/>
  <c r="J294" i="13"/>
  <c r="J264" i="13"/>
  <c r="J109" i="13"/>
  <c r="J308" i="13"/>
  <c r="J315" i="13"/>
  <c r="J222" i="13"/>
  <c r="J167" i="13"/>
  <c r="J42" i="13"/>
  <c r="J168" i="13"/>
  <c r="J276" i="13"/>
  <c r="J126" i="13"/>
  <c r="J359" i="13"/>
  <c r="J176" i="13"/>
  <c r="J273" i="13"/>
  <c r="J98" i="13"/>
  <c r="J274" i="13"/>
  <c r="J293" i="13"/>
  <c r="J330" i="13"/>
  <c r="J112" i="13"/>
  <c r="J107" i="13"/>
  <c r="J209" i="13"/>
  <c r="J54" i="13"/>
  <c r="J193" i="13"/>
  <c r="J191" i="13"/>
  <c r="J189" i="13"/>
  <c r="J56" i="13"/>
  <c r="J292" i="13"/>
  <c r="J70" i="13"/>
  <c r="J181" i="13"/>
  <c r="J247" i="13"/>
  <c r="J65" i="13"/>
  <c r="J147" i="13"/>
  <c r="J53" i="13"/>
  <c r="J51" i="13"/>
  <c r="J320" i="13"/>
  <c r="J91" i="13"/>
  <c r="J130" i="14"/>
  <c r="J202" i="14"/>
  <c r="J187" i="14"/>
  <c r="J313" i="14"/>
  <c r="J271" i="14"/>
  <c r="J314" i="14"/>
  <c r="J132" i="14"/>
  <c r="J201" i="14"/>
  <c r="J37" i="14"/>
  <c r="J272" i="14"/>
  <c r="J144" i="14"/>
  <c r="J340" i="14"/>
  <c r="J103" i="14"/>
  <c r="J188" i="14"/>
  <c r="J173" i="14"/>
  <c r="J146" i="14"/>
  <c r="J104" i="14"/>
  <c r="J228" i="14"/>
  <c r="J74" i="14"/>
  <c r="J229" i="14"/>
  <c r="J326" i="14"/>
  <c r="J256" i="14"/>
  <c r="J286" i="14"/>
  <c r="J257" i="14"/>
  <c r="J102" i="14"/>
  <c r="J159" i="14"/>
  <c r="J270" i="14"/>
  <c r="J62" i="14"/>
  <c r="J354" i="14"/>
  <c r="J312" i="14"/>
  <c r="J118" i="14"/>
  <c r="J60" i="14"/>
  <c r="J186" i="14"/>
  <c r="J214" i="14"/>
  <c r="J117" i="14"/>
  <c r="J341" i="14"/>
  <c r="J46" i="14"/>
  <c r="J90" i="14"/>
  <c r="J243" i="14"/>
  <c r="J89" i="14"/>
  <c r="J158" i="14"/>
  <c r="J299" i="14"/>
  <c r="J285" i="14"/>
  <c r="J200" i="14"/>
  <c r="J215" i="14"/>
  <c r="J355" i="14"/>
  <c r="J298" i="14"/>
  <c r="J230" i="14"/>
  <c r="J76" i="14"/>
  <c r="J174" i="14"/>
  <c r="J75" i="14"/>
  <c r="J300" i="14"/>
  <c r="J131" i="14"/>
  <c r="J244" i="14"/>
  <c r="J160" i="14"/>
  <c r="J48" i="14"/>
  <c r="J328" i="14"/>
  <c r="J216" i="14"/>
  <c r="J88" i="14"/>
  <c r="J61" i="14"/>
  <c r="J342" i="14"/>
  <c r="J145" i="14"/>
  <c r="J242" i="14"/>
  <c r="J356" i="14"/>
  <c r="J116" i="14"/>
  <c r="J327" i="14"/>
  <c r="J47" i="14"/>
  <c r="J284" i="14"/>
  <c r="J258" i="14"/>
  <c r="J172" i="14"/>
  <c r="J28" i="13"/>
  <c r="J31" i="13"/>
  <c r="J29" i="13"/>
  <c r="J30" i="13"/>
  <c r="J27" i="13"/>
  <c r="I61" i="12"/>
  <c r="I188" i="12"/>
  <c r="I300" i="12"/>
  <c r="I243" i="12"/>
  <c r="I158" i="12"/>
  <c r="I271" i="12"/>
  <c r="I76" i="12"/>
  <c r="I75" i="12"/>
  <c r="I117" i="12"/>
  <c r="I103" i="12"/>
  <c r="I202" i="12"/>
  <c r="I229" i="12"/>
  <c r="I342" i="12"/>
  <c r="I104" i="12"/>
  <c r="I272" i="12"/>
  <c r="I102" i="12"/>
  <c r="I244" i="12"/>
  <c r="I47" i="12"/>
  <c r="I355" i="12"/>
  <c r="I74" i="12"/>
  <c r="I230" i="12"/>
  <c r="I62" i="12"/>
  <c r="I88" i="12"/>
  <c r="I284" i="12"/>
  <c r="I256" i="12"/>
  <c r="I174" i="12"/>
  <c r="I242" i="12"/>
  <c r="I286" i="12"/>
  <c r="I48" i="12"/>
  <c r="I130" i="12"/>
  <c r="I200" i="12"/>
  <c r="I90" i="12"/>
  <c r="I160" i="12"/>
  <c r="I118" i="12"/>
  <c r="I132" i="12"/>
  <c r="I60" i="12"/>
  <c r="I312" i="12"/>
  <c r="I314" i="12"/>
  <c r="I214" i="12"/>
  <c r="I228" i="12"/>
  <c r="I354" i="12"/>
  <c r="I327" i="12"/>
  <c r="I187" i="12"/>
  <c r="I116" i="12"/>
  <c r="I37" i="12"/>
  <c r="I159" i="12"/>
  <c r="I298" i="12"/>
  <c r="I145" i="12"/>
  <c r="I172" i="12"/>
  <c r="I257" i="12"/>
  <c r="I201" i="12"/>
  <c r="I326" i="12"/>
  <c r="I216" i="12"/>
  <c r="I313" i="12"/>
  <c r="I46" i="12"/>
  <c r="I299" i="12"/>
  <c r="I340" i="12"/>
  <c r="I328" i="12"/>
  <c r="I186" i="12"/>
  <c r="I341" i="12"/>
  <c r="I173" i="12"/>
  <c r="I356" i="12"/>
  <c r="I89" i="12"/>
  <c r="I131" i="12"/>
  <c r="I146" i="12"/>
  <c r="I258" i="12"/>
  <c r="I270" i="12"/>
  <c r="I285" i="12"/>
  <c r="I215" i="12"/>
  <c r="I144" i="12"/>
  <c r="O2" i="12"/>
  <c r="O3" i="12"/>
  <c r="O2" i="5"/>
  <c r="O3" i="5"/>
  <c r="O7" i="11"/>
  <c r="O6" i="11"/>
  <c r="O9" i="11"/>
  <c r="O8" i="11"/>
  <c r="O5" i="11"/>
  <c r="I5" i="12"/>
  <c r="I8" i="12"/>
  <c r="I6" i="12"/>
  <c r="I9" i="12"/>
  <c r="I7" i="12"/>
  <c r="J9" i="11"/>
  <c r="J5" i="11"/>
  <c r="J8" i="11"/>
  <c r="J6" i="11"/>
  <c r="J7" i="11"/>
  <c r="J8" i="5"/>
  <c r="J6" i="5"/>
  <c r="J9" i="5"/>
  <c r="J7" i="5"/>
  <c r="J5" i="5"/>
  <c r="I12" i="15"/>
  <c r="I14" i="15"/>
  <c r="I13" i="15"/>
  <c r="J4" i="15"/>
  <c r="J4" i="14"/>
  <c r="I28" i="12"/>
  <c r="I27" i="12"/>
  <c r="I31" i="12"/>
  <c r="I30" i="12"/>
  <c r="I29" i="12"/>
  <c r="J23" i="13"/>
  <c r="J26" i="13"/>
  <c r="J21" i="13"/>
  <c r="J20" i="13"/>
  <c r="J25" i="13"/>
  <c r="J22" i="13"/>
  <c r="J24" i="13"/>
  <c r="J26" i="11"/>
  <c r="J23" i="11"/>
  <c r="J24" i="11"/>
  <c r="J22" i="11"/>
  <c r="J25" i="11"/>
  <c r="J20" i="11"/>
  <c r="J21" i="11"/>
  <c r="J23" i="5"/>
  <c r="J22" i="5"/>
  <c r="J20" i="5"/>
  <c r="J21" i="5"/>
  <c r="J25" i="5"/>
  <c r="J24" i="5"/>
  <c r="J26" i="5"/>
  <c r="I139" i="11"/>
  <c r="I98" i="11"/>
  <c r="I265" i="11"/>
  <c r="I219" i="11"/>
  <c r="I334" i="11"/>
  <c r="I208" i="11"/>
  <c r="I168" i="11"/>
  <c r="I111" i="11"/>
  <c r="I105" i="11"/>
  <c r="I252" i="11"/>
  <c r="I315" i="11"/>
  <c r="I42" i="11"/>
  <c r="I248" i="11"/>
  <c r="I277" i="11"/>
  <c r="I331" i="11"/>
  <c r="I120" i="11"/>
  <c r="I231" i="11"/>
  <c r="I288" i="11"/>
  <c r="I154" i="11"/>
  <c r="I301" i="11"/>
  <c r="I203" i="11"/>
  <c r="I53" i="11"/>
  <c r="I280" i="11"/>
  <c r="I278" i="11"/>
  <c r="I177" i="11"/>
  <c r="I164" i="11"/>
  <c r="I266" i="11"/>
  <c r="I49" i="11"/>
  <c r="I321" i="11"/>
  <c r="I192" i="11"/>
  <c r="I221" i="11"/>
  <c r="I205" i="11"/>
  <c r="I357" i="11"/>
  <c r="I307" i="11"/>
  <c r="I261" i="11"/>
  <c r="I167" i="11"/>
  <c r="I84" i="11"/>
  <c r="I181" i="11"/>
  <c r="I135" i="11"/>
  <c r="I308" i="11"/>
  <c r="I133" i="11"/>
  <c r="I182" i="11"/>
  <c r="I162" i="11"/>
  <c r="I50" i="11"/>
  <c r="I260" i="11"/>
  <c r="I209" i="11"/>
  <c r="I52" i="11"/>
  <c r="I108" i="11"/>
  <c r="I64" i="11"/>
  <c r="I166" i="11"/>
  <c r="I361" i="11"/>
  <c r="I96" i="11"/>
  <c r="I136" i="11"/>
  <c r="I233" i="11"/>
  <c r="I220" i="11"/>
  <c r="I153" i="11"/>
  <c r="I246" i="11"/>
  <c r="I189" i="11"/>
  <c r="I329" i="11"/>
  <c r="I279" i="11"/>
  <c r="I110" i="11"/>
  <c r="I335" i="11"/>
  <c r="I293" i="11"/>
  <c r="I343" i="11"/>
  <c r="I303" i="11"/>
  <c r="I78" i="11"/>
  <c r="I80" i="11"/>
  <c r="I223" i="11"/>
  <c r="I82" i="11"/>
  <c r="I196" i="11"/>
  <c r="I112" i="11"/>
  <c r="I247" i="11"/>
  <c r="I294" i="11"/>
  <c r="I194" i="11"/>
  <c r="I330" i="11"/>
  <c r="I360" i="11"/>
  <c r="I77" i="11"/>
  <c r="I180" i="11"/>
  <c r="I322" i="11"/>
  <c r="I152" i="11"/>
  <c r="I306" i="11"/>
  <c r="I317" i="11"/>
  <c r="I292" i="11"/>
  <c r="I65" i="11"/>
  <c r="I40" i="11"/>
  <c r="I124" i="11"/>
  <c r="I232" i="11"/>
  <c r="I204" i="11"/>
  <c r="I69" i="11"/>
  <c r="I264" i="11"/>
  <c r="I137" i="11"/>
  <c r="I193" i="11"/>
  <c r="I83" i="11"/>
  <c r="I176" i="11"/>
  <c r="I148" i="11"/>
  <c r="I251" i="11"/>
  <c r="I81" i="11"/>
  <c r="I273" i="11"/>
  <c r="I349" i="11"/>
  <c r="I107" i="11"/>
  <c r="I345" i="11"/>
  <c r="I175" i="11"/>
  <c r="I134" i="11"/>
  <c r="I210" i="11"/>
  <c r="I55" i="11"/>
  <c r="I304" i="11"/>
  <c r="I191" i="11"/>
  <c r="I79" i="11"/>
  <c r="I149" i="11"/>
  <c r="I41" i="11"/>
  <c r="I165" i="11"/>
  <c r="I316" i="11"/>
  <c r="I245" i="11"/>
  <c r="I92" i="11"/>
  <c r="I91" i="11"/>
  <c r="I68" i="11"/>
  <c r="I217" i="11"/>
  <c r="I93" i="11"/>
  <c r="I350" i="11"/>
  <c r="I238" i="11"/>
  <c r="I126" i="11"/>
  <c r="I275" i="11"/>
  <c r="I236" i="11"/>
  <c r="I237" i="11"/>
  <c r="I320" i="11"/>
  <c r="I289" i="11"/>
  <c r="I63" i="11"/>
  <c r="I106" i="11"/>
  <c r="I348" i="11"/>
  <c r="I344" i="11"/>
  <c r="I195" i="11"/>
  <c r="I218" i="11"/>
  <c r="I119" i="11"/>
  <c r="I259" i="11"/>
  <c r="I222" i="11"/>
  <c r="I147" i="11"/>
  <c r="I161" i="11"/>
  <c r="I138" i="11"/>
  <c r="I70" i="11"/>
  <c r="I302" i="11"/>
  <c r="I109" i="11"/>
  <c r="I305" i="11"/>
  <c r="I250" i="11"/>
  <c r="I56" i="11"/>
  <c r="I333" i="11"/>
  <c r="I97" i="11"/>
  <c r="I336" i="11"/>
  <c r="I224" i="11"/>
  <c r="I125" i="11"/>
  <c r="I51" i="11"/>
  <c r="I276" i="11"/>
  <c r="I287" i="11"/>
  <c r="I274" i="11"/>
  <c r="I121" i="11"/>
  <c r="I332" i="11"/>
  <c r="I359" i="11"/>
  <c r="I163" i="11"/>
  <c r="I249" i="11"/>
  <c r="I54" i="11"/>
  <c r="I140" i="11"/>
  <c r="I358" i="11"/>
  <c r="I190" i="11"/>
  <c r="J199" i="5"/>
  <c r="J86" i="5"/>
  <c r="J253" i="5"/>
  <c r="J33" i="5"/>
  <c r="J101" i="5"/>
  <c r="J283" i="5"/>
  <c r="J296" i="5"/>
  <c r="J32" i="5"/>
  <c r="J241" i="5"/>
  <c r="J73" i="5"/>
  <c r="J99" i="5"/>
  <c r="J198" i="5"/>
  <c r="J267" i="5"/>
  <c r="J239" i="5"/>
  <c r="J127" i="5"/>
  <c r="J71" i="5"/>
  <c r="J226" i="5"/>
  <c r="J297" i="5"/>
  <c r="J85" i="5"/>
  <c r="J269" i="5"/>
  <c r="J45" i="5"/>
  <c r="J184" i="5"/>
  <c r="J325" i="5"/>
  <c r="J225" i="5"/>
  <c r="J282" i="5"/>
  <c r="J141" i="5"/>
  <c r="J35" i="5"/>
  <c r="J142" i="5"/>
  <c r="J197" i="5"/>
  <c r="J295" i="5"/>
  <c r="J113" i="5"/>
  <c r="J281" i="5"/>
  <c r="J337" i="5"/>
  <c r="J183" i="5"/>
  <c r="J72" i="5"/>
  <c r="J58" i="5"/>
  <c r="J36" i="5"/>
  <c r="J170" i="5"/>
  <c r="J44" i="5"/>
  <c r="J59" i="5"/>
  <c r="J213" i="5"/>
  <c r="J255" i="5"/>
  <c r="J268" i="5"/>
  <c r="J311" i="5"/>
  <c r="J211" i="5"/>
  <c r="J323" i="5"/>
  <c r="J87" i="5"/>
  <c r="J171" i="5"/>
  <c r="J57" i="5"/>
  <c r="J143" i="5"/>
  <c r="J115" i="5"/>
  <c r="J34" i="5"/>
  <c r="J338" i="5"/>
  <c r="J156" i="5"/>
  <c r="J227" i="5"/>
  <c r="J129" i="5"/>
  <c r="J185" i="5"/>
  <c r="J114" i="5"/>
  <c r="J324" i="5"/>
  <c r="J351" i="5"/>
  <c r="J43" i="5"/>
  <c r="J310" i="5"/>
  <c r="J212" i="5"/>
  <c r="J309" i="5"/>
  <c r="J352" i="5"/>
  <c r="J100" i="5"/>
  <c r="J157" i="5"/>
  <c r="J353" i="5"/>
  <c r="J155" i="5"/>
  <c r="J128" i="5"/>
  <c r="J254" i="5"/>
  <c r="J240" i="5"/>
  <c r="J339" i="5"/>
  <c r="J169" i="5"/>
  <c r="J183" i="12"/>
  <c r="J296" i="12"/>
  <c r="J297" i="12"/>
  <c r="J115" i="12"/>
  <c r="J58" i="12"/>
  <c r="J43" i="12"/>
  <c r="J281" i="12"/>
  <c r="J198" i="12"/>
  <c r="J101" i="12"/>
  <c r="J241" i="12"/>
  <c r="J255" i="12"/>
  <c r="J337" i="12"/>
  <c r="J59" i="12"/>
  <c r="J227" i="12"/>
  <c r="J268" i="12"/>
  <c r="J324" i="12"/>
  <c r="J309" i="12"/>
  <c r="J339" i="12"/>
  <c r="J100" i="12"/>
  <c r="J157" i="12"/>
  <c r="J129" i="12"/>
  <c r="J351" i="12"/>
  <c r="J73" i="12"/>
  <c r="J99" i="12"/>
  <c r="J33" i="12"/>
  <c r="J57" i="12"/>
  <c r="J310" i="12"/>
  <c r="J199" i="12"/>
  <c r="J72" i="12"/>
  <c r="J71" i="12"/>
  <c r="J32" i="12"/>
  <c r="J240" i="12"/>
  <c r="J213" i="12"/>
  <c r="J295" i="12"/>
  <c r="J184" i="12"/>
  <c r="J169" i="12"/>
  <c r="J87" i="12"/>
  <c r="J197" i="12"/>
  <c r="J85" i="12"/>
  <c r="J114" i="12"/>
  <c r="J143" i="12"/>
  <c r="J267" i="12"/>
  <c r="J127" i="12"/>
  <c r="J226" i="12"/>
  <c r="J185" i="12"/>
  <c r="J225" i="12"/>
  <c r="J155" i="12"/>
  <c r="J170" i="12"/>
  <c r="J45" i="12"/>
  <c r="J325" i="12"/>
  <c r="J239" i="12"/>
  <c r="J323" i="12"/>
  <c r="J35" i="12"/>
  <c r="J86" i="12"/>
  <c r="J34" i="12"/>
  <c r="J212" i="12"/>
  <c r="J282" i="12"/>
  <c r="J141" i="12"/>
  <c r="J269" i="12"/>
  <c r="J113" i="12"/>
  <c r="J171" i="12"/>
  <c r="J142" i="12"/>
  <c r="J253" i="12"/>
  <c r="J352" i="12"/>
  <c r="J283" i="12"/>
  <c r="J128" i="12"/>
  <c r="J156" i="12"/>
  <c r="J254" i="12"/>
  <c r="J338" i="12"/>
  <c r="J36" i="12"/>
  <c r="J211" i="12"/>
  <c r="J353" i="12"/>
  <c r="J311" i="12"/>
  <c r="J44" i="12"/>
  <c r="J269" i="13"/>
  <c r="J100" i="13"/>
  <c r="J241" i="13"/>
  <c r="J57" i="13"/>
  <c r="J213" i="13"/>
  <c r="J309" i="13"/>
  <c r="J311" i="13"/>
  <c r="J114" i="13"/>
  <c r="J255" i="13"/>
  <c r="J156" i="13"/>
  <c r="J226" i="13"/>
  <c r="J339" i="13"/>
  <c r="J86" i="13"/>
  <c r="J297" i="13"/>
  <c r="J352" i="13"/>
  <c r="J211" i="13"/>
  <c r="J324" i="13"/>
  <c r="J99" i="13"/>
  <c r="J34" i="13"/>
  <c r="J87" i="13"/>
  <c r="J296" i="13"/>
  <c r="J33" i="13"/>
  <c r="J225" i="13"/>
  <c r="J295" i="13"/>
  <c r="J142" i="13"/>
  <c r="J32" i="13"/>
  <c r="J198" i="13"/>
  <c r="J72" i="13"/>
  <c r="J127" i="13"/>
  <c r="J351" i="13"/>
  <c r="J239" i="13"/>
  <c r="J253" i="13"/>
  <c r="J199" i="13"/>
  <c r="J44" i="13"/>
  <c r="J283" i="13"/>
  <c r="J184" i="13"/>
  <c r="J310" i="13"/>
  <c r="J267" i="13"/>
  <c r="J45" i="13"/>
  <c r="J183" i="13"/>
  <c r="J71" i="13"/>
  <c r="J155" i="13"/>
  <c r="J281" i="13"/>
  <c r="J197" i="13"/>
  <c r="J36" i="13"/>
  <c r="J240" i="13"/>
  <c r="J59" i="13"/>
  <c r="J227" i="13"/>
  <c r="J143" i="13"/>
  <c r="J101" i="13"/>
  <c r="J85" i="13"/>
  <c r="J35" i="13"/>
  <c r="J157" i="13"/>
  <c r="J171" i="13"/>
  <c r="J212" i="13"/>
  <c r="J323" i="13"/>
  <c r="J113" i="13"/>
  <c r="J337" i="13"/>
  <c r="J170" i="13"/>
  <c r="J353" i="13"/>
  <c r="J129" i="13"/>
  <c r="J73" i="13"/>
  <c r="J141" i="13"/>
  <c r="J185" i="13"/>
  <c r="J338" i="13"/>
  <c r="J254" i="13"/>
  <c r="J115" i="13"/>
  <c r="J43" i="13"/>
  <c r="J268" i="13"/>
  <c r="J282" i="13"/>
  <c r="J325" i="13"/>
  <c r="J128" i="13"/>
  <c r="J58" i="13"/>
  <c r="J169" i="13"/>
  <c r="J27" i="15"/>
  <c r="J29" i="15"/>
  <c r="J28" i="15"/>
  <c r="J31" i="15"/>
  <c r="J30" i="15"/>
  <c r="O2" i="13"/>
  <c r="O3" i="13"/>
  <c r="O5" i="13"/>
  <c r="O7" i="13"/>
  <c r="O6" i="13"/>
  <c r="O8" i="13"/>
  <c r="O9" i="13"/>
  <c r="J13" i="11"/>
  <c r="J14" i="11"/>
  <c r="J12" i="11"/>
  <c r="I8" i="4"/>
  <c r="I5" i="4"/>
  <c r="I9" i="4"/>
  <c r="I6" i="4"/>
  <c r="I7" i="4"/>
  <c r="J6" i="13"/>
  <c r="J5" i="13"/>
  <c r="J8" i="13"/>
  <c r="J9" i="13"/>
  <c r="J7" i="13"/>
  <c r="I26" i="4"/>
  <c r="I20" i="4"/>
  <c r="I23" i="4"/>
  <c r="I24" i="4"/>
  <c r="I22" i="4"/>
  <c r="I25" i="4"/>
  <c r="I21" i="4"/>
  <c r="J204" i="5"/>
  <c r="J98" i="5"/>
  <c r="J350" i="5"/>
  <c r="J333" i="5"/>
  <c r="J360" i="5"/>
  <c r="J136" i="5"/>
  <c r="J162" i="5"/>
  <c r="J107" i="5"/>
  <c r="J91" i="5"/>
  <c r="J246" i="5"/>
  <c r="J134" i="5"/>
  <c r="J238" i="5"/>
  <c r="J336" i="5"/>
  <c r="J138" i="5"/>
  <c r="J109" i="5"/>
  <c r="J165" i="5"/>
  <c r="J305" i="5"/>
  <c r="J252" i="5"/>
  <c r="J221" i="5"/>
  <c r="J261" i="5"/>
  <c r="J56" i="5"/>
  <c r="J54" i="5"/>
  <c r="J303" i="5"/>
  <c r="J126" i="5"/>
  <c r="J334" i="5"/>
  <c r="J277" i="5"/>
  <c r="J111" i="5"/>
  <c r="J293" i="5"/>
  <c r="J112" i="5"/>
  <c r="J247" i="5"/>
  <c r="J232" i="5"/>
  <c r="J306" i="5"/>
  <c r="J280" i="5"/>
  <c r="J266" i="5"/>
  <c r="J83" i="5"/>
  <c r="J205" i="5"/>
  <c r="J52" i="5"/>
  <c r="J189" i="5"/>
  <c r="J275" i="5"/>
  <c r="J273" i="5"/>
  <c r="J120" i="5"/>
  <c r="J223" i="5"/>
  <c r="J110" i="5"/>
  <c r="J194" i="5"/>
  <c r="J249" i="5"/>
  <c r="J358" i="5"/>
  <c r="J344" i="5"/>
  <c r="J108" i="5"/>
  <c r="J302" i="5"/>
  <c r="J203" i="5"/>
  <c r="J231" i="5"/>
  <c r="J208" i="5"/>
  <c r="J176" i="5"/>
  <c r="J251" i="5"/>
  <c r="J233" i="5"/>
  <c r="J210" i="5"/>
  <c r="J307" i="5"/>
  <c r="J192" i="5"/>
  <c r="J149" i="5"/>
  <c r="J133" i="5"/>
  <c r="J329" i="5"/>
  <c r="J259" i="5"/>
  <c r="J40" i="5"/>
  <c r="J51" i="5"/>
  <c r="J304" i="5"/>
  <c r="J278" i="5"/>
  <c r="J70" i="5"/>
  <c r="J64" i="5"/>
  <c r="J196" i="5"/>
  <c r="J335" i="5"/>
  <c r="J79" i="5"/>
  <c r="J292" i="5"/>
  <c r="J217" i="5"/>
  <c r="J289" i="5"/>
  <c r="J140" i="5"/>
  <c r="J68" i="5"/>
  <c r="J245" i="5"/>
  <c r="J348" i="5"/>
  <c r="J250" i="5"/>
  <c r="J222" i="5"/>
  <c r="J175" i="5"/>
  <c r="J182" i="5"/>
  <c r="J322" i="5"/>
  <c r="J69" i="5"/>
  <c r="J93" i="5"/>
  <c r="J265" i="5"/>
  <c r="J41" i="5"/>
  <c r="J276" i="5"/>
  <c r="J332" i="5"/>
  <c r="J317" i="5"/>
  <c r="J308" i="5"/>
  <c r="J195" i="5"/>
  <c r="J218" i="5"/>
  <c r="J315" i="5"/>
  <c r="J92" i="5"/>
  <c r="J193" i="5"/>
  <c r="J81" i="5"/>
  <c r="J359" i="5"/>
  <c r="J274" i="5"/>
  <c r="J316" i="5"/>
  <c r="J177" i="5"/>
  <c r="J55" i="5"/>
  <c r="J106" i="5"/>
  <c r="J84" i="5"/>
  <c r="J209" i="5"/>
  <c r="J181" i="5"/>
  <c r="J80" i="5"/>
  <c r="J343" i="5"/>
  <c r="J53" i="5"/>
  <c r="J301" i="5"/>
  <c r="J49" i="5"/>
  <c r="J163" i="5"/>
  <c r="J119" i="5"/>
  <c r="J78" i="5"/>
  <c r="J190" i="5"/>
  <c r="J97" i="5"/>
  <c r="J148" i="5"/>
  <c r="J331" i="5"/>
  <c r="J220" i="5"/>
  <c r="J121" i="5"/>
  <c r="J264" i="5"/>
  <c r="J294" i="5"/>
  <c r="J63" i="5"/>
  <c r="J96" i="5"/>
  <c r="J167" i="5"/>
  <c r="J154" i="5"/>
  <c r="J166" i="5"/>
  <c r="J321" i="5"/>
  <c r="J320" i="5"/>
  <c r="J330" i="5"/>
  <c r="J77" i="5"/>
  <c r="J168" i="5"/>
  <c r="J139" i="5"/>
  <c r="J105" i="5"/>
  <c r="J236" i="5"/>
  <c r="J287" i="5"/>
  <c r="J180" i="5"/>
  <c r="J237" i="5"/>
  <c r="J279" i="5"/>
  <c r="J65" i="5"/>
  <c r="J191" i="5"/>
  <c r="J224" i="5"/>
  <c r="J50" i="5"/>
  <c r="J357" i="5"/>
  <c r="J135" i="5"/>
  <c r="J42" i="5"/>
  <c r="J147" i="5"/>
  <c r="J260" i="5"/>
  <c r="J361" i="5"/>
  <c r="J161" i="5"/>
  <c r="J349" i="5"/>
  <c r="J82" i="5"/>
  <c r="J288" i="5"/>
  <c r="J345" i="5"/>
  <c r="J164" i="5"/>
  <c r="J153" i="5"/>
  <c r="J219" i="5"/>
  <c r="J248" i="5"/>
  <c r="J137" i="5"/>
  <c r="J124" i="5"/>
  <c r="J152" i="5"/>
  <c r="J125" i="5"/>
  <c r="J164" i="15"/>
  <c r="J40" i="15"/>
  <c r="J78" i="15"/>
  <c r="J237" i="15"/>
  <c r="J219" i="15"/>
  <c r="J163" i="15"/>
  <c r="J121" i="15"/>
  <c r="J245" i="15"/>
  <c r="J331" i="15"/>
  <c r="J177" i="15"/>
  <c r="J344" i="15"/>
  <c r="J329" i="15"/>
  <c r="J180" i="15"/>
  <c r="J192" i="15"/>
  <c r="J231" i="15"/>
  <c r="J332" i="15"/>
  <c r="J361" i="15"/>
  <c r="J53" i="15"/>
  <c r="J273" i="15"/>
  <c r="J152" i="15"/>
  <c r="J52" i="15"/>
  <c r="J322" i="15"/>
  <c r="J182" i="15"/>
  <c r="J260" i="15"/>
  <c r="J190" i="15"/>
  <c r="J293" i="15"/>
  <c r="J97" i="15"/>
  <c r="J120" i="15"/>
  <c r="J162" i="15"/>
  <c r="J287" i="15"/>
  <c r="J54" i="15"/>
  <c r="J232" i="15"/>
  <c r="J69" i="15"/>
  <c r="J246" i="15"/>
  <c r="J217" i="15"/>
  <c r="J203" i="15"/>
  <c r="J56" i="15"/>
  <c r="J136" i="15"/>
  <c r="J276" i="15"/>
  <c r="J336" i="15"/>
  <c r="J193" i="15"/>
  <c r="J137" i="15"/>
  <c r="J222" i="15"/>
  <c r="J50" i="15"/>
  <c r="J108" i="15"/>
  <c r="J294" i="15"/>
  <c r="J68" i="15"/>
  <c r="J292" i="15"/>
  <c r="J265" i="15"/>
  <c r="J250" i="15"/>
  <c r="J106" i="15"/>
  <c r="J301" i="15"/>
  <c r="J135" i="15"/>
  <c r="J77" i="15"/>
  <c r="J112" i="15"/>
  <c r="J320" i="15"/>
  <c r="J65" i="15"/>
  <c r="J220" i="15"/>
  <c r="J161" i="15"/>
  <c r="J236" i="15"/>
  <c r="J83" i="15"/>
  <c r="J92" i="15"/>
  <c r="J321" i="15"/>
  <c r="J195" i="15"/>
  <c r="J138" i="15"/>
  <c r="J275" i="15"/>
  <c r="J55" i="15"/>
  <c r="J252" i="15"/>
  <c r="J41" i="15"/>
  <c r="J359" i="15"/>
  <c r="J350" i="15"/>
  <c r="J124" i="15"/>
  <c r="J110" i="15"/>
  <c r="J345" i="15"/>
  <c r="J330" i="15"/>
  <c r="J196" i="15"/>
  <c r="J153" i="15"/>
  <c r="J277" i="15"/>
  <c r="J147" i="15"/>
  <c r="J194" i="15"/>
  <c r="J148" i="15"/>
  <c r="J133" i="15"/>
  <c r="J218" i="15"/>
  <c r="J360" i="15"/>
  <c r="J81" i="15"/>
  <c r="J189" i="15"/>
  <c r="J224" i="15"/>
  <c r="J209" i="15"/>
  <c r="J278" i="15"/>
  <c r="J140" i="15"/>
  <c r="J315" i="15"/>
  <c r="J93" i="15"/>
  <c r="J167" i="15"/>
  <c r="J303" i="15"/>
  <c r="J166" i="15"/>
  <c r="J107" i="15"/>
  <c r="J51" i="15"/>
  <c r="J317" i="15"/>
  <c r="J82" i="15"/>
  <c r="J96" i="15"/>
  <c r="J154" i="15"/>
  <c r="J109" i="15"/>
  <c r="J221" i="15"/>
  <c r="J176" i="15"/>
  <c r="J280" i="15"/>
  <c r="J248" i="15"/>
  <c r="J210" i="15"/>
  <c r="J80" i="15"/>
  <c r="J84" i="15"/>
  <c r="J348" i="15"/>
  <c r="J238" i="15"/>
  <c r="J357" i="15"/>
  <c r="J223" i="15"/>
  <c r="J343" i="15"/>
  <c r="J251" i="15"/>
  <c r="J134" i="15"/>
  <c r="J119" i="15"/>
  <c r="J91" i="15"/>
  <c r="J49" i="15"/>
  <c r="J126" i="15"/>
  <c r="J233" i="15"/>
  <c r="J111" i="15"/>
  <c r="J165" i="15"/>
  <c r="J139" i="15"/>
  <c r="J261" i="15"/>
  <c r="J307" i="15"/>
  <c r="J349" i="15"/>
  <c r="J70" i="15"/>
  <c r="J42" i="15"/>
  <c r="J191" i="15"/>
  <c r="J333" i="15"/>
  <c r="J266" i="15"/>
  <c r="J274" i="15"/>
  <c r="J175" i="15"/>
  <c r="J289" i="15"/>
  <c r="J279" i="15"/>
  <c r="J205" i="15"/>
  <c r="J335" i="15"/>
  <c r="J63" i="15"/>
  <c r="J125" i="15"/>
  <c r="J288" i="15"/>
  <c r="J358" i="15"/>
  <c r="J168" i="15"/>
  <c r="J304" i="15"/>
  <c r="J302" i="15"/>
  <c r="J249" i="15"/>
  <c r="J79" i="15"/>
  <c r="J316" i="15"/>
  <c r="J204" i="15"/>
  <c r="J181" i="15"/>
  <c r="J305" i="15"/>
  <c r="J149" i="15"/>
  <c r="J306" i="15"/>
  <c r="J208" i="15"/>
  <c r="J98" i="15"/>
  <c r="J334" i="15"/>
  <c r="J264" i="15"/>
  <c r="J259" i="15"/>
  <c r="J64" i="15"/>
  <c r="J247" i="15"/>
  <c r="J105" i="15"/>
  <c r="J308" i="15"/>
  <c r="J186" i="5"/>
  <c r="J117" i="5"/>
  <c r="J272" i="5"/>
  <c r="J159" i="5"/>
  <c r="J270" i="5"/>
  <c r="J90" i="5"/>
  <c r="J158" i="5"/>
  <c r="J228" i="5"/>
  <c r="J230" i="5"/>
  <c r="J314" i="5"/>
  <c r="J326" i="5"/>
  <c r="J132" i="5"/>
  <c r="J47" i="5"/>
  <c r="J340" i="5"/>
  <c r="J102" i="5"/>
  <c r="J74" i="5"/>
  <c r="J258" i="5"/>
  <c r="J229" i="5"/>
  <c r="J216" i="5"/>
  <c r="J285" i="5"/>
  <c r="J243" i="5"/>
  <c r="J327" i="5"/>
  <c r="J46" i="5"/>
  <c r="J201" i="5"/>
  <c r="J60" i="5"/>
  <c r="J202" i="5"/>
  <c r="J103" i="5"/>
  <c r="J298" i="5"/>
  <c r="J341" i="5"/>
  <c r="J174" i="5"/>
  <c r="J131" i="5"/>
  <c r="J200" i="5"/>
  <c r="J257" i="5"/>
  <c r="J328" i="5"/>
  <c r="J89" i="5"/>
  <c r="J354" i="5"/>
  <c r="J286" i="5"/>
  <c r="J300" i="5"/>
  <c r="J116" i="5"/>
  <c r="J160" i="5"/>
  <c r="J242" i="5"/>
  <c r="J173" i="5"/>
  <c r="J48" i="5"/>
  <c r="J62" i="5"/>
  <c r="J75" i="5"/>
  <c r="J37" i="5"/>
  <c r="J187" i="5"/>
  <c r="J313" i="5"/>
  <c r="J145" i="5"/>
  <c r="J144" i="5"/>
  <c r="J76" i="5"/>
  <c r="J172" i="5"/>
  <c r="J104" i="5"/>
  <c r="J271" i="5"/>
  <c r="J146" i="5"/>
  <c r="J342" i="5"/>
  <c r="J188" i="5"/>
  <c r="J312" i="5"/>
  <c r="J356" i="5"/>
  <c r="J355" i="5"/>
  <c r="J299" i="5"/>
  <c r="J215" i="5"/>
  <c r="J284" i="5"/>
  <c r="J88" i="5"/>
  <c r="J214" i="5"/>
  <c r="J130" i="5"/>
  <c r="J61" i="5"/>
  <c r="J118" i="5"/>
  <c r="J244" i="5"/>
  <c r="J256" i="5"/>
  <c r="J27" i="14"/>
  <c r="J28" i="14"/>
  <c r="J31" i="14"/>
  <c r="J29" i="14"/>
  <c r="J30" i="14"/>
  <c r="O2" i="14"/>
  <c r="O3" i="14"/>
  <c r="O3" i="4"/>
  <c r="O2" i="4"/>
  <c r="O6" i="14"/>
  <c r="O7" i="14"/>
  <c r="O8" i="14"/>
  <c r="O5" i="14"/>
  <c r="O9" i="14"/>
  <c r="O18" i="11"/>
  <c r="O19" i="11"/>
  <c r="O16" i="11"/>
  <c r="O17" i="11"/>
  <c r="O15" i="11"/>
  <c r="O15" i="5"/>
  <c r="O18" i="5"/>
  <c r="O17" i="5"/>
  <c r="O16" i="5"/>
  <c r="O19" i="5"/>
  <c r="J9" i="12"/>
  <c r="J7" i="12"/>
  <c r="J5" i="12"/>
  <c r="J8" i="12"/>
  <c r="J6" i="12"/>
  <c r="J4" i="12"/>
  <c r="I20" i="14"/>
  <c r="I21" i="14"/>
  <c r="I25" i="14"/>
  <c r="I24" i="14"/>
  <c r="I23" i="14"/>
  <c r="I22" i="14"/>
  <c r="I26" i="14"/>
  <c r="J60" i="15"/>
  <c r="J172" i="15"/>
  <c r="J326" i="15"/>
  <c r="J48" i="15"/>
  <c r="J328" i="15"/>
  <c r="J341" i="15"/>
  <c r="J130" i="15"/>
  <c r="J74" i="15"/>
  <c r="J256" i="15"/>
  <c r="J88" i="15"/>
  <c r="J145" i="15"/>
  <c r="J200" i="15"/>
  <c r="J257" i="15"/>
  <c r="J201" i="15"/>
  <c r="J312" i="15"/>
  <c r="J104" i="15"/>
  <c r="J243" i="15"/>
  <c r="J356" i="15"/>
  <c r="J187" i="15"/>
  <c r="J284" i="15"/>
  <c r="J229" i="15"/>
  <c r="J144" i="15"/>
  <c r="J103" i="15"/>
  <c r="J173" i="15"/>
  <c r="J159" i="15"/>
  <c r="J340" i="15"/>
  <c r="J47" i="15"/>
  <c r="J300" i="15"/>
  <c r="J242" i="15"/>
  <c r="J160" i="15"/>
  <c r="J230" i="15"/>
  <c r="J313" i="15"/>
  <c r="J298" i="15"/>
  <c r="J117" i="15"/>
  <c r="J286" i="15"/>
  <c r="J342" i="15"/>
  <c r="J61" i="15"/>
  <c r="J202" i="15"/>
  <c r="J299" i="15"/>
  <c r="J228" i="15"/>
  <c r="J132" i="15"/>
  <c r="J131" i="15"/>
  <c r="J214" i="15"/>
  <c r="J270" i="15"/>
  <c r="J90" i="15"/>
  <c r="J75" i="15"/>
  <c r="J37" i="15"/>
  <c r="J158" i="15"/>
  <c r="J118" i="15"/>
  <c r="J271" i="15"/>
  <c r="J355" i="15"/>
  <c r="J244" i="15"/>
  <c r="J46" i="15"/>
  <c r="J102" i="15"/>
  <c r="J314" i="15"/>
  <c r="J215" i="15"/>
  <c r="J89" i="15"/>
  <c r="J354" i="15"/>
  <c r="J76" i="15"/>
  <c r="J188" i="15"/>
  <c r="J327" i="15"/>
  <c r="J62" i="15"/>
  <c r="J272" i="15"/>
  <c r="J186" i="15"/>
  <c r="J285" i="15"/>
  <c r="J146" i="15"/>
  <c r="J216" i="15"/>
  <c r="J258" i="15"/>
  <c r="J116" i="15"/>
  <c r="J174" i="15"/>
  <c r="J43" i="15"/>
  <c r="J129" i="15"/>
  <c r="J283" i="15"/>
  <c r="J86" i="15"/>
  <c r="J339" i="15"/>
  <c r="J171" i="15"/>
  <c r="J351" i="15"/>
  <c r="J45" i="15"/>
  <c r="J311" i="15"/>
  <c r="J240" i="15"/>
  <c r="J128" i="15"/>
  <c r="J113" i="15"/>
  <c r="J57" i="15"/>
  <c r="J183" i="15"/>
  <c r="J199" i="15"/>
  <c r="J87" i="15"/>
  <c r="J155" i="15"/>
  <c r="J295" i="15"/>
  <c r="J324" i="15"/>
  <c r="J34" i="15"/>
  <c r="J33" i="15"/>
  <c r="J44" i="15"/>
  <c r="J73" i="15"/>
  <c r="J227" i="15"/>
  <c r="J282" i="15"/>
  <c r="J35" i="15"/>
  <c r="J142" i="15"/>
  <c r="J169" i="15"/>
  <c r="J101" i="15"/>
  <c r="J36" i="15"/>
  <c r="J58" i="15"/>
  <c r="J253" i="15"/>
  <c r="J59" i="15"/>
  <c r="J269" i="15"/>
  <c r="J268" i="15"/>
  <c r="J71" i="15"/>
  <c r="J115" i="15"/>
  <c r="J297" i="15"/>
  <c r="J281" i="15"/>
  <c r="J239" i="15"/>
  <c r="J325" i="15"/>
  <c r="J197" i="15"/>
  <c r="J352" i="15"/>
  <c r="J254" i="15"/>
  <c r="J72" i="15"/>
  <c r="J353" i="15"/>
  <c r="J309" i="15"/>
  <c r="J170" i="15"/>
  <c r="J198" i="15"/>
  <c r="J156" i="15"/>
  <c r="J338" i="15"/>
  <c r="J185" i="15"/>
  <c r="J226" i="15"/>
  <c r="J143" i="15"/>
  <c r="J114" i="15"/>
  <c r="J323" i="15"/>
  <c r="J337" i="15"/>
  <c r="J225" i="15"/>
  <c r="J141" i="15"/>
  <c r="J184" i="15"/>
  <c r="J99" i="15"/>
  <c r="J310" i="15"/>
  <c r="J255" i="15"/>
  <c r="J127" i="15"/>
  <c r="J157" i="15"/>
  <c r="J296" i="15"/>
  <c r="J85" i="15"/>
  <c r="J32" i="15"/>
  <c r="J100" i="15"/>
  <c r="J267" i="15"/>
  <c r="J211" i="15"/>
  <c r="J212" i="15"/>
  <c r="J213" i="15"/>
  <c r="J241" i="15"/>
  <c r="J28" i="11"/>
  <c r="J30" i="11"/>
  <c r="J29" i="11"/>
  <c r="J31" i="11"/>
  <c r="J27" i="11"/>
  <c r="O3" i="15"/>
  <c r="O2" i="15"/>
  <c r="I22" i="12"/>
  <c r="I25" i="12"/>
  <c r="I24" i="12"/>
  <c r="I20" i="12"/>
  <c r="I26" i="12"/>
  <c r="I21" i="12"/>
  <c r="I23" i="12"/>
  <c r="O19" i="12"/>
  <c r="O18" i="12"/>
  <c r="O15" i="12"/>
  <c r="O17" i="12"/>
  <c r="O16" i="12"/>
  <c r="O19" i="13"/>
  <c r="O17" i="13"/>
  <c r="O15" i="13"/>
  <c r="O18" i="13"/>
  <c r="O16" i="13"/>
  <c r="O257" i="13"/>
  <c r="O340" i="13"/>
  <c r="O117" i="13"/>
  <c r="O103" i="13"/>
  <c r="O187" i="13"/>
  <c r="O243" i="13"/>
  <c r="O37" i="13"/>
  <c r="O326" i="13"/>
  <c r="O145" i="13"/>
  <c r="O62" i="13"/>
  <c r="O38" i="13"/>
  <c r="O131" i="13"/>
  <c r="O46" i="13"/>
  <c r="O272" i="13"/>
  <c r="O328" i="13"/>
  <c r="O256" i="13"/>
  <c r="O76" i="13"/>
  <c r="O116" i="13"/>
  <c r="O299" i="13"/>
  <c r="O188" i="13"/>
  <c r="O286" i="13"/>
  <c r="O144" i="13"/>
  <c r="O354" i="13"/>
  <c r="O39" i="13"/>
  <c r="O300" i="13"/>
  <c r="O159" i="13"/>
  <c r="O229" i="13"/>
  <c r="O242" i="13"/>
  <c r="O158" i="13"/>
  <c r="O75" i="13"/>
  <c r="O130" i="13"/>
  <c r="O314" i="13"/>
  <c r="O258" i="13"/>
  <c r="O285" i="13"/>
  <c r="O216" i="13"/>
  <c r="O90" i="13"/>
  <c r="O104" i="13"/>
  <c r="O202" i="13"/>
  <c r="O61" i="13"/>
  <c r="O312" i="13"/>
  <c r="O186" i="13"/>
  <c r="O327" i="13"/>
  <c r="O60" i="13"/>
  <c r="O132" i="13"/>
  <c r="O89" i="13"/>
  <c r="O88" i="13"/>
  <c r="O341" i="13"/>
  <c r="O313" i="13"/>
  <c r="O228" i="13"/>
  <c r="O48" i="13"/>
  <c r="O298" i="13"/>
  <c r="O146" i="13"/>
  <c r="O244" i="13"/>
  <c r="O342" i="13"/>
  <c r="O215" i="13"/>
  <c r="O201" i="13"/>
  <c r="O271" i="13"/>
  <c r="O74" i="13"/>
  <c r="O230" i="13"/>
  <c r="O356" i="13"/>
  <c r="O47" i="13"/>
  <c r="O284" i="13"/>
  <c r="O200" i="13"/>
  <c r="O172" i="13"/>
  <c r="O173" i="13"/>
  <c r="O118" i="13"/>
  <c r="O102" i="13"/>
  <c r="O270" i="13"/>
  <c r="O174" i="13"/>
  <c r="O214" i="13"/>
  <c r="O160" i="13"/>
  <c r="O355" i="13"/>
  <c r="O298" i="11"/>
  <c r="O244" i="11"/>
  <c r="O48" i="11"/>
  <c r="O327" i="11"/>
  <c r="O272" i="11"/>
  <c r="O89" i="11"/>
  <c r="O341" i="11"/>
  <c r="O299" i="11"/>
  <c r="O326" i="11"/>
  <c r="O103" i="11"/>
  <c r="O37" i="11"/>
  <c r="O285" i="11"/>
  <c r="O340" i="11"/>
  <c r="O356" i="11"/>
  <c r="O187" i="11"/>
  <c r="O118" i="11"/>
  <c r="O242" i="11"/>
  <c r="O116" i="11"/>
  <c r="O174" i="11"/>
  <c r="O47" i="11"/>
  <c r="O230" i="11"/>
  <c r="O214" i="11"/>
  <c r="O46" i="11"/>
  <c r="O132" i="11"/>
  <c r="O216" i="11"/>
  <c r="O284" i="11"/>
  <c r="O130" i="11"/>
  <c r="O39" i="11"/>
  <c r="O104" i="11"/>
  <c r="O228" i="11"/>
  <c r="O76" i="11"/>
  <c r="O314" i="11"/>
  <c r="O215" i="11"/>
  <c r="O117" i="11"/>
  <c r="O102" i="11"/>
  <c r="O74" i="11"/>
  <c r="O256" i="11"/>
  <c r="O90" i="11"/>
  <c r="O270" i="11"/>
  <c r="O271" i="11"/>
  <c r="O243" i="11"/>
  <c r="O131" i="11"/>
  <c r="O146" i="11"/>
  <c r="O257" i="11"/>
  <c r="O354" i="11"/>
  <c r="O328" i="11"/>
  <c r="O201" i="11"/>
  <c r="O300" i="11"/>
  <c r="O159" i="11"/>
  <c r="O158" i="11"/>
  <c r="O60" i="11"/>
  <c r="O202" i="11"/>
  <c r="O144" i="11"/>
  <c r="O62" i="11"/>
  <c r="O160" i="11"/>
  <c r="O173" i="11"/>
  <c r="O355" i="11"/>
  <c r="O342" i="11"/>
  <c r="O61" i="11"/>
  <c r="O88" i="11"/>
  <c r="O258" i="11"/>
  <c r="O75" i="11"/>
  <c r="O286" i="11"/>
  <c r="O186" i="11"/>
  <c r="O172" i="11"/>
  <c r="O200" i="11"/>
  <c r="O188" i="11"/>
  <c r="O145" i="11"/>
  <c r="O38" i="11"/>
  <c r="O229" i="11"/>
  <c r="O313" i="11"/>
  <c r="O312" i="11"/>
  <c r="I226" i="13"/>
  <c r="I171" i="13"/>
  <c r="I184" i="13"/>
  <c r="I310" i="13"/>
  <c r="I297" i="13"/>
  <c r="I170" i="13"/>
  <c r="I325" i="13"/>
  <c r="I87" i="13"/>
  <c r="I128" i="13"/>
  <c r="I156" i="13"/>
  <c r="I73" i="13"/>
  <c r="I269" i="13"/>
  <c r="I58" i="13"/>
  <c r="I197" i="13"/>
  <c r="I337" i="13"/>
  <c r="I199" i="13"/>
  <c r="I240" i="13"/>
  <c r="I155" i="13"/>
  <c r="I352" i="13"/>
  <c r="I323" i="13"/>
  <c r="I351" i="13"/>
  <c r="I227" i="13"/>
  <c r="I100" i="13"/>
  <c r="I241" i="13"/>
  <c r="I101" i="13"/>
  <c r="I157" i="13"/>
  <c r="I254" i="13"/>
  <c r="I255" i="13"/>
  <c r="I295" i="13"/>
  <c r="I115" i="13"/>
  <c r="I281" i="13"/>
  <c r="I311" i="13"/>
  <c r="I129" i="13"/>
  <c r="I225" i="13"/>
  <c r="I33" i="13"/>
  <c r="I85" i="13"/>
  <c r="I267" i="13"/>
  <c r="I183" i="13"/>
  <c r="I283" i="13"/>
  <c r="I213" i="13"/>
  <c r="I141" i="13"/>
  <c r="I99" i="13"/>
  <c r="I268" i="13"/>
  <c r="I36" i="13"/>
  <c r="I198" i="13"/>
  <c r="I72" i="13"/>
  <c r="I324" i="13"/>
  <c r="I212" i="13"/>
  <c r="I45" i="13"/>
  <c r="I35" i="13"/>
  <c r="I142" i="13"/>
  <c r="I339" i="13"/>
  <c r="I32" i="13"/>
  <c r="I239" i="13"/>
  <c r="I282" i="13"/>
  <c r="I185" i="13"/>
  <c r="I169" i="13"/>
  <c r="I34" i="13"/>
  <c r="I59" i="13"/>
  <c r="I44" i="13"/>
  <c r="I43" i="13"/>
  <c r="I338" i="13"/>
  <c r="I71" i="13"/>
  <c r="I253" i="13"/>
  <c r="I296" i="13"/>
  <c r="I211" i="13"/>
  <c r="I143" i="13"/>
  <c r="I114" i="13"/>
  <c r="I57" i="13"/>
  <c r="I127" i="13"/>
  <c r="I309" i="13"/>
  <c r="I113" i="13"/>
  <c r="I86" i="13"/>
  <c r="I353" i="13"/>
  <c r="I8" i="5"/>
  <c r="I6" i="5"/>
  <c r="I9" i="5"/>
  <c r="I7" i="5"/>
  <c r="I5" i="5"/>
  <c r="I9" i="14"/>
  <c r="I6" i="14"/>
  <c r="I8" i="14"/>
  <c r="I7" i="14"/>
  <c r="I5" i="14"/>
  <c r="I259" i="15"/>
  <c r="I161" i="15"/>
  <c r="I140" i="15"/>
  <c r="I210" i="15"/>
  <c r="I345" i="15"/>
  <c r="I97" i="15"/>
  <c r="I81" i="15"/>
  <c r="I251" i="15"/>
  <c r="I164" i="15"/>
  <c r="I149" i="15"/>
  <c r="I248" i="15"/>
  <c r="I304" i="15"/>
  <c r="I238" i="15"/>
  <c r="I266" i="15"/>
  <c r="I237" i="15"/>
  <c r="I303" i="15"/>
  <c r="I218" i="15"/>
  <c r="I357" i="15"/>
  <c r="I265" i="15"/>
  <c r="I98" i="15"/>
  <c r="I332" i="15"/>
  <c r="I276" i="15"/>
  <c r="I55" i="15"/>
  <c r="I42" i="15"/>
  <c r="I293" i="15"/>
  <c r="I217" i="15"/>
  <c r="I233" i="15"/>
  <c r="I247" i="15"/>
  <c r="I166" i="15"/>
  <c r="I315" i="15"/>
  <c r="I209" i="15"/>
  <c r="I205" i="15"/>
  <c r="I273" i="15"/>
  <c r="I329" i="15"/>
  <c r="I124" i="15"/>
  <c r="I231" i="15"/>
  <c r="I317" i="15"/>
  <c r="I349" i="15"/>
  <c r="I110" i="15"/>
  <c r="I194" i="15"/>
  <c r="I307" i="15"/>
  <c r="I280" i="15"/>
  <c r="I203" i="15"/>
  <c r="I277" i="15"/>
  <c r="I52" i="15"/>
  <c r="I137" i="15"/>
  <c r="I134" i="15"/>
  <c r="I139" i="15"/>
  <c r="I288" i="15"/>
  <c r="I111" i="15"/>
  <c r="I193" i="15"/>
  <c r="I322" i="15"/>
  <c r="I305" i="15"/>
  <c r="I180" i="15"/>
  <c r="I108" i="15"/>
  <c r="I278" i="15"/>
  <c r="I175" i="15"/>
  <c r="I287" i="15"/>
  <c r="I176" i="15"/>
  <c r="I192" i="15"/>
  <c r="I105" i="15"/>
  <c r="I68" i="15"/>
  <c r="I279" i="15"/>
  <c r="I232" i="15"/>
  <c r="I333" i="15"/>
  <c r="I190" i="15"/>
  <c r="I92" i="15"/>
  <c r="I181" i="15"/>
  <c r="I320" i="15"/>
  <c r="I245" i="15"/>
  <c r="I289" i="15"/>
  <c r="I93" i="15"/>
  <c r="I321" i="15"/>
  <c r="I274" i="15"/>
  <c r="I56" i="15"/>
  <c r="I260" i="15"/>
  <c r="I350" i="15"/>
  <c r="I252" i="15"/>
  <c r="I112" i="15"/>
  <c r="I196" i="15"/>
  <c r="I249" i="15"/>
  <c r="I83" i="15"/>
  <c r="I153" i="15"/>
  <c r="I78" i="15"/>
  <c r="I334" i="15"/>
  <c r="I53" i="15"/>
  <c r="I106" i="15"/>
  <c r="I224" i="15"/>
  <c r="I77" i="15"/>
  <c r="I223" i="15"/>
  <c r="I336" i="15"/>
  <c r="I182" i="15"/>
  <c r="I119" i="15"/>
  <c r="I335" i="15"/>
  <c r="I360" i="15"/>
  <c r="I264" i="15"/>
  <c r="I148" i="15"/>
  <c r="I69" i="15"/>
  <c r="I79" i="15"/>
  <c r="I40" i="15"/>
  <c r="I136" i="15"/>
  <c r="I308" i="15"/>
  <c r="I51" i="15"/>
  <c r="I261" i="15"/>
  <c r="I80" i="15"/>
  <c r="I162" i="15"/>
  <c r="I120" i="15"/>
  <c r="I204" i="15"/>
  <c r="I133" i="15"/>
  <c r="I361" i="15"/>
  <c r="I220" i="15"/>
  <c r="I125" i="15"/>
  <c r="I292" i="15"/>
  <c r="I177" i="15"/>
  <c r="I168" i="15"/>
  <c r="I154" i="15"/>
  <c r="I246" i="15"/>
  <c r="I109" i="15"/>
  <c r="I84" i="15"/>
  <c r="I331" i="15"/>
  <c r="I208" i="15"/>
  <c r="I70" i="15"/>
  <c r="I301" i="15"/>
  <c r="I91" i="15"/>
  <c r="I82" i="15"/>
  <c r="I221" i="15"/>
  <c r="I64" i="15"/>
  <c r="I222" i="15"/>
  <c r="I50" i="15"/>
  <c r="I135" i="15"/>
  <c r="I126" i="15"/>
  <c r="I165" i="15"/>
  <c r="I330" i="15"/>
  <c r="I96" i="15"/>
  <c r="I275" i="15"/>
  <c r="I294" i="15"/>
  <c r="I236" i="15"/>
  <c r="I167" i="15"/>
  <c r="I343" i="15"/>
  <c r="I49" i="15"/>
  <c r="I63" i="15"/>
  <c r="I359" i="15"/>
  <c r="I41" i="15"/>
  <c r="I189" i="15"/>
  <c r="I147" i="15"/>
  <c r="I348" i="15"/>
  <c r="I195" i="15"/>
  <c r="I152" i="15"/>
  <c r="I316" i="15"/>
  <c r="I138" i="15"/>
  <c r="I306" i="15"/>
  <c r="I191" i="15"/>
  <c r="I344" i="15"/>
  <c r="I107" i="15"/>
  <c r="I163" i="15"/>
  <c r="I65" i="15"/>
  <c r="I54" i="15"/>
  <c r="I358" i="15"/>
  <c r="I302" i="15"/>
  <c r="I219" i="15"/>
  <c r="I250" i="15"/>
  <c r="I121" i="15"/>
  <c r="O160" i="14"/>
  <c r="O48" i="14"/>
  <c r="O272" i="14"/>
  <c r="O328" i="14"/>
  <c r="O270" i="14"/>
  <c r="O228" i="14"/>
  <c r="O75" i="14"/>
  <c r="O242" i="14"/>
  <c r="O286" i="14"/>
  <c r="O76" i="14"/>
  <c r="O116" i="14"/>
  <c r="O117" i="14"/>
  <c r="O341" i="14"/>
  <c r="O216" i="14"/>
  <c r="O74" i="14"/>
  <c r="O342" i="14"/>
  <c r="O230" i="14"/>
  <c r="O60" i="14"/>
  <c r="O130" i="14"/>
  <c r="O145" i="14"/>
  <c r="O200" i="14"/>
  <c r="O214" i="14"/>
  <c r="O118" i="14"/>
  <c r="O201" i="14"/>
  <c r="O187" i="14"/>
  <c r="O340" i="14"/>
  <c r="O158" i="14"/>
  <c r="O103" i="14"/>
  <c r="O144" i="14"/>
  <c r="O257" i="14"/>
  <c r="O173" i="14"/>
  <c r="O159" i="14"/>
  <c r="O298" i="14"/>
  <c r="O229" i="14"/>
  <c r="O202" i="14"/>
  <c r="O61" i="14"/>
  <c r="O88" i="14"/>
  <c r="O326" i="14"/>
  <c r="O285" i="14"/>
  <c r="O131" i="14"/>
  <c r="O39" i="14"/>
  <c r="O284" i="14"/>
  <c r="O146" i="14"/>
  <c r="O46" i="14"/>
  <c r="O174" i="14"/>
  <c r="O104" i="14"/>
  <c r="O172" i="14"/>
  <c r="O312" i="14"/>
  <c r="O188" i="14"/>
  <c r="O244" i="14"/>
  <c r="O102" i="14"/>
  <c r="O355" i="14"/>
  <c r="O47" i="14"/>
  <c r="O90" i="14"/>
  <c r="O256" i="14"/>
  <c r="O89" i="14"/>
  <c r="O37" i="14"/>
  <c r="O258" i="14"/>
  <c r="O186" i="14"/>
  <c r="O132" i="14"/>
  <c r="O215" i="14"/>
  <c r="O327" i="14"/>
  <c r="O62" i="14"/>
  <c r="O354" i="14"/>
  <c r="O243" i="14"/>
  <c r="O299" i="14"/>
  <c r="O38" i="14"/>
  <c r="O271" i="14"/>
  <c r="O314" i="14"/>
  <c r="O356" i="14"/>
  <c r="O300" i="14"/>
  <c r="O313" i="14"/>
  <c r="I43" i="15"/>
  <c r="I127" i="15"/>
  <c r="I157" i="15"/>
  <c r="I239" i="15"/>
  <c r="I197" i="15"/>
  <c r="I309" i="15"/>
  <c r="I226" i="15"/>
  <c r="I142" i="15"/>
  <c r="I338" i="15"/>
  <c r="I325" i="15"/>
  <c r="I141" i="15"/>
  <c r="I296" i="15"/>
  <c r="I323" i="15"/>
  <c r="I183" i="15"/>
  <c r="I268" i="15"/>
  <c r="I143" i="15"/>
  <c r="I213" i="15"/>
  <c r="I58" i="15"/>
  <c r="I212" i="15"/>
  <c r="I33" i="15"/>
  <c r="I128" i="15"/>
  <c r="I211" i="15"/>
  <c r="I225" i="15"/>
  <c r="I99" i="15"/>
  <c r="I253" i="15"/>
  <c r="I72" i="15"/>
  <c r="I59" i="15"/>
  <c r="I310" i="15"/>
  <c r="I337" i="15"/>
  <c r="I351" i="15"/>
  <c r="I283" i="15"/>
  <c r="I156" i="15"/>
  <c r="I295" i="15"/>
  <c r="I36" i="15"/>
  <c r="I324" i="15"/>
  <c r="I114" i="15"/>
  <c r="I241" i="15"/>
  <c r="I199" i="15"/>
  <c r="I45" i="15"/>
  <c r="I57" i="15"/>
  <c r="I86" i="15"/>
  <c r="I171" i="15"/>
  <c r="I353" i="15"/>
  <c r="I311" i="15"/>
  <c r="I100" i="15"/>
  <c r="I198" i="15"/>
  <c r="I282" i="15"/>
  <c r="I35" i="15"/>
  <c r="I115" i="15"/>
  <c r="I254" i="15"/>
  <c r="I255" i="15"/>
  <c r="I297" i="15"/>
  <c r="I267" i="15"/>
  <c r="I184" i="15"/>
  <c r="I129" i="15"/>
  <c r="I32" i="15"/>
  <c r="I44" i="15"/>
  <c r="I34" i="15"/>
  <c r="I73" i="15"/>
  <c r="I170" i="15"/>
  <c r="I155" i="15"/>
  <c r="I339" i="15"/>
  <c r="I85" i="15"/>
  <c r="I169" i="15"/>
  <c r="I269" i="15"/>
  <c r="I227" i="15"/>
  <c r="I71" i="15"/>
  <c r="I352" i="15"/>
  <c r="I87" i="15"/>
  <c r="I113" i="15"/>
  <c r="I240" i="15"/>
  <c r="I281" i="15"/>
  <c r="I185" i="15"/>
  <c r="I101" i="15"/>
  <c r="O30" i="5"/>
  <c r="O31" i="5"/>
  <c r="O27" i="5"/>
  <c r="O28" i="5"/>
  <c r="O29" i="5"/>
  <c r="O238" i="12"/>
  <c r="O138" i="12"/>
  <c r="O53" i="12"/>
  <c r="O304" i="12"/>
  <c r="O264" i="12"/>
  <c r="O97" i="12"/>
  <c r="O308" i="12"/>
  <c r="O348" i="12"/>
  <c r="O289" i="12"/>
  <c r="O332" i="12"/>
  <c r="O266" i="12"/>
  <c r="O316" i="12"/>
  <c r="O182" i="12"/>
  <c r="O290" i="12"/>
  <c r="O330" i="12"/>
  <c r="O140" i="12"/>
  <c r="O152" i="12"/>
  <c r="O147" i="12"/>
  <c r="O70" i="12"/>
  <c r="O245" i="12"/>
  <c r="O126" i="12"/>
  <c r="O134" i="12"/>
  <c r="O179" i="12"/>
  <c r="O263" i="12"/>
  <c r="O178" i="12"/>
  <c r="O52" i="12"/>
  <c r="O347" i="12"/>
  <c r="O259" i="12"/>
  <c r="O265" i="12"/>
  <c r="O80" i="12"/>
  <c r="O288" i="12"/>
  <c r="O278" i="12"/>
  <c r="O276" i="12"/>
  <c r="O319" i="12"/>
  <c r="O361" i="12"/>
  <c r="O190" i="12"/>
  <c r="O344" i="12"/>
  <c r="O294" i="12"/>
  <c r="O96" i="12"/>
  <c r="O54" i="12"/>
  <c r="O343" i="12"/>
  <c r="O277" i="12"/>
  <c r="O318" i="12"/>
  <c r="O249" i="12"/>
  <c r="O122" i="12"/>
  <c r="O301" i="12"/>
  <c r="O205" i="12"/>
  <c r="O358" i="12"/>
  <c r="O204" i="12"/>
  <c r="O195" i="12"/>
  <c r="O234" i="12"/>
  <c r="O231" i="12"/>
  <c r="O350" i="12"/>
  <c r="O148" i="12"/>
  <c r="O236" i="12"/>
  <c r="O161" i="12"/>
  <c r="O94" i="12"/>
  <c r="O260" i="12"/>
  <c r="O163" i="12"/>
  <c r="O237" i="12"/>
  <c r="O78" i="12"/>
  <c r="O175" i="12"/>
  <c r="O176" i="12"/>
  <c r="O307" i="12"/>
  <c r="O51" i="12"/>
  <c r="O321" i="12"/>
  <c r="O275" i="12"/>
  <c r="O164" i="12"/>
  <c r="O42" i="12"/>
  <c r="O246" i="12"/>
  <c r="O55" i="12"/>
  <c r="O106" i="12"/>
  <c r="O137" i="12"/>
  <c r="O125" i="12"/>
  <c r="O119" i="12"/>
  <c r="O209" i="12"/>
  <c r="O196" i="12"/>
  <c r="O120" i="12"/>
  <c r="O233" i="12"/>
  <c r="O82" i="12"/>
  <c r="O322" i="12"/>
  <c r="O166" i="12"/>
  <c r="O110" i="12"/>
  <c r="O180" i="12"/>
  <c r="O108" i="12"/>
  <c r="O273" i="12"/>
  <c r="O333" i="12"/>
  <c r="O331" i="12"/>
  <c r="O109" i="12"/>
  <c r="O40" i="12"/>
  <c r="O167" i="12"/>
  <c r="O151" i="12"/>
  <c r="O154" i="12"/>
  <c r="O50" i="12"/>
  <c r="O250" i="12"/>
  <c r="O65" i="12"/>
  <c r="O357" i="12"/>
  <c r="O49" i="12"/>
  <c r="O335" i="12"/>
  <c r="O41" i="12"/>
  <c r="O189" i="12"/>
  <c r="O247" i="12"/>
  <c r="O135" i="12"/>
  <c r="O95" i="12"/>
  <c r="O162" i="12"/>
  <c r="O262" i="12"/>
  <c r="O248" i="12"/>
  <c r="O123" i="12"/>
  <c r="O306" i="12"/>
  <c r="O79" i="12"/>
  <c r="O84" i="12"/>
  <c r="O222" i="12"/>
  <c r="O194" i="12"/>
  <c r="O69" i="12"/>
  <c r="O112" i="12"/>
  <c r="O92" i="12"/>
  <c r="O165" i="12"/>
  <c r="O293" i="12"/>
  <c r="O305" i="12"/>
  <c r="O359" i="12"/>
  <c r="O274" i="12"/>
  <c r="O261" i="12"/>
  <c r="O206" i="12"/>
  <c r="O68" i="12"/>
  <c r="O81" i="12"/>
  <c r="O279" i="12"/>
  <c r="O150" i="12"/>
  <c r="O77" i="12"/>
  <c r="O121" i="12"/>
  <c r="O111" i="12"/>
  <c r="O303" i="12"/>
  <c r="O320" i="12"/>
  <c r="O224" i="12"/>
  <c r="O63" i="12"/>
  <c r="O193" i="12"/>
  <c r="O360" i="12"/>
  <c r="O168" i="12"/>
  <c r="O153" i="12"/>
  <c r="O221" i="12"/>
  <c r="O192" i="12"/>
  <c r="O208" i="12"/>
  <c r="O124" i="12"/>
  <c r="O210" i="12"/>
  <c r="O345" i="12"/>
  <c r="O280" i="12"/>
  <c r="O223" i="12"/>
  <c r="O349" i="12"/>
  <c r="O334" i="12"/>
  <c r="O252" i="12"/>
  <c r="O139" i="12"/>
  <c r="O107" i="12"/>
  <c r="O336" i="12"/>
  <c r="O292" i="12"/>
  <c r="O91" i="12"/>
  <c r="O235" i="12"/>
  <c r="O217" i="12"/>
  <c r="O98" i="12"/>
  <c r="O136" i="12"/>
  <c r="O149" i="12"/>
  <c r="O177" i="12"/>
  <c r="O207" i="12"/>
  <c r="O287" i="12"/>
  <c r="O83" i="12"/>
  <c r="O56" i="12"/>
  <c r="O66" i="12"/>
  <c r="O181" i="12"/>
  <c r="O329" i="12"/>
  <c r="O133" i="12"/>
  <c r="O67" i="12"/>
  <c r="O219" i="12"/>
  <c r="O105" i="12"/>
  <c r="O191" i="12"/>
  <c r="O220" i="12"/>
  <c r="O203" i="12"/>
  <c r="O291" i="12"/>
  <c r="O251" i="12"/>
  <c r="O317" i="12"/>
  <c r="O346" i="12"/>
  <c r="O315" i="12"/>
  <c r="O218" i="12"/>
  <c r="O64" i="12"/>
  <c r="O93" i="12"/>
  <c r="O302" i="12"/>
  <c r="O232" i="12"/>
  <c r="I183" i="4"/>
  <c r="I199" i="4"/>
  <c r="I352" i="4"/>
  <c r="I72" i="4"/>
  <c r="I338" i="4"/>
  <c r="I73" i="4"/>
  <c r="I44" i="4"/>
  <c r="I225" i="4"/>
  <c r="I337" i="4"/>
  <c r="I296" i="4"/>
  <c r="I267" i="4"/>
  <c r="I268" i="4"/>
  <c r="I311" i="4"/>
  <c r="I185" i="4"/>
  <c r="I198" i="4"/>
  <c r="I155" i="4"/>
  <c r="I226" i="4"/>
  <c r="I297" i="4"/>
  <c r="I169" i="4"/>
  <c r="I141" i="4"/>
  <c r="I281" i="4"/>
  <c r="I32" i="4"/>
  <c r="I157" i="4"/>
  <c r="I33" i="4"/>
  <c r="I59" i="4"/>
  <c r="I309" i="4"/>
  <c r="I128" i="4"/>
  <c r="I269" i="4"/>
  <c r="I171" i="4"/>
  <c r="I254" i="4"/>
  <c r="I170" i="4"/>
  <c r="I325" i="4"/>
  <c r="I241" i="4"/>
  <c r="I85" i="4"/>
  <c r="I184" i="4"/>
  <c r="I101" i="4"/>
  <c r="I212" i="4"/>
  <c r="I113" i="4"/>
  <c r="I127" i="4"/>
  <c r="I351" i="4"/>
  <c r="I255" i="4"/>
  <c r="I86" i="4"/>
  <c r="I339" i="4"/>
  <c r="I36" i="4"/>
  <c r="I211" i="4"/>
  <c r="I323" i="4"/>
  <c r="I227" i="4"/>
  <c r="I71" i="4"/>
  <c r="I240" i="4"/>
  <c r="I34" i="4"/>
  <c r="I283" i="4"/>
  <c r="I43" i="4"/>
  <c r="I156" i="4"/>
  <c r="I353" i="4"/>
  <c r="I58" i="4"/>
  <c r="I213" i="4"/>
  <c r="I114" i="4"/>
  <c r="I99" i="4"/>
  <c r="I253" i="4"/>
  <c r="I57" i="4"/>
  <c r="I35" i="4"/>
  <c r="I115" i="4"/>
  <c r="I310" i="4"/>
  <c r="I295" i="4"/>
  <c r="I45" i="4"/>
  <c r="I87" i="4"/>
  <c r="I143" i="4"/>
  <c r="I324" i="4"/>
  <c r="I282" i="4"/>
  <c r="I129" i="4"/>
  <c r="I100" i="4"/>
  <c r="I239" i="4"/>
  <c r="I197" i="4"/>
  <c r="I142" i="4"/>
  <c r="O28" i="15"/>
  <c r="O30" i="15"/>
  <c r="O29" i="15"/>
  <c r="O31" i="15"/>
  <c r="O27" i="15"/>
  <c r="I6" i="13"/>
  <c r="I8" i="13"/>
  <c r="I5" i="13"/>
  <c r="I7" i="13"/>
  <c r="I9" i="13"/>
  <c r="J30" i="4"/>
  <c r="J29" i="4"/>
  <c r="J27" i="4"/>
  <c r="J28" i="4"/>
  <c r="J31" i="4"/>
  <c r="O202" i="12"/>
  <c r="O102" i="12"/>
  <c r="O298" i="12"/>
  <c r="O186" i="12"/>
  <c r="O257" i="12"/>
  <c r="O160" i="12"/>
  <c r="O173" i="12"/>
  <c r="O272" i="12"/>
  <c r="O326" i="12"/>
  <c r="O118" i="12"/>
  <c r="O229" i="12"/>
  <c r="O258" i="12"/>
  <c r="O60" i="12"/>
  <c r="O216" i="12"/>
  <c r="O144" i="12"/>
  <c r="O62" i="12"/>
  <c r="O116" i="12"/>
  <c r="O61" i="12"/>
  <c r="O201" i="12"/>
  <c r="O284" i="12"/>
  <c r="O228" i="12"/>
  <c r="O340" i="12"/>
  <c r="O159" i="12"/>
  <c r="O230" i="12"/>
  <c r="O341" i="12"/>
  <c r="O130" i="12"/>
  <c r="O354" i="12"/>
  <c r="O327" i="12"/>
  <c r="O188" i="12"/>
  <c r="O131" i="12"/>
  <c r="O243" i="12"/>
  <c r="O271" i="12"/>
  <c r="O244" i="12"/>
  <c r="O328" i="12"/>
  <c r="O47" i="12"/>
  <c r="O214" i="12"/>
  <c r="O172" i="12"/>
  <c r="O132" i="12"/>
  <c r="O38" i="12"/>
  <c r="O256" i="12"/>
  <c r="O104" i="12"/>
  <c r="O299" i="12"/>
  <c r="O312" i="12"/>
  <c r="O215" i="12"/>
  <c r="O145" i="12"/>
  <c r="O286" i="12"/>
  <c r="O48" i="12"/>
  <c r="O187" i="12"/>
  <c r="O39" i="12"/>
  <c r="O74" i="12"/>
  <c r="O146" i="12"/>
  <c r="O174" i="12"/>
  <c r="O270" i="12"/>
  <c r="O313" i="12"/>
  <c r="O75" i="12"/>
  <c r="O314" i="12"/>
  <c r="O117" i="12"/>
  <c r="O356" i="12"/>
  <c r="O90" i="12"/>
  <c r="O46" i="12"/>
  <c r="O342" i="12"/>
  <c r="O37" i="12"/>
  <c r="O76" i="12"/>
  <c r="O242" i="12"/>
  <c r="O285" i="12"/>
  <c r="O355" i="12"/>
  <c r="O89" i="12"/>
  <c r="O200" i="12"/>
  <c r="O300" i="12"/>
  <c r="O88" i="12"/>
  <c r="O103" i="12"/>
  <c r="O158" i="12"/>
  <c r="I16" i="4"/>
  <c r="I18" i="4"/>
  <c r="I17" i="4"/>
  <c r="I19" i="4"/>
  <c r="I15" i="4"/>
  <c r="O210" i="4"/>
  <c r="O291" i="4"/>
  <c r="O349" i="4"/>
  <c r="O82" i="4"/>
  <c r="O252" i="4"/>
  <c r="O250" i="4"/>
  <c r="O330" i="4"/>
  <c r="O161" i="4"/>
  <c r="O110" i="4"/>
  <c r="O42" i="4"/>
  <c r="O287" i="4"/>
  <c r="O125" i="4"/>
  <c r="O124" i="4"/>
  <c r="O251" i="4"/>
  <c r="O167" i="4"/>
  <c r="O259" i="4"/>
  <c r="O318" i="4"/>
  <c r="O217" i="4"/>
  <c r="O138" i="4"/>
  <c r="O331" i="4"/>
  <c r="O223" i="4"/>
  <c r="O92" i="4"/>
  <c r="O247" i="4"/>
  <c r="O346" i="4"/>
  <c r="O126" i="4"/>
  <c r="O121" i="4"/>
  <c r="O112" i="4"/>
  <c r="O348" i="4"/>
  <c r="O266" i="4"/>
  <c r="O307" i="4"/>
  <c r="O350" i="4"/>
  <c r="O238" i="4"/>
  <c r="O94" i="4"/>
  <c r="O335" i="4"/>
  <c r="O139" i="4"/>
  <c r="O332" i="4"/>
  <c r="O150" i="4"/>
  <c r="O345" i="4"/>
  <c r="O191" i="4"/>
  <c r="O236" i="4"/>
  <c r="O68" i="4"/>
  <c r="O248" i="4"/>
  <c r="O264" i="4"/>
  <c r="O359" i="4"/>
  <c r="O290" i="4"/>
  <c r="O163" i="4"/>
  <c r="O151" i="4"/>
  <c r="O260" i="4"/>
  <c r="O207" i="4"/>
  <c r="O192" i="4"/>
  <c r="O315" i="4"/>
  <c r="O249" i="4"/>
  <c r="O358" i="4"/>
  <c r="O166" i="4"/>
  <c r="O193" i="4"/>
  <c r="O316" i="4"/>
  <c r="O133" i="4"/>
  <c r="O63" i="4"/>
  <c r="O222" i="4"/>
  <c r="O329" i="4"/>
  <c r="O152" i="4"/>
  <c r="O179" i="4"/>
  <c r="O203" i="4"/>
  <c r="O97" i="4"/>
  <c r="O294" i="4"/>
  <c r="O123" i="4"/>
  <c r="O122" i="4"/>
  <c r="O301" i="4"/>
  <c r="O81" i="4"/>
  <c r="O120" i="4"/>
  <c r="O107" i="4"/>
  <c r="O177" i="4"/>
  <c r="O208" i="4"/>
  <c r="O84" i="4"/>
  <c r="O224" i="4"/>
  <c r="O137" i="4"/>
  <c r="O140" i="4"/>
  <c r="O246" i="4"/>
  <c r="O96" i="4"/>
  <c r="O178" i="4"/>
  <c r="O56" i="4"/>
  <c r="O83" i="4"/>
  <c r="O322" i="4"/>
  <c r="O98" i="4"/>
  <c r="O53" i="4"/>
  <c r="O220" i="4"/>
  <c r="O218" i="4"/>
  <c r="O54" i="4"/>
  <c r="O64" i="4"/>
  <c r="O360" i="4"/>
  <c r="O79" i="4"/>
  <c r="O233" i="4"/>
  <c r="O67" i="4"/>
  <c r="O77" i="4"/>
  <c r="O40" i="4"/>
  <c r="O274" i="4"/>
  <c r="O65" i="4"/>
  <c r="O165" i="4"/>
  <c r="O304" i="4"/>
  <c r="O91" i="4"/>
  <c r="O275" i="4"/>
  <c r="O245" i="4"/>
  <c r="O105" i="4"/>
  <c r="O261" i="4"/>
  <c r="O135" i="4"/>
  <c r="O162" i="4"/>
  <c r="O280" i="4"/>
  <c r="O303" i="4"/>
  <c r="O306" i="4"/>
  <c r="O164" i="4"/>
  <c r="O334" i="4"/>
  <c r="O219" i="4"/>
  <c r="O288" i="4"/>
  <c r="O234" i="4"/>
  <c r="O262" i="4"/>
  <c r="O182" i="4"/>
  <c r="O347" i="4"/>
  <c r="O119" i="4"/>
  <c r="O278" i="4"/>
  <c r="O232" i="4"/>
  <c r="O357" i="4"/>
  <c r="O154" i="4"/>
  <c r="O70" i="4"/>
  <c r="O204" i="4"/>
  <c r="O221" i="4"/>
  <c r="O277" i="4"/>
  <c r="O231" i="4"/>
  <c r="O279" i="4"/>
  <c r="O205" i="4"/>
  <c r="O273" i="4"/>
  <c r="O308" i="4"/>
  <c r="O317" i="4"/>
  <c r="O69" i="4"/>
  <c r="O52" i="4"/>
  <c r="O147" i="4"/>
  <c r="O333" i="4"/>
  <c r="O276" i="4"/>
  <c r="O153" i="4"/>
  <c r="O289" i="4"/>
  <c r="O109" i="4"/>
  <c r="O343" i="4"/>
  <c r="O95" i="4"/>
  <c r="O302" i="4"/>
  <c r="O319" i="4"/>
  <c r="O49" i="4"/>
  <c r="O194" i="4"/>
  <c r="O180" i="4"/>
  <c r="O41" i="4"/>
  <c r="O78" i="4"/>
  <c r="O189" i="4"/>
  <c r="O175" i="4"/>
  <c r="O149" i="4"/>
  <c r="O293" i="4"/>
  <c r="O206" i="4"/>
  <c r="O292" i="4"/>
  <c r="O195" i="4"/>
  <c r="O93" i="4"/>
  <c r="O190" i="4"/>
  <c r="O235" i="4"/>
  <c r="O361" i="4"/>
  <c r="O305" i="4"/>
  <c r="O321" i="4"/>
  <c r="O148" i="4"/>
  <c r="O111" i="4"/>
  <c r="O196" i="4"/>
  <c r="O336" i="4"/>
  <c r="O181" i="4"/>
  <c r="O106" i="4"/>
  <c r="O55" i="4"/>
  <c r="O50" i="4"/>
  <c r="O80" i="4"/>
  <c r="O136" i="4"/>
  <c r="O237" i="4"/>
  <c r="O209" i="4"/>
  <c r="O108" i="4"/>
  <c r="O134" i="4"/>
  <c r="O176" i="4"/>
  <c r="O320" i="4"/>
  <c r="O265" i="4"/>
  <c r="O51" i="4"/>
  <c r="O263" i="4"/>
  <c r="O344" i="4"/>
  <c r="O66" i="4"/>
  <c r="O168" i="4"/>
  <c r="I100" i="12"/>
  <c r="I353" i="12"/>
  <c r="I267" i="12"/>
  <c r="I114" i="12"/>
  <c r="I268" i="12"/>
  <c r="I143" i="12"/>
  <c r="I184" i="12"/>
  <c r="I351" i="12"/>
  <c r="I113" i="12"/>
  <c r="I142" i="12"/>
  <c r="I198" i="12"/>
  <c r="I34" i="12"/>
  <c r="I311" i="12"/>
  <c r="I295" i="12"/>
  <c r="I199" i="12"/>
  <c r="I239" i="12"/>
  <c r="I156" i="12"/>
  <c r="I255" i="12"/>
  <c r="I58" i="12"/>
  <c r="I72" i="12"/>
  <c r="I44" i="12"/>
  <c r="I240" i="12"/>
  <c r="I87" i="12"/>
  <c r="I325" i="12"/>
  <c r="I57" i="12"/>
  <c r="I43" i="12"/>
  <c r="I129" i="12"/>
  <c r="I226" i="12"/>
  <c r="I225" i="12"/>
  <c r="I36" i="12"/>
  <c r="I128" i="12"/>
  <c r="I352" i="12"/>
  <c r="I86" i="12"/>
  <c r="I269" i="12"/>
  <c r="I310" i="12"/>
  <c r="I32" i="12"/>
  <c r="I99" i="12"/>
  <c r="I155" i="12"/>
  <c r="I73" i="12"/>
  <c r="I85" i="12"/>
  <c r="I281" i="12"/>
  <c r="I33" i="12"/>
  <c r="I282" i="12"/>
  <c r="I254" i="12"/>
  <c r="I212" i="12"/>
  <c r="I253" i="12"/>
  <c r="I323" i="12"/>
  <c r="I297" i="12"/>
  <c r="I283" i="12"/>
  <c r="I213" i="12"/>
  <c r="I296" i="12"/>
  <c r="I101" i="12"/>
  <c r="I169" i="12"/>
  <c r="I157" i="12"/>
  <c r="I115" i="12"/>
  <c r="I185" i="12"/>
  <c r="I171" i="12"/>
  <c r="I35" i="12"/>
  <c r="I127" i="12"/>
  <c r="I227" i="12"/>
  <c r="I183" i="12"/>
  <c r="I71" i="12"/>
  <c r="I337" i="12"/>
  <c r="I170" i="12"/>
  <c r="I309" i="12"/>
  <c r="I339" i="12"/>
  <c r="I241" i="12"/>
  <c r="I211" i="12"/>
  <c r="I197" i="12"/>
  <c r="I141" i="12"/>
  <c r="I59" i="12"/>
  <c r="I338" i="12"/>
  <c r="I324" i="12"/>
  <c r="I45" i="12"/>
  <c r="I182" i="13"/>
  <c r="I208" i="13"/>
  <c r="I96" i="13"/>
  <c r="I121" i="13"/>
  <c r="I357" i="13"/>
  <c r="I247" i="13"/>
  <c r="I210" i="13"/>
  <c r="I163" i="13"/>
  <c r="I79" i="13"/>
  <c r="I218" i="13"/>
  <c r="I279" i="13"/>
  <c r="I335" i="13"/>
  <c r="I41" i="13"/>
  <c r="I192" i="13"/>
  <c r="I349" i="13"/>
  <c r="I334" i="13"/>
  <c r="I63" i="13"/>
  <c r="I148" i="13"/>
  <c r="I165" i="13"/>
  <c r="I50" i="13"/>
  <c r="I321" i="13"/>
  <c r="I303" i="13"/>
  <c r="I332" i="13"/>
  <c r="I289" i="13"/>
  <c r="I219" i="13"/>
  <c r="I138" i="13"/>
  <c r="I287" i="13"/>
  <c r="I203" i="13"/>
  <c r="I181" i="13"/>
  <c r="I274" i="13"/>
  <c r="I135" i="13"/>
  <c r="I232" i="13"/>
  <c r="I292" i="13"/>
  <c r="I304" i="13"/>
  <c r="I65" i="13"/>
  <c r="I134" i="13"/>
  <c r="I246" i="13"/>
  <c r="I224" i="13"/>
  <c r="I189" i="13"/>
  <c r="I176" i="13"/>
  <c r="I223" i="13"/>
  <c r="I69" i="13"/>
  <c r="I92" i="13"/>
  <c r="I250" i="13"/>
  <c r="I111" i="13"/>
  <c r="I166" i="13"/>
  <c r="I350" i="13"/>
  <c r="I153" i="13"/>
  <c r="I119" i="13"/>
  <c r="I301" i="13"/>
  <c r="I105" i="13"/>
  <c r="I84" i="13"/>
  <c r="I316" i="13"/>
  <c r="I348" i="13"/>
  <c r="I329" i="13"/>
  <c r="I133" i="13"/>
  <c r="I345" i="13"/>
  <c r="I124" i="13"/>
  <c r="I110" i="13"/>
  <c r="I330" i="13"/>
  <c r="I180" i="13"/>
  <c r="I358" i="13"/>
  <c r="I108" i="13"/>
  <c r="I344" i="13"/>
  <c r="I80" i="13"/>
  <c r="I333" i="13"/>
  <c r="I196" i="13"/>
  <c r="I252" i="13"/>
  <c r="I238" i="13"/>
  <c r="I217" i="13"/>
  <c r="I222" i="13"/>
  <c r="I236" i="13"/>
  <c r="I237" i="13"/>
  <c r="I168" i="13"/>
  <c r="I137" i="13"/>
  <c r="I56" i="13"/>
  <c r="I107" i="13"/>
  <c r="I261" i="13"/>
  <c r="I259" i="13"/>
  <c r="I42" i="13"/>
  <c r="I125" i="13"/>
  <c r="I140" i="13"/>
  <c r="I177" i="13"/>
  <c r="I331" i="13"/>
  <c r="I306" i="13"/>
  <c r="I275" i="13"/>
  <c r="I248" i="13"/>
  <c r="I167" i="13"/>
  <c r="I49" i="13"/>
  <c r="I360" i="13"/>
  <c r="I70" i="13"/>
  <c r="I294" i="13"/>
  <c r="I190" i="13"/>
  <c r="I109" i="13"/>
  <c r="I164" i="13"/>
  <c r="I315" i="13"/>
  <c r="I147" i="13"/>
  <c r="I307" i="13"/>
  <c r="I260" i="13"/>
  <c r="I55" i="13"/>
  <c r="I191" i="13"/>
  <c r="I154" i="13"/>
  <c r="I293" i="13"/>
  <c r="I194" i="13"/>
  <c r="I278" i="13"/>
  <c r="I83" i="13"/>
  <c r="I40" i="13"/>
  <c r="I195" i="13"/>
  <c r="I209" i="13"/>
  <c r="I126" i="13"/>
  <c r="I265" i="13"/>
  <c r="I231" i="13"/>
  <c r="I288" i="13"/>
  <c r="I78" i="13"/>
  <c r="I193" i="13"/>
  <c r="I359" i="13"/>
  <c r="I149" i="13"/>
  <c r="I221" i="13"/>
  <c r="I264" i="13"/>
  <c r="I280" i="13"/>
  <c r="I322" i="13"/>
  <c r="I64" i="13"/>
  <c r="I273" i="13"/>
  <c r="I266" i="13"/>
  <c r="I175" i="13"/>
  <c r="I204" i="13"/>
  <c r="I233" i="13"/>
  <c r="I205" i="13"/>
  <c r="I276" i="13"/>
  <c r="I91" i="13"/>
  <c r="I251" i="13"/>
  <c r="I81" i="13"/>
  <c r="I161" i="13"/>
  <c r="I162" i="13"/>
  <c r="I106" i="13"/>
  <c r="I97" i="13"/>
  <c r="I152" i="13"/>
  <c r="I52" i="13"/>
  <c r="I317" i="13"/>
  <c r="I361" i="13"/>
  <c r="I93" i="13"/>
  <c r="I277" i="13"/>
  <c r="I305" i="13"/>
  <c r="I139" i="13"/>
  <c r="I136" i="13"/>
  <c r="I302" i="13"/>
  <c r="I112" i="13"/>
  <c r="I320" i="13"/>
  <c r="I82" i="13"/>
  <c r="I220" i="13"/>
  <c r="I120" i="13"/>
  <c r="I77" i="13"/>
  <c r="I249" i="13"/>
  <c r="I336" i="13"/>
  <c r="I245" i="13"/>
  <c r="I308" i="13"/>
  <c r="I51" i="13"/>
  <c r="I54" i="13"/>
  <c r="I68" i="13"/>
  <c r="I343" i="13"/>
  <c r="I53" i="13"/>
  <c r="I98" i="13"/>
  <c r="I25" i="13"/>
  <c r="I26" i="13"/>
  <c r="I23" i="13"/>
  <c r="I24" i="13"/>
  <c r="I21" i="13"/>
  <c r="I20" i="13"/>
  <c r="I22" i="13"/>
  <c r="O15" i="14"/>
  <c r="O16" i="14"/>
  <c r="O18" i="14"/>
  <c r="O19" i="14"/>
  <c r="O17" i="14"/>
  <c r="O19" i="15"/>
  <c r="O18" i="15"/>
  <c r="O15" i="15"/>
  <c r="O17" i="15"/>
  <c r="O16" i="15"/>
  <c r="J12" i="4"/>
  <c r="J13" i="4"/>
  <c r="J14" i="4"/>
  <c r="I16" i="12"/>
  <c r="I17" i="12"/>
  <c r="I19" i="12"/>
  <c r="I15" i="12"/>
  <c r="I18" i="12"/>
  <c r="I18" i="15"/>
  <c r="I15" i="15"/>
  <c r="I19" i="15"/>
  <c r="I17" i="15"/>
  <c r="I16" i="15"/>
  <c r="O277" i="13"/>
  <c r="O301" i="13"/>
  <c r="O189" i="13"/>
  <c r="O210" i="13"/>
  <c r="O168" i="13"/>
  <c r="O167" i="13"/>
  <c r="O330" i="13"/>
  <c r="O92" i="13"/>
  <c r="O236" i="13"/>
  <c r="O50" i="13"/>
  <c r="O161" i="13"/>
  <c r="O345" i="13"/>
  <c r="O304" i="13"/>
  <c r="O306" i="13"/>
  <c r="O78" i="13"/>
  <c r="O234" i="13"/>
  <c r="O347" i="13"/>
  <c r="O154" i="13"/>
  <c r="O208" i="13"/>
  <c r="O251" i="13"/>
  <c r="O69" i="13"/>
  <c r="O163" i="13"/>
  <c r="O135" i="13"/>
  <c r="O80" i="13"/>
  <c r="O322" i="13"/>
  <c r="O264" i="13"/>
  <c r="O331" i="13"/>
  <c r="O205" i="13"/>
  <c r="O177" i="13"/>
  <c r="O303" i="13"/>
  <c r="O55" i="13"/>
  <c r="O137" i="13"/>
  <c r="O178" i="13"/>
  <c r="O151" i="13"/>
  <c r="O349" i="13"/>
  <c r="O122" i="13"/>
  <c r="O275" i="13"/>
  <c r="O109" i="13"/>
  <c r="O66" i="13"/>
  <c r="O279" i="13"/>
  <c r="O139" i="13"/>
  <c r="O233" i="13"/>
  <c r="O265" i="13"/>
  <c r="O68" i="13"/>
  <c r="O40" i="13"/>
  <c r="O207" i="13"/>
  <c r="O260" i="13"/>
  <c r="O176" i="13"/>
  <c r="O358" i="13"/>
  <c r="O221" i="13"/>
  <c r="O305" i="13"/>
  <c r="O231" i="13"/>
  <c r="O246" i="13"/>
  <c r="O237" i="13"/>
  <c r="O217" i="13"/>
  <c r="O111" i="13"/>
  <c r="O182" i="13"/>
  <c r="O162" i="13"/>
  <c r="O96" i="13"/>
  <c r="O235" i="13"/>
  <c r="O224" i="13"/>
  <c r="O108" i="13"/>
  <c r="O94" i="13"/>
  <c r="O278" i="13"/>
  <c r="O54" i="13"/>
  <c r="O204" i="13"/>
  <c r="O343" i="13"/>
  <c r="O153" i="13"/>
  <c r="O192" i="13"/>
  <c r="O291" i="13"/>
  <c r="O344" i="13"/>
  <c r="O274" i="13"/>
  <c r="O361" i="13"/>
  <c r="O360" i="13"/>
  <c r="O106" i="13"/>
  <c r="O124" i="13"/>
  <c r="O42" i="13"/>
  <c r="O350" i="13"/>
  <c r="O262" i="13"/>
  <c r="O164" i="13"/>
  <c r="O276" i="13"/>
  <c r="O263" i="13"/>
  <c r="O181" i="13"/>
  <c r="O112" i="13"/>
  <c r="O248" i="13"/>
  <c r="O138" i="13"/>
  <c r="O51" i="13"/>
  <c r="O280" i="13"/>
  <c r="O196" i="13"/>
  <c r="O149" i="13"/>
  <c r="O334" i="13"/>
  <c r="O120" i="13"/>
  <c r="O84" i="13"/>
  <c r="O220" i="13"/>
  <c r="O247" i="13"/>
  <c r="O289" i="13"/>
  <c r="O250" i="13"/>
  <c r="O336" i="13"/>
  <c r="O64" i="13"/>
  <c r="O261" i="13"/>
  <c r="O83" i="13"/>
  <c r="O245" i="13"/>
  <c r="O335" i="13"/>
  <c r="O107" i="13"/>
  <c r="O147" i="13"/>
  <c r="O52" i="13"/>
  <c r="O307" i="13"/>
  <c r="O49" i="13"/>
  <c r="O195" i="13"/>
  <c r="O206" i="13"/>
  <c r="O219" i="13"/>
  <c r="O193" i="13"/>
  <c r="O319" i="13"/>
  <c r="O222" i="13"/>
  <c r="O249" i="13"/>
  <c r="O290" i="13"/>
  <c r="O81" i="13"/>
  <c r="O53" i="13"/>
  <c r="O119" i="13"/>
  <c r="O259" i="13"/>
  <c r="O179" i="13"/>
  <c r="O194" i="13"/>
  <c r="O293" i="13"/>
  <c r="O123" i="13"/>
  <c r="O318" i="13"/>
  <c r="O292" i="13"/>
  <c r="O165" i="13"/>
  <c r="O136" i="13"/>
  <c r="O203" i="13"/>
  <c r="O67" i="13"/>
  <c r="O152" i="13"/>
  <c r="O63" i="13"/>
  <c r="O302" i="13"/>
  <c r="O91" i="13"/>
  <c r="O238" i="13"/>
  <c r="O357" i="13"/>
  <c r="O98" i="13"/>
  <c r="O134" i="13"/>
  <c r="O287" i="13"/>
  <c r="O148" i="13"/>
  <c r="O321" i="13"/>
  <c r="O315" i="13"/>
  <c r="O56" i="13"/>
  <c r="O359" i="13"/>
  <c r="O82" i="13"/>
  <c r="O150" i="13"/>
  <c r="O308" i="13"/>
  <c r="O180" i="13"/>
  <c r="O288" i="13"/>
  <c r="O110" i="13"/>
  <c r="O209" i="13"/>
  <c r="O273" i="13"/>
  <c r="O79" i="13"/>
  <c r="O218" i="13"/>
  <c r="O320" i="13"/>
  <c r="O126" i="13"/>
  <c r="O41" i="13"/>
  <c r="O77" i="13"/>
  <c r="O266" i="13"/>
  <c r="O175" i="13"/>
  <c r="O166" i="13"/>
  <c r="O329" i="13"/>
  <c r="O294" i="13"/>
  <c r="O97" i="13"/>
  <c r="O348" i="13"/>
  <c r="O332" i="13"/>
  <c r="O105" i="13"/>
  <c r="O191" i="13"/>
  <c r="O316" i="13"/>
  <c r="O133" i="13"/>
  <c r="O70" i="13"/>
  <c r="O125" i="13"/>
  <c r="O121" i="13"/>
  <c r="O333" i="13"/>
  <c r="O317" i="13"/>
  <c r="O95" i="13"/>
  <c r="O65" i="13"/>
  <c r="O346" i="13"/>
  <c r="O232" i="13"/>
  <c r="O140" i="13"/>
  <c r="O93" i="13"/>
  <c r="O252" i="13"/>
  <c r="O190" i="13"/>
  <c r="O223" i="13"/>
  <c r="O27" i="4"/>
  <c r="O28" i="4"/>
  <c r="O30" i="4"/>
  <c r="O29" i="4"/>
  <c r="O31" i="4"/>
  <c r="I204" i="14"/>
  <c r="I139" i="14"/>
  <c r="I135" i="14"/>
  <c r="I80" i="14"/>
  <c r="I315" i="14"/>
  <c r="I205" i="14"/>
  <c r="I237" i="14"/>
  <c r="I358" i="14"/>
  <c r="I306" i="14"/>
  <c r="I231" i="14"/>
  <c r="I294" i="14"/>
  <c r="I121" i="14"/>
  <c r="I209" i="14"/>
  <c r="I93" i="14"/>
  <c r="I345" i="14"/>
  <c r="I332" i="14"/>
  <c r="I247" i="14"/>
  <c r="I316" i="14"/>
  <c r="I238" i="14"/>
  <c r="I137" i="14"/>
  <c r="I274" i="14"/>
  <c r="I148" i="14"/>
  <c r="I176" i="14"/>
  <c r="I147" i="14"/>
  <c r="I134" i="14"/>
  <c r="I98" i="14"/>
  <c r="I153" i="14"/>
  <c r="I350" i="14"/>
  <c r="I180" i="14"/>
  <c r="I360" i="14"/>
  <c r="I317" i="14"/>
  <c r="I83" i="14"/>
  <c r="I307" i="14"/>
  <c r="I63" i="14"/>
  <c r="I233" i="14"/>
  <c r="I348" i="14"/>
  <c r="I331" i="14"/>
  <c r="I305" i="14"/>
  <c r="I280" i="14"/>
  <c r="I222" i="14"/>
  <c r="I190" i="14"/>
  <c r="I108" i="14"/>
  <c r="I292" i="14"/>
  <c r="I308" i="14"/>
  <c r="I220" i="14"/>
  <c r="I112" i="14"/>
  <c r="I49" i="14"/>
  <c r="I203" i="14"/>
  <c r="I82" i="14"/>
  <c r="I287" i="14"/>
  <c r="I138" i="14"/>
  <c r="I165" i="14"/>
  <c r="I293" i="14"/>
  <c r="I50" i="14"/>
  <c r="I218" i="14"/>
  <c r="I320" i="14"/>
  <c r="I361" i="14"/>
  <c r="I81" i="14"/>
  <c r="I56" i="14"/>
  <c r="I236" i="14"/>
  <c r="I321" i="14"/>
  <c r="I303" i="14"/>
  <c r="I208" i="14"/>
  <c r="I120" i="14"/>
  <c r="I64" i="14"/>
  <c r="I224" i="14"/>
  <c r="I251" i="14"/>
  <c r="I154" i="14"/>
  <c r="I52" i="14"/>
  <c r="I335" i="14"/>
  <c r="I181" i="14"/>
  <c r="I168" i="14"/>
  <c r="I322" i="14"/>
  <c r="I163" i="14"/>
  <c r="I167" i="14"/>
  <c r="I264" i="14"/>
  <c r="I182" i="14"/>
  <c r="I246" i="14"/>
  <c r="I195" i="14"/>
  <c r="I194" i="14"/>
  <c r="I161" i="14"/>
  <c r="I273" i="14"/>
  <c r="I91" i="14"/>
  <c r="I245" i="14"/>
  <c r="I40" i="14"/>
  <c r="I260" i="14"/>
  <c r="I334" i="14"/>
  <c r="I97" i="14"/>
  <c r="I53" i="14"/>
  <c r="I133" i="14"/>
  <c r="I191" i="14"/>
  <c r="I79" i="14"/>
  <c r="I357" i="14"/>
  <c r="I301" i="14"/>
  <c r="I333" i="14"/>
  <c r="I119" i="14"/>
  <c r="I232" i="14"/>
  <c r="I177" i="14"/>
  <c r="I252" i="14"/>
  <c r="I221" i="14"/>
  <c r="I210" i="14"/>
  <c r="I193" i="14"/>
  <c r="I105" i="14"/>
  <c r="I278" i="14"/>
  <c r="I140" i="14"/>
  <c r="I92" i="14"/>
  <c r="I125" i="14"/>
  <c r="I78" i="14"/>
  <c r="I166" i="14"/>
  <c r="I70" i="14"/>
  <c r="I265" i="14"/>
  <c r="I109" i="14"/>
  <c r="I359" i="14"/>
  <c r="I249" i="14"/>
  <c r="I277" i="14"/>
  <c r="I96" i="14"/>
  <c r="I189" i="14"/>
  <c r="I343" i="14"/>
  <c r="I175" i="14"/>
  <c r="I152" i="14"/>
  <c r="I259" i="14"/>
  <c r="I41" i="14"/>
  <c r="I219" i="14"/>
  <c r="I69" i="14"/>
  <c r="I55" i="14"/>
  <c r="I42" i="14"/>
  <c r="I261" i="14"/>
  <c r="I54" i="14"/>
  <c r="I107" i="14"/>
  <c r="I302" i="14"/>
  <c r="I288" i="14"/>
  <c r="I329" i="14"/>
  <c r="I68" i="14"/>
  <c r="I330" i="14"/>
  <c r="I250" i="14"/>
  <c r="I110" i="14"/>
  <c r="I275" i="14"/>
  <c r="I217" i="14"/>
  <c r="I304" i="14"/>
  <c r="I126" i="14"/>
  <c r="I84" i="14"/>
  <c r="I111" i="14"/>
  <c r="I196" i="14"/>
  <c r="I289" i="14"/>
  <c r="I77" i="14"/>
  <c r="I223" i="14"/>
  <c r="I349" i="14"/>
  <c r="I192" i="14"/>
  <c r="I149" i="14"/>
  <c r="I136" i="14"/>
  <c r="I164" i="14"/>
  <c r="I65" i="14"/>
  <c r="I344" i="14"/>
  <c r="I51" i="14"/>
  <c r="I124" i="14"/>
  <c r="I276" i="14"/>
  <c r="I106" i="14"/>
  <c r="I279" i="14"/>
  <c r="I162" i="14"/>
  <c r="I248" i="14"/>
  <c r="I266" i="14"/>
  <c r="I336" i="14"/>
  <c r="O145" i="4"/>
  <c r="O244" i="4"/>
  <c r="O216" i="4"/>
  <c r="O90" i="4"/>
  <c r="O39" i="4"/>
  <c r="O256" i="4"/>
  <c r="O104" i="4"/>
  <c r="O313" i="4"/>
  <c r="O257" i="4"/>
  <c r="O312" i="4"/>
  <c r="O132" i="4"/>
  <c r="O243" i="4"/>
  <c r="O314" i="4"/>
  <c r="O146" i="4"/>
  <c r="O215" i="4"/>
  <c r="O89" i="4"/>
  <c r="O103" i="4"/>
  <c r="O202" i="4"/>
  <c r="O341" i="4"/>
  <c r="O229" i="4"/>
  <c r="O228" i="4"/>
  <c r="O299" i="4"/>
  <c r="O214" i="4"/>
  <c r="O62" i="4"/>
  <c r="O102" i="4"/>
  <c r="O201" i="4"/>
  <c r="O187" i="4"/>
  <c r="O328" i="4"/>
  <c r="O340" i="4"/>
  <c r="O60" i="4"/>
  <c r="O37" i="4"/>
  <c r="O47" i="4"/>
  <c r="O117" i="4"/>
  <c r="O48" i="4"/>
  <c r="O298" i="4"/>
  <c r="O159" i="4"/>
  <c r="O160" i="4"/>
  <c r="O74" i="4"/>
  <c r="O285" i="4"/>
  <c r="O38" i="4"/>
  <c r="O286" i="4"/>
  <c r="O118" i="4"/>
  <c r="O75" i="4"/>
  <c r="O355" i="4"/>
  <c r="O131" i="4"/>
  <c r="O173" i="4"/>
  <c r="O172" i="4"/>
  <c r="O158" i="4"/>
  <c r="O271" i="4"/>
  <c r="O230" i="4"/>
  <c r="O186" i="4"/>
  <c r="O326" i="4"/>
  <c r="O200" i="4"/>
  <c r="O61" i="4"/>
  <c r="O188" i="4"/>
  <c r="O272" i="4"/>
  <c r="O354" i="4"/>
  <c r="O300" i="4"/>
  <c r="O88" i="4"/>
  <c r="O76" i="4"/>
  <c r="O130" i="4"/>
  <c r="O356" i="4"/>
  <c r="O284" i="4"/>
  <c r="O46" i="4"/>
  <c r="O116" i="4"/>
  <c r="O342" i="4"/>
  <c r="O270" i="4"/>
  <c r="O174" i="4"/>
  <c r="O258" i="4"/>
  <c r="O242" i="4"/>
  <c r="O144" i="4"/>
  <c r="O327" i="4"/>
  <c r="O131" i="15"/>
  <c r="O214" i="15"/>
  <c r="O286" i="15"/>
  <c r="O159" i="15"/>
  <c r="O102" i="15"/>
  <c r="O174" i="15"/>
  <c r="O158" i="15"/>
  <c r="O47" i="15"/>
  <c r="O229" i="15"/>
  <c r="O160" i="15"/>
  <c r="O244" i="15"/>
  <c r="O313" i="15"/>
  <c r="O173" i="15"/>
  <c r="O48" i="15"/>
  <c r="O328" i="15"/>
  <c r="O300" i="15"/>
  <c r="O61" i="15"/>
  <c r="O215" i="15"/>
  <c r="O37" i="15"/>
  <c r="O356" i="15"/>
  <c r="O200" i="15"/>
  <c r="O144" i="15"/>
  <c r="O39" i="15"/>
  <c r="O118" i="15"/>
  <c r="O186" i="15"/>
  <c r="O202" i="15"/>
  <c r="O216" i="15"/>
  <c r="O228" i="15"/>
  <c r="O38" i="15"/>
  <c r="O116" i="15"/>
  <c r="O298" i="15"/>
  <c r="O284" i="15"/>
  <c r="O62" i="15"/>
  <c r="O201" i="15"/>
  <c r="O243" i="15"/>
  <c r="O188" i="15"/>
  <c r="O104" i="15"/>
  <c r="O74" i="15"/>
  <c r="O271" i="15"/>
  <c r="O299" i="15"/>
  <c r="O88" i="15"/>
  <c r="O103" i="15"/>
  <c r="O117" i="15"/>
  <c r="O46" i="15"/>
  <c r="O342" i="15"/>
  <c r="O285" i="15"/>
  <c r="O340" i="15"/>
  <c r="O230" i="15"/>
  <c r="O130" i="15"/>
  <c r="O258" i="15"/>
  <c r="O60" i="15"/>
  <c r="O327" i="15"/>
  <c r="O172" i="15"/>
  <c r="O272" i="15"/>
  <c r="O312" i="15"/>
  <c r="O314" i="15"/>
  <c r="O341" i="15"/>
  <c r="O89" i="15"/>
  <c r="O146" i="15"/>
  <c r="O242" i="15"/>
  <c r="O355" i="15"/>
  <c r="O145" i="15"/>
  <c r="O354" i="15"/>
  <c r="O326" i="15"/>
  <c r="O187" i="15"/>
  <c r="O90" i="15"/>
  <c r="O256" i="15"/>
  <c r="O270" i="15"/>
  <c r="O76" i="15"/>
  <c r="O75" i="15"/>
  <c r="O257" i="15"/>
  <c r="O132" i="15"/>
  <c r="J21" i="4"/>
  <c r="J22" i="4"/>
  <c r="J26" i="4"/>
  <c r="J25" i="4"/>
  <c r="J20" i="4"/>
  <c r="J23" i="4"/>
  <c r="J24" i="4"/>
  <c r="O178" i="15"/>
  <c r="O50" i="15"/>
  <c r="O236" i="15"/>
  <c r="O109" i="15"/>
  <c r="O221" i="15"/>
  <c r="O148" i="15"/>
  <c r="O56" i="15"/>
  <c r="O302" i="15"/>
  <c r="O348" i="15"/>
  <c r="O41" i="15"/>
  <c r="O260" i="15"/>
  <c r="O133" i="15"/>
  <c r="O319" i="15"/>
  <c r="O289" i="15"/>
  <c r="O122" i="15"/>
  <c r="O322" i="15"/>
  <c r="O152" i="15"/>
  <c r="O238" i="15"/>
  <c r="O190" i="15"/>
  <c r="O126" i="15"/>
  <c r="O51" i="15"/>
  <c r="O265" i="15"/>
  <c r="O150" i="15"/>
  <c r="O97" i="15"/>
  <c r="O180" i="15"/>
  <c r="O304" i="15"/>
  <c r="O154" i="15"/>
  <c r="O343" i="15"/>
  <c r="O316" i="15"/>
  <c r="O162" i="15"/>
  <c r="O346" i="15"/>
  <c r="O318" i="15"/>
  <c r="O266" i="15"/>
  <c r="O277" i="15"/>
  <c r="O251" i="15"/>
  <c r="O301" i="15"/>
  <c r="O84" i="15"/>
  <c r="O287" i="15"/>
  <c r="O195" i="15"/>
  <c r="O250" i="15"/>
  <c r="O246" i="15"/>
  <c r="O107" i="15"/>
  <c r="O137" i="15"/>
  <c r="O306" i="15"/>
  <c r="O52" i="15"/>
  <c r="O320" i="15"/>
  <c r="O279" i="15"/>
  <c r="O291" i="15"/>
  <c r="O259" i="15"/>
  <c r="O179" i="15"/>
  <c r="O207" i="15"/>
  <c r="O278" i="15"/>
  <c r="O64" i="15"/>
  <c r="O96" i="15"/>
  <c r="O119" i="15"/>
  <c r="O347" i="15"/>
  <c r="O77" i="15"/>
  <c r="O49" i="15"/>
  <c r="O98" i="15"/>
  <c r="O232" i="15"/>
  <c r="O223" i="15"/>
  <c r="O40" i="15"/>
  <c r="O263" i="15"/>
  <c r="O261" i="15"/>
  <c r="O92" i="15"/>
  <c r="O134" i="15"/>
  <c r="O333" i="15"/>
  <c r="O350" i="15"/>
  <c r="O344" i="15"/>
  <c r="O329" i="15"/>
  <c r="O65" i="15"/>
  <c r="O79" i="15"/>
  <c r="O205" i="15"/>
  <c r="O55" i="15"/>
  <c r="O290" i="15"/>
  <c r="O330" i="15"/>
  <c r="O359" i="15"/>
  <c r="O303" i="15"/>
  <c r="O168" i="15"/>
  <c r="O123" i="15"/>
  <c r="O274" i="15"/>
  <c r="O358" i="15"/>
  <c r="O280" i="15"/>
  <c r="O163" i="15"/>
  <c r="O273" i="15"/>
  <c r="O153" i="15"/>
  <c r="O293" i="15"/>
  <c r="O63" i="15"/>
  <c r="O321" i="15"/>
  <c r="O68" i="15"/>
  <c r="O66" i="15"/>
  <c r="O360" i="15"/>
  <c r="O161" i="15"/>
  <c r="O307" i="15"/>
  <c r="O234" i="15"/>
  <c r="O91" i="15"/>
  <c r="O177" i="15"/>
  <c r="O139" i="15"/>
  <c r="O294" i="15"/>
  <c r="O53" i="15"/>
  <c r="O220" i="15"/>
  <c r="O181" i="15"/>
  <c r="O93" i="15"/>
  <c r="O67" i="15"/>
  <c r="O166" i="15"/>
  <c r="O106" i="15"/>
  <c r="O305" i="15"/>
  <c r="O176" i="15"/>
  <c r="O196" i="15"/>
  <c r="O78" i="15"/>
  <c r="O175" i="15"/>
  <c r="O189" i="15"/>
  <c r="O182" i="15"/>
  <c r="O204" i="15"/>
  <c r="O111" i="15"/>
  <c r="O262" i="15"/>
  <c r="O138" i="15"/>
  <c r="O361" i="15"/>
  <c r="O247" i="15"/>
  <c r="O315" i="15"/>
  <c r="O147" i="15"/>
  <c r="O125" i="15"/>
  <c r="O317" i="15"/>
  <c r="O336" i="15"/>
  <c r="O249" i="15"/>
  <c r="O164" i="15"/>
  <c r="O94" i="15"/>
  <c r="O275" i="15"/>
  <c r="O357" i="15"/>
  <c r="O245" i="15"/>
  <c r="O288" i="15"/>
  <c r="O308" i="15"/>
  <c r="O331" i="15"/>
  <c r="O82" i="15"/>
  <c r="O108" i="15"/>
  <c r="O165" i="15"/>
  <c r="O219" i="15"/>
  <c r="O110" i="15"/>
  <c r="O112" i="15"/>
  <c r="O191" i="15"/>
  <c r="O140" i="15"/>
  <c r="O149" i="15"/>
  <c r="O69" i="15"/>
  <c r="O105" i="15"/>
  <c r="O193" i="15"/>
  <c r="O235" i="15"/>
  <c r="O222" i="15"/>
  <c r="O121" i="15"/>
  <c r="O217" i="15"/>
  <c r="O54" i="15"/>
  <c r="O95" i="15"/>
  <c r="O335" i="15"/>
  <c r="O276" i="15"/>
  <c r="O194" i="15"/>
  <c r="O345" i="15"/>
  <c r="O151" i="15"/>
  <c r="O120" i="15"/>
  <c r="O206" i="15"/>
  <c r="O224" i="15"/>
  <c r="O81" i="15"/>
  <c r="O264" i="15"/>
  <c r="O70" i="15"/>
  <c r="O334" i="15"/>
  <c r="O203" i="15"/>
  <c r="O124" i="15"/>
  <c r="O42" i="15"/>
  <c r="O349" i="15"/>
  <c r="O80" i="15"/>
  <c r="O210" i="15"/>
  <c r="O208" i="15"/>
  <c r="O135" i="15"/>
  <c r="O192" i="15"/>
  <c r="O252" i="15"/>
  <c r="O233" i="15"/>
  <c r="O83" i="15"/>
  <c r="O218" i="15"/>
  <c r="O167" i="15"/>
  <c r="O136" i="15"/>
  <c r="O332" i="15"/>
  <c r="O231" i="15"/>
  <c r="O292" i="15"/>
  <c r="O237" i="15"/>
  <c r="O209" i="15"/>
  <c r="O248" i="15"/>
  <c r="O151" i="14"/>
  <c r="O53" i="14"/>
  <c r="O205" i="14"/>
  <c r="O322" i="14"/>
  <c r="O319" i="14"/>
  <c r="O80" i="14"/>
  <c r="O305" i="14"/>
  <c r="O304" i="14"/>
  <c r="O359" i="14"/>
  <c r="O289" i="14"/>
  <c r="O195" i="14"/>
  <c r="O120" i="14"/>
  <c r="O194" i="14"/>
  <c r="O82" i="14"/>
  <c r="O248" i="14"/>
  <c r="O148" i="14"/>
  <c r="O343" i="14"/>
  <c r="O109" i="14"/>
  <c r="O233" i="14"/>
  <c r="O348" i="14"/>
  <c r="O162" i="14"/>
  <c r="O119" i="14"/>
  <c r="O317" i="14"/>
  <c r="O83" i="14"/>
  <c r="O264" i="14"/>
  <c r="O192" i="14"/>
  <c r="O331" i="14"/>
  <c r="O249" i="14"/>
  <c r="O152" i="14"/>
  <c r="O98" i="14"/>
  <c r="O177" i="14"/>
  <c r="O217" i="14"/>
  <c r="O65" i="14"/>
  <c r="O182" i="14"/>
  <c r="O106" i="14"/>
  <c r="O96" i="14"/>
  <c r="O307" i="14"/>
  <c r="O252" i="14"/>
  <c r="O122" i="14"/>
  <c r="O107" i="14"/>
  <c r="O42" i="14"/>
  <c r="O259" i="14"/>
  <c r="O250" i="14"/>
  <c r="O361" i="14"/>
  <c r="O262" i="14"/>
  <c r="O221" i="14"/>
  <c r="O220" i="14"/>
  <c r="O134" i="14"/>
  <c r="O64" i="14"/>
  <c r="O140" i="14"/>
  <c r="O219" i="14"/>
  <c r="O301" i="14"/>
  <c r="O190" i="14"/>
  <c r="O207" i="14"/>
  <c r="O147" i="14"/>
  <c r="O66" i="14"/>
  <c r="O93" i="14"/>
  <c r="O290" i="14"/>
  <c r="O94" i="14"/>
  <c r="O125" i="14"/>
  <c r="O136" i="14"/>
  <c r="O265" i="14"/>
  <c r="O179" i="14"/>
  <c r="O180" i="14"/>
  <c r="O55" i="14"/>
  <c r="O67" i="14"/>
  <c r="O321" i="14"/>
  <c r="O346" i="14"/>
  <c r="O245" i="14"/>
  <c r="O303" i="14"/>
  <c r="O40" i="14"/>
  <c r="O139" i="14"/>
  <c r="O238" i="14"/>
  <c r="O251" i="14"/>
  <c r="O56" i="14"/>
  <c r="O163" i="14"/>
  <c r="O236" i="14"/>
  <c r="O161" i="14"/>
  <c r="O52" i="14"/>
  <c r="O308" i="14"/>
  <c r="O51" i="14"/>
  <c r="O288" i="14"/>
  <c r="O95" i="14"/>
  <c r="O330" i="14"/>
  <c r="O320" i="14"/>
  <c r="O306" i="14"/>
  <c r="O261" i="14"/>
  <c r="O164" i="14"/>
  <c r="O318" i="14"/>
  <c r="O293" i="14"/>
  <c r="O247" i="14"/>
  <c r="O224" i="14"/>
  <c r="O333" i="14"/>
  <c r="O276" i="14"/>
  <c r="O349" i="14"/>
  <c r="O235" i="14"/>
  <c r="O189" i="14"/>
  <c r="O335" i="14"/>
  <c r="O133" i="14"/>
  <c r="O208" i="14"/>
  <c r="O358" i="14"/>
  <c r="O110" i="14"/>
  <c r="O231" i="14"/>
  <c r="O135" i="14"/>
  <c r="O123" i="14"/>
  <c r="O360" i="14"/>
  <c r="O246" i="14"/>
  <c r="O166" i="14"/>
  <c r="O315" i="14"/>
  <c r="O294" i="14"/>
  <c r="O196" i="14"/>
  <c r="O63" i="14"/>
  <c r="O54" i="14"/>
  <c r="O191" i="14"/>
  <c r="O50" i="14"/>
  <c r="O193" i="14"/>
  <c r="O302" i="14"/>
  <c r="O278" i="14"/>
  <c r="O92" i="14"/>
  <c r="O111" i="14"/>
  <c r="O222" i="14"/>
  <c r="O279" i="14"/>
  <c r="O78" i="14"/>
  <c r="O291" i="14"/>
  <c r="O275" i="14"/>
  <c r="O154" i="14"/>
  <c r="O181" i="14"/>
  <c r="O149" i="14"/>
  <c r="O350" i="14"/>
  <c r="O273" i="14"/>
  <c r="O176" i="14"/>
  <c r="O287" i="14"/>
  <c r="O292" i="14"/>
  <c r="O49" i="14"/>
  <c r="O167" i="14"/>
  <c r="O203" i="14"/>
  <c r="O274" i="14"/>
  <c r="O218" i="14"/>
  <c r="O77" i="14"/>
  <c r="O150" i="14"/>
  <c r="O178" i="14"/>
  <c r="O344" i="14"/>
  <c r="O316" i="14"/>
  <c r="O97" i="14"/>
  <c r="O336" i="14"/>
  <c r="O79" i="14"/>
  <c r="O332" i="14"/>
  <c r="O260" i="14"/>
  <c r="O112" i="14"/>
  <c r="O334" i="14"/>
  <c r="O234" i="14"/>
  <c r="O329" i="14"/>
  <c r="O153" i="14"/>
  <c r="O137" i="14"/>
  <c r="O91" i="14"/>
  <c r="O204" i="14"/>
  <c r="O266" i="14"/>
  <c r="O41" i="14"/>
  <c r="O105" i="14"/>
  <c r="O165" i="14"/>
  <c r="O232" i="14"/>
  <c r="O168" i="14"/>
  <c r="O69" i="14"/>
  <c r="O277" i="14"/>
  <c r="O138" i="14"/>
  <c r="O210" i="14"/>
  <c r="O280" i="14"/>
  <c r="O206" i="14"/>
  <c r="O209" i="14"/>
  <c r="O121" i="14"/>
  <c r="O126" i="14"/>
  <c r="O70" i="14"/>
  <c r="O175" i="14"/>
  <c r="O263" i="14"/>
  <c r="O68" i="14"/>
  <c r="O84" i="14"/>
  <c r="O108" i="14"/>
  <c r="O124" i="14"/>
  <c r="O223" i="14"/>
  <c r="O237" i="14"/>
  <c r="O81" i="14"/>
  <c r="O357" i="14"/>
  <c r="O345" i="14"/>
  <c r="O347" i="14"/>
  <c r="I268" i="14"/>
  <c r="I185" i="14"/>
  <c r="I169" i="14"/>
  <c r="I44" i="14"/>
  <c r="I296" i="14"/>
  <c r="I254" i="14"/>
  <c r="I156" i="14"/>
  <c r="I36" i="14"/>
  <c r="I212" i="14"/>
  <c r="I241" i="14"/>
  <c r="I267" i="14"/>
  <c r="I199" i="14"/>
  <c r="I155" i="14"/>
  <c r="I59" i="14"/>
  <c r="I34" i="14"/>
  <c r="I281" i="14"/>
  <c r="I225" i="14"/>
  <c r="I87" i="14"/>
  <c r="I57" i="14"/>
  <c r="I85" i="14"/>
  <c r="I58" i="14"/>
  <c r="I32" i="14"/>
  <c r="I239" i="14"/>
  <c r="I240" i="14"/>
  <c r="I43" i="14"/>
  <c r="I113" i="14"/>
  <c r="I352" i="14"/>
  <c r="I226" i="14"/>
  <c r="I73" i="14"/>
  <c r="I325" i="14"/>
  <c r="I101" i="14"/>
  <c r="I297" i="14"/>
  <c r="I227" i="14"/>
  <c r="I115" i="14"/>
  <c r="I309" i="14"/>
  <c r="I184" i="14"/>
  <c r="I183" i="14"/>
  <c r="I45" i="14"/>
  <c r="I351" i="14"/>
  <c r="I141" i="14"/>
  <c r="I171" i="14"/>
  <c r="I99" i="14"/>
  <c r="I197" i="14"/>
  <c r="I72" i="14"/>
  <c r="I127" i="14"/>
  <c r="I33" i="14"/>
  <c r="I35" i="14"/>
  <c r="I128" i="14"/>
  <c r="I213" i="14"/>
  <c r="I283" i="14"/>
  <c r="I211" i="14"/>
  <c r="I282" i="14"/>
  <c r="I114" i="14"/>
  <c r="I198" i="14"/>
  <c r="I269" i="14"/>
  <c r="I337" i="14"/>
  <c r="I295" i="14"/>
  <c r="I86" i="14"/>
  <c r="I142" i="14"/>
  <c r="I324" i="14"/>
  <c r="I143" i="14"/>
  <c r="I311" i="14"/>
  <c r="I353" i="14"/>
  <c r="I253" i="14"/>
  <c r="I100" i="14"/>
  <c r="I129" i="14"/>
  <c r="I323" i="14"/>
  <c r="I310" i="14"/>
  <c r="I170" i="14"/>
  <c r="I339" i="14"/>
  <c r="I157" i="14"/>
  <c r="I71" i="14"/>
  <c r="I255" i="14"/>
  <c r="I338" i="14"/>
  <c r="O29" i="13"/>
  <c r="O31" i="13"/>
  <c r="O27" i="13"/>
  <c r="O28" i="13"/>
  <c r="O30" i="13"/>
  <c r="O27" i="11"/>
  <c r="O28" i="11"/>
  <c r="O29" i="11"/>
  <c r="O31" i="11"/>
  <c r="O30" i="11"/>
  <c r="I9" i="15"/>
  <c r="I5" i="15"/>
  <c r="I7" i="15"/>
  <c r="I6" i="15"/>
  <c r="I8" i="15"/>
  <c r="O16" i="4"/>
  <c r="O17" i="4"/>
  <c r="O19" i="4"/>
  <c r="O18" i="4"/>
  <c r="O15" i="4"/>
  <c r="O244" i="5"/>
  <c r="O130" i="5"/>
  <c r="O242" i="5"/>
  <c r="O298" i="5"/>
  <c r="O172" i="5"/>
  <c r="O272" i="5"/>
  <c r="O271" i="5"/>
  <c r="O342" i="5"/>
  <c r="O102" i="5"/>
  <c r="O229" i="5"/>
  <c r="O270" i="5"/>
  <c r="O146" i="5"/>
  <c r="O312" i="5"/>
  <c r="O355" i="5"/>
  <c r="O200" i="5"/>
  <c r="O354" i="5"/>
  <c r="O201" i="5"/>
  <c r="O118" i="5"/>
  <c r="O104" i="5"/>
  <c r="O356" i="5"/>
  <c r="O313" i="5"/>
  <c r="O214" i="5"/>
  <c r="O38" i="5"/>
  <c r="O188" i="5"/>
  <c r="O257" i="5"/>
  <c r="O46" i="5"/>
  <c r="O88" i="5"/>
  <c r="O340" i="5"/>
  <c r="O89" i="5"/>
  <c r="O243" i="5"/>
  <c r="O76" i="5"/>
  <c r="O103" i="5"/>
  <c r="O314" i="5"/>
  <c r="O160" i="5"/>
  <c r="O186" i="5"/>
  <c r="O328" i="5"/>
  <c r="O215" i="5"/>
  <c r="O300" i="5"/>
  <c r="O256" i="5"/>
  <c r="O174" i="5"/>
  <c r="O230" i="5"/>
  <c r="O286" i="5"/>
  <c r="O144" i="5"/>
  <c r="O75" i="5"/>
  <c r="O117" i="5"/>
  <c r="O258" i="5"/>
  <c r="O132" i="5"/>
  <c r="O187" i="5"/>
  <c r="O47" i="5"/>
  <c r="O159" i="5"/>
  <c r="O202" i="5"/>
  <c r="O158" i="5"/>
  <c r="O116" i="5"/>
  <c r="O145" i="5"/>
  <c r="O61" i="5"/>
  <c r="O285" i="5"/>
  <c r="O48" i="5"/>
  <c r="O62" i="5"/>
  <c r="O284" i="5"/>
  <c r="O216" i="5"/>
  <c r="O228" i="5"/>
  <c r="O74" i="5"/>
  <c r="O131" i="5"/>
  <c r="O299" i="5"/>
  <c r="O326" i="5"/>
  <c r="O341" i="5"/>
  <c r="O173" i="5"/>
  <c r="O327" i="5"/>
  <c r="O39" i="5"/>
  <c r="O60" i="5"/>
  <c r="O90" i="5"/>
  <c r="O37" i="5"/>
  <c r="I19" i="11"/>
  <c r="I18" i="11"/>
  <c r="I16" i="11"/>
  <c r="I17" i="11"/>
  <c r="I15" i="11"/>
  <c r="I15" i="5"/>
  <c r="I18" i="5"/>
  <c r="I19" i="5"/>
  <c r="I16" i="5"/>
  <c r="I17" i="5"/>
  <c r="O133" i="11"/>
  <c r="O221" i="11"/>
  <c r="O248" i="11"/>
  <c r="O361" i="11"/>
  <c r="O238" i="11"/>
  <c r="O331" i="11"/>
  <c r="O319" i="11"/>
  <c r="O148" i="11"/>
  <c r="O190" i="11"/>
  <c r="O293" i="11"/>
  <c r="O168" i="11"/>
  <c r="O204" i="11"/>
  <c r="O136" i="11"/>
  <c r="O274" i="11"/>
  <c r="O121" i="11"/>
  <c r="O347" i="11"/>
  <c r="O260" i="11"/>
  <c r="O219" i="11"/>
  <c r="O304" i="11"/>
  <c r="O251" i="11"/>
  <c r="O292" i="11"/>
  <c r="O150" i="11"/>
  <c r="O208" i="11"/>
  <c r="O140" i="11"/>
  <c r="O317" i="11"/>
  <c r="O51" i="11"/>
  <c r="O332" i="11"/>
  <c r="O210" i="11"/>
  <c r="O218" i="11"/>
  <c r="O196" i="11"/>
  <c r="O261" i="11"/>
  <c r="O152" i="11"/>
  <c r="O207" i="11"/>
  <c r="O122" i="11"/>
  <c r="O245" i="11"/>
  <c r="O108" i="11"/>
  <c r="O84" i="11"/>
  <c r="O275" i="11"/>
  <c r="O123" i="11"/>
  <c r="O112" i="11"/>
  <c r="O302" i="11"/>
  <c r="O266" i="11"/>
  <c r="O78" i="11"/>
  <c r="O321" i="11"/>
  <c r="O249" i="11"/>
  <c r="O343" i="11"/>
  <c r="O247" i="11"/>
  <c r="O305" i="11"/>
  <c r="O330" i="11"/>
  <c r="O52" i="11"/>
  <c r="O259" i="11"/>
  <c r="O163" i="11"/>
  <c r="O93" i="11"/>
  <c r="O334" i="11"/>
  <c r="O92" i="11"/>
  <c r="O80" i="11"/>
  <c r="O153" i="11"/>
  <c r="O265" i="11"/>
  <c r="O290" i="11"/>
  <c r="O137" i="11"/>
  <c r="O134" i="11"/>
  <c r="O165" i="11"/>
  <c r="O179" i="11"/>
  <c r="O278" i="11"/>
  <c r="O53" i="11"/>
  <c r="O68" i="11"/>
  <c r="O64" i="11"/>
  <c r="O182" i="11"/>
  <c r="O55" i="11"/>
  <c r="O91" i="11"/>
  <c r="O94" i="11"/>
  <c r="O105" i="11"/>
  <c r="O335" i="11"/>
  <c r="O83" i="11"/>
  <c r="O273" i="11"/>
  <c r="O98" i="11"/>
  <c r="O329" i="11"/>
  <c r="O262" i="11"/>
  <c r="O232" i="11"/>
  <c r="O206" i="11"/>
  <c r="O139" i="11"/>
  <c r="O120" i="11"/>
  <c r="O279" i="11"/>
  <c r="O124" i="11"/>
  <c r="O191" i="11"/>
  <c r="O138" i="11"/>
  <c r="O276" i="11"/>
  <c r="O344" i="11"/>
  <c r="O42" i="11"/>
  <c r="O222" i="11"/>
  <c r="O333" i="11"/>
  <c r="O125" i="11"/>
  <c r="O50" i="11"/>
  <c r="O287" i="11"/>
  <c r="O135" i="11"/>
  <c r="O77" i="11"/>
  <c r="O303" i="11"/>
  <c r="O192" i="11"/>
  <c r="O95" i="11"/>
  <c r="O336" i="11"/>
  <c r="O154" i="11"/>
  <c r="O106" i="11"/>
  <c r="O111" i="11"/>
  <c r="O289" i="11"/>
  <c r="O166" i="11"/>
  <c r="O220" i="11"/>
  <c r="O162" i="11"/>
  <c r="O209" i="11"/>
  <c r="O149" i="11"/>
  <c r="O41" i="11"/>
  <c r="O66" i="11"/>
  <c r="O316" i="11"/>
  <c r="O294" i="11"/>
  <c r="O70" i="11"/>
  <c r="O81" i="11"/>
  <c r="O235" i="11"/>
  <c r="O280" i="11"/>
  <c r="O178" i="11"/>
  <c r="O177" i="11"/>
  <c r="O224" i="11"/>
  <c r="O175" i="11"/>
  <c r="O195" i="11"/>
  <c r="O217" i="11"/>
  <c r="O67" i="11"/>
  <c r="O234" i="11"/>
  <c r="O126" i="11"/>
  <c r="O167" i="11"/>
  <c r="O97" i="11"/>
  <c r="O358" i="11"/>
  <c r="O49" i="11"/>
  <c r="O107" i="11"/>
  <c r="O223" i="11"/>
  <c r="O96" i="11"/>
  <c r="O203" i="11"/>
  <c r="O65" i="11"/>
  <c r="O320" i="11"/>
  <c r="O164" i="11"/>
  <c r="O291" i="11"/>
  <c r="O357" i="11"/>
  <c r="O176" i="11"/>
  <c r="O180" i="11"/>
  <c r="O40" i="11"/>
  <c r="O205" i="11"/>
  <c r="O348" i="11"/>
  <c r="O82" i="11"/>
  <c r="O189" i="11"/>
  <c r="O345" i="11"/>
  <c r="O350" i="11"/>
  <c r="O318" i="11"/>
  <c r="O236" i="11"/>
  <c r="O181" i="11"/>
  <c r="O308" i="11"/>
  <c r="O250" i="11"/>
  <c r="O54" i="11"/>
  <c r="O264" i="11"/>
  <c r="O233" i="11"/>
  <c r="O56" i="11"/>
  <c r="O161" i="11"/>
  <c r="O346" i="11"/>
  <c r="O193" i="11"/>
  <c r="O301" i="11"/>
  <c r="O110" i="11"/>
  <c r="O288" i="11"/>
  <c r="O237" i="11"/>
  <c r="O69" i="11"/>
  <c r="O147" i="11"/>
  <c r="O306" i="11"/>
  <c r="O307" i="11"/>
  <c r="O315" i="11"/>
  <c r="O79" i="11"/>
  <c r="O151" i="11"/>
  <c r="O277" i="11"/>
  <c r="O360" i="11"/>
  <c r="O246" i="11"/>
  <c r="O194" i="11"/>
  <c r="O322" i="11"/>
  <c r="O349" i="11"/>
  <c r="O231" i="11"/>
  <c r="O109" i="11"/>
  <c r="O63" i="11"/>
  <c r="O252" i="11"/>
  <c r="O119" i="11"/>
  <c r="O359" i="11"/>
  <c r="O263" i="11"/>
  <c r="I17" i="14"/>
  <c r="I16" i="14"/>
  <c r="I18" i="14"/>
  <c r="I15" i="14"/>
  <c r="I19" i="14"/>
  <c r="O345" i="5"/>
  <c r="O112" i="5"/>
  <c r="O138" i="5"/>
  <c r="O237" i="5"/>
  <c r="O77" i="5"/>
  <c r="O176" i="5"/>
  <c r="O346" i="5"/>
  <c r="O209" i="5"/>
  <c r="O163" i="5"/>
  <c r="O274" i="5"/>
  <c r="O349" i="5"/>
  <c r="O221" i="5"/>
  <c r="O162" i="5"/>
  <c r="O139" i="5"/>
  <c r="O316" i="5"/>
  <c r="O318" i="5"/>
  <c r="O307" i="5"/>
  <c r="O294" i="5"/>
  <c r="O332" i="5"/>
  <c r="O263" i="5"/>
  <c r="O217" i="5"/>
  <c r="O109" i="5"/>
  <c r="O245" i="5"/>
  <c r="O106" i="5"/>
  <c r="O220" i="5"/>
  <c r="O261" i="5"/>
  <c r="O93" i="5"/>
  <c r="O331" i="5"/>
  <c r="O91" i="5"/>
  <c r="O275" i="5"/>
  <c r="O68" i="5"/>
  <c r="O168" i="5"/>
  <c r="O192" i="5"/>
  <c r="O287" i="5"/>
  <c r="O248" i="5"/>
  <c r="O251" i="5"/>
  <c r="O105" i="5"/>
  <c r="O166" i="5"/>
  <c r="O306" i="5"/>
  <c r="O164" i="5"/>
  <c r="O119" i="5"/>
  <c r="O260" i="5"/>
  <c r="O317" i="5"/>
  <c r="O107" i="5"/>
  <c r="O52" i="5"/>
  <c r="O195" i="5"/>
  <c r="O167" i="5"/>
  <c r="O252" i="5"/>
  <c r="O273" i="5"/>
  <c r="O175" i="5"/>
  <c r="O301" i="5"/>
  <c r="O180" i="5"/>
  <c r="O177" i="5"/>
  <c r="O190" i="5"/>
  <c r="O249" i="5"/>
  <c r="O264" i="5"/>
  <c r="O204" i="5"/>
  <c r="O305" i="5"/>
  <c r="O329" i="5"/>
  <c r="O42" i="5"/>
  <c r="O122" i="5"/>
  <c r="O289" i="5"/>
  <c r="O50" i="5"/>
  <c r="O308" i="5"/>
  <c r="O125" i="5"/>
  <c r="O344" i="5"/>
  <c r="O110" i="5"/>
  <c r="O210" i="5"/>
  <c r="O81" i="5"/>
  <c r="O205" i="5"/>
  <c r="O51" i="5"/>
  <c r="O135" i="5"/>
  <c r="O120" i="5"/>
  <c r="O69" i="5"/>
  <c r="O41" i="5"/>
  <c r="O207" i="5"/>
  <c r="O111" i="5"/>
  <c r="O335" i="5"/>
  <c r="O194" i="5"/>
  <c r="O63" i="5"/>
  <c r="O134" i="5"/>
  <c r="O343" i="5"/>
  <c r="O84" i="5"/>
  <c r="O358" i="5"/>
  <c r="O290" i="5"/>
  <c r="O161" i="5"/>
  <c r="O179" i="5"/>
  <c r="O224" i="5"/>
  <c r="O148" i="5"/>
  <c r="O147" i="5"/>
  <c r="O246" i="5"/>
  <c r="O66" i="5"/>
  <c r="O232" i="5"/>
  <c r="O64" i="5"/>
  <c r="O288" i="5"/>
  <c r="O79" i="5"/>
  <c r="O208" i="5"/>
  <c r="O222" i="5"/>
  <c r="O121" i="5"/>
  <c r="O292" i="5"/>
  <c r="O360" i="5"/>
  <c r="O149" i="5"/>
  <c r="O361" i="5"/>
  <c r="O94" i="5"/>
  <c r="O108" i="5"/>
  <c r="O54" i="5"/>
  <c r="O165" i="5"/>
  <c r="O315" i="5"/>
  <c r="O96" i="5"/>
  <c r="O40" i="5"/>
  <c r="O291" i="5"/>
  <c r="O140" i="5"/>
  <c r="O191" i="5"/>
  <c r="O150" i="5"/>
  <c r="O203" i="5"/>
  <c r="O357" i="5"/>
  <c r="O123" i="5"/>
  <c r="O262" i="5"/>
  <c r="O234" i="5"/>
  <c r="O219" i="5"/>
  <c r="O293" i="5"/>
  <c r="O347" i="5"/>
  <c r="O350" i="5"/>
  <c r="O206" i="5"/>
  <c r="O178" i="5"/>
  <c r="O223" i="5"/>
  <c r="O236" i="5"/>
  <c r="O137" i="5"/>
  <c r="O70" i="5"/>
  <c r="O153" i="5"/>
  <c r="O136" i="5"/>
  <c r="O80" i="5"/>
  <c r="O322" i="5"/>
  <c r="O78" i="5"/>
  <c r="O247" i="5"/>
  <c r="O151" i="5"/>
  <c r="O320" i="5"/>
  <c r="O334" i="5"/>
  <c r="O95" i="5"/>
  <c r="O280" i="5"/>
  <c r="O265" i="5"/>
  <c r="O302" i="5"/>
  <c r="O65" i="5"/>
  <c r="O193" i="5"/>
  <c r="O266" i="5"/>
  <c r="O124" i="5"/>
  <c r="O235" i="5"/>
  <c r="O336" i="5"/>
  <c r="O259" i="5"/>
  <c r="O231" i="5"/>
  <c r="O98" i="5"/>
  <c r="O333" i="5"/>
  <c r="O196" i="5"/>
  <c r="O304" i="5"/>
  <c r="O133" i="5"/>
  <c r="O154" i="5"/>
  <c r="O53" i="5"/>
  <c r="O92" i="5"/>
  <c r="O181" i="5"/>
  <c r="O303" i="5"/>
  <c r="O55" i="5"/>
  <c r="O321" i="5"/>
  <c r="O277" i="5"/>
  <c r="O218" i="5"/>
  <c r="O319" i="5"/>
  <c r="O359" i="5"/>
  <c r="O82" i="5"/>
  <c r="O189" i="5"/>
  <c r="O348" i="5"/>
  <c r="O83" i="5"/>
  <c r="O126" i="5"/>
  <c r="O152" i="5"/>
  <c r="O233" i="5"/>
  <c r="O278" i="5"/>
  <c r="O97" i="5"/>
  <c r="O182" i="5"/>
  <c r="O49" i="5"/>
  <c r="O330" i="5"/>
  <c r="O67" i="5"/>
  <c r="O250" i="5"/>
  <c r="O279" i="5"/>
  <c r="O238" i="5"/>
  <c r="O276" i="5"/>
  <c r="O56" i="5"/>
  <c r="O31" i="14"/>
  <c r="O27" i="14"/>
  <c r="O29" i="14"/>
  <c r="O28" i="14"/>
  <c r="O30" i="14"/>
  <c r="O28" i="12"/>
  <c r="O27" i="12"/>
  <c r="O29" i="12"/>
  <c r="O30" i="12"/>
  <c r="O31" i="12"/>
  <c r="I248" i="5"/>
  <c r="I302" i="5"/>
  <c r="I81" i="5"/>
  <c r="I191" i="5"/>
  <c r="I348" i="5"/>
  <c r="I260" i="5"/>
  <c r="I98" i="5"/>
  <c r="I148" i="5"/>
  <c r="I134" i="5"/>
  <c r="I56" i="5"/>
  <c r="I335" i="5"/>
  <c r="I82" i="5"/>
  <c r="I164" i="5"/>
  <c r="I189" i="5"/>
  <c r="I106" i="5"/>
  <c r="I288" i="5"/>
  <c r="I68" i="5"/>
  <c r="I279" i="5"/>
  <c r="I359" i="5"/>
  <c r="I261" i="5"/>
  <c r="I52" i="5"/>
  <c r="I343" i="5"/>
  <c r="I50" i="5"/>
  <c r="I133" i="5"/>
  <c r="I251" i="5"/>
  <c r="I78" i="5"/>
  <c r="I276" i="5"/>
  <c r="I322" i="5"/>
  <c r="I182" i="5"/>
  <c r="I120" i="5"/>
  <c r="I147" i="5"/>
  <c r="I153" i="5"/>
  <c r="I121" i="5"/>
  <c r="I344" i="5"/>
  <c r="I217" i="5"/>
  <c r="I331" i="5"/>
  <c r="I316" i="5"/>
  <c r="I232" i="5"/>
  <c r="I223" i="5"/>
  <c r="I210" i="5"/>
  <c r="I79" i="5"/>
  <c r="I208" i="5"/>
  <c r="I109" i="5"/>
  <c r="I40" i="5"/>
  <c r="I180" i="5"/>
  <c r="I266" i="5"/>
  <c r="I320" i="5"/>
  <c r="I246" i="5"/>
  <c r="I252" i="5"/>
  <c r="I168" i="5"/>
  <c r="I137" i="5"/>
  <c r="I136" i="5"/>
  <c r="I237" i="5"/>
  <c r="I361" i="5"/>
  <c r="I273" i="5"/>
  <c r="I93" i="5"/>
  <c r="I126" i="5"/>
  <c r="I222" i="5"/>
  <c r="I175" i="5"/>
  <c r="I96" i="5"/>
  <c r="I110" i="5"/>
  <c r="I125" i="5"/>
  <c r="I195" i="5"/>
  <c r="I315" i="5"/>
  <c r="I236" i="5"/>
  <c r="I333" i="5"/>
  <c r="I64" i="5"/>
  <c r="I84" i="5"/>
  <c r="I357" i="5"/>
  <c r="I192" i="5"/>
  <c r="I92" i="5"/>
  <c r="I308" i="5"/>
  <c r="I111" i="5"/>
  <c r="I162" i="5"/>
  <c r="I112" i="5"/>
  <c r="I80" i="5"/>
  <c r="I218" i="5"/>
  <c r="I332" i="5"/>
  <c r="I277" i="5"/>
  <c r="I165" i="5"/>
  <c r="I83" i="5"/>
  <c r="I349" i="5"/>
  <c r="I259" i="5"/>
  <c r="I287" i="5"/>
  <c r="I264" i="5"/>
  <c r="I238" i="5"/>
  <c r="I154" i="5"/>
  <c r="I163" i="5"/>
  <c r="I303" i="5"/>
  <c r="I274" i="5"/>
  <c r="I161" i="5"/>
  <c r="I304" i="5"/>
  <c r="I138" i="5"/>
  <c r="I108" i="5"/>
  <c r="I190" i="5"/>
  <c r="I166" i="5"/>
  <c r="I139" i="5"/>
  <c r="I307" i="5"/>
  <c r="I77" i="5"/>
  <c r="I301" i="5"/>
  <c r="I233" i="5"/>
  <c r="I278" i="5"/>
  <c r="I70" i="5"/>
  <c r="I194" i="5"/>
  <c r="I220" i="5"/>
  <c r="I69" i="5"/>
  <c r="I196" i="5"/>
  <c r="I247" i="5"/>
  <c r="I321" i="5"/>
  <c r="I51" i="5"/>
  <c r="I336" i="5"/>
  <c r="I209" i="5"/>
  <c r="I221" i="5"/>
  <c r="I265" i="5"/>
  <c r="I280" i="5"/>
  <c r="I305" i="5"/>
  <c r="I152" i="5"/>
  <c r="I292" i="5"/>
  <c r="I205" i="5"/>
  <c r="I350" i="5"/>
  <c r="I249" i="5"/>
  <c r="I317" i="5"/>
  <c r="I41" i="5"/>
  <c r="I345" i="5"/>
  <c r="I204" i="5"/>
  <c r="I177" i="5"/>
  <c r="I65" i="5"/>
  <c r="I203" i="5"/>
  <c r="I63" i="5"/>
  <c r="I105" i="5"/>
  <c r="I360" i="5"/>
  <c r="I193" i="5"/>
  <c r="I135" i="5"/>
  <c r="I49" i="5"/>
  <c r="I306" i="5"/>
  <c r="I149" i="5"/>
  <c r="I97" i="5"/>
  <c r="I245" i="5"/>
  <c r="I219" i="5"/>
  <c r="I329" i="5"/>
  <c r="I294" i="5"/>
  <c r="I42" i="5"/>
  <c r="I334" i="5"/>
  <c r="I358" i="5"/>
  <c r="I124" i="5"/>
  <c r="I289" i="5"/>
  <c r="I250" i="5"/>
  <c r="I55" i="5"/>
  <c r="I167" i="5"/>
  <c r="I54" i="5"/>
  <c r="I107" i="5"/>
  <c r="I275" i="5"/>
  <c r="I140" i="5"/>
  <c r="I231" i="5"/>
  <c r="I53" i="5"/>
  <c r="I176" i="5"/>
  <c r="I330" i="5"/>
  <c r="I91" i="5"/>
  <c r="I293" i="5"/>
  <c r="I224" i="5"/>
  <c r="I119" i="5"/>
  <c r="I181" i="5"/>
  <c r="I182" i="4"/>
  <c r="I193" i="4"/>
  <c r="I148" i="4"/>
  <c r="I70" i="4"/>
  <c r="I77" i="4"/>
  <c r="I264" i="4"/>
  <c r="I161" i="4"/>
  <c r="I65" i="4"/>
  <c r="I316" i="4"/>
  <c r="I277" i="4"/>
  <c r="I249" i="4"/>
  <c r="I280" i="4"/>
  <c r="I69" i="4"/>
  <c r="I221" i="4"/>
  <c r="I307" i="4"/>
  <c r="I335" i="4"/>
  <c r="I63" i="4"/>
  <c r="I259" i="4"/>
  <c r="I82" i="4"/>
  <c r="I139" i="4"/>
  <c r="I50" i="4"/>
  <c r="I164" i="4"/>
  <c r="I218" i="4"/>
  <c r="I64" i="4"/>
  <c r="I360" i="4"/>
  <c r="I119" i="4"/>
  <c r="I49" i="4"/>
  <c r="I306" i="4"/>
  <c r="I165" i="4"/>
  <c r="I163" i="4"/>
  <c r="I287" i="4"/>
  <c r="I126" i="4"/>
  <c r="I93" i="4"/>
  <c r="I56" i="4"/>
  <c r="I41" i="4"/>
  <c r="I266" i="4"/>
  <c r="I51" i="4"/>
  <c r="I175" i="4"/>
  <c r="I80" i="4"/>
  <c r="I317" i="4"/>
  <c r="I42" i="4"/>
  <c r="I331" i="4"/>
  <c r="I140" i="4"/>
  <c r="I348" i="4"/>
  <c r="I134" i="4"/>
  <c r="I220" i="4"/>
  <c r="I304" i="4"/>
  <c r="I204" i="4"/>
  <c r="I320" i="4"/>
  <c r="I40" i="4"/>
  <c r="I345" i="4"/>
  <c r="I98" i="4"/>
  <c r="I180" i="4"/>
  <c r="I246" i="4"/>
  <c r="I260" i="4"/>
  <c r="I54" i="4"/>
  <c r="I124" i="4"/>
  <c r="I105" i="4"/>
  <c r="I109" i="4"/>
  <c r="I332" i="4"/>
  <c r="I301" i="4"/>
  <c r="I357" i="4"/>
  <c r="I81" i="4"/>
  <c r="I79" i="4"/>
  <c r="I275" i="4"/>
  <c r="I83" i="4"/>
  <c r="I358" i="4"/>
  <c r="I147" i="4"/>
  <c r="I194" i="4"/>
  <c r="I110" i="4"/>
  <c r="I334" i="4"/>
  <c r="I108" i="4"/>
  <c r="I245" i="4"/>
  <c r="I252" i="4"/>
  <c r="I359" i="4"/>
  <c r="I203" i="4"/>
  <c r="I195" i="4"/>
  <c r="I336" i="4"/>
  <c r="I274" i="4"/>
  <c r="I222" i="4"/>
  <c r="I111" i="4"/>
  <c r="I190" i="4"/>
  <c r="I294" i="4"/>
  <c r="I217" i="4"/>
  <c r="I208" i="4"/>
  <c r="I138" i="4"/>
  <c r="I121" i="4"/>
  <c r="I92" i="4"/>
  <c r="I321" i="4"/>
  <c r="I343" i="4"/>
  <c r="I52" i="4"/>
  <c r="I231" i="4"/>
  <c r="I96" i="4"/>
  <c r="I350" i="4"/>
  <c r="I68" i="4"/>
  <c r="I238" i="4"/>
  <c r="I91" i="4"/>
  <c r="I177" i="4"/>
  <c r="I192" i="4"/>
  <c r="I168" i="4"/>
  <c r="I149" i="4"/>
  <c r="I181" i="4"/>
  <c r="I288" i="4"/>
  <c r="I322" i="4"/>
  <c r="I224" i="4"/>
  <c r="I223" i="4"/>
  <c r="I361" i="4"/>
  <c r="I248" i="4"/>
  <c r="I289" i="4"/>
  <c r="I303" i="4"/>
  <c r="I292" i="4"/>
  <c r="I167" i="4"/>
  <c r="I189" i="4"/>
  <c r="I176" i="4"/>
  <c r="I261" i="4"/>
  <c r="I135" i="4"/>
  <c r="I233" i="4"/>
  <c r="I209" i="4"/>
  <c r="I250" i="4"/>
  <c r="I273" i="4"/>
  <c r="I302" i="4"/>
  <c r="I232" i="4"/>
  <c r="I305" i="4"/>
  <c r="I196" i="4"/>
  <c r="I106" i="4"/>
  <c r="I210" i="4"/>
  <c r="I278" i="4"/>
  <c r="I251" i="4"/>
  <c r="I315" i="4"/>
  <c r="I78" i="4"/>
  <c r="I247" i="4"/>
  <c r="I237" i="4"/>
  <c r="I236" i="4"/>
  <c r="I137" i="4"/>
  <c r="I136" i="4"/>
  <c r="I293" i="4"/>
  <c r="I55" i="4"/>
  <c r="I107" i="4"/>
  <c r="I53" i="4"/>
  <c r="I344" i="4"/>
  <c r="I152" i="4"/>
  <c r="I112" i="4"/>
  <c r="I279" i="4"/>
  <c r="I276" i="4"/>
  <c r="I265" i="4"/>
  <c r="I219" i="4"/>
  <c r="I125" i="4"/>
  <c r="I333" i="4"/>
  <c r="I329" i="4"/>
  <c r="I162" i="4"/>
  <c r="I120" i="4"/>
  <c r="I154" i="4"/>
  <c r="I153" i="4"/>
  <c r="I97" i="4"/>
  <c r="I166" i="4"/>
  <c r="I84" i="4"/>
  <c r="I133" i="4"/>
  <c r="I191" i="4"/>
  <c r="I205" i="4"/>
  <c r="I349" i="4"/>
  <c r="I330" i="4"/>
  <c r="I308" i="4"/>
  <c r="O57" i="15"/>
  <c r="O338" i="15"/>
  <c r="O253" i="15"/>
  <c r="O283" i="15"/>
  <c r="O197" i="15"/>
  <c r="O339" i="15"/>
  <c r="O351" i="15"/>
  <c r="O100" i="15"/>
  <c r="O212" i="15"/>
  <c r="O142" i="15"/>
  <c r="O324" i="15"/>
  <c r="O183" i="15"/>
  <c r="O255" i="15"/>
  <c r="O198" i="15"/>
  <c r="O72" i="15"/>
  <c r="O309" i="15"/>
  <c r="O254" i="15"/>
  <c r="O58" i="15"/>
  <c r="O44" i="15"/>
  <c r="O310" i="15"/>
  <c r="O115" i="15"/>
  <c r="O128" i="15"/>
  <c r="O101" i="15"/>
  <c r="O211" i="15"/>
  <c r="O282" i="15"/>
  <c r="O225" i="15"/>
  <c r="O59" i="15"/>
  <c r="O36" i="15"/>
  <c r="O114" i="15"/>
  <c r="O352" i="15"/>
  <c r="O33" i="15"/>
  <c r="O226" i="15"/>
  <c r="O141" i="15"/>
  <c r="O241" i="15"/>
  <c r="O325" i="15"/>
  <c r="O297" i="15"/>
  <c r="O323" i="15"/>
  <c r="O45" i="15"/>
  <c r="O157" i="15"/>
  <c r="O127" i="15"/>
  <c r="O227" i="15"/>
  <c r="O213" i="15"/>
  <c r="O113" i="15"/>
  <c r="O43" i="15"/>
  <c r="O296" i="15"/>
  <c r="O239" i="15"/>
  <c r="O171" i="15"/>
  <c r="O32" i="15"/>
  <c r="O99" i="15"/>
  <c r="O295" i="15"/>
  <c r="O85" i="15"/>
  <c r="O34" i="15"/>
  <c r="O170" i="15"/>
  <c r="O185" i="15"/>
  <c r="O311" i="15"/>
  <c r="O86" i="15"/>
  <c r="O268" i="15"/>
  <c r="O71" i="15"/>
  <c r="O156" i="15"/>
  <c r="O267" i="15"/>
  <c r="O35" i="15"/>
  <c r="O73" i="15"/>
  <c r="O281" i="15"/>
  <c r="O337" i="15"/>
  <c r="O143" i="15"/>
  <c r="O240" i="15"/>
  <c r="O129" i="15"/>
  <c r="O155" i="15"/>
  <c r="O353" i="15"/>
  <c r="O269" i="15"/>
  <c r="O169" i="15"/>
  <c r="O184" i="15"/>
  <c r="O199" i="15"/>
  <c r="O87" i="15"/>
  <c r="I3" i="13"/>
  <c r="I2" i="13"/>
  <c r="O13" i="5"/>
  <c r="O14" i="5"/>
  <c r="O12" i="5"/>
  <c r="O11" i="5"/>
  <c r="O10" i="5"/>
  <c r="O22" i="13"/>
  <c r="O25" i="13"/>
  <c r="O23" i="13"/>
  <c r="O24" i="13"/>
  <c r="O21" i="13"/>
  <c r="O26" i="13"/>
  <c r="O20" i="13"/>
  <c r="O24" i="15"/>
  <c r="O26" i="15"/>
  <c r="O23" i="15"/>
  <c r="O20" i="15"/>
  <c r="O21" i="15"/>
  <c r="O22" i="15"/>
  <c r="O25" i="15"/>
  <c r="I13" i="13"/>
  <c r="I14" i="13"/>
  <c r="I12" i="13"/>
  <c r="O87" i="13"/>
  <c r="O226" i="13"/>
  <c r="O197" i="13"/>
  <c r="O211" i="13"/>
  <c r="O254" i="13"/>
  <c r="O212" i="13"/>
  <c r="O283" i="13"/>
  <c r="O241" i="13"/>
  <c r="O310" i="13"/>
  <c r="O325" i="13"/>
  <c r="O35" i="13"/>
  <c r="O141" i="13"/>
  <c r="O268" i="13"/>
  <c r="O311" i="13"/>
  <c r="O170" i="13"/>
  <c r="O225" i="13"/>
  <c r="O58" i="13"/>
  <c r="O115" i="13"/>
  <c r="O267" i="13"/>
  <c r="O352" i="13"/>
  <c r="O239" i="13"/>
  <c r="O185" i="13"/>
  <c r="O156" i="13"/>
  <c r="O337" i="13"/>
  <c r="O85" i="13"/>
  <c r="O295" i="13"/>
  <c r="O323" i="13"/>
  <c r="O71" i="13"/>
  <c r="O297" i="13"/>
  <c r="O255" i="13"/>
  <c r="O227" i="13"/>
  <c r="O43" i="13"/>
  <c r="O183" i="13"/>
  <c r="O253" i="13"/>
  <c r="O198" i="13"/>
  <c r="O199" i="13"/>
  <c r="O34" i="13"/>
  <c r="O296" i="13"/>
  <c r="O32" i="13"/>
  <c r="O33" i="13"/>
  <c r="O45" i="13"/>
  <c r="O36" i="13"/>
  <c r="O101" i="13"/>
  <c r="O99" i="13"/>
  <c r="O129" i="13"/>
  <c r="O86" i="13"/>
  <c r="O157" i="13"/>
  <c r="O143" i="13"/>
  <c r="O169" i="13"/>
  <c r="O114" i="13"/>
  <c r="O57" i="13"/>
  <c r="O309" i="13"/>
  <c r="O351" i="13"/>
  <c r="O142" i="13"/>
  <c r="O100" i="13"/>
  <c r="O269" i="13"/>
  <c r="O113" i="13"/>
  <c r="O339" i="13"/>
  <c r="O338" i="13"/>
  <c r="O324" i="13"/>
  <c r="O127" i="13"/>
  <c r="O59" i="13"/>
  <c r="O282" i="13"/>
  <c r="O128" i="13"/>
  <c r="O281" i="13"/>
  <c r="O44" i="13"/>
  <c r="O171" i="13"/>
  <c r="O184" i="13"/>
  <c r="O72" i="13"/>
  <c r="O240" i="13"/>
  <c r="O155" i="13"/>
  <c r="O73" i="13"/>
  <c r="O213" i="13"/>
  <c r="O353" i="13"/>
  <c r="O309" i="11"/>
  <c r="O310" i="11"/>
  <c r="O171" i="11"/>
  <c r="O325" i="11"/>
  <c r="O337" i="11"/>
  <c r="O44" i="11"/>
  <c r="O213" i="11"/>
  <c r="O211" i="11"/>
  <c r="O113" i="11"/>
  <c r="O127" i="11"/>
  <c r="O283" i="11"/>
  <c r="O296" i="11"/>
  <c r="O198" i="11"/>
  <c r="O185" i="11"/>
  <c r="O183" i="11"/>
  <c r="O351" i="11"/>
  <c r="O353" i="11"/>
  <c r="O141" i="11"/>
  <c r="O170" i="11"/>
  <c r="O255" i="11"/>
  <c r="O33" i="11"/>
  <c r="O268" i="11"/>
  <c r="O339" i="11"/>
  <c r="O129" i="11"/>
  <c r="O227" i="11"/>
  <c r="O254" i="11"/>
  <c r="O34" i="11"/>
  <c r="O86" i="11"/>
  <c r="O199" i="11"/>
  <c r="O281" i="11"/>
  <c r="O323" i="11"/>
  <c r="O45" i="11"/>
  <c r="O239" i="11"/>
  <c r="O324" i="11"/>
  <c r="O240" i="11"/>
  <c r="O71" i="11"/>
  <c r="O311" i="11"/>
  <c r="O143" i="11"/>
  <c r="O72" i="11"/>
  <c r="O59" i="11"/>
  <c r="O241" i="11"/>
  <c r="O99" i="11"/>
  <c r="O73" i="11"/>
  <c r="O212" i="11"/>
  <c r="O35" i="11"/>
  <c r="O282" i="11"/>
  <c r="O295" i="11"/>
  <c r="O128" i="11"/>
  <c r="O155" i="11"/>
  <c r="O226" i="11"/>
  <c r="O197" i="11"/>
  <c r="O157" i="11"/>
  <c r="O352" i="11"/>
  <c r="O225" i="11"/>
  <c r="O101" i="11"/>
  <c r="O253" i="11"/>
  <c r="O85" i="11"/>
  <c r="O36" i="11"/>
  <c r="O115" i="11"/>
  <c r="O297" i="11"/>
  <c r="O57" i="11"/>
  <c r="O142" i="11"/>
  <c r="O169" i="11"/>
  <c r="O156" i="11"/>
  <c r="O269" i="11"/>
  <c r="O43" i="11"/>
  <c r="O184" i="11"/>
  <c r="O338" i="11"/>
  <c r="O32" i="11"/>
  <c r="O58" i="11"/>
  <c r="O87" i="11"/>
  <c r="O267" i="11"/>
  <c r="O100" i="11"/>
  <c r="O114" i="11"/>
  <c r="O36" i="4"/>
  <c r="O323" i="4"/>
  <c r="O35" i="4"/>
  <c r="O86" i="4"/>
  <c r="O241" i="4"/>
  <c r="O311" i="4"/>
  <c r="O197" i="4"/>
  <c r="O156" i="4"/>
  <c r="O45" i="4"/>
  <c r="O87" i="4"/>
  <c r="O72" i="4"/>
  <c r="O282" i="4"/>
  <c r="O254" i="4"/>
  <c r="O141" i="4"/>
  <c r="O33" i="4"/>
  <c r="O71" i="4"/>
  <c r="O337" i="4"/>
  <c r="O267" i="4"/>
  <c r="O85" i="4"/>
  <c r="O213" i="4"/>
  <c r="O114" i="4"/>
  <c r="O225" i="4"/>
  <c r="O240" i="4"/>
  <c r="O128" i="4"/>
  <c r="O143" i="4"/>
  <c r="O324" i="4"/>
  <c r="O295" i="4"/>
  <c r="O157" i="4"/>
  <c r="O198" i="4"/>
  <c r="O44" i="4"/>
  <c r="O32" i="4"/>
  <c r="O100" i="4"/>
  <c r="O338" i="4"/>
  <c r="O283" i="4"/>
  <c r="O353" i="4"/>
  <c r="O183" i="4"/>
  <c r="O129" i="4"/>
  <c r="O184" i="4"/>
  <c r="O99" i="4"/>
  <c r="O268" i="4"/>
  <c r="O199" i="4"/>
  <c r="O142" i="4"/>
  <c r="O73" i="4"/>
  <c r="O255" i="4"/>
  <c r="O43" i="4"/>
  <c r="O269" i="4"/>
  <c r="O169" i="4"/>
  <c r="O226" i="4"/>
  <c r="O171" i="4"/>
  <c r="O58" i="4"/>
  <c r="O239" i="4"/>
  <c r="O253" i="4"/>
  <c r="O351" i="4"/>
  <c r="O170" i="4"/>
  <c r="O101" i="4"/>
  <c r="O281" i="4"/>
  <c r="O155" i="4"/>
  <c r="O325" i="4"/>
  <c r="O115" i="4"/>
  <c r="O297" i="4"/>
  <c r="O352" i="4"/>
  <c r="O309" i="4"/>
  <c r="O212" i="4"/>
  <c r="O211" i="4"/>
  <c r="O113" i="4"/>
  <c r="O227" i="4"/>
  <c r="O185" i="4"/>
  <c r="O296" i="4"/>
  <c r="O339" i="4"/>
  <c r="O59" i="4"/>
  <c r="O310" i="4"/>
  <c r="O127" i="4"/>
  <c r="O34" i="4"/>
  <c r="O57" i="4"/>
  <c r="O4" i="4"/>
  <c r="I4" i="15"/>
  <c r="I3" i="14"/>
  <c r="I2" i="14"/>
  <c r="O11" i="12"/>
  <c r="O14" i="12"/>
  <c r="O12" i="12"/>
  <c r="O10" i="12"/>
  <c r="O13" i="12"/>
  <c r="J3" i="14"/>
  <c r="J2" i="14"/>
  <c r="J3" i="5"/>
  <c r="J2" i="5"/>
  <c r="J2" i="13"/>
  <c r="J3" i="13"/>
  <c r="I76" i="15"/>
  <c r="I116" i="15"/>
  <c r="I244" i="15"/>
  <c r="I60" i="15"/>
  <c r="I117" i="15"/>
  <c r="I201" i="15"/>
  <c r="I46" i="15"/>
  <c r="I75" i="15"/>
  <c r="I158" i="15"/>
  <c r="I202" i="15"/>
  <c r="I354" i="15"/>
  <c r="I103" i="15"/>
  <c r="I88" i="15"/>
  <c r="I144" i="15"/>
  <c r="I214" i="15"/>
  <c r="I271" i="15"/>
  <c r="I104" i="15"/>
  <c r="I47" i="15"/>
  <c r="I90" i="15"/>
  <c r="I356" i="15"/>
  <c r="I256" i="15"/>
  <c r="I200" i="15"/>
  <c r="I229" i="15"/>
  <c r="I313" i="15"/>
  <c r="I285" i="15"/>
  <c r="I286" i="15"/>
  <c r="I340" i="15"/>
  <c r="I174" i="15"/>
  <c r="I130" i="15"/>
  <c r="I300" i="15"/>
  <c r="I230" i="15"/>
  <c r="I74" i="15"/>
  <c r="I298" i="15"/>
  <c r="I159" i="15"/>
  <c r="I48" i="15"/>
  <c r="I328" i="15"/>
  <c r="I341" i="15"/>
  <c r="I216" i="15"/>
  <c r="I228" i="15"/>
  <c r="I160" i="15"/>
  <c r="I61" i="15"/>
  <c r="I243" i="15"/>
  <c r="I355" i="15"/>
  <c r="I284" i="15"/>
  <c r="I172" i="15"/>
  <c r="I272" i="15"/>
  <c r="I102" i="15"/>
  <c r="I187" i="15"/>
  <c r="I299" i="15"/>
  <c r="I258" i="15"/>
  <c r="I37" i="15"/>
  <c r="I145" i="15"/>
  <c r="I131" i="15"/>
  <c r="I327" i="15"/>
  <c r="I326" i="15"/>
  <c r="I186" i="15"/>
  <c r="I270" i="15"/>
  <c r="I215" i="15"/>
  <c r="I242" i="15"/>
  <c r="I118" i="15"/>
  <c r="I89" i="15"/>
  <c r="I342" i="15"/>
  <c r="I257" i="15"/>
  <c r="I132" i="15"/>
  <c r="I173" i="15"/>
  <c r="I312" i="15"/>
  <c r="I314" i="15"/>
  <c r="I146" i="15"/>
  <c r="I188" i="15"/>
  <c r="I62" i="15"/>
  <c r="O4" i="12"/>
  <c r="I4" i="11"/>
  <c r="I4" i="4"/>
  <c r="I2" i="4"/>
  <c r="I3" i="4"/>
  <c r="J3" i="4"/>
  <c r="J2" i="4"/>
  <c r="I13" i="12"/>
  <c r="I14" i="12"/>
  <c r="I12" i="12"/>
  <c r="I28" i="11"/>
  <c r="I29" i="11"/>
  <c r="I30" i="11"/>
  <c r="I31" i="11"/>
  <c r="I27" i="11"/>
  <c r="J17" i="4"/>
  <c r="J19" i="4"/>
  <c r="J16" i="4"/>
  <c r="J18" i="4"/>
  <c r="J15" i="4"/>
  <c r="I116" i="4"/>
  <c r="I160" i="4"/>
  <c r="I300" i="4"/>
  <c r="I118" i="4"/>
  <c r="I356" i="4"/>
  <c r="I75" i="4"/>
  <c r="I146" i="4"/>
  <c r="I298" i="4"/>
  <c r="I328" i="4"/>
  <c r="I257" i="4"/>
  <c r="I187" i="4"/>
  <c r="I37" i="4"/>
  <c r="I130" i="4"/>
  <c r="I158" i="4"/>
  <c r="I47" i="4"/>
  <c r="I144" i="4"/>
  <c r="I48" i="4"/>
  <c r="I102" i="4"/>
  <c r="I215" i="4"/>
  <c r="I270" i="4"/>
  <c r="I256" i="4"/>
  <c r="I145" i="4"/>
  <c r="I76" i="4"/>
  <c r="I74" i="4"/>
  <c r="I313" i="4"/>
  <c r="I243" i="4"/>
  <c r="I327" i="4"/>
  <c r="I90" i="4"/>
  <c r="I271" i="4"/>
  <c r="I60" i="4"/>
  <c r="I202" i="4"/>
  <c r="I228" i="4"/>
  <c r="I286" i="4"/>
  <c r="I89" i="4"/>
  <c r="I229" i="4"/>
  <c r="I214" i="4"/>
  <c r="I314" i="4"/>
  <c r="I46" i="4"/>
  <c r="I201" i="4"/>
  <c r="I341" i="4"/>
  <c r="I103" i="4"/>
  <c r="I242" i="4"/>
  <c r="I312" i="4"/>
  <c r="I230" i="4"/>
  <c r="I132" i="4"/>
  <c r="I284" i="4"/>
  <c r="I117" i="4"/>
  <c r="I272" i="4"/>
  <c r="I159" i="4"/>
  <c r="I285" i="4"/>
  <c r="I299" i="4"/>
  <c r="I326" i="4"/>
  <c r="I258" i="4"/>
  <c r="I354" i="4"/>
  <c r="I186" i="4"/>
  <c r="I244" i="4"/>
  <c r="I200" i="4"/>
  <c r="I61" i="4"/>
  <c r="I172" i="4"/>
  <c r="I104" i="4"/>
  <c r="I342" i="4"/>
  <c r="I88" i="4"/>
  <c r="I174" i="4"/>
  <c r="I62" i="4"/>
  <c r="I216" i="4"/>
  <c r="I131" i="4"/>
  <c r="I188" i="4"/>
  <c r="I355" i="4"/>
  <c r="I173" i="4"/>
  <c r="I340" i="4"/>
  <c r="I188" i="14"/>
  <c r="I174" i="14"/>
  <c r="I89" i="14"/>
  <c r="I340" i="14"/>
  <c r="I146" i="14"/>
  <c r="I104" i="14"/>
  <c r="I173" i="14"/>
  <c r="I201" i="14"/>
  <c r="I116" i="14"/>
  <c r="I160" i="14"/>
  <c r="I256" i="14"/>
  <c r="I228" i="14"/>
  <c r="I131" i="14"/>
  <c r="I187" i="14"/>
  <c r="I216" i="14"/>
  <c r="I285" i="14"/>
  <c r="I286" i="14"/>
  <c r="I243" i="14"/>
  <c r="I270" i="14"/>
  <c r="I202" i="14"/>
  <c r="I62" i="14"/>
  <c r="I158" i="14"/>
  <c r="I130" i="14"/>
  <c r="I60" i="14"/>
  <c r="I313" i="14"/>
  <c r="I326" i="14"/>
  <c r="I47" i="14"/>
  <c r="I46" i="14"/>
  <c r="I145" i="14"/>
  <c r="I103" i="14"/>
  <c r="I354" i="14"/>
  <c r="I88" i="14"/>
  <c r="I300" i="14"/>
  <c r="I132" i="14"/>
  <c r="I102" i="14"/>
  <c r="I341" i="14"/>
  <c r="I298" i="14"/>
  <c r="I74" i="14"/>
  <c r="I76" i="14"/>
  <c r="I312" i="14"/>
  <c r="I258" i="14"/>
  <c r="I90" i="14"/>
  <c r="I200" i="14"/>
  <c r="I215" i="14"/>
  <c r="I48" i="14"/>
  <c r="I328" i="14"/>
  <c r="I299" i="14"/>
  <c r="I61" i="14"/>
  <c r="I242" i="14"/>
  <c r="I342" i="14"/>
  <c r="I172" i="14"/>
  <c r="I244" i="14"/>
  <c r="I214" i="14"/>
  <c r="I355" i="14"/>
  <c r="I159" i="14"/>
  <c r="I284" i="14"/>
  <c r="I75" i="14"/>
  <c r="I229" i="14"/>
  <c r="I118" i="14"/>
  <c r="I186" i="14"/>
  <c r="I257" i="14"/>
  <c r="I327" i="14"/>
  <c r="I117" i="14"/>
  <c r="I37" i="14"/>
  <c r="I230" i="14"/>
  <c r="I271" i="14"/>
  <c r="I272" i="14"/>
  <c r="I314" i="14"/>
  <c r="I356" i="14"/>
  <c r="I144" i="14"/>
  <c r="O4" i="15"/>
  <c r="O4" i="11"/>
  <c r="I4" i="5"/>
  <c r="J9" i="4"/>
  <c r="J7" i="4"/>
  <c r="J6" i="4"/>
  <c r="J8" i="4"/>
  <c r="J5" i="4"/>
  <c r="O22" i="11"/>
  <c r="O20" i="11"/>
  <c r="O25" i="11"/>
  <c r="O23" i="11"/>
  <c r="O24" i="11"/>
  <c r="O21" i="11"/>
  <c r="O26" i="11"/>
  <c r="O22" i="4"/>
  <c r="O26" i="4"/>
  <c r="O24" i="4"/>
  <c r="O25" i="4"/>
  <c r="O20" i="4"/>
  <c r="O23" i="4"/>
  <c r="O21" i="4"/>
  <c r="O4" i="13"/>
  <c r="O4" i="14"/>
  <c r="I2" i="15"/>
  <c r="I3" i="15"/>
  <c r="O11" i="15"/>
  <c r="O14" i="15"/>
  <c r="O12" i="15"/>
  <c r="O10" i="15"/>
  <c r="O13" i="15"/>
  <c r="J2" i="11"/>
  <c r="J3" i="11"/>
  <c r="J3" i="12"/>
  <c r="J2" i="12"/>
  <c r="O23" i="12"/>
  <c r="O24" i="12"/>
  <c r="O25" i="12"/>
  <c r="O20" i="12"/>
  <c r="O22" i="12"/>
  <c r="O26" i="12"/>
  <c r="O21" i="12"/>
  <c r="I12" i="14"/>
  <c r="I14" i="14"/>
  <c r="I13" i="14"/>
  <c r="I28" i="5"/>
  <c r="I31" i="5"/>
  <c r="I27" i="5"/>
  <c r="I30" i="5"/>
  <c r="I29" i="5"/>
  <c r="O99" i="5"/>
  <c r="O325" i="5"/>
  <c r="O128" i="5"/>
  <c r="O34" i="5"/>
  <c r="O241" i="5"/>
  <c r="O185" i="5"/>
  <c r="O157" i="5"/>
  <c r="O32" i="5"/>
  <c r="O71" i="5"/>
  <c r="O311" i="5"/>
  <c r="O338" i="5"/>
  <c r="O283" i="5"/>
  <c r="O43" i="5"/>
  <c r="O310" i="5"/>
  <c r="O73" i="5"/>
  <c r="O169" i="5"/>
  <c r="O253" i="5"/>
  <c r="O267" i="5"/>
  <c r="O240" i="5"/>
  <c r="O225" i="5"/>
  <c r="O141" i="5"/>
  <c r="O295" i="5"/>
  <c r="O101" i="5"/>
  <c r="O269" i="5"/>
  <c r="O255" i="5"/>
  <c r="O171" i="5"/>
  <c r="O114" i="5"/>
  <c r="O58" i="5"/>
  <c r="O198" i="5"/>
  <c r="O352" i="5"/>
  <c r="O227" i="5"/>
  <c r="O87" i="5"/>
  <c r="O115" i="5"/>
  <c r="O142" i="5"/>
  <c r="O183" i="5"/>
  <c r="O129" i="5"/>
  <c r="O100" i="5"/>
  <c r="O297" i="5"/>
  <c r="O36" i="5"/>
  <c r="O282" i="5"/>
  <c r="O155" i="5"/>
  <c r="O351" i="5"/>
  <c r="O113" i="5"/>
  <c r="O296" i="5"/>
  <c r="O281" i="5"/>
  <c r="O170" i="5"/>
  <c r="O45" i="5"/>
  <c r="O339" i="5"/>
  <c r="O199" i="5"/>
  <c r="O239" i="5"/>
  <c r="O86" i="5"/>
  <c r="O57" i="5"/>
  <c r="O213" i="5"/>
  <c r="O254" i="5"/>
  <c r="O127" i="5"/>
  <c r="O35" i="5"/>
  <c r="O184" i="5"/>
  <c r="O309" i="5"/>
  <c r="O197" i="5"/>
  <c r="O72" i="5"/>
  <c r="O212" i="5"/>
  <c r="O337" i="5"/>
  <c r="O143" i="5"/>
  <c r="O226" i="5"/>
  <c r="O323" i="5"/>
  <c r="O59" i="5"/>
  <c r="O353" i="5"/>
  <c r="O268" i="5"/>
  <c r="O211" i="5"/>
  <c r="O156" i="5"/>
  <c r="O324" i="5"/>
  <c r="O85" i="5"/>
  <c r="O33" i="5"/>
  <c r="O44" i="5"/>
  <c r="I75" i="11"/>
  <c r="I215" i="11"/>
  <c r="I102" i="11"/>
  <c r="I216" i="11"/>
  <c r="I187" i="11"/>
  <c r="I131" i="11"/>
  <c r="I160" i="11"/>
  <c r="I200" i="11"/>
  <c r="I242" i="11"/>
  <c r="I228" i="11"/>
  <c r="I37" i="11"/>
  <c r="I146" i="11"/>
  <c r="I340" i="11"/>
  <c r="I145" i="11"/>
  <c r="I230" i="11"/>
  <c r="I89" i="11"/>
  <c r="I284" i="11"/>
  <c r="I46" i="11"/>
  <c r="I271" i="11"/>
  <c r="I103" i="11"/>
  <c r="I312" i="11"/>
  <c r="I144" i="11"/>
  <c r="I117" i="11"/>
  <c r="I257" i="11"/>
  <c r="I201" i="11"/>
  <c r="I90" i="11"/>
  <c r="I118" i="11"/>
  <c r="I300" i="11"/>
  <c r="I104" i="11"/>
  <c r="I299" i="11"/>
  <c r="I298" i="11"/>
  <c r="I285" i="11"/>
  <c r="I286" i="11"/>
  <c r="I48" i="11"/>
  <c r="I355" i="11"/>
  <c r="I342" i="11"/>
  <c r="I256" i="11"/>
  <c r="I244" i="11"/>
  <c r="I159" i="11"/>
  <c r="I158" i="11"/>
  <c r="I60" i="11"/>
  <c r="I47" i="11"/>
  <c r="I314" i="11"/>
  <c r="I172" i="11"/>
  <c r="I202" i="11"/>
  <c r="I62" i="11"/>
  <c r="I313" i="11"/>
  <c r="I270" i="11"/>
  <c r="I88" i="11"/>
  <c r="I174" i="11"/>
  <c r="I326" i="11"/>
  <c r="I186" i="11"/>
  <c r="I328" i="11"/>
  <c r="I243" i="11"/>
  <c r="I356" i="11"/>
  <c r="I354" i="11"/>
  <c r="I272" i="11"/>
  <c r="I61" i="11"/>
  <c r="I130" i="11"/>
  <c r="I116" i="11"/>
  <c r="I258" i="11"/>
  <c r="I214" i="11"/>
  <c r="I173" i="11"/>
  <c r="I74" i="11"/>
  <c r="I188" i="11"/>
  <c r="I76" i="11"/>
  <c r="I132" i="11"/>
  <c r="I327" i="11"/>
  <c r="I341" i="11"/>
  <c r="I229" i="11"/>
  <c r="I257" i="13"/>
  <c r="I285" i="13"/>
  <c r="I159" i="13"/>
  <c r="I201" i="13"/>
  <c r="I270" i="13"/>
  <c r="I342" i="13"/>
  <c r="I354" i="13"/>
  <c r="I88" i="13"/>
  <c r="I243" i="13"/>
  <c r="I188" i="13"/>
  <c r="I258" i="13"/>
  <c r="I132" i="13"/>
  <c r="I172" i="13"/>
  <c r="I173" i="13"/>
  <c r="I271" i="13"/>
  <c r="I230" i="13"/>
  <c r="I202" i="13"/>
  <c r="I131" i="13"/>
  <c r="I356" i="13"/>
  <c r="I75" i="13"/>
  <c r="I284" i="13"/>
  <c r="I146" i="13"/>
  <c r="I200" i="13"/>
  <c r="I215" i="13"/>
  <c r="I104" i="13"/>
  <c r="I299" i="13"/>
  <c r="I37" i="13"/>
  <c r="I187" i="13"/>
  <c r="I214" i="13"/>
  <c r="I47" i="13"/>
  <c r="I298" i="13"/>
  <c r="I355" i="13"/>
  <c r="I60" i="13"/>
  <c r="I46" i="13"/>
  <c r="I328" i="13"/>
  <c r="I118" i="13"/>
  <c r="I229" i="13"/>
  <c r="I174" i="13"/>
  <c r="I48" i="13"/>
  <c r="I312" i="13"/>
  <c r="I160" i="13"/>
  <c r="I130" i="13"/>
  <c r="I244" i="13"/>
  <c r="I117" i="13"/>
  <c r="I228" i="13"/>
  <c r="I61" i="13"/>
  <c r="I256" i="13"/>
  <c r="I62" i="13"/>
  <c r="I116" i="13"/>
  <c r="I286" i="13"/>
  <c r="I314" i="13"/>
  <c r="I144" i="13"/>
  <c r="I341" i="13"/>
  <c r="I103" i="13"/>
  <c r="I242" i="13"/>
  <c r="I272" i="13"/>
  <c r="I90" i="13"/>
  <c r="I89" i="13"/>
  <c r="I326" i="13"/>
  <c r="I145" i="13"/>
  <c r="I327" i="13"/>
  <c r="I340" i="13"/>
  <c r="I102" i="13"/>
  <c r="I216" i="13"/>
  <c r="I300" i="13"/>
  <c r="I74" i="13"/>
  <c r="I158" i="13"/>
  <c r="I76" i="13"/>
  <c r="I313" i="13"/>
  <c r="I186" i="13"/>
  <c r="I202" i="5"/>
  <c r="I144" i="5"/>
  <c r="I298" i="5"/>
  <c r="I186" i="5"/>
  <c r="I172" i="5"/>
  <c r="I313" i="5"/>
  <c r="I286" i="5"/>
  <c r="I160" i="5"/>
  <c r="I174" i="5"/>
  <c r="I37" i="5"/>
  <c r="I188" i="5"/>
  <c r="I90" i="5"/>
  <c r="I187" i="5"/>
  <c r="I270" i="5"/>
  <c r="I74" i="5"/>
  <c r="I145" i="5"/>
  <c r="I61" i="5"/>
  <c r="I230" i="5"/>
  <c r="I312" i="5"/>
  <c r="I229" i="5"/>
  <c r="I258" i="5"/>
  <c r="I118" i="5"/>
  <c r="I340" i="5"/>
  <c r="I60" i="5"/>
  <c r="I299" i="5"/>
  <c r="I326" i="5"/>
  <c r="I76" i="5"/>
  <c r="I300" i="5"/>
  <c r="I256" i="5"/>
  <c r="I75" i="5"/>
  <c r="I257" i="5"/>
  <c r="I284" i="5"/>
  <c r="I104" i="5"/>
  <c r="I103" i="5"/>
  <c r="I271" i="5"/>
  <c r="I89" i="5"/>
  <c r="I214" i="5"/>
  <c r="I354" i="5"/>
  <c r="I130" i="5"/>
  <c r="I285" i="5"/>
  <c r="I117" i="5"/>
  <c r="I47" i="5"/>
  <c r="I173" i="5"/>
  <c r="I272" i="5"/>
  <c r="I215" i="5"/>
  <c r="I88" i="5"/>
  <c r="I146" i="5"/>
  <c r="I242" i="5"/>
  <c r="I314" i="5"/>
  <c r="I355" i="5"/>
  <c r="I132" i="5"/>
  <c r="I228" i="5"/>
  <c r="I200" i="5"/>
  <c r="I48" i="5"/>
  <c r="I328" i="5"/>
  <c r="I159" i="5"/>
  <c r="I102" i="5"/>
  <c r="I216" i="5"/>
  <c r="I244" i="5"/>
  <c r="I62" i="5"/>
  <c r="I341" i="5"/>
  <c r="I243" i="5"/>
  <c r="I327" i="5"/>
  <c r="I46" i="5"/>
  <c r="I201" i="5"/>
  <c r="I158" i="5"/>
  <c r="I342" i="5"/>
  <c r="I116" i="5"/>
  <c r="I131" i="5"/>
  <c r="I356" i="5"/>
  <c r="O4" i="5"/>
  <c r="I3" i="12"/>
  <c r="I2" i="12"/>
  <c r="O12" i="14"/>
  <c r="O14" i="14"/>
  <c r="O11" i="14"/>
  <c r="O13" i="14"/>
  <c r="O10" i="14"/>
  <c r="J2" i="15"/>
  <c r="J3" i="15"/>
  <c r="I13" i="4"/>
  <c r="I12" i="4"/>
  <c r="I14" i="4"/>
  <c r="I14" i="5"/>
  <c r="I12" i="5"/>
  <c r="I13" i="5"/>
  <c r="I4" i="12"/>
  <c r="I4" i="14"/>
  <c r="I4" i="13"/>
  <c r="I3" i="11"/>
  <c r="I2" i="11"/>
  <c r="O13" i="13"/>
  <c r="O14" i="13"/>
  <c r="O11" i="13"/>
  <c r="O12" i="13"/>
  <c r="O10" i="13"/>
  <c r="I12" i="11"/>
  <c r="I14" i="11"/>
  <c r="I13" i="11"/>
  <c r="I28" i="13"/>
  <c r="I31" i="13"/>
  <c r="I27" i="13"/>
  <c r="I29" i="13"/>
  <c r="I30" i="13"/>
  <c r="I30" i="4"/>
  <c r="I27" i="4"/>
  <c r="I28" i="4"/>
  <c r="I31" i="4"/>
  <c r="I29" i="4"/>
  <c r="I28" i="14"/>
  <c r="I31" i="14"/>
  <c r="I27" i="14"/>
  <c r="I29" i="14"/>
  <c r="I30" i="14"/>
  <c r="O282" i="14"/>
  <c r="O295" i="14"/>
  <c r="O155" i="14"/>
  <c r="O309" i="14"/>
  <c r="O73" i="14"/>
  <c r="O268" i="14"/>
  <c r="O283" i="14"/>
  <c r="O114" i="14"/>
  <c r="O324" i="14"/>
  <c r="O59" i="14"/>
  <c r="O198" i="14"/>
  <c r="O156" i="14"/>
  <c r="O225" i="14"/>
  <c r="O338" i="14"/>
  <c r="O33" i="14"/>
  <c r="O183" i="14"/>
  <c r="O337" i="14"/>
  <c r="O211" i="14"/>
  <c r="O239" i="14"/>
  <c r="O86" i="14"/>
  <c r="O169" i="14"/>
  <c r="O32" i="14"/>
  <c r="O99" i="14"/>
  <c r="O323" i="14"/>
  <c r="O45" i="14"/>
  <c r="O57" i="14"/>
  <c r="O170" i="14"/>
  <c r="O36" i="14"/>
  <c r="O339" i="14"/>
  <c r="O227" i="14"/>
  <c r="O101" i="14"/>
  <c r="O199" i="14"/>
  <c r="O267" i="14"/>
  <c r="O240" i="14"/>
  <c r="O351" i="14"/>
  <c r="O185" i="14"/>
  <c r="O212" i="14"/>
  <c r="O71" i="14"/>
  <c r="O100" i="14"/>
  <c r="O241" i="14"/>
  <c r="O143" i="14"/>
  <c r="O157" i="14"/>
  <c r="O127" i="14"/>
  <c r="O43" i="14"/>
  <c r="O85" i="14"/>
  <c r="O254" i="14"/>
  <c r="O129" i="14"/>
  <c r="O141" i="14"/>
  <c r="O281" i="14"/>
  <c r="O253" i="14"/>
  <c r="O311" i="14"/>
  <c r="O325" i="14"/>
  <c r="O35" i="14"/>
  <c r="O113" i="14"/>
  <c r="O142" i="14"/>
  <c r="O171" i="14"/>
  <c r="O310" i="14"/>
  <c r="O296" i="14"/>
  <c r="O197" i="14"/>
  <c r="O72" i="14"/>
  <c r="O269" i="14"/>
  <c r="O44" i="14"/>
  <c r="O87" i="14"/>
  <c r="O226" i="14"/>
  <c r="O34" i="14"/>
  <c r="O353" i="14"/>
  <c r="O128" i="14"/>
  <c r="O255" i="14"/>
  <c r="O184" i="14"/>
  <c r="O352" i="14"/>
  <c r="O297" i="14"/>
  <c r="O115" i="14"/>
  <c r="O58" i="14"/>
  <c r="O213" i="14"/>
  <c r="O324" i="12"/>
  <c r="O227" i="12"/>
  <c r="O59" i="12"/>
  <c r="O213" i="12"/>
  <c r="O115" i="12"/>
  <c r="O239" i="12"/>
  <c r="O113" i="12"/>
  <c r="O337" i="12"/>
  <c r="O297" i="12"/>
  <c r="O212" i="12"/>
  <c r="O311" i="12"/>
  <c r="O157" i="12"/>
  <c r="O240" i="12"/>
  <c r="O58" i="12"/>
  <c r="O339" i="12"/>
  <c r="O45" i="12"/>
  <c r="O353" i="12"/>
  <c r="O268" i="12"/>
  <c r="O267" i="12"/>
  <c r="O129" i="12"/>
  <c r="O253" i="12"/>
  <c r="O36" i="12"/>
  <c r="O72" i="12"/>
  <c r="O199" i="12"/>
  <c r="O170" i="12"/>
  <c r="O309" i="12"/>
  <c r="O169" i="12"/>
  <c r="O185" i="12"/>
  <c r="O156" i="12"/>
  <c r="O295" i="12"/>
  <c r="O99" i="12"/>
  <c r="O255" i="12"/>
  <c r="O44" i="12"/>
  <c r="O351" i="12"/>
  <c r="O211" i="12"/>
  <c r="O254" i="12"/>
  <c r="O226" i="12"/>
  <c r="O100" i="12"/>
  <c r="O57" i="12"/>
  <c r="O338" i="12"/>
  <c r="O325" i="12"/>
  <c r="O281" i="12"/>
  <c r="O352" i="12"/>
  <c r="O35" i="12"/>
  <c r="O155" i="12"/>
  <c r="O114" i="12"/>
  <c r="O323" i="12"/>
  <c r="O101" i="12"/>
  <c r="O85" i="12"/>
  <c r="O142" i="12"/>
  <c r="O183" i="12"/>
  <c r="O143" i="12"/>
  <c r="O282" i="12"/>
  <c r="O71" i="12"/>
  <c r="O283" i="12"/>
  <c r="O310" i="12"/>
  <c r="O34" i="12"/>
  <c r="O73" i="12"/>
  <c r="O269" i="12"/>
  <c r="O241" i="12"/>
  <c r="O225" i="12"/>
  <c r="O128" i="12"/>
  <c r="O171" i="12"/>
  <c r="O86" i="12"/>
  <c r="O87" i="12"/>
  <c r="O141" i="12"/>
  <c r="O33" i="12"/>
  <c r="O198" i="12"/>
  <c r="O184" i="12"/>
  <c r="O43" i="12"/>
  <c r="O197" i="12"/>
  <c r="O296" i="12"/>
  <c r="O32" i="12"/>
  <c r="O127" i="12"/>
  <c r="I2" i="5"/>
  <c r="I3" i="5"/>
  <c r="O13" i="4"/>
  <c r="O11" i="4"/>
  <c r="O14" i="4"/>
  <c r="O12" i="4"/>
  <c r="O10" i="4"/>
  <c r="O13" i="11"/>
  <c r="O11" i="11"/>
  <c r="O14" i="11"/>
  <c r="O12" i="11"/>
  <c r="O10" i="11"/>
  <c r="J92" i="4"/>
  <c r="J336" i="4"/>
  <c r="J63" i="4"/>
  <c r="J220" i="4"/>
  <c r="J111" i="4"/>
  <c r="J162" i="4"/>
  <c r="J315" i="4"/>
  <c r="J266" i="4"/>
  <c r="J333" i="4"/>
  <c r="J42" i="4"/>
  <c r="J96" i="4"/>
  <c r="J343" i="4"/>
  <c r="J177" i="4"/>
  <c r="J305" i="4"/>
  <c r="J357" i="4"/>
  <c r="J205" i="4"/>
  <c r="J301" i="4"/>
  <c r="J275" i="4"/>
  <c r="J332" i="4"/>
  <c r="J276" i="4"/>
  <c r="J41" i="4"/>
  <c r="J249" i="4"/>
  <c r="J302" i="4"/>
  <c r="J222" i="4"/>
  <c r="J64" i="4"/>
  <c r="J265" i="4"/>
  <c r="J191" i="4"/>
  <c r="J250" i="4"/>
  <c r="J238" i="4"/>
  <c r="J219" i="4"/>
  <c r="J259" i="4"/>
  <c r="J322" i="4"/>
  <c r="J139" i="4"/>
  <c r="J161" i="4"/>
  <c r="J110" i="4"/>
  <c r="J248" i="4"/>
  <c r="J108" i="4"/>
  <c r="J190" i="4"/>
  <c r="J133" i="4"/>
  <c r="J107" i="4"/>
  <c r="J80" i="4"/>
  <c r="J134" i="4"/>
  <c r="J109" i="4"/>
  <c r="J51" i="4"/>
  <c r="J304" i="4"/>
  <c r="J163" i="4"/>
  <c r="J154" i="4"/>
  <c r="J274" i="4"/>
  <c r="J223" i="4"/>
  <c r="J119" i="4"/>
  <c r="J221" i="4"/>
  <c r="J329" i="4"/>
  <c r="J79" i="4"/>
  <c r="J292" i="4"/>
  <c r="J137" i="4"/>
  <c r="J203" i="4"/>
  <c r="J331" i="4"/>
  <c r="J237" i="4"/>
  <c r="J135" i="4"/>
  <c r="J232" i="4"/>
  <c r="J251" i="4"/>
  <c r="J192" i="4"/>
  <c r="J224" i="4"/>
  <c r="J246" i="4"/>
  <c r="J50" i="4"/>
  <c r="J294" i="4"/>
  <c r="J303" i="4"/>
  <c r="J180" i="4"/>
  <c r="J320" i="4"/>
  <c r="J277" i="4"/>
  <c r="J288" i="4"/>
  <c r="J149" i="4"/>
  <c r="J124" i="4"/>
  <c r="J247" i="4"/>
  <c r="J321" i="4"/>
  <c r="J55" i="4"/>
  <c r="J260" i="4"/>
  <c r="J182" i="4"/>
  <c r="J93" i="4"/>
  <c r="J264" i="4"/>
  <c r="J280" i="4"/>
  <c r="J308" i="4"/>
  <c r="J106" i="4"/>
  <c r="J126" i="4"/>
  <c r="J65" i="4"/>
  <c r="J334" i="4"/>
  <c r="J82" i="4"/>
  <c r="J195" i="4"/>
  <c r="J167" i="4"/>
  <c r="J40" i="4"/>
  <c r="J54" i="4"/>
  <c r="J209" i="4"/>
  <c r="J245" i="4"/>
  <c r="J84" i="4"/>
  <c r="J289" i="4"/>
  <c r="J335" i="4"/>
  <c r="J278" i="4"/>
  <c r="J147" i="4"/>
  <c r="J279" i="4"/>
  <c r="J218" i="4"/>
  <c r="J105" i="4"/>
  <c r="J359" i="4"/>
  <c r="J166" i="4"/>
  <c r="J69" i="4"/>
  <c r="J196" i="4"/>
  <c r="J52" i="4"/>
  <c r="J98" i="4"/>
  <c r="J316" i="4"/>
  <c r="J349" i="4"/>
  <c r="J348" i="4"/>
  <c r="J317" i="4"/>
  <c r="J210" i="4"/>
  <c r="J189" i="4"/>
  <c r="J194" i="4"/>
  <c r="J148" i="4"/>
  <c r="J83" i="4"/>
  <c r="J97" i="4"/>
  <c r="J140" i="4"/>
  <c r="J121" i="4"/>
  <c r="J175" i="4"/>
  <c r="J204" i="4"/>
  <c r="J193" i="4"/>
  <c r="J330" i="4"/>
  <c r="J70" i="4"/>
  <c r="J217" i="4"/>
  <c r="J152" i="4"/>
  <c r="J273" i="4"/>
  <c r="J361" i="4"/>
  <c r="J91" i="4"/>
  <c r="J49" i="4"/>
  <c r="J112" i="4"/>
  <c r="J306" i="4"/>
  <c r="J252" i="4"/>
  <c r="J360" i="4"/>
  <c r="J307" i="4"/>
  <c r="J181" i="4"/>
  <c r="J138" i="4"/>
  <c r="J358" i="4"/>
  <c r="J81" i="4"/>
  <c r="J350" i="4"/>
  <c r="J165" i="4"/>
  <c r="J164" i="4"/>
  <c r="J56" i="4"/>
  <c r="J120" i="4"/>
  <c r="J345" i="4"/>
  <c r="J77" i="4"/>
  <c r="J78" i="4"/>
  <c r="J293" i="4"/>
  <c r="J68" i="4"/>
  <c r="J236" i="4"/>
  <c r="J208" i="4"/>
  <c r="J136" i="4"/>
  <c r="J344" i="4"/>
  <c r="J176" i="4"/>
  <c r="J153" i="4"/>
  <c r="J231" i="4"/>
  <c r="J53" i="4"/>
  <c r="J168" i="4"/>
  <c r="J261" i="4"/>
  <c r="J233" i="4"/>
  <c r="J287" i="4"/>
  <c r="J125" i="4"/>
  <c r="O26" i="14"/>
  <c r="O20" i="14"/>
  <c r="O24" i="14"/>
  <c r="O23" i="14"/>
  <c r="O21" i="14"/>
  <c r="O22" i="14"/>
  <c r="O25" i="14"/>
  <c r="O20" i="5"/>
  <c r="O21" i="5"/>
  <c r="O22" i="5"/>
  <c r="O25" i="5"/>
  <c r="O24" i="5"/>
  <c r="O26" i="5"/>
  <c r="O23" i="5"/>
  <c r="J172" i="4"/>
  <c r="J104" i="4"/>
  <c r="J230" i="4"/>
  <c r="J37" i="4"/>
  <c r="J130" i="4"/>
  <c r="J118" i="4"/>
  <c r="J76" i="4"/>
  <c r="J354" i="4"/>
  <c r="J132" i="4"/>
  <c r="J355" i="4"/>
  <c r="J102" i="4"/>
  <c r="J341" i="4"/>
  <c r="J328" i="4"/>
  <c r="J257" i="4"/>
  <c r="J103" i="4"/>
  <c r="J62" i="4"/>
  <c r="J300" i="4"/>
  <c r="J186" i="4"/>
  <c r="J188" i="4"/>
  <c r="J146" i="4"/>
  <c r="J272" i="4"/>
  <c r="J298" i="4"/>
  <c r="J215" i="4"/>
  <c r="J270" i="4"/>
  <c r="J228" i="4"/>
  <c r="J187" i="4"/>
  <c r="J286" i="4"/>
  <c r="J174" i="4"/>
  <c r="J284" i="4"/>
  <c r="J48" i="4"/>
  <c r="J314" i="4"/>
  <c r="J173" i="4"/>
  <c r="J271" i="4"/>
  <c r="J60" i="4"/>
  <c r="J342" i="4"/>
  <c r="J74" i="4"/>
  <c r="J256" i="4"/>
  <c r="J242" i="4"/>
  <c r="J244" i="4"/>
  <c r="J243" i="4"/>
  <c r="J117" i="4"/>
  <c r="J90" i="4"/>
  <c r="J159" i="4"/>
  <c r="J340" i="4"/>
  <c r="J229" i="4"/>
  <c r="J312" i="4"/>
  <c r="J326" i="4"/>
  <c r="J313" i="4"/>
  <c r="J88" i="4"/>
  <c r="J144" i="4"/>
  <c r="J75" i="4"/>
  <c r="J46" i="4"/>
  <c r="J201" i="4"/>
  <c r="J116" i="4"/>
  <c r="J202" i="4"/>
  <c r="J216" i="4"/>
  <c r="J145" i="4"/>
  <c r="J47" i="4"/>
  <c r="J214" i="4"/>
  <c r="J327" i="4"/>
  <c r="J61" i="4"/>
  <c r="J285" i="4"/>
  <c r="J89" i="4"/>
  <c r="J160" i="4"/>
  <c r="J258" i="4"/>
  <c r="J356" i="4"/>
  <c r="J131" i="4"/>
  <c r="J299" i="4"/>
  <c r="J158" i="4"/>
  <c r="J200" i="4"/>
  <c r="L4" i="8" l="1"/>
  <c r="L12" i="8"/>
  <c r="L20" i="8"/>
  <c r="L28" i="8"/>
  <c r="L36" i="8"/>
  <c r="L44" i="8"/>
  <c r="L52" i="8"/>
  <c r="L60" i="8"/>
  <c r="L68" i="8"/>
  <c r="L76" i="8"/>
  <c r="L84" i="8"/>
  <c r="L92" i="8"/>
  <c r="L100" i="8"/>
  <c r="L108" i="8"/>
  <c r="L116" i="8"/>
  <c r="L124" i="8"/>
  <c r="L132" i="8"/>
  <c r="L140" i="8"/>
  <c r="L148" i="8"/>
  <c r="L156" i="8"/>
  <c r="L164" i="8"/>
  <c r="L172" i="8"/>
  <c r="L180" i="8"/>
  <c r="L188" i="8"/>
  <c r="L196" i="8"/>
  <c r="L204" i="8"/>
  <c r="L212" i="8"/>
  <c r="L220" i="8"/>
  <c r="L228" i="8"/>
  <c r="L236" i="8"/>
  <c r="L244" i="8"/>
  <c r="L252" i="8"/>
  <c r="L260" i="8"/>
  <c r="L268" i="8"/>
  <c r="L276" i="8"/>
  <c r="L284" i="8"/>
  <c r="L292" i="8"/>
  <c r="L300" i="8"/>
  <c r="L308" i="8"/>
  <c r="L316" i="8"/>
  <c r="L324" i="8"/>
  <c r="L332" i="8"/>
  <c r="L340" i="8"/>
  <c r="L348" i="8"/>
  <c r="L356" i="8"/>
  <c r="L5" i="8"/>
  <c r="L13" i="8"/>
  <c r="L21" i="8"/>
  <c r="L29" i="8"/>
  <c r="L37" i="8"/>
  <c r="L45" i="8"/>
  <c r="L53" i="8"/>
  <c r="L61" i="8"/>
  <c r="L69" i="8"/>
  <c r="L77" i="8"/>
  <c r="L85" i="8"/>
  <c r="L93" i="8"/>
  <c r="L101" i="8"/>
  <c r="L109" i="8"/>
  <c r="L117" i="8"/>
  <c r="L125" i="8"/>
  <c r="L133" i="8"/>
  <c r="L141" i="8"/>
  <c r="L149" i="8"/>
  <c r="L157" i="8"/>
  <c r="L165" i="8"/>
  <c r="L173" i="8"/>
  <c r="L181" i="8"/>
  <c r="L189" i="8"/>
  <c r="L197" i="8"/>
  <c r="L205" i="8"/>
  <c r="L213" i="8"/>
  <c r="L221" i="8"/>
  <c r="L229" i="8"/>
  <c r="L237" i="8"/>
  <c r="L245" i="8"/>
  <c r="L253" i="8"/>
  <c r="L261" i="8"/>
  <c r="L269" i="8"/>
  <c r="L277" i="8"/>
  <c r="L285" i="8"/>
  <c r="L293" i="8"/>
  <c r="L301" i="8"/>
  <c r="L309" i="8"/>
  <c r="L317" i="8"/>
  <c r="L325" i="8"/>
  <c r="L333" i="8"/>
  <c r="L341" i="8"/>
  <c r="L349" i="8"/>
  <c r="L357" i="8"/>
  <c r="L6" i="8"/>
  <c r="L14" i="8"/>
  <c r="L22" i="8"/>
  <c r="L30" i="8"/>
  <c r="L38" i="8"/>
  <c r="L46" i="8"/>
  <c r="L54" i="8"/>
  <c r="L62" i="8"/>
  <c r="L70" i="8"/>
  <c r="L78" i="8"/>
  <c r="L86" i="8"/>
  <c r="L94" i="8"/>
  <c r="L102" i="8"/>
  <c r="L110" i="8"/>
  <c r="L118" i="8"/>
  <c r="L126" i="8"/>
  <c r="L134" i="8"/>
  <c r="L142" i="8"/>
  <c r="L150" i="8"/>
  <c r="L158" i="8"/>
  <c r="L166" i="8"/>
  <c r="L174" i="8"/>
  <c r="L182" i="8"/>
  <c r="L190" i="8"/>
  <c r="L198" i="8"/>
  <c r="L206" i="8"/>
  <c r="L214" i="8"/>
  <c r="L222" i="8"/>
  <c r="L230" i="8"/>
  <c r="L238" i="8"/>
  <c r="L246" i="8"/>
  <c r="L254" i="8"/>
  <c r="L262" i="8"/>
  <c r="L270" i="8"/>
  <c r="L278" i="8"/>
  <c r="L286" i="8"/>
  <c r="L294" i="8"/>
  <c r="L302" i="8"/>
  <c r="L310" i="8"/>
  <c r="L318" i="8"/>
  <c r="L326" i="8"/>
  <c r="L334" i="8"/>
  <c r="L342" i="8"/>
  <c r="L350" i="8"/>
  <c r="L358" i="8"/>
  <c r="L7" i="8"/>
  <c r="L15" i="8"/>
  <c r="L23" i="8"/>
  <c r="L31" i="8"/>
  <c r="L39" i="8"/>
  <c r="L47" i="8"/>
  <c r="L55" i="8"/>
  <c r="L63" i="8"/>
  <c r="L71" i="8"/>
  <c r="L79" i="8"/>
  <c r="L87" i="8"/>
  <c r="L95" i="8"/>
  <c r="L103" i="8"/>
  <c r="L111" i="8"/>
  <c r="L119" i="8"/>
  <c r="L127" i="8"/>
  <c r="L135" i="8"/>
  <c r="L143" i="8"/>
  <c r="L151" i="8"/>
  <c r="L159" i="8"/>
  <c r="L167" i="8"/>
  <c r="L175" i="8"/>
  <c r="L183" i="8"/>
  <c r="L191" i="8"/>
  <c r="L199" i="8"/>
  <c r="L207" i="8"/>
  <c r="L215" i="8"/>
  <c r="L223" i="8"/>
  <c r="L231" i="8"/>
  <c r="L239" i="8"/>
  <c r="L247" i="8"/>
  <c r="L255" i="8"/>
  <c r="L263" i="8"/>
  <c r="L271" i="8"/>
  <c r="L279" i="8"/>
  <c r="L287" i="8"/>
  <c r="L295" i="8"/>
  <c r="L303" i="8"/>
  <c r="L311" i="8"/>
  <c r="L319" i="8"/>
  <c r="L327" i="8"/>
  <c r="L335" i="8"/>
  <c r="L343" i="8"/>
  <c r="L351" i="8"/>
  <c r="L359" i="8"/>
  <c r="L8" i="8"/>
  <c r="L16" i="8"/>
  <c r="L24" i="8"/>
  <c r="L32" i="8"/>
  <c r="L40" i="8"/>
  <c r="L48" i="8"/>
  <c r="L56" i="8"/>
  <c r="L64" i="8"/>
  <c r="L72" i="8"/>
  <c r="L80" i="8"/>
  <c r="L88" i="8"/>
  <c r="L96" i="8"/>
  <c r="L104" i="8"/>
  <c r="L112" i="8"/>
  <c r="L120" i="8"/>
  <c r="L128" i="8"/>
  <c r="L136" i="8"/>
  <c r="L144" i="8"/>
  <c r="L152" i="8"/>
  <c r="L160" i="8"/>
  <c r="L168" i="8"/>
  <c r="L176" i="8"/>
  <c r="L184" i="8"/>
  <c r="L192" i="8"/>
  <c r="L200" i="8"/>
  <c r="L208" i="8"/>
  <c r="L216" i="8"/>
  <c r="L224" i="8"/>
  <c r="L232" i="8"/>
  <c r="L240" i="8"/>
  <c r="L248" i="8"/>
  <c r="L256" i="8"/>
  <c r="L264" i="8"/>
  <c r="L272" i="8"/>
  <c r="L280" i="8"/>
  <c r="L288" i="8"/>
  <c r="L296" i="8"/>
  <c r="L304" i="8"/>
  <c r="L312" i="8"/>
  <c r="L320" i="8"/>
  <c r="L328" i="8"/>
  <c r="L336" i="8"/>
  <c r="L344" i="8"/>
  <c r="L352" i="8"/>
  <c r="L360" i="8"/>
  <c r="L9" i="8"/>
  <c r="L17" i="8"/>
  <c r="L25" i="8"/>
  <c r="L33" i="8"/>
  <c r="L41" i="8"/>
  <c r="L49" i="8"/>
  <c r="L57" i="8"/>
  <c r="L65" i="8"/>
  <c r="L73" i="8"/>
  <c r="L81" i="8"/>
  <c r="L89" i="8"/>
  <c r="L97" i="8"/>
  <c r="L105" i="8"/>
  <c r="L113" i="8"/>
  <c r="L121" i="8"/>
  <c r="L129" i="8"/>
  <c r="L137" i="8"/>
  <c r="L145" i="8"/>
  <c r="L153" i="8"/>
  <c r="L161" i="8"/>
  <c r="L169" i="8"/>
  <c r="L177" i="8"/>
  <c r="L185" i="8"/>
  <c r="L193" i="8"/>
  <c r="L201" i="8"/>
  <c r="L209" i="8"/>
  <c r="L217" i="8"/>
  <c r="L225" i="8"/>
  <c r="L233" i="8"/>
  <c r="L241" i="8"/>
  <c r="L249" i="8"/>
  <c r="L257" i="8"/>
  <c r="L265" i="8"/>
  <c r="L273" i="8"/>
  <c r="L281" i="8"/>
  <c r="L289" i="8"/>
  <c r="L297" i="8"/>
  <c r="L305" i="8"/>
  <c r="L313" i="8"/>
  <c r="L321" i="8"/>
  <c r="L329" i="8"/>
  <c r="L337" i="8"/>
  <c r="L345" i="8"/>
  <c r="L353" i="8"/>
  <c r="L361" i="8"/>
  <c r="L10" i="8"/>
  <c r="L18" i="8"/>
  <c r="L26" i="8"/>
  <c r="L34" i="8"/>
  <c r="L42" i="8"/>
  <c r="L50" i="8"/>
  <c r="L58" i="8"/>
  <c r="L66" i="8"/>
  <c r="L74" i="8"/>
  <c r="L82" i="8"/>
  <c r="L90" i="8"/>
  <c r="L98" i="8"/>
  <c r="L106" i="8"/>
  <c r="L114" i="8"/>
  <c r="L122" i="8"/>
  <c r="L130" i="8"/>
  <c r="L138" i="8"/>
  <c r="L146" i="8"/>
  <c r="L154" i="8"/>
  <c r="L162" i="8"/>
  <c r="L170" i="8"/>
  <c r="L178" i="8"/>
  <c r="L186" i="8"/>
  <c r="L194" i="8"/>
  <c r="L202" i="8"/>
  <c r="L210" i="8"/>
  <c r="L218" i="8"/>
  <c r="L226" i="8"/>
  <c r="L234" i="8"/>
  <c r="L242" i="8"/>
  <c r="L250" i="8"/>
  <c r="L258" i="8"/>
  <c r="L266" i="8"/>
  <c r="L274" i="8"/>
  <c r="L282" i="8"/>
  <c r="L290" i="8"/>
  <c r="L298" i="8"/>
  <c r="L306" i="8"/>
  <c r="L314" i="8"/>
  <c r="L322" i="8"/>
  <c r="L330" i="8"/>
  <c r="L338" i="8"/>
  <c r="L346" i="8"/>
  <c r="L354" i="8"/>
  <c r="L2" i="8"/>
  <c r="L3" i="8"/>
  <c r="L11" i="8"/>
  <c r="L19" i="8"/>
  <c r="L27" i="8"/>
  <c r="L35" i="8"/>
  <c r="L43" i="8"/>
  <c r="L51" i="8"/>
  <c r="L59" i="8"/>
  <c r="L67" i="8"/>
  <c r="L75" i="8"/>
  <c r="L83" i="8"/>
  <c r="L91" i="8"/>
  <c r="L99" i="8"/>
  <c r="L107" i="8"/>
  <c r="L115" i="8"/>
  <c r="L123" i="8"/>
  <c r="L131" i="8"/>
  <c r="L139" i="8"/>
  <c r="L147" i="8"/>
  <c r="L155" i="8"/>
  <c r="L163" i="8"/>
  <c r="L171" i="8"/>
  <c r="L179" i="8"/>
  <c r="L187" i="8"/>
  <c r="L195" i="8"/>
  <c r="L203" i="8"/>
  <c r="L211" i="8"/>
  <c r="L219" i="8"/>
  <c r="L227" i="8"/>
  <c r="L235" i="8"/>
  <c r="L243" i="8"/>
  <c r="L251" i="8"/>
  <c r="L259" i="8"/>
  <c r="L267" i="8"/>
  <c r="L275" i="8"/>
  <c r="L283" i="8"/>
  <c r="L291" i="8"/>
  <c r="L299" i="8"/>
  <c r="L307" i="8"/>
  <c r="L315" i="8"/>
  <c r="L323" i="8"/>
  <c r="L331" i="8"/>
  <c r="L339" i="8"/>
  <c r="L347" i="8"/>
  <c r="L355" i="8"/>
  <c r="H4" i="8"/>
  <c r="C4" i="8" s="1"/>
  <c r="D4" i="7" s="1"/>
  <c r="H12" i="8"/>
  <c r="C12" i="8" s="1"/>
  <c r="D12" i="7" s="1"/>
  <c r="H20" i="8"/>
  <c r="C20" i="8" s="1"/>
  <c r="D20" i="7" s="1"/>
  <c r="H28" i="8"/>
  <c r="C28" i="8" s="1"/>
  <c r="D28" i="7" s="1"/>
  <c r="H36" i="8"/>
  <c r="C36" i="8" s="1"/>
  <c r="D36" i="7" s="1"/>
  <c r="H44" i="8"/>
  <c r="C44" i="8" s="1"/>
  <c r="D44" i="7" s="1"/>
  <c r="H52" i="8"/>
  <c r="C52" i="8" s="1"/>
  <c r="D52" i="7" s="1"/>
  <c r="H60" i="8"/>
  <c r="C60" i="8" s="1"/>
  <c r="D60" i="7" s="1"/>
  <c r="H68" i="8"/>
  <c r="C68" i="8" s="1"/>
  <c r="D68" i="7" s="1"/>
  <c r="H76" i="8"/>
  <c r="C76" i="8" s="1"/>
  <c r="D76" i="7" s="1"/>
  <c r="H84" i="8"/>
  <c r="C84" i="8" s="1"/>
  <c r="D84" i="7" s="1"/>
  <c r="H92" i="8"/>
  <c r="C92" i="8" s="1"/>
  <c r="D92" i="7" s="1"/>
  <c r="H100" i="8"/>
  <c r="C100" i="8" s="1"/>
  <c r="D100" i="7" s="1"/>
  <c r="H108" i="8"/>
  <c r="C108" i="8" s="1"/>
  <c r="D108" i="7" s="1"/>
  <c r="H116" i="8"/>
  <c r="C116" i="8" s="1"/>
  <c r="D116" i="7" s="1"/>
  <c r="H124" i="8"/>
  <c r="C124" i="8" s="1"/>
  <c r="D124" i="7" s="1"/>
  <c r="H132" i="8"/>
  <c r="C132" i="8" s="1"/>
  <c r="D132" i="7" s="1"/>
  <c r="H140" i="8"/>
  <c r="C140" i="8" s="1"/>
  <c r="D140" i="7" s="1"/>
  <c r="H148" i="8"/>
  <c r="C148" i="8" s="1"/>
  <c r="D148" i="7" s="1"/>
  <c r="H156" i="8"/>
  <c r="C156" i="8" s="1"/>
  <c r="D156" i="7" s="1"/>
  <c r="H164" i="8"/>
  <c r="C164" i="8" s="1"/>
  <c r="D164" i="7" s="1"/>
  <c r="H172" i="8"/>
  <c r="C172" i="8" s="1"/>
  <c r="D172" i="7" s="1"/>
  <c r="H180" i="8"/>
  <c r="C180" i="8" s="1"/>
  <c r="D180" i="7" s="1"/>
  <c r="H188" i="8"/>
  <c r="C188" i="8" s="1"/>
  <c r="D188" i="7" s="1"/>
  <c r="H196" i="8"/>
  <c r="C196" i="8" s="1"/>
  <c r="D196" i="7" s="1"/>
  <c r="H204" i="8"/>
  <c r="C204" i="8" s="1"/>
  <c r="D204" i="7" s="1"/>
  <c r="H212" i="8"/>
  <c r="C212" i="8" s="1"/>
  <c r="D212" i="7" s="1"/>
  <c r="H220" i="8"/>
  <c r="C220" i="8" s="1"/>
  <c r="D220" i="7" s="1"/>
  <c r="H228" i="8"/>
  <c r="C228" i="8" s="1"/>
  <c r="D228" i="7" s="1"/>
  <c r="H236" i="8"/>
  <c r="C236" i="8" s="1"/>
  <c r="D236" i="7" s="1"/>
  <c r="H244" i="8"/>
  <c r="C244" i="8" s="1"/>
  <c r="D244" i="7" s="1"/>
  <c r="H252" i="8"/>
  <c r="C252" i="8" s="1"/>
  <c r="D252" i="7" s="1"/>
  <c r="H260" i="8"/>
  <c r="C260" i="8" s="1"/>
  <c r="D260" i="7" s="1"/>
  <c r="H5" i="8"/>
  <c r="C5" i="8" s="1"/>
  <c r="D5" i="7" s="1"/>
  <c r="H13" i="8"/>
  <c r="C13" i="8" s="1"/>
  <c r="D13" i="7" s="1"/>
  <c r="H21" i="8"/>
  <c r="H29" i="8"/>
  <c r="C29" i="8" s="1"/>
  <c r="D29" i="7" s="1"/>
  <c r="H37" i="8"/>
  <c r="C37" i="8" s="1"/>
  <c r="D37" i="7" s="1"/>
  <c r="H45" i="8"/>
  <c r="C45" i="8" s="1"/>
  <c r="D45" i="7" s="1"/>
  <c r="H53" i="8"/>
  <c r="C53" i="8" s="1"/>
  <c r="D53" i="7" s="1"/>
  <c r="H61" i="8"/>
  <c r="C61" i="8" s="1"/>
  <c r="D61" i="7" s="1"/>
  <c r="H69" i="8"/>
  <c r="C69" i="8" s="1"/>
  <c r="D69" i="7" s="1"/>
  <c r="H77" i="8"/>
  <c r="C77" i="8" s="1"/>
  <c r="D77" i="7" s="1"/>
  <c r="H85" i="8"/>
  <c r="H93" i="8"/>
  <c r="C93" i="8" s="1"/>
  <c r="D93" i="7" s="1"/>
  <c r="H101" i="8"/>
  <c r="C101" i="8" s="1"/>
  <c r="D101" i="7" s="1"/>
  <c r="H109" i="8"/>
  <c r="C109" i="8" s="1"/>
  <c r="D109" i="7" s="1"/>
  <c r="H117" i="8"/>
  <c r="C117" i="8" s="1"/>
  <c r="D117" i="7" s="1"/>
  <c r="H125" i="8"/>
  <c r="C125" i="8" s="1"/>
  <c r="D125" i="7" s="1"/>
  <c r="H133" i="8"/>
  <c r="C133" i="8" s="1"/>
  <c r="D133" i="7" s="1"/>
  <c r="H141" i="8"/>
  <c r="C141" i="8" s="1"/>
  <c r="D141" i="7" s="1"/>
  <c r="H149" i="8"/>
  <c r="H157" i="8"/>
  <c r="C157" i="8" s="1"/>
  <c r="D157" i="7" s="1"/>
  <c r="H165" i="8"/>
  <c r="C165" i="8" s="1"/>
  <c r="D165" i="7" s="1"/>
  <c r="H173" i="8"/>
  <c r="C173" i="8" s="1"/>
  <c r="D173" i="7" s="1"/>
  <c r="H181" i="8"/>
  <c r="C181" i="8" s="1"/>
  <c r="D181" i="7" s="1"/>
  <c r="H189" i="8"/>
  <c r="C189" i="8" s="1"/>
  <c r="D189" i="7" s="1"/>
  <c r="H197" i="8"/>
  <c r="C197" i="8" s="1"/>
  <c r="D197" i="7" s="1"/>
  <c r="H205" i="8"/>
  <c r="C205" i="8" s="1"/>
  <c r="D205" i="7" s="1"/>
  <c r="H213" i="8"/>
  <c r="H221" i="8"/>
  <c r="C221" i="8" s="1"/>
  <c r="D221" i="7" s="1"/>
  <c r="H229" i="8"/>
  <c r="C229" i="8" s="1"/>
  <c r="D229" i="7" s="1"/>
  <c r="H237" i="8"/>
  <c r="C237" i="8" s="1"/>
  <c r="D237" i="7" s="1"/>
  <c r="H245" i="8"/>
  <c r="C245" i="8" s="1"/>
  <c r="D245" i="7" s="1"/>
  <c r="H253" i="8"/>
  <c r="C253" i="8" s="1"/>
  <c r="D253" i="7" s="1"/>
  <c r="H261" i="8"/>
  <c r="C261" i="8" s="1"/>
  <c r="D261" i="7" s="1"/>
  <c r="H6" i="8"/>
  <c r="C6" i="8" s="1"/>
  <c r="D6" i="7" s="1"/>
  <c r="H14" i="8"/>
  <c r="C14" i="8" s="1"/>
  <c r="D14" i="7" s="1"/>
  <c r="H22" i="8"/>
  <c r="C22" i="8" s="1"/>
  <c r="D22" i="7" s="1"/>
  <c r="H30" i="8"/>
  <c r="C30" i="8" s="1"/>
  <c r="D30" i="7" s="1"/>
  <c r="H38" i="8"/>
  <c r="C38" i="8" s="1"/>
  <c r="D38" i="7" s="1"/>
  <c r="H46" i="8"/>
  <c r="C46" i="8" s="1"/>
  <c r="D46" i="7" s="1"/>
  <c r="H54" i="8"/>
  <c r="C54" i="8" s="1"/>
  <c r="D54" i="7" s="1"/>
  <c r="H62" i="8"/>
  <c r="C62" i="8" s="1"/>
  <c r="D62" i="7" s="1"/>
  <c r="H70" i="8"/>
  <c r="C70" i="8" s="1"/>
  <c r="D70" i="7" s="1"/>
  <c r="H78" i="8"/>
  <c r="C78" i="8" s="1"/>
  <c r="D78" i="7" s="1"/>
  <c r="H86" i="8"/>
  <c r="C86" i="8" s="1"/>
  <c r="D86" i="7" s="1"/>
  <c r="H94" i="8"/>
  <c r="C94" i="8" s="1"/>
  <c r="D94" i="7" s="1"/>
  <c r="H102" i="8"/>
  <c r="C102" i="8" s="1"/>
  <c r="D102" i="7" s="1"/>
  <c r="H110" i="8"/>
  <c r="C110" i="8" s="1"/>
  <c r="D110" i="7" s="1"/>
  <c r="H118" i="8"/>
  <c r="C118" i="8" s="1"/>
  <c r="D118" i="7" s="1"/>
  <c r="H126" i="8"/>
  <c r="C126" i="8" s="1"/>
  <c r="D126" i="7" s="1"/>
  <c r="H134" i="8"/>
  <c r="C134" i="8" s="1"/>
  <c r="D134" i="7" s="1"/>
  <c r="H142" i="8"/>
  <c r="C142" i="8" s="1"/>
  <c r="D142" i="7" s="1"/>
  <c r="H150" i="8"/>
  <c r="C150" i="8" s="1"/>
  <c r="D150" i="7" s="1"/>
  <c r="H158" i="8"/>
  <c r="C158" i="8" s="1"/>
  <c r="D158" i="7" s="1"/>
  <c r="H166" i="8"/>
  <c r="C166" i="8" s="1"/>
  <c r="D166" i="7" s="1"/>
  <c r="H174" i="8"/>
  <c r="C174" i="8" s="1"/>
  <c r="D174" i="7" s="1"/>
  <c r="H182" i="8"/>
  <c r="C182" i="8" s="1"/>
  <c r="D182" i="7" s="1"/>
  <c r="H190" i="8"/>
  <c r="C190" i="8" s="1"/>
  <c r="D190" i="7" s="1"/>
  <c r="H198" i="8"/>
  <c r="C198" i="8" s="1"/>
  <c r="D198" i="7" s="1"/>
  <c r="H206" i="8"/>
  <c r="C206" i="8" s="1"/>
  <c r="D206" i="7" s="1"/>
  <c r="H214" i="8"/>
  <c r="C214" i="8" s="1"/>
  <c r="D214" i="7" s="1"/>
  <c r="H222" i="8"/>
  <c r="C222" i="8" s="1"/>
  <c r="D222" i="7" s="1"/>
  <c r="H230" i="8"/>
  <c r="C230" i="8" s="1"/>
  <c r="D230" i="7" s="1"/>
  <c r="H238" i="8"/>
  <c r="C238" i="8" s="1"/>
  <c r="D238" i="7" s="1"/>
  <c r="H246" i="8"/>
  <c r="C246" i="8" s="1"/>
  <c r="D246" i="7" s="1"/>
  <c r="H254" i="8"/>
  <c r="C254" i="8" s="1"/>
  <c r="D254" i="7" s="1"/>
  <c r="H262" i="8"/>
  <c r="C262" i="8" s="1"/>
  <c r="D262" i="7" s="1"/>
  <c r="H270" i="8"/>
  <c r="C270" i="8" s="1"/>
  <c r="D270" i="7" s="1"/>
  <c r="H278" i="8"/>
  <c r="C278" i="8" s="1"/>
  <c r="D278" i="7" s="1"/>
  <c r="H286" i="8"/>
  <c r="C286" i="8" s="1"/>
  <c r="D286" i="7" s="1"/>
  <c r="H294" i="8"/>
  <c r="C294" i="8" s="1"/>
  <c r="D294" i="7" s="1"/>
  <c r="H302" i="8"/>
  <c r="C302" i="8" s="1"/>
  <c r="D302" i="7" s="1"/>
  <c r="H310" i="8"/>
  <c r="C310" i="8" s="1"/>
  <c r="D310" i="7" s="1"/>
  <c r="H7" i="8"/>
  <c r="H15" i="8"/>
  <c r="C15" i="8" s="1"/>
  <c r="D15" i="7" s="1"/>
  <c r="H23" i="8"/>
  <c r="C23" i="8" s="1"/>
  <c r="D23" i="7" s="1"/>
  <c r="H31" i="8"/>
  <c r="C31" i="8" s="1"/>
  <c r="D31" i="7" s="1"/>
  <c r="H39" i="8"/>
  <c r="C39" i="8" s="1"/>
  <c r="D39" i="7" s="1"/>
  <c r="H47" i="8"/>
  <c r="C47" i="8" s="1"/>
  <c r="D47" i="7" s="1"/>
  <c r="H55" i="8"/>
  <c r="C55" i="8" s="1"/>
  <c r="D55" i="7" s="1"/>
  <c r="H63" i="8"/>
  <c r="C63" i="8" s="1"/>
  <c r="D63" i="7" s="1"/>
  <c r="H71" i="8"/>
  <c r="H79" i="8"/>
  <c r="C79" i="8" s="1"/>
  <c r="D79" i="7" s="1"/>
  <c r="H87" i="8"/>
  <c r="C87" i="8" s="1"/>
  <c r="D87" i="7" s="1"/>
  <c r="H95" i="8"/>
  <c r="C95" i="8" s="1"/>
  <c r="D95" i="7" s="1"/>
  <c r="H103" i="8"/>
  <c r="C103" i="8" s="1"/>
  <c r="D103" i="7" s="1"/>
  <c r="H111" i="8"/>
  <c r="C111" i="8" s="1"/>
  <c r="D111" i="7" s="1"/>
  <c r="H119" i="8"/>
  <c r="C119" i="8" s="1"/>
  <c r="D119" i="7" s="1"/>
  <c r="H127" i="8"/>
  <c r="C127" i="8" s="1"/>
  <c r="D127" i="7" s="1"/>
  <c r="H135" i="8"/>
  <c r="H143" i="8"/>
  <c r="C143" i="8" s="1"/>
  <c r="D143" i="7" s="1"/>
  <c r="H151" i="8"/>
  <c r="C151" i="8" s="1"/>
  <c r="D151" i="7" s="1"/>
  <c r="H159" i="8"/>
  <c r="C159" i="8" s="1"/>
  <c r="D159" i="7" s="1"/>
  <c r="H167" i="8"/>
  <c r="C167" i="8" s="1"/>
  <c r="D167" i="7" s="1"/>
  <c r="H175" i="8"/>
  <c r="C175" i="8" s="1"/>
  <c r="D175" i="7" s="1"/>
  <c r="H183" i="8"/>
  <c r="C183" i="8" s="1"/>
  <c r="D183" i="7" s="1"/>
  <c r="H191" i="8"/>
  <c r="C191" i="8" s="1"/>
  <c r="D191" i="7" s="1"/>
  <c r="H199" i="8"/>
  <c r="H207" i="8"/>
  <c r="C207" i="8" s="1"/>
  <c r="D207" i="7" s="1"/>
  <c r="H215" i="8"/>
  <c r="C215" i="8" s="1"/>
  <c r="D215" i="7" s="1"/>
  <c r="H223" i="8"/>
  <c r="C223" i="8" s="1"/>
  <c r="D223" i="7" s="1"/>
  <c r="H231" i="8"/>
  <c r="C231" i="8" s="1"/>
  <c r="D231" i="7" s="1"/>
  <c r="H239" i="8"/>
  <c r="C239" i="8" s="1"/>
  <c r="D239" i="7" s="1"/>
  <c r="H247" i="8"/>
  <c r="C247" i="8" s="1"/>
  <c r="D247" i="7" s="1"/>
  <c r="H255" i="8"/>
  <c r="C255" i="8" s="1"/>
  <c r="D255" i="7" s="1"/>
  <c r="H263" i="8"/>
  <c r="H8" i="8"/>
  <c r="C8" i="8" s="1"/>
  <c r="D8" i="7" s="1"/>
  <c r="H16" i="8"/>
  <c r="C16" i="8" s="1"/>
  <c r="D16" i="7" s="1"/>
  <c r="H24" i="8"/>
  <c r="C24" i="8" s="1"/>
  <c r="D24" i="7" s="1"/>
  <c r="H32" i="8"/>
  <c r="C32" i="8" s="1"/>
  <c r="D32" i="7" s="1"/>
  <c r="H40" i="8"/>
  <c r="C40" i="8" s="1"/>
  <c r="D40" i="7" s="1"/>
  <c r="H48" i="8"/>
  <c r="C48" i="8" s="1"/>
  <c r="D48" i="7" s="1"/>
  <c r="H56" i="8"/>
  <c r="C56" i="8" s="1"/>
  <c r="D56" i="7" s="1"/>
  <c r="H64" i="8"/>
  <c r="C64" i="8" s="1"/>
  <c r="D64" i="7" s="1"/>
  <c r="H72" i="8"/>
  <c r="C72" i="8" s="1"/>
  <c r="D72" i="7" s="1"/>
  <c r="H80" i="8"/>
  <c r="C80" i="8" s="1"/>
  <c r="D80" i="7" s="1"/>
  <c r="H88" i="8"/>
  <c r="C88" i="8" s="1"/>
  <c r="D88" i="7" s="1"/>
  <c r="H96" i="8"/>
  <c r="C96" i="8" s="1"/>
  <c r="D96" i="7" s="1"/>
  <c r="H104" i="8"/>
  <c r="C104" i="8" s="1"/>
  <c r="D104" i="7" s="1"/>
  <c r="H112" i="8"/>
  <c r="C112" i="8" s="1"/>
  <c r="D112" i="7" s="1"/>
  <c r="H120" i="8"/>
  <c r="C120" i="8" s="1"/>
  <c r="D120" i="7" s="1"/>
  <c r="H128" i="8"/>
  <c r="C128" i="8" s="1"/>
  <c r="D128" i="7" s="1"/>
  <c r="H136" i="8"/>
  <c r="C136" i="8" s="1"/>
  <c r="D136" i="7" s="1"/>
  <c r="H144" i="8"/>
  <c r="C144" i="8" s="1"/>
  <c r="D144" i="7" s="1"/>
  <c r="H152" i="8"/>
  <c r="C152" i="8" s="1"/>
  <c r="D152" i="7" s="1"/>
  <c r="H160" i="8"/>
  <c r="C160" i="8" s="1"/>
  <c r="D160" i="7" s="1"/>
  <c r="H168" i="8"/>
  <c r="C168" i="8" s="1"/>
  <c r="D168" i="7" s="1"/>
  <c r="H176" i="8"/>
  <c r="C176" i="8" s="1"/>
  <c r="D176" i="7" s="1"/>
  <c r="H184" i="8"/>
  <c r="C184" i="8" s="1"/>
  <c r="D184" i="7" s="1"/>
  <c r="H192" i="8"/>
  <c r="C192" i="8" s="1"/>
  <c r="D192" i="7" s="1"/>
  <c r="H200" i="8"/>
  <c r="C200" i="8" s="1"/>
  <c r="D200" i="7" s="1"/>
  <c r="H208" i="8"/>
  <c r="C208" i="8" s="1"/>
  <c r="D208" i="7" s="1"/>
  <c r="H216" i="8"/>
  <c r="C216" i="8" s="1"/>
  <c r="D216" i="7" s="1"/>
  <c r="H224" i="8"/>
  <c r="C224" i="8" s="1"/>
  <c r="D224" i="7" s="1"/>
  <c r="H232" i="8"/>
  <c r="C232" i="8" s="1"/>
  <c r="D232" i="7" s="1"/>
  <c r="H240" i="8"/>
  <c r="C240" i="8" s="1"/>
  <c r="D240" i="7" s="1"/>
  <c r="H248" i="8"/>
  <c r="C248" i="8" s="1"/>
  <c r="D248" i="7" s="1"/>
  <c r="H256" i="8"/>
  <c r="C256" i="8" s="1"/>
  <c r="D256" i="7" s="1"/>
  <c r="H264" i="8"/>
  <c r="C264" i="8" s="1"/>
  <c r="D264" i="7" s="1"/>
  <c r="H272" i="8"/>
  <c r="C272" i="8" s="1"/>
  <c r="D272" i="7" s="1"/>
  <c r="H280" i="8"/>
  <c r="C280" i="8" s="1"/>
  <c r="D280" i="7" s="1"/>
  <c r="H288" i="8"/>
  <c r="C288" i="8" s="1"/>
  <c r="D288" i="7" s="1"/>
  <c r="H296" i="8"/>
  <c r="C296" i="8" s="1"/>
  <c r="D296" i="7" s="1"/>
  <c r="H304" i="8"/>
  <c r="C304" i="8" s="1"/>
  <c r="D304" i="7" s="1"/>
  <c r="H312" i="8"/>
  <c r="C312" i="8" s="1"/>
  <c r="D312" i="7" s="1"/>
  <c r="H320" i="8"/>
  <c r="C320" i="8" s="1"/>
  <c r="D320" i="7" s="1"/>
  <c r="H9" i="8"/>
  <c r="C9" i="8" s="1"/>
  <c r="D9" i="7" s="1"/>
  <c r="H17" i="8"/>
  <c r="C17" i="8" s="1"/>
  <c r="D17" i="7" s="1"/>
  <c r="H25" i="8"/>
  <c r="C25" i="8" s="1"/>
  <c r="D25" i="7" s="1"/>
  <c r="H33" i="8"/>
  <c r="C33" i="8" s="1"/>
  <c r="D33" i="7" s="1"/>
  <c r="H41" i="8"/>
  <c r="C41" i="8" s="1"/>
  <c r="D41" i="7" s="1"/>
  <c r="H49" i="8"/>
  <c r="C49" i="8" s="1"/>
  <c r="D49" i="7" s="1"/>
  <c r="H57" i="8"/>
  <c r="H65" i="8"/>
  <c r="C65" i="8" s="1"/>
  <c r="D65" i="7" s="1"/>
  <c r="H73" i="8"/>
  <c r="C73" i="8" s="1"/>
  <c r="D73" i="7" s="1"/>
  <c r="H81" i="8"/>
  <c r="C81" i="8" s="1"/>
  <c r="D81" i="7" s="1"/>
  <c r="H89" i="8"/>
  <c r="C89" i="8" s="1"/>
  <c r="D89" i="7" s="1"/>
  <c r="H97" i="8"/>
  <c r="C97" i="8" s="1"/>
  <c r="D97" i="7" s="1"/>
  <c r="H105" i="8"/>
  <c r="C105" i="8" s="1"/>
  <c r="D105" i="7" s="1"/>
  <c r="H113" i="8"/>
  <c r="C113" i="8" s="1"/>
  <c r="D113" i="7" s="1"/>
  <c r="H121" i="8"/>
  <c r="H129" i="8"/>
  <c r="C129" i="8" s="1"/>
  <c r="D129" i="7" s="1"/>
  <c r="H137" i="8"/>
  <c r="C137" i="8" s="1"/>
  <c r="D137" i="7" s="1"/>
  <c r="H145" i="8"/>
  <c r="C145" i="8" s="1"/>
  <c r="D145" i="7" s="1"/>
  <c r="H153" i="8"/>
  <c r="C153" i="8" s="1"/>
  <c r="D153" i="7" s="1"/>
  <c r="H161" i="8"/>
  <c r="C161" i="8" s="1"/>
  <c r="D161" i="7" s="1"/>
  <c r="H169" i="8"/>
  <c r="C169" i="8" s="1"/>
  <c r="D169" i="7" s="1"/>
  <c r="H177" i="8"/>
  <c r="C177" i="8" s="1"/>
  <c r="D177" i="7" s="1"/>
  <c r="H185" i="8"/>
  <c r="H193" i="8"/>
  <c r="C193" i="8" s="1"/>
  <c r="D193" i="7" s="1"/>
  <c r="H201" i="8"/>
  <c r="C201" i="8" s="1"/>
  <c r="D201" i="7" s="1"/>
  <c r="H209" i="8"/>
  <c r="C209" i="8" s="1"/>
  <c r="D209" i="7" s="1"/>
  <c r="H217" i="8"/>
  <c r="C217" i="8" s="1"/>
  <c r="D217" i="7" s="1"/>
  <c r="H225" i="8"/>
  <c r="C225" i="8" s="1"/>
  <c r="D225" i="7" s="1"/>
  <c r="H233" i="8"/>
  <c r="C233" i="8" s="1"/>
  <c r="D233" i="7" s="1"/>
  <c r="H241" i="8"/>
  <c r="C241" i="8" s="1"/>
  <c r="D241" i="7" s="1"/>
  <c r="H249" i="8"/>
  <c r="H257" i="8"/>
  <c r="C257" i="8" s="1"/>
  <c r="D257" i="7" s="1"/>
  <c r="H265" i="8"/>
  <c r="C265" i="8" s="1"/>
  <c r="D265" i="7" s="1"/>
  <c r="H10" i="8"/>
  <c r="C10" i="8" s="1"/>
  <c r="D10" i="7" s="1"/>
  <c r="H18" i="8"/>
  <c r="H26" i="8"/>
  <c r="C26" i="8" s="1"/>
  <c r="D26" i="7" s="1"/>
  <c r="H34" i="8"/>
  <c r="C34" i="8" s="1"/>
  <c r="D34" i="7" s="1"/>
  <c r="H42" i="8"/>
  <c r="C42" i="8" s="1"/>
  <c r="D42" i="7" s="1"/>
  <c r="H50" i="8"/>
  <c r="C50" i="8" s="1"/>
  <c r="D50" i="7" s="1"/>
  <c r="H58" i="8"/>
  <c r="C58" i="8" s="1"/>
  <c r="D58" i="7" s="1"/>
  <c r="H66" i="8"/>
  <c r="C66" i="8" s="1"/>
  <c r="D66" i="7" s="1"/>
  <c r="H74" i="8"/>
  <c r="C74" i="8" s="1"/>
  <c r="D74" i="7" s="1"/>
  <c r="H82" i="8"/>
  <c r="H90" i="8"/>
  <c r="C90" i="8" s="1"/>
  <c r="D90" i="7" s="1"/>
  <c r="H98" i="8"/>
  <c r="C98" i="8" s="1"/>
  <c r="D98" i="7" s="1"/>
  <c r="H106" i="8"/>
  <c r="C106" i="8" s="1"/>
  <c r="D106" i="7" s="1"/>
  <c r="H114" i="8"/>
  <c r="C114" i="8" s="1"/>
  <c r="D114" i="7" s="1"/>
  <c r="H122" i="8"/>
  <c r="C122" i="8" s="1"/>
  <c r="D122" i="7" s="1"/>
  <c r="H130" i="8"/>
  <c r="C130" i="8" s="1"/>
  <c r="D130" i="7" s="1"/>
  <c r="H138" i="8"/>
  <c r="C138" i="8" s="1"/>
  <c r="D138" i="7" s="1"/>
  <c r="H146" i="8"/>
  <c r="H154" i="8"/>
  <c r="C154" i="8" s="1"/>
  <c r="D154" i="7" s="1"/>
  <c r="H162" i="8"/>
  <c r="C162" i="8" s="1"/>
  <c r="D162" i="7" s="1"/>
  <c r="H170" i="8"/>
  <c r="C170" i="8" s="1"/>
  <c r="D170" i="7" s="1"/>
  <c r="H178" i="8"/>
  <c r="C178" i="8" s="1"/>
  <c r="D178" i="7" s="1"/>
  <c r="H186" i="8"/>
  <c r="C186" i="8" s="1"/>
  <c r="D186" i="7" s="1"/>
  <c r="H194" i="8"/>
  <c r="C194" i="8" s="1"/>
  <c r="D194" i="7" s="1"/>
  <c r="H202" i="8"/>
  <c r="C202" i="8" s="1"/>
  <c r="D202" i="7" s="1"/>
  <c r="H210" i="8"/>
  <c r="H218" i="8"/>
  <c r="C218" i="8" s="1"/>
  <c r="D218" i="7" s="1"/>
  <c r="H226" i="8"/>
  <c r="C226" i="8" s="1"/>
  <c r="D226" i="7" s="1"/>
  <c r="H234" i="8"/>
  <c r="C234" i="8" s="1"/>
  <c r="D234" i="7" s="1"/>
  <c r="H242" i="8"/>
  <c r="C242" i="8" s="1"/>
  <c r="D242" i="7" s="1"/>
  <c r="H250" i="8"/>
  <c r="C250" i="8" s="1"/>
  <c r="D250" i="7" s="1"/>
  <c r="H258" i="8"/>
  <c r="C258" i="8" s="1"/>
  <c r="D258" i="7" s="1"/>
  <c r="H266" i="8"/>
  <c r="C266" i="8" s="1"/>
  <c r="D266" i="7" s="1"/>
  <c r="H3" i="8"/>
  <c r="C3" i="8" s="1"/>
  <c r="D3" i="7" s="1"/>
  <c r="H11" i="8"/>
  <c r="C11" i="8" s="1"/>
  <c r="D11" i="7" s="1"/>
  <c r="H19" i="8"/>
  <c r="C19" i="8" s="1"/>
  <c r="D19" i="7" s="1"/>
  <c r="H27" i="8"/>
  <c r="C27" i="8" s="1"/>
  <c r="D27" i="7" s="1"/>
  <c r="H35" i="8"/>
  <c r="H43" i="8"/>
  <c r="C43" i="8" s="1"/>
  <c r="D43" i="7" s="1"/>
  <c r="H51" i="8"/>
  <c r="C51" i="8" s="1"/>
  <c r="D51" i="7" s="1"/>
  <c r="H59" i="8"/>
  <c r="C59" i="8" s="1"/>
  <c r="D59" i="7" s="1"/>
  <c r="H67" i="8"/>
  <c r="C67" i="8" s="1"/>
  <c r="D67" i="7" s="1"/>
  <c r="H75" i="8"/>
  <c r="C75" i="8" s="1"/>
  <c r="D75" i="7" s="1"/>
  <c r="H83" i="8"/>
  <c r="C83" i="8" s="1"/>
  <c r="D83" i="7" s="1"/>
  <c r="H91" i="8"/>
  <c r="C91" i="8" s="1"/>
  <c r="D91" i="7" s="1"/>
  <c r="H99" i="8"/>
  <c r="H107" i="8"/>
  <c r="C107" i="8" s="1"/>
  <c r="D107" i="7" s="1"/>
  <c r="H115" i="8"/>
  <c r="C115" i="8" s="1"/>
  <c r="D115" i="7" s="1"/>
  <c r="H123" i="8"/>
  <c r="C123" i="8" s="1"/>
  <c r="D123" i="7" s="1"/>
  <c r="H131" i="8"/>
  <c r="C131" i="8" s="1"/>
  <c r="D131" i="7" s="1"/>
  <c r="H139" i="8"/>
  <c r="C139" i="8" s="1"/>
  <c r="D139" i="7" s="1"/>
  <c r="H147" i="8"/>
  <c r="C147" i="8" s="1"/>
  <c r="D147" i="7" s="1"/>
  <c r="H155" i="8"/>
  <c r="C155" i="8" s="1"/>
  <c r="D155" i="7" s="1"/>
  <c r="H163" i="8"/>
  <c r="H171" i="8"/>
  <c r="C171" i="8" s="1"/>
  <c r="D171" i="7" s="1"/>
  <c r="H179" i="8"/>
  <c r="C179" i="8" s="1"/>
  <c r="D179" i="7" s="1"/>
  <c r="H187" i="8"/>
  <c r="C187" i="8" s="1"/>
  <c r="D187" i="7" s="1"/>
  <c r="H195" i="8"/>
  <c r="C195" i="8" s="1"/>
  <c r="D195" i="7" s="1"/>
  <c r="H203" i="8"/>
  <c r="C203" i="8" s="1"/>
  <c r="D203" i="7" s="1"/>
  <c r="H211" i="8"/>
  <c r="C211" i="8" s="1"/>
  <c r="D211" i="7" s="1"/>
  <c r="H219" i="8"/>
  <c r="C219" i="8" s="1"/>
  <c r="D219" i="7" s="1"/>
  <c r="H227" i="8"/>
  <c r="H235" i="8"/>
  <c r="C235" i="8" s="1"/>
  <c r="D235" i="7" s="1"/>
  <c r="H243" i="8"/>
  <c r="C243" i="8" s="1"/>
  <c r="D243" i="7" s="1"/>
  <c r="H251" i="8"/>
  <c r="C251" i="8" s="1"/>
  <c r="D251" i="7" s="1"/>
  <c r="H259" i="8"/>
  <c r="C259" i="8" s="1"/>
  <c r="D259" i="7" s="1"/>
  <c r="H267" i="8"/>
  <c r="C267" i="8" s="1"/>
  <c r="D267" i="7" s="1"/>
  <c r="H269" i="8"/>
  <c r="C269" i="8" s="1"/>
  <c r="D269" i="7" s="1"/>
  <c r="H281" i="8"/>
  <c r="C281" i="8" s="1"/>
  <c r="D281" i="7" s="1"/>
  <c r="H291" i="8"/>
  <c r="H301" i="8"/>
  <c r="C301" i="8" s="1"/>
  <c r="D301" i="7" s="1"/>
  <c r="H313" i="8"/>
  <c r="H322" i="8"/>
  <c r="C322" i="8" s="1"/>
  <c r="D322" i="7" s="1"/>
  <c r="H330" i="8"/>
  <c r="C330" i="8" s="1"/>
  <c r="D330" i="7" s="1"/>
  <c r="H338" i="8"/>
  <c r="C338" i="8" s="1"/>
  <c r="D338" i="7" s="1"/>
  <c r="H346" i="8"/>
  <c r="C346" i="8" s="1"/>
  <c r="D346" i="7" s="1"/>
  <c r="H354" i="8"/>
  <c r="C354" i="8" s="1"/>
  <c r="D354" i="7" s="1"/>
  <c r="H2" i="8"/>
  <c r="C2" i="8" s="1"/>
  <c r="D2" i="7" s="1"/>
  <c r="H358" i="8"/>
  <c r="C358" i="8" s="1"/>
  <c r="D358" i="7" s="1"/>
  <c r="H359" i="8"/>
  <c r="C359" i="8" s="1"/>
  <c r="D359" i="7" s="1"/>
  <c r="H321" i="8"/>
  <c r="C321" i="8" s="1"/>
  <c r="D321" i="7" s="1"/>
  <c r="H271" i="8"/>
  <c r="C271" i="8" s="1"/>
  <c r="D271" i="7" s="1"/>
  <c r="H282" i="8"/>
  <c r="C282" i="8" s="1"/>
  <c r="D282" i="7" s="1"/>
  <c r="H292" i="8"/>
  <c r="C292" i="8" s="1"/>
  <c r="D292" i="7" s="1"/>
  <c r="H303" i="8"/>
  <c r="C303" i="8" s="1"/>
  <c r="D303" i="7" s="1"/>
  <c r="H314" i="8"/>
  <c r="C314" i="8" s="1"/>
  <c r="D314" i="7" s="1"/>
  <c r="H323" i="8"/>
  <c r="C323" i="8" s="1"/>
  <c r="D323" i="7" s="1"/>
  <c r="H331" i="8"/>
  <c r="C331" i="8" s="1"/>
  <c r="D331" i="7" s="1"/>
  <c r="H339" i="8"/>
  <c r="C339" i="8" s="1"/>
  <c r="D339" i="7" s="1"/>
  <c r="H347" i="8"/>
  <c r="C347" i="8" s="1"/>
  <c r="D347" i="7" s="1"/>
  <c r="H355" i="8"/>
  <c r="C355" i="8" s="1"/>
  <c r="D355" i="7" s="1"/>
  <c r="H360" i="8"/>
  <c r="C360" i="8" s="1"/>
  <c r="D360" i="7" s="1"/>
  <c r="H311" i="8"/>
  <c r="C311" i="8" s="1"/>
  <c r="D311" i="7" s="1"/>
  <c r="H273" i="8"/>
  <c r="C273" i="8" s="1"/>
  <c r="D273" i="7" s="1"/>
  <c r="H283" i="8"/>
  <c r="C283" i="8" s="1"/>
  <c r="D283" i="7" s="1"/>
  <c r="H293" i="8"/>
  <c r="C293" i="8" s="1"/>
  <c r="D293" i="7" s="1"/>
  <c r="H305" i="8"/>
  <c r="C305" i="8" s="1"/>
  <c r="D305" i="7" s="1"/>
  <c r="H315" i="8"/>
  <c r="C315" i="8" s="1"/>
  <c r="D315" i="7" s="1"/>
  <c r="H324" i="8"/>
  <c r="C324" i="8" s="1"/>
  <c r="D324" i="7" s="1"/>
  <c r="H332" i="8"/>
  <c r="C332" i="8" s="1"/>
  <c r="D332" i="7" s="1"/>
  <c r="H340" i="8"/>
  <c r="C340" i="8" s="1"/>
  <c r="D340" i="7" s="1"/>
  <c r="H348" i="8"/>
  <c r="C348" i="8" s="1"/>
  <c r="D348" i="7" s="1"/>
  <c r="H356" i="8"/>
  <c r="C356" i="8" s="1"/>
  <c r="D356" i="7" s="1"/>
  <c r="H350" i="8"/>
  <c r="C350" i="8" s="1"/>
  <c r="D350" i="7" s="1"/>
  <c r="H351" i="8"/>
  <c r="C351" i="8" s="1"/>
  <c r="D351" i="7" s="1"/>
  <c r="H337" i="8"/>
  <c r="C337" i="8" s="1"/>
  <c r="D337" i="7" s="1"/>
  <c r="H274" i="8"/>
  <c r="C274" i="8" s="1"/>
  <c r="D274" i="7" s="1"/>
  <c r="H284" i="8"/>
  <c r="C284" i="8" s="1"/>
  <c r="D284" i="7" s="1"/>
  <c r="H295" i="8"/>
  <c r="C295" i="8" s="1"/>
  <c r="D295" i="7" s="1"/>
  <c r="H306" i="8"/>
  <c r="C306" i="8" s="1"/>
  <c r="D306" i="7" s="1"/>
  <c r="H316" i="8"/>
  <c r="H325" i="8"/>
  <c r="C325" i="8" s="1"/>
  <c r="D325" i="7" s="1"/>
  <c r="H333" i="8"/>
  <c r="C333" i="8" s="1"/>
  <c r="D333" i="7" s="1"/>
  <c r="H341" i="8"/>
  <c r="H349" i="8"/>
  <c r="C349" i="8" s="1"/>
  <c r="D349" i="7" s="1"/>
  <c r="H357" i="8"/>
  <c r="C357" i="8" s="1"/>
  <c r="D357" i="7" s="1"/>
  <c r="H335" i="8"/>
  <c r="C335" i="8" s="1"/>
  <c r="D335" i="7" s="1"/>
  <c r="H352" i="8"/>
  <c r="H329" i="8"/>
  <c r="C329" i="8" s="1"/>
  <c r="D329" i="7" s="1"/>
  <c r="H275" i="8"/>
  <c r="C275" i="8" s="1"/>
  <c r="D275" i="7" s="1"/>
  <c r="H285" i="8"/>
  <c r="C285" i="8" s="1"/>
  <c r="D285" i="7" s="1"/>
  <c r="H297" i="8"/>
  <c r="C297" i="8" s="1"/>
  <c r="D297" i="7" s="1"/>
  <c r="H307" i="8"/>
  <c r="C307" i="8" s="1"/>
  <c r="D307" i="7" s="1"/>
  <c r="H317" i="8"/>
  <c r="C317" i="8" s="1"/>
  <c r="D317" i="7" s="1"/>
  <c r="H326" i="8"/>
  <c r="C326" i="8" s="1"/>
  <c r="D326" i="7" s="1"/>
  <c r="H334" i="8"/>
  <c r="C334" i="8" s="1"/>
  <c r="D334" i="7" s="1"/>
  <c r="H342" i="8"/>
  <c r="C342" i="8" s="1"/>
  <c r="D342" i="7" s="1"/>
  <c r="H344" i="8"/>
  <c r="C344" i="8" s="1"/>
  <c r="D344" i="7" s="1"/>
  <c r="H353" i="8"/>
  <c r="C353" i="8" s="1"/>
  <c r="D353" i="7" s="1"/>
  <c r="H276" i="8"/>
  <c r="C276" i="8" s="1"/>
  <c r="D276" i="7" s="1"/>
  <c r="H287" i="8"/>
  <c r="C287" i="8" s="1"/>
  <c r="D287" i="7" s="1"/>
  <c r="H298" i="8"/>
  <c r="C298" i="8" s="1"/>
  <c r="D298" i="7" s="1"/>
  <c r="H308" i="8"/>
  <c r="C308" i="8" s="1"/>
  <c r="D308" i="7" s="1"/>
  <c r="H318" i="8"/>
  <c r="C318" i="8" s="1"/>
  <c r="D318" i="7" s="1"/>
  <c r="H327" i="8"/>
  <c r="H343" i="8"/>
  <c r="C343" i="8" s="1"/>
  <c r="D343" i="7" s="1"/>
  <c r="H361" i="8"/>
  <c r="C361" i="8" s="1"/>
  <c r="D361" i="7" s="1"/>
  <c r="H277" i="8"/>
  <c r="H289" i="8"/>
  <c r="C289" i="8" s="1"/>
  <c r="D289" i="7" s="1"/>
  <c r="H299" i="8"/>
  <c r="C299" i="8" s="1"/>
  <c r="D299" i="7" s="1"/>
  <c r="H309" i="8"/>
  <c r="C309" i="8" s="1"/>
  <c r="D309" i="7" s="1"/>
  <c r="H319" i="8"/>
  <c r="C319" i="8" s="1"/>
  <c r="D319" i="7" s="1"/>
  <c r="H328" i="8"/>
  <c r="C328" i="8" s="1"/>
  <c r="D328" i="7" s="1"/>
  <c r="H336" i="8"/>
  <c r="C336" i="8" s="1"/>
  <c r="D336" i="7" s="1"/>
  <c r="H268" i="8"/>
  <c r="C268" i="8" s="1"/>
  <c r="D268" i="7" s="1"/>
  <c r="H279" i="8"/>
  <c r="C279" i="8" s="1"/>
  <c r="D279" i="7" s="1"/>
  <c r="H290" i="8"/>
  <c r="C290" i="8" s="1"/>
  <c r="D290" i="7" s="1"/>
  <c r="H300" i="8"/>
  <c r="C300" i="8" s="1"/>
  <c r="D300" i="7" s="1"/>
  <c r="H345" i="8"/>
  <c r="C345" i="8" s="1"/>
  <c r="D345" i="7" s="1"/>
  <c r="S207" i="7"/>
  <c r="G207" i="7" s="1"/>
  <c r="Y319" i="7"/>
  <c r="I319" i="7" s="1"/>
  <c r="Y95" i="7"/>
  <c r="I95" i="7" s="1"/>
  <c r="V263" i="7"/>
  <c r="H263" i="7" s="1"/>
  <c r="V39" i="7"/>
  <c r="H39" i="7" s="1"/>
  <c r="S263" i="7"/>
  <c r="G263" i="7" s="1"/>
  <c r="P39" i="7"/>
  <c r="F39" i="7" s="1"/>
  <c r="Y291" i="7"/>
  <c r="I291" i="7" s="1"/>
  <c r="S11" i="7"/>
  <c r="G11" i="7" s="1"/>
  <c r="S319" i="7"/>
  <c r="G319" i="7" s="1"/>
  <c r="Y263" i="7"/>
  <c r="I263" i="7" s="1"/>
  <c r="Y39" i="7"/>
  <c r="I39" i="7" s="1"/>
  <c r="V207" i="7"/>
  <c r="H207" i="7" s="1"/>
  <c r="S179" i="7"/>
  <c r="G179" i="7" s="1"/>
  <c r="P207" i="7"/>
  <c r="F207" i="7" s="1"/>
  <c r="S291" i="7"/>
  <c r="G291" i="7" s="1"/>
  <c r="S123" i="7"/>
  <c r="G123" i="7" s="1"/>
  <c r="Y235" i="7"/>
  <c r="I235" i="7" s="1"/>
  <c r="Y11" i="7"/>
  <c r="I11" i="7" s="1"/>
  <c r="V179" i="7"/>
  <c r="H179" i="7" s="1"/>
  <c r="V67" i="7"/>
  <c r="H67" i="7" s="1"/>
  <c r="P179" i="7"/>
  <c r="F179" i="7" s="1"/>
  <c r="S95" i="7"/>
  <c r="G95" i="7" s="1"/>
  <c r="Y67" i="7"/>
  <c r="I67" i="7" s="1"/>
  <c r="P263" i="7"/>
  <c r="F263" i="7" s="1"/>
  <c r="Y207" i="7"/>
  <c r="I207" i="7" s="1"/>
  <c r="S151" i="7"/>
  <c r="G151" i="7" s="1"/>
  <c r="V151" i="7"/>
  <c r="H151" i="7" s="1"/>
  <c r="S347" i="7"/>
  <c r="G347" i="7" s="1"/>
  <c r="P151" i="7"/>
  <c r="F151" i="7" s="1"/>
  <c r="P11" i="7"/>
  <c r="F11" i="7" s="1"/>
  <c r="S39" i="7"/>
  <c r="G39" i="7" s="1"/>
  <c r="Y179" i="7"/>
  <c r="I179" i="7" s="1"/>
  <c r="V347" i="7"/>
  <c r="H347" i="7" s="1"/>
  <c r="V123" i="7"/>
  <c r="H123" i="7" s="1"/>
  <c r="P347" i="7"/>
  <c r="F347" i="7" s="1"/>
  <c r="P123" i="7"/>
  <c r="F123" i="7" s="1"/>
  <c r="P235" i="7"/>
  <c r="F235" i="7" s="1"/>
  <c r="S235" i="7"/>
  <c r="G235" i="7" s="1"/>
  <c r="Y151" i="7"/>
  <c r="I151" i="7" s="1"/>
  <c r="V319" i="7"/>
  <c r="H319" i="7" s="1"/>
  <c r="V95" i="7"/>
  <c r="H95" i="7" s="1"/>
  <c r="P319" i="7"/>
  <c r="F319" i="7" s="1"/>
  <c r="P95" i="7"/>
  <c r="F95" i="7" s="1"/>
  <c r="V235" i="7"/>
  <c r="H235" i="7" s="1"/>
  <c r="Y347" i="7"/>
  <c r="I347" i="7" s="1"/>
  <c r="Y123" i="7"/>
  <c r="I123" i="7" s="1"/>
  <c r="V291" i="7"/>
  <c r="H291" i="7" s="1"/>
  <c r="S67" i="7"/>
  <c r="G67" i="7" s="1"/>
  <c r="P291" i="7"/>
  <c r="F291" i="7" s="1"/>
  <c r="P67" i="7"/>
  <c r="F67" i="7" s="1"/>
  <c r="V11" i="7"/>
  <c r="H11" i="7" s="1"/>
  <c r="Y234" i="7"/>
  <c r="I234" i="7" s="1"/>
  <c r="Y10" i="7"/>
  <c r="I10" i="7" s="1"/>
  <c r="V150" i="7"/>
  <c r="H150" i="7" s="1"/>
  <c r="S290" i="7"/>
  <c r="G290" i="7" s="1"/>
  <c r="S66" i="7"/>
  <c r="G66" i="7" s="1"/>
  <c r="Y206" i="7"/>
  <c r="I206" i="7" s="1"/>
  <c r="Y178" i="7"/>
  <c r="I178" i="7" s="1"/>
  <c r="V318" i="7"/>
  <c r="H318" i="7" s="1"/>
  <c r="S94" i="7"/>
  <c r="G94" i="7" s="1"/>
  <c r="S234" i="7"/>
  <c r="G234" i="7" s="1"/>
  <c r="S10" i="7"/>
  <c r="G10" i="7" s="1"/>
  <c r="P150" i="7"/>
  <c r="F150" i="7" s="1"/>
  <c r="S262" i="7"/>
  <c r="G262" i="7" s="1"/>
  <c r="Y150" i="7"/>
  <c r="I150" i="7" s="1"/>
  <c r="V290" i="7"/>
  <c r="H290" i="7" s="1"/>
  <c r="V66" i="7"/>
  <c r="H66" i="7" s="1"/>
  <c r="S206" i="7"/>
  <c r="G206" i="7" s="1"/>
  <c r="P346" i="7"/>
  <c r="F346" i="7" s="1"/>
  <c r="P122" i="7"/>
  <c r="F122" i="7" s="1"/>
  <c r="P178" i="7"/>
  <c r="F178" i="7" s="1"/>
  <c r="Y346" i="7"/>
  <c r="I346" i="7" s="1"/>
  <c r="Y122" i="7"/>
  <c r="I122" i="7" s="1"/>
  <c r="V262" i="7"/>
  <c r="H262" i="7" s="1"/>
  <c r="V38" i="7"/>
  <c r="H38" i="7" s="1"/>
  <c r="S178" i="7"/>
  <c r="G178" i="7" s="1"/>
  <c r="S318" i="7"/>
  <c r="G318" i="7" s="1"/>
  <c r="P94" i="7"/>
  <c r="F94" i="7" s="1"/>
  <c r="P206" i="7"/>
  <c r="F206" i="7" s="1"/>
  <c r="Y318" i="7"/>
  <c r="I318" i="7" s="1"/>
  <c r="Y94" i="7"/>
  <c r="I94" i="7" s="1"/>
  <c r="V234" i="7"/>
  <c r="H234" i="7" s="1"/>
  <c r="V10" i="7"/>
  <c r="H10" i="7" s="1"/>
  <c r="S150" i="7"/>
  <c r="G150" i="7" s="1"/>
  <c r="P290" i="7"/>
  <c r="F290" i="7" s="1"/>
  <c r="P66" i="7"/>
  <c r="F66" i="7" s="1"/>
  <c r="V122" i="7"/>
  <c r="H122" i="7" s="1"/>
  <c r="Y290" i="7"/>
  <c r="I290" i="7" s="1"/>
  <c r="Y66" i="7"/>
  <c r="I66" i="7" s="1"/>
  <c r="V206" i="7"/>
  <c r="H206" i="7" s="1"/>
  <c r="S346" i="7"/>
  <c r="G346" i="7" s="1"/>
  <c r="S122" i="7"/>
  <c r="G122" i="7" s="1"/>
  <c r="P262" i="7"/>
  <c r="F262" i="7" s="1"/>
  <c r="P38" i="7"/>
  <c r="F38" i="7" s="1"/>
  <c r="V346" i="7"/>
  <c r="H346" i="7" s="1"/>
  <c r="Y262" i="7"/>
  <c r="I262" i="7" s="1"/>
  <c r="Y38" i="7"/>
  <c r="I38" i="7" s="1"/>
  <c r="V178" i="7"/>
  <c r="H178" i="7" s="1"/>
  <c r="P318" i="7"/>
  <c r="F318" i="7" s="1"/>
  <c r="V94" i="7"/>
  <c r="H94" i="7" s="1"/>
  <c r="P234" i="7"/>
  <c r="F234" i="7" s="1"/>
  <c r="P10" i="7"/>
  <c r="F10" i="7" s="1"/>
  <c r="S38" i="7"/>
  <c r="G38" i="7" s="1"/>
  <c r="C277" i="8" l="1"/>
  <c r="D277" i="7" s="1"/>
  <c r="C341" i="8"/>
  <c r="D341" i="7" s="1"/>
  <c r="C210" i="8"/>
  <c r="D210" i="7" s="1"/>
  <c r="C146" i="8"/>
  <c r="D146" i="7" s="1"/>
  <c r="C82" i="8"/>
  <c r="D82" i="7" s="1"/>
  <c r="C18" i="8"/>
  <c r="D18" i="7" s="1"/>
  <c r="C213" i="8"/>
  <c r="D213" i="7" s="1"/>
  <c r="C149" i="8"/>
  <c r="D149" i="7" s="1"/>
  <c r="C85" i="8"/>
  <c r="D85" i="7" s="1"/>
  <c r="C21" i="8"/>
  <c r="D21" i="7" s="1"/>
  <c r="C313" i="8"/>
  <c r="D313" i="7" s="1"/>
  <c r="C327" i="8"/>
  <c r="D327" i="7" s="1"/>
  <c r="C316" i="8"/>
  <c r="D316" i="7" s="1"/>
  <c r="C263" i="8"/>
  <c r="D263" i="7" s="1"/>
  <c r="C199" i="8"/>
  <c r="D199" i="7" s="1"/>
  <c r="C135" i="8"/>
  <c r="D135" i="7" s="1"/>
  <c r="C71" i="8"/>
  <c r="D71" i="7" s="1"/>
  <c r="C7" i="8"/>
  <c r="D7" i="7" s="1"/>
  <c r="C352" i="8"/>
  <c r="D352" i="7" s="1"/>
  <c r="C291" i="8"/>
  <c r="D291" i="7" s="1"/>
  <c r="C227" i="8"/>
  <c r="D227" i="7" s="1"/>
  <c r="C163" i="8"/>
  <c r="D163" i="7" s="1"/>
  <c r="C99" i="8"/>
  <c r="D99" i="7" s="1"/>
  <c r="C35" i="8"/>
  <c r="D35" i="7" s="1"/>
  <c r="C249" i="8"/>
  <c r="D249" i="7" s="1"/>
  <c r="C185" i="8"/>
  <c r="D185" i="7" s="1"/>
  <c r="C121" i="8"/>
  <c r="D121" i="7" s="1"/>
  <c r="C57" i="8"/>
  <c r="D57" i="7" s="1"/>
  <c r="I290" i="6"/>
  <c r="E290" i="6" s="1"/>
  <c r="G290" i="3"/>
  <c r="D290" i="3" s="1"/>
  <c r="E290" i="5"/>
  <c r="E290" i="13"/>
  <c r="E290" i="4"/>
  <c r="E290" i="14"/>
  <c r="E290" i="12"/>
  <c r="E290" i="11"/>
  <c r="E290" i="15"/>
  <c r="I289" i="6"/>
  <c r="E289" i="6" s="1"/>
  <c r="G289" i="3"/>
  <c r="D289" i="3" s="1"/>
  <c r="E289" i="14"/>
  <c r="D289" i="14" s="1"/>
  <c r="E289" i="13"/>
  <c r="D289" i="13" s="1"/>
  <c r="E289" i="5"/>
  <c r="D289" i="5" s="1"/>
  <c r="E289" i="4"/>
  <c r="D289" i="4" s="1"/>
  <c r="E289" i="12"/>
  <c r="D289" i="12" s="1"/>
  <c r="E289" i="11"/>
  <c r="D289" i="11" s="1"/>
  <c r="E289" i="15"/>
  <c r="D289" i="15" s="1"/>
  <c r="I287" i="6"/>
  <c r="E287" i="6" s="1"/>
  <c r="G287" i="3"/>
  <c r="D287" i="3" s="1"/>
  <c r="E287" i="14"/>
  <c r="D287" i="14" s="1"/>
  <c r="E287" i="5"/>
  <c r="D287" i="5" s="1"/>
  <c r="E287" i="13"/>
  <c r="D287" i="13" s="1"/>
  <c r="E287" i="4"/>
  <c r="D287" i="4" s="1"/>
  <c r="E287" i="15"/>
  <c r="D287" i="15" s="1"/>
  <c r="E287" i="11"/>
  <c r="D287" i="11" s="1"/>
  <c r="E287" i="12"/>
  <c r="D287" i="12" s="1"/>
  <c r="I307" i="6"/>
  <c r="E307" i="6" s="1"/>
  <c r="G307" i="3"/>
  <c r="D307" i="3" s="1"/>
  <c r="E307" i="14"/>
  <c r="D307" i="14" s="1"/>
  <c r="E307" i="5"/>
  <c r="D307" i="5" s="1"/>
  <c r="E307" i="13"/>
  <c r="D307" i="13" s="1"/>
  <c r="E307" i="11"/>
  <c r="D307" i="11" s="1"/>
  <c r="E307" i="4"/>
  <c r="D307" i="4" s="1"/>
  <c r="E307" i="12"/>
  <c r="D307" i="12" s="1"/>
  <c r="E307" i="15"/>
  <c r="D307" i="15" s="1"/>
  <c r="I349" i="6"/>
  <c r="E349" i="6" s="1"/>
  <c r="G349" i="3"/>
  <c r="D349" i="3" s="1"/>
  <c r="E349" i="14"/>
  <c r="D349" i="14" s="1"/>
  <c r="E349" i="13"/>
  <c r="D349" i="13" s="1"/>
  <c r="E349" i="5"/>
  <c r="D349" i="5" s="1"/>
  <c r="E349" i="4"/>
  <c r="D349" i="4" s="1"/>
  <c r="E349" i="12"/>
  <c r="D349" i="12" s="1"/>
  <c r="E349" i="11"/>
  <c r="D349" i="11" s="1"/>
  <c r="E349" i="15"/>
  <c r="D349" i="15" s="1"/>
  <c r="I274" i="6"/>
  <c r="E274" i="6" s="1"/>
  <c r="G274" i="3"/>
  <c r="D274" i="3" s="1"/>
  <c r="E274" i="13"/>
  <c r="D274" i="13" s="1"/>
  <c r="E274" i="14"/>
  <c r="D274" i="14" s="1"/>
  <c r="E274" i="5"/>
  <c r="D274" i="5" s="1"/>
  <c r="E274" i="4"/>
  <c r="D274" i="4" s="1"/>
  <c r="E274" i="15"/>
  <c r="D274" i="15" s="1"/>
  <c r="E274" i="11"/>
  <c r="D274" i="11" s="1"/>
  <c r="E274" i="12"/>
  <c r="D274" i="12" s="1"/>
  <c r="I324" i="6"/>
  <c r="E324" i="6" s="1"/>
  <c r="G324" i="3"/>
  <c r="D324" i="3" s="1"/>
  <c r="E324" i="11"/>
  <c r="D324" i="11" s="1"/>
  <c r="E324" i="4"/>
  <c r="D324" i="4" s="1"/>
  <c r="E324" i="12"/>
  <c r="D324" i="12" s="1"/>
  <c r="E324" i="5"/>
  <c r="D324" i="5" s="1"/>
  <c r="E324" i="15"/>
  <c r="D324" i="15" s="1"/>
  <c r="E324" i="14"/>
  <c r="D324" i="14" s="1"/>
  <c r="E324" i="13"/>
  <c r="D324" i="13" s="1"/>
  <c r="I355" i="6"/>
  <c r="E355" i="6" s="1"/>
  <c r="G355" i="3"/>
  <c r="D355" i="3" s="1"/>
  <c r="E355" i="11"/>
  <c r="D355" i="11" s="1"/>
  <c r="E355" i="12"/>
  <c r="D355" i="12" s="1"/>
  <c r="E355" i="4"/>
  <c r="D355" i="4" s="1"/>
  <c r="E355" i="15"/>
  <c r="D355" i="15" s="1"/>
  <c r="E355" i="5"/>
  <c r="D355" i="5" s="1"/>
  <c r="E355" i="13"/>
  <c r="D355" i="13" s="1"/>
  <c r="E355" i="14"/>
  <c r="D355" i="14" s="1"/>
  <c r="I282" i="6"/>
  <c r="E282" i="6" s="1"/>
  <c r="G282" i="3"/>
  <c r="D282" i="3" s="1"/>
  <c r="E282" i="4"/>
  <c r="D282" i="4" s="1"/>
  <c r="E282" i="11"/>
  <c r="D282" i="11" s="1"/>
  <c r="E282" i="15"/>
  <c r="D282" i="15" s="1"/>
  <c r="E282" i="13"/>
  <c r="D282" i="13" s="1"/>
  <c r="E282" i="5"/>
  <c r="D282" i="5" s="1"/>
  <c r="E282" i="12"/>
  <c r="D282" i="12" s="1"/>
  <c r="E282" i="14"/>
  <c r="D282" i="14" s="1"/>
  <c r="I338" i="6"/>
  <c r="E338" i="6" s="1"/>
  <c r="G338" i="3"/>
  <c r="D338" i="3" s="1"/>
  <c r="E338" i="11"/>
  <c r="D338" i="11" s="1"/>
  <c r="E338" i="4"/>
  <c r="D338" i="4" s="1"/>
  <c r="E338" i="5"/>
  <c r="D338" i="5" s="1"/>
  <c r="E338" i="13"/>
  <c r="D338" i="13" s="1"/>
  <c r="E338" i="14"/>
  <c r="D338" i="14" s="1"/>
  <c r="E338" i="12"/>
  <c r="D338" i="12" s="1"/>
  <c r="E338" i="15"/>
  <c r="D338" i="15" s="1"/>
  <c r="I267" i="6"/>
  <c r="E267" i="6" s="1"/>
  <c r="G267" i="3"/>
  <c r="D267" i="3" s="1"/>
  <c r="E267" i="11"/>
  <c r="D267" i="11" s="1"/>
  <c r="E267" i="4"/>
  <c r="D267" i="4" s="1"/>
  <c r="E267" i="5"/>
  <c r="D267" i="5" s="1"/>
  <c r="E267" i="13"/>
  <c r="D267" i="13" s="1"/>
  <c r="E267" i="12"/>
  <c r="D267" i="12" s="1"/>
  <c r="E267" i="14"/>
  <c r="D267" i="14" s="1"/>
  <c r="E267" i="15"/>
  <c r="D267" i="15" s="1"/>
  <c r="I203" i="6"/>
  <c r="E203" i="6" s="1"/>
  <c r="G203" i="3"/>
  <c r="D203" i="3" s="1"/>
  <c r="E203" i="11"/>
  <c r="D203" i="11" s="1"/>
  <c r="E203" i="5"/>
  <c r="D203" i="5" s="1"/>
  <c r="E203" i="13"/>
  <c r="D203" i="13" s="1"/>
  <c r="E203" i="4"/>
  <c r="D203" i="4" s="1"/>
  <c r="E203" i="14"/>
  <c r="D203" i="14" s="1"/>
  <c r="E203" i="15"/>
  <c r="D203" i="15" s="1"/>
  <c r="E203" i="12"/>
  <c r="D203" i="12" s="1"/>
  <c r="I139" i="6"/>
  <c r="E139" i="6" s="1"/>
  <c r="G139" i="3"/>
  <c r="D139" i="3" s="1"/>
  <c r="E139" i="14"/>
  <c r="D139" i="14" s="1"/>
  <c r="E139" i="4"/>
  <c r="D139" i="4" s="1"/>
  <c r="E139" i="13"/>
  <c r="D139" i="13" s="1"/>
  <c r="E139" i="5"/>
  <c r="D139" i="5" s="1"/>
  <c r="E139" i="11"/>
  <c r="D139" i="11" s="1"/>
  <c r="E139" i="15"/>
  <c r="D139" i="15" s="1"/>
  <c r="E139" i="12"/>
  <c r="D139" i="12" s="1"/>
  <c r="I75" i="6"/>
  <c r="E75" i="6" s="1"/>
  <c r="G75" i="3"/>
  <c r="D75" i="3" s="1"/>
  <c r="E75" i="12"/>
  <c r="D75" i="12" s="1"/>
  <c r="E75" i="11"/>
  <c r="D75" i="11" s="1"/>
  <c r="E75" i="4"/>
  <c r="D75" i="4" s="1"/>
  <c r="E75" i="15"/>
  <c r="D75" i="15" s="1"/>
  <c r="E75" i="5"/>
  <c r="D75" i="5" s="1"/>
  <c r="E75" i="14"/>
  <c r="D75" i="14" s="1"/>
  <c r="E75" i="13"/>
  <c r="D75" i="13" s="1"/>
  <c r="I11" i="6"/>
  <c r="E11" i="6" s="1"/>
  <c r="G11" i="3"/>
  <c r="D11" i="3" s="1"/>
  <c r="E11" i="11"/>
  <c r="E11" i="5"/>
  <c r="E11" i="12"/>
  <c r="E11" i="15"/>
  <c r="E11" i="14"/>
  <c r="E11" i="13"/>
  <c r="E11" i="4"/>
  <c r="I218" i="6"/>
  <c r="E218" i="6" s="1"/>
  <c r="G218" i="3"/>
  <c r="D218" i="3" s="1"/>
  <c r="E218" i="4"/>
  <c r="D218" i="4" s="1"/>
  <c r="E218" i="5"/>
  <c r="D218" i="5" s="1"/>
  <c r="E218" i="13"/>
  <c r="D218" i="13" s="1"/>
  <c r="E218" i="14"/>
  <c r="D218" i="14" s="1"/>
  <c r="E218" i="12"/>
  <c r="D218" i="12" s="1"/>
  <c r="E218" i="11"/>
  <c r="D218" i="11" s="1"/>
  <c r="E218" i="15"/>
  <c r="D218" i="15" s="1"/>
  <c r="I154" i="6"/>
  <c r="E154" i="6" s="1"/>
  <c r="G154" i="3"/>
  <c r="D154" i="3" s="1"/>
  <c r="E154" i="14"/>
  <c r="D154" i="14" s="1"/>
  <c r="E154" i="5"/>
  <c r="D154" i="5" s="1"/>
  <c r="E154" i="13"/>
  <c r="D154" i="13" s="1"/>
  <c r="E154" i="4"/>
  <c r="D154" i="4" s="1"/>
  <c r="E154" i="12"/>
  <c r="D154" i="12" s="1"/>
  <c r="E154" i="15"/>
  <c r="D154" i="15" s="1"/>
  <c r="E154" i="11"/>
  <c r="D154" i="11" s="1"/>
  <c r="I90" i="6"/>
  <c r="E90" i="6" s="1"/>
  <c r="G90" i="3"/>
  <c r="D90" i="3" s="1"/>
  <c r="E90" i="11"/>
  <c r="D90" i="11" s="1"/>
  <c r="E90" i="15"/>
  <c r="D90" i="15" s="1"/>
  <c r="E90" i="12"/>
  <c r="D90" i="12" s="1"/>
  <c r="E90" i="5"/>
  <c r="D90" i="5" s="1"/>
  <c r="E90" i="4"/>
  <c r="D90" i="4" s="1"/>
  <c r="E90" i="14"/>
  <c r="D90" i="14" s="1"/>
  <c r="E90" i="13"/>
  <c r="D90" i="13" s="1"/>
  <c r="I26" i="6"/>
  <c r="E26" i="6" s="1"/>
  <c r="G26" i="3"/>
  <c r="D26" i="3" s="1"/>
  <c r="E26" i="14"/>
  <c r="D26" i="14" s="1"/>
  <c r="E26" i="5"/>
  <c r="D26" i="5" s="1"/>
  <c r="E26" i="12"/>
  <c r="D26" i="12" s="1"/>
  <c r="E26" i="15"/>
  <c r="D26" i="15" s="1"/>
  <c r="E26" i="11"/>
  <c r="D26" i="11" s="1"/>
  <c r="E26" i="13"/>
  <c r="D26" i="13" s="1"/>
  <c r="E26" i="4"/>
  <c r="D26" i="4" s="1"/>
  <c r="I225" i="6"/>
  <c r="E225" i="6" s="1"/>
  <c r="G225" i="3"/>
  <c r="D225" i="3" s="1"/>
  <c r="E225" i="11"/>
  <c r="D225" i="11" s="1"/>
  <c r="E225" i="4"/>
  <c r="D225" i="4" s="1"/>
  <c r="E225" i="12"/>
  <c r="D225" i="12" s="1"/>
  <c r="E225" i="14"/>
  <c r="D225" i="14" s="1"/>
  <c r="E225" i="13"/>
  <c r="D225" i="13" s="1"/>
  <c r="E225" i="15"/>
  <c r="D225" i="15" s="1"/>
  <c r="E225" i="5"/>
  <c r="D225" i="5" s="1"/>
  <c r="I161" i="6"/>
  <c r="E161" i="6" s="1"/>
  <c r="G161" i="3"/>
  <c r="D161" i="3" s="1"/>
  <c r="E161" i="14"/>
  <c r="D161" i="14" s="1"/>
  <c r="E161" i="13"/>
  <c r="D161" i="13" s="1"/>
  <c r="E161" i="5"/>
  <c r="D161" i="5" s="1"/>
  <c r="E161" i="4"/>
  <c r="D161" i="4" s="1"/>
  <c r="E161" i="12"/>
  <c r="D161" i="12" s="1"/>
  <c r="E161" i="15"/>
  <c r="D161" i="15" s="1"/>
  <c r="E161" i="11"/>
  <c r="D161" i="11" s="1"/>
  <c r="I97" i="6"/>
  <c r="E97" i="6" s="1"/>
  <c r="G97" i="3"/>
  <c r="D97" i="3" s="1"/>
  <c r="E97" i="13"/>
  <c r="D97" i="13" s="1"/>
  <c r="E97" i="5"/>
  <c r="D97" i="5" s="1"/>
  <c r="E97" i="4"/>
  <c r="D97" i="4" s="1"/>
  <c r="E97" i="11"/>
  <c r="D97" i="11" s="1"/>
  <c r="E97" i="14"/>
  <c r="D97" i="14" s="1"/>
  <c r="E97" i="15"/>
  <c r="D97" i="15" s="1"/>
  <c r="E97" i="12"/>
  <c r="D97" i="12" s="1"/>
  <c r="I33" i="6"/>
  <c r="E33" i="6" s="1"/>
  <c r="G33" i="3"/>
  <c r="D33" i="3" s="1"/>
  <c r="E33" i="4"/>
  <c r="D33" i="4" s="1"/>
  <c r="E33" i="11"/>
  <c r="D33" i="11" s="1"/>
  <c r="E33" i="13"/>
  <c r="D33" i="13" s="1"/>
  <c r="E33" i="12"/>
  <c r="D33" i="12" s="1"/>
  <c r="E33" i="5"/>
  <c r="D33" i="5" s="1"/>
  <c r="E33" i="14"/>
  <c r="D33" i="14" s="1"/>
  <c r="E33" i="15"/>
  <c r="D33" i="15" s="1"/>
  <c r="I288" i="6"/>
  <c r="E288" i="6" s="1"/>
  <c r="G288" i="3"/>
  <c r="D288" i="3" s="1"/>
  <c r="E288" i="14"/>
  <c r="D288" i="14" s="1"/>
  <c r="E288" i="5"/>
  <c r="D288" i="5" s="1"/>
  <c r="E288" i="13"/>
  <c r="D288" i="13" s="1"/>
  <c r="E288" i="4"/>
  <c r="D288" i="4" s="1"/>
  <c r="E288" i="15"/>
  <c r="D288" i="15" s="1"/>
  <c r="E288" i="11"/>
  <c r="D288" i="11" s="1"/>
  <c r="E288" i="12"/>
  <c r="D288" i="12" s="1"/>
  <c r="I224" i="6"/>
  <c r="E224" i="6" s="1"/>
  <c r="G224" i="3"/>
  <c r="D224" i="3" s="1"/>
  <c r="E224" i="14"/>
  <c r="D224" i="14" s="1"/>
  <c r="E224" i="13"/>
  <c r="D224" i="13" s="1"/>
  <c r="E224" i="5"/>
  <c r="D224" i="5" s="1"/>
  <c r="E224" i="11"/>
  <c r="D224" i="11" s="1"/>
  <c r="E224" i="4"/>
  <c r="D224" i="4" s="1"/>
  <c r="E224" i="12"/>
  <c r="D224" i="12" s="1"/>
  <c r="E224" i="15"/>
  <c r="D224" i="15" s="1"/>
  <c r="I160" i="6"/>
  <c r="E160" i="6" s="1"/>
  <c r="G160" i="3"/>
  <c r="D160" i="3" s="1"/>
  <c r="E160" i="4"/>
  <c r="D160" i="4" s="1"/>
  <c r="E160" i="12"/>
  <c r="D160" i="12" s="1"/>
  <c r="E160" i="5"/>
  <c r="D160" i="5" s="1"/>
  <c r="E160" i="15"/>
  <c r="D160" i="15" s="1"/>
  <c r="E160" i="11"/>
  <c r="D160" i="11" s="1"/>
  <c r="E160" i="14"/>
  <c r="D160" i="14" s="1"/>
  <c r="E160" i="13"/>
  <c r="D160" i="13" s="1"/>
  <c r="I96" i="6"/>
  <c r="E96" i="6" s="1"/>
  <c r="G96" i="3"/>
  <c r="D96" i="3" s="1"/>
  <c r="E96" i="14"/>
  <c r="D96" i="14" s="1"/>
  <c r="E96" i="13"/>
  <c r="D96" i="13" s="1"/>
  <c r="E96" i="4"/>
  <c r="D96" i="4" s="1"/>
  <c r="E96" i="5"/>
  <c r="D96" i="5" s="1"/>
  <c r="E96" i="12"/>
  <c r="D96" i="12" s="1"/>
  <c r="E96" i="15"/>
  <c r="D96" i="15" s="1"/>
  <c r="E96" i="11"/>
  <c r="D96" i="11" s="1"/>
  <c r="I32" i="6"/>
  <c r="E32" i="6" s="1"/>
  <c r="G32" i="3"/>
  <c r="D32" i="3" s="1"/>
  <c r="E32" i="4"/>
  <c r="D32" i="4" s="1"/>
  <c r="E32" i="11"/>
  <c r="D32" i="11" s="1"/>
  <c r="E32" i="14"/>
  <c r="D32" i="14" s="1"/>
  <c r="E32" i="15"/>
  <c r="D32" i="15" s="1"/>
  <c r="E32" i="5"/>
  <c r="D32" i="5" s="1"/>
  <c r="E32" i="13"/>
  <c r="D32" i="13" s="1"/>
  <c r="E32" i="12"/>
  <c r="D32" i="12" s="1"/>
  <c r="I231" i="6"/>
  <c r="E231" i="6" s="1"/>
  <c r="G231" i="3"/>
  <c r="D231" i="3" s="1"/>
  <c r="E231" i="13"/>
  <c r="D231" i="13" s="1"/>
  <c r="E231" i="14"/>
  <c r="D231" i="14" s="1"/>
  <c r="E231" i="5"/>
  <c r="D231" i="5" s="1"/>
  <c r="E231" i="4"/>
  <c r="D231" i="4" s="1"/>
  <c r="E231" i="12"/>
  <c r="D231" i="12" s="1"/>
  <c r="E231" i="15"/>
  <c r="D231" i="15" s="1"/>
  <c r="E231" i="11"/>
  <c r="D231" i="11" s="1"/>
  <c r="I167" i="6"/>
  <c r="E167" i="6" s="1"/>
  <c r="G167" i="3"/>
  <c r="D167" i="3" s="1"/>
  <c r="E167" i="14"/>
  <c r="D167" i="14" s="1"/>
  <c r="E167" i="4"/>
  <c r="D167" i="4" s="1"/>
  <c r="E167" i="13"/>
  <c r="D167" i="13" s="1"/>
  <c r="E167" i="5"/>
  <c r="D167" i="5" s="1"/>
  <c r="E167" i="11"/>
  <c r="D167" i="11" s="1"/>
  <c r="E167" i="12"/>
  <c r="D167" i="12" s="1"/>
  <c r="E167" i="15"/>
  <c r="D167" i="15" s="1"/>
  <c r="I103" i="6"/>
  <c r="E103" i="6" s="1"/>
  <c r="G103" i="3"/>
  <c r="D103" i="3" s="1"/>
  <c r="E103" i="14"/>
  <c r="D103" i="14" s="1"/>
  <c r="E103" i="12"/>
  <c r="D103" i="12" s="1"/>
  <c r="E103" i="11"/>
  <c r="D103" i="11" s="1"/>
  <c r="E103" i="4"/>
  <c r="D103" i="4" s="1"/>
  <c r="E103" i="5"/>
  <c r="D103" i="5" s="1"/>
  <c r="E103" i="15"/>
  <c r="D103" i="15" s="1"/>
  <c r="E103" i="13"/>
  <c r="D103" i="13" s="1"/>
  <c r="I39" i="6"/>
  <c r="E39" i="6" s="1"/>
  <c r="G39" i="3"/>
  <c r="D39" i="3" s="1"/>
  <c r="E39" i="14"/>
  <c r="E39" i="12"/>
  <c r="E39" i="15"/>
  <c r="E39" i="11"/>
  <c r="E39" i="4"/>
  <c r="E39" i="5"/>
  <c r="E39" i="13"/>
  <c r="I286" i="6"/>
  <c r="E286" i="6" s="1"/>
  <c r="G286" i="3"/>
  <c r="D286" i="3" s="1"/>
  <c r="E286" i="15"/>
  <c r="D286" i="15" s="1"/>
  <c r="E286" i="4"/>
  <c r="D286" i="4" s="1"/>
  <c r="E286" i="5"/>
  <c r="D286" i="5" s="1"/>
  <c r="E286" i="12"/>
  <c r="D286" i="12" s="1"/>
  <c r="E286" i="11"/>
  <c r="D286" i="11" s="1"/>
  <c r="E286" i="14"/>
  <c r="D286" i="14" s="1"/>
  <c r="E286" i="13"/>
  <c r="D286" i="13" s="1"/>
  <c r="I222" i="6"/>
  <c r="E222" i="6" s="1"/>
  <c r="G222" i="3"/>
  <c r="D222" i="3" s="1"/>
  <c r="E222" i="13"/>
  <c r="D222" i="13" s="1"/>
  <c r="E222" i="14"/>
  <c r="D222" i="14" s="1"/>
  <c r="E222" i="5"/>
  <c r="D222" i="5" s="1"/>
  <c r="E222" i="4"/>
  <c r="D222" i="4" s="1"/>
  <c r="E222" i="11"/>
  <c r="D222" i="11" s="1"/>
  <c r="E222" i="12"/>
  <c r="D222" i="12" s="1"/>
  <c r="E222" i="15"/>
  <c r="D222" i="15" s="1"/>
  <c r="I158" i="6"/>
  <c r="E158" i="6" s="1"/>
  <c r="G158" i="3"/>
  <c r="D158" i="3" s="1"/>
  <c r="E158" i="4"/>
  <c r="D158" i="4" s="1"/>
  <c r="E158" i="15"/>
  <c r="D158" i="15" s="1"/>
  <c r="E158" i="11"/>
  <c r="D158" i="11" s="1"/>
  <c r="E158" i="5"/>
  <c r="D158" i="5" s="1"/>
  <c r="E158" i="12"/>
  <c r="D158" i="12" s="1"/>
  <c r="E158" i="14"/>
  <c r="D158" i="14" s="1"/>
  <c r="E158" i="13"/>
  <c r="D158" i="13" s="1"/>
  <c r="I94" i="6"/>
  <c r="E94" i="6" s="1"/>
  <c r="G94" i="3"/>
  <c r="D94" i="3" s="1"/>
  <c r="E94" i="4"/>
  <c r="E94" i="14"/>
  <c r="E94" i="5"/>
  <c r="E94" i="13"/>
  <c r="E94" i="15"/>
  <c r="E94" i="12"/>
  <c r="E94" i="11"/>
  <c r="I30" i="6"/>
  <c r="E30" i="6" s="1"/>
  <c r="G30" i="3"/>
  <c r="D30" i="3" s="1"/>
  <c r="E30" i="14"/>
  <c r="D30" i="14" s="1"/>
  <c r="E30" i="12"/>
  <c r="D30" i="12" s="1"/>
  <c r="E30" i="4"/>
  <c r="D30" i="4" s="1"/>
  <c r="E30" i="11"/>
  <c r="D30" i="11" s="1"/>
  <c r="E30" i="13"/>
  <c r="D30" i="13" s="1"/>
  <c r="E30" i="5"/>
  <c r="D30" i="5" s="1"/>
  <c r="E30" i="15"/>
  <c r="D30" i="15" s="1"/>
  <c r="I229" i="6"/>
  <c r="E229" i="6" s="1"/>
  <c r="G229" i="3"/>
  <c r="D229" i="3" s="1"/>
  <c r="E229" i="5"/>
  <c r="D229" i="5" s="1"/>
  <c r="E229" i="14"/>
  <c r="D229" i="14" s="1"/>
  <c r="E229" i="12"/>
  <c r="D229" i="12" s="1"/>
  <c r="E229" i="4"/>
  <c r="D229" i="4" s="1"/>
  <c r="E229" i="15"/>
  <c r="D229" i="15" s="1"/>
  <c r="E229" i="11"/>
  <c r="D229" i="11" s="1"/>
  <c r="E229" i="13"/>
  <c r="D229" i="13" s="1"/>
  <c r="I165" i="6"/>
  <c r="E165" i="6" s="1"/>
  <c r="G165" i="3"/>
  <c r="D165" i="3" s="1"/>
  <c r="E165" i="5"/>
  <c r="D165" i="5" s="1"/>
  <c r="E165" i="14"/>
  <c r="D165" i="14" s="1"/>
  <c r="E165" i="13"/>
  <c r="D165" i="13" s="1"/>
  <c r="E165" i="4"/>
  <c r="D165" i="4" s="1"/>
  <c r="E165" i="11"/>
  <c r="D165" i="11" s="1"/>
  <c r="E165" i="15"/>
  <c r="D165" i="15" s="1"/>
  <c r="E165" i="12"/>
  <c r="D165" i="12" s="1"/>
  <c r="I101" i="6"/>
  <c r="E101" i="6" s="1"/>
  <c r="G101" i="3"/>
  <c r="D101" i="3" s="1"/>
  <c r="E101" i="11"/>
  <c r="D101" i="11" s="1"/>
  <c r="E101" i="4"/>
  <c r="D101" i="4" s="1"/>
  <c r="E101" i="12"/>
  <c r="D101" i="12" s="1"/>
  <c r="E101" i="5"/>
  <c r="D101" i="5" s="1"/>
  <c r="E101" i="15"/>
  <c r="D101" i="15" s="1"/>
  <c r="E101" i="13"/>
  <c r="D101" i="13" s="1"/>
  <c r="E101" i="14"/>
  <c r="D101" i="14" s="1"/>
  <c r="I37" i="6"/>
  <c r="E37" i="6" s="1"/>
  <c r="G37" i="3"/>
  <c r="D37" i="3" s="1"/>
  <c r="E37" i="4"/>
  <c r="D37" i="4" s="1"/>
  <c r="E37" i="5"/>
  <c r="D37" i="5" s="1"/>
  <c r="E37" i="12"/>
  <c r="D37" i="12" s="1"/>
  <c r="E37" i="11"/>
  <c r="D37" i="11" s="1"/>
  <c r="E37" i="15"/>
  <c r="D37" i="15" s="1"/>
  <c r="E37" i="13"/>
  <c r="D37" i="13" s="1"/>
  <c r="E37" i="14"/>
  <c r="D37" i="14" s="1"/>
  <c r="I236" i="6"/>
  <c r="E236" i="6" s="1"/>
  <c r="G236" i="3"/>
  <c r="D236" i="3" s="1"/>
  <c r="E236" i="4"/>
  <c r="D236" i="4" s="1"/>
  <c r="E236" i="14"/>
  <c r="D236" i="14" s="1"/>
  <c r="E236" i="13"/>
  <c r="D236" i="13" s="1"/>
  <c r="E236" i="5"/>
  <c r="D236" i="5" s="1"/>
  <c r="E236" i="11"/>
  <c r="D236" i="11" s="1"/>
  <c r="E236" i="15"/>
  <c r="D236" i="15" s="1"/>
  <c r="E236" i="12"/>
  <c r="D236" i="12" s="1"/>
  <c r="I172" i="6"/>
  <c r="E172" i="6" s="1"/>
  <c r="G172" i="3"/>
  <c r="D172" i="3" s="1"/>
  <c r="E172" i="11"/>
  <c r="D172" i="11" s="1"/>
  <c r="E172" i="4"/>
  <c r="D172" i="4" s="1"/>
  <c r="E172" i="5"/>
  <c r="D172" i="5" s="1"/>
  <c r="E172" i="15"/>
  <c r="D172" i="15" s="1"/>
  <c r="E172" i="12"/>
  <c r="D172" i="12" s="1"/>
  <c r="E172" i="13"/>
  <c r="D172" i="13" s="1"/>
  <c r="E172" i="14"/>
  <c r="D172" i="14" s="1"/>
  <c r="I108" i="6"/>
  <c r="E108" i="6" s="1"/>
  <c r="G108" i="3"/>
  <c r="D108" i="3" s="1"/>
  <c r="E108" i="14"/>
  <c r="D108" i="14" s="1"/>
  <c r="E108" i="5"/>
  <c r="D108" i="5" s="1"/>
  <c r="E108" i="13"/>
  <c r="D108" i="13" s="1"/>
  <c r="E108" i="4"/>
  <c r="D108" i="4" s="1"/>
  <c r="E108" i="15"/>
  <c r="D108" i="15" s="1"/>
  <c r="E108" i="12"/>
  <c r="D108" i="12" s="1"/>
  <c r="E108" i="11"/>
  <c r="D108" i="11" s="1"/>
  <c r="I44" i="6"/>
  <c r="E44" i="6" s="1"/>
  <c r="G44" i="3"/>
  <c r="D44" i="3" s="1"/>
  <c r="E44" i="4"/>
  <c r="D44" i="4" s="1"/>
  <c r="E44" i="11"/>
  <c r="D44" i="11" s="1"/>
  <c r="E44" i="12"/>
  <c r="D44" i="12" s="1"/>
  <c r="E44" i="15"/>
  <c r="D44" i="15" s="1"/>
  <c r="E44" i="5"/>
  <c r="D44" i="5" s="1"/>
  <c r="E44" i="14"/>
  <c r="D44" i="14" s="1"/>
  <c r="E44" i="13"/>
  <c r="D44" i="13" s="1"/>
  <c r="I279" i="6"/>
  <c r="E279" i="6" s="1"/>
  <c r="G279" i="3"/>
  <c r="D279" i="3" s="1"/>
  <c r="E279" i="13"/>
  <c r="D279" i="13" s="1"/>
  <c r="E279" i="4"/>
  <c r="D279" i="4" s="1"/>
  <c r="E279" i="5"/>
  <c r="D279" i="5" s="1"/>
  <c r="E279" i="14"/>
  <c r="D279" i="14" s="1"/>
  <c r="E279" i="11"/>
  <c r="D279" i="11" s="1"/>
  <c r="E279" i="12"/>
  <c r="D279" i="12" s="1"/>
  <c r="E279" i="15"/>
  <c r="D279" i="15" s="1"/>
  <c r="I277" i="6"/>
  <c r="E277" i="6" s="1"/>
  <c r="G277" i="3"/>
  <c r="D277" i="3" s="1"/>
  <c r="E277" i="14"/>
  <c r="D277" i="14" s="1"/>
  <c r="E277" i="5"/>
  <c r="D277" i="5" s="1"/>
  <c r="E277" i="13"/>
  <c r="D277" i="13" s="1"/>
  <c r="E277" i="4"/>
  <c r="D277" i="4" s="1"/>
  <c r="E277" i="15"/>
  <c r="D277" i="15" s="1"/>
  <c r="E277" i="11"/>
  <c r="D277" i="11" s="1"/>
  <c r="E277" i="12"/>
  <c r="D277" i="12" s="1"/>
  <c r="I276" i="6"/>
  <c r="E276" i="6" s="1"/>
  <c r="G276" i="3"/>
  <c r="D276" i="3" s="1"/>
  <c r="E276" i="13"/>
  <c r="D276" i="13" s="1"/>
  <c r="E276" i="14"/>
  <c r="D276" i="14" s="1"/>
  <c r="E276" i="5"/>
  <c r="D276" i="5" s="1"/>
  <c r="E276" i="4"/>
  <c r="D276" i="4" s="1"/>
  <c r="E276" i="15"/>
  <c r="D276" i="15" s="1"/>
  <c r="E276" i="12"/>
  <c r="D276" i="12" s="1"/>
  <c r="E276" i="11"/>
  <c r="D276" i="11" s="1"/>
  <c r="I297" i="6"/>
  <c r="E297" i="6" s="1"/>
  <c r="G297" i="3"/>
  <c r="D297" i="3" s="1"/>
  <c r="E297" i="11"/>
  <c r="D297" i="11" s="1"/>
  <c r="E297" i="4"/>
  <c r="D297" i="4" s="1"/>
  <c r="E297" i="15"/>
  <c r="D297" i="15" s="1"/>
  <c r="E297" i="14"/>
  <c r="D297" i="14" s="1"/>
  <c r="E297" i="5"/>
  <c r="D297" i="5" s="1"/>
  <c r="E297" i="12"/>
  <c r="D297" i="12" s="1"/>
  <c r="E297" i="13"/>
  <c r="D297" i="13" s="1"/>
  <c r="I341" i="6"/>
  <c r="E341" i="6" s="1"/>
  <c r="G341" i="3"/>
  <c r="D341" i="3" s="1"/>
  <c r="E341" i="11"/>
  <c r="D341" i="11" s="1"/>
  <c r="E341" i="12"/>
  <c r="D341" i="12" s="1"/>
  <c r="E341" i="4"/>
  <c r="D341" i="4" s="1"/>
  <c r="E341" i="15"/>
  <c r="D341" i="15" s="1"/>
  <c r="E341" i="5"/>
  <c r="D341" i="5" s="1"/>
  <c r="E341" i="14"/>
  <c r="D341" i="14" s="1"/>
  <c r="E341" i="13"/>
  <c r="D341" i="13" s="1"/>
  <c r="I337" i="6"/>
  <c r="E337" i="6" s="1"/>
  <c r="G337" i="3"/>
  <c r="D337" i="3" s="1"/>
  <c r="E337" i="4"/>
  <c r="D337" i="4" s="1"/>
  <c r="E337" i="11"/>
  <c r="D337" i="11" s="1"/>
  <c r="E337" i="12"/>
  <c r="D337" i="12" s="1"/>
  <c r="E337" i="14"/>
  <c r="D337" i="14" s="1"/>
  <c r="E337" i="15"/>
  <c r="D337" i="15" s="1"/>
  <c r="E337" i="5"/>
  <c r="D337" i="5" s="1"/>
  <c r="E337" i="13"/>
  <c r="D337" i="13" s="1"/>
  <c r="I315" i="6"/>
  <c r="E315" i="6" s="1"/>
  <c r="G315" i="3"/>
  <c r="D315" i="3" s="1"/>
  <c r="E315" i="14"/>
  <c r="D315" i="14" s="1"/>
  <c r="E315" i="13"/>
  <c r="D315" i="13" s="1"/>
  <c r="E315" i="4"/>
  <c r="D315" i="4" s="1"/>
  <c r="E315" i="5"/>
  <c r="D315" i="5" s="1"/>
  <c r="E315" i="15"/>
  <c r="D315" i="15" s="1"/>
  <c r="E315" i="11"/>
  <c r="D315" i="11" s="1"/>
  <c r="E315" i="12"/>
  <c r="D315" i="12" s="1"/>
  <c r="I347" i="6"/>
  <c r="E347" i="6" s="1"/>
  <c r="G347" i="3"/>
  <c r="D347" i="3" s="1"/>
  <c r="E347" i="14"/>
  <c r="E347" i="4"/>
  <c r="E347" i="13"/>
  <c r="E347" i="5"/>
  <c r="E347" i="12"/>
  <c r="E347" i="11"/>
  <c r="E347" i="15"/>
  <c r="I271" i="6"/>
  <c r="E271" i="6" s="1"/>
  <c r="G271" i="3"/>
  <c r="D271" i="3" s="1"/>
  <c r="E271" i="12"/>
  <c r="D271" i="12" s="1"/>
  <c r="E271" i="4"/>
  <c r="D271" i="4" s="1"/>
  <c r="E271" i="5"/>
  <c r="D271" i="5" s="1"/>
  <c r="E271" i="11"/>
  <c r="D271" i="11" s="1"/>
  <c r="E271" i="15"/>
  <c r="D271" i="15" s="1"/>
  <c r="E271" i="14"/>
  <c r="D271" i="14" s="1"/>
  <c r="E271" i="13"/>
  <c r="D271" i="13" s="1"/>
  <c r="I330" i="6"/>
  <c r="E330" i="6" s="1"/>
  <c r="G330" i="3"/>
  <c r="D330" i="3" s="1"/>
  <c r="E330" i="14"/>
  <c r="D330" i="14" s="1"/>
  <c r="E330" i="4"/>
  <c r="D330" i="4" s="1"/>
  <c r="E330" i="5"/>
  <c r="D330" i="5" s="1"/>
  <c r="E330" i="13"/>
  <c r="D330" i="13" s="1"/>
  <c r="E330" i="15"/>
  <c r="D330" i="15" s="1"/>
  <c r="E330" i="11"/>
  <c r="D330" i="11" s="1"/>
  <c r="E330" i="12"/>
  <c r="D330" i="12" s="1"/>
  <c r="I259" i="6"/>
  <c r="E259" i="6" s="1"/>
  <c r="G259" i="3"/>
  <c r="D259" i="3" s="1"/>
  <c r="E259" i="14"/>
  <c r="D259" i="14" s="1"/>
  <c r="E259" i="5"/>
  <c r="D259" i="5" s="1"/>
  <c r="E259" i="4"/>
  <c r="D259" i="4" s="1"/>
  <c r="E259" i="13"/>
  <c r="D259" i="13" s="1"/>
  <c r="E259" i="11"/>
  <c r="D259" i="11" s="1"/>
  <c r="E259" i="15"/>
  <c r="D259" i="15" s="1"/>
  <c r="E259" i="12"/>
  <c r="D259" i="12" s="1"/>
  <c r="I195" i="6"/>
  <c r="E195" i="6" s="1"/>
  <c r="G195" i="3"/>
  <c r="D195" i="3" s="1"/>
  <c r="E195" i="14"/>
  <c r="D195" i="14" s="1"/>
  <c r="E195" i="13"/>
  <c r="D195" i="13" s="1"/>
  <c r="E195" i="4"/>
  <c r="D195" i="4" s="1"/>
  <c r="E195" i="5"/>
  <c r="D195" i="5" s="1"/>
  <c r="E195" i="12"/>
  <c r="D195" i="12" s="1"/>
  <c r="E195" i="11"/>
  <c r="D195" i="11" s="1"/>
  <c r="E195" i="15"/>
  <c r="D195" i="15" s="1"/>
  <c r="I131" i="6"/>
  <c r="E131" i="6" s="1"/>
  <c r="G131" i="3"/>
  <c r="D131" i="3" s="1"/>
  <c r="E131" i="5"/>
  <c r="D131" i="5" s="1"/>
  <c r="E131" i="12"/>
  <c r="D131" i="12" s="1"/>
  <c r="E131" i="4"/>
  <c r="D131" i="4" s="1"/>
  <c r="E131" i="11"/>
  <c r="D131" i="11" s="1"/>
  <c r="E131" i="15"/>
  <c r="D131" i="15" s="1"/>
  <c r="E131" i="13"/>
  <c r="D131" i="13" s="1"/>
  <c r="E131" i="14"/>
  <c r="D131" i="14" s="1"/>
  <c r="I67" i="6"/>
  <c r="E67" i="6" s="1"/>
  <c r="G67" i="3"/>
  <c r="D67" i="3" s="1"/>
  <c r="E67" i="14"/>
  <c r="E67" i="4"/>
  <c r="E67" i="5"/>
  <c r="E67" i="13"/>
  <c r="E67" i="11"/>
  <c r="E67" i="12"/>
  <c r="E67" i="15"/>
  <c r="I3" i="6"/>
  <c r="E3" i="6" s="1"/>
  <c r="G3" i="3"/>
  <c r="D3" i="3" s="1"/>
  <c r="E3" i="12"/>
  <c r="D3" i="12" s="1"/>
  <c r="E3" i="14"/>
  <c r="D3" i="14" s="1"/>
  <c r="E3" i="5"/>
  <c r="D3" i="5" s="1"/>
  <c r="E3" i="13"/>
  <c r="D3" i="13" s="1"/>
  <c r="E3" i="11"/>
  <c r="D3" i="11" s="1"/>
  <c r="E3" i="15"/>
  <c r="D3" i="15" s="1"/>
  <c r="E3" i="4"/>
  <c r="D3" i="4" s="1"/>
  <c r="I210" i="6"/>
  <c r="E210" i="6" s="1"/>
  <c r="G210" i="3"/>
  <c r="D210" i="3" s="1"/>
  <c r="E210" i="4"/>
  <c r="D210" i="4" s="1"/>
  <c r="E210" i="14"/>
  <c r="D210" i="14" s="1"/>
  <c r="E210" i="13"/>
  <c r="D210" i="13" s="1"/>
  <c r="E210" i="11"/>
  <c r="D210" i="11" s="1"/>
  <c r="E210" i="5"/>
  <c r="D210" i="5" s="1"/>
  <c r="E210" i="15"/>
  <c r="D210" i="15" s="1"/>
  <c r="E210" i="12"/>
  <c r="D210" i="12" s="1"/>
  <c r="I146" i="6"/>
  <c r="E146" i="6" s="1"/>
  <c r="G146" i="3"/>
  <c r="D146" i="3" s="1"/>
  <c r="E146" i="11"/>
  <c r="D146" i="11" s="1"/>
  <c r="E146" i="5"/>
  <c r="D146" i="5" s="1"/>
  <c r="E146" i="12"/>
  <c r="D146" i="12" s="1"/>
  <c r="E146" i="15"/>
  <c r="D146" i="15" s="1"/>
  <c r="E146" i="14"/>
  <c r="D146" i="14" s="1"/>
  <c r="E146" i="4"/>
  <c r="D146" i="4" s="1"/>
  <c r="E146" i="13"/>
  <c r="D146" i="13" s="1"/>
  <c r="I82" i="6"/>
  <c r="E82" i="6" s="1"/>
  <c r="G82" i="3"/>
  <c r="D82" i="3" s="1"/>
  <c r="E82" i="5"/>
  <c r="D82" i="5" s="1"/>
  <c r="E82" i="13"/>
  <c r="D82" i="13" s="1"/>
  <c r="E82" i="4"/>
  <c r="D82" i="4" s="1"/>
  <c r="E82" i="14"/>
  <c r="D82" i="14" s="1"/>
  <c r="E82" i="15"/>
  <c r="D82" i="15" s="1"/>
  <c r="E82" i="11"/>
  <c r="D82" i="11" s="1"/>
  <c r="E82" i="12"/>
  <c r="D82" i="12" s="1"/>
  <c r="I18" i="6"/>
  <c r="E18" i="6" s="1"/>
  <c r="G18" i="3"/>
  <c r="D18" i="3" s="1"/>
  <c r="E18" i="15"/>
  <c r="D18" i="15" s="1"/>
  <c r="E18" i="4"/>
  <c r="D18" i="4" s="1"/>
  <c r="E18" i="13"/>
  <c r="D18" i="13" s="1"/>
  <c r="E18" i="11"/>
  <c r="D18" i="11" s="1"/>
  <c r="E18" i="12"/>
  <c r="D18" i="12" s="1"/>
  <c r="E18" i="5"/>
  <c r="D18" i="5" s="1"/>
  <c r="E18" i="14"/>
  <c r="D18" i="14" s="1"/>
  <c r="I217" i="6"/>
  <c r="E217" i="6" s="1"/>
  <c r="G217" i="3"/>
  <c r="D217" i="3" s="1"/>
  <c r="E217" i="5"/>
  <c r="D217" i="5" s="1"/>
  <c r="E217" i="14"/>
  <c r="D217" i="14" s="1"/>
  <c r="E217" i="4"/>
  <c r="D217" i="4" s="1"/>
  <c r="E217" i="13"/>
  <c r="D217" i="13" s="1"/>
  <c r="E217" i="15"/>
  <c r="D217" i="15" s="1"/>
  <c r="E217" i="12"/>
  <c r="D217" i="12" s="1"/>
  <c r="E217" i="11"/>
  <c r="D217" i="11" s="1"/>
  <c r="I153" i="6"/>
  <c r="E153" i="6" s="1"/>
  <c r="G153" i="3"/>
  <c r="D153" i="3" s="1"/>
  <c r="E153" i="13"/>
  <c r="D153" i="13" s="1"/>
  <c r="E153" i="5"/>
  <c r="D153" i="5" s="1"/>
  <c r="E153" i="14"/>
  <c r="D153" i="14" s="1"/>
  <c r="E153" i="4"/>
  <c r="D153" i="4" s="1"/>
  <c r="E153" i="15"/>
  <c r="D153" i="15" s="1"/>
  <c r="E153" i="11"/>
  <c r="D153" i="11" s="1"/>
  <c r="E153" i="12"/>
  <c r="D153" i="12" s="1"/>
  <c r="I89" i="6"/>
  <c r="E89" i="6" s="1"/>
  <c r="G89" i="3"/>
  <c r="D89" i="3" s="1"/>
  <c r="E89" i="5"/>
  <c r="D89" i="5" s="1"/>
  <c r="E89" i="4"/>
  <c r="D89" i="4" s="1"/>
  <c r="E89" i="11"/>
  <c r="D89" i="11" s="1"/>
  <c r="E89" i="15"/>
  <c r="D89" i="15" s="1"/>
  <c r="E89" i="12"/>
  <c r="D89" i="12" s="1"/>
  <c r="E89" i="14"/>
  <c r="D89" i="14" s="1"/>
  <c r="E89" i="13"/>
  <c r="D89" i="13" s="1"/>
  <c r="I25" i="6"/>
  <c r="E25" i="6" s="1"/>
  <c r="G25" i="3"/>
  <c r="D25" i="3" s="1"/>
  <c r="E25" i="12"/>
  <c r="D25" i="12" s="1"/>
  <c r="E25" i="15"/>
  <c r="D25" i="15" s="1"/>
  <c r="E25" i="5"/>
  <c r="D25" i="5" s="1"/>
  <c r="E25" i="14"/>
  <c r="D25" i="14" s="1"/>
  <c r="E25" i="4"/>
  <c r="D25" i="4" s="1"/>
  <c r="E25" i="11"/>
  <c r="D25" i="11" s="1"/>
  <c r="E25" i="13"/>
  <c r="D25" i="13" s="1"/>
  <c r="I280" i="6"/>
  <c r="E280" i="6" s="1"/>
  <c r="G280" i="3"/>
  <c r="D280" i="3" s="1"/>
  <c r="E280" i="14"/>
  <c r="D280" i="14" s="1"/>
  <c r="E280" i="5"/>
  <c r="D280" i="5" s="1"/>
  <c r="E280" i="11"/>
  <c r="D280" i="11" s="1"/>
  <c r="E280" i="4"/>
  <c r="D280" i="4" s="1"/>
  <c r="E280" i="13"/>
  <c r="D280" i="13" s="1"/>
  <c r="E280" i="15"/>
  <c r="D280" i="15" s="1"/>
  <c r="E280" i="12"/>
  <c r="D280" i="12" s="1"/>
  <c r="I216" i="6"/>
  <c r="E216" i="6" s="1"/>
  <c r="G216" i="3"/>
  <c r="D216" i="3" s="1"/>
  <c r="E216" i="5"/>
  <c r="D216" i="5" s="1"/>
  <c r="E216" i="15"/>
  <c r="D216" i="15" s="1"/>
  <c r="E216" i="11"/>
  <c r="D216" i="11" s="1"/>
  <c r="E216" i="12"/>
  <c r="D216" i="12" s="1"/>
  <c r="E216" i="4"/>
  <c r="D216" i="4" s="1"/>
  <c r="E216" i="14"/>
  <c r="D216" i="14" s="1"/>
  <c r="E216" i="13"/>
  <c r="D216" i="13" s="1"/>
  <c r="I152" i="6"/>
  <c r="E152" i="6" s="1"/>
  <c r="G152" i="3"/>
  <c r="D152" i="3" s="1"/>
  <c r="E152" i="14"/>
  <c r="D152" i="14" s="1"/>
  <c r="E152" i="13"/>
  <c r="D152" i="13" s="1"/>
  <c r="E152" i="5"/>
  <c r="D152" i="5" s="1"/>
  <c r="E152" i="4"/>
  <c r="D152" i="4" s="1"/>
  <c r="E152" i="15"/>
  <c r="D152" i="15" s="1"/>
  <c r="E152" i="12"/>
  <c r="D152" i="12" s="1"/>
  <c r="E152" i="11"/>
  <c r="D152" i="11" s="1"/>
  <c r="I88" i="6"/>
  <c r="E88" i="6" s="1"/>
  <c r="G88" i="3"/>
  <c r="D88" i="3" s="1"/>
  <c r="E88" i="12"/>
  <c r="D88" i="12" s="1"/>
  <c r="E88" i="11"/>
  <c r="D88" i="11" s="1"/>
  <c r="E88" i="15"/>
  <c r="D88" i="15" s="1"/>
  <c r="E88" i="5"/>
  <c r="D88" i="5" s="1"/>
  <c r="E88" i="4"/>
  <c r="D88" i="4" s="1"/>
  <c r="E88" i="14"/>
  <c r="D88" i="14" s="1"/>
  <c r="E88" i="13"/>
  <c r="D88" i="13" s="1"/>
  <c r="I24" i="6"/>
  <c r="E24" i="6" s="1"/>
  <c r="G24" i="3"/>
  <c r="D24" i="3" s="1"/>
  <c r="E24" i="14"/>
  <c r="D24" i="14" s="1"/>
  <c r="E24" i="12"/>
  <c r="D24" i="12" s="1"/>
  <c r="E24" i="15"/>
  <c r="D24" i="15" s="1"/>
  <c r="E24" i="5"/>
  <c r="D24" i="5" s="1"/>
  <c r="E24" i="11"/>
  <c r="D24" i="11" s="1"/>
  <c r="E24" i="13"/>
  <c r="D24" i="13" s="1"/>
  <c r="E24" i="4"/>
  <c r="D24" i="4" s="1"/>
  <c r="I223" i="6"/>
  <c r="E223" i="6" s="1"/>
  <c r="G223" i="3"/>
  <c r="D223" i="3" s="1"/>
  <c r="E223" i="14"/>
  <c r="D223" i="14" s="1"/>
  <c r="E223" i="13"/>
  <c r="D223" i="13" s="1"/>
  <c r="E223" i="11"/>
  <c r="D223" i="11" s="1"/>
  <c r="E223" i="5"/>
  <c r="D223" i="5" s="1"/>
  <c r="E223" i="4"/>
  <c r="D223" i="4" s="1"/>
  <c r="E223" i="15"/>
  <c r="D223" i="15" s="1"/>
  <c r="E223" i="12"/>
  <c r="D223" i="12" s="1"/>
  <c r="I159" i="6"/>
  <c r="E159" i="6" s="1"/>
  <c r="G159" i="3"/>
  <c r="D159" i="3" s="1"/>
  <c r="E159" i="4"/>
  <c r="D159" i="4" s="1"/>
  <c r="E159" i="5"/>
  <c r="D159" i="5" s="1"/>
  <c r="E159" i="12"/>
  <c r="D159" i="12" s="1"/>
  <c r="E159" i="15"/>
  <c r="D159" i="15" s="1"/>
  <c r="E159" i="14"/>
  <c r="D159" i="14" s="1"/>
  <c r="E159" i="11"/>
  <c r="D159" i="11" s="1"/>
  <c r="E159" i="13"/>
  <c r="D159" i="13" s="1"/>
  <c r="I95" i="6"/>
  <c r="E95" i="6" s="1"/>
  <c r="G95" i="3"/>
  <c r="D95" i="3" s="1"/>
  <c r="E95" i="14"/>
  <c r="E95" i="13"/>
  <c r="E95" i="5"/>
  <c r="E95" i="4"/>
  <c r="E95" i="11"/>
  <c r="E95" i="12"/>
  <c r="E95" i="15"/>
  <c r="I31" i="6"/>
  <c r="E31" i="6" s="1"/>
  <c r="G31" i="3"/>
  <c r="D31" i="3" s="1"/>
  <c r="E31" i="13"/>
  <c r="D31" i="13" s="1"/>
  <c r="E31" i="11"/>
  <c r="D31" i="11" s="1"/>
  <c r="E31" i="14"/>
  <c r="D31" i="14" s="1"/>
  <c r="E31" i="4"/>
  <c r="D31" i="4" s="1"/>
  <c r="E31" i="12"/>
  <c r="D31" i="12" s="1"/>
  <c r="E31" i="5"/>
  <c r="D31" i="5" s="1"/>
  <c r="E31" i="15"/>
  <c r="D31" i="15" s="1"/>
  <c r="I278" i="6"/>
  <c r="E278" i="6" s="1"/>
  <c r="G278" i="3"/>
  <c r="D278" i="3" s="1"/>
  <c r="E278" i="14"/>
  <c r="D278" i="14" s="1"/>
  <c r="E278" i="5"/>
  <c r="D278" i="5" s="1"/>
  <c r="E278" i="13"/>
  <c r="D278" i="13" s="1"/>
  <c r="E278" i="4"/>
  <c r="D278" i="4" s="1"/>
  <c r="E278" i="12"/>
  <c r="D278" i="12" s="1"/>
  <c r="E278" i="15"/>
  <c r="D278" i="15" s="1"/>
  <c r="E278" i="11"/>
  <c r="D278" i="11" s="1"/>
  <c r="I214" i="6"/>
  <c r="E214" i="6" s="1"/>
  <c r="G214" i="3"/>
  <c r="D214" i="3" s="1"/>
  <c r="E214" i="5"/>
  <c r="D214" i="5" s="1"/>
  <c r="E214" i="11"/>
  <c r="D214" i="11" s="1"/>
  <c r="E214" i="15"/>
  <c r="D214" i="15" s="1"/>
  <c r="E214" i="12"/>
  <c r="D214" i="12" s="1"/>
  <c r="E214" i="4"/>
  <c r="D214" i="4" s="1"/>
  <c r="E214" i="14"/>
  <c r="D214" i="14" s="1"/>
  <c r="E214" i="13"/>
  <c r="D214" i="13" s="1"/>
  <c r="I150" i="6"/>
  <c r="E150" i="6" s="1"/>
  <c r="G150" i="3"/>
  <c r="D150" i="3" s="1"/>
  <c r="E150" i="4"/>
  <c r="E150" i="5"/>
  <c r="E150" i="14"/>
  <c r="E150" i="13"/>
  <c r="E150" i="12"/>
  <c r="E150" i="11"/>
  <c r="E150" i="15"/>
  <c r="I86" i="6"/>
  <c r="E86" i="6" s="1"/>
  <c r="G86" i="3"/>
  <c r="D86" i="3" s="1"/>
  <c r="E86" i="4"/>
  <c r="D86" i="4" s="1"/>
  <c r="E86" i="11"/>
  <c r="D86" i="11" s="1"/>
  <c r="E86" i="14"/>
  <c r="D86" i="14" s="1"/>
  <c r="E86" i="15"/>
  <c r="D86" i="15" s="1"/>
  <c r="E86" i="12"/>
  <c r="D86" i="12" s="1"/>
  <c r="E86" i="13"/>
  <c r="D86" i="13" s="1"/>
  <c r="E86" i="5"/>
  <c r="D86" i="5" s="1"/>
  <c r="I22" i="6"/>
  <c r="E22" i="6" s="1"/>
  <c r="G22" i="3"/>
  <c r="D22" i="3" s="1"/>
  <c r="E22" i="12"/>
  <c r="D22" i="12" s="1"/>
  <c r="E22" i="5"/>
  <c r="D22" i="5" s="1"/>
  <c r="E22" i="15"/>
  <c r="D22" i="15" s="1"/>
  <c r="E22" i="14"/>
  <c r="D22" i="14" s="1"/>
  <c r="E22" i="11"/>
  <c r="D22" i="11" s="1"/>
  <c r="E22" i="4"/>
  <c r="D22" i="4" s="1"/>
  <c r="E22" i="13"/>
  <c r="D22" i="13" s="1"/>
  <c r="I221" i="6"/>
  <c r="E221" i="6" s="1"/>
  <c r="G221" i="3"/>
  <c r="D221" i="3" s="1"/>
  <c r="E221" i="4"/>
  <c r="D221" i="4" s="1"/>
  <c r="E221" i="13"/>
  <c r="D221" i="13" s="1"/>
  <c r="E221" i="5"/>
  <c r="D221" i="5" s="1"/>
  <c r="E221" i="14"/>
  <c r="D221" i="14" s="1"/>
  <c r="E221" i="15"/>
  <c r="D221" i="15" s="1"/>
  <c r="E221" i="11"/>
  <c r="D221" i="11" s="1"/>
  <c r="E221" i="12"/>
  <c r="D221" i="12" s="1"/>
  <c r="I157" i="6"/>
  <c r="E157" i="6" s="1"/>
  <c r="G157" i="3"/>
  <c r="D157" i="3" s="1"/>
  <c r="E157" i="11"/>
  <c r="D157" i="11" s="1"/>
  <c r="E157" i="4"/>
  <c r="D157" i="4" s="1"/>
  <c r="E157" i="13"/>
  <c r="D157" i="13" s="1"/>
  <c r="E157" i="14"/>
  <c r="D157" i="14" s="1"/>
  <c r="E157" i="12"/>
  <c r="D157" i="12" s="1"/>
  <c r="E157" i="15"/>
  <c r="D157" i="15" s="1"/>
  <c r="E157" i="5"/>
  <c r="D157" i="5" s="1"/>
  <c r="I93" i="6"/>
  <c r="E93" i="6" s="1"/>
  <c r="G93" i="3"/>
  <c r="D93" i="3" s="1"/>
  <c r="E93" i="14"/>
  <c r="D93" i="14" s="1"/>
  <c r="E93" i="4"/>
  <c r="D93" i="4" s="1"/>
  <c r="E93" i="5"/>
  <c r="D93" i="5" s="1"/>
  <c r="E93" i="13"/>
  <c r="D93" i="13" s="1"/>
  <c r="E93" i="11"/>
  <c r="D93" i="11" s="1"/>
  <c r="E93" i="12"/>
  <c r="D93" i="12" s="1"/>
  <c r="E93" i="15"/>
  <c r="D93" i="15" s="1"/>
  <c r="I29" i="6"/>
  <c r="E29" i="6" s="1"/>
  <c r="G29" i="3"/>
  <c r="D29" i="3" s="1"/>
  <c r="E29" i="14"/>
  <c r="D29" i="14" s="1"/>
  <c r="E29" i="12"/>
  <c r="D29" i="12" s="1"/>
  <c r="E29" i="11"/>
  <c r="D29" i="11" s="1"/>
  <c r="E29" i="13"/>
  <c r="D29" i="13" s="1"/>
  <c r="E29" i="4"/>
  <c r="D29" i="4" s="1"/>
  <c r="E29" i="15"/>
  <c r="D29" i="15" s="1"/>
  <c r="E29" i="5"/>
  <c r="D29" i="5" s="1"/>
  <c r="I228" i="6"/>
  <c r="E228" i="6" s="1"/>
  <c r="G228" i="3"/>
  <c r="D228" i="3" s="1"/>
  <c r="E228" i="15"/>
  <c r="D228" i="15" s="1"/>
  <c r="E228" i="5"/>
  <c r="D228" i="5" s="1"/>
  <c r="E228" i="4"/>
  <c r="D228" i="4" s="1"/>
  <c r="E228" i="12"/>
  <c r="D228" i="12" s="1"/>
  <c r="E228" i="11"/>
  <c r="D228" i="11" s="1"/>
  <c r="E228" i="14"/>
  <c r="D228" i="14" s="1"/>
  <c r="E228" i="13"/>
  <c r="D228" i="13" s="1"/>
  <c r="I164" i="6"/>
  <c r="E164" i="6" s="1"/>
  <c r="G164" i="3"/>
  <c r="D164" i="3" s="1"/>
  <c r="E164" i="14"/>
  <c r="D164" i="14" s="1"/>
  <c r="E164" i="13"/>
  <c r="D164" i="13" s="1"/>
  <c r="E164" i="5"/>
  <c r="D164" i="5" s="1"/>
  <c r="E164" i="4"/>
  <c r="D164" i="4" s="1"/>
  <c r="E164" i="12"/>
  <c r="D164" i="12" s="1"/>
  <c r="E164" i="15"/>
  <c r="D164" i="15" s="1"/>
  <c r="E164" i="11"/>
  <c r="D164" i="11" s="1"/>
  <c r="I100" i="6"/>
  <c r="E100" i="6" s="1"/>
  <c r="G100" i="3"/>
  <c r="D100" i="3" s="1"/>
  <c r="E100" i="4"/>
  <c r="D100" i="4" s="1"/>
  <c r="E100" i="11"/>
  <c r="D100" i="11" s="1"/>
  <c r="E100" i="15"/>
  <c r="D100" i="15" s="1"/>
  <c r="E100" i="5"/>
  <c r="D100" i="5" s="1"/>
  <c r="E100" i="12"/>
  <c r="D100" i="12" s="1"/>
  <c r="E100" i="14"/>
  <c r="D100" i="14" s="1"/>
  <c r="E100" i="13"/>
  <c r="D100" i="13" s="1"/>
  <c r="I36" i="6"/>
  <c r="E36" i="6" s="1"/>
  <c r="G36" i="3"/>
  <c r="D36" i="3" s="1"/>
  <c r="E36" i="4"/>
  <c r="D36" i="4" s="1"/>
  <c r="E36" i="11"/>
  <c r="D36" i="11" s="1"/>
  <c r="E36" i="12"/>
  <c r="D36" i="12" s="1"/>
  <c r="E36" i="15"/>
  <c r="D36" i="15" s="1"/>
  <c r="E36" i="5"/>
  <c r="D36" i="5" s="1"/>
  <c r="E36" i="14"/>
  <c r="D36" i="14" s="1"/>
  <c r="E36" i="13"/>
  <c r="D36" i="13" s="1"/>
  <c r="I268" i="6"/>
  <c r="E268" i="6" s="1"/>
  <c r="G268" i="3"/>
  <c r="D268" i="3" s="1"/>
  <c r="E268" i="4"/>
  <c r="D268" i="4" s="1"/>
  <c r="E268" i="11"/>
  <c r="D268" i="11" s="1"/>
  <c r="E268" i="13"/>
  <c r="D268" i="13" s="1"/>
  <c r="E268" i="14"/>
  <c r="D268" i="14" s="1"/>
  <c r="E268" i="5"/>
  <c r="D268" i="5" s="1"/>
  <c r="E268" i="15"/>
  <c r="D268" i="15" s="1"/>
  <c r="E268" i="12"/>
  <c r="D268" i="12" s="1"/>
  <c r="I361" i="6"/>
  <c r="E361" i="6" s="1"/>
  <c r="G361" i="3"/>
  <c r="D361" i="3" s="1"/>
  <c r="E361" i="4"/>
  <c r="D361" i="4" s="1"/>
  <c r="E361" i="5"/>
  <c r="D361" i="5" s="1"/>
  <c r="E361" i="14"/>
  <c r="D361" i="14" s="1"/>
  <c r="E361" i="13"/>
  <c r="D361" i="13" s="1"/>
  <c r="E361" i="15"/>
  <c r="D361" i="15" s="1"/>
  <c r="E361" i="12"/>
  <c r="D361" i="12" s="1"/>
  <c r="E361" i="11"/>
  <c r="D361" i="11" s="1"/>
  <c r="I353" i="6"/>
  <c r="E353" i="6" s="1"/>
  <c r="G353" i="3"/>
  <c r="D353" i="3" s="1"/>
  <c r="E353" i="4"/>
  <c r="D353" i="4" s="1"/>
  <c r="E353" i="11"/>
  <c r="D353" i="11" s="1"/>
  <c r="E353" i="12"/>
  <c r="D353" i="12" s="1"/>
  <c r="E353" i="5"/>
  <c r="D353" i="5" s="1"/>
  <c r="E353" i="14"/>
  <c r="D353" i="14" s="1"/>
  <c r="E353" i="13"/>
  <c r="D353" i="13" s="1"/>
  <c r="E353" i="15"/>
  <c r="D353" i="15" s="1"/>
  <c r="I285" i="6"/>
  <c r="E285" i="6" s="1"/>
  <c r="G285" i="3"/>
  <c r="D285" i="3" s="1"/>
  <c r="E285" i="5"/>
  <c r="D285" i="5" s="1"/>
  <c r="E285" i="4"/>
  <c r="D285" i="4" s="1"/>
  <c r="E285" i="12"/>
  <c r="D285" i="12" s="1"/>
  <c r="E285" i="11"/>
  <c r="D285" i="11" s="1"/>
  <c r="E285" i="14"/>
  <c r="D285" i="14" s="1"/>
  <c r="E285" i="15"/>
  <c r="D285" i="15" s="1"/>
  <c r="E285" i="13"/>
  <c r="D285" i="13" s="1"/>
  <c r="I333" i="6"/>
  <c r="E333" i="6" s="1"/>
  <c r="G333" i="3"/>
  <c r="D333" i="3" s="1"/>
  <c r="E333" i="4"/>
  <c r="D333" i="4" s="1"/>
  <c r="E333" i="14"/>
  <c r="D333" i="14" s="1"/>
  <c r="E333" i="5"/>
  <c r="D333" i="5" s="1"/>
  <c r="E333" i="11"/>
  <c r="D333" i="11" s="1"/>
  <c r="E333" i="13"/>
  <c r="D333" i="13" s="1"/>
  <c r="E333" i="15"/>
  <c r="D333" i="15" s="1"/>
  <c r="E333" i="12"/>
  <c r="D333" i="12" s="1"/>
  <c r="I351" i="6"/>
  <c r="E351" i="6" s="1"/>
  <c r="G351" i="3"/>
  <c r="D351" i="3" s="1"/>
  <c r="E351" i="11"/>
  <c r="D351" i="11" s="1"/>
  <c r="E351" i="4"/>
  <c r="D351" i="4" s="1"/>
  <c r="E351" i="15"/>
  <c r="D351" i="15" s="1"/>
  <c r="E351" i="12"/>
  <c r="D351" i="12" s="1"/>
  <c r="E351" i="13"/>
  <c r="D351" i="13" s="1"/>
  <c r="E351" i="5"/>
  <c r="D351" i="5" s="1"/>
  <c r="E351" i="14"/>
  <c r="D351" i="14" s="1"/>
  <c r="I305" i="6"/>
  <c r="E305" i="6" s="1"/>
  <c r="G305" i="3"/>
  <c r="D305" i="3" s="1"/>
  <c r="E305" i="14"/>
  <c r="D305" i="14" s="1"/>
  <c r="E305" i="5"/>
  <c r="D305" i="5" s="1"/>
  <c r="E305" i="4"/>
  <c r="D305" i="4" s="1"/>
  <c r="E305" i="13"/>
  <c r="D305" i="13" s="1"/>
  <c r="E305" i="12"/>
  <c r="D305" i="12" s="1"/>
  <c r="E305" i="15"/>
  <c r="D305" i="15" s="1"/>
  <c r="E305" i="11"/>
  <c r="D305" i="11" s="1"/>
  <c r="I339" i="6"/>
  <c r="E339" i="6" s="1"/>
  <c r="G339" i="3"/>
  <c r="D339" i="3" s="1"/>
  <c r="E339" i="4"/>
  <c r="D339" i="4" s="1"/>
  <c r="E339" i="11"/>
  <c r="D339" i="11" s="1"/>
  <c r="E339" i="14"/>
  <c r="D339" i="14" s="1"/>
  <c r="E339" i="13"/>
  <c r="D339" i="13" s="1"/>
  <c r="E339" i="5"/>
  <c r="D339" i="5" s="1"/>
  <c r="E339" i="15"/>
  <c r="D339" i="15" s="1"/>
  <c r="E339" i="12"/>
  <c r="D339" i="12" s="1"/>
  <c r="I321" i="6"/>
  <c r="E321" i="6" s="1"/>
  <c r="G321" i="3"/>
  <c r="D321" i="3" s="1"/>
  <c r="E321" i="14"/>
  <c r="D321" i="14" s="1"/>
  <c r="E321" i="4"/>
  <c r="D321" i="4" s="1"/>
  <c r="E321" i="13"/>
  <c r="D321" i="13" s="1"/>
  <c r="E321" i="5"/>
  <c r="D321" i="5" s="1"/>
  <c r="E321" i="11"/>
  <c r="D321" i="11" s="1"/>
  <c r="E321" i="15"/>
  <c r="D321" i="15" s="1"/>
  <c r="E321" i="12"/>
  <c r="D321" i="12" s="1"/>
  <c r="I322" i="6"/>
  <c r="E322" i="6" s="1"/>
  <c r="G322" i="3"/>
  <c r="D322" i="3" s="1"/>
  <c r="E322" i="5"/>
  <c r="D322" i="5" s="1"/>
  <c r="E322" i="14"/>
  <c r="D322" i="14" s="1"/>
  <c r="E322" i="13"/>
  <c r="D322" i="13" s="1"/>
  <c r="E322" i="4"/>
  <c r="D322" i="4" s="1"/>
  <c r="E322" i="12"/>
  <c r="D322" i="12" s="1"/>
  <c r="E322" i="11"/>
  <c r="D322" i="11" s="1"/>
  <c r="E322" i="15"/>
  <c r="D322" i="15" s="1"/>
  <c r="I251" i="6"/>
  <c r="E251" i="6" s="1"/>
  <c r="G251" i="3"/>
  <c r="D251" i="3" s="1"/>
  <c r="E251" i="13"/>
  <c r="D251" i="13" s="1"/>
  <c r="E251" i="14"/>
  <c r="D251" i="14" s="1"/>
  <c r="E251" i="5"/>
  <c r="D251" i="5" s="1"/>
  <c r="E251" i="4"/>
  <c r="D251" i="4" s="1"/>
  <c r="E251" i="15"/>
  <c r="D251" i="15" s="1"/>
  <c r="E251" i="11"/>
  <c r="D251" i="11" s="1"/>
  <c r="E251" i="12"/>
  <c r="D251" i="12" s="1"/>
  <c r="I187" i="6"/>
  <c r="E187" i="6" s="1"/>
  <c r="G187" i="3"/>
  <c r="D187" i="3" s="1"/>
  <c r="E187" i="4"/>
  <c r="D187" i="4" s="1"/>
  <c r="E187" i="11"/>
  <c r="D187" i="11" s="1"/>
  <c r="E187" i="5"/>
  <c r="D187" i="5" s="1"/>
  <c r="E187" i="15"/>
  <c r="D187" i="15" s="1"/>
  <c r="E187" i="14"/>
  <c r="D187" i="14" s="1"/>
  <c r="E187" i="12"/>
  <c r="D187" i="12" s="1"/>
  <c r="E187" i="13"/>
  <c r="D187" i="13" s="1"/>
  <c r="I123" i="6"/>
  <c r="E123" i="6" s="1"/>
  <c r="G123" i="3"/>
  <c r="D123" i="3" s="1"/>
  <c r="E123" i="5"/>
  <c r="E123" i="14"/>
  <c r="E123" i="13"/>
  <c r="E123" i="4"/>
  <c r="E123" i="11"/>
  <c r="E123" i="12"/>
  <c r="E123" i="15"/>
  <c r="I59" i="6"/>
  <c r="E59" i="6" s="1"/>
  <c r="G59" i="3"/>
  <c r="D59" i="3" s="1"/>
  <c r="E59" i="4"/>
  <c r="D59" i="4" s="1"/>
  <c r="E59" i="11"/>
  <c r="D59" i="11" s="1"/>
  <c r="E59" i="13"/>
  <c r="D59" i="13" s="1"/>
  <c r="E59" i="5"/>
  <c r="D59" i="5" s="1"/>
  <c r="E59" i="12"/>
  <c r="D59" i="12" s="1"/>
  <c r="E59" i="14"/>
  <c r="D59" i="14" s="1"/>
  <c r="E59" i="15"/>
  <c r="D59" i="15" s="1"/>
  <c r="I266" i="6"/>
  <c r="E266" i="6" s="1"/>
  <c r="G266" i="3"/>
  <c r="D266" i="3" s="1"/>
  <c r="E266" i="14"/>
  <c r="D266" i="14" s="1"/>
  <c r="E266" i="13"/>
  <c r="D266" i="13" s="1"/>
  <c r="E266" i="11"/>
  <c r="D266" i="11" s="1"/>
  <c r="E266" i="5"/>
  <c r="D266" i="5" s="1"/>
  <c r="E266" i="4"/>
  <c r="D266" i="4" s="1"/>
  <c r="E266" i="12"/>
  <c r="D266" i="12" s="1"/>
  <c r="E266" i="15"/>
  <c r="D266" i="15" s="1"/>
  <c r="I202" i="6"/>
  <c r="E202" i="6" s="1"/>
  <c r="G202" i="3"/>
  <c r="D202" i="3" s="1"/>
  <c r="E202" i="11"/>
  <c r="D202" i="11" s="1"/>
  <c r="E202" i="4"/>
  <c r="D202" i="4" s="1"/>
  <c r="E202" i="12"/>
  <c r="D202" i="12" s="1"/>
  <c r="E202" i="5"/>
  <c r="D202" i="5" s="1"/>
  <c r="E202" i="15"/>
  <c r="D202" i="15" s="1"/>
  <c r="E202" i="13"/>
  <c r="D202" i="13" s="1"/>
  <c r="E202" i="14"/>
  <c r="D202" i="14" s="1"/>
  <c r="I138" i="6"/>
  <c r="E138" i="6" s="1"/>
  <c r="G138" i="3"/>
  <c r="D138" i="3" s="1"/>
  <c r="E138" i="14"/>
  <c r="D138" i="14" s="1"/>
  <c r="E138" i="5"/>
  <c r="D138" i="5" s="1"/>
  <c r="E138" i="13"/>
  <c r="D138" i="13" s="1"/>
  <c r="E138" i="4"/>
  <c r="D138" i="4" s="1"/>
  <c r="E138" i="11"/>
  <c r="D138" i="11" s="1"/>
  <c r="E138" i="15"/>
  <c r="D138" i="15" s="1"/>
  <c r="E138" i="12"/>
  <c r="D138" i="12" s="1"/>
  <c r="I74" i="6"/>
  <c r="E74" i="6" s="1"/>
  <c r="G74" i="3"/>
  <c r="D74" i="3" s="1"/>
  <c r="E74" i="11"/>
  <c r="D74" i="11" s="1"/>
  <c r="E74" i="14"/>
  <c r="D74" i="14" s="1"/>
  <c r="E74" i="4"/>
  <c r="D74" i="4" s="1"/>
  <c r="E74" i="5"/>
  <c r="D74" i="5" s="1"/>
  <c r="E74" i="15"/>
  <c r="D74" i="15" s="1"/>
  <c r="E74" i="12"/>
  <c r="D74" i="12" s="1"/>
  <c r="E74" i="13"/>
  <c r="D74" i="13" s="1"/>
  <c r="I10" i="6"/>
  <c r="E10" i="6" s="1"/>
  <c r="G10" i="3"/>
  <c r="D10" i="3" s="1"/>
  <c r="E10" i="15"/>
  <c r="E10" i="12"/>
  <c r="E10" i="5"/>
  <c r="E10" i="14"/>
  <c r="E10" i="11"/>
  <c r="E10" i="13"/>
  <c r="E10" i="4"/>
  <c r="I209" i="6"/>
  <c r="E209" i="6" s="1"/>
  <c r="G209" i="3"/>
  <c r="D209" i="3" s="1"/>
  <c r="E209" i="14"/>
  <c r="D209" i="14" s="1"/>
  <c r="E209" i="4"/>
  <c r="D209" i="4" s="1"/>
  <c r="E209" i="13"/>
  <c r="D209" i="13" s="1"/>
  <c r="E209" i="5"/>
  <c r="D209" i="5" s="1"/>
  <c r="E209" i="15"/>
  <c r="D209" i="15" s="1"/>
  <c r="E209" i="11"/>
  <c r="D209" i="11" s="1"/>
  <c r="E209" i="12"/>
  <c r="D209" i="12" s="1"/>
  <c r="I145" i="6"/>
  <c r="E145" i="6" s="1"/>
  <c r="G145" i="3"/>
  <c r="D145" i="3" s="1"/>
  <c r="E145" i="11"/>
  <c r="D145" i="11" s="1"/>
  <c r="E145" i="4"/>
  <c r="D145" i="4" s="1"/>
  <c r="E145" i="15"/>
  <c r="D145" i="15" s="1"/>
  <c r="E145" i="12"/>
  <c r="D145" i="12" s="1"/>
  <c r="E145" i="5"/>
  <c r="D145" i="5" s="1"/>
  <c r="E145" i="14"/>
  <c r="D145" i="14" s="1"/>
  <c r="E145" i="13"/>
  <c r="D145" i="13" s="1"/>
  <c r="I81" i="6"/>
  <c r="E81" i="6" s="1"/>
  <c r="G81" i="3"/>
  <c r="D81" i="3" s="1"/>
  <c r="E81" i="14"/>
  <c r="D81" i="14" s="1"/>
  <c r="E81" i="13"/>
  <c r="D81" i="13" s="1"/>
  <c r="E81" i="4"/>
  <c r="D81" i="4" s="1"/>
  <c r="E81" i="5"/>
  <c r="D81" i="5" s="1"/>
  <c r="E81" i="11"/>
  <c r="D81" i="11" s="1"/>
  <c r="E81" i="15"/>
  <c r="D81" i="15" s="1"/>
  <c r="E81" i="12"/>
  <c r="D81" i="12" s="1"/>
  <c r="I17" i="6"/>
  <c r="E17" i="6" s="1"/>
  <c r="G17" i="3"/>
  <c r="D17" i="3" s="1"/>
  <c r="E17" i="15"/>
  <c r="D17" i="15" s="1"/>
  <c r="E17" i="4"/>
  <c r="D17" i="4" s="1"/>
  <c r="E17" i="14"/>
  <c r="D17" i="14" s="1"/>
  <c r="E17" i="11"/>
  <c r="D17" i="11" s="1"/>
  <c r="E17" i="12"/>
  <c r="D17" i="12" s="1"/>
  <c r="E17" i="13"/>
  <c r="D17" i="13" s="1"/>
  <c r="E17" i="5"/>
  <c r="D17" i="5" s="1"/>
  <c r="I272" i="6"/>
  <c r="E272" i="6" s="1"/>
  <c r="G272" i="3"/>
  <c r="D272" i="3" s="1"/>
  <c r="E272" i="11"/>
  <c r="D272" i="11" s="1"/>
  <c r="E272" i="4"/>
  <c r="D272" i="4" s="1"/>
  <c r="E272" i="12"/>
  <c r="D272" i="12" s="1"/>
  <c r="E272" i="5"/>
  <c r="D272" i="5" s="1"/>
  <c r="E272" i="15"/>
  <c r="D272" i="15" s="1"/>
  <c r="E272" i="14"/>
  <c r="D272" i="14" s="1"/>
  <c r="E272" i="13"/>
  <c r="D272" i="13" s="1"/>
  <c r="I208" i="6"/>
  <c r="E208" i="6" s="1"/>
  <c r="G208" i="3"/>
  <c r="D208" i="3" s="1"/>
  <c r="E208" i="14"/>
  <c r="D208" i="14" s="1"/>
  <c r="E208" i="5"/>
  <c r="D208" i="5" s="1"/>
  <c r="E208" i="4"/>
  <c r="D208" i="4" s="1"/>
  <c r="E208" i="13"/>
  <c r="D208" i="13" s="1"/>
  <c r="E208" i="11"/>
  <c r="D208" i="11" s="1"/>
  <c r="E208" i="12"/>
  <c r="D208" i="12" s="1"/>
  <c r="E208" i="15"/>
  <c r="D208" i="15" s="1"/>
  <c r="I144" i="6"/>
  <c r="E144" i="6" s="1"/>
  <c r="G144" i="3"/>
  <c r="D144" i="3" s="1"/>
  <c r="E144" i="15"/>
  <c r="D144" i="15" s="1"/>
  <c r="E144" i="11"/>
  <c r="D144" i="11" s="1"/>
  <c r="E144" i="14"/>
  <c r="D144" i="14" s="1"/>
  <c r="E144" i="12"/>
  <c r="D144" i="12" s="1"/>
  <c r="E144" i="4"/>
  <c r="D144" i="4" s="1"/>
  <c r="E144" i="5"/>
  <c r="D144" i="5" s="1"/>
  <c r="E144" i="13"/>
  <c r="D144" i="13" s="1"/>
  <c r="I80" i="6"/>
  <c r="E80" i="6" s="1"/>
  <c r="G80" i="3"/>
  <c r="D80" i="3" s="1"/>
  <c r="E80" i="14"/>
  <c r="D80" i="14" s="1"/>
  <c r="E80" i="5"/>
  <c r="D80" i="5" s="1"/>
  <c r="E80" i="13"/>
  <c r="D80" i="13" s="1"/>
  <c r="E80" i="4"/>
  <c r="D80" i="4" s="1"/>
  <c r="E80" i="15"/>
  <c r="D80" i="15" s="1"/>
  <c r="E80" i="12"/>
  <c r="D80" i="12" s="1"/>
  <c r="E80" i="11"/>
  <c r="D80" i="11" s="1"/>
  <c r="I16" i="6"/>
  <c r="E16" i="6" s="1"/>
  <c r="G16" i="3"/>
  <c r="D16" i="3" s="1"/>
  <c r="E16" i="4"/>
  <c r="D16" i="4" s="1"/>
  <c r="E16" i="15"/>
  <c r="D16" i="15" s="1"/>
  <c r="E16" i="5"/>
  <c r="D16" i="5" s="1"/>
  <c r="E16" i="14"/>
  <c r="D16" i="14" s="1"/>
  <c r="E16" i="13"/>
  <c r="D16" i="13" s="1"/>
  <c r="E16" i="11"/>
  <c r="D16" i="11" s="1"/>
  <c r="E16" i="12"/>
  <c r="D16" i="12" s="1"/>
  <c r="I215" i="6"/>
  <c r="E215" i="6" s="1"/>
  <c r="G215" i="3"/>
  <c r="D215" i="3" s="1"/>
  <c r="E215" i="4"/>
  <c r="D215" i="4" s="1"/>
  <c r="E215" i="15"/>
  <c r="D215" i="15" s="1"/>
  <c r="E215" i="12"/>
  <c r="D215" i="12" s="1"/>
  <c r="E215" i="11"/>
  <c r="D215" i="11" s="1"/>
  <c r="E215" i="5"/>
  <c r="D215" i="5" s="1"/>
  <c r="E215" i="14"/>
  <c r="D215" i="14" s="1"/>
  <c r="E215" i="13"/>
  <c r="D215" i="13" s="1"/>
  <c r="I151" i="6"/>
  <c r="E151" i="6" s="1"/>
  <c r="G151" i="3"/>
  <c r="D151" i="3" s="1"/>
  <c r="E151" i="14"/>
  <c r="E151" i="4"/>
  <c r="E151" i="5"/>
  <c r="E151" i="13"/>
  <c r="E151" i="11"/>
  <c r="E151" i="12"/>
  <c r="E151" i="15"/>
  <c r="I87" i="6"/>
  <c r="E87" i="6" s="1"/>
  <c r="G87" i="3"/>
  <c r="D87" i="3" s="1"/>
  <c r="E87" i="4"/>
  <c r="D87" i="4" s="1"/>
  <c r="E87" i="11"/>
  <c r="D87" i="11" s="1"/>
  <c r="E87" i="5"/>
  <c r="D87" i="5" s="1"/>
  <c r="E87" i="14"/>
  <c r="D87" i="14" s="1"/>
  <c r="E87" i="13"/>
  <c r="D87" i="13" s="1"/>
  <c r="E87" i="12"/>
  <c r="D87" i="12" s="1"/>
  <c r="E87" i="15"/>
  <c r="D87" i="15" s="1"/>
  <c r="I23" i="6"/>
  <c r="E23" i="6" s="1"/>
  <c r="G23" i="3"/>
  <c r="D23" i="3" s="1"/>
  <c r="E23" i="14"/>
  <c r="D23" i="14" s="1"/>
  <c r="E23" i="12"/>
  <c r="D23" i="12" s="1"/>
  <c r="E23" i="5"/>
  <c r="D23" i="5" s="1"/>
  <c r="E23" i="15"/>
  <c r="D23" i="15" s="1"/>
  <c r="E23" i="4"/>
  <c r="D23" i="4" s="1"/>
  <c r="E23" i="13"/>
  <c r="D23" i="13" s="1"/>
  <c r="E23" i="11"/>
  <c r="D23" i="11" s="1"/>
  <c r="I270" i="6"/>
  <c r="E270" i="6" s="1"/>
  <c r="G270" i="3"/>
  <c r="D270" i="3" s="1"/>
  <c r="E270" i="12"/>
  <c r="D270" i="12" s="1"/>
  <c r="E270" i="4"/>
  <c r="D270" i="4" s="1"/>
  <c r="E270" i="5"/>
  <c r="D270" i="5" s="1"/>
  <c r="E270" i="11"/>
  <c r="D270" i="11" s="1"/>
  <c r="E270" i="15"/>
  <c r="D270" i="15" s="1"/>
  <c r="E270" i="14"/>
  <c r="D270" i="14" s="1"/>
  <c r="E270" i="13"/>
  <c r="D270" i="13" s="1"/>
  <c r="I206" i="6"/>
  <c r="E206" i="6" s="1"/>
  <c r="G206" i="3"/>
  <c r="D206" i="3" s="1"/>
  <c r="E206" i="14"/>
  <c r="E206" i="5"/>
  <c r="E206" i="13"/>
  <c r="E206" i="4"/>
  <c r="E206" i="15"/>
  <c r="E206" i="12"/>
  <c r="E206" i="11"/>
  <c r="I142" i="6"/>
  <c r="E142" i="6" s="1"/>
  <c r="G142" i="3"/>
  <c r="D142" i="3" s="1"/>
  <c r="E142" i="4"/>
  <c r="D142" i="4" s="1"/>
  <c r="E142" i="11"/>
  <c r="D142" i="11" s="1"/>
  <c r="E142" i="12"/>
  <c r="D142" i="12" s="1"/>
  <c r="E142" i="13"/>
  <c r="D142" i="13" s="1"/>
  <c r="E142" i="15"/>
  <c r="D142" i="15" s="1"/>
  <c r="E142" i="5"/>
  <c r="D142" i="5" s="1"/>
  <c r="E142" i="14"/>
  <c r="D142" i="14" s="1"/>
  <c r="I78" i="6"/>
  <c r="E78" i="6" s="1"/>
  <c r="G78" i="3"/>
  <c r="D78" i="3" s="1"/>
  <c r="E78" i="14"/>
  <c r="D78" i="14" s="1"/>
  <c r="E78" i="5"/>
  <c r="D78" i="5" s="1"/>
  <c r="E78" i="4"/>
  <c r="D78" i="4" s="1"/>
  <c r="E78" i="13"/>
  <c r="D78" i="13" s="1"/>
  <c r="E78" i="12"/>
  <c r="D78" i="12" s="1"/>
  <c r="E78" i="11"/>
  <c r="D78" i="11" s="1"/>
  <c r="E78" i="15"/>
  <c r="D78" i="15" s="1"/>
  <c r="I14" i="6"/>
  <c r="E14" i="6" s="1"/>
  <c r="G14" i="3"/>
  <c r="D14" i="3" s="1"/>
  <c r="E14" i="5"/>
  <c r="D14" i="5" s="1"/>
  <c r="E14" i="14"/>
  <c r="D14" i="14" s="1"/>
  <c r="E14" i="15"/>
  <c r="D14" i="15" s="1"/>
  <c r="E14" i="11"/>
  <c r="D14" i="11" s="1"/>
  <c r="E14" i="12"/>
  <c r="D14" i="12" s="1"/>
  <c r="E14" i="13"/>
  <c r="D14" i="13" s="1"/>
  <c r="E14" i="4"/>
  <c r="D14" i="4" s="1"/>
  <c r="I213" i="6"/>
  <c r="E213" i="6" s="1"/>
  <c r="G213" i="3"/>
  <c r="D213" i="3" s="1"/>
  <c r="E213" i="11"/>
  <c r="D213" i="11" s="1"/>
  <c r="E213" i="4"/>
  <c r="D213" i="4" s="1"/>
  <c r="E213" i="5"/>
  <c r="D213" i="5" s="1"/>
  <c r="E213" i="12"/>
  <c r="D213" i="12" s="1"/>
  <c r="E213" i="14"/>
  <c r="D213" i="14" s="1"/>
  <c r="E213" i="13"/>
  <c r="D213" i="13" s="1"/>
  <c r="E213" i="15"/>
  <c r="D213" i="15" s="1"/>
  <c r="I149" i="6"/>
  <c r="E149" i="6" s="1"/>
  <c r="G149" i="3"/>
  <c r="D149" i="3" s="1"/>
  <c r="E149" i="14"/>
  <c r="D149" i="14" s="1"/>
  <c r="E149" i="13"/>
  <c r="D149" i="13" s="1"/>
  <c r="E149" i="4"/>
  <c r="D149" i="4" s="1"/>
  <c r="E149" i="5"/>
  <c r="D149" i="5" s="1"/>
  <c r="E149" i="15"/>
  <c r="D149" i="15" s="1"/>
  <c r="E149" i="11"/>
  <c r="D149" i="11" s="1"/>
  <c r="E149" i="12"/>
  <c r="D149" i="12" s="1"/>
  <c r="I85" i="6"/>
  <c r="E85" i="6" s="1"/>
  <c r="G85" i="3"/>
  <c r="D85" i="3" s="1"/>
  <c r="E85" i="11"/>
  <c r="D85" i="11" s="1"/>
  <c r="E85" i="4"/>
  <c r="D85" i="4" s="1"/>
  <c r="E85" i="12"/>
  <c r="D85" i="12" s="1"/>
  <c r="E85" i="13"/>
  <c r="D85" i="13" s="1"/>
  <c r="E85" i="5"/>
  <c r="D85" i="5" s="1"/>
  <c r="E85" i="14"/>
  <c r="D85" i="14" s="1"/>
  <c r="E85" i="15"/>
  <c r="D85" i="15" s="1"/>
  <c r="I21" i="6"/>
  <c r="E21" i="6" s="1"/>
  <c r="G21" i="3"/>
  <c r="D21" i="3" s="1"/>
  <c r="E21" i="5"/>
  <c r="D21" i="5" s="1"/>
  <c r="E21" i="15"/>
  <c r="D21" i="15" s="1"/>
  <c r="E21" i="14"/>
  <c r="D21" i="14" s="1"/>
  <c r="E21" i="12"/>
  <c r="D21" i="12" s="1"/>
  <c r="E21" i="11"/>
  <c r="D21" i="11" s="1"/>
  <c r="E21" i="13"/>
  <c r="D21" i="13" s="1"/>
  <c r="E21" i="4"/>
  <c r="D21" i="4" s="1"/>
  <c r="I220" i="6"/>
  <c r="E220" i="6" s="1"/>
  <c r="G220" i="3"/>
  <c r="D220" i="3" s="1"/>
  <c r="E220" i="4"/>
  <c r="D220" i="4" s="1"/>
  <c r="E220" i="13"/>
  <c r="D220" i="13" s="1"/>
  <c r="E220" i="5"/>
  <c r="D220" i="5" s="1"/>
  <c r="E220" i="14"/>
  <c r="D220" i="14" s="1"/>
  <c r="E220" i="15"/>
  <c r="D220" i="15" s="1"/>
  <c r="E220" i="11"/>
  <c r="D220" i="11" s="1"/>
  <c r="E220" i="12"/>
  <c r="D220" i="12" s="1"/>
  <c r="I156" i="6"/>
  <c r="E156" i="6" s="1"/>
  <c r="G156" i="3"/>
  <c r="D156" i="3" s="1"/>
  <c r="E156" i="11"/>
  <c r="D156" i="11" s="1"/>
  <c r="E156" i="4"/>
  <c r="D156" i="4" s="1"/>
  <c r="E156" i="13"/>
  <c r="D156" i="13" s="1"/>
  <c r="E156" i="15"/>
  <c r="D156" i="15" s="1"/>
  <c r="E156" i="12"/>
  <c r="D156" i="12" s="1"/>
  <c r="E156" i="14"/>
  <c r="D156" i="14" s="1"/>
  <c r="E156" i="5"/>
  <c r="D156" i="5" s="1"/>
  <c r="I92" i="6"/>
  <c r="E92" i="6" s="1"/>
  <c r="G92" i="3"/>
  <c r="D92" i="3" s="1"/>
  <c r="E92" i="4"/>
  <c r="D92" i="4" s="1"/>
  <c r="E92" i="5"/>
  <c r="D92" i="5" s="1"/>
  <c r="E92" i="13"/>
  <c r="D92" i="13" s="1"/>
  <c r="E92" i="14"/>
  <c r="D92" i="14" s="1"/>
  <c r="E92" i="11"/>
  <c r="D92" i="11" s="1"/>
  <c r="E92" i="15"/>
  <c r="D92" i="15" s="1"/>
  <c r="E92" i="12"/>
  <c r="D92" i="12" s="1"/>
  <c r="I28" i="6"/>
  <c r="E28" i="6" s="1"/>
  <c r="G28" i="3"/>
  <c r="D28" i="3" s="1"/>
  <c r="E28" i="12"/>
  <c r="D28" i="12" s="1"/>
  <c r="E28" i="14"/>
  <c r="D28" i="14" s="1"/>
  <c r="E28" i="13"/>
  <c r="D28" i="13" s="1"/>
  <c r="E28" i="11"/>
  <c r="D28" i="11" s="1"/>
  <c r="E28" i="4"/>
  <c r="D28" i="4" s="1"/>
  <c r="E28" i="15"/>
  <c r="D28" i="15" s="1"/>
  <c r="E28" i="5"/>
  <c r="D28" i="5" s="1"/>
  <c r="I336" i="6"/>
  <c r="E336" i="6" s="1"/>
  <c r="G336" i="3"/>
  <c r="D336" i="3" s="1"/>
  <c r="E336" i="14"/>
  <c r="D336" i="14" s="1"/>
  <c r="E336" i="13"/>
  <c r="D336" i="13" s="1"/>
  <c r="E336" i="5"/>
  <c r="D336" i="5" s="1"/>
  <c r="E336" i="4"/>
  <c r="D336" i="4" s="1"/>
  <c r="E336" i="15"/>
  <c r="D336" i="15" s="1"/>
  <c r="E336" i="11"/>
  <c r="D336" i="11" s="1"/>
  <c r="E336" i="12"/>
  <c r="D336" i="12" s="1"/>
  <c r="I343" i="6"/>
  <c r="E343" i="6" s="1"/>
  <c r="G343" i="3"/>
  <c r="D343" i="3" s="1"/>
  <c r="E343" i="14"/>
  <c r="D343" i="14" s="1"/>
  <c r="E343" i="4"/>
  <c r="D343" i="4" s="1"/>
  <c r="E343" i="13"/>
  <c r="D343" i="13" s="1"/>
  <c r="E343" i="5"/>
  <c r="D343" i="5" s="1"/>
  <c r="E343" i="12"/>
  <c r="D343" i="12" s="1"/>
  <c r="E343" i="15"/>
  <c r="D343" i="15" s="1"/>
  <c r="E343" i="11"/>
  <c r="D343" i="11" s="1"/>
  <c r="I344" i="6"/>
  <c r="E344" i="6" s="1"/>
  <c r="G344" i="3"/>
  <c r="D344" i="3" s="1"/>
  <c r="E344" i="14"/>
  <c r="D344" i="14" s="1"/>
  <c r="E344" i="13"/>
  <c r="D344" i="13" s="1"/>
  <c r="E344" i="4"/>
  <c r="D344" i="4" s="1"/>
  <c r="E344" i="5"/>
  <c r="D344" i="5" s="1"/>
  <c r="E344" i="11"/>
  <c r="D344" i="11" s="1"/>
  <c r="E344" i="15"/>
  <c r="D344" i="15" s="1"/>
  <c r="E344" i="12"/>
  <c r="D344" i="12" s="1"/>
  <c r="I275" i="6"/>
  <c r="E275" i="6" s="1"/>
  <c r="G275" i="3"/>
  <c r="D275" i="3" s="1"/>
  <c r="E275" i="14"/>
  <c r="D275" i="14" s="1"/>
  <c r="E275" i="5"/>
  <c r="D275" i="5" s="1"/>
  <c r="E275" i="13"/>
  <c r="D275" i="13" s="1"/>
  <c r="E275" i="4"/>
  <c r="D275" i="4" s="1"/>
  <c r="E275" i="11"/>
  <c r="D275" i="11" s="1"/>
  <c r="E275" i="12"/>
  <c r="D275" i="12" s="1"/>
  <c r="E275" i="15"/>
  <c r="D275" i="15" s="1"/>
  <c r="I325" i="6"/>
  <c r="E325" i="6" s="1"/>
  <c r="G325" i="3"/>
  <c r="D325" i="3" s="1"/>
  <c r="E325" i="4"/>
  <c r="D325" i="4" s="1"/>
  <c r="E325" i="11"/>
  <c r="D325" i="11" s="1"/>
  <c r="E325" i="5"/>
  <c r="D325" i="5" s="1"/>
  <c r="E325" i="15"/>
  <c r="D325" i="15" s="1"/>
  <c r="E325" i="13"/>
  <c r="D325" i="13" s="1"/>
  <c r="E325" i="12"/>
  <c r="D325" i="12" s="1"/>
  <c r="E325" i="14"/>
  <c r="D325" i="14" s="1"/>
  <c r="I350" i="6"/>
  <c r="E350" i="6" s="1"/>
  <c r="G350" i="3"/>
  <c r="D350" i="3" s="1"/>
  <c r="E350" i="14"/>
  <c r="D350" i="14" s="1"/>
  <c r="E350" i="5"/>
  <c r="D350" i="5" s="1"/>
  <c r="E350" i="4"/>
  <c r="D350" i="4" s="1"/>
  <c r="E350" i="13"/>
  <c r="D350" i="13" s="1"/>
  <c r="E350" i="15"/>
  <c r="D350" i="15" s="1"/>
  <c r="E350" i="11"/>
  <c r="D350" i="11" s="1"/>
  <c r="E350" i="12"/>
  <c r="D350" i="12" s="1"/>
  <c r="I293" i="6"/>
  <c r="E293" i="6" s="1"/>
  <c r="G293" i="3"/>
  <c r="D293" i="3" s="1"/>
  <c r="E293" i="4"/>
  <c r="D293" i="4" s="1"/>
  <c r="E293" i="14"/>
  <c r="D293" i="14" s="1"/>
  <c r="E293" i="13"/>
  <c r="D293" i="13" s="1"/>
  <c r="E293" i="5"/>
  <c r="D293" i="5" s="1"/>
  <c r="E293" i="11"/>
  <c r="D293" i="11" s="1"/>
  <c r="E293" i="12"/>
  <c r="D293" i="12" s="1"/>
  <c r="E293" i="15"/>
  <c r="D293" i="15" s="1"/>
  <c r="I331" i="6"/>
  <c r="E331" i="6" s="1"/>
  <c r="G331" i="3"/>
  <c r="D331" i="3" s="1"/>
  <c r="E331" i="14"/>
  <c r="D331" i="14" s="1"/>
  <c r="E331" i="4"/>
  <c r="D331" i="4" s="1"/>
  <c r="E331" i="13"/>
  <c r="D331" i="13" s="1"/>
  <c r="E331" i="5"/>
  <c r="D331" i="5" s="1"/>
  <c r="E331" i="12"/>
  <c r="D331" i="12" s="1"/>
  <c r="E331" i="15"/>
  <c r="D331" i="15" s="1"/>
  <c r="E331" i="11"/>
  <c r="D331" i="11" s="1"/>
  <c r="I359" i="6"/>
  <c r="E359" i="6" s="1"/>
  <c r="G359" i="3"/>
  <c r="D359" i="3" s="1"/>
  <c r="E359" i="14"/>
  <c r="D359" i="14" s="1"/>
  <c r="E359" i="13"/>
  <c r="D359" i="13" s="1"/>
  <c r="E359" i="4"/>
  <c r="D359" i="4" s="1"/>
  <c r="E359" i="5"/>
  <c r="D359" i="5" s="1"/>
  <c r="E359" i="15"/>
  <c r="D359" i="15" s="1"/>
  <c r="E359" i="11"/>
  <c r="D359" i="11" s="1"/>
  <c r="E359" i="12"/>
  <c r="D359" i="12" s="1"/>
  <c r="I313" i="6"/>
  <c r="E313" i="6" s="1"/>
  <c r="G313" i="3"/>
  <c r="D313" i="3" s="1"/>
  <c r="E313" i="11"/>
  <c r="D313" i="11" s="1"/>
  <c r="E313" i="12"/>
  <c r="D313" i="12" s="1"/>
  <c r="E313" i="15"/>
  <c r="D313" i="15" s="1"/>
  <c r="E313" i="4"/>
  <c r="D313" i="4" s="1"/>
  <c r="E313" i="5"/>
  <c r="D313" i="5" s="1"/>
  <c r="E313" i="14"/>
  <c r="D313" i="14" s="1"/>
  <c r="E313" i="13"/>
  <c r="D313" i="13" s="1"/>
  <c r="I243" i="6"/>
  <c r="E243" i="6" s="1"/>
  <c r="G243" i="3"/>
  <c r="D243" i="3" s="1"/>
  <c r="E243" i="11"/>
  <c r="D243" i="11" s="1"/>
  <c r="E243" i="15"/>
  <c r="D243" i="15" s="1"/>
  <c r="E243" i="5"/>
  <c r="D243" i="5" s="1"/>
  <c r="E243" i="4"/>
  <c r="D243" i="4" s="1"/>
  <c r="E243" i="12"/>
  <c r="D243" i="12" s="1"/>
  <c r="E243" i="14"/>
  <c r="D243" i="14" s="1"/>
  <c r="E243" i="13"/>
  <c r="D243" i="13" s="1"/>
  <c r="I179" i="6"/>
  <c r="E179" i="6" s="1"/>
  <c r="G179" i="3"/>
  <c r="D179" i="3" s="1"/>
  <c r="E179" i="14"/>
  <c r="E179" i="5"/>
  <c r="E179" i="13"/>
  <c r="E179" i="4"/>
  <c r="E179" i="15"/>
  <c r="E179" i="12"/>
  <c r="E179" i="11"/>
  <c r="I115" i="6"/>
  <c r="E115" i="6" s="1"/>
  <c r="G115" i="3"/>
  <c r="D115" i="3" s="1"/>
  <c r="E115" i="4"/>
  <c r="D115" i="4" s="1"/>
  <c r="E115" i="11"/>
  <c r="D115" i="11" s="1"/>
  <c r="E115" i="5"/>
  <c r="D115" i="5" s="1"/>
  <c r="E115" i="14"/>
  <c r="D115" i="14" s="1"/>
  <c r="E115" i="13"/>
  <c r="D115" i="13" s="1"/>
  <c r="E115" i="15"/>
  <c r="D115" i="15" s="1"/>
  <c r="E115" i="12"/>
  <c r="D115" i="12" s="1"/>
  <c r="I51" i="6"/>
  <c r="E51" i="6" s="1"/>
  <c r="G51" i="3"/>
  <c r="D51" i="3" s="1"/>
  <c r="E51" i="14"/>
  <c r="D51" i="14" s="1"/>
  <c r="E51" i="13"/>
  <c r="D51" i="13" s="1"/>
  <c r="E51" i="4"/>
  <c r="D51" i="4" s="1"/>
  <c r="E51" i="5"/>
  <c r="D51" i="5" s="1"/>
  <c r="E51" i="11"/>
  <c r="D51" i="11" s="1"/>
  <c r="E51" i="15"/>
  <c r="D51" i="15" s="1"/>
  <c r="E51" i="12"/>
  <c r="D51" i="12" s="1"/>
  <c r="I258" i="6"/>
  <c r="E258" i="6" s="1"/>
  <c r="G258" i="3"/>
  <c r="D258" i="3" s="1"/>
  <c r="E258" i="12"/>
  <c r="D258" i="12" s="1"/>
  <c r="E258" i="15"/>
  <c r="D258" i="15" s="1"/>
  <c r="E258" i="14"/>
  <c r="D258" i="14" s="1"/>
  <c r="E258" i="11"/>
  <c r="D258" i="11" s="1"/>
  <c r="E258" i="4"/>
  <c r="D258" i="4" s="1"/>
  <c r="E258" i="5"/>
  <c r="D258" i="5" s="1"/>
  <c r="E258" i="13"/>
  <c r="D258" i="13" s="1"/>
  <c r="I194" i="6"/>
  <c r="E194" i="6" s="1"/>
  <c r="G194" i="3"/>
  <c r="D194" i="3" s="1"/>
  <c r="E194" i="14"/>
  <c r="D194" i="14" s="1"/>
  <c r="E194" i="4"/>
  <c r="D194" i="4" s="1"/>
  <c r="E194" i="11"/>
  <c r="D194" i="11" s="1"/>
  <c r="E194" i="5"/>
  <c r="D194" i="5" s="1"/>
  <c r="E194" i="13"/>
  <c r="D194" i="13" s="1"/>
  <c r="E194" i="15"/>
  <c r="D194" i="15" s="1"/>
  <c r="E194" i="12"/>
  <c r="D194" i="12" s="1"/>
  <c r="I130" i="6"/>
  <c r="E130" i="6" s="1"/>
  <c r="G130" i="3"/>
  <c r="D130" i="3" s="1"/>
  <c r="E130" i="15"/>
  <c r="D130" i="15" s="1"/>
  <c r="E130" i="11"/>
  <c r="D130" i="11" s="1"/>
  <c r="E130" i="4"/>
  <c r="D130" i="4" s="1"/>
  <c r="E130" i="12"/>
  <c r="D130" i="12" s="1"/>
  <c r="E130" i="5"/>
  <c r="D130" i="5" s="1"/>
  <c r="E130" i="14"/>
  <c r="D130" i="14" s="1"/>
  <c r="E130" i="13"/>
  <c r="D130" i="13" s="1"/>
  <c r="I66" i="6"/>
  <c r="E66" i="6" s="1"/>
  <c r="G66" i="3"/>
  <c r="D66" i="3" s="1"/>
  <c r="E66" i="5"/>
  <c r="E66" i="4"/>
  <c r="E66" i="14"/>
  <c r="E66" i="13"/>
  <c r="E66" i="12"/>
  <c r="E66" i="11"/>
  <c r="E66" i="15"/>
  <c r="I265" i="6"/>
  <c r="E265" i="6" s="1"/>
  <c r="G265" i="3"/>
  <c r="D265" i="3" s="1"/>
  <c r="E265" i="13"/>
  <c r="D265" i="13" s="1"/>
  <c r="E265" i="5"/>
  <c r="D265" i="5" s="1"/>
  <c r="E265" i="4"/>
  <c r="D265" i="4" s="1"/>
  <c r="E265" i="14"/>
  <c r="D265" i="14" s="1"/>
  <c r="E265" i="11"/>
  <c r="D265" i="11" s="1"/>
  <c r="E265" i="12"/>
  <c r="D265" i="12" s="1"/>
  <c r="E265" i="15"/>
  <c r="D265" i="15" s="1"/>
  <c r="I201" i="6"/>
  <c r="E201" i="6" s="1"/>
  <c r="G201" i="3"/>
  <c r="D201" i="3" s="1"/>
  <c r="E201" i="11"/>
  <c r="D201" i="11" s="1"/>
  <c r="E201" i="5"/>
  <c r="D201" i="5" s="1"/>
  <c r="E201" i="15"/>
  <c r="D201" i="15" s="1"/>
  <c r="E201" i="12"/>
  <c r="D201" i="12" s="1"/>
  <c r="E201" i="4"/>
  <c r="D201" i="4" s="1"/>
  <c r="E201" i="14"/>
  <c r="D201" i="14" s="1"/>
  <c r="E201" i="13"/>
  <c r="D201" i="13" s="1"/>
  <c r="I137" i="6"/>
  <c r="E137" i="6" s="1"/>
  <c r="G137" i="3"/>
  <c r="D137" i="3" s="1"/>
  <c r="E137" i="14"/>
  <c r="D137" i="14" s="1"/>
  <c r="E137" i="5"/>
  <c r="D137" i="5" s="1"/>
  <c r="E137" i="4"/>
  <c r="D137" i="4" s="1"/>
  <c r="E137" i="13"/>
  <c r="D137" i="13" s="1"/>
  <c r="E137" i="12"/>
  <c r="D137" i="12" s="1"/>
  <c r="E137" i="11"/>
  <c r="D137" i="11" s="1"/>
  <c r="E137" i="15"/>
  <c r="D137" i="15" s="1"/>
  <c r="I73" i="6"/>
  <c r="E73" i="6" s="1"/>
  <c r="G73" i="3"/>
  <c r="D73" i="3" s="1"/>
  <c r="E73" i="11"/>
  <c r="D73" i="11" s="1"/>
  <c r="E73" i="4"/>
  <c r="D73" i="4" s="1"/>
  <c r="E73" i="5"/>
  <c r="D73" i="5" s="1"/>
  <c r="E73" i="12"/>
  <c r="D73" i="12" s="1"/>
  <c r="E73" i="14"/>
  <c r="D73" i="14" s="1"/>
  <c r="E73" i="13"/>
  <c r="D73" i="13" s="1"/>
  <c r="E73" i="15"/>
  <c r="D73" i="15" s="1"/>
  <c r="I9" i="6"/>
  <c r="E9" i="6" s="1"/>
  <c r="G9" i="3"/>
  <c r="D9" i="3" s="1"/>
  <c r="E9" i="4"/>
  <c r="D9" i="4" s="1"/>
  <c r="E9" i="5"/>
  <c r="D9" i="5" s="1"/>
  <c r="E9" i="13"/>
  <c r="D9" i="13" s="1"/>
  <c r="E9" i="15"/>
  <c r="D9" i="15" s="1"/>
  <c r="E9" i="11"/>
  <c r="D9" i="11" s="1"/>
  <c r="E9" i="12"/>
  <c r="D9" i="12" s="1"/>
  <c r="E9" i="14"/>
  <c r="D9" i="14" s="1"/>
  <c r="I264" i="6"/>
  <c r="E264" i="6" s="1"/>
  <c r="G264" i="3"/>
  <c r="D264" i="3" s="1"/>
  <c r="E264" i="4"/>
  <c r="D264" i="4" s="1"/>
  <c r="E264" i="5"/>
  <c r="D264" i="5" s="1"/>
  <c r="E264" i="14"/>
  <c r="D264" i="14" s="1"/>
  <c r="E264" i="11"/>
  <c r="D264" i="11" s="1"/>
  <c r="E264" i="13"/>
  <c r="D264" i="13" s="1"/>
  <c r="E264" i="15"/>
  <c r="D264" i="15" s="1"/>
  <c r="E264" i="12"/>
  <c r="D264" i="12" s="1"/>
  <c r="I200" i="6"/>
  <c r="E200" i="6" s="1"/>
  <c r="G200" i="3"/>
  <c r="D200" i="3" s="1"/>
  <c r="E200" i="12"/>
  <c r="D200" i="12" s="1"/>
  <c r="E200" i="5"/>
  <c r="D200" i="5" s="1"/>
  <c r="E200" i="4"/>
  <c r="D200" i="4" s="1"/>
  <c r="E200" i="15"/>
  <c r="D200" i="15" s="1"/>
  <c r="E200" i="11"/>
  <c r="D200" i="11" s="1"/>
  <c r="E200" i="14"/>
  <c r="D200" i="14" s="1"/>
  <c r="E200" i="13"/>
  <c r="D200" i="13" s="1"/>
  <c r="I136" i="6"/>
  <c r="E136" i="6" s="1"/>
  <c r="G136" i="3"/>
  <c r="D136" i="3" s="1"/>
  <c r="E136" i="13"/>
  <c r="D136" i="13" s="1"/>
  <c r="E136" i="4"/>
  <c r="D136" i="4" s="1"/>
  <c r="E136" i="14"/>
  <c r="D136" i="14" s="1"/>
  <c r="E136" i="5"/>
  <c r="D136" i="5" s="1"/>
  <c r="E136" i="11"/>
  <c r="D136" i="11" s="1"/>
  <c r="E136" i="15"/>
  <c r="D136" i="15" s="1"/>
  <c r="E136" i="12"/>
  <c r="D136" i="12" s="1"/>
  <c r="I72" i="6"/>
  <c r="E72" i="6" s="1"/>
  <c r="G72" i="3"/>
  <c r="D72" i="3" s="1"/>
  <c r="E72" i="11"/>
  <c r="D72" i="11" s="1"/>
  <c r="E72" i="4"/>
  <c r="D72" i="4" s="1"/>
  <c r="E72" i="14"/>
  <c r="D72" i="14" s="1"/>
  <c r="E72" i="5"/>
  <c r="D72" i="5" s="1"/>
  <c r="E72" i="15"/>
  <c r="D72" i="15" s="1"/>
  <c r="E72" i="12"/>
  <c r="D72" i="12" s="1"/>
  <c r="E72" i="13"/>
  <c r="D72" i="13" s="1"/>
  <c r="I8" i="6"/>
  <c r="E8" i="6" s="1"/>
  <c r="G8" i="3"/>
  <c r="D8" i="3" s="1"/>
  <c r="E8" i="4"/>
  <c r="D8" i="4" s="1"/>
  <c r="E8" i="13"/>
  <c r="D8" i="13" s="1"/>
  <c r="E8" i="5"/>
  <c r="D8" i="5" s="1"/>
  <c r="E8" i="15"/>
  <c r="D8" i="15" s="1"/>
  <c r="E8" i="14"/>
  <c r="D8" i="14" s="1"/>
  <c r="E8" i="12"/>
  <c r="D8" i="12" s="1"/>
  <c r="E8" i="11"/>
  <c r="D8" i="11" s="1"/>
  <c r="I207" i="6"/>
  <c r="E207" i="6" s="1"/>
  <c r="G207" i="3"/>
  <c r="D207" i="3" s="1"/>
  <c r="E207" i="13"/>
  <c r="E207" i="4"/>
  <c r="E207" i="14"/>
  <c r="E207" i="5"/>
  <c r="E207" i="12"/>
  <c r="E207" i="11"/>
  <c r="E207" i="15"/>
  <c r="I143" i="6"/>
  <c r="E143" i="6" s="1"/>
  <c r="G143" i="3"/>
  <c r="D143" i="3" s="1"/>
  <c r="E143" i="4"/>
  <c r="D143" i="4" s="1"/>
  <c r="E143" i="11"/>
  <c r="D143" i="11" s="1"/>
  <c r="E143" i="12"/>
  <c r="D143" i="12" s="1"/>
  <c r="E143" i="5"/>
  <c r="D143" i="5" s="1"/>
  <c r="E143" i="15"/>
  <c r="D143" i="15" s="1"/>
  <c r="E143" i="14"/>
  <c r="D143" i="14" s="1"/>
  <c r="E143" i="13"/>
  <c r="D143" i="13" s="1"/>
  <c r="I79" i="6"/>
  <c r="E79" i="6" s="1"/>
  <c r="G79" i="3"/>
  <c r="D79" i="3" s="1"/>
  <c r="E79" i="4"/>
  <c r="D79" i="4" s="1"/>
  <c r="E79" i="14"/>
  <c r="D79" i="14" s="1"/>
  <c r="E79" i="13"/>
  <c r="D79" i="13" s="1"/>
  <c r="E79" i="5"/>
  <c r="D79" i="5" s="1"/>
  <c r="E79" i="11"/>
  <c r="D79" i="11" s="1"/>
  <c r="E79" i="15"/>
  <c r="D79" i="15" s="1"/>
  <c r="E79" i="12"/>
  <c r="D79" i="12" s="1"/>
  <c r="I15" i="6"/>
  <c r="E15" i="6" s="1"/>
  <c r="G15" i="3"/>
  <c r="D15" i="3" s="1"/>
  <c r="E15" i="15"/>
  <c r="D15" i="15" s="1"/>
  <c r="E15" i="4"/>
  <c r="D15" i="4" s="1"/>
  <c r="E15" i="11"/>
  <c r="D15" i="11" s="1"/>
  <c r="E15" i="13"/>
  <c r="D15" i="13" s="1"/>
  <c r="E15" i="14"/>
  <c r="D15" i="14" s="1"/>
  <c r="E15" i="12"/>
  <c r="D15" i="12" s="1"/>
  <c r="E15" i="5"/>
  <c r="D15" i="5" s="1"/>
  <c r="I262" i="6"/>
  <c r="E262" i="6" s="1"/>
  <c r="G262" i="3"/>
  <c r="D262" i="3" s="1"/>
  <c r="E262" i="14"/>
  <c r="E262" i="13"/>
  <c r="E262" i="5"/>
  <c r="E262" i="4"/>
  <c r="E262" i="15"/>
  <c r="E262" i="12"/>
  <c r="E262" i="11"/>
  <c r="I198" i="6"/>
  <c r="E198" i="6" s="1"/>
  <c r="G198" i="3"/>
  <c r="D198" i="3" s="1"/>
  <c r="E198" i="11"/>
  <c r="D198" i="11" s="1"/>
  <c r="E198" i="4"/>
  <c r="D198" i="4" s="1"/>
  <c r="E198" i="12"/>
  <c r="D198" i="12" s="1"/>
  <c r="E198" i="13"/>
  <c r="D198" i="13" s="1"/>
  <c r="E198" i="5"/>
  <c r="D198" i="5" s="1"/>
  <c r="E198" i="14"/>
  <c r="D198" i="14" s="1"/>
  <c r="E198" i="15"/>
  <c r="D198" i="15" s="1"/>
  <c r="I134" i="6"/>
  <c r="E134" i="6" s="1"/>
  <c r="G134" i="3"/>
  <c r="D134" i="3" s="1"/>
  <c r="E134" i="14"/>
  <c r="D134" i="14" s="1"/>
  <c r="E134" i="4"/>
  <c r="D134" i="4" s="1"/>
  <c r="E134" i="5"/>
  <c r="D134" i="5" s="1"/>
  <c r="E134" i="13"/>
  <c r="D134" i="13" s="1"/>
  <c r="E134" i="12"/>
  <c r="D134" i="12" s="1"/>
  <c r="E134" i="11"/>
  <c r="D134" i="11" s="1"/>
  <c r="E134" i="15"/>
  <c r="D134" i="15" s="1"/>
  <c r="I70" i="6"/>
  <c r="E70" i="6" s="1"/>
  <c r="G70" i="3"/>
  <c r="D70" i="3" s="1"/>
  <c r="E70" i="13"/>
  <c r="D70" i="13" s="1"/>
  <c r="E70" i="14"/>
  <c r="D70" i="14" s="1"/>
  <c r="E70" i="5"/>
  <c r="D70" i="5" s="1"/>
  <c r="E70" i="4"/>
  <c r="D70" i="4" s="1"/>
  <c r="E70" i="12"/>
  <c r="D70" i="12" s="1"/>
  <c r="E70" i="11"/>
  <c r="D70" i="11" s="1"/>
  <c r="E70" i="15"/>
  <c r="D70" i="15" s="1"/>
  <c r="I6" i="6"/>
  <c r="E6" i="6" s="1"/>
  <c r="G6" i="3"/>
  <c r="D6" i="3" s="1"/>
  <c r="E6" i="4"/>
  <c r="D6" i="4" s="1"/>
  <c r="E6" i="5"/>
  <c r="D6" i="5" s="1"/>
  <c r="E6" i="13"/>
  <c r="D6" i="13" s="1"/>
  <c r="E6" i="14"/>
  <c r="D6" i="14" s="1"/>
  <c r="E6" i="12"/>
  <c r="D6" i="12" s="1"/>
  <c r="E6" i="15"/>
  <c r="D6" i="15" s="1"/>
  <c r="E6" i="11"/>
  <c r="D6" i="11" s="1"/>
  <c r="I205" i="6"/>
  <c r="E205" i="6" s="1"/>
  <c r="G205" i="3"/>
  <c r="D205" i="3" s="1"/>
  <c r="E205" i="13"/>
  <c r="D205" i="13" s="1"/>
  <c r="E205" i="11"/>
  <c r="D205" i="11" s="1"/>
  <c r="E205" i="14"/>
  <c r="D205" i="14" s="1"/>
  <c r="E205" i="5"/>
  <c r="D205" i="5" s="1"/>
  <c r="E205" i="4"/>
  <c r="D205" i="4" s="1"/>
  <c r="E205" i="15"/>
  <c r="D205" i="15" s="1"/>
  <c r="E205" i="12"/>
  <c r="D205" i="12" s="1"/>
  <c r="I141" i="6"/>
  <c r="E141" i="6" s="1"/>
  <c r="G141" i="3"/>
  <c r="D141" i="3" s="1"/>
  <c r="E141" i="4"/>
  <c r="D141" i="4" s="1"/>
  <c r="E141" i="11"/>
  <c r="D141" i="11" s="1"/>
  <c r="E141" i="12"/>
  <c r="D141" i="12" s="1"/>
  <c r="E141" i="5"/>
  <c r="D141" i="5" s="1"/>
  <c r="E141" i="14"/>
  <c r="D141" i="14" s="1"/>
  <c r="E141" i="13"/>
  <c r="D141" i="13" s="1"/>
  <c r="E141" i="15"/>
  <c r="D141" i="15" s="1"/>
  <c r="I77" i="6"/>
  <c r="E77" i="6" s="1"/>
  <c r="G77" i="3"/>
  <c r="D77" i="3" s="1"/>
  <c r="E77" i="13"/>
  <c r="D77" i="13" s="1"/>
  <c r="E77" i="4"/>
  <c r="D77" i="4" s="1"/>
  <c r="E77" i="5"/>
  <c r="D77" i="5" s="1"/>
  <c r="E77" i="14"/>
  <c r="D77" i="14" s="1"/>
  <c r="E77" i="15"/>
  <c r="D77" i="15" s="1"/>
  <c r="E77" i="11"/>
  <c r="D77" i="11" s="1"/>
  <c r="E77" i="12"/>
  <c r="D77" i="12" s="1"/>
  <c r="I13" i="6"/>
  <c r="E13" i="6" s="1"/>
  <c r="G13" i="3"/>
  <c r="D13" i="3" s="1"/>
  <c r="E13" i="14"/>
  <c r="D13" i="14" s="1"/>
  <c r="E13" i="12"/>
  <c r="D13" i="12" s="1"/>
  <c r="E13" i="15"/>
  <c r="D13" i="15" s="1"/>
  <c r="E13" i="11"/>
  <c r="D13" i="11" s="1"/>
  <c r="E13" i="5"/>
  <c r="D13" i="5" s="1"/>
  <c r="E13" i="13"/>
  <c r="D13" i="13" s="1"/>
  <c r="E13" i="4"/>
  <c r="D13" i="4" s="1"/>
  <c r="I212" i="6"/>
  <c r="E212" i="6" s="1"/>
  <c r="G212" i="3"/>
  <c r="D212" i="3" s="1"/>
  <c r="E212" i="11"/>
  <c r="D212" i="11" s="1"/>
  <c r="E212" i="4"/>
  <c r="D212" i="4" s="1"/>
  <c r="E212" i="15"/>
  <c r="D212" i="15" s="1"/>
  <c r="E212" i="12"/>
  <c r="D212" i="12" s="1"/>
  <c r="E212" i="14"/>
  <c r="D212" i="14" s="1"/>
  <c r="E212" i="5"/>
  <c r="D212" i="5" s="1"/>
  <c r="E212" i="13"/>
  <c r="D212" i="13" s="1"/>
  <c r="I148" i="6"/>
  <c r="E148" i="6" s="1"/>
  <c r="G148" i="3"/>
  <c r="D148" i="3" s="1"/>
  <c r="E148" i="14"/>
  <c r="D148" i="14" s="1"/>
  <c r="E148" i="5"/>
  <c r="D148" i="5" s="1"/>
  <c r="E148" i="4"/>
  <c r="D148" i="4" s="1"/>
  <c r="E148" i="13"/>
  <c r="D148" i="13" s="1"/>
  <c r="E148" i="11"/>
  <c r="D148" i="11" s="1"/>
  <c r="E148" i="15"/>
  <c r="D148" i="15" s="1"/>
  <c r="E148" i="12"/>
  <c r="D148" i="12" s="1"/>
  <c r="I84" i="6"/>
  <c r="E84" i="6" s="1"/>
  <c r="G84" i="3"/>
  <c r="D84" i="3" s="1"/>
  <c r="E84" i="14"/>
  <c r="D84" i="14" s="1"/>
  <c r="E84" i="5"/>
  <c r="D84" i="5" s="1"/>
  <c r="E84" i="13"/>
  <c r="D84" i="13" s="1"/>
  <c r="E84" i="4"/>
  <c r="D84" i="4" s="1"/>
  <c r="E84" i="12"/>
  <c r="D84" i="12" s="1"/>
  <c r="E84" i="11"/>
  <c r="D84" i="11" s="1"/>
  <c r="E84" i="15"/>
  <c r="D84" i="15" s="1"/>
  <c r="I20" i="6"/>
  <c r="E20" i="6" s="1"/>
  <c r="G20" i="3"/>
  <c r="D20" i="3" s="1"/>
  <c r="E20" i="5"/>
  <c r="D20" i="5" s="1"/>
  <c r="E20" i="15"/>
  <c r="D20" i="15" s="1"/>
  <c r="E20" i="14"/>
  <c r="D20" i="14" s="1"/>
  <c r="E20" i="12"/>
  <c r="D20" i="12" s="1"/>
  <c r="E20" i="4"/>
  <c r="D20" i="4" s="1"/>
  <c r="E20" i="11"/>
  <c r="D20" i="11" s="1"/>
  <c r="E20" i="13"/>
  <c r="D20" i="13" s="1"/>
  <c r="I328" i="6"/>
  <c r="E328" i="6" s="1"/>
  <c r="G328" i="3"/>
  <c r="D328" i="3" s="1"/>
  <c r="E328" i="11"/>
  <c r="D328" i="11" s="1"/>
  <c r="E328" i="4"/>
  <c r="D328" i="4" s="1"/>
  <c r="E328" i="15"/>
  <c r="D328" i="15" s="1"/>
  <c r="E328" i="12"/>
  <c r="D328" i="12" s="1"/>
  <c r="E328" i="5"/>
  <c r="D328" i="5" s="1"/>
  <c r="E328" i="14"/>
  <c r="D328" i="14" s="1"/>
  <c r="E328" i="13"/>
  <c r="D328" i="13" s="1"/>
  <c r="I327" i="6"/>
  <c r="E327" i="6" s="1"/>
  <c r="G327" i="3"/>
  <c r="D327" i="3" s="1"/>
  <c r="E327" i="15"/>
  <c r="D327" i="15" s="1"/>
  <c r="E327" i="12"/>
  <c r="D327" i="12" s="1"/>
  <c r="E327" i="11"/>
  <c r="D327" i="11" s="1"/>
  <c r="E327" i="4"/>
  <c r="D327" i="4" s="1"/>
  <c r="E327" i="5"/>
  <c r="D327" i="5" s="1"/>
  <c r="E327" i="14"/>
  <c r="D327" i="14" s="1"/>
  <c r="E327" i="13"/>
  <c r="D327" i="13" s="1"/>
  <c r="I342" i="6"/>
  <c r="E342" i="6" s="1"/>
  <c r="G342" i="3"/>
  <c r="D342" i="3" s="1"/>
  <c r="E342" i="4"/>
  <c r="D342" i="4" s="1"/>
  <c r="E342" i="15"/>
  <c r="D342" i="15" s="1"/>
  <c r="E342" i="5"/>
  <c r="D342" i="5" s="1"/>
  <c r="E342" i="12"/>
  <c r="D342" i="12" s="1"/>
  <c r="E342" i="11"/>
  <c r="D342" i="11" s="1"/>
  <c r="E342" i="14"/>
  <c r="D342" i="14" s="1"/>
  <c r="E342" i="13"/>
  <c r="D342" i="13" s="1"/>
  <c r="I329" i="6"/>
  <c r="E329" i="6" s="1"/>
  <c r="G329" i="3"/>
  <c r="D329" i="3" s="1"/>
  <c r="E329" i="14"/>
  <c r="D329" i="14" s="1"/>
  <c r="E329" i="5"/>
  <c r="D329" i="5" s="1"/>
  <c r="E329" i="4"/>
  <c r="D329" i="4" s="1"/>
  <c r="E329" i="13"/>
  <c r="D329" i="13" s="1"/>
  <c r="E329" i="12"/>
  <c r="D329" i="12" s="1"/>
  <c r="E329" i="11"/>
  <c r="D329" i="11" s="1"/>
  <c r="E329" i="15"/>
  <c r="D329" i="15" s="1"/>
  <c r="I316" i="6"/>
  <c r="E316" i="6" s="1"/>
  <c r="G316" i="3"/>
  <c r="D316" i="3" s="1"/>
  <c r="E316" i="14"/>
  <c r="D316" i="14" s="1"/>
  <c r="E316" i="5"/>
  <c r="D316" i="5" s="1"/>
  <c r="E316" i="4"/>
  <c r="D316" i="4" s="1"/>
  <c r="E316" i="13"/>
  <c r="D316" i="13" s="1"/>
  <c r="E316" i="11"/>
  <c r="D316" i="11" s="1"/>
  <c r="E316" i="15"/>
  <c r="D316" i="15" s="1"/>
  <c r="E316" i="12"/>
  <c r="D316" i="12" s="1"/>
  <c r="I356" i="6"/>
  <c r="E356" i="6" s="1"/>
  <c r="G356" i="3"/>
  <c r="D356" i="3" s="1"/>
  <c r="E356" i="11"/>
  <c r="D356" i="11" s="1"/>
  <c r="E356" i="5"/>
  <c r="D356" i="5" s="1"/>
  <c r="E356" i="15"/>
  <c r="D356" i="15" s="1"/>
  <c r="E356" i="12"/>
  <c r="D356" i="12" s="1"/>
  <c r="E356" i="4"/>
  <c r="D356" i="4" s="1"/>
  <c r="E356" i="13"/>
  <c r="D356" i="13" s="1"/>
  <c r="E356" i="14"/>
  <c r="D356" i="14" s="1"/>
  <c r="I283" i="6"/>
  <c r="E283" i="6" s="1"/>
  <c r="G283" i="3"/>
  <c r="D283" i="3" s="1"/>
  <c r="E283" i="11"/>
  <c r="D283" i="11" s="1"/>
  <c r="E283" i="4"/>
  <c r="D283" i="4" s="1"/>
  <c r="E283" i="14"/>
  <c r="D283" i="14" s="1"/>
  <c r="E283" i="5"/>
  <c r="D283" i="5" s="1"/>
  <c r="E283" i="12"/>
  <c r="D283" i="12" s="1"/>
  <c r="E283" i="13"/>
  <c r="D283" i="13" s="1"/>
  <c r="E283" i="15"/>
  <c r="D283" i="15" s="1"/>
  <c r="I323" i="6"/>
  <c r="E323" i="6" s="1"/>
  <c r="G323" i="3"/>
  <c r="D323" i="3" s="1"/>
  <c r="E323" i="4"/>
  <c r="D323" i="4" s="1"/>
  <c r="E323" i="11"/>
  <c r="D323" i="11" s="1"/>
  <c r="E323" i="12"/>
  <c r="D323" i="12" s="1"/>
  <c r="E323" i="13"/>
  <c r="D323" i="13" s="1"/>
  <c r="E323" i="15"/>
  <c r="D323" i="15" s="1"/>
  <c r="E323" i="5"/>
  <c r="D323" i="5" s="1"/>
  <c r="E323" i="14"/>
  <c r="D323" i="14" s="1"/>
  <c r="I358" i="6"/>
  <c r="E358" i="6" s="1"/>
  <c r="G358" i="3"/>
  <c r="D358" i="3" s="1"/>
  <c r="E358" i="14"/>
  <c r="D358" i="14" s="1"/>
  <c r="E358" i="13"/>
  <c r="D358" i="13" s="1"/>
  <c r="E358" i="5"/>
  <c r="D358" i="5" s="1"/>
  <c r="E358" i="4"/>
  <c r="D358" i="4" s="1"/>
  <c r="E358" i="11"/>
  <c r="D358" i="11" s="1"/>
  <c r="E358" i="12"/>
  <c r="D358" i="12" s="1"/>
  <c r="E358" i="15"/>
  <c r="D358" i="15" s="1"/>
  <c r="I301" i="6"/>
  <c r="E301" i="6" s="1"/>
  <c r="G301" i="3"/>
  <c r="D301" i="3" s="1"/>
  <c r="E301" i="14"/>
  <c r="D301" i="14" s="1"/>
  <c r="E301" i="4"/>
  <c r="D301" i="4" s="1"/>
  <c r="E301" i="13"/>
  <c r="D301" i="13" s="1"/>
  <c r="E301" i="5"/>
  <c r="D301" i="5" s="1"/>
  <c r="E301" i="11"/>
  <c r="D301" i="11" s="1"/>
  <c r="E301" i="12"/>
  <c r="D301" i="12" s="1"/>
  <c r="E301" i="15"/>
  <c r="D301" i="15" s="1"/>
  <c r="I235" i="6"/>
  <c r="E235" i="6" s="1"/>
  <c r="G235" i="3"/>
  <c r="D235" i="3" s="1"/>
  <c r="E235" i="14"/>
  <c r="E235" i="4"/>
  <c r="E235" i="5"/>
  <c r="E235" i="13"/>
  <c r="E235" i="11"/>
  <c r="E235" i="15"/>
  <c r="E235" i="12"/>
  <c r="I171" i="6"/>
  <c r="E171" i="6" s="1"/>
  <c r="G171" i="3"/>
  <c r="D171" i="3" s="1"/>
  <c r="E171" i="11"/>
  <c r="D171" i="11" s="1"/>
  <c r="E171" i="4"/>
  <c r="D171" i="4" s="1"/>
  <c r="E171" i="5"/>
  <c r="D171" i="5" s="1"/>
  <c r="E171" i="15"/>
  <c r="D171" i="15" s="1"/>
  <c r="E171" i="14"/>
  <c r="D171" i="14" s="1"/>
  <c r="E171" i="13"/>
  <c r="D171" i="13" s="1"/>
  <c r="E171" i="12"/>
  <c r="D171" i="12" s="1"/>
  <c r="I107" i="6"/>
  <c r="E107" i="6" s="1"/>
  <c r="G107" i="3"/>
  <c r="D107" i="3" s="1"/>
  <c r="E107" i="14"/>
  <c r="D107" i="14" s="1"/>
  <c r="E107" i="5"/>
  <c r="D107" i="5" s="1"/>
  <c r="E107" i="11"/>
  <c r="D107" i="11" s="1"/>
  <c r="E107" i="4"/>
  <c r="D107" i="4" s="1"/>
  <c r="E107" i="13"/>
  <c r="D107" i="13" s="1"/>
  <c r="E107" i="12"/>
  <c r="D107" i="12" s="1"/>
  <c r="E107" i="15"/>
  <c r="D107" i="15" s="1"/>
  <c r="I43" i="6"/>
  <c r="E43" i="6" s="1"/>
  <c r="G43" i="3"/>
  <c r="D43" i="3" s="1"/>
  <c r="E43" i="11"/>
  <c r="D43" i="11" s="1"/>
  <c r="E43" i="4"/>
  <c r="D43" i="4" s="1"/>
  <c r="E43" i="12"/>
  <c r="D43" i="12" s="1"/>
  <c r="E43" i="13"/>
  <c r="D43" i="13" s="1"/>
  <c r="E43" i="15"/>
  <c r="D43" i="15" s="1"/>
  <c r="E43" i="14"/>
  <c r="D43" i="14" s="1"/>
  <c r="E43" i="5"/>
  <c r="D43" i="5" s="1"/>
  <c r="I250" i="6"/>
  <c r="E250" i="6" s="1"/>
  <c r="G250" i="3"/>
  <c r="D250" i="3" s="1"/>
  <c r="E250" i="14"/>
  <c r="D250" i="14" s="1"/>
  <c r="E250" i="5"/>
  <c r="D250" i="5" s="1"/>
  <c r="E250" i="13"/>
  <c r="D250" i="13" s="1"/>
  <c r="E250" i="4"/>
  <c r="D250" i="4" s="1"/>
  <c r="E250" i="12"/>
  <c r="D250" i="12" s="1"/>
  <c r="E250" i="15"/>
  <c r="D250" i="15" s="1"/>
  <c r="E250" i="11"/>
  <c r="D250" i="11" s="1"/>
  <c r="I186" i="6"/>
  <c r="E186" i="6" s="1"/>
  <c r="G186" i="3"/>
  <c r="D186" i="3" s="1"/>
  <c r="E186" i="12"/>
  <c r="D186" i="12" s="1"/>
  <c r="E186" i="4"/>
  <c r="D186" i="4" s="1"/>
  <c r="E186" i="5"/>
  <c r="D186" i="5" s="1"/>
  <c r="E186" i="15"/>
  <c r="D186" i="15" s="1"/>
  <c r="E186" i="11"/>
  <c r="D186" i="11" s="1"/>
  <c r="E186" i="13"/>
  <c r="D186" i="13" s="1"/>
  <c r="E186" i="14"/>
  <c r="D186" i="14" s="1"/>
  <c r="I122" i="6"/>
  <c r="E122" i="6" s="1"/>
  <c r="G122" i="3"/>
  <c r="D122" i="3" s="1"/>
  <c r="E122" i="14"/>
  <c r="E122" i="5"/>
  <c r="E122" i="13"/>
  <c r="E122" i="4"/>
  <c r="E122" i="11"/>
  <c r="E122" i="15"/>
  <c r="E122" i="12"/>
  <c r="I58" i="6"/>
  <c r="E58" i="6" s="1"/>
  <c r="G58" i="3"/>
  <c r="D58" i="3" s="1"/>
  <c r="E58" i="4"/>
  <c r="D58" i="4" s="1"/>
  <c r="E58" i="11"/>
  <c r="D58" i="11" s="1"/>
  <c r="E58" i="5"/>
  <c r="D58" i="5" s="1"/>
  <c r="E58" i="12"/>
  <c r="D58" i="12" s="1"/>
  <c r="E58" i="14"/>
  <c r="D58" i="14" s="1"/>
  <c r="E58" i="15"/>
  <c r="D58" i="15" s="1"/>
  <c r="E58" i="13"/>
  <c r="D58" i="13" s="1"/>
  <c r="I257" i="6"/>
  <c r="E257" i="6" s="1"/>
  <c r="G257" i="3"/>
  <c r="D257" i="3" s="1"/>
  <c r="E257" i="15"/>
  <c r="D257" i="15" s="1"/>
  <c r="E257" i="5"/>
  <c r="D257" i="5" s="1"/>
  <c r="E257" i="4"/>
  <c r="D257" i="4" s="1"/>
  <c r="E257" i="14"/>
  <c r="D257" i="14" s="1"/>
  <c r="E257" i="12"/>
  <c r="D257" i="12" s="1"/>
  <c r="E257" i="11"/>
  <c r="D257" i="11" s="1"/>
  <c r="E257" i="13"/>
  <c r="D257" i="13" s="1"/>
  <c r="I193" i="6"/>
  <c r="E193" i="6" s="1"/>
  <c r="G193" i="3"/>
  <c r="D193" i="3" s="1"/>
  <c r="E193" i="5"/>
  <c r="D193" i="5" s="1"/>
  <c r="E193" i="4"/>
  <c r="D193" i="4" s="1"/>
  <c r="E193" i="14"/>
  <c r="D193" i="14" s="1"/>
  <c r="E193" i="13"/>
  <c r="D193" i="13" s="1"/>
  <c r="E193" i="15"/>
  <c r="D193" i="15" s="1"/>
  <c r="E193" i="11"/>
  <c r="D193" i="11" s="1"/>
  <c r="E193" i="12"/>
  <c r="D193" i="12" s="1"/>
  <c r="I129" i="6"/>
  <c r="E129" i="6" s="1"/>
  <c r="G129" i="3"/>
  <c r="D129" i="3" s="1"/>
  <c r="E129" i="4"/>
  <c r="D129" i="4" s="1"/>
  <c r="E129" i="11"/>
  <c r="D129" i="11" s="1"/>
  <c r="E129" i="12"/>
  <c r="D129" i="12" s="1"/>
  <c r="E129" i="15"/>
  <c r="D129" i="15" s="1"/>
  <c r="E129" i="13"/>
  <c r="D129" i="13" s="1"/>
  <c r="E129" i="5"/>
  <c r="D129" i="5" s="1"/>
  <c r="E129" i="14"/>
  <c r="D129" i="14" s="1"/>
  <c r="I65" i="6"/>
  <c r="E65" i="6" s="1"/>
  <c r="G65" i="3"/>
  <c r="D65" i="3" s="1"/>
  <c r="E65" i="11"/>
  <c r="D65" i="11" s="1"/>
  <c r="E65" i="14"/>
  <c r="D65" i="14" s="1"/>
  <c r="E65" i="5"/>
  <c r="D65" i="5" s="1"/>
  <c r="E65" i="4"/>
  <c r="D65" i="4" s="1"/>
  <c r="E65" i="13"/>
  <c r="D65" i="13" s="1"/>
  <c r="E65" i="15"/>
  <c r="D65" i="15" s="1"/>
  <c r="E65" i="12"/>
  <c r="D65" i="12" s="1"/>
  <c r="I320" i="6"/>
  <c r="E320" i="6" s="1"/>
  <c r="G320" i="3"/>
  <c r="D320" i="3" s="1"/>
  <c r="E320" i="14"/>
  <c r="D320" i="14" s="1"/>
  <c r="E320" i="11"/>
  <c r="D320" i="11" s="1"/>
  <c r="E320" i="4"/>
  <c r="D320" i="4" s="1"/>
  <c r="E320" i="13"/>
  <c r="D320" i="13" s="1"/>
  <c r="E320" i="5"/>
  <c r="D320" i="5" s="1"/>
  <c r="E320" i="15"/>
  <c r="D320" i="15" s="1"/>
  <c r="E320" i="12"/>
  <c r="D320" i="12" s="1"/>
  <c r="I256" i="6"/>
  <c r="E256" i="6" s="1"/>
  <c r="G256" i="3"/>
  <c r="D256" i="3" s="1"/>
  <c r="E256" i="5"/>
  <c r="D256" i="5" s="1"/>
  <c r="E256" i="12"/>
  <c r="D256" i="12" s="1"/>
  <c r="E256" i="15"/>
  <c r="D256" i="15" s="1"/>
  <c r="E256" i="11"/>
  <c r="D256" i="11" s="1"/>
  <c r="E256" i="4"/>
  <c r="D256" i="4" s="1"/>
  <c r="E256" i="14"/>
  <c r="D256" i="14" s="1"/>
  <c r="E256" i="13"/>
  <c r="D256" i="13" s="1"/>
  <c r="I192" i="6"/>
  <c r="E192" i="6" s="1"/>
  <c r="G192" i="3"/>
  <c r="D192" i="3" s="1"/>
  <c r="E192" i="5"/>
  <c r="D192" i="5" s="1"/>
  <c r="E192" i="14"/>
  <c r="D192" i="14" s="1"/>
  <c r="E192" i="4"/>
  <c r="D192" i="4" s="1"/>
  <c r="E192" i="13"/>
  <c r="D192" i="13" s="1"/>
  <c r="E192" i="11"/>
  <c r="D192" i="11" s="1"/>
  <c r="E192" i="12"/>
  <c r="D192" i="12" s="1"/>
  <c r="E192" i="15"/>
  <c r="D192" i="15" s="1"/>
  <c r="I128" i="6"/>
  <c r="E128" i="6" s="1"/>
  <c r="G128" i="3"/>
  <c r="D128" i="3" s="1"/>
  <c r="E128" i="4"/>
  <c r="D128" i="4" s="1"/>
  <c r="E128" i="11"/>
  <c r="D128" i="11" s="1"/>
  <c r="E128" i="14"/>
  <c r="D128" i="14" s="1"/>
  <c r="E128" i="5"/>
  <c r="D128" i="5" s="1"/>
  <c r="E128" i="15"/>
  <c r="D128" i="15" s="1"/>
  <c r="E128" i="13"/>
  <c r="D128" i="13" s="1"/>
  <c r="E128" i="12"/>
  <c r="D128" i="12" s="1"/>
  <c r="I64" i="6"/>
  <c r="E64" i="6" s="1"/>
  <c r="G64" i="3"/>
  <c r="D64" i="3" s="1"/>
  <c r="E64" i="13"/>
  <c r="D64" i="13" s="1"/>
  <c r="E64" i="14"/>
  <c r="D64" i="14" s="1"/>
  <c r="E64" i="5"/>
  <c r="D64" i="5" s="1"/>
  <c r="E64" i="4"/>
  <c r="D64" i="4" s="1"/>
  <c r="E64" i="15"/>
  <c r="D64" i="15" s="1"/>
  <c r="E64" i="12"/>
  <c r="D64" i="12" s="1"/>
  <c r="E64" i="11"/>
  <c r="D64" i="11" s="1"/>
  <c r="I263" i="6"/>
  <c r="E263" i="6" s="1"/>
  <c r="G263" i="3"/>
  <c r="D263" i="3" s="1"/>
  <c r="E263" i="14"/>
  <c r="E263" i="13"/>
  <c r="E263" i="4"/>
  <c r="E263" i="5"/>
  <c r="E263" i="11"/>
  <c r="E263" i="15"/>
  <c r="E263" i="12"/>
  <c r="I199" i="6"/>
  <c r="E199" i="6" s="1"/>
  <c r="G199" i="3"/>
  <c r="D199" i="3" s="1"/>
  <c r="E199" i="11"/>
  <c r="D199" i="11" s="1"/>
  <c r="E199" i="4"/>
  <c r="D199" i="4" s="1"/>
  <c r="E199" i="5"/>
  <c r="D199" i="5" s="1"/>
  <c r="E199" i="13"/>
  <c r="D199" i="13" s="1"/>
  <c r="E199" i="14"/>
  <c r="D199" i="14" s="1"/>
  <c r="E199" i="12"/>
  <c r="D199" i="12" s="1"/>
  <c r="E199" i="15"/>
  <c r="D199" i="15" s="1"/>
  <c r="I135" i="6"/>
  <c r="E135" i="6" s="1"/>
  <c r="G135" i="3"/>
  <c r="D135" i="3" s="1"/>
  <c r="E135" i="14"/>
  <c r="D135" i="14" s="1"/>
  <c r="E135" i="13"/>
  <c r="D135" i="13" s="1"/>
  <c r="E135" i="4"/>
  <c r="D135" i="4" s="1"/>
  <c r="E135" i="11"/>
  <c r="D135" i="11" s="1"/>
  <c r="E135" i="5"/>
  <c r="D135" i="5" s="1"/>
  <c r="E135" i="15"/>
  <c r="D135" i="15" s="1"/>
  <c r="E135" i="12"/>
  <c r="D135" i="12" s="1"/>
  <c r="I71" i="6"/>
  <c r="E71" i="6" s="1"/>
  <c r="G71" i="3"/>
  <c r="D71" i="3" s="1"/>
  <c r="E71" i="11"/>
  <c r="D71" i="11" s="1"/>
  <c r="E71" i="4"/>
  <c r="D71" i="4" s="1"/>
  <c r="E71" i="5"/>
  <c r="D71" i="5" s="1"/>
  <c r="E71" i="12"/>
  <c r="D71" i="12" s="1"/>
  <c r="E71" i="15"/>
  <c r="D71" i="15" s="1"/>
  <c r="E71" i="14"/>
  <c r="D71" i="14" s="1"/>
  <c r="E71" i="13"/>
  <c r="D71" i="13" s="1"/>
  <c r="I7" i="6"/>
  <c r="E7" i="6" s="1"/>
  <c r="G7" i="3"/>
  <c r="D7" i="3" s="1"/>
  <c r="E7" i="4"/>
  <c r="D7" i="4" s="1"/>
  <c r="E7" i="5"/>
  <c r="D7" i="5" s="1"/>
  <c r="E7" i="13"/>
  <c r="D7" i="13" s="1"/>
  <c r="E7" i="12"/>
  <c r="D7" i="12" s="1"/>
  <c r="E7" i="14"/>
  <c r="D7" i="14" s="1"/>
  <c r="E7" i="15"/>
  <c r="D7" i="15" s="1"/>
  <c r="E7" i="11"/>
  <c r="D7" i="11" s="1"/>
  <c r="I254" i="6"/>
  <c r="E254" i="6" s="1"/>
  <c r="G254" i="3"/>
  <c r="D254" i="3" s="1"/>
  <c r="E254" i="11"/>
  <c r="D254" i="11" s="1"/>
  <c r="E254" i="4"/>
  <c r="D254" i="4" s="1"/>
  <c r="E254" i="5"/>
  <c r="D254" i="5" s="1"/>
  <c r="E254" i="14"/>
  <c r="D254" i="14" s="1"/>
  <c r="E254" i="15"/>
  <c r="D254" i="15" s="1"/>
  <c r="E254" i="13"/>
  <c r="D254" i="13" s="1"/>
  <c r="E254" i="12"/>
  <c r="D254" i="12" s="1"/>
  <c r="I190" i="6"/>
  <c r="E190" i="6" s="1"/>
  <c r="G190" i="3"/>
  <c r="D190" i="3" s="1"/>
  <c r="E190" i="14"/>
  <c r="D190" i="14" s="1"/>
  <c r="E190" i="13"/>
  <c r="D190" i="13" s="1"/>
  <c r="E190" i="4"/>
  <c r="D190" i="4" s="1"/>
  <c r="E190" i="5"/>
  <c r="D190" i="5" s="1"/>
  <c r="E190" i="11"/>
  <c r="D190" i="11" s="1"/>
  <c r="E190" i="15"/>
  <c r="D190" i="15" s="1"/>
  <c r="E190" i="12"/>
  <c r="D190" i="12" s="1"/>
  <c r="I126" i="6"/>
  <c r="E126" i="6" s="1"/>
  <c r="G126" i="3"/>
  <c r="D126" i="3" s="1"/>
  <c r="E126" i="5"/>
  <c r="D126" i="5" s="1"/>
  <c r="E126" i="13"/>
  <c r="D126" i="13" s="1"/>
  <c r="E126" i="4"/>
  <c r="D126" i="4" s="1"/>
  <c r="E126" i="14"/>
  <c r="D126" i="14" s="1"/>
  <c r="E126" i="15"/>
  <c r="D126" i="15" s="1"/>
  <c r="E126" i="12"/>
  <c r="D126" i="12" s="1"/>
  <c r="E126" i="11"/>
  <c r="D126" i="11" s="1"/>
  <c r="I62" i="6"/>
  <c r="E62" i="6" s="1"/>
  <c r="G62" i="3"/>
  <c r="D62" i="3" s="1"/>
  <c r="E62" i="5"/>
  <c r="D62" i="5" s="1"/>
  <c r="E62" i="12"/>
  <c r="D62" i="12" s="1"/>
  <c r="E62" i="11"/>
  <c r="D62" i="11" s="1"/>
  <c r="E62" i="4"/>
  <c r="D62" i="4" s="1"/>
  <c r="E62" i="15"/>
  <c r="D62" i="15" s="1"/>
  <c r="E62" i="14"/>
  <c r="D62" i="14" s="1"/>
  <c r="E62" i="13"/>
  <c r="D62" i="13" s="1"/>
  <c r="I261" i="6"/>
  <c r="E261" i="6" s="1"/>
  <c r="G261" i="3"/>
  <c r="D261" i="3" s="1"/>
  <c r="E261" i="14"/>
  <c r="D261" i="14" s="1"/>
  <c r="E261" i="4"/>
  <c r="D261" i="4" s="1"/>
  <c r="E261" i="5"/>
  <c r="D261" i="5" s="1"/>
  <c r="E261" i="11"/>
  <c r="D261" i="11" s="1"/>
  <c r="E261" i="13"/>
  <c r="D261" i="13" s="1"/>
  <c r="E261" i="12"/>
  <c r="D261" i="12" s="1"/>
  <c r="E261" i="15"/>
  <c r="D261" i="15" s="1"/>
  <c r="I197" i="6"/>
  <c r="E197" i="6" s="1"/>
  <c r="G197" i="3"/>
  <c r="D197" i="3" s="1"/>
  <c r="E197" i="4"/>
  <c r="D197" i="4" s="1"/>
  <c r="E197" i="11"/>
  <c r="D197" i="11" s="1"/>
  <c r="E197" i="13"/>
  <c r="D197" i="13" s="1"/>
  <c r="E197" i="5"/>
  <c r="D197" i="5" s="1"/>
  <c r="E197" i="12"/>
  <c r="D197" i="12" s="1"/>
  <c r="E197" i="14"/>
  <c r="D197" i="14" s="1"/>
  <c r="E197" i="15"/>
  <c r="D197" i="15" s="1"/>
  <c r="I133" i="6"/>
  <c r="E133" i="6" s="1"/>
  <c r="G133" i="3"/>
  <c r="D133" i="3" s="1"/>
  <c r="E133" i="14"/>
  <c r="D133" i="14" s="1"/>
  <c r="E133" i="13"/>
  <c r="D133" i="13" s="1"/>
  <c r="E133" i="5"/>
  <c r="D133" i="5" s="1"/>
  <c r="E133" i="4"/>
  <c r="D133" i="4" s="1"/>
  <c r="E133" i="15"/>
  <c r="D133" i="15" s="1"/>
  <c r="E133" i="12"/>
  <c r="D133" i="12" s="1"/>
  <c r="E133" i="11"/>
  <c r="D133" i="11" s="1"/>
  <c r="I69" i="6"/>
  <c r="E69" i="6" s="1"/>
  <c r="G69" i="3"/>
  <c r="D69" i="3" s="1"/>
  <c r="E69" i="5"/>
  <c r="D69" i="5" s="1"/>
  <c r="E69" i="14"/>
  <c r="D69" i="14" s="1"/>
  <c r="E69" i="4"/>
  <c r="D69" i="4" s="1"/>
  <c r="E69" i="13"/>
  <c r="D69" i="13" s="1"/>
  <c r="E69" i="15"/>
  <c r="D69" i="15" s="1"/>
  <c r="E69" i="11"/>
  <c r="D69" i="11" s="1"/>
  <c r="E69" i="12"/>
  <c r="D69" i="12" s="1"/>
  <c r="I5" i="6"/>
  <c r="E5" i="6" s="1"/>
  <c r="G5" i="3"/>
  <c r="D5" i="3" s="1"/>
  <c r="E5" i="4"/>
  <c r="D5" i="4" s="1"/>
  <c r="E5" i="5"/>
  <c r="D5" i="5" s="1"/>
  <c r="E5" i="13"/>
  <c r="D5" i="13" s="1"/>
  <c r="E5" i="12"/>
  <c r="D5" i="12" s="1"/>
  <c r="E5" i="15"/>
  <c r="D5" i="15" s="1"/>
  <c r="E5" i="14"/>
  <c r="D5" i="14" s="1"/>
  <c r="E5" i="11"/>
  <c r="D5" i="11" s="1"/>
  <c r="I204" i="6"/>
  <c r="E204" i="6" s="1"/>
  <c r="G204" i="3"/>
  <c r="D204" i="3" s="1"/>
  <c r="E204" i="14"/>
  <c r="D204" i="14" s="1"/>
  <c r="E204" i="4"/>
  <c r="D204" i="4" s="1"/>
  <c r="E204" i="5"/>
  <c r="D204" i="5" s="1"/>
  <c r="E204" i="13"/>
  <c r="D204" i="13" s="1"/>
  <c r="E204" i="12"/>
  <c r="D204" i="12" s="1"/>
  <c r="E204" i="11"/>
  <c r="D204" i="11" s="1"/>
  <c r="E204" i="15"/>
  <c r="D204" i="15" s="1"/>
  <c r="I140" i="6"/>
  <c r="E140" i="6" s="1"/>
  <c r="G140" i="3"/>
  <c r="D140" i="3" s="1"/>
  <c r="E140" i="14"/>
  <c r="D140" i="14" s="1"/>
  <c r="E140" i="13"/>
  <c r="D140" i="13" s="1"/>
  <c r="E140" i="5"/>
  <c r="D140" i="5" s="1"/>
  <c r="E140" i="11"/>
  <c r="D140" i="11" s="1"/>
  <c r="E140" i="4"/>
  <c r="D140" i="4" s="1"/>
  <c r="E140" i="15"/>
  <c r="D140" i="15" s="1"/>
  <c r="E140" i="12"/>
  <c r="D140" i="12" s="1"/>
  <c r="I76" i="6"/>
  <c r="E76" i="6" s="1"/>
  <c r="G76" i="3"/>
  <c r="D76" i="3" s="1"/>
  <c r="E76" i="14"/>
  <c r="D76" i="14" s="1"/>
  <c r="E76" i="15"/>
  <c r="D76" i="15" s="1"/>
  <c r="E76" i="11"/>
  <c r="D76" i="11" s="1"/>
  <c r="E76" i="4"/>
  <c r="D76" i="4" s="1"/>
  <c r="E76" i="5"/>
  <c r="D76" i="5" s="1"/>
  <c r="E76" i="12"/>
  <c r="D76" i="12" s="1"/>
  <c r="E76" i="13"/>
  <c r="D76" i="13" s="1"/>
  <c r="I12" i="6"/>
  <c r="E12" i="6" s="1"/>
  <c r="G12" i="3"/>
  <c r="D12" i="3" s="1"/>
  <c r="E12" i="15"/>
  <c r="D12" i="15" s="1"/>
  <c r="E12" i="11"/>
  <c r="D12" i="11" s="1"/>
  <c r="E12" i="12"/>
  <c r="D12" i="12" s="1"/>
  <c r="E12" i="5"/>
  <c r="D12" i="5" s="1"/>
  <c r="E12" i="14"/>
  <c r="D12" i="14" s="1"/>
  <c r="E12" i="13"/>
  <c r="D12" i="13" s="1"/>
  <c r="E12" i="4"/>
  <c r="D12" i="4" s="1"/>
  <c r="I319" i="6"/>
  <c r="E319" i="6" s="1"/>
  <c r="G319" i="3"/>
  <c r="D319" i="3" s="1"/>
  <c r="E319" i="5"/>
  <c r="E319" i="14"/>
  <c r="E319" i="13"/>
  <c r="E319" i="4"/>
  <c r="E319" i="11"/>
  <c r="E319" i="12"/>
  <c r="E319" i="15"/>
  <c r="I318" i="6"/>
  <c r="E318" i="6" s="1"/>
  <c r="G318" i="3"/>
  <c r="D318" i="3" s="1"/>
  <c r="E318" i="14"/>
  <c r="E318" i="13"/>
  <c r="E318" i="5"/>
  <c r="E318" i="4"/>
  <c r="E318" i="15"/>
  <c r="E318" i="12"/>
  <c r="E318" i="11"/>
  <c r="I334" i="6"/>
  <c r="E334" i="6" s="1"/>
  <c r="G334" i="3"/>
  <c r="D334" i="3" s="1"/>
  <c r="E334" i="5"/>
  <c r="D334" i="5" s="1"/>
  <c r="E334" i="4"/>
  <c r="D334" i="4" s="1"/>
  <c r="E334" i="14"/>
  <c r="D334" i="14" s="1"/>
  <c r="E334" i="13"/>
  <c r="D334" i="13" s="1"/>
  <c r="E334" i="11"/>
  <c r="D334" i="11" s="1"/>
  <c r="E334" i="15"/>
  <c r="D334" i="15" s="1"/>
  <c r="E334" i="12"/>
  <c r="D334" i="12" s="1"/>
  <c r="I352" i="6"/>
  <c r="E352" i="6" s="1"/>
  <c r="G352" i="3"/>
  <c r="D352" i="3" s="1"/>
  <c r="E352" i="11"/>
  <c r="D352" i="11" s="1"/>
  <c r="E352" i="4"/>
  <c r="D352" i="4" s="1"/>
  <c r="E352" i="5"/>
  <c r="D352" i="5" s="1"/>
  <c r="E352" i="13"/>
  <c r="D352" i="13" s="1"/>
  <c r="E352" i="12"/>
  <c r="D352" i="12" s="1"/>
  <c r="E352" i="14"/>
  <c r="D352" i="14" s="1"/>
  <c r="E352" i="15"/>
  <c r="D352" i="15" s="1"/>
  <c r="I306" i="6"/>
  <c r="E306" i="6" s="1"/>
  <c r="G306" i="3"/>
  <c r="D306" i="3" s="1"/>
  <c r="E306" i="14"/>
  <c r="D306" i="14" s="1"/>
  <c r="E306" i="4"/>
  <c r="D306" i="4" s="1"/>
  <c r="E306" i="5"/>
  <c r="D306" i="5" s="1"/>
  <c r="E306" i="13"/>
  <c r="D306" i="13" s="1"/>
  <c r="E306" i="12"/>
  <c r="D306" i="12" s="1"/>
  <c r="E306" i="15"/>
  <c r="D306" i="15" s="1"/>
  <c r="E306" i="11"/>
  <c r="D306" i="11" s="1"/>
  <c r="I348" i="6"/>
  <c r="E348" i="6" s="1"/>
  <c r="G348" i="3"/>
  <c r="D348" i="3" s="1"/>
  <c r="E348" i="14"/>
  <c r="D348" i="14" s="1"/>
  <c r="E348" i="4"/>
  <c r="D348" i="4" s="1"/>
  <c r="E348" i="13"/>
  <c r="D348" i="13" s="1"/>
  <c r="E348" i="5"/>
  <c r="D348" i="5" s="1"/>
  <c r="E348" i="15"/>
  <c r="D348" i="15" s="1"/>
  <c r="E348" i="12"/>
  <c r="D348" i="12" s="1"/>
  <c r="E348" i="11"/>
  <c r="D348" i="11" s="1"/>
  <c r="I273" i="6"/>
  <c r="E273" i="6" s="1"/>
  <c r="G273" i="3"/>
  <c r="D273" i="3" s="1"/>
  <c r="E273" i="14"/>
  <c r="D273" i="14" s="1"/>
  <c r="E273" i="13"/>
  <c r="D273" i="13" s="1"/>
  <c r="E273" i="5"/>
  <c r="D273" i="5" s="1"/>
  <c r="E273" i="11"/>
  <c r="D273" i="11" s="1"/>
  <c r="E273" i="4"/>
  <c r="D273" i="4" s="1"/>
  <c r="E273" i="15"/>
  <c r="D273" i="15" s="1"/>
  <c r="E273" i="12"/>
  <c r="D273" i="12" s="1"/>
  <c r="I314" i="6"/>
  <c r="E314" i="6" s="1"/>
  <c r="G314" i="3"/>
  <c r="D314" i="3" s="1"/>
  <c r="E314" i="15"/>
  <c r="D314" i="15" s="1"/>
  <c r="E314" i="12"/>
  <c r="D314" i="12" s="1"/>
  <c r="E314" i="11"/>
  <c r="D314" i="11" s="1"/>
  <c r="E314" i="4"/>
  <c r="D314" i="4" s="1"/>
  <c r="E314" i="5"/>
  <c r="D314" i="5" s="1"/>
  <c r="E314" i="13"/>
  <c r="D314" i="13" s="1"/>
  <c r="E314" i="14"/>
  <c r="D314" i="14" s="1"/>
  <c r="I2" i="6"/>
  <c r="G2" i="3"/>
  <c r="E2" i="14"/>
  <c r="D2" i="14" s="1"/>
  <c r="E2" i="5"/>
  <c r="D2" i="5" s="1"/>
  <c r="E2" i="15"/>
  <c r="D2" i="15" s="1"/>
  <c r="E2" i="13"/>
  <c r="D2" i="13" s="1"/>
  <c r="E2" i="11"/>
  <c r="D2" i="11" s="1"/>
  <c r="E2" i="4"/>
  <c r="D2" i="4" s="1"/>
  <c r="E2" i="12"/>
  <c r="D2" i="12" s="1"/>
  <c r="I291" i="6"/>
  <c r="E291" i="6" s="1"/>
  <c r="G291" i="3"/>
  <c r="D291" i="3" s="1"/>
  <c r="E291" i="14"/>
  <c r="E291" i="4"/>
  <c r="E291" i="13"/>
  <c r="E291" i="5"/>
  <c r="E291" i="15"/>
  <c r="E291" i="11"/>
  <c r="E291" i="12"/>
  <c r="I227" i="6"/>
  <c r="E227" i="6" s="1"/>
  <c r="G227" i="3"/>
  <c r="D227" i="3" s="1"/>
  <c r="E227" i="4"/>
  <c r="D227" i="4" s="1"/>
  <c r="E227" i="11"/>
  <c r="D227" i="11" s="1"/>
  <c r="E227" i="15"/>
  <c r="D227" i="15" s="1"/>
  <c r="E227" i="5"/>
  <c r="D227" i="5" s="1"/>
  <c r="E227" i="12"/>
  <c r="D227" i="12" s="1"/>
  <c r="E227" i="13"/>
  <c r="D227" i="13" s="1"/>
  <c r="E227" i="14"/>
  <c r="D227" i="14" s="1"/>
  <c r="I163" i="6"/>
  <c r="E163" i="6" s="1"/>
  <c r="G163" i="3"/>
  <c r="D163" i="3" s="1"/>
  <c r="E163" i="11"/>
  <c r="D163" i="11" s="1"/>
  <c r="E163" i="13"/>
  <c r="D163" i="13" s="1"/>
  <c r="E163" i="5"/>
  <c r="D163" i="5" s="1"/>
  <c r="E163" i="14"/>
  <c r="D163" i="14" s="1"/>
  <c r="E163" i="4"/>
  <c r="D163" i="4" s="1"/>
  <c r="E163" i="15"/>
  <c r="D163" i="15" s="1"/>
  <c r="E163" i="12"/>
  <c r="D163" i="12" s="1"/>
  <c r="I99" i="6"/>
  <c r="E99" i="6" s="1"/>
  <c r="G99" i="3"/>
  <c r="D99" i="3" s="1"/>
  <c r="E99" i="4"/>
  <c r="D99" i="4" s="1"/>
  <c r="E99" i="11"/>
  <c r="D99" i="11" s="1"/>
  <c r="E99" i="15"/>
  <c r="D99" i="15" s="1"/>
  <c r="E99" i="12"/>
  <c r="D99" i="12" s="1"/>
  <c r="E99" i="13"/>
  <c r="D99" i="13" s="1"/>
  <c r="E99" i="5"/>
  <c r="D99" i="5" s="1"/>
  <c r="E99" i="14"/>
  <c r="D99" i="14" s="1"/>
  <c r="I35" i="6"/>
  <c r="E35" i="6" s="1"/>
  <c r="G35" i="3"/>
  <c r="D35" i="3" s="1"/>
  <c r="E35" i="4"/>
  <c r="D35" i="4" s="1"/>
  <c r="E35" i="11"/>
  <c r="D35" i="11" s="1"/>
  <c r="E35" i="15"/>
  <c r="D35" i="15" s="1"/>
  <c r="E35" i="12"/>
  <c r="D35" i="12" s="1"/>
  <c r="E35" i="5"/>
  <c r="D35" i="5" s="1"/>
  <c r="E35" i="14"/>
  <c r="D35" i="14" s="1"/>
  <c r="E35" i="13"/>
  <c r="D35" i="13" s="1"/>
  <c r="I242" i="6"/>
  <c r="E242" i="6" s="1"/>
  <c r="G242" i="3"/>
  <c r="D242" i="3" s="1"/>
  <c r="E242" i="4"/>
  <c r="D242" i="4" s="1"/>
  <c r="E242" i="12"/>
  <c r="D242" i="12" s="1"/>
  <c r="E242" i="15"/>
  <c r="D242" i="15" s="1"/>
  <c r="E242" i="5"/>
  <c r="D242" i="5" s="1"/>
  <c r="E242" i="11"/>
  <c r="D242" i="11" s="1"/>
  <c r="E242" i="14"/>
  <c r="D242" i="14" s="1"/>
  <c r="E242" i="13"/>
  <c r="D242" i="13" s="1"/>
  <c r="I178" i="6"/>
  <c r="E178" i="6" s="1"/>
  <c r="G178" i="3"/>
  <c r="D178" i="3" s="1"/>
  <c r="E178" i="4"/>
  <c r="E178" i="5"/>
  <c r="E178" i="11"/>
  <c r="E178" i="14"/>
  <c r="E178" i="13"/>
  <c r="E178" i="12"/>
  <c r="E178" i="15"/>
  <c r="I114" i="6"/>
  <c r="E114" i="6" s="1"/>
  <c r="G114" i="3"/>
  <c r="D114" i="3" s="1"/>
  <c r="E114" i="4"/>
  <c r="D114" i="4" s="1"/>
  <c r="E114" i="11"/>
  <c r="D114" i="11" s="1"/>
  <c r="E114" i="12"/>
  <c r="D114" i="12" s="1"/>
  <c r="E114" i="14"/>
  <c r="D114" i="14" s="1"/>
  <c r="E114" i="15"/>
  <c r="D114" i="15" s="1"/>
  <c r="E114" i="13"/>
  <c r="D114" i="13" s="1"/>
  <c r="E114" i="5"/>
  <c r="D114" i="5" s="1"/>
  <c r="I50" i="6"/>
  <c r="E50" i="6" s="1"/>
  <c r="G50" i="3"/>
  <c r="D50" i="3" s="1"/>
  <c r="E50" i="14"/>
  <c r="D50" i="14" s="1"/>
  <c r="E50" i="4"/>
  <c r="D50" i="4" s="1"/>
  <c r="E50" i="5"/>
  <c r="D50" i="5" s="1"/>
  <c r="E50" i="13"/>
  <c r="D50" i="13" s="1"/>
  <c r="E50" i="15"/>
  <c r="D50" i="15" s="1"/>
  <c r="E50" i="11"/>
  <c r="D50" i="11" s="1"/>
  <c r="E50" i="12"/>
  <c r="D50" i="12" s="1"/>
  <c r="I249" i="6"/>
  <c r="E249" i="6" s="1"/>
  <c r="G249" i="3"/>
  <c r="D249" i="3" s="1"/>
  <c r="E249" i="14"/>
  <c r="D249" i="14" s="1"/>
  <c r="E249" i="13"/>
  <c r="D249" i="13" s="1"/>
  <c r="E249" i="11"/>
  <c r="D249" i="11" s="1"/>
  <c r="E249" i="5"/>
  <c r="D249" i="5" s="1"/>
  <c r="E249" i="4"/>
  <c r="D249" i="4" s="1"/>
  <c r="E249" i="15"/>
  <c r="D249" i="15" s="1"/>
  <c r="E249" i="12"/>
  <c r="D249" i="12" s="1"/>
  <c r="I185" i="6"/>
  <c r="E185" i="6" s="1"/>
  <c r="G185" i="3"/>
  <c r="D185" i="3" s="1"/>
  <c r="E185" i="11"/>
  <c r="D185" i="11" s="1"/>
  <c r="E185" i="4"/>
  <c r="D185" i="4" s="1"/>
  <c r="E185" i="5"/>
  <c r="D185" i="5" s="1"/>
  <c r="E185" i="13"/>
  <c r="D185" i="13" s="1"/>
  <c r="E185" i="12"/>
  <c r="D185" i="12" s="1"/>
  <c r="E185" i="15"/>
  <c r="D185" i="15" s="1"/>
  <c r="E185" i="14"/>
  <c r="D185" i="14" s="1"/>
  <c r="I121" i="6"/>
  <c r="E121" i="6" s="1"/>
  <c r="G121" i="3"/>
  <c r="D121" i="3" s="1"/>
  <c r="E121" i="14"/>
  <c r="D121" i="14" s="1"/>
  <c r="E121" i="5"/>
  <c r="D121" i="5" s="1"/>
  <c r="E121" i="4"/>
  <c r="D121" i="4" s="1"/>
  <c r="E121" i="13"/>
  <c r="D121" i="13" s="1"/>
  <c r="E121" i="11"/>
  <c r="D121" i="11" s="1"/>
  <c r="E121" i="15"/>
  <c r="D121" i="15" s="1"/>
  <c r="E121" i="12"/>
  <c r="D121" i="12" s="1"/>
  <c r="I57" i="6"/>
  <c r="E57" i="6" s="1"/>
  <c r="G57" i="3"/>
  <c r="D57" i="3" s="1"/>
  <c r="E57" i="4"/>
  <c r="D57" i="4" s="1"/>
  <c r="E57" i="11"/>
  <c r="D57" i="11" s="1"/>
  <c r="E57" i="5"/>
  <c r="D57" i="5" s="1"/>
  <c r="E57" i="14"/>
  <c r="D57" i="14" s="1"/>
  <c r="E57" i="12"/>
  <c r="D57" i="12" s="1"/>
  <c r="E57" i="13"/>
  <c r="D57" i="13" s="1"/>
  <c r="E57" i="15"/>
  <c r="D57" i="15" s="1"/>
  <c r="I312" i="6"/>
  <c r="E312" i="6" s="1"/>
  <c r="G312" i="3"/>
  <c r="D312" i="3" s="1"/>
  <c r="E312" i="15"/>
  <c r="D312" i="15" s="1"/>
  <c r="E312" i="11"/>
  <c r="D312" i="11" s="1"/>
  <c r="E312" i="14"/>
  <c r="D312" i="14" s="1"/>
  <c r="E312" i="4"/>
  <c r="D312" i="4" s="1"/>
  <c r="E312" i="12"/>
  <c r="D312" i="12" s="1"/>
  <c r="E312" i="5"/>
  <c r="D312" i="5" s="1"/>
  <c r="E312" i="13"/>
  <c r="D312" i="13" s="1"/>
  <c r="I248" i="6"/>
  <c r="E248" i="6" s="1"/>
  <c r="G248" i="3"/>
  <c r="D248" i="3" s="1"/>
  <c r="E248" i="14"/>
  <c r="D248" i="14" s="1"/>
  <c r="E248" i="4"/>
  <c r="D248" i="4" s="1"/>
  <c r="E248" i="5"/>
  <c r="D248" i="5" s="1"/>
  <c r="E248" i="13"/>
  <c r="D248" i="13" s="1"/>
  <c r="E248" i="12"/>
  <c r="D248" i="12" s="1"/>
  <c r="E248" i="15"/>
  <c r="D248" i="15" s="1"/>
  <c r="E248" i="11"/>
  <c r="D248" i="11" s="1"/>
  <c r="I184" i="6"/>
  <c r="E184" i="6" s="1"/>
  <c r="G184" i="3"/>
  <c r="D184" i="3" s="1"/>
  <c r="E184" i="11"/>
  <c r="D184" i="11" s="1"/>
  <c r="E184" i="4"/>
  <c r="D184" i="4" s="1"/>
  <c r="E184" i="13"/>
  <c r="D184" i="13" s="1"/>
  <c r="E184" i="5"/>
  <c r="D184" i="5" s="1"/>
  <c r="E184" i="14"/>
  <c r="D184" i="14" s="1"/>
  <c r="E184" i="12"/>
  <c r="D184" i="12" s="1"/>
  <c r="E184" i="15"/>
  <c r="D184" i="15" s="1"/>
  <c r="I120" i="6"/>
  <c r="E120" i="6" s="1"/>
  <c r="G120" i="3"/>
  <c r="D120" i="3" s="1"/>
  <c r="E120" i="14"/>
  <c r="D120" i="14" s="1"/>
  <c r="E120" i="4"/>
  <c r="D120" i="4" s="1"/>
  <c r="E120" i="13"/>
  <c r="D120" i="13" s="1"/>
  <c r="E120" i="5"/>
  <c r="D120" i="5" s="1"/>
  <c r="E120" i="15"/>
  <c r="D120" i="15" s="1"/>
  <c r="E120" i="12"/>
  <c r="D120" i="12" s="1"/>
  <c r="E120" i="11"/>
  <c r="D120" i="11" s="1"/>
  <c r="I56" i="6"/>
  <c r="E56" i="6" s="1"/>
  <c r="G56" i="3"/>
  <c r="D56" i="3" s="1"/>
  <c r="E56" i="14"/>
  <c r="D56" i="14" s="1"/>
  <c r="E56" i="5"/>
  <c r="D56" i="5" s="1"/>
  <c r="E56" i="13"/>
  <c r="D56" i="13" s="1"/>
  <c r="E56" i="4"/>
  <c r="D56" i="4" s="1"/>
  <c r="E56" i="11"/>
  <c r="D56" i="11" s="1"/>
  <c r="E56" i="15"/>
  <c r="D56" i="15" s="1"/>
  <c r="E56" i="12"/>
  <c r="D56" i="12" s="1"/>
  <c r="I255" i="6"/>
  <c r="E255" i="6" s="1"/>
  <c r="G255" i="3"/>
  <c r="D255" i="3" s="1"/>
  <c r="E255" i="11"/>
  <c r="D255" i="11" s="1"/>
  <c r="E255" i="4"/>
  <c r="D255" i="4" s="1"/>
  <c r="E255" i="15"/>
  <c r="D255" i="15" s="1"/>
  <c r="E255" i="14"/>
  <c r="D255" i="14" s="1"/>
  <c r="E255" i="5"/>
  <c r="D255" i="5" s="1"/>
  <c r="E255" i="13"/>
  <c r="D255" i="13" s="1"/>
  <c r="E255" i="12"/>
  <c r="D255" i="12" s="1"/>
  <c r="I191" i="6"/>
  <c r="E191" i="6" s="1"/>
  <c r="G191" i="3"/>
  <c r="D191" i="3" s="1"/>
  <c r="E191" i="14"/>
  <c r="D191" i="14" s="1"/>
  <c r="E191" i="5"/>
  <c r="D191" i="5" s="1"/>
  <c r="E191" i="4"/>
  <c r="D191" i="4" s="1"/>
  <c r="E191" i="13"/>
  <c r="D191" i="13" s="1"/>
  <c r="E191" i="11"/>
  <c r="D191" i="11" s="1"/>
  <c r="E191" i="12"/>
  <c r="D191" i="12" s="1"/>
  <c r="E191" i="15"/>
  <c r="D191" i="15" s="1"/>
  <c r="I127" i="6"/>
  <c r="E127" i="6" s="1"/>
  <c r="G127" i="3"/>
  <c r="D127" i="3" s="1"/>
  <c r="E127" i="11"/>
  <c r="D127" i="11" s="1"/>
  <c r="E127" i="4"/>
  <c r="D127" i="4" s="1"/>
  <c r="E127" i="14"/>
  <c r="D127" i="14" s="1"/>
  <c r="E127" i="15"/>
  <c r="D127" i="15" s="1"/>
  <c r="E127" i="12"/>
  <c r="D127" i="12" s="1"/>
  <c r="E127" i="5"/>
  <c r="D127" i="5" s="1"/>
  <c r="E127" i="13"/>
  <c r="D127" i="13" s="1"/>
  <c r="I63" i="6"/>
  <c r="E63" i="6" s="1"/>
  <c r="G63" i="3"/>
  <c r="D63" i="3" s="1"/>
  <c r="E63" i="14"/>
  <c r="D63" i="14" s="1"/>
  <c r="E63" i="13"/>
  <c r="D63" i="13" s="1"/>
  <c r="E63" i="5"/>
  <c r="D63" i="5" s="1"/>
  <c r="E63" i="4"/>
  <c r="D63" i="4" s="1"/>
  <c r="E63" i="15"/>
  <c r="D63" i="15" s="1"/>
  <c r="E63" i="11"/>
  <c r="D63" i="11" s="1"/>
  <c r="E63" i="12"/>
  <c r="D63" i="12" s="1"/>
  <c r="I310" i="6"/>
  <c r="E310" i="6" s="1"/>
  <c r="G310" i="3"/>
  <c r="D310" i="3" s="1"/>
  <c r="E310" i="11"/>
  <c r="D310" i="11" s="1"/>
  <c r="E310" i="4"/>
  <c r="D310" i="4" s="1"/>
  <c r="E310" i="15"/>
  <c r="D310" i="15" s="1"/>
  <c r="E310" i="5"/>
  <c r="D310" i="5" s="1"/>
  <c r="E310" i="13"/>
  <c r="D310" i="13" s="1"/>
  <c r="E310" i="12"/>
  <c r="D310" i="12" s="1"/>
  <c r="E310" i="14"/>
  <c r="D310" i="14" s="1"/>
  <c r="I246" i="6"/>
  <c r="E246" i="6" s="1"/>
  <c r="G246" i="3"/>
  <c r="D246" i="3" s="1"/>
  <c r="E246" i="14"/>
  <c r="D246" i="14" s="1"/>
  <c r="E246" i="13"/>
  <c r="D246" i="13" s="1"/>
  <c r="E246" i="4"/>
  <c r="D246" i="4" s="1"/>
  <c r="E246" i="5"/>
  <c r="D246" i="5" s="1"/>
  <c r="E246" i="12"/>
  <c r="D246" i="12" s="1"/>
  <c r="E246" i="11"/>
  <c r="D246" i="11" s="1"/>
  <c r="E246" i="15"/>
  <c r="D246" i="15" s="1"/>
  <c r="I182" i="6"/>
  <c r="E182" i="6" s="1"/>
  <c r="G182" i="3"/>
  <c r="D182" i="3" s="1"/>
  <c r="E182" i="14"/>
  <c r="D182" i="14" s="1"/>
  <c r="E182" i="13"/>
  <c r="D182" i="13" s="1"/>
  <c r="E182" i="4"/>
  <c r="D182" i="4" s="1"/>
  <c r="E182" i="5"/>
  <c r="D182" i="5" s="1"/>
  <c r="E182" i="12"/>
  <c r="D182" i="12" s="1"/>
  <c r="E182" i="11"/>
  <c r="D182" i="11" s="1"/>
  <c r="E182" i="15"/>
  <c r="D182" i="15" s="1"/>
  <c r="I118" i="6"/>
  <c r="E118" i="6" s="1"/>
  <c r="G118" i="3"/>
  <c r="D118" i="3" s="1"/>
  <c r="E118" i="12"/>
  <c r="D118" i="12" s="1"/>
  <c r="E118" i="15"/>
  <c r="D118" i="15" s="1"/>
  <c r="E118" i="14"/>
  <c r="D118" i="14" s="1"/>
  <c r="E118" i="4"/>
  <c r="D118" i="4" s="1"/>
  <c r="E118" i="11"/>
  <c r="D118" i="11" s="1"/>
  <c r="E118" i="5"/>
  <c r="D118" i="5" s="1"/>
  <c r="E118" i="13"/>
  <c r="D118" i="13" s="1"/>
  <c r="I54" i="6"/>
  <c r="E54" i="6" s="1"/>
  <c r="G54" i="3"/>
  <c r="D54" i="3" s="1"/>
  <c r="E54" i="4"/>
  <c r="D54" i="4" s="1"/>
  <c r="E54" i="13"/>
  <c r="D54" i="13" s="1"/>
  <c r="E54" i="14"/>
  <c r="D54" i="14" s="1"/>
  <c r="E54" i="5"/>
  <c r="D54" i="5" s="1"/>
  <c r="E54" i="15"/>
  <c r="D54" i="15" s="1"/>
  <c r="E54" i="12"/>
  <c r="D54" i="12" s="1"/>
  <c r="E54" i="11"/>
  <c r="D54" i="11" s="1"/>
  <c r="I253" i="6"/>
  <c r="E253" i="6" s="1"/>
  <c r="G253" i="3"/>
  <c r="D253" i="3" s="1"/>
  <c r="E253" i="4"/>
  <c r="D253" i="4" s="1"/>
  <c r="E253" i="11"/>
  <c r="D253" i="11" s="1"/>
  <c r="E253" i="15"/>
  <c r="D253" i="15" s="1"/>
  <c r="E253" i="12"/>
  <c r="D253" i="12" s="1"/>
  <c r="E253" i="14"/>
  <c r="D253" i="14" s="1"/>
  <c r="E253" i="13"/>
  <c r="D253" i="13" s="1"/>
  <c r="E253" i="5"/>
  <c r="D253" i="5" s="1"/>
  <c r="I189" i="6"/>
  <c r="E189" i="6" s="1"/>
  <c r="G189" i="3"/>
  <c r="D189" i="3" s="1"/>
  <c r="E189" i="14"/>
  <c r="D189" i="14" s="1"/>
  <c r="E189" i="4"/>
  <c r="D189" i="4" s="1"/>
  <c r="E189" i="5"/>
  <c r="D189" i="5" s="1"/>
  <c r="E189" i="13"/>
  <c r="D189" i="13" s="1"/>
  <c r="E189" i="15"/>
  <c r="D189" i="15" s="1"/>
  <c r="E189" i="11"/>
  <c r="D189" i="11" s="1"/>
  <c r="E189" i="12"/>
  <c r="D189" i="12" s="1"/>
  <c r="I125" i="6"/>
  <c r="E125" i="6" s="1"/>
  <c r="G125" i="3"/>
  <c r="D125" i="3" s="1"/>
  <c r="E125" i="14"/>
  <c r="D125" i="14" s="1"/>
  <c r="E125" i="4"/>
  <c r="D125" i="4" s="1"/>
  <c r="E125" i="13"/>
  <c r="D125" i="13" s="1"/>
  <c r="E125" i="5"/>
  <c r="D125" i="5" s="1"/>
  <c r="E125" i="11"/>
  <c r="D125" i="11" s="1"/>
  <c r="E125" i="12"/>
  <c r="D125" i="12" s="1"/>
  <c r="E125" i="15"/>
  <c r="D125" i="15" s="1"/>
  <c r="I61" i="6"/>
  <c r="E61" i="6" s="1"/>
  <c r="G61" i="3"/>
  <c r="D61" i="3" s="1"/>
  <c r="E61" i="15"/>
  <c r="D61" i="15" s="1"/>
  <c r="E61" i="11"/>
  <c r="D61" i="11" s="1"/>
  <c r="E61" i="12"/>
  <c r="D61" i="12" s="1"/>
  <c r="E61" i="5"/>
  <c r="D61" i="5" s="1"/>
  <c r="E61" i="4"/>
  <c r="D61" i="4" s="1"/>
  <c r="E61" i="13"/>
  <c r="D61" i="13" s="1"/>
  <c r="E61" i="14"/>
  <c r="D61" i="14" s="1"/>
  <c r="I260" i="6"/>
  <c r="E260" i="6" s="1"/>
  <c r="G260" i="3"/>
  <c r="D260" i="3" s="1"/>
  <c r="E260" i="13"/>
  <c r="D260" i="13" s="1"/>
  <c r="E260" i="14"/>
  <c r="D260" i="14" s="1"/>
  <c r="E260" i="5"/>
  <c r="D260" i="5" s="1"/>
  <c r="E260" i="4"/>
  <c r="D260" i="4" s="1"/>
  <c r="E260" i="15"/>
  <c r="D260" i="15" s="1"/>
  <c r="E260" i="11"/>
  <c r="D260" i="11" s="1"/>
  <c r="E260" i="12"/>
  <c r="D260" i="12" s="1"/>
  <c r="I196" i="6"/>
  <c r="E196" i="6" s="1"/>
  <c r="G196" i="3"/>
  <c r="D196" i="3" s="1"/>
  <c r="E196" i="14"/>
  <c r="D196" i="14" s="1"/>
  <c r="E196" i="13"/>
  <c r="D196" i="13" s="1"/>
  <c r="E196" i="5"/>
  <c r="D196" i="5" s="1"/>
  <c r="E196" i="4"/>
  <c r="D196" i="4" s="1"/>
  <c r="E196" i="11"/>
  <c r="D196" i="11" s="1"/>
  <c r="E196" i="12"/>
  <c r="D196" i="12" s="1"/>
  <c r="E196" i="15"/>
  <c r="D196" i="15" s="1"/>
  <c r="I132" i="6"/>
  <c r="E132" i="6" s="1"/>
  <c r="G132" i="3"/>
  <c r="D132" i="3" s="1"/>
  <c r="E132" i="12"/>
  <c r="D132" i="12" s="1"/>
  <c r="E132" i="5"/>
  <c r="D132" i="5" s="1"/>
  <c r="E132" i="14"/>
  <c r="D132" i="14" s="1"/>
  <c r="E132" i="4"/>
  <c r="D132" i="4" s="1"/>
  <c r="E132" i="11"/>
  <c r="D132" i="11" s="1"/>
  <c r="E132" i="15"/>
  <c r="D132" i="15" s="1"/>
  <c r="E132" i="13"/>
  <c r="D132" i="13" s="1"/>
  <c r="I68" i="6"/>
  <c r="E68" i="6" s="1"/>
  <c r="G68" i="3"/>
  <c r="D68" i="3" s="1"/>
  <c r="E68" i="13"/>
  <c r="D68" i="13" s="1"/>
  <c r="E68" i="5"/>
  <c r="D68" i="5" s="1"/>
  <c r="E68" i="14"/>
  <c r="D68" i="14" s="1"/>
  <c r="E68" i="4"/>
  <c r="D68" i="4" s="1"/>
  <c r="E68" i="12"/>
  <c r="D68" i="12" s="1"/>
  <c r="E68" i="11"/>
  <c r="D68" i="11" s="1"/>
  <c r="E68" i="15"/>
  <c r="D68" i="15" s="1"/>
  <c r="I4" i="6"/>
  <c r="E4" i="6" s="1"/>
  <c r="G4" i="3"/>
  <c r="D4" i="3" s="1"/>
  <c r="E4" i="5"/>
  <c r="D4" i="5" s="1"/>
  <c r="E4" i="4"/>
  <c r="D4" i="4" s="1"/>
  <c r="O4" i="9" s="1"/>
  <c r="E4" i="15"/>
  <c r="D4" i="15" s="1"/>
  <c r="E4" i="12"/>
  <c r="D4" i="12" s="1"/>
  <c r="Q4" i="9" s="1"/>
  <c r="E4" i="11"/>
  <c r="D4" i="11" s="1"/>
  <c r="P4" i="9" s="1"/>
  <c r="E4" i="14"/>
  <c r="D4" i="14" s="1"/>
  <c r="E4" i="13"/>
  <c r="D4" i="13" s="1"/>
  <c r="I345" i="6"/>
  <c r="E345" i="6" s="1"/>
  <c r="G345" i="3"/>
  <c r="D345" i="3" s="1"/>
  <c r="E345" i="13"/>
  <c r="D345" i="13" s="1"/>
  <c r="E345" i="4"/>
  <c r="D345" i="4" s="1"/>
  <c r="E345" i="5"/>
  <c r="D345" i="5" s="1"/>
  <c r="E345" i="14"/>
  <c r="D345" i="14" s="1"/>
  <c r="E345" i="11"/>
  <c r="D345" i="11" s="1"/>
  <c r="E345" i="12"/>
  <c r="D345" i="12" s="1"/>
  <c r="E345" i="15"/>
  <c r="D345" i="15" s="1"/>
  <c r="I309" i="6"/>
  <c r="E309" i="6" s="1"/>
  <c r="G309" i="3"/>
  <c r="D309" i="3" s="1"/>
  <c r="E309" i="11"/>
  <c r="D309" i="11" s="1"/>
  <c r="E309" i="4"/>
  <c r="D309" i="4" s="1"/>
  <c r="E309" i="14"/>
  <c r="D309" i="14" s="1"/>
  <c r="E309" i="13"/>
  <c r="D309" i="13" s="1"/>
  <c r="E309" i="5"/>
  <c r="D309" i="5" s="1"/>
  <c r="E309" i="12"/>
  <c r="D309" i="12" s="1"/>
  <c r="E309" i="15"/>
  <c r="D309" i="15" s="1"/>
  <c r="I308" i="6"/>
  <c r="E308" i="6" s="1"/>
  <c r="G308" i="3"/>
  <c r="D308" i="3" s="1"/>
  <c r="E308" i="14"/>
  <c r="D308" i="14" s="1"/>
  <c r="E308" i="13"/>
  <c r="D308" i="13" s="1"/>
  <c r="E308" i="4"/>
  <c r="D308" i="4" s="1"/>
  <c r="E308" i="5"/>
  <c r="D308" i="5" s="1"/>
  <c r="E308" i="11"/>
  <c r="D308" i="11" s="1"/>
  <c r="E308" i="12"/>
  <c r="D308" i="12" s="1"/>
  <c r="E308" i="15"/>
  <c r="D308" i="15" s="1"/>
  <c r="I326" i="6"/>
  <c r="E326" i="6" s="1"/>
  <c r="G326" i="3"/>
  <c r="D326" i="3" s="1"/>
  <c r="E326" i="12"/>
  <c r="D326" i="12" s="1"/>
  <c r="E326" i="4"/>
  <c r="D326" i="4" s="1"/>
  <c r="E326" i="5"/>
  <c r="D326" i="5" s="1"/>
  <c r="E326" i="11"/>
  <c r="D326" i="11" s="1"/>
  <c r="E326" i="15"/>
  <c r="D326" i="15" s="1"/>
  <c r="E326" i="14"/>
  <c r="D326" i="14" s="1"/>
  <c r="E326" i="13"/>
  <c r="D326" i="13" s="1"/>
  <c r="I335" i="6"/>
  <c r="E335" i="6" s="1"/>
  <c r="G335" i="3"/>
  <c r="D335" i="3" s="1"/>
  <c r="E335" i="14"/>
  <c r="D335" i="14" s="1"/>
  <c r="E335" i="13"/>
  <c r="D335" i="13" s="1"/>
  <c r="E335" i="11"/>
  <c r="D335" i="11" s="1"/>
  <c r="E335" i="5"/>
  <c r="D335" i="5" s="1"/>
  <c r="E335" i="4"/>
  <c r="D335" i="4" s="1"/>
  <c r="E335" i="12"/>
  <c r="D335" i="12" s="1"/>
  <c r="E335" i="15"/>
  <c r="D335" i="15" s="1"/>
  <c r="I295" i="6"/>
  <c r="E295" i="6" s="1"/>
  <c r="G295" i="3"/>
  <c r="D295" i="3" s="1"/>
  <c r="E295" i="4"/>
  <c r="D295" i="4" s="1"/>
  <c r="E295" i="11"/>
  <c r="D295" i="11" s="1"/>
  <c r="E295" i="5"/>
  <c r="D295" i="5" s="1"/>
  <c r="E295" i="12"/>
  <c r="D295" i="12" s="1"/>
  <c r="E295" i="14"/>
  <c r="D295" i="14" s="1"/>
  <c r="E295" i="13"/>
  <c r="D295" i="13" s="1"/>
  <c r="E295" i="15"/>
  <c r="D295" i="15" s="1"/>
  <c r="I340" i="6"/>
  <c r="E340" i="6" s="1"/>
  <c r="G340" i="3"/>
  <c r="D340" i="3" s="1"/>
  <c r="E340" i="15"/>
  <c r="D340" i="15" s="1"/>
  <c r="E340" i="4"/>
  <c r="D340" i="4" s="1"/>
  <c r="E340" i="12"/>
  <c r="D340" i="12" s="1"/>
  <c r="E340" i="11"/>
  <c r="D340" i="11" s="1"/>
  <c r="E340" i="5"/>
  <c r="D340" i="5" s="1"/>
  <c r="E340" i="14"/>
  <c r="D340" i="14" s="1"/>
  <c r="E340" i="13"/>
  <c r="D340" i="13" s="1"/>
  <c r="I311" i="6"/>
  <c r="E311" i="6" s="1"/>
  <c r="G311" i="3"/>
  <c r="D311" i="3" s="1"/>
  <c r="E311" i="4"/>
  <c r="D311" i="4" s="1"/>
  <c r="E311" i="11"/>
  <c r="D311" i="11" s="1"/>
  <c r="E311" i="5"/>
  <c r="D311" i="5" s="1"/>
  <c r="E311" i="14"/>
  <c r="D311" i="14" s="1"/>
  <c r="E311" i="13"/>
  <c r="D311" i="13" s="1"/>
  <c r="E311" i="15"/>
  <c r="D311" i="15" s="1"/>
  <c r="E311" i="12"/>
  <c r="D311" i="12" s="1"/>
  <c r="I303" i="6"/>
  <c r="E303" i="6" s="1"/>
  <c r="G303" i="3"/>
  <c r="D303" i="3" s="1"/>
  <c r="E303" i="14"/>
  <c r="D303" i="14" s="1"/>
  <c r="E303" i="4"/>
  <c r="D303" i="4" s="1"/>
  <c r="E303" i="5"/>
  <c r="D303" i="5" s="1"/>
  <c r="E303" i="13"/>
  <c r="D303" i="13" s="1"/>
  <c r="E303" i="15"/>
  <c r="D303" i="15" s="1"/>
  <c r="E303" i="12"/>
  <c r="D303" i="12" s="1"/>
  <c r="E303" i="11"/>
  <c r="D303" i="11" s="1"/>
  <c r="I354" i="6"/>
  <c r="E354" i="6" s="1"/>
  <c r="G354" i="3"/>
  <c r="D354" i="3" s="1"/>
  <c r="E354" i="4"/>
  <c r="D354" i="4" s="1"/>
  <c r="E354" i="5"/>
  <c r="D354" i="5" s="1"/>
  <c r="E354" i="15"/>
  <c r="D354" i="15" s="1"/>
  <c r="E354" i="11"/>
  <c r="D354" i="11" s="1"/>
  <c r="E354" i="12"/>
  <c r="D354" i="12" s="1"/>
  <c r="E354" i="14"/>
  <c r="D354" i="14" s="1"/>
  <c r="E354" i="13"/>
  <c r="D354" i="13" s="1"/>
  <c r="I281" i="6"/>
  <c r="E281" i="6" s="1"/>
  <c r="G281" i="3"/>
  <c r="D281" i="3" s="1"/>
  <c r="E281" i="4"/>
  <c r="D281" i="4" s="1"/>
  <c r="E281" i="11"/>
  <c r="D281" i="11" s="1"/>
  <c r="E281" i="14"/>
  <c r="D281" i="14" s="1"/>
  <c r="E281" i="15"/>
  <c r="D281" i="15" s="1"/>
  <c r="E281" i="5"/>
  <c r="D281" i="5" s="1"/>
  <c r="E281" i="13"/>
  <c r="D281" i="13" s="1"/>
  <c r="E281" i="12"/>
  <c r="D281" i="12" s="1"/>
  <c r="I219" i="6"/>
  <c r="E219" i="6" s="1"/>
  <c r="G219" i="3"/>
  <c r="D219" i="3" s="1"/>
  <c r="E219" i="5"/>
  <c r="D219" i="5" s="1"/>
  <c r="E219" i="4"/>
  <c r="D219" i="4" s="1"/>
  <c r="E219" i="14"/>
  <c r="D219" i="14" s="1"/>
  <c r="E219" i="13"/>
  <c r="D219" i="13" s="1"/>
  <c r="E219" i="12"/>
  <c r="D219" i="12" s="1"/>
  <c r="E219" i="11"/>
  <c r="D219" i="11" s="1"/>
  <c r="E219" i="15"/>
  <c r="D219" i="15" s="1"/>
  <c r="I155" i="6"/>
  <c r="E155" i="6" s="1"/>
  <c r="G155" i="3"/>
  <c r="D155" i="3" s="1"/>
  <c r="E155" i="11"/>
  <c r="D155" i="11" s="1"/>
  <c r="E155" i="4"/>
  <c r="D155" i="4" s="1"/>
  <c r="E155" i="12"/>
  <c r="D155" i="12" s="1"/>
  <c r="E155" i="14"/>
  <c r="D155" i="14" s="1"/>
  <c r="E155" i="13"/>
  <c r="D155" i="13" s="1"/>
  <c r="E155" i="15"/>
  <c r="D155" i="15" s="1"/>
  <c r="E155" i="5"/>
  <c r="D155" i="5" s="1"/>
  <c r="I91" i="6"/>
  <c r="E91" i="6" s="1"/>
  <c r="G91" i="3"/>
  <c r="D91" i="3" s="1"/>
  <c r="E91" i="14"/>
  <c r="D91" i="14" s="1"/>
  <c r="E91" i="13"/>
  <c r="D91" i="13" s="1"/>
  <c r="E91" i="5"/>
  <c r="D91" i="5" s="1"/>
  <c r="E91" i="4"/>
  <c r="D91" i="4" s="1"/>
  <c r="E91" i="12"/>
  <c r="D91" i="12" s="1"/>
  <c r="E91" i="15"/>
  <c r="D91" i="15" s="1"/>
  <c r="E91" i="11"/>
  <c r="D91" i="11" s="1"/>
  <c r="I27" i="6"/>
  <c r="E27" i="6" s="1"/>
  <c r="G27" i="3"/>
  <c r="D27" i="3" s="1"/>
  <c r="E27" i="12"/>
  <c r="D27" i="12" s="1"/>
  <c r="E27" i="13"/>
  <c r="D27" i="13" s="1"/>
  <c r="E27" i="14"/>
  <c r="D27" i="14" s="1"/>
  <c r="E27" i="11"/>
  <c r="D27" i="11" s="1"/>
  <c r="E27" i="4"/>
  <c r="D27" i="4" s="1"/>
  <c r="O9" i="9" s="1"/>
  <c r="E27" i="5"/>
  <c r="D27" i="5" s="1"/>
  <c r="E27" i="15"/>
  <c r="D27" i="15" s="1"/>
  <c r="I234" i="6"/>
  <c r="E234" i="6" s="1"/>
  <c r="G234" i="3"/>
  <c r="D234" i="3" s="1"/>
  <c r="E234" i="14"/>
  <c r="E234" i="13"/>
  <c r="E234" i="4"/>
  <c r="E234" i="11"/>
  <c r="E234" i="5"/>
  <c r="E234" i="15"/>
  <c r="E234" i="12"/>
  <c r="I170" i="6"/>
  <c r="E170" i="6" s="1"/>
  <c r="G170" i="3"/>
  <c r="D170" i="3" s="1"/>
  <c r="E170" i="4"/>
  <c r="D170" i="4" s="1"/>
  <c r="E170" i="11"/>
  <c r="D170" i="11" s="1"/>
  <c r="E170" i="5"/>
  <c r="D170" i="5" s="1"/>
  <c r="E170" i="14"/>
  <c r="D170" i="14" s="1"/>
  <c r="E170" i="12"/>
  <c r="D170" i="12" s="1"/>
  <c r="E170" i="13"/>
  <c r="D170" i="13" s="1"/>
  <c r="E170" i="15"/>
  <c r="D170" i="15" s="1"/>
  <c r="I106" i="6"/>
  <c r="E106" i="6" s="1"/>
  <c r="G106" i="3"/>
  <c r="D106" i="3" s="1"/>
  <c r="E106" i="13"/>
  <c r="D106" i="13" s="1"/>
  <c r="E106" i="5"/>
  <c r="D106" i="5" s="1"/>
  <c r="E106" i="4"/>
  <c r="D106" i="4" s="1"/>
  <c r="E106" i="14"/>
  <c r="D106" i="14" s="1"/>
  <c r="E106" i="12"/>
  <c r="D106" i="12" s="1"/>
  <c r="E106" i="11"/>
  <c r="D106" i="11" s="1"/>
  <c r="E106" i="15"/>
  <c r="D106" i="15" s="1"/>
  <c r="I42" i="6"/>
  <c r="E42" i="6" s="1"/>
  <c r="G42" i="3"/>
  <c r="D42" i="3" s="1"/>
  <c r="E42" i="14"/>
  <c r="D42" i="14" s="1"/>
  <c r="E42" i="4"/>
  <c r="D42" i="4" s="1"/>
  <c r="E42" i="5"/>
  <c r="D42" i="5" s="1"/>
  <c r="E42" i="13"/>
  <c r="D42" i="13" s="1"/>
  <c r="E42" i="11"/>
  <c r="D42" i="11" s="1"/>
  <c r="E42" i="15"/>
  <c r="D42" i="15" s="1"/>
  <c r="E42" i="12"/>
  <c r="D42" i="12" s="1"/>
  <c r="I241" i="6"/>
  <c r="E241" i="6" s="1"/>
  <c r="G241" i="3"/>
  <c r="D241" i="3" s="1"/>
  <c r="E241" i="11"/>
  <c r="D241" i="11" s="1"/>
  <c r="E241" i="4"/>
  <c r="D241" i="4" s="1"/>
  <c r="E241" i="13"/>
  <c r="D241" i="13" s="1"/>
  <c r="E241" i="12"/>
  <c r="D241" i="12" s="1"/>
  <c r="E241" i="14"/>
  <c r="D241" i="14" s="1"/>
  <c r="E241" i="5"/>
  <c r="D241" i="5" s="1"/>
  <c r="E241" i="15"/>
  <c r="D241" i="15" s="1"/>
  <c r="I177" i="6"/>
  <c r="E177" i="6" s="1"/>
  <c r="G177" i="3"/>
  <c r="D177" i="3" s="1"/>
  <c r="E177" i="14"/>
  <c r="D177" i="14" s="1"/>
  <c r="E177" i="13"/>
  <c r="D177" i="13" s="1"/>
  <c r="E177" i="4"/>
  <c r="D177" i="4" s="1"/>
  <c r="E177" i="5"/>
  <c r="D177" i="5" s="1"/>
  <c r="E177" i="11"/>
  <c r="D177" i="11" s="1"/>
  <c r="E177" i="15"/>
  <c r="D177" i="15" s="1"/>
  <c r="E177" i="12"/>
  <c r="D177" i="12" s="1"/>
  <c r="I113" i="6"/>
  <c r="E113" i="6" s="1"/>
  <c r="G113" i="3"/>
  <c r="D113" i="3" s="1"/>
  <c r="E113" i="4"/>
  <c r="D113" i="4" s="1"/>
  <c r="E113" i="11"/>
  <c r="D113" i="11" s="1"/>
  <c r="E113" i="13"/>
  <c r="D113" i="13" s="1"/>
  <c r="E113" i="15"/>
  <c r="D113" i="15" s="1"/>
  <c r="E113" i="5"/>
  <c r="D113" i="5" s="1"/>
  <c r="E113" i="12"/>
  <c r="D113" i="12" s="1"/>
  <c r="E113" i="14"/>
  <c r="D113" i="14" s="1"/>
  <c r="I49" i="6"/>
  <c r="E49" i="6" s="1"/>
  <c r="G49" i="3"/>
  <c r="D49" i="3" s="1"/>
  <c r="E49" i="4"/>
  <c r="D49" i="4" s="1"/>
  <c r="E49" i="13"/>
  <c r="D49" i="13" s="1"/>
  <c r="E49" i="5"/>
  <c r="D49" i="5" s="1"/>
  <c r="E49" i="14"/>
  <c r="D49" i="14" s="1"/>
  <c r="E49" i="12"/>
  <c r="D49" i="12" s="1"/>
  <c r="E49" i="15"/>
  <c r="D49" i="15" s="1"/>
  <c r="E49" i="11"/>
  <c r="D49" i="11" s="1"/>
  <c r="I304" i="6"/>
  <c r="E304" i="6" s="1"/>
  <c r="G304" i="3"/>
  <c r="D304" i="3" s="1"/>
  <c r="E304" i="14"/>
  <c r="D304" i="14" s="1"/>
  <c r="E304" i="13"/>
  <c r="D304" i="13" s="1"/>
  <c r="E304" i="5"/>
  <c r="D304" i="5" s="1"/>
  <c r="E304" i="4"/>
  <c r="D304" i="4" s="1"/>
  <c r="E304" i="11"/>
  <c r="D304" i="11" s="1"/>
  <c r="E304" i="15"/>
  <c r="D304" i="15" s="1"/>
  <c r="E304" i="12"/>
  <c r="D304" i="12" s="1"/>
  <c r="I240" i="6"/>
  <c r="E240" i="6" s="1"/>
  <c r="G240" i="3"/>
  <c r="D240" i="3" s="1"/>
  <c r="E240" i="4"/>
  <c r="D240" i="4" s="1"/>
  <c r="E240" i="11"/>
  <c r="D240" i="11" s="1"/>
  <c r="E240" i="14"/>
  <c r="D240" i="14" s="1"/>
  <c r="E240" i="15"/>
  <c r="D240" i="15" s="1"/>
  <c r="E240" i="5"/>
  <c r="D240" i="5" s="1"/>
  <c r="E240" i="12"/>
  <c r="D240" i="12" s="1"/>
  <c r="E240" i="13"/>
  <c r="D240" i="13" s="1"/>
  <c r="I176" i="6"/>
  <c r="E176" i="6" s="1"/>
  <c r="G176" i="3"/>
  <c r="D176" i="3" s="1"/>
  <c r="E176" i="14"/>
  <c r="D176" i="14" s="1"/>
  <c r="E176" i="4"/>
  <c r="D176" i="4" s="1"/>
  <c r="E176" i="13"/>
  <c r="D176" i="13" s="1"/>
  <c r="E176" i="5"/>
  <c r="D176" i="5" s="1"/>
  <c r="E176" i="12"/>
  <c r="D176" i="12" s="1"/>
  <c r="E176" i="11"/>
  <c r="D176" i="11" s="1"/>
  <c r="E176" i="15"/>
  <c r="D176" i="15" s="1"/>
  <c r="I112" i="6"/>
  <c r="E112" i="6" s="1"/>
  <c r="G112" i="3"/>
  <c r="D112" i="3" s="1"/>
  <c r="E112" i="4"/>
  <c r="D112" i="4" s="1"/>
  <c r="E112" i="5"/>
  <c r="D112" i="5" s="1"/>
  <c r="E112" i="11"/>
  <c r="D112" i="11" s="1"/>
  <c r="E112" i="13"/>
  <c r="D112" i="13" s="1"/>
  <c r="E112" i="14"/>
  <c r="D112" i="14" s="1"/>
  <c r="E112" i="12"/>
  <c r="D112" i="12" s="1"/>
  <c r="E112" i="15"/>
  <c r="D112" i="15" s="1"/>
  <c r="I48" i="6"/>
  <c r="E48" i="6" s="1"/>
  <c r="G48" i="3"/>
  <c r="D48" i="3" s="1"/>
  <c r="E48" i="12"/>
  <c r="D48" i="12" s="1"/>
  <c r="E48" i="15"/>
  <c r="D48" i="15" s="1"/>
  <c r="E48" i="5"/>
  <c r="D48" i="5" s="1"/>
  <c r="E48" i="14"/>
  <c r="D48" i="14" s="1"/>
  <c r="E48" i="11"/>
  <c r="D48" i="11" s="1"/>
  <c r="E48" i="4"/>
  <c r="D48" i="4" s="1"/>
  <c r="E48" i="13"/>
  <c r="D48" i="13" s="1"/>
  <c r="I247" i="6"/>
  <c r="E247" i="6" s="1"/>
  <c r="G247" i="3"/>
  <c r="D247" i="3" s="1"/>
  <c r="E247" i="14"/>
  <c r="D247" i="14" s="1"/>
  <c r="E247" i="13"/>
  <c r="D247" i="13" s="1"/>
  <c r="E247" i="5"/>
  <c r="D247" i="5" s="1"/>
  <c r="E247" i="4"/>
  <c r="D247" i="4" s="1"/>
  <c r="E247" i="11"/>
  <c r="D247" i="11" s="1"/>
  <c r="E247" i="15"/>
  <c r="D247" i="15" s="1"/>
  <c r="E247" i="12"/>
  <c r="D247" i="12" s="1"/>
  <c r="I183" i="6"/>
  <c r="E183" i="6" s="1"/>
  <c r="G183" i="3"/>
  <c r="D183" i="3" s="1"/>
  <c r="E183" i="4"/>
  <c r="D183" i="4" s="1"/>
  <c r="E183" i="11"/>
  <c r="D183" i="11" s="1"/>
  <c r="E183" i="15"/>
  <c r="D183" i="15" s="1"/>
  <c r="E183" i="14"/>
  <c r="D183" i="14" s="1"/>
  <c r="E183" i="13"/>
  <c r="D183" i="13" s="1"/>
  <c r="E183" i="12"/>
  <c r="D183" i="12" s="1"/>
  <c r="E183" i="5"/>
  <c r="D183" i="5" s="1"/>
  <c r="I119" i="6"/>
  <c r="E119" i="6" s="1"/>
  <c r="G119" i="3"/>
  <c r="D119" i="3" s="1"/>
  <c r="E119" i="14"/>
  <c r="D119" i="14" s="1"/>
  <c r="E119" i="4"/>
  <c r="D119" i="4" s="1"/>
  <c r="E119" i="5"/>
  <c r="D119" i="5" s="1"/>
  <c r="E119" i="13"/>
  <c r="D119" i="13" s="1"/>
  <c r="E119" i="12"/>
  <c r="D119" i="12" s="1"/>
  <c r="E119" i="11"/>
  <c r="D119" i="11" s="1"/>
  <c r="E119" i="15"/>
  <c r="D119" i="15" s="1"/>
  <c r="I55" i="6"/>
  <c r="E55" i="6" s="1"/>
  <c r="G55" i="3"/>
  <c r="D55" i="3" s="1"/>
  <c r="E55" i="14"/>
  <c r="D55" i="14" s="1"/>
  <c r="E55" i="5"/>
  <c r="D55" i="5" s="1"/>
  <c r="E55" i="13"/>
  <c r="D55" i="13" s="1"/>
  <c r="E55" i="4"/>
  <c r="D55" i="4" s="1"/>
  <c r="E55" i="11"/>
  <c r="D55" i="11" s="1"/>
  <c r="E55" i="12"/>
  <c r="D55" i="12" s="1"/>
  <c r="E55" i="15"/>
  <c r="D55" i="15" s="1"/>
  <c r="I302" i="6"/>
  <c r="E302" i="6" s="1"/>
  <c r="G302" i="3"/>
  <c r="D302" i="3" s="1"/>
  <c r="E302" i="14"/>
  <c r="D302" i="14" s="1"/>
  <c r="E302" i="13"/>
  <c r="D302" i="13" s="1"/>
  <c r="E302" i="4"/>
  <c r="D302" i="4" s="1"/>
  <c r="E302" i="11"/>
  <c r="D302" i="11" s="1"/>
  <c r="E302" i="5"/>
  <c r="D302" i="5" s="1"/>
  <c r="E302" i="15"/>
  <c r="D302" i="15" s="1"/>
  <c r="E302" i="12"/>
  <c r="D302" i="12" s="1"/>
  <c r="I238" i="6"/>
  <c r="E238" i="6" s="1"/>
  <c r="G238" i="3"/>
  <c r="D238" i="3" s="1"/>
  <c r="E238" i="14"/>
  <c r="D238" i="14" s="1"/>
  <c r="E238" i="13"/>
  <c r="D238" i="13" s="1"/>
  <c r="E238" i="5"/>
  <c r="D238" i="5" s="1"/>
  <c r="E238" i="11"/>
  <c r="D238" i="11" s="1"/>
  <c r="E238" i="4"/>
  <c r="D238" i="4" s="1"/>
  <c r="E238" i="15"/>
  <c r="D238" i="15" s="1"/>
  <c r="E238" i="12"/>
  <c r="D238" i="12" s="1"/>
  <c r="I174" i="6"/>
  <c r="E174" i="6" s="1"/>
  <c r="G174" i="3"/>
  <c r="D174" i="3" s="1"/>
  <c r="E174" i="12"/>
  <c r="D174" i="12" s="1"/>
  <c r="E174" i="4"/>
  <c r="D174" i="4" s="1"/>
  <c r="E174" i="15"/>
  <c r="D174" i="15" s="1"/>
  <c r="E174" i="11"/>
  <c r="D174" i="11" s="1"/>
  <c r="E174" i="5"/>
  <c r="D174" i="5" s="1"/>
  <c r="E174" i="14"/>
  <c r="D174" i="14" s="1"/>
  <c r="E174" i="13"/>
  <c r="D174" i="13" s="1"/>
  <c r="I110" i="6"/>
  <c r="E110" i="6" s="1"/>
  <c r="G110" i="3"/>
  <c r="D110" i="3" s="1"/>
  <c r="E110" i="14"/>
  <c r="D110" i="14" s="1"/>
  <c r="E110" i="5"/>
  <c r="D110" i="5" s="1"/>
  <c r="E110" i="13"/>
  <c r="D110" i="13" s="1"/>
  <c r="E110" i="4"/>
  <c r="D110" i="4" s="1"/>
  <c r="E110" i="11"/>
  <c r="D110" i="11" s="1"/>
  <c r="E110" i="12"/>
  <c r="D110" i="12" s="1"/>
  <c r="E110" i="15"/>
  <c r="D110" i="15" s="1"/>
  <c r="I46" i="6"/>
  <c r="E46" i="6" s="1"/>
  <c r="G46" i="3"/>
  <c r="D46" i="3" s="1"/>
  <c r="E46" i="11"/>
  <c r="D46" i="11" s="1"/>
  <c r="E46" i="5"/>
  <c r="D46" i="5" s="1"/>
  <c r="E46" i="12"/>
  <c r="D46" i="12" s="1"/>
  <c r="E46" i="15"/>
  <c r="D46" i="15" s="1"/>
  <c r="E46" i="4"/>
  <c r="D46" i="4" s="1"/>
  <c r="E46" i="13"/>
  <c r="D46" i="13" s="1"/>
  <c r="E46" i="14"/>
  <c r="D46" i="14" s="1"/>
  <c r="I245" i="6"/>
  <c r="E245" i="6" s="1"/>
  <c r="G245" i="3"/>
  <c r="D245" i="3" s="1"/>
  <c r="E245" i="14"/>
  <c r="D245" i="14" s="1"/>
  <c r="E245" i="5"/>
  <c r="D245" i="5" s="1"/>
  <c r="E245" i="4"/>
  <c r="D245" i="4" s="1"/>
  <c r="E245" i="13"/>
  <c r="D245" i="13" s="1"/>
  <c r="E245" i="11"/>
  <c r="D245" i="11" s="1"/>
  <c r="E245" i="15"/>
  <c r="D245" i="15" s="1"/>
  <c r="E245" i="12"/>
  <c r="D245" i="12" s="1"/>
  <c r="I181" i="6"/>
  <c r="E181" i="6" s="1"/>
  <c r="G181" i="3"/>
  <c r="D181" i="3" s="1"/>
  <c r="E181" i="11"/>
  <c r="D181" i="11" s="1"/>
  <c r="E181" i="5"/>
  <c r="D181" i="5" s="1"/>
  <c r="E181" i="4"/>
  <c r="D181" i="4" s="1"/>
  <c r="E181" i="14"/>
  <c r="D181" i="14" s="1"/>
  <c r="E181" i="13"/>
  <c r="D181" i="13" s="1"/>
  <c r="E181" i="12"/>
  <c r="D181" i="12" s="1"/>
  <c r="E181" i="15"/>
  <c r="D181" i="15" s="1"/>
  <c r="I117" i="6"/>
  <c r="E117" i="6" s="1"/>
  <c r="G117" i="3"/>
  <c r="D117" i="3" s="1"/>
  <c r="E117" i="11"/>
  <c r="D117" i="11" s="1"/>
  <c r="E117" i="15"/>
  <c r="D117" i="15" s="1"/>
  <c r="E117" i="4"/>
  <c r="D117" i="4" s="1"/>
  <c r="E117" i="5"/>
  <c r="D117" i="5" s="1"/>
  <c r="E117" i="12"/>
  <c r="D117" i="12" s="1"/>
  <c r="E117" i="14"/>
  <c r="D117" i="14" s="1"/>
  <c r="E117" i="13"/>
  <c r="D117" i="13" s="1"/>
  <c r="I53" i="6"/>
  <c r="E53" i="6" s="1"/>
  <c r="G53" i="3"/>
  <c r="D53" i="3" s="1"/>
  <c r="E53" i="11"/>
  <c r="D53" i="11" s="1"/>
  <c r="E53" i="4"/>
  <c r="D53" i="4" s="1"/>
  <c r="E53" i="13"/>
  <c r="D53" i="13" s="1"/>
  <c r="E53" i="5"/>
  <c r="D53" i="5" s="1"/>
  <c r="E53" i="14"/>
  <c r="D53" i="14" s="1"/>
  <c r="E53" i="15"/>
  <c r="D53" i="15" s="1"/>
  <c r="E53" i="12"/>
  <c r="D53" i="12" s="1"/>
  <c r="I252" i="6"/>
  <c r="E252" i="6" s="1"/>
  <c r="G252" i="3"/>
  <c r="D252" i="3" s="1"/>
  <c r="E252" i="14"/>
  <c r="D252" i="14" s="1"/>
  <c r="E252" i="13"/>
  <c r="D252" i="13" s="1"/>
  <c r="E252" i="4"/>
  <c r="D252" i="4" s="1"/>
  <c r="E252" i="5"/>
  <c r="D252" i="5" s="1"/>
  <c r="E252" i="15"/>
  <c r="D252" i="15" s="1"/>
  <c r="E252" i="11"/>
  <c r="D252" i="11" s="1"/>
  <c r="E252" i="12"/>
  <c r="D252" i="12" s="1"/>
  <c r="I188" i="6"/>
  <c r="E188" i="6" s="1"/>
  <c r="G188" i="3"/>
  <c r="D188" i="3" s="1"/>
  <c r="E188" i="12"/>
  <c r="D188" i="12" s="1"/>
  <c r="E188" i="11"/>
  <c r="D188" i="11" s="1"/>
  <c r="E188" i="4"/>
  <c r="D188" i="4" s="1"/>
  <c r="E188" i="15"/>
  <c r="D188" i="15" s="1"/>
  <c r="E188" i="5"/>
  <c r="D188" i="5" s="1"/>
  <c r="E188" i="13"/>
  <c r="D188" i="13" s="1"/>
  <c r="E188" i="14"/>
  <c r="D188" i="14" s="1"/>
  <c r="I124" i="6"/>
  <c r="E124" i="6" s="1"/>
  <c r="G124" i="3"/>
  <c r="D124" i="3" s="1"/>
  <c r="E124" i="14"/>
  <c r="D124" i="14" s="1"/>
  <c r="E124" i="13"/>
  <c r="D124" i="13" s="1"/>
  <c r="E124" i="5"/>
  <c r="D124" i="5" s="1"/>
  <c r="E124" i="4"/>
  <c r="D124" i="4" s="1"/>
  <c r="E124" i="11"/>
  <c r="D124" i="11" s="1"/>
  <c r="E124" i="15"/>
  <c r="D124" i="15" s="1"/>
  <c r="E124" i="12"/>
  <c r="D124" i="12" s="1"/>
  <c r="I60" i="6"/>
  <c r="E60" i="6" s="1"/>
  <c r="G60" i="3"/>
  <c r="D60" i="3" s="1"/>
  <c r="E60" i="14"/>
  <c r="D60" i="14" s="1"/>
  <c r="E60" i="15"/>
  <c r="D60" i="15" s="1"/>
  <c r="E60" i="4"/>
  <c r="D60" i="4" s="1"/>
  <c r="E60" i="5"/>
  <c r="D60" i="5" s="1"/>
  <c r="E60" i="12"/>
  <c r="D60" i="12" s="1"/>
  <c r="E60" i="11"/>
  <c r="D60" i="11" s="1"/>
  <c r="E60" i="13"/>
  <c r="D60" i="13" s="1"/>
  <c r="I300" i="6"/>
  <c r="E300" i="6" s="1"/>
  <c r="G300" i="3"/>
  <c r="D300" i="3" s="1"/>
  <c r="E300" i="4"/>
  <c r="D300" i="4" s="1"/>
  <c r="E300" i="12"/>
  <c r="D300" i="12" s="1"/>
  <c r="E300" i="11"/>
  <c r="D300" i="11" s="1"/>
  <c r="E300" i="5"/>
  <c r="D300" i="5" s="1"/>
  <c r="E300" i="15"/>
  <c r="D300" i="15" s="1"/>
  <c r="E300" i="14"/>
  <c r="D300" i="14" s="1"/>
  <c r="E300" i="13"/>
  <c r="D300" i="13" s="1"/>
  <c r="I299" i="6"/>
  <c r="E299" i="6" s="1"/>
  <c r="G299" i="3"/>
  <c r="D299" i="3" s="1"/>
  <c r="E299" i="12"/>
  <c r="D299" i="12" s="1"/>
  <c r="E299" i="4"/>
  <c r="D299" i="4" s="1"/>
  <c r="E299" i="11"/>
  <c r="D299" i="11" s="1"/>
  <c r="E299" i="5"/>
  <c r="D299" i="5" s="1"/>
  <c r="E299" i="15"/>
  <c r="D299" i="15" s="1"/>
  <c r="E299" i="13"/>
  <c r="D299" i="13" s="1"/>
  <c r="E299" i="14"/>
  <c r="D299" i="14" s="1"/>
  <c r="I298" i="6"/>
  <c r="E298" i="6" s="1"/>
  <c r="G298" i="3"/>
  <c r="D298" i="3" s="1"/>
  <c r="E298" i="4"/>
  <c r="D298" i="4" s="1"/>
  <c r="E298" i="11"/>
  <c r="D298" i="11" s="1"/>
  <c r="E298" i="12"/>
  <c r="D298" i="12" s="1"/>
  <c r="E298" i="15"/>
  <c r="D298" i="15" s="1"/>
  <c r="E298" i="5"/>
  <c r="D298" i="5" s="1"/>
  <c r="E298" i="14"/>
  <c r="D298" i="14" s="1"/>
  <c r="E298" i="13"/>
  <c r="D298" i="13" s="1"/>
  <c r="I317" i="6"/>
  <c r="E317" i="6" s="1"/>
  <c r="G317" i="3"/>
  <c r="D317" i="3" s="1"/>
  <c r="E317" i="4"/>
  <c r="D317" i="4" s="1"/>
  <c r="E317" i="13"/>
  <c r="D317" i="13" s="1"/>
  <c r="E317" i="14"/>
  <c r="D317" i="14" s="1"/>
  <c r="E317" i="5"/>
  <c r="D317" i="5" s="1"/>
  <c r="E317" i="12"/>
  <c r="D317" i="12" s="1"/>
  <c r="E317" i="11"/>
  <c r="D317" i="11" s="1"/>
  <c r="E317" i="15"/>
  <c r="D317" i="15" s="1"/>
  <c r="I357" i="6"/>
  <c r="E357" i="6" s="1"/>
  <c r="G357" i="3"/>
  <c r="D357" i="3" s="1"/>
  <c r="E357" i="14"/>
  <c r="D357" i="14" s="1"/>
  <c r="E357" i="5"/>
  <c r="D357" i="5" s="1"/>
  <c r="E357" i="4"/>
  <c r="D357" i="4" s="1"/>
  <c r="E357" i="13"/>
  <c r="D357" i="13" s="1"/>
  <c r="E357" i="12"/>
  <c r="D357" i="12" s="1"/>
  <c r="E357" i="15"/>
  <c r="D357" i="15" s="1"/>
  <c r="E357" i="11"/>
  <c r="D357" i="11" s="1"/>
  <c r="I284" i="6"/>
  <c r="E284" i="6" s="1"/>
  <c r="G284" i="3"/>
  <c r="D284" i="3" s="1"/>
  <c r="E284" i="5"/>
  <c r="D284" i="5" s="1"/>
  <c r="E284" i="14"/>
  <c r="D284" i="14" s="1"/>
  <c r="E284" i="15"/>
  <c r="D284" i="15" s="1"/>
  <c r="E284" i="12"/>
  <c r="D284" i="12" s="1"/>
  <c r="E284" i="11"/>
  <c r="D284" i="11" s="1"/>
  <c r="E284" i="4"/>
  <c r="D284" i="4" s="1"/>
  <c r="E284" i="13"/>
  <c r="D284" i="13" s="1"/>
  <c r="I332" i="6"/>
  <c r="E332" i="6" s="1"/>
  <c r="G332" i="3"/>
  <c r="D332" i="3" s="1"/>
  <c r="E332" i="14"/>
  <c r="D332" i="14" s="1"/>
  <c r="E332" i="4"/>
  <c r="D332" i="4" s="1"/>
  <c r="E332" i="13"/>
  <c r="D332" i="13" s="1"/>
  <c r="E332" i="5"/>
  <c r="D332" i="5" s="1"/>
  <c r="E332" i="11"/>
  <c r="D332" i="11" s="1"/>
  <c r="E332" i="12"/>
  <c r="D332" i="12" s="1"/>
  <c r="E332" i="15"/>
  <c r="D332" i="15" s="1"/>
  <c r="I360" i="6"/>
  <c r="E360" i="6" s="1"/>
  <c r="G360" i="3"/>
  <c r="D360" i="3" s="1"/>
  <c r="E360" i="14"/>
  <c r="D360" i="14" s="1"/>
  <c r="E360" i="13"/>
  <c r="D360" i="13" s="1"/>
  <c r="E360" i="4"/>
  <c r="D360" i="4" s="1"/>
  <c r="E360" i="5"/>
  <c r="D360" i="5" s="1"/>
  <c r="E360" i="12"/>
  <c r="D360" i="12" s="1"/>
  <c r="E360" i="15"/>
  <c r="D360" i="15" s="1"/>
  <c r="E360" i="11"/>
  <c r="D360" i="11" s="1"/>
  <c r="I292" i="6"/>
  <c r="E292" i="6" s="1"/>
  <c r="G292" i="3"/>
  <c r="D292" i="3" s="1"/>
  <c r="E292" i="14"/>
  <c r="D292" i="14" s="1"/>
  <c r="E292" i="13"/>
  <c r="D292" i="13" s="1"/>
  <c r="E292" i="5"/>
  <c r="D292" i="5" s="1"/>
  <c r="E292" i="4"/>
  <c r="D292" i="4" s="1"/>
  <c r="E292" i="11"/>
  <c r="D292" i="11" s="1"/>
  <c r="E292" i="12"/>
  <c r="D292" i="12" s="1"/>
  <c r="E292" i="15"/>
  <c r="D292" i="15" s="1"/>
  <c r="I346" i="6"/>
  <c r="E346" i="6" s="1"/>
  <c r="G346" i="3"/>
  <c r="D346" i="3" s="1"/>
  <c r="E346" i="5"/>
  <c r="E346" i="14"/>
  <c r="E346" i="4"/>
  <c r="E346" i="13"/>
  <c r="E346" i="15"/>
  <c r="E346" i="11"/>
  <c r="E346" i="12"/>
  <c r="I269" i="6"/>
  <c r="E269" i="6" s="1"/>
  <c r="G269" i="3"/>
  <c r="D269" i="3" s="1"/>
  <c r="E269" i="11"/>
  <c r="D269" i="11" s="1"/>
  <c r="E269" i="4"/>
  <c r="D269" i="4" s="1"/>
  <c r="E269" i="12"/>
  <c r="D269" i="12" s="1"/>
  <c r="E269" i="14"/>
  <c r="D269" i="14" s="1"/>
  <c r="E269" i="15"/>
  <c r="D269" i="15" s="1"/>
  <c r="E269" i="5"/>
  <c r="D269" i="5" s="1"/>
  <c r="E269" i="13"/>
  <c r="D269" i="13" s="1"/>
  <c r="I211" i="6"/>
  <c r="E211" i="6" s="1"/>
  <c r="G211" i="3"/>
  <c r="D211" i="3" s="1"/>
  <c r="E211" i="4"/>
  <c r="D211" i="4" s="1"/>
  <c r="E211" i="11"/>
  <c r="D211" i="11" s="1"/>
  <c r="E211" i="14"/>
  <c r="D211" i="14" s="1"/>
  <c r="E211" i="15"/>
  <c r="D211" i="15" s="1"/>
  <c r="E211" i="5"/>
  <c r="D211" i="5" s="1"/>
  <c r="E211" i="12"/>
  <c r="D211" i="12" s="1"/>
  <c r="E211" i="13"/>
  <c r="D211" i="13" s="1"/>
  <c r="I147" i="6"/>
  <c r="E147" i="6" s="1"/>
  <c r="G147" i="3"/>
  <c r="D147" i="3" s="1"/>
  <c r="E147" i="14"/>
  <c r="D147" i="14" s="1"/>
  <c r="E147" i="4"/>
  <c r="D147" i="4" s="1"/>
  <c r="E147" i="5"/>
  <c r="D147" i="5" s="1"/>
  <c r="E147" i="13"/>
  <c r="D147" i="13" s="1"/>
  <c r="E147" i="11"/>
  <c r="D147" i="11" s="1"/>
  <c r="E147" i="12"/>
  <c r="D147" i="12" s="1"/>
  <c r="E147" i="15"/>
  <c r="D147" i="15" s="1"/>
  <c r="I83" i="6"/>
  <c r="E83" i="6" s="1"/>
  <c r="G83" i="3"/>
  <c r="D83" i="3" s="1"/>
  <c r="E83" i="14"/>
  <c r="D83" i="14" s="1"/>
  <c r="E83" i="4"/>
  <c r="D83" i="4" s="1"/>
  <c r="E83" i="13"/>
  <c r="D83" i="13" s="1"/>
  <c r="E83" i="5"/>
  <c r="D83" i="5" s="1"/>
  <c r="E83" i="15"/>
  <c r="D83" i="15" s="1"/>
  <c r="E83" i="12"/>
  <c r="D83" i="12" s="1"/>
  <c r="E83" i="11"/>
  <c r="D83" i="11" s="1"/>
  <c r="I19" i="6"/>
  <c r="E19" i="6" s="1"/>
  <c r="G19" i="3"/>
  <c r="D19" i="3" s="1"/>
  <c r="E19" i="4"/>
  <c r="D19" i="4" s="1"/>
  <c r="E19" i="15"/>
  <c r="D19" i="15" s="1"/>
  <c r="E19" i="14"/>
  <c r="D19" i="14" s="1"/>
  <c r="E19" i="11"/>
  <c r="D19" i="11" s="1"/>
  <c r="E19" i="12"/>
  <c r="D19" i="12" s="1"/>
  <c r="E19" i="5"/>
  <c r="D19" i="5" s="1"/>
  <c r="E19" i="13"/>
  <c r="D19" i="13" s="1"/>
  <c r="I226" i="6"/>
  <c r="E226" i="6" s="1"/>
  <c r="G226" i="3"/>
  <c r="D226" i="3" s="1"/>
  <c r="E226" i="4"/>
  <c r="D226" i="4" s="1"/>
  <c r="E226" i="11"/>
  <c r="D226" i="11" s="1"/>
  <c r="E226" i="14"/>
  <c r="D226" i="14" s="1"/>
  <c r="E226" i="13"/>
  <c r="D226" i="13" s="1"/>
  <c r="E226" i="15"/>
  <c r="D226" i="15" s="1"/>
  <c r="E226" i="5"/>
  <c r="D226" i="5" s="1"/>
  <c r="E226" i="12"/>
  <c r="D226" i="12" s="1"/>
  <c r="I162" i="6"/>
  <c r="E162" i="6" s="1"/>
  <c r="G162" i="3"/>
  <c r="D162" i="3" s="1"/>
  <c r="E162" i="14"/>
  <c r="D162" i="14" s="1"/>
  <c r="E162" i="5"/>
  <c r="D162" i="5" s="1"/>
  <c r="E162" i="4"/>
  <c r="D162" i="4" s="1"/>
  <c r="E162" i="13"/>
  <c r="D162" i="13" s="1"/>
  <c r="E162" i="15"/>
  <c r="D162" i="15" s="1"/>
  <c r="E162" i="12"/>
  <c r="D162" i="12" s="1"/>
  <c r="E162" i="11"/>
  <c r="D162" i="11" s="1"/>
  <c r="I98" i="6"/>
  <c r="E98" i="6" s="1"/>
  <c r="G98" i="3"/>
  <c r="D98" i="3" s="1"/>
  <c r="E98" i="14"/>
  <c r="D98" i="14" s="1"/>
  <c r="E98" i="5"/>
  <c r="D98" i="5" s="1"/>
  <c r="E98" i="4"/>
  <c r="D98" i="4" s="1"/>
  <c r="E98" i="13"/>
  <c r="D98" i="13" s="1"/>
  <c r="E98" i="11"/>
  <c r="D98" i="11" s="1"/>
  <c r="E98" i="15"/>
  <c r="D98" i="15" s="1"/>
  <c r="E98" i="12"/>
  <c r="D98" i="12" s="1"/>
  <c r="I34" i="6"/>
  <c r="E34" i="6" s="1"/>
  <c r="G34" i="3"/>
  <c r="D34" i="3" s="1"/>
  <c r="E34" i="4"/>
  <c r="D34" i="4" s="1"/>
  <c r="E34" i="11"/>
  <c r="D34" i="11" s="1"/>
  <c r="E34" i="13"/>
  <c r="D34" i="13" s="1"/>
  <c r="E34" i="14"/>
  <c r="D34" i="14" s="1"/>
  <c r="E34" i="15"/>
  <c r="D34" i="15" s="1"/>
  <c r="E34" i="12"/>
  <c r="D34" i="12" s="1"/>
  <c r="E34" i="5"/>
  <c r="D34" i="5" s="1"/>
  <c r="I233" i="6"/>
  <c r="E233" i="6" s="1"/>
  <c r="G233" i="3"/>
  <c r="D233" i="3" s="1"/>
  <c r="E233" i="14"/>
  <c r="D233" i="14" s="1"/>
  <c r="E233" i="13"/>
  <c r="D233" i="13" s="1"/>
  <c r="E233" i="4"/>
  <c r="D233" i="4" s="1"/>
  <c r="E233" i="5"/>
  <c r="D233" i="5" s="1"/>
  <c r="E233" i="15"/>
  <c r="D233" i="15" s="1"/>
  <c r="E233" i="11"/>
  <c r="D233" i="11" s="1"/>
  <c r="E233" i="12"/>
  <c r="D233" i="12" s="1"/>
  <c r="I169" i="6"/>
  <c r="E169" i="6" s="1"/>
  <c r="G169" i="3"/>
  <c r="D169" i="3" s="1"/>
  <c r="E169" i="4"/>
  <c r="D169" i="4" s="1"/>
  <c r="E169" i="11"/>
  <c r="D169" i="11" s="1"/>
  <c r="E169" i="15"/>
  <c r="D169" i="15" s="1"/>
  <c r="E169" i="13"/>
  <c r="D169" i="13" s="1"/>
  <c r="E169" i="5"/>
  <c r="D169" i="5" s="1"/>
  <c r="E169" i="14"/>
  <c r="D169" i="14" s="1"/>
  <c r="E169" i="12"/>
  <c r="D169" i="12" s="1"/>
  <c r="I105" i="6"/>
  <c r="E105" i="6" s="1"/>
  <c r="G105" i="3"/>
  <c r="D105" i="3" s="1"/>
  <c r="E105" i="14"/>
  <c r="D105" i="14" s="1"/>
  <c r="E105" i="13"/>
  <c r="D105" i="13" s="1"/>
  <c r="E105" i="5"/>
  <c r="D105" i="5" s="1"/>
  <c r="E105" i="4"/>
  <c r="D105" i="4" s="1"/>
  <c r="E105" i="15"/>
  <c r="D105" i="15" s="1"/>
  <c r="E105" i="11"/>
  <c r="D105" i="11" s="1"/>
  <c r="E105" i="12"/>
  <c r="D105" i="12" s="1"/>
  <c r="I41" i="6"/>
  <c r="E41" i="6" s="1"/>
  <c r="G41" i="3"/>
  <c r="D41" i="3" s="1"/>
  <c r="E41" i="14"/>
  <c r="D41" i="14" s="1"/>
  <c r="E41" i="4"/>
  <c r="D41" i="4" s="1"/>
  <c r="E41" i="5"/>
  <c r="D41" i="5" s="1"/>
  <c r="E41" i="13"/>
  <c r="D41" i="13" s="1"/>
  <c r="E41" i="11"/>
  <c r="D41" i="11" s="1"/>
  <c r="E41" i="15"/>
  <c r="D41" i="15" s="1"/>
  <c r="E41" i="12"/>
  <c r="D41" i="12" s="1"/>
  <c r="I296" i="6"/>
  <c r="E296" i="6" s="1"/>
  <c r="G296" i="3"/>
  <c r="D296" i="3" s="1"/>
  <c r="E296" i="11"/>
  <c r="D296" i="11" s="1"/>
  <c r="E296" i="4"/>
  <c r="D296" i="4" s="1"/>
  <c r="E296" i="5"/>
  <c r="D296" i="5" s="1"/>
  <c r="E296" i="12"/>
  <c r="D296" i="12" s="1"/>
  <c r="E296" i="14"/>
  <c r="D296" i="14" s="1"/>
  <c r="E296" i="13"/>
  <c r="D296" i="13" s="1"/>
  <c r="E296" i="15"/>
  <c r="D296" i="15" s="1"/>
  <c r="I232" i="6"/>
  <c r="E232" i="6" s="1"/>
  <c r="G232" i="3"/>
  <c r="D232" i="3" s="1"/>
  <c r="E232" i="14"/>
  <c r="D232" i="14" s="1"/>
  <c r="E232" i="13"/>
  <c r="D232" i="13" s="1"/>
  <c r="E232" i="4"/>
  <c r="D232" i="4" s="1"/>
  <c r="E232" i="5"/>
  <c r="D232" i="5" s="1"/>
  <c r="E232" i="15"/>
  <c r="D232" i="15" s="1"/>
  <c r="E232" i="11"/>
  <c r="D232" i="11" s="1"/>
  <c r="E232" i="12"/>
  <c r="D232" i="12" s="1"/>
  <c r="I168" i="6"/>
  <c r="E168" i="6" s="1"/>
  <c r="G168" i="3"/>
  <c r="D168" i="3" s="1"/>
  <c r="E168" i="13"/>
  <c r="D168" i="13" s="1"/>
  <c r="E168" i="14"/>
  <c r="D168" i="14" s="1"/>
  <c r="E168" i="5"/>
  <c r="D168" i="5" s="1"/>
  <c r="E168" i="4"/>
  <c r="D168" i="4" s="1"/>
  <c r="E168" i="11"/>
  <c r="D168" i="11" s="1"/>
  <c r="E168" i="12"/>
  <c r="D168" i="12" s="1"/>
  <c r="E168" i="15"/>
  <c r="D168" i="15" s="1"/>
  <c r="I104" i="6"/>
  <c r="E104" i="6" s="1"/>
  <c r="G104" i="3"/>
  <c r="D104" i="3" s="1"/>
  <c r="E104" i="11"/>
  <c r="D104" i="11" s="1"/>
  <c r="E104" i="4"/>
  <c r="D104" i="4" s="1"/>
  <c r="E104" i="12"/>
  <c r="D104" i="12" s="1"/>
  <c r="E104" i="15"/>
  <c r="D104" i="15" s="1"/>
  <c r="E104" i="14"/>
  <c r="D104" i="14" s="1"/>
  <c r="E104" i="5"/>
  <c r="D104" i="5" s="1"/>
  <c r="E104" i="13"/>
  <c r="D104" i="13" s="1"/>
  <c r="I40" i="6"/>
  <c r="E40" i="6" s="1"/>
  <c r="G40" i="3"/>
  <c r="D40" i="3" s="1"/>
  <c r="E40" i="14"/>
  <c r="D40" i="14" s="1"/>
  <c r="E40" i="13"/>
  <c r="D40" i="13" s="1"/>
  <c r="E40" i="4"/>
  <c r="D40" i="4" s="1"/>
  <c r="E40" i="5"/>
  <c r="D40" i="5" s="1"/>
  <c r="E40" i="11"/>
  <c r="D40" i="11" s="1"/>
  <c r="E40" i="12"/>
  <c r="D40" i="12" s="1"/>
  <c r="E40" i="15"/>
  <c r="D40" i="15" s="1"/>
  <c r="I239" i="6"/>
  <c r="E239" i="6" s="1"/>
  <c r="G239" i="3"/>
  <c r="D239" i="3" s="1"/>
  <c r="E239" i="11"/>
  <c r="D239" i="11" s="1"/>
  <c r="E239" i="4"/>
  <c r="D239" i="4" s="1"/>
  <c r="E239" i="14"/>
  <c r="D239" i="14" s="1"/>
  <c r="E239" i="13"/>
  <c r="D239" i="13" s="1"/>
  <c r="E239" i="15"/>
  <c r="D239" i="15" s="1"/>
  <c r="E239" i="5"/>
  <c r="D239" i="5" s="1"/>
  <c r="E239" i="12"/>
  <c r="D239" i="12" s="1"/>
  <c r="I175" i="6"/>
  <c r="E175" i="6" s="1"/>
  <c r="G175" i="3"/>
  <c r="D175" i="3" s="1"/>
  <c r="E175" i="14"/>
  <c r="D175" i="14" s="1"/>
  <c r="E175" i="4"/>
  <c r="D175" i="4" s="1"/>
  <c r="E175" i="13"/>
  <c r="D175" i="13" s="1"/>
  <c r="E175" i="5"/>
  <c r="D175" i="5" s="1"/>
  <c r="E175" i="11"/>
  <c r="D175" i="11" s="1"/>
  <c r="E175" i="12"/>
  <c r="D175" i="12" s="1"/>
  <c r="E175" i="15"/>
  <c r="D175" i="15" s="1"/>
  <c r="I111" i="6"/>
  <c r="E111" i="6" s="1"/>
  <c r="G111" i="3"/>
  <c r="D111" i="3" s="1"/>
  <c r="E111" i="14"/>
  <c r="D111" i="14" s="1"/>
  <c r="E111" i="5"/>
  <c r="D111" i="5" s="1"/>
  <c r="E111" i="11"/>
  <c r="D111" i="11" s="1"/>
  <c r="E111" i="13"/>
  <c r="D111" i="13" s="1"/>
  <c r="E111" i="4"/>
  <c r="D111" i="4" s="1"/>
  <c r="E111" i="12"/>
  <c r="D111" i="12" s="1"/>
  <c r="E111" i="15"/>
  <c r="D111" i="15" s="1"/>
  <c r="I47" i="6"/>
  <c r="E47" i="6" s="1"/>
  <c r="G47" i="3"/>
  <c r="D47" i="3" s="1"/>
  <c r="E47" i="15"/>
  <c r="D47" i="15" s="1"/>
  <c r="E47" i="14"/>
  <c r="D47" i="14" s="1"/>
  <c r="E47" i="5"/>
  <c r="D47" i="5" s="1"/>
  <c r="E47" i="12"/>
  <c r="D47" i="12" s="1"/>
  <c r="E47" i="4"/>
  <c r="D47" i="4" s="1"/>
  <c r="E47" i="11"/>
  <c r="D47" i="11" s="1"/>
  <c r="E47" i="13"/>
  <c r="D47" i="13" s="1"/>
  <c r="I294" i="6"/>
  <c r="E294" i="6" s="1"/>
  <c r="G294" i="3"/>
  <c r="D294" i="3" s="1"/>
  <c r="E294" i="14"/>
  <c r="D294" i="14" s="1"/>
  <c r="E294" i="5"/>
  <c r="D294" i="5" s="1"/>
  <c r="E294" i="4"/>
  <c r="D294" i="4" s="1"/>
  <c r="E294" i="13"/>
  <c r="D294" i="13" s="1"/>
  <c r="E294" i="11"/>
  <c r="D294" i="11" s="1"/>
  <c r="E294" i="12"/>
  <c r="D294" i="12" s="1"/>
  <c r="E294" i="15"/>
  <c r="D294" i="15" s="1"/>
  <c r="I230" i="6"/>
  <c r="E230" i="6" s="1"/>
  <c r="G230" i="3"/>
  <c r="D230" i="3" s="1"/>
  <c r="E230" i="11"/>
  <c r="D230" i="11" s="1"/>
  <c r="E230" i="5"/>
  <c r="D230" i="5" s="1"/>
  <c r="E230" i="12"/>
  <c r="D230" i="12" s="1"/>
  <c r="E230" i="4"/>
  <c r="D230" i="4" s="1"/>
  <c r="E230" i="15"/>
  <c r="D230" i="15" s="1"/>
  <c r="E230" i="13"/>
  <c r="D230" i="13" s="1"/>
  <c r="E230" i="14"/>
  <c r="D230" i="14" s="1"/>
  <c r="I166" i="6"/>
  <c r="E166" i="6" s="1"/>
  <c r="G166" i="3"/>
  <c r="D166" i="3" s="1"/>
  <c r="E166" i="14"/>
  <c r="D166" i="14" s="1"/>
  <c r="E166" i="13"/>
  <c r="D166" i="13" s="1"/>
  <c r="E166" i="4"/>
  <c r="D166" i="4" s="1"/>
  <c r="E166" i="5"/>
  <c r="D166" i="5" s="1"/>
  <c r="E166" i="11"/>
  <c r="D166" i="11" s="1"/>
  <c r="E166" i="15"/>
  <c r="D166" i="15" s="1"/>
  <c r="E166" i="12"/>
  <c r="D166" i="12" s="1"/>
  <c r="I102" i="6"/>
  <c r="E102" i="6" s="1"/>
  <c r="G102" i="3"/>
  <c r="D102" i="3" s="1"/>
  <c r="E102" i="12"/>
  <c r="D102" i="12" s="1"/>
  <c r="E102" i="5"/>
  <c r="D102" i="5" s="1"/>
  <c r="E102" i="11"/>
  <c r="D102" i="11" s="1"/>
  <c r="E102" i="15"/>
  <c r="D102" i="15" s="1"/>
  <c r="E102" i="4"/>
  <c r="D102" i="4" s="1"/>
  <c r="E102" i="14"/>
  <c r="D102" i="14" s="1"/>
  <c r="E102" i="13"/>
  <c r="D102" i="13" s="1"/>
  <c r="I38" i="6"/>
  <c r="E38" i="6" s="1"/>
  <c r="G38" i="3"/>
  <c r="D38" i="3" s="1"/>
  <c r="E38" i="5"/>
  <c r="E38" i="4"/>
  <c r="E38" i="11"/>
  <c r="E38" i="15"/>
  <c r="E38" i="12"/>
  <c r="E38" i="13"/>
  <c r="E38" i="14"/>
  <c r="I237" i="6"/>
  <c r="E237" i="6" s="1"/>
  <c r="G237" i="3"/>
  <c r="D237" i="3" s="1"/>
  <c r="E237" i="13"/>
  <c r="D237" i="13" s="1"/>
  <c r="E237" i="14"/>
  <c r="D237" i="14" s="1"/>
  <c r="E237" i="4"/>
  <c r="D237" i="4" s="1"/>
  <c r="E237" i="5"/>
  <c r="D237" i="5" s="1"/>
  <c r="E237" i="11"/>
  <c r="D237" i="11" s="1"/>
  <c r="E237" i="15"/>
  <c r="D237" i="15" s="1"/>
  <c r="E237" i="12"/>
  <c r="D237" i="12" s="1"/>
  <c r="I173" i="6"/>
  <c r="E173" i="6" s="1"/>
  <c r="G173" i="3"/>
  <c r="D173" i="3" s="1"/>
  <c r="E173" i="4"/>
  <c r="D173" i="4" s="1"/>
  <c r="E173" i="5"/>
  <c r="D173" i="5" s="1"/>
  <c r="E173" i="11"/>
  <c r="D173" i="11" s="1"/>
  <c r="E173" i="12"/>
  <c r="D173" i="12" s="1"/>
  <c r="E173" i="15"/>
  <c r="D173" i="15" s="1"/>
  <c r="E173" i="13"/>
  <c r="D173" i="13" s="1"/>
  <c r="E173" i="14"/>
  <c r="D173" i="14" s="1"/>
  <c r="I109" i="6"/>
  <c r="E109" i="6" s="1"/>
  <c r="G109" i="3"/>
  <c r="D109" i="3" s="1"/>
  <c r="E109" i="11"/>
  <c r="D109" i="11" s="1"/>
  <c r="E109" i="13"/>
  <c r="D109" i="13" s="1"/>
  <c r="E109" i="14"/>
  <c r="D109" i="14" s="1"/>
  <c r="E109" i="5"/>
  <c r="D109" i="5" s="1"/>
  <c r="E109" i="4"/>
  <c r="D109" i="4" s="1"/>
  <c r="E109" i="12"/>
  <c r="D109" i="12" s="1"/>
  <c r="E109" i="15"/>
  <c r="D109" i="15" s="1"/>
  <c r="I45" i="6"/>
  <c r="E45" i="6" s="1"/>
  <c r="G45" i="3"/>
  <c r="D45" i="3" s="1"/>
  <c r="E45" i="4"/>
  <c r="D45" i="4" s="1"/>
  <c r="E45" i="11"/>
  <c r="D45" i="11" s="1"/>
  <c r="E45" i="12"/>
  <c r="D45" i="12" s="1"/>
  <c r="E45" i="13"/>
  <c r="D45" i="13" s="1"/>
  <c r="E45" i="5"/>
  <c r="D45" i="5" s="1"/>
  <c r="E45" i="14"/>
  <c r="D45" i="14" s="1"/>
  <c r="E45" i="15"/>
  <c r="D45" i="15" s="1"/>
  <c r="I244" i="6"/>
  <c r="E244" i="6" s="1"/>
  <c r="G244" i="3"/>
  <c r="D244" i="3" s="1"/>
  <c r="E244" i="14"/>
  <c r="D244" i="14" s="1"/>
  <c r="E244" i="12"/>
  <c r="D244" i="12" s="1"/>
  <c r="E244" i="4"/>
  <c r="D244" i="4" s="1"/>
  <c r="E244" i="5"/>
  <c r="D244" i="5" s="1"/>
  <c r="E244" i="11"/>
  <c r="D244" i="11" s="1"/>
  <c r="E244" i="15"/>
  <c r="D244" i="15" s="1"/>
  <c r="E244" i="13"/>
  <c r="D244" i="13" s="1"/>
  <c r="I180" i="6"/>
  <c r="E180" i="6" s="1"/>
  <c r="G180" i="3"/>
  <c r="D180" i="3" s="1"/>
  <c r="E180" i="13"/>
  <c r="D180" i="13" s="1"/>
  <c r="E180" i="14"/>
  <c r="D180" i="14" s="1"/>
  <c r="E180" i="5"/>
  <c r="D180" i="5" s="1"/>
  <c r="E180" i="4"/>
  <c r="D180" i="4" s="1"/>
  <c r="E180" i="12"/>
  <c r="D180" i="12" s="1"/>
  <c r="E180" i="15"/>
  <c r="D180" i="15" s="1"/>
  <c r="E180" i="11"/>
  <c r="D180" i="11" s="1"/>
  <c r="I116" i="6"/>
  <c r="E116" i="6" s="1"/>
  <c r="G116" i="3"/>
  <c r="D116" i="3" s="1"/>
  <c r="E116" i="15"/>
  <c r="D116" i="15" s="1"/>
  <c r="E116" i="11"/>
  <c r="D116" i="11" s="1"/>
  <c r="E116" i="12"/>
  <c r="D116" i="12" s="1"/>
  <c r="E116" i="5"/>
  <c r="D116" i="5" s="1"/>
  <c r="E116" i="4"/>
  <c r="D116" i="4" s="1"/>
  <c r="E116" i="14"/>
  <c r="D116" i="14" s="1"/>
  <c r="E116" i="13"/>
  <c r="D116" i="13" s="1"/>
  <c r="I52" i="6"/>
  <c r="E52" i="6" s="1"/>
  <c r="G52" i="3"/>
  <c r="D52" i="3" s="1"/>
  <c r="E52" i="14"/>
  <c r="D52" i="14" s="1"/>
  <c r="E52" i="13"/>
  <c r="D52" i="13" s="1"/>
  <c r="E52" i="5"/>
  <c r="D52" i="5" s="1"/>
  <c r="E52" i="4"/>
  <c r="D52" i="4" s="1"/>
  <c r="E52" i="15"/>
  <c r="D52" i="15" s="1"/>
  <c r="E52" i="11"/>
  <c r="D52" i="11" s="1"/>
  <c r="E52" i="12"/>
  <c r="D52" i="12" s="1"/>
  <c r="G178" i="11"/>
  <c r="G178" i="4"/>
  <c r="G178" i="13"/>
  <c r="G178" i="15"/>
  <c r="G178" i="5"/>
  <c r="G178" i="14"/>
  <c r="G178" i="12"/>
  <c r="I122" i="14"/>
  <c r="I122" i="4"/>
  <c r="I122" i="13"/>
  <c r="I122" i="15"/>
  <c r="I122" i="5"/>
  <c r="I122" i="12"/>
  <c r="I122" i="11"/>
  <c r="H291" i="4"/>
  <c r="H291" i="15"/>
  <c r="H291" i="12"/>
  <c r="H291" i="5"/>
  <c r="H291" i="13"/>
  <c r="H291" i="11"/>
  <c r="H291" i="14"/>
  <c r="G10" i="5"/>
  <c r="G10" i="14"/>
  <c r="G10" i="12"/>
  <c r="G10" i="15"/>
  <c r="G10" i="11"/>
  <c r="G10" i="13"/>
  <c r="G10" i="4"/>
  <c r="G38" i="4"/>
  <c r="G38" i="12"/>
  <c r="G38" i="15"/>
  <c r="G38" i="5"/>
  <c r="G38" i="11"/>
  <c r="G38" i="14"/>
  <c r="G38" i="13"/>
  <c r="G66" i="15"/>
  <c r="G66" i="14"/>
  <c r="G66" i="11"/>
  <c r="G66" i="4"/>
  <c r="G66" i="12"/>
  <c r="G66" i="5"/>
  <c r="G66" i="13"/>
  <c r="G94" i="12"/>
  <c r="G94" i="4"/>
  <c r="G94" i="15"/>
  <c r="G94" i="13"/>
  <c r="G94" i="11"/>
  <c r="G94" i="5"/>
  <c r="G94" i="14"/>
  <c r="G122" i="4"/>
  <c r="G122" i="15"/>
  <c r="G122" i="5"/>
  <c r="G122" i="13"/>
  <c r="G122" i="11"/>
  <c r="G122" i="14"/>
  <c r="G122" i="12"/>
  <c r="H10" i="4"/>
  <c r="H10" i="13"/>
  <c r="H10" i="5"/>
  <c r="H10" i="15"/>
  <c r="H10" i="12"/>
  <c r="H10" i="11"/>
  <c r="H10" i="14"/>
  <c r="I150" i="5"/>
  <c r="I150" i="4"/>
  <c r="I150" i="14"/>
  <c r="I150" i="12"/>
  <c r="I150" i="11"/>
  <c r="I150" i="13"/>
  <c r="I150" i="15"/>
  <c r="J123" i="15"/>
  <c r="J123" i="5"/>
  <c r="J123" i="14"/>
  <c r="J123" i="13"/>
  <c r="J123" i="4"/>
  <c r="J123" i="12"/>
  <c r="J123" i="11"/>
  <c r="H235" i="13"/>
  <c r="H235" i="11"/>
  <c r="H235" i="14"/>
  <c r="H235" i="12"/>
  <c r="H235" i="15"/>
  <c r="H235" i="5"/>
  <c r="H235" i="4"/>
  <c r="G11" i="13"/>
  <c r="G11" i="14"/>
  <c r="G11" i="12"/>
  <c r="G11" i="5"/>
  <c r="G11" i="15"/>
  <c r="G11" i="11"/>
  <c r="G11" i="4"/>
  <c r="H95" i="14"/>
  <c r="H95" i="13"/>
  <c r="H95" i="5"/>
  <c r="H95" i="11"/>
  <c r="H95" i="15"/>
  <c r="H95" i="12"/>
  <c r="H95" i="4"/>
  <c r="G207" i="13"/>
  <c r="G207" i="12"/>
  <c r="G207" i="15"/>
  <c r="G207" i="5"/>
  <c r="G207" i="14"/>
  <c r="G207" i="4"/>
  <c r="G207" i="11"/>
  <c r="G39" i="15"/>
  <c r="G39" i="4"/>
  <c r="G39" i="5"/>
  <c r="G39" i="11"/>
  <c r="G39" i="12"/>
  <c r="G39" i="14"/>
  <c r="G39" i="13"/>
  <c r="I346" i="12"/>
  <c r="I346" i="13"/>
  <c r="I346" i="14"/>
  <c r="I346" i="11"/>
  <c r="I346" i="15"/>
  <c r="I346" i="4"/>
  <c r="I346" i="5"/>
  <c r="G150" i="14"/>
  <c r="G150" i="5"/>
  <c r="G150" i="12"/>
  <c r="G150" i="11"/>
  <c r="G150" i="15"/>
  <c r="G150" i="4"/>
  <c r="G150" i="13"/>
  <c r="H39" i="15"/>
  <c r="H39" i="11"/>
  <c r="H39" i="12"/>
  <c r="H39" i="4"/>
  <c r="H39" i="5"/>
  <c r="H39" i="13"/>
  <c r="H39" i="14"/>
  <c r="J291" i="5"/>
  <c r="J291" i="13"/>
  <c r="J291" i="11"/>
  <c r="J291" i="15"/>
  <c r="J291" i="12"/>
  <c r="J291" i="14"/>
  <c r="J291" i="4"/>
  <c r="G234" i="15"/>
  <c r="G234" i="5"/>
  <c r="G234" i="13"/>
  <c r="G234" i="11"/>
  <c r="G234" i="14"/>
  <c r="G234" i="12"/>
  <c r="G234" i="4"/>
  <c r="G262" i="15"/>
  <c r="G262" i="4"/>
  <c r="G262" i="5"/>
  <c r="G262" i="14"/>
  <c r="G262" i="12"/>
  <c r="G262" i="11"/>
  <c r="G262" i="13"/>
  <c r="G290" i="11"/>
  <c r="G290" i="5"/>
  <c r="G290" i="12"/>
  <c r="G290" i="14"/>
  <c r="G290" i="15"/>
  <c r="G290" i="4"/>
  <c r="G290" i="13"/>
  <c r="H318" i="5"/>
  <c r="H318" i="13"/>
  <c r="H318" i="15"/>
  <c r="H318" i="4"/>
  <c r="H318" i="11"/>
  <c r="H318" i="12"/>
  <c r="H318" i="14"/>
  <c r="G346" i="5"/>
  <c r="G346" i="11"/>
  <c r="G346" i="4"/>
  <c r="G346" i="13"/>
  <c r="G346" i="12"/>
  <c r="G346" i="14"/>
  <c r="G346" i="15"/>
  <c r="H234" i="5"/>
  <c r="H234" i="12"/>
  <c r="H234" i="4"/>
  <c r="H234" i="11"/>
  <c r="H234" i="13"/>
  <c r="H234" i="14"/>
  <c r="H234" i="15"/>
  <c r="J10" i="5"/>
  <c r="J10" i="14"/>
  <c r="J10" i="4"/>
  <c r="J10" i="12"/>
  <c r="J10" i="13"/>
  <c r="J10" i="15"/>
  <c r="J10" i="11"/>
  <c r="J347" i="4"/>
  <c r="J347" i="11"/>
  <c r="J347" i="14"/>
  <c r="J347" i="15"/>
  <c r="J347" i="12"/>
  <c r="J347" i="13"/>
  <c r="J347" i="5"/>
  <c r="G235" i="5"/>
  <c r="G235" i="4"/>
  <c r="G235" i="11"/>
  <c r="G235" i="14"/>
  <c r="G235" i="12"/>
  <c r="G235" i="15"/>
  <c r="G235" i="13"/>
  <c r="G151" i="15"/>
  <c r="G151" i="5"/>
  <c r="G151" i="4"/>
  <c r="G151" i="13"/>
  <c r="G151" i="14"/>
  <c r="G151" i="11"/>
  <c r="G151" i="12"/>
  <c r="G179" i="13"/>
  <c r="G179" i="14"/>
  <c r="G179" i="4"/>
  <c r="G179" i="5"/>
  <c r="G179" i="12"/>
  <c r="G179" i="11"/>
  <c r="G179" i="15"/>
  <c r="H179" i="11"/>
  <c r="H179" i="12"/>
  <c r="H179" i="4"/>
  <c r="H179" i="13"/>
  <c r="H179" i="15"/>
  <c r="H179" i="5"/>
  <c r="H179" i="14"/>
  <c r="H263" i="13"/>
  <c r="H263" i="15"/>
  <c r="H263" i="11"/>
  <c r="H263" i="4"/>
  <c r="H263" i="14"/>
  <c r="H263" i="5"/>
  <c r="H263" i="12"/>
  <c r="I291" i="14"/>
  <c r="I291" i="4"/>
  <c r="I291" i="15"/>
  <c r="I291" i="13"/>
  <c r="I291" i="11"/>
  <c r="I291" i="5"/>
  <c r="I291" i="12"/>
  <c r="H122" i="4"/>
  <c r="H122" i="12"/>
  <c r="H122" i="11"/>
  <c r="H122" i="14"/>
  <c r="H122" i="5"/>
  <c r="H122" i="15"/>
  <c r="H122" i="13"/>
  <c r="H150" i="13"/>
  <c r="H150" i="5"/>
  <c r="H150" i="14"/>
  <c r="H150" i="12"/>
  <c r="H150" i="4"/>
  <c r="H150" i="15"/>
  <c r="H150" i="11"/>
  <c r="H178" i="11"/>
  <c r="H178" i="12"/>
  <c r="H178" i="14"/>
  <c r="H178" i="4"/>
  <c r="H178" i="5"/>
  <c r="H178" i="15"/>
  <c r="H178" i="13"/>
  <c r="H206" i="13"/>
  <c r="H206" i="5"/>
  <c r="H206" i="11"/>
  <c r="H206" i="14"/>
  <c r="H206" i="4"/>
  <c r="H206" i="12"/>
  <c r="H206" i="15"/>
  <c r="H94" i="4"/>
  <c r="H94" i="5"/>
  <c r="H94" i="12"/>
  <c r="H94" i="14"/>
  <c r="H94" i="11"/>
  <c r="H94" i="13"/>
  <c r="H94" i="15"/>
  <c r="J234" i="11"/>
  <c r="J234" i="12"/>
  <c r="J234" i="4"/>
  <c r="J234" i="14"/>
  <c r="J234" i="15"/>
  <c r="J234" i="5"/>
  <c r="J234" i="13"/>
  <c r="I235" i="12"/>
  <c r="I235" i="15"/>
  <c r="I235" i="14"/>
  <c r="I235" i="5"/>
  <c r="I235" i="13"/>
  <c r="I235" i="11"/>
  <c r="I235" i="4"/>
  <c r="G123" i="14"/>
  <c r="G123" i="13"/>
  <c r="G123" i="15"/>
  <c r="G123" i="4"/>
  <c r="G123" i="5"/>
  <c r="G123" i="12"/>
  <c r="G123" i="11"/>
  <c r="H347" i="11"/>
  <c r="H347" i="12"/>
  <c r="H347" i="14"/>
  <c r="H347" i="15"/>
  <c r="H347" i="13"/>
  <c r="H347" i="5"/>
  <c r="H347" i="4"/>
  <c r="I67" i="11"/>
  <c r="I67" i="4"/>
  <c r="I67" i="12"/>
  <c r="I67" i="14"/>
  <c r="I67" i="5"/>
  <c r="I67" i="15"/>
  <c r="I67" i="13"/>
  <c r="I207" i="12"/>
  <c r="I207" i="14"/>
  <c r="I207" i="15"/>
  <c r="I207" i="5"/>
  <c r="I207" i="13"/>
  <c r="I207" i="4"/>
  <c r="I207" i="11"/>
  <c r="I39" i="12"/>
  <c r="I39" i="5"/>
  <c r="I39" i="13"/>
  <c r="I39" i="15"/>
  <c r="I39" i="11"/>
  <c r="I39" i="4"/>
  <c r="I39" i="14"/>
  <c r="H38" i="12"/>
  <c r="H38" i="5"/>
  <c r="H38" i="13"/>
  <c r="H38" i="14"/>
  <c r="H38" i="11"/>
  <c r="H38" i="15"/>
  <c r="H38" i="4"/>
  <c r="G206" i="15"/>
  <c r="G206" i="13"/>
  <c r="G206" i="14"/>
  <c r="G206" i="12"/>
  <c r="G206" i="5"/>
  <c r="G206" i="4"/>
  <c r="G206" i="11"/>
  <c r="J67" i="11"/>
  <c r="J67" i="4"/>
  <c r="J67" i="5"/>
  <c r="J67" i="13"/>
  <c r="J67" i="15"/>
  <c r="J67" i="12"/>
  <c r="J67" i="14"/>
  <c r="G318" i="12"/>
  <c r="G318" i="15"/>
  <c r="G318" i="11"/>
  <c r="G318" i="13"/>
  <c r="G318" i="5"/>
  <c r="G318" i="4"/>
  <c r="G318" i="14"/>
  <c r="H346" i="12"/>
  <c r="H346" i="11"/>
  <c r="H346" i="15"/>
  <c r="H346" i="4"/>
  <c r="H346" i="14"/>
  <c r="H346" i="5"/>
  <c r="H346" i="13"/>
  <c r="I10" i="12"/>
  <c r="I10" i="11"/>
  <c r="I10" i="5"/>
  <c r="I10" i="15"/>
  <c r="I10" i="14"/>
  <c r="I10" i="13"/>
  <c r="I10" i="4"/>
  <c r="I38" i="15"/>
  <c r="I38" i="12"/>
  <c r="I38" i="11"/>
  <c r="I38" i="13"/>
  <c r="I38" i="5"/>
  <c r="I38" i="4"/>
  <c r="I38" i="14"/>
  <c r="I66" i="14"/>
  <c r="I66" i="12"/>
  <c r="I66" i="11"/>
  <c r="I66" i="5"/>
  <c r="I66" i="13"/>
  <c r="I66" i="4"/>
  <c r="I66" i="15"/>
  <c r="I318" i="5"/>
  <c r="I318" i="4"/>
  <c r="I318" i="12"/>
  <c r="I318" i="14"/>
  <c r="I318" i="15"/>
  <c r="I318" i="11"/>
  <c r="I318" i="13"/>
  <c r="I11" i="14"/>
  <c r="I11" i="12"/>
  <c r="I11" i="13"/>
  <c r="I11" i="15"/>
  <c r="I11" i="4"/>
  <c r="I11" i="5"/>
  <c r="I11" i="11"/>
  <c r="G95" i="12"/>
  <c r="G95" i="11"/>
  <c r="G95" i="4"/>
  <c r="G95" i="15"/>
  <c r="G95" i="14"/>
  <c r="G95" i="5"/>
  <c r="G95" i="13"/>
  <c r="G347" i="4"/>
  <c r="G347" i="5"/>
  <c r="G347" i="14"/>
  <c r="G347" i="15"/>
  <c r="G347" i="13"/>
  <c r="G347" i="12"/>
  <c r="G347" i="11"/>
  <c r="I151" i="14"/>
  <c r="I151" i="13"/>
  <c r="I151" i="11"/>
  <c r="I151" i="4"/>
  <c r="I151" i="5"/>
  <c r="I151" i="12"/>
  <c r="I151" i="15"/>
  <c r="I179" i="11"/>
  <c r="I179" i="15"/>
  <c r="I179" i="14"/>
  <c r="I179" i="4"/>
  <c r="I179" i="12"/>
  <c r="I179" i="13"/>
  <c r="I179" i="5"/>
  <c r="J39" i="5"/>
  <c r="J39" i="11"/>
  <c r="J39" i="13"/>
  <c r="J39" i="14"/>
  <c r="J39" i="15"/>
  <c r="J39" i="4"/>
  <c r="J39" i="12"/>
  <c r="I263" i="12"/>
  <c r="I263" i="11"/>
  <c r="I263" i="13"/>
  <c r="I263" i="14"/>
  <c r="I263" i="5"/>
  <c r="I263" i="4"/>
  <c r="I263" i="15"/>
  <c r="H290" i="5"/>
  <c r="H290" i="11"/>
  <c r="H290" i="13"/>
  <c r="H290" i="12"/>
  <c r="H290" i="4"/>
  <c r="H290" i="14"/>
  <c r="H290" i="15"/>
  <c r="I94" i="15"/>
  <c r="I94" i="14"/>
  <c r="I94" i="4"/>
  <c r="I94" i="11"/>
  <c r="I94" i="13"/>
  <c r="I94" i="5"/>
  <c r="I94" i="12"/>
  <c r="I178" i="14"/>
  <c r="I178" i="12"/>
  <c r="I178" i="13"/>
  <c r="I178" i="15"/>
  <c r="I178" i="4"/>
  <c r="I178" i="11"/>
  <c r="I178" i="5"/>
  <c r="I206" i="14"/>
  <c r="I206" i="5"/>
  <c r="I206" i="4"/>
  <c r="I206" i="11"/>
  <c r="I206" i="12"/>
  <c r="I206" i="15"/>
  <c r="I206" i="13"/>
  <c r="I234" i="12"/>
  <c r="I234" i="14"/>
  <c r="I234" i="11"/>
  <c r="I234" i="4"/>
  <c r="I234" i="13"/>
  <c r="I234" i="15"/>
  <c r="I234" i="5"/>
  <c r="I262" i="5"/>
  <c r="I262" i="11"/>
  <c r="I262" i="13"/>
  <c r="I262" i="14"/>
  <c r="I262" i="12"/>
  <c r="I262" i="15"/>
  <c r="I262" i="4"/>
  <c r="I290" i="11"/>
  <c r="I290" i="13"/>
  <c r="I290" i="14"/>
  <c r="I290" i="5"/>
  <c r="I290" i="4"/>
  <c r="I290" i="15"/>
  <c r="I290" i="12"/>
  <c r="J178" i="11"/>
  <c r="J178" i="14"/>
  <c r="J178" i="15"/>
  <c r="J178" i="4"/>
  <c r="J178" i="12"/>
  <c r="J178" i="5"/>
  <c r="J178" i="13"/>
  <c r="G67" i="11"/>
  <c r="G67" i="13"/>
  <c r="G67" i="12"/>
  <c r="G67" i="4"/>
  <c r="G67" i="5"/>
  <c r="G67" i="15"/>
  <c r="G67" i="14"/>
  <c r="G319" i="13"/>
  <c r="G319" i="11"/>
  <c r="G319" i="15"/>
  <c r="G319" i="5"/>
  <c r="G319" i="4"/>
  <c r="G319" i="14"/>
  <c r="G319" i="12"/>
  <c r="I123" i="15"/>
  <c r="I123" i="14"/>
  <c r="I123" i="13"/>
  <c r="I123" i="12"/>
  <c r="I123" i="5"/>
  <c r="I123" i="4"/>
  <c r="I123" i="11"/>
  <c r="H151" i="12"/>
  <c r="H151" i="13"/>
  <c r="H151" i="4"/>
  <c r="H151" i="11"/>
  <c r="H151" i="15"/>
  <c r="H151" i="14"/>
  <c r="H151" i="5"/>
  <c r="J11" i="14"/>
  <c r="J11" i="15"/>
  <c r="J11" i="4"/>
  <c r="J11" i="5"/>
  <c r="J11" i="12"/>
  <c r="J11" i="13"/>
  <c r="J11" i="11"/>
  <c r="J263" i="15"/>
  <c r="J263" i="4"/>
  <c r="J263" i="11"/>
  <c r="J263" i="13"/>
  <c r="J263" i="5"/>
  <c r="J263" i="12"/>
  <c r="J263" i="14"/>
  <c r="J95" i="15"/>
  <c r="J95" i="14"/>
  <c r="J95" i="5"/>
  <c r="J95" i="12"/>
  <c r="J95" i="11"/>
  <c r="J95" i="4"/>
  <c r="J95" i="13"/>
  <c r="J38" i="14"/>
  <c r="J38" i="5"/>
  <c r="J38" i="12"/>
  <c r="J38" i="11"/>
  <c r="J38" i="13"/>
  <c r="J38" i="15"/>
  <c r="J38" i="4"/>
  <c r="J66" i="12"/>
  <c r="J66" i="4"/>
  <c r="J66" i="11"/>
  <c r="J66" i="15"/>
  <c r="J66" i="5"/>
  <c r="J66" i="13"/>
  <c r="J66" i="14"/>
  <c r="J94" i="11"/>
  <c r="J94" i="14"/>
  <c r="J94" i="5"/>
  <c r="J94" i="12"/>
  <c r="J94" i="13"/>
  <c r="J94" i="15"/>
  <c r="J94" i="4"/>
  <c r="J122" i="13"/>
  <c r="J122" i="14"/>
  <c r="J122" i="15"/>
  <c r="J122" i="11"/>
  <c r="J122" i="5"/>
  <c r="J122" i="12"/>
  <c r="J122" i="4"/>
  <c r="J150" i="13"/>
  <c r="J150" i="5"/>
  <c r="J150" i="11"/>
  <c r="J150" i="14"/>
  <c r="J150" i="4"/>
  <c r="J150" i="12"/>
  <c r="J150" i="15"/>
  <c r="J206" i="12"/>
  <c r="J206" i="5"/>
  <c r="J206" i="15"/>
  <c r="J206" i="13"/>
  <c r="J206" i="4"/>
  <c r="J206" i="11"/>
  <c r="J206" i="14"/>
  <c r="G291" i="12"/>
  <c r="G291" i="4"/>
  <c r="G291" i="15"/>
  <c r="G291" i="13"/>
  <c r="G291" i="14"/>
  <c r="G291" i="5"/>
  <c r="G291" i="11"/>
  <c r="I95" i="13"/>
  <c r="I95" i="11"/>
  <c r="I95" i="14"/>
  <c r="I95" i="5"/>
  <c r="I95" i="15"/>
  <c r="I95" i="12"/>
  <c r="I95" i="4"/>
  <c r="I347" i="13"/>
  <c r="I347" i="14"/>
  <c r="I347" i="11"/>
  <c r="I347" i="5"/>
  <c r="I347" i="15"/>
  <c r="I347" i="4"/>
  <c r="I347" i="12"/>
  <c r="J207" i="4"/>
  <c r="J207" i="12"/>
  <c r="J207" i="14"/>
  <c r="J207" i="13"/>
  <c r="J207" i="5"/>
  <c r="J207" i="15"/>
  <c r="J207" i="11"/>
  <c r="J235" i="12"/>
  <c r="J235" i="14"/>
  <c r="J235" i="11"/>
  <c r="J235" i="13"/>
  <c r="J235" i="15"/>
  <c r="J235" i="4"/>
  <c r="J235" i="5"/>
  <c r="H319" i="14"/>
  <c r="H319" i="11"/>
  <c r="H319" i="4"/>
  <c r="H319" i="5"/>
  <c r="H319" i="15"/>
  <c r="H319" i="13"/>
  <c r="H319" i="12"/>
  <c r="J319" i="12"/>
  <c r="J319" i="14"/>
  <c r="J319" i="13"/>
  <c r="J319" i="4"/>
  <c r="J319" i="5"/>
  <c r="J319" i="11"/>
  <c r="J319" i="15"/>
  <c r="J151" i="5"/>
  <c r="J151" i="11"/>
  <c r="J151" i="13"/>
  <c r="J151" i="4"/>
  <c r="J151" i="14"/>
  <c r="J151" i="15"/>
  <c r="J151" i="12"/>
  <c r="J262" i="15"/>
  <c r="J262" i="4"/>
  <c r="J262" i="11"/>
  <c r="J262" i="14"/>
  <c r="J262" i="13"/>
  <c r="J262" i="12"/>
  <c r="J262" i="5"/>
  <c r="J290" i="13"/>
  <c r="J290" i="15"/>
  <c r="J290" i="4"/>
  <c r="J290" i="5"/>
  <c r="J290" i="11"/>
  <c r="J290" i="12"/>
  <c r="J290" i="14"/>
  <c r="J318" i="4"/>
  <c r="J318" i="5"/>
  <c r="J318" i="15"/>
  <c r="J318" i="12"/>
  <c r="J318" i="11"/>
  <c r="J318" i="14"/>
  <c r="J318" i="13"/>
  <c r="J346" i="11"/>
  <c r="J346" i="13"/>
  <c r="J346" i="4"/>
  <c r="J346" i="12"/>
  <c r="J346" i="14"/>
  <c r="J346" i="5"/>
  <c r="J346" i="15"/>
  <c r="H262" i="5"/>
  <c r="H262" i="15"/>
  <c r="H262" i="11"/>
  <c r="H262" i="13"/>
  <c r="H262" i="4"/>
  <c r="H262" i="14"/>
  <c r="H262" i="12"/>
  <c r="H66" i="12"/>
  <c r="H66" i="13"/>
  <c r="H66" i="14"/>
  <c r="H66" i="5"/>
  <c r="H66" i="15"/>
  <c r="H66" i="11"/>
  <c r="H66" i="4"/>
  <c r="H67" i="13"/>
  <c r="H67" i="14"/>
  <c r="H67" i="12"/>
  <c r="H67" i="5"/>
  <c r="H67" i="11"/>
  <c r="H67" i="4"/>
  <c r="H67" i="15"/>
  <c r="I319" i="15"/>
  <c r="I319" i="13"/>
  <c r="I319" i="12"/>
  <c r="I319" i="14"/>
  <c r="I319" i="4"/>
  <c r="I319" i="11"/>
  <c r="I319" i="5"/>
  <c r="J179" i="14"/>
  <c r="J179" i="12"/>
  <c r="J179" i="15"/>
  <c r="J179" i="11"/>
  <c r="J179" i="13"/>
  <c r="J179" i="4"/>
  <c r="J179" i="5"/>
  <c r="G263" i="5"/>
  <c r="G263" i="14"/>
  <c r="G263" i="13"/>
  <c r="G263" i="11"/>
  <c r="G263" i="4"/>
  <c r="G263" i="12"/>
  <c r="G263" i="15"/>
  <c r="H123" i="14"/>
  <c r="H123" i="5"/>
  <c r="H123" i="12"/>
  <c r="H123" i="15"/>
  <c r="H123" i="11"/>
  <c r="H123" i="4"/>
  <c r="H123" i="13"/>
  <c r="H11" i="5"/>
  <c r="H11" i="13"/>
  <c r="H11" i="15"/>
  <c r="H11" i="11"/>
  <c r="H11" i="14"/>
  <c r="H11" i="12"/>
  <c r="H11" i="4"/>
  <c r="H207" i="14"/>
  <c r="H207" i="5"/>
  <c r="H207" i="12"/>
  <c r="H207" i="11"/>
  <c r="H207" i="13"/>
  <c r="H207" i="15"/>
  <c r="H207" i="4"/>
  <c r="P9" i="9" l="1"/>
  <c r="O5" i="9"/>
  <c r="D263" i="4"/>
  <c r="P8" i="9"/>
  <c r="Q8" i="9"/>
  <c r="D263" i="12"/>
  <c r="D291" i="13"/>
  <c r="D263" i="11"/>
  <c r="O8" i="9"/>
  <c r="Q9" i="9"/>
  <c r="D263" i="14"/>
  <c r="P5" i="9"/>
  <c r="D291" i="11"/>
  <c r="Q5" i="9"/>
  <c r="D291" i="15"/>
  <c r="D291" i="4"/>
  <c r="D291" i="12"/>
  <c r="D263" i="15"/>
  <c r="D291" i="5"/>
  <c r="D263" i="13"/>
  <c r="C7" i="13"/>
  <c r="W7" i="1" s="1"/>
  <c r="C9" i="13"/>
  <c r="W9" i="1" s="1"/>
  <c r="C8" i="13"/>
  <c r="W8" i="1" s="1"/>
  <c r="C5" i="13"/>
  <c r="W5" i="1" s="1"/>
  <c r="C3" i="13"/>
  <c r="W3" i="1" s="1"/>
  <c r="C2" i="13"/>
  <c r="W2" i="1" s="1"/>
  <c r="C4" i="13"/>
  <c r="W4" i="1" s="1"/>
  <c r="C6" i="13"/>
  <c r="W6" i="1" s="1"/>
  <c r="C4" i="15"/>
  <c r="C7" i="15"/>
  <c r="C2" i="15"/>
  <c r="C8" i="15"/>
  <c r="C3" i="15"/>
  <c r="C6" i="15"/>
  <c r="C5" i="15"/>
  <c r="C9" i="15"/>
  <c r="P10" i="9"/>
  <c r="C2" i="5"/>
  <c r="C7" i="5"/>
  <c r="C8" i="5"/>
  <c r="C3" i="5"/>
  <c r="C6" i="5"/>
  <c r="C4" i="5"/>
  <c r="C5" i="5"/>
  <c r="C9" i="5"/>
  <c r="Q7" i="9"/>
  <c r="O10" i="9"/>
  <c r="C5" i="14"/>
  <c r="AA5" i="1" s="1"/>
  <c r="C7" i="14"/>
  <c r="AA7" i="1" s="1"/>
  <c r="C4" i="14"/>
  <c r="AA4" i="1" s="1"/>
  <c r="C6" i="14"/>
  <c r="AA6" i="1" s="1"/>
  <c r="C2" i="14"/>
  <c r="AA2" i="1" s="1"/>
  <c r="C3" i="14"/>
  <c r="AA3" i="1" s="1"/>
  <c r="C9" i="14"/>
  <c r="AA9" i="1" s="1"/>
  <c r="C8" i="14"/>
  <c r="AA8" i="1" s="1"/>
  <c r="D2" i="3"/>
  <c r="B4" i="9"/>
  <c r="Q10" i="9"/>
  <c r="C8" i="12"/>
  <c r="C3" i="12"/>
  <c r="C6" i="12"/>
  <c r="Q3" i="9"/>
  <c r="C7" i="12"/>
  <c r="C9" i="12"/>
  <c r="C4" i="12"/>
  <c r="C5" i="12"/>
  <c r="C2" i="12"/>
  <c r="E2" i="6"/>
  <c r="B15" i="9"/>
  <c r="P7" i="9"/>
  <c r="C5" i="4"/>
  <c r="C4" i="4"/>
  <c r="C7" i="4"/>
  <c r="C8" i="4"/>
  <c r="C3" i="4"/>
  <c r="O3" i="9"/>
  <c r="C6" i="4"/>
  <c r="C2" i="4"/>
  <c r="C9" i="4"/>
  <c r="O7" i="9"/>
  <c r="C6" i="11"/>
  <c r="P3" i="9"/>
  <c r="C8" i="11"/>
  <c r="C3" i="11"/>
  <c r="C4" i="11"/>
  <c r="C9" i="11"/>
  <c r="C5" i="11"/>
  <c r="C2" i="11"/>
  <c r="C7" i="11"/>
  <c r="D67" i="15"/>
  <c r="D347" i="4"/>
  <c r="D234" i="11"/>
  <c r="D39" i="13"/>
  <c r="D10" i="12"/>
  <c r="C10" i="12" s="1"/>
  <c r="D318" i="12"/>
  <c r="D206" i="11"/>
  <c r="D123" i="14"/>
  <c r="D179" i="11"/>
  <c r="D151" i="14"/>
  <c r="D235" i="14"/>
  <c r="D290" i="4"/>
  <c r="D262" i="12"/>
  <c r="D150" i="14"/>
  <c r="D207" i="4"/>
  <c r="D11" i="5"/>
  <c r="D122" i="12"/>
  <c r="D94" i="5"/>
  <c r="D66" i="12"/>
  <c r="D38" i="5"/>
  <c r="D319" i="14"/>
  <c r="D67" i="5"/>
  <c r="D95" i="13"/>
  <c r="D206" i="4"/>
  <c r="D179" i="12"/>
  <c r="D151" i="13"/>
  <c r="D235" i="11"/>
  <c r="D346" i="15"/>
  <c r="D290" i="15"/>
  <c r="D262" i="14"/>
  <c r="D234" i="13"/>
  <c r="D39" i="14"/>
  <c r="D207" i="14"/>
  <c r="D11" i="12"/>
  <c r="D122" i="14"/>
  <c r="D94" i="11"/>
  <c r="D66" i="4"/>
  <c r="D38" i="15"/>
  <c r="D10" i="14"/>
  <c r="D178" i="12"/>
  <c r="D319" i="4"/>
  <c r="D67" i="4"/>
  <c r="D347" i="11"/>
  <c r="D95" i="5"/>
  <c r="D318" i="14"/>
  <c r="D206" i="5"/>
  <c r="D123" i="11"/>
  <c r="D179" i="5"/>
  <c r="D151" i="4"/>
  <c r="D235" i="4"/>
  <c r="D346" i="14"/>
  <c r="D290" i="14"/>
  <c r="D262" i="5"/>
  <c r="D234" i="5"/>
  <c r="D150" i="13"/>
  <c r="D39" i="12"/>
  <c r="D207" i="5"/>
  <c r="D11" i="14"/>
  <c r="D122" i="11"/>
  <c r="D94" i="13"/>
  <c r="D66" i="11"/>
  <c r="D38" i="12"/>
  <c r="D10" i="5"/>
  <c r="D178" i="14"/>
  <c r="D263" i="5"/>
  <c r="D319" i="5"/>
  <c r="D67" i="12"/>
  <c r="D347" i="12"/>
  <c r="D95" i="14"/>
  <c r="D318" i="4"/>
  <c r="D206" i="12"/>
  <c r="D123" i="12"/>
  <c r="D179" i="4"/>
  <c r="D151" i="5"/>
  <c r="D235" i="5"/>
  <c r="D346" i="12"/>
  <c r="D290" i="12"/>
  <c r="D262" i="4"/>
  <c r="D234" i="15"/>
  <c r="D150" i="4"/>
  <c r="D39" i="11"/>
  <c r="D207" i="15"/>
  <c r="D11" i="13"/>
  <c r="D122" i="13"/>
  <c r="D94" i="15"/>
  <c r="D66" i="14"/>
  <c r="D38" i="4"/>
  <c r="D178" i="5"/>
  <c r="D319" i="12"/>
  <c r="D319" i="15"/>
  <c r="D67" i="13"/>
  <c r="D347" i="13"/>
  <c r="D95" i="15"/>
  <c r="D318" i="5"/>
  <c r="D206" i="14"/>
  <c r="D123" i="5"/>
  <c r="D179" i="14"/>
  <c r="D151" i="15"/>
  <c r="D346" i="13"/>
  <c r="D290" i="5"/>
  <c r="D262" i="15"/>
  <c r="D150" i="15"/>
  <c r="D39" i="5"/>
  <c r="D207" i="12"/>
  <c r="D122" i="5"/>
  <c r="D94" i="4"/>
  <c r="D66" i="15"/>
  <c r="D10" i="4"/>
  <c r="D178" i="15"/>
  <c r="D319" i="11"/>
  <c r="D67" i="11"/>
  <c r="D347" i="15"/>
  <c r="D95" i="4"/>
  <c r="D318" i="13"/>
  <c r="D206" i="13"/>
  <c r="D123" i="4"/>
  <c r="D179" i="13"/>
  <c r="D235" i="13"/>
  <c r="D346" i="4"/>
  <c r="D290" i="11"/>
  <c r="D234" i="4"/>
  <c r="D150" i="11"/>
  <c r="D39" i="4"/>
  <c r="D207" i="13"/>
  <c r="D11" i="4"/>
  <c r="D122" i="15"/>
  <c r="D94" i="12"/>
  <c r="D38" i="13"/>
  <c r="D10" i="13"/>
  <c r="D178" i="13"/>
  <c r="D291" i="14"/>
  <c r="D319" i="13"/>
  <c r="D347" i="14"/>
  <c r="D95" i="11"/>
  <c r="D318" i="11"/>
  <c r="D206" i="15"/>
  <c r="D123" i="15"/>
  <c r="D151" i="12"/>
  <c r="D235" i="15"/>
  <c r="D346" i="11"/>
  <c r="D262" i="13"/>
  <c r="D234" i="12"/>
  <c r="D150" i="12"/>
  <c r="D39" i="15"/>
  <c r="D11" i="11"/>
  <c r="D122" i="4"/>
  <c r="D66" i="13"/>
  <c r="D38" i="14"/>
  <c r="D10" i="11"/>
  <c r="D178" i="4"/>
  <c r="D67" i="14"/>
  <c r="D347" i="5"/>
  <c r="D95" i="12"/>
  <c r="D318" i="15"/>
  <c r="D123" i="13"/>
  <c r="D179" i="15"/>
  <c r="D151" i="11"/>
  <c r="D235" i="12"/>
  <c r="D346" i="5"/>
  <c r="D290" i="13"/>
  <c r="D262" i="11"/>
  <c r="D234" i="14"/>
  <c r="D150" i="5"/>
  <c r="D207" i="11"/>
  <c r="D11" i="15"/>
  <c r="D94" i="14"/>
  <c r="D66" i="5"/>
  <c r="D38" i="11"/>
  <c r="D10" i="15"/>
  <c r="D178" i="11"/>
  <c r="H6" i="1"/>
  <c r="J6" i="1"/>
  <c r="I6" i="1"/>
  <c r="I2" i="1"/>
  <c r="H2" i="1"/>
  <c r="J2" i="1"/>
  <c r="H9" i="1"/>
  <c r="J5" i="1"/>
  <c r="I5" i="1"/>
  <c r="H5" i="1"/>
  <c r="J9" i="1"/>
  <c r="I9" i="1"/>
  <c r="I4" i="1"/>
  <c r="H4" i="1"/>
  <c r="J4" i="1"/>
  <c r="J7" i="1"/>
  <c r="H7" i="1"/>
  <c r="I7" i="1"/>
  <c r="J8" i="1"/>
  <c r="I8" i="1"/>
  <c r="J3" i="1"/>
  <c r="I3" i="1"/>
  <c r="H3" i="1"/>
  <c r="H8" i="1"/>
  <c r="P11" i="9" l="1"/>
  <c r="K8" i="1"/>
  <c r="N8" i="1" s="1"/>
  <c r="K3" i="1"/>
  <c r="N3" i="1" s="1"/>
  <c r="L3" i="1"/>
  <c r="O3" i="1" s="1"/>
  <c r="M3" i="1"/>
  <c r="P3" i="1" s="1"/>
  <c r="L8" i="1"/>
  <c r="O8" i="1" s="1"/>
  <c r="M8" i="1"/>
  <c r="P8" i="1" s="1"/>
  <c r="L7" i="1"/>
  <c r="O7" i="1" s="1"/>
  <c r="K7" i="1"/>
  <c r="N7" i="1" s="1"/>
  <c r="M7" i="1"/>
  <c r="P7" i="1" s="1"/>
  <c r="M4" i="1"/>
  <c r="P4" i="1" s="1"/>
  <c r="K4" i="1"/>
  <c r="N4" i="1" s="1"/>
  <c r="L4" i="1"/>
  <c r="O4" i="1" s="1"/>
  <c r="L9" i="1"/>
  <c r="O9" i="1" s="1"/>
  <c r="M9" i="1"/>
  <c r="P9" i="1" s="1"/>
  <c r="K5" i="1"/>
  <c r="N5" i="1" s="1"/>
  <c r="L5" i="1"/>
  <c r="O5" i="1" s="1"/>
  <c r="M5" i="1"/>
  <c r="P5" i="1" s="1"/>
  <c r="K9" i="1"/>
  <c r="N9" i="1" s="1"/>
  <c r="M2" i="1"/>
  <c r="P2" i="1" s="1"/>
  <c r="K2" i="1"/>
  <c r="N2" i="1" s="1"/>
  <c r="L2" i="1"/>
  <c r="O2" i="1" s="1"/>
  <c r="L6" i="1"/>
  <c r="O6" i="1" s="1"/>
  <c r="M6" i="1"/>
  <c r="P6" i="1" s="1"/>
  <c r="K6" i="1"/>
  <c r="N6" i="1" s="1"/>
  <c r="AC6" i="1"/>
  <c r="AB6" i="1"/>
  <c r="AD6" i="1"/>
  <c r="AG6" i="1" s="1"/>
  <c r="S4" i="1"/>
  <c r="V4" i="1" s="1"/>
  <c r="T4" i="1"/>
  <c r="X4" i="1" s="1"/>
  <c r="Z4" i="1" s="1"/>
  <c r="AF4" i="1" s="1"/>
  <c r="Y4" i="1"/>
  <c r="AC4" i="1"/>
  <c r="AB4" i="1"/>
  <c r="AD4" i="1"/>
  <c r="S6" i="1"/>
  <c r="V6" i="1" s="1"/>
  <c r="T2" i="1"/>
  <c r="X2" i="1" s="1"/>
  <c r="Z2" i="1" s="1"/>
  <c r="AF2" i="1" s="1"/>
  <c r="Y2" i="1"/>
  <c r="O11" i="9"/>
  <c r="AB7" i="1"/>
  <c r="AC7" i="1"/>
  <c r="AD7" i="1"/>
  <c r="S3" i="1"/>
  <c r="V3" i="1" s="1"/>
  <c r="Y3" i="1"/>
  <c r="T3" i="1"/>
  <c r="X3" i="1" s="1"/>
  <c r="Z3" i="1" s="1"/>
  <c r="AF3" i="1" s="1"/>
  <c r="Q11" i="9"/>
  <c r="C13" i="3"/>
  <c r="C2" i="3"/>
  <c r="C8" i="3"/>
  <c r="C3" i="3"/>
  <c r="C5" i="3"/>
  <c r="C11" i="3"/>
  <c r="C14" i="3"/>
  <c r="C10" i="3"/>
  <c r="C7" i="3"/>
  <c r="C6" i="3"/>
  <c r="C9" i="3"/>
  <c r="C12" i="3"/>
  <c r="C4" i="3"/>
  <c r="C276" i="3"/>
  <c r="C226" i="3"/>
  <c r="C229" i="3"/>
  <c r="C354" i="3"/>
  <c r="C126" i="3"/>
  <c r="C59" i="3"/>
  <c r="C23" i="3"/>
  <c r="C187" i="3"/>
  <c r="C337" i="3"/>
  <c r="C279" i="3"/>
  <c r="C340" i="3"/>
  <c r="C234" i="3"/>
  <c r="C176" i="3"/>
  <c r="C123" i="3"/>
  <c r="C329" i="3"/>
  <c r="C31" i="3"/>
  <c r="C209" i="3"/>
  <c r="C240" i="3"/>
  <c r="C301" i="3"/>
  <c r="C173" i="3"/>
  <c r="C304" i="3"/>
  <c r="C159" i="3"/>
  <c r="C62" i="3"/>
  <c r="C39" i="3"/>
  <c r="C110" i="3"/>
  <c r="C51" i="3"/>
  <c r="C177" i="3"/>
  <c r="C156" i="3"/>
  <c r="C227" i="3"/>
  <c r="C15" i="3"/>
  <c r="C136" i="3"/>
  <c r="C27" i="3"/>
  <c r="C102" i="3"/>
  <c r="C132" i="3"/>
  <c r="C253" i="3"/>
  <c r="C350" i="3"/>
  <c r="C231" i="3"/>
  <c r="C96" i="3"/>
  <c r="C243" i="3"/>
  <c r="C261" i="3"/>
  <c r="C295" i="3"/>
  <c r="C160" i="3"/>
  <c r="C307" i="3"/>
  <c r="C19" i="3"/>
  <c r="C53" i="3"/>
  <c r="C124" i="3"/>
  <c r="C271" i="3"/>
  <c r="C186" i="3"/>
  <c r="C127" i="3"/>
  <c r="C24" i="3"/>
  <c r="C29" i="3"/>
  <c r="C150" i="3"/>
  <c r="C247" i="3"/>
  <c r="C311" i="3"/>
  <c r="C140" i="3"/>
  <c r="C267" i="3"/>
  <c r="C214" i="3"/>
  <c r="C287" i="3"/>
  <c r="C195" i="3"/>
  <c r="C147" i="3"/>
  <c r="C212" i="3"/>
  <c r="C137" i="3"/>
  <c r="C198" i="3"/>
  <c r="C170" i="3"/>
  <c r="C201" i="3"/>
  <c r="C56" i="3"/>
  <c r="C318" i="3"/>
  <c r="C192" i="3"/>
  <c r="C263" i="3"/>
  <c r="C204" i="3"/>
  <c r="C275" i="3"/>
  <c r="C309" i="3"/>
  <c r="C21" i="3"/>
  <c r="C168" i="3"/>
  <c r="C289" i="3"/>
  <c r="C305" i="3"/>
  <c r="C241" i="3"/>
  <c r="C285" i="3"/>
  <c r="C47" i="3"/>
  <c r="C144" i="3"/>
  <c r="C25" i="3"/>
  <c r="C249" i="3"/>
  <c r="C164" i="3"/>
  <c r="C55" i="3"/>
  <c r="C89" i="3"/>
  <c r="C313" i="3"/>
  <c r="C75" i="3"/>
  <c r="C172" i="3"/>
  <c r="C206" i="3"/>
  <c r="C277" i="3"/>
  <c r="C65" i="3"/>
  <c r="C255" i="3"/>
  <c r="C323" i="3"/>
  <c r="C35" i="3"/>
  <c r="C182" i="3"/>
  <c r="C303" i="3"/>
  <c r="C41" i="3"/>
  <c r="C28" i="3"/>
  <c r="C258" i="3"/>
  <c r="C128" i="3"/>
  <c r="C219" i="3"/>
  <c r="C193" i="3"/>
  <c r="C190" i="3"/>
  <c r="C244" i="3"/>
  <c r="C73" i="3"/>
  <c r="C251" i="3"/>
  <c r="C34" i="3"/>
  <c r="C95" i="3"/>
  <c r="C20" i="3"/>
  <c r="C98" i="3"/>
  <c r="C312" i="3"/>
  <c r="C215" i="3"/>
  <c r="C345" i="3"/>
  <c r="C57" i="3"/>
  <c r="C331" i="3"/>
  <c r="C69" i="3"/>
  <c r="C103" i="3"/>
  <c r="C174" i="3"/>
  <c r="C321" i="3"/>
  <c r="C74" i="3"/>
  <c r="C67" i="3"/>
  <c r="C291" i="3"/>
  <c r="C79" i="3"/>
  <c r="C200" i="3"/>
  <c r="C297" i="3"/>
  <c r="C178" i="3"/>
  <c r="C43" i="3"/>
  <c r="C317" i="3"/>
  <c r="C208" i="3"/>
  <c r="C242" i="3"/>
  <c r="C107" i="3"/>
  <c r="C228" i="3"/>
  <c r="C325" i="3"/>
  <c r="C359" i="3"/>
  <c r="C71" i="3"/>
  <c r="C218" i="3"/>
  <c r="C83" i="3"/>
  <c r="C117" i="3"/>
  <c r="C188" i="3"/>
  <c r="C335" i="3"/>
  <c r="C97" i="3"/>
  <c r="C194" i="3"/>
  <c r="C88" i="3"/>
  <c r="C99" i="3"/>
  <c r="C46" i="3"/>
  <c r="C199" i="3"/>
  <c r="C158" i="3"/>
  <c r="C17" i="3"/>
  <c r="C131" i="3"/>
  <c r="C86" i="3"/>
  <c r="C105" i="3"/>
  <c r="C237" i="3"/>
  <c r="C37" i="3"/>
  <c r="C290" i="3"/>
  <c r="C351" i="3"/>
  <c r="C101" i="3"/>
  <c r="C265" i="3"/>
  <c r="C106" i="3"/>
  <c r="C112" i="3"/>
  <c r="C283" i="3"/>
  <c r="C210" i="3"/>
  <c r="C125" i="3"/>
  <c r="C222" i="3"/>
  <c r="C256" i="3"/>
  <c r="C327" i="3"/>
  <c r="C115" i="3"/>
  <c r="C339" i="3"/>
  <c r="C220" i="3"/>
  <c r="C85" i="3"/>
  <c r="C232" i="3"/>
  <c r="C353" i="3"/>
  <c r="C77" i="3"/>
  <c r="C116" i="3"/>
  <c r="C196" i="3"/>
  <c r="C111" i="3"/>
  <c r="C361" i="3"/>
  <c r="C180" i="3"/>
  <c r="C260" i="3"/>
  <c r="C22" i="3"/>
  <c r="C119" i="3"/>
  <c r="C153" i="3"/>
  <c r="C224" i="3"/>
  <c r="C139" i="3"/>
  <c r="C236" i="3"/>
  <c r="C270" i="3"/>
  <c r="C341" i="3"/>
  <c r="C129" i="3"/>
  <c r="C250" i="3"/>
  <c r="C319" i="3"/>
  <c r="C146" i="3"/>
  <c r="C344" i="3"/>
  <c r="C246" i="3"/>
  <c r="C254" i="3"/>
  <c r="C266" i="3"/>
  <c r="C66" i="3"/>
  <c r="C76" i="3"/>
  <c r="C134" i="3"/>
  <c r="C293" i="3"/>
  <c r="C298" i="3"/>
  <c r="C248" i="3"/>
  <c r="C357" i="3"/>
  <c r="C223" i="3"/>
  <c r="C70" i="3"/>
  <c r="C326" i="3"/>
  <c r="C205" i="3"/>
  <c r="C157" i="3"/>
  <c r="C278" i="3"/>
  <c r="C16" i="3"/>
  <c r="C50" i="3"/>
  <c r="C121" i="3"/>
  <c r="C268" i="3"/>
  <c r="C133" i="3"/>
  <c r="C167" i="3"/>
  <c r="C238" i="3"/>
  <c r="C26" i="3"/>
  <c r="C333" i="3"/>
  <c r="C138" i="3"/>
  <c r="C294" i="3"/>
  <c r="C349" i="3"/>
  <c r="C264" i="3"/>
  <c r="C38" i="3"/>
  <c r="C358" i="3"/>
  <c r="C54" i="3"/>
  <c r="C175" i="3"/>
  <c r="C272" i="3"/>
  <c r="C306" i="3"/>
  <c r="C18" i="3"/>
  <c r="C292" i="3"/>
  <c r="C30" i="3"/>
  <c r="C64" i="3"/>
  <c r="C135" i="3"/>
  <c r="C282" i="3"/>
  <c r="C152" i="3"/>
  <c r="C141" i="3"/>
  <c r="C314" i="3"/>
  <c r="C216" i="3"/>
  <c r="C61" i="3"/>
  <c r="C84" i="3"/>
  <c r="C273" i="3"/>
  <c r="C280" i="3"/>
  <c r="C310" i="3"/>
  <c r="C169" i="3"/>
  <c r="C274" i="3"/>
  <c r="C286" i="3"/>
  <c r="C179" i="3"/>
  <c r="C58" i="3"/>
  <c r="C202" i="3"/>
  <c r="C171" i="3"/>
  <c r="C288" i="3"/>
  <c r="C334" i="3"/>
  <c r="C184" i="3"/>
  <c r="C87" i="3"/>
  <c r="C315" i="3"/>
  <c r="C42" i="3"/>
  <c r="C151" i="3"/>
  <c r="C109" i="3"/>
  <c r="C148" i="3"/>
  <c r="C92" i="3"/>
  <c r="C163" i="3"/>
  <c r="C104" i="3"/>
  <c r="C225" i="3"/>
  <c r="C322" i="3"/>
  <c r="C269" i="3"/>
  <c r="C68" i="3"/>
  <c r="C189" i="3"/>
  <c r="C80" i="3"/>
  <c r="C114" i="3"/>
  <c r="C185" i="3"/>
  <c r="C332" i="3"/>
  <c r="C44" i="3"/>
  <c r="C284" i="3"/>
  <c r="C149" i="3"/>
  <c r="C296" i="3"/>
  <c r="C166" i="3"/>
  <c r="C348" i="3"/>
  <c r="C60" i="3"/>
  <c r="C360" i="3"/>
  <c r="C122" i="3"/>
  <c r="C230" i="3"/>
  <c r="C191" i="3"/>
  <c r="C324" i="3"/>
  <c r="C239" i="3"/>
  <c r="C336" i="3"/>
  <c r="C155" i="3"/>
  <c r="C82" i="3"/>
  <c r="C203" i="3"/>
  <c r="C300" i="3"/>
  <c r="C346" i="3"/>
  <c r="C181" i="3"/>
  <c r="C252" i="3"/>
  <c r="C281" i="3"/>
  <c r="C120" i="3"/>
  <c r="C72" i="3"/>
  <c r="C36" i="3"/>
  <c r="C320" i="3"/>
  <c r="C355" i="3"/>
  <c r="C207" i="3"/>
  <c r="C217" i="3"/>
  <c r="C211" i="3"/>
  <c r="C81" i="3"/>
  <c r="C343" i="3"/>
  <c r="C45" i="3"/>
  <c r="C162" i="3"/>
  <c r="C48" i="3"/>
  <c r="C262" i="3"/>
  <c r="C165" i="3"/>
  <c r="C245" i="3"/>
  <c r="C316" i="3"/>
  <c r="C257" i="3"/>
  <c r="C91" i="3"/>
  <c r="C113" i="3"/>
  <c r="C49" i="3"/>
  <c r="C221" i="3"/>
  <c r="C342" i="3"/>
  <c r="C233" i="3"/>
  <c r="C52" i="3"/>
  <c r="C338" i="3"/>
  <c r="C100" i="3"/>
  <c r="C197" i="3"/>
  <c r="C78" i="3"/>
  <c r="C302" i="3"/>
  <c r="C90" i="3"/>
  <c r="C108" i="3"/>
  <c r="C142" i="3"/>
  <c r="C213" i="3"/>
  <c r="C154" i="3"/>
  <c r="C63" i="3"/>
  <c r="C259" i="3"/>
  <c r="C330" i="3"/>
  <c r="C118" i="3"/>
  <c r="C33" i="3"/>
  <c r="C130" i="3"/>
  <c r="C308" i="3"/>
  <c r="C235" i="3"/>
  <c r="C356" i="3"/>
  <c r="C94" i="3"/>
  <c r="C161" i="3"/>
  <c r="C299" i="3"/>
  <c r="C93" i="3"/>
  <c r="C40" i="3"/>
  <c r="C145" i="3"/>
  <c r="C347" i="3"/>
  <c r="C32" i="3"/>
  <c r="C143" i="3"/>
  <c r="C328" i="3"/>
  <c r="C183" i="3"/>
  <c r="C352" i="3"/>
  <c r="AB5" i="1"/>
  <c r="AD5" i="1"/>
  <c r="AC5" i="1"/>
  <c r="S8" i="1"/>
  <c r="V8" i="1" s="1"/>
  <c r="T5" i="1"/>
  <c r="X5" i="1" s="1"/>
  <c r="Z5" i="1" s="1"/>
  <c r="AF5" i="1" s="1"/>
  <c r="Y5" i="1"/>
  <c r="AC8" i="1"/>
  <c r="AD8" i="1"/>
  <c r="AB8" i="1"/>
  <c r="S7" i="1"/>
  <c r="V7" i="1" s="1"/>
  <c r="T8" i="1"/>
  <c r="X8" i="1" s="1"/>
  <c r="Z8" i="1" s="1"/>
  <c r="AF8" i="1" s="1"/>
  <c r="Y8" i="1"/>
  <c r="AC9" i="1"/>
  <c r="AD9" i="1"/>
  <c r="AB9" i="1"/>
  <c r="S2" i="1"/>
  <c r="V2" i="1" s="1"/>
  <c r="T9" i="1"/>
  <c r="X9" i="1" s="1"/>
  <c r="Z9" i="1" s="1"/>
  <c r="AF9" i="1" s="1"/>
  <c r="Y9" i="1"/>
  <c r="AD3" i="1"/>
  <c r="AB3" i="1"/>
  <c r="AC3" i="1"/>
  <c r="S9" i="1"/>
  <c r="V9" i="1" s="1"/>
  <c r="T7" i="1"/>
  <c r="X7" i="1" s="1"/>
  <c r="Z7" i="1" s="1"/>
  <c r="AF7" i="1" s="1"/>
  <c r="Y7" i="1"/>
  <c r="D5" i="6"/>
  <c r="D6" i="6"/>
  <c r="D7" i="6"/>
  <c r="D14" i="6"/>
  <c r="D9" i="6"/>
  <c r="D10" i="6"/>
  <c r="D13" i="6"/>
  <c r="D2" i="6"/>
  <c r="D3" i="6"/>
  <c r="D8" i="6"/>
  <c r="D12" i="6"/>
  <c r="D4" i="6"/>
  <c r="D11" i="6"/>
  <c r="D303" i="6"/>
  <c r="D161" i="6"/>
  <c r="D253" i="6"/>
  <c r="D138" i="6"/>
  <c r="D147" i="6"/>
  <c r="D55" i="6"/>
  <c r="D208" i="6"/>
  <c r="D361" i="6"/>
  <c r="D158" i="6"/>
  <c r="D163" i="6"/>
  <c r="D154" i="6"/>
  <c r="D319" i="6"/>
  <c r="D113" i="6"/>
  <c r="D333" i="6"/>
  <c r="D348" i="6"/>
  <c r="D171" i="6"/>
  <c r="D199" i="6"/>
  <c r="D352" i="6"/>
  <c r="D149" i="6"/>
  <c r="D302" i="6"/>
  <c r="D210" i="6"/>
  <c r="D143" i="6"/>
  <c r="D296" i="6"/>
  <c r="D29" i="6"/>
  <c r="D182" i="6"/>
  <c r="D227" i="6"/>
  <c r="D218" i="6"/>
  <c r="D343" i="6"/>
  <c r="D201" i="6"/>
  <c r="D293" i="6"/>
  <c r="D243" i="6"/>
  <c r="D252" i="6"/>
  <c r="D95" i="6"/>
  <c r="D248" i="6"/>
  <c r="D36" i="6"/>
  <c r="D198" i="6"/>
  <c r="D268" i="6"/>
  <c r="D259" i="6"/>
  <c r="D108" i="6"/>
  <c r="D44" i="6"/>
  <c r="D78" i="6"/>
  <c r="D122" i="6"/>
  <c r="D276" i="6"/>
  <c r="D72" i="6"/>
  <c r="D225" i="6"/>
  <c r="D317" i="6"/>
  <c r="D307" i="6"/>
  <c r="D316" i="6"/>
  <c r="D119" i="6"/>
  <c r="D272" i="6"/>
  <c r="D69" i="6"/>
  <c r="D222" i="6"/>
  <c r="D332" i="6"/>
  <c r="D323" i="6"/>
  <c r="D24" i="6"/>
  <c r="D177" i="6"/>
  <c r="D38" i="6"/>
  <c r="D180" i="6"/>
  <c r="D340" i="6"/>
  <c r="D263" i="6"/>
  <c r="D57" i="6"/>
  <c r="D213" i="6"/>
  <c r="D18" i="6"/>
  <c r="D34" i="6"/>
  <c r="D207" i="6"/>
  <c r="D360" i="6"/>
  <c r="D93" i="6"/>
  <c r="D246" i="6"/>
  <c r="D59" i="6"/>
  <c r="D196" i="6"/>
  <c r="D48" i="6"/>
  <c r="D265" i="6"/>
  <c r="D357" i="6"/>
  <c r="D75" i="6"/>
  <c r="D66" i="6"/>
  <c r="D159" i="6"/>
  <c r="D312" i="6"/>
  <c r="D45" i="6"/>
  <c r="D262" i="6"/>
  <c r="D100" i="6"/>
  <c r="D219" i="6"/>
  <c r="D295" i="6"/>
  <c r="D284" i="6"/>
  <c r="D290" i="6"/>
  <c r="D107" i="6"/>
  <c r="D167" i="6"/>
  <c r="D136" i="6"/>
  <c r="D289" i="6"/>
  <c r="D22" i="6"/>
  <c r="D139" i="6"/>
  <c r="D130" i="6"/>
  <c r="D183" i="6"/>
  <c r="D336" i="6"/>
  <c r="D133" i="6"/>
  <c r="D286" i="6"/>
  <c r="D164" i="6"/>
  <c r="D91" i="6"/>
  <c r="D88" i="6"/>
  <c r="D241" i="6"/>
  <c r="D102" i="6"/>
  <c r="D354" i="6"/>
  <c r="D172" i="6"/>
  <c r="D327" i="6"/>
  <c r="D121" i="6"/>
  <c r="D277" i="6"/>
  <c r="D202" i="6"/>
  <c r="D211" i="6"/>
  <c r="D271" i="6"/>
  <c r="D65" i="6"/>
  <c r="D157" i="6"/>
  <c r="D310" i="6"/>
  <c r="D228" i="6"/>
  <c r="D283" i="6"/>
  <c r="D112" i="6"/>
  <c r="D329" i="6"/>
  <c r="D62" i="6"/>
  <c r="D244" i="6"/>
  <c r="D235" i="6"/>
  <c r="D223" i="6"/>
  <c r="D17" i="6"/>
  <c r="D109" i="6"/>
  <c r="D326" i="6"/>
  <c r="D274" i="6"/>
  <c r="D306" i="6"/>
  <c r="D309" i="6"/>
  <c r="D298" i="6"/>
  <c r="D155" i="6"/>
  <c r="D103" i="6"/>
  <c r="D256" i="6"/>
  <c r="D200" i="6"/>
  <c r="D353" i="6"/>
  <c r="D86" i="6"/>
  <c r="D308" i="6"/>
  <c r="D299" i="6"/>
  <c r="D247" i="6"/>
  <c r="D41" i="6"/>
  <c r="D197" i="6"/>
  <c r="D350" i="6"/>
  <c r="D338" i="6"/>
  <c r="D324" i="6"/>
  <c r="D152" i="6"/>
  <c r="D305" i="6"/>
  <c r="D166" i="6"/>
  <c r="D186" i="6"/>
  <c r="D346" i="6"/>
  <c r="D32" i="6"/>
  <c r="D185" i="6"/>
  <c r="D341" i="6"/>
  <c r="D19" i="6"/>
  <c r="D194" i="6"/>
  <c r="D335" i="6"/>
  <c r="D129" i="6"/>
  <c r="D221" i="6"/>
  <c r="D50" i="6"/>
  <c r="D60" i="6"/>
  <c r="D23" i="6"/>
  <c r="D176" i="6"/>
  <c r="D28" i="6"/>
  <c r="D126" i="6"/>
  <c r="D76" i="6"/>
  <c r="D67" i="6"/>
  <c r="D287" i="6"/>
  <c r="D81" i="6"/>
  <c r="D173" i="6"/>
  <c r="D92" i="6"/>
  <c r="D106" i="6"/>
  <c r="D231" i="6"/>
  <c r="D115" i="6"/>
  <c r="D89" i="6"/>
  <c r="D39" i="6"/>
  <c r="D192" i="6"/>
  <c r="D345" i="6"/>
  <c r="D47" i="6"/>
  <c r="D264" i="6"/>
  <c r="D52" i="6"/>
  <c r="D150" i="6"/>
  <c r="D140" i="6"/>
  <c r="D131" i="6"/>
  <c r="D311" i="6"/>
  <c r="D105" i="6"/>
  <c r="D261" i="6"/>
  <c r="D156" i="6"/>
  <c r="D170" i="6"/>
  <c r="D63" i="6"/>
  <c r="D216" i="6"/>
  <c r="D77" i="6"/>
  <c r="D230" i="6"/>
  <c r="D355" i="6"/>
  <c r="D260" i="6"/>
  <c r="D96" i="6"/>
  <c r="D249" i="6"/>
  <c r="D46" i="6"/>
  <c r="D203" i="6"/>
  <c r="D195" i="6"/>
  <c r="D40" i="6"/>
  <c r="D193" i="6"/>
  <c r="D285" i="6"/>
  <c r="D220" i="6"/>
  <c r="D234" i="6"/>
  <c r="D87" i="6"/>
  <c r="D240" i="6"/>
  <c r="D37" i="6"/>
  <c r="D190" i="6"/>
  <c r="D250" i="6"/>
  <c r="D236" i="6"/>
  <c r="D351" i="6"/>
  <c r="D145" i="6"/>
  <c r="D237" i="6"/>
  <c r="D266" i="6"/>
  <c r="D275" i="6"/>
  <c r="D320" i="6"/>
  <c r="D124" i="6"/>
  <c r="D116" i="6"/>
  <c r="D128" i="6"/>
  <c r="D281" i="6"/>
  <c r="D181" i="6"/>
  <c r="D111" i="6"/>
  <c r="D328" i="6"/>
  <c r="D61" i="6"/>
  <c r="D214" i="6"/>
  <c r="D314" i="6"/>
  <c r="D300" i="6"/>
  <c r="D16" i="6"/>
  <c r="D169" i="6"/>
  <c r="D325" i="6"/>
  <c r="D330" i="6"/>
  <c r="D339" i="6"/>
  <c r="D127" i="6"/>
  <c r="D280" i="6"/>
  <c r="D141" i="6"/>
  <c r="D294" i="6"/>
  <c r="D187" i="6"/>
  <c r="D347" i="6"/>
  <c r="D160" i="6"/>
  <c r="D313" i="6"/>
  <c r="D110" i="6"/>
  <c r="D26" i="6"/>
  <c r="D114" i="6"/>
  <c r="D104" i="6"/>
  <c r="D257" i="6"/>
  <c r="D349" i="6"/>
  <c r="D51" i="6"/>
  <c r="D35" i="6"/>
  <c r="D151" i="6"/>
  <c r="D304" i="6"/>
  <c r="D101" i="6"/>
  <c r="D254" i="6"/>
  <c r="D82" i="6"/>
  <c r="D43" i="6"/>
  <c r="D56" i="6"/>
  <c r="D209" i="6"/>
  <c r="D301" i="6"/>
  <c r="D98" i="6"/>
  <c r="D84" i="6"/>
  <c r="D245" i="6"/>
  <c r="D282" i="6"/>
  <c r="D68" i="6"/>
  <c r="D217" i="6"/>
  <c r="D117" i="6"/>
  <c r="D270" i="6"/>
  <c r="D175" i="6"/>
  <c r="D33" i="6"/>
  <c r="D125" i="6"/>
  <c r="D278" i="6"/>
  <c r="D146" i="6"/>
  <c r="D242" i="6"/>
  <c r="D80" i="6"/>
  <c r="D233" i="6"/>
  <c r="D30" i="6"/>
  <c r="D162" i="6"/>
  <c r="D148" i="6"/>
  <c r="D191" i="6"/>
  <c r="D344" i="6"/>
  <c r="D205" i="6"/>
  <c r="D358" i="6"/>
  <c r="D356" i="6"/>
  <c r="D71" i="6"/>
  <c r="D224" i="6"/>
  <c r="D21" i="6"/>
  <c r="D174" i="6"/>
  <c r="D204" i="6"/>
  <c r="D15" i="6"/>
  <c r="D168" i="6"/>
  <c r="D321" i="6"/>
  <c r="D54" i="6"/>
  <c r="D226" i="6"/>
  <c r="D212" i="6"/>
  <c r="D215" i="6"/>
  <c r="D73" i="6"/>
  <c r="D165" i="6"/>
  <c r="D318" i="6"/>
  <c r="D251" i="6"/>
  <c r="D132" i="6"/>
  <c r="D120" i="6"/>
  <c r="D273" i="6"/>
  <c r="D70" i="6"/>
  <c r="D267" i="6"/>
  <c r="D258" i="6"/>
  <c r="D334" i="6"/>
  <c r="D359" i="6"/>
  <c r="D64" i="6"/>
  <c r="D53" i="6"/>
  <c r="D206" i="6"/>
  <c r="D123" i="6"/>
  <c r="D239" i="6"/>
  <c r="D97" i="6"/>
  <c r="D189" i="6"/>
  <c r="D342" i="6"/>
  <c r="D315" i="6"/>
  <c r="D178" i="6"/>
  <c r="D144" i="6"/>
  <c r="D297" i="6"/>
  <c r="D94" i="6"/>
  <c r="D331" i="6"/>
  <c r="D322" i="6"/>
  <c r="D255" i="6"/>
  <c r="D49" i="6"/>
  <c r="D269" i="6"/>
  <c r="D179" i="6"/>
  <c r="D188" i="6"/>
  <c r="D135" i="6"/>
  <c r="D288" i="6"/>
  <c r="D85" i="6"/>
  <c r="D238" i="6"/>
  <c r="D27" i="6"/>
  <c r="D79" i="6"/>
  <c r="D232" i="6"/>
  <c r="D20" i="6"/>
  <c r="D118" i="6"/>
  <c r="D58" i="6"/>
  <c r="D42" i="6"/>
  <c r="D279" i="6"/>
  <c r="D137" i="6"/>
  <c r="D229" i="6"/>
  <c r="D74" i="6"/>
  <c r="D83" i="6"/>
  <c r="D31" i="6"/>
  <c r="D184" i="6"/>
  <c r="D337" i="6"/>
  <c r="D134" i="6"/>
  <c r="D99" i="6"/>
  <c r="D90" i="6"/>
  <c r="D292" i="6"/>
  <c r="D25" i="6"/>
  <c r="D153" i="6"/>
  <c r="D142" i="6"/>
  <c r="D291" i="6"/>
  <c r="AB2" i="1"/>
  <c r="AD2" i="1"/>
  <c r="AC2" i="1"/>
  <c r="S5" i="1"/>
  <c r="V5" i="1" s="1"/>
  <c r="AE5" i="1" s="1"/>
  <c r="T6" i="1"/>
  <c r="X6" i="1" s="1"/>
  <c r="Z6" i="1" s="1"/>
  <c r="AF6" i="1" s="1"/>
  <c r="Y6" i="1"/>
  <c r="C161" i="12"/>
  <c r="C349" i="12"/>
  <c r="C141" i="12"/>
  <c r="C60" i="12"/>
  <c r="C199" i="12"/>
  <c r="C222" i="12"/>
  <c r="C152" i="12"/>
  <c r="C206" i="12"/>
  <c r="C339" i="12"/>
  <c r="C337" i="12"/>
  <c r="C80" i="12"/>
  <c r="C309" i="12"/>
  <c r="C159" i="12"/>
  <c r="C316" i="12"/>
  <c r="C99" i="12"/>
  <c r="C22" i="12"/>
  <c r="C342" i="12"/>
  <c r="C73" i="12"/>
  <c r="C114" i="12"/>
  <c r="C132" i="12"/>
  <c r="C189" i="12"/>
  <c r="C181" i="12"/>
  <c r="C91" i="12"/>
  <c r="C274" i="12"/>
  <c r="Q6" i="9"/>
  <c r="C142" i="12"/>
  <c r="C201" i="12"/>
  <c r="C190" i="12"/>
  <c r="C283" i="12"/>
  <c r="C210" i="12"/>
  <c r="C123" i="12"/>
  <c r="C231" i="12"/>
  <c r="C227" i="12"/>
  <c r="C262" i="12"/>
  <c r="C202" i="12"/>
  <c r="C155" i="12"/>
  <c r="C125" i="12"/>
  <c r="C166" i="12"/>
  <c r="C138" i="12"/>
  <c r="C323" i="12"/>
  <c r="C87" i="12"/>
  <c r="C223" i="12"/>
  <c r="C37" i="12"/>
  <c r="C255" i="12"/>
  <c r="C158" i="12"/>
  <c r="C195" i="12"/>
  <c r="C273" i="12"/>
  <c r="C248" i="12"/>
  <c r="C187" i="12"/>
  <c r="C168" i="12"/>
  <c r="C136" i="12"/>
  <c r="C315" i="12"/>
  <c r="C53" i="12"/>
  <c r="C305" i="12"/>
  <c r="C341" i="12"/>
  <c r="C105" i="12"/>
  <c r="C211" i="12"/>
  <c r="C106" i="12"/>
  <c r="C209" i="12"/>
  <c r="C127" i="12"/>
  <c r="C346" i="12"/>
  <c r="C263" i="12"/>
  <c r="C334" i="12"/>
  <c r="C270" i="12"/>
  <c r="C27" i="12"/>
  <c r="C42" i="12"/>
  <c r="C151" i="12"/>
  <c r="C32" i="12"/>
  <c r="C39" i="12"/>
  <c r="C170" i="12"/>
  <c r="C215" i="12"/>
  <c r="C70" i="12"/>
  <c r="C47" i="12"/>
  <c r="C203" i="12"/>
  <c r="C240" i="12"/>
  <c r="C66" i="12"/>
  <c r="C275" i="12"/>
  <c r="C26" i="12"/>
  <c r="C28" i="12"/>
  <c r="C254" i="12"/>
  <c r="C175" i="12"/>
  <c r="C340" i="12"/>
  <c r="C157" i="12"/>
  <c r="C267" i="12"/>
  <c r="C15" i="12"/>
  <c r="C134" i="12"/>
  <c r="C92" i="12"/>
  <c r="C310" i="12"/>
  <c r="C19" i="12"/>
  <c r="C48" i="12"/>
  <c r="C213" i="12"/>
  <c r="C173" i="12"/>
  <c r="C74" i="12"/>
  <c r="C329" i="12"/>
  <c r="C300" i="12"/>
  <c r="C79" i="12"/>
  <c r="C322" i="12"/>
  <c r="C120" i="12"/>
  <c r="C57" i="12"/>
  <c r="C20" i="12"/>
  <c r="C128" i="12"/>
  <c r="C239" i="12"/>
  <c r="C325" i="12"/>
  <c r="C265" i="12"/>
  <c r="C50" i="12"/>
  <c r="C264" i="12"/>
  <c r="C122" i="12"/>
  <c r="C335" i="12"/>
  <c r="C46" i="12"/>
  <c r="C150" i="12"/>
  <c r="C135" i="12"/>
  <c r="C145" i="12"/>
  <c r="C118" i="12"/>
  <c r="C182" i="12"/>
  <c r="C86" i="12"/>
  <c r="C58" i="12"/>
  <c r="C252" i="12"/>
  <c r="C241" i="12"/>
  <c r="C84" i="12"/>
  <c r="C327" i="12"/>
  <c r="C304" i="12"/>
  <c r="C67" i="12"/>
  <c r="C271" i="12"/>
  <c r="C302" i="12"/>
  <c r="C111" i="12"/>
  <c r="C62" i="12"/>
  <c r="C343" i="12"/>
  <c r="C236" i="12"/>
  <c r="C167" i="12"/>
  <c r="C245" i="12"/>
  <c r="C43" i="12"/>
  <c r="C131" i="12"/>
  <c r="C75" i="12"/>
  <c r="C218" i="12"/>
  <c r="Q12" i="9"/>
  <c r="C25" i="15"/>
  <c r="C16" i="15"/>
  <c r="C273" i="15"/>
  <c r="C338" i="15"/>
  <c r="C243" i="15"/>
  <c r="C149" i="15"/>
  <c r="C117" i="15"/>
  <c r="C121" i="15"/>
  <c r="C29" i="15"/>
  <c r="C164" i="15"/>
  <c r="C141" i="15"/>
  <c r="C292" i="15"/>
  <c r="C257" i="15"/>
  <c r="C55" i="15"/>
  <c r="C356" i="15"/>
  <c r="C211" i="15"/>
  <c r="C87" i="15"/>
  <c r="C332" i="15"/>
  <c r="C329" i="15"/>
  <c r="C36" i="15"/>
  <c r="C159" i="15"/>
  <c r="C344" i="15"/>
  <c r="C60" i="15"/>
  <c r="C74" i="15"/>
  <c r="C146" i="15"/>
  <c r="C32" i="15"/>
  <c r="C35" i="15"/>
  <c r="C156" i="15"/>
  <c r="C45" i="15"/>
  <c r="C208" i="15"/>
  <c r="C161" i="15"/>
  <c r="C242" i="15"/>
  <c r="C125" i="15"/>
  <c r="C207" i="15"/>
  <c r="C226" i="15"/>
  <c r="C212" i="15"/>
  <c r="C217" i="15"/>
  <c r="C275" i="15"/>
  <c r="C185" i="15"/>
  <c r="C234" i="15"/>
  <c r="C34" i="15"/>
  <c r="C137" i="15"/>
  <c r="C103" i="15"/>
  <c r="C42" i="15"/>
  <c r="C18" i="15"/>
  <c r="C23" i="15"/>
  <c r="C11" i="15"/>
  <c r="C263" i="15"/>
  <c r="C114" i="15"/>
  <c r="C47" i="15"/>
  <c r="C228" i="15"/>
  <c r="C258" i="15"/>
  <c r="C241" i="15"/>
  <c r="C287" i="15"/>
  <c r="C91" i="15"/>
  <c r="C79" i="15"/>
  <c r="C246" i="15"/>
  <c r="C278" i="15"/>
  <c r="C184" i="15"/>
  <c r="C63" i="15"/>
  <c r="C322" i="15"/>
  <c r="C282" i="15"/>
  <c r="C237" i="15"/>
  <c r="C88" i="15"/>
  <c r="C303" i="15"/>
  <c r="C327" i="15"/>
  <c r="C89" i="15"/>
  <c r="C358" i="15"/>
  <c r="C355" i="15"/>
  <c r="C130" i="15"/>
  <c r="C255" i="15"/>
  <c r="C295" i="15"/>
  <c r="C204" i="15"/>
  <c r="C72" i="15"/>
  <c r="C348" i="15"/>
  <c r="C360" i="15"/>
  <c r="C172" i="15"/>
  <c r="C31" i="15"/>
  <c r="C175" i="15"/>
  <c r="C57" i="15"/>
  <c r="C309" i="15"/>
  <c r="C169" i="15"/>
  <c r="C359" i="15"/>
  <c r="C44" i="15"/>
  <c r="C256" i="15"/>
  <c r="C200" i="15"/>
  <c r="C252" i="15"/>
  <c r="C312" i="15"/>
  <c r="C302" i="15"/>
  <c r="C19" i="15"/>
  <c r="C304" i="15"/>
  <c r="C289" i="15"/>
  <c r="C30" i="15"/>
  <c r="C194" i="15"/>
  <c r="C66" i="15"/>
  <c r="C198" i="15"/>
  <c r="C301" i="15"/>
  <c r="C305" i="15"/>
  <c r="C336" i="15"/>
  <c r="C81" i="15"/>
  <c r="C165" i="15"/>
  <c r="C281" i="15"/>
  <c r="C96" i="15"/>
  <c r="C219" i="15"/>
  <c r="C197" i="15"/>
  <c r="C264" i="15"/>
  <c r="C223" i="15"/>
  <c r="C253" i="15"/>
  <c r="C361" i="15"/>
  <c r="C56" i="15"/>
  <c r="C95" i="15"/>
  <c r="C209" i="15"/>
  <c r="C347" i="15"/>
  <c r="C345" i="15"/>
  <c r="C231" i="15"/>
  <c r="C162" i="15"/>
  <c r="C230" i="15"/>
  <c r="C190" i="15"/>
  <c r="C100" i="15"/>
  <c r="C307" i="15"/>
  <c r="C132" i="15"/>
  <c r="C85" i="15"/>
  <c r="C173" i="15"/>
  <c r="C216" i="15"/>
  <c r="C41" i="15"/>
  <c r="C138" i="15"/>
  <c r="C151" i="15"/>
  <c r="C319" i="15"/>
  <c r="C148" i="15"/>
  <c r="C318" i="15"/>
  <c r="C155" i="15"/>
  <c r="C37" i="15"/>
  <c r="C15" i="15"/>
  <c r="C247" i="15"/>
  <c r="C296" i="15"/>
  <c r="C205" i="15"/>
  <c r="C279" i="15"/>
  <c r="C283" i="15"/>
  <c r="C274" i="15"/>
  <c r="C112" i="15"/>
  <c r="C49" i="15"/>
  <c r="C239" i="15"/>
  <c r="C131" i="15"/>
  <c r="C68" i="15"/>
  <c r="C122" i="15"/>
  <c r="C267" i="15"/>
  <c r="C248" i="15"/>
  <c r="C268" i="15"/>
  <c r="C229" i="15"/>
  <c r="C84" i="15"/>
  <c r="C350" i="15"/>
  <c r="C104" i="15"/>
  <c r="C272" i="15"/>
  <c r="C261" i="15"/>
  <c r="C210" i="15"/>
  <c r="C75" i="15"/>
  <c r="C38" i="15"/>
  <c r="C170" i="15"/>
  <c r="C182" i="15"/>
  <c r="C285" i="15"/>
  <c r="C102" i="15"/>
  <c r="C126" i="15"/>
  <c r="C225" i="15"/>
  <c r="C144" i="15"/>
  <c r="C113" i="15"/>
  <c r="C297" i="15"/>
  <c r="C160" i="15"/>
  <c r="C277" i="15"/>
  <c r="C154" i="15"/>
  <c r="C78" i="15"/>
  <c r="C80" i="15"/>
  <c r="C306" i="15"/>
  <c r="C106" i="15"/>
  <c r="C266" i="15"/>
  <c r="C294" i="15"/>
  <c r="C22" i="15"/>
  <c r="C24" i="15"/>
  <c r="C26" i="15"/>
  <c r="C76" i="15"/>
  <c r="C254" i="15"/>
  <c r="C276" i="15"/>
  <c r="C259" i="15"/>
  <c r="C128" i="15"/>
  <c r="C69" i="15"/>
  <c r="C105" i="15"/>
  <c r="C119" i="15"/>
  <c r="C321" i="15"/>
  <c r="C40" i="15"/>
  <c r="C99" i="15"/>
  <c r="C352" i="15"/>
  <c r="C147" i="15"/>
  <c r="C61" i="15"/>
  <c r="C153" i="15"/>
  <c r="C64" i="15"/>
  <c r="C353" i="15"/>
  <c r="C136" i="15"/>
  <c r="C357" i="15"/>
  <c r="C333" i="15"/>
  <c r="C33" i="15"/>
  <c r="C218" i="15"/>
  <c r="C92" i="15"/>
  <c r="C340" i="15"/>
  <c r="C110" i="15"/>
  <c r="C244" i="15"/>
  <c r="C323" i="15"/>
  <c r="C249" i="15"/>
  <c r="C163" i="15"/>
  <c r="C250" i="15"/>
  <c r="C299" i="15"/>
  <c r="C280" i="15"/>
  <c r="C192" i="15"/>
  <c r="C339" i="15"/>
  <c r="C221" i="15"/>
  <c r="C326" i="15"/>
  <c r="C316" i="15"/>
  <c r="C224" i="15"/>
  <c r="C271" i="15"/>
  <c r="C67" i="15"/>
  <c r="C213" i="15"/>
  <c r="C291" i="15"/>
  <c r="C12" i="15"/>
  <c r="C10" i="15"/>
  <c r="C107" i="15"/>
  <c r="C203" i="15"/>
  <c r="C341" i="15"/>
  <c r="C236" i="15"/>
  <c r="C202" i="15"/>
  <c r="C183" i="15"/>
  <c r="C311" i="15"/>
  <c r="C310" i="15"/>
  <c r="C193" i="15"/>
  <c r="C330" i="15"/>
  <c r="C187" i="15"/>
  <c r="C135" i="15"/>
  <c r="C206" i="15"/>
  <c r="C191" i="15"/>
  <c r="C174" i="15"/>
  <c r="C186" i="15"/>
  <c r="C158" i="15"/>
  <c r="C214" i="15"/>
  <c r="C346" i="15"/>
  <c r="C354" i="15"/>
  <c r="C65" i="15"/>
  <c r="C251" i="15"/>
  <c r="C83" i="15"/>
  <c r="C222" i="15"/>
  <c r="C145" i="15"/>
  <c r="C139" i="15"/>
  <c r="C51" i="15"/>
  <c r="C27" i="15"/>
  <c r="C46" i="15"/>
  <c r="C178" i="15"/>
  <c r="C118" i="15"/>
  <c r="C143" i="15"/>
  <c r="C71" i="15"/>
  <c r="C86" i="15"/>
  <c r="C93" i="15"/>
  <c r="C109" i="15"/>
  <c r="C77" i="15"/>
  <c r="C298" i="15"/>
  <c r="C150" i="15"/>
  <c r="C335" i="15"/>
  <c r="C314" i="15"/>
  <c r="C90" i="15"/>
  <c r="C20" i="15"/>
  <c r="C167" i="15"/>
  <c r="C48" i="15"/>
  <c r="C54" i="15"/>
  <c r="C39" i="15"/>
  <c r="C50" i="15"/>
  <c r="C238" i="15"/>
  <c r="C129" i="15"/>
  <c r="C199" i="15"/>
  <c r="C196" i="15"/>
  <c r="C351" i="15"/>
  <c r="C179" i="15"/>
  <c r="C177" i="15"/>
  <c r="C152" i="15"/>
  <c r="C98" i="15"/>
  <c r="C43" i="15"/>
  <c r="C324" i="15"/>
  <c r="C315" i="15"/>
  <c r="C97" i="15"/>
  <c r="C220" i="15"/>
  <c r="C343" i="15"/>
  <c r="C235" i="15"/>
  <c r="C94" i="15"/>
  <c r="C308" i="15"/>
  <c r="C328" i="15"/>
  <c r="C320" i="15"/>
  <c r="C17" i="15"/>
  <c r="C157" i="15"/>
  <c r="C140" i="15"/>
  <c r="C116" i="15"/>
  <c r="C52" i="15"/>
  <c r="C134" i="15"/>
  <c r="C171" i="15"/>
  <c r="C293" i="15"/>
  <c r="C270" i="15"/>
  <c r="C313" i="15"/>
  <c r="C284" i="15"/>
  <c r="C13" i="15"/>
  <c r="C82" i="15"/>
  <c r="C28" i="15"/>
  <c r="C245" i="15"/>
  <c r="C342" i="15"/>
  <c r="C232" i="15"/>
  <c r="C180" i="15"/>
  <c r="C233" i="15"/>
  <c r="C123" i="15"/>
  <c r="C286" i="15"/>
  <c r="C349" i="15"/>
  <c r="C337" i="15"/>
  <c r="C331" i="15"/>
  <c r="C73" i="15"/>
  <c r="C142" i="15"/>
  <c r="C317" i="15"/>
  <c r="C59" i="15"/>
  <c r="C269" i="15"/>
  <c r="C227" i="15"/>
  <c r="C166" i="15"/>
  <c r="C115" i="15"/>
  <c r="C62" i="15"/>
  <c r="C215" i="15"/>
  <c r="C188" i="15"/>
  <c r="C101" i="15"/>
  <c r="C14" i="15"/>
  <c r="C21" i="15"/>
  <c r="C300" i="15"/>
  <c r="C265" i="15"/>
  <c r="C262" i="15"/>
  <c r="C181" i="15"/>
  <c r="C168" i="15"/>
  <c r="C58" i="15"/>
  <c r="C240" i="15"/>
  <c r="C111" i="15"/>
  <c r="C108" i="15"/>
  <c r="C334" i="15"/>
  <c r="C260" i="15"/>
  <c r="C288" i="15"/>
  <c r="C124" i="15"/>
  <c r="C201" i="15"/>
  <c r="C290" i="15"/>
  <c r="C189" i="15"/>
  <c r="C120" i="15"/>
  <c r="C325" i="15"/>
  <c r="C195" i="15"/>
  <c r="C176" i="15"/>
  <c r="C70" i="15"/>
  <c r="C127" i="15"/>
  <c r="C133" i="15"/>
  <c r="C53" i="15"/>
  <c r="C196" i="13"/>
  <c r="W196" i="1" s="1"/>
  <c r="C101" i="13"/>
  <c r="W101" i="1" s="1"/>
  <c r="C53" i="13"/>
  <c r="W53" i="1" s="1"/>
  <c r="C291" i="13"/>
  <c r="W291" i="1" s="1"/>
  <c r="C161" i="13"/>
  <c r="W161" i="1" s="1"/>
  <c r="C97" i="13"/>
  <c r="W97" i="1" s="1"/>
  <c r="C248" i="13"/>
  <c r="W248" i="1" s="1"/>
  <c r="C86" i="13"/>
  <c r="W86" i="1" s="1"/>
  <c r="C297" i="13"/>
  <c r="W297" i="1" s="1"/>
  <c r="C29" i="13"/>
  <c r="W29" i="1" s="1"/>
  <c r="C52" i="13"/>
  <c r="W52" i="1" s="1"/>
  <c r="C158" i="13"/>
  <c r="W158" i="1" s="1"/>
  <c r="C33" i="13"/>
  <c r="W33" i="1" s="1"/>
  <c r="C320" i="13"/>
  <c r="W320" i="1" s="1"/>
  <c r="C145" i="13"/>
  <c r="W145" i="1" s="1"/>
  <c r="C259" i="13"/>
  <c r="W259" i="1" s="1"/>
  <c r="C151" i="13"/>
  <c r="W151" i="1" s="1"/>
  <c r="C277" i="13"/>
  <c r="W277" i="1" s="1"/>
  <c r="C215" i="13"/>
  <c r="W215" i="1" s="1"/>
  <c r="C202" i="13"/>
  <c r="W202" i="1" s="1"/>
  <c r="C26" i="13"/>
  <c r="W26" i="1" s="1"/>
  <c r="C288" i="13"/>
  <c r="W288" i="1" s="1"/>
  <c r="C264" i="13"/>
  <c r="W264" i="1" s="1"/>
  <c r="C24" i="13"/>
  <c r="W24" i="1" s="1"/>
  <c r="C152" i="13"/>
  <c r="W152" i="1" s="1"/>
  <c r="C116" i="13"/>
  <c r="W116" i="1" s="1"/>
  <c r="C172" i="13"/>
  <c r="W172" i="1" s="1"/>
  <c r="C221" i="13"/>
  <c r="W221" i="1" s="1"/>
  <c r="C225" i="13"/>
  <c r="W225" i="1" s="1"/>
  <c r="C208" i="13"/>
  <c r="W208" i="1" s="1"/>
  <c r="C37" i="13"/>
  <c r="W37" i="1" s="1"/>
  <c r="C253" i="13"/>
  <c r="W253" i="1" s="1"/>
  <c r="C131" i="13"/>
  <c r="W131" i="1" s="1"/>
  <c r="C12" i="13"/>
  <c r="W12" i="1" s="1"/>
  <c r="C56" i="13"/>
  <c r="W56" i="1" s="1"/>
  <c r="C130" i="13"/>
  <c r="W130" i="1" s="1"/>
  <c r="C205" i="13"/>
  <c r="W205" i="1" s="1"/>
  <c r="C83" i="13"/>
  <c r="W83" i="1" s="1"/>
  <c r="C255" i="13"/>
  <c r="W255" i="1" s="1"/>
  <c r="C294" i="13"/>
  <c r="W294" i="1" s="1"/>
  <c r="C228" i="13"/>
  <c r="W228" i="1" s="1"/>
  <c r="C213" i="13"/>
  <c r="W213" i="1" s="1"/>
  <c r="C112" i="13"/>
  <c r="W112" i="1" s="1"/>
  <c r="C345" i="13"/>
  <c r="W345" i="1" s="1"/>
  <c r="C92" i="13"/>
  <c r="W92" i="1" s="1"/>
  <c r="C283" i="13"/>
  <c r="W283" i="1" s="1"/>
  <c r="C195" i="13"/>
  <c r="W195" i="1" s="1"/>
  <c r="C224" i="13"/>
  <c r="W224" i="1" s="1"/>
  <c r="C89" i="13"/>
  <c r="W89" i="1" s="1"/>
  <c r="C350" i="13"/>
  <c r="W350" i="1" s="1"/>
  <c r="C60" i="13"/>
  <c r="W60" i="1" s="1"/>
  <c r="C311" i="13"/>
  <c r="W311" i="1" s="1"/>
  <c r="C85" i="13"/>
  <c r="W85" i="1" s="1"/>
  <c r="C58" i="13"/>
  <c r="W58" i="1" s="1"/>
  <c r="C72" i="13"/>
  <c r="W72" i="1" s="1"/>
  <c r="C274" i="13"/>
  <c r="W274" i="1" s="1"/>
  <c r="C185" i="13"/>
  <c r="W185" i="1" s="1"/>
  <c r="C22" i="13"/>
  <c r="W22" i="1" s="1"/>
  <c r="C107" i="13"/>
  <c r="W107" i="1" s="1"/>
  <c r="C243" i="13"/>
  <c r="W243" i="1" s="1"/>
  <c r="C238" i="13"/>
  <c r="W238" i="1" s="1"/>
  <c r="C91" i="13"/>
  <c r="W91" i="1" s="1"/>
  <c r="C110" i="13"/>
  <c r="W110" i="1" s="1"/>
  <c r="C329" i="13"/>
  <c r="W329" i="1" s="1"/>
  <c r="C325" i="13"/>
  <c r="W325" i="1" s="1"/>
  <c r="C13" i="13"/>
  <c r="W13" i="1" s="1"/>
  <c r="C35" i="13"/>
  <c r="W35" i="1" s="1"/>
  <c r="C69" i="13"/>
  <c r="W69" i="1" s="1"/>
  <c r="C298" i="13"/>
  <c r="W298" i="1" s="1"/>
  <c r="C262" i="13"/>
  <c r="W262" i="1" s="1"/>
  <c r="C17" i="13"/>
  <c r="W17" i="1" s="1"/>
  <c r="C190" i="13"/>
  <c r="W190" i="1" s="1"/>
  <c r="C79" i="13"/>
  <c r="W79" i="1" s="1"/>
  <c r="C353" i="13"/>
  <c r="W353" i="1" s="1"/>
  <c r="C304" i="13"/>
  <c r="W304" i="1" s="1"/>
  <c r="C23" i="13"/>
  <c r="W23" i="1" s="1"/>
  <c r="C81" i="13"/>
  <c r="W81" i="1" s="1"/>
  <c r="C269" i="13"/>
  <c r="W269" i="1" s="1"/>
  <c r="C55" i="13"/>
  <c r="W55" i="1" s="1"/>
  <c r="C170" i="13"/>
  <c r="W170" i="1" s="1"/>
  <c r="C265" i="13"/>
  <c r="W265" i="1" s="1"/>
  <c r="C222" i="13"/>
  <c r="W222" i="1" s="1"/>
  <c r="C139" i="13"/>
  <c r="W139" i="1" s="1"/>
  <c r="C93" i="13"/>
  <c r="W93" i="1" s="1"/>
  <c r="C239" i="13"/>
  <c r="W239" i="1" s="1"/>
  <c r="C78" i="13"/>
  <c r="W78" i="1" s="1"/>
  <c r="C203" i="13"/>
  <c r="W203" i="1" s="1"/>
  <c r="C94" i="13"/>
  <c r="W94" i="1" s="1"/>
  <c r="C119" i="13"/>
  <c r="W119" i="1" s="1"/>
  <c r="C128" i="13"/>
  <c r="W128" i="1" s="1"/>
  <c r="C199" i="13"/>
  <c r="W199" i="1" s="1"/>
  <c r="C232" i="13"/>
  <c r="W232" i="1" s="1"/>
  <c r="C20" i="13"/>
  <c r="W20" i="1" s="1"/>
  <c r="C257" i="13"/>
  <c r="W257" i="1" s="1"/>
  <c r="C275" i="13"/>
  <c r="W275" i="1" s="1"/>
  <c r="C66" i="13"/>
  <c r="W66" i="1" s="1"/>
  <c r="C231" i="13"/>
  <c r="W231" i="1" s="1"/>
  <c r="C183" i="13"/>
  <c r="W183" i="1" s="1"/>
  <c r="C51" i="13"/>
  <c r="W51" i="1" s="1"/>
  <c r="C137" i="13"/>
  <c r="W137" i="1" s="1"/>
  <c r="C160" i="13"/>
  <c r="W160" i="1" s="1"/>
  <c r="C317" i="13"/>
  <c r="W317" i="1" s="1"/>
  <c r="C334" i="13"/>
  <c r="W334" i="1" s="1"/>
  <c r="C308" i="13"/>
  <c r="W308" i="1" s="1"/>
  <c r="C359" i="13"/>
  <c r="W359" i="1" s="1"/>
  <c r="C146" i="13"/>
  <c r="W146" i="1" s="1"/>
  <c r="C289" i="13"/>
  <c r="W289" i="1" s="1"/>
  <c r="C276" i="13"/>
  <c r="W276" i="1" s="1"/>
  <c r="C313" i="13"/>
  <c r="W313" i="1" s="1"/>
  <c r="C186" i="13"/>
  <c r="W186" i="1" s="1"/>
  <c r="C46" i="13"/>
  <c r="W46" i="1" s="1"/>
  <c r="C149" i="13"/>
  <c r="W149" i="1" s="1"/>
  <c r="C192" i="13"/>
  <c r="W192" i="1" s="1"/>
  <c r="C293" i="13"/>
  <c r="W293" i="1" s="1"/>
  <c r="C321" i="13"/>
  <c r="W321" i="1" s="1"/>
  <c r="C352" i="13"/>
  <c r="W352" i="1" s="1"/>
  <c r="C134" i="13"/>
  <c r="W134" i="1" s="1"/>
  <c r="C310" i="13"/>
  <c r="W310" i="1" s="1"/>
  <c r="C341" i="13"/>
  <c r="W341" i="1" s="1"/>
  <c r="C229" i="13"/>
  <c r="W229" i="1" s="1"/>
  <c r="C121" i="13"/>
  <c r="W121" i="1" s="1"/>
  <c r="C355" i="13"/>
  <c r="W355" i="1" s="1"/>
  <c r="C333" i="13"/>
  <c r="W333" i="1" s="1"/>
  <c r="C166" i="13"/>
  <c r="W166" i="1" s="1"/>
  <c r="C219" i="13"/>
  <c r="W219" i="1" s="1"/>
  <c r="C142" i="13"/>
  <c r="W142" i="1" s="1"/>
  <c r="C348" i="13"/>
  <c r="W348" i="1" s="1"/>
  <c r="C174" i="13"/>
  <c r="W174" i="1" s="1"/>
  <c r="C11" i="13"/>
  <c r="W11" i="1" s="1"/>
  <c r="C346" i="13"/>
  <c r="W346" i="1" s="1"/>
  <c r="C306" i="13"/>
  <c r="W306" i="1" s="1"/>
  <c r="C307" i="13"/>
  <c r="W307" i="1" s="1"/>
  <c r="C270" i="13"/>
  <c r="W270" i="1" s="1"/>
  <c r="C263" i="13"/>
  <c r="W263" i="1" s="1"/>
  <c r="C343" i="13"/>
  <c r="W343" i="1" s="1"/>
  <c r="C286" i="13"/>
  <c r="W286" i="1" s="1"/>
  <c r="C191" i="13"/>
  <c r="W191" i="1" s="1"/>
  <c r="C118" i="13"/>
  <c r="W118" i="1" s="1"/>
  <c r="C230" i="13"/>
  <c r="W230" i="1" s="1"/>
  <c r="C316" i="13"/>
  <c r="W316" i="1" s="1"/>
  <c r="C31" i="13"/>
  <c r="W31" i="1" s="1"/>
  <c r="C233" i="13"/>
  <c r="W233" i="1" s="1"/>
  <c r="C49" i="13"/>
  <c r="W49" i="1" s="1"/>
  <c r="C34" i="13"/>
  <c r="W34" i="1" s="1"/>
  <c r="C184" i="13"/>
  <c r="W184" i="1" s="1"/>
  <c r="C136" i="13"/>
  <c r="W136" i="1" s="1"/>
  <c r="C30" i="13"/>
  <c r="W30" i="1" s="1"/>
  <c r="C59" i="13"/>
  <c r="W59" i="1" s="1"/>
  <c r="C168" i="13"/>
  <c r="W168" i="1" s="1"/>
  <c r="C61" i="13"/>
  <c r="W61" i="1" s="1"/>
  <c r="C115" i="13"/>
  <c r="W115" i="1" s="1"/>
  <c r="C154" i="13"/>
  <c r="W154" i="1" s="1"/>
  <c r="C63" i="13"/>
  <c r="W63" i="1" s="1"/>
  <c r="C90" i="13"/>
  <c r="W90" i="1" s="1"/>
  <c r="C284" i="13"/>
  <c r="W284" i="1" s="1"/>
  <c r="C197" i="13"/>
  <c r="W197" i="1" s="1"/>
  <c r="C176" i="13"/>
  <c r="W176" i="1" s="1"/>
  <c r="C285" i="13"/>
  <c r="W285" i="1" s="1"/>
  <c r="C312" i="13"/>
  <c r="W312" i="1" s="1"/>
  <c r="C70" i="13"/>
  <c r="W70" i="1" s="1"/>
  <c r="C315" i="13"/>
  <c r="W315" i="1" s="1"/>
  <c r="C327" i="13"/>
  <c r="W327" i="1" s="1"/>
  <c r="C143" i="13"/>
  <c r="W143" i="1" s="1"/>
  <c r="C245" i="13"/>
  <c r="W245" i="1" s="1"/>
  <c r="C217" i="13"/>
  <c r="W217" i="1" s="1"/>
  <c r="C177" i="13"/>
  <c r="W177" i="1" s="1"/>
  <c r="C305" i="13"/>
  <c r="W305" i="1" s="1"/>
  <c r="C122" i="13"/>
  <c r="W122" i="1" s="1"/>
  <c r="C162" i="13"/>
  <c r="W162" i="1" s="1"/>
  <c r="C328" i="13"/>
  <c r="W328" i="1" s="1"/>
  <c r="C175" i="13"/>
  <c r="W175" i="1" s="1"/>
  <c r="C141" i="13"/>
  <c r="W141" i="1" s="1"/>
  <c r="C278" i="13"/>
  <c r="W278" i="1" s="1"/>
  <c r="C147" i="13"/>
  <c r="W147" i="1" s="1"/>
  <c r="C187" i="13"/>
  <c r="W187" i="1" s="1"/>
  <c r="C165" i="13"/>
  <c r="W165" i="1" s="1"/>
  <c r="C236" i="13"/>
  <c r="W236" i="1" s="1"/>
  <c r="C88" i="13"/>
  <c r="W88" i="1" s="1"/>
  <c r="C339" i="13"/>
  <c r="W339" i="1" s="1"/>
  <c r="C194" i="13"/>
  <c r="W194" i="1" s="1"/>
  <c r="C237" i="13"/>
  <c r="W237" i="1" s="1"/>
  <c r="C330" i="13"/>
  <c r="W330" i="1" s="1"/>
  <c r="C44" i="13"/>
  <c r="W44" i="1" s="1"/>
  <c r="C48" i="13"/>
  <c r="W48" i="1" s="1"/>
  <c r="C206" i="13"/>
  <c r="W206" i="1" s="1"/>
  <c r="C323" i="13"/>
  <c r="W323" i="1" s="1"/>
  <c r="C324" i="13"/>
  <c r="W324" i="1" s="1"/>
  <c r="C40" i="13"/>
  <c r="W40" i="1" s="1"/>
  <c r="C301" i="13"/>
  <c r="W301" i="1" s="1"/>
  <c r="C138" i="13"/>
  <c r="W138" i="1" s="1"/>
  <c r="C148" i="13"/>
  <c r="W148" i="1" s="1"/>
  <c r="C28" i="13"/>
  <c r="W28" i="1" s="1"/>
  <c r="C268" i="13"/>
  <c r="W268" i="1" s="1"/>
  <c r="C163" i="13"/>
  <c r="W163" i="1" s="1"/>
  <c r="C113" i="13"/>
  <c r="W113" i="1" s="1"/>
  <c r="C338" i="13"/>
  <c r="W338" i="1" s="1"/>
  <c r="C144" i="13"/>
  <c r="W144" i="1" s="1"/>
  <c r="C314" i="13"/>
  <c r="W314" i="1" s="1"/>
  <c r="C140" i="13"/>
  <c r="W140" i="1" s="1"/>
  <c r="C135" i="13"/>
  <c r="W135" i="1" s="1"/>
  <c r="C125" i="13"/>
  <c r="W125" i="1" s="1"/>
  <c r="C247" i="13"/>
  <c r="W247" i="1" s="1"/>
  <c r="C68" i="13"/>
  <c r="W68" i="1" s="1"/>
  <c r="C335" i="13"/>
  <c r="W335" i="1" s="1"/>
  <c r="C77" i="13"/>
  <c r="W77" i="1" s="1"/>
  <c r="C227" i="13"/>
  <c r="W227" i="1" s="1"/>
  <c r="C251" i="13"/>
  <c r="W251" i="1" s="1"/>
  <c r="C167" i="13"/>
  <c r="W167" i="1" s="1"/>
  <c r="C114" i="13"/>
  <c r="W114" i="1" s="1"/>
  <c r="C322" i="13"/>
  <c r="W322" i="1" s="1"/>
  <c r="C106" i="13"/>
  <c r="W106" i="1" s="1"/>
  <c r="C201" i="13"/>
  <c r="W201" i="1" s="1"/>
  <c r="C267" i="13"/>
  <c r="W267" i="1" s="1"/>
  <c r="C124" i="13"/>
  <c r="W124" i="1" s="1"/>
  <c r="C299" i="13"/>
  <c r="W299" i="1" s="1"/>
  <c r="C318" i="13"/>
  <c r="W318" i="1" s="1"/>
  <c r="C361" i="13"/>
  <c r="W361" i="1" s="1"/>
  <c r="C10" i="13"/>
  <c r="W10" i="1" s="1"/>
  <c r="C159" i="13"/>
  <c r="W159" i="1" s="1"/>
  <c r="C157" i="13"/>
  <c r="W157" i="1" s="1"/>
  <c r="C358" i="13"/>
  <c r="W358" i="1" s="1"/>
  <c r="C96" i="13"/>
  <c r="W96" i="1" s="1"/>
  <c r="C242" i="13"/>
  <c r="W242" i="1" s="1"/>
  <c r="C99" i="13"/>
  <c r="W99" i="1" s="1"/>
  <c r="C76" i="13"/>
  <c r="W76" i="1" s="1"/>
  <c r="C360" i="13"/>
  <c r="W360" i="1" s="1"/>
  <c r="C32" i="13"/>
  <c r="W32" i="1" s="1"/>
  <c r="C249" i="13"/>
  <c r="W249" i="1" s="1"/>
  <c r="C104" i="13"/>
  <c r="W104" i="1" s="1"/>
  <c r="C241" i="13"/>
  <c r="W241" i="1" s="1"/>
  <c r="C220" i="13"/>
  <c r="W220" i="1" s="1"/>
  <c r="C50" i="13"/>
  <c r="W50" i="1" s="1"/>
  <c r="C103" i="13"/>
  <c r="W103" i="1" s="1"/>
  <c r="C47" i="13"/>
  <c r="W47" i="1" s="1"/>
  <c r="C319" i="13"/>
  <c r="W319" i="1" s="1"/>
  <c r="C38" i="13"/>
  <c r="W38" i="1" s="1"/>
  <c r="C271" i="13"/>
  <c r="W271" i="1" s="1"/>
  <c r="C331" i="13"/>
  <c r="W331" i="1" s="1"/>
  <c r="C127" i="13"/>
  <c r="W127" i="1" s="1"/>
  <c r="C150" i="13"/>
  <c r="W150" i="1" s="1"/>
  <c r="C272" i="13"/>
  <c r="W272" i="1" s="1"/>
  <c r="C216" i="13"/>
  <c r="W216" i="1" s="1"/>
  <c r="C347" i="13"/>
  <c r="W347" i="1" s="1"/>
  <c r="C296" i="13"/>
  <c r="W296" i="1" s="1"/>
  <c r="C73" i="13"/>
  <c r="W73" i="1" s="1"/>
  <c r="C173" i="13"/>
  <c r="W173" i="1" s="1"/>
  <c r="C303" i="13"/>
  <c r="W303" i="1" s="1"/>
  <c r="C100" i="13"/>
  <c r="W100" i="1" s="1"/>
  <c r="C16" i="13"/>
  <c r="W16" i="1" s="1"/>
  <c r="C246" i="13"/>
  <c r="W246" i="1" s="1"/>
  <c r="C357" i="13"/>
  <c r="W357" i="1" s="1"/>
  <c r="C120" i="13"/>
  <c r="W120" i="1" s="1"/>
  <c r="C280" i="13"/>
  <c r="W280" i="1" s="1"/>
  <c r="C349" i="13"/>
  <c r="W349" i="1" s="1"/>
  <c r="C295" i="13"/>
  <c r="W295" i="1" s="1"/>
  <c r="C84" i="13"/>
  <c r="W84" i="1" s="1"/>
  <c r="C42" i="13"/>
  <c r="W42" i="1" s="1"/>
  <c r="C211" i="13"/>
  <c r="W211" i="1" s="1"/>
  <c r="C342" i="13"/>
  <c r="W342" i="1" s="1"/>
  <c r="C332" i="13"/>
  <c r="W332" i="1" s="1"/>
  <c r="C102" i="13"/>
  <c r="W102" i="1" s="1"/>
  <c r="C164" i="13"/>
  <c r="W164" i="1" s="1"/>
  <c r="C281" i="13"/>
  <c r="W281" i="1" s="1"/>
  <c r="C156" i="13"/>
  <c r="W156" i="1" s="1"/>
  <c r="C209" i="13"/>
  <c r="W209" i="1" s="1"/>
  <c r="C108" i="13"/>
  <c r="W108" i="1" s="1"/>
  <c r="C74" i="13"/>
  <c r="W74" i="1" s="1"/>
  <c r="C14" i="13"/>
  <c r="W14" i="1" s="1"/>
  <c r="C344" i="13"/>
  <c r="W344" i="1" s="1"/>
  <c r="C75" i="13"/>
  <c r="W75" i="1" s="1"/>
  <c r="C240" i="13"/>
  <c r="W240" i="1" s="1"/>
  <c r="C18" i="13"/>
  <c r="W18" i="1" s="1"/>
  <c r="C235" i="13"/>
  <c r="W235" i="1" s="1"/>
  <c r="C105" i="13"/>
  <c r="W105" i="1" s="1"/>
  <c r="C326" i="13"/>
  <c r="W326" i="1" s="1"/>
  <c r="C207" i="13"/>
  <c r="W207" i="1" s="1"/>
  <c r="C193" i="13"/>
  <c r="W193" i="1" s="1"/>
  <c r="C287" i="13"/>
  <c r="W287" i="1" s="1"/>
  <c r="C67" i="13"/>
  <c r="W67" i="1" s="1"/>
  <c r="C354" i="13"/>
  <c r="W354" i="1" s="1"/>
  <c r="C109" i="13"/>
  <c r="W109" i="1" s="1"/>
  <c r="C153" i="13"/>
  <c r="W153" i="1" s="1"/>
  <c r="C223" i="13"/>
  <c r="W223" i="1" s="1"/>
  <c r="C200" i="13"/>
  <c r="W200" i="1" s="1"/>
  <c r="C129" i="13"/>
  <c r="W129" i="1" s="1"/>
  <c r="C336" i="13"/>
  <c r="W336" i="1" s="1"/>
  <c r="C132" i="13"/>
  <c r="W132" i="1" s="1"/>
  <c r="C261" i="13"/>
  <c r="W261" i="1" s="1"/>
  <c r="C266" i="13"/>
  <c r="W266" i="1" s="1"/>
  <c r="C64" i="13"/>
  <c r="W64" i="1" s="1"/>
  <c r="C273" i="13"/>
  <c r="W273" i="1" s="1"/>
  <c r="C179" i="13"/>
  <c r="W179" i="1" s="1"/>
  <c r="C82" i="13"/>
  <c r="W82" i="1" s="1"/>
  <c r="C62" i="13"/>
  <c r="W62" i="1" s="1"/>
  <c r="C218" i="13"/>
  <c r="W218" i="1" s="1"/>
  <c r="C250" i="13"/>
  <c r="W250" i="1" s="1"/>
  <c r="C340" i="13"/>
  <c r="W340" i="1" s="1"/>
  <c r="C260" i="13"/>
  <c r="W260" i="1" s="1"/>
  <c r="C133" i="13"/>
  <c r="W133" i="1" s="1"/>
  <c r="C45" i="13"/>
  <c r="W45" i="1" s="1"/>
  <c r="C123" i="13"/>
  <c r="W123" i="1" s="1"/>
  <c r="C189" i="13"/>
  <c r="W189" i="1" s="1"/>
  <c r="C226" i="13"/>
  <c r="W226" i="1" s="1"/>
  <c r="C204" i="13"/>
  <c r="W204" i="1" s="1"/>
  <c r="C54" i="13"/>
  <c r="W54" i="1" s="1"/>
  <c r="C57" i="13"/>
  <c r="W57" i="1" s="1"/>
  <c r="C302" i="13"/>
  <c r="W302" i="1" s="1"/>
  <c r="C252" i="13"/>
  <c r="W252" i="1" s="1"/>
  <c r="C25" i="13"/>
  <c r="W25" i="1" s="1"/>
  <c r="C290" i="13"/>
  <c r="W290" i="1" s="1"/>
  <c r="C117" i="13"/>
  <c r="W117" i="1" s="1"/>
  <c r="C351" i="13"/>
  <c r="W351" i="1" s="1"/>
  <c r="C212" i="13"/>
  <c r="W212" i="1" s="1"/>
  <c r="C155" i="13"/>
  <c r="W155" i="1" s="1"/>
  <c r="C27" i="13"/>
  <c r="W27" i="1" s="1"/>
  <c r="C254" i="13"/>
  <c r="W254" i="1" s="1"/>
  <c r="C80" i="13"/>
  <c r="W80" i="1" s="1"/>
  <c r="C188" i="13"/>
  <c r="W188" i="1" s="1"/>
  <c r="C244" i="13"/>
  <c r="W244" i="1" s="1"/>
  <c r="C181" i="13"/>
  <c r="W181" i="1" s="1"/>
  <c r="C98" i="13"/>
  <c r="W98" i="1" s="1"/>
  <c r="C171" i="13"/>
  <c r="W171" i="1" s="1"/>
  <c r="C126" i="13"/>
  <c r="W126" i="1" s="1"/>
  <c r="C258" i="13"/>
  <c r="W258" i="1" s="1"/>
  <c r="C300" i="13"/>
  <c r="W300" i="1" s="1"/>
  <c r="C65" i="13"/>
  <c r="W65" i="1" s="1"/>
  <c r="C111" i="13"/>
  <c r="W111" i="1" s="1"/>
  <c r="C178" i="13"/>
  <c r="W178" i="1" s="1"/>
  <c r="C234" i="13"/>
  <c r="W234" i="1" s="1"/>
  <c r="C337" i="13"/>
  <c r="W337" i="1" s="1"/>
  <c r="C182" i="13"/>
  <c r="W182" i="1" s="1"/>
  <c r="C41" i="13"/>
  <c r="W41" i="1" s="1"/>
  <c r="C279" i="13"/>
  <c r="W279" i="1" s="1"/>
  <c r="C39" i="13"/>
  <c r="W39" i="1" s="1"/>
  <c r="C95" i="13"/>
  <c r="W95" i="1" s="1"/>
  <c r="C180" i="13"/>
  <c r="W180" i="1" s="1"/>
  <c r="C256" i="13"/>
  <c r="W256" i="1" s="1"/>
  <c r="C43" i="13"/>
  <c r="W43" i="1" s="1"/>
  <c r="C36" i="13"/>
  <c r="W36" i="1" s="1"/>
  <c r="C282" i="13"/>
  <c r="W282" i="1" s="1"/>
  <c r="C292" i="13"/>
  <c r="W292" i="1" s="1"/>
  <c r="C19" i="13"/>
  <c r="W19" i="1" s="1"/>
  <c r="C71" i="13"/>
  <c r="W71" i="1" s="1"/>
  <c r="C309" i="13"/>
  <c r="W309" i="1" s="1"/>
  <c r="C210" i="13"/>
  <c r="W210" i="1" s="1"/>
  <c r="C21" i="13"/>
  <c r="W21" i="1" s="1"/>
  <c r="C214" i="13"/>
  <c r="W214" i="1" s="1"/>
  <c r="C169" i="13"/>
  <c r="W169" i="1" s="1"/>
  <c r="C356" i="13"/>
  <c r="W356" i="1" s="1"/>
  <c r="C87" i="13"/>
  <c r="W87" i="1" s="1"/>
  <c r="C15" i="13"/>
  <c r="W15" i="1" s="1"/>
  <c r="C198" i="13"/>
  <c r="W198" i="1" s="1"/>
  <c r="C332" i="12"/>
  <c r="C198" i="12"/>
  <c r="C260" i="12"/>
  <c r="C294" i="12"/>
  <c r="C77" i="12"/>
  <c r="C172" i="12"/>
  <c r="C104" i="12"/>
  <c r="C233" i="12"/>
  <c r="C71" i="12"/>
  <c r="C16" i="12"/>
  <c r="C361" i="12"/>
  <c r="C14" i="12"/>
  <c r="C85" i="12"/>
  <c r="C297" i="12"/>
  <c r="C139" i="12"/>
  <c r="C287" i="12"/>
  <c r="C13" i="12"/>
  <c r="C149" i="12"/>
  <c r="C156" i="12"/>
  <c r="C299" i="12"/>
  <c r="C137" i="12"/>
  <c r="C69" i="12"/>
  <c r="C226" i="12"/>
  <c r="C29" i="12"/>
  <c r="C217" i="12"/>
  <c r="C97" i="12"/>
  <c r="C238" i="12"/>
  <c r="C119" i="12"/>
  <c r="C102" i="12"/>
  <c r="C116" i="12"/>
  <c r="C113" i="12"/>
  <c r="C272" i="12"/>
  <c r="C110" i="12"/>
  <c r="C65" i="12"/>
  <c r="C344" i="12"/>
  <c r="C98" i="12"/>
  <c r="C100" i="12"/>
  <c r="C286" i="12"/>
  <c r="C184" i="12"/>
  <c r="C185" i="12"/>
  <c r="C279" i="12"/>
  <c r="C360" i="12"/>
  <c r="C292" i="12"/>
  <c r="C312" i="12"/>
  <c r="C133" i="12"/>
  <c r="C21" i="12"/>
  <c r="C224" i="12"/>
  <c r="C59" i="12"/>
  <c r="C253" i="12"/>
  <c r="C112" i="12"/>
  <c r="C94" i="12"/>
  <c r="C140" i="12"/>
  <c r="C146" i="12"/>
  <c r="C178" i="12"/>
  <c r="C52" i="12"/>
  <c r="C101" i="12"/>
  <c r="C44" i="12"/>
  <c r="C298" i="12"/>
  <c r="C11" i="12"/>
  <c r="C230" i="12"/>
  <c r="C285" i="12"/>
  <c r="C109" i="12"/>
  <c r="C303" i="12"/>
  <c r="C12" i="12"/>
  <c r="C160" i="12"/>
  <c r="C17" i="12"/>
  <c r="C121" i="12"/>
  <c r="C193" i="12"/>
  <c r="C269" i="12"/>
  <c r="C266" i="12"/>
  <c r="C186" i="12"/>
  <c r="C63" i="12"/>
  <c r="C221" i="12"/>
  <c r="C24" i="12"/>
  <c r="C124" i="12"/>
  <c r="C40" i="12"/>
  <c r="C319" i="12"/>
  <c r="C289" i="12"/>
  <c r="C183" i="12"/>
  <c r="C205" i="12"/>
  <c r="C288" i="12"/>
  <c r="C93" i="12"/>
  <c r="C38" i="12"/>
  <c r="C214" i="12"/>
  <c r="C326" i="12"/>
  <c r="C216" i="12"/>
  <c r="C83" i="12"/>
  <c r="C64" i="12"/>
  <c r="C142" i="5"/>
  <c r="C123" i="5"/>
  <c r="C276" i="5"/>
  <c r="C163" i="5"/>
  <c r="C224" i="5"/>
  <c r="C127" i="5"/>
  <c r="C90" i="5"/>
  <c r="C271" i="5"/>
  <c r="C277" i="5"/>
  <c r="C195" i="5"/>
  <c r="C220" i="5"/>
  <c r="C343" i="5"/>
  <c r="C341" i="5"/>
  <c r="C274" i="5"/>
  <c r="C246" i="5"/>
  <c r="C138" i="5"/>
  <c r="C230" i="5"/>
  <c r="C275" i="5"/>
  <c r="C323" i="5"/>
  <c r="C273" i="5"/>
  <c r="C98" i="5"/>
  <c r="C235" i="5"/>
  <c r="C105" i="5"/>
  <c r="C190" i="5"/>
  <c r="C335" i="5"/>
  <c r="C348" i="5"/>
  <c r="C170" i="5"/>
  <c r="C298" i="5"/>
  <c r="C256" i="5"/>
  <c r="C80" i="5"/>
  <c r="C178" i="5"/>
  <c r="C11" i="5"/>
  <c r="C188" i="5"/>
  <c r="C159" i="5"/>
  <c r="C102" i="5"/>
  <c r="C174" i="5"/>
  <c r="C15" i="5"/>
  <c r="C77" i="5"/>
  <c r="C245" i="5"/>
  <c r="C117" i="5"/>
  <c r="C353" i="5"/>
  <c r="C218" i="5"/>
  <c r="C42" i="5"/>
  <c r="C290" i="5"/>
  <c r="C56" i="5"/>
  <c r="C303" i="5"/>
  <c r="C164" i="5"/>
  <c r="C320" i="5"/>
  <c r="C337" i="5"/>
  <c r="C91" i="5"/>
  <c r="C64" i="5"/>
  <c r="C68" i="5"/>
  <c r="C23" i="5"/>
  <c r="C227" i="5"/>
  <c r="C73" i="5"/>
  <c r="C140" i="5"/>
  <c r="C52" i="5"/>
  <c r="C329" i="5"/>
  <c r="C259" i="5"/>
  <c r="C209" i="5"/>
  <c r="C255" i="5"/>
  <c r="C18" i="5"/>
  <c r="C31" i="5"/>
  <c r="C95" i="5"/>
  <c r="C331" i="5"/>
  <c r="C355" i="5"/>
  <c r="C233" i="5"/>
  <c r="C165" i="5"/>
  <c r="C288" i="5"/>
  <c r="C177" i="5"/>
  <c r="C214" i="5"/>
  <c r="C148" i="5"/>
  <c r="C143" i="5"/>
  <c r="C94" i="5"/>
  <c r="C149" i="5"/>
  <c r="C261" i="5"/>
  <c r="C129" i="5"/>
  <c r="C317" i="5"/>
  <c r="C10" i="5"/>
  <c r="C240" i="5"/>
  <c r="C266" i="5"/>
  <c r="C152" i="5"/>
  <c r="C34" i="5"/>
  <c r="C201" i="5"/>
  <c r="C197" i="5"/>
  <c r="C254" i="5"/>
  <c r="C319" i="5"/>
  <c r="C321" i="5"/>
  <c r="C41" i="5"/>
  <c r="C156" i="5"/>
  <c r="C212" i="5"/>
  <c r="C327" i="5"/>
  <c r="C71" i="5"/>
  <c r="C141" i="5"/>
  <c r="C20" i="5"/>
  <c r="C297" i="5"/>
  <c r="C231" i="5"/>
  <c r="C167" i="5"/>
  <c r="C133" i="5"/>
  <c r="C24" i="5"/>
  <c r="C12" i="5"/>
  <c r="C62" i="5"/>
  <c r="C175" i="5"/>
  <c r="C279" i="5"/>
  <c r="C126" i="5"/>
  <c r="C139" i="5"/>
  <c r="C280" i="5"/>
  <c r="C35" i="5"/>
  <c r="C54" i="5"/>
  <c r="C116" i="5"/>
  <c r="C32" i="5"/>
  <c r="C192" i="5"/>
  <c r="C299" i="5"/>
  <c r="C103" i="5"/>
  <c r="C108" i="5"/>
  <c r="C286" i="5"/>
  <c r="C252" i="5"/>
  <c r="C333" i="5"/>
  <c r="C40" i="5"/>
  <c r="C78" i="5"/>
  <c r="C200" i="5"/>
  <c r="C57" i="5"/>
  <c r="C203" i="5"/>
  <c r="C93" i="5"/>
  <c r="C210" i="5"/>
  <c r="C87" i="5"/>
  <c r="C283" i="5"/>
  <c r="C83" i="5"/>
  <c r="C336" i="5"/>
  <c r="C101" i="5"/>
  <c r="C204" i="5"/>
  <c r="C301" i="5"/>
  <c r="C115" i="5"/>
  <c r="C176" i="5"/>
  <c r="C145" i="5"/>
  <c r="C37" i="5"/>
  <c r="C281" i="5"/>
  <c r="C272" i="5"/>
  <c r="C19" i="5"/>
  <c r="C110" i="5"/>
  <c r="C269" i="5"/>
  <c r="C21" i="5"/>
  <c r="C226" i="5"/>
  <c r="C356" i="5"/>
  <c r="C153" i="5"/>
  <c r="C287" i="5"/>
  <c r="C183" i="5"/>
  <c r="C304" i="5"/>
  <c r="C244" i="5"/>
  <c r="C313" i="5"/>
  <c r="C278" i="5"/>
  <c r="C291" i="5"/>
  <c r="C106" i="5"/>
  <c r="C207" i="5"/>
  <c r="C310" i="5"/>
  <c r="C194" i="5"/>
  <c r="C107" i="5"/>
  <c r="C160" i="5"/>
  <c r="C92" i="5"/>
  <c r="C85" i="5"/>
  <c r="C154" i="5"/>
  <c r="C74" i="5"/>
  <c r="C282" i="5"/>
  <c r="C285" i="5"/>
  <c r="C294" i="5"/>
  <c r="C354" i="5"/>
  <c r="C161" i="5"/>
  <c r="C86" i="5"/>
  <c r="C248" i="5"/>
  <c r="C361" i="5"/>
  <c r="C249" i="5"/>
  <c r="C168" i="5"/>
  <c r="C236" i="5"/>
  <c r="C134" i="5"/>
  <c r="C221" i="5"/>
  <c r="C109" i="5"/>
  <c r="C309" i="5"/>
  <c r="C150" i="5"/>
  <c r="C296" i="5"/>
  <c r="C22" i="5"/>
  <c r="C114" i="5"/>
  <c r="C172" i="5"/>
  <c r="C223" i="5"/>
  <c r="C312" i="5"/>
  <c r="C358" i="5"/>
  <c r="C357" i="5"/>
  <c r="C55" i="5"/>
  <c r="C50" i="5"/>
  <c r="C100" i="5"/>
  <c r="C112" i="5"/>
  <c r="C339" i="5"/>
  <c r="C173" i="5"/>
  <c r="C51" i="5"/>
  <c r="C53" i="5"/>
  <c r="C166" i="5"/>
  <c r="C157" i="5"/>
  <c r="C202" i="5"/>
  <c r="C29" i="5"/>
  <c r="C225" i="5"/>
  <c r="C216" i="5"/>
  <c r="C247" i="5"/>
  <c r="C198" i="5"/>
  <c r="C326" i="5"/>
  <c r="C96" i="5"/>
  <c r="C293" i="5"/>
  <c r="C267" i="5"/>
  <c r="C48" i="5"/>
  <c r="C359" i="5"/>
  <c r="C113" i="5"/>
  <c r="C295" i="5"/>
  <c r="C121" i="5"/>
  <c r="C181" i="5"/>
  <c r="C196" i="5"/>
  <c r="C118" i="5"/>
  <c r="C284" i="5"/>
  <c r="C137" i="5"/>
  <c r="C328" i="5"/>
  <c r="C179" i="5"/>
  <c r="C239" i="5"/>
  <c r="C47" i="5"/>
  <c r="C264" i="5"/>
  <c r="C72" i="5"/>
  <c r="C308" i="5"/>
  <c r="C38" i="5"/>
  <c r="C322" i="5"/>
  <c r="C99" i="5"/>
  <c r="C13" i="5"/>
  <c r="C171" i="5"/>
  <c r="C66" i="5"/>
  <c r="C75" i="5"/>
  <c r="C70" i="5"/>
  <c r="C228" i="5"/>
  <c r="C84" i="5"/>
  <c r="C306" i="5"/>
  <c r="C340" i="5"/>
  <c r="C184" i="5"/>
  <c r="C260" i="5"/>
  <c r="C25" i="5"/>
  <c r="C27" i="5"/>
  <c r="C315" i="5"/>
  <c r="C208" i="5"/>
  <c r="C191" i="5"/>
  <c r="C199" i="5"/>
  <c r="C307" i="5"/>
  <c r="C79" i="5"/>
  <c r="C82" i="5"/>
  <c r="C130" i="5"/>
  <c r="C250" i="5"/>
  <c r="C26" i="5"/>
  <c r="C120" i="5"/>
  <c r="C180" i="5"/>
  <c r="C158" i="5"/>
  <c r="C155" i="5"/>
  <c r="C234" i="5"/>
  <c r="C257" i="5"/>
  <c r="C61" i="5"/>
  <c r="C253" i="5"/>
  <c r="C65" i="5"/>
  <c r="C324" i="5"/>
  <c r="C119" i="5"/>
  <c r="C215" i="5"/>
  <c r="C338" i="5"/>
  <c r="C67" i="5"/>
  <c r="C60" i="5"/>
  <c r="C334" i="5"/>
  <c r="C111" i="5"/>
  <c r="C237" i="5"/>
  <c r="C330" i="5"/>
  <c r="C136" i="5"/>
  <c r="C185" i="5"/>
  <c r="C292" i="5"/>
  <c r="C213" i="5"/>
  <c r="C346" i="5"/>
  <c r="C311" i="5"/>
  <c r="C33" i="5"/>
  <c r="C332" i="5"/>
  <c r="C193" i="5"/>
  <c r="C69" i="5"/>
  <c r="C342" i="5"/>
  <c r="C305" i="5"/>
  <c r="C217" i="5"/>
  <c r="C242" i="5"/>
  <c r="C16" i="5"/>
  <c r="C265" i="5"/>
  <c r="C132" i="5"/>
  <c r="C43" i="5"/>
  <c r="C251" i="5"/>
  <c r="C222" i="5"/>
  <c r="C318" i="5"/>
  <c r="C229" i="5"/>
  <c r="C14" i="5"/>
  <c r="C344" i="5"/>
  <c r="C135" i="5"/>
  <c r="C187" i="5"/>
  <c r="C81" i="5"/>
  <c r="C28" i="5"/>
  <c r="C88" i="5"/>
  <c r="C76" i="5"/>
  <c r="C147" i="5"/>
  <c r="C30" i="5"/>
  <c r="C289" i="5"/>
  <c r="C122" i="5"/>
  <c r="C49" i="5"/>
  <c r="C302" i="5"/>
  <c r="C128" i="5"/>
  <c r="C59" i="5"/>
  <c r="C131" i="5"/>
  <c r="C63" i="5"/>
  <c r="C352" i="5"/>
  <c r="C146" i="5"/>
  <c r="C345" i="5"/>
  <c r="C350" i="5"/>
  <c r="C17" i="5"/>
  <c r="C314" i="5"/>
  <c r="C44" i="5"/>
  <c r="C241" i="5"/>
  <c r="C238" i="5"/>
  <c r="C258" i="5"/>
  <c r="C211" i="5"/>
  <c r="C206" i="5"/>
  <c r="C39" i="5"/>
  <c r="C45" i="5"/>
  <c r="C104" i="5"/>
  <c r="C144" i="5"/>
  <c r="C189" i="5"/>
  <c r="C347" i="5"/>
  <c r="C325" i="5"/>
  <c r="C262" i="5"/>
  <c r="C58" i="5"/>
  <c r="C349" i="5"/>
  <c r="C263" i="5"/>
  <c r="C186" i="5"/>
  <c r="C232" i="5"/>
  <c r="C219" i="5"/>
  <c r="C46" i="5"/>
  <c r="C36" i="5"/>
  <c r="C316" i="5"/>
  <c r="C360" i="5"/>
  <c r="C97" i="5"/>
  <c r="C125" i="5"/>
  <c r="C169" i="5"/>
  <c r="C270" i="5"/>
  <c r="C182" i="5"/>
  <c r="C162" i="5"/>
  <c r="C351" i="5"/>
  <c r="C205" i="5"/>
  <c r="C300" i="5"/>
  <c r="C124" i="5"/>
  <c r="C268" i="5"/>
  <c r="C89" i="5"/>
  <c r="C151" i="5"/>
  <c r="C243" i="5"/>
  <c r="C232" i="14"/>
  <c r="AA232" i="1" s="1"/>
  <c r="C261" i="14"/>
  <c r="AA261" i="1" s="1"/>
  <c r="C259" i="14"/>
  <c r="AA259" i="1" s="1"/>
  <c r="C17" i="14"/>
  <c r="AA17" i="1" s="1"/>
  <c r="C111" i="14"/>
  <c r="AA111" i="1" s="1"/>
  <c r="C219" i="14"/>
  <c r="AA219" i="1" s="1"/>
  <c r="C340" i="14"/>
  <c r="AA340" i="1" s="1"/>
  <c r="C239" i="14"/>
  <c r="AA239" i="1" s="1"/>
  <c r="C22" i="14"/>
  <c r="AA22" i="1" s="1"/>
  <c r="C356" i="14"/>
  <c r="AA356" i="1" s="1"/>
  <c r="C250" i="14"/>
  <c r="AA250" i="1" s="1"/>
  <c r="C166" i="14"/>
  <c r="AA166" i="1" s="1"/>
  <c r="C213" i="14"/>
  <c r="AA213" i="1" s="1"/>
  <c r="C278" i="14"/>
  <c r="AA278" i="1" s="1"/>
  <c r="C150" i="14"/>
  <c r="AA150" i="1" s="1"/>
  <c r="C289" i="14"/>
  <c r="AA289" i="1" s="1"/>
  <c r="C294" i="14"/>
  <c r="AA294" i="1" s="1"/>
  <c r="C288" i="14"/>
  <c r="AA288" i="1" s="1"/>
  <c r="C144" i="14"/>
  <c r="AA144" i="1" s="1"/>
  <c r="C188" i="14"/>
  <c r="AA188" i="1" s="1"/>
  <c r="C24" i="14"/>
  <c r="AA24" i="1" s="1"/>
  <c r="C357" i="14"/>
  <c r="AA357" i="1" s="1"/>
  <c r="C186" i="14"/>
  <c r="AA186" i="1" s="1"/>
  <c r="C221" i="14"/>
  <c r="AA221" i="1" s="1"/>
  <c r="C224" i="14"/>
  <c r="AA224" i="1" s="1"/>
  <c r="C197" i="14"/>
  <c r="AA197" i="1" s="1"/>
  <c r="C159" i="14"/>
  <c r="AA159" i="1" s="1"/>
  <c r="C78" i="14"/>
  <c r="AA78" i="1" s="1"/>
  <c r="C298" i="14"/>
  <c r="AA298" i="1" s="1"/>
  <c r="C205" i="14"/>
  <c r="AA205" i="1" s="1"/>
  <c r="C67" i="14"/>
  <c r="AA67" i="1" s="1"/>
  <c r="C335" i="14"/>
  <c r="AA335" i="1" s="1"/>
  <c r="C361" i="14"/>
  <c r="AA361" i="1" s="1"/>
  <c r="C181" i="14"/>
  <c r="AA181" i="1" s="1"/>
  <c r="C93" i="14"/>
  <c r="AA93" i="1" s="1"/>
  <c r="C330" i="14"/>
  <c r="AA330" i="1" s="1"/>
  <c r="C229" i="14"/>
  <c r="AA229" i="1" s="1"/>
  <c r="C140" i="14"/>
  <c r="AA140" i="1" s="1"/>
  <c r="C237" i="14"/>
  <c r="AA237" i="1" s="1"/>
  <c r="C276" i="14"/>
  <c r="AA276" i="1" s="1"/>
  <c r="C162" i="14"/>
  <c r="AA162" i="1" s="1"/>
  <c r="C107" i="14"/>
  <c r="AA107" i="1" s="1"/>
  <c r="C321" i="14"/>
  <c r="AA321" i="1" s="1"/>
  <c r="C138" i="14"/>
  <c r="AA138" i="1" s="1"/>
  <c r="C128" i="14"/>
  <c r="AA128" i="1" s="1"/>
  <c r="C286" i="14"/>
  <c r="AA286" i="1" s="1"/>
  <c r="C227" i="14"/>
  <c r="AA227" i="1" s="1"/>
  <c r="C292" i="14"/>
  <c r="AA292" i="1" s="1"/>
  <c r="C315" i="14"/>
  <c r="AA315" i="1" s="1"/>
  <c r="C182" i="14"/>
  <c r="AA182" i="1" s="1"/>
  <c r="C51" i="14"/>
  <c r="AA51" i="1" s="1"/>
  <c r="C247" i="14"/>
  <c r="AA247" i="1" s="1"/>
  <c r="C244" i="14"/>
  <c r="AA244" i="1" s="1"/>
  <c r="C58" i="14"/>
  <c r="AA58" i="1" s="1"/>
  <c r="C122" i="14"/>
  <c r="AA122" i="1" s="1"/>
  <c r="C72" i="14"/>
  <c r="AA72" i="1" s="1"/>
  <c r="C53" i="14"/>
  <c r="AA53" i="1" s="1"/>
  <c r="C47" i="14"/>
  <c r="AA47" i="1" s="1"/>
  <c r="C116" i="14"/>
  <c r="AA116" i="1" s="1"/>
  <c r="C64" i="14"/>
  <c r="AA64" i="1" s="1"/>
  <c r="C35" i="14"/>
  <c r="AA35" i="1" s="1"/>
  <c r="C127" i="14"/>
  <c r="AA127" i="1" s="1"/>
  <c r="C59" i="14"/>
  <c r="AA59" i="1" s="1"/>
  <c r="C208" i="14"/>
  <c r="AA208" i="1" s="1"/>
  <c r="C194" i="14"/>
  <c r="AA194" i="1" s="1"/>
  <c r="C145" i="14"/>
  <c r="AA145" i="1" s="1"/>
  <c r="C290" i="14"/>
  <c r="AA290" i="1" s="1"/>
  <c r="C156" i="14"/>
  <c r="AA156" i="1" s="1"/>
  <c r="C305" i="14"/>
  <c r="AA305" i="1" s="1"/>
  <c r="C38" i="14"/>
  <c r="AA38" i="1" s="1"/>
  <c r="C230" i="14"/>
  <c r="AA230" i="1" s="1"/>
  <c r="C326" i="14"/>
  <c r="AA326" i="1" s="1"/>
  <c r="C332" i="14"/>
  <c r="AA332" i="1" s="1"/>
  <c r="C46" i="14"/>
  <c r="AA46" i="1" s="1"/>
  <c r="C158" i="14"/>
  <c r="AA158" i="1" s="1"/>
  <c r="C337" i="14"/>
  <c r="AA337" i="1" s="1"/>
  <c r="C148" i="14"/>
  <c r="AA148" i="1" s="1"/>
  <c r="C270" i="14"/>
  <c r="AA270" i="1" s="1"/>
  <c r="C249" i="14"/>
  <c r="AA249" i="1" s="1"/>
  <c r="C32" i="14"/>
  <c r="AA32" i="1" s="1"/>
  <c r="C281" i="14"/>
  <c r="AA281" i="1" s="1"/>
  <c r="C190" i="14"/>
  <c r="AA190" i="1" s="1"/>
  <c r="C297" i="14"/>
  <c r="AA297" i="1" s="1"/>
  <c r="C14" i="14"/>
  <c r="AA14" i="1" s="1"/>
  <c r="C299" i="14"/>
  <c r="AA299" i="1" s="1"/>
  <c r="C185" i="14"/>
  <c r="AA185" i="1" s="1"/>
  <c r="C68" i="14"/>
  <c r="AA68" i="1" s="1"/>
  <c r="C241" i="14"/>
  <c r="AA241" i="1" s="1"/>
  <c r="C284" i="14"/>
  <c r="AA284" i="1" s="1"/>
  <c r="C30" i="14"/>
  <c r="AA30" i="1" s="1"/>
  <c r="C25" i="14"/>
  <c r="AA25" i="1" s="1"/>
  <c r="C216" i="14"/>
  <c r="AA216" i="1" s="1"/>
  <c r="C174" i="14"/>
  <c r="AA174" i="1" s="1"/>
  <c r="C218" i="14"/>
  <c r="AA218" i="1" s="1"/>
  <c r="C84" i="14"/>
  <c r="AA84" i="1" s="1"/>
  <c r="C56" i="14"/>
  <c r="AA56" i="1" s="1"/>
  <c r="C10" i="14"/>
  <c r="AA10" i="1" s="1"/>
  <c r="C342" i="14"/>
  <c r="AA342" i="1" s="1"/>
  <c r="C50" i="14"/>
  <c r="AA50" i="1" s="1"/>
  <c r="C85" i="14"/>
  <c r="AA85" i="1" s="1"/>
  <c r="C307" i="14"/>
  <c r="AA307" i="1" s="1"/>
  <c r="C106" i="14"/>
  <c r="AA106" i="1" s="1"/>
  <c r="C73" i="14"/>
  <c r="AA73" i="1" s="1"/>
  <c r="C12" i="14"/>
  <c r="AA12" i="1" s="1"/>
  <c r="C26" i="14"/>
  <c r="AA26" i="1" s="1"/>
  <c r="C222" i="14"/>
  <c r="AA222" i="1" s="1"/>
  <c r="C304" i="14"/>
  <c r="AA304" i="1" s="1"/>
  <c r="C333" i="14"/>
  <c r="AA333" i="1" s="1"/>
  <c r="C71" i="14"/>
  <c r="AA71" i="1" s="1"/>
  <c r="C121" i="14"/>
  <c r="AA121" i="1" s="1"/>
  <c r="C133" i="14"/>
  <c r="AA133" i="1" s="1"/>
  <c r="C87" i="14"/>
  <c r="AA87" i="1" s="1"/>
  <c r="C81" i="14"/>
  <c r="AA81" i="1" s="1"/>
  <c r="C137" i="14"/>
  <c r="AA137" i="1" s="1"/>
  <c r="C313" i="14"/>
  <c r="AA313" i="1" s="1"/>
  <c r="C282" i="14"/>
  <c r="AA282" i="1" s="1"/>
  <c r="C105" i="14"/>
  <c r="AA105" i="1" s="1"/>
  <c r="C260" i="14"/>
  <c r="AA260" i="1" s="1"/>
  <c r="C328" i="14"/>
  <c r="AA328" i="1" s="1"/>
  <c r="C271" i="14"/>
  <c r="AA271" i="1" s="1"/>
  <c r="C279" i="14"/>
  <c r="AA279" i="1" s="1"/>
  <c r="C277" i="14"/>
  <c r="AA277" i="1" s="1"/>
  <c r="C285" i="14"/>
  <c r="AA285" i="1" s="1"/>
  <c r="C343" i="14"/>
  <c r="AA343" i="1" s="1"/>
  <c r="C267" i="14"/>
  <c r="AA267" i="1" s="1"/>
  <c r="C155" i="14"/>
  <c r="AA155" i="1" s="1"/>
  <c r="C43" i="14"/>
  <c r="AA43" i="1" s="1"/>
  <c r="C314" i="14"/>
  <c r="AA314" i="1" s="1"/>
  <c r="C301" i="14"/>
  <c r="AA301" i="1" s="1"/>
  <c r="C88" i="14"/>
  <c r="AA88" i="1" s="1"/>
  <c r="C225" i="14"/>
  <c r="AA225" i="1" s="1"/>
  <c r="C170" i="14"/>
  <c r="AA170" i="1" s="1"/>
  <c r="C13" i="14"/>
  <c r="AA13" i="1" s="1"/>
  <c r="C100" i="14"/>
  <c r="AA100" i="1" s="1"/>
  <c r="C20" i="14"/>
  <c r="AA20" i="1" s="1"/>
  <c r="C154" i="14"/>
  <c r="AA154" i="1" s="1"/>
  <c r="C353" i="14"/>
  <c r="AA353" i="1" s="1"/>
  <c r="C223" i="14"/>
  <c r="AA223" i="1" s="1"/>
  <c r="C16" i="14"/>
  <c r="AA16" i="1" s="1"/>
  <c r="C254" i="14"/>
  <c r="AA254" i="1" s="1"/>
  <c r="C245" i="14"/>
  <c r="AA245" i="1" s="1"/>
  <c r="C303" i="14"/>
  <c r="AA303" i="1" s="1"/>
  <c r="C82" i="14"/>
  <c r="AA82" i="1" s="1"/>
  <c r="C273" i="14"/>
  <c r="AA273" i="1" s="1"/>
  <c r="C129" i="14"/>
  <c r="AA129" i="1" s="1"/>
  <c r="C168" i="14"/>
  <c r="AA168" i="1" s="1"/>
  <c r="C180" i="14"/>
  <c r="AA180" i="1" s="1"/>
  <c r="C317" i="14"/>
  <c r="AA317" i="1" s="1"/>
  <c r="C19" i="14"/>
  <c r="AA19" i="1" s="1"/>
  <c r="C312" i="14"/>
  <c r="AA312" i="1" s="1"/>
  <c r="C179" i="14"/>
  <c r="AA179" i="1" s="1"/>
  <c r="C272" i="14"/>
  <c r="AA272" i="1" s="1"/>
  <c r="C139" i="14"/>
  <c r="AA139" i="1" s="1"/>
  <c r="C200" i="14"/>
  <c r="AA200" i="1" s="1"/>
  <c r="C164" i="14"/>
  <c r="AA164" i="1" s="1"/>
  <c r="C238" i="14"/>
  <c r="AA238" i="1" s="1"/>
  <c r="C280" i="14"/>
  <c r="AA280" i="1" s="1"/>
  <c r="C104" i="14"/>
  <c r="AA104" i="1" s="1"/>
  <c r="C65" i="14"/>
  <c r="AA65" i="1" s="1"/>
  <c r="C256" i="14"/>
  <c r="AA256" i="1" s="1"/>
  <c r="C214" i="14"/>
  <c r="AA214" i="1" s="1"/>
  <c r="C62" i="14"/>
  <c r="AA62" i="1" s="1"/>
  <c r="C153" i="14"/>
  <c r="AA153" i="1" s="1"/>
  <c r="C323" i="14"/>
  <c r="AA323" i="1" s="1"/>
  <c r="C352" i="14"/>
  <c r="AA352" i="1" s="1"/>
  <c r="C94" i="14"/>
  <c r="AA94" i="1" s="1"/>
  <c r="C193" i="14"/>
  <c r="AA193" i="1" s="1"/>
  <c r="C233" i="14"/>
  <c r="AA233" i="1" s="1"/>
  <c r="C325" i="14"/>
  <c r="AA325" i="1" s="1"/>
  <c r="C90" i="14"/>
  <c r="AA90" i="1" s="1"/>
  <c r="C258" i="14"/>
  <c r="AA258" i="1" s="1"/>
  <c r="C57" i="14"/>
  <c r="AA57" i="1" s="1"/>
  <c r="C61" i="14"/>
  <c r="AA61" i="1" s="1"/>
  <c r="C40" i="14"/>
  <c r="AA40" i="1" s="1"/>
  <c r="C202" i="14"/>
  <c r="AA202" i="1" s="1"/>
  <c r="C97" i="14"/>
  <c r="AA97" i="1" s="1"/>
  <c r="C210" i="14"/>
  <c r="AA210" i="1" s="1"/>
  <c r="C320" i="14"/>
  <c r="AA320" i="1" s="1"/>
  <c r="C240" i="14"/>
  <c r="AA240" i="1" s="1"/>
  <c r="C262" i="14"/>
  <c r="AA262" i="1" s="1"/>
  <c r="C354" i="14"/>
  <c r="AA354" i="1" s="1"/>
  <c r="C187" i="14"/>
  <c r="AA187" i="1" s="1"/>
  <c r="C212" i="14"/>
  <c r="AA212" i="1" s="1"/>
  <c r="C149" i="14"/>
  <c r="AA149" i="1" s="1"/>
  <c r="C109" i="14"/>
  <c r="AA109" i="1" s="1"/>
  <c r="C201" i="14"/>
  <c r="AA201" i="1" s="1"/>
  <c r="C275" i="14"/>
  <c r="AA275" i="1" s="1"/>
  <c r="C207" i="14"/>
  <c r="AA207" i="1" s="1"/>
  <c r="C358" i="14"/>
  <c r="AA358" i="1" s="1"/>
  <c r="C308" i="14"/>
  <c r="AA308" i="1" s="1"/>
  <c r="C113" i="14"/>
  <c r="AA113" i="1" s="1"/>
  <c r="C345" i="14"/>
  <c r="AA345" i="1" s="1"/>
  <c r="C329" i="14"/>
  <c r="AA329" i="1" s="1"/>
  <c r="C48" i="14"/>
  <c r="AA48" i="1" s="1"/>
  <c r="C348" i="14"/>
  <c r="AA348" i="1" s="1"/>
  <c r="C351" i="14"/>
  <c r="AA351" i="1" s="1"/>
  <c r="C130" i="14"/>
  <c r="AA130" i="1" s="1"/>
  <c r="C95" i="14"/>
  <c r="AA95" i="1" s="1"/>
  <c r="C157" i="14"/>
  <c r="AA157" i="1" s="1"/>
  <c r="C172" i="14"/>
  <c r="AA172" i="1" s="1"/>
  <c r="C131" i="14"/>
  <c r="AA131" i="1" s="1"/>
  <c r="C287" i="14"/>
  <c r="AA287" i="1" s="1"/>
  <c r="C191" i="14"/>
  <c r="AA191" i="1" s="1"/>
  <c r="C274" i="14"/>
  <c r="AA274" i="1" s="1"/>
  <c r="C147" i="14"/>
  <c r="AA147" i="1" s="1"/>
  <c r="C215" i="14"/>
  <c r="AA215" i="1" s="1"/>
  <c r="C125" i="14"/>
  <c r="AA125" i="1" s="1"/>
  <c r="C176" i="14"/>
  <c r="AA176" i="1" s="1"/>
  <c r="C160" i="14"/>
  <c r="AA160" i="1" s="1"/>
  <c r="C11" i="14"/>
  <c r="AA11" i="1" s="1"/>
  <c r="C309" i="14"/>
  <c r="AA309" i="1" s="1"/>
  <c r="C336" i="14"/>
  <c r="AA336" i="1" s="1"/>
  <c r="C54" i="14"/>
  <c r="AA54" i="1" s="1"/>
  <c r="C228" i="14"/>
  <c r="AA228" i="1" s="1"/>
  <c r="C192" i="14"/>
  <c r="AA192" i="1" s="1"/>
  <c r="C63" i="14"/>
  <c r="AA63" i="1" s="1"/>
  <c r="C184" i="14"/>
  <c r="AA184" i="1" s="1"/>
  <c r="C37" i="14"/>
  <c r="AA37" i="1" s="1"/>
  <c r="C70" i="14"/>
  <c r="AA70" i="1" s="1"/>
  <c r="C350" i="14"/>
  <c r="AA350" i="1" s="1"/>
  <c r="C198" i="14"/>
  <c r="AA198" i="1" s="1"/>
  <c r="C117" i="14"/>
  <c r="AA117" i="1" s="1"/>
  <c r="C49" i="14"/>
  <c r="AA49" i="1" s="1"/>
  <c r="C199" i="14"/>
  <c r="AA199" i="1" s="1"/>
  <c r="C15" i="14"/>
  <c r="AA15" i="1" s="1"/>
  <c r="C28" i="14"/>
  <c r="AA28" i="1" s="1"/>
  <c r="C161" i="14"/>
  <c r="AA161" i="1" s="1"/>
  <c r="C27" i="14"/>
  <c r="AA27" i="1" s="1"/>
  <c r="C322" i="14"/>
  <c r="AA322" i="1" s="1"/>
  <c r="C347" i="14"/>
  <c r="AA347" i="1" s="1"/>
  <c r="C324" i="14"/>
  <c r="AA324" i="1" s="1"/>
  <c r="C266" i="14"/>
  <c r="AA266" i="1" s="1"/>
  <c r="C146" i="14"/>
  <c r="AA146" i="1" s="1"/>
  <c r="C124" i="14"/>
  <c r="AA124" i="1" s="1"/>
  <c r="C110" i="14"/>
  <c r="AA110" i="1" s="1"/>
  <c r="C295" i="14"/>
  <c r="AA295" i="1" s="1"/>
  <c r="C86" i="14"/>
  <c r="AA86" i="1" s="1"/>
  <c r="C18" i="14"/>
  <c r="AA18" i="1" s="1"/>
  <c r="C319" i="14"/>
  <c r="AA319" i="1" s="1"/>
  <c r="C77" i="14"/>
  <c r="AA77" i="1" s="1"/>
  <c r="C114" i="14"/>
  <c r="AA114" i="1" s="1"/>
  <c r="C300" i="14"/>
  <c r="AA300" i="1" s="1"/>
  <c r="C102" i="14"/>
  <c r="AA102" i="1" s="1"/>
  <c r="C41" i="14"/>
  <c r="AA41" i="1" s="1"/>
  <c r="C44" i="14"/>
  <c r="AA44" i="1" s="1"/>
  <c r="C341" i="14"/>
  <c r="AA341" i="1" s="1"/>
  <c r="C126" i="14"/>
  <c r="AA126" i="1" s="1"/>
  <c r="C189" i="14"/>
  <c r="AA189" i="1" s="1"/>
  <c r="C234" i="14"/>
  <c r="AA234" i="1" s="1"/>
  <c r="C42" i="14"/>
  <c r="AA42" i="1" s="1"/>
  <c r="C195" i="14"/>
  <c r="AA195" i="1" s="1"/>
  <c r="C253" i="14"/>
  <c r="AA253" i="1" s="1"/>
  <c r="C217" i="14"/>
  <c r="AA217" i="1" s="1"/>
  <c r="C268" i="14"/>
  <c r="AA268" i="1" s="1"/>
  <c r="C196" i="14"/>
  <c r="AA196" i="1" s="1"/>
  <c r="C36" i="14"/>
  <c r="AA36" i="1" s="1"/>
  <c r="C263" i="14"/>
  <c r="AA263" i="1" s="1"/>
  <c r="C118" i="14"/>
  <c r="AA118" i="1" s="1"/>
  <c r="C242" i="14"/>
  <c r="AA242" i="1" s="1"/>
  <c r="C318" i="14"/>
  <c r="AA318" i="1" s="1"/>
  <c r="C251" i="14"/>
  <c r="AA251" i="1" s="1"/>
  <c r="C33" i="14"/>
  <c r="AA33" i="1" s="1"/>
  <c r="C119" i="14"/>
  <c r="AA119" i="1" s="1"/>
  <c r="C69" i="14"/>
  <c r="AA69" i="1" s="1"/>
  <c r="C246" i="14"/>
  <c r="AA246" i="1" s="1"/>
  <c r="C349" i="14"/>
  <c r="AA349" i="1" s="1"/>
  <c r="C177" i="14"/>
  <c r="AA177" i="1" s="1"/>
  <c r="C311" i="14"/>
  <c r="AA311" i="1" s="1"/>
  <c r="C123" i="14"/>
  <c r="AA123" i="1" s="1"/>
  <c r="C34" i="14"/>
  <c r="AA34" i="1" s="1"/>
  <c r="C21" i="14"/>
  <c r="AA21" i="1" s="1"/>
  <c r="C255" i="14"/>
  <c r="AA255" i="1" s="1"/>
  <c r="C167" i="14"/>
  <c r="AA167" i="1" s="1"/>
  <c r="C91" i="14"/>
  <c r="AA91" i="1" s="1"/>
  <c r="C331" i="14"/>
  <c r="AA331" i="1" s="1"/>
  <c r="C173" i="14"/>
  <c r="AA173" i="1" s="1"/>
  <c r="C103" i="14"/>
  <c r="AA103" i="1" s="1"/>
  <c r="C334" i="14"/>
  <c r="AA334" i="1" s="1"/>
  <c r="C346" i="14"/>
  <c r="AA346" i="1" s="1"/>
  <c r="C108" i="14"/>
  <c r="AA108" i="1" s="1"/>
  <c r="C136" i="14"/>
  <c r="AA136" i="1" s="1"/>
  <c r="C66" i="14"/>
  <c r="AA66" i="1" s="1"/>
  <c r="C142" i="14"/>
  <c r="AA142" i="1" s="1"/>
  <c r="C209" i="14"/>
  <c r="AA209" i="1" s="1"/>
  <c r="C248" i="14"/>
  <c r="AA248" i="1" s="1"/>
  <c r="C31" i="14"/>
  <c r="AA31" i="1" s="1"/>
  <c r="C252" i="14"/>
  <c r="AA252" i="1" s="1"/>
  <c r="C80" i="14"/>
  <c r="AA80" i="1" s="1"/>
  <c r="C96" i="14"/>
  <c r="AA96" i="1" s="1"/>
  <c r="C235" i="14"/>
  <c r="AA235" i="1" s="1"/>
  <c r="C257" i="14"/>
  <c r="AA257" i="1" s="1"/>
  <c r="C360" i="14"/>
  <c r="AA360" i="1" s="1"/>
  <c r="C302" i="14"/>
  <c r="AA302" i="1" s="1"/>
  <c r="C23" i="14"/>
  <c r="AA23" i="1" s="1"/>
  <c r="C75" i="14"/>
  <c r="AA75" i="1" s="1"/>
  <c r="C98" i="14"/>
  <c r="AA98" i="1" s="1"/>
  <c r="C211" i="14"/>
  <c r="AA211" i="1" s="1"/>
  <c r="C83" i="14"/>
  <c r="AA83" i="1" s="1"/>
  <c r="C265" i="14"/>
  <c r="AA265" i="1" s="1"/>
  <c r="C293" i="14"/>
  <c r="AA293" i="1" s="1"/>
  <c r="C310" i="14"/>
  <c r="AA310" i="1" s="1"/>
  <c r="C76" i="14"/>
  <c r="AA76" i="1" s="1"/>
  <c r="C236" i="14"/>
  <c r="AA236" i="1" s="1"/>
  <c r="C99" i="14"/>
  <c r="AA99" i="1" s="1"/>
  <c r="C178" i="14"/>
  <c r="AA178" i="1" s="1"/>
  <c r="C355" i="14"/>
  <c r="AA355" i="1" s="1"/>
  <c r="C132" i="14"/>
  <c r="AA132" i="1" s="1"/>
  <c r="C204" i="14"/>
  <c r="AA204" i="1" s="1"/>
  <c r="C120" i="14"/>
  <c r="AA120" i="1" s="1"/>
  <c r="C203" i="14"/>
  <c r="AA203" i="1" s="1"/>
  <c r="C52" i="14"/>
  <c r="AA52" i="1" s="1"/>
  <c r="C165" i="14"/>
  <c r="AA165" i="1" s="1"/>
  <c r="C327" i="14"/>
  <c r="AA327" i="1" s="1"/>
  <c r="C306" i="14"/>
  <c r="AA306" i="1" s="1"/>
  <c r="C226" i="14"/>
  <c r="AA226" i="1" s="1"/>
  <c r="C344" i="14"/>
  <c r="AA344" i="1" s="1"/>
  <c r="C134" i="14"/>
  <c r="AA134" i="1" s="1"/>
  <c r="C135" i="14"/>
  <c r="AA135" i="1" s="1"/>
  <c r="C243" i="14"/>
  <c r="AA243" i="1" s="1"/>
  <c r="C163" i="14"/>
  <c r="AA163" i="1" s="1"/>
  <c r="C231" i="14"/>
  <c r="AA231" i="1" s="1"/>
  <c r="C171" i="14"/>
  <c r="AA171" i="1" s="1"/>
  <c r="C169" i="14"/>
  <c r="AA169" i="1" s="1"/>
  <c r="C283" i="14"/>
  <c r="AA283" i="1" s="1"/>
  <c r="C45" i="14"/>
  <c r="AA45" i="1" s="1"/>
  <c r="C152" i="14"/>
  <c r="AA152" i="1" s="1"/>
  <c r="C143" i="14"/>
  <c r="AA143" i="1" s="1"/>
  <c r="C112" i="14"/>
  <c r="AA112" i="1" s="1"/>
  <c r="C79" i="14"/>
  <c r="AA79" i="1" s="1"/>
  <c r="C338" i="14"/>
  <c r="AA338" i="1" s="1"/>
  <c r="C74" i="14"/>
  <c r="AA74" i="1" s="1"/>
  <c r="C92" i="14"/>
  <c r="AA92" i="1" s="1"/>
  <c r="C141" i="14"/>
  <c r="AA141" i="1" s="1"/>
  <c r="C55" i="14"/>
  <c r="AA55" i="1" s="1"/>
  <c r="C175" i="14"/>
  <c r="AA175" i="1" s="1"/>
  <c r="C115" i="14"/>
  <c r="AA115" i="1" s="1"/>
  <c r="C89" i="14"/>
  <c r="AA89" i="1" s="1"/>
  <c r="C29" i="14"/>
  <c r="AA29" i="1" s="1"/>
  <c r="C291" i="14"/>
  <c r="AA291" i="1" s="1"/>
  <c r="C316" i="14"/>
  <c r="AA316" i="1" s="1"/>
  <c r="C359" i="14"/>
  <c r="AA359" i="1" s="1"/>
  <c r="C206" i="14"/>
  <c r="AA206" i="1" s="1"/>
  <c r="C269" i="14"/>
  <c r="AA269" i="1" s="1"/>
  <c r="C220" i="14"/>
  <c r="AA220" i="1" s="1"/>
  <c r="C60" i="14"/>
  <c r="AA60" i="1" s="1"/>
  <c r="C39" i="14"/>
  <c r="AA39" i="1" s="1"/>
  <c r="C264" i="14"/>
  <c r="AA264" i="1" s="1"/>
  <c r="C101" i="14"/>
  <c r="AA101" i="1" s="1"/>
  <c r="C296" i="14"/>
  <c r="AA296" i="1" s="1"/>
  <c r="C339" i="14"/>
  <c r="AA339" i="1" s="1"/>
  <c r="C151" i="14"/>
  <c r="AA151" i="1" s="1"/>
  <c r="C183" i="14"/>
  <c r="AA183" i="1" s="1"/>
  <c r="C295" i="12"/>
  <c r="C249" i="12"/>
  <c r="C347" i="12"/>
  <c r="C107" i="12"/>
  <c r="C293" i="12"/>
  <c r="C282" i="12"/>
  <c r="C336" i="12"/>
  <c r="C126" i="12"/>
  <c r="C246" i="12"/>
  <c r="C200" i="12"/>
  <c r="C188" i="12"/>
  <c r="C301" i="12"/>
  <c r="C30" i="12"/>
  <c r="C129" i="12"/>
  <c r="C321" i="12"/>
  <c r="C174" i="12"/>
  <c r="C23" i="12"/>
  <c r="C324" i="12"/>
  <c r="C355" i="12"/>
  <c r="C153" i="12"/>
  <c r="C61" i="12"/>
  <c r="C338" i="12"/>
  <c r="C169" i="12"/>
  <c r="C351" i="12"/>
  <c r="C36" i="12"/>
  <c r="C328" i="12"/>
  <c r="C290" i="12"/>
  <c r="C154" i="12"/>
  <c r="C72" i="12"/>
  <c r="C280" i="12"/>
  <c r="C103" i="12"/>
  <c r="C225" i="12"/>
  <c r="C317" i="12"/>
  <c r="C82" i="12"/>
  <c r="C165" i="12"/>
  <c r="C194" i="12"/>
  <c r="C354" i="12"/>
  <c r="C356" i="12"/>
  <c r="C311" i="12"/>
  <c r="C331" i="12"/>
  <c r="C177" i="12"/>
  <c r="C333" i="12"/>
  <c r="C143" i="12"/>
  <c r="C11" i="4"/>
  <c r="C26" i="4"/>
  <c r="C15" i="4"/>
  <c r="C353" i="4"/>
  <c r="C326" i="4"/>
  <c r="C137" i="4"/>
  <c r="C115" i="4"/>
  <c r="C99" i="4"/>
  <c r="C256" i="4"/>
  <c r="C223" i="4"/>
  <c r="C143" i="4"/>
  <c r="C269" i="4"/>
  <c r="C198" i="4"/>
  <c r="C163" i="4"/>
  <c r="C210" i="4"/>
  <c r="C76" i="4"/>
  <c r="C213" i="4"/>
  <c r="C201" i="4"/>
  <c r="C70" i="4"/>
  <c r="C338" i="4"/>
  <c r="C114" i="4"/>
  <c r="C93" i="4"/>
  <c r="C303" i="4"/>
  <c r="C208" i="4"/>
  <c r="C331" i="4"/>
  <c r="C39" i="4"/>
  <c r="C334" i="4"/>
  <c r="C328" i="4"/>
  <c r="C236" i="4"/>
  <c r="C351" i="4"/>
  <c r="C298" i="4"/>
  <c r="C312" i="4"/>
  <c r="C342" i="4"/>
  <c r="C268" i="4"/>
  <c r="C332" i="4"/>
  <c r="C113" i="4"/>
  <c r="C203" i="4"/>
  <c r="C174" i="4"/>
  <c r="C356" i="4"/>
  <c r="C279" i="4"/>
  <c r="C102" i="4"/>
  <c r="C266" i="4"/>
  <c r="C354" i="4"/>
  <c r="C139" i="4"/>
  <c r="C262" i="4"/>
  <c r="C20" i="4"/>
  <c r="C24" i="4"/>
  <c r="C246" i="4"/>
  <c r="C144" i="4"/>
  <c r="C111" i="4"/>
  <c r="C62" i="4"/>
  <c r="C108" i="4"/>
  <c r="C218" i="4"/>
  <c r="C287" i="4"/>
  <c r="C51" i="4"/>
  <c r="C261" i="4"/>
  <c r="C299" i="4"/>
  <c r="C173" i="4"/>
  <c r="C308" i="4"/>
  <c r="C199" i="4"/>
  <c r="C74" i="4"/>
  <c r="C360" i="4"/>
  <c r="C157" i="4"/>
  <c r="C152" i="4"/>
  <c r="C310" i="4"/>
  <c r="C46" i="4"/>
  <c r="C183" i="4"/>
  <c r="C293" i="4"/>
  <c r="C318" i="4"/>
  <c r="C311" i="4"/>
  <c r="C60" i="4"/>
  <c r="C103" i="4"/>
  <c r="C228" i="4"/>
  <c r="C147" i="4"/>
  <c r="C12" i="4"/>
  <c r="C25" i="4"/>
  <c r="C13" i="4"/>
  <c r="C304" i="4"/>
  <c r="C272" i="4"/>
  <c r="C36" i="4"/>
  <c r="C254" i="4"/>
  <c r="C109" i="4"/>
  <c r="C221" i="4"/>
  <c r="C257" i="4"/>
  <c r="C23" i="4"/>
  <c r="C17" i="4"/>
  <c r="C161" i="4"/>
  <c r="C55" i="4"/>
  <c r="C341" i="4"/>
  <c r="C96" i="4"/>
  <c r="C278" i="4"/>
  <c r="C184" i="4"/>
  <c r="C30" i="4"/>
  <c r="C258" i="4"/>
  <c r="C84" i="4"/>
  <c r="C178" i="4"/>
  <c r="C75" i="4"/>
  <c r="C317" i="4"/>
  <c r="C288" i="4"/>
  <c r="C270" i="4"/>
  <c r="C29" i="4"/>
  <c r="C321" i="4"/>
  <c r="C82" i="4"/>
  <c r="C251" i="4"/>
  <c r="C189" i="4"/>
  <c r="C156" i="4"/>
  <c r="C276" i="4"/>
  <c r="C194" i="4"/>
  <c r="C106" i="4"/>
  <c r="C204" i="4"/>
  <c r="C296" i="4"/>
  <c r="C92" i="4"/>
  <c r="C283" i="4"/>
  <c r="C83" i="4"/>
  <c r="C358" i="4"/>
  <c r="C85" i="4"/>
  <c r="C275" i="4"/>
  <c r="C153" i="4"/>
  <c r="C141" i="4"/>
  <c r="C290" i="4"/>
  <c r="C302" i="4"/>
  <c r="C38" i="4"/>
  <c r="C58" i="4"/>
  <c r="C222" i="4"/>
  <c r="C175" i="4"/>
  <c r="C324" i="4"/>
  <c r="C50" i="4"/>
  <c r="C123" i="4"/>
  <c r="C242" i="4"/>
  <c r="C237" i="4"/>
  <c r="C35" i="4"/>
  <c r="C271" i="4"/>
  <c r="C49" i="4"/>
  <c r="C277" i="4"/>
  <c r="C27" i="4"/>
  <c r="C162" i="4"/>
  <c r="C135" i="4"/>
  <c r="C291" i="4"/>
  <c r="C94" i="4"/>
  <c r="C281" i="4"/>
  <c r="C125" i="4"/>
  <c r="C146" i="4"/>
  <c r="C238" i="4"/>
  <c r="C87" i="4"/>
  <c r="C148" i="4"/>
  <c r="C138" i="4"/>
  <c r="C227" i="4"/>
  <c r="C22" i="4"/>
  <c r="C10" i="4"/>
  <c r="C265" i="4"/>
  <c r="C339" i="4"/>
  <c r="C313" i="4"/>
  <c r="C295" i="4"/>
  <c r="C69" i="4"/>
  <c r="C134" i="4"/>
  <c r="C239" i="4"/>
  <c r="C274" i="4"/>
  <c r="C40" i="4"/>
  <c r="C33" i="4"/>
  <c r="C149" i="4"/>
  <c r="C32" i="4"/>
  <c r="C206" i="4"/>
  <c r="C190" i="4"/>
  <c r="C309" i="4"/>
  <c r="C160" i="4"/>
  <c r="C361" i="4"/>
  <c r="C231" i="4"/>
  <c r="C45" i="4"/>
  <c r="C240" i="4"/>
  <c r="C352" i="4"/>
  <c r="C34" i="4"/>
  <c r="C172" i="4"/>
  <c r="C220" i="4"/>
  <c r="C170" i="4"/>
  <c r="C88" i="4"/>
  <c r="C171" i="4"/>
  <c r="C211" i="4"/>
  <c r="C47" i="4"/>
  <c r="C180" i="4"/>
  <c r="C243" i="4"/>
  <c r="C53" i="4"/>
  <c r="C145" i="4"/>
  <c r="C101" i="4"/>
  <c r="C128" i="4"/>
  <c r="C52" i="4"/>
  <c r="C192" i="4"/>
  <c r="C215" i="4"/>
  <c r="C330" i="4"/>
  <c r="C126" i="4"/>
  <c r="C98" i="4"/>
  <c r="C285" i="4"/>
  <c r="C273" i="4"/>
  <c r="C335" i="4"/>
  <c r="C181" i="4"/>
  <c r="C122" i="4"/>
  <c r="C325" i="4"/>
  <c r="C110" i="4"/>
  <c r="C150" i="4"/>
  <c r="C230" i="4"/>
  <c r="C241" i="4"/>
  <c r="C226" i="4"/>
  <c r="C350" i="4"/>
  <c r="C294" i="4"/>
  <c r="C19" i="4"/>
  <c r="C14" i="4"/>
  <c r="C91" i="4"/>
  <c r="C66" i="4"/>
  <c r="C340" i="4"/>
  <c r="C119" i="4"/>
  <c r="C89" i="4"/>
  <c r="C347" i="4"/>
  <c r="C44" i="4"/>
  <c r="C252" i="4"/>
  <c r="C86" i="4"/>
  <c r="C209" i="4"/>
  <c r="C132" i="4"/>
  <c r="C164" i="4"/>
  <c r="C359" i="4"/>
  <c r="C247" i="4"/>
  <c r="C121" i="4"/>
  <c r="C219" i="4"/>
  <c r="C48" i="4"/>
  <c r="C197" i="4"/>
  <c r="C64" i="4"/>
  <c r="C329" i="4"/>
  <c r="C336" i="4"/>
  <c r="C284" i="4"/>
  <c r="C77" i="4"/>
  <c r="C282" i="4"/>
  <c r="C168" i="4"/>
  <c r="C177" i="4"/>
  <c r="C343" i="4"/>
  <c r="C233" i="4"/>
  <c r="C202" i="4"/>
  <c r="C73" i="4"/>
  <c r="C297" i="4"/>
  <c r="C235" i="4"/>
  <c r="C21" i="4"/>
  <c r="C37" i="4"/>
  <c r="C244" i="4"/>
  <c r="C182" i="4"/>
  <c r="C229" i="4"/>
  <c r="C118" i="4"/>
  <c r="C267" i="4"/>
  <c r="C207" i="4"/>
  <c r="C333" i="4"/>
  <c r="C286" i="4"/>
  <c r="C41" i="4"/>
  <c r="C65" i="4"/>
  <c r="C280" i="4"/>
  <c r="C155" i="4"/>
  <c r="C68" i="4"/>
  <c r="C142" i="4"/>
  <c r="C124" i="4"/>
  <c r="C117" i="4"/>
  <c r="C306" i="4"/>
  <c r="C212" i="4"/>
  <c r="C54" i="4"/>
  <c r="C319" i="4"/>
  <c r="C67" i="4"/>
  <c r="C80" i="4"/>
  <c r="C120" i="4"/>
  <c r="C259" i="4"/>
  <c r="C81" i="4"/>
  <c r="C90" i="4"/>
  <c r="C18" i="4"/>
  <c r="C196" i="4"/>
  <c r="C57" i="4"/>
  <c r="C131" i="4"/>
  <c r="C234" i="4"/>
  <c r="C346" i="4"/>
  <c r="C59" i="4"/>
  <c r="C263" i="4"/>
  <c r="C315" i="4"/>
  <c r="C348" i="4"/>
  <c r="C216" i="4"/>
  <c r="C72" i="4"/>
  <c r="C232" i="4"/>
  <c r="C179" i="4"/>
  <c r="C165" i="4"/>
  <c r="C116" i="4"/>
  <c r="C133" i="4"/>
  <c r="C320" i="4"/>
  <c r="C105" i="4"/>
  <c r="C344" i="4"/>
  <c r="C166" i="4"/>
  <c r="C56" i="4"/>
  <c r="C224" i="4"/>
  <c r="C167" i="4"/>
  <c r="C322" i="4"/>
  <c r="C176" i="4"/>
  <c r="C191" i="4"/>
  <c r="C107" i="4"/>
  <c r="C112" i="4"/>
  <c r="C43" i="4"/>
  <c r="C349" i="4"/>
  <c r="C314" i="4"/>
  <c r="C253" i="4"/>
  <c r="C151" i="4"/>
  <c r="C169" i="4"/>
  <c r="C193" i="4"/>
  <c r="C104" i="4"/>
  <c r="C16" i="4"/>
  <c r="C63" i="4"/>
  <c r="C95" i="4"/>
  <c r="C248" i="4"/>
  <c r="C130" i="4"/>
  <c r="C316" i="4"/>
  <c r="C127" i="4"/>
  <c r="C154" i="4"/>
  <c r="C307" i="4"/>
  <c r="C357" i="4"/>
  <c r="C214" i="4"/>
  <c r="O6" i="9"/>
  <c r="C42" i="4"/>
  <c r="C305" i="4"/>
  <c r="C264" i="4"/>
  <c r="C78" i="4"/>
  <c r="C159" i="4"/>
  <c r="C71" i="4"/>
  <c r="C292" i="4"/>
  <c r="C323" i="4"/>
  <c r="C140" i="4"/>
  <c r="C205" i="4"/>
  <c r="C136" i="4"/>
  <c r="C188" i="4"/>
  <c r="C345" i="4"/>
  <c r="C260" i="4"/>
  <c r="C300" i="4"/>
  <c r="C249" i="4"/>
  <c r="C195" i="4"/>
  <c r="C337" i="4"/>
  <c r="C327" i="4"/>
  <c r="C100" i="4"/>
  <c r="C158" i="4"/>
  <c r="C200" i="4"/>
  <c r="C250" i="4"/>
  <c r="C225" i="4"/>
  <c r="C61" i="4"/>
  <c r="C129" i="4"/>
  <c r="C301" i="4"/>
  <c r="C217" i="4"/>
  <c r="C185" i="4"/>
  <c r="C289" i="4"/>
  <c r="C31" i="4"/>
  <c r="C355" i="4"/>
  <c r="C186" i="4"/>
  <c r="C97" i="4"/>
  <c r="C245" i="4"/>
  <c r="C79" i="4"/>
  <c r="C28" i="4"/>
  <c r="C255" i="4"/>
  <c r="C187" i="4"/>
  <c r="C250" i="12"/>
  <c r="C277" i="12"/>
  <c r="C108" i="12"/>
  <c r="C35" i="12"/>
  <c r="C55" i="12"/>
  <c r="C244" i="12"/>
  <c r="C191" i="12"/>
  <c r="C18" i="12"/>
  <c r="C162" i="12"/>
  <c r="C78" i="12"/>
  <c r="C76" i="12"/>
  <c r="C25" i="12"/>
  <c r="C34" i="12"/>
  <c r="C163" i="12"/>
  <c r="C147" i="12"/>
  <c r="C45" i="12"/>
  <c r="C296" i="12"/>
  <c r="C237" i="12"/>
  <c r="C228" i="12"/>
  <c r="C243" i="12"/>
  <c r="C268" i="12"/>
  <c r="C291" i="12"/>
  <c r="C359" i="12"/>
  <c r="C308" i="12"/>
  <c r="C179" i="12"/>
  <c r="C258" i="12"/>
  <c r="C96" i="12"/>
  <c r="C251" i="12"/>
  <c r="C219" i="12"/>
  <c r="C259" i="12"/>
  <c r="C320" i="12"/>
  <c r="C31" i="12"/>
  <c r="C261" i="12"/>
  <c r="C352" i="12"/>
  <c r="C41" i="12"/>
  <c r="C68" i="12"/>
  <c r="C330" i="12"/>
  <c r="C357" i="12"/>
  <c r="C313" i="12"/>
  <c r="C353" i="12"/>
  <c r="C256" i="12"/>
  <c r="C90" i="12"/>
  <c r="C229" i="12"/>
  <c r="C33" i="12"/>
  <c r="P6" i="9"/>
  <c r="C94" i="11"/>
  <c r="C354" i="11"/>
  <c r="C251" i="11"/>
  <c r="C168" i="11"/>
  <c r="C169" i="11"/>
  <c r="C136" i="11"/>
  <c r="C147" i="11"/>
  <c r="C259" i="11"/>
  <c r="C266" i="11"/>
  <c r="C84" i="11"/>
  <c r="C274" i="11"/>
  <c r="C85" i="11"/>
  <c r="C333" i="11"/>
  <c r="C11" i="11"/>
  <c r="C296" i="11"/>
  <c r="C81" i="11"/>
  <c r="C176" i="11"/>
  <c r="C180" i="11"/>
  <c r="C139" i="11"/>
  <c r="C334" i="11"/>
  <c r="C116" i="11"/>
  <c r="C262" i="11"/>
  <c r="C197" i="11"/>
  <c r="C224" i="11"/>
  <c r="C186" i="11"/>
  <c r="C243" i="11"/>
  <c r="C346" i="11"/>
  <c r="C49" i="11"/>
  <c r="C64" i="11"/>
  <c r="C199" i="11"/>
  <c r="C172" i="11"/>
  <c r="C21" i="11"/>
  <c r="C188" i="11"/>
  <c r="C284" i="11"/>
  <c r="C164" i="11"/>
  <c r="C159" i="11"/>
  <c r="C77" i="11"/>
  <c r="C204" i="11"/>
  <c r="C344" i="11"/>
  <c r="C153" i="11"/>
  <c r="C315" i="11"/>
  <c r="C113" i="11"/>
  <c r="C14" i="11"/>
  <c r="C253" i="11"/>
  <c r="C89" i="11"/>
  <c r="C37" i="11"/>
  <c r="C161" i="11"/>
  <c r="C117" i="11"/>
  <c r="C132" i="11"/>
  <c r="C148" i="11"/>
  <c r="C256" i="11"/>
  <c r="C206" i="11"/>
  <c r="C280" i="11"/>
  <c r="C292" i="11"/>
  <c r="C231" i="11"/>
  <c r="C22" i="11"/>
  <c r="C345" i="11"/>
  <c r="C48" i="11"/>
  <c r="C222" i="11"/>
  <c r="C342" i="11"/>
  <c r="C183" i="11"/>
  <c r="C289" i="11"/>
  <c r="C82" i="11"/>
  <c r="C47" i="11"/>
  <c r="C18" i="11"/>
  <c r="C141" i="11"/>
  <c r="C288" i="11"/>
  <c r="C124" i="11"/>
  <c r="C75" i="11"/>
  <c r="C208" i="11"/>
  <c r="C250" i="11"/>
  <c r="C171" i="11"/>
  <c r="C325" i="11"/>
  <c r="C329" i="11"/>
  <c r="C189" i="11"/>
  <c r="C15" i="11"/>
  <c r="C27" i="11"/>
  <c r="C327" i="11"/>
  <c r="C195" i="11"/>
  <c r="C193" i="11"/>
  <c r="C218" i="11"/>
  <c r="C62" i="11"/>
  <c r="C88" i="11"/>
  <c r="C52" i="11"/>
  <c r="C248" i="11"/>
  <c r="C174" i="11"/>
  <c r="C155" i="11"/>
  <c r="C264" i="11"/>
  <c r="C54" i="11"/>
  <c r="C338" i="11"/>
  <c r="C332" i="11"/>
  <c r="C219" i="11"/>
  <c r="C61" i="11"/>
  <c r="C252" i="11"/>
  <c r="C16" i="11"/>
  <c r="C187" i="11"/>
  <c r="C273" i="11"/>
  <c r="C246" i="11"/>
  <c r="C36" i="11"/>
  <c r="C143" i="11"/>
  <c r="C269" i="11"/>
  <c r="C271" i="11"/>
  <c r="C254" i="11"/>
  <c r="C353" i="11"/>
  <c r="C349" i="11"/>
  <c r="C19" i="11"/>
  <c r="C118" i="11"/>
  <c r="C212" i="11"/>
  <c r="C201" i="11"/>
  <c r="C57" i="11"/>
  <c r="C34" i="11"/>
  <c r="C196" i="11"/>
  <c r="C191" i="11"/>
  <c r="C330" i="11"/>
  <c r="C258" i="11"/>
  <c r="C286" i="11"/>
  <c r="C43" i="11"/>
  <c r="C131" i="11"/>
  <c r="C282" i="11"/>
  <c r="C352" i="11"/>
  <c r="C134" i="11"/>
  <c r="C156" i="11"/>
  <c r="C343" i="11"/>
  <c r="C287" i="11"/>
  <c r="C149" i="11"/>
  <c r="C115" i="11"/>
  <c r="C121" i="11"/>
  <c r="C300" i="11"/>
  <c r="C233" i="11"/>
  <c r="C91" i="11"/>
  <c r="C86" i="11"/>
  <c r="C133" i="11"/>
  <c r="C170" i="11"/>
  <c r="C276" i="11"/>
  <c r="C108" i="11"/>
  <c r="C255" i="11"/>
  <c r="C122" i="11"/>
  <c r="C210" i="11"/>
  <c r="C323" i="11"/>
  <c r="C265" i="11"/>
  <c r="C78" i="11"/>
  <c r="C42" i="11"/>
  <c r="C350" i="11"/>
  <c r="C166" i="11"/>
  <c r="C178" i="11"/>
  <c r="C356" i="11"/>
  <c r="C126" i="11"/>
  <c r="C145" i="11"/>
  <c r="C235" i="11"/>
  <c r="C128" i="11"/>
  <c r="C100" i="11"/>
  <c r="C275" i="11"/>
  <c r="C17" i="11"/>
  <c r="C347" i="11"/>
  <c r="C215" i="11"/>
  <c r="C120" i="11"/>
  <c r="C211" i="11"/>
  <c r="C10" i="11"/>
  <c r="C220" i="11"/>
  <c r="C67" i="11"/>
  <c r="C237" i="11"/>
  <c r="C214" i="11"/>
  <c r="C13" i="11"/>
  <c r="C23" i="11"/>
  <c r="C151" i="11"/>
  <c r="C114" i="11"/>
  <c r="C359" i="11"/>
  <c r="C351" i="11"/>
  <c r="C268" i="11"/>
  <c r="C257" i="11"/>
  <c r="C65" i="11"/>
  <c r="C24" i="11"/>
  <c r="C59" i="11"/>
  <c r="C152" i="11"/>
  <c r="C245" i="11"/>
  <c r="C111" i="11"/>
  <c r="C50" i="11"/>
  <c r="C125" i="11"/>
  <c r="C90" i="11"/>
  <c r="C229" i="11"/>
  <c r="C198" i="11"/>
  <c r="C213" i="11"/>
  <c r="C335" i="11"/>
  <c r="C12" i="11"/>
  <c r="C40" i="11"/>
  <c r="C337" i="11"/>
  <c r="C99" i="11"/>
  <c r="C320" i="11"/>
  <c r="C92" i="11"/>
  <c r="C234" i="11"/>
  <c r="C306" i="11"/>
  <c r="C31" i="11"/>
  <c r="C29" i="11"/>
  <c r="C319" i="11"/>
  <c r="C205" i="11"/>
  <c r="C232" i="11"/>
  <c r="C165" i="11"/>
  <c r="C137" i="11"/>
  <c r="C316" i="11"/>
  <c r="C238" i="11"/>
  <c r="C236" i="11"/>
  <c r="C63" i="11"/>
  <c r="C357" i="11"/>
  <c r="C60" i="11"/>
  <c r="C72" i="11"/>
  <c r="C129" i="11"/>
  <c r="C25" i="11"/>
  <c r="C285" i="11"/>
  <c r="C123" i="11"/>
  <c r="C303" i="11"/>
  <c r="C239" i="11"/>
  <c r="C348" i="11"/>
  <c r="C157" i="11"/>
  <c r="C260" i="11"/>
  <c r="C80" i="11"/>
  <c r="C281" i="11"/>
  <c r="C98" i="11"/>
  <c r="C310" i="11"/>
  <c r="C41" i="11"/>
  <c r="C207" i="11"/>
  <c r="C20" i="11"/>
  <c r="C200" i="11"/>
  <c r="C279" i="11"/>
  <c r="C216" i="11"/>
  <c r="C297" i="11"/>
  <c r="C35" i="11"/>
  <c r="C162" i="11"/>
  <c r="C58" i="11"/>
  <c r="C192" i="11"/>
  <c r="C190" i="11"/>
  <c r="C140" i="11"/>
  <c r="C102" i="11"/>
  <c r="C167" i="11"/>
  <c r="C302" i="11"/>
  <c r="C290" i="11"/>
  <c r="C69" i="11"/>
  <c r="C223" i="11"/>
  <c r="C127" i="11"/>
  <c r="C358" i="11"/>
  <c r="C278" i="11"/>
  <c r="C331" i="11"/>
  <c r="C175" i="11"/>
  <c r="C301" i="11"/>
  <c r="C119" i="11"/>
  <c r="C46" i="11"/>
  <c r="C150" i="11"/>
  <c r="C173" i="11"/>
  <c r="C160" i="11"/>
  <c r="C283" i="11"/>
  <c r="C79" i="11"/>
  <c r="C87" i="11"/>
  <c r="C56" i="11"/>
  <c r="C263" i="11"/>
  <c r="C312" i="11"/>
  <c r="C44" i="11"/>
  <c r="C261" i="11"/>
  <c r="C28" i="11"/>
  <c r="C267" i="11"/>
  <c r="C322" i="11"/>
  <c r="C307" i="11"/>
  <c r="C179" i="11"/>
  <c r="C242" i="11"/>
  <c r="C328" i="11"/>
  <c r="C163" i="11"/>
  <c r="C227" i="11"/>
  <c r="C336" i="11"/>
  <c r="C51" i="11"/>
  <c r="C249" i="11"/>
  <c r="C73" i="11"/>
  <c r="C95" i="11"/>
  <c r="C228" i="11"/>
  <c r="C295" i="11"/>
  <c r="C294" i="11"/>
  <c r="C130" i="11"/>
  <c r="C181" i="11"/>
  <c r="C203" i="11"/>
  <c r="C298" i="11"/>
  <c r="C360" i="11"/>
  <c r="C83" i="11"/>
  <c r="C291" i="11"/>
  <c r="C158" i="11"/>
  <c r="C105" i="11"/>
  <c r="C101" i="11"/>
  <c r="C217" i="11"/>
  <c r="C221" i="11"/>
  <c r="C106" i="11"/>
  <c r="C93" i="11"/>
  <c r="C26" i="11"/>
  <c r="C146" i="11"/>
  <c r="C109" i="11"/>
  <c r="C341" i="11"/>
  <c r="C270" i="11"/>
  <c r="C324" i="11"/>
  <c r="C202" i="11"/>
  <c r="C244" i="11"/>
  <c r="C112" i="11"/>
  <c r="C293" i="11"/>
  <c r="C321" i="11"/>
  <c r="C194" i="11"/>
  <c r="C311" i="11"/>
  <c r="C314" i="11"/>
  <c r="C68" i="11"/>
  <c r="C55" i="11"/>
  <c r="C340" i="11"/>
  <c r="C71" i="11"/>
  <c r="C177" i="11"/>
  <c r="C154" i="11"/>
  <c r="C184" i="11"/>
  <c r="C209" i="11"/>
  <c r="C104" i="11"/>
  <c r="C277" i="11"/>
  <c r="C32" i="11"/>
  <c r="C70" i="11"/>
  <c r="C33" i="11"/>
  <c r="C317" i="11"/>
  <c r="C97" i="11"/>
  <c r="C299" i="11"/>
  <c r="C339" i="11"/>
  <c r="C144" i="11"/>
  <c r="C96" i="11"/>
  <c r="C30" i="11"/>
  <c r="C230" i="11"/>
  <c r="C182" i="11"/>
  <c r="C247" i="11"/>
  <c r="C241" i="11"/>
  <c r="C309" i="11"/>
  <c r="C226" i="11"/>
  <c r="C53" i="11"/>
  <c r="C103" i="11"/>
  <c r="C76" i="11"/>
  <c r="C308" i="11"/>
  <c r="C304" i="11"/>
  <c r="C45" i="11"/>
  <c r="C225" i="11"/>
  <c r="C107" i="11"/>
  <c r="C66" i="11"/>
  <c r="C135" i="11"/>
  <c r="C318" i="11"/>
  <c r="C74" i="11"/>
  <c r="C138" i="11"/>
  <c r="C38" i="11"/>
  <c r="C272" i="11"/>
  <c r="C142" i="11"/>
  <c r="C326" i="11"/>
  <c r="C361" i="11"/>
  <c r="C240" i="11"/>
  <c r="C110" i="11"/>
  <c r="C39" i="11"/>
  <c r="C305" i="11"/>
  <c r="C355" i="11"/>
  <c r="C185" i="11"/>
  <c r="C313" i="11"/>
  <c r="P12" i="9"/>
  <c r="O12" i="9"/>
  <c r="C234" i="12"/>
  <c r="C220" i="12"/>
  <c r="C171" i="12"/>
  <c r="C281" i="12"/>
  <c r="C89" i="12"/>
  <c r="C176" i="12"/>
  <c r="C196" i="12"/>
  <c r="C208" i="12"/>
  <c r="C306" i="12"/>
  <c r="C348" i="12"/>
  <c r="C358" i="12"/>
  <c r="C180" i="12"/>
  <c r="C207" i="12"/>
  <c r="C49" i="12"/>
  <c r="C307" i="12"/>
  <c r="C242" i="12"/>
  <c r="C284" i="12"/>
  <c r="C130" i="12"/>
  <c r="C56" i="12"/>
  <c r="C197" i="12"/>
  <c r="C81" i="12"/>
  <c r="C257" i="12"/>
  <c r="C117" i="12"/>
  <c r="C314" i="12"/>
  <c r="C235" i="12"/>
  <c r="C95" i="12"/>
  <c r="C115" i="12"/>
  <c r="C345" i="12"/>
  <c r="C192" i="12"/>
  <c r="C232" i="12"/>
  <c r="C318" i="12"/>
  <c r="C278" i="12"/>
  <c r="C247" i="12"/>
  <c r="C144" i="12"/>
  <c r="C350" i="12"/>
  <c r="C164" i="12"/>
  <c r="C212" i="12"/>
  <c r="C88" i="12"/>
  <c r="C148" i="12"/>
  <c r="C204" i="12"/>
  <c r="C54" i="12"/>
  <c r="C276" i="12"/>
  <c r="C51" i="12"/>
  <c r="I161" i="1"/>
  <c r="J161" i="1"/>
  <c r="H161" i="1"/>
  <c r="J339" i="1"/>
  <c r="H339" i="1"/>
  <c r="I339" i="1"/>
  <c r="H342" i="1"/>
  <c r="I342" i="1"/>
  <c r="J342" i="1"/>
  <c r="H227" i="1"/>
  <c r="I227" i="1"/>
  <c r="J227" i="1"/>
  <c r="J87" i="1"/>
  <c r="H87" i="1"/>
  <c r="I87" i="1"/>
  <c r="H349" i="1"/>
  <c r="I349" i="1"/>
  <c r="J349" i="1"/>
  <c r="H337" i="1"/>
  <c r="J337" i="1"/>
  <c r="I337" i="1"/>
  <c r="J73" i="1"/>
  <c r="H73" i="1"/>
  <c r="I73" i="1"/>
  <c r="J142" i="1"/>
  <c r="I142" i="1"/>
  <c r="H142" i="1"/>
  <c r="I262" i="1"/>
  <c r="H262" i="1"/>
  <c r="J262" i="1"/>
  <c r="H223" i="1"/>
  <c r="I223" i="1"/>
  <c r="J223" i="1"/>
  <c r="J141" i="1"/>
  <c r="H141" i="1"/>
  <c r="I141" i="1"/>
  <c r="H80" i="1"/>
  <c r="J80" i="1"/>
  <c r="I80" i="1"/>
  <c r="H114" i="1"/>
  <c r="I114" i="1"/>
  <c r="J114" i="1"/>
  <c r="J201" i="1"/>
  <c r="H201" i="1"/>
  <c r="I201" i="1"/>
  <c r="J202" i="1"/>
  <c r="H202" i="1"/>
  <c r="I202" i="1"/>
  <c r="J37" i="1"/>
  <c r="H37" i="1"/>
  <c r="I37" i="1"/>
  <c r="J60" i="1"/>
  <c r="H60" i="1"/>
  <c r="I60" i="1"/>
  <c r="J309" i="1"/>
  <c r="I309" i="1"/>
  <c r="H309" i="1"/>
  <c r="I132" i="1"/>
  <c r="H132" i="1"/>
  <c r="J132" i="1"/>
  <c r="H190" i="1"/>
  <c r="I190" i="1"/>
  <c r="J190" i="1"/>
  <c r="I155" i="1"/>
  <c r="H155" i="1"/>
  <c r="J155" i="1"/>
  <c r="J255" i="1"/>
  <c r="H255" i="1"/>
  <c r="I255" i="1"/>
  <c r="H199" i="1"/>
  <c r="I199" i="1"/>
  <c r="J199" i="1"/>
  <c r="H159" i="1"/>
  <c r="I159" i="1"/>
  <c r="J159" i="1"/>
  <c r="I189" i="1"/>
  <c r="H189" i="1"/>
  <c r="J189" i="1"/>
  <c r="H283" i="1"/>
  <c r="I283" i="1"/>
  <c r="J283" i="1"/>
  <c r="H125" i="1"/>
  <c r="I125" i="1"/>
  <c r="J125" i="1"/>
  <c r="J158" i="1"/>
  <c r="H158" i="1"/>
  <c r="I158" i="1"/>
  <c r="H222" i="1"/>
  <c r="J222" i="1"/>
  <c r="I222" i="1"/>
  <c r="H316" i="1"/>
  <c r="J316" i="1"/>
  <c r="I316" i="1"/>
  <c r="H181" i="1"/>
  <c r="I181" i="1"/>
  <c r="J181" i="1"/>
  <c r="I210" i="1"/>
  <c r="H210" i="1"/>
  <c r="J210" i="1"/>
  <c r="J166" i="1"/>
  <c r="H166" i="1"/>
  <c r="I166" i="1"/>
  <c r="I195" i="1"/>
  <c r="J195" i="1"/>
  <c r="H195" i="1"/>
  <c r="H152" i="1"/>
  <c r="I152" i="1"/>
  <c r="J152" i="1"/>
  <c r="H99" i="1"/>
  <c r="J99" i="1"/>
  <c r="I99" i="1"/>
  <c r="J91" i="1"/>
  <c r="H91" i="1"/>
  <c r="I91" i="1"/>
  <c r="J123" i="1"/>
  <c r="H123" i="1"/>
  <c r="I123" i="1"/>
  <c r="I138" i="1"/>
  <c r="H138" i="1"/>
  <c r="J138" i="1"/>
  <c r="J206" i="1"/>
  <c r="H206" i="1"/>
  <c r="I206" i="1"/>
  <c r="H22" i="1"/>
  <c r="H274" i="1"/>
  <c r="J274" i="1"/>
  <c r="I274" i="1"/>
  <c r="I231" i="1"/>
  <c r="J231" i="1"/>
  <c r="H231" i="1"/>
  <c r="H323" i="1"/>
  <c r="J323" i="1"/>
  <c r="I323" i="1"/>
  <c r="I168" i="1"/>
  <c r="J168" i="1"/>
  <c r="H168" i="1"/>
  <c r="I106" i="1"/>
  <c r="H106" i="1"/>
  <c r="J106" i="1"/>
  <c r="I42" i="1"/>
  <c r="J42" i="1"/>
  <c r="H42" i="1"/>
  <c r="H203" i="1"/>
  <c r="J203" i="1"/>
  <c r="I203" i="1"/>
  <c r="I340" i="1"/>
  <c r="J340" i="1"/>
  <c r="H340" i="1"/>
  <c r="H48" i="1"/>
  <c r="J48" i="1"/>
  <c r="I48" i="1"/>
  <c r="I120" i="1"/>
  <c r="H120" i="1"/>
  <c r="J120" i="1"/>
  <c r="H264" i="1"/>
  <c r="I264" i="1"/>
  <c r="J264" i="1"/>
  <c r="J182" i="1"/>
  <c r="H182" i="1"/>
  <c r="I182" i="1"/>
  <c r="H67" i="1"/>
  <c r="I67" i="1"/>
  <c r="J67" i="1"/>
  <c r="H245" i="1"/>
  <c r="J245" i="1"/>
  <c r="I245" i="1"/>
  <c r="I260" i="1"/>
  <c r="H260" i="1"/>
  <c r="J260" i="1"/>
  <c r="J361" i="1"/>
  <c r="I361" i="1"/>
  <c r="H361" i="1"/>
  <c r="J156" i="1"/>
  <c r="H156" i="1"/>
  <c r="I156" i="1"/>
  <c r="H238" i="1"/>
  <c r="I238" i="1"/>
  <c r="J238" i="1"/>
  <c r="I344" i="1"/>
  <c r="H344" i="1"/>
  <c r="J344" i="1"/>
  <c r="I292" i="1"/>
  <c r="H292" i="1"/>
  <c r="J292" i="1"/>
  <c r="J94" i="1"/>
  <c r="H94" i="1"/>
  <c r="I94" i="1"/>
  <c r="I121" i="1"/>
  <c r="H121" i="1"/>
  <c r="J121" i="1"/>
  <c r="I124" i="1"/>
  <c r="J124" i="1"/>
  <c r="H124" i="1"/>
  <c r="I38" i="1"/>
  <c r="J38" i="1"/>
  <c r="H38" i="1"/>
  <c r="I347" i="1"/>
  <c r="J347" i="1"/>
  <c r="H347" i="1"/>
  <c r="I188" i="1"/>
  <c r="H188" i="1"/>
  <c r="J188" i="1"/>
  <c r="H355" i="1"/>
  <c r="J355" i="1"/>
  <c r="I355" i="1"/>
  <c r="H290" i="1"/>
  <c r="I290" i="1"/>
  <c r="J290" i="1"/>
  <c r="H165" i="1"/>
  <c r="I165" i="1"/>
  <c r="J165" i="1"/>
  <c r="J143" i="1"/>
  <c r="I143" i="1"/>
  <c r="H143" i="1"/>
  <c r="J191" i="1"/>
  <c r="H191" i="1"/>
  <c r="I191" i="1"/>
  <c r="J147" i="1"/>
  <c r="I147" i="1"/>
  <c r="H147" i="1"/>
  <c r="I359" i="1"/>
  <c r="J359" i="1"/>
  <c r="H359" i="1"/>
  <c r="I320" i="1"/>
  <c r="J320" i="1"/>
  <c r="H320" i="1"/>
  <c r="I313" i="1"/>
  <c r="H313" i="1"/>
  <c r="J313" i="1"/>
  <c r="J19" i="1"/>
  <c r="I19" i="1"/>
  <c r="J208" i="1"/>
  <c r="H208" i="1"/>
  <c r="I208" i="1"/>
  <c r="H242" i="1"/>
  <c r="J242" i="1"/>
  <c r="I242" i="1"/>
  <c r="H314" i="1"/>
  <c r="I314" i="1"/>
  <c r="J314" i="1"/>
  <c r="I278" i="1"/>
  <c r="H278" i="1"/>
  <c r="J278" i="1"/>
  <c r="I204" i="1"/>
  <c r="H204" i="1"/>
  <c r="J204" i="1"/>
  <c r="H167" i="1"/>
  <c r="J167" i="1"/>
  <c r="I167" i="1"/>
  <c r="J112" i="1"/>
  <c r="I112" i="1"/>
  <c r="H112" i="1"/>
  <c r="H333" i="1"/>
  <c r="I333" i="1"/>
  <c r="J333" i="1"/>
  <c r="J29" i="1"/>
  <c r="I136" i="1"/>
  <c r="H136" i="1"/>
  <c r="J136" i="1"/>
  <c r="H209" i="1"/>
  <c r="J209" i="1"/>
  <c r="I209" i="1"/>
  <c r="I151" i="1"/>
  <c r="J151" i="1"/>
  <c r="H151" i="1"/>
  <c r="J240" i="1"/>
  <c r="H240" i="1"/>
  <c r="I240" i="1"/>
  <c r="H157" i="1"/>
  <c r="J157" i="1"/>
  <c r="I157" i="1"/>
  <c r="H213" i="1"/>
  <c r="I213" i="1"/>
  <c r="J213" i="1"/>
  <c r="J57" i="1"/>
  <c r="I57" i="1"/>
  <c r="H57" i="1"/>
  <c r="I122" i="1"/>
  <c r="H122" i="1"/>
  <c r="J122" i="1"/>
  <c r="H86" i="1"/>
  <c r="I86" i="1"/>
  <c r="J86" i="1"/>
  <c r="I271" i="1"/>
  <c r="J271" i="1"/>
  <c r="H271" i="1"/>
  <c r="H43" i="1"/>
  <c r="J43" i="1"/>
  <c r="I43" i="1"/>
  <c r="J294" i="1"/>
  <c r="I294" i="1"/>
  <c r="H294" i="1"/>
  <c r="J299" i="1"/>
  <c r="H299" i="1"/>
  <c r="I299" i="1"/>
  <c r="I119" i="1"/>
  <c r="J119" i="1"/>
  <c r="H119" i="1"/>
  <c r="J98" i="1"/>
  <c r="H98" i="1"/>
  <c r="I98" i="1"/>
  <c r="I312" i="1"/>
  <c r="H312" i="1"/>
  <c r="J312" i="1"/>
  <c r="H140" i="1"/>
  <c r="I140" i="1"/>
  <c r="J140" i="1"/>
  <c r="H230" i="1"/>
  <c r="J230" i="1"/>
  <c r="I230" i="1"/>
  <c r="J193" i="1"/>
  <c r="H193" i="1"/>
  <c r="I193" i="1"/>
  <c r="H40" i="1"/>
  <c r="I40" i="1"/>
  <c r="J40" i="1"/>
  <c r="H214" i="1"/>
  <c r="I214" i="1"/>
  <c r="J214" i="1"/>
  <c r="I107" i="1"/>
  <c r="H107" i="1"/>
  <c r="J107" i="1"/>
  <c r="H301" i="1"/>
  <c r="J301" i="1"/>
  <c r="I301" i="1"/>
  <c r="J153" i="1"/>
  <c r="I153" i="1"/>
  <c r="H153" i="1"/>
  <c r="H154" i="1"/>
  <c r="J154" i="1"/>
  <c r="I154" i="1"/>
  <c r="I194" i="1"/>
  <c r="H194" i="1"/>
  <c r="J194" i="1"/>
  <c r="I11" i="1"/>
  <c r="J11" i="1"/>
  <c r="H18" i="1"/>
  <c r="J45" i="1"/>
  <c r="H45" i="1"/>
  <c r="I45" i="1"/>
  <c r="J308" i="1"/>
  <c r="H308" i="1"/>
  <c r="I308" i="1"/>
  <c r="I31" i="1"/>
  <c r="H31" i="1"/>
  <c r="J31" i="1"/>
  <c r="J353" i="1"/>
  <c r="I353" i="1"/>
  <c r="H353" i="1"/>
  <c r="H14" i="1"/>
  <c r="I14" i="1"/>
  <c r="H13" i="1"/>
  <c r="I13" i="1"/>
  <c r="J234" i="1"/>
  <c r="I234" i="1"/>
  <c r="H234" i="1"/>
  <c r="I306" i="1"/>
  <c r="J306" i="1"/>
  <c r="H306" i="1"/>
  <c r="J284" i="1"/>
  <c r="I284" i="1"/>
  <c r="H284" i="1"/>
  <c r="I235" i="1"/>
  <c r="J235" i="1"/>
  <c r="H235" i="1"/>
  <c r="J247" i="1"/>
  <c r="I247" i="1"/>
  <c r="H247" i="1"/>
  <c r="H54" i="1"/>
  <c r="I54" i="1"/>
  <c r="J54" i="1"/>
  <c r="H175" i="1"/>
  <c r="J175" i="1"/>
  <c r="I175" i="1"/>
  <c r="I65" i="1"/>
  <c r="H65" i="1"/>
  <c r="J65" i="1"/>
  <c r="I328" i="1"/>
  <c r="H328" i="1"/>
  <c r="J328" i="1"/>
  <c r="I357" i="1"/>
  <c r="H357" i="1"/>
  <c r="J357" i="1"/>
  <c r="I18" i="1"/>
  <c r="J18" i="1"/>
  <c r="J307" i="1"/>
  <c r="I307" i="1"/>
  <c r="H307" i="1"/>
  <c r="J315" i="1"/>
  <c r="H315" i="1"/>
  <c r="I315" i="1"/>
  <c r="I127" i="1"/>
  <c r="H127" i="1"/>
  <c r="J127" i="1"/>
  <c r="J32" i="1"/>
  <c r="I32" i="1"/>
  <c r="H32" i="1"/>
  <c r="H66" i="1"/>
  <c r="I66" i="1"/>
  <c r="J66" i="1"/>
  <c r="H267" i="1"/>
  <c r="I267" i="1"/>
  <c r="J267" i="1"/>
  <c r="H173" i="1"/>
  <c r="J173" i="1"/>
  <c r="I173" i="1"/>
  <c r="H20" i="1"/>
  <c r="I335" i="1"/>
  <c r="H335" i="1"/>
  <c r="J335" i="1"/>
  <c r="J58" i="1"/>
  <c r="H58" i="1"/>
  <c r="I58" i="1"/>
  <c r="H302" i="1"/>
  <c r="J302" i="1"/>
  <c r="I302" i="1"/>
  <c r="J131" i="1"/>
  <c r="I131" i="1"/>
  <c r="H131" i="1"/>
  <c r="H77" i="1"/>
  <c r="I77" i="1"/>
  <c r="J77" i="1"/>
  <c r="H85" i="1"/>
  <c r="J85" i="1"/>
  <c r="I85" i="1"/>
  <c r="J137" i="1"/>
  <c r="I137" i="1"/>
  <c r="H137" i="1"/>
  <c r="J102" i="1"/>
  <c r="I102" i="1"/>
  <c r="H102" i="1"/>
  <c r="H100" i="1"/>
  <c r="I100" i="1"/>
  <c r="J100" i="1"/>
  <c r="I133" i="1"/>
  <c r="H133" i="1"/>
  <c r="J133" i="1"/>
  <c r="H146" i="1"/>
  <c r="I146" i="1"/>
  <c r="J146" i="1"/>
  <c r="H285" i="1"/>
  <c r="I285" i="1"/>
  <c r="J285" i="1"/>
  <c r="H269" i="1"/>
  <c r="J269" i="1"/>
  <c r="I269" i="1"/>
  <c r="H319" i="1"/>
  <c r="J319" i="1"/>
  <c r="I319" i="1"/>
  <c r="I326" i="1"/>
  <c r="H326" i="1"/>
  <c r="J326" i="1"/>
  <c r="I293" i="1"/>
  <c r="H293" i="1"/>
  <c r="J293" i="1"/>
  <c r="H30" i="1"/>
  <c r="I30" i="1"/>
  <c r="J30" i="1"/>
  <c r="J61" i="1"/>
  <c r="I61" i="1"/>
  <c r="H61" i="1"/>
  <c r="H72" i="1"/>
  <c r="I72" i="1"/>
  <c r="J72" i="1"/>
  <c r="H354" i="1"/>
  <c r="I354" i="1"/>
  <c r="J354" i="1"/>
  <c r="I250" i="1"/>
  <c r="J250" i="1"/>
  <c r="H250" i="1"/>
  <c r="I162" i="1"/>
  <c r="J162" i="1"/>
  <c r="H162" i="1"/>
  <c r="H296" i="1"/>
  <c r="I296" i="1"/>
  <c r="J296" i="1"/>
  <c r="J179" i="1"/>
  <c r="I179" i="1"/>
  <c r="H179" i="1"/>
  <c r="H261" i="1"/>
  <c r="I261" i="1"/>
  <c r="J261" i="1"/>
  <c r="J256" i="1"/>
  <c r="I256" i="1"/>
  <c r="H256" i="1"/>
  <c r="H15" i="1"/>
  <c r="I15" i="1"/>
  <c r="J23" i="1"/>
  <c r="J24" i="1"/>
  <c r="J220" i="1"/>
  <c r="H220" i="1"/>
  <c r="I220" i="1"/>
  <c r="H348" i="1"/>
  <c r="I348" i="1"/>
  <c r="J348" i="1"/>
  <c r="H130" i="1"/>
  <c r="I130" i="1"/>
  <c r="J130" i="1"/>
  <c r="I95" i="1"/>
  <c r="H95" i="1"/>
  <c r="J95" i="1"/>
  <c r="I144" i="1"/>
  <c r="J144" i="1"/>
  <c r="H144" i="1"/>
  <c r="I276" i="1"/>
  <c r="J276" i="1"/>
  <c r="H276" i="1"/>
  <c r="J47" i="1"/>
  <c r="H47" i="1"/>
  <c r="I47" i="1"/>
  <c r="H118" i="1"/>
  <c r="J118" i="1"/>
  <c r="I118" i="1"/>
  <c r="H24" i="1"/>
  <c r="I24" i="1"/>
  <c r="H324" i="1"/>
  <c r="I324" i="1"/>
  <c r="J324" i="1"/>
  <c r="J291" i="1"/>
  <c r="I291" i="1"/>
  <c r="H291" i="1"/>
  <c r="I117" i="1"/>
  <c r="J117" i="1"/>
  <c r="H117" i="1"/>
  <c r="H53" i="1"/>
  <c r="I53" i="1"/>
  <c r="J53" i="1"/>
  <c r="I346" i="1"/>
  <c r="J346" i="1"/>
  <c r="H346" i="1"/>
  <c r="I39" i="1"/>
  <c r="H39" i="1"/>
  <c r="J39" i="1"/>
  <c r="I275" i="1"/>
  <c r="H275" i="1"/>
  <c r="J275" i="1"/>
  <c r="H74" i="1"/>
  <c r="J74" i="1"/>
  <c r="I74" i="1"/>
  <c r="I128" i="1"/>
  <c r="J128" i="1"/>
  <c r="H128" i="1"/>
  <c r="H46" i="1"/>
  <c r="I46" i="1"/>
  <c r="J46" i="1"/>
  <c r="H252" i="1"/>
  <c r="J252" i="1"/>
  <c r="I252" i="1"/>
  <c r="I111" i="1"/>
  <c r="H111" i="1"/>
  <c r="J111" i="1"/>
  <c r="J75" i="1"/>
  <c r="I75" i="1"/>
  <c r="H75" i="1"/>
  <c r="J172" i="1"/>
  <c r="I172" i="1"/>
  <c r="H172" i="1"/>
  <c r="I297" i="1"/>
  <c r="J297" i="1"/>
  <c r="H297" i="1"/>
  <c r="H69" i="1"/>
  <c r="J69" i="1"/>
  <c r="I69" i="1"/>
  <c r="J116" i="1"/>
  <c r="I116" i="1"/>
  <c r="H116" i="1"/>
  <c r="H286" i="1"/>
  <c r="J286" i="1"/>
  <c r="I286" i="1"/>
  <c r="H21" i="1"/>
  <c r="H178" i="1"/>
  <c r="J178" i="1"/>
  <c r="I178" i="1"/>
  <c r="I109" i="1"/>
  <c r="J109" i="1"/>
  <c r="H109" i="1"/>
  <c r="H266" i="1"/>
  <c r="I266" i="1"/>
  <c r="J266" i="1"/>
  <c r="J289" i="1"/>
  <c r="I289" i="1"/>
  <c r="H289" i="1"/>
  <c r="J216" i="1"/>
  <c r="H216" i="1"/>
  <c r="I216" i="1"/>
  <c r="I282" i="1"/>
  <c r="H282" i="1"/>
  <c r="J282" i="1"/>
  <c r="I129" i="1"/>
  <c r="J129" i="1"/>
  <c r="H129" i="1"/>
  <c r="H338" i="1"/>
  <c r="I338" i="1"/>
  <c r="J338" i="1"/>
  <c r="H280" i="1"/>
  <c r="J280" i="1"/>
  <c r="I280" i="1"/>
  <c r="I356" i="1"/>
  <c r="H356" i="1"/>
  <c r="J356" i="1"/>
  <c r="J15" i="1"/>
  <c r="J12" i="1"/>
  <c r="I12" i="1"/>
  <c r="I277" i="1"/>
  <c r="J277" i="1"/>
  <c r="H277" i="1"/>
  <c r="J78" i="1"/>
  <c r="I78" i="1"/>
  <c r="H78" i="1"/>
  <c r="H237" i="1"/>
  <c r="I237" i="1"/>
  <c r="J237" i="1"/>
  <c r="H258" i="1"/>
  <c r="I258" i="1"/>
  <c r="J258" i="1"/>
  <c r="J352" i="1"/>
  <c r="I352" i="1"/>
  <c r="H352" i="1"/>
  <c r="H90" i="1"/>
  <c r="I90" i="1"/>
  <c r="J90" i="1"/>
  <c r="J27" i="1"/>
  <c r="J20" i="1"/>
  <c r="I20" i="1"/>
  <c r="I171" i="1"/>
  <c r="J171" i="1"/>
  <c r="H171" i="1"/>
  <c r="J358" i="1"/>
  <c r="I358" i="1"/>
  <c r="H358" i="1"/>
  <c r="H56" i="1"/>
  <c r="J56" i="1"/>
  <c r="I56" i="1"/>
  <c r="H115" i="1"/>
  <c r="J115" i="1"/>
  <c r="I115" i="1"/>
  <c r="I350" i="1"/>
  <c r="J350" i="1"/>
  <c r="H350" i="1"/>
  <c r="H51" i="1"/>
  <c r="I51" i="1"/>
  <c r="J51" i="1"/>
  <c r="I27" i="1"/>
  <c r="H27" i="1"/>
  <c r="H322" i="1"/>
  <c r="J322" i="1"/>
  <c r="I322" i="1"/>
  <c r="H360" i="1"/>
  <c r="I360" i="1"/>
  <c r="J360" i="1"/>
  <c r="J82" i="1"/>
  <c r="I82" i="1"/>
  <c r="H82" i="1"/>
  <c r="I259" i="1"/>
  <c r="J259" i="1"/>
  <c r="H259" i="1"/>
  <c r="H305" i="1"/>
  <c r="I305" i="1"/>
  <c r="J305" i="1"/>
  <c r="H263" i="1"/>
  <c r="J263" i="1"/>
  <c r="I263" i="1"/>
  <c r="I170" i="1"/>
  <c r="J170" i="1"/>
  <c r="H170" i="1"/>
  <c r="H26" i="1"/>
  <c r="I26" i="1"/>
  <c r="J134" i="1"/>
  <c r="I134" i="1"/>
  <c r="H134" i="1"/>
  <c r="J329" i="1"/>
  <c r="I329" i="1"/>
  <c r="H329" i="1"/>
  <c r="H239" i="1"/>
  <c r="J239" i="1"/>
  <c r="I239" i="1"/>
  <c r="J150" i="1"/>
  <c r="I150" i="1"/>
  <c r="H150" i="1"/>
  <c r="H241" i="1"/>
  <c r="J241" i="1"/>
  <c r="I241" i="1"/>
  <c r="I62" i="1"/>
  <c r="J62" i="1"/>
  <c r="H62" i="1"/>
  <c r="H218" i="1"/>
  <c r="J218" i="1"/>
  <c r="I218" i="1"/>
  <c r="I104" i="1"/>
  <c r="H104" i="1"/>
  <c r="J104" i="1"/>
  <c r="H139" i="1"/>
  <c r="I139" i="1"/>
  <c r="J139" i="1"/>
  <c r="I226" i="1"/>
  <c r="H226" i="1"/>
  <c r="J226" i="1"/>
  <c r="H113" i="1"/>
  <c r="I113" i="1"/>
  <c r="J113" i="1"/>
  <c r="J184" i="1"/>
  <c r="H184" i="1"/>
  <c r="I184" i="1"/>
  <c r="H224" i="1"/>
  <c r="I224" i="1"/>
  <c r="J224" i="1"/>
  <c r="J52" i="1"/>
  <c r="I52" i="1"/>
  <c r="H52" i="1"/>
  <c r="J303" i="1"/>
  <c r="H303" i="1"/>
  <c r="I303" i="1"/>
  <c r="I186" i="1"/>
  <c r="H186" i="1"/>
  <c r="J186" i="1"/>
  <c r="J183" i="1"/>
  <c r="H183" i="1"/>
  <c r="I183" i="1"/>
  <c r="J83" i="1"/>
  <c r="I83" i="1"/>
  <c r="H83" i="1"/>
  <c r="I336" i="1"/>
  <c r="J336" i="1"/>
  <c r="H336" i="1"/>
  <c r="J321" i="1"/>
  <c r="I321" i="1"/>
  <c r="H321" i="1"/>
  <c r="I169" i="1"/>
  <c r="J169" i="1"/>
  <c r="H169" i="1"/>
  <c r="I103" i="1"/>
  <c r="H103" i="1"/>
  <c r="J103" i="1"/>
  <c r="J311" i="1"/>
  <c r="H311" i="1"/>
  <c r="I311" i="1"/>
  <c r="I108" i="1"/>
  <c r="H108" i="1"/>
  <c r="J108" i="1"/>
  <c r="I76" i="1"/>
  <c r="H76" i="1"/>
  <c r="J76" i="1"/>
  <c r="H228" i="1"/>
  <c r="J228" i="1"/>
  <c r="I228" i="1"/>
  <c r="H96" i="1"/>
  <c r="I96" i="1"/>
  <c r="J96" i="1"/>
  <c r="I41" i="1"/>
  <c r="J41" i="1"/>
  <c r="H41" i="1"/>
  <c r="J229" i="1"/>
  <c r="H229" i="1"/>
  <c r="I229" i="1"/>
  <c r="H11" i="1"/>
  <c r="H10" i="1"/>
  <c r="H281" i="1"/>
  <c r="I281" i="1"/>
  <c r="J281" i="1"/>
  <c r="J180" i="1"/>
  <c r="H180" i="1"/>
  <c r="I180" i="1"/>
  <c r="I197" i="1"/>
  <c r="H197" i="1"/>
  <c r="J197" i="1"/>
  <c r="J345" i="1"/>
  <c r="I345" i="1"/>
  <c r="H345" i="1"/>
  <c r="H164" i="1"/>
  <c r="I164" i="1"/>
  <c r="J164" i="1"/>
  <c r="H187" i="1"/>
  <c r="I187" i="1"/>
  <c r="J187" i="1"/>
  <c r="I304" i="1"/>
  <c r="H304" i="1"/>
  <c r="J304" i="1"/>
  <c r="I149" i="1"/>
  <c r="H149" i="1"/>
  <c r="J149" i="1"/>
  <c r="H249" i="1"/>
  <c r="J249" i="1"/>
  <c r="I249" i="1"/>
  <c r="I163" i="1"/>
  <c r="H163" i="1"/>
  <c r="J163" i="1"/>
  <c r="H17" i="1"/>
  <c r="I17" i="1"/>
  <c r="I196" i="1"/>
  <c r="H196" i="1"/>
  <c r="J196" i="1"/>
  <c r="H273" i="1"/>
  <c r="I273" i="1"/>
  <c r="J273" i="1"/>
  <c r="J341" i="1"/>
  <c r="I341" i="1"/>
  <c r="H341" i="1"/>
  <c r="I334" i="1"/>
  <c r="H334" i="1"/>
  <c r="J334" i="1"/>
  <c r="J215" i="1"/>
  <c r="I215" i="1"/>
  <c r="H215" i="1"/>
  <c r="I28" i="1"/>
  <c r="H28" i="1"/>
  <c r="J92" i="1"/>
  <c r="I92" i="1"/>
  <c r="H92" i="1"/>
  <c r="I300" i="1"/>
  <c r="H300" i="1"/>
  <c r="J300" i="1"/>
  <c r="J325" i="1"/>
  <c r="I325" i="1"/>
  <c r="H325" i="1"/>
  <c r="J135" i="1"/>
  <c r="I135" i="1"/>
  <c r="H135" i="1"/>
  <c r="H84" i="1"/>
  <c r="I84" i="1"/>
  <c r="J84" i="1"/>
  <c r="H343" i="1"/>
  <c r="J343" i="1"/>
  <c r="I343" i="1"/>
  <c r="J233" i="1"/>
  <c r="H233" i="1"/>
  <c r="I233" i="1"/>
  <c r="J287" i="1"/>
  <c r="I287" i="1"/>
  <c r="H287" i="1"/>
  <c r="H29" i="1"/>
  <c r="I29" i="1"/>
  <c r="H272" i="1"/>
  <c r="J272" i="1"/>
  <c r="I272" i="1"/>
  <c r="H185" i="1"/>
  <c r="I185" i="1"/>
  <c r="J185" i="1"/>
  <c r="H59" i="1"/>
  <c r="I59" i="1"/>
  <c r="J59" i="1"/>
  <c r="J101" i="1"/>
  <c r="H101" i="1"/>
  <c r="I101" i="1"/>
  <c r="I63" i="1"/>
  <c r="H63" i="1"/>
  <c r="J63" i="1"/>
  <c r="H205" i="1"/>
  <c r="I205" i="1"/>
  <c r="J205" i="1"/>
  <c r="I64" i="1"/>
  <c r="H64" i="1"/>
  <c r="J64" i="1"/>
  <c r="H126" i="1"/>
  <c r="J126" i="1"/>
  <c r="I126" i="1"/>
  <c r="H174" i="1"/>
  <c r="I174" i="1"/>
  <c r="J174" i="1"/>
  <c r="H351" i="1"/>
  <c r="I351" i="1"/>
  <c r="J351" i="1"/>
  <c r="J225" i="1"/>
  <c r="H225" i="1"/>
  <c r="I225" i="1"/>
  <c r="H331" i="1"/>
  <c r="J331" i="1"/>
  <c r="I331" i="1"/>
  <c r="J13" i="1"/>
  <c r="J10" i="1"/>
  <c r="I10" i="1"/>
  <c r="J14" i="1"/>
  <c r="I35" i="1"/>
  <c r="J35" i="1"/>
  <c r="H35" i="1"/>
  <c r="I25" i="1"/>
  <c r="H25" i="1"/>
  <c r="H243" i="1"/>
  <c r="I243" i="1"/>
  <c r="J243" i="1"/>
  <c r="J251" i="1"/>
  <c r="H251" i="1"/>
  <c r="I251" i="1"/>
  <c r="I68" i="1"/>
  <c r="J68" i="1"/>
  <c r="H68" i="1"/>
  <c r="J33" i="1"/>
  <c r="H33" i="1"/>
  <c r="I33" i="1"/>
  <c r="H16" i="1"/>
  <c r="I16" i="1"/>
  <c r="J25" i="1"/>
  <c r="J89" i="1"/>
  <c r="I89" i="1"/>
  <c r="H89" i="1"/>
  <c r="J207" i="1"/>
  <c r="H207" i="1"/>
  <c r="I207" i="1"/>
  <c r="I81" i="1"/>
  <c r="H81" i="1"/>
  <c r="J81" i="1"/>
  <c r="H192" i="1"/>
  <c r="J192" i="1"/>
  <c r="I192" i="1"/>
  <c r="H212" i="1"/>
  <c r="I212" i="1"/>
  <c r="J212" i="1"/>
  <c r="H19" i="1"/>
  <c r="H50" i="1"/>
  <c r="I50" i="1"/>
  <c r="J50" i="1"/>
  <c r="J198" i="1"/>
  <c r="I198" i="1"/>
  <c r="H198" i="1"/>
  <c r="J298" i="1"/>
  <c r="I298" i="1"/>
  <c r="H298" i="1"/>
  <c r="H244" i="1"/>
  <c r="I244" i="1"/>
  <c r="J244" i="1"/>
  <c r="J28" i="1"/>
  <c r="I318" i="1"/>
  <c r="H318" i="1"/>
  <c r="J318" i="1"/>
  <c r="J248" i="1"/>
  <c r="H248" i="1"/>
  <c r="I248" i="1"/>
  <c r="J105" i="1"/>
  <c r="I105" i="1"/>
  <c r="H105" i="1"/>
  <c r="I270" i="1"/>
  <c r="H270" i="1"/>
  <c r="J270" i="1"/>
  <c r="H70" i="1"/>
  <c r="I70" i="1"/>
  <c r="J70" i="1"/>
  <c r="H254" i="1"/>
  <c r="J254" i="1"/>
  <c r="I254" i="1"/>
  <c r="I310" i="1"/>
  <c r="H310" i="1"/>
  <c r="J310" i="1"/>
  <c r="J79" i="1"/>
  <c r="H79" i="1"/>
  <c r="I79" i="1"/>
  <c r="J265" i="1"/>
  <c r="H265" i="1"/>
  <c r="I265" i="1"/>
  <c r="I145" i="1"/>
  <c r="H145" i="1"/>
  <c r="J145" i="1"/>
  <c r="I327" i="1"/>
  <c r="H327" i="1"/>
  <c r="J327" i="1"/>
  <c r="J236" i="1"/>
  <c r="I236" i="1"/>
  <c r="H236" i="1"/>
  <c r="J332" i="1"/>
  <c r="I332" i="1"/>
  <c r="H332" i="1"/>
  <c r="J71" i="1"/>
  <c r="I71" i="1"/>
  <c r="H71" i="1"/>
  <c r="J217" i="1"/>
  <c r="I217" i="1"/>
  <c r="H217" i="1"/>
  <c r="J110" i="1"/>
  <c r="I110" i="1"/>
  <c r="H110" i="1"/>
  <c r="I279" i="1"/>
  <c r="H279" i="1"/>
  <c r="J279" i="1"/>
  <c r="I253" i="1"/>
  <c r="J253" i="1"/>
  <c r="H253" i="1"/>
  <c r="J44" i="1"/>
  <c r="H44" i="1"/>
  <c r="I44" i="1"/>
  <c r="J160" i="1"/>
  <c r="I160" i="1"/>
  <c r="H160" i="1"/>
  <c r="H221" i="1"/>
  <c r="I221" i="1"/>
  <c r="J221" i="1"/>
  <c r="J288" i="1"/>
  <c r="I288" i="1"/>
  <c r="H288" i="1"/>
  <c r="H295" i="1"/>
  <c r="J295" i="1"/>
  <c r="I295" i="1"/>
  <c r="J246" i="1"/>
  <c r="H246" i="1"/>
  <c r="I246" i="1"/>
  <c r="H23" i="1"/>
  <c r="I23" i="1"/>
  <c r="H36" i="1"/>
  <c r="I36" i="1"/>
  <c r="J36" i="1"/>
  <c r="I317" i="1"/>
  <c r="H317" i="1"/>
  <c r="J317" i="1"/>
  <c r="J177" i="1"/>
  <c r="I177" i="1"/>
  <c r="H177" i="1"/>
  <c r="J17" i="1"/>
  <c r="I55" i="1"/>
  <c r="H55" i="1"/>
  <c r="J55" i="1"/>
  <c r="J34" i="1"/>
  <c r="I34" i="1"/>
  <c r="H34" i="1"/>
  <c r="I268" i="1"/>
  <c r="J268" i="1"/>
  <c r="H268" i="1"/>
  <c r="I219" i="1"/>
  <c r="H219" i="1"/>
  <c r="J219" i="1"/>
  <c r="J330" i="1"/>
  <c r="H330" i="1"/>
  <c r="I330" i="1"/>
  <c r="I21" i="1"/>
  <c r="J21" i="1"/>
  <c r="J22" i="1"/>
  <c r="I22" i="1"/>
  <c r="H12" i="1"/>
  <c r="J26" i="1"/>
  <c r="I176" i="1"/>
  <c r="H176" i="1"/>
  <c r="J176" i="1"/>
  <c r="H49" i="1"/>
  <c r="I49" i="1"/>
  <c r="J49" i="1"/>
  <c r="J257" i="1"/>
  <c r="H257" i="1"/>
  <c r="I257" i="1"/>
  <c r="J232" i="1"/>
  <c r="H232" i="1"/>
  <c r="I232" i="1"/>
  <c r="J88" i="1"/>
  <c r="H88" i="1"/>
  <c r="I88" i="1"/>
  <c r="J211" i="1"/>
  <c r="I211" i="1"/>
  <c r="H211" i="1"/>
  <c r="J97" i="1"/>
  <c r="I97" i="1"/>
  <c r="H97" i="1"/>
  <c r="J93" i="1"/>
  <c r="H93" i="1"/>
  <c r="I93" i="1"/>
  <c r="J200" i="1"/>
  <c r="H200" i="1"/>
  <c r="I200" i="1"/>
  <c r="J16" i="1"/>
  <c r="J148" i="1"/>
  <c r="H148" i="1"/>
  <c r="I148" i="1"/>
  <c r="AE2" i="1" l="1"/>
  <c r="AG2" i="1"/>
  <c r="AE4" i="1"/>
  <c r="Q7" i="1"/>
  <c r="AG7" i="1"/>
  <c r="Q9" i="1"/>
  <c r="AG3" i="1"/>
  <c r="AG9" i="1"/>
  <c r="AG4" i="1"/>
  <c r="AE8" i="1"/>
  <c r="U7" i="1"/>
  <c r="U2" i="1"/>
  <c r="AG5" i="1"/>
  <c r="AH5" i="1" s="1"/>
  <c r="U9" i="1"/>
  <c r="AE3" i="1"/>
  <c r="U5" i="1"/>
  <c r="AE9" i="1"/>
  <c r="AG8" i="1"/>
  <c r="Q6" i="1"/>
  <c r="Q5" i="1"/>
  <c r="U4" i="1"/>
  <c r="U8" i="1"/>
  <c r="U3" i="1"/>
  <c r="U6" i="1"/>
  <c r="Q2" i="1"/>
  <c r="AH8" i="1"/>
  <c r="AE6" i="1"/>
  <c r="AH6" i="1" s="1"/>
  <c r="Q4" i="1"/>
  <c r="AE7" i="1"/>
  <c r="AH7" i="1" s="1"/>
  <c r="R7" i="1" s="1"/>
  <c r="Q3" i="1"/>
  <c r="AH2" i="1"/>
  <c r="Q8" i="1"/>
  <c r="L323" i="1"/>
  <c r="O323" i="1" s="1"/>
  <c r="M323" i="1"/>
  <c r="P323" i="1" s="1"/>
  <c r="K323" i="1"/>
  <c r="N323" i="1" s="1"/>
  <c r="K231" i="1"/>
  <c r="N231" i="1" s="1"/>
  <c r="M231" i="1"/>
  <c r="P231" i="1" s="1"/>
  <c r="L231" i="1"/>
  <c r="O231" i="1" s="1"/>
  <c r="L274" i="1"/>
  <c r="O274" i="1" s="1"/>
  <c r="M274" i="1"/>
  <c r="P274" i="1" s="1"/>
  <c r="K274" i="1"/>
  <c r="N274" i="1" s="1"/>
  <c r="K22" i="1"/>
  <c r="N22" i="1" s="1"/>
  <c r="L206" i="1"/>
  <c r="O206" i="1" s="1"/>
  <c r="K206" i="1"/>
  <c r="N206" i="1" s="1"/>
  <c r="M206" i="1"/>
  <c r="P206" i="1" s="1"/>
  <c r="M138" i="1"/>
  <c r="P138" i="1" s="1"/>
  <c r="K138" i="1"/>
  <c r="N138" i="1" s="1"/>
  <c r="L138" i="1"/>
  <c r="O138" i="1" s="1"/>
  <c r="L123" i="1"/>
  <c r="O123" i="1" s="1"/>
  <c r="K123" i="1"/>
  <c r="N123" i="1" s="1"/>
  <c r="M123" i="1"/>
  <c r="P123" i="1" s="1"/>
  <c r="L91" i="1"/>
  <c r="O91" i="1" s="1"/>
  <c r="K91" i="1"/>
  <c r="N91" i="1" s="1"/>
  <c r="M91" i="1"/>
  <c r="P91" i="1" s="1"/>
  <c r="L99" i="1"/>
  <c r="O99" i="1" s="1"/>
  <c r="M99" i="1"/>
  <c r="P99" i="1" s="1"/>
  <c r="K99" i="1"/>
  <c r="N99" i="1" s="1"/>
  <c r="M152" i="1"/>
  <c r="P152" i="1" s="1"/>
  <c r="L152" i="1"/>
  <c r="O152" i="1" s="1"/>
  <c r="K152" i="1"/>
  <c r="N152" i="1" s="1"/>
  <c r="K195" i="1"/>
  <c r="N195" i="1" s="1"/>
  <c r="M195" i="1"/>
  <c r="P195" i="1" s="1"/>
  <c r="L195" i="1"/>
  <c r="O195" i="1" s="1"/>
  <c r="L166" i="1"/>
  <c r="O166" i="1" s="1"/>
  <c r="K166" i="1"/>
  <c r="N166" i="1" s="1"/>
  <c r="M166" i="1"/>
  <c r="P166" i="1" s="1"/>
  <c r="M210" i="1"/>
  <c r="P210" i="1" s="1"/>
  <c r="K210" i="1"/>
  <c r="N210" i="1" s="1"/>
  <c r="L210" i="1"/>
  <c r="O210" i="1" s="1"/>
  <c r="M181" i="1"/>
  <c r="P181" i="1" s="1"/>
  <c r="L181" i="1"/>
  <c r="O181" i="1" s="1"/>
  <c r="K181" i="1"/>
  <c r="N181" i="1" s="1"/>
  <c r="L316" i="1"/>
  <c r="O316" i="1" s="1"/>
  <c r="M316" i="1"/>
  <c r="P316" i="1" s="1"/>
  <c r="K316" i="1"/>
  <c r="N316" i="1" s="1"/>
  <c r="L222" i="1"/>
  <c r="O222" i="1" s="1"/>
  <c r="M222" i="1"/>
  <c r="P222" i="1" s="1"/>
  <c r="K222" i="1"/>
  <c r="N222" i="1" s="1"/>
  <c r="L158" i="1"/>
  <c r="O158" i="1" s="1"/>
  <c r="K158" i="1"/>
  <c r="N158" i="1" s="1"/>
  <c r="M158" i="1"/>
  <c r="P158" i="1" s="1"/>
  <c r="M125" i="1"/>
  <c r="P125" i="1" s="1"/>
  <c r="L125" i="1"/>
  <c r="O125" i="1" s="1"/>
  <c r="K125" i="1"/>
  <c r="N125" i="1" s="1"/>
  <c r="M283" i="1"/>
  <c r="P283" i="1" s="1"/>
  <c r="L283" i="1"/>
  <c r="O283" i="1" s="1"/>
  <c r="K283" i="1"/>
  <c r="N283" i="1" s="1"/>
  <c r="M189" i="1"/>
  <c r="P189" i="1" s="1"/>
  <c r="K189" i="1"/>
  <c r="N189" i="1" s="1"/>
  <c r="L189" i="1"/>
  <c r="O189" i="1" s="1"/>
  <c r="M159" i="1"/>
  <c r="P159" i="1" s="1"/>
  <c r="L159" i="1"/>
  <c r="O159" i="1" s="1"/>
  <c r="K159" i="1"/>
  <c r="N159" i="1" s="1"/>
  <c r="M199" i="1"/>
  <c r="P199" i="1" s="1"/>
  <c r="L199" i="1"/>
  <c r="O199" i="1" s="1"/>
  <c r="K199" i="1"/>
  <c r="N199" i="1" s="1"/>
  <c r="L255" i="1"/>
  <c r="O255" i="1" s="1"/>
  <c r="K255" i="1"/>
  <c r="N255" i="1" s="1"/>
  <c r="M255" i="1"/>
  <c r="P255" i="1" s="1"/>
  <c r="M155" i="1"/>
  <c r="P155" i="1" s="1"/>
  <c r="K155" i="1"/>
  <c r="N155" i="1" s="1"/>
  <c r="L155" i="1"/>
  <c r="O155" i="1" s="1"/>
  <c r="M190" i="1"/>
  <c r="P190" i="1" s="1"/>
  <c r="L190" i="1"/>
  <c r="O190" i="1" s="1"/>
  <c r="K190" i="1"/>
  <c r="N190" i="1" s="1"/>
  <c r="M132" i="1"/>
  <c r="P132" i="1" s="1"/>
  <c r="K132" i="1"/>
  <c r="N132" i="1" s="1"/>
  <c r="L132" i="1"/>
  <c r="O132" i="1" s="1"/>
  <c r="K309" i="1"/>
  <c r="N309" i="1" s="1"/>
  <c r="L309" i="1"/>
  <c r="O309" i="1" s="1"/>
  <c r="M309" i="1"/>
  <c r="P309" i="1" s="1"/>
  <c r="L60" i="1"/>
  <c r="O60" i="1" s="1"/>
  <c r="K60" i="1"/>
  <c r="N60" i="1" s="1"/>
  <c r="M60" i="1"/>
  <c r="P60" i="1" s="1"/>
  <c r="L37" i="1"/>
  <c r="O37" i="1" s="1"/>
  <c r="K37" i="1"/>
  <c r="N37" i="1" s="1"/>
  <c r="M37" i="1"/>
  <c r="P37" i="1" s="1"/>
  <c r="L202" i="1"/>
  <c r="O202" i="1" s="1"/>
  <c r="K202" i="1"/>
  <c r="N202" i="1" s="1"/>
  <c r="M202" i="1"/>
  <c r="P202" i="1" s="1"/>
  <c r="L201" i="1"/>
  <c r="O201" i="1" s="1"/>
  <c r="K201" i="1"/>
  <c r="N201" i="1" s="1"/>
  <c r="M201" i="1"/>
  <c r="P201" i="1" s="1"/>
  <c r="M114" i="1"/>
  <c r="P114" i="1" s="1"/>
  <c r="L114" i="1"/>
  <c r="O114" i="1" s="1"/>
  <c r="K114" i="1"/>
  <c r="N114" i="1" s="1"/>
  <c r="L80" i="1"/>
  <c r="O80" i="1" s="1"/>
  <c r="M80" i="1"/>
  <c r="P80" i="1" s="1"/>
  <c r="K80" i="1"/>
  <c r="N80" i="1" s="1"/>
  <c r="L141" i="1"/>
  <c r="O141" i="1" s="1"/>
  <c r="K141" i="1"/>
  <c r="N141" i="1" s="1"/>
  <c r="M141" i="1"/>
  <c r="P141" i="1" s="1"/>
  <c r="M223" i="1"/>
  <c r="P223" i="1" s="1"/>
  <c r="L223" i="1"/>
  <c r="O223" i="1" s="1"/>
  <c r="K223" i="1"/>
  <c r="N223" i="1" s="1"/>
  <c r="M262" i="1"/>
  <c r="P262" i="1" s="1"/>
  <c r="K262" i="1"/>
  <c r="N262" i="1" s="1"/>
  <c r="L262" i="1"/>
  <c r="O262" i="1" s="1"/>
  <c r="K142" i="1"/>
  <c r="N142" i="1" s="1"/>
  <c r="L142" i="1"/>
  <c r="O142" i="1" s="1"/>
  <c r="M142" i="1"/>
  <c r="P142" i="1" s="1"/>
  <c r="L73" i="1"/>
  <c r="O73" i="1" s="1"/>
  <c r="K73" i="1"/>
  <c r="N73" i="1" s="1"/>
  <c r="M73" i="1"/>
  <c r="P73" i="1" s="1"/>
  <c r="L337" i="1"/>
  <c r="O337" i="1" s="1"/>
  <c r="M337" i="1"/>
  <c r="P337" i="1" s="1"/>
  <c r="K337" i="1"/>
  <c r="N337" i="1" s="1"/>
  <c r="M349" i="1"/>
  <c r="P349" i="1" s="1"/>
  <c r="L349" i="1"/>
  <c r="O349" i="1" s="1"/>
  <c r="K349" i="1"/>
  <c r="N349" i="1" s="1"/>
  <c r="L87" i="1"/>
  <c r="O87" i="1" s="1"/>
  <c r="K87" i="1"/>
  <c r="N87" i="1" s="1"/>
  <c r="M87" i="1"/>
  <c r="P87" i="1" s="1"/>
  <c r="M227" i="1"/>
  <c r="P227" i="1" s="1"/>
  <c r="L227" i="1"/>
  <c r="O227" i="1" s="1"/>
  <c r="K227" i="1"/>
  <c r="N227" i="1" s="1"/>
  <c r="M342" i="1"/>
  <c r="P342" i="1" s="1"/>
  <c r="L342" i="1"/>
  <c r="O342" i="1" s="1"/>
  <c r="K342" i="1"/>
  <c r="N342" i="1" s="1"/>
  <c r="L339" i="1"/>
  <c r="O339" i="1" s="1"/>
  <c r="K339" i="1"/>
  <c r="N339" i="1" s="1"/>
  <c r="M339" i="1"/>
  <c r="P339" i="1" s="1"/>
  <c r="K161" i="1"/>
  <c r="N161" i="1" s="1"/>
  <c r="M161" i="1"/>
  <c r="P161" i="1" s="1"/>
  <c r="L161" i="1"/>
  <c r="O161" i="1" s="1"/>
  <c r="L148" i="1"/>
  <c r="O148" i="1" s="1"/>
  <c r="K148" i="1"/>
  <c r="N148" i="1" s="1"/>
  <c r="M148" i="1"/>
  <c r="P148" i="1" s="1"/>
  <c r="M16" i="1"/>
  <c r="P16" i="1" s="1"/>
  <c r="L200" i="1"/>
  <c r="O200" i="1" s="1"/>
  <c r="K200" i="1"/>
  <c r="N200" i="1" s="1"/>
  <c r="M200" i="1"/>
  <c r="P200" i="1" s="1"/>
  <c r="L93" i="1"/>
  <c r="O93" i="1" s="1"/>
  <c r="K93" i="1"/>
  <c r="N93" i="1" s="1"/>
  <c r="M93" i="1"/>
  <c r="P93" i="1" s="1"/>
  <c r="K97" i="1"/>
  <c r="N97" i="1" s="1"/>
  <c r="L97" i="1"/>
  <c r="O97" i="1" s="1"/>
  <c r="M97" i="1"/>
  <c r="P97" i="1" s="1"/>
  <c r="K211" i="1"/>
  <c r="N211" i="1" s="1"/>
  <c r="L211" i="1"/>
  <c r="O211" i="1" s="1"/>
  <c r="M211" i="1"/>
  <c r="P211" i="1" s="1"/>
  <c r="L88" i="1"/>
  <c r="O88" i="1" s="1"/>
  <c r="K88" i="1"/>
  <c r="N88" i="1" s="1"/>
  <c r="M88" i="1"/>
  <c r="P88" i="1" s="1"/>
  <c r="L232" i="1"/>
  <c r="O232" i="1" s="1"/>
  <c r="K232" i="1"/>
  <c r="N232" i="1" s="1"/>
  <c r="M232" i="1"/>
  <c r="P232" i="1" s="1"/>
  <c r="L257" i="1"/>
  <c r="O257" i="1" s="1"/>
  <c r="K257" i="1"/>
  <c r="N257" i="1" s="1"/>
  <c r="M257" i="1"/>
  <c r="P257" i="1" s="1"/>
  <c r="M49" i="1"/>
  <c r="P49" i="1" s="1"/>
  <c r="L49" i="1"/>
  <c r="O49" i="1" s="1"/>
  <c r="K49" i="1"/>
  <c r="N49" i="1" s="1"/>
  <c r="M176" i="1"/>
  <c r="P176" i="1" s="1"/>
  <c r="K176" i="1"/>
  <c r="N176" i="1" s="1"/>
  <c r="L176" i="1"/>
  <c r="O176" i="1" s="1"/>
  <c r="M26" i="1"/>
  <c r="P26" i="1" s="1"/>
  <c r="K12" i="1"/>
  <c r="N12" i="1" s="1"/>
  <c r="L22" i="1"/>
  <c r="O22" i="1" s="1"/>
  <c r="M22" i="1"/>
  <c r="P22" i="1" s="1"/>
  <c r="M21" i="1"/>
  <c r="P21" i="1" s="1"/>
  <c r="L21" i="1"/>
  <c r="O21" i="1" s="1"/>
  <c r="L330" i="1"/>
  <c r="O330" i="1" s="1"/>
  <c r="K330" i="1"/>
  <c r="N330" i="1" s="1"/>
  <c r="M330" i="1"/>
  <c r="P330" i="1" s="1"/>
  <c r="M219" i="1"/>
  <c r="P219" i="1" s="1"/>
  <c r="K219" i="1"/>
  <c r="N219" i="1" s="1"/>
  <c r="L219" i="1"/>
  <c r="O219" i="1" s="1"/>
  <c r="K268" i="1"/>
  <c r="N268" i="1" s="1"/>
  <c r="M268" i="1"/>
  <c r="P268" i="1" s="1"/>
  <c r="L268" i="1"/>
  <c r="O268" i="1" s="1"/>
  <c r="K34" i="1"/>
  <c r="N34" i="1" s="1"/>
  <c r="L34" i="1"/>
  <c r="O34" i="1" s="1"/>
  <c r="M34" i="1"/>
  <c r="P34" i="1" s="1"/>
  <c r="M55" i="1"/>
  <c r="P55" i="1" s="1"/>
  <c r="K55" i="1"/>
  <c r="N55" i="1" s="1"/>
  <c r="L55" i="1"/>
  <c r="O55" i="1" s="1"/>
  <c r="M17" i="1"/>
  <c r="P17" i="1" s="1"/>
  <c r="K177" i="1"/>
  <c r="N177" i="1" s="1"/>
  <c r="L177" i="1"/>
  <c r="O177" i="1" s="1"/>
  <c r="M177" i="1"/>
  <c r="P177" i="1" s="1"/>
  <c r="M317" i="1"/>
  <c r="P317" i="1" s="1"/>
  <c r="K317" i="1"/>
  <c r="N317" i="1" s="1"/>
  <c r="L317" i="1"/>
  <c r="O317" i="1" s="1"/>
  <c r="M36" i="1"/>
  <c r="P36" i="1" s="1"/>
  <c r="L36" i="1"/>
  <c r="O36" i="1" s="1"/>
  <c r="K36" i="1"/>
  <c r="N36" i="1" s="1"/>
  <c r="L23" i="1"/>
  <c r="O23" i="1" s="1"/>
  <c r="K23" i="1"/>
  <c r="N23" i="1" s="1"/>
  <c r="L246" i="1"/>
  <c r="O246" i="1" s="1"/>
  <c r="K246" i="1"/>
  <c r="N246" i="1" s="1"/>
  <c r="M246" i="1"/>
  <c r="P246" i="1" s="1"/>
  <c r="L295" i="1"/>
  <c r="O295" i="1" s="1"/>
  <c r="M295" i="1"/>
  <c r="P295" i="1" s="1"/>
  <c r="K295" i="1"/>
  <c r="N295" i="1" s="1"/>
  <c r="K288" i="1"/>
  <c r="N288" i="1" s="1"/>
  <c r="L288" i="1"/>
  <c r="O288" i="1" s="1"/>
  <c r="M288" i="1"/>
  <c r="P288" i="1" s="1"/>
  <c r="M221" i="1"/>
  <c r="P221" i="1" s="1"/>
  <c r="L221" i="1"/>
  <c r="O221" i="1" s="1"/>
  <c r="K221" i="1"/>
  <c r="N221" i="1" s="1"/>
  <c r="K160" i="1"/>
  <c r="N160" i="1" s="1"/>
  <c r="L160" i="1"/>
  <c r="O160" i="1" s="1"/>
  <c r="M160" i="1"/>
  <c r="P160" i="1" s="1"/>
  <c r="L44" i="1"/>
  <c r="O44" i="1" s="1"/>
  <c r="K44" i="1"/>
  <c r="N44" i="1" s="1"/>
  <c r="M44" i="1"/>
  <c r="P44" i="1" s="1"/>
  <c r="K253" i="1"/>
  <c r="N253" i="1" s="1"/>
  <c r="M253" i="1"/>
  <c r="P253" i="1" s="1"/>
  <c r="L253" i="1"/>
  <c r="O253" i="1" s="1"/>
  <c r="M279" i="1"/>
  <c r="P279" i="1" s="1"/>
  <c r="K279" i="1"/>
  <c r="N279" i="1" s="1"/>
  <c r="L279" i="1"/>
  <c r="O279" i="1" s="1"/>
  <c r="K110" i="1"/>
  <c r="N110" i="1" s="1"/>
  <c r="L110" i="1"/>
  <c r="O110" i="1" s="1"/>
  <c r="M110" i="1"/>
  <c r="P110" i="1" s="1"/>
  <c r="K217" i="1"/>
  <c r="N217" i="1" s="1"/>
  <c r="L217" i="1"/>
  <c r="O217" i="1" s="1"/>
  <c r="M217" i="1"/>
  <c r="P217" i="1" s="1"/>
  <c r="K71" i="1"/>
  <c r="N71" i="1" s="1"/>
  <c r="L71" i="1"/>
  <c r="O71" i="1" s="1"/>
  <c r="M71" i="1"/>
  <c r="P71" i="1" s="1"/>
  <c r="K332" i="1"/>
  <c r="N332" i="1" s="1"/>
  <c r="L332" i="1"/>
  <c r="O332" i="1" s="1"/>
  <c r="M332" i="1"/>
  <c r="P332" i="1" s="1"/>
  <c r="K236" i="1"/>
  <c r="N236" i="1" s="1"/>
  <c r="L236" i="1"/>
  <c r="O236" i="1" s="1"/>
  <c r="M236" i="1"/>
  <c r="P236" i="1" s="1"/>
  <c r="M327" i="1"/>
  <c r="P327" i="1" s="1"/>
  <c r="K327" i="1"/>
  <c r="N327" i="1" s="1"/>
  <c r="L327" i="1"/>
  <c r="O327" i="1" s="1"/>
  <c r="M145" i="1"/>
  <c r="P145" i="1" s="1"/>
  <c r="K145" i="1"/>
  <c r="N145" i="1" s="1"/>
  <c r="L145" i="1"/>
  <c r="O145" i="1" s="1"/>
  <c r="L265" i="1"/>
  <c r="O265" i="1" s="1"/>
  <c r="K265" i="1"/>
  <c r="N265" i="1" s="1"/>
  <c r="M265" i="1"/>
  <c r="P265" i="1" s="1"/>
  <c r="L79" i="1"/>
  <c r="O79" i="1" s="1"/>
  <c r="K79" i="1"/>
  <c r="N79" i="1" s="1"/>
  <c r="M79" i="1"/>
  <c r="P79" i="1" s="1"/>
  <c r="M310" i="1"/>
  <c r="P310" i="1" s="1"/>
  <c r="K310" i="1"/>
  <c r="N310" i="1" s="1"/>
  <c r="L310" i="1"/>
  <c r="O310" i="1" s="1"/>
  <c r="L254" i="1"/>
  <c r="O254" i="1" s="1"/>
  <c r="M254" i="1"/>
  <c r="P254" i="1" s="1"/>
  <c r="K254" i="1"/>
  <c r="N254" i="1" s="1"/>
  <c r="M70" i="1"/>
  <c r="P70" i="1" s="1"/>
  <c r="L70" i="1"/>
  <c r="O70" i="1" s="1"/>
  <c r="K70" i="1"/>
  <c r="N70" i="1" s="1"/>
  <c r="M270" i="1"/>
  <c r="P270" i="1" s="1"/>
  <c r="K270" i="1"/>
  <c r="N270" i="1" s="1"/>
  <c r="L270" i="1"/>
  <c r="O270" i="1" s="1"/>
  <c r="K105" i="1"/>
  <c r="N105" i="1" s="1"/>
  <c r="L105" i="1"/>
  <c r="O105" i="1" s="1"/>
  <c r="M105" i="1"/>
  <c r="P105" i="1" s="1"/>
  <c r="L248" i="1"/>
  <c r="O248" i="1" s="1"/>
  <c r="K248" i="1"/>
  <c r="N248" i="1" s="1"/>
  <c r="M248" i="1"/>
  <c r="P248" i="1" s="1"/>
  <c r="M318" i="1"/>
  <c r="P318" i="1" s="1"/>
  <c r="K318" i="1"/>
  <c r="N318" i="1" s="1"/>
  <c r="L318" i="1"/>
  <c r="O318" i="1" s="1"/>
  <c r="M28" i="1"/>
  <c r="P28" i="1" s="1"/>
  <c r="M244" i="1"/>
  <c r="P244" i="1" s="1"/>
  <c r="L244" i="1"/>
  <c r="O244" i="1" s="1"/>
  <c r="K244" i="1"/>
  <c r="N244" i="1" s="1"/>
  <c r="K298" i="1"/>
  <c r="N298" i="1" s="1"/>
  <c r="L298" i="1"/>
  <c r="O298" i="1" s="1"/>
  <c r="M298" i="1"/>
  <c r="P298" i="1" s="1"/>
  <c r="K198" i="1"/>
  <c r="N198" i="1" s="1"/>
  <c r="L198" i="1"/>
  <c r="O198" i="1" s="1"/>
  <c r="M198" i="1"/>
  <c r="P198" i="1" s="1"/>
  <c r="M50" i="1"/>
  <c r="P50" i="1" s="1"/>
  <c r="L50" i="1"/>
  <c r="O50" i="1" s="1"/>
  <c r="K50" i="1"/>
  <c r="N50" i="1" s="1"/>
  <c r="K19" i="1"/>
  <c r="N19" i="1" s="1"/>
  <c r="M212" i="1"/>
  <c r="P212" i="1" s="1"/>
  <c r="L212" i="1"/>
  <c r="O212" i="1" s="1"/>
  <c r="K212" i="1"/>
  <c r="N212" i="1" s="1"/>
  <c r="L192" i="1"/>
  <c r="O192" i="1" s="1"/>
  <c r="M192" i="1"/>
  <c r="P192" i="1" s="1"/>
  <c r="K192" i="1"/>
  <c r="N192" i="1" s="1"/>
  <c r="M81" i="1"/>
  <c r="P81" i="1" s="1"/>
  <c r="K81" i="1"/>
  <c r="N81" i="1" s="1"/>
  <c r="L81" i="1"/>
  <c r="O81" i="1" s="1"/>
  <c r="L207" i="1"/>
  <c r="O207" i="1" s="1"/>
  <c r="K207" i="1"/>
  <c r="N207" i="1" s="1"/>
  <c r="M207" i="1"/>
  <c r="P207" i="1" s="1"/>
  <c r="K89" i="1"/>
  <c r="N89" i="1" s="1"/>
  <c r="L89" i="1"/>
  <c r="O89" i="1" s="1"/>
  <c r="M89" i="1"/>
  <c r="P89" i="1" s="1"/>
  <c r="M25" i="1"/>
  <c r="P25" i="1" s="1"/>
  <c r="L16" i="1"/>
  <c r="O16" i="1" s="1"/>
  <c r="K16" i="1"/>
  <c r="N16" i="1" s="1"/>
  <c r="L33" i="1"/>
  <c r="O33" i="1" s="1"/>
  <c r="K33" i="1"/>
  <c r="N33" i="1" s="1"/>
  <c r="M33" i="1"/>
  <c r="P33" i="1" s="1"/>
  <c r="K68" i="1"/>
  <c r="N68" i="1" s="1"/>
  <c r="M68" i="1"/>
  <c r="P68" i="1" s="1"/>
  <c r="L68" i="1"/>
  <c r="O68" i="1" s="1"/>
  <c r="L251" i="1"/>
  <c r="O251" i="1" s="1"/>
  <c r="K251" i="1"/>
  <c r="N251" i="1" s="1"/>
  <c r="M251" i="1"/>
  <c r="P251" i="1" s="1"/>
  <c r="M243" i="1"/>
  <c r="P243" i="1" s="1"/>
  <c r="L243" i="1"/>
  <c r="O243" i="1" s="1"/>
  <c r="K243" i="1"/>
  <c r="N243" i="1" s="1"/>
  <c r="K25" i="1"/>
  <c r="N25" i="1" s="1"/>
  <c r="L25" i="1"/>
  <c r="O25" i="1" s="1"/>
  <c r="K35" i="1"/>
  <c r="N35" i="1" s="1"/>
  <c r="M35" i="1"/>
  <c r="P35" i="1" s="1"/>
  <c r="L35" i="1"/>
  <c r="O35" i="1" s="1"/>
  <c r="M14" i="1"/>
  <c r="P14" i="1" s="1"/>
  <c r="L10" i="1"/>
  <c r="O10" i="1" s="1"/>
  <c r="M10" i="1"/>
  <c r="P10" i="1" s="1"/>
  <c r="M13" i="1"/>
  <c r="P13" i="1" s="1"/>
  <c r="L331" i="1"/>
  <c r="O331" i="1" s="1"/>
  <c r="M331" i="1"/>
  <c r="P331" i="1" s="1"/>
  <c r="K331" i="1"/>
  <c r="N331" i="1" s="1"/>
  <c r="L225" i="1"/>
  <c r="O225" i="1" s="1"/>
  <c r="K225" i="1"/>
  <c r="N225" i="1" s="1"/>
  <c r="M225" i="1"/>
  <c r="P225" i="1" s="1"/>
  <c r="M351" i="1"/>
  <c r="P351" i="1" s="1"/>
  <c r="L351" i="1"/>
  <c r="O351" i="1" s="1"/>
  <c r="K351" i="1"/>
  <c r="N351" i="1" s="1"/>
  <c r="M174" i="1"/>
  <c r="P174" i="1" s="1"/>
  <c r="L174" i="1"/>
  <c r="O174" i="1" s="1"/>
  <c r="K174" i="1"/>
  <c r="N174" i="1" s="1"/>
  <c r="L126" i="1"/>
  <c r="O126" i="1" s="1"/>
  <c r="M126" i="1"/>
  <c r="P126" i="1" s="1"/>
  <c r="K126" i="1"/>
  <c r="N126" i="1" s="1"/>
  <c r="M64" i="1"/>
  <c r="P64" i="1" s="1"/>
  <c r="K64" i="1"/>
  <c r="N64" i="1" s="1"/>
  <c r="L64" i="1"/>
  <c r="O64" i="1" s="1"/>
  <c r="M205" i="1"/>
  <c r="P205" i="1" s="1"/>
  <c r="L205" i="1"/>
  <c r="O205" i="1" s="1"/>
  <c r="K205" i="1"/>
  <c r="N205" i="1" s="1"/>
  <c r="M63" i="1"/>
  <c r="P63" i="1" s="1"/>
  <c r="K63" i="1"/>
  <c r="N63" i="1" s="1"/>
  <c r="L63" i="1"/>
  <c r="O63" i="1" s="1"/>
  <c r="L101" i="1"/>
  <c r="O101" i="1" s="1"/>
  <c r="K101" i="1"/>
  <c r="N101" i="1" s="1"/>
  <c r="M101" i="1"/>
  <c r="P101" i="1" s="1"/>
  <c r="M59" i="1"/>
  <c r="P59" i="1" s="1"/>
  <c r="L59" i="1"/>
  <c r="O59" i="1" s="1"/>
  <c r="K59" i="1"/>
  <c r="N59" i="1" s="1"/>
  <c r="M185" i="1"/>
  <c r="P185" i="1" s="1"/>
  <c r="L185" i="1"/>
  <c r="O185" i="1" s="1"/>
  <c r="K185" i="1"/>
  <c r="N185" i="1" s="1"/>
  <c r="L272" i="1"/>
  <c r="O272" i="1" s="1"/>
  <c r="M272" i="1"/>
  <c r="P272" i="1" s="1"/>
  <c r="K272" i="1"/>
  <c r="N272" i="1" s="1"/>
  <c r="L29" i="1"/>
  <c r="O29" i="1" s="1"/>
  <c r="K29" i="1"/>
  <c r="N29" i="1" s="1"/>
  <c r="K287" i="1"/>
  <c r="N287" i="1" s="1"/>
  <c r="L287" i="1"/>
  <c r="O287" i="1" s="1"/>
  <c r="M287" i="1"/>
  <c r="P287" i="1" s="1"/>
  <c r="L233" i="1"/>
  <c r="O233" i="1" s="1"/>
  <c r="K233" i="1"/>
  <c r="N233" i="1" s="1"/>
  <c r="M233" i="1"/>
  <c r="P233" i="1" s="1"/>
  <c r="L343" i="1"/>
  <c r="O343" i="1" s="1"/>
  <c r="M343" i="1"/>
  <c r="P343" i="1" s="1"/>
  <c r="K343" i="1"/>
  <c r="N343" i="1" s="1"/>
  <c r="M84" i="1"/>
  <c r="P84" i="1" s="1"/>
  <c r="L84" i="1"/>
  <c r="O84" i="1" s="1"/>
  <c r="K84" i="1"/>
  <c r="N84" i="1" s="1"/>
  <c r="K135" i="1"/>
  <c r="N135" i="1" s="1"/>
  <c r="L135" i="1"/>
  <c r="O135" i="1" s="1"/>
  <c r="M135" i="1"/>
  <c r="P135" i="1" s="1"/>
  <c r="K325" i="1"/>
  <c r="N325" i="1" s="1"/>
  <c r="L325" i="1"/>
  <c r="O325" i="1" s="1"/>
  <c r="M325" i="1"/>
  <c r="P325" i="1" s="1"/>
  <c r="M300" i="1"/>
  <c r="P300" i="1" s="1"/>
  <c r="K300" i="1"/>
  <c r="N300" i="1" s="1"/>
  <c r="L300" i="1"/>
  <c r="O300" i="1" s="1"/>
  <c r="K92" i="1"/>
  <c r="N92" i="1" s="1"/>
  <c r="L92" i="1"/>
  <c r="O92" i="1" s="1"/>
  <c r="M92" i="1"/>
  <c r="P92" i="1" s="1"/>
  <c r="K28" i="1"/>
  <c r="N28" i="1" s="1"/>
  <c r="L28" i="1"/>
  <c r="O28" i="1" s="1"/>
  <c r="K215" i="1"/>
  <c r="N215" i="1" s="1"/>
  <c r="L215" i="1"/>
  <c r="O215" i="1" s="1"/>
  <c r="M215" i="1"/>
  <c r="P215" i="1" s="1"/>
  <c r="M334" i="1"/>
  <c r="P334" i="1" s="1"/>
  <c r="K334" i="1"/>
  <c r="N334" i="1" s="1"/>
  <c r="L334" i="1"/>
  <c r="O334" i="1" s="1"/>
  <c r="K341" i="1"/>
  <c r="N341" i="1" s="1"/>
  <c r="L341" i="1"/>
  <c r="O341" i="1" s="1"/>
  <c r="M341" i="1"/>
  <c r="P341" i="1" s="1"/>
  <c r="M273" i="1"/>
  <c r="P273" i="1" s="1"/>
  <c r="L273" i="1"/>
  <c r="O273" i="1" s="1"/>
  <c r="K273" i="1"/>
  <c r="N273" i="1" s="1"/>
  <c r="M196" i="1"/>
  <c r="P196" i="1" s="1"/>
  <c r="K196" i="1"/>
  <c r="N196" i="1" s="1"/>
  <c r="L196" i="1"/>
  <c r="O196" i="1" s="1"/>
  <c r="L17" i="1"/>
  <c r="O17" i="1" s="1"/>
  <c r="K17" i="1"/>
  <c r="N17" i="1" s="1"/>
  <c r="M163" i="1"/>
  <c r="P163" i="1" s="1"/>
  <c r="K163" i="1"/>
  <c r="N163" i="1" s="1"/>
  <c r="L163" i="1"/>
  <c r="O163" i="1" s="1"/>
  <c r="L249" i="1"/>
  <c r="O249" i="1" s="1"/>
  <c r="M249" i="1"/>
  <c r="P249" i="1" s="1"/>
  <c r="K249" i="1"/>
  <c r="N249" i="1" s="1"/>
  <c r="M149" i="1"/>
  <c r="P149" i="1" s="1"/>
  <c r="K149" i="1"/>
  <c r="N149" i="1" s="1"/>
  <c r="L149" i="1"/>
  <c r="O149" i="1" s="1"/>
  <c r="M304" i="1"/>
  <c r="P304" i="1" s="1"/>
  <c r="K304" i="1"/>
  <c r="N304" i="1" s="1"/>
  <c r="L304" i="1"/>
  <c r="O304" i="1" s="1"/>
  <c r="M187" i="1"/>
  <c r="P187" i="1" s="1"/>
  <c r="L187" i="1"/>
  <c r="O187" i="1" s="1"/>
  <c r="K187" i="1"/>
  <c r="N187" i="1" s="1"/>
  <c r="M164" i="1"/>
  <c r="P164" i="1" s="1"/>
  <c r="L164" i="1"/>
  <c r="O164" i="1" s="1"/>
  <c r="K164" i="1"/>
  <c r="N164" i="1" s="1"/>
  <c r="K345" i="1"/>
  <c r="N345" i="1" s="1"/>
  <c r="L345" i="1"/>
  <c r="O345" i="1" s="1"/>
  <c r="M345" i="1"/>
  <c r="P345" i="1" s="1"/>
  <c r="M197" i="1"/>
  <c r="P197" i="1" s="1"/>
  <c r="K197" i="1"/>
  <c r="N197" i="1" s="1"/>
  <c r="L197" i="1"/>
  <c r="O197" i="1" s="1"/>
  <c r="L180" i="1"/>
  <c r="O180" i="1" s="1"/>
  <c r="K180" i="1"/>
  <c r="N180" i="1" s="1"/>
  <c r="M180" i="1"/>
  <c r="P180" i="1" s="1"/>
  <c r="M281" i="1"/>
  <c r="P281" i="1" s="1"/>
  <c r="L281" i="1"/>
  <c r="O281" i="1" s="1"/>
  <c r="K281" i="1"/>
  <c r="N281" i="1" s="1"/>
  <c r="K10" i="1"/>
  <c r="N10" i="1" s="1"/>
  <c r="K11" i="1"/>
  <c r="N11" i="1" s="1"/>
  <c r="L229" i="1"/>
  <c r="O229" i="1" s="1"/>
  <c r="K229" i="1"/>
  <c r="N229" i="1" s="1"/>
  <c r="M229" i="1"/>
  <c r="P229" i="1" s="1"/>
  <c r="K41" i="1"/>
  <c r="N41" i="1" s="1"/>
  <c r="M41" i="1"/>
  <c r="P41" i="1" s="1"/>
  <c r="L41" i="1"/>
  <c r="O41" i="1" s="1"/>
  <c r="M96" i="1"/>
  <c r="P96" i="1" s="1"/>
  <c r="L96" i="1"/>
  <c r="O96" i="1" s="1"/>
  <c r="K96" i="1"/>
  <c r="N96" i="1" s="1"/>
  <c r="L228" i="1"/>
  <c r="O228" i="1" s="1"/>
  <c r="M228" i="1"/>
  <c r="P228" i="1" s="1"/>
  <c r="K228" i="1"/>
  <c r="N228" i="1" s="1"/>
  <c r="M76" i="1"/>
  <c r="P76" i="1" s="1"/>
  <c r="K76" i="1"/>
  <c r="N76" i="1" s="1"/>
  <c r="L76" i="1"/>
  <c r="O76" i="1" s="1"/>
  <c r="M108" i="1"/>
  <c r="P108" i="1" s="1"/>
  <c r="K108" i="1"/>
  <c r="N108" i="1" s="1"/>
  <c r="L108" i="1"/>
  <c r="O108" i="1" s="1"/>
  <c r="L311" i="1"/>
  <c r="O311" i="1" s="1"/>
  <c r="K311" i="1"/>
  <c r="N311" i="1" s="1"/>
  <c r="M311" i="1"/>
  <c r="P311" i="1" s="1"/>
  <c r="M103" i="1"/>
  <c r="P103" i="1" s="1"/>
  <c r="K103" i="1"/>
  <c r="N103" i="1" s="1"/>
  <c r="L103" i="1"/>
  <c r="O103" i="1" s="1"/>
  <c r="K169" i="1"/>
  <c r="N169" i="1" s="1"/>
  <c r="M169" i="1"/>
  <c r="P169" i="1" s="1"/>
  <c r="L169" i="1"/>
  <c r="O169" i="1" s="1"/>
  <c r="K321" i="1"/>
  <c r="N321" i="1" s="1"/>
  <c r="L321" i="1"/>
  <c r="O321" i="1" s="1"/>
  <c r="M321" i="1"/>
  <c r="P321" i="1" s="1"/>
  <c r="K336" i="1"/>
  <c r="N336" i="1" s="1"/>
  <c r="M336" i="1"/>
  <c r="P336" i="1" s="1"/>
  <c r="L336" i="1"/>
  <c r="O336" i="1" s="1"/>
  <c r="K83" i="1"/>
  <c r="N83" i="1" s="1"/>
  <c r="L83" i="1"/>
  <c r="O83" i="1" s="1"/>
  <c r="M83" i="1"/>
  <c r="P83" i="1" s="1"/>
  <c r="L183" i="1"/>
  <c r="O183" i="1" s="1"/>
  <c r="K183" i="1"/>
  <c r="N183" i="1" s="1"/>
  <c r="M183" i="1"/>
  <c r="P183" i="1" s="1"/>
  <c r="M186" i="1"/>
  <c r="P186" i="1" s="1"/>
  <c r="K186" i="1"/>
  <c r="N186" i="1" s="1"/>
  <c r="L186" i="1"/>
  <c r="O186" i="1" s="1"/>
  <c r="L303" i="1"/>
  <c r="O303" i="1" s="1"/>
  <c r="K303" i="1"/>
  <c r="N303" i="1" s="1"/>
  <c r="M303" i="1"/>
  <c r="P303" i="1" s="1"/>
  <c r="K52" i="1"/>
  <c r="N52" i="1" s="1"/>
  <c r="L52" i="1"/>
  <c r="O52" i="1" s="1"/>
  <c r="M52" i="1"/>
  <c r="P52" i="1" s="1"/>
  <c r="M224" i="1"/>
  <c r="P224" i="1" s="1"/>
  <c r="L224" i="1"/>
  <c r="O224" i="1" s="1"/>
  <c r="K224" i="1"/>
  <c r="N224" i="1" s="1"/>
  <c r="L184" i="1"/>
  <c r="O184" i="1" s="1"/>
  <c r="K184" i="1"/>
  <c r="N184" i="1" s="1"/>
  <c r="M184" i="1"/>
  <c r="P184" i="1" s="1"/>
  <c r="M113" i="1"/>
  <c r="P113" i="1" s="1"/>
  <c r="L113" i="1"/>
  <c r="O113" i="1" s="1"/>
  <c r="K113" i="1"/>
  <c r="N113" i="1" s="1"/>
  <c r="M226" i="1"/>
  <c r="P226" i="1" s="1"/>
  <c r="K226" i="1"/>
  <c r="N226" i="1" s="1"/>
  <c r="L226" i="1"/>
  <c r="O226" i="1" s="1"/>
  <c r="M139" i="1"/>
  <c r="P139" i="1" s="1"/>
  <c r="L139" i="1"/>
  <c r="O139" i="1" s="1"/>
  <c r="K139" i="1"/>
  <c r="N139" i="1" s="1"/>
  <c r="M104" i="1"/>
  <c r="P104" i="1" s="1"/>
  <c r="K104" i="1"/>
  <c r="N104" i="1" s="1"/>
  <c r="L104" i="1"/>
  <c r="O104" i="1" s="1"/>
  <c r="L218" i="1"/>
  <c r="O218" i="1" s="1"/>
  <c r="M218" i="1"/>
  <c r="P218" i="1" s="1"/>
  <c r="K218" i="1"/>
  <c r="N218" i="1" s="1"/>
  <c r="K62" i="1"/>
  <c r="N62" i="1" s="1"/>
  <c r="M62" i="1"/>
  <c r="P62" i="1" s="1"/>
  <c r="L62" i="1"/>
  <c r="O62" i="1" s="1"/>
  <c r="L241" i="1"/>
  <c r="O241" i="1" s="1"/>
  <c r="M241" i="1"/>
  <c r="P241" i="1" s="1"/>
  <c r="K241" i="1"/>
  <c r="N241" i="1" s="1"/>
  <c r="K150" i="1"/>
  <c r="N150" i="1" s="1"/>
  <c r="L150" i="1"/>
  <c r="O150" i="1" s="1"/>
  <c r="M150" i="1"/>
  <c r="P150" i="1" s="1"/>
  <c r="L239" i="1"/>
  <c r="O239" i="1" s="1"/>
  <c r="M239" i="1"/>
  <c r="P239" i="1" s="1"/>
  <c r="K239" i="1"/>
  <c r="N239" i="1" s="1"/>
  <c r="K329" i="1"/>
  <c r="N329" i="1" s="1"/>
  <c r="L329" i="1"/>
  <c r="O329" i="1" s="1"/>
  <c r="M329" i="1"/>
  <c r="P329" i="1" s="1"/>
  <c r="K134" i="1"/>
  <c r="N134" i="1" s="1"/>
  <c r="L134" i="1"/>
  <c r="O134" i="1" s="1"/>
  <c r="M134" i="1"/>
  <c r="P134" i="1" s="1"/>
  <c r="L26" i="1"/>
  <c r="O26" i="1" s="1"/>
  <c r="K26" i="1"/>
  <c r="N26" i="1" s="1"/>
  <c r="K170" i="1"/>
  <c r="N170" i="1" s="1"/>
  <c r="M170" i="1"/>
  <c r="P170" i="1" s="1"/>
  <c r="L170" i="1"/>
  <c r="O170" i="1" s="1"/>
  <c r="L263" i="1"/>
  <c r="O263" i="1" s="1"/>
  <c r="M263" i="1"/>
  <c r="P263" i="1" s="1"/>
  <c r="K263" i="1"/>
  <c r="N263" i="1" s="1"/>
  <c r="M305" i="1"/>
  <c r="P305" i="1" s="1"/>
  <c r="L305" i="1"/>
  <c r="O305" i="1" s="1"/>
  <c r="K305" i="1"/>
  <c r="N305" i="1" s="1"/>
  <c r="K259" i="1"/>
  <c r="N259" i="1" s="1"/>
  <c r="M259" i="1"/>
  <c r="P259" i="1" s="1"/>
  <c r="L259" i="1"/>
  <c r="O259" i="1" s="1"/>
  <c r="K82" i="1"/>
  <c r="N82" i="1" s="1"/>
  <c r="L82" i="1"/>
  <c r="O82" i="1" s="1"/>
  <c r="M82" i="1"/>
  <c r="P82" i="1" s="1"/>
  <c r="M360" i="1"/>
  <c r="P360" i="1" s="1"/>
  <c r="L360" i="1"/>
  <c r="O360" i="1" s="1"/>
  <c r="K360" i="1"/>
  <c r="N360" i="1" s="1"/>
  <c r="L322" i="1"/>
  <c r="O322" i="1" s="1"/>
  <c r="M322" i="1"/>
  <c r="P322" i="1" s="1"/>
  <c r="K322" i="1"/>
  <c r="N322" i="1" s="1"/>
  <c r="K27" i="1"/>
  <c r="N27" i="1" s="1"/>
  <c r="L27" i="1"/>
  <c r="O27" i="1" s="1"/>
  <c r="M51" i="1"/>
  <c r="P51" i="1" s="1"/>
  <c r="L51" i="1"/>
  <c r="O51" i="1" s="1"/>
  <c r="K51" i="1"/>
  <c r="N51" i="1" s="1"/>
  <c r="K350" i="1"/>
  <c r="N350" i="1" s="1"/>
  <c r="M350" i="1"/>
  <c r="P350" i="1" s="1"/>
  <c r="L350" i="1"/>
  <c r="O350" i="1" s="1"/>
  <c r="L115" i="1"/>
  <c r="O115" i="1" s="1"/>
  <c r="M115" i="1"/>
  <c r="P115" i="1" s="1"/>
  <c r="K115" i="1"/>
  <c r="N115" i="1" s="1"/>
  <c r="L56" i="1"/>
  <c r="O56" i="1" s="1"/>
  <c r="M56" i="1"/>
  <c r="P56" i="1" s="1"/>
  <c r="K56" i="1"/>
  <c r="N56" i="1" s="1"/>
  <c r="K358" i="1"/>
  <c r="N358" i="1" s="1"/>
  <c r="L358" i="1"/>
  <c r="O358" i="1" s="1"/>
  <c r="M358" i="1"/>
  <c r="P358" i="1" s="1"/>
  <c r="K171" i="1"/>
  <c r="N171" i="1" s="1"/>
  <c r="M171" i="1"/>
  <c r="P171" i="1" s="1"/>
  <c r="L171" i="1"/>
  <c r="O171" i="1" s="1"/>
  <c r="L20" i="1"/>
  <c r="O20" i="1" s="1"/>
  <c r="M20" i="1"/>
  <c r="P20" i="1" s="1"/>
  <c r="M27" i="1"/>
  <c r="P27" i="1" s="1"/>
  <c r="M90" i="1"/>
  <c r="P90" i="1" s="1"/>
  <c r="L90" i="1"/>
  <c r="O90" i="1" s="1"/>
  <c r="K90" i="1"/>
  <c r="N90" i="1" s="1"/>
  <c r="K352" i="1"/>
  <c r="N352" i="1" s="1"/>
  <c r="L352" i="1"/>
  <c r="O352" i="1" s="1"/>
  <c r="M352" i="1"/>
  <c r="P352" i="1" s="1"/>
  <c r="M258" i="1"/>
  <c r="P258" i="1" s="1"/>
  <c r="L258" i="1"/>
  <c r="O258" i="1" s="1"/>
  <c r="K258" i="1"/>
  <c r="N258" i="1" s="1"/>
  <c r="M237" i="1"/>
  <c r="P237" i="1" s="1"/>
  <c r="L237" i="1"/>
  <c r="O237" i="1" s="1"/>
  <c r="K237" i="1"/>
  <c r="N237" i="1" s="1"/>
  <c r="K78" i="1"/>
  <c r="N78" i="1" s="1"/>
  <c r="L78" i="1"/>
  <c r="O78" i="1" s="1"/>
  <c r="M78" i="1"/>
  <c r="P78" i="1" s="1"/>
  <c r="K277" i="1"/>
  <c r="N277" i="1" s="1"/>
  <c r="M277" i="1"/>
  <c r="P277" i="1" s="1"/>
  <c r="L277" i="1"/>
  <c r="O277" i="1" s="1"/>
  <c r="L12" i="1"/>
  <c r="O12" i="1" s="1"/>
  <c r="M12" i="1"/>
  <c r="P12" i="1" s="1"/>
  <c r="M15" i="1"/>
  <c r="P15" i="1" s="1"/>
  <c r="M356" i="1"/>
  <c r="P356" i="1" s="1"/>
  <c r="K356" i="1"/>
  <c r="N356" i="1" s="1"/>
  <c r="L356" i="1"/>
  <c r="O356" i="1" s="1"/>
  <c r="L280" i="1"/>
  <c r="O280" i="1" s="1"/>
  <c r="M280" i="1"/>
  <c r="P280" i="1" s="1"/>
  <c r="K280" i="1"/>
  <c r="N280" i="1" s="1"/>
  <c r="M338" i="1"/>
  <c r="P338" i="1" s="1"/>
  <c r="L338" i="1"/>
  <c r="O338" i="1" s="1"/>
  <c r="K338" i="1"/>
  <c r="N338" i="1" s="1"/>
  <c r="K129" i="1"/>
  <c r="N129" i="1" s="1"/>
  <c r="M129" i="1"/>
  <c r="P129" i="1" s="1"/>
  <c r="L129" i="1"/>
  <c r="O129" i="1" s="1"/>
  <c r="M282" i="1"/>
  <c r="P282" i="1" s="1"/>
  <c r="K282" i="1"/>
  <c r="N282" i="1" s="1"/>
  <c r="L282" i="1"/>
  <c r="O282" i="1" s="1"/>
  <c r="L216" i="1"/>
  <c r="O216" i="1" s="1"/>
  <c r="K216" i="1"/>
  <c r="N216" i="1" s="1"/>
  <c r="M216" i="1"/>
  <c r="P216" i="1" s="1"/>
  <c r="K289" i="1"/>
  <c r="N289" i="1" s="1"/>
  <c r="L289" i="1"/>
  <c r="O289" i="1" s="1"/>
  <c r="M289" i="1"/>
  <c r="P289" i="1" s="1"/>
  <c r="M266" i="1"/>
  <c r="P266" i="1" s="1"/>
  <c r="L266" i="1"/>
  <c r="O266" i="1" s="1"/>
  <c r="K266" i="1"/>
  <c r="N266" i="1" s="1"/>
  <c r="K109" i="1"/>
  <c r="N109" i="1" s="1"/>
  <c r="M109" i="1"/>
  <c r="P109" i="1" s="1"/>
  <c r="L109" i="1"/>
  <c r="O109" i="1" s="1"/>
  <c r="L178" i="1"/>
  <c r="O178" i="1" s="1"/>
  <c r="M178" i="1"/>
  <c r="P178" i="1" s="1"/>
  <c r="K178" i="1"/>
  <c r="N178" i="1" s="1"/>
  <c r="K21" i="1"/>
  <c r="N21" i="1" s="1"/>
  <c r="L286" i="1"/>
  <c r="O286" i="1" s="1"/>
  <c r="M286" i="1"/>
  <c r="P286" i="1" s="1"/>
  <c r="K286" i="1"/>
  <c r="N286" i="1" s="1"/>
  <c r="K116" i="1"/>
  <c r="N116" i="1" s="1"/>
  <c r="L116" i="1"/>
  <c r="O116" i="1" s="1"/>
  <c r="M116" i="1"/>
  <c r="P116" i="1" s="1"/>
  <c r="L69" i="1"/>
  <c r="O69" i="1" s="1"/>
  <c r="M69" i="1"/>
  <c r="P69" i="1" s="1"/>
  <c r="K69" i="1"/>
  <c r="N69" i="1" s="1"/>
  <c r="K297" i="1"/>
  <c r="N297" i="1" s="1"/>
  <c r="M297" i="1"/>
  <c r="P297" i="1" s="1"/>
  <c r="L297" i="1"/>
  <c r="O297" i="1" s="1"/>
  <c r="K172" i="1"/>
  <c r="N172" i="1" s="1"/>
  <c r="L172" i="1"/>
  <c r="O172" i="1" s="1"/>
  <c r="M172" i="1"/>
  <c r="P172" i="1" s="1"/>
  <c r="K75" i="1"/>
  <c r="N75" i="1" s="1"/>
  <c r="L75" i="1"/>
  <c r="O75" i="1" s="1"/>
  <c r="M75" i="1"/>
  <c r="P75" i="1" s="1"/>
  <c r="M111" i="1"/>
  <c r="P111" i="1" s="1"/>
  <c r="K111" i="1"/>
  <c r="N111" i="1" s="1"/>
  <c r="L111" i="1"/>
  <c r="O111" i="1" s="1"/>
  <c r="L252" i="1"/>
  <c r="O252" i="1" s="1"/>
  <c r="M252" i="1"/>
  <c r="P252" i="1" s="1"/>
  <c r="K252" i="1"/>
  <c r="N252" i="1" s="1"/>
  <c r="M46" i="1"/>
  <c r="P46" i="1" s="1"/>
  <c r="L46" i="1"/>
  <c r="O46" i="1" s="1"/>
  <c r="K46" i="1"/>
  <c r="N46" i="1" s="1"/>
  <c r="K128" i="1"/>
  <c r="N128" i="1" s="1"/>
  <c r="M128" i="1"/>
  <c r="P128" i="1" s="1"/>
  <c r="L128" i="1"/>
  <c r="O128" i="1" s="1"/>
  <c r="L74" i="1"/>
  <c r="O74" i="1" s="1"/>
  <c r="M74" i="1"/>
  <c r="P74" i="1" s="1"/>
  <c r="K74" i="1"/>
  <c r="N74" i="1" s="1"/>
  <c r="M275" i="1"/>
  <c r="P275" i="1" s="1"/>
  <c r="K275" i="1"/>
  <c r="N275" i="1" s="1"/>
  <c r="L275" i="1"/>
  <c r="O275" i="1" s="1"/>
  <c r="M39" i="1"/>
  <c r="P39" i="1" s="1"/>
  <c r="K39" i="1"/>
  <c r="N39" i="1" s="1"/>
  <c r="L39" i="1"/>
  <c r="O39" i="1" s="1"/>
  <c r="K346" i="1"/>
  <c r="N346" i="1" s="1"/>
  <c r="M346" i="1"/>
  <c r="P346" i="1" s="1"/>
  <c r="L346" i="1"/>
  <c r="O346" i="1" s="1"/>
  <c r="M53" i="1"/>
  <c r="P53" i="1" s="1"/>
  <c r="L53" i="1"/>
  <c r="O53" i="1" s="1"/>
  <c r="K53" i="1"/>
  <c r="N53" i="1" s="1"/>
  <c r="K117" i="1"/>
  <c r="N117" i="1" s="1"/>
  <c r="M117" i="1"/>
  <c r="P117" i="1" s="1"/>
  <c r="L117" i="1"/>
  <c r="O117" i="1" s="1"/>
  <c r="K291" i="1"/>
  <c r="N291" i="1" s="1"/>
  <c r="L291" i="1"/>
  <c r="O291" i="1" s="1"/>
  <c r="M291" i="1"/>
  <c r="P291" i="1" s="1"/>
  <c r="M324" i="1"/>
  <c r="P324" i="1" s="1"/>
  <c r="L324" i="1"/>
  <c r="O324" i="1" s="1"/>
  <c r="K324" i="1"/>
  <c r="N324" i="1" s="1"/>
  <c r="L24" i="1"/>
  <c r="O24" i="1" s="1"/>
  <c r="K24" i="1"/>
  <c r="N24" i="1" s="1"/>
  <c r="L118" i="1"/>
  <c r="O118" i="1" s="1"/>
  <c r="M118" i="1"/>
  <c r="P118" i="1" s="1"/>
  <c r="K118" i="1"/>
  <c r="N118" i="1" s="1"/>
  <c r="L47" i="1"/>
  <c r="O47" i="1" s="1"/>
  <c r="K47" i="1"/>
  <c r="N47" i="1" s="1"/>
  <c r="M47" i="1"/>
  <c r="P47" i="1" s="1"/>
  <c r="K276" i="1"/>
  <c r="N276" i="1" s="1"/>
  <c r="M276" i="1"/>
  <c r="P276" i="1" s="1"/>
  <c r="L276" i="1"/>
  <c r="O276" i="1" s="1"/>
  <c r="K144" i="1"/>
  <c r="N144" i="1" s="1"/>
  <c r="M144" i="1"/>
  <c r="P144" i="1" s="1"/>
  <c r="L144" i="1"/>
  <c r="O144" i="1" s="1"/>
  <c r="M95" i="1"/>
  <c r="P95" i="1" s="1"/>
  <c r="K95" i="1"/>
  <c r="N95" i="1" s="1"/>
  <c r="L95" i="1"/>
  <c r="O95" i="1" s="1"/>
  <c r="M130" i="1"/>
  <c r="P130" i="1" s="1"/>
  <c r="L130" i="1"/>
  <c r="O130" i="1" s="1"/>
  <c r="K130" i="1"/>
  <c r="N130" i="1" s="1"/>
  <c r="M348" i="1"/>
  <c r="P348" i="1" s="1"/>
  <c r="L348" i="1"/>
  <c r="O348" i="1" s="1"/>
  <c r="K348" i="1"/>
  <c r="N348" i="1" s="1"/>
  <c r="L220" i="1"/>
  <c r="O220" i="1" s="1"/>
  <c r="K220" i="1"/>
  <c r="N220" i="1" s="1"/>
  <c r="M220" i="1"/>
  <c r="P220" i="1" s="1"/>
  <c r="M24" i="1"/>
  <c r="P24" i="1" s="1"/>
  <c r="M23" i="1"/>
  <c r="P23" i="1" s="1"/>
  <c r="L15" i="1"/>
  <c r="O15" i="1" s="1"/>
  <c r="K15" i="1"/>
  <c r="N15" i="1" s="1"/>
  <c r="K256" i="1"/>
  <c r="N256" i="1" s="1"/>
  <c r="L256" i="1"/>
  <c r="O256" i="1" s="1"/>
  <c r="M256" i="1"/>
  <c r="P256" i="1" s="1"/>
  <c r="M261" i="1"/>
  <c r="P261" i="1" s="1"/>
  <c r="L261" i="1"/>
  <c r="O261" i="1" s="1"/>
  <c r="K261" i="1"/>
  <c r="N261" i="1" s="1"/>
  <c r="K179" i="1"/>
  <c r="N179" i="1" s="1"/>
  <c r="L179" i="1"/>
  <c r="O179" i="1" s="1"/>
  <c r="M179" i="1"/>
  <c r="P179" i="1" s="1"/>
  <c r="M296" i="1"/>
  <c r="P296" i="1" s="1"/>
  <c r="L296" i="1"/>
  <c r="O296" i="1" s="1"/>
  <c r="K296" i="1"/>
  <c r="N296" i="1" s="1"/>
  <c r="K162" i="1"/>
  <c r="N162" i="1" s="1"/>
  <c r="M162" i="1"/>
  <c r="P162" i="1" s="1"/>
  <c r="L162" i="1"/>
  <c r="O162" i="1" s="1"/>
  <c r="K250" i="1"/>
  <c r="N250" i="1" s="1"/>
  <c r="M250" i="1"/>
  <c r="P250" i="1" s="1"/>
  <c r="L250" i="1"/>
  <c r="O250" i="1" s="1"/>
  <c r="M354" i="1"/>
  <c r="P354" i="1" s="1"/>
  <c r="L354" i="1"/>
  <c r="O354" i="1" s="1"/>
  <c r="K354" i="1"/>
  <c r="N354" i="1" s="1"/>
  <c r="M72" i="1"/>
  <c r="P72" i="1" s="1"/>
  <c r="L72" i="1"/>
  <c r="O72" i="1" s="1"/>
  <c r="K72" i="1"/>
  <c r="N72" i="1" s="1"/>
  <c r="K61" i="1"/>
  <c r="N61" i="1" s="1"/>
  <c r="L61" i="1"/>
  <c r="O61" i="1" s="1"/>
  <c r="M61" i="1"/>
  <c r="P61" i="1" s="1"/>
  <c r="M30" i="1"/>
  <c r="P30" i="1" s="1"/>
  <c r="L30" i="1"/>
  <c r="O30" i="1" s="1"/>
  <c r="K30" i="1"/>
  <c r="N30" i="1" s="1"/>
  <c r="M293" i="1"/>
  <c r="P293" i="1" s="1"/>
  <c r="K293" i="1"/>
  <c r="N293" i="1" s="1"/>
  <c r="L293" i="1"/>
  <c r="O293" i="1" s="1"/>
  <c r="M326" i="1"/>
  <c r="P326" i="1" s="1"/>
  <c r="K326" i="1"/>
  <c r="N326" i="1" s="1"/>
  <c r="L326" i="1"/>
  <c r="O326" i="1" s="1"/>
  <c r="L319" i="1"/>
  <c r="O319" i="1" s="1"/>
  <c r="M319" i="1"/>
  <c r="P319" i="1" s="1"/>
  <c r="K319" i="1"/>
  <c r="N319" i="1" s="1"/>
  <c r="L269" i="1"/>
  <c r="O269" i="1" s="1"/>
  <c r="M269" i="1"/>
  <c r="P269" i="1" s="1"/>
  <c r="K269" i="1"/>
  <c r="N269" i="1" s="1"/>
  <c r="M285" i="1"/>
  <c r="P285" i="1" s="1"/>
  <c r="L285" i="1"/>
  <c r="O285" i="1" s="1"/>
  <c r="K285" i="1"/>
  <c r="N285" i="1" s="1"/>
  <c r="M146" i="1"/>
  <c r="P146" i="1" s="1"/>
  <c r="L146" i="1"/>
  <c r="O146" i="1" s="1"/>
  <c r="K146" i="1"/>
  <c r="N146" i="1" s="1"/>
  <c r="M133" i="1"/>
  <c r="P133" i="1" s="1"/>
  <c r="K133" i="1"/>
  <c r="N133" i="1" s="1"/>
  <c r="L133" i="1"/>
  <c r="O133" i="1" s="1"/>
  <c r="M100" i="1"/>
  <c r="P100" i="1" s="1"/>
  <c r="L100" i="1"/>
  <c r="O100" i="1" s="1"/>
  <c r="K100" i="1"/>
  <c r="N100" i="1" s="1"/>
  <c r="K102" i="1"/>
  <c r="N102" i="1" s="1"/>
  <c r="L102" i="1"/>
  <c r="O102" i="1" s="1"/>
  <c r="M102" i="1"/>
  <c r="P102" i="1" s="1"/>
  <c r="K137" i="1"/>
  <c r="N137" i="1" s="1"/>
  <c r="L137" i="1"/>
  <c r="O137" i="1" s="1"/>
  <c r="M137" i="1"/>
  <c r="P137" i="1" s="1"/>
  <c r="L85" i="1"/>
  <c r="O85" i="1" s="1"/>
  <c r="M85" i="1"/>
  <c r="P85" i="1" s="1"/>
  <c r="K85" i="1"/>
  <c r="N85" i="1" s="1"/>
  <c r="M77" i="1"/>
  <c r="P77" i="1" s="1"/>
  <c r="L77" i="1"/>
  <c r="O77" i="1" s="1"/>
  <c r="K77" i="1"/>
  <c r="N77" i="1" s="1"/>
  <c r="K131" i="1"/>
  <c r="N131" i="1" s="1"/>
  <c r="L131" i="1"/>
  <c r="O131" i="1" s="1"/>
  <c r="M131" i="1"/>
  <c r="P131" i="1" s="1"/>
  <c r="L302" i="1"/>
  <c r="O302" i="1" s="1"/>
  <c r="M302" i="1"/>
  <c r="P302" i="1" s="1"/>
  <c r="K302" i="1"/>
  <c r="N302" i="1" s="1"/>
  <c r="L58" i="1"/>
  <c r="O58" i="1" s="1"/>
  <c r="K58" i="1"/>
  <c r="N58" i="1" s="1"/>
  <c r="M58" i="1"/>
  <c r="P58" i="1" s="1"/>
  <c r="M335" i="1"/>
  <c r="P335" i="1" s="1"/>
  <c r="K335" i="1"/>
  <c r="N335" i="1" s="1"/>
  <c r="L335" i="1"/>
  <c r="O335" i="1" s="1"/>
  <c r="K20" i="1"/>
  <c r="N20" i="1" s="1"/>
  <c r="Q20" i="1" s="1"/>
  <c r="L173" i="1"/>
  <c r="O173" i="1" s="1"/>
  <c r="M173" i="1"/>
  <c r="P173" i="1" s="1"/>
  <c r="K173" i="1"/>
  <c r="N173" i="1" s="1"/>
  <c r="M267" i="1"/>
  <c r="P267" i="1" s="1"/>
  <c r="L267" i="1"/>
  <c r="O267" i="1" s="1"/>
  <c r="K267" i="1"/>
  <c r="N267" i="1" s="1"/>
  <c r="M66" i="1"/>
  <c r="P66" i="1" s="1"/>
  <c r="L66" i="1"/>
  <c r="O66" i="1" s="1"/>
  <c r="K66" i="1"/>
  <c r="N66" i="1" s="1"/>
  <c r="K32" i="1"/>
  <c r="N32" i="1" s="1"/>
  <c r="L32" i="1"/>
  <c r="O32" i="1" s="1"/>
  <c r="M32" i="1"/>
  <c r="P32" i="1" s="1"/>
  <c r="M127" i="1"/>
  <c r="P127" i="1" s="1"/>
  <c r="K127" i="1"/>
  <c r="N127" i="1" s="1"/>
  <c r="L127" i="1"/>
  <c r="O127" i="1" s="1"/>
  <c r="L315" i="1"/>
  <c r="O315" i="1" s="1"/>
  <c r="K315" i="1"/>
  <c r="N315" i="1" s="1"/>
  <c r="M315" i="1"/>
  <c r="P315" i="1" s="1"/>
  <c r="K307" i="1"/>
  <c r="N307" i="1" s="1"/>
  <c r="L307" i="1"/>
  <c r="O307" i="1" s="1"/>
  <c r="M307" i="1"/>
  <c r="P307" i="1" s="1"/>
  <c r="M18" i="1"/>
  <c r="P18" i="1" s="1"/>
  <c r="L18" i="1"/>
  <c r="O18" i="1" s="1"/>
  <c r="M357" i="1"/>
  <c r="P357" i="1" s="1"/>
  <c r="K357" i="1"/>
  <c r="N357" i="1" s="1"/>
  <c r="L357" i="1"/>
  <c r="O357" i="1" s="1"/>
  <c r="M328" i="1"/>
  <c r="P328" i="1" s="1"/>
  <c r="K328" i="1"/>
  <c r="N328" i="1" s="1"/>
  <c r="L328" i="1"/>
  <c r="O328" i="1" s="1"/>
  <c r="M65" i="1"/>
  <c r="P65" i="1" s="1"/>
  <c r="K65" i="1"/>
  <c r="N65" i="1" s="1"/>
  <c r="L65" i="1"/>
  <c r="O65" i="1" s="1"/>
  <c r="L175" i="1"/>
  <c r="O175" i="1" s="1"/>
  <c r="M175" i="1"/>
  <c r="P175" i="1" s="1"/>
  <c r="K175" i="1"/>
  <c r="N175" i="1" s="1"/>
  <c r="M54" i="1"/>
  <c r="P54" i="1" s="1"/>
  <c r="L54" i="1"/>
  <c r="O54" i="1" s="1"/>
  <c r="K54" i="1"/>
  <c r="N54" i="1" s="1"/>
  <c r="K247" i="1"/>
  <c r="N247" i="1" s="1"/>
  <c r="L247" i="1"/>
  <c r="O247" i="1" s="1"/>
  <c r="M247" i="1"/>
  <c r="P247" i="1" s="1"/>
  <c r="K235" i="1"/>
  <c r="N235" i="1" s="1"/>
  <c r="M235" i="1"/>
  <c r="P235" i="1" s="1"/>
  <c r="L235" i="1"/>
  <c r="O235" i="1" s="1"/>
  <c r="K284" i="1"/>
  <c r="N284" i="1" s="1"/>
  <c r="L284" i="1"/>
  <c r="O284" i="1" s="1"/>
  <c r="M284" i="1"/>
  <c r="P284" i="1" s="1"/>
  <c r="K306" i="1"/>
  <c r="N306" i="1" s="1"/>
  <c r="M306" i="1"/>
  <c r="P306" i="1" s="1"/>
  <c r="L306" i="1"/>
  <c r="O306" i="1" s="1"/>
  <c r="K234" i="1"/>
  <c r="N234" i="1" s="1"/>
  <c r="L234" i="1"/>
  <c r="O234" i="1" s="1"/>
  <c r="M234" i="1"/>
  <c r="P234" i="1" s="1"/>
  <c r="L13" i="1"/>
  <c r="O13" i="1" s="1"/>
  <c r="K13" i="1"/>
  <c r="N13" i="1" s="1"/>
  <c r="L14" i="1"/>
  <c r="O14" i="1" s="1"/>
  <c r="K14" i="1"/>
  <c r="N14" i="1" s="1"/>
  <c r="K353" i="1"/>
  <c r="N353" i="1" s="1"/>
  <c r="L353" i="1"/>
  <c r="O353" i="1" s="1"/>
  <c r="M353" i="1"/>
  <c r="P353" i="1" s="1"/>
  <c r="M31" i="1"/>
  <c r="P31" i="1" s="1"/>
  <c r="K31" i="1"/>
  <c r="N31" i="1" s="1"/>
  <c r="L31" i="1"/>
  <c r="O31" i="1" s="1"/>
  <c r="L308" i="1"/>
  <c r="O308" i="1" s="1"/>
  <c r="K308" i="1"/>
  <c r="N308" i="1" s="1"/>
  <c r="M308" i="1"/>
  <c r="P308" i="1" s="1"/>
  <c r="L45" i="1"/>
  <c r="O45" i="1" s="1"/>
  <c r="K45" i="1"/>
  <c r="N45" i="1" s="1"/>
  <c r="M45" i="1"/>
  <c r="P45" i="1" s="1"/>
  <c r="K18" i="1"/>
  <c r="N18" i="1" s="1"/>
  <c r="M11" i="1"/>
  <c r="P11" i="1" s="1"/>
  <c r="L11" i="1"/>
  <c r="O11" i="1" s="1"/>
  <c r="M194" i="1"/>
  <c r="P194" i="1" s="1"/>
  <c r="K194" i="1"/>
  <c r="N194" i="1" s="1"/>
  <c r="L194" i="1"/>
  <c r="O194" i="1" s="1"/>
  <c r="L154" i="1"/>
  <c r="O154" i="1" s="1"/>
  <c r="M154" i="1"/>
  <c r="P154" i="1" s="1"/>
  <c r="K154" i="1"/>
  <c r="N154" i="1" s="1"/>
  <c r="K153" i="1"/>
  <c r="N153" i="1" s="1"/>
  <c r="L153" i="1"/>
  <c r="O153" i="1" s="1"/>
  <c r="M153" i="1"/>
  <c r="P153" i="1" s="1"/>
  <c r="L301" i="1"/>
  <c r="O301" i="1" s="1"/>
  <c r="M301" i="1"/>
  <c r="P301" i="1" s="1"/>
  <c r="K301" i="1"/>
  <c r="N301" i="1" s="1"/>
  <c r="M107" i="1"/>
  <c r="P107" i="1" s="1"/>
  <c r="K107" i="1"/>
  <c r="N107" i="1" s="1"/>
  <c r="L107" i="1"/>
  <c r="O107" i="1" s="1"/>
  <c r="M214" i="1"/>
  <c r="P214" i="1" s="1"/>
  <c r="L214" i="1"/>
  <c r="O214" i="1" s="1"/>
  <c r="K214" i="1"/>
  <c r="N214" i="1" s="1"/>
  <c r="M40" i="1"/>
  <c r="P40" i="1" s="1"/>
  <c r="L40" i="1"/>
  <c r="O40" i="1" s="1"/>
  <c r="K40" i="1"/>
  <c r="N40" i="1" s="1"/>
  <c r="L193" i="1"/>
  <c r="O193" i="1" s="1"/>
  <c r="K193" i="1"/>
  <c r="N193" i="1" s="1"/>
  <c r="M193" i="1"/>
  <c r="P193" i="1" s="1"/>
  <c r="L230" i="1"/>
  <c r="O230" i="1" s="1"/>
  <c r="M230" i="1"/>
  <c r="P230" i="1" s="1"/>
  <c r="K230" i="1"/>
  <c r="N230" i="1" s="1"/>
  <c r="M140" i="1"/>
  <c r="P140" i="1" s="1"/>
  <c r="L140" i="1"/>
  <c r="O140" i="1" s="1"/>
  <c r="K140" i="1"/>
  <c r="N140" i="1" s="1"/>
  <c r="M312" i="1"/>
  <c r="P312" i="1" s="1"/>
  <c r="K312" i="1"/>
  <c r="N312" i="1" s="1"/>
  <c r="L312" i="1"/>
  <c r="O312" i="1" s="1"/>
  <c r="L98" i="1"/>
  <c r="O98" i="1" s="1"/>
  <c r="K98" i="1"/>
  <c r="N98" i="1" s="1"/>
  <c r="M98" i="1"/>
  <c r="P98" i="1" s="1"/>
  <c r="K119" i="1"/>
  <c r="N119" i="1" s="1"/>
  <c r="M119" i="1"/>
  <c r="P119" i="1" s="1"/>
  <c r="L119" i="1"/>
  <c r="O119" i="1" s="1"/>
  <c r="L299" i="1"/>
  <c r="O299" i="1" s="1"/>
  <c r="K299" i="1"/>
  <c r="N299" i="1" s="1"/>
  <c r="M299" i="1"/>
  <c r="P299" i="1" s="1"/>
  <c r="K294" i="1"/>
  <c r="N294" i="1" s="1"/>
  <c r="L294" i="1"/>
  <c r="O294" i="1" s="1"/>
  <c r="M294" i="1"/>
  <c r="P294" i="1" s="1"/>
  <c r="L43" i="1"/>
  <c r="O43" i="1" s="1"/>
  <c r="M43" i="1"/>
  <c r="P43" i="1" s="1"/>
  <c r="K43" i="1"/>
  <c r="N43" i="1" s="1"/>
  <c r="K271" i="1"/>
  <c r="N271" i="1" s="1"/>
  <c r="M271" i="1"/>
  <c r="P271" i="1" s="1"/>
  <c r="L271" i="1"/>
  <c r="O271" i="1" s="1"/>
  <c r="M86" i="1"/>
  <c r="P86" i="1" s="1"/>
  <c r="L86" i="1"/>
  <c r="O86" i="1" s="1"/>
  <c r="K86" i="1"/>
  <c r="N86" i="1" s="1"/>
  <c r="M122" i="1"/>
  <c r="P122" i="1" s="1"/>
  <c r="K122" i="1"/>
  <c r="N122" i="1" s="1"/>
  <c r="L122" i="1"/>
  <c r="O122" i="1" s="1"/>
  <c r="K57" i="1"/>
  <c r="N57" i="1" s="1"/>
  <c r="L57" i="1"/>
  <c r="O57" i="1" s="1"/>
  <c r="M57" i="1"/>
  <c r="P57" i="1" s="1"/>
  <c r="M213" i="1"/>
  <c r="P213" i="1" s="1"/>
  <c r="L213" i="1"/>
  <c r="O213" i="1" s="1"/>
  <c r="K213" i="1"/>
  <c r="N213" i="1" s="1"/>
  <c r="L157" i="1"/>
  <c r="O157" i="1" s="1"/>
  <c r="M157" i="1"/>
  <c r="P157" i="1" s="1"/>
  <c r="K157" i="1"/>
  <c r="N157" i="1" s="1"/>
  <c r="L240" i="1"/>
  <c r="O240" i="1" s="1"/>
  <c r="K240" i="1"/>
  <c r="N240" i="1" s="1"/>
  <c r="M240" i="1"/>
  <c r="P240" i="1" s="1"/>
  <c r="K151" i="1"/>
  <c r="N151" i="1" s="1"/>
  <c r="M151" i="1"/>
  <c r="P151" i="1" s="1"/>
  <c r="L151" i="1"/>
  <c r="O151" i="1" s="1"/>
  <c r="L209" i="1"/>
  <c r="O209" i="1" s="1"/>
  <c r="M209" i="1"/>
  <c r="P209" i="1" s="1"/>
  <c r="K209" i="1"/>
  <c r="N209" i="1" s="1"/>
  <c r="M136" i="1"/>
  <c r="P136" i="1" s="1"/>
  <c r="K136" i="1"/>
  <c r="N136" i="1" s="1"/>
  <c r="L136" i="1"/>
  <c r="O136" i="1" s="1"/>
  <c r="M29" i="1"/>
  <c r="P29" i="1" s="1"/>
  <c r="M333" i="1"/>
  <c r="P333" i="1" s="1"/>
  <c r="L333" i="1"/>
  <c r="O333" i="1" s="1"/>
  <c r="K333" i="1"/>
  <c r="N333" i="1" s="1"/>
  <c r="K112" i="1"/>
  <c r="N112" i="1" s="1"/>
  <c r="L112" i="1"/>
  <c r="O112" i="1" s="1"/>
  <c r="M112" i="1"/>
  <c r="P112" i="1" s="1"/>
  <c r="L167" i="1"/>
  <c r="O167" i="1" s="1"/>
  <c r="M167" i="1"/>
  <c r="P167" i="1" s="1"/>
  <c r="K167" i="1"/>
  <c r="N167" i="1" s="1"/>
  <c r="M204" i="1"/>
  <c r="P204" i="1" s="1"/>
  <c r="K204" i="1"/>
  <c r="N204" i="1" s="1"/>
  <c r="L204" i="1"/>
  <c r="O204" i="1" s="1"/>
  <c r="M278" i="1"/>
  <c r="P278" i="1" s="1"/>
  <c r="K278" i="1"/>
  <c r="N278" i="1" s="1"/>
  <c r="L278" i="1"/>
  <c r="O278" i="1" s="1"/>
  <c r="M314" i="1"/>
  <c r="P314" i="1" s="1"/>
  <c r="L314" i="1"/>
  <c r="O314" i="1" s="1"/>
  <c r="K314" i="1"/>
  <c r="N314" i="1" s="1"/>
  <c r="L242" i="1"/>
  <c r="O242" i="1" s="1"/>
  <c r="M242" i="1"/>
  <c r="P242" i="1" s="1"/>
  <c r="K242" i="1"/>
  <c r="N242" i="1" s="1"/>
  <c r="L208" i="1"/>
  <c r="O208" i="1" s="1"/>
  <c r="K208" i="1"/>
  <c r="N208" i="1" s="1"/>
  <c r="M208" i="1"/>
  <c r="P208" i="1" s="1"/>
  <c r="L19" i="1"/>
  <c r="O19" i="1" s="1"/>
  <c r="M19" i="1"/>
  <c r="P19" i="1" s="1"/>
  <c r="M313" i="1"/>
  <c r="P313" i="1" s="1"/>
  <c r="K313" i="1"/>
  <c r="N313" i="1" s="1"/>
  <c r="L313" i="1"/>
  <c r="O313" i="1" s="1"/>
  <c r="K320" i="1"/>
  <c r="N320" i="1" s="1"/>
  <c r="M320" i="1"/>
  <c r="P320" i="1" s="1"/>
  <c r="L320" i="1"/>
  <c r="O320" i="1" s="1"/>
  <c r="K359" i="1"/>
  <c r="N359" i="1" s="1"/>
  <c r="M359" i="1"/>
  <c r="P359" i="1" s="1"/>
  <c r="L359" i="1"/>
  <c r="O359" i="1" s="1"/>
  <c r="K147" i="1"/>
  <c r="N147" i="1" s="1"/>
  <c r="L147" i="1"/>
  <c r="O147" i="1" s="1"/>
  <c r="M147" i="1"/>
  <c r="P147" i="1" s="1"/>
  <c r="L191" i="1"/>
  <c r="O191" i="1" s="1"/>
  <c r="K191" i="1"/>
  <c r="N191" i="1" s="1"/>
  <c r="M191" i="1"/>
  <c r="P191" i="1" s="1"/>
  <c r="K143" i="1"/>
  <c r="N143" i="1" s="1"/>
  <c r="L143" i="1"/>
  <c r="O143" i="1" s="1"/>
  <c r="M143" i="1"/>
  <c r="P143" i="1" s="1"/>
  <c r="M165" i="1"/>
  <c r="P165" i="1" s="1"/>
  <c r="L165" i="1"/>
  <c r="O165" i="1" s="1"/>
  <c r="K165" i="1"/>
  <c r="N165" i="1" s="1"/>
  <c r="M290" i="1"/>
  <c r="P290" i="1" s="1"/>
  <c r="L290" i="1"/>
  <c r="O290" i="1" s="1"/>
  <c r="K290" i="1"/>
  <c r="N290" i="1" s="1"/>
  <c r="L355" i="1"/>
  <c r="O355" i="1" s="1"/>
  <c r="M355" i="1"/>
  <c r="P355" i="1" s="1"/>
  <c r="K355" i="1"/>
  <c r="N355" i="1" s="1"/>
  <c r="M188" i="1"/>
  <c r="P188" i="1" s="1"/>
  <c r="K188" i="1"/>
  <c r="N188" i="1" s="1"/>
  <c r="L188" i="1"/>
  <c r="O188" i="1" s="1"/>
  <c r="K347" i="1"/>
  <c r="N347" i="1" s="1"/>
  <c r="M347" i="1"/>
  <c r="P347" i="1" s="1"/>
  <c r="L347" i="1"/>
  <c r="O347" i="1" s="1"/>
  <c r="K38" i="1"/>
  <c r="N38" i="1" s="1"/>
  <c r="M38" i="1"/>
  <c r="P38" i="1" s="1"/>
  <c r="L38" i="1"/>
  <c r="O38" i="1" s="1"/>
  <c r="K124" i="1"/>
  <c r="N124" i="1" s="1"/>
  <c r="M124" i="1"/>
  <c r="P124" i="1" s="1"/>
  <c r="L124" i="1"/>
  <c r="O124" i="1" s="1"/>
  <c r="M121" i="1"/>
  <c r="P121" i="1" s="1"/>
  <c r="K121" i="1"/>
  <c r="N121" i="1" s="1"/>
  <c r="L121" i="1"/>
  <c r="O121" i="1" s="1"/>
  <c r="L94" i="1"/>
  <c r="O94" i="1" s="1"/>
  <c r="K94" i="1"/>
  <c r="N94" i="1" s="1"/>
  <c r="M94" i="1"/>
  <c r="P94" i="1" s="1"/>
  <c r="M292" i="1"/>
  <c r="P292" i="1" s="1"/>
  <c r="K292" i="1"/>
  <c r="N292" i="1" s="1"/>
  <c r="L292" i="1"/>
  <c r="O292" i="1" s="1"/>
  <c r="M344" i="1"/>
  <c r="P344" i="1" s="1"/>
  <c r="K344" i="1"/>
  <c r="N344" i="1" s="1"/>
  <c r="L344" i="1"/>
  <c r="O344" i="1" s="1"/>
  <c r="M238" i="1"/>
  <c r="P238" i="1" s="1"/>
  <c r="L238" i="1"/>
  <c r="O238" i="1" s="1"/>
  <c r="K238" i="1"/>
  <c r="N238" i="1" s="1"/>
  <c r="L156" i="1"/>
  <c r="O156" i="1" s="1"/>
  <c r="K156" i="1"/>
  <c r="N156" i="1" s="1"/>
  <c r="M156" i="1"/>
  <c r="P156" i="1" s="1"/>
  <c r="K361" i="1"/>
  <c r="N361" i="1" s="1"/>
  <c r="L361" i="1"/>
  <c r="O361" i="1" s="1"/>
  <c r="M361" i="1"/>
  <c r="P361" i="1" s="1"/>
  <c r="M260" i="1"/>
  <c r="P260" i="1" s="1"/>
  <c r="K260" i="1"/>
  <c r="N260" i="1" s="1"/>
  <c r="L260" i="1"/>
  <c r="O260" i="1" s="1"/>
  <c r="L245" i="1"/>
  <c r="O245" i="1" s="1"/>
  <c r="M245" i="1"/>
  <c r="P245" i="1" s="1"/>
  <c r="K245" i="1"/>
  <c r="N245" i="1" s="1"/>
  <c r="M67" i="1"/>
  <c r="P67" i="1" s="1"/>
  <c r="L67" i="1"/>
  <c r="O67" i="1" s="1"/>
  <c r="K67" i="1"/>
  <c r="N67" i="1" s="1"/>
  <c r="L182" i="1"/>
  <c r="O182" i="1" s="1"/>
  <c r="K182" i="1"/>
  <c r="N182" i="1" s="1"/>
  <c r="M182" i="1"/>
  <c r="P182" i="1" s="1"/>
  <c r="M264" i="1"/>
  <c r="P264" i="1" s="1"/>
  <c r="L264" i="1"/>
  <c r="O264" i="1" s="1"/>
  <c r="K264" i="1"/>
  <c r="N264" i="1" s="1"/>
  <c r="M120" i="1"/>
  <c r="P120" i="1" s="1"/>
  <c r="K120" i="1"/>
  <c r="N120" i="1" s="1"/>
  <c r="L120" i="1"/>
  <c r="O120" i="1" s="1"/>
  <c r="L48" i="1"/>
  <c r="O48" i="1" s="1"/>
  <c r="M48" i="1"/>
  <c r="P48" i="1" s="1"/>
  <c r="K48" i="1"/>
  <c r="N48" i="1" s="1"/>
  <c r="K340" i="1"/>
  <c r="N340" i="1" s="1"/>
  <c r="M340" i="1"/>
  <c r="P340" i="1" s="1"/>
  <c r="L340" i="1"/>
  <c r="O340" i="1" s="1"/>
  <c r="L203" i="1"/>
  <c r="O203" i="1" s="1"/>
  <c r="M203" i="1"/>
  <c r="P203" i="1" s="1"/>
  <c r="K203" i="1"/>
  <c r="N203" i="1" s="1"/>
  <c r="K42" i="1"/>
  <c r="N42" i="1" s="1"/>
  <c r="M42" i="1"/>
  <c r="P42" i="1" s="1"/>
  <c r="L42" i="1"/>
  <c r="O42" i="1" s="1"/>
  <c r="M106" i="1"/>
  <c r="P106" i="1" s="1"/>
  <c r="K106" i="1"/>
  <c r="N106" i="1" s="1"/>
  <c r="L106" i="1"/>
  <c r="O106" i="1" s="1"/>
  <c r="K168" i="1"/>
  <c r="N168" i="1" s="1"/>
  <c r="M168" i="1"/>
  <c r="P168" i="1" s="1"/>
  <c r="L168" i="1"/>
  <c r="O168" i="1" s="1"/>
  <c r="AD29" i="1"/>
  <c r="AC29" i="1"/>
  <c r="AB29" i="1"/>
  <c r="AD83" i="1"/>
  <c r="AC83" i="1"/>
  <c r="AB83" i="1"/>
  <c r="AD287" i="1"/>
  <c r="AB287" i="1"/>
  <c r="AC287" i="1"/>
  <c r="AD223" i="1"/>
  <c r="AB223" i="1"/>
  <c r="AC223" i="1"/>
  <c r="AC145" i="1"/>
  <c r="AD145" i="1"/>
  <c r="AB145" i="1"/>
  <c r="AB261" i="1"/>
  <c r="AD261" i="1"/>
  <c r="AC261" i="1"/>
  <c r="S311" i="1"/>
  <c r="V311" i="1" s="1"/>
  <c r="S357" i="1"/>
  <c r="V357" i="1" s="1"/>
  <c r="S101" i="1"/>
  <c r="V101" i="1" s="1"/>
  <c r="S139" i="1"/>
  <c r="V139" i="1" s="1"/>
  <c r="S94" i="1"/>
  <c r="V94" i="1" s="1"/>
  <c r="S159" i="1"/>
  <c r="V159" i="1" s="1"/>
  <c r="T155" i="1"/>
  <c r="X155" i="1" s="1"/>
  <c r="Z155" i="1" s="1"/>
  <c r="AF155" i="1" s="1"/>
  <c r="Y155" i="1"/>
  <c r="Y216" i="1"/>
  <c r="T216" i="1"/>
  <c r="X216" i="1" s="1"/>
  <c r="Z216" i="1" s="1"/>
  <c r="AF216" i="1" s="1"/>
  <c r="Y327" i="1"/>
  <c r="T327" i="1"/>
  <c r="X327" i="1" s="1"/>
  <c r="Z327" i="1" s="1"/>
  <c r="AF327" i="1" s="1"/>
  <c r="T350" i="1"/>
  <c r="X350" i="1" s="1"/>
  <c r="Z350" i="1" s="1"/>
  <c r="AF350" i="1" s="1"/>
  <c r="Y350" i="1"/>
  <c r="AC60" i="1"/>
  <c r="AB60" i="1"/>
  <c r="AD60" i="1"/>
  <c r="AD89" i="1"/>
  <c r="AC89" i="1"/>
  <c r="AB89" i="1"/>
  <c r="AD79" i="1"/>
  <c r="AB79" i="1"/>
  <c r="AC79" i="1"/>
  <c r="AD231" i="1"/>
  <c r="AC231" i="1"/>
  <c r="AB231" i="1"/>
  <c r="AD327" i="1"/>
  <c r="AB327" i="1"/>
  <c r="AC327" i="1"/>
  <c r="AC178" i="1"/>
  <c r="AB178" i="1"/>
  <c r="AD178" i="1"/>
  <c r="AD211" i="1"/>
  <c r="AB211" i="1"/>
  <c r="AC211" i="1"/>
  <c r="AB96" i="1"/>
  <c r="AC96" i="1"/>
  <c r="AD96" i="1"/>
  <c r="AB136" i="1"/>
  <c r="AC136" i="1"/>
  <c r="AD136" i="1"/>
  <c r="AC167" i="1"/>
  <c r="AD167" i="1"/>
  <c r="AB167" i="1"/>
  <c r="AB246" i="1"/>
  <c r="AC246" i="1"/>
  <c r="AD246" i="1"/>
  <c r="AB263" i="1"/>
  <c r="AD263" i="1"/>
  <c r="AC263" i="1"/>
  <c r="AC234" i="1"/>
  <c r="AB234" i="1"/>
  <c r="AD234" i="1"/>
  <c r="AD114" i="1"/>
  <c r="AB114" i="1"/>
  <c r="AC114" i="1"/>
  <c r="AD146" i="1"/>
  <c r="AC146" i="1"/>
  <c r="AB146" i="1"/>
  <c r="AD15" i="1"/>
  <c r="AB15" i="1"/>
  <c r="AC15" i="1"/>
  <c r="AD184" i="1"/>
  <c r="AB184" i="1"/>
  <c r="AC184" i="1"/>
  <c r="AB160" i="1"/>
  <c r="AC160" i="1"/>
  <c r="AD160" i="1"/>
  <c r="AD131" i="1"/>
  <c r="AC131" i="1"/>
  <c r="AB131" i="1"/>
  <c r="AD329" i="1"/>
  <c r="AC329" i="1"/>
  <c r="AB329" i="1"/>
  <c r="AD109" i="1"/>
  <c r="AB109" i="1"/>
  <c r="AC109" i="1"/>
  <c r="AD210" i="1"/>
  <c r="AC210" i="1"/>
  <c r="AB210" i="1"/>
  <c r="AD325" i="1"/>
  <c r="AB325" i="1"/>
  <c r="AC325" i="1"/>
  <c r="AD214" i="1"/>
  <c r="AB214" i="1"/>
  <c r="AC214" i="1"/>
  <c r="AD139" i="1"/>
  <c r="AC139" i="1"/>
  <c r="AB139" i="1"/>
  <c r="AD129" i="1"/>
  <c r="AB129" i="1"/>
  <c r="AC129" i="1"/>
  <c r="AC353" i="1"/>
  <c r="AB353" i="1"/>
  <c r="AD353" i="1"/>
  <c r="AD301" i="1"/>
  <c r="AB301" i="1"/>
  <c r="AC301" i="1"/>
  <c r="AD279" i="1"/>
  <c r="AC279" i="1"/>
  <c r="AB279" i="1"/>
  <c r="AD81" i="1"/>
  <c r="AB81" i="1"/>
  <c r="AC81" i="1"/>
  <c r="AD26" i="1"/>
  <c r="AB26" i="1"/>
  <c r="AC26" i="1"/>
  <c r="AD10" i="1"/>
  <c r="AC10" i="1"/>
  <c r="AB10" i="1"/>
  <c r="AD284" i="1"/>
  <c r="AC284" i="1"/>
  <c r="AB284" i="1"/>
  <c r="AD281" i="1"/>
  <c r="AB281" i="1"/>
  <c r="AC281" i="1"/>
  <c r="AD332" i="1"/>
  <c r="AC332" i="1"/>
  <c r="AB332" i="1"/>
  <c r="AD194" i="1"/>
  <c r="AB194" i="1"/>
  <c r="AC194" i="1"/>
  <c r="AD53" i="1"/>
  <c r="AC53" i="1"/>
  <c r="AB53" i="1"/>
  <c r="AD315" i="1"/>
  <c r="AB315" i="1"/>
  <c r="AC315" i="1"/>
  <c r="AD162" i="1"/>
  <c r="AC162" i="1"/>
  <c r="AB162" i="1"/>
  <c r="AD361" i="1"/>
  <c r="AB361" i="1"/>
  <c r="AC361" i="1"/>
  <c r="AD224" i="1"/>
  <c r="AB224" i="1"/>
  <c r="AC224" i="1"/>
  <c r="AD294" i="1"/>
  <c r="AC294" i="1"/>
  <c r="AB294" i="1"/>
  <c r="AD22" i="1"/>
  <c r="AB22" i="1"/>
  <c r="AC22" i="1"/>
  <c r="AD232" i="1"/>
  <c r="AC232" i="1"/>
  <c r="AB232" i="1"/>
  <c r="S351" i="1"/>
  <c r="V351" i="1" s="1"/>
  <c r="S316" i="1"/>
  <c r="V316" i="1" s="1"/>
  <c r="S58" i="1"/>
  <c r="V58" i="1" s="1"/>
  <c r="S39" i="1"/>
  <c r="V39" i="1" s="1"/>
  <c r="S17" i="1"/>
  <c r="V17" i="1" s="1"/>
  <c r="S128" i="1"/>
  <c r="V128" i="1" s="1"/>
  <c r="S88" i="1"/>
  <c r="V88" i="1" s="1"/>
  <c r="S318" i="1"/>
  <c r="V318" i="1" s="1"/>
  <c r="S217" i="1"/>
  <c r="V217" i="1" s="1"/>
  <c r="S346" i="1"/>
  <c r="V346" i="1" s="1"/>
  <c r="S334" i="1"/>
  <c r="V334" i="1" s="1"/>
  <c r="S253" i="1"/>
  <c r="V253" i="1" s="1"/>
  <c r="S26" i="1"/>
  <c r="V26" i="1" s="1"/>
  <c r="S208" i="1"/>
  <c r="V208" i="1" s="1"/>
  <c r="S84" i="1"/>
  <c r="V84" i="1" s="1"/>
  <c r="S322" i="1"/>
  <c r="V322" i="1" s="1"/>
  <c r="S328" i="1"/>
  <c r="V328" i="1" s="1"/>
  <c r="S113" i="1"/>
  <c r="V113" i="1" s="1"/>
  <c r="S247" i="1"/>
  <c r="V247" i="1" s="1"/>
  <c r="S51" i="1"/>
  <c r="V51" i="1" s="1"/>
  <c r="S358" i="1"/>
  <c r="V358" i="1" s="1"/>
  <c r="S309" i="1"/>
  <c r="V309" i="1" s="1"/>
  <c r="S248" i="1"/>
  <c r="V248" i="1" s="1"/>
  <c r="S154" i="1"/>
  <c r="V154" i="1" s="1"/>
  <c r="S106" i="1"/>
  <c r="V106" i="1" s="1"/>
  <c r="S153" i="1"/>
  <c r="V153" i="1" s="1"/>
  <c r="S281" i="1"/>
  <c r="V281" i="1" s="1"/>
  <c r="S336" i="1"/>
  <c r="V336" i="1" s="1"/>
  <c r="S200" i="1"/>
  <c r="V200" i="1" s="1"/>
  <c r="S299" i="1"/>
  <c r="V299" i="1" s="1"/>
  <c r="S126" i="1"/>
  <c r="V126" i="1" s="1"/>
  <c r="S231" i="1"/>
  <c r="V231" i="1" s="1"/>
  <c r="S41" i="1"/>
  <c r="V41" i="1" s="1"/>
  <c r="S266" i="1"/>
  <c r="V266" i="1" s="1"/>
  <c r="S143" i="1"/>
  <c r="V143" i="1" s="1"/>
  <c r="S331" i="1"/>
  <c r="V331" i="1" s="1"/>
  <c r="S52" i="1"/>
  <c r="V52" i="1" s="1"/>
  <c r="S337" i="1"/>
  <c r="V337" i="1" s="1"/>
  <c r="S353" i="1"/>
  <c r="V353" i="1" s="1"/>
  <c r="S188" i="1"/>
  <c r="V188" i="1" s="1"/>
  <c r="S335" i="1"/>
  <c r="V335" i="1" s="1"/>
  <c r="S230" i="1"/>
  <c r="V230" i="1" s="1"/>
  <c r="S277" i="1"/>
  <c r="V277" i="1" s="1"/>
  <c r="S142" i="1"/>
  <c r="V142" i="1" s="1"/>
  <c r="T210" i="1"/>
  <c r="X210" i="1" s="1"/>
  <c r="Z210" i="1" s="1"/>
  <c r="AF210" i="1" s="1"/>
  <c r="Y210" i="1"/>
  <c r="T256" i="1"/>
  <c r="X256" i="1" s="1"/>
  <c r="Z256" i="1" s="1"/>
  <c r="AF256" i="1" s="1"/>
  <c r="Y256" i="1"/>
  <c r="T234" i="1"/>
  <c r="X234" i="1" s="1"/>
  <c r="Z234" i="1" s="1"/>
  <c r="AF234" i="1" s="1"/>
  <c r="Y234" i="1"/>
  <c r="T98" i="1"/>
  <c r="X98" i="1" s="1"/>
  <c r="Z98" i="1" s="1"/>
  <c r="AF98" i="1" s="1"/>
  <c r="Y98" i="1"/>
  <c r="T212" i="1"/>
  <c r="X212" i="1" s="1"/>
  <c r="Z212" i="1" s="1"/>
  <c r="AF212" i="1" s="1"/>
  <c r="Y212" i="1"/>
  <c r="Y54" i="1"/>
  <c r="T54" i="1"/>
  <c r="X54" i="1" s="1"/>
  <c r="Z54" i="1" s="1"/>
  <c r="AF54" i="1" s="1"/>
  <c r="Y340" i="1"/>
  <c r="T340" i="1"/>
  <c r="X340" i="1" s="1"/>
  <c r="Z340" i="1" s="1"/>
  <c r="AF340" i="1" s="1"/>
  <c r="T266" i="1"/>
  <c r="X266" i="1" s="1"/>
  <c r="Z266" i="1" s="1"/>
  <c r="AF266" i="1" s="1"/>
  <c r="Y266" i="1"/>
  <c r="T109" i="1"/>
  <c r="X109" i="1" s="1"/>
  <c r="Z109" i="1" s="1"/>
  <c r="AF109" i="1" s="1"/>
  <c r="Y109" i="1"/>
  <c r="T235" i="1"/>
  <c r="X235" i="1" s="1"/>
  <c r="Z235" i="1" s="1"/>
  <c r="AF235" i="1" s="1"/>
  <c r="Y235" i="1"/>
  <c r="Y209" i="1"/>
  <c r="T209" i="1"/>
  <c r="X209" i="1" s="1"/>
  <c r="Z209" i="1" s="1"/>
  <c r="AF209" i="1" s="1"/>
  <c r="T42" i="1"/>
  <c r="X42" i="1" s="1"/>
  <c r="Z42" i="1" s="1"/>
  <c r="AF42" i="1" s="1"/>
  <c r="Y42" i="1"/>
  <c r="Y16" i="1"/>
  <c r="T16" i="1"/>
  <c r="X16" i="1" s="1"/>
  <c r="Z16" i="1" s="1"/>
  <c r="AF16" i="1" s="1"/>
  <c r="Y272" i="1"/>
  <c r="T272" i="1"/>
  <c r="X272" i="1" s="1"/>
  <c r="Z272" i="1" s="1"/>
  <c r="AF272" i="1" s="1"/>
  <c r="Y103" i="1"/>
  <c r="T103" i="1"/>
  <c r="X103" i="1" s="1"/>
  <c r="Z103" i="1" s="1"/>
  <c r="AF103" i="1" s="1"/>
  <c r="T76" i="1"/>
  <c r="X76" i="1" s="1"/>
  <c r="Z76" i="1" s="1"/>
  <c r="AF76" i="1" s="1"/>
  <c r="Y76" i="1"/>
  <c r="T361" i="1"/>
  <c r="X361" i="1" s="1"/>
  <c r="Z361" i="1" s="1"/>
  <c r="AF361" i="1" s="1"/>
  <c r="Y361" i="1"/>
  <c r="Y114" i="1"/>
  <c r="T114" i="1"/>
  <c r="X114" i="1" s="1"/>
  <c r="Z114" i="1" s="1"/>
  <c r="AF114" i="1" s="1"/>
  <c r="Y125" i="1"/>
  <c r="T125" i="1"/>
  <c r="X125" i="1" s="1"/>
  <c r="Z125" i="1" s="1"/>
  <c r="AF125" i="1" s="1"/>
  <c r="Y268" i="1"/>
  <c r="T268" i="1"/>
  <c r="X268" i="1" s="1"/>
  <c r="Z268" i="1" s="1"/>
  <c r="AF268" i="1" s="1"/>
  <c r="T206" i="1"/>
  <c r="X206" i="1" s="1"/>
  <c r="Z206" i="1" s="1"/>
  <c r="AF206" i="1" s="1"/>
  <c r="Y206" i="1"/>
  <c r="Y236" i="1"/>
  <c r="T236" i="1"/>
  <c r="X236" i="1" s="1"/>
  <c r="Z236" i="1" s="1"/>
  <c r="AF236" i="1" s="1"/>
  <c r="T162" i="1"/>
  <c r="X162" i="1" s="1"/>
  <c r="Z162" i="1" s="1"/>
  <c r="AF162" i="1" s="1"/>
  <c r="Y162" i="1"/>
  <c r="Y315" i="1"/>
  <c r="T315" i="1"/>
  <c r="X315" i="1" s="1"/>
  <c r="Z315" i="1" s="1"/>
  <c r="AF315" i="1" s="1"/>
  <c r="Y63" i="1"/>
  <c r="T63" i="1"/>
  <c r="X63" i="1" s="1"/>
  <c r="Z63" i="1" s="1"/>
  <c r="AF63" i="1" s="1"/>
  <c r="T184" i="1"/>
  <c r="X184" i="1" s="1"/>
  <c r="Z184" i="1" s="1"/>
  <c r="AF184" i="1" s="1"/>
  <c r="Y184" i="1"/>
  <c r="T191" i="1"/>
  <c r="X191" i="1" s="1"/>
  <c r="Z191" i="1" s="1"/>
  <c r="AF191" i="1" s="1"/>
  <c r="Y191" i="1"/>
  <c r="Y11" i="1"/>
  <c r="T11" i="1"/>
  <c r="X11" i="1" s="1"/>
  <c r="Z11" i="1" s="1"/>
  <c r="AF11" i="1" s="1"/>
  <c r="Y121" i="1"/>
  <c r="T121" i="1"/>
  <c r="X121" i="1" s="1"/>
  <c r="Z121" i="1" s="1"/>
  <c r="AF121" i="1" s="1"/>
  <c r="Y192" i="1"/>
  <c r="T192" i="1"/>
  <c r="X192" i="1" s="1"/>
  <c r="Z192" i="1" s="1"/>
  <c r="AF192" i="1" s="1"/>
  <c r="T359" i="1"/>
  <c r="X359" i="1" s="1"/>
  <c r="Z359" i="1" s="1"/>
  <c r="AF359" i="1" s="1"/>
  <c r="Y359" i="1"/>
  <c r="T231" i="1"/>
  <c r="X231" i="1" s="1"/>
  <c r="Z231" i="1" s="1"/>
  <c r="AF231" i="1" s="1"/>
  <c r="Y231" i="1"/>
  <c r="T119" i="1"/>
  <c r="X119" i="1" s="1"/>
  <c r="Z119" i="1" s="1"/>
  <c r="AF119" i="1" s="1"/>
  <c r="Y119" i="1"/>
  <c r="Y265" i="1"/>
  <c r="T265" i="1"/>
  <c r="X265" i="1" s="1"/>
  <c r="Z265" i="1" s="1"/>
  <c r="AF265" i="1" s="1"/>
  <c r="T79" i="1"/>
  <c r="X79" i="1" s="1"/>
  <c r="Z79" i="1" s="1"/>
  <c r="AF79" i="1" s="1"/>
  <c r="Y79" i="1"/>
  <c r="T325" i="1"/>
  <c r="X325" i="1" s="1"/>
  <c r="Z325" i="1" s="1"/>
  <c r="AF325" i="1" s="1"/>
  <c r="Y325" i="1"/>
  <c r="Y185" i="1"/>
  <c r="T185" i="1"/>
  <c r="X185" i="1" s="1"/>
  <c r="Z185" i="1" s="1"/>
  <c r="AF185" i="1" s="1"/>
  <c r="T89" i="1"/>
  <c r="X89" i="1" s="1"/>
  <c r="Z89" i="1" s="1"/>
  <c r="AF89" i="1" s="1"/>
  <c r="Y89" i="1"/>
  <c r="Y228" i="1"/>
  <c r="T228" i="1"/>
  <c r="X228" i="1" s="1"/>
  <c r="Z228" i="1" s="1"/>
  <c r="AF228" i="1" s="1"/>
  <c r="T131" i="1"/>
  <c r="X131" i="1" s="1"/>
  <c r="Z131" i="1" s="1"/>
  <c r="AF131" i="1" s="1"/>
  <c r="Y131" i="1"/>
  <c r="Y152" i="1"/>
  <c r="T152" i="1"/>
  <c r="X152" i="1" s="1"/>
  <c r="Z152" i="1" s="1"/>
  <c r="AF152" i="1" s="1"/>
  <c r="Y151" i="1"/>
  <c r="T151" i="1"/>
  <c r="X151" i="1" s="1"/>
  <c r="Z151" i="1" s="1"/>
  <c r="AF151" i="1" s="1"/>
  <c r="T297" i="1"/>
  <c r="X297" i="1" s="1"/>
  <c r="Z297" i="1" s="1"/>
  <c r="AF297" i="1" s="1"/>
  <c r="Y297" i="1"/>
  <c r="Y196" i="1"/>
  <c r="T196" i="1"/>
  <c r="X196" i="1" s="1"/>
  <c r="Z196" i="1" s="1"/>
  <c r="AF196" i="1" s="1"/>
  <c r="AB338" i="1"/>
  <c r="AD338" i="1"/>
  <c r="AC338" i="1"/>
  <c r="AD66" i="1"/>
  <c r="AC66" i="1"/>
  <c r="AB66" i="1"/>
  <c r="AD320" i="1"/>
  <c r="AB320" i="1"/>
  <c r="AC320" i="1"/>
  <c r="AB277" i="1"/>
  <c r="AD277" i="1"/>
  <c r="AC277" i="1"/>
  <c r="AC46" i="1"/>
  <c r="AD46" i="1"/>
  <c r="AB46" i="1"/>
  <c r="AC197" i="1"/>
  <c r="AD197" i="1"/>
  <c r="AB197" i="1"/>
  <c r="S314" i="1"/>
  <c r="V314" i="1" s="1"/>
  <c r="S111" i="1"/>
  <c r="V111" i="1" s="1"/>
  <c r="S361" i="1"/>
  <c r="V361" i="1" s="1"/>
  <c r="AE361" i="1" s="1"/>
  <c r="S329" i="1"/>
  <c r="V329" i="1" s="1"/>
  <c r="T64" i="1"/>
  <c r="X64" i="1" s="1"/>
  <c r="Z64" i="1" s="1"/>
  <c r="AF64" i="1" s="1"/>
  <c r="Y64" i="1"/>
  <c r="T360" i="1"/>
  <c r="X360" i="1" s="1"/>
  <c r="Z360" i="1" s="1"/>
  <c r="AF360" i="1" s="1"/>
  <c r="Y360" i="1"/>
  <c r="T10" i="1"/>
  <c r="X10" i="1" s="1"/>
  <c r="Z10" i="1" s="1"/>
  <c r="AF10" i="1" s="1"/>
  <c r="Y10" i="1"/>
  <c r="Y88" i="1"/>
  <c r="T88" i="1"/>
  <c r="X88" i="1" s="1"/>
  <c r="Z88" i="1" s="1"/>
  <c r="AF88" i="1" s="1"/>
  <c r="T293" i="1"/>
  <c r="X293" i="1" s="1"/>
  <c r="Z293" i="1" s="1"/>
  <c r="AF293" i="1" s="1"/>
  <c r="Y293" i="1"/>
  <c r="T277" i="1"/>
  <c r="X277" i="1" s="1"/>
  <c r="Z277" i="1" s="1"/>
  <c r="AF277" i="1" s="1"/>
  <c r="Y277" i="1"/>
  <c r="AD183" i="1"/>
  <c r="AB183" i="1"/>
  <c r="AC183" i="1"/>
  <c r="AD220" i="1"/>
  <c r="AB220" i="1"/>
  <c r="AC220" i="1"/>
  <c r="AD115" i="1"/>
  <c r="AG115" i="1" s="1"/>
  <c r="AB115" i="1"/>
  <c r="AC115" i="1"/>
  <c r="AB112" i="1"/>
  <c r="AC112" i="1"/>
  <c r="AD112" i="1"/>
  <c r="AD163" i="1"/>
  <c r="AC163" i="1"/>
  <c r="AB163" i="1"/>
  <c r="AC165" i="1"/>
  <c r="AB165" i="1"/>
  <c r="AD165" i="1"/>
  <c r="AD99" i="1"/>
  <c r="AB99" i="1"/>
  <c r="AC99" i="1"/>
  <c r="AB98" i="1"/>
  <c r="AD98" i="1"/>
  <c r="AG98" i="1" s="1"/>
  <c r="AC98" i="1"/>
  <c r="AD80" i="1"/>
  <c r="AC80" i="1"/>
  <c r="AB80" i="1"/>
  <c r="AD108" i="1"/>
  <c r="AB108" i="1"/>
  <c r="AC108" i="1"/>
  <c r="AD255" i="1"/>
  <c r="AG255" i="1" s="1"/>
  <c r="AB255" i="1"/>
  <c r="AC255" i="1"/>
  <c r="AD69" i="1"/>
  <c r="AB69" i="1"/>
  <c r="AC69" i="1"/>
  <c r="AD36" i="1"/>
  <c r="AB36" i="1"/>
  <c r="AC36" i="1"/>
  <c r="AD189" i="1"/>
  <c r="AC189" i="1"/>
  <c r="AB189" i="1"/>
  <c r="AD77" i="1"/>
  <c r="AB77" i="1"/>
  <c r="AC77" i="1"/>
  <c r="AD266" i="1"/>
  <c r="AC266" i="1"/>
  <c r="AB266" i="1"/>
  <c r="AD199" i="1"/>
  <c r="AB199" i="1"/>
  <c r="AC199" i="1"/>
  <c r="AC63" i="1"/>
  <c r="AD63" i="1"/>
  <c r="AB63" i="1"/>
  <c r="AD176" i="1"/>
  <c r="AG176" i="1" s="1"/>
  <c r="AB176" i="1"/>
  <c r="AC176" i="1"/>
  <c r="AD172" i="1"/>
  <c r="AB172" i="1"/>
  <c r="AC172" i="1"/>
  <c r="AD345" i="1"/>
  <c r="AC345" i="1"/>
  <c r="AB345" i="1"/>
  <c r="AB149" i="1"/>
  <c r="AD149" i="1"/>
  <c r="AC149" i="1"/>
  <c r="AD97" i="1"/>
  <c r="AB97" i="1"/>
  <c r="AC97" i="1"/>
  <c r="AD233" i="1"/>
  <c r="AB233" i="1"/>
  <c r="AC233" i="1"/>
  <c r="AD256" i="1"/>
  <c r="AB256" i="1"/>
  <c r="AC256" i="1"/>
  <c r="AD272" i="1"/>
  <c r="AC272" i="1"/>
  <c r="AB272" i="1"/>
  <c r="AB273" i="1"/>
  <c r="AD273" i="1"/>
  <c r="AC273" i="1"/>
  <c r="AD154" i="1"/>
  <c r="AB154" i="1"/>
  <c r="AC154" i="1"/>
  <c r="AD314" i="1"/>
  <c r="AC314" i="1"/>
  <c r="AB314" i="1"/>
  <c r="AD271" i="1"/>
  <c r="AB271" i="1"/>
  <c r="AC271" i="1"/>
  <c r="AB87" i="1"/>
  <c r="AD87" i="1"/>
  <c r="AC87" i="1"/>
  <c r="AD12" i="1"/>
  <c r="AC12" i="1"/>
  <c r="AB12" i="1"/>
  <c r="AD56" i="1"/>
  <c r="AB56" i="1"/>
  <c r="AC56" i="1"/>
  <c r="AD241" i="1"/>
  <c r="AB241" i="1"/>
  <c r="AC241" i="1"/>
  <c r="AD32" i="1"/>
  <c r="AG32" i="1" s="1"/>
  <c r="AB32" i="1"/>
  <c r="AC32" i="1"/>
  <c r="AD326" i="1"/>
  <c r="AB326" i="1"/>
  <c r="AC326" i="1"/>
  <c r="AD208" i="1"/>
  <c r="AB208" i="1"/>
  <c r="AC208" i="1"/>
  <c r="AD72" i="1"/>
  <c r="AB72" i="1"/>
  <c r="AC72" i="1"/>
  <c r="AD292" i="1"/>
  <c r="AB292" i="1"/>
  <c r="AC292" i="1"/>
  <c r="AD276" i="1"/>
  <c r="AB276" i="1"/>
  <c r="AC276" i="1"/>
  <c r="AD335" i="1"/>
  <c r="AB335" i="1"/>
  <c r="AC335" i="1"/>
  <c r="AD221" i="1"/>
  <c r="AC221" i="1"/>
  <c r="AB221" i="1"/>
  <c r="AD289" i="1"/>
  <c r="AC289" i="1"/>
  <c r="AB289" i="1"/>
  <c r="AD239" i="1"/>
  <c r="AB239" i="1"/>
  <c r="AC239" i="1"/>
  <c r="S243" i="1"/>
  <c r="V243" i="1" s="1"/>
  <c r="S162" i="1"/>
  <c r="V162" i="1" s="1"/>
  <c r="S36" i="1"/>
  <c r="V36" i="1" s="1"/>
  <c r="S262" i="1"/>
  <c r="V262" i="1" s="1"/>
  <c r="S206" i="1"/>
  <c r="V206" i="1" s="1"/>
  <c r="S350" i="1"/>
  <c r="V350" i="1" s="1"/>
  <c r="S302" i="1"/>
  <c r="V302" i="1" s="1"/>
  <c r="S28" i="1"/>
  <c r="V28" i="1" s="1"/>
  <c r="S222" i="1"/>
  <c r="V222" i="1" s="1"/>
  <c r="S305" i="1"/>
  <c r="V305" i="1" s="1"/>
  <c r="S213" i="1"/>
  <c r="V213" i="1" s="1"/>
  <c r="S60" i="1"/>
  <c r="V60" i="1" s="1"/>
  <c r="S61" i="1"/>
  <c r="V61" i="1" s="1"/>
  <c r="S250" i="1"/>
  <c r="V250" i="1" s="1"/>
  <c r="S315" i="1"/>
  <c r="V315" i="1" s="1"/>
  <c r="S228" i="1"/>
  <c r="V228" i="1" s="1"/>
  <c r="S38" i="1"/>
  <c r="V38" i="1" s="1"/>
  <c r="S137" i="1"/>
  <c r="V137" i="1" s="1"/>
  <c r="S359" i="1"/>
  <c r="V359" i="1" s="1"/>
  <c r="S216" i="1"/>
  <c r="V216" i="1" s="1"/>
  <c r="S173" i="1"/>
  <c r="V173" i="1" s="1"/>
  <c r="S312" i="1"/>
  <c r="V312" i="1" s="1"/>
  <c r="S109" i="1"/>
  <c r="V109" i="1" s="1"/>
  <c r="AE109" i="1" s="1"/>
  <c r="S86" i="1"/>
  <c r="V86" i="1" s="1"/>
  <c r="S85" i="1"/>
  <c r="V85" i="1" s="1"/>
  <c r="S291" i="1"/>
  <c r="V291" i="1" s="1"/>
  <c r="S356" i="1"/>
  <c r="V356" i="1" s="1"/>
  <c r="S37" i="1"/>
  <c r="V37" i="1" s="1"/>
  <c r="S83" i="1"/>
  <c r="V83" i="1" s="1"/>
  <c r="S78" i="1"/>
  <c r="V78" i="1" s="1"/>
  <c r="S192" i="1"/>
  <c r="V192" i="1" s="1"/>
  <c r="S279" i="1"/>
  <c r="V279" i="1" s="1"/>
  <c r="S297" i="1"/>
  <c r="V297" i="1" s="1"/>
  <c r="S321" i="1"/>
  <c r="V321" i="1" s="1"/>
  <c r="S240" i="1"/>
  <c r="V240" i="1" s="1"/>
  <c r="S148" i="1"/>
  <c r="V148" i="1" s="1"/>
  <c r="S95" i="1"/>
  <c r="V95" i="1" s="1"/>
  <c r="S140" i="1"/>
  <c r="V140" i="1" s="1"/>
  <c r="S320" i="1"/>
  <c r="V320" i="1" s="1"/>
  <c r="S117" i="1"/>
  <c r="V117" i="1" s="1"/>
  <c r="S11" i="1"/>
  <c r="V11" i="1" s="1"/>
  <c r="S190" i="1"/>
  <c r="V190" i="1" s="1"/>
  <c r="S138" i="1"/>
  <c r="V138" i="1" s="1"/>
  <c r="S271" i="1"/>
  <c r="V271" i="1" s="1"/>
  <c r="T198" i="1"/>
  <c r="X198" i="1" s="1"/>
  <c r="Z198" i="1" s="1"/>
  <c r="AF198" i="1" s="1"/>
  <c r="Y198" i="1"/>
  <c r="T309" i="1"/>
  <c r="X309" i="1" s="1"/>
  <c r="Z309" i="1" s="1"/>
  <c r="AF309" i="1" s="1"/>
  <c r="Y309" i="1"/>
  <c r="T180" i="1"/>
  <c r="X180" i="1" s="1"/>
  <c r="Z180" i="1" s="1"/>
  <c r="AF180" i="1" s="1"/>
  <c r="Y180" i="1"/>
  <c r="T178" i="1"/>
  <c r="X178" i="1" s="1"/>
  <c r="Z178" i="1" s="1"/>
  <c r="AF178" i="1" s="1"/>
  <c r="Y178" i="1"/>
  <c r="T181" i="1"/>
  <c r="X181" i="1" s="1"/>
  <c r="Z181" i="1" s="1"/>
  <c r="AF181" i="1" s="1"/>
  <c r="Y181" i="1"/>
  <c r="T351" i="1"/>
  <c r="X351" i="1" s="1"/>
  <c r="Z351" i="1" s="1"/>
  <c r="AF351" i="1" s="1"/>
  <c r="Y351" i="1"/>
  <c r="Y204" i="1"/>
  <c r="T204" i="1"/>
  <c r="X204" i="1" s="1"/>
  <c r="Z204" i="1" s="1"/>
  <c r="AF204" i="1" s="1"/>
  <c r="Y250" i="1"/>
  <c r="T250" i="1"/>
  <c r="X250" i="1" s="1"/>
  <c r="Z250" i="1" s="1"/>
  <c r="AF250" i="1" s="1"/>
  <c r="Y261" i="1"/>
  <c r="T261" i="1"/>
  <c r="X261" i="1" s="1"/>
  <c r="Z261" i="1" s="1"/>
  <c r="AF261" i="1" s="1"/>
  <c r="Y354" i="1"/>
  <c r="T354" i="1"/>
  <c r="X354" i="1" s="1"/>
  <c r="Z354" i="1" s="1"/>
  <c r="AF354" i="1" s="1"/>
  <c r="T18" i="1"/>
  <c r="X18" i="1" s="1"/>
  <c r="Z18" i="1" s="1"/>
  <c r="AF18" i="1" s="1"/>
  <c r="Y18" i="1"/>
  <c r="Y156" i="1"/>
  <c r="T156" i="1"/>
  <c r="X156" i="1" s="1"/>
  <c r="Z156" i="1" s="1"/>
  <c r="AF156" i="1" s="1"/>
  <c r="T84" i="1"/>
  <c r="X84" i="1" s="1"/>
  <c r="Z84" i="1" s="1"/>
  <c r="AF84" i="1" s="1"/>
  <c r="Y84" i="1"/>
  <c r="T100" i="1"/>
  <c r="X100" i="1" s="1"/>
  <c r="Z100" i="1" s="1"/>
  <c r="AF100" i="1" s="1"/>
  <c r="Y100" i="1"/>
  <c r="Y150" i="1"/>
  <c r="T150" i="1"/>
  <c r="X150" i="1" s="1"/>
  <c r="Z150" i="1" s="1"/>
  <c r="AF150" i="1" s="1"/>
  <c r="Y50" i="1"/>
  <c r="T50" i="1"/>
  <c r="X50" i="1" s="1"/>
  <c r="Z50" i="1" s="1"/>
  <c r="AF50" i="1" s="1"/>
  <c r="T99" i="1"/>
  <c r="X99" i="1" s="1"/>
  <c r="Z99" i="1" s="1"/>
  <c r="AF99" i="1" s="1"/>
  <c r="Y99" i="1"/>
  <c r="T318" i="1"/>
  <c r="X318" i="1" s="1"/>
  <c r="Z318" i="1" s="1"/>
  <c r="AF318" i="1" s="1"/>
  <c r="Y318" i="1"/>
  <c r="T167" i="1"/>
  <c r="X167" i="1" s="1"/>
  <c r="Z167" i="1" s="1"/>
  <c r="AF167" i="1" s="1"/>
  <c r="Y167" i="1"/>
  <c r="Y135" i="1"/>
  <c r="T135" i="1"/>
  <c r="X135" i="1" s="1"/>
  <c r="Z135" i="1" s="1"/>
  <c r="AF135" i="1" s="1"/>
  <c r="Y28" i="1"/>
  <c r="T28" i="1"/>
  <c r="X28" i="1" s="1"/>
  <c r="Z28" i="1" s="1"/>
  <c r="AF28" i="1" s="1"/>
  <c r="T48" i="1"/>
  <c r="X48" i="1" s="1"/>
  <c r="Z48" i="1" s="1"/>
  <c r="AF48" i="1" s="1"/>
  <c r="Y48" i="1"/>
  <c r="Y165" i="1"/>
  <c r="T165" i="1"/>
  <c r="X165" i="1" s="1"/>
  <c r="Z165" i="1" s="1"/>
  <c r="AF165" i="1" s="1"/>
  <c r="T122" i="1"/>
  <c r="X122" i="1" s="1"/>
  <c r="Z122" i="1" s="1"/>
  <c r="AF122" i="1" s="1"/>
  <c r="Y122" i="1"/>
  <c r="Y70" i="1"/>
  <c r="T70" i="1"/>
  <c r="X70" i="1" s="1"/>
  <c r="Z70" i="1" s="1"/>
  <c r="AF70" i="1" s="1"/>
  <c r="T154" i="1"/>
  <c r="X154" i="1" s="1"/>
  <c r="Z154" i="1" s="1"/>
  <c r="AF154" i="1" s="1"/>
  <c r="Y154" i="1"/>
  <c r="T34" i="1"/>
  <c r="X34" i="1" s="1"/>
  <c r="Z34" i="1" s="1"/>
  <c r="AF34" i="1" s="1"/>
  <c r="Y34" i="1"/>
  <c r="T286" i="1"/>
  <c r="X286" i="1" s="1"/>
  <c r="Z286" i="1" s="1"/>
  <c r="AF286" i="1" s="1"/>
  <c r="Y286" i="1"/>
  <c r="Y174" i="1"/>
  <c r="T174" i="1"/>
  <c r="X174" i="1" s="1"/>
  <c r="Z174" i="1" s="1"/>
  <c r="AF174" i="1" s="1"/>
  <c r="T229" i="1"/>
  <c r="X229" i="1" s="1"/>
  <c r="Z229" i="1" s="1"/>
  <c r="AF229" i="1" s="1"/>
  <c r="Y229" i="1"/>
  <c r="Y149" i="1"/>
  <c r="T149" i="1"/>
  <c r="X149" i="1" s="1"/>
  <c r="Z149" i="1" s="1"/>
  <c r="AF149" i="1" s="1"/>
  <c r="Y308" i="1"/>
  <c r="T308" i="1"/>
  <c r="X308" i="1" s="1"/>
  <c r="Z308" i="1" s="1"/>
  <c r="AF308" i="1" s="1"/>
  <c r="Y66" i="1"/>
  <c r="T66" i="1"/>
  <c r="X66" i="1" s="1"/>
  <c r="Z66" i="1" s="1"/>
  <c r="AF66" i="1" s="1"/>
  <c r="Y94" i="1"/>
  <c r="T94" i="1"/>
  <c r="X94" i="1" s="1"/>
  <c r="Z94" i="1" s="1"/>
  <c r="AF94" i="1" s="1"/>
  <c r="Y170" i="1"/>
  <c r="T170" i="1"/>
  <c r="X170" i="1" s="1"/>
  <c r="Z170" i="1" s="1"/>
  <c r="AF170" i="1" s="1"/>
  <c r="T190" i="1"/>
  <c r="X190" i="1" s="1"/>
  <c r="Z190" i="1" s="1"/>
  <c r="AF190" i="1" s="1"/>
  <c r="Y190" i="1"/>
  <c r="T329" i="1"/>
  <c r="X329" i="1" s="1"/>
  <c r="Z329" i="1" s="1"/>
  <c r="AF329" i="1" s="1"/>
  <c r="Y329" i="1"/>
  <c r="Y274" i="1"/>
  <c r="T274" i="1"/>
  <c r="X274" i="1" s="1"/>
  <c r="Z274" i="1" s="1"/>
  <c r="AF274" i="1" s="1"/>
  <c r="Y224" i="1"/>
  <c r="T224" i="1"/>
  <c r="X224" i="1" s="1"/>
  <c r="Z224" i="1" s="1"/>
  <c r="AF224" i="1" s="1"/>
  <c r="Y294" i="1"/>
  <c r="T294" i="1"/>
  <c r="X294" i="1" s="1"/>
  <c r="Z294" i="1" s="1"/>
  <c r="AF294" i="1" s="1"/>
  <c r="Y253" i="1"/>
  <c r="T253" i="1"/>
  <c r="X253" i="1" s="1"/>
  <c r="Z253" i="1" s="1"/>
  <c r="AF253" i="1" s="1"/>
  <c r="T24" i="1"/>
  <c r="X24" i="1" s="1"/>
  <c r="Z24" i="1" s="1"/>
  <c r="AF24" i="1" s="1"/>
  <c r="Y24" i="1"/>
  <c r="Y259" i="1"/>
  <c r="T259" i="1"/>
  <c r="X259" i="1" s="1"/>
  <c r="Z259" i="1" s="1"/>
  <c r="AF259" i="1" s="1"/>
  <c r="Y86" i="1"/>
  <c r="T86" i="1"/>
  <c r="X86" i="1" s="1"/>
  <c r="Z86" i="1" s="1"/>
  <c r="AF86" i="1" s="1"/>
  <c r="Q152" i="1"/>
  <c r="Q222" i="1"/>
  <c r="Q37" i="1"/>
  <c r="AD349" i="1"/>
  <c r="AB349" i="1"/>
  <c r="AC349" i="1"/>
  <c r="AD28" i="1"/>
  <c r="AB28" i="1"/>
  <c r="AC28" i="1"/>
  <c r="AD200" i="1"/>
  <c r="AB200" i="1"/>
  <c r="AC200" i="1"/>
  <c r="AD88" i="1"/>
  <c r="AB88" i="1"/>
  <c r="AC88" i="1"/>
  <c r="AD30" i="1"/>
  <c r="AB30" i="1"/>
  <c r="AC30" i="1"/>
  <c r="AC181" i="1"/>
  <c r="AD181" i="1"/>
  <c r="AB181" i="1"/>
  <c r="S349" i="1"/>
  <c r="V349" i="1" s="1"/>
  <c r="S76" i="1"/>
  <c r="V76" i="1" s="1"/>
  <c r="S120" i="1"/>
  <c r="V120" i="1" s="1"/>
  <c r="S99" i="1"/>
  <c r="V99" i="1" s="1"/>
  <c r="S272" i="1"/>
  <c r="V272" i="1" s="1"/>
  <c r="S355" i="1"/>
  <c r="V355" i="1" s="1"/>
  <c r="S195" i="1"/>
  <c r="V195" i="1" s="1"/>
  <c r="Y21" i="1"/>
  <c r="T21" i="1"/>
  <c r="X21" i="1" s="1"/>
  <c r="Z21" i="1" s="1"/>
  <c r="AF21" i="1" s="1"/>
  <c r="Y57" i="1"/>
  <c r="T57" i="1"/>
  <c r="X57" i="1" s="1"/>
  <c r="Z57" i="1" s="1"/>
  <c r="AF57" i="1" s="1"/>
  <c r="T108" i="1"/>
  <c r="X108" i="1" s="1"/>
  <c r="Z108" i="1" s="1"/>
  <c r="AF108" i="1" s="1"/>
  <c r="Y108" i="1"/>
  <c r="Y323" i="1"/>
  <c r="T323" i="1"/>
  <c r="X323" i="1" s="1"/>
  <c r="Z323" i="1" s="1"/>
  <c r="AF323" i="1" s="1"/>
  <c r="T136" i="1"/>
  <c r="X136" i="1" s="1"/>
  <c r="Z136" i="1" s="1"/>
  <c r="AF136" i="1" s="1"/>
  <c r="Y136" i="1"/>
  <c r="T183" i="1"/>
  <c r="X183" i="1" s="1"/>
  <c r="Z183" i="1" s="1"/>
  <c r="AF183" i="1" s="1"/>
  <c r="Y183" i="1"/>
  <c r="T13" i="1"/>
  <c r="X13" i="1" s="1"/>
  <c r="Z13" i="1" s="1"/>
  <c r="AF13" i="1" s="1"/>
  <c r="Y13" i="1"/>
  <c r="AD151" i="1"/>
  <c r="AB151" i="1"/>
  <c r="AC151" i="1"/>
  <c r="AD269" i="1"/>
  <c r="AC269" i="1"/>
  <c r="AB269" i="1"/>
  <c r="AD175" i="1"/>
  <c r="AB175" i="1"/>
  <c r="AC175" i="1"/>
  <c r="AD143" i="1"/>
  <c r="AC143" i="1"/>
  <c r="AB143" i="1"/>
  <c r="AD243" i="1"/>
  <c r="AB243" i="1"/>
  <c r="AC243" i="1"/>
  <c r="AC52" i="1"/>
  <c r="AB52" i="1"/>
  <c r="AD52" i="1"/>
  <c r="AD236" i="1"/>
  <c r="AB236" i="1"/>
  <c r="AC236" i="1"/>
  <c r="AC75" i="1"/>
  <c r="AB75" i="1"/>
  <c r="AD75" i="1"/>
  <c r="AB252" i="1"/>
  <c r="AC252" i="1"/>
  <c r="AD252" i="1"/>
  <c r="AB346" i="1"/>
  <c r="AD346" i="1"/>
  <c r="AC346" i="1"/>
  <c r="AB21" i="1"/>
  <c r="AC21" i="1"/>
  <c r="AD21" i="1"/>
  <c r="AC119" i="1"/>
  <c r="AB119" i="1"/>
  <c r="AD119" i="1"/>
  <c r="AB196" i="1"/>
  <c r="AC196" i="1"/>
  <c r="AD196" i="1"/>
  <c r="AD126" i="1"/>
  <c r="AB126" i="1"/>
  <c r="AC126" i="1"/>
  <c r="AD319" i="1"/>
  <c r="AB319" i="1"/>
  <c r="AC319" i="1"/>
  <c r="AB324" i="1"/>
  <c r="AC324" i="1"/>
  <c r="AD324" i="1"/>
  <c r="AD49" i="1"/>
  <c r="AB49" i="1"/>
  <c r="AC49" i="1"/>
  <c r="AB192" i="1"/>
  <c r="AC192" i="1"/>
  <c r="AD192" i="1"/>
  <c r="AD125" i="1"/>
  <c r="AB125" i="1"/>
  <c r="AC125" i="1"/>
  <c r="AD157" i="1"/>
  <c r="AB157" i="1"/>
  <c r="AC157" i="1"/>
  <c r="AD113" i="1"/>
  <c r="AC113" i="1"/>
  <c r="AB113" i="1"/>
  <c r="AD212" i="1"/>
  <c r="AB212" i="1"/>
  <c r="AC212" i="1"/>
  <c r="AD202" i="1"/>
  <c r="AB202" i="1"/>
  <c r="AC202" i="1"/>
  <c r="AD193" i="1"/>
  <c r="AB193" i="1"/>
  <c r="AC193" i="1"/>
  <c r="AD65" i="1"/>
  <c r="AB65" i="1"/>
  <c r="AC65" i="1"/>
  <c r="AD179" i="1"/>
  <c r="AC179" i="1"/>
  <c r="AB179" i="1"/>
  <c r="AB82" i="1"/>
  <c r="AC82" i="1"/>
  <c r="AD82" i="1"/>
  <c r="AD20" i="1"/>
  <c r="AC20" i="1"/>
  <c r="AB20" i="1"/>
  <c r="AD43" i="1"/>
  <c r="AC43" i="1"/>
  <c r="AB43" i="1"/>
  <c r="AD328" i="1"/>
  <c r="AB328" i="1"/>
  <c r="AC328" i="1"/>
  <c r="AD133" i="1"/>
  <c r="AB133" i="1"/>
  <c r="AC133" i="1"/>
  <c r="AD73" i="1"/>
  <c r="AC73" i="1"/>
  <c r="AB73" i="1"/>
  <c r="AC84" i="1"/>
  <c r="AD84" i="1"/>
  <c r="AB84" i="1"/>
  <c r="AB68" i="1"/>
  <c r="AC68" i="1"/>
  <c r="AD68" i="1"/>
  <c r="AC249" i="1"/>
  <c r="AD249" i="1"/>
  <c r="AB249" i="1"/>
  <c r="AB230" i="1"/>
  <c r="AC230" i="1"/>
  <c r="AD230" i="1"/>
  <c r="AC59" i="1"/>
  <c r="AD59" i="1"/>
  <c r="AB59" i="1"/>
  <c r="AC122" i="1"/>
  <c r="AB122" i="1"/>
  <c r="AD122" i="1"/>
  <c r="AB227" i="1"/>
  <c r="AC227" i="1"/>
  <c r="AD227" i="1"/>
  <c r="AB237" i="1"/>
  <c r="AC237" i="1"/>
  <c r="AD237" i="1"/>
  <c r="AC67" i="1"/>
  <c r="AB67" i="1"/>
  <c r="AD67" i="1"/>
  <c r="AB186" i="1"/>
  <c r="AC186" i="1"/>
  <c r="AD186" i="1"/>
  <c r="AC150" i="1"/>
  <c r="AB150" i="1"/>
  <c r="AD150" i="1"/>
  <c r="AB340" i="1"/>
  <c r="AC340" i="1"/>
  <c r="AD340" i="1"/>
  <c r="S151" i="1"/>
  <c r="V151" i="1" s="1"/>
  <c r="S182" i="1"/>
  <c r="V182" i="1" s="1"/>
  <c r="S46" i="1"/>
  <c r="V46" i="1" s="1"/>
  <c r="S325" i="1"/>
  <c r="V325" i="1" s="1"/>
  <c r="S211" i="1"/>
  <c r="V211" i="1" s="1"/>
  <c r="S345" i="1"/>
  <c r="V345" i="1" s="1"/>
  <c r="S49" i="1"/>
  <c r="V49" i="1" s="1"/>
  <c r="S81" i="1"/>
  <c r="V81" i="1" s="1"/>
  <c r="S251" i="1"/>
  <c r="V251" i="1" s="1"/>
  <c r="S342" i="1"/>
  <c r="V342" i="1" s="1"/>
  <c r="S292" i="1"/>
  <c r="V292" i="1" s="1"/>
  <c r="S67" i="1"/>
  <c r="V67" i="1" s="1"/>
  <c r="S257" i="1"/>
  <c r="V257" i="1" s="1"/>
  <c r="S130" i="1"/>
  <c r="V130" i="1" s="1"/>
  <c r="S27" i="1"/>
  <c r="V27" i="1" s="1"/>
  <c r="S70" i="1"/>
  <c r="V70" i="1" s="1"/>
  <c r="S308" i="1"/>
  <c r="V308" i="1" s="1"/>
  <c r="S284" i="1"/>
  <c r="V284" i="1" s="1"/>
  <c r="S48" i="1"/>
  <c r="V48" i="1" s="1"/>
  <c r="S225" i="1"/>
  <c r="V225" i="1" s="1"/>
  <c r="S339" i="1"/>
  <c r="V339" i="1" s="1"/>
  <c r="S223" i="1"/>
  <c r="V223" i="1" s="1"/>
  <c r="S221" i="1"/>
  <c r="V221" i="1" s="1"/>
  <c r="S161" i="1"/>
  <c r="V161" i="1" s="1"/>
  <c r="S92" i="1"/>
  <c r="V92" i="1" s="1"/>
  <c r="S278" i="1"/>
  <c r="V278" i="1" s="1"/>
  <c r="S226" i="1"/>
  <c r="V226" i="1" s="1"/>
  <c r="S145" i="1"/>
  <c r="V145" i="1" s="1"/>
  <c r="S283" i="1"/>
  <c r="V283" i="1" s="1"/>
  <c r="S40" i="1"/>
  <c r="V40" i="1" s="1"/>
  <c r="S32" i="1"/>
  <c r="V32" i="1" s="1"/>
  <c r="S175" i="1"/>
  <c r="V175" i="1" s="1"/>
  <c r="S20" i="1"/>
  <c r="V20" i="1" s="1"/>
  <c r="S319" i="1"/>
  <c r="V319" i="1" s="1"/>
  <c r="S10" i="1"/>
  <c r="V10" i="1" s="1"/>
  <c r="S214" i="1"/>
  <c r="V214" i="1" s="1"/>
  <c r="S31" i="1"/>
  <c r="V31" i="1" s="1"/>
  <c r="S73" i="1"/>
  <c r="V73" i="1" s="1"/>
  <c r="S164" i="1"/>
  <c r="V164" i="1" s="1"/>
  <c r="S245" i="1"/>
  <c r="V245" i="1" s="1"/>
  <c r="S178" i="1"/>
  <c r="V178" i="1" s="1"/>
  <c r="S105" i="1"/>
  <c r="V105" i="1" s="1"/>
  <c r="S246" i="1"/>
  <c r="V246" i="1" s="1"/>
  <c r="S90" i="1"/>
  <c r="V90" i="1" s="1"/>
  <c r="T15" i="1"/>
  <c r="X15" i="1" s="1"/>
  <c r="Z15" i="1" s="1"/>
  <c r="AF15" i="1" s="1"/>
  <c r="Y15" i="1"/>
  <c r="T71" i="1"/>
  <c r="X71" i="1" s="1"/>
  <c r="Z71" i="1" s="1"/>
  <c r="AF71" i="1" s="1"/>
  <c r="Y71" i="1"/>
  <c r="T95" i="1"/>
  <c r="X95" i="1" s="1"/>
  <c r="Z95" i="1" s="1"/>
  <c r="AF95" i="1" s="1"/>
  <c r="Y95" i="1"/>
  <c r="Y111" i="1"/>
  <c r="T111" i="1"/>
  <c r="X111" i="1" s="1"/>
  <c r="Z111" i="1" s="1"/>
  <c r="AF111" i="1" s="1"/>
  <c r="Y244" i="1"/>
  <c r="T244" i="1"/>
  <c r="X244" i="1" s="1"/>
  <c r="Z244" i="1" s="1"/>
  <c r="AF244" i="1" s="1"/>
  <c r="Y117" i="1"/>
  <c r="T117" i="1"/>
  <c r="X117" i="1" s="1"/>
  <c r="Z117" i="1" s="1"/>
  <c r="AF117" i="1" s="1"/>
  <c r="Y226" i="1"/>
  <c r="T226" i="1"/>
  <c r="X226" i="1" s="1"/>
  <c r="Z226" i="1" s="1"/>
  <c r="AF226" i="1" s="1"/>
  <c r="Y218" i="1"/>
  <c r="T218" i="1"/>
  <c r="X218" i="1" s="1"/>
  <c r="Z218" i="1" s="1"/>
  <c r="AF218" i="1" s="1"/>
  <c r="T132" i="1"/>
  <c r="X132" i="1" s="1"/>
  <c r="Z132" i="1" s="1"/>
  <c r="AF132" i="1" s="1"/>
  <c r="Y132" i="1"/>
  <c r="Y67" i="1"/>
  <c r="T67" i="1"/>
  <c r="X67" i="1" s="1"/>
  <c r="Z67" i="1" s="1"/>
  <c r="AF67" i="1" s="1"/>
  <c r="Y240" i="1"/>
  <c r="T240" i="1"/>
  <c r="X240" i="1" s="1"/>
  <c r="Z240" i="1" s="1"/>
  <c r="AF240" i="1" s="1"/>
  <c r="T281" i="1"/>
  <c r="X281" i="1" s="1"/>
  <c r="Z281" i="1" s="1"/>
  <c r="AF281" i="1" s="1"/>
  <c r="Y281" i="1"/>
  <c r="Y295" i="1"/>
  <c r="T295" i="1"/>
  <c r="X295" i="1" s="1"/>
  <c r="Z295" i="1" s="1"/>
  <c r="AF295" i="1" s="1"/>
  <c r="Y303" i="1"/>
  <c r="T303" i="1"/>
  <c r="X303" i="1" s="1"/>
  <c r="Z303" i="1" s="1"/>
  <c r="AF303" i="1" s="1"/>
  <c r="Y127" i="1"/>
  <c r="T127" i="1"/>
  <c r="X127" i="1" s="1"/>
  <c r="Z127" i="1" s="1"/>
  <c r="AF127" i="1" s="1"/>
  <c r="Y220" i="1"/>
  <c r="T220" i="1"/>
  <c r="X220" i="1" s="1"/>
  <c r="Z220" i="1" s="1"/>
  <c r="AF220" i="1" s="1"/>
  <c r="Y242" i="1"/>
  <c r="T242" i="1"/>
  <c r="X242" i="1" s="1"/>
  <c r="Z242" i="1" s="1"/>
  <c r="AF242" i="1" s="1"/>
  <c r="T299" i="1"/>
  <c r="X299" i="1" s="1"/>
  <c r="Z299" i="1" s="1"/>
  <c r="AF299" i="1" s="1"/>
  <c r="Y299" i="1"/>
  <c r="Y251" i="1"/>
  <c r="T251" i="1"/>
  <c r="X251" i="1" s="1"/>
  <c r="Z251" i="1" s="1"/>
  <c r="AF251" i="1" s="1"/>
  <c r="T140" i="1"/>
  <c r="X140" i="1" s="1"/>
  <c r="Z140" i="1" s="1"/>
  <c r="AF140" i="1" s="1"/>
  <c r="Y140" i="1"/>
  <c r="Y148" i="1"/>
  <c r="T148" i="1"/>
  <c r="X148" i="1" s="1"/>
  <c r="Z148" i="1" s="1"/>
  <c r="AF148" i="1" s="1"/>
  <c r="T44" i="1"/>
  <c r="X44" i="1" s="1"/>
  <c r="Z44" i="1" s="1"/>
  <c r="AF44" i="1" s="1"/>
  <c r="Y44" i="1"/>
  <c r="Y187" i="1"/>
  <c r="T187" i="1"/>
  <c r="X187" i="1" s="1"/>
  <c r="Z187" i="1" s="1"/>
  <c r="AF187" i="1" s="1"/>
  <c r="Y305" i="1"/>
  <c r="T305" i="1"/>
  <c r="X305" i="1" s="1"/>
  <c r="Z305" i="1" s="1"/>
  <c r="AF305" i="1" s="1"/>
  <c r="Y312" i="1"/>
  <c r="T312" i="1"/>
  <c r="X312" i="1" s="1"/>
  <c r="Z312" i="1" s="1"/>
  <c r="AF312" i="1" s="1"/>
  <c r="Y115" i="1"/>
  <c r="T115" i="1"/>
  <c r="X115" i="1" s="1"/>
  <c r="Z115" i="1" s="1"/>
  <c r="AF115" i="1" s="1"/>
  <c r="Y49" i="1"/>
  <c r="T49" i="1"/>
  <c r="X49" i="1" s="1"/>
  <c r="Z49" i="1" s="1"/>
  <c r="AF49" i="1" s="1"/>
  <c r="Y343" i="1"/>
  <c r="T343" i="1"/>
  <c r="X343" i="1" s="1"/>
  <c r="Z343" i="1" s="1"/>
  <c r="AF343" i="1" s="1"/>
  <c r="T348" i="1"/>
  <c r="X348" i="1" s="1"/>
  <c r="Z348" i="1" s="1"/>
  <c r="AF348" i="1" s="1"/>
  <c r="Y348" i="1"/>
  <c r="Y341" i="1"/>
  <c r="T341" i="1"/>
  <c r="X341" i="1" s="1"/>
  <c r="Z341" i="1" s="1"/>
  <c r="AF341" i="1" s="1"/>
  <c r="T46" i="1"/>
  <c r="X46" i="1" s="1"/>
  <c r="Z46" i="1" s="1"/>
  <c r="AF46" i="1" s="1"/>
  <c r="Y46" i="1"/>
  <c r="Y334" i="1"/>
  <c r="T334" i="1"/>
  <c r="X334" i="1" s="1"/>
  <c r="Z334" i="1" s="1"/>
  <c r="AF334" i="1" s="1"/>
  <c r="T275" i="1"/>
  <c r="X275" i="1" s="1"/>
  <c r="Z275" i="1" s="1"/>
  <c r="AF275" i="1" s="1"/>
  <c r="Y275" i="1"/>
  <c r="Y203" i="1"/>
  <c r="T203" i="1"/>
  <c r="X203" i="1" s="1"/>
  <c r="Z203" i="1" s="1"/>
  <c r="AF203" i="1" s="1"/>
  <c r="T55" i="1"/>
  <c r="X55" i="1" s="1"/>
  <c r="Z55" i="1" s="1"/>
  <c r="AF55" i="1" s="1"/>
  <c r="Y55" i="1"/>
  <c r="T17" i="1"/>
  <c r="X17" i="1" s="1"/>
  <c r="Z17" i="1" s="1"/>
  <c r="AF17" i="1" s="1"/>
  <c r="Y17" i="1"/>
  <c r="Y110" i="1"/>
  <c r="T110" i="1"/>
  <c r="X110" i="1" s="1"/>
  <c r="Z110" i="1" s="1"/>
  <c r="AF110" i="1" s="1"/>
  <c r="T72" i="1"/>
  <c r="X72" i="1" s="1"/>
  <c r="Z72" i="1" s="1"/>
  <c r="AF72" i="1" s="1"/>
  <c r="Y72" i="1"/>
  <c r="T195" i="1"/>
  <c r="X195" i="1" s="1"/>
  <c r="Z195" i="1" s="1"/>
  <c r="AF195" i="1" s="1"/>
  <c r="Y195" i="1"/>
  <c r="Y255" i="1"/>
  <c r="T255" i="1"/>
  <c r="X255" i="1" s="1"/>
  <c r="Z255" i="1" s="1"/>
  <c r="AF255" i="1" s="1"/>
  <c r="T37" i="1"/>
  <c r="X37" i="1" s="1"/>
  <c r="Z37" i="1" s="1"/>
  <c r="AF37" i="1" s="1"/>
  <c r="Y37" i="1"/>
  <c r="Y264" i="1"/>
  <c r="T264" i="1"/>
  <c r="X264" i="1" s="1"/>
  <c r="Z264" i="1" s="1"/>
  <c r="AF264" i="1" s="1"/>
  <c r="Y145" i="1"/>
  <c r="T145" i="1"/>
  <c r="X145" i="1" s="1"/>
  <c r="Z145" i="1" s="1"/>
  <c r="AF145" i="1" s="1"/>
  <c r="T248" i="1"/>
  <c r="X248" i="1" s="1"/>
  <c r="Z248" i="1" s="1"/>
  <c r="AF248" i="1" s="1"/>
  <c r="Y248" i="1"/>
  <c r="Q132" i="1"/>
  <c r="AD306" i="1"/>
  <c r="AB306" i="1"/>
  <c r="AC306" i="1"/>
  <c r="AD91" i="1"/>
  <c r="AB91" i="1"/>
  <c r="AC91" i="1"/>
  <c r="AD124" i="1"/>
  <c r="AB124" i="1"/>
  <c r="AC124" i="1"/>
  <c r="AB11" i="1"/>
  <c r="AD11" i="1"/>
  <c r="AC11" i="1"/>
  <c r="AD168" i="1"/>
  <c r="AB168" i="1"/>
  <c r="AC168" i="1"/>
  <c r="AC190" i="1"/>
  <c r="AD190" i="1"/>
  <c r="AB190" i="1"/>
  <c r="AC288" i="1"/>
  <c r="AD288" i="1"/>
  <c r="AB288" i="1"/>
  <c r="S242" i="1"/>
  <c r="V242" i="1" s="1"/>
  <c r="S295" i="1"/>
  <c r="V295" i="1" s="1"/>
  <c r="S150" i="1"/>
  <c r="V150" i="1" s="1"/>
  <c r="S57" i="1"/>
  <c r="V57" i="1" s="1"/>
  <c r="S152" i="1"/>
  <c r="V152" i="1" s="1"/>
  <c r="AE152" i="1" s="1"/>
  <c r="S91" i="1"/>
  <c r="V91" i="1" s="1"/>
  <c r="T43" i="1"/>
  <c r="X43" i="1" s="1"/>
  <c r="Z43" i="1" s="1"/>
  <c r="AF43" i="1" s="1"/>
  <c r="Y43" i="1"/>
  <c r="Y153" i="1"/>
  <c r="T153" i="1"/>
  <c r="X153" i="1" s="1"/>
  <c r="Z153" i="1" s="1"/>
  <c r="AF153" i="1" s="1"/>
  <c r="Y322" i="1"/>
  <c r="T322" i="1"/>
  <c r="X322" i="1" s="1"/>
  <c r="Z322" i="1" s="1"/>
  <c r="AF322" i="1" s="1"/>
  <c r="T346" i="1"/>
  <c r="X346" i="1" s="1"/>
  <c r="Z346" i="1" s="1"/>
  <c r="AF346" i="1" s="1"/>
  <c r="Y346" i="1"/>
  <c r="Y222" i="1"/>
  <c r="T222" i="1"/>
  <c r="X222" i="1" s="1"/>
  <c r="Z222" i="1" s="1"/>
  <c r="AF222" i="1" s="1"/>
  <c r="Y116" i="1"/>
  <c r="T116" i="1"/>
  <c r="X116" i="1" s="1"/>
  <c r="Z116" i="1" s="1"/>
  <c r="AF116" i="1" s="1"/>
  <c r="AC339" i="1"/>
  <c r="AD339" i="1"/>
  <c r="AB339" i="1"/>
  <c r="AB206" i="1"/>
  <c r="AD206" i="1"/>
  <c r="AC206" i="1"/>
  <c r="AD55" i="1"/>
  <c r="AB55" i="1"/>
  <c r="AC55" i="1"/>
  <c r="AB152" i="1"/>
  <c r="AD152" i="1"/>
  <c r="AC152" i="1"/>
  <c r="AD135" i="1"/>
  <c r="AB135" i="1"/>
  <c r="AC135" i="1"/>
  <c r="AD203" i="1"/>
  <c r="AB203" i="1"/>
  <c r="AC203" i="1"/>
  <c r="AD76" i="1"/>
  <c r="AC76" i="1"/>
  <c r="AB76" i="1"/>
  <c r="AD23" i="1"/>
  <c r="AB23" i="1"/>
  <c r="AC23" i="1"/>
  <c r="AD31" i="1"/>
  <c r="AB31" i="1"/>
  <c r="AC31" i="1"/>
  <c r="AD334" i="1"/>
  <c r="AC334" i="1"/>
  <c r="AB334" i="1"/>
  <c r="AD34" i="1"/>
  <c r="AB34" i="1"/>
  <c r="AC34" i="1"/>
  <c r="AD33" i="1"/>
  <c r="AB33" i="1"/>
  <c r="AC33" i="1"/>
  <c r="AD268" i="1"/>
  <c r="AC268" i="1"/>
  <c r="AB268" i="1"/>
  <c r="AD341" i="1"/>
  <c r="AC341" i="1"/>
  <c r="AB341" i="1"/>
  <c r="AD18" i="1"/>
  <c r="AC18" i="1"/>
  <c r="AB18" i="1"/>
  <c r="AD347" i="1"/>
  <c r="AB347" i="1"/>
  <c r="AC347" i="1"/>
  <c r="AB117" i="1"/>
  <c r="AD117" i="1"/>
  <c r="AC117" i="1"/>
  <c r="AD228" i="1"/>
  <c r="AB228" i="1"/>
  <c r="AC228" i="1"/>
  <c r="AD215" i="1"/>
  <c r="AB215" i="1"/>
  <c r="AC215" i="1"/>
  <c r="AC95" i="1"/>
  <c r="AD95" i="1"/>
  <c r="AB95" i="1"/>
  <c r="AD308" i="1"/>
  <c r="AB308" i="1"/>
  <c r="AC308" i="1"/>
  <c r="AD187" i="1"/>
  <c r="AC187" i="1"/>
  <c r="AB187" i="1"/>
  <c r="AD40" i="1"/>
  <c r="AC40" i="1"/>
  <c r="AB40" i="1"/>
  <c r="AD94" i="1"/>
  <c r="AB94" i="1"/>
  <c r="AC94" i="1"/>
  <c r="AD104" i="1"/>
  <c r="AC104" i="1"/>
  <c r="AB104" i="1"/>
  <c r="AD312" i="1"/>
  <c r="AB312" i="1"/>
  <c r="AC312" i="1"/>
  <c r="AD303" i="1"/>
  <c r="AB303" i="1"/>
  <c r="AC303" i="1"/>
  <c r="AD100" i="1"/>
  <c r="AB100" i="1"/>
  <c r="AC100" i="1"/>
  <c r="AD155" i="1"/>
  <c r="AC155" i="1"/>
  <c r="AB155" i="1"/>
  <c r="AC260" i="1"/>
  <c r="AD260" i="1"/>
  <c r="AB260" i="1"/>
  <c r="AB121" i="1"/>
  <c r="AD121" i="1"/>
  <c r="AC121" i="1"/>
  <c r="AD106" i="1"/>
  <c r="AB106" i="1"/>
  <c r="AC106" i="1"/>
  <c r="AD218" i="1"/>
  <c r="AC218" i="1"/>
  <c r="AB218" i="1"/>
  <c r="AD185" i="1"/>
  <c r="AB185" i="1"/>
  <c r="AC185" i="1"/>
  <c r="AD270" i="1"/>
  <c r="AB270" i="1"/>
  <c r="AC270" i="1"/>
  <c r="AD38" i="1"/>
  <c r="AC38" i="1"/>
  <c r="AB38" i="1"/>
  <c r="AD127" i="1"/>
  <c r="AB127" i="1"/>
  <c r="AC127" i="1"/>
  <c r="AD58" i="1"/>
  <c r="AB58" i="1"/>
  <c r="AC58" i="1"/>
  <c r="AD286" i="1"/>
  <c r="AB286" i="1"/>
  <c r="AC286" i="1"/>
  <c r="AD140" i="1"/>
  <c r="AB140" i="1"/>
  <c r="AC140" i="1"/>
  <c r="AD205" i="1"/>
  <c r="AC205" i="1"/>
  <c r="AB205" i="1"/>
  <c r="AD357" i="1"/>
  <c r="AB357" i="1"/>
  <c r="AC357" i="1"/>
  <c r="AD278" i="1"/>
  <c r="AC278" i="1"/>
  <c r="AB278" i="1"/>
  <c r="AD219" i="1"/>
  <c r="AB219" i="1"/>
  <c r="AC219" i="1"/>
  <c r="S89" i="1"/>
  <c r="V89" i="1" s="1"/>
  <c r="S270" i="1"/>
  <c r="V270" i="1" s="1"/>
  <c r="S219" i="1"/>
  <c r="V219" i="1" s="1"/>
  <c r="S347" i="1"/>
  <c r="V347" i="1" s="1"/>
  <c r="S258" i="1"/>
  <c r="V258" i="1" s="1"/>
  <c r="S146" i="1"/>
  <c r="V146" i="1" s="1"/>
  <c r="S122" i="1"/>
  <c r="V122" i="1" s="1"/>
  <c r="S187" i="1"/>
  <c r="V187" i="1" s="1"/>
  <c r="S43" i="1"/>
  <c r="V43" i="1" s="1"/>
  <c r="AE43" i="1" s="1"/>
  <c r="S69" i="1"/>
  <c r="V69" i="1" s="1"/>
  <c r="S185" i="1"/>
  <c r="V185" i="1" s="1"/>
  <c r="AE185" i="1" s="1"/>
  <c r="S338" i="1"/>
  <c r="V338" i="1" s="1"/>
  <c r="S234" i="1"/>
  <c r="V234" i="1" s="1"/>
  <c r="S82" i="1"/>
  <c r="V82" i="1" s="1"/>
  <c r="S25" i="1"/>
  <c r="V25" i="1" s="1"/>
  <c r="S75" i="1"/>
  <c r="V75" i="1" s="1"/>
  <c r="S72" i="1"/>
  <c r="V72" i="1" s="1"/>
  <c r="S118" i="1"/>
  <c r="V118" i="1" s="1"/>
  <c r="S267" i="1"/>
  <c r="V267" i="1" s="1"/>
  <c r="S29" i="1"/>
  <c r="V29" i="1" s="1"/>
  <c r="S112" i="1"/>
  <c r="V112" i="1" s="1"/>
  <c r="S172" i="1"/>
  <c r="V172" i="1" s="1"/>
  <c r="S134" i="1"/>
  <c r="V134" i="1" s="1"/>
  <c r="S354" i="1"/>
  <c r="V354" i="1" s="1"/>
  <c r="S160" i="1"/>
  <c r="V160" i="1" s="1"/>
  <c r="S313" i="1"/>
  <c r="V313" i="1" s="1"/>
  <c r="S21" i="1"/>
  <c r="V21" i="1" s="1"/>
  <c r="S176" i="1"/>
  <c r="V176" i="1" s="1"/>
  <c r="S87" i="1"/>
  <c r="V87" i="1" s="1"/>
  <c r="S333" i="1"/>
  <c r="V333" i="1" s="1"/>
  <c r="S116" i="1"/>
  <c r="V116" i="1" s="1"/>
  <c r="S62" i="1"/>
  <c r="V62" i="1" s="1"/>
  <c r="S141" i="1"/>
  <c r="V141" i="1" s="1"/>
  <c r="S254" i="1"/>
  <c r="V254" i="1" s="1"/>
  <c r="S317" i="1"/>
  <c r="V317" i="1" s="1"/>
  <c r="S177" i="1"/>
  <c r="V177" i="1" s="1"/>
  <c r="S18" i="1"/>
  <c r="V18" i="1" s="1"/>
  <c r="S227" i="1"/>
  <c r="V227" i="1" s="1"/>
  <c r="S303" i="1"/>
  <c r="V303" i="1" s="1"/>
  <c r="S77" i="1"/>
  <c r="V77" i="1" s="1"/>
  <c r="S80" i="1"/>
  <c r="V80" i="1" s="1"/>
  <c r="S235" i="1"/>
  <c r="V235" i="1" s="1"/>
  <c r="AE235" i="1" s="1"/>
  <c r="S274" i="1"/>
  <c r="V274" i="1" s="1"/>
  <c r="S127" i="1"/>
  <c r="V127" i="1" s="1"/>
  <c r="T87" i="1"/>
  <c r="X87" i="1" s="1"/>
  <c r="Z87" i="1" s="1"/>
  <c r="AF87" i="1" s="1"/>
  <c r="Y87" i="1"/>
  <c r="T19" i="1"/>
  <c r="X19" i="1" s="1"/>
  <c r="Z19" i="1" s="1"/>
  <c r="AF19" i="1" s="1"/>
  <c r="Y19" i="1"/>
  <c r="Y39" i="1"/>
  <c r="T39" i="1"/>
  <c r="X39" i="1" s="1"/>
  <c r="Z39" i="1" s="1"/>
  <c r="AF39" i="1" s="1"/>
  <c r="T65" i="1"/>
  <c r="X65" i="1" s="1"/>
  <c r="Z65" i="1" s="1"/>
  <c r="AF65" i="1" s="1"/>
  <c r="Y65" i="1"/>
  <c r="T188" i="1"/>
  <c r="X188" i="1" s="1"/>
  <c r="Z188" i="1" s="1"/>
  <c r="AF188" i="1" s="1"/>
  <c r="Y188" i="1"/>
  <c r="T290" i="1"/>
  <c r="X290" i="1" s="1"/>
  <c r="Z290" i="1" s="1"/>
  <c r="AF290" i="1" s="1"/>
  <c r="Y290" i="1"/>
  <c r="Y189" i="1"/>
  <c r="T189" i="1"/>
  <c r="X189" i="1" s="1"/>
  <c r="Z189" i="1" s="1"/>
  <c r="AF189" i="1" s="1"/>
  <c r="T62" i="1"/>
  <c r="X62" i="1" s="1"/>
  <c r="Z62" i="1" s="1"/>
  <c r="AF62" i="1" s="1"/>
  <c r="Y62" i="1"/>
  <c r="Y336" i="1"/>
  <c r="T336" i="1"/>
  <c r="X336" i="1" s="1"/>
  <c r="Z336" i="1" s="1"/>
  <c r="AF336" i="1" s="1"/>
  <c r="Y287" i="1"/>
  <c r="T287" i="1"/>
  <c r="X287" i="1" s="1"/>
  <c r="Z287" i="1" s="1"/>
  <c r="AF287" i="1" s="1"/>
  <c r="Y75" i="1"/>
  <c r="T75" i="1"/>
  <c r="X75" i="1" s="1"/>
  <c r="Z75" i="1" s="1"/>
  <c r="AF75" i="1" s="1"/>
  <c r="T164" i="1"/>
  <c r="X164" i="1" s="1"/>
  <c r="Z164" i="1" s="1"/>
  <c r="AF164" i="1" s="1"/>
  <c r="Y164" i="1"/>
  <c r="T349" i="1"/>
  <c r="X349" i="1" s="1"/>
  <c r="Z349" i="1" s="1"/>
  <c r="AF349" i="1" s="1"/>
  <c r="Y349" i="1"/>
  <c r="Y173" i="1"/>
  <c r="T173" i="1"/>
  <c r="X173" i="1" s="1"/>
  <c r="Z173" i="1" s="1"/>
  <c r="AF173" i="1" s="1"/>
  <c r="Y331" i="1"/>
  <c r="T331" i="1"/>
  <c r="X331" i="1" s="1"/>
  <c r="Z331" i="1" s="1"/>
  <c r="AF331" i="1" s="1"/>
  <c r="Y241" i="1"/>
  <c r="T241" i="1"/>
  <c r="X241" i="1" s="1"/>
  <c r="Z241" i="1" s="1"/>
  <c r="AF241" i="1" s="1"/>
  <c r="Y96" i="1"/>
  <c r="T96" i="1"/>
  <c r="X96" i="1" s="1"/>
  <c r="Z96" i="1" s="1"/>
  <c r="AF96" i="1" s="1"/>
  <c r="T124" i="1"/>
  <c r="X124" i="1" s="1"/>
  <c r="Z124" i="1" s="1"/>
  <c r="AF124" i="1" s="1"/>
  <c r="Y124" i="1"/>
  <c r="T227" i="1"/>
  <c r="X227" i="1" s="1"/>
  <c r="Z227" i="1" s="1"/>
  <c r="AF227" i="1" s="1"/>
  <c r="Y227" i="1"/>
  <c r="Y314" i="1"/>
  <c r="T314" i="1"/>
  <c r="X314" i="1" s="1"/>
  <c r="Z314" i="1" s="1"/>
  <c r="AF314" i="1" s="1"/>
  <c r="T138" i="1"/>
  <c r="X138" i="1" s="1"/>
  <c r="Z138" i="1" s="1"/>
  <c r="AF138" i="1" s="1"/>
  <c r="Y138" i="1"/>
  <c r="Y330" i="1"/>
  <c r="T330" i="1"/>
  <c r="X330" i="1" s="1"/>
  <c r="Z330" i="1" s="1"/>
  <c r="AF330" i="1" s="1"/>
  <c r="T147" i="1"/>
  <c r="X147" i="1" s="1"/>
  <c r="Z147" i="1" s="1"/>
  <c r="AF147" i="1" s="1"/>
  <c r="Y147" i="1"/>
  <c r="Y177" i="1"/>
  <c r="T177" i="1"/>
  <c r="X177" i="1" s="1"/>
  <c r="Z177" i="1" s="1"/>
  <c r="AF177" i="1" s="1"/>
  <c r="Y285" i="1"/>
  <c r="T285" i="1"/>
  <c r="X285" i="1" s="1"/>
  <c r="Z285" i="1" s="1"/>
  <c r="AF285" i="1" s="1"/>
  <c r="T61" i="1"/>
  <c r="X61" i="1" s="1"/>
  <c r="Z61" i="1" s="1"/>
  <c r="AF61" i="1" s="1"/>
  <c r="Y61" i="1"/>
  <c r="T233" i="1"/>
  <c r="X233" i="1" s="1"/>
  <c r="Z233" i="1" s="1"/>
  <c r="AF233" i="1" s="1"/>
  <c r="Y233" i="1"/>
  <c r="Y263" i="1"/>
  <c r="T263" i="1"/>
  <c r="X263" i="1" s="1"/>
  <c r="Z263" i="1" s="1"/>
  <c r="AF263" i="1" s="1"/>
  <c r="Y142" i="1"/>
  <c r="T142" i="1"/>
  <c r="X142" i="1" s="1"/>
  <c r="Z142" i="1" s="1"/>
  <c r="AF142" i="1" s="1"/>
  <c r="T310" i="1"/>
  <c r="X310" i="1" s="1"/>
  <c r="Z310" i="1" s="1"/>
  <c r="AF310" i="1" s="1"/>
  <c r="Y310" i="1"/>
  <c r="Y186" i="1"/>
  <c r="T186" i="1"/>
  <c r="X186" i="1" s="1"/>
  <c r="Z186" i="1" s="1"/>
  <c r="AF186" i="1" s="1"/>
  <c r="Y317" i="1"/>
  <c r="T317" i="1"/>
  <c r="X317" i="1" s="1"/>
  <c r="Z317" i="1" s="1"/>
  <c r="AF317" i="1" s="1"/>
  <c r="Y257" i="1"/>
  <c r="T257" i="1"/>
  <c r="X257" i="1" s="1"/>
  <c r="Z257" i="1" s="1"/>
  <c r="AF257" i="1" s="1"/>
  <c r="Y78" i="1"/>
  <c r="T78" i="1"/>
  <c r="X78" i="1" s="1"/>
  <c r="Z78" i="1" s="1"/>
  <c r="AF78" i="1" s="1"/>
  <c r="Y269" i="1"/>
  <c r="T269" i="1"/>
  <c r="X269" i="1" s="1"/>
  <c r="Z269" i="1" s="1"/>
  <c r="AF269" i="1" s="1"/>
  <c r="Y262" i="1"/>
  <c r="T262" i="1"/>
  <c r="X262" i="1" s="1"/>
  <c r="Z262" i="1" s="1"/>
  <c r="AF262" i="1" s="1"/>
  <c r="T91" i="1"/>
  <c r="X91" i="1" s="1"/>
  <c r="Z91" i="1" s="1"/>
  <c r="AF91" i="1" s="1"/>
  <c r="Y91" i="1"/>
  <c r="T58" i="1"/>
  <c r="X58" i="1" s="1"/>
  <c r="Z58" i="1" s="1"/>
  <c r="AF58" i="1" s="1"/>
  <c r="Y58" i="1"/>
  <c r="Y283" i="1"/>
  <c r="T283" i="1"/>
  <c r="X283" i="1" s="1"/>
  <c r="Z283" i="1" s="1"/>
  <c r="AF283" i="1" s="1"/>
  <c r="T83" i="1"/>
  <c r="X83" i="1" s="1"/>
  <c r="Z83" i="1" s="1"/>
  <c r="AF83" i="1" s="1"/>
  <c r="Y83" i="1"/>
  <c r="T208" i="1"/>
  <c r="X208" i="1" s="1"/>
  <c r="Z208" i="1" s="1"/>
  <c r="AF208" i="1" s="1"/>
  <c r="Y208" i="1"/>
  <c r="Y288" i="1"/>
  <c r="T288" i="1"/>
  <c r="X288" i="1" s="1"/>
  <c r="Z288" i="1" s="1"/>
  <c r="AF288" i="1" s="1"/>
  <c r="Y320" i="1"/>
  <c r="T320" i="1"/>
  <c r="X320" i="1" s="1"/>
  <c r="Z320" i="1" s="1"/>
  <c r="AF320" i="1" s="1"/>
  <c r="Y97" i="1"/>
  <c r="T97" i="1"/>
  <c r="X97" i="1" s="1"/>
  <c r="Z97" i="1" s="1"/>
  <c r="AF97" i="1" s="1"/>
  <c r="AD171" i="1"/>
  <c r="AB171" i="1"/>
  <c r="AC171" i="1"/>
  <c r="AD300" i="1"/>
  <c r="AC300" i="1"/>
  <c r="AB300" i="1"/>
  <c r="AD48" i="1"/>
  <c r="AB48" i="1"/>
  <c r="AC48" i="1"/>
  <c r="AD342" i="1"/>
  <c r="AB342" i="1"/>
  <c r="AC342" i="1"/>
  <c r="AD182" i="1"/>
  <c r="AB182" i="1"/>
  <c r="AC182" i="1"/>
  <c r="S360" i="1"/>
  <c r="V360" i="1" s="1"/>
  <c r="S59" i="1"/>
  <c r="V59" i="1" s="1"/>
  <c r="S191" i="1"/>
  <c r="V191" i="1" s="1"/>
  <c r="S198" i="1"/>
  <c r="V198" i="1" s="1"/>
  <c r="S53" i="1"/>
  <c r="V53" i="1" s="1"/>
  <c r="S74" i="1"/>
  <c r="V74" i="1" s="1"/>
  <c r="S103" i="1"/>
  <c r="V103" i="1" s="1"/>
  <c r="S348" i="1"/>
  <c r="V348" i="1" s="1"/>
  <c r="T337" i="1"/>
  <c r="X337" i="1" s="1"/>
  <c r="Z337" i="1" s="1"/>
  <c r="AF337" i="1" s="1"/>
  <c r="Y337" i="1"/>
  <c r="Y211" i="1"/>
  <c r="T211" i="1"/>
  <c r="X211" i="1" s="1"/>
  <c r="Z211" i="1" s="1"/>
  <c r="AF211" i="1" s="1"/>
  <c r="T47" i="1"/>
  <c r="X47" i="1" s="1"/>
  <c r="Z47" i="1" s="1"/>
  <c r="AF47" i="1" s="1"/>
  <c r="Y47" i="1"/>
  <c r="Y163" i="1"/>
  <c r="T163" i="1"/>
  <c r="X163" i="1" s="1"/>
  <c r="Z163" i="1" s="1"/>
  <c r="AF163" i="1" s="1"/>
  <c r="T90" i="1"/>
  <c r="X90" i="1" s="1"/>
  <c r="Z90" i="1" s="1"/>
  <c r="AF90" i="1" s="1"/>
  <c r="Y90" i="1"/>
  <c r="Y353" i="1"/>
  <c r="T353" i="1"/>
  <c r="X353" i="1" s="1"/>
  <c r="Z353" i="1" s="1"/>
  <c r="AF353" i="1" s="1"/>
  <c r="Y12" i="1"/>
  <c r="T12" i="1"/>
  <c r="X12" i="1" s="1"/>
  <c r="Z12" i="1" s="1"/>
  <c r="AF12" i="1" s="1"/>
  <c r="AD296" i="1"/>
  <c r="AB296" i="1"/>
  <c r="AC296" i="1"/>
  <c r="AC359" i="1"/>
  <c r="AD359" i="1"/>
  <c r="AB359" i="1"/>
  <c r="AB141" i="1"/>
  <c r="AC141" i="1"/>
  <c r="AD141" i="1"/>
  <c r="AB45" i="1"/>
  <c r="AD45" i="1"/>
  <c r="AC45" i="1"/>
  <c r="AD134" i="1"/>
  <c r="AC134" i="1"/>
  <c r="AB134" i="1"/>
  <c r="AC120" i="1"/>
  <c r="AD120" i="1"/>
  <c r="AB120" i="1"/>
  <c r="AD310" i="1"/>
  <c r="AB310" i="1"/>
  <c r="AC310" i="1"/>
  <c r="AB302" i="1"/>
  <c r="AD302" i="1"/>
  <c r="AC302" i="1"/>
  <c r="AC248" i="1"/>
  <c r="AD248" i="1"/>
  <c r="AB248" i="1"/>
  <c r="AB103" i="1"/>
  <c r="AC103" i="1"/>
  <c r="AD103" i="1"/>
  <c r="AC123" i="1"/>
  <c r="AB123" i="1"/>
  <c r="AD123" i="1"/>
  <c r="AB251" i="1"/>
  <c r="AC251" i="1"/>
  <c r="AD251" i="1"/>
  <c r="AD217" i="1"/>
  <c r="AC217" i="1"/>
  <c r="AB217" i="1"/>
  <c r="AD44" i="1"/>
  <c r="AC44" i="1"/>
  <c r="AB44" i="1"/>
  <c r="AB86" i="1"/>
  <c r="AC86" i="1"/>
  <c r="AD86" i="1"/>
  <c r="AD322" i="1"/>
  <c r="AB322" i="1"/>
  <c r="AC322" i="1"/>
  <c r="AB198" i="1"/>
  <c r="AC198" i="1"/>
  <c r="AD198" i="1"/>
  <c r="AD54" i="1"/>
  <c r="AB54" i="1"/>
  <c r="AC54" i="1"/>
  <c r="AD147" i="1"/>
  <c r="AC147" i="1"/>
  <c r="AB147" i="1"/>
  <c r="AC130" i="1"/>
  <c r="AB130" i="1"/>
  <c r="AD130" i="1"/>
  <c r="AC358" i="1"/>
  <c r="AB358" i="1"/>
  <c r="AD358" i="1"/>
  <c r="AD354" i="1"/>
  <c r="AC354" i="1"/>
  <c r="AB354" i="1"/>
  <c r="AD61" i="1"/>
  <c r="AC61" i="1"/>
  <c r="AB61" i="1"/>
  <c r="AD352" i="1"/>
  <c r="AB352" i="1"/>
  <c r="AC352" i="1"/>
  <c r="AD280" i="1"/>
  <c r="AC280" i="1"/>
  <c r="AB280" i="1"/>
  <c r="AC19" i="1"/>
  <c r="AB19" i="1"/>
  <c r="AD19" i="1"/>
  <c r="AD245" i="1"/>
  <c r="AB245" i="1"/>
  <c r="AC245" i="1"/>
  <c r="AD13" i="1"/>
  <c r="AC13" i="1"/>
  <c r="AB13" i="1"/>
  <c r="AC267" i="1"/>
  <c r="AB267" i="1"/>
  <c r="AD267" i="1"/>
  <c r="AD105" i="1"/>
  <c r="AB105" i="1"/>
  <c r="AC105" i="1"/>
  <c r="AD71" i="1"/>
  <c r="AB71" i="1"/>
  <c r="AC71" i="1"/>
  <c r="AC307" i="1"/>
  <c r="AD307" i="1"/>
  <c r="AB307" i="1"/>
  <c r="AD174" i="1"/>
  <c r="AB174" i="1"/>
  <c r="AC174" i="1"/>
  <c r="AD299" i="1"/>
  <c r="AB299" i="1"/>
  <c r="AC299" i="1"/>
  <c r="AD148" i="1"/>
  <c r="AB148" i="1"/>
  <c r="AC148" i="1"/>
  <c r="AD305" i="1"/>
  <c r="AC305" i="1"/>
  <c r="AB305" i="1"/>
  <c r="AD35" i="1"/>
  <c r="AC35" i="1"/>
  <c r="AB35" i="1"/>
  <c r="AD244" i="1"/>
  <c r="AB244" i="1"/>
  <c r="AC244" i="1"/>
  <c r="AD128" i="1"/>
  <c r="AC128" i="1"/>
  <c r="AB128" i="1"/>
  <c r="AD229" i="1"/>
  <c r="AB229" i="1"/>
  <c r="AC229" i="1"/>
  <c r="AD298" i="1"/>
  <c r="AC298" i="1"/>
  <c r="AB298" i="1"/>
  <c r="AD24" i="1"/>
  <c r="AB24" i="1"/>
  <c r="AC24" i="1"/>
  <c r="AD213" i="1"/>
  <c r="AC213" i="1"/>
  <c r="AB213" i="1"/>
  <c r="AD111" i="1"/>
  <c r="AB111" i="1"/>
  <c r="AC111" i="1"/>
  <c r="S268" i="1"/>
  <c r="V268" i="1" s="1"/>
  <c r="AE268" i="1" s="1"/>
  <c r="S169" i="1"/>
  <c r="V169" i="1" s="1"/>
  <c r="S232" i="1"/>
  <c r="V232" i="1" s="1"/>
  <c r="S189" i="1"/>
  <c r="V189" i="1" s="1"/>
  <c r="S238" i="1"/>
  <c r="V238" i="1" s="1"/>
  <c r="S352" i="1"/>
  <c r="V352" i="1" s="1"/>
  <c r="S289" i="1"/>
  <c r="V289" i="1" s="1"/>
  <c r="S135" i="1"/>
  <c r="V135" i="1" s="1"/>
  <c r="S132" i="1"/>
  <c r="V132" i="1" s="1"/>
  <c r="S193" i="1"/>
  <c r="V193" i="1" s="1"/>
  <c r="S136" i="1"/>
  <c r="V136" i="1" s="1"/>
  <c r="S215" i="1"/>
  <c r="V215" i="1" s="1"/>
  <c r="S155" i="1"/>
  <c r="V155" i="1" s="1"/>
  <c r="AE155" i="1" s="1"/>
  <c r="S79" i="1"/>
  <c r="V79" i="1" s="1"/>
  <c r="S260" i="1"/>
  <c r="V260" i="1" s="1"/>
  <c r="S66" i="1"/>
  <c r="V66" i="1" s="1"/>
  <c r="S264" i="1"/>
  <c r="V264" i="1" s="1"/>
  <c r="S196" i="1"/>
  <c r="V196" i="1" s="1"/>
  <c r="AE196" i="1" s="1"/>
  <c r="S293" i="1"/>
  <c r="V293" i="1" s="1"/>
  <c r="S202" i="1"/>
  <c r="V202" i="1" s="1"/>
  <c r="S100" i="1"/>
  <c r="V100" i="1" s="1"/>
  <c r="S114" i="1"/>
  <c r="V114" i="1" s="1"/>
  <c r="S236" i="1"/>
  <c r="V236" i="1" s="1"/>
  <c r="S294" i="1"/>
  <c r="V294" i="1" s="1"/>
  <c r="S107" i="1"/>
  <c r="V107" i="1" s="1"/>
  <c r="S244" i="1"/>
  <c r="V244" i="1" s="1"/>
  <c r="S269" i="1"/>
  <c r="V269" i="1" s="1"/>
  <c r="S115" i="1"/>
  <c r="V115" i="1" s="1"/>
  <c r="S210" i="1"/>
  <c r="V210" i="1" s="1"/>
  <c r="AE210" i="1" s="1"/>
  <c r="S252" i="1"/>
  <c r="V252" i="1" s="1"/>
  <c r="S54" i="1"/>
  <c r="V54" i="1" s="1"/>
  <c r="S12" i="1"/>
  <c r="V12" i="1" s="1"/>
  <c r="S71" i="1"/>
  <c r="V71" i="1" s="1"/>
  <c r="S197" i="1"/>
  <c r="V197" i="1" s="1"/>
  <c r="S129" i="1"/>
  <c r="V129" i="1" s="1"/>
  <c r="S288" i="1"/>
  <c r="V288" i="1" s="1"/>
  <c r="S255" i="1"/>
  <c r="V255" i="1" s="1"/>
  <c r="S23" i="1"/>
  <c r="V23" i="1" s="1"/>
  <c r="S56" i="1"/>
  <c r="V56" i="1" s="1"/>
  <c r="S15" i="1"/>
  <c r="V15" i="1" s="1"/>
  <c r="S256" i="1"/>
  <c r="V256" i="1" s="1"/>
  <c r="AE256" i="1" s="1"/>
  <c r="S98" i="1"/>
  <c r="V98" i="1" s="1"/>
  <c r="S341" i="1"/>
  <c r="V341" i="1" s="1"/>
  <c r="S224" i="1"/>
  <c r="V224" i="1" s="1"/>
  <c r="T356" i="1"/>
  <c r="X356" i="1" s="1"/>
  <c r="Z356" i="1" s="1"/>
  <c r="AF356" i="1" s="1"/>
  <c r="Y356" i="1"/>
  <c r="Y292" i="1"/>
  <c r="T292" i="1"/>
  <c r="X292" i="1" s="1"/>
  <c r="Z292" i="1" s="1"/>
  <c r="AF292" i="1" s="1"/>
  <c r="T279" i="1"/>
  <c r="X279" i="1" s="1"/>
  <c r="Z279" i="1" s="1"/>
  <c r="AF279" i="1" s="1"/>
  <c r="Y279" i="1"/>
  <c r="T300" i="1"/>
  <c r="X300" i="1" s="1"/>
  <c r="Z300" i="1" s="1"/>
  <c r="AF300" i="1" s="1"/>
  <c r="Y300" i="1"/>
  <c r="Y80" i="1"/>
  <c r="T80" i="1"/>
  <c r="X80" i="1" s="1"/>
  <c r="Z80" i="1" s="1"/>
  <c r="AF80" i="1" s="1"/>
  <c r="T25" i="1"/>
  <c r="X25" i="1" s="1"/>
  <c r="Z25" i="1" s="1"/>
  <c r="AF25" i="1" s="1"/>
  <c r="Y25" i="1"/>
  <c r="T123" i="1"/>
  <c r="X123" i="1" s="1"/>
  <c r="Z123" i="1" s="1"/>
  <c r="AF123" i="1" s="1"/>
  <c r="Y123" i="1"/>
  <c r="Y82" i="1"/>
  <c r="T82" i="1"/>
  <c r="X82" i="1" s="1"/>
  <c r="Z82" i="1" s="1"/>
  <c r="AF82" i="1" s="1"/>
  <c r="Y129" i="1"/>
  <c r="T129" i="1"/>
  <c r="X129" i="1" s="1"/>
  <c r="Z129" i="1" s="1"/>
  <c r="AF129" i="1" s="1"/>
  <c r="T193" i="1"/>
  <c r="X193" i="1" s="1"/>
  <c r="Z193" i="1" s="1"/>
  <c r="AF193" i="1" s="1"/>
  <c r="Y193" i="1"/>
  <c r="T344" i="1"/>
  <c r="X344" i="1" s="1"/>
  <c r="Z344" i="1" s="1"/>
  <c r="AF344" i="1" s="1"/>
  <c r="Y344" i="1"/>
  <c r="T102" i="1"/>
  <c r="X102" i="1" s="1"/>
  <c r="Z102" i="1" s="1"/>
  <c r="AF102" i="1" s="1"/>
  <c r="Y102" i="1"/>
  <c r="T280" i="1"/>
  <c r="X280" i="1" s="1"/>
  <c r="Z280" i="1" s="1"/>
  <c r="AF280" i="1" s="1"/>
  <c r="Y280" i="1"/>
  <c r="Y73" i="1"/>
  <c r="T73" i="1"/>
  <c r="X73" i="1" s="1"/>
  <c r="Z73" i="1" s="1"/>
  <c r="AF73" i="1" s="1"/>
  <c r="T271" i="1"/>
  <c r="X271" i="1" s="1"/>
  <c r="Z271" i="1" s="1"/>
  <c r="AF271" i="1" s="1"/>
  <c r="Y271" i="1"/>
  <c r="Y104" i="1"/>
  <c r="T104" i="1"/>
  <c r="X104" i="1" s="1"/>
  <c r="Z104" i="1" s="1"/>
  <c r="AF104" i="1" s="1"/>
  <c r="Y358" i="1"/>
  <c r="T358" i="1"/>
  <c r="X358" i="1" s="1"/>
  <c r="Z358" i="1" s="1"/>
  <c r="AF358" i="1" s="1"/>
  <c r="T267" i="1"/>
  <c r="X267" i="1" s="1"/>
  <c r="Z267" i="1" s="1"/>
  <c r="AF267" i="1" s="1"/>
  <c r="Y267" i="1"/>
  <c r="T77" i="1"/>
  <c r="X77" i="1" s="1"/>
  <c r="Z77" i="1" s="1"/>
  <c r="AF77" i="1" s="1"/>
  <c r="Y77" i="1"/>
  <c r="Y144" i="1"/>
  <c r="T144" i="1"/>
  <c r="X144" i="1" s="1"/>
  <c r="Z144" i="1" s="1"/>
  <c r="AF144" i="1" s="1"/>
  <c r="T301" i="1"/>
  <c r="X301" i="1" s="1"/>
  <c r="Z301" i="1" s="1"/>
  <c r="AF301" i="1" s="1"/>
  <c r="Y301" i="1"/>
  <c r="Y237" i="1"/>
  <c r="T237" i="1"/>
  <c r="X237" i="1" s="1"/>
  <c r="Z237" i="1" s="1"/>
  <c r="AF237" i="1" s="1"/>
  <c r="T278" i="1"/>
  <c r="X278" i="1" s="1"/>
  <c r="Z278" i="1" s="1"/>
  <c r="AF278" i="1" s="1"/>
  <c r="Y278" i="1"/>
  <c r="Y217" i="1"/>
  <c r="T217" i="1"/>
  <c r="X217" i="1" s="1"/>
  <c r="Z217" i="1" s="1"/>
  <c r="AF217" i="1" s="1"/>
  <c r="T176" i="1"/>
  <c r="X176" i="1" s="1"/>
  <c r="Z176" i="1" s="1"/>
  <c r="AF176" i="1" s="1"/>
  <c r="Y176" i="1"/>
  <c r="T168" i="1"/>
  <c r="X168" i="1" s="1"/>
  <c r="Z168" i="1" s="1"/>
  <c r="AF168" i="1" s="1"/>
  <c r="Y168" i="1"/>
  <c r="T31" i="1"/>
  <c r="X31" i="1" s="1"/>
  <c r="Z31" i="1" s="1"/>
  <c r="AF31" i="1" s="1"/>
  <c r="Y31" i="1"/>
  <c r="T270" i="1"/>
  <c r="X270" i="1" s="1"/>
  <c r="Z270" i="1" s="1"/>
  <c r="AF270" i="1" s="1"/>
  <c r="Y270" i="1"/>
  <c r="T219" i="1"/>
  <c r="X219" i="1" s="1"/>
  <c r="Z219" i="1" s="1"/>
  <c r="AF219" i="1" s="1"/>
  <c r="Y219" i="1"/>
  <c r="Y134" i="1"/>
  <c r="T134" i="1"/>
  <c r="X134" i="1" s="1"/>
  <c r="Z134" i="1" s="1"/>
  <c r="AF134" i="1" s="1"/>
  <c r="Y313" i="1"/>
  <c r="T313" i="1"/>
  <c r="X313" i="1" s="1"/>
  <c r="Z313" i="1" s="1"/>
  <c r="AF313" i="1" s="1"/>
  <c r="T160" i="1"/>
  <c r="X160" i="1" s="1"/>
  <c r="Z160" i="1" s="1"/>
  <c r="AF160" i="1" s="1"/>
  <c r="Y160" i="1"/>
  <c r="Y20" i="1"/>
  <c r="T20" i="1"/>
  <c r="X20" i="1" s="1"/>
  <c r="Z20" i="1" s="1"/>
  <c r="AF20" i="1" s="1"/>
  <c r="T239" i="1"/>
  <c r="X239" i="1" s="1"/>
  <c r="Z239" i="1" s="1"/>
  <c r="AF239" i="1" s="1"/>
  <c r="Y239" i="1"/>
  <c r="Y81" i="1"/>
  <c r="T81" i="1"/>
  <c r="X81" i="1" s="1"/>
  <c r="Z81" i="1" s="1"/>
  <c r="AF81" i="1" s="1"/>
  <c r="Y298" i="1"/>
  <c r="T298" i="1"/>
  <c r="X298" i="1" s="1"/>
  <c r="Z298" i="1" s="1"/>
  <c r="AF298" i="1" s="1"/>
  <c r="Y238" i="1"/>
  <c r="T238" i="1"/>
  <c r="X238" i="1" s="1"/>
  <c r="Z238" i="1" s="1"/>
  <c r="AF238" i="1" s="1"/>
  <c r="T85" i="1"/>
  <c r="X85" i="1" s="1"/>
  <c r="Z85" i="1" s="1"/>
  <c r="AF85" i="1" s="1"/>
  <c r="Y85" i="1"/>
  <c r="Y92" i="1"/>
  <c r="T92" i="1"/>
  <c r="X92" i="1" s="1"/>
  <c r="Z92" i="1" s="1"/>
  <c r="AF92" i="1" s="1"/>
  <c r="Y205" i="1"/>
  <c r="T205" i="1"/>
  <c r="X205" i="1" s="1"/>
  <c r="Z205" i="1" s="1"/>
  <c r="AF205" i="1" s="1"/>
  <c r="Y225" i="1"/>
  <c r="T225" i="1"/>
  <c r="X225" i="1" s="1"/>
  <c r="Z225" i="1" s="1"/>
  <c r="AF225" i="1" s="1"/>
  <c r="Y26" i="1"/>
  <c r="T26" i="1"/>
  <c r="X26" i="1" s="1"/>
  <c r="Z26" i="1" s="1"/>
  <c r="AF26" i="1" s="1"/>
  <c r="Y33" i="1"/>
  <c r="T33" i="1"/>
  <c r="X33" i="1" s="1"/>
  <c r="Z33" i="1" s="1"/>
  <c r="AF33" i="1" s="1"/>
  <c r="T161" i="1"/>
  <c r="X161" i="1" s="1"/>
  <c r="Z161" i="1" s="1"/>
  <c r="AF161" i="1" s="1"/>
  <c r="Y161" i="1"/>
  <c r="AD39" i="1"/>
  <c r="AB39" i="1"/>
  <c r="AC39" i="1"/>
  <c r="AD235" i="1"/>
  <c r="AC235" i="1"/>
  <c r="AB235" i="1"/>
  <c r="AD42" i="1"/>
  <c r="AC42" i="1"/>
  <c r="AB42" i="1"/>
  <c r="AD37" i="1"/>
  <c r="AC37" i="1"/>
  <c r="AB37" i="1"/>
  <c r="AC90" i="1"/>
  <c r="AD90" i="1"/>
  <c r="AB90" i="1"/>
  <c r="AC222" i="1"/>
  <c r="AD222" i="1"/>
  <c r="AB222" i="1"/>
  <c r="AB356" i="1"/>
  <c r="AD356" i="1"/>
  <c r="AC356" i="1"/>
  <c r="S229" i="1"/>
  <c r="V229" i="1" s="1"/>
  <c r="S65" i="1"/>
  <c r="V65" i="1" s="1"/>
  <c r="S179" i="1"/>
  <c r="V179" i="1" s="1"/>
  <c r="S207" i="1"/>
  <c r="V207" i="1" s="1"/>
  <c r="S167" i="1"/>
  <c r="V167" i="1" s="1"/>
  <c r="S218" i="1"/>
  <c r="V218" i="1" s="1"/>
  <c r="S123" i="1"/>
  <c r="V123" i="1" s="1"/>
  <c r="T260" i="1"/>
  <c r="X260" i="1" s="1"/>
  <c r="Z260" i="1" s="1"/>
  <c r="AF260" i="1" s="1"/>
  <c r="Y260" i="1"/>
  <c r="Y105" i="1"/>
  <c r="T105" i="1"/>
  <c r="X105" i="1" s="1"/>
  <c r="Z105" i="1" s="1"/>
  <c r="AF105" i="1" s="1"/>
  <c r="Y247" i="1"/>
  <c r="T247" i="1"/>
  <c r="X247" i="1" s="1"/>
  <c r="Z247" i="1" s="1"/>
  <c r="AF247" i="1" s="1"/>
  <c r="T355" i="1"/>
  <c r="X355" i="1" s="1"/>
  <c r="Z355" i="1" s="1"/>
  <c r="AF355" i="1" s="1"/>
  <c r="Y355" i="1"/>
  <c r="Y128" i="1"/>
  <c r="T128" i="1"/>
  <c r="X128" i="1" s="1"/>
  <c r="Z128" i="1" s="1"/>
  <c r="AF128" i="1" s="1"/>
  <c r="Y22" i="1"/>
  <c r="T22" i="1"/>
  <c r="X22" i="1" s="1"/>
  <c r="Z22" i="1" s="1"/>
  <c r="AF22" i="1" s="1"/>
  <c r="Y101" i="1"/>
  <c r="T101" i="1"/>
  <c r="X101" i="1" s="1"/>
  <c r="Z101" i="1" s="1"/>
  <c r="AF101" i="1" s="1"/>
  <c r="AD101" i="1"/>
  <c r="AB101" i="1"/>
  <c r="AC101" i="1"/>
  <c r="AB316" i="1"/>
  <c r="AD316" i="1"/>
  <c r="AC316" i="1"/>
  <c r="AB92" i="1"/>
  <c r="AD92" i="1"/>
  <c r="AC92" i="1"/>
  <c r="AD283" i="1"/>
  <c r="AB283" i="1"/>
  <c r="AC283" i="1"/>
  <c r="AC344" i="1"/>
  <c r="AB344" i="1"/>
  <c r="AD344" i="1"/>
  <c r="AD204" i="1"/>
  <c r="AC204" i="1"/>
  <c r="AB204" i="1"/>
  <c r="AD293" i="1"/>
  <c r="AC293" i="1"/>
  <c r="AB293" i="1"/>
  <c r="AD360" i="1"/>
  <c r="AB360" i="1"/>
  <c r="AC360" i="1"/>
  <c r="AD209" i="1"/>
  <c r="AB209" i="1"/>
  <c r="AC209" i="1"/>
  <c r="AD173" i="1"/>
  <c r="AB173" i="1"/>
  <c r="AC173" i="1"/>
  <c r="AD311" i="1"/>
  <c r="AB311" i="1"/>
  <c r="AC311" i="1"/>
  <c r="AD318" i="1"/>
  <c r="AB318" i="1"/>
  <c r="AC318" i="1"/>
  <c r="AD253" i="1"/>
  <c r="AB253" i="1"/>
  <c r="AC253" i="1"/>
  <c r="AD41" i="1"/>
  <c r="AB41" i="1"/>
  <c r="AC41" i="1"/>
  <c r="AD295" i="1"/>
  <c r="AC295" i="1"/>
  <c r="AB295" i="1"/>
  <c r="AC27" i="1"/>
  <c r="AD27" i="1"/>
  <c r="AB27" i="1"/>
  <c r="AD350" i="1"/>
  <c r="AB350" i="1"/>
  <c r="AC350" i="1"/>
  <c r="AD336" i="1"/>
  <c r="AC336" i="1"/>
  <c r="AB336" i="1"/>
  <c r="AC274" i="1"/>
  <c r="AD274" i="1"/>
  <c r="AB274" i="1"/>
  <c r="AD351" i="1"/>
  <c r="AB351" i="1"/>
  <c r="AC351" i="1"/>
  <c r="AD207" i="1"/>
  <c r="AB207" i="1"/>
  <c r="AC207" i="1"/>
  <c r="AD262" i="1"/>
  <c r="AC262" i="1"/>
  <c r="AB262" i="1"/>
  <c r="AD57" i="1"/>
  <c r="AC57" i="1"/>
  <c r="AB57" i="1"/>
  <c r="AD323" i="1"/>
  <c r="AC323" i="1"/>
  <c r="AB323" i="1"/>
  <c r="AB238" i="1"/>
  <c r="AD238" i="1"/>
  <c r="AC238" i="1"/>
  <c r="AD317" i="1"/>
  <c r="AC317" i="1"/>
  <c r="AB317" i="1"/>
  <c r="AD254" i="1"/>
  <c r="AC254" i="1"/>
  <c r="AB254" i="1"/>
  <c r="AC170" i="1"/>
  <c r="AD170" i="1"/>
  <c r="AB170" i="1"/>
  <c r="AD343" i="1"/>
  <c r="AB343" i="1"/>
  <c r="AC343" i="1"/>
  <c r="AB282" i="1"/>
  <c r="AD282" i="1"/>
  <c r="AC282" i="1"/>
  <c r="AD333" i="1"/>
  <c r="AC333" i="1"/>
  <c r="AB333" i="1"/>
  <c r="AD85" i="1"/>
  <c r="AB85" i="1"/>
  <c r="AC85" i="1"/>
  <c r="AD216" i="1"/>
  <c r="AB216" i="1"/>
  <c r="AC216" i="1"/>
  <c r="AB14" i="1"/>
  <c r="AC14" i="1"/>
  <c r="AD14" i="1"/>
  <c r="AB337" i="1"/>
  <c r="AC337" i="1"/>
  <c r="AD337" i="1"/>
  <c r="AB156" i="1"/>
  <c r="AC156" i="1"/>
  <c r="AD156" i="1"/>
  <c r="AB64" i="1"/>
  <c r="AC64" i="1"/>
  <c r="AD64" i="1"/>
  <c r="AB247" i="1"/>
  <c r="AC247" i="1"/>
  <c r="AD247" i="1"/>
  <c r="AD138" i="1"/>
  <c r="AB138" i="1"/>
  <c r="AC138" i="1"/>
  <c r="AD330" i="1"/>
  <c r="AB330" i="1"/>
  <c r="AC330" i="1"/>
  <c r="AD78" i="1"/>
  <c r="AB78" i="1"/>
  <c r="AC78" i="1"/>
  <c r="AD188" i="1"/>
  <c r="AB188" i="1"/>
  <c r="AC188" i="1"/>
  <c r="AD166" i="1"/>
  <c r="AC166" i="1"/>
  <c r="AB166" i="1"/>
  <c r="AD17" i="1"/>
  <c r="AB17" i="1"/>
  <c r="AC17" i="1"/>
  <c r="S124" i="1"/>
  <c r="V124" i="1" s="1"/>
  <c r="S125" i="1"/>
  <c r="V125" i="1" s="1"/>
  <c r="S186" i="1"/>
  <c r="V186" i="1" s="1"/>
  <c r="AE186" i="1" s="1"/>
  <c r="S144" i="1"/>
  <c r="V144" i="1" s="1"/>
  <c r="S241" i="1"/>
  <c r="V241" i="1" s="1"/>
  <c r="S63" i="1"/>
  <c r="V63" i="1" s="1"/>
  <c r="AE63" i="1" s="1"/>
  <c r="S30" i="1"/>
  <c r="V30" i="1" s="1"/>
  <c r="S344" i="1"/>
  <c r="V344" i="1" s="1"/>
  <c r="S265" i="1"/>
  <c r="V265" i="1" s="1"/>
  <c r="S332" i="1"/>
  <c r="V332" i="1" s="1"/>
  <c r="S330" i="1"/>
  <c r="V330" i="1" s="1"/>
  <c r="S119" i="1"/>
  <c r="V119" i="1" s="1"/>
  <c r="AE119" i="1" s="1"/>
  <c r="S158" i="1"/>
  <c r="V158" i="1" s="1"/>
  <c r="S307" i="1"/>
  <c r="V307" i="1" s="1"/>
  <c r="S184" i="1"/>
  <c r="V184" i="1" s="1"/>
  <c r="AE184" i="1" s="1"/>
  <c r="S171" i="1"/>
  <c r="V171" i="1" s="1"/>
  <c r="S47" i="1"/>
  <c r="V47" i="1" s="1"/>
  <c r="S181" i="1"/>
  <c r="V181" i="1" s="1"/>
  <c r="S96" i="1"/>
  <c r="V96" i="1" s="1"/>
  <c r="S157" i="1"/>
  <c r="V157" i="1" s="1"/>
  <c r="S50" i="1"/>
  <c r="V50" i="1" s="1"/>
  <c r="AE50" i="1" s="1"/>
  <c r="S22" i="1"/>
  <c r="V22" i="1" s="1"/>
  <c r="S168" i="1"/>
  <c r="V168" i="1" s="1"/>
  <c r="S285" i="1"/>
  <c r="V285" i="1" s="1"/>
  <c r="S194" i="1"/>
  <c r="V194" i="1" s="1"/>
  <c r="S304" i="1"/>
  <c r="V304" i="1" s="1"/>
  <c r="S110" i="1"/>
  <c r="V110" i="1" s="1"/>
  <c r="S301" i="1"/>
  <c r="V301" i="1" s="1"/>
  <c r="S93" i="1"/>
  <c r="V93" i="1" s="1"/>
  <c r="S286" i="1"/>
  <c r="V286" i="1" s="1"/>
  <c r="S35" i="1"/>
  <c r="V35" i="1" s="1"/>
  <c r="S24" i="1"/>
  <c r="V24" i="1" s="1"/>
  <c r="S327" i="1"/>
  <c r="V327" i="1" s="1"/>
  <c r="AE327" i="1" s="1"/>
  <c r="S201" i="1"/>
  <c r="V201" i="1" s="1"/>
  <c r="S261" i="1"/>
  <c r="V261" i="1" s="1"/>
  <c r="S165" i="1"/>
  <c r="V165" i="1" s="1"/>
  <c r="S209" i="1"/>
  <c r="V209" i="1" s="1"/>
  <c r="S68" i="1"/>
  <c r="V68" i="1" s="1"/>
  <c r="S290" i="1"/>
  <c r="V290" i="1" s="1"/>
  <c r="S174" i="1"/>
  <c r="V174" i="1" s="1"/>
  <c r="S298" i="1"/>
  <c r="V298" i="1" s="1"/>
  <c r="S273" i="1"/>
  <c r="V273" i="1" s="1"/>
  <c r="S343" i="1"/>
  <c r="V343" i="1" s="1"/>
  <c r="S163" i="1"/>
  <c r="V163" i="1" s="1"/>
  <c r="T169" i="1"/>
  <c r="X169" i="1" s="1"/>
  <c r="Z169" i="1" s="1"/>
  <c r="AF169" i="1" s="1"/>
  <c r="Y169" i="1"/>
  <c r="Y282" i="1"/>
  <c r="T282" i="1"/>
  <c r="X282" i="1" s="1"/>
  <c r="Z282" i="1" s="1"/>
  <c r="AF282" i="1" s="1"/>
  <c r="Y41" i="1"/>
  <c r="T41" i="1"/>
  <c r="X41" i="1" s="1"/>
  <c r="Z41" i="1" s="1"/>
  <c r="AF41" i="1" s="1"/>
  <c r="Y258" i="1"/>
  <c r="T258" i="1"/>
  <c r="X258" i="1" s="1"/>
  <c r="Z258" i="1" s="1"/>
  <c r="AF258" i="1" s="1"/>
  <c r="Y254" i="1"/>
  <c r="T254" i="1"/>
  <c r="X254" i="1" s="1"/>
  <c r="Z254" i="1" s="1"/>
  <c r="AF254" i="1" s="1"/>
  <c r="Y252" i="1"/>
  <c r="T252" i="1"/>
  <c r="X252" i="1" s="1"/>
  <c r="Z252" i="1" s="1"/>
  <c r="AF252" i="1" s="1"/>
  <c r="T45" i="1"/>
  <c r="X45" i="1" s="1"/>
  <c r="Z45" i="1" s="1"/>
  <c r="AF45" i="1" s="1"/>
  <c r="Y45" i="1"/>
  <c r="T179" i="1"/>
  <c r="X179" i="1" s="1"/>
  <c r="Z179" i="1" s="1"/>
  <c r="AF179" i="1" s="1"/>
  <c r="Y179" i="1"/>
  <c r="Y200" i="1"/>
  <c r="T200" i="1"/>
  <c r="X200" i="1" s="1"/>
  <c r="Z200" i="1" s="1"/>
  <c r="AF200" i="1" s="1"/>
  <c r="Y207" i="1"/>
  <c r="T207" i="1"/>
  <c r="X207" i="1" s="1"/>
  <c r="Z207" i="1" s="1"/>
  <c r="AF207" i="1" s="1"/>
  <c r="Y14" i="1"/>
  <c r="T14" i="1"/>
  <c r="X14" i="1" s="1"/>
  <c r="Z14" i="1" s="1"/>
  <c r="AF14" i="1" s="1"/>
  <c r="T332" i="1"/>
  <c r="X332" i="1" s="1"/>
  <c r="Z332" i="1" s="1"/>
  <c r="AF332" i="1" s="1"/>
  <c r="Y332" i="1"/>
  <c r="T120" i="1"/>
  <c r="X120" i="1" s="1"/>
  <c r="Z120" i="1" s="1"/>
  <c r="AF120" i="1" s="1"/>
  <c r="Y120" i="1"/>
  <c r="T296" i="1"/>
  <c r="X296" i="1" s="1"/>
  <c r="Z296" i="1" s="1"/>
  <c r="AF296" i="1" s="1"/>
  <c r="Y296" i="1"/>
  <c r="Y38" i="1"/>
  <c r="T38" i="1"/>
  <c r="X38" i="1" s="1"/>
  <c r="Z38" i="1" s="1"/>
  <c r="AF38" i="1" s="1"/>
  <c r="T249" i="1"/>
  <c r="X249" i="1" s="1"/>
  <c r="Z249" i="1" s="1"/>
  <c r="AF249" i="1" s="1"/>
  <c r="Y249" i="1"/>
  <c r="Y157" i="1"/>
  <c r="T157" i="1"/>
  <c r="X157" i="1" s="1"/>
  <c r="Z157" i="1" s="1"/>
  <c r="AF157" i="1" s="1"/>
  <c r="Y201" i="1"/>
  <c r="T201" i="1"/>
  <c r="X201" i="1" s="1"/>
  <c r="Z201" i="1" s="1"/>
  <c r="AF201" i="1" s="1"/>
  <c r="Y335" i="1"/>
  <c r="T335" i="1"/>
  <c r="X335" i="1" s="1"/>
  <c r="Z335" i="1" s="1"/>
  <c r="AF335" i="1" s="1"/>
  <c r="Y338" i="1"/>
  <c r="T338" i="1"/>
  <c r="X338" i="1" s="1"/>
  <c r="Z338" i="1" s="1"/>
  <c r="AF338" i="1" s="1"/>
  <c r="Y40" i="1"/>
  <c r="T40" i="1"/>
  <c r="X40" i="1" s="1"/>
  <c r="Z40" i="1" s="1"/>
  <c r="AF40" i="1" s="1"/>
  <c r="Y194" i="1"/>
  <c r="T194" i="1"/>
  <c r="X194" i="1" s="1"/>
  <c r="Z194" i="1" s="1"/>
  <c r="AF194" i="1" s="1"/>
  <c r="Y141" i="1"/>
  <c r="T141" i="1"/>
  <c r="X141" i="1" s="1"/>
  <c r="Z141" i="1" s="1"/>
  <c r="AF141" i="1" s="1"/>
  <c r="Y245" i="1"/>
  <c r="T245" i="1"/>
  <c r="X245" i="1" s="1"/>
  <c r="Z245" i="1" s="1"/>
  <c r="AF245" i="1" s="1"/>
  <c r="T197" i="1"/>
  <c r="X197" i="1" s="1"/>
  <c r="Z197" i="1" s="1"/>
  <c r="AF197" i="1" s="1"/>
  <c r="Y197" i="1"/>
  <c r="T59" i="1"/>
  <c r="X59" i="1" s="1"/>
  <c r="Z59" i="1" s="1"/>
  <c r="AF59" i="1" s="1"/>
  <c r="Y59" i="1"/>
  <c r="T316" i="1"/>
  <c r="X316" i="1" s="1"/>
  <c r="Z316" i="1" s="1"/>
  <c r="AF316" i="1" s="1"/>
  <c r="Y316" i="1"/>
  <c r="T307" i="1"/>
  <c r="X307" i="1" s="1"/>
  <c r="Z307" i="1" s="1"/>
  <c r="AF307" i="1" s="1"/>
  <c r="Y307" i="1"/>
  <c r="T166" i="1"/>
  <c r="X166" i="1" s="1"/>
  <c r="Z166" i="1" s="1"/>
  <c r="AF166" i="1" s="1"/>
  <c r="Y166" i="1"/>
  <c r="Y352" i="1"/>
  <c r="T352" i="1"/>
  <c r="X352" i="1" s="1"/>
  <c r="Z352" i="1" s="1"/>
  <c r="AF352" i="1" s="1"/>
  <c r="T276" i="1"/>
  <c r="X276" i="1" s="1"/>
  <c r="Z276" i="1" s="1"/>
  <c r="AF276" i="1" s="1"/>
  <c r="Y276" i="1"/>
  <c r="T137" i="1"/>
  <c r="X137" i="1" s="1"/>
  <c r="Z137" i="1" s="1"/>
  <c r="AF137" i="1" s="1"/>
  <c r="Y137" i="1"/>
  <c r="Y232" i="1"/>
  <c r="T232" i="1"/>
  <c r="X232" i="1" s="1"/>
  <c r="Z232" i="1" s="1"/>
  <c r="AF232" i="1" s="1"/>
  <c r="Y93" i="1"/>
  <c r="T93" i="1"/>
  <c r="X93" i="1" s="1"/>
  <c r="Z93" i="1" s="1"/>
  <c r="AF93" i="1" s="1"/>
  <c r="Y23" i="1"/>
  <c r="T23" i="1"/>
  <c r="X23" i="1" s="1"/>
  <c r="Z23" i="1" s="1"/>
  <c r="AF23" i="1" s="1"/>
  <c r="Y69" i="1"/>
  <c r="T69" i="1"/>
  <c r="X69" i="1" s="1"/>
  <c r="Z69" i="1" s="1"/>
  <c r="AF69" i="1" s="1"/>
  <c r="Y243" i="1"/>
  <c r="T243" i="1"/>
  <c r="X243" i="1" s="1"/>
  <c r="Z243" i="1" s="1"/>
  <c r="AF243" i="1" s="1"/>
  <c r="T311" i="1"/>
  <c r="X311" i="1" s="1"/>
  <c r="Z311" i="1" s="1"/>
  <c r="AF311" i="1" s="1"/>
  <c r="Y311" i="1"/>
  <c r="Y345" i="1"/>
  <c r="T345" i="1"/>
  <c r="X345" i="1" s="1"/>
  <c r="Z345" i="1" s="1"/>
  <c r="AF345" i="1" s="1"/>
  <c r="T130" i="1"/>
  <c r="X130" i="1" s="1"/>
  <c r="Z130" i="1" s="1"/>
  <c r="AF130" i="1" s="1"/>
  <c r="Y130" i="1"/>
  <c r="Y221" i="1"/>
  <c r="T221" i="1"/>
  <c r="X221" i="1" s="1"/>
  <c r="Z221" i="1" s="1"/>
  <c r="AF221" i="1" s="1"/>
  <c r="T202" i="1"/>
  <c r="X202" i="1" s="1"/>
  <c r="Z202" i="1" s="1"/>
  <c r="AF202" i="1" s="1"/>
  <c r="Y202" i="1"/>
  <c r="Y158" i="1"/>
  <c r="T158" i="1"/>
  <c r="X158" i="1" s="1"/>
  <c r="Z158" i="1" s="1"/>
  <c r="AF158" i="1" s="1"/>
  <c r="Y291" i="1"/>
  <c r="T291" i="1"/>
  <c r="X291" i="1" s="1"/>
  <c r="Z291" i="1" s="1"/>
  <c r="AF291" i="1" s="1"/>
  <c r="Q73" i="1"/>
  <c r="AD355" i="1"/>
  <c r="AC355" i="1"/>
  <c r="AB355" i="1"/>
  <c r="AD118" i="1"/>
  <c r="AB118" i="1"/>
  <c r="AC118" i="1"/>
  <c r="AD201" i="1"/>
  <c r="AB201" i="1"/>
  <c r="AC201" i="1"/>
  <c r="AD62" i="1"/>
  <c r="AB62" i="1"/>
  <c r="AC62" i="1"/>
  <c r="AD137" i="1"/>
  <c r="AB137" i="1"/>
  <c r="AC137" i="1"/>
  <c r="AB47" i="1"/>
  <c r="AD47" i="1"/>
  <c r="AC47" i="1"/>
  <c r="AC107" i="1"/>
  <c r="AD107" i="1"/>
  <c r="AB107" i="1"/>
  <c r="S205" i="1"/>
  <c r="V205" i="1" s="1"/>
  <c r="S45" i="1"/>
  <c r="V45" i="1" s="1"/>
  <c r="S306" i="1"/>
  <c r="V306" i="1" s="1"/>
  <c r="S287" i="1"/>
  <c r="V287" i="1" s="1"/>
  <c r="S156" i="1"/>
  <c r="V156" i="1" s="1"/>
  <c r="S275" i="1"/>
  <c r="V275" i="1" s="1"/>
  <c r="Y171" i="1"/>
  <c r="T171" i="1"/>
  <c r="X171" i="1" s="1"/>
  <c r="Z171" i="1" s="1"/>
  <c r="AF171" i="1" s="1"/>
  <c r="T246" i="1"/>
  <c r="X246" i="1" s="1"/>
  <c r="Z246" i="1" s="1"/>
  <c r="AF246" i="1" s="1"/>
  <c r="Y246" i="1"/>
  <c r="Y328" i="1"/>
  <c r="T328" i="1"/>
  <c r="X328" i="1" s="1"/>
  <c r="Z328" i="1" s="1"/>
  <c r="AF328" i="1" s="1"/>
  <c r="T118" i="1"/>
  <c r="X118" i="1" s="1"/>
  <c r="Z118" i="1" s="1"/>
  <c r="AF118" i="1" s="1"/>
  <c r="Y118" i="1"/>
  <c r="Y146" i="1"/>
  <c r="T146" i="1"/>
  <c r="X146" i="1" s="1"/>
  <c r="Z146" i="1" s="1"/>
  <c r="AF146" i="1" s="1"/>
  <c r="T213" i="1"/>
  <c r="X213" i="1" s="1"/>
  <c r="Z213" i="1" s="1"/>
  <c r="AF213" i="1" s="1"/>
  <c r="Y213" i="1"/>
  <c r="T29" i="1"/>
  <c r="X29" i="1" s="1"/>
  <c r="Z29" i="1" s="1"/>
  <c r="AF29" i="1" s="1"/>
  <c r="Y29" i="1"/>
  <c r="AD264" i="1"/>
  <c r="AB264" i="1"/>
  <c r="AC264" i="1"/>
  <c r="AD291" i="1"/>
  <c r="AC291" i="1"/>
  <c r="AB291" i="1"/>
  <c r="AD74" i="1"/>
  <c r="AB74" i="1"/>
  <c r="AC74" i="1"/>
  <c r="AB169" i="1"/>
  <c r="AD169" i="1"/>
  <c r="AC169" i="1"/>
  <c r="AB226" i="1"/>
  <c r="AC226" i="1"/>
  <c r="AD226" i="1"/>
  <c r="AD132" i="1"/>
  <c r="AB132" i="1"/>
  <c r="AC132" i="1"/>
  <c r="AD265" i="1"/>
  <c r="AB265" i="1"/>
  <c r="AC265" i="1"/>
  <c r="AC257" i="1"/>
  <c r="AD257" i="1"/>
  <c r="AB257" i="1"/>
  <c r="AB142" i="1"/>
  <c r="AC142" i="1"/>
  <c r="AD142" i="1"/>
  <c r="AC331" i="1"/>
  <c r="AB331" i="1"/>
  <c r="AD331" i="1"/>
  <c r="AC177" i="1"/>
  <c r="AD177" i="1"/>
  <c r="AB177" i="1"/>
  <c r="AD242" i="1"/>
  <c r="AB242" i="1"/>
  <c r="AC242" i="1"/>
  <c r="AD195" i="1"/>
  <c r="AC195" i="1"/>
  <c r="AB195" i="1"/>
  <c r="AB102" i="1"/>
  <c r="AC102" i="1"/>
  <c r="AD102" i="1"/>
  <c r="AD110" i="1"/>
  <c r="AB110" i="1"/>
  <c r="AC110" i="1"/>
  <c r="AC161" i="1"/>
  <c r="AB161" i="1"/>
  <c r="AD161" i="1"/>
  <c r="AD70" i="1"/>
  <c r="AB70" i="1"/>
  <c r="AC70" i="1"/>
  <c r="AD309" i="1"/>
  <c r="AB309" i="1"/>
  <c r="AC309" i="1"/>
  <c r="AB191" i="1"/>
  <c r="AC191" i="1"/>
  <c r="AD191" i="1"/>
  <c r="AD348" i="1"/>
  <c r="AB348" i="1"/>
  <c r="AC348" i="1"/>
  <c r="AD275" i="1"/>
  <c r="AC275" i="1"/>
  <c r="AB275" i="1"/>
  <c r="AD240" i="1"/>
  <c r="AC240" i="1"/>
  <c r="AB240" i="1"/>
  <c r="AD258" i="1"/>
  <c r="AB258" i="1"/>
  <c r="AC258" i="1"/>
  <c r="AD153" i="1"/>
  <c r="AB153" i="1"/>
  <c r="AC153" i="1"/>
  <c r="AB164" i="1"/>
  <c r="AC164" i="1"/>
  <c r="AD164" i="1"/>
  <c r="AD180" i="1"/>
  <c r="AB180" i="1"/>
  <c r="AC180" i="1"/>
  <c r="AD16" i="1"/>
  <c r="AC16" i="1"/>
  <c r="AB16" i="1"/>
  <c r="AC225" i="1"/>
  <c r="AB225" i="1"/>
  <c r="AD225" i="1"/>
  <c r="AB285" i="1"/>
  <c r="AC285" i="1"/>
  <c r="AD285" i="1"/>
  <c r="AD313" i="1"/>
  <c r="AB313" i="1"/>
  <c r="AC313" i="1"/>
  <c r="AD304" i="1"/>
  <c r="AB304" i="1"/>
  <c r="AC304" i="1"/>
  <c r="AC50" i="1"/>
  <c r="AB50" i="1"/>
  <c r="AD50" i="1"/>
  <c r="AD25" i="1"/>
  <c r="AB25" i="1"/>
  <c r="AC25" i="1"/>
  <c r="AD297" i="1"/>
  <c r="AB297" i="1"/>
  <c r="AC297" i="1"/>
  <c r="AD158" i="1"/>
  <c r="AB158" i="1"/>
  <c r="AC158" i="1"/>
  <c r="AD290" i="1"/>
  <c r="AB290" i="1"/>
  <c r="AC290" i="1"/>
  <c r="AD116" i="1"/>
  <c r="AB116" i="1"/>
  <c r="AC116" i="1"/>
  <c r="AD51" i="1"/>
  <c r="AB51" i="1"/>
  <c r="AC51" i="1"/>
  <c r="AD321" i="1"/>
  <c r="AB321" i="1"/>
  <c r="AC321" i="1"/>
  <c r="AD93" i="1"/>
  <c r="AB93" i="1"/>
  <c r="AC93" i="1"/>
  <c r="AD159" i="1"/>
  <c r="AB159" i="1"/>
  <c r="AC159" i="1"/>
  <c r="AD144" i="1"/>
  <c r="AB144" i="1"/>
  <c r="AC144" i="1"/>
  <c r="AD250" i="1"/>
  <c r="AB250" i="1"/>
  <c r="AC250" i="1"/>
  <c r="AD259" i="1"/>
  <c r="AC259" i="1"/>
  <c r="AB259" i="1"/>
  <c r="S300" i="1"/>
  <c r="V300" i="1" s="1"/>
  <c r="S97" i="1"/>
  <c r="V97" i="1" s="1"/>
  <c r="S263" i="1"/>
  <c r="V263" i="1" s="1"/>
  <c r="S104" i="1"/>
  <c r="V104" i="1" s="1"/>
  <c r="S44" i="1"/>
  <c r="V44" i="1" s="1"/>
  <c r="S131" i="1"/>
  <c r="V131" i="1" s="1"/>
  <c r="S147" i="1"/>
  <c r="V147" i="1" s="1"/>
  <c r="S14" i="1"/>
  <c r="V14" i="1" s="1"/>
  <c r="S16" i="1"/>
  <c r="V16" i="1" s="1"/>
  <c r="AE16" i="1" s="1"/>
  <c r="S33" i="1"/>
  <c r="V33" i="1" s="1"/>
  <c r="S237" i="1"/>
  <c r="V237" i="1" s="1"/>
  <c r="S324" i="1"/>
  <c r="V324" i="1" s="1"/>
  <c r="S180" i="1"/>
  <c r="V180" i="1" s="1"/>
  <c r="S199" i="1"/>
  <c r="V199" i="1" s="1"/>
  <c r="S340" i="1"/>
  <c r="V340" i="1" s="1"/>
  <c r="S13" i="1"/>
  <c r="V13" i="1" s="1"/>
  <c r="S239" i="1"/>
  <c r="V239" i="1" s="1"/>
  <c r="S121" i="1"/>
  <c r="V121" i="1" s="1"/>
  <c r="AE121" i="1" s="1"/>
  <c r="S326" i="1"/>
  <c r="V326" i="1" s="1"/>
  <c r="S166" i="1"/>
  <c r="V166" i="1" s="1"/>
  <c r="S55" i="1"/>
  <c r="V55" i="1" s="1"/>
  <c r="S296" i="1"/>
  <c r="V296" i="1" s="1"/>
  <c r="S249" i="1"/>
  <c r="V249" i="1" s="1"/>
  <c r="S282" i="1"/>
  <c r="V282" i="1" s="1"/>
  <c r="S310" i="1"/>
  <c r="V310" i="1" s="1"/>
  <c r="S183" i="1"/>
  <c r="V183" i="1" s="1"/>
  <c r="S19" i="1"/>
  <c r="V19" i="1" s="1"/>
  <c r="S204" i="1"/>
  <c r="V204" i="1" s="1"/>
  <c r="AE204" i="1" s="1"/>
  <c r="S203" i="1"/>
  <c r="V203" i="1" s="1"/>
  <c r="S108" i="1"/>
  <c r="V108" i="1" s="1"/>
  <c r="S280" i="1"/>
  <c r="V280" i="1" s="1"/>
  <c r="S133" i="1"/>
  <c r="V133" i="1" s="1"/>
  <c r="S212" i="1"/>
  <c r="V212" i="1" s="1"/>
  <c r="AE212" i="1" s="1"/>
  <c r="S34" i="1"/>
  <c r="V34" i="1" s="1"/>
  <c r="S149" i="1"/>
  <c r="V149" i="1" s="1"/>
  <c r="S233" i="1"/>
  <c r="V233" i="1" s="1"/>
  <c r="S259" i="1"/>
  <c r="V259" i="1" s="1"/>
  <c r="S64" i="1"/>
  <c r="V64" i="1" s="1"/>
  <c r="S42" i="1"/>
  <c r="V42" i="1" s="1"/>
  <c r="S102" i="1"/>
  <c r="V102" i="1" s="1"/>
  <c r="S170" i="1"/>
  <c r="V170" i="1" s="1"/>
  <c r="S323" i="1"/>
  <c r="V323" i="1" s="1"/>
  <c r="S220" i="1"/>
  <c r="V220" i="1" s="1"/>
  <c r="S276" i="1"/>
  <c r="V276" i="1" s="1"/>
  <c r="T214" i="1"/>
  <c r="X214" i="1" s="1"/>
  <c r="Z214" i="1" s="1"/>
  <c r="AF214" i="1" s="1"/>
  <c r="Y214" i="1"/>
  <c r="T36" i="1"/>
  <c r="X36" i="1" s="1"/>
  <c r="Z36" i="1" s="1"/>
  <c r="AF36" i="1" s="1"/>
  <c r="Y36" i="1"/>
  <c r="T182" i="1"/>
  <c r="X182" i="1" s="1"/>
  <c r="Z182" i="1" s="1"/>
  <c r="AF182" i="1" s="1"/>
  <c r="Y182" i="1"/>
  <c r="Y126" i="1"/>
  <c r="T126" i="1"/>
  <c r="X126" i="1" s="1"/>
  <c r="Z126" i="1" s="1"/>
  <c r="AF126" i="1" s="1"/>
  <c r="Y27" i="1"/>
  <c r="T27" i="1"/>
  <c r="X27" i="1" s="1"/>
  <c r="Z27" i="1" s="1"/>
  <c r="AF27" i="1" s="1"/>
  <c r="Y302" i="1"/>
  <c r="T302" i="1"/>
  <c r="X302" i="1" s="1"/>
  <c r="Z302" i="1" s="1"/>
  <c r="AF302" i="1" s="1"/>
  <c r="Y133" i="1"/>
  <c r="T133" i="1"/>
  <c r="X133" i="1" s="1"/>
  <c r="Z133" i="1" s="1"/>
  <c r="AF133" i="1" s="1"/>
  <c r="T273" i="1"/>
  <c r="X273" i="1" s="1"/>
  <c r="Z273" i="1" s="1"/>
  <c r="AF273" i="1" s="1"/>
  <c r="Y273" i="1"/>
  <c r="Y223" i="1"/>
  <c r="T223" i="1"/>
  <c r="X223" i="1" s="1"/>
  <c r="Z223" i="1" s="1"/>
  <c r="AF223" i="1" s="1"/>
  <c r="Y326" i="1"/>
  <c r="T326" i="1"/>
  <c r="X326" i="1" s="1"/>
  <c r="Z326" i="1" s="1"/>
  <c r="AF326" i="1" s="1"/>
  <c r="Y74" i="1"/>
  <c r="T74" i="1"/>
  <c r="X74" i="1" s="1"/>
  <c r="Z74" i="1" s="1"/>
  <c r="AF74" i="1" s="1"/>
  <c r="Y342" i="1"/>
  <c r="T342" i="1"/>
  <c r="X342" i="1" s="1"/>
  <c r="Z342" i="1" s="1"/>
  <c r="AF342" i="1" s="1"/>
  <c r="T357" i="1"/>
  <c r="X357" i="1" s="1"/>
  <c r="Z357" i="1" s="1"/>
  <c r="AF357" i="1" s="1"/>
  <c r="Y357" i="1"/>
  <c r="Y347" i="1"/>
  <c r="T347" i="1"/>
  <c r="X347" i="1" s="1"/>
  <c r="Z347" i="1" s="1"/>
  <c r="AF347" i="1" s="1"/>
  <c r="Y319" i="1"/>
  <c r="T319" i="1"/>
  <c r="X319" i="1" s="1"/>
  <c r="Z319" i="1" s="1"/>
  <c r="AF319" i="1" s="1"/>
  <c r="Y32" i="1"/>
  <c r="T32" i="1"/>
  <c r="X32" i="1" s="1"/>
  <c r="Z32" i="1" s="1"/>
  <c r="AF32" i="1" s="1"/>
  <c r="Y159" i="1"/>
  <c r="T159" i="1"/>
  <c r="X159" i="1" s="1"/>
  <c r="Z159" i="1" s="1"/>
  <c r="AF159" i="1" s="1"/>
  <c r="T106" i="1"/>
  <c r="X106" i="1" s="1"/>
  <c r="Z106" i="1" s="1"/>
  <c r="AF106" i="1" s="1"/>
  <c r="Y106" i="1"/>
  <c r="Y68" i="1"/>
  <c r="T68" i="1"/>
  <c r="X68" i="1" s="1"/>
  <c r="Z68" i="1" s="1"/>
  <c r="AF68" i="1" s="1"/>
  <c r="T113" i="1"/>
  <c r="X113" i="1" s="1"/>
  <c r="Z113" i="1" s="1"/>
  <c r="AF113" i="1" s="1"/>
  <c r="Y113" i="1"/>
  <c r="Y324" i="1"/>
  <c r="T324" i="1"/>
  <c r="X324" i="1" s="1"/>
  <c r="Z324" i="1" s="1"/>
  <c r="AF324" i="1" s="1"/>
  <c r="Y339" i="1"/>
  <c r="T339" i="1"/>
  <c r="X339" i="1" s="1"/>
  <c r="Z339" i="1" s="1"/>
  <c r="AF339" i="1" s="1"/>
  <c r="Y175" i="1"/>
  <c r="T175" i="1"/>
  <c r="X175" i="1" s="1"/>
  <c r="Z175" i="1" s="1"/>
  <c r="AF175" i="1" s="1"/>
  <c r="Y143" i="1"/>
  <c r="T143" i="1"/>
  <c r="X143" i="1" s="1"/>
  <c r="Z143" i="1" s="1"/>
  <c r="AF143" i="1" s="1"/>
  <c r="T284" i="1"/>
  <c r="X284" i="1" s="1"/>
  <c r="Z284" i="1" s="1"/>
  <c r="AF284" i="1" s="1"/>
  <c r="Y284" i="1"/>
  <c r="Y30" i="1"/>
  <c r="T30" i="1"/>
  <c r="X30" i="1" s="1"/>
  <c r="Z30" i="1" s="1"/>
  <c r="AF30" i="1" s="1"/>
  <c r="T230" i="1"/>
  <c r="X230" i="1" s="1"/>
  <c r="Z230" i="1" s="1"/>
  <c r="AF230" i="1" s="1"/>
  <c r="Y230" i="1"/>
  <c r="T306" i="1"/>
  <c r="X306" i="1" s="1"/>
  <c r="Z306" i="1" s="1"/>
  <c r="AF306" i="1" s="1"/>
  <c r="Y306" i="1"/>
  <c r="Y333" i="1"/>
  <c r="T333" i="1"/>
  <c r="X333" i="1" s="1"/>
  <c r="Z333" i="1" s="1"/>
  <c r="AF333" i="1" s="1"/>
  <c r="T321" i="1"/>
  <c r="X321" i="1" s="1"/>
  <c r="Z321" i="1" s="1"/>
  <c r="AF321" i="1" s="1"/>
  <c r="Y321" i="1"/>
  <c r="Y289" i="1"/>
  <c r="T289" i="1"/>
  <c r="X289" i="1" s="1"/>
  <c r="Z289" i="1" s="1"/>
  <c r="AF289" i="1" s="1"/>
  <c r="Y51" i="1"/>
  <c r="T51" i="1"/>
  <c r="X51" i="1" s="1"/>
  <c r="Z51" i="1" s="1"/>
  <c r="AF51" i="1" s="1"/>
  <c r="Y199" i="1"/>
  <c r="T199" i="1"/>
  <c r="X199" i="1" s="1"/>
  <c r="Z199" i="1" s="1"/>
  <c r="AF199" i="1" s="1"/>
  <c r="Y139" i="1"/>
  <c r="T139" i="1"/>
  <c r="X139" i="1" s="1"/>
  <c r="Z139" i="1" s="1"/>
  <c r="AF139" i="1" s="1"/>
  <c r="T304" i="1"/>
  <c r="X304" i="1" s="1"/>
  <c r="Z304" i="1" s="1"/>
  <c r="AF304" i="1" s="1"/>
  <c r="Y304" i="1"/>
  <c r="Y35" i="1"/>
  <c r="T35" i="1"/>
  <c r="X35" i="1" s="1"/>
  <c r="Z35" i="1" s="1"/>
  <c r="AF35" i="1" s="1"/>
  <c r="Y107" i="1"/>
  <c r="T107" i="1"/>
  <c r="X107" i="1" s="1"/>
  <c r="Z107" i="1" s="1"/>
  <c r="AF107" i="1" s="1"/>
  <c r="T60" i="1"/>
  <c r="X60" i="1" s="1"/>
  <c r="Z60" i="1" s="1"/>
  <c r="AF60" i="1" s="1"/>
  <c r="Y60" i="1"/>
  <c r="Y112" i="1"/>
  <c r="T112" i="1"/>
  <c r="X112" i="1" s="1"/>
  <c r="Z112" i="1" s="1"/>
  <c r="AF112" i="1" s="1"/>
  <c r="Y56" i="1"/>
  <c r="T56" i="1"/>
  <c r="X56" i="1" s="1"/>
  <c r="Z56" i="1" s="1"/>
  <c r="AF56" i="1" s="1"/>
  <c r="T172" i="1"/>
  <c r="X172" i="1" s="1"/>
  <c r="Z172" i="1" s="1"/>
  <c r="AF172" i="1" s="1"/>
  <c r="Y172" i="1"/>
  <c r="T215" i="1"/>
  <c r="X215" i="1" s="1"/>
  <c r="Z215" i="1" s="1"/>
  <c r="AF215" i="1" s="1"/>
  <c r="Y215" i="1"/>
  <c r="Y52" i="1"/>
  <c r="T52" i="1"/>
  <c r="X52" i="1" s="1"/>
  <c r="Z52" i="1" s="1"/>
  <c r="AF52" i="1" s="1"/>
  <c r="T53" i="1"/>
  <c r="X53" i="1" s="1"/>
  <c r="Z53" i="1" s="1"/>
  <c r="AF53" i="1" s="1"/>
  <c r="Y53" i="1"/>
  <c r="AE206" i="1" l="1"/>
  <c r="AG208" i="1"/>
  <c r="AG63" i="1"/>
  <c r="AE57" i="1"/>
  <c r="AG353" i="1"/>
  <c r="U182" i="1"/>
  <c r="U311" i="1"/>
  <c r="AG224" i="1"/>
  <c r="AH4" i="1"/>
  <c r="R4" i="1" s="1"/>
  <c r="AG234" i="1"/>
  <c r="U94" i="1"/>
  <c r="AG261" i="1"/>
  <c r="AH9" i="1"/>
  <c r="R9" i="1" s="1"/>
  <c r="AG287" i="1"/>
  <c r="AG294" i="1"/>
  <c r="Q114" i="1"/>
  <c r="Q231" i="1"/>
  <c r="AE100" i="1"/>
  <c r="AE191" i="1"/>
  <c r="AE297" i="1"/>
  <c r="AE234" i="1"/>
  <c r="AE79" i="1"/>
  <c r="AE216" i="1"/>
  <c r="AG83" i="1"/>
  <c r="AH3" i="1"/>
  <c r="AE359" i="1"/>
  <c r="AE162" i="1"/>
  <c r="Q246" i="1"/>
  <c r="Q138" i="1"/>
  <c r="U127" i="1"/>
  <c r="Q317" i="1"/>
  <c r="Q22" i="1"/>
  <c r="Q202" i="1"/>
  <c r="Q199" i="1"/>
  <c r="AE325" i="1"/>
  <c r="AE64" i="1"/>
  <c r="AE131" i="1"/>
  <c r="AE98" i="1"/>
  <c r="AH98" i="1" s="1"/>
  <c r="AE76" i="1"/>
  <c r="AE42" i="1"/>
  <c r="AE293" i="1"/>
  <c r="Q223" i="1"/>
  <c r="Q309" i="1"/>
  <c r="Q283" i="1"/>
  <c r="Q195" i="1"/>
  <c r="AE242" i="1"/>
  <c r="U77" i="1"/>
  <c r="AE286" i="1"/>
  <c r="AE122" i="1"/>
  <c r="AG152" i="1"/>
  <c r="AH152" i="1" s="1"/>
  <c r="R152" i="1" s="1"/>
  <c r="AE54" i="1"/>
  <c r="AE236" i="1"/>
  <c r="U360" i="1"/>
  <c r="AE192" i="1"/>
  <c r="Q339" i="1"/>
  <c r="Q87" i="1"/>
  <c r="Q262" i="1"/>
  <c r="Q60" i="1"/>
  <c r="Q190" i="1"/>
  <c r="Q255" i="1"/>
  <c r="Q189" i="1"/>
  <c r="Q158" i="1"/>
  <c r="Q166" i="1"/>
  <c r="Q99" i="1"/>
  <c r="Q123" i="1"/>
  <c r="Q274" i="1"/>
  <c r="U207" i="1"/>
  <c r="AE114" i="1"/>
  <c r="AE272" i="1"/>
  <c r="AE265" i="1"/>
  <c r="U154" i="1"/>
  <c r="AG329" i="1"/>
  <c r="AG231" i="1"/>
  <c r="AE136" i="1"/>
  <c r="U176" i="1"/>
  <c r="AE151" i="1"/>
  <c r="AE244" i="1"/>
  <c r="AE209" i="1"/>
  <c r="AG246" i="1"/>
  <c r="AG250" i="1"/>
  <c r="AG103" i="1"/>
  <c r="U120" i="1"/>
  <c r="AE350" i="1"/>
  <c r="Q230" i="1"/>
  <c r="Q175" i="1"/>
  <c r="Q10" i="1"/>
  <c r="AE125" i="1"/>
  <c r="AE340" i="1"/>
  <c r="U103" i="1"/>
  <c r="AG36" i="1"/>
  <c r="AG263" i="1"/>
  <c r="Q18" i="1"/>
  <c r="AE103" i="1"/>
  <c r="AE10" i="1"/>
  <c r="AE228" i="1"/>
  <c r="Q21" i="1"/>
  <c r="AG22" i="1"/>
  <c r="U159" i="1"/>
  <c r="AG223" i="1"/>
  <c r="AG29" i="1"/>
  <c r="Q219" i="1"/>
  <c r="AE108" i="1"/>
  <c r="AE145" i="1"/>
  <c r="AE11" i="1"/>
  <c r="U241" i="1"/>
  <c r="AG247" i="1"/>
  <c r="AG204" i="1"/>
  <c r="AH204" i="1" s="1"/>
  <c r="AG112" i="1"/>
  <c r="R5" i="1"/>
  <c r="AE220" i="1"/>
  <c r="AE165" i="1"/>
  <c r="AE218" i="1"/>
  <c r="AE33" i="1"/>
  <c r="AE238" i="1"/>
  <c r="AG285" i="1"/>
  <c r="AG275" i="1"/>
  <c r="AG195" i="1"/>
  <c r="AG226" i="1"/>
  <c r="AG323" i="1"/>
  <c r="AE12" i="1"/>
  <c r="AE34" i="1"/>
  <c r="AE343" i="1"/>
  <c r="AE127" i="1"/>
  <c r="U249" i="1"/>
  <c r="AE174" i="1"/>
  <c r="AG333" i="1"/>
  <c r="AG57" i="1"/>
  <c r="AG293" i="1"/>
  <c r="Q151" i="1"/>
  <c r="Q349" i="1"/>
  <c r="Q142" i="1"/>
  <c r="Q125" i="1"/>
  <c r="Q210" i="1"/>
  <c r="U292" i="1"/>
  <c r="U355" i="1"/>
  <c r="U213" i="1"/>
  <c r="AG197" i="1"/>
  <c r="AG190" i="1"/>
  <c r="AE275" i="1"/>
  <c r="AE65" i="1"/>
  <c r="AE135" i="1"/>
  <c r="AG187" i="1"/>
  <c r="AG341" i="1"/>
  <c r="AE308" i="1"/>
  <c r="AG12" i="1"/>
  <c r="AG266" i="1"/>
  <c r="AG131" i="1"/>
  <c r="Q294" i="1"/>
  <c r="Q201" i="1"/>
  <c r="AE47" i="1"/>
  <c r="AE285" i="1"/>
  <c r="AE294" i="1"/>
  <c r="AG306" i="1"/>
  <c r="AE323" i="1"/>
  <c r="U183" i="1"/>
  <c r="U166" i="1"/>
  <c r="AE156" i="1"/>
  <c r="AE255" i="1"/>
  <c r="AH255" i="1" s="1"/>
  <c r="U79" i="1"/>
  <c r="AG128" i="1"/>
  <c r="AG61" i="1"/>
  <c r="AE295" i="1"/>
  <c r="U164" i="1"/>
  <c r="Q258" i="1"/>
  <c r="Q322" i="1"/>
  <c r="Q281" i="1"/>
  <c r="AE315" i="1"/>
  <c r="R8" i="1"/>
  <c r="Q334" i="1"/>
  <c r="Q148" i="1"/>
  <c r="AE282" i="1"/>
  <c r="U45" i="1"/>
  <c r="AE110" i="1"/>
  <c r="AE96" i="1"/>
  <c r="U244" i="1"/>
  <c r="AG48" i="1"/>
  <c r="AE187" i="1"/>
  <c r="AG334" i="1"/>
  <c r="U91" i="1"/>
  <c r="AG271" i="1"/>
  <c r="AG149" i="1"/>
  <c r="Q120" i="1"/>
  <c r="Q67" i="1"/>
  <c r="Q188" i="1"/>
  <c r="Q165" i="1"/>
  <c r="Q208" i="1"/>
  <c r="Q86" i="1"/>
  <c r="Q140" i="1"/>
  <c r="Q107" i="1"/>
  <c r="Q154" i="1"/>
  <c r="Q54" i="1"/>
  <c r="Q267" i="1"/>
  <c r="Q285" i="1"/>
  <c r="Q164" i="1"/>
  <c r="Q331" i="1"/>
  <c r="Q251" i="1"/>
  <c r="Q16" i="1"/>
  <c r="AE13" i="1"/>
  <c r="U327" i="1"/>
  <c r="AG17" i="1"/>
  <c r="AG351" i="1"/>
  <c r="AG318" i="1"/>
  <c r="AE224" i="1"/>
  <c r="U191" i="1"/>
  <c r="AE274" i="1"/>
  <c r="U177" i="1"/>
  <c r="U10" i="1"/>
  <c r="U223" i="1"/>
  <c r="U251" i="1"/>
  <c r="AG88" i="1"/>
  <c r="U356" i="1"/>
  <c r="AG239" i="1"/>
  <c r="AG326" i="1"/>
  <c r="AG154" i="1"/>
  <c r="Q345" i="1"/>
  <c r="R2" i="1"/>
  <c r="Q78" i="1"/>
  <c r="Q198" i="1"/>
  <c r="U102" i="1"/>
  <c r="U324" i="1"/>
  <c r="AE44" i="1"/>
  <c r="U171" i="1"/>
  <c r="U186" i="1"/>
  <c r="U98" i="1"/>
  <c r="AE129" i="1"/>
  <c r="AG13" i="1"/>
  <c r="U319" i="1"/>
  <c r="U226" i="1"/>
  <c r="U257" i="1"/>
  <c r="Q252" i="1"/>
  <c r="Q237" i="1"/>
  <c r="Q115" i="1"/>
  <c r="Q64" i="1"/>
  <c r="Q81" i="1"/>
  <c r="Q176" i="1"/>
  <c r="Q200" i="1"/>
  <c r="Q337" i="1"/>
  <c r="AG47" i="1"/>
  <c r="AH47" i="1" s="1"/>
  <c r="U163" i="1"/>
  <c r="U30" i="1"/>
  <c r="AG39" i="1"/>
  <c r="AE71" i="1"/>
  <c r="U196" i="1"/>
  <c r="U345" i="1"/>
  <c r="AE86" i="1"/>
  <c r="Q62" i="1"/>
  <c r="Q52" i="1"/>
  <c r="Q76" i="1"/>
  <c r="Q249" i="1"/>
  <c r="Q341" i="1"/>
  <c r="Q343" i="1"/>
  <c r="Q63" i="1"/>
  <c r="Q126" i="1"/>
  <c r="Q243" i="1"/>
  <c r="Q192" i="1"/>
  <c r="Q244" i="1"/>
  <c r="Q248" i="1"/>
  <c r="Q145" i="1"/>
  <c r="Q217" i="1"/>
  <c r="Q221" i="1"/>
  <c r="Q268" i="1"/>
  <c r="AE249" i="1"/>
  <c r="AG201" i="1"/>
  <c r="AE261" i="1"/>
  <c r="AH63" i="1"/>
  <c r="AE227" i="1"/>
  <c r="AE354" i="1"/>
  <c r="AG357" i="1"/>
  <c r="AG185" i="1"/>
  <c r="AH185" i="1" s="1"/>
  <c r="AG312" i="1"/>
  <c r="AG228" i="1"/>
  <c r="AH228" i="1" s="1"/>
  <c r="U349" i="1"/>
  <c r="AE250" i="1"/>
  <c r="U302" i="1"/>
  <c r="Q181" i="1"/>
  <c r="AE66" i="1"/>
  <c r="AG40" i="1"/>
  <c r="AG18" i="1"/>
  <c r="U149" i="1"/>
  <c r="U121" i="1"/>
  <c r="AE180" i="1"/>
  <c r="U147" i="1"/>
  <c r="U97" i="1"/>
  <c r="U174" i="1"/>
  <c r="U301" i="1"/>
  <c r="U168" i="1"/>
  <c r="AE181" i="1"/>
  <c r="U119" i="1"/>
  <c r="U124" i="1"/>
  <c r="AE269" i="1"/>
  <c r="AG71" i="1"/>
  <c r="AG198" i="1"/>
  <c r="AG45" i="1"/>
  <c r="U187" i="1"/>
  <c r="U284" i="1"/>
  <c r="U49" i="1"/>
  <c r="AE99" i="1"/>
  <c r="AG181" i="1"/>
  <c r="AG349" i="1"/>
  <c r="U240" i="1"/>
  <c r="AE312" i="1"/>
  <c r="U315" i="1"/>
  <c r="Q234" i="1"/>
  <c r="Q307" i="1"/>
  <c r="Q173" i="1"/>
  <c r="Q58" i="1"/>
  <c r="AG320" i="1"/>
  <c r="Q287" i="1"/>
  <c r="AG116" i="1"/>
  <c r="AE330" i="1"/>
  <c r="AE15" i="1"/>
  <c r="AE215" i="1"/>
  <c r="AG171" i="1"/>
  <c r="AE254" i="1"/>
  <c r="AG53" i="1"/>
  <c r="U276" i="1"/>
  <c r="U42" i="1"/>
  <c r="U19" i="1"/>
  <c r="U13" i="1"/>
  <c r="U237" i="1"/>
  <c r="AG321" i="1"/>
  <c r="AG225" i="1"/>
  <c r="AG291" i="1"/>
  <c r="U24" i="1"/>
  <c r="AE304" i="1"/>
  <c r="U50" i="1"/>
  <c r="AE332" i="1"/>
  <c r="U229" i="1"/>
  <c r="AE107" i="1"/>
  <c r="AE189" i="1"/>
  <c r="U338" i="1"/>
  <c r="U246" i="1"/>
  <c r="AE70" i="1"/>
  <c r="AG67" i="1"/>
  <c r="AG84" i="1"/>
  <c r="AG157" i="1"/>
  <c r="U76" i="1"/>
  <c r="U320" i="1"/>
  <c r="U359" i="1"/>
  <c r="Q182" i="1"/>
  <c r="Q292" i="1"/>
  <c r="Q122" i="1"/>
  <c r="Q312" i="1"/>
  <c r="Q306" i="1"/>
  <c r="Q79" i="1"/>
  <c r="Q342" i="1"/>
  <c r="U133" i="1"/>
  <c r="AE55" i="1"/>
  <c r="U104" i="1"/>
  <c r="U205" i="1"/>
  <c r="U343" i="1"/>
  <c r="U209" i="1"/>
  <c r="U194" i="1"/>
  <c r="U184" i="1"/>
  <c r="U265" i="1"/>
  <c r="U252" i="1"/>
  <c r="U193" i="1"/>
  <c r="AG213" i="1"/>
  <c r="AG141" i="1"/>
  <c r="U62" i="1"/>
  <c r="AE313" i="1"/>
  <c r="U31" i="1"/>
  <c r="U278" i="1"/>
  <c r="U339" i="1"/>
  <c r="U27" i="1"/>
  <c r="AG172" i="1"/>
  <c r="AG69" i="1"/>
  <c r="AG66" i="1"/>
  <c r="Q297" i="1"/>
  <c r="R3" i="1"/>
  <c r="R6" i="1"/>
  <c r="AG80" i="1"/>
  <c r="Q31" i="1"/>
  <c r="Q163" i="1"/>
  <c r="U323" i="1"/>
  <c r="U280" i="1"/>
  <c r="AE183" i="1"/>
  <c r="U199" i="1"/>
  <c r="U263" i="1"/>
  <c r="AG191" i="1"/>
  <c r="AH191" i="1" s="1"/>
  <c r="U156" i="1"/>
  <c r="U285" i="1"/>
  <c r="U96" i="1"/>
  <c r="AE167" i="1"/>
  <c r="AG37" i="1"/>
  <c r="AE260" i="1"/>
  <c r="AE198" i="1"/>
  <c r="AE18" i="1"/>
  <c r="U354" i="1"/>
  <c r="AE72" i="1"/>
  <c r="AG270" i="1"/>
  <c r="AG303" i="1"/>
  <c r="AG215" i="1"/>
  <c r="AG34" i="1"/>
  <c r="AG55" i="1"/>
  <c r="U295" i="1"/>
  <c r="U178" i="1"/>
  <c r="U40" i="1"/>
  <c r="U92" i="1"/>
  <c r="AG237" i="1"/>
  <c r="AG73" i="1"/>
  <c r="AG324" i="1"/>
  <c r="AG75" i="1"/>
  <c r="U109" i="1"/>
  <c r="AG240" i="1"/>
  <c r="AE75" i="1"/>
  <c r="AG289" i="1"/>
  <c r="AG163" i="1"/>
  <c r="Q270" i="1"/>
  <c r="Q161" i="1"/>
  <c r="Q316" i="1"/>
  <c r="Q323" i="1"/>
  <c r="U64" i="1"/>
  <c r="U204" i="1"/>
  <c r="U326" i="1"/>
  <c r="U33" i="1"/>
  <c r="AG144" i="1"/>
  <c r="AG309" i="1"/>
  <c r="U306" i="1"/>
  <c r="AE298" i="1"/>
  <c r="U165" i="1"/>
  <c r="U35" i="1"/>
  <c r="AE22" i="1"/>
  <c r="AH22" i="1" s="1"/>
  <c r="U47" i="1"/>
  <c r="U344" i="1"/>
  <c r="AE144" i="1"/>
  <c r="AG216" i="1"/>
  <c r="AG238" i="1"/>
  <c r="U123" i="1"/>
  <c r="U197" i="1"/>
  <c r="AE115" i="1"/>
  <c r="AH115" i="1" s="1"/>
  <c r="AE132" i="1"/>
  <c r="U169" i="1"/>
  <c r="AG267" i="1"/>
  <c r="AG358" i="1"/>
  <c r="AG302" i="1"/>
  <c r="U74" i="1"/>
  <c r="AE317" i="1"/>
  <c r="AE134" i="1"/>
  <c r="U75" i="1"/>
  <c r="U105" i="1"/>
  <c r="U20" i="1"/>
  <c r="U130" i="1"/>
  <c r="U211" i="1"/>
  <c r="U138" i="1"/>
  <c r="AG292" i="1"/>
  <c r="AG97" i="1"/>
  <c r="AG77" i="1"/>
  <c r="AG99" i="1"/>
  <c r="AG279" i="1"/>
  <c r="AG109" i="1"/>
  <c r="AH109" i="1" s="1"/>
  <c r="AG167" i="1"/>
  <c r="AG327" i="1"/>
  <c r="AH327" i="1" s="1"/>
  <c r="Q97" i="1"/>
  <c r="AE111" i="1"/>
  <c r="AE299" i="1"/>
  <c r="AG89" i="1"/>
  <c r="Q347" i="1"/>
  <c r="Q359" i="1"/>
  <c r="Q102" i="1"/>
  <c r="Q179" i="1"/>
  <c r="Q275" i="1"/>
  <c r="Q303" i="1"/>
  <c r="Q225" i="1"/>
  <c r="Q332" i="1"/>
  <c r="Q80" i="1"/>
  <c r="AE259" i="1"/>
  <c r="AG142" i="1"/>
  <c r="AG355" i="1"/>
  <c r="AG282" i="1"/>
  <c r="AG274" i="1"/>
  <c r="AG41" i="1"/>
  <c r="AG42" i="1"/>
  <c r="AE202" i="1"/>
  <c r="AG217" i="1"/>
  <c r="AG134" i="1"/>
  <c r="AG359" i="1"/>
  <c r="AH359" i="1" s="1"/>
  <c r="U53" i="1"/>
  <c r="AE25" i="1"/>
  <c r="AG227" i="1"/>
  <c r="AH227" i="1" s="1"/>
  <c r="AG133" i="1"/>
  <c r="AG202" i="1"/>
  <c r="AG319" i="1"/>
  <c r="AG252" i="1"/>
  <c r="AE190" i="1"/>
  <c r="U78" i="1"/>
  <c r="AG26" i="1"/>
  <c r="AG325" i="1"/>
  <c r="AG136" i="1"/>
  <c r="Q109" i="1"/>
  <c r="Q259" i="1"/>
  <c r="AE170" i="1"/>
  <c r="U233" i="1"/>
  <c r="U296" i="1"/>
  <c r="U14" i="1"/>
  <c r="AE104" i="1"/>
  <c r="AG159" i="1"/>
  <c r="AG290" i="1"/>
  <c r="AG348" i="1"/>
  <c r="AG242" i="1"/>
  <c r="U275" i="1"/>
  <c r="AE45" i="1"/>
  <c r="AE163" i="1"/>
  <c r="U290" i="1"/>
  <c r="AE201" i="1"/>
  <c r="U93" i="1"/>
  <c r="U157" i="1"/>
  <c r="U330" i="1"/>
  <c r="AG166" i="1"/>
  <c r="AG64" i="1"/>
  <c r="AG254" i="1"/>
  <c r="AG27" i="1"/>
  <c r="AG311" i="1"/>
  <c r="AG344" i="1"/>
  <c r="U167" i="1"/>
  <c r="U23" i="1"/>
  <c r="U352" i="1"/>
  <c r="AE303" i="1"/>
  <c r="U141" i="1"/>
  <c r="AE21" i="1"/>
  <c r="U29" i="1"/>
  <c r="AE82" i="1"/>
  <c r="AG127" i="1"/>
  <c r="AH127" i="1" s="1"/>
  <c r="AG308" i="1"/>
  <c r="AG135" i="1"/>
  <c r="AE178" i="1"/>
  <c r="U32" i="1"/>
  <c r="U308" i="1"/>
  <c r="AE81" i="1"/>
  <c r="U46" i="1"/>
  <c r="AG122" i="1"/>
  <c r="AG230" i="1"/>
  <c r="AG20" i="1"/>
  <c r="AG49" i="1"/>
  <c r="AG52" i="1"/>
  <c r="AG143" i="1"/>
  <c r="U195" i="1"/>
  <c r="AE305" i="1"/>
  <c r="U36" i="1"/>
  <c r="AG178" i="1"/>
  <c r="Q124" i="1"/>
  <c r="Q127" i="1"/>
  <c r="Q335" i="1"/>
  <c r="Q354" i="1"/>
  <c r="Q162" i="1"/>
  <c r="Q291" i="1"/>
  <c r="Q74" i="1"/>
  <c r="Q69" i="1"/>
  <c r="Q266" i="1"/>
  <c r="Q305" i="1"/>
  <c r="Q170" i="1"/>
  <c r="Q329" i="1"/>
  <c r="Q83" i="1"/>
  <c r="Q229" i="1"/>
  <c r="Q180" i="1"/>
  <c r="Q135" i="1"/>
  <c r="Q233" i="1"/>
  <c r="Q105" i="1"/>
  <c r="Q23" i="1"/>
  <c r="Q257" i="1"/>
  <c r="Q155" i="1"/>
  <c r="Q159" i="1"/>
  <c r="Q91" i="1"/>
  <c r="Q296" i="1"/>
  <c r="Q227" i="1"/>
  <c r="Q206" i="1"/>
  <c r="AE263" i="1"/>
  <c r="AH263" i="1" s="1"/>
  <c r="AG51" i="1"/>
  <c r="AG313" i="1"/>
  <c r="AG177" i="1"/>
  <c r="AG132" i="1"/>
  <c r="AE205" i="1"/>
  <c r="AE348" i="1"/>
  <c r="AE267" i="1"/>
  <c r="AE146" i="1"/>
  <c r="AG288" i="1"/>
  <c r="AG91" i="1"/>
  <c r="AE90" i="1"/>
  <c r="AG249" i="1"/>
  <c r="AG328" i="1"/>
  <c r="AG212" i="1"/>
  <c r="AH212" i="1" s="1"/>
  <c r="AG126" i="1"/>
  <c r="AE28" i="1"/>
  <c r="AE266" i="1"/>
  <c r="AE153" i="1"/>
  <c r="U51" i="1"/>
  <c r="Q149" i="1"/>
  <c r="Q17" i="1"/>
  <c r="Q141" i="1"/>
  <c r="AE239" i="1"/>
  <c r="AE276" i="1"/>
  <c r="AE149" i="1"/>
  <c r="AE273" i="1"/>
  <c r="AE307" i="1"/>
  <c r="AG188" i="1"/>
  <c r="AG317" i="1"/>
  <c r="AG173" i="1"/>
  <c r="AE288" i="1"/>
  <c r="AE264" i="1"/>
  <c r="AG174" i="1"/>
  <c r="AG120" i="1"/>
  <c r="AE116" i="1"/>
  <c r="AE118" i="1"/>
  <c r="AE225" i="1"/>
  <c r="AG82" i="1"/>
  <c r="AG196" i="1"/>
  <c r="AH196" i="1" s="1"/>
  <c r="AG28" i="1"/>
  <c r="Q340" i="1"/>
  <c r="Q112" i="1"/>
  <c r="U220" i="1"/>
  <c r="U34" i="1"/>
  <c r="AE203" i="1"/>
  <c r="U282" i="1"/>
  <c r="AE166" i="1"/>
  <c r="U340" i="1"/>
  <c r="U131" i="1"/>
  <c r="AG153" i="1"/>
  <c r="AE287" i="1"/>
  <c r="AH287" i="1" s="1"/>
  <c r="AG107" i="1"/>
  <c r="AG118" i="1"/>
  <c r="U298" i="1"/>
  <c r="U110" i="1"/>
  <c r="U158" i="1"/>
  <c r="U144" i="1"/>
  <c r="U179" i="1"/>
  <c r="U114" i="1"/>
  <c r="AG244" i="1"/>
  <c r="AG307" i="1"/>
  <c r="AG105" i="1"/>
  <c r="AG354" i="1"/>
  <c r="AG44" i="1"/>
  <c r="U59" i="1"/>
  <c r="AE333" i="1"/>
  <c r="U347" i="1"/>
  <c r="AG218" i="1"/>
  <c r="AG31" i="1"/>
  <c r="U73" i="1"/>
  <c r="U283" i="1"/>
  <c r="U48" i="1"/>
  <c r="U342" i="1"/>
  <c r="U151" i="1"/>
  <c r="AG186" i="1"/>
  <c r="AH186" i="1" s="1"/>
  <c r="AG59" i="1"/>
  <c r="AG193" i="1"/>
  <c r="AG192" i="1"/>
  <c r="AG243" i="1"/>
  <c r="AG269" i="1"/>
  <c r="U272" i="1"/>
  <c r="U192" i="1"/>
  <c r="Q204" i="1"/>
  <c r="Q61" i="1"/>
  <c r="Q256" i="1"/>
  <c r="Q47" i="1"/>
  <c r="Q172" i="1"/>
  <c r="Q82" i="1"/>
  <c r="Q28" i="1"/>
  <c r="Q68" i="1"/>
  <c r="AE95" i="1"/>
  <c r="AE83" i="1"/>
  <c r="AE85" i="1"/>
  <c r="AE173" i="1"/>
  <c r="AE38" i="1"/>
  <c r="AE61" i="1"/>
  <c r="AE222" i="1"/>
  <c r="AE243" i="1"/>
  <c r="AG314" i="1"/>
  <c r="AG345" i="1"/>
  <c r="AE314" i="1"/>
  <c r="AE335" i="1"/>
  <c r="AE52" i="1"/>
  <c r="AE41" i="1"/>
  <c r="AE200" i="1"/>
  <c r="AE106" i="1"/>
  <c r="AE358" i="1"/>
  <c r="AE328" i="1"/>
  <c r="AE26" i="1"/>
  <c r="AE217" i="1"/>
  <c r="AE17" i="1"/>
  <c r="AE351" i="1"/>
  <c r="AE357" i="1"/>
  <c r="AE172" i="1"/>
  <c r="U108" i="1"/>
  <c r="AE296" i="1"/>
  <c r="AE199" i="1"/>
  <c r="AE97" i="1"/>
  <c r="AG93" i="1"/>
  <c r="AG158" i="1"/>
  <c r="AG50" i="1"/>
  <c r="AH50" i="1" s="1"/>
  <c r="AG16" i="1"/>
  <c r="AH16" i="1" s="1"/>
  <c r="AG161" i="1"/>
  <c r="AG257" i="1"/>
  <c r="AG74" i="1"/>
  <c r="AG137" i="1"/>
  <c r="AE290" i="1"/>
  <c r="U261" i="1"/>
  <c r="AE35" i="1"/>
  <c r="AE168" i="1"/>
  <c r="AE30" i="1"/>
  <c r="AG78" i="1"/>
  <c r="AG337" i="1"/>
  <c r="AG350" i="1"/>
  <c r="AH350" i="1" s="1"/>
  <c r="AG209" i="1"/>
  <c r="AG101" i="1"/>
  <c r="AE123" i="1"/>
  <c r="AE179" i="1"/>
  <c r="AG222" i="1"/>
  <c r="U341" i="1"/>
  <c r="U56" i="1"/>
  <c r="U129" i="1"/>
  <c r="U54" i="1"/>
  <c r="U269" i="1"/>
  <c r="U236" i="1"/>
  <c r="U293" i="1"/>
  <c r="U260" i="1"/>
  <c r="U136" i="1"/>
  <c r="U289" i="1"/>
  <c r="U232" i="1"/>
  <c r="AG111" i="1"/>
  <c r="AG248" i="1"/>
  <c r="AG296" i="1"/>
  <c r="AE53" i="1"/>
  <c r="AE360" i="1"/>
  <c r="U80" i="1"/>
  <c r="U18" i="1"/>
  <c r="AE141" i="1"/>
  <c r="U87" i="1"/>
  <c r="U160" i="1"/>
  <c r="U112" i="1"/>
  <c r="U72" i="1"/>
  <c r="U234" i="1"/>
  <c r="U43" i="1"/>
  <c r="U258" i="1"/>
  <c r="U89" i="1"/>
  <c r="AG140" i="1"/>
  <c r="AG106" i="1"/>
  <c r="AG94" i="1"/>
  <c r="AG347" i="1"/>
  <c r="AG23" i="1"/>
  <c r="U150" i="1"/>
  <c r="AG11" i="1"/>
  <c r="AE31" i="1"/>
  <c r="AE20" i="1"/>
  <c r="AE283" i="1"/>
  <c r="AE92" i="1"/>
  <c r="AE339" i="1"/>
  <c r="AE257" i="1"/>
  <c r="AE251" i="1"/>
  <c r="AE211" i="1"/>
  <c r="AG43" i="1"/>
  <c r="AH43" i="1" s="1"/>
  <c r="AG113" i="1"/>
  <c r="AG346" i="1"/>
  <c r="AE349" i="1"/>
  <c r="U271" i="1"/>
  <c r="U117" i="1"/>
  <c r="U148" i="1"/>
  <c r="U279" i="1"/>
  <c r="U37" i="1"/>
  <c r="U86" i="1"/>
  <c r="U216" i="1"/>
  <c r="U228" i="1"/>
  <c r="U60" i="1"/>
  <c r="U28" i="1"/>
  <c r="U262" i="1"/>
  <c r="AG221" i="1"/>
  <c r="AG241" i="1"/>
  <c r="AG87" i="1"/>
  <c r="AG272" i="1"/>
  <c r="AG108" i="1"/>
  <c r="AG220" i="1"/>
  <c r="U329" i="1"/>
  <c r="AG277" i="1"/>
  <c r="AG338" i="1"/>
  <c r="U142" i="1"/>
  <c r="U188" i="1"/>
  <c r="U331" i="1"/>
  <c r="U231" i="1"/>
  <c r="U336" i="1"/>
  <c r="AE154" i="1"/>
  <c r="AE51" i="1"/>
  <c r="U322" i="1"/>
  <c r="U253" i="1"/>
  <c r="U318" i="1"/>
  <c r="U39" i="1"/>
  <c r="AG281" i="1"/>
  <c r="AG129" i="1"/>
  <c r="Q106" i="1"/>
  <c r="Q94" i="1"/>
  <c r="Q320" i="1"/>
  <c r="Q278" i="1"/>
  <c r="Q136" i="1"/>
  <c r="Q119" i="1"/>
  <c r="Q40" i="1"/>
  <c r="Q284" i="1"/>
  <c r="Q24" i="1"/>
  <c r="Q346" i="1"/>
  <c r="Q75" i="1"/>
  <c r="Q352" i="1"/>
  <c r="Q26" i="1"/>
  <c r="Q239" i="1"/>
  <c r="Q104" i="1"/>
  <c r="Q113" i="1"/>
  <c r="Q186" i="1"/>
  <c r="Q169" i="1"/>
  <c r="Q108" i="1"/>
  <c r="Q96" i="1"/>
  <c r="Q300" i="1"/>
  <c r="Q84" i="1"/>
  <c r="Q101" i="1"/>
  <c r="Q35" i="1"/>
  <c r="Q318" i="1"/>
  <c r="Q265" i="1"/>
  <c r="Q71" i="1"/>
  <c r="Q279" i="1"/>
  <c r="Q288" i="1"/>
  <c r="Q34" i="1"/>
  <c r="Q330" i="1"/>
  <c r="AE69" i="1"/>
  <c r="AE270" i="1"/>
  <c r="U170" i="1"/>
  <c r="U259" i="1"/>
  <c r="U212" i="1"/>
  <c r="U203" i="1"/>
  <c r="U310" i="1"/>
  <c r="U55" i="1"/>
  <c r="U239" i="1"/>
  <c r="U180" i="1"/>
  <c r="U16" i="1"/>
  <c r="U44" i="1"/>
  <c r="U300" i="1"/>
  <c r="AG331" i="1"/>
  <c r="U287" i="1"/>
  <c r="U273" i="1"/>
  <c r="U68" i="1"/>
  <c r="U201" i="1"/>
  <c r="U286" i="1"/>
  <c r="U304" i="1"/>
  <c r="U22" i="1"/>
  <c r="U181" i="1"/>
  <c r="U307" i="1"/>
  <c r="U332" i="1"/>
  <c r="U63" i="1"/>
  <c r="U125" i="1"/>
  <c r="AG262" i="1"/>
  <c r="AG92" i="1"/>
  <c r="U218" i="1"/>
  <c r="U65" i="1"/>
  <c r="AE341" i="1"/>
  <c r="AE56" i="1"/>
  <c r="AE289" i="1"/>
  <c r="AE232" i="1"/>
  <c r="AG298" i="1"/>
  <c r="AG280" i="1"/>
  <c r="AG147" i="1"/>
  <c r="AG123" i="1"/>
  <c r="U348" i="1"/>
  <c r="U198" i="1"/>
  <c r="AE80" i="1"/>
  <c r="AE87" i="1"/>
  <c r="AE160" i="1"/>
  <c r="AE112" i="1"/>
  <c r="AE258" i="1"/>
  <c r="AE89" i="1"/>
  <c r="AG155" i="1"/>
  <c r="AH155" i="1" s="1"/>
  <c r="R155" i="1" s="1"/>
  <c r="AG268" i="1"/>
  <c r="AH268" i="1" s="1"/>
  <c r="AG76" i="1"/>
  <c r="AG206" i="1"/>
  <c r="AH206" i="1" s="1"/>
  <c r="AE150" i="1"/>
  <c r="U90" i="1"/>
  <c r="U245" i="1"/>
  <c r="U214" i="1"/>
  <c r="U175" i="1"/>
  <c r="U145" i="1"/>
  <c r="U161" i="1"/>
  <c r="U225" i="1"/>
  <c r="U70" i="1"/>
  <c r="U67" i="1"/>
  <c r="U81" i="1"/>
  <c r="U325" i="1"/>
  <c r="AG340" i="1"/>
  <c r="AG68" i="1"/>
  <c r="AG179" i="1"/>
  <c r="AG119" i="1"/>
  <c r="AH119" i="1" s="1"/>
  <c r="AG236" i="1"/>
  <c r="U99" i="1"/>
  <c r="AE271" i="1"/>
  <c r="AE117" i="1"/>
  <c r="AE148" i="1"/>
  <c r="AE279" i="1"/>
  <c r="AE37" i="1"/>
  <c r="AE60" i="1"/>
  <c r="AE262" i="1"/>
  <c r="AE329" i="1"/>
  <c r="AE142" i="1"/>
  <c r="AE188" i="1"/>
  <c r="AE331" i="1"/>
  <c r="AE231" i="1"/>
  <c r="AE336" i="1"/>
  <c r="AE322" i="1"/>
  <c r="AE253" i="1"/>
  <c r="AE318" i="1"/>
  <c r="AE39" i="1"/>
  <c r="AG162" i="1"/>
  <c r="AG146" i="1"/>
  <c r="AG211" i="1"/>
  <c r="AG60" i="1"/>
  <c r="AE94" i="1"/>
  <c r="AE311" i="1"/>
  <c r="AH311" i="1" s="1"/>
  <c r="Q264" i="1"/>
  <c r="Q355" i="1"/>
  <c r="Q242" i="1"/>
  <c r="Q240" i="1"/>
  <c r="Q98" i="1"/>
  <c r="Q301" i="1"/>
  <c r="Q45" i="1"/>
  <c r="Q328" i="1"/>
  <c r="Q131" i="1"/>
  <c r="Q326" i="1"/>
  <c r="Q220" i="1"/>
  <c r="Q276" i="1"/>
  <c r="Q178" i="1"/>
  <c r="Q282" i="1"/>
  <c r="Q280" i="1"/>
  <c r="Q90" i="1"/>
  <c r="Q171" i="1"/>
  <c r="Q11" i="1"/>
  <c r="Q215" i="1"/>
  <c r="Q185" i="1"/>
  <c r="Q351" i="1"/>
  <c r="Q19" i="1"/>
  <c r="Q295" i="1"/>
  <c r="Q36" i="1"/>
  <c r="Q177" i="1"/>
  <c r="Q211" i="1"/>
  <c r="AE310" i="1"/>
  <c r="AE300" i="1"/>
  <c r="AE68" i="1"/>
  <c r="AE245" i="1"/>
  <c r="AE214" i="1"/>
  <c r="AE175" i="1"/>
  <c r="AE161" i="1"/>
  <c r="AE67" i="1"/>
  <c r="AG165" i="1"/>
  <c r="AG183" i="1"/>
  <c r="U361" i="1"/>
  <c r="U277" i="1"/>
  <c r="U353" i="1"/>
  <c r="U143" i="1"/>
  <c r="U126" i="1"/>
  <c r="U281" i="1"/>
  <c r="U248" i="1"/>
  <c r="U247" i="1"/>
  <c r="U84" i="1"/>
  <c r="U334" i="1"/>
  <c r="U88" i="1"/>
  <c r="U58" i="1"/>
  <c r="AG232" i="1"/>
  <c r="AG194" i="1"/>
  <c r="AG301" i="1"/>
  <c r="AG184" i="1"/>
  <c r="AH184" i="1" s="1"/>
  <c r="U139" i="1"/>
  <c r="Q245" i="1"/>
  <c r="Q361" i="1"/>
  <c r="Q344" i="1"/>
  <c r="Q38" i="1"/>
  <c r="Q147" i="1"/>
  <c r="Q313" i="1"/>
  <c r="Q209" i="1"/>
  <c r="Q77" i="1"/>
  <c r="Q137" i="1"/>
  <c r="Q133" i="1"/>
  <c r="Q269" i="1"/>
  <c r="Q95" i="1"/>
  <c r="Q324" i="1"/>
  <c r="Q117" i="1"/>
  <c r="Q39" i="1"/>
  <c r="Q27" i="1"/>
  <c r="Q263" i="1"/>
  <c r="Q139" i="1"/>
  <c r="Q336" i="1"/>
  <c r="Q103" i="1"/>
  <c r="Q197" i="1"/>
  <c r="Q187" i="1"/>
  <c r="Q25" i="1"/>
  <c r="Q50" i="1"/>
  <c r="Q298" i="1"/>
  <c r="Q310" i="1"/>
  <c r="Q236" i="1"/>
  <c r="Q160" i="1"/>
  <c r="Q232" i="1"/>
  <c r="AG259" i="1"/>
  <c r="AG297" i="1"/>
  <c r="AG180" i="1"/>
  <c r="AG330" i="1"/>
  <c r="AG14" i="1"/>
  <c r="AG85" i="1"/>
  <c r="AG336" i="1"/>
  <c r="AG360" i="1"/>
  <c r="AE23" i="1"/>
  <c r="AE197" i="1"/>
  <c r="AE252" i="1"/>
  <c r="AE193" i="1"/>
  <c r="AE352" i="1"/>
  <c r="AE169" i="1"/>
  <c r="AG35" i="1"/>
  <c r="AG148" i="1"/>
  <c r="AG245" i="1"/>
  <c r="AG182" i="1"/>
  <c r="AE77" i="1"/>
  <c r="AE177" i="1"/>
  <c r="AE62" i="1"/>
  <c r="AE176" i="1"/>
  <c r="AH176" i="1" s="1"/>
  <c r="AE29" i="1"/>
  <c r="AE338" i="1"/>
  <c r="AE347" i="1"/>
  <c r="AG205" i="1"/>
  <c r="AG286" i="1"/>
  <c r="AG121" i="1"/>
  <c r="AH121" i="1" s="1"/>
  <c r="AG104" i="1"/>
  <c r="AG95" i="1"/>
  <c r="AE91" i="1"/>
  <c r="AE221" i="1"/>
  <c r="AE138" i="1"/>
  <c r="AE320" i="1"/>
  <c r="AE240" i="1"/>
  <c r="AE356" i="1"/>
  <c r="AE213" i="1"/>
  <c r="AE302" i="1"/>
  <c r="AE36" i="1"/>
  <c r="AG335" i="1"/>
  <c r="AG56" i="1"/>
  <c r="AG256" i="1"/>
  <c r="AH256" i="1" s="1"/>
  <c r="AG199" i="1"/>
  <c r="AE277" i="1"/>
  <c r="AE353" i="1"/>
  <c r="AE143" i="1"/>
  <c r="AE126" i="1"/>
  <c r="AE281" i="1"/>
  <c r="AE248" i="1"/>
  <c r="AE247" i="1"/>
  <c r="AE84" i="1"/>
  <c r="AE334" i="1"/>
  <c r="AE88" i="1"/>
  <c r="AH88" i="1" s="1"/>
  <c r="AE58" i="1"/>
  <c r="AG284" i="1"/>
  <c r="AG139" i="1"/>
  <c r="AE139" i="1"/>
  <c r="Q48" i="1"/>
  <c r="Q121" i="1"/>
  <c r="Q333" i="1"/>
  <c r="Q157" i="1"/>
  <c r="Q57" i="1"/>
  <c r="Q214" i="1"/>
  <c r="Q194" i="1"/>
  <c r="Q353" i="1"/>
  <c r="Q235" i="1"/>
  <c r="Q32" i="1"/>
  <c r="Q348" i="1"/>
  <c r="Q53" i="1"/>
  <c r="Q70" i="1"/>
  <c r="Q49" i="1"/>
  <c r="AE102" i="1"/>
  <c r="AE233" i="1"/>
  <c r="AE133" i="1"/>
  <c r="AH133" i="1" s="1"/>
  <c r="AE324" i="1"/>
  <c r="AH324" i="1" s="1"/>
  <c r="AE14" i="1"/>
  <c r="AH14" i="1" s="1"/>
  <c r="AG304" i="1"/>
  <c r="AG258" i="1"/>
  <c r="AG110" i="1"/>
  <c r="AG265" i="1"/>
  <c r="AG169" i="1"/>
  <c r="AE306" i="1"/>
  <c r="AG62" i="1"/>
  <c r="AE93" i="1"/>
  <c r="AE194" i="1"/>
  <c r="AE158" i="1"/>
  <c r="AE241" i="1"/>
  <c r="AE124" i="1"/>
  <c r="AG343" i="1"/>
  <c r="AG207" i="1"/>
  <c r="AG253" i="1"/>
  <c r="AG316" i="1"/>
  <c r="AE229" i="1"/>
  <c r="AG90" i="1"/>
  <c r="U256" i="1"/>
  <c r="U255" i="1"/>
  <c r="U71" i="1"/>
  <c r="U210" i="1"/>
  <c r="U107" i="1"/>
  <c r="U100" i="1"/>
  <c r="U264" i="1"/>
  <c r="U155" i="1"/>
  <c r="U132" i="1"/>
  <c r="U238" i="1"/>
  <c r="U268" i="1"/>
  <c r="AG229" i="1"/>
  <c r="AG19" i="1"/>
  <c r="AG352" i="1"/>
  <c r="AG322" i="1"/>
  <c r="AG300" i="1"/>
  <c r="U274" i="1"/>
  <c r="U303" i="1"/>
  <c r="U317" i="1"/>
  <c r="U116" i="1"/>
  <c r="U21" i="1"/>
  <c r="U134" i="1"/>
  <c r="U267" i="1"/>
  <c r="U25" i="1"/>
  <c r="U185" i="1"/>
  <c r="U122" i="1"/>
  <c r="U219" i="1"/>
  <c r="AG219" i="1"/>
  <c r="AG38" i="1"/>
  <c r="AG260" i="1"/>
  <c r="AH260" i="1" s="1"/>
  <c r="AG100" i="1"/>
  <c r="AH100" i="1" s="1"/>
  <c r="AG117" i="1"/>
  <c r="AG33" i="1"/>
  <c r="AG339" i="1"/>
  <c r="U152" i="1"/>
  <c r="U242" i="1"/>
  <c r="AG124" i="1"/>
  <c r="AE246" i="1"/>
  <c r="AE164" i="1"/>
  <c r="AE32" i="1"/>
  <c r="AH32" i="1" s="1"/>
  <c r="AE226" i="1"/>
  <c r="U221" i="1"/>
  <c r="AE48" i="1"/>
  <c r="AE27" i="1"/>
  <c r="AE292" i="1"/>
  <c r="AE49" i="1"/>
  <c r="AE46" i="1"/>
  <c r="AG150" i="1"/>
  <c r="AG65" i="1"/>
  <c r="AG21" i="1"/>
  <c r="AG151" i="1"/>
  <c r="AE195" i="1"/>
  <c r="AE120" i="1"/>
  <c r="AG200" i="1"/>
  <c r="U190" i="1"/>
  <c r="U140" i="1"/>
  <c r="U321" i="1"/>
  <c r="AE78" i="1"/>
  <c r="U291" i="1"/>
  <c r="U312" i="1"/>
  <c r="U137" i="1"/>
  <c r="U250" i="1"/>
  <c r="U305" i="1"/>
  <c r="U350" i="1"/>
  <c r="U162" i="1"/>
  <c r="AG72" i="1"/>
  <c r="AG273" i="1"/>
  <c r="AH273" i="1" s="1"/>
  <c r="AG189" i="1"/>
  <c r="U111" i="1"/>
  <c r="AG46" i="1"/>
  <c r="U230" i="1"/>
  <c r="U337" i="1"/>
  <c r="U266" i="1"/>
  <c r="U299" i="1"/>
  <c r="U153" i="1"/>
  <c r="U309" i="1"/>
  <c r="U113" i="1"/>
  <c r="U208" i="1"/>
  <c r="U346" i="1"/>
  <c r="U128" i="1"/>
  <c r="U316" i="1"/>
  <c r="AG315" i="1"/>
  <c r="AG10" i="1"/>
  <c r="AH10" i="1" s="1"/>
  <c r="R10" i="1" s="1"/>
  <c r="AG81" i="1"/>
  <c r="AG210" i="1"/>
  <c r="AH210" i="1" s="1"/>
  <c r="AG114" i="1"/>
  <c r="AG96" i="1"/>
  <c r="AG79" i="1"/>
  <c r="AH79" i="1" s="1"/>
  <c r="U101" i="1"/>
  <c r="Q42" i="1"/>
  <c r="Q156" i="1"/>
  <c r="Q290" i="1"/>
  <c r="Q143" i="1"/>
  <c r="Q314" i="1"/>
  <c r="Q271" i="1"/>
  <c r="Q299" i="1"/>
  <c r="Q308" i="1"/>
  <c r="Q14" i="1"/>
  <c r="Q357" i="1"/>
  <c r="Q315" i="1"/>
  <c r="Q66" i="1"/>
  <c r="Q302" i="1"/>
  <c r="Q146" i="1"/>
  <c r="Q293" i="1"/>
  <c r="Q72" i="1"/>
  <c r="Q250" i="1"/>
  <c r="Q15" i="1"/>
  <c r="Q128" i="1"/>
  <c r="Q111" i="1"/>
  <c r="Q116" i="1"/>
  <c r="Q289" i="1"/>
  <c r="Q277" i="1"/>
  <c r="Q358" i="1"/>
  <c r="Q134" i="1"/>
  <c r="Q218" i="1"/>
  <c r="Q184" i="1"/>
  <c r="Q183" i="1"/>
  <c r="Q196" i="1"/>
  <c r="Q325" i="1"/>
  <c r="Q29" i="1"/>
  <c r="Q59" i="1"/>
  <c r="Q89" i="1"/>
  <c r="Q253" i="1"/>
  <c r="Q55" i="1"/>
  <c r="AG102" i="1"/>
  <c r="AG86" i="1"/>
  <c r="AE219" i="1"/>
  <c r="AG278" i="1"/>
  <c r="AE140" i="1"/>
  <c r="AE321" i="1"/>
  <c r="AE291" i="1"/>
  <c r="AE137" i="1"/>
  <c r="AE230" i="1"/>
  <c r="AE337" i="1"/>
  <c r="AE309" i="1"/>
  <c r="AE113" i="1"/>
  <c r="AE208" i="1"/>
  <c r="AH208" i="1" s="1"/>
  <c r="AE346" i="1"/>
  <c r="AE128" i="1"/>
  <c r="AE316" i="1"/>
  <c r="AG332" i="1"/>
  <c r="AE101" i="1"/>
  <c r="Q203" i="1"/>
  <c r="Q167" i="1"/>
  <c r="Q43" i="1"/>
  <c r="Q85" i="1"/>
  <c r="Q319" i="1"/>
  <c r="Q118" i="1"/>
  <c r="Q46" i="1"/>
  <c r="Q286" i="1"/>
  <c r="Q129" i="1"/>
  <c r="Q356" i="1"/>
  <c r="Q56" i="1"/>
  <c r="Q350" i="1"/>
  <c r="Q150" i="1"/>
  <c r="Q321" i="1"/>
  <c r="Q311" i="1"/>
  <c r="Q228" i="1"/>
  <c r="Q41" i="1"/>
  <c r="Q205" i="1"/>
  <c r="Q33" i="1"/>
  <c r="Q88" i="1"/>
  <c r="AG156" i="1"/>
  <c r="AE280" i="1"/>
  <c r="AE19" i="1"/>
  <c r="AE326" i="1"/>
  <c r="AE237" i="1"/>
  <c r="AE147" i="1"/>
  <c r="AG25" i="1"/>
  <c r="AG164" i="1"/>
  <c r="AG70" i="1"/>
  <c r="AG264" i="1"/>
  <c r="AE24" i="1"/>
  <c r="AE301" i="1"/>
  <c r="AE157" i="1"/>
  <c r="AE171" i="1"/>
  <c r="AE344" i="1"/>
  <c r="AG138" i="1"/>
  <c r="AG170" i="1"/>
  <c r="AH170" i="1" s="1"/>
  <c r="AG295" i="1"/>
  <c r="AG283" i="1"/>
  <c r="AE207" i="1"/>
  <c r="AG356" i="1"/>
  <c r="AG235" i="1"/>
  <c r="AH235" i="1" s="1"/>
  <c r="U224" i="1"/>
  <c r="U15" i="1"/>
  <c r="U288" i="1"/>
  <c r="U12" i="1"/>
  <c r="U115" i="1"/>
  <c r="U294" i="1"/>
  <c r="U202" i="1"/>
  <c r="U66" i="1"/>
  <c r="U215" i="1"/>
  <c r="U135" i="1"/>
  <c r="U189" i="1"/>
  <c r="AG24" i="1"/>
  <c r="AG305" i="1"/>
  <c r="AG299" i="1"/>
  <c r="AG130" i="1"/>
  <c r="AG54" i="1"/>
  <c r="AH54" i="1" s="1"/>
  <c r="AG251" i="1"/>
  <c r="AG310" i="1"/>
  <c r="AE74" i="1"/>
  <c r="AE59" i="1"/>
  <c r="AG342" i="1"/>
  <c r="U235" i="1"/>
  <c r="U227" i="1"/>
  <c r="U254" i="1"/>
  <c r="U333" i="1"/>
  <c r="U313" i="1"/>
  <c r="U172" i="1"/>
  <c r="U118" i="1"/>
  <c r="U82" i="1"/>
  <c r="U69" i="1"/>
  <c r="U146" i="1"/>
  <c r="U270" i="1"/>
  <c r="AG58" i="1"/>
  <c r="AG203" i="1"/>
  <c r="U57" i="1"/>
  <c r="AG168" i="1"/>
  <c r="AE105" i="1"/>
  <c r="AE73" i="1"/>
  <c r="AE319" i="1"/>
  <c r="AE40" i="1"/>
  <c r="AE278" i="1"/>
  <c r="AE223" i="1"/>
  <c r="AH223" i="1" s="1"/>
  <c r="AE284" i="1"/>
  <c r="AE130" i="1"/>
  <c r="AE342" i="1"/>
  <c r="AH342" i="1" s="1"/>
  <c r="AE345" i="1"/>
  <c r="AE182" i="1"/>
  <c r="AG125" i="1"/>
  <c r="AG175" i="1"/>
  <c r="AE355" i="1"/>
  <c r="AG30" i="1"/>
  <c r="U11" i="1"/>
  <c r="U95" i="1"/>
  <c r="U297" i="1"/>
  <c r="U83" i="1"/>
  <c r="U85" i="1"/>
  <c r="U173" i="1"/>
  <c r="U38" i="1"/>
  <c r="U61" i="1"/>
  <c r="U222" i="1"/>
  <c r="U206" i="1"/>
  <c r="U243" i="1"/>
  <c r="AG276" i="1"/>
  <c r="AG233" i="1"/>
  <c r="U314" i="1"/>
  <c r="U335" i="1"/>
  <c r="U52" i="1"/>
  <c r="U41" i="1"/>
  <c r="U200" i="1"/>
  <c r="U106" i="1"/>
  <c r="U358" i="1"/>
  <c r="U328" i="1"/>
  <c r="U26" i="1"/>
  <c r="U217" i="1"/>
  <c r="U17" i="1"/>
  <c r="U351" i="1"/>
  <c r="AG361" i="1"/>
  <c r="AH361" i="1" s="1"/>
  <c r="AG214" i="1"/>
  <c r="AG160" i="1"/>
  <c r="AG15" i="1"/>
  <c r="AE159" i="1"/>
  <c r="AH159" i="1" s="1"/>
  <c r="U357" i="1"/>
  <c r="AG145" i="1"/>
  <c r="Q168" i="1"/>
  <c r="Q260" i="1"/>
  <c r="Q238" i="1"/>
  <c r="Q191" i="1"/>
  <c r="Q213" i="1"/>
  <c r="Q193" i="1"/>
  <c r="Q153" i="1"/>
  <c r="Q13" i="1"/>
  <c r="Q247" i="1"/>
  <c r="Q65" i="1"/>
  <c r="Q100" i="1"/>
  <c r="Q30" i="1"/>
  <c r="Q261" i="1"/>
  <c r="Q130" i="1"/>
  <c r="Q144" i="1"/>
  <c r="Q216" i="1"/>
  <c r="Q338" i="1"/>
  <c r="Q51" i="1"/>
  <c r="Q360" i="1"/>
  <c r="Q241" i="1"/>
  <c r="Q226" i="1"/>
  <c r="Q224" i="1"/>
  <c r="Q304" i="1"/>
  <c r="Q273" i="1"/>
  <c r="Q92" i="1"/>
  <c r="Q272" i="1"/>
  <c r="Q174" i="1"/>
  <c r="Q207" i="1"/>
  <c r="Q212" i="1"/>
  <c r="Q254" i="1"/>
  <c r="Q327" i="1"/>
  <c r="Q110" i="1"/>
  <c r="Q44" i="1"/>
  <c r="Q12" i="1"/>
  <c r="Q93" i="1"/>
  <c r="AH272" i="1" l="1"/>
  <c r="AH110" i="1"/>
  <c r="AH353" i="1"/>
  <c r="R287" i="1"/>
  <c r="AH265" i="1"/>
  <c r="AH312" i="1"/>
  <c r="AH357" i="1"/>
  <c r="R357" i="1" s="1"/>
  <c r="AH57" i="1"/>
  <c r="R57" i="1" s="1"/>
  <c r="AH162" i="1"/>
  <c r="R162" i="1" s="1"/>
  <c r="AH89" i="1"/>
  <c r="R89" i="1" s="1"/>
  <c r="AH91" i="1"/>
  <c r="AH70" i="1"/>
  <c r="AH81" i="1"/>
  <c r="AH325" i="1"/>
  <c r="AH261" i="1"/>
  <c r="R261" i="1" s="1"/>
  <c r="AH294" i="1"/>
  <c r="AH67" i="1"/>
  <c r="AH242" i="1"/>
  <c r="AH297" i="1"/>
  <c r="AH165" i="1"/>
  <c r="AH154" i="1"/>
  <c r="R154" i="1" s="1"/>
  <c r="AH96" i="1"/>
  <c r="R210" i="1"/>
  <c r="AH220" i="1"/>
  <c r="R220" i="1" s="1"/>
  <c r="AH53" i="1"/>
  <c r="AH125" i="1"/>
  <c r="AH83" i="1"/>
  <c r="R83" i="1" s="1"/>
  <c r="AH246" i="1"/>
  <c r="AH216" i="1"/>
  <c r="AH224" i="1"/>
  <c r="AH76" i="1"/>
  <c r="R76" i="1" s="1"/>
  <c r="AH145" i="1"/>
  <c r="R145" i="1" s="1"/>
  <c r="AH113" i="1"/>
  <c r="AH234" i="1"/>
  <c r="AH275" i="1"/>
  <c r="AH279" i="1"/>
  <c r="AH349" i="1"/>
  <c r="AH291" i="1"/>
  <c r="AH151" i="1"/>
  <c r="R151" i="1" s="1"/>
  <c r="AH320" i="1"/>
  <c r="R320" i="1" s="1"/>
  <c r="R224" i="1"/>
  <c r="AH344" i="1"/>
  <c r="R344" i="1" s="1"/>
  <c r="R125" i="1"/>
  <c r="AH354" i="1"/>
  <c r="AH64" i="1"/>
  <c r="AH282" i="1"/>
  <c r="AH309" i="1"/>
  <c r="R309" i="1" s="1"/>
  <c r="AH29" i="1"/>
  <c r="R29" i="1" s="1"/>
  <c r="AH112" i="1"/>
  <c r="R255" i="1"/>
  <c r="R176" i="1"/>
  <c r="AH236" i="1"/>
  <c r="AH114" i="1"/>
  <c r="R114" i="1" s="1"/>
  <c r="R246" i="1"/>
  <c r="AH240" i="1"/>
  <c r="R240" i="1" s="1"/>
  <c r="AH209" i="1"/>
  <c r="R209" i="1" s="1"/>
  <c r="AH192" i="1"/>
  <c r="AH230" i="1"/>
  <c r="R230" i="1" s="1"/>
  <c r="AH302" i="1"/>
  <c r="R16" i="1"/>
  <c r="AH55" i="1"/>
  <c r="AH198" i="1"/>
  <c r="R198" i="1" s="1"/>
  <c r="AH333" i="1"/>
  <c r="R333" i="1" s="1"/>
  <c r="AH23" i="1"/>
  <c r="R23" i="1" s="1"/>
  <c r="AH244" i="1"/>
  <c r="AH135" i="1"/>
  <c r="R135" i="1" s="1"/>
  <c r="AH75" i="1"/>
  <c r="AH195" i="1"/>
  <c r="R195" i="1" s="1"/>
  <c r="AH319" i="1"/>
  <c r="AH290" i="1"/>
  <c r="AH131" i="1"/>
  <c r="R131" i="1" s="1"/>
  <c r="R91" i="1"/>
  <c r="AH271" i="1"/>
  <c r="AH217" i="1"/>
  <c r="R217" i="1" s="1"/>
  <c r="AH174" i="1"/>
  <c r="R63" i="1"/>
  <c r="AH28" i="1"/>
  <c r="AH66" i="1"/>
  <c r="AH239" i="1"/>
  <c r="R239" i="1" s="1"/>
  <c r="AH267" i="1"/>
  <c r="R267" i="1" s="1"/>
  <c r="R234" i="1"/>
  <c r="R361" i="1"/>
  <c r="AH276" i="1"/>
  <c r="AH59" i="1"/>
  <c r="AH264" i="1"/>
  <c r="AH31" i="1"/>
  <c r="R31" i="1" s="1"/>
  <c r="AH215" i="1"/>
  <c r="R215" i="1" s="1"/>
  <c r="AH42" i="1"/>
  <c r="R42" i="1" s="1"/>
  <c r="R206" i="1"/>
  <c r="R22" i="1"/>
  <c r="AH95" i="1"/>
  <c r="AH49" i="1"/>
  <c r="AH161" i="1"/>
  <c r="R161" i="1" s="1"/>
  <c r="AH249" i="1"/>
  <c r="R249" i="1" s="1"/>
  <c r="AH203" i="1"/>
  <c r="R203" i="1" s="1"/>
  <c r="R204" i="1"/>
  <c r="AH286" i="1"/>
  <c r="R286" i="1" s="1"/>
  <c r="AH141" i="1"/>
  <c r="R141" i="1" s="1"/>
  <c r="AH182" i="1"/>
  <c r="R182" i="1" s="1"/>
  <c r="AH105" i="1"/>
  <c r="R105" i="1" s="1"/>
  <c r="AH337" i="1"/>
  <c r="AH107" i="1"/>
  <c r="R107" i="1" s="1"/>
  <c r="AH143" i="1"/>
  <c r="R143" i="1" s="1"/>
  <c r="AH74" i="1"/>
  <c r="R74" i="1" s="1"/>
  <c r="AH178" i="1"/>
  <c r="R178" i="1" s="1"/>
  <c r="AH238" i="1"/>
  <c r="R238" i="1" s="1"/>
  <c r="AH136" i="1"/>
  <c r="R136" i="1" s="1"/>
  <c r="AH34" i="1"/>
  <c r="AH103" i="1"/>
  <c r="AH343" i="1"/>
  <c r="R343" i="1" s="1"/>
  <c r="AH247" i="1"/>
  <c r="R247" i="1" s="1"/>
  <c r="AH180" i="1"/>
  <c r="R180" i="1" s="1"/>
  <c r="AH73" i="1"/>
  <c r="R73" i="1" s="1"/>
  <c r="AH299" i="1"/>
  <c r="R299" i="1" s="1"/>
  <c r="AH21" i="1"/>
  <c r="R21" i="1" s="1"/>
  <c r="AH347" i="1"/>
  <c r="R347" i="1" s="1"/>
  <c r="AH298" i="1"/>
  <c r="R298" i="1" s="1"/>
  <c r="R223" i="1"/>
  <c r="AH183" i="1"/>
  <c r="R183" i="1" s="1"/>
  <c r="AH266" i="1"/>
  <c r="R266" i="1" s="1"/>
  <c r="AH36" i="1"/>
  <c r="R36" i="1" s="1"/>
  <c r="R165" i="1"/>
  <c r="R349" i="1"/>
  <c r="AH351" i="1"/>
  <c r="AH61" i="1"/>
  <c r="R61" i="1" s="1"/>
  <c r="R275" i="1"/>
  <c r="AH306" i="1"/>
  <c r="R306" i="1" s="1"/>
  <c r="R263" i="1"/>
  <c r="AH44" i="1"/>
  <c r="AH190" i="1"/>
  <c r="R190" i="1" s="1"/>
  <c r="AH123" i="1"/>
  <c r="R123" i="1" s="1"/>
  <c r="AH293" i="1"/>
  <c r="R244" i="1"/>
  <c r="R242" i="1"/>
  <c r="AH19" i="1"/>
  <c r="R19" i="1" s="1"/>
  <c r="AH33" i="1"/>
  <c r="R33" i="1" s="1"/>
  <c r="AH281" i="1"/>
  <c r="R281" i="1" s="1"/>
  <c r="R264" i="1"/>
  <c r="AH201" i="1"/>
  <c r="R201" i="1" s="1"/>
  <c r="AH197" i="1"/>
  <c r="R28" i="1"/>
  <c r="AH17" i="1"/>
  <c r="AH20" i="1"/>
  <c r="R20" i="1" s="1"/>
  <c r="R47" i="1"/>
  <c r="AH128" i="1"/>
  <c r="R128" i="1" s="1"/>
  <c r="AH175" i="1"/>
  <c r="R175" i="1" s="1"/>
  <c r="AH25" i="1"/>
  <c r="R25" i="1" s="1"/>
  <c r="AH231" i="1"/>
  <c r="R231" i="1" s="1"/>
  <c r="AH26" i="1"/>
  <c r="R26" i="1" s="1"/>
  <c r="AH122" i="1"/>
  <c r="R122" i="1" s="1"/>
  <c r="R109" i="1"/>
  <c r="AH157" i="1"/>
  <c r="R157" i="1" s="1"/>
  <c r="AH237" i="1"/>
  <c r="R237" i="1" s="1"/>
  <c r="AH48" i="1"/>
  <c r="R34" i="1"/>
  <c r="AH137" i="1"/>
  <c r="R137" i="1" s="1"/>
  <c r="AH207" i="1"/>
  <c r="R207" i="1" s="1"/>
  <c r="AH120" i="1"/>
  <c r="R120" i="1" s="1"/>
  <c r="AH292" i="1"/>
  <c r="R292" i="1" s="1"/>
  <c r="AH205" i="1"/>
  <c r="AH252" i="1"/>
  <c r="R252" i="1" s="1"/>
  <c r="AH329" i="1"/>
  <c r="R329" i="1" s="1"/>
  <c r="R98" i="1"/>
  <c r="AH132" i="1"/>
  <c r="R132" i="1" s="1"/>
  <c r="AH144" i="1"/>
  <c r="R144" i="1" s="1"/>
  <c r="AH313" i="1"/>
  <c r="R313" i="1" s="1"/>
  <c r="AH250" i="1"/>
  <c r="R112" i="1"/>
  <c r="AH153" i="1"/>
  <c r="R153" i="1" s="1"/>
  <c r="AH317" i="1"/>
  <c r="R317" i="1" s="1"/>
  <c r="AH270" i="1"/>
  <c r="R270" i="1" s="1"/>
  <c r="R192" i="1"/>
  <c r="AH289" i="1"/>
  <c r="R289" i="1" s="1"/>
  <c r="AH69" i="1"/>
  <c r="R69" i="1" s="1"/>
  <c r="AH18" i="1"/>
  <c r="R18" i="1" s="1"/>
  <c r="R54" i="1"/>
  <c r="R312" i="1"/>
  <c r="R103" i="1"/>
  <c r="AH241" i="1"/>
  <c r="R241" i="1" s="1"/>
  <c r="AH177" i="1"/>
  <c r="R177" i="1" s="1"/>
  <c r="AH188" i="1"/>
  <c r="R188" i="1" s="1"/>
  <c r="AH340" i="1"/>
  <c r="R340" i="1" s="1"/>
  <c r="AH341" i="1"/>
  <c r="AH284" i="1"/>
  <c r="R284" i="1" s="1"/>
  <c r="AH90" i="1"/>
  <c r="R90" i="1" s="1"/>
  <c r="R265" i="1"/>
  <c r="AH330" i="1"/>
  <c r="R330" i="1" s="1"/>
  <c r="AH142" i="1"/>
  <c r="R142" i="1" s="1"/>
  <c r="AH13" i="1"/>
  <c r="R13" i="1" s="1"/>
  <c r="AH323" i="1"/>
  <c r="R323" i="1" s="1"/>
  <c r="AH253" i="1"/>
  <c r="R253" i="1" s="1"/>
  <c r="R297" i="1"/>
  <c r="R342" i="1"/>
  <c r="AH41" i="1"/>
  <c r="R41" i="1" s="1"/>
  <c r="AH269" i="1"/>
  <c r="R269" i="1" s="1"/>
  <c r="AH254" i="1"/>
  <c r="R254" i="1" s="1"/>
  <c r="AH104" i="1"/>
  <c r="R104" i="1" s="1"/>
  <c r="AH87" i="1"/>
  <c r="R87" i="1" s="1"/>
  <c r="AH52" i="1"/>
  <c r="R52" i="1" s="1"/>
  <c r="R170" i="1"/>
  <c r="AH280" i="1"/>
  <c r="R280" i="1" s="1"/>
  <c r="AH37" i="1"/>
  <c r="R37" i="1" s="1"/>
  <c r="AH173" i="1"/>
  <c r="R173" i="1" s="1"/>
  <c r="AH166" i="1"/>
  <c r="R166" i="1" s="1"/>
  <c r="R359" i="1"/>
  <c r="AH181" i="1"/>
  <c r="R181" i="1" s="1"/>
  <c r="AH285" i="1"/>
  <c r="R285" i="1" s="1"/>
  <c r="AH225" i="1"/>
  <c r="R225" i="1" s="1"/>
  <c r="AH77" i="1"/>
  <c r="R77" i="1" s="1"/>
  <c r="R127" i="1"/>
  <c r="AH101" i="1"/>
  <c r="R101" i="1" s="1"/>
  <c r="R81" i="1"/>
  <c r="AH189" i="1"/>
  <c r="R189" i="1" s="1"/>
  <c r="AH27" i="1"/>
  <c r="R27" i="1" s="1"/>
  <c r="R341" i="1"/>
  <c r="AH348" i="1"/>
  <c r="R348" i="1" s="1"/>
  <c r="AH116" i="1"/>
  <c r="R116" i="1" s="1"/>
  <c r="AH45" i="1"/>
  <c r="R45" i="1" s="1"/>
  <c r="R268" i="1"/>
  <c r="AH274" i="1"/>
  <c r="R274" i="1" s="1"/>
  <c r="AH187" i="1"/>
  <c r="R187" i="1" s="1"/>
  <c r="AH108" i="1"/>
  <c r="R108" i="1" s="1"/>
  <c r="AH126" i="1"/>
  <c r="R126" i="1" s="1"/>
  <c r="AH257" i="1"/>
  <c r="R257" i="1" s="1"/>
  <c r="R216" i="1"/>
  <c r="AH147" i="1"/>
  <c r="R147" i="1" s="1"/>
  <c r="R311" i="1"/>
  <c r="AH213" i="1"/>
  <c r="R213" i="1" s="1"/>
  <c r="AH221" i="1"/>
  <c r="R221" i="1" s="1"/>
  <c r="AH232" i="1"/>
  <c r="R232" i="1" s="1"/>
  <c r="R67" i="1"/>
  <c r="R351" i="1"/>
  <c r="R354" i="1"/>
  <c r="R327" i="1"/>
  <c r="AH315" i="1"/>
  <c r="R315" i="1" s="1"/>
  <c r="AH72" i="1"/>
  <c r="R72" i="1" s="1"/>
  <c r="AH78" i="1"/>
  <c r="R78" i="1" s="1"/>
  <c r="AH194" i="1"/>
  <c r="R194" i="1" s="1"/>
  <c r="AH304" i="1"/>
  <c r="R304" i="1" s="1"/>
  <c r="R185" i="1"/>
  <c r="AH146" i="1"/>
  <c r="R146" i="1" s="1"/>
  <c r="AH172" i="1"/>
  <c r="R172" i="1" s="1"/>
  <c r="AH156" i="1"/>
  <c r="R156" i="1" s="1"/>
  <c r="AH332" i="1"/>
  <c r="R332" i="1" s="1"/>
  <c r="R337" i="1"/>
  <c r="AH86" i="1"/>
  <c r="R86" i="1" s="1"/>
  <c r="AH226" i="1"/>
  <c r="R226" i="1" s="1"/>
  <c r="AH84" i="1"/>
  <c r="AH259" i="1"/>
  <c r="R259" i="1" s="1"/>
  <c r="AH331" i="1"/>
  <c r="R331" i="1" s="1"/>
  <c r="AH358" i="1"/>
  <c r="R358" i="1" s="1"/>
  <c r="AH218" i="1"/>
  <c r="R218" i="1" s="1"/>
  <c r="AH355" i="1"/>
  <c r="R355" i="1" s="1"/>
  <c r="R159" i="1"/>
  <c r="AH326" i="1"/>
  <c r="R326" i="1" s="1"/>
  <c r="AH80" i="1"/>
  <c r="R80" i="1" s="1"/>
  <c r="AH149" i="1"/>
  <c r="R149" i="1" s="1"/>
  <c r="R115" i="1"/>
  <c r="AH15" i="1"/>
  <c r="R15" i="1" s="1"/>
  <c r="AH233" i="1"/>
  <c r="R233" i="1" s="1"/>
  <c r="AH40" i="1"/>
  <c r="R40" i="1" s="1"/>
  <c r="AH11" i="1"/>
  <c r="R11" i="1" s="1"/>
  <c r="AH308" i="1"/>
  <c r="R308" i="1" s="1"/>
  <c r="AH12" i="1"/>
  <c r="R12" i="1" s="1"/>
  <c r="AH278" i="1"/>
  <c r="R278" i="1" s="1"/>
  <c r="R324" i="1"/>
  <c r="R294" i="1"/>
  <c r="AH303" i="1"/>
  <c r="R303" i="1" s="1"/>
  <c r="AH167" i="1"/>
  <c r="R167" i="1" s="1"/>
  <c r="AH99" i="1"/>
  <c r="R99" i="1" s="1"/>
  <c r="AH129" i="1"/>
  <c r="R129" i="1" s="1"/>
  <c r="AH288" i="1"/>
  <c r="R288" i="1" s="1"/>
  <c r="R17" i="1"/>
  <c r="R197" i="1"/>
  <c r="AH68" i="1"/>
  <c r="R68" i="1" s="1"/>
  <c r="AH118" i="1"/>
  <c r="R291" i="1"/>
  <c r="R196" i="1"/>
  <c r="R256" i="1"/>
  <c r="AH39" i="1"/>
  <c r="R39" i="1" s="1"/>
  <c r="R279" i="1"/>
  <c r="AH111" i="1"/>
  <c r="R111" i="1" s="1"/>
  <c r="AH328" i="1"/>
  <c r="R191" i="1"/>
  <c r="R350" i="1"/>
  <c r="AH321" i="1"/>
  <c r="AH158" i="1"/>
  <c r="R158" i="1" s="1"/>
  <c r="AH248" i="1"/>
  <c r="R248" i="1" s="1"/>
  <c r="AH318" i="1"/>
  <c r="R318" i="1" s="1"/>
  <c r="AH97" i="1"/>
  <c r="R97" i="1" s="1"/>
  <c r="R55" i="1"/>
  <c r="AH171" i="1"/>
  <c r="R171" i="1" s="1"/>
  <c r="AH346" i="1"/>
  <c r="R346" i="1" s="1"/>
  <c r="AH51" i="1"/>
  <c r="R51" i="1" s="1"/>
  <c r="R208" i="1"/>
  <c r="AH193" i="1"/>
  <c r="R193" i="1" s="1"/>
  <c r="AH305" i="1"/>
  <c r="R305" i="1" s="1"/>
  <c r="AH65" i="1"/>
  <c r="R65" i="1" s="1"/>
  <c r="AH163" i="1"/>
  <c r="R163" i="1" s="1"/>
  <c r="AH71" i="1"/>
  <c r="R71" i="1" s="1"/>
  <c r="AH295" i="1"/>
  <c r="R295" i="1" s="1"/>
  <c r="AH301" i="1"/>
  <c r="R301" i="1" s="1"/>
  <c r="R293" i="1"/>
  <c r="R79" i="1"/>
  <c r="AH334" i="1"/>
  <c r="R334" i="1" s="1"/>
  <c r="R64" i="1"/>
  <c r="R14" i="1"/>
  <c r="AH139" i="1"/>
  <c r="R139" i="1" s="1"/>
  <c r="R227" i="1"/>
  <c r="AH243" i="1"/>
  <c r="R243" i="1" s="1"/>
  <c r="R43" i="1"/>
  <c r="AH134" i="1"/>
  <c r="R134" i="1" s="1"/>
  <c r="R66" i="1"/>
  <c r="R44" i="1"/>
  <c r="R273" i="1"/>
  <c r="R353" i="1"/>
  <c r="AH307" i="1"/>
  <c r="R307" i="1" s="1"/>
  <c r="AH130" i="1"/>
  <c r="R130" i="1" s="1"/>
  <c r="AH202" i="1"/>
  <c r="R202" i="1" s="1"/>
  <c r="R205" i="1"/>
  <c r="R53" i="1"/>
  <c r="R212" i="1"/>
  <c r="AH124" i="1"/>
  <c r="R124" i="1" s="1"/>
  <c r="R260" i="1"/>
  <c r="R174" i="1"/>
  <c r="R184" i="1"/>
  <c r="R282" i="1"/>
  <c r="AH56" i="1"/>
  <c r="R56" i="1" s="1"/>
  <c r="R186" i="1"/>
  <c r="AH140" i="1"/>
  <c r="R140" i="1" s="1"/>
  <c r="AH335" i="1"/>
  <c r="R335" i="1" s="1"/>
  <c r="AH82" i="1"/>
  <c r="R82" i="1" s="1"/>
  <c r="AH219" i="1"/>
  <c r="R219" i="1" s="1"/>
  <c r="AH245" i="1"/>
  <c r="R245" i="1" s="1"/>
  <c r="AH314" i="1"/>
  <c r="R314" i="1" s="1"/>
  <c r="R110" i="1"/>
  <c r="R50" i="1"/>
  <c r="AH310" i="1"/>
  <c r="R310" i="1" s="1"/>
  <c r="R96" i="1"/>
  <c r="AH211" i="1"/>
  <c r="R211" i="1" s="1"/>
  <c r="AH38" i="1"/>
  <c r="R38" i="1" s="1"/>
  <c r="AH316" i="1"/>
  <c r="R316" i="1" s="1"/>
  <c r="AH46" i="1"/>
  <c r="R46" i="1" s="1"/>
  <c r="AH93" i="1"/>
  <c r="R93" i="1" s="1"/>
  <c r="R70" i="1"/>
  <c r="AH356" i="1"/>
  <c r="R356" i="1" s="1"/>
  <c r="R119" i="1"/>
  <c r="AH251" i="1"/>
  <c r="R251" i="1" s="1"/>
  <c r="AH35" i="1"/>
  <c r="R35" i="1" s="1"/>
  <c r="R328" i="1"/>
  <c r="R321" i="1"/>
  <c r="AH164" i="1"/>
  <c r="R164" i="1" s="1"/>
  <c r="AH58" i="1"/>
  <c r="R58" i="1" s="1"/>
  <c r="AH148" i="1"/>
  <c r="R148" i="1" s="1"/>
  <c r="AH345" i="1"/>
  <c r="R345" i="1" s="1"/>
  <c r="AH85" i="1"/>
  <c r="R85" i="1" s="1"/>
  <c r="AH160" i="1"/>
  <c r="R160" i="1" s="1"/>
  <c r="R32" i="1"/>
  <c r="R88" i="1"/>
  <c r="AH322" i="1"/>
  <c r="R322" i="1" s="1"/>
  <c r="AH117" i="1"/>
  <c r="R117" i="1" s="1"/>
  <c r="AH339" i="1"/>
  <c r="R339" i="1" s="1"/>
  <c r="AH360" i="1"/>
  <c r="R360" i="1" s="1"/>
  <c r="AH30" i="1"/>
  <c r="R30" i="1" s="1"/>
  <c r="R290" i="1"/>
  <c r="AH199" i="1"/>
  <c r="R199" i="1" s="1"/>
  <c r="AH106" i="1"/>
  <c r="AH168" i="1"/>
  <c r="R168" i="1" s="1"/>
  <c r="R100" i="1"/>
  <c r="R250" i="1"/>
  <c r="AH102" i="1"/>
  <c r="R102" i="1" s="1"/>
  <c r="R235" i="1"/>
  <c r="R121" i="1"/>
  <c r="AH277" i="1"/>
  <c r="R277" i="1" s="1"/>
  <c r="R95" i="1"/>
  <c r="AH336" i="1"/>
  <c r="R336" i="1" s="1"/>
  <c r="AH60" i="1"/>
  <c r="R60" i="1" s="1"/>
  <c r="R271" i="1"/>
  <c r="AH258" i="1"/>
  <c r="R258" i="1" s="1"/>
  <c r="R113" i="1"/>
  <c r="R75" i="1"/>
  <c r="AH92" i="1"/>
  <c r="R92" i="1" s="1"/>
  <c r="AH179" i="1"/>
  <c r="R179" i="1" s="1"/>
  <c r="AH200" i="1"/>
  <c r="R200" i="1" s="1"/>
  <c r="R319" i="1"/>
  <c r="R59" i="1"/>
  <c r="AH229" i="1"/>
  <c r="R229" i="1" s="1"/>
  <c r="R48" i="1"/>
  <c r="R302" i="1"/>
  <c r="AH138" i="1"/>
  <c r="R138" i="1" s="1"/>
  <c r="AH169" i="1"/>
  <c r="R169" i="1" s="1"/>
  <c r="R236" i="1"/>
  <c r="R118" i="1"/>
  <c r="R276" i="1"/>
  <c r="R228" i="1"/>
  <c r="AH262" i="1"/>
  <c r="R262" i="1" s="1"/>
  <c r="AH283" i="1"/>
  <c r="R283" i="1" s="1"/>
  <c r="AH94" i="1"/>
  <c r="R94" i="1" s="1"/>
  <c r="AH296" i="1"/>
  <c r="R296" i="1" s="1"/>
  <c r="R272" i="1"/>
  <c r="AH24" i="1"/>
  <c r="R24" i="1" s="1"/>
  <c r="R49" i="1"/>
  <c r="AH62" i="1"/>
  <c r="R62" i="1" s="1"/>
  <c r="AH352" i="1"/>
  <c r="R352" i="1" s="1"/>
  <c r="R133" i="1"/>
  <c r="AH214" i="1"/>
  <c r="R214" i="1" s="1"/>
  <c r="AH300" i="1"/>
  <c r="R300" i="1" s="1"/>
  <c r="R325" i="1"/>
  <c r="AH150" i="1"/>
  <c r="R150" i="1" s="1"/>
  <c r="R84" i="1"/>
  <c r="R106" i="1"/>
  <c r="AH338" i="1"/>
  <c r="R338" i="1" s="1"/>
  <c r="AH222" i="1"/>
  <c r="R222" i="1" s="1"/>
</calcChain>
</file>

<file path=xl/sharedStrings.xml><?xml version="1.0" encoding="utf-8"?>
<sst xmlns="http://schemas.openxmlformats.org/spreadsheetml/2006/main" count="307" uniqueCount="162">
  <si>
    <t>每场战斗游戏时间/min</t>
    <phoneticPr fontId="1" type="noConversion"/>
  </si>
  <si>
    <t>游戏时间/天</t>
    <phoneticPr fontId="1" type="noConversion"/>
  </si>
  <si>
    <t>玩家Rank</t>
    <phoneticPr fontId="1" type="noConversion"/>
  </si>
  <si>
    <t>坦克1品质</t>
    <phoneticPr fontId="1" type="noConversion"/>
  </si>
  <si>
    <t>坦克2品质</t>
    <phoneticPr fontId="1" type="noConversion"/>
  </si>
  <si>
    <t>坦克3品质</t>
    <phoneticPr fontId="1" type="noConversion"/>
  </si>
  <si>
    <t>赛季天序号</t>
    <phoneticPr fontId="1" type="noConversion"/>
  </si>
  <si>
    <t>重置赛季天序号</t>
    <phoneticPr fontId="1" type="noConversion"/>
  </si>
  <si>
    <t>Rank值</t>
    <phoneticPr fontId="1" type="noConversion"/>
  </si>
  <si>
    <t>Rank-预估</t>
    <phoneticPr fontId="1" type="noConversion"/>
  </si>
  <si>
    <t>战斗投放</t>
    <phoneticPr fontId="1" type="noConversion"/>
  </si>
  <si>
    <t>每日任务</t>
    <phoneticPr fontId="1" type="noConversion"/>
  </si>
  <si>
    <t>钥匙宝箱</t>
    <phoneticPr fontId="1" type="noConversion"/>
  </si>
  <si>
    <t>累计签到</t>
    <phoneticPr fontId="1" type="noConversion"/>
  </si>
  <si>
    <t>成就</t>
    <phoneticPr fontId="1" type="noConversion"/>
  </si>
  <si>
    <t>T1部件星级</t>
    <phoneticPr fontId="1" type="noConversion"/>
  </si>
  <si>
    <t>T1部件等级</t>
    <phoneticPr fontId="1" type="noConversion"/>
  </si>
  <si>
    <t>T2部件星级</t>
    <phoneticPr fontId="1" type="noConversion"/>
  </si>
  <si>
    <t>T2部件等级</t>
    <phoneticPr fontId="1" type="noConversion"/>
  </si>
  <si>
    <t>T3部件星级</t>
    <phoneticPr fontId="1" type="noConversion"/>
  </si>
  <si>
    <t>T3部件等级</t>
    <phoneticPr fontId="1" type="noConversion"/>
  </si>
  <si>
    <t>Rank</t>
    <phoneticPr fontId="1" type="noConversion"/>
  </si>
  <si>
    <t>联赛赛季时间/天</t>
    <phoneticPr fontId="1" type="noConversion"/>
  </si>
  <si>
    <t>每日场次</t>
    <phoneticPr fontId="1" type="noConversion"/>
  </si>
  <si>
    <t>战斗结算军费</t>
    <phoneticPr fontId="1" type="noConversion"/>
  </si>
  <si>
    <t>排名军费</t>
    <phoneticPr fontId="1" type="noConversion"/>
  </si>
  <si>
    <t>排名军费系数</t>
    <phoneticPr fontId="1" type="noConversion"/>
  </si>
  <si>
    <t>胜率</t>
    <phoneticPr fontId="1" type="noConversion"/>
  </si>
  <si>
    <t>失败战斗军费系数</t>
    <phoneticPr fontId="1" type="noConversion"/>
  </si>
  <si>
    <t>单天军费投放总量</t>
    <phoneticPr fontId="1" type="noConversion"/>
  </si>
  <si>
    <t>军费投放总量</t>
    <phoneticPr fontId="1" type="noConversion"/>
  </si>
  <si>
    <t>单场荣耀之星预估</t>
    <phoneticPr fontId="1" type="noConversion"/>
  </si>
  <si>
    <t>最大钥匙串数量</t>
    <phoneticPr fontId="1" type="noConversion"/>
  </si>
  <si>
    <t>荣耀宝箱</t>
    <phoneticPr fontId="1" type="noConversion"/>
  </si>
  <si>
    <t>双倍钥匙投放-每日签到</t>
    <phoneticPr fontId="1" type="noConversion"/>
  </si>
  <si>
    <t>双倍钥匙投放-League</t>
    <phoneticPr fontId="1" type="noConversion"/>
  </si>
  <si>
    <t>胜利获得钥匙数量</t>
    <phoneticPr fontId="1" type="noConversion"/>
  </si>
  <si>
    <t>战斗原始投放</t>
    <phoneticPr fontId="1" type="noConversion"/>
  </si>
  <si>
    <t>双倍钥匙投放-BattlePass</t>
    <phoneticPr fontId="1" type="noConversion"/>
  </si>
  <si>
    <t>双倍钥匙投放-每日任务</t>
    <phoneticPr fontId="1" type="noConversion"/>
  </si>
  <si>
    <t>BattlePass</t>
    <phoneticPr fontId="1" type="noConversion"/>
  </si>
  <si>
    <t>每日任务</t>
    <phoneticPr fontId="1" type="noConversion"/>
  </si>
  <si>
    <t>每日任务完成度系数</t>
    <phoneticPr fontId="1" type="noConversion"/>
  </si>
  <si>
    <t>每日签到</t>
    <phoneticPr fontId="1" type="noConversion"/>
  </si>
  <si>
    <t>每日签到周期</t>
    <phoneticPr fontId="1" type="noConversion"/>
  </si>
  <si>
    <t>每日签到周期列</t>
    <phoneticPr fontId="1" type="noConversion"/>
  </si>
  <si>
    <t>BattlePass时间周期</t>
    <phoneticPr fontId="1" type="noConversion"/>
  </si>
  <si>
    <t>总投放</t>
    <phoneticPr fontId="1" type="noConversion"/>
  </si>
  <si>
    <t>钥匙宝箱</t>
    <phoneticPr fontId="1" type="noConversion"/>
  </si>
  <si>
    <t>碎片宝箱</t>
    <phoneticPr fontId="1" type="noConversion"/>
  </si>
  <si>
    <t>部件宝箱</t>
    <phoneticPr fontId="1" type="noConversion"/>
  </si>
  <si>
    <t>荣耀宝箱</t>
    <phoneticPr fontId="1" type="noConversion"/>
  </si>
  <si>
    <t>普通宝箱</t>
    <phoneticPr fontId="1" type="noConversion"/>
  </si>
  <si>
    <t>高级宝箱</t>
    <phoneticPr fontId="1" type="noConversion"/>
  </si>
  <si>
    <t>稀有宝箱</t>
    <phoneticPr fontId="1" type="noConversion"/>
  </si>
  <si>
    <t>荣耀宝箱开启荣耀之星个数</t>
    <phoneticPr fontId="1" type="noConversion"/>
  </si>
  <si>
    <t>钥匙宝箱开启钥匙个数</t>
    <phoneticPr fontId="1" type="noConversion"/>
  </si>
  <si>
    <t>碎片宝箱-League</t>
    <phoneticPr fontId="1" type="noConversion"/>
  </si>
  <si>
    <t>部件宝箱-League</t>
    <phoneticPr fontId="1" type="noConversion"/>
  </si>
  <si>
    <t>普通宝箱-League</t>
    <phoneticPr fontId="1" type="noConversion"/>
  </si>
  <si>
    <t>高级宝箱-League</t>
    <phoneticPr fontId="1" type="noConversion"/>
  </si>
  <si>
    <t>Rank</t>
    <phoneticPr fontId="1" type="noConversion"/>
  </si>
  <si>
    <t>碎片宝箱总量</t>
    <phoneticPr fontId="1" type="noConversion"/>
  </si>
  <si>
    <t>部件宝箱总量</t>
    <phoneticPr fontId="1" type="noConversion"/>
  </si>
  <si>
    <t>普通自宝箱总量</t>
    <phoneticPr fontId="1" type="noConversion"/>
  </si>
  <si>
    <t>高级自宝箱总量</t>
    <phoneticPr fontId="1" type="noConversion"/>
  </si>
  <si>
    <t>碎片宝箱-每日签到</t>
    <phoneticPr fontId="1" type="noConversion"/>
  </si>
  <si>
    <t>碎片宝箱-累计签到</t>
    <phoneticPr fontId="1" type="noConversion"/>
  </si>
  <si>
    <t>部件宝箱-每日签到</t>
    <phoneticPr fontId="1" type="noConversion"/>
  </si>
  <si>
    <t>部件宝箱-累计签到</t>
    <phoneticPr fontId="1" type="noConversion"/>
  </si>
  <si>
    <t>普通宝箱-每日签到</t>
    <phoneticPr fontId="1" type="noConversion"/>
  </si>
  <si>
    <t>普通宝箱-累计签到</t>
    <phoneticPr fontId="1" type="noConversion"/>
  </si>
  <si>
    <t>高级宝箱-每日签到</t>
    <phoneticPr fontId="1" type="noConversion"/>
  </si>
  <si>
    <t>高级宝箱-累计签到</t>
    <phoneticPr fontId="1" type="noConversion"/>
  </si>
  <si>
    <t>T1碎片</t>
    <phoneticPr fontId="1" type="noConversion"/>
  </si>
  <si>
    <t>T2碎片</t>
    <phoneticPr fontId="1" type="noConversion"/>
  </si>
  <si>
    <t>T3碎片</t>
    <phoneticPr fontId="1" type="noConversion"/>
  </si>
  <si>
    <t>活跃小箱</t>
    <phoneticPr fontId="1" type="noConversion"/>
  </si>
  <si>
    <t>活跃中箱</t>
    <phoneticPr fontId="1" type="noConversion"/>
  </si>
  <si>
    <t>活跃大箱</t>
    <phoneticPr fontId="1" type="noConversion"/>
  </si>
  <si>
    <t>活跃巨箱</t>
    <phoneticPr fontId="1" type="noConversion"/>
  </si>
  <si>
    <t>T1坦克碎片合成数量</t>
    <phoneticPr fontId="1" type="noConversion"/>
  </si>
  <si>
    <t>T2坦克碎片合成数量</t>
    <phoneticPr fontId="1" type="noConversion"/>
  </si>
  <si>
    <t>T3坦克碎片合成数量</t>
  </si>
  <si>
    <t>累计汇总</t>
    <phoneticPr fontId="1" type="noConversion"/>
  </si>
  <si>
    <t>当天汇总</t>
    <phoneticPr fontId="1" type="noConversion"/>
  </si>
  <si>
    <t>T1坦克</t>
    <phoneticPr fontId="1" type="noConversion"/>
  </si>
  <si>
    <t>T2坦克</t>
    <phoneticPr fontId="1" type="noConversion"/>
  </si>
  <si>
    <t>T3坦克</t>
    <phoneticPr fontId="1" type="noConversion"/>
  </si>
  <si>
    <t>用于升星坦克的军费总比例</t>
    <phoneticPr fontId="1" type="noConversion"/>
  </si>
  <si>
    <t>坦克1碎片数</t>
    <phoneticPr fontId="1" type="noConversion"/>
  </si>
  <si>
    <t>坦克2碎片数</t>
    <phoneticPr fontId="1" type="noConversion"/>
  </si>
  <si>
    <t>坦克3碎片数</t>
    <phoneticPr fontId="1" type="noConversion"/>
  </si>
  <si>
    <t>坦克Tier</t>
    <phoneticPr fontId="1" type="noConversion"/>
  </si>
  <si>
    <t>预期免费掉落种类</t>
    <phoneticPr fontId="1" type="noConversion"/>
  </si>
  <si>
    <t>坦克1星级</t>
    <phoneticPr fontId="1" type="noConversion"/>
  </si>
  <si>
    <t>坦克2星级</t>
    <phoneticPr fontId="1" type="noConversion"/>
  </si>
  <si>
    <t>坦克3星级</t>
    <phoneticPr fontId="1" type="noConversion"/>
  </si>
  <si>
    <t>Rank</t>
    <phoneticPr fontId="1" type="noConversion"/>
  </si>
  <si>
    <t>钥匙宝箱军费</t>
    <phoneticPr fontId="1" type="noConversion"/>
  </si>
  <si>
    <t>荣耀宝箱军费</t>
    <phoneticPr fontId="1" type="noConversion"/>
  </si>
  <si>
    <t>每日任务日军费</t>
    <phoneticPr fontId="1" type="noConversion"/>
  </si>
  <si>
    <t>每日任务周军费</t>
    <phoneticPr fontId="1" type="noConversion"/>
  </si>
  <si>
    <t>坦克1星级-军费需求</t>
    <phoneticPr fontId="1" type="noConversion"/>
  </si>
  <si>
    <t>坦克2星级-军费需求</t>
    <phoneticPr fontId="1" type="noConversion"/>
  </si>
  <si>
    <t>坦克3星级-军费需求</t>
    <phoneticPr fontId="1" type="noConversion"/>
  </si>
  <si>
    <t>坦克升星累计军费需求</t>
    <phoneticPr fontId="1" type="noConversion"/>
  </si>
  <si>
    <t>T1部件</t>
    <phoneticPr fontId="1" type="noConversion"/>
  </si>
  <si>
    <t>T2部件</t>
    <phoneticPr fontId="1" type="noConversion"/>
  </si>
  <si>
    <t>T3部件</t>
    <phoneticPr fontId="1" type="noConversion"/>
  </si>
  <si>
    <t>T4部件</t>
    <phoneticPr fontId="1" type="noConversion"/>
  </si>
  <si>
    <t>等级奖励</t>
    <phoneticPr fontId="1" type="noConversion"/>
  </si>
  <si>
    <t>每日签到</t>
  </si>
  <si>
    <t>每日任务</t>
  </si>
  <si>
    <t>成就</t>
  </si>
  <si>
    <t>钥匙宝箱</t>
  </si>
  <si>
    <t>商店免费领取</t>
  </si>
  <si>
    <t>League奖励</t>
  </si>
  <si>
    <t>回归奖励</t>
  </si>
  <si>
    <t>BattlePass</t>
  </si>
  <si>
    <t>升级奖励</t>
  </si>
  <si>
    <t>单天汇总</t>
    <phoneticPr fontId="1" type="noConversion"/>
  </si>
  <si>
    <t>投放总量</t>
    <phoneticPr fontId="1" type="noConversion"/>
  </si>
  <si>
    <t>荣耀宝箱</t>
    <phoneticPr fontId="1" type="noConversion"/>
  </si>
  <si>
    <t>钻石</t>
    <phoneticPr fontId="1" type="noConversion"/>
  </si>
  <si>
    <t>累计签到</t>
    <phoneticPr fontId="1" type="noConversion"/>
  </si>
  <si>
    <t>当天军费缺口</t>
    <phoneticPr fontId="1" type="noConversion"/>
  </si>
  <si>
    <t>T1数量计算</t>
    <phoneticPr fontId="1" type="noConversion"/>
  </si>
  <si>
    <t>T1部件数量预估</t>
    <phoneticPr fontId="1" type="noConversion"/>
  </si>
  <si>
    <t>T2数量计算</t>
    <phoneticPr fontId="1" type="noConversion"/>
  </si>
  <si>
    <t>T3数量计算</t>
    <phoneticPr fontId="1" type="noConversion"/>
  </si>
  <si>
    <t>T2部件数量预估</t>
    <phoneticPr fontId="1" type="noConversion"/>
  </si>
  <si>
    <t>T3部件数量预估</t>
    <phoneticPr fontId="1" type="noConversion"/>
  </si>
  <si>
    <t>T1军费计算</t>
    <phoneticPr fontId="1" type="noConversion"/>
  </si>
  <si>
    <t>T2军费计算</t>
    <phoneticPr fontId="1" type="noConversion"/>
  </si>
  <si>
    <t>T3军费计算</t>
    <phoneticPr fontId="1" type="noConversion"/>
  </si>
  <si>
    <t>每日部件军费</t>
    <phoneticPr fontId="1" type="noConversion"/>
  </si>
  <si>
    <t>月卡规划</t>
    <phoneticPr fontId="1" type="noConversion"/>
  </si>
  <si>
    <t>价格</t>
    <phoneticPr fontId="1" type="noConversion"/>
  </si>
  <si>
    <t>首次钻石</t>
    <phoneticPr fontId="1" type="noConversion"/>
  </si>
  <si>
    <t>每天钻石</t>
    <phoneticPr fontId="1" type="noConversion"/>
  </si>
  <si>
    <t>整体倍率</t>
    <phoneticPr fontId="1" type="noConversion"/>
  </si>
  <si>
    <t>首次军费</t>
    <phoneticPr fontId="1" type="noConversion"/>
  </si>
  <si>
    <t>每天军费</t>
    <phoneticPr fontId="1" type="noConversion"/>
  </si>
  <si>
    <t>首次军费+钻石</t>
    <phoneticPr fontId="1" type="noConversion"/>
  </si>
  <si>
    <t>每天军费+钻石</t>
    <phoneticPr fontId="1" type="noConversion"/>
  </si>
  <si>
    <t>碎片捐赠</t>
    <phoneticPr fontId="1" type="noConversion"/>
  </si>
  <si>
    <t>Rank</t>
    <phoneticPr fontId="1" type="noConversion"/>
  </si>
  <si>
    <t>平均单天T1碎片获得量</t>
    <phoneticPr fontId="1" type="noConversion"/>
  </si>
  <si>
    <t>平均单天T2碎片获得量</t>
    <phoneticPr fontId="1" type="noConversion"/>
  </si>
  <si>
    <t>碎片品质</t>
    <phoneticPr fontId="1" type="noConversion"/>
  </si>
  <si>
    <t>T1</t>
    <phoneticPr fontId="1" type="noConversion"/>
  </si>
  <si>
    <t>T2</t>
    <phoneticPr fontId="1" type="noConversion"/>
  </si>
  <si>
    <t>订单请求碎片数量</t>
    <phoneticPr fontId="1" type="noConversion"/>
  </si>
  <si>
    <t>单人捐赠最大数量</t>
    <phoneticPr fontId="1" type="noConversion"/>
  </si>
  <si>
    <t>估算参与人数</t>
    <phoneticPr fontId="1" type="noConversion"/>
  </si>
  <si>
    <t>请求CD</t>
    <phoneticPr fontId="1" type="noConversion"/>
  </si>
  <si>
    <t>影响比例</t>
    <phoneticPr fontId="1" type="noConversion"/>
  </si>
  <si>
    <t>T3</t>
    <phoneticPr fontId="1" type="noConversion"/>
  </si>
  <si>
    <t>军费投放</t>
    <phoneticPr fontId="1" type="noConversion"/>
  </si>
  <si>
    <t>单天部件升级时间利用预估</t>
    <phoneticPr fontId="1" type="noConversion"/>
  </si>
  <si>
    <t>钻石投放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</si>
</sst>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1" xfId="0" applyFill="1" applyBorder="1"/>
    <xf numFmtId="10" fontId="0" fillId="0" borderId="1" xfId="0" applyNumberFormat="1" applyBorder="1"/>
    <xf numFmtId="0" fontId="0" fillId="0" borderId="0" xfId="0" applyNumberFormat="1"/>
    <xf numFmtId="0" fontId="2" fillId="0" borderId="0" xfId="0" applyFont="1"/>
    <xf numFmtId="0" fontId="2" fillId="0" borderId="1" xfId="0" applyFont="1" applyBorder="1"/>
    <xf numFmtId="0" fontId="2" fillId="0" borderId="0" xfId="0" applyFont="1" applyFill="1" applyBorder="1"/>
    <xf numFmtId="176" fontId="0" fillId="0" borderId="1" xfId="0" applyNumberForma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F2&#24635;&#25968;&#20540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3453;&#31665;&#22635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说明"/>
      <sheetName val="标准坦克设计"/>
      <sheetName val="基础属性系数"/>
      <sheetName val="基础经济系数"/>
      <sheetName val="游戏时长规划"/>
      <sheetName val="坦克总规划表"/>
      <sheetName val="坦克升星消耗"/>
      <sheetName val="坦克等级成长"/>
      <sheetName val="类型坦克成长数据"/>
      <sheetName val="战斗时间模拟"/>
      <sheetName val="坦克标准养成属性"/>
      <sheetName val="坦克类型系数"/>
      <sheetName val="图鉴"/>
      <sheetName val="坦克个性化设定"/>
      <sheetName val="坦克个性化细分"/>
      <sheetName val="坦克属性统计"/>
      <sheetName val="坦克属性对比"/>
      <sheetName val="坦克部件"/>
      <sheetName val="坦克部件养成"/>
      <sheetName val="坦克部件养成-填表"/>
      <sheetName val="坦克技能"/>
      <sheetName val="战斗力计算"/>
      <sheetName val="匹配分段"/>
      <sheetName val="商店道具"/>
      <sheetName val="道具价值"/>
      <sheetName val="道具ID"/>
      <sheetName val="活动奖励"/>
      <sheetName val="游戏付费深度"/>
      <sheetName val="推送礼包"/>
      <sheetName val="BattlePass"/>
      <sheetName val="BattlePass荣耀之星"/>
      <sheetName val="BattlePass任务"/>
      <sheetName val="成就"/>
      <sheetName val="任务设定"/>
      <sheetName val="排行榜特权奖励"/>
      <sheetName val="名称-id"/>
      <sheetName val="宝箱设定"/>
      <sheetName val="碎片兑换"/>
      <sheetName val="游戏模式"/>
      <sheetName val="属性说明"/>
    </sheetNames>
    <sheetDataSet>
      <sheetData sheetId="0" refreshError="1"/>
      <sheetData sheetId="1" refreshError="1"/>
      <sheetData sheetId="2" refreshError="1"/>
      <sheetData sheetId="3">
        <row r="123">
          <cell r="A123">
            <v>1</v>
          </cell>
          <cell r="D123">
            <v>1</v>
          </cell>
          <cell r="I123" t="str">
            <v>雷诺FT</v>
          </cell>
          <cell r="J123">
            <v>1</v>
          </cell>
          <cell r="K123" t="str">
            <v>军费</v>
          </cell>
          <cell r="L123">
            <v>102</v>
          </cell>
          <cell r="M123">
            <v>100</v>
          </cell>
          <cell r="N123" t="str">
            <v>军费</v>
          </cell>
          <cell r="O123">
            <v>0</v>
          </cell>
        </row>
        <row r="124">
          <cell r="A124">
            <v>1</v>
          </cell>
          <cell r="D124">
            <v>5</v>
          </cell>
          <cell r="I124" t="str">
            <v>B-1碎片</v>
          </cell>
          <cell r="J124">
            <v>3</v>
          </cell>
          <cell r="K124" t="str">
            <v>部件宝箱3</v>
          </cell>
          <cell r="L124">
            <v>23003</v>
          </cell>
          <cell r="M124">
            <v>1</v>
          </cell>
          <cell r="N124" t="str">
            <v>部件宝箱</v>
          </cell>
          <cell r="O124">
            <v>0</v>
          </cell>
        </row>
        <row r="125">
          <cell r="A125">
            <v>1</v>
          </cell>
          <cell r="D125">
            <v>1</v>
          </cell>
          <cell r="I125" t="str">
            <v>T1LP1</v>
          </cell>
          <cell r="J125">
            <v>5</v>
          </cell>
          <cell r="K125" t="str">
            <v>军费</v>
          </cell>
          <cell r="L125">
            <v>102</v>
          </cell>
          <cell r="M125">
            <v>200</v>
          </cell>
          <cell r="N125" t="str">
            <v>军费</v>
          </cell>
          <cell r="O125">
            <v>0</v>
          </cell>
        </row>
        <row r="126">
          <cell r="A126">
            <v>1</v>
          </cell>
          <cell r="D126">
            <v>1</v>
          </cell>
          <cell r="I126" t="str">
            <v>Stuart</v>
          </cell>
          <cell r="J126">
            <v>7</v>
          </cell>
          <cell r="K126" t="str">
            <v>钻石</v>
          </cell>
          <cell r="L126">
            <v>101</v>
          </cell>
          <cell r="M126">
            <v>100</v>
          </cell>
          <cell r="N126" t="str">
            <v>钻石</v>
          </cell>
          <cell r="O126">
            <v>100</v>
          </cell>
        </row>
        <row r="127">
          <cell r="A127">
            <v>1</v>
          </cell>
          <cell r="D127">
            <v>2000</v>
          </cell>
          <cell r="I127" t="str">
            <v>军费</v>
          </cell>
          <cell r="J127">
            <v>14</v>
          </cell>
          <cell r="K127" t="str">
            <v>钥匙</v>
          </cell>
          <cell r="L127">
            <v>105</v>
          </cell>
          <cell r="M127">
            <v>20</v>
          </cell>
          <cell r="N127" t="str">
            <v>钥匙</v>
          </cell>
          <cell r="O127">
            <v>0</v>
          </cell>
        </row>
        <row r="128">
          <cell r="A128">
            <v>60</v>
          </cell>
          <cell r="D128">
            <v>10</v>
          </cell>
          <cell r="I128" t="str">
            <v>B-1碎片</v>
          </cell>
          <cell r="J128">
            <v>20</v>
          </cell>
          <cell r="K128" t="str">
            <v>军费</v>
          </cell>
          <cell r="L128">
            <v>102</v>
          </cell>
          <cell r="M128">
            <v>500</v>
          </cell>
          <cell r="N128" t="str">
            <v>军费</v>
          </cell>
          <cell r="O128">
            <v>0</v>
          </cell>
        </row>
        <row r="129">
          <cell r="A129">
            <v>2</v>
          </cell>
          <cell r="D129">
            <v>1</v>
          </cell>
          <cell r="I129" t="str">
            <v>高级自宝箱</v>
          </cell>
          <cell r="J129">
            <v>30</v>
          </cell>
          <cell r="K129" t="str">
            <v>高级自宝箱5</v>
          </cell>
          <cell r="L129">
            <v>25155</v>
          </cell>
          <cell r="M129">
            <v>1</v>
          </cell>
          <cell r="N129" t="str">
            <v>高级自宝箱</v>
          </cell>
          <cell r="O129">
            <v>0</v>
          </cell>
        </row>
        <row r="130">
          <cell r="A130">
            <v>2</v>
          </cell>
          <cell r="D130">
            <v>100</v>
          </cell>
          <cell r="I130" t="str">
            <v>双倍钥匙</v>
          </cell>
          <cell r="J130">
            <v>40</v>
          </cell>
          <cell r="K130" t="str">
            <v>军费</v>
          </cell>
          <cell r="L130">
            <v>102</v>
          </cell>
          <cell r="M130">
            <v>1000</v>
          </cell>
          <cell r="N130" t="str">
            <v>军费</v>
          </cell>
          <cell r="O130">
            <v>0</v>
          </cell>
        </row>
        <row r="131">
          <cell r="A131">
            <v>2</v>
          </cell>
          <cell r="D131">
            <v>50</v>
          </cell>
          <cell r="I131" t="str">
            <v>钻石</v>
          </cell>
          <cell r="J131">
            <v>50</v>
          </cell>
          <cell r="K131" t="str">
            <v>钥匙</v>
          </cell>
          <cell r="L131">
            <v>105</v>
          </cell>
          <cell r="M131">
            <v>50</v>
          </cell>
          <cell r="N131" t="str">
            <v>钥匙</v>
          </cell>
          <cell r="O131">
            <v>0</v>
          </cell>
        </row>
        <row r="132">
          <cell r="A132">
            <v>2</v>
          </cell>
          <cell r="D132">
            <v>1</v>
          </cell>
          <cell r="I132" t="str">
            <v>部件宝箱</v>
          </cell>
          <cell r="J132">
            <v>60</v>
          </cell>
          <cell r="K132" t="str">
            <v>高级自宝箱6</v>
          </cell>
          <cell r="L132">
            <v>25156</v>
          </cell>
          <cell r="M132">
            <v>1</v>
          </cell>
          <cell r="N132" t="str">
            <v>高级自宝箱</v>
          </cell>
          <cell r="O132">
            <v>0</v>
          </cell>
        </row>
        <row r="133">
          <cell r="A133">
            <v>150</v>
          </cell>
          <cell r="D133">
            <v>1</v>
          </cell>
          <cell r="I133" t="str">
            <v>二号</v>
          </cell>
          <cell r="J133">
            <v>70</v>
          </cell>
          <cell r="K133" t="str">
            <v>军费</v>
          </cell>
          <cell r="L133">
            <v>102</v>
          </cell>
          <cell r="M133">
            <v>2000</v>
          </cell>
          <cell r="N133" t="str">
            <v>军费</v>
          </cell>
          <cell r="O133">
            <v>0</v>
          </cell>
        </row>
        <row r="134">
          <cell r="A134">
            <v>3</v>
          </cell>
          <cell r="D134">
            <v>1</v>
          </cell>
          <cell r="I134" t="str">
            <v>T2LP1</v>
          </cell>
          <cell r="J134">
            <v>80</v>
          </cell>
          <cell r="K134" t="str">
            <v>钻石</v>
          </cell>
          <cell r="L134">
            <v>101</v>
          </cell>
          <cell r="M134">
            <v>100</v>
          </cell>
          <cell r="N134" t="str">
            <v>钻石</v>
          </cell>
          <cell r="O134">
            <v>100</v>
          </cell>
        </row>
        <row r="135">
          <cell r="A135">
            <v>3</v>
          </cell>
          <cell r="D135">
            <v>1</v>
          </cell>
          <cell r="I135" t="str">
            <v>T2LP3</v>
          </cell>
          <cell r="J135">
            <v>90</v>
          </cell>
          <cell r="K135" t="str">
            <v>高级自宝箱8</v>
          </cell>
          <cell r="L135">
            <v>25158</v>
          </cell>
          <cell r="M135">
            <v>1</v>
          </cell>
          <cell r="N135" t="str">
            <v>高级自宝箱</v>
          </cell>
          <cell r="O135">
            <v>0</v>
          </cell>
        </row>
        <row r="136">
          <cell r="A136">
            <v>3</v>
          </cell>
          <cell r="D136">
            <v>100</v>
          </cell>
          <cell r="I136" t="str">
            <v>钻石</v>
          </cell>
          <cell r="J136">
            <v>105</v>
          </cell>
          <cell r="K136" t="str">
            <v>部件宝箱8</v>
          </cell>
          <cell r="L136">
            <v>23008</v>
          </cell>
          <cell r="M136">
            <v>1</v>
          </cell>
          <cell r="N136" t="str">
            <v>部件宝箱</v>
          </cell>
          <cell r="O136">
            <v>0</v>
          </cell>
        </row>
        <row r="137">
          <cell r="A137">
            <v>3</v>
          </cell>
          <cell r="D137">
            <v>1</v>
          </cell>
          <cell r="I137" t="str">
            <v>部件宝箱</v>
          </cell>
          <cell r="J137">
            <v>120</v>
          </cell>
          <cell r="K137" t="str">
            <v>军费</v>
          </cell>
          <cell r="L137">
            <v>102</v>
          </cell>
          <cell r="M137">
            <v>3000</v>
          </cell>
          <cell r="N137" t="str">
            <v>军费</v>
          </cell>
          <cell r="O137">
            <v>0</v>
          </cell>
        </row>
        <row r="138">
          <cell r="A138">
            <v>300</v>
          </cell>
          <cell r="D138">
            <v>1</v>
          </cell>
          <cell r="I138" t="str">
            <v>T-34</v>
          </cell>
          <cell r="J138">
            <v>135</v>
          </cell>
          <cell r="K138" t="str">
            <v>碎片宝箱8</v>
          </cell>
          <cell r="L138">
            <v>24008</v>
          </cell>
          <cell r="M138">
            <v>1</v>
          </cell>
          <cell r="N138" t="str">
            <v>碎片宝箱</v>
          </cell>
          <cell r="O138">
            <v>0</v>
          </cell>
        </row>
        <row r="139">
          <cell r="A139">
            <v>4</v>
          </cell>
          <cell r="D139">
            <v>1</v>
          </cell>
          <cell r="I139" t="str">
            <v>T2MP2</v>
          </cell>
          <cell r="J139">
            <v>150</v>
          </cell>
          <cell r="K139" t="str">
            <v>稀有自宝箱8</v>
          </cell>
          <cell r="L139">
            <v>25258</v>
          </cell>
          <cell r="M139">
            <v>1</v>
          </cell>
          <cell r="N139" t="str">
            <v>稀有自宝箱</v>
          </cell>
          <cell r="O139">
            <v>0</v>
          </cell>
        </row>
        <row r="140">
          <cell r="A140">
            <v>4</v>
          </cell>
          <cell r="D140">
            <v>1</v>
          </cell>
          <cell r="I140" t="str">
            <v>T2MP4</v>
          </cell>
          <cell r="J140">
            <v>165</v>
          </cell>
          <cell r="K140" t="str">
            <v>碎片宝箱6</v>
          </cell>
          <cell r="L140">
            <v>24006</v>
          </cell>
          <cell r="M140">
            <v>1</v>
          </cell>
          <cell r="N140" t="str">
            <v>碎片宝箱</v>
          </cell>
          <cell r="O140">
            <v>0</v>
          </cell>
        </row>
        <row r="141">
          <cell r="A141">
            <v>4</v>
          </cell>
          <cell r="D141">
            <v>100</v>
          </cell>
          <cell r="I141" t="str">
            <v>钻石</v>
          </cell>
          <cell r="J141">
            <v>180</v>
          </cell>
          <cell r="K141" t="str">
            <v>军费</v>
          </cell>
          <cell r="L141">
            <v>102</v>
          </cell>
          <cell r="M141">
            <v>5000</v>
          </cell>
          <cell r="N141" t="str">
            <v>军费</v>
          </cell>
          <cell r="O141">
            <v>0</v>
          </cell>
        </row>
        <row r="142">
          <cell r="A142">
            <v>4</v>
          </cell>
          <cell r="D142">
            <v>1</v>
          </cell>
          <cell r="I142" t="str">
            <v>碎片宝箱</v>
          </cell>
          <cell r="J142">
            <v>195</v>
          </cell>
          <cell r="K142" t="str">
            <v>部件宝箱8</v>
          </cell>
          <cell r="L142">
            <v>23008</v>
          </cell>
          <cell r="M142">
            <v>1</v>
          </cell>
          <cell r="N142" t="str">
            <v>部件宝箱</v>
          </cell>
          <cell r="O142">
            <v>0</v>
          </cell>
        </row>
        <row r="143">
          <cell r="A143">
            <v>500</v>
          </cell>
          <cell r="D143">
            <v>1</v>
          </cell>
          <cell r="I143" t="str">
            <v>35(t)</v>
          </cell>
          <cell r="J143">
            <v>210</v>
          </cell>
          <cell r="K143" t="str">
            <v>稀有自宝箱8</v>
          </cell>
          <cell r="L143">
            <v>25258</v>
          </cell>
          <cell r="M143">
            <v>1</v>
          </cell>
          <cell r="N143" t="str">
            <v>稀有自宝箱</v>
          </cell>
          <cell r="O143">
            <v>0</v>
          </cell>
        </row>
        <row r="144">
          <cell r="A144">
            <v>5</v>
          </cell>
          <cell r="D144">
            <v>1</v>
          </cell>
          <cell r="I144" t="str">
            <v>T2LP1</v>
          </cell>
          <cell r="J144">
            <v>225</v>
          </cell>
          <cell r="K144" t="str">
            <v>碎片宝箱6</v>
          </cell>
          <cell r="L144">
            <v>24006</v>
          </cell>
          <cell r="M144">
            <v>1</v>
          </cell>
          <cell r="N144" t="str">
            <v>碎片宝箱</v>
          </cell>
          <cell r="O144">
            <v>0</v>
          </cell>
        </row>
        <row r="145">
          <cell r="A145">
            <v>5</v>
          </cell>
          <cell r="D145">
            <v>1</v>
          </cell>
          <cell r="I145" t="str">
            <v>T2LP3</v>
          </cell>
          <cell r="J145">
            <v>240</v>
          </cell>
          <cell r="K145" t="str">
            <v>军费</v>
          </cell>
          <cell r="L145">
            <v>102</v>
          </cell>
          <cell r="M145">
            <v>8000</v>
          </cell>
          <cell r="N145" t="str">
            <v>军费</v>
          </cell>
          <cell r="O145">
            <v>0</v>
          </cell>
        </row>
        <row r="146">
          <cell r="A146">
            <v>5</v>
          </cell>
          <cell r="D146">
            <v>150</v>
          </cell>
          <cell r="I146" t="str">
            <v>钻石</v>
          </cell>
          <cell r="J146">
            <v>255</v>
          </cell>
          <cell r="K146" t="str">
            <v>部件宝箱8</v>
          </cell>
          <cell r="L146">
            <v>23008</v>
          </cell>
          <cell r="M146">
            <v>1</v>
          </cell>
          <cell r="N146" t="str">
            <v>部件宝箱</v>
          </cell>
          <cell r="O146">
            <v>0</v>
          </cell>
        </row>
        <row r="147">
          <cell r="A147">
            <v>5</v>
          </cell>
          <cell r="D147">
            <v>1</v>
          </cell>
          <cell r="I147" t="str">
            <v>部件宝箱</v>
          </cell>
          <cell r="J147">
            <v>270</v>
          </cell>
          <cell r="K147" t="str">
            <v>稀有自宝箱8</v>
          </cell>
          <cell r="L147">
            <v>25258</v>
          </cell>
          <cell r="M147">
            <v>1</v>
          </cell>
          <cell r="N147" t="str">
            <v>稀有自宝箱</v>
          </cell>
          <cell r="O147">
            <v>0</v>
          </cell>
        </row>
        <row r="148">
          <cell r="A148">
            <v>800</v>
          </cell>
          <cell r="D148">
            <v>1</v>
          </cell>
          <cell r="I148" t="str">
            <v>玛蒂尔达</v>
          </cell>
          <cell r="J148">
            <v>285</v>
          </cell>
          <cell r="K148" t="str">
            <v>碎片宝箱8</v>
          </cell>
          <cell r="L148">
            <v>24008</v>
          </cell>
          <cell r="M148">
            <v>1</v>
          </cell>
          <cell r="N148" t="str">
            <v>碎片宝箱</v>
          </cell>
          <cell r="O148">
            <v>0</v>
          </cell>
        </row>
        <row r="149">
          <cell r="A149">
            <v>6</v>
          </cell>
          <cell r="D149">
            <v>1</v>
          </cell>
          <cell r="I149" t="str">
            <v>T3MP1</v>
          </cell>
          <cell r="J149">
            <v>300</v>
          </cell>
          <cell r="K149" t="str">
            <v>军费</v>
          </cell>
          <cell r="L149">
            <v>102</v>
          </cell>
          <cell r="M149">
            <v>10000</v>
          </cell>
          <cell r="N149" t="str">
            <v>军费</v>
          </cell>
          <cell r="O149">
            <v>0</v>
          </cell>
        </row>
        <row r="150">
          <cell r="A150">
            <v>6</v>
          </cell>
          <cell r="D150">
            <v>1</v>
          </cell>
          <cell r="I150" t="str">
            <v>T3MP3</v>
          </cell>
          <cell r="J150">
            <v>315</v>
          </cell>
          <cell r="K150" t="str">
            <v>部件宝箱8</v>
          </cell>
          <cell r="L150">
            <v>23008</v>
          </cell>
          <cell r="M150">
            <v>1</v>
          </cell>
          <cell r="N150" t="str">
            <v>部件宝箱</v>
          </cell>
          <cell r="O150">
            <v>0</v>
          </cell>
        </row>
        <row r="151">
          <cell r="A151">
            <v>6</v>
          </cell>
          <cell r="D151">
            <v>150</v>
          </cell>
          <cell r="I151" t="str">
            <v>钻石</v>
          </cell>
          <cell r="J151">
            <v>330</v>
          </cell>
          <cell r="K151" t="str">
            <v>军费</v>
          </cell>
          <cell r="L151">
            <v>102</v>
          </cell>
          <cell r="M151">
            <v>20000</v>
          </cell>
          <cell r="N151" t="str">
            <v>军费</v>
          </cell>
          <cell r="O151">
            <v>0</v>
          </cell>
        </row>
        <row r="152">
          <cell r="A152">
            <v>6</v>
          </cell>
          <cell r="D152">
            <v>1</v>
          </cell>
          <cell r="I152" t="str">
            <v>碎片宝箱</v>
          </cell>
          <cell r="J152">
            <v>345</v>
          </cell>
          <cell r="K152" t="str">
            <v>碎片宝箱8</v>
          </cell>
          <cell r="L152">
            <v>24008</v>
          </cell>
          <cell r="M152">
            <v>1</v>
          </cell>
          <cell r="N152" t="str">
            <v>碎片宝箱</v>
          </cell>
          <cell r="O152">
            <v>0</v>
          </cell>
        </row>
        <row r="153">
          <cell r="A153">
            <v>1100</v>
          </cell>
          <cell r="D153">
            <v>1</v>
          </cell>
          <cell r="I153" t="str">
            <v>黑豹</v>
          </cell>
          <cell r="J153">
            <v>360</v>
          </cell>
          <cell r="K153" t="str">
            <v>稀有自宝箱8</v>
          </cell>
          <cell r="L153">
            <v>25258</v>
          </cell>
          <cell r="M153">
            <v>1</v>
          </cell>
          <cell r="N153" t="str">
            <v>稀有自宝箱</v>
          </cell>
          <cell r="O153">
            <v>0</v>
          </cell>
        </row>
        <row r="154">
          <cell r="A154">
            <v>7</v>
          </cell>
          <cell r="D154">
            <v>1</v>
          </cell>
          <cell r="I154" t="str">
            <v>T3HP2</v>
          </cell>
        </row>
        <row r="155">
          <cell r="A155">
            <v>7</v>
          </cell>
          <cell r="D155">
            <v>1</v>
          </cell>
          <cell r="I155" t="str">
            <v>T3HP4</v>
          </cell>
        </row>
        <row r="156">
          <cell r="A156">
            <v>7</v>
          </cell>
          <cell r="D156">
            <v>200</v>
          </cell>
          <cell r="I156" t="str">
            <v>双倍钥匙</v>
          </cell>
        </row>
        <row r="157">
          <cell r="A157">
            <v>7</v>
          </cell>
          <cell r="D157">
            <v>150</v>
          </cell>
          <cell r="I157" t="str">
            <v>钻石</v>
          </cell>
        </row>
        <row r="158">
          <cell r="A158">
            <v>1500</v>
          </cell>
          <cell r="D158">
            <v>1</v>
          </cell>
          <cell r="I158" t="str">
            <v>部件宝箱</v>
          </cell>
        </row>
        <row r="159">
          <cell r="A159">
            <v>8</v>
          </cell>
          <cell r="D159">
            <v>1</v>
          </cell>
          <cell r="I159" t="str">
            <v>碎片宝箱</v>
          </cell>
        </row>
        <row r="160">
          <cell r="A160">
            <v>8</v>
          </cell>
          <cell r="D160">
            <v>1</v>
          </cell>
          <cell r="I160" t="str">
            <v>钢狼碎片</v>
          </cell>
        </row>
        <row r="161">
          <cell r="A161">
            <v>2000</v>
          </cell>
          <cell r="D161">
            <v>1</v>
          </cell>
          <cell r="I161" t="str">
            <v>部件宝箱</v>
          </cell>
        </row>
        <row r="162">
          <cell r="A162">
            <v>9</v>
          </cell>
          <cell r="D162">
            <v>1</v>
          </cell>
          <cell r="I162" t="str">
            <v>普通自宝箱</v>
          </cell>
        </row>
        <row r="163">
          <cell r="A163">
            <v>9</v>
          </cell>
          <cell r="D163">
            <v>1</v>
          </cell>
          <cell r="I163" t="str">
            <v>钢狼碎片</v>
          </cell>
        </row>
        <row r="164">
          <cell r="A164">
            <v>2500</v>
          </cell>
          <cell r="D164">
            <v>1</v>
          </cell>
          <cell r="I164" t="str">
            <v>普通自宝箱</v>
          </cell>
        </row>
        <row r="165">
          <cell r="A165">
            <v>10</v>
          </cell>
          <cell r="D165">
            <v>100</v>
          </cell>
          <cell r="I165" t="str">
            <v>钻石</v>
          </cell>
        </row>
        <row r="166">
          <cell r="A166">
            <v>10</v>
          </cell>
          <cell r="D166">
            <v>1</v>
          </cell>
          <cell r="I166" t="str">
            <v>钢狼碎片</v>
          </cell>
        </row>
        <row r="187">
          <cell r="B187">
            <v>9</v>
          </cell>
          <cell r="D187">
            <v>1.1777535441657581</v>
          </cell>
          <cell r="G187">
            <v>3.0077593894956842</v>
          </cell>
        </row>
        <row r="188">
          <cell r="B188">
            <v>10</v>
          </cell>
          <cell r="D188">
            <v>1.1362440820620725</v>
          </cell>
          <cell r="G188">
            <v>2.9662499273919987</v>
          </cell>
        </row>
        <row r="192">
          <cell r="B192" t="str">
            <v>每日签到</v>
          </cell>
        </row>
        <row r="193">
          <cell r="B193" t="str">
            <v>时间/天</v>
          </cell>
          <cell r="D193" t="str">
            <v>奖励数量</v>
          </cell>
        </row>
        <row r="194">
          <cell r="B194">
            <v>1</v>
          </cell>
          <cell r="C194" t="str">
            <v>军费</v>
          </cell>
          <cell r="D194">
            <v>30</v>
          </cell>
          <cell r="E194">
            <v>102</v>
          </cell>
          <cell r="F194">
            <v>0.66666666666666596</v>
          </cell>
          <cell r="G194" t="str">
            <v>军</v>
          </cell>
          <cell r="H194">
            <v>0</v>
          </cell>
        </row>
        <row r="195">
          <cell r="B195">
            <v>2</v>
          </cell>
          <cell r="C195" t="str">
            <v>钥匙</v>
          </cell>
          <cell r="D195">
            <v>5</v>
          </cell>
          <cell r="E195">
            <v>105</v>
          </cell>
          <cell r="F195">
            <v>6.25</v>
          </cell>
          <cell r="G195" t="str">
            <v>钥</v>
          </cell>
          <cell r="H195">
            <v>0</v>
          </cell>
        </row>
        <row r="196">
          <cell r="B196">
            <v>3</v>
          </cell>
          <cell r="C196" t="str">
            <v>3倍加速1</v>
          </cell>
          <cell r="D196">
            <v>1</v>
          </cell>
          <cell r="E196">
            <v>100301</v>
          </cell>
          <cell r="F196">
            <v>35</v>
          </cell>
          <cell r="G196" t="str">
            <v>3倍加速</v>
          </cell>
          <cell r="H196">
            <v>0</v>
          </cell>
        </row>
        <row r="197">
          <cell r="B197">
            <v>4</v>
          </cell>
          <cell r="C197" t="str">
            <v>军费</v>
          </cell>
          <cell r="D197">
            <v>60</v>
          </cell>
          <cell r="E197">
            <v>102</v>
          </cell>
          <cell r="F197">
            <v>1.3333333333333319</v>
          </cell>
          <cell r="G197" t="str">
            <v>军</v>
          </cell>
          <cell r="H197">
            <v>0</v>
          </cell>
        </row>
        <row r="198">
          <cell r="B198">
            <v>5</v>
          </cell>
          <cell r="C198" t="str">
            <v>钥匙</v>
          </cell>
          <cell r="D198">
            <v>10</v>
          </cell>
          <cell r="E198">
            <v>105</v>
          </cell>
          <cell r="F198">
            <v>12.5</v>
          </cell>
          <cell r="G198" t="str">
            <v>钥</v>
          </cell>
          <cell r="H198">
            <v>0</v>
          </cell>
        </row>
        <row r="199">
          <cell r="B199">
            <v>6</v>
          </cell>
          <cell r="C199" t="str">
            <v>钻石</v>
          </cell>
          <cell r="D199">
            <v>50</v>
          </cell>
          <cell r="E199">
            <v>101</v>
          </cell>
          <cell r="F199">
            <v>50</v>
          </cell>
          <cell r="G199" t="str">
            <v>钻</v>
          </cell>
          <cell r="H199">
            <v>50</v>
          </cell>
        </row>
        <row r="200">
          <cell r="B200">
            <v>7</v>
          </cell>
          <cell r="C200" t="str">
            <v>部件宝箱1</v>
          </cell>
          <cell r="D200">
            <v>1</v>
          </cell>
          <cell r="E200">
            <v>23001</v>
          </cell>
          <cell r="F200">
            <v>100</v>
          </cell>
          <cell r="G200" t="str">
            <v>部件宝箱</v>
          </cell>
          <cell r="H200">
            <v>0</v>
          </cell>
        </row>
        <row r="201">
          <cell r="B201">
            <v>8</v>
          </cell>
          <cell r="C201" t="str">
            <v>军费</v>
          </cell>
          <cell r="D201">
            <v>120</v>
          </cell>
          <cell r="E201">
            <v>102</v>
          </cell>
          <cell r="F201">
            <v>2.6666666666666639</v>
          </cell>
          <cell r="G201" t="str">
            <v>军</v>
          </cell>
          <cell r="H201">
            <v>0</v>
          </cell>
        </row>
        <row r="202">
          <cell r="B202">
            <v>9</v>
          </cell>
          <cell r="C202" t="str">
            <v>双倍钥匙</v>
          </cell>
          <cell r="D202">
            <v>20</v>
          </cell>
          <cell r="E202">
            <v>111</v>
          </cell>
          <cell r="F202">
            <v>15</v>
          </cell>
          <cell r="G202" t="str">
            <v>双倍钥</v>
          </cell>
          <cell r="H202">
            <v>0</v>
          </cell>
        </row>
        <row r="203">
          <cell r="B203">
            <v>10</v>
          </cell>
          <cell r="C203" t="str">
            <v>3倍加速1</v>
          </cell>
          <cell r="D203">
            <v>1</v>
          </cell>
          <cell r="E203">
            <v>100301</v>
          </cell>
          <cell r="F203">
            <v>35</v>
          </cell>
          <cell r="G203" t="str">
            <v>3倍加速</v>
          </cell>
          <cell r="H203">
            <v>0</v>
          </cell>
        </row>
        <row r="204">
          <cell r="B204">
            <v>11</v>
          </cell>
          <cell r="C204" t="str">
            <v>军费</v>
          </cell>
          <cell r="D204">
            <v>120</v>
          </cell>
          <cell r="E204">
            <v>102</v>
          </cell>
          <cell r="F204">
            <v>2.6666666666666639</v>
          </cell>
          <cell r="G204" t="str">
            <v>军</v>
          </cell>
          <cell r="H204">
            <v>0</v>
          </cell>
        </row>
        <row r="205">
          <cell r="B205">
            <v>12</v>
          </cell>
          <cell r="C205" t="str">
            <v>双倍钥匙</v>
          </cell>
          <cell r="D205">
            <v>20</v>
          </cell>
          <cell r="E205">
            <v>111</v>
          </cell>
          <cell r="F205">
            <v>15</v>
          </cell>
          <cell r="G205" t="str">
            <v>双倍钥</v>
          </cell>
          <cell r="H205">
            <v>0</v>
          </cell>
        </row>
        <row r="206">
          <cell r="B206">
            <v>13</v>
          </cell>
          <cell r="C206" t="str">
            <v>钻石</v>
          </cell>
          <cell r="D206">
            <v>100</v>
          </cell>
          <cell r="E206">
            <v>101</v>
          </cell>
          <cell r="F206">
            <v>100</v>
          </cell>
          <cell r="G206" t="str">
            <v>钻</v>
          </cell>
          <cell r="H206">
            <v>100</v>
          </cell>
        </row>
        <row r="207">
          <cell r="B207">
            <v>14</v>
          </cell>
          <cell r="C207" t="str">
            <v>普通自宝箱1</v>
          </cell>
          <cell r="D207">
            <v>1</v>
          </cell>
          <cell r="E207">
            <v>25051</v>
          </cell>
          <cell r="F207">
            <v>200</v>
          </cell>
          <cell r="G207" t="str">
            <v>普通自宝箱</v>
          </cell>
          <cell r="H207">
            <v>0</v>
          </cell>
        </row>
        <row r="208">
          <cell r="B208">
            <v>15</v>
          </cell>
          <cell r="C208" t="str">
            <v>军费</v>
          </cell>
          <cell r="D208">
            <v>200</v>
          </cell>
          <cell r="E208">
            <v>102</v>
          </cell>
          <cell r="F208">
            <v>4.4444444444444393</v>
          </cell>
          <cell r="G208" t="str">
            <v>军</v>
          </cell>
          <cell r="H208">
            <v>0</v>
          </cell>
        </row>
        <row r="209">
          <cell r="B209">
            <v>16</v>
          </cell>
          <cell r="C209" t="str">
            <v>钥匙</v>
          </cell>
          <cell r="D209">
            <v>20</v>
          </cell>
          <cell r="E209">
            <v>105</v>
          </cell>
          <cell r="F209">
            <v>25</v>
          </cell>
          <cell r="G209" t="str">
            <v>钥</v>
          </cell>
          <cell r="H209">
            <v>0</v>
          </cell>
        </row>
        <row r="210">
          <cell r="B210">
            <v>17</v>
          </cell>
          <cell r="C210" t="str">
            <v>3倍加速1</v>
          </cell>
          <cell r="D210">
            <v>1</v>
          </cell>
          <cell r="E210">
            <v>100301</v>
          </cell>
          <cell r="F210">
            <v>35</v>
          </cell>
          <cell r="G210" t="str">
            <v>3倍加速</v>
          </cell>
          <cell r="H210">
            <v>0</v>
          </cell>
        </row>
        <row r="211">
          <cell r="B211">
            <v>18</v>
          </cell>
          <cell r="C211" t="str">
            <v>军费</v>
          </cell>
          <cell r="D211">
            <v>250</v>
          </cell>
          <cell r="E211">
            <v>102</v>
          </cell>
          <cell r="F211">
            <v>5.55555555555555</v>
          </cell>
          <cell r="G211" t="str">
            <v>军</v>
          </cell>
          <cell r="H211">
            <v>0</v>
          </cell>
        </row>
        <row r="212">
          <cell r="B212">
            <v>19</v>
          </cell>
          <cell r="C212" t="str">
            <v>双倍钥匙</v>
          </cell>
          <cell r="D212">
            <v>20</v>
          </cell>
          <cell r="E212">
            <v>111</v>
          </cell>
          <cell r="F212">
            <v>15</v>
          </cell>
          <cell r="G212" t="str">
            <v>双倍钥</v>
          </cell>
          <cell r="H212">
            <v>0</v>
          </cell>
        </row>
        <row r="213">
          <cell r="B213">
            <v>20</v>
          </cell>
          <cell r="C213" t="str">
            <v>钻石</v>
          </cell>
          <cell r="D213">
            <v>100</v>
          </cell>
          <cell r="E213">
            <v>101</v>
          </cell>
          <cell r="F213">
            <v>100</v>
          </cell>
          <cell r="G213" t="str">
            <v>钻</v>
          </cell>
          <cell r="H213">
            <v>100</v>
          </cell>
        </row>
        <row r="214">
          <cell r="B214">
            <v>21</v>
          </cell>
          <cell r="C214" t="str">
            <v>部件宝箱1</v>
          </cell>
          <cell r="D214">
            <v>1</v>
          </cell>
          <cell r="E214">
            <v>23001</v>
          </cell>
          <cell r="F214">
            <v>100</v>
          </cell>
          <cell r="G214" t="str">
            <v>部件宝箱</v>
          </cell>
          <cell r="H214">
            <v>0</v>
          </cell>
        </row>
        <row r="215">
          <cell r="B215">
            <v>22</v>
          </cell>
          <cell r="C215" t="str">
            <v>军费</v>
          </cell>
          <cell r="D215">
            <v>600</v>
          </cell>
          <cell r="E215">
            <v>102</v>
          </cell>
          <cell r="F215">
            <v>13.33333333333332</v>
          </cell>
          <cell r="G215" t="str">
            <v>军</v>
          </cell>
          <cell r="H215">
            <v>0</v>
          </cell>
        </row>
        <row r="216">
          <cell r="B216">
            <v>23</v>
          </cell>
          <cell r="C216" t="str">
            <v>双倍钥匙</v>
          </cell>
          <cell r="D216">
            <v>20</v>
          </cell>
          <cell r="E216">
            <v>111</v>
          </cell>
          <cell r="F216">
            <v>15</v>
          </cell>
          <cell r="G216" t="str">
            <v>双倍钥</v>
          </cell>
          <cell r="H216">
            <v>0</v>
          </cell>
        </row>
        <row r="217">
          <cell r="B217">
            <v>24</v>
          </cell>
          <cell r="C217" t="str">
            <v>3倍加速1</v>
          </cell>
          <cell r="D217">
            <v>1</v>
          </cell>
          <cell r="E217">
            <v>100301</v>
          </cell>
          <cell r="F217">
            <v>35</v>
          </cell>
          <cell r="G217" t="str">
            <v>3倍加速</v>
          </cell>
          <cell r="H217">
            <v>0</v>
          </cell>
        </row>
        <row r="218">
          <cell r="B218">
            <v>25</v>
          </cell>
          <cell r="C218" t="str">
            <v>军费</v>
          </cell>
          <cell r="D218">
            <v>600</v>
          </cell>
          <cell r="E218">
            <v>102</v>
          </cell>
          <cell r="F218">
            <v>13.33333333333332</v>
          </cell>
          <cell r="G218" t="str">
            <v>军</v>
          </cell>
          <cell r="H218">
            <v>0</v>
          </cell>
        </row>
        <row r="219">
          <cell r="B219">
            <v>26</v>
          </cell>
          <cell r="C219" t="str">
            <v>钥匙</v>
          </cell>
          <cell r="D219">
            <v>10</v>
          </cell>
          <cell r="E219">
            <v>105</v>
          </cell>
          <cell r="F219">
            <v>12.5</v>
          </cell>
          <cell r="G219" t="str">
            <v>钥</v>
          </cell>
          <cell r="H219">
            <v>0</v>
          </cell>
        </row>
        <row r="220">
          <cell r="B220">
            <v>27</v>
          </cell>
          <cell r="C220" t="str">
            <v>钻石</v>
          </cell>
          <cell r="D220">
            <v>150</v>
          </cell>
          <cell r="E220">
            <v>101</v>
          </cell>
          <cell r="F220">
            <v>150</v>
          </cell>
          <cell r="G220" t="str">
            <v>钻</v>
          </cell>
          <cell r="H220">
            <v>150</v>
          </cell>
        </row>
        <row r="221">
          <cell r="B221">
            <v>28</v>
          </cell>
          <cell r="C221" t="str">
            <v>高级自宝箱1</v>
          </cell>
          <cell r="D221">
            <v>1</v>
          </cell>
          <cell r="E221">
            <v>25151</v>
          </cell>
          <cell r="F221">
            <v>600</v>
          </cell>
          <cell r="G221" t="str">
            <v>高级自宝箱</v>
          </cell>
          <cell r="H221">
            <v>0</v>
          </cell>
        </row>
      </sheetData>
      <sheetData sheetId="4">
        <row r="3">
          <cell r="AE3" t="str">
            <v>时间/天</v>
          </cell>
          <cell r="AF3" t="str">
            <v>等级</v>
          </cell>
          <cell r="AG3" t="str">
            <v>奖励</v>
          </cell>
          <cell r="AH3" t="str">
            <v>id</v>
          </cell>
          <cell r="AI3" t="str">
            <v>数量</v>
          </cell>
          <cell r="AK3" t="str">
            <v>军费列</v>
          </cell>
          <cell r="AL3" t="str">
            <v>钻石列</v>
          </cell>
        </row>
        <row r="4">
          <cell r="AE4">
            <v>0</v>
          </cell>
          <cell r="AF4">
            <v>1</v>
          </cell>
          <cell r="AH4" t="str">
            <v/>
          </cell>
          <cell r="AJ4" t="str">
            <v>[]</v>
          </cell>
          <cell r="AK4">
            <v>0</v>
          </cell>
          <cell r="AL4">
            <v>0</v>
          </cell>
        </row>
        <row r="5">
          <cell r="AE5">
            <v>1</v>
          </cell>
          <cell r="AF5">
            <v>2</v>
          </cell>
          <cell r="AG5" t="str">
            <v>军费</v>
          </cell>
          <cell r="AH5">
            <v>102</v>
          </cell>
          <cell r="AI5">
            <v>1500</v>
          </cell>
          <cell r="AJ5" t="str">
            <v>[102,1500]</v>
          </cell>
          <cell r="AK5">
            <v>1500</v>
          </cell>
          <cell r="AL5">
            <v>0</v>
          </cell>
        </row>
        <row r="6">
          <cell r="AE6">
            <v>1</v>
          </cell>
          <cell r="AF6">
            <v>3</v>
          </cell>
          <cell r="AG6" t="str">
            <v>Stuart碎片</v>
          </cell>
          <cell r="AH6">
            <v>52111</v>
          </cell>
          <cell r="AI6">
            <v>4</v>
          </cell>
          <cell r="AJ6" t="str">
            <v>[52111,4]</v>
          </cell>
          <cell r="AK6">
            <v>0</v>
          </cell>
          <cell r="AL6">
            <v>0</v>
          </cell>
        </row>
        <row r="7">
          <cell r="AE7">
            <v>1</v>
          </cell>
          <cell r="AF7">
            <v>4</v>
          </cell>
          <cell r="AG7" t="str">
            <v>军费</v>
          </cell>
          <cell r="AH7">
            <v>102</v>
          </cell>
          <cell r="AI7">
            <v>1500</v>
          </cell>
          <cell r="AJ7" t="str">
            <v>[102,1500]</v>
          </cell>
          <cell r="AK7">
            <v>1500</v>
          </cell>
          <cell r="AL7">
            <v>0</v>
          </cell>
        </row>
        <row r="8">
          <cell r="AE8">
            <v>2</v>
          </cell>
          <cell r="AF8">
            <v>5</v>
          </cell>
          <cell r="AG8" t="str">
            <v>Stuart碎片</v>
          </cell>
          <cell r="AH8">
            <v>52111</v>
          </cell>
          <cell r="AI8">
            <v>10</v>
          </cell>
          <cell r="AJ8" t="str">
            <v>[52111,10]</v>
          </cell>
          <cell r="AK8">
            <v>0</v>
          </cell>
          <cell r="AL8">
            <v>0</v>
          </cell>
        </row>
        <row r="9">
          <cell r="AE9">
            <v>2</v>
          </cell>
          <cell r="AF9">
            <v>6</v>
          </cell>
          <cell r="AG9" t="str">
            <v>军费</v>
          </cell>
          <cell r="AH9">
            <v>102</v>
          </cell>
          <cell r="AI9">
            <v>2000</v>
          </cell>
          <cell r="AJ9" t="str">
            <v>[102,2000]</v>
          </cell>
          <cell r="AK9">
            <v>2000</v>
          </cell>
          <cell r="AL9">
            <v>0</v>
          </cell>
        </row>
        <row r="10">
          <cell r="AE10">
            <v>3</v>
          </cell>
          <cell r="AF10">
            <v>7</v>
          </cell>
          <cell r="AG10" t="str">
            <v>军费</v>
          </cell>
          <cell r="AH10">
            <v>102</v>
          </cell>
          <cell r="AI10">
            <v>3000</v>
          </cell>
          <cell r="AJ10" t="str">
            <v>[102,3000]</v>
          </cell>
          <cell r="AK10">
            <v>3000</v>
          </cell>
          <cell r="AL10">
            <v>0</v>
          </cell>
        </row>
        <row r="11">
          <cell r="AE11">
            <v>3</v>
          </cell>
          <cell r="AF11">
            <v>8</v>
          </cell>
          <cell r="AG11" t="str">
            <v>军费</v>
          </cell>
          <cell r="AH11">
            <v>102</v>
          </cell>
          <cell r="AI11">
            <v>4000</v>
          </cell>
          <cell r="AJ11" t="str">
            <v>[102,4000]</v>
          </cell>
          <cell r="AK11">
            <v>4000</v>
          </cell>
          <cell r="AL11">
            <v>0</v>
          </cell>
        </row>
        <row r="12">
          <cell r="AE12">
            <v>4</v>
          </cell>
          <cell r="AF12">
            <v>9</v>
          </cell>
          <cell r="AG12" t="str">
            <v>钻石</v>
          </cell>
          <cell r="AH12">
            <v>101</v>
          </cell>
          <cell r="AI12">
            <v>40</v>
          </cell>
          <cell r="AJ12" t="str">
            <v>[101,40]</v>
          </cell>
          <cell r="AK12">
            <v>0</v>
          </cell>
          <cell r="AL12">
            <v>40</v>
          </cell>
        </row>
        <row r="13">
          <cell r="AE13">
            <v>4</v>
          </cell>
          <cell r="AF13">
            <v>10</v>
          </cell>
          <cell r="AG13" t="str">
            <v>钥匙</v>
          </cell>
          <cell r="AH13">
            <v>105</v>
          </cell>
          <cell r="AI13">
            <v>30</v>
          </cell>
          <cell r="AJ13" t="str">
            <v>[105,30]</v>
          </cell>
          <cell r="AK13">
            <v>0</v>
          </cell>
          <cell r="AL13">
            <v>0</v>
          </cell>
        </row>
        <row r="14">
          <cell r="AE14">
            <v>5</v>
          </cell>
          <cell r="AF14">
            <v>11</v>
          </cell>
          <cell r="AG14" t="str">
            <v>军费</v>
          </cell>
          <cell r="AH14">
            <v>102</v>
          </cell>
          <cell r="AI14">
            <v>5000</v>
          </cell>
          <cell r="AJ14" t="str">
            <v>[102,5000]</v>
          </cell>
          <cell r="AK14">
            <v>5000</v>
          </cell>
          <cell r="AL14">
            <v>0</v>
          </cell>
        </row>
        <row r="15">
          <cell r="AE15">
            <v>5</v>
          </cell>
          <cell r="AF15">
            <v>12</v>
          </cell>
          <cell r="AG15" t="str">
            <v>3倍加速2</v>
          </cell>
          <cell r="AH15">
            <v>100302</v>
          </cell>
          <cell r="AI15">
            <v>2</v>
          </cell>
          <cell r="AJ15" t="str">
            <v>[100302,2]</v>
          </cell>
          <cell r="AK15">
            <v>0</v>
          </cell>
          <cell r="AL15">
            <v>0</v>
          </cell>
        </row>
        <row r="16">
          <cell r="AE16">
            <v>6</v>
          </cell>
          <cell r="AF16">
            <v>13</v>
          </cell>
          <cell r="AG16" t="str">
            <v>钻石</v>
          </cell>
          <cell r="AH16">
            <v>101</v>
          </cell>
          <cell r="AI16">
            <v>60</v>
          </cell>
          <cell r="AJ16" t="str">
            <v>[101,60]</v>
          </cell>
          <cell r="AK16">
            <v>0</v>
          </cell>
          <cell r="AL16">
            <v>60</v>
          </cell>
        </row>
        <row r="17">
          <cell r="H17">
            <v>0.8</v>
          </cell>
          <cell r="I17">
            <v>0.6</v>
          </cell>
          <cell r="J17">
            <v>0.6</v>
          </cell>
          <cell r="K17">
            <v>1</v>
          </cell>
          <cell r="AE17">
            <v>7</v>
          </cell>
          <cell r="AF17">
            <v>14</v>
          </cell>
          <cell r="AG17" t="str">
            <v>双倍钥匙</v>
          </cell>
          <cell r="AH17">
            <v>111</v>
          </cell>
          <cell r="AI17">
            <v>400</v>
          </cell>
          <cell r="AJ17" t="str">
            <v>[111,400]</v>
          </cell>
          <cell r="AK17">
            <v>0</v>
          </cell>
          <cell r="AL17">
            <v>0</v>
          </cell>
        </row>
        <row r="18">
          <cell r="H18">
            <v>2.2814814814814817</v>
          </cell>
          <cell r="I18">
            <v>1.1111111111111112</v>
          </cell>
          <cell r="J18">
            <v>1.7111111111111112</v>
          </cell>
          <cell r="K18">
            <v>2</v>
          </cell>
          <cell r="AE18">
            <v>8</v>
          </cell>
          <cell r="AF18">
            <v>15</v>
          </cell>
          <cell r="AG18" t="str">
            <v>军费</v>
          </cell>
          <cell r="AH18">
            <v>102</v>
          </cell>
          <cell r="AI18">
            <v>5000</v>
          </cell>
          <cell r="AJ18" t="str">
            <v>[102,5000]</v>
          </cell>
          <cell r="AK18">
            <v>5000</v>
          </cell>
          <cell r="AL18">
            <v>0</v>
          </cell>
        </row>
        <row r="19">
          <cell r="H19">
            <v>3.6849902534113061</v>
          </cell>
          <cell r="I19">
            <v>1.0526315789473684</v>
          </cell>
          <cell r="J19">
            <v>2.7637426900584794</v>
          </cell>
          <cell r="K19">
            <v>3</v>
          </cell>
          <cell r="AE19">
            <v>10</v>
          </cell>
          <cell r="AF19">
            <v>16</v>
          </cell>
          <cell r="AG19" t="str">
            <v>3倍加速2</v>
          </cell>
          <cell r="AH19">
            <v>100302</v>
          </cell>
          <cell r="AI19">
            <v>2</v>
          </cell>
          <cell r="AJ19" t="str">
            <v>[100302,2]</v>
          </cell>
          <cell r="AK19">
            <v>0</v>
          </cell>
          <cell r="AL19">
            <v>0</v>
          </cell>
        </row>
        <row r="20">
          <cell r="H20">
            <v>8.1294346978557499</v>
          </cell>
          <cell r="I20">
            <v>3.3333333333333335</v>
          </cell>
          <cell r="J20">
            <v>6.0970760233918124</v>
          </cell>
          <cell r="K20">
            <v>4</v>
          </cell>
          <cell r="AE20">
            <v>12</v>
          </cell>
          <cell r="AF20">
            <v>17</v>
          </cell>
          <cell r="AG20" t="str">
            <v>钻石</v>
          </cell>
          <cell r="AH20">
            <v>101</v>
          </cell>
          <cell r="AI20">
            <v>80</v>
          </cell>
          <cell r="AJ20" t="str">
            <v>[101,80]</v>
          </cell>
          <cell r="AK20">
            <v>0</v>
          </cell>
          <cell r="AL20">
            <v>80</v>
          </cell>
        </row>
        <row r="21">
          <cell r="H21">
            <v>13.462768031189082</v>
          </cell>
          <cell r="I21">
            <v>4</v>
          </cell>
          <cell r="J21">
            <v>10.097076023391812</v>
          </cell>
          <cell r="K21">
            <v>5</v>
          </cell>
          <cell r="AE21">
            <v>14</v>
          </cell>
          <cell r="AF21">
            <v>18</v>
          </cell>
          <cell r="AG21" t="str">
            <v>钥匙</v>
          </cell>
          <cell r="AH21">
            <v>105</v>
          </cell>
          <cell r="AI21">
            <v>30</v>
          </cell>
          <cell r="AJ21" t="str">
            <v>[105,30]</v>
          </cell>
          <cell r="AK21">
            <v>0</v>
          </cell>
          <cell r="AL21">
            <v>0</v>
          </cell>
        </row>
        <row r="22">
          <cell r="H22">
            <v>18.624058353769726</v>
          </cell>
          <cell r="I22">
            <v>3.870967741935484</v>
          </cell>
          <cell r="J22">
            <v>13.968043765327296</v>
          </cell>
          <cell r="K22">
            <v>6</v>
          </cell>
          <cell r="AE22">
            <v>17</v>
          </cell>
          <cell r="AF22">
            <v>19</v>
          </cell>
          <cell r="AG22" t="str">
            <v>军费</v>
          </cell>
          <cell r="AH22">
            <v>102</v>
          </cell>
          <cell r="AI22">
            <v>5000</v>
          </cell>
          <cell r="AJ22" t="str">
            <v>[102,5000]</v>
          </cell>
          <cell r="AK22">
            <v>5000</v>
          </cell>
          <cell r="AL22">
            <v>0</v>
          </cell>
        </row>
        <row r="23">
          <cell r="H23">
            <v>25.290725020436394</v>
          </cell>
          <cell r="I23">
            <v>5</v>
          </cell>
          <cell r="J23">
            <v>18.968043765327295</v>
          </cell>
          <cell r="K23">
            <v>7</v>
          </cell>
          <cell r="AE23">
            <v>21</v>
          </cell>
          <cell r="AF23">
            <v>20</v>
          </cell>
          <cell r="AG23" t="str">
            <v>3倍加速2</v>
          </cell>
          <cell r="AH23">
            <v>100302</v>
          </cell>
          <cell r="AI23">
            <v>3</v>
          </cell>
          <cell r="AJ23" t="str">
            <v>[100302,3]</v>
          </cell>
          <cell r="AK23">
            <v>0</v>
          </cell>
          <cell r="AL23">
            <v>0</v>
          </cell>
        </row>
        <row r="24">
          <cell r="H24">
            <v>30.846280575991948</v>
          </cell>
          <cell r="I24">
            <v>4.166666666666667</v>
          </cell>
          <cell r="J24">
            <v>23.134710431993962</v>
          </cell>
          <cell r="K24">
            <v>8</v>
          </cell>
          <cell r="AE24">
            <v>25</v>
          </cell>
          <cell r="AF24">
            <v>21</v>
          </cell>
          <cell r="AG24" t="str">
            <v>钻石</v>
          </cell>
          <cell r="AH24">
            <v>101</v>
          </cell>
          <cell r="AI24">
            <v>100</v>
          </cell>
          <cell r="AJ24" t="str">
            <v>[101,100]</v>
          </cell>
          <cell r="AK24">
            <v>0</v>
          </cell>
          <cell r="AL24">
            <v>100</v>
          </cell>
        </row>
        <row r="25">
          <cell r="H25">
            <v>35.29072502043639</v>
          </cell>
          <cell r="I25">
            <v>3.3333333333333335</v>
          </cell>
          <cell r="J25">
            <v>26.468043765327295</v>
          </cell>
          <cell r="K25">
            <v>9</v>
          </cell>
          <cell r="AE25">
            <v>32</v>
          </cell>
          <cell r="AF25">
            <v>22</v>
          </cell>
          <cell r="AG25" t="str">
            <v>双倍钥匙</v>
          </cell>
          <cell r="AH25">
            <v>111</v>
          </cell>
          <cell r="AI25">
            <v>600</v>
          </cell>
          <cell r="AJ25" t="str">
            <v>[111,600]</v>
          </cell>
          <cell r="AK25">
            <v>0</v>
          </cell>
          <cell r="AL25">
            <v>0</v>
          </cell>
        </row>
        <row r="26">
          <cell r="H26">
            <v>38.068502798214169</v>
          </cell>
          <cell r="I26">
            <v>2.0833333333333335</v>
          </cell>
          <cell r="J26">
            <v>28.551377098660627</v>
          </cell>
          <cell r="K26">
            <v>10</v>
          </cell>
          <cell r="AE26">
            <v>39</v>
          </cell>
          <cell r="AF26">
            <v>23</v>
          </cell>
          <cell r="AG26" t="str">
            <v>军费</v>
          </cell>
          <cell r="AH26">
            <v>102</v>
          </cell>
          <cell r="AI26">
            <v>5000</v>
          </cell>
          <cell r="AJ26" t="str">
            <v>[102,5000]</v>
          </cell>
          <cell r="AK26">
            <v>5000</v>
          </cell>
          <cell r="AL26">
            <v>0</v>
          </cell>
        </row>
        <row r="27">
          <cell r="AE27">
            <v>49</v>
          </cell>
          <cell r="AF27">
            <v>24</v>
          </cell>
          <cell r="AG27" t="str">
            <v>3倍加速2</v>
          </cell>
          <cell r="AH27">
            <v>100302</v>
          </cell>
          <cell r="AI27">
            <v>3</v>
          </cell>
          <cell r="AJ27" t="str">
            <v>[100302,3]</v>
          </cell>
          <cell r="AK27">
            <v>0</v>
          </cell>
          <cell r="AL27">
            <v>0</v>
          </cell>
        </row>
        <row r="28">
          <cell r="AE28">
            <v>62</v>
          </cell>
          <cell r="AF28">
            <v>25</v>
          </cell>
          <cell r="AG28" t="str">
            <v>钻石</v>
          </cell>
          <cell r="AH28">
            <v>101</v>
          </cell>
          <cell r="AI28">
            <v>120</v>
          </cell>
          <cell r="AJ28" t="str">
            <v>[101,120]</v>
          </cell>
          <cell r="AK28">
            <v>0</v>
          </cell>
          <cell r="AL28">
            <v>120</v>
          </cell>
        </row>
        <row r="29">
          <cell r="AE29">
            <v>77</v>
          </cell>
          <cell r="AF29">
            <v>26</v>
          </cell>
          <cell r="AG29" t="str">
            <v>钥匙</v>
          </cell>
          <cell r="AH29">
            <v>105</v>
          </cell>
          <cell r="AI29">
            <v>30</v>
          </cell>
          <cell r="AJ29" t="str">
            <v>[105,30]</v>
          </cell>
          <cell r="AK29">
            <v>0</v>
          </cell>
          <cell r="AL29">
            <v>0</v>
          </cell>
        </row>
        <row r="30">
          <cell r="AE30">
            <v>97</v>
          </cell>
          <cell r="AF30">
            <v>27</v>
          </cell>
          <cell r="AG30" t="str">
            <v>军费</v>
          </cell>
          <cell r="AH30">
            <v>102</v>
          </cell>
          <cell r="AI30">
            <v>5000</v>
          </cell>
          <cell r="AJ30" t="str">
            <v>[102,5000]</v>
          </cell>
          <cell r="AK30">
            <v>5000</v>
          </cell>
          <cell r="AL30">
            <v>0</v>
          </cell>
        </row>
        <row r="31">
          <cell r="AE31">
            <v>122</v>
          </cell>
          <cell r="AF31">
            <v>28</v>
          </cell>
          <cell r="AG31" t="str">
            <v>3倍加速2</v>
          </cell>
          <cell r="AH31">
            <v>100302</v>
          </cell>
          <cell r="AI31">
            <v>4</v>
          </cell>
          <cell r="AJ31" t="str">
            <v>[100302,4]</v>
          </cell>
          <cell r="AK31">
            <v>0</v>
          </cell>
          <cell r="AL31">
            <v>0</v>
          </cell>
        </row>
        <row r="32">
          <cell r="AE32">
            <v>153</v>
          </cell>
          <cell r="AF32">
            <v>29</v>
          </cell>
          <cell r="AG32" t="str">
            <v>钻石</v>
          </cell>
          <cell r="AH32">
            <v>101</v>
          </cell>
          <cell r="AI32">
            <v>140</v>
          </cell>
          <cell r="AJ32" t="str">
            <v>[101,140]</v>
          </cell>
          <cell r="AK32">
            <v>0</v>
          </cell>
          <cell r="AL32">
            <v>140</v>
          </cell>
        </row>
        <row r="33">
          <cell r="AE33">
            <v>193</v>
          </cell>
          <cell r="AF33">
            <v>30</v>
          </cell>
          <cell r="AG33" t="str">
            <v>双倍钥匙</v>
          </cell>
          <cell r="AH33">
            <v>111</v>
          </cell>
          <cell r="AI33">
            <v>800</v>
          </cell>
          <cell r="AJ33" t="str">
            <v>[111,800]</v>
          </cell>
          <cell r="AK33">
            <v>0</v>
          </cell>
          <cell r="AL33">
            <v>0</v>
          </cell>
        </row>
      </sheetData>
      <sheetData sheetId="5" refreshError="1"/>
      <sheetData sheetId="6">
        <row r="2">
          <cell r="C2">
            <v>1</v>
          </cell>
          <cell r="D2" t="str">
            <v>T1_低</v>
          </cell>
          <cell r="E2" t="str">
            <v>T1_低_1</v>
          </cell>
          <cell r="F2">
            <v>3</v>
          </cell>
          <cell r="G2">
            <v>185</v>
          </cell>
          <cell r="H2">
            <v>3</v>
          </cell>
          <cell r="I2">
            <v>185</v>
          </cell>
          <cell r="J2">
            <v>1</v>
          </cell>
        </row>
        <row r="3">
          <cell r="C3">
            <v>2</v>
          </cell>
          <cell r="D3" t="str">
            <v>T1_低</v>
          </cell>
          <cell r="E3" t="str">
            <v>T1_低_2</v>
          </cell>
          <cell r="F3">
            <v>3</v>
          </cell>
          <cell r="G3">
            <v>800</v>
          </cell>
          <cell r="H3">
            <v>6</v>
          </cell>
          <cell r="I3">
            <v>985</v>
          </cell>
          <cell r="J3">
            <v>2</v>
          </cell>
        </row>
        <row r="4">
          <cell r="C4">
            <v>3</v>
          </cell>
          <cell r="D4" t="str">
            <v>T1_低</v>
          </cell>
          <cell r="E4" t="str">
            <v>T1_低_3</v>
          </cell>
          <cell r="F4">
            <v>8</v>
          </cell>
          <cell r="G4">
            <v>2370</v>
          </cell>
          <cell r="H4">
            <v>14</v>
          </cell>
          <cell r="I4">
            <v>3355</v>
          </cell>
          <cell r="J4">
            <v>3</v>
          </cell>
        </row>
        <row r="5">
          <cell r="C5">
            <v>4</v>
          </cell>
          <cell r="D5" t="str">
            <v>T1_低</v>
          </cell>
          <cell r="E5" t="str">
            <v>T1_低_4</v>
          </cell>
          <cell r="F5">
            <v>10</v>
          </cell>
          <cell r="G5">
            <v>3150</v>
          </cell>
          <cell r="H5">
            <v>24</v>
          </cell>
          <cell r="I5">
            <v>6505</v>
          </cell>
          <cell r="J5">
            <v>4</v>
          </cell>
        </row>
        <row r="6">
          <cell r="C6">
            <v>5</v>
          </cell>
          <cell r="D6" t="str">
            <v>T1_低</v>
          </cell>
          <cell r="E6" t="str">
            <v>T1_低_5</v>
          </cell>
          <cell r="F6">
            <v>10</v>
          </cell>
          <cell r="G6">
            <v>3900</v>
          </cell>
          <cell r="H6">
            <v>34</v>
          </cell>
          <cell r="I6">
            <v>10405</v>
          </cell>
          <cell r="J6">
            <v>5</v>
          </cell>
        </row>
        <row r="7">
          <cell r="C7">
            <v>6</v>
          </cell>
          <cell r="D7" t="str">
            <v>T1_低</v>
          </cell>
          <cell r="E7" t="str">
            <v>T1_低_6</v>
          </cell>
          <cell r="F7">
            <v>10</v>
          </cell>
          <cell r="G7">
            <v>0</v>
          </cell>
          <cell r="H7">
            <v>44</v>
          </cell>
          <cell r="I7">
            <v>10405</v>
          </cell>
          <cell r="J7">
            <v>6</v>
          </cell>
        </row>
        <row r="8">
          <cell r="C8">
            <v>1</v>
          </cell>
          <cell r="D8" t="str">
            <v>T2_低</v>
          </cell>
          <cell r="E8" t="str">
            <v>T2_低_1</v>
          </cell>
          <cell r="F8">
            <v>6</v>
          </cell>
          <cell r="G8">
            <v>2750</v>
          </cell>
          <cell r="H8">
            <v>6</v>
          </cell>
          <cell r="I8">
            <v>2750</v>
          </cell>
          <cell r="J8">
            <v>1</v>
          </cell>
        </row>
        <row r="9">
          <cell r="C9">
            <v>2</v>
          </cell>
          <cell r="D9" t="str">
            <v>T2_低</v>
          </cell>
          <cell r="E9" t="str">
            <v>T2_低_2</v>
          </cell>
          <cell r="F9">
            <v>6</v>
          </cell>
          <cell r="G9">
            <v>5350</v>
          </cell>
          <cell r="H9">
            <v>12</v>
          </cell>
          <cell r="I9">
            <v>8100</v>
          </cell>
          <cell r="J9">
            <v>2</v>
          </cell>
        </row>
        <row r="10">
          <cell r="C10">
            <v>3</v>
          </cell>
          <cell r="D10" t="str">
            <v>T2_低</v>
          </cell>
          <cell r="E10" t="str">
            <v>T2_低_3</v>
          </cell>
          <cell r="F10">
            <v>8</v>
          </cell>
          <cell r="G10">
            <v>8100</v>
          </cell>
          <cell r="H10">
            <v>20</v>
          </cell>
          <cell r="I10">
            <v>16200</v>
          </cell>
          <cell r="J10">
            <v>3</v>
          </cell>
        </row>
        <row r="11">
          <cell r="C11">
            <v>4</v>
          </cell>
          <cell r="D11" t="str">
            <v>T2_低</v>
          </cell>
          <cell r="E11" t="str">
            <v>T2_低_4</v>
          </cell>
          <cell r="F11">
            <v>30</v>
          </cell>
          <cell r="G11">
            <v>10800</v>
          </cell>
          <cell r="H11">
            <v>50</v>
          </cell>
          <cell r="I11">
            <v>27000</v>
          </cell>
          <cell r="J11">
            <v>4</v>
          </cell>
        </row>
        <row r="12">
          <cell r="C12">
            <v>5</v>
          </cell>
          <cell r="D12" t="str">
            <v>T2_低</v>
          </cell>
          <cell r="E12" t="str">
            <v>T2_低_5</v>
          </cell>
          <cell r="F12">
            <v>30</v>
          </cell>
          <cell r="G12">
            <v>13500</v>
          </cell>
          <cell r="H12">
            <v>80</v>
          </cell>
          <cell r="I12">
            <v>40500</v>
          </cell>
          <cell r="J12">
            <v>5</v>
          </cell>
        </row>
        <row r="13">
          <cell r="C13">
            <v>6</v>
          </cell>
          <cell r="D13" t="str">
            <v>T2_低</v>
          </cell>
          <cell r="E13" t="str">
            <v>T2_低_6</v>
          </cell>
          <cell r="F13">
            <v>30</v>
          </cell>
          <cell r="G13">
            <v>16100</v>
          </cell>
          <cell r="H13">
            <v>110</v>
          </cell>
          <cell r="I13">
            <v>56600</v>
          </cell>
          <cell r="J13">
            <v>6</v>
          </cell>
        </row>
        <row r="14">
          <cell r="C14">
            <v>7</v>
          </cell>
          <cell r="D14" t="str">
            <v>T2_低</v>
          </cell>
          <cell r="E14" t="str">
            <v>T2_低_7</v>
          </cell>
          <cell r="F14">
            <v>30</v>
          </cell>
          <cell r="G14">
            <v>18900</v>
          </cell>
          <cell r="H14">
            <v>140</v>
          </cell>
          <cell r="I14">
            <v>75500</v>
          </cell>
          <cell r="J14">
            <v>7</v>
          </cell>
        </row>
        <row r="15">
          <cell r="C15">
            <v>8</v>
          </cell>
          <cell r="D15" t="str">
            <v>T2_低</v>
          </cell>
          <cell r="E15" t="str">
            <v>T2_低_8</v>
          </cell>
          <cell r="F15">
            <v>30</v>
          </cell>
          <cell r="G15">
            <v>0</v>
          </cell>
          <cell r="H15">
            <v>170</v>
          </cell>
          <cell r="I15">
            <v>75500</v>
          </cell>
          <cell r="J15">
            <v>8</v>
          </cell>
        </row>
        <row r="24">
          <cell r="C24">
            <v>1</v>
          </cell>
          <cell r="D24" t="str">
            <v>T3_低</v>
          </cell>
          <cell r="E24" t="str">
            <v>T3_低_1</v>
          </cell>
          <cell r="F24">
            <v>18</v>
          </cell>
          <cell r="G24">
            <v>7350</v>
          </cell>
          <cell r="H24">
            <v>18</v>
          </cell>
          <cell r="I24">
            <v>7350</v>
          </cell>
          <cell r="J24">
            <v>1</v>
          </cell>
        </row>
        <row r="25">
          <cell r="C25">
            <v>2</v>
          </cell>
          <cell r="D25" t="str">
            <v>T3_低</v>
          </cell>
          <cell r="E25" t="str">
            <v>T3_低_2</v>
          </cell>
          <cell r="F25">
            <v>18</v>
          </cell>
          <cell r="G25">
            <v>14800</v>
          </cell>
          <cell r="H25">
            <v>36</v>
          </cell>
          <cell r="I25">
            <v>22150</v>
          </cell>
          <cell r="J25">
            <v>2</v>
          </cell>
        </row>
        <row r="26">
          <cell r="C26">
            <v>3</v>
          </cell>
          <cell r="D26" t="str">
            <v>T3_低</v>
          </cell>
          <cell r="E26" t="str">
            <v>T3_低_3</v>
          </cell>
          <cell r="F26">
            <v>24</v>
          </cell>
          <cell r="G26">
            <v>22500</v>
          </cell>
          <cell r="H26">
            <v>60</v>
          </cell>
          <cell r="I26">
            <v>44650</v>
          </cell>
          <cell r="J26">
            <v>3</v>
          </cell>
        </row>
        <row r="27">
          <cell r="C27">
            <v>4</v>
          </cell>
          <cell r="D27" t="str">
            <v>T3_低</v>
          </cell>
          <cell r="E27" t="str">
            <v>T3_低_4</v>
          </cell>
          <cell r="F27">
            <v>30</v>
          </cell>
          <cell r="G27">
            <v>29900</v>
          </cell>
          <cell r="H27">
            <v>90</v>
          </cell>
          <cell r="I27">
            <v>74550</v>
          </cell>
          <cell r="J27">
            <v>4</v>
          </cell>
        </row>
        <row r="28">
          <cell r="C28">
            <v>5</v>
          </cell>
          <cell r="D28" t="str">
            <v>T3_低</v>
          </cell>
          <cell r="E28" t="str">
            <v>T3_低_5</v>
          </cell>
          <cell r="F28">
            <v>50</v>
          </cell>
          <cell r="G28">
            <v>37300</v>
          </cell>
          <cell r="H28">
            <v>140</v>
          </cell>
          <cell r="I28">
            <v>111850</v>
          </cell>
          <cell r="J28">
            <v>5</v>
          </cell>
        </row>
        <row r="29">
          <cell r="C29">
            <v>6</v>
          </cell>
          <cell r="D29" t="str">
            <v>T3_低</v>
          </cell>
          <cell r="E29" t="str">
            <v>T3_低_6</v>
          </cell>
          <cell r="F29">
            <v>50</v>
          </cell>
          <cell r="G29">
            <v>44600</v>
          </cell>
          <cell r="H29">
            <v>190</v>
          </cell>
          <cell r="I29">
            <v>156450</v>
          </cell>
          <cell r="J29">
            <v>6</v>
          </cell>
        </row>
        <row r="30">
          <cell r="C30">
            <v>7</v>
          </cell>
          <cell r="D30" t="str">
            <v>T3_低</v>
          </cell>
          <cell r="E30" t="str">
            <v>T3_低_7</v>
          </cell>
          <cell r="F30">
            <v>50</v>
          </cell>
          <cell r="G30">
            <v>52400</v>
          </cell>
          <cell r="H30">
            <v>240</v>
          </cell>
          <cell r="I30">
            <v>208850</v>
          </cell>
          <cell r="J30">
            <v>7</v>
          </cell>
        </row>
        <row r="31">
          <cell r="C31">
            <v>8</v>
          </cell>
          <cell r="D31" t="str">
            <v>T3_低</v>
          </cell>
          <cell r="E31" t="str">
            <v>T3_低_8</v>
          </cell>
          <cell r="F31">
            <v>50</v>
          </cell>
          <cell r="G31">
            <v>59800</v>
          </cell>
          <cell r="H31">
            <v>290</v>
          </cell>
          <cell r="I31">
            <v>268650</v>
          </cell>
          <cell r="J31">
            <v>8</v>
          </cell>
        </row>
        <row r="32">
          <cell r="C32">
            <v>9</v>
          </cell>
          <cell r="D32" t="str">
            <v>T3_低</v>
          </cell>
          <cell r="E32" t="str">
            <v>T3_低_9</v>
          </cell>
          <cell r="F32">
            <v>50</v>
          </cell>
          <cell r="G32">
            <v>67200</v>
          </cell>
          <cell r="H32">
            <v>340</v>
          </cell>
          <cell r="I32">
            <v>335850</v>
          </cell>
          <cell r="J32">
            <v>9</v>
          </cell>
        </row>
        <row r="33">
          <cell r="C33">
            <v>10</v>
          </cell>
          <cell r="D33" t="str">
            <v>T3_低</v>
          </cell>
          <cell r="E33" t="str">
            <v>T3_低_10</v>
          </cell>
          <cell r="F33">
            <v>50</v>
          </cell>
          <cell r="G33">
            <v>0</v>
          </cell>
          <cell r="H33">
            <v>390</v>
          </cell>
          <cell r="I33">
            <v>335850</v>
          </cell>
          <cell r="J33">
            <v>10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I1" t="str">
            <v>唯一标识</v>
          </cell>
          <cell r="J1" t="str">
            <v>消耗军费</v>
          </cell>
          <cell r="K1" t="str">
            <v>升级时间</v>
          </cell>
        </row>
        <row r="2">
          <cell r="I2" t="str">
            <v>1_1</v>
          </cell>
          <cell r="J2">
            <v>70</v>
          </cell>
          <cell r="K2">
            <v>120</v>
          </cell>
          <cell r="L2">
            <v>70</v>
          </cell>
          <cell r="V2">
            <v>120</v>
          </cell>
          <cell r="W2">
            <v>70</v>
          </cell>
          <cell r="X2">
            <v>12</v>
          </cell>
          <cell r="Y2">
            <v>7</v>
          </cell>
          <cell r="Z2">
            <v>1</v>
          </cell>
        </row>
        <row r="3">
          <cell r="I3" t="str">
            <v>1_2</v>
          </cell>
          <cell r="J3">
            <v>100</v>
          </cell>
          <cell r="K3">
            <v>900</v>
          </cell>
          <cell r="L3">
            <v>170</v>
          </cell>
          <cell r="V3">
            <v>1740</v>
          </cell>
          <cell r="W3">
            <v>100</v>
          </cell>
          <cell r="X3">
            <v>174</v>
          </cell>
          <cell r="Y3">
            <v>10</v>
          </cell>
          <cell r="Z3">
            <v>2</v>
          </cell>
        </row>
        <row r="4">
          <cell r="I4" t="str">
            <v>1_3</v>
          </cell>
          <cell r="J4">
            <v>140</v>
          </cell>
          <cell r="K4">
            <v>1800</v>
          </cell>
          <cell r="L4">
            <v>310</v>
          </cell>
          <cell r="V4">
            <v>3450</v>
          </cell>
          <cell r="W4">
            <v>140</v>
          </cell>
          <cell r="X4">
            <v>345</v>
          </cell>
          <cell r="Y4">
            <v>14</v>
          </cell>
          <cell r="Z4">
            <v>3</v>
          </cell>
        </row>
        <row r="5">
          <cell r="I5" t="str">
            <v>1_4</v>
          </cell>
          <cell r="J5">
            <v>170</v>
          </cell>
          <cell r="K5">
            <v>3480</v>
          </cell>
          <cell r="L5">
            <v>480</v>
          </cell>
          <cell r="V5">
            <v>5190</v>
          </cell>
          <cell r="W5">
            <v>170</v>
          </cell>
          <cell r="X5">
            <v>519</v>
          </cell>
          <cell r="Y5">
            <v>17</v>
          </cell>
          <cell r="Z5">
            <v>4</v>
          </cell>
        </row>
        <row r="6">
          <cell r="I6" t="str">
            <v>1_5</v>
          </cell>
          <cell r="J6">
            <v>210</v>
          </cell>
          <cell r="K6">
            <v>5220</v>
          </cell>
          <cell r="L6">
            <v>690</v>
          </cell>
          <cell r="V6">
            <v>6750</v>
          </cell>
          <cell r="W6">
            <v>210</v>
          </cell>
          <cell r="X6">
            <v>675</v>
          </cell>
          <cell r="Y6">
            <v>21</v>
          </cell>
          <cell r="Z6">
            <v>5</v>
          </cell>
        </row>
        <row r="7">
          <cell r="I7" t="str">
            <v>1_6</v>
          </cell>
          <cell r="J7">
            <v>600</v>
          </cell>
          <cell r="K7">
            <v>7620</v>
          </cell>
          <cell r="L7">
            <v>1290</v>
          </cell>
          <cell r="V7">
            <v>7620</v>
          </cell>
          <cell r="W7">
            <v>600</v>
          </cell>
          <cell r="X7">
            <v>508</v>
          </cell>
          <cell r="Y7">
            <v>40</v>
          </cell>
          <cell r="Z7">
            <v>6</v>
          </cell>
        </row>
        <row r="8">
          <cell r="I8" t="str">
            <v>1_7</v>
          </cell>
          <cell r="J8">
            <v>900</v>
          </cell>
          <cell r="K8">
            <v>11430</v>
          </cell>
          <cell r="L8">
            <v>2190</v>
          </cell>
          <cell r="V8">
            <v>11430</v>
          </cell>
          <cell r="W8">
            <v>900</v>
          </cell>
          <cell r="X8">
            <v>762</v>
          </cell>
          <cell r="Y8">
            <v>60</v>
          </cell>
          <cell r="Z8">
            <v>7</v>
          </cell>
        </row>
        <row r="9">
          <cell r="I9" t="str">
            <v>1_8</v>
          </cell>
          <cell r="J9">
            <v>1200</v>
          </cell>
          <cell r="K9">
            <v>15240</v>
          </cell>
          <cell r="L9">
            <v>3390</v>
          </cell>
          <cell r="V9">
            <v>15240</v>
          </cell>
          <cell r="W9">
            <v>1200</v>
          </cell>
          <cell r="X9">
            <v>1016</v>
          </cell>
          <cell r="Y9">
            <v>80</v>
          </cell>
          <cell r="Z9">
            <v>8</v>
          </cell>
        </row>
        <row r="10">
          <cell r="I10" t="str">
            <v>1_9</v>
          </cell>
          <cell r="J10">
            <v>1500</v>
          </cell>
          <cell r="K10">
            <v>19050</v>
          </cell>
          <cell r="L10">
            <v>4890</v>
          </cell>
          <cell r="V10">
            <v>19050</v>
          </cell>
          <cell r="W10">
            <v>1500</v>
          </cell>
          <cell r="X10">
            <v>1270</v>
          </cell>
          <cell r="Y10">
            <v>100</v>
          </cell>
          <cell r="Z10">
            <v>9</v>
          </cell>
        </row>
        <row r="11">
          <cell r="I11" t="str">
            <v>1_10</v>
          </cell>
          <cell r="J11">
            <v>1750</v>
          </cell>
          <cell r="K11">
            <v>22860</v>
          </cell>
          <cell r="L11">
            <v>6640</v>
          </cell>
          <cell r="V11">
            <v>22860</v>
          </cell>
          <cell r="W11">
            <v>1750</v>
          </cell>
          <cell r="X11">
            <v>1524</v>
          </cell>
          <cell r="Y11">
            <v>116.66666666666667</v>
          </cell>
          <cell r="Z11">
            <v>10</v>
          </cell>
        </row>
        <row r="12">
          <cell r="I12" t="str">
            <v>1_11</v>
          </cell>
          <cell r="J12">
            <v>3650</v>
          </cell>
          <cell r="K12">
            <v>31710</v>
          </cell>
          <cell r="L12">
            <v>10290</v>
          </cell>
          <cell r="V12">
            <v>31710</v>
          </cell>
          <cell r="W12">
            <v>3650</v>
          </cell>
          <cell r="X12">
            <v>1585.5</v>
          </cell>
          <cell r="Y12">
            <v>182.5</v>
          </cell>
          <cell r="Z12">
            <v>11</v>
          </cell>
        </row>
        <row r="13">
          <cell r="I13" t="str">
            <v>1_12</v>
          </cell>
          <cell r="J13">
            <v>5500</v>
          </cell>
          <cell r="K13">
            <v>47580</v>
          </cell>
          <cell r="L13">
            <v>15790</v>
          </cell>
          <cell r="V13">
            <v>47580</v>
          </cell>
          <cell r="W13">
            <v>5500</v>
          </cell>
          <cell r="X13">
            <v>2379</v>
          </cell>
          <cell r="Y13">
            <v>275</v>
          </cell>
          <cell r="Z13">
            <v>12</v>
          </cell>
        </row>
        <row r="14">
          <cell r="I14" t="str">
            <v>1_13</v>
          </cell>
          <cell r="J14">
            <v>7300</v>
          </cell>
          <cell r="K14">
            <v>63420</v>
          </cell>
          <cell r="L14">
            <v>23090</v>
          </cell>
          <cell r="V14">
            <v>63420</v>
          </cell>
          <cell r="W14">
            <v>7300</v>
          </cell>
          <cell r="X14">
            <v>3171</v>
          </cell>
          <cell r="Y14">
            <v>365</v>
          </cell>
          <cell r="Z14">
            <v>13</v>
          </cell>
        </row>
        <row r="15">
          <cell r="I15" t="str">
            <v>1_14</v>
          </cell>
          <cell r="J15">
            <v>9100</v>
          </cell>
          <cell r="K15">
            <v>79290</v>
          </cell>
          <cell r="L15">
            <v>32190</v>
          </cell>
          <cell r="V15">
            <v>79290</v>
          </cell>
          <cell r="W15">
            <v>9100</v>
          </cell>
          <cell r="X15">
            <v>3964.5</v>
          </cell>
          <cell r="Y15">
            <v>455</v>
          </cell>
          <cell r="Z15">
            <v>14</v>
          </cell>
        </row>
        <row r="16">
          <cell r="I16" t="str">
            <v>1_15</v>
          </cell>
          <cell r="J16">
            <v>11000</v>
          </cell>
          <cell r="K16">
            <v>95160</v>
          </cell>
          <cell r="L16">
            <v>43190</v>
          </cell>
          <cell r="V16">
            <v>95160</v>
          </cell>
          <cell r="W16">
            <v>11000</v>
          </cell>
          <cell r="X16">
            <v>4758</v>
          </cell>
          <cell r="Y16">
            <v>550</v>
          </cell>
          <cell r="Z16">
            <v>15</v>
          </cell>
        </row>
        <row r="17">
          <cell r="I17" t="str">
            <v>2_1</v>
          </cell>
          <cell r="J17">
            <v>70</v>
          </cell>
          <cell r="K17">
            <v>180</v>
          </cell>
          <cell r="L17">
            <v>70</v>
          </cell>
          <cell r="V17">
            <v>105250</v>
          </cell>
          <cell r="W17">
            <v>13750</v>
          </cell>
          <cell r="X17">
            <v>4210</v>
          </cell>
          <cell r="Y17">
            <v>550</v>
          </cell>
          <cell r="Z17">
            <v>16</v>
          </cell>
        </row>
        <row r="18">
          <cell r="I18" t="str">
            <v>2_2</v>
          </cell>
          <cell r="J18">
            <v>100</v>
          </cell>
          <cell r="K18">
            <v>900</v>
          </cell>
          <cell r="L18">
            <v>170</v>
          </cell>
          <cell r="V18">
            <v>110250</v>
          </cell>
          <cell r="W18">
            <v>15000</v>
          </cell>
          <cell r="X18">
            <v>4410</v>
          </cell>
          <cell r="Y18">
            <v>600</v>
          </cell>
          <cell r="Z18">
            <v>17</v>
          </cell>
        </row>
        <row r="19">
          <cell r="I19" t="str">
            <v>2_3</v>
          </cell>
          <cell r="J19">
            <v>140</v>
          </cell>
          <cell r="K19">
            <v>1800</v>
          </cell>
          <cell r="L19">
            <v>310</v>
          </cell>
          <cell r="V19">
            <v>115250</v>
          </cell>
          <cell r="W19">
            <v>16250</v>
          </cell>
          <cell r="X19">
            <v>4610</v>
          </cell>
          <cell r="Y19">
            <v>650</v>
          </cell>
          <cell r="Z19">
            <v>18</v>
          </cell>
        </row>
        <row r="20">
          <cell r="I20" t="str">
            <v>2_4</v>
          </cell>
          <cell r="J20">
            <v>170</v>
          </cell>
          <cell r="K20">
            <v>3480</v>
          </cell>
          <cell r="L20">
            <v>480</v>
          </cell>
          <cell r="V20">
            <v>120250</v>
          </cell>
          <cell r="W20">
            <v>17500</v>
          </cell>
          <cell r="X20">
            <v>4810</v>
          </cell>
          <cell r="Y20">
            <v>700</v>
          </cell>
          <cell r="Z20">
            <v>19</v>
          </cell>
        </row>
        <row r="21">
          <cell r="I21" t="str">
            <v>2_5</v>
          </cell>
          <cell r="J21">
            <v>210</v>
          </cell>
          <cell r="K21">
            <v>5220</v>
          </cell>
          <cell r="L21">
            <v>690</v>
          </cell>
          <cell r="V21">
            <v>125250</v>
          </cell>
          <cell r="W21">
            <v>20250</v>
          </cell>
          <cell r="X21">
            <v>5010</v>
          </cell>
          <cell r="Y21">
            <v>810</v>
          </cell>
          <cell r="Z21">
            <v>20</v>
          </cell>
        </row>
        <row r="22">
          <cell r="I22" t="str">
            <v>2_6</v>
          </cell>
          <cell r="J22">
            <v>600</v>
          </cell>
          <cell r="K22">
            <v>7620</v>
          </cell>
          <cell r="L22">
            <v>1290</v>
          </cell>
          <cell r="V22">
            <v>156300</v>
          </cell>
          <cell r="W22">
            <v>24900</v>
          </cell>
          <cell r="X22">
            <v>5210</v>
          </cell>
          <cell r="Y22">
            <v>830</v>
          </cell>
          <cell r="Z22">
            <v>21</v>
          </cell>
        </row>
        <row r="23">
          <cell r="I23" t="str">
            <v>2_7</v>
          </cell>
          <cell r="J23">
            <v>900</v>
          </cell>
          <cell r="K23">
            <v>11430</v>
          </cell>
          <cell r="L23">
            <v>2190</v>
          </cell>
          <cell r="V23">
            <v>162300</v>
          </cell>
          <cell r="W23">
            <v>25500</v>
          </cell>
          <cell r="X23">
            <v>5410</v>
          </cell>
          <cell r="Y23">
            <v>850</v>
          </cell>
          <cell r="Z23">
            <v>22</v>
          </cell>
        </row>
        <row r="24">
          <cell r="I24" t="str">
            <v>2_8</v>
          </cell>
          <cell r="J24">
            <v>1200</v>
          </cell>
          <cell r="K24">
            <v>15240</v>
          </cell>
          <cell r="L24">
            <v>3390</v>
          </cell>
          <cell r="V24">
            <v>168300</v>
          </cell>
          <cell r="W24">
            <v>27000</v>
          </cell>
          <cell r="X24">
            <v>5610</v>
          </cell>
          <cell r="Y24">
            <v>900</v>
          </cell>
          <cell r="Z24">
            <v>23</v>
          </cell>
        </row>
        <row r="25">
          <cell r="I25" t="str">
            <v>2_9</v>
          </cell>
          <cell r="J25">
            <v>1500</v>
          </cell>
          <cell r="K25">
            <v>19050</v>
          </cell>
          <cell r="L25">
            <v>4890</v>
          </cell>
          <cell r="V25">
            <v>174300</v>
          </cell>
          <cell r="W25">
            <v>28500</v>
          </cell>
          <cell r="X25">
            <v>5810</v>
          </cell>
          <cell r="Y25">
            <v>950</v>
          </cell>
          <cell r="Z25">
            <v>24</v>
          </cell>
        </row>
        <row r="26">
          <cell r="I26" t="str">
            <v>2_10</v>
          </cell>
          <cell r="J26">
            <v>1750</v>
          </cell>
          <cell r="K26">
            <v>22860</v>
          </cell>
          <cell r="L26">
            <v>6640</v>
          </cell>
          <cell r="V26">
            <v>180300</v>
          </cell>
          <cell r="W26">
            <v>30000</v>
          </cell>
          <cell r="X26">
            <v>6010</v>
          </cell>
          <cell r="Y26">
            <v>1000</v>
          </cell>
          <cell r="Z26">
            <v>25</v>
          </cell>
        </row>
        <row r="27">
          <cell r="I27" t="str">
            <v>2_11</v>
          </cell>
          <cell r="J27">
            <v>3650</v>
          </cell>
          <cell r="K27">
            <v>31710</v>
          </cell>
          <cell r="L27">
            <v>10290</v>
          </cell>
          <cell r="V27">
            <v>217350</v>
          </cell>
          <cell r="W27">
            <v>36750</v>
          </cell>
          <cell r="X27">
            <v>6210</v>
          </cell>
          <cell r="Y27">
            <v>1050</v>
          </cell>
          <cell r="Z27">
            <v>26</v>
          </cell>
        </row>
        <row r="28">
          <cell r="I28" t="str">
            <v>2_12</v>
          </cell>
          <cell r="J28">
            <v>5500</v>
          </cell>
          <cell r="K28">
            <v>47580</v>
          </cell>
          <cell r="L28">
            <v>15790</v>
          </cell>
          <cell r="V28">
            <v>224350</v>
          </cell>
          <cell r="W28">
            <v>38500</v>
          </cell>
          <cell r="X28">
            <v>6410</v>
          </cell>
          <cell r="Y28">
            <v>1100</v>
          </cell>
          <cell r="Z28">
            <v>27</v>
          </cell>
        </row>
        <row r="29">
          <cell r="I29" t="str">
            <v>2_13</v>
          </cell>
          <cell r="J29">
            <v>7300</v>
          </cell>
          <cell r="K29">
            <v>63420</v>
          </cell>
          <cell r="L29">
            <v>23090</v>
          </cell>
          <cell r="V29">
            <v>231350</v>
          </cell>
          <cell r="W29">
            <v>40250</v>
          </cell>
          <cell r="X29">
            <v>6610</v>
          </cell>
          <cell r="Y29">
            <v>1150</v>
          </cell>
          <cell r="Z29">
            <v>28</v>
          </cell>
        </row>
        <row r="30">
          <cell r="I30" t="str">
            <v>2_14</v>
          </cell>
          <cell r="J30">
            <v>9100</v>
          </cell>
          <cell r="K30">
            <v>79290</v>
          </cell>
          <cell r="L30">
            <v>32190</v>
          </cell>
          <cell r="V30">
            <v>238350</v>
          </cell>
          <cell r="W30">
            <v>42000</v>
          </cell>
          <cell r="X30">
            <v>6810</v>
          </cell>
          <cell r="Y30">
            <v>1200</v>
          </cell>
          <cell r="Z30">
            <v>29</v>
          </cell>
        </row>
        <row r="31">
          <cell r="I31" t="str">
            <v>2_15</v>
          </cell>
          <cell r="J31">
            <v>11000</v>
          </cell>
          <cell r="K31">
            <v>95160</v>
          </cell>
          <cell r="L31">
            <v>43190</v>
          </cell>
          <cell r="V31">
            <v>245350</v>
          </cell>
          <cell r="W31">
            <v>43750</v>
          </cell>
          <cell r="X31">
            <v>7010</v>
          </cell>
          <cell r="Y31">
            <v>1250</v>
          </cell>
          <cell r="Z31">
            <v>30</v>
          </cell>
        </row>
        <row r="32">
          <cell r="I32" t="str">
            <v>2_16</v>
          </cell>
          <cell r="J32">
            <v>11500</v>
          </cell>
          <cell r="K32">
            <v>36390</v>
          </cell>
          <cell r="L32">
            <v>54690</v>
          </cell>
        </row>
        <row r="33">
          <cell r="I33" t="str">
            <v>2_17</v>
          </cell>
          <cell r="J33">
            <v>12500</v>
          </cell>
          <cell r="K33">
            <v>54570</v>
          </cell>
          <cell r="L33">
            <v>67190</v>
          </cell>
        </row>
        <row r="34">
          <cell r="I34" t="str">
            <v>2_18</v>
          </cell>
          <cell r="J34">
            <v>13500</v>
          </cell>
          <cell r="K34">
            <v>72750</v>
          </cell>
          <cell r="L34">
            <v>80690</v>
          </cell>
        </row>
        <row r="35">
          <cell r="I35" t="str">
            <v>2_19</v>
          </cell>
          <cell r="J35">
            <v>16800</v>
          </cell>
          <cell r="K35">
            <v>90960</v>
          </cell>
          <cell r="L35">
            <v>97490</v>
          </cell>
        </row>
        <row r="36">
          <cell r="I36" t="str">
            <v>2_20</v>
          </cell>
          <cell r="J36">
            <v>20200</v>
          </cell>
          <cell r="K36">
            <v>109140</v>
          </cell>
          <cell r="L36">
            <v>117690</v>
          </cell>
        </row>
        <row r="37">
          <cell r="I37" t="str">
            <v>3_1</v>
          </cell>
          <cell r="J37">
            <v>70</v>
          </cell>
          <cell r="K37">
            <v>120</v>
          </cell>
          <cell r="L37">
            <v>70</v>
          </cell>
        </row>
        <row r="38">
          <cell r="I38" t="str">
            <v>3_2</v>
          </cell>
          <cell r="J38">
            <v>100</v>
          </cell>
          <cell r="K38">
            <v>1740</v>
          </cell>
          <cell r="L38">
            <v>170</v>
          </cell>
        </row>
        <row r="39">
          <cell r="I39" t="str">
            <v>3_3</v>
          </cell>
          <cell r="J39">
            <v>140</v>
          </cell>
          <cell r="K39">
            <v>3450</v>
          </cell>
          <cell r="L39">
            <v>310</v>
          </cell>
        </row>
        <row r="40">
          <cell r="I40" t="str">
            <v>3_4</v>
          </cell>
          <cell r="J40">
            <v>170</v>
          </cell>
          <cell r="K40">
            <v>5190</v>
          </cell>
          <cell r="L40">
            <v>480</v>
          </cell>
        </row>
        <row r="41">
          <cell r="I41" t="str">
            <v>3_5</v>
          </cell>
          <cell r="J41">
            <v>210</v>
          </cell>
          <cell r="K41">
            <v>6750</v>
          </cell>
          <cell r="L41">
            <v>690</v>
          </cell>
        </row>
        <row r="42">
          <cell r="I42" t="str">
            <v>3_6</v>
          </cell>
          <cell r="J42">
            <v>600</v>
          </cell>
          <cell r="K42">
            <v>7620</v>
          </cell>
          <cell r="L42">
            <v>1290</v>
          </cell>
        </row>
        <row r="43">
          <cell r="I43" t="str">
            <v>3_7</v>
          </cell>
          <cell r="J43">
            <v>900</v>
          </cell>
          <cell r="K43">
            <v>11430</v>
          </cell>
          <cell r="L43">
            <v>2190</v>
          </cell>
        </row>
        <row r="44">
          <cell r="I44" t="str">
            <v>3_8</v>
          </cell>
          <cell r="J44">
            <v>1200</v>
          </cell>
          <cell r="K44">
            <v>15240</v>
          </cell>
          <cell r="L44">
            <v>3390</v>
          </cell>
        </row>
        <row r="45">
          <cell r="I45" t="str">
            <v>3_9</v>
          </cell>
          <cell r="J45">
            <v>1500</v>
          </cell>
          <cell r="K45">
            <v>19050</v>
          </cell>
          <cell r="L45">
            <v>4890</v>
          </cell>
        </row>
        <row r="46">
          <cell r="I46" t="str">
            <v>3_10</v>
          </cell>
          <cell r="J46">
            <v>1750</v>
          </cell>
          <cell r="K46">
            <v>22860</v>
          </cell>
          <cell r="L46">
            <v>6640</v>
          </cell>
        </row>
        <row r="47">
          <cell r="I47" t="str">
            <v>3_11</v>
          </cell>
          <cell r="J47">
            <v>3650</v>
          </cell>
          <cell r="K47">
            <v>31710</v>
          </cell>
          <cell r="L47">
            <v>10290</v>
          </cell>
        </row>
        <row r="48">
          <cell r="I48" t="str">
            <v>3_12</v>
          </cell>
          <cell r="J48">
            <v>5500</v>
          </cell>
          <cell r="K48">
            <v>47580</v>
          </cell>
          <cell r="L48">
            <v>15790</v>
          </cell>
        </row>
        <row r="49">
          <cell r="I49" t="str">
            <v>3_13</v>
          </cell>
          <cell r="J49">
            <v>7300</v>
          </cell>
          <cell r="K49">
            <v>63420</v>
          </cell>
          <cell r="L49">
            <v>23090</v>
          </cell>
        </row>
        <row r="50">
          <cell r="I50" t="str">
            <v>3_14</v>
          </cell>
          <cell r="J50">
            <v>9100</v>
          </cell>
          <cell r="K50">
            <v>79290</v>
          </cell>
          <cell r="L50">
            <v>32190</v>
          </cell>
        </row>
        <row r="51">
          <cell r="I51" t="str">
            <v>3_15</v>
          </cell>
          <cell r="J51">
            <v>11000</v>
          </cell>
          <cell r="K51">
            <v>95160</v>
          </cell>
          <cell r="L51">
            <v>43190</v>
          </cell>
        </row>
        <row r="52">
          <cell r="I52" t="str">
            <v>3_16</v>
          </cell>
          <cell r="J52">
            <v>13750</v>
          </cell>
          <cell r="K52">
            <v>105250</v>
          </cell>
          <cell r="L52">
            <v>56940</v>
          </cell>
        </row>
        <row r="53">
          <cell r="I53" t="str">
            <v>3_17</v>
          </cell>
          <cell r="J53">
            <v>15000</v>
          </cell>
          <cell r="K53">
            <v>110250</v>
          </cell>
          <cell r="L53">
            <v>71940</v>
          </cell>
        </row>
        <row r="54">
          <cell r="I54" t="str">
            <v>3_18</v>
          </cell>
          <cell r="J54">
            <v>16250</v>
          </cell>
          <cell r="K54">
            <v>115250</v>
          </cell>
          <cell r="L54">
            <v>88190</v>
          </cell>
        </row>
        <row r="55">
          <cell r="I55" t="str">
            <v>3_19</v>
          </cell>
          <cell r="J55">
            <v>17500</v>
          </cell>
          <cell r="K55">
            <v>120250</v>
          </cell>
          <cell r="L55">
            <v>105690</v>
          </cell>
        </row>
        <row r="56">
          <cell r="I56" t="str">
            <v>3_20</v>
          </cell>
          <cell r="J56">
            <v>20250</v>
          </cell>
          <cell r="K56">
            <v>125250</v>
          </cell>
          <cell r="L56">
            <v>125940</v>
          </cell>
        </row>
        <row r="57">
          <cell r="I57" t="str">
            <v>3_21</v>
          </cell>
          <cell r="J57">
            <v>24900</v>
          </cell>
          <cell r="K57">
            <v>156300</v>
          </cell>
          <cell r="L57">
            <v>150840</v>
          </cell>
        </row>
        <row r="58">
          <cell r="I58" t="str">
            <v>3_22</v>
          </cell>
          <cell r="J58">
            <v>25500</v>
          </cell>
          <cell r="K58">
            <v>162300</v>
          </cell>
          <cell r="L58">
            <v>176340</v>
          </cell>
        </row>
        <row r="59">
          <cell r="I59" t="str">
            <v>3_23</v>
          </cell>
          <cell r="J59">
            <v>27000</v>
          </cell>
          <cell r="K59">
            <v>168300</v>
          </cell>
          <cell r="L59">
            <v>203340</v>
          </cell>
        </row>
        <row r="60">
          <cell r="I60" t="str">
            <v>3_24</v>
          </cell>
          <cell r="J60">
            <v>28500</v>
          </cell>
          <cell r="K60">
            <v>174300</v>
          </cell>
          <cell r="L60">
            <v>231840</v>
          </cell>
        </row>
        <row r="61">
          <cell r="I61" t="str">
            <v>3_25</v>
          </cell>
          <cell r="J61">
            <v>30000</v>
          </cell>
          <cell r="K61">
            <v>180300</v>
          </cell>
          <cell r="L61">
            <v>261840</v>
          </cell>
        </row>
        <row r="62">
          <cell r="I62" t="str">
            <v>3_26</v>
          </cell>
          <cell r="J62">
            <v>36750</v>
          </cell>
          <cell r="K62">
            <v>217350</v>
          </cell>
          <cell r="L62">
            <v>298590</v>
          </cell>
        </row>
        <row r="63">
          <cell r="I63" t="str">
            <v>3_27</v>
          </cell>
          <cell r="J63">
            <v>38500</v>
          </cell>
          <cell r="K63">
            <v>224350</v>
          </cell>
          <cell r="L63">
            <v>337090</v>
          </cell>
        </row>
        <row r="64">
          <cell r="I64" t="str">
            <v>3_28</v>
          </cell>
          <cell r="J64">
            <v>40250</v>
          </cell>
          <cell r="K64">
            <v>231350</v>
          </cell>
          <cell r="L64">
            <v>377340</v>
          </cell>
        </row>
        <row r="65">
          <cell r="I65" t="str">
            <v>3_29</v>
          </cell>
          <cell r="J65">
            <v>42000</v>
          </cell>
          <cell r="K65">
            <v>238350</v>
          </cell>
          <cell r="L65">
            <v>419340</v>
          </cell>
        </row>
        <row r="66">
          <cell r="I66" t="str">
            <v>3_30</v>
          </cell>
          <cell r="J66">
            <v>43750</v>
          </cell>
          <cell r="K66">
            <v>245350</v>
          </cell>
          <cell r="L66">
            <v>463090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22">
          <cell r="S22">
            <v>90</v>
          </cell>
        </row>
        <row r="23">
          <cell r="S23">
            <v>70</v>
          </cell>
        </row>
      </sheetData>
      <sheetData sheetId="30" refreshError="1"/>
      <sheetData sheetId="31" refreshError="1"/>
      <sheetData sheetId="32">
        <row r="2">
          <cell r="U2">
            <v>60</v>
          </cell>
          <cell r="V2">
            <v>535</v>
          </cell>
          <cell r="W2">
            <v>500</v>
          </cell>
          <cell r="X2" t="str">
            <v>钻石</v>
          </cell>
          <cell r="Y2">
            <v>100</v>
          </cell>
          <cell r="Z2" t="str">
            <v>军费</v>
          </cell>
          <cell r="AA2">
            <v>10000</v>
          </cell>
        </row>
        <row r="3">
          <cell r="U3">
            <v>150</v>
          </cell>
          <cell r="V3">
            <v>1135</v>
          </cell>
          <cell r="W3">
            <v>800</v>
          </cell>
          <cell r="X3" t="str">
            <v>钻石</v>
          </cell>
          <cell r="Y3">
            <v>100</v>
          </cell>
          <cell r="Z3" t="str">
            <v>军费</v>
          </cell>
          <cell r="AA3">
            <v>10000</v>
          </cell>
        </row>
        <row r="4">
          <cell r="U4">
            <v>240</v>
          </cell>
          <cell r="V4">
            <v>1435</v>
          </cell>
          <cell r="W4">
            <v>1000</v>
          </cell>
          <cell r="X4" t="str">
            <v>钻石</v>
          </cell>
          <cell r="Y4">
            <v>100</v>
          </cell>
          <cell r="Z4" t="str">
            <v>军费</v>
          </cell>
          <cell r="AA4">
            <v>10000</v>
          </cell>
        </row>
        <row r="5">
          <cell r="U5">
            <v>320</v>
          </cell>
          <cell r="V5">
            <v>1525</v>
          </cell>
          <cell r="W5">
            <v>1200</v>
          </cell>
          <cell r="X5" t="str">
            <v>钻石</v>
          </cell>
          <cell r="Y5">
            <v>100</v>
          </cell>
          <cell r="Z5" t="str">
            <v>军费</v>
          </cell>
          <cell r="AA5">
            <v>10000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导出汇总"/>
      <sheetName val="掉落汇总"/>
      <sheetName val="普通宝箱"/>
      <sheetName val="高级宝箱"/>
      <sheetName val="稀有宝箱"/>
      <sheetName val="稀有宝箱保底抽"/>
      <sheetName val="出售宝箱3-概率提升"/>
      <sheetName val="碎片宝箱"/>
      <sheetName val="钥匙宝箱"/>
      <sheetName val="荣耀宝箱"/>
      <sheetName val="活跃小箱"/>
      <sheetName val="活跃中箱"/>
      <sheetName val="活跃大箱"/>
      <sheetName val="活跃巨箱"/>
      <sheetName val="名称-id-价值"/>
      <sheetName val="军费-钻石数量"/>
      <sheetName val="出售宝箱3-彗星活动"/>
      <sheetName val="出售宝箱3-融铜巨人·S活动"/>
      <sheetName val="出售宝箱3-T4部件概率提升"/>
      <sheetName val="展示字符串"/>
      <sheetName val="数据源"/>
      <sheetName val="数据导出"/>
    </sheetNames>
    <sheetDataSet>
      <sheetData sheetId="0"/>
      <sheetData sheetId="1">
        <row r="1">
          <cell r="D1">
            <v>1</v>
          </cell>
          <cell r="E1">
            <v>2</v>
          </cell>
          <cell r="F1">
            <v>3</v>
          </cell>
          <cell r="G1">
            <v>4</v>
          </cell>
          <cell r="H1">
            <v>5</v>
          </cell>
          <cell r="I1">
            <v>6</v>
          </cell>
          <cell r="J1">
            <v>7</v>
          </cell>
          <cell r="K1">
            <v>8</v>
          </cell>
          <cell r="L1">
            <v>9</v>
          </cell>
          <cell r="M1">
            <v>10</v>
          </cell>
        </row>
        <row r="2">
          <cell r="A2" t="str">
            <v>钥匙宝箱</v>
          </cell>
          <cell r="C2" t="str">
            <v>T1碎片</v>
          </cell>
        </row>
        <row r="3">
          <cell r="A3" t="str">
            <v>钥匙宝箱</v>
          </cell>
          <cell r="C3" t="str">
            <v>T1碎片</v>
          </cell>
        </row>
        <row r="4">
          <cell r="A4" t="str">
            <v>钥匙宝箱</v>
          </cell>
          <cell r="C4" t="str">
            <v>T1碎片</v>
          </cell>
        </row>
        <row r="5">
          <cell r="A5" t="str">
            <v>钥匙宝箱</v>
          </cell>
          <cell r="C5" t="str">
            <v>T2碎片</v>
          </cell>
        </row>
        <row r="6">
          <cell r="A6" t="str">
            <v>钥匙宝箱</v>
          </cell>
          <cell r="C6" t="str">
            <v>T2碎片</v>
          </cell>
        </row>
        <row r="7">
          <cell r="A7" t="str">
            <v>钥匙宝箱</v>
          </cell>
          <cell r="C7" t="str">
            <v>T2碎片</v>
          </cell>
        </row>
        <row r="8">
          <cell r="A8" t="str">
            <v>钥匙宝箱</v>
          </cell>
          <cell r="C8" t="str">
            <v>T2碎片</v>
          </cell>
        </row>
        <row r="9">
          <cell r="A9" t="str">
            <v>钥匙宝箱</v>
          </cell>
          <cell r="C9" t="str">
            <v>T2碎片</v>
          </cell>
        </row>
        <row r="10">
          <cell r="A10" t="str">
            <v>钥匙宝箱</v>
          </cell>
          <cell r="C10" t="str">
            <v>T2碎片</v>
          </cell>
        </row>
        <row r="11">
          <cell r="A11" t="str">
            <v>钥匙宝箱</v>
          </cell>
          <cell r="C11" t="str">
            <v>T3碎片</v>
          </cell>
        </row>
        <row r="12">
          <cell r="A12" t="str">
            <v>钥匙宝箱</v>
          </cell>
          <cell r="C12" t="str">
            <v>T3碎片</v>
          </cell>
        </row>
        <row r="13">
          <cell r="A13" t="str">
            <v>钥匙宝箱</v>
          </cell>
          <cell r="C13" t="str">
            <v>T3碎片</v>
          </cell>
        </row>
        <row r="14">
          <cell r="A14" t="str">
            <v>钥匙宝箱</v>
          </cell>
          <cell r="C14" t="str">
            <v>T3碎片</v>
          </cell>
        </row>
        <row r="15">
          <cell r="A15" t="str">
            <v>钥匙宝箱</v>
          </cell>
          <cell r="C15" t="str">
            <v>T3碎片</v>
          </cell>
        </row>
        <row r="16">
          <cell r="A16" t="str">
            <v>钥匙宝箱</v>
          </cell>
          <cell r="C16" t="str">
            <v>T3碎片</v>
          </cell>
        </row>
        <row r="17">
          <cell r="A17" t="str">
            <v>钥匙宝箱</v>
          </cell>
          <cell r="C17" t="str">
            <v>T3碎片</v>
          </cell>
        </row>
        <row r="18">
          <cell r="A18" t="str">
            <v>钥匙宝箱</v>
          </cell>
          <cell r="C18" t="str">
            <v>T3碎片</v>
          </cell>
        </row>
        <row r="19">
          <cell r="A19" t="str">
            <v>钥匙宝箱</v>
          </cell>
          <cell r="C19" t="str">
            <v>T2坦克</v>
          </cell>
        </row>
        <row r="20">
          <cell r="A20" t="str">
            <v>钥匙宝箱</v>
          </cell>
          <cell r="C20" t="str">
            <v>T2坦克</v>
          </cell>
        </row>
        <row r="21">
          <cell r="A21" t="str">
            <v>钥匙宝箱</v>
          </cell>
          <cell r="C21" t="str">
            <v>T2坦克</v>
          </cell>
        </row>
        <row r="22">
          <cell r="A22" t="str">
            <v>钥匙宝箱</v>
          </cell>
          <cell r="C22" t="str">
            <v>T2坦克</v>
          </cell>
        </row>
        <row r="23">
          <cell r="A23" t="str">
            <v>钥匙宝箱</v>
          </cell>
          <cell r="C23" t="str">
            <v>T2坦克</v>
          </cell>
        </row>
        <row r="24">
          <cell r="A24" t="str">
            <v>钥匙宝箱</v>
          </cell>
          <cell r="C24" t="str">
            <v>T2坦克</v>
          </cell>
        </row>
        <row r="25">
          <cell r="A25" t="str">
            <v>钥匙宝箱</v>
          </cell>
          <cell r="C25" t="str">
            <v>T3坦克</v>
          </cell>
        </row>
        <row r="26">
          <cell r="A26" t="str">
            <v>钥匙宝箱</v>
          </cell>
          <cell r="C26" t="str">
            <v>T3坦克</v>
          </cell>
        </row>
        <row r="27">
          <cell r="A27" t="str">
            <v>钥匙宝箱</v>
          </cell>
          <cell r="C27" t="str">
            <v>T3坦克</v>
          </cell>
        </row>
        <row r="28">
          <cell r="A28" t="str">
            <v>钥匙宝箱</v>
          </cell>
          <cell r="C28" t="str">
            <v>T3坦克</v>
          </cell>
        </row>
        <row r="29">
          <cell r="A29" t="str">
            <v>钥匙宝箱</v>
          </cell>
          <cell r="C29" t="str">
            <v>T3坦克</v>
          </cell>
        </row>
        <row r="30">
          <cell r="A30" t="str">
            <v>钥匙宝箱</v>
          </cell>
          <cell r="C30" t="str">
            <v>T3坦克</v>
          </cell>
        </row>
        <row r="31">
          <cell r="A31" t="str">
            <v>钥匙宝箱</v>
          </cell>
          <cell r="C31" t="str">
            <v>T3坦克</v>
          </cell>
        </row>
        <row r="32">
          <cell r="A32" t="str">
            <v>钥匙宝箱</v>
          </cell>
          <cell r="C32" t="str">
            <v>T3坦克</v>
          </cell>
        </row>
        <row r="33">
          <cell r="A33" t="str">
            <v>钥匙宝箱</v>
          </cell>
          <cell r="C33" t="str">
            <v>T1部件</v>
          </cell>
        </row>
        <row r="34">
          <cell r="A34" t="str">
            <v>钥匙宝箱</v>
          </cell>
          <cell r="C34" t="str">
            <v>T1部件</v>
          </cell>
        </row>
        <row r="35">
          <cell r="A35" t="str">
            <v>钥匙宝箱</v>
          </cell>
          <cell r="C35" t="str">
            <v>T1部件</v>
          </cell>
        </row>
        <row r="36">
          <cell r="A36" t="str">
            <v>钥匙宝箱</v>
          </cell>
          <cell r="C36" t="str">
            <v>T1部件</v>
          </cell>
        </row>
        <row r="37">
          <cell r="A37" t="str">
            <v>钥匙宝箱</v>
          </cell>
          <cell r="C37" t="str">
            <v>T1部件</v>
          </cell>
        </row>
        <row r="38">
          <cell r="A38" t="str">
            <v>钥匙宝箱</v>
          </cell>
          <cell r="C38" t="str">
            <v>T1部件</v>
          </cell>
        </row>
        <row r="39">
          <cell r="A39" t="str">
            <v>钥匙宝箱</v>
          </cell>
          <cell r="C39" t="str">
            <v>T1部件</v>
          </cell>
        </row>
        <row r="40">
          <cell r="A40" t="str">
            <v>钥匙宝箱</v>
          </cell>
          <cell r="C40" t="str">
            <v>T1部件</v>
          </cell>
        </row>
        <row r="41">
          <cell r="A41" t="str">
            <v>钥匙宝箱</v>
          </cell>
          <cell r="C41" t="str">
            <v>T1部件</v>
          </cell>
        </row>
        <row r="42">
          <cell r="A42" t="str">
            <v>钥匙宝箱</v>
          </cell>
          <cell r="C42" t="str">
            <v>T1部件</v>
          </cell>
        </row>
        <row r="43">
          <cell r="A43" t="str">
            <v>钥匙宝箱</v>
          </cell>
          <cell r="C43" t="str">
            <v>T1部件</v>
          </cell>
        </row>
        <row r="44">
          <cell r="A44" t="str">
            <v>钥匙宝箱</v>
          </cell>
          <cell r="C44" t="str">
            <v>T1部件</v>
          </cell>
        </row>
        <row r="45">
          <cell r="A45" t="str">
            <v>钥匙宝箱</v>
          </cell>
          <cell r="C45" t="str">
            <v>T1部件</v>
          </cell>
        </row>
        <row r="46">
          <cell r="A46" t="str">
            <v>钥匙宝箱</v>
          </cell>
          <cell r="C46" t="str">
            <v>T1部件</v>
          </cell>
        </row>
        <row r="47">
          <cell r="A47" t="str">
            <v>钥匙宝箱</v>
          </cell>
          <cell r="C47" t="str">
            <v>T1部件</v>
          </cell>
        </row>
        <row r="48">
          <cell r="A48" t="str">
            <v>钥匙宝箱</v>
          </cell>
          <cell r="C48" t="str">
            <v>T1部件</v>
          </cell>
        </row>
        <row r="49">
          <cell r="A49" t="str">
            <v>钥匙宝箱</v>
          </cell>
          <cell r="C49" t="str">
            <v>T1部件</v>
          </cell>
        </row>
        <row r="50">
          <cell r="A50" t="str">
            <v>钥匙宝箱</v>
          </cell>
          <cell r="C50" t="str">
            <v>T1部件</v>
          </cell>
        </row>
        <row r="51">
          <cell r="A51" t="str">
            <v>钥匙宝箱</v>
          </cell>
          <cell r="C51" t="str">
            <v>T2部件</v>
          </cell>
        </row>
        <row r="52">
          <cell r="A52" t="str">
            <v>钥匙宝箱</v>
          </cell>
          <cell r="C52" t="str">
            <v>T2部件</v>
          </cell>
        </row>
        <row r="53">
          <cell r="A53" t="str">
            <v>钥匙宝箱</v>
          </cell>
          <cell r="C53" t="str">
            <v>T2部件</v>
          </cell>
        </row>
        <row r="54">
          <cell r="A54" t="str">
            <v>钥匙宝箱</v>
          </cell>
          <cell r="C54" t="str">
            <v>T2部件</v>
          </cell>
        </row>
        <row r="55">
          <cell r="A55" t="str">
            <v>钥匙宝箱</v>
          </cell>
          <cell r="C55" t="str">
            <v>T2部件</v>
          </cell>
        </row>
        <row r="56">
          <cell r="A56" t="str">
            <v>钥匙宝箱</v>
          </cell>
          <cell r="C56" t="str">
            <v>T2部件</v>
          </cell>
        </row>
        <row r="57">
          <cell r="A57" t="str">
            <v>钥匙宝箱</v>
          </cell>
          <cell r="C57" t="str">
            <v>T2部件</v>
          </cell>
        </row>
        <row r="58">
          <cell r="A58" t="str">
            <v>钥匙宝箱</v>
          </cell>
          <cell r="C58" t="str">
            <v>T2部件</v>
          </cell>
        </row>
        <row r="59">
          <cell r="A59" t="str">
            <v>钥匙宝箱</v>
          </cell>
          <cell r="C59" t="str">
            <v>T2部件</v>
          </cell>
        </row>
        <row r="60">
          <cell r="A60" t="str">
            <v>钥匙宝箱</v>
          </cell>
          <cell r="C60" t="str">
            <v>T2部件</v>
          </cell>
        </row>
        <row r="61">
          <cell r="A61" t="str">
            <v>钥匙宝箱</v>
          </cell>
          <cell r="C61" t="str">
            <v>T2部件</v>
          </cell>
        </row>
        <row r="62">
          <cell r="A62" t="str">
            <v>钥匙宝箱</v>
          </cell>
          <cell r="C62" t="str">
            <v>T2部件</v>
          </cell>
        </row>
        <row r="63">
          <cell r="A63" t="str">
            <v>钥匙宝箱</v>
          </cell>
          <cell r="C63" t="str">
            <v>T2部件</v>
          </cell>
        </row>
        <row r="64">
          <cell r="A64" t="str">
            <v>钥匙宝箱</v>
          </cell>
          <cell r="C64" t="str">
            <v>T2部件</v>
          </cell>
        </row>
        <row r="65">
          <cell r="A65" t="str">
            <v>钥匙宝箱</v>
          </cell>
          <cell r="C65" t="str">
            <v>T2部件</v>
          </cell>
        </row>
        <row r="66">
          <cell r="A66" t="str">
            <v>钥匙宝箱</v>
          </cell>
          <cell r="C66" t="str">
            <v>T2部件</v>
          </cell>
        </row>
        <row r="67">
          <cell r="A67" t="str">
            <v>钥匙宝箱</v>
          </cell>
          <cell r="C67" t="str">
            <v>T2部件</v>
          </cell>
        </row>
        <row r="68">
          <cell r="A68" t="str">
            <v>钥匙宝箱</v>
          </cell>
          <cell r="C68" t="str">
            <v>T2部件</v>
          </cell>
        </row>
        <row r="69">
          <cell r="A69" t="str">
            <v>钥匙宝箱</v>
          </cell>
          <cell r="C69" t="str">
            <v>T3部件</v>
          </cell>
        </row>
        <row r="70">
          <cell r="A70" t="str">
            <v>钥匙宝箱</v>
          </cell>
          <cell r="C70" t="str">
            <v>T3部件</v>
          </cell>
        </row>
        <row r="71">
          <cell r="A71" t="str">
            <v>钥匙宝箱</v>
          </cell>
          <cell r="C71" t="str">
            <v>T3部件</v>
          </cell>
        </row>
        <row r="72">
          <cell r="A72" t="str">
            <v>钥匙宝箱</v>
          </cell>
          <cell r="C72" t="str">
            <v>T3部件</v>
          </cell>
        </row>
        <row r="73">
          <cell r="A73" t="str">
            <v>钥匙宝箱</v>
          </cell>
          <cell r="C73" t="str">
            <v>T3部件</v>
          </cell>
        </row>
        <row r="74">
          <cell r="A74" t="str">
            <v>钥匙宝箱</v>
          </cell>
          <cell r="C74" t="str">
            <v>T3部件</v>
          </cell>
        </row>
        <row r="75">
          <cell r="A75" t="str">
            <v>钥匙宝箱</v>
          </cell>
          <cell r="C75" t="str">
            <v>T3部件</v>
          </cell>
        </row>
        <row r="76">
          <cell r="A76" t="str">
            <v>钥匙宝箱</v>
          </cell>
          <cell r="C76" t="str">
            <v>T3部件</v>
          </cell>
        </row>
        <row r="77">
          <cell r="A77" t="str">
            <v>钥匙宝箱</v>
          </cell>
          <cell r="C77" t="str">
            <v>T3部件</v>
          </cell>
        </row>
        <row r="78">
          <cell r="A78" t="str">
            <v>钥匙宝箱</v>
          </cell>
          <cell r="C78" t="str">
            <v>T3部件</v>
          </cell>
        </row>
        <row r="79">
          <cell r="A79" t="str">
            <v>钥匙宝箱</v>
          </cell>
          <cell r="C79" t="str">
            <v>T3部件</v>
          </cell>
        </row>
        <row r="80">
          <cell r="A80" t="str">
            <v>钥匙宝箱</v>
          </cell>
          <cell r="C80" t="str">
            <v>T3部件</v>
          </cell>
        </row>
        <row r="81">
          <cell r="A81" t="str">
            <v>钥匙宝箱</v>
          </cell>
          <cell r="C81" t="str">
            <v>T3部件</v>
          </cell>
        </row>
        <row r="82">
          <cell r="A82" t="str">
            <v>钥匙宝箱</v>
          </cell>
          <cell r="C82" t="str">
            <v>T3部件</v>
          </cell>
        </row>
        <row r="83">
          <cell r="A83" t="str">
            <v>钥匙宝箱</v>
          </cell>
          <cell r="C83" t="str">
            <v>T3部件</v>
          </cell>
        </row>
        <row r="84">
          <cell r="A84" t="str">
            <v>钥匙宝箱</v>
          </cell>
          <cell r="C84" t="str">
            <v>T3部件</v>
          </cell>
        </row>
        <row r="85">
          <cell r="A85" t="str">
            <v>钥匙宝箱</v>
          </cell>
          <cell r="C85" t="str">
            <v>T3部件</v>
          </cell>
        </row>
        <row r="86">
          <cell r="A86" t="str">
            <v>钥匙宝箱</v>
          </cell>
          <cell r="C86" t="str">
            <v>T3部件</v>
          </cell>
        </row>
        <row r="87">
          <cell r="A87" t="str">
            <v>钥匙宝箱</v>
          </cell>
          <cell r="C87" t="str">
            <v>T4部件</v>
          </cell>
        </row>
        <row r="88">
          <cell r="A88" t="str">
            <v>钥匙宝箱</v>
          </cell>
          <cell r="C88" t="str">
            <v>T4部件</v>
          </cell>
        </row>
        <row r="89">
          <cell r="A89" t="str">
            <v>普通宝箱</v>
          </cell>
          <cell r="C89" t="str">
            <v>T1碎片</v>
          </cell>
        </row>
        <row r="90">
          <cell r="A90" t="str">
            <v>普通宝箱</v>
          </cell>
          <cell r="C90" t="str">
            <v>T1碎片</v>
          </cell>
        </row>
        <row r="91">
          <cell r="A91" t="str">
            <v>普通宝箱</v>
          </cell>
          <cell r="C91" t="str">
            <v>T1碎片</v>
          </cell>
        </row>
        <row r="92">
          <cell r="A92" t="str">
            <v>普通宝箱</v>
          </cell>
          <cell r="C92" t="str">
            <v>T2碎片</v>
          </cell>
        </row>
        <row r="93">
          <cell r="A93" t="str">
            <v>普通宝箱</v>
          </cell>
          <cell r="C93" t="str">
            <v>T2碎片</v>
          </cell>
        </row>
        <row r="94">
          <cell r="A94" t="str">
            <v>普通宝箱</v>
          </cell>
          <cell r="C94" t="str">
            <v>T2碎片</v>
          </cell>
        </row>
        <row r="95">
          <cell r="A95" t="str">
            <v>普通宝箱</v>
          </cell>
          <cell r="C95" t="str">
            <v>T2碎片</v>
          </cell>
        </row>
        <row r="96">
          <cell r="A96" t="str">
            <v>普通宝箱</v>
          </cell>
          <cell r="C96" t="str">
            <v>T2碎片</v>
          </cell>
        </row>
        <row r="97">
          <cell r="A97" t="str">
            <v>普通宝箱</v>
          </cell>
          <cell r="C97" t="str">
            <v>T2碎片</v>
          </cell>
        </row>
        <row r="98">
          <cell r="A98" t="str">
            <v>普通宝箱</v>
          </cell>
          <cell r="C98" t="str">
            <v>T3碎片</v>
          </cell>
        </row>
        <row r="99">
          <cell r="A99" t="str">
            <v>普通宝箱</v>
          </cell>
          <cell r="C99" t="str">
            <v>T3碎片</v>
          </cell>
        </row>
        <row r="100">
          <cell r="A100" t="str">
            <v>普通宝箱</v>
          </cell>
          <cell r="C100" t="str">
            <v>T3碎片</v>
          </cell>
        </row>
        <row r="101">
          <cell r="A101" t="str">
            <v>普通宝箱</v>
          </cell>
          <cell r="C101" t="str">
            <v>T3碎片</v>
          </cell>
        </row>
        <row r="102">
          <cell r="A102" t="str">
            <v>普通宝箱</v>
          </cell>
          <cell r="C102" t="str">
            <v>T3碎片</v>
          </cell>
        </row>
        <row r="103">
          <cell r="A103" t="str">
            <v>普通宝箱</v>
          </cell>
          <cell r="C103" t="str">
            <v>T3碎片</v>
          </cell>
        </row>
        <row r="104">
          <cell r="A104" t="str">
            <v>普通宝箱</v>
          </cell>
          <cell r="C104" t="str">
            <v>T3碎片</v>
          </cell>
        </row>
        <row r="105">
          <cell r="A105" t="str">
            <v>普通宝箱</v>
          </cell>
          <cell r="C105" t="str">
            <v>T3碎片</v>
          </cell>
        </row>
        <row r="106">
          <cell r="A106" t="str">
            <v>普通宝箱</v>
          </cell>
          <cell r="C106" t="str">
            <v>T2坦克</v>
          </cell>
        </row>
        <row r="107">
          <cell r="A107" t="str">
            <v>普通宝箱</v>
          </cell>
          <cell r="C107" t="str">
            <v>T2坦克</v>
          </cell>
        </row>
        <row r="108">
          <cell r="A108" t="str">
            <v>普通宝箱</v>
          </cell>
          <cell r="C108" t="str">
            <v>T2坦克</v>
          </cell>
        </row>
        <row r="109">
          <cell r="A109" t="str">
            <v>普通宝箱</v>
          </cell>
          <cell r="C109" t="str">
            <v>T2坦克</v>
          </cell>
        </row>
        <row r="110">
          <cell r="A110" t="str">
            <v>普通宝箱</v>
          </cell>
          <cell r="C110" t="str">
            <v>T2坦克</v>
          </cell>
        </row>
        <row r="111">
          <cell r="A111" t="str">
            <v>普通宝箱</v>
          </cell>
          <cell r="C111" t="str">
            <v>T2坦克</v>
          </cell>
        </row>
        <row r="112">
          <cell r="A112" t="str">
            <v>普通宝箱</v>
          </cell>
          <cell r="C112" t="str">
            <v>T3坦克</v>
          </cell>
        </row>
        <row r="113">
          <cell r="A113" t="str">
            <v>普通宝箱</v>
          </cell>
          <cell r="C113" t="str">
            <v>T3坦克</v>
          </cell>
        </row>
        <row r="114">
          <cell r="A114" t="str">
            <v>普通宝箱</v>
          </cell>
          <cell r="C114" t="str">
            <v>T3坦克</v>
          </cell>
        </row>
        <row r="115">
          <cell r="A115" t="str">
            <v>普通宝箱</v>
          </cell>
          <cell r="C115" t="str">
            <v>T3坦克</v>
          </cell>
        </row>
        <row r="116">
          <cell r="A116" t="str">
            <v>普通宝箱</v>
          </cell>
          <cell r="C116" t="str">
            <v>T3坦克</v>
          </cell>
        </row>
        <row r="117">
          <cell r="A117" t="str">
            <v>普通宝箱</v>
          </cell>
          <cell r="C117" t="str">
            <v>T3坦克</v>
          </cell>
        </row>
        <row r="118">
          <cell r="A118" t="str">
            <v>普通宝箱</v>
          </cell>
          <cell r="C118" t="str">
            <v>T3坦克</v>
          </cell>
        </row>
        <row r="119">
          <cell r="A119" t="str">
            <v>普通宝箱</v>
          </cell>
          <cell r="C119" t="str">
            <v>T3坦克</v>
          </cell>
        </row>
        <row r="120">
          <cell r="A120" t="str">
            <v>普通宝箱</v>
          </cell>
          <cell r="C120" t="str">
            <v>T1部件</v>
          </cell>
        </row>
        <row r="121">
          <cell r="A121" t="str">
            <v>普通宝箱</v>
          </cell>
          <cell r="C121" t="str">
            <v>T1部件</v>
          </cell>
        </row>
        <row r="122">
          <cell r="A122" t="str">
            <v>普通宝箱</v>
          </cell>
          <cell r="C122" t="str">
            <v>T1部件</v>
          </cell>
        </row>
        <row r="123">
          <cell r="A123" t="str">
            <v>普通宝箱</v>
          </cell>
          <cell r="C123" t="str">
            <v>T1部件</v>
          </cell>
        </row>
        <row r="124">
          <cell r="A124" t="str">
            <v>普通宝箱</v>
          </cell>
          <cell r="C124" t="str">
            <v>T1部件</v>
          </cell>
        </row>
        <row r="125">
          <cell r="A125" t="str">
            <v>普通宝箱</v>
          </cell>
          <cell r="C125" t="str">
            <v>T1部件</v>
          </cell>
        </row>
        <row r="126">
          <cell r="A126" t="str">
            <v>普通宝箱</v>
          </cell>
          <cell r="C126" t="str">
            <v>T1部件</v>
          </cell>
        </row>
        <row r="127">
          <cell r="A127" t="str">
            <v>普通宝箱</v>
          </cell>
          <cell r="C127" t="str">
            <v>T1部件</v>
          </cell>
        </row>
        <row r="128">
          <cell r="A128" t="str">
            <v>普通宝箱</v>
          </cell>
          <cell r="C128" t="str">
            <v>T1部件</v>
          </cell>
        </row>
        <row r="129">
          <cell r="A129" t="str">
            <v>普通宝箱</v>
          </cell>
          <cell r="C129" t="str">
            <v>T1部件</v>
          </cell>
        </row>
        <row r="130">
          <cell r="A130" t="str">
            <v>普通宝箱</v>
          </cell>
          <cell r="C130" t="str">
            <v>T1部件</v>
          </cell>
        </row>
        <row r="131">
          <cell r="A131" t="str">
            <v>普通宝箱</v>
          </cell>
          <cell r="C131" t="str">
            <v>T1部件</v>
          </cell>
        </row>
        <row r="132">
          <cell r="A132" t="str">
            <v>普通宝箱</v>
          </cell>
          <cell r="C132" t="str">
            <v>T1部件</v>
          </cell>
        </row>
        <row r="133">
          <cell r="A133" t="str">
            <v>普通宝箱</v>
          </cell>
          <cell r="C133" t="str">
            <v>T1部件</v>
          </cell>
        </row>
        <row r="134">
          <cell r="A134" t="str">
            <v>普通宝箱</v>
          </cell>
          <cell r="C134" t="str">
            <v>T1部件</v>
          </cell>
        </row>
        <row r="135">
          <cell r="A135" t="str">
            <v>普通宝箱</v>
          </cell>
          <cell r="C135" t="str">
            <v>T1部件</v>
          </cell>
        </row>
        <row r="136">
          <cell r="A136" t="str">
            <v>普通宝箱</v>
          </cell>
          <cell r="C136" t="str">
            <v>T1部件</v>
          </cell>
        </row>
        <row r="137">
          <cell r="A137" t="str">
            <v>普通宝箱</v>
          </cell>
          <cell r="C137" t="str">
            <v>T1部件</v>
          </cell>
        </row>
        <row r="138">
          <cell r="A138" t="str">
            <v>普通宝箱</v>
          </cell>
          <cell r="C138" t="str">
            <v>T2部件</v>
          </cell>
        </row>
        <row r="139">
          <cell r="A139" t="str">
            <v>普通宝箱</v>
          </cell>
          <cell r="C139" t="str">
            <v>T2部件</v>
          </cell>
        </row>
        <row r="140">
          <cell r="A140" t="str">
            <v>普通宝箱</v>
          </cell>
          <cell r="C140" t="str">
            <v>T2部件</v>
          </cell>
        </row>
        <row r="141">
          <cell r="A141" t="str">
            <v>普通宝箱</v>
          </cell>
          <cell r="C141" t="str">
            <v>T2部件</v>
          </cell>
        </row>
        <row r="142">
          <cell r="A142" t="str">
            <v>普通宝箱</v>
          </cell>
          <cell r="C142" t="str">
            <v>T2部件</v>
          </cell>
        </row>
        <row r="143">
          <cell r="A143" t="str">
            <v>普通宝箱</v>
          </cell>
          <cell r="C143" t="str">
            <v>T2部件</v>
          </cell>
        </row>
        <row r="144">
          <cell r="A144" t="str">
            <v>普通宝箱</v>
          </cell>
          <cell r="C144" t="str">
            <v>T2部件</v>
          </cell>
        </row>
        <row r="145">
          <cell r="A145" t="str">
            <v>普通宝箱</v>
          </cell>
          <cell r="C145" t="str">
            <v>T2部件</v>
          </cell>
        </row>
        <row r="146">
          <cell r="A146" t="str">
            <v>普通宝箱</v>
          </cell>
          <cell r="C146" t="str">
            <v>T2部件</v>
          </cell>
        </row>
        <row r="147">
          <cell r="A147" t="str">
            <v>普通宝箱</v>
          </cell>
          <cell r="C147" t="str">
            <v>T2部件</v>
          </cell>
        </row>
        <row r="148">
          <cell r="A148" t="str">
            <v>普通宝箱</v>
          </cell>
          <cell r="C148" t="str">
            <v>T2部件</v>
          </cell>
        </row>
        <row r="149">
          <cell r="A149" t="str">
            <v>普通宝箱</v>
          </cell>
          <cell r="C149" t="str">
            <v>T2部件</v>
          </cell>
        </row>
        <row r="150">
          <cell r="A150" t="str">
            <v>普通宝箱</v>
          </cell>
          <cell r="C150" t="str">
            <v>T2部件</v>
          </cell>
        </row>
        <row r="151">
          <cell r="A151" t="str">
            <v>普通宝箱</v>
          </cell>
          <cell r="C151" t="str">
            <v>T2部件</v>
          </cell>
        </row>
        <row r="152">
          <cell r="A152" t="str">
            <v>普通宝箱</v>
          </cell>
          <cell r="C152" t="str">
            <v>T2部件</v>
          </cell>
        </row>
        <row r="153">
          <cell r="A153" t="str">
            <v>普通宝箱</v>
          </cell>
          <cell r="C153" t="str">
            <v>T2部件</v>
          </cell>
        </row>
        <row r="154">
          <cell r="A154" t="str">
            <v>普通宝箱</v>
          </cell>
          <cell r="C154" t="str">
            <v>T2部件</v>
          </cell>
        </row>
        <row r="155">
          <cell r="A155" t="str">
            <v>普通宝箱</v>
          </cell>
          <cell r="C155" t="str">
            <v>T2部件</v>
          </cell>
        </row>
        <row r="156">
          <cell r="A156" t="str">
            <v>普通宝箱</v>
          </cell>
          <cell r="C156" t="str">
            <v>T3部件</v>
          </cell>
        </row>
        <row r="157">
          <cell r="A157" t="str">
            <v>普通宝箱</v>
          </cell>
          <cell r="C157" t="str">
            <v>T3部件</v>
          </cell>
        </row>
        <row r="158">
          <cell r="A158" t="str">
            <v>普通宝箱</v>
          </cell>
          <cell r="C158" t="str">
            <v>T3部件</v>
          </cell>
        </row>
        <row r="159">
          <cell r="A159" t="str">
            <v>普通宝箱</v>
          </cell>
          <cell r="C159" t="str">
            <v>T3部件</v>
          </cell>
        </row>
        <row r="160">
          <cell r="A160" t="str">
            <v>普通宝箱</v>
          </cell>
          <cell r="C160" t="str">
            <v>T3部件</v>
          </cell>
        </row>
        <row r="161">
          <cell r="A161" t="str">
            <v>普通宝箱</v>
          </cell>
          <cell r="C161" t="str">
            <v>T3部件</v>
          </cell>
        </row>
        <row r="162">
          <cell r="A162" t="str">
            <v>普通宝箱</v>
          </cell>
          <cell r="C162" t="str">
            <v>T3部件</v>
          </cell>
        </row>
        <row r="163">
          <cell r="A163" t="str">
            <v>普通宝箱</v>
          </cell>
          <cell r="C163" t="str">
            <v>T3部件</v>
          </cell>
        </row>
        <row r="164">
          <cell r="A164" t="str">
            <v>普通宝箱</v>
          </cell>
          <cell r="C164" t="str">
            <v>T3部件</v>
          </cell>
        </row>
        <row r="165">
          <cell r="A165" t="str">
            <v>普通宝箱</v>
          </cell>
          <cell r="C165" t="str">
            <v>T3部件</v>
          </cell>
        </row>
        <row r="166">
          <cell r="A166" t="str">
            <v>普通宝箱</v>
          </cell>
          <cell r="C166" t="str">
            <v>T3部件</v>
          </cell>
        </row>
        <row r="167">
          <cell r="A167" t="str">
            <v>普通宝箱</v>
          </cell>
          <cell r="C167" t="str">
            <v>T3部件</v>
          </cell>
        </row>
        <row r="168">
          <cell r="A168" t="str">
            <v>普通宝箱</v>
          </cell>
          <cell r="C168" t="str">
            <v>T3部件</v>
          </cell>
        </row>
        <row r="169">
          <cell r="A169" t="str">
            <v>普通宝箱</v>
          </cell>
          <cell r="C169" t="str">
            <v>T3部件</v>
          </cell>
        </row>
        <row r="170">
          <cell r="A170" t="str">
            <v>普通宝箱</v>
          </cell>
          <cell r="C170" t="str">
            <v>T3部件</v>
          </cell>
        </row>
        <row r="171">
          <cell r="A171" t="str">
            <v>普通宝箱</v>
          </cell>
          <cell r="C171" t="str">
            <v>T3部件</v>
          </cell>
        </row>
        <row r="172">
          <cell r="A172" t="str">
            <v>普通宝箱</v>
          </cell>
          <cell r="C172" t="str">
            <v>T3部件</v>
          </cell>
        </row>
        <row r="173">
          <cell r="A173" t="str">
            <v>普通宝箱</v>
          </cell>
          <cell r="C173" t="str">
            <v>T3部件</v>
          </cell>
        </row>
        <row r="174">
          <cell r="A174" t="str">
            <v>普通宝箱</v>
          </cell>
          <cell r="C174" t="str">
            <v>T4部件</v>
          </cell>
        </row>
        <row r="175">
          <cell r="A175" t="str">
            <v>普通宝箱</v>
          </cell>
          <cell r="C175" t="str">
            <v>T4部件</v>
          </cell>
        </row>
        <row r="176">
          <cell r="A176" t="str">
            <v>高级宝箱</v>
          </cell>
          <cell r="C176" t="str">
            <v>T1碎片</v>
          </cell>
        </row>
        <row r="177">
          <cell r="A177" t="str">
            <v>高级宝箱</v>
          </cell>
          <cell r="C177" t="str">
            <v>T1碎片</v>
          </cell>
        </row>
        <row r="178">
          <cell r="A178" t="str">
            <v>高级宝箱</v>
          </cell>
          <cell r="C178" t="str">
            <v>T1碎片</v>
          </cell>
        </row>
        <row r="179">
          <cell r="A179" t="str">
            <v>高级宝箱</v>
          </cell>
          <cell r="C179" t="str">
            <v>T2碎片</v>
          </cell>
        </row>
        <row r="180">
          <cell r="A180" t="str">
            <v>高级宝箱</v>
          </cell>
          <cell r="C180" t="str">
            <v>T2碎片</v>
          </cell>
        </row>
        <row r="181">
          <cell r="A181" t="str">
            <v>高级宝箱</v>
          </cell>
          <cell r="C181" t="str">
            <v>T2碎片</v>
          </cell>
        </row>
        <row r="182">
          <cell r="A182" t="str">
            <v>高级宝箱</v>
          </cell>
          <cell r="C182" t="str">
            <v>T2碎片</v>
          </cell>
        </row>
        <row r="183">
          <cell r="A183" t="str">
            <v>高级宝箱</v>
          </cell>
          <cell r="C183" t="str">
            <v>T2碎片</v>
          </cell>
        </row>
        <row r="184">
          <cell r="A184" t="str">
            <v>高级宝箱</v>
          </cell>
          <cell r="C184" t="str">
            <v>T2碎片</v>
          </cell>
        </row>
        <row r="185">
          <cell r="A185" t="str">
            <v>高级宝箱</v>
          </cell>
          <cell r="C185" t="str">
            <v>T3碎片</v>
          </cell>
        </row>
        <row r="186">
          <cell r="A186" t="str">
            <v>高级宝箱</v>
          </cell>
          <cell r="C186" t="str">
            <v>T3碎片</v>
          </cell>
        </row>
        <row r="187">
          <cell r="A187" t="str">
            <v>高级宝箱</v>
          </cell>
          <cell r="C187" t="str">
            <v>T3碎片</v>
          </cell>
        </row>
        <row r="188">
          <cell r="A188" t="str">
            <v>高级宝箱</v>
          </cell>
          <cell r="C188" t="str">
            <v>T3碎片</v>
          </cell>
        </row>
        <row r="189">
          <cell r="A189" t="str">
            <v>高级宝箱</v>
          </cell>
          <cell r="C189" t="str">
            <v>T3碎片</v>
          </cell>
        </row>
        <row r="190">
          <cell r="A190" t="str">
            <v>高级宝箱</v>
          </cell>
          <cell r="C190" t="str">
            <v>T3碎片</v>
          </cell>
        </row>
        <row r="191">
          <cell r="A191" t="str">
            <v>高级宝箱</v>
          </cell>
          <cell r="C191" t="str">
            <v>T3碎片</v>
          </cell>
        </row>
        <row r="192">
          <cell r="A192" t="str">
            <v>高级宝箱</v>
          </cell>
          <cell r="C192" t="str">
            <v>T3碎片</v>
          </cell>
        </row>
        <row r="193">
          <cell r="A193" t="str">
            <v>高级宝箱</v>
          </cell>
          <cell r="C193" t="str">
            <v>T2坦克</v>
          </cell>
        </row>
        <row r="194">
          <cell r="A194" t="str">
            <v>高级宝箱</v>
          </cell>
          <cell r="C194" t="str">
            <v>T2坦克</v>
          </cell>
        </row>
        <row r="195">
          <cell r="A195" t="str">
            <v>高级宝箱</v>
          </cell>
          <cell r="C195" t="str">
            <v>T2坦克</v>
          </cell>
        </row>
        <row r="196">
          <cell r="A196" t="str">
            <v>高级宝箱</v>
          </cell>
          <cell r="C196" t="str">
            <v>T2坦克</v>
          </cell>
        </row>
        <row r="197">
          <cell r="A197" t="str">
            <v>高级宝箱</v>
          </cell>
          <cell r="C197" t="str">
            <v>T2坦克</v>
          </cell>
        </row>
        <row r="198">
          <cell r="A198" t="str">
            <v>高级宝箱</v>
          </cell>
          <cell r="C198" t="str">
            <v>T2坦克</v>
          </cell>
        </row>
        <row r="199">
          <cell r="A199" t="str">
            <v>高级宝箱</v>
          </cell>
          <cell r="C199" t="str">
            <v>T3坦克</v>
          </cell>
        </row>
        <row r="200">
          <cell r="A200" t="str">
            <v>高级宝箱</v>
          </cell>
          <cell r="C200" t="str">
            <v>T3坦克</v>
          </cell>
        </row>
        <row r="201">
          <cell r="A201" t="str">
            <v>高级宝箱</v>
          </cell>
          <cell r="C201" t="str">
            <v>T3坦克</v>
          </cell>
        </row>
        <row r="202">
          <cell r="A202" t="str">
            <v>高级宝箱</v>
          </cell>
          <cell r="C202" t="str">
            <v>T3坦克</v>
          </cell>
        </row>
        <row r="203">
          <cell r="A203" t="str">
            <v>高级宝箱</v>
          </cell>
          <cell r="C203" t="str">
            <v>T3坦克</v>
          </cell>
        </row>
        <row r="204">
          <cell r="A204" t="str">
            <v>高级宝箱</v>
          </cell>
          <cell r="C204" t="str">
            <v>T3坦克</v>
          </cell>
        </row>
        <row r="205">
          <cell r="A205" t="str">
            <v>高级宝箱</v>
          </cell>
          <cell r="C205" t="str">
            <v>T3坦克</v>
          </cell>
        </row>
        <row r="206">
          <cell r="A206" t="str">
            <v>高级宝箱</v>
          </cell>
          <cell r="C206" t="str">
            <v>T3坦克</v>
          </cell>
        </row>
        <row r="207">
          <cell r="A207" t="str">
            <v>高级宝箱</v>
          </cell>
          <cell r="C207" t="str">
            <v>T1部件</v>
          </cell>
        </row>
        <row r="208">
          <cell r="A208" t="str">
            <v>高级宝箱</v>
          </cell>
          <cell r="C208" t="str">
            <v>T1部件</v>
          </cell>
        </row>
        <row r="209">
          <cell r="A209" t="str">
            <v>高级宝箱</v>
          </cell>
          <cell r="C209" t="str">
            <v>T1部件</v>
          </cell>
        </row>
        <row r="210">
          <cell r="A210" t="str">
            <v>高级宝箱</v>
          </cell>
          <cell r="C210" t="str">
            <v>T1部件</v>
          </cell>
        </row>
        <row r="211">
          <cell r="A211" t="str">
            <v>高级宝箱</v>
          </cell>
          <cell r="C211" t="str">
            <v>T1部件</v>
          </cell>
        </row>
        <row r="212">
          <cell r="A212" t="str">
            <v>高级宝箱</v>
          </cell>
          <cell r="C212" t="str">
            <v>T1部件</v>
          </cell>
        </row>
        <row r="213">
          <cell r="A213" t="str">
            <v>高级宝箱</v>
          </cell>
          <cell r="C213" t="str">
            <v>T1部件</v>
          </cell>
        </row>
        <row r="214">
          <cell r="A214" t="str">
            <v>高级宝箱</v>
          </cell>
          <cell r="C214" t="str">
            <v>T1部件</v>
          </cell>
        </row>
        <row r="215">
          <cell r="A215" t="str">
            <v>高级宝箱</v>
          </cell>
          <cell r="C215" t="str">
            <v>T1部件</v>
          </cell>
        </row>
        <row r="216">
          <cell r="A216" t="str">
            <v>高级宝箱</v>
          </cell>
          <cell r="C216" t="str">
            <v>T1部件</v>
          </cell>
        </row>
        <row r="217">
          <cell r="A217" t="str">
            <v>高级宝箱</v>
          </cell>
          <cell r="C217" t="str">
            <v>T1部件</v>
          </cell>
        </row>
        <row r="218">
          <cell r="A218" t="str">
            <v>高级宝箱</v>
          </cell>
          <cell r="C218" t="str">
            <v>T1部件</v>
          </cell>
        </row>
        <row r="219">
          <cell r="A219" t="str">
            <v>高级宝箱</v>
          </cell>
          <cell r="C219" t="str">
            <v>T1部件</v>
          </cell>
        </row>
        <row r="220">
          <cell r="A220" t="str">
            <v>高级宝箱</v>
          </cell>
          <cell r="C220" t="str">
            <v>T1部件</v>
          </cell>
        </row>
        <row r="221">
          <cell r="A221" t="str">
            <v>高级宝箱</v>
          </cell>
          <cell r="C221" t="str">
            <v>T1部件</v>
          </cell>
        </row>
        <row r="222">
          <cell r="A222" t="str">
            <v>高级宝箱</v>
          </cell>
          <cell r="C222" t="str">
            <v>T1部件</v>
          </cell>
        </row>
        <row r="223">
          <cell r="A223" t="str">
            <v>高级宝箱</v>
          </cell>
          <cell r="C223" t="str">
            <v>T1部件</v>
          </cell>
        </row>
        <row r="224">
          <cell r="A224" t="str">
            <v>高级宝箱</v>
          </cell>
          <cell r="C224" t="str">
            <v>T1部件</v>
          </cell>
        </row>
        <row r="225">
          <cell r="A225" t="str">
            <v>高级宝箱</v>
          </cell>
          <cell r="C225" t="str">
            <v>T2部件</v>
          </cell>
        </row>
        <row r="226">
          <cell r="A226" t="str">
            <v>高级宝箱</v>
          </cell>
          <cell r="C226" t="str">
            <v>T2部件</v>
          </cell>
        </row>
        <row r="227">
          <cell r="A227" t="str">
            <v>高级宝箱</v>
          </cell>
          <cell r="C227" t="str">
            <v>T2部件</v>
          </cell>
        </row>
        <row r="228">
          <cell r="A228" t="str">
            <v>高级宝箱</v>
          </cell>
          <cell r="C228" t="str">
            <v>T2部件</v>
          </cell>
        </row>
        <row r="229">
          <cell r="A229" t="str">
            <v>高级宝箱</v>
          </cell>
          <cell r="C229" t="str">
            <v>T2部件</v>
          </cell>
        </row>
        <row r="230">
          <cell r="A230" t="str">
            <v>高级宝箱</v>
          </cell>
          <cell r="C230" t="str">
            <v>T2部件</v>
          </cell>
        </row>
        <row r="231">
          <cell r="A231" t="str">
            <v>高级宝箱</v>
          </cell>
          <cell r="C231" t="str">
            <v>T2部件</v>
          </cell>
        </row>
        <row r="232">
          <cell r="A232" t="str">
            <v>高级宝箱</v>
          </cell>
          <cell r="C232" t="str">
            <v>T2部件</v>
          </cell>
        </row>
        <row r="233">
          <cell r="A233" t="str">
            <v>高级宝箱</v>
          </cell>
          <cell r="C233" t="str">
            <v>T2部件</v>
          </cell>
        </row>
        <row r="234">
          <cell r="A234" t="str">
            <v>高级宝箱</v>
          </cell>
          <cell r="C234" t="str">
            <v>T2部件</v>
          </cell>
        </row>
        <row r="235">
          <cell r="A235" t="str">
            <v>高级宝箱</v>
          </cell>
          <cell r="C235" t="str">
            <v>T2部件</v>
          </cell>
        </row>
        <row r="236">
          <cell r="A236" t="str">
            <v>高级宝箱</v>
          </cell>
          <cell r="C236" t="str">
            <v>T2部件</v>
          </cell>
        </row>
        <row r="237">
          <cell r="A237" t="str">
            <v>高级宝箱</v>
          </cell>
          <cell r="C237" t="str">
            <v>T2部件</v>
          </cell>
        </row>
        <row r="238">
          <cell r="A238" t="str">
            <v>高级宝箱</v>
          </cell>
          <cell r="C238" t="str">
            <v>T2部件</v>
          </cell>
        </row>
        <row r="239">
          <cell r="A239" t="str">
            <v>高级宝箱</v>
          </cell>
          <cell r="C239" t="str">
            <v>T2部件</v>
          </cell>
        </row>
        <row r="240">
          <cell r="A240" t="str">
            <v>高级宝箱</v>
          </cell>
          <cell r="C240" t="str">
            <v>T2部件</v>
          </cell>
        </row>
        <row r="241">
          <cell r="A241" t="str">
            <v>高级宝箱</v>
          </cell>
          <cell r="C241" t="str">
            <v>T2部件</v>
          </cell>
        </row>
        <row r="242">
          <cell r="A242" t="str">
            <v>高级宝箱</v>
          </cell>
          <cell r="C242" t="str">
            <v>T2部件</v>
          </cell>
        </row>
        <row r="243">
          <cell r="A243" t="str">
            <v>高级宝箱</v>
          </cell>
          <cell r="C243" t="str">
            <v>T3部件</v>
          </cell>
        </row>
        <row r="244">
          <cell r="A244" t="str">
            <v>高级宝箱</v>
          </cell>
          <cell r="C244" t="str">
            <v>T3部件</v>
          </cell>
        </row>
        <row r="245">
          <cell r="A245" t="str">
            <v>高级宝箱</v>
          </cell>
          <cell r="C245" t="str">
            <v>T3部件</v>
          </cell>
        </row>
        <row r="246">
          <cell r="A246" t="str">
            <v>高级宝箱</v>
          </cell>
          <cell r="C246" t="str">
            <v>T3部件</v>
          </cell>
        </row>
        <row r="247">
          <cell r="A247" t="str">
            <v>高级宝箱</v>
          </cell>
          <cell r="C247" t="str">
            <v>T3部件</v>
          </cell>
        </row>
        <row r="248">
          <cell r="A248" t="str">
            <v>高级宝箱</v>
          </cell>
          <cell r="C248" t="str">
            <v>T3部件</v>
          </cell>
        </row>
        <row r="249">
          <cell r="A249" t="str">
            <v>高级宝箱</v>
          </cell>
          <cell r="C249" t="str">
            <v>T3部件</v>
          </cell>
        </row>
        <row r="250">
          <cell r="A250" t="str">
            <v>高级宝箱</v>
          </cell>
          <cell r="C250" t="str">
            <v>T3部件</v>
          </cell>
        </row>
        <row r="251">
          <cell r="A251" t="str">
            <v>高级宝箱</v>
          </cell>
          <cell r="C251" t="str">
            <v>T3部件</v>
          </cell>
        </row>
        <row r="252">
          <cell r="A252" t="str">
            <v>高级宝箱</v>
          </cell>
          <cell r="C252" t="str">
            <v>T3部件</v>
          </cell>
        </row>
        <row r="253">
          <cell r="A253" t="str">
            <v>高级宝箱</v>
          </cell>
          <cell r="C253" t="str">
            <v>T3部件</v>
          </cell>
        </row>
        <row r="254">
          <cell r="A254" t="str">
            <v>高级宝箱</v>
          </cell>
          <cell r="C254" t="str">
            <v>T3部件</v>
          </cell>
        </row>
        <row r="255">
          <cell r="A255" t="str">
            <v>高级宝箱</v>
          </cell>
          <cell r="C255" t="str">
            <v>T3部件</v>
          </cell>
        </row>
        <row r="256">
          <cell r="A256" t="str">
            <v>高级宝箱</v>
          </cell>
          <cell r="C256" t="str">
            <v>T3部件</v>
          </cell>
        </row>
        <row r="257">
          <cell r="A257" t="str">
            <v>高级宝箱</v>
          </cell>
          <cell r="C257" t="str">
            <v>T3部件</v>
          </cell>
        </row>
        <row r="258">
          <cell r="A258" t="str">
            <v>高级宝箱</v>
          </cell>
          <cell r="C258" t="str">
            <v>T3部件</v>
          </cell>
        </row>
        <row r="259">
          <cell r="A259" t="str">
            <v>高级宝箱</v>
          </cell>
          <cell r="C259" t="str">
            <v>T3部件</v>
          </cell>
        </row>
        <row r="260">
          <cell r="A260" t="str">
            <v>高级宝箱</v>
          </cell>
          <cell r="C260" t="str">
            <v>T3部件</v>
          </cell>
        </row>
        <row r="261">
          <cell r="A261" t="str">
            <v>高级宝箱</v>
          </cell>
          <cell r="C261" t="str">
            <v>T4部件</v>
          </cell>
        </row>
        <row r="262">
          <cell r="A262" t="str">
            <v>高级宝箱</v>
          </cell>
          <cell r="C262" t="str">
            <v>T4部件</v>
          </cell>
        </row>
        <row r="263">
          <cell r="A263" t="str">
            <v>稀有宝箱</v>
          </cell>
          <cell r="C263" t="str">
            <v>T1碎片</v>
          </cell>
        </row>
        <row r="264">
          <cell r="A264" t="str">
            <v>稀有宝箱</v>
          </cell>
          <cell r="C264" t="str">
            <v>T1碎片</v>
          </cell>
        </row>
        <row r="265">
          <cell r="A265" t="str">
            <v>稀有宝箱</v>
          </cell>
          <cell r="C265" t="str">
            <v>T1碎片</v>
          </cell>
        </row>
        <row r="266">
          <cell r="A266" t="str">
            <v>稀有宝箱</v>
          </cell>
          <cell r="C266" t="str">
            <v>T2碎片</v>
          </cell>
        </row>
        <row r="267">
          <cell r="A267" t="str">
            <v>稀有宝箱</v>
          </cell>
          <cell r="C267" t="str">
            <v>T2碎片</v>
          </cell>
        </row>
        <row r="268">
          <cell r="A268" t="str">
            <v>稀有宝箱</v>
          </cell>
          <cell r="C268" t="str">
            <v>T2碎片</v>
          </cell>
        </row>
        <row r="269">
          <cell r="A269" t="str">
            <v>稀有宝箱</v>
          </cell>
          <cell r="C269" t="str">
            <v>T2碎片</v>
          </cell>
        </row>
        <row r="270">
          <cell r="A270" t="str">
            <v>稀有宝箱</v>
          </cell>
          <cell r="C270" t="str">
            <v>T2碎片</v>
          </cell>
        </row>
        <row r="271">
          <cell r="A271" t="str">
            <v>稀有宝箱</v>
          </cell>
          <cell r="C271" t="str">
            <v>T2碎片</v>
          </cell>
        </row>
        <row r="272">
          <cell r="A272" t="str">
            <v>稀有宝箱</v>
          </cell>
          <cell r="C272" t="str">
            <v>T3碎片</v>
          </cell>
        </row>
        <row r="273">
          <cell r="A273" t="str">
            <v>稀有宝箱</v>
          </cell>
          <cell r="C273" t="str">
            <v>T3碎片</v>
          </cell>
        </row>
        <row r="274">
          <cell r="A274" t="str">
            <v>稀有宝箱</v>
          </cell>
          <cell r="C274" t="str">
            <v>T3碎片</v>
          </cell>
        </row>
        <row r="275">
          <cell r="A275" t="str">
            <v>稀有宝箱</v>
          </cell>
          <cell r="C275" t="str">
            <v>T3碎片</v>
          </cell>
        </row>
        <row r="276">
          <cell r="A276" t="str">
            <v>稀有宝箱</v>
          </cell>
          <cell r="C276" t="str">
            <v>T3碎片</v>
          </cell>
        </row>
        <row r="277">
          <cell r="A277" t="str">
            <v>稀有宝箱</v>
          </cell>
          <cell r="C277" t="str">
            <v>T3碎片</v>
          </cell>
        </row>
        <row r="278">
          <cell r="A278" t="str">
            <v>稀有宝箱</v>
          </cell>
          <cell r="C278" t="str">
            <v>T3碎片</v>
          </cell>
        </row>
        <row r="279">
          <cell r="A279" t="str">
            <v>稀有宝箱</v>
          </cell>
          <cell r="C279" t="str">
            <v>T3碎片</v>
          </cell>
        </row>
        <row r="280">
          <cell r="A280" t="str">
            <v>稀有宝箱</v>
          </cell>
          <cell r="C280" t="str">
            <v>T2坦克</v>
          </cell>
        </row>
        <row r="281">
          <cell r="A281" t="str">
            <v>稀有宝箱</v>
          </cell>
          <cell r="C281" t="str">
            <v>T2坦克</v>
          </cell>
        </row>
        <row r="282">
          <cell r="A282" t="str">
            <v>稀有宝箱</v>
          </cell>
          <cell r="C282" t="str">
            <v>T2坦克</v>
          </cell>
        </row>
        <row r="283">
          <cell r="A283" t="str">
            <v>稀有宝箱</v>
          </cell>
          <cell r="C283" t="str">
            <v>T2坦克</v>
          </cell>
        </row>
        <row r="284">
          <cell r="A284" t="str">
            <v>稀有宝箱</v>
          </cell>
          <cell r="C284" t="str">
            <v>T2坦克</v>
          </cell>
        </row>
        <row r="285">
          <cell r="A285" t="str">
            <v>稀有宝箱</v>
          </cell>
          <cell r="C285" t="str">
            <v>T2坦克</v>
          </cell>
        </row>
        <row r="286">
          <cell r="A286" t="str">
            <v>稀有宝箱</v>
          </cell>
          <cell r="C286" t="str">
            <v>T3坦克</v>
          </cell>
        </row>
        <row r="287">
          <cell r="A287" t="str">
            <v>稀有宝箱</v>
          </cell>
          <cell r="C287" t="str">
            <v>T3坦克</v>
          </cell>
        </row>
        <row r="288">
          <cell r="A288" t="str">
            <v>稀有宝箱</v>
          </cell>
          <cell r="C288" t="str">
            <v>T3坦克</v>
          </cell>
        </row>
        <row r="289">
          <cell r="A289" t="str">
            <v>稀有宝箱</v>
          </cell>
          <cell r="C289" t="str">
            <v>T3坦克</v>
          </cell>
        </row>
        <row r="290">
          <cell r="A290" t="str">
            <v>稀有宝箱</v>
          </cell>
          <cell r="C290" t="str">
            <v>T3坦克</v>
          </cell>
        </row>
        <row r="291">
          <cell r="A291" t="str">
            <v>稀有宝箱</v>
          </cell>
          <cell r="C291" t="str">
            <v>T3坦克</v>
          </cell>
        </row>
        <row r="292">
          <cell r="A292" t="str">
            <v>稀有宝箱</v>
          </cell>
          <cell r="C292" t="str">
            <v>T3坦克</v>
          </cell>
        </row>
        <row r="293">
          <cell r="A293" t="str">
            <v>稀有宝箱</v>
          </cell>
          <cell r="C293" t="str">
            <v>T3坦克</v>
          </cell>
        </row>
        <row r="294">
          <cell r="A294" t="str">
            <v>稀有宝箱</v>
          </cell>
          <cell r="C294" t="str">
            <v>T1部件</v>
          </cell>
        </row>
        <row r="295">
          <cell r="A295" t="str">
            <v>稀有宝箱</v>
          </cell>
          <cell r="C295" t="str">
            <v>T1部件</v>
          </cell>
        </row>
        <row r="296">
          <cell r="A296" t="str">
            <v>稀有宝箱</v>
          </cell>
          <cell r="C296" t="str">
            <v>T1部件</v>
          </cell>
        </row>
        <row r="297">
          <cell r="A297" t="str">
            <v>稀有宝箱</v>
          </cell>
          <cell r="C297" t="str">
            <v>T1部件</v>
          </cell>
        </row>
        <row r="298">
          <cell r="A298" t="str">
            <v>稀有宝箱</v>
          </cell>
          <cell r="C298" t="str">
            <v>T1部件</v>
          </cell>
        </row>
        <row r="299">
          <cell r="A299" t="str">
            <v>稀有宝箱</v>
          </cell>
          <cell r="C299" t="str">
            <v>T1部件</v>
          </cell>
        </row>
        <row r="300">
          <cell r="A300" t="str">
            <v>稀有宝箱</v>
          </cell>
          <cell r="C300" t="str">
            <v>T1部件</v>
          </cell>
        </row>
        <row r="301">
          <cell r="A301" t="str">
            <v>稀有宝箱</v>
          </cell>
          <cell r="C301" t="str">
            <v>T1部件</v>
          </cell>
        </row>
        <row r="302">
          <cell r="A302" t="str">
            <v>稀有宝箱</v>
          </cell>
          <cell r="C302" t="str">
            <v>T1部件</v>
          </cell>
        </row>
        <row r="303">
          <cell r="A303" t="str">
            <v>稀有宝箱</v>
          </cell>
          <cell r="C303" t="str">
            <v>T1部件</v>
          </cell>
        </row>
        <row r="304">
          <cell r="A304" t="str">
            <v>稀有宝箱</v>
          </cell>
          <cell r="C304" t="str">
            <v>T1部件</v>
          </cell>
        </row>
        <row r="305">
          <cell r="A305" t="str">
            <v>稀有宝箱</v>
          </cell>
          <cell r="C305" t="str">
            <v>T1部件</v>
          </cell>
        </row>
        <row r="306">
          <cell r="A306" t="str">
            <v>稀有宝箱</v>
          </cell>
          <cell r="C306" t="str">
            <v>T1部件</v>
          </cell>
        </row>
        <row r="307">
          <cell r="A307" t="str">
            <v>稀有宝箱</v>
          </cell>
          <cell r="C307" t="str">
            <v>T1部件</v>
          </cell>
        </row>
        <row r="308">
          <cell r="A308" t="str">
            <v>稀有宝箱</v>
          </cell>
          <cell r="C308" t="str">
            <v>T1部件</v>
          </cell>
        </row>
        <row r="309">
          <cell r="A309" t="str">
            <v>稀有宝箱</v>
          </cell>
          <cell r="C309" t="str">
            <v>T1部件</v>
          </cell>
        </row>
        <row r="310">
          <cell r="A310" t="str">
            <v>稀有宝箱</v>
          </cell>
          <cell r="C310" t="str">
            <v>T1部件</v>
          </cell>
        </row>
        <row r="311">
          <cell r="A311" t="str">
            <v>稀有宝箱</v>
          </cell>
          <cell r="C311" t="str">
            <v>T1部件</v>
          </cell>
        </row>
        <row r="312">
          <cell r="A312" t="str">
            <v>稀有宝箱</v>
          </cell>
          <cell r="C312" t="str">
            <v>T2部件</v>
          </cell>
        </row>
        <row r="313">
          <cell r="A313" t="str">
            <v>稀有宝箱</v>
          </cell>
          <cell r="C313" t="str">
            <v>T2部件</v>
          </cell>
        </row>
        <row r="314">
          <cell r="A314" t="str">
            <v>稀有宝箱</v>
          </cell>
          <cell r="C314" t="str">
            <v>T2部件</v>
          </cell>
        </row>
        <row r="315">
          <cell r="A315" t="str">
            <v>稀有宝箱</v>
          </cell>
          <cell r="C315" t="str">
            <v>T2部件</v>
          </cell>
        </row>
        <row r="316">
          <cell r="A316" t="str">
            <v>稀有宝箱</v>
          </cell>
          <cell r="C316" t="str">
            <v>T2部件</v>
          </cell>
        </row>
        <row r="317">
          <cell r="A317" t="str">
            <v>稀有宝箱</v>
          </cell>
          <cell r="C317" t="str">
            <v>T2部件</v>
          </cell>
        </row>
        <row r="318">
          <cell r="A318" t="str">
            <v>稀有宝箱</v>
          </cell>
          <cell r="C318" t="str">
            <v>T2部件</v>
          </cell>
        </row>
        <row r="319">
          <cell r="A319" t="str">
            <v>稀有宝箱</v>
          </cell>
          <cell r="C319" t="str">
            <v>T2部件</v>
          </cell>
        </row>
        <row r="320">
          <cell r="A320" t="str">
            <v>稀有宝箱</v>
          </cell>
          <cell r="C320" t="str">
            <v>T2部件</v>
          </cell>
        </row>
        <row r="321">
          <cell r="A321" t="str">
            <v>稀有宝箱</v>
          </cell>
          <cell r="C321" t="str">
            <v>T2部件</v>
          </cell>
        </row>
        <row r="322">
          <cell r="A322" t="str">
            <v>稀有宝箱</v>
          </cell>
          <cell r="C322" t="str">
            <v>T2部件</v>
          </cell>
        </row>
        <row r="323">
          <cell r="A323" t="str">
            <v>稀有宝箱</v>
          </cell>
          <cell r="C323" t="str">
            <v>T2部件</v>
          </cell>
        </row>
        <row r="324">
          <cell r="A324" t="str">
            <v>稀有宝箱</v>
          </cell>
          <cell r="C324" t="str">
            <v>T2部件</v>
          </cell>
        </row>
        <row r="325">
          <cell r="A325" t="str">
            <v>稀有宝箱</v>
          </cell>
          <cell r="C325" t="str">
            <v>T2部件</v>
          </cell>
        </row>
        <row r="326">
          <cell r="A326" t="str">
            <v>稀有宝箱</v>
          </cell>
          <cell r="C326" t="str">
            <v>T2部件</v>
          </cell>
        </row>
        <row r="327">
          <cell r="A327" t="str">
            <v>稀有宝箱</v>
          </cell>
          <cell r="C327" t="str">
            <v>T2部件</v>
          </cell>
        </row>
        <row r="328">
          <cell r="A328" t="str">
            <v>稀有宝箱</v>
          </cell>
          <cell r="C328" t="str">
            <v>T2部件</v>
          </cell>
        </row>
        <row r="329">
          <cell r="A329" t="str">
            <v>稀有宝箱</v>
          </cell>
          <cell r="C329" t="str">
            <v>T2部件</v>
          </cell>
        </row>
        <row r="330">
          <cell r="A330" t="str">
            <v>稀有宝箱</v>
          </cell>
          <cell r="C330" t="str">
            <v>T3部件</v>
          </cell>
        </row>
        <row r="331">
          <cell r="A331" t="str">
            <v>稀有宝箱</v>
          </cell>
          <cell r="C331" t="str">
            <v>T3部件</v>
          </cell>
        </row>
        <row r="332">
          <cell r="A332" t="str">
            <v>稀有宝箱</v>
          </cell>
          <cell r="C332" t="str">
            <v>T3部件</v>
          </cell>
        </row>
        <row r="333">
          <cell r="A333" t="str">
            <v>稀有宝箱</v>
          </cell>
          <cell r="C333" t="str">
            <v>T3部件</v>
          </cell>
        </row>
        <row r="334">
          <cell r="A334" t="str">
            <v>稀有宝箱</v>
          </cell>
          <cell r="C334" t="str">
            <v>T3部件</v>
          </cell>
        </row>
        <row r="335">
          <cell r="A335" t="str">
            <v>稀有宝箱</v>
          </cell>
          <cell r="C335" t="str">
            <v>T3部件</v>
          </cell>
        </row>
        <row r="336">
          <cell r="A336" t="str">
            <v>稀有宝箱</v>
          </cell>
          <cell r="C336" t="str">
            <v>T3部件</v>
          </cell>
        </row>
        <row r="337">
          <cell r="A337" t="str">
            <v>稀有宝箱</v>
          </cell>
          <cell r="C337" t="str">
            <v>T3部件</v>
          </cell>
        </row>
        <row r="338">
          <cell r="A338" t="str">
            <v>稀有宝箱</v>
          </cell>
          <cell r="C338" t="str">
            <v>T3部件</v>
          </cell>
        </row>
        <row r="339">
          <cell r="A339" t="str">
            <v>稀有宝箱</v>
          </cell>
          <cell r="C339" t="str">
            <v>T3部件</v>
          </cell>
        </row>
        <row r="340">
          <cell r="A340" t="str">
            <v>稀有宝箱</v>
          </cell>
          <cell r="C340" t="str">
            <v>T3部件</v>
          </cell>
        </row>
        <row r="341">
          <cell r="A341" t="str">
            <v>稀有宝箱</v>
          </cell>
          <cell r="C341" t="str">
            <v>T3部件</v>
          </cell>
        </row>
        <row r="342">
          <cell r="A342" t="str">
            <v>稀有宝箱</v>
          </cell>
          <cell r="C342" t="str">
            <v>T3部件</v>
          </cell>
        </row>
        <row r="343">
          <cell r="A343" t="str">
            <v>稀有宝箱</v>
          </cell>
          <cell r="C343" t="str">
            <v>T3部件</v>
          </cell>
        </row>
        <row r="344">
          <cell r="A344" t="str">
            <v>稀有宝箱</v>
          </cell>
          <cell r="C344" t="str">
            <v>T3部件</v>
          </cell>
        </row>
        <row r="345">
          <cell r="A345" t="str">
            <v>稀有宝箱</v>
          </cell>
          <cell r="C345" t="str">
            <v>T3部件</v>
          </cell>
        </row>
        <row r="346">
          <cell r="A346" t="str">
            <v>稀有宝箱</v>
          </cell>
          <cell r="C346" t="str">
            <v>T3部件</v>
          </cell>
        </row>
        <row r="347">
          <cell r="A347" t="str">
            <v>稀有宝箱</v>
          </cell>
          <cell r="C347" t="str">
            <v>T3部件</v>
          </cell>
        </row>
        <row r="348">
          <cell r="A348" t="str">
            <v>稀有宝箱</v>
          </cell>
          <cell r="C348" t="str">
            <v>T4部件</v>
          </cell>
        </row>
        <row r="349">
          <cell r="A349" t="str">
            <v>稀有宝箱</v>
          </cell>
          <cell r="C349" t="str">
            <v>T4部件</v>
          </cell>
        </row>
        <row r="350">
          <cell r="A350" t="str">
            <v>碎片宝箱</v>
          </cell>
          <cell r="C350" t="str">
            <v>T1碎片</v>
          </cell>
        </row>
        <row r="351">
          <cell r="A351" t="str">
            <v>碎片宝箱</v>
          </cell>
          <cell r="C351" t="str">
            <v>T1碎片</v>
          </cell>
        </row>
        <row r="352">
          <cell r="A352" t="str">
            <v>碎片宝箱</v>
          </cell>
          <cell r="C352" t="str">
            <v>T1碎片</v>
          </cell>
        </row>
        <row r="353">
          <cell r="A353" t="str">
            <v>碎片宝箱</v>
          </cell>
          <cell r="C353" t="str">
            <v>T2碎片</v>
          </cell>
        </row>
        <row r="354">
          <cell r="A354" t="str">
            <v>碎片宝箱</v>
          </cell>
          <cell r="C354" t="str">
            <v>T2碎片</v>
          </cell>
        </row>
        <row r="355">
          <cell r="A355" t="str">
            <v>碎片宝箱</v>
          </cell>
          <cell r="C355" t="str">
            <v>T2碎片</v>
          </cell>
        </row>
        <row r="356">
          <cell r="A356" t="str">
            <v>碎片宝箱</v>
          </cell>
          <cell r="C356" t="str">
            <v>T2碎片</v>
          </cell>
        </row>
        <row r="357">
          <cell r="A357" t="str">
            <v>碎片宝箱</v>
          </cell>
          <cell r="C357" t="str">
            <v>T2碎片</v>
          </cell>
        </row>
        <row r="358">
          <cell r="A358" t="str">
            <v>碎片宝箱</v>
          </cell>
          <cell r="C358" t="str">
            <v>T2碎片</v>
          </cell>
        </row>
        <row r="359">
          <cell r="A359" t="str">
            <v>碎片宝箱</v>
          </cell>
          <cell r="C359" t="str">
            <v>T3碎片</v>
          </cell>
        </row>
        <row r="360">
          <cell r="A360" t="str">
            <v>碎片宝箱</v>
          </cell>
          <cell r="C360" t="str">
            <v>T3碎片</v>
          </cell>
        </row>
        <row r="361">
          <cell r="A361" t="str">
            <v>碎片宝箱</v>
          </cell>
          <cell r="C361" t="str">
            <v>T3碎片</v>
          </cell>
        </row>
        <row r="362">
          <cell r="A362" t="str">
            <v>碎片宝箱</v>
          </cell>
          <cell r="C362" t="str">
            <v>T3碎片</v>
          </cell>
        </row>
        <row r="363">
          <cell r="A363" t="str">
            <v>碎片宝箱</v>
          </cell>
          <cell r="C363" t="str">
            <v>T3碎片</v>
          </cell>
        </row>
        <row r="364">
          <cell r="A364" t="str">
            <v>碎片宝箱</v>
          </cell>
          <cell r="C364" t="str">
            <v>T3碎片</v>
          </cell>
        </row>
        <row r="365">
          <cell r="A365" t="str">
            <v>碎片宝箱</v>
          </cell>
          <cell r="C365" t="str">
            <v>T3碎片</v>
          </cell>
        </row>
        <row r="366">
          <cell r="A366" t="str">
            <v>碎片宝箱</v>
          </cell>
          <cell r="C366" t="str">
            <v>T3碎片</v>
          </cell>
        </row>
        <row r="367">
          <cell r="A367" t="str">
            <v>碎片宝箱</v>
          </cell>
          <cell r="C367" t="str">
            <v>T2坦克</v>
          </cell>
        </row>
        <row r="368">
          <cell r="A368" t="str">
            <v>碎片宝箱</v>
          </cell>
          <cell r="C368" t="str">
            <v>T2坦克</v>
          </cell>
        </row>
        <row r="369">
          <cell r="A369" t="str">
            <v>碎片宝箱</v>
          </cell>
          <cell r="C369" t="str">
            <v>T2坦克</v>
          </cell>
        </row>
        <row r="370">
          <cell r="A370" t="str">
            <v>碎片宝箱</v>
          </cell>
          <cell r="C370" t="str">
            <v>T2坦克</v>
          </cell>
        </row>
        <row r="371">
          <cell r="A371" t="str">
            <v>碎片宝箱</v>
          </cell>
          <cell r="C371" t="str">
            <v>T2坦克</v>
          </cell>
        </row>
        <row r="372">
          <cell r="A372" t="str">
            <v>碎片宝箱</v>
          </cell>
          <cell r="C372" t="str">
            <v>T2坦克</v>
          </cell>
        </row>
        <row r="373">
          <cell r="A373" t="str">
            <v>碎片宝箱</v>
          </cell>
          <cell r="C373" t="str">
            <v>T3坦克</v>
          </cell>
        </row>
        <row r="374">
          <cell r="A374" t="str">
            <v>碎片宝箱</v>
          </cell>
          <cell r="C374" t="str">
            <v>T3坦克</v>
          </cell>
        </row>
        <row r="375">
          <cell r="A375" t="str">
            <v>碎片宝箱</v>
          </cell>
          <cell r="C375" t="str">
            <v>T3坦克</v>
          </cell>
        </row>
        <row r="376">
          <cell r="A376" t="str">
            <v>碎片宝箱</v>
          </cell>
          <cell r="C376" t="str">
            <v>T3坦克</v>
          </cell>
        </row>
        <row r="377">
          <cell r="A377" t="str">
            <v>碎片宝箱</v>
          </cell>
          <cell r="C377" t="str">
            <v>T3坦克</v>
          </cell>
        </row>
        <row r="378">
          <cell r="A378" t="str">
            <v>碎片宝箱</v>
          </cell>
          <cell r="C378" t="str">
            <v>T3坦克</v>
          </cell>
        </row>
        <row r="379">
          <cell r="A379" t="str">
            <v>碎片宝箱</v>
          </cell>
          <cell r="C379" t="str">
            <v>T3坦克</v>
          </cell>
        </row>
        <row r="380">
          <cell r="A380" t="str">
            <v>碎片宝箱</v>
          </cell>
          <cell r="C380" t="str">
            <v>T3坦克</v>
          </cell>
        </row>
        <row r="381">
          <cell r="A381" t="str">
            <v>碎片宝箱</v>
          </cell>
          <cell r="C381" t="str">
            <v>T1部件</v>
          </cell>
        </row>
        <row r="382">
          <cell r="A382" t="str">
            <v>碎片宝箱</v>
          </cell>
          <cell r="C382" t="str">
            <v>T1部件</v>
          </cell>
        </row>
        <row r="383">
          <cell r="A383" t="str">
            <v>碎片宝箱</v>
          </cell>
          <cell r="C383" t="str">
            <v>T1部件</v>
          </cell>
        </row>
        <row r="384">
          <cell r="A384" t="str">
            <v>碎片宝箱</v>
          </cell>
          <cell r="C384" t="str">
            <v>T1部件</v>
          </cell>
        </row>
        <row r="385">
          <cell r="A385" t="str">
            <v>碎片宝箱</v>
          </cell>
          <cell r="C385" t="str">
            <v>T1部件</v>
          </cell>
        </row>
        <row r="386">
          <cell r="A386" t="str">
            <v>碎片宝箱</v>
          </cell>
          <cell r="C386" t="str">
            <v>T1部件</v>
          </cell>
        </row>
        <row r="387">
          <cell r="A387" t="str">
            <v>碎片宝箱</v>
          </cell>
          <cell r="C387" t="str">
            <v>T1部件</v>
          </cell>
        </row>
        <row r="388">
          <cell r="A388" t="str">
            <v>碎片宝箱</v>
          </cell>
          <cell r="C388" t="str">
            <v>T1部件</v>
          </cell>
        </row>
        <row r="389">
          <cell r="A389" t="str">
            <v>碎片宝箱</v>
          </cell>
          <cell r="C389" t="str">
            <v>T1部件</v>
          </cell>
        </row>
        <row r="390">
          <cell r="A390" t="str">
            <v>碎片宝箱</v>
          </cell>
          <cell r="C390" t="str">
            <v>T1部件</v>
          </cell>
        </row>
        <row r="391">
          <cell r="A391" t="str">
            <v>碎片宝箱</v>
          </cell>
          <cell r="C391" t="str">
            <v>T1部件</v>
          </cell>
        </row>
        <row r="392">
          <cell r="A392" t="str">
            <v>碎片宝箱</v>
          </cell>
          <cell r="C392" t="str">
            <v>T1部件</v>
          </cell>
        </row>
        <row r="393">
          <cell r="A393" t="str">
            <v>碎片宝箱</v>
          </cell>
          <cell r="C393" t="str">
            <v>T1部件</v>
          </cell>
        </row>
        <row r="394">
          <cell r="A394" t="str">
            <v>碎片宝箱</v>
          </cell>
          <cell r="C394" t="str">
            <v>T1部件</v>
          </cell>
        </row>
        <row r="395">
          <cell r="A395" t="str">
            <v>碎片宝箱</v>
          </cell>
          <cell r="C395" t="str">
            <v>T1部件</v>
          </cell>
        </row>
        <row r="396">
          <cell r="A396" t="str">
            <v>碎片宝箱</v>
          </cell>
          <cell r="C396" t="str">
            <v>T1部件</v>
          </cell>
        </row>
        <row r="397">
          <cell r="A397" t="str">
            <v>碎片宝箱</v>
          </cell>
          <cell r="C397" t="str">
            <v>T1部件</v>
          </cell>
        </row>
        <row r="398">
          <cell r="A398" t="str">
            <v>碎片宝箱</v>
          </cell>
          <cell r="C398" t="str">
            <v>T1部件</v>
          </cell>
        </row>
        <row r="399">
          <cell r="A399" t="str">
            <v>碎片宝箱</v>
          </cell>
          <cell r="C399" t="str">
            <v>T2部件</v>
          </cell>
        </row>
        <row r="400">
          <cell r="A400" t="str">
            <v>碎片宝箱</v>
          </cell>
          <cell r="C400" t="str">
            <v>T2部件</v>
          </cell>
        </row>
        <row r="401">
          <cell r="A401" t="str">
            <v>碎片宝箱</v>
          </cell>
          <cell r="C401" t="str">
            <v>T2部件</v>
          </cell>
        </row>
        <row r="402">
          <cell r="A402" t="str">
            <v>碎片宝箱</v>
          </cell>
          <cell r="C402" t="str">
            <v>T2部件</v>
          </cell>
        </row>
        <row r="403">
          <cell r="A403" t="str">
            <v>碎片宝箱</v>
          </cell>
          <cell r="C403" t="str">
            <v>T2部件</v>
          </cell>
        </row>
        <row r="404">
          <cell r="A404" t="str">
            <v>碎片宝箱</v>
          </cell>
          <cell r="C404" t="str">
            <v>T2部件</v>
          </cell>
        </row>
        <row r="405">
          <cell r="A405" t="str">
            <v>碎片宝箱</v>
          </cell>
          <cell r="C405" t="str">
            <v>T2部件</v>
          </cell>
        </row>
        <row r="406">
          <cell r="A406" t="str">
            <v>碎片宝箱</v>
          </cell>
          <cell r="C406" t="str">
            <v>T2部件</v>
          </cell>
        </row>
        <row r="407">
          <cell r="A407" t="str">
            <v>碎片宝箱</v>
          </cell>
          <cell r="C407" t="str">
            <v>T2部件</v>
          </cell>
        </row>
        <row r="408">
          <cell r="A408" t="str">
            <v>碎片宝箱</v>
          </cell>
          <cell r="C408" t="str">
            <v>T2部件</v>
          </cell>
        </row>
        <row r="409">
          <cell r="A409" t="str">
            <v>碎片宝箱</v>
          </cell>
          <cell r="C409" t="str">
            <v>T2部件</v>
          </cell>
        </row>
        <row r="410">
          <cell r="A410" t="str">
            <v>碎片宝箱</v>
          </cell>
          <cell r="C410" t="str">
            <v>T2部件</v>
          </cell>
        </row>
        <row r="411">
          <cell r="A411" t="str">
            <v>碎片宝箱</v>
          </cell>
          <cell r="C411" t="str">
            <v>T2部件</v>
          </cell>
        </row>
        <row r="412">
          <cell r="A412" t="str">
            <v>碎片宝箱</v>
          </cell>
          <cell r="C412" t="str">
            <v>T2部件</v>
          </cell>
        </row>
        <row r="413">
          <cell r="A413" t="str">
            <v>碎片宝箱</v>
          </cell>
          <cell r="C413" t="str">
            <v>T2部件</v>
          </cell>
        </row>
        <row r="414">
          <cell r="A414" t="str">
            <v>碎片宝箱</v>
          </cell>
          <cell r="C414" t="str">
            <v>T2部件</v>
          </cell>
        </row>
        <row r="415">
          <cell r="A415" t="str">
            <v>碎片宝箱</v>
          </cell>
          <cell r="C415" t="str">
            <v>T2部件</v>
          </cell>
        </row>
        <row r="416">
          <cell r="A416" t="str">
            <v>碎片宝箱</v>
          </cell>
          <cell r="C416" t="str">
            <v>T2部件</v>
          </cell>
        </row>
        <row r="417">
          <cell r="A417" t="str">
            <v>碎片宝箱</v>
          </cell>
          <cell r="C417" t="str">
            <v>T3部件</v>
          </cell>
        </row>
        <row r="418">
          <cell r="A418" t="str">
            <v>碎片宝箱</v>
          </cell>
          <cell r="C418" t="str">
            <v>T3部件</v>
          </cell>
        </row>
        <row r="419">
          <cell r="A419" t="str">
            <v>碎片宝箱</v>
          </cell>
          <cell r="C419" t="str">
            <v>T3部件</v>
          </cell>
        </row>
        <row r="420">
          <cell r="A420" t="str">
            <v>碎片宝箱</v>
          </cell>
          <cell r="C420" t="str">
            <v>T3部件</v>
          </cell>
        </row>
        <row r="421">
          <cell r="A421" t="str">
            <v>碎片宝箱</v>
          </cell>
          <cell r="C421" t="str">
            <v>T3部件</v>
          </cell>
        </row>
        <row r="422">
          <cell r="A422" t="str">
            <v>碎片宝箱</v>
          </cell>
          <cell r="C422" t="str">
            <v>T3部件</v>
          </cell>
        </row>
        <row r="423">
          <cell r="A423" t="str">
            <v>碎片宝箱</v>
          </cell>
          <cell r="C423" t="str">
            <v>T3部件</v>
          </cell>
        </row>
        <row r="424">
          <cell r="A424" t="str">
            <v>碎片宝箱</v>
          </cell>
          <cell r="C424" t="str">
            <v>T3部件</v>
          </cell>
        </row>
        <row r="425">
          <cell r="A425" t="str">
            <v>碎片宝箱</v>
          </cell>
          <cell r="C425" t="str">
            <v>T3部件</v>
          </cell>
        </row>
        <row r="426">
          <cell r="A426" t="str">
            <v>碎片宝箱</v>
          </cell>
          <cell r="C426" t="str">
            <v>T3部件</v>
          </cell>
        </row>
        <row r="427">
          <cell r="A427" t="str">
            <v>碎片宝箱</v>
          </cell>
          <cell r="C427" t="str">
            <v>T3部件</v>
          </cell>
        </row>
        <row r="428">
          <cell r="A428" t="str">
            <v>碎片宝箱</v>
          </cell>
          <cell r="C428" t="str">
            <v>T3部件</v>
          </cell>
        </row>
        <row r="429">
          <cell r="A429" t="str">
            <v>碎片宝箱</v>
          </cell>
          <cell r="C429" t="str">
            <v>T3部件</v>
          </cell>
        </row>
        <row r="430">
          <cell r="A430" t="str">
            <v>碎片宝箱</v>
          </cell>
          <cell r="C430" t="str">
            <v>T3部件</v>
          </cell>
        </row>
        <row r="431">
          <cell r="A431" t="str">
            <v>碎片宝箱</v>
          </cell>
          <cell r="C431" t="str">
            <v>T3部件</v>
          </cell>
        </row>
        <row r="432">
          <cell r="A432" t="str">
            <v>碎片宝箱</v>
          </cell>
          <cell r="C432" t="str">
            <v>T3部件</v>
          </cell>
        </row>
        <row r="433">
          <cell r="A433" t="str">
            <v>碎片宝箱</v>
          </cell>
          <cell r="C433" t="str">
            <v>T3部件</v>
          </cell>
        </row>
        <row r="434">
          <cell r="A434" t="str">
            <v>碎片宝箱</v>
          </cell>
          <cell r="C434" t="str">
            <v>T3部件</v>
          </cell>
        </row>
        <row r="435">
          <cell r="A435" t="str">
            <v>碎片宝箱</v>
          </cell>
          <cell r="C435" t="str">
            <v>T4部件</v>
          </cell>
        </row>
        <row r="436">
          <cell r="A436" t="str">
            <v>碎片宝箱</v>
          </cell>
          <cell r="C436" t="str">
            <v>T4部件</v>
          </cell>
        </row>
        <row r="437">
          <cell r="A437" t="str">
            <v>活跃小箱</v>
          </cell>
          <cell r="C437" t="str">
            <v>T1碎片</v>
          </cell>
        </row>
        <row r="438">
          <cell r="A438" t="str">
            <v>活跃小箱</v>
          </cell>
          <cell r="C438" t="str">
            <v>T1碎片</v>
          </cell>
        </row>
        <row r="439">
          <cell r="A439" t="str">
            <v>活跃小箱</v>
          </cell>
          <cell r="C439" t="str">
            <v>T1碎片</v>
          </cell>
        </row>
        <row r="440">
          <cell r="A440" t="str">
            <v>活跃小箱</v>
          </cell>
          <cell r="C440" t="str">
            <v>T2碎片</v>
          </cell>
        </row>
        <row r="441">
          <cell r="A441" t="str">
            <v>活跃小箱</v>
          </cell>
          <cell r="C441" t="str">
            <v>T2碎片</v>
          </cell>
        </row>
        <row r="442">
          <cell r="A442" t="str">
            <v>活跃小箱</v>
          </cell>
          <cell r="C442" t="str">
            <v>T2碎片</v>
          </cell>
        </row>
        <row r="443">
          <cell r="A443" t="str">
            <v>活跃小箱</v>
          </cell>
          <cell r="C443" t="str">
            <v>T2碎片</v>
          </cell>
        </row>
        <row r="444">
          <cell r="A444" t="str">
            <v>活跃小箱</v>
          </cell>
          <cell r="C444" t="str">
            <v>T2碎片</v>
          </cell>
        </row>
        <row r="445">
          <cell r="A445" t="str">
            <v>活跃小箱</v>
          </cell>
          <cell r="C445" t="str">
            <v>T2碎片</v>
          </cell>
        </row>
        <row r="446">
          <cell r="A446" t="str">
            <v>活跃小箱</v>
          </cell>
          <cell r="C446" t="str">
            <v>T3碎片</v>
          </cell>
        </row>
        <row r="447">
          <cell r="A447" t="str">
            <v>活跃小箱</v>
          </cell>
          <cell r="C447" t="str">
            <v>T3碎片</v>
          </cell>
        </row>
        <row r="448">
          <cell r="A448" t="str">
            <v>活跃小箱</v>
          </cell>
          <cell r="C448" t="str">
            <v>T3碎片</v>
          </cell>
        </row>
        <row r="449">
          <cell r="A449" t="str">
            <v>活跃小箱</v>
          </cell>
          <cell r="C449" t="str">
            <v>T3碎片</v>
          </cell>
        </row>
        <row r="450">
          <cell r="A450" t="str">
            <v>活跃小箱</v>
          </cell>
          <cell r="C450" t="str">
            <v>T3碎片</v>
          </cell>
        </row>
        <row r="451">
          <cell r="A451" t="str">
            <v>活跃小箱</v>
          </cell>
          <cell r="C451" t="str">
            <v>T3碎片</v>
          </cell>
        </row>
        <row r="452">
          <cell r="A452" t="str">
            <v>活跃小箱</v>
          </cell>
          <cell r="C452" t="str">
            <v>T3碎片</v>
          </cell>
        </row>
        <row r="453">
          <cell r="A453" t="str">
            <v>活跃小箱</v>
          </cell>
          <cell r="C453" t="str">
            <v>T3碎片</v>
          </cell>
        </row>
        <row r="454">
          <cell r="A454" t="str">
            <v>活跃小箱</v>
          </cell>
          <cell r="C454" t="str">
            <v>T2坦克</v>
          </cell>
        </row>
        <row r="455">
          <cell r="A455" t="str">
            <v>活跃小箱</v>
          </cell>
          <cell r="C455" t="str">
            <v>T2坦克</v>
          </cell>
        </row>
        <row r="456">
          <cell r="A456" t="str">
            <v>活跃小箱</v>
          </cell>
          <cell r="C456" t="str">
            <v>T2坦克</v>
          </cell>
        </row>
        <row r="457">
          <cell r="A457" t="str">
            <v>活跃小箱</v>
          </cell>
          <cell r="C457" t="str">
            <v>T2坦克</v>
          </cell>
        </row>
        <row r="458">
          <cell r="A458" t="str">
            <v>活跃小箱</v>
          </cell>
          <cell r="C458" t="str">
            <v>T2坦克</v>
          </cell>
        </row>
        <row r="459">
          <cell r="A459" t="str">
            <v>活跃小箱</v>
          </cell>
          <cell r="C459" t="str">
            <v>T2坦克</v>
          </cell>
        </row>
        <row r="460">
          <cell r="A460" t="str">
            <v>活跃小箱</v>
          </cell>
          <cell r="C460" t="str">
            <v>T3坦克</v>
          </cell>
        </row>
        <row r="461">
          <cell r="A461" t="str">
            <v>活跃小箱</v>
          </cell>
          <cell r="C461" t="str">
            <v>T3坦克</v>
          </cell>
        </row>
        <row r="462">
          <cell r="A462" t="str">
            <v>活跃小箱</v>
          </cell>
          <cell r="C462" t="str">
            <v>T3坦克</v>
          </cell>
        </row>
        <row r="463">
          <cell r="A463" t="str">
            <v>活跃小箱</v>
          </cell>
          <cell r="C463" t="str">
            <v>T3坦克</v>
          </cell>
        </row>
        <row r="464">
          <cell r="A464" t="str">
            <v>活跃小箱</v>
          </cell>
          <cell r="C464" t="str">
            <v>T3坦克</v>
          </cell>
        </row>
        <row r="465">
          <cell r="A465" t="str">
            <v>活跃小箱</v>
          </cell>
          <cell r="C465" t="str">
            <v>T3坦克</v>
          </cell>
        </row>
        <row r="466">
          <cell r="A466" t="str">
            <v>活跃小箱</v>
          </cell>
          <cell r="C466" t="str">
            <v>T3坦克</v>
          </cell>
        </row>
        <row r="467">
          <cell r="A467" t="str">
            <v>活跃小箱</v>
          </cell>
          <cell r="C467" t="str">
            <v>T3坦克</v>
          </cell>
        </row>
        <row r="468">
          <cell r="A468" t="str">
            <v>活跃小箱</v>
          </cell>
          <cell r="C468" t="str">
            <v>T1部件</v>
          </cell>
        </row>
        <row r="469">
          <cell r="A469" t="str">
            <v>活跃小箱</v>
          </cell>
          <cell r="C469" t="str">
            <v>T1部件</v>
          </cell>
        </row>
        <row r="470">
          <cell r="A470" t="str">
            <v>活跃小箱</v>
          </cell>
          <cell r="C470" t="str">
            <v>T1部件</v>
          </cell>
        </row>
        <row r="471">
          <cell r="A471" t="str">
            <v>活跃小箱</v>
          </cell>
          <cell r="C471" t="str">
            <v>T1部件</v>
          </cell>
        </row>
        <row r="472">
          <cell r="A472" t="str">
            <v>活跃小箱</v>
          </cell>
          <cell r="C472" t="str">
            <v>T1部件</v>
          </cell>
        </row>
        <row r="473">
          <cell r="A473" t="str">
            <v>活跃小箱</v>
          </cell>
          <cell r="C473" t="str">
            <v>T1部件</v>
          </cell>
        </row>
        <row r="474">
          <cell r="A474" t="str">
            <v>活跃小箱</v>
          </cell>
          <cell r="C474" t="str">
            <v>T1部件</v>
          </cell>
        </row>
        <row r="475">
          <cell r="A475" t="str">
            <v>活跃小箱</v>
          </cell>
          <cell r="C475" t="str">
            <v>T1部件</v>
          </cell>
        </row>
        <row r="476">
          <cell r="A476" t="str">
            <v>活跃小箱</v>
          </cell>
          <cell r="C476" t="str">
            <v>T1部件</v>
          </cell>
        </row>
        <row r="477">
          <cell r="A477" t="str">
            <v>活跃小箱</v>
          </cell>
          <cell r="C477" t="str">
            <v>T1部件</v>
          </cell>
        </row>
        <row r="478">
          <cell r="A478" t="str">
            <v>活跃小箱</v>
          </cell>
          <cell r="C478" t="str">
            <v>T1部件</v>
          </cell>
        </row>
        <row r="479">
          <cell r="A479" t="str">
            <v>活跃小箱</v>
          </cell>
          <cell r="C479" t="str">
            <v>T1部件</v>
          </cell>
        </row>
        <row r="480">
          <cell r="A480" t="str">
            <v>活跃小箱</v>
          </cell>
          <cell r="C480" t="str">
            <v>T1部件</v>
          </cell>
        </row>
        <row r="481">
          <cell r="A481" t="str">
            <v>活跃小箱</v>
          </cell>
          <cell r="C481" t="str">
            <v>T1部件</v>
          </cell>
        </row>
        <row r="482">
          <cell r="A482" t="str">
            <v>活跃小箱</v>
          </cell>
          <cell r="C482" t="str">
            <v>T1部件</v>
          </cell>
        </row>
        <row r="483">
          <cell r="A483" t="str">
            <v>活跃小箱</v>
          </cell>
          <cell r="C483" t="str">
            <v>T1部件</v>
          </cell>
        </row>
        <row r="484">
          <cell r="A484" t="str">
            <v>活跃小箱</v>
          </cell>
          <cell r="C484" t="str">
            <v>T1部件</v>
          </cell>
        </row>
        <row r="485">
          <cell r="A485" t="str">
            <v>活跃小箱</v>
          </cell>
          <cell r="C485" t="str">
            <v>T1部件</v>
          </cell>
        </row>
        <row r="486">
          <cell r="A486" t="str">
            <v>活跃小箱</v>
          </cell>
          <cell r="C486" t="str">
            <v>T2部件</v>
          </cell>
        </row>
        <row r="487">
          <cell r="A487" t="str">
            <v>活跃小箱</v>
          </cell>
          <cell r="C487" t="str">
            <v>T2部件</v>
          </cell>
        </row>
        <row r="488">
          <cell r="A488" t="str">
            <v>活跃小箱</v>
          </cell>
          <cell r="C488" t="str">
            <v>T2部件</v>
          </cell>
        </row>
        <row r="489">
          <cell r="A489" t="str">
            <v>活跃小箱</v>
          </cell>
          <cell r="C489" t="str">
            <v>T2部件</v>
          </cell>
        </row>
        <row r="490">
          <cell r="A490" t="str">
            <v>活跃小箱</v>
          </cell>
          <cell r="C490" t="str">
            <v>T2部件</v>
          </cell>
        </row>
        <row r="491">
          <cell r="A491" t="str">
            <v>活跃小箱</v>
          </cell>
          <cell r="C491" t="str">
            <v>T2部件</v>
          </cell>
        </row>
        <row r="492">
          <cell r="A492" t="str">
            <v>活跃小箱</v>
          </cell>
          <cell r="C492" t="str">
            <v>T2部件</v>
          </cell>
        </row>
        <row r="493">
          <cell r="A493" t="str">
            <v>活跃小箱</v>
          </cell>
          <cell r="C493" t="str">
            <v>T2部件</v>
          </cell>
        </row>
        <row r="494">
          <cell r="A494" t="str">
            <v>活跃小箱</v>
          </cell>
          <cell r="C494" t="str">
            <v>T2部件</v>
          </cell>
        </row>
        <row r="495">
          <cell r="A495" t="str">
            <v>活跃小箱</v>
          </cell>
          <cell r="C495" t="str">
            <v>T2部件</v>
          </cell>
        </row>
        <row r="496">
          <cell r="A496" t="str">
            <v>活跃小箱</v>
          </cell>
          <cell r="C496" t="str">
            <v>T2部件</v>
          </cell>
        </row>
        <row r="497">
          <cell r="A497" t="str">
            <v>活跃小箱</v>
          </cell>
          <cell r="C497" t="str">
            <v>T2部件</v>
          </cell>
        </row>
        <row r="498">
          <cell r="A498" t="str">
            <v>活跃小箱</v>
          </cell>
          <cell r="C498" t="str">
            <v>T2部件</v>
          </cell>
        </row>
        <row r="499">
          <cell r="A499" t="str">
            <v>活跃小箱</v>
          </cell>
          <cell r="C499" t="str">
            <v>T2部件</v>
          </cell>
        </row>
        <row r="500">
          <cell r="A500" t="str">
            <v>活跃小箱</v>
          </cell>
          <cell r="C500" t="str">
            <v>T2部件</v>
          </cell>
        </row>
        <row r="501">
          <cell r="A501" t="str">
            <v>活跃小箱</v>
          </cell>
          <cell r="C501" t="str">
            <v>T2部件</v>
          </cell>
        </row>
        <row r="502">
          <cell r="A502" t="str">
            <v>活跃小箱</v>
          </cell>
          <cell r="C502" t="str">
            <v>T2部件</v>
          </cell>
        </row>
        <row r="503">
          <cell r="A503" t="str">
            <v>活跃小箱</v>
          </cell>
          <cell r="C503" t="str">
            <v>T2部件</v>
          </cell>
        </row>
        <row r="504">
          <cell r="A504" t="str">
            <v>活跃小箱</v>
          </cell>
          <cell r="C504" t="str">
            <v>T3部件</v>
          </cell>
        </row>
        <row r="505">
          <cell r="A505" t="str">
            <v>活跃小箱</v>
          </cell>
          <cell r="C505" t="str">
            <v>T3部件</v>
          </cell>
        </row>
        <row r="506">
          <cell r="A506" t="str">
            <v>活跃小箱</v>
          </cell>
          <cell r="C506" t="str">
            <v>T3部件</v>
          </cell>
        </row>
        <row r="507">
          <cell r="A507" t="str">
            <v>活跃小箱</v>
          </cell>
          <cell r="C507" t="str">
            <v>T3部件</v>
          </cell>
        </row>
        <row r="508">
          <cell r="A508" t="str">
            <v>活跃小箱</v>
          </cell>
          <cell r="C508" t="str">
            <v>T3部件</v>
          </cell>
        </row>
        <row r="509">
          <cell r="A509" t="str">
            <v>活跃小箱</v>
          </cell>
          <cell r="C509" t="str">
            <v>T3部件</v>
          </cell>
        </row>
        <row r="510">
          <cell r="A510" t="str">
            <v>活跃小箱</v>
          </cell>
          <cell r="C510" t="str">
            <v>T3部件</v>
          </cell>
        </row>
        <row r="511">
          <cell r="A511" t="str">
            <v>活跃小箱</v>
          </cell>
          <cell r="C511" t="str">
            <v>T3部件</v>
          </cell>
        </row>
        <row r="512">
          <cell r="A512" t="str">
            <v>活跃小箱</v>
          </cell>
          <cell r="C512" t="str">
            <v>T3部件</v>
          </cell>
        </row>
        <row r="513">
          <cell r="A513" t="str">
            <v>活跃小箱</v>
          </cell>
          <cell r="C513" t="str">
            <v>T3部件</v>
          </cell>
        </row>
        <row r="514">
          <cell r="A514" t="str">
            <v>活跃小箱</v>
          </cell>
          <cell r="C514" t="str">
            <v>T3部件</v>
          </cell>
        </row>
        <row r="515">
          <cell r="A515" t="str">
            <v>活跃小箱</v>
          </cell>
          <cell r="C515" t="str">
            <v>T3部件</v>
          </cell>
        </row>
        <row r="516">
          <cell r="A516" t="str">
            <v>活跃小箱</v>
          </cell>
          <cell r="C516" t="str">
            <v>T3部件</v>
          </cell>
        </row>
        <row r="517">
          <cell r="A517" t="str">
            <v>活跃小箱</v>
          </cell>
          <cell r="C517" t="str">
            <v>T3部件</v>
          </cell>
        </row>
        <row r="518">
          <cell r="A518" t="str">
            <v>活跃小箱</v>
          </cell>
          <cell r="C518" t="str">
            <v>T3部件</v>
          </cell>
        </row>
        <row r="519">
          <cell r="A519" t="str">
            <v>活跃小箱</v>
          </cell>
          <cell r="C519" t="str">
            <v>T3部件</v>
          </cell>
        </row>
        <row r="520">
          <cell r="A520" t="str">
            <v>活跃小箱</v>
          </cell>
          <cell r="C520" t="str">
            <v>T3部件</v>
          </cell>
        </row>
        <row r="521">
          <cell r="A521" t="str">
            <v>活跃小箱</v>
          </cell>
          <cell r="C521" t="str">
            <v>T3部件</v>
          </cell>
        </row>
        <row r="522">
          <cell r="A522" t="str">
            <v>活跃小箱</v>
          </cell>
          <cell r="C522" t="str">
            <v>T4部件</v>
          </cell>
        </row>
        <row r="523">
          <cell r="A523" t="str">
            <v>活跃小箱</v>
          </cell>
          <cell r="C523" t="str">
            <v>T4部件</v>
          </cell>
        </row>
        <row r="524">
          <cell r="A524" t="str">
            <v>活跃中箱</v>
          </cell>
          <cell r="C524" t="str">
            <v>T1碎片</v>
          </cell>
        </row>
        <row r="525">
          <cell r="A525" t="str">
            <v>活跃中箱</v>
          </cell>
          <cell r="C525" t="str">
            <v>T1碎片</v>
          </cell>
        </row>
        <row r="526">
          <cell r="A526" t="str">
            <v>活跃中箱</v>
          </cell>
          <cell r="C526" t="str">
            <v>T1碎片</v>
          </cell>
        </row>
        <row r="527">
          <cell r="A527" t="str">
            <v>活跃中箱</v>
          </cell>
          <cell r="C527" t="str">
            <v>T2碎片</v>
          </cell>
        </row>
        <row r="528">
          <cell r="A528" t="str">
            <v>活跃中箱</v>
          </cell>
          <cell r="C528" t="str">
            <v>T2碎片</v>
          </cell>
        </row>
        <row r="529">
          <cell r="A529" t="str">
            <v>活跃中箱</v>
          </cell>
          <cell r="C529" t="str">
            <v>T2碎片</v>
          </cell>
        </row>
        <row r="530">
          <cell r="A530" t="str">
            <v>活跃中箱</v>
          </cell>
          <cell r="C530" t="str">
            <v>T2碎片</v>
          </cell>
        </row>
        <row r="531">
          <cell r="A531" t="str">
            <v>活跃中箱</v>
          </cell>
          <cell r="C531" t="str">
            <v>T2碎片</v>
          </cell>
        </row>
        <row r="532">
          <cell r="A532" t="str">
            <v>活跃中箱</v>
          </cell>
          <cell r="C532" t="str">
            <v>T2碎片</v>
          </cell>
        </row>
        <row r="533">
          <cell r="A533" t="str">
            <v>活跃中箱</v>
          </cell>
          <cell r="C533" t="str">
            <v>T3碎片</v>
          </cell>
        </row>
        <row r="534">
          <cell r="A534" t="str">
            <v>活跃中箱</v>
          </cell>
          <cell r="C534" t="str">
            <v>T3碎片</v>
          </cell>
        </row>
        <row r="535">
          <cell r="A535" t="str">
            <v>活跃中箱</v>
          </cell>
          <cell r="C535" t="str">
            <v>T3碎片</v>
          </cell>
        </row>
        <row r="536">
          <cell r="A536" t="str">
            <v>活跃中箱</v>
          </cell>
          <cell r="C536" t="str">
            <v>T3碎片</v>
          </cell>
        </row>
        <row r="537">
          <cell r="A537" t="str">
            <v>活跃中箱</v>
          </cell>
          <cell r="C537" t="str">
            <v>T3碎片</v>
          </cell>
        </row>
        <row r="538">
          <cell r="A538" t="str">
            <v>活跃中箱</v>
          </cell>
          <cell r="C538" t="str">
            <v>T3碎片</v>
          </cell>
        </row>
        <row r="539">
          <cell r="A539" t="str">
            <v>活跃中箱</v>
          </cell>
          <cell r="C539" t="str">
            <v>T3碎片</v>
          </cell>
        </row>
        <row r="540">
          <cell r="A540" t="str">
            <v>活跃中箱</v>
          </cell>
          <cell r="C540" t="str">
            <v>T3碎片</v>
          </cell>
        </row>
        <row r="541">
          <cell r="A541" t="str">
            <v>活跃中箱</v>
          </cell>
          <cell r="C541" t="str">
            <v>T2坦克</v>
          </cell>
        </row>
        <row r="542">
          <cell r="A542" t="str">
            <v>活跃中箱</v>
          </cell>
          <cell r="C542" t="str">
            <v>T2坦克</v>
          </cell>
        </row>
        <row r="543">
          <cell r="A543" t="str">
            <v>活跃中箱</v>
          </cell>
          <cell r="C543" t="str">
            <v>T2坦克</v>
          </cell>
        </row>
        <row r="544">
          <cell r="A544" t="str">
            <v>活跃中箱</v>
          </cell>
          <cell r="C544" t="str">
            <v>T2坦克</v>
          </cell>
        </row>
        <row r="545">
          <cell r="A545" t="str">
            <v>活跃中箱</v>
          </cell>
          <cell r="C545" t="str">
            <v>T2坦克</v>
          </cell>
        </row>
        <row r="546">
          <cell r="A546" t="str">
            <v>活跃中箱</v>
          </cell>
          <cell r="C546" t="str">
            <v>T2坦克</v>
          </cell>
        </row>
        <row r="547">
          <cell r="A547" t="str">
            <v>活跃中箱</v>
          </cell>
          <cell r="C547" t="str">
            <v>T3坦克</v>
          </cell>
        </row>
        <row r="548">
          <cell r="A548" t="str">
            <v>活跃中箱</v>
          </cell>
          <cell r="C548" t="str">
            <v>T3坦克</v>
          </cell>
        </row>
        <row r="549">
          <cell r="A549" t="str">
            <v>活跃中箱</v>
          </cell>
          <cell r="C549" t="str">
            <v>T3坦克</v>
          </cell>
        </row>
        <row r="550">
          <cell r="A550" t="str">
            <v>活跃中箱</v>
          </cell>
          <cell r="C550" t="str">
            <v>T3坦克</v>
          </cell>
        </row>
        <row r="551">
          <cell r="A551" t="str">
            <v>活跃中箱</v>
          </cell>
          <cell r="C551" t="str">
            <v>T3坦克</v>
          </cell>
        </row>
        <row r="552">
          <cell r="A552" t="str">
            <v>活跃中箱</v>
          </cell>
          <cell r="C552" t="str">
            <v>T3坦克</v>
          </cell>
        </row>
        <row r="553">
          <cell r="A553" t="str">
            <v>活跃中箱</v>
          </cell>
          <cell r="C553" t="str">
            <v>T3坦克</v>
          </cell>
        </row>
        <row r="554">
          <cell r="A554" t="str">
            <v>活跃中箱</v>
          </cell>
          <cell r="C554" t="str">
            <v>T3坦克</v>
          </cell>
        </row>
        <row r="555">
          <cell r="A555" t="str">
            <v>活跃中箱</v>
          </cell>
          <cell r="C555" t="str">
            <v>T1部件</v>
          </cell>
        </row>
        <row r="556">
          <cell r="A556" t="str">
            <v>活跃中箱</v>
          </cell>
          <cell r="C556" t="str">
            <v>T1部件</v>
          </cell>
        </row>
        <row r="557">
          <cell r="A557" t="str">
            <v>活跃中箱</v>
          </cell>
          <cell r="C557" t="str">
            <v>T1部件</v>
          </cell>
        </row>
        <row r="558">
          <cell r="A558" t="str">
            <v>活跃中箱</v>
          </cell>
          <cell r="C558" t="str">
            <v>T1部件</v>
          </cell>
        </row>
        <row r="559">
          <cell r="A559" t="str">
            <v>活跃中箱</v>
          </cell>
          <cell r="C559" t="str">
            <v>T1部件</v>
          </cell>
        </row>
        <row r="560">
          <cell r="A560" t="str">
            <v>活跃中箱</v>
          </cell>
          <cell r="C560" t="str">
            <v>T1部件</v>
          </cell>
        </row>
        <row r="561">
          <cell r="A561" t="str">
            <v>活跃中箱</v>
          </cell>
          <cell r="C561" t="str">
            <v>T1部件</v>
          </cell>
        </row>
        <row r="562">
          <cell r="A562" t="str">
            <v>活跃中箱</v>
          </cell>
          <cell r="C562" t="str">
            <v>T1部件</v>
          </cell>
        </row>
        <row r="563">
          <cell r="A563" t="str">
            <v>活跃中箱</v>
          </cell>
          <cell r="C563" t="str">
            <v>T1部件</v>
          </cell>
        </row>
        <row r="564">
          <cell r="A564" t="str">
            <v>活跃中箱</v>
          </cell>
          <cell r="C564" t="str">
            <v>T1部件</v>
          </cell>
        </row>
        <row r="565">
          <cell r="A565" t="str">
            <v>活跃中箱</v>
          </cell>
          <cell r="C565" t="str">
            <v>T1部件</v>
          </cell>
        </row>
        <row r="566">
          <cell r="A566" t="str">
            <v>活跃中箱</v>
          </cell>
          <cell r="C566" t="str">
            <v>T1部件</v>
          </cell>
        </row>
        <row r="567">
          <cell r="A567" t="str">
            <v>活跃中箱</v>
          </cell>
          <cell r="C567" t="str">
            <v>T1部件</v>
          </cell>
        </row>
        <row r="568">
          <cell r="A568" t="str">
            <v>活跃中箱</v>
          </cell>
          <cell r="C568" t="str">
            <v>T1部件</v>
          </cell>
        </row>
        <row r="569">
          <cell r="A569" t="str">
            <v>活跃中箱</v>
          </cell>
          <cell r="C569" t="str">
            <v>T1部件</v>
          </cell>
        </row>
        <row r="570">
          <cell r="A570" t="str">
            <v>活跃中箱</v>
          </cell>
          <cell r="C570" t="str">
            <v>T1部件</v>
          </cell>
        </row>
        <row r="571">
          <cell r="A571" t="str">
            <v>活跃中箱</v>
          </cell>
          <cell r="C571" t="str">
            <v>T1部件</v>
          </cell>
        </row>
        <row r="572">
          <cell r="A572" t="str">
            <v>活跃中箱</v>
          </cell>
          <cell r="C572" t="str">
            <v>T1部件</v>
          </cell>
        </row>
        <row r="573">
          <cell r="A573" t="str">
            <v>活跃中箱</v>
          </cell>
          <cell r="C573" t="str">
            <v>T2部件</v>
          </cell>
        </row>
        <row r="574">
          <cell r="A574" t="str">
            <v>活跃中箱</v>
          </cell>
          <cell r="C574" t="str">
            <v>T2部件</v>
          </cell>
        </row>
        <row r="575">
          <cell r="A575" t="str">
            <v>活跃中箱</v>
          </cell>
          <cell r="C575" t="str">
            <v>T2部件</v>
          </cell>
        </row>
        <row r="576">
          <cell r="A576" t="str">
            <v>活跃中箱</v>
          </cell>
          <cell r="C576" t="str">
            <v>T2部件</v>
          </cell>
        </row>
        <row r="577">
          <cell r="A577" t="str">
            <v>活跃中箱</v>
          </cell>
          <cell r="C577" t="str">
            <v>T2部件</v>
          </cell>
        </row>
        <row r="578">
          <cell r="A578" t="str">
            <v>活跃中箱</v>
          </cell>
          <cell r="C578" t="str">
            <v>T2部件</v>
          </cell>
        </row>
        <row r="579">
          <cell r="A579" t="str">
            <v>活跃中箱</v>
          </cell>
          <cell r="C579" t="str">
            <v>T2部件</v>
          </cell>
        </row>
        <row r="580">
          <cell r="A580" t="str">
            <v>活跃中箱</v>
          </cell>
          <cell r="C580" t="str">
            <v>T2部件</v>
          </cell>
        </row>
        <row r="581">
          <cell r="A581" t="str">
            <v>活跃中箱</v>
          </cell>
          <cell r="C581" t="str">
            <v>T2部件</v>
          </cell>
        </row>
        <row r="582">
          <cell r="A582" t="str">
            <v>活跃中箱</v>
          </cell>
          <cell r="C582" t="str">
            <v>T2部件</v>
          </cell>
        </row>
        <row r="583">
          <cell r="A583" t="str">
            <v>活跃中箱</v>
          </cell>
          <cell r="C583" t="str">
            <v>T2部件</v>
          </cell>
        </row>
        <row r="584">
          <cell r="A584" t="str">
            <v>活跃中箱</v>
          </cell>
          <cell r="C584" t="str">
            <v>T2部件</v>
          </cell>
        </row>
        <row r="585">
          <cell r="A585" t="str">
            <v>活跃中箱</v>
          </cell>
          <cell r="C585" t="str">
            <v>T2部件</v>
          </cell>
        </row>
        <row r="586">
          <cell r="A586" t="str">
            <v>活跃中箱</v>
          </cell>
          <cell r="C586" t="str">
            <v>T2部件</v>
          </cell>
        </row>
        <row r="587">
          <cell r="A587" t="str">
            <v>活跃中箱</v>
          </cell>
          <cell r="C587" t="str">
            <v>T2部件</v>
          </cell>
        </row>
        <row r="588">
          <cell r="A588" t="str">
            <v>活跃中箱</v>
          </cell>
          <cell r="C588" t="str">
            <v>T2部件</v>
          </cell>
        </row>
        <row r="589">
          <cell r="A589" t="str">
            <v>活跃中箱</v>
          </cell>
          <cell r="C589" t="str">
            <v>T2部件</v>
          </cell>
        </row>
        <row r="590">
          <cell r="A590" t="str">
            <v>活跃中箱</v>
          </cell>
          <cell r="C590" t="str">
            <v>T2部件</v>
          </cell>
        </row>
        <row r="591">
          <cell r="A591" t="str">
            <v>活跃中箱</v>
          </cell>
          <cell r="C591" t="str">
            <v>T3部件</v>
          </cell>
        </row>
        <row r="592">
          <cell r="A592" t="str">
            <v>活跃中箱</v>
          </cell>
          <cell r="C592" t="str">
            <v>T3部件</v>
          </cell>
        </row>
        <row r="593">
          <cell r="A593" t="str">
            <v>活跃中箱</v>
          </cell>
          <cell r="C593" t="str">
            <v>T3部件</v>
          </cell>
        </row>
        <row r="594">
          <cell r="A594" t="str">
            <v>活跃中箱</v>
          </cell>
          <cell r="C594" t="str">
            <v>T3部件</v>
          </cell>
        </row>
        <row r="595">
          <cell r="A595" t="str">
            <v>活跃中箱</v>
          </cell>
          <cell r="C595" t="str">
            <v>T3部件</v>
          </cell>
        </row>
        <row r="596">
          <cell r="A596" t="str">
            <v>活跃中箱</v>
          </cell>
          <cell r="C596" t="str">
            <v>T3部件</v>
          </cell>
        </row>
        <row r="597">
          <cell r="A597" t="str">
            <v>活跃中箱</v>
          </cell>
          <cell r="C597" t="str">
            <v>T3部件</v>
          </cell>
        </row>
        <row r="598">
          <cell r="A598" t="str">
            <v>活跃中箱</v>
          </cell>
          <cell r="C598" t="str">
            <v>T3部件</v>
          </cell>
        </row>
        <row r="599">
          <cell r="A599" t="str">
            <v>活跃中箱</v>
          </cell>
          <cell r="C599" t="str">
            <v>T3部件</v>
          </cell>
        </row>
        <row r="600">
          <cell r="A600" t="str">
            <v>活跃中箱</v>
          </cell>
          <cell r="C600" t="str">
            <v>T3部件</v>
          </cell>
        </row>
        <row r="601">
          <cell r="A601" t="str">
            <v>活跃中箱</v>
          </cell>
          <cell r="C601" t="str">
            <v>T3部件</v>
          </cell>
        </row>
        <row r="602">
          <cell r="A602" t="str">
            <v>活跃中箱</v>
          </cell>
          <cell r="C602" t="str">
            <v>T3部件</v>
          </cell>
        </row>
        <row r="603">
          <cell r="A603" t="str">
            <v>活跃中箱</v>
          </cell>
          <cell r="C603" t="str">
            <v>T3部件</v>
          </cell>
        </row>
        <row r="604">
          <cell r="A604" t="str">
            <v>活跃中箱</v>
          </cell>
          <cell r="C604" t="str">
            <v>T3部件</v>
          </cell>
        </row>
        <row r="605">
          <cell r="A605" t="str">
            <v>活跃中箱</v>
          </cell>
          <cell r="C605" t="str">
            <v>T3部件</v>
          </cell>
        </row>
        <row r="606">
          <cell r="A606" t="str">
            <v>活跃中箱</v>
          </cell>
          <cell r="C606" t="str">
            <v>T3部件</v>
          </cell>
        </row>
        <row r="607">
          <cell r="A607" t="str">
            <v>活跃中箱</v>
          </cell>
          <cell r="C607" t="str">
            <v>T3部件</v>
          </cell>
        </row>
        <row r="608">
          <cell r="A608" t="str">
            <v>活跃中箱</v>
          </cell>
          <cell r="C608" t="str">
            <v>T3部件</v>
          </cell>
        </row>
        <row r="609">
          <cell r="A609" t="str">
            <v>活跃中箱</v>
          </cell>
          <cell r="C609" t="str">
            <v>T4部件</v>
          </cell>
        </row>
        <row r="610">
          <cell r="A610" t="str">
            <v>活跃中箱</v>
          </cell>
          <cell r="C610" t="str">
            <v>T4部件</v>
          </cell>
        </row>
        <row r="611">
          <cell r="A611" t="str">
            <v>活跃大箱</v>
          </cell>
          <cell r="C611" t="str">
            <v>T1碎片</v>
          </cell>
        </row>
        <row r="612">
          <cell r="A612" t="str">
            <v>活跃大箱</v>
          </cell>
          <cell r="C612" t="str">
            <v>T1碎片</v>
          </cell>
        </row>
        <row r="613">
          <cell r="A613" t="str">
            <v>活跃大箱</v>
          </cell>
          <cell r="C613" t="str">
            <v>T1碎片</v>
          </cell>
        </row>
        <row r="614">
          <cell r="A614" t="str">
            <v>活跃大箱</v>
          </cell>
          <cell r="C614" t="str">
            <v>T2碎片</v>
          </cell>
        </row>
        <row r="615">
          <cell r="A615" t="str">
            <v>活跃大箱</v>
          </cell>
          <cell r="C615" t="str">
            <v>T2碎片</v>
          </cell>
        </row>
        <row r="616">
          <cell r="A616" t="str">
            <v>活跃大箱</v>
          </cell>
          <cell r="C616" t="str">
            <v>T2碎片</v>
          </cell>
        </row>
        <row r="617">
          <cell r="A617" t="str">
            <v>活跃大箱</v>
          </cell>
          <cell r="C617" t="str">
            <v>T2碎片</v>
          </cell>
        </row>
        <row r="618">
          <cell r="A618" t="str">
            <v>活跃大箱</v>
          </cell>
          <cell r="C618" t="str">
            <v>T2碎片</v>
          </cell>
        </row>
        <row r="619">
          <cell r="A619" t="str">
            <v>活跃大箱</v>
          </cell>
          <cell r="C619" t="str">
            <v>T2碎片</v>
          </cell>
        </row>
        <row r="620">
          <cell r="A620" t="str">
            <v>活跃大箱</v>
          </cell>
          <cell r="C620" t="str">
            <v>T3碎片</v>
          </cell>
        </row>
        <row r="621">
          <cell r="A621" t="str">
            <v>活跃大箱</v>
          </cell>
          <cell r="C621" t="str">
            <v>T3碎片</v>
          </cell>
        </row>
        <row r="622">
          <cell r="A622" t="str">
            <v>活跃大箱</v>
          </cell>
          <cell r="C622" t="str">
            <v>T3碎片</v>
          </cell>
        </row>
        <row r="623">
          <cell r="A623" t="str">
            <v>活跃大箱</v>
          </cell>
          <cell r="C623" t="str">
            <v>T3碎片</v>
          </cell>
        </row>
        <row r="624">
          <cell r="A624" t="str">
            <v>活跃大箱</v>
          </cell>
          <cell r="C624" t="str">
            <v>T3碎片</v>
          </cell>
        </row>
        <row r="625">
          <cell r="A625" t="str">
            <v>活跃大箱</v>
          </cell>
          <cell r="C625" t="str">
            <v>T3碎片</v>
          </cell>
        </row>
        <row r="626">
          <cell r="A626" t="str">
            <v>活跃大箱</v>
          </cell>
          <cell r="C626" t="str">
            <v>T3碎片</v>
          </cell>
        </row>
        <row r="627">
          <cell r="A627" t="str">
            <v>活跃大箱</v>
          </cell>
          <cell r="C627" t="str">
            <v>T3碎片</v>
          </cell>
        </row>
        <row r="628">
          <cell r="A628" t="str">
            <v>活跃大箱</v>
          </cell>
          <cell r="C628" t="str">
            <v>T2坦克</v>
          </cell>
        </row>
        <row r="629">
          <cell r="A629" t="str">
            <v>活跃大箱</v>
          </cell>
          <cell r="C629" t="str">
            <v>T2坦克</v>
          </cell>
        </row>
        <row r="630">
          <cell r="A630" t="str">
            <v>活跃大箱</v>
          </cell>
          <cell r="C630" t="str">
            <v>T2坦克</v>
          </cell>
        </row>
        <row r="631">
          <cell r="A631" t="str">
            <v>活跃大箱</v>
          </cell>
          <cell r="C631" t="str">
            <v>T2坦克</v>
          </cell>
        </row>
        <row r="632">
          <cell r="A632" t="str">
            <v>活跃大箱</v>
          </cell>
          <cell r="C632" t="str">
            <v>T2坦克</v>
          </cell>
        </row>
        <row r="633">
          <cell r="A633" t="str">
            <v>活跃大箱</v>
          </cell>
          <cell r="C633" t="str">
            <v>T2坦克</v>
          </cell>
        </row>
        <row r="634">
          <cell r="A634" t="str">
            <v>活跃大箱</v>
          </cell>
          <cell r="C634" t="str">
            <v>T3坦克</v>
          </cell>
        </row>
        <row r="635">
          <cell r="A635" t="str">
            <v>活跃大箱</v>
          </cell>
          <cell r="C635" t="str">
            <v>T3坦克</v>
          </cell>
        </row>
        <row r="636">
          <cell r="A636" t="str">
            <v>活跃大箱</v>
          </cell>
          <cell r="C636" t="str">
            <v>T3坦克</v>
          </cell>
        </row>
        <row r="637">
          <cell r="A637" t="str">
            <v>活跃大箱</v>
          </cell>
          <cell r="C637" t="str">
            <v>T3坦克</v>
          </cell>
        </row>
        <row r="638">
          <cell r="A638" t="str">
            <v>活跃大箱</v>
          </cell>
          <cell r="C638" t="str">
            <v>T3坦克</v>
          </cell>
        </row>
        <row r="639">
          <cell r="A639" t="str">
            <v>活跃大箱</v>
          </cell>
          <cell r="C639" t="str">
            <v>T3坦克</v>
          </cell>
        </row>
        <row r="640">
          <cell r="A640" t="str">
            <v>活跃大箱</v>
          </cell>
          <cell r="C640" t="str">
            <v>T3坦克</v>
          </cell>
        </row>
        <row r="641">
          <cell r="A641" t="str">
            <v>活跃大箱</v>
          </cell>
          <cell r="C641" t="str">
            <v>T3坦克</v>
          </cell>
        </row>
        <row r="642">
          <cell r="A642" t="str">
            <v>活跃大箱</v>
          </cell>
          <cell r="C642" t="str">
            <v>T1部件</v>
          </cell>
        </row>
        <row r="643">
          <cell r="A643" t="str">
            <v>活跃大箱</v>
          </cell>
          <cell r="C643" t="str">
            <v>T1部件</v>
          </cell>
        </row>
        <row r="644">
          <cell r="A644" t="str">
            <v>活跃大箱</v>
          </cell>
          <cell r="C644" t="str">
            <v>T1部件</v>
          </cell>
        </row>
        <row r="645">
          <cell r="A645" t="str">
            <v>活跃大箱</v>
          </cell>
          <cell r="C645" t="str">
            <v>T1部件</v>
          </cell>
        </row>
        <row r="646">
          <cell r="A646" t="str">
            <v>活跃大箱</v>
          </cell>
          <cell r="C646" t="str">
            <v>T1部件</v>
          </cell>
        </row>
        <row r="647">
          <cell r="A647" t="str">
            <v>活跃大箱</v>
          </cell>
          <cell r="C647" t="str">
            <v>T1部件</v>
          </cell>
        </row>
        <row r="648">
          <cell r="A648" t="str">
            <v>活跃大箱</v>
          </cell>
          <cell r="C648" t="str">
            <v>T1部件</v>
          </cell>
        </row>
        <row r="649">
          <cell r="A649" t="str">
            <v>活跃大箱</v>
          </cell>
          <cell r="C649" t="str">
            <v>T1部件</v>
          </cell>
        </row>
        <row r="650">
          <cell r="A650" t="str">
            <v>活跃大箱</v>
          </cell>
          <cell r="C650" t="str">
            <v>T1部件</v>
          </cell>
        </row>
        <row r="651">
          <cell r="A651" t="str">
            <v>活跃大箱</v>
          </cell>
          <cell r="C651" t="str">
            <v>T1部件</v>
          </cell>
        </row>
        <row r="652">
          <cell r="A652" t="str">
            <v>活跃大箱</v>
          </cell>
          <cell r="C652" t="str">
            <v>T1部件</v>
          </cell>
        </row>
        <row r="653">
          <cell r="A653" t="str">
            <v>活跃大箱</v>
          </cell>
          <cell r="C653" t="str">
            <v>T1部件</v>
          </cell>
        </row>
        <row r="654">
          <cell r="A654" t="str">
            <v>活跃大箱</v>
          </cell>
          <cell r="C654" t="str">
            <v>T1部件</v>
          </cell>
        </row>
        <row r="655">
          <cell r="A655" t="str">
            <v>活跃大箱</v>
          </cell>
          <cell r="C655" t="str">
            <v>T1部件</v>
          </cell>
        </row>
        <row r="656">
          <cell r="A656" t="str">
            <v>活跃大箱</v>
          </cell>
          <cell r="C656" t="str">
            <v>T1部件</v>
          </cell>
        </row>
        <row r="657">
          <cell r="A657" t="str">
            <v>活跃大箱</v>
          </cell>
          <cell r="C657" t="str">
            <v>T1部件</v>
          </cell>
        </row>
        <row r="658">
          <cell r="A658" t="str">
            <v>活跃大箱</v>
          </cell>
          <cell r="C658" t="str">
            <v>T1部件</v>
          </cell>
        </row>
        <row r="659">
          <cell r="A659" t="str">
            <v>活跃大箱</v>
          </cell>
          <cell r="C659" t="str">
            <v>T1部件</v>
          </cell>
        </row>
        <row r="660">
          <cell r="A660" t="str">
            <v>活跃大箱</v>
          </cell>
          <cell r="C660" t="str">
            <v>T2部件</v>
          </cell>
        </row>
        <row r="661">
          <cell r="A661" t="str">
            <v>活跃大箱</v>
          </cell>
          <cell r="C661" t="str">
            <v>T2部件</v>
          </cell>
        </row>
        <row r="662">
          <cell r="A662" t="str">
            <v>活跃大箱</v>
          </cell>
          <cell r="C662" t="str">
            <v>T2部件</v>
          </cell>
        </row>
        <row r="663">
          <cell r="A663" t="str">
            <v>活跃大箱</v>
          </cell>
          <cell r="C663" t="str">
            <v>T2部件</v>
          </cell>
        </row>
        <row r="664">
          <cell r="A664" t="str">
            <v>活跃大箱</v>
          </cell>
          <cell r="C664" t="str">
            <v>T2部件</v>
          </cell>
        </row>
        <row r="665">
          <cell r="A665" t="str">
            <v>活跃大箱</v>
          </cell>
          <cell r="C665" t="str">
            <v>T2部件</v>
          </cell>
        </row>
        <row r="666">
          <cell r="A666" t="str">
            <v>活跃大箱</v>
          </cell>
          <cell r="C666" t="str">
            <v>T2部件</v>
          </cell>
        </row>
        <row r="667">
          <cell r="A667" t="str">
            <v>活跃大箱</v>
          </cell>
          <cell r="C667" t="str">
            <v>T2部件</v>
          </cell>
        </row>
        <row r="668">
          <cell r="A668" t="str">
            <v>活跃大箱</v>
          </cell>
          <cell r="C668" t="str">
            <v>T2部件</v>
          </cell>
        </row>
        <row r="669">
          <cell r="A669" t="str">
            <v>活跃大箱</v>
          </cell>
          <cell r="C669" t="str">
            <v>T2部件</v>
          </cell>
        </row>
        <row r="670">
          <cell r="A670" t="str">
            <v>活跃大箱</v>
          </cell>
          <cell r="C670" t="str">
            <v>T2部件</v>
          </cell>
        </row>
        <row r="671">
          <cell r="A671" t="str">
            <v>活跃大箱</v>
          </cell>
          <cell r="C671" t="str">
            <v>T2部件</v>
          </cell>
        </row>
        <row r="672">
          <cell r="A672" t="str">
            <v>活跃大箱</v>
          </cell>
          <cell r="C672" t="str">
            <v>T2部件</v>
          </cell>
        </row>
        <row r="673">
          <cell r="A673" t="str">
            <v>活跃大箱</v>
          </cell>
          <cell r="C673" t="str">
            <v>T2部件</v>
          </cell>
        </row>
        <row r="674">
          <cell r="A674" t="str">
            <v>活跃大箱</v>
          </cell>
          <cell r="C674" t="str">
            <v>T2部件</v>
          </cell>
        </row>
        <row r="675">
          <cell r="A675" t="str">
            <v>活跃大箱</v>
          </cell>
          <cell r="C675" t="str">
            <v>T2部件</v>
          </cell>
        </row>
        <row r="676">
          <cell r="A676" t="str">
            <v>活跃大箱</v>
          </cell>
          <cell r="C676" t="str">
            <v>T2部件</v>
          </cell>
        </row>
        <row r="677">
          <cell r="A677" t="str">
            <v>活跃大箱</v>
          </cell>
          <cell r="C677" t="str">
            <v>T2部件</v>
          </cell>
        </row>
        <row r="678">
          <cell r="A678" t="str">
            <v>活跃大箱</v>
          </cell>
          <cell r="C678" t="str">
            <v>T3部件</v>
          </cell>
        </row>
        <row r="679">
          <cell r="A679" t="str">
            <v>活跃大箱</v>
          </cell>
          <cell r="C679" t="str">
            <v>T3部件</v>
          </cell>
        </row>
        <row r="680">
          <cell r="A680" t="str">
            <v>活跃大箱</v>
          </cell>
          <cell r="C680" t="str">
            <v>T3部件</v>
          </cell>
        </row>
        <row r="681">
          <cell r="A681" t="str">
            <v>活跃大箱</v>
          </cell>
          <cell r="C681" t="str">
            <v>T3部件</v>
          </cell>
        </row>
        <row r="682">
          <cell r="A682" t="str">
            <v>活跃大箱</v>
          </cell>
          <cell r="C682" t="str">
            <v>T3部件</v>
          </cell>
        </row>
        <row r="683">
          <cell r="A683" t="str">
            <v>活跃大箱</v>
          </cell>
          <cell r="C683" t="str">
            <v>T3部件</v>
          </cell>
        </row>
        <row r="684">
          <cell r="A684" t="str">
            <v>活跃大箱</v>
          </cell>
          <cell r="C684" t="str">
            <v>T3部件</v>
          </cell>
        </row>
        <row r="685">
          <cell r="A685" t="str">
            <v>活跃大箱</v>
          </cell>
          <cell r="C685" t="str">
            <v>T3部件</v>
          </cell>
        </row>
        <row r="686">
          <cell r="A686" t="str">
            <v>活跃大箱</v>
          </cell>
          <cell r="C686" t="str">
            <v>T3部件</v>
          </cell>
        </row>
        <row r="687">
          <cell r="A687" t="str">
            <v>活跃大箱</v>
          </cell>
          <cell r="C687" t="str">
            <v>T3部件</v>
          </cell>
        </row>
        <row r="688">
          <cell r="A688" t="str">
            <v>活跃大箱</v>
          </cell>
          <cell r="C688" t="str">
            <v>T3部件</v>
          </cell>
        </row>
        <row r="689">
          <cell r="A689" t="str">
            <v>活跃大箱</v>
          </cell>
          <cell r="C689" t="str">
            <v>T3部件</v>
          </cell>
        </row>
        <row r="690">
          <cell r="A690" t="str">
            <v>活跃大箱</v>
          </cell>
          <cell r="C690" t="str">
            <v>T3部件</v>
          </cell>
        </row>
        <row r="691">
          <cell r="A691" t="str">
            <v>活跃大箱</v>
          </cell>
          <cell r="C691" t="str">
            <v>T3部件</v>
          </cell>
        </row>
        <row r="692">
          <cell r="A692" t="str">
            <v>活跃大箱</v>
          </cell>
          <cell r="C692" t="str">
            <v>T3部件</v>
          </cell>
        </row>
        <row r="693">
          <cell r="A693" t="str">
            <v>活跃大箱</v>
          </cell>
          <cell r="C693" t="str">
            <v>T3部件</v>
          </cell>
        </row>
        <row r="694">
          <cell r="A694" t="str">
            <v>活跃大箱</v>
          </cell>
          <cell r="C694" t="str">
            <v>T3部件</v>
          </cell>
        </row>
        <row r="695">
          <cell r="A695" t="str">
            <v>活跃大箱</v>
          </cell>
          <cell r="C695" t="str">
            <v>T3部件</v>
          </cell>
        </row>
        <row r="696">
          <cell r="A696" t="str">
            <v>活跃大箱</v>
          </cell>
          <cell r="C696" t="str">
            <v>T4部件</v>
          </cell>
        </row>
        <row r="697">
          <cell r="A697" t="str">
            <v>活跃大箱</v>
          </cell>
          <cell r="C697" t="str">
            <v>T4部件</v>
          </cell>
        </row>
        <row r="698">
          <cell r="A698" t="str">
            <v>活跃巨箱</v>
          </cell>
          <cell r="C698" t="str">
            <v>T1碎片</v>
          </cell>
        </row>
        <row r="699">
          <cell r="A699" t="str">
            <v>活跃巨箱</v>
          </cell>
          <cell r="C699" t="str">
            <v>T1碎片</v>
          </cell>
        </row>
        <row r="700">
          <cell r="A700" t="str">
            <v>活跃巨箱</v>
          </cell>
          <cell r="C700" t="str">
            <v>T1碎片</v>
          </cell>
        </row>
        <row r="701">
          <cell r="A701" t="str">
            <v>活跃巨箱</v>
          </cell>
          <cell r="C701" t="str">
            <v>T2碎片</v>
          </cell>
        </row>
        <row r="702">
          <cell r="A702" t="str">
            <v>活跃巨箱</v>
          </cell>
          <cell r="C702" t="str">
            <v>T2碎片</v>
          </cell>
        </row>
        <row r="703">
          <cell r="A703" t="str">
            <v>活跃巨箱</v>
          </cell>
          <cell r="C703" t="str">
            <v>T2碎片</v>
          </cell>
        </row>
        <row r="704">
          <cell r="A704" t="str">
            <v>活跃巨箱</v>
          </cell>
          <cell r="C704" t="str">
            <v>T2碎片</v>
          </cell>
        </row>
        <row r="705">
          <cell r="A705" t="str">
            <v>活跃巨箱</v>
          </cell>
          <cell r="C705" t="str">
            <v>T2碎片</v>
          </cell>
        </row>
        <row r="706">
          <cell r="A706" t="str">
            <v>活跃巨箱</v>
          </cell>
          <cell r="C706" t="str">
            <v>T2碎片</v>
          </cell>
        </row>
        <row r="707">
          <cell r="A707" t="str">
            <v>活跃巨箱</v>
          </cell>
          <cell r="C707" t="str">
            <v>T3碎片</v>
          </cell>
        </row>
        <row r="708">
          <cell r="A708" t="str">
            <v>活跃巨箱</v>
          </cell>
          <cell r="C708" t="str">
            <v>T3碎片</v>
          </cell>
        </row>
        <row r="709">
          <cell r="A709" t="str">
            <v>活跃巨箱</v>
          </cell>
          <cell r="C709" t="str">
            <v>T3碎片</v>
          </cell>
        </row>
        <row r="710">
          <cell r="A710" t="str">
            <v>活跃巨箱</v>
          </cell>
          <cell r="C710" t="str">
            <v>T3碎片</v>
          </cell>
        </row>
        <row r="711">
          <cell r="A711" t="str">
            <v>活跃巨箱</v>
          </cell>
          <cell r="C711" t="str">
            <v>T3碎片</v>
          </cell>
        </row>
        <row r="712">
          <cell r="A712" t="str">
            <v>活跃巨箱</v>
          </cell>
          <cell r="C712" t="str">
            <v>T3碎片</v>
          </cell>
        </row>
        <row r="713">
          <cell r="A713" t="str">
            <v>活跃巨箱</v>
          </cell>
          <cell r="C713" t="str">
            <v>T3碎片</v>
          </cell>
        </row>
        <row r="714">
          <cell r="A714" t="str">
            <v>活跃巨箱</v>
          </cell>
          <cell r="C714" t="str">
            <v>T3碎片</v>
          </cell>
        </row>
        <row r="715">
          <cell r="A715" t="str">
            <v>活跃巨箱</v>
          </cell>
          <cell r="C715" t="str">
            <v>T2坦克</v>
          </cell>
        </row>
        <row r="716">
          <cell r="A716" t="str">
            <v>活跃巨箱</v>
          </cell>
          <cell r="C716" t="str">
            <v>T2坦克</v>
          </cell>
        </row>
        <row r="717">
          <cell r="A717" t="str">
            <v>活跃巨箱</v>
          </cell>
          <cell r="C717" t="str">
            <v>T2坦克</v>
          </cell>
        </row>
        <row r="718">
          <cell r="A718" t="str">
            <v>活跃巨箱</v>
          </cell>
          <cell r="C718" t="str">
            <v>T2坦克</v>
          </cell>
        </row>
        <row r="719">
          <cell r="A719" t="str">
            <v>活跃巨箱</v>
          </cell>
          <cell r="C719" t="str">
            <v>T2坦克</v>
          </cell>
        </row>
        <row r="720">
          <cell r="A720" t="str">
            <v>活跃巨箱</v>
          </cell>
          <cell r="C720" t="str">
            <v>T2坦克</v>
          </cell>
        </row>
        <row r="721">
          <cell r="A721" t="str">
            <v>活跃巨箱</v>
          </cell>
          <cell r="C721" t="str">
            <v>T3坦克</v>
          </cell>
        </row>
        <row r="722">
          <cell r="A722" t="str">
            <v>活跃巨箱</v>
          </cell>
          <cell r="C722" t="str">
            <v>T3坦克</v>
          </cell>
        </row>
        <row r="723">
          <cell r="A723" t="str">
            <v>活跃巨箱</v>
          </cell>
          <cell r="C723" t="str">
            <v>T3坦克</v>
          </cell>
        </row>
        <row r="724">
          <cell r="A724" t="str">
            <v>活跃巨箱</v>
          </cell>
          <cell r="C724" t="str">
            <v>T3坦克</v>
          </cell>
        </row>
        <row r="725">
          <cell r="A725" t="str">
            <v>活跃巨箱</v>
          </cell>
          <cell r="C725" t="str">
            <v>T3坦克</v>
          </cell>
        </row>
        <row r="726">
          <cell r="A726" t="str">
            <v>活跃巨箱</v>
          </cell>
          <cell r="C726" t="str">
            <v>T3坦克</v>
          </cell>
        </row>
        <row r="727">
          <cell r="A727" t="str">
            <v>活跃巨箱</v>
          </cell>
          <cell r="C727" t="str">
            <v>T3坦克</v>
          </cell>
        </row>
        <row r="728">
          <cell r="A728" t="str">
            <v>活跃巨箱</v>
          </cell>
          <cell r="C728" t="str">
            <v>T3坦克</v>
          </cell>
        </row>
        <row r="729">
          <cell r="A729" t="str">
            <v>活跃巨箱</v>
          </cell>
          <cell r="C729" t="str">
            <v>T1部件</v>
          </cell>
        </row>
        <row r="730">
          <cell r="A730" t="str">
            <v>活跃巨箱</v>
          </cell>
          <cell r="C730" t="str">
            <v>T1部件</v>
          </cell>
        </row>
        <row r="731">
          <cell r="A731" t="str">
            <v>活跃巨箱</v>
          </cell>
          <cell r="C731" t="str">
            <v>T1部件</v>
          </cell>
        </row>
        <row r="732">
          <cell r="A732" t="str">
            <v>活跃巨箱</v>
          </cell>
          <cell r="C732" t="str">
            <v>T1部件</v>
          </cell>
        </row>
        <row r="733">
          <cell r="A733" t="str">
            <v>活跃巨箱</v>
          </cell>
          <cell r="C733" t="str">
            <v>T1部件</v>
          </cell>
        </row>
        <row r="734">
          <cell r="A734" t="str">
            <v>活跃巨箱</v>
          </cell>
          <cell r="C734" t="str">
            <v>T1部件</v>
          </cell>
        </row>
        <row r="735">
          <cell r="A735" t="str">
            <v>活跃巨箱</v>
          </cell>
          <cell r="C735" t="str">
            <v>T1部件</v>
          </cell>
        </row>
        <row r="736">
          <cell r="A736" t="str">
            <v>活跃巨箱</v>
          </cell>
          <cell r="C736" t="str">
            <v>T1部件</v>
          </cell>
        </row>
        <row r="737">
          <cell r="A737" t="str">
            <v>活跃巨箱</v>
          </cell>
          <cell r="C737" t="str">
            <v>T1部件</v>
          </cell>
        </row>
        <row r="738">
          <cell r="A738" t="str">
            <v>活跃巨箱</v>
          </cell>
          <cell r="C738" t="str">
            <v>T1部件</v>
          </cell>
        </row>
        <row r="739">
          <cell r="A739" t="str">
            <v>活跃巨箱</v>
          </cell>
          <cell r="C739" t="str">
            <v>T1部件</v>
          </cell>
        </row>
        <row r="740">
          <cell r="A740" t="str">
            <v>活跃巨箱</v>
          </cell>
          <cell r="C740" t="str">
            <v>T1部件</v>
          </cell>
        </row>
        <row r="741">
          <cell r="A741" t="str">
            <v>活跃巨箱</v>
          </cell>
          <cell r="C741" t="str">
            <v>T1部件</v>
          </cell>
        </row>
        <row r="742">
          <cell r="A742" t="str">
            <v>活跃巨箱</v>
          </cell>
          <cell r="C742" t="str">
            <v>T1部件</v>
          </cell>
        </row>
        <row r="743">
          <cell r="A743" t="str">
            <v>活跃巨箱</v>
          </cell>
          <cell r="C743" t="str">
            <v>T1部件</v>
          </cell>
        </row>
        <row r="744">
          <cell r="A744" t="str">
            <v>活跃巨箱</v>
          </cell>
          <cell r="C744" t="str">
            <v>T1部件</v>
          </cell>
        </row>
        <row r="745">
          <cell r="A745" t="str">
            <v>活跃巨箱</v>
          </cell>
          <cell r="C745" t="str">
            <v>T1部件</v>
          </cell>
        </row>
        <row r="746">
          <cell r="A746" t="str">
            <v>活跃巨箱</v>
          </cell>
          <cell r="C746" t="str">
            <v>T1部件</v>
          </cell>
        </row>
        <row r="747">
          <cell r="A747" t="str">
            <v>活跃巨箱</v>
          </cell>
          <cell r="C747" t="str">
            <v>T2部件</v>
          </cell>
        </row>
        <row r="748">
          <cell r="A748" t="str">
            <v>活跃巨箱</v>
          </cell>
          <cell r="C748" t="str">
            <v>T2部件</v>
          </cell>
        </row>
        <row r="749">
          <cell r="A749" t="str">
            <v>活跃巨箱</v>
          </cell>
          <cell r="C749" t="str">
            <v>T2部件</v>
          </cell>
        </row>
        <row r="750">
          <cell r="A750" t="str">
            <v>活跃巨箱</v>
          </cell>
          <cell r="C750" t="str">
            <v>T2部件</v>
          </cell>
        </row>
        <row r="751">
          <cell r="A751" t="str">
            <v>活跃巨箱</v>
          </cell>
          <cell r="C751" t="str">
            <v>T2部件</v>
          </cell>
        </row>
        <row r="752">
          <cell r="A752" t="str">
            <v>活跃巨箱</v>
          </cell>
          <cell r="C752" t="str">
            <v>T2部件</v>
          </cell>
        </row>
        <row r="753">
          <cell r="A753" t="str">
            <v>活跃巨箱</v>
          </cell>
          <cell r="C753" t="str">
            <v>T2部件</v>
          </cell>
        </row>
        <row r="754">
          <cell r="A754" t="str">
            <v>活跃巨箱</v>
          </cell>
          <cell r="C754" t="str">
            <v>T2部件</v>
          </cell>
        </row>
        <row r="755">
          <cell r="A755" t="str">
            <v>活跃巨箱</v>
          </cell>
          <cell r="C755" t="str">
            <v>T2部件</v>
          </cell>
        </row>
        <row r="756">
          <cell r="A756" t="str">
            <v>活跃巨箱</v>
          </cell>
          <cell r="C756" t="str">
            <v>T2部件</v>
          </cell>
        </row>
        <row r="757">
          <cell r="A757" t="str">
            <v>活跃巨箱</v>
          </cell>
          <cell r="C757" t="str">
            <v>T2部件</v>
          </cell>
        </row>
        <row r="758">
          <cell r="A758" t="str">
            <v>活跃巨箱</v>
          </cell>
          <cell r="C758" t="str">
            <v>T2部件</v>
          </cell>
        </row>
        <row r="759">
          <cell r="A759" t="str">
            <v>活跃巨箱</v>
          </cell>
          <cell r="C759" t="str">
            <v>T2部件</v>
          </cell>
        </row>
        <row r="760">
          <cell r="A760" t="str">
            <v>活跃巨箱</v>
          </cell>
          <cell r="C760" t="str">
            <v>T2部件</v>
          </cell>
        </row>
        <row r="761">
          <cell r="A761" t="str">
            <v>活跃巨箱</v>
          </cell>
          <cell r="C761" t="str">
            <v>T2部件</v>
          </cell>
        </row>
        <row r="762">
          <cell r="A762" t="str">
            <v>活跃巨箱</v>
          </cell>
          <cell r="C762" t="str">
            <v>T2部件</v>
          </cell>
        </row>
        <row r="763">
          <cell r="A763" t="str">
            <v>活跃巨箱</v>
          </cell>
          <cell r="C763" t="str">
            <v>T2部件</v>
          </cell>
        </row>
        <row r="764">
          <cell r="A764" t="str">
            <v>活跃巨箱</v>
          </cell>
          <cell r="C764" t="str">
            <v>T2部件</v>
          </cell>
        </row>
        <row r="765">
          <cell r="A765" t="str">
            <v>活跃巨箱</v>
          </cell>
          <cell r="C765" t="str">
            <v>T3部件</v>
          </cell>
        </row>
        <row r="766">
          <cell r="A766" t="str">
            <v>活跃巨箱</v>
          </cell>
          <cell r="C766" t="str">
            <v>T3部件</v>
          </cell>
        </row>
        <row r="767">
          <cell r="A767" t="str">
            <v>活跃巨箱</v>
          </cell>
          <cell r="C767" t="str">
            <v>T3部件</v>
          </cell>
        </row>
        <row r="768">
          <cell r="A768" t="str">
            <v>活跃巨箱</v>
          </cell>
          <cell r="C768" t="str">
            <v>T3部件</v>
          </cell>
        </row>
        <row r="769">
          <cell r="A769" t="str">
            <v>活跃巨箱</v>
          </cell>
          <cell r="C769" t="str">
            <v>T3部件</v>
          </cell>
        </row>
        <row r="770">
          <cell r="A770" t="str">
            <v>活跃巨箱</v>
          </cell>
          <cell r="C770" t="str">
            <v>T3部件</v>
          </cell>
        </row>
        <row r="771">
          <cell r="A771" t="str">
            <v>活跃巨箱</v>
          </cell>
          <cell r="C771" t="str">
            <v>T3部件</v>
          </cell>
        </row>
        <row r="772">
          <cell r="A772" t="str">
            <v>活跃巨箱</v>
          </cell>
          <cell r="C772" t="str">
            <v>T3部件</v>
          </cell>
        </row>
        <row r="773">
          <cell r="A773" t="str">
            <v>活跃巨箱</v>
          </cell>
          <cell r="C773" t="str">
            <v>T3部件</v>
          </cell>
        </row>
        <row r="774">
          <cell r="A774" t="str">
            <v>活跃巨箱</v>
          </cell>
          <cell r="C774" t="str">
            <v>T3部件</v>
          </cell>
        </row>
        <row r="775">
          <cell r="A775" t="str">
            <v>活跃巨箱</v>
          </cell>
          <cell r="C775" t="str">
            <v>T3部件</v>
          </cell>
        </row>
        <row r="776">
          <cell r="A776" t="str">
            <v>活跃巨箱</v>
          </cell>
          <cell r="C776" t="str">
            <v>T3部件</v>
          </cell>
        </row>
        <row r="777">
          <cell r="A777" t="str">
            <v>活跃巨箱</v>
          </cell>
          <cell r="C777" t="str">
            <v>T3部件</v>
          </cell>
        </row>
        <row r="778">
          <cell r="A778" t="str">
            <v>活跃巨箱</v>
          </cell>
          <cell r="C778" t="str">
            <v>T3部件</v>
          </cell>
        </row>
        <row r="779">
          <cell r="A779" t="str">
            <v>活跃巨箱</v>
          </cell>
          <cell r="C779" t="str">
            <v>T3部件</v>
          </cell>
        </row>
        <row r="780">
          <cell r="A780" t="str">
            <v>活跃巨箱</v>
          </cell>
          <cell r="C780" t="str">
            <v>T3部件</v>
          </cell>
        </row>
        <row r="781">
          <cell r="A781" t="str">
            <v>活跃巨箱</v>
          </cell>
          <cell r="C781" t="str">
            <v>T3部件</v>
          </cell>
        </row>
        <row r="782">
          <cell r="A782" t="str">
            <v>活跃巨箱</v>
          </cell>
          <cell r="C782" t="str">
            <v>T3部件</v>
          </cell>
        </row>
        <row r="783">
          <cell r="A783" t="str">
            <v>活跃巨箱</v>
          </cell>
          <cell r="C783" t="str">
            <v>T4部件</v>
          </cell>
        </row>
        <row r="784">
          <cell r="A784" t="str">
            <v>活跃巨箱</v>
          </cell>
          <cell r="C784" t="str">
            <v>T4部件</v>
          </cell>
        </row>
        <row r="785">
          <cell r="A785" t="str">
            <v>荣耀宝箱</v>
          </cell>
          <cell r="C785" t="str">
            <v>T1碎片</v>
          </cell>
        </row>
        <row r="786">
          <cell r="A786" t="str">
            <v>荣耀宝箱</v>
          </cell>
          <cell r="C786" t="str">
            <v>T1碎片</v>
          </cell>
        </row>
        <row r="787">
          <cell r="A787" t="str">
            <v>荣耀宝箱</v>
          </cell>
          <cell r="C787" t="str">
            <v>T1碎片</v>
          </cell>
        </row>
        <row r="788">
          <cell r="A788" t="str">
            <v>荣耀宝箱</v>
          </cell>
          <cell r="C788" t="str">
            <v>T2碎片</v>
          </cell>
        </row>
        <row r="789">
          <cell r="A789" t="str">
            <v>荣耀宝箱</v>
          </cell>
          <cell r="C789" t="str">
            <v>T2碎片</v>
          </cell>
        </row>
        <row r="790">
          <cell r="A790" t="str">
            <v>荣耀宝箱</v>
          </cell>
          <cell r="C790" t="str">
            <v>T2碎片</v>
          </cell>
        </row>
        <row r="791">
          <cell r="A791" t="str">
            <v>荣耀宝箱</v>
          </cell>
          <cell r="C791" t="str">
            <v>T2碎片</v>
          </cell>
        </row>
        <row r="792">
          <cell r="A792" t="str">
            <v>荣耀宝箱</v>
          </cell>
          <cell r="C792" t="str">
            <v>T2碎片</v>
          </cell>
        </row>
        <row r="793">
          <cell r="A793" t="str">
            <v>荣耀宝箱</v>
          </cell>
          <cell r="C793" t="str">
            <v>T2碎片</v>
          </cell>
        </row>
        <row r="794">
          <cell r="A794" t="str">
            <v>荣耀宝箱</v>
          </cell>
          <cell r="C794" t="str">
            <v>T3碎片</v>
          </cell>
        </row>
        <row r="795">
          <cell r="A795" t="str">
            <v>荣耀宝箱</v>
          </cell>
          <cell r="C795" t="str">
            <v>T3碎片</v>
          </cell>
        </row>
        <row r="796">
          <cell r="A796" t="str">
            <v>荣耀宝箱</v>
          </cell>
          <cell r="C796" t="str">
            <v>T3碎片</v>
          </cell>
        </row>
        <row r="797">
          <cell r="A797" t="str">
            <v>荣耀宝箱</v>
          </cell>
          <cell r="C797" t="str">
            <v>T3碎片</v>
          </cell>
        </row>
        <row r="798">
          <cell r="A798" t="str">
            <v>荣耀宝箱</v>
          </cell>
          <cell r="C798" t="str">
            <v>T3碎片</v>
          </cell>
        </row>
        <row r="799">
          <cell r="A799" t="str">
            <v>荣耀宝箱</v>
          </cell>
          <cell r="C799" t="str">
            <v>T3碎片</v>
          </cell>
        </row>
        <row r="800">
          <cell r="A800" t="str">
            <v>荣耀宝箱</v>
          </cell>
          <cell r="C800" t="str">
            <v>T3碎片</v>
          </cell>
        </row>
        <row r="801">
          <cell r="A801" t="str">
            <v>荣耀宝箱</v>
          </cell>
          <cell r="C801" t="str">
            <v>T3碎片</v>
          </cell>
        </row>
        <row r="802">
          <cell r="A802" t="str">
            <v>荣耀宝箱</v>
          </cell>
          <cell r="C802" t="str">
            <v>T2坦克</v>
          </cell>
        </row>
        <row r="803">
          <cell r="A803" t="str">
            <v>荣耀宝箱</v>
          </cell>
          <cell r="C803" t="str">
            <v>T2坦克</v>
          </cell>
        </row>
        <row r="804">
          <cell r="A804" t="str">
            <v>荣耀宝箱</v>
          </cell>
          <cell r="C804" t="str">
            <v>T2坦克</v>
          </cell>
        </row>
        <row r="805">
          <cell r="A805" t="str">
            <v>荣耀宝箱</v>
          </cell>
          <cell r="C805" t="str">
            <v>T2坦克</v>
          </cell>
        </row>
        <row r="806">
          <cell r="A806" t="str">
            <v>荣耀宝箱</v>
          </cell>
          <cell r="C806" t="str">
            <v>T2坦克</v>
          </cell>
        </row>
        <row r="807">
          <cell r="A807" t="str">
            <v>荣耀宝箱</v>
          </cell>
          <cell r="C807" t="str">
            <v>T2坦克</v>
          </cell>
        </row>
        <row r="808">
          <cell r="A808" t="str">
            <v>荣耀宝箱</v>
          </cell>
          <cell r="C808" t="str">
            <v>T3坦克</v>
          </cell>
        </row>
        <row r="809">
          <cell r="A809" t="str">
            <v>荣耀宝箱</v>
          </cell>
          <cell r="C809" t="str">
            <v>T3坦克</v>
          </cell>
        </row>
        <row r="810">
          <cell r="A810" t="str">
            <v>荣耀宝箱</v>
          </cell>
          <cell r="C810" t="str">
            <v>T3坦克</v>
          </cell>
        </row>
        <row r="811">
          <cell r="A811" t="str">
            <v>荣耀宝箱</v>
          </cell>
          <cell r="C811" t="str">
            <v>T3坦克</v>
          </cell>
        </row>
        <row r="812">
          <cell r="A812" t="str">
            <v>荣耀宝箱</v>
          </cell>
          <cell r="C812" t="str">
            <v>T3坦克</v>
          </cell>
        </row>
        <row r="813">
          <cell r="A813" t="str">
            <v>荣耀宝箱</v>
          </cell>
          <cell r="C813" t="str">
            <v>T3坦克</v>
          </cell>
        </row>
        <row r="814">
          <cell r="A814" t="str">
            <v>荣耀宝箱</v>
          </cell>
          <cell r="C814" t="str">
            <v>T3坦克</v>
          </cell>
        </row>
        <row r="815">
          <cell r="A815" t="str">
            <v>荣耀宝箱</v>
          </cell>
          <cell r="C815" t="str">
            <v>T3坦克</v>
          </cell>
        </row>
        <row r="816">
          <cell r="A816" t="str">
            <v>荣耀宝箱</v>
          </cell>
          <cell r="C816" t="str">
            <v>T1部件</v>
          </cell>
        </row>
        <row r="817">
          <cell r="A817" t="str">
            <v>荣耀宝箱</v>
          </cell>
          <cell r="C817" t="str">
            <v>T1部件</v>
          </cell>
        </row>
        <row r="818">
          <cell r="A818" t="str">
            <v>荣耀宝箱</v>
          </cell>
          <cell r="C818" t="str">
            <v>T1部件</v>
          </cell>
        </row>
        <row r="819">
          <cell r="A819" t="str">
            <v>荣耀宝箱</v>
          </cell>
          <cell r="C819" t="str">
            <v>T1部件</v>
          </cell>
        </row>
        <row r="820">
          <cell r="A820" t="str">
            <v>荣耀宝箱</v>
          </cell>
          <cell r="C820" t="str">
            <v>T1部件</v>
          </cell>
        </row>
        <row r="821">
          <cell r="A821" t="str">
            <v>荣耀宝箱</v>
          </cell>
          <cell r="C821" t="str">
            <v>T1部件</v>
          </cell>
        </row>
        <row r="822">
          <cell r="A822" t="str">
            <v>荣耀宝箱</v>
          </cell>
          <cell r="C822" t="str">
            <v>T1部件</v>
          </cell>
        </row>
        <row r="823">
          <cell r="A823" t="str">
            <v>荣耀宝箱</v>
          </cell>
          <cell r="C823" t="str">
            <v>T1部件</v>
          </cell>
        </row>
        <row r="824">
          <cell r="A824" t="str">
            <v>荣耀宝箱</v>
          </cell>
          <cell r="C824" t="str">
            <v>T1部件</v>
          </cell>
        </row>
        <row r="825">
          <cell r="A825" t="str">
            <v>荣耀宝箱</v>
          </cell>
          <cell r="C825" t="str">
            <v>T1部件</v>
          </cell>
        </row>
        <row r="826">
          <cell r="A826" t="str">
            <v>荣耀宝箱</v>
          </cell>
          <cell r="C826" t="str">
            <v>T1部件</v>
          </cell>
        </row>
        <row r="827">
          <cell r="A827" t="str">
            <v>荣耀宝箱</v>
          </cell>
          <cell r="C827" t="str">
            <v>T1部件</v>
          </cell>
        </row>
        <row r="828">
          <cell r="A828" t="str">
            <v>荣耀宝箱</v>
          </cell>
          <cell r="C828" t="str">
            <v>T1部件</v>
          </cell>
        </row>
        <row r="829">
          <cell r="A829" t="str">
            <v>荣耀宝箱</v>
          </cell>
          <cell r="C829" t="str">
            <v>T1部件</v>
          </cell>
        </row>
        <row r="830">
          <cell r="A830" t="str">
            <v>荣耀宝箱</v>
          </cell>
          <cell r="C830" t="str">
            <v>T1部件</v>
          </cell>
        </row>
        <row r="831">
          <cell r="A831" t="str">
            <v>荣耀宝箱</v>
          </cell>
          <cell r="C831" t="str">
            <v>T1部件</v>
          </cell>
        </row>
        <row r="832">
          <cell r="A832" t="str">
            <v>荣耀宝箱</v>
          </cell>
          <cell r="C832" t="str">
            <v>T1部件</v>
          </cell>
        </row>
        <row r="833">
          <cell r="A833" t="str">
            <v>荣耀宝箱</v>
          </cell>
          <cell r="C833" t="str">
            <v>T1部件</v>
          </cell>
        </row>
        <row r="834">
          <cell r="A834" t="str">
            <v>荣耀宝箱</v>
          </cell>
          <cell r="C834" t="str">
            <v>T2部件</v>
          </cell>
        </row>
        <row r="835">
          <cell r="A835" t="str">
            <v>荣耀宝箱</v>
          </cell>
          <cell r="C835" t="str">
            <v>T2部件</v>
          </cell>
        </row>
        <row r="836">
          <cell r="A836" t="str">
            <v>荣耀宝箱</v>
          </cell>
          <cell r="C836" t="str">
            <v>T2部件</v>
          </cell>
        </row>
        <row r="837">
          <cell r="A837" t="str">
            <v>荣耀宝箱</v>
          </cell>
          <cell r="C837" t="str">
            <v>T2部件</v>
          </cell>
        </row>
        <row r="838">
          <cell r="A838" t="str">
            <v>荣耀宝箱</v>
          </cell>
          <cell r="C838" t="str">
            <v>T2部件</v>
          </cell>
        </row>
        <row r="839">
          <cell r="A839" t="str">
            <v>荣耀宝箱</v>
          </cell>
          <cell r="C839" t="str">
            <v>T2部件</v>
          </cell>
        </row>
        <row r="840">
          <cell r="A840" t="str">
            <v>荣耀宝箱</v>
          </cell>
          <cell r="C840" t="str">
            <v>T2部件</v>
          </cell>
        </row>
        <row r="841">
          <cell r="A841" t="str">
            <v>荣耀宝箱</v>
          </cell>
          <cell r="C841" t="str">
            <v>T2部件</v>
          </cell>
        </row>
        <row r="842">
          <cell r="A842" t="str">
            <v>荣耀宝箱</v>
          </cell>
          <cell r="C842" t="str">
            <v>T2部件</v>
          </cell>
        </row>
        <row r="843">
          <cell r="A843" t="str">
            <v>荣耀宝箱</v>
          </cell>
          <cell r="C843" t="str">
            <v>T2部件</v>
          </cell>
        </row>
        <row r="844">
          <cell r="A844" t="str">
            <v>荣耀宝箱</v>
          </cell>
          <cell r="C844" t="str">
            <v>T2部件</v>
          </cell>
        </row>
        <row r="845">
          <cell r="A845" t="str">
            <v>荣耀宝箱</v>
          </cell>
          <cell r="C845" t="str">
            <v>T2部件</v>
          </cell>
        </row>
        <row r="846">
          <cell r="A846" t="str">
            <v>荣耀宝箱</v>
          </cell>
          <cell r="C846" t="str">
            <v>T2部件</v>
          </cell>
        </row>
        <row r="847">
          <cell r="A847" t="str">
            <v>荣耀宝箱</v>
          </cell>
          <cell r="C847" t="str">
            <v>T2部件</v>
          </cell>
        </row>
        <row r="848">
          <cell r="A848" t="str">
            <v>荣耀宝箱</v>
          </cell>
          <cell r="C848" t="str">
            <v>T2部件</v>
          </cell>
        </row>
        <row r="849">
          <cell r="A849" t="str">
            <v>荣耀宝箱</v>
          </cell>
          <cell r="C849" t="str">
            <v>T2部件</v>
          </cell>
        </row>
        <row r="850">
          <cell r="A850" t="str">
            <v>荣耀宝箱</v>
          </cell>
          <cell r="C850" t="str">
            <v>T2部件</v>
          </cell>
        </row>
        <row r="851">
          <cell r="A851" t="str">
            <v>荣耀宝箱</v>
          </cell>
          <cell r="C851" t="str">
            <v>T2部件</v>
          </cell>
        </row>
        <row r="852">
          <cell r="A852" t="str">
            <v>荣耀宝箱</v>
          </cell>
          <cell r="C852" t="str">
            <v>T3部件</v>
          </cell>
        </row>
        <row r="853">
          <cell r="A853" t="str">
            <v>荣耀宝箱</v>
          </cell>
          <cell r="C853" t="str">
            <v>T3部件</v>
          </cell>
        </row>
        <row r="854">
          <cell r="A854" t="str">
            <v>荣耀宝箱</v>
          </cell>
          <cell r="C854" t="str">
            <v>T3部件</v>
          </cell>
        </row>
        <row r="855">
          <cell r="A855" t="str">
            <v>荣耀宝箱</v>
          </cell>
          <cell r="C855" t="str">
            <v>T3部件</v>
          </cell>
        </row>
        <row r="856">
          <cell r="A856" t="str">
            <v>荣耀宝箱</v>
          </cell>
          <cell r="C856" t="str">
            <v>T3部件</v>
          </cell>
        </row>
        <row r="857">
          <cell r="A857" t="str">
            <v>荣耀宝箱</v>
          </cell>
          <cell r="C857" t="str">
            <v>T3部件</v>
          </cell>
        </row>
        <row r="858">
          <cell r="A858" t="str">
            <v>荣耀宝箱</v>
          </cell>
          <cell r="C858" t="str">
            <v>T3部件</v>
          </cell>
        </row>
        <row r="859">
          <cell r="A859" t="str">
            <v>荣耀宝箱</v>
          </cell>
          <cell r="C859" t="str">
            <v>T3部件</v>
          </cell>
        </row>
        <row r="860">
          <cell r="A860" t="str">
            <v>荣耀宝箱</v>
          </cell>
          <cell r="C860" t="str">
            <v>T3部件</v>
          </cell>
        </row>
        <row r="861">
          <cell r="A861" t="str">
            <v>荣耀宝箱</v>
          </cell>
          <cell r="C861" t="str">
            <v>T3部件</v>
          </cell>
        </row>
        <row r="862">
          <cell r="A862" t="str">
            <v>荣耀宝箱</v>
          </cell>
          <cell r="C862" t="str">
            <v>T3部件</v>
          </cell>
        </row>
        <row r="863">
          <cell r="A863" t="str">
            <v>荣耀宝箱</v>
          </cell>
          <cell r="C863" t="str">
            <v>T3部件</v>
          </cell>
        </row>
        <row r="864">
          <cell r="A864" t="str">
            <v>荣耀宝箱</v>
          </cell>
          <cell r="C864" t="str">
            <v>T3部件</v>
          </cell>
        </row>
        <row r="865">
          <cell r="A865" t="str">
            <v>荣耀宝箱</v>
          </cell>
          <cell r="C865" t="str">
            <v>T3部件</v>
          </cell>
        </row>
        <row r="866">
          <cell r="A866" t="str">
            <v>荣耀宝箱</v>
          </cell>
          <cell r="C866" t="str">
            <v>T3部件</v>
          </cell>
        </row>
        <row r="867">
          <cell r="A867" t="str">
            <v>荣耀宝箱</v>
          </cell>
          <cell r="C867" t="str">
            <v>T3部件</v>
          </cell>
        </row>
        <row r="868">
          <cell r="A868" t="str">
            <v>荣耀宝箱</v>
          </cell>
          <cell r="C868" t="str">
            <v>T3部件</v>
          </cell>
        </row>
        <row r="869">
          <cell r="A869" t="str">
            <v>荣耀宝箱</v>
          </cell>
          <cell r="C869" t="str">
            <v>T3部件</v>
          </cell>
        </row>
        <row r="870">
          <cell r="A870" t="str">
            <v>荣耀宝箱</v>
          </cell>
          <cell r="C870" t="str">
            <v>T4部件</v>
          </cell>
        </row>
        <row r="871">
          <cell r="A871" t="str">
            <v>荣耀宝箱</v>
          </cell>
          <cell r="C871" t="str">
            <v>T4部件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86ADD-D35F-4D45-AB87-4AA6DE693165}">
  <dimension ref="A1:T22"/>
  <sheetViews>
    <sheetView tabSelected="1" workbookViewId="0">
      <selection activeCell="B22" sqref="B22"/>
    </sheetView>
  </sheetViews>
  <sheetFormatPr defaultRowHeight="14.25" x14ac:dyDescent="0.2"/>
  <cols>
    <col min="1" max="1" width="13.625" customWidth="1"/>
    <col min="6" max="6" width="16.375" customWidth="1"/>
    <col min="7" max="7" width="16.25" customWidth="1"/>
    <col min="8" max="8" width="18" customWidth="1"/>
    <col min="10" max="10" width="14.375" bestFit="1" customWidth="1"/>
    <col min="15" max="17" width="21.5" bestFit="1" customWidth="1"/>
  </cols>
  <sheetData>
    <row r="1" spans="1:20" x14ac:dyDescent="0.2">
      <c r="A1" s="5" t="s">
        <v>159</v>
      </c>
      <c r="E1" s="5"/>
      <c r="F1" s="5"/>
      <c r="G1" s="5"/>
      <c r="H1" s="5"/>
      <c r="J1" s="5" t="s">
        <v>137</v>
      </c>
      <c r="N1" s="5" t="s">
        <v>146</v>
      </c>
    </row>
    <row r="2" spans="1:20" x14ac:dyDescent="0.2">
      <c r="A2" s="1" t="s">
        <v>10</v>
      </c>
      <c r="B2" s="1">
        <f>SUM(军费投放计算!E2:E361)</f>
        <v>437701</v>
      </c>
      <c r="J2" s="1" t="s">
        <v>138</v>
      </c>
      <c r="K2" s="1">
        <v>9.99</v>
      </c>
      <c r="L2" s="1"/>
      <c r="N2" s="6" t="s">
        <v>147</v>
      </c>
      <c r="O2" s="6" t="s">
        <v>148</v>
      </c>
      <c r="P2" s="6" t="s">
        <v>149</v>
      </c>
      <c r="Q2" s="6" t="s">
        <v>149</v>
      </c>
    </row>
    <row r="3" spans="1:20" x14ac:dyDescent="0.2">
      <c r="A3" s="1" t="s">
        <v>11</v>
      </c>
      <c r="B3" s="1">
        <f>SUM(军费投放计算!F2:F361)</f>
        <v>1010963</v>
      </c>
      <c r="J3" s="1" t="s">
        <v>139</v>
      </c>
      <c r="K3" s="1">
        <v>850</v>
      </c>
      <c r="L3" s="1"/>
      <c r="N3" s="1">
        <v>1</v>
      </c>
      <c r="O3" s="1">
        <f ca="1">ROUNDDOWN(AVERAGEIFS(T1碎片投放计算!$D$2:$D$361,T1碎片投放计算!$B$2:$B$361,汇总!N3),0)</f>
        <v>8</v>
      </c>
      <c r="P3" s="1">
        <f ca="1">ROUNDDOWN(AVERAGEIFS(T2碎片投放计算!$D$2:$D$361,T2碎片投放计算!$B$2:$B$361,汇总!N3),0)</f>
        <v>0</v>
      </c>
      <c r="Q3" s="1">
        <f ca="1">ROUNDDOWN(AVERAGEIFS(T3碎片投放计算!$D$2:$D$361,T3碎片投放计算!$B$2:$B$361,汇总!N3),0)</f>
        <v>0</v>
      </c>
    </row>
    <row r="4" spans="1:20" x14ac:dyDescent="0.2">
      <c r="A4" s="1" t="s">
        <v>12</v>
      </c>
      <c r="B4" s="1">
        <f>SUM(军费投放计算!G2:G361)</f>
        <v>180260</v>
      </c>
      <c r="J4" s="1" t="s">
        <v>140</v>
      </c>
      <c r="K4" s="1">
        <v>80</v>
      </c>
      <c r="L4" s="1"/>
      <c r="N4" s="1">
        <v>2</v>
      </c>
      <c r="O4" s="1">
        <f ca="1">ROUNDDOWN(AVERAGEIFS(T1碎片投放计算!$D$2:$D$361,T1碎片投放计算!$B$2:$B$361,汇总!N4),0)</f>
        <v>18</v>
      </c>
      <c r="P4" s="1">
        <f ca="1">ROUNDDOWN(AVERAGEIFS(T2碎片投放计算!$D$2:$D$361,T2碎片投放计算!$B$2:$B$361,汇总!N4),0)</f>
        <v>2</v>
      </c>
      <c r="Q4" s="1">
        <f ca="1">ROUNDDOWN(AVERAGEIFS(T3碎片投放计算!$D$2:$D$361,T3碎片投放计算!$B$2:$B$361,汇总!N4),0)</f>
        <v>0</v>
      </c>
    </row>
    <row r="5" spans="1:20" x14ac:dyDescent="0.2">
      <c r="A5" s="1" t="s">
        <v>33</v>
      </c>
      <c r="B5" s="1">
        <f>SUM(军费投放计算!H2:H361)</f>
        <v>0</v>
      </c>
      <c r="J5" s="1" t="s">
        <v>141</v>
      </c>
      <c r="K5" s="1">
        <f>(K4*30+K3)/K3</f>
        <v>3.8235294117647061</v>
      </c>
      <c r="L5" s="1"/>
      <c r="N5" s="1">
        <v>3</v>
      </c>
      <c r="O5" s="1">
        <f ca="1">ROUNDDOWN(AVERAGEIFS(T1碎片投放计算!$D$2:$D$361,T1碎片投放计算!$B$2:$B$361,汇总!N5),0)</f>
        <v>5</v>
      </c>
      <c r="P5" s="1">
        <f ca="1">ROUNDDOWN(AVERAGEIFS(T2碎片投放计算!$D$2:$D$361,T2碎片投放计算!$B$2:$B$361,汇总!N5),0)</f>
        <v>7</v>
      </c>
      <c r="Q5" s="1">
        <f ca="1">ROUNDDOWN(AVERAGEIFS(T3碎片投放计算!$D$2:$D$361,T3碎片投放计算!$B$2:$B$361,汇总!N5),0)</f>
        <v>0</v>
      </c>
    </row>
    <row r="6" spans="1:20" x14ac:dyDescent="0.2">
      <c r="A6" s="1" t="s">
        <v>13</v>
      </c>
      <c r="B6" s="1">
        <f>SUM(军费投放计算!I2:I361)</f>
        <v>49800</v>
      </c>
      <c r="N6" s="1">
        <v>4</v>
      </c>
      <c r="O6" s="1">
        <f ca="1">ROUNDDOWN(AVERAGEIFS(T1碎片投放计算!$D$2:$D$361,T1碎片投放计算!$B$2:$B$361,汇总!N6),0)</f>
        <v>5</v>
      </c>
      <c r="P6" s="1">
        <f ca="1">ROUNDDOWN(AVERAGEIFS(T2碎片投放计算!$D$2:$D$361,T2碎片投放计算!$B$2:$B$361,汇总!N6),0)</f>
        <v>11</v>
      </c>
      <c r="Q6" s="1">
        <f ca="1">ROUNDDOWN(AVERAGEIFS(T3碎片投放计算!$D$2:$D$361,T3碎片投放计算!$B$2:$B$361,汇总!N6),0)</f>
        <v>0</v>
      </c>
    </row>
    <row r="7" spans="1:20" x14ac:dyDescent="0.2">
      <c r="A7" s="1" t="s">
        <v>14</v>
      </c>
      <c r="B7" s="1">
        <f>SUM(军费投放计算!J2:J361)</f>
        <v>40000</v>
      </c>
      <c r="J7" s="1" t="s">
        <v>142</v>
      </c>
      <c r="K7" s="1">
        <v>45000</v>
      </c>
      <c r="L7" s="3">
        <f>K7/(K3*48)</f>
        <v>1.1029411764705883</v>
      </c>
      <c r="N7" s="1">
        <v>5</v>
      </c>
      <c r="O7" s="1">
        <f ca="1">ROUNDDOWN(AVERAGEIFS(T1碎片投放计算!$D$2:$D$361,T1碎片投放计算!$B$2:$B$361,汇总!N7),0)</f>
        <v>5</v>
      </c>
      <c r="P7" s="1">
        <f ca="1">ROUNDDOWN(AVERAGEIFS(T2碎片投放计算!$D$2:$D$361,T2碎片投放计算!$B$2:$B$361,汇总!N7),0)</f>
        <v>4</v>
      </c>
      <c r="Q7" s="1">
        <f ca="1">ROUNDDOWN(AVERAGEIFS(T3碎片投放计算!$D$2:$D$361,T3碎片投放计算!$B$2:$B$361,汇总!N7),0)</f>
        <v>5</v>
      </c>
    </row>
    <row r="8" spans="1:20" x14ac:dyDescent="0.2">
      <c r="A8" s="1" t="s">
        <v>111</v>
      </c>
      <c r="B8" s="1">
        <f>SUM(军费投放计算!K2:K361)</f>
        <v>29500</v>
      </c>
      <c r="J8" s="1" t="s">
        <v>143</v>
      </c>
      <c r="K8" s="1">
        <v>4200</v>
      </c>
      <c r="L8" s="3">
        <f>K8/(K4*48)</f>
        <v>1.09375</v>
      </c>
      <c r="N8" s="1">
        <v>6</v>
      </c>
      <c r="O8" s="1">
        <f ca="1">ROUNDDOWN(AVERAGEIFS(T1碎片投放计算!$D$2:$D$361,T1碎片投放计算!$B$2:$B$361,汇总!N8),0)</f>
        <v>5</v>
      </c>
      <c r="P8" s="1">
        <f ca="1">ROUNDDOWN(AVERAGEIFS(T2碎片投放计算!$D$2:$D$361,T2碎片投放计算!$B$2:$B$361,汇总!N8),0)</f>
        <v>3</v>
      </c>
      <c r="Q8" s="1">
        <f ca="1">ROUNDDOWN(AVERAGEIFS(T3碎片投放计算!$D$2:$D$361,T3碎片投放计算!$B$2:$B$361,汇总!N8),0)</f>
        <v>6</v>
      </c>
    </row>
    <row r="9" spans="1:20" x14ac:dyDescent="0.2">
      <c r="J9" s="1" t="s">
        <v>141</v>
      </c>
      <c r="K9" s="1">
        <f>(K8*30+K7)/(K3*48)</f>
        <v>4.1911764705882355</v>
      </c>
      <c r="L9" s="1"/>
      <c r="N9" s="1">
        <v>7</v>
      </c>
      <c r="O9" s="1">
        <f ca="1">ROUNDDOWN(AVERAGEIFS(T1碎片投放计算!$D$2:$D$361,T1碎片投放计算!$B$2:$B$361,汇总!N9),0)</f>
        <v>5</v>
      </c>
      <c r="P9" s="1">
        <f ca="1">ROUNDDOWN(AVERAGEIFS(T2碎片投放计算!$D$2:$D$361,T2碎片投放计算!$B$2:$B$361,汇总!N9),0)</f>
        <v>2</v>
      </c>
      <c r="Q9" s="1">
        <f ca="1">ROUNDDOWN(AVERAGEIFS(T3碎片投放计算!$D$2:$D$361,T3碎片投放计算!$B$2:$B$361,汇总!N9),0)</f>
        <v>11</v>
      </c>
    </row>
    <row r="10" spans="1:20" x14ac:dyDescent="0.2">
      <c r="N10" s="1">
        <v>8</v>
      </c>
      <c r="O10" s="1">
        <f ca="1">ROUNDDOWN(AVERAGEIFS(T1碎片投放计算!$D$2:$D$361,T1碎片投放计算!$B$2:$B$361,汇总!N10),0)</f>
        <v>5</v>
      </c>
      <c r="P10" s="1">
        <f ca="1">ROUNDDOWN(AVERAGEIFS(T2碎片投放计算!$D$2:$D$361,T2碎片投放计算!$B$2:$B$361,汇总!N10),0)</f>
        <v>1</v>
      </c>
      <c r="Q10" s="1">
        <f ca="1">ROUNDDOWN(AVERAGEIFS(T3碎片投放计算!$D$2:$D$361,T3碎片投放计算!$B$2:$B$361,汇总!N10),0)</f>
        <v>12</v>
      </c>
    </row>
    <row r="11" spans="1:20" x14ac:dyDescent="0.2">
      <c r="A11" s="7" t="s">
        <v>161</v>
      </c>
      <c r="J11" s="1" t="s">
        <v>144</v>
      </c>
      <c r="K11" s="1">
        <v>425</v>
      </c>
      <c r="L11" s="1">
        <v>22500</v>
      </c>
      <c r="N11" s="1">
        <v>9</v>
      </c>
      <c r="O11" s="1">
        <f ca="1">ROUNDDOWN(AVERAGEIFS(T1碎片投放计算!$D$2:$D$361,T1碎片投放计算!$B$2:$B$361,汇总!N11),0)</f>
        <v>5</v>
      </c>
      <c r="P11" s="1">
        <f ca="1">ROUNDDOWN(AVERAGEIFS(T2碎片投放计算!$D$2:$D$361,T2碎片投放计算!$B$2:$B$361,汇总!N11),0)</f>
        <v>2</v>
      </c>
      <c r="Q11" s="1">
        <f ca="1">ROUNDDOWN(AVERAGEIFS(T3碎片投放计算!$D$2:$D$361,T3碎片投放计算!$B$2:$B$361,汇总!N11),0)</f>
        <v>14</v>
      </c>
    </row>
    <row r="12" spans="1:20" x14ac:dyDescent="0.2">
      <c r="A12" s="1" t="s">
        <v>112</v>
      </c>
      <c r="B12" s="8">
        <f>SUM(钻石投放计算!F2:F361)</f>
        <v>5050</v>
      </c>
      <c r="J12" s="1" t="s">
        <v>145</v>
      </c>
      <c r="K12" s="1">
        <v>40</v>
      </c>
      <c r="L12" s="1">
        <v>2100</v>
      </c>
      <c r="N12" s="1">
        <v>10</v>
      </c>
      <c r="O12" s="1">
        <f ca="1">ROUNDDOWN(AVERAGEIFS(T1碎片投放计算!$D$2:$D$361,T1碎片投放计算!$B$2:$B$361,汇总!N12),0)</f>
        <v>5</v>
      </c>
      <c r="P12" s="1">
        <f ca="1">ROUNDDOWN(AVERAGEIFS(T2碎片投放计算!$D$2:$D$361,T2碎片投放计算!$B$2:$B$361,汇总!N12),0)</f>
        <v>1</v>
      </c>
      <c r="Q12" s="1">
        <f ca="1">ROUNDDOWN(AVERAGEIFS(T3碎片投放计算!$D$2:$D$361,T3碎片投放计算!$B$2:$B$361,汇总!N12),0)</f>
        <v>13</v>
      </c>
    </row>
    <row r="13" spans="1:20" x14ac:dyDescent="0.2">
      <c r="A13" s="1" t="s">
        <v>113</v>
      </c>
      <c r="B13" s="8">
        <f>SUM(钻石投放计算!G2:G361)</f>
        <v>2550</v>
      </c>
      <c r="J13" s="1" t="s">
        <v>141</v>
      </c>
      <c r="K13" s="1">
        <f>(K11*48+L11+K12*48*30+L12*30)/(K3*48)</f>
        <v>4.007352941176471</v>
      </c>
      <c r="L13" s="1"/>
    </row>
    <row r="14" spans="1:20" x14ac:dyDescent="0.2">
      <c r="A14" s="1" t="s">
        <v>114</v>
      </c>
      <c r="B14" s="8">
        <f>SUM(钻石投放计算!H2:H361)</f>
        <v>1910.0000000000148</v>
      </c>
    </row>
    <row r="15" spans="1:20" x14ac:dyDescent="0.2">
      <c r="A15" s="1" t="s">
        <v>115</v>
      </c>
      <c r="B15" s="8">
        <f>SUM(钻石投放计算!I2:I361)</f>
        <v>2602.7939999999985</v>
      </c>
      <c r="N15" s="1" t="s">
        <v>150</v>
      </c>
      <c r="O15" s="1" t="s">
        <v>153</v>
      </c>
      <c r="P15" s="1" t="s">
        <v>154</v>
      </c>
      <c r="Q15" s="1" t="s">
        <v>155</v>
      </c>
      <c r="R15" s="1" t="s">
        <v>156</v>
      </c>
      <c r="S15" s="1" t="s">
        <v>157</v>
      </c>
    </row>
    <row r="16" spans="1:20" x14ac:dyDescent="0.2">
      <c r="A16" s="1" t="s">
        <v>33</v>
      </c>
      <c r="B16" s="8">
        <f>SUM(钻石投放计算!J2:J361)</f>
        <v>3762</v>
      </c>
      <c r="N16" s="1" t="s">
        <v>158</v>
      </c>
      <c r="O16" s="1">
        <v>2</v>
      </c>
      <c r="P16" s="1">
        <v>1</v>
      </c>
      <c r="Q16" s="1">
        <v>2</v>
      </c>
      <c r="R16" s="1">
        <v>48</v>
      </c>
      <c r="S16" s="3">
        <f>(2/(R16/24))/T16</f>
        <v>7.1428571428571425E-2</v>
      </c>
      <c r="T16">
        <v>14</v>
      </c>
    </row>
    <row r="17" spans="1:20" x14ac:dyDescent="0.2">
      <c r="A17" s="1" t="s">
        <v>116</v>
      </c>
      <c r="B17" s="8">
        <f>SUM(钻石投放计算!K2:K361)</f>
        <v>868.96551724137476</v>
      </c>
      <c r="N17" s="1" t="s">
        <v>152</v>
      </c>
      <c r="O17" s="1">
        <v>6</v>
      </c>
      <c r="P17" s="1">
        <v>2</v>
      </c>
      <c r="Q17" s="1">
        <v>3</v>
      </c>
      <c r="R17" s="1">
        <v>24</v>
      </c>
      <c r="S17" s="3">
        <f t="shared" ref="S17:S18" si="0">(2/(R17/24))/T17</f>
        <v>0.25</v>
      </c>
      <c r="T17">
        <v>8</v>
      </c>
    </row>
    <row r="18" spans="1:20" x14ac:dyDescent="0.2">
      <c r="A18" s="1" t="s">
        <v>117</v>
      </c>
      <c r="B18" s="8">
        <f>SUM(钻石投放计算!L2:L361)</f>
        <v>3100</v>
      </c>
      <c r="N18" s="1" t="s">
        <v>151</v>
      </c>
      <c r="O18" s="1">
        <v>9</v>
      </c>
      <c r="P18" s="1">
        <v>3</v>
      </c>
      <c r="Q18" s="1">
        <v>3</v>
      </c>
      <c r="R18" s="1">
        <v>8</v>
      </c>
      <c r="S18" s="3">
        <f t="shared" si="0"/>
        <v>0.54545454545454541</v>
      </c>
      <c r="T18">
        <v>11</v>
      </c>
    </row>
    <row r="19" spans="1:20" x14ac:dyDescent="0.2">
      <c r="A19" s="1" t="s">
        <v>118</v>
      </c>
      <c r="B19" s="8">
        <f>SUM(钻石投放计算!M2:M361)</f>
        <v>1200</v>
      </c>
    </row>
    <row r="20" spans="1:20" x14ac:dyDescent="0.2">
      <c r="A20" s="1" t="s">
        <v>119</v>
      </c>
      <c r="B20" s="8">
        <f>SUM(钻石投放计算!N2:N361)</f>
        <v>4635</v>
      </c>
    </row>
    <row r="21" spans="1:20" x14ac:dyDescent="0.2">
      <c r="A21" s="1" t="s">
        <v>120</v>
      </c>
      <c r="B21" s="8">
        <f>SUM(钻石投放计算!O2:O361)</f>
        <v>540</v>
      </c>
    </row>
    <row r="22" spans="1:20" x14ac:dyDescent="0.2">
      <c r="A22" s="1" t="s">
        <v>13</v>
      </c>
      <c r="B22" s="8">
        <f>SUM(钻石投放计算!P2:P361)</f>
        <v>200</v>
      </c>
    </row>
  </sheetData>
  <phoneticPr fontId="1" type="noConversion"/>
  <conditionalFormatting sqref="F2:F11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{8201CBF7-756B-4E3D-9264-1B263FCA2B2F}</x14:id>
        </ext>
      </extLst>
    </cfRule>
  </conditionalFormatting>
  <conditionalFormatting sqref="G2:G1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{53F00FDD-672B-4FAB-B13D-343AADDC178D}</x14:id>
        </ext>
      </extLst>
    </cfRule>
  </conditionalFormatting>
  <conditionalFormatting sqref="H2:H8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{0E57FEA2-2D11-4D75-8F29-49196FEDF536}</x14:id>
        </ext>
      </extLst>
    </cfRule>
  </conditionalFormatting>
  <conditionalFormatting sqref="H2:H11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{6B7150EB-611D-4393-82AB-C18A4E77515D}</x14:id>
        </ext>
      </extLst>
    </cfRule>
  </conditionalFormatting>
  <conditionalFormatting sqref="A2:B8 A11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{9DB8D02B-EBA1-480E-BF50-24E2A0FF648E}</x14:id>
        </ext>
      </extLst>
    </cfRule>
  </conditionalFormatting>
  <conditionalFormatting sqref="B12:B22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{5F0CA813-5964-443A-94FE-FB0D55A9F772}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01CBF7-756B-4E3D-9264-1B263FCA2B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F2:F11</xm:sqref>
        </x14:conditionalFormatting>
        <x14:conditionalFormatting xmlns:xm="http://schemas.microsoft.com/office/excel/2006/main">
          <x14:cfRule type="dataBar" id="{53F00FDD-672B-4FAB-B13D-343AADDC17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G2:G11</xm:sqref>
        </x14:conditionalFormatting>
        <x14:conditionalFormatting xmlns:xm="http://schemas.microsoft.com/office/excel/2006/main">
          <x14:cfRule type="dataBar" id="{0E57FEA2-2D11-4D75-8F29-49196FEDF5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H2:H8</xm:sqref>
        </x14:conditionalFormatting>
        <x14:conditionalFormatting xmlns:xm="http://schemas.microsoft.com/office/excel/2006/main">
          <x14:cfRule type="dataBar" id="{6B7150EB-611D-4393-82AB-C18A4E7751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H2:H11</xm:sqref>
        </x14:conditionalFormatting>
        <x14:conditionalFormatting xmlns:xm="http://schemas.microsoft.com/office/excel/2006/main">
          <x14:cfRule type="dataBar" id="{9DB8D02B-EBA1-480E-BF50-24E2A0FF64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A2:B8 A11</xm:sqref>
        </x14:conditionalFormatting>
        <x14:conditionalFormatting xmlns:xm="http://schemas.microsoft.com/office/excel/2006/main">
          <x14:cfRule type="dataBar" id="{5F0CA813-5964-443A-94FE-FB0D55A9F7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B12:B22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0" sqref="H10"/>
    </sheetView>
  </sheetViews>
  <sheetFormatPr defaultRowHeight="14.25" x14ac:dyDescent="0.2"/>
  <cols>
    <col min="1" max="1" width="11.75" bestFit="1" customWidth="1"/>
    <col min="2" max="3" width="12.625" customWidth="1"/>
    <col min="4" max="4" width="9.625" customWidth="1"/>
    <col min="5" max="7" width="10" bestFit="1" customWidth="1"/>
    <col min="8" max="8" width="12.5" customWidth="1"/>
    <col min="9" max="9" width="11.5" customWidth="1"/>
    <col min="10" max="13" width="12" customWidth="1"/>
    <col min="14" max="14" width="18.375" customWidth="1"/>
    <col min="15" max="15" width="20.125" customWidth="1"/>
    <col min="16" max="16" width="19.875" customWidth="1"/>
    <col min="17" max="17" width="20" customWidth="1"/>
    <col min="18" max="18" width="15.375" customWidth="1"/>
    <col min="19" max="19" width="14.25" customWidth="1"/>
    <col min="20" max="20" width="11.125" customWidth="1"/>
    <col min="21" max="22" width="11.125" bestFit="1" customWidth="1"/>
    <col min="23" max="23" width="14" customWidth="1"/>
    <col min="24" max="24" width="11.125" customWidth="1"/>
    <col min="25" max="26" width="11.125" bestFit="1" customWidth="1"/>
    <col min="27" max="27" width="13.875" customWidth="1"/>
    <col min="28" max="28" width="11.125" customWidth="1"/>
    <col min="29" max="30" width="11.125" bestFit="1" customWidth="1"/>
    <col min="31" max="31" width="10" customWidth="1"/>
    <col min="32" max="33" width="11.125" bestFit="1" customWidth="1"/>
    <col min="34" max="34" width="13" bestFit="1" customWidth="1"/>
  </cols>
  <sheetData>
    <row r="1" spans="1:34" x14ac:dyDescent="0.2">
      <c r="A1" t="s">
        <v>1</v>
      </c>
      <c r="B1" t="s">
        <v>2</v>
      </c>
      <c r="C1" t="s">
        <v>6</v>
      </c>
      <c r="D1" t="s">
        <v>9</v>
      </c>
      <c r="E1" t="s">
        <v>3</v>
      </c>
      <c r="F1" t="s">
        <v>4</v>
      </c>
      <c r="G1" t="s">
        <v>5</v>
      </c>
      <c r="H1" t="s">
        <v>90</v>
      </c>
      <c r="I1" t="s">
        <v>91</v>
      </c>
      <c r="J1" t="s">
        <v>92</v>
      </c>
      <c r="K1" t="s">
        <v>95</v>
      </c>
      <c r="L1" t="s">
        <v>96</v>
      </c>
      <c r="M1" t="s">
        <v>97</v>
      </c>
      <c r="N1" t="s">
        <v>103</v>
      </c>
      <c r="O1" t="s">
        <v>104</v>
      </c>
      <c r="P1" t="s">
        <v>105</v>
      </c>
      <c r="Q1" t="s">
        <v>106</v>
      </c>
      <c r="R1" t="s">
        <v>126</v>
      </c>
      <c r="S1" t="s">
        <v>128</v>
      </c>
      <c r="T1" t="s">
        <v>127</v>
      </c>
      <c r="U1" t="s">
        <v>15</v>
      </c>
      <c r="V1" t="s">
        <v>16</v>
      </c>
      <c r="W1" t="s">
        <v>131</v>
      </c>
      <c r="X1" t="s">
        <v>129</v>
      </c>
      <c r="Y1" t="s">
        <v>17</v>
      </c>
      <c r="Z1" t="s">
        <v>18</v>
      </c>
      <c r="AA1" t="s">
        <v>132</v>
      </c>
      <c r="AB1" t="s">
        <v>130</v>
      </c>
      <c r="AC1" t="s">
        <v>19</v>
      </c>
      <c r="AD1" t="s">
        <v>20</v>
      </c>
      <c r="AE1" t="s">
        <v>133</v>
      </c>
      <c r="AF1" t="s">
        <v>134</v>
      </c>
      <c r="AG1" t="s">
        <v>135</v>
      </c>
      <c r="AH1" t="s">
        <v>136</v>
      </c>
    </row>
    <row r="2" spans="1:34" x14ac:dyDescent="0.2">
      <c r="A2">
        <v>1</v>
      </c>
      <c r="B2">
        <f>IF(C2=-1,D2,VLOOKUP(C2,通用估算系数!$D:$E,2,FALSE))</f>
        <v>1</v>
      </c>
      <c r="C2">
        <f>IF(D2&gt;=10,MOD(A2,通用估算系数!$B$2),-1)</f>
        <v>-1</v>
      </c>
      <c r="D2">
        <f>VLOOKUP(A2,[1]游戏时长规划!$H$17:$K$26,4,TRUE)</f>
        <v>1</v>
      </c>
      <c r="E2">
        <v>1</v>
      </c>
      <c r="F2">
        <v>1</v>
      </c>
      <c r="G2">
        <v>1</v>
      </c>
      <c r="H2">
        <f ca="1">INDIRECT("T"&amp;E2&amp;"碎片投放计算!C"&amp;ROW(E2))/VLOOKUP(E2,通用估算系数!$D$17:$E$20,2,FALSE)</f>
        <v>2.7611069848411787</v>
      </c>
      <c r="I2">
        <f ca="1">INDIRECT("T"&amp;F2&amp;"碎片投放计算!C"&amp;ROW(F2))/VLOOKUP(F2,通用估算系数!$D$17:$E$20,2,FALSE)</f>
        <v>2.7611069848411787</v>
      </c>
      <c r="J2">
        <f ca="1">INDIRECT("T"&amp;G2&amp;"碎片投放计算!C"&amp;ROW(G2))/VLOOKUP(G2,通用估算系数!$D$17:$E$20,2,FALSE)</f>
        <v>2.7611069848411787</v>
      </c>
      <c r="K2">
        <f ca="1">IFERROR(IF(E2=1,VLOOKUP(H2,[1]坦克升星消耗!$H$2:$J$7,3,TRUE),IF(E2=2,VLOOKUP(H2,[1]坦克升星消耗!$H$8:$J$15,3,TRUE),IF(E2=3,VLOOKUP(H2,[1]坦克升星消耗!$H$24:$J$33,3,TRUE),0))),0)</f>
        <v>0</v>
      </c>
      <c r="L2">
        <f ca="1">IFERROR(IF(F2=1,VLOOKUP(I2,[1]坦克升星消耗!$H$2:$J$7,3,TRUE),IF(F2=2,VLOOKUP(I2,[1]坦克升星消耗!$H$8:$J$15,3,TRUE),IF(F2=3,VLOOKUP(I2,[1]坦克升星消耗!$H$24:$J$33,3,TRUE),0))),0)</f>
        <v>0</v>
      </c>
      <c r="M2">
        <f ca="1">IFERROR(IF(G2=1,VLOOKUP(J2,[1]坦克升星消耗!$H$2:$J$7,3,TRUE),IF(G2=2,VLOOKUP(J2,[1]坦克升星消耗!$H$8:$J$15,3,TRUE),IF(G2=3,VLOOKUP(J2,[1]坦克升星消耗!$H$24:$J$33,3,TRUE),0))),0)</f>
        <v>0</v>
      </c>
      <c r="N2">
        <f ca="1">IFERROR(IF(E2=1,VLOOKUP(K2,[1]坦克升星消耗!$C$2:$J$7,7,TRUE),IF(E2=2,VLOOKUP(K2,[1]坦克升星消耗!$C$8:$J$15,7,TRUE),IF(E2=3,VLOOKUP(K2,[1]坦克升星消耗!$C$24:$J$33,7,TRUE),0))),0)</f>
        <v>0</v>
      </c>
      <c r="O2">
        <f ca="1">IFERROR(IF(F2=1,VLOOKUP(L2,[1]坦克升星消耗!$C$2:$J$7,7,TRUE),IF(F2=2,VLOOKUP(L2,[1]坦克升星消耗!$C$8:$J$15,7,TRUE),IF(F2=3,VLOOKUP(L2,[1]坦克升星消耗!$C$24:$J$33,7,TRUE),0))),0)</f>
        <v>0</v>
      </c>
      <c r="P2">
        <f ca="1">IFERROR(IF(G2=1,VLOOKUP(M2,[1]坦克升星消耗!$C$2:$J$7,7,TRUE),IF(G2=2,VLOOKUP(M2,[1]坦克升星消耗!$C$8:$J$15,7,TRUE),IF(G2=3,VLOOKUP(M2,[1]坦克升星消耗!$C$24:$J$33,7,TRUE),0))),0)</f>
        <v>0</v>
      </c>
      <c r="Q2">
        <f ca="1">SUM(N2:P2)</f>
        <v>0</v>
      </c>
      <c r="R2">
        <f ca="1">Q2/A2+AH2-军费投放计算!D2</f>
        <v>35577</v>
      </c>
      <c r="S2">
        <f ca="1">ROUNDDOWN(MIN(T1部件投放计算!C2/3,18),0)</f>
        <v>4</v>
      </c>
      <c r="T2">
        <f ca="1">IF(18-W2-AA2&lt;0,0,18-W2-AA2)</f>
        <v>18</v>
      </c>
      <c r="U2">
        <f ca="1">MIN(ROUNDDOWN((T1部件投放计算!C2/3)/S2,0),3)</f>
        <v>1</v>
      </c>
      <c r="V2">
        <f ca="1">MIN(VLOOKUP((A2*通用估算系数!$B$17*3600)/S2,[1]坦克部件养成!$V$2:$Z$31,5,TRUE),15)</f>
        <v>7</v>
      </c>
      <c r="W2">
        <f ca="1">ROUNDDOWN(MIN(T2部件投放计算!C2/3,18),0)</f>
        <v>0</v>
      </c>
      <c r="X2">
        <f ca="1">IF(18-T2-AA2&lt;0,0,18-T2-AA2)</f>
        <v>0</v>
      </c>
      <c r="Y2">
        <f ca="1">MIN(ROUNDDOWN(IF(W2=0,0,((T2部件投放计算!C2+T1部件投放计算!C2/3)/2)/W2+1),0),4)</f>
        <v>0</v>
      </c>
      <c r="Z2">
        <f ca="1">MIN(IF(X2=0,0,VLOOKUP((A2*通用估算系数!$B$17*3600)/X2,[1]坦克部件养成!$V$2:$Z$31,5,TRUE)),20)</f>
        <v>0</v>
      </c>
      <c r="AA2">
        <f ca="1">ROUNDDOWN(MIN(T3部件投放计算!C2/3,18),0)</f>
        <v>0</v>
      </c>
      <c r="AB2">
        <f ca="1">AA2</f>
        <v>0</v>
      </c>
      <c r="AC2">
        <f ca="1">MIN(ROUNDDOWN(IF(AA2=0,0,((T3部件投放计算!C2+T2部件投放计算!C2/3)/2)/AA2+2),0),5)</f>
        <v>0</v>
      </c>
      <c r="AD2">
        <f ca="1">MIN(IF(AA2=0,0,VLOOKUP((A2*通用估算系数!$B$17*3600)/AA2,[1]坦克部件养成!$V$2:$Z$31,5,TRUE)),30)</f>
        <v>0</v>
      </c>
      <c r="AE2">
        <f ca="1">VLOOKUP("1_"&amp;V2,[1]坦克部件养成!$I:$L,4,FALSE)*T2</f>
        <v>39420</v>
      </c>
      <c r="AF2">
        <f ca="1">IFERROR(VLOOKUP("2_"&amp;Z2,[1]坦克部件养成!$I:$L,4,FALSE)*X2,0)</f>
        <v>0</v>
      </c>
      <c r="AG2">
        <f ca="1">IFERROR(VLOOKUP("3_"&amp;AD2,[1]坦克部件养成!$I:$L,4,FALSE)*AB2,0)</f>
        <v>0</v>
      </c>
      <c r="AH2">
        <f ca="1">ROUNDDOWN(SUM(AE2:AG2)/A2,0)</f>
        <v>39420</v>
      </c>
    </row>
    <row r="3" spans="1:34" x14ac:dyDescent="0.2">
      <c r="A3">
        <v>2</v>
      </c>
      <c r="B3">
        <f>IF(C3=-1,D3,VLOOKUP(C3,通用估算系数!$D:$E,2,FALSE))</f>
        <v>1</v>
      </c>
      <c r="C3">
        <f>IF(D3&gt;=10,MOD(A3,通用估算系数!$B$2),-1)</f>
        <v>-1</v>
      </c>
      <c r="D3">
        <f>VLOOKUP(A3,[1]游戏时长规划!$H$17:$K$26,4,TRUE)</f>
        <v>1</v>
      </c>
      <c r="E3">
        <v>1</v>
      </c>
      <c r="F3">
        <v>1</v>
      </c>
      <c r="G3">
        <v>1</v>
      </c>
      <c r="H3">
        <f ca="1">INDIRECT("T"&amp;E3&amp;"碎片投放计算!C"&amp;ROW(E3))/VLOOKUP(E3,通用估算系数!$D$17:$E$20,2,FALSE)</f>
        <v>5.5315782791028312</v>
      </c>
      <c r="I3">
        <f ca="1">INDIRECT("T"&amp;F3&amp;"碎片投放计算!C"&amp;ROW(F3))/VLOOKUP(F3,通用估算系数!$D$17:$E$20,2,FALSE)</f>
        <v>5.5315782791028312</v>
      </c>
      <c r="J3">
        <f ca="1">INDIRECT("T"&amp;G3&amp;"碎片投放计算!C"&amp;ROW(G3))/VLOOKUP(G3,通用估算系数!$D$17:$E$20,2,FALSE)</f>
        <v>5.5315782791028312</v>
      </c>
      <c r="K3">
        <f ca="1">IFERROR(IF(E3=1,VLOOKUP(H3,[1]坦克升星消耗!$H$2:$J$7,3,TRUE),IF(E3=2,VLOOKUP(H3,[1]坦克升星消耗!$H$8:$J$15,3,TRUE),IF(E3=3,VLOOKUP(H3,[1]坦克升星消耗!$H$24:$J$33,3,TRUE),0))),0)</f>
        <v>1</v>
      </c>
      <c r="L3">
        <f ca="1">IFERROR(IF(F3=1,VLOOKUP(I3,[1]坦克升星消耗!$H$2:$J$7,3,TRUE),IF(F3=2,VLOOKUP(I3,[1]坦克升星消耗!$H$8:$J$15,3,TRUE),IF(F3=3,VLOOKUP(I3,[1]坦克升星消耗!$H$24:$J$33,3,TRUE),0))),0)</f>
        <v>1</v>
      </c>
      <c r="M3">
        <f ca="1">IFERROR(IF(G3=1,VLOOKUP(J3,[1]坦克升星消耗!$H$2:$J$7,3,TRUE),IF(G3=2,VLOOKUP(J3,[1]坦克升星消耗!$H$8:$J$15,3,TRUE),IF(G3=3,VLOOKUP(J3,[1]坦克升星消耗!$H$24:$J$33,3,TRUE),0))),0)</f>
        <v>1</v>
      </c>
      <c r="N3">
        <f ca="1">IFERROR(IF(E3=1,VLOOKUP(K3,[1]坦克升星消耗!$C$2:$J$7,7,TRUE),IF(E3=2,VLOOKUP(K3,[1]坦克升星消耗!$C$8:$J$15,7,TRUE),IF(E3=3,VLOOKUP(K3,[1]坦克升星消耗!$C$24:$J$33,7,TRUE),0))),0)</f>
        <v>185</v>
      </c>
      <c r="O3">
        <f ca="1">IFERROR(IF(F3=1,VLOOKUP(L3,[1]坦克升星消耗!$C$2:$J$7,7,TRUE),IF(F3=2,VLOOKUP(L3,[1]坦克升星消耗!$C$8:$J$15,7,TRUE),IF(F3=3,VLOOKUP(L3,[1]坦克升星消耗!$C$24:$J$33,7,TRUE),0))),0)</f>
        <v>185</v>
      </c>
      <c r="P3">
        <f ca="1">IFERROR(IF(G3=1,VLOOKUP(M3,[1]坦克升星消耗!$C$2:$J$7,7,TRUE),IF(G3=2,VLOOKUP(M3,[1]坦克升星消耗!$C$8:$J$15,7,TRUE),IF(G3=3,VLOOKUP(M3,[1]坦克升星消耗!$C$24:$J$33,7,TRUE),0))),0)</f>
        <v>185</v>
      </c>
      <c r="Q3">
        <f t="shared" ref="Q3:Q66" ca="1" si="0">SUM(N3:P3)</f>
        <v>555</v>
      </c>
      <c r="R3">
        <f ca="1">Q3/A3+AH3-军费投放计算!D3</f>
        <v>17736.5</v>
      </c>
      <c r="S3">
        <f ca="1">ROUNDDOWN(MIN(T1部件投放计算!C3/3,18),0)</f>
        <v>8</v>
      </c>
      <c r="T3">
        <f t="shared" ref="T3:T66" ca="1" si="1">IF(18-W3-AA3&lt;0,0,18-W3-AA3)</f>
        <v>18</v>
      </c>
      <c r="U3">
        <f ca="1">MIN(ROUNDDOWN((T1部件投放计算!C3/3)/S3,0),3)</f>
        <v>1</v>
      </c>
      <c r="V3">
        <f ca="1">MIN(VLOOKUP((A3*通用估算系数!$B$17*3600)/S3,[1]坦克部件养成!$V$2:$Z$31,5,TRUE),15)</f>
        <v>7</v>
      </c>
      <c r="W3">
        <f ca="1">ROUNDDOWN(MIN(T2部件投放计算!C3/3,18),0)</f>
        <v>0</v>
      </c>
      <c r="X3">
        <f t="shared" ref="X3:X66" ca="1" si="2">IF(18-T3-AA3&lt;0,0,18-T3-AA3)</f>
        <v>0</v>
      </c>
      <c r="Y3">
        <f ca="1">MIN(ROUNDDOWN(IF(W3=0,0,((T2部件投放计算!C3+T1部件投放计算!C3/3)/2)/W3+1),0),4)</f>
        <v>0</v>
      </c>
      <c r="Z3">
        <f ca="1">MIN(IF(X3=0,0,VLOOKUP((A3*通用估算系数!$B$17*3600)/X3,[1]坦克部件养成!$V$2:$Z$31,5,TRUE)),20)</f>
        <v>0</v>
      </c>
      <c r="AA3">
        <f ca="1">ROUNDDOWN(MIN(T3部件投放计算!C3/3,18),0)</f>
        <v>0</v>
      </c>
      <c r="AB3">
        <f t="shared" ref="AB3:AB66" ca="1" si="3">AA3</f>
        <v>0</v>
      </c>
      <c r="AC3">
        <f ca="1">MIN(ROUNDDOWN(IF(AA3=0,0,((T3部件投放计算!C3+T2部件投放计算!C3/3)/2)/AA3+2),0),5)</f>
        <v>0</v>
      </c>
      <c r="AD3">
        <f ca="1">MIN(IF(AA3=0,0,VLOOKUP((A3*通用估算系数!$B$17*3600)/AA3,[1]坦克部件养成!$V$2:$Z$31,5,TRUE)),30)</f>
        <v>0</v>
      </c>
      <c r="AE3">
        <f ca="1">VLOOKUP("1_"&amp;V3,[1]坦克部件养成!$I:$L,4,FALSE)*T3</f>
        <v>39420</v>
      </c>
      <c r="AF3">
        <f ca="1">IFERROR(VLOOKUP("2_"&amp;Z3,[1]坦克部件养成!$I:$L,4,FALSE)*X3,0)</f>
        <v>0</v>
      </c>
      <c r="AG3">
        <f ca="1">IFERROR(VLOOKUP("3_"&amp;AD3,[1]坦克部件养成!$I:$L,4,FALSE)*AB3,0)</f>
        <v>0</v>
      </c>
      <c r="AH3">
        <f t="shared" ref="AH3:AH66" ca="1" si="4">ROUNDDOWN(SUM(AE3:AG3)/A3,0)</f>
        <v>19710</v>
      </c>
    </row>
    <row r="4" spans="1:34" x14ac:dyDescent="0.2">
      <c r="A4">
        <v>3</v>
      </c>
      <c r="B4">
        <f>IF(C4=-1,D4,VLOOKUP(C4,通用估算系数!$D:$E,2,FALSE))</f>
        <v>2</v>
      </c>
      <c r="C4">
        <f>IF(D4&gt;=10,MOD(A4,通用估算系数!$B$2),-1)</f>
        <v>-1</v>
      </c>
      <c r="D4">
        <f>VLOOKUP(A4,[1]游戏时长规划!$H$17:$K$26,4,TRUE)</f>
        <v>2</v>
      </c>
      <c r="E4">
        <v>1</v>
      </c>
      <c r="F4">
        <v>1</v>
      </c>
      <c r="G4">
        <v>1</v>
      </c>
      <c r="H4">
        <f ca="1">INDIRECT("T"&amp;E4&amp;"碎片投放计算!C"&amp;ROW(E4))/VLOOKUP(E4,通用估算系数!$D$17:$E$20,2,FALSE)</f>
        <v>11.737758148191658</v>
      </c>
      <c r="I4">
        <f ca="1">INDIRECT("T"&amp;F4&amp;"碎片投放计算!C"&amp;ROW(F4))/VLOOKUP(F4,通用估算系数!$D$17:$E$20,2,FALSE)</f>
        <v>11.737758148191658</v>
      </c>
      <c r="J4">
        <f ca="1">INDIRECT("T"&amp;G4&amp;"碎片投放计算!C"&amp;ROW(G4))/VLOOKUP(G4,通用估算系数!$D$17:$E$20,2,FALSE)</f>
        <v>11.737758148191658</v>
      </c>
      <c r="K4">
        <f ca="1">IFERROR(IF(E4=1,VLOOKUP(H4,[1]坦克升星消耗!$H$2:$J$7,3,TRUE),IF(E4=2,VLOOKUP(H4,[1]坦克升星消耗!$H$8:$J$15,3,TRUE),IF(E4=3,VLOOKUP(H4,[1]坦克升星消耗!$H$24:$J$33,3,TRUE),0))),0)</f>
        <v>2</v>
      </c>
      <c r="L4">
        <f ca="1">IFERROR(IF(F4=1,VLOOKUP(I4,[1]坦克升星消耗!$H$2:$J$7,3,TRUE),IF(F4=2,VLOOKUP(I4,[1]坦克升星消耗!$H$8:$J$15,3,TRUE),IF(F4=3,VLOOKUP(I4,[1]坦克升星消耗!$H$24:$J$33,3,TRUE),0))),0)</f>
        <v>2</v>
      </c>
      <c r="M4">
        <f ca="1">IFERROR(IF(G4=1,VLOOKUP(J4,[1]坦克升星消耗!$H$2:$J$7,3,TRUE),IF(G4=2,VLOOKUP(J4,[1]坦克升星消耗!$H$8:$J$15,3,TRUE),IF(G4=3,VLOOKUP(J4,[1]坦克升星消耗!$H$24:$J$33,3,TRUE),0))),0)</f>
        <v>2</v>
      </c>
      <c r="N4">
        <f ca="1">IFERROR(IF(E4=1,VLOOKUP(K4,[1]坦克升星消耗!$C$2:$J$7,7,TRUE),IF(E4=2,VLOOKUP(K4,[1]坦克升星消耗!$C$8:$J$15,7,TRUE),IF(E4=3,VLOOKUP(K4,[1]坦克升星消耗!$C$24:$J$33,7,TRUE),0))),0)</f>
        <v>985</v>
      </c>
      <c r="O4">
        <f ca="1">IFERROR(IF(F4=1,VLOOKUP(L4,[1]坦克升星消耗!$C$2:$J$7,7,TRUE),IF(F4=2,VLOOKUP(L4,[1]坦克升星消耗!$C$8:$J$15,7,TRUE),IF(F4=3,VLOOKUP(L4,[1]坦克升星消耗!$C$24:$J$33,7,TRUE),0))),0)</f>
        <v>985</v>
      </c>
      <c r="P4">
        <f ca="1">IFERROR(IF(G4=1,VLOOKUP(M4,[1]坦克升星消耗!$C$2:$J$7,7,TRUE),IF(G4=2,VLOOKUP(M4,[1]坦克升星消耗!$C$8:$J$15,7,TRUE),IF(G4=3,VLOOKUP(M4,[1]坦克升星消耗!$C$24:$J$33,7,TRUE),0))),0)</f>
        <v>985</v>
      </c>
      <c r="Q4">
        <f t="shared" ca="1" si="0"/>
        <v>2955</v>
      </c>
      <c r="R4">
        <f ca="1">Q4/A4+AH4-军费投放计算!D4</f>
        <v>2927</v>
      </c>
      <c r="S4">
        <f ca="1">ROUNDDOWN(MIN(T1部件投放计算!C4/3,18),0)</f>
        <v>18</v>
      </c>
      <c r="T4">
        <f t="shared" ca="1" si="1"/>
        <v>18</v>
      </c>
      <c r="U4">
        <f ca="1">MIN(ROUNDDOWN((T1部件投放计算!C4/3)/S4,0),3)</f>
        <v>1</v>
      </c>
      <c r="V4">
        <f ca="1">MIN(VLOOKUP((A4*通用估算系数!$B$17*3600)/S4,[1]坦克部件养成!$V$2:$Z$31,5,TRUE),15)</f>
        <v>6</v>
      </c>
      <c r="W4">
        <f ca="1">ROUNDDOWN(MIN(T2部件投放计算!C4/3,18),0)</f>
        <v>0</v>
      </c>
      <c r="X4">
        <f t="shared" ca="1" si="2"/>
        <v>0</v>
      </c>
      <c r="Y4">
        <f ca="1">MIN(ROUNDDOWN(IF(W4=0,0,((T2部件投放计算!C4+T1部件投放计算!C4/3)/2)/W4+1),0),4)</f>
        <v>0</v>
      </c>
      <c r="Z4">
        <f ca="1">MIN(IF(X4=0,0,VLOOKUP((A4*通用估算系数!$B$17*3600)/X4,[1]坦克部件养成!$V$2:$Z$31,5,TRUE)),20)</f>
        <v>0</v>
      </c>
      <c r="AA4">
        <f ca="1">ROUNDDOWN(MIN(T3部件投放计算!C4/3,18),0)</f>
        <v>0</v>
      </c>
      <c r="AB4">
        <f t="shared" ca="1" si="3"/>
        <v>0</v>
      </c>
      <c r="AC4">
        <f ca="1">MIN(ROUNDDOWN(IF(AA4=0,0,((T3部件投放计算!C4+T2部件投放计算!C4/3)/2)/AA4+2),0),5)</f>
        <v>0</v>
      </c>
      <c r="AD4">
        <f ca="1">MIN(IF(AA4=0,0,VLOOKUP((A4*通用估算系数!$B$17*3600)/AA4,[1]坦克部件养成!$V$2:$Z$31,5,TRUE)),30)</f>
        <v>0</v>
      </c>
      <c r="AE4">
        <f ca="1">VLOOKUP("1_"&amp;V4,[1]坦克部件养成!$I:$L,4,FALSE)*T4</f>
        <v>23220</v>
      </c>
      <c r="AF4">
        <f ca="1">IFERROR(VLOOKUP("2_"&amp;Z4,[1]坦克部件养成!$I:$L,4,FALSE)*X4,0)</f>
        <v>0</v>
      </c>
      <c r="AG4">
        <f ca="1">IFERROR(VLOOKUP("3_"&amp;AD4,[1]坦克部件养成!$I:$L,4,FALSE)*AB4,0)</f>
        <v>0</v>
      </c>
      <c r="AH4">
        <f t="shared" ca="1" si="4"/>
        <v>7740</v>
      </c>
    </row>
    <row r="5" spans="1:34" x14ac:dyDescent="0.2">
      <c r="A5">
        <v>4</v>
      </c>
      <c r="B5">
        <f>IF(C5=-1,D5,VLOOKUP(C5,通用估算系数!$D:$E,2,FALSE))</f>
        <v>3</v>
      </c>
      <c r="C5">
        <f>IF(D5&gt;=10,MOD(A5,通用估算系数!$B$2),-1)</f>
        <v>-1</v>
      </c>
      <c r="D5">
        <f>VLOOKUP(A5,[1]游戏时长规划!$H$17:$K$26,4,TRUE)</f>
        <v>3</v>
      </c>
      <c r="E5">
        <v>1</v>
      </c>
      <c r="F5">
        <v>1</v>
      </c>
      <c r="G5">
        <v>1</v>
      </c>
      <c r="H5">
        <f ca="1">INDIRECT("T"&amp;E5&amp;"碎片投放计算!C"&amp;ROW(E5))/VLOOKUP(E5,通用估算系数!$D$17:$E$20,2,FALSE)</f>
        <v>13.674667170176555</v>
      </c>
      <c r="I5">
        <f ca="1">INDIRECT("T"&amp;F5&amp;"碎片投放计算!C"&amp;ROW(F5))/VLOOKUP(F5,通用估算系数!$D$17:$E$20,2,FALSE)</f>
        <v>13.674667170176555</v>
      </c>
      <c r="J5">
        <f ca="1">INDIRECT("T"&amp;G5&amp;"碎片投放计算!C"&amp;ROW(G5))/VLOOKUP(G5,通用估算系数!$D$17:$E$20,2,FALSE)</f>
        <v>13.674667170176555</v>
      </c>
      <c r="K5">
        <f ca="1">IFERROR(IF(E5=1,VLOOKUP(H5,[1]坦克升星消耗!$H$2:$J$7,3,TRUE),IF(E5=2,VLOOKUP(H5,[1]坦克升星消耗!$H$8:$J$15,3,TRUE),IF(E5=3,VLOOKUP(H5,[1]坦克升星消耗!$H$24:$J$33,3,TRUE),0))),0)</f>
        <v>2</v>
      </c>
      <c r="L5">
        <f ca="1">IFERROR(IF(F5=1,VLOOKUP(I5,[1]坦克升星消耗!$H$2:$J$7,3,TRUE),IF(F5=2,VLOOKUP(I5,[1]坦克升星消耗!$H$8:$J$15,3,TRUE),IF(F5=3,VLOOKUP(I5,[1]坦克升星消耗!$H$24:$J$33,3,TRUE),0))),0)</f>
        <v>2</v>
      </c>
      <c r="M5">
        <f ca="1">IFERROR(IF(G5=1,VLOOKUP(J5,[1]坦克升星消耗!$H$2:$J$7,3,TRUE),IF(G5=2,VLOOKUP(J5,[1]坦克升星消耗!$H$8:$J$15,3,TRUE),IF(G5=3,VLOOKUP(J5,[1]坦克升星消耗!$H$24:$J$33,3,TRUE),0))),0)</f>
        <v>2</v>
      </c>
      <c r="N5">
        <f ca="1">IFERROR(IF(E5=1,VLOOKUP(K5,[1]坦克升星消耗!$C$2:$J$7,7,TRUE),IF(E5=2,VLOOKUP(K5,[1]坦克升星消耗!$C$8:$J$15,7,TRUE),IF(E5=3,VLOOKUP(K5,[1]坦克升星消耗!$C$24:$J$33,7,TRUE),0))),0)</f>
        <v>985</v>
      </c>
      <c r="O5">
        <f ca="1">IFERROR(IF(F5=1,VLOOKUP(L5,[1]坦克升星消耗!$C$2:$J$7,7,TRUE),IF(F5=2,VLOOKUP(L5,[1]坦克升星消耗!$C$8:$J$15,7,TRUE),IF(F5=3,VLOOKUP(L5,[1]坦克升星消耗!$C$24:$J$33,7,TRUE),0))),0)</f>
        <v>985</v>
      </c>
      <c r="P5">
        <f ca="1">IFERROR(IF(G5=1,VLOOKUP(M5,[1]坦克升星消耗!$C$2:$J$7,7,TRUE),IF(G5=2,VLOOKUP(M5,[1]坦克升星消耗!$C$8:$J$15,7,TRUE),IF(G5=3,VLOOKUP(M5,[1]坦克升星消耗!$C$24:$J$33,7,TRUE),0))),0)</f>
        <v>985</v>
      </c>
      <c r="Q5">
        <f t="shared" ca="1" si="0"/>
        <v>2955</v>
      </c>
      <c r="R5">
        <f ca="1">Q5/A5+AH5-军费投放计算!D5</f>
        <v>36471.75</v>
      </c>
      <c r="S5">
        <f ca="1">ROUNDDOWN(MIN(T1部件投放计算!C5/3,18),0)</f>
        <v>18</v>
      </c>
      <c r="T5">
        <f t="shared" ca="1" si="1"/>
        <v>17</v>
      </c>
      <c r="U5">
        <f ca="1">MIN(ROUNDDOWN((T1部件投放计算!C5/3)/S5,0),3)</f>
        <v>1</v>
      </c>
      <c r="V5">
        <f ca="1">MIN(VLOOKUP((A5*通用估算系数!$B$17*3600)/S5,[1]坦克部件养成!$V$2:$Z$31,5,TRUE),15)</f>
        <v>7</v>
      </c>
      <c r="W5">
        <f ca="1">ROUNDDOWN(MIN(T2部件投放计算!C5/3,18),0)</f>
        <v>1</v>
      </c>
      <c r="X5">
        <f t="shared" ca="1" si="2"/>
        <v>1</v>
      </c>
      <c r="Y5">
        <f ca="1">MIN(ROUNDDOWN(IF(W5=0,0,((T2部件投放计算!C5+T1部件投放计算!C5/3)/2)/W5+1),0),4)</f>
        <v>4</v>
      </c>
      <c r="Z5">
        <f ca="1">MIN(IF(X5=0,0,VLOOKUP((A5*通用估算系数!$B$17*3600)/X5,[1]坦克部件养成!$V$2:$Z$31,5,TRUE)),20)</f>
        <v>20</v>
      </c>
      <c r="AA5">
        <f ca="1">ROUNDDOWN(MIN(T3部件投放计算!C5/3,18),0)</f>
        <v>0</v>
      </c>
      <c r="AB5">
        <f t="shared" ca="1" si="3"/>
        <v>0</v>
      </c>
      <c r="AC5">
        <f ca="1">MIN(ROUNDDOWN(IF(AA5=0,0,((T3部件投放计算!C5+T2部件投放计算!C5/3)/2)/AA5+2),0),5)</f>
        <v>0</v>
      </c>
      <c r="AD5">
        <f ca="1">MIN(IF(AA5=0,0,VLOOKUP((A5*通用估算系数!$B$17*3600)/AA5,[1]坦克部件养成!$V$2:$Z$31,5,TRUE)),30)</f>
        <v>0</v>
      </c>
      <c r="AE5">
        <f ca="1">VLOOKUP("1_"&amp;V5,[1]坦克部件养成!$I:$L,4,FALSE)*T5</f>
        <v>37230</v>
      </c>
      <c r="AF5">
        <f ca="1">IFERROR(VLOOKUP("2_"&amp;Z5,[1]坦克部件养成!$I:$L,4,FALSE)*X5,0)</f>
        <v>117690</v>
      </c>
      <c r="AG5">
        <f ca="1">IFERROR(VLOOKUP("3_"&amp;AD5,[1]坦克部件养成!$I:$L,4,FALSE)*AB5,0)</f>
        <v>0</v>
      </c>
      <c r="AH5">
        <f t="shared" ca="1" si="4"/>
        <v>38730</v>
      </c>
    </row>
    <row r="6" spans="1:34" x14ac:dyDescent="0.2">
      <c r="A6">
        <v>5</v>
      </c>
      <c r="B6">
        <f>IF(C6=-1,D6,VLOOKUP(C6,通用估算系数!$D:$E,2,FALSE))</f>
        <v>3</v>
      </c>
      <c r="C6">
        <f>IF(D6&gt;=10,MOD(A6,通用估算系数!$B$2),-1)</f>
        <v>-1</v>
      </c>
      <c r="D6">
        <f>VLOOKUP(A6,[1]游戏时长规划!$H$17:$K$26,4,TRUE)</f>
        <v>3</v>
      </c>
      <c r="E6">
        <v>1</v>
      </c>
      <c r="F6">
        <v>1</v>
      </c>
      <c r="G6">
        <v>1</v>
      </c>
      <c r="H6">
        <f ca="1">INDIRECT("T"&amp;E6&amp;"碎片投放计算!C"&amp;ROW(E6))/VLOOKUP(E6,通用估算系数!$D$17:$E$20,2,FALSE)</f>
        <v>15.627689473411452</v>
      </c>
      <c r="I6">
        <f ca="1">INDIRECT("T"&amp;F6&amp;"碎片投放计算!C"&amp;ROW(F6))/VLOOKUP(F6,通用估算系数!$D$17:$E$20,2,FALSE)</f>
        <v>15.627689473411452</v>
      </c>
      <c r="J6">
        <f ca="1">INDIRECT("T"&amp;G6&amp;"碎片投放计算!C"&amp;ROW(G6))/VLOOKUP(G6,通用估算系数!$D$17:$E$20,2,FALSE)</f>
        <v>15.627689473411452</v>
      </c>
      <c r="K6">
        <f ca="1">IFERROR(IF(E6=1,VLOOKUP(H6,[1]坦克升星消耗!$H$2:$J$7,3,TRUE),IF(E6=2,VLOOKUP(H6,[1]坦克升星消耗!$H$8:$J$15,3,TRUE),IF(E6=3,VLOOKUP(H6,[1]坦克升星消耗!$H$24:$J$33,3,TRUE),0))),0)</f>
        <v>3</v>
      </c>
      <c r="L6">
        <f ca="1">IFERROR(IF(F6=1,VLOOKUP(I6,[1]坦克升星消耗!$H$2:$J$7,3,TRUE),IF(F6=2,VLOOKUP(I6,[1]坦克升星消耗!$H$8:$J$15,3,TRUE),IF(F6=3,VLOOKUP(I6,[1]坦克升星消耗!$H$24:$J$33,3,TRUE),0))),0)</f>
        <v>3</v>
      </c>
      <c r="M6">
        <f ca="1">IFERROR(IF(G6=1,VLOOKUP(J6,[1]坦克升星消耗!$H$2:$J$7,3,TRUE),IF(G6=2,VLOOKUP(J6,[1]坦克升星消耗!$H$8:$J$15,3,TRUE),IF(G6=3,VLOOKUP(J6,[1]坦克升星消耗!$H$24:$J$33,3,TRUE),0))),0)</f>
        <v>3</v>
      </c>
      <c r="N6">
        <f ca="1">IFERROR(IF(E6=1,VLOOKUP(K6,[1]坦克升星消耗!$C$2:$J$7,7,TRUE),IF(E6=2,VLOOKUP(K6,[1]坦克升星消耗!$C$8:$J$15,7,TRUE),IF(E6=3,VLOOKUP(K6,[1]坦克升星消耗!$C$24:$J$33,7,TRUE),0))),0)</f>
        <v>3355</v>
      </c>
      <c r="O6">
        <f ca="1">IFERROR(IF(F6=1,VLOOKUP(L6,[1]坦克升星消耗!$C$2:$J$7,7,TRUE),IF(F6=2,VLOOKUP(L6,[1]坦克升星消耗!$C$8:$J$15,7,TRUE),IF(F6=3,VLOOKUP(L6,[1]坦克升星消耗!$C$24:$J$33,7,TRUE),0))),0)</f>
        <v>3355</v>
      </c>
      <c r="P6">
        <f ca="1">IFERROR(IF(G6=1,VLOOKUP(M6,[1]坦克升星消耗!$C$2:$J$7,7,TRUE),IF(G6=2,VLOOKUP(M6,[1]坦克升星消耗!$C$8:$J$15,7,TRUE),IF(G6=3,VLOOKUP(M6,[1]坦克升星消耗!$C$24:$J$33,7,TRUE),0))),0)</f>
        <v>3355</v>
      </c>
      <c r="Q6">
        <f t="shared" ca="1" si="0"/>
        <v>10065</v>
      </c>
      <c r="R6">
        <f ca="1">Q6/A6+AH6-军费投放计算!D6</f>
        <v>51723</v>
      </c>
      <c r="S6">
        <f ca="1">ROUNDDOWN(MIN(T1部件投放计算!C6/3,18),0)</f>
        <v>18</v>
      </c>
      <c r="T6">
        <f t="shared" ca="1" si="1"/>
        <v>16</v>
      </c>
      <c r="U6">
        <f ca="1">MIN(ROUNDDOWN((T1部件投放计算!C6/3)/S6,0),3)</f>
        <v>1</v>
      </c>
      <c r="V6">
        <f ca="1">MIN(VLOOKUP((A6*通用估算系数!$B$17*3600)/S6,[1]坦克部件养成!$V$2:$Z$31,5,TRUE),15)</f>
        <v>8</v>
      </c>
      <c r="W6">
        <f ca="1">ROUNDDOWN(MIN(T2部件投放计算!C6/3,18),0)</f>
        <v>2</v>
      </c>
      <c r="X6">
        <f t="shared" ca="1" si="2"/>
        <v>2</v>
      </c>
      <c r="Y6">
        <f ca="1">MIN(ROUNDDOWN(IF(W6=0,0,((T2部件投放计算!C6+T1部件投放计算!C6/3)/2)/W6+1),0),4)</f>
        <v>4</v>
      </c>
      <c r="Z6">
        <f ca="1">MIN(IF(X6=0,0,VLOOKUP((A6*通用估算系数!$B$17*3600)/X6,[1]坦克部件养成!$V$2:$Z$31,5,TRUE)),20)</f>
        <v>20</v>
      </c>
      <c r="AA6">
        <f ca="1">ROUNDDOWN(MIN(T3部件投放计算!C6/3,18),0)</f>
        <v>0</v>
      </c>
      <c r="AB6">
        <f t="shared" ca="1" si="3"/>
        <v>0</v>
      </c>
      <c r="AC6">
        <f ca="1">MIN(ROUNDDOWN(IF(AA6=0,0,((T3部件投放计算!C6+T2部件投放计算!C6/3)/2)/AA6+2),0),5)</f>
        <v>0</v>
      </c>
      <c r="AD6">
        <f ca="1">MIN(IF(AA6=0,0,VLOOKUP((A6*通用估算系数!$B$17*3600)/AA6,[1]坦克部件养成!$V$2:$Z$31,5,TRUE)),30)</f>
        <v>0</v>
      </c>
      <c r="AE6">
        <f ca="1">VLOOKUP("1_"&amp;V6,[1]坦克部件养成!$I:$L,4,FALSE)*T6</f>
        <v>54240</v>
      </c>
      <c r="AF6">
        <f ca="1">IFERROR(VLOOKUP("2_"&amp;Z6,[1]坦克部件养成!$I:$L,4,FALSE)*X6,0)</f>
        <v>235380</v>
      </c>
      <c r="AG6">
        <f ca="1">IFERROR(VLOOKUP("3_"&amp;AD6,[1]坦克部件养成!$I:$L,4,FALSE)*AB6,0)</f>
        <v>0</v>
      </c>
      <c r="AH6">
        <f t="shared" ca="1" si="4"/>
        <v>57924</v>
      </c>
    </row>
    <row r="7" spans="1:34" x14ac:dyDescent="0.2">
      <c r="A7">
        <v>6</v>
      </c>
      <c r="B7">
        <f>IF(C7=-1,D7,VLOOKUP(C7,通用估算系数!$D:$E,2,FALSE))</f>
        <v>3</v>
      </c>
      <c r="C7">
        <f>IF(D7&gt;=10,MOD(A7,通用估算系数!$B$2),-1)</f>
        <v>-1</v>
      </c>
      <c r="D7">
        <f>VLOOKUP(A7,[1]游戏时长规划!$H$17:$K$26,4,TRUE)</f>
        <v>3</v>
      </c>
      <c r="E7">
        <v>1</v>
      </c>
      <c r="F7">
        <v>1</v>
      </c>
      <c r="G7">
        <v>1</v>
      </c>
      <c r="H7">
        <f ca="1">INDIRECT("T"&amp;E7&amp;"碎片投放计算!C"&amp;ROW(E7))/VLOOKUP(E7,通用估算系数!$D$17:$E$20,2,FALSE)</f>
        <v>17.56752818289635</v>
      </c>
      <c r="I7">
        <f ca="1">INDIRECT("T"&amp;F7&amp;"碎片投放计算!C"&amp;ROW(F7))/VLOOKUP(F7,通用估算系数!$D$17:$E$20,2,FALSE)</f>
        <v>17.56752818289635</v>
      </c>
      <c r="J7">
        <f ca="1">INDIRECT("T"&amp;G7&amp;"碎片投放计算!C"&amp;ROW(G7))/VLOOKUP(G7,通用估算系数!$D$17:$E$20,2,FALSE)</f>
        <v>17.56752818289635</v>
      </c>
      <c r="K7">
        <f ca="1">IFERROR(IF(E7=1,VLOOKUP(H7,[1]坦克升星消耗!$H$2:$J$7,3,TRUE),IF(E7=2,VLOOKUP(H7,[1]坦克升星消耗!$H$8:$J$15,3,TRUE),IF(E7=3,VLOOKUP(H7,[1]坦克升星消耗!$H$24:$J$33,3,TRUE),0))),0)</f>
        <v>3</v>
      </c>
      <c r="L7">
        <f ca="1">IFERROR(IF(F7=1,VLOOKUP(I7,[1]坦克升星消耗!$H$2:$J$7,3,TRUE),IF(F7=2,VLOOKUP(I7,[1]坦克升星消耗!$H$8:$J$15,3,TRUE),IF(F7=3,VLOOKUP(I7,[1]坦克升星消耗!$H$24:$J$33,3,TRUE),0))),0)</f>
        <v>3</v>
      </c>
      <c r="M7">
        <f ca="1">IFERROR(IF(G7=1,VLOOKUP(J7,[1]坦克升星消耗!$H$2:$J$7,3,TRUE),IF(G7=2,VLOOKUP(J7,[1]坦克升星消耗!$H$8:$J$15,3,TRUE),IF(G7=3,VLOOKUP(J7,[1]坦克升星消耗!$H$24:$J$33,3,TRUE),0))),0)</f>
        <v>3</v>
      </c>
      <c r="N7">
        <f ca="1">IFERROR(IF(E7=1,VLOOKUP(K7,[1]坦克升星消耗!$C$2:$J$7,7,TRUE),IF(E7=2,VLOOKUP(K7,[1]坦克升星消耗!$C$8:$J$15,7,TRUE),IF(E7=3,VLOOKUP(K7,[1]坦克升星消耗!$C$24:$J$33,7,TRUE),0))),0)</f>
        <v>3355</v>
      </c>
      <c r="O7">
        <f ca="1">IFERROR(IF(F7=1,VLOOKUP(L7,[1]坦克升星消耗!$C$2:$J$7,7,TRUE),IF(F7=2,VLOOKUP(L7,[1]坦克升星消耗!$C$8:$J$15,7,TRUE),IF(F7=3,VLOOKUP(L7,[1]坦克升星消耗!$C$24:$J$33,7,TRUE),0))),0)</f>
        <v>3355</v>
      </c>
      <c r="P7">
        <f ca="1">IFERROR(IF(G7=1,VLOOKUP(M7,[1]坦克升星消耗!$C$2:$J$7,7,TRUE),IF(G7=2,VLOOKUP(M7,[1]坦克升星消耗!$C$8:$J$15,7,TRUE),IF(G7=3,VLOOKUP(M7,[1]坦克升星消耗!$C$24:$J$33,7,TRUE),0))),0)</f>
        <v>3355</v>
      </c>
      <c r="Q7">
        <f t="shared" ca="1" si="0"/>
        <v>10065</v>
      </c>
      <c r="R7">
        <f ca="1">Q7/A7+AH7-军费投放计算!D7</f>
        <v>44497.5</v>
      </c>
      <c r="S7">
        <f ca="1">ROUNDDOWN(MIN(T1部件投放计算!C7/3,18),0)</f>
        <v>18</v>
      </c>
      <c r="T7">
        <f t="shared" ca="1" si="1"/>
        <v>15</v>
      </c>
      <c r="U7">
        <f ca="1">MIN(ROUNDDOWN((T1部件投放计算!C7/3)/S7,0),3)</f>
        <v>2</v>
      </c>
      <c r="V7">
        <f ca="1">MIN(VLOOKUP((A7*通用估算系数!$B$17*3600)/S7,[1]坦克部件养成!$V$2:$Z$31,5,TRUE),15)</f>
        <v>9</v>
      </c>
      <c r="W7">
        <f ca="1">ROUNDDOWN(MIN(T2部件投放计算!C7/3,18),0)</f>
        <v>3</v>
      </c>
      <c r="X7">
        <f t="shared" ca="1" si="2"/>
        <v>3</v>
      </c>
      <c r="Y7">
        <f ca="1">MIN(ROUNDDOWN(IF(W7=0,0,((T2部件投放计算!C7+T1部件投放计算!C7/3)/2)/W7+1),0),4)</f>
        <v>4</v>
      </c>
      <c r="Z7">
        <f ca="1">MIN(IF(X7=0,0,VLOOKUP((A7*通用估算系数!$B$17*3600)/X7,[1]坦克部件养成!$V$2:$Z$31,5,TRUE)),20)</f>
        <v>17</v>
      </c>
      <c r="AA7">
        <f ca="1">ROUNDDOWN(MIN(T3部件投放计算!C7/3,18),0)</f>
        <v>0</v>
      </c>
      <c r="AB7">
        <f t="shared" ca="1" si="3"/>
        <v>0</v>
      </c>
      <c r="AC7">
        <f ca="1">MIN(ROUNDDOWN(IF(AA7=0,0,((T3部件投放计算!C7+T2部件投放计算!C7/3)/2)/AA7+2),0),5)</f>
        <v>0</v>
      </c>
      <c r="AD7">
        <f ca="1">MIN(IF(AA7=0,0,VLOOKUP((A7*通用估算系数!$B$17*3600)/AA7,[1]坦克部件养成!$V$2:$Z$31,5,TRUE)),30)</f>
        <v>0</v>
      </c>
      <c r="AE7">
        <f ca="1">VLOOKUP("1_"&amp;V7,[1]坦克部件养成!$I:$L,4,FALSE)*T7</f>
        <v>73350</v>
      </c>
      <c r="AF7">
        <f ca="1">IFERROR(VLOOKUP("2_"&amp;Z7,[1]坦克部件养成!$I:$L,4,FALSE)*X7,0)</f>
        <v>201570</v>
      </c>
      <c r="AG7">
        <f ca="1">IFERROR(VLOOKUP("3_"&amp;AD7,[1]坦克部件养成!$I:$L,4,FALSE)*AB7,0)</f>
        <v>0</v>
      </c>
      <c r="AH7">
        <f t="shared" ca="1" si="4"/>
        <v>45820</v>
      </c>
    </row>
    <row r="8" spans="1:34" x14ac:dyDescent="0.2">
      <c r="A8">
        <v>7</v>
      </c>
      <c r="B8">
        <f>IF(C8=-1,D8,VLOOKUP(C8,通用估算系数!$D:$E,2,FALSE))</f>
        <v>3</v>
      </c>
      <c r="C8">
        <f>IF(D8&gt;=10,MOD(A8,通用估算系数!$B$2),-1)</f>
        <v>-1</v>
      </c>
      <c r="D8">
        <f>VLOOKUP(A8,[1]游戏时长规划!$H$17:$K$26,4,TRUE)</f>
        <v>3</v>
      </c>
      <c r="E8">
        <v>2</v>
      </c>
      <c r="F8">
        <v>1</v>
      </c>
      <c r="G8">
        <v>1</v>
      </c>
      <c r="H8">
        <f ca="1">INDIRECT("T"&amp;E8&amp;"碎片投放计算!C"&amp;ROW(E8))/VLOOKUP(E8,通用估算系数!$D$17:$E$20,2,FALSE)</f>
        <v>11.185817182704925</v>
      </c>
      <c r="I8">
        <f ca="1">INDIRECT("T"&amp;F8&amp;"碎片投放计算!C"&amp;ROW(F8))/VLOOKUP(F8,通用估算系数!$D$17:$E$20,2,FALSE)</f>
        <v>19.508831736131249</v>
      </c>
      <c r="J8">
        <f ca="1">INDIRECT("T"&amp;G8&amp;"碎片投放计算!C"&amp;ROW(G8))/VLOOKUP(G8,通用估算系数!$D$17:$E$20,2,FALSE)</f>
        <v>19.508831736131249</v>
      </c>
      <c r="K8">
        <f ca="1">IFERROR(IF(E8=1,VLOOKUP(H8,[1]坦克升星消耗!$H$2:$J$7,3,TRUE),IF(E8=2,VLOOKUP(H8,[1]坦克升星消耗!$H$8:$J$15,3,TRUE),IF(E8=3,VLOOKUP(H8,[1]坦克升星消耗!$H$24:$J$33,3,TRUE),0))),0)</f>
        <v>1</v>
      </c>
      <c r="L8">
        <f ca="1">IFERROR(IF(F8=1,VLOOKUP(I8,[1]坦克升星消耗!$H$2:$J$7,3,TRUE),IF(F8=2,VLOOKUP(I8,[1]坦克升星消耗!$H$8:$J$15,3,TRUE),IF(F8=3,VLOOKUP(I8,[1]坦克升星消耗!$H$24:$J$33,3,TRUE),0))),0)</f>
        <v>3</v>
      </c>
      <c r="M8">
        <f ca="1">IFERROR(IF(G8=1,VLOOKUP(J8,[1]坦克升星消耗!$H$2:$J$7,3,TRUE),IF(G8=2,VLOOKUP(J8,[1]坦克升星消耗!$H$8:$J$15,3,TRUE),IF(G8=3,VLOOKUP(J8,[1]坦克升星消耗!$H$24:$J$33,3,TRUE),0))),0)</f>
        <v>3</v>
      </c>
      <c r="N8">
        <f ca="1">IFERROR(IF(E8=1,VLOOKUP(K8,[1]坦克升星消耗!$C$2:$J$7,7,TRUE),IF(E8=2,VLOOKUP(K8,[1]坦克升星消耗!$C$8:$J$15,7,TRUE),IF(E8=3,VLOOKUP(K8,[1]坦克升星消耗!$C$24:$J$33,7,TRUE),0))),0)</f>
        <v>2750</v>
      </c>
      <c r="O8">
        <f ca="1">IFERROR(IF(F8=1,VLOOKUP(L8,[1]坦克升星消耗!$C$2:$J$7,7,TRUE),IF(F8=2,VLOOKUP(L8,[1]坦克升星消耗!$C$8:$J$15,7,TRUE),IF(F8=3,VLOOKUP(L8,[1]坦克升星消耗!$C$24:$J$33,7,TRUE),0))),0)</f>
        <v>3355</v>
      </c>
      <c r="P8">
        <f ca="1">IFERROR(IF(G8=1,VLOOKUP(M8,[1]坦克升星消耗!$C$2:$J$7,7,TRUE),IF(G8=2,VLOOKUP(M8,[1]坦克升星消耗!$C$8:$J$15,7,TRUE),IF(G8=3,VLOOKUP(M8,[1]坦克升星消耗!$C$24:$J$33,7,TRUE),0))),0)</f>
        <v>3355</v>
      </c>
      <c r="Q8">
        <f t="shared" ca="1" si="0"/>
        <v>9460</v>
      </c>
      <c r="R8">
        <f ca="1">Q8/A8+AH8-军费投放计算!D8</f>
        <v>59266.428571428572</v>
      </c>
      <c r="S8">
        <f ca="1">ROUNDDOWN(MIN(T1部件投放计算!C8/3,18),0)</f>
        <v>18</v>
      </c>
      <c r="T8">
        <f t="shared" ca="1" si="1"/>
        <v>15</v>
      </c>
      <c r="U8">
        <f ca="1">MIN(ROUNDDOWN((T1部件投放计算!C8/3)/S8,0),3)</f>
        <v>2</v>
      </c>
      <c r="V8">
        <f ca="1">MIN(VLOOKUP((A8*通用估算系数!$B$17*3600)/S8,[1]坦克部件养成!$V$2:$Z$31,5,TRUE),15)</f>
        <v>9</v>
      </c>
      <c r="W8">
        <f ca="1">ROUNDDOWN(MIN(T2部件投放计算!C8/3,18),0)</f>
        <v>3</v>
      </c>
      <c r="X8">
        <f t="shared" ca="1" si="2"/>
        <v>3</v>
      </c>
      <c r="Y8">
        <f ca="1">MIN(ROUNDDOWN(IF(W8=0,0,((T2部件投放计算!C8+T1部件投放计算!C8/3)/2)/W8+1),0),4)</f>
        <v>4</v>
      </c>
      <c r="Z8">
        <f ca="1">MIN(IF(X8=0,0,VLOOKUP((A8*通用估算系数!$B$17*3600)/X8,[1]坦克部件养成!$V$2:$Z$31,5,TRUE)),20)</f>
        <v>20</v>
      </c>
      <c r="AA8">
        <f ca="1">ROUNDDOWN(MIN(T3部件投放计算!C8/3,18),0)</f>
        <v>0</v>
      </c>
      <c r="AB8">
        <f t="shared" ca="1" si="3"/>
        <v>0</v>
      </c>
      <c r="AC8">
        <f ca="1">MIN(ROUNDDOWN(IF(AA8=0,0,((T3部件投放计算!C8+T2部件投放计算!C8/3)/2)/AA8+2),0),5)</f>
        <v>0</v>
      </c>
      <c r="AD8">
        <f ca="1">MIN(IF(AA8=0,0,VLOOKUP((A8*通用估算系数!$B$17*3600)/AA8,[1]坦克部件养成!$V$2:$Z$31,5,TRUE)),30)</f>
        <v>0</v>
      </c>
      <c r="AE8">
        <f ca="1">VLOOKUP("1_"&amp;V8,[1]坦克部件养成!$I:$L,4,FALSE)*T8</f>
        <v>73350</v>
      </c>
      <c r="AF8">
        <f ca="1">IFERROR(VLOOKUP("2_"&amp;Z8,[1]坦克部件养成!$I:$L,4,FALSE)*X8,0)</f>
        <v>353070</v>
      </c>
      <c r="AG8">
        <f ca="1">IFERROR(VLOOKUP("3_"&amp;AD8,[1]坦克部件养成!$I:$L,4,FALSE)*AB8,0)</f>
        <v>0</v>
      </c>
      <c r="AH8">
        <f t="shared" ca="1" si="4"/>
        <v>60917</v>
      </c>
    </row>
    <row r="9" spans="1:34" x14ac:dyDescent="0.2">
      <c r="A9">
        <v>8</v>
      </c>
      <c r="B9">
        <f>IF(C9=-1,D9,VLOOKUP(C9,通用估算系数!$D:$E,2,FALSE))</f>
        <v>3</v>
      </c>
      <c r="C9">
        <f>IF(D9&gt;=10,MOD(A9,通用估算系数!$B$2),-1)</f>
        <v>-1</v>
      </c>
      <c r="D9">
        <f>VLOOKUP(A9,[1]游戏时长规划!$H$17:$K$26,4,TRUE)</f>
        <v>3</v>
      </c>
      <c r="E9">
        <v>2</v>
      </c>
      <c r="F9">
        <v>1</v>
      </c>
      <c r="G9">
        <v>1</v>
      </c>
      <c r="H9">
        <f ca="1">INDIRECT("T"&amp;E9&amp;"碎片投放计算!C"&amp;ROW(E9))/VLOOKUP(E9,通用估算系数!$D$17:$E$20,2,FALSE)</f>
        <v>13.414229953265377</v>
      </c>
      <c r="I9">
        <f ca="1">INDIRECT("T"&amp;F9&amp;"碎片投放计算!C"&amp;ROW(F9))/VLOOKUP(F9,通用估算系数!$D$17:$E$20,2,FALSE)</f>
        <v>21.451600133116145</v>
      </c>
      <c r="J9">
        <f ca="1">INDIRECT("T"&amp;G9&amp;"碎片投放计算!C"&amp;ROW(G9))/VLOOKUP(G9,通用估算系数!$D$17:$E$20,2,FALSE)</f>
        <v>21.451600133116145</v>
      </c>
      <c r="K9">
        <f ca="1">IFERROR(IF(E9=1,VLOOKUP(H9,[1]坦克升星消耗!$H$2:$J$7,3,TRUE),IF(E9=2,VLOOKUP(H9,[1]坦克升星消耗!$H$8:$J$15,3,TRUE),IF(E9=3,VLOOKUP(H9,[1]坦克升星消耗!$H$24:$J$33,3,TRUE),0))),0)</f>
        <v>2</v>
      </c>
      <c r="L9">
        <f ca="1">IFERROR(IF(F9=1,VLOOKUP(I9,[1]坦克升星消耗!$H$2:$J$7,3,TRUE),IF(F9=2,VLOOKUP(I9,[1]坦克升星消耗!$H$8:$J$15,3,TRUE),IF(F9=3,VLOOKUP(I9,[1]坦克升星消耗!$H$24:$J$33,3,TRUE),0))),0)</f>
        <v>3</v>
      </c>
      <c r="M9">
        <f ca="1">IFERROR(IF(G9=1,VLOOKUP(J9,[1]坦克升星消耗!$H$2:$J$7,3,TRUE),IF(G9=2,VLOOKUP(J9,[1]坦克升星消耗!$H$8:$J$15,3,TRUE),IF(G9=3,VLOOKUP(J9,[1]坦克升星消耗!$H$24:$J$33,3,TRUE),0))),0)</f>
        <v>3</v>
      </c>
      <c r="N9">
        <f ca="1">IFERROR(IF(E9=1,VLOOKUP(K9,[1]坦克升星消耗!$C$2:$J$7,7,TRUE),IF(E9=2,VLOOKUP(K9,[1]坦克升星消耗!$C$8:$J$15,7,TRUE),IF(E9=3,VLOOKUP(K9,[1]坦克升星消耗!$C$24:$J$33,7,TRUE),0))),0)</f>
        <v>8100</v>
      </c>
      <c r="O9">
        <f ca="1">IFERROR(IF(F9=1,VLOOKUP(L9,[1]坦克升星消耗!$C$2:$J$7,7,TRUE),IF(F9=2,VLOOKUP(L9,[1]坦克升星消耗!$C$8:$J$15,7,TRUE),IF(F9=3,VLOOKUP(L9,[1]坦克升星消耗!$C$24:$J$33,7,TRUE),0))),0)</f>
        <v>3355</v>
      </c>
      <c r="P9">
        <f ca="1">IFERROR(IF(G9=1,VLOOKUP(M9,[1]坦克升星消耗!$C$2:$J$7,7,TRUE),IF(G9=2,VLOOKUP(M9,[1]坦克升星消耗!$C$8:$J$15,7,TRUE),IF(G9=3,VLOOKUP(M9,[1]坦克升星消耗!$C$24:$J$33,7,TRUE),0))),0)</f>
        <v>3355</v>
      </c>
      <c r="Q9">
        <f t="shared" ca="1" si="0"/>
        <v>14810</v>
      </c>
      <c r="R9">
        <f ca="1">Q9/A9+AH9-军费投放计算!D9</f>
        <v>39063.25</v>
      </c>
      <c r="S9">
        <f ca="1">ROUNDDOWN(MIN(T1部件投放计算!C9/3,18),0)</f>
        <v>18</v>
      </c>
      <c r="T9">
        <f t="shared" ca="1" si="1"/>
        <v>14</v>
      </c>
      <c r="U9">
        <f ca="1">MIN(ROUNDDOWN((T1部件投放计算!C9/3)/S9,0),3)</f>
        <v>2</v>
      </c>
      <c r="V9">
        <f ca="1">MIN(VLOOKUP((A9*通用估算系数!$B$17*3600)/S9,[1]坦克部件养成!$V$2:$Z$31,5,TRUE),15)</f>
        <v>10</v>
      </c>
      <c r="W9">
        <f ca="1">ROUNDDOWN(MIN(T2部件投放计算!C9/3,18),0)</f>
        <v>4</v>
      </c>
      <c r="X9">
        <f t="shared" ca="1" si="2"/>
        <v>4</v>
      </c>
      <c r="Y9">
        <f ca="1">MIN(ROUNDDOWN(IF(W9=0,0,((T2部件投放计算!C9+T1部件投放计算!C9/3)/2)/W9+1),0),4)</f>
        <v>4</v>
      </c>
      <c r="Z9">
        <f ca="1">MIN(IF(X9=0,0,VLOOKUP((A9*通用估算系数!$B$17*3600)/X9,[1]坦克部件养成!$V$2:$Z$31,5,TRUE)),20)</f>
        <v>17</v>
      </c>
      <c r="AA9">
        <f ca="1">ROUNDDOWN(MIN(T3部件投放计算!C9/3,18),0)</f>
        <v>0</v>
      </c>
      <c r="AB9">
        <f t="shared" ca="1" si="3"/>
        <v>0</v>
      </c>
      <c r="AC9">
        <f ca="1">MIN(ROUNDDOWN(IF(AA9=0,0,((T3部件投放计算!C9+T2部件投放计算!C9/3)/2)/AA9+2),0),5)</f>
        <v>0</v>
      </c>
      <c r="AD9">
        <f ca="1">MIN(IF(AA9=0,0,VLOOKUP((A9*通用估算系数!$B$17*3600)/AA9,[1]坦克部件养成!$V$2:$Z$31,5,TRUE)),30)</f>
        <v>0</v>
      </c>
      <c r="AE9">
        <f ca="1">VLOOKUP("1_"&amp;V9,[1]坦克部件养成!$I:$L,4,FALSE)*T9</f>
        <v>92960</v>
      </c>
      <c r="AF9">
        <f ca="1">IFERROR(VLOOKUP("2_"&amp;Z9,[1]坦克部件养成!$I:$L,4,FALSE)*X9,0)</f>
        <v>268760</v>
      </c>
      <c r="AG9">
        <f ca="1">IFERROR(VLOOKUP("3_"&amp;AD9,[1]坦克部件养成!$I:$L,4,FALSE)*AB9,0)</f>
        <v>0</v>
      </c>
      <c r="AH9">
        <f t="shared" ca="1" si="4"/>
        <v>45215</v>
      </c>
    </row>
    <row r="10" spans="1:34" x14ac:dyDescent="0.2">
      <c r="A10">
        <v>9</v>
      </c>
      <c r="B10">
        <f>IF(C10=-1,D10,VLOOKUP(C10,通用估算系数!$D:$E,2,FALSE))</f>
        <v>4</v>
      </c>
      <c r="C10">
        <f>IF(D10&gt;=10,MOD(A10,通用估算系数!$B$2),-1)</f>
        <v>-1</v>
      </c>
      <c r="D10">
        <f>VLOOKUP(A10,[1]游戏时长规划!$H$17:$K$26,4,TRUE)</f>
        <v>4</v>
      </c>
      <c r="E10">
        <v>2</v>
      </c>
      <c r="F10">
        <v>1</v>
      </c>
      <c r="G10">
        <v>1</v>
      </c>
      <c r="H10">
        <f ca="1">INDIRECT("T"&amp;E10&amp;"碎片投放计算!C"&amp;ROW(E10))/VLOOKUP(E10,通用估算系数!$D$17:$E$20,2,FALSE)</f>
        <v>19.114543522564642</v>
      </c>
      <c r="I10">
        <f ca="1">INDIRECT("T"&amp;F10&amp;"碎片投放计算!C"&amp;ROW(F10))/VLOOKUP(F10,通用估算系数!$D$17:$E$20,2,FALSE)</f>
        <v>23.625328112281277</v>
      </c>
      <c r="J10">
        <f ca="1">INDIRECT("T"&amp;G10&amp;"碎片投放计算!C"&amp;ROW(G10))/VLOOKUP(G10,通用估算系数!$D$17:$E$20,2,FALSE)</f>
        <v>23.625328112281277</v>
      </c>
      <c r="K10">
        <f ca="1">IFERROR(IF(E10=1,VLOOKUP(H10,[1]坦克升星消耗!$H$2:$J$7,3,TRUE),IF(E10=2,VLOOKUP(H10,[1]坦克升星消耗!$H$8:$J$15,3,TRUE),IF(E10=3,VLOOKUP(H10,[1]坦克升星消耗!$H$24:$J$33,3,TRUE),0))),0)</f>
        <v>2</v>
      </c>
      <c r="L10">
        <f ca="1">IFERROR(IF(F10=1,VLOOKUP(I10,[1]坦克升星消耗!$H$2:$J$7,3,TRUE),IF(F10=2,VLOOKUP(I10,[1]坦克升星消耗!$H$8:$J$15,3,TRUE),IF(F10=3,VLOOKUP(I10,[1]坦克升星消耗!$H$24:$J$33,3,TRUE),0))),0)</f>
        <v>3</v>
      </c>
      <c r="M10">
        <f ca="1">IFERROR(IF(G10=1,VLOOKUP(J10,[1]坦克升星消耗!$H$2:$J$7,3,TRUE),IF(G10=2,VLOOKUP(J10,[1]坦克升星消耗!$H$8:$J$15,3,TRUE),IF(G10=3,VLOOKUP(J10,[1]坦克升星消耗!$H$24:$J$33,3,TRUE),0))),0)</f>
        <v>3</v>
      </c>
      <c r="N10">
        <f ca="1">IFERROR(IF(E10=1,VLOOKUP(K10,[1]坦克升星消耗!$C$2:$J$7,7,TRUE),IF(E10=2,VLOOKUP(K10,[1]坦克升星消耗!$C$8:$J$15,7,TRUE),IF(E10=3,VLOOKUP(K10,[1]坦克升星消耗!$C$24:$J$33,7,TRUE),0))),0)</f>
        <v>8100</v>
      </c>
      <c r="O10">
        <f ca="1">IFERROR(IF(F10=1,VLOOKUP(L10,[1]坦克升星消耗!$C$2:$J$7,7,TRUE),IF(F10=2,VLOOKUP(L10,[1]坦克升星消耗!$C$8:$J$15,7,TRUE),IF(F10=3,VLOOKUP(L10,[1]坦克升星消耗!$C$24:$J$33,7,TRUE),0))),0)</f>
        <v>3355</v>
      </c>
      <c r="P10">
        <f ca="1">IFERROR(IF(G10=1,VLOOKUP(M10,[1]坦克升星消耗!$C$2:$J$7,7,TRUE),IF(G10=2,VLOOKUP(M10,[1]坦克升星消耗!$C$8:$J$15,7,TRUE),IF(G10=3,VLOOKUP(M10,[1]坦克升星消耗!$C$24:$J$33,7,TRUE),0))),0)</f>
        <v>3355</v>
      </c>
      <c r="Q10">
        <f t="shared" ca="1" si="0"/>
        <v>14810</v>
      </c>
      <c r="R10">
        <f ca="1">Q10/A10+AH10-军费投放计算!D10</f>
        <v>24506.555555555555</v>
      </c>
      <c r="S10">
        <f ca="1">ROUNDDOWN(MIN(T1部件投放计算!C10/3,18),0)</f>
        <v>18</v>
      </c>
      <c r="T10">
        <f t="shared" ca="1" si="1"/>
        <v>11</v>
      </c>
      <c r="U10">
        <f ca="1">MIN(ROUNDDOWN((T1部件投放计算!C10/3)/S10,0),3)</f>
        <v>2</v>
      </c>
      <c r="V10">
        <f ca="1">MIN(VLOOKUP((A10*通用估算系数!$B$17*3600)/S10,[1]坦克部件养成!$V$2:$Z$31,5,TRUE),15)</f>
        <v>10</v>
      </c>
      <c r="W10">
        <f ca="1">ROUNDDOWN(MIN(T2部件投放计算!C10/3,18),0)</f>
        <v>7</v>
      </c>
      <c r="X10">
        <f t="shared" ca="1" si="2"/>
        <v>7</v>
      </c>
      <c r="Y10">
        <f ca="1">MIN(ROUNDDOWN(IF(W10=0,0,((T2部件投放计算!C10+T1部件投放计算!C10/3)/2)/W10+1),0),4)</f>
        <v>4</v>
      </c>
      <c r="Z10">
        <f ca="1">MIN(IF(X10=0,0,VLOOKUP((A10*通用估算系数!$B$17*3600)/X10,[1]坦克部件养成!$V$2:$Z$31,5,TRUE)),20)</f>
        <v>13</v>
      </c>
      <c r="AA10">
        <f ca="1">ROUNDDOWN(MIN(T3部件投放计算!C10/3,18),0)</f>
        <v>0</v>
      </c>
      <c r="AB10">
        <f t="shared" ca="1" si="3"/>
        <v>0</v>
      </c>
      <c r="AC10">
        <f ca="1">MIN(ROUNDDOWN(IF(AA10=0,0,((T3部件投放计算!C10+T2部件投放计算!C10/3)/2)/AA10+2),0),5)</f>
        <v>0</v>
      </c>
      <c r="AD10">
        <f ca="1">MIN(IF(AA10=0,0,VLOOKUP((A10*通用估算系数!$B$17*3600)/AA10,[1]坦克部件养成!$V$2:$Z$31,5,TRUE)),30)</f>
        <v>0</v>
      </c>
      <c r="AE10">
        <f ca="1">VLOOKUP("1_"&amp;V10,[1]坦克部件养成!$I:$L,4,FALSE)*T10</f>
        <v>73040</v>
      </c>
      <c r="AF10">
        <f ca="1">IFERROR(VLOOKUP("2_"&amp;Z10,[1]坦克部件养成!$I:$L,4,FALSE)*X10,0)</f>
        <v>161630</v>
      </c>
      <c r="AG10">
        <f ca="1">IFERROR(VLOOKUP("3_"&amp;AD10,[1]坦克部件养成!$I:$L,4,FALSE)*AB10,0)</f>
        <v>0</v>
      </c>
      <c r="AH10">
        <f t="shared" ca="1" si="4"/>
        <v>26074</v>
      </c>
    </row>
    <row r="11" spans="1:34" x14ac:dyDescent="0.2">
      <c r="A11">
        <v>10</v>
      </c>
      <c r="B11">
        <f>IF(C11=-1,D11,VLOOKUP(C11,通用估算系数!$D:$E,2,FALSE))</f>
        <v>4</v>
      </c>
      <c r="C11">
        <f>IF(D11&gt;=10,MOD(A11,通用估算系数!$B$2),-1)</f>
        <v>-1</v>
      </c>
      <c r="D11">
        <f>VLOOKUP(A11,[1]游戏时长规划!$H$17:$K$26,4,TRUE)</f>
        <v>4</v>
      </c>
      <c r="E11">
        <v>2</v>
      </c>
      <c r="F11">
        <v>1</v>
      </c>
      <c r="G11">
        <v>1</v>
      </c>
      <c r="H11">
        <f ca="1">INDIRECT("T"&amp;E11&amp;"碎片投放计算!C"&amp;ROW(E11))/VLOOKUP(E11,通用估算系数!$D$17:$E$20,2,FALSE)</f>
        <v>22.623229521697912</v>
      </c>
      <c r="I11">
        <f ca="1">INDIRECT("T"&amp;F11&amp;"碎片投放计算!C"&amp;ROW(F11))/VLOOKUP(F11,通用估算系数!$D$17:$E$20,2,FALSE)</f>
        <v>25.427543585853282</v>
      </c>
      <c r="J11">
        <f ca="1">INDIRECT("T"&amp;G11&amp;"碎片投放计算!C"&amp;ROW(G11))/VLOOKUP(G11,通用估算系数!$D$17:$E$20,2,FALSE)</f>
        <v>25.427543585853282</v>
      </c>
      <c r="K11">
        <f ca="1">IFERROR(IF(E11=1,VLOOKUP(H11,[1]坦克升星消耗!$H$2:$J$7,3,TRUE),IF(E11=2,VLOOKUP(H11,[1]坦克升星消耗!$H$8:$J$15,3,TRUE),IF(E11=3,VLOOKUP(H11,[1]坦克升星消耗!$H$24:$J$33,3,TRUE),0))),0)</f>
        <v>3</v>
      </c>
      <c r="L11">
        <f ca="1">IFERROR(IF(F11=1,VLOOKUP(I11,[1]坦克升星消耗!$H$2:$J$7,3,TRUE),IF(F11=2,VLOOKUP(I11,[1]坦克升星消耗!$H$8:$J$15,3,TRUE),IF(F11=3,VLOOKUP(I11,[1]坦克升星消耗!$H$24:$J$33,3,TRUE),0))),0)</f>
        <v>4</v>
      </c>
      <c r="M11">
        <f ca="1">IFERROR(IF(G11=1,VLOOKUP(J11,[1]坦克升星消耗!$H$2:$J$7,3,TRUE),IF(G11=2,VLOOKUP(J11,[1]坦克升星消耗!$H$8:$J$15,3,TRUE),IF(G11=3,VLOOKUP(J11,[1]坦克升星消耗!$H$24:$J$33,3,TRUE),0))),0)</f>
        <v>4</v>
      </c>
      <c r="N11">
        <f ca="1">IFERROR(IF(E11=1,VLOOKUP(K11,[1]坦克升星消耗!$C$2:$J$7,7,TRUE),IF(E11=2,VLOOKUP(K11,[1]坦克升星消耗!$C$8:$J$15,7,TRUE),IF(E11=3,VLOOKUP(K11,[1]坦克升星消耗!$C$24:$J$33,7,TRUE),0))),0)</f>
        <v>16200</v>
      </c>
      <c r="O11">
        <f ca="1">IFERROR(IF(F11=1,VLOOKUP(L11,[1]坦克升星消耗!$C$2:$J$7,7,TRUE),IF(F11=2,VLOOKUP(L11,[1]坦克升星消耗!$C$8:$J$15,7,TRUE),IF(F11=3,VLOOKUP(L11,[1]坦克升星消耗!$C$24:$J$33,7,TRUE),0))),0)</f>
        <v>6505</v>
      </c>
      <c r="P11">
        <f ca="1">IFERROR(IF(G11=1,VLOOKUP(M11,[1]坦克升星消耗!$C$2:$J$7,7,TRUE),IF(G11=2,VLOOKUP(M11,[1]坦克升星消耗!$C$8:$J$15,7,TRUE),IF(G11=3,VLOOKUP(M11,[1]坦克升星消耗!$C$24:$J$33,7,TRUE),0))),0)</f>
        <v>6505</v>
      </c>
      <c r="Q11">
        <f t="shared" ca="1" si="0"/>
        <v>29210</v>
      </c>
      <c r="R11">
        <f ca="1">Q11/A11+AH11-军费投放计算!D11</f>
        <v>28503</v>
      </c>
      <c r="S11">
        <f ca="1">ROUNDDOWN(MIN(T1部件投放计算!C11/3,18),0)</f>
        <v>18</v>
      </c>
      <c r="T11">
        <f t="shared" ca="1" si="1"/>
        <v>10</v>
      </c>
      <c r="U11">
        <f ca="1">MIN(ROUNDDOWN((T1部件投放计算!C11/3)/S11,0),3)</f>
        <v>3</v>
      </c>
      <c r="V11">
        <f ca="1">MIN(VLOOKUP((A11*通用估算系数!$B$17*3600)/S11,[1]坦克部件养成!$V$2:$Z$31,5,TRUE),15)</f>
        <v>11</v>
      </c>
      <c r="W11">
        <f ca="1">ROUNDDOWN(MIN(T2部件投放计算!C11/3,18),0)</f>
        <v>8</v>
      </c>
      <c r="X11">
        <f t="shared" ca="1" si="2"/>
        <v>8</v>
      </c>
      <c r="Y11">
        <f ca="1">MIN(ROUNDDOWN(IF(W11=0,0,((T2部件投放计算!C11+T1部件投放计算!C11/3)/2)/W11+1),0),4)</f>
        <v>4</v>
      </c>
      <c r="Z11">
        <f ca="1">MIN(IF(X11=0,0,VLOOKUP((A11*通用估算系数!$B$17*3600)/X11,[1]坦克部件养成!$V$2:$Z$31,5,TRUE)),20)</f>
        <v>13</v>
      </c>
      <c r="AA11">
        <f ca="1">ROUNDDOWN(MIN(T3部件投放计算!C11/3,18),0)</f>
        <v>0</v>
      </c>
      <c r="AB11">
        <f t="shared" ca="1" si="3"/>
        <v>0</v>
      </c>
      <c r="AC11">
        <f ca="1">MIN(ROUNDDOWN(IF(AA11=0,0,((T3部件投放计算!C11+T2部件投放计算!C11/3)/2)/AA11+2),0),5)</f>
        <v>0</v>
      </c>
      <c r="AD11">
        <f ca="1">MIN(IF(AA11=0,0,VLOOKUP((A11*通用估算系数!$B$17*3600)/AA11,[1]坦克部件养成!$V$2:$Z$31,5,TRUE)),30)</f>
        <v>0</v>
      </c>
      <c r="AE11">
        <f ca="1">VLOOKUP("1_"&amp;V11,[1]坦克部件养成!$I:$L,4,FALSE)*T11</f>
        <v>102900</v>
      </c>
      <c r="AF11">
        <f ca="1">IFERROR(VLOOKUP("2_"&amp;Z11,[1]坦克部件养成!$I:$L,4,FALSE)*X11,0)</f>
        <v>184720</v>
      </c>
      <c r="AG11">
        <f ca="1">IFERROR(VLOOKUP("3_"&amp;AD11,[1]坦克部件养成!$I:$L,4,FALSE)*AB11,0)</f>
        <v>0</v>
      </c>
      <c r="AH11">
        <f t="shared" ca="1" si="4"/>
        <v>28762</v>
      </c>
    </row>
    <row r="12" spans="1:34" x14ac:dyDescent="0.2">
      <c r="A12">
        <v>11</v>
      </c>
      <c r="B12">
        <f>IF(C12=-1,D12,VLOOKUP(C12,通用估算系数!$D:$E,2,FALSE))</f>
        <v>4</v>
      </c>
      <c r="C12">
        <f>IF(D12&gt;=10,MOD(A12,通用估算系数!$B$2),-1)</f>
        <v>-1</v>
      </c>
      <c r="D12">
        <f>VLOOKUP(A12,[1]游戏时长规划!$H$17:$K$26,4,TRUE)</f>
        <v>4</v>
      </c>
      <c r="E12">
        <v>2</v>
      </c>
      <c r="F12">
        <v>1</v>
      </c>
      <c r="G12">
        <v>1</v>
      </c>
      <c r="H12">
        <f ca="1">INDIRECT("T"&amp;E12&amp;"碎片投放计算!C"&amp;ROW(E12))/VLOOKUP(E12,通用估算系数!$D$17:$E$20,2,FALSE)</f>
        <v>26.134700330957767</v>
      </c>
      <c r="I12">
        <f ca="1">INDIRECT("T"&amp;F12&amp;"碎片投放计算!C"&amp;ROW(F12))/VLOOKUP(F12,通用估算系数!$D$17:$E$20,2,FALSE)</f>
        <v>27.23144682313837</v>
      </c>
      <c r="J12">
        <f ca="1">INDIRECT("T"&amp;G12&amp;"碎片投放计算!C"&amp;ROW(G12))/VLOOKUP(G12,通用估算系数!$D$17:$E$20,2,FALSE)</f>
        <v>27.23144682313837</v>
      </c>
      <c r="K12">
        <f ca="1">IFERROR(IF(E12=1,VLOOKUP(H12,[1]坦克升星消耗!$H$2:$J$7,3,TRUE),IF(E12=2,VLOOKUP(H12,[1]坦克升星消耗!$H$8:$J$15,3,TRUE),IF(E12=3,VLOOKUP(H12,[1]坦克升星消耗!$H$24:$J$33,3,TRUE),0))),0)</f>
        <v>3</v>
      </c>
      <c r="L12">
        <f ca="1">IFERROR(IF(F12=1,VLOOKUP(I12,[1]坦克升星消耗!$H$2:$J$7,3,TRUE),IF(F12=2,VLOOKUP(I12,[1]坦克升星消耗!$H$8:$J$15,3,TRUE),IF(F12=3,VLOOKUP(I12,[1]坦克升星消耗!$H$24:$J$33,3,TRUE),0))),0)</f>
        <v>4</v>
      </c>
      <c r="M12">
        <f ca="1">IFERROR(IF(G12=1,VLOOKUP(J12,[1]坦克升星消耗!$H$2:$J$7,3,TRUE),IF(G12=2,VLOOKUP(J12,[1]坦克升星消耗!$H$8:$J$15,3,TRUE),IF(G12=3,VLOOKUP(J12,[1]坦克升星消耗!$H$24:$J$33,3,TRUE),0))),0)</f>
        <v>4</v>
      </c>
      <c r="N12">
        <f ca="1">IFERROR(IF(E12=1,VLOOKUP(K12,[1]坦克升星消耗!$C$2:$J$7,7,TRUE),IF(E12=2,VLOOKUP(K12,[1]坦克升星消耗!$C$8:$J$15,7,TRUE),IF(E12=3,VLOOKUP(K12,[1]坦克升星消耗!$C$24:$J$33,7,TRUE),0))),0)</f>
        <v>16200</v>
      </c>
      <c r="O12">
        <f ca="1">IFERROR(IF(F12=1,VLOOKUP(L12,[1]坦克升星消耗!$C$2:$J$7,7,TRUE),IF(F12=2,VLOOKUP(L12,[1]坦克升星消耗!$C$8:$J$15,7,TRUE),IF(F12=3,VLOOKUP(L12,[1]坦克升星消耗!$C$24:$J$33,7,TRUE),0))),0)</f>
        <v>6505</v>
      </c>
      <c r="P12">
        <f ca="1">IFERROR(IF(G12=1,VLOOKUP(M12,[1]坦克升星消耗!$C$2:$J$7,7,TRUE),IF(G12=2,VLOOKUP(M12,[1]坦克升星消耗!$C$8:$J$15,7,TRUE),IF(G12=3,VLOOKUP(M12,[1]坦克升星消耗!$C$24:$J$33,7,TRUE),0))),0)</f>
        <v>6505</v>
      </c>
      <c r="Q12">
        <f t="shared" ca="1" si="0"/>
        <v>29210</v>
      </c>
      <c r="R12">
        <f ca="1">Q12/A12+AH12-军费投放计算!D12</f>
        <v>21311.454545454544</v>
      </c>
      <c r="S12">
        <f ca="1">ROUNDDOWN(MIN(T1部件投放计算!C12/3,18),0)</f>
        <v>18</v>
      </c>
      <c r="T12">
        <f t="shared" ca="1" si="1"/>
        <v>8</v>
      </c>
      <c r="U12">
        <f ca="1">MIN(ROUNDDOWN((T1部件投放计算!C12/3)/S12,0),3)</f>
        <v>3</v>
      </c>
      <c r="V12">
        <f ca="1">MIN(VLOOKUP((A12*通用估算系数!$B$17*3600)/S12,[1]坦克部件养成!$V$2:$Z$31,5,TRUE),15)</f>
        <v>11</v>
      </c>
      <c r="W12">
        <f ca="1">ROUNDDOWN(MIN(T2部件投放计算!C12/3,18),0)</f>
        <v>10</v>
      </c>
      <c r="X12">
        <f t="shared" ca="1" si="2"/>
        <v>10</v>
      </c>
      <c r="Y12">
        <f ca="1">MIN(ROUNDDOWN(IF(W12=0,0,((T2部件投放计算!C12+T1部件投放计算!C12/3)/2)/W12+1),0),4)</f>
        <v>4</v>
      </c>
      <c r="Z12">
        <f ca="1">MIN(IF(X12=0,0,VLOOKUP((A12*通用估算系数!$B$17*3600)/X12,[1]坦克部件养成!$V$2:$Z$31,5,TRUE)),20)</f>
        <v>12</v>
      </c>
      <c r="AA12">
        <f ca="1">ROUNDDOWN(MIN(T3部件投放计算!C12/3,18),0)</f>
        <v>0</v>
      </c>
      <c r="AB12">
        <f t="shared" ca="1" si="3"/>
        <v>0</v>
      </c>
      <c r="AC12">
        <f ca="1">MIN(ROUNDDOWN(IF(AA12=0,0,((T3部件投放计算!C12+T2部件投放计算!C12/3)/2)/AA12+2),0),5)</f>
        <v>0</v>
      </c>
      <c r="AD12">
        <f ca="1">MIN(IF(AA12=0,0,VLOOKUP((A12*通用估算系数!$B$17*3600)/AA12,[1]坦克部件养成!$V$2:$Z$31,5,TRUE)),30)</f>
        <v>0</v>
      </c>
      <c r="AE12">
        <f ca="1">VLOOKUP("1_"&amp;V12,[1]坦克部件养成!$I:$L,4,FALSE)*T12</f>
        <v>82320</v>
      </c>
      <c r="AF12">
        <f ca="1">IFERROR(VLOOKUP("2_"&amp;Z12,[1]坦克部件养成!$I:$L,4,FALSE)*X12,0)</f>
        <v>157900</v>
      </c>
      <c r="AG12">
        <f ca="1">IFERROR(VLOOKUP("3_"&amp;AD12,[1]坦克部件养成!$I:$L,4,FALSE)*AB12,0)</f>
        <v>0</v>
      </c>
      <c r="AH12">
        <f t="shared" ca="1" si="4"/>
        <v>21838</v>
      </c>
    </row>
    <row r="13" spans="1:34" x14ac:dyDescent="0.2">
      <c r="A13">
        <v>12</v>
      </c>
      <c r="B13">
        <f>IF(C13=-1,D13,VLOOKUP(C13,通用估算系数!$D:$E,2,FALSE))</f>
        <v>4</v>
      </c>
      <c r="C13">
        <f>IF(D13&gt;=10,MOD(A13,通用估算系数!$B$2),-1)</f>
        <v>-1</v>
      </c>
      <c r="D13">
        <f>VLOOKUP(A13,[1]游戏时长规划!$H$17:$K$26,4,TRUE)</f>
        <v>4</v>
      </c>
      <c r="E13">
        <v>2</v>
      </c>
      <c r="F13">
        <v>2</v>
      </c>
      <c r="G13">
        <v>1</v>
      </c>
      <c r="H13">
        <f ca="1">INDIRECT("T"&amp;E13&amp;"碎片投放计算!C"&amp;ROW(E13))/VLOOKUP(E13,通用估算系数!$D$17:$E$20,2,FALSE)</f>
        <v>29.704652152875848</v>
      </c>
      <c r="I13">
        <f ca="1">INDIRECT("T"&amp;F13&amp;"碎片投放计算!C"&amp;ROW(F13))/VLOOKUP(F13,通用估算系数!$D$17:$E$20,2,FALSE)</f>
        <v>29.704652152875848</v>
      </c>
      <c r="J13">
        <f ca="1">INDIRECT("T"&amp;G13&amp;"碎片投放计算!C"&amp;ROW(G13))/VLOOKUP(G13,通用估算系数!$D$17:$E$20,2,FALSE)</f>
        <v>29.070793098398141</v>
      </c>
      <c r="K13">
        <f ca="1">IFERROR(IF(E13=1,VLOOKUP(H13,[1]坦克升星消耗!$H$2:$J$7,3,TRUE),IF(E13=2,VLOOKUP(H13,[1]坦克升星消耗!$H$8:$J$15,3,TRUE),IF(E13=3,VLOOKUP(H13,[1]坦克升星消耗!$H$24:$J$33,3,TRUE),0))),0)</f>
        <v>3</v>
      </c>
      <c r="L13">
        <f ca="1">IFERROR(IF(F13=1,VLOOKUP(I13,[1]坦克升星消耗!$H$2:$J$7,3,TRUE),IF(F13=2,VLOOKUP(I13,[1]坦克升星消耗!$H$8:$J$15,3,TRUE),IF(F13=3,VLOOKUP(I13,[1]坦克升星消耗!$H$24:$J$33,3,TRUE),0))),0)</f>
        <v>3</v>
      </c>
      <c r="M13">
        <f ca="1">IFERROR(IF(G13=1,VLOOKUP(J13,[1]坦克升星消耗!$H$2:$J$7,3,TRUE),IF(G13=2,VLOOKUP(J13,[1]坦克升星消耗!$H$8:$J$15,3,TRUE),IF(G13=3,VLOOKUP(J13,[1]坦克升星消耗!$H$24:$J$33,3,TRUE),0))),0)</f>
        <v>4</v>
      </c>
      <c r="N13">
        <f ca="1">IFERROR(IF(E13=1,VLOOKUP(K13,[1]坦克升星消耗!$C$2:$J$7,7,TRUE),IF(E13=2,VLOOKUP(K13,[1]坦克升星消耗!$C$8:$J$15,7,TRUE),IF(E13=3,VLOOKUP(K13,[1]坦克升星消耗!$C$24:$J$33,7,TRUE),0))),0)</f>
        <v>16200</v>
      </c>
      <c r="O13">
        <f ca="1">IFERROR(IF(F13=1,VLOOKUP(L13,[1]坦克升星消耗!$C$2:$J$7,7,TRUE),IF(F13=2,VLOOKUP(L13,[1]坦克升星消耗!$C$8:$J$15,7,TRUE),IF(F13=3,VLOOKUP(L13,[1]坦克升星消耗!$C$24:$J$33,7,TRUE),0))),0)</f>
        <v>16200</v>
      </c>
      <c r="P13">
        <f ca="1">IFERROR(IF(G13=1,VLOOKUP(M13,[1]坦克升星消耗!$C$2:$J$7,7,TRUE),IF(G13=2,VLOOKUP(M13,[1]坦克升星消耗!$C$8:$J$15,7,TRUE),IF(G13=3,VLOOKUP(M13,[1]坦克升星消耗!$C$24:$J$33,7,TRUE),0))),0)</f>
        <v>6505</v>
      </c>
      <c r="Q13">
        <f t="shared" ca="1" si="0"/>
        <v>38905</v>
      </c>
      <c r="R13">
        <f ca="1">Q13/A13+AH13-军费投放计算!D13</f>
        <v>20500.083333333332</v>
      </c>
      <c r="S13">
        <f ca="1">ROUNDDOWN(MIN(T1部件投放计算!C13/3,18),0)</f>
        <v>18</v>
      </c>
      <c r="T13">
        <f t="shared" ca="1" si="1"/>
        <v>7</v>
      </c>
      <c r="U13">
        <f ca="1">MIN(ROUNDDOWN((T1部件投放计算!C13/3)/S13,0),3)</f>
        <v>3</v>
      </c>
      <c r="V13">
        <f ca="1">MIN(VLOOKUP((A13*通用估算系数!$B$17*3600)/S13,[1]坦克部件养成!$V$2:$Z$31,5,TRUE),15)</f>
        <v>11</v>
      </c>
      <c r="W13">
        <f ca="1">ROUNDDOWN(MIN(T2部件投放计算!C13/3,18),0)</f>
        <v>11</v>
      </c>
      <c r="X13">
        <f t="shared" ca="1" si="2"/>
        <v>11</v>
      </c>
      <c r="Y13">
        <f ca="1">MIN(ROUNDDOWN(IF(W13=0,0,((T2部件投放计算!C13+T1部件投放计算!C13/3)/2)/W13+1),0),4)</f>
        <v>4</v>
      </c>
      <c r="Z13">
        <f ca="1">MIN(IF(X13=0,0,VLOOKUP((A13*通用估算系数!$B$17*3600)/X13,[1]坦克部件养成!$V$2:$Z$31,5,TRUE)),20)</f>
        <v>12</v>
      </c>
      <c r="AA13">
        <f ca="1">ROUNDDOWN(MIN(T3部件投放计算!C13/3,18),0)</f>
        <v>0</v>
      </c>
      <c r="AB13">
        <f t="shared" ca="1" si="3"/>
        <v>0</v>
      </c>
      <c r="AC13">
        <f ca="1">MIN(ROUNDDOWN(IF(AA13=0,0,((T3部件投放计算!C13+T2部件投放计算!C13/3)/2)/AA13+2),0),5)</f>
        <v>0</v>
      </c>
      <c r="AD13">
        <f ca="1">MIN(IF(AA13=0,0,VLOOKUP((A13*通用估算系数!$B$17*3600)/AA13,[1]坦克部件养成!$V$2:$Z$31,5,TRUE)),30)</f>
        <v>0</v>
      </c>
      <c r="AE13">
        <f ca="1">VLOOKUP("1_"&amp;V13,[1]坦克部件养成!$I:$L,4,FALSE)*T13</f>
        <v>72030</v>
      </c>
      <c r="AF13">
        <f ca="1">IFERROR(VLOOKUP("2_"&amp;Z13,[1]坦克部件养成!$I:$L,4,FALSE)*X13,0)</f>
        <v>173690</v>
      </c>
      <c r="AG13">
        <f ca="1">IFERROR(VLOOKUP("3_"&amp;AD13,[1]坦克部件养成!$I:$L,4,FALSE)*AB13,0)</f>
        <v>0</v>
      </c>
      <c r="AH13">
        <f t="shared" ca="1" si="4"/>
        <v>20476</v>
      </c>
    </row>
    <row r="14" spans="1:34" x14ac:dyDescent="0.2">
      <c r="A14">
        <v>13</v>
      </c>
      <c r="B14">
        <f>IF(C14=-1,D14,VLOOKUP(C14,通用估算系数!$D:$E,2,FALSE))</f>
        <v>4</v>
      </c>
      <c r="C14">
        <f>IF(D14&gt;=10,MOD(A14,通用估算系数!$B$2),-1)</f>
        <v>-1</v>
      </c>
      <c r="D14">
        <f>VLOOKUP(A14,[1]游戏时长规划!$H$17:$K$26,4,TRUE)</f>
        <v>4</v>
      </c>
      <c r="E14">
        <v>2</v>
      </c>
      <c r="F14">
        <v>2</v>
      </c>
      <c r="G14">
        <v>1</v>
      </c>
      <c r="H14">
        <f ca="1">INDIRECT("T"&amp;E14&amp;"碎片投放计算!C"&amp;ROW(E14))/VLOOKUP(E14,通用估算系数!$D$17:$E$20,2,FALSE)</f>
        <v>33.221692582388862</v>
      </c>
      <c r="I14">
        <f ca="1">INDIRECT("T"&amp;F14&amp;"碎片投放计算!C"&amp;ROW(F14))/VLOOKUP(F14,通用估算系数!$D$17:$E$20,2,FALSE)</f>
        <v>33.221692582388862</v>
      </c>
      <c r="J14">
        <f ca="1">INDIRECT("T"&amp;G14&amp;"碎片投放计算!C"&amp;ROW(G14))/VLOOKUP(G14,通用估算系数!$D$17:$E$20,2,FALSE)</f>
        <v>30.878071863109387</v>
      </c>
      <c r="K14">
        <f ca="1">IFERROR(IF(E14=1,VLOOKUP(H14,[1]坦克升星消耗!$H$2:$J$7,3,TRUE),IF(E14=2,VLOOKUP(H14,[1]坦克升星消耗!$H$8:$J$15,3,TRUE),IF(E14=3,VLOOKUP(H14,[1]坦克升星消耗!$H$24:$J$33,3,TRUE),0))),0)</f>
        <v>3</v>
      </c>
      <c r="L14">
        <f ca="1">IFERROR(IF(F14=1,VLOOKUP(I14,[1]坦克升星消耗!$H$2:$J$7,3,TRUE),IF(F14=2,VLOOKUP(I14,[1]坦克升星消耗!$H$8:$J$15,3,TRUE),IF(F14=3,VLOOKUP(I14,[1]坦克升星消耗!$H$24:$J$33,3,TRUE),0))),0)</f>
        <v>3</v>
      </c>
      <c r="M14">
        <f ca="1">IFERROR(IF(G14=1,VLOOKUP(J14,[1]坦克升星消耗!$H$2:$J$7,3,TRUE),IF(G14=2,VLOOKUP(J14,[1]坦克升星消耗!$H$8:$J$15,3,TRUE),IF(G14=3,VLOOKUP(J14,[1]坦克升星消耗!$H$24:$J$33,3,TRUE),0))),0)</f>
        <v>4</v>
      </c>
      <c r="N14">
        <f ca="1">IFERROR(IF(E14=1,VLOOKUP(K14,[1]坦克升星消耗!$C$2:$J$7,7,TRUE),IF(E14=2,VLOOKUP(K14,[1]坦克升星消耗!$C$8:$J$15,7,TRUE),IF(E14=3,VLOOKUP(K14,[1]坦克升星消耗!$C$24:$J$33,7,TRUE),0))),0)</f>
        <v>16200</v>
      </c>
      <c r="O14">
        <f ca="1">IFERROR(IF(F14=1,VLOOKUP(L14,[1]坦克升星消耗!$C$2:$J$7,7,TRUE),IF(F14=2,VLOOKUP(L14,[1]坦克升星消耗!$C$8:$J$15,7,TRUE),IF(F14=3,VLOOKUP(L14,[1]坦克升星消耗!$C$24:$J$33,7,TRUE),0))),0)</f>
        <v>16200</v>
      </c>
      <c r="P14">
        <f ca="1">IFERROR(IF(G14=1,VLOOKUP(M14,[1]坦克升星消耗!$C$2:$J$7,7,TRUE),IF(G14=2,VLOOKUP(M14,[1]坦克升星消耗!$C$8:$J$15,7,TRUE),IF(G14=3,VLOOKUP(M14,[1]坦克升星消耗!$C$24:$J$33,7,TRUE),0))),0)</f>
        <v>6505</v>
      </c>
      <c r="Q14">
        <f t="shared" ca="1" si="0"/>
        <v>38905</v>
      </c>
      <c r="R14">
        <f ca="1">Q14/A14+AH14-军费投放计算!D14</f>
        <v>19554.692307692309</v>
      </c>
      <c r="S14">
        <f ca="1">ROUNDDOWN(MIN(T1部件投放计算!C14/3,18),0)</f>
        <v>18</v>
      </c>
      <c r="T14">
        <f t="shared" ca="1" si="1"/>
        <v>5</v>
      </c>
      <c r="U14">
        <f ca="1">MIN(ROUNDDOWN((T1部件投放计算!C14/3)/S14,0),3)</f>
        <v>3</v>
      </c>
      <c r="V14">
        <f ca="1">MIN(VLOOKUP((A14*通用估算系数!$B$17*3600)/S14,[1]坦克部件养成!$V$2:$Z$31,5,TRUE),15)</f>
        <v>11</v>
      </c>
      <c r="W14">
        <f ca="1">ROUNDDOWN(MIN(T2部件投放计算!C14/3,18),0)</f>
        <v>13</v>
      </c>
      <c r="X14">
        <f t="shared" ca="1" si="2"/>
        <v>13</v>
      </c>
      <c r="Y14">
        <f ca="1">MIN(ROUNDDOWN(IF(W14=0,0,((T2部件投放计算!C14+T1部件投放计算!C14/3)/2)/W14+1),0),4)</f>
        <v>4</v>
      </c>
      <c r="Z14">
        <f ca="1">MIN(IF(X14=0,0,VLOOKUP((A14*通用估算系数!$B$17*3600)/X14,[1]坦克部件养成!$V$2:$Z$31,5,TRUE)),20)</f>
        <v>12</v>
      </c>
      <c r="AA14">
        <f ca="1">ROUNDDOWN(MIN(T3部件投放计算!C14/3,18),0)</f>
        <v>0</v>
      </c>
      <c r="AB14">
        <f t="shared" ca="1" si="3"/>
        <v>0</v>
      </c>
      <c r="AC14">
        <f ca="1">MIN(ROUNDDOWN(IF(AA14=0,0,((T3部件投放计算!C14+T2部件投放计算!C14/3)/2)/AA14+2),0),5)</f>
        <v>0</v>
      </c>
      <c r="AD14">
        <f ca="1">MIN(IF(AA14=0,0,VLOOKUP((A14*通用估算系数!$B$17*3600)/AA14,[1]坦克部件养成!$V$2:$Z$31,5,TRUE)),30)</f>
        <v>0</v>
      </c>
      <c r="AE14">
        <f ca="1">VLOOKUP("1_"&amp;V14,[1]坦克部件养成!$I:$L,4,FALSE)*T14</f>
        <v>51450</v>
      </c>
      <c r="AF14">
        <f ca="1">IFERROR(VLOOKUP("2_"&amp;Z14,[1]坦克部件养成!$I:$L,4,FALSE)*X14,0)</f>
        <v>205270</v>
      </c>
      <c r="AG14">
        <f ca="1">IFERROR(VLOOKUP("3_"&amp;AD14,[1]坦克部件养成!$I:$L,4,FALSE)*AB14,0)</f>
        <v>0</v>
      </c>
      <c r="AH14">
        <f t="shared" ca="1" si="4"/>
        <v>19747</v>
      </c>
    </row>
    <row r="15" spans="1:34" x14ac:dyDescent="0.2">
      <c r="A15">
        <v>14</v>
      </c>
      <c r="B15">
        <f>IF(C15=-1,D15,VLOOKUP(C15,通用估算系数!$D:$E,2,FALSE))</f>
        <v>5</v>
      </c>
      <c r="C15">
        <f>IF(D15&gt;=10,MOD(A15,通用估算系数!$B$2),-1)</f>
        <v>-1</v>
      </c>
      <c r="D15">
        <f>VLOOKUP(A15,[1]游戏时长规划!$H$17:$K$26,4,TRUE)</f>
        <v>5</v>
      </c>
      <c r="E15">
        <v>2</v>
      </c>
      <c r="F15">
        <v>2</v>
      </c>
      <c r="G15">
        <v>1</v>
      </c>
      <c r="H15">
        <f ca="1">INDIRECT("T"&amp;E15&amp;"碎片投放计算!C"&amp;ROW(E15))/VLOOKUP(E15,通用估算系数!$D$17:$E$20,2,FALSE)</f>
        <v>35.45466413174065</v>
      </c>
      <c r="I15">
        <f ca="1">INDIRECT("T"&amp;F15&amp;"碎片投放计算!C"&amp;ROW(F15))/VLOOKUP(F15,通用估算系数!$D$17:$E$20,2,FALSE)</f>
        <v>35.45466413174065</v>
      </c>
      <c r="J15">
        <f ca="1">INDIRECT("T"&amp;G15&amp;"碎片投放计算!C"&amp;ROW(G15))/VLOOKUP(G15,通用估算系数!$D$17:$E$20,2,FALSE)</f>
        <v>32.586103929897462</v>
      </c>
      <c r="K15">
        <f ca="1">IFERROR(IF(E15=1,VLOOKUP(H15,[1]坦克升星消耗!$H$2:$J$7,3,TRUE),IF(E15=2,VLOOKUP(H15,[1]坦克升星消耗!$H$8:$J$15,3,TRUE),IF(E15=3,VLOOKUP(H15,[1]坦克升星消耗!$H$24:$J$33,3,TRUE),0))),0)</f>
        <v>3</v>
      </c>
      <c r="L15">
        <f ca="1">IFERROR(IF(F15=1,VLOOKUP(I15,[1]坦克升星消耗!$H$2:$J$7,3,TRUE),IF(F15=2,VLOOKUP(I15,[1]坦克升星消耗!$H$8:$J$15,3,TRUE),IF(F15=3,VLOOKUP(I15,[1]坦克升星消耗!$H$24:$J$33,3,TRUE),0))),0)</f>
        <v>3</v>
      </c>
      <c r="M15">
        <f ca="1">IFERROR(IF(G15=1,VLOOKUP(J15,[1]坦克升星消耗!$H$2:$J$7,3,TRUE),IF(G15=2,VLOOKUP(J15,[1]坦克升星消耗!$H$8:$J$15,3,TRUE),IF(G15=3,VLOOKUP(J15,[1]坦克升星消耗!$H$24:$J$33,3,TRUE),0))),0)</f>
        <v>4</v>
      </c>
      <c r="N15">
        <f ca="1">IFERROR(IF(E15=1,VLOOKUP(K15,[1]坦克升星消耗!$C$2:$J$7,7,TRUE),IF(E15=2,VLOOKUP(K15,[1]坦克升星消耗!$C$8:$J$15,7,TRUE),IF(E15=3,VLOOKUP(K15,[1]坦克升星消耗!$C$24:$J$33,7,TRUE),0))),0)</f>
        <v>16200</v>
      </c>
      <c r="O15">
        <f ca="1">IFERROR(IF(F15=1,VLOOKUP(L15,[1]坦克升星消耗!$C$2:$J$7,7,TRUE),IF(F15=2,VLOOKUP(L15,[1]坦克升星消耗!$C$8:$J$15,7,TRUE),IF(F15=3,VLOOKUP(L15,[1]坦克升星消耗!$C$24:$J$33,7,TRUE),0))),0)</f>
        <v>16200</v>
      </c>
      <c r="P15">
        <f ca="1">IFERROR(IF(G15=1,VLOOKUP(M15,[1]坦克升星消耗!$C$2:$J$7,7,TRUE),IF(G15=2,VLOOKUP(M15,[1]坦克升星消耗!$C$8:$J$15,7,TRUE),IF(G15=3,VLOOKUP(M15,[1]坦克升星消耗!$C$24:$J$33,7,TRUE),0))),0)</f>
        <v>6505</v>
      </c>
      <c r="Q15">
        <f t="shared" ca="1" si="0"/>
        <v>38905</v>
      </c>
      <c r="R15">
        <f ca="1">Q15/A15+AH15-军费投放计算!D15</f>
        <v>18505.928571428572</v>
      </c>
      <c r="S15">
        <f ca="1">ROUNDDOWN(MIN(T1部件投放计算!C15/3,18),0)</f>
        <v>18</v>
      </c>
      <c r="T15">
        <f t="shared" ca="1" si="1"/>
        <v>3</v>
      </c>
      <c r="U15">
        <f ca="1">MIN(ROUNDDOWN((T1部件投放计算!C15/3)/S15,0),3)</f>
        <v>3</v>
      </c>
      <c r="V15">
        <f ca="1">MIN(VLOOKUP((A15*通用估算系数!$B$17*3600)/S15,[1]坦克部件养成!$V$2:$Z$31,5,TRUE),15)</f>
        <v>11</v>
      </c>
      <c r="W15">
        <f ca="1">ROUNDDOWN(MIN(T2部件投放计算!C15/3,18),0)</f>
        <v>15</v>
      </c>
      <c r="X15">
        <f t="shared" ca="1" si="2"/>
        <v>15</v>
      </c>
      <c r="Y15">
        <f ca="1">MIN(ROUNDDOWN(IF(W15=0,0,((T2部件投放计算!C15+T1部件投放计算!C15/3)/2)/W15+1),0),4)</f>
        <v>4</v>
      </c>
      <c r="Z15">
        <f ca="1">MIN(IF(X15=0,0,VLOOKUP((A15*通用估算系数!$B$17*3600)/X15,[1]坦克部件养成!$V$2:$Z$31,5,TRUE)),20)</f>
        <v>12</v>
      </c>
      <c r="AA15">
        <f ca="1">ROUNDDOWN(MIN(T3部件投放计算!C15/3,18),0)</f>
        <v>0</v>
      </c>
      <c r="AB15">
        <f t="shared" ca="1" si="3"/>
        <v>0</v>
      </c>
      <c r="AC15">
        <f ca="1">MIN(ROUNDDOWN(IF(AA15=0,0,((T3部件投放计算!C15+T2部件投放计算!C15/3)/2)/AA15+2),0),5)</f>
        <v>0</v>
      </c>
      <c r="AD15">
        <f ca="1">MIN(IF(AA15=0,0,VLOOKUP((A15*通用估算系数!$B$17*3600)/AA15,[1]坦克部件养成!$V$2:$Z$31,5,TRUE)),30)</f>
        <v>0</v>
      </c>
      <c r="AE15">
        <f ca="1">VLOOKUP("1_"&amp;V15,[1]坦克部件养成!$I:$L,4,FALSE)*T15</f>
        <v>30870</v>
      </c>
      <c r="AF15">
        <f ca="1">IFERROR(VLOOKUP("2_"&amp;Z15,[1]坦克部件养成!$I:$L,4,FALSE)*X15,0)</f>
        <v>236850</v>
      </c>
      <c r="AG15">
        <f ca="1">IFERROR(VLOOKUP("3_"&amp;AD15,[1]坦克部件养成!$I:$L,4,FALSE)*AB15,0)</f>
        <v>0</v>
      </c>
      <c r="AH15">
        <f t="shared" ca="1" si="4"/>
        <v>19122</v>
      </c>
    </row>
    <row r="16" spans="1:34" x14ac:dyDescent="0.2">
      <c r="A16">
        <v>15</v>
      </c>
      <c r="B16">
        <f>IF(C16=-1,D16,VLOOKUP(C16,通用估算系数!$D:$E,2,FALSE))</f>
        <v>5</v>
      </c>
      <c r="C16">
        <f>IF(D16&gt;=10,MOD(A16,通用估算系数!$B$2),-1)</f>
        <v>-1</v>
      </c>
      <c r="D16">
        <f>VLOOKUP(A16,[1]游戏时长规划!$H$17:$K$26,4,TRUE)</f>
        <v>5</v>
      </c>
      <c r="E16">
        <v>2</v>
      </c>
      <c r="F16">
        <v>2</v>
      </c>
      <c r="G16">
        <v>1</v>
      </c>
      <c r="H16">
        <f ca="1">INDIRECT("T"&amp;E16&amp;"碎片投放计算!C"&amp;ROW(E16))/VLOOKUP(E16,通用估算系数!$D$17:$E$20,2,FALSE)</f>
        <v>36.813976085898844</v>
      </c>
      <c r="I16">
        <f ca="1">INDIRECT("T"&amp;F16&amp;"碎片投放计算!C"&amp;ROW(F16))/VLOOKUP(F16,通用估算系数!$D$17:$E$20,2,FALSE)</f>
        <v>36.813976085898844</v>
      </c>
      <c r="J16">
        <f ca="1">INDIRECT("T"&amp;G16&amp;"碎片投放计算!C"&amp;ROW(G16))/VLOOKUP(G16,通用估算系数!$D$17:$E$20,2,FALSE)</f>
        <v>34.295629091123757</v>
      </c>
      <c r="K16">
        <f ca="1">IFERROR(IF(E16=1,VLOOKUP(H16,[1]坦克升星消耗!$H$2:$J$7,3,TRUE),IF(E16=2,VLOOKUP(H16,[1]坦克升星消耗!$H$8:$J$15,3,TRUE),IF(E16=3,VLOOKUP(H16,[1]坦克升星消耗!$H$24:$J$33,3,TRUE),0))),0)</f>
        <v>3</v>
      </c>
      <c r="L16">
        <f ca="1">IFERROR(IF(F16=1,VLOOKUP(I16,[1]坦克升星消耗!$H$2:$J$7,3,TRUE),IF(F16=2,VLOOKUP(I16,[1]坦克升星消耗!$H$8:$J$15,3,TRUE),IF(F16=3,VLOOKUP(I16,[1]坦克升星消耗!$H$24:$J$33,3,TRUE),0))),0)</f>
        <v>3</v>
      </c>
      <c r="M16">
        <f ca="1">IFERROR(IF(G16=1,VLOOKUP(J16,[1]坦克升星消耗!$H$2:$J$7,3,TRUE),IF(G16=2,VLOOKUP(J16,[1]坦克升星消耗!$H$8:$J$15,3,TRUE),IF(G16=3,VLOOKUP(J16,[1]坦克升星消耗!$H$24:$J$33,3,TRUE),0))),0)</f>
        <v>5</v>
      </c>
      <c r="N16">
        <f ca="1">IFERROR(IF(E16=1,VLOOKUP(K16,[1]坦克升星消耗!$C$2:$J$7,7,TRUE),IF(E16=2,VLOOKUP(K16,[1]坦克升星消耗!$C$8:$J$15,7,TRUE),IF(E16=3,VLOOKUP(K16,[1]坦克升星消耗!$C$24:$J$33,7,TRUE),0))),0)</f>
        <v>16200</v>
      </c>
      <c r="O16">
        <f ca="1">IFERROR(IF(F16=1,VLOOKUP(L16,[1]坦克升星消耗!$C$2:$J$7,7,TRUE),IF(F16=2,VLOOKUP(L16,[1]坦克升星消耗!$C$8:$J$15,7,TRUE),IF(F16=3,VLOOKUP(L16,[1]坦克升星消耗!$C$24:$J$33,7,TRUE),0))),0)</f>
        <v>16200</v>
      </c>
      <c r="P16">
        <f ca="1">IFERROR(IF(G16=1,VLOOKUP(M16,[1]坦克升星消耗!$C$2:$J$7,7,TRUE),IF(G16=2,VLOOKUP(M16,[1]坦克升星消耗!$C$8:$J$15,7,TRUE),IF(G16=3,VLOOKUP(M16,[1]坦克升星消耗!$C$24:$J$33,7,TRUE),0))),0)</f>
        <v>10405</v>
      </c>
      <c r="Q16">
        <f t="shared" ca="1" si="0"/>
        <v>42805</v>
      </c>
      <c r="R16">
        <f ca="1">Q16/A16+AH16-军费投放计算!D16</f>
        <v>18404.666666666668</v>
      </c>
      <c r="S16">
        <f ca="1">ROUNDDOWN(MIN(T1部件投放计算!C16/3,18),0)</f>
        <v>18</v>
      </c>
      <c r="T16">
        <f t="shared" ca="1" si="1"/>
        <v>1</v>
      </c>
      <c r="U16">
        <f ca="1">MIN(ROUNDDOWN((T1部件投放计算!C16/3)/S16,0),3)</f>
        <v>3</v>
      </c>
      <c r="V16">
        <f ca="1">MIN(VLOOKUP((A16*通用估算系数!$B$17*3600)/S16,[1]坦克部件养成!$V$2:$Z$31,5,TRUE),15)</f>
        <v>12</v>
      </c>
      <c r="W16">
        <f ca="1">ROUNDDOWN(MIN(T2部件投放计算!C16/3,18),0)</f>
        <v>17</v>
      </c>
      <c r="X16">
        <f t="shared" ca="1" si="2"/>
        <v>17</v>
      </c>
      <c r="Y16">
        <f ca="1">MIN(ROUNDDOWN(IF(W16=0,0,((T2部件投放计算!C16+T1部件投放计算!C16/3)/2)/W16+1),0),4)</f>
        <v>4</v>
      </c>
      <c r="Z16">
        <f ca="1">MIN(IF(X16=0,0,VLOOKUP((A16*通用估算系数!$B$17*3600)/X16,[1]坦克部件养成!$V$2:$Z$31,5,TRUE)),20)</f>
        <v>12</v>
      </c>
      <c r="AA16">
        <f ca="1">ROUNDDOWN(MIN(T3部件投放计算!C16/3,18),0)</f>
        <v>0</v>
      </c>
      <c r="AB16">
        <f t="shared" ca="1" si="3"/>
        <v>0</v>
      </c>
      <c r="AC16">
        <f ca="1">MIN(ROUNDDOWN(IF(AA16=0,0,((T3部件投放计算!C16+T2部件投放计算!C16/3)/2)/AA16+2),0),5)</f>
        <v>0</v>
      </c>
      <c r="AD16">
        <f ca="1">MIN(IF(AA16=0,0,VLOOKUP((A16*通用估算系数!$B$17*3600)/AA16,[1]坦克部件养成!$V$2:$Z$31,5,TRUE)),30)</f>
        <v>0</v>
      </c>
      <c r="AE16">
        <f ca="1">VLOOKUP("1_"&amp;V16,[1]坦克部件养成!$I:$L,4,FALSE)*T16</f>
        <v>15790</v>
      </c>
      <c r="AF16">
        <f ca="1">IFERROR(VLOOKUP("2_"&amp;Z16,[1]坦克部件养成!$I:$L,4,FALSE)*X16,0)</f>
        <v>268430</v>
      </c>
      <c r="AG16">
        <f ca="1">IFERROR(VLOOKUP("3_"&amp;AD16,[1]坦克部件养成!$I:$L,4,FALSE)*AB16,0)</f>
        <v>0</v>
      </c>
      <c r="AH16">
        <f t="shared" ca="1" si="4"/>
        <v>18948</v>
      </c>
    </row>
    <row r="17" spans="1:34" x14ac:dyDescent="0.2">
      <c r="A17">
        <v>16</v>
      </c>
      <c r="B17">
        <f>IF(C17=-1,D17,VLOOKUP(C17,通用估算系数!$D:$E,2,FALSE))</f>
        <v>5</v>
      </c>
      <c r="C17">
        <f>IF(D17&gt;=10,MOD(A17,通用估算系数!$B$2),-1)</f>
        <v>-1</v>
      </c>
      <c r="D17">
        <f>VLOOKUP(A17,[1]游戏时长规划!$H$17:$K$26,4,TRUE)</f>
        <v>5</v>
      </c>
      <c r="E17">
        <v>2</v>
      </c>
      <c r="F17">
        <v>2</v>
      </c>
      <c r="G17">
        <v>1</v>
      </c>
      <c r="H17">
        <f ca="1">INDIRECT("T"&amp;E17&amp;"碎片投放计算!C"&amp;ROW(E17))/VLOOKUP(E17,通用估算系数!$D$17:$E$20,2,FALSE)</f>
        <v>38.204643023259727</v>
      </c>
      <c r="I17">
        <f ca="1">INDIRECT("T"&amp;F17&amp;"碎片投放计算!C"&amp;ROW(F17))/VLOOKUP(F17,通用估算系数!$D$17:$E$20,2,FALSE)</f>
        <v>38.204643023259727</v>
      </c>
      <c r="J17">
        <f ca="1">INDIRECT("T"&amp;G17&amp;"碎片投放计算!C"&amp;ROW(G17))/VLOOKUP(G17,通用估算系数!$D$17:$E$20,2,FALSE)</f>
        <v>36.036509235552742</v>
      </c>
      <c r="K17">
        <f ca="1">IFERROR(IF(E17=1,VLOOKUP(H17,[1]坦克升星消耗!$H$2:$J$7,3,TRUE),IF(E17=2,VLOOKUP(H17,[1]坦克升星消耗!$H$8:$J$15,3,TRUE),IF(E17=3,VLOOKUP(H17,[1]坦克升星消耗!$H$24:$J$33,3,TRUE),0))),0)</f>
        <v>3</v>
      </c>
      <c r="L17">
        <f ca="1">IFERROR(IF(F17=1,VLOOKUP(I17,[1]坦克升星消耗!$H$2:$J$7,3,TRUE),IF(F17=2,VLOOKUP(I17,[1]坦克升星消耗!$H$8:$J$15,3,TRUE),IF(F17=3,VLOOKUP(I17,[1]坦克升星消耗!$H$24:$J$33,3,TRUE),0))),0)</f>
        <v>3</v>
      </c>
      <c r="M17">
        <f ca="1">IFERROR(IF(G17=1,VLOOKUP(J17,[1]坦克升星消耗!$H$2:$J$7,3,TRUE),IF(G17=2,VLOOKUP(J17,[1]坦克升星消耗!$H$8:$J$15,3,TRUE),IF(G17=3,VLOOKUP(J17,[1]坦克升星消耗!$H$24:$J$33,3,TRUE),0))),0)</f>
        <v>5</v>
      </c>
      <c r="N17">
        <f ca="1">IFERROR(IF(E17=1,VLOOKUP(K17,[1]坦克升星消耗!$C$2:$J$7,7,TRUE),IF(E17=2,VLOOKUP(K17,[1]坦克升星消耗!$C$8:$J$15,7,TRUE),IF(E17=3,VLOOKUP(K17,[1]坦克升星消耗!$C$24:$J$33,7,TRUE),0))),0)</f>
        <v>16200</v>
      </c>
      <c r="O17">
        <f ca="1">IFERROR(IF(F17=1,VLOOKUP(L17,[1]坦克升星消耗!$C$2:$J$7,7,TRUE),IF(F17=2,VLOOKUP(L17,[1]坦克升星消耗!$C$8:$J$15,7,TRUE),IF(F17=3,VLOOKUP(L17,[1]坦克升星消耗!$C$24:$J$33,7,TRUE),0))),0)</f>
        <v>16200</v>
      </c>
      <c r="P17">
        <f ca="1">IFERROR(IF(G17=1,VLOOKUP(M17,[1]坦克升星消耗!$C$2:$J$7,7,TRUE),IF(G17=2,VLOOKUP(M17,[1]坦克升星消耗!$C$8:$J$15,7,TRUE),IF(G17=3,VLOOKUP(M17,[1]坦克升星消耗!$C$24:$J$33,7,TRUE),0))),0)</f>
        <v>10405</v>
      </c>
      <c r="Q17">
        <f t="shared" ca="1" si="0"/>
        <v>42805</v>
      </c>
      <c r="R17">
        <f ca="1">Q17/A17+AH17-军费投放计算!D17</f>
        <v>17002.3125</v>
      </c>
      <c r="S17">
        <f ca="1">ROUNDDOWN(MIN(T1部件投放计算!C17/3,18),0)</f>
        <v>18</v>
      </c>
      <c r="T17">
        <f t="shared" ca="1" si="1"/>
        <v>0</v>
      </c>
      <c r="U17">
        <f ca="1">MIN(ROUNDDOWN((T1部件投放计算!C17/3)/S17,0),3)</f>
        <v>3</v>
      </c>
      <c r="V17">
        <f ca="1">MIN(VLOOKUP((A17*通用估算系数!$B$17*3600)/S17,[1]坦克部件养成!$V$2:$Z$31,5,TRUE),15)</f>
        <v>12</v>
      </c>
      <c r="W17">
        <f ca="1">ROUNDDOWN(MIN(T2部件投放计算!C17/3,18),0)</f>
        <v>18</v>
      </c>
      <c r="X17">
        <f t="shared" ca="1" si="2"/>
        <v>18</v>
      </c>
      <c r="Y17">
        <f ca="1">MIN(ROUNDDOWN(IF(W17=0,0,((T2部件投放计算!C17+T1部件投放计算!C17/3)/2)/W17+1),0),4)</f>
        <v>4</v>
      </c>
      <c r="Z17">
        <f ca="1">MIN(IF(X17=0,0,VLOOKUP((A17*通用估算系数!$B$17*3600)/X17,[1]坦克部件养成!$V$2:$Z$31,5,TRUE)),20)</f>
        <v>12</v>
      </c>
      <c r="AA17">
        <f ca="1">ROUNDDOWN(MIN(T3部件投放计算!C17/3,18),0)</f>
        <v>0</v>
      </c>
      <c r="AB17">
        <f t="shared" ca="1" si="3"/>
        <v>0</v>
      </c>
      <c r="AC17">
        <f ca="1">MIN(ROUNDDOWN(IF(AA17=0,0,((T3部件投放计算!C17+T2部件投放计算!C17/3)/2)/AA17+2),0),5)</f>
        <v>0</v>
      </c>
      <c r="AD17">
        <f ca="1">MIN(IF(AA17=0,0,VLOOKUP((A17*通用估算系数!$B$17*3600)/AA17,[1]坦克部件养成!$V$2:$Z$31,5,TRUE)),30)</f>
        <v>0</v>
      </c>
      <c r="AE17">
        <f ca="1">VLOOKUP("1_"&amp;V17,[1]坦克部件养成!$I:$L,4,FALSE)*T17</f>
        <v>0</v>
      </c>
      <c r="AF17">
        <f ca="1">IFERROR(VLOOKUP("2_"&amp;Z17,[1]坦克部件养成!$I:$L,4,FALSE)*X17,0)</f>
        <v>284220</v>
      </c>
      <c r="AG17">
        <f ca="1">IFERROR(VLOOKUP("3_"&amp;AD17,[1]坦克部件养成!$I:$L,4,FALSE)*AB17,0)</f>
        <v>0</v>
      </c>
      <c r="AH17">
        <f t="shared" ca="1" si="4"/>
        <v>17763</v>
      </c>
    </row>
    <row r="18" spans="1:34" x14ac:dyDescent="0.2">
      <c r="A18">
        <v>17</v>
      </c>
      <c r="B18">
        <f>IF(C18=-1,D18,VLOOKUP(C18,通用估算系数!$D:$E,2,FALSE))</f>
        <v>5</v>
      </c>
      <c r="C18">
        <f>IF(D18&gt;=10,MOD(A18,通用估算系数!$B$2),-1)</f>
        <v>-1</v>
      </c>
      <c r="D18">
        <f>VLOOKUP(A18,[1]游戏时长规划!$H$17:$K$26,4,TRUE)</f>
        <v>5</v>
      </c>
      <c r="E18">
        <v>3</v>
      </c>
      <c r="F18">
        <v>2</v>
      </c>
      <c r="G18">
        <v>2</v>
      </c>
      <c r="H18">
        <f ca="1">INDIRECT("T"&amp;E18&amp;"碎片投放计算!C"&amp;ROW(E18))/VLOOKUP(E18,通用估算系数!$D$17:$E$20,2,FALSE)</f>
        <v>7.8484199234173389</v>
      </c>
      <c r="I18">
        <f ca="1">INDIRECT("T"&amp;F18&amp;"碎片投放计算!C"&amp;ROW(F18))/VLOOKUP(F18,通用估算系数!$D$17:$E$20,2,FALSE)</f>
        <v>39.566941166294363</v>
      </c>
      <c r="J18">
        <f ca="1">INDIRECT("T"&amp;G18&amp;"碎片投放计算!C"&amp;ROW(G18))/VLOOKUP(G18,通用估算系数!$D$17:$E$20,2,FALSE)</f>
        <v>39.566941166294363</v>
      </c>
      <c r="K18">
        <f ca="1">IFERROR(IF(E18=1,VLOOKUP(H18,[1]坦克升星消耗!$H$2:$J$7,3,TRUE),IF(E18=2,VLOOKUP(H18,[1]坦克升星消耗!$H$8:$J$15,3,TRUE),IF(E18=3,VLOOKUP(H18,[1]坦克升星消耗!$H$24:$J$33,3,TRUE),0))),0)</f>
        <v>0</v>
      </c>
      <c r="L18">
        <f ca="1">IFERROR(IF(F18=1,VLOOKUP(I18,[1]坦克升星消耗!$H$2:$J$7,3,TRUE),IF(F18=2,VLOOKUP(I18,[1]坦克升星消耗!$H$8:$J$15,3,TRUE),IF(F18=3,VLOOKUP(I18,[1]坦克升星消耗!$H$24:$J$33,3,TRUE),0))),0)</f>
        <v>3</v>
      </c>
      <c r="M18">
        <f ca="1">IFERROR(IF(G18=1,VLOOKUP(J18,[1]坦克升星消耗!$H$2:$J$7,3,TRUE),IF(G18=2,VLOOKUP(J18,[1]坦克升星消耗!$H$8:$J$15,3,TRUE),IF(G18=3,VLOOKUP(J18,[1]坦克升星消耗!$H$24:$J$33,3,TRUE),0))),0)</f>
        <v>3</v>
      </c>
      <c r="N18">
        <f ca="1">IFERROR(IF(E18=1,VLOOKUP(K18,[1]坦克升星消耗!$C$2:$J$7,7,TRUE),IF(E18=2,VLOOKUP(K18,[1]坦克升星消耗!$C$8:$J$15,7,TRUE),IF(E18=3,VLOOKUP(K18,[1]坦克升星消耗!$C$24:$J$33,7,TRUE),0))),0)</f>
        <v>0</v>
      </c>
      <c r="O18">
        <f ca="1">IFERROR(IF(F18=1,VLOOKUP(L18,[1]坦克升星消耗!$C$2:$J$7,7,TRUE),IF(F18=2,VLOOKUP(L18,[1]坦克升星消耗!$C$8:$J$15,7,TRUE),IF(F18=3,VLOOKUP(L18,[1]坦克升星消耗!$C$24:$J$33,7,TRUE),0))),0)</f>
        <v>16200</v>
      </c>
      <c r="P18">
        <f ca="1">IFERROR(IF(G18=1,VLOOKUP(M18,[1]坦克升星消耗!$C$2:$J$7,7,TRUE),IF(G18=2,VLOOKUP(M18,[1]坦克升星消耗!$C$8:$J$15,7,TRUE),IF(G18=3,VLOOKUP(M18,[1]坦克升星消耗!$C$24:$J$33,7,TRUE),0))),0)</f>
        <v>16200</v>
      </c>
      <c r="Q18">
        <f t="shared" ca="1" si="0"/>
        <v>32400</v>
      </c>
      <c r="R18">
        <f ca="1">Q18/A18+AH18-军费投放计算!D18</f>
        <v>10223.882352941175</v>
      </c>
      <c r="S18">
        <f ca="1">ROUNDDOWN(MIN(T1部件投放计算!C18/3,18),0)</f>
        <v>18</v>
      </c>
      <c r="T18">
        <f t="shared" ca="1" si="1"/>
        <v>0</v>
      </c>
      <c r="U18">
        <f ca="1">MIN(ROUNDDOWN((T1部件投放计算!C18/3)/S18,0),3)</f>
        <v>3</v>
      </c>
      <c r="V18">
        <f ca="1">MIN(VLOOKUP((A18*通用估算系数!$B$17*3600)/S18,[1]坦克部件养成!$V$2:$Z$31,5,TRUE),15)</f>
        <v>12</v>
      </c>
      <c r="W18">
        <f ca="1">ROUNDDOWN(MIN(T2部件投放计算!C18/3,18),0)</f>
        <v>18</v>
      </c>
      <c r="X18">
        <f t="shared" ca="1" si="2"/>
        <v>18</v>
      </c>
      <c r="Y18">
        <f ca="1">MIN(ROUNDDOWN(IF(W18=0,0,((T2部件投放计算!C18+T1部件投放计算!C18/3)/2)/W18+1),0),4)</f>
        <v>4</v>
      </c>
      <c r="Z18">
        <f ca="1">MIN(IF(X18=0,0,VLOOKUP((A18*通用估算系数!$B$17*3600)/X18,[1]坦克部件养成!$V$2:$Z$31,5,TRUE)),20)</f>
        <v>12</v>
      </c>
      <c r="AA18">
        <f ca="1">ROUNDDOWN(MIN(T3部件投放计算!C18/3,18),0)</f>
        <v>0</v>
      </c>
      <c r="AB18">
        <f t="shared" ca="1" si="3"/>
        <v>0</v>
      </c>
      <c r="AC18">
        <f ca="1">MIN(ROUNDDOWN(IF(AA18=0,0,((T3部件投放计算!C18+T2部件投放计算!C18/3)/2)/AA18+2),0),5)</f>
        <v>0</v>
      </c>
      <c r="AD18">
        <f ca="1">MIN(IF(AA18=0,0,VLOOKUP((A18*通用估算系数!$B$17*3600)/AA18,[1]坦克部件养成!$V$2:$Z$31,5,TRUE)),30)</f>
        <v>0</v>
      </c>
      <c r="AE18">
        <f ca="1">VLOOKUP("1_"&amp;V18,[1]坦克部件养成!$I:$L,4,FALSE)*T18</f>
        <v>0</v>
      </c>
      <c r="AF18">
        <f ca="1">IFERROR(VLOOKUP("2_"&amp;Z18,[1]坦克部件养成!$I:$L,4,FALSE)*X18,0)</f>
        <v>284220</v>
      </c>
      <c r="AG18">
        <f ca="1">IFERROR(VLOOKUP("3_"&amp;AD18,[1]坦克部件养成!$I:$L,4,FALSE)*AB18,0)</f>
        <v>0</v>
      </c>
      <c r="AH18">
        <f t="shared" ca="1" si="4"/>
        <v>16718</v>
      </c>
    </row>
    <row r="19" spans="1:34" x14ac:dyDescent="0.2">
      <c r="A19">
        <v>18</v>
      </c>
      <c r="B19">
        <f>IF(C19=-1,D19,VLOOKUP(C19,通用估算系数!$D:$E,2,FALSE))</f>
        <v>5</v>
      </c>
      <c r="C19">
        <f>IF(D19&gt;=10,MOD(A19,通用估算系数!$B$2),-1)</f>
        <v>-1</v>
      </c>
      <c r="D19">
        <f>VLOOKUP(A19,[1]游戏时长规划!$H$17:$K$26,4,TRUE)</f>
        <v>5</v>
      </c>
      <c r="E19">
        <v>3</v>
      </c>
      <c r="F19">
        <v>2</v>
      </c>
      <c r="G19">
        <v>2</v>
      </c>
      <c r="H19">
        <f ca="1">INDIRECT("T"&amp;E19&amp;"碎片投放计算!C"&amp;ROW(E19))/VLOOKUP(E19,通用估算系数!$D$17:$E$20,2,FALSE)</f>
        <v>9.5169988698128538</v>
      </c>
      <c r="I19">
        <f ca="1">INDIRECT("T"&amp;F19&amp;"碎片投放计算!C"&amp;ROW(F19))/VLOOKUP(F19,通用估算系数!$D$17:$E$20,2,FALSE)</f>
        <v>40.93073240376723</v>
      </c>
      <c r="J19">
        <f ca="1">INDIRECT("T"&amp;G19&amp;"碎片投放计算!C"&amp;ROW(G19))/VLOOKUP(G19,通用估算系数!$D$17:$E$20,2,FALSE)</f>
        <v>40.93073240376723</v>
      </c>
      <c r="K19">
        <f ca="1">IFERROR(IF(E19=1,VLOOKUP(H19,[1]坦克升星消耗!$H$2:$J$7,3,TRUE),IF(E19=2,VLOOKUP(H19,[1]坦克升星消耗!$H$8:$J$15,3,TRUE),IF(E19=3,VLOOKUP(H19,[1]坦克升星消耗!$H$24:$J$33,3,TRUE),0))),0)</f>
        <v>0</v>
      </c>
      <c r="L19">
        <f ca="1">IFERROR(IF(F19=1,VLOOKUP(I19,[1]坦克升星消耗!$H$2:$J$7,3,TRUE),IF(F19=2,VLOOKUP(I19,[1]坦克升星消耗!$H$8:$J$15,3,TRUE),IF(F19=3,VLOOKUP(I19,[1]坦克升星消耗!$H$24:$J$33,3,TRUE),0))),0)</f>
        <v>3</v>
      </c>
      <c r="M19">
        <f ca="1">IFERROR(IF(G19=1,VLOOKUP(J19,[1]坦克升星消耗!$H$2:$J$7,3,TRUE),IF(G19=2,VLOOKUP(J19,[1]坦克升星消耗!$H$8:$J$15,3,TRUE),IF(G19=3,VLOOKUP(J19,[1]坦克升星消耗!$H$24:$J$33,3,TRUE),0))),0)</f>
        <v>3</v>
      </c>
      <c r="N19">
        <f ca="1">IFERROR(IF(E19=1,VLOOKUP(K19,[1]坦克升星消耗!$C$2:$J$7,7,TRUE),IF(E19=2,VLOOKUP(K19,[1]坦克升星消耗!$C$8:$J$15,7,TRUE),IF(E19=3,VLOOKUP(K19,[1]坦克升星消耗!$C$24:$J$33,7,TRUE),0))),0)</f>
        <v>0</v>
      </c>
      <c r="O19">
        <f ca="1">IFERROR(IF(F19=1,VLOOKUP(L19,[1]坦克升星消耗!$C$2:$J$7,7,TRUE),IF(F19=2,VLOOKUP(L19,[1]坦克升星消耗!$C$8:$J$15,7,TRUE),IF(F19=3,VLOOKUP(L19,[1]坦克升星消耗!$C$24:$J$33,7,TRUE),0))),0)</f>
        <v>16200</v>
      </c>
      <c r="P19">
        <f ca="1">IFERROR(IF(G19=1,VLOOKUP(M19,[1]坦克升星消耗!$C$2:$J$7,7,TRUE),IF(G19=2,VLOOKUP(M19,[1]坦克升星消耗!$C$8:$J$15,7,TRUE),IF(G19=3,VLOOKUP(M19,[1]坦克升星消耗!$C$24:$J$33,7,TRUE),0))),0)</f>
        <v>16200</v>
      </c>
      <c r="Q19">
        <f t="shared" ca="1" si="0"/>
        <v>32400</v>
      </c>
      <c r="R19">
        <f ca="1">Q19/A19+AH19-军费投放计算!D19</f>
        <v>14188</v>
      </c>
      <c r="S19">
        <f ca="1">ROUNDDOWN(MIN(T1部件投放计算!C19/3,18),0)</f>
        <v>18</v>
      </c>
      <c r="T19">
        <f t="shared" ca="1" si="1"/>
        <v>0</v>
      </c>
      <c r="U19">
        <f ca="1">MIN(ROUNDDOWN((T1部件投放计算!C19/3)/S19,0),3)</f>
        <v>3</v>
      </c>
      <c r="V19">
        <f ca="1">MIN(VLOOKUP((A19*通用估算系数!$B$17*3600)/S19,[1]坦克部件养成!$V$2:$Z$31,5,TRUE),15)</f>
        <v>12</v>
      </c>
      <c r="W19">
        <f ca="1">ROUNDDOWN(MIN(T2部件投放计算!C19/3,18),0)</f>
        <v>18</v>
      </c>
      <c r="X19">
        <f t="shared" ca="1" si="2"/>
        <v>18</v>
      </c>
      <c r="Y19">
        <f ca="1">MIN(ROUNDDOWN(IF(W19=0,0,((T2部件投放计算!C19+T1部件投放计算!C19/3)/2)/W19+1),0),4)</f>
        <v>4</v>
      </c>
      <c r="Z19">
        <f ca="1">MIN(IF(X19=0,0,VLOOKUP((A19*通用估算系数!$B$17*3600)/X19,[1]坦克部件养成!$V$2:$Z$31,5,TRUE)),20)</f>
        <v>12</v>
      </c>
      <c r="AA19">
        <f ca="1">ROUNDDOWN(MIN(T3部件投放计算!C19/3,18),0)</f>
        <v>0</v>
      </c>
      <c r="AB19">
        <f t="shared" ca="1" si="3"/>
        <v>0</v>
      </c>
      <c r="AC19">
        <f ca="1">MIN(ROUNDDOWN(IF(AA19=0,0,((T3部件投放计算!C19+T2部件投放计算!C19/3)/2)/AA19+2),0),5)</f>
        <v>0</v>
      </c>
      <c r="AD19">
        <f ca="1">MIN(IF(AA19=0,0,VLOOKUP((A19*通用估算系数!$B$17*3600)/AA19,[1]坦克部件养成!$V$2:$Z$31,5,TRUE)),30)</f>
        <v>0</v>
      </c>
      <c r="AE19">
        <f ca="1">VLOOKUP("1_"&amp;V19,[1]坦克部件养成!$I:$L,4,FALSE)*T19</f>
        <v>0</v>
      </c>
      <c r="AF19">
        <f ca="1">IFERROR(VLOOKUP("2_"&amp;Z19,[1]坦克部件养成!$I:$L,4,FALSE)*X19,0)</f>
        <v>284220</v>
      </c>
      <c r="AG19">
        <f ca="1">IFERROR(VLOOKUP("3_"&amp;AD19,[1]坦克部件养成!$I:$L,4,FALSE)*AB19,0)</f>
        <v>0</v>
      </c>
      <c r="AH19">
        <f t="shared" ca="1" si="4"/>
        <v>15790</v>
      </c>
    </row>
    <row r="20" spans="1:34" x14ac:dyDescent="0.2">
      <c r="A20">
        <v>19</v>
      </c>
      <c r="B20">
        <f>IF(C20=-1,D20,VLOOKUP(C20,通用估算系数!$D:$E,2,FALSE))</f>
        <v>6</v>
      </c>
      <c r="C20">
        <f>IF(D20&gt;=10,MOD(A20,通用估算系数!$B$2),-1)</f>
        <v>-1</v>
      </c>
      <c r="D20">
        <f>VLOOKUP(A20,[1]游戏时长规划!$H$17:$K$26,4,TRUE)</f>
        <v>6</v>
      </c>
      <c r="E20">
        <v>3</v>
      </c>
      <c r="F20">
        <v>2</v>
      </c>
      <c r="G20">
        <v>2</v>
      </c>
      <c r="H20">
        <f ca="1">INDIRECT("T"&amp;E20&amp;"碎片投放计算!C"&amp;ROW(E20))/VLOOKUP(E20,通用估算系数!$D$17:$E$20,2,FALSE)</f>
        <v>12.628795369458897</v>
      </c>
      <c r="I20">
        <f ca="1">INDIRECT("T"&amp;F20&amp;"碎片投放计算!C"&amp;ROW(F20))/VLOOKUP(F20,通用估算系数!$D$17:$E$20,2,FALSE)</f>
        <v>42.909584234575419</v>
      </c>
      <c r="J20">
        <f ca="1">INDIRECT("T"&amp;G20&amp;"碎片投放计算!C"&amp;ROW(G20))/VLOOKUP(G20,通用估算系数!$D$17:$E$20,2,FALSE)</f>
        <v>42.909584234575419</v>
      </c>
      <c r="K20">
        <f ca="1">IFERROR(IF(E20=1,VLOOKUP(H20,[1]坦克升星消耗!$H$2:$J$7,3,TRUE),IF(E20=2,VLOOKUP(H20,[1]坦克升星消耗!$H$8:$J$15,3,TRUE),IF(E20=3,VLOOKUP(H20,[1]坦克升星消耗!$H$24:$J$33,3,TRUE),0))),0)</f>
        <v>0</v>
      </c>
      <c r="L20">
        <f ca="1">IFERROR(IF(F20=1,VLOOKUP(I20,[1]坦克升星消耗!$H$2:$J$7,3,TRUE),IF(F20=2,VLOOKUP(I20,[1]坦克升星消耗!$H$8:$J$15,3,TRUE),IF(F20=3,VLOOKUP(I20,[1]坦克升星消耗!$H$24:$J$33,3,TRUE),0))),0)</f>
        <v>3</v>
      </c>
      <c r="M20">
        <f ca="1">IFERROR(IF(G20=1,VLOOKUP(J20,[1]坦克升星消耗!$H$2:$J$7,3,TRUE),IF(G20=2,VLOOKUP(J20,[1]坦克升星消耗!$H$8:$J$15,3,TRUE),IF(G20=3,VLOOKUP(J20,[1]坦克升星消耗!$H$24:$J$33,3,TRUE),0))),0)</f>
        <v>3</v>
      </c>
      <c r="N20">
        <f ca="1">IFERROR(IF(E20=1,VLOOKUP(K20,[1]坦克升星消耗!$C$2:$J$7,7,TRUE),IF(E20=2,VLOOKUP(K20,[1]坦克升星消耗!$C$8:$J$15,7,TRUE),IF(E20=3,VLOOKUP(K20,[1]坦克升星消耗!$C$24:$J$33,7,TRUE),0))),0)</f>
        <v>0</v>
      </c>
      <c r="O20">
        <f ca="1">IFERROR(IF(F20=1,VLOOKUP(L20,[1]坦克升星消耗!$C$2:$J$7,7,TRUE),IF(F20=2,VLOOKUP(L20,[1]坦克升星消耗!$C$8:$J$15,7,TRUE),IF(F20=3,VLOOKUP(L20,[1]坦克升星消耗!$C$24:$J$33,7,TRUE),0))),0)</f>
        <v>16200</v>
      </c>
      <c r="P20">
        <f ca="1">IFERROR(IF(G20=1,VLOOKUP(M20,[1]坦克升星消耗!$C$2:$J$7,7,TRUE),IF(G20=2,VLOOKUP(M20,[1]坦克升星消耗!$C$8:$J$15,7,TRUE),IF(G20=3,VLOOKUP(M20,[1]坦克升星消耗!$C$24:$J$33,7,TRUE),0))),0)</f>
        <v>16200</v>
      </c>
      <c r="Q20">
        <f t="shared" ca="1" si="0"/>
        <v>32400</v>
      </c>
      <c r="R20">
        <f ca="1">Q20/A20+AH20-军费投放计算!D20</f>
        <v>13019.263157894737</v>
      </c>
      <c r="S20">
        <f ca="1">ROUNDDOWN(MIN(T1部件投放计算!C20/3,18),0)</f>
        <v>18</v>
      </c>
      <c r="T20">
        <f t="shared" ca="1" si="1"/>
        <v>0</v>
      </c>
      <c r="U20">
        <f ca="1">MIN(ROUNDDOWN((T1部件投放计算!C20/3)/S20,0),3)</f>
        <v>3</v>
      </c>
      <c r="V20">
        <f ca="1">MIN(VLOOKUP((A20*通用估算系数!$B$17*3600)/S20,[1]坦克部件养成!$V$2:$Z$31,5,TRUE),15)</f>
        <v>12</v>
      </c>
      <c r="W20">
        <f ca="1">ROUNDDOWN(MIN(T2部件投放计算!C20/3,18),0)</f>
        <v>18</v>
      </c>
      <c r="X20">
        <f t="shared" ca="1" si="2"/>
        <v>18</v>
      </c>
      <c r="Y20">
        <f ca="1">MIN(ROUNDDOWN(IF(W20=0,0,((T2部件投放计算!C20+T1部件投放计算!C20/3)/2)/W20+1),0),4)</f>
        <v>4</v>
      </c>
      <c r="Z20">
        <f ca="1">MIN(IF(X20=0,0,VLOOKUP((A20*通用估算系数!$B$17*3600)/X20,[1]坦克部件养成!$V$2:$Z$31,5,TRUE)),20)</f>
        <v>12</v>
      </c>
      <c r="AA20">
        <f ca="1">ROUNDDOWN(MIN(T3部件投放计算!C20/3,18),0)</f>
        <v>0</v>
      </c>
      <c r="AB20">
        <f t="shared" ca="1" si="3"/>
        <v>0</v>
      </c>
      <c r="AC20">
        <f ca="1">MIN(ROUNDDOWN(IF(AA20=0,0,((T3部件投放计算!C20+T2部件投放计算!C20/3)/2)/AA20+2),0),5)</f>
        <v>0</v>
      </c>
      <c r="AD20">
        <f ca="1">MIN(IF(AA20=0,0,VLOOKUP((A20*通用估算系数!$B$17*3600)/AA20,[1]坦克部件养成!$V$2:$Z$31,5,TRUE)),30)</f>
        <v>0</v>
      </c>
      <c r="AE20">
        <f ca="1">VLOOKUP("1_"&amp;V20,[1]坦克部件养成!$I:$L,4,FALSE)*T20</f>
        <v>0</v>
      </c>
      <c r="AF20">
        <f ca="1">IFERROR(VLOOKUP("2_"&amp;Z20,[1]坦克部件养成!$I:$L,4,FALSE)*X20,0)</f>
        <v>284220</v>
      </c>
      <c r="AG20">
        <f ca="1">IFERROR(VLOOKUP("3_"&amp;AD20,[1]坦克部件养成!$I:$L,4,FALSE)*AB20,0)</f>
        <v>0</v>
      </c>
      <c r="AH20">
        <f t="shared" ca="1" si="4"/>
        <v>14958</v>
      </c>
    </row>
    <row r="21" spans="1:34" x14ac:dyDescent="0.2">
      <c r="A21">
        <v>20</v>
      </c>
      <c r="B21">
        <f>IF(C21=-1,D21,VLOOKUP(C21,通用估算系数!$D:$E,2,FALSE))</f>
        <v>6</v>
      </c>
      <c r="C21">
        <f>IF(D21&gt;=10,MOD(A21,通用估算系数!$B$2),-1)</f>
        <v>-1</v>
      </c>
      <c r="D21">
        <f>VLOOKUP(A21,[1]游戏时长规划!$H$17:$K$26,4,TRUE)</f>
        <v>6</v>
      </c>
      <c r="E21">
        <v>3</v>
      </c>
      <c r="F21">
        <v>2</v>
      </c>
      <c r="G21">
        <v>2</v>
      </c>
      <c r="H21">
        <f ca="1">INDIRECT("T"&amp;E21&amp;"碎片投放计算!C"&amp;ROW(E21))/VLOOKUP(E21,通用估算系数!$D$17:$E$20,2,FALSE)</f>
        <v>14.725857406616356</v>
      </c>
      <c r="I21">
        <f ca="1">INDIRECT("T"&amp;F21&amp;"碎片投放计算!C"&amp;ROW(F21))/VLOOKUP(F21,通用估算系数!$D$17:$E$20,2,FALSE)</f>
        <v>44.013669847043161</v>
      </c>
      <c r="J21">
        <f ca="1">INDIRECT("T"&amp;G21&amp;"碎片投放计算!C"&amp;ROW(G21))/VLOOKUP(G21,通用估算系数!$D$17:$E$20,2,FALSE)</f>
        <v>44.013669847043161</v>
      </c>
      <c r="K21">
        <f ca="1">IFERROR(IF(E21=1,VLOOKUP(H21,[1]坦克升星消耗!$H$2:$J$7,3,TRUE),IF(E21=2,VLOOKUP(H21,[1]坦克升星消耗!$H$8:$J$15,3,TRUE),IF(E21=3,VLOOKUP(H21,[1]坦克升星消耗!$H$24:$J$33,3,TRUE),0))),0)</f>
        <v>0</v>
      </c>
      <c r="L21">
        <f ca="1">IFERROR(IF(F21=1,VLOOKUP(I21,[1]坦克升星消耗!$H$2:$J$7,3,TRUE),IF(F21=2,VLOOKUP(I21,[1]坦克升星消耗!$H$8:$J$15,3,TRUE),IF(F21=3,VLOOKUP(I21,[1]坦克升星消耗!$H$24:$J$33,3,TRUE),0))),0)</f>
        <v>3</v>
      </c>
      <c r="M21">
        <f ca="1">IFERROR(IF(G21=1,VLOOKUP(J21,[1]坦克升星消耗!$H$2:$J$7,3,TRUE),IF(G21=2,VLOOKUP(J21,[1]坦克升星消耗!$H$8:$J$15,3,TRUE),IF(G21=3,VLOOKUP(J21,[1]坦克升星消耗!$H$24:$J$33,3,TRUE),0))),0)</f>
        <v>3</v>
      </c>
      <c r="N21">
        <f ca="1">IFERROR(IF(E21=1,VLOOKUP(K21,[1]坦克升星消耗!$C$2:$J$7,7,TRUE),IF(E21=2,VLOOKUP(K21,[1]坦克升星消耗!$C$8:$J$15,7,TRUE),IF(E21=3,VLOOKUP(K21,[1]坦克升星消耗!$C$24:$J$33,7,TRUE),0))),0)</f>
        <v>0</v>
      </c>
      <c r="O21">
        <f ca="1">IFERROR(IF(F21=1,VLOOKUP(L21,[1]坦克升星消耗!$C$2:$J$7,7,TRUE),IF(F21=2,VLOOKUP(L21,[1]坦克升星消耗!$C$8:$J$15,7,TRUE),IF(F21=3,VLOOKUP(L21,[1]坦克升星消耗!$C$24:$J$33,7,TRUE),0))),0)</f>
        <v>16200</v>
      </c>
      <c r="P21">
        <f ca="1">IFERROR(IF(G21=1,VLOOKUP(M21,[1]坦克升星消耗!$C$2:$J$7,7,TRUE),IF(G21=2,VLOOKUP(M21,[1]坦克升星消耗!$C$8:$J$15,7,TRUE),IF(G21=3,VLOOKUP(M21,[1]坦克升星消耗!$C$24:$J$33,7,TRUE),0))),0)</f>
        <v>16200</v>
      </c>
      <c r="Q21">
        <f t="shared" ca="1" si="0"/>
        <v>32400</v>
      </c>
      <c r="R21">
        <f ca="1">Q21/A21+AH21-军费投放计算!D21</f>
        <v>18294</v>
      </c>
      <c r="S21">
        <f ca="1">ROUNDDOWN(MIN(T1部件投放计算!C21/3,18),0)</f>
        <v>18</v>
      </c>
      <c r="T21">
        <f t="shared" ca="1" si="1"/>
        <v>0</v>
      </c>
      <c r="U21">
        <f ca="1">MIN(ROUNDDOWN((T1部件投放计算!C21/3)/S21,0),3)</f>
        <v>3</v>
      </c>
      <c r="V21">
        <f ca="1">MIN(VLOOKUP((A21*通用估算系数!$B$17*3600)/S21,[1]坦克部件养成!$V$2:$Z$31,5,TRUE),15)</f>
        <v>13</v>
      </c>
      <c r="W21">
        <f ca="1">ROUNDDOWN(MIN(T2部件投放计算!C21/3,18),0)</f>
        <v>18</v>
      </c>
      <c r="X21">
        <f t="shared" ca="1" si="2"/>
        <v>18</v>
      </c>
      <c r="Y21">
        <f ca="1">MIN(ROUNDDOWN(IF(W21=0,0,((T2部件投放计算!C21+T1部件投放计算!C21/3)/2)/W21+1),0),4)</f>
        <v>4</v>
      </c>
      <c r="Z21">
        <f ca="1">MIN(IF(X21=0,0,VLOOKUP((A21*通用估算系数!$B$17*3600)/X21,[1]坦克部件养成!$V$2:$Z$31,5,TRUE)),20)</f>
        <v>13</v>
      </c>
      <c r="AA21">
        <f ca="1">ROUNDDOWN(MIN(T3部件投放计算!C21/3,18),0)</f>
        <v>0</v>
      </c>
      <c r="AB21">
        <f t="shared" ca="1" si="3"/>
        <v>0</v>
      </c>
      <c r="AC21">
        <f ca="1">MIN(ROUNDDOWN(IF(AA21=0,0,((T3部件投放计算!C21+T2部件投放计算!C21/3)/2)/AA21+2),0),5)</f>
        <v>0</v>
      </c>
      <c r="AD21">
        <f ca="1">MIN(IF(AA21=0,0,VLOOKUP((A21*通用估算系数!$B$17*3600)/AA21,[1]坦克部件养成!$V$2:$Z$31,5,TRUE)),30)</f>
        <v>0</v>
      </c>
      <c r="AE21">
        <f ca="1">VLOOKUP("1_"&amp;V21,[1]坦克部件养成!$I:$L,4,FALSE)*T21</f>
        <v>0</v>
      </c>
      <c r="AF21">
        <f ca="1">IFERROR(VLOOKUP("2_"&amp;Z21,[1]坦克部件养成!$I:$L,4,FALSE)*X21,0)</f>
        <v>415620</v>
      </c>
      <c r="AG21">
        <f ca="1">IFERROR(VLOOKUP("3_"&amp;AD21,[1]坦克部件养成!$I:$L,4,FALSE)*AB21,0)</f>
        <v>0</v>
      </c>
      <c r="AH21">
        <f t="shared" ca="1" si="4"/>
        <v>20781</v>
      </c>
    </row>
    <row r="22" spans="1:34" x14ac:dyDescent="0.2">
      <c r="A22">
        <v>21</v>
      </c>
      <c r="B22">
        <f>IF(C22=-1,D22,VLOOKUP(C22,通用估算系数!$D:$E,2,FALSE))</f>
        <v>6</v>
      </c>
      <c r="C22">
        <f>IF(D22&gt;=10,MOD(A22,通用估算系数!$B$2),-1)</f>
        <v>-1</v>
      </c>
      <c r="D22">
        <f>VLOOKUP(A22,[1]游戏时长规划!$H$17:$K$26,4,TRUE)</f>
        <v>6</v>
      </c>
      <c r="E22">
        <v>3</v>
      </c>
      <c r="F22">
        <v>2</v>
      </c>
      <c r="G22">
        <v>2</v>
      </c>
      <c r="H22">
        <f ca="1">INDIRECT("T"&amp;E22&amp;"碎片投放计算!C"&amp;ROW(E22))/VLOOKUP(E22,通用估算系数!$D$17:$E$20,2,FALSE)</f>
        <v>16.825458785690838</v>
      </c>
      <c r="I22">
        <f ca="1">INDIRECT("T"&amp;F22&amp;"碎片投放计算!C"&amp;ROW(F22))/VLOOKUP(F22,通用估算系数!$D$17:$E$20,2,FALSE)</f>
        <v>45.11895181144223</v>
      </c>
      <c r="J22">
        <f ca="1">INDIRECT("T"&amp;G22&amp;"碎片投放计算!C"&amp;ROW(G22))/VLOOKUP(G22,通用估算系数!$D$17:$E$20,2,FALSE)</f>
        <v>45.11895181144223</v>
      </c>
      <c r="K22">
        <f ca="1">IFERROR(IF(E22=1,VLOOKUP(H22,[1]坦克升星消耗!$H$2:$J$7,3,TRUE),IF(E22=2,VLOOKUP(H22,[1]坦克升星消耗!$H$8:$J$15,3,TRUE),IF(E22=3,VLOOKUP(H22,[1]坦克升星消耗!$H$24:$J$33,3,TRUE),0))),0)</f>
        <v>0</v>
      </c>
      <c r="L22">
        <f ca="1">IFERROR(IF(F22=1,VLOOKUP(I22,[1]坦克升星消耗!$H$2:$J$7,3,TRUE),IF(F22=2,VLOOKUP(I22,[1]坦克升星消耗!$H$8:$J$15,3,TRUE),IF(F22=3,VLOOKUP(I22,[1]坦克升星消耗!$H$24:$J$33,3,TRUE),0))),0)</f>
        <v>3</v>
      </c>
      <c r="M22">
        <f ca="1">IFERROR(IF(G22=1,VLOOKUP(J22,[1]坦克升星消耗!$H$2:$J$7,3,TRUE),IF(G22=2,VLOOKUP(J22,[1]坦克升星消耗!$H$8:$J$15,3,TRUE),IF(G22=3,VLOOKUP(J22,[1]坦克升星消耗!$H$24:$J$33,3,TRUE),0))),0)</f>
        <v>3</v>
      </c>
      <c r="N22">
        <f ca="1">IFERROR(IF(E22=1,VLOOKUP(K22,[1]坦克升星消耗!$C$2:$J$7,7,TRUE),IF(E22=2,VLOOKUP(K22,[1]坦克升星消耗!$C$8:$J$15,7,TRUE),IF(E22=3,VLOOKUP(K22,[1]坦克升星消耗!$C$24:$J$33,7,TRUE),0))),0)</f>
        <v>0</v>
      </c>
      <c r="O22">
        <f ca="1">IFERROR(IF(F22=1,VLOOKUP(L22,[1]坦克升星消耗!$C$2:$J$7,7,TRUE),IF(F22=2,VLOOKUP(L22,[1]坦克升星消耗!$C$8:$J$15,7,TRUE),IF(F22=3,VLOOKUP(L22,[1]坦克升星消耗!$C$24:$J$33,7,TRUE),0))),0)</f>
        <v>16200</v>
      </c>
      <c r="P22">
        <f ca="1">IFERROR(IF(G22=1,VLOOKUP(M22,[1]坦克升星消耗!$C$2:$J$7,7,TRUE),IF(G22=2,VLOOKUP(M22,[1]坦克升星消耗!$C$8:$J$15,7,TRUE),IF(G22=3,VLOOKUP(M22,[1]坦克升星消耗!$C$24:$J$33,7,TRUE),0))),0)</f>
        <v>16200</v>
      </c>
      <c r="Q22">
        <f t="shared" ca="1" si="0"/>
        <v>32400</v>
      </c>
      <c r="R22">
        <f ca="1">Q22/A22+AH22-军费投放计算!D22</f>
        <v>38676.857142857145</v>
      </c>
      <c r="S22">
        <f ca="1">ROUNDDOWN(MIN(T1部件投放计算!C22/3,18),0)</f>
        <v>18</v>
      </c>
      <c r="T22">
        <f t="shared" ca="1" si="1"/>
        <v>0</v>
      </c>
      <c r="U22">
        <f ca="1">MIN(ROUNDDOWN((T1部件投放计算!C22/3)/S22,0),3)</f>
        <v>3</v>
      </c>
      <c r="V22">
        <f ca="1">MIN(VLOOKUP((A22*通用估算系数!$B$17*3600)/S22,[1]坦克部件养成!$V$2:$Z$31,5,TRUE),15)</f>
        <v>13</v>
      </c>
      <c r="W22">
        <f ca="1">ROUNDDOWN(MIN(T2部件投放计算!C22/3,18),0)</f>
        <v>18</v>
      </c>
      <c r="X22">
        <f t="shared" ca="1" si="2"/>
        <v>17</v>
      </c>
      <c r="Y22">
        <f ca="1">MIN(ROUNDDOWN(IF(W22=0,0,((T2部件投放计算!C22+T1部件投放计算!C22/3)/2)/W22+1),0),4)</f>
        <v>4</v>
      </c>
      <c r="Z22">
        <f ca="1">MIN(IF(X22=0,0,VLOOKUP((A22*通用估算系数!$B$17*3600)/X22,[1]坦克部件养成!$V$2:$Z$31,5,TRUE)),20)</f>
        <v>13</v>
      </c>
      <c r="AA22">
        <f ca="1">ROUNDDOWN(MIN(T3部件投放计算!C22/3,18),0)</f>
        <v>1</v>
      </c>
      <c r="AB22">
        <f t="shared" ca="1" si="3"/>
        <v>1</v>
      </c>
      <c r="AC22">
        <f ca="1">MIN(ROUNDDOWN(IF(AA22=0,0,((T3部件投放计算!C22+T2部件投放计算!C22/3)/2)/AA22+2),0),5)</f>
        <v>5</v>
      </c>
      <c r="AD22">
        <f ca="1">MIN(IF(AA22=0,0,VLOOKUP((A22*通用估算系数!$B$17*3600)/AA22,[1]坦克部件养成!$V$2:$Z$31,5,TRUE)),30)</f>
        <v>30</v>
      </c>
      <c r="AE22">
        <f ca="1">VLOOKUP("1_"&amp;V22,[1]坦克部件养成!$I:$L,4,FALSE)*T22</f>
        <v>0</v>
      </c>
      <c r="AF22">
        <f ca="1">IFERROR(VLOOKUP("2_"&amp;Z22,[1]坦克部件养成!$I:$L,4,FALSE)*X22,0)</f>
        <v>392530</v>
      </c>
      <c r="AG22">
        <f ca="1">IFERROR(VLOOKUP("3_"&amp;AD22,[1]坦克部件养成!$I:$L,4,FALSE)*AB22,0)</f>
        <v>463090</v>
      </c>
      <c r="AH22">
        <f t="shared" ca="1" si="4"/>
        <v>40743</v>
      </c>
    </row>
    <row r="23" spans="1:34" x14ac:dyDescent="0.2">
      <c r="A23">
        <v>22</v>
      </c>
      <c r="B23">
        <f>IF(C23=-1,D23,VLOOKUP(C23,通用估算系数!$D:$E,2,FALSE))</f>
        <v>6</v>
      </c>
      <c r="C23">
        <f>IF(D23&gt;=10,MOD(A23,通用估算系数!$B$2),-1)</f>
        <v>-1</v>
      </c>
      <c r="D23">
        <f>VLOOKUP(A23,[1]游戏时长规划!$H$17:$K$26,4,TRUE)</f>
        <v>6</v>
      </c>
      <c r="E23">
        <v>3</v>
      </c>
      <c r="F23">
        <v>3</v>
      </c>
      <c r="G23">
        <v>2</v>
      </c>
      <c r="H23">
        <f ca="1">INDIRECT("T"&amp;E23&amp;"碎片投放计算!C"&amp;ROW(E23))/VLOOKUP(E23,通用估算系数!$D$17:$E$20,2,FALSE)</f>
        <v>18.927599506682345</v>
      </c>
      <c r="I23">
        <f ca="1">INDIRECT("T"&amp;F23&amp;"碎片投放计算!C"&amp;ROW(F23))/VLOOKUP(F23,通用估算系数!$D$17:$E$20,2,FALSE)</f>
        <v>18.927599506682345</v>
      </c>
      <c r="J23">
        <f ca="1">INDIRECT("T"&amp;G23&amp;"碎片投放计算!C"&amp;ROW(G23))/VLOOKUP(G23,通用估算系数!$D$17:$E$20,2,FALSE)</f>
        <v>46.225430127772633</v>
      </c>
      <c r="K23">
        <f ca="1">IFERROR(IF(E23=1,VLOOKUP(H23,[1]坦克升星消耗!$H$2:$J$7,3,TRUE),IF(E23=2,VLOOKUP(H23,[1]坦克升星消耗!$H$8:$J$15,3,TRUE),IF(E23=3,VLOOKUP(H23,[1]坦克升星消耗!$H$24:$J$33,3,TRUE),0))),0)</f>
        <v>1</v>
      </c>
      <c r="L23">
        <f ca="1">IFERROR(IF(F23=1,VLOOKUP(I23,[1]坦克升星消耗!$H$2:$J$7,3,TRUE),IF(F23=2,VLOOKUP(I23,[1]坦克升星消耗!$H$8:$J$15,3,TRUE),IF(F23=3,VLOOKUP(I23,[1]坦克升星消耗!$H$24:$J$33,3,TRUE),0))),0)</f>
        <v>1</v>
      </c>
      <c r="M23">
        <f ca="1">IFERROR(IF(G23=1,VLOOKUP(J23,[1]坦克升星消耗!$H$2:$J$7,3,TRUE),IF(G23=2,VLOOKUP(J23,[1]坦克升星消耗!$H$8:$J$15,3,TRUE),IF(G23=3,VLOOKUP(J23,[1]坦克升星消耗!$H$24:$J$33,3,TRUE),0))),0)</f>
        <v>3</v>
      </c>
      <c r="N23">
        <f ca="1">IFERROR(IF(E23=1,VLOOKUP(K23,[1]坦克升星消耗!$C$2:$J$7,7,TRUE),IF(E23=2,VLOOKUP(K23,[1]坦克升星消耗!$C$8:$J$15,7,TRUE),IF(E23=3,VLOOKUP(K23,[1]坦克升星消耗!$C$24:$J$33,7,TRUE),0))),0)</f>
        <v>7350</v>
      </c>
      <c r="O23">
        <f ca="1">IFERROR(IF(F23=1,VLOOKUP(L23,[1]坦克升星消耗!$C$2:$J$7,7,TRUE),IF(F23=2,VLOOKUP(L23,[1]坦克升星消耗!$C$8:$J$15,7,TRUE),IF(F23=3,VLOOKUP(L23,[1]坦克升星消耗!$C$24:$J$33,7,TRUE),0))),0)</f>
        <v>7350</v>
      </c>
      <c r="P23">
        <f ca="1">IFERROR(IF(G23=1,VLOOKUP(M23,[1]坦克升星消耗!$C$2:$J$7,7,TRUE),IF(G23=2,VLOOKUP(M23,[1]坦克升星消耗!$C$8:$J$15,7,TRUE),IF(G23=3,VLOOKUP(M23,[1]坦克升星消耗!$C$24:$J$33,7,TRUE),0))),0)</f>
        <v>16200</v>
      </c>
      <c r="Q23">
        <f t="shared" ca="1" si="0"/>
        <v>30900</v>
      </c>
      <c r="R23">
        <f ca="1">Q23/A23+AH23-军费投放计算!D23</f>
        <v>36685.545454545456</v>
      </c>
      <c r="S23">
        <f ca="1">ROUNDDOWN(MIN(T1部件投放计算!C23/3,18),0)</f>
        <v>18</v>
      </c>
      <c r="T23">
        <f t="shared" ca="1" si="1"/>
        <v>0</v>
      </c>
      <c r="U23">
        <f ca="1">MIN(ROUNDDOWN((T1部件投放计算!C23/3)/S23,0),3)</f>
        <v>3</v>
      </c>
      <c r="V23">
        <f ca="1">MIN(VLOOKUP((A23*通用估算系数!$B$17*3600)/S23,[1]坦克部件养成!$V$2:$Z$31,5,TRUE),15)</f>
        <v>13</v>
      </c>
      <c r="W23">
        <f ca="1">ROUNDDOWN(MIN(T2部件投放计算!C23/3,18),0)</f>
        <v>18</v>
      </c>
      <c r="X23">
        <f t="shared" ca="1" si="2"/>
        <v>17</v>
      </c>
      <c r="Y23">
        <f ca="1">MIN(ROUNDDOWN(IF(W23=0,0,((T2部件投放计算!C23+T1部件投放计算!C23/3)/2)/W23+1),0),4)</f>
        <v>4</v>
      </c>
      <c r="Z23">
        <f ca="1">MIN(IF(X23=0,0,VLOOKUP((A23*通用估算系数!$B$17*3600)/X23,[1]坦克部件养成!$V$2:$Z$31,5,TRUE)),20)</f>
        <v>13</v>
      </c>
      <c r="AA23">
        <f ca="1">ROUNDDOWN(MIN(T3部件投放计算!C23/3,18),0)</f>
        <v>1</v>
      </c>
      <c r="AB23">
        <f t="shared" ca="1" si="3"/>
        <v>1</v>
      </c>
      <c r="AC23">
        <f ca="1">MIN(ROUNDDOWN(IF(AA23=0,0,((T3部件投放计算!C23+T2部件投放计算!C23/3)/2)/AA23+2),0),5)</f>
        <v>5</v>
      </c>
      <c r="AD23">
        <f ca="1">MIN(IF(AA23=0,0,VLOOKUP((A23*通用估算系数!$B$17*3600)/AA23,[1]坦克部件养成!$V$2:$Z$31,5,TRUE)),30)</f>
        <v>30</v>
      </c>
      <c r="AE23">
        <f ca="1">VLOOKUP("1_"&amp;V23,[1]坦克部件养成!$I:$L,4,FALSE)*T23</f>
        <v>0</v>
      </c>
      <c r="AF23">
        <f ca="1">IFERROR(VLOOKUP("2_"&amp;Z23,[1]坦克部件养成!$I:$L,4,FALSE)*X23,0)</f>
        <v>392530</v>
      </c>
      <c r="AG23">
        <f ca="1">IFERROR(VLOOKUP("3_"&amp;AD23,[1]坦克部件养成!$I:$L,4,FALSE)*AB23,0)</f>
        <v>463090</v>
      </c>
      <c r="AH23">
        <f t="shared" ca="1" si="4"/>
        <v>38891</v>
      </c>
    </row>
    <row r="24" spans="1:34" x14ac:dyDescent="0.2">
      <c r="A24">
        <v>23</v>
      </c>
      <c r="B24">
        <f>IF(C24=-1,D24,VLOOKUP(C24,通用估算系数!$D:$E,2,FALSE))</f>
        <v>6</v>
      </c>
      <c r="C24">
        <f>IF(D24&gt;=10,MOD(A24,通用估算系数!$B$2),-1)</f>
        <v>-1</v>
      </c>
      <c r="D24">
        <f>VLOOKUP(A24,[1]游戏时长规划!$H$17:$K$26,4,TRUE)</f>
        <v>6</v>
      </c>
      <c r="E24">
        <v>3</v>
      </c>
      <c r="F24">
        <v>3</v>
      </c>
      <c r="G24">
        <v>2</v>
      </c>
      <c r="H24">
        <f ca="1">INDIRECT("T"&amp;E24&amp;"碎片投放计算!C"&amp;ROW(E24))/VLOOKUP(E24,通用估算系数!$D$17:$E$20,2,FALSE)</f>
        <v>21.083066407931366</v>
      </c>
      <c r="I24">
        <f ca="1">INDIRECT("T"&amp;F24&amp;"碎片投放计算!C"&amp;ROW(F24))/VLOOKUP(F24,通用估算系数!$D$17:$E$20,2,FALSE)</f>
        <v>21.083066407931366</v>
      </c>
      <c r="J24">
        <f ca="1">INDIRECT("T"&amp;G24&amp;"碎片投放计算!C"&amp;ROW(G24))/VLOOKUP(G24,通用估算系数!$D$17:$E$20,2,FALSE)</f>
        <v>47.357031834660972</v>
      </c>
      <c r="K24">
        <f ca="1">IFERROR(IF(E24=1,VLOOKUP(H24,[1]坦克升星消耗!$H$2:$J$7,3,TRUE),IF(E24=2,VLOOKUP(H24,[1]坦克升星消耗!$H$8:$J$15,3,TRUE),IF(E24=3,VLOOKUP(H24,[1]坦克升星消耗!$H$24:$J$33,3,TRUE),0))),0)</f>
        <v>1</v>
      </c>
      <c r="L24">
        <f ca="1">IFERROR(IF(F24=1,VLOOKUP(I24,[1]坦克升星消耗!$H$2:$J$7,3,TRUE),IF(F24=2,VLOOKUP(I24,[1]坦克升星消耗!$H$8:$J$15,3,TRUE),IF(F24=3,VLOOKUP(I24,[1]坦克升星消耗!$H$24:$J$33,3,TRUE),0))),0)</f>
        <v>1</v>
      </c>
      <c r="M24">
        <f ca="1">IFERROR(IF(G24=1,VLOOKUP(J24,[1]坦克升星消耗!$H$2:$J$7,3,TRUE),IF(G24=2,VLOOKUP(J24,[1]坦克升星消耗!$H$8:$J$15,3,TRUE),IF(G24=3,VLOOKUP(J24,[1]坦克升星消耗!$H$24:$J$33,3,TRUE),0))),0)</f>
        <v>3</v>
      </c>
      <c r="N24">
        <f ca="1">IFERROR(IF(E24=1,VLOOKUP(K24,[1]坦克升星消耗!$C$2:$J$7,7,TRUE),IF(E24=2,VLOOKUP(K24,[1]坦克升星消耗!$C$8:$J$15,7,TRUE),IF(E24=3,VLOOKUP(K24,[1]坦克升星消耗!$C$24:$J$33,7,TRUE),0))),0)</f>
        <v>7350</v>
      </c>
      <c r="O24">
        <f ca="1">IFERROR(IF(F24=1,VLOOKUP(L24,[1]坦克升星消耗!$C$2:$J$7,7,TRUE),IF(F24=2,VLOOKUP(L24,[1]坦克升星消耗!$C$8:$J$15,7,TRUE),IF(F24=3,VLOOKUP(L24,[1]坦克升星消耗!$C$24:$J$33,7,TRUE),0))),0)</f>
        <v>7350</v>
      </c>
      <c r="P24">
        <f ca="1">IFERROR(IF(G24=1,VLOOKUP(M24,[1]坦克升星消耗!$C$2:$J$7,7,TRUE),IF(G24=2,VLOOKUP(M24,[1]坦克升星消耗!$C$8:$J$15,7,TRUE),IF(G24=3,VLOOKUP(M24,[1]坦克升星消耗!$C$24:$J$33,7,TRUE),0))),0)</f>
        <v>16200</v>
      </c>
      <c r="Q24">
        <f t="shared" ca="1" si="0"/>
        <v>30900</v>
      </c>
      <c r="R24">
        <f ca="1">Q24/A24+AH24-军费投放计算!D24</f>
        <v>34892.478260869568</v>
      </c>
      <c r="S24">
        <f ca="1">ROUNDDOWN(MIN(T1部件投放计算!C24/3,18),0)</f>
        <v>18</v>
      </c>
      <c r="T24">
        <f t="shared" ca="1" si="1"/>
        <v>0</v>
      </c>
      <c r="U24">
        <f ca="1">MIN(ROUNDDOWN((T1部件投放计算!C24/3)/S24,0),3)</f>
        <v>3</v>
      </c>
      <c r="V24">
        <f ca="1">MIN(VLOOKUP((A24*通用估算系数!$B$17*3600)/S24,[1]坦克部件养成!$V$2:$Z$31,5,TRUE),15)</f>
        <v>13</v>
      </c>
      <c r="W24">
        <f ca="1">ROUNDDOWN(MIN(T2部件投放计算!C24/3,18),0)</f>
        <v>18</v>
      </c>
      <c r="X24">
        <f t="shared" ca="1" si="2"/>
        <v>17</v>
      </c>
      <c r="Y24">
        <f ca="1">MIN(ROUNDDOWN(IF(W24=0,0,((T2部件投放计算!C24+T1部件投放计算!C24/3)/2)/W24+1),0),4)</f>
        <v>4</v>
      </c>
      <c r="Z24">
        <f ca="1">MIN(IF(X24=0,0,VLOOKUP((A24*通用估算系数!$B$17*3600)/X24,[1]坦克部件养成!$V$2:$Z$31,5,TRUE)),20)</f>
        <v>13</v>
      </c>
      <c r="AA24">
        <f ca="1">ROUNDDOWN(MIN(T3部件投放计算!C24/3,18),0)</f>
        <v>1</v>
      </c>
      <c r="AB24">
        <f t="shared" ca="1" si="3"/>
        <v>1</v>
      </c>
      <c r="AC24">
        <f ca="1">MIN(ROUNDDOWN(IF(AA24=0,0,((T3部件投放计算!C24+T2部件投放计算!C24/3)/2)/AA24+2),0),5)</f>
        <v>5</v>
      </c>
      <c r="AD24">
        <f ca="1">MIN(IF(AA24=0,0,VLOOKUP((A24*通用估算系数!$B$17*3600)/AA24,[1]坦克部件养成!$V$2:$Z$31,5,TRUE)),30)</f>
        <v>30</v>
      </c>
      <c r="AE24">
        <f ca="1">VLOOKUP("1_"&amp;V24,[1]坦克部件养成!$I:$L,4,FALSE)*T24</f>
        <v>0</v>
      </c>
      <c r="AF24">
        <f ca="1">IFERROR(VLOOKUP("2_"&amp;Z24,[1]坦克部件养成!$I:$L,4,FALSE)*X24,0)</f>
        <v>392530</v>
      </c>
      <c r="AG24">
        <f ca="1">IFERROR(VLOOKUP("3_"&amp;AD24,[1]坦克部件养成!$I:$L,4,FALSE)*AB24,0)</f>
        <v>463090</v>
      </c>
      <c r="AH24">
        <f t="shared" ca="1" si="4"/>
        <v>37200</v>
      </c>
    </row>
    <row r="25" spans="1:34" x14ac:dyDescent="0.2">
      <c r="A25">
        <v>24</v>
      </c>
      <c r="B25">
        <f>IF(C25=-1,D25,VLOOKUP(C25,通用估算系数!$D:$E,2,FALSE))</f>
        <v>6</v>
      </c>
      <c r="C25">
        <f>IF(D25&gt;=10,MOD(A25,通用估算系数!$B$2),-1)</f>
        <v>-1</v>
      </c>
      <c r="D25">
        <f>VLOOKUP(A25,[1]游戏时长规划!$H$17:$K$26,4,TRUE)</f>
        <v>6</v>
      </c>
      <c r="E25">
        <v>3</v>
      </c>
      <c r="F25">
        <v>3</v>
      </c>
      <c r="G25">
        <v>2</v>
      </c>
      <c r="H25">
        <f ca="1">INDIRECT("T"&amp;E25&amp;"碎片投放计算!C"&amp;ROW(E25))/VLOOKUP(E25,通用估算系数!$D$17:$E$20,2,FALSE)</f>
        <v>23.190285812756922</v>
      </c>
      <c r="I25">
        <f ca="1">INDIRECT("T"&amp;F25&amp;"碎片投放计算!C"&amp;ROW(F25))/VLOOKUP(F25,通用估算系数!$D$17:$E$20,2,FALSE)</f>
        <v>23.190285812756922</v>
      </c>
      <c r="J25">
        <f ca="1">INDIRECT("T"&amp;G25&amp;"碎片投放计算!C"&amp;ROW(G25))/VLOOKUP(G25,通用估算系数!$D$17:$E$20,2,FALSE)</f>
        <v>48.465902854854029</v>
      </c>
      <c r="K25">
        <f ca="1">IFERROR(IF(E25=1,VLOOKUP(H25,[1]坦克升星消耗!$H$2:$J$7,3,TRUE),IF(E25=2,VLOOKUP(H25,[1]坦克升星消耗!$H$8:$J$15,3,TRUE),IF(E25=3,VLOOKUP(H25,[1]坦克升星消耗!$H$24:$J$33,3,TRUE),0))),0)</f>
        <v>1</v>
      </c>
      <c r="L25">
        <f ca="1">IFERROR(IF(F25=1,VLOOKUP(I25,[1]坦克升星消耗!$H$2:$J$7,3,TRUE),IF(F25=2,VLOOKUP(I25,[1]坦克升星消耗!$H$8:$J$15,3,TRUE),IF(F25=3,VLOOKUP(I25,[1]坦克升星消耗!$H$24:$J$33,3,TRUE),0))),0)</f>
        <v>1</v>
      </c>
      <c r="M25">
        <f ca="1">IFERROR(IF(G25=1,VLOOKUP(J25,[1]坦克升星消耗!$H$2:$J$7,3,TRUE),IF(G25=2,VLOOKUP(J25,[1]坦克升星消耗!$H$8:$J$15,3,TRUE),IF(G25=3,VLOOKUP(J25,[1]坦克升星消耗!$H$24:$J$33,3,TRUE),0))),0)</f>
        <v>3</v>
      </c>
      <c r="N25">
        <f ca="1">IFERROR(IF(E25=1,VLOOKUP(K25,[1]坦克升星消耗!$C$2:$J$7,7,TRUE),IF(E25=2,VLOOKUP(K25,[1]坦克升星消耗!$C$8:$J$15,7,TRUE),IF(E25=3,VLOOKUP(K25,[1]坦克升星消耗!$C$24:$J$33,7,TRUE),0))),0)</f>
        <v>7350</v>
      </c>
      <c r="O25">
        <f ca="1">IFERROR(IF(F25=1,VLOOKUP(L25,[1]坦克升星消耗!$C$2:$J$7,7,TRUE),IF(F25=2,VLOOKUP(L25,[1]坦克升星消耗!$C$8:$J$15,7,TRUE),IF(F25=3,VLOOKUP(L25,[1]坦克升星消耗!$C$24:$J$33,7,TRUE),0))),0)</f>
        <v>7350</v>
      </c>
      <c r="P25">
        <f ca="1">IFERROR(IF(G25=1,VLOOKUP(M25,[1]坦克升星消耗!$C$2:$J$7,7,TRUE),IF(G25=2,VLOOKUP(M25,[1]坦克升星消耗!$C$8:$J$15,7,TRUE),IF(G25=3,VLOOKUP(M25,[1]坦克升星消耗!$C$24:$J$33,7,TRUE),0))),0)</f>
        <v>16200</v>
      </c>
      <c r="Q25">
        <f t="shared" ca="1" si="0"/>
        <v>30900</v>
      </c>
      <c r="R25">
        <f ca="1">Q25/A25+AH25-军费投放计算!D25</f>
        <v>39769.5</v>
      </c>
      <c r="S25">
        <f ca="1">ROUNDDOWN(MIN(T1部件投放计算!C25/3,18),0)</f>
        <v>18</v>
      </c>
      <c r="T25">
        <f t="shared" ca="1" si="1"/>
        <v>0</v>
      </c>
      <c r="U25">
        <f ca="1">MIN(ROUNDDOWN((T1部件投放计算!C25/3)/S25,0),3)</f>
        <v>3</v>
      </c>
      <c r="V25">
        <f ca="1">MIN(VLOOKUP((A25*通用估算系数!$B$17*3600)/S25,[1]坦克部件养成!$V$2:$Z$31,5,TRUE),15)</f>
        <v>13</v>
      </c>
      <c r="W25">
        <f ca="1">ROUNDDOWN(MIN(T2部件投放计算!C25/3,18),0)</f>
        <v>18</v>
      </c>
      <c r="X25">
        <f t="shared" ca="1" si="2"/>
        <v>17</v>
      </c>
      <c r="Y25">
        <f ca="1">MIN(ROUNDDOWN(IF(W25=0,0,((T2部件投放计算!C25+T1部件投放计算!C25/3)/2)/W25+1),0),4)</f>
        <v>4</v>
      </c>
      <c r="Z25">
        <f ca="1">MIN(IF(X25=0,0,VLOOKUP((A25*通用估算系数!$B$17*3600)/X25,[1]坦克部件养成!$V$2:$Z$31,5,TRUE)),20)</f>
        <v>14</v>
      </c>
      <c r="AA25">
        <f ca="1">ROUNDDOWN(MIN(T3部件投放计算!C25/3,18),0)</f>
        <v>1</v>
      </c>
      <c r="AB25">
        <f t="shared" ca="1" si="3"/>
        <v>1</v>
      </c>
      <c r="AC25">
        <f ca="1">MIN(ROUNDDOWN(IF(AA25=0,0,((T3部件投放计算!C25+T2部件投放计算!C25/3)/2)/AA25+2),0),5)</f>
        <v>5</v>
      </c>
      <c r="AD25">
        <f ca="1">MIN(IF(AA25=0,0,VLOOKUP((A25*通用估算系数!$B$17*3600)/AA25,[1]坦克部件养成!$V$2:$Z$31,5,TRUE)),30)</f>
        <v>30</v>
      </c>
      <c r="AE25">
        <f ca="1">VLOOKUP("1_"&amp;V25,[1]坦克部件养成!$I:$L,4,FALSE)*T25</f>
        <v>0</v>
      </c>
      <c r="AF25">
        <f ca="1">IFERROR(VLOOKUP("2_"&amp;Z25,[1]坦克部件养成!$I:$L,4,FALSE)*X25,0)</f>
        <v>547230</v>
      </c>
      <c r="AG25">
        <f ca="1">IFERROR(VLOOKUP("3_"&amp;AD25,[1]坦克部件养成!$I:$L,4,FALSE)*AB25,0)</f>
        <v>463090</v>
      </c>
      <c r="AH25">
        <f t="shared" ca="1" si="4"/>
        <v>42096</v>
      </c>
    </row>
    <row r="26" spans="1:34" x14ac:dyDescent="0.2">
      <c r="A26">
        <v>25</v>
      </c>
      <c r="B26">
        <f>IF(C26=-1,D26,VLOOKUP(C26,通用估算系数!$D:$E,2,FALSE))</f>
        <v>6</v>
      </c>
      <c r="C26">
        <f>IF(D26&gt;=10,MOD(A26,通用估算系数!$B$2),-1)</f>
        <v>-1</v>
      </c>
      <c r="D26">
        <f>VLOOKUP(A26,[1]游戏时长规划!$H$17:$K$26,4,TRUE)</f>
        <v>6</v>
      </c>
      <c r="E26">
        <v>3</v>
      </c>
      <c r="F26">
        <v>3</v>
      </c>
      <c r="G26">
        <v>2</v>
      </c>
      <c r="H26">
        <f ca="1">INDIRECT("T"&amp;E26&amp;"碎片投放计算!C"&amp;ROW(E26))/VLOOKUP(E26,通用估算系数!$D$17:$E$20,2,FALSE)</f>
        <v>25.300044559499501</v>
      </c>
      <c r="I26">
        <f ca="1">INDIRECT("T"&amp;F26&amp;"碎片投放计算!C"&amp;ROW(F26))/VLOOKUP(F26,通用估算系数!$D$17:$E$20,2,FALSE)</f>
        <v>25.300044559499501</v>
      </c>
      <c r="J26">
        <f ca="1">INDIRECT("T"&amp;G26&amp;"碎片投放计算!C"&amp;ROW(G26))/VLOOKUP(G26,通用估算系数!$D$17:$E$20,2,FALSE)</f>
        <v>49.575970226978427</v>
      </c>
      <c r="K26">
        <f ca="1">IFERROR(IF(E26=1,VLOOKUP(H26,[1]坦克升星消耗!$H$2:$J$7,3,TRUE),IF(E26=2,VLOOKUP(H26,[1]坦克升星消耗!$H$8:$J$15,3,TRUE),IF(E26=3,VLOOKUP(H26,[1]坦克升星消耗!$H$24:$J$33,3,TRUE),0))),0)</f>
        <v>1</v>
      </c>
      <c r="L26">
        <f ca="1">IFERROR(IF(F26=1,VLOOKUP(I26,[1]坦克升星消耗!$H$2:$J$7,3,TRUE),IF(F26=2,VLOOKUP(I26,[1]坦克升星消耗!$H$8:$J$15,3,TRUE),IF(F26=3,VLOOKUP(I26,[1]坦克升星消耗!$H$24:$J$33,3,TRUE),0))),0)</f>
        <v>1</v>
      </c>
      <c r="M26">
        <f ca="1">IFERROR(IF(G26=1,VLOOKUP(J26,[1]坦克升星消耗!$H$2:$J$7,3,TRUE),IF(G26=2,VLOOKUP(J26,[1]坦克升星消耗!$H$8:$J$15,3,TRUE),IF(G26=3,VLOOKUP(J26,[1]坦克升星消耗!$H$24:$J$33,3,TRUE),0))),0)</f>
        <v>3</v>
      </c>
      <c r="N26">
        <f ca="1">IFERROR(IF(E26=1,VLOOKUP(K26,[1]坦克升星消耗!$C$2:$J$7,7,TRUE),IF(E26=2,VLOOKUP(K26,[1]坦克升星消耗!$C$8:$J$15,7,TRUE),IF(E26=3,VLOOKUP(K26,[1]坦克升星消耗!$C$24:$J$33,7,TRUE),0))),0)</f>
        <v>7350</v>
      </c>
      <c r="O26">
        <f ca="1">IFERROR(IF(F26=1,VLOOKUP(L26,[1]坦克升星消耗!$C$2:$J$7,7,TRUE),IF(F26=2,VLOOKUP(L26,[1]坦克升星消耗!$C$8:$J$15,7,TRUE),IF(F26=3,VLOOKUP(L26,[1]坦克升星消耗!$C$24:$J$33,7,TRUE),0))),0)</f>
        <v>7350</v>
      </c>
      <c r="P26">
        <f ca="1">IFERROR(IF(G26=1,VLOOKUP(M26,[1]坦克升星消耗!$C$2:$J$7,7,TRUE),IF(G26=2,VLOOKUP(M26,[1]坦克升星消耗!$C$8:$J$15,7,TRUE),IF(G26=3,VLOOKUP(M26,[1]坦克升星消耗!$C$24:$J$33,7,TRUE),0))),0)</f>
        <v>16200</v>
      </c>
      <c r="Q26">
        <f t="shared" ca="1" si="0"/>
        <v>30900</v>
      </c>
      <c r="R26">
        <f ca="1">Q26/A26+AH26-军费投放计算!D26</f>
        <v>55268</v>
      </c>
      <c r="S26">
        <f ca="1">ROUNDDOWN(MIN(T1部件投放计算!C26/3,18),0)</f>
        <v>18</v>
      </c>
      <c r="T26">
        <f t="shared" ca="1" si="1"/>
        <v>0</v>
      </c>
      <c r="U26">
        <f ca="1">MIN(ROUNDDOWN((T1部件投放计算!C26/3)/S26,0),3)</f>
        <v>3</v>
      </c>
      <c r="V26">
        <f ca="1">MIN(VLOOKUP((A26*通用估算系数!$B$17*3600)/S26,[1]坦克部件养成!$V$2:$Z$31,5,TRUE),15)</f>
        <v>14</v>
      </c>
      <c r="W26">
        <f ca="1">ROUNDDOWN(MIN(T2部件投放计算!C26/3,18),0)</f>
        <v>18</v>
      </c>
      <c r="X26">
        <f t="shared" ca="1" si="2"/>
        <v>16</v>
      </c>
      <c r="Y26">
        <f ca="1">MIN(ROUNDDOWN(IF(W26=0,0,((T2部件投放计算!C26+T1部件投放计算!C26/3)/2)/W26+1),0),4)</f>
        <v>4</v>
      </c>
      <c r="Z26">
        <f ca="1">MIN(IF(X26=0,0,VLOOKUP((A26*通用估算系数!$B$17*3600)/X26,[1]坦克部件养成!$V$2:$Z$31,5,TRUE)),20)</f>
        <v>14</v>
      </c>
      <c r="AA26">
        <f ca="1">ROUNDDOWN(MIN(T3部件投放计算!C26/3,18),0)</f>
        <v>2</v>
      </c>
      <c r="AB26">
        <f t="shared" ca="1" si="3"/>
        <v>2</v>
      </c>
      <c r="AC26">
        <f ca="1">MIN(ROUNDDOWN(IF(AA26=0,0,((T3部件投放计算!C26+T2部件投放计算!C26/3)/2)/AA26+2),0),5)</f>
        <v>5</v>
      </c>
      <c r="AD26">
        <f ca="1">MIN(IF(AA26=0,0,VLOOKUP((A26*通用估算系数!$B$17*3600)/AA26,[1]坦克部件养成!$V$2:$Z$31,5,TRUE)),30)</f>
        <v>30</v>
      </c>
      <c r="AE26">
        <f ca="1">VLOOKUP("1_"&amp;V26,[1]坦克部件养成!$I:$L,4,FALSE)*T26</f>
        <v>0</v>
      </c>
      <c r="AF26">
        <f ca="1">IFERROR(VLOOKUP("2_"&amp;Z26,[1]坦克部件养成!$I:$L,4,FALSE)*X26,0)</f>
        <v>515040</v>
      </c>
      <c r="AG26">
        <f ca="1">IFERROR(VLOOKUP("3_"&amp;AD26,[1]坦克部件养成!$I:$L,4,FALSE)*AB26,0)</f>
        <v>926180</v>
      </c>
      <c r="AH26">
        <f t="shared" ca="1" si="4"/>
        <v>57648</v>
      </c>
    </row>
    <row r="27" spans="1:34" x14ac:dyDescent="0.2">
      <c r="A27">
        <v>26</v>
      </c>
      <c r="B27">
        <f>IF(C27=-1,D27,VLOOKUP(C27,通用估算系数!$D:$E,2,FALSE))</f>
        <v>7</v>
      </c>
      <c r="C27">
        <f>IF(D27&gt;=10,MOD(A27,通用估算系数!$B$2),-1)</f>
        <v>-1</v>
      </c>
      <c r="D27">
        <f>VLOOKUP(A27,[1]游戏时长规划!$H$17:$K$26,4,TRUE)</f>
        <v>7</v>
      </c>
      <c r="E27">
        <v>3</v>
      </c>
      <c r="F27">
        <v>3</v>
      </c>
      <c r="G27">
        <v>2</v>
      </c>
      <c r="H27">
        <f ca="1">INDIRECT("T"&amp;E27&amp;"碎片投放计算!C"&amp;ROW(E27))/VLOOKUP(E27,通用估算系数!$D$17:$E$20,2,FALSE)</f>
        <v>29.450265790557072</v>
      </c>
      <c r="I27">
        <f ca="1">INDIRECT("T"&amp;F27&amp;"碎片投放计算!C"&amp;ROW(F27))/VLOOKUP(F27,通用估算系数!$D$17:$E$20,2,FALSE)</f>
        <v>29.450265790557072</v>
      </c>
      <c r="J27">
        <f ca="1">INDIRECT("T"&amp;G27&amp;"碎片投放计算!C"&amp;ROW(G27))/VLOOKUP(G27,通用估算系数!$D$17:$E$20,2,FALSE)</f>
        <v>50.882753832851357</v>
      </c>
      <c r="K27">
        <f ca="1">IFERROR(IF(E27=1,VLOOKUP(H27,[1]坦克升星消耗!$H$2:$J$7,3,TRUE),IF(E27=2,VLOOKUP(H27,[1]坦克升星消耗!$H$8:$J$15,3,TRUE),IF(E27=3,VLOOKUP(H27,[1]坦克升星消耗!$H$24:$J$33,3,TRUE),0))),0)</f>
        <v>1</v>
      </c>
      <c r="L27">
        <f ca="1">IFERROR(IF(F27=1,VLOOKUP(I27,[1]坦克升星消耗!$H$2:$J$7,3,TRUE),IF(F27=2,VLOOKUP(I27,[1]坦克升星消耗!$H$8:$J$15,3,TRUE),IF(F27=3,VLOOKUP(I27,[1]坦克升星消耗!$H$24:$J$33,3,TRUE),0))),0)</f>
        <v>1</v>
      </c>
      <c r="M27">
        <f ca="1">IFERROR(IF(G27=1,VLOOKUP(J27,[1]坦克升星消耗!$H$2:$J$7,3,TRUE),IF(G27=2,VLOOKUP(J27,[1]坦克升星消耗!$H$8:$J$15,3,TRUE),IF(G27=3,VLOOKUP(J27,[1]坦克升星消耗!$H$24:$J$33,3,TRUE),0))),0)</f>
        <v>4</v>
      </c>
      <c r="N27">
        <f ca="1">IFERROR(IF(E27=1,VLOOKUP(K27,[1]坦克升星消耗!$C$2:$J$7,7,TRUE),IF(E27=2,VLOOKUP(K27,[1]坦克升星消耗!$C$8:$J$15,7,TRUE),IF(E27=3,VLOOKUP(K27,[1]坦克升星消耗!$C$24:$J$33,7,TRUE),0))),0)</f>
        <v>7350</v>
      </c>
      <c r="O27">
        <f ca="1">IFERROR(IF(F27=1,VLOOKUP(L27,[1]坦克升星消耗!$C$2:$J$7,7,TRUE),IF(F27=2,VLOOKUP(L27,[1]坦克升星消耗!$C$8:$J$15,7,TRUE),IF(F27=3,VLOOKUP(L27,[1]坦克升星消耗!$C$24:$J$33,7,TRUE),0))),0)</f>
        <v>7350</v>
      </c>
      <c r="P27">
        <f ca="1">IFERROR(IF(G27=1,VLOOKUP(M27,[1]坦克升星消耗!$C$2:$J$7,7,TRUE),IF(G27=2,VLOOKUP(M27,[1]坦克升星消耗!$C$8:$J$15,7,TRUE),IF(G27=3,VLOOKUP(M27,[1]坦克升星消耗!$C$24:$J$33,7,TRUE),0))),0)</f>
        <v>27000</v>
      </c>
      <c r="Q27">
        <f t="shared" ca="1" si="0"/>
        <v>41700</v>
      </c>
      <c r="R27">
        <f ca="1">Q27/A27+AH27-军费投放计算!D27</f>
        <v>76094.846153846156</v>
      </c>
      <c r="S27">
        <f ca="1">ROUNDDOWN(MIN(T1部件投放计算!C27/3,18),0)</f>
        <v>18</v>
      </c>
      <c r="T27">
        <f t="shared" ca="1" si="1"/>
        <v>0</v>
      </c>
      <c r="U27">
        <f ca="1">MIN(ROUNDDOWN((T1部件投放计算!C27/3)/S27,0),3)</f>
        <v>3</v>
      </c>
      <c r="V27">
        <f ca="1">MIN(VLOOKUP((A27*通用估算系数!$B$17*3600)/S27,[1]坦克部件养成!$V$2:$Z$31,5,TRUE),15)</f>
        <v>14</v>
      </c>
      <c r="W27">
        <f ca="1">ROUNDDOWN(MIN(T2部件投放计算!C27/3,18),0)</f>
        <v>18</v>
      </c>
      <c r="X27">
        <f t="shared" ca="1" si="2"/>
        <v>15</v>
      </c>
      <c r="Y27">
        <f ca="1">MIN(ROUNDDOWN(IF(W27=0,0,((T2部件投放计算!C27+T1部件投放计算!C27/3)/2)/W27+1),0),4)</f>
        <v>4</v>
      </c>
      <c r="Z27">
        <f ca="1">MIN(IF(X27=0,0,VLOOKUP((A27*通用估算系数!$B$17*3600)/X27,[1]坦克部件养成!$V$2:$Z$31,5,TRUE)),20)</f>
        <v>15</v>
      </c>
      <c r="AA27">
        <f ca="1">ROUNDDOWN(MIN(T3部件投放计算!C27/3,18),0)</f>
        <v>3</v>
      </c>
      <c r="AB27">
        <f t="shared" ca="1" si="3"/>
        <v>3</v>
      </c>
      <c r="AC27">
        <f ca="1">MIN(ROUNDDOWN(IF(AA27=0,0,((T3部件投放计算!C27+T2部件投放计算!C27/3)/2)/AA27+2),0),5)</f>
        <v>5</v>
      </c>
      <c r="AD27">
        <f ca="1">MIN(IF(AA27=0,0,VLOOKUP((A27*通用估算系数!$B$17*3600)/AA27,[1]坦克部件养成!$V$2:$Z$31,5,TRUE)),30)</f>
        <v>30</v>
      </c>
      <c r="AE27">
        <f ca="1">VLOOKUP("1_"&amp;V27,[1]坦克部件养成!$I:$L,4,FALSE)*T27</f>
        <v>0</v>
      </c>
      <c r="AF27">
        <f ca="1">IFERROR(VLOOKUP("2_"&amp;Z27,[1]坦克部件养成!$I:$L,4,FALSE)*X27,0)</f>
        <v>647850</v>
      </c>
      <c r="AG27">
        <f ca="1">IFERROR(VLOOKUP("3_"&amp;AD27,[1]坦克部件养成!$I:$L,4,FALSE)*AB27,0)</f>
        <v>1389270</v>
      </c>
      <c r="AH27">
        <f t="shared" ca="1" si="4"/>
        <v>78350</v>
      </c>
    </row>
    <row r="28" spans="1:34" x14ac:dyDescent="0.2">
      <c r="A28">
        <v>27</v>
      </c>
      <c r="B28">
        <f>IF(C28=-1,D28,VLOOKUP(C28,通用估算系数!$D:$E,2,FALSE))</f>
        <v>7</v>
      </c>
      <c r="C28">
        <f>IF(D28&gt;=10,MOD(A28,通用估算系数!$B$2),-1)</f>
        <v>-1</v>
      </c>
      <c r="D28">
        <f>VLOOKUP(A28,[1]游戏时长规划!$H$17:$K$26,4,TRUE)</f>
        <v>7</v>
      </c>
      <c r="E28">
        <v>3</v>
      </c>
      <c r="F28">
        <v>3</v>
      </c>
      <c r="G28">
        <v>2</v>
      </c>
      <c r="H28">
        <f ca="1">INDIRECT("T"&amp;E28&amp;"碎片投放计算!C"&amp;ROW(E28))/VLOOKUP(E28,通用估算系数!$D$17:$E$20,2,FALSE)</f>
        <v>33.813792190955105</v>
      </c>
      <c r="I28">
        <f ca="1">INDIRECT("T"&amp;F28&amp;"碎片投放计算!C"&amp;ROW(F28))/VLOOKUP(F28,通用估算系数!$D$17:$E$20,2,FALSE)</f>
        <v>33.813792190955105</v>
      </c>
      <c r="J28">
        <f ca="1">INDIRECT("T"&amp;G28&amp;"碎片投放计算!C"&amp;ROW(G28))/VLOOKUP(G28,通用估算系数!$D$17:$E$20,2,FALSE)</f>
        <v>51.437164889704668</v>
      </c>
      <c r="K28">
        <f ca="1">IFERROR(IF(E28=1,VLOOKUP(H28,[1]坦克升星消耗!$H$2:$J$7,3,TRUE),IF(E28=2,VLOOKUP(H28,[1]坦克升星消耗!$H$8:$J$15,3,TRUE),IF(E28=3,VLOOKUP(H28,[1]坦克升星消耗!$H$24:$J$33,3,TRUE),0))),0)</f>
        <v>1</v>
      </c>
      <c r="L28">
        <f ca="1">IFERROR(IF(F28=1,VLOOKUP(I28,[1]坦克升星消耗!$H$2:$J$7,3,TRUE),IF(F28=2,VLOOKUP(I28,[1]坦克升星消耗!$H$8:$J$15,3,TRUE),IF(F28=3,VLOOKUP(I28,[1]坦克升星消耗!$H$24:$J$33,3,TRUE),0))),0)</f>
        <v>1</v>
      </c>
      <c r="M28">
        <f ca="1">IFERROR(IF(G28=1,VLOOKUP(J28,[1]坦克升星消耗!$H$2:$J$7,3,TRUE),IF(G28=2,VLOOKUP(J28,[1]坦克升星消耗!$H$8:$J$15,3,TRUE),IF(G28=3,VLOOKUP(J28,[1]坦克升星消耗!$H$24:$J$33,3,TRUE),0))),0)</f>
        <v>4</v>
      </c>
      <c r="N28">
        <f ca="1">IFERROR(IF(E28=1,VLOOKUP(K28,[1]坦克升星消耗!$C$2:$J$7,7,TRUE),IF(E28=2,VLOOKUP(K28,[1]坦克升星消耗!$C$8:$J$15,7,TRUE),IF(E28=3,VLOOKUP(K28,[1]坦克升星消耗!$C$24:$J$33,7,TRUE),0))),0)</f>
        <v>7350</v>
      </c>
      <c r="O28">
        <f ca="1">IFERROR(IF(F28=1,VLOOKUP(L28,[1]坦克升星消耗!$C$2:$J$7,7,TRUE),IF(F28=2,VLOOKUP(L28,[1]坦克升星消耗!$C$8:$J$15,7,TRUE),IF(F28=3,VLOOKUP(L28,[1]坦克升星消耗!$C$24:$J$33,7,TRUE),0))),0)</f>
        <v>7350</v>
      </c>
      <c r="P28">
        <f ca="1">IFERROR(IF(G28=1,VLOOKUP(M28,[1]坦克升星消耗!$C$2:$J$7,7,TRUE),IF(G28=2,VLOOKUP(M28,[1]坦克升星消耗!$C$8:$J$15,7,TRUE),IF(G28=3,VLOOKUP(M28,[1]坦克升星消耗!$C$24:$J$33,7,TRUE),0))),0)</f>
        <v>27000</v>
      </c>
      <c r="Q28">
        <f t="shared" ca="1" si="0"/>
        <v>41700</v>
      </c>
      <c r="R28">
        <f ca="1">Q28/A28+AH28-军费投放计算!D28</f>
        <v>72732.444444444438</v>
      </c>
      <c r="S28">
        <f ca="1">ROUNDDOWN(MIN(T1部件投放计算!C28/3,18),0)</f>
        <v>18</v>
      </c>
      <c r="T28">
        <f t="shared" ca="1" si="1"/>
        <v>0</v>
      </c>
      <c r="U28">
        <f ca="1">MIN(ROUNDDOWN((T1部件投放计算!C28/3)/S28,0),3)</f>
        <v>3</v>
      </c>
      <c r="V28">
        <f ca="1">MIN(VLOOKUP((A28*通用估算系数!$B$17*3600)/S28,[1]坦克部件养成!$V$2:$Z$31,5,TRUE),15)</f>
        <v>14</v>
      </c>
      <c r="W28">
        <f ca="1">ROUNDDOWN(MIN(T2部件投放计算!C28/3,18),0)</f>
        <v>18</v>
      </c>
      <c r="X28">
        <f t="shared" ca="1" si="2"/>
        <v>15</v>
      </c>
      <c r="Y28">
        <f ca="1">MIN(ROUNDDOWN(IF(W28=0,0,((T2部件投放计算!C28+T1部件投放计算!C28/3)/2)/W28+1),0),4)</f>
        <v>4</v>
      </c>
      <c r="Z28">
        <f ca="1">MIN(IF(X28=0,0,VLOOKUP((A28*通用估算系数!$B$17*3600)/X28,[1]坦克部件养成!$V$2:$Z$31,5,TRUE)),20)</f>
        <v>15</v>
      </c>
      <c r="AA28">
        <f ca="1">ROUNDDOWN(MIN(T3部件投放计算!C28/3,18),0)</f>
        <v>3</v>
      </c>
      <c r="AB28">
        <f t="shared" ca="1" si="3"/>
        <v>3</v>
      </c>
      <c r="AC28">
        <f ca="1">MIN(ROUNDDOWN(IF(AA28=0,0,((T3部件投放计算!C28+T2部件投放计算!C28/3)/2)/AA28+2),0),5)</f>
        <v>5</v>
      </c>
      <c r="AD28">
        <f ca="1">MIN(IF(AA28=0,0,VLOOKUP((A28*通用估算系数!$B$17*3600)/AA28,[1]坦克部件养成!$V$2:$Z$31,5,TRUE)),30)</f>
        <v>30</v>
      </c>
      <c r="AE28">
        <f ca="1">VLOOKUP("1_"&amp;V28,[1]坦克部件养成!$I:$L,4,FALSE)*T28</f>
        <v>0</v>
      </c>
      <c r="AF28">
        <f ca="1">IFERROR(VLOOKUP("2_"&amp;Z28,[1]坦克部件养成!$I:$L,4,FALSE)*X28,0)</f>
        <v>647850</v>
      </c>
      <c r="AG28">
        <f ca="1">IFERROR(VLOOKUP("3_"&amp;AD28,[1]坦克部件养成!$I:$L,4,FALSE)*AB28,0)</f>
        <v>1389270</v>
      </c>
      <c r="AH28">
        <f t="shared" ca="1" si="4"/>
        <v>75448</v>
      </c>
    </row>
    <row r="29" spans="1:34" x14ac:dyDescent="0.2">
      <c r="A29">
        <v>28</v>
      </c>
      <c r="B29">
        <f>IF(C29=-1,D29,VLOOKUP(C29,通用估算系数!$D:$E,2,FALSE))</f>
        <v>7</v>
      </c>
      <c r="C29">
        <f>IF(D29&gt;=10,MOD(A29,通用估算系数!$B$2),-1)</f>
        <v>-1</v>
      </c>
      <c r="D29">
        <f>VLOOKUP(A29,[1]游戏时长规划!$H$17:$K$26,4,TRUE)</f>
        <v>7</v>
      </c>
      <c r="E29">
        <v>3</v>
      </c>
      <c r="F29">
        <v>3</v>
      </c>
      <c r="G29">
        <v>2</v>
      </c>
      <c r="H29">
        <f ca="1">INDIRECT("T"&amp;E29&amp;"碎片投放计算!C"&amp;ROW(E29))/VLOOKUP(E29,通用估算系数!$D$17:$E$20,2,FALSE)</f>
        <v>37.296291318625869</v>
      </c>
      <c r="I29">
        <f ca="1">INDIRECT("T"&amp;F29&amp;"碎片投放计算!C"&amp;ROW(F29))/VLOOKUP(F29,通用估算系数!$D$17:$E$20,2,FALSE)</f>
        <v>37.296291318625869</v>
      </c>
      <c r="J29">
        <f ca="1">INDIRECT("T"&amp;G29&amp;"碎片投放计算!C"&amp;ROW(G29))/VLOOKUP(G29,通用估算系数!$D$17:$E$20,2,FALSE)</f>
        <v>51.858909279891321</v>
      </c>
      <c r="K29">
        <f ca="1">IFERROR(IF(E29=1,VLOOKUP(H29,[1]坦克升星消耗!$H$2:$J$7,3,TRUE),IF(E29=2,VLOOKUP(H29,[1]坦克升星消耗!$H$8:$J$15,3,TRUE),IF(E29=3,VLOOKUP(H29,[1]坦克升星消耗!$H$24:$J$33,3,TRUE),0))),0)</f>
        <v>2</v>
      </c>
      <c r="L29">
        <f ca="1">IFERROR(IF(F29=1,VLOOKUP(I29,[1]坦克升星消耗!$H$2:$J$7,3,TRUE),IF(F29=2,VLOOKUP(I29,[1]坦克升星消耗!$H$8:$J$15,3,TRUE),IF(F29=3,VLOOKUP(I29,[1]坦克升星消耗!$H$24:$J$33,3,TRUE),0))),0)</f>
        <v>2</v>
      </c>
      <c r="M29">
        <f ca="1">IFERROR(IF(G29=1,VLOOKUP(J29,[1]坦克升星消耗!$H$2:$J$7,3,TRUE),IF(G29=2,VLOOKUP(J29,[1]坦克升星消耗!$H$8:$J$15,3,TRUE),IF(G29=3,VLOOKUP(J29,[1]坦克升星消耗!$H$24:$J$33,3,TRUE),0))),0)</f>
        <v>4</v>
      </c>
      <c r="N29">
        <f ca="1">IFERROR(IF(E29=1,VLOOKUP(K29,[1]坦克升星消耗!$C$2:$J$7,7,TRUE),IF(E29=2,VLOOKUP(K29,[1]坦克升星消耗!$C$8:$J$15,7,TRUE),IF(E29=3,VLOOKUP(K29,[1]坦克升星消耗!$C$24:$J$33,7,TRUE),0))),0)</f>
        <v>22150</v>
      </c>
      <c r="O29">
        <f ca="1">IFERROR(IF(F29=1,VLOOKUP(L29,[1]坦克升星消耗!$C$2:$J$7,7,TRUE),IF(F29=2,VLOOKUP(L29,[1]坦克升星消耗!$C$8:$J$15,7,TRUE),IF(F29=3,VLOOKUP(L29,[1]坦克升星消耗!$C$24:$J$33,7,TRUE),0))),0)</f>
        <v>22150</v>
      </c>
      <c r="P29">
        <f ca="1">IFERROR(IF(G29=1,VLOOKUP(M29,[1]坦克升星消耗!$C$2:$J$7,7,TRUE),IF(G29=2,VLOOKUP(M29,[1]坦克升星消耗!$C$8:$J$15,7,TRUE),IF(G29=3,VLOOKUP(M29,[1]坦克升星消耗!$C$24:$J$33,7,TRUE),0))),0)</f>
        <v>27000</v>
      </c>
      <c r="Q29">
        <f t="shared" ca="1" si="0"/>
        <v>71300</v>
      </c>
      <c r="R29">
        <f ca="1">Q29/A29+AH29-军费投放计算!D29</f>
        <v>77619.428571428565</v>
      </c>
      <c r="S29">
        <f ca="1">ROUNDDOWN(MIN(T1部件投放计算!C29/3,18),0)</f>
        <v>18</v>
      </c>
      <c r="T29">
        <f t="shared" ca="1" si="1"/>
        <v>0</v>
      </c>
      <c r="U29">
        <f ca="1">MIN(ROUNDDOWN((T1部件投放计算!C29/3)/S29,0),3)</f>
        <v>3</v>
      </c>
      <c r="V29">
        <f ca="1">MIN(VLOOKUP((A29*通用估算系数!$B$17*3600)/S29,[1]坦克部件养成!$V$2:$Z$31,5,TRUE),15)</f>
        <v>14</v>
      </c>
      <c r="W29">
        <f ca="1">ROUNDDOWN(MIN(T2部件投放计算!C29/3,18),0)</f>
        <v>18</v>
      </c>
      <c r="X29">
        <f t="shared" ca="1" si="2"/>
        <v>15</v>
      </c>
      <c r="Y29">
        <f ca="1">MIN(ROUNDDOWN(IF(W29=0,0,((T2部件投放计算!C29+T1部件投放计算!C29/3)/2)/W29+1),0),4)</f>
        <v>4</v>
      </c>
      <c r="Z29">
        <f ca="1">MIN(IF(X29=0,0,VLOOKUP((A29*通用估算系数!$B$17*3600)/X29,[1]坦克部件养成!$V$2:$Z$31,5,TRUE)),20)</f>
        <v>16</v>
      </c>
      <c r="AA29">
        <f ca="1">ROUNDDOWN(MIN(T3部件投放计算!C29/3,18),0)</f>
        <v>3</v>
      </c>
      <c r="AB29">
        <f t="shared" ca="1" si="3"/>
        <v>3</v>
      </c>
      <c r="AC29">
        <f ca="1">MIN(ROUNDDOWN(IF(AA29=0,0,((T3部件投放计算!C29+T2部件投放计算!C29/3)/2)/AA29+2),0),5)</f>
        <v>5</v>
      </c>
      <c r="AD29">
        <f ca="1">MIN(IF(AA29=0,0,VLOOKUP((A29*通用估算系数!$B$17*3600)/AA29,[1]坦克部件养成!$V$2:$Z$31,5,TRUE)),30)</f>
        <v>30</v>
      </c>
      <c r="AE29">
        <f ca="1">VLOOKUP("1_"&amp;V29,[1]坦克部件养成!$I:$L,4,FALSE)*T29</f>
        <v>0</v>
      </c>
      <c r="AF29">
        <f ca="1">IFERROR(VLOOKUP("2_"&amp;Z29,[1]坦克部件养成!$I:$L,4,FALSE)*X29,0)</f>
        <v>820350</v>
      </c>
      <c r="AG29">
        <f ca="1">IFERROR(VLOOKUP("3_"&amp;AD29,[1]坦克部件养成!$I:$L,4,FALSE)*AB29,0)</f>
        <v>1389270</v>
      </c>
      <c r="AH29">
        <f t="shared" ca="1" si="4"/>
        <v>78915</v>
      </c>
    </row>
    <row r="30" spans="1:34" x14ac:dyDescent="0.2">
      <c r="A30">
        <v>29</v>
      </c>
      <c r="B30">
        <f>IF(C30=-1,D30,VLOOKUP(C30,通用估算系数!$D:$E,2,FALSE))</f>
        <v>7</v>
      </c>
      <c r="C30">
        <f>IF(D30&gt;=10,MOD(A30,通用估算系数!$B$2),-1)</f>
        <v>-1</v>
      </c>
      <c r="D30">
        <f>VLOOKUP(A30,[1]游戏时长规划!$H$17:$K$26,4,TRUE)</f>
        <v>7</v>
      </c>
      <c r="E30">
        <v>3</v>
      </c>
      <c r="F30">
        <v>3</v>
      </c>
      <c r="G30">
        <v>3</v>
      </c>
      <c r="H30">
        <f ca="1">INDIRECT("T"&amp;E30&amp;"碎片投放计算!C"&amp;ROW(E30))/VLOOKUP(E30,通用估算系数!$D$17:$E$20,2,FALSE)</f>
        <v>40.659254082660262</v>
      </c>
      <c r="I30">
        <f ca="1">INDIRECT("T"&amp;F30&amp;"碎片投放计算!C"&amp;ROW(F30))/VLOOKUP(F30,通用估算系数!$D$17:$E$20,2,FALSE)</f>
        <v>40.659254082660262</v>
      </c>
      <c r="J30">
        <f ca="1">INDIRECT("T"&amp;G30&amp;"碎片投放计算!C"&amp;ROW(G30))/VLOOKUP(G30,通用估算系数!$D$17:$E$20,2,FALSE)</f>
        <v>40.659254082660262</v>
      </c>
      <c r="K30">
        <f ca="1">IFERROR(IF(E30=1,VLOOKUP(H30,[1]坦克升星消耗!$H$2:$J$7,3,TRUE),IF(E30=2,VLOOKUP(H30,[1]坦克升星消耗!$H$8:$J$15,3,TRUE),IF(E30=3,VLOOKUP(H30,[1]坦克升星消耗!$H$24:$J$33,3,TRUE),0))),0)</f>
        <v>2</v>
      </c>
      <c r="L30">
        <f ca="1">IFERROR(IF(F30=1,VLOOKUP(I30,[1]坦克升星消耗!$H$2:$J$7,3,TRUE),IF(F30=2,VLOOKUP(I30,[1]坦克升星消耗!$H$8:$J$15,3,TRUE),IF(F30=3,VLOOKUP(I30,[1]坦克升星消耗!$H$24:$J$33,3,TRUE),0))),0)</f>
        <v>2</v>
      </c>
      <c r="M30">
        <f ca="1">IFERROR(IF(G30=1,VLOOKUP(J30,[1]坦克升星消耗!$H$2:$J$7,3,TRUE),IF(G30=2,VLOOKUP(J30,[1]坦克升星消耗!$H$8:$J$15,3,TRUE),IF(G30=3,VLOOKUP(J30,[1]坦克升星消耗!$H$24:$J$33,3,TRUE),0))),0)</f>
        <v>2</v>
      </c>
      <c r="N30">
        <f ca="1">IFERROR(IF(E30=1,VLOOKUP(K30,[1]坦克升星消耗!$C$2:$J$7,7,TRUE),IF(E30=2,VLOOKUP(K30,[1]坦克升星消耗!$C$8:$J$15,7,TRUE),IF(E30=3,VLOOKUP(K30,[1]坦克升星消耗!$C$24:$J$33,7,TRUE),0))),0)</f>
        <v>22150</v>
      </c>
      <c r="O30">
        <f ca="1">IFERROR(IF(F30=1,VLOOKUP(L30,[1]坦克升星消耗!$C$2:$J$7,7,TRUE),IF(F30=2,VLOOKUP(L30,[1]坦克升星消耗!$C$8:$J$15,7,TRUE),IF(F30=3,VLOOKUP(L30,[1]坦克升星消耗!$C$24:$J$33,7,TRUE),0))),0)</f>
        <v>22150</v>
      </c>
      <c r="P30">
        <f ca="1">IFERROR(IF(G30=1,VLOOKUP(M30,[1]坦克升星消耗!$C$2:$J$7,7,TRUE),IF(G30=2,VLOOKUP(M30,[1]坦克升星消耗!$C$8:$J$15,7,TRUE),IF(G30=3,VLOOKUP(M30,[1]坦克升星消耗!$C$24:$J$33,7,TRUE),0))),0)</f>
        <v>22150</v>
      </c>
      <c r="Q30">
        <f t="shared" ca="1" si="0"/>
        <v>66450</v>
      </c>
      <c r="R30">
        <f ca="1">Q30/A30+AH30-军费投放计算!D30</f>
        <v>101334.37931034483</v>
      </c>
      <c r="S30">
        <f ca="1">ROUNDDOWN(MIN(T1部件投放计算!C30/3,18),0)</f>
        <v>18</v>
      </c>
      <c r="T30">
        <f t="shared" ca="1" si="1"/>
        <v>0</v>
      </c>
      <c r="U30">
        <f ca="1">MIN(ROUNDDOWN((T1部件投放计算!C30/3)/S30,0),3)</f>
        <v>3</v>
      </c>
      <c r="V30">
        <f ca="1">MIN(VLOOKUP((A30*通用估算系数!$B$17*3600)/S30,[1]坦克部件养成!$V$2:$Z$31,5,TRUE),15)</f>
        <v>14</v>
      </c>
      <c r="W30">
        <f ca="1">ROUNDDOWN(MIN(T2部件投放计算!C30/3,18),0)</f>
        <v>18</v>
      </c>
      <c r="X30">
        <f t="shared" ca="1" si="2"/>
        <v>14</v>
      </c>
      <c r="Y30">
        <f ca="1">MIN(ROUNDDOWN(IF(W30=0,0,((T2部件投放计算!C30+T1部件投放计算!C30/3)/2)/W30+1),0),4)</f>
        <v>4</v>
      </c>
      <c r="Z30">
        <f ca="1">MIN(IF(X30=0,0,VLOOKUP((A30*通用估算系数!$B$17*3600)/X30,[1]坦克部件养成!$V$2:$Z$31,5,TRUE)),20)</f>
        <v>18</v>
      </c>
      <c r="AA30">
        <f ca="1">ROUNDDOWN(MIN(T3部件投放计算!C30/3,18),0)</f>
        <v>4</v>
      </c>
      <c r="AB30">
        <f t="shared" ca="1" si="3"/>
        <v>4</v>
      </c>
      <c r="AC30">
        <f ca="1">MIN(ROUNDDOWN(IF(AA30=0,0,((T3部件投放计算!C30+T2部件投放计算!C30/3)/2)/AA30+2),0),5)</f>
        <v>5</v>
      </c>
      <c r="AD30">
        <f ca="1">MIN(IF(AA30=0,0,VLOOKUP((A30*通用估算系数!$B$17*3600)/AA30,[1]坦克部件养成!$V$2:$Z$31,5,TRUE)),30)</f>
        <v>30</v>
      </c>
      <c r="AE30">
        <f ca="1">VLOOKUP("1_"&amp;V30,[1]坦克部件养成!$I:$L,4,FALSE)*T30</f>
        <v>0</v>
      </c>
      <c r="AF30">
        <f ca="1">IFERROR(VLOOKUP("2_"&amp;Z30,[1]坦克部件养成!$I:$L,4,FALSE)*X30,0)</f>
        <v>1129660</v>
      </c>
      <c r="AG30">
        <f ca="1">IFERROR(VLOOKUP("3_"&amp;AD30,[1]坦克部件养成!$I:$L,4,FALSE)*AB30,0)</f>
        <v>1852360</v>
      </c>
      <c r="AH30">
        <f t="shared" ca="1" si="4"/>
        <v>102828</v>
      </c>
    </row>
    <row r="31" spans="1:34" x14ac:dyDescent="0.2">
      <c r="A31">
        <v>30</v>
      </c>
      <c r="B31">
        <f>IF(C31=-1,D31,VLOOKUP(C31,通用估算系数!$D:$E,2,FALSE))</f>
        <v>7</v>
      </c>
      <c r="C31">
        <f>IF(D31&gt;=10,MOD(A31,通用估算系数!$B$2),-1)</f>
        <v>-1</v>
      </c>
      <c r="D31">
        <f>VLOOKUP(A31,[1]游戏时长规划!$H$17:$K$26,4,TRUE)</f>
        <v>7</v>
      </c>
      <c r="E31">
        <v>3</v>
      </c>
      <c r="F31">
        <v>3</v>
      </c>
      <c r="G31">
        <v>3</v>
      </c>
      <c r="H31">
        <f ca="1">INDIRECT("T"&amp;E31&amp;"碎片投放计算!C"&amp;ROW(E31))/VLOOKUP(E31,通用估算系数!$D$17:$E$20,2,FALSE)</f>
        <v>44.681084404626922</v>
      </c>
      <c r="I31">
        <f ca="1">INDIRECT("T"&amp;F31&amp;"碎片投放计算!C"&amp;ROW(F31))/VLOOKUP(F31,通用估算系数!$D$17:$E$20,2,FALSE)</f>
        <v>44.681084404626922</v>
      </c>
      <c r="J31">
        <f ca="1">INDIRECT("T"&amp;G31&amp;"碎片投放计算!C"&amp;ROW(G31))/VLOOKUP(G31,通用估算系数!$D$17:$E$20,2,FALSE)</f>
        <v>44.681084404626922</v>
      </c>
      <c r="K31">
        <f ca="1">IFERROR(IF(E31=1,VLOOKUP(H31,[1]坦克升星消耗!$H$2:$J$7,3,TRUE),IF(E31=2,VLOOKUP(H31,[1]坦克升星消耗!$H$8:$J$15,3,TRUE),IF(E31=3,VLOOKUP(H31,[1]坦克升星消耗!$H$24:$J$33,3,TRUE),0))),0)</f>
        <v>2</v>
      </c>
      <c r="L31">
        <f ca="1">IFERROR(IF(F31=1,VLOOKUP(I31,[1]坦克升星消耗!$H$2:$J$7,3,TRUE),IF(F31=2,VLOOKUP(I31,[1]坦克升星消耗!$H$8:$J$15,3,TRUE),IF(F31=3,VLOOKUP(I31,[1]坦克升星消耗!$H$24:$J$33,3,TRUE),0))),0)</f>
        <v>2</v>
      </c>
      <c r="M31">
        <f ca="1">IFERROR(IF(G31=1,VLOOKUP(J31,[1]坦克升星消耗!$H$2:$J$7,3,TRUE),IF(G31=2,VLOOKUP(J31,[1]坦克升星消耗!$H$8:$J$15,3,TRUE),IF(G31=3,VLOOKUP(J31,[1]坦克升星消耗!$H$24:$J$33,3,TRUE),0))),0)</f>
        <v>2</v>
      </c>
      <c r="N31">
        <f ca="1">IFERROR(IF(E31=1,VLOOKUP(K31,[1]坦克升星消耗!$C$2:$J$7,7,TRUE),IF(E31=2,VLOOKUP(K31,[1]坦克升星消耗!$C$8:$J$15,7,TRUE),IF(E31=3,VLOOKUP(K31,[1]坦克升星消耗!$C$24:$J$33,7,TRUE),0))),0)</f>
        <v>22150</v>
      </c>
      <c r="O31">
        <f ca="1">IFERROR(IF(F31=1,VLOOKUP(L31,[1]坦克升星消耗!$C$2:$J$7,7,TRUE),IF(F31=2,VLOOKUP(L31,[1]坦克升星消耗!$C$8:$J$15,7,TRUE),IF(F31=3,VLOOKUP(L31,[1]坦克升星消耗!$C$24:$J$33,7,TRUE),0))),0)</f>
        <v>22150</v>
      </c>
      <c r="P31">
        <f ca="1">IFERROR(IF(G31=1,VLOOKUP(M31,[1]坦克升星消耗!$C$2:$J$7,7,TRUE),IF(G31=2,VLOOKUP(M31,[1]坦克升星消耗!$C$8:$J$15,7,TRUE),IF(G31=3,VLOOKUP(M31,[1]坦克升星消耗!$C$24:$J$33,7,TRUE),0))),0)</f>
        <v>22150</v>
      </c>
      <c r="Q31">
        <f t="shared" ca="1" si="0"/>
        <v>66450</v>
      </c>
      <c r="R31">
        <f ca="1">Q31/A31+AH31-军费投放计算!D31</f>
        <v>126597</v>
      </c>
      <c r="S31">
        <f ca="1">ROUNDDOWN(MIN(T1部件投放计算!C31/3,18),0)</f>
        <v>18</v>
      </c>
      <c r="T31">
        <f t="shared" ca="1" si="1"/>
        <v>0</v>
      </c>
      <c r="U31">
        <f ca="1">MIN(ROUNDDOWN((T1部件投放计算!C31/3)/S31,0),3)</f>
        <v>3</v>
      </c>
      <c r="V31">
        <f ca="1">MIN(VLOOKUP((A31*通用估算系数!$B$17*3600)/S31,[1]坦克部件养成!$V$2:$Z$31,5,TRUE),15)</f>
        <v>15</v>
      </c>
      <c r="W31">
        <f ca="1">ROUNDDOWN(MIN(T2部件投放计算!C31/3,18),0)</f>
        <v>18</v>
      </c>
      <c r="X31">
        <f t="shared" ca="1" si="2"/>
        <v>13</v>
      </c>
      <c r="Y31">
        <f ca="1">MIN(ROUNDDOWN(IF(W31=0,0,((T2部件投放计算!C31+T1部件投放计算!C31/3)/2)/W31+1),0),4)</f>
        <v>4</v>
      </c>
      <c r="Z31">
        <f ca="1">MIN(IF(X31=0,0,VLOOKUP((A31*通用估算系数!$B$17*3600)/X31,[1]坦克部件养成!$V$2:$Z$31,5,TRUE)),20)</f>
        <v>20</v>
      </c>
      <c r="AA31">
        <f ca="1">ROUNDDOWN(MIN(T3部件投放计算!C31/3,18),0)</f>
        <v>5</v>
      </c>
      <c r="AB31">
        <f t="shared" ca="1" si="3"/>
        <v>5</v>
      </c>
      <c r="AC31">
        <f ca="1">MIN(ROUNDDOWN(IF(AA31=0,0,((T3部件投放计算!C31+T2部件投放计算!C31/3)/2)/AA31+2),0),5)</f>
        <v>5</v>
      </c>
      <c r="AD31">
        <f ca="1">MIN(IF(AA31=0,0,VLOOKUP((A31*通用估算系数!$B$17*3600)/AA31,[1]坦克部件养成!$V$2:$Z$31,5,TRUE)),30)</f>
        <v>30</v>
      </c>
      <c r="AE31">
        <f ca="1">VLOOKUP("1_"&amp;V31,[1]坦克部件养成!$I:$L,4,FALSE)*T31</f>
        <v>0</v>
      </c>
      <c r="AF31">
        <f ca="1">IFERROR(VLOOKUP("2_"&amp;Z31,[1]坦克部件养成!$I:$L,4,FALSE)*X31,0)</f>
        <v>1529970</v>
      </c>
      <c r="AG31">
        <f ca="1">IFERROR(VLOOKUP("3_"&amp;AD31,[1]坦克部件养成!$I:$L,4,FALSE)*AB31,0)</f>
        <v>2315450</v>
      </c>
      <c r="AH31">
        <f t="shared" ca="1" si="4"/>
        <v>128180</v>
      </c>
    </row>
    <row r="32" spans="1:34" x14ac:dyDescent="0.2">
      <c r="A32">
        <v>31</v>
      </c>
      <c r="B32">
        <f>IF(C32=-1,D32,VLOOKUP(C32,通用估算系数!$D:$E,2,FALSE))</f>
        <v>8</v>
      </c>
      <c r="C32">
        <f>IF(D32&gt;=10,MOD(A32,通用估算系数!$B$2),-1)</f>
        <v>-1</v>
      </c>
      <c r="D32">
        <f>VLOOKUP(A32,[1]游戏时长规划!$H$17:$K$26,4,TRUE)</f>
        <v>8</v>
      </c>
      <c r="E32">
        <v>3</v>
      </c>
      <c r="F32">
        <v>3</v>
      </c>
      <c r="G32">
        <v>3</v>
      </c>
      <c r="H32">
        <f ca="1">INDIRECT("T"&amp;E32&amp;"碎片投放计算!C"&amp;ROW(E32))/VLOOKUP(E32,通用估算系数!$D$17:$E$20,2,FALSE)</f>
        <v>49.594882541669016</v>
      </c>
      <c r="I32">
        <f ca="1">INDIRECT("T"&amp;F32&amp;"碎片投放计算!C"&amp;ROW(F32))/VLOOKUP(F32,通用估算系数!$D$17:$E$20,2,FALSE)</f>
        <v>49.594882541669016</v>
      </c>
      <c r="J32">
        <f ca="1">INDIRECT("T"&amp;G32&amp;"碎片投放计算!C"&amp;ROW(G32))/VLOOKUP(G32,通用估算系数!$D$17:$E$20,2,FALSE)</f>
        <v>49.594882541669016</v>
      </c>
      <c r="K32">
        <f ca="1">IFERROR(IF(E32=1,VLOOKUP(H32,[1]坦克升星消耗!$H$2:$J$7,3,TRUE),IF(E32=2,VLOOKUP(H32,[1]坦克升星消耗!$H$8:$J$15,3,TRUE),IF(E32=3,VLOOKUP(H32,[1]坦克升星消耗!$H$24:$J$33,3,TRUE),0))),0)</f>
        <v>2</v>
      </c>
      <c r="L32">
        <f ca="1">IFERROR(IF(F32=1,VLOOKUP(I32,[1]坦克升星消耗!$H$2:$J$7,3,TRUE),IF(F32=2,VLOOKUP(I32,[1]坦克升星消耗!$H$8:$J$15,3,TRUE),IF(F32=3,VLOOKUP(I32,[1]坦克升星消耗!$H$24:$J$33,3,TRUE),0))),0)</f>
        <v>2</v>
      </c>
      <c r="M32">
        <f ca="1">IFERROR(IF(G32=1,VLOOKUP(J32,[1]坦克升星消耗!$H$2:$J$7,3,TRUE),IF(G32=2,VLOOKUP(J32,[1]坦克升星消耗!$H$8:$J$15,3,TRUE),IF(G32=3,VLOOKUP(J32,[1]坦克升星消耗!$H$24:$J$33,3,TRUE),0))),0)</f>
        <v>2</v>
      </c>
      <c r="N32">
        <f ca="1">IFERROR(IF(E32=1,VLOOKUP(K32,[1]坦克升星消耗!$C$2:$J$7,7,TRUE),IF(E32=2,VLOOKUP(K32,[1]坦克升星消耗!$C$8:$J$15,7,TRUE),IF(E32=3,VLOOKUP(K32,[1]坦克升星消耗!$C$24:$J$33,7,TRUE),0))),0)</f>
        <v>22150</v>
      </c>
      <c r="O32">
        <f ca="1">IFERROR(IF(F32=1,VLOOKUP(L32,[1]坦克升星消耗!$C$2:$J$7,7,TRUE),IF(F32=2,VLOOKUP(L32,[1]坦克升星消耗!$C$8:$J$15,7,TRUE),IF(F32=3,VLOOKUP(L32,[1]坦克升星消耗!$C$24:$J$33,7,TRUE),0))),0)</f>
        <v>22150</v>
      </c>
      <c r="P32">
        <f ca="1">IFERROR(IF(G32=1,VLOOKUP(M32,[1]坦克升星消耗!$C$2:$J$7,7,TRUE),IF(G32=2,VLOOKUP(M32,[1]坦克升星消耗!$C$8:$J$15,7,TRUE),IF(G32=3,VLOOKUP(M32,[1]坦克升星消耗!$C$24:$J$33,7,TRUE),0))),0)</f>
        <v>22150</v>
      </c>
      <c r="Q32">
        <f t="shared" ca="1" si="0"/>
        <v>66450</v>
      </c>
      <c r="R32">
        <f ca="1">Q32/A32+AH32-军费投放计算!D32</f>
        <v>121949.54838709677</v>
      </c>
      <c r="S32">
        <f ca="1">ROUNDDOWN(MIN(T1部件投放计算!C32/3,18),0)</f>
        <v>18</v>
      </c>
      <c r="T32">
        <f t="shared" ca="1" si="1"/>
        <v>0</v>
      </c>
      <c r="U32">
        <f ca="1">MIN(ROUNDDOWN((T1部件投放计算!C32/3)/S32,0),3)</f>
        <v>3</v>
      </c>
      <c r="V32">
        <f ca="1">MIN(VLOOKUP((A32*通用估算系数!$B$17*3600)/S32,[1]坦克部件养成!$V$2:$Z$31,5,TRUE),15)</f>
        <v>15</v>
      </c>
      <c r="W32">
        <f ca="1">ROUNDDOWN(MIN(T2部件投放计算!C32/3,18),0)</f>
        <v>18</v>
      </c>
      <c r="X32">
        <f t="shared" ca="1" si="2"/>
        <v>13</v>
      </c>
      <c r="Y32">
        <f ca="1">MIN(ROUNDDOWN(IF(W32=0,0,((T2部件投放计算!C32+T1部件投放计算!C32/3)/2)/W32+1),0),4)</f>
        <v>4</v>
      </c>
      <c r="Z32">
        <f ca="1">MIN(IF(X32=0,0,VLOOKUP((A32*通用估算系数!$B$17*3600)/X32,[1]坦克部件养成!$V$2:$Z$31,5,TRUE)),20)</f>
        <v>20</v>
      </c>
      <c r="AA32">
        <f ca="1">ROUNDDOWN(MIN(T3部件投放计算!C32/3,18),0)</f>
        <v>5</v>
      </c>
      <c r="AB32">
        <f t="shared" ca="1" si="3"/>
        <v>5</v>
      </c>
      <c r="AC32">
        <f ca="1">MIN(ROUNDDOWN(IF(AA32=0,0,((T3部件投放计算!C32+T2部件投放计算!C32/3)/2)/AA32+2),0),5)</f>
        <v>5</v>
      </c>
      <c r="AD32">
        <f ca="1">MIN(IF(AA32=0,0,VLOOKUP((A32*通用估算系数!$B$17*3600)/AA32,[1]坦克部件养成!$V$2:$Z$31,5,TRUE)),30)</f>
        <v>30</v>
      </c>
      <c r="AE32">
        <f ca="1">VLOOKUP("1_"&amp;V32,[1]坦克部件养成!$I:$L,4,FALSE)*T32</f>
        <v>0</v>
      </c>
      <c r="AF32">
        <f ca="1">IFERROR(VLOOKUP("2_"&amp;Z32,[1]坦克部件养成!$I:$L,4,FALSE)*X32,0)</f>
        <v>1529970</v>
      </c>
      <c r="AG32">
        <f ca="1">IFERROR(VLOOKUP("3_"&amp;AD32,[1]坦克部件养成!$I:$L,4,FALSE)*AB32,0)</f>
        <v>2315450</v>
      </c>
      <c r="AH32">
        <f t="shared" ca="1" si="4"/>
        <v>124045</v>
      </c>
    </row>
    <row r="33" spans="1:34" x14ac:dyDescent="0.2">
      <c r="A33">
        <v>32</v>
      </c>
      <c r="B33">
        <f>IF(C33=-1,D33,VLOOKUP(C33,通用估算系数!$D:$E,2,FALSE))</f>
        <v>8</v>
      </c>
      <c r="C33">
        <f>IF(D33&gt;=10,MOD(A33,通用估算系数!$B$2),-1)</f>
        <v>-1</v>
      </c>
      <c r="D33">
        <f>VLOOKUP(A33,[1]游戏时长规划!$H$17:$K$26,4,TRUE)</f>
        <v>8</v>
      </c>
      <c r="E33">
        <v>3</v>
      </c>
      <c r="F33">
        <v>3</v>
      </c>
      <c r="G33">
        <v>3</v>
      </c>
      <c r="H33">
        <f ca="1">INDIRECT("T"&amp;E33&amp;"碎片投放计算!C"&amp;ROW(E33))/VLOOKUP(E33,通用估算系数!$D$17:$E$20,2,FALSE)</f>
        <v>53.425834580214165</v>
      </c>
      <c r="I33">
        <f ca="1">INDIRECT("T"&amp;F33&amp;"碎片投放计算!C"&amp;ROW(F33))/VLOOKUP(F33,通用估算系数!$D$17:$E$20,2,FALSE)</f>
        <v>53.425834580214165</v>
      </c>
      <c r="J33">
        <f ca="1">INDIRECT("T"&amp;G33&amp;"碎片投放计算!C"&amp;ROW(G33))/VLOOKUP(G33,通用估算系数!$D$17:$E$20,2,FALSE)</f>
        <v>53.425834580214165</v>
      </c>
      <c r="K33">
        <f ca="1">IFERROR(IF(E33=1,VLOOKUP(H33,[1]坦克升星消耗!$H$2:$J$7,3,TRUE),IF(E33=2,VLOOKUP(H33,[1]坦克升星消耗!$H$8:$J$15,3,TRUE),IF(E33=3,VLOOKUP(H33,[1]坦克升星消耗!$H$24:$J$33,3,TRUE),0))),0)</f>
        <v>2</v>
      </c>
      <c r="L33">
        <f ca="1">IFERROR(IF(F33=1,VLOOKUP(I33,[1]坦克升星消耗!$H$2:$J$7,3,TRUE),IF(F33=2,VLOOKUP(I33,[1]坦克升星消耗!$H$8:$J$15,3,TRUE),IF(F33=3,VLOOKUP(I33,[1]坦克升星消耗!$H$24:$J$33,3,TRUE),0))),0)</f>
        <v>2</v>
      </c>
      <c r="M33">
        <f ca="1">IFERROR(IF(G33=1,VLOOKUP(J33,[1]坦克升星消耗!$H$2:$J$7,3,TRUE),IF(G33=2,VLOOKUP(J33,[1]坦克升星消耗!$H$8:$J$15,3,TRUE),IF(G33=3,VLOOKUP(J33,[1]坦克升星消耗!$H$24:$J$33,3,TRUE),0))),0)</f>
        <v>2</v>
      </c>
      <c r="N33">
        <f ca="1">IFERROR(IF(E33=1,VLOOKUP(K33,[1]坦克升星消耗!$C$2:$J$7,7,TRUE),IF(E33=2,VLOOKUP(K33,[1]坦克升星消耗!$C$8:$J$15,7,TRUE),IF(E33=3,VLOOKUP(K33,[1]坦克升星消耗!$C$24:$J$33,7,TRUE),0))),0)</f>
        <v>22150</v>
      </c>
      <c r="O33">
        <f ca="1">IFERROR(IF(F33=1,VLOOKUP(L33,[1]坦克升星消耗!$C$2:$J$7,7,TRUE),IF(F33=2,VLOOKUP(L33,[1]坦克升星消耗!$C$8:$J$15,7,TRUE),IF(F33=3,VLOOKUP(L33,[1]坦克升星消耗!$C$24:$J$33,7,TRUE),0))),0)</f>
        <v>22150</v>
      </c>
      <c r="P33">
        <f ca="1">IFERROR(IF(G33=1,VLOOKUP(M33,[1]坦克升星消耗!$C$2:$J$7,7,TRUE),IF(G33=2,VLOOKUP(M33,[1]坦克升星消耗!$C$8:$J$15,7,TRUE),IF(G33=3,VLOOKUP(M33,[1]坦克升星消耗!$C$24:$J$33,7,TRUE),0))),0)</f>
        <v>22150</v>
      </c>
      <c r="Q33">
        <f t="shared" ca="1" si="0"/>
        <v>66450</v>
      </c>
      <c r="R33">
        <f ca="1">Q33/A33+AH33-军费投放计算!D33</f>
        <v>128798.5625</v>
      </c>
      <c r="S33">
        <f ca="1">ROUNDDOWN(MIN(T1部件投放计算!C33/3,18),0)</f>
        <v>18</v>
      </c>
      <c r="T33">
        <f t="shared" ca="1" si="1"/>
        <v>0</v>
      </c>
      <c r="U33">
        <f ca="1">MIN(ROUNDDOWN((T1部件投放计算!C33/3)/S33,0),3)</f>
        <v>3</v>
      </c>
      <c r="V33">
        <f ca="1">MIN(VLOOKUP((A33*通用估算系数!$B$17*3600)/S33,[1]坦克部件养成!$V$2:$Z$31,5,TRUE),15)</f>
        <v>15</v>
      </c>
      <c r="W33">
        <f ca="1">ROUNDDOWN(MIN(T2部件投放计算!C33/3,18),0)</f>
        <v>18</v>
      </c>
      <c r="X33">
        <f t="shared" ca="1" si="2"/>
        <v>12</v>
      </c>
      <c r="Y33">
        <f ca="1">MIN(ROUNDDOWN(IF(W33=0,0,((T2部件投放计算!C33+T1部件投放计算!C33/3)/2)/W33+1),0),4)</f>
        <v>4</v>
      </c>
      <c r="Z33">
        <f ca="1">MIN(IF(X33=0,0,VLOOKUP((A33*通用估算系数!$B$17*3600)/X33,[1]坦克部件养成!$V$2:$Z$31,5,TRUE)),20)</f>
        <v>20</v>
      </c>
      <c r="AA33">
        <f ca="1">ROUNDDOWN(MIN(T3部件投放计算!C33/3,18),0)</f>
        <v>6</v>
      </c>
      <c r="AB33">
        <f t="shared" ca="1" si="3"/>
        <v>6</v>
      </c>
      <c r="AC33">
        <f ca="1">MIN(ROUNDDOWN(IF(AA33=0,0,((T3部件投放计算!C33+T2部件投放计算!C33/3)/2)/AA33+2),0),5)</f>
        <v>5</v>
      </c>
      <c r="AD33">
        <f ca="1">MIN(IF(AA33=0,0,VLOOKUP((A33*通用估算系数!$B$17*3600)/AA33,[1]坦克部件养成!$V$2:$Z$31,5,TRUE)),30)</f>
        <v>30</v>
      </c>
      <c r="AE33">
        <f ca="1">VLOOKUP("1_"&amp;V33,[1]坦克部件养成!$I:$L,4,FALSE)*T33</f>
        <v>0</v>
      </c>
      <c r="AF33">
        <f ca="1">IFERROR(VLOOKUP("2_"&amp;Z33,[1]坦克部件养成!$I:$L,4,FALSE)*X33,0)</f>
        <v>1412280</v>
      </c>
      <c r="AG33">
        <f ca="1">IFERROR(VLOOKUP("3_"&amp;AD33,[1]坦克部件养成!$I:$L,4,FALSE)*AB33,0)</f>
        <v>2778540</v>
      </c>
      <c r="AH33">
        <f t="shared" ca="1" si="4"/>
        <v>130963</v>
      </c>
    </row>
    <row r="34" spans="1:34" x14ac:dyDescent="0.2">
      <c r="A34">
        <v>33</v>
      </c>
      <c r="B34">
        <f>IF(C34=-1,D34,VLOOKUP(C34,通用估算系数!$D:$E,2,FALSE))</f>
        <v>8</v>
      </c>
      <c r="C34">
        <f>IF(D34&gt;=10,MOD(A34,通用估算系数!$B$2),-1)</f>
        <v>-1</v>
      </c>
      <c r="D34">
        <f>VLOOKUP(A34,[1]游戏时长规划!$H$17:$K$26,4,TRUE)</f>
        <v>8</v>
      </c>
      <c r="E34">
        <v>3</v>
      </c>
      <c r="F34">
        <v>3</v>
      </c>
      <c r="G34">
        <v>3</v>
      </c>
      <c r="H34">
        <f ca="1">INDIRECT("T"&amp;E34&amp;"碎片投放计算!C"&amp;ROW(E34))/VLOOKUP(E34,通用估算系数!$D$17:$E$20,2,FALSE)</f>
        <v>57.308296234143931</v>
      </c>
      <c r="I34">
        <f ca="1">INDIRECT("T"&amp;F34&amp;"碎片投放计算!C"&amp;ROW(F34))/VLOOKUP(F34,通用估算系数!$D$17:$E$20,2,FALSE)</f>
        <v>57.308296234143931</v>
      </c>
      <c r="J34">
        <f ca="1">INDIRECT("T"&amp;G34&amp;"碎片投放计算!C"&amp;ROW(G34))/VLOOKUP(G34,通用估算系数!$D$17:$E$20,2,FALSE)</f>
        <v>57.308296234143931</v>
      </c>
      <c r="K34">
        <f ca="1">IFERROR(IF(E34=1,VLOOKUP(H34,[1]坦克升星消耗!$H$2:$J$7,3,TRUE),IF(E34=2,VLOOKUP(H34,[1]坦克升星消耗!$H$8:$J$15,3,TRUE),IF(E34=3,VLOOKUP(H34,[1]坦克升星消耗!$H$24:$J$33,3,TRUE),0))),0)</f>
        <v>2</v>
      </c>
      <c r="L34">
        <f ca="1">IFERROR(IF(F34=1,VLOOKUP(I34,[1]坦克升星消耗!$H$2:$J$7,3,TRUE),IF(F34=2,VLOOKUP(I34,[1]坦克升星消耗!$H$8:$J$15,3,TRUE),IF(F34=3,VLOOKUP(I34,[1]坦克升星消耗!$H$24:$J$33,3,TRUE),0))),0)</f>
        <v>2</v>
      </c>
      <c r="M34">
        <f ca="1">IFERROR(IF(G34=1,VLOOKUP(J34,[1]坦克升星消耗!$H$2:$J$7,3,TRUE),IF(G34=2,VLOOKUP(J34,[1]坦克升星消耗!$H$8:$J$15,3,TRUE),IF(G34=3,VLOOKUP(J34,[1]坦克升星消耗!$H$24:$J$33,3,TRUE),0))),0)</f>
        <v>2</v>
      </c>
      <c r="N34">
        <f ca="1">IFERROR(IF(E34=1,VLOOKUP(K34,[1]坦克升星消耗!$C$2:$J$7,7,TRUE),IF(E34=2,VLOOKUP(K34,[1]坦克升星消耗!$C$8:$J$15,7,TRUE),IF(E34=3,VLOOKUP(K34,[1]坦克升星消耗!$C$24:$J$33,7,TRUE),0))),0)</f>
        <v>22150</v>
      </c>
      <c r="O34">
        <f ca="1">IFERROR(IF(F34=1,VLOOKUP(L34,[1]坦克升星消耗!$C$2:$J$7,7,TRUE),IF(F34=2,VLOOKUP(L34,[1]坦克升星消耗!$C$8:$J$15,7,TRUE),IF(F34=3,VLOOKUP(L34,[1]坦克升星消耗!$C$24:$J$33,7,TRUE),0))),0)</f>
        <v>22150</v>
      </c>
      <c r="P34">
        <f ca="1">IFERROR(IF(G34=1,VLOOKUP(M34,[1]坦克升星消耗!$C$2:$J$7,7,TRUE),IF(G34=2,VLOOKUP(M34,[1]坦克升星消耗!$C$8:$J$15,7,TRUE),IF(G34=3,VLOOKUP(M34,[1]坦克升星消耗!$C$24:$J$33,7,TRUE),0))),0)</f>
        <v>22150</v>
      </c>
      <c r="Q34">
        <f t="shared" ca="1" si="0"/>
        <v>66450</v>
      </c>
      <c r="R34">
        <f ca="1">Q34/A34+AH34-军费投放计算!D34</f>
        <v>124743.63636363637</v>
      </c>
      <c r="S34">
        <f ca="1">ROUNDDOWN(MIN(T1部件投放计算!C34/3,18),0)</f>
        <v>18</v>
      </c>
      <c r="T34">
        <f t="shared" ca="1" si="1"/>
        <v>0</v>
      </c>
      <c r="U34">
        <f ca="1">MIN(ROUNDDOWN((T1部件投放计算!C34/3)/S34,0),3)</f>
        <v>3</v>
      </c>
      <c r="V34">
        <f ca="1">MIN(VLOOKUP((A34*通用估算系数!$B$17*3600)/S34,[1]坦克部件养成!$V$2:$Z$31,5,TRUE),15)</f>
        <v>15</v>
      </c>
      <c r="W34">
        <f ca="1">ROUNDDOWN(MIN(T2部件投放计算!C34/3,18),0)</f>
        <v>18</v>
      </c>
      <c r="X34">
        <f t="shared" ca="1" si="2"/>
        <v>12</v>
      </c>
      <c r="Y34">
        <f ca="1">MIN(ROUNDDOWN(IF(W34=0,0,((T2部件投放计算!C34+T1部件投放计算!C34/3)/2)/W34+1),0),4)</f>
        <v>4</v>
      </c>
      <c r="Z34">
        <f ca="1">MIN(IF(X34=0,0,VLOOKUP((A34*通用估算系数!$B$17*3600)/X34,[1]坦克部件养成!$V$2:$Z$31,5,TRUE)),20)</f>
        <v>20</v>
      </c>
      <c r="AA34">
        <f ca="1">ROUNDDOWN(MIN(T3部件投放计算!C34/3,18),0)</f>
        <v>6</v>
      </c>
      <c r="AB34">
        <f t="shared" ca="1" si="3"/>
        <v>6</v>
      </c>
      <c r="AC34">
        <f ca="1">MIN(ROUNDDOWN(IF(AA34=0,0,((T3部件投放计算!C34+T2部件投放计算!C34/3)/2)/AA34+2),0),5)</f>
        <v>5</v>
      </c>
      <c r="AD34">
        <f ca="1">MIN(IF(AA34=0,0,VLOOKUP((A34*通用估算系数!$B$17*3600)/AA34,[1]坦克部件养成!$V$2:$Z$31,5,TRUE)),30)</f>
        <v>30</v>
      </c>
      <c r="AE34">
        <f ca="1">VLOOKUP("1_"&amp;V34,[1]坦克部件养成!$I:$L,4,FALSE)*T34</f>
        <v>0</v>
      </c>
      <c r="AF34">
        <f ca="1">IFERROR(VLOOKUP("2_"&amp;Z34,[1]坦克部件养成!$I:$L,4,FALSE)*X34,0)</f>
        <v>1412280</v>
      </c>
      <c r="AG34">
        <f ca="1">IFERROR(VLOOKUP("3_"&amp;AD34,[1]坦克部件养成!$I:$L,4,FALSE)*AB34,0)</f>
        <v>2778540</v>
      </c>
      <c r="AH34">
        <f t="shared" ca="1" si="4"/>
        <v>126994</v>
      </c>
    </row>
    <row r="35" spans="1:34" x14ac:dyDescent="0.2">
      <c r="A35">
        <v>34</v>
      </c>
      <c r="B35">
        <f>IF(C35=-1,D35,VLOOKUP(C35,通用估算系数!$D:$E,2,FALSE))</f>
        <v>8</v>
      </c>
      <c r="C35">
        <f>IF(D35&gt;=10,MOD(A35,通用估算系数!$B$2),-1)</f>
        <v>-1</v>
      </c>
      <c r="D35">
        <f>VLOOKUP(A35,[1]游戏时长规划!$H$17:$K$26,4,TRUE)</f>
        <v>8</v>
      </c>
      <c r="E35">
        <v>3</v>
      </c>
      <c r="F35">
        <v>3</v>
      </c>
      <c r="G35">
        <v>3</v>
      </c>
      <c r="H35">
        <f ca="1">INDIRECT("T"&amp;E35&amp;"碎片投放计算!C"&amp;ROW(E35))/VLOOKUP(E35,通用估算系数!$D$17:$E$20,2,FALSE)</f>
        <v>61.148613657304473</v>
      </c>
      <c r="I35">
        <f ca="1">INDIRECT("T"&amp;F35&amp;"碎片投放计算!C"&amp;ROW(F35))/VLOOKUP(F35,通用估算系数!$D$17:$E$20,2,FALSE)</f>
        <v>61.148613657304473</v>
      </c>
      <c r="J35">
        <f ca="1">INDIRECT("T"&amp;G35&amp;"碎片投放计算!C"&amp;ROW(G35))/VLOOKUP(G35,通用估算系数!$D$17:$E$20,2,FALSE)</f>
        <v>61.148613657304473</v>
      </c>
      <c r="K35">
        <f ca="1">IFERROR(IF(E35=1,VLOOKUP(H35,[1]坦克升星消耗!$H$2:$J$7,3,TRUE),IF(E35=2,VLOOKUP(H35,[1]坦克升星消耗!$H$8:$J$15,3,TRUE),IF(E35=3,VLOOKUP(H35,[1]坦克升星消耗!$H$24:$J$33,3,TRUE),0))),0)</f>
        <v>3</v>
      </c>
      <c r="L35">
        <f ca="1">IFERROR(IF(F35=1,VLOOKUP(I35,[1]坦克升星消耗!$H$2:$J$7,3,TRUE),IF(F35=2,VLOOKUP(I35,[1]坦克升星消耗!$H$8:$J$15,3,TRUE),IF(F35=3,VLOOKUP(I35,[1]坦克升星消耗!$H$24:$J$33,3,TRUE),0))),0)</f>
        <v>3</v>
      </c>
      <c r="M35">
        <f ca="1">IFERROR(IF(G35=1,VLOOKUP(J35,[1]坦克升星消耗!$H$2:$J$7,3,TRUE),IF(G35=2,VLOOKUP(J35,[1]坦克升星消耗!$H$8:$J$15,3,TRUE),IF(G35=3,VLOOKUP(J35,[1]坦克升星消耗!$H$24:$J$33,3,TRUE),0))),0)</f>
        <v>3</v>
      </c>
      <c r="N35">
        <f ca="1">IFERROR(IF(E35=1,VLOOKUP(K35,[1]坦克升星消耗!$C$2:$J$7,7,TRUE),IF(E35=2,VLOOKUP(K35,[1]坦克升星消耗!$C$8:$J$15,7,TRUE),IF(E35=3,VLOOKUP(K35,[1]坦克升星消耗!$C$24:$J$33,7,TRUE),0))),0)</f>
        <v>44650</v>
      </c>
      <c r="O35">
        <f ca="1">IFERROR(IF(F35=1,VLOOKUP(L35,[1]坦克升星消耗!$C$2:$J$7,7,TRUE),IF(F35=2,VLOOKUP(L35,[1]坦克升星消耗!$C$8:$J$15,7,TRUE),IF(F35=3,VLOOKUP(L35,[1]坦克升星消耗!$C$24:$J$33,7,TRUE),0))),0)</f>
        <v>44650</v>
      </c>
      <c r="P35">
        <f ca="1">IFERROR(IF(G35=1,VLOOKUP(M35,[1]坦克升星消耗!$C$2:$J$7,7,TRUE),IF(G35=2,VLOOKUP(M35,[1]坦克升星消耗!$C$8:$J$15,7,TRUE),IF(G35=3,VLOOKUP(M35,[1]坦克升星消耗!$C$24:$J$33,7,TRUE),0))),0)</f>
        <v>44650</v>
      </c>
      <c r="Q35">
        <f t="shared" ca="1" si="0"/>
        <v>133950</v>
      </c>
      <c r="R35">
        <f ca="1">Q35/A35+AH35-军费投放计算!D35</f>
        <v>133112.70588235295</v>
      </c>
      <c r="S35">
        <f ca="1">ROUNDDOWN(MIN(T1部件投放计算!C35/3,18),0)</f>
        <v>18</v>
      </c>
      <c r="T35">
        <f t="shared" ca="1" si="1"/>
        <v>0</v>
      </c>
      <c r="U35">
        <f ca="1">MIN(ROUNDDOWN((T1部件投放计算!C35/3)/S35,0),3)</f>
        <v>3</v>
      </c>
      <c r="V35">
        <f ca="1">MIN(VLOOKUP((A35*通用估算系数!$B$17*3600)/S35,[1]坦克部件养成!$V$2:$Z$31,5,TRUE),15)</f>
        <v>15</v>
      </c>
      <c r="W35">
        <f ca="1">ROUNDDOWN(MIN(T2部件投放计算!C35/3,18),0)</f>
        <v>18</v>
      </c>
      <c r="X35">
        <f t="shared" ca="1" si="2"/>
        <v>11</v>
      </c>
      <c r="Y35">
        <f ca="1">MIN(ROUNDDOWN(IF(W35=0,0,((T2部件投放计算!C35+T1部件投放计算!C35/3)/2)/W35+1),0),4)</f>
        <v>4</v>
      </c>
      <c r="Z35">
        <f ca="1">MIN(IF(X35=0,0,VLOOKUP((A35*通用估算系数!$B$17*3600)/X35,[1]坦克部件养成!$V$2:$Z$31,5,TRUE)),20)</f>
        <v>20</v>
      </c>
      <c r="AA35">
        <f ca="1">ROUNDDOWN(MIN(T3部件投放计算!C35/3,18),0)</f>
        <v>7</v>
      </c>
      <c r="AB35">
        <f t="shared" ca="1" si="3"/>
        <v>7</v>
      </c>
      <c r="AC35">
        <f ca="1">MIN(ROUNDDOWN(IF(AA35=0,0,((T3部件投放计算!C35+T2部件投放计算!C35/3)/2)/AA35+2),0),5)</f>
        <v>5</v>
      </c>
      <c r="AD35">
        <f ca="1">MIN(IF(AA35=0,0,VLOOKUP((A35*通用估算系数!$B$17*3600)/AA35,[1]坦克部件养成!$V$2:$Z$31,5,TRUE)),30)</f>
        <v>30</v>
      </c>
      <c r="AE35">
        <f ca="1">VLOOKUP("1_"&amp;V35,[1]坦克部件养成!$I:$L,4,FALSE)*T35</f>
        <v>0</v>
      </c>
      <c r="AF35">
        <f ca="1">IFERROR(VLOOKUP("2_"&amp;Z35,[1]坦克部件养成!$I:$L,4,FALSE)*X35,0)</f>
        <v>1294590</v>
      </c>
      <c r="AG35">
        <f ca="1">IFERROR(VLOOKUP("3_"&amp;AD35,[1]坦克部件养成!$I:$L,4,FALSE)*AB35,0)</f>
        <v>3241630</v>
      </c>
      <c r="AH35">
        <f t="shared" ca="1" si="4"/>
        <v>133418</v>
      </c>
    </row>
    <row r="36" spans="1:34" x14ac:dyDescent="0.2">
      <c r="A36">
        <v>35</v>
      </c>
      <c r="B36">
        <f>IF(C36=-1,D36,VLOOKUP(C36,通用估算系数!$D:$E,2,FALSE))</f>
        <v>8</v>
      </c>
      <c r="C36">
        <f>IF(D36&gt;=10,MOD(A36,通用估算系数!$B$2),-1)</f>
        <v>-1</v>
      </c>
      <c r="D36">
        <f>VLOOKUP(A36,[1]游戏时长规划!$H$17:$K$26,4,TRUE)</f>
        <v>8</v>
      </c>
      <c r="E36">
        <v>3</v>
      </c>
      <c r="F36">
        <v>3</v>
      </c>
      <c r="G36">
        <v>3</v>
      </c>
      <c r="H36">
        <f ca="1">INDIRECT("T"&amp;E36&amp;"碎片投放计算!C"&amp;ROW(E36))/VLOOKUP(E36,通用估算系数!$D$17:$E$20,2,FALSE)</f>
        <v>64.993613772772704</v>
      </c>
      <c r="I36">
        <f ca="1">INDIRECT("T"&amp;F36&amp;"碎片投放计算!C"&amp;ROW(F36))/VLOOKUP(F36,通用估算系数!$D$17:$E$20,2,FALSE)</f>
        <v>64.993613772772704</v>
      </c>
      <c r="J36">
        <f ca="1">INDIRECT("T"&amp;G36&amp;"碎片投放计算!C"&amp;ROW(G36))/VLOOKUP(G36,通用估算系数!$D$17:$E$20,2,FALSE)</f>
        <v>64.993613772772704</v>
      </c>
      <c r="K36">
        <f ca="1">IFERROR(IF(E36=1,VLOOKUP(H36,[1]坦克升星消耗!$H$2:$J$7,3,TRUE),IF(E36=2,VLOOKUP(H36,[1]坦克升星消耗!$H$8:$J$15,3,TRUE),IF(E36=3,VLOOKUP(H36,[1]坦克升星消耗!$H$24:$J$33,3,TRUE),0))),0)</f>
        <v>3</v>
      </c>
      <c r="L36">
        <f ca="1">IFERROR(IF(F36=1,VLOOKUP(I36,[1]坦克升星消耗!$H$2:$J$7,3,TRUE),IF(F36=2,VLOOKUP(I36,[1]坦克升星消耗!$H$8:$J$15,3,TRUE),IF(F36=3,VLOOKUP(I36,[1]坦克升星消耗!$H$24:$J$33,3,TRUE),0))),0)</f>
        <v>3</v>
      </c>
      <c r="M36">
        <f ca="1">IFERROR(IF(G36=1,VLOOKUP(J36,[1]坦克升星消耗!$H$2:$J$7,3,TRUE),IF(G36=2,VLOOKUP(J36,[1]坦克升星消耗!$H$8:$J$15,3,TRUE),IF(G36=3,VLOOKUP(J36,[1]坦克升星消耗!$H$24:$J$33,3,TRUE),0))),0)</f>
        <v>3</v>
      </c>
      <c r="N36">
        <f ca="1">IFERROR(IF(E36=1,VLOOKUP(K36,[1]坦克升星消耗!$C$2:$J$7,7,TRUE),IF(E36=2,VLOOKUP(K36,[1]坦克升星消耗!$C$8:$J$15,7,TRUE),IF(E36=3,VLOOKUP(K36,[1]坦克升星消耗!$C$24:$J$33,7,TRUE),0))),0)</f>
        <v>44650</v>
      </c>
      <c r="O36">
        <f ca="1">IFERROR(IF(F36=1,VLOOKUP(L36,[1]坦克升星消耗!$C$2:$J$7,7,TRUE),IF(F36=2,VLOOKUP(L36,[1]坦克升星消耗!$C$8:$J$15,7,TRUE),IF(F36=3,VLOOKUP(L36,[1]坦克升星消耗!$C$24:$J$33,7,TRUE),0))),0)</f>
        <v>44650</v>
      </c>
      <c r="P36">
        <f ca="1">IFERROR(IF(G36=1,VLOOKUP(M36,[1]坦克升星消耗!$C$2:$J$7,7,TRUE),IF(G36=2,VLOOKUP(M36,[1]坦克升星消耗!$C$8:$J$15,7,TRUE),IF(G36=3,VLOOKUP(M36,[1]坦克升星消耗!$C$24:$J$33,7,TRUE),0))),0)</f>
        <v>44650</v>
      </c>
      <c r="Q36">
        <f t="shared" ca="1" si="0"/>
        <v>133950</v>
      </c>
      <c r="R36">
        <f ca="1">Q36/A36+AH36-军费投放计算!D36</f>
        <v>129186.14285714287</v>
      </c>
      <c r="S36">
        <f ca="1">ROUNDDOWN(MIN(T1部件投放计算!C36/3,18),0)</f>
        <v>18</v>
      </c>
      <c r="T36">
        <f t="shared" ca="1" si="1"/>
        <v>0</v>
      </c>
      <c r="U36">
        <f ca="1">MIN(ROUNDDOWN((T1部件投放计算!C36/3)/S36,0),3)</f>
        <v>3</v>
      </c>
      <c r="V36">
        <f ca="1">MIN(VLOOKUP((A36*通用估算系数!$B$17*3600)/S36,[1]坦克部件养成!$V$2:$Z$31,5,TRUE),15)</f>
        <v>15</v>
      </c>
      <c r="W36">
        <f ca="1">ROUNDDOWN(MIN(T2部件投放计算!C36/3,18),0)</f>
        <v>18</v>
      </c>
      <c r="X36">
        <f t="shared" ca="1" si="2"/>
        <v>11</v>
      </c>
      <c r="Y36">
        <f ca="1">MIN(ROUNDDOWN(IF(W36=0,0,((T2部件投放计算!C36+T1部件投放计算!C36/3)/2)/W36+1),0),4)</f>
        <v>4</v>
      </c>
      <c r="Z36">
        <f ca="1">MIN(IF(X36=0,0,VLOOKUP((A36*通用估算系数!$B$17*3600)/X36,[1]坦克部件养成!$V$2:$Z$31,5,TRUE)),20)</f>
        <v>20</v>
      </c>
      <c r="AA36">
        <f ca="1">ROUNDDOWN(MIN(T3部件投放计算!C36/3,18),0)</f>
        <v>7</v>
      </c>
      <c r="AB36">
        <f t="shared" ca="1" si="3"/>
        <v>7</v>
      </c>
      <c r="AC36">
        <f ca="1">MIN(ROUNDDOWN(IF(AA36=0,0,((T3部件投放计算!C36+T2部件投放计算!C36/3)/2)/AA36+2),0),5)</f>
        <v>5</v>
      </c>
      <c r="AD36">
        <f ca="1">MIN(IF(AA36=0,0,VLOOKUP((A36*通用估算系数!$B$17*3600)/AA36,[1]坦克部件养成!$V$2:$Z$31,5,TRUE)),30)</f>
        <v>30</v>
      </c>
      <c r="AE36">
        <f ca="1">VLOOKUP("1_"&amp;V36,[1]坦克部件养成!$I:$L,4,FALSE)*T36</f>
        <v>0</v>
      </c>
      <c r="AF36">
        <f ca="1">IFERROR(VLOOKUP("2_"&amp;Z36,[1]坦克部件养成!$I:$L,4,FALSE)*X36,0)</f>
        <v>1294590</v>
      </c>
      <c r="AG36">
        <f ca="1">IFERROR(VLOOKUP("3_"&amp;AD36,[1]坦克部件养成!$I:$L,4,FALSE)*AB36,0)</f>
        <v>3241630</v>
      </c>
      <c r="AH36">
        <f t="shared" ca="1" si="4"/>
        <v>129606</v>
      </c>
    </row>
    <row r="37" spans="1:34" x14ac:dyDescent="0.2">
      <c r="A37">
        <v>36</v>
      </c>
      <c r="B37">
        <f>IF(C37=-1,D37,VLOOKUP(C37,通用估算系数!$D:$E,2,FALSE))</f>
        <v>9</v>
      </c>
      <c r="C37">
        <f>IF(D37&gt;=10,MOD(A37,通用估算系数!$B$2),-1)</f>
        <v>-1</v>
      </c>
      <c r="D37">
        <f>VLOOKUP(A37,[1]游戏时长规划!$H$17:$K$26,4,TRUE)</f>
        <v>9</v>
      </c>
      <c r="E37">
        <v>3</v>
      </c>
      <c r="F37">
        <v>3</v>
      </c>
      <c r="G37">
        <v>3</v>
      </c>
      <c r="H37">
        <f ca="1">INDIRECT("T"&amp;E37&amp;"碎片投放计算!C"&amp;ROW(E37))/VLOOKUP(E37,通用估算系数!$D$17:$E$20,2,FALSE)</f>
        <v>70.623484278435441</v>
      </c>
      <c r="I37">
        <f ca="1">INDIRECT("T"&amp;F37&amp;"碎片投放计算!C"&amp;ROW(F37))/VLOOKUP(F37,通用估算系数!$D$17:$E$20,2,FALSE)</f>
        <v>70.623484278435441</v>
      </c>
      <c r="J37">
        <f ca="1">INDIRECT("T"&amp;G37&amp;"碎片投放计算!C"&amp;ROW(G37))/VLOOKUP(G37,通用估算系数!$D$17:$E$20,2,FALSE)</f>
        <v>70.623484278435441</v>
      </c>
      <c r="K37">
        <f ca="1">IFERROR(IF(E37=1,VLOOKUP(H37,[1]坦克升星消耗!$H$2:$J$7,3,TRUE),IF(E37=2,VLOOKUP(H37,[1]坦克升星消耗!$H$8:$J$15,3,TRUE),IF(E37=3,VLOOKUP(H37,[1]坦克升星消耗!$H$24:$J$33,3,TRUE),0))),0)</f>
        <v>3</v>
      </c>
      <c r="L37">
        <f ca="1">IFERROR(IF(F37=1,VLOOKUP(I37,[1]坦克升星消耗!$H$2:$J$7,3,TRUE),IF(F37=2,VLOOKUP(I37,[1]坦克升星消耗!$H$8:$J$15,3,TRUE),IF(F37=3,VLOOKUP(I37,[1]坦克升星消耗!$H$24:$J$33,3,TRUE),0))),0)</f>
        <v>3</v>
      </c>
      <c r="M37">
        <f ca="1">IFERROR(IF(G37=1,VLOOKUP(J37,[1]坦克升星消耗!$H$2:$J$7,3,TRUE),IF(G37=2,VLOOKUP(J37,[1]坦克升星消耗!$H$8:$J$15,3,TRUE),IF(G37=3,VLOOKUP(J37,[1]坦克升星消耗!$H$24:$J$33,3,TRUE),0))),0)</f>
        <v>3</v>
      </c>
      <c r="N37">
        <f ca="1">IFERROR(IF(E37=1,VLOOKUP(K37,[1]坦克升星消耗!$C$2:$J$7,7,TRUE),IF(E37=2,VLOOKUP(K37,[1]坦克升星消耗!$C$8:$J$15,7,TRUE),IF(E37=3,VLOOKUP(K37,[1]坦克升星消耗!$C$24:$J$33,7,TRUE),0))),0)</f>
        <v>44650</v>
      </c>
      <c r="O37">
        <f ca="1">IFERROR(IF(F37=1,VLOOKUP(L37,[1]坦克升星消耗!$C$2:$J$7,7,TRUE),IF(F37=2,VLOOKUP(L37,[1]坦克升星消耗!$C$8:$J$15,7,TRUE),IF(F37=3,VLOOKUP(L37,[1]坦克升星消耗!$C$24:$J$33,7,TRUE),0))),0)</f>
        <v>44650</v>
      </c>
      <c r="P37">
        <f ca="1">IFERROR(IF(G37=1,VLOOKUP(M37,[1]坦克升星消耗!$C$2:$J$7,7,TRUE),IF(G37=2,VLOOKUP(M37,[1]坦克升星消耗!$C$8:$J$15,7,TRUE),IF(G37=3,VLOOKUP(M37,[1]坦克升星消耗!$C$24:$J$33,7,TRUE),0))),0)</f>
        <v>44650</v>
      </c>
      <c r="Q37">
        <f t="shared" ca="1" si="0"/>
        <v>133950</v>
      </c>
      <c r="R37">
        <f ca="1">Q37/A37+AH37-军费投放计算!D37</f>
        <v>112877.83333333333</v>
      </c>
      <c r="S37">
        <f ca="1">ROUNDDOWN(MIN(T1部件投放计算!C37/3,18),0)</f>
        <v>18</v>
      </c>
      <c r="T37">
        <f t="shared" ca="1" si="1"/>
        <v>0</v>
      </c>
      <c r="U37">
        <f ca="1">MIN(ROUNDDOWN((T1部件投放计算!C37/3)/S37,0),3)</f>
        <v>3</v>
      </c>
      <c r="V37">
        <f ca="1">MIN(VLOOKUP((A37*通用估算系数!$B$17*3600)/S37,[1]坦克部件养成!$V$2:$Z$31,5,TRUE),15)</f>
        <v>15</v>
      </c>
      <c r="W37">
        <f ca="1">ROUNDDOWN(MIN(T2部件投放计算!C37/3,18),0)</f>
        <v>18</v>
      </c>
      <c r="X37">
        <f t="shared" ca="1" si="2"/>
        <v>9</v>
      </c>
      <c r="Y37">
        <f ca="1">MIN(ROUNDDOWN(IF(W37=0,0,((T2部件投放计算!C37+T1部件投放计算!C37/3)/2)/W37+1),0),4)</f>
        <v>4</v>
      </c>
      <c r="Z37">
        <f ca="1">MIN(IF(X37=0,0,VLOOKUP((A37*通用估算系数!$B$17*3600)/X37,[1]坦克部件养成!$V$2:$Z$31,5,TRUE)),20)</f>
        <v>20</v>
      </c>
      <c r="AA37">
        <f ca="1">ROUNDDOWN(MIN(T3部件投放计算!C37/3,18),0)</f>
        <v>9</v>
      </c>
      <c r="AB37">
        <f t="shared" ca="1" si="3"/>
        <v>9</v>
      </c>
      <c r="AC37">
        <f ca="1">MIN(ROUNDDOWN(IF(AA37=0,0,((T3部件投放计算!C37+T2部件投放计算!C37/3)/2)/AA37+2),0),5)</f>
        <v>5</v>
      </c>
      <c r="AD37">
        <f ca="1">MIN(IF(AA37=0,0,VLOOKUP((A37*通用估算系数!$B$17*3600)/AA37,[1]坦克部件养成!$V$2:$Z$31,5,TRUE)),30)</f>
        <v>27</v>
      </c>
      <c r="AE37">
        <f ca="1">VLOOKUP("1_"&amp;V37,[1]坦克部件养成!$I:$L,4,FALSE)*T37</f>
        <v>0</v>
      </c>
      <c r="AF37">
        <f ca="1">IFERROR(VLOOKUP("2_"&amp;Z37,[1]坦克部件养成!$I:$L,4,FALSE)*X37,0)</f>
        <v>1059210</v>
      </c>
      <c r="AG37">
        <f ca="1">IFERROR(VLOOKUP("3_"&amp;AD37,[1]坦克部件养成!$I:$L,4,FALSE)*AB37,0)</f>
        <v>3033810</v>
      </c>
      <c r="AH37">
        <f t="shared" ca="1" si="4"/>
        <v>113695</v>
      </c>
    </row>
    <row r="38" spans="1:34" x14ac:dyDescent="0.2">
      <c r="A38">
        <v>37</v>
      </c>
      <c r="B38">
        <f>IF(C38=-1,D38,VLOOKUP(C38,通用估算系数!$D:$E,2,FALSE))</f>
        <v>9</v>
      </c>
      <c r="C38">
        <f>IF(D38&gt;=10,MOD(A38,通用估算系数!$B$2),-1)</f>
        <v>-1</v>
      </c>
      <c r="D38">
        <f>VLOOKUP(A38,[1]游戏时长规划!$H$17:$K$26,4,TRUE)</f>
        <v>9</v>
      </c>
      <c r="E38">
        <v>3</v>
      </c>
      <c r="F38">
        <v>3</v>
      </c>
      <c r="G38">
        <v>3</v>
      </c>
      <c r="H38">
        <f ca="1">INDIRECT("T"&amp;E38&amp;"碎片投放计算!C"&amp;ROW(E38))/VLOOKUP(E38,通用估算系数!$D$17:$E$20,2,FALSE)</f>
        <v>75.090228300859408</v>
      </c>
      <c r="I38">
        <f ca="1">INDIRECT("T"&amp;F38&amp;"碎片投放计算!C"&amp;ROW(F38))/VLOOKUP(F38,通用估算系数!$D$17:$E$20,2,FALSE)</f>
        <v>75.090228300859408</v>
      </c>
      <c r="J38">
        <f ca="1">INDIRECT("T"&amp;G38&amp;"碎片投放计算!C"&amp;ROW(G38))/VLOOKUP(G38,通用估算系数!$D$17:$E$20,2,FALSE)</f>
        <v>75.090228300859408</v>
      </c>
      <c r="K38">
        <f ca="1">IFERROR(IF(E38=1,VLOOKUP(H38,[1]坦克升星消耗!$H$2:$J$7,3,TRUE),IF(E38=2,VLOOKUP(H38,[1]坦克升星消耗!$H$8:$J$15,3,TRUE),IF(E38=3,VLOOKUP(H38,[1]坦克升星消耗!$H$24:$J$33,3,TRUE),0))),0)</f>
        <v>3</v>
      </c>
      <c r="L38">
        <f ca="1">IFERROR(IF(F38=1,VLOOKUP(I38,[1]坦克升星消耗!$H$2:$J$7,3,TRUE),IF(F38=2,VLOOKUP(I38,[1]坦克升星消耗!$H$8:$J$15,3,TRUE),IF(F38=3,VLOOKUP(I38,[1]坦克升星消耗!$H$24:$J$33,3,TRUE),0))),0)</f>
        <v>3</v>
      </c>
      <c r="M38">
        <f ca="1">IFERROR(IF(G38=1,VLOOKUP(J38,[1]坦克升星消耗!$H$2:$J$7,3,TRUE),IF(G38=2,VLOOKUP(J38,[1]坦克升星消耗!$H$8:$J$15,3,TRUE),IF(G38=3,VLOOKUP(J38,[1]坦克升星消耗!$H$24:$J$33,3,TRUE),0))),0)</f>
        <v>3</v>
      </c>
      <c r="N38">
        <f ca="1">IFERROR(IF(E38=1,VLOOKUP(K38,[1]坦克升星消耗!$C$2:$J$7,7,TRUE),IF(E38=2,VLOOKUP(K38,[1]坦克升星消耗!$C$8:$J$15,7,TRUE),IF(E38=3,VLOOKUP(K38,[1]坦克升星消耗!$C$24:$J$33,7,TRUE),0))),0)</f>
        <v>44650</v>
      </c>
      <c r="O38">
        <f ca="1">IFERROR(IF(F38=1,VLOOKUP(L38,[1]坦克升星消耗!$C$2:$J$7,7,TRUE),IF(F38=2,VLOOKUP(L38,[1]坦克升星消耗!$C$8:$J$15,7,TRUE),IF(F38=3,VLOOKUP(L38,[1]坦克升星消耗!$C$24:$J$33,7,TRUE),0))),0)</f>
        <v>44650</v>
      </c>
      <c r="P38">
        <f ca="1">IFERROR(IF(G38=1,VLOOKUP(M38,[1]坦克升星消耗!$C$2:$J$7,7,TRUE),IF(G38=2,VLOOKUP(M38,[1]坦克升星消耗!$C$8:$J$15,7,TRUE),IF(G38=3,VLOOKUP(M38,[1]坦克升星消耗!$C$24:$J$33,7,TRUE),0))),0)</f>
        <v>44650</v>
      </c>
      <c r="Q38">
        <f t="shared" ca="1" si="0"/>
        <v>133950</v>
      </c>
      <c r="R38">
        <f ca="1">Q38/A38+AH38-军费投放计算!D38</f>
        <v>119450.27027027027</v>
      </c>
      <c r="S38">
        <f ca="1">ROUNDDOWN(MIN(T1部件投放计算!C38/3,18),0)</f>
        <v>18</v>
      </c>
      <c r="T38">
        <f t="shared" ca="1" si="1"/>
        <v>0</v>
      </c>
      <c r="U38">
        <f ca="1">MIN(ROUNDDOWN((T1部件投放计算!C38/3)/S38,0),3)</f>
        <v>3</v>
      </c>
      <c r="V38">
        <f ca="1">MIN(VLOOKUP((A38*通用估算系数!$B$17*3600)/S38,[1]坦克部件养成!$V$2:$Z$31,5,TRUE),15)</f>
        <v>15</v>
      </c>
      <c r="W38">
        <f ca="1">ROUNDDOWN(MIN(T2部件投放计算!C38/3,18),0)</f>
        <v>18</v>
      </c>
      <c r="X38">
        <f t="shared" ca="1" si="2"/>
        <v>9</v>
      </c>
      <c r="Y38">
        <f ca="1">MIN(ROUNDDOWN(IF(W38=0,0,((T2部件投放计算!C38+T1部件投放计算!C38/3)/2)/W38+1),0),4)</f>
        <v>4</v>
      </c>
      <c r="Z38">
        <f ca="1">MIN(IF(X38=0,0,VLOOKUP((A38*通用估算系数!$B$17*3600)/X38,[1]坦克部件养成!$V$2:$Z$31,5,TRUE)),20)</f>
        <v>20</v>
      </c>
      <c r="AA38">
        <f ca="1">ROUNDDOWN(MIN(T3部件投放计算!C38/3,18),0)</f>
        <v>9</v>
      </c>
      <c r="AB38">
        <f t="shared" ca="1" si="3"/>
        <v>9</v>
      </c>
      <c r="AC38">
        <f ca="1">MIN(ROUNDDOWN(IF(AA38=0,0,((T3部件投放计算!C38+T2部件投放计算!C38/3)/2)/AA38+2),0),5)</f>
        <v>5</v>
      </c>
      <c r="AD38">
        <f ca="1">MIN(IF(AA38=0,0,VLOOKUP((A38*通用估算系数!$B$17*3600)/AA38,[1]坦克部件养成!$V$2:$Z$31,5,TRUE)),30)</f>
        <v>28</v>
      </c>
      <c r="AE38">
        <f ca="1">VLOOKUP("1_"&amp;V38,[1]坦克部件养成!$I:$L,4,FALSE)*T38</f>
        <v>0</v>
      </c>
      <c r="AF38">
        <f ca="1">IFERROR(VLOOKUP("2_"&amp;Z38,[1]坦克部件养成!$I:$L,4,FALSE)*X38,0)</f>
        <v>1059210</v>
      </c>
      <c r="AG38">
        <f ca="1">IFERROR(VLOOKUP("3_"&amp;AD38,[1]坦克部件养成!$I:$L,4,FALSE)*AB38,0)</f>
        <v>3396060</v>
      </c>
      <c r="AH38">
        <f t="shared" ca="1" si="4"/>
        <v>120412</v>
      </c>
    </row>
    <row r="39" spans="1:34" x14ac:dyDescent="0.2">
      <c r="A39">
        <v>38</v>
      </c>
      <c r="B39">
        <f>IF(C39=-1,D39,VLOOKUP(C39,通用估算系数!$D:$E,2,FALSE))</f>
        <v>9</v>
      </c>
      <c r="C39">
        <f>IF(D39&gt;=10,MOD(A39,通用估算系数!$B$2),-1)</f>
        <v>-1</v>
      </c>
      <c r="D39">
        <f>VLOOKUP(A39,[1]游戏时长规划!$H$17:$K$26,4,TRUE)</f>
        <v>9</v>
      </c>
      <c r="E39">
        <v>3</v>
      </c>
      <c r="F39">
        <v>3</v>
      </c>
      <c r="G39">
        <v>3</v>
      </c>
      <c r="H39">
        <f ca="1">INDIRECT("T"&amp;E39&amp;"碎片投放计算!C"&amp;ROW(E39))/VLOOKUP(E39,通用估算系数!$D$17:$E$20,2,FALSE)</f>
        <v>79.456067197874418</v>
      </c>
      <c r="I39">
        <f ca="1">INDIRECT("T"&amp;F39&amp;"碎片投放计算!C"&amp;ROW(F39))/VLOOKUP(F39,通用估算系数!$D$17:$E$20,2,FALSE)</f>
        <v>79.456067197874418</v>
      </c>
      <c r="J39">
        <f ca="1">INDIRECT("T"&amp;G39&amp;"碎片投放计算!C"&amp;ROW(G39))/VLOOKUP(G39,通用估算系数!$D$17:$E$20,2,FALSE)</f>
        <v>79.456067197874418</v>
      </c>
      <c r="K39">
        <f ca="1">IFERROR(IF(E39=1,VLOOKUP(H39,[1]坦克升星消耗!$H$2:$J$7,3,TRUE),IF(E39=2,VLOOKUP(H39,[1]坦克升星消耗!$H$8:$J$15,3,TRUE),IF(E39=3,VLOOKUP(H39,[1]坦克升星消耗!$H$24:$J$33,3,TRUE),0))),0)</f>
        <v>3</v>
      </c>
      <c r="L39">
        <f ca="1">IFERROR(IF(F39=1,VLOOKUP(I39,[1]坦克升星消耗!$H$2:$J$7,3,TRUE),IF(F39=2,VLOOKUP(I39,[1]坦克升星消耗!$H$8:$J$15,3,TRUE),IF(F39=3,VLOOKUP(I39,[1]坦克升星消耗!$H$24:$J$33,3,TRUE),0))),0)</f>
        <v>3</v>
      </c>
      <c r="M39">
        <f ca="1">IFERROR(IF(G39=1,VLOOKUP(J39,[1]坦克升星消耗!$H$2:$J$7,3,TRUE),IF(G39=2,VLOOKUP(J39,[1]坦克升星消耗!$H$8:$J$15,3,TRUE),IF(G39=3,VLOOKUP(J39,[1]坦克升星消耗!$H$24:$J$33,3,TRUE),0))),0)</f>
        <v>3</v>
      </c>
      <c r="N39">
        <f ca="1">IFERROR(IF(E39=1,VLOOKUP(K39,[1]坦克升星消耗!$C$2:$J$7,7,TRUE),IF(E39=2,VLOOKUP(K39,[1]坦克升星消耗!$C$8:$J$15,7,TRUE),IF(E39=3,VLOOKUP(K39,[1]坦克升星消耗!$C$24:$J$33,7,TRUE),0))),0)</f>
        <v>44650</v>
      </c>
      <c r="O39">
        <f ca="1">IFERROR(IF(F39=1,VLOOKUP(L39,[1]坦克升星消耗!$C$2:$J$7,7,TRUE),IF(F39=2,VLOOKUP(L39,[1]坦克升星消耗!$C$8:$J$15,7,TRUE),IF(F39=3,VLOOKUP(L39,[1]坦克升星消耗!$C$24:$J$33,7,TRUE),0))),0)</f>
        <v>44650</v>
      </c>
      <c r="P39">
        <f ca="1">IFERROR(IF(G39=1,VLOOKUP(M39,[1]坦克升星消耗!$C$2:$J$7,7,TRUE),IF(G39=2,VLOOKUP(M39,[1]坦克升星消耗!$C$8:$J$15,7,TRUE),IF(G39=3,VLOOKUP(M39,[1]坦克升星消耗!$C$24:$J$33,7,TRUE),0))),0)</f>
        <v>44650</v>
      </c>
      <c r="Q39">
        <f t="shared" ca="1" si="0"/>
        <v>133950</v>
      </c>
      <c r="R39">
        <f ca="1">Q39/A39+AH39-军费投放计算!D39</f>
        <v>102336</v>
      </c>
      <c r="S39">
        <f ca="1">ROUNDDOWN(MIN(T1部件投放计算!C39/3,18),0)</f>
        <v>18</v>
      </c>
      <c r="T39">
        <f t="shared" ca="1" si="1"/>
        <v>0</v>
      </c>
      <c r="U39">
        <f ca="1">MIN(ROUNDDOWN((T1部件投放计算!C39/3)/S39,0),3)</f>
        <v>3</v>
      </c>
      <c r="V39">
        <f ca="1">MIN(VLOOKUP((A39*通用估算系数!$B$17*3600)/S39,[1]坦克部件养成!$V$2:$Z$31,5,TRUE),15)</f>
        <v>15</v>
      </c>
      <c r="W39">
        <f ca="1">ROUNDDOWN(MIN(T2部件投放计算!C39/3,18),0)</f>
        <v>18</v>
      </c>
      <c r="X39">
        <f t="shared" ca="1" si="2"/>
        <v>8</v>
      </c>
      <c r="Y39">
        <f ca="1">MIN(ROUNDDOWN(IF(W39=0,0,((T2部件投放计算!C39+T1部件投放计算!C39/3)/2)/W39+1),0),4)</f>
        <v>4</v>
      </c>
      <c r="Z39">
        <f ca="1">MIN(IF(X39=0,0,VLOOKUP((A39*通用估算系数!$B$17*3600)/X39,[1]坦克部件养成!$V$2:$Z$31,5,TRUE)),20)</f>
        <v>20</v>
      </c>
      <c r="AA39">
        <f ca="1">ROUNDDOWN(MIN(T3部件投放计算!C39/3,18),0)</f>
        <v>10</v>
      </c>
      <c r="AB39">
        <f t="shared" ca="1" si="3"/>
        <v>10</v>
      </c>
      <c r="AC39">
        <f ca="1">MIN(ROUNDDOWN(IF(AA39=0,0,((T3部件投放计算!C39+T2部件投放计算!C39/3)/2)/AA39+2),0),5)</f>
        <v>5</v>
      </c>
      <c r="AD39">
        <f ca="1">MIN(IF(AA39=0,0,VLOOKUP((A39*通用估算系数!$B$17*3600)/AA39,[1]坦克部件养成!$V$2:$Z$31,5,TRUE)),30)</f>
        <v>26</v>
      </c>
      <c r="AE39">
        <f ca="1">VLOOKUP("1_"&amp;V39,[1]坦克部件养成!$I:$L,4,FALSE)*T39</f>
        <v>0</v>
      </c>
      <c r="AF39">
        <f ca="1">IFERROR(VLOOKUP("2_"&amp;Z39,[1]坦克部件养成!$I:$L,4,FALSE)*X39,0)</f>
        <v>941520</v>
      </c>
      <c r="AG39">
        <f ca="1">IFERROR(VLOOKUP("3_"&amp;AD39,[1]坦克部件养成!$I:$L,4,FALSE)*AB39,0)</f>
        <v>2985900</v>
      </c>
      <c r="AH39">
        <f t="shared" ca="1" si="4"/>
        <v>103353</v>
      </c>
    </row>
    <row r="40" spans="1:34" x14ac:dyDescent="0.2">
      <c r="A40">
        <v>39</v>
      </c>
      <c r="B40">
        <f>IF(C40=-1,D40,VLOOKUP(C40,通用估算系数!$D:$E,2,FALSE))</f>
        <v>10</v>
      </c>
      <c r="C40">
        <f>IF(D40&gt;=10,MOD(A40,通用估算系数!$B$2),-1)</f>
        <v>11</v>
      </c>
      <c r="D40">
        <f>VLOOKUP(A40,[1]游戏时长规划!$H$17:$K$26,4,TRUE)</f>
        <v>10</v>
      </c>
      <c r="E40">
        <v>3</v>
      </c>
      <c r="F40">
        <v>3</v>
      </c>
      <c r="G40">
        <v>3</v>
      </c>
      <c r="H40">
        <f ca="1">INDIRECT("T"&amp;E40&amp;"碎片投放计算!C"&amp;ROW(E40))/VLOOKUP(E40,通用估算系数!$D$17:$E$20,2,FALSE)</f>
        <v>84.928257570098395</v>
      </c>
      <c r="I40">
        <f ca="1">INDIRECT("T"&amp;F40&amp;"碎片投放计算!C"&amp;ROW(F40))/VLOOKUP(F40,通用估算系数!$D$17:$E$20,2,FALSE)</f>
        <v>84.928257570098395</v>
      </c>
      <c r="J40">
        <f ca="1">INDIRECT("T"&amp;G40&amp;"碎片投放计算!C"&amp;ROW(G40))/VLOOKUP(G40,通用估算系数!$D$17:$E$20,2,FALSE)</f>
        <v>84.928257570098395</v>
      </c>
      <c r="K40">
        <f ca="1">IFERROR(IF(E40=1,VLOOKUP(H40,[1]坦克升星消耗!$H$2:$J$7,3,TRUE),IF(E40=2,VLOOKUP(H40,[1]坦克升星消耗!$H$8:$J$15,3,TRUE),IF(E40=3,VLOOKUP(H40,[1]坦克升星消耗!$H$24:$J$33,3,TRUE),0))),0)</f>
        <v>3</v>
      </c>
      <c r="L40">
        <f ca="1">IFERROR(IF(F40=1,VLOOKUP(I40,[1]坦克升星消耗!$H$2:$J$7,3,TRUE),IF(F40=2,VLOOKUP(I40,[1]坦克升星消耗!$H$8:$J$15,3,TRUE),IF(F40=3,VLOOKUP(I40,[1]坦克升星消耗!$H$24:$J$33,3,TRUE),0))),0)</f>
        <v>3</v>
      </c>
      <c r="M40">
        <f ca="1">IFERROR(IF(G40=1,VLOOKUP(J40,[1]坦克升星消耗!$H$2:$J$7,3,TRUE),IF(G40=2,VLOOKUP(J40,[1]坦克升星消耗!$H$8:$J$15,3,TRUE),IF(G40=3,VLOOKUP(J40,[1]坦克升星消耗!$H$24:$J$33,3,TRUE),0))),0)</f>
        <v>3</v>
      </c>
      <c r="N40">
        <f ca="1">IFERROR(IF(E40=1,VLOOKUP(K40,[1]坦克升星消耗!$C$2:$J$7,7,TRUE),IF(E40=2,VLOOKUP(K40,[1]坦克升星消耗!$C$8:$J$15,7,TRUE),IF(E40=3,VLOOKUP(K40,[1]坦克升星消耗!$C$24:$J$33,7,TRUE),0))),0)</f>
        <v>44650</v>
      </c>
      <c r="O40">
        <f ca="1">IFERROR(IF(F40=1,VLOOKUP(L40,[1]坦克升星消耗!$C$2:$J$7,7,TRUE),IF(F40=2,VLOOKUP(L40,[1]坦克升星消耗!$C$8:$J$15,7,TRUE),IF(F40=3,VLOOKUP(L40,[1]坦克升星消耗!$C$24:$J$33,7,TRUE),0))),0)</f>
        <v>44650</v>
      </c>
      <c r="P40">
        <f ca="1">IFERROR(IF(G40=1,VLOOKUP(M40,[1]坦克升星消耗!$C$2:$J$7,7,TRUE),IF(G40=2,VLOOKUP(M40,[1]坦克升星消耗!$C$8:$J$15,7,TRUE),IF(G40=3,VLOOKUP(M40,[1]坦克升星消耗!$C$24:$J$33,7,TRUE),0))),0)</f>
        <v>44650</v>
      </c>
      <c r="Q40">
        <f t="shared" ca="1" si="0"/>
        <v>133950</v>
      </c>
      <c r="R40">
        <f ca="1">Q40/A40+AH40-军费投放计算!D40</f>
        <v>88621.61538461539</v>
      </c>
      <c r="S40">
        <f ca="1">ROUNDDOWN(MIN(T1部件投放计算!C40/3,18),0)</f>
        <v>18</v>
      </c>
      <c r="T40">
        <f t="shared" ca="1" si="1"/>
        <v>0</v>
      </c>
      <c r="U40">
        <f ca="1">MIN(ROUNDDOWN((T1部件投放计算!C40/3)/S40,0),3)</f>
        <v>3</v>
      </c>
      <c r="V40">
        <f ca="1">MIN(VLOOKUP((A40*通用估算系数!$B$17*3600)/S40,[1]坦克部件养成!$V$2:$Z$31,5,TRUE),15)</f>
        <v>15</v>
      </c>
      <c r="W40">
        <f ca="1">ROUNDDOWN(MIN(T2部件投放计算!C40/3,18),0)</f>
        <v>18</v>
      </c>
      <c r="X40">
        <f t="shared" ca="1" si="2"/>
        <v>7</v>
      </c>
      <c r="Y40">
        <f ca="1">MIN(ROUNDDOWN(IF(W40=0,0,((T2部件投放计算!C40+T1部件投放计算!C40/3)/2)/W40+1),0),4)</f>
        <v>4</v>
      </c>
      <c r="Z40">
        <f ca="1">MIN(IF(X40=0,0,VLOOKUP((A40*通用估算系数!$B$17*3600)/X40,[1]坦克部件养成!$V$2:$Z$31,5,TRUE)),20)</f>
        <v>20</v>
      </c>
      <c r="AA40">
        <f ca="1">ROUNDDOWN(MIN(T3部件投放计算!C40/3,18),0)</f>
        <v>11</v>
      </c>
      <c r="AB40">
        <f t="shared" ca="1" si="3"/>
        <v>11</v>
      </c>
      <c r="AC40">
        <f ca="1">MIN(ROUNDDOWN(IF(AA40=0,0,((T3部件投放计算!C40+T2部件投放计算!C40/3)/2)/AA40+2),0),5)</f>
        <v>5</v>
      </c>
      <c r="AD40">
        <f ca="1">MIN(IF(AA40=0,0,VLOOKUP((A40*通用估算系数!$B$17*3600)/AA40,[1]坦克部件养成!$V$2:$Z$31,5,TRUE)),30)</f>
        <v>25</v>
      </c>
      <c r="AE40">
        <f ca="1">VLOOKUP("1_"&amp;V40,[1]坦克部件养成!$I:$L,4,FALSE)*T40</f>
        <v>0</v>
      </c>
      <c r="AF40">
        <f ca="1">IFERROR(VLOOKUP("2_"&amp;Z40,[1]坦克部件养成!$I:$L,4,FALSE)*X40,0)</f>
        <v>823830</v>
      </c>
      <c r="AG40">
        <f ca="1">IFERROR(VLOOKUP("3_"&amp;AD40,[1]坦克部件养成!$I:$L,4,FALSE)*AB40,0)</f>
        <v>2880240</v>
      </c>
      <c r="AH40">
        <f t="shared" ca="1" si="4"/>
        <v>94976</v>
      </c>
    </row>
    <row r="41" spans="1:34" x14ac:dyDescent="0.2">
      <c r="A41">
        <v>40</v>
      </c>
      <c r="B41">
        <f>IF(C41=-1,D41,VLOOKUP(C41,通用估算系数!$D:$E,2,FALSE))</f>
        <v>10</v>
      </c>
      <c r="C41">
        <f>IF(D41&gt;=10,MOD(A41,通用估算系数!$B$2),-1)</f>
        <v>12</v>
      </c>
      <c r="D41">
        <f>VLOOKUP(A41,[1]游戏时长规划!$H$17:$K$26,4,TRUE)</f>
        <v>10</v>
      </c>
      <c r="E41">
        <v>3</v>
      </c>
      <c r="F41">
        <v>3</v>
      </c>
      <c r="G41">
        <v>3</v>
      </c>
      <c r="H41">
        <f ca="1">INDIRECT("T"&amp;E41&amp;"碎片投放计算!C"&amp;ROW(E41))/VLOOKUP(E41,通用估算系数!$D$17:$E$20,2,FALSE)</f>
        <v>89.487891228790616</v>
      </c>
      <c r="I41">
        <f ca="1">INDIRECT("T"&amp;F41&amp;"碎片投放计算!C"&amp;ROW(F41))/VLOOKUP(F41,通用估算系数!$D$17:$E$20,2,FALSE)</f>
        <v>89.487891228790616</v>
      </c>
      <c r="J41">
        <f ca="1">INDIRECT("T"&amp;G41&amp;"碎片投放计算!C"&amp;ROW(G41))/VLOOKUP(G41,通用估算系数!$D$17:$E$20,2,FALSE)</f>
        <v>89.487891228790616</v>
      </c>
      <c r="K41">
        <f ca="1">IFERROR(IF(E41=1,VLOOKUP(H41,[1]坦克升星消耗!$H$2:$J$7,3,TRUE),IF(E41=2,VLOOKUP(H41,[1]坦克升星消耗!$H$8:$J$15,3,TRUE),IF(E41=3,VLOOKUP(H41,[1]坦克升星消耗!$H$24:$J$33,3,TRUE),0))),0)</f>
        <v>3</v>
      </c>
      <c r="L41">
        <f ca="1">IFERROR(IF(F41=1,VLOOKUP(I41,[1]坦克升星消耗!$H$2:$J$7,3,TRUE),IF(F41=2,VLOOKUP(I41,[1]坦克升星消耗!$H$8:$J$15,3,TRUE),IF(F41=3,VLOOKUP(I41,[1]坦克升星消耗!$H$24:$J$33,3,TRUE),0))),0)</f>
        <v>3</v>
      </c>
      <c r="M41">
        <f ca="1">IFERROR(IF(G41=1,VLOOKUP(J41,[1]坦克升星消耗!$H$2:$J$7,3,TRUE),IF(G41=2,VLOOKUP(J41,[1]坦克升星消耗!$H$8:$J$15,3,TRUE),IF(G41=3,VLOOKUP(J41,[1]坦克升星消耗!$H$24:$J$33,3,TRUE),0))),0)</f>
        <v>3</v>
      </c>
      <c r="N41">
        <f ca="1">IFERROR(IF(E41=1,VLOOKUP(K41,[1]坦克升星消耗!$C$2:$J$7,7,TRUE),IF(E41=2,VLOOKUP(K41,[1]坦克升星消耗!$C$8:$J$15,7,TRUE),IF(E41=3,VLOOKUP(K41,[1]坦克升星消耗!$C$24:$J$33,7,TRUE),0))),0)</f>
        <v>44650</v>
      </c>
      <c r="O41">
        <f ca="1">IFERROR(IF(F41=1,VLOOKUP(L41,[1]坦克升星消耗!$C$2:$J$7,7,TRUE),IF(F41=2,VLOOKUP(L41,[1]坦克升星消耗!$C$8:$J$15,7,TRUE),IF(F41=3,VLOOKUP(L41,[1]坦克升星消耗!$C$24:$J$33,7,TRUE),0))),0)</f>
        <v>44650</v>
      </c>
      <c r="P41">
        <f ca="1">IFERROR(IF(G41=1,VLOOKUP(M41,[1]坦克升星消耗!$C$2:$J$7,7,TRUE),IF(G41=2,VLOOKUP(M41,[1]坦克升星消耗!$C$8:$J$15,7,TRUE),IF(G41=3,VLOOKUP(M41,[1]坦克升星消耗!$C$24:$J$33,7,TRUE),0))),0)</f>
        <v>44650</v>
      </c>
      <c r="Q41">
        <f t="shared" ca="1" si="0"/>
        <v>133950</v>
      </c>
      <c r="R41">
        <f ca="1">Q41/A41+AH41-军费投放计算!D41</f>
        <v>90116.75</v>
      </c>
      <c r="S41">
        <f ca="1">ROUNDDOWN(MIN(T1部件投放计算!C41/3,18),0)</f>
        <v>18</v>
      </c>
      <c r="T41">
        <f t="shared" ca="1" si="1"/>
        <v>0</v>
      </c>
      <c r="U41">
        <f ca="1">MIN(ROUNDDOWN((T1部件投放计算!C41/3)/S41,0),3)</f>
        <v>3</v>
      </c>
      <c r="V41">
        <f ca="1">MIN(VLOOKUP((A41*通用估算系数!$B$17*3600)/S41,[1]坦克部件养成!$V$2:$Z$31,5,TRUE),15)</f>
        <v>15</v>
      </c>
      <c r="W41">
        <f ca="1">ROUNDDOWN(MIN(T2部件投放计算!C41/3,18),0)</f>
        <v>18</v>
      </c>
      <c r="X41">
        <f t="shared" ca="1" si="2"/>
        <v>7</v>
      </c>
      <c r="Y41">
        <f ca="1">MIN(ROUNDDOWN(IF(W41=0,0,((T2部件投放计算!C41+T1部件投放计算!C41/3)/2)/W41+1),0),4)</f>
        <v>4</v>
      </c>
      <c r="Z41">
        <f ca="1">MIN(IF(X41=0,0,VLOOKUP((A41*通用估算系数!$B$17*3600)/X41,[1]坦克部件养成!$V$2:$Z$31,5,TRUE)),20)</f>
        <v>20</v>
      </c>
      <c r="AA41">
        <f ca="1">ROUNDDOWN(MIN(T3部件投放计算!C41/3,18),0)</f>
        <v>11</v>
      </c>
      <c r="AB41">
        <f t="shared" ca="1" si="3"/>
        <v>11</v>
      </c>
      <c r="AC41">
        <f ca="1">MIN(ROUNDDOWN(IF(AA41=0,0,((T3部件投放计算!C41+T2部件投放计算!C41/3)/2)/AA41+2),0),5)</f>
        <v>5</v>
      </c>
      <c r="AD41">
        <f ca="1">MIN(IF(AA41=0,0,VLOOKUP((A41*通用估算系数!$B$17*3600)/AA41,[1]坦克部件养成!$V$2:$Z$31,5,TRUE)),30)</f>
        <v>25</v>
      </c>
      <c r="AE41">
        <f ca="1">VLOOKUP("1_"&amp;V41,[1]坦克部件养成!$I:$L,4,FALSE)*T41</f>
        <v>0</v>
      </c>
      <c r="AF41">
        <f ca="1">IFERROR(VLOOKUP("2_"&amp;Z41,[1]坦克部件养成!$I:$L,4,FALSE)*X41,0)</f>
        <v>823830</v>
      </c>
      <c r="AG41">
        <f ca="1">IFERROR(VLOOKUP("3_"&amp;AD41,[1]坦克部件养成!$I:$L,4,FALSE)*AB41,0)</f>
        <v>2880240</v>
      </c>
      <c r="AH41">
        <f t="shared" ca="1" si="4"/>
        <v>92601</v>
      </c>
    </row>
    <row r="42" spans="1:34" x14ac:dyDescent="0.2">
      <c r="A42">
        <v>41</v>
      </c>
      <c r="B42">
        <f>IF(C42=-1,D42,VLOOKUP(C42,通用估算系数!$D:$E,2,FALSE))</f>
        <v>10</v>
      </c>
      <c r="C42">
        <f>IF(D42&gt;=10,MOD(A42,通用估算系数!$B$2),-1)</f>
        <v>13</v>
      </c>
      <c r="D42">
        <f>VLOOKUP(A42,[1]游戏时长规划!$H$17:$K$26,4,TRUE)</f>
        <v>10</v>
      </c>
      <c r="E42">
        <v>3</v>
      </c>
      <c r="F42">
        <v>3</v>
      </c>
      <c r="G42">
        <v>3</v>
      </c>
      <c r="H42">
        <f ca="1">INDIRECT("T"&amp;E42&amp;"碎片投放计算!C"&amp;ROW(E42))/VLOOKUP(E42,通用估算系数!$D$17:$E$20,2,FALSE)</f>
        <v>93.940914331635057</v>
      </c>
      <c r="I42">
        <f ca="1">INDIRECT("T"&amp;F42&amp;"碎片投放计算!C"&amp;ROW(F42))/VLOOKUP(F42,通用估算系数!$D$17:$E$20,2,FALSE)</f>
        <v>93.940914331635057</v>
      </c>
      <c r="J42">
        <f ca="1">INDIRECT("T"&amp;G42&amp;"碎片投放计算!C"&amp;ROW(G42))/VLOOKUP(G42,通用估算系数!$D$17:$E$20,2,FALSE)</f>
        <v>93.940914331635057</v>
      </c>
      <c r="K42">
        <f ca="1">IFERROR(IF(E42=1,VLOOKUP(H42,[1]坦克升星消耗!$H$2:$J$7,3,TRUE),IF(E42=2,VLOOKUP(H42,[1]坦克升星消耗!$H$8:$J$15,3,TRUE),IF(E42=3,VLOOKUP(H42,[1]坦克升星消耗!$H$24:$J$33,3,TRUE),0))),0)</f>
        <v>4</v>
      </c>
      <c r="L42">
        <f ca="1">IFERROR(IF(F42=1,VLOOKUP(I42,[1]坦克升星消耗!$H$2:$J$7,3,TRUE),IF(F42=2,VLOOKUP(I42,[1]坦克升星消耗!$H$8:$J$15,3,TRUE),IF(F42=3,VLOOKUP(I42,[1]坦克升星消耗!$H$24:$J$33,3,TRUE),0))),0)</f>
        <v>4</v>
      </c>
      <c r="M42">
        <f ca="1">IFERROR(IF(G42=1,VLOOKUP(J42,[1]坦克升星消耗!$H$2:$J$7,3,TRUE),IF(G42=2,VLOOKUP(J42,[1]坦克升星消耗!$H$8:$J$15,3,TRUE),IF(G42=3,VLOOKUP(J42,[1]坦克升星消耗!$H$24:$J$33,3,TRUE),0))),0)</f>
        <v>4</v>
      </c>
      <c r="N42">
        <f ca="1">IFERROR(IF(E42=1,VLOOKUP(K42,[1]坦克升星消耗!$C$2:$J$7,7,TRUE),IF(E42=2,VLOOKUP(K42,[1]坦克升星消耗!$C$8:$J$15,7,TRUE),IF(E42=3,VLOOKUP(K42,[1]坦克升星消耗!$C$24:$J$33,7,TRUE),0))),0)</f>
        <v>74550</v>
      </c>
      <c r="O42">
        <f ca="1">IFERROR(IF(F42=1,VLOOKUP(L42,[1]坦克升星消耗!$C$2:$J$7,7,TRUE),IF(F42=2,VLOOKUP(L42,[1]坦克升星消耗!$C$8:$J$15,7,TRUE),IF(F42=3,VLOOKUP(L42,[1]坦克升星消耗!$C$24:$J$33,7,TRUE),0))),0)</f>
        <v>74550</v>
      </c>
      <c r="P42">
        <f ca="1">IFERROR(IF(G42=1,VLOOKUP(M42,[1]坦克升星消耗!$C$2:$J$7,7,TRUE),IF(G42=2,VLOOKUP(M42,[1]坦克升星消耗!$C$8:$J$15,7,TRUE),IF(G42=3,VLOOKUP(M42,[1]坦克升星消耗!$C$24:$J$33,7,TRUE),0))),0)</f>
        <v>74550</v>
      </c>
      <c r="Q42">
        <f t="shared" ca="1" si="0"/>
        <v>223650</v>
      </c>
      <c r="R42">
        <f ca="1">Q42/A42+AH42-军费投放计算!D42</f>
        <v>94520.878048780491</v>
      </c>
      <c r="S42">
        <f ca="1">ROUNDDOWN(MIN(T1部件投放计算!C42/3,18),0)</f>
        <v>18</v>
      </c>
      <c r="T42">
        <f t="shared" ca="1" si="1"/>
        <v>0</v>
      </c>
      <c r="U42">
        <f ca="1">MIN(ROUNDDOWN((T1部件投放计算!C42/3)/S42,0),3)</f>
        <v>3</v>
      </c>
      <c r="V42">
        <f ca="1">MIN(VLOOKUP((A42*通用估算系数!$B$17*3600)/S42,[1]坦克部件养成!$V$2:$Z$31,5,TRUE),15)</f>
        <v>15</v>
      </c>
      <c r="W42">
        <f ca="1">ROUNDDOWN(MIN(T2部件投放计算!C42/3,18),0)</f>
        <v>18</v>
      </c>
      <c r="X42">
        <f t="shared" ca="1" si="2"/>
        <v>6</v>
      </c>
      <c r="Y42">
        <f ca="1">MIN(ROUNDDOWN(IF(W42=0,0,((T2部件投放计算!C42+T1部件投放计算!C42/3)/2)/W42+1),0),4)</f>
        <v>4</v>
      </c>
      <c r="Z42">
        <f ca="1">MIN(IF(X42=0,0,VLOOKUP((A42*通用估算系数!$B$17*3600)/X42,[1]坦克部件养成!$V$2:$Z$31,5,TRUE)),20)</f>
        <v>20</v>
      </c>
      <c r="AA42">
        <f ca="1">ROUNDDOWN(MIN(T3部件投放计算!C42/3,18),0)</f>
        <v>12</v>
      </c>
      <c r="AB42">
        <f t="shared" ca="1" si="3"/>
        <v>12</v>
      </c>
      <c r="AC42">
        <f ca="1">MIN(ROUNDDOWN(IF(AA42=0,0,((T3部件投放计算!C42+T2部件投放计算!C42/3)/2)/AA42+2),0),5)</f>
        <v>5</v>
      </c>
      <c r="AD42">
        <f ca="1">MIN(IF(AA42=0,0,VLOOKUP((A42*通用估算系数!$B$17*3600)/AA42,[1]坦克部件养成!$V$2:$Z$31,5,TRUE)),30)</f>
        <v>25</v>
      </c>
      <c r="AE42">
        <f ca="1">VLOOKUP("1_"&amp;V42,[1]坦克部件养成!$I:$L,4,FALSE)*T42</f>
        <v>0</v>
      </c>
      <c r="AF42">
        <f ca="1">IFERROR(VLOOKUP("2_"&amp;Z42,[1]坦克部件养成!$I:$L,4,FALSE)*X42,0)</f>
        <v>706140</v>
      </c>
      <c r="AG42">
        <f ca="1">IFERROR(VLOOKUP("3_"&amp;AD42,[1]坦克部件养成!$I:$L,4,FALSE)*AB42,0)</f>
        <v>3142080</v>
      </c>
      <c r="AH42">
        <f t="shared" ca="1" si="4"/>
        <v>93859</v>
      </c>
    </row>
    <row r="43" spans="1:34" x14ac:dyDescent="0.2">
      <c r="A43">
        <v>42</v>
      </c>
      <c r="B43">
        <f>IF(C43=-1,D43,VLOOKUP(C43,通用估算系数!$D:$E,2,FALSE))</f>
        <v>8</v>
      </c>
      <c r="C43">
        <f>IF(D43&gt;=10,MOD(A43,通用估算系数!$B$2),-1)</f>
        <v>0</v>
      </c>
      <c r="D43">
        <f>VLOOKUP(A43,[1]游戏时长规划!$H$17:$K$26,4,TRUE)</f>
        <v>10</v>
      </c>
      <c r="E43">
        <v>3</v>
      </c>
      <c r="F43">
        <v>3</v>
      </c>
      <c r="G43">
        <v>3</v>
      </c>
      <c r="H43">
        <f ca="1">INDIRECT("T"&amp;E43&amp;"碎片投放计算!C"&amp;ROW(E43))/VLOOKUP(E43,通用估算系数!$D$17:$E$20,2,FALSE)</f>
        <v>98.456340971132306</v>
      </c>
      <c r="I43">
        <f ca="1">INDIRECT("T"&amp;F43&amp;"碎片投放计算!C"&amp;ROW(F43))/VLOOKUP(F43,通用估算系数!$D$17:$E$20,2,FALSE)</f>
        <v>98.456340971132306</v>
      </c>
      <c r="J43">
        <f ca="1">INDIRECT("T"&amp;G43&amp;"碎片投放计算!C"&amp;ROW(G43))/VLOOKUP(G43,通用估算系数!$D$17:$E$20,2,FALSE)</f>
        <v>98.456340971132306</v>
      </c>
      <c r="K43">
        <f ca="1">IFERROR(IF(E43=1,VLOOKUP(H43,[1]坦克升星消耗!$H$2:$J$7,3,TRUE),IF(E43=2,VLOOKUP(H43,[1]坦克升星消耗!$H$8:$J$15,3,TRUE),IF(E43=3,VLOOKUP(H43,[1]坦克升星消耗!$H$24:$J$33,3,TRUE),0))),0)</f>
        <v>4</v>
      </c>
      <c r="L43">
        <f ca="1">IFERROR(IF(F43=1,VLOOKUP(I43,[1]坦克升星消耗!$H$2:$J$7,3,TRUE),IF(F43=2,VLOOKUP(I43,[1]坦克升星消耗!$H$8:$J$15,3,TRUE),IF(F43=3,VLOOKUP(I43,[1]坦克升星消耗!$H$24:$J$33,3,TRUE),0))),0)</f>
        <v>4</v>
      </c>
      <c r="M43">
        <f ca="1">IFERROR(IF(G43=1,VLOOKUP(J43,[1]坦克升星消耗!$H$2:$J$7,3,TRUE),IF(G43=2,VLOOKUP(J43,[1]坦克升星消耗!$H$8:$J$15,3,TRUE),IF(G43=3,VLOOKUP(J43,[1]坦克升星消耗!$H$24:$J$33,3,TRUE),0))),0)</f>
        <v>4</v>
      </c>
      <c r="N43">
        <f ca="1">IFERROR(IF(E43=1,VLOOKUP(K43,[1]坦克升星消耗!$C$2:$J$7,7,TRUE),IF(E43=2,VLOOKUP(K43,[1]坦克升星消耗!$C$8:$J$15,7,TRUE),IF(E43=3,VLOOKUP(K43,[1]坦克升星消耗!$C$24:$J$33,7,TRUE),0))),0)</f>
        <v>74550</v>
      </c>
      <c r="O43">
        <f ca="1">IFERROR(IF(F43=1,VLOOKUP(L43,[1]坦克升星消耗!$C$2:$J$7,7,TRUE),IF(F43=2,VLOOKUP(L43,[1]坦克升星消耗!$C$8:$J$15,7,TRUE),IF(F43=3,VLOOKUP(L43,[1]坦克升星消耗!$C$24:$J$33,7,TRUE),0))),0)</f>
        <v>74550</v>
      </c>
      <c r="P43">
        <f ca="1">IFERROR(IF(G43=1,VLOOKUP(M43,[1]坦克升星消耗!$C$2:$J$7,7,TRUE),IF(G43=2,VLOOKUP(M43,[1]坦克升星消耗!$C$8:$J$15,7,TRUE),IF(G43=3,VLOOKUP(M43,[1]坦克升星消耗!$C$24:$J$33,7,TRUE),0))),0)</f>
        <v>74550</v>
      </c>
      <c r="Q43">
        <f t="shared" ca="1" si="0"/>
        <v>223650</v>
      </c>
      <c r="R43">
        <f ca="1">Q43/A43+AH43-军费投放计算!D43</f>
        <v>96119</v>
      </c>
      <c r="S43">
        <f ca="1">ROUNDDOWN(MIN(T1部件投放计算!C43/3,18),0)</f>
        <v>18</v>
      </c>
      <c r="T43">
        <f t="shared" ca="1" si="1"/>
        <v>0</v>
      </c>
      <c r="U43">
        <f ca="1">MIN(ROUNDDOWN((T1部件投放计算!C43/3)/S43,0),3)</f>
        <v>3</v>
      </c>
      <c r="V43">
        <f ca="1">MIN(VLOOKUP((A43*通用估算系数!$B$17*3600)/S43,[1]坦克部件养成!$V$2:$Z$31,5,TRUE),15)</f>
        <v>15</v>
      </c>
      <c r="W43">
        <f ca="1">ROUNDDOWN(MIN(T2部件投放计算!C43/3,18),0)</f>
        <v>18</v>
      </c>
      <c r="X43">
        <f t="shared" ca="1" si="2"/>
        <v>5</v>
      </c>
      <c r="Y43">
        <f ca="1">MIN(ROUNDDOWN(IF(W43=0,0,((T2部件投放计算!C43+T1部件投放计算!C43/3)/2)/W43+1),0),4)</f>
        <v>4</v>
      </c>
      <c r="Z43">
        <f ca="1">MIN(IF(X43=0,0,VLOOKUP((A43*通用估算系数!$B$17*3600)/X43,[1]坦克部件养成!$V$2:$Z$31,5,TRUE)),20)</f>
        <v>20</v>
      </c>
      <c r="AA43">
        <f ca="1">ROUNDDOWN(MIN(T3部件投放计算!C43/3,18),0)</f>
        <v>13</v>
      </c>
      <c r="AB43">
        <f t="shared" ca="1" si="3"/>
        <v>13</v>
      </c>
      <c r="AC43">
        <f ca="1">MIN(ROUNDDOWN(IF(AA43=0,0,((T3部件投放计算!C43+T2部件投放计算!C43/3)/2)/AA43+2),0),5)</f>
        <v>5</v>
      </c>
      <c r="AD43">
        <f ca="1">MIN(IF(AA43=0,0,VLOOKUP((A43*通用估算系数!$B$17*3600)/AA43,[1]坦克部件养成!$V$2:$Z$31,5,TRUE)),30)</f>
        <v>25</v>
      </c>
      <c r="AE43">
        <f ca="1">VLOOKUP("1_"&amp;V43,[1]坦克部件养成!$I:$L,4,FALSE)*T43</f>
        <v>0</v>
      </c>
      <c r="AF43">
        <f ca="1">IFERROR(VLOOKUP("2_"&amp;Z43,[1]坦克部件养成!$I:$L,4,FALSE)*X43,0)</f>
        <v>588450</v>
      </c>
      <c r="AG43">
        <f ca="1">IFERROR(VLOOKUP("3_"&amp;AD43,[1]坦克部件养成!$I:$L,4,FALSE)*AB43,0)</f>
        <v>3403920</v>
      </c>
      <c r="AH43">
        <f t="shared" ca="1" si="4"/>
        <v>95056</v>
      </c>
    </row>
    <row r="44" spans="1:34" x14ac:dyDescent="0.2">
      <c r="A44">
        <v>43</v>
      </c>
      <c r="B44">
        <f>IF(C44=-1,D44,VLOOKUP(C44,通用估算系数!$D:$E,2,FALSE))</f>
        <v>8</v>
      </c>
      <c r="C44">
        <f>IF(D44&gt;=10,MOD(A44,通用估算系数!$B$2),-1)</f>
        <v>1</v>
      </c>
      <c r="D44">
        <f>VLOOKUP(A44,[1]游戏时长规划!$H$17:$K$26,4,TRUE)</f>
        <v>10</v>
      </c>
      <c r="E44">
        <v>3</v>
      </c>
      <c r="F44">
        <v>3</v>
      </c>
      <c r="G44">
        <v>3</v>
      </c>
      <c r="H44">
        <f ca="1">INDIRECT("T"&amp;E44&amp;"碎片投放计算!C"&amp;ROW(E44))/VLOOKUP(E44,通用估算系数!$D$17:$E$20,2,FALSE)</f>
        <v>102.33880262506209</v>
      </c>
      <c r="I44">
        <f ca="1">INDIRECT("T"&amp;F44&amp;"碎片投放计算!C"&amp;ROW(F44))/VLOOKUP(F44,通用估算系数!$D$17:$E$20,2,FALSE)</f>
        <v>102.33880262506209</v>
      </c>
      <c r="J44">
        <f ca="1">INDIRECT("T"&amp;G44&amp;"碎片投放计算!C"&amp;ROW(G44))/VLOOKUP(G44,通用估算系数!$D$17:$E$20,2,FALSE)</f>
        <v>102.33880262506209</v>
      </c>
      <c r="K44">
        <f ca="1">IFERROR(IF(E44=1,VLOOKUP(H44,[1]坦克升星消耗!$H$2:$J$7,3,TRUE),IF(E44=2,VLOOKUP(H44,[1]坦克升星消耗!$H$8:$J$15,3,TRUE),IF(E44=3,VLOOKUP(H44,[1]坦克升星消耗!$H$24:$J$33,3,TRUE),0))),0)</f>
        <v>4</v>
      </c>
      <c r="L44">
        <f ca="1">IFERROR(IF(F44=1,VLOOKUP(I44,[1]坦克升星消耗!$H$2:$J$7,3,TRUE),IF(F44=2,VLOOKUP(I44,[1]坦克升星消耗!$H$8:$J$15,3,TRUE),IF(F44=3,VLOOKUP(I44,[1]坦克升星消耗!$H$24:$J$33,3,TRUE),0))),0)</f>
        <v>4</v>
      </c>
      <c r="M44">
        <f ca="1">IFERROR(IF(G44=1,VLOOKUP(J44,[1]坦克升星消耗!$H$2:$J$7,3,TRUE),IF(G44=2,VLOOKUP(J44,[1]坦克升星消耗!$H$8:$J$15,3,TRUE),IF(G44=3,VLOOKUP(J44,[1]坦克升星消耗!$H$24:$J$33,3,TRUE),0))),0)</f>
        <v>4</v>
      </c>
      <c r="N44">
        <f ca="1">IFERROR(IF(E44=1,VLOOKUP(K44,[1]坦克升星消耗!$C$2:$J$7,7,TRUE),IF(E44=2,VLOOKUP(K44,[1]坦克升星消耗!$C$8:$J$15,7,TRUE),IF(E44=3,VLOOKUP(K44,[1]坦克升星消耗!$C$24:$J$33,7,TRUE),0))),0)</f>
        <v>74550</v>
      </c>
      <c r="O44">
        <f ca="1">IFERROR(IF(F44=1,VLOOKUP(L44,[1]坦克升星消耗!$C$2:$J$7,7,TRUE),IF(F44=2,VLOOKUP(L44,[1]坦克升星消耗!$C$8:$J$15,7,TRUE),IF(F44=3,VLOOKUP(L44,[1]坦克升星消耗!$C$24:$J$33,7,TRUE),0))),0)</f>
        <v>74550</v>
      </c>
      <c r="P44">
        <f ca="1">IFERROR(IF(G44=1,VLOOKUP(M44,[1]坦克升星消耗!$C$2:$J$7,7,TRUE),IF(G44=2,VLOOKUP(M44,[1]坦克升星消耗!$C$8:$J$15,7,TRUE),IF(G44=3,VLOOKUP(M44,[1]坦克升星消耗!$C$24:$J$33,7,TRUE),0))),0)</f>
        <v>74550</v>
      </c>
      <c r="Q44">
        <f t="shared" ca="1" si="0"/>
        <v>223650</v>
      </c>
      <c r="R44">
        <f ca="1">Q44/A44+AH44-军费投放计算!D44</f>
        <v>93782.162790697679</v>
      </c>
      <c r="S44">
        <f ca="1">ROUNDDOWN(MIN(T1部件投放计算!C44/3,18),0)</f>
        <v>18</v>
      </c>
      <c r="T44">
        <f t="shared" ca="1" si="1"/>
        <v>0</v>
      </c>
      <c r="U44">
        <f ca="1">MIN(ROUNDDOWN((T1部件投放计算!C44/3)/S44,0),3)</f>
        <v>3</v>
      </c>
      <c r="V44">
        <f ca="1">MIN(VLOOKUP((A44*通用估算系数!$B$17*3600)/S44,[1]坦克部件养成!$V$2:$Z$31,5,TRUE),15)</f>
        <v>15</v>
      </c>
      <c r="W44">
        <f ca="1">ROUNDDOWN(MIN(T2部件投放计算!C44/3,18),0)</f>
        <v>18</v>
      </c>
      <c r="X44">
        <f t="shared" ca="1" si="2"/>
        <v>5</v>
      </c>
      <c r="Y44">
        <f ca="1">MIN(ROUNDDOWN(IF(W44=0,0,((T2部件投放计算!C44+T1部件投放计算!C44/3)/2)/W44+1),0),4)</f>
        <v>4</v>
      </c>
      <c r="Z44">
        <f ca="1">MIN(IF(X44=0,0,VLOOKUP((A44*通用估算系数!$B$17*3600)/X44,[1]坦克部件养成!$V$2:$Z$31,5,TRUE)),20)</f>
        <v>20</v>
      </c>
      <c r="AA44">
        <f ca="1">ROUNDDOWN(MIN(T3部件投放计算!C44/3,18),0)</f>
        <v>13</v>
      </c>
      <c r="AB44">
        <f t="shared" ca="1" si="3"/>
        <v>13</v>
      </c>
      <c r="AC44">
        <f ca="1">MIN(ROUNDDOWN(IF(AA44=0,0,((T3部件投放计算!C44+T2部件投放计算!C44/3)/2)/AA44+2),0),5)</f>
        <v>5</v>
      </c>
      <c r="AD44">
        <f ca="1">MIN(IF(AA44=0,0,VLOOKUP((A44*通用估算系数!$B$17*3600)/AA44,[1]坦克部件养成!$V$2:$Z$31,5,TRUE)),30)</f>
        <v>25</v>
      </c>
      <c r="AE44">
        <f ca="1">VLOOKUP("1_"&amp;V44,[1]坦克部件养成!$I:$L,4,FALSE)*T44</f>
        <v>0</v>
      </c>
      <c r="AF44">
        <f ca="1">IFERROR(VLOOKUP("2_"&amp;Z44,[1]坦克部件养成!$I:$L,4,FALSE)*X44,0)</f>
        <v>588450</v>
      </c>
      <c r="AG44">
        <f ca="1">IFERROR(VLOOKUP("3_"&amp;AD44,[1]坦克部件养成!$I:$L,4,FALSE)*AB44,0)</f>
        <v>3403920</v>
      </c>
      <c r="AH44">
        <f t="shared" ca="1" si="4"/>
        <v>92845</v>
      </c>
    </row>
    <row r="45" spans="1:34" x14ac:dyDescent="0.2">
      <c r="A45">
        <v>44</v>
      </c>
      <c r="B45">
        <f>IF(C45=-1,D45,VLOOKUP(C45,通用估算系数!$D:$E,2,FALSE))</f>
        <v>8</v>
      </c>
      <c r="C45">
        <f>IF(D45&gt;=10,MOD(A45,通用估算系数!$B$2),-1)</f>
        <v>2</v>
      </c>
      <c r="D45">
        <f>VLOOKUP(A45,[1]游戏时长规划!$H$17:$K$26,4,TRUE)</f>
        <v>10</v>
      </c>
      <c r="E45">
        <v>3</v>
      </c>
      <c r="F45">
        <v>3</v>
      </c>
      <c r="G45">
        <v>3</v>
      </c>
      <c r="H45">
        <f ca="1">INDIRECT("T"&amp;E45&amp;"碎片投放计算!C"&amp;ROW(E45))/VLOOKUP(E45,通用估算系数!$D$17:$E$20,2,FALSE)</f>
        <v>106.31960081745338</v>
      </c>
      <c r="I45">
        <f ca="1">INDIRECT("T"&amp;F45&amp;"碎片投放计算!C"&amp;ROW(F45))/VLOOKUP(F45,通用估算系数!$D$17:$E$20,2,FALSE)</f>
        <v>106.31960081745338</v>
      </c>
      <c r="J45">
        <f ca="1">INDIRECT("T"&amp;G45&amp;"碎片投放计算!C"&amp;ROW(G45))/VLOOKUP(G45,通用估算系数!$D$17:$E$20,2,FALSE)</f>
        <v>106.31960081745338</v>
      </c>
      <c r="K45">
        <f ca="1">IFERROR(IF(E45=1,VLOOKUP(H45,[1]坦克升星消耗!$H$2:$J$7,3,TRUE),IF(E45=2,VLOOKUP(H45,[1]坦克升星消耗!$H$8:$J$15,3,TRUE),IF(E45=3,VLOOKUP(H45,[1]坦克升星消耗!$H$24:$J$33,3,TRUE),0))),0)</f>
        <v>4</v>
      </c>
      <c r="L45">
        <f ca="1">IFERROR(IF(F45=1,VLOOKUP(I45,[1]坦克升星消耗!$H$2:$J$7,3,TRUE),IF(F45=2,VLOOKUP(I45,[1]坦克升星消耗!$H$8:$J$15,3,TRUE),IF(F45=3,VLOOKUP(I45,[1]坦克升星消耗!$H$24:$J$33,3,TRUE),0))),0)</f>
        <v>4</v>
      </c>
      <c r="M45">
        <f ca="1">IFERROR(IF(G45=1,VLOOKUP(J45,[1]坦克升星消耗!$H$2:$J$7,3,TRUE),IF(G45=2,VLOOKUP(J45,[1]坦克升星消耗!$H$8:$J$15,3,TRUE),IF(G45=3,VLOOKUP(J45,[1]坦克升星消耗!$H$24:$J$33,3,TRUE),0))),0)</f>
        <v>4</v>
      </c>
      <c r="N45">
        <f ca="1">IFERROR(IF(E45=1,VLOOKUP(K45,[1]坦克升星消耗!$C$2:$J$7,7,TRUE),IF(E45=2,VLOOKUP(K45,[1]坦克升星消耗!$C$8:$J$15,7,TRUE),IF(E45=3,VLOOKUP(K45,[1]坦克升星消耗!$C$24:$J$33,7,TRUE),0))),0)</f>
        <v>74550</v>
      </c>
      <c r="O45">
        <f ca="1">IFERROR(IF(F45=1,VLOOKUP(L45,[1]坦克升星消耗!$C$2:$J$7,7,TRUE),IF(F45=2,VLOOKUP(L45,[1]坦克升星消耗!$C$8:$J$15,7,TRUE),IF(F45=3,VLOOKUP(L45,[1]坦克升星消耗!$C$24:$J$33,7,TRUE),0))),0)</f>
        <v>74550</v>
      </c>
      <c r="P45">
        <f ca="1">IFERROR(IF(G45=1,VLOOKUP(M45,[1]坦克升星消耗!$C$2:$J$7,7,TRUE),IF(G45=2,VLOOKUP(M45,[1]坦克升星消耗!$C$8:$J$15,7,TRUE),IF(G45=3,VLOOKUP(M45,[1]坦克升星消耗!$C$24:$J$33,7,TRUE),0))),0)</f>
        <v>74550</v>
      </c>
      <c r="Q45">
        <f t="shared" ca="1" si="0"/>
        <v>223650</v>
      </c>
      <c r="R45">
        <f ca="1">Q45/A45+AH45-军费投放计算!D45</f>
        <v>94785.954545454544</v>
      </c>
      <c r="S45">
        <f ca="1">ROUNDDOWN(MIN(T1部件投放计算!C45/3,18),0)</f>
        <v>18</v>
      </c>
      <c r="T45">
        <f t="shared" ca="1" si="1"/>
        <v>0</v>
      </c>
      <c r="U45">
        <f ca="1">MIN(ROUNDDOWN((T1部件投放计算!C45/3)/S45,0),3)</f>
        <v>3</v>
      </c>
      <c r="V45">
        <f ca="1">MIN(VLOOKUP((A45*通用估算系数!$B$17*3600)/S45,[1]坦克部件养成!$V$2:$Z$31,5,TRUE),15)</f>
        <v>15</v>
      </c>
      <c r="W45">
        <f ca="1">ROUNDDOWN(MIN(T2部件投放计算!C45/3,18),0)</f>
        <v>18</v>
      </c>
      <c r="X45">
        <f t="shared" ca="1" si="2"/>
        <v>4</v>
      </c>
      <c r="Y45">
        <f ca="1">MIN(ROUNDDOWN(IF(W45=0,0,((T2部件投放计算!C45+T1部件投放计算!C45/3)/2)/W45+1),0),4)</f>
        <v>4</v>
      </c>
      <c r="Z45">
        <f ca="1">MIN(IF(X45=0,0,VLOOKUP((A45*通用估算系数!$B$17*3600)/X45,[1]坦克部件养成!$V$2:$Z$31,5,TRUE)),20)</f>
        <v>20</v>
      </c>
      <c r="AA45">
        <f ca="1">ROUNDDOWN(MIN(T3部件投放计算!C45/3,18),0)</f>
        <v>14</v>
      </c>
      <c r="AB45">
        <f t="shared" ca="1" si="3"/>
        <v>14</v>
      </c>
      <c r="AC45">
        <f ca="1">MIN(ROUNDDOWN(IF(AA45=0,0,((T3部件投放计算!C45+T2部件投放计算!C45/3)/2)/AA45+2),0),5)</f>
        <v>5</v>
      </c>
      <c r="AD45">
        <f ca="1">MIN(IF(AA45=0,0,VLOOKUP((A45*通用估算系数!$B$17*3600)/AA45,[1]坦克部件养成!$V$2:$Z$31,5,TRUE)),30)</f>
        <v>25</v>
      </c>
      <c r="AE45">
        <f ca="1">VLOOKUP("1_"&amp;V45,[1]坦克部件养成!$I:$L,4,FALSE)*T45</f>
        <v>0</v>
      </c>
      <c r="AF45">
        <f ca="1">IFERROR(VLOOKUP("2_"&amp;Z45,[1]坦克部件养成!$I:$L,4,FALSE)*X45,0)</f>
        <v>470760</v>
      </c>
      <c r="AG45">
        <f ca="1">IFERROR(VLOOKUP("3_"&amp;AD45,[1]坦克部件养成!$I:$L,4,FALSE)*AB45,0)</f>
        <v>3665760</v>
      </c>
      <c r="AH45">
        <f t="shared" ca="1" si="4"/>
        <v>94011</v>
      </c>
    </row>
    <row r="46" spans="1:34" x14ac:dyDescent="0.2">
      <c r="A46">
        <v>45</v>
      </c>
      <c r="B46">
        <f>IF(C46=-1,D46,VLOOKUP(C46,通用估算系数!$D:$E,2,FALSE))</f>
        <v>9</v>
      </c>
      <c r="C46">
        <f>IF(D46&gt;=10,MOD(A46,通用估算系数!$B$2),-1)</f>
        <v>3</v>
      </c>
      <c r="D46">
        <f>VLOOKUP(A46,[1]游戏时长规划!$H$17:$K$26,4,TRUE)</f>
        <v>10</v>
      </c>
      <c r="E46">
        <v>3</v>
      </c>
      <c r="F46">
        <v>3</v>
      </c>
      <c r="G46">
        <v>3</v>
      </c>
      <c r="H46">
        <f ca="1">INDIRECT("T"&amp;E46&amp;"碎片投放计算!C"&amp;ROW(E46))/VLOOKUP(E46,通用估算系数!$D$17:$E$20,2,FALSE)</f>
        <v>111.99726848778351</v>
      </c>
      <c r="I46">
        <f ca="1">INDIRECT("T"&amp;F46&amp;"碎片投放计算!C"&amp;ROW(F46))/VLOOKUP(F46,通用估算系数!$D$17:$E$20,2,FALSE)</f>
        <v>111.99726848778351</v>
      </c>
      <c r="J46">
        <f ca="1">INDIRECT("T"&amp;G46&amp;"碎片投放计算!C"&amp;ROW(G46))/VLOOKUP(G46,通用估算系数!$D$17:$E$20,2,FALSE)</f>
        <v>111.99726848778351</v>
      </c>
      <c r="K46">
        <f ca="1">IFERROR(IF(E46=1,VLOOKUP(H46,[1]坦克升星消耗!$H$2:$J$7,3,TRUE),IF(E46=2,VLOOKUP(H46,[1]坦克升星消耗!$H$8:$J$15,3,TRUE),IF(E46=3,VLOOKUP(H46,[1]坦克升星消耗!$H$24:$J$33,3,TRUE),0))),0)</f>
        <v>4</v>
      </c>
      <c r="L46">
        <f ca="1">IFERROR(IF(F46=1,VLOOKUP(I46,[1]坦克升星消耗!$H$2:$J$7,3,TRUE),IF(F46=2,VLOOKUP(I46,[1]坦克升星消耗!$H$8:$J$15,3,TRUE),IF(F46=3,VLOOKUP(I46,[1]坦克升星消耗!$H$24:$J$33,3,TRUE),0))),0)</f>
        <v>4</v>
      </c>
      <c r="M46">
        <f ca="1">IFERROR(IF(G46=1,VLOOKUP(J46,[1]坦克升星消耗!$H$2:$J$7,3,TRUE),IF(G46=2,VLOOKUP(J46,[1]坦克升星消耗!$H$8:$J$15,3,TRUE),IF(G46=3,VLOOKUP(J46,[1]坦克升星消耗!$H$24:$J$33,3,TRUE),0))),0)</f>
        <v>4</v>
      </c>
      <c r="N46">
        <f ca="1">IFERROR(IF(E46=1,VLOOKUP(K46,[1]坦克升星消耗!$C$2:$J$7,7,TRUE),IF(E46=2,VLOOKUP(K46,[1]坦克升星消耗!$C$8:$J$15,7,TRUE),IF(E46=3,VLOOKUP(K46,[1]坦克升星消耗!$C$24:$J$33,7,TRUE),0))),0)</f>
        <v>74550</v>
      </c>
      <c r="O46">
        <f ca="1">IFERROR(IF(F46=1,VLOOKUP(L46,[1]坦克升星消耗!$C$2:$J$7,7,TRUE),IF(F46=2,VLOOKUP(L46,[1]坦克升星消耗!$C$8:$J$15,7,TRUE),IF(F46=3,VLOOKUP(L46,[1]坦克升星消耗!$C$24:$J$33,7,TRUE),0))),0)</f>
        <v>74550</v>
      </c>
      <c r="P46">
        <f ca="1">IFERROR(IF(G46=1,VLOOKUP(M46,[1]坦克升星消耗!$C$2:$J$7,7,TRUE),IF(G46=2,VLOOKUP(M46,[1]坦克升星消耗!$C$8:$J$15,7,TRUE),IF(G46=3,VLOOKUP(M46,[1]坦克升星消耗!$C$24:$J$33,7,TRUE),0))),0)</f>
        <v>74550</v>
      </c>
      <c r="Q46">
        <f t="shared" ca="1" si="0"/>
        <v>223650</v>
      </c>
      <c r="R46">
        <f ca="1">Q46/A46+AH46-军费投放计算!D46</f>
        <v>76039</v>
      </c>
      <c r="S46">
        <f ca="1">ROUNDDOWN(MIN(T1部件投放计算!C46/3,18),0)</f>
        <v>18</v>
      </c>
      <c r="T46">
        <f t="shared" ca="1" si="1"/>
        <v>0</v>
      </c>
      <c r="U46">
        <f ca="1">MIN(ROUNDDOWN((T1部件投放计算!C46/3)/S46,0),3)</f>
        <v>3</v>
      </c>
      <c r="V46">
        <f ca="1">MIN(VLOOKUP((A46*通用估算系数!$B$17*3600)/S46,[1]坦克部件养成!$V$2:$Z$31,5,TRUE),15)</f>
        <v>15</v>
      </c>
      <c r="W46">
        <f ca="1">ROUNDDOWN(MIN(T2部件投放计算!C46/3,18),0)</f>
        <v>18</v>
      </c>
      <c r="X46">
        <f t="shared" ca="1" si="2"/>
        <v>3</v>
      </c>
      <c r="Y46">
        <f ca="1">MIN(ROUNDDOWN(IF(W46=0,0,((T2部件投放计算!C46+T1部件投放计算!C46/3)/2)/W46+1),0),4)</f>
        <v>4</v>
      </c>
      <c r="Z46">
        <f ca="1">MIN(IF(X46=0,0,VLOOKUP((A46*通用估算系数!$B$17*3600)/X46,[1]坦克部件养成!$V$2:$Z$31,5,TRUE)),20)</f>
        <v>20</v>
      </c>
      <c r="AA46">
        <f ca="1">ROUNDDOWN(MIN(T3部件投放计算!C46/3,18),0)</f>
        <v>15</v>
      </c>
      <c r="AB46">
        <f t="shared" ca="1" si="3"/>
        <v>15</v>
      </c>
      <c r="AC46">
        <f ca="1">MIN(ROUNDDOWN(IF(AA46=0,0,((T3部件投放计算!C46+T2部件投放计算!C46/3)/2)/AA46+2),0),5)</f>
        <v>5</v>
      </c>
      <c r="AD46">
        <f ca="1">MIN(IF(AA46=0,0,VLOOKUP((A46*通用估算系数!$B$17*3600)/AA46,[1]坦克部件养成!$V$2:$Z$31,5,TRUE)),30)</f>
        <v>23</v>
      </c>
      <c r="AE46">
        <f ca="1">VLOOKUP("1_"&amp;V46,[1]坦克部件养成!$I:$L,4,FALSE)*T46</f>
        <v>0</v>
      </c>
      <c r="AF46">
        <f ca="1">IFERROR(VLOOKUP("2_"&amp;Z46,[1]坦克部件养成!$I:$L,4,FALSE)*X46,0)</f>
        <v>353070</v>
      </c>
      <c r="AG46">
        <f ca="1">IFERROR(VLOOKUP("3_"&amp;AD46,[1]坦克部件养成!$I:$L,4,FALSE)*AB46,0)</f>
        <v>3050100</v>
      </c>
      <c r="AH46">
        <f t="shared" ca="1" si="4"/>
        <v>75626</v>
      </c>
    </row>
    <row r="47" spans="1:34" x14ac:dyDescent="0.2">
      <c r="A47">
        <v>46</v>
      </c>
      <c r="B47">
        <f>IF(C47=-1,D47,VLOOKUP(C47,通用估算系数!$D:$E,2,FALSE))</f>
        <v>9</v>
      </c>
      <c r="C47">
        <f>IF(D47&gt;=10,MOD(A47,通用估算系数!$B$2),-1)</f>
        <v>4</v>
      </c>
      <c r="D47">
        <f>VLOOKUP(A47,[1]游戏时长规划!$H$17:$K$26,4,TRUE)</f>
        <v>10</v>
      </c>
      <c r="E47">
        <v>3</v>
      </c>
      <c r="F47">
        <v>3</v>
      </c>
      <c r="G47">
        <v>3</v>
      </c>
      <c r="H47">
        <f ca="1">INDIRECT("T"&amp;E47&amp;"碎片投放计算!C"&amp;ROW(E47))/VLOOKUP(E47,通用估算系数!$D$17:$E$20,2,FALSE)</f>
        <v>116.40559375339177</v>
      </c>
      <c r="I47">
        <f ca="1">INDIRECT("T"&amp;F47&amp;"碎片投放计算!C"&amp;ROW(F47))/VLOOKUP(F47,通用估算系数!$D$17:$E$20,2,FALSE)</f>
        <v>116.40559375339177</v>
      </c>
      <c r="J47">
        <f ca="1">INDIRECT("T"&amp;G47&amp;"碎片投放计算!C"&amp;ROW(G47))/VLOOKUP(G47,通用估算系数!$D$17:$E$20,2,FALSE)</f>
        <v>116.40559375339177</v>
      </c>
      <c r="K47">
        <f ca="1">IFERROR(IF(E47=1,VLOOKUP(H47,[1]坦克升星消耗!$H$2:$J$7,3,TRUE),IF(E47=2,VLOOKUP(H47,[1]坦克升星消耗!$H$8:$J$15,3,TRUE),IF(E47=3,VLOOKUP(H47,[1]坦克升星消耗!$H$24:$J$33,3,TRUE),0))),0)</f>
        <v>4</v>
      </c>
      <c r="L47">
        <f ca="1">IFERROR(IF(F47=1,VLOOKUP(I47,[1]坦克升星消耗!$H$2:$J$7,3,TRUE),IF(F47=2,VLOOKUP(I47,[1]坦克升星消耗!$H$8:$J$15,3,TRUE),IF(F47=3,VLOOKUP(I47,[1]坦克升星消耗!$H$24:$J$33,3,TRUE),0))),0)</f>
        <v>4</v>
      </c>
      <c r="M47">
        <f ca="1">IFERROR(IF(G47=1,VLOOKUP(J47,[1]坦克升星消耗!$H$2:$J$7,3,TRUE),IF(G47=2,VLOOKUP(J47,[1]坦克升星消耗!$H$8:$J$15,3,TRUE),IF(G47=3,VLOOKUP(J47,[1]坦克升星消耗!$H$24:$J$33,3,TRUE),0))),0)</f>
        <v>4</v>
      </c>
      <c r="N47">
        <f ca="1">IFERROR(IF(E47=1,VLOOKUP(K47,[1]坦克升星消耗!$C$2:$J$7,7,TRUE),IF(E47=2,VLOOKUP(K47,[1]坦克升星消耗!$C$8:$J$15,7,TRUE),IF(E47=3,VLOOKUP(K47,[1]坦克升星消耗!$C$24:$J$33,7,TRUE),0))),0)</f>
        <v>74550</v>
      </c>
      <c r="O47">
        <f ca="1">IFERROR(IF(F47=1,VLOOKUP(L47,[1]坦克升星消耗!$C$2:$J$7,7,TRUE),IF(F47=2,VLOOKUP(L47,[1]坦克升星消耗!$C$8:$J$15,7,TRUE),IF(F47=3,VLOOKUP(L47,[1]坦克升星消耗!$C$24:$J$33,7,TRUE),0))),0)</f>
        <v>74550</v>
      </c>
      <c r="P47">
        <f ca="1">IFERROR(IF(G47=1,VLOOKUP(M47,[1]坦克升星消耗!$C$2:$J$7,7,TRUE),IF(G47=2,VLOOKUP(M47,[1]坦克升星消耗!$C$8:$J$15,7,TRUE),IF(G47=3,VLOOKUP(M47,[1]坦克升星消耗!$C$24:$J$33,7,TRUE),0))),0)</f>
        <v>74550</v>
      </c>
      <c r="Q47">
        <f t="shared" ca="1" si="0"/>
        <v>223650</v>
      </c>
      <c r="R47">
        <f ca="1">Q47/A47+AH47-军费投放计算!D47</f>
        <v>83577.956521739135</v>
      </c>
      <c r="S47">
        <f ca="1">ROUNDDOWN(MIN(T1部件投放计算!C47/3,18),0)</f>
        <v>18</v>
      </c>
      <c r="T47">
        <f t="shared" ca="1" si="1"/>
        <v>0</v>
      </c>
      <c r="U47">
        <f ca="1">MIN(ROUNDDOWN((T1部件投放计算!C47/3)/S47,0),3)</f>
        <v>3</v>
      </c>
      <c r="V47">
        <f ca="1">MIN(VLOOKUP((A47*通用估算系数!$B$17*3600)/S47,[1]坦克部件养成!$V$2:$Z$31,5,TRUE),15)</f>
        <v>15</v>
      </c>
      <c r="W47">
        <f ca="1">ROUNDDOWN(MIN(T2部件投放计算!C47/3,18),0)</f>
        <v>18</v>
      </c>
      <c r="X47">
        <f t="shared" ca="1" si="2"/>
        <v>3</v>
      </c>
      <c r="Y47">
        <f ca="1">MIN(ROUNDDOWN(IF(W47=0,0,((T2部件投放计算!C47+T1部件投放计算!C47/3)/2)/W47+1),0),4)</f>
        <v>4</v>
      </c>
      <c r="Z47">
        <f ca="1">MIN(IF(X47=0,0,VLOOKUP((A47*通用估算系数!$B$17*3600)/X47,[1]坦克部件养成!$V$2:$Z$31,5,TRUE)),20)</f>
        <v>20</v>
      </c>
      <c r="AA47">
        <f ca="1">ROUNDDOWN(MIN(T3部件投放计算!C47/3,18),0)</f>
        <v>15</v>
      </c>
      <c r="AB47">
        <f t="shared" ca="1" si="3"/>
        <v>15</v>
      </c>
      <c r="AC47">
        <f ca="1">MIN(ROUNDDOWN(IF(AA47=0,0,((T3部件投放计算!C47+T2部件投放计算!C47/3)/2)/AA47+2),0),5)</f>
        <v>5</v>
      </c>
      <c r="AD47">
        <f ca="1">MIN(IF(AA47=0,0,VLOOKUP((A47*通用估算系数!$B$17*3600)/AA47,[1]坦克部件养成!$V$2:$Z$31,5,TRUE)),30)</f>
        <v>24</v>
      </c>
      <c r="AE47">
        <f ca="1">VLOOKUP("1_"&amp;V47,[1]坦克部件养成!$I:$L,4,FALSE)*T47</f>
        <v>0</v>
      </c>
      <c r="AF47">
        <f ca="1">IFERROR(VLOOKUP("2_"&amp;Z47,[1]坦克部件养成!$I:$L,4,FALSE)*X47,0)</f>
        <v>353070</v>
      </c>
      <c r="AG47">
        <f ca="1">IFERROR(VLOOKUP("3_"&amp;AD47,[1]坦克部件养成!$I:$L,4,FALSE)*AB47,0)</f>
        <v>3477600</v>
      </c>
      <c r="AH47">
        <f t="shared" ca="1" si="4"/>
        <v>83275</v>
      </c>
    </row>
    <row r="48" spans="1:34" x14ac:dyDescent="0.2">
      <c r="A48">
        <v>47</v>
      </c>
      <c r="B48">
        <f>IF(C48=-1,D48,VLOOKUP(C48,通用估算系数!$D:$E,2,FALSE))</f>
        <v>9</v>
      </c>
      <c r="C48">
        <f>IF(D48&gt;=10,MOD(A48,通用估算系数!$B$2),-1)</f>
        <v>5</v>
      </c>
      <c r="D48">
        <f>VLOOKUP(A48,[1]游戏时长规划!$H$17:$K$26,4,TRUE)</f>
        <v>10</v>
      </c>
      <c r="E48">
        <v>3</v>
      </c>
      <c r="F48">
        <v>3</v>
      </c>
      <c r="G48">
        <v>3</v>
      </c>
      <c r="H48">
        <f ca="1">INDIRECT("T"&amp;E48&amp;"碎片投放计算!C"&amp;ROW(E48))/VLOOKUP(E48,通用估算系数!$D$17:$E$20,2,FALSE)</f>
        <v>120.92544573655728</v>
      </c>
      <c r="I48">
        <f ca="1">INDIRECT("T"&amp;F48&amp;"碎片投放计算!C"&amp;ROW(F48))/VLOOKUP(F48,通用估算系数!$D$17:$E$20,2,FALSE)</f>
        <v>120.92544573655728</v>
      </c>
      <c r="J48">
        <f ca="1">INDIRECT("T"&amp;G48&amp;"碎片投放计算!C"&amp;ROW(G48))/VLOOKUP(G48,通用估算系数!$D$17:$E$20,2,FALSE)</f>
        <v>120.92544573655728</v>
      </c>
      <c r="K48">
        <f ca="1">IFERROR(IF(E48=1,VLOOKUP(H48,[1]坦克升星消耗!$H$2:$J$7,3,TRUE),IF(E48=2,VLOOKUP(H48,[1]坦克升星消耗!$H$8:$J$15,3,TRUE),IF(E48=3,VLOOKUP(H48,[1]坦克升星消耗!$H$24:$J$33,3,TRUE),0))),0)</f>
        <v>4</v>
      </c>
      <c r="L48">
        <f ca="1">IFERROR(IF(F48=1,VLOOKUP(I48,[1]坦克升星消耗!$H$2:$J$7,3,TRUE),IF(F48=2,VLOOKUP(I48,[1]坦克升星消耗!$H$8:$J$15,3,TRUE),IF(F48=3,VLOOKUP(I48,[1]坦克升星消耗!$H$24:$J$33,3,TRUE),0))),0)</f>
        <v>4</v>
      </c>
      <c r="M48">
        <f ca="1">IFERROR(IF(G48=1,VLOOKUP(J48,[1]坦克升星消耗!$H$2:$J$7,3,TRUE),IF(G48=2,VLOOKUP(J48,[1]坦克升星消耗!$H$8:$J$15,3,TRUE),IF(G48=3,VLOOKUP(J48,[1]坦克升星消耗!$H$24:$J$33,3,TRUE),0))),0)</f>
        <v>4</v>
      </c>
      <c r="N48">
        <f ca="1">IFERROR(IF(E48=1,VLOOKUP(K48,[1]坦克升星消耗!$C$2:$J$7,7,TRUE),IF(E48=2,VLOOKUP(K48,[1]坦克升星消耗!$C$8:$J$15,7,TRUE),IF(E48=3,VLOOKUP(K48,[1]坦克升星消耗!$C$24:$J$33,7,TRUE),0))),0)</f>
        <v>74550</v>
      </c>
      <c r="O48">
        <f ca="1">IFERROR(IF(F48=1,VLOOKUP(L48,[1]坦克升星消耗!$C$2:$J$7,7,TRUE),IF(F48=2,VLOOKUP(L48,[1]坦克升星消耗!$C$8:$J$15,7,TRUE),IF(F48=3,VLOOKUP(L48,[1]坦克升星消耗!$C$24:$J$33,7,TRUE),0))),0)</f>
        <v>74550</v>
      </c>
      <c r="P48">
        <f ca="1">IFERROR(IF(G48=1,VLOOKUP(M48,[1]坦克升星消耗!$C$2:$J$7,7,TRUE),IF(G48=2,VLOOKUP(M48,[1]坦克升星消耗!$C$8:$J$15,7,TRUE),IF(G48=3,VLOOKUP(M48,[1]坦克升星消耗!$C$24:$J$33,7,TRUE),0))),0)</f>
        <v>74550</v>
      </c>
      <c r="Q48">
        <f t="shared" ca="1" si="0"/>
        <v>223650</v>
      </c>
      <c r="R48">
        <f ca="1">Q48/A48+AH48-军费投放计算!D48</f>
        <v>74385.51063829787</v>
      </c>
      <c r="S48">
        <f ca="1">ROUNDDOWN(MIN(T1部件投放计算!C48/3,18),0)</f>
        <v>18</v>
      </c>
      <c r="T48">
        <f t="shared" ca="1" si="1"/>
        <v>0</v>
      </c>
      <c r="U48">
        <f ca="1">MIN(ROUNDDOWN((T1部件投放计算!C48/3)/S48,0),3)</f>
        <v>3</v>
      </c>
      <c r="V48">
        <f ca="1">MIN(VLOOKUP((A48*通用估算系数!$B$17*3600)/S48,[1]坦克部件养成!$V$2:$Z$31,5,TRUE),15)</f>
        <v>15</v>
      </c>
      <c r="W48">
        <f ca="1">ROUNDDOWN(MIN(T2部件投放计算!C48/3,18),0)</f>
        <v>18</v>
      </c>
      <c r="X48">
        <f t="shared" ca="1" si="2"/>
        <v>2</v>
      </c>
      <c r="Y48">
        <f ca="1">MIN(ROUNDDOWN(IF(W48=0,0,((T2部件投放计算!C48+T1部件投放计算!C48/3)/2)/W48+1),0),4)</f>
        <v>4</v>
      </c>
      <c r="Z48">
        <f ca="1">MIN(IF(X48=0,0,VLOOKUP((A48*通用估算系数!$B$17*3600)/X48,[1]坦克部件养成!$V$2:$Z$31,5,TRUE)),20)</f>
        <v>20</v>
      </c>
      <c r="AA48">
        <f ca="1">ROUNDDOWN(MIN(T3部件投放计算!C48/3,18),0)</f>
        <v>16</v>
      </c>
      <c r="AB48">
        <f t="shared" ca="1" si="3"/>
        <v>16</v>
      </c>
      <c r="AC48">
        <f ca="1">MIN(ROUNDDOWN(IF(AA48=0,0,((T3部件投放计算!C48+T2部件投放计算!C48/3)/2)/AA48+2),0),5)</f>
        <v>5</v>
      </c>
      <c r="AD48">
        <f ca="1">MIN(IF(AA48=0,0,VLOOKUP((A48*通用估算系数!$B$17*3600)/AA48,[1]坦克部件养成!$V$2:$Z$31,5,TRUE)),30)</f>
        <v>23</v>
      </c>
      <c r="AE48">
        <f ca="1">VLOOKUP("1_"&amp;V48,[1]坦克部件养成!$I:$L,4,FALSE)*T48</f>
        <v>0</v>
      </c>
      <c r="AF48">
        <f ca="1">IFERROR(VLOOKUP("2_"&amp;Z48,[1]坦克部件养成!$I:$L,4,FALSE)*X48,0)</f>
        <v>235380</v>
      </c>
      <c r="AG48">
        <f ca="1">IFERROR(VLOOKUP("3_"&amp;AD48,[1]坦克部件养成!$I:$L,4,FALSE)*AB48,0)</f>
        <v>3253440</v>
      </c>
      <c r="AH48">
        <f t="shared" ca="1" si="4"/>
        <v>74230</v>
      </c>
    </row>
    <row r="49" spans="1:34" x14ac:dyDescent="0.2">
      <c r="A49">
        <v>48</v>
      </c>
      <c r="B49">
        <f>IF(C49=-1,D49,VLOOKUP(C49,通用估算系数!$D:$E,2,FALSE))</f>
        <v>10</v>
      </c>
      <c r="C49">
        <f>IF(D49&gt;=10,MOD(A49,通用估算系数!$B$2),-1)</f>
        <v>6</v>
      </c>
      <c r="D49">
        <f>VLOOKUP(A49,[1]游戏时长规划!$H$17:$K$26,4,TRUE)</f>
        <v>10</v>
      </c>
      <c r="E49">
        <v>3</v>
      </c>
      <c r="F49">
        <v>3</v>
      </c>
      <c r="G49">
        <v>3</v>
      </c>
      <c r="H49">
        <f ca="1">INDIRECT("T"&amp;E49&amp;"碎片投放计算!C"&amp;ROW(E49))/VLOOKUP(E49,通用估算系数!$D$17:$E$20,2,FALSE)</f>
        <v>126.4481358457618</v>
      </c>
      <c r="I49">
        <f ca="1">INDIRECT("T"&amp;F49&amp;"碎片投放计算!C"&amp;ROW(F49))/VLOOKUP(F49,通用估算系数!$D$17:$E$20,2,FALSE)</f>
        <v>126.4481358457618</v>
      </c>
      <c r="J49">
        <f ca="1">INDIRECT("T"&amp;G49&amp;"碎片投放计算!C"&amp;ROW(G49))/VLOOKUP(G49,通用估算系数!$D$17:$E$20,2,FALSE)</f>
        <v>126.4481358457618</v>
      </c>
      <c r="K49">
        <f ca="1">IFERROR(IF(E49=1,VLOOKUP(H49,[1]坦克升星消耗!$H$2:$J$7,3,TRUE),IF(E49=2,VLOOKUP(H49,[1]坦克升星消耗!$H$8:$J$15,3,TRUE),IF(E49=3,VLOOKUP(H49,[1]坦克升星消耗!$H$24:$J$33,3,TRUE),0))),0)</f>
        <v>4</v>
      </c>
      <c r="L49">
        <f ca="1">IFERROR(IF(F49=1,VLOOKUP(I49,[1]坦克升星消耗!$H$2:$J$7,3,TRUE),IF(F49=2,VLOOKUP(I49,[1]坦克升星消耗!$H$8:$J$15,3,TRUE),IF(F49=3,VLOOKUP(I49,[1]坦克升星消耗!$H$24:$J$33,3,TRUE),0))),0)</f>
        <v>4</v>
      </c>
      <c r="M49">
        <f ca="1">IFERROR(IF(G49=1,VLOOKUP(J49,[1]坦克升星消耗!$H$2:$J$7,3,TRUE),IF(G49=2,VLOOKUP(J49,[1]坦克升星消耗!$H$8:$J$15,3,TRUE),IF(G49=3,VLOOKUP(J49,[1]坦克升星消耗!$H$24:$J$33,3,TRUE),0))),0)</f>
        <v>4</v>
      </c>
      <c r="N49">
        <f ca="1">IFERROR(IF(E49=1,VLOOKUP(K49,[1]坦克升星消耗!$C$2:$J$7,7,TRUE),IF(E49=2,VLOOKUP(K49,[1]坦克升星消耗!$C$8:$J$15,7,TRUE),IF(E49=3,VLOOKUP(K49,[1]坦克升星消耗!$C$24:$J$33,7,TRUE),0))),0)</f>
        <v>74550</v>
      </c>
      <c r="O49">
        <f ca="1">IFERROR(IF(F49=1,VLOOKUP(L49,[1]坦克升星消耗!$C$2:$J$7,7,TRUE),IF(F49=2,VLOOKUP(L49,[1]坦克升星消耗!$C$8:$J$15,7,TRUE),IF(F49=3,VLOOKUP(L49,[1]坦克升星消耗!$C$24:$J$33,7,TRUE),0))),0)</f>
        <v>74550</v>
      </c>
      <c r="P49">
        <f ca="1">IFERROR(IF(G49=1,VLOOKUP(M49,[1]坦克升星消耗!$C$2:$J$7,7,TRUE),IF(G49=2,VLOOKUP(M49,[1]坦克升星消耗!$C$8:$J$15,7,TRUE),IF(G49=3,VLOOKUP(M49,[1]坦克升星消耗!$C$24:$J$33,7,TRUE),0))),0)</f>
        <v>74550</v>
      </c>
      <c r="Q49">
        <f t="shared" ca="1" si="0"/>
        <v>223650</v>
      </c>
      <c r="R49">
        <f ca="1">Q49/A49+AH49-军费投放计算!D49</f>
        <v>64757.375</v>
      </c>
      <c r="S49">
        <f ca="1">ROUNDDOWN(MIN(T1部件投放计算!C49/3,18),0)</f>
        <v>18</v>
      </c>
      <c r="T49">
        <f t="shared" ca="1" si="1"/>
        <v>0</v>
      </c>
      <c r="U49">
        <f ca="1">MIN(ROUNDDOWN((T1部件投放计算!C49/3)/S49,0),3)</f>
        <v>3</v>
      </c>
      <c r="V49">
        <f ca="1">MIN(VLOOKUP((A49*通用估算系数!$B$17*3600)/S49,[1]坦克部件养成!$V$2:$Z$31,5,TRUE),15)</f>
        <v>15</v>
      </c>
      <c r="W49">
        <f ca="1">ROUNDDOWN(MIN(T2部件投放计算!C49/3,18),0)</f>
        <v>18</v>
      </c>
      <c r="X49">
        <f t="shared" ca="1" si="2"/>
        <v>1</v>
      </c>
      <c r="Y49">
        <f ca="1">MIN(ROUNDDOWN(IF(W49=0,0,((T2部件投放计算!C49+T1部件投放计算!C49/3)/2)/W49+1),0),4)</f>
        <v>4</v>
      </c>
      <c r="Z49">
        <f ca="1">MIN(IF(X49=0,0,VLOOKUP((A49*通用估算系数!$B$17*3600)/X49,[1]坦克部件养成!$V$2:$Z$31,5,TRUE)),20)</f>
        <v>20</v>
      </c>
      <c r="AA49">
        <f ca="1">ROUNDDOWN(MIN(T3部件投放计算!C49/3,18),0)</f>
        <v>17</v>
      </c>
      <c r="AB49">
        <f t="shared" ca="1" si="3"/>
        <v>17</v>
      </c>
      <c r="AC49">
        <f ca="1">MIN(ROUNDDOWN(IF(AA49=0,0,((T3部件投放计算!C49+T2部件投放计算!C49/3)/2)/AA49+2),0),5)</f>
        <v>5</v>
      </c>
      <c r="AD49">
        <f ca="1">MIN(IF(AA49=0,0,VLOOKUP((A49*通用估算系数!$B$17*3600)/AA49,[1]坦克部件养成!$V$2:$Z$31,5,TRUE)),30)</f>
        <v>22</v>
      </c>
      <c r="AE49">
        <f ca="1">VLOOKUP("1_"&amp;V49,[1]坦克部件养成!$I:$L,4,FALSE)*T49</f>
        <v>0</v>
      </c>
      <c r="AF49">
        <f ca="1">IFERROR(VLOOKUP("2_"&amp;Z49,[1]坦克部件养成!$I:$L,4,FALSE)*X49,0)</f>
        <v>117690</v>
      </c>
      <c r="AG49">
        <f ca="1">IFERROR(VLOOKUP("3_"&amp;AD49,[1]坦克部件养成!$I:$L,4,FALSE)*AB49,0)</f>
        <v>2997780</v>
      </c>
      <c r="AH49">
        <f t="shared" ca="1" si="4"/>
        <v>64905</v>
      </c>
    </row>
    <row r="50" spans="1:34" x14ac:dyDescent="0.2">
      <c r="A50">
        <v>49</v>
      </c>
      <c r="B50">
        <f>IF(C50=-1,D50,VLOOKUP(C50,通用估算系数!$D:$E,2,FALSE))</f>
        <v>10</v>
      </c>
      <c r="C50">
        <f>IF(D50&gt;=10,MOD(A50,通用估算系数!$B$2),-1)</f>
        <v>7</v>
      </c>
      <c r="D50">
        <f>VLOOKUP(A50,[1]游戏时长规划!$H$17:$K$26,4,TRUE)</f>
        <v>10</v>
      </c>
      <c r="E50">
        <v>3</v>
      </c>
      <c r="F50">
        <v>3</v>
      </c>
      <c r="G50">
        <v>3</v>
      </c>
      <c r="H50">
        <f ca="1">INDIRECT("T"&amp;E50&amp;"碎片投放计算!C"&amp;ROW(E50))/VLOOKUP(E50,通用估算系数!$D$17:$E$20,2,FALSE)</f>
        <v>130.94604760370004</v>
      </c>
      <c r="I50">
        <f ca="1">INDIRECT("T"&amp;F50&amp;"碎片投放计算!C"&amp;ROW(F50))/VLOOKUP(F50,通用估算系数!$D$17:$E$20,2,FALSE)</f>
        <v>130.94604760370004</v>
      </c>
      <c r="J50">
        <f ca="1">INDIRECT("T"&amp;G50&amp;"碎片投放计算!C"&amp;ROW(G50))/VLOOKUP(G50,通用估算系数!$D$17:$E$20,2,FALSE)</f>
        <v>130.94604760370004</v>
      </c>
      <c r="K50">
        <f ca="1">IFERROR(IF(E50=1,VLOOKUP(H50,[1]坦克升星消耗!$H$2:$J$7,3,TRUE),IF(E50=2,VLOOKUP(H50,[1]坦克升星消耗!$H$8:$J$15,3,TRUE),IF(E50=3,VLOOKUP(H50,[1]坦克升星消耗!$H$24:$J$33,3,TRUE),0))),0)</f>
        <v>4</v>
      </c>
      <c r="L50">
        <f ca="1">IFERROR(IF(F50=1,VLOOKUP(I50,[1]坦克升星消耗!$H$2:$J$7,3,TRUE),IF(F50=2,VLOOKUP(I50,[1]坦克升星消耗!$H$8:$J$15,3,TRUE),IF(F50=3,VLOOKUP(I50,[1]坦克升星消耗!$H$24:$J$33,3,TRUE),0))),0)</f>
        <v>4</v>
      </c>
      <c r="M50">
        <f ca="1">IFERROR(IF(G50=1,VLOOKUP(J50,[1]坦克升星消耗!$H$2:$J$7,3,TRUE),IF(G50=2,VLOOKUP(J50,[1]坦克升星消耗!$H$8:$J$15,3,TRUE),IF(G50=3,VLOOKUP(J50,[1]坦克升星消耗!$H$24:$J$33,3,TRUE),0))),0)</f>
        <v>4</v>
      </c>
      <c r="N50">
        <f ca="1">IFERROR(IF(E50=1,VLOOKUP(K50,[1]坦克升星消耗!$C$2:$J$7,7,TRUE),IF(E50=2,VLOOKUP(K50,[1]坦克升星消耗!$C$8:$J$15,7,TRUE),IF(E50=3,VLOOKUP(K50,[1]坦克升星消耗!$C$24:$J$33,7,TRUE),0))),0)</f>
        <v>74550</v>
      </c>
      <c r="O50">
        <f ca="1">IFERROR(IF(F50=1,VLOOKUP(L50,[1]坦克升星消耗!$C$2:$J$7,7,TRUE),IF(F50=2,VLOOKUP(L50,[1]坦克升星消耗!$C$8:$J$15,7,TRUE),IF(F50=3,VLOOKUP(L50,[1]坦克升星消耗!$C$24:$J$33,7,TRUE),0))),0)</f>
        <v>74550</v>
      </c>
      <c r="P50">
        <f ca="1">IFERROR(IF(G50=1,VLOOKUP(M50,[1]坦克升星消耗!$C$2:$J$7,7,TRUE),IF(G50=2,VLOOKUP(M50,[1]坦克升星消耗!$C$8:$J$15,7,TRUE),IF(G50=3,VLOOKUP(M50,[1]坦克升星消耗!$C$24:$J$33,7,TRUE),0))),0)</f>
        <v>74550</v>
      </c>
      <c r="Q50">
        <f t="shared" ca="1" si="0"/>
        <v>223650</v>
      </c>
      <c r="R50">
        <f ca="1">Q50/A50+AH50-军费投放计算!D50</f>
        <v>63335.28571428571</v>
      </c>
      <c r="S50">
        <f ca="1">ROUNDDOWN(MIN(T1部件投放计算!C50/3,18),0)</f>
        <v>18</v>
      </c>
      <c r="T50">
        <f t="shared" ca="1" si="1"/>
        <v>0</v>
      </c>
      <c r="U50">
        <f ca="1">MIN(ROUNDDOWN((T1部件投放计算!C50/3)/S50,0),3)</f>
        <v>3</v>
      </c>
      <c r="V50">
        <f ca="1">MIN(VLOOKUP((A50*通用估算系数!$B$17*3600)/S50,[1]坦克部件养成!$V$2:$Z$31,5,TRUE),15)</f>
        <v>15</v>
      </c>
      <c r="W50">
        <f ca="1">ROUNDDOWN(MIN(T2部件投放计算!C50/3,18),0)</f>
        <v>18</v>
      </c>
      <c r="X50">
        <f t="shared" ca="1" si="2"/>
        <v>1</v>
      </c>
      <c r="Y50">
        <f ca="1">MIN(ROUNDDOWN(IF(W50=0,0,((T2部件投放计算!C50+T1部件投放计算!C50/3)/2)/W50+1),0),4)</f>
        <v>4</v>
      </c>
      <c r="Z50">
        <f ca="1">MIN(IF(X50=0,0,VLOOKUP((A50*通用估算系数!$B$17*3600)/X50,[1]坦克部件养成!$V$2:$Z$31,5,TRUE)),20)</f>
        <v>20</v>
      </c>
      <c r="AA50">
        <f ca="1">ROUNDDOWN(MIN(T3部件投放计算!C50/3,18),0)</f>
        <v>17</v>
      </c>
      <c r="AB50">
        <f t="shared" ca="1" si="3"/>
        <v>17</v>
      </c>
      <c r="AC50">
        <f ca="1">MIN(ROUNDDOWN(IF(AA50=0,0,((T3部件投放计算!C50+T2部件投放计算!C50/3)/2)/AA50+2),0),5)</f>
        <v>5</v>
      </c>
      <c r="AD50">
        <f ca="1">MIN(IF(AA50=0,0,VLOOKUP((A50*通用估算系数!$B$17*3600)/AA50,[1]坦克部件养成!$V$2:$Z$31,5,TRUE)),30)</f>
        <v>22</v>
      </c>
      <c r="AE50">
        <f ca="1">VLOOKUP("1_"&amp;V50,[1]坦克部件养成!$I:$L,4,FALSE)*T50</f>
        <v>0</v>
      </c>
      <c r="AF50">
        <f ca="1">IFERROR(VLOOKUP("2_"&amp;Z50,[1]坦克部件养成!$I:$L,4,FALSE)*X50,0)</f>
        <v>117690</v>
      </c>
      <c r="AG50">
        <f ca="1">IFERROR(VLOOKUP("3_"&amp;AD50,[1]坦克部件养成!$I:$L,4,FALSE)*AB50,0)</f>
        <v>2997780</v>
      </c>
      <c r="AH50">
        <f t="shared" ca="1" si="4"/>
        <v>63581</v>
      </c>
    </row>
    <row r="51" spans="1:34" x14ac:dyDescent="0.2">
      <c r="A51">
        <v>50</v>
      </c>
      <c r="B51">
        <f>IF(C51=-1,D51,VLOOKUP(C51,通用估算系数!$D:$E,2,FALSE))</f>
        <v>10</v>
      </c>
      <c r="C51">
        <f>IF(D51&gt;=10,MOD(A51,通用估算系数!$B$2),-1)</f>
        <v>8</v>
      </c>
      <c r="D51">
        <f>VLOOKUP(A51,[1]游戏时长规划!$H$17:$K$26,4,TRUE)</f>
        <v>10</v>
      </c>
      <c r="E51">
        <v>3</v>
      </c>
      <c r="F51">
        <v>3</v>
      </c>
      <c r="G51">
        <v>3</v>
      </c>
      <c r="H51">
        <f ca="1">INDIRECT("T"&amp;E51&amp;"碎片投放计算!C"&amp;ROW(E51))/VLOOKUP(E51,通用估算系数!$D$17:$E$20,2,FALSE)</f>
        <v>135.449570443525</v>
      </c>
      <c r="I51">
        <f ca="1">INDIRECT("T"&amp;F51&amp;"碎片投放计算!C"&amp;ROW(F51))/VLOOKUP(F51,通用估算系数!$D$17:$E$20,2,FALSE)</f>
        <v>135.449570443525</v>
      </c>
      <c r="J51">
        <f ca="1">INDIRECT("T"&amp;G51&amp;"碎片投放计算!C"&amp;ROW(G51))/VLOOKUP(G51,通用估算系数!$D$17:$E$20,2,FALSE)</f>
        <v>135.449570443525</v>
      </c>
      <c r="K51">
        <f ca="1">IFERROR(IF(E51=1,VLOOKUP(H51,[1]坦克升星消耗!$H$2:$J$7,3,TRUE),IF(E51=2,VLOOKUP(H51,[1]坦克升星消耗!$H$8:$J$15,3,TRUE),IF(E51=3,VLOOKUP(H51,[1]坦克升星消耗!$H$24:$J$33,3,TRUE),0))),0)</f>
        <v>4</v>
      </c>
      <c r="L51">
        <f ca="1">IFERROR(IF(F51=1,VLOOKUP(I51,[1]坦克升星消耗!$H$2:$J$7,3,TRUE),IF(F51=2,VLOOKUP(I51,[1]坦克升星消耗!$H$8:$J$15,3,TRUE),IF(F51=3,VLOOKUP(I51,[1]坦克升星消耗!$H$24:$J$33,3,TRUE),0))),0)</f>
        <v>4</v>
      </c>
      <c r="M51">
        <f ca="1">IFERROR(IF(G51=1,VLOOKUP(J51,[1]坦克升星消耗!$H$2:$J$7,3,TRUE),IF(G51=2,VLOOKUP(J51,[1]坦克升星消耗!$H$8:$J$15,3,TRUE),IF(G51=3,VLOOKUP(J51,[1]坦克升星消耗!$H$24:$J$33,3,TRUE),0))),0)</f>
        <v>4</v>
      </c>
      <c r="N51">
        <f ca="1">IFERROR(IF(E51=1,VLOOKUP(K51,[1]坦克升星消耗!$C$2:$J$7,7,TRUE),IF(E51=2,VLOOKUP(K51,[1]坦克升星消耗!$C$8:$J$15,7,TRUE),IF(E51=3,VLOOKUP(K51,[1]坦克升星消耗!$C$24:$J$33,7,TRUE),0))),0)</f>
        <v>74550</v>
      </c>
      <c r="O51">
        <f ca="1">IFERROR(IF(F51=1,VLOOKUP(L51,[1]坦克升星消耗!$C$2:$J$7,7,TRUE),IF(F51=2,VLOOKUP(L51,[1]坦克升星消耗!$C$8:$J$15,7,TRUE),IF(F51=3,VLOOKUP(L51,[1]坦克升星消耗!$C$24:$J$33,7,TRUE),0))),0)</f>
        <v>74550</v>
      </c>
      <c r="P51">
        <f ca="1">IFERROR(IF(G51=1,VLOOKUP(M51,[1]坦克升星消耗!$C$2:$J$7,7,TRUE),IF(G51=2,VLOOKUP(M51,[1]坦克升星消耗!$C$8:$J$15,7,TRUE),IF(G51=3,VLOOKUP(M51,[1]坦克升星消耗!$C$24:$J$33,7,TRUE),0))),0)</f>
        <v>74550</v>
      </c>
      <c r="Q51">
        <f t="shared" ca="1" si="0"/>
        <v>223650</v>
      </c>
      <c r="R51">
        <f ca="1">Q51/A51+AH51-军费投放计算!D51</f>
        <v>53963</v>
      </c>
      <c r="S51">
        <f ca="1">ROUNDDOWN(MIN(T1部件投放计算!C51/3,18),0)</f>
        <v>18</v>
      </c>
      <c r="T51">
        <f t="shared" ca="1" si="1"/>
        <v>0</v>
      </c>
      <c r="U51">
        <f ca="1">MIN(ROUNDDOWN((T1部件投放计算!C51/3)/S51,0),3)</f>
        <v>3</v>
      </c>
      <c r="V51">
        <f ca="1">MIN(VLOOKUP((A51*通用估算系数!$B$17*3600)/S51,[1]坦克部件养成!$V$2:$Z$31,5,TRUE),15)</f>
        <v>15</v>
      </c>
      <c r="W51">
        <f ca="1">ROUNDDOWN(MIN(T2部件投放计算!C51/3,18),0)</f>
        <v>18</v>
      </c>
      <c r="X51">
        <f t="shared" ca="1" si="2"/>
        <v>0</v>
      </c>
      <c r="Y51">
        <f ca="1">MIN(ROUNDDOWN(IF(W51=0,0,((T2部件投放计算!C51+T1部件投放计算!C51/3)/2)/W51+1),0),4)</f>
        <v>4</v>
      </c>
      <c r="Z51">
        <f ca="1">MIN(IF(X51=0,0,VLOOKUP((A51*通用估算系数!$B$17*3600)/X51,[1]坦克部件养成!$V$2:$Z$31,5,TRUE)),20)</f>
        <v>0</v>
      </c>
      <c r="AA51">
        <f ca="1">ROUNDDOWN(MIN(T3部件投放计算!C51/3,18),0)</f>
        <v>18</v>
      </c>
      <c r="AB51">
        <f t="shared" ca="1" si="3"/>
        <v>18</v>
      </c>
      <c r="AC51">
        <f ca="1">MIN(ROUNDDOWN(IF(AA51=0,0,((T3部件投放计算!C51+T2部件投放计算!C51/3)/2)/AA51+2),0),5)</f>
        <v>5</v>
      </c>
      <c r="AD51">
        <f ca="1">MIN(IF(AA51=0,0,VLOOKUP((A51*通用估算系数!$B$17*3600)/AA51,[1]坦克部件养成!$V$2:$Z$31,5,TRUE)),30)</f>
        <v>21</v>
      </c>
      <c r="AE51">
        <f ca="1">VLOOKUP("1_"&amp;V51,[1]坦克部件养成!$I:$L,4,FALSE)*T51</f>
        <v>0</v>
      </c>
      <c r="AF51">
        <f ca="1">IFERROR(VLOOKUP("2_"&amp;Z51,[1]坦克部件养成!$I:$L,4,FALSE)*X51,0)</f>
        <v>0</v>
      </c>
      <c r="AG51">
        <f ca="1">IFERROR(VLOOKUP("3_"&amp;AD51,[1]坦克部件养成!$I:$L,4,FALSE)*AB51,0)</f>
        <v>2715120</v>
      </c>
      <c r="AH51">
        <f t="shared" ca="1" si="4"/>
        <v>54302</v>
      </c>
    </row>
    <row r="52" spans="1:34" x14ac:dyDescent="0.2">
      <c r="A52">
        <v>51</v>
      </c>
      <c r="B52">
        <f>IF(C52=-1,D52,VLOOKUP(C52,通用估算系数!$D:$E,2,FALSE))</f>
        <v>10</v>
      </c>
      <c r="C52">
        <f>IF(D52&gt;=10,MOD(A52,通用估算系数!$B$2),-1)</f>
        <v>9</v>
      </c>
      <c r="D52">
        <f>VLOOKUP(A52,[1]游戏时长规划!$H$17:$K$26,4,TRUE)</f>
        <v>10</v>
      </c>
      <c r="E52">
        <v>3</v>
      </c>
      <c r="F52">
        <v>3</v>
      </c>
      <c r="G52">
        <v>3</v>
      </c>
      <c r="H52">
        <f ca="1">INDIRECT("T"&amp;E52&amp;"碎片投放计算!C"&amp;ROW(E52))/VLOOKUP(E52,通用估算系数!$D$17:$E$20,2,FALSE)</f>
        <v>140.07092600297122</v>
      </c>
      <c r="I52">
        <f ca="1">INDIRECT("T"&amp;F52&amp;"碎片投放计算!C"&amp;ROW(F52))/VLOOKUP(F52,通用估算系数!$D$17:$E$20,2,FALSE)</f>
        <v>140.07092600297122</v>
      </c>
      <c r="J52">
        <f ca="1">INDIRECT("T"&amp;G52&amp;"碎片投放计算!C"&amp;ROW(G52))/VLOOKUP(G52,通用估算系数!$D$17:$E$20,2,FALSE)</f>
        <v>140.07092600297122</v>
      </c>
      <c r="K52">
        <f ca="1">IFERROR(IF(E52=1,VLOOKUP(H52,[1]坦克升星消耗!$H$2:$J$7,3,TRUE),IF(E52=2,VLOOKUP(H52,[1]坦克升星消耗!$H$8:$J$15,3,TRUE),IF(E52=3,VLOOKUP(H52,[1]坦克升星消耗!$H$24:$J$33,3,TRUE),0))),0)</f>
        <v>5</v>
      </c>
      <c r="L52">
        <f ca="1">IFERROR(IF(F52=1,VLOOKUP(I52,[1]坦克升星消耗!$H$2:$J$7,3,TRUE),IF(F52=2,VLOOKUP(I52,[1]坦克升星消耗!$H$8:$J$15,3,TRUE),IF(F52=3,VLOOKUP(I52,[1]坦克升星消耗!$H$24:$J$33,3,TRUE),0))),0)</f>
        <v>5</v>
      </c>
      <c r="M52">
        <f ca="1">IFERROR(IF(G52=1,VLOOKUP(J52,[1]坦克升星消耗!$H$2:$J$7,3,TRUE),IF(G52=2,VLOOKUP(J52,[1]坦克升星消耗!$H$8:$J$15,3,TRUE),IF(G52=3,VLOOKUP(J52,[1]坦克升星消耗!$H$24:$J$33,3,TRUE),0))),0)</f>
        <v>5</v>
      </c>
      <c r="N52">
        <f ca="1">IFERROR(IF(E52=1,VLOOKUP(K52,[1]坦克升星消耗!$C$2:$J$7,7,TRUE),IF(E52=2,VLOOKUP(K52,[1]坦克升星消耗!$C$8:$J$15,7,TRUE),IF(E52=3,VLOOKUP(K52,[1]坦克升星消耗!$C$24:$J$33,7,TRUE),0))),0)</f>
        <v>111850</v>
      </c>
      <c r="O52">
        <f ca="1">IFERROR(IF(F52=1,VLOOKUP(L52,[1]坦克升星消耗!$C$2:$J$7,7,TRUE),IF(F52=2,VLOOKUP(L52,[1]坦克升星消耗!$C$8:$J$15,7,TRUE),IF(F52=3,VLOOKUP(L52,[1]坦克升星消耗!$C$24:$J$33,7,TRUE),0))),0)</f>
        <v>111850</v>
      </c>
      <c r="P52">
        <f ca="1">IFERROR(IF(G52=1,VLOOKUP(M52,[1]坦克升星消耗!$C$2:$J$7,7,TRUE),IF(G52=2,VLOOKUP(M52,[1]坦克升星消耗!$C$8:$J$15,7,TRUE),IF(G52=3,VLOOKUP(M52,[1]坦克升星消耗!$C$24:$J$33,7,TRUE),0))),0)</f>
        <v>111850</v>
      </c>
      <c r="Q52">
        <f t="shared" ca="1" si="0"/>
        <v>335550</v>
      </c>
      <c r="R52">
        <f ca="1">Q52/A52+AH52-军费投放计算!D52</f>
        <v>63960.411764705888</v>
      </c>
      <c r="S52">
        <f ca="1">ROUNDDOWN(MIN(T1部件投放计算!C52/3,18),0)</f>
        <v>18</v>
      </c>
      <c r="T52">
        <f t="shared" ca="1" si="1"/>
        <v>0</v>
      </c>
      <c r="U52">
        <f ca="1">MIN(ROUNDDOWN((T1部件投放计算!C52/3)/S52,0),3)</f>
        <v>3</v>
      </c>
      <c r="V52">
        <f ca="1">MIN(VLOOKUP((A52*通用估算系数!$B$17*3600)/S52,[1]坦克部件养成!$V$2:$Z$31,5,TRUE),15)</f>
        <v>15</v>
      </c>
      <c r="W52">
        <f ca="1">ROUNDDOWN(MIN(T2部件投放计算!C52/3,18),0)</f>
        <v>18</v>
      </c>
      <c r="X52">
        <f t="shared" ca="1" si="2"/>
        <v>0</v>
      </c>
      <c r="Y52">
        <f ca="1">MIN(ROUNDDOWN(IF(W52=0,0,((T2部件投放计算!C52+T1部件投放计算!C52/3)/2)/W52+1),0),4)</f>
        <v>4</v>
      </c>
      <c r="Z52">
        <f ca="1">MIN(IF(X52=0,0,VLOOKUP((A52*通用估算系数!$B$17*3600)/X52,[1]坦克部件养成!$V$2:$Z$31,5,TRUE)),20)</f>
        <v>0</v>
      </c>
      <c r="AA52">
        <f ca="1">ROUNDDOWN(MIN(T3部件投放计算!C52/3,18),0)</f>
        <v>18</v>
      </c>
      <c r="AB52">
        <f t="shared" ca="1" si="3"/>
        <v>18</v>
      </c>
      <c r="AC52">
        <f ca="1">MIN(ROUNDDOWN(IF(AA52=0,0,((T3部件投放计算!C52+T2部件投放计算!C52/3)/2)/AA52+2),0),5)</f>
        <v>5</v>
      </c>
      <c r="AD52">
        <f ca="1">MIN(IF(AA52=0,0,VLOOKUP((A52*通用估算系数!$B$17*3600)/AA52,[1]坦克部件养成!$V$2:$Z$31,5,TRUE)),30)</f>
        <v>22</v>
      </c>
      <c r="AE52">
        <f ca="1">VLOOKUP("1_"&amp;V52,[1]坦克部件养成!$I:$L,4,FALSE)*T52</f>
        <v>0</v>
      </c>
      <c r="AF52">
        <f ca="1">IFERROR(VLOOKUP("2_"&amp;Z52,[1]坦克部件养成!$I:$L,4,FALSE)*X52,0)</f>
        <v>0</v>
      </c>
      <c r="AG52">
        <f ca="1">IFERROR(VLOOKUP("3_"&amp;AD52,[1]坦克部件养成!$I:$L,4,FALSE)*AB52,0)</f>
        <v>3174120</v>
      </c>
      <c r="AH52">
        <f t="shared" ca="1" si="4"/>
        <v>62237</v>
      </c>
    </row>
    <row r="53" spans="1:34" x14ac:dyDescent="0.2">
      <c r="A53">
        <v>52</v>
      </c>
      <c r="B53">
        <f>IF(C53=-1,D53,VLOOKUP(C53,通用估算系数!$D:$E,2,FALSE))</f>
        <v>10</v>
      </c>
      <c r="C53">
        <f>IF(D53&gt;=10,MOD(A53,通用估算系数!$B$2),-1)</f>
        <v>10</v>
      </c>
      <c r="D53">
        <f>VLOOKUP(A53,[1]游戏时长规划!$H$17:$K$26,4,TRUE)</f>
        <v>10</v>
      </c>
      <c r="E53">
        <v>3</v>
      </c>
      <c r="F53">
        <v>3</v>
      </c>
      <c r="G53">
        <v>3</v>
      </c>
      <c r="H53">
        <f ca="1">INDIRECT("T"&amp;E53&amp;"碎片投放计算!C"&amp;ROW(E53))/VLOOKUP(E53,通用估算系数!$D$17:$E$20,2,FALSE)</f>
        <v>144.58567100656964</v>
      </c>
      <c r="I53">
        <f ca="1">INDIRECT("T"&amp;F53&amp;"碎片投放计算!C"&amp;ROW(F53))/VLOOKUP(F53,通用估算系数!$D$17:$E$20,2,FALSE)</f>
        <v>144.58567100656964</v>
      </c>
      <c r="J53">
        <f ca="1">INDIRECT("T"&amp;G53&amp;"碎片投放计算!C"&amp;ROW(G53))/VLOOKUP(G53,通用估算系数!$D$17:$E$20,2,FALSE)</f>
        <v>144.58567100656964</v>
      </c>
      <c r="K53">
        <f ca="1">IFERROR(IF(E53=1,VLOOKUP(H53,[1]坦克升星消耗!$H$2:$J$7,3,TRUE),IF(E53=2,VLOOKUP(H53,[1]坦克升星消耗!$H$8:$J$15,3,TRUE),IF(E53=3,VLOOKUP(H53,[1]坦克升星消耗!$H$24:$J$33,3,TRUE),0))),0)</f>
        <v>5</v>
      </c>
      <c r="L53">
        <f ca="1">IFERROR(IF(F53=1,VLOOKUP(I53,[1]坦克升星消耗!$H$2:$J$7,3,TRUE),IF(F53=2,VLOOKUP(I53,[1]坦克升星消耗!$H$8:$J$15,3,TRUE),IF(F53=3,VLOOKUP(I53,[1]坦克升星消耗!$H$24:$J$33,3,TRUE),0))),0)</f>
        <v>5</v>
      </c>
      <c r="M53">
        <f ca="1">IFERROR(IF(G53=1,VLOOKUP(J53,[1]坦克升星消耗!$H$2:$J$7,3,TRUE),IF(G53=2,VLOOKUP(J53,[1]坦克升星消耗!$H$8:$J$15,3,TRUE),IF(G53=3,VLOOKUP(J53,[1]坦克升星消耗!$H$24:$J$33,3,TRUE),0))),0)</f>
        <v>5</v>
      </c>
      <c r="N53">
        <f ca="1">IFERROR(IF(E53=1,VLOOKUP(K53,[1]坦克升星消耗!$C$2:$J$7,7,TRUE),IF(E53=2,VLOOKUP(K53,[1]坦克升星消耗!$C$8:$J$15,7,TRUE),IF(E53=3,VLOOKUP(K53,[1]坦克升星消耗!$C$24:$J$33,7,TRUE),0))),0)</f>
        <v>111850</v>
      </c>
      <c r="O53">
        <f ca="1">IFERROR(IF(F53=1,VLOOKUP(L53,[1]坦克升星消耗!$C$2:$J$7,7,TRUE),IF(F53=2,VLOOKUP(L53,[1]坦克升星消耗!$C$8:$J$15,7,TRUE),IF(F53=3,VLOOKUP(L53,[1]坦克升星消耗!$C$24:$J$33,7,TRUE),0))),0)</f>
        <v>111850</v>
      </c>
      <c r="P53">
        <f ca="1">IFERROR(IF(G53=1,VLOOKUP(M53,[1]坦克升星消耗!$C$2:$J$7,7,TRUE),IF(G53=2,VLOOKUP(M53,[1]坦克升星消耗!$C$8:$J$15,7,TRUE),IF(G53=3,VLOOKUP(M53,[1]坦克升星消耗!$C$24:$J$33,7,TRUE),0))),0)</f>
        <v>111850</v>
      </c>
      <c r="Q53">
        <f t="shared" ca="1" si="0"/>
        <v>335550</v>
      </c>
      <c r="R53">
        <f ca="1">Q53/A53+AH53-军费投放计算!D53</f>
        <v>62676.88461538461</v>
      </c>
      <c r="S53">
        <f ca="1">ROUNDDOWN(MIN(T1部件投放计算!C53/3,18),0)</f>
        <v>18</v>
      </c>
      <c r="T53">
        <f t="shared" ca="1" si="1"/>
        <v>0</v>
      </c>
      <c r="U53">
        <f ca="1">MIN(ROUNDDOWN((T1部件投放计算!C53/3)/S53,0),3)</f>
        <v>3</v>
      </c>
      <c r="V53">
        <f ca="1">MIN(VLOOKUP((A53*通用估算系数!$B$17*3600)/S53,[1]坦克部件养成!$V$2:$Z$31,5,TRUE),15)</f>
        <v>15</v>
      </c>
      <c r="W53">
        <f ca="1">ROUNDDOWN(MIN(T2部件投放计算!C53/3,18),0)</f>
        <v>18</v>
      </c>
      <c r="X53">
        <f t="shared" ca="1" si="2"/>
        <v>0</v>
      </c>
      <c r="Y53">
        <f ca="1">MIN(ROUNDDOWN(IF(W53=0,0,((T2部件投放计算!C53+T1部件投放计算!C53/3)/2)/W53+1),0),4)</f>
        <v>4</v>
      </c>
      <c r="Z53">
        <f ca="1">MIN(IF(X53=0,0,VLOOKUP((A53*通用估算系数!$B$17*3600)/X53,[1]坦克部件养成!$V$2:$Z$31,5,TRUE)),20)</f>
        <v>0</v>
      </c>
      <c r="AA53">
        <f ca="1">ROUNDDOWN(MIN(T3部件投放计算!C53/3,18),0)</f>
        <v>18</v>
      </c>
      <c r="AB53">
        <f t="shared" ca="1" si="3"/>
        <v>18</v>
      </c>
      <c r="AC53">
        <f ca="1">MIN(ROUNDDOWN(IF(AA53=0,0,((T3部件投放计算!C53+T2部件投放计算!C53/3)/2)/AA53+2),0),5)</f>
        <v>5</v>
      </c>
      <c r="AD53">
        <f ca="1">MIN(IF(AA53=0,0,VLOOKUP((A53*通用估算系数!$B$17*3600)/AA53,[1]坦克部件养成!$V$2:$Z$31,5,TRUE)),30)</f>
        <v>22</v>
      </c>
      <c r="AE53">
        <f ca="1">VLOOKUP("1_"&amp;V53,[1]坦克部件养成!$I:$L,4,FALSE)*T53</f>
        <v>0</v>
      </c>
      <c r="AF53">
        <f ca="1">IFERROR(VLOOKUP("2_"&amp;Z53,[1]坦克部件养成!$I:$L,4,FALSE)*X53,0)</f>
        <v>0</v>
      </c>
      <c r="AG53">
        <f ca="1">IFERROR(VLOOKUP("3_"&amp;AD53,[1]坦克部件养成!$I:$L,4,FALSE)*AB53,0)</f>
        <v>3174120</v>
      </c>
      <c r="AH53">
        <f t="shared" ca="1" si="4"/>
        <v>61040</v>
      </c>
    </row>
    <row r="54" spans="1:34" x14ac:dyDescent="0.2">
      <c r="A54">
        <v>53</v>
      </c>
      <c r="B54">
        <f>IF(C54=-1,D54,VLOOKUP(C54,通用估算系数!$D:$E,2,FALSE))</f>
        <v>10</v>
      </c>
      <c r="C54">
        <f>IF(D54&gt;=10,MOD(A54,通用估算系数!$B$2),-1)</f>
        <v>11</v>
      </c>
      <c r="D54">
        <f>VLOOKUP(A54,[1]游戏时长规划!$H$17:$K$26,4,TRUE)</f>
        <v>10</v>
      </c>
      <c r="E54">
        <v>3</v>
      </c>
      <c r="F54">
        <v>3</v>
      </c>
      <c r="G54">
        <v>3</v>
      </c>
      <c r="H54">
        <f ca="1">INDIRECT("T"&amp;E54&amp;"碎片投放计算!C"&amp;ROW(E54))/VLOOKUP(E54,通用估算系数!$D$17:$E$20,2,FALSE)</f>
        <v>149.1060270920548</v>
      </c>
      <c r="I54">
        <f ca="1">INDIRECT("T"&amp;F54&amp;"碎片投放计算!C"&amp;ROW(F54))/VLOOKUP(F54,通用估算系数!$D$17:$E$20,2,FALSE)</f>
        <v>149.1060270920548</v>
      </c>
      <c r="J54">
        <f ca="1">INDIRECT("T"&amp;G54&amp;"碎片投放计算!C"&amp;ROW(G54))/VLOOKUP(G54,通用估算系数!$D$17:$E$20,2,FALSE)</f>
        <v>149.1060270920548</v>
      </c>
      <c r="K54">
        <f ca="1">IFERROR(IF(E54=1,VLOOKUP(H54,[1]坦克升星消耗!$H$2:$J$7,3,TRUE),IF(E54=2,VLOOKUP(H54,[1]坦克升星消耗!$H$8:$J$15,3,TRUE),IF(E54=3,VLOOKUP(H54,[1]坦克升星消耗!$H$24:$J$33,3,TRUE),0))),0)</f>
        <v>5</v>
      </c>
      <c r="L54">
        <f ca="1">IFERROR(IF(F54=1,VLOOKUP(I54,[1]坦克升星消耗!$H$2:$J$7,3,TRUE),IF(F54=2,VLOOKUP(I54,[1]坦克升星消耗!$H$8:$J$15,3,TRUE),IF(F54=3,VLOOKUP(I54,[1]坦克升星消耗!$H$24:$J$33,3,TRUE),0))),0)</f>
        <v>5</v>
      </c>
      <c r="M54">
        <f ca="1">IFERROR(IF(G54=1,VLOOKUP(J54,[1]坦克升星消耗!$H$2:$J$7,3,TRUE),IF(G54=2,VLOOKUP(J54,[1]坦克升星消耗!$H$8:$J$15,3,TRUE),IF(G54=3,VLOOKUP(J54,[1]坦克升星消耗!$H$24:$J$33,3,TRUE),0))),0)</f>
        <v>5</v>
      </c>
      <c r="N54">
        <f ca="1">IFERROR(IF(E54=1,VLOOKUP(K54,[1]坦克升星消耗!$C$2:$J$7,7,TRUE),IF(E54=2,VLOOKUP(K54,[1]坦克升星消耗!$C$8:$J$15,7,TRUE),IF(E54=3,VLOOKUP(K54,[1]坦克升星消耗!$C$24:$J$33,7,TRUE),0))),0)</f>
        <v>111850</v>
      </c>
      <c r="O54">
        <f ca="1">IFERROR(IF(F54=1,VLOOKUP(L54,[1]坦克升星消耗!$C$2:$J$7,7,TRUE),IF(F54=2,VLOOKUP(L54,[1]坦克升星消耗!$C$8:$J$15,7,TRUE),IF(F54=3,VLOOKUP(L54,[1]坦克升星消耗!$C$24:$J$33,7,TRUE),0))),0)</f>
        <v>111850</v>
      </c>
      <c r="P54">
        <f ca="1">IFERROR(IF(G54=1,VLOOKUP(M54,[1]坦克升星消耗!$C$2:$J$7,7,TRUE),IF(G54=2,VLOOKUP(M54,[1]坦克升星消耗!$C$8:$J$15,7,TRUE),IF(G54=3,VLOOKUP(M54,[1]坦克升星消耗!$C$24:$J$33,7,TRUE),0))),0)</f>
        <v>111850</v>
      </c>
      <c r="Q54">
        <f t="shared" ca="1" si="0"/>
        <v>335550</v>
      </c>
      <c r="R54">
        <f ca="1">Q54/A54+AH54-军费投放计算!D54</f>
        <v>70571.132075471702</v>
      </c>
      <c r="S54">
        <f ca="1">ROUNDDOWN(MIN(T1部件投放计算!C54/3,18),0)</f>
        <v>18</v>
      </c>
      <c r="T54">
        <f t="shared" ca="1" si="1"/>
        <v>0</v>
      </c>
      <c r="U54">
        <f ca="1">MIN(ROUNDDOWN((T1部件投放计算!C54/3)/S54,0),3)</f>
        <v>3</v>
      </c>
      <c r="V54">
        <f ca="1">MIN(VLOOKUP((A54*通用估算系数!$B$17*3600)/S54,[1]坦克部件养成!$V$2:$Z$31,5,TRUE),15)</f>
        <v>15</v>
      </c>
      <c r="W54">
        <f ca="1">ROUNDDOWN(MIN(T2部件投放计算!C54/3,18),0)</f>
        <v>18</v>
      </c>
      <c r="X54">
        <f t="shared" ca="1" si="2"/>
        <v>0</v>
      </c>
      <c r="Y54">
        <f ca="1">MIN(ROUNDDOWN(IF(W54=0,0,((T2部件投放计算!C54+T1部件投放计算!C54/3)/2)/W54+1),0),4)</f>
        <v>4</v>
      </c>
      <c r="Z54">
        <f ca="1">MIN(IF(X54=0,0,VLOOKUP((A54*通用估算系数!$B$17*3600)/X54,[1]坦克部件养成!$V$2:$Z$31,5,TRUE)),20)</f>
        <v>0</v>
      </c>
      <c r="AA54">
        <f ca="1">ROUNDDOWN(MIN(T3部件投放计算!C54/3,18),0)</f>
        <v>18</v>
      </c>
      <c r="AB54">
        <f t="shared" ca="1" si="3"/>
        <v>18</v>
      </c>
      <c r="AC54">
        <f ca="1">MIN(ROUNDDOWN(IF(AA54=0,0,((T3部件投放计算!C54+T2部件投放计算!C54/3)/2)/AA54+2),0),5)</f>
        <v>5</v>
      </c>
      <c r="AD54">
        <f ca="1">MIN(IF(AA54=0,0,VLOOKUP((A54*通用估算系数!$B$17*3600)/AA54,[1]坦克部件养成!$V$2:$Z$31,5,TRUE)),30)</f>
        <v>23</v>
      </c>
      <c r="AE54">
        <f ca="1">VLOOKUP("1_"&amp;V54,[1]坦克部件养成!$I:$L,4,FALSE)*T54</f>
        <v>0</v>
      </c>
      <c r="AF54">
        <f ca="1">IFERROR(VLOOKUP("2_"&amp;Z54,[1]坦克部件养成!$I:$L,4,FALSE)*X54,0)</f>
        <v>0</v>
      </c>
      <c r="AG54">
        <f ca="1">IFERROR(VLOOKUP("3_"&amp;AD54,[1]坦克部件养成!$I:$L,4,FALSE)*AB54,0)</f>
        <v>3660120</v>
      </c>
      <c r="AH54">
        <f t="shared" ca="1" si="4"/>
        <v>69058</v>
      </c>
    </row>
    <row r="55" spans="1:34" x14ac:dyDescent="0.2">
      <c r="A55">
        <v>54</v>
      </c>
      <c r="B55">
        <f>IF(C55=-1,D55,VLOOKUP(C55,通用估算系数!$D:$E,2,FALSE))</f>
        <v>10</v>
      </c>
      <c r="C55">
        <f>IF(D55&gt;=10,MOD(A55,通用估算系数!$B$2),-1)</f>
        <v>12</v>
      </c>
      <c r="D55">
        <f>VLOOKUP(A55,[1]游戏时长规划!$H$17:$K$26,4,TRUE)</f>
        <v>10</v>
      </c>
      <c r="E55">
        <v>3</v>
      </c>
      <c r="F55">
        <v>3</v>
      </c>
      <c r="G55">
        <v>3</v>
      </c>
      <c r="H55">
        <f ca="1">INDIRECT("T"&amp;E55&amp;"碎片投放计算!C"&amp;ROW(E55))/VLOOKUP(E55,通用估算系数!$D$17:$E$20,2,FALSE)</f>
        <v>153.68810507829394</v>
      </c>
      <c r="I55">
        <f ca="1">INDIRECT("T"&amp;F55&amp;"碎片投放计算!C"&amp;ROW(F55))/VLOOKUP(F55,通用估算系数!$D$17:$E$20,2,FALSE)</f>
        <v>153.68810507829394</v>
      </c>
      <c r="J55">
        <f ca="1">INDIRECT("T"&amp;G55&amp;"碎片投放计算!C"&amp;ROW(G55))/VLOOKUP(G55,通用估算系数!$D$17:$E$20,2,FALSE)</f>
        <v>153.68810507829394</v>
      </c>
      <c r="K55">
        <f ca="1">IFERROR(IF(E55=1,VLOOKUP(H55,[1]坦克升星消耗!$H$2:$J$7,3,TRUE),IF(E55=2,VLOOKUP(H55,[1]坦克升星消耗!$H$8:$J$15,3,TRUE),IF(E55=3,VLOOKUP(H55,[1]坦克升星消耗!$H$24:$J$33,3,TRUE),0))),0)</f>
        <v>5</v>
      </c>
      <c r="L55">
        <f ca="1">IFERROR(IF(F55=1,VLOOKUP(I55,[1]坦克升星消耗!$H$2:$J$7,3,TRUE),IF(F55=2,VLOOKUP(I55,[1]坦克升星消耗!$H$8:$J$15,3,TRUE),IF(F55=3,VLOOKUP(I55,[1]坦克升星消耗!$H$24:$J$33,3,TRUE),0))),0)</f>
        <v>5</v>
      </c>
      <c r="M55">
        <f ca="1">IFERROR(IF(G55=1,VLOOKUP(J55,[1]坦克升星消耗!$H$2:$J$7,3,TRUE),IF(G55=2,VLOOKUP(J55,[1]坦克升星消耗!$H$8:$J$15,3,TRUE),IF(G55=3,VLOOKUP(J55,[1]坦克升星消耗!$H$24:$J$33,3,TRUE),0))),0)</f>
        <v>5</v>
      </c>
      <c r="N55">
        <f ca="1">IFERROR(IF(E55=1,VLOOKUP(K55,[1]坦克升星消耗!$C$2:$J$7,7,TRUE),IF(E55=2,VLOOKUP(K55,[1]坦克升星消耗!$C$8:$J$15,7,TRUE),IF(E55=3,VLOOKUP(K55,[1]坦克升星消耗!$C$24:$J$33,7,TRUE),0))),0)</f>
        <v>111850</v>
      </c>
      <c r="O55">
        <f ca="1">IFERROR(IF(F55=1,VLOOKUP(L55,[1]坦克升星消耗!$C$2:$J$7,7,TRUE),IF(F55=2,VLOOKUP(L55,[1]坦克升星消耗!$C$8:$J$15,7,TRUE),IF(F55=3,VLOOKUP(L55,[1]坦克升星消耗!$C$24:$J$33,7,TRUE),0))),0)</f>
        <v>111850</v>
      </c>
      <c r="P55">
        <f ca="1">IFERROR(IF(G55=1,VLOOKUP(M55,[1]坦克升星消耗!$C$2:$J$7,7,TRUE),IF(G55=2,VLOOKUP(M55,[1]坦克升星消耗!$C$8:$J$15,7,TRUE),IF(G55=3,VLOOKUP(M55,[1]坦克升星消耗!$C$24:$J$33,7,TRUE),0))),0)</f>
        <v>111850</v>
      </c>
      <c r="Q55">
        <f t="shared" ca="1" si="0"/>
        <v>335550</v>
      </c>
      <c r="R55">
        <f ca="1">Q55/A55+AH55-军费投放计算!D55</f>
        <v>69152.888888888891</v>
      </c>
      <c r="S55">
        <f ca="1">ROUNDDOWN(MIN(T1部件投放计算!C55/3,18),0)</f>
        <v>18</v>
      </c>
      <c r="T55">
        <f t="shared" ca="1" si="1"/>
        <v>0</v>
      </c>
      <c r="U55">
        <f ca="1">MIN(ROUNDDOWN((T1部件投放计算!C55/3)/S55,0),3)</f>
        <v>3</v>
      </c>
      <c r="V55">
        <f ca="1">MIN(VLOOKUP((A55*通用估算系数!$B$17*3600)/S55,[1]坦克部件养成!$V$2:$Z$31,5,TRUE),15)</f>
        <v>15</v>
      </c>
      <c r="W55">
        <f ca="1">ROUNDDOWN(MIN(T2部件投放计算!C55/3,18),0)</f>
        <v>18</v>
      </c>
      <c r="X55">
        <f t="shared" ca="1" si="2"/>
        <v>0</v>
      </c>
      <c r="Y55">
        <f ca="1">MIN(ROUNDDOWN(IF(W55=0,0,((T2部件投放计算!C55+T1部件投放计算!C55/3)/2)/W55+1),0),4)</f>
        <v>4</v>
      </c>
      <c r="Z55">
        <f ca="1">MIN(IF(X55=0,0,VLOOKUP((A55*通用估算系数!$B$17*3600)/X55,[1]坦克部件养成!$V$2:$Z$31,5,TRUE)),20)</f>
        <v>0</v>
      </c>
      <c r="AA55">
        <f ca="1">ROUNDDOWN(MIN(T3部件投放计算!C55/3,18),0)</f>
        <v>18</v>
      </c>
      <c r="AB55">
        <f t="shared" ca="1" si="3"/>
        <v>18</v>
      </c>
      <c r="AC55">
        <f ca="1">MIN(ROUNDDOWN(IF(AA55=0,0,((T3部件投放计算!C55+T2部件投放计算!C55/3)/2)/AA55+2),0),5)</f>
        <v>5</v>
      </c>
      <c r="AD55">
        <f ca="1">MIN(IF(AA55=0,0,VLOOKUP((A55*通用估算系数!$B$17*3600)/AA55,[1]坦克部件养成!$V$2:$Z$31,5,TRUE)),30)</f>
        <v>23</v>
      </c>
      <c r="AE55">
        <f ca="1">VLOOKUP("1_"&amp;V55,[1]坦克部件养成!$I:$L,4,FALSE)*T55</f>
        <v>0</v>
      </c>
      <c r="AF55">
        <f ca="1">IFERROR(VLOOKUP("2_"&amp;Z55,[1]坦克部件养成!$I:$L,4,FALSE)*X55,0)</f>
        <v>0</v>
      </c>
      <c r="AG55">
        <f ca="1">IFERROR(VLOOKUP("3_"&amp;AD55,[1]坦克部件养成!$I:$L,4,FALSE)*AB55,0)</f>
        <v>3660120</v>
      </c>
      <c r="AH55">
        <f t="shared" ca="1" si="4"/>
        <v>67780</v>
      </c>
    </row>
    <row r="56" spans="1:34" x14ac:dyDescent="0.2">
      <c r="A56">
        <v>55</v>
      </c>
      <c r="B56">
        <f>IF(C56=-1,D56,VLOOKUP(C56,通用估算系数!$D:$E,2,FALSE))</f>
        <v>10</v>
      </c>
      <c r="C56">
        <f>IF(D56&gt;=10,MOD(A56,通用估算系数!$B$2),-1)</f>
        <v>13</v>
      </c>
      <c r="D56">
        <f>VLOOKUP(A56,[1]游戏时长规划!$H$17:$K$26,4,TRUE)</f>
        <v>10</v>
      </c>
      <c r="E56">
        <v>3</v>
      </c>
      <c r="F56">
        <v>3</v>
      </c>
      <c r="G56">
        <v>3</v>
      </c>
      <c r="H56">
        <f ca="1">INDIRECT("T"&amp;E56&amp;"碎片投放计算!C"&amp;ROW(E56))/VLOOKUP(E56,通用估算系数!$D$17:$E$20,2,FALSE)</f>
        <v>158.21968332755253</v>
      </c>
      <c r="I56">
        <f ca="1">INDIRECT("T"&amp;F56&amp;"碎片投放计算!C"&amp;ROW(F56))/VLOOKUP(F56,通用估算系数!$D$17:$E$20,2,FALSE)</f>
        <v>158.21968332755253</v>
      </c>
      <c r="J56">
        <f ca="1">INDIRECT("T"&amp;G56&amp;"碎片投放计算!C"&amp;ROW(G56))/VLOOKUP(G56,通用估算系数!$D$17:$E$20,2,FALSE)</f>
        <v>158.21968332755253</v>
      </c>
      <c r="K56">
        <f ca="1">IFERROR(IF(E56=1,VLOOKUP(H56,[1]坦克升星消耗!$H$2:$J$7,3,TRUE),IF(E56=2,VLOOKUP(H56,[1]坦克升星消耗!$H$8:$J$15,3,TRUE),IF(E56=3,VLOOKUP(H56,[1]坦克升星消耗!$H$24:$J$33,3,TRUE),0))),0)</f>
        <v>5</v>
      </c>
      <c r="L56">
        <f ca="1">IFERROR(IF(F56=1,VLOOKUP(I56,[1]坦克升星消耗!$H$2:$J$7,3,TRUE),IF(F56=2,VLOOKUP(I56,[1]坦克升星消耗!$H$8:$J$15,3,TRUE),IF(F56=3,VLOOKUP(I56,[1]坦克升星消耗!$H$24:$J$33,3,TRUE),0))),0)</f>
        <v>5</v>
      </c>
      <c r="M56">
        <f ca="1">IFERROR(IF(G56=1,VLOOKUP(J56,[1]坦克升星消耗!$H$2:$J$7,3,TRUE),IF(G56=2,VLOOKUP(J56,[1]坦克升星消耗!$H$8:$J$15,3,TRUE),IF(G56=3,VLOOKUP(J56,[1]坦克升星消耗!$H$24:$J$33,3,TRUE),0))),0)</f>
        <v>5</v>
      </c>
      <c r="N56">
        <f ca="1">IFERROR(IF(E56=1,VLOOKUP(K56,[1]坦克升星消耗!$C$2:$J$7,7,TRUE),IF(E56=2,VLOOKUP(K56,[1]坦克升星消耗!$C$8:$J$15,7,TRUE),IF(E56=3,VLOOKUP(K56,[1]坦克升星消耗!$C$24:$J$33,7,TRUE),0))),0)</f>
        <v>111850</v>
      </c>
      <c r="O56">
        <f ca="1">IFERROR(IF(F56=1,VLOOKUP(L56,[1]坦克升星消耗!$C$2:$J$7,7,TRUE),IF(F56=2,VLOOKUP(L56,[1]坦克升星消耗!$C$8:$J$15,7,TRUE),IF(F56=3,VLOOKUP(L56,[1]坦克升星消耗!$C$24:$J$33,7,TRUE),0))),0)</f>
        <v>111850</v>
      </c>
      <c r="P56">
        <f ca="1">IFERROR(IF(G56=1,VLOOKUP(M56,[1]坦克升星消耗!$C$2:$J$7,7,TRUE),IF(G56=2,VLOOKUP(M56,[1]坦克升星消耗!$C$8:$J$15,7,TRUE),IF(G56=3,VLOOKUP(M56,[1]坦克升星消耗!$C$24:$J$33,7,TRUE),0))),0)</f>
        <v>111850</v>
      </c>
      <c r="Q56">
        <f t="shared" ca="1" si="0"/>
        <v>335550</v>
      </c>
      <c r="R56">
        <f ca="1">Q56/A56+AH56-军费投放计算!D56</f>
        <v>77152.909090909088</v>
      </c>
      <c r="S56">
        <f ca="1">ROUNDDOWN(MIN(T1部件投放计算!C56/3,18),0)</f>
        <v>18</v>
      </c>
      <c r="T56">
        <f t="shared" ca="1" si="1"/>
        <v>0</v>
      </c>
      <c r="U56">
        <f ca="1">MIN(ROUNDDOWN((T1部件投放计算!C56/3)/S56,0),3)</f>
        <v>3</v>
      </c>
      <c r="V56">
        <f ca="1">MIN(VLOOKUP((A56*通用估算系数!$B$17*3600)/S56,[1]坦克部件养成!$V$2:$Z$31,5,TRUE),15)</f>
        <v>15</v>
      </c>
      <c r="W56">
        <f ca="1">ROUNDDOWN(MIN(T2部件投放计算!C56/3,18),0)</f>
        <v>18</v>
      </c>
      <c r="X56">
        <f t="shared" ca="1" si="2"/>
        <v>0</v>
      </c>
      <c r="Y56">
        <f ca="1">MIN(ROUNDDOWN(IF(W56=0,0,((T2部件投放计算!C56+T1部件投放计算!C56/3)/2)/W56+1),0),4)</f>
        <v>4</v>
      </c>
      <c r="Z56">
        <f ca="1">MIN(IF(X56=0,0,VLOOKUP((A56*通用估算系数!$B$17*3600)/X56,[1]坦克部件养成!$V$2:$Z$31,5,TRUE)),20)</f>
        <v>0</v>
      </c>
      <c r="AA56">
        <f ca="1">ROUNDDOWN(MIN(T3部件投放计算!C56/3,18),0)</f>
        <v>18</v>
      </c>
      <c r="AB56">
        <f t="shared" ca="1" si="3"/>
        <v>18</v>
      </c>
      <c r="AC56">
        <f ca="1">MIN(ROUNDDOWN(IF(AA56=0,0,((T3部件投放计算!C56+T2部件投放计算!C56/3)/2)/AA56+2),0),5)</f>
        <v>5</v>
      </c>
      <c r="AD56">
        <f ca="1">MIN(IF(AA56=0,0,VLOOKUP((A56*通用估算系数!$B$17*3600)/AA56,[1]坦克部件养成!$V$2:$Z$31,5,TRUE)),30)</f>
        <v>24</v>
      </c>
      <c r="AE56">
        <f ca="1">VLOOKUP("1_"&amp;V56,[1]坦克部件养成!$I:$L,4,FALSE)*T56</f>
        <v>0</v>
      </c>
      <c r="AF56">
        <f ca="1">IFERROR(VLOOKUP("2_"&amp;Z56,[1]坦克部件养成!$I:$L,4,FALSE)*X56,0)</f>
        <v>0</v>
      </c>
      <c r="AG56">
        <f ca="1">IFERROR(VLOOKUP("3_"&amp;AD56,[1]坦克部件养成!$I:$L,4,FALSE)*AB56,0)</f>
        <v>4173120</v>
      </c>
      <c r="AH56">
        <f t="shared" ca="1" si="4"/>
        <v>75874</v>
      </c>
    </row>
    <row r="57" spans="1:34" x14ac:dyDescent="0.2">
      <c r="A57">
        <v>56</v>
      </c>
      <c r="B57">
        <f>IF(C57=-1,D57,VLOOKUP(C57,通用估算系数!$D:$E,2,FALSE))</f>
        <v>8</v>
      </c>
      <c r="C57">
        <f>IF(D57&gt;=10,MOD(A57,通用估算系数!$B$2),-1)</f>
        <v>0</v>
      </c>
      <c r="D57">
        <f>VLOOKUP(A57,[1]游戏时长规划!$H$17:$K$26,4,TRUE)</f>
        <v>10</v>
      </c>
      <c r="E57">
        <v>3</v>
      </c>
      <c r="F57">
        <v>3</v>
      </c>
      <c r="G57">
        <v>3</v>
      </c>
      <c r="H57">
        <f ca="1">INDIRECT("T"&amp;E57&amp;"碎片投放计算!C"&amp;ROW(E57))/VLOOKUP(E57,通用估算系数!$D$17:$E$20,2,FALSE)</f>
        <v>162.44552426248302</v>
      </c>
      <c r="I57">
        <f ca="1">INDIRECT("T"&amp;F57&amp;"碎片投放计算!C"&amp;ROW(F57))/VLOOKUP(F57,通用估算系数!$D$17:$E$20,2,FALSE)</f>
        <v>162.44552426248302</v>
      </c>
      <c r="J57">
        <f ca="1">INDIRECT("T"&amp;G57&amp;"碎片投放计算!C"&amp;ROW(G57))/VLOOKUP(G57,通用估算系数!$D$17:$E$20,2,FALSE)</f>
        <v>162.44552426248302</v>
      </c>
      <c r="K57">
        <f ca="1">IFERROR(IF(E57=1,VLOOKUP(H57,[1]坦克升星消耗!$H$2:$J$7,3,TRUE),IF(E57=2,VLOOKUP(H57,[1]坦克升星消耗!$H$8:$J$15,3,TRUE),IF(E57=3,VLOOKUP(H57,[1]坦克升星消耗!$H$24:$J$33,3,TRUE),0))),0)</f>
        <v>5</v>
      </c>
      <c r="L57">
        <f ca="1">IFERROR(IF(F57=1,VLOOKUP(I57,[1]坦克升星消耗!$H$2:$J$7,3,TRUE),IF(F57=2,VLOOKUP(I57,[1]坦克升星消耗!$H$8:$J$15,3,TRUE),IF(F57=3,VLOOKUP(I57,[1]坦克升星消耗!$H$24:$J$33,3,TRUE),0))),0)</f>
        <v>5</v>
      </c>
      <c r="M57">
        <f ca="1">IFERROR(IF(G57=1,VLOOKUP(J57,[1]坦克升星消耗!$H$2:$J$7,3,TRUE),IF(G57=2,VLOOKUP(J57,[1]坦克升星消耗!$H$8:$J$15,3,TRUE),IF(G57=3,VLOOKUP(J57,[1]坦克升星消耗!$H$24:$J$33,3,TRUE),0))),0)</f>
        <v>5</v>
      </c>
      <c r="N57">
        <f ca="1">IFERROR(IF(E57=1,VLOOKUP(K57,[1]坦克升星消耗!$C$2:$J$7,7,TRUE),IF(E57=2,VLOOKUP(K57,[1]坦克升星消耗!$C$8:$J$15,7,TRUE),IF(E57=3,VLOOKUP(K57,[1]坦克升星消耗!$C$24:$J$33,7,TRUE),0))),0)</f>
        <v>111850</v>
      </c>
      <c r="O57">
        <f ca="1">IFERROR(IF(F57=1,VLOOKUP(L57,[1]坦克升星消耗!$C$2:$J$7,7,TRUE),IF(F57=2,VLOOKUP(L57,[1]坦克升星消耗!$C$8:$J$15,7,TRUE),IF(F57=3,VLOOKUP(L57,[1]坦克升星消耗!$C$24:$J$33,7,TRUE),0))),0)</f>
        <v>111850</v>
      </c>
      <c r="P57">
        <f ca="1">IFERROR(IF(G57=1,VLOOKUP(M57,[1]坦克升星消耗!$C$2:$J$7,7,TRUE),IF(G57=2,VLOOKUP(M57,[1]坦克升星消耗!$C$8:$J$15,7,TRUE),IF(G57=3,VLOOKUP(M57,[1]坦克升星消耗!$C$24:$J$33,7,TRUE),0))),0)</f>
        <v>111850</v>
      </c>
      <c r="Q57">
        <f t="shared" ca="1" si="0"/>
        <v>335550</v>
      </c>
      <c r="R57">
        <f ca="1">Q57/A57+AH57-军费投放计算!D57</f>
        <v>76220.96428571429</v>
      </c>
      <c r="S57">
        <f ca="1">ROUNDDOWN(MIN(T1部件投放计算!C57/3,18),0)</f>
        <v>18</v>
      </c>
      <c r="T57">
        <f t="shared" ca="1" si="1"/>
        <v>0</v>
      </c>
      <c r="U57">
        <f ca="1">MIN(ROUNDDOWN((T1部件投放计算!C57/3)/S57,0),3)</f>
        <v>3</v>
      </c>
      <c r="V57">
        <f ca="1">MIN(VLOOKUP((A57*通用估算系数!$B$17*3600)/S57,[1]坦克部件养成!$V$2:$Z$31,5,TRUE),15)</f>
        <v>15</v>
      </c>
      <c r="W57">
        <f ca="1">ROUNDDOWN(MIN(T2部件投放计算!C57/3,18),0)</f>
        <v>18</v>
      </c>
      <c r="X57">
        <f t="shared" ca="1" si="2"/>
        <v>0</v>
      </c>
      <c r="Y57">
        <f ca="1">MIN(ROUNDDOWN(IF(W57=0,0,((T2部件投放计算!C57+T1部件投放计算!C57/3)/2)/W57+1),0),4)</f>
        <v>4</v>
      </c>
      <c r="Z57">
        <f ca="1">MIN(IF(X57=0,0,VLOOKUP((A57*通用估算系数!$B$17*3600)/X57,[1]坦克部件养成!$V$2:$Z$31,5,TRUE)),20)</f>
        <v>0</v>
      </c>
      <c r="AA57">
        <f ca="1">ROUNDDOWN(MIN(T3部件投放计算!C57/3,18),0)</f>
        <v>18</v>
      </c>
      <c r="AB57">
        <f t="shared" ca="1" si="3"/>
        <v>18</v>
      </c>
      <c r="AC57">
        <f ca="1">MIN(ROUNDDOWN(IF(AA57=0,0,((T3部件投放计算!C57+T2部件投放计算!C57/3)/2)/AA57+2),0),5)</f>
        <v>5</v>
      </c>
      <c r="AD57">
        <f ca="1">MIN(IF(AA57=0,0,VLOOKUP((A57*通用估算系数!$B$17*3600)/AA57,[1]坦克部件养成!$V$2:$Z$31,5,TRUE)),30)</f>
        <v>24</v>
      </c>
      <c r="AE57">
        <f ca="1">VLOOKUP("1_"&amp;V57,[1]坦克部件养成!$I:$L,4,FALSE)*T57</f>
        <v>0</v>
      </c>
      <c r="AF57">
        <f ca="1">IFERROR(VLOOKUP("2_"&amp;Z57,[1]坦克部件养成!$I:$L,4,FALSE)*X57,0)</f>
        <v>0</v>
      </c>
      <c r="AG57">
        <f ca="1">IFERROR(VLOOKUP("3_"&amp;AD57,[1]坦克部件养成!$I:$L,4,FALSE)*AB57,0)</f>
        <v>4173120</v>
      </c>
      <c r="AH57">
        <f t="shared" ca="1" si="4"/>
        <v>74520</v>
      </c>
    </row>
    <row r="58" spans="1:34" x14ac:dyDescent="0.2">
      <c r="A58">
        <v>57</v>
      </c>
      <c r="B58">
        <f>IF(C58=-1,D58,VLOOKUP(C58,通用估算系数!$D:$E,2,FALSE))</f>
        <v>8</v>
      </c>
      <c r="C58">
        <f>IF(D58&gt;=10,MOD(A58,通用估算系数!$B$2),-1)</f>
        <v>1</v>
      </c>
      <c r="D58">
        <f>VLOOKUP(A58,[1]游戏时长规划!$H$17:$K$26,4,TRUE)</f>
        <v>10</v>
      </c>
      <c r="E58">
        <v>3</v>
      </c>
      <c r="F58">
        <v>3</v>
      </c>
      <c r="G58">
        <v>3</v>
      </c>
      <c r="H58">
        <f ca="1">INDIRECT("T"&amp;E58&amp;"碎片投放计算!C"&amp;ROW(E58))/VLOOKUP(E58,通用估算系数!$D$17:$E$20,2,FALSE)</f>
        <v>166.26242822410509</v>
      </c>
      <c r="I58">
        <f ca="1">INDIRECT("T"&amp;F58&amp;"碎片投放计算!C"&amp;ROW(F58))/VLOOKUP(F58,通用估算系数!$D$17:$E$20,2,FALSE)</f>
        <v>166.26242822410509</v>
      </c>
      <c r="J58">
        <f ca="1">INDIRECT("T"&amp;G58&amp;"碎片投放计算!C"&amp;ROW(G58))/VLOOKUP(G58,通用估算系数!$D$17:$E$20,2,FALSE)</f>
        <v>166.26242822410509</v>
      </c>
      <c r="K58">
        <f ca="1">IFERROR(IF(E58=1,VLOOKUP(H58,[1]坦克升星消耗!$H$2:$J$7,3,TRUE),IF(E58=2,VLOOKUP(H58,[1]坦克升星消耗!$H$8:$J$15,3,TRUE),IF(E58=3,VLOOKUP(H58,[1]坦克升星消耗!$H$24:$J$33,3,TRUE),0))),0)</f>
        <v>5</v>
      </c>
      <c r="L58">
        <f ca="1">IFERROR(IF(F58=1,VLOOKUP(I58,[1]坦克升星消耗!$H$2:$J$7,3,TRUE),IF(F58=2,VLOOKUP(I58,[1]坦克升星消耗!$H$8:$J$15,3,TRUE),IF(F58=3,VLOOKUP(I58,[1]坦克升星消耗!$H$24:$J$33,3,TRUE),0))),0)</f>
        <v>5</v>
      </c>
      <c r="M58">
        <f ca="1">IFERROR(IF(G58=1,VLOOKUP(J58,[1]坦克升星消耗!$H$2:$J$7,3,TRUE),IF(G58=2,VLOOKUP(J58,[1]坦克升星消耗!$H$8:$J$15,3,TRUE),IF(G58=3,VLOOKUP(J58,[1]坦克升星消耗!$H$24:$J$33,3,TRUE),0))),0)</f>
        <v>5</v>
      </c>
      <c r="N58">
        <f ca="1">IFERROR(IF(E58=1,VLOOKUP(K58,[1]坦克升星消耗!$C$2:$J$7,7,TRUE),IF(E58=2,VLOOKUP(K58,[1]坦克升星消耗!$C$8:$J$15,7,TRUE),IF(E58=3,VLOOKUP(K58,[1]坦克升星消耗!$C$24:$J$33,7,TRUE),0))),0)</f>
        <v>111850</v>
      </c>
      <c r="O58">
        <f ca="1">IFERROR(IF(F58=1,VLOOKUP(L58,[1]坦克升星消耗!$C$2:$J$7,7,TRUE),IF(F58=2,VLOOKUP(L58,[1]坦克升星消耗!$C$8:$J$15,7,TRUE),IF(F58=3,VLOOKUP(L58,[1]坦克升星消耗!$C$24:$J$33,7,TRUE),0))),0)</f>
        <v>111850</v>
      </c>
      <c r="P58">
        <f ca="1">IFERROR(IF(G58=1,VLOOKUP(M58,[1]坦克升星消耗!$C$2:$J$7,7,TRUE),IF(G58=2,VLOOKUP(M58,[1]坦克升星消耗!$C$8:$J$15,7,TRUE),IF(G58=3,VLOOKUP(M58,[1]坦克升星消耗!$C$24:$J$33,7,TRUE),0))),0)</f>
        <v>111850</v>
      </c>
      <c r="Q58">
        <f t="shared" ca="1" si="0"/>
        <v>335550</v>
      </c>
      <c r="R58">
        <f ca="1">Q58/A58+AH58-军费投放计算!D58</f>
        <v>84337.84210526316</v>
      </c>
      <c r="S58">
        <f ca="1">ROUNDDOWN(MIN(T1部件投放计算!C58/3,18),0)</f>
        <v>18</v>
      </c>
      <c r="T58">
        <f t="shared" ca="1" si="1"/>
        <v>0</v>
      </c>
      <c r="U58">
        <f ca="1">MIN(ROUNDDOWN((T1部件投放计算!C58/3)/S58,0),3)</f>
        <v>3</v>
      </c>
      <c r="V58">
        <f ca="1">MIN(VLOOKUP((A58*通用估算系数!$B$17*3600)/S58,[1]坦克部件养成!$V$2:$Z$31,5,TRUE),15)</f>
        <v>15</v>
      </c>
      <c r="W58">
        <f ca="1">ROUNDDOWN(MIN(T2部件投放计算!C58/3,18),0)</f>
        <v>18</v>
      </c>
      <c r="X58">
        <f t="shared" ca="1" si="2"/>
        <v>0</v>
      </c>
      <c r="Y58">
        <f ca="1">MIN(ROUNDDOWN(IF(W58=0,0,((T2部件投放计算!C58+T1部件投放计算!C58/3)/2)/W58+1),0),4)</f>
        <v>4</v>
      </c>
      <c r="Z58">
        <f ca="1">MIN(IF(X58=0,0,VLOOKUP((A58*通用估算系数!$B$17*3600)/X58,[1]坦克部件养成!$V$2:$Z$31,5,TRUE)),20)</f>
        <v>0</v>
      </c>
      <c r="AA58">
        <f ca="1">ROUNDDOWN(MIN(T3部件投放计算!C58/3,18),0)</f>
        <v>18</v>
      </c>
      <c r="AB58">
        <f t="shared" ca="1" si="3"/>
        <v>18</v>
      </c>
      <c r="AC58">
        <f ca="1">MIN(ROUNDDOWN(IF(AA58=0,0,((T3部件投放计算!C58+T2部件投放计算!C58/3)/2)/AA58+2),0),5)</f>
        <v>5</v>
      </c>
      <c r="AD58">
        <f ca="1">MIN(IF(AA58=0,0,VLOOKUP((A58*通用估算系数!$B$17*3600)/AA58,[1]坦克部件养成!$V$2:$Z$31,5,TRUE)),30)</f>
        <v>25</v>
      </c>
      <c r="AE58">
        <f ca="1">VLOOKUP("1_"&amp;V58,[1]坦克部件养成!$I:$L,4,FALSE)*T58</f>
        <v>0</v>
      </c>
      <c r="AF58">
        <f ca="1">IFERROR(VLOOKUP("2_"&amp;Z58,[1]坦克部件养成!$I:$L,4,FALSE)*X58,0)</f>
        <v>0</v>
      </c>
      <c r="AG58">
        <f ca="1">IFERROR(VLOOKUP("3_"&amp;AD58,[1]坦克部件养成!$I:$L,4,FALSE)*AB58,0)</f>
        <v>4713120</v>
      </c>
      <c r="AH58">
        <f t="shared" ca="1" si="4"/>
        <v>82686</v>
      </c>
    </row>
    <row r="59" spans="1:34" x14ac:dyDescent="0.2">
      <c r="A59">
        <v>58</v>
      </c>
      <c r="B59">
        <f>IF(C59=-1,D59,VLOOKUP(C59,通用估算系数!$D:$E,2,FALSE))</f>
        <v>8</v>
      </c>
      <c r="C59">
        <f>IF(D59&gt;=10,MOD(A59,通用估算系数!$B$2),-1)</f>
        <v>2</v>
      </c>
      <c r="D59">
        <f>VLOOKUP(A59,[1]游戏时长规划!$H$17:$K$26,4,TRUE)</f>
        <v>10</v>
      </c>
      <c r="E59">
        <v>3</v>
      </c>
      <c r="F59">
        <v>3</v>
      </c>
      <c r="G59">
        <v>3</v>
      </c>
      <c r="H59">
        <f ca="1">INDIRECT("T"&amp;E59&amp;"碎片投放计算!C"&amp;ROW(E59))/VLOOKUP(E59,通用估算系数!$D$17:$E$20,2,FALSE)</f>
        <v>170.10742833957332</v>
      </c>
      <c r="I59">
        <f ca="1">INDIRECT("T"&amp;F59&amp;"碎片投放计算!C"&amp;ROW(F59))/VLOOKUP(F59,通用估算系数!$D$17:$E$20,2,FALSE)</f>
        <v>170.10742833957332</v>
      </c>
      <c r="J59">
        <f ca="1">INDIRECT("T"&amp;G59&amp;"碎片投放计算!C"&amp;ROW(G59))/VLOOKUP(G59,通用估算系数!$D$17:$E$20,2,FALSE)</f>
        <v>170.10742833957332</v>
      </c>
      <c r="K59">
        <f ca="1">IFERROR(IF(E59=1,VLOOKUP(H59,[1]坦克升星消耗!$H$2:$J$7,3,TRUE),IF(E59=2,VLOOKUP(H59,[1]坦克升星消耗!$H$8:$J$15,3,TRUE),IF(E59=3,VLOOKUP(H59,[1]坦克升星消耗!$H$24:$J$33,3,TRUE),0))),0)</f>
        <v>5</v>
      </c>
      <c r="L59">
        <f ca="1">IFERROR(IF(F59=1,VLOOKUP(I59,[1]坦克升星消耗!$H$2:$J$7,3,TRUE),IF(F59=2,VLOOKUP(I59,[1]坦克升星消耗!$H$8:$J$15,3,TRUE),IF(F59=3,VLOOKUP(I59,[1]坦克升星消耗!$H$24:$J$33,3,TRUE),0))),0)</f>
        <v>5</v>
      </c>
      <c r="M59">
        <f ca="1">IFERROR(IF(G59=1,VLOOKUP(J59,[1]坦克升星消耗!$H$2:$J$7,3,TRUE),IF(G59=2,VLOOKUP(J59,[1]坦克升星消耗!$H$8:$J$15,3,TRUE),IF(G59=3,VLOOKUP(J59,[1]坦克升星消耗!$H$24:$J$33,3,TRUE),0))),0)</f>
        <v>5</v>
      </c>
      <c r="N59">
        <f ca="1">IFERROR(IF(E59=1,VLOOKUP(K59,[1]坦克升星消耗!$C$2:$J$7,7,TRUE),IF(E59=2,VLOOKUP(K59,[1]坦克升星消耗!$C$8:$J$15,7,TRUE),IF(E59=3,VLOOKUP(K59,[1]坦克升星消耗!$C$24:$J$33,7,TRUE),0))),0)</f>
        <v>111850</v>
      </c>
      <c r="O59">
        <f ca="1">IFERROR(IF(F59=1,VLOOKUP(L59,[1]坦克升星消耗!$C$2:$J$7,7,TRUE),IF(F59=2,VLOOKUP(L59,[1]坦克升星消耗!$C$8:$J$15,7,TRUE),IF(F59=3,VLOOKUP(L59,[1]坦克升星消耗!$C$24:$J$33,7,TRUE),0))),0)</f>
        <v>111850</v>
      </c>
      <c r="P59">
        <f ca="1">IFERROR(IF(G59=1,VLOOKUP(M59,[1]坦克升星消耗!$C$2:$J$7,7,TRUE),IF(G59=2,VLOOKUP(M59,[1]坦克升星消耗!$C$8:$J$15,7,TRUE),IF(G59=3,VLOOKUP(M59,[1]坦克升星消耗!$C$24:$J$33,7,TRUE),0))),0)</f>
        <v>111850</v>
      </c>
      <c r="Q59">
        <f t="shared" ca="1" si="0"/>
        <v>335550</v>
      </c>
      <c r="R59">
        <f ca="1">Q59/A59+AH59-军费投放计算!D59</f>
        <v>82798.344827586203</v>
      </c>
      <c r="S59">
        <f ca="1">ROUNDDOWN(MIN(T1部件投放计算!C59/3,18),0)</f>
        <v>18</v>
      </c>
      <c r="T59">
        <f t="shared" ca="1" si="1"/>
        <v>0</v>
      </c>
      <c r="U59">
        <f ca="1">MIN(ROUNDDOWN((T1部件投放计算!C59/3)/S59,0),3)</f>
        <v>3</v>
      </c>
      <c r="V59">
        <f ca="1">MIN(VLOOKUP((A59*通用估算系数!$B$17*3600)/S59,[1]坦克部件养成!$V$2:$Z$31,5,TRUE),15)</f>
        <v>15</v>
      </c>
      <c r="W59">
        <f ca="1">ROUNDDOWN(MIN(T2部件投放计算!C59/3,18),0)</f>
        <v>18</v>
      </c>
      <c r="X59">
        <f t="shared" ca="1" si="2"/>
        <v>0</v>
      </c>
      <c r="Y59">
        <f ca="1">MIN(ROUNDDOWN(IF(W59=0,0,((T2部件投放计算!C59+T1部件投放计算!C59/3)/2)/W59+1),0),4)</f>
        <v>4</v>
      </c>
      <c r="Z59">
        <f ca="1">MIN(IF(X59=0,0,VLOOKUP((A59*通用估算系数!$B$17*3600)/X59,[1]坦克部件养成!$V$2:$Z$31,5,TRUE)),20)</f>
        <v>0</v>
      </c>
      <c r="AA59">
        <f ca="1">ROUNDDOWN(MIN(T3部件投放计算!C59/3,18),0)</f>
        <v>18</v>
      </c>
      <c r="AB59">
        <f t="shared" ca="1" si="3"/>
        <v>18</v>
      </c>
      <c r="AC59">
        <f ca="1">MIN(ROUNDDOWN(IF(AA59=0,0,((T3部件投放计算!C59+T2部件投放计算!C59/3)/2)/AA59+2),0),5)</f>
        <v>5</v>
      </c>
      <c r="AD59">
        <f ca="1">MIN(IF(AA59=0,0,VLOOKUP((A59*通用估算系数!$B$17*3600)/AA59,[1]坦克部件养成!$V$2:$Z$31,5,TRUE)),30)</f>
        <v>25</v>
      </c>
      <c r="AE59">
        <f ca="1">VLOOKUP("1_"&amp;V59,[1]坦克部件养成!$I:$L,4,FALSE)*T59</f>
        <v>0</v>
      </c>
      <c r="AF59">
        <f ca="1">IFERROR(VLOOKUP("2_"&amp;Z59,[1]坦克部件养成!$I:$L,4,FALSE)*X59,0)</f>
        <v>0</v>
      </c>
      <c r="AG59">
        <f ca="1">IFERROR(VLOOKUP("3_"&amp;AD59,[1]坦克部件养成!$I:$L,4,FALSE)*AB59,0)</f>
        <v>4713120</v>
      </c>
      <c r="AH59">
        <f t="shared" ca="1" si="4"/>
        <v>81260</v>
      </c>
    </row>
    <row r="60" spans="1:34" x14ac:dyDescent="0.2">
      <c r="A60">
        <v>59</v>
      </c>
      <c r="B60">
        <f>IF(C60=-1,D60,VLOOKUP(C60,通用估算系数!$D:$E,2,FALSE))</f>
        <v>9</v>
      </c>
      <c r="C60">
        <f>IF(D60&gt;=10,MOD(A60,通用估算系数!$B$2),-1)</f>
        <v>3</v>
      </c>
      <c r="D60">
        <f>VLOOKUP(A60,[1]游戏时长规划!$H$17:$K$26,4,TRUE)</f>
        <v>10</v>
      </c>
      <c r="E60">
        <v>3</v>
      </c>
      <c r="F60">
        <v>3</v>
      </c>
      <c r="G60">
        <v>3</v>
      </c>
      <c r="H60">
        <f ca="1">INDIRECT("T"&amp;E60&amp;"碎片投放计算!C"&amp;ROW(E60))/VLOOKUP(E60,通用估算系数!$D$17:$E$20,2,FALSE)</f>
        <v>175.71074486486529</v>
      </c>
      <c r="I60">
        <f ca="1">INDIRECT("T"&amp;F60&amp;"碎片投放计算!C"&amp;ROW(F60))/VLOOKUP(F60,通用估算系数!$D$17:$E$20,2,FALSE)</f>
        <v>175.71074486486529</v>
      </c>
      <c r="J60">
        <f ca="1">INDIRECT("T"&amp;G60&amp;"碎片投放计算!C"&amp;ROW(G60))/VLOOKUP(G60,通用估算系数!$D$17:$E$20,2,FALSE)</f>
        <v>175.71074486486529</v>
      </c>
      <c r="K60">
        <f ca="1">IFERROR(IF(E60=1,VLOOKUP(H60,[1]坦克升星消耗!$H$2:$J$7,3,TRUE),IF(E60=2,VLOOKUP(H60,[1]坦克升星消耗!$H$8:$J$15,3,TRUE),IF(E60=3,VLOOKUP(H60,[1]坦克升星消耗!$H$24:$J$33,3,TRUE),0))),0)</f>
        <v>5</v>
      </c>
      <c r="L60">
        <f ca="1">IFERROR(IF(F60=1,VLOOKUP(I60,[1]坦克升星消耗!$H$2:$J$7,3,TRUE),IF(F60=2,VLOOKUP(I60,[1]坦克升星消耗!$H$8:$J$15,3,TRUE),IF(F60=3,VLOOKUP(I60,[1]坦克升星消耗!$H$24:$J$33,3,TRUE),0))),0)</f>
        <v>5</v>
      </c>
      <c r="M60">
        <f ca="1">IFERROR(IF(G60=1,VLOOKUP(J60,[1]坦克升星消耗!$H$2:$J$7,3,TRUE),IF(G60=2,VLOOKUP(J60,[1]坦克升星消耗!$H$8:$J$15,3,TRUE),IF(G60=3,VLOOKUP(J60,[1]坦克升星消耗!$H$24:$J$33,3,TRUE),0))),0)</f>
        <v>5</v>
      </c>
      <c r="N60">
        <f ca="1">IFERROR(IF(E60=1,VLOOKUP(K60,[1]坦克升星消耗!$C$2:$J$7,7,TRUE),IF(E60=2,VLOOKUP(K60,[1]坦克升星消耗!$C$8:$J$15,7,TRUE),IF(E60=3,VLOOKUP(K60,[1]坦克升星消耗!$C$24:$J$33,7,TRUE),0))),0)</f>
        <v>111850</v>
      </c>
      <c r="O60">
        <f ca="1">IFERROR(IF(F60=1,VLOOKUP(L60,[1]坦克升星消耗!$C$2:$J$7,7,TRUE),IF(F60=2,VLOOKUP(L60,[1]坦克升星消耗!$C$8:$J$15,7,TRUE),IF(F60=3,VLOOKUP(L60,[1]坦克升星消耗!$C$24:$J$33,7,TRUE),0))),0)</f>
        <v>111850</v>
      </c>
      <c r="P60">
        <f ca="1">IFERROR(IF(G60=1,VLOOKUP(M60,[1]坦克升星消耗!$C$2:$J$7,7,TRUE),IF(G60=2,VLOOKUP(M60,[1]坦克升星消耗!$C$8:$J$15,7,TRUE),IF(G60=3,VLOOKUP(M60,[1]坦克升星消耗!$C$24:$J$33,7,TRUE),0))),0)</f>
        <v>111850</v>
      </c>
      <c r="Q60">
        <f t="shared" ca="1" si="0"/>
        <v>335550</v>
      </c>
      <c r="R60">
        <f ca="1">Q60/A60+AH60-军费投放计算!D60</f>
        <v>81042.288135593219</v>
      </c>
      <c r="S60">
        <f ca="1">ROUNDDOWN(MIN(T1部件投放计算!C60/3,18),0)</f>
        <v>18</v>
      </c>
      <c r="T60">
        <f t="shared" ca="1" si="1"/>
        <v>0</v>
      </c>
      <c r="U60">
        <f ca="1">MIN(ROUNDDOWN((T1部件投放计算!C60/3)/S60,0),3)</f>
        <v>3</v>
      </c>
      <c r="V60">
        <f ca="1">MIN(VLOOKUP((A60*通用估算系数!$B$17*3600)/S60,[1]坦克部件养成!$V$2:$Z$31,5,TRUE),15)</f>
        <v>15</v>
      </c>
      <c r="W60">
        <f ca="1">ROUNDDOWN(MIN(T2部件投放计算!C60/3,18),0)</f>
        <v>18</v>
      </c>
      <c r="X60">
        <f t="shared" ca="1" si="2"/>
        <v>0</v>
      </c>
      <c r="Y60">
        <f ca="1">MIN(ROUNDDOWN(IF(W60=0,0,((T2部件投放计算!C60+T1部件投放计算!C60/3)/2)/W60+1),0),4)</f>
        <v>4</v>
      </c>
      <c r="Z60">
        <f ca="1">MIN(IF(X60=0,0,VLOOKUP((A60*通用估算系数!$B$17*3600)/X60,[1]坦克部件养成!$V$2:$Z$31,5,TRUE)),20)</f>
        <v>0</v>
      </c>
      <c r="AA60">
        <f ca="1">ROUNDDOWN(MIN(T3部件投放计算!C60/3,18),0)</f>
        <v>18</v>
      </c>
      <c r="AB60">
        <f t="shared" ca="1" si="3"/>
        <v>18</v>
      </c>
      <c r="AC60">
        <f ca="1">MIN(ROUNDDOWN(IF(AA60=0,0,((T3部件投放计算!C60+T2部件投放计算!C60/3)/2)/AA60+2),0),5)</f>
        <v>5</v>
      </c>
      <c r="AD60">
        <f ca="1">MIN(IF(AA60=0,0,VLOOKUP((A60*通用估算系数!$B$17*3600)/AA60,[1]坦克部件养成!$V$2:$Z$31,5,TRUE)),30)</f>
        <v>25</v>
      </c>
      <c r="AE60">
        <f ca="1">VLOOKUP("1_"&amp;V60,[1]坦克部件养成!$I:$L,4,FALSE)*T60</f>
        <v>0</v>
      </c>
      <c r="AF60">
        <f ca="1">IFERROR(VLOOKUP("2_"&amp;Z60,[1]坦克部件养成!$I:$L,4,FALSE)*X60,0)</f>
        <v>0</v>
      </c>
      <c r="AG60">
        <f ca="1">IFERROR(VLOOKUP("3_"&amp;AD60,[1]坦克部件养成!$I:$L,4,FALSE)*AB60,0)</f>
        <v>4713120</v>
      </c>
      <c r="AH60">
        <f t="shared" ca="1" si="4"/>
        <v>79883</v>
      </c>
    </row>
    <row r="61" spans="1:34" x14ac:dyDescent="0.2">
      <c r="A61">
        <v>60</v>
      </c>
      <c r="B61">
        <f>IF(C61=-1,D61,VLOOKUP(C61,通用估算系数!$D:$E,2,FALSE))</f>
        <v>9</v>
      </c>
      <c r="C61">
        <f>IF(D61&gt;=10,MOD(A61,通用估算系数!$B$2),-1)</f>
        <v>4</v>
      </c>
      <c r="D61">
        <f>VLOOKUP(A61,[1]游戏时长规划!$H$17:$K$26,4,TRUE)</f>
        <v>10</v>
      </c>
      <c r="E61">
        <v>3</v>
      </c>
      <c r="F61">
        <v>3</v>
      </c>
      <c r="G61">
        <v>3</v>
      </c>
      <c r="H61">
        <f ca="1">INDIRECT("T"&amp;E61&amp;"碎片投放计算!C"&amp;ROW(E61))/VLOOKUP(E61,通用估算系数!$D$17:$E$20,2,FALSE)</f>
        <v>180.96422878935695</v>
      </c>
      <c r="I61">
        <f ca="1">INDIRECT("T"&amp;F61&amp;"碎片投放计算!C"&amp;ROW(F61))/VLOOKUP(F61,通用估算系数!$D$17:$E$20,2,FALSE)</f>
        <v>180.96422878935695</v>
      </c>
      <c r="J61">
        <f ca="1">INDIRECT("T"&amp;G61&amp;"碎片投放计算!C"&amp;ROW(G61))/VLOOKUP(G61,通用估算系数!$D$17:$E$20,2,FALSE)</f>
        <v>180.96422878935695</v>
      </c>
      <c r="K61">
        <f ca="1">IFERROR(IF(E61=1,VLOOKUP(H61,[1]坦克升星消耗!$H$2:$J$7,3,TRUE),IF(E61=2,VLOOKUP(H61,[1]坦克升星消耗!$H$8:$J$15,3,TRUE),IF(E61=3,VLOOKUP(H61,[1]坦克升星消耗!$H$24:$J$33,3,TRUE),0))),0)</f>
        <v>5</v>
      </c>
      <c r="L61">
        <f ca="1">IFERROR(IF(F61=1,VLOOKUP(I61,[1]坦克升星消耗!$H$2:$J$7,3,TRUE),IF(F61=2,VLOOKUP(I61,[1]坦克升星消耗!$H$8:$J$15,3,TRUE),IF(F61=3,VLOOKUP(I61,[1]坦克升星消耗!$H$24:$J$33,3,TRUE),0))),0)</f>
        <v>5</v>
      </c>
      <c r="M61">
        <f ca="1">IFERROR(IF(G61=1,VLOOKUP(J61,[1]坦克升星消耗!$H$2:$J$7,3,TRUE),IF(G61=2,VLOOKUP(J61,[1]坦克升星消耗!$H$8:$J$15,3,TRUE),IF(G61=3,VLOOKUP(J61,[1]坦克升星消耗!$H$24:$J$33,3,TRUE),0))),0)</f>
        <v>5</v>
      </c>
      <c r="N61">
        <f ca="1">IFERROR(IF(E61=1,VLOOKUP(K61,[1]坦克升星消耗!$C$2:$J$7,7,TRUE),IF(E61=2,VLOOKUP(K61,[1]坦克升星消耗!$C$8:$J$15,7,TRUE),IF(E61=3,VLOOKUP(K61,[1]坦克升星消耗!$C$24:$J$33,7,TRUE),0))),0)</f>
        <v>111850</v>
      </c>
      <c r="O61">
        <f ca="1">IFERROR(IF(F61=1,VLOOKUP(L61,[1]坦克升星消耗!$C$2:$J$7,7,TRUE),IF(F61=2,VLOOKUP(L61,[1]坦克升星消耗!$C$8:$J$15,7,TRUE),IF(F61=3,VLOOKUP(L61,[1]坦克升星消耗!$C$24:$J$33,7,TRUE),0))),0)</f>
        <v>111850</v>
      </c>
      <c r="P61">
        <f ca="1">IFERROR(IF(G61=1,VLOOKUP(M61,[1]坦克升星消耗!$C$2:$J$7,7,TRUE),IF(G61=2,VLOOKUP(M61,[1]坦克升星消耗!$C$8:$J$15,7,TRUE),IF(G61=3,VLOOKUP(M61,[1]坦克升星消耗!$C$24:$J$33,7,TRUE),0))),0)</f>
        <v>111850</v>
      </c>
      <c r="Q61">
        <f t="shared" ca="1" si="0"/>
        <v>335550</v>
      </c>
      <c r="R61">
        <f ca="1">Q61/A61+AH61-军费投放计算!D61</f>
        <v>69614.5</v>
      </c>
      <c r="S61">
        <f ca="1">ROUNDDOWN(MIN(T1部件投放计算!C61/3,18),0)</f>
        <v>18</v>
      </c>
      <c r="T61">
        <f t="shared" ca="1" si="1"/>
        <v>0</v>
      </c>
      <c r="U61">
        <f ca="1">MIN(ROUNDDOWN((T1部件投放计算!C61/3)/S61,0),3)</f>
        <v>3</v>
      </c>
      <c r="V61">
        <f ca="1">MIN(VLOOKUP((A61*通用估算系数!$B$17*3600)/S61,[1]坦克部件养成!$V$2:$Z$31,5,TRUE),15)</f>
        <v>15</v>
      </c>
      <c r="W61">
        <f ca="1">ROUNDDOWN(MIN(T2部件投放计算!C61/3,18),0)</f>
        <v>18</v>
      </c>
      <c r="X61">
        <f t="shared" ca="1" si="2"/>
        <v>0</v>
      </c>
      <c r="Y61">
        <f ca="1">MIN(ROUNDDOWN(IF(W61=0,0,((T2部件投放计算!C61+T1部件投放计算!C61/3)/2)/W61+1),0),4)</f>
        <v>4</v>
      </c>
      <c r="Z61">
        <f ca="1">MIN(IF(X61=0,0,VLOOKUP((A61*通用估算系数!$B$17*3600)/X61,[1]坦克部件养成!$V$2:$Z$31,5,TRUE)),20)</f>
        <v>0</v>
      </c>
      <c r="AA61">
        <f ca="1">ROUNDDOWN(MIN(T3部件投放计算!C61/3,18),0)</f>
        <v>18</v>
      </c>
      <c r="AB61">
        <f t="shared" ca="1" si="3"/>
        <v>18</v>
      </c>
      <c r="AC61">
        <f ca="1">MIN(ROUNDDOWN(IF(AA61=0,0,((T3部件投放计算!C61+T2部件投放计算!C61/3)/2)/AA61+2),0),5)</f>
        <v>5</v>
      </c>
      <c r="AD61">
        <f ca="1">MIN(IF(AA61=0,0,VLOOKUP((A61*通用估算系数!$B$17*3600)/AA61,[1]坦克部件养成!$V$2:$Z$31,5,TRUE)),30)</f>
        <v>25</v>
      </c>
      <c r="AE61">
        <f ca="1">VLOOKUP("1_"&amp;V61,[1]坦克部件养成!$I:$L,4,FALSE)*T61</f>
        <v>0</v>
      </c>
      <c r="AF61">
        <f ca="1">IFERROR(VLOOKUP("2_"&amp;Z61,[1]坦克部件养成!$I:$L,4,FALSE)*X61,0)</f>
        <v>0</v>
      </c>
      <c r="AG61">
        <f ca="1">IFERROR(VLOOKUP("3_"&amp;AD61,[1]坦克部件养成!$I:$L,4,FALSE)*AB61,0)</f>
        <v>4713120</v>
      </c>
      <c r="AH61">
        <f t="shared" ca="1" si="4"/>
        <v>78552</v>
      </c>
    </row>
    <row r="62" spans="1:34" x14ac:dyDescent="0.2">
      <c r="A62">
        <v>61</v>
      </c>
      <c r="B62">
        <f>IF(C62=-1,D62,VLOOKUP(C62,通用估算系数!$D:$E,2,FALSE))</f>
        <v>9</v>
      </c>
      <c r="C62">
        <f>IF(D62&gt;=10,MOD(A62,通用估算系数!$B$2),-1)</f>
        <v>5</v>
      </c>
      <c r="D62">
        <f>VLOOKUP(A62,[1]游戏时长规划!$H$17:$K$26,4,TRUE)</f>
        <v>10</v>
      </c>
      <c r="E62">
        <v>3</v>
      </c>
      <c r="F62">
        <v>3</v>
      </c>
      <c r="G62">
        <v>3</v>
      </c>
      <c r="H62">
        <f ca="1">INDIRECT("T"&amp;E62&amp;"碎片投放计算!C"&amp;ROW(E62))/VLOOKUP(E62,通用估算系数!$D$17:$E$20,2,FALSE)</f>
        <v>185.35662166674274</v>
      </c>
      <c r="I62">
        <f ca="1">INDIRECT("T"&amp;F62&amp;"碎片投放计算!C"&amp;ROW(F62))/VLOOKUP(F62,通用估算系数!$D$17:$E$20,2,FALSE)</f>
        <v>185.35662166674274</v>
      </c>
      <c r="J62">
        <f ca="1">INDIRECT("T"&amp;G62&amp;"碎片投放计算!C"&amp;ROW(G62))/VLOOKUP(G62,通用估算系数!$D$17:$E$20,2,FALSE)</f>
        <v>185.35662166674274</v>
      </c>
      <c r="K62">
        <f ca="1">IFERROR(IF(E62=1,VLOOKUP(H62,[1]坦克升星消耗!$H$2:$J$7,3,TRUE),IF(E62=2,VLOOKUP(H62,[1]坦克升星消耗!$H$8:$J$15,3,TRUE),IF(E62=3,VLOOKUP(H62,[1]坦克升星消耗!$H$24:$J$33,3,TRUE),0))),0)</f>
        <v>5</v>
      </c>
      <c r="L62">
        <f ca="1">IFERROR(IF(F62=1,VLOOKUP(I62,[1]坦克升星消耗!$H$2:$J$7,3,TRUE),IF(F62=2,VLOOKUP(I62,[1]坦克升星消耗!$H$8:$J$15,3,TRUE),IF(F62=3,VLOOKUP(I62,[1]坦克升星消耗!$H$24:$J$33,3,TRUE),0))),0)</f>
        <v>5</v>
      </c>
      <c r="M62">
        <f ca="1">IFERROR(IF(G62=1,VLOOKUP(J62,[1]坦克升星消耗!$H$2:$J$7,3,TRUE),IF(G62=2,VLOOKUP(J62,[1]坦克升星消耗!$H$8:$J$15,3,TRUE),IF(G62=3,VLOOKUP(J62,[1]坦克升星消耗!$H$24:$J$33,3,TRUE),0))),0)</f>
        <v>5</v>
      </c>
      <c r="N62">
        <f ca="1">IFERROR(IF(E62=1,VLOOKUP(K62,[1]坦克升星消耗!$C$2:$J$7,7,TRUE),IF(E62=2,VLOOKUP(K62,[1]坦克升星消耗!$C$8:$J$15,7,TRUE),IF(E62=3,VLOOKUP(K62,[1]坦克升星消耗!$C$24:$J$33,7,TRUE),0))),0)</f>
        <v>111850</v>
      </c>
      <c r="O62">
        <f ca="1">IFERROR(IF(F62=1,VLOOKUP(L62,[1]坦克升星消耗!$C$2:$J$7,7,TRUE),IF(F62=2,VLOOKUP(L62,[1]坦克升星消耗!$C$8:$J$15,7,TRUE),IF(F62=3,VLOOKUP(L62,[1]坦克升星消耗!$C$24:$J$33,7,TRUE),0))),0)</f>
        <v>111850</v>
      </c>
      <c r="P62">
        <f ca="1">IFERROR(IF(G62=1,VLOOKUP(M62,[1]坦克升星消耗!$C$2:$J$7,7,TRUE),IF(G62=2,VLOOKUP(M62,[1]坦克升星消耗!$C$8:$J$15,7,TRUE),IF(G62=3,VLOOKUP(M62,[1]坦克升星消耗!$C$24:$J$33,7,TRUE),0))),0)</f>
        <v>111850</v>
      </c>
      <c r="Q62">
        <f t="shared" ca="1" si="0"/>
        <v>335550</v>
      </c>
      <c r="R62">
        <f ca="1">Q62/A62+AH62-军费投放计算!D62</f>
        <v>78211.819672131154</v>
      </c>
      <c r="S62">
        <f ca="1">ROUNDDOWN(MIN(T1部件投放计算!C62/3,18),0)</f>
        <v>18</v>
      </c>
      <c r="T62">
        <f t="shared" ca="1" si="1"/>
        <v>0</v>
      </c>
      <c r="U62">
        <f ca="1">MIN(ROUNDDOWN((T1部件投放计算!C62/3)/S62,0),3)</f>
        <v>3</v>
      </c>
      <c r="V62">
        <f ca="1">MIN(VLOOKUP((A62*通用估算系数!$B$17*3600)/S62,[1]坦克部件养成!$V$2:$Z$31,5,TRUE),15)</f>
        <v>15</v>
      </c>
      <c r="W62">
        <f ca="1">ROUNDDOWN(MIN(T2部件投放计算!C62/3,18),0)</f>
        <v>18</v>
      </c>
      <c r="X62">
        <f t="shared" ca="1" si="2"/>
        <v>0</v>
      </c>
      <c r="Y62">
        <f ca="1">MIN(ROUNDDOWN(IF(W62=0,0,((T2部件投放计算!C62+T1部件投放计算!C62/3)/2)/W62+1),0),4)</f>
        <v>4</v>
      </c>
      <c r="Z62">
        <f ca="1">MIN(IF(X62=0,0,VLOOKUP((A62*通用估算系数!$B$17*3600)/X62,[1]坦克部件养成!$V$2:$Z$31,5,TRUE)),20)</f>
        <v>0</v>
      </c>
      <c r="AA62">
        <f ca="1">ROUNDDOWN(MIN(T3部件投放计算!C62/3,18),0)</f>
        <v>18</v>
      </c>
      <c r="AB62">
        <f t="shared" ca="1" si="3"/>
        <v>18</v>
      </c>
      <c r="AC62">
        <f ca="1">MIN(ROUNDDOWN(IF(AA62=0,0,((T3部件投放计算!C62+T2部件投放计算!C62/3)/2)/AA62+2),0),5)</f>
        <v>5</v>
      </c>
      <c r="AD62">
        <f ca="1">MIN(IF(AA62=0,0,VLOOKUP((A62*通用估算系数!$B$17*3600)/AA62,[1]坦克部件养成!$V$2:$Z$31,5,TRUE)),30)</f>
        <v>25</v>
      </c>
      <c r="AE62">
        <f ca="1">VLOOKUP("1_"&amp;V62,[1]坦克部件养成!$I:$L,4,FALSE)*T62</f>
        <v>0</v>
      </c>
      <c r="AF62">
        <f ca="1">IFERROR(VLOOKUP("2_"&amp;Z62,[1]坦克部件养成!$I:$L,4,FALSE)*X62,0)</f>
        <v>0</v>
      </c>
      <c r="AG62">
        <f ca="1">IFERROR(VLOOKUP("3_"&amp;AD62,[1]坦克部件养成!$I:$L,4,FALSE)*AB62,0)</f>
        <v>4713120</v>
      </c>
      <c r="AH62">
        <f t="shared" ca="1" si="4"/>
        <v>77264</v>
      </c>
    </row>
    <row r="63" spans="1:34" x14ac:dyDescent="0.2">
      <c r="A63">
        <v>62</v>
      </c>
      <c r="B63">
        <f>IF(C63=-1,D63,VLOOKUP(C63,通用估算系数!$D:$E,2,FALSE))</f>
        <v>10</v>
      </c>
      <c r="C63">
        <f>IF(D63&gt;=10,MOD(A63,通用估算系数!$B$2),-1)</f>
        <v>6</v>
      </c>
      <c r="D63">
        <f>VLOOKUP(A63,[1]游戏时长规划!$H$17:$K$26,4,TRUE)</f>
        <v>10</v>
      </c>
      <c r="E63">
        <v>3</v>
      </c>
      <c r="F63">
        <v>3</v>
      </c>
      <c r="G63">
        <v>3</v>
      </c>
      <c r="H63">
        <f ca="1">INDIRECT("T"&amp;E63&amp;"碎片投放计算!C"&amp;ROW(E63))/VLOOKUP(E63,通用估算系数!$D$17:$E$20,2,FALSE)</f>
        <v>190.80075662953308</v>
      </c>
      <c r="I63">
        <f ca="1">INDIRECT("T"&amp;F63&amp;"碎片投放计算!C"&amp;ROW(F63))/VLOOKUP(F63,通用估算系数!$D$17:$E$20,2,FALSE)</f>
        <v>190.80075662953308</v>
      </c>
      <c r="J63">
        <f ca="1">INDIRECT("T"&amp;G63&amp;"碎片投放计算!C"&amp;ROW(G63))/VLOOKUP(G63,通用估算系数!$D$17:$E$20,2,FALSE)</f>
        <v>190.80075662953308</v>
      </c>
      <c r="K63">
        <f ca="1">IFERROR(IF(E63=1,VLOOKUP(H63,[1]坦克升星消耗!$H$2:$J$7,3,TRUE),IF(E63=2,VLOOKUP(H63,[1]坦克升星消耗!$H$8:$J$15,3,TRUE),IF(E63=3,VLOOKUP(H63,[1]坦克升星消耗!$H$24:$J$33,3,TRUE),0))),0)</f>
        <v>6</v>
      </c>
      <c r="L63">
        <f ca="1">IFERROR(IF(F63=1,VLOOKUP(I63,[1]坦克升星消耗!$H$2:$J$7,3,TRUE),IF(F63=2,VLOOKUP(I63,[1]坦克升星消耗!$H$8:$J$15,3,TRUE),IF(F63=3,VLOOKUP(I63,[1]坦克升星消耗!$H$24:$J$33,3,TRUE),0))),0)</f>
        <v>6</v>
      </c>
      <c r="M63">
        <f ca="1">IFERROR(IF(G63=1,VLOOKUP(J63,[1]坦克升星消耗!$H$2:$J$7,3,TRUE),IF(G63=2,VLOOKUP(J63,[1]坦克升星消耗!$H$8:$J$15,3,TRUE),IF(G63=3,VLOOKUP(J63,[1]坦克升星消耗!$H$24:$J$33,3,TRUE),0))),0)</f>
        <v>6</v>
      </c>
      <c r="N63">
        <f ca="1">IFERROR(IF(E63=1,VLOOKUP(K63,[1]坦克升星消耗!$C$2:$J$7,7,TRUE),IF(E63=2,VLOOKUP(K63,[1]坦克升星消耗!$C$8:$J$15,7,TRUE),IF(E63=3,VLOOKUP(K63,[1]坦克升星消耗!$C$24:$J$33,7,TRUE),0))),0)</f>
        <v>156450</v>
      </c>
      <c r="O63">
        <f ca="1">IFERROR(IF(F63=1,VLOOKUP(L63,[1]坦克升星消耗!$C$2:$J$7,7,TRUE),IF(F63=2,VLOOKUP(L63,[1]坦克升星消耗!$C$8:$J$15,7,TRUE),IF(F63=3,VLOOKUP(L63,[1]坦克升星消耗!$C$24:$J$33,7,TRUE),0))),0)</f>
        <v>156450</v>
      </c>
      <c r="P63">
        <f ca="1">IFERROR(IF(G63=1,VLOOKUP(M63,[1]坦克升星消耗!$C$2:$J$7,7,TRUE),IF(G63=2,VLOOKUP(M63,[1]坦克升星消耗!$C$8:$J$15,7,TRUE),IF(G63=3,VLOOKUP(M63,[1]坦克升星消耗!$C$24:$J$33,7,TRUE),0))),0)</f>
        <v>156450</v>
      </c>
      <c r="Q63">
        <f t="shared" ca="1" si="0"/>
        <v>469350</v>
      </c>
      <c r="R63">
        <f ca="1">Q63/A63+AH63-军费投放计算!D63</f>
        <v>78810.161290322576</v>
      </c>
      <c r="S63">
        <f ca="1">ROUNDDOWN(MIN(T1部件投放计算!C63/3,18),0)</f>
        <v>18</v>
      </c>
      <c r="T63">
        <f t="shared" ca="1" si="1"/>
        <v>0</v>
      </c>
      <c r="U63">
        <f ca="1">MIN(ROUNDDOWN((T1部件投放计算!C63/3)/S63,0),3)</f>
        <v>3</v>
      </c>
      <c r="V63">
        <f ca="1">MIN(VLOOKUP((A63*通用估算系数!$B$17*3600)/S63,[1]坦克部件养成!$V$2:$Z$31,5,TRUE),15)</f>
        <v>15</v>
      </c>
      <c r="W63">
        <f ca="1">ROUNDDOWN(MIN(T2部件投放计算!C63/3,18),0)</f>
        <v>18</v>
      </c>
      <c r="X63">
        <f t="shared" ca="1" si="2"/>
        <v>0</v>
      </c>
      <c r="Y63">
        <f ca="1">MIN(ROUNDDOWN(IF(W63=0,0,((T2部件投放计算!C63+T1部件投放计算!C63/3)/2)/W63+1),0),4)</f>
        <v>4</v>
      </c>
      <c r="Z63">
        <f ca="1">MIN(IF(X63=0,0,VLOOKUP((A63*通用估算系数!$B$17*3600)/X63,[1]坦克部件养成!$V$2:$Z$31,5,TRUE)),20)</f>
        <v>0</v>
      </c>
      <c r="AA63">
        <f ca="1">ROUNDDOWN(MIN(T3部件投放计算!C63/3,18),0)</f>
        <v>18</v>
      </c>
      <c r="AB63">
        <f t="shared" ca="1" si="3"/>
        <v>18</v>
      </c>
      <c r="AC63">
        <f ca="1">MIN(ROUNDDOWN(IF(AA63=0,0,((T3部件投放计算!C63+T2部件投放计算!C63/3)/2)/AA63+2),0),5)</f>
        <v>5</v>
      </c>
      <c r="AD63">
        <f ca="1">MIN(IF(AA63=0,0,VLOOKUP((A63*通用估算系数!$B$17*3600)/AA63,[1]坦克部件养成!$V$2:$Z$31,5,TRUE)),30)</f>
        <v>25</v>
      </c>
      <c r="AE63">
        <f ca="1">VLOOKUP("1_"&amp;V63,[1]坦克部件养成!$I:$L,4,FALSE)*T63</f>
        <v>0</v>
      </c>
      <c r="AF63">
        <f ca="1">IFERROR(VLOOKUP("2_"&amp;Z63,[1]坦克部件养成!$I:$L,4,FALSE)*X63,0)</f>
        <v>0</v>
      </c>
      <c r="AG63">
        <f ca="1">IFERROR(VLOOKUP("3_"&amp;AD63,[1]坦克部件养成!$I:$L,4,FALSE)*AB63,0)</f>
        <v>4713120</v>
      </c>
      <c r="AH63">
        <f t="shared" ca="1" si="4"/>
        <v>76018</v>
      </c>
    </row>
    <row r="64" spans="1:34" x14ac:dyDescent="0.2">
      <c r="A64">
        <v>63</v>
      </c>
      <c r="B64">
        <f>IF(C64=-1,D64,VLOOKUP(C64,通用估算系数!$D:$E,2,FALSE))</f>
        <v>10</v>
      </c>
      <c r="C64">
        <f>IF(D64&gt;=10,MOD(A64,通用估算系数!$B$2),-1)</f>
        <v>7</v>
      </c>
      <c r="D64">
        <f>VLOOKUP(A64,[1]游戏时长规划!$H$17:$K$26,4,TRUE)</f>
        <v>10</v>
      </c>
      <c r="E64">
        <v>3</v>
      </c>
      <c r="F64">
        <v>3</v>
      </c>
      <c r="G64">
        <v>3</v>
      </c>
      <c r="H64">
        <f ca="1">INDIRECT("T"&amp;E64&amp;"碎片投放计算!C"&amp;ROW(E64))/VLOOKUP(E64,通用估算系数!$D$17:$E$20,2,FALSE)</f>
        <v>195.22011324105713</v>
      </c>
      <c r="I64">
        <f ca="1">INDIRECT("T"&amp;F64&amp;"碎片投放计算!C"&amp;ROW(F64))/VLOOKUP(F64,通用估算系数!$D$17:$E$20,2,FALSE)</f>
        <v>195.22011324105713</v>
      </c>
      <c r="J64">
        <f ca="1">INDIRECT("T"&amp;G64&amp;"碎片投放计算!C"&amp;ROW(G64))/VLOOKUP(G64,通用估算系数!$D$17:$E$20,2,FALSE)</f>
        <v>195.22011324105713</v>
      </c>
      <c r="K64">
        <f ca="1">IFERROR(IF(E64=1,VLOOKUP(H64,[1]坦克升星消耗!$H$2:$J$7,3,TRUE),IF(E64=2,VLOOKUP(H64,[1]坦克升星消耗!$H$8:$J$15,3,TRUE),IF(E64=3,VLOOKUP(H64,[1]坦克升星消耗!$H$24:$J$33,3,TRUE),0))),0)</f>
        <v>6</v>
      </c>
      <c r="L64">
        <f ca="1">IFERROR(IF(F64=1,VLOOKUP(I64,[1]坦克升星消耗!$H$2:$J$7,3,TRUE),IF(F64=2,VLOOKUP(I64,[1]坦克升星消耗!$H$8:$J$15,3,TRUE),IF(F64=3,VLOOKUP(I64,[1]坦克升星消耗!$H$24:$J$33,3,TRUE),0))),0)</f>
        <v>6</v>
      </c>
      <c r="M64">
        <f ca="1">IFERROR(IF(G64=1,VLOOKUP(J64,[1]坦克升星消耗!$H$2:$J$7,3,TRUE),IF(G64=2,VLOOKUP(J64,[1]坦克升星消耗!$H$8:$J$15,3,TRUE),IF(G64=3,VLOOKUP(J64,[1]坦克升星消耗!$H$24:$J$33,3,TRUE),0))),0)</f>
        <v>6</v>
      </c>
      <c r="N64">
        <f ca="1">IFERROR(IF(E64=1,VLOOKUP(K64,[1]坦克升星消耗!$C$2:$J$7,7,TRUE),IF(E64=2,VLOOKUP(K64,[1]坦克升星消耗!$C$8:$J$15,7,TRUE),IF(E64=3,VLOOKUP(K64,[1]坦克升星消耗!$C$24:$J$33,7,TRUE),0))),0)</f>
        <v>156450</v>
      </c>
      <c r="O64">
        <f ca="1">IFERROR(IF(F64=1,VLOOKUP(L64,[1]坦克升星消耗!$C$2:$J$7,7,TRUE),IF(F64=2,VLOOKUP(L64,[1]坦克升星消耗!$C$8:$J$15,7,TRUE),IF(F64=3,VLOOKUP(L64,[1]坦克升星消耗!$C$24:$J$33,7,TRUE),0))),0)</f>
        <v>156450</v>
      </c>
      <c r="P64">
        <f ca="1">IFERROR(IF(G64=1,VLOOKUP(M64,[1]坦克升星消耗!$C$2:$J$7,7,TRUE),IF(G64=2,VLOOKUP(M64,[1]坦克升星消耗!$C$8:$J$15,7,TRUE),IF(G64=3,VLOOKUP(M64,[1]坦克升星消耗!$C$24:$J$33,7,TRUE),0))),0)</f>
        <v>156450</v>
      </c>
      <c r="Q64">
        <f t="shared" ca="1" si="0"/>
        <v>469350</v>
      </c>
      <c r="R64">
        <f ca="1">Q64/A64+AH64-军费投放计算!D64</f>
        <v>77481</v>
      </c>
      <c r="S64">
        <f ca="1">ROUNDDOWN(MIN(T1部件投放计算!C64/3,18),0)</f>
        <v>18</v>
      </c>
      <c r="T64">
        <f t="shared" ca="1" si="1"/>
        <v>0</v>
      </c>
      <c r="U64">
        <f ca="1">MIN(ROUNDDOWN((T1部件投放计算!C64/3)/S64,0),3)</f>
        <v>3</v>
      </c>
      <c r="V64">
        <f ca="1">MIN(VLOOKUP((A64*通用估算系数!$B$17*3600)/S64,[1]坦克部件养成!$V$2:$Z$31,5,TRUE),15)</f>
        <v>15</v>
      </c>
      <c r="W64">
        <f ca="1">ROUNDDOWN(MIN(T2部件投放计算!C64/3,18),0)</f>
        <v>18</v>
      </c>
      <c r="X64">
        <f t="shared" ca="1" si="2"/>
        <v>0</v>
      </c>
      <c r="Y64">
        <f ca="1">MIN(ROUNDDOWN(IF(W64=0,0,((T2部件投放计算!C64+T1部件投放计算!C64/3)/2)/W64+1),0),4)</f>
        <v>4</v>
      </c>
      <c r="Z64">
        <f ca="1">MIN(IF(X64=0,0,VLOOKUP((A64*通用估算系数!$B$17*3600)/X64,[1]坦克部件养成!$V$2:$Z$31,5,TRUE)),20)</f>
        <v>0</v>
      </c>
      <c r="AA64">
        <f ca="1">ROUNDDOWN(MIN(T3部件投放计算!C64/3,18),0)</f>
        <v>18</v>
      </c>
      <c r="AB64">
        <f t="shared" ca="1" si="3"/>
        <v>18</v>
      </c>
      <c r="AC64">
        <f ca="1">MIN(ROUNDDOWN(IF(AA64=0,0,((T3部件投放计算!C64+T2部件投放计算!C64/3)/2)/AA64+2),0),5)</f>
        <v>5</v>
      </c>
      <c r="AD64">
        <f ca="1">MIN(IF(AA64=0,0,VLOOKUP((A64*通用估算系数!$B$17*3600)/AA64,[1]坦克部件养成!$V$2:$Z$31,5,TRUE)),30)</f>
        <v>25</v>
      </c>
      <c r="AE64">
        <f ca="1">VLOOKUP("1_"&amp;V64,[1]坦克部件养成!$I:$L,4,FALSE)*T64</f>
        <v>0</v>
      </c>
      <c r="AF64">
        <f ca="1">IFERROR(VLOOKUP("2_"&amp;Z64,[1]坦克部件养成!$I:$L,4,FALSE)*X64,0)</f>
        <v>0</v>
      </c>
      <c r="AG64">
        <f ca="1">IFERROR(VLOOKUP("3_"&amp;AD64,[1]坦克部件养成!$I:$L,4,FALSE)*AB64,0)</f>
        <v>4713120</v>
      </c>
      <c r="AH64">
        <f t="shared" ca="1" si="4"/>
        <v>74811</v>
      </c>
    </row>
    <row r="65" spans="1:34" x14ac:dyDescent="0.2">
      <c r="A65">
        <v>64</v>
      </c>
      <c r="B65">
        <f>IF(C65=-1,D65,VLOOKUP(C65,通用估算系数!$D:$E,2,FALSE))</f>
        <v>10</v>
      </c>
      <c r="C65">
        <f>IF(D65&gt;=10,MOD(A65,通用估算系数!$B$2),-1)</f>
        <v>8</v>
      </c>
      <c r="D65">
        <f>VLOOKUP(A65,[1]游戏时长规划!$H$17:$K$26,4,TRUE)</f>
        <v>10</v>
      </c>
      <c r="E65">
        <v>3</v>
      </c>
      <c r="F65">
        <v>3</v>
      </c>
      <c r="G65">
        <v>3</v>
      </c>
      <c r="H65">
        <f ca="1">INDIRECT("T"&amp;E65&amp;"碎片投放计算!C"&amp;ROW(E65))/VLOOKUP(E65,通用估算系数!$D$17:$E$20,2,FALSE)</f>
        <v>199.64508093446796</v>
      </c>
      <c r="I65">
        <f ca="1">INDIRECT("T"&amp;F65&amp;"碎片投放计算!C"&amp;ROW(F65))/VLOOKUP(F65,通用估算系数!$D$17:$E$20,2,FALSE)</f>
        <v>199.64508093446796</v>
      </c>
      <c r="J65">
        <f ca="1">INDIRECT("T"&amp;G65&amp;"碎片投放计算!C"&amp;ROW(G65))/VLOOKUP(G65,通用估算系数!$D$17:$E$20,2,FALSE)</f>
        <v>199.64508093446796</v>
      </c>
      <c r="K65">
        <f ca="1">IFERROR(IF(E65=1,VLOOKUP(H65,[1]坦克升星消耗!$H$2:$J$7,3,TRUE),IF(E65=2,VLOOKUP(H65,[1]坦克升星消耗!$H$8:$J$15,3,TRUE),IF(E65=3,VLOOKUP(H65,[1]坦克升星消耗!$H$24:$J$33,3,TRUE),0))),0)</f>
        <v>6</v>
      </c>
      <c r="L65">
        <f ca="1">IFERROR(IF(F65=1,VLOOKUP(I65,[1]坦克升星消耗!$H$2:$J$7,3,TRUE),IF(F65=2,VLOOKUP(I65,[1]坦克升星消耗!$H$8:$J$15,3,TRUE),IF(F65=3,VLOOKUP(I65,[1]坦克升星消耗!$H$24:$J$33,3,TRUE),0))),0)</f>
        <v>6</v>
      </c>
      <c r="M65">
        <f ca="1">IFERROR(IF(G65=1,VLOOKUP(J65,[1]坦克升星消耗!$H$2:$J$7,3,TRUE),IF(G65=2,VLOOKUP(J65,[1]坦克升星消耗!$H$8:$J$15,3,TRUE),IF(G65=3,VLOOKUP(J65,[1]坦克升星消耗!$H$24:$J$33,3,TRUE),0))),0)</f>
        <v>6</v>
      </c>
      <c r="N65">
        <f ca="1">IFERROR(IF(E65=1,VLOOKUP(K65,[1]坦克升星消耗!$C$2:$J$7,7,TRUE),IF(E65=2,VLOOKUP(K65,[1]坦克升星消耗!$C$8:$J$15,7,TRUE),IF(E65=3,VLOOKUP(K65,[1]坦克升星消耗!$C$24:$J$33,7,TRUE),0))),0)</f>
        <v>156450</v>
      </c>
      <c r="O65">
        <f ca="1">IFERROR(IF(F65=1,VLOOKUP(L65,[1]坦克升星消耗!$C$2:$J$7,7,TRUE),IF(F65=2,VLOOKUP(L65,[1]坦克升星消耗!$C$8:$J$15,7,TRUE),IF(F65=3,VLOOKUP(L65,[1]坦克升星消耗!$C$24:$J$33,7,TRUE),0))),0)</f>
        <v>156450</v>
      </c>
      <c r="P65">
        <f ca="1">IFERROR(IF(G65=1,VLOOKUP(M65,[1]坦克升星消耗!$C$2:$J$7,7,TRUE),IF(G65=2,VLOOKUP(M65,[1]坦克升星消耗!$C$8:$J$15,7,TRUE),IF(G65=3,VLOOKUP(M65,[1]坦克升星消耗!$C$24:$J$33,7,TRUE),0))),0)</f>
        <v>156450</v>
      </c>
      <c r="Q65">
        <f t="shared" ca="1" si="0"/>
        <v>469350</v>
      </c>
      <c r="R65">
        <f ca="1">Q65/A65+AH65-军费投放计算!D65</f>
        <v>76193.59375</v>
      </c>
      <c r="S65">
        <f ca="1">ROUNDDOWN(MIN(T1部件投放计算!C65/3,18),0)</f>
        <v>18</v>
      </c>
      <c r="T65">
        <f t="shared" ca="1" si="1"/>
        <v>0</v>
      </c>
      <c r="U65">
        <f ca="1">MIN(ROUNDDOWN((T1部件投放计算!C65/3)/S65,0),3)</f>
        <v>3</v>
      </c>
      <c r="V65">
        <f ca="1">MIN(VLOOKUP((A65*通用估算系数!$B$17*3600)/S65,[1]坦克部件养成!$V$2:$Z$31,5,TRUE),15)</f>
        <v>15</v>
      </c>
      <c r="W65">
        <f ca="1">ROUNDDOWN(MIN(T2部件投放计算!C65/3,18),0)</f>
        <v>18</v>
      </c>
      <c r="X65">
        <f t="shared" ca="1" si="2"/>
        <v>0</v>
      </c>
      <c r="Y65">
        <f ca="1">MIN(ROUNDDOWN(IF(W65=0,0,((T2部件投放计算!C65+T1部件投放计算!C65/3)/2)/W65+1),0),4)</f>
        <v>4</v>
      </c>
      <c r="Z65">
        <f ca="1">MIN(IF(X65=0,0,VLOOKUP((A65*通用估算系数!$B$17*3600)/X65,[1]坦克部件养成!$V$2:$Z$31,5,TRUE)),20)</f>
        <v>0</v>
      </c>
      <c r="AA65">
        <f ca="1">ROUNDDOWN(MIN(T3部件投放计算!C65/3,18),0)</f>
        <v>18</v>
      </c>
      <c r="AB65">
        <f t="shared" ca="1" si="3"/>
        <v>18</v>
      </c>
      <c r="AC65">
        <f ca="1">MIN(ROUNDDOWN(IF(AA65=0,0,((T3部件投放计算!C65+T2部件投放计算!C65/3)/2)/AA65+2),0),5)</f>
        <v>5</v>
      </c>
      <c r="AD65">
        <f ca="1">MIN(IF(AA65=0,0,VLOOKUP((A65*通用估算系数!$B$17*3600)/AA65,[1]坦克部件养成!$V$2:$Z$31,5,TRUE)),30)</f>
        <v>25</v>
      </c>
      <c r="AE65">
        <f ca="1">VLOOKUP("1_"&amp;V65,[1]坦克部件养成!$I:$L,4,FALSE)*T65</f>
        <v>0</v>
      </c>
      <c r="AF65">
        <f ca="1">IFERROR(VLOOKUP("2_"&amp;Z65,[1]坦克部件养成!$I:$L,4,FALSE)*X65,0)</f>
        <v>0</v>
      </c>
      <c r="AG65">
        <f ca="1">IFERROR(VLOOKUP("3_"&amp;AD65,[1]坦克部件养成!$I:$L,4,FALSE)*AB65,0)</f>
        <v>4713120</v>
      </c>
      <c r="AH65">
        <f t="shared" ca="1" si="4"/>
        <v>73642</v>
      </c>
    </row>
    <row r="66" spans="1:34" x14ac:dyDescent="0.2">
      <c r="A66">
        <v>65</v>
      </c>
      <c r="B66">
        <f>IF(C66=-1,D66,VLOOKUP(C66,通用估算系数!$D:$E,2,FALSE))</f>
        <v>10</v>
      </c>
      <c r="C66">
        <f>IF(D66&gt;=10,MOD(A66,通用估算系数!$B$2),-1)</f>
        <v>9</v>
      </c>
      <c r="D66">
        <f>VLOOKUP(A66,[1]游戏时长规划!$H$17:$K$26,4,TRUE)</f>
        <v>10</v>
      </c>
      <c r="E66">
        <v>3</v>
      </c>
      <c r="F66">
        <v>3</v>
      </c>
      <c r="G66">
        <v>3</v>
      </c>
      <c r="H66">
        <f ca="1">INDIRECT("T"&amp;E66&amp;"碎片投放计算!C"&amp;ROW(E66))/VLOOKUP(E66,通用估算系数!$D$17:$E$20,2,FALSE)</f>
        <v>204.18788134750002</v>
      </c>
      <c r="I66">
        <f ca="1">INDIRECT("T"&amp;F66&amp;"碎片投放计算!C"&amp;ROW(F66))/VLOOKUP(F66,通用估算系数!$D$17:$E$20,2,FALSE)</f>
        <v>204.18788134750002</v>
      </c>
      <c r="J66">
        <f ca="1">INDIRECT("T"&amp;G66&amp;"碎片投放计算!C"&amp;ROW(G66))/VLOOKUP(G66,通用估算系数!$D$17:$E$20,2,FALSE)</f>
        <v>204.18788134750002</v>
      </c>
      <c r="K66">
        <f ca="1">IFERROR(IF(E66=1,VLOOKUP(H66,[1]坦克升星消耗!$H$2:$J$7,3,TRUE),IF(E66=2,VLOOKUP(H66,[1]坦克升星消耗!$H$8:$J$15,3,TRUE),IF(E66=3,VLOOKUP(H66,[1]坦克升星消耗!$H$24:$J$33,3,TRUE),0))),0)</f>
        <v>6</v>
      </c>
      <c r="L66">
        <f ca="1">IFERROR(IF(F66=1,VLOOKUP(I66,[1]坦克升星消耗!$H$2:$J$7,3,TRUE),IF(F66=2,VLOOKUP(I66,[1]坦克升星消耗!$H$8:$J$15,3,TRUE),IF(F66=3,VLOOKUP(I66,[1]坦克升星消耗!$H$24:$J$33,3,TRUE),0))),0)</f>
        <v>6</v>
      </c>
      <c r="M66">
        <f ca="1">IFERROR(IF(G66=1,VLOOKUP(J66,[1]坦克升星消耗!$H$2:$J$7,3,TRUE),IF(G66=2,VLOOKUP(J66,[1]坦克升星消耗!$H$8:$J$15,3,TRUE),IF(G66=3,VLOOKUP(J66,[1]坦克升星消耗!$H$24:$J$33,3,TRUE),0))),0)</f>
        <v>6</v>
      </c>
      <c r="N66">
        <f ca="1">IFERROR(IF(E66=1,VLOOKUP(K66,[1]坦克升星消耗!$C$2:$J$7,7,TRUE),IF(E66=2,VLOOKUP(K66,[1]坦克升星消耗!$C$8:$J$15,7,TRUE),IF(E66=3,VLOOKUP(K66,[1]坦克升星消耗!$C$24:$J$33,7,TRUE),0))),0)</f>
        <v>156450</v>
      </c>
      <c r="O66">
        <f ca="1">IFERROR(IF(F66=1,VLOOKUP(L66,[1]坦克升星消耗!$C$2:$J$7,7,TRUE),IF(F66=2,VLOOKUP(L66,[1]坦克升星消耗!$C$8:$J$15,7,TRUE),IF(F66=3,VLOOKUP(L66,[1]坦克升星消耗!$C$24:$J$33,7,TRUE),0))),0)</f>
        <v>156450</v>
      </c>
      <c r="P66">
        <f ca="1">IFERROR(IF(G66=1,VLOOKUP(M66,[1]坦克升星消耗!$C$2:$J$7,7,TRUE),IF(G66=2,VLOOKUP(M66,[1]坦克升星消耗!$C$8:$J$15,7,TRUE),IF(G66=3,VLOOKUP(M66,[1]坦克升星消耗!$C$24:$J$33,7,TRUE),0))),0)</f>
        <v>156450</v>
      </c>
      <c r="Q66">
        <f t="shared" ca="1" si="0"/>
        <v>469350</v>
      </c>
      <c r="R66">
        <f ca="1">Q66/A66+AH66-军费投放计算!D66</f>
        <v>74903.769230769234</v>
      </c>
      <c r="S66">
        <f ca="1">ROUNDDOWN(MIN(T1部件投放计算!C66/3,18),0)</f>
        <v>18</v>
      </c>
      <c r="T66">
        <f t="shared" ca="1" si="1"/>
        <v>0</v>
      </c>
      <c r="U66">
        <f ca="1">MIN(ROUNDDOWN((T1部件投放计算!C66/3)/S66,0),3)</f>
        <v>3</v>
      </c>
      <c r="V66">
        <f ca="1">MIN(VLOOKUP((A66*通用估算系数!$B$17*3600)/S66,[1]坦克部件养成!$V$2:$Z$31,5,TRUE),15)</f>
        <v>15</v>
      </c>
      <c r="W66">
        <f ca="1">ROUNDDOWN(MIN(T2部件投放计算!C66/3,18),0)</f>
        <v>18</v>
      </c>
      <c r="X66">
        <f t="shared" ca="1" si="2"/>
        <v>0</v>
      </c>
      <c r="Y66">
        <f ca="1">MIN(ROUNDDOWN(IF(W66=0,0,((T2部件投放计算!C66+T1部件投放计算!C66/3)/2)/W66+1),0),4)</f>
        <v>4</v>
      </c>
      <c r="Z66">
        <f ca="1">MIN(IF(X66=0,0,VLOOKUP((A66*通用估算系数!$B$17*3600)/X66,[1]坦克部件养成!$V$2:$Z$31,5,TRUE)),20)</f>
        <v>0</v>
      </c>
      <c r="AA66">
        <f ca="1">ROUNDDOWN(MIN(T3部件投放计算!C66/3,18),0)</f>
        <v>18</v>
      </c>
      <c r="AB66">
        <f t="shared" ca="1" si="3"/>
        <v>18</v>
      </c>
      <c r="AC66">
        <f ca="1">MIN(ROUNDDOWN(IF(AA66=0,0,((T3部件投放计算!C66+T2部件投放计算!C66/3)/2)/AA66+2),0),5)</f>
        <v>5</v>
      </c>
      <c r="AD66">
        <f ca="1">MIN(IF(AA66=0,0,VLOOKUP((A66*通用估算系数!$B$17*3600)/AA66,[1]坦克部件养成!$V$2:$Z$31,5,TRUE)),30)</f>
        <v>25</v>
      </c>
      <c r="AE66">
        <f ca="1">VLOOKUP("1_"&amp;V66,[1]坦克部件养成!$I:$L,4,FALSE)*T66</f>
        <v>0</v>
      </c>
      <c r="AF66">
        <f ca="1">IFERROR(VLOOKUP("2_"&amp;Z66,[1]坦克部件养成!$I:$L,4,FALSE)*X66,0)</f>
        <v>0</v>
      </c>
      <c r="AG66">
        <f ca="1">IFERROR(VLOOKUP("3_"&amp;AD66,[1]坦克部件养成!$I:$L,4,FALSE)*AB66,0)</f>
        <v>4713120</v>
      </c>
      <c r="AH66">
        <f t="shared" ca="1" si="4"/>
        <v>72509</v>
      </c>
    </row>
    <row r="67" spans="1:34" x14ac:dyDescent="0.2">
      <c r="A67">
        <v>66</v>
      </c>
      <c r="B67">
        <f>IF(C67=-1,D67,VLOOKUP(C67,通用估算系数!$D:$E,2,FALSE))</f>
        <v>10</v>
      </c>
      <c r="C67">
        <f>IF(D67&gt;=10,MOD(A67,通用估算系数!$B$2),-1)</f>
        <v>10</v>
      </c>
      <c r="D67">
        <f>VLOOKUP(A67,[1]游戏时长规划!$H$17:$K$26,4,TRUE)</f>
        <v>10</v>
      </c>
      <c r="E67">
        <v>3</v>
      </c>
      <c r="F67">
        <v>3</v>
      </c>
      <c r="G67">
        <v>3</v>
      </c>
      <c r="H67">
        <f ca="1">INDIRECT("T"&amp;E67&amp;"碎片投放计算!C"&amp;ROW(E67))/VLOOKUP(E67,通用估算系数!$D$17:$E$20,2,FALSE)</f>
        <v>208.62407120468427</v>
      </c>
      <c r="I67">
        <f ca="1">INDIRECT("T"&amp;F67&amp;"碎片投放计算!C"&amp;ROW(F67))/VLOOKUP(F67,通用估算系数!$D$17:$E$20,2,FALSE)</f>
        <v>208.62407120468427</v>
      </c>
      <c r="J67">
        <f ca="1">INDIRECT("T"&amp;G67&amp;"碎片投放计算!C"&amp;ROW(G67))/VLOOKUP(G67,通用估算系数!$D$17:$E$20,2,FALSE)</f>
        <v>208.62407120468427</v>
      </c>
      <c r="K67">
        <f ca="1">IFERROR(IF(E67=1,VLOOKUP(H67,[1]坦克升星消耗!$H$2:$J$7,3,TRUE),IF(E67=2,VLOOKUP(H67,[1]坦克升星消耗!$H$8:$J$15,3,TRUE),IF(E67=3,VLOOKUP(H67,[1]坦克升星消耗!$H$24:$J$33,3,TRUE),0))),0)</f>
        <v>6</v>
      </c>
      <c r="L67">
        <f ca="1">IFERROR(IF(F67=1,VLOOKUP(I67,[1]坦克升星消耗!$H$2:$J$7,3,TRUE),IF(F67=2,VLOOKUP(I67,[1]坦克升星消耗!$H$8:$J$15,3,TRUE),IF(F67=3,VLOOKUP(I67,[1]坦克升星消耗!$H$24:$J$33,3,TRUE),0))),0)</f>
        <v>6</v>
      </c>
      <c r="M67">
        <f ca="1">IFERROR(IF(G67=1,VLOOKUP(J67,[1]坦克升星消耗!$H$2:$J$7,3,TRUE),IF(G67=2,VLOOKUP(J67,[1]坦克升星消耗!$H$8:$J$15,3,TRUE),IF(G67=3,VLOOKUP(J67,[1]坦克升星消耗!$H$24:$J$33,3,TRUE),0))),0)</f>
        <v>6</v>
      </c>
      <c r="N67">
        <f ca="1">IFERROR(IF(E67=1,VLOOKUP(K67,[1]坦克升星消耗!$C$2:$J$7,7,TRUE),IF(E67=2,VLOOKUP(K67,[1]坦克升星消耗!$C$8:$J$15,7,TRUE),IF(E67=3,VLOOKUP(K67,[1]坦克升星消耗!$C$24:$J$33,7,TRUE),0))),0)</f>
        <v>156450</v>
      </c>
      <c r="O67">
        <f ca="1">IFERROR(IF(F67=1,VLOOKUP(L67,[1]坦克升星消耗!$C$2:$J$7,7,TRUE),IF(F67=2,VLOOKUP(L67,[1]坦克升星消耗!$C$8:$J$15,7,TRUE),IF(F67=3,VLOOKUP(L67,[1]坦克升星消耗!$C$24:$J$33,7,TRUE),0))),0)</f>
        <v>156450</v>
      </c>
      <c r="P67">
        <f ca="1">IFERROR(IF(G67=1,VLOOKUP(M67,[1]坦克升星消耗!$C$2:$J$7,7,TRUE),IF(G67=2,VLOOKUP(M67,[1]坦克升星消耗!$C$8:$J$15,7,TRUE),IF(G67=3,VLOOKUP(M67,[1]坦克升星消耗!$C$24:$J$33,7,TRUE),0))),0)</f>
        <v>156450</v>
      </c>
      <c r="Q67">
        <f t="shared" ref="Q67:Q130" ca="1" si="5">SUM(N67:P67)</f>
        <v>469350</v>
      </c>
      <c r="R67">
        <f ca="1">Q67/A67+AH67-军费投放计算!D67</f>
        <v>73735.363636363632</v>
      </c>
      <c r="S67">
        <f ca="1">ROUNDDOWN(MIN(T1部件投放计算!C67/3,18),0)</f>
        <v>18</v>
      </c>
      <c r="T67">
        <f t="shared" ref="T67:T130" ca="1" si="6">IF(18-W67-AA67&lt;0,0,18-W67-AA67)</f>
        <v>0</v>
      </c>
      <c r="U67">
        <f ca="1">MIN(ROUNDDOWN((T1部件投放计算!C67/3)/S67,0),3)</f>
        <v>3</v>
      </c>
      <c r="V67">
        <f ca="1">MIN(VLOOKUP((A67*通用估算系数!$B$17*3600)/S67,[1]坦克部件养成!$V$2:$Z$31,5,TRUE),15)</f>
        <v>15</v>
      </c>
      <c r="W67">
        <f ca="1">ROUNDDOWN(MIN(T2部件投放计算!C67/3,18),0)</f>
        <v>18</v>
      </c>
      <c r="X67">
        <f t="shared" ref="X67:X130" ca="1" si="7">IF(18-T67-AA67&lt;0,0,18-T67-AA67)</f>
        <v>0</v>
      </c>
      <c r="Y67">
        <f ca="1">MIN(ROUNDDOWN(IF(W67=0,0,((T2部件投放计算!C67+T1部件投放计算!C67/3)/2)/W67+1),0),4)</f>
        <v>4</v>
      </c>
      <c r="Z67">
        <f ca="1">MIN(IF(X67=0,0,VLOOKUP((A67*通用估算系数!$B$17*3600)/X67,[1]坦克部件养成!$V$2:$Z$31,5,TRUE)),20)</f>
        <v>0</v>
      </c>
      <c r="AA67">
        <f ca="1">ROUNDDOWN(MIN(T3部件投放计算!C67/3,18),0)</f>
        <v>18</v>
      </c>
      <c r="AB67">
        <f t="shared" ref="AB67:AB130" ca="1" si="8">AA67</f>
        <v>18</v>
      </c>
      <c r="AC67">
        <f ca="1">MIN(ROUNDDOWN(IF(AA67=0,0,((T3部件投放计算!C67+T2部件投放计算!C67/3)/2)/AA67+2),0),5)</f>
        <v>5</v>
      </c>
      <c r="AD67">
        <f ca="1">MIN(IF(AA67=0,0,VLOOKUP((A67*通用估算系数!$B$17*3600)/AA67,[1]坦克部件养成!$V$2:$Z$31,5,TRUE)),30)</f>
        <v>25</v>
      </c>
      <c r="AE67">
        <f ca="1">VLOOKUP("1_"&amp;V67,[1]坦克部件养成!$I:$L,4,FALSE)*T67</f>
        <v>0</v>
      </c>
      <c r="AF67">
        <f ca="1">IFERROR(VLOOKUP("2_"&amp;Z67,[1]坦克部件养成!$I:$L,4,FALSE)*X67,0)</f>
        <v>0</v>
      </c>
      <c r="AG67">
        <f ca="1">IFERROR(VLOOKUP("3_"&amp;AD67,[1]坦克部件养成!$I:$L,4,FALSE)*AB67,0)</f>
        <v>4713120</v>
      </c>
      <c r="AH67">
        <f t="shared" ref="AH67:AH130" ca="1" si="9">ROUNDDOWN(SUM(AE67:AG67)/A67,0)</f>
        <v>71410</v>
      </c>
    </row>
    <row r="68" spans="1:34" x14ac:dyDescent="0.2">
      <c r="A68">
        <v>67</v>
      </c>
      <c r="B68">
        <f>IF(C68=-1,D68,VLOOKUP(C68,通用估算系数!$D:$E,2,FALSE))</f>
        <v>10</v>
      </c>
      <c r="C68">
        <f>IF(D68&gt;=10,MOD(A68,通用估算系数!$B$2),-1)</f>
        <v>11</v>
      </c>
      <c r="D68">
        <f>VLOOKUP(A68,[1]游戏时长规划!$H$17:$K$26,4,TRUE)</f>
        <v>10</v>
      </c>
      <c r="E68">
        <v>3</v>
      </c>
      <c r="F68">
        <v>3</v>
      </c>
      <c r="G68">
        <v>3</v>
      </c>
      <c r="H68">
        <f ca="1">INDIRECT("T"&amp;E68&amp;"碎片投放计算!C"&amp;ROW(E68))/VLOOKUP(E68,通用估算系数!$D$17:$E$20,2,FALSE)</f>
        <v>213.06587214375529</v>
      </c>
      <c r="I68">
        <f ca="1">INDIRECT("T"&amp;F68&amp;"碎片投放计算!C"&amp;ROW(F68))/VLOOKUP(F68,通用估算系数!$D$17:$E$20,2,FALSE)</f>
        <v>213.06587214375529</v>
      </c>
      <c r="J68">
        <f ca="1">INDIRECT("T"&amp;G68&amp;"碎片投放计算!C"&amp;ROW(G68))/VLOOKUP(G68,通用估算系数!$D$17:$E$20,2,FALSE)</f>
        <v>213.06587214375529</v>
      </c>
      <c r="K68">
        <f ca="1">IFERROR(IF(E68=1,VLOOKUP(H68,[1]坦克升星消耗!$H$2:$J$7,3,TRUE),IF(E68=2,VLOOKUP(H68,[1]坦克升星消耗!$H$8:$J$15,3,TRUE),IF(E68=3,VLOOKUP(H68,[1]坦克升星消耗!$H$24:$J$33,3,TRUE),0))),0)</f>
        <v>6</v>
      </c>
      <c r="L68">
        <f ca="1">IFERROR(IF(F68=1,VLOOKUP(I68,[1]坦克升星消耗!$H$2:$J$7,3,TRUE),IF(F68=2,VLOOKUP(I68,[1]坦克升星消耗!$H$8:$J$15,3,TRUE),IF(F68=3,VLOOKUP(I68,[1]坦克升星消耗!$H$24:$J$33,3,TRUE),0))),0)</f>
        <v>6</v>
      </c>
      <c r="M68">
        <f ca="1">IFERROR(IF(G68=1,VLOOKUP(J68,[1]坦克升星消耗!$H$2:$J$7,3,TRUE),IF(G68=2,VLOOKUP(J68,[1]坦克升星消耗!$H$8:$J$15,3,TRUE),IF(G68=3,VLOOKUP(J68,[1]坦克升星消耗!$H$24:$J$33,3,TRUE),0))),0)</f>
        <v>6</v>
      </c>
      <c r="N68">
        <f ca="1">IFERROR(IF(E68=1,VLOOKUP(K68,[1]坦克升星消耗!$C$2:$J$7,7,TRUE),IF(E68=2,VLOOKUP(K68,[1]坦克升星消耗!$C$8:$J$15,7,TRUE),IF(E68=3,VLOOKUP(K68,[1]坦克升星消耗!$C$24:$J$33,7,TRUE),0))),0)</f>
        <v>156450</v>
      </c>
      <c r="O68">
        <f ca="1">IFERROR(IF(F68=1,VLOOKUP(L68,[1]坦克升星消耗!$C$2:$J$7,7,TRUE),IF(F68=2,VLOOKUP(L68,[1]坦克升星消耗!$C$8:$J$15,7,TRUE),IF(F68=3,VLOOKUP(L68,[1]坦克升星消耗!$C$24:$J$33,7,TRUE),0))),0)</f>
        <v>156450</v>
      </c>
      <c r="P68">
        <f ca="1">IFERROR(IF(G68=1,VLOOKUP(M68,[1]坦克升星消耗!$C$2:$J$7,7,TRUE),IF(G68=2,VLOOKUP(M68,[1]坦克升星消耗!$C$8:$J$15,7,TRUE),IF(G68=3,VLOOKUP(M68,[1]坦克升星消耗!$C$24:$J$33,7,TRUE),0))),0)</f>
        <v>156450</v>
      </c>
      <c r="Q68">
        <f t="shared" ca="1" si="5"/>
        <v>469350</v>
      </c>
      <c r="R68">
        <f ca="1">Q68/A68+AH68-军费投放计算!D68</f>
        <v>72561.223880597012</v>
      </c>
      <c r="S68">
        <f ca="1">ROUNDDOWN(MIN(T1部件投放计算!C68/3,18),0)</f>
        <v>18</v>
      </c>
      <c r="T68">
        <f t="shared" ca="1" si="6"/>
        <v>0</v>
      </c>
      <c r="U68">
        <f ca="1">MIN(ROUNDDOWN((T1部件投放计算!C68/3)/S68,0),3)</f>
        <v>3</v>
      </c>
      <c r="V68">
        <f ca="1">MIN(VLOOKUP((A68*通用估算系数!$B$17*3600)/S68,[1]坦克部件养成!$V$2:$Z$31,5,TRUE),15)</f>
        <v>15</v>
      </c>
      <c r="W68">
        <f ca="1">ROUNDDOWN(MIN(T2部件投放计算!C68/3,18),0)</f>
        <v>18</v>
      </c>
      <c r="X68">
        <f t="shared" ca="1" si="7"/>
        <v>0</v>
      </c>
      <c r="Y68">
        <f ca="1">MIN(ROUNDDOWN(IF(W68=0,0,((T2部件投放计算!C68+T1部件投放计算!C68/3)/2)/W68+1),0),4)</f>
        <v>4</v>
      </c>
      <c r="Z68">
        <f ca="1">MIN(IF(X68=0,0,VLOOKUP((A68*通用估算系数!$B$17*3600)/X68,[1]坦克部件养成!$V$2:$Z$31,5,TRUE)),20)</f>
        <v>0</v>
      </c>
      <c r="AA68">
        <f ca="1">ROUNDDOWN(MIN(T3部件投放计算!C68/3,18),0)</f>
        <v>18</v>
      </c>
      <c r="AB68">
        <f t="shared" ca="1" si="8"/>
        <v>18</v>
      </c>
      <c r="AC68">
        <f ca="1">MIN(ROUNDDOWN(IF(AA68=0,0,((T3部件投放计算!C68+T2部件投放计算!C68/3)/2)/AA68+2),0),5)</f>
        <v>5</v>
      </c>
      <c r="AD68">
        <f ca="1">MIN(IF(AA68=0,0,VLOOKUP((A68*通用估算系数!$B$17*3600)/AA68,[1]坦克部件养成!$V$2:$Z$31,5,TRUE)),30)</f>
        <v>25</v>
      </c>
      <c r="AE68">
        <f ca="1">VLOOKUP("1_"&amp;V68,[1]坦克部件养成!$I:$L,4,FALSE)*T68</f>
        <v>0</v>
      </c>
      <c r="AF68">
        <f ca="1">IFERROR(VLOOKUP("2_"&amp;Z68,[1]坦克部件养成!$I:$L,4,FALSE)*X68,0)</f>
        <v>0</v>
      </c>
      <c r="AG68">
        <f ca="1">IFERROR(VLOOKUP("3_"&amp;AD68,[1]坦克部件养成!$I:$L,4,FALSE)*AB68,0)</f>
        <v>4713120</v>
      </c>
      <c r="AH68">
        <f t="shared" ca="1" si="9"/>
        <v>70345</v>
      </c>
    </row>
    <row r="69" spans="1:34" x14ac:dyDescent="0.2">
      <c r="A69">
        <v>68</v>
      </c>
      <c r="B69">
        <f>IF(C69=-1,D69,VLOOKUP(C69,通用估算系数!$D:$E,2,FALSE))</f>
        <v>10</v>
      </c>
      <c r="C69">
        <f>IF(D69&gt;=10,MOD(A69,通用估算系数!$B$2),-1)</f>
        <v>12</v>
      </c>
      <c r="D69">
        <f>VLOOKUP(A69,[1]游戏时长规划!$H$17:$K$26,4,TRUE)</f>
        <v>10</v>
      </c>
      <c r="E69">
        <v>3</v>
      </c>
      <c r="F69">
        <v>3</v>
      </c>
      <c r="G69">
        <v>3</v>
      </c>
      <c r="H69">
        <f ca="1">INDIRECT("T"&amp;E69&amp;"碎片投放计算!C"&amp;ROW(E69))/VLOOKUP(E69,通用估算系数!$D$17:$E$20,2,FALSE)</f>
        <v>217.62550580244749</v>
      </c>
      <c r="I69">
        <f ca="1">INDIRECT("T"&amp;F69&amp;"碎片投放计算!C"&amp;ROW(F69))/VLOOKUP(F69,通用估算系数!$D$17:$E$20,2,FALSE)</f>
        <v>217.62550580244749</v>
      </c>
      <c r="J69">
        <f ca="1">INDIRECT("T"&amp;G69&amp;"碎片投放计算!C"&amp;ROW(G69))/VLOOKUP(G69,通用估算系数!$D$17:$E$20,2,FALSE)</f>
        <v>217.62550580244749</v>
      </c>
      <c r="K69">
        <f ca="1">IFERROR(IF(E69=1,VLOOKUP(H69,[1]坦克升星消耗!$H$2:$J$7,3,TRUE),IF(E69=2,VLOOKUP(H69,[1]坦克升星消耗!$H$8:$J$15,3,TRUE),IF(E69=3,VLOOKUP(H69,[1]坦克升星消耗!$H$24:$J$33,3,TRUE),0))),0)</f>
        <v>6</v>
      </c>
      <c r="L69">
        <f ca="1">IFERROR(IF(F69=1,VLOOKUP(I69,[1]坦克升星消耗!$H$2:$J$7,3,TRUE),IF(F69=2,VLOOKUP(I69,[1]坦克升星消耗!$H$8:$J$15,3,TRUE),IF(F69=3,VLOOKUP(I69,[1]坦克升星消耗!$H$24:$J$33,3,TRUE),0))),0)</f>
        <v>6</v>
      </c>
      <c r="M69">
        <f ca="1">IFERROR(IF(G69=1,VLOOKUP(J69,[1]坦克升星消耗!$H$2:$J$7,3,TRUE),IF(G69=2,VLOOKUP(J69,[1]坦克升星消耗!$H$8:$J$15,3,TRUE),IF(G69=3,VLOOKUP(J69,[1]坦克升星消耗!$H$24:$J$33,3,TRUE),0))),0)</f>
        <v>6</v>
      </c>
      <c r="N69">
        <f ca="1">IFERROR(IF(E69=1,VLOOKUP(K69,[1]坦克升星消耗!$C$2:$J$7,7,TRUE),IF(E69=2,VLOOKUP(K69,[1]坦克升星消耗!$C$8:$J$15,7,TRUE),IF(E69=3,VLOOKUP(K69,[1]坦克升星消耗!$C$24:$J$33,7,TRUE),0))),0)</f>
        <v>156450</v>
      </c>
      <c r="O69">
        <f ca="1">IFERROR(IF(F69=1,VLOOKUP(L69,[1]坦克升星消耗!$C$2:$J$7,7,TRUE),IF(F69=2,VLOOKUP(L69,[1]坦克升星消耗!$C$8:$J$15,7,TRUE),IF(F69=3,VLOOKUP(L69,[1]坦克升星消耗!$C$24:$J$33,7,TRUE),0))),0)</f>
        <v>156450</v>
      </c>
      <c r="P69">
        <f ca="1">IFERROR(IF(G69=1,VLOOKUP(M69,[1]坦克升星消耗!$C$2:$J$7,7,TRUE),IF(G69=2,VLOOKUP(M69,[1]坦克升星消耗!$C$8:$J$15,7,TRUE),IF(G69=3,VLOOKUP(M69,[1]坦克升星消耗!$C$24:$J$33,7,TRUE),0))),0)</f>
        <v>156450</v>
      </c>
      <c r="Q69">
        <f t="shared" ca="1" si="5"/>
        <v>469350</v>
      </c>
      <c r="R69">
        <f ca="1">Q69/A69+AH69-军费投放计算!D69</f>
        <v>81107.205882352937</v>
      </c>
      <c r="S69">
        <f ca="1">ROUNDDOWN(MIN(T1部件投放计算!C69/3,18),0)</f>
        <v>18</v>
      </c>
      <c r="T69">
        <f t="shared" ca="1" si="6"/>
        <v>0</v>
      </c>
      <c r="U69">
        <f ca="1">MIN(ROUNDDOWN((T1部件投放计算!C69/3)/S69,0),3)</f>
        <v>3</v>
      </c>
      <c r="V69">
        <f ca="1">MIN(VLOOKUP((A69*通用估算系数!$B$17*3600)/S69,[1]坦克部件养成!$V$2:$Z$31,5,TRUE),15)</f>
        <v>15</v>
      </c>
      <c r="W69">
        <f ca="1">ROUNDDOWN(MIN(T2部件投放计算!C69/3,18),0)</f>
        <v>18</v>
      </c>
      <c r="X69">
        <f t="shared" ca="1" si="7"/>
        <v>0</v>
      </c>
      <c r="Y69">
        <f ca="1">MIN(ROUNDDOWN(IF(W69=0,0,((T2部件投放计算!C69+T1部件投放计算!C69/3)/2)/W69+1),0),4)</f>
        <v>4</v>
      </c>
      <c r="Z69">
        <f ca="1">MIN(IF(X69=0,0,VLOOKUP((A69*通用估算系数!$B$17*3600)/X69,[1]坦克部件养成!$V$2:$Z$31,5,TRUE)),20)</f>
        <v>0</v>
      </c>
      <c r="AA69">
        <f ca="1">ROUNDDOWN(MIN(T3部件投放计算!C69/3,18),0)</f>
        <v>18</v>
      </c>
      <c r="AB69">
        <f t="shared" ca="1" si="8"/>
        <v>18</v>
      </c>
      <c r="AC69">
        <f ca="1">MIN(ROUNDDOWN(IF(AA69=0,0,((T3部件投放计算!C69+T2部件投放计算!C69/3)/2)/AA69+2),0),5)</f>
        <v>5</v>
      </c>
      <c r="AD69">
        <f ca="1">MIN(IF(AA69=0,0,VLOOKUP((A69*通用估算系数!$B$17*3600)/AA69,[1]坦克部件养成!$V$2:$Z$31,5,TRUE)),30)</f>
        <v>26</v>
      </c>
      <c r="AE69">
        <f ca="1">VLOOKUP("1_"&amp;V69,[1]坦克部件养成!$I:$L,4,FALSE)*T69</f>
        <v>0</v>
      </c>
      <c r="AF69">
        <f ca="1">IFERROR(VLOOKUP("2_"&amp;Z69,[1]坦克部件养成!$I:$L,4,FALSE)*X69,0)</f>
        <v>0</v>
      </c>
      <c r="AG69">
        <f ca="1">IFERROR(VLOOKUP("3_"&amp;AD69,[1]坦克部件养成!$I:$L,4,FALSE)*AB69,0)</f>
        <v>5374620</v>
      </c>
      <c r="AH69">
        <f t="shared" ca="1" si="9"/>
        <v>79038</v>
      </c>
    </row>
    <row r="70" spans="1:34" x14ac:dyDescent="0.2">
      <c r="A70">
        <v>69</v>
      </c>
      <c r="B70">
        <f>IF(C70=-1,D70,VLOOKUP(C70,通用估算系数!$D:$E,2,FALSE))</f>
        <v>10</v>
      </c>
      <c r="C70">
        <f>IF(D70&gt;=10,MOD(A70,通用估算系数!$B$2),-1)</f>
        <v>13</v>
      </c>
      <c r="D70">
        <f>VLOOKUP(A70,[1]游戏时长规划!$H$17:$K$26,4,TRUE)</f>
        <v>10</v>
      </c>
      <c r="E70">
        <v>3</v>
      </c>
      <c r="F70">
        <v>3</v>
      </c>
      <c r="G70">
        <v>3</v>
      </c>
      <c r="H70">
        <f ca="1">INDIRECT("T"&amp;E70&amp;"碎片投放计算!C"&amp;ROW(E70))/VLOOKUP(E70,通用估算系数!$D$17:$E$20,2,FALSE)</f>
        <v>222.07852890529193</v>
      </c>
      <c r="I70">
        <f ca="1">INDIRECT("T"&amp;F70&amp;"碎片投放计算!C"&amp;ROW(F70))/VLOOKUP(F70,通用估算系数!$D$17:$E$20,2,FALSE)</f>
        <v>222.07852890529193</v>
      </c>
      <c r="J70">
        <f ca="1">INDIRECT("T"&amp;G70&amp;"碎片投放计算!C"&amp;ROW(G70))/VLOOKUP(G70,通用估算系数!$D$17:$E$20,2,FALSE)</f>
        <v>222.07852890529193</v>
      </c>
      <c r="K70">
        <f ca="1">IFERROR(IF(E70=1,VLOOKUP(H70,[1]坦克升星消耗!$H$2:$J$7,3,TRUE),IF(E70=2,VLOOKUP(H70,[1]坦克升星消耗!$H$8:$J$15,3,TRUE),IF(E70=3,VLOOKUP(H70,[1]坦克升星消耗!$H$24:$J$33,3,TRUE),0))),0)</f>
        <v>6</v>
      </c>
      <c r="L70">
        <f ca="1">IFERROR(IF(F70=1,VLOOKUP(I70,[1]坦克升星消耗!$H$2:$J$7,3,TRUE),IF(F70=2,VLOOKUP(I70,[1]坦克升星消耗!$H$8:$J$15,3,TRUE),IF(F70=3,VLOOKUP(I70,[1]坦克升星消耗!$H$24:$J$33,3,TRUE),0))),0)</f>
        <v>6</v>
      </c>
      <c r="M70">
        <f ca="1">IFERROR(IF(G70=1,VLOOKUP(J70,[1]坦克升星消耗!$H$2:$J$7,3,TRUE),IF(G70=2,VLOOKUP(J70,[1]坦克升星消耗!$H$8:$J$15,3,TRUE),IF(G70=3,VLOOKUP(J70,[1]坦克升星消耗!$H$24:$J$33,3,TRUE),0))),0)</f>
        <v>6</v>
      </c>
      <c r="N70">
        <f ca="1">IFERROR(IF(E70=1,VLOOKUP(K70,[1]坦克升星消耗!$C$2:$J$7,7,TRUE),IF(E70=2,VLOOKUP(K70,[1]坦克升星消耗!$C$8:$J$15,7,TRUE),IF(E70=3,VLOOKUP(K70,[1]坦克升星消耗!$C$24:$J$33,7,TRUE),0))),0)</f>
        <v>156450</v>
      </c>
      <c r="O70">
        <f ca="1">IFERROR(IF(F70=1,VLOOKUP(L70,[1]坦克升星消耗!$C$2:$J$7,7,TRUE),IF(F70=2,VLOOKUP(L70,[1]坦克升星消耗!$C$8:$J$15,7,TRUE),IF(F70=3,VLOOKUP(L70,[1]坦克升星消耗!$C$24:$J$33,7,TRUE),0))),0)</f>
        <v>156450</v>
      </c>
      <c r="P70">
        <f ca="1">IFERROR(IF(G70=1,VLOOKUP(M70,[1]坦克升星消耗!$C$2:$J$7,7,TRUE),IF(G70=2,VLOOKUP(M70,[1]坦克升星消耗!$C$8:$J$15,7,TRUE),IF(G70=3,VLOOKUP(M70,[1]坦克升星消耗!$C$24:$J$33,7,TRUE),0))),0)</f>
        <v>156450</v>
      </c>
      <c r="Q70">
        <f t="shared" ca="1" si="5"/>
        <v>469350</v>
      </c>
      <c r="R70">
        <f ca="1">Q70/A70+AH70-军费投放计算!D70</f>
        <v>79902.173913043473</v>
      </c>
      <c r="S70">
        <f ca="1">ROUNDDOWN(MIN(T1部件投放计算!C70/3,18),0)</f>
        <v>18</v>
      </c>
      <c r="T70">
        <f t="shared" ca="1" si="6"/>
        <v>0</v>
      </c>
      <c r="U70">
        <f ca="1">MIN(ROUNDDOWN((T1部件投放计算!C70/3)/S70,0),3)</f>
        <v>3</v>
      </c>
      <c r="V70">
        <f ca="1">MIN(VLOOKUP((A70*通用估算系数!$B$17*3600)/S70,[1]坦克部件养成!$V$2:$Z$31,5,TRUE),15)</f>
        <v>15</v>
      </c>
      <c r="W70">
        <f ca="1">ROUNDDOWN(MIN(T2部件投放计算!C70/3,18),0)</f>
        <v>18</v>
      </c>
      <c r="X70">
        <f t="shared" ca="1" si="7"/>
        <v>0</v>
      </c>
      <c r="Y70">
        <f ca="1">MIN(ROUNDDOWN(IF(W70=0,0,((T2部件投放计算!C70+T1部件投放计算!C70/3)/2)/W70+1),0),4)</f>
        <v>4</v>
      </c>
      <c r="Z70">
        <f ca="1">MIN(IF(X70=0,0,VLOOKUP((A70*通用估算系数!$B$17*3600)/X70,[1]坦克部件养成!$V$2:$Z$31,5,TRUE)),20)</f>
        <v>0</v>
      </c>
      <c r="AA70">
        <f ca="1">ROUNDDOWN(MIN(T3部件投放计算!C70/3,18),0)</f>
        <v>18</v>
      </c>
      <c r="AB70">
        <f t="shared" ca="1" si="8"/>
        <v>18</v>
      </c>
      <c r="AC70">
        <f ca="1">MIN(ROUNDDOWN(IF(AA70=0,0,((T3部件投放计算!C70+T2部件投放计算!C70/3)/2)/AA70+2),0),5)</f>
        <v>5</v>
      </c>
      <c r="AD70">
        <f ca="1">MIN(IF(AA70=0,0,VLOOKUP((A70*通用估算系数!$B$17*3600)/AA70,[1]坦克部件养成!$V$2:$Z$31,5,TRUE)),30)</f>
        <v>26</v>
      </c>
      <c r="AE70">
        <f ca="1">VLOOKUP("1_"&amp;V70,[1]坦克部件养成!$I:$L,4,FALSE)*T70</f>
        <v>0</v>
      </c>
      <c r="AF70">
        <f ca="1">IFERROR(VLOOKUP("2_"&amp;Z70,[1]坦克部件养成!$I:$L,4,FALSE)*X70,0)</f>
        <v>0</v>
      </c>
      <c r="AG70">
        <f ca="1">IFERROR(VLOOKUP("3_"&amp;AD70,[1]坦克部件养成!$I:$L,4,FALSE)*AB70,0)</f>
        <v>5374620</v>
      </c>
      <c r="AH70">
        <f t="shared" ca="1" si="9"/>
        <v>77893</v>
      </c>
    </row>
    <row r="71" spans="1:34" x14ac:dyDescent="0.2">
      <c r="A71">
        <v>70</v>
      </c>
      <c r="B71">
        <f>IF(C71=-1,D71,VLOOKUP(C71,通用估算系数!$D:$E,2,FALSE))</f>
        <v>8</v>
      </c>
      <c r="C71">
        <f>IF(D71&gt;=10,MOD(A71,通用估算系数!$B$2),-1)</f>
        <v>0</v>
      </c>
      <c r="D71">
        <f>VLOOKUP(A71,[1]游戏时长规划!$H$17:$K$26,4,TRUE)</f>
        <v>10</v>
      </c>
      <c r="E71">
        <v>3</v>
      </c>
      <c r="F71">
        <v>3</v>
      </c>
      <c r="G71">
        <v>3</v>
      </c>
      <c r="H71">
        <f ca="1">INDIRECT("T"&amp;E71&amp;"碎片投放计算!C"&amp;ROW(E71))/VLOOKUP(E71,通用估算系数!$D$17:$E$20,2,FALSE)</f>
        <v>226.5939555447892</v>
      </c>
      <c r="I71">
        <f ca="1">INDIRECT("T"&amp;F71&amp;"碎片投放计算!C"&amp;ROW(F71))/VLOOKUP(F71,通用估算系数!$D$17:$E$20,2,FALSE)</f>
        <v>226.5939555447892</v>
      </c>
      <c r="J71">
        <f ca="1">INDIRECT("T"&amp;G71&amp;"碎片投放计算!C"&amp;ROW(G71))/VLOOKUP(G71,通用估算系数!$D$17:$E$20,2,FALSE)</f>
        <v>226.5939555447892</v>
      </c>
      <c r="K71">
        <f ca="1">IFERROR(IF(E71=1,VLOOKUP(H71,[1]坦克升星消耗!$H$2:$J$7,3,TRUE),IF(E71=2,VLOOKUP(H71,[1]坦克升星消耗!$H$8:$J$15,3,TRUE),IF(E71=3,VLOOKUP(H71,[1]坦克升星消耗!$H$24:$J$33,3,TRUE),0))),0)</f>
        <v>6</v>
      </c>
      <c r="L71">
        <f ca="1">IFERROR(IF(F71=1,VLOOKUP(I71,[1]坦克升星消耗!$H$2:$J$7,3,TRUE),IF(F71=2,VLOOKUP(I71,[1]坦克升星消耗!$H$8:$J$15,3,TRUE),IF(F71=3,VLOOKUP(I71,[1]坦克升星消耗!$H$24:$J$33,3,TRUE),0))),0)</f>
        <v>6</v>
      </c>
      <c r="M71">
        <f ca="1">IFERROR(IF(G71=1,VLOOKUP(J71,[1]坦克升星消耗!$H$2:$J$7,3,TRUE),IF(G71=2,VLOOKUP(J71,[1]坦克升星消耗!$H$8:$J$15,3,TRUE),IF(G71=3,VLOOKUP(J71,[1]坦克升星消耗!$H$24:$J$33,3,TRUE),0))),0)</f>
        <v>6</v>
      </c>
      <c r="N71">
        <f ca="1">IFERROR(IF(E71=1,VLOOKUP(K71,[1]坦克升星消耗!$C$2:$J$7,7,TRUE),IF(E71=2,VLOOKUP(K71,[1]坦克升星消耗!$C$8:$J$15,7,TRUE),IF(E71=3,VLOOKUP(K71,[1]坦克升星消耗!$C$24:$J$33,7,TRUE),0))),0)</f>
        <v>156450</v>
      </c>
      <c r="O71">
        <f ca="1">IFERROR(IF(F71=1,VLOOKUP(L71,[1]坦克升星消耗!$C$2:$J$7,7,TRUE),IF(F71=2,VLOOKUP(L71,[1]坦克升星消耗!$C$8:$J$15,7,TRUE),IF(F71=3,VLOOKUP(L71,[1]坦克升星消耗!$C$24:$J$33,7,TRUE),0))),0)</f>
        <v>156450</v>
      </c>
      <c r="P71">
        <f ca="1">IFERROR(IF(G71=1,VLOOKUP(M71,[1]坦克升星消耗!$C$2:$J$7,7,TRUE),IF(G71=2,VLOOKUP(M71,[1]坦克升星消耗!$C$8:$J$15,7,TRUE),IF(G71=3,VLOOKUP(M71,[1]坦克升星消耗!$C$24:$J$33,7,TRUE),0))),0)</f>
        <v>156450</v>
      </c>
      <c r="Q71">
        <f t="shared" ca="1" si="5"/>
        <v>469350</v>
      </c>
      <c r="R71">
        <f ca="1">Q71/A71+AH71-军费投放计算!D71</f>
        <v>77223</v>
      </c>
      <c r="S71">
        <f ca="1">ROUNDDOWN(MIN(T1部件投放计算!C71/3,18),0)</f>
        <v>18</v>
      </c>
      <c r="T71">
        <f t="shared" ca="1" si="6"/>
        <v>0</v>
      </c>
      <c r="U71">
        <f ca="1">MIN(ROUNDDOWN((T1部件投放计算!C71/3)/S71,0),3)</f>
        <v>3</v>
      </c>
      <c r="V71">
        <f ca="1">MIN(VLOOKUP((A71*通用估算系数!$B$17*3600)/S71,[1]坦克部件养成!$V$2:$Z$31,5,TRUE),15)</f>
        <v>15</v>
      </c>
      <c r="W71">
        <f ca="1">ROUNDDOWN(MIN(T2部件投放计算!C71/3,18),0)</f>
        <v>18</v>
      </c>
      <c r="X71">
        <f t="shared" ca="1" si="7"/>
        <v>0</v>
      </c>
      <c r="Y71">
        <f ca="1">MIN(ROUNDDOWN(IF(W71=0,0,((T2部件投放计算!C71+T1部件投放计算!C71/3)/2)/W71+1),0),4)</f>
        <v>4</v>
      </c>
      <c r="Z71">
        <f ca="1">MIN(IF(X71=0,0,VLOOKUP((A71*通用估算系数!$B$17*3600)/X71,[1]坦克部件养成!$V$2:$Z$31,5,TRUE)),20)</f>
        <v>0</v>
      </c>
      <c r="AA71">
        <f ca="1">ROUNDDOWN(MIN(T3部件投放计算!C71/3,18),0)</f>
        <v>18</v>
      </c>
      <c r="AB71">
        <f t="shared" ca="1" si="8"/>
        <v>18</v>
      </c>
      <c r="AC71">
        <f ca="1">MIN(ROUNDDOWN(IF(AA71=0,0,((T3部件投放计算!C71+T2部件投放计算!C71/3)/2)/AA71+2),0),5)</f>
        <v>5</v>
      </c>
      <c r="AD71">
        <f ca="1">MIN(IF(AA71=0,0,VLOOKUP((A71*通用估算系数!$B$17*3600)/AA71,[1]坦克部件养成!$V$2:$Z$31,5,TRUE)),30)</f>
        <v>26</v>
      </c>
      <c r="AE71">
        <f ca="1">VLOOKUP("1_"&amp;V71,[1]坦克部件养成!$I:$L,4,FALSE)*T71</f>
        <v>0</v>
      </c>
      <c r="AF71">
        <f ca="1">IFERROR(VLOOKUP("2_"&amp;Z71,[1]坦克部件养成!$I:$L,4,FALSE)*X71,0)</f>
        <v>0</v>
      </c>
      <c r="AG71">
        <f ca="1">IFERROR(VLOOKUP("3_"&amp;AD71,[1]坦克部件养成!$I:$L,4,FALSE)*AB71,0)</f>
        <v>5374620</v>
      </c>
      <c r="AH71">
        <f t="shared" ca="1" si="9"/>
        <v>76780</v>
      </c>
    </row>
    <row r="72" spans="1:34" x14ac:dyDescent="0.2">
      <c r="A72">
        <v>71</v>
      </c>
      <c r="B72">
        <f>IF(C72=-1,D72,VLOOKUP(C72,通用估算系数!$D:$E,2,FALSE))</f>
        <v>8</v>
      </c>
      <c r="C72">
        <f>IF(D72&gt;=10,MOD(A72,通用估算系数!$B$2),-1)</f>
        <v>1</v>
      </c>
      <c r="D72">
        <f>VLOOKUP(A72,[1]游戏时长规划!$H$17:$K$26,4,TRUE)</f>
        <v>10</v>
      </c>
      <c r="E72">
        <v>3</v>
      </c>
      <c r="F72">
        <v>3</v>
      </c>
      <c r="G72">
        <v>3</v>
      </c>
      <c r="H72">
        <f ca="1">INDIRECT("T"&amp;E72&amp;"碎片投放计算!C"&amp;ROW(E72))/VLOOKUP(E72,通用估算系数!$D$17:$E$20,2,FALSE)</f>
        <v>230.47641719871896</v>
      </c>
      <c r="I72">
        <f ca="1">INDIRECT("T"&amp;F72&amp;"碎片投放计算!C"&amp;ROW(F72))/VLOOKUP(F72,通用估算系数!$D$17:$E$20,2,FALSE)</f>
        <v>230.47641719871896</v>
      </c>
      <c r="J72">
        <f ca="1">INDIRECT("T"&amp;G72&amp;"碎片投放计算!C"&amp;ROW(G72))/VLOOKUP(G72,通用估算系数!$D$17:$E$20,2,FALSE)</f>
        <v>230.47641719871896</v>
      </c>
      <c r="K72">
        <f ca="1">IFERROR(IF(E72=1,VLOOKUP(H72,[1]坦克升星消耗!$H$2:$J$7,3,TRUE),IF(E72=2,VLOOKUP(H72,[1]坦克升星消耗!$H$8:$J$15,3,TRUE),IF(E72=3,VLOOKUP(H72,[1]坦克升星消耗!$H$24:$J$33,3,TRUE),0))),0)</f>
        <v>6</v>
      </c>
      <c r="L72">
        <f ca="1">IFERROR(IF(F72=1,VLOOKUP(I72,[1]坦克升星消耗!$H$2:$J$7,3,TRUE),IF(F72=2,VLOOKUP(I72,[1]坦克升星消耗!$H$8:$J$15,3,TRUE),IF(F72=3,VLOOKUP(I72,[1]坦克升星消耗!$H$24:$J$33,3,TRUE),0))),0)</f>
        <v>6</v>
      </c>
      <c r="M72">
        <f ca="1">IFERROR(IF(G72=1,VLOOKUP(J72,[1]坦克升星消耗!$H$2:$J$7,3,TRUE),IF(G72=2,VLOOKUP(J72,[1]坦克升星消耗!$H$8:$J$15,3,TRUE),IF(G72=3,VLOOKUP(J72,[1]坦克升星消耗!$H$24:$J$33,3,TRUE),0))),0)</f>
        <v>6</v>
      </c>
      <c r="N72">
        <f ca="1">IFERROR(IF(E72=1,VLOOKUP(K72,[1]坦克升星消耗!$C$2:$J$7,7,TRUE),IF(E72=2,VLOOKUP(K72,[1]坦克升星消耗!$C$8:$J$15,7,TRUE),IF(E72=3,VLOOKUP(K72,[1]坦克升星消耗!$C$24:$J$33,7,TRUE),0))),0)</f>
        <v>156450</v>
      </c>
      <c r="O72">
        <f ca="1">IFERROR(IF(F72=1,VLOOKUP(L72,[1]坦克升星消耗!$C$2:$J$7,7,TRUE),IF(F72=2,VLOOKUP(L72,[1]坦克升星消耗!$C$8:$J$15,7,TRUE),IF(F72=3,VLOOKUP(L72,[1]坦克升星消耗!$C$24:$J$33,7,TRUE),0))),0)</f>
        <v>156450</v>
      </c>
      <c r="P72">
        <f ca="1">IFERROR(IF(G72=1,VLOOKUP(M72,[1]坦克升星消耗!$C$2:$J$7,7,TRUE),IF(G72=2,VLOOKUP(M72,[1]坦克升星消耗!$C$8:$J$15,7,TRUE),IF(G72=3,VLOOKUP(M72,[1]坦克升星消耗!$C$24:$J$33,7,TRUE),0))),0)</f>
        <v>156450</v>
      </c>
      <c r="Q72">
        <f t="shared" ca="1" si="5"/>
        <v>469350</v>
      </c>
      <c r="R72">
        <f ca="1">Q72/A72+AH72-军费投放计算!D72</f>
        <v>87805.563380281688</v>
      </c>
      <c r="S72">
        <f ca="1">ROUNDDOWN(MIN(T1部件投放计算!C72/3,18),0)</f>
        <v>18</v>
      </c>
      <c r="T72">
        <f t="shared" ca="1" si="6"/>
        <v>0</v>
      </c>
      <c r="U72">
        <f ca="1">MIN(ROUNDDOWN((T1部件投放计算!C72/3)/S72,0),3)</f>
        <v>3</v>
      </c>
      <c r="V72">
        <f ca="1">MIN(VLOOKUP((A72*通用估算系数!$B$17*3600)/S72,[1]坦克部件养成!$V$2:$Z$31,5,TRUE),15)</f>
        <v>15</v>
      </c>
      <c r="W72">
        <f ca="1">ROUNDDOWN(MIN(T2部件投放计算!C72/3,18),0)</f>
        <v>18</v>
      </c>
      <c r="X72">
        <f t="shared" ca="1" si="7"/>
        <v>0</v>
      </c>
      <c r="Y72">
        <f ca="1">MIN(ROUNDDOWN(IF(W72=0,0,((T2部件投放计算!C72+T1部件投放计算!C72/3)/2)/W72+1),0),4)</f>
        <v>4</v>
      </c>
      <c r="Z72">
        <f ca="1">MIN(IF(X72=0,0,VLOOKUP((A72*通用估算系数!$B$17*3600)/X72,[1]坦克部件养成!$V$2:$Z$31,5,TRUE)),20)</f>
        <v>0</v>
      </c>
      <c r="AA72">
        <f ca="1">ROUNDDOWN(MIN(T3部件投放计算!C72/3,18),0)</f>
        <v>18</v>
      </c>
      <c r="AB72">
        <f t="shared" ca="1" si="8"/>
        <v>18</v>
      </c>
      <c r="AC72">
        <f ca="1">MIN(ROUNDDOWN(IF(AA72=0,0,((T3部件投放计算!C72+T2部件投放计算!C72/3)/2)/AA72+2),0),5)</f>
        <v>5</v>
      </c>
      <c r="AD72">
        <f ca="1">MIN(IF(AA72=0,0,VLOOKUP((A72*通用估算系数!$B$17*3600)/AA72,[1]坦克部件养成!$V$2:$Z$31,5,TRUE)),30)</f>
        <v>27</v>
      </c>
      <c r="AE72">
        <f ca="1">VLOOKUP("1_"&amp;V72,[1]坦克部件养成!$I:$L,4,FALSE)*T72</f>
        <v>0</v>
      </c>
      <c r="AF72">
        <f ca="1">IFERROR(VLOOKUP("2_"&amp;Z72,[1]坦克部件养成!$I:$L,4,FALSE)*X72,0)</f>
        <v>0</v>
      </c>
      <c r="AG72">
        <f ca="1">IFERROR(VLOOKUP("3_"&amp;AD72,[1]坦克部件养成!$I:$L,4,FALSE)*AB72,0)</f>
        <v>6067620</v>
      </c>
      <c r="AH72">
        <f t="shared" ca="1" si="9"/>
        <v>85459</v>
      </c>
    </row>
    <row r="73" spans="1:34" x14ac:dyDescent="0.2">
      <c r="A73">
        <v>72</v>
      </c>
      <c r="B73">
        <f>IF(C73=-1,D73,VLOOKUP(C73,通用估算系数!$D:$E,2,FALSE))</f>
        <v>8</v>
      </c>
      <c r="C73">
        <f>IF(D73&gt;=10,MOD(A73,通用估算系数!$B$2),-1)</f>
        <v>2</v>
      </c>
      <c r="D73">
        <f>VLOOKUP(A73,[1]游戏时长规划!$H$17:$K$26,4,TRUE)</f>
        <v>10</v>
      </c>
      <c r="E73">
        <v>3</v>
      </c>
      <c r="F73">
        <v>3</v>
      </c>
      <c r="G73">
        <v>3</v>
      </c>
      <c r="H73">
        <f ca="1">INDIRECT("T"&amp;E73&amp;"碎片投放计算!C"&amp;ROW(E73))/VLOOKUP(E73,通用估算系数!$D$17:$E$20,2,FALSE)</f>
        <v>234.45721539111025</v>
      </c>
      <c r="I73">
        <f ca="1">INDIRECT("T"&amp;F73&amp;"碎片投放计算!C"&amp;ROW(F73))/VLOOKUP(F73,通用估算系数!$D$17:$E$20,2,FALSE)</f>
        <v>234.45721539111025</v>
      </c>
      <c r="J73">
        <f ca="1">INDIRECT("T"&amp;G73&amp;"碎片投放计算!C"&amp;ROW(G73))/VLOOKUP(G73,通用估算系数!$D$17:$E$20,2,FALSE)</f>
        <v>234.45721539111025</v>
      </c>
      <c r="K73">
        <f ca="1">IFERROR(IF(E73=1,VLOOKUP(H73,[1]坦克升星消耗!$H$2:$J$7,3,TRUE),IF(E73=2,VLOOKUP(H73,[1]坦克升星消耗!$H$8:$J$15,3,TRUE),IF(E73=3,VLOOKUP(H73,[1]坦克升星消耗!$H$24:$J$33,3,TRUE),0))),0)</f>
        <v>6</v>
      </c>
      <c r="L73">
        <f ca="1">IFERROR(IF(F73=1,VLOOKUP(I73,[1]坦克升星消耗!$H$2:$J$7,3,TRUE),IF(F73=2,VLOOKUP(I73,[1]坦克升星消耗!$H$8:$J$15,3,TRUE),IF(F73=3,VLOOKUP(I73,[1]坦克升星消耗!$H$24:$J$33,3,TRUE),0))),0)</f>
        <v>6</v>
      </c>
      <c r="M73">
        <f ca="1">IFERROR(IF(G73=1,VLOOKUP(J73,[1]坦克升星消耗!$H$2:$J$7,3,TRUE),IF(G73=2,VLOOKUP(J73,[1]坦克升星消耗!$H$8:$J$15,3,TRUE),IF(G73=3,VLOOKUP(J73,[1]坦克升星消耗!$H$24:$J$33,3,TRUE),0))),0)</f>
        <v>6</v>
      </c>
      <c r="N73">
        <f ca="1">IFERROR(IF(E73=1,VLOOKUP(K73,[1]坦克升星消耗!$C$2:$J$7,7,TRUE),IF(E73=2,VLOOKUP(K73,[1]坦克升星消耗!$C$8:$J$15,7,TRUE),IF(E73=3,VLOOKUP(K73,[1]坦克升星消耗!$C$24:$J$33,7,TRUE),0))),0)</f>
        <v>156450</v>
      </c>
      <c r="O73">
        <f ca="1">IFERROR(IF(F73=1,VLOOKUP(L73,[1]坦克升星消耗!$C$2:$J$7,7,TRUE),IF(F73=2,VLOOKUP(L73,[1]坦克升星消耗!$C$8:$J$15,7,TRUE),IF(F73=3,VLOOKUP(L73,[1]坦克升星消耗!$C$24:$J$33,7,TRUE),0))),0)</f>
        <v>156450</v>
      </c>
      <c r="P73">
        <f ca="1">IFERROR(IF(G73=1,VLOOKUP(M73,[1]坦克升星消耗!$C$2:$J$7,7,TRUE),IF(G73=2,VLOOKUP(M73,[1]坦克升星消耗!$C$8:$J$15,7,TRUE),IF(G73=3,VLOOKUP(M73,[1]坦克升星消耗!$C$24:$J$33,7,TRUE),0))),0)</f>
        <v>156450</v>
      </c>
      <c r="Q73">
        <f t="shared" ca="1" si="5"/>
        <v>469350</v>
      </c>
      <c r="R73">
        <f ca="1">Q73/A73+AH73-军费投放计算!D73</f>
        <v>86482.75</v>
      </c>
      <c r="S73">
        <f ca="1">ROUNDDOWN(MIN(T1部件投放计算!C73/3,18),0)</f>
        <v>18</v>
      </c>
      <c r="T73">
        <f t="shared" ca="1" si="6"/>
        <v>0</v>
      </c>
      <c r="U73">
        <f ca="1">MIN(ROUNDDOWN((T1部件投放计算!C73/3)/S73,0),3)</f>
        <v>3</v>
      </c>
      <c r="V73">
        <f ca="1">MIN(VLOOKUP((A73*通用估算系数!$B$17*3600)/S73,[1]坦克部件养成!$V$2:$Z$31,5,TRUE),15)</f>
        <v>15</v>
      </c>
      <c r="W73">
        <f ca="1">ROUNDDOWN(MIN(T2部件投放计算!C73/3,18),0)</f>
        <v>18</v>
      </c>
      <c r="X73">
        <f t="shared" ca="1" si="7"/>
        <v>0</v>
      </c>
      <c r="Y73">
        <f ca="1">MIN(ROUNDDOWN(IF(W73=0,0,((T2部件投放计算!C73+T1部件投放计算!C73/3)/2)/W73+1),0),4)</f>
        <v>4</v>
      </c>
      <c r="Z73">
        <f ca="1">MIN(IF(X73=0,0,VLOOKUP((A73*通用估算系数!$B$17*3600)/X73,[1]坦克部件养成!$V$2:$Z$31,5,TRUE)),20)</f>
        <v>0</v>
      </c>
      <c r="AA73">
        <f ca="1">ROUNDDOWN(MIN(T3部件投放计算!C73/3,18),0)</f>
        <v>18</v>
      </c>
      <c r="AB73">
        <f t="shared" ca="1" si="8"/>
        <v>18</v>
      </c>
      <c r="AC73">
        <f ca="1">MIN(ROUNDDOWN(IF(AA73=0,0,((T3部件投放计算!C73+T2部件投放计算!C73/3)/2)/AA73+2),0),5)</f>
        <v>5</v>
      </c>
      <c r="AD73">
        <f ca="1">MIN(IF(AA73=0,0,VLOOKUP((A73*通用估算系数!$B$17*3600)/AA73,[1]坦克部件养成!$V$2:$Z$31,5,TRUE)),30)</f>
        <v>27</v>
      </c>
      <c r="AE73">
        <f ca="1">VLOOKUP("1_"&amp;V73,[1]坦克部件养成!$I:$L,4,FALSE)*T73</f>
        <v>0</v>
      </c>
      <c r="AF73">
        <f ca="1">IFERROR(VLOOKUP("2_"&amp;Z73,[1]坦克部件养成!$I:$L,4,FALSE)*X73,0)</f>
        <v>0</v>
      </c>
      <c r="AG73">
        <f ca="1">IFERROR(VLOOKUP("3_"&amp;AD73,[1]坦克部件养成!$I:$L,4,FALSE)*AB73,0)</f>
        <v>6067620</v>
      </c>
      <c r="AH73">
        <f t="shared" ca="1" si="9"/>
        <v>84272</v>
      </c>
    </row>
    <row r="74" spans="1:34" x14ac:dyDescent="0.2">
      <c r="A74">
        <v>73</v>
      </c>
      <c r="B74">
        <f>IF(C74=-1,D74,VLOOKUP(C74,通用估算系数!$D:$E,2,FALSE))</f>
        <v>9</v>
      </c>
      <c r="C74">
        <f>IF(D74&gt;=10,MOD(A74,通用估算系数!$B$2),-1)</f>
        <v>3</v>
      </c>
      <c r="D74">
        <f>VLOOKUP(A74,[1]游戏时长规划!$H$17:$K$26,4,TRUE)</f>
        <v>10</v>
      </c>
      <c r="E74">
        <v>3</v>
      </c>
      <c r="F74">
        <v>3</v>
      </c>
      <c r="G74">
        <v>3</v>
      </c>
      <c r="H74">
        <f ca="1">INDIRECT("T"&amp;E74&amp;"碎片投放计算!C"&amp;ROW(E74))/VLOOKUP(E74,通用估算系数!$D$17:$E$20,2,FALSE)</f>
        <v>240.13488306144041</v>
      </c>
      <c r="I74">
        <f ca="1">INDIRECT("T"&amp;F74&amp;"碎片投放计算!C"&amp;ROW(F74))/VLOOKUP(F74,通用估算系数!$D$17:$E$20,2,FALSE)</f>
        <v>240.13488306144041</v>
      </c>
      <c r="J74">
        <f ca="1">INDIRECT("T"&amp;G74&amp;"碎片投放计算!C"&amp;ROW(G74))/VLOOKUP(G74,通用估算系数!$D$17:$E$20,2,FALSE)</f>
        <v>240.13488306144041</v>
      </c>
      <c r="K74">
        <f ca="1">IFERROR(IF(E74=1,VLOOKUP(H74,[1]坦克升星消耗!$H$2:$J$7,3,TRUE),IF(E74=2,VLOOKUP(H74,[1]坦克升星消耗!$H$8:$J$15,3,TRUE),IF(E74=3,VLOOKUP(H74,[1]坦克升星消耗!$H$24:$J$33,3,TRUE),0))),0)</f>
        <v>7</v>
      </c>
      <c r="L74">
        <f ca="1">IFERROR(IF(F74=1,VLOOKUP(I74,[1]坦克升星消耗!$H$2:$J$7,3,TRUE),IF(F74=2,VLOOKUP(I74,[1]坦克升星消耗!$H$8:$J$15,3,TRUE),IF(F74=3,VLOOKUP(I74,[1]坦克升星消耗!$H$24:$J$33,3,TRUE),0))),0)</f>
        <v>7</v>
      </c>
      <c r="M74">
        <f ca="1">IFERROR(IF(G74=1,VLOOKUP(J74,[1]坦克升星消耗!$H$2:$J$7,3,TRUE),IF(G74=2,VLOOKUP(J74,[1]坦克升星消耗!$H$8:$J$15,3,TRUE),IF(G74=3,VLOOKUP(J74,[1]坦克升星消耗!$H$24:$J$33,3,TRUE),0))),0)</f>
        <v>7</v>
      </c>
      <c r="N74">
        <f ca="1">IFERROR(IF(E74=1,VLOOKUP(K74,[1]坦克升星消耗!$C$2:$J$7,7,TRUE),IF(E74=2,VLOOKUP(K74,[1]坦克升星消耗!$C$8:$J$15,7,TRUE),IF(E74=3,VLOOKUP(K74,[1]坦克升星消耗!$C$24:$J$33,7,TRUE),0))),0)</f>
        <v>208850</v>
      </c>
      <c r="O74">
        <f ca="1">IFERROR(IF(F74=1,VLOOKUP(L74,[1]坦克升星消耗!$C$2:$J$7,7,TRUE),IF(F74=2,VLOOKUP(L74,[1]坦克升星消耗!$C$8:$J$15,7,TRUE),IF(F74=3,VLOOKUP(L74,[1]坦克升星消耗!$C$24:$J$33,7,TRUE),0))),0)</f>
        <v>208850</v>
      </c>
      <c r="P74">
        <f ca="1">IFERROR(IF(G74=1,VLOOKUP(M74,[1]坦克升星消耗!$C$2:$J$7,7,TRUE),IF(G74=2,VLOOKUP(M74,[1]坦克升星消耗!$C$8:$J$15,7,TRUE),IF(G74=3,VLOOKUP(M74,[1]坦克升星消耗!$C$24:$J$33,7,TRUE),0))),0)</f>
        <v>208850</v>
      </c>
      <c r="Q74">
        <f t="shared" ca="1" si="5"/>
        <v>626550</v>
      </c>
      <c r="R74">
        <f ca="1">Q74/A74+AH74-军费投放计算!D74</f>
        <v>97067.876712328769</v>
      </c>
      <c r="S74">
        <f ca="1">ROUNDDOWN(MIN(T1部件投放计算!C74/3,18),0)</f>
        <v>18</v>
      </c>
      <c r="T74">
        <f t="shared" ca="1" si="6"/>
        <v>0</v>
      </c>
      <c r="U74">
        <f ca="1">MIN(ROUNDDOWN((T1部件投放计算!C74/3)/S74,0),3)</f>
        <v>3</v>
      </c>
      <c r="V74">
        <f ca="1">MIN(VLOOKUP((A74*通用估算系数!$B$17*3600)/S74,[1]坦克部件养成!$V$2:$Z$31,5,TRUE),15)</f>
        <v>15</v>
      </c>
      <c r="W74">
        <f ca="1">ROUNDDOWN(MIN(T2部件投放计算!C74/3,18),0)</f>
        <v>18</v>
      </c>
      <c r="X74">
        <f t="shared" ca="1" si="7"/>
        <v>0</v>
      </c>
      <c r="Y74">
        <f ca="1">MIN(ROUNDDOWN(IF(W74=0,0,((T2部件投放计算!C74+T1部件投放计算!C74/3)/2)/W74+1),0),4)</f>
        <v>4</v>
      </c>
      <c r="Z74">
        <f ca="1">MIN(IF(X74=0,0,VLOOKUP((A74*通用估算系数!$B$17*3600)/X74,[1]坦克部件养成!$V$2:$Z$31,5,TRUE)),20)</f>
        <v>0</v>
      </c>
      <c r="AA74">
        <f ca="1">ROUNDDOWN(MIN(T3部件投放计算!C74/3,18),0)</f>
        <v>18</v>
      </c>
      <c r="AB74">
        <f t="shared" ca="1" si="8"/>
        <v>18</v>
      </c>
      <c r="AC74">
        <f ca="1">MIN(ROUNDDOWN(IF(AA74=0,0,((T3部件投放计算!C74+T2部件投放计算!C74/3)/2)/AA74+2),0),5)</f>
        <v>5</v>
      </c>
      <c r="AD74">
        <f ca="1">MIN(IF(AA74=0,0,VLOOKUP((A74*通用估算系数!$B$17*3600)/AA74,[1]坦克部件养成!$V$2:$Z$31,5,TRUE)),30)</f>
        <v>28</v>
      </c>
      <c r="AE74">
        <f ca="1">VLOOKUP("1_"&amp;V74,[1]坦克部件养成!$I:$L,4,FALSE)*T74</f>
        <v>0</v>
      </c>
      <c r="AF74">
        <f ca="1">IFERROR(VLOOKUP("2_"&amp;Z74,[1]坦克部件养成!$I:$L,4,FALSE)*X74,0)</f>
        <v>0</v>
      </c>
      <c r="AG74">
        <f ca="1">IFERROR(VLOOKUP("3_"&amp;AD74,[1]坦克部件养成!$I:$L,4,FALSE)*AB74,0)</f>
        <v>6792120</v>
      </c>
      <c r="AH74">
        <f t="shared" ca="1" si="9"/>
        <v>93042</v>
      </c>
    </row>
    <row r="75" spans="1:34" x14ac:dyDescent="0.2">
      <c r="A75">
        <v>74</v>
      </c>
      <c r="B75">
        <f>IF(C75=-1,D75,VLOOKUP(C75,通用估算系数!$D:$E,2,FALSE))</f>
        <v>9</v>
      </c>
      <c r="C75">
        <f>IF(D75&gt;=10,MOD(A75,通用估算系数!$B$2),-1)</f>
        <v>4</v>
      </c>
      <c r="D75">
        <f>VLOOKUP(A75,[1]游戏时长规划!$H$17:$K$26,4,TRUE)</f>
        <v>10</v>
      </c>
      <c r="E75">
        <v>3</v>
      </c>
      <c r="F75">
        <v>3</v>
      </c>
      <c r="G75">
        <v>3</v>
      </c>
      <c r="H75">
        <f ca="1">INDIRECT("T"&amp;E75&amp;"碎片投放计算!C"&amp;ROW(E75))/VLOOKUP(E75,通用估算系数!$D$17:$E$20,2,FALSE)</f>
        <v>244.54320832704866</v>
      </c>
      <c r="I75">
        <f ca="1">INDIRECT("T"&amp;F75&amp;"碎片投放计算!C"&amp;ROW(F75))/VLOOKUP(F75,通用估算系数!$D$17:$E$20,2,FALSE)</f>
        <v>244.54320832704866</v>
      </c>
      <c r="J75">
        <f ca="1">INDIRECT("T"&amp;G75&amp;"碎片投放计算!C"&amp;ROW(G75))/VLOOKUP(G75,通用估算系数!$D$17:$E$20,2,FALSE)</f>
        <v>244.54320832704866</v>
      </c>
      <c r="K75">
        <f ca="1">IFERROR(IF(E75=1,VLOOKUP(H75,[1]坦克升星消耗!$H$2:$J$7,3,TRUE),IF(E75=2,VLOOKUP(H75,[1]坦克升星消耗!$H$8:$J$15,3,TRUE),IF(E75=3,VLOOKUP(H75,[1]坦克升星消耗!$H$24:$J$33,3,TRUE),0))),0)</f>
        <v>7</v>
      </c>
      <c r="L75">
        <f ca="1">IFERROR(IF(F75=1,VLOOKUP(I75,[1]坦克升星消耗!$H$2:$J$7,3,TRUE),IF(F75=2,VLOOKUP(I75,[1]坦克升星消耗!$H$8:$J$15,3,TRUE),IF(F75=3,VLOOKUP(I75,[1]坦克升星消耗!$H$24:$J$33,3,TRUE),0))),0)</f>
        <v>7</v>
      </c>
      <c r="M75">
        <f ca="1">IFERROR(IF(G75=1,VLOOKUP(J75,[1]坦克升星消耗!$H$2:$J$7,3,TRUE),IF(G75=2,VLOOKUP(J75,[1]坦克升星消耗!$H$8:$J$15,3,TRUE),IF(G75=3,VLOOKUP(J75,[1]坦克升星消耗!$H$24:$J$33,3,TRUE),0))),0)</f>
        <v>7</v>
      </c>
      <c r="N75">
        <f ca="1">IFERROR(IF(E75=1,VLOOKUP(K75,[1]坦克升星消耗!$C$2:$J$7,7,TRUE),IF(E75=2,VLOOKUP(K75,[1]坦克升星消耗!$C$8:$J$15,7,TRUE),IF(E75=3,VLOOKUP(K75,[1]坦克升星消耗!$C$24:$J$33,7,TRUE),0))),0)</f>
        <v>208850</v>
      </c>
      <c r="O75">
        <f ca="1">IFERROR(IF(F75=1,VLOOKUP(L75,[1]坦克升星消耗!$C$2:$J$7,7,TRUE),IF(F75=2,VLOOKUP(L75,[1]坦克升星消耗!$C$8:$J$15,7,TRUE),IF(F75=3,VLOOKUP(L75,[1]坦克升星消耗!$C$24:$J$33,7,TRUE),0))),0)</f>
        <v>208850</v>
      </c>
      <c r="P75">
        <f ca="1">IFERROR(IF(G75=1,VLOOKUP(M75,[1]坦克升星消耗!$C$2:$J$7,7,TRUE),IF(G75=2,VLOOKUP(M75,[1]坦克升星消耗!$C$8:$J$15,7,TRUE),IF(G75=3,VLOOKUP(M75,[1]坦克升星消耗!$C$24:$J$33,7,TRUE),0))),0)</f>
        <v>208850</v>
      </c>
      <c r="Q75">
        <f t="shared" ca="1" si="5"/>
        <v>626550</v>
      </c>
      <c r="R75">
        <f ca="1">Q75/A75+AH75-军费投放计算!D75</f>
        <v>95692.891891891893</v>
      </c>
      <c r="S75">
        <f ca="1">ROUNDDOWN(MIN(T1部件投放计算!C75/3,18),0)</f>
        <v>18</v>
      </c>
      <c r="T75">
        <f t="shared" ca="1" si="6"/>
        <v>0</v>
      </c>
      <c r="U75">
        <f ca="1">MIN(ROUNDDOWN((T1部件投放计算!C75/3)/S75,0),3)</f>
        <v>3</v>
      </c>
      <c r="V75">
        <f ca="1">MIN(VLOOKUP((A75*通用估算系数!$B$17*3600)/S75,[1]坦克部件养成!$V$2:$Z$31,5,TRUE),15)</f>
        <v>15</v>
      </c>
      <c r="W75">
        <f ca="1">ROUNDDOWN(MIN(T2部件投放计算!C75/3,18),0)</f>
        <v>18</v>
      </c>
      <c r="X75">
        <f t="shared" ca="1" si="7"/>
        <v>0</v>
      </c>
      <c r="Y75">
        <f ca="1">MIN(ROUNDDOWN(IF(W75=0,0,((T2部件投放计算!C75+T1部件投放计算!C75/3)/2)/W75+1),0),4)</f>
        <v>4</v>
      </c>
      <c r="Z75">
        <f ca="1">MIN(IF(X75=0,0,VLOOKUP((A75*通用估算系数!$B$17*3600)/X75,[1]坦克部件养成!$V$2:$Z$31,5,TRUE)),20)</f>
        <v>0</v>
      </c>
      <c r="AA75">
        <f ca="1">ROUNDDOWN(MIN(T3部件投放计算!C75/3,18),0)</f>
        <v>18</v>
      </c>
      <c r="AB75">
        <f t="shared" ca="1" si="8"/>
        <v>18</v>
      </c>
      <c r="AC75">
        <f ca="1">MIN(ROUNDDOWN(IF(AA75=0,0,((T3部件投放计算!C75+T2部件投放计算!C75/3)/2)/AA75+2),0),5)</f>
        <v>5</v>
      </c>
      <c r="AD75">
        <f ca="1">MIN(IF(AA75=0,0,VLOOKUP((A75*通用估算系数!$B$17*3600)/AA75,[1]坦克部件养成!$V$2:$Z$31,5,TRUE)),30)</f>
        <v>28</v>
      </c>
      <c r="AE75">
        <f ca="1">VLOOKUP("1_"&amp;V75,[1]坦克部件养成!$I:$L,4,FALSE)*T75</f>
        <v>0</v>
      </c>
      <c r="AF75">
        <f ca="1">IFERROR(VLOOKUP("2_"&amp;Z75,[1]坦克部件养成!$I:$L,4,FALSE)*X75,0)</f>
        <v>0</v>
      </c>
      <c r="AG75">
        <f ca="1">IFERROR(VLOOKUP("3_"&amp;AD75,[1]坦克部件养成!$I:$L,4,FALSE)*AB75,0)</f>
        <v>6792120</v>
      </c>
      <c r="AH75">
        <f t="shared" ca="1" si="9"/>
        <v>91785</v>
      </c>
    </row>
    <row r="76" spans="1:34" x14ac:dyDescent="0.2">
      <c r="A76">
        <v>75</v>
      </c>
      <c r="B76">
        <f>IF(C76=-1,D76,VLOOKUP(C76,通用估算系数!$D:$E,2,FALSE))</f>
        <v>9</v>
      </c>
      <c r="C76">
        <f>IF(D76&gt;=10,MOD(A76,通用估算系数!$B$2),-1)</f>
        <v>5</v>
      </c>
      <c r="D76">
        <f>VLOOKUP(A76,[1]游戏时长规划!$H$17:$K$26,4,TRUE)</f>
        <v>10</v>
      </c>
      <c r="E76">
        <v>3</v>
      </c>
      <c r="F76">
        <v>3</v>
      </c>
      <c r="G76">
        <v>3</v>
      </c>
      <c r="H76">
        <f ca="1">INDIRECT("T"&amp;E76&amp;"碎片投放计算!C"&amp;ROW(E76))/VLOOKUP(E76,通用估算系数!$D$17:$E$20,2,FALSE)</f>
        <v>249.06306031021415</v>
      </c>
      <c r="I76">
        <f ca="1">INDIRECT("T"&amp;F76&amp;"碎片投放计算!C"&amp;ROW(F76))/VLOOKUP(F76,通用估算系数!$D$17:$E$20,2,FALSE)</f>
        <v>249.06306031021415</v>
      </c>
      <c r="J76">
        <f ca="1">INDIRECT("T"&amp;G76&amp;"碎片投放计算!C"&amp;ROW(G76))/VLOOKUP(G76,通用估算系数!$D$17:$E$20,2,FALSE)</f>
        <v>249.06306031021415</v>
      </c>
      <c r="K76">
        <f ca="1">IFERROR(IF(E76=1,VLOOKUP(H76,[1]坦克升星消耗!$H$2:$J$7,3,TRUE),IF(E76=2,VLOOKUP(H76,[1]坦克升星消耗!$H$8:$J$15,3,TRUE),IF(E76=3,VLOOKUP(H76,[1]坦克升星消耗!$H$24:$J$33,3,TRUE),0))),0)</f>
        <v>7</v>
      </c>
      <c r="L76">
        <f ca="1">IFERROR(IF(F76=1,VLOOKUP(I76,[1]坦克升星消耗!$H$2:$J$7,3,TRUE),IF(F76=2,VLOOKUP(I76,[1]坦克升星消耗!$H$8:$J$15,3,TRUE),IF(F76=3,VLOOKUP(I76,[1]坦克升星消耗!$H$24:$J$33,3,TRUE),0))),0)</f>
        <v>7</v>
      </c>
      <c r="M76">
        <f ca="1">IFERROR(IF(G76=1,VLOOKUP(J76,[1]坦克升星消耗!$H$2:$J$7,3,TRUE),IF(G76=2,VLOOKUP(J76,[1]坦克升星消耗!$H$8:$J$15,3,TRUE),IF(G76=3,VLOOKUP(J76,[1]坦克升星消耗!$H$24:$J$33,3,TRUE),0))),0)</f>
        <v>7</v>
      </c>
      <c r="N76">
        <f ca="1">IFERROR(IF(E76=1,VLOOKUP(K76,[1]坦克升星消耗!$C$2:$J$7,7,TRUE),IF(E76=2,VLOOKUP(K76,[1]坦克升星消耗!$C$8:$J$15,7,TRUE),IF(E76=3,VLOOKUP(K76,[1]坦克升星消耗!$C$24:$J$33,7,TRUE),0))),0)</f>
        <v>208850</v>
      </c>
      <c r="O76">
        <f ca="1">IFERROR(IF(F76=1,VLOOKUP(L76,[1]坦克升星消耗!$C$2:$J$7,7,TRUE),IF(F76=2,VLOOKUP(L76,[1]坦克升星消耗!$C$8:$J$15,7,TRUE),IF(F76=3,VLOOKUP(L76,[1]坦克升星消耗!$C$24:$J$33,7,TRUE),0))),0)</f>
        <v>208850</v>
      </c>
      <c r="P76">
        <f ca="1">IFERROR(IF(G76=1,VLOOKUP(M76,[1]坦克升星消耗!$C$2:$J$7,7,TRUE),IF(G76=2,VLOOKUP(M76,[1]坦克升星消耗!$C$8:$J$15,7,TRUE),IF(G76=3,VLOOKUP(M76,[1]坦克升星消耗!$C$24:$J$33,7,TRUE),0))),0)</f>
        <v>208850</v>
      </c>
      <c r="Q76">
        <f t="shared" ca="1" si="5"/>
        <v>626550</v>
      </c>
      <c r="R76">
        <f ca="1">Q76/A76+AH76-军费投放计算!D76</f>
        <v>104392</v>
      </c>
      <c r="S76">
        <f ca="1">ROUNDDOWN(MIN(T1部件投放计算!C76/3,18),0)</f>
        <v>18</v>
      </c>
      <c r="T76">
        <f t="shared" ca="1" si="6"/>
        <v>0</v>
      </c>
      <c r="U76">
        <f ca="1">MIN(ROUNDDOWN((T1部件投放计算!C76/3)/S76,0),3)</f>
        <v>3</v>
      </c>
      <c r="V76">
        <f ca="1">MIN(VLOOKUP((A76*通用估算系数!$B$17*3600)/S76,[1]坦克部件养成!$V$2:$Z$31,5,TRUE),15)</f>
        <v>15</v>
      </c>
      <c r="W76">
        <f ca="1">ROUNDDOWN(MIN(T2部件投放计算!C76/3,18),0)</f>
        <v>18</v>
      </c>
      <c r="X76">
        <f t="shared" ca="1" si="7"/>
        <v>0</v>
      </c>
      <c r="Y76">
        <f ca="1">MIN(ROUNDDOWN(IF(W76=0,0,((T2部件投放计算!C76+T1部件投放计算!C76/3)/2)/W76+1),0),4)</f>
        <v>4</v>
      </c>
      <c r="Z76">
        <f ca="1">MIN(IF(X76=0,0,VLOOKUP((A76*通用估算系数!$B$17*3600)/X76,[1]坦克部件养成!$V$2:$Z$31,5,TRUE)),20)</f>
        <v>0</v>
      </c>
      <c r="AA76">
        <f ca="1">ROUNDDOWN(MIN(T3部件投放计算!C76/3,18),0)</f>
        <v>18</v>
      </c>
      <c r="AB76">
        <f t="shared" ca="1" si="8"/>
        <v>18</v>
      </c>
      <c r="AC76">
        <f ca="1">MIN(ROUNDDOWN(IF(AA76=0,0,((T3部件投放计算!C76+T2部件投放计算!C76/3)/2)/AA76+2),0),5)</f>
        <v>5</v>
      </c>
      <c r="AD76">
        <f ca="1">MIN(IF(AA76=0,0,VLOOKUP((A76*通用估算系数!$B$17*3600)/AA76,[1]坦克部件养成!$V$2:$Z$31,5,TRUE)),30)</f>
        <v>29</v>
      </c>
      <c r="AE76">
        <f ca="1">VLOOKUP("1_"&amp;V76,[1]坦克部件养成!$I:$L,4,FALSE)*T76</f>
        <v>0</v>
      </c>
      <c r="AF76">
        <f ca="1">IFERROR(VLOOKUP("2_"&amp;Z76,[1]坦克部件养成!$I:$L,4,FALSE)*X76,0)</f>
        <v>0</v>
      </c>
      <c r="AG76">
        <f ca="1">IFERROR(VLOOKUP("3_"&amp;AD76,[1]坦克部件养成!$I:$L,4,FALSE)*AB76,0)</f>
        <v>7548120</v>
      </c>
      <c r="AH76">
        <f t="shared" ca="1" si="9"/>
        <v>100641</v>
      </c>
    </row>
    <row r="77" spans="1:34" x14ac:dyDescent="0.2">
      <c r="A77">
        <v>76</v>
      </c>
      <c r="B77">
        <f>IF(C77=-1,D77,VLOOKUP(C77,通用估算系数!$D:$E,2,FALSE))</f>
        <v>10</v>
      </c>
      <c r="C77">
        <f>IF(D77&gt;=10,MOD(A77,通用估算系数!$B$2),-1)</f>
        <v>6</v>
      </c>
      <c r="D77">
        <f>VLOOKUP(A77,[1]游戏时长规划!$H$17:$K$26,4,TRUE)</f>
        <v>10</v>
      </c>
      <c r="E77">
        <v>3</v>
      </c>
      <c r="F77">
        <v>3</v>
      </c>
      <c r="G77">
        <v>3</v>
      </c>
      <c r="H77">
        <f ca="1">INDIRECT("T"&amp;E77&amp;"碎片投放计算!C"&amp;ROW(E77))/VLOOKUP(E77,通用估算系数!$D$17:$E$20,2,FALSE)</f>
        <v>254.58575041941867</v>
      </c>
      <c r="I77">
        <f ca="1">INDIRECT("T"&amp;F77&amp;"碎片投放计算!C"&amp;ROW(F77))/VLOOKUP(F77,通用估算系数!$D$17:$E$20,2,FALSE)</f>
        <v>254.58575041941867</v>
      </c>
      <c r="J77">
        <f ca="1">INDIRECT("T"&amp;G77&amp;"碎片投放计算!C"&amp;ROW(G77))/VLOOKUP(G77,通用估算系数!$D$17:$E$20,2,FALSE)</f>
        <v>254.58575041941867</v>
      </c>
      <c r="K77">
        <f ca="1">IFERROR(IF(E77=1,VLOOKUP(H77,[1]坦克升星消耗!$H$2:$J$7,3,TRUE),IF(E77=2,VLOOKUP(H77,[1]坦克升星消耗!$H$8:$J$15,3,TRUE),IF(E77=3,VLOOKUP(H77,[1]坦克升星消耗!$H$24:$J$33,3,TRUE),0))),0)</f>
        <v>7</v>
      </c>
      <c r="L77">
        <f ca="1">IFERROR(IF(F77=1,VLOOKUP(I77,[1]坦克升星消耗!$H$2:$J$7,3,TRUE),IF(F77=2,VLOOKUP(I77,[1]坦克升星消耗!$H$8:$J$15,3,TRUE),IF(F77=3,VLOOKUP(I77,[1]坦克升星消耗!$H$24:$J$33,3,TRUE),0))),0)</f>
        <v>7</v>
      </c>
      <c r="M77">
        <f ca="1">IFERROR(IF(G77=1,VLOOKUP(J77,[1]坦克升星消耗!$H$2:$J$7,3,TRUE),IF(G77=2,VLOOKUP(J77,[1]坦克升星消耗!$H$8:$J$15,3,TRUE),IF(G77=3,VLOOKUP(J77,[1]坦克升星消耗!$H$24:$J$33,3,TRUE),0))),0)</f>
        <v>7</v>
      </c>
      <c r="N77">
        <f ca="1">IFERROR(IF(E77=1,VLOOKUP(K77,[1]坦克升星消耗!$C$2:$J$7,7,TRUE),IF(E77=2,VLOOKUP(K77,[1]坦克升星消耗!$C$8:$J$15,7,TRUE),IF(E77=3,VLOOKUP(K77,[1]坦克升星消耗!$C$24:$J$33,7,TRUE),0))),0)</f>
        <v>208850</v>
      </c>
      <c r="O77">
        <f ca="1">IFERROR(IF(F77=1,VLOOKUP(L77,[1]坦克升星消耗!$C$2:$J$7,7,TRUE),IF(F77=2,VLOOKUP(L77,[1]坦克升星消耗!$C$8:$J$15,7,TRUE),IF(F77=3,VLOOKUP(L77,[1]坦克升星消耗!$C$24:$J$33,7,TRUE),0))),0)</f>
        <v>208850</v>
      </c>
      <c r="P77">
        <f ca="1">IFERROR(IF(G77=1,VLOOKUP(M77,[1]坦克升星消耗!$C$2:$J$7,7,TRUE),IF(G77=2,VLOOKUP(M77,[1]坦克升星消耗!$C$8:$J$15,7,TRUE),IF(G77=3,VLOOKUP(M77,[1]坦克升星消耗!$C$24:$J$33,7,TRUE),0))),0)</f>
        <v>208850</v>
      </c>
      <c r="Q77">
        <f t="shared" ca="1" si="5"/>
        <v>626550</v>
      </c>
      <c r="R77">
        <f ca="1">Q77/A77+AH77-军费投放计算!D77</f>
        <v>102754.07894736843</v>
      </c>
      <c r="S77">
        <f ca="1">ROUNDDOWN(MIN(T1部件投放计算!C77/3,18),0)</f>
        <v>18</v>
      </c>
      <c r="T77">
        <f t="shared" ca="1" si="6"/>
        <v>0</v>
      </c>
      <c r="U77">
        <f ca="1">MIN(ROUNDDOWN((T1部件投放计算!C77/3)/S77,0),3)</f>
        <v>3</v>
      </c>
      <c r="V77">
        <f ca="1">MIN(VLOOKUP((A77*通用估算系数!$B$17*3600)/S77,[1]坦克部件养成!$V$2:$Z$31,5,TRUE),15)</f>
        <v>15</v>
      </c>
      <c r="W77">
        <f ca="1">ROUNDDOWN(MIN(T2部件投放计算!C77/3,18),0)</f>
        <v>18</v>
      </c>
      <c r="X77">
        <f t="shared" ca="1" si="7"/>
        <v>0</v>
      </c>
      <c r="Y77">
        <f ca="1">MIN(ROUNDDOWN(IF(W77=0,0,((T2部件投放计算!C77+T1部件投放计算!C77/3)/2)/W77+1),0),4)</f>
        <v>4</v>
      </c>
      <c r="Z77">
        <f ca="1">MIN(IF(X77=0,0,VLOOKUP((A77*通用估算系数!$B$17*3600)/X77,[1]坦克部件养成!$V$2:$Z$31,5,TRUE)),20)</f>
        <v>0</v>
      </c>
      <c r="AA77">
        <f ca="1">ROUNDDOWN(MIN(T3部件投放计算!C77/3,18),0)</f>
        <v>18</v>
      </c>
      <c r="AB77">
        <f t="shared" ca="1" si="8"/>
        <v>18</v>
      </c>
      <c r="AC77">
        <f ca="1">MIN(ROUNDDOWN(IF(AA77=0,0,((T3部件投放计算!C77+T2部件投放计算!C77/3)/2)/AA77+2),0),5)</f>
        <v>5</v>
      </c>
      <c r="AD77">
        <f ca="1">MIN(IF(AA77=0,0,VLOOKUP((A77*通用估算系数!$B$17*3600)/AA77,[1]坦克部件养成!$V$2:$Z$31,5,TRUE)),30)</f>
        <v>29</v>
      </c>
      <c r="AE77">
        <f ca="1">VLOOKUP("1_"&amp;V77,[1]坦克部件养成!$I:$L,4,FALSE)*T77</f>
        <v>0</v>
      </c>
      <c r="AF77">
        <f ca="1">IFERROR(VLOOKUP("2_"&amp;Z77,[1]坦克部件养成!$I:$L,4,FALSE)*X77,0)</f>
        <v>0</v>
      </c>
      <c r="AG77">
        <f ca="1">IFERROR(VLOOKUP("3_"&amp;AD77,[1]坦克部件养成!$I:$L,4,FALSE)*AB77,0)</f>
        <v>7548120</v>
      </c>
      <c r="AH77">
        <f t="shared" ca="1" si="9"/>
        <v>99317</v>
      </c>
    </row>
    <row r="78" spans="1:34" x14ac:dyDescent="0.2">
      <c r="A78">
        <v>77</v>
      </c>
      <c r="B78">
        <f>IF(C78=-1,D78,VLOOKUP(C78,通用估算系数!$D:$E,2,FALSE))</f>
        <v>10</v>
      </c>
      <c r="C78">
        <f>IF(D78&gt;=10,MOD(A78,通用估算系数!$B$2),-1)</f>
        <v>7</v>
      </c>
      <c r="D78">
        <f>VLOOKUP(A78,[1]游戏时长规划!$H$17:$K$26,4,TRUE)</f>
        <v>10</v>
      </c>
      <c r="E78">
        <v>3</v>
      </c>
      <c r="F78">
        <v>3</v>
      </c>
      <c r="G78">
        <v>3</v>
      </c>
      <c r="H78">
        <f ca="1">INDIRECT("T"&amp;E78&amp;"碎片投放计算!C"&amp;ROW(E78))/VLOOKUP(E78,通用估算系数!$D$17:$E$20,2,FALSE)</f>
        <v>259.08366217735693</v>
      </c>
      <c r="I78">
        <f ca="1">INDIRECT("T"&amp;F78&amp;"碎片投放计算!C"&amp;ROW(F78))/VLOOKUP(F78,通用估算系数!$D$17:$E$20,2,FALSE)</f>
        <v>259.08366217735693</v>
      </c>
      <c r="J78">
        <f ca="1">INDIRECT("T"&amp;G78&amp;"碎片投放计算!C"&amp;ROW(G78))/VLOOKUP(G78,通用估算系数!$D$17:$E$20,2,FALSE)</f>
        <v>259.08366217735693</v>
      </c>
      <c r="K78">
        <f ca="1">IFERROR(IF(E78=1,VLOOKUP(H78,[1]坦克升星消耗!$H$2:$J$7,3,TRUE),IF(E78=2,VLOOKUP(H78,[1]坦克升星消耗!$H$8:$J$15,3,TRUE),IF(E78=3,VLOOKUP(H78,[1]坦克升星消耗!$H$24:$J$33,3,TRUE),0))),0)</f>
        <v>7</v>
      </c>
      <c r="L78">
        <f ca="1">IFERROR(IF(F78=1,VLOOKUP(I78,[1]坦克升星消耗!$H$2:$J$7,3,TRUE),IF(F78=2,VLOOKUP(I78,[1]坦克升星消耗!$H$8:$J$15,3,TRUE),IF(F78=3,VLOOKUP(I78,[1]坦克升星消耗!$H$24:$J$33,3,TRUE),0))),0)</f>
        <v>7</v>
      </c>
      <c r="M78">
        <f ca="1">IFERROR(IF(G78=1,VLOOKUP(J78,[1]坦克升星消耗!$H$2:$J$7,3,TRUE),IF(G78=2,VLOOKUP(J78,[1]坦克升星消耗!$H$8:$J$15,3,TRUE),IF(G78=3,VLOOKUP(J78,[1]坦克升星消耗!$H$24:$J$33,3,TRUE),0))),0)</f>
        <v>7</v>
      </c>
      <c r="N78">
        <f ca="1">IFERROR(IF(E78=1,VLOOKUP(K78,[1]坦克升星消耗!$C$2:$J$7,7,TRUE),IF(E78=2,VLOOKUP(K78,[1]坦克升星消耗!$C$8:$J$15,7,TRUE),IF(E78=3,VLOOKUP(K78,[1]坦克升星消耗!$C$24:$J$33,7,TRUE),0))),0)</f>
        <v>208850</v>
      </c>
      <c r="O78">
        <f ca="1">IFERROR(IF(F78=1,VLOOKUP(L78,[1]坦克升星消耗!$C$2:$J$7,7,TRUE),IF(F78=2,VLOOKUP(L78,[1]坦克升星消耗!$C$8:$J$15,7,TRUE),IF(F78=3,VLOOKUP(L78,[1]坦克升星消耗!$C$24:$J$33,7,TRUE),0))),0)</f>
        <v>208850</v>
      </c>
      <c r="P78">
        <f ca="1">IFERROR(IF(G78=1,VLOOKUP(M78,[1]坦克升星消耗!$C$2:$J$7,7,TRUE),IF(G78=2,VLOOKUP(M78,[1]坦克升星消耗!$C$8:$J$15,7,TRUE),IF(G78=3,VLOOKUP(M78,[1]坦克升星消耗!$C$24:$J$33,7,TRUE),0))),0)</f>
        <v>208850</v>
      </c>
      <c r="Q78">
        <f t="shared" ca="1" si="5"/>
        <v>626550</v>
      </c>
      <c r="R78">
        <f ca="1">Q78/A78+AH78-军费投放计算!D78</f>
        <v>111581.01298701299</v>
      </c>
      <c r="S78">
        <f ca="1">ROUNDDOWN(MIN(T1部件投放计算!C78/3,18),0)</f>
        <v>18</v>
      </c>
      <c r="T78">
        <f t="shared" ca="1" si="6"/>
        <v>0</v>
      </c>
      <c r="U78">
        <f ca="1">MIN(ROUNDDOWN((T1部件投放计算!C78/3)/S78,0),3)</f>
        <v>3</v>
      </c>
      <c r="V78">
        <f ca="1">MIN(VLOOKUP((A78*通用估算系数!$B$17*3600)/S78,[1]坦克部件养成!$V$2:$Z$31,5,TRUE),15)</f>
        <v>15</v>
      </c>
      <c r="W78">
        <f ca="1">ROUNDDOWN(MIN(T2部件投放计算!C78/3,18),0)</f>
        <v>18</v>
      </c>
      <c r="X78">
        <f t="shared" ca="1" si="7"/>
        <v>0</v>
      </c>
      <c r="Y78">
        <f ca="1">MIN(ROUNDDOWN(IF(W78=0,0,((T2部件投放计算!C78+T1部件投放计算!C78/3)/2)/W78+1),0),4)</f>
        <v>4</v>
      </c>
      <c r="Z78">
        <f ca="1">MIN(IF(X78=0,0,VLOOKUP((A78*通用估算系数!$B$17*3600)/X78,[1]坦克部件养成!$V$2:$Z$31,5,TRUE)),20)</f>
        <v>0</v>
      </c>
      <c r="AA78">
        <f ca="1">ROUNDDOWN(MIN(T3部件投放计算!C78/3,18),0)</f>
        <v>18</v>
      </c>
      <c r="AB78">
        <f t="shared" ca="1" si="8"/>
        <v>18</v>
      </c>
      <c r="AC78">
        <f ca="1">MIN(ROUNDDOWN(IF(AA78=0,0,((T3部件投放计算!C78+T2部件投放计算!C78/3)/2)/AA78+2),0),5)</f>
        <v>5</v>
      </c>
      <c r="AD78">
        <f ca="1">MIN(IF(AA78=0,0,VLOOKUP((A78*通用估算系数!$B$17*3600)/AA78,[1]坦克部件养成!$V$2:$Z$31,5,TRUE)),30)</f>
        <v>30</v>
      </c>
      <c r="AE78">
        <f ca="1">VLOOKUP("1_"&amp;V78,[1]坦克部件养成!$I:$L,4,FALSE)*T78</f>
        <v>0</v>
      </c>
      <c r="AF78">
        <f ca="1">IFERROR(VLOOKUP("2_"&amp;Z78,[1]坦克部件养成!$I:$L,4,FALSE)*X78,0)</f>
        <v>0</v>
      </c>
      <c r="AG78">
        <f ca="1">IFERROR(VLOOKUP("3_"&amp;AD78,[1]坦克部件养成!$I:$L,4,FALSE)*AB78,0)</f>
        <v>8335620</v>
      </c>
      <c r="AH78">
        <f t="shared" ca="1" si="9"/>
        <v>108254</v>
      </c>
    </row>
    <row r="79" spans="1:34" x14ac:dyDescent="0.2">
      <c r="A79">
        <v>78</v>
      </c>
      <c r="B79">
        <f>IF(C79=-1,D79,VLOOKUP(C79,通用估算系数!$D:$E,2,FALSE))</f>
        <v>10</v>
      </c>
      <c r="C79">
        <f>IF(D79&gt;=10,MOD(A79,通用估算系数!$B$2),-1)</f>
        <v>8</v>
      </c>
      <c r="D79">
        <f>VLOOKUP(A79,[1]游戏时长规划!$H$17:$K$26,4,TRUE)</f>
        <v>10</v>
      </c>
      <c r="E79">
        <v>3</v>
      </c>
      <c r="F79">
        <v>3</v>
      </c>
      <c r="G79">
        <v>3</v>
      </c>
      <c r="H79">
        <f ca="1">INDIRECT("T"&amp;E79&amp;"碎片投放计算!C"&amp;ROW(E79))/VLOOKUP(E79,通用估算系数!$D$17:$E$20,2,FALSE)</f>
        <v>263.58718501718187</v>
      </c>
      <c r="I79">
        <f ca="1">INDIRECT("T"&amp;F79&amp;"碎片投放计算!C"&amp;ROW(F79))/VLOOKUP(F79,通用估算系数!$D$17:$E$20,2,FALSE)</f>
        <v>263.58718501718187</v>
      </c>
      <c r="J79">
        <f ca="1">INDIRECT("T"&amp;G79&amp;"碎片投放计算!C"&amp;ROW(G79))/VLOOKUP(G79,通用估算系数!$D$17:$E$20,2,FALSE)</f>
        <v>263.58718501718187</v>
      </c>
      <c r="K79">
        <f ca="1">IFERROR(IF(E79=1,VLOOKUP(H79,[1]坦克升星消耗!$H$2:$J$7,3,TRUE),IF(E79=2,VLOOKUP(H79,[1]坦克升星消耗!$H$8:$J$15,3,TRUE),IF(E79=3,VLOOKUP(H79,[1]坦克升星消耗!$H$24:$J$33,3,TRUE),0))),0)</f>
        <v>7</v>
      </c>
      <c r="L79">
        <f ca="1">IFERROR(IF(F79=1,VLOOKUP(I79,[1]坦克升星消耗!$H$2:$J$7,3,TRUE),IF(F79=2,VLOOKUP(I79,[1]坦克升星消耗!$H$8:$J$15,3,TRUE),IF(F79=3,VLOOKUP(I79,[1]坦克升星消耗!$H$24:$J$33,3,TRUE),0))),0)</f>
        <v>7</v>
      </c>
      <c r="M79">
        <f ca="1">IFERROR(IF(G79=1,VLOOKUP(J79,[1]坦克升星消耗!$H$2:$J$7,3,TRUE),IF(G79=2,VLOOKUP(J79,[1]坦克升星消耗!$H$8:$J$15,3,TRUE),IF(G79=3,VLOOKUP(J79,[1]坦克升星消耗!$H$24:$J$33,3,TRUE),0))),0)</f>
        <v>7</v>
      </c>
      <c r="N79">
        <f ca="1">IFERROR(IF(E79=1,VLOOKUP(K79,[1]坦克升星消耗!$C$2:$J$7,7,TRUE),IF(E79=2,VLOOKUP(K79,[1]坦克升星消耗!$C$8:$J$15,7,TRUE),IF(E79=3,VLOOKUP(K79,[1]坦克升星消耗!$C$24:$J$33,7,TRUE),0))),0)</f>
        <v>208850</v>
      </c>
      <c r="O79">
        <f ca="1">IFERROR(IF(F79=1,VLOOKUP(L79,[1]坦克升星消耗!$C$2:$J$7,7,TRUE),IF(F79=2,VLOOKUP(L79,[1]坦克升星消耗!$C$8:$J$15,7,TRUE),IF(F79=3,VLOOKUP(L79,[1]坦克升星消耗!$C$24:$J$33,7,TRUE),0))),0)</f>
        <v>208850</v>
      </c>
      <c r="P79">
        <f ca="1">IFERROR(IF(G79=1,VLOOKUP(M79,[1]坦克升星消耗!$C$2:$J$7,7,TRUE),IF(G79=2,VLOOKUP(M79,[1]坦克升星消耗!$C$8:$J$15,7,TRUE),IF(G79=3,VLOOKUP(M79,[1]坦克升星消耗!$C$24:$J$33,7,TRUE),0))),0)</f>
        <v>208850</v>
      </c>
      <c r="Q79">
        <f t="shared" ca="1" si="5"/>
        <v>626550</v>
      </c>
      <c r="R79">
        <f ca="1">Q79/A79+AH79-军费投放计算!D79</f>
        <v>110086.69230769231</v>
      </c>
      <c r="S79">
        <f ca="1">ROUNDDOWN(MIN(T1部件投放计算!C79/3,18),0)</f>
        <v>18</v>
      </c>
      <c r="T79">
        <f t="shared" ca="1" si="6"/>
        <v>0</v>
      </c>
      <c r="U79">
        <f ca="1">MIN(ROUNDDOWN((T1部件投放计算!C79/3)/S79,0),3)</f>
        <v>3</v>
      </c>
      <c r="V79">
        <f ca="1">MIN(VLOOKUP((A79*通用估算系数!$B$17*3600)/S79,[1]坦克部件养成!$V$2:$Z$31,5,TRUE),15)</f>
        <v>15</v>
      </c>
      <c r="W79">
        <f ca="1">ROUNDDOWN(MIN(T2部件投放计算!C79/3,18),0)</f>
        <v>18</v>
      </c>
      <c r="X79">
        <f t="shared" ca="1" si="7"/>
        <v>0</v>
      </c>
      <c r="Y79">
        <f ca="1">MIN(ROUNDDOWN(IF(W79=0,0,((T2部件投放计算!C79+T1部件投放计算!C79/3)/2)/W79+1),0),4)</f>
        <v>4</v>
      </c>
      <c r="Z79">
        <f ca="1">MIN(IF(X79=0,0,VLOOKUP((A79*通用估算系数!$B$17*3600)/X79,[1]坦克部件养成!$V$2:$Z$31,5,TRUE)),20)</f>
        <v>0</v>
      </c>
      <c r="AA79">
        <f ca="1">ROUNDDOWN(MIN(T3部件投放计算!C79/3,18),0)</f>
        <v>18</v>
      </c>
      <c r="AB79">
        <f t="shared" ca="1" si="8"/>
        <v>18</v>
      </c>
      <c r="AC79">
        <f ca="1">MIN(ROUNDDOWN(IF(AA79=0,0,((T3部件投放计算!C79+T2部件投放计算!C79/3)/2)/AA79+2),0),5)</f>
        <v>5</v>
      </c>
      <c r="AD79">
        <f ca="1">MIN(IF(AA79=0,0,VLOOKUP((A79*通用估算系数!$B$17*3600)/AA79,[1]坦克部件养成!$V$2:$Z$31,5,TRUE)),30)</f>
        <v>30</v>
      </c>
      <c r="AE79">
        <f ca="1">VLOOKUP("1_"&amp;V79,[1]坦克部件养成!$I:$L,4,FALSE)*T79</f>
        <v>0</v>
      </c>
      <c r="AF79">
        <f ca="1">IFERROR(VLOOKUP("2_"&amp;Z79,[1]坦克部件养成!$I:$L,4,FALSE)*X79,0)</f>
        <v>0</v>
      </c>
      <c r="AG79">
        <f ca="1">IFERROR(VLOOKUP("3_"&amp;AD79,[1]坦克部件养成!$I:$L,4,FALSE)*AB79,0)</f>
        <v>8335620</v>
      </c>
      <c r="AH79">
        <f t="shared" ca="1" si="9"/>
        <v>106866</v>
      </c>
    </row>
    <row r="80" spans="1:34" x14ac:dyDescent="0.2">
      <c r="A80">
        <v>79</v>
      </c>
      <c r="B80">
        <f>IF(C80=-1,D80,VLOOKUP(C80,通用估算系数!$D:$E,2,FALSE))</f>
        <v>10</v>
      </c>
      <c r="C80">
        <f>IF(D80&gt;=10,MOD(A80,通用估算系数!$B$2),-1)</f>
        <v>9</v>
      </c>
      <c r="D80">
        <f>VLOOKUP(A80,[1]游戏时长规划!$H$17:$K$26,4,TRUE)</f>
        <v>10</v>
      </c>
      <c r="E80">
        <v>3</v>
      </c>
      <c r="F80">
        <v>3</v>
      </c>
      <c r="G80">
        <v>3</v>
      </c>
      <c r="H80">
        <f ca="1">INDIRECT("T"&amp;E80&amp;"碎片投放计算!C"&amp;ROW(E80))/VLOOKUP(E80,通用估算系数!$D$17:$E$20,2,FALSE)</f>
        <v>268.20854057662808</v>
      </c>
      <c r="I80">
        <f ca="1">INDIRECT("T"&amp;F80&amp;"碎片投放计算!C"&amp;ROW(F80))/VLOOKUP(F80,通用估算系数!$D$17:$E$20,2,FALSE)</f>
        <v>268.20854057662808</v>
      </c>
      <c r="J80">
        <f ca="1">INDIRECT("T"&amp;G80&amp;"碎片投放计算!C"&amp;ROW(G80))/VLOOKUP(G80,通用估算系数!$D$17:$E$20,2,FALSE)</f>
        <v>268.20854057662808</v>
      </c>
      <c r="K80">
        <f ca="1">IFERROR(IF(E80=1,VLOOKUP(H80,[1]坦克升星消耗!$H$2:$J$7,3,TRUE),IF(E80=2,VLOOKUP(H80,[1]坦克升星消耗!$H$8:$J$15,3,TRUE),IF(E80=3,VLOOKUP(H80,[1]坦克升星消耗!$H$24:$J$33,3,TRUE),0))),0)</f>
        <v>7</v>
      </c>
      <c r="L80">
        <f ca="1">IFERROR(IF(F80=1,VLOOKUP(I80,[1]坦克升星消耗!$H$2:$J$7,3,TRUE),IF(F80=2,VLOOKUP(I80,[1]坦克升星消耗!$H$8:$J$15,3,TRUE),IF(F80=3,VLOOKUP(I80,[1]坦克升星消耗!$H$24:$J$33,3,TRUE),0))),0)</f>
        <v>7</v>
      </c>
      <c r="M80">
        <f ca="1">IFERROR(IF(G80=1,VLOOKUP(J80,[1]坦克升星消耗!$H$2:$J$7,3,TRUE),IF(G80=2,VLOOKUP(J80,[1]坦克升星消耗!$H$8:$J$15,3,TRUE),IF(G80=3,VLOOKUP(J80,[1]坦克升星消耗!$H$24:$J$33,3,TRUE),0))),0)</f>
        <v>7</v>
      </c>
      <c r="N80">
        <f ca="1">IFERROR(IF(E80=1,VLOOKUP(K80,[1]坦克升星消耗!$C$2:$J$7,7,TRUE),IF(E80=2,VLOOKUP(K80,[1]坦克升星消耗!$C$8:$J$15,7,TRUE),IF(E80=3,VLOOKUP(K80,[1]坦克升星消耗!$C$24:$J$33,7,TRUE),0))),0)</f>
        <v>208850</v>
      </c>
      <c r="O80">
        <f ca="1">IFERROR(IF(F80=1,VLOOKUP(L80,[1]坦克升星消耗!$C$2:$J$7,7,TRUE),IF(F80=2,VLOOKUP(L80,[1]坦克升星消耗!$C$8:$J$15,7,TRUE),IF(F80=3,VLOOKUP(L80,[1]坦克升星消耗!$C$24:$J$33,7,TRUE),0))),0)</f>
        <v>208850</v>
      </c>
      <c r="P80">
        <f ca="1">IFERROR(IF(G80=1,VLOOKUP(M80,[1]坦克升星消耗!$C$2:$J$7,7,TRUE),IF(G80=2,VLOOKUP(M80,[1]坦克升星消耗!$C$8:$J$15,7,TRUE),IF(G80=3,VLOOKUP(M80,[1]坦克升星消耗!$C$24:$J$33,7,TRUE),0))),0)</f>
        <v>208850</v>
      </c>
      <c r="Q80">
        <f t="shared" ca="1" si="5"/>
        <v>626550</v>
      </c>
      <c r="R80">
        <f ca="1">Q80/A80+AH80-军费投放计算!D80</f>
        <v>108589.01265822785</v>
      </c>
      <c r="S80">
        <f ca="1">ROUNDDOWN(MIN(T1部件投放计算!C80/3,18),0)</f>
        <v>18</v>
      </c>
      <c r="T80">
        <f t="shared" ca="1" si="6"/>
        <v>0</v>
      </c>
      <c r="U80">
        <f ca="1">MIN(ROUNDDOWN((T1部件投放计算!C80/3)/S80,0),3)</f>
        <v>3</v>
      </c>
      <c r="V80">
        <f ca="1">MIN(VLOOKUP((A80*通用估算系数!$B$17*3600)/S80,[1]坦克部件养成!$V$2:$Z$31,5,TRUE),15)</f>
        <v>15</v>
      </c>
      <c r="W80">
        <f ca="1">ROUNDDOWN(MIN(T2部件投放计算!C80/3,18),0)</f>
        <v>18</v>
      </c>
      <c r="X80">
        <f t="shared" ca="1" si="7"/>
        <v>0</v>
      </c>
      <c r="Y80">
        <f ca="1">MIN(ROUNDDOWN(IF(W80=0,0,((T2部件投放计算!C80+T1部件投放计算!C80/3)/2)/W80+1),0),4)</f>
        <v>4</v>
      </c>
      <c r="Z80">
        <f ca="1">MIN(IF(X80=0,0,VLOOKUP((A80*通用估算系数!$B$17*3600)/X80,[1]坦克部件养成!$V$2:$Z$31,5,TRUE)),20)</f>
        <v>0</v>
      </c>
      <c r="AA80">
        <f ca="1">ROUNDDOWN(MIN(T3部件投放计算!C80/3,18),0)</f>
        <v>18</v>
      </c>
      <c r="AB80">
        <f t="shared" ca="1" si="8"/>
        <v>18</v>
      </c>
      <c r="AC80">
        <f ca="1">MIN(ROUNDDOWN(IF(AA80=0,0,((T3部件投放计算!C80+T2部件投放计算!C80/3)/2)/AA80+2),0),5)</f>
        <v>5</v>
      </c>
      <c r="AD80">
        <f ca="1">MIN(IF(AA80=0,0,VLOOKUP((A80*通用估算系数!$B$17*3600)/AA80,[1]坦克部件养成!$V$2:$Z$31,5,TRUE)),30)</f>
        <v>30</v>
      </c>
      <c r="AE80">
        <f ca="1">VLOOKUP("1_"&amp;V80,[1]坦克部件养成!$I:$L,4,FALSE)*T80</f>
        <v>0</v>
      </c>
      <c r="AF80">
        <f ca="1">IFERROR(VLOOKUP("2_"&amp;Z80,[1]坦克部件养成!$I:$L,4,FALSE)*X80,0)</f>
        <v>0</v>
      </c>
      <c r="AG80">
        <f ca="1">IFERROR(VLOOKUP("3_"&amp;AD80,[1]坦克部件养成!$I:$L,4,FALSE)*AB80,0)</f>
        <v>8335620</v>
      </c>
      <c r="AH80">
        <f t="shared" ca="1" si="9"/>
        <v>105514</v>
      </c>
    </row>
    <row r="81" spans="1:34" x14ac:dyDescent="0.2">
      <c r="A81">
        <v>80</v>
      </c>
      <c r="B81">
        <f>IF(C81=-1,D81,VLOOKUP(C81,通用估算系数!$D:$E,2,FALSE))</f>
        <v>10</v>
      </c>
      <c r="C81">
        <f>IF(D81&gt;=10,MOD(A81,通用估算系数!$B$2),-1)</f>
        <v>10</v>
      </c>
      <c r="D81">
        <f>VLOOKUP(A81,[1]游戏时长规划!$H$17:$K$26,4,TRUE)</f>
        <v>10</v>
      </c>
      <c r="E81">
        <v>3</v>
      </c>
      <c r="F81">
        <v>3</v>
      </c>
      <c r="G81">
        <v>3</v>
      </c>
      <c r="H81">
        <f ca="1">INDIRECT("T"&amp;E81&amp;"碎片投放计算!C"&amp;ROW(E81))/VLOOKUP(E81,通用估算系数!$D$17:$E$20,2,FALSE)</f>
        <v>272.72328558022656</v>
      </c>
      <c r="I81">
        <f ca="1">INDIRECT("T"&amp;F81&amp;"碎片投放计算!C"&amp;ROW(F81))/VLOOKUP(F81,通用估算系数!$D$17:$E$20,2,FALSE)</f>
        <v>272.72328558022656</v>
      </c>
      <c r="J81">
        <f ca="1">INDIRECT("T"&amp;G81&amp;"碎片投放计算!C"&amp;ROW(G81))/VLOOKUP(G81,通用估算系数!$D$17:$E$20,2,FALSE)</f>
        <v>272.72328558022656</v>
      </c>
      <c r="K81">
        <f ca="1">IFERROR(IF(E81=1,VLOOKUP(H81,[1]坦克升星消耗!$H$2:$J$7,3,TRUE),IF(E81=2,VLOOKUP(H81,[1]坦克升星消耗!$H$8:$J$15,3,TRUE),IF(E81=3,VLOOKUP(H81,[1]坦克升星消耗!$H$24:$J$33,3,TRUE),0))),0)</f>
        <v>7</v>
      </c>
      <c r="L81">
        <f ca="1">IFERROR(IF(F81=1,VLOOKUP(I81,[1]坦克升星消耗!$H$2:$J$7,3,TRUE),IF(F81=2,VLOOKUP(I81,[1]坦克升星消耗!$H$8:$J$15,3,TRUE),IF(F81=3,VLOOKUP(I81,[1]坦克升星消耗!$H$24:$J$33,3,TRUE),0))),0)</f>
        <v>7</v>
      </c>
      <c r="M81">
        <f ca="1">IFERROR(IF(G81=1,VLOOKUP(J81,[1]坦克升星消耗!$H$2:$J$7,3,TRUE),IF(G81=2,VLOOKUP(J81,[1]坦克升星消耗!$H$8:$J$15,3,TRUE),IF(G81=3,VLOOKUP(J81,[1]坦克升星消耗!$H$24:$J$33,3,TRUE),0))),0)</f>
        <v>7</v>
      </c>
      <c r="N81">
        <f ca="1">IFERROR(IF(E81=1,VLOOKUP(K81,[1]坦克升星消耗!$C$2:$J$7,7,TRUE),IF(E81=2,VLOOKUP(K81,[1]坦克升星消耗!$C$8:$J$15,7,TRUE),IF(E81=3,VLOOKUP(K81,[1]坦克升星消耗!$C$24:$J$33,7,TRUE),0))),0)</f>
        <v>208850</v>
      </c>
      <c r="O81">
        <f ca="1">IFERROR(IF(F81=1,VLOOKUP(L81,[1]坦克升星消耗!$C$2:$J$7,7,TRUE),IF(F81=2,VLOOKUP(L81,[1]坦克升星消耗!$C$8:$J$15,7,TRUE),IF(F81=3,VLOOKUP(L81,[1]坦克升星消耗!$C$24:$J$33,7,TRUE),0))),0)</f>
        <v>208850</v>
      </c>
      <c r="P81">
        <f ca="1">IFERROR(IF(G81=1,VLOOKUP(M81,[1]坦克升星消耗!$C$2:$J$7,7,TRUE),IF(G81=2,VLOOKUP(M81,[1]坦克升星消耗!$C$8:$J$15,7,TRUE),IF(G81=3,VLOOKUP(M81,[1]坦克升星消耗!$C$24:$J$33,7,TRUE),0))),0)</f>
        <v>208850</v>
      </c>
      <c r="Q81">
        <f t="shared" ca="1" si="5"/>
        <v>626550</v>
      </c>
      <c r="R81">
        <f ca="1">Q81/A81+AH81-军费投放计算!D81</f>
        <v>107210.875</v>
      </c>
      <c r="S81">
        <f ca="1">ROUNDDOWN(MIN(T1部件投放计算!C81/3,18),0)</f>
        <v>18</v>
      </c>
      <c r="T81">
        <f t="shared" ca="1" si="6"/>
        <v>0</v>
      </c>
      <c r="U81">
        <f ca="1">MIN(ROUNDDOWN((T1部件投放计算!C81/3)/S81,0),3)</f>
        <v>3</v>
      </c>
      <c r="V81">
        <f ca="1">MIN(VLOOKUP((A81*通用估算系数!$B$17*3600)/S81,[1]坦克部件养成!$V$2:$Z$31,5,TRUE),15)</f>
        <v>15</v>
      </c>
      <c r="W81">
        <f ca="1">ROUNDDOWN(MIN(T2部件投放计算!C81/3,18),0)</f>
        <v>18</v>
      </c>
      <c r="X81">
        <f t="shared" ca="1" si="7"/>
        <v>0</v>
      </c>
      <c r="Y81">
        <f ca="1">MIN(ROUNDDOWN(IF(W81=0,0,((T2部件投放计算!C81+T1部件投放计算!C81/3)/2)/W81+1),0),4)</f>
        <v>4</v>
      </c>
      <c r="Z81">
        <f ca="1">MIN(IF(X81=0,0,VLOOKUP((A81*通用估算系数!$B$17*3600)/X81,[1]坦克部件养成!$V$2:$Z$31,5,TRUE)),20)</f>
        <v>0</v>
      </c>
      <c r="AA81">
        <f ca="1">ROUNDDOWN(MIN(T3部件投放计算!C81/3,18),0)</f>
        <v>18</v>
      </c>
      <c r="AB81">
        <f t="shared" ca="1" si="8"/>
        <v>18</v>
      </c>
      <c r="AC81">
        <f ca="1">MIN(ROUNDDOWN(IF(AA81=0,0,((T3部件投放计算!C81+T2部件投放计算!C81/3)/2)/AA81+2),0),5)</f>
        <v>5</v>
      </c>
      <c r="AD81">
        <f ca="1">MIN(IF(AA81=0,0,VLOOKUP((A81*通用估算系数!$B$17*3600)/AA81,[1]坦克部件养成!$V$2:$Z$31,5,TRUE)),30)</f>
        <v>30</v>
      </c>
      <c r="AE81">
        <f ca="1">VLOOKUP("1_"&amp;V81,[1]坦克部件养成!$I:$L,4,FALSE)*T81</f>
        <v>0</v>
      </c>
      <c r="AF81">
        <f ca="1">IFERROR(VLOOKUP("2_"&amp;Z81,[1]坦克部件养成!$I:$L,4,FALSE)*X81,0)</f>
        <v>0</v>
      </c>
      <c r="AG81">
        <f ca="1">IFERROR(VLOOKUP("3_"&amp;AD81,[1]坦克部件养成!$I:$L,4,FALSE)*AB81,0)</f>
        <v>8335620</v>
      </c>
      <c r="AH81">
        <f t="shared" ca="1" si="9"/>
        <v>104195</v>
      </c>
    </row>
    <row r="82" spans="1:34" x14ac:dyDescent="0.2">
      <c r="A82">
        <v>81</v>
      </c>
      <c r="B82">
        <f>IF(C82=-1,D82,VLOOKUP(C82,通用估算系数!$D:$E,2,FALSE))</f>
        <v>10</v>
      </c>
      <c r="C82">
        <f>IF(D82&gt;=10,MOD(A82,通用估算系数!$B$2),-1)</f>
        <v>11</v>
      </c>
      <c r="D82">
        <f>VLOOKUP(A82,[1]游戏时长规划!$H$17:$K$26,4,TRUE)</f>
        <v>10</v>
      </c>
      <c r="E82">
        <v>3</v>
      </c>
      <c r="F82">
        <v>3</v>
      </c>
      <c r="G82">
        <v>3</v>
      </c>
      <c r="H82">
        <f ca="1">INDIRECT("T"&amp;E82&amp;"碎片投放计算!C"&amp;ROW(E82))/VLOOKUP(E82,通用估算系数!$D$17:$E$20,2,FALSE)</f>
        <v>277.24364166571166</v>
      </c>
      <c r="I82">
        <f ca="1">INDIRECT("T"&amp;F82&amp;"碎片投放计算!C"&amp;ROW(F82))/VLOOKUP(F82,通用估算系数!$D$17:$E$20,2,FALSE)</f>
        <v>277.24364166571166</v>
      </c>
      <c r="J82">
        <f ca="1">INDIRECT("T"&amp;G82&amp;"碎片投放计算!C"&amp;ROW(G82))/VLOOKUP(G82,通用估算系数!$D$17:$E$20,2,FALSE)</f>
        <v>277.24364166571166</v>
      </c>
      <c r="K82">
        <f ca="1">IFERROR(IF(E82=1,VLOOKUP(H82,[1]坦克升星消耗!$H$2:$J$7,3,TRUE),IF(E82=2,VLOOKUP(H82,[1]坦克升星消耗!$H$8:$J$15,3,TRUE),IF(E82=3,VLOOKUP(H82,[1]坦克升星消耗!$H$24:$J$33,3,TRUE),0))),0)</f>
        <v>7</v>
      </c>
      <c r="L82">
        <f ca="1">IFERROR(IF(F82=1,VLOOKUP(I82,[1]坦克升星消耗!$H$2:$J$7,3,TRUE),IF(F82=2,VLOOKUP(I82,[1]坦克升星消耗!$H$8:$J$15,3,TRUE),IF(F82=3,VLOOKUP(I82,[1]坦克升星消耗!$H$24:$J$33,3,TRUE),0))),0)</f>
        <v>7</v>
      </c>
      <c r="M82">
        <f ca="1">IFERROR(IF(G82=1,VLOOKUP(J82,[1]坦克升星消耗!$H$2:$J$7,3,TRUE),IF(G82=2,VLOOKUP(J82,[1]坦克升星消耗!$H$8:$J$15,3,TRUE),IF(G82=3,VLOOKUP(J82,[1]坦克升星消耗!$H$24:$J$33,3,TRUE),0))),0)</f>
        <v>7</v>
      </c>
      <c r="N82">
        <f ca="1">IFERROR(IF(E82=1,VLOOKUP(K82,[1]坦克升星消耗!$C$2:$J$7,7,TRUE),IF(E82=2,VLOOKUP(K82,[1]坦克升星消耗!$C$8:$J$15,7,TRUE),IF(E82=3,VLOOKUP(K82,[1]坦克升星消耗!$C$24:$J$33,7,TRUE),0))),0)</f>
        <v>208850</v>
      </c>
      <c r="O82">
        <f ca="1">IFERROR(IF(F82=1,VLOOKUP(L82,[1]坦克升星消耗!$C$2:$J$7,7,TRUE),IF(F82=2,VLOOKUP(L82,[1]坦克升星消耗!$C$8:$J$15,7,TRUE),IF(F82=3,VLOOKUP(L82,[1]坦克升星消耗!$C$24:$J$33,7,TRUE),0))),0)</f>
        <v>208850</v>
      </c>
      <c r="P82">
        <f ca="1">IFERROR(IF(G82=1,VLOOKUP(M82,[1]坦克升星消耗!$C$2:$J$7,7,TRUE),IF(G82=2,VLOOKUP(M82,[1]坦克升星消耗!$C$8:$J$15,7,TRUE),IF(G82=3,VLOOKUP(M82,[1]坦克升星消耗!$C$24:$J$33,7,TRUE),0))),0)</f>
        <v>208850</v>
      </c>
      <c r="Q82">
        <f t="shared" ca="1" si="5"/>
        <v>626550</v>
      </c>
      <c r="R82">
        <f ca="1">Q82/A82+AH82-军费投放计算!D82</f>
        <v>105825.18518518518</v>
      </c>
      <c r="S82">
        <f ca="1">ROUNDDOWN(MIN(T1部件投放计算!C82/3,18),0)</f>
        <v>18</v>
      </c>
      <c r="T82">
        <f t="shared" ca="1" si="6"/>
        <v>0</v>
      </c>
      <c r="U82">
        <f ca="1">MIN(ROUNDDOWN((T1部件投放计算!C82/3)/S82,0),3)</f>
        <v>3</v>
      </c>
      <c r="V82">
        <f ca="1">MIN(VLOOKUP((A82*通用估算系数!$B$17*3600)/S82,[1]坦克部件养成!$V$2:$Z$31,5,TRUE),15)</f>
        <v>15</v>
      </c>
      <c r="W82">
        <f ca="1">ROUNDDOWN(MIN(T2部件投放计算!C82/3,18),0)</f>
        <v>18</v>
      </c>
      <c r="X82">
        <f t="shared" ca="1" si="7"/>
        <v>0</v>
      </c>
      <c r="Y82">
        <f ca="1">MIN(ROUNDDOWN(IF(W82=0,0,((T2部件投放计算!C82+T1部件投放计算!C82/3)/2)/W82+1),0),4)</f>
        <v>4</v>
      </c>
      <c r="Z82">
        <f ca="1">MIN(IF(X82=0,0,VLOOKUP((A82*通用估算系数!$B$17*3600)/X82,[1]坦克部件养成!$V$2:$Z$31,5,TRUE)),20)</f>
        <v>0</v>
      </c>
      <c r="AA82">
        <f ca="1">ROUNDDOWN(MIN(T3部件投放计算!C82/3,18),0)</f>
        <v>18</v>
      </c>
      <c r="AB82">
        <f t="shared" ca="1" si="8"/>
        <v>18</v>
      </c>
      <c r="AC82">
        <f ca="1">MIN(ROUNDDOWN(IF(AA82=0,0,((T3部件投放计算!C82+T2部件投放计算!C82/3)/2)/AA82+2),0),5)</f>
        <v>5</v>
      </c>
      <c r="AD82">
        <f ca="1">MIN(IF(AA82=0,0,VLOOKUP((A82*通用估算系数!$B$17*3600)/AA82,[1]坦克部件养成!$V$2:$Z$31,5,TRUE)),30)</f>
        <v>30</v>
      </c>
      <c r="AE82">
        <f ca="1">VLOOKUP("1_"&amp;V82,[1]坦克部件养成!$I:$L,4,FALSE)*T82</f>
        <v>0</v>
      </c>
      <c r="AF82">
        <f ca="1">IFERROR(VLOOKUP("2_"&amp;Z82,[1]坦克部件养成!$I:$L,4,FALSE)*X82,0)</f>
        <v>0</v>
      </c>
      <c r="AG82">
        <f ca="1">IFERROR(VLOOKUP("3_"&amp;AD82,[1]坦克部件养成!$I:$L,4,FALSE)*AB82,0)</f>
        <v>8335620</v>
      </c>
      <c r="AH82">
        <f t="shared" ca="1" si="9"/>
        <v>102908</v>
      </c>
    </row>
    <row r="83" spans="1:34" x14ac:dyDescent="0.2">
      <c r="A83">
        <v>82</v>
      </c>
      <c r="B83">
        <f>IF(C83=-1,D83,VLOOKUP(C83,通用估算系数!$D:$E,2,FALSE))</f>
        <v>10</v>
      </c>
      <c r="C83">
        <f>IF(D83&gt;=10,MOD(A83,通用估算系数!$B$2),-1)</f>
        <v>12</v>
      </c>
      <c r="D83">
        <f>VLOOKUP(A83,[1]游戏时长规划!$H$17:$K$26,4,TRUE)</f>
        <v>10</v>
      </c>
      <c r="E83">
        <v>3</v>
      </c>
      <c r="F83">
        <v>3</v>
      </c>
      <c r="G83">
        <v>3</v>
      </c>
      <c r="H83">
        <f ca="1">INDIRECT("T"&amp;E83&amp;"碎片投放计算!C"&amp;ROW(E83))/VLOOKUP(E83,通用估算系数!$D$17:$E$20,2,FALSE)</f>
        <v>281.82571965195081</v>
      </c>
      <c r="I83">
        <f ca="1">INDIRECT("T"&amp;F83&amp;"碎片投放计算!C"&amp;ROW(F83))/VLOOKUP(F83,通用估算系数!$D$17:$E$20,2,FALSE)</f>
        <v>281.82571965195081</v>
      </c>
      <c r="J83">
        <f ca="1">INDIRECT("T"&amp;G83&amp;"碎片投放计算!C"&amp;ROW(G83))/VLOOKUP(G83,通用估算系数!$D$17:$E$20,2,FALSE)</f>
        <v>281.82571965195081</v>
      </c>
      <c r="K83">
        <f ca="1">IFERROR(IF(E83=1,VLOOKUP(H83,[1]坦克升星消耗!$H$2:$J$7,3,TRUE),IF(E83=2,VLOOKUP(H83,[1]坦克升星消耗!$H$8:$J$15,3,TRUE),IF(E83=3,VLOOKUP(H83,[1]坦克升星消耗!$H$24:$J$33,3,TRUE),0))),0)</f>
        <v>7</v>
      </c>
      <c r="L83">
        <f ca="1">IFERROR(IF(F83=1,VLOOKUP(I83,[1]坦克升星消耗!$H$2:$J$7,3,TRUE),IF(F83=2,VLOOKUP(I83,[1]坦克升星消耗!$H$8:$J$15,3,TRUE),IF(F83=3,VLOOKUP(I83,[1]坦克升星消耗!$H$24:$J$33,3,TRUE),0))),0)</f>
        <v>7</v>
      </c>
      <c r="M83">
        <f ca="1">IFERROR(IF(G83=1,VLOOKUP(J83,[1]坦克升星消耗!$H$2:$J$7,3,TRUE),IF(G83=2,VLOOKUP(J83,[1]坦克升星消耗!$H$8:$J$15,3,TRUE),IF(G83=3,VLOOKUP(J83,[1]坦克升星消耗!$H$24:$J$33,3,TRUE),0))),0)</f>
        <v>7</v>
      </c>
      <c r="N83">
        <f ca="1">IFERROR(IF(E83=1,VLOOKUP(K83,[1]坦克升星消耗!$C$2:$J$7,7,TRUE),IF(E83=2,VLOOKUP(K83,[1]坦克升星消耗!$C$8:$J$15,7,TRUE),IF(E83=3,VLOOKUP(K83,[1]坦克升星消耗!$C$24:$J$33,7,TRUE),0))),0)</f>
        <v>208850</v>
      </c>
      <c r="O83">
        <f ca="1">IFERROR(IF(F83=1,VLOOKUP(L83,[1]坦克升星消耗!$C$2:$J$7,7,TRUE),IF(F83=2,VLOOKUP(L83,[1]坦克升星消耗!$C$8:$J$15,7,TRUE),IF(F83=3,VLOOKUP(L83,[1]坦克升星消耗!$C$24:$J$33,7,TRUE),0))),0)</f>
        <v>208850</v>
      </c>
      <c r="P83">
        <f ca="1">IFERROR(IF(G83=1,VLOOKUP(M83,[1]坦克升星消耗!$C$2:$J$7,7,TRUE),IF(G83=2,VLOOKUP(M83,[1]坦克升星消耗!$C$8:$J$15,7,TRUE),IF(G83=3,VLOOKUP(M83,[1]坦克升星消耗!$C$24:$J$33,7,TRUE),0))),0)</f>
        <v>208850</v>
      </c>
      <c r="Q83">
        <f t="shared" ca="1" si="5"/>
        <v>626550</v>
      </c>
      <c r="R83">
        <f ca="1">Q83/A83+AH83-军费投放计算!D83</f>
        <v>104452.85365853658</v>
      </c>
      <c r="S83">
        <f ca="1">ROUNDDOWN(MIN(T1部件投放计算!C83/3,18),0)</f>
        <v>18</v>
      </c>
      <c r="T83">
        <f t="shared" ca="1" si="6"/>
        <v>0</v>
      </c>
      <c r="U83">
        <f ca="1">MIN(ROUNDDOWN((T1部件投放计算!C83/3)/S83,0),3)</f>
        <v>3</v>
      </c>
      <c r="V83">
        <f ca="1">MIN(VLOOKUP((A83*通用估算系数!$B$17*3600)/S83,[1]坦克部件养成!$V$2:$Z$31,5,TRUE),15)</f>
        <v>15</v>
      </c>
      <c r="W83">
        <f ca="1">ROUNDDOWN(MIN(T2部件投放计算!C83/3,18),0)</f>
        <v>18</v>
      </c>
      <c r="X83">
        <f t="shared" ca="1" si="7"/>
        <v>0</v>
      </c>
      <c r="Y83">
        <f ca="1">MIN(ROUNDDOWN(IF(W83=0,0,((T2部件投放计算!C83+T1部件投放计算!C83/3)/2)/W83+1),0),4)</f>
        <v>4</v>
      </c>
      <c r="Z83">
        <f ca="1">MIN(IF(X83=0,0,VLOOKUP((A83*通用估算系数!$B$17*3600)/X83,[1]坦克部件养成!$V$2:$Z$31,5,TRUE)),20)</f>
        <v>0</v>
      </c>
      <c r="AA83">
        <f ca="1">ROUNDDOWN(MIN(T3部件投放计算!C83/3,18),0)</f>
        <v>18</v>
      </c>
      <c r="AB83">
        <f t="shared" ca="1" si="8"/>
        <v>18</v>
      </c>
      <c r="AC83">
        <f ca="1">MIN(ROUNDDOWN(IF(AA83=0,0,((T3部件投放计算!C83+T2部件投放计算!C83/3)/2)/AA83+2),0),5)</f>
        <v>5</v>
      </c>
      <c r="AD83">
        <f ca="1">MIN(IF(AA83=0,0,VLOOKUP((A83*通用估算系数!$B$17*3600)/AA83,[1]坦克部件养成!$V$2:$Z$31,5,TRUE)),30)</f>
        <v>30</v>
      </c>
      <c r="AE83">
        <f ca="1">VLOOKUP("1_"&amp;V83,[1]坦克部件养成!$I:$L,4,FALSE)*T83</f>
        <v>0</v>
      </c>
      <c r="AF83">
        <f ca="1">IFERROR(VLOOKUP("2_"&amp;Z83,[1]坦克部件养成!$I:$L,4,FALSE)*X83,0)</f>
        <v>0</v>
      </c>
      <c r="AG83">
        <f ca="1">IFERROR(VLOOKUP("3_"&amp;AD83,[1]坦克部件养成!$I:$L,4,FALSE)*AB83,0)</f>
        <v>8335620</v>
      </c>
      <c r="AH83">
        <f t="shared" ca="1" si="9"/>
        <v>101653</v>
      </c>
    </row>
    <row r="84" spans="1:34" x14ac:dyDescent="0.2">
      <c r="A84">
        <v>83</v>
      </c>
      <c r="B84">
        <f>IF(C84=-1,D84,VLOOKUP(C84,通用估算系数!$D:$E,2,FALSE))</f>
        <v>10</v>
      </c>
      <c r="C84">
        <f>IF(D84&gt;=10,MOD(A84,通用估算系数!$B$2),-1)</f>
        <v>13</v>
      </c>
      <c r="D84">
        <f>VLOOKUP(A84,[1]游戏时长规划!$H$17:$K$26,4,TRUE)</f>
        <v>10</v>
      </c>
      <c r="E84">
        <v>3</v>
      </c>
      <c r="F84">
        <v>3</v>
      </c>
      <c r="G84">
        <v>3</v>
      </c>
      <c r="H84">
        <f ca="1">INDIRECT("T"&amp;E84&amp;"碎片投放计算!C"&amp;ROW(E84))/VLOOKUP(E84,通用估算系数!$D$17:$E$20,2,FALSE)</f>
        <v>286.35729790120939</v>
      </c>
      <c r="I84">
        <f ca="1">INDIRECT("T"&amp;F84&amp;"碎片投放计算!C"&amp;ROW(F84))/VLOOKUP(F84,通用估算系数!$D$17:$E$20,2,FALSE)</f>
        <v>286.35729790120939</v>
      </c>
      <c r="J84">
        <f ca="1">INDIRECT("T"&amp;G84&amp;"碎片投放计算!C"&amp;ROW(G84))/VLOOKUP(G84,通用估算系数!$D$17:$E$20,2,FALSE)</f>
        <v>286.35729790120939</v>
      </c>
      <c r="K84">
        <f ca="1">IFERROR(IF(E84=1,VLOOKUP(H84,[1]坦克升星消耗!$H$2:$J$7,3,TRUE),IF(E84=2,VLOOKUP(H84,[1]坦克升星消耗!$H$8:$J$15,3,TRUE),IF(E84=3,VLOOKUP(H84,[1]坦克升星消耗!$H$24:$J$33,3,TRUE),0))),0)</f>
        <v>7</v>
      </c>
      <c r="L84">
        <f ca="1">IFERROR(IF(F84=1,VLOOKUP(I84,[1]坦克升星消耗!$H$2:$J$7,3,TRUE),IF(F84=2,VLOOKUP(I84,[1]坦克升星消耗!$H$8:$J$15,3,TRUE),IF(F84=3,VLOOKUP(I84,[1]坦克升星消耗!$H$24:$J$33,3,TRUE),0))),0)</f>
        <v>7</v>
      </c>
      <c r="M84">
        <f ca="1">IFERROR(IF(G84=1,VLOOKUP(J84,[1]坦克升星消耗!$H$2:$J$7,3,TRUE),IF(G84=2,VLOOKUP(J84,[1]坦克升星消耗!$H$8:$J$15,3,TRUE),IF(G84=3,VLOOKUP(J84,[1]坦克升星消耗!$H$24:$J$33,3,TRUE),0))),0)</f>
        <v>7</v>
      </c>
      <c r="N84">
        <f ca="1">IFERROR(IF(E84=1,VLOOKUP(K84,[1]坦克升星消耗!$C$2:$J$7,7,TRUE),IF(E84=2,VLOOKUP(K84,[1]坦克升星消耗!$C$8:$J$15,7,TRUE),IF(E84=3,VLOOKUP(K84,[1]坦克升星消耗!$C$24:$J$33,7,TRUE),0))),0)</f>
        <v>208850</v>
      </c>
      <c r="O84">
        <f ca="1">IFERROR(IF(F84=1,VLOOKUP(L84,[1]坦克升星消耗!$C$2:$J$7,7,TRUE),IF(F84=2,VLOOKUP(L84,[1]坦克升星消耗!$C$8:$J$15,7,TRUE),IF(F84=3,VLOOKUP(L84,[1]坦克升星消耗!$C$24:$J$33,7,TRUE),0))),0)</f>
        <v>208850</v>
      </c>
      <c r="P84">
        <f ca="1">IFERROR(IF(G84=1,VLOOKUP(M84,[1]坦克升星消耗!$C$2:$J$7,7,TRUE),IF(G84=2,VLOOKUP(M84,[1]坦克升星消耗!$C$8:$J$15,7,TRUE),IF(G84=3,VLOOKUP(M84,[1]坦克升星消耗!$C$24:$J$33,7,TRUE),0))),0)</f>
        <v>208850</v>
      </c>
      <c r="Q84">
        <f t="shared" ca="1" si="5"/>
        <v>626550</v>
      </c>
      <c r="R84">
        <f ca="1">Q84/A84+AH84-军费投放计算!D84</f>
        <v>103155.7951807229</v>
      </c>
      <c r="S84">
        <f ca="1">ROUNDDOWN(MIN(T1部件投放计算!C84/3,18),0)</f>
        <v>18</v>
      </c>
      <c r="T84">
        <f t="shared" ca="1" si="6"/>
        <v>0</v>
      </c>
      <c r="U84">
        <f ca="1">MIN(ROUNDDOWN((T1部件投放计算!C84/3)/S84,0),3)</f>
        <v>3</v>
      </c>
      <c r="V84">
        <f ca="1">MIN(VLOOKUP((A84*通用估算系数!$B$17*3600)/S84,[1]坦克部件养成!$V$2:$Z$31,5,TRUE),15)</f>
        <v>15</v>
      </c>
      <c r="W84">
        <f ca="1">ROUNDDOWN(MIN(T2部件投放计算!C84/3,18),0)</f>
        <v>18</v>
      </c>
      <c r="X84">
        <f t="shared" ca="1" si="7"/>
        <v>0</v>
      </c>
      <c r="Y84">
        <f ca="1">MIN(ROUNDDOWN(IF(W84=0,0,((T2部件投放计算!C84+T1部件投放计算!C84/3)/2)/W84+1),0),4)</f>
        <v>4</v>
      </c>
      <c r="Z84">
        <f ca="1">MIN(IF(X84=0,0,VLOOKUP((A84*通用估算系数!$B$17*3600)/X84,[1]坦克部件养成!$V$2:$Z$31,5,TRUE)),20)</f>
        <v>0</v>
      </c>
      <c r="AA84">
        <f ca="1">ROUNDDOWN(MIN(T3部件投放计算!C84/3,18),0)</f>
        <v>18</v>
      </c>
      <c r="AB84">
        <f t="shared" ca="1" si="8"/>
        <v>18</v>
      </c>
      <c r="AC84">
        <f ca="1">MIN(ROUNDDOWN(IF(AA84=0,0,((T3部件投放计算!C84+T2部件投放计算!C84/3)/2)/AA84+2),0),5)</f>
        <v>5</v>
      </c>
      <c r="AD84">
        <f ca="1">MIN(IF(AA84=0,0,VLOOKUP((A84*通用估算系数!$B$17*3600)/AA84,[1]坦克部件养成!$V$2:$Z$31,5,TRUE)),30)</f>
        <v>30</v>
      </c>
      <c r="AE84">
        <f ca="1">VLOOKUP("1_"&amp;V84,[1]坦克部件养成!$I:$L,4,FALSE)*T84</f>
        <v>0</v>
      </c>
      <c r="AF84">
        <f ca="1">IFERROR(VLOOKUP("2_"&amp;Z84,[1]坦克部件养成!$I:$L,4,FALSE)*X84,0)</f>
        <v>0</v>
      </c>
      <c r="AG84">
        <f ca="1">IFERROR(VLOOKUP("3_"&amp;AD84,[1]坦克部件养成!$I:$L,4,FALSE)*AB84,0)</f>
        <v>8335620</v>
      </c>
      <c r="AH84">
        <f t="shared" ca="1" si="9"/>
        <v>100429</v>
      </c>
    </row>
    <row r="85" spans="1:34" x14ac:dyDescent="0.2">
      <c r="A85">
        <v>84</v>
      </c>
      <c r="B85">
        <f>IF(C85=-1,D85,VLOOKUP(C85,通用估算系数!$D:$E,2,FALSE))</f>
        <v>8</v>
      </c>
      <c r="C85">
        <f>IF(D85&gt;=10,MOD(A85,通用估算系数!$B$2),-1)</f>
        <v>0</v>
      </c>
      <c r="D85">
        <f>VLOOKUP(A85,[1]游戏时长规划!$H$17:$K$26,4,TRUE)</f>
        <v>10</v>
      </c>
      <c r="E85">
        <v>3</v>
      </c>
      <c r="F85">
        <v>3</v>
      </c>
      <c r="G85">
        <v>3</v>
      </c>
      <c r="H85">
        <f ca="1">INDIRECT("T"&amp;E85&amp;"碎片投放计算!C"&amp;ROW(E85))/VLOOKUP(E85,通用估算系数!$D$17:$E$20,2,FALSE)</f>
        <v>290.58313883613988</v>
      </c>
      <c r="I85">
        <f ca="1">INDIRECT("T"&amp;F85&amp;"碎片投放计算!C"&amp;ROW(F85))/VLOOKUP(F85,通用估算系数!$D$17:$E$20,2,FALSE)</f>
        <v>290.58313883613988</v>
      </c>
      <c r="J85">
        <f ca="1">INDIRECT("T"&amp;G85&amp;"碎片投放计算!C"&amp;ROW(G85))/VLOOKUP(G85,通用估算系数!$D$17:$E$20,2,FALSE)</f>
        <v>290.58313883613988</v>
      </c>
      <c r="K85">
        <f ca="1">IFERROR(IF(E85=1,VLOOKUP(H85,[1]坦克升星消耗!$H$2:$J$7,3,TRUE),IF(E85=2,VLOOKUP(H85,[1]坦克升星消耗!$H$8:$J$15,3,TRUE),IF(E85=3,VLOOKUP(H85,[1]坦克升星消耗!$H$24:$J$33,3,TRUE),0))),0)</f>
        <v>8</v>
      </c>
      <c r="L85">
        <f ca="1">IFERROR(IF(F85=1,VLOOKUP(I85,[1]坦克升星消耗!$H$2:$J$7,3,TRUE),IF(F85=2,VLOOKUP(I85,[1]坦克升星消耗!$H$8:$J$15,3,TRUE),IF(F85=3,VLOOKUP(I85,[1]坦克升星消耗!$H$24:$J$33,3,TRUE),0))),0)</f>
        <v>8</v>
      </c>
      <c r="M85">
        <f ca="1">IFERROR(IF(G85=1,VLOOKUP(J85,[1]坦克升星消耗!$H$2:$J$7,3,TRUE),IF(G85=2,VLOOKUP(J85,[1]坦克升星消耗!$H$8:$J$15,3,TRUE),IF(G85=3,VLOOKUP(J85,[1]坦克升星消耗!$H$24:$J$33,3,TRUE),0))),0)</f>
        <v>8</v>
      </c>
      <c r="N85">
        <f ca="1">IFERROR(IF(E85=1,VLOOKUP(K85,[1]坦克升星消耗!$C$2:$J$7,7,TRUE),IF(E85=2,VLOOKUP(K85,[1]坦克升星消耗!$C$8:$J$15,7,TRUE),IF(E85=3,VLOOKUP(K85,[1]坦克升星消耗!$C$24:$J$33,7,TRUE),0))),0)</f>
        <v>268650</v>
      </c>
      <c r="O85">
        <f ca="1">IFERROR(IF(F85=1,VLOOKUP(L85,[1]坦克升星消耗!$C$2:$J$7,7,TRUE),IF(F85=2,VLOOKUP(L85,[1]坦克升星消耗!$C$8:$J$15,7,TRUE),IF(F85=3,VLOOKUP(L85,[1]坦克升星消耗!$C$24:$J$33,7,TRUE),0))),0)</f>
        <v>268650</v>
      </c>
      <c r="P85">
        <f ca="1">IFERROR(IF(G85=1,VLOOKUP(M85,[1]坦克升星消耗!$C$2:$J$7,7,TRUE),IF(G85=2,VLOOKUP(M85,[1]坦克升星消耗!$C$8:$J$15,7,TRUE),IF(G85=3,VLOOKUP(M85,[1]坦克升星消耗!$C$24:$J$33,7,TRUE),0))),0)</f>
        <v>268650</v>
      </c>
      <c r="Q85">
        <f t="shared" ca="1" si="5"/>
        <v>805950</v>
      </c>
      <c r="R85">
        <f ca="1">Q85/A85+AH85-军费投放计算!D85</f>
        <v>104536.64285714286</v>
      </c>
      <c r="S85">
        <f ca="1">ROUNDDOWN(MIN(T1部件投放计算!C85/3,18),0)</f>
        <v>18</v>
      </c>
      <c r="T85">
        <f t="shared" ca="1" si="6"/>
        <v>0</v>
      </c>
      <c r="U85">
        <f ca="1">MIN(ROUNDDOWN((T1部件投放计算!C85/3)/S85,0),3)</f>
        <v>3</v>
      </c>
      <c r="V85">
        <f ca="1">MIN(VLOOKUP((A85*通用估算系数!$B$17*3600)/S85,[1]坦克部件养成!$V$2:$Z$31,5,TRUE),15)</f>
        <v>15</v>
      </c>
      <c r="W85">
        <f ca="1">ROUNDDOWN(MIN(T2部件投放计算!C85/3,18),0)</f>
        <v>18</v>
      </c>
      <c r="X85">
        <f t="shared" ca="1" si="7"/>
        <v>0</v>
      </c>
      <c r="Y85">
        <f ca="1">MIN(ROUNDDOWN(IF(W85=0,0,((T2部件投放计算!C85+T1部件投放计算!C85/3)/2)/W85+1),0),4)</f>
        <v>4</v>
      </c>
      <c r="Z85">
        <f ca="1">MIN(IF(X85=0,0,VLOOKUP((A85*通用估算系数!$B$17*3600)/X85,[1]坦克部件养成!$V$2:$Z$31,5,TRUE)),20)</f>
        <v>0</v>
      </c>
      <c r="AA85">
        <f ca="1">ROUNDDOWN(MIN(T3部件投放计算!C85/3,18),0)</f>
        <v>18</v>
      </c>
      <c r="AB85">
        <f t="shared" ca="1" si="8"/>
        <v>18</v>
      </c>
      <c r="AC85">
        <f ca="1">MIN(ROUNDDOWN(IF(AA85=0,0,((T3部件投放计算!C85+T2部件投放计算!C85/3)/2)/AA85+2),0),5)</f>
        <v>5</v>
      </c>
      <c r="AD85">
        <f ca="1">MIN(IF(AA85=0,0,VLOOKUP((A85*通用估算系数!$B$17*3600)/AA85,[1]坦克部件养成!$V$2:$Z$31,5,TRUE)),30)</f>
        <v>30</v>
      </c>
      <c r="AE85">
        <f ca="1">VLOOKUP("1_"&amp;V85,[1]坦克部件养成!$I:$L,4,FALSE)*T85</f>
        <v>0</v>
      </c>
      <c r="AF85">
        <f ca="1">IFERROR(VLOOKUP("2_"&amp;Z85,[1]坦克部件养成!$I:$L,4,FALSE)*X85,0)</f>
        <v>0</v>
      </c>
      <c r="AG85">
        <f ca="1">IFERROR(VLOOKUP("3_"&amp;AD85,[1]坦克部件养成!$I:$L,4,FALSE)*AB85,0)</f>
        <v>8335620</v>
      </c>
      <c r="AH85">
        <f t="shared" ca="1" si="9"/>
        <v>99233</v>
      </c>
    </row>
    <row r="86" spans="1:34" x14ac:dyDescent="0.2">
      <c r="A86">
        <v>85</v>
      </c>
      <c r="B86">
        <f>IF(C86=-1,D86,VLOOKUP(C86,通用估算系数!$D:$E,2,FALSE))</f>
        <v>8</v>
      </c>
      <c r="C86">
        <f>IF(D86&gt;=10,MOD(A86,通用估算系数!$B$2),-1)</f>
        <v>1</v>
      </c>
      <c r="D86">
        <f>VLOOKUP(A86,[1]游戏时长规划!$H$17:$K$26,4,TRUE)</f>
        <v>10</v>
      </c>
      <c r="E86">
        <v>3</v>
      </c>
      <c r="F86">
        <v>3</v>
      </c>
      <c r="G86">
        <v>3</v>
      </c>
      <c r="H86">
        <f ca="1">INDIRECT("T"&amp;E86&amp;"碎片投放计算!C"&amp;ROW(E86))/VLOOKUP(E86,通用估算系数!$D$17:$E$20,2,FALSE)</f>
        <v>294.40004279776196</v>
      </c>
      <c r="I86">
        <f ca="1">INDIRECT("T"&amp;F86&amp;"碎片投放计算!C"&amp;ROW(F86))/VLOOKUP(F86,通用估算系数!$D$17:$E$20,2,FALSE)</f>
        <v>294.40004279776196</v>
      </c>
      <c r="J86">
        <f ca="1">INDIRECT("T"&amp;G86&amp;"碎片投放计算!C"&amp;ROW(G86))/VLOOKUP(G86,通用估算系数!$D$17:$E$20,2,FALSE)</f>
        <v>294.40004279776196</v>
      </c>
      <c r="K86">
        <f ca="1">IFERROR(IF(E86=1,VLOOKUP(H86,[1]坦克升星消耗!$H$2:$J$7,3,TRUE),IF(E86=2,VLOOKUP(H86,[1]坦克升星消耗!$H$8:$J$15,3,TRUE),IF(E86=3,VLOOKUP(H86,[1]坦克升星消耗!$H$24:$J$33,3,TRUE),0))),0)</f>
        <v>8</v>
      </c>
      <c r="L86">
        <f ca="1">IFERROR(IF(F86=1,VLOOKUP(I86,[1]坦克升星消耗!$H$2:$J$7,3,TRUE),IF(F86=2,VLOOKUP(I86,[1]坦克升星消耗!$H$8:$J$15,3,TRUE),IF(F86=3,VLOOKUP(I86,[1]坦克升星消耗!$H$24:$J$33,3,TRUE),0))),0)</f>
        <v>8</v>
      </c>
      <c r="M86">
        <f ca="1">IFERROR(IF(G86=1,VLOOKUP(J86,[1]坦克升星消耗!$H$2:$J$7,3,TRUE),IF(G86=2,VLOOKUP(J86,[1]坦克升星消耗!$H$8:$J$15,3,TRUE),IF(G86=3,VLOOKUP(J86,[1]坦克升星消耗!$H$24:$J$33,3,TRUE),0))),0)</f>
        <v>8</v>
      </c>
      <c r="N86">
        <f ca="1">IFERROR(IF(E86=1,VLOOKUP(K86,[1]坦克升星消耗!$C$2:$J$7,7,TRUE),IF(E86=2,VLOOKUP(K86,[1]坦克升星消耗!$C$8:$J$15,7,TRUE),IF(E86=3,VLOOKUP(K86,[1]坦克升星消耗!$C$24:$J$33,7,TRUE),0))),0)</f>
        <v>268650</v>
      </c>
      <c r="O86">
        <f ca="1">IFERROR(IF(F86=1,VLOOKUP(L86,[1]坦克升星消耗!$C$2:$J$7,7,TRUE),IF(F86=2,VLOOKUP(L86,[1]坦克升星消耗!$C$8:$J$15,7,TRUE),IF(F86=3,VLOOKUP(L86,[1]坦克升星消耗!$C$24:$J$33,7,TRUE),0))),0)</f>
        <v>268650</v>
      </c>
      <c r="P86">
        <f ca="1">IFERROR(IF(G86=1,VLOOKUP(M86,[1]坦克升星消耗!$C$2:$J$7,7,TRUE),IF(G86=2,VLOOKUP(M86,[1]坦克升星消耗!$C$8:$J$15,7,TRUE),IF(G86=3,VLOOKUP(M86,[1]坦克升星消耗!$C$24:$J$33,7,TRUE),0))),0)</f>
        <v>268650</v>
      </c>
      <c r="Q86">
        <f t="shared" ca="1" si="5"/>
        <v>805950</v>
      </c>
      <c r="R86">
        <f ca="1">Q86/A86+AH86-军费投放计算!D86</f>
        <v>103312.76470588235</v>
      </c>
      <c r="S86">
        <f ca="1">ROUNDDOWN(MIN(T1部件投放计算!C86/3,18),0)</f>
        <v>18</v>
      </c>
      <c r="T86">
        <f t="shared" ca="1" si="6"/>
        <v>0</v>
      </c>
      <c r="U86">
        <f ca="1">MIN(ROUNDDOWN((T1部件投放计算!C86/3)/S86,0),3)</f>
        <v>3</v>
      </c>
      <c r="V86">
        <f ca="1">MIN(VLOOKUP((A86*通用估算系数!$B$17*3600)/S86,[1]坦克部件养成!$V$2:$Z$31,5,TRUE),15)</f>
        <v>15</v>
      </c>
      <c r="W86">
        <f ca="1">ROUNDDOWN(MIN(T2部件投放计算!C86/3,18),0)</f>
        <v>18</v>
      </c>
      <c r="X86">
        <f t="shared" ca="1" si="7"/>
        <v>0</v>
      </c>
      <c r="Y86">
        <f ca="1">MIN(ROUNDDOWN(IF(W86=0,0,((T2部件投放计算!C86+T1部件投放计算!C86/3)/2)/W86+1),0),4)</f>
        <v>4</v>
      </c>
      <c r="Z86">
        <f ca="1">MIN(IF(X86=0,0,VLOOKUP((A86*通用估算系数!$B$17*3600)/X86,[1]坦克部件养成!$V$2:$Z$31,5,TRUE)),20)</f>
        <v>0</v>
      </c>
      <c r="AA86">
        <f ca="1">ROUNDDOWN(MIN(T3部件投放计算!C86/3,18),0)</f>
        <v>18</v>
      </c>
      <c r="AB86">
        <f t="shared" ca="1" si="8"/>
        <v>18</v>
      </c>
      <c r="AC86">
        <f ca="1">MIN(ROUNDDOWN(IF(AA86=0,0,((T3部件投放计算!C86+T2部件投放计算!C86/3)/2)/AA86+2),0),5)</f>
        <v>5</v>
      </c>
      <c r="AD86">
        <f ca="1">MIN(IF(AA86=0,0,VLOOKUP((A86*通用估算系数!$B$17*3600)/AA86,[1]坦克部件养成!$V$2:$Z$31,5,TRUE)),30)</f>
        <v>30</v>
      </c>
      <c r="AE86">
        <f ca="1">VLOOKUP("1_"&amp;V86,[1]坦克部件养成!$I:$L,4,FALSE)*T86</f>
        <v>0</v>
      </c>
      <c r="AF86">
        <f ca="1">IFERROR(VLOOKUP("2_"&amp;Z86,[1]坦克部件养成!$I:$L,4,FALSE)*X86,0)</f>
        <v>0</v>
      </c>
      <c r="AG86">
        <f ca="1">IFERROR(VLOOKUP("3_"&amp;AD86,[1]坦克部件养成!$I:$L,4,FALSE)*AB86,0)</f>
        <v>8335620</v>
      </c>
      <c r="AH86">
        <f t="shared" ca="1" si="9"/>
        <v>98066</v>
      </c>
    </row>
    <row r="87" spans="1:34" x14ac:dyDescent="0.2">
      <c r="A87">
        <v>86</v>
      </c>
      <c r="B87">
        <f>IF(C87=-1,D87,VLOOKUP(C87,通用估算系数!$D:$E,2,FALSE))</f>
        <v>8</v>
      </c>
      <c r="C87">
        <f>IF(D87&gt;=10,MOD(A87,通用估算系数!$B$2),-1)</f>
        <v>2</v>
      </c>
      <c r="D87">
        <f>VLOOKUP(A87,[1]游戏时长规划!$H$17:$K$26,4,TRUE)</f>
        <v>10</v>
      </c>
      <c r="E87">
        <v>3</v>
      </c>
      <c r="F87">
        <v>3</v>
      </c>
      <c r="G87">
        <v>3</v>
      </c>
      <c r="H87">
        <f ca="1">INDIRECT("T"&amp;E87&amp;"碎片投放计算!C"&amp;ROW(E87))/VLOOKUP(E87,通用估算系数!$D$17:$E$20,2,FALSE)</f>
        <v>298.24504291323018</v>
      </c>
      <c r="I87">
        <f ca="1">INDIRECT("T"&amp;F87&amp;"碎片投放计算!C"&amp;ROW(F87))/VLOOKUP(F87,通用估算系数!$D$17:$E$20,2,FALSE)</f>
        <v>298.24504291323018</v>
      </c>
      <c r="J87">
        <f ca="1">INDIRECT("T"&amp;G87&amp;"碎片投放计算!C"&amp;ROW(G87))/VLOOKUP(G87,通用估算系数!$D$17:$E$20,2,FALSE)</f>
        <v>298.24504291323018</v>
      </c>
      <c r="K87">
        <f ca="1">IFERROR(IF(E87=1,VLOOKUP(H87,[1]坦克升星消耗!$H$2:$J$7,3,TRUE),IF(E87=2,VLOOKUP(H87,[1]坦克升星消耗!$H$8:$J$15,3,TRUE),IF(E87=3,VLOOKUP(H87,[1]坦克升星消耗!$H$24:$J$33,3,TRUE),0))),0)</f>
        <v>8</v>
      </c>
      <c r="L87">
        <f ca="1">IFERROR(IF(F87=1,VLOOKUP(I87,[1]坦克升星消耗!$H$2:$J$7,3,TRUE),IF(F87=2,VLOOKUP(I87,[1]坦克升星消耗!$H$8:$J$15,3,TRUE),IF(F87=3,VLOOKUP(I87,[1]坦克升星消耗!$H$24:$J$33,3,TRUE),0))),0)</f>
        <v>8</v>
      </c>
      <c r="M87">
        <f ca="1">IFERROR(IF(G87=1,VLOOKUP(J87,[1]坦克升星消耗!$H$2:$J$7,3,TRUE),IF(G87=2,VLOOKUP(J87,[1]坦克升星消耗!$H$8:$J$15,3,TRUE),IF(G87=3,VLOOKUP(J87,[1]坦克升星消耗!$H$24:$J$33,3,TRUE),0))),0)</f>
        <v>8</v>
      </c>
      <c r="N87">
        <f ca="1">IFERROR(IF(E87=1,VLOOKUP(K87,[1]坦克升星消耗!$C$2:$J$7,7,TRUE),IF(E87=2,VLOOKUP(K87,[1]坦克升星消耗!$C$8:$J$15,7,TRUE),IF(E87=3,VLOOKUP(K87,[1]坦克升星消耗!$C$24:$J$33,7,TRUE),0))),0)</f>
        <v>268650</v>
      </c>
      <c r="O87">
        <f ca="1">IFERROR(IF(F87=1,VLOOKUP(L87,[1]坦克升星消耗!$C$2:$J$7,7,TRUE),IF(F87=2,VLOOKUP(L87,[1]坦克升星消耗!$C$8:$J$15,7,TRUE),IF(F87=3,VLOOKUP(L87,[1]坦克升星消耗!$C$24:$J$33,7,TRUE),0))),0)</f>
        <v>268650</v>
      </c>
      <c r="P87">
        <f ca="1">IFERROR(IF(G87=1,VLOOKUP(M87,[1]坦克升星消耗!$C$2:$J$7,7,TRUE),IF(G87=2,VLOOKUP(M87,[1]坦克升星消耗!$C$8:$J$15,7,TRUE),IF(G87=3,VLOOKUP(M87,[1]坦克升星消耗!$C$24:$J$33,7,TRUE),0))),0)</f>
        <v>268650</v>
      </c>
      <c r="Q87">
        <f t="shared" ca="1" si="5"/>
        <v>805950</v>
      </c>
      <c r="R87">
        <f ca="1">Q87/A87+AH87-军费投放计算!D87</f>
        <v>102049.51162790698</v>
      </c>
      <c r="S87">
        <f ca="1">ROUNDDOWN(MIN(T1部件投放计算!C87/3,18),0)</f>
        <v>18</v>
      </c>
      <c r="T87">
        <f t="shared" ca="1" si="6"/>
        <v>0</v>
      </c>
      <c r="U87">
        <f ca="1">MIN(ROUNDDOWN((T1部件投放计算!C87/3)/S87,0),3)</f>
        <v>3</v>
      </c>
      <c r="V87">
        <f ca="1">MIN(VLOOKUP((A87*通用估算系数!$B$17*3600)/S87,[1]坦克部件养成!$V$2:$Z$31,5,TRUE),15)</f>
        <v>15</v>
      </c>
      <c r="W87">
        <f ca="1">ROUNDDOWN(MIN(T2部件投放计算!C87/3,18),0)</f>
        <v>18</v>
      </c>
      <c r="X87">
        <f t="shared" ca="1" si="7"/>
        <v>0</v>
      </c>
      <c r="Y87">
        <f ca="1">MIN(ROUNDDOWN(IF(W87=0,0,((T2部件投放计算!C87+T1部件投放计算!C87/3)/2)/W87+1),0),4)</f>
        <v>4</v>
      </c>
      <c r="Z87">
        <f ca="1">MIN(IF(X87=0,0,VLOOKUP((A87*通用估算系数!$B$17*3600)/X87,[1]坦克部件养成!$V$2:$Z$31,5,TRUE)),20)</f>
        <v>0</v>
      </c>
      <c r="AA87">
        <f ca="1">ROUNDDOWN(MIN(T3部件投放计算!C87/3,18),0)</f>
        <v>18</v>
      </c>
      <c r="AB87">
        <f t="shared" ca="1" si="8"/>
        <v>18</v>
      </c>
      <c r="AC87">
        <f ca="1">MIN(ROUNDDOWN(IF(AA87=0,0,((T3部件投放计算!C87+T2部件投放计算!C87/3)/2)/AA87+2),0),5)</f>
        <v>5</v>
      </c>
      <c r="AD87">
        <f ca="1">MIN(IF(AA87=0,0,VLOOKUP((A87*通用估算系数!$B$17*3600)/AA87,[1]坦克部件养成!$V$2:$Z$31,5,TRUE)),30)</f>
        <v>30</v>
      </c>
      <c r="AE87">
        <f ca="1">VLOOKUP("1_"&amp;V87,[1]坦克部件养成!$I:$L,4,FALSE)*T87</f>
        <v>0</v>
      </c>
      <c r="AF87">
        <f ca="1">IFERROR(VLOOKUP("2_"&amp;Z87,[1]坦克部件养成!$I:$L,4,FALSE)*X87,0)</f>
        <v>0</v>
      </c>
      <c r="AG87">
        <f ca="1">IFERROR(VLOOKUP("3_"&amp;AD87,[1]坦克部件养成!$I:$L,4,FALSE)*AB87,0)</f>
        <v>8335620</v>
      </c>
      <c r="AH87">
        <f t="shared" ca="1" si="9"/>
        <v>96925</v>
      </c>
    </row>
    <row r="88" spans="1:34" x14ac:dyDescent="0.2">
      <c r="A88">
        <v>87</v>
      </c>
      <c r="B88">
        <f>IF(C88=-1,D88,VLOOKUP(C88,通用估算系数!$D:$E,2,FALSE))</f>
        <v>9</v>
      </c>
      <c r="C88">
        <f>IF(D88&gt;=10,MOD(A88,通用估算系数!$B$2),-1)</f>
        <v>3</v>
      </c>
      <c r="D88">
        <f>VLOOKUP(A88,[1]游戏时长规划!$H$17:$K$26,4,TRUE)</f>
        <v>10</v>
      </c>
      <c r="E88">
        <v>3</v>
      </c>
      <c r="F88">
        <v>3</v>
      </c>
      <c r="G88">
        <v>3</v>
      </c>
      <c r="H88">
        <f ca="1">INDIRECT("T"&amp;E88&amp;"碎片投放计算!C"&amp;ROW(E88))/VLOOKUP(E88,通用估算系数!$D$17:$E$20,2,FALSE)</f>
        <v>303.84835943852215</v>
      </c>
      <c r="I88">
        <f ca="1">INDIRECT("T"&amp;F88&amp;"碎片投放计算!C"&amp;ROW(F88))/VLOOKUP(F88,通用估算系数!$D$17:$E$20,2,FALSE)</f>
        <v>303.84835943852215</v>
      </c>
      <c r="J88">
        <f ca="1">INDIRECT("T"&amp;G88&amp;"碎片投放计算!C"&amp;ROW(G88))/VLOOKUP(G88,通用估算系数!$D$17:$E$20,2,FALSE)</f>
        <v>303.84835943852215</v>
      </c>
      <c r="K88">
        <f ca="1">IFERROR(IF(E88=1,VLOOKUP(H88,[1]坦克升星消耗!$H$2:$J$7,3,TRUE),IF(E88=2,VLOOKUP(H88,[1]坦克升星消耗!$H$8:$J$15,3,TRUE),IF(E88=3,VLOOKUP(H88,[1]坦克升星消耗!$H$24:$J$33,3,TRUE),0))),0)</f>
        <v>8</v>
      </c>
      <c r="L88">
        <f ca="1">IFERROR(IF(F88=1,VLOOKUP(I88,[1]坦克升星消耗!$H$2:$J$7,3,TRUE),IF(F88=2,VLOOKUP(I88,[1]坦克升星消耗!$H$8:$J$15,3,TRUE),IF(F88=3,VLOOKUP(I88,[1]坦克升星消耗!$H$24:$J$33,3,TRUE),0))),0)</f>
        <v>8</v>
      </c>
      <c r="M88">
        <f ca="1">IFERROR(IF(G88=1,VLOOKUP(J88,[1]坦克升星消耗!$H$2:$J$7,3,TRUE),IF(G88=2,VLOOKUP(J88,[1]坦克升星消耗!$H$8:$J$15,3,TRUE),IF(G88=3,VLOOKUP(J88,[1]坦克升星消耗!$H$24:$J$33,3,TRUE),0))),0)</f>
        <v>8</v>
      </c>
      <c r="N88">
        <f ca="1">IFERROR(IF(E88=1,VLOOKUP(K88,[1]坦克升星消耗!$C$2:$J$7,7,TRUE),IF(E88=2,VLOOKUP(K88,[1]坦克升星消耗!$C$8:$J$15,7,TRUE),IF(E88=3,VLOOKUP(K88,[1]坦克升星消耗!$C$24:$J$33,7,TRUE),0))),0)</f>
        <v>268650</v>
      </c>
      <c r="O88">
        <f ca="1">IFERROR(IF(F88=1,VLOOKUP(L88,[1]坦克升星消耗!$C$2:$J$7,7,TRUE),IF(F88=2,VLOOKUP(L88,[1]坦克升星消耗!$C$8:$J$15,7,TRUE),IF(F88=3,VLOOKUP(L88,[1]坦克升星消耗!$C$24:$J$33,7,TRUE),0))),0)</f>
        <v>268650</v>
      </c>
      <c r="P88">
        <f ca="1">IFERROR(IF(G88=1,VLOOKUP(M88,[1]坦克升星消耗!$C$2:$J$7,7,TRUE),IF(G88=2,VLOOKUP(M88,[1]坦克升星消耗!$C$8:$J$15,7,TRUE),IF(G88=3,VLOOKUP(M88,[1]坦克升星消耗!$C$24:$J$33,7,TRUE),0))),0)</f>
        <v>268650</v>
      </c>
      <c r="Q88">
        <f t="shared" ca="1" si="5"/>
        <v>805950</v>
      </c>
      <c r="R88">
        <f ca="1">Q88/A88+AH88-军费投放计算!D88</f>
        <v>100546.79310344828</v>
      </c>
      <c r="S88">
        <f ca="1">ROUNDDOWN(MIN(T1部件投放计算!C88/3,18),0)</f>
        <v>18</v>
      </c>
      <c r="T88">
        <f t="shared" ca="1" si="6"/>
        <v>0</v>
      </c>
      <c r="U88">
        <f ca="1">MIN(ROUNDDOWN((T1部件投放计算!C88/3)/S88,0),3)</f>
        <v>3</v>
      </c>
      <c r="V88">
        <f ca="1">MIN(VLOOKUP((A88*通用估算系数!$B$17*3600)/S88,[1]坦克部件养成!$V$2:$Z$31,5,TRUE),15)</f>
        <v>15</v>
      </c>
      <c r="W88">
        <f ca="1">ROUNDDOWN(MIN(T2部件投放计算!C88/3,18),0)</f>
        <v>18</v>
      </c>
      <c r="X88">
        <f t="shared" ca="1" si="7"/>
        <v>0</v>
      </c>
      <c r="Y88">
        <f ca="1">MIN(ROUNDDOWN(IF(W88=0,0,((T2部件投放计算!C88+T1部件投放计算!C88/3)/2)/W88+1),0),4)</f>
        <v>4</v>
      </c>
      <c r="Z88">
        <f ca="1">MIN(IF(X88=0,0,VLOOKUP((A88*通用估算系数!$B$17*3600)/X88,[1]坦克部件养成!$V$2:$Z$31,5,TRUE)),20)</f>
        <v>0</v>
      </c>
      <c r="AA88">
        <f ca="1">ROUNDDOWN(MIN(T3部件投放计算!C88/3,18),0)</f>
        <v>18</v>
      </c>
      <c r="AB88">
        <f t="shared" ca="1" si="8"/>
        <v>18</v>
      </c>
      <c r="AC88">
        <f ca="1">MIN(ROUNDDOWN(IF(AA88=0,0,((T3部件投放计算!C88+T2部件投放计算!C88/3)/2)/AA88+2),0),5)</f>
        <v>5</v>
      </c>
      <c r="AD88">
        <f ca="1">MIN(IF(AA88=0,0,VLOOKUP((A88*通用估算系数!$B$17*3600)/AA88,[1]坦克部件养成!$V$2:$Z$31,5,TRUE)),30)</f>
        <v>30</v>
      </c>
      <c r="AE88">
        <f ca="1">VLOOKUP("1_"&amp;V88,[1]坦克部件养成!$I:$L,4,FALSE)*T88</f>
        <v>0</v>
      </c>
      <c r="AF88">
        <f ca="1">IFERROR(VLOOKUP("2_"&amp;Z88,[1]坦克部件养成!$I:$L,4,FALSE)*X88,0)</f>
        <v>0</v>
      </c>
      <c r="AG88">
        <f ca="1">IFERROR(VLOOKUP("3_"&amp;AD88,[1]坦克部件养成!$I:$L,4,FALSE)*AB88,0)</f>
        <v>8335620</v>
      </c>
      <c r="AH88">
        <f t="shared" ca="1" si="9"/>
        <v>95811</v>
      </c>
    </row>
    <row r="89" spans="1:34" x14ac:dyDescent="0.2">
      <c r="A89">
        <v>88</v>
      </c>
      <c r="B89">
        <f>IF(C89=-1,D89,VLOOKUP(C89,通用估算系数!$D:$E,2,FALSE))</f>
        <v>9</v>
      </c>
      <c r="C89">
        <f>IF(D89&gt;=10,MOD(A89,通用估算系数!$B$2),-1)</f>
        <v>4</v>
      </c>
      <c r="D89">
        <f>VLOOKUP(A89,[1]游戏时长规划!$H$17:$K$26,4,TRUE)</f>
        <v>10</v>
      </c>
      <c r="E89">
        <v>3</v>
      </c>
      <c r="F89">
        <v>3</v>
      </c>
      <c r="G89">
        <v>3</v>
      </c>
      <c r="H89">
        <f ca="1">INDIRECT("T"&amp;E89&amp;"碎片投放计算!C"&amp;ROW(E89))/VLOOKUP(E89,通用估算系数!$D$17:$E$20,2,FALSE)</f>
        <v>308.18233355909223</v>
      </c>
      <c r="I89">
        <f ca="1">INDIRECT("T"&amp;F89&amp;"碎片投放计算!C"&amp;ROW(F89))/VLOOKUP(F89,通用估算系数!$D$17:$E$20,2,FALSE)</f>
        <v>308.18233355909223</v>
      </c>
      <c r="J89">
        <f ca="1">INDIRECT("T"&amp;G89&amp;"碎片投放计算!C"&amp;ROW(G89))/VLOOKUP(G89,通用估算系数!$D$17:$E$20,2,FALSE)</f>
        <v>308.18233355909223</v>
      </c>
      <c r="K89">
        <f ca="1">IFERROR(IF(E89=1,VLOOKUP(H89,[1]坦克升星消耗!$H$2:$J$7,3,TRUE),IF(E89=2,VLOOKUP(H89,[1]坦克升星消耗!$H$8:$J$15,3,TRUE),IF(E89=3,VLOOKUP(H89,[1]坦克升星消耗!$H$24:$J$33,3,TRUE),0))),0)</f>
        <v>8</v>
      </c>
      <c r="L89">
        <f ca="1">IFERROR(IF(F89=1,VLOOKUP(I89,[1]坦克升星消耗!$H$2:$J$7,3,TRUE),IF(F89=2,VLOOKUP(I89,[1]坦克升星消耗!$H$8:$J$15,3,TRUE),IF(F89=3,VLOOKUP(I89,[1]坦克升星消耗!$H$24:$J$33,3,TRUE),0))),0)</f>
        <v>8</v>
      </c>
      <c r="M89">
        <f ca="1">IFERROR(IF(G89=1,VLOOKUP(J89,[1]坦克升星消耗!$H$2:$J$7,3,TRUE),IF(G89=2,VLOOKUP(J89,[1]坦克升星消耗!$H$8:$J$15,3,TRUE),IF(G89=3,VLOOKUP(J89,[1]坦克升星消耗!$H$24:$J$33,3,TRUE),0))),0)</f>
        <v>8</v>
      </c>
      <c r="N89">
        <f ca="1">IFERROR(IF(E89=1,VLOOKUP(K89,[1]坦克升星消耗!$C$2:$J$7,7,TRUE),IF(E89=2,VLOOKUP(K89,[1]坦克升星消耗!$C$8:$J$15,7,TRUE),IF(E89=3,VLOOKUP(K89,[1]坦克升星消耗!$C$24:$J$33,7,TRUE),0))),0)</f>
        <v>268650</v>
      </c>
      <c r="O89">
        <f ca="1">IFERROR(IF(F89=1,VLOOKUP(L89,[1]坦克升星消耗!$C$2:$J$7,7,TRUE),IF(F89=2,VLOOKUP(L89,[1]坦克升星消耗!$C$8:$J$15,7,TRUE),IF(F89=3,VLOOKUP(L89,[1]坦克升星消耗!$C$24:$J$33,7,TRUE),0))),0)</f>
        <v>268650</v>
      </c>
      <c r="P89">
        <f ca="1">IFERROR(IF(G89=1,VLOOKUP(M89,[1]坦克升星消耗!$C$2:$J$7,7,TRUE),IF(G89=2,VLOOKUP(M89,[1]坦克升星消耗!$C$8:$J$15,7,TRUE),IF(G89=3,VLOOKUP(M89,[1]坦克升星消耗!$C$24:$J$33,7,TRUE),0))),0)</f>
        <v>268650</v>
      </c>
      <c r="Q89">
        <f t="shared" ca="1" si="5"/>
        <v>805950</v>
      </c>
      <c r="R89">
        <f ca="1">Q89/A89+AH89-军费投放计算!D89</f>
        <v>99350.522727272735</v>
      </c>
      <c r="S89">
        <f ca="1">ROUNDDOWN(MIN(T1部件投放计算!C89/3,18),0)</f>
        <v>18</v>
      </c>
      <c r="T89">
        <f t="shared" ca="1" si="6"/>
        <v>0</v>
      </c>
      <c r="U89">
        <f ca="1">MIN(ROUNDDOWN((T1部件投放计算!C89/3)/S89,0),3)</f>
        <v>3</v>
      </c>
      <c r="V89">
        <f ca="1">MIN(VLOOKUP((A89*通用估算系数!$B$17*3600)/S89,[1]坦克部件养成!$V$2:$Z$31,5,TRUE),15)</f>
        <v>15</v>
      </c>
      <c r="W89">
        <f ca="1">ROUNDDOWN(MIN(T2部件投放计算!C89/3,18),0)</f>
        <v>18</v>
      </c>
      <c r="X89">
        <f t="shared" ca="1" si="7"/>
        <v>0</v>
      </c>
      <c r="Y89">
        <f ca="1">MIN(ROUNDDOWN(IF(W89=0,0,((T2部件投放计算!C89+T1部件投放计算!C89/3)/2)/W89+1),0),4)</f>
        <v>4</v>
      </c>
      <c r="Z89">
        <f ca="1">MIN(IF(X89=0,0,VLOOKUP((A89*通用估算系数!$B$17*3600)/X89,[1]坦克部件养成!$V$2:$Z$31,5,TRUE)),20)</f>
        <v>0</v>
      </c>
      <c r="AA89">
        <f ca="1">ROUNDDOWN(MIN(T3部件投放计算!C89/3,18),0)</f>
        <v>18</v>
      </c>
      <c r="AB89">
        <f t="shared" ca="1" si="8"/>
        <v>18</v>
      </c>
      <c r="AC89">
        <f ca="1">MIN(ROUNDDOWN(IF(AA89=0,0,((T3部件投放计算!C89+T2部件投放计算!C89/3)/2)/AA89+2),0),5)</f>
        <v>5</v>
      </c>
      <c r="AD89">
        <f ca="1">MIN(IF(AA89=0,0,VLOOKUP((A89*通用估算系数!$B$17*3600)/AA89,[1]坦克部件养成!$V$2:$Z$31,5,TRUE)),30)</f>
        <v>30</v>
      </c>
      <c r="AE89">
        <f ca="1">VLOOKUP("1_"&amp;V89,[1]坦克部件养成!$I:$L,4,FALSE)*T89</f>
        <v>0</v>
      </c>
      <c r="AF89">
        <f ca="1">IFERROR(VLOOKUP("2_"&amp;Z89,[1]坦克部件养成!$I:$L,4,FALSE)*X89,0)</f>
        <v>0</v>
      </c>
      <c r="AG89">
        <f ca="1">IFERROR(VLOOKUP("3_"&amp;AD89,[1]坦克部件养成!$I:$L,4,FALSE)*AB89,0)</f>
        <v>8335620</v>
      </c>
      <c r="AH89">
        <f t="shared" ca="1" si="9"/>
        <v>94722</v>
      </c>
    </row>
    <row r="90" spans="1:34" x14ac:dyDescent="0.2">
      <c r="A90">
        <v>89</v>
      </c>
      <c r="B90">
        <f>IF(C90=-1,D90,VLOOKUP(C90,通用估算系数!$D:$E,2,FALSE))</f>
        <v>9</v>
      </c>
      <c r="C90">
        <f>IF(D90&gt;=10,MOD(A90,通用估算系数!$B$2),-1)</f>
        <v>5</v>
      </c>
      <c r="D90">
        <f>VLOOKUP(A90,[1]游戏时长规划!$H$17:$K$26,4,TRUE)</f>
        <v>10</v>
      </c>
      <c r="E90">
        <v>3</v>
      </c>
      <c r="F90">
        <v>3</v>
      </c>
      <c r="G90">
        <v>3</v>
      </c>
      <c r="H90">
        <f ca="1">INDIRECT("T"&amp;E90&amp;"碎片投放计算!C"&amp;ROW(E90))/VLOOKUP(E90,通用估算系数!$D$17:$E$20,2,FALSE)</f>
        <v>312.57472643647804</v>
      </c>
      <c r="I90">
        <f ca="1">INDIRECT("T"&amp;F90&amp;"碎片投放计算!C"&amp;ROW(F90))/VLOOKUP(F90,通用估算系数!$D$17:$E$20,2,FALSE)</f>
        <v>312.57472643647804</v>
      </c>
      <c r="J90">
        <f ca="1">INDIRECT("T"&amp;G90&amp;"碎片投放计算!C"&amp;ROW(G90))/VLOOKUP(G90,通用估算系数!$D$17:$E$20,2,FALSE)</f>
        <v>312.57472643647804</v>
      </c>
      <c r="K90">
        <f ca="1">IFERROR(IF(E90=1,VLOOKUP(H90,[1]坦克升星消耗!$H$2:$J$7,3,TRUE),IF(E90=2,VLOOKUP(H90,[1]坦克升星消耗!$H$8:$J$15,3,TRUE),IF(E90=3,VLOOKUP(H90,[1]坦克升星消耗!$H$24:$J$33,3,TRUE),0))),0)</f>
        <v>8</v>
      </c>
      <c r="L90">
        <f ca="1">IFERROR(IF(F90=1,VLOOKUP(I90,[1]坦克升星消耗!$H$2:$J$7,3,TRUE),IF(F90=2,VLOOKUP(I90,[1]坦克升星消耗!$H$8:$J$15,3,TRUE),IF(F90=3,VLOOKUP(I90,[1]坦克升星消耗!$H$24:$J$33,3,TRUE),0))),0)</f>
        <v>8</v>
      </c>
      <c r="M90">
        <f ca="1">IFERROR(IF(G90=1,VLOOKUP(J90,[1]坦克升星消耗!$H$2:$J$7,3,TRUE),IF(G90=2,VLOOKUP(J90,[1]坦克升星消耗!$H$8:$J$15,3,TRUE),IF(G90=3,VLOOKUP(J90,[1]坦克升星消耗!$H$24:$J$33,3,TRUE),0))),0)</f>
        <v>8</v>
      </c>
      <c r="N90">
        <f ca="1">IFERROR(IF(E90=1,VLOOKUP(K90,[1]坦克升星消耗!$C$2:$J$7,7,TRUE),IF(E90=2,VLOOKUP(K90,[1]坦克升星消耗!$C$8:$J$15,7,TRUE),IF(E90=3,VLOOKUP(K90,[1]坦克升星消耗!$C$24:$J$33,7,TRUE),0))),0)</f>
        <v>268650</v>
      </c>
      <c r="O90">
        <f ca="1">IFERROR(IF(F90=1,VLOOKUP(L90,[1]坦克升星消耗!$C$2:$J$7,7,TRUE),IF(F90=2,VLOOKUP(L90,[1]坦克升星消耗!$C$8:$J$15,7,TRUE),IF(F90=3,VLOOKUP(L90,[1]坦克升星消耗!$C$24:$J$33,7,TRUE),0))),0)</f>
        <v>268650</v>
      </c>
      <c r="P90">
        <f ca="1">IFERROR(IF(G90=1,VLOOKUP(M90,[1]坦克升星消耗!$C$2:$J$7,7,TRUE),IF(G90=2,VLOOKUP(M90,[1]坦克升星消耗!$C$8:$J$15,7,TRUE),IF(G90=3,VLOOKUP(M90,[1]坦克升星消耗!$C$24:$J$33,7,TRUE),0))),0)</f>
        <v>268650</v>
      </c>
      <c r="Q90">
        <f t="shared" ca="1" si="5"/>
        <v>805950</v>
      </c>
      <c r="R90">
        <f ca="1">Q90/A90+AH90-军费投放计算!D90</f>
        <v>98160.617977528091</v>
      </c>
      <c r="S90">
        <f ca="1">ROUNDDOWN(MIN(T1部件投放计算!C90/3,18),0)</f>
        <v>18</v>
      </c>
      <c r="T90">
        <f t="shared" ca="1" si="6"/>
        <v>0</v>
      </c>
      <c r="U90">
        <f ca="1">MIN(ROUNDDOWN((T1部件投放计算!C90/3)/S90,0),3)</f>
        <v>3</v>
      </c>
      <c r="V90">
        <f ca="1">MIN(VLOOKUP((A90*通用估算系数!$B$17*3600)/S90,[1]坦克部件养成!$V$2:$Z$31,5,TRUE),15)</f>
        <v>15</v>
      </c>
      <c r="W90">
        <f ca="1">ROUNDDOWN(MIN(T2部件投放计算!C90/3,18),0)</f>
        <v>18</v>
      </c>
      <c r="X90">
        <f t="shared" ca="1" si="7"/>
        <v>0</v>
      </c>
      <c r="Y90">
        <f ca="1">MIN(ROUNDDOWN(IF(W90=0,0,((T2部件投放计算!C90+T1部件投放计算!C90/3)/2)/W90+1),0),4)</f>
        <v>4</v>
      </c>
      <c r="Z90">
        <f ca="1">MIN(IF(X90=0,0,VLOOKUP((A90*通用估算系数!$B$17*3600)/X90,[1]坦克部件养成!$V$2:$Z$31,5,TRUE)),20)</f>
        <v>0</v>
      </c>
      <c r="AA90">
        <f ca="1">ROUNDDOWN(MIN(T3部件投放计算!C90/3,18),0)</f>
        <v>18</v>
      </c>
      <c r="AB90">
        <f t="shared" ca="1" si="8"/>
        <v>18</v>
      </c>
      <c r="AC90">
        <f ca="1">MIN(ROUNDDOWN(IF(AA90=0,0,((T3部件投放计算!C90+T2部件投放计算!C90/3)/2)/AA90+2),0),5)</f>
        <v>5</v>
      </c>
      <c r="AD90">
        <f ca="1">MIN(IF(AA90=0,0,VLOOKUP((A90*通用估算系数!$B$17*3600)/AA90,[1]坦克部件养成!$V$2:$Z$31,5,TRUE)),30)</f>
        <v>30</v>
      </c>
      <c r="AE90">
        <f ca="1">VLOOKUP("1_"&amp;V90,[1]坦克部件养成!$I:$L,4,FALSE)*T90</f>
        <v>0</v>
      </c>
      <c r="AF90">
        <f ca="1">IFERROR(VLOOKUP("2_"&amp;Z90,[1]坦克部件养成!$I:$L,4,FALSE)*X90,0)</f>
        <v>0</v>
      </c>
      <c r="AG90">
        <f ca="1">IFERROR(VLOOKUP("3_"&amp;AD90,[1]坦克部件养成!$I:$L,4,FALSE)*AB90,0)</f>
        <v>8335620</v>
      </c>
      <c r="AH90">
        <f t="shared" ca="1" si="9"/>
        <v>93658</v>
      </c>
    </row>
    <row r="91" spans="1:34" x14ac:dyDescent="0.2">
      <c r="A91">
        <v>90</v>
      </c>
      <c r="B91">
        <f>IF(C91=-1,D91,VLOOKUP(C91,通用估算系数!$D:$E,2,FALSE))</f>
        <v>10</v>
      </c>
      <c r="C91">
        <f>IF(D91&gt;=10,MOD(A91,通用估算系数!$B$2),-1)</f>
        <v>6</v>
      </c>
      <c r="D91">
        <f>VLOOKUP(A91,[1]游戏时长规划!$H$17:$K$26,4,TRUE)</f>
        <v>10</v>
      </c>
      <c r="E91">
        <v>3</v>
      </c>
      <c r="F91">
        <v>3</v>
      </c>
      <c r="G91">
        <v>3</v>
      </c>
      <c r="H91">
        <f ca="1">INDIRECT("T"&amp;E91&amp;"碎片投放计算!C"&amp;ROW(E91))/VLOOKUP(E91,通用估算系数!$D$17:$E$20,2,FALSE)</f>
        <v>319.04925083242136</v>
      </c>
      <c r="I91">
        <f ca="1">INDIRECT("T"&amp;F91&amp;"碎片投放计算!C"&amp;ROW(F91))/VLOOKUP(F91,通用估算系数!$D$17:$E$20,2,FALSE)</f>
        <v>319.04925083242136</v>
      </c>
      <c r="J91">
        <f ca="1">INDIRECT("T"&amp;G91&amp;"碎片投放计算!C"&amp;ROW(G91))/VLOOKUP(G91,通用估算系数!$D$17:$E$20,2,FALSE)</f>
        <v>319.04925083242136</v>
      </c>
      <c r="K91">
        <f ca="1">IFERROR(IF(E91=1,VLOOKUP(H91,[1]坦克升星消耗!$H$2:$J$7,3,TRUE),IF(E91=2,VLOOKUP(H91,[1]坦克升星消耗!$H$8:$J$15,3,TRUE),IF(E91=3,VLOOKUP(H91,[1]坦克升星消耗!$H$24:$J$33,3,TRUE),0))),0)</f>
        <v>8</v>
      </c>
      <c r="L91">
        <f ca="1">IFERROR(IF(F91=1,VLOOKUP(I91,[1]坦克升星消耗!$H$2:$J$7,3,TRUE),IF(F91=2,VLOOKUP(I91,[1]坦克升星消耗!$H$8:$J$15,3,TRUE),IF(F91=3,VLOOKUP(I91,[1]坦克升星消耗!$H$24:$J$33,3,TRUE),0))),0)</f>
        <v>8</v>
      </c>
      <c r="M91">
        <f ca="1">IFERROR(IF(G91=1,VLOOKUP(J91,[1]坦克升星消耗!$H$2:$J$7,3,TRUE),IF(G91=2,VLOOKUP(J91,[1]坦克升星消耗!$H$8:$J$15,3,TRUE),IF(G91=3,VLOOKUP(J91,[1]坦克升星消耗!$H$24:$J$33,3,TRUE),0))),0)</f>
        <v>8</v>
      </c>
      <c r="N91">
        <f ca="1">IFERROR(IF(E91=1,VLOOKUP(K91,[1]坦克升星消耗!$C$2:$J$7,7,TRUE),IF(E91=2,VLOOKUP(K91,[1]坦克升星消耗!$C$8:$J$15,7,TRUE),IF(E91=3,VLOOKUP(K91,[1]坦克升星消耗!$C$24:$J$33,7,TRUE),0))),0)</f>
        <v>268650</v>
      </c>
      <c r="O91">
        <f ca="1">IFERROR(IF(F91=1,VLOOKUP(L91,[1]坦克升星消耗!$C$2:$J$7,7,TRUE),IF(F91=2,VLOOKUP(L91,[1]坦克升星消耗!$C$8:$J$15,7,TRUE),IF(F91=3,VLOOKUP(L91,[1]坦克升星消耗!$C$24:$J$33,7,TRUE),0))),0)</f>
        <v>268650</v>
      </c>
      <c r="P91">
        <f ca="1">IFERROR(IF(G91=1,VLOOKUP(M91,[1]坦克升星消耗!$C$2:$J$7,7,TRUE),IF(G91=2,VLOOKUP(M91,[1]坦克升星消耗!$C$8:$J$15,7,TRUE),IF(G91=3,VLOOKUP(M91,[1]坦克升星消耗!$C$24:$J$33,7,TRUE),0))),0)</f>
        <v>268650</v>
      </c>
      <c r="Q91">
        <f t="shared" ca="1" si="5"/>
        <v>805950</v>
      </c>
      <c r="R91">
        <f ca="1">Q91/A91+AH91-军费投放计算!D91</f>
        <v>96795</v>
      </c>
      <c r="S91">
        <f ca="1">ROUNDDOWN(MIN(T1部件投放计算!C91/3,18),0)</f>
        <v>18</v>
      </c>
      <c r="T91">
        <f t="shared" ca="1" si="6"/>
        <v>0</v>
      </c>
      <c r="U91">
        <f ca="1">MIN(ROUNDDOWN((T1部件投放计算!C91/3)/S91,0),3)</f>
        <v>3</v>
      </c>
      <c r="V91">
        <f ca="1">MIN(VLOOKUP((A91*通用估算系数!$B$17*3600)/S91,[1]坦克部件养成!$V$2:$Z$31,5,TRUE),15)</f>
        <v>15</v>
      </c>
      <c r="W91">
        <f ca="1">ROUNDDOWN(MIN(T2部件投放计算!C91/3,18),0)</f>
        <v>18</v>
      </c>
      <c r="X91">
        <f t="shared" ca="1" si="7"/>
        <v>0</v>
      </c>
      <c r="Y91">
        <f ca="1">MIN(ROUNDDOWN(IF(W91=0,0,((T2部件投放计算!C91+T1部件投放计算!C91/3)/2)/W91+1),0),4)</f>
        <v>4</v>
      </c>
      <c r="Z91">
        <f ca="1">MIN(IF(X91=0,0,VLOOKUP((A91*通用估算系数!$B$17*3600)/X91,[1]坦克部件养成!$V$2:$Z$31,5,TRUE)),20)</f>
        <v>0</v>
      </c>
      <c r="AA91">
        <f ca="1">ROUNDDOWN(MIN(T3部件投放计算!C91/3,18),0)</f>
        <v>18</v>
      </c>
      <c r="AB91">
        <f t="shared" ca="1" si="8"/>
        <v>18</v>
      </c>
      <c r="AC91">
        <f ca="1">MIN(ROUNDDOWN(IF(AA91=0,0,((T3部件投放计算!C91+T2部件投放计算!C91/3)/2)/AA91+2),0),5)</f>
        <v>5</v>
      </c>
      <c r="AD91">
        <f ca="1">MIN(IF(AA91=0,0,VLOOKUP((A91*通用估算系数!$B$17*3600)/AA91,[1]坦克部件养成!$V$2:$Z$31,5,TRUE)),30)</f>
        <v>30</v>
      </c>
      <c r="AE91">
        <f ca="1">VLOOKUP("1_"&amp;V91,[1]坦克部件养成!$I:$L,4,FALSE)*T91</f>
        <v>0</v>
      </c>
      <c r="AF91">
        <f ca="1">IFERROR(VLOOKUP("2_"&amp;Z91,[1]坦克部件养成!$I:$L,4,FALSE)*X91,0)</f>
        <v>0</v>
      </c>
      <c r="AG91">
        <f ca="1">IFERROR(VLOOKUP("3_"&amp;AD91,[1]坦克部件养成!$I:$L,4,FALSE)*AB91,0)</f>
        <v>8335620</v>
      </c>
      <c r="AH91">
        <f t="shared" ca="1" si="9"/>
        <v>92618</v>
      </c>
    </row>
    <row r="92" spans="1:34" x14ac:dyDescent="0.2">
      <c r="A92">
        <v>91</v>
      </c>
      <c r="B92">
        <f>IF(C92=-1,D92,VLOOKUP(C92,通用估算系数!$D:$E,2,FALSE))</f>
        <v>10</v>
      </c>
      <c r="C92">
        <f>IF(D92&gt;=10,MOD(A92,通用估算系数!$B$2),-1)</f>
        <v>7</v>
      </c>
      <c r="D92">
        <f>VLOOKUP(A92,[1]游戏时长规划!$H$17:$K$26,4,TRUE)</f>
        <v>10</v>
      </c>
      <c r="E92">
        <v>3</v>
      </c>
      <c r="F92">
        <v>3</v>
      </c>
      <c r="G92">
        <v>3</v>
      </c>
      <c r="H92">
        <f ca="1">INDIRECT("T"&amp;E92&amp;"碎片投放计算!C"&amp;ROW(E92))/VLOOKUP(E92,通用估算系数!$D$17:$E$20,2,FALSE)</f>
        <v>323.46860744394547</v>
      </c>
      <c r="I92">
        <f ca="1">INDIRECT("T"&amp;F92&amp;"碎片投放计算!C"&amp;ROW(F92))/VLOOKUP(F92,通用估算系数!$D$17:$E$20,2,FALSE)</f>
        <v>323.46860744394547</v>
      </c>
      <c r="J92">
        <f ca="1">INDIRECT("T"&amp;G92&amp;"碎片投放计算!C"&amp;ROW(G92))/VLOOKUP(G92,通用估算系数!$D$17:$E$20,2,FALSE)</f>
        <v>323.46860744394547</v>
      </c>
      <c r="K92">
        <f ca="1">IFERROR(IF(E92=1,VLOOKUP(H92,[1]坦克升星消耗!$H$2:$J$7,3,TRUE),IF(E92=2,VLOOKUP(H92,[1]坦克升星消耗!$H$8:$J$15,3,TRUE),IF(E92=3,VLOOKUP(H92,[1]坦克升星消耗!$H$24:$J$33,3,TRUE),0))),0)</f>
        <v>8</v>
      </c>
      <c r="L92">
        <f ca="1">IFERROR(IF(F92=1,VLOOKUP(I92,[1]坦克升星消耗!$H$2:$J$7,3,TRUE),IF(F92=2,VLOOKUP(I92,[1]坦克升星消耗!$H$8:$J$15,3,TRUE),IF(F92=3,VLOOKUP(I92,[1]坦克升星消耗!$H$24:$J$33,3,TRUE),0))),0)</f>
        <v>8</v>
      </c>
      <c r="M92">
        <f ca="1">IFERROR(IF(G92=1,VLOOKUP(J92,[1]坦克升星消耗!$H$2:$J$7,3,TRUE),IF(G92=2,VLOOKUP(J92,[1]坦克升星消耗!$H$8:$J$15,3,TRUE),IF(G92=3,VLOOKUP(J92,[1]坦克升星消耗!$H$24:$J$33,3,TRUE),0))),0)</f>
        <v>8</v>
      </c>
      <c r="N92">
        <f ca="1">IFERROR(IF(E92=1,VLOOKUP(K92,[1]坦克升星消耗!$C$2:$J$7,7,TRUE),IF(E92=2,VLOOKUP(K92,[1]坦克升星消耗!$C$8:$J$15,7,TRUE),IF(E92=3,VLOOKUP(K92,[1]坦克升星消耗!$C$24:$J$33,7,TRUE),0))),0)</f>
        <v>268650</v>
      </c>
      <c r="O92">
        <f ca="1">IFERROR(IF(F92=1,VLOOKUP(L92,[1]坦克升星消耗!$C$2:$J$7,7,TRUE),IF(F92=2,VLOOKUP(L92,[1]坦克升星消耗!$C$8:$J$15,7,TRUE),IF(F92=3,VLOOKUP(L92,[1]坦克升星消耗!$C$24:$J$33,7,TRUE),0))),0)</f>
        <v>268650</v>
      </c>
      <c r="P92">
        <f ca="1">IFERROR(IF(G92=1,VLOOKUP(M92,[1]坦克升星消耗!$C$2:$J$7,7,TRUE),IF(G92=2,VLOOKUP(M92,[1]坦克升星消耗!$C$8:$J$15,7,TRUE),IF(G92=3,VLOOKUP(M92,[1]坦克升星消耗!$C$24:$J$33,7,TRUE),0))),0)</f>
        <v>268650</v>
      </c>
      <c r="Q92">
        <f t="shared" ca="1" si="5"/>
        <v>805950</v>
      </c>
      <c r="R92">
        <f ca="1">Q92/A92+AH92-军费投放计算!D92</f>
        <v>95676.593406593413</v>
      </c>
      <c r="S92">
        <f ca="1">ROUNDDOWN(MIN(T1部件投放计算!C92/3,18),0)</f>
        <v>18</v>
      </c>
      <c r="T92">
        <f t="shared" ca="1" si="6"/>
        <v>0</v>
      </c>
      <c r="U92">
        <f ca="1">MIN(ROUNDDOWN((T1部件投放计算!C92/3)/S92,0),3)</f>
        <v>3</v>
      </c>
      <c r="V92">
        <f ca="1">MIN(VLOOKUP((A92*通用估算系数!$B$17*3600)/S92,[1]坦克部件养成!$V$2:$Z$31,5,TRUE),15)</f>
        <v>15</v>
      </c>
      <c r="W92">
        <f ca="1">ROUNDDOWN(MIN(T2部件投放计算!C92/3,18),0)</f>
        <v>18</v>
      </c>
      <c r="X92">
        <f t="shared" ca="1" si="7"/>
        <v>0</v>
      </c>
      <c r="Y92">
        <f ca="1">MIN(ROUNDDOWN(IF(W92=0,0,((T2部件投放计算!C92+T1部件投放计算!C92/3)/2)/W92+1),0),4)</f>
        <v>4</v>
      </c>
      <c r="Z92">
        <f ca="1">MIN(IF(X92=0,0,VLOOKUP((A92*通用估算系数!$B$17*3600)/X92,[1]坦克部件养成!$V$2:$Z$31,5,TRUE)),20)</f>
        <v>0</v>
      </c>
      <c r="AA92">
        <f ca="1">ROUNDDOWN(MIN(T3部件投放计算!C92/3,18),0)</f>
        <v>18</v>
      </c>
      <c r="AB92">
        <f t="shared" ca="1" si="8"/>
        <v>18</v>
      </c>
      <c r="AC92">
        <f ca="1">MIN(ROUNDDOWN(IF(AA92=0,0,((T3部件投放计算!C92+T2部件投放计算!C92/3)/2)/AA92+2),0),5)</f>
        <v>5</v>
      </c>
      <c r="AD92">
        <f ca="1">MIN(IF(AA92=0,0,VLOOKUP((A92*通用估算系数!$B$17*3600)/AA92,[1]坦克部件养成!$V$2:$Z$31,5,TRUE)),30)</f>
        <v>30</v>
      </c>
      <c r="AE92">
        <f ca="1">VLOOKUP("1_"&amp;V92,[1]坦克部件养成!$I:$L,4,FALSE)*T92</f>
        <v>0</v>
      </c>
      <c r="AF92">
        <f ca="1">IFERROR(VLOOKUP("2_"&amp;Z92,[1]坦克部件养成!$I:$L,4,FALSE)*X92,0)</f>
        <v>0</v>
      </c>
      <c r="AG92">
        <f ca="1">IFERROR(VLOOKUP("3_"&amp;AD92,[1]坦克部件养成!$I:$L,4,FALSE)*AB92,0)</f>
        <v>8335620</v>
      </c>
      <c r="AH92">
        <f t="shared" ca="1" si="9"/>
        <v>91600</v>
      </c>
    </row>
    <row r="93" spans="1:34" x14ac:dyDescent="0.2">
      <c r="A93">
        <v>92</v>
      </c>
      <c r="B93">
        <f>IF(C93=-1,D93,VLOOKUP(C93,通用估算系数!$D:$E,2,FALSE))</f>
        <v>10</v>
      </c>
      <c r="C93">
        <f>IF(D93&gt;=10,MOD(A93,通用估算系数!$B$2),-1)</f>
        <v>8</v>
      </c>
      <c r="D93">
        <f>VLOOKUP(A93,[1]游戏时长规划!$H$17:$K$26,4,TRUE)</f>
        <v>10</v>
      </c>
      <c r="E93">
        <v>3</v>
      </c>
      <c r="F93">
        <v>3</v>
      </c>
      <c r="G93">
        <v>3</v>
      </c>
      <c r="H93">
        <f ca="1">INDIRECT("T"&amp;E93&amp;"碎片投放计算!C"&amp;ROW(E93))/VLOOKUP(E93,通用估算系数!$D$17:$E$20,2,FALSE)</f>
        <v>327.89357513735627</v>
      </c>
      <c r="I93">
        <f ca="1">INDIRECT("T"&amp;F93&amp;"碎片投放计算!C"&amp;ROW(F93))/VLOOKUP(F93,通用估算系数!$D$17:$E$20,2,FALSE)</f>
        <v>327.89357513735627</v>
      </c>
      <c r="J93">
        <f ca="1">INDIRECT("T"&amp;G93&amp;"碎片投放计算!C"&amp;ROW(G93))/VLOOKUP(G93,通用估算系数!$D$17:$E$20,2,FALSE)</f>
        <v>327.89357513735627</v>
      </c>
      <c r="K93">
        <f ca="1">IFERROR(IF(E93=1,VLOOKUP(H93,[1]坦克升星消耗!$H$2:$J$7,3,TRUE),IF(E93=2,VLOOKUP(H93,[1]坦克升星消耗!$H$8:$J$15,3,TRUE),IF(E93=3,VLOOKUP(H93,[1]坦克升星消耗!$H$24:$J$33,3,TRUE),0))),0)</f>
        <v>8</v>
      </c>
      <c r="L93">
        <f ca="1">IFERROR(IF(F93=1,VLOOKUP(I93,[1]坦克升星消耗!$H$2:$J$7,3,TRUE),IF(F93=2,VLOOKUP(I93,[1]坦克升星消耗!$H$8:$J$15,3,TRUE),IF(F93=3,VLOOKUP(I93,[1]坦克升星消耗!$H$24:$J$33,3,TRUE),0))),0)</f>
        <v>8</v>
      </c>
      <c r="M93">
        <f ca="1">IFERROR(IF(G93=1,VLOOKUP(J93,[1]坦克升星消耗!$H$2:$J$7,3,TRUE),IF(G93=2,VLOOKUP(J93,[1]坦克升星消耗!$H$8:$J$15,3,TRUE),IF(G93=3,VLOOKUP(J93,[1]坦克升星消耗!$H$24:$J$33,3,TRUE),0))),0)</f>
        <v>8</v>
      </c>
      <c r="N93">
        <f ca="1">IFERROR(IF(E93=1,VLOOKUP(K93,[1]坦克升星消耗!$C$2:$J$7,7,TRUE),IF(E93=2,VLOOKUP(K93,[1]坦克升星消耗!$C$8:$J$15,7,TRUE),IF(E93=3,VLOOKUP(K93,[1]坦克升星消耗!$C$24:$J$33,7,TRUE),0))),0)</f>
        <v>268650</v>
      </c>
      <c r="O93">
        <f ca="1">IFERROR(IF(F93=1,VLOOKUP(L93,[1]坦克升星消耗!$C$2:$J$7,7,TRUE),IF(F93=2,VLOOKUP(L93,[1]坦克升星消耗!$C$8:$J$15,7,TRUE),IF(F93=3,VLOOKUP(L93,[1]坦克升星消耗!$C$24:$J$33,7,TRUE),0))),0)</f>
        <v>268650</v>
      </c>
      <c r="P93">
        <f ca="1">IFERROR(IF(G93=1,VLOOKUP(M93,[1]坦克升星消耗!$C$2:$J$7,7,TRUE),IF(G93=2,VLOOKUP(M93,[1]坦克升星消耗!$C$8:$J$15,7,TRUE),IF(G93=3,VLOOKUP(M93,[1]坦克升星消耗!$C$24:$J$33,7,TRUE),0))),0)</f>
        <v>268650</v>
      </c>
      <c r="Q93">
        <f t="shared" ca="1" si="5"/>
        <v>805950</v>
      </c>
      <c r="R93">
        <f ca="1">Q93/A93+AH93-军费投放计算!D93</f>
        <v>94582.326086956527</v>
      </c>
      <c r="S93">
        <f ca="1">ROUNDDOWN(MIN(T1部件投放计算!C93/3,18),0)</f>
        <v>18</v>
      </c>
      <c r="T93">
        <f t="shared" ca="1" si="6"/>
        <v>0</v>
      </c>
      <c r="U93">
        <f ca="1">MIN(ROUNDDOWN((T1部件投放计算!C93/3)/S93,0),3)</f>
        <v>3</v>
      </c>
      <c r="V93">
        <f ca="1">MIN(VLOOKUP((A93*通用估算系数!$B$17*3600)/S93,[1]坦克部件养成!$V$2:$Z$31,5,TRUE),15)</f>
        <v>15</v>
      </c>
      <c r="W93">
        <f ca="1">ROUNDDOWN(MIN(T2部件投放计算!C93/3,18),0)</f>
        <v>18</v>
      </c>
      <c r="X93">
        <f t="shared" ca="1" si="7"/>
        <v>0</v>
      </c>
      <c r="Y93">
        <f ca="1">MIN(ROUNDDOWN(IF(W93=0,0,((T2部件投放计算!C93+T1部件投放计算!C93/3)/2)/W93+1),0),4)</f>
        <v>4</v>
      </c>
      <c r="Z93">
        <f ca="1">MIN(IF(X93=0,0,VLOOKUP((A93*通用估算系数!$B$17*3600)/X93,[1]坦克部件养成!$V$2:$Z$31,5,TRUE)),20)</f>
        <v>0</v>
      </c>
      <c r="AA93">
        <f ca="1">ROUNDDOWN(MIN(T3部件投放计算!C93/3,18),0)</f>
        <v>18</v>
      </c>
      <c r="AB93">
        <f t="shared" ca="1" si="8"/>
        <v>18</v>
      </c>
      <c r="AC93">
        <f ca="1">MIN(ROUNDDOWN(IF(AA93=0,0,((T3部件投放计算!C93+T2部件投放计算!C93/3)/2)/AA93+2),0),5)</f>
        <v>5</v>
      </c>
      <c r="AD93">
        <f ca="1">MIN(IF(AA93=0,0,VLOOKUP((A93*通用估算系数!$B$17*3600)/AA93,[1]坦克部件养成!$V$2:$Z$31,5,TRUE)),30)</f>
        <v>30</v>
      </c>
      <c r="AE93">
        <f ca="1">VLOOKUP("1_"&amp;V93,[1]坦克部件养成!$I:$L,4,FALSE)*T93</f>
        <v>0</v>
      </c>
      <c r="AF93">
        <f ca="1">IFERROR(VLOOKUP("2_"&amp;Z93,[1]坦克部件养成!$I:$L,4,FALSE)*X93,0)</f>
        <v>0</v>
      </c>
      <c r="AG93">
        <f ca="1">IFERROR(VLOOKUP("3_"&amp;AD93,[1]坦克部件养成!$I:$L,4,FALSE)*AB93,0)</f>
        <v>8335620</v>
      </c>
      <c r="AH93">
        <f t="shared" ca="1" si="9"/>
        <v>90604</v>
      </c>
    </row>
    <row r="94" spans="1:34" x14ac:dyDescent="0.2">
      <c r="A94">
        <v>93</v>
      </c>
      <c r="B94">
        <f>IF(C94=-1,D94,VLOOKUP(C94,通用估算系数!$D:$E,2,FALSE))</f>
        <v>10</v>
      </c>
      <c r="C94">
        <f>IF(D94&gt;=10,MOD(A94,通用估算系数!$B$2),-1)</f>
        <v>9</v>
      </c>
      <c r="D94">
        <f>VLOOKUP(A94,[1]游戏时长规划!$H$17:$K$26,4,TRUE)</f>
        <v>10</v>
      </c>
      <c r="E94">
        <v>3</v>
      </c>
      <c r="F94">
        <v>3</v>
      </c>
      <c r="G94">
        <v>3</v>
      </c>
      <c r="H94">
        <f ca="1">INDIRECT("T"&amp;E94&amp;"碎片投放计算!C"&amp;ROW(E94))/VLOOKUP(E94,通用估算系数!$D$17:$E$20,2,FALSE)</f>
        <v>332.43637555038833</v>
      </c>
      <c r="I94">
        <f ca="1">INDIRECT("T"&amp;F94&amp;"碎片投放计算!C"&amp;ROW(F94))/VLOOKUP(F94,通用估算系数!$D$17:$E$20,2,FALSE)</f>
        <v>332.43637555038833</v>
      </c>
      <c r="J94">
        <f ca="1">INDIRECT("T"&amp;G94&amp;"碎片投放计算!C"&amp;ROW(G94))/VLOOKUP(G94,通用估算系数!$D$17:$E$20,2,FALSE)</f>
        <v>332.43637555038833</v>
      </c>
      <c r="K94">
        <f ca="1">IFERROR(IF(E94=1,VLOOKUP(H94,[1]坦克升星消耗!$H$2:$J$7,3,TRUE),IF(E94=2,VLOOKUP(H94,[1]坦克升星消耗!$H$8:$J$15,3,TRUE),IF(E94=3,VLOOKUP(H94,[1]坦克升星消耗!$H$24:$J$33,3,TRUE),0))),0)</f>
        <v>8</v>
      </c>
      <c r="L94">
        <f ca="1">IFERROR(IF(F94=1,VLOOKUP(I94,[1]坦克升星消耗!$H$2:$J$7,3,TRUE),IF(F94=2,VLOOKUP(I94,[1]坦克升星消耗!$H$8:$J$15,3,TRUE),IF(F94=3,VLOOKUP(I94,[1]坦克升星消耗!$H$24:$J$33,3,TRUE),0))),0)</f>
        <v>8</v>
      </c>
      <c r="M94">
        <f ca="1">IFERROR(IF(G94=1,VLOOKUP(J94,[1]坦克升星消耗!$H$2:$J$7,3,TRUE),IF(G94=2,VLOOKUP(J94,[1]坦克升星消耗!$H$8:$J$15,3,TRUE),IF(G94=3,VLOOKUP(J94,[1]坦克升星消耗!$H$24:$J$33,3,TRUE),0))),0)</f>
        <v>8</v>
      </c>
      <c r="N94">
        <f ca="1">IFERROR(IF(E94=1,VLOOKUP(K94,[1]坦克升星消耗!$C$2:$J$7,7,TRUE),IF(E94=2,VLOOKUP(K94,[1]坦克升星消耗!$C$8:$J$15,7,TRUE),IF(E94=3,VLOOKUP(K94,[1]坦克升星消耗!$C$24:$J$33,7,TRUE),0))),0)</f>
        <v>268650</v>
      </c>
      <c r="O94">
        <f ca="1">IFERROR(IF(F94=1,VLOOKUP(L94,[1]坦克升星消耗!$C$2:$J$7,7,TRUE),IF(F94=2,VLOOKUP(L94,[1]坦克升星消耗!$C$8:$J$15,7,TRUE),IF(F94=3,VLOOKUP(L94,[1]坦克升星消耗!$C$24:$J$33,7,TRUE),0))),0)</f>
        <v>268650</v>
      </c>
      <c r="P94">
        <f ca="1">IFERROR(IF(G94=1,VLOOKUP(M94,[1]坦克升星消耗!$C$2:$J$7,7,TRUE),IF(G94=2,VLOOKUP(M94,[1]坦克升星消耗!$C$8:$J$15,7,TRUE),IF(G94=3,VLOOKUP(M94,[1]坦克升星消耗!$C$24:$J$33,7,TRUE),0))),0)</f>
        <v>268650</v>
      </c>
      <c r="Q94">
        <f t="shared" ca="1" si="5"/>
        <v>805950</v>
      </c>
      <c r="R94">
        <f ca="1">Q94/A94+AH94-军费投放计算!D94</f>
        <v>93470.129032258061</v>
      </c>
      <c r="S94">
        <f ca="1">ROUNDDOWN(MIN(T1部件投放计算!C94/3,18),0)</f>
        <v>18</v>
      </c>
      <c r="T94">
        <f t="shared" ca="1" si="6"/>
        <v>0</v>
      </c>
      <c r="U94">
        <f ca="1">MIN(ROUNDDOWN((T1部件投放计算!C94/3)/S94,0),3)</f>
        <v>3</v>
      </c>
      <c r="V94">
        <f ca="1">MIN(VLOOKUP((A94*通用估算系数!$B$17*3600)/S94,[1]坦克部件养成!$V$2:$Z$31,5,TRUE),15)</f>
        <v>15</v>
      </c>
      <c r="W94">
        <f ca="1">ROUNDDOWN(MIN(T2部件投放计算!C94/3,18),0)</f>
        <v>18</v>
      </c>
      <c r="X94">
        <f t="shared" ca="1" si="7"/>
        <v>0</v>
      </c>
      <c r="Y94">
        <f ca="1">MIN(ROUNDDOWN(IF(W94=0,0,((T2部件投放计算!C94+T1部件投放计算!C94/3)/2)/W94+1),0),4)</f>
        <v>4</v>
      </c>
      <c r="Z94">
        <f ca="1">MIN(IF(X94=0,0,VLOOKUP((A94*通用估算系数!$B$17*3600)/X94,[1]坦克部件养成!$V$2:$Z$31,5,TRUE)),20)</f>
        <v>0</v>
      </c>
      <c r="AA94">
        <f ca="1">ROUNDDOWN(MIN(T3部件投放计算!C94/3,18),0)</f>
        <v>18</v>
      </c>
      <c r="AB94">
        <f t="shared" ca="1" si="8"/>
        <v>18</v>
      </c>
      <c r="AC94">
        <f ca="1">MIN(ROUNDDOWN(IF(AA94=0,0,((T3部件投放计算!C94+T2部件投放计算!C94/3)/2)/AA94+2),0),5)</f>
        <v>5</v>
      </c>
      <c r="AD94">
        <f ca="1">MIN(IF(AA94=0,0,VLOOKUP((A94*通用估算系数!$B$17*3600)/AA94,[1]坦克部件养成!$V$2:$Z$31,5,TRUE)),30)</f>
        <v>30</v>
      </c>
      <c r="AE94">
        <f ca="1">VLOOKUP("1_"&amp;V94,[1]坦克部件养成!$I:$L,4,FALSE)*T94</f>
        <v>0</v>
      </c>
      <c r="AF94">
        <f ca="1">IFERROR(VLOOKUP("2_"&amp;Z94,[1]坦克部件养成!$I:$L,4,FALSE)*X94,0)</f>
        <v>0</v>
      </c>
      <c r="AG94">
        <f ca="1">IFERROR(VLOOKUP("3_"&amp;AD94,[1]坦克部件养成!$I:$L,4,FALSE)*AB94,0)</f>
        <v>8335620</v>
      </c>
      <c r="AH94">
        <f t="shared" ca="1" si="9"/>
        <v>89630</v>
      </c>
    </row>
    <row r="95" spans="1:34" x14ac:dyDescent="0.2">
      <c r="A95">
        <v>94</v>
      </c>
      <c r="B95">
        <f>IF(C95=-1,D95,VLOOKUP(C95,通用估算系数!$D:$E,2,FALSE))</f>
        <v>10</v>
      </c>
      <c r="C95">
        <f>IF(D95&gt;=10,MOD(A95,通用估算系数!$B$2),-1)</f>
        <v>10</v>
      </c>
      <c r="D95">
        <f>VLOOKUP(A95,[1]游戏时长规划!$H$17:$K$26,4,TRUE)</f>
        <v>10</v>
      </c>
      <c r="E95">
        <v>3</v>
      </c>
      <c r="F95">
        <v>3</v>
      </c>
      <c r="G95">
        <v>3</v>
      </c>
      <c r="H95">
        <f ca="1">INDIRECT("T"&amp;E95&amp;"碎片投放计算!C"&amp;ROW(E95))/VLOOKUP(E95,通用估算系数!$D$17:$E$20,2,FALSE)</f>
        <v>336.87256540757261</v>
      </c>
      <c r="I95">
        <f ca="1">INDIRECT("T"&amp;F95&amp;"碎片投放计算!C"&amp;ROW(F95))/VLOOKUP(F95,通用估算系数!$D$17:$E$20,2,FALSE)</f>
        <v>336.87256540757261</v>
      </c>
      <c r="J95">
        <f ca="1">INDIRECT("T"&amp;G95&amp;"碎片投放计算!C"&amp;ROW(G95))/VLOOKUP(G95,通用估算系数!$D$17:$E$20,2,FALSE)</f>
        <v>336.87256540757261</v>
      </c>
      <c r="K95">
        <f ca="1">IFERROR(IF(E95=1,VLOOKUP(H95,[1]坦克升星消耗!$H$2:$J$7,3,TRUE),IF(E95=2,VLOOKUP(H95,[1]坦克升星消耗!$H$8:$J$15,3,TRUE),IF(E95=3,VLOOKUP(H95,[1]坦克升星消耗!$H$24:$J$33,3,TRUE),0))),0)</f>
        <v>8</v>
      </c>
      <c r="L95">
        <f ca="1">IFERROR(IF(F95=1,VLOOKUP(I95,[1]坦克升星消耗!$H$2:$J$7,3,TRUE),IF(F95=2,VLOOKUP(I95,[1]坦克升星消耗!$H$8:$J$15,3,TRUE),IF(F95=3,VLOOKUP(I95,[1]坦克升星消耗!$H$24:$J$33,3,TRUE),0))),0)</f>
        <v>8</v>
      </c>
      <c r="M95">
        <f ca="1">IFERROR(IF(G95=1,VLOOKUP(J95,[1]坦克升星消耗!$H$2:$J$7,3,TRUE),IF(G95=2,VLOOKUP(J95,[1]坦克升星消耗!$H$8:$J$15,3,TRUE),IF(G95=3,VLOOKUP(J95,[1]坦克升星消耗!$H$24:$J$33,3,TRUE),0))),0)</f>
        <v>8</v>
      </c>
      <c r="N95">
        <f ca="1">IFERROR(IF(E95=1,VLOOKUP(K95,[1]坦克升星消耗!$C$2:$J$7,7,TRUE),IF(E95=2,VLOOKUP(K95,[1]坦克升星消耗!$C$8:$J$15,7,TRUE),IF(E95=3,VLOOKUP(K95,[1]坦克升星消耗!$C$24:$J$33,7,TRUE),0))),0)</f>
        <v>268650</v>
      </c>
      <c r="O95">
        <f ca="1">IFERROR(IF(F95=1,VLOOKUP(L95,[1]坦克升星消耗!$C$2:$J$7,7,TRUE),IF(F95=2,VLOOKUP(L95,[1]坦克升星消耗!$C$8:$J$15,7,TRUE),IF(F95=3,VLOOKUP(L95,[1]坦克升星消耗!$C$24:$J$33,7,TRUE),0))),0)</f>
        <v>268650</v>
      </c>
      <c r="P95">
        <f ca="1">IFERROR(IF(G95=1,VLOOKUP(M95,[1]坦克升星消耗!$C$2:$J$7,7,TRUE),IF(G95=2,VLOOKUP(M95,[1]坦克升星消耗!$C$8:$J$15,7,TRUE),IF(G95=3,VLOOKUP(M95,[1]坦克升星消耗!$C$24:$J$33,7,TRUE),0))),0)</f>
        <v>268650</v>
      </c>
      <c r="Q95">
        <f t="shared" ca="1" si="5"/>
        <v>805950</v>
      </c>
      <c r="R95">
        <f ca="1">Q95/A95+AH95-军费投放计算!D95</f>
        <v>92463.936170212764</v>
      </c>
      <c r="S95">
        <f ca="1">ROUNDDOWN(MIN(T1部件投放计算!C95/3,18),0)</f>
        <v>18</v>
      </c>
      <c r="T95">
        <f t="shared" ca="1" si="6"/>
        <v>0</v>
      </c>
      <c r="U95">
        <f ca="1">MIN(ROUNDDOWN((T1部件投放计算!C95/3)/S95,0),3)</f>
        <v>3</v>
      </c>
      <c r="V95">
        <f ca="1">MIN(VLOOKUP((A95*通用估算系数!$B$17*3600)/S95,[1]坦克部件养成!$V$2:$Z$31,5,TRUE),15)</f>
        <v>15</v>
      </c>
      <c r="W95">
        <f ca="1">ROUNDDOWN(MIN(T2部件投放计算!C95/3,18),0)</f>
        <v>18</v>
      </c>
      <c r="X95">
        <f t="shared" ca="1" si="7"/>
        <v>0</v>
      </c>
      <c r="Y95">
        <f ca="1">MIN(ROUNDDOWN(IF(W95=0,0,((T2部件投放计算!C95+T1部件投放计算!C95/3)/2)/W95+1),0),4)</f>
        <v>4</v>
      </c>
      <c r="Z95">
        <f ca="1">MIN(IF(X95=0,0,VLOOKUP((A95*通用估算系数!$B$17*3600)/X95,[1]坦克部件养成!$V$2:$Z$31,5,TRUE)),20)</f>
        <v>0</v>
      </c>
      <c r="AA95">
        <f ca="1">ROUNDDOWN(MIN(T3部件投放计算!C95/3,18),0)</f>
        <v>18</v>
      </c>
      <c r="AB95">
        <f t="shared" ca="1" si="8"/>
        <v>18</v>
      </c>
      <c r="AC95">
        <f ca="1">MIN(ROUNDDOWN(IF(AA95=0,0,((T3部件投放计算!C95+T2部件投放计算!C95/3)/2)/AA95+2),0),5)</f>
        <v>5</v>
      </c>
      <c r="AD95">
        <f ca="1">MIN(IF(AA95=0,0,VLOOKUP((A95*通用估算系数!$B$17*3600)/AA95,[1]坦克部件养成!$V$2:$Z$31,5,TRUE)),30)</f>
        <v>30</v>
      </c>
      <c r="AE95">
        <f ca="1">VLOOKUP("1_"&amp;V95,[1]坦克部件养成!$I:$L,4,FALSE)*T95</f>
        <v>0</v>
      </c>
      <c r="AF95">
        <f ca="1">IFERROR(VLOOKUP("2_"&amp;Z95,[1]坦克部件养成!$I:$L,4,FALSE)*X95,0)</f>
        <v>0</v>
      </c>
      <c r="AG95">
        <f ca="1">IFERROR(VLOOKUP("3_"&amp;AD95,[1]坦克部件养成!$I:$L,4,FALSE)*AB95,0)</f>
        <v>8335620</v>
      </c>
      <c r="AH95">
        <f t="shared" ca="1" si="9"/>
        <v>88676</v>
      </c>
    </row>
    <row r="96" spans="1:34" x14ac:dyDescent="0.2">
      <c r="A96">
        <v>95</v>
      </c>
      <c r="B96">
        <f>IF(C96=-1,D96,VLOOKUP(C96,通用估算系数!$D:$E,2,FALSE))</f>
        <v>10</v>
      </c>
      <c r="C96">
        <f>IF(D96&gt;=10,MOD(A96,通用估算系数!$B$2),-1)</f>
        <v>11</v>
      </c>
      <c r="D96">
        <f>VLOOKUP(A96,[1]游戏时长规划!$H$17:$K$26,4,TRUE)</f>
        <v>10</v>
      </c>
      <c r="E96">
        <v>3</v>
      </c>
      <c r="F96">
        <v>3</v>
      </c>
      <c r="G96">
        <v>3</v>
      </c>
      <c r="H96">
        <f ca="1">INDIRECT("T"&amp;E96&amp;"碎片投放计算!C"&amp;ROW(E96))/VLOOKUP(E96,通用估算系数!$D$17:$E$20,2,FALSE)</f>
        <v>341.31436634664357</v>
      </c>
      <c r="I96">
        <f ca="1">INDIRECT("T"&amp;F96&amp;"碎片投放计算!C"&amp;ROW(F96))/VLOOKUP(F96,通用估算系数!$D$17:$E$20,2,FALSE)</f>
        <v>341.31436634664357</v>
      </c>
      <c r="J96">
        <f ca="1">INDIRECT("T"&amp;G96&amp;"碎片投放计算!C"&amp;ROW(G96))/VLOOKUP(G96,通用估算系数!$D$17:$E$20,2,FALSE)</f>
        <v>341.31436634664357</v>
      </c>
      <c r="K96">
        <f ca="1">IFERROR(IF(E96=1,VLOOKUP(H96,[1]坦克升星消耗!$H$2:$J$7,3,TRUE),IF(E96=2,VLOOKUP(H96,[1]坦克升星消耗!$H$8:$J$15,3,TRUE),IF(E96=3,VLOOKUP(H96,[1]坦克升星消耗!$H$24:$J$33,3,TRUE),0))),0)</f>
        <v>9</v>
      </c>
      <c r="L96">
        <f ca="1">IFERROR(IF(F96=1,VLOOKUP(I96,[1]坦克升星消耗!$H$2:$J$7,3,TRUE),IF(F96=2,VLOOKUP(I96,[1]坦克升星消耗!$H$8:$J$15,3,TRUE),IF(F96=3,VLOOKUP(I96,[1]坦克升星消耗!$H$24:$J$33,3,TRUE),0))),0)</f>
        <v>9</v>
      </c>
      <c r="M96">
        <f ca="1">IFERROR(IF(G96=1,VLOOKUP(J96,[1]坦克升星消耗!$H$2:$J$7,3,TRUE),IF(G96=2,VLOOKUP(J96,[1]坦克升星消耗!$H$8:$J$15,3,TRUE),IF(G96=3,VLOOKUP(J96,[1]坦克升星消耗!$H$24:$J$33,3,TRUE),0))),0)</f>
        <v>9</v>
      </c>
      <c r="N96">
        <f ca="1">IFERROR(IF(E96=1,VLOOKUP(K96,[1]坦克升星消耗!$C$2:$J$7,7,TRUE),IF(E96=2,VLOOKUP(K96,[1]坦克升星消耗!$C$8:$J$15,7,TRUE),IF(E96=3,VLOOKUP(K96,[1]坦克升星消耗!$C$24:$J$33,7,TRUE),0))),0)</f>
        <v>335850</v>
      </c>
      <c r="O96">
        <f ca="1">IFERROR(IF(F96=1,VLOOKUP(L96,[1]坦克升星消耗!$C$2:$J$7,7,TRUE),IF(F96=2,VLOOKUP(L96,[1]坦克升星消耗!$C$8:$J$15,7,TRUE),IF(F96=3,VLOOKUP(L96,[1]坦克升星消耗!$C$24:$J$33,7,TRUE),0))),0)</f>
        <v>335850</v>
      </c>
      <c r="P96">
        <f ca="1">IFERROR(IF(G96=1,VLOOKUP(M96,[1]坦克升星消耗!$C$2:$J$7,7,TRUE),IF(G96=2,VLOOKUP(M96,[1]坦克升星消耗!$C$8:$J$15,7,TRUE),IF(G96=3,VLOOKUP(M96,[1]坦克升星消耗!$C$24:$J$33,7,TRUE),0))),0)</f>
        <v>335850</v>
      </c>
      <c r="Q96">
        <f t="shared" ca="1" si="5"/>
        <v>1007550</v>
      </c>
      <c r="R96">
        <f ca="1">Q96/A96+AH96-军费投放计算!D96</f>
        <v>93559.789473684214</v>
      </c>
      <c r="S96">
        <f ca="1">ROUNDDOWN(MIN(T1部件投放计算!C96/3,18),0)</f>
        <v>18</v>
      </c>
      <c r="T96">
        <f t="shared" ca="1" si="6"/>
        <v>0</v>
      </c>
      <c r="U96">
        <f ca="1">MIN(ROUNDDOWN((T1部件投放计算!C96/3)/S96,0),3)</f>
        <v>3</v>
      </c>
      <c r="V96">
        <f ca="1">MIN(VLOOKUP((A96*通用估算系数!$B$17*3600)/S96,[1]坦克部件养成!$V$2:$Z$31,5,TRUE),15)</f>
        <v>15</v>
      </c>
      <c r="W96">
        <f ca="1">ROUNDDOWN(MIN(T2部件投放计算!C96/3,18),0)</f>
        <v>18</v>
      </c>
      <c r="X96">
        <f t="shared" ca="1" si="7"/>
        <v>0</v>
      </c>
      <c r="Y96">
        <f ca="1">MIN(ROUNDDOWN(IF(W96=0,0,((T2部件投放计算!C96+T1部件投放计算!C96/3)/2)/W96+1),0),4)</f>
        <v>4</v>
      </c>
      <c r="Z96">
        <f ca="1">MIN(IF(X96=0,0,VLOOKUP((A96*通用估算系数!$B$17*3600)/X96,[1]坦克部件养成!$V$2:$Z$31,5,TRUE)),20)</f>
        <v>0</v>
      </c>
      <c r="AA96">
        <f ca="1">ROUNDDOWN(MIN(T3部件投放计算!C96/3,18),0)</f>
        <v>18</v>
      </c>
      <c r="AB96">
        <f t="shared" ca="1" si="8"/>
        <v>18</v>
      </c>
      <c r="AC96">
        <f ca="1">MIN(ROUNDDOWN(IF(AA96=0,0,((T3部件投放计算!C96+T2部件投放计算!C96/3)/2)/AA96+2),0),5)</f>
        <v>5</v>
      </c>
      <c r="AD96">
        <f ca="1">MIN(IF(AA96=0,0,VLOOKUP((A96*通用估算系数!$B$17*3600)/AA96,[1]坦克部件养成!$V$2:$Z$31,5,TRUE)),30)</f>
        <v>30</v>
      </c>
      <c r="AE96">
        <f ca="1">VLOOKUP("1_"&amp;V96,[1]坦克部件养成!$I:$L,4,FALSE)*T96</f>
        <v>0</v>
      </c>
      <c r="AF96">
        <f ca="1">IFERROR(VLOOKUP("2_"&amp;Z96,[1]坦克部件养成!$I:$L,4,FALSE)*X96,0)</f>
        <v>0</v>
      </c>
      <c r="AG96">
        <f ca="1">IFERROR(VLOOKUP("3_"&amp;AD96,[1]坦克部件养成!$I:$L,4,FALSE)*AB96,0)</f>
        <v>8335620</v>
      </c>
      <c r="AH96">
        <f t="shared" ca="1" si="9"/>
        <v>87743</v>
      </c>
    </row>
    <row r="97" spans="1:34" x14ac:dyDescent="0.2">
      <c r="A97">
        <v>96</v>
      </c>
      <c r="B97">
        <f>IF(C97=-1,D97,VLOOKUP(C97,通用估算系数!$D:$E,2,FALSE))</f>
        <v>10</v>
      </c>
      <c r="C97">
        <f>IF(D97&gt;=10,MOD(A97,通用估算系数!$B$2),-1)</f>
        <v>12</v>
      </c>
      <c r="D97">
        <f>VLOOKUP(A97,[1]游戏时长规划!$H$17:$K$26,4,TRUE)</f>
        <v>10</v>
      </c>
      <c r="E97">
        <v>3</v>
      </c>
      <c r="F97">
        <v>3</v>
      </c>
      <c r="G97">
        <v>3</v>
      </c>
      <c r="H97">
        <f ca="1">INDIRECT("T"&amp;E97&amp;"碎片投放计算!C"&amp;ROW(E97))/VLOOKUP(E97,通用估算系数!$D$17:$E$20,2,FALSE)</f>
        <v>345.8740000053358</v>
      </c>
      <c r="I97">
        <f ca="1">INDIRECT("T"&amp;F97&amp;"碎片投放计算!C"&amp;ROW(F97))/VLOOKUP(F97,通用估算系数!$D$17:$E$20,2,FALSE)</f>
        <v>345.8740000053358</v>
      </c>
      <c r="J97">
        <f ca="1">INDIRECT("T"&amp;G97&amp;"碎片投放计算!C"&amp;ROW(G97))/VLOOKUP(G97,通用估算系数!$D$17:$E$20,2,FALSE)</f>
        <v>345.8740000053358</v>
      </c>
      <c r="K97">
        <f ca="1">IFERROR(IF(E97=1,VLOOKUP(H97,[1]坦克升星消耗!$H$2:$J$7,3,TRUE),IF(E97=2,VLOOKUP(H97,[1]坦克升星消耗!$H$8:$J$15,3,TRUE),IF(E97=3,VLOOKUP(H97,[1]坦克升星消耗!$H$24:$J$33,3,TRUE),0))),0)</f>
        <v>9</v>
      </c>
      <c r="L97">
        <f ca="1">IFERROR(IF(F97=1,VLOOKUP(I97,[1]坦克升星消耗!$H$2:$J$7,3,TRUE),IF(F97=2,VLOOKUP(I97,[1]坦克升星消耗!$H$8:$J$15,3,TRUE),IF(F97=3,VLOOKUP(I97,[1]坦克升星消耗!$H$24:$J$33,3,TRUE),0))),0)</f>
        <v>9</v>
      </c>
      <c r="M97">
        <f ca="1">IFERROR(IF(G97=1,VLOOKUP(J97,[1]坦克升星消耗!$H$2:$J$7,3,TRUE),IF(G97=2,VLOOKUP(J97,[1]坦克升星消耗!$H$8:$J$15,3,TRUE),IF(G97=3,VLOOKUP(J97,[1]坦克升星消耗!$H$24:$J$33,3,TRUE),0))),0)</f>
        <v>9</v>
      </c>
      <c r="N97">
        <f ca="1">IFERROR(IF(E97=1,VLOOKUP(K97,[1]坦克升星消耗!$C$2:$J$7,7,TRUE),IF(E97=2,VLOOKUP(K97,[1]坦克升星消耗!$C$8:$J$15,7,TRUE),IF(E97=3,VLOOKUP(K97,[1]坦克升星消耗!$C$24:$J$33,7,TRUE),0))),0)</f>
        <v>335850</v>
      </c>
      <c r="O97">
        <f ca="1">IFERROR(IF(F97=1,VLOOKUP(L97,[1]坦克升星消耗!$C$2:$J$7,7,TRUE),IF(F97=2,VLOOKUP(L97,[1]坦克升星消耗!$C$8:$J$15,7,TRUE),IF(F97=3,VLOOKUP(L97,[1]坦克升星消耗!$C$24:$J$33,7,TRUE),0))),0)</f>
        <v>335850</v>
      </c>
      <c r="P97">
        <f ca="1">IFERROR(IF(G97=1,VLOOKUP(M97,[1]坦克升星消耗!$C$2:$J$7,7,TRUE),IF(G97=2,VLOOKUP(M97,[1]坦克升星消耗!$C$8:$J$15,7,TRUE),IF(G97=3,VLOOKUP(M97,[1]坦克升星消耗!$C$24:$J$33,7,TRUE),0))),0)</f>
        <v>335850</v>
      </c>
      <c r="Q97">
        <f t="shared" ca="1" si="5"/>
        <v>1007550</v>
      </c>
      <c r="R97">
        <f ca="1">Q97/A97+AH97-军费投放计算!D97</f>
        <v>92491.3125</v>
      </c>
      <c r="S97">
        <f ca="1">ROUNDDOWN(MIN(T1部件投放计算!C97/3,18),0)</f>
        <v>18</v>
      </c>
      <c r="T97">
        <f t="shared" ca="1" si="6"/>
        <v>0</v>
      </c>
      <c r="U97">
        <f ca="1">MIN(ROUNDDOWN((T1部件投放计算!C97/3)/S97,0),3)</f>
        <v>3</v>
      </c>
      <c r="V97">
        <f ca="1">MIN(VLOOKUP((A97*通用估算系数!$B$17*3600)/S97,[1]坦克部件养成!$V$2:$Z$31,5,TRUE),15)</f>
        <v>15</v>
      </c>
      <c r="W97">
        <f ca="1">ROUNDDOWN(MIN(T2部件投放计算!C97/3,18),0)</f>
        <v>18</v>
      </c>
      <c r="X97">
        <f t="shared" ca="1" si="7"/>
        <v>0</v>
      </c>
      <c r="Y97">
        <f ca="1">MIN(ROUNDDOWN(IF(W97=0,0,((T2部件投放计算!C97+T1部件投放计算!C97/3)/2)/W97+1),0),4)</f>
        <v>4</v>
      </c>
      <c r="Z97">
        <f ca="1">MIN(IF(X97=0,0,VLOOKUP((A97*通用估算系数!$B$17*3600)/X97,[1]坦克部件养成!$V$2:$Z$31,5,TRUE)),20)</f>
        <v>0</v>
      </c>
      <c r="AA97">
        <f ca="1">ROUNDDOWN(MIN(T3部件投放计算!C97/3,18),0)</f>
        <v>18</v>
      </c>
      <c r="AB97">
        <f t="shared" ca="1" si="8"/>
        <v>18</v>
      </c>
      <c r="AC97">
        <f ca="1">MIN(ROUNDDOWN(IF(AA97=0,0,((T3部件投放计算!C97+T2部件投放计算!C97/3)/2)/AA97+2),0),5)</f>
        <v>5</v>
      </c>
      <c r="AD97">
        <f ca="1">MIN(IF(AA97=0,0,VLOOKUP((A97*通用估算系数!$B$17*3600)/AA97,[1]坦克部件养成!$V$2:$Z$31,5,TRUE)),30)</f>
        <v>30</v>
      </c>
      <c r="AE97">
        <f ca="1">VLOOKUP("1_"&amp;V97,[1]坦克部件养成!$I:$L,4,FALSE)*T97</f>
        <v>0</v>
      </c>
      <c r="AF97">
        <f ca="1">IFERROR(VLOOKUP("2_"&amp;Z97,[1]坦克部件养成!$I:$L,4,FALSE)*X97,0)</f>
        <v>0</v>
      </c>
      <c r="AG97">
        <f ca="1">IFERROR(VLOOKUP("3_"&amp;AD97,[1]坦克部件养成!$I:$L,4,FALSE)*AB97,0)</f>
        <v>8335620</v>
      </c>
      <c r="AH97">
        <f t="shared" ca="1" si="9"/>
        <v>86829</v>
      </c>
    </row>
    <row r="98" spans="1:34" x14ac:dyDescent="0.2">
      <c r="A98">
        <v>97</v>
      </c>
      <c r="B98">
        <f>IF(C98=-1,D98,VLOOKUP(C98,通用估算系数!$D:$E,2,FALSE))</f>
        <v>10</v>
      </c>
      <c r="C98">
        <f>IF(D98&gt;=10,MOD(A98,通用估算系数!$B$2),-1)</f>
        <v>13</v>
      </c>
      <c r="D98">
        <f>VLOOKUP(A98,[1]游戏时长规划!$H$17:$K$26,4,TRUE)</f>
        <v>10</v>
      </c>
      <c r="E98">
        <v>3</v>
      </c>
      <c r="F98">
        <v>3</v>
      </c>
      <c r="G98">
        <v>3</v>
      </c>
      <c r="H98">
        <f ca="1">INDIRECT("T"&amp;E98&amp;"碎片投放计算!C"&amp;ROW(E98))/VLOOKUP(E98,通用估算系数!$D$17:$E$20,2,FALSE)</f>
        <v>350.32702310818019</v>
      </c>
      <c r="I98">
        <f ca="1">INDIRECT("T"&amp;F98&amp;"碎片投放计算!C"&amp;ROW(F98))/VLOOKUP(F98,通用估算系数!$D$17:$E$20,2,FALSE)</f>
        <v>350.32702310818019</v>
      </c>
      <c r="J98">
        <f ca="1">INDIRECT("T"&amp;G98&amp;"碎片投放计算!C"&amp;ROW(G98))/VLOOKUP(G98,通用估算系数!$D$17:$E$20,2,FALSE)</f>
        <v>350.32702310818019</v>
      </c>
      <c r="K98">
        <f ca="1">IFERROR(IF(E98=1,VLOOKUP(H98,[1]坦克升星消耗!$H$2:$J$7,3,TRUE),IF(E98=2,VLOOKUP(H98,[1]坦克升星消耗!$H$8:$J$15,3,TRUE),IF(E98=3,VLOOKUP(H98,[1]坦克升星消耗!$H$24:$J$33,3,TRUE),0))),0)</f>
        <v>9</v>
      </c>
      <c r="L98">
        <f ca="1">IFERROR(IF(F98=1,VLOOKUP(I98,[1]坦克升星消耗!$H$2:$J$7,3,TRUE),IF(F98=2,VLOOKUP(I98,[1]坦克升星消耗!$H$8:$J$15,3,TRUE),IF(F98=3,VLOOKUP(I98,[1]坦克升星消耗!$H$24:$J$33,3,TRUE),0))),0)</f>
        <v>9</v>
      </c>
      <c r="M98">
        <f ca="1">IFERROR(IF(G98=1,VLOOKUP(J98,[1]坦克升星消耗!$H$2:$J$7,3,TRUE),IF(G98=2,VLOOKUP(J98,[1]坦克升星消耗!$H$8:$J$15,3,TRUE),IF(G98=3,VLOOKUP(J98,[1]坦克升星消耗!$H$24:$J$33,3,TRUE),0))),0)</f>
        <v>9</v>
      </c>
      <c r="N98">
        <f ca="1">IFERROR(IF(E98=1,VLOOKUP(K98,[1]坦克升星消耗!$C$2:$J$7,7,TRUE),IF(E98=2,VLOOKUP(K98,[1]坦克升星消耗!$C$8:$J$15,7,TRUE),IF(E98=3,VLOOKUP(K98,[1]坦克升星消耗!$C$24:$J$33,7,TRUE),0))),0)</f>
        <v>335850</v>
      </c>
      <c r="O98">
        <f ca="1">IFERROR(IF(F98=1,VLOOKUP(L98,[1]坦克升星消耗!$C$2:$J$7,7,TRUE),IF(F98=2,VLOOKUP(L98,[1]坦克升星消耗!$C$8:$J$15,7,TRUE),IF(F98=3,VLOOKUP(L98,[1]坦克升星消耗!$C$24:$J$33,7,TRUE),0))),0)</f>
        <v>335850</v>
      </c>
      <c r="P98">
        <f ca="1">IFERROR(IF(G98=1,VLOOKUP(M98,[1]坦克升星消耗!$C$2:$J$7,7,TRUE),IF(G98=2,VLOOKUP(M98,[1]坦克升星消耗!$C$8:$J$15,7,TRUE),IF(G98=3,VLOOKUP(M98,[1]坦克升星消耗!$C$24:$J$33,7,TRUE),0))),0)</f>
        <v>335850</v>
      </c>
      <c r="Q98">
        <f t="shared" ca="1" si="5"/>
        <v>1007550</v>
      </c>
      <c r="R98">
        <f ca="1">Q98/A98+AH98-军费投放计算!D98</f>
        <v>86528.113402061863</v>
      </c>
      <c r="S98">
        <f ca="1">ROUNDDOWN(MIN(T1部件投放计算!C98/3,18),0)</f>
        <v>18</v>
      </c>
      <c r="T98">
        <f t="shared" ca="1" si="6"/>
        <v>0</v>
      </c>
      <c r="U98">
        <f ca="1">MIN(ROUNDDOWN((T1部件投放计算!C98/3)/S98,0),3)</f>
        <v>3</v>
      </c>
      <c r="V98">
        <f ca="1">MIN(VLOOKUP((A98*通用估算系数!$B$17*3600)/S98,[1]坦克部件养成!$V$2:$Z$31,5,TRUE),15)</f>
        <v>15</v>
      </c>
      <c r="W98">
        <f ca="1">ROUNDDOWN(MIN(T2部件投放计算!C98/3,18),0)</f>
        <v>18</v>
      </c>
      <c r="X98">
        <f t="shared" ca="1" si="7"/>
        <v>0</v>
      </c>
      <c r="Y98">
        <f ca="1">MIN(ROUNDDOWN(IF(W98=0,0,((T2部件投放计算!C98+T1部件投放计算!C98/3)/2)/W98+1),0),4)</f>
        <v>4</v>
      </c>
      <c r="Z98">
        <f ca="1">MIN(IF(X98=0,0,VLOOKUP((A98*通用估算系数!$B$17*3600)/X98,[1]坦克部件养成!$V$2:$Z$31,5,TRUE)),20)</f>
        <v>0</v>
      </c>
      <c r="AA98">
        <f ca="1">ROUNDDOWN(MIN(T3部件投放计算!C98/3,18),0)</f>
        <v>18</v>
      </c>
      <c r="AB98">
        <f t="shared" ca="1" si="8"/>
        <v>18</v>
      </c>
      <c r="AC98">
        <f ca="1">MIN(ROUNDDOWN(IF(AA98=0,0,((T3部件投放计算!C98+T2部件投放计算!C98/3)/2)/AA98+2),0),5)</f>
        <v>5</v>
      </c>
      <c r="AD98">
        <f ca="1">MIN(IF(AA98=0,0,VLOOKUP((A98*通用估算系数!$B$17*3600)/AA98,[1]坦克部件养成!$V$2:$Z$31,5,TRUE)),30)</f>
        <v>30</v>
      </c>
      <c r="AE98">
        <f ca="1">VLOOKUP("1_"&amp;V98,[1]坦克部件养成!$I:$L,4,FALSE)*T98</f>
        <v>0</v>
      </c>
      <c r="AF98">
        <f ca="1">IFERROR(VLOOKUP("2_"&amp;Z98,[1]坦克部件养成!$I:$L,4,FALSE)*X98,0)</f>
        <v>0</v>
      </c>
      <c r="AG98">
        <f ca="1">IFERROR(VLOOKUP("3_"&amp;AD98,[1]坦克部件养成!$I:$L,4,FALSE)*AB98,0)</f>
        <v>8335620</v>
      </c>
      <c r="AH98">
        <f t="shared" ca="1" si="9"/>
        <v>85934</v>
      </c>
    </row>
    <row r="99" spans="1:34" x14ac:dyDescent="0.2">
      <c r="A99">
        <v>98</v>
      </c>
      <c r="B99">
        <f>IF(C99=-1,D99,VLOOKUP(C99,通用估算系数!$D:$E,2,FALSE))</f>
        <v>8</v>
      </c>
      <c r="C99">
        <f>IF(D99&gt;=10,MOD(A99,通用估算系数!$B$2),-1)</f>
        <v>0</v>
      </c>
      <c r="D99">
        <f>VLOOKUP(A99,[1]游戏时长规划!$H$17:$K$26,4,TRUE)</f>
        <v>10</v>
      </c>
      <c r="E99">
        <v>3</v>
      </c>
      <c r="F99">
        <v>3</v>
      </c>
      <c r="G99">
        <v>3</v>
      </c>
      <c r="H99">
        <f ca="1">INDIRECT("T"&amp;E99&amp;"碎片投放计算!C"&amp;ROW(E99))/VLOOKUP(E99,通用估算系数!$D$17:$E$20,2,FALSE)</f>
        <v>354.84244974767745</v>
      </c>
      <c r="I99">
        <f ca="1">INDIRECT("T"&amp;F99&amp;"碎片投放计算!C"&amp;ROW(F99))/VLOOKUP(F99,通用估算系数!$D$17:$E$20,2,FALSE)</f>
        <v>354.84244974767745</v>
      </c>
      <c r="J99">
        <f ca="1">INDIRECT("T"&amp;G99&amp;"碎片投放计算!C"&amp;ROW(G99))/VLOOKUP(G99,通用估算系数!$D$17:$E$20,2,FALSE)</f>
        <v>354.84244974767745</v>
      </c>
      <c r="K99">
        <f ca="1">IFERROR(IF(E99=1,VLOOKUP(H99,[1]坦克升星消耗!$H$2:$J$7,3,TRUE),IF(E99=2,VLOOKUP(H99,[1]坦克升星消耗!$H$8:$J$15,3,TRUE),IF(E99=3,VLOOKUP(H99,[1]坦克升星消耗!$H$24:$J$33,3,TRUE),0))),0)</f>
        <v>9</v>
      </c>
      <c r="L99">
        <f ca="1">IFERROR(IF(F99=1,VLOOKUP(I99,[1]坦克升星消耗!$H$2:$J$7,3,TRUE),IF(F99=2,VLOOKUP(I99,[1]坦克升星消耗!$H$8:$J$15,3,TRUE),IF(F99=3,VLOOKUP(I99,[1]坦克升星消耗!$H$24:$J$33,3,TRUE),0))),0)</f>
        <v>9</v>
      </c>
      <c r="M99">
        <f ca="1">IFERROR(IF(G99=1,VLOOKUP(J99,[1]坦克升星消耗!$H$2:$J$7,3,TRUE),IF(G99=2,VLOOKUP(J99,[1]坦克升星消耗!$H$8:$J$15,3,TRUE),IF(G99=3,VLOOKUP(J99,[1]坦克升星消耗!$H$24:$J$33,3,TRUE),0))),0)</f>
        <v>9</v>
      </c>
      <c r="N99">
        <f ca="1">IFERROR(IF(E99=1,VLOOKUP(K99,[1]坦克升星消耗!$C$2:$J$7,7,TRUE),IF(E99=2,VLOOKUP(K99,[1]坦克升星消耗!$C$8:$J$15,7,TRUE),IF(E99=3,VLOOKUP(K99,[1]坦克升星消耗!$C$24:$J$33,7,TRUE),0))),0)</f>
        <v>335850</v>
      </c>
      <c r="O99">
        <f ca="1">IFERROR(IF(F99=1,VLOOKUP(L99,[1]坦克升星消耗!$C$2:$J$7,7,TRUE),IF(F99=2,VLOOKUP(L99,[1]坦克升星消耗!$C$8:$J$15,7,TRUE),IF(F99=3,VLOOKUP(L99,[1]坦克升星消耗!$C$24:$J$33,7,TRUE),0))),0)</f>
        <v>335850</v>
      </c>
      <c r="P99">
        <f ca="1">IFERROR(IF(G99=1,VLOOKUP(M99,[1]坦克升星消耗!$C$2:$J$7,7,TRUE),IF(G99=2,VLOOKUP(M99,[1]坦克升星消耗!$C$8:$J$15,7,TRUE),IF(G99=3,VLOOKUP(M99,[1]坦克升星消耗!$C$24:$J$33,7,TRUE),0))),0)</f>
        <v>335850</v>
      </c>
      <c r="Q99">
        <f t="shared" ca="1" si="5"/>
        <v>1007550</v>
      </c>
      <c r="R99">
        <f ca="1">Q99/A99+AH99-军费投放计算!D99</f>
        <v>91076.122448979586</v>
      </c>
      <c r="S99">
        <f ca="1">ROUNDDOWN(MIN(T1部件投放计算!C99/3,18),0)</f>
        <v>18</v>
      </c>
      <c r="T99">
        <f t="shared" ca="1" si="6"/>
        <v>0</v>
      </c>
      <c r="U99">
        <f ca="1">MIN(ROUNDDOWN((T1部件投放计算!C99/3)/S99,0),3)</f>
        <v>3</v>
      </c>
      <c r="V99">
        <f ca="1">MIN(VLOOKUP((A99*通用估算系数!$B$17*3600)/S99,[1]坦克部件养成!$V$2:$Z$31,5,TRUE),15)</f>
        <v>15</v>
      </c>
      <c r="W99">
        <f ca="1">ROUNDDOWN(MIN(T2部件投放计算!C99/3,18),0)</f>
        <v>18</v>
      </c>
      <c r="X99">
        <f t="shared" ca="1" si="7"/>
        <v>0</v>
      </c>
      <c r="Y99">
        <f ca="1">MIN(ROUNDDOWN(IF(W99=0,0,((T2部件投放计算!C99+T1部件投放计算!C99/3)/2)/W99+1),0),4)</f>
        <v>4</v>
      </c>
      <c r="Z99">
        <f ca="1">MIN(IF(X99=0,0,VLOOKUP((A99*通用估算系数!$B$17*3600)/X99,[1]坦克部件养成!$V$2:$Z$31,5,TRUE)),20)</f>
        <v>0</v>
      </c>
      <c r="AA99">
        <f ca="1">ROUNDDOWN(MIN(T3部件投放计算!C99/3,18),0)</f>
        <v>18</v>
      </c>
      <c r="AB99">
        <f t="shared" ca="1" si="8"/>
        <v>18</v>
      </c>
      <c r="AC99">
        <f ca="1">MIN(ROUNDDOWN(IF(AA99=0,0,((T3部件投放计算!C99+T2部件投放计算!C99/3)/2)/AA99+2),0),5)</f>
        <v>5</v>
      </c>
      <c r="AD99">
        <f ca="1">MIN(IF(AA99=0,0,VLOOKUP((A99*通用估算系数!$B$17*3600)/AA99,[1]坦克部件养成!$V$2:$Z$31,5,TRUE)),30)</f>
        <v>30</v>
      </c>
      <c r="AE99">
        <f ca="1">VLOOKUP("1_"&amp;V99,[1]坦克部件养成!$I:$L,4,FALSE)*T99</f>
        <v>0</v>
      </c>
      <c r="AF99">
        <f ca="1">IFERROR(VLOOKUP("2_"&amp;Z99,[1]坦克部件养成!$I:$L,4,FALSE)*X99,0)</f>
        <v>0</v>
      </c>
      <c r="AG99">
        <f ca="1">IFERROR(VLOOKUP("3_"&amp;AD99,[1]坦克部件养成!$I:$L,4,FALSE)*AB99,0)</f>
        <v>8335620</v>
      </c>
      <c r="AH99">
        <f t="shared" ca="1" si="9"/>
        <v>85057</v>
      </c>
    </row>
    <row r="100" spans="1:34" x14ac:dyDescent="0.2">
      <c r="A100">
        <v>99</v>
      </c>
      <c r="B100">
        <f>IF(C100=-1,D100,VLOOKUP(C100,通用估算系数!$D:$E,2,FALSE))</f>
        <v>8</v>
      </c>
      <c r="C100">
        <f>IF(D100&gt;=10,MOD(A100,通用估算系数!$B$2),-1)</f>
        <v>1</v>
      </c>
      <c r="D100">
        <f>VLOOKUP(A100,[1]游戏时长规划!$H$17:$K$26,4,TRUE)</f>
        <v>10</v>
      </c>
      <c r="E100">
        <v>3</v>
      </c>
      <c r="F100">
        <v>3</v>
      </c>
      <c r="G100">
        <v>3</v>
      </c>
      <c r="H100">
        <f ca="1">INDIRECT("T"&amp;E100&amp;"碎片投放计算!C"&amp;ROW(E100))/VLOOKUP(E100,通用估算系数!$D$17:$E$20,2,FALSE)</f>
        <v>358.72491140160724</v>
      </c>
      <c r="I100">
        <f ca="1">INDIRECT("T"&amp;F100&amp;"碎片投放计算!C"&amp;ROW(F100))/VLOOKUP(F100,通用估算系数!$D$17:$E$20,2,FALSE)</f>
        <v>358.72491140160724</v>
      </c>
      <c r="J100">
        <f ca="1">INDIRECT("T"&amp;G100&amp;"碎片投放计算!C"&amp;ROW(G100))/VLOOKUP(G100,通用估算系数!$D$17:$E$20,2,FALSE)</f>
        <v>358.72491140160724</v>
      </c>
      <c r="K100">
        <f ca="1">IFERROR(IF(E100=1,VLOOKUP(H100,[1]坦克升星消耗!$H$2:$J$7,3,TRUE),IF(E100=2,VLOOKUP(H100,[1]坦克升星消耗!$H$8:$J$15,3,TRUE),IF(E100=3,VLOOKUP(H100,[1]坦克升星消耗!$H$24:$J$33,3,TRUE),0))),0)</f>
        <v>9</v>
      </c>
      <c r="L100">
        <f ca="1">IFERROR(IF(F100=1,VLOOKUP(I100,[1]坦克升星消耗!$H$2:$J$7,3,TRUE),IF(F100=2,VLOOKUP(I100,[1]坦克升星消耗!$H$8:$J$15,3,TRUE),IF(F100=3,VLOOKUP(I100,[1]坦克升星消耗!$H$24:$J$33,3,TRUE),0))),0)</f>
        <v>9</v>
      </c>
      <c r="M100">
        <f ca="1">IFERROR(IF(G100=1,VLOOKUP(J100,[1]坦克升星消耗!$H$2:$J$7,3,TRUE),IF(G100=2,VLOOKUP(J100,[1]坦克升星消耗!$H$8:$J$15,3,TRUE),IF(G100=3,VLOOKUP(J100,[1]坦克升星消耗!$H$24:$J$33,3,TRUE),0))),0)</f>
        <v>9</v>
      </c>
      <c r="N100">
        <f ca="1">IFERROR(IF(E100=1,VLOOKUP(K100,[1]坦克升星消耗!$C$2:$J$7,7,TRUE),IF(E100=2,VLOOKUP(K100,[1]坦克升星消耗!$C$8:$J$15,7,TRUE),IF(E100=3,VLOOKUP(K100,[1]坦克升星消耗!$C$24:$J$33,7,TRUE),0))),0)</f>
        <v>335850</v>
      </c>
      <c r="O100">
        <f ca="1">IFERROR(IF(F100=1,VLOOKUP(L100,[1]坦克升星消耗!$C$2:$J$7,7,TRUE),IF(F100=2,VLOOKUP(L100,[1]坦克升星消耗!$C$8:$J$15,7,TRUE),IF(F100=3,VLOOKUP(L100,[1]坦克升星消耗!$C$24:$J$33,7,TRUE),0))),0)</f>
        <v>335850</v>
      </c>
      <c r="P100">
        <f ca="1">IFERROR(IF(G100=1,VLOOKUP(M100,[1]坦克升星消耗!$C$2:$J$7,7,TRUE),IF(G100=2,VLOOKUP(M100,[1]坦克升星消耗!$C$8:$J$15,7,TRUE),IF(G100=3,VLOOKUP(M100,[1]坦克升星消耗!$C$24:$J$33,7,TRUE),0))),0)</f>
        <v>335850</v>
      </c>
      <c r="Q100">
        <f t="shared" ca="1" si="5"/>
        <v>1007550</v>
      </c>
      <c r="R100">
        <f ca="1">Q100/A100+AH100-军费投放计算!D100</f>
        <v>90111.272727272735</v>
      </c>
      <c r="S100">
        <f ca="1">ROUNDDOWN(MIN(T1部件投放计算!C100/3,18),0)</f>
        <v>18</v>
      </c>
      <c r="T100">
        <f t="shared" ca="1" si="6"/>
        <v>0</v>
      </c>
      <c r="U100">
        <f ca="1">MIN(ROUNDDOWN((T1部件投放计算!C100/3)/S100,0),3)</f>
        <v>3</v>
      </c>
      <c r="V100">
        <f ca="1">MIN(VLOOKUP((A100*通用估算系数!$B$17*3600)/S100,[1]坦克部件养成!$V$2:$Z$31,5,TRUE),15)</f>
        <v>15</v>
      </c>
      <c r="W100">
        <f ca="1">ROUNDDOWN(MIN(T2部件投放计算!C100/3,18),0)</f>
        <v>18</v>
      </c>
      <c r="X100">
        <f t="shared" ca="1" si="7"/>
        <v>0</v>
      </c>
      <c r="Y100">
        <f ca="1">MIN(ROUNDDOWN(IF(W100=0,0,((T2部件投放计算!C100+T1部件投放计算!C100/3)/2)/W100+1),0),4)</f>
        <v>4</v>
      </c>
      <c r="Z100">
        <f ca="1">MIN(IF(X100=0,0,VLOOKUP((A100*通用估算系数!$B$17*3600)/X100,[1]坦克部件养成!$V$2:$Z$31,5,TRUE)),20)</f>
        <v>0</v>
      </c>
      <c r="AA100">
        <f ca="1">ROUNDDOWN(MIN(T3部件投放计算!C100/3,18),0)</f>
        <v>18</v>
      </c>
      <c r="AB100">
        <f t="shared" ca="1" si="8"/>
        <v>18</v>
      </c>
      <c r="AC100">
        <f ca="1">MIN(ROUNDDOWN(IF(AA100=0,0,((T3部件投放计算!C100+T2部件投放计算!C100/3)/2)/AA100+2),0),5)</f>
        <v>5</v>
      </c>
      <c r="AD100">
        <f ca="1">MIN(IF(AA100=0,0,VLOOKUP((A100*通用估算系数!$B$17*3600)/AA100,[1]坦克部件养成!$V$2:$Z$31,5,TRUE)),30)</f>
        <v>30</v>
      </c>
      <c r="AE100">
        <f ca="1">VLOOKUP("1_"&amp;V100,[1]坦克部件养成!$I:$L,4,FALSE)*T100</f>
        <v>0</v>
      </c>
      <c r="AF100">
        <f ca="1">IFERROR(VLOOKUP("2_"&amp;Z100,[1]坦克部件养成!$I:$L,4,FALSE)*X100,0)</f>
        <v>0</v>
      </c>
      <c r="AG100">
        <f ca="1">IFERROR(VLOOKUP("3_"&amp;AD100,[1]坦克部件养成!$I:$L,4,FALSE)*AB100,0)</f>
        <v>8335620</v>
      </c>
      <c r="AH100">
        <f t="shared" ca="1" si="9"/>
        <v>84198</v>
      </c>
    </row>
    <row r="101" spans="1:34" x14ac:dyDescent="0.2">
      <c r="A101">
        <v>100</v>
      </c>
      <c r="B101">
        <f>IF(C101=-1,D101,VLOOKUP(C101,通用估算系数!$D:$E,2,FALSE))</f>
        <v>8</v>
      </c>
      <c r="C101">
        <f>IF(D101&gt;=10,MOD(A101,通用估算系数!$B$2),-1)</f>
        <v>2</v>
      </c>
      <c r="D101">
        <f>VLOOKUP(A101,[1]游戏时长规划!$H$17:$K$26,4,TRUE)</f>
        <v>10</v>
      </c>
      <c r="E101">
        <v>3</v>
      </c>
      <c r="F101">
        <v>3</v>
      </c>
      <c r="G101">
        <v>3</v>
      </c>
      <c r="H101">
        <f ca="1">INDIRECT("T"&amp;E101&amp;"碎片投放计算!C"&amp;ROW(E101))/VLOOKUP(E101,通用估算系数!$D$17:$E$20,2,FALSE)</f>
        <v>362.70570959399856</v>
      </c>
      <c r="I101">
        <f ca="1">INDIRECT("T"&amp;F101&amp;"碎片投放计算!C"&amp;ROW(F101))/VLOOKUP(F101,通用估算系数!$D$17:$E$20,2,FALSE)</f>
        <v>362.70570959399856</v>
      </c>
      <c r="J101">
        <f ca="1">INDIRECT("T"&amp;G101&amp;"碎片投放计算!C"&amp;ROW(G101))/VLOOKUP(G101,通用估算系数!$D$17:$E$20,2,FALSE)</f>
        <v>362.70570959399856</v>
      </c>
      <c r="K101">
        <f ca="1">IFERROR(IF(E101=1,VLOOKUP(H101,[1]坦克升星消耗!$H$2:$J$7,3,TRUE),IF(E101=2,VLOOKUP(H101,[1]坦克升星消耗!$H$8:$J$15,3,TRUE),IF(E101=3,VLOOKUP(H101,[1]坦克升星消耗!$H$24:$J$33,3,TRUE),0))),0)</f>
        <v>9</v>
      </c>
      <c r="L101">
        <f ca="1">IFERROR(IF(F101=1,VLOOKUP(I101,[1]坦克升星消耗!$H$2:$J$7,3,TRUE),IF(F101=2,VLOOKUP(I101,[1]坦克升星消耗!$H$8:$J$15,3,TRUE),IF(F101=3,VLOOKUP(I101,[1]坦克升星消耗!$H$24:$J$33,3,TRUE),0))),0)</f>
        <v>9</v>
      </c>
      <c r="M101">
        <f ca="1">IFERROR(IF(G101=1,VLOOKUP(J101,[1]坦克升星消耗!$H$2:$J$7,3,TRUE),IF(G101=2,VLOOKUP(J101,[1]坦克升星消耗!$H$8:$J$15,3,TRUE),IF(G101=3,VLOOKUP(J101,[1]坦克升星消耗!$H$24:$J$33,3,TRUE),0))),0)</f>
        <v>9</v>
      </c>
      <c r="N101">
        <f ca="1">IFERROR(IF(E101=1,VLOOKUP(K101,[1]坦克升星消耗!$C$2:$J$7,7,TRUE),IF(E101=2,VLOOKUP(K101,[1]坦克升星消耗!$C$8:$J$15,7,TRUE),IF(E101=3,VLOOKUP(K101,[1]坦克升星消耗!$C$24:$J$33,7,TRUE),0))),0)</f>
        <v>335850</v>
      </c>
      <c r="O101">
        <f ca="1">IFERROR(IF(F101=1,VLOOKUP(L101,[1]坦克升星消耗!$C$2:$J$7,7,TRUE),IF(F101=2,VLOOKUP(L101,[1]坦克升星消耗!$C$8:$J$15,7,TRUE),IF(F101=3,VLOOKUP(L101,[1]坦克升星消耗!$C$24:$J$33,7,TRUE),0))),0)</f>
        <v>335850</v>
      </c>
      <c r="P101">
        <f ca="1">IFERROR(IF(G101=1,VLOOKUP(M101,[1]坦克升星消耗!$C$2:$J$7,7,TRUE),IF(G101=2,VLOOKUP(M101,[1]坦克升星消耗!$C$8:$J$15,7,TRUE),IF(G101=3,VLOOKUP(M101,[1]坦克升星消耗!$C$24:$J$33,7,TRUE),0))),0)</f>
        <v>335850</v>
      </c>
      <c r="Q101">
        <f t="shared" ca="1" si="5"/>
        <v>1007550</v>
      </c>
      <c r="R101">
        <f ca="1">Q101/A101+AH101-军费投放计算!D101</f>
        <v>89123.5</v>
      </c>
      <c r="S101">
        <f ca="1">ROUNDDOWN(MIN(T1部件投放计算!C101/3,18),0)</f>
        <v>18</v>
      </c>
      <c r="T101">
        <f t="shared" ca="1" si="6"/>
        <v>0</v>
      </c>
      <c r="U101">
        <f ca="1">MIN(ROUNDDOWN((T1部件投放计算!C101/3)/S101,0),3)</f>
        <v>3</v>
      </c>
      <c r="V101">
        <f ca="1">MIN(VLOOKUP((A101*通用估算系数!$B$17*3600)/S101,[1]坦克部件养成!$V$2:$Z$31,5,TRUE),15)</f>
        <v>15</v>
      </c>
      <c r="W101">
        <f ca="1">ROUNDDOWN(MIN(T2部件投放计算!C101/3,18),0)</f>
        <v>18</v>
      </c>
      <c r="X101">
        <f t="shared" ca="1" si="7"/>
        <v>0</v>
      </c>
      <c r="Y101">
        <f ca="1">MIN(ROUNDDOWN(IF(W101=0,0,((T2部件投放计算!C101+T1部件投放计算!C101/3)/2)/W101+1),0),4)</f>
        <v>4</v>
      </c>
      <c r="Z101">
        <f ca="1">MIN(IF(X101=0,0,VLOOKUP((A101*通用估算系数!$B$17*3600)/X101,[1]坦克部件养成!$V$2:$Z$31,5,TRUE)),20)</f>
        <v>0</v>
      </c>
      <c r="AA101">
        <f ca="1">ROUNDDOWN(MIN(T3部件投放计算!C101/3,18),0)</f>
        <v>18</v>
      </c>
      <c r="AB101">
        <f t="shared" ca="1" si="8"/>
        <v>18</v>
      </c>
      <c r="AC101">
        <f ca="1">MIN(ROUNDDOWN(IF(AA101=0,0,((T3部件投放计算!C101+T2部件投放计算!C101/3)/2)/AA101+2),0),5)</f>
        <v>5</v>
      </c>
      <c r="AD101">
        <f ca="1">MIN(IF(AA101=0,0,VLOOKUP((A101*通用估算系数!$B$17*3600)/AA101,[1]坦克部件养成!$V$2:$Z$31,5,TRUE)),30)</f>
        <v>30</v>
      </c>
      <c r="AE101">
        <f ca="1">VLOOKUP("1_"&amp;V101,[1]坦克部件养成!$I:$L,4,FALSE)*T101</f>
        <v>0</v>
      </c>
      <c r="AF101">
        <f ca="1">IFERROR(VLOOKUP("2_"&amp;Z101,[1]坦克部件养成!$I:$L,4,FALSE)*X101,0)</f>
        <v>0</v>
      </c>
      <c r="AG101">
        <f ca="1">IFERROR(VLOOKUP("3_"&amp;AD101,[1]坦克部件养成!$I:$L,4,FALSE)*AB101,0)</f>
        <v>8335620</v>
      </c>
      <c r="AH101">
        <f t="shared" ca="1" si="9"/>
        <v>83356</v>
      </c>
    </row>
    <row r="102" spans="1:34" x14ac:dyDescent="0.2">
      <c r="A102">
        <v>101</v>
      </c>
      <c r="B102">
        <f>IF(C102=-1,D102,VLOOKUP(C102,通用估算系数!$D:$E,2,FALSE))</f>
        <v>9</v>
      </c>
      <c r="C102">
        <f>IF(D102&gt;=10,MOD(A102,通用估算系数!$B$2),-1)</f>
        <v>3</v>
      </c>
      <c r="D102">
        <f>VLOOKUP(A102,[1]游戏时长规划!$H$17:$K$26,4,TRUE)</f>
        <v>10</v>
      </c>
      <c r="E102">
        <v>3</v>
      </c>
      <c r="F102">
        <v>3</v>
      </c>
      <c r="G102">
        <v>3</v>
      </c>
      <c r="H102">
        <f ca="1">INDIRECT("T"&amp;E102&amp;"碎片投放计算!C"&amp;ROW(E102))/VLOOKUP(E102,通用估算系数!$D$17:$E$20,2,FALSE)</f>
        <v>368.38337726432866</v>
      </c>
      <c r="I102">
        <f ca="1">INDIRECT("T"&amp;F102&amp;"碎片投放计算!C"&amp;ROW(F102))/VLOOKUP(F102,通用估算系数!$D$17:$E$20,2,FALSE)</f>
        <v>368.38337726432866</v>
      </c>
      <c r="J102">
        <f ca="1">INDIRECT("T"&amp;G102&amp;"碎片投放计算!C"&amp;ROW(G102))/VLOOKUP(G102,通用估算系数!$D$17:$E$20,2,FALSE)</f>
        <v>368.38337726432866</v>
      </c>
      <c r="K102">
        <f ca="1">IFERROR(IF(E102=1,VLOOKUP(H102,[1]坦克升星消耗!$H$2:$J$7,3,TRUE),IF(E102=2,VLOOKUP(H102,[1]坦克升星消耗!$H$8:$J$15,3,TRUE),IF(E102=3,VLOOKUP(H102,[1]坦克升星消耗!$H$24:$J$33,3,TRUE),0))),0)</f>
        <v>9</v>
      </c>
      <c r="L102">
        <f ca="1">IFERROR(IF(F102=1,VLOOKUP(I102,[1]坦克升星消耗!$H$2:$J$7,3,TRUE),IF(F102=2,VLOOKUP(I102,[1]坦克升星消耗!$H$8:$J$15,3,TRUE),IF(F102=3,VLOOKUP(I102,[1]坦克升星消耗!$H$24:$J$33,3,TRUE),0))),0)</f>
        <v>9</v>
      </c>
      <c r="M102">
        <f ca="1">IFERROR(IF(G102=1,VLOOKUP(J102,[1]坦克升星消耗!$H$2:$J$7,3,TRUE),IF(G102=2,VLOOKUP(J102,[1]坦克升星消耗!$H$8:$J$15,3,TRUE),IF(G102=3,VLOOKUP(J102,[1]坦克升星消耗!$H$24:$J$33,3,TRUE),0))),0)</f>
        <v>9</v>
      </c>
      <c r="N102">
        <f ca="1">IFERROR(IF(E102=1,VLOOKUP(K102,[1]坦克升星消耗!$C$2:$J$7,7,TRUE),IF(E102=2,VLOOKUP(K102,[1]坦克升星消耗!$C$8:$J$15,7,TRUE),IF(E102=3,VLOOKUP(K102,[1]坦克升星消耗!$C$24:$J$33,7,TRUE),0))),0)</f>
        <v>335850</v>
      </c>
      <c r="O102">
        <f ca="1">IFERROR(IF(F102=1,VLOOKUP(L102,[1]坦克升星消耗!$C$2:$J$7,7,TRUE),IF(F102=2,VLOOKUP(L102,[1]坦克升星消耗!$C$8:$J$15,7,TRUE),IF(F102=3,VLOOKUP(L102,[1]坦克升星消耗!$C$24:$J$33,7,TRUE),0))),0)</f>
        <v>335850</v>
      </c>
      <c r="P102">
        <f ca="1">IFERROR(IF(G102=1,VLOOKUP(M102,[1]坦克升星消耗!$C$2:$J$7,7,TRUE),IF(G102=2,VLOOKUP(M102,[1]坦克升星消耗!$C$8:$J$15,7,TRUE),IF(G102=3,VLOOKUP(M102,[1]坦克升星消耗!$C$24:$J$33,7,TRUE),0))),0)</f>
        <v>335850</v>
      </c>
      <c r="Q102">
        <f t="shared" ca="1" si="5"/>
        <v>1007550</v>
      </c>
      <c r="R102">
        <f ca="1">Q102/A102+AH102-军费投放计算!D102</f>
        <v>87948.742574257427</v>
      </c>
      <c r="S102">
        <f ca="1">ROUNDDOWN(MIN(T1部件投放计算!C102/3,18),0)</f>
        <v>18</v>
      </c>
      <c r="T102">
        <f t="shared" ca="1" si="6"/>
        <v>0</v>
      </c>
      <c r="U102">
        <f ca="1">MIN(ROUNDDOWN((T1部件投放计算!C102/3)/S102,0),3)</f>
        <v>3</v>
      </c>
      <c r="V102">
        <f ca="1">MIN(VLOOKUP((A102*通用估算系数!$B$17*3600)/S102,[1]坦克部件养成!$V$2:$Z$31,5,TRUE),15)</f>
        <v>15</v>
      </c>
      <c r="W102">
        <f ca="1">ROUNDDOWN(MIN(T2部件投放计算!C102/3,18),0)</f>
        <v>18</v>
      </c>
      <c r="X102">
        <f t="shared" ca="1" si="7"/>
        <v>0</v>
      </c>
      <c r="Y102">
        <f ca="1">MIN(ROUNDDOWN(IF(W102=0,0,((T2部件投放计算!C102+T1部件投放计算!C102/3)/2)/W102+1),0),4)</f>
        <v>4</v>
      </c>
      <c r="Z102">
        <f ca="1">MIN(IF(X102=0,0,VLOOKUP((A102*通用估算系数!$B$17*3600)/X102,[1]坦克部件养成!$V$2:$Z$31,5,TRUE)),20)</f>
        <v>0</v>
      </c>
      <c r="AA102">
        <f ca="1">ROUNDDOWN(MIN(T3部件投放计算!C102/3,18),0)</f>
        <v>18</v>
      </c>
      <c r="AB102">
        <f t="shared" ca="1" si="8"/>
        <v>18</v>
      </c>
      <c r="AC102">
        <f ca="1">MIN(ROUNDDOWN(IF(AA102=0,0,((T3部件投放计算!C102+T2部件投放计算!C102/3)/2)/AA102+2),0),5)</f>
        <v>5</v>
      </c>
      <c r="AD102">
        <f ca="1">MIN(IF(AA102=0,0,VLOOKUP((A102*通用估算系数!$B$17*3600)/AA102,[1]坦克部件养成!$V$2:$Z$31,5,TRUE)),30)</f>
        <v>30</v>
      </c>
      <c r="AE102">
        <f ca="1">VLOOKUP("1_"&amp;V102,[1]坦克部件养成!$I:$L,4,FALSE)*T102</f>
        <v>0</v>
      </c>
      <c r="AF102">
        <f ca="1">IFERROR(VLOOKUP("2_"&amp;Z102,[1]坦克部件养成!$I:$L,4,FALSE)*X102,0)</f>
        <v>0</v>
      </c>
      <c r="AG102">
        <f ca="1">IFERROR(VLOOKUP("3_"&amp;AD102,[1]坦克部件养成!$I:$L,4,FALSE)*AB102,0)</f>
        <v>8335620</v>
      </c>
      <c r="AH102">
        <f t="shared" ca="1" si="9"/>
        <v>82530</v>
      </c>
    </row>
    <row r="103" spans="1:34" x14ac:dyDescent="0.2">
      <c r="A103">
        <v>102</v>
      </c>
      <c r="B103">
        <f>IF(C103=-1,D103,VLOOKUP(C103,通用估算系数!$D:$E,2,FALSE))</f>
        <v>9</v>
      </c>
      <c r="C103">
        <f>IF(D103&gt;=10,MOD(A103,通用估算系数!$B$2),-1)</f>
        <v>4</v>
      </c>
      <c r="D103">
        <f>VLOOKUP(A103,[1]游戏时长规划!$H$17:$K$26,4,TRUE)</f>
        <v>10</v>
      </c>
      <c r="E103">
        <v>3</v>
      </c>
      <c r="F103">
        <v>3</v>
      </c>
      <c r="G103">
        <v>3</v>
      </c>
      <c r="H103">
        <f ca="1">INDIRECT("T"&amp;E103&amp;"碎片投放计算!C"&amp;ROW(E103))/VLOOKUP(E103,通用估算系数!$D$17:$E$20,2,FALSE)</f>
        <v>372.79170252993691</v>
      </c>
      <c r="I103">
        <f ca="1">INDIRECT("T"&amp;F103&amp;"碎片投放计算!C"&amp;ROW(F103))/VLOOKUP(F103,通用估算系数!$D$17:$E$20,2,FALSE)</f>
        <v>372.79170252993691</v>
      </c>
      <c r="J103">
        <f ca="1">INDIRECT("T"&amp;G103&amp;"碎片投放计算!C"&amp;ROW(G103))/VLOOKUP(G103,通用估算系数!$D$17:$E$20,2,FALSE)</f>
        <v>372.79170252993691</v>
      </c>
      <c r="K103">
        <f ca="1">IFERROR(IF(E103=1,VLOOKUP(H103,[1]坦克升星消耗!$H$2:$J$7,3,TRUE),IF(E103=2,VLOOKUP(H103,[1]坦克升星消耗!$H$8:$J$15,3,TRUE),IF(E103=3,VLOOKUP(H103,[1]坦克升星消耗!$H$24:$J$33,3,TRUE),0))),0)</f>
        <v>9</v>
      </c>
      <c r="L103">
        <f ca="1">IFERROR(IF(F103=1,VLOOKUP(I103,[1]坦克升星消耗!$H$2:$J$7,3,TRUE),IF(F103=2,VLOOKUP(I103,[1]坦克升星消耗!$H$8:$J$15,3,TRUE),IF(F103=3,VLOOKUP(I103,[1]坦克升星消耗!$H$24:$J$33,3,TRUE),0))),0)</f>
        <v>9</v>
      </c>
      <c r="M103">
        <f ca="1">IFERROR(IF(G103=1,VLOOKUP(J103,[1]坦克升星消耗!$H$2:$J$7,3,TRUE),IF(G103=2,VLOOKUP(J103,[1]坦克升星消耗!$H$8:$J$15,3,TRUE),IF(G103=3,VLOOKUP(J103,[1]坦克升星消耗!$H$24:$J$33,3,TRUE),0))),0)</f>
        <v>9</v>
      </c>
      <c r="N103">
        <f ca="1">IFERROR(IF(E103=1,VLOOKUP(K103,[1]坦克升星消耗!$C$2:$J$7,7,TRUE),IF(E103=2,VLOOKUP(K103,[1]坦克升星消耗!$C$8:$J$15,7,TRUE),IF(E103=3,VLOOKUP(K103,[1]坦克升星消耗!$C$24:$J$33,7,TRUE),0))),0)</f>
        <v>335850</v>
      </c>
      <c r="O103">
        <f ca="1">IFERROR(IF(F103=1,VLOOKUP(L103,[1]坦克升星消耗!$C$2:$J$7,7,TRUE),IF(F103=2,VLOOKUP(L103,[1]坦克升星消耗!$C$8:$J$15,7,TRUE),IF(F103=3,VLOOKUP(L103,[1]坦克升星消耗!$C$24:$J$33,7,TRUE),0))),0)</f>
        <v>335850</v>
      </c>
      <c r="P103">
        <f ca="1">IFERROR(IF(G103=1,VLOOKUP(M103,[1]坦克升星消耗!$C$2:$J$7,7,TRUE),IF(G103=2,VLOOKUP(M103,[1]坦克升星消耗!$C$8:$J$15,7,TRUE),IF(G103=3,VLOOKUP(M103,[1]坦克升星消耗!$C$24:$J$33,7,TRUE),0))),0)</f>
        <v>335850</v>
      </c>
      <c r="Q103">
        <f t="shared" ca="1" si="5"/>
        <v>1007550</v>
      </c>
      <c r="R103">
        <f ca="1">Q103/A103+AH103-军费投放计算!D103</f>
        <v>87039.941176470587</v>
      </c>
      <c r="S103">
        <f ca="1">ROUNDDOWN(MIN(T1部件投放计算!C103/3,18),0)</f>
        <v>18</v>
      </c>
      <c r="T103">
        <f t="shared" ca="1" si="6"/>
        <v>0</v>
      </c>
      <c r="U103">
        <f ca="1">MIN(ROUNDDOWN((T1部件投放计算!C103/3)/S103,0),3)</f>
        <v>3</v>
      </c>
      <c r="V103">
        <f ca="1">MIN(VLOOKUP((A103*通用估算系数!$B$17*3600)/S103,[1]坦克部件养成!$V$2:$Z$31,5,TRUE),15)</f>
        <v>15</v>
      </c>
      <c r="W103">
        <f ca="1">ROUNDDOWN(MIN(T2部件投放计算!C103/3,18),0)</f>
        <v>18</v>
      </c>
      <c r="X103">
        <f t="shared" ca="1" si="7"/>
        <v>0</v>
      </c>
      <c r="Y103">
        <f ca="1">MIN(ROUNDDOWN(IF(W103=0,0,((T2部件投放计算!C103+T1部件投放计算!C103/3)/2)/W103+1),0),4)</f>
        <v>4</v>
      </c>
      <c r="Z103">
        <f ca="1">MIN(IF(X103=0,0,VLOOKUP((A103*通用估算系数!$B$17*3600)/X103,[1]坦克部件养成!$V$2:$Z$31,5,TRUE)),20)</f>
        <v>0</v>
      </c>
      <c r="AA103">
        <f ca="1">ROUNDDOWN(MIN(T3部件投放计算!C103/3,18),0)</f>
        <v>18</v>
      </c>
      <c r="AB103">
        <f t="shared" ca="1" si="8"/>
        <v>18</v>
      </c>
      <c r="AC103">
        <f ca="1">MIN(ROUNDDOWN(IF(AA103=0,0,((T3部件投放计算!C103+T2部件投放计算!C103/3)/2)/AA103+2),0),5)</f>
        <v>5</v>
      </c>
      <c r="AD103">
        <f ca="1">MIN(IF(AA103=0,0,VLOOKUP((A103*通用估算系数!$B$17*3600)/AA103,[1]坦克部件养成!$V$2:$Z$31,5,TRUE)),30)</f>
        <v>30</v>
      </c>
      <c r="AE103">
        <f ca="1">VLOOKUP("1_"&amp;V103,[1]坦克部件养成!$I:$L,4,FALSE)*T103</f>
        <v>0</v>
      </c>
      <c r="AF103">
        <f ca="1">IFERROR(VLOOKUP("2_"&amp;Z103,[1]坦克部件养成!$I:$L,4,FALSE)*X103,0)</f>
        <v>0</v>
      </c>
      <c r="AG103">
        <f ca="1">IFERROR(VLOOKUP("3_"&amp;AD103,[1]坦克部件养成!$I:$L,4,FALSE)*AB103,0)</f>
        <v>8335620</v>
      </c>
      <c r="AH103">
        <f t="shared" ca="1" si="9"/>
        <v>81721</v>
      </c>
    </row>
    <row r="104" spans="1:34" x14ac:dyDescent="0.2">
      <c r="A104">
        <v>103</v>
      </c>
      <c r="B104">
        <f>IF(C104=-1,D104,VLOOKUP(C104,通用估算系数!$D:$E,2,FALSE))</f>
        <v>9</v>
      </c>
      <c r="C104">
        <f>IF(D104&gt;=10,MOD(A104,通用估算系数!$B$2),-1)</f>
        <v>5</v>
      </c>
      <c r="D104">
        <f>VLOOKUP(A104,[1]游戏时长规划!$H$17:$K$26,4,TRUE)</f>
        <v>10</v>
      </c>
      <c r="E104">
        <v>3</v>
      </c>
      <c r="F104">
        <v>3</v>
      </c>
      <c r="G104">
        <v>3</v>
      </c>
      <c r="H104">
        <f ca="1">INDIRECT("T"&amp;E104&amp;"碎片投放计算!C"&amp;ROW(E104))/VLOOKUP(E104,通用估算系数!$D$17:$E$20,2,FALSE)</f>
        <v>377.31155451310246</v>
      </c>
      <c r="I104">
        <f ca="1">INDIRECT("T"&amp;F104&amp;"碎片投放计算!C"&amp;ROW(F104))/VLOOKUP(F104,通用估算系数!$D$17:$E$20,2,FALSE)</f>
        <v>377.31155451310246</v>
      </c>
      <c r="J104">
        <f ca="1">INDIRECT("T"&amp;G104&amp;"碎片投放计算!C"&amp;ROW(G104))/VLOOKUP(G104,通用估算系数!$D$17:$E$20,2,FALSE)</f>
        <v>377.31155451310246</v>
      </c>
      <c r="K104">
        <f ca="1">IFERROR(IF(E104=1,VLOOKUP(H104,[1]坦克升星消耗!$H$2:$J$7,3,TRUE),IF(E104=2,VLOOKUP(H104,[1]坦克升星消耗!$H$8:$J$15,3,TRUE),IF(E104=3,VLOOKUP(H104,[1]坦克升星消耗!$H$24:$J$33,3,TRUE),0))),0)</f>
        <v>9</v>
      </c>
      <c r="L104">
        <f ca="1">IFERROR(IF(F104=1,VLOOKUP(I104,[1]坦克升星消耗!$H$2:$J$7,3,TRUE),IF(F104=2,VLOOKUP(I104,[1]坦克升星消耗!$H$8:$J$15,3,TRUE),IF(F104=3,VLOOKUP(I104,[1]坦克升星消耗!$H$24:$J$33,3,TRUE),0))),0)</f>
        <v>9</v>
      </c>
      <c r="M104">
        <f ca="1">IFERROR(IF(G104=1,VLOOKUP(J104,[1]坦克升星消耗!$H$2:$J$7,3,TRUE),IF(G104=2,VLOOKUP(J104,[1]坦克升星消耗!$H$8:$J$15,3,TRUE),IF(G104=3,VLOOKUP(J104,[1]坦克升星消耗!$H$24:$J$33,3,TRUE),0))),0)</f>
        <v>9</v>
      </c>
      <c r="N104">
        <f ca="1">IFERROR(IF(E104=1,VLOOKUP(K104,[1]坦克升星消耗!$C$2:$J$7,7,TRUE),IF(E104=2,VLOOKUP(K104,[1]坦克升星消耗!$C$8:$J$15,7,TRUE),IF(E104=3,VLOOKUP(K104,[1]坦克升星消耗!$C$24:$J$33,7,TRUE),0))),0)</f>
        <v>335850</v>
      </c>
      <c r="O104">
        <f ca="1">IFERROR(IF(F104=1,VLOOKUP(L104,[1]坦克升星消耗!$C$2:$J$7,7,TRUE),IF(F104=2,VLOOKUP(L104,[1]坦克升星消耗!$C$8:$J$15,7,TRUE),IF(F104=3,VLOOKUP(L104,[1]坦克升星消耗!$C$24:$J$33,7,TRUE),0))),0)</f>
        <v>335850</v>
      </c>
      <c r="P104">
        <f ca="1">IFERROR(IF(G104=1,VLOOKUP(M104,[1]坦克升星消耗!$C$2:$J$7,7,TRUE),IF(G104=2,VLOOKUP(M104,[1]坦克升星消耗!$C$8:$J$15,7,TRUE),IF(G104=3,VLOOKUP(M104,[1]坦克升星消耗!$C$24:$J$33,7,TRUE),0))),0)</f>
        <v>335850</v>
      </c>
      <c r="Q104">
        <f t="shared" ca="1" si="5"/>
        <v>1007550</v>
      </c>
      <c r="R104">
        <f ca="1">Q104/A104+AH104-军费投放计算!D104</f>
        <v>86107.038834951454</v>
      </c>
      <c r="S104">
        <f ca="1">ROUNDDOWN(MIN(T1部件投放计算!C104/3,18),0)</f>
        <v>18</v>
      </c>
      <c r="T104">
        <f t="shared" ca="1" si="6"/>
        <v>0</v>
      </c>
      <c r="U104">
        <f ca="1">MIN(ROUNDDOWN((T1部件投放计算!C104/3)/S104,0),3)</f>
        <v>3</v>
      </c>
      <c r="V104">
        <f ca="1">MIN(VLOOKUP((A104*通用估算系数!$B$17*3600)/S104,[1]坦克部件养成!$V$2:$Z$31,5,TRUE),15)</f>
        <v>15</v>
      </c>
      <c r="W104">
        <f ca="1">ROUNDDOWN(MIN(T2部件投放计算!C104/3,18),0)</f>
        <v>18</v>
      </c>
      <c r="X104">
        <f t="shared" ca="1" si="7"/>
        <v>0</v>
      </c>
      <c r="Y104">
        <f ca="1">MIN(ROUNDDOWN(IF(W104=0,0,((T2部件投放计算!C104+T1部件投放计算!C104/3)/2)/W104+1),0),4)</f>
        <v>4</v>
      </c>
      <c r="Z104">
        <f ca="1">MIN(IF(X104=0,0,VLOOKUP((A104*通用估算系数!$B$17*3600)/X104,[1]坦克部件养成!$V$2:$Z$31,5,TRUE)),20)</f>
        <v>0</v>
      </c>
      <c r="AA104">
        <f ca="1">ROUNDDOWN(MIN(T3部件投放计算!C104/3,18),0)</f>
        <v>18</v>
      </c>
      <c r="AB104">
        <f t="shared" ca="1" si="8"/>
        <v>18</v>
      </c>
      <c r="AC104">
        <f ca="1">MIN(ROUNDDOWN(IF(AA104=0,0,((T3部件投放计算!C104+T2部件投放计算!C104/3)/2)/AA104+2),0),5)</f>
        <v>5</v>
      </c>
      <c r="AD104">
        <f ca="1">MIN(IF(AA104=0,0,VLOOKUP((A104*通用估算系数!$B$17*3600)/AA104,[1]坦克部件养成!$V$2:$Z$31,5,TRUE)),30)</f>
        <v>30</v>
      </c>
      <c r="AE104">
        <f ca="1">VLOOKUP("1_"&amp;V104,[1]坦克部件养成!$I:$L,4,FALSE)*T104</f>
        <v>0</v>
      </c>
      <c r="AF104">
        <f ca="1">IFERROR(VLOOKUP("2_"&amp;Z104,[1]坦克部件养成!$I:$L,4,FALSE)*X104,0)</f>
        <v>0</v>
      </c>
      <c r="AG104">
        <f ca="1">IFERROR(VLOOKUP("3_"&amp;AD104,[1]坦克部件养成!$I:$L,4,FALSE)*AB104,0)</f>
        <v>8335620</v>
      </c>
      <c r="AH104">
        <f t="shared" ca="1" si="9"/>
        <v>80928</v>
      </c>
    </row>
    <row r="105" spans="1:34" x14ac:dyDescent="0.2">
      <c r="A105">
        <v>104</v>
      </c>
      <c r="B105">
        <f>IF(C105=-1,D105,VLOOKUP(C105,通用估算系数!$D:$E,2,FALSE))</f>
        <v>10</v>
      </c>
      <c r="C105">
        <f>IF(D105&gt;=10,MOD(A105,通用估算系数!$B$2),-1)</f>
        <v>6</v>
      </c>
      <c r="D105">
        <f>VLOOKUP(A105,[1]游戏时长规划!$H$17:$K$26,4,TRUE)</f>
        <v>10</v>
      </c>
      <c r="E105">
        <v>3</v>
      </c>
      <c r="F105">
        <v>3</v>
      </c>
      <c r="G105">
        <v>3</v>
      </c>
      <c r="H105">
        <f ca="1">INDIRECT("T"&amp;E105&amp;"碎片投放计算!C"&amp;ROW(E105))/VLOOKUP(E105,通用估算系数!$D$17:$E$20,2,FALSE)</f>
        <v>382.83424462230693</v>
      </c>
      <c r="I105">
        <f ca="1">INDIRECT("T"&amp;F105&amp;"碎片投放计算!C"&amp;ROW(F105))/VLOOKUP(F105,通用估算系数!$D$17:$E$20,2,FALSE)</f>
        <v>382.83424462230693</v>
      </c>
      <c r="J105">
        <f ca="1">INDIRECT("T"&amp;G105&amp;"碎片投放计算!C"&amp;ROW(G105))/VLOOKUP(G105,通用估算系数!$D$17:$E$20,2,FALSE)</f>
        <v>382.83424462230693</v>
      </c>
      <c r="K105">
        <f ca="1">IFERROR(IF(E105=1,VLOOKUP(H105,[1]坦克升星消耗!$H$2:$J$7,3,TRUE),IF(E105=2,VLOOKUP(H105,[1]坦克升星消耗!$H$8:$J$15,3,TRUE),IF(E105=3,VLOOKUP(H105,[1]坦克升星消耗!$H$24:$J$33,3,TRUE),0))),0)</f>
        <v>9</v>
      </c>
      <c r="L105">
        <f ca="1">IFERROR(IF(F105=1,VLOOKUP(I105,[1]坦克升星消耗!$H$2:$J$7,3,TRUE),IF(F105=2,VLOOKUP(I105,[1]坦克升星消耗!$H$8:$J$15,3,TRUE),IF(F105=3,VLOOKUP(I105,[1]坦克升星消耗!$H$24:$J$33,3,TRUE),0))),0)</f>
        <v>9</v>
      </c>
      <c r="M105">
        <f ca="1">IFERROR(IF(G105=1,VLOOKUP(J105,[1]坦克升星消耗!$H$2:$J$7,3,TRUE),IF(G105=2,VLOOKUP(J105,[1]坦克升星消耗!$H$8:$J$15,3,TRUE),IF(G105=3,VLOOKUP(J105,[1]坦克升星消耗!$H$24:$J$33,3,TRUE),0))),0)</f>
        <v>9</v>
      </c>
      <c r="N105">
        <f ca="1">IFERROR(IF(E105=1,VLOOKUP(K105,[1]坦克升星消耗!$C$2:$J$7,7,TRUE),IF(E105=2,VLOOKUP(K105,[1]坦克升星消耗!$C$8:$J$15,7,TRUE),IF(E105=3,VLOOKUP(K105,[1]坦克升星消耗!$C$24:$J$33,7,TRUE),0))),0)</f>
        <v>335850</v>
      </c>
      <c r="O105">
        <f ca="1">IFERROR(IF(F105=1,VLOOKUP(L105,[1]坦克升星消耗!$C$2:$J$7,7,TRUE),IF(F105=2,VLOOKUP(L105,[1]坦克升星消耗!$C$8:$J$15,7,TRUE),IF(F105=3,VLOOKUP(L105,[1]坦克升星消耗!$C$24:$J$33,7,TRUE),0))),0)</f>
        <v>335850</v>
      </c>
      <c r="P105">
        <f ca="1">IFERROR(IF(G105=1,VLOOKUP(M105,[1]坦克升星消耗!$C$2:$J$7,7,TRUE),IF(G105=2,VLOOKUP(M105,[1]坦克升星消耗!$C$8:$J$15,7,TRUE),IF(G105=3,VLOOKUP(M105,[1]坦克升星消耗!$C$24:$J$33,7,TRUE),0))),0)</f>
        <v>335850</v>
      </c>
      <c r="Q105">
        <f t="shared" ca="1" si="5"/>
        <v>1007550</v>
      </c>
      <c r="R105">
        <f ca="1">Q105/A105+AH105-军费投放计算!D105</f>
        <v>85030.980769230766</v>
      </c>
      <c r="S105">
        <f ca="1">ROUNDDOWN(MIN(T1部件投放计算!C105/3,18),0)</f>
        <v>18</v>
      </c>
      <c r="T105">
        <f t="shared" ca="1" si="6"/>
        <v>0</v>
      </c>
      <c r="U105">
        <f ca="1">MIN(ROUNDDOWN((T1部件投放计算!C105/3)/S105,0),3)</f>
        <v>3</v>
      </c>
      <c r="V105">
        <f ca="1">MIN(VLOOKUP((A105*通用估算系数!$B$17*3600)/S105,[1]坦克部件养成!$V$2:$Z$31,5,TRUE),15)</f>
        <v>15</v>
      </c>
      <c r="W105">
        <f ca="1">ROUNDDOWN(MIN(T2部件投放计算!C105/3,18),0)</f>
        <v>18</v>
      </c>
      <c r="X105">
        <f t="shared" ca="1" si="7"/>
        <v>0</v>
      </c>
      <c r="Y105">
        <f ca="1">MIN(ROUNDDOWN(IF(W105=0,0,((T2部件投放计算!C105+T1部件投放计算!C105/3)/2)/W105+1),0),4)</f>
        <v>4</v>
      </c>
      <c r="Z105">
        <f ca="1">MIN(IF(X105=0,0,VLOOKUP((A105*通用估算系数!$B$17*3600)/X105,[1]坦克部件养成!$V$2:$Z$31,5,TRUE)),20)</f>
        <v>0</v>
      </c>
      <c r="AA105">
        <f ca="1">ROUNDDOWN(MIN(T3部件投放计算!C105/3,18),0)</f>
        <v>18</v>
      </c>
      <c r="AB105">
        <f t="shared" ca="1" si="8"/>
        <v>18</v>
      </c>
      <c r="AC105">
        <f ca="1">MIN(ROUNDDOWN(IF(AA105=0,0,((T3部件投放计算!C105+T2部件投放计算!C105/3)/2)/AA105+2),0),5)</f>
        <v>5</v>
      </c>
      <c r="AD105">
        <f ca="1">MIN(IF(AA105=0,0,VLOOKUP((A105*通用估算系数!$B$17*3600)/AA105,[1]坦克部件养成!$V$2:$Z$31,5,TRUE)),30)</f>
        <v>30</v>
      </c>
      <c r="AE105">
        <f ca="1">VLOOKUP("1_"&amp;V105,[1]坦克部件养成!$I:$L,4,FALSE)*T105</f>
        <v>0</v>
      </c>
      <c r="AF105">
        <f ca="1">IFERROR(VLOOKUP("2_"&amp;Z105,[1]坦克部件养成!$I:$L,4,FALSE)*X105,0)</f>
        <v>0</v>
      </c>
      <c r="AG105">
        <f ca="1">IFERROR(VLOOKUP("3_"&amp;AD105,[1]坦克部件养成!$I:$L,4,FALSE)*AB105,0)</f>
        <v>8335620</v>
      </c>
      <c r="AH105">
        <f t="shared" ca="1" si="9"/>
        <v>80150</v>
      </c>
    </row>
    <row r="106" spans="1:34" x14ac:dyDescent="0.2">
      <c r="A106">
        <v>105</v>
      </c>
      <c r="B106">
        <f>IF(C106=-1,D106,VLOOKUP(C106,通用估算系数!$D:$E,2,FALSE))</f>
        <v>10</v>
      </c>
      <c r="C106">
        <f>IF(D106&gt;=10,MOD(A106,通用估算系数!$B$2),-1)</f>
        <v>7</v>
      </c>
      <c r="D106">
        <f>VLOOKUP(A106,[1]游戏时长规划!$H$17:$K$26,4,TRUE)</f>
        <v>10</v>
      </c>
      <c r="E106">
        <v>3</v>
      </c>
      <c r="F106">
        <v>3</v>
      </c>
      <c r="G106">
        <v>3</v>
      </c>
      <c r="H106">
        <f ca="1">INDIRECT("T"&amp;E106&amp;"碎片投放计算!C"&amp;ROW(E106))/VLOOKUP(E106,通用估算系数!$D$17:$E$20,2,FALSE)</f>
        <v>387.33215638024518</v>
      </c>
      <c r="I106">
        <f ca="1">INDIRECT("T"&amp;F106&amp;"碎片投放计算!C"&amp;ROW(F106))/VLOOKUP(F106,通用估算系数!$D$17:$E$20,2,FALSE)</f>
        <v>387.33215638024518</v>
      </c>
      <c r="J106">
        <f ca="1">INDIRECT("T"&amp;G106&amp;"碎片投放计算!C"&amp;ROW(G106))/VLOOKUP(G106,通用估算系数!$D$17:$E$20,2,FALSE)</f>
        <v>387.33215638024518</v>
      </c>
      <c r="K106">
        <f ca="1">IFERROR(IF(E106=1,VLOOKUP(H106,[1]坦克升星消耗!$H$2:$J$7,3,TRUE),IF(E106=2,VLOOKUP(H106,[1]坦克升星消耗!$H$8:$J$15,3,TRUE),IF(E106=3,VLOOKUP(H106,[1]坦克升星消耗!$H$24:$J$33,3,TRUE),0))),0)</f>
        <v>9</v>
      </c>
      <c r="L106">
        <f ca="1">IFERROR(IF(F106=1,VLOOKUP(I106,[1]坦克升星消耗!$H$2:$J$7,3,TRUE),IF(F106=2,VLOOKUP(I106,[1]坦克升星消耗!$H$8:$J$15,3,TRUE),IF(F106=3,VLOOKUP(I106,[1]坦克升星消耗!$H$24:$J$33,3,TRUE),0))),0)</f>
        <v>9</v>
      </c>
      <c r="M106">
        <f ca="1">IFERROR(IF(G106=1,VLOOKUP(J106,[1]坦克升星消耗!$H$2:$J$7,3,TRUE),IF(G106=2,VLOOKUP(J106,[1]坦克升星消耗!$H$8:$J$15,3,TRUE),IF(G106=3,VLOOKUP(J106,[1]坦克升星消耗!$H$24:$J$33,3,TRUE),0))),0)</f>
        <v>9</v>
      </c>
      <c r="N106">
        <f ca="1">IFERROR(IF(E106=1,VLOOKUP(K106,[1]坦克升星消耗!$C$2:$J$7,7,TRUE),IF(E106=2,VLOOKUP(K106,[1]坦克升星消耗!$C$8:$J$15,7,TRUE),IF(E106=3,VLOOKUP(K106,[1]坦克升星消耗!$C$24:$J$33,7,TRUE),0))),0)</f>
        <v>335850</v>
      </c>
      <c r="O106">
        <f ca="1">IFERROR(IF(F106=1,VLOOKUP(L106,[1]坦克升星消耗!$C$2:$J$7,7,TRUE),IF(F106=2,VLOOKUP(L106,[1]坦克升星消耗!$C$8:$J$15,7,TRUE),IF(F106=3,VLOOKUP(L106,[1]坦克升星消耗!$C$24:$J$33,7,TRUE),0))),0)</f>
        <v>335850</v>
      </c>
      <c r="P106">
        <f ca="1">IFERROR(IF(G106=1,VLOOKUP(M106,[1]坦克升星消耗!$C$2:$J$7,7,TRUE),IF(G106=2,VLOOKUP(M106,[1]坦克升星消耗!$C$8:$J$15,7,TRUE),IF(G106=3,VLOOKUP(M106,[1]坦克升星消耗!$C$24:$J$33,7,TRUE),0))),0)</f>
        <v>335850</v>
      </c>
      <c r="Q106">
        <f t="shared" ca="1" si="5"/>
        <v>1007550</v>
      </c>
      <c r="R106">
        <f ca="1">Q106/A106+AH106-军费投放计算!D106</f>
        <v>84171.71428571429</v>
      </c>
      <c r="S106">
        <f ca="1">ROUNDDOWN(MIN(T1部件投放计算!C106/3,18),0)</f>
        <v>18</v>
      </c>
      <c r="T106">
        <f t="shared" ca="1" si="6"/>
        <v>0</v>
      </c>
      <c r="U106">
        <f ca="1">MIN(ROUNDDOWN((T1部件投放计算!C106/3)/S106,0),3)</f>
        <v>3</v>
      </c>
      <c r="V106">
        <f ca="1">MIN(VLOOKUP((A106*通用估算系数!$B$17*3600)/S106,[1]坦克部件养成!$V$2:$Z$31,5,TRUE),15)</f>
        <v>15</v>
      </c>
      <c r="W106">
        <f ca="1">ROUNDDOWN(MIN(T2部件投放计算!C106/3,18),0)</f>
        <v>18</v>
      </c>
      <c r="X106">
        <f t="shared" ca="1" si="7"/>
        <v>0</v>
      </c>
      <c r="Y106">
        <f ca="1">MIN(ROUNDDOWN(IF(W106=0,0,((T2部件投放计算!C106+T1部件投放计算!C106/3)/2)/W106+1),0),4)</f>
        <v>4</v>
      </c>
      <c r="Z106">
        <f ca="1">MIN(IF(X106=0,0,VLOOKUP((A106*通用估算系数!$B$17*3600)/X106,[1]坦克部件养成!$V$2:$Z$31,5,TRUE)),20)</f>
        <v>0</v>
      </c>
      <c r="AA106">
        <f ca="1">ROUNDDOWN(MIN(T3部件投放计算!C106/3,18),0)</f>
        <v>18</v>
      </c>
      <c r="AB106">
        <f t="shared" ca="1" si="8"/>
        <v>18</v>
      </c>
      <c r="AC106">
        <f ca="1">MIN(ROUNDDOWN(IF(AA106=0,0,((T3部件投放计算!C106+T2部件投放计算!C106/3)/2)/AA106+2),0),5)</f>
        <v>5</v>
      </c>
      <c r="AD106">
        <f ca="1">MIN(IF(AA106=0,0,VLOOKUP((A106*通用估算系数!$B$17*3600)/AA106,[1]坦克部件养成!$V$2:$Z$31,5,TRUE)),30)</f>
        <v>30</v>
      </c>
      <c r="AE106">
        <f ca="1">VLOOKUP("1_"&amp;V106,[1]坦克部件养成!$I:$L,4,FALSE)*T106</f>
        <v>0</v>
      </c>
      <c r="AF106">
        <f ca="1">IFERROR(VLOOKUP("2_"&amp;Z106,[1]坦克部件养成!$I:$L,4,FALSE)*X106,0)</f>
        <v>0</v>
      </c>
      <c r="AG106">
        <f ca="1">IFERROR(VLOOKUP("3_"&amp;AD106,[1]坦克部件养成!$I:$L,4,FALSE)*AB106,0)</f>
        <v>8335620</v>
      </c>
      <c r="AH106">
        <f t="shared" ca="1" si="9"/>
        <v>79386</v>
      </c>
    </row>
    <row r="107" spans="1:34" x14ac:dyDescent="0.2">
      <c r="A107">
        <v>106</v>
      </c>
      <c r="B107">
        <f>IF(C107=-1,D107,VLOOKUP(C107,通用估算系数!$D:$E,2,FALSE))</f>
        <v>10</v>
      </c>
      <c r="C107">
        <f>IF(D107&gt;=10,MOD(A107,通用估算系数!$B$2),-1)</f>
        <v>8</v>
      </c>
      <c r="D107">
        <f>VLOOKUP(A107,[1]游戏时长规划!$H$17:$K$26,4,TRUE)</f>
        <v>10</v>
      </c>
      <c r="E107">
        <v>3</v>
      </c>
      <c r="F107">
        <v>3</v>
      </c>
      <c r="G107">
        <v>3</v>
      </c>
      <c r="H107">
        <f ca="1">INDIRECT("T"&amp;E107&amp;"碎片投放计算!C"&amp;ROW(E107))/VLOOKUP(E107,通用估算系数!$D$17:$E$20,2,FALSE)</f>
        <v>391.83567922007018</v>
      </c>
      <c r="I107">
        <f ca="1">INDIRECT("T"&amp;F107&amp;"碎片投放计算!C"&amp;ROW(F107))/VLOOKUP(F107,通用估算系数!$D$17:$E$20,2,FALSE)</f>
        <v>391.83567922007018</v>
      </c>
      <c r="J107">
        <f ca="1">INDIRECT("T"&amp;G107&amp;"碎片投放计算!C"&amp;ROW(G107))/VLOOKUP(G107,通用估算系数!$D$17:$E$20,2,FALSE)</f>
        <v>391.83567922007018</v>
      </c>
      <c r="K107">
        <f ca="1">IFERROR(IF(E107=1,VLOOKUP(H107,[1]坦克升星消耗!$H$2:$J$7,3,TRUE),IF(E107=2,VLOOKUP(H107,[1]坦克升星消耗!$H$8:$J$15,3,TRUE),IF(E107=3,VLOOKUP(H107,[1]坦克升星消耗!$H$24:$J$33,3,TRUE),0))),0)</f>
        <v>10</v>
      </c>
      <c r="L107">
        <f ca="1">IFERROR(IF(F107=1,VLOOKUP(I107,[1]坦克升星消耗!$H$2:$J$7,3,TRUE),IF(F107=2,VLOOKUP(I107,[1]坦克升星消耗!$H$8:$J$15,3,TRUE),IF(F107=3,VLOOKUP(I107,[1]坦克升星消耗!$H$24:$J$33,3,TRUE),0))),0)</f>
        <v>10</v>
      </c>
      <c r="M107">
        <f ca="1">IFERROR(IF(G107=1,VLOOKUP(J107,[1]坦克升星消耗!$H$2:$J$7,3,TRUE),IF(G107=2,VLOOKUP(J107,[1]坦克升星消耗!$H$8:$J$15,3,TRUE),IF(G107=3,VLOOKUP(J107,[1]坦克升星消耗!$H$24:$J$33,3,TRUE),0))),0)</f>
        <v>10</v>
      </c>
      <c r="N107">
        <f ca="1">IFERROR(IF(E107=1,VLOOKUP(K107,[1]坦克升星消耗!$C$2:$J$7,7,TRUE),IF(E107=2,VLOOKUP(K107,[1]坦克升星消耗!$C$8:$J$15,7,TRUE),IF(E107=3,VLOOKUP(K107,[1]坦克升星消耗!$C$24:$J$33,7,TRUE),0))),0)</f>
        <v>335850</v>
      </c>
      <c r="O107">
        <f ca="1">IFERROR(IF(F107=1,VLOOKUP(L107,[1]坦克升星消耗!$C$2:$J$7,7,TRUE),IF(F107=2,VLOOKUP(L107,[1]坦克升星消耗!$C$8:$J$15,7,TRUE),IF(F107=3,VLOOKUP(L107,[1]坦克升星消耗!$C$24:$J$33,7,TRUE),0))),0)</f>
        <v>335850</v>
      </c>
      <c r="P107">
        <f ca="1">IFERROR(IF(G107=1,VLOOKUP(M107,[1]坦克升星消耗!$C$2:$J$7,7,TRUE),IF(G107=2,VLOOKUP(M107,[1]坦克升星消耗!$C$8:$J$15,7,TRUE),IF(G107=3,VLOOKUP(M107,[1]坦克升星消耗!$C$24:$J$33,7,TRUE),0))),0)</f>
        <v>335850</v>
      </c>
      <c r="Q107">
        <f t="shared" ca="1" si="5"/>
        <v>1007550</v>
      </c>
      <c r="R107">
        <f ca="1">Q107/A107+AH107-军费投放计算!D107</f>
        <v>83330.188679245286</v>
      </c>
      <c r="S107">
        <f ca="1">ROUNDDOWN(MIN(T1部件投放计算!C107/3,18),0)</f>
        <v>18</v>
      </c>
      <c r="T107">
        <f t="shared" ca="1" si="6"/>
        <v>0</v>
      </c>
      <c r="U107">
        <f ca="1">MIN(ROUNDDOWN((T1部件投放计算!C107/3)/S107,0),3)</f>
        <v>3</v>
      </c>
      <c r="V107">
        <f ca="1">MIN(VLOOKUP((A107*通用估算系数!$B$17*3600)/S107,[1]坦克部件养成!$V$2:$Z$31,5,TRUE),15)</f>
        <v>15</v>
      </c>
      <c r="W107">
        <f ca="1">ROUNDDOWN(MIN(T2部件投放计算!C107/3,18),0)</f>
        <v>18</v>
      </c>
      <c r="X107">
        <f t="shared" ca="1" si="7"/>
        <v>0</v>
      </c>
      <c r="Y107">
        <f ca="1">MIN(ROUNDDOWN(IF(W107=0,0,((T2部件投放计算!C107+T1部件投放计算!C107/3)/2)/W107+1),0),4)</f>
        <v>4</v>
      </c>
      <c r="Z107">
        <f ca="1">MIN(IF(X107=0,0,VLOOKUP((A107*通用估算系数!$B$17*3600)/X107,[1]坦克部件养成!$V$2:$Z$31,5,TRUE)),20)</f>
        <v>0</v>
      </c>
      <c r="AA107">
        <f ca="1">ROUNDDOWN(MIN(T3部件投放计算!C107/3,18),0)</f>
        <v>18</v>
      </c>
      <c r="AB107">
        <f t="shared" ca="1" si="8"/>
        <v>18</v>
      </c>
      <c r="AC107">
        <f ca="1">MIN(ROUNDDOWN(IF(AA107=0,0,((T3部件投放计算!C107+T2部件投放计算!C107/3)/2)/AA107+2),0),5)</f>
        <v>5</v>
      </c>
      <c r="AD107">
        <f ca="1">MIN(IF(AA107=0,0,VLOOKUP((A107*通用估算系数!$B$17*3600)/AA107,[1]坦克部件养成!$V$2:$Z$31,5,TRUE)),30)</f>
        <v>30</v>
      </c>
      <c r="AE107">
        <f ca="1">VLOOKUP("1_"&amp;V107,[1]坦克部件养成!$I:$L,4,FALSE)*T107</f>
        <v>0</v>
      </c>
      <c r="AF107">
        <f ca="1">IFERROR(VLOOKUP("2_"&amp;Z107,[1]坦克部件养成!$I:$L,4,FALSE)*X107,0)</f>
        <v>0</v>
      </c>
      <c r="AG107">
        <f ca="1">IFERROR(VLOOKUP("3_"&amp;AD107,[1]坦克部件养成!$I:$L,4,FALSE)*AB107,0)</f>
        <v>8335620</v>
      </c>
      <c r="AH107">
        <f t="shared" ca="1" si="9"/>
        <v>78637</v>
      </c>
    </row>
    <row r="108" spans="1:34" x14ac:dyDescent="0.2">
      <c r="A108">
        <v>107</v>
      </c>
      <c r="B108">
        <f>IF(C108=-1,D108,VLOOKUP(C108,通用估算系数!$D:$E,2,FALSE))</f>
        <v>10</v>
      </c>
      <c r="C108">
        <f>IF(D108&gt;=10,MOD(A108,通用估算系数!$B$2),-1)</f>
        <v>9</v>
      </c>
      <c r="D108">
        <f>VLOOKUP(A108,[1]游戏时长规划!$H$17:$K$26,4,TRUE)</f>
        <v>10</v>
      </c>
      <c r="E108">
        <v>3</v>
      </c>
      <c r="F108">
        <v>3</v>
      </c>
      <c r="G108">
        <v>3</v>
      </c>
      <c r="H108">
        <f ca="1">INDIRECT("T"&amp;E108&amp;"碎片投放计算!C"&amp;ROW(E108))/VLOOKUP(E108,通用估算系数!$D$17:$E$20,2,FALSE)</f>
        <v>396.45703477951639</v>
      </c>
      <c r="I108">
        <f ca="1">INDIRECT("T"&amp;F108&amp;"碎片投放计算!C"&amp;ROW(F108))/VLOOKUP(F108,通用估算系数!$D$17:$E$20,2,FALSE)</f>
        <v>396.45703477951639</v>
      </c>
      <c r="J108">
        <f ca="1">INDIRECT("T"&amp;G108&amp;"碎片投放计算!C"&amp;ROW(G108))/VLOOKUP(G108,通用估算系数!$D$17:$E$20,2,FALSE)</f>
        <v>396.45703477951639</v>
      </c>
      <c r="K108">
        <f ca="1">IFERROR(IF(E108=1,VLOOKUP(H108,[1]坦克升星消耗!$H$2:$J$7,3,TRUE),IF(E108=2,VLOOKUP(H108,[1]坦克升星消耗!$H$8:$J$15,3,TRUE),IF(E108=3,VLOOKUP(H108,[1]坦克升星消耗!$H$24:$J$33,3,TRUE),0))),0)</f>
        <v>10</v>
      </c>
      <c r="L108">
        <f ca="1">IFERROR(IF(F108=1,VLOOKUP(I108,[1]坦克升星消耗!$H$2:$J$7,3,TRUE),IF(F108=2,VLOOKUP(I108,[1]坦克升星消耗!$H$8:$J$15,3,TRUE),IF(F108=3,VLOOKUP(I108,[1]坦克升星消耗!$H$24:$J$33,3,TRUE),0))),0)</f>
        <v>10</v>
      </c>
      <c r="M108">
        <f ca="1">IFERROR(IF(G108=1,VLOOKUP(J108,[1]坦克升星消耗!$H$2:$J$7,3,TRUE),IF(G108=2,VLOOKUP(J108,[1]坦克升星消耗!$H$8:$J$15,3,TRUE),IF(G108=3,VLOOKUP(J108,[1]坦克升星消耗!$H$24:$J$33,3,TRUE),0))),0)</f>
        <v>10</v>
      </c>
      <c r="N108">
        <f ca="1">IFERROR(IF(E108=1,VLOOKUP(K108,[1]坦克升星消耗!$C$2:$J$7,7,TRUE),IF(E108=2,VLOOKUP(K108,[1]坦克升星消耗!$C$8:$J$15,7,TRUE),IF(E108=3,VLOOKUP(K108,[1]坦克升星消耗!$C$24:$J$33,7,TRUE),0))),0)</f>
        <v>335850</v>
      </c>
      <c r="O108">
        <f ca="1">IFERROR(IF(F108=1,VLOOKUP(L108,[1]坦克升星消耗!$C$2:$J$7,7,TRUE),IF(F108=2,VLOOKUP(L108,[1]坦克升星消耗!$C$8:$J$15,7,TRUE),IF(F108=3,VLOOKUP(L108,[1]坦克升星消耗!$C$24:$J$33,7,TRUE),0))),0)</f>
        <v>335850</v>
      </c>
      <c r="P108">
        <f ca="1">IFERROR(IF(G108=1,VLOOKUP(M108,[1]坦克升星消耗!$C$2:$J$7,7,TRUE),IF(G108=2,VLOOKUP(M108,[1]坦克升星消耗!$C$8:$J$15,7,TRUE),IF(G108=3,VLOOKUP(M108,[1]坦克升星消耗!$C$24:$J$33,7,TRUE),0))),0)</f>
        <v>335850</v>
      </c>
      <c r="Q108">
        <f t="shared" ca="1" si="5"/>
        <v>1007550</v>
      </c>
      <c r="R108">
        <f ca="1">Q108/A108+AH108-军费投放计算!D108</f>
        <v>82462.355140186919</v>
      </c>
      <c r="S108">
        <f ca="1">ROUNDDOWN(MIN(T1部件投放计算!C108/3,18),0)</f>
        <v>18</v>
      </c>
      <c r="T108">
        <f t="shared" ca="1" si="6"/>
        <v>0</v>
      </c>
      <c r="U108">
        <f ca="1">MIN(ROUNDDOWN((T1部件投放计算!C108/3)/S108,0),3)</f>
        <v>3</v>
      </c>
      <c r="V108">
        <f ca="1">MIN(VLOOKUP((A108*通用估算系数!$B$17*3600)/S108,[1]坦克部件养成!$V$2:$Z$31,5,TRUE),15)</f>
        <v>15</v>
      </c>
      <c r="W108">
        <f ca="1">ROUNDDOWN(MIN(T2部件投放计算!C108/3,18),0)</f>
        <v>18</v>
      </c>
      <c r="X108">
        <f t="shared" ca="1" si="7"/>
        <v>0</v>
      </c>
      <c r="Y108">
        <f ca="1">MIN(ROUNDDOWN(IF(W108=0,0,((T2部件投放计算!C108+T1部件投放计算!C108/3)/2)/W108+1),0),4)</f>
        <v>4</v>
      </c>
      <c r="Z108">
        <f ca="1">MIN(IF(X108=0,0,VLOOKUP((A108*通用估算系数!$B$17*3600)/X108,[1]坦克部件养成!$V$2:$Z$31,5,TRUE)),20)</f>
        <v>0</v>
      </c>
      <c r="AA108">
        <f ca="1">ROUNDDOWN(MIN(T3部件投放计算!C108/3,18),0)</f>
        <v>18</v>
      </c>
      <c r="AB108">
        <f t="shared" ca="1" si="8"/>
        <v>18</v>
      </c>
      <c r="AC108">
        <f ca="1">MIN(ROUNDDOWN(IF(AA108=0,0,((T3部件投放计算!C108+T2部件投放计算!C108/3)/2)/AA108+2),0),5)</f>
        <v>5</v>
      </c>
      <c r="AD108">
        <f ca="1">MIN(IF(AA108=0,0,VLOOKUP((A108*通用估算系数!$B$17*3600)/AA108,[1]坦克部件养成!$V$2:$Z$31,5,TRUE)),30)</f>
        <v>30</v>
      </c>
      <c r="AE108">
        <f ca="1">VLOOKUP("1_"&amp;V108,[1]坦克部件养成!$I:$L,4,FALSE)*T108</f>
        <v>0</v>
      </c>
      <c r="AF108">
        <f ca="1">IFERROR(VLOOKUP("2_"&amp;Z108,[1]坦克部件养成!$I:$L,4,FALSE)*X108,0)</f>
        <v>0</v>
      </c>
      <c r="AG108">
        <f ca="1">IFERROR(VLOOKUP("3_"&amp;AD108,[1]坦克部件养成!$I:$L,4,FALSE)*AB108,0)</f>
        <v>8335620</v>
      </c>
      <c r="AH108">
        <f t="shared" ca="1" si="9"/>
        <v>77902</v>
      </c>
    </row>
    <row r="109" spans="1:34" x14ac:dyDescent="0.2">
      <c r="A109">
        <v>108</v>
      </c>
      <c r="B109">
        <f>IF(C109=-1,D109,VLOOKUP(C109,通用估算系数!$D:$E,2,FALSE))</f>
        <v>10</v>
      </c>
      <c r="C109">
        <f>IF(D109&gt;=10,MOD(A109,通用估算系数!$B$2),-1)</f>
        <v>10</v>
      </c>
      <c r="D109">
        <f>VLOOKUP(A109,[1]游戏时长规划!$H$17:$K$26,4,TRUE)</f>
        <v>10</v>
      </c>
      <c r="E109">
        <v>3</v>
      </c>
      <c r="F109">
        <v>3</v>
      </c>
      <c r="G109">
        <v>3</v>
      </c>
      <c r="H109">
        <f ca="1">INDIRECT("T"&amp;E109&amp;"碎片投放计算!C"&amp;ROW(E109))/VLOOKUP(E109,通用估算系数!$D$17:$E$20,2,FALSE)</f>
        <v>400.97177978311487</v>
      </c>
      <c r="I109">
        <f ca="1">INDIRECT("T"&amp;F109&amp;"碎片投放计算!C"&amp;ROW(F109))/VLOOKUP(F109,通用估算系数!$D$17:$E$20,2,FALSE)</f>
        <v>400.97177978311487</v>
      </c>
      <c r="J109">
        <f ca="1">INDIRECT("T"&amp;G109&amp;"碎片投放计算!C"&amp;ROW(G109))/VLOOKUP(G109,通用估算系数!$D$17:$E$20,2,FALSE)</f>
        <v>400.97177978311487</v>
      </c>
      <c r="K109">
        <f ca="1">IFERROR(IF(E109=1,VLOOKUP(H109,[1]坦克升星消耗!$H$2:$J$7,3,TRUE),IF(E109=2,VLOOKUP(H109,[1]坦克升星消耗!$H$8:$J$15,3,TRUE),IF(E109=3,VLOOKUP(H109,[1]坦克升星消耗!$H$24:$J$33,3,TRUE),0))),0)</f>
        <v>10</v>
      </c>
      <c r="L109">
        <f ca="1">IFERROR(IF(F109=1,VLOOKUP(I109,[1]坦克升星消耗!$H$2:$J$7,3,TRUE),IF(F109=2,VLOOKUP(I109,[1]坦克升星消耗!$H$8:$J$15,3,TRUE),IF(F109=3,VLOOKUP(I109,[1]坦克升星消耗!$H$24:$J$33,3,TRUE),0))),0)</f>
        <v>10</v>
      </c>
      <c r="M109">
        <f ca="1">IFERROR(IF(G109=1,VLOOKUP(J109,[1]坦克升星消耗!$H$2:$J$7,3,TRUE),IF(G109=2,VLOOKUP(J109,[1]坦克升星消耗!$H$8:$J$15,3,TRUE),IF(G109=3,VLOOKUP(J109,[1]坦克升星消耗!$H$24:$J$33,3,TRUE),0))),0)</f>
        <v>10</v>
      </c>
      <c r="N109">
        <f ca="1">IFERROR(IF(E109=1,VLOOKUP(K109,[1]坦克升星消耗!$C$2:$J$7,7,TRUE),IF(E109=2,VLOOKUP(K109,[1]坦克升星消耗!$C$8:$J$15,7,TRUE),IF(E109=3,VLOOKUP(K109,[1]坦克升星消耗!$C$24:$J$33,7,TRUE),0))),0)</f>
        <v>335850</v>
      </c>
      <c r="O109">
        <f ca="1">IFERROR(IF(F109=1,VLOOKUP(L109,[1]坦克升星消耗!$C$2:$J$7,7,TRUE),IF(F109=2,VLOOKUP(L109,[1]坦克升星消耗!$C$8:$J$15,7,TRUE),IF(F109=3,VLOOKUP(L109,[1]坦克升星消耗!$C$24:$J$33,7,TRUE),0))),0)</f>
        <v>335850</v>
      </c>
      <c r="P109">
        <f ca="1">IFERROR(IF(G109=1,VLOOKUP(M109,[1]坦克升星消耗!$C$2:$J$7,7,TRUE),IF(G109=2,VLOOKUP(M109,[1]坦克升星消耗!$C$8:$J$15,7,TRUE),IF(G109=3,VLOOKUP(M109,[1]坦克升星消耗!$C$24:$J$33,7,TRUE),0))),0)</f>
        <v>335850</v>
      </c>
      <c r="Q109">
        <f t="shared" ca="1" si="5"/>
        <v>1007550</v>
      </c>
      <c r="R109">
        <f ca="1">Q109/A109+AH109-军费投放计算!D109</f>
        <v>81694.166666666672</v>
      </c>
      <c r="S109">
        <f ca="1">ROUNDDOWN(MIN(T1部件投放计算!C109/3,18),0)</f>
        <v>18</v>
      </c>
      <c r="T109">
        <f t="shared" ca="1" si="6"/>
        <v>0</v>
      </c>
      <c r="U109">
        <f ca="1">MIN(ROUNDDOWN((T1部件投放计算!C109/3)/S109,0),3)</f>
        <v>3</v>
      </c>
      <c r="V109">
        <f ca="1">MIN(VLOOKUP((A109*通用估算系数!$B$17*3600)/S109,[1]坦克部件养成!$V$2:$Z$31,5,TRUE),15)</f>
        <v>15</v>
      </c>
      <c r="W109">
        <f ca="1">ROUNDDOWN(MIN(T2部件投放计算!C109/3,18),0)</f>
        <v>18</v>
      </c>
      <c r="X109">
        <f t="shared" ca="1" si="7"/>
        <v>0</v>
      </c>
      <c r="Y109">
        <f ca="1">MIN(ROUNDDOWN(IF(W109=0,0,((T2部件投放计算!C109+T1部件投放计算!C109/3)/2)/W109+1),0),4)</f>
        <v>4</v>
      </c>
      <c r="Z109">
        <f ca="1">MIN(IF(X109=0,0,VLOOKUP((A109*通用估算系数!$B$17*3600)/X109,[1]坦克部件养成!$V$2:$Z$31,5,TRUE)),20)</f>
        <v>0</v>
      </c>
      <c r="AA109">
        <f ca="1">ROUNDDOWN(MIN(T3部件投放计算!C109/3,18),0)</f>
        <v>18</v>
      </c>
      <c r="AB109">
        <f t="shared" ca="1" si="8"/>
        <v>18</v>
      </c>
      <c r="AC109">
        <f ca="1">MIN(ROUNDDOWN(IF(AA109=0,0,((T3部件投放计算!C109+T2部件投放计算!C109/3)/2)/AA109+2),0),5)</f>
        <v>5</v>
      </c>
      <c r="AD109">
        <f ca="1">MIN(IF(AA109=0,0,VLOOKUP((A109*通用估算系数!$B$17*3600)/AA109,[1]坦克部件养成!$V$2:$Z$31,5,TRUE)),30)</f>
        <v>30</v>
      </c>
      <c r="AE109">
        <f ca="1">VLOOKUP("1_"&amp;V109,[1]坦克部件养成!$I:$L,4,FALSE)*T109</f>
        <v>0</v>
      </c>
      <c r="AF109">
        <f ca="1">IFERROR(VLOOKUP("2_"&amp;Z109,[1]坦克部件养成!$I:$L,4,FALSE)*X109,0)</f>
        <v>0</v>
      </c>
      <c r="AG109">
        <f ca="1">IFERROR(VLOOKUP("3_"&amp;AD109,[1]坦克部件养成!$I:$L,4,FALSE)*AB109,0)</f>
        <v>8335620</v>
      </c>
      <c r="AH109">
        <f t="shared" ca="1" si="9"/>
        <v>77181</v>
      </c>
    </row>
    <row r="110" spans="1:34" x14ac:dyDescent="0.2">
      <c r="A110">
        <v>109</v>
      </c>
      <c r="B110">
        <f>IF(C110=-1,D110,VLOOKUP(C110,通用估算系数!$D:$E,2,FALSE))</f>
        <v>10</v>
      </c>
      <c r="C110">
        <f>IF(D110&gt;=10,MOD(A110,通用估算系数!$B$2),-1)</f>
        <v>11</v>
      </c>
      <c r="D110">
        <f>VLOOKUP(A110,[1]游戏时长规划!$H$17:$K$26,4,TRUE)</f>
        <v>10</v>
      </c>
      <c r="E110">
        <v>3</v>
      </c>
      <c r="F110">
        <v>3</v>
      </c>
      <c r="G110">
        <v>3</v>
      </c>
      <c r="H110">
        <f ca="1">INDIRECT("T"&amp;E110&amp;"碎片投放计算!C"&amp;ROW(E110))/VLOOKUP(E110,通用估算系数!$D$17:$E$20,2,FALSE)</f>
        <v>405.49213586859997</v>
      </c>
      <c r="I110">
        <f ca="1">INDIRECT("T"&amp;F110&amp;"碎片投放计算!C"&amp;ROW(F110))/VLOOKUP(F110,通用估算系数!$D$17:$E$20,2,FALSE)</f>
        <v>405.49213586859997</v>
      </c>
      <c r="J110">
        <f ca="1">INDIRECT("T"&amp;G110&amp;"碎片投放计算!C"&amp;ROW(G110))/VLOOKUP(G110,通用估算系数!$D$17:$E$20,2,FALSE)</f>
        <v>405.49213586859997</v>
      </c>
      <c r="K110">
        <f ca="1">IFERROR(IF(E110=1,VLOOKUP(H110,[1]坦克升星消耗!$H$2:$J$7,3,TRUE),IF(E110=2,VLOOKUP(H110,[1]坦克升星消耗!$H$8:$J$15,3,TRUE),IF(E110=3,VLOOKUP(H110,[1]坦克升星消耗!$H$24:$J$33,3,TRUE),0))),0)</f>
        <v>10</v>
      </c>
      <c r="L110">
        <f ca="1">IFERROR(IF(F110=1,VLOOKUP(I110,[1]坦克升星消耗!$H$2:$J$7,3,TRUE),IF(F110=2,VLOOKUP(I110,[1]坦克升星消耗!$H$8:$J$15,3,TRUE),IF(F110=3,VLOOKUP(I110,[1]坦克升星消耗!$H$24:$J$33,3,TRUE),0))),0)</f>
        <v>10</v>
      </c>
      <c r="M110">
        <f ca="1">IFERROR(IF(G110=1,VLOOKUP(J110,[1]坦克升星消耗!$H$2:$J$7,3,TRUE),IF(G110=2,VLOOKUP(J110,[1]坦克升星消耗!$H$8:$J$15,3,TRUE),IF(G110=3,VLOOKUP(J110,[1]坦克升星消耗!$H$24:$J$33,3,TRUE),0))),0)</f>
        <v>10</v>
      </c>
      <c r="N110">
        <f ca="1">IFERROR(IF(E110=1,VLOOKUP(K110,[1]坦克升星消耗!$C$2:$J$7,7,TRUE),IF(E110=2,VLOOKUP(K110,[1]坦克升星消耗!$C$8:$J$15,7,TRUE),IF(E110=3,VLOOKUP(K110,[1]坦克升星消耗!$C$24:$J$33,7,TRUE),0))),0)</f>
        <v>335850</v>
      </c>
      <c r="O110">
        <f ca="1">IFERROR(IF(F110=1,VLOOKUP(L110,[1]坦克升星消耗!$C$2:$J$7,7,TRUE),IF(F110=2,VLOOKUP(L110,[1]坦克升星消耗!$C$8:$J$15,7,TRUE),IF(F110=3,VLOOKUP(L110,[1]坦克升星消耗!$C$24:$J$33,7,TRUE),0))),0)</f>
        <v>335850</v>
      </c>
      <c r="P110">
        <f ca="1">IFERROR(IF(G110=1,VLOOKUP(M110,[1]坦克升星消耗!$C$2:$J$7,7,TRUE),IF(G110=2,VLOOKUP(M110,[1]坦克升星消耗!$C$8:$J$15,7,TRUE),IF(G110=3,VLOOKUP(M110,[1]坦克升星消耗!$C$24:$J$33,7,TRUE),0))),0)</f>
        <v>335850</v>
      </c>
      <c r="Q110">
        <f t="shared" ca="1" si="5"/>
        <v>1007550</v>
      </c>
      <c r="R110">
        <f ca="1">Q110/A110+AH110-军费投放计算!D110</f>
        <v>80898.577981651382</v>
      </c>
      <c r="S110">
        <f ca="1">ROUNDDOWN(MIN(T1部件投放计算!C110/3,18),0)</f>
        <v>18</v>
      </c>
      <c r="T110">
        <f t="shared" ca="1" si="6"/>
        <v>0</v>
      </c>
      <c r="U110">
        <f ca="1">MIN(ROUNDDOWN((T1部件投放计算!C110/3)/S110,0),3)</f>
        <v>3</v>
      </c>
      <c r="V110">
        <f ca="1">MIN(VLOOKUP((A110*通用估算系数!$B$17*3600)/S110,[1]坦克部件养成!$V$2:$Z$31,5,TRUE),15)</f>
        <v>15</v>
      </c>
      <c r="W110">
        <f ca="1">ROUNDDOWN(MIN(T2部件投放计算!C110/3,18),0)</f>
        <v>18</v>
      </c>
      <c r="X110">
        <f t="shared" ca="1" si="7"/>
        <v>0</v>
      </c>
      <c r="Y110">
        <f ca="1">MIN(ROUNDDOWN(IF(W110=0,0,((T2部件投放计算!C110+T1部件投放计算!C110/3)/2)/W110+1),0),4)</f>
        <v>4</v>
      </c>
      <c r="Z110">
        <f ca="1">MIN(IF(X110=0,0,VLOOKUP((A110*通用估算系数!$B$17*3600)/X110,[1]坦克部件养成!$V$2:$Z$31,5,TRUE)),20)</f>
        <v>0</v>
      </c>
      <c r="AA110">
        <f ca="1">ROUNDDOWN(MIN(T3部件投放计算!C110/3,18),0)</f>
        <v>18</v>
      </c>
      <c r="AB110">
        <f t="shared" ca="1" si="8"/>
        <v>18</v>
      </c>
      <c r="AC110">
        <f ca="1">MIN(ROUNDDOWN(IF(AA110=0,0,((T3部件投放计算!C110+T2部件投放计算!C110/3)/2)/AA110+2),0),5)</f>
        <v>5</v>
      </c>
      <c r="AD110">
        <f ca="1">MIN(IF(AA110=0,0,VLOOKUP((A110*通用估算系数!$B$17*3600)/AA110,[1]坦克部件养成!$V$2:$Z$31,5,TRUE)),30)</f>
        <v>30</v>
      </c>
      <c r="AE110">
        <f ca="1">VLOOKUP("1_"&amp;V110,[1]坦克部件养成!$I:$L,4,FALSE)*T110</f>
        <v>0</v>
      </c>
      <c r="AF110">
        <f ca="1">IFERROR(VLOOKUP("2_"&amp;Z110,[1]坦克部件养成!$I:$L,4,FALSE)*X110,0)</f>
        <v>0</v>
      </c>
      <c r="AG110">
        <f ca="1">IFERROR(VLOOKUP("3_"&amp;AD110,[1]坦克部件养成!$I:$L,4,FALSE)*AB110,0)</f>
        <v>8335620</v>
      </c>
      <c r="AH110">
        <f t="shared" ca="1" si="9"/>
        <v>76473</v>
      </c>
    </row>
    <row r="111" spans="1:34" x14ac:dyDescent="0.2">
      <c r="A111">
        <v>110</v>
      </c>
      <c r="B111">
        <f>IF(C111=-1,D111,VLOOKUP(C111,通用估算系数!$D:$E,2,FALSE))</f>
        <v>10</v>
      </c>
      <c r="C111">
        <f>IF(D111&gt;=10,MOD(A111,通用估算系数!$B$2),-1)</f>
        <v>12</v>
      </c>
      <c r="D111">
        <f>VLOOKUP(A111,[1]游戏时长规划!$H$17:$K$26,4,TRUE)</f>
        <v>10</v>
      </c>
      <c r="E111">
        <v>3</v>
      </c>
      <c r="F111">
        <v>3</v>
      </c>
      <c r="G111">
        <v>3</v>
      </c>
      <c r="H111">
        <f ca="1">INDIRECT("T"&amp;E111&amp;"碎片投放计算!C"&amp;ROW(E111))/VLOOKUP(E111,通用估算系数!$D$17:$E$20,2,FALSE)</f>
        <v>410.07421385483912</v>
      </c>
      <c r="I111">
        <f ca="1">INDIRECT("T"&amp;F111&amp;"碎片投放计算!C"&amp;ROW(F111))/VLOOKUP(F111,通用估算系数!$D$17:$E$20,2,FALSE)</f>
        <v>410.07421385483912</v>
      </c>
      <c r="J111">
        <f ca="1">INDIRECT("T"&amp;G111&amp;"碎片投放计算!C"&amp;ROW(G111))/VLOOKUP(G111,通用估算系数!$D$17:$E$20,2,FALSE)</f>
        <v>410.07421385483912</v>
      </c>
      <c r="K111">
        <f ca="1">IFERROR(IF(E111=1,VLOOKUP(H111,[1]坦克升星消耗!$H$2:$J$7,3,TRUE),IF(E111=2,VLOOKUP(H111,[1]坦克升星消耗!$H$8:$J$15,3,TRUE),IF(E111=3,VLOOKUP(H111,[1]坦克升星消耗!$H$24:$J$33,3,TRUE),0))),0)</f>
        <v>10</v>
      </c>
      <c r="L111">
        <f ca="1">IFERROR(IF(F111=1,VLOOKUP(I111,[1]坦克升星消耗!$H$2:$J$7,3,TRUE),IF(F111=2,VLOOKUP(I111,[1]坦克升星消耗!$H$8:$J$15,3,TRUE),IF(F111=3,VLOOKUP(I111,[1]坦克升星消耗!$H$24:$J$33,3,TRUE),0))),0)</f>
        <v>10</v>
      </c>
      <c r="M111">
        <f ca="1">IFERROR(IF(G111=1,VLOOKUP(J111,[1]坦克升星消耗!$H$2:$J$7,3,TRUE),IF(G111=2,VLOOKUP(J111,[1]坦克升星消耗!$H$8:$J$15,3,TRUE),IF(G111=3,VLOOKUP(J111,[1]坦克升星消耗!$H$24:$J$33,3,TRUE),0))),0)</f>
        <v>10</v>
      </c>
      <c r="N111">
        <f ca="1">IFERROR(IF(E111=1,VLOOKUP(K111,[1]坦克升星消耗!$C$2:$J$7,7,TRUE),IF(E111=2,VLOOKUP(K111,[1]坦克升星消耗!$C$8:$J$15,7,TRUE),IF(E111=3,VLOOKUP(K111,[1]坦克升星消耗!$C$24:$J$33,7,TRUE),0))),0)</f>
        <v>335850</v>
      </c>
      <c r="O111">
        <f ca="1">IFERROR(IF(F111=1,VLOOKUP(L111,[1]坦克升星消耗!$C$2:$J$7,7,TRUE),IF(F111=2,VLOOKUP(L111,[1]坦克升星消耗!$C$8:$J$15,7,TRUE),IF(F111=3,VLOOKUP(L111,[1]坦克升星消耗!$C$24:$J$33,7,TRUE),0))),0)</f>
        <v>335850</v>
      </c>
      <c r="P111">
        <f ca="1">IFERROR(IF(G111=1,VLOOKUP(M111,[1]坦克升星消耗!$C$2:$J$7,7,TRUE),IF(G111=2,VLOOKUP(M111,[1]坦克升星消耗!$C$8:$J$15,7,TRUE),IF(G111=3,VLOOKUP(M111,[1]坦克升星消耗!$C$24:$J$33,7,TRUE),0))),0)</f>
        <v>335850</v>
      </c>
      <c r="Q111">
        <f t="shared" ca="1" si="5"/>
        <v>1007550</v>
      </c>
      <c r="R111">
        <f ca="1">Q111/A111+AH111-军费投放计算!D111</f>
        <v>80096.545454545456</v>
      </c>
      <c r="S111">
        <f ca="1">ROUNDDOWN(MIN(T1部件投放计算!C111/3,18),0)</f>
        <v>18</v>
      </c>
      <c r="T111">
        <f t="shared" ca="1" si="6"/>
        <v>0</v>
      </c>
      <c r="U111">
        <f ca="1">MIN(ROUNDDOWN((T1部件投放计算!C111/3)/S111,0),3)</f>
        <v>3</v>
      </c>
      <c r="V111">
        <f ca="1">MIN(VLOOKUP((A111*通用估算系数!$B$17*3600)/S111,[1]坦克部件养成!$V$2:$Z$31,5,TRUE),15)</f>
        <v>15</v>
      </c>
      <c r="W111">
        <f ca="1">ROUNDDOWN(MIN(T2部件投放计算!C111/3,18),0)</f>
        <v>18</v>
      </c>
      <c r="X111">
        <f t="shared" ca="1" si="7"/>
        <v>0</v>
      </c>
      <c r="Y111">
        <f ca="1">MIN(ROUNDDOWN(IF(W111=0,0,((T2部件投放计算!C111+T1部件投放计算!C111/3)/2)/W111+1),0),4)</f>
        <v>4</v>
      </c>
      <c r="Z111">
        <f ca="1">MIN(IF(X111=0,0,VLOOKUP((A111*通用估算系数!$B$17*3600)/X111,[1]坦克部件养成!$V$2:$Z$31,5,TRUE)),20)</f>
        <v>0</v>
      </c>
      <c r="AA111">
        <f ca="1">ROUNDDOWN(MIN(T3部件投放计算!C111/3,18),0)</f>
        <v>18</v>
      </c>
      <c r="AB111">
        <f t="shared" ca="1" si="8"/>
        <v>18</v>
      </c>
      <c r="AC111">
        <f ca="1">MIN(ROUNDDOWN(IF(AA111=0,0,((T3部件投放计算!C111+T2部件投放计算!C111/3)/2)/AA111+2),0),5)</f>
        <v>5</v>
      </c>
      <c r="AD111">
        <f ca="1">MIN(IF(AA111=0,0,VLOOKUP((A111*通用估算系数!$B$17*3600)/AA111,[1]坦克部件养成!$V$2:$Z$31,5,TRUE)),30)</f>
        <v>30</v>
      </c>
      <c r="AE111">
        <f ca="1">VLOOKUP("1_"&amp;V111,[1]坦克部件养成!$I:$L,4,FALSE)*T111</f>
        <v>0</v>
      </c>
      <c r="AF111">
        <f ca="1">IFERROR(VLOOKUP("2_"&amp;Z111,[1]坦克部件养成!$I:$L,4,FALSE)*X111,0)</f>
        <v>0</v>
      </c>
      <c r="AG111">
        <f ca="1">IFERROR(VLOOKUP("3_"&amp;AD111,[1]坦克部件养成!$I:$L,4,FALSE)*AB111,0)</f>
        <v>8335620</v>
      </c>
      <c r="AH111">
        <f t="shared" ca="1" si="9"/>
        <v>75778</v>
      </c>
    </row>
    <row r="112" spans="1:34" x14ac:dyDescent="0.2">
      <c r="A112">
        <v>111</v>
      </c>
      <c r="B112">
        <f>IF(C112=-1,D112,VLOOKUP(C112,通用估算系数!$D:$E,2,FALSE))</f>
        <v>10</v>
      </c>
      <c r="C112">
        <f>IF(D112&gt;=10,MOD(A112,通用估算系数!$B$2),-1)</f>
        <v>13</v>
      </c>
      <c r="D112">
        <f>VLOOKUP(A112,[1]游戏时长规划!$H$17:$K$26,4,TRUE)</f>
        <v>10</v>
      </c>
      <c r="E112">
        <v>3</v>
      </c>
      <c r="F112">
        <v>3</v>
      </c>
      <c r="G112">
        <v>3</v>
      </c>
      <c r="H112">
        <f ca="1">INDIRECT("T"&amp;E112&amp;"碎片投放计算!C"&amp;ROW(E112))/VLOOKUP(E112,通用估算系数!$D$17:$E$20,2,FALSE)</f>
        <v>414.6057921040977</v>
      </c>
      <c r="I112">
        <f ca="1">INDIRECT("T"&amp;F112&amp;"碎片投放计算!C"&amp;ROW(F112))/VLOOKUP(F112,通用估算系数!$D$17:$E$20,2,FALSE)</f>
        <v>414.6057921040977</v>
      </c>
      <c r="J112">
        <f ca="1">INDIRECT("T"&amp;G112&amp;"碎片投放计算!C"&amp;ROW(G112))/VLOOKUP(G112,通用估算系数!$D$17:$E$20,2,FALSE)</f>
        <v>414.6057921040977</v>
      </c>
      <c r="K112">
        <f ca="1">IFERROR(IF(E112=1,VLOOKUP(H112,[1]坦克升星消耗!$H$2:$J$7,3,TRUE),IF(E112=2,VLOOKUP(H112,[1]坦克升星消耗!$H$8:$J$15,3,TRUE),IF(E112=3,VLOOKUP(H112,[1]坦克升星消耗!$H$24:$J$33,3,TRUE),0))),0)</f>
        <v>10</v>
      </c>
      <c r="L112">
        <f ca="1">IFERROR(IF(F112=1,VLOOKUP(I112,[1]坦克升星消耗!$H$2:$J$7,3,TRUE),IF(F112=2,VLOOKUP(I112,[1]坦克升星消耗!$H$8:$J$15,3,TRUE),IF(F112=3,VLOOKUP(I112,[1]坦克升星消耗!$H$24:$J$33,3,TRUE),0))),0)</f>
        <v>10</v>
      </c>
      <c r="M112">
        <f ca="1">IFERROR(IF(G112=1,VLOOKUP(J112,[1]坦克升星消耗!$H$2:$J$7,3,TRUE),IF(G112=2,VLOOKUP(J112,[1]坦克升星消耗!$H$8:$J$15,3,TRUE),IF(G112=3,VLOOKUP(J112,[1]坦克升星消耗!$H$24:$J$33,3,TRUE),0))),0)</f>
        <v>10</v>
      </c>
      <c r="N112">
        <f ca="1">IFERROR(IF(E112=1,VLOOKUP(K112,[1]坦克升星消耗!$C$2:$J$7,7,TRUE),IF(E112=2,VLOOKUP(K112,[1]坦克升星消耗!$C$8:$J$15,7,TRUE),IF(E112=3,VLOOKUP(K112,[1]坦克升星消耗!$C$24:$J$33,7,TRUE),0))),0)</f>
        <v>335850</v>
      </c>
      <c r="O112">
        <f ca="1">IFERROR(IF(F112=1,VLOOKUP(L112,[1]坦克升星消耗!$C$2:$J$7,7,TRUE),IF(F112=2,VLOOKUP(L112,[1]坦克升星消耗!$C$8:$J$15,7,TRUE),IF(F112=3,VLOOKUP(L112,[1]坦克升星消耗!$C$24:$J$33,7,TRUE),0))),0)</f>
        <v>335850</v>
      </c>
      <c r="P112">
        <f ca="1">IFERROR(IF(G112=1,VLOOKUP(M112,[1]坦克升星消耗!$C$2:$J$7,7,TRUE),IF(G112=2,VLOOKUP(M112,[1]坦克升星消耗!$C$8:$J$15,7,TRUE),IF(G112=3,VLOOKUP(M112,[1]坦克升星消耗!$C$24:$J$33,7,TRUE),0))),0)</f>
        <v>335850</v>
      </c>
      <c r="Q112">
        <f t="shared" ca="1" si="5"/>
        <v>1007550</v>
      </c>
      <c r="R112">
        <f ca="1">Q112/A112+AH112-军费投放计算!D112</f>
        <v>79350.027027027027</v>
      </c>
      <c r="S112">
        <f ca="1">ROUNDDOWN(MIN(T1部件投放计算!C112/3,18),0)</f>
        <v>18</v>
      </c>
      <c r="T112">
        <f t="shared" ca="1" si="6"/>
        <v>0</v>
      </c>
      <c r="U112">
        <f ca="1">MIN(ROUNDDOWN((T1部件投放计算!C112/3)/S112,0),3)</f>
        <v>3</v>
      </c>
      <c r="V112">
        <f ca="1">MIN(VLOOKUP((A112*通用估算系数!$B$17*3600)/S112,[1]坦克部件养成!$V$2:$Z$31,5,TRUE),15)</f>
        <v>15</v>
      </c>
      <c r="W112">
        <f ca="1">ROUNDDOWN(MIN(T2部件投放计算!C112/3,18),0)</f>
        <v>18</v>
      </c>
      <c r="X112">
        <f t="shared" ca="1" si="7"/>
        <v>0</v>
      </c>
      <c r="Y112">
        <f ca="1">MIN(ROUNDDOWN(IF(W112=0,0,((T2部件投放计算!C112+T1部件投放计算!C112/3)/2)/W112+1),0),4)</f>
        <v>4</v>
      </c>
      <c r="Z112">
        <f ca="1">MIN(IF(X112=0,0,VLOOKUP((A112*通用估算系数!$B$17*3600)/X112,[1]坦克部件养成!$V$2:$Z$31,5,TRUE)),20)</f>
        <v>0</v>
      </c>
      <c r="AA112">
        <f ca="1">ROUNDDOWN(MIN(T3部件投放计算!C112/3,18),0)</f>
        <v>18</v>
      </c>
      <c r="AB112">
        <f t="shared" ca="1" si="8"/>
        <v>18</v>
      </c>
      <c r="AC112">
        <f ca="1">MIN(ROUNDDOWN(IF(AA112=0,0,((T3部件投放计算!C112+T2部件投放计算!C112/3)/2)/AA112+2),0),5)</f>
        <v>5</v>
      </c>
      <c r="AD112">
        <f ca="1">MIN(IF(AA112=0,0,VLOOKUP((A112*通用估算系数!$B$17*3600)/AA112,[1]坦克部件养成!$V$2:$Z$31,5,TRUE)),30)</f>
        <v>30</v>
      </c>
      <c r="AE112">
        <f ca="1">VLOOKUP("1_"&amp;V112,[1]坦克部件养成!$I:$L,4,FALSE)*T112</f>
        <v>0</v>
      </c>
      <c r="AF112">
        <f ca="1">IFERROR(VLOOKUP("2_"&amp;Z112,[1]坦克部件养成!$I:$L,4,FALSE)*X112,0)</f>
        <v>0</v>
      </c>
      <c r="AG112">
        <f ca="1">IFERROR(VLOOKUP("3_"&amp;AD112,[1]坦克部件养成!$I:$L,4,FALSE)*AB112,0)</f>
        <v>8335620</v>
      </c>
      <c r="AH112">
        <f t="shared" ca="1" si="9"/>
        <v>75095</v>
      </c>
    </row>
    <row r="113" spans="1:34" x14ac:dyDescent="0.2">
      <c r="A113">
        <v>112</v>
      </c>
      <c r="B113">
        <f>IF(C113=-1,D113,VLOOKUP(C113,通用估算系数!$D:$E,2,FALSE))</f>
        <v>8</v>
      </c>
      <c r="C113">
        <f>IF(D113&gt;=10,MOD(A113,通用估算系数!$B$2),-1)</f>
        <v>0</v>
      </c>
      <c r="D113">
        <f>VLOOKUP(A113,[1]游戏时长规划!$H$17:$K$26,4,TRUE)</f>
        <v>10</v>
      </c>
      <c r="E113">
        <v>3</v>
      </c>
      <c r="F113">
        <v>3</v>
      </c>
      <c r="G113">
        <v>3</v>
      </c>
      <c r="H113">
        <f ca="1">INDIRECT("T"&amp;E113&amp;"碎片投放计算!C"&amp;ROW(E113))/VLOOKUP(E113,通用估算系数!$D$17:$E$20,2,FALSE)</f>
        <v>418.83163303902819</v>
      </c>
      <c r="I113">
        <f ca="1">INDIRECT("T"&amp;F113&amp;"碎片投放计算!C"&amp;ROW(F113))/VLOOKUP(F113,通用估算系数!$D$17:$E$20,2,FALSE)</f>
        <v>418.83163303902819</v>
      </c>
      <c r="J113">
        <f ca="1">INDIRECT("T"&amp;G113&amp;"碎片投放计算!C"&amp;ROW(G113))/VLOOKUP(G113,通用估算系数!$D$17:$E$20,2,FALSE)</f>
        <v>418.83163303902819</v>
      </c>
      <c r="K113">
        <f ca="1">IFERROR(IF(E113=1,VLOOKUP(H113,[1]坦克升星消耗!$H$2:$J$7,3,TRUE),IF(E113=2,VLOOKUP(H113,[1]坦克升星消耗!$H$8:$J$15,3,TRUE),IF(E113=3,VLOOKUP(H113,[1]坦克升星消耗!$H$24:$J$33,3,TRUE),0))),0)</f>
        <v>10</v>
      </c>
      <c r="L113">
        <f ca="1">IFERROR(IF(F113=1,VLOOKUP(I113,[1]坦克升星消耗!$H$2:$J$7,3,TRUE),IF(F113=2,VLOOKUP(I113,[1]坦克升星消耗!$H$8:$J$15,3,TRUE),IF(F113=3,VLOOKUP(I113,[1]坦克升星消耗!$H$24:$J$33,3,TRUE),0))),0)</f>
        <v>10</v>
      </c>
      <c r="M113">
        <f ca="1">IFERROR(IF(G113=1,VLOOKUP(J113,[1]坦克升星消耗!$H$2:$J$7,3,TRUE),IF(G113=2,VLOOKUP(J113,[1]坦克升星消耗!$H$8:$J$15,3,TRUE),IF(G113=3,VLOOKUP(J113,[1]坦克升星消耗!$H$24:$J$33,3,TRUE),0))),0)</f>
        <v>10</v>
      </c>
      <c r="N113">
        <f ca="1">IFERROR(IF(E113=1,VLOOKUP(K113,[1]坦克升星消耗!$C$2:$J$7,7,TRUE),IF(E113=2,VLOOKUP(K113,[1]坦克升星消耗!$C$8:$J$15,7,TRUE),IF(E113=3,VLOOKUP(K113,[1]坦克升星消耗!$C$24:$J$33,7,TRUE),0))),0)</f>
        <v>335850</v>
      </c>
      <c r="O113">
        <f ca="1">IFERROR(IF(F113=1,VLOOKUP(L113,[1]坦克升星消耗!$C$2:$J$7,7,TRUE),IF(F113=2,VLOOKUP(L113,[1]坦克升星消耗!$C$8:$J$15,7,TRUE),IF(F113=3,VLOOKUP(L113,[1]坦克升星消耗!$C$24:$J$33,7,TRUE),0))),0)</f>
        <v>335850</v>
      </c>
      <c r="P113">
        <f ca="1">IFERROR(IF(G113=1,VLOOKUP(M113,[1]坦克升星消耗!$C$2:$J$7,7,TRUE),IF(G113=2,VLOOKUP(M113,[1]坦克升星消耗!$C$8:$J$15,7,TRUE),IF(G113=3,VLOOKUP(M113,[1]坦克升星消耗!$C$24:$J$33,7,TRUE),0))),0)</f>
        <v>335850</v>
      </c>
      <c r="Q113">
        <f t="shared" ca="1" si="5"/>
        <v>1007550</v>
      </c>
      <c r="R113">
        <f ca="1">Q113/A113+AH113-军费投放计算!D113</f>
        <v>79129.982142857145</v>
      </c>
      <c r="S113">
        <f ca="1">ROUNDDOWN(MIN(T1部件投放计算!C113/3,18),0)</f>
        <v>18</v>
      </c>
      <c r="T113">
        <f t="shared" ca="1" si="6"/>
        <v>0</v>
      </c>
      <c r="U113">
        <f ca="1">MIN(ROUNDDOWN((T1部件投放计算!C113/3)/S113,0),3)</f>
        <v>3</v>
      </c>
      <c r="V113">
        <f ca="1">MIN(VLOOKUP((A113*通用估算系数!$B$17*3600)/S113,[1]坦克部件养成!$V$2:$Z$31,5,TRUE),15)</f>
        <v>15</v>
      </c>
      <c r="W113">
        <f ca="1">ROUNDDOWN(MIN(T2部件投放计算!C113/3,18),0)</f>
        <v>18</v>
      </c>
      <c r="X113">
        <f t="shared" ca="1" si="7"/>
        <v>0</v>
      </c>
      <c r="Y113">
        <f ca="1">MIN(ROUNDDOWN(IF(W113=0,0,((T2部件投放计算!C113+T1部件投放计算!C113/3)/2)/W113+1),0),4)</f>
        <v>4</v>
      </c>
      <c r="Z113">
        <f ca="1">MIN(IF(X113=0,0,VLOOKUP((A113*通用估算系数!$B$17*3600)/X113,[1]坦克部件养成!$V$2:$Z$31,5,TRUE)),20)</f>
        <v>0</v>
      </c>
      <c r="AA113">
        <f ca="1">ROUNDDOWN(MIN(T3部件投放计算!C113/3,18),0)</f>
        <v>18</v>
      </c>
      <c r="AB113">
        <f t="shared" ca="1" si="8"/>
        <v>18</v>
      </c>
      <c r="AC113">
        <f ca="1">MIN(ROUNDDOWN(IF(AA113=0,0,((T3部件投放计算!C113+T2部件投放计算!C113/3)/2)/AA113+2),0),5)</f>
        <v>5</v>
      </c>
      <c r="AD113">
        <f ca="1">MIN(IF(AA113=0,0,VLOOKUP((A113*通用估算系数!$B$17*3600)/AA113,[1]坦克部件养成!$V$2:$Z$31,5,TRUE)),30)</f>
        <v>30</v>
      </c>
      <c r="AE113">
        <f ca="1">VLOOKUP("1_"&amp;V113,[1]坦克部件养成!$I:$L,4,FALSE)*T113</f>
        <v>0</v>
      </c>
      <c r="AF113">
        <f ca="1">IFERROR(VLOOKUP("2_"&amp;Z113,[1]坦克部件养成!$I:$L,4,FALSE)*X113,0)</f>
        <v>0</v>
      </c>
      <c r="AG113">
        <f ca="1">IFERROR(VLOOKUP("3_"&amp;AD113,[1]坦克部件养成!$I:$L,4,FALSE)*AB113,0)</f>
        <v>8335620</v>
      </c>
      <c r="AH113">
        <f t="shared" ca="1" si="9"/>
        <v>74425</v>
      </c>
    </row>
    <row r="114" spans="1:34" x14ac:dyDescent="0.2">
      <c r="A114">
        <v>113</v>
      </c>
      <c r="B114">
        <f>IF(C114=-1,D114,VLOOKUP(C114,通用估算系数!$D:$E,2,FALSE))</f>
        <v>8</v>
      </c>
      <c r="C114">
        <f>IF(D114&gt;=10,MOD(A114,通用估算系数!$B$2),-1)</f>
        <v>1</v>
      </c>
      <c r="D114">
        <f>VLOOKUP(A114,[1]游戏时长规划!$H$17:$K$26,4,TRUE)</f>
        <v>10</v>
      </c>
      <c r="E114">
        <v>3</v>
      </c>
      <c r="F114">
        <v>3</v>
      </c>
      <c r="G114">
        <v>3</v>
      </c>
      <c r="H114">
        <f ca="1">INDIRECT("T"&amp;E114&amp;"碎片投放计算!C"&amp;ROW(E114))/VLOOKUP(E114,通用估算系数!$D$17:$E$20,2,FALSE)</f>
        <v>422.64853700065026</v>
      </c>
      <c r="I114">
        <f ca="1">INDIRECT("T"&amp;F114&amp;"碎片投放计算!C"&amp;ROW(F114))/VLOOKUP(F114,通用估算系数!$D$17:$E$20,2,FALSE)</f>
        <v>422.64853700065026</v>
      </c>
      <c r="J114">
        <f ca="1">INDIRECT("T"&amp;G114&amp;"碎片投放计算!C"&amp;ROW(G114))/VLOOKUP(G114,通用估算系数!$D$17:$E$20,2,FALSE)</f>
        <v>422.64853700065026</v>
      </c>
      <c r="K114">
        <f ca="1">IFERROR(IF(E114=1,VLOOKUP(H114,[1]坦克升星消耗!$H$2:$J$7,3,TRUE),IF(E114=2,VLOOKUP(H114,[1]坦克升星消耗!$H$8:$J$15,3,TRUE),IF(E114=3,VLOOKUP(H114,[1]坦克升星消耗!$H$24:$J$33,3,TRUE),0))),0)</f>
        <v>10</v>
      </c>
      <c r="L114">
        <f ca="1">IFERROR(IF(F114=1,VLOOKUP(I114,[1]坦克升星消耗!$H$2:$J$7,3,TRUE),IF(F114=2,VLOOKUP(I114,[1]坦克升星消耗!$H$8:$J$15,3,TRUE),IF(F114=3,VLOOKUP(I114,[1]坦克升星消耗!$H$24:$J$33,3,TRUE),0))),0)</f>
        <v>10</v>
      </c>
      <c r="M114">
        <f ca="1">IFERROR(IF(G114=1,VLOOKUP(J114,[1]坦克升星消耗!$H$2:$J$7,3,TRUE),IF(G114=2,VLOOKUP(J114,[1]坦克升星消耗!$H$8:$J$15,3,TRUE),IF(G114=3,VLOOKUP(J114,[1]坦克升星消耗!$H$24:$J$33,3,TRUE),0))),0)</f>
        <v>10</v>
      </c>
      <c r="N114">
        <f ca="1">IFERROR(IF(E114=1,VLOOKUP(K114,[1]坦克升星消耗!$C$2:$J$7,7,TRUE),IF(E114=2,VLOOKUP(K114,[1]坦克升星消耗!$C$8:$J$15,7,TRUE),IF(E114=3,VLOOKUP(K114,[1]坦克升星消耗!$C$24:$J$33,7,TRUE),0))),0)</f>
        <v>335850</v>
      </c>
      <c r="O114">
        <f ca="1">IFERROR(IF(F114=1,VLOOKUP(L114,[1]坦克升星消耗!$C$2:$J$7,7,TRUE),IF(F114=2,VLOOKUP(L114,[1]坦克升星消耗!$C$8:$J$15,7,TRUE),IF(F114=3,VLOOKUP(L114,[1]坦克升星消耗!$C$24:$J$33,7,TRUE),0))),0)</f>
        <v>335850</v>
      </c>
      <c r="P114">
        <f ca="1">IFERROR(IF(G114=1,VLOOKUP(M114,[1]坦克升星消耗!$C$2:$J$7,7,TRUE),IF(G114=2,VLOOKUP(M114,[1]坦克升星消耗!$C$8:$J$15,7,TRUE),IF(G114=3,VLOOKUP(M114,[1]坦克升星消耗!$C$24:$J$33,7,TRUE),0))),0)</f>
        <v>335850</v>
      </c>
      <c r="Q114">
        <f t="shared" ca="1" si="5"/>
        <v>1007550</v>
      </c>
      <c r="R114">
        <f ca="1">Q114/A114+AH114-军费投放计算!D114</f>
        <v>78447.371681415927</v>
      </c>
      <c r="S114">
        <f ca="1">ROUNDDOWN(MIN(T1部件投放计算!C114/3,18),0)</f>
        <v>18</v>
      </c>
      <c r="T114">
        <f t="shared" ca="1" si="6"/>
        <v>0</v>
      </c>
      <c r="U114">
        <f ca="1">MIN(ROUNDDOWN((T1部件投放计算!C114/3)/S114,0),3)</f>
        <v>3</v>
      </c>
      <c r="V114">
        <f ca="1">MIN(VLOOKUP((A114*通用估算系数!$B$17*3600)/S114,[1]坦克部件养成!$V$2:$Z$31,5,TRUE),15)</f>
        <v>15</v>
      </c>
      <c r="W114">
        <f ca="1">ROUNDDOWN(MIN(T2部件投放计算!C114/3,18),0)</f>
        <v>18</v>
      </c>
      <c r="X114">
        <f t="shared" ca="1" si="7"/>
        <v>0</v>
      </c>
      <c r="Y114">
        <f ca="1">MIN(ROUNDDOWN(IF(W114=0,0,((T2部件投放计算!C114+T1部件投放计算!C114/3)/2)/W114+1),0),4)</f>
        <v>4</v>
      </c>
      <c r="Z114">
        <f ca="1">MIN(IF(X114=0,0,VLOOKUP((A114*通用估算系数!$B$17*3600)/X114,[1]坦克部件养成!$V$2:$Z$31,5,TRUE)),20)</f>
        <v>0</v>
      </c>
      <c r="AA114">
        <f ca="1">ROUNDDOWN(MIN(T3部件投放计算!C114/3,18),0)</f>
        <v>18</v>
      </c>
      <c r="AB114">
        <f t="shared" ca="1" si="8"/>
        <v>18</v>
      </c>
      <c r="AC114">
        <f ca="1">MIN(ROUNDDOWN(IF(AA114=0,0,((T3部件投放计算!C114+T2部件投放计算!C114/3)/2)/AA114+2),0),5)</f>
        <v>5</v>
      </c>
      <c r="AD114">
        <f ca="1">MIN(IF(AA114=0,0,VLOOKUP((A114*通用估算系数!$B$17*3600)/AA114,[1]坦克部件养成!$V$2:$Z$31,5,TRUE)),30)</f>
        <v>30</v>
      </c>
      <c r="AE114">
        <f ca="1">VLOOKUP("1_"&amp;V114,[1]坦克部件养成!$I:$L,4,FALSE)*T114</f>
        <v>0</v>
      </c>
      <c r="AF114">
        <f ca="1">IFERROR(VLOOKUP("2_"&amp;Z114,[1]坦克部件养成!$I:$L,4,FALSE)*X114,0)</f>
        <v>0</v>
      </c>
      <c r="AG114">
        <f ca="1">IFERROR(VLOOKUP("3_"&amp;AD114,[1]坦克部件养成!$I:$L,4,FALSE)*AB114,0)</f>
        <v>8335620</v>
      </c>
      <c r="AH114">
        <f t="shared" ca="1" si="9"/>
        <v>73766</v>
      </c>
    </row>
    <row r="115" spans="1:34" x14ac:dyDescent="0.2">
      <c r="A115">
        <v>114</v>
      </c>
      <c r="B115">
        <f>IF(C115=-1,D115,VLOOKUP(C115,通用估算系数!$D:$E,2,FALSE))</f>
        <v>8</v>
      </c>
      <c r="C115">
        <f>IF(D115&gt;=10,MOD(A115,通用估算系数!$B$2),-1)</f>
        <v>2</v>
      </c>
      <c r="D115">
        <f>VLOOKUP(A115,[1]游戏时长规划!$H$17:$K$26,4,TRUE)</f>
        <v>10</v>
      </c>
      <c r="E115">
        <v>3</v>
      </c>
      <c r="F115">
        <v>3</v>
      </c>
      <c r="G115">
        <v>3</v>
      </c>
      <c r="H115">
        <f ca="1">INDIRECT("T"&amp;E115&amp;"碎片投放计算!C"&amp;ROW(E115))/VLOOKUP(E115,通用估算系数!$D$17:$E$20,2,FALSE)</f>
        <v>426.49353711611849</v>
      </c>
      <c r="I115">
        <f ca="1">INDIRECT("T"&amp;F115&amp;"碎片投放计算!C"&amp;ROW(F115))/VLOOKUP(F115,通用估算系数!$D$17:$E$20,2,FALSE)</f>
        <v>426.49353711611849</v>
      </c>
      <c r="J115">
        <f ca="1">INDIRECT("T"&amp;G115&amp;"碎片投放计算!C"&amp;ROW(G115))/VLOOKUP(G115,通用估算系数!$D$17:$E$20,2,FALSE)</f>
        <v>426.49353711611849</v>
      </c>
      <c r="K115">
        <f ca="1">IFERROR(IF(E115=1,VLOOKUP(H115,[1]坦克升星消耗!$H$2:$J$7,3,TRUE),IF(E115=2,VLOOKUP(H115,[1]坦克升星消耗!$H$8:$J$15,3,TRUE),IF(E115=3,VLOOKUP(H115,[1]坦克升星消耗!$H$24:$J$33,3,TRUE),0))),0)</f>
        <v>10</v>
      </c>
      <c r="L115">
        <f ca="1">IFERROR(IF(F115=1,VLOOKUP(I115,[1]坦克升星消耗!$H$2:$J$7,3,TRUE),IF(F115=2,VLOOKUP(I115,[1]坦克升星消耗!$H$8:$J$15,3,TRUE),IF(F115=3,VLOOKUP(I115,[1]坦克升星消耗!$H$24:$J$33,3,TRUE),0))),0)</f>
        <v>10</v>
      </c>
      <c r="M115">
        <f ca="1">IFERROR(IF(G115=1,VLOOKUP(J115,[1]坦克升星消耗!$H$2:$J$7,3,TRUE),IF(G115=2,VLOOKUP(J115,[1]坦克升星消耗!$H$8:$J$15,3,TRUE),IF(G115=3,VLOOKUP(J115,[1]坦克升星消耗!$H$24:$J$33,3,TRUE),0))),0)</f>
        <v>10</v>
      </c>
      <c r="N115">
        <f ca="1">IFERROR(IF(E115=1,VLOOKUP(K115,[1]坦克升星消耗!$C$2:$J$7,7,TRUE),IF(E115=2,VLOOKUP(K115,[1]坦克升星消耗!$C$8:$J$15,7,TRUE),IF(E115=3,VLOOKUP(K115,[1]坦克升星消耗!$C$24:$J$33,7,TRUE),0))),0)</f>
        <v>335850</v>
      </c>
      <c r="O115">
        <f ca="1">IFERROR(IF(F115=1,VLOOKUP(L115,[1]坦克升星消耗!$C$2:$J$7,7,TRUE),IF(F115=2,VLOOKUP(L115,[1]坦克升星消耗!$C$8:$J$15,7,TRUE),IF(F115=3,VLOOKUP(L115,[1]坦克升星消耗!$C$24:$J$33,7,TRUE),0))),0)</f>
        <v>335850</v>
      </c>
      <c r="P115">
        <f ca="1">IFERROR(IF(G115=1,VLOOKUP(M115,[1]坦克升星消耗!$C$2:$J$7,7,TRUE),IF(G115=2,VLOOKUP(M115,[1]坦克升星消耗!$C$8:$J$15,7,TRUE),IF(G115=3,VLOOKUP(M115,[1]坦克升星消耗!$C$24:$J$33,7,TRUE),0))),0)</f>
        <v>335850</v>
      </c>
      <c r="Q115">
        <f t="shared" ca="1" si="5"/>
        <v>1007550</v>
      </c>
      <c r="R115">
        <f ca="1">Q115/A115+AH115-军费投放计算!D115</f>
        <v>77710.15789473684</v>
      </c>
      <c r="S115">
        <f ca="1">ROUNDDOWN(MIN(T1部件投放计算!C115/3,18),0)</f>
        <v>18</v>
      </c>
      <c r="T115">
        <f t="shared" ca="1" si="6"/>
        <v>0</v>
      </c>
      <c r="U115">
        <f ca="1">MIN(ROUNDDOWN((T1部件投放计算!C115/3)/S115,0),3)</f>
        <v>3</v>
      </c>
      <c r="V115">
        <f ca="1">MIN(VLOOKUP((A115*通用估算系数!$B$17*3600)/S115,[1]坦克部件养成!$V$2:$Z$31,5,TRUE),15)</f>
        <v>15</v>
      </c>
      <c r="W115">
        <f ca="1">ROUNDDOWN(MIN(T2部件投放计算!C115/3,18),0)</f>
        <v>18</v>
      </c>
      <c r="X115">
        <f t="shared" ca="1" si="7"/>
        <v>0</v>
      </c>
      <c r="Y115">
        <f ca="1">MIN(ROUNDDOWN(IF(W115=0,0,((T2部件投放计算!C115+T1部件投放计算!C115/3)/2)/W115+1),0),4)</f>
        <v>4</v>
      </c>
      <c r="Z115">
        <f ca="1">MIN(IF(X115=0,0,VLOOKUP((A115*通用估算系数!$B$17*3600)/X115,[1]坦克部件养成!$V$2:$Z$31,5,TRUE)),20)</f>
        <v>0</v>
      </c>
      <c r="AA115">
        <f ca="1">ROUNDDOWN(MIN(T3部件投放计算!C115/3,18),0)</f>
        <v>18</v>
      </c>
      <c r="AB115">
        <f t="shared" ca="1" si="8"/>
        <v>18</v>
      </c>
      <c r="AC115">
        <f ca="1">MIN(ROUNDDOWN(IF(AA115=0,0,((T3部件投放计算!C115+T2部件投放计算!C115/3)/2)/AA115+2),0),5)</f>
        <v>5</v>
      </c>
      <c r="AD115">
        <f ca="1">MIN(IF(AA115=0,0,VLOOKUP((A115*通用估算系数!$B$17*3600)/AA115,[1]坦克部件养成!$V$2:$Z$31,5,TRUE)),30)</f>
        <v>30</v>
      </c>
      <c r="AE115">
        <f ca="1">VLOOKUP("1_"&amp;V115,[1]坦克部件养成!$I:$L,4,FALSE)*T115</f>
        <v>0</v>
      </c>
      <c r="AF115">
        <f ca="1">IFERROR(VLOOKUP("2_"&amp;Z115,[1]坦克部件养成!$I:$L,4,FALSE)*X115,0)</f>
        <v>0</v>
      </c>
      <c r="AG115">
        <f ca="1">IFERROR(VLOOKUP("3_"&amp;AD115,[1]坦克部件养成!$I:$L,4,FALSE)*AB115,0)</f>
        <v>8335620</v>
      </c>
      <c r="AH115">
        <f t="shared" ca="1" si="9"/>
        <v>73119</v>
      </c>
    </row>
    <row r="116" spans="1:34" x14ac:dyDescent="0.2">
      <c r="A116">
        <v>115</v>
      </c>
      <c r="B116">
        <f>IF(C116=-1,D116,VLOOKUP(C116,通用估算系数!$D:$E,2,FALSE))</f>
        <v>9</v>
      </c>
      <c r="C116">
        <f>IF(D116&gt;=10,MOD(A116,通用估算系数!$B$2),-1)</f>
        <v>3</v>
      </c>
      <c r="D116">
        <f>VLOOKUP(A116,[1]游戏时长规划!$H$17:$K$26,4,TRUE)</f>
        <v>10</v>
      </c>
      <c r="E116">
        <v>3</v>
      </c>
      <c r="F116">
        <v>3</v>
      </c>
      <c r="G116">
        <v>3</v>
      </c>
      <c r="H116">
        <f ca="1">INDIRECT("T"&amp;E116&amp;"碎片投放计算!C"&amp;ROW(E116))/VLOOKUP(E116,通用估算系数!$D$17:$E$20,2,FALSE)</f>
        <v>432.09685364141046</v>
      </c>
      <c r="I116">
        <f ca="1">INDIRECT("T"&amp;F116&amp;"碎片投放计算!C"&amp;ROW(F116))/VLOOKUP(F116,通用估算系数!$D$17:$E$20,2,FALSE)</f>
        <v>432.09685364141046</v>
      </c>
      <c r="J116">
        <f ca="1">INDIRECT("T"&amp;G116&amp;"碎片投放计算!C"&amp;ROW(G116))/VLOOKUP(G116,通用估算系数!$D$17:$E$20,2,FALSE)</f>
        <v>432.09685364141046</v>
      </c>
      <c r="K116">
        <f ca="1">IFERROR(IF(E116=1,VLOOKUP(H116,[1]坦克升星消耗!$H$2:$J$7,3,TRUE),IF(E116=2,VLOOKUP(H116,[1]坦克升星消耗!$H$8:$J$15,3,TRUE),IF(E116=3,VLOOKUP(H116,[1]坦克升星消耗!$H$24:$J$33,3,TRUE),0))),0)</f>
        <v>10</v>
      </c>
      <c r="L116">
        <f ca="1">IFERROR(IF(F116=1,VLOOKUP(I116,[1]坦克升星消耗!$H$2:$J$7,3,TRUE),IF(F116=2,VLOOKUP(I116,[1]坦克升星消耗!$H$8:$J$15,3,TRUE),IF(F116=3,VLOOKUP(I116,[1]坦克升星消耗!$H$24:$J$33,3,TRUE),0))),0)</f>
        <v>10</v>
      </c>
      <c r="M116">
        <f ca="1">IFERROR(IF(G116=1,VLOOKUP(J116,[1]坦克升星消耗!$H$2:$J$7,3,TRUE),IF(G116=2,VLOOKUP(J116,[1]坦克升星消耗!$H$8:$J$15,3,TRUE),IF(G116=3,VLOOKUP(J116,[1]坦克升星消耗!$H$24:$J$33,3,TRUE),0))),0)</f>
        <v>10</v>
      </c>
      <c r="N116">
        <f ca="1">IFERROR(IF(E116=1,VLOOKUP(K116,[1]坦克升星消耗!$C$2:$J$7,7,TRUE),IF(E116=2,VLOOKUP(K116,[1]坦克升星消耗!$C$8:$J$15,7,TRUE),IF(E116=3,VLOOKUP(K116,[1]坦克升星消耗!$C$24:$J$33,7,TRUE),0))),0)</f>
        <v>335850</v>
      </c>
      <c r="O116">
        <f ca="1">IFERROR(IF(F116=1,VLOOKUP(L116,[1]坦克升星消耗!$C$2:$J$7,7,TRUE),IF(F116=2,VLOOKUP(L116,[1]坦克升星消耗!$C$8:$J$15,7,TRUE),IF(F116=3,VLOOKUP(L116,[1]坦克升星消耗!$C$24:$J$33,7,TRUE),0))),0)</f>
        <v>335850</v>
      </c>
      <c r="P116">
        <f ca="1">IFERROR(IF(G116=1,VLOOKUP(M116,[1]坦克升星消耗!$C$2:$J$7,7,TRUE),IF(G116=2,VLOOKUP(M116,[1]坦克升星消耗!$C$8:$J$15,7,TRUE),IF(G116=3,VLOOKUP(M116,[1]坦克升星消耗!$C$24:$J$33,7,TRUE),0))),0)</f>
        <v>335850</v>
      </c>
      <c r="Q116">
        <f t="shared" ca="1" si="5"/>
        <v>1007550</v>
      </c>
      <c r="R116">
        <f ca="1">Q116/A116+AH116-军费投放计算!D116</f>
        <v>76716.304347826081</v>
      </c>
      <c r="S116">
        <f ca="1">ROUNDDOWN(MIN(T1部件投放计算!C116/3,18),0)</f>
        <v>18</v>
      </c>
      <c r="T116">
        <f t="shared" ca="1" si="6"/>
        <v>0</v>
      </c>
      <c r="U116">
        <f ca="1">MIN(ROUNDDOWN((T1部件投放计算!C116/3)/S116,0),3)</f>
        <v>3</v>
      </c>
      <c r="V116">
        <f ca="1">MIN(VLOOKUP((A116*通用估算系数!$B$17*3600)/S116,[1]坦克部件养成!$V$2:$Z$31,5,TRUE),15)</f>
        <v>15</v>
      </c>
      <c r="W116">
        <f ca="1">ROUNDDOWN(MIN(T2部件投放计算!C116/3,18),0)</f>
        <v>18</v>
      </c>
      <c r="X116">
        <f t="shared" ca="1" si="7"/>
        <v>0</v>
      </c>
      <c r="Y116">
        <f ca="1">MIN(ROUNDDOWN(IF(W116=0,0,((T2部件投放计算!C116+T1部件投放计算!C116/3)/2)/W116+1),0),4)</f>
        <v>4</v>
      </c>
      <c r="Z116">
        <f ca="1">MIN(IF(X116=0,0,VLOOKUP((A116*通用估算系数!$B$17*3600)/X116,[1]坦克部件养成!$V$2:$Z$31,5,TRUE)),20)</f>
        <v>0</v>
      </c>
      <c r="AA116">
        <f ca="1">ROUNDDOWN(MIN(T3部件投放计算!C116/3,18),0)</f>
        <v>18</v>
      </c>
      <c r="AB116">
        <f t="shared" ca="1" si="8"/>
        <v>18</v>
      </c>
      <c r="AC116">
        <f ca="1">MIN(ROUNDDOWN(IF(AA116=0,0,((T3部件投放计算!C116+T2部件投放计算!C116/3)/2)/AA116+2),0),5)</f>
        <v>5</v>
      </c>
      <c r="AD116">
        <f ca="1">MIN(IF(AA116=0,0,VLOOKUP((A116*通用估算系数!$B$17*3600)/AA116,[1]坦克部件养成!$V$2:$Z$31,5,TRUE)),30)</f>
        <v>30</v>
      </c>
      <c r="AE116">
        <f ca="1">VLOOKUP("1_"&amp;V116,[1]坦克部件养成!$I:$L,4,FALSE)*T116</f>
        <v>0</v>
      </c>
      <c r="AF116">
        <f ca="1">IFERROR(VLOOKUP("2_"&amp;Z116,[1]坦克部件养成!$I:$L,4,FALSE)*X116,0)</f>
        <v>0</v>
      </c>
      <c r="AG116">
        <f ca="1">IFERROR(VLOOKUP("3_"&amp;AD116,[1]坦克部件养成!$I:$L,4,FALSE)*AB116,0)</f>
        <v>8335620</v>
      </c>
      <c r="AH116">
        <f t="shared" ca="1" si="9"/>
        <v>72483</v>
      </c>
    </row>
    <row r="117" spans="1:34" x14ac:dyDescent="0.2">
      <c r="A117">
        <v>116</v>
      </c>
      <c r="B117">
        <f>IF(C117=-1,D117,VLOOKUP(C117,通用估算系数!$D:$E,2,FALSE))</f>
        <v>9</v>
      </c>
      <c r="C117">
        <f>IF(D117&gt;=10,MOD(A117,通用估算系数!$B$2),-1)</f>
        <v>4</v>
      </c>
      <c r="D117">
        <f>VLOOKUP(A117,[1]游戏时长规划!$H$17:$K$26,4,TRUE)</f>
        <v>10</v>
      </c>
      <c r="E117">
        <v>3</v>
      </c>
      <c r="F117">
        <v>3</v>
      </c>
      <c r="G117">
        <v>3</v>
      </c>
      <c r="H117">
        <f ca="1">INDIRECT("T"&amp;E117&amp;"碎片投放计算!C"&amp;ROW(E117))/VLOOKUP(E117,通用估算系数!$D$17:$E$20,2,FALSE)</f>
        <v>436.43082776198054</v>
      </c>
      <c r="I117">
        <f ca="1">INDIRECT("T"&amp;F117&amp;"碎片投放计算!C"&amp;ROW(F117))/VLOOKUP(F117,通用估算系数!$D$17:$E$20,2,FALSE)</f>
        <v>436.43082776198054</v>
      </c>
      <c r="J117">
        <f ca="1">INDIRECT("T"&amp;G117&amp;"碎片投放计算!C"&amp;ROW(G117))/VLOOKUP(G117,通用估算系数!$D$17:$E$20,2,FALSE)</f>
        <v>436.43082776198054</v>
      </c>
      <c r="K117">
        <f ca="1">IFERROR(IF(E117=1,VLOOKUP(H117,[1]坦克升星消耗!$H$2:$J$7,3,TRUE),IF(E117=2,VLOOKUP(H117,[1]坦克升星消耗!$H$8:$J$15,3,TRUE),IF(E117=3,VLOOKUP(H117,[1]坦克升星消耗!$H$24:$J$33,3,TRUE),0))),0)</f>
        <v>10</v>
      </c>
      <c r="L117">
        <f ca="1">IFERROR(IF(F117=1,VLOOKUP(I117,[1]坦克升星消耗!$H$2:$J$7,3,TRUE),IF(F117=2,VLOOKUP(I117,[1]坦克升星消耗!$H$8:$J$15,3,TRUE),IF(F117=3,VLOOKUP(I117,[1]坦克升星消耗!$H$24:$J$33,3,TRUE),0))),0)</f>
        <v>10</v>
      </c>
      <c r="M117">
        <f ca="1">IFERROR(IF(G117=1,VLOOKUP(J117,[1]坦克升星消耗!$H$2:$J$7,3,TRUE),IF(G117=2,VLOOKUP(J117,[1]坦克升星消耗!$H$8:$J$15,3,TRUE),IF(G117=3,VLOOKUP(J117,[1]坦克升星消耗!$H$24:$J$33,3,TRUE),0))),0)</f>
        <v>10</v>
      </c>
      <c r="N117">
        <f ca="1">IFERROR(IF(E117=1,VLOOKUP(K117,[1]坦克升星消耗!$C$2:$J$7,7,TRUE),IF(E117=2,VLOOKUP(K117,[1]坦克升星消耗!$C$8:$J$15,7,TRUE),IF(E117=3,VLOOKUP(K117,[1]坦克升星消耗!$C$24:$J$33,7,TRUE),0))),0)</f>
        <v>335850</v>
      </c>
      <c r="O117">
        <f ca="1">IFERROR(IF(F117=1,VLOOKUP(L117,[1]坦克升星消耗!$C$2:$J$7,7,TRUE),IF(F117=2,VLOOKUP(L117,[1]坦克升星消耗!$C$8:$J$15,7,TRUE),IF(F117=3,VLOOKUP(L117,[1]坦克升星消耗!$C$24:$J$33,7,TRUE),0))),0)</f>
        <v>335850</v>
      </c>
      <c r="P117">
        <f ca="1">IFERROR(IF(G117=1,VLOOKUP(M117,[1]坦克升星消耗!$C$2:$J$7,7,TRUE),IF(G117=2,VLOOKUP(M117,[1]坦克升星消耗!$C$8:$J$15,7,TRUE),IF(G117=3,VLOOKUP(M117,[1]坦克升星消耗!$C$24:$J$33,7,TRUE),0))),0)</f>
        <v>335850</v>
      </c>
      <c r="Q117">
        <f t="shared" ca="1" si="5"/>
        <v>1007550</v>
      </c>
      <c r="R117">
        <f ca="1">Q117/A117+AH117-军费投放计算!D117</f>
        <v>76013.775862068971</v>
      </c>
      <c r="S117">
        <f ca="1">ROUNDDOWN(MIN(T1部件投放计算!C117/3,18),0)</f>
        <v>18</v>
      </c>
      <c r="T117">
        <f t="shared" ca="1" si="6"/>
        <v>0</v>
      </c>
      <c r="U117">
        <f ca="1">MIN(ROUNDDOWN((T1部件投放计算!C117/3)/S117,0),3)</f>
        <v>3</v>
      </c>
      <c r="V117">
        <f ca="1">MIN(VLOOKUP((A117*通用估算系数!$B$17*3600)/S117,[1]坦克部件养成!$V$2:$Z$31,5,TRUE),15)</f>
        <v>15</v>
      </c>
      <c r="W117">
        <f ca="1">ROUNDDOWN(MIN(T2部件投放计算!C117/3,18),0)</f>
        <v>18</v>
      </c>
      <c r="X117">
        <f t="shared" ca="1" si="7"/>
        <v>0</v>
      </c>
      <c r="Y117">
        <f ca="1">MIN(ROUNDDOWN(IF(W117=0,0,((T2部件投放计算!C117+T1部件投放计算!C117/3)/2)/W117+1),0),4)</f>
        <v>4</v>
      </c>
      <c r="Z117">
        <f ca="1">MIN(IF(X117=0,0,VLOOKUP((A117*通用估算系数!$B$17*3600)/X117,[1]坦克部件养成!$V$2:$Z$31,5,TRUE)),20)</f>
        <v>0</v>
      </c>
      <c r="AA117">
        <f ca="1">ROUNDDOWN(MIN(T3部件投放计算!C117/3,18),0)</f>
        <v>18</v>
      </c>
      <c r="AB117">
        <f t="shared" ca="1" si="8"/>
        <v>18</v>
      </c>
      <c r="AC117">
        <f ca="1">MIN(ROUNDDOWN(IF(AA117=0,0,((T3部件投放计算!C117+T2部件投放计算!C117/3)/2)/AA117+2),0),5)</f>
        <v>5</v>
      </c>
      <c r="AD117">
        <f ca="1">MIN(IF(AA117=0,0,VLOOKUP((A117*通用估算系数!$B$17*3600)/AA117,[1]坦克部件养成!$V$2:$Z$31,5,TRUE)),30)</f>
        <v>30</v>
      </c>
      <c r="AE117">
        <f ca="1">VLOOKUP("1_"&amp;V117,[1]坦克部件养成!$I:$L,4,FALSE)*T117</f>
        <v>0</v>
      </c>
      <c r="AF117">
        <f ca="1">IFERROR(VLOOKUP("2_"&amp;Z117,[1]坦克部件养成!$I:$L,4,FALSE)*X117,0)</f>
        <v>0</v>
      </c>
      <c r="AG117">
        <f ca="1">IFERROR(VLOOKUP("3_"&amp;AD117,[1]坦克部件养成!$I:$L,4,FALSE)*AB117,0)</f>
        <v>8335620</v>
      </c>
      <c r="AH117">
        <f t="shared" ca="1" si="9"/>
        <v>71858</v>
      </c>
    </row>
    <row r="118" spans="1:34" x14ac:dyDescent="0.2">
      <c r="A118">
        <v>117</v>
      </c>
      <c r="B118">
        <f>IF(C118=-1,D118,VLOOKUP(C118,通用估算系数!$D:$E,2,FALSE))</f>
        <v>9</v>
      </c>
      <c r="C118">
        <f>IF(D118&gt;=10,MOD(A118,通用估算系数!$B$2),-1)</f>
        <v>5</v>
      </c>
      <c r="D118">
        <f>VLOOKUP(A118,[1]游戏时长规划!$H$17:$K$26,4,TRUE)</f>
        <v>10</v>
      </c>
      <c r="E118">
        <v>3</v>
      </c>
      <c r="F118">
        <v>3</v>
      </c>
      <c r="G118">
        <v>3</v>
      </c>
      <c r="H118">
        <f ca="1">INDIRECT("T"&amp;E118&amp;"碎片投放计算!C"&amp;ROW(E118))/VLOOKUP(E118,通用估算系数!$D$17:$E$20,2,FALSE)</f>
        <v>440.82322063936635</v>
      </c>
      <c r="I118">
        <f ca="1">INDIRECT("T"&amp;F118&amp;"碎片投放计算!C"&amp;ROW(F118))/VLOOKUP(F118,通用估算系数!$D$17:$E$20,2,FALSE)</f>
        <v>440.82322063936635</v>
      </c>
      <c r="J118">
        <f ca="1">INDIRECT("T"&amp;G118&amp;"碎片投放计算!C"&amp;ROW(G118))/VLOOKUP(G118,通用估算系数!$D$17:$E$20,2,FALSE)</f>
        <v>440.82322063936635</v>
      </c>
      <c r="K118">
        <f ca="1">IFERROR(IF(E118=1,VLOOKUP(H118,[1]坦克升星消耗!$H$2:$J$7,3,TRUE),IF(E118=2,VLOOKUP(H118,[1]坦克升星消耗!$H$8:$J$15,3,TRUE),IF(E118=3,VLOOKUP(H118,[1]坦克升星消耗!$H$24:$J$33,3,TRUE),0))),0)</f>
        <v>10</v>
      </c>
      <c r="L118">
        <f ca="1">IFERROR(IF(F118=1,VLOOKUP(I118,[1]坦克升星消耗!$H$2:$J$7,3,TRUE),IF(F118=2,VLOOKUP(I118,[1]坦克升星消耗!$H$8:$J$15,3,TRUE),IF(F118=3,VLOOKUP(I118,[1]坦克升星消耗!$H$24:$J$33,3,TRUE),0))),0)</f>
        <v>10</v>
      </c>
      <c r="M118">
        <f ca="1">IFERROR(IF(G118=1,VLOOKUP(J118,[1]坦克升星消耗!$H$2:$J$7,3,TRUE),IF(G118=2,VLOOKUP(J118,[1]坦克升星消耗!$H$8:$J$15,3,TRUE),IF(G118=3,VLOOKUP(J118,[1]坦克升星消耗!$H$24:$J$33,3,TRUE),0))),0)</f>
        <v>10</v>
      </c>
      <c r="N118">
        <f ca="1">IFERROR(IF(E118=1,VLOOKUP(K118,[1]坦克升星消耗!$C$2:$J$7,7,TRUE),IF(E118=2,VLOOKUP(K118,[1]坦克升星消耗!$C$8:$J$15,7,TRUE),IF(E118=3,VLOOKUP(K118,[1]坦克升星消耗!$C$24:$J$33,7,TRUE),0))),0)</f>
        <v>335850</v>
      </c>
      <c r="O118">
        <f ca="1">IFERROR(IF(F118=1,VLOOKUP(L118,[1]坦克升星消耗!$C$2:$J$7,7,TRUE),IF(F118=2,VLOOKUP(L118,[1]坦克升星消耗!$C$8:$J$15,7,TRUE),IF(F118=3,VLOOKUP(L118,[1]坦克升星消耗!$C$24:$J$33,7,TRUE),0))),0)</f>
        <v>335850</v>
      </c>
      <c r="P118">
        <f ca="1">IFERROR(IF(G118=1,VLOOKUP(M118,[1]坦克升星消耗!$C$2:$J$7,7,TRUE),IF(G118=2,VLOOKUP(M118,[1]坦克升星消耗!$C$8:$J$15,7,TRUE),IF(G118=3,VLOOKUP(M118,[1]坦克升星消耗!$C$24:$J$33,7,TRUE),0))),0)</f>
        <v>335850</v>
      </c>
      <c r="Q118">
        <f t="shared" ca="1" si="5"/>
        <v>1007550</v>
      </c>
      <c r="R118">
        <f ca="1">Q118/A118+AH118-军费投放计算!D118</f>
        <v>75302.538461538468</v>
      </c>
      <c r="S118">
        <f ca="1">ROUNDDOWN(MIN(T1部件投放计算!C118/3,18),0)</f>
        <v>18</v>
      </c>
      <c r="T118">
        <f t="shared" ca="1" si="6"/>
        <v>0</v>
      </c>
      <c r="U118">
        <f ca="1">MIN(ROUNDDOWN((T1部件投放计算!C118/3)/S118,0),3)</f>
        <v>3</v>
      </c>
      <c r="V118">
        <f ca="1">MIN(VLOOKUP((A118*通用估算系数!$B$17*3600)/S118,[1]坦克部件养成!$V$2:$Z$31,5,TRUE),15)</f>
        <v>15</v>
      </c>
      <c r="W118">
        <f ca="1">ROUNDDOWN(MIN(T2部件投放计算!C118/3,18),0)</f>
        <v>18</v>
      </c>
      <c r="X118">
        <f t="shared" ca="1" si="7"/>
        <v>0</v>
      </c>
      <c r="Y118">
        <f ca="1">MIN(ROUNDDOWN(IF(W118=0,0,((T2部件投放计算!C118+T1部件投放计算!C118/3)/2)/W118+1),0),4)</f>
        <v>4</v>
      </c>
      <c r="Z118">
        <f ca="1">MIN(IF(X118=0,0,VLOOKUP((A118*通用估算系数!$B$17*3600)/X118,[1]坦克部件养成!$V$2:$Z$31,5,TRUE)),20)</f>
        <v>0</v>
      </c>
      <c r="AA118">
        <f ca="1">ROUNDDOWN(MIN(T3部件投放计算!C118/3,18),0)</f>
        <v>18</v>
      </c>
      <c r="AB118">
        <f t="shared" ca="1" si="8"/>
        <v>18</v>
      </c>
      <c r="AC118">
        <f ca="1">MIN(ROUNDDOWN(IF(AA118=0,0,((T3部件投放计算!C118+T2部件投放计算!C118/3)/2)/AA118+2),0),5)</f>
        <v>5</v>
      </c>
      <c r="AD118">
        <f ca="1">MIN(IF(AA118=0,0,VLOOKUP((A118*通用估算系数!$B$17*3600)/AA118,[1]坦克部件养成!$V$2:$Z$31,5,TRUE)),30)</f>
        <v>30</v>
      </c>
      <c r="AE118">
        <f ca="1">VLOOKUP("1_"&amp;V118,[1]坦克部件养成!$I:$L,4,FALSE)*T118</f>
        <v>0</v>
      </c>
      <c r="AF118">
        <f ca="1">IFERROR(VLOOKUP("2_"&amp;Z118,[1]坦克部件养成!$I:$L,4,FALSE)*X118,0)</f>
        <v>0</v>
      </c>
      <c r="AG118">
        <f ca="1">IFERROR(VLOOKUP("3_"&amp;AD118,[1]坦克部件养成!$I:$L,4,FALSE)*AB118,0)</f>
        <v>8335620</v>
      </c>
      <c r="AH118">
        <f t="shared" ca="1" si="9"/>
        <v>71244</v>
      </c>
    </row>
    <row r="119" spans="1:34" x14ac:dyDescent="0.2">
      <c r="A119">
        <v>118</v>
      </c>
      <c r="B119">
        <f>IF(C119=-1,D119,VLOOKUP(C119,通用估算系数!$D:$E,2,FALSE))</f>
        <v>10</v>
      </c>
      <c r="C119">
        <f>IF(D119&gt;=10,MOD(A119,通用估算系数!$B$2),-1)</f>
        <v>6</v>
      </c>
      <c r="D119">
        <f>VLOOKUP(A119,[1]游戏时长规划!$H$17:$K$26,4,TRUE)</f>
        <v>10</v>
      </c>
      <c r="E119">
        <v>3</v>
      </c>
      <c r="F119">
        <v>3</v>
      </c>
      <c r="G119">
        <v>3</v>
      </c>
      <c r="H119">
        <f ca="1">INDIRECT("T"&amp;E119&amp;"碎片投放计算!C"&amp;ROW(E119))/VLOOKUP(E119,通用估算系数!$D$17:$E$20,2,FALSE)</f>
        <v>446.26735560215667</v>
      </c>
      <c r="I119">
        <f ca="1">INDIRECT("T"&amp;F119&amp;"碎片投放计算!C"&amp;ROW(F119))/VLOOKUP(F119,通用估算系数!$D$17:$E$20,2,FALSE)</f>
        <v>446.26735560215667</v>
      </c>
      <c r="J119">
        <f ca="1">INDIRECT("T"&amp;G119&amp;"碎片投放计算!C"&amp;ROW(G119))/VLOOKUP(G119,通用估算系数!$D$17:$E$20,2,FALSE)</f>
        <v>446.26735560215667</v>
      </c>
      <c r="K119">
        <f ca="1">IFERROR(IF(E119=1,VLOOKUP(H119,[1]坦克升星消耗!$H$2:$J$7,3,TRUE),IF(E119=2,VLOOKUP(H119,[1]坦克升星消耗!$H$8:$J$15,3,TRUE),IF(E119=3,VLOOKUP(H119,[1]坦克升星消耗!$H$24:$J$33,3,TRUE),0))),0)</f>
        <v>10</v>
      </c>
      <c r="L119">
        <f ca="1">IFERROR(IF(F119=1,VLOOKUP(I119,[1]坦克升星消耗!$H$2:$J$7,3,TRUE),IF(F119=2,VLOOKUP(I119,[1]坦克升星消耗!$H$8:$J$15,3,TRUE),IF(F119=3,VLOOKUP(I119,[1]坦克升星消耗!$H$24:$J$33,3,TRUE),0))),0)</f>
        <v>10</v>
      </c>
      <c r="M119">
        <f ca="1">IFERROR(IF(G119=1,VLOOKUP(J119,[1]坦克升星消耗!$H$2:$J$7,3,TRUE),IF(G119=2,VLOOKUP(J119,[1]坦克升星消耗!$H$8:$J$15,3,TRUE),IF(G119=3,VLOOKUP(J119,[1]坦克升星消耗!$H$24:$J$33,3,TRUE),0))),0)</f>
        <v>10</v>
      </c>
      <c r="N119">
        <f ca="1">IFERROR(IF(E119=1,VLOOKUP(K119,[1]坦克升星消耗!$C$2:$J$7,7,TRUE),IF(E119=2,VLOOKUP(K119,[1]坦克升星消耗!$C$8:$J$15,7,TRUE),IF(E119=3,VLOOKUP(K119,[1]坦克升星消耗!$C$24:$J$33,7,TRUE),0))),0)</f>
        <v>335850</v>
      </c>
      <c r="O119">
        <f ca="1">IFERROR(IF(F119=1,VLOOKUP(L119,[1]坦克升星消耗!$C$2:$J$7,7,TRUE),IF(F119=2,VLOOKUP(L119,[1]坦克升星消耗!$C$8:$J$15,7,TRUE),IF(F119=3,VLOOKUP(L119,[1]坦克升星消耗!$C$24:$J$33,7,TRUE),0))),0)</f>
        <v>335850</v>
      </c>
      <c r="P119">
        <f ca="1">IFERROR(IF(G119=1,VLOOKUP(M119,[1]坦克升星消耗!$C$2:$J$7,7,TRUE),IF(G119=2,VLOOKUP(M119,[1]坦克升星消耗!$C$8:$J$15,7,TRUE),IF(G119=3,VLOOKUP(M119,[1]坦克升星消耗!$C$24:$J$33,7,TRUE),0))),0)</f>
        <v>335850</v>
      </c>
      <c r="Q119">
        <f t="shared" ca="1" si="5"/>
        <v>1007550</v>
      </c>
      <c r="R119">
        <f ca="1">Q119/A119+AH119-军费投放计算!D119</f>
        <v>74400.559322033892</v>
      </c>
      <c r="S119">
        <f ca="1">ROUNDDOWN(MIN(T1部件投放计算!C119/3,18),0)</f>
        <v>18</v>
      </c>
      <c r="T119">
        <f t="shared" ca="1" si="6"/>
        <v>0</v>
      </c>
      <c r="U119">
        <f ca="1">MIN(ROUNDDOWN((T1部件投放计算!C119/3)/S119,0),3)</f>
        <v>3</v>
      </c>
      <c r="V119">
        <f ca="1">MIN(VLOOKUP((A119*通用估算系数!$B$17*3600)/S119,[1]坦克部件养成!$V$2:$Z$31,5,TRUE),15)</f>
        <v>15</v>
      </c>
      <c r="W119">
        <f ca="1">ROUNDDOWN(MIN(T2部件投放计算!C119/3,18),0)</f>
        <v>18</v>
      </c>
      <c r="X119">
        <f t="shared" ca="1" si="7"/>
        <v>0</v>
      </c>
      <c r="Y119">
        <f ca="1">MIN(ROUNDDOWN(IF(W119=0,0,((T2部件投放计算!C119+T1部件投放计算!C119/3)/2)/W119+1),0),4)</f>
        <v>4</v>
      </c>
      <c r="Z119">
        <f ca="1">MIN(IF(X119=0,0,VLOOKUP((A119*通用估算系数!$B$17*3600)/X119,[1]坦克部件养成!$V$2:$Z$31,5,TRUE)),20)</f>
        <v>0</v>
      </c>
      <c r="AA119">
        <f ca="1">ROUNDDOWN(MIN(T3部件投放计算!C119/3,18),0)</f>
        <v>18</v>
      </c>
      <c r="AB119">
        <f t="shared" ca="1" si="8"/>
        <v>18</v>
      </c>
      <c r="AC119">
        <f ca="1">MIN(ROUNDDOWN(IF(AA119=0,0,((T3部件投放计算!C119+T2部件投放计算!C119/3)/2)/AA119+2),0),5)</f>
        <v>5</v>
      </c>
      <c r="AD119">
        <f ca="1">MIN(IF(AA119=0,0,VLOOKUP((A119*通用估算系数!$B$17*3600)/AA119,[1]坦克部件养成!$V$2:$Z$31,5,TRUE)),30)</f>
        <v>30</v>
      </c>
      <c r="AE119">
        <f ca="1">VLOOKUP("1_"&amp;V119,[1]坦克部件养成!$I:$L,4,FALSE)*T119</f>
        <v>0</v>
      </c>
      <c r="AF119">
        <f ca="1">IFERROR(VLOOKUP("2_"&amp;Z119,[1]坦克部件养成!$I:$L,4,FALSE)*X119,0)</f>
        <v>0</v>
      </c>
      <c r="AG119">
        <f ca="1">IFERROR(VLOOKUP("3_"&amp;AD119,[1]坦克部件养成!$I:$L,4,FALSE)*AB119,0)</f>
        <v>8335620</v>
      </c>
      <c r="AH119">
        <f t="shared" ca="1" si="9"/>
        <v>70640</v>
      </c>
    </row>
    <row r="120" spans="1:34" x14ac:dyDescent="0.2">
      <c r="A120">
        <v>119</v>
      </c>
      <c r="B120">
        <f>IF(C120=-1,D120,VLOOKUP(C120,通用估算系数!$D:$E,2,FALSE))</f>
        <v>10</v>
      </c>
      <c r="C120">
        <f>IF(D120&gt;=10,MOD(A120,通用估算系数!$B$2),-1)</f>
        <v>7</v>
      </c>
      <c r="D120">
        <f>VLOOKUP(A120,[1]游戏时长规划!$H$17:$K$26,4,TRUE)</f>
        <v>10</v>
      </c>
      <c r="E120">
        <v>3</v>
      </c>
      <c r="F120">
        <v>3</v>
      </c>
      <c r="G120">
        <v>3</v>
      </c>
      <c r="H120">
        <f ca="1">INDIRECT("T"&amp;E120&amp;"碎片投放计算!C"&amp;ROW(E120))/VLOOKUP(E120,通用估算系数!$D$17:$E$20,2,FALSE)</f>
        <v>450.68671221368078</v>
      </c>
      <c r="I120">
        <f ca="1">INDIRECT("T"&amp;F120&amp;"碎片投放计算!C"&amp;ROW(F120))/VLOOKUP(F120,通用估算系数!$D$17:$E$20,2,FALSE)</f>
        <v>450.68671221368078</v>
      </c>
      <c r="J120">
        <f ca="1">INDIRECT("T"&amp;G120&amp;"碎片投放计算!C"&amp;ROW(G120))/VLOOKUP(G120,通用估算系数!$D$17:$E$20,2,FALSE)</f>
        <v>450.68671221368078</v>
      </c>
      <c r="K120">
        <f ca="1">IFERROR(IF(E120=1,VLOOKUP(H120,[1]坦克升星消耗!$H$2:$J$7,3,TRUE),IF(E120=2,VLOOKUP(H120,[1]坦克升星消耗!$H$8:$J$15,3,TRUE),IF(E120=3,VLOOKUP(H120,[1]坦克升星消耗!$H$24:$J$33,3,TRUE),0))),0)</f>
        <v>10</v>
      </c>
      <c r="L120">
        <f ca="1">IFERROR(IF(F120=1,VLOOKUP(I120,[1]坦克升星消耗!$H$2:$J$7,3,TRUE),IF(F120=2,VLOOKUP(I120,[1]坦克升星消耗!$H$8:$J$15,3,TRUE),IF(F120=3,VLOOKUP(I120,[1]坦克升星消耗!$H$24:$J$33,3,TRUE),0))),0)</f>
        <v>10</v>
      </c>
      <c r="M120">
        <f ca="1">IFERROR(IF(G120=1,VLOOKUP(J120,[1]坦克升星消耗!$H$2:$J$7,3,TRUE),IF(G120=2,VLOOKUP(J120,[1]坦克升星消耗!$H$8:$J$15,3,TRUE),IF(G120=3,VLOOKUP(J120,[1]坦克升星消耗!$H$24:$J$33,3,TRUE),0))),0)</f>
        <v>10</v>
      </c>
      <c r="N120">
        <f ca="1">IFERROR(IF(E120=1,VLOOKUP(K120,[1]坦克升星消耗!$C$2:$J$7,7,TRUE),IF(E120=2,VLOOKUP(K120,[1]坦克升星消耗!$C$8:$J$15,7,TRUE),IF(E120=3,VLOOKUP(K120,[1]坦克升星消耗!$C$24:$J$33,7,TRUE),0))),0)</f>
        <v>335850</v>
      </c>
      <c r="O120">
        <f ca="1">IFERROR(IF(F120=1,VLOOKUP(L120,[1]坦克升星消耗!$C$2:$J$7,7,TRUE),IF(F120=2,VLOOKUP(L120,[1]坦克升星消耗!$C$8:$J$15,7,TRUE),IF(F120=3,VLOOKUP(L120,[1]坦克升星消耗!$C$24:$J$33,7,TRUE),0))),0)</f>
        <v>335850</v>
      </c>
      <c r="P120">
        <f ca="1">IFERROR(IF(G120=1,VLOOKUP(M120,[1]坦克升星消耗!$C$2:$J$7,7,TRUE),IF(G120=2,VLOOKUP(M120,[1]坦克升星消耗!$C$8:$J$15,7,TRUE),IF(G120=3,VLOOKUP(M120,[1]坦克升星消耗!$C$24:$J$33,7,TRUE),0))),0)</f>
        <v>335850</v>
      </c>
      <c r="Q120">
        <f t="shared" ca="1" si="5"/>
        <v>1007550</v>
      </c>
      <c r="R120">
        <f ca="1">Q120/A120+AH120-军费投放计算!D120</f>
        <v>73733.806722689071</v>
      </c>
      <c r="S120">
        <f ca="1">ROUNDDOWN(MIN(T1部件投放计算!C120/3,18),0)</f>
        <v>18</v>
      </c>
      <c r="T120">
        <f t="shared" ca="1" si="6"/>
        <v>0</v>
      </c>
      <c r="U120">
        <f ca="1">MIN(ROUNDDOWN((T1部件投放计算!C120/3)/S120,0),3)</f>
        <v>3</v>
      </c>
      <c r="V120">
        <f ca="1">MIN(VLOOKUP((A120*通用估算系数!$B$17*3600)/S120,[1]坦克部件养成!$V$2:$Z$31,5,TRUE),15)</f>
        <v>15</v>
      </c>
      <c r="W120">
        <f ca="1">ROUNDDOWN(MIN(T2部件投放计算!C120/3,18),0)</f>
        <v>18</v>
      </c>
      <c r="X120">
        <f t="shared" ca="1" si="7"/>
        <v>0</v>
      </c>
      <c r="Y120">
        <f ca="1">MIN(ROUNDDOWN(IF(W120=0,0,((T2部件投放计算!C120+T1部件投放计算!C120/3)/2)/W120+1),0),4)</f>
        <v>4</v>
      </c>
      <c r="Z120">
        <f ca="1">MIN(IF(X120=0,0,VLOOKUP((A120*通用估算系数!$B$17*3600)/X120,[1]坦克部件养成!$V$2:$Z$31,5,TRUE)),20)</f>
        <v>0</v>
      </c>
      <c r="AA120">
        <f ca="1">ROUNDDOWN(MIN(T3部件投放计算!C120/3,18),0)</f>
        <v>18</v>
      </c>
      <c r="AB120">
        <f t="shared" ca="1" si="8"/>
        <v>18</v>
      </c>
      <c r="AC120">
        <f ca="1">MIN(ROUNDDOWN(IF(AA120=0,0,((T3部件投放计算!C120+T2部件投放计算!C120/3)/2)/AA120+2),0),5)</f>
        <v>5</v>
      </c>
      <c r="AD120">
        <f ca="1">MIN(IF(AA120=0,0,VLOOKUP((A120*通用估算系数!$B$17*3600)/AA120,[1]坦克部件养成!$V$2:$Z$31,5,TRUE)),30)</f>
        <v>30</v>
      </c>
      <c r="AE120">
        <f ca="1">VLOOKUP("1_"&amp;V120,[1]坦克部件养成!$I:$L,4,FALSE)*T120</f>
        <v>0</v>
      </c>
      <c r="AF120">
        <f ca="1">IFERROR(VLOOKUP("2_"&amp;Z120,[1]坦克部件养成!$I:$L,4,FALSE)*X120,0)</f>
        <v>0</v>
      </c>
      <c r="AG120">
        <f ca="1">IFERROR(VLOOKUP("3_"&amp;AD120,[1]坦克部件养成!$I:$L,4,FALSE)*AB120,0)</f>
        <v>8335620</v>
      </c>
      <c r="AH120">
        <f t="shared" ca="1" si="9"/>
        <v>70047</v>
      </c>
    </row>
    <row r="121" spans="1:34" x14ac:dyDescent="0.2">
      <c r="A121">
        <v>120</v>
      </c>
      <c r="B121">
        <f>IF(C121=-1,D121,VLOOKUP(C121,通用估算系数!$D:$E,2,FALSE))</f>
        <v>10</v>
      </c>
      <c r="C121">
        <f>IF(D121&gt;=10,MOD(A121,通用估算系数!$B$2),-1)</f>
        <v>8</v>
      </c>
      <c r="D121">
        <f>VLOOKUP(A121,[1]游戏时长规划!$H$17:$K$26,4,TRUE)</f>
        <v>10</v>
      </c>
      <c r="E121">
        <v>3</v>
      </c>
      <c r="F121">
        <v>3</v>
      </c>
      <c r="G121">
        <v>3</v>
      </c>
      <c r="H121">
        <f ca="1">INDIRECT("T"&amp;E121&amp;"碎片投放计算!C"&amp;ROW(E121))/VLOOKUP(E121,通用估算系数!$D$17:$E$20,2,FALSE)</f>
        <v>455.11167990709163</v>
      </c>
      <c r="I121">
        <f ca="1">INDIRECT("T"&amp;F121&amp;"碎片投放计算!C"&amp;ROW(F121))/VLOOKUP(F121,通用估算系数!$D$17:$E$20,2,FALSE)</f>
        <v>455.11167990709163</v>
      </c>
      <c r="J121">
        <f ca="1">INDIRECT("T"&amp;G121&amp;"碎片投放计算!C"&amp;ROW(G121))/VLOOKUP(G121,通用估算系数!$D$17:$E$20,2,FALSE)</f>
        <v>455.11167990709163</v>
      </c>
      <c r="K121">
        <f ca="1">IFERROR(IF(E121=1,VLOOKUP(H121,[1]坦克升星消耗!$H$2:$J$7,3,TRUE),IF(E121=2,VLOOKUP(H121,[1]坦克升星消耗!$H$8:$J$15,3,TRUE),IF(E121=3,VLOOKUP(H121,[1]坦克升星消耗!$H$24:$J$33,3,TRUE),0))),0)</f>
        <v>10</v>
      </c>
      <c r="L121">
        <f ca="1">IFERROR(IF(F121=1,VLOOKUP(I121,[1]坦克升星消耗!$H$2:$J$7,3,TRUE),IF(F121=2,VLOOKUP(I121,[1]坦克升星消耗!$H$8:$J$15,3,TRUE),IF(F121=3,VLOOKUP(I121,[1]坦克升星消耗!$H$24:$J$33,3,TRUE),0))),0)</f>
        <v>10</v>
      </c>
      <c r="M121">
        <f ca="1">IFERROR(IF(G121=1,VLOOKUP(J121,[1]坦克升星消耗!$H$2:$J$7,3,TRUE),IF(G121=2,VLOOKUP(J121,[1]坦克升星消耗!$H$8:$J$15,3,TRUE),IF(G121=3,VLOOKUP(J121,[1]坦克升星消耗!$H$24:$J$33,3,TRUE),0))),0)</f>
        <v>10</v>
      </c>
      <c r="N121">
        <f ca="1">IFERROR(IF(E121=1,VLOOKUP(K121,[1]坦克升星消耗!$C$2:$J$7,7,TRUE),IF(E121=2,VLOOKUP(K121,[1]坦克升星消耗!$C$8:$J$15,7,TRUE),IF(E121=3,VLOOKUP(K121,[1]坦克升星消耗!$C$24:$J$33,7,TRUE),0))),0)</f>
        <v>335850</v>
      </c>
      <c r="O121">
        <f ca="1">IFERROR(IF(F121=1,VLOOKUP(L121,[1]坦克升星消耗!$C$2:$J$7,7,TRUE),IF(F121=2,VLOOKUP(L121,[1]坦克升星消耗!$C$8:$J$15,7,TRUE),IF(F121=3,VLOOKUP(L121,[1]坦克升星消耗!$C$24:$J$33,7,TRUE),0))),0)</f>
        <v>335850</v>
      </c>
      <c r="P121">
        <f ca="1">IFERROR(IF(G121=1,VLOOKUP(M121,[1]坦克升星消耗!$C$2:$J$7,7,TRUE),IF(G121=2,VLOOKUP(M121,[1]坦克升星消耗!$C$8:$J$15,7,TRUE),IF(G121=3,VLOOKUP(M121,[1]坦克升星消耗!$C$24:$J$33,7,TRUE),0))),0)</f>
        <v>335850</v>
      </c>
      <c r="Q121">
        <f t="shared" ca="1" si="5"/>
        <v>1007550</v>
      </c>
      <c r="R121">
        <f ca="1">Q121/A121+AH121-军费投放计算!D121</f>
        <v>70077.25</v>
      </c>
      <c r="S121">
        <f ca="1">ROUNDDOWN(MIN(T1部件投放计算!C121/3,18),0)</f>
        <v>18</v>
      </c>
      <c r="T121">
        <f t="shared" ca="1" si="6"/>
        <v>0</v>
      </c>
      <c r="U121">
        <f ca="1">MIN(ROUNDDOWN((T1部件投放计算!C121/3)/S121,0),3)</f>
        <v>3</v>
      </c>
      <c r="V121">
        <f ca="1">MIN(VLOOKUP((A121*通用估算系数!$B$17*3600)/S121,[1]坦克部件养成!$V$2:$Z$31,5,TRUE),15)</f>
        <v>15</v>
      </c>
      <c r="W121">
        <f ca="1">ROUNDDOWN(MIN(T2部件投放计算!C121/3,18),0)</f>
        <v>18</v>
      </c>
      <c r="X121">
        <f t="shared" ca="1" si="7"/>
        <v>0</v>
      </c>
      <c r="Y121">
        <f ca="1">MIN(ROUNDDOWN(IF(W121=0,0,((T2部件投放计算!C121+T1部件投放计算!C121/3)/2)/W121+1),0),4)</f>
        <v>4</v>
      </c>
      <c r="Z121">
        <f ca="1">MIN(IF(X121=0,0,VLOOKUP((A121*通用估算系数!$B$17*3600)/X121,[1]坦克部件养成!$V$2:$Z$31,5,TRUE)),20)</f>
        <v>0</v>
      </c>
      <c r="AA121">
        <f ca="1">ROUNDDOWN(MIN(T3部件投放计算!C121/3,18),0)</f>
        <v>18</v>
      </c>
      <c r="AB121">
        <f t="shared" ca="1" si="8"/>
        <v>18</v>
      </c>
      <c r="AC121">
        <f ca="1">MIN(ROUNDDOWN(IF(AA121=0,0,((T3部件投放计算!C121+T2部件投放计算!C121/3)/2)/AA121+2),0),5)</f>
        <v>5</v>
      </c>
      <c r="AD121">
        <f ca="1">MIN(IF(AA121=0,0,VLOOKUP((A121*通用估算系数!$B$17*3600)/AA121,[1]坦克部件养成!$V$2:$Z$31,5,TRUE)),30)</f>
        <v>30</v>
      </c>
      <c r="AE121">
        <f ca="1">VLOOKUP("1_"&amp;V121,[1]坦克部件养成!$I:$L,4,FALSE)*T121</f>
        <v>0</v>
      </c>
      <c r="AF121">
        <f ca="1">IFERROR(VLOOKUP("2_"&amp;Z121,[1]坦克部件养成!$I:$L,4,FALSE)*X121,0)</f>
        <v>0</v>
      </c>
      <c r="AG121">
        <f ca="1">IFERROR(VLOOKUP("3_"&amp;AD121,[1]坦克部件养成!$I:$L,4,FALSE)*AB121,0)</f>
        <v>8335620</v>
      </c>
      <c r="AH121">
        <f t="shared" ca="1" si="9"/>
        <v>69463</v>
      </c>
    </row>
    <row r="122" spans="1:34" x14ac:dyDescent="0.2">
      <c r="A122">
        <v>121</v>
      </c>
      <c r="B122">
        <f>IF(C122=-1,D122,VLOOKUP(C122,通用估算系数!$D:$E,2,FALSE))</f>
        <v>10</v>
      </c>
      <c r="C122">
        <f>IF(D122&gt;=10,MOD(A122,通用估算系数!$B$2),-1)</f>
        <v>9</v>
      </c>
      <c r="D122">
        <f>VLOOKUP(A122,[1]游戏时长规划!$H$17:$K$26,4,TRUE)</f>
        <v>10</v>
      </c>
      <c r="E122">
        <v>3</v>
      </c>
      <c r="F122">
        <v>3</v>
      </c>
      <c r="G122">
        <v>3</v>
      </c>
      <c r="H122">
        <f ca="1">INDIRECT("T"&amp;E122&amp;"碎片投放计算!C"&amp;ROW(E122))/VLOOKUP(E122,通用估算系数!$D$17:$E$20,2,FALSE)</f>
        <v>459.65448032012364</v>
      </c>
      <c r="I122">
        <f ca="1">INDIRECT("T"&amp;F122&amp;"碎片投放计算!C"&amp;ROW(F122))/VLOOKUP(F122,通用估算系数!$D$17:$E$20,2,FALSE)</f>
        <v>459.65448032012364</v>
      </c>
      <c r="J122">
        <f ca="1">INDIRECT("T"&amp;G122&amp;"碎片投放计算!C"&amp;ROW(G122))/VLOOKUP(G122,通用估算系数!$D$17:$E$20,2,FALSE)</f>
        <v>459.65448032012364</v>
      </c>
      <c r="K122">
        <f ca="1">IFERROR(IF(E122=1,VLOOKUP(H122,[1]坦克升星消耗!$H$2:$J$7,3,TRUE),IF(E122=2,VLOOKUP(H122,[1]坦克升星消耗!$H$8:$J$15,3,TRUE),IF(E122=3,VLOOKUP(H122,[1]坦克升星消耗!$H$24:$J$33,3,TRUE),0))),0)</f>
        <v>10</v>
      </c>
      <c r="L122">
        <f ca="1">IFERROR(IF(F122=1,VLOOKUP(I122,[1]坦克升星消耗!$H$2:$J$7,3,TRUE),IF(F122=2,VLOOKUP(I122,[1]坦克升星消耗!$H$8:$J$15,3,TRUE),IF(F122=3,VLOOKUP(I122,[1]坦克升星消耗!$H$24:$J$33,3,TRUE),0))),0)</f>
        <v>10</v>
      </c>
      <c r="M122">
        <f ca="1">IFERROR(IF(G122=1,VLOOKUP(J122,[1]坦克升星消耗!$H$2:$J$7,3,TRUE),IF(G122=2,VLOOKUP(J122,[1]坦克升星消耗!$H$8:$J$15,3,TRUE),IF(G122=3,VLOOKUP(J122,[1]坦克升星消耗!$H$24:$J$33,3,TRUE),0))),0)</f>
        <v>10</v>
      </c>
      <c r="N122">
        <f ca="1">IFERROR(IF(E122=1,VLOOKUP(K122,[1]坦克升星消耗!$C$2:$J$7,7,TRUE),IF(E122=2,VLOOKUP(K122,[1]坦克升星消耗!$C$8:$J$15,7,TRUE),IF(E122=3,VLOOKUP(K122,[1]坦克升星消耗!$C$24:$J$33,7,TRUE),0))),0)</f>
        <v>335850</v>
      </c>
      <c r="O122">
        <f ca="1">IFERROR(IF(F122=1,VLOOKUP(L122,[1]坦克升星消耗!$C$2:$J$7,7,TRUE),IF(F122=2,VLOOKUP(L122,[1]坦克升星消耗!$C$8:$J$15,7,TRUE),IF(F122=3,VLOOKUP(L122,[1]坦克升星消耗!$C$24:$J$33,7,TRUE),0))),0)</f>
        <v>335850</v>
      </c>
      <c r="P122">
        <f ca="1">IFERROR(IF(G122=1,VLOOKUP(M122,[1]坦克升星消耗!$C$2:$J$7,7,TRUE),IF(G122=2,VLOOKUP(M122,[1]坦克升星消耗!$C$8:$J$15,7,TRUE),IF(G122=3,VLOOKUP(M122,[1]坦克升星消耗!$C$24:$J$33,7,TRUE),0))),0)</f>
        <v>335850</v>
      </c>
      <c r="Q122">
        <f t="shared" ca="1" si="5"/>
        <v>1007550</v>
      </c>
      <c r="R122">
        <f ca="1">Q122/A122+AH122-军费投放计算!D122</f>
        <v>72389.859504132226</v>
      </c>
      <c r="S122">
        <f ca="1">ROUNDDOWN(MIN(T1部件投放计算!C122/3,18),0)</f>
        <v>18</v>
      </c>
      <c r="T122">
        <f t="shared" ca="1" si="6"/>
        <v>0</v>
      </c>
      <c r="U122">
        <f ca="1">MIN(ROUNDDOWN((T1部件投放计算!C122/3)/S122,0),3)</f>
        <v>3</v>
      </c>
      <c r="V122">
        <f ca="1">MIN(VLOOKUP((A122*通用估算系数!$B$17*3600)/S122,[1]坦克部件养成!$V$2:$Z$31,5,TRUE),15)</f>
        <v>15</v>
      </c>
      <c r="W122">
        <f ca="1">ROUNDDOWN(MIN(T2部件投放计算!C122/3,18),0)</f>
        <v>18</v>
      </c>
      <c r="X122">
        <f t="shared" ca="1" si="7"/>
        <v>0</v>
      </c>
      <c r="Y122">
        <f ca="1">MIN(ROUNDDOWN(IF(W122=0,0,((T2部件投放计算!C122+T1部件投放计算!C122/3)/2)/W122+1),0),4)</f>
        <v>4</v>
      </c>
      <c r="Z122">
        <f ca="1">MIN(IF(X122=0,0,VLOOKUP((A122*通用估算系数!$B$17*3600)/X122,[1]坦克部件养成!$V$2:$Z$31,5,TRUE)),20)</f>
        <v>0</v>
      </c>
      <c r="AA122">
        <f ca="1">ROUNDDOWN(MIN(T3部件投放计算!C122/3,18),0)</f>
        <v>18</v>
      </c>
      <c r="AB122">
        <f t="shared" ca="1" si="8"/>
        <v>18</v>
      </c>
      <c r="AC122">
        <f ca="1">MIN(ROUNDDOWN(IF(AA122=0,0,((T3部件投放计算!C122+T2部件投放计算!C122/3)/2)/AA122+2),0),5)</f>
        <v>5</v>
      </c>
      <c r="AD122">
        <f ca="1">MIN(IF(AA122=0,0,VLOOKUP((A122*通用估算系数!$B$17*3600)/AA122,[1]坦克部件养成!$V$2:$Z$31,5,TRUE)),30)</f>
        <v>30</v>
      </c>
      <c r="AE122">
        <f ca="1">VLOOKUP("1_"&amp;V122,[1]坦克部件养成!$I:$L,4,FALSE)*T122</f>
        <v>0</v>
      </c>
      <c r="AF122">
        <f ca="1">IFERROR(VLOOKUP("2_"&amp;Z122,[1]坦克部件养成!$I:$L,4,FALSE)*X122,0)</f>
        <v>0</v>
      </c>
      <c r="AG122">
        <f ca="1">IFERROR(VLOOKUP("3_"&amp;AD122,[1]坦克部件养成!$I:$L,4,FALSE)*AB122,0)</f>
        <v>8335620</v>
      </c>
      <c r="AH122">
        <f t="shared" ca="1" si="9"/>
        <v>68889</v>
      </c>
    </row>
    <row r="123" spans="1:34" x14ac:dyDescent="0.2">
      <c r="A123">
        <v>122</v>
      </c>
      <c r="B123">
        <f>IF(C123=-1,D123,VLOOKUP(C123,通用估算系数!$D:$E,2,FALSE))</f>
        <v>10</v>
      </c>
      <c r="C123">
        <f>IF(D123&gt;=10,MOD(A123,通用估算系数!$B$2),-1)</f>
        <v>10</v>
      </c>
      <c r="D123">
        <f>VLOOKUP(A123,[1]游戏时长规划!$H$17:$K$26,4,TRUE)</f>
        <v>10</v>
      </c>
      <c r="E123">
        <v>3</v>
      </c>
      <c r="F123">
        <v>3</v>
      </c>
      <c r="G123">
        <v>3</v>
      </c>
      <c r="H123">
        <f ca="1">INDIRECT("T"&amp;E123&amp;"碎片投放计算!C"&amp;ROW(E123))/VLOOKUP(E123,通用估算系数!$D$17:$E$20,2,FALSE)</f>
        <v>464.09067017730786</v>
      </c>
      <c r="I123">
        <f ca="1">INDIRECT("T"&amp;F123&amp;"碎片投放计算!C"&amp;ROW(F123))/VLOOKUP(F123,通用估算系数!$D$17:$E$20,2,FALSE)</f>
        <v>464.09067017730786</v>
      </c>
      <c r="J123">
        <f ca="1">INDIRECT("T"&amp;G123&amp;"碎片投放计算!C"&amp;ROW(G123))/VLOOKUP(G123,通用估算系数!$D$17:$E$20,2,FALSE)</f>
        <v>464.09067017730786</v>
      </c>
      <c r="K123">
        <f ca="1">IFERROR(IF(E123=1,VLOOKUP(H123,[1]坦克升星消耗!$H$2:$J$7,3,TRUE),IF(E123=2,VLOOKUP(H123,[1]坦克升星消耗!$H$8:$J$15,3,TRUE),IF(E123=3,VLOOKUP(H123,[1]坦克升星消耗!$H$24:$J$33,3,TRUE),0))),0)</f>
        <v>10</v>
      </c>
      <c r="L123">
        <f ca="1">IFERROR(IF(F123=1,VLOOKUP(I123,[1]坦克升星消耗!$H$2:$J$7,3,TRUE),IF(F123=2,VLOOKUP(I123,[1]坦克升星消耗!$H$8:$J$15,3,TRUE),IF(F123=3,VLOOKUP(I123,[1]坦克升星消耗!$H$24:$J$33,3,TRUE),0))),0)</f>
        <v>10</v>
      </c>
      <c r="M123">
        <f ca="1">IFERROR(IF(G123=1,VLOOKUP(J123,[1]坦克升星消耗!$H$2:$J$7,3,TRUE),IF(G123=2,VLOOKUP(J123,[1]坦克升星消耗!$H$8:$J$15,3,TRUE),IF(G123=3,VLOOKUP(J123,[1]坦克升星消耗!$H$24:$J$33,3,TRUE),0))),0)</f>
        <v>10</v>
      </c>
      <c r="N123">
        <f ca="1">IFERROR(IF(E123=1,VLOOKUP(K123,[1]坦克升星消耗!$C$2:$J$7,7,TRUE),IF(E123=2,VLOOKUP(K123,[1]坦克升星消耗!$C$8:$J$15,7,TRUE),IF(E123=3,VLOOKUP(K123,[1]坦克升星消耗!$C$24:$J$33,7,TRUE),0))),0)</f>
        <v>335850</v>
      </c>
      <c r="O123">
        <f ca="1">IFERROR(IF(F123=1,VLOOKUP(L123,[1]坦克升星消耗!$C$2:$J$7,7,TRUE),IF(F123=2,VLOOKUP(L123,[1]坦克升星消耗!$C$8:$J$15,7,TRUE),IF(F123=3,VLOOKUP(L123,[1]坦克升星消耗!$C$24:$J$33,7,TRUE),0))),0)</f>
        <v>335850</v>
      </c>
      <c r="P123">
        <f ca="1">IFERROR(IF(G123=1,VLOOKUP(M123,[1]坦克升星消耗!$C$2:$J$7,7,TRUE),IF(G123=2,VLOOKUP(M123,[1]坦克升星消耗!$C$8:$J$15,7,TRUE),IF(G123=3,VLOOKUP(M123,[1]坦克升星消耗!$C$24:$J$33,7,TRUE),0))),0)</f>
        <v>335850</v>
      </c>
      <c r="Q123">
        <f t="shared" ca="1" si="5"/>
        <v>1007550</v>
      </c>
      <c r="R123">
        <f ca="1">Q123/A123+AH123-军费投放计算!D123</f>
        <v>71796.606557377047</v>
      </c>
      <c r="S123">
        <f ca="1">ROUNDDOWN(MIN(T1部件投放计算!C123/3,18),0)</f>
        <v>18</v>
      </c>
      <c r="T123">
        <f t="shared" ca="1" si="6"/>
        <v>0</v>
      </c>
      <c r="U123">
        <f ca="1">MIN(ROUNDDOWN((T1部件投放计算!C123/3)/S123,0),3)</f>
        <v>3</v>
      </c>
      <c r="V123">
        <f ca="1">MIN(VLOOKUP((A123*通用估算系数!$B$17*3600)/S123,[1]坦克部件养成!$V$2:$Z$31,5,TRUE),15)</f>
        <v>15</v>
      </c>
      <c r="W123">
        <f ca="1">ROUNDDOWN(MIN(T2部件投放计算!C123/3,18),0)</f>
        <v>18</v>
      </c>
      <c r="X123">
        <f t="shared" ca="1" si="7"/>
        <v>0</v>
      </c>
      <c r="Y123">
        <f ca="1">MIN(ROUNDDOWN(IF(W123=0,0,((T2部件投放计算!C123+T1部件投放计算!C123/3)/2)/W123+1),0),4)</f>
        <v>4</v>
      </c>
      <c r="Z123">
        <f ca="1">MIN(IF(X123=0,0,VLOOKUP((A123*通用估算系数!$B$17*3600)/X123,[1]坦克部件养成!$V$2:$Z$31,5,TRUE)),20)</f>
        <v>0</v>
      </c>
      <c r="AA123">
        <f ca="1">ROUNDDOWN(MIN(T3部件投放计算!C123/3,18),0)</f>
        <v>18</v>
      </c>
      <c r="AB123">
        <f t="shared" ca="1" si="8"/>
        <v>18</v>
      </c>
      <c r="AC123">
        <f ca="1">MIN(ROUNDDOWN(IF(AA123=0,0,((T3部件投放计算!C123+T2部件投放计算!C123/3)/2)/AA123+2),0),5)</f>
        <v>5</v>
      </c>
      <c r="AD123">
        <f ca="1">MIN(IF(AA123=0,0,VLOOKUP((A123*通用估算系数!$B$17*3600)/AA123,[1]坦克部件养成!$V$2:$Z$31,5,TRUE)),30)</f>
        <v>30</v>
      </c>
      <c r="AE123">
        <f ca="1">VLOOKUP("1_"&amp;V123,[1]坦克部件养成!$I:$L,4,FALSE)*T123</f>
        <v>0</v>
      </c>
      <c r="AF123">
        <f ca="1">IFERROR(VLOOKUP("2_"&amp;Z123,[1]坦克部件养成!$I:$L,4,FALSE)*X123,0)</f>
        <v>0</v>
      </c>
      <c r="AG123">
        <f ca="1">IFERROR(VLOOKUP("3_"&amp;AD123,[1]坦克部件养成!$I:$L,4,FALSE)*AB123,0)</f>
        <v>8335620</v>
      </c>
      <c r="AH123">
        <f t="shared" ca="1" si="9"/>
        <v>68324</v>
      </c>
    </row>
    <row r="124" spans="1:34" x14ac:dyDescent="0.2">
      <c r="A124">
        <v>123</v>
      </c>
      <c r="B124">
        <f>IF(C124=-1,D124,VLOOKUP(C124,通用估算系数!$D:$E,2,FALSE))</f>
        <v>10</v>
      </c>
      <c r="C124">
        <f>IF(D124&gt;=10,MOD(A124,通用估算系数!$B$2),-1)</f>
        <v>11</v>
      </c>
      <c r="D124">
        <f>VLOOKUP(A124,[1]游戏时长规划!$H$17:$K$26,4,TRUE)</f>
        <v>10</v>
      </c>
      <c r="E124">
        <v>3</v>
      </c>
      <c r="F124">
        <v>3</v>
      </c>
      <c r="G124">
        <v>3</v>
      </c>
      <c r="H124">
        <f ca="1">INDIRECT("T"&amp;E124&amp;"碎片投放计算!C"&amp;ROW(E124))/VLOOKUP(E124,通用估算系数!$D$17:$E$20,2,FALSE)</f>
        <v>468.53247111637887</v>
      </c>
      <c r="I124">
        <f ca="1">INDIRECT("T"&amp;F124&amp;"碎片投放计算!C"&amp;ROW(F124))/VLOOKUP(F124,通用估算系数!$D$17:$E$20,2,FALSE)</f>
        <v>468.53247111637887</v>
      </c>
      <c r="J124">
        <f ca="1">INDIRECT("T"&amp;G124&amp;"碎片投放计算!C"&amp;ROW(G124))/VLOOKUP(G124,通用估算系数!$D$17:$E$20,2,FALSE)</f>
        <v>468.53247111637887</v>
      </c>
      <c r="K124">
        <f ca="1">IFERROR(IF(E124=1,VLOOKUP(H124,[1]坦克升星消耗!$H$2:$J$7,3,TRUE),IF(E124=2,VLOOKUP(H124,[1]坦克升星消耗!$H$8:$J$15,3,TRUE),IF(E124=3,VLOOKUP(H124,[1]坦克升星消耗!$H$24:$J$33,3,TRUE),0))),0)</f>
        <v>10</v>
      </c>
      <c r="L124">
        <f ca="1">IFERROR(IF(F124=1,VLOOKUP(I124,[1]坦克升星消耗!$H$2:$J$7,3,TRUE),IF(F124=2,VLOOKUP(I124,[1]坦克升星消耗!$H$8:$J$15,3,TRUE),IF(F124=3,VLOOKUP(I124,[1]坦克升星消耗!$H$24:$J$33,3,TRUE),0))),0)</f>
        <v>10</v>
      </c>
      <c r="M124">
        <f ca="1">IFERROR(IF(G124=1,VLOOKUP(J124,[1]坦克升星消耗!$H$2:$J$7,3,TRUE),IF(G124=2,VLOOKUP(J124,[1]坦克升星消耗!$H$8:$J$15,3,TRUE),IF(G124=3,VLOOKUP(J124,[1]坦克升星消耗!$H$24:$J$33,3,TRUE),0))),0)</f>
        <v>10</v>
      </c>
      <c r="N124">
        <f ca="1">IFERROR(IF(E124=1,VLOOKUP(K124,[1]坦克升星消耗!$C$2:$J$7,7,TRUE),IF(E124=2,VLOOKUP(K124,[1]坦克升星消耗!$C$8:$J$15,7,TRUE),IF(E124=3,VLOOKUP(K124,[1]坦克升星消耗!$C$24:$J$33,7,TRUE),0))),0)</f>
        <v>335850</v>
      </c>
      <c r="O124">
        <f ca="1">IFERROR(IF(F124=1,VLOOKUP(L124,[1]坦克升星消耗!$C$2:$J$7,7,TRUE),IF(F124=2,VLOOKUP(L124,[1]坦克升星消耗!$C$8:$J$15,7,TRUE),IF(F124=3,VLOOKUP(L124,[1]坦克升星消耗!$C$24:$J$33,7,TRUE),0))),0)</f>
        <v>335850</v>
      </c>
      <c r="P124">
        <f ca="1">IFERROR(IF(G124=1,VLOOKUP(M124,[1]坦克升星消耗!$C$2:$J$7,7,TRUE),IF(G124=2,VLOOKUP(M124,[1]坦克升星消耗!$C$8:$J$15,7,TRUE),IF(G124=3,VLOOKUP(M124,[1]坦克升星消耗!$C$24:$J$33,7,TRUE),0))),0)</f>
        <v>335850</v>
      </c>
      <c r="Q124">
        <f t="shared" ca="1" si="5"/>
        <v>1007550</v>
      </c>
      <c r="R124">
        <f ca="1">Q124/A124+AH124-军费投放计算!D124</f>
        <v>71171.463414634141</v>
      </c>
      <c r="S124">
        <f ca="1">ROUNDDOWN(MIN(T1部件投放计算!C124/3,18),0)</f>
        <v>18</v>
      </c>
      <c r="T124">
        <f t="shared" ca="1" si="6"/>
        <v>0</v>
      </c>
      <c r="U124">
        <f ca="1">MIN(ROUNDDOWN((T1部件投放计算!C124/3)/S124,0),3)</f>
        <v>3</v>
      </c>
      <c r="V124">
        <f ca="1">MIN(VLOOKUP((A124*通用估算系数!$B$17*3600)/S124,[1]坦克部件养成!$V$2:$Z$31,5,TRUE),15)</f>
        <v>15</v>
      </c>
      <c r="W124">
        <f ca="1">ROUNDDOWN(MIN(T2部件投放计算!C124/3,18),0)</f>
        <v>18</v>
      </c>
      <c r="X124">
        <f t="shared" ca="1" si="7"/>
        <v>0</v>
      </c>
      <c r="Y124">
        <f ca="1">MIN(ROUNDDOWN(IF(W124=0,0,((T2部件投放计算!C124+T1部件投放计算!C124/3)/2)/W124+1),0),4)</f>
        <v>4</v>
      </c>
      <c r="Z124">
        <f ca="1">MIN(IF(X124=0,0,VLOOKUP((A124*通用估算系数!$B$17*3600)/X124,[1]坦克部件养成!$V$2:$Z$31,5,TRUE)),20)</f>
        <v>0</v>
      </c>
      <c r="AA124">
        <f ca="1">ROUNDDOWN(MIN(T3部件投放计算!C124/3,18),0)</f>
        <v>18</v>
      </c>
      <c r="AB124">
        <f t="shared" ca="1" si="8"/>
        <v>18</v>
      </c>
      <c r="AC124">
        <f ca="1">MIN(ROUNDDOWN(IF(AA124=0,0,((T3部件投放计算!C124+T2部件投放计算!C124/3)/2)/AA124+2),0),5)</f>
        <v>5</v>
      </c>
      <c r="AD124">
        <f ca="1">MIN(IF(AA124=0,0,VLOOKUP((A124*通用估算系数!$B$17*3600)/AA124,[1]坦克部件养成!$V$2:$Z$31,5,TRUE)),30)</f>
        <v>30</v>
      </c>
      <c r="AE124">
        <f ca="1">VLOOKUP("1_"&amp;V124,[1]坦克部件养成!$I:$L,4,FALSE)*T124</f>
        <v>0</v>
      </c>
      <c r="AF124">
        <f ca="1">IFERROR(VLOOKUP("2_"&amp;Z124,[1]坦克部件养成!$I:$L,4,FALSE)*X124,0)</f>
        <v>0</v>
      </c>
      <c r="AG124">
        <f ca="1">IFERROR(VLOOKUP("3_"&amp;AD124,[1]坦克部件养成!$I:$L,4,FALSE)*AB124,0)</f>
        <v>8335620</v>
      </c>
      <c r="AH124">
        <f t="shared" ca="1" si="9"/>
        <v>67769</v>
      </c>
    </row>
    <row r="125" spans="1:34" x14ac:dyDescent="0.2">
      <c r="A125">
        <v>124</v>
      </c>
      <c r="B125">
        <f>IF(C125=-1,D125,VLOOKUP(C125,通用估算系数!$D:$E,2,FALSE))</f>
        <v>10</v>
      </c>
      <c r="C125">
        <f>IF(D125&gt;=10,MOD(A125,通用估算系数!$B$2),-1)</f>
        <v>12</v>
      </c>
      <c r="D125">
        <f>VLOOKUP(A125,[1]游戏时长规划!$H$17:$K$26,4,TRUE)</f>
        <v>10</v>
      </c>
      <c r="E125">
        <v>3</v>
      </c>
      <c r="F125">
        <v>3</v>
      </c>
      <c r="G125">
        <v>3</v>
      </c>
      <c r="H125">
        <f ca="1">INDIRECT("T"&amp;E125&amp;"碎片投放计算!C"&amp;ROW(E125))/VLOOKUP(E125,通用估算系数!$D$17:$E$20,2,FALSE)</f>
        <v>473.09210477507105</v>
      </c>
      <c r="I125">
        <f ca="1">INDIRECT("T"&amp;F125&amp;"碎片投放计算!C"&amp;ROW(F125))/VLOOKUP(F125,通用估算系数!$D$17:$E$20,2,FALSE)</f>
        <v>473.09210477507105</v>
      </c>
      <c r="J125">
        <f ca="1">INDIRECT("T"&amp;G125&amp;"碎片投放计算!C"&amp;ROW(G125))/VLOOKUP(G125,通用估算系数!$D$17:$E$20,2,FALSE)</f>
        <v>473.09210477507105</v>
      </c>
      <c r="K125">
        <f ca="1">IFERROR(IF(E125=1,VLOOKUP(H125,[1]坦克升星消耗!$H$2:$J$7,3,TRUE),IF(E125=2,VLOOKUP(H125,[1]坦克升星消耗!$H$8:$J$15,3,TRUE),IF(E125=3,VLOOKUP(H125,[1]坦克升星消耗!$H$24:$J$33,3,TRUE),0))),0)</f>
        <v>10</v>
      </c>
      <c r="L125">
        <f ca="1">IFERROR(IF(F125=1,VLOOKUP(I125,[1]坦克升星消耗!$H$2:$J$7,3,TRUE),IF(F125=2,VLOOKUP(I125,[1]坦克升星消耗!$H$8:$J$15,3,TRUE),IF(F125=3,VLOOKUP(I125,[1]坦克升星消耗!$H$24:$J$33,3,TRUE),0))),0)</f>
        <v>10</v>
      </c>
      <c r="M125">
        <f ca="1">IFERROR(IF(G125=1,VLOOKUP(J125,[1]坦克升星消耗!$H$2:$J$7,3,TRUE),IF(G125=2,VLOOKUP(J125,[1]坦克升星消耗!$H$8:$J$15,3,TRUE),IF(G125=3,VLOOKUP(J125,[1]坦克升星消耗!$H$24:$J$33,3,TRUE),0))),0)</f>
        <v>10</v>
      </c>
      <c r="N125">
        <f ca="1">IFERROR(IF(E125=1,VLOOKUP(K125,[1]坦克升星消耗!$C$2:$J$7,7,TRUE),IF(E125=2,VLOOKUP(K125,[1]坦克升星消耗!$C$8:$J$15,7,TRUE),IF(E125=3,VLOOKUP(K125,[1]坦克升星消耗!$C$24:$J$33,7,TRUE),0))),0)</f>
        <v>335850</v>
      </c>
      <c r="O125">
        <f ca="1">IFERROR(IF(F125=1,VLOOKUP(L125,[1]坦克升星消耗!$C$2:$J$7,7,TRUE),IF(F125=2,VLOOKUP(L125,[1]坦克升星消耗!$C$8:$J$15,7,TRUE),IF(F125=3,VLOOKUP(L125,[1]坦克升星消耗!$C$24:$J$33,7,TRUE),0))),0)</f>
        <v>335850</v>
      </c>
      <c r="P125">
        <f ca="1">IFERROR(IF(G125=1,VLOOKUP(M125,[1]坦克升星消耗!$C$2:$J$7,7,TRUE),IF(G125=2,VLOOKUP(M125,[1]坦克升星消耗!$C$8:$J$15,7,TRUE),IF(G125=3,VLOOKUP(M125,[1]坦克升星消耗!$C$24:$J$33,7,TRUE),0))),0)</f>
        <v>335850</v>
      </c>
      <c r="Q125">
        <f t="shared" ca="1" si="5"/>
        <v>1007550</v>
      </c>
      <c r="R125">
        <f ca="1">Q125/A125+AH125-军费投放计算!D125</f>
        <v>70514.403225806454</v>
      </c>
      <c r="S125">
        <f ca="1">ROUNDDOWN(MIN(T1部件投放计算!C125/3,18),0)</f>
        <v>18</v>
      </c>
      <c r="T125">
        <f t="shared" ca="1" si="6"/>
        <v>0</v>
      </c>
      <c r="U125">
        <f ca="1">MIN(ROUNDDOWN((T1部件投放计算!C125/3)/S125,0),3)</f>
        <v>3</v>
      </c>
      <c r="V125">
        <f ca="1">MIN(VLOOKUP((A125*通用估算系数!$B$17*3600)/S125,[1]坦克部件养成!$V$2:$Z$31,5,TRUE),15)</f>
        <v>15</v>
      </c>
      <c r="W125">
        <f ca="1">ROUNDDOWN(MIN(T2部件投放计算!C125/3,18),0)</f>
        <v>18</v>
      </c>
      <c r="X125">
        <f t="shared" ca="1" si="7"/>
        <v>0</v>
      </c>
      <c r="Y125">
        <f ca="1">MIN(ROUNDDOWN(IF(W125=0,0,((T2部件投放计算!C125+T1部件投放计算!C125/3)/2)/W125+1),0),4)</f>
        <v>4</v>
      </c>
      <c r="Z125">
        <f ca="1">MIN(IF(X125=0,0,VLOOKUP((A125*通用估算系数!$B$17*3600)/X125,[1]坦克部件养成!$V$2:$Z$31,5,TRUE)),20)</f>
        <v>0</v>
      </c>
      <c r="AA125">
        <f ca="1">ROUNDDOWN(MIN(T3部件投放计算!C125/3,18),0)</f>
        <v>18</v>
      </c>
      <c r="AB125">
        <f t="shared" ca="1" si="8"/>
        <v>18</v>
      </c>
      <c r="AC125">
        <f ca="1">MIN(ROUNDDOWN(IF(AA125=0,0,((T3部件投放计算!C125+T2部件投放计算!C125/3)/2)/AA125+2),0),5)</f>
        <v>5</v>
      </c>
      <c r="AD125">
        <f ca="1">MIN(IF(AA125=0,0,VLOOKUP((A125*通用估算系数!$B$17*3600)/AA125,[1]坦克部件养成!$V$2:$Z$31,5,TRUE)),30)</f>
        <v>30</v>
      </c>
      <c r="AE125">
        <f ca="1">VLOOKUP("1_"&amp;V125,[1]坦克部件养成!$I:$L,4,FALSE)*T125</f>
        <v>0</v>
      </c>
      <c r="AF125">
        <f ca="1">IFERROR(VLOOKUP("2_"&amp;Z125,[1]坦克部件养成!$I:$L,4,FALSE)*X125,0)</f>
        <v>0</v>
      </c>
      <c r="AG125">
        <f ca="1">IFERROR(VLOOKUP("3_"&amp;AD125,[1]坦克部件养成!$I:$L,4,FALSE)*AB125,0)</f>
        <v>8335620</v>
      </c>
      <c r="AH125">
        <f t="shared" ca="1" si="9"/>
        <v>67222</v>
      </c>
    </row>
    <row r="126" spans="1:34" x14ac:dyDescent="0.2">
      <c r="A126">
        <v>125</v>
      </c>
      <c r="B126">
        <f>IF(C126=-1,D126,VLOOKUP(C126,通用估算系数!$D:$E,2,FALSE))</f>
        <v>10</v>
      </c>
      <c r="C126">
        <f>IF(D126&gt;=10,MOD(A126,通用估算系数!$B$2),-1)</f>
        <v>13</v>
      </c>
      <c r="D126">
        <f>VLOOKUP(A126,[1]游戏时长规划!$H$17:$K$26,4,TRUE)</f>
        <v>10</v>
      </c>
      <c r="E126">
        <v>3</v>
      </c>
      <c r="F126">
        <v>3</v>
      </c>
      <c r="G126">
        <v>3</v>
      </c>
      <c r="H126">
        <f ca="1">INDIRECT("T"&amp;E126&amp;"碎片投放计算!C"&amp;ROW(E126))/VLOOKUP(E126,通用估算系数!$D$17:$E$20,2,FALSE)</f>
        <v>477.54512787791549</v>
      </c>
      <c r="I126">
        <f ca="1">INDIRECT("T"&amp;F126&amp;"碎片投放计算!C"&amp;ROW(F126))/VLOOKUP(F126,通用估算系数!$D$17:$E$20,2,FALSE)</f>
        <v>477.54512787791549</v>
      </c>
      <c r="J126">
        <f ca="1">INDIRECT("T"&amp;G126&amp;"碎片投放计算!C"&amp;ROW(G126))/VLOOKUP(G126,通用估算系数!$D$17:$E$20,2,FALSE)</f>
        <v>477.54512787791549</v>
      </c>
      <c r="K126">
        <f ca="1">IFERROR(IF(E126=1,VLOOKUP(H126,[1]坦克升星消耗!$H$2:$J$7,3,TRUE),IF(E126=2,VLOOKUP(H126,[1]坦克升星消耗!$H$8:$J$15,3,TRUE),IF(E126=3,VLOOKUP(H126,[1]坦克升星消耗!$H$24:$J$33,3,TRUE),0))),0)</f>
        <v>10</v>
      </c>
      <c r="L126">
        <f ca="1">IFERROR(IF(F126=1,VLOOKUP(I126,[1]坦克升星消耗!$H$2:$J$7,3,TRUE),IF(F126=2,VLOOKUP(I126,[1]坦克升星消耗!$H$8:$J$15,3,TRUE),IF(F126=3,VLOOKUP(I126,[1]坦克升星消耗!$H$24:$J$33,3,TRUE),0))),0)</f>
        <v>10</v>
      </c>
      <c r="M126">
        <f ca="1">IFERROR(IF(G126=1,VLOOKUP(J126,[1]坦克升星消耗!$H$2:$J$7,3,TRUE),IF(G126=2,VLOOKUP(J126,[1]坦克升星消耗!$H$8:$J$15,3,TRUE),IF(G126=3,VLOOKUP(J126,[1]坦克升星消耗!$H$24:$J$33,3,TRUE),0))),0)</f>
        <v>10</v>
      </c>
      <c r="N126">
        <f ca="1">IFERROR(IF(E126=1,VLOOKUP(K126,[1]坦克升星消耗!$C$2:$J$7,7,TRUE),IF(E126=2,VLOOKUP(K126,[1]坦克升星消耗!$C$8:$J$15,7,TRUE),IF(E126=3,VLOOKUP(K126,[1]坦克升星消耗!$C$24:$J$33,7,TRUE),0))),0)</f>
        <v>335850</v>
      </c>
      <c r="O126">
        <f ca="1">IFERROR(IF(F126=1,VLOOKUP(L126,[1]坦克升星消耗!$C$2:$J$7,7,TRUE),IF(F126=2,VLOOKUP(L126,[1]坦克升星消耗!$C$8:$J$15,7,TRUE),IF(F126=3,VLOOKUP(L126,[1]坦克升星消耗!$C$24:$J$33,7,TRUE),0))),0)</f>
        <v>335850</v>
      </c>
      <c r="P126">
        <f ca="1">IFERROR(IF(G126=1,VLOOKUP(M126,[1]坦克升星消耗!$C$2:$J$7,7,TRUE),IF(G126=2,VLOOKUP(M126,[1]坦克升星消耗!$C$8:$J$15,7,TRUE),IF(G126=3,VLOOKUP(M126,[1]坦克升星消耗!$C$24:$J$33,7,TRUE),0))),0)</f>
        <v>335850</v>
      </c>
      <c r="Q126">
        <f t="shared" ca="1" si="5"/>
        <v>1007550</v>
      </c>
      <c r="R126">
        <f ca="1">Q126/A126+AH126-军费投放计算!D126</f>
        <v>69951.399999999994</v>
      </c>
      <c r="S126">
        <f ca="1">ROUNDDOWN(MIN(T1部件投放计算!C126/3,18),0)</f>
        <v>18</v>
      </c>
      <c r="T126">
        <f t="shared" ca="1" si="6"/>
        <v>0</v>
      </c>
      <c r="U126">
        <f ca="1">MIN(ROUNDDOWN((T1部件投放计算!C126/3)/S126,0),3)</f>
        <v>3</v>
      </c>
      <c r="V126">
        <f ca="1">MIN(VLOOKUP((A126*通用估算系数!$B$17*3600)/S126,[1]坦克部件养成!$V$2:$Z$31,5,TRUE),15)</f>
        <v>15</v>
      </c>
      <c r="W126">
        <f ca="1">ROUNDDOWN(MIN(T2部件投放计算!C126/3,18),0)</f>
        <v>18</v>
      </c>
      <c r="X126">
        <f t="shared" ca="1" si="7"/>
        <v>0</v>
      </c>
      <c r="Y126">
        <f ca="1">MIN(ROUNDDOWN(IF(W126=0,0,((T2部件投放计算!C126+T1部件投放计算!C126/3)/2)/W126+1),0),4)</f>
        <v>4</v>
      </c>
      <c r="Z126">
        <f ca="1">MIN(IF(X126=0,0,VLOOKUP((A126*通用估算系数!$B$17*3600)/X126,[1]坦克部件养成!$V$2:$Z$31,5,TRUE)),20)</f>
        <v>0</v>
      </c>
      <c r="AA126">
        <f ca="1">ROUNDDOWN(MIN(T3部件投放计算!C126/3,18),0)</f>
        <v>18</v>
      </c>
      <c r="AB126">
        <f t="shared" ca="1" si="8"/>
        <v>18</v>
      </c>
      <c r="AC126">
        <f ca="1">MIN(ROUNDDOWN(IF(AA126=0,0,((T3部件投放计算!C126+T2部件投放计算!C126/3)/2)/AA126+2),0),5)</f>
        <v>5</v>
      </c>
      <c r="AD126">
        <f ca="1">MIN(IF(AA126=0,0,VLOOKUP((A126*通用估算系数!$B$17*3600)/AA126,[1]坦克部件养成!$V$2:$Z$31,5,TRUE)),30)</f>
        <v>30</v>
      </c>
      <c r="AE126">
        <f ca="1">VLOOKUP("1_"&amp;V126,[1]坦克部件养成!$I:$L,4,FALSE)*T126</f>
        <v>0</v>
      </c>
      <c r="AF126">
        <f ca="1">IFERROR(VLOOKUP("2_"&amp;Z126,[1]坦克部件养成!$I:$L,4,FALSE)*X126,0)</f>
        <v>0</v>
      </c>
      <c r="AG126">
        <f ca="1">IFERROR(VLOOKUP("3_"&amp;AD126,[1]坦克部件养成!$I:$L,4,FALSE)*AB126,0)</f>
        <v>8335620</v>
      </c>
      <c r="AH126">
        <f t="shared" ca="1" si="9"/>
        <v>66684</v>
      </c>
    </row>
    <row r="127" spans="1:34" x14ac:dyDescent="0.2">
      <c r="A127">
        <v>126</v>
      </c>
      <c r="B127">
        <f>IF(C127=-1,D127,VLOOKUP(C127,通用估算系数!$D:$E,2,FALSE))</f>
        <v>8</v>
      </c>
      <c r="C127">
        <f>IF(D127&gt;=10,MOD(A127,通用估算系数!$B$2),-1)</f>
        <v>0</v>
      </c>
      <c r="D127">
        <f>VLOOKUP(A127,[1]游戏时长规划!$H$17:$K$26,4,TRUE)</f>
        <v>10</v>
      </c>
      <c r="E127">
        <v>3</v>
      </c>
      <c r="F127">
        <v>3</v>
      </c>
      <c r="G127">
        <v>3</v>
      </c>
      <c r="H127">
        <f ca="1">INDIRECT("T"&amp;E127&amp;"碎片投放计算!C"&amp;ROW(E127))/VLOOKUP(E127,通用估算系数!$D$17:$E$20,2,FALSE)</f>
        <v>482.06055451741275</v>
      </c>
      <c r="I127">
        <f ca="1">INDIRECT("T"&amp;F127&amp;"碎片投放计算!C"&amp;ROW(F127))/VLOOKUP(F127,通用估算系数!$D$17:$E$20,2,FALSE)</f>
        <v>482.06055451741275</v>
      </c>
      <c r="J127">
        <f ca="1">INDIRECT("T"&amp;G127&amp;"碎片投放计算!C"&amp;ROW(G127))/VLOOKUP(G127,通用估算系数!$D$17:$E$20,2,FALSE)</f>
        <v>482.06055451741275</v>
      </c>
      <c r="K127">
        <f ca="1">IFERROR(IF(E127=1,VLOOKUP(H127,[1]坦克升星消耗!$H$2:$J$7,3,TRUE),IF(E127=2,VLOOKUP(H127,[1]坦克升星消耗!$H$8:$J$15,3,TRUE),IF(E127=3,VLOOKUP(H127,[1]坦克升星消耗!$H$24:$J$33,3,TRUE),0))),0)</f>
        <v>10</v>
      </c>
      <c r="L127">
        <f ca="1">IFERROR(IF(F127=1,VLOOKUP(I127,[1]坦克升星消耗!$H$2:$J$7,3,TRUE),IF(F127=2,VLOOKUP(I127,[1]坦克升星消耗!$H$8:$J$15,3,TRUE),IF(F127=3,VLOOKUP(I127,[1]坦克升星消耗!$H$24:$J$33,3,TRUE),0))),0)</f>
        <v>10</v>
      </c>
      <c r="M127">
        <f ca="1">IFERROR(IF(G127=1,VLOOKUP(J127,[1]坦克升星消耗!$H$2:$J$7,3,TRUE),IF(G127=2,VLOOKUP(J127,[1]坦克升星消耗!$H$8:$J$15,3,TRUE),IF(G127=3,VLOOKUP(J127,[1]坦克升星消耗!$H$24:$J$33,3,TRUE),0))),0)</f>
        <v>10</v>
      </c>
      <c r="N127">
        <f ca="1">IFERROR(IF(E127=1,VLOOKUP(K127,[1]坦克升星消耗!$C$2:$J$7,7,TRUE),IF(E127=2,VLOOKUP(K127,[1]坦克升星消耗!$C$8:$J$15,7,TRUE),IF(E127=3,VLOOKUP(K127,[1]坦克升星消耗!$C$24:$J$33,7,TRUE),0))),0)</f>
        <v>335850</v>
      </c>
      <c r="O127">
        <f ca="1">IFERROR(IF(F127=1,VLOOKUP(L127,[1]坦克升星消耗!$C$2:$J$7,7,TRUE),IF(F127=2,VLOOKUP(L127,[1]坦克升星消耗!$C$8:$J$15,7,TRUE),IF(F127=3,VLOOKUP(L127,[1]坦克升星消耗!$C$24:$J$33,7,TRUE),0))),0)</f>
        <v>335850</v>
      </c>
      <c r="P127">
        <f ca="1">IFERROR(IF(G127=1,VLOOKUP(M127,[1]坦克升星消耗!$C$2:$J$7,7,TRUE),IF(G127=2,VLOOKUP(M127,[1]坦克升星消耗!$C$8:$J$15,7,TRUE),IF(G127=3,VLOOKUP(M127,[1]坦克升星消耗!$C$24:$J$33,7,TRUE),0))),0)</f>
        <v>335850</v>
      </c>
      <c r="Q127">
        <f t="shared" ca="1" si="5"/>
        <v>1007550</v>
      </c>
      <c r="R127">
        <f ca="1">Q127/A127+AH127-军费投放计算!D127</f>
        <v>69889.428571428565</v>
      </c>
      <c r="S127">
        <f ca="1">ROUNDDOWN(MIN(T1部件投放计算!C127/3,18),0)</f>
        <v>18</v>
      </c>
      <c r="T127">
        <f t="shared" ca="1" si="6"/>
        <v>0</v>
      </c>
      <c r="U127">
        <f ca="1">MIN(ROUNDDOWN((T1部件投放计算!C127/3)/S127,0),3)</f>
        <v>3</v>
      </c>
      <c r="V127">
        <f ca="1">MIN(VLOOKUP((A127*通用估算系数!$B$17*3600)/S127,[1]坦克部件养成!$V$2:$Z$31,5,TRUE),15)</f>
        <v>15</v>
      </c>
      <c r="W127">
        <f ca="1">ROUNDDOWN(MIN(T2部件投放计算!C127/3,18),0)</f>
        <v>18</v>
      </c>
      <c r="X127">
        <f t="shared" ca="1" si="7"/>
        <v>0</v>
      </c>
      <c r="Y127">
        <f ca="1">MIN(ROUNDDOWN(IF(W127=0,0,((T2部件投放计算!C127+T1部件投放计算!C127/3)/2)/W127+1),0),4)</f>
        <v>4</v>
      </c>
      <c r="Z127">
        <f ca="1">MIN(IF(X127=0,0,VLOOKUP((A127*通用估算系数!$B$17*3600)/X127,[1]坦克部件养成!$V$2:$Z$31,5,TRUE)),20)</f>
        <v>0</v>
      </c>
      <c r="AA127">
        <f ca="1">ROUNDDOWN(MIN(T3部件投放计算!C127/3,18),0)</f>
        <v>18</v>
      </c>
      <c r="AB127">
        <f t="shared" ca="1" si="8"/>
        <v>18</v>
      </c>
      <c r="AC127">
        <f ca="1">MIN(ROUNDDOWN(IF(AA127=0,0,((T3部件投放计算!C127+T2部件投放计算!C127/3)/2)/AA127+2),0),5)</f>
        <v>5</v>
      </c>
      <c r="AD127">
        <f ca="1">MIN(IF(AA127=0,0,VLOOKUP((A127*通用估算系数!$B$17*3600)/AA127,[1]坦克部件养成!$V$2:$Z$31,5,TRUE)),30)</f>
        <v>30</v>
      </c>
      <c r="AE127">
        <f ca="1">VLOOKUP("1_"&amp;V127,[1]坦克部件养成!$I:$L,4,FALSE)*T127</f>
        <v>0</v>
      </c>
      <c r="AF127">
        <f ca="1">IFERROR(VLOOKUP("2_"&amp;Z127,[1]坦克部件养成!$I:$L,4,FALSE)*X127,0)</f>
        <v>0</v>
      </c>
      <c r="AG127">
        <f ca="1">IFERROR(VLOOKUP("3_"&amp;AD127,[1]坦克部件养成!$I:$L,4,FALSE)*AB127,0)</f>
        <v>8335620</v>
      </c>
      <c r="AH127">
        <f t="shared" ca="1" si="9"/>
        <v>66155</v>
      </c>
    </row>
    <row r="128" spans="1:34" x14ac:dyDescent="0.2">
      <c r="A128">
        <v>127</v>
      </c>
      <c r="B128">
        <f>IF(C128=-1,D128,VLOOKUP(C128,通用估算系数!$D:$E,2,FALSE))</f>
        <v>8</v>
      </c>
      <c r="C128">
        <f>IF(D128&gt;=10,MOD(A128,通用估算系数!$B$2),-1)</f>
        <v>1</v>
      </c>
      <c r="D128">
        <f>VLOOKUP(A128,[1]游戏时长规划!$H$17:$K$26,4,TRUE)</f>
        <v>10</v>
      </c>
      <c r="E128">
        <v>3</v>
      </c>
      <c r="F128">
        <v>3</v>
      </c>
      <c r="G128">
        <v>3</v>
      </c>
      <c r="H128">
        <f ca="1">INDIRECT("T"&amp;E128&amp;"碎片投放计算!C"&amp;ROW(E128))/VLOOKUP(E128,通用估算系数!$D$17:$E$20,2,FALSE)</f>
        <v>485.94301617134255</v>
      </c>
      <c r="I128">
        <f ca="1">INDIRECT("T"&amp;F128&amp;"碎片投放计算!C"&amp;ROW(F128))/VLOOKUP(F128,通用估算系数!$D$17:$E$20,2,FALSE)</f>
        <v>485.94301617134255</v>
      </c>
      <c r="J128">
        <f ca="1">INDIRECT("T"&amp;G128&amp;"碎片投放计算!C"&amp;ROW(G128))/VLOOKUP(G128,通用估算系数!$D$17:$E$20,2,FALSE)</f>
        <v>485.94301617134255</v>
      </c>
      <c r="K128">
        <f ca="1">IFERROR(IF(E128=1,VLOOKUP(H128,[1]坦克升星消耗!$H$2:$J$7,3,TRUE),IF(E128=2,VLOOKUP(H128,[1]坦克升星消耗!$H$8:$J$15,3,TRUE),IF(E128=3,VLOOKUP(H128,[1]坦克升星消耗!$H$24:$J$33,3,TRUE),0))),0)</f>
        <v>10</v>
      </c>
      <c r="L128">
        <f ca="1">IFERROR(IF(F128=1,VLOOKUP(I128,[1]坦克升星消耗!$H$2:$J$7,3,TRUE),IF(F128=2,VLOOKUP(I128,[1]坦克升星消耗!$H$8:$J$15,3,TRUE),IF(F128=3,VLOOKUP(I128,[1]坦克升星消耗!$H$24:$J$33,3,TRUE),0))),0)</f>
        <v>10</v>
      </c>
      <c r="M128">
        <f ca="1">IFERROR(IF(G128=1,VLOOKUP(J128,[1]坦克升星消耗!$H$2:$J$7,3,TRUE),IF(G128=2,VLOOKUP(J128,[1]坦克升星消耗!$H$8:$J$15,3,TRUE),IF(G128=3,VLOOKUP(J128,[1]坦克升星消耗!$H$24:$J$33,3,TRUE),0))),0)</f>
        <v>10</v>
      </c>
      <c r="N128">
        <f ca="1">IFERROR(IF(E128=1,VLOOKUP(K128,[1]坦克升星消耗!$C$2:$J$7,7,TRUE),IF(E128=2,VLOOKUP(K128,[1]坦克升星消耗!$C$8:$J$15,7,TRUE),IF(E128=3,VLOOKUP(K128,[1]坦克升星消耗!$C$24:$J$33,7,TRUE),0))),0)</f>
        <v>335850</v>
      </c>
      <c r="O128">
        <f ca="1">IFERROR(IF(F128=1,VLOOKUP(L128,[1]坦克升星消耗!$C$2:$J$7,7,TRUE),IF(F128=2,VLOOKUP(L128,[1]坦克升星消耗!$C$8:$J$15,7,TRUE),IF(F128=3,VLOOKUP(L128,[1]坦克升星消耗!$C$24:$J$33,7,TRUE),0))),0)</f>
        <v>335850</v>
      </c>
      <c r="P128">
        <f ca="1">IFERROR(IF(G128=1,VLOOKUP(M128,[1]坦克升星消耗!$C$2:$J$7,7,TRUE),IF(G128=2,VLOOKUP(M128,[1]坦克升星消耗!$C$8:$J$15,7,TRUE),IF(G128=3,VLOOKUP(M128,[1]坦克升星消耗!$C$24:$J$33,7,TRUE),0))),0)</f>
        <v>335850</v>
      </c>
      <c r="Q128">
        <f t="shared" ca="1" si="5"/>
        <v>1007550</v>
      </c>
      <c r="R128">
        <f ca="1">Q128/A128+AH128-军费投放计算!D128</f>
        <v>69303.464566929135</v>
      </c>
      <c r="S128">
        <f ca="1">ROUNDDOWN(MIN(T1部件投放计算!C128/3,18),0)</f>
        <v>18</v>
      </c>
      <c r="T128">
        <f t="shared" ca="1" si="6"/>
        <v>0</v>
      </c>
      <c r="U128">
        <f ca="1">MIN(ROUNDDOWN((T1部件投放计算!C128/3)/S128,0),3)</f>
        <v>3</v>
      </c>
      <c r="V128">
        <f ca="1">MIN(VLOOKUP((A128*通用估算系数!$B$17*3600)/S128,[1]坦克部件养成!$V$2:$Z$31,5,TRUE),15)</f>
        <v>15</v>
      </c>
      <c r="W128">
        <f ca="1">ROUNDDOWN(MIN(T2部件投放计算!C128/3,18),0)</f>
        <v>18</v>
      </c>
      <c r="X128">
        <f t="shared" ca="1" si="7"/>
        <v>0</v>
      </c>
      <c r="Y128">
        <f ca="1">MIN(ROUNDDOWN(IF(W128=0,0,((T2部件投放计算!C128+T1部件投放计算!C128/3)/2)/W128+1),0),4)</f>
        <v>4</v>
      </c>
      <c r="Z128">
        <f ca="1">MIN(IF(X128=0,0,VLOOKUP((A128*通用估算系数!$B$17*3600)/X128,[1]坦克部件养成!$V$2:$Z$31,5,TRUE)),20)</f>
        <v>0</v>
      </c>
      <c r="AA128">
        <f ca="1">ROUNDDOWN(MIN(T3部件投放计算!C128/3,18),0)</f>
        <v>18</v>
      </c>
      <c r="AB128">
        <f t="shared" ca="1" si="8"/>
        <v>18</v>
      </c>
      <c r="AC128">
        <f ca="1">MIN(ROUNDDOWN(IF(AA128=0,0,((T3部件投放计算!C128+T2部件投放计算!C128/3)/2)/AA128+2),0),5)</f>
        <v>5</v>
      </c>
      <c r="AD128">
        <f ca="1">MIN(IF(AA128=0,0,VLOOKUP((A128*通用估算系数!$B$17*3600)/AA128,[1]坦克部件养成!$V$2:$Z$31,5,TRUE)),30)</f>
        <v>30</v>
      </c>
      <c r="AE128">
        <f ca="1">VLOOKUP("1_"&amp;V128,[1]坦克部件养成!$I:$L,4,FALSE)*T128</f>
        <v>0</v>
      </c>
      <c r="AF128">
        <f ca="1">IFERROR(VLOOKUP("2_"&amp;Z128,[1]坦克部件养成!$I:$L,4,FALSE)*X128,0)</f>
        <v>0</v>
      </c>
      <c r="AG128">
        <f ca="1">IFERROR(VLOOKUP("3_"&amp;AD128,[1]坦克部件养成!$I:$L,4,FALSE)*AB128,0)</f>
        <v>8335620</v>
      </c>
      <c r="AH128">
        <f t="shared" ca="1" si="9"/>
        <v>65634</v>
      </c>
    </row>
    <row r="129" spans="1:34" x14ac:dyDescent="0.2">
      <c r="A129">
        <v>128</v>
      </c>
      <c r="B129">
        <f>IF(C129=-1,D129,VLOOKUP(C129,通用估算系数!$D:$E,2,FALSE))</f>
        <v>8</v>
      </c>
      <c r="C129">
        <f>IF(D129&gt;=10,MOD(A129,通用估算系数!$B$2),-1)</f>
        <v>2</v>
      </c>
      <c r="D129">
        <f>VLOOKUP(A129,[1]游戏时长规划!$H$17:$K$26,4,TRUE)</f>
        <v>10</v>
      </c>
      <c r="E129">
        <v>3</v>
      </c>
      <c r="F129">
        <v>3</v>
      </c>
      <c r="G129">
        <v>3</v>
      </c>
      <c r="H129">
        <f ca="1">INDIRECT("T"&amp;E129&amp;"碎片投放计算!C"&amp;ROW(E129))/VLOOKUP(E129,通用估算系数!$D$17:$E$20,2,FALSE)</f>
        <v>489.92381436373381</v>
      </c>
      <c r="I129">
        <f ca="1">INDIRECT("T"&amp;F129&amp;"碎片投放计算!C"&amp;ROW(F129))/VLOOKUP(F129,通用估算系数!$D$17:$E$20,2,FALSE)</f>
        <v>489.92381436373381</v>
      </c>
      <c r="J129">
        <f ca="1">INDIRECT("T"&amp;G129&amp;"碎片投放计算!C"&amp;ROW(G129))/VLOOKUP(G129,通用估算系数!$D$17:$E$20,2,FALSE)</f>
        <v>489.92381436373381</v>
      </c>
      <c r="K129">
        <f ca="1">IFERROR(IF(E129=1,VLOOKUP(H129,[1]坦克升星消耗!$H$2:$J$7,3,TRUE),IF(E129=2,VLOOKUP(H129,[1]坦克升星消耗!$H$8:$J$15,3,TRUE),IF(E129=3,VLOOKUP(H129,[1]坦克升星消耗!$H$24:$J$33,3,TRUE),0))),0)</f>
        <v>10</v>
      </c>
      <c r="L129">
        <f ca="1">IFERROR(IF(F129=1,VLOOKUP(I129,[1]坦克升星消耗!$H$2:$J$7,3,TRUE),IF(F129=2,VLOOKUP(I129,[1]坦克升星消耗!$H$8:$J$15,3,TRUE),IF(F129=3,VLOOKUP(I129,[1]坦克升星消耗!$H$24:$J$33,3,TRUE),0))),0)</f>
        <v>10</v>
      </c>
      <c r="M129">
        <f ca="1">IFERROR(IF(G129=1,VLOOKUP(J129,[1]坦克升星消耗!$H$2:$J$7,3,TRUE),IF(G129=2,VLOOKUP(J129,[1]坦克升星消耗!$H$8:$J$15,3,TRUE),IF(G129=3,VLOOKUP(J129,[1]坦克升星消耗!$H$24:$J$33,3,TRUE),0))),0)</f>
        <v>10</v>
      </c>
      <c r="N129">
        <f ca="1">IFERROR(IF(E129=1,VLOOKUP(K129,[1]坦克升星消耗!$C$2:$J$7,7,TRUE),IF(E129=2,VLOOKUP(K129,[1]坦克升星消耗!$C$8:$J$15,7,TRUE),IF(E129=3,VLOOKUP(K129,[1]坦克升星消耗!$C$24:$J$33,7,TRUE),0))),0)</f>
        <v>335850</v>
      </c>
      <c r="O129">
        <f ca="1">IFERROR(IF(F129=1,VLOOKUP(L129,[1]坦克升星消耗!$C$2:$J$7,7,TRUE),IF(F129=2,VLOOKUP(L129,[1]坦克升星消耗!$C$8:$J$15,7,TRUE),IF(F129=3,VLOOKUP(L129,[1]坦克升星消耗!$C$24:$J$33,7,TRUE),0))),0)</f>
        <v>335850</v>
      </c>
      <c r="P129">
        <f ca="1">IFERROR(IF(G129=1,VLOOKUP(M129,[1]坦克升星消耗!$C$2:$J$7,7,TRUE),IF(G129=2,VLOOKUP(M129,[1]坦克升星消耗!$C$8:$J$15,7,TRUE),IF(G129=3,VLOOKUP(M129,[1]坦克升星消耗!$C$24:$J$33,7,TRUE),0))),0)</f>
        <v>335850</v>
      </c>
      <c r="Q129">
        <f t="shared" ca="1" si="5"/>
        <v>1007550</v>
      </c>
      <c r="R129">
        <f ca="1">Q129/A129+AH129-军费投放计算!D129</f>
        <v>68685.484375</v>
      </c>
      <c r="S129">
        <f ca="1">ROUNDDOWN(MIN(T1部件投放计算!C129/3,18),0)</f>
        <v>18</v>
      </c>
      <c r="T129">
        <f t="shared" ca="1" si="6"/>
        <v>0</v>
      </c>
      <c r="U129">
        <f ca="1">MIN(ROUNDDOWN((T1部件投放计算!C129/3)/S129,0),3)</f>
        <v>3</v>
      </c>
      <c r="V129">
        <f ca="1">MIN(VLOOKUP((A129*通用估算系数!$B$17*3600)/S129,[1]坦克部件养成!$V$2:$Z$31,5,TRUE),15)</f>
        <v>15</v>
      </c>
      <c r="W129">
        <f ca="1">ROUNDDOWN(MIN(T2部件投放计算!C129/3,18),0)</f>
        <v>18</v>
      </c>
      <c r="X129">
        <f t="shared" ca="1" si="7"/>
        <v>0</v>
      </c>
      <c r="Y129">
        <f ca="1">MIN(ROUNDDOWN(IF(W129=0,0,((T2部件投放计算!C129+T1部件投放计算!C129/3)/2)/W129+1),0),4)</f>
        <v>4</v>
      </c>
      <c r="Z129">
        <f ca="1">MIN(IF(X129=0,0,VLOOKUP((A129*通用估算系数!$B$17*3600)/X129,[1]坦克部件养成!$V$2:$Z$31,5,TRUE)),20)</f>
        <v>0</v>
      </c>
      <c r="AA129">
        <f ca="1">ROUNDDOWN(MIN(T3部件投放计算!C129/3,18),0)</f>
        <v>18</v>
      </c>
      <c r="AB129">
        <f t="shared" ca="1" si="8"/>
        <v>18</v>
      </c>
      <c r="AC129">
        <f ca="1">MIN(ROUNDDOWN(IF(AA129=0,0,((T3部件投放计算!C129+T2部件投放计算!C129/3)/2)/AA129+2),0),5)</f>
        <v>5</v>
      </c>
      <c r="AD129">
        <f ca="1">MIN(IF(AA129=0,0,VLOOKUP((A129*通用估算系数!$B$17*3600)/AA129,[1]坦克部件养成!$V$2:$Z$31,5,TRUE)),30)</f>
        <v>30</v>
      </c>
      <c r="AE129">
        <f ca="1">VLOOKUP("1_"&amp;V129,[1]坦克部件养成!$I:$L,4,FALSE)*T129</f>
        <v>0</v>
      </c>
      <c r="AF129">
        <f ca="1">IFERROR(VLOOKUP("2_"&amp;Z129,[1]坦克部件养成!$I:$L,4,FALSE)*X129,0)</f>
        <v>0</v>
      </c>
      <c r="AG129">
        <f ca="1">IFERROR(VLOOKUP("3_"&amp;AD129,[1]坦克部件养成!$I:$L,4,FALSE)*AB129,0)</f>
        <v>8335620</v>
      </c>
      <c r="AH129">
        <f t="shared" ca="1" si="9"/>
        <v>65122</v>
      </c>
    </row>
    <row r="130" spans="1:34" x14ac:dyDescent="0.2">
      <c r="A130">
        <v>129</v>
      </c>
      <c r="B130">
        <f>IF(C130=-1,D130,VLOOKUP(C130,通用估算系数!$D:$E,2,FALSE))</f>
        <v>9</v>
      </c>
      <c r="C130">
        <f>IF(D130&gt;=10,MOD(A130,通用估算系数!$B$2),-1)</f>
        <v>3</v>
      </c>
      <c r="D130">
        <f>VLOOKUP(A130,[1]游戏时长规划!$H$17:$K$26,4,TRUE)</f>
        <v>10</v>
      </c>
      <c r="E130">
        <v>3</v>
      </c>
      <c r="F130">
        <v>3</v>
      </c>
      <c r="G130">
        <v>3</v>
      </c>
      <c r="H130">
        <f ca="1">INDIRECT("T"&amp;E130&amp;"碎片投放计算!C"&amp;ROW(E130))/VLOOKUP(E130,通用估算系数!$D$17:$E$20,2,FALSE)</f>
        <v>495.60148203406396</v>
      </c>
      <c r="I130">
        <f ca="1">INDIRECT("T"&amp;F130&amp;"碎片投放计算!C"&amp;ROW(F130))/VLOOKUP(F130,通用估算系数!$D$17:$E$20,2,FALSE)</f>
        <v>495.60148203406396</v>
      </c>
      <c r="J130">
        <f ca="1">INDIRECT("T"&amp;G130&amp;"碎片投放计算!C"&amp;ROW(G130))/VLOOKUP(G130,通用估算系数!$D$17:$E$20,2,FALSE)</f>
        <v>495.60148203406396</v>
      </c>
      <c r="K130">
        <f ca="1">IFERROR(IF(E130=1,VLOOKUP(H130,[1]坦克升星消耗!$H$2:$J$7,3,TRUE),IF(E130=2,VLOOKUP(H130,[1]坦克升星消耗!$H$8:$J$15,3,TRUE),IF(E130=3,VLOOKUP(H130,[1]坦克升星消耗!$H$24:$J$33,3,TRUE),0))),0)</f>
        <v>10</v>
      </c>
      <c r="L130">
        <f ca="1">IFERROR(IF(F130=1,VLOOKUP(I130,[1]坦克升星消耗!$H$2:$J$7,3,TRUE),IF(F130=2,VLOOKUP(I130,[1]坦克升星消耗!$H$8:$J$15,3,TRUE),IF(F130=3,VLOOKUP(I130,[1]坦克升星消耗!$H$24:$J$33,3,TRUE),0))),0)</f>
        <v>10</v>
      </c>
      <c r="M130">
        <f ca="1">IFERROR(IF(G130=1,VLOOKUP(J130,[1]坦克升星消耗!$H$2:$J$7,3,TRUE),IF(G130=2,VLOOKUP(J130,[1]坦克升星消耗!$H$8:$J$15,3,TRUE),IF(G130=3,VLOOKUP(J130,[1]坦克升星消耗!$H$24:$J$33,3,TRUE),0))),0)</f>
        <v>10</v>
      </c>
      <c r="N130">
        <f ca="1">IFERROR(IF(E130=1,VLOOKUP(K130,[1]坦克升星消耗!$C$2:$J$7,7,TRUE),IF(E130=2,VLOOKUP(K130,[1]坦克升星消耗!$C$8:$J$15,7,TRUE),IF(E130=3,VLOOKUP(K130,[1]坦克升星消耗!$C$24:$J$33,7,TRUE),0))),0)</f>
        <v>335850</v>
      </c>
      <c r="O130">
        <f ca="1">IFERROR(IF(F130=1,VLOOKUP(L130,[1]坦克升星消耗!$C$2:$J$7,7,TRUE),IF(F130=2,VLOOKUP(L130,[1]坦克升星消耗!$C$8:$J$15,7,TRUE),IF(F130=3,VLOOKUP(L130,[1]坦克升星消耗!$C$24:$J$33,7,TRUE),0))),0)</f>
        <v>335850</v>
      </c>
      <c r="P130">
        <f ca="1">IFERROR(IF(G130=1,VLOOKUP(M130,[1]坦克升星消耗!$C$2:$J$7,7,TRUE),IF(G130=2,VLOOKUP(M130,[1]坦克升星消耗!$C$8:$J$15,7,TRUE),IF(G130=3,VLOOKUP(M130,[1]坦克升星消耗!$C$24:$J$33,7,TRUE),0))),0)</f>
        <v>335850</v>
      </c>
      <c r="Q130">
        <f t="shared" ca="1" si="5"/>
        <v>1007550</v>
      </c>
      <c r="R130">
        <f ca="1">Q130/A130+AH130-军费投放计算!D130</f>
        <v>67870.465116279069</v>
      </c>
      <c r="S130">
        <f ca="1">ROUNDDOWN(MIN(T1部件投放计算!C130/3,18),0)</f>
        <v>18</v>
      </c>
      <c r="T130">
        <f t="shared" ca="1" si="6"/>
        <v>0</v>
      </c>
      <c r="U130">
        <f ca="1">MIN(ROUNDDOWN((T1部件投放计算!C130/3)/S130,0),3)</f>
        <v>3</v>
      </c>
      <c r="V130">
        <f ca="1">MIN(VLOOKUP((A130*通用估算系数!$B$17*3600)/S130,[1]坦克部件养成!$V$2:$Z$31,5,TRUE),15)</f>
        <v>15</v>
      </c>
      <c r="W130">
        <f ca="1">ROUNDDOWN(MIN(T2部件投放计算!C130/3,18),0)</f>
        <v>18</v>
      </c>
      <c r="X130">
        <f t="shared" ca="1" si="7"/>
        <v>0</v>
      </c>
      <c r="Y130">
        <f ca="1">MIN(ROUNDDOWN(IF(W130=0,0,((T2部件投放计算!C130+T1部件投放计算!C130/3)/2)/W130+1),0),4)</f>
        <v>4</v>
      </c>
      <c r="Z130">
        <f ca="1">MIN(IF(X130=0,0,VLOOKUP((A130*通用估算系数!$B$17*3600)/X130,[1]坦克部件养成!$V$2:$Z$31,5,TRUE)),20)</f>
        <v>0</v>
      </c>
      <c r="AA130">
        <f ca="1">ROUNDDOWN(MIN(T3部件投放计算!C130/3,18),0)</f>
        <v>18</v>
      </c>
      <c r="AB130">
        <f t="shared" ca="1" si="8"/>
        <v>18</v>
      </c>
      <c r="AC130">
        <f ca="1">MIN(ROUNDDOWN(IF(AA130=0,0,((T3部件投放计算!C130+T2部件投放计算!C130/3)/2)/AA130+2),0),5)</f>
        <v>5</v>
      </c>
      <c r="AD130">
        <f ca="1">MIN(IF(AA130=0,0,VLOOKUP((A130*通用估算系数!$B$17*3600)/AA130,[1]坦克部件养成!$V$2:$Z$31,5,TRUE)),30)</f>
        <v>30</v>
      </c>
      <c r="AE130">
        <f ca="1">VLOOKUP("1_"&amp;V130,[1]坦克部件养成!$I:$L,4,FALSE)*T130</f>
        <v>0</v>
      </c>
      <c r="AF130">
        <f ca="1">IFERROR(VLOOKUP("2_"&amp;Z130,[1]坦克部件养成!$I:$L,4,FALSE)*X130,0)</f>
        <v>0</v>
      </c>
      <c r="AG130">
        <f ca="1">IFERROR(VLOOKUP("3_"&amp;AD130,[1]坦克部件养成!$I:$L,4,FALSE)*AB130,0)</f>
        <v>8335620</v>
      </c>
      <c r="AH130">
        <f t="shared" ca="1" si="9"/>
        <v>64617</v>
      </c>
    </row>
    <row r="131" spans="1:34" x14ac:dyDescent="0.2">
      <c r="A131">
        <v>130</v>
      </c>
      <c r="B131">
        <f>IF(C131=-1,D131,VLOOKUP(C131,通用估算系数!$D:$E,2,FALSE))</f>
        <v>9</v>
      </c>
      <c r="C131">
        <f>IF(D131&gt;=10,MOD(A131,通用估算系数!$B$2),-1)</f>
        <v>4</v>
      </c>
      <c r="D131">
        <f>VLOOKUP(A131,[1]游戏时长规划!$H$17:$K$26,4,TRUE)</f>
        <v>10</v>
      </c>
      <c r="E131">
        <v>3</v>
      </c>
      <c r="F131">
        <v>3</v>
      </c>
      <c r="G131">
        <v>3</v>
      </c>
      <c r="H131">
        <f ca="1">INDIRECT("T"&amp;E131&amp;"碎片投放计算!C"&amp;ROW(E131))/VLOOKUP(E131,通用估算系数!$D$17:$E$20,2,FALSE)</f>
        <v>500.00980729967222</v>
      </c>
      <c r="I131">
        <f ca="1">INDIRECT("T"&amp;F131&amp;"碎片投放计算!C"&amp;ROW(F131))/VLOOKUP(F131,通用估算系数!$D$17:$E$20,2,FALSE)</f>
        <v>500.00980729967222</v>
      </c>
      <c r="J131">
        <f ca="1">INDIRECT("T"&amp;G131&amp;"碎片投放计算!C"&amp;ROW(G131))/VLOOKUP(G131,通用估算系数!$D$17:$E$20,2,FALSE)</f>
        <v>500.00980729967222</v>
      </c>
      <c r="K131">
        <f ca="1">IFERROR(IF(E131=1,VLOOKUP(H131,[1]坦克升星消耗!$H$2:$J$7,3,TRUE),IF(E131=2,VLOOKUP(H131,[1]坦克升星消耗!$H$8:$J$15,3,TRUE),IF(E131=3,VLOOKUP(H131,[1]坦克升星消耗!$H$24:$J$33,3,TRUE),0))),0)</f>
        <v>10</v>
      </c>
      <c r="L131">
        <f ca="1">IFERROR(IF(F131=1,VLOOKUP(I131,[1]坦克升星消耗!$H$2:$J$7,3,TRUE),IF(F131=2,VLOOKUP(I131,[1]坦克升星消耗!$H$8:$J$15,3,TRUE),IF(F131=3,VLOOKUP(I131,[1]坦克升星消耗!$H$24:$J$33,3,TRUE),0))),0)</f>
        <v>10</v>
      </c>
      <c r="M131">
        <f ca="1">IFERROR(IF(G131=1,VLOOKUP(J131,[1]坦克升星消耗!$H$2:$J$7,3,TRUE),IF(G131=2,VLOOKUP(J131,[1]坦克升星消耗!$H$8:$J$15,3,TRUE),IF(G131=3,VLOOKUP(J131,[1]坦克升星消耗!$H$24:$J$33,3,TRUE),0))),0)</f>
        <v>10</v>
      </c>
      <c r="N131">
        <f ca="1">IFERROR(IF(E131=1,VLOOKUP(K131,[1]坦克升星消耗!$C$2:$J$7,7,TRUE),IF(E131=2,VLOOKUP(K131,[1]坦克升星消耗!$C$8:$J$15,7,TRUE),IF(E131=3,VLOOKUP(K131,[1]坦克升星消耗!$C$24:$J$33,7,TRUE),0))),0)</f>
        <v>335850</v>
      </c>
      <c r="O131">
        <f ca="1">IFERROR(IF(F131=1,VLOOKUP(L131,[1]坦克升星消耗!$C$2:$J$7,7,TRUE),IF(F131=2,VLOOKUP(L131,[1]坦克升星消耗!$C$8:$J$15,7,TRUE),IF(F131=3,VLOOKUP(L131,[1]坦克升星消耗!$C$24:$J$33,7,TRUE),0))),0)</f>
        <v>335850</v>
      </c>
      <c r="P131">
        <f ca="1">IFERROR(IF(G131=1,VLOOKUP(M131,[1]坦克升星消耗!$C$2:$J$7,7,TRUE),IF(G131=2,VLOOKUP(M131,[1]坦克升星消耗!$C$8:$J$15,7,TRUE),IF(G131=3,VLOOKUP(M131,[1]坦克升星消耗!$C$24:$J$33,7,TRUE),0))),0)</f>
        <v>335850</v>
      </c>
      <c r="Q131">
        <f t="shared" ref="Q131:Q194" ca="1" si="10">SUM(N131:P131)</f>
        <v>1007550</v>
      </c>
      <c r="R131">
        <f ca="1">Q131/A131+AH131-军费投放计算!D131</f>
        <v>67311.38461538461</v>
      </c>
      <c r="S131">
        <f ca="1">ROUNDDOWN(MIN(T1部件投放计算!C131/3,18),0)</f>
        <v>18</v>
      </c>
      <c r="T131">
        <f t="shared" ref="T131:T194" ca="1" si="11">IF(18-W131-AA131&lt;0,0,18-W131-AA131)</f>
        <v>0</v>
      </c>
      <c r="U131">
        <f ca="1">MIN(ROUNDDOWN((T1部件投放计算!C131/3)/S131,0),3)</f>
        <v>3</v>
      </c>
      <c r="V131">
        <f ca="1">MIN(VLOOKUP((A131*通用估算系数!$B$17*3600)/S131,[1]坦克部件养成!$V$2:$Z$31,5,TRUE),15)</f>
        <v>15</v>
      </c>
      <c r="W131">
        <f ca="1">ROUNDDOWN(MIN(T2部件投放计算!C131/3,18),0)</f>
        <v>18</v>
      </c>
      <c r="X131">
        <f t="shared" ref="X131:X194" ca="1" si="12">IF(18-T131-AA131&lt;0,0,18-T131-AA131)</f>
        <v>0</v>
      </c>
      <c r="Y131">
        <f ca="1">MIN(ROUNDDOWN(IF(W131=0,0,((T2部件投放计算!C131+T1部件投放计算!C131/3)/2)/W131+1),0),4)</f>
        <v>4</v>
      </c>
      <c r="Z131">
        <f ca="1">MIN(IF(X131=0,0,VLOOKUP((A131*通用估算系数!$B$17*3600)/X131,[1]坦克部件养成!$V$2:$Z$31,5,TRUE)),20)</f>
        <v>0</v>
      </c>
      <c r="AA131">
        <f ca="1">ROUNDDOWN(MIN(T3部件投放计算!C131/3,18),0)</f>
        <v>18</v>
      </c>
      <c r="AB131">
        <f t="shared" ref="AB131:AB194" ca="1" si="13">AA131</f>
        <v>18</v>
      </c>
      <c r="AC131">
        <f ca="1">MIN(ROUNDDOWN(IF(AA131=0,0,((T3部件投放计算!C131+T2部件投放计算!C131/3)/2)/AA131+2),0),5)</f>
        <v>5</v>
      </c>
      <c r="AD131">
        <f ca="1">MIN(IF(AA131=0,0,VLOOKUP((A131*通用估算系数!$B$17*3600)/AA131,[1]坦克部件养成!$V$2:$Z$31,5,TRUE)),30)</f>
        <v>30</v>
      </c>
      <c r="AE131">
        <f ca="1">VLOOKUP("1_"&amp;V131,[1]坦克部件养成!$I:$L,4,FALSE)*T131</f>
        <v>0</v>
      </c>
      <c r="AF131">
        <f ca="1">IFERROR(VLOOKUP("2_"&amp;Z131,[1]坦克部件养成!$I:$L,4,FALSE)*X131,0)</f>
        <v>0</v>
      </c>
      <c r="AG131">
        <f ca="1">IFERROR(VLOOKUP("3_"&amp;AD131,[1]坦克部件养成!$I:$L,4,FALSE)*AB131,0)</f>
        <v>8335620</v>
      </c>
      <c r="AH131">
        <f t="shared" ref="AH131:AH194" ca="1" si="14">ROUNDDOWN(SUM(AE131:AG131)/A131,0)</f>
        <v>64120</v>
      </c>
    </row>
    <row r="132" spans="1:34" x14ac:dyDescent="0.2">
      <c r="A132">
        <v>131</v>
      </c>
      <c r="B132">
        <f>IF(C132=-1,D132,VLOOKUP(C132,通用估算系数!$D:$E,2,FALSE))</f>
        <v>9</v>
      </c>
      <c r="C132">
        <f>IF(D132&gt;=10,MOD(A132,通用估算系数!$B$2),-1)</f>
        <v>5</v>
      </c>
      <c r="D132">
        <f>VLOOKUP(A132,[1]游戏时长规划!$H$17:$K$26,4,TRUE)</f>
        <v>10</v>
      </c>
      <c r="E132">
        <v>3</v>
      </c>
      <c r="F132">
        <v>3</v>
      </c>
      <c r="G132">
        <v>3</v>
      </c>
      <c r="H132">
        <f ca="1">INDIRECT("T"&amp;E132&amp;"碎片投放计算!C"&amp;ROW(E132))/VLOOKUP(E132,通用估算系数!$D$17:$E$20,2,FALSE)</f>
        <v>504.52965928283771</v>
      </c>
      <c r="I132">
        <f ca="1">INDIRECT("T"&amp;F132&amp;"碎片投放计算!C"&amp;ROW(F132))/VLOOKUP(F132,通用估算系数!$D$17:$E$20,2,FALSE)</f>
        <v>504.52965928283771</v>
      </c>
      <c r="J132">
        <f ca="1">INDIRECT("T"&amp;G132&amp;"碎片投放计算!C"&amp;ROW(G132))/VLOOKUP(G132,通用估算系数!$D$17:$E$20,2,FALSE)</f>
        <v>504.52965928283771</v>
      </c>
      <c r="K132">
        <f ca="1">IFERROR(IF(E132=1,VLOOKUP(H132,[1]坦克升星消耗!$H$2:$J$7,3,TRUE),IF(E132=2,VLOOKUP(H132,[1]坦克升星消耗!$H$8:$J$15,3,TRUE),IF(E132=3,VLOOKUP(H132,[1]坦克升星消耗!$H$24:$J$33,3,TRUE),0))),0)</f>
        <v>10</v>
      </c>
      <c r="L132">
        <f ca="1">IFERROR(IF(F132=1,VLOOKUP(I132,[1]坦克升星消耗!$H$2:$J$7,3,TRUE),IF(F132=2,VLOOKUP(I132,[1]坦克升星消耗!$H$8:$J$15,3,TRUE),IF(F132=3,VLOOKUP(I132,[1]坦克升星消耗!$H$24:$J$33,3,TRUE),0))),0)</f>
        <v>10</v>
      </c>
      <c r="M132">
        <f ca="1">IFERROR(IF(G132=1,VLOOKUP(J132,[1]坦克升星消耗!$H$2:$J$7,3,TRUE),IF(G132=2,VLOOKUP(J132,[1]坦克升星消耗!$H$8:$J$15,3,TRUE),IF(G132=3,VLOOKUP(J132,[1]坦克升星消耗!$H$24:$J$33,3,TRUE),0))),0)</f>
        <v>10</v>
      </c>
      <c r="N132">
        <f ca="1">IFERROR(IF(E132=1,VLOOKUP(K132,[1]坦克升星消耗!$C$2:$J$7,7,TRUE),IF(E132=2,VLOOKUP(K132,[1]坦克升星消耗!$C$8:$J$15,7,TRUE),IF(E132=3,VLOOKUP(K132,[1]坦克升星消耗!$C$24:$J$33,7,TRUE),0))),0)</f>
        <v>335850</v>
      </c>
      <c r="O132">
        <f ca="1">IFERROR(IF(F132=1,VLOOKUP(L132,[1]坦克升星消耗!$C$2:$J$7,7,TRUE),IF(F132=2,VLOOKUP(L132,[1]坦克升星消耗!$C$8:$J$15,7,TRUE),IF(F132=3,VLOOKUP(L132,[1]坦克升星消耗!$C$24:$J$33,7,TRUE),0))),0)</f>
        <v>335850</v>
      </c>
      <c r="P132">
        <f ca="1">IFERROR(IF(G132=1,VLOOKUP(M132,[1]坦克升星消耗!$C$2:$J$7,7,TRUE),IF(G132=2,VLOOKUP(M132,[1]坦克升星消耗!$C$8:$J$15,7,TRUE),IF(G132=3,VLOOKUP(M132,[1]坦克升星消耗!$C$24:$J$33,7,TRUE),0))),0)</f>
        <v>335850</v>
      </c>
      <c r="Q132">
        <f t="shared" ca="1" si="10"/>
        <v>1007550</v>
      </c>
      <c r="R132">
        <f ca="1">Q132/A132+AH132-军费投放计算!D132</f>
        <v>66718.221374045796</v>
      </c>
      <c r="S132">
        <f ca="1">ROUNDDOWN(MIN(T1部件投放计算!C132/3,18),0)</f>
        <v>18</v>
      </c>
      <c r="T132">
        <f t="shared" ca="1" si="11"/>
        <v>0</v>
      </c>
      <c r="U132">
        <f ca="1">MIN(ROUNDDOWN((T1部件投放计算!C132/3)/S132,0),3)</f>
        <v>3</v>
      </c>
      <c r="V132">
        <f ca="1">MIN(VLOOKUP((A132*通用估算系数!$B$17*3600)/S132,[1]坦克部件养成!$V$2:$Z$31,5,TRUE),15)</f>
        <v>15</v>
      </c>
      <c r="W132">
        <f ca="1">ROUNDDOWN(MIN(T2部件投放计算!C132/3,18),0)</f>
        <v>18</v>
      </c>
      <c r="X132">
        <f t="shared" ca="1" si="12"/>
        <v>0</v>
      </c>
      <c r="Y132">
        <f ca="1">MIN(ROUNDDOWN(IF(W132=0,0,((T2部件投放计算!C132+T1部件投放计算!C132/3)/2)/W132+1),0),4)</f>
        <v>4</v>
      </c>
      <c r="Z132">
        <f ca="1">MIN(IF(X132=0,0,VLOOKUP((A132*通用估算系数!$B$17*3600)/X132,[1]坦克部件养成!$V$2:$Z$31,5,TRUE)),20)</f>
        <v>0</v>
      </c>
      <c r="AA132">
        <f ca="1">ROUNDDOWN(MIN(T3部件投放计算!C132/3,18),0)</f>
        <v>18</v>
      </c>
      <c r="AB132">
        <f t="shared" ca="1" si="13"/>
        <v>18</v>
      </c>
      <c r="AC132">
        <f ca="1">MIN(ROUNDDOWN(IF(AA132=0,0,((T3部件投放计算!C132+T2部件投放计算!C132/3)/2)/AA132+2),0),5)</f>
        <v>5</v>
      </c>
      <c r="AD132">
        <f ca="1">MIN(IF(AA132=0,0,VLOOKUP((A132*通用估算系数!$B$17*3600)/AA132,[1]坦克部件养成!$V$2:$Z$31,5,TRUE)),30)</f>
        <v>30</v>
      </c>
      <c r="AE132">
        <f ca="1">VLOOKUP("1_"&amp;V132,[1]坦克部件养成!$I:$L,4,FALSE)*T132</f>
        <v>0</v>
      </c>
      <c r="AF132">
        <f ca="1">IFERROR(VLOOKUP("2_"&amp;Z132,[1]坦克部件养成!$I:$L,4,FALSE)*X132,0)</f>
        <v>0</v>
      </c>
      <c r="AG132">
        <f ca="1">IFERROR(VLOOKUP("3_"&amp;AD132,[1]坦克部件养成!$I:$L,4,FALSE)*AB132,0)</f>
        <v>8335620</v>
      </c>
      <c r="AH132">
        <f t="shared" ca="1" si="14"/>
        <v>63630</v>
      </c>
    </row>
    <row r="133" spans="1:34" x14ac:dyDescent="0.2">
      <c r="A133">
        <v>132</v>
      </c>
      <c r="B133">
        <f>IF(C133=-1,D133,VLOOKUP(C133,通用估算系数!$D:$E,2,FALSE))</f>
        <v>10</v>
      </c>
      <c r="C133">
        <f>IF(D133&gt;=10,MOD(A133,通用估算系数!$B$2),-1)</f>
        <v>6</v>
      </c>
      <c r="D133">
        <f>VLOOKUP(A133,[1]游戏时长规划!$H$17:$K$26,4,TRUE)</f>
        <v>10</v>
      </c>
      <c r="E133">
        <v>3</v>
      </c>
      <c r="F133">
        <v>3</v>
      </c>
      <c r="G133">
        <v>3</v>
      </c>
      <c r="H133">
        <f ca="1">INDIRECT("T"&amp;E133&amp;"碎片投放计算!C"&amp;ROW(E133))/VLOOKUP(E133,通用估算系数!$D$17:$E$20,2,FALSE)</f>
        <v>510.05234939204223</v>
      </c>
      <c r="I133">
        <f ca="1">INDIRECT("T"&amp;F133&amp;"碎片投放计算!C"&amp;ROW(F133))/VLOOKUP(F133,通用估算系数!$D$17:$E$20,2,FALSE)</f>
        <v>510.05234939204223</v>
      </c>
      <c r="J133">
        <f ca="1">INDIRECT("T"&amp;G133&amp;"碎片投放计算!C"&amp;ROW(G133))/VLOOKUP(G133,通用估算系数!$D$17:$E$20,2,FALSE)</f>
        <v>510.05234939204223</v>
      </c>
      <c r="K133">
        <f ca="1">IFERROR(IF(E133=1,VLOOKUP(H133,[1]坦克升星消耗!$H$2:$J$7,3,TRUE),IF(E133=2,VLOOKUP(H133,[1]坦克升星消耗!$H$8:$J$15,3,TRUE),IF(E133=3,VLOOKUP(H133,[1]坦克升星消耗!$H$24:$J$33,3,TRUE),0))),0)</f>
        <v>10</v>
      </c>
      <c r="L133">
        <f ca="1">IFERROR(IF(F133=1,VLOOKUP(I133,[1]坦克升星消耗!$H$2:$J$7,3,TRUE),IF(F133=2,VLOOKUP(I133,[1]坦克升星消耗!$H$8:$J$15,3,TRUE),IF(F133=3,VLOOKUP(I133,[1]坦克升星消耗!$H$24:$J$33,3,TRUE),0))),0)</f>
        <v>10</v>
      </c>
      <c r="M133">
        <f ca="1">IFERROR(IF(G133=1,VLOOKUP(J133,[1]坦克升星消耗!$H$2:$J$7,3,TRUE),IF(G133=2,VLOOKUP(J133,[1]坦克升星消耗!$H$8:$J$15,3,TRUE),IF(G133=3,VLOOKUP(J133,[1]坦克升星消耗!$H$24:$J$33,3,TRUE),0))),0)</f>
        <v>10</v>
      </c>
      <c r="N133">
        <f ca="1">IFERROR(IF(E133=1,VLOOKUP(K133,[1]坦克升星消耗!$C$2:$J$7,7,TRUE),IF(E133=2,VLOOKUP(K133,[1]坦克升星消耗!$C$8:$J$15,7,TRUE),IF(E133=3,VLOOKUP(K133,[1]坦克升星消耗!$C$24:$J$33,7,TRUE),0))),0)</f>
        <v>335850</v>
      </c>
      <c r="O133">
        <f ca="1">IFERROR(IF(F133=1,VLOOKUP(L133,[1]坦克升星消耗!$C$2:$J$7,7,TRUE),IF(F133=2,VLOOKUP(L133,[1]坦克升星消耗!$C$8:$J$15,7,TRUE),IF(F133=3,VLOOKUP(L133,[1]坦克升星消耗!$C$24:$J$33,7,TRUE),0))),0)</f>
        <v>335850</v>
      </c>
      <c r="P133">
        <f ca="1">IFERROR(IF(G133=1,VLOOKUP(M133,[1]坦克升星消耗!$C$2:$J$7,7,TRUE),IF(G133=2,VLOOKUP(M133,[1]坦克升星消耗!$C$8:$J$15,7,TRUE),IF(G133=3,VLOOKUP(M133,[1]坦克升星消耗!$C$24:$J$33,7,TRUE),0))),0)</f>
        <v>335850</v>
      </c>
      <c r="Q133">
        <f t="shared" ca="1" si="10"/>
        <v>1007550</v>
      </c>
      <c r="R133">
        <f ca="1">Q133/A133+AH133-军费投放计算!D133</f>
        <v>65973.954545454544</v>
      </c>
      <c r="S133">
        <f ca="1">ROUNDDOWN(MIN(T1部件投放计算!C133/3,18),0)</f>
        <v>18</v>
      </c>
      <c r="T133">
        <f t="shared" ca="1" si="11"/>
        <v>0</v>
      </c>
      <c r="U133">
        <f ca="1">MIN(ROUNDDOWN((T1部件投放计算!C133/3)/S133,0),3)</f>
        <v>3</v>
      </c>
      <c r="V133">
        <f ca="1">MIN(VLOOKUP((A133*通用估算系数!$B$17*3600)/S133,[1]坦克部件养成!$V$2:$Z$31,5,TRUE),15)</f>
        <v>15</v>
      </c>
      <c r="W133">
        <f ca="1">ROUNDDOWN(MIN(T2部件投放计算!C133/3,18),0)</f>
        <v>18</v>
      </c>
      <c r="X133">
        <f t="shared" ca="1" si="12"/>
        <v>0</v>
      </c>
      <c r="Y133">
        <f ca="1">MIN(ROUNDDOWN(IF(W133=0,0,((T2部件投放计算!C133+T1部件投放计算!C133/3)/2)/W133+1),0),4)</f>
        <v>4</v>
      </c>
      <c r="Z133">
        <f ca="1">MIN(IF(X133=0,0,VLOOKUP((A133*通用估算系数!$B$17*3600)/X133,[1]坦克部件养成!$V$2:$Z$31,5,TRUE)),20)</f>
        <v>0</v>
      </c>
      <c r="AA133">
        <f ca="1">ROUNDDOWN(MIN(T3部件投放计算!C133/3,18),0)</f>
        <v>18</v>
      </c>
      <c r="AB133">
        <f t="shared" ca="1" si="13"/>
        <v>18</v>
      </c>
      <c r="AC133">
        <f ca="1">MIN(ROUNDDOWN(IF(AA133=0,0,((T3部件投放计算!C133+T2部件投放计算!C133/3)/2)/AA133+2),0),5)</f>
        <v>5</v>
      </c>
      <c r="AD133">
        <f ca="1">MIN(IF(AA133=0,0,VLOOKUP((A133*通用估算系数!$B$17*3600)/AA133,[1]坦克部件养成!$V$2:$Z$31,5,TRUE)),30)</f>
        <v>30</v>
      </c>
      <c r="AE133">
        <f ca="1">VLOOKUP("1_"&amp;V133,[1]坦克部件养成!$I:$L,4,FALSE)*T133</f>
        <v>0</v>
      </c>
      <c r="AF133">
        <f ca="1">IFERROR(VLOOKUP("2_"&amp;Z133,[1]坦克部件养成!$I:$L,4,FALSE)*X133,0)</f>
        <v>0</v>
      </c>
      <c r="AG133">
        <f ca="1">IFERROR(VLOOKUP("3_"&amp;AD133,[1]坦克部件养成!$I:$L,4,FALSE)*AB133,0)</f>
        <v>8335620</v>
      </c>
      <c r="AH133">
        <f t="shared" ca="1" si="14"/>
        <v>63148</v>
      </c>
    </row>
    <row r="134" spans="1:34" x14ac:dyDescent="0.2">
      <c r="A134">
        <v>133</v>
      </c>
      <c r="B134">
        <f>IF(C134=-1,D134,VLOOKUP(C134,通用估算系数!$D:$E,2,FALSE))</f>
        <v>10</v>
      </c>
      <c r="C134">
        <f>IF(D134&gt;=10,MOD(A134,通用估算系数!$B$2),-1)</f>
        <v>7</v>
      </c>
      <c r="D134">
        <f>VLOOKUP(A134,[1]游戏时长规划!$H$17:$K$26,4,TRUE)</f>
        <v>10</v>
      </c>
      <c r="E134">
        <v>3</v>
      </c>
      <c r="F134">
        <v>3</v>
      </c>
      <c r="G134">
        <v>3</v>
      </c>
      <c r="H134">
        <f ca="1">INDIRECT("T"&amp;E134&amp;"碎片投放计算!C"&amp;ROW(E134))/VLOOKUP(E134,通用估算系数!$D$17:$E$20,2,FALSE)</f>
        <v>514.55026114998043</v>
      </c>
      <c r="I134">
        <f ca="1">INDIRECT("T"&amp;F134&amp;"碎片投放计算!C"&amp;ROW(F134))/VLOOKUP(F134,通用估算系数!$D$17:$E$20,2,FALSE)</f>
        <v>514.55026114998043</v>
      </c>
      <c r="J134">
        <f ca="1">INDIRECT("T"&amp;G134&amp;"碎片投放计算!C"&amp;ROW(G134))/VLOOKUP(G134,通用估算系数!$D$17:$E$20,2,FALSE)</f>
        <v>514.55026114998043</v>
      </c>
      <c r="K134">
        <f ca="1">IFERROR(IF(E134=1,VLOOKUP(H134,[1]坦克升星消耗!$H$2:$J$7,3,TRUE),IF(E134=2,VLOOKUP(H134,[1]坦克升星消耗!$H$8:$J$15,3,TRUE),IF(E134=3,VLOOKUP(H134,[1]坦克升星消耗!$H$24:$J$33,3,TRUE),0))),0)</f>
        <v>10</v>
      </c>
      <c r="L134">
        <f ca="1">IFERROR(IF(F134=1,VLOOKUP(I134,[1]坦克升星消耗!$H$2:$J$7,3,TRUE),IF(F134=2,VLOOKUP(I134,[1]坦克升星消耗!$H$8:$J$15,3,TRUE),IF(F134=3,VLOOKUP(I134,[1]坦克升星消耗!$H$24:$J$33,3,TRUE),0))),0)</f>
        <v>10</v>
      </c>
      <c r="M134">
        <f ca="1">IFERROR(IF(G134=1,VLOOKUP(J134,[1]坦克升星消耗!$H$2:$J$7,3,TRUE),IF(G134=2,VLOOKUP(J134,[1]坦克升星消耗!$H$8:$J$15,3,TRUE),IF(G134=3,VLOOKUP(J134,[1]坦克升星消耗!$H$24:$J$33,3,TRUE),0))),0)</f>
        <v>10</v>
      </c>
      <c r="N134">
        <f ca="1">IFERROR(IF(E134=1,VLOOKUP(K134,[1]坦克升星消耗!$C$2:$J$7,7,TRUE),IF(E134=2,VLOOKUP(K134,[1]坦克升星消耗!$C$8:$J$15,7,TRUE),IF(E134=3,VLOOKUP(K134,[1]坦克升星消耗!$C$24:$J$33,7,TRUE),0))),0)</f>
        <v>335850</v>
      </c>
      <c r="O134">
        <f ca="1">IFERROR(IF(F134=1,VLOOKUP(L134,[1]坦克升星消耗!$C$2:$J$7,7,TRUE),IF(F134=2,VLOOKUP(L134,[1]坦克升星消耗!$C$8:$J$15,7,TRUE),IF(F134=3,VLOOKUP(L134,[1]坦克升星消耗!$C$24:$J$33,7,TRUE),0))),0)</f>
        <v>335850</v>
      </c>
      <c r="P134">
        <f ca="1">IFERROR(IF(G134=1,VLOOKUP(M134,[1]坦克升星消耗!$C$2:$J$7,7,TRUE),IF(G134=2,VLOOKUP(M134,[1]坦克升星消耗!$C$8:$J$15,7,TRUE),IF(G134=3,VLOOKUP(M134,[1]坦克升星消耗!$C$24:$J$33,7,TRUE),0))),0)</f>
        <v>335850</v>
      </c>
      <c r="Q134">
        <f t="shared" ca="1" si="10"/>
        <v>1007550</v>
      </c>
      <c r="R134">
        <f ca="1">Q134/A134+AH134-军费投放计算!D134</f>
        <v>65438.563909774442</v>
      </c>
      <c r="S134">
        <f ca="1">ROUNDDOWN(MIN(T1部件投放计算!C134/3,18),0)</f>
        <v>18</v>
      </c>
      <c r="T134">
        <f t="shared" ca="1" si="11"/>
        <v>0</v>
      </c>
      <c r="U134">
        <f ca="1">MIN(ROUNDDOWN((T1部件投放计算!C134/3)/S134,0),3)</f>
        <v>3</v>
      </c>
      <c r="V134">
        <f ca="1">MIN(VLOOKUP((A134*通用估算系数!$B$17*3600)/S134,[1]坦克部件养成!$V$2:$Z$31,5,TRUE),15)</f>
        <v>15</v>
      </c>
      <c r="W134">
        <f ca="1">ROUNDDOWN(MIN(T2部件投放计算!C134/3,18),0)</f>
        <v>18</v>
      </c>
      <c r="X134">
        <f t="shared" ca="1" si="12"/>
        <v>0</v>
      </c>
      <c r="Y134">
        <f ca="1">MIN(ROUNDDOWN(IF(W134=0,0,((T2部件投放计算!C134+T1部件投放计算!C134/3)/2)/W134+1),0),4)</f>
        <v>4</v>
      </c>
      <c r="Z134">
        <f ca="1">MIN(IF(X134=0,0,VLOOKUP((A134*通用估算系数!$B$17*3600)/X134,[1]坦克部件养成!$V$2:$Z$31,5,TRUE)),20)</f>
        <v>0</v>
      </c>
      <c r="AA134">
        <f ca="1">ROUNDDOWN(MIN(T3部件投放计算!C134/3,18),0)</f>
        <v>18</v>
      </c>
      <c r="AB134">
        <f t="shared" ca="1" si="13"/>
        <v>18</v>
      </c>
      <c r="AC134">
        <f ca="1">MIN(ROUNDDOWN(IF(AA134=0,0,((T3部件投放计算!C134+T2部件投放计算!C134/3)/2)/AA134+2),0),5)</f>
        <v>5</v>
      </c>
      <c r="AD134">
        <f ca="1">MIN(IF(AA134=0,0,VLOOKUP((A134*通用估算系数!$B$17*3600)/AA134,[1]坦克部件养成!$V$2:$Z$31,5,TRUE)),30)</f>
        <v>30</v>
      </c>
      <c r="AE134">
        <f ca="1">VLOOKUP("1_"&amp;V134,[1]坦克部件养成!$I:$L,4,FALSE)*T134</f>
        <v>0</v>
      </c>
      <c r="AF134">
        <f ca="1">IFERROR(VLOOKUP("2_"&amp;Z134,[1]坦克部件养成!$I:$L,4,FALSE)*X134,0)</f>
        <v>0</v>
      </c>
      <c r="AG134">
        <f ca="1">IFERROR(VLOOKUP("3_"&amp;AD134,[1]坦克部件养成!$I:$L,4,FALSE)*AB134,0)</f>
        <v>8335620</v>
      </c>
      <c r="AH134">
        <f t="shared" ca="1" si="14"/>
        <v>62673</v>
      </c>
    </row>
    <row r="135" spans="1:34" x14ac:dyDescent="0.2">
      <c r="A135">
        <v>134</v>
      </c>
      <c r="B135">
        <f>IF(C135=-1,D135,VLOOKUP(C135,通用估算系数!$D:$E,2,FALSE))</f>
        <v>10</v>
      </c>
      <c r="C135">
        <f>IF(D135&gt;=10,MOD(A135,通用估算系数!$B$2),-1)</f>
        <v>8</v>
      </c>
      <c r="D135">
        <f>VLOOKUP(A135,[1]游戏时长规划!$H$17:$K$26,4,TRUE)</f>
        <v>10</v>
      </c>
      <c r="E135">
        <v>3</v>
      </c>
      <c r="F135">
        <v>3</v>
      </c>
      <c r="G135">
        <v>3</v>
      </c>
      <c r="H135">
        <f ca="1">INDIRECT("T"&amp;E135&amp;"碎片投放计算!C"&amp;ROW(E135))/VLOOKUP(E135,通用估算系数!$D$17:$E$20,2,FALSE)</f>
        <v>519.05378398980542</v>
      </c>
      <c r="I135">
        <f ca="1">INDIRECT("T"&amp;F135&amp;"碎片投放计算!C"&amp;ROW(F135))/VLOOKUP(F135,通用估算系数!$D$17:$E$20,2,FALSE)</f>
        <v>519.05378398980542</v>
      </c>
      <c r="J135">
        <f ca="1">INDIRECT("T"&amp;G135&amp;"碎片投放计算!C"&amp;ROW(G135))/VLOOKUP(G135,通用估算系数!$D$17:$E$20,2,FALSE)</f>
        <v>519.05378398980542</v>
      </c>
      <c r="K135">
        <f ca="1">IFERROR(IF(E135=1,VLOOKUP(H135,[1]坦克升星消耗!$H$2:$J$7,3,TRUE),IF(E135=2,VLOOKUP(H135,[1]坦克升星消耗!$H$8:$J$15,3,TRUE),IF(E135=3,VLOOKUP(H135,[1]坦克升星消耗!$H$24:$J$33,3,TRUE),0))),0)</f>
        <v>10</v>
      </c>
      <c r="L135">
        <f ca="1">IFERROR(IF(F135=1,VLOOKUP(I135,[1]坦克升星消耗!$H$2:$J$7,3,TRUE),IF(F135=2,VLOOKUP(I135,[1]坦克升星消耗!$H$8:$J$15,3,TRUE),IF(F135=3,VLOOKUP(I135,[1]坦克升星消耗!$H$24:$J$33,3,TRUE),0))),0)</f>
        <v>10</v>
      </c>
      <c r="M135">
        <f ca="1">IFERROR(IF(G135=1,VLOOKUP(J135,[1]坦克升星消耗!$H$2:$J$7,3,TRUE),IF(G135=2,VLOOKUP(J135,[1]坦克升星消耗!$H$8:$J$15,3,TRUE),IF(G135=3,VLOOKUP(J135,[1]坦克升星消耗!$H$24:$J$33,3,TRUE),0))),0)</f>
        <v>10</v>
      </c>
      <c r="N135">
        <f ca="1">IFERROR(IF(E135=1,VLOOKUP(K135,[1]坦克升星消耗!$C$2:$J$7,7,TRUE),IF(E135=2,VLOOKUP(K135,[1]坦克升星消耗!$C$8:$J$15,7,TRUE),IF(E135=3,VLOOKUP(K135,[1]坦克升星消耗!$C$24:$J$33,7,TRUE),0))),0)</f>
        <v>335850</v>
      </c>
      <c r="O135">
        <f ca="1">IFERROR(IF(F135=1,VLOOKUP(L135,[1]坦克升星消耗!$C$2:$J$7,7,TRUE),IF(F135=2,VLOOKUP(L135,[1]坦克升星消耗!$C$8:$J$15,7,TRUE),IF(F135=3,VLOOKUP(L135,[1]坦克升星消耗!$C$24:$J$33,7,TRUE),0))),0)</f>
        <v>335850</v>
      </c>
      <c r="P135">
        <f ca="1">IFERROR(IF(G135=1,VLOOKUP(M135,[1]坦克升星消耗!$C$2:$J$7,7,TRUE),IF(G135=2,VLOOKUP(M135,[1]坦克升星消耗!$C$8:$J$15,7,TRUE),IF(G135=3,VLOOKUP(M135,[1]坦克升星消耗!$C$24:$J$33,7,TRUE),0))),0)</f>
        <v>335850</v>
      </c>
      <c r="Q135">
        <f t="shared" ca="1" si="10"/>
        <v>1007550</v>
      </c>
      <c r="R135">
        <f ca="1">Q135/A135+AH135-军费投放计算!D135</f>
        <v>64913.029850746272</v>
      </c>
      <c r="S135">
        <f ca="1">ROUNDDOWN(MIN(T1部件投放计算!C135/3,18),0)</f>
        <v>18</v>
      </c>
      <c r="T135">
        <f t="shared" ca="1" si="11"/>
        <v>0</v>
      </c>
      <c r="U135">
        <f ca="1">MIN(ROUNDDOWN((T1部件投放计算!C135/3)/S135,0),3)</f>
        <v>3</v>
      </c>
      <c r="V135">
        <f ca="1">MIN(VLOOKUP((A135*通用估算系数!$B$17*3600)/S135,[1]坦克部件养成!$V$2:$Z$31,5,TRUE),15)</f>
        <v>15</v>
      </c>
      <c r="W135">
        <f ca="1">ROUNDDOWN(MIN(T2部件投放计算!C135/3,18),0)</f>
        <v>18</v>
      </c>
      <c r="X135">
        <f t="shared" ca="1" si="12"/>
        <v>0</v>
      </c>
      <c r="Y135">
        <f ca="1">MIN(ROUNDDOWN(IF(W135=0,0,((T2部件投放计算!C135+T1部件投放计算!C135/3)/2)/W135+1),0),4)</f>
        <v>4</v>
      </c>
      <c r="Z135">
        <f ca="1">MIN(IF(X135=0,0,VLOOKUP((A135*通用估算系数!$B$17*3600)/X135,[1]坦克部件养成!$V$2:$Z$31,5,TRUE)),20)</f>
        <v>0</v>
      </c>
      <c r="AA135">
        <f ca="1">ROUNDDOWN(MIN(T3部件投放计算!C135/3,18),0)</f>
        <v>18</v>
      </c>
      <c r="AB135">
        <f t="shared" ca="1" si="13"/>
        <v>18</v>
      </c>
      <c r="AC135">
        <f ca="1">MIN(ROUNDDOWN(IF(AA135=0,0,((T3部件投放计算!C135+T2部件投放计算!C135/3)/2)/AA135+2),0),5)</f>
        <v>5</v>
      </c>
      <c r="AD135">
        <f ca="1">MIN(IF(AA135=0,0,VLOOKUP((A135*通用估算系数!$B$17*3600)/AA135,[1]坦克部件养成!$V$2:$Z$31,5,TRUE)),30)</f>
        <v>30</v>
      </c>
      <c r="AE135">
        <f ca="1">VLOOKUP("1_"&amp;V135,[1]坦克部件养成!$I:$L,4,FALSE)*T135</f>
        <v>0</v>
      </c>
      <c r="AF135">
        <f ca="1">IFERROR(VLOOKUP("2_"&amp;Z135,[1]坦克部件养成!$I:$L,4,FALSE)*X135,0)</f>
        <v>0</v>
      </c>
      <c r="AG135">
        <f ca="1">IFERROR(VLOOKUP("3_"&amp;AD135,[1]坦克部件养成!$I:$L,4,FALSE)*AB135,0)</f>
        <v>8335620</v>
      </c>
      <c r="AH135">
        <f t="shared" ca="1" si="14"/>
        <v>62206</v>
      </c>
    </row>
    <row r="136" spans="1:34" x14ac:dyDescent="0.2">
      <c r="A136">
        <v>135</v>
      </c>
      <c r="B136">
        <f>IF(C136=-1,D136,VLOOKUP(C136,通用估算系数!$D:$E,2,FALSE))</f>
        <v>10</v>
      </c>
      <c r="C136">
        <f>IF(D136&gt;=10,MOD(A136,通用估算系数!$B$2),-1)</f>
        <v>9</v>
      </c>
      <c r="D136">
        <f>VLOOKUP(A136,[1]游戏时长规划!$H$17:$K$26,4,TRUE)</f>
        <v>10</v>
      </c>
      <c r="E136">
        <v>3</v>
      </c>
      <c r="F136">
        <v>3</v>
      </c>
      <c r="G136">
        <v>3</v>
      </c>
      <c r="H136">
        <f ca="1">INDIRECT("T"&amp;E136&amp;"碎片投放计算!C"&amp;ROW(E136))/VLOOKUP(E136,通用估算系数!$D$17:$E$20,2,FALSE)</f>
        <v>523.95764383025232</v>
      </c>
      <c r="I136">
        <f ca="1">INDIRECT("T"&amp;F136&amp;"碎片投放计算!C"&amp;ROW(F136))/VLOOKUP(F136,通用估算系数!$D$17:$E$20,2,FALSE)</f>
        <v>523.95764383025232</v>
      </c>
      <c r="J136">
        <f ca="1">INDIRECT("T"&amp;G136&amp;"碎片投放计算!C"&amp;ROW(G136))/VLOOKUP(G136,通用估算系数!$D$17:$E$20,2,FALSE)</f>
        <v>523.95764383025232</v>
      </c>
      <c r="K136">
        <f ca="1">IFERROR(IF(E136=1,VLOOKUP(H136,[1]坦克升星消耗!$H$2:$J$7,3,TRUE),IF(E136=2,VLOOKUP(H136,[1]坦克升星消耗!$H$8:$J$15,3,TRUE),IF(E136=3,VLOOKUP(H136,[1]坦克升星消耗!$H$24:$J$33,3,TRUE),0))),0)</f>
        <v>10</v>
      </c>
      <c r="L136">
        <f ca="1">IFERROR(IF(F136=1,VLOOKUP(I136,[1]坦克升星消耗!$H$2:$J$7,3,TRUE),IF(F136=2,VLOOKUP(I136,[1]坦克升星消耗!$H$8:$J$15,3,TRUE),IF(F136=3,VLOOKUP(I136,[1]坦克升星消耗!$H$24:$J$33,3,TRUE),0))),0)</f>
        <v>10</v>
      </c>
      <c r="M136">
        <f ca="1">IFERROR(IF(G136=1,VLOOKUP(J136,[1]坦克升星消耗!$H$2:$J$7,3,TRUE),IF(G136=2,VLOOKUP(J136,[1]坦克升星消耗!$H$8:$J$15,3,TRUE),IF(G136=3,VLOOKUP(J136,[1]坦克升星消耗!$H$24:$J$33,3,TRUE),0))),0)</f>
        <v>10</v>
      </c>
      <c r="N136">
        <f ca="1">IFERROR(IF(E136=1,VLOOKUP(K136,[1]坦克升星消耗!$C$2:$J$7,7,TRUE),IF(E136=2,VLOOKUP(K136,[1]坦克升星消耗!$C$8:$J$15,7,TRUE),IF(E136=3,VLOOKUP(K136,[1]坦克升星消耗!$C$24:$J$33,7,TRUE),0))),0)</f>
        <v>335850</v>
      </c>
      <c r="O136">
        <f ca="1">IFERROR(IF(F136=1,VLOOKUP(L136,[1]坦克升星消耗!$C$2:$J$7,7,TRUE),IF(F136=2,VLOOKUP(L136,[1]坦克升星消耗!$C$8:$J$15,7,TRUE),IF(F136=3,VLOOKUP(L136,[1]坦克升星消耗!$C$24:$J$33,7,TRUE),0))),0)</f>
        <v>335850</v>
      </c>
      <c r="P136">
        <f ca="1">IFERROR(IF(G136=1,VLOOKUP(M136,[1]坦克升星消耗!$C$2:$J$7,7,TRUE),IF(G136=2,VLOOKUP(M136,[1]坦克升星消耗!$C$8:$J$15,7,TRUE),IF(G136=3,VLOOKUP(M136,[1]坦克升星消耗!$C$24:$J$33,7,TRUE),0))),0)</f>
        <v>335850</v>
      </c>
      <c r="Q136">
        <f t="shared" ca="1" si="10"/>
        <v>1007550</v>
      </c>
      <c r="R136">
        <f ca="1">Q136/A136+AH136-军费投放计算!D136</f>
        <v>64352.333333333328</v>
      </c>
      <c r="S136">
        <f ca="1">ROUNDDOWN(MIN(T1部件投放计算!C136/3,18),0)</f>
        <v>18</v>
      </c>
      <c r="T136">
        <f t="shared" ca="1" si="11"/>
        <v>0</v>
      </c>
      <c r="U136">
        <f ca="1">MIN(ROUNDDOWN((T1部件投放计算!C136/3)/S136,0),3)</f>
        <v>3</v>
      </c>
      <c r="V136">
        <f ca="1">MIN(VLOOKUP((A136*通用估算系数!$B$17*3600)/S136,[1]坦克部件养成!$V$2:$Z$31,5,TRUE),15)</f>
        <v>15</v>
      </c>
      <c r="W136">
        <f ca="1">ROUNDDOWN(MIN(T2部件投放计算!C136/3,18),0)</f>
        <v>18</v>
      </c>
      <c r="X136">
        <f t="shared" ca="1" si="12"/>
        <v>0</v>
      </c>
      <c r="Y136">
        <f ca="1">MIN(ROUNDDOWN(IF(W136=0,0,((T2部件投放计算!C136+T1部件投放计算!C136/3)/2)/W136+1),0),4)</f>
        <v>4</v>
      </c>
      <c r="Z136">
        <f ca="1">MIN(IF(X136=0,0,VLOOKUP((A136*通用估算系数!$B$17*3600)/X136,[1]坦克部件养成!$V$2:$Z$31,5,TRUE)),20)</f>
        <v>0</v>
      </c>
      <c r="AA136">
        <f ca="1">ROUNDDOWN(MIN(T3部件投放计算!C136/3,18),0)</f>
        <v>18</v>
      </c>
      <c r="AB136">
        <f t="shared" ca="1" si="13"/>
        <v>18</v>
      </c>
      <c r="AC136">
        <f ca="1">MIN(ROUNDDOWN(IF(AA136=0,0,((T3部件投放计算!C136+T2部件投放计算!C136/3)/2)/AA136+2),0),5)</f>
        <v>5</v>
      </c>
      <c r="AD136">
        <f ca="1">MIN(IF(AA136=0,0,VLOOKUP((A136*通用估算系数!$B$17*3600)/AA136,[1]坦克部件养成!$V$2:$Z$31,5,TRUE)),30)</f>
        <v>30</v>
      </c>
      <c r="AE136">
        <f ca="1">VLOOKUP("1_"&amp;V136,[1]坦克部件养成!$I:$L,4,FALSE)*T136</f>
        <v>0</v>
      </c>
      <c r="AF136">
        <f ca="1">IFERROR(VLOOKUP("2_"&amp;Z136,[1]坦克部件养成!$I:$L,4,FALSE)*X136,0)</f>
        <v>0</v>
      </c>
      <c r="AG136">
        <f ca="1">IFERROR(VLOOKUP("3_"&amp;AD136,[1]坦克部件养成!$I:$L,4,FALSE)*AB136,0)</f>
        <v>8335620</v>
      </c>
      <c r="AH136">
        <f t="shared" ca="1" si="14"/>
        <v>61745</v>
      </c>
    </row>
    <row r="137" spans="1:34" x14ac:dyDescent="0.2">
      <c r="A137">
        <v>136</v>
      </c>
      <c r="B137">
        <f>IF(C137=-1,D137,VLOOKUP(C137,通用估算系数!$D:$E,2,FALSE))</f>
        <v>10</v>
      </c>
      <c r="C137">
        <f>IF(D137&gt;=10,MOD(A137,通用估算系数!$B$2),-1)</f>
        <v>10</v>
      </c>
      <c r="D137">
        <f>VLOOKUP(A137,[1]游戏时长规划!$H$17:$K$26,4,TRUE)</f>
        <v>10</v>
      </c>
      <c r="E137">
        <v>3</v>
      </c>
      <c r="F137">
        <v>3</v>
      </c>
      <c r="G137">
        <v>3</v>
      </c>
      <c r="H137">
        <f ca="1">INDIRECT("T"&amp;E137&amp;"碎片投放计算!C"&amp;ROW(E137))/VLOOKUP(E137,通用估算系数!$D$17:$E$20,2,FALSE)</f>
        <v>528.4723888338508</v>
      </c>
      <c r="I137">
        <f ca="1">INDIRECT("T"&amp;F137&amp;"碎片投放计算!C"&amp;ROW(F137))/VLOOKUP(F137,通用估算系数!$D$17:$E$20,2,FALSE)</f>
        <v>528.4723888338508</v>
      </c>
      <c r="J137">
        <f ca="1">INDIRECT("T"&amp;G137&amp;"碎片投放计算!C"&amp;ROW(G137))/VLOOKUP(G137,通用估算系数!$D$17:$E$20,2,FALSE)</f>
        <v>528.4723888338508</v>
      </c>
      <c r="K137">
        <f ca="1">IFERROR(IF(E137=1,VLOOKUP(H137,[1]坦克升星消耗!$H$2:$J$7,3,TRUE),IF(E137=2,VLOOKUP(H137,[1]坦克升星消耗!$H$8:$J$15,3,TRUE),IF(E137=3,VLOOKUP(H137,[1]坦克升星消耗!$H$24:$J$33,3,TRUE),0))),0)</f>
        <v>10</v>
      </c>
      <c r="L137">
        <f ca="1">IFERROR(IF(F137=1,VLOOKUP(I137,[1]坦克升星消耗!$H$2:$J$7,3,TRUE),IF(F137=2,VLOOKUP(I137,[1]坦克升星消耗!$H$8:$J$15,3,TRUE),IF(F137=3,VLOOKUP(I137,[1]坦克升星消耗!$H$24:$J$33,3,TRUE),0))),0)</f>
        <v>10</v>
      </c>
      <c r="M137">
        <f ca="1">IFERROR(IF(G137=1,VLOOKUP(J137,[1]坦克升星消耗!$H$2:$J$7,3,TRUE),IF(G137=2,VLOOKUP(J137,[1]坦克升星消耗!$H$8:$J$15,3,TRUE),IF(G137=3,VLOOKUP(J137,[1]坦克升星消耗!$H$24:$J$33,3,TRUE),0))),0)</f>
        <v>10</v>
      </c>
      <c r="N137">
        <f ca="1">IFERROR(IF(E137=1,VLOOKUP(K137,[1]坦克升星消耗!$C$2:$J$7,7,TRUE),IF(E137=2,VLOOKUP(K137,[1]坦克升星消耗!$C$8:$J$15,7,TRUE),IF(E137=3,VLOOKUP(K137,[1]坦克升星消耗!$C$24:$J$33,7,TRUE),0))),0)</f>
        <v>335850</v>
      </c>
      <c r="O137">
        <f ca="1">IFERROR(IF(F137=1,VLOOKUP(L137,[1]坦克升星消耗!$C$2:$J$7,7,TRUE),IF(F137=2,VLOOKUP(L137,[1]坦克升星消耗!$C$8:$J$15,7,TRUE),IF(F137=3,VLOOKUP(L137,[1]坦克升星消耗!$C$24:$J$33,7,TRUE),0))),0)</f>
        <v>335850</v>
      </c>
      <c r="P137">
        <f ca="1">IFERROR(IF(G137=1,VLOOKUP(M137,[1]坦克升星消耗!$C$2:$J$7,7,TRUE),IF(G137=2,VLOOKUP(M137,[1]坦克升星消耗!$C$8:$J$15,7,TRUE),IF(G137=3,VLOOKUP(M137,[1]坦克升星消耗!$C$24:$J$33,7,TRUE),0))),0)</f>
        <v>335850</v>
      </c>
      <c r="Q137">
        <f t="shared" ca="1" si="10"/>
        <v>1007550</v>
      </c>
      <c r="R137">
        <f ca="1">Q137/A137+AH137-军费投放计算!D137</f>
        <v>63883.455882352937</v>
      </c>
      <c r="S137">
        <f ca="1">ROUNDDOWN(MIN(T1部件投放计算!C137/3,18),0)</f>
        <v>18</v>
      </c>
      <c r="T137">
        <f t="shared" ca="1" si="11"/>
        <v>0</v>
      </c>
      <c r="U137">
        <f ca="1">MIN(ROUNDDOWN((T1部件投放计算!C137/3)/S137,0),3)</f>
        <v>3</v>
      </c>
      <c r="V137">
        <f ca="1">MIN(VLOOKUP((A137*通用估算系数!$B$17*3600)/S137,[1]坦克部件养成!$V$2:$Z$31,5,TRUE),15)</f>
        <v>15</v>
      </c>
      <c r="W137">
        <f ca="1">ROUNDDOWN(MIN(T2部件投放计算!C137/3,18),0)</f>
        <v>18</v>
      </c>
      <c r="X137">
        <f t="shared" ca="1" si="12"/>
        <v>0</v>
      </c>
      <c r="Y137">
        <f ca="1">MIN(ROUNDDOWN(IF(W137=0,0,((T2部件投放计算!C137+T1部件投放计算!C137/3)/2)/W137+1),0),4)</f>
        <v>4</v>
      </c>
      <c r="Z137">
        <f ca="1">MIN(IF(X137=0,0,VLOOKUP((A137*通用估算系数!$B$17*3600)/X137,[1]坦克部件养成!$V$2:$Z$31,5,TRUE)),20)</f>
        <v>0</v>
      </c>
      <c r="AA137">
        <f ca="1">ROUNDDOWN(MIN(T3部件投放计算!C137/3,18),0)</f>
        <v>18</v>
      </c>
      <c r="AB137">
        <f t="shared" ca="1" si="13"/>
        <v>18</v>
      </c>
      <c r="AC137">
        <f ca="1">MIN(ROUNDDOWN(IF(AA137=0,0,((T3部件投放计算!C137+T2部件投放计算!C137/3)/2)/AA137+2),0),5)</f>
        <v>5</v>
      </c>
      <c r="AD137">
        <f ca="1">MIN(IF(AA137=0,0,VLOOKUP((A137*通用估算系数!$B$17*3600)/AA137,[1]坦克部件养成!$V$2:$Z$31,5,TRUE)),30)</f>
        <v>30</v>
      </c>
      <c r="AE137">
        <f ca="1">VLOOKUP("1_"&amp;V137,[1]坦克部件养成!$I:$L,4,FALSE)*T137</f>
        <v>0</v>
      </c>
      <c r="AF137">
        <f ca="1">IFERROR(VLOOKUP("2_"&amp;Z137,[1]坦克部件养成!$I:$L,4,FALSE)*X137,0)</f>
        <v>0</v>
      </c>
      <c r="AG137">
        <f ca="1">IFERROR(VLOOKUP("3_"&amp;AD137,[1]坦克部件养成!$I:$L,4,FALSE)*AB137,0)</f>
        <v>8335620</v>
      </c>
      <c r="AH137">
        <f t="shared" ca="1" si="14"/>
        <v>61291</v>
      </c>
    </row>
    <row r="138" spans="1:34" x14ac:dyDescent="0.2">
      <c r="A138">
        <v>137</v>
      </c>
      <c r="B138">
        <f>IF(C138=-1,D138,VLOOKUP(C138,通用估算系数!$D:$E,2,FALSE))</f>
        <v>10</v>
      </c>
      <c r="C138">
        <f>IF(D138&gt;=10,MOD(A138,通用估算系数!$B$2),-1)</f>
        <v>11</v>
      </c>
      <c r="D138">
        <f>VLOOKUP(A138,[1]游戏时长规划!$H$17:$K$26,4,TRUE)</f>
        <v>10</v>
      </c>
      <c r="E138">
        <v>3</v>
      </c>
      <c r="F138">
        <v>3</v>
      </c>
      <c r="G138">
        <v>3</v>
      </c>
      <c r="H138">
        <f ca="1">INDIRECT("T"&amp;E138&amp;"碎片投放计算!C"&amp;ROW(E138))/VLOOKUP(E138,通用估算系数!$D$17:$E$20,2,FALSE)</f>
        <v>532.99274491933591</v>
      </c>
      <c r="I138">
        <f ca="1">INDIRECT("T"&amp;F138&amp;"碎片投放计算!C"&amp;ROW(F138))/VLOOKUP(F138,通用估算系数!$D$17:$E$20,2,FALSE)</f>
        <v>532.99274491933591</v>
      </c>
      <c r="J138">
        <f ca="1">INDIRECT("T"&amp;G138&amp;"碎片投放计算!C"&amp;ROW(G138))/VLOOKUP(G138,通用估算系数!$D$17:$E$20,2,FALSE)</f>
        <v>532.99274491933591</v>
      </c>
      <c r="K138">
        <f ca="1">IFERROR(IF(E138=1,VLOOKUP(H138,[1]坦克升星消耗!$H$2:$J$7,3,TRUE),IF(E138=2,VLOOKUP(H138,[1]坦克升星消耗!$H$8:$J$15,3,TRUE),IF(E138=3,VLOOKUP(H138,[1]坦克升星消耗!$H$24:$J$33,3,TRUE),0))),0)</f>
        <v>10</v>
      </c>
      <c r="L138">
        <f ca="1">IFERROR(IF(F138=1,VLOOKUP(I138,[1]坦克升星消耗!$H$2:$J$7,3,TRUE),IF(F138=2,VLOOKUP(I138,[1]坦克升星消耗!$H$8:$J$15,3,TRUE),IF(F138=3,VLOOKUP(I138,[1]坦克升星消耗!$H$24:$J$33,3,TRUE),0))),0)</f>
        <v>10</v>
      </c>
      <c r="M138">
        <f ca="1">IFERROR(IF(G138=1,VLOOKUP(J138,[1]坦克升星消耗!$H$2:$J$7,3,TRUE),IF(G138=2,VLOOKUP(J138,[1]坦克升星消耗!$H$8:$J$15,3,TRUE),IF(G138=3,VLOOKUP(J138,[1]坦克升星消耗!$H$24:$J$33,3,TRUE),0))),0)</f>
        <v>10</v>
      </c>
      <c r="N138">
        <f ca="1">IFERROR(IF(E138=1,VLOOKUP(K138,[1]坦克升星消耗!$C$2:$J$7,7,TRUE),IF(E138=2,VLOOKUP(K138,[1]坦克升星消耗!$C$8:$J$15,7,TRUE),IF(E138=3,VLOOKUP(K138,[1]坦克升星消耗!$C$24:$J$33,7,TRUE),0))),0)</f>
        <v>335850</v>
      </c>
      <c r="O138">
        <f ca="1">IFERROR(IF(F138=1,VLOOKUP(L138,[1]坦克升星消耗!$C$2:$J$7,7,TRUE),IF(F138=2,VLOOKUP(L138,[1]坦克升星消耗!$C$8:$J$15,7,TRUE),IF(F138=3,VLOOKUP(L138,[1]坦克升星消耗!$C$24:$J$33,7,TRUE),0))),0)</f>
        <v>335850</v>
      </c>
      <c r="P138">
        <f ca="1">IFERROR(IF(G138=1,VLOOKUP(M138,[1]坦克升星消耗!$C$2:$J$7,7,TRUE),IF(G138=2,VLOOKUP(M138,[1]坦克升星消耗!$C$8:$J$15,7,TRUE),IF(G138=3,VLOOKUP(M138,[1]坦克升星消耗!$C$24:$J$33,7,TRUE),0))),0)</f>
        <v>335850</v>
      </c>
      <c r="Q138">
        <f t="shared" ca="1" si="10"/>
        <v>1007550</v>
      </c>
      <c r="R138">
        <f ca="1">Q138/A138+AH138-军费投放计算!D138</f>
        <v>63379.379562043789</v>
      </c>
      <c r="S138">
        <f ca="1">ROUNDDOWN(MIN(T1部件投放计算!C138/3,18),0)</f>
        <v>18</v>
      </c>
      <c r="T138">
        <f t="shared" ca="1" si="11"/>
        <v>0</v>
      </c>
      <c r="U138">
        <f ca="1">MIN(ROUNDDOWN((T1部件投放计算!C138/3)/S138,0),3)</f>
        <v>3</v>
      </c>
      <c r="V138">
        <f ca="1">MIN(VLOOKUP((A138*通用估算系数!$B$17*3600)/S138,[1]坦克部件养成!$V$2:$Z$31,5,TRUE),15)</f>
        <v>15</v>
      </c>
      <c r="W138">
        <f ca="1">ROUNDDOWN(MIN(T2部件投放计算!C138/3,18),0)</f>
        <v>18</v>
      </c>
      <c r="X138">
        <f t="shared" ca="1" si="12"/>
        <v>0</v>
      </c>
      <c r="Y138">
        <f ca="1">MIN(ROUNDDOWN(IF(W138=0,0,((T2部件投放计算!C138+T1部件投放计算!C138/3)/2)/W138+1),0),4)</f>
        <v>4</v>
      </c>
      <c r="Z138">
        <f ca="1">MIN(IF(X138=0,0,VLOOKUP((A138*通用估算系数!$B$17*3600)/X138,[1]坦克部件养成!$V$2:$Z$31,5,TRUE)),20)</f>
        <v>0</v>
      </c>
      <c r="AA138">
        <f ca="1">ROUNDDOWN(MIN(T3部件投放计算!C138/3,18),0)</f>
        <v>18</v>
      </c>
      <c r="AB138">
        <f t="shared" ca="1" si="13"/>
        <v>18</v>
      </c>
      <c r="AC138">
        <f ca="1">MIN(ROUNDDOWN(IF(AA138=0,0,((T3部件投放计算!C138+T2部件投放计算!C138/3)/2)/AA138+2),0),5)</f>
        <v>5</v>
      </c>
      <c r="AD138">
        <f ca="1">MIN(IF(AA138=0,0,VLOOKUP((A138*通用估算系数!$B$17*3600)/AA138,[1]坦克部件养成!$V$2:$Z$31,5,TRUE)),30)</f>
        <v>30</v>
      </c>
      <c r="AE138">
        <f ca="1">VLOOKUP("1_"&amp;V138,[1]坦克部件养成!$I:$L,4,FALSE)*T138</f>
        <v>0</v>
      </c>
      <c r="AF138">
        <f ca="1">IFERROR(VLOOKUP("2_"&amp;Z138,[1]坦克部件养成!$I:$L,4,FALSE)*X138,0)</f>
        <v>0</v>
      </c>
      <c r="AG138">
        <f ca="1">IFERROR(VLOOKUP("3_"&amp;AD138,[1]坦克部件养成!$I:$L,4,FALSE)*AB138,0)</f>
        <v>8335620</v>
      </c>
      <c r="AH138">
        <f t="shared" ca="1" si="14"/>
        <v>60843</v>
      </c>
    </row>
    <row r="139" spans="1:34" x14ac:dyDescent="0.2">
      <c r="A139">
        <v>138</v>
      </c>
      <c r="B139">
        <f>IF(C139=-1,D139,VLOOKUP(C139,通用估算系数!$D:$E,2,FALSE))</f>
        <v>10</v>
      </c>
      <c r="C139">
        <f>IF(D139&gt;=10,MOD(A139,通用估算系数!$B$2),-1)</f>
        <v>12</v>
      </c>
      <c r="D139">
        <f>VLOOKUP(A139,[1]游戏时长规划!$H$17:$K$26,4,TRUE)</f>
        <v>10</v>
      </c>
      <c r="E139">
        <v>3</v>
      </c>
      <c r="F139">
        <v>3</v>
      </c>
      <c r="G139">
        <v>3</v>
      </c>
      <c r="H139">
        <f ca="1">INDIRECT("T"&amp;E139&amp;"碎片投放计算!C"&amp;ROW(E139))/VLOOKUP(E139,通用估算系数!$D$17:$E$20,2,FALSE)</f>
        <v>537.57482290557505</v>
      </c>
      <c r="I139">
        <f ca="1">INDIRECT("T"&amp;F139&amp;"碎片投放计算!C"&amp;ROW(F139))/VLOOKUP(F139,通用估算系数!$D$17:$E$20,2,FALSE)</f>
        <v>537.57482290557505</v>
      </c>
      <c r="J139">
        <f ca="1">INDIRECT("T"&amp;G139&amp;"碎片投放计算!C"&amp;ROW(G139))/VLOOKUP(G139,通用估算系数!$D$17:$E$20,2,FALSE)</f>
        <v>537.57482290557505</v>
      </c>
      <c r="K139">
        <f ca="1">IFERROR(IF(E139=1,VLOOKUP(H139,[1]坦克升星消耗!$H$2:$J$7,3,TRUE),IF(E139=2,VLOOKUP(H139,[1]坦克升星消耗!$H$8:$J$15,3,TRUE),IF(E139=3,VLOOKUP(H139,[1]坦克升星消耗!$H$24:$J$33,3,TRUE),0))),0)</f>
        <v>10</v>
      </c>
      <c r="L139">
        <f ca="1">IFERROR(IF(F139=1,VLOOKUP(I139,[1]坦克升星消耗!$H$2:$J$7,3,TRUE),IF(F139=2,VLOOKUP(I139,[1]坦克升星消耗!$H$8:$J$15,3,TRUE),IF(F139=3,VLOOKUP(I139,[1]坦克升星消耗!$H$24:$J$33,3,TRUE),0))),0)</f>
        <v>10</v>
      </c>
      <c r="M139">
        <f ca="1">IFERROR(IF(G139=1,VLOOKUP(J139,[1]坦克升星消耗!$H$2:$J$7,3,TRUE),IF(G139=2,VLOOKUP(J139,[1]坦克升星消耗!$H$8:$J$15,3,TRUE),IF(G139=3,VLOOKUP(J139,[1]坦克升星消耗!$H$24:$J$33,3,TRUE),0))),0)</f>
        <v>10</v>
      </c>
      <c r="N139">
        <f ca="1">IFERROR(IF(E139=1,VLOOKUP(K139,[1]坦克升星消耗!$C$2:$J$7,7,TRUE),IF(E139=2,VLOOKUP(K139,[1]坦克升星消耗!$C$8:$J$15,7,TRUE),IF(E139=3,VLOOKUP(K139,[1]坦克升星消耗!$C$24:$J$33,7,TRUE),0))),0)</f>
        <v>335850</v>
      </c>
      <c r="O139">
        <f ca="1">IFERROR(IF(F139=1,VLOOKUP(L139,[1]坦克升星消耗!$C$2:$J$7,7,TRUE),IF(F139=2,VLOOKUP(L139,[1]坦克升星消耗!$C$8:$J$15,7,TRUE),IF(F139=3,VLOOKUP(L139,[1]坦克升星消耗!$C$24:$J$33,7,TRUE),0))),0)</f>
        <v>335850</v>
      </c>
      <c r="P139">
        <f ca="1">IFERROR(IF(G139=1,VLOOKUP(M139,[1]坦克升星消耗!$C$2:$J$7,7,TRUE),IF(G139=2,VLOOKUP(M139,[1]坦克升星消耗!$C$8:$J$15,7,TRUE),IF(G139=3,VLOOKUP(M139,[1]坦克升星消耗!$C$24:$J$33,7,TRUE),0))),0)</f>
        <v>335850</v>
      </c>
      <c r="Q139">
        <f t="shared" ca="1" si="10"/>
        <v>1007550</v>
      </c>
      <c r="R139">
        <f ca="1">Q139/A139+AH139-军费投放计算!D139</f>
        <v>62863.086956521744</v>
      </c>
      <c r="S139">
        <f ca="1">ROUNDDOWN(MIN(T1部件投放计算!C139/3,18),0)</f>
        <v>18</v>
      </c>
      <c r="T139">
        <f t="shared" ca="1" si="11"/>
        <v>0</v>
      </c>
      <c r="U139">
        <f ca="1">MIN(ROUNDDOWN((T1部件投放计算!C139/3)/S139,0),3)</f>
        <v>3</v>
      </c>
      <c r="V139">
        <f ca="1">MIN(VLOOKUP((A139*通用估算系数!$B$17*3600)/S139,[1]坦克部件养成!$V$2:$Z$31,5,TRUE),15)</f>
        <v>15</v>
      </c>
      <c r="W139">
        <f ca="1">ROUNDDOWN(MIN(T2部件投放计算!C139/3,18),0)</f>
        <v>18</v>
      </c>
      <c r="X139">
        <f t="shared" ca="1" si="12"/>
        <v>0</v>
      </c>
      <c r="Y139">
        <f ca="1">MIN(ROUNDDOWN(IF(W139=0,0,((T2部件投放计算!C139+T1部件投放计算!C139/3)/2)/W139+1),0),4)</f>
        <v>4</v>
      </c>
      <c r="Z139">
        <f ca="1">MIN(IF(X139=0,0,VLOOKUP((A139*通用估算系数!$B$17*3600)/X139,[1]坦克部件养成!$V$2:$Z$31,5,TRUE)),20)</f>
        <v>0</v>
      </c>
      <c r="AA139">
        <f ca="1">ROUNDDOWN(MIN(T3部件投放计算!C139/3,18),0)</f>
        <v>18</v>
      </c>
      <c r="AB139">
        <f t="shared" ca="1" si="13"/>
        <v>18</v>
      </c>
      <c r="AC139">
        <f ca="1">MIN(ROUNDDOWN(IF(AA139=0,0,((T3部件投放计算!C139+T2部件投放计算!C139/3)/2)/AA139+2),0),5)</f>
        <v>5</v>
      </c>
      <c r="AD139">
        <f ca="1">MIN(IF(AA139=0,0,VLOOKUP((A139*通用估算系数!$B$17*3600)/AA139,[1]坦克部件养成!$V$2:$Z$31,5,TRUE)),30)</f>
        <v>30</v>
      </c>
      <c r="AE139">
        <f ca="1">VLOOKUP("1_"&amp;V139,[1]坦克部件养成!$I:$L,4,FALSE)*T139</f>
        <v>0</v>
      </c>
      <c r="AF139">
        <f ca="1">IFERROR(VLOOKUP("2_"&amp;Z139,[1]坦克部件养成!$I:$L,4,FALSE)*X139,0)</f>
        <v>0</v>
      </c>
      <c r="AG139">
        <f ca="1">IFERROR(VLOOKUP("3_"&amp;AD139,[1]坦克部件养成!$I:$L,4,FALSE)*AB139,0)</f>
        <v>8335620</v>
      </c>
      <c r="AH139">
        <f t="shared" ca="1" si="14"/>
        <v>60403</v>
      </c>
    </row>
    <row r="140" spans="1:34" x14ac:dyDescent="0.2">
      <c r="A140">
        <v>139</v>
      </c>
      <c r="B140">
        <f>IF(C140=-1,D140,VLOOKUP(C140,通用估算系数!$D:$E,2,FALSE))</f>
        <v>10</v>
      </c>
      <c r="C140">
        <f>IF(D140&gt;=10,MOD(A140,通用估算系数!$B$2),-1)</f>
        <v>13</v>
      </c>
      <c r="D140">
        <f>VLOOKUP(A140,[1]游戏时长规划!$H$17:$K$26,4,TRUE)</f>
        <v>10</v>
      </c>
      <c r="E140">
        <v>3</v>
      </c>
      <c r="F140">
        <v>3</v>
      </c>
      <c r="G140">
        <v>3</v>
      </c>
      <c r="H140">
        <f ca="1">INDIRECT("T"&amp;E140&amp;"碎片投放计算!C"&amp;ROW(E140))/VLOOKUP(E140,通用估算系数!$D$17:$E$20,2,FALSE)</f>
        <v>542.10640115483363</v>
      </c>
      <c r="I140">
        <f ca="1">INDIRECT("T"&amp;F140&amp;"碎片投放计算!C"&amp;ROW(F140))/VLOOKUP(F140,通用估算系数!$D$17:$E$20,2,FALSE)</f>
        <v>542.10640115483363</v>
      </c>
      <c r="J140">
        <f ca="1">INDIRECT("T"&amp;G140&amp;"碎片投放计算!C"&amp;ROW(G140))/VLOOKUP(G140,通用估算系数!$D$17:$E$20,2,FALSE)</f>
        <v>542.10640115483363</v>
      </c>
      <c r="K140">
        <f ca="1">IFERROR(IF(E140=1,VLOOKUP(H140,[1]坦克升星消耗!$H$2:$J$7,3,TRUE),IF(E140=2,VLOOKUP(H140,[1]坦克升星消耗!$H$8:$J$15,3,TRUE),IF(E140=3,VLOOKUP(H140,[1]坦克升星消耗!$H$24:$J$33,3,TRUE),0))),0)</f>
        <v>10</v>
      </c>
      <c r="L140">
        <f ca="1">IFERROR(IF(F140=1,VLOOKUP(I140,[1]坦克升星消耗!$H$2:$J$7,3,TRUE),IF(F140=2,VLOOKUP(I140,[1]坦克升星消耗!$H$8:$J$15,3,TRUE),IF(F140=3,VLOOKUP(I140,[1]坦克升星消耗!$H$24:$J$33,3,TRUE),0))),0)</f>
        <v>10</v>
      </c>
      <c r="M140">
        <f ca="1">IFERROR(IF(G140=1,VLOOKUP(J140,[1]坦克升星消耗!$H$2:$J$7,3,TRUE),IF(G140=2,VLOOKUP(J140,[1]坦克升星消耗!$H$8:$J$15,3,TRUE),IF(G140=3,VLOOKUP(J140,[1]坦克升星消耗!$H$24:$J$33,3,TRUE),0))),0)</f>
        <v>10</v>
      </c>
      <c r="N140">
        <f ca="1">IFERROR(IF(E140=1,VLOOKUP(K140,[1]坦克升星消耗!$C$2:$J$7,7,TRUE),IF(E140=2,VLOOKUP(K140,[1]坦克升星消耗!$C$8:$J$15,7,TRUE),IF(E140=3,VLOOKUP(K140,[1]坦克升星消耗!$C$24:$J$33,7,TRUE),0))),0)</f>
        <v>335850</v>
      </c>
      <c r="O140">
        <f ca="1">IFERROR(IF(F140=1,VLOOKUP(L140,[1]坦克升星消耗!$C$2:$J$7,7,TRUE),IF(F140=2,VLOOKUP(L140,[1]坦克升星消耗!$C$8:$J$15,7,TRUE),IF(F140=3,VLOOKUP(L140,[1]坦克升星消耗!$C$24:$J$33,7,TRUE),0))),0)</f>
        <v>335850</v>
      </c>
      <c r="P140">
        <f ca="1">IFERROR(IF(G140=1,VLOOKUP(M140,[1]坦克升星消耗!$C$2:$J$7,7,TRUE),IF(G140=2,VLOOKUP(M140,[1]坦克升星消耗!$C$8:$J$15,7,TRUE),IF(G140=3,VLOOKUP(M140,[1]坦克升星消耗!$C$24:$J$33,7,TRUE),0))),0)</f>
        <v>335850</v>
      </c>
      <c r="Q140">
        <f t="shared" ca="1" si="10"/>
        <v>1007550</v>
      </c>
      <c r="R140">
        <f ca="1">Q140/A140+AH140-军费投放计算!D140</f>
        <v>62394.561151079135</v>
      </c>
      <c r="S140">
        <f ca="1">ROUNDDOWN(MIN(T1部件投放计算!C140/3,18),0)</f>
        <v>18</v>
      </c>
      <c r="T140">
        <f t="shared" ca="1" si="11"/>
        <v>0</v>
      </c>
      <c r="U140">
        <f ca="1">MIN(ROUNDDOWN((T1部件投放计算!C140/3)/S140,0),3)</f>
        <v>3</v>
      </c>
      <c r="V140">
        <f ca="1">MIN(VLOOKUP((A140*通用估算系数!$B$17*3600)/S140,[1]坦克部件养成!$V$2:$Z$31,5,TRUE),15)</f>
        <v>15</v>
      </c>
      <c r="W140">
        <f ca="1">ROUNDDOWN(MIN(T2部件投放计算!C140/3,18),0)</f>
        <v>18</v>
      </c>
      <c r="X140">
        <f t="shared" ca="1" si="12"/>
        <v>0</v>
      </c>
      <c r="Y140">
        <f ca="1">MIN(ROUNDDOWN(IF(W140=0,0,((T2部件投放计算!C140+T1部件投放计算!C140/3)/2)/W140+1),0),4)</f>
        <v>4</v>
      </c>
      <c r="Z140">
        <f ca="1">MIN(IF(X140=0,0,VLOOKUP((A140*通用估算系数!$B$17*3600)/X140,[1]坦克部件养成!$V$2:$Z$31,5,TRUE)),20)</f>
        <v>0</v>
      </c>
      <c r="AA140">
        <f ca="1">ROUNDDOWN(MIN(T3部件投放计算!C140/3,18),0)</f>
        <v>18</v>
      </c>
      <c r="AB140">
        <f t="shared" ca="1" si="13"/>
        <v>18</v>
      </c>
      <c r="AC140">
        <f ca="1">MIN(ROUNDDOWN(IF(AA140=0,0,((T3部件投放计算!C140+T2部件投放计算!C140/3)/2)/AA140+2),0),5)</f>
        <v>5</v>
      </c>
      <c r="AD140">
        <f ca="1">MIN(IF(AA140=0,0,VLOOKUP((A140*通用估算系数!$B$17*3600)/AA140,[1]坦克部件养成!$V$2:$Z$31,5,TRUE)),30)</f>
        <v>30</v>
      </c>
      <c r="AE140">
        <f ca="1">VLOOKUP("1_"&amp;V140,[1]坦克部件养成!$I:$L,4,FALSE)*T140</f>
        <v>0</v>
      </c>
      <c r="AF140">
        <f ca="1">IFERROR(VLOOKUP("2_"&amp;Z140,[1]坦克部件养成!$I:$L,4,FALSE)*X140,0)</f>
        <v>0</v>
      </c>
      <c r="AG140">
        <f ca="1">IFERROR(VLOOKUP("3_"&amp;AD140,[1]坦克部件养成!$I:$L,4,FALSE)*AB140,0)</f>
        <v>8335620</v>
      </c>
      <c r="AH140">
        <f t="shared" ca="1" si="14"/>
        <v>59968</v>
      </c>
    </row>
    <row r="141" spans="1:34" x14ac:dyDescent="0.2">
      <c r="A141">
        <v>140</v>
      </c>
      <c r="B141">
        <f>IF(C141=-1,D141,VLOOKUP(C141,通用估算系数!$D:$E,2,FALSE))</f>
        <v>8</v>
      </c>
      <c r="C141">
        <f>IF(D141&gt;=10,MOD(A141,通用估算系数!$B$2),-1)</f>
        <v>0</v>
      </c>
      <c r="D141">
        <f>VLOOKUP(A141,[1]游戏时长规划!$H$17:$K$26,4,TRUE)</f>
        <v>10</v>
      </c>
      <c r="E141">
        <v>3</v>
      </c>
      <c r="F141">
        <v>3</v>
      </c>
      <c r="G141">
        <v>3</v>
      </c>
      <c r="H141">
        <f ca="1">INDIRECT("T"&amp;E141&amp;"碎片投放计算!C"&amp;ROW(E141))/VLOOKUP(E141,通用估算系数!$D$17:$E$20,2,FALSE)</f>
        <v>546.33224208976412</v>
      </c>
      <c r="I141">
        <f ca="1">INDIRECT("T"&amp;F141&amp;"碎片投放计算!C"&amp;ROW(F141))/VLOOKUP(F141,通用估算系数!$D$17:$E$20,2,FALSE)</f>
        <v>546.33224208976412</v>
      </c>
      <c r="J141">
        <f ca="1">INDIRECT("T"&amp;G141&amp;"碎片投放计算!C"&amp;ROW(G141))/VLOOKUP(G141,通用估算系数!$D$17:$E$20,2,FALSE)</f>
        <v>546.33224208976412</v>
      </c>
      <c r="K141">
        <f ca="1">IFERROR(IF(E141=1,VLOOKUP(H141,[1]坦克升星消耗!$H$2:$J$7,3,TRUE),IF(E141=2,VLOOKUP(H141,[1]坦克升星消耗!$H$8:$J$15,3,TRUE),IF(E141=3,VLOOKUP(H141,[1]坦克升星消耗!$H$24:$J$33,3,TRUE),0))),0)</f>
        <v>10</v>
      </c>
      <c r="L141">
        <f ca="1">IFERROR(IF(F141=1,VLOOKUP(I141,[1]坦克升星消耗!$H$2:$J$7,3,TRUE),IF(F141=2,VLOOKUP(I141,[1]坦克升星消耗!$H$8:$J$15,3,TRUE),IF(F141=3,VLOOKUP(I141,[1]坦克升星消耗!$H$24:$J$33,3,TRUE),0))),0)</f>
        <v>10</v>
      </c>
      <c r="M141">
        <f ca="1">IFERROR(IF(G141=1,VLOOKUP(J141,[1]坦克升星消耗!$H$2:$J$7,3,TRUE),IF(G141=2,VLOOKUP(J141,[1]坦克升星消耗!$H$8:$J$15,3,TRUE),IF(G141=3,VLOOKUP(J141,[1]坦克升星消耗!$H$24:$J$33,3,TRUE),0))),0)</f>
        <v>10</v>
      </c>
      <c r="N141">
        <f ca="1">IFERROR(IF(E141=1,VLOOKUP(K141,[1]坦克升星消耗!$C$2:$J$7,7,TRUE),IF(E141=2,VLOOKUP(K141,[1]坦克升星消耗!$C$8:$J$15,7,TRUE),IF(E141=3,VLOOKUP(K141,[1]坦克升星消耗!$C$24:$J$33,7,TRUE),0))),0)</f>
        <v>335850</v>
      </c>
      <c r="O141">
        <f ca="1">IFERROR(IF(F141=1,VLOOKUP(L141,[1]坦克升星消耗!$C$2:$J$7,7,TRUE),IF(F141=2,VLOOKUP(L141,[1]坦克升星消耗!$C$8:$J$15,7,TRUE),IF(F141=3,VLOOKUP(L141,[1]坦克升星消耗!$C$24:$J$33,7,TRUE),0))),0)</f>
        <v>335850</v>
      </c>
      <c r="P141">
        <f ca="1">IFERROR(IF(G141=1,VLOOKUP(M141,[1]坦克升星消耗!$C$2:$J$7,7,TRUE),IF(G141=2,VLOOKUP(M141,[1]坦克升星消耗!$C$8:$J$15,7,TRUE),IF(G141=3,VLOOKUP(M141,[1]坦克升星消耗!$C$24:$J$33,7,TRUE),0))),0)</f>
        <v>335850</v>
      </c>
      <c r="Q141">
        <f t="shared" ca="1" si="10"/>
        <v>1007550</v>
      </c>
      <c r="R141">
        <f ca="1">Q141/A141+AH141-军费投放计算!D141</f>
        <v>62445.78571428571</v>
      </c>
      <c r="S141">
        <f ca="1">ROUNDDOWN(MIN(T1部件投放计算!C141/3,18),0)</f>
        <v>18</v>
      </c>
      <c r="T141">
        <f t="shared" ca="1" si="11"/>
        <v>0</v>
      </c>
      <c r="U141">
        <f ca="1">MIN(ROUNDDOWN((T1部件投放计算!C141/3)/S141,0),3)</f>
        <v>3</v>
      </c>
      <c r="V141">
        <f ca="1">MIN(VLOOKUP((A141*通用估算系数!$B$17*3600)/S141,[1]坦克部件养成!$V$2:$Z$31,5,TRUE),15)</f>
        <v>15</v>
      </c>
      <c r="W141">
        <f ca="1">ROUNDDOWN(MIN(T2部件投放计算!C141/3,18),0)</f>
        <v>18</v>
      </c>
      <c r="X141">
        <f t="shared" ca="1" si="12"/>
        <v>0</v>
      </c>
      <c r="Y141">
        <f ca="1">MIN(ROUNDDOWN(IF(W141=0,0,((T2部件投放计算!C141+T1部件投放计算!C141/3)/2)/W141+1),0),4)</f>
        <v>4</v>
      </c>
      <c r="Z141">
        <f ca="1">MIN(IF(X141=0,0,VLOOKUP((A141*通用估算系数!$B$17*3600)/X141,[1]坦克部件养成!$V$2:$Z$31,5,TRUE)),20)</f>
        <v>0</v>
      </c>
      <c r="AA141">
        <f ca="1">ROUNDDOWN(MIN(T3部件投放计算!C141/3,18),0)</f>
        <v>18</v>
      </c>
      <c r="AB141">
        <f t="shared" ca="1" si="13"/>
        <v>18</v>
      </c>
      <c r="AC141">
        <f ca="1">MIN(ROUNDDOWN(IF(AA141=0,0,((T3部件投放计算!C141+T2部件投放计算!C141/3)/2)/AA141+2),0),5)</f>
        <v>5</v>
      </c>
      <c r="AD141">
        <f ca="1">MIN(IF(AA141=0,0,VLOOKUP((A141*通用估算系数!$B$17*3600)/AA141,[1]坦克部件养成!$V$2:$Z$31,5,TRUE)),30)</f>
        <v>30</v>
      </c>
      <c r="AE141">
        <f ca="1">VLOOKUP("1_"&amp;V141,[1]坦克部件养成!$I:$L,4,FALSE)*T141</f>
        <v>0</v>
      </c>
      <c r="AF141">
        <f ca="1">IFERROR(VLOOKUP("2_"&amp;Z141,[1]坦克部件养成!$I:$L,4,FALSE)*X141,0)</f>
        <v>0</v>
      </c>
      <c r="AG141">
        <f ca="1">IFERROR(VLOOKUP("3_"&amp;AD141,[1]坦克部件养成!$I:$L,4,FALSE)*AB141,0)</f>
        <v>8335620</v>
      </c>
      <c r="AH141">
        <f t="shared" ca="1" si="14"/>
        <v>59540</v>
      </c>
    </row>
    <row r="142" spans="1:34" x14ac:dyDescent="0.2">
      <c r="A142">
        <v>141</v>
      </c>
      <c r="B142">
        <f>IF(C142=-1,D142,VLOOKUP(C142,通用估算系数!$D:$E,2,FALSE))</f>
        <v>8</v>
      </c>
      <c r="C142">
        <f>IF(D142&gt;=10,MOD(A142,通用估算系数!$B$2),-1)</f>
        <v>1</v>
      </c>
      <c r="D142">
        <f>VLOOKUP(A142,[1]游戏时长规划!$H$17:$K$26,4,TRUE)</f>
        <v>10</v>
      </c>
      <c r="E142">
        <v>3</v>
      </c>
      <c r="F142">
        <v>3</v>
      </c>
      <c r="G142">
        <v>3</v>
      </c>
      <c r="H142">
        <f ca="1">INDIRECT("T"&amp;E142&amp;"碎片投放计算!C"&amp;ROW(E142))/VLOOKUP(E142,通用估算系数!$D$17:$E$20,2,FALSE)</f>
        <v>550.1491460513862</v>
      </c>
      <c r="I142">
        <f ca="1">INDIRECT("T"&amp;F142&amp;"碎片投放计算!C"&amp;ROW(F142))/VLOOKUP(F142,通用估算系数!$D$17:$E$20,2,FALSE)</f>
        <v>550.1491460513862</v>
      </c>
      <c r="J142">
        <f ca="1">INDIRECT("T"&amp;G142&amp;"碎片投放计算!C"&amp;ROW(G142))/VLOOKUP(G142,通用估算系数!$D$17:$E$20,2,FALSE)</f>
        <v>550.1491460513862</v>
      </c>
      <c r="K142">
        <f ca="1">IFERROR(IF(E142=1,VLOOKUP(H142,[1]坦克升星消耗!$H$2:$J$7,3,TRUE),IF(E142=2,VLOOKUP(H142,[1]坦克升星消耗!$H$8:$J$15,3,TRUE),IF(E142=3,VLOOKUP(H142,[1]坦克升星消耗!$H$24:$J$33,3,TRUE),0))),0)</f>
        <v>10</v>
      </c>
      <c r="L142">
        <f ca="1">IFERROR(IF(F142=1,VLOOKUP(I142,[1]坦克升星消耗!$H$2:$J$7,3,TRUE),IF(F142=2,VLOOKUP(I142,[1]坦克升星消耗!$H$8:$J$15,3,TRUE),IF(F142=3,VLOOKUP(I142,[1]坦克升星消耗!$H$24:$J$33,3,TRUE),0))),0)</f>
        <v>10</v>
      </c>
      <c r="M142">
        <f ca="1">IFERROR(IF(G142=1,VLOOKUP(J142,[1]坦克升星消耗!$H$2:$J$7,3,TRUE),IF(G142=2,VLOOKUP(J142,[1]坦克升星消耗!$H$8:$J$15,3,TRUE),IF(G142=3,VLOOKUP(J142,[1]坦克升星消耗!$H$24:$J$33,3,TRUE),0))),0)</f>
        <v>10</v>
      </c>
      <c r="N142">
        <f ca="1">IFERROR(IF(E142=1,VLOOKUP(K142,[1]坦克升星消耗!$C$2:$J$7,7,TRUE),IF(E142=2,VLOOKUP(K142,[1]坦克升星消耗!$C$8:$J$15,7,TRUE),IF(E142=3,VLOOKUP(K142,[1]坦克升星消耗!$C$24:$J$33,7,TRUE),0))),0)</f>
        <v>335850</v>
      </c>
      <c r="O142">
        <f ca="1">IFERROR(IF(F142=1,VLOOKUP(L142,[1]坦克升星消耗!$C$2:$J$7,7,TRUE),IF(F142=2,VLOOKUP(L142,[1]坦克升星消耗!$C$8:$J$15,7,TRUE),IF(F142=3,VLOOKUP(L142,[1]坦克升星消耗!$C$24:$J$33,7,TRUE),0))),0)</f>
        <v>335850</v>
      </c>
      <c r="P142">
        <f ca="1">IFERROR(IF(G142=1,VLOOKUP(M142,[1]坦克升星消耗!$C$2:$J$7,7,TRUE),IF(G142=2,VLOOKUP(M142,[1]坦克升星消耗!$C$8:$J$15,7,TRUE),IF(G142=3,VLOOKUP(M142,[1]坦克升星消耗!$C$24:$J$33,7,TRUE),0))),0)</f>
        <v>335850</v>
      </c>
      <c r="Q142">
        <f t="shared" ca="1" si="10"/>
        <v>1007550</v>
      </c>
      <c r="R142">
        <f ca="1">Q142/A142+AH142-军费投放计算!D142</f>
        <v>62027.744680851058</v>
      </c>
      <c r="S142">
        <f ca="1">ROUNDDOWN(MIN(T1部件投放计算!C142/3,18),0)</f>
        <v>18</v>
      </c>
      <c r="T142">
        <f t="shared" ca="1" si="11"/>
        <v>0</v>
      </c>
      <c r="U142">
        <f ca="1">MIN(ROUNDDOWN((T1部件投放计算!C142/3)/S142,0),3)</f>
        <v>3</v>
      </c>
      <c r="V142">
        <f ca="1">MIN(VLOOKUP((A142*通用估算系数!$B$17*3600)/S142,[1]坦克部件养成!$V$2:$Z$31,5,TRUE),15)</f>
        <v>15</v>
      </c>
      <c r="W142">
        <f ca="1">ROUNDDOWN(MIN(T2部件投放计算!C142/3,18),0)</f>
        <v>18</v>
      </c>
      <c r="X142">
        <f t="shared" ca="1" si="12"/>
        <v>0</v>
      </c>
      <c r="Y142">
        <f ca="1">MIN(ROUNDDOWN(IF(W142=0,0,((T2部件投放计算!C142+T1部件投放计算!C142/3)/2)/W142+1),0),4)</f>
        <v>4</v>
      </c>
      <c r="Z142">
        <f ca="1">MIN(IF(X142=0,0,VLOOKUP((A142*通用估算系数!$B$17*3600)/X142,[1]坦克部件养成!$V$2:$Z$31,5,TRUE)),20)</f>
        <v>0</v>
      </c>
      <c r="AA142">
        <f ca="1">ROUNDDOWN(MIN(T3部件投放计算!C142/3,18),0)</f>
        <v>18</v>
      </c>
      <c r="AB142">
        <f t="shared" ca="1" si="13"/>
        <v>18</v>
      </c>
      <c r="AC142">
        <f ca="1">MIN(ROUNDDOWN(IF(AA142=0,0,((T3部件投放计算!C142+T2部件投放计算!C142/3)/2)/AA142+2),0),5)</f>
        <v>5</v>
      </c>
      <c r="AD142">
        <f ca="1">MIN(IF(AA142=0,0,VLOOKUP((A142*通用估算系数!$B$17*3600)/AA142,[1]坦克部件养成!$V$2:$Z$31,5,TRUE)),30)</f>
        <v>30</v>
      </c>
      <c r="AE142">
        <f ca="1">VLOOKUP("1_"&amp;V142,[1]坦克部件养成!$I:$L,4,FALSE)*T142</f>
        <v>0</v>
      </c>
      <c r="AF142">
        <f ca="1">IFERROR(VLOOKUP("2_"&amp;Z142,[1]坦克部件养成!$I:$L,4,FALSE)*X142,0)</f>
        <v>0</v>
      </c>
      <c r="AG142">
        <f ca="1">IFERROR(VLOOKUP("3_"&amp;AD142,[1]坦克部件养成!$I:$L,4,FALSE)*AB142,0)</f>
        <v>8335620</v>
      </c>
      <c r="AH142">
        <f t="shared" ca="1" si="14"/>
        <v>59117</v>
      </c>
    </row>
    <row r="143" spans="1:34" x14ac:dyDescent="0.2">
      <c r="A143">
        <v>142</v>
      </c>
      <c r="B143">
        <f>IF(C143=-1,D143,VLOOKUP(C143,通用估算系数!$D:$E,2,FALSE))</f>
        <v>8</v>
      </c>
      <c r="C143">
        <f>IF(D143&gt;=10,MOD(A143,通用估算系数!$B$2),-1)</f>
        <v>2</v>
      </c>
      <c r="D143">
        <f>VLOOKUP(A143,[1]游戏时长规划!$H$17:$K$26,4,TRUE)</f>
        <v>10</v>
      </c>
      <c r="E143">
        <v>3</v>
      </c>
      <c r="F143">
        <v>3</v>
      </c>
      <c r="G143">
        <v>3</v>
      </c>
      <c r="H143">
        <f ca="1">INDIRECT("T"&amp;E143&amp;"碎片投放计算!C"&amp;ROW(E143))/VLOOKUP(E143,通用估算系数!$D$17:$E$20,2,FALSE)</f>
        <v>553.99414616685442</v>
      </c>
      <c r="I143">
        <f ca="1">INDIRECT("T"&amp;F143&amp;"碎片投放计算!C"&amp;ROW(F143))/VLOOKUP(F143,通用估算系数!$D$17:$E$20,2,FALSE)</f>
        <v>553.99414616685442</v>
      </c>
      <c r="J143">
        <f ca="1">INDIRECT("T"&amp;G143&amp;"碎片投放计算!C"&amp;ROW(G143))/VLOOKUP(G143,通用估算系数!$D$17:$E$20,2,FALSE)</f>
        <v>553.99414616685442</v>
      </c>
      <c r="K143">
        <f ca="1">IFERROR(IF(E143=1,VLOOKUP(H143,[1]坦克升星消耗!$H$2:$J$7,3,TRUE),IF(E143=2,VLOOKUP(H143,[1]坦克升星消耗!$H$8:$J$15,3,TRUE),IF(E143=3,VLOOKUP(H143,[1]坦克升星消耗!$H$24:$J$33,3,TRUE),0))),0)</f>
        <v>10</v>
      </c>
      <c r="L143">
        <f ca="1">IFERROR(IF(F143=1,VLOOKUP(I143,[1]坦克升星消耗!$H$2:$J$7,3,TRUE),IF(F143=2,VLOOKUP(I143,[1]坦克升星消耗!$H$8:$J$15,3,TRUE),IF(F143=3,VLOOKUP(I143,[1]坦克升星消耗!$H$24:$J$33,3,TRUE),0))),0)</f>
        <v>10</v>
      </c>
      <c r="M143">
        <f ca="1">IFERROR(IF(G143=1,VLOOKUP(J143,[1]坦克升星消耗!$H$2:$J$7,3,TRUE),IF(G143=2,VLOOKUP(J143,[1]坦克升星消耗!$H$8:$J$15,3,TRUE),IF(G143=3,VLOOKUP(J143,[1]坦克升星消耗!$H$24:$J$33,3,TRUE),0))),0)</f>
        <v>10</v>
      </c>
      <c r="N143">
        <f ca="1">IFERROR(IF(E143=1,VLOOKUP(K143,[1]坦克升星消耗!$C$2:$J$7,7,TRUE),IF(E143=2,VLOOKUP(K143,[1]坦克升星消耗!$C$8:$J$15,7,TRUE),IF(E143=3,VLOOKUP(K143,[1]坦克升星消耗!$C$24:$J$33,7,TRUE),0))),0)</f>
        <v>335850</v>
      </c>
      <c r="O143">
        <f ca="1">IFERROR(IF(F143=1,VLOOKUP(L143,[1]坦克升星消耗!$C$2:$J$7,7,TRUE),IF(F143=2,VLOOKUP(L143,[1]坦克升星消耗!$C$8:$J$15,7,TRUE),IF(F143=3,VLOOKUP(L143,[1]坦克升星消耗!$C$24:$J$33,7,TRUE),0))),0)</f>
        <v>335850</v>
      </c>
      <c r="P143">
        <f ca="1">IFERROR(IF(G143=1,VLOOKUP(M143,[1]坦克升星消耗!$C$2:$J$7,7,TRUE),IF(G143=2,VLOOKUP(M143,[1]坦克升星消耗!$C$8:$J$15,7,TRUE),IF(G143=3,VLOOKUP(M143,[1]坦克升星消耗!$C$24:$J$33,7,TRUE),0))),0)</f>
        <v>335850</v>
      </c>
      <c r="Q143">
        <f t="shared" ca="1" si="10"/>
        <v>1007550</v>
      </c>
      <c r="R143">
        <f ca="1">Q143/A143+AH143-军费投放计算!D143</f>
        <v>61549.42253521127</v>
      </c>
      <c r="S143">
        <f ca="1">ROUNDDOWN(MIN(T1部件投放计算!C143/3,18),0)</f>
        <v>18</v>
      </c>
      <c r="T143">
        <f t="shared" ca="1" si="11"/>
        <v>0</v>
      </c>
      <c r="U143">
        <f ca="1">MIN(ROUNDDOWN((T1部件投放计算!C143/3)/S143,0),3)</f>
        <v>3</v>
      </c>
      <c r="V143">
        <f ca="1">MIN(VLOOKUP((A143*通用估算系数!$B$17*3600)/S143,[1]坦克部件养成!$V$2:$Z$31,5,TRUE),15)</f>
        <v>15</v>
      </c>
      <c r="W143">
        <f ca="1">ROUNDDOWN(MIN(T2部件投放计算!C143/3,18),0)</f>
        <v>18</v>
      </c>
      <c r="X143">
        <f t="shared" ca="1" si="12"/>
        <v>0</v>
      </c>
      <c r="Y143">
        <f ca="1">MIN(ROUNDDOWN(IF(W143=0,0,((T2部件投放计算!C143+T1部件投放计算!C143/3)/2)/W143+1),0),4)</f>
        <v>4</v>
      </c>
      <c r="Z143">
        <f ca="1">MIN(IF(X143=0,0,VLOOKUP((A143*通用估算系数!$B$17*3600)/X143,[1]坦克部件养成!$V$2:$Z$31,5,TRUE)),20)</f>
        <v>0</v>
      </c>
      <c r="AA143">
        <f ca="1">ROUNDDOWN(MIN(T3部件投放计算!C143/3,18),0)</f>
        <v>18</v>
      </c>
      <c r="AB143">
        <f t="shared" ca="1" si="13"/>
        <v>18</v>
      </c>
      <c r="AC143">
        <f ca="1">MIN(ROUNDDOWN(IF(AA143=0,0,((T3部件投放计算!C143+T2部件投放计算!C143/3)/2)/AA143+2),0),5)</f>
        <v>5</v>
      </c>
      <c r="AD143">
        <f ca="1">MIN(IF(AA143=0,0,VLOOKUP((A143*通用估算系数!$B$17*3600)/AA143,[1]坦克部件养成!$V$2:$Z$31,5,TRUE)),30)</f>
        <v>30</v>
      </c>
      <c r="AE143">
        <f ca="1">VLOOKUP("1_"&amp;V143,[1]坦克部件养成!$I:$L,4,FALSE)*T143</f>
        <v>0</v>
      </c>
      <c r="AF143">
        <f ca="1">IFERROR(VLOOKUP("2_"&amp;Z143,[1]坦克部件养成!$I:$L,4,FALSE)*X143,0)</f>
        <v>0</v>
      </c>
      <c r="AG143">
        <f ca="1">IFERROR(VLOOKUP("3_"&amp;AD143,[1]坦克部件养成!$I:$L,4,FALSE)*AB143,0)</f>
        <v>8335620</v>
      </c>
      <c r="AH143">
        <f t="shared" ca="1" si="14"/>
        <v>58701</v>
      </c>
    </row>
    <row r="144" spans="1:34" x14ac:dyDescent="0.2">
      <c r="A144">
        <v>143</v>
      </c>
      <c r="B144">
        <f>IF(C144=-1,D144,VLOOKUP(C144,通用估算系数!$D:$E,2,FALSE))</f>
        <v>9</v>
      </c>
      <c r="C144">
        <f>IF(D144&gt;=10,MOD(A144,通用估算系数!$B$2),-1)</f>
        <v>3</v>
      </c>
      <c r="D144">
        <f>VLOOKUP(A144,[1]游戏时长规划!$H$17:$K$26,4,TRUE)</f>
        <v>10</v>
      </c>
      <c r="E144">
        <v>3</v>
      </c>
      <c r="F144">
        <v>3</v>
      </c>
      <c r="G144">
        <v>3</v>
      </c>
      <c r="H144">
        <f ca="1">INDIRECT("T"&amp;E144&amp;"碎片投放计算!C"&amp;ROW(E144))/VLOOKUP(E144,通用估算系数!$D$17:$E$20,2,FALSE)</f>
        <v>559.59746269214645</v>
      </c>
      <c r="I144">
        <f ca="1">INDIRECT("T"&amp;F144&amp;"碎片投放计算!C"&amp;ROW(F144))/VLOOKUP(F144,通用估算系数!$D$17:$E$20,2,FALSE)</f>
        <v>559.59746269214645</v>
      </c>
      <c r="J144">
        <f ca="1">INDIRECT("T"&amp;G144&amp;"碎片投放计算!C"&amp;ROW(G144))/VLOOKUP(G144,通用估算系数!$D$17:$E$20,2,FALSE)</f>
        <v>559.59746269214645</v>
      </c>
      <c r="K144">
        <f ca="1">IFERROR(IF(E144=1,VLOOKUP(H144,[1]坦克升星消耗!$H$2:$J$7,3,TRUE),IF(E144=2,VLOOKUP(H144,[1]坦克升星消耗!$H$8:$J$15,3,TRUE),IF(E144=3,VLOOKUP(H144,[1]坦克升星消耗!$H$24:$J$33,3,TRUE),0))),0)</f>
        <v>10</v>
      </c>
      <c r="L144">
        <f ca="1">IFERROR(IF(F144=1,VLOOKUP(I144,[1]坦克升星消耗!$H$2:$J$7,3,TRUE),IF(F144=2,VLOOKUP(I144,[1]坦克升星消耗!$H$8:$J$15,3,TRUE),IF(F144=3,VLOOKUP(I144,[1]坦克升星消耗!$H$24:$J$33,3,TRUE),0))),0)</f>
        <v>10</v>
      </c>
      <c r="M144">
        <f ca="1">IFERROR(IF(G144=1,VLOOKUP(J144,[1]坦克升星消耗!$H$2:$J$7,3,TRUE),IF(G144=2,VLOOKUP(J144,[1]坦克升星消耗!$H$8:$J$15,3,TRUE),IF(G144=3,VLOOKUP(J144,[1]坦克升星消耗!$H$24:$J$33,3,TRUE),0))),0)</f>
        <v>10</v>
      </c>
      <c r="N144">
        <f ca="1">IFERROR(IF(E144=1,VLOOKUP(K144,[1]坦克升星消耗!$C$2:$J$7,7,TRUE),IF(E144=2,VLOOKUP(K144,[1]坦克升星消耗!$C$8:$J$15,7,TRUE),IF(E144=3,VLOOKUP(K144,[1]坦克升星消耗!$C$24:$J$33,7,TRUE),0))),0)</f>
        <v>335850</v>
      </c>
      <c r="O144">
        <f ca="1">IFERROR(IF(F144=1,VLOOKUP(L144,[1]坦克升星消耗!$C$2:$J$7,7,TRUE),IF(F144=2,VLOOKUP(L144,[1]坦克升星消耗!$C$8:$J$15,7,TRUE),IF(F144=3,VLOOKUP(L144,[1]坦克升星消耗!$C$24:$J$33,7,TRUE),0))),0)</f>
        <v>335850</v>
      </c>
      <c r="P144">
        <f ca="1">IFERROR(IF(G144=1,VLOOKUP(M144,[1]坦克升星消耗!$C$2:$J$7,7,TRUE),IF(G144=2,VLOOKUP(M144,[1]坦克升星消耗!$C$8:$J$15,7,TRUE),IF(G144=3,VLOOKUP(M144,[1]坦克升星消耗!$C$24:$J$33,7,TRUE),0))),0)</f>
        <v>335850</v>
      </c>
      <c r="Q144">
        <f t="shared" ca="1" si="10"/>
        <v>1007550</v>
      </c>
      <c r="R144">
        <f ca="1">Q144/A144+AH144-军费投放计算!D144</f>
        <v>60808.804195804194</v>
      </c>
      <c r="S144">
        <f ca="1">ROUNDDOWN(MIN(T1部件投放计算!C144/3,18),0)</f>
        <v>18</v>
      </c>
      <c r="T144">
        <f t="shared" ca="1" si="11"/>
        <v>0</v>
      </c>
      <c r="U144">
        <f ca="1">MIN(ROUNDDOWN((T1部件投放计算!C144/3)/S144,0),3)</f>
        <v>3</v>
      </c>
      <c r="V144">
        <f ca="1">MIN(VLOOKUP((A144*通用估算系数!$B$17*3600)/S144,[1]坦克部件养成!$V$2:$Z$31,5,TRUE),15)</f>
        <v>15</v>
      </c>
      <c r="W144">
        <f ca="1">ROUNDDOWN(MIN(T2部件投放计算!C144/3,18),0)</f>
        <v>18</v>
      </c>
      <c r="X144">
        <f t="shared" ca="1" si="12"/>
        <v>0</v>
      </c>
      <c r="Y144">
        <f ca="1">MIN(ROUNDDOWN(IF(W144=0,0,((T2部件投放计算!C144+T1部件投放计算!C144/3)/2)/W144+1),0),4)</f>
        <v>4</v>
      </c>
      <c r="Z144">
        <f ca="1">MIN(IF(X144=0,0,VLOOKUP((A144*通用估算系数!$B$17*3600)/X144,[1]坦克部件养成!$V$2:$Z$31,5,TRUE)),20)</f>
        <v>0</v>
      </c>
      <c r="AA144">
        <f ca="1">ROUNDDOWN(MIN(T3部件投放计算!C144/3,18),0)</f>
        <v>18</v>
      </c>
      <c r="AB144">
        <f t="shared" ca="1" si="13"/>
        <v>18</v>
      </c>
      <c r="AC144">
        <f ca="1">MIN(ROUNDDOWN(IF(AA144=0,0,((T3部件投放计算!C144+T2部件投放计算!C144/3)/2)/AA144+2),0),5)</f>
        <v>5</v>
      </c>
      <c r="AD144">
        <f ca="1">MIN(IF(AA144=0,0,VLOOKUP((A144*通用估算系数!$B$17*3600)/AA144,[1]坦克部件养成!$V$2:$Z$31,5,TRUE)),30)</f>
        <v>30</v>
      </c>
      <c r="AE144">
        <f ca="1">VLOOKUP("1_"&amp;V144,[1]坦克部件养成!$I:$L,4,FALSE)*T144</f>
        <v>0</v>
      </c>
      <c r="AF144">
        <f ca="1">IFERROR(VLOOKUP("2_"&amp;Z144,[1]坦克部件养成!$I:$L,4,FALSE)*X144,0)</f>
        <v>0</v>
      </c>
      <c r="AG144">
        <f ca="1">IFERROR(VLOOKUP("3_"&amp;AD144,[1]坦克部件养成!$I:$L,4,FALSE)*AB144,0)</f>
        <v>8335620</v>
      </c>
      <c r="AH144">
        <f t="shared" ca="1" si="14"/>
        <v>58291</v>
      </c>
    </row>
    <row r="145" spans="1:34" x14ac:dyDescent="0.2">
      <c r="A145">
        <v>144</v>
      </c>
      <c r="B145">
        <f>IF(C145=-1,D145,VLOOKUP(C145,通用估算系数!$D:$E,2,FALSE))</f>
        <v>9</v>
      </c>
      <c r="C145">
        <f>IF(D145&gt;=10,MOD(A145,通用估算系数!$B$2),-1)</f>
        <v>4</v>
      </c>
      <c r="D145">
        <f>VLOOKUP(A145,[1]游戏时长规划!$H$17:$K$26,4,TRUE)</f>
        <v>10</v>
      </c>
      <c r="E145">
        <v>3</v>
      </c>
      <c r="F145">
        <v>3</v>
      </c>
      <c r="G145">
        <v>3</v>
      </c>
      <c r="H145">
        <f ca="1">INDIRECT("T"&amp;E145&amp;"碎片投放计算!C"&amp;ROW(E145))/VLOOKUP(E145,通用估算系数!$D$17:$E$20,2,FALSE)</f>
        <v>563.93143681271647</v>
      </c>
      <c r="I145">
        <f ca="1">INDIRECT("T"&amp;F145&amp;"碎片投放计算!C"&amp;ROW(F145))/VLOOKUP(F145,通用估算系数!$D$17:$E$20,2,FALSE)</f>
        <v>563.93143681271647</v>
      </c>
      <c r="J145">
        <f ca="1">INDIRECT("T"&amp;G145&amp;"碎片投放计算!C"&amp;ROW(G145))/VLOOKUP(G145,通用估算系数!$D$17:$E$20,2,FALSE)</f>
        <v>563.93143681271647</v>
      </c>
      <c r="K145">
        <f ca="1">IFERROR(IF(E145=1,VLOOKUP(H145,[1]坦克升星消耗!$H$2:$J$7,3,TRUE),IF(E145=2,VLOOKUP(H145,[1]坦克升星消耗!$H$8:$J$15,3,TRUE),IF(E145=3,VLOOKUP(H145,[1]坦克升星消耗!$H$24:$J$33,3,TRUE),0))),0)</f>
        <v>10</v>
      </c>
      <c r="L145">
        <f ca="1">IFERROR(IF(F145=1,VLOOKUP(I145,[1]坦克升星消耗!$H$2:$J$7,3,TRUE),IF(F145=2,VLOOKUP(I145,[1]坦克升星消耗!$H$8:$J$15,3,TRUE),IF(F145=3,VLOOKUP(I145,[1]坦克升星消耗!$H$24:$J$33,3,TRUE),0))),0)</f>
        <v>10</v>
      </c>
      <c r="M145">
        <f ca="1">IFERROR(IF(G145=1,VLOOKUP(J145,[1]坦克升星消耗!$H$2:$J$7,3,TRUE),IF(G145=2,VLOOKUP(J145,[1]坦克升星消耗!$H$8:$J$15,3,TRUE),IF(G145=3,VLOOKUP(J145,[1]坦克升星消耗!$H$24:$J$33,3,TRUE),0))),0)</f>
        <v>10</v>
      </c>
      <c r="N145">
        <f ca="1">IFERROR(IF(E145=1,VLOOKUP(K145,[1]坦克升星消耗!$C$2:$J$7,7,TRUE),IF(E145=2,VLOOKUP(K145,[1]坦克升星消耗!$C$8:$J$15,7,TRUE),IF(E145=3,VLOOKUP(K145,[1]坦克升星消耗!$C$24:$J$33,7,TRUE),0))),0)</f>
        <v>335850</v>
      </c>
      <c r="O145">
        <f ca="1">IFERROR(IF(F145=1,VLOOKUP(L145,[1]坦克升星消耗!$C$2:$J$7,7,TRUE),IF(F145=2,VLOOKUP(L145,[1]坦克升星消耗!$C$8:$J$15,7,TRUE),IF(F145=3,VLOOKUP(L145,[1]坦克升星消耗!$C$24:$J$33,7,TRUE),0))),0)</f>
        <v>335850</v>
      </c>
      <c r="P145">
        <f ca="1">IFERROR(IF(G145=1,VLOOKUP(M145,[1]坦克升星消耗!$C$2:$J$7,7,TRUE),IF(G145=2,VLOOKUP(M145,[1]坦克升星消耗!$C$8:$J$15,7,TRUE),IF(G145=3,VLOOKUP(M145,[1]坦克升星消耗!$C$24:$J$33,7,TRUE),0))),0)</f>
        <v>335850</v>
      </c>
      <c r="Q145">
        <f t="shared" ca="1" si="10"/>
        <v>1007550</v>
      </c>
      <c r="R145">
        <f ca="1">Q145/A145+AH145-军费投放计算!D145</f>
        <v>60352.875</v>
      </c>
      <c r="S145">
        <f ca="1">ROUNDDOWN(MIN(T1部件投放计算!C145/3,18),0)</f>
        <v>18</v>
      </c>
      <c r="T145">
        <f t="shared" ca="1" si="11"/>
        <v>0</v>
      </c>
      <c r="U145">
        <f ca="1">MIN(ROUNDDOWN((T1部件投放计算!C145/3)/S145,0),3)</f>
        <v>3</v>
      </c>
      <c r="V145">
        <f ca="1">MIN(VLOOKUP((A145*通用估算系数!$B$17*3600)/S145,[1]坦克部件养成!$V$2:$Z$31,5,TRUE),15)</f>
        <v>15</v>
      </c>
      <c r="W145">
        <f ca="1">ROUNDDOWN(MIN(T2部件投放计算!C145/3,18),0)</f>
        <v>18</v>
      </c>
      <c r="X145">
        <f t="shared" ca="1" si="12"/>
        <v>0</v>
      </c>
      <c r="Y145">
        <f ca="1">MIN(ROUNDDOWN(IF(W145=0,0,((T2部件投放计算!C145+T1部件投放计算!C145/3)/2)/W145+1),0),4)</f>
        <v>4</v>
      </c>
      <c r="Z145">
        <f ca="1">MIN(IF(X145=0,0,VLOOKUP((A145*通用估算系数!$B$17*3600)/X145,[1]坦克部件养成!$V$2:$Z$31,5,TRUE)),20)</f>
        <v>0</v>
      </c>
      <c r="AA145">
        <f ca="1">ROUNDDOWN(MIN(T3部件投放计算!C145/3,18),0)</f>
        <v>18</v>
      </c>
      <c r="AB145">
        <f t="shared" ca="1" si="13"/>
        <v>18</v>
      </c>
      <c r="AC145">
        <f ca="1">MIN(ROUNDDOWN(IF(AA145=0,0,((T3部件投放计算!C145+T2部件投放计算!C145/3)/2)/AA145+2),0),5)</f>
        <v>5</v>
      </c>
      <c r="AD145">
        <f ca="1">MIN(IF(AA145=0,0,VLOOKUP((A145*通用估算系数!$B$17*3600)/AA145,[1]坦克部件养成!$V$2:$Z$31,5,TRUE)),30)</f>
        <v>30</v>
      </c>
      <c r="AE145">
        <f ca="1">VLOOKUP("1_"&amp;V145,[1]坦克部件养成!$I:$L,4,FALSE)*T145</f>
        <v>0</v>
      </c>
      <c r="AF145">
        <f ca="1">IFERROR(VLOOKUP("2_"&amp;Z145,[1]坦克部件养成!$I:$L,4,FALSE)*X145,0)</f>
        <v>0</v>
      </c>
      <c r="AG145">
        <f ca="1">IFERROR(VLOOKUP("3_"&amp;AD145,[1]坦克部件养成!$I:$L,4,FALSE)*AB145,0)</f>
        <v>8335620</v>
      </c>
      <c r="AH145">
        <f t="shared" ca="1" si="14"/>
        <v>57886</v>
      </c>
    </row>
    <row r="146" spans="1:34" x14ac:dyDescent="0.2">
      <c r="A146">
        <v>145</v>
      </c>
      <c r="B146">
        <f>IF(C146=-1,D146,VLOOKUP(C146,通用估算系数!$D:$E,2,FALSE))</f>
        <v>9</v>
      </c>
      <c r="C146">
        <f>IF(D146&gt;=10,MOD(A146,通用估算系数!$B$2),-1)</f>
        <v>5</v>
      </c>
      <c r="D146">
        <f>VLOOKUP(A146,[1]游戏时长规划!$H$17:$K$26,4,TRUE)</f>
        <v>10</v>
      </c>
      <c r="E146">
        <v>3</v>
      </c>
      <c r="F146">
        <v>3</v>
      </c>
      <c r="G146">
        <v>3</v>
      </c>
      <c r="H146">
        <f ca="1">INDIRECT("T"&amp;E146&amp;"碎片投放计算!C"&amp;ROW(E146))/VLOOKUP(E146,通用估算系数!$D$17:$E$20,2,FALSE)</f>
        <v>568.32382969010234</v>
      </c>
      <c r="I146">
        <f ca="1">INDIRECT("T"&amp;F146&amp;"碎片投放计算!C"&amp;ROW(F146))/VLOOKUP(F146,通用估算系数!$D$17:$E$20,2,FALSE)</f>
        <v>568.32382969010234</v>
      </c>
      <c r="J146">
        <f ca="1">INDIRECT("T"&amp;G146&amp;"碎片投放计算!C"&amp;ROW(G146))/VLOOKUP(G146,通用估算系数!$D$17:$E$20,2,FALSE)</f>
        <v>568.32382969010234</v>
      </c>
      <c r="K146">
        <f ca="1">IFERROR(IF(E146=1,VLOOKUP(H146,[1]坦克升星消耗!$H$2:$J$7,3,TRUE),IF(E146=2,VLOOKUP(H146,[1]坦克升星消耗!$H$8:$J$15,3,TRUE),IF(E146=3,VLOOKUP(H146,[1]坦克升星消耗!$H$24:$J$33,3,TRUE),0))),0)</f>
        <v>10</v>
      </c>
      <c r="L146">
        <f ca="1">IFERROR(IF(F146=1,VLOOKUP(I146,[1]坦克升星消耗!$H$2:$J$7,3,TRUE),IF(F146=2,VLOOKUP(I146,[1]坦克升星消耗!$H$8:$J$15,3,TRUE),IF(F146=3,VLOOKUP(I146,[1]坦克升星消耗!$H$24:$J$33,3,TRUE),0))),0)</f>
        <v>10</v>
      </c>
      <c r="M146">
        <f ca="1">IFERROR(IF(G146=1,VLOOKUP(J146,[1]坦克升星消耗!$H$2:$J$7,3,TRUE),IF(G146=2,VLOOKUP(J146,[1]坦克升星消耗!$H$8:$J$15,3,TRUE),IF(G146=3,VLOOKUP(J146,[1]坦克升星消耗!$H$24:$J$33,3,TRUE),0))),0)</f>
        <v>10</v>
      </c>
      <c r="N146">
        <f ca="1">IFERROR(IF(E146=1,VLOOKUP(K146,[1]坦克升星消耗!$C$2:$J$7,7,TRUE),IF(E146=2,VLOOKUP(K146,[1]坦克升星消耗!$C$8:$J$15,7,TRUE),IF(E146=3,VLOOKUP(K146,[1]坦克升星消耗!$C$24:$J$33,7,TRUE),0))),0)</f>
        <v>335850</v>
      </c>
      <c r="O146">
        <f ca="1">IFERROR(IF(F146=1,VLOOKUP(L146,[1]坦克升星消耗!$C$2:$J$7,7,TRUE),IF(F146=2,VLOOKUP(L146,[1]坦克升星消耗!$C$8:$J$15,7,TRUE),IF(F146=3,VLOOKUP(L146,[1]坦克升星消耗!$C$24:$J$33,7,TRUE),0))),0)</f>
        <v>335850</v>
      </c>
      <c r="P146">
        <f ca="1">IFERROR(IF(G146=1,VLOOKUP(M146,[1]坦克升星消耗!$C$2:$J$7,7,TRUE),IF(G146=2,VLOOKUP(M146,[1]坦克升星消耗!$C$8:$J$15,7,TRUE),IF(G146=3,VLOOKUP(M146,[1]坦克升星消耗!$C$24:$J$33,7,TRUE),0))),0)</f>
        <v>335850</v>
      </c>
      <c r="Q146">
        <f t="shared" ca="1" si="10"/>
        <v>1007550</v>
      </c>
      <c r="R146">
        <f ca="1">Q146/A146+AH146-军费投放计算!D146</f>
        <v>59882.620689655174</v>
      </c>
      <c r="S146">
        <f ca="1">ROUNDDOWN(MIN(T1部件投放计算!C146/3,18),0)</f>
        <v>18</v>
      </c>
      <c r="T146">
        <f t="shared" ca="1" si="11"/>
        <v>0</v>
      </c>
      <c r="U146">
        <f ca="1">MIN(ROUNDDOWN((T1部件投放计算!C146/3)/S146,0),3)</f>
        <v>3</v>
      </c>
      <c r="V146">
        <f ca="1">MIN(VLOOKUP((A146*通用估算系数!$B$17*3600)/S146,[1]坦克部件养成!$V$2:$Z$31,5,TRUE),15)</f>
        <v>15</v>
      </c>
      <c r="W146">
        <f ca="1">ROUNDDOWN(MIN(T2部件投放计算!C146/3,18),0)</f>
        <v>18</v>
      </c>
      <c r="X146">
        <f t="shared" ca="1" si="12"/>
        <v>0</v>
      </c>
      <c r="Y146">
        <f ca="1">MIN(ROUNDDOWN(IF(W146=0,0,((T2部件投放计算!C146+T1部件投放计算!C146/3)/2)/W146+1),0),4)</f>
        <v>4</v>
      </c>
      <c r="Z146">
        <f ca="1">MIN(IF(X146=0,0,VLOOKUP((A146*通用估算系数!$B$17*3600)/X146,[1]坦克部件养成!$V$2:$Z$31,5,TRUE)),20)</f>
        <v>0</v>
      </c>
      <c r="AA146">
        <f ca="1">ROUNDDOWN(MIN(T3部件投放计算!C146/3,18),0)</f>
        <v>18</v>
      </c>
      <c r="AB146">
        <f t="shared" ca="1" si="13"/>
        <v>18</v>
      </c>
      <c r="AC146">
        <f ca="1">MIN(ROUNDDOWN(IF(AA146=0,0,((T3部件投放计算!C146+T2部件投放计算!C146/3)/2)/AA146+2),0),5)</f>
        <v>5</v>
      </c>
      <c r="AD146">
        <f ca="1">MIN(IF(AA146=0,0,VLOOKUP((A146*通用估算系数!$B$17*3600)/AA146,[1]坦克部件养成!$V$2:$Z$31,5,TRUE)),30)</f>
        <v>30</v>
      </c>
      <c r="AE146">
        <f ca="1">VLOOKUP("1_"&amp;V146,[1]坦克部件养成!$I:$L,4,FALSE)*T146</f>
        <v>0</v>
      </c>
      <c r="AF146">
        <f ca="1">IFERROR(VLOOKUP("2_"&amp;Z146,[1]坦克部件养成!$I:$L,4,FALSE)*X146,0)</f>
        <v>0</v>
      </c>
      <c r="AG146">
        <f ca="1">IFERROR(VLOOKUP("3_"&amp;AD146,[1]坦克部件养成!$I:$L,4,FALSE)*AB146,0)</f>
        <v>8335620</v>
      </c>
      <c r="AH146">
        <f t="shared" ca="1" si="14"/>
        <v>57487</v>
      </c>
    </row>
    <row r="147" spans="1:34" x14ac:dyDescent="0.2">
      <c r="A147">
        <v>146</v>
      </c>
      <c r="B147">
        <f>IF(C147=-1,D147,VLOOKUP(C147,通用估算系数!$D:$E,2,FALSE))</f>
        <v>10</v>
      </c>
      <c r="C147">
        <f>IF(D147&gt;=10,MOD(A147,通用估算系数!$B$2),-1)</f>
        <v>6</v>
      </c>
      <c r="D147">
        <f>VLOOKUP(A147,[1]游戏时长规划!$H$17:$K$26,4,TRUE)</f>
        <v>10</v>
      </c>
      <c r="E147">
        <v>3</v>
      </c>
      <c r="F147">
        <v>3</v>
      </c>
      <c r="G147">
        <v>3</v>
      </c>
      <c r="H147">
        <f ca="1">INDIRECT("T"&amp;E147&amp;"碎片投放计算!C"&amp;ROW(E147))/VLOOKUP(E147,通用估算系数!$D$17:$E$20,2,FALSE)</f>
        <v>573.7679646528926</v>
      </c>
      <c r="I147">
        <f ca="1">INDIRECT("T"&amp;F147&amp;"碎片投放计算!C"&amp;ROW(F147))/VLOOKUP(F147,通用估算系数!$D$17:$E$20,2,FALSE)</f>
        <v>573.7679646528926</v>
      </c>
      <c r="J147">
        <f ca="1">INDIRECT("T"&amp;G147&amp;"碎片投放计算!C"&amp;ROW(G147))/VLOOKUP(G147,通用估算系数!$D$17:$E$20,2,FALSE)</f>
        <v>573.7679646528926</v>
      </c>
      <c r="K147">
        <f ca="1">IFERROR(IF(E147=1,VLOOKUP(H147,[1]坦克升星消耗!$H$2:$J$7,3,TRUE),IF(E147=2,VLOOKUP(H147,[1]坦克升星消耗!$H$8:$J$15,3,TRUE),IF(E147=3,VLOOKUP(H147,[1]坦克升星消耗!$H$24:$J$33,3,TRUE),0))),0)</f>
        <v>10</v>
      </c>
      <c r="L147">
        <f ca="1">IFERROR(IF(F147=1,VLOOKUP(I147,[1]坦克升星消耗!$H$2:$J$7,3,TRUE),IF(F147=2,VLOOKUP(I147,[1]坦克升星消耗!$H$8:$J$15,3,TRUE),IF(F147=3,VLOOKUP(I147,[1]坦克升星消耗!$H$24:$J$33,3,TRUE),0))),0)</f>
        <v>10</v>
      </c>
      <c r="M147">
        <f ca="1">IFERROR(IF(G147=1,VLOOKUP(J147,[1]坦克升星消耗!$H$2:$J$7,3,TRUE),IF(G147=2,VLOOKUP(J147,[1]坦克升星消耗!$H$8:$J$15,3,TRUE),IF(G147=3,VLOOKUP(J147,[1]坦克升星消耗!$H$24:$J$33,3,TRUE),0))),0)</f>
        <v>10</v>
      </c>
      <c r="N147">
        <f ca="1">IFERROR(IF(E147=1,VLOOKUP(K147,[1]坦克升星消耗!$C$2:$J$7,7,TRUE),IF(E147=2,VLOOKUP(K147,[1]坦克升星消耗!$C$8:$J$15,7,TRUE),IF(E147=3,VLOOKUP(K147,[1]坦克升星消耗!$C$24:$J$33,7,TRUE),0))),0)</f>
        <v>335850</v>
      </c>
      <c r="O147">
        <f ca="1">IFERROR(IF(F147=1,VLOOKUP(L147,[1]坦克升星消耗!$C$2:$J$7,7,TRUE),IF(F147=2,VLOOKUP(L147,[1]坦克升星消耗!$C$8:$J$15,7,TRUE),IF(F147=3,VLOOKUP(L147,[1]坦克升星消耗!$C$24:$J$33,7,TRUE),0))),0)</f>
        <v>335850</v>
      </c>
      <c r="P147">
        <f ca="1">IFERROR(IF(G147=1,VLOOKUP(M147,[1]坦克升星消耗!$C$2:$J$7,7,TRUE),IF(G147=2,VLOOKUP(M147,[1]坦克升星消耗!$C$8:$J$15,7,TRUE),IF(G147=3,VLOOKUP(M147,[1]坦克升星消耗!$C$24:$J$33,7,TRUE),0))),0)</f>
        <v>335850</v>
      </c>
      <c r="Q147">
        <f t="shared" ca="1" si="10"/>
        <v>1007550</v>
      </c>
      <c r="R147">
        <f ca="1">Q147/A147+AH147-军费投放计算!D147</f>
        <v>59216.027397260274</v>
      </c>
      <c r="S147">
        <f ca="1">ROUNDDOWN(MIN(T1部件投放计算!C147/3,18),0)</f>
        <v>18</v>
      </c>
      <c r="T147">
        <f t="shared" ca="1" si="11"/>
        <v>0</v>
      </c>
      <c r="U147">
        <f ca="1">MIN(ROUNDDOWN((T1部件投放计算!C147/3)/S147,0),3)</f>
        <v>3</v>
      </c>
      <c r="V147">
        <f ca="1">MIN(VLOOKUP((A147*通用估算系数!$B$17*3600)/S147,[1]坦克部件养成!$V$2:$Z$31,5,TRUE),15)</f>
        <v>15</v>
      </c>
      <c r="W147">
        <f ca="1">ROUNDDOWN(MIN(T2部件投放计算!C147/3,18),0)</f>
        <v>18</v>
      </c>
      <c r="X147">
        <f t="shared" ca="1" si="12"/>
        <v>0</v>
      </c>
      <c r="Y147">
        <f ca="1">MIN(ROUNDDOWN(IF(W147=0,0,((T2部件投放计算!C147+T1部件投放计算!C147/3)/2)/W147+1),0),4)</f>
        <v>4</v>
      </c>
      <c r="Z147">
        <f ca="1">MIN(IF(X147=0,0,VLOOKUP((A147*通用估算系数!$B$17*3600)/X147,[1]坦克部件养成!$V$2:$Z$31,5,TRUE)),20)</f>
        <v>0</v>
      </c>
      <c r="AA147">
        <f ca="1">ROUNDDOWN(MIN(T3部件投放计算!C147/3,18),0)</f>
        <v>18</v>
      </c>
      <c r="AB147">
        <f t="shared" ca="1" si="13"/>
        <v>18</v>
      </c>
      <c r="AC147">
        <f ca="1">MIN(ROUNDDOWN(IF(AA147=0,0,((T3部件投放计算!C147+T2部件投放计算!C147/3)/2)/AA147+2),0),5)</f>
        <v>5</v>
      </c>
      <c r="AD147">
        <f ca="1">MIN(IF(AA147=0,0,VLOOKUP((A147*通用估算系数!$B$17*3600)/AA147,[1]坦克部件养成!$V$2:$Z$31,5,TRUE)),30)</f>
        <v>30</v>
      </c>
      <c r="AE147">
        <f ca="1">VLOOKUP("1_"&amp;V147,[1]坦克部件养成!$I:$L,4,FALSE)*T147</f>
        <v>0</v>
      </c>
      <c r="AF147">
        <f ca="1">IFERROR(VLOOKUP("2_"&amp;Z147,[1]坦克部件养成!$I:$L,4,FALSE)*X147,0)</f>
        <v>0</v>
      </c>
      <c r="AG147">
        <f ca="1">IFERROR(VLOOKUP("3_"&amp;AD147,[1]坦克部件养成!$I:$L,4,FALSE)*AB147,0)</f>
        <v>8335620</v>
      </c>
      <c r="AH147">
        <f t="shared" ca="1" si="14"/>
        <v>57093</v>
      </c>
    </row>
    <row r="148" spans="1:34" x14ac:dyDescent="0.2">
      <c r="A148">
        <v>147</v>
      </c>
      <c r="B148">
        <f>IF(C148=-1,D148,VLOOKUP(C148,通用估算系数!$D:$E,2,FALSE))</f>
        <v>10</v>
      </c>
      <c r="C148">
        <f>IF(D148&gt;=10,MOD(A148,通用估算系数!$B$2),-1)</f>
        <v>7</v>
      </c>
      <c r="D148">
        <f>VLOOKUP(A148,[1]游戏时长规划!$H$17:$K$26,4,TRUE)</f>
        <v>10</v>
      </c>
      <c r="E148">
        <v>3</v>
      </c>
      <c r="F148">
        <v>3</v>
      </c>
      <c r="G148">
        <v>3</v>
      </c>
      <c r="H148">
        <f ca="1">INDIRECT("T"&amp;E148&amp;"碎片投放计算!C"&amp;ROW(E148))/VLOOKUP(E148,通用估算系数!$D$17:$E$20,2,FALSE)</f>
        <v>578.18732126441671</v>
      </c>
      <c r="I148">
        <f ca="1">INDIRECT("T"&amp;F148&amp;"碎片投放计算!C"&amp;ROW(F148))/VLOOKUP(F148,通用估算系数!$D$17:$E$20,2,FALSE)</f>
        <v>578.18732126441671</v>
      </c>
      <c r="J148">
        <f ca="1">INDIRECT("T"&amp;G148&amp;"碎片投放计算!C"&amp;ROW(G148))/VLOOKUP(G148,通用估算系数!$D$17:$E$20,2,FALSE)</f>
        <v>578.18732126441671</v>
      </c>
      <c r="K148">
        <f ca="1">IFERROR(IF(E148=1,VLOOKUP(H148,[1]坦克升星消耗!$H$2:$J$7,3,TRUE),IF(E148=2,VLOOKUP(H148,[1]坦克升星消耗!$H$8:$J$15,3,TRUE),IF(E148=3,VLOOKUP(H148,[1]坦克升星消耗!$H$24:$J$33,3,TRUE),0))),0)</f>
        <v>10</v>
      </c>
      <c r="L148">
        <f ca="1">IFERROR(IF(F148=1,VLOOKUP(I148,[1]坦克升星消耗!$H$2:$J$7,3,TRUE),IF(F148=2,VLOOKUP(I148,[1]坦克升星消耗!$H$8:$J$15,3,TRUE),IF(F148=3,VLOOKUP(I148,[1]坦克升星消耗!$H$24:$J$33,3,TRUE),0))),0)</f>
        <v>10</v>
      </c>
      <c r="M148">
        <f ca="1">IFERROR(IF(G148=1,VLOOKUP(J148,[1]坦克升星消耗!$H$2:$J$7,3,TRUE),IF(G148=2,VLOOKUP(J148,[1]坦克升星消耗!$H$8:$J$15,3,TRUE),IF(G148=3,VLOOKUP(J148,[1]坦克升星消耗!$H$24:$J$33,3,TRUE),0))),0)</f>
        <v>10</v>
      </c>
      <c r="N148">
        <f ca="1">IFERROR(IF(E148=1,VLOOKUP(K148,[1]坦克升星消耗!$C$2:$J$7,7,TRUE),IF(E148=2,VLOOKUP(K148,[1]坦克升星消耗!$C$8:$J$15,7,TRUE),IF(E148=3,VLOOKUP(K148,[1]坦克升星消耗!$C$24:$J$33,7,TRUE),0))),0)</f>
        <v>335850</v>
      </c>
      <c r="O148">
        <f ca="1">IFERROR(IF(F148=1,VLOOKUP(L148,[1]坦克升星消耗!$C$2:$J$7,7,TRUE),IF(F148=2,VLOOKUP(L148,[1]坦克升星消耗!$C$8:$J$15,7,TRUE),IF(F148=3,VLOOKUP(L148,[1]坦克升星消耗!$C$24:$J$33,7,TRUE),0))),0)</f>
        <v>335850</v>
      </c>
      <c r="P148">
        <f ca="1">IFERROR(IF(G148=1,VLOOKUP(M148,[1]坦克升星消耗!$C$2:$J$7,7,TRUE),IF(G148=2,VLOOKUP(M148,[1]坦克升星消耗!$C$8:$J$15,7,TRUE),IF(G148=3,VLOOKUP(M148,[1]坦克升星消耗!$C$24:$J$33,7,TRUE),0))),0)</f>
        <v>335850</v>
      </c>
      <c r="Q148">
        <f t="shared" ca="1" si="10"/>
        <v>1007550</v>
      </c>
      <c r="R148">
        <f ca="1">Q148/A148+AH148-军费投放计算!D148</f>
        <v>58778.081632653062</v>
      </c>
      <c r="S148">
        <f ca="1">ROUNDDOWN(MIN(T1部件投放计算!C148/3,18),0)</f>
        <v>18</v>
      </c>
      <c r="T148">
        <f t="shared" ca="1" si="11"/>
        <v>0</v>
      </c>
      <c r="U148">
        <f ca="1">MIN(ROUNDDOWN((T1部件投放计算!C148/3)/S148,0),3)</f>
        <v>3</v>
      </c>
      <c r="V148">
        <f ca="1">MIN(VLOOKUP((A148*通用估算系数!$B$17*3600)/S148,[1]坦克部件养成!$V$2:$Z$31,5,TRUE),15)</f>
        <v>15</v>
      </c>
      <c r="W148">
        <f ca="1">ROUNDDOWN(MIN(T2部件投放计算!C148/3,18),0)</f>
        <v>18</v>
      </c>
      <c r="X148">
        <f t="shared" ca="1" si="12"/>
        <v>0</v>
      </c>
      <c r="Y148">
        <f ca="1">MIN(ROUNDDOWN(IF(W148=0,0,((T2部件投放计算!C148+T1部件投放计算!C148/3)/2)/W148+1),0),4)</f>
        <v>4</v>
      </c>
      <c r="Z148">
        <f ca="1">MIN(IF(X148=0,0,VLOOKUP((A148*通用估算系数!$B$17*3600)/X148,[1]坦克部件养成!$V$2:$Z$31,5,TRUE)),20)</f>
        <v>0</v>
      </c>
      <c r="AA148">
        <f ca="1">ROUNDDOWN(MIN(T3部件投放计算!C148/3,18),0)</f>
        <v>18</v>
      </c>
      <c r="AB148">
        <f t="shared" ca="1" si="13"/>
        <v>18</v>
      </c>
      <c r="AC148">
        <f ca="1">MIN(ROUNDDOWN(IF(AA148=0,0,((T3部件投放计算!C148+T2部件投放计算!C148/3)/2)/AA148+2),0),5)</f>
        <v>5</v>
      </c>
      <c r="AD148">
        <f ca="1">MIN(IF(AA148=0,0,VLOOKUP((A148*通用估算系数!$B$17*3600)/AA148,[1]坦克部件养成!$V$2:$Z$31,5,TRUE)),30)</f>
        <v>30</v>
      </c>
      <c r="AE148">
        <f ca="1">VLOOKUP("1_"&amp;V148,[1]坦克部件养成!$I:$L,4,FALSE)*T148</f>
        <v>0</v>
      </c>
      <c r="AF148">
        <f ca="1">IFERROR(VLOOKUP("2_"&amp;Z148,[1]坦克部件养成!$I:$L,4,FALSE)*X148,0)</f>
        <v>0</v>
      </c>
      <c r="AG148">
        <f ca="1">IFERROR(VLOOKUP("3_"&amp;AD148,[1]坦克部件养成!$I:$L,4,FALSE)*AB148,0)</f>
        <v>8335620</v>
      </c>
      <c r="AH148">
        <f t="shared" ca="1" si="14"/>
        <v>56704</v>
      </c>
    </row>
    <row r="149" spans="1:34" x14ac:dyDescent="0.2">
      <c r="A149">
        <v>148</v>
      </c>
      <c r="B149">
        <f>IF(C149=-1,D149,VLOOKUP(C149,通用估算系数!$D:$E,2,FALSE))</f>
        <v>10</v>
      </c>
      <c r="C149">
        <f>IF(D149&gt;=10,MOD(A149,通用估算系数!$B$2),-1)</f>
        <v>8</v>
      </c>
      <c r="D149">
        <f>VLOOKUP(A149,[1]游戏时长规划!$H$17:$K$26,4,TRUE)</f>
        <v>10</v>
      </c>
      <c r="E149">
        <v>3</v>
      </c>
      <c r="F149">
        <v>3</v>
      </c>
      <c r="G149">
        <v>3</v>
      </c>
      <c r="H149">
        <f ca="1">INDIRECT("T"&amp;E149&amp;"碎片投放计算!C"&amp;ROW(E149))/VLOOKUP(E149,通用估算系数!$D$17:$E$20,2,FALSE)</f>
        <v>582.61228895782756</v>
      </c>
      <c r="I149">
        <f ca="1">INDIRECT("T"&amp;F149&amp;"碎片投放计算!C"&amp;ROW(F149))/VLOOKUP(F149,通用估算系数!$D$17:$E$20,2,FALSE)</f>
        <v>582.61228895782756</v>
      </c>
      <c r="J149">
        <f ca="1">INDIRECT("T"&amp;G149&amp;"碎片投放计算!C"&amp;ROW(G149))/VLOOKUP(G149,通用估算系数!$D$17:$E$20,2,FALSE)</f>
        <v>582.61228895782756</v>
      </c>
      <c r="K149">
        <f ca="1">IFERROR(IF(E149=1,VLOOKUP(H149,[1]坦克升星消耗!$H$2:$J$7,3,TRUE),IF(E149=2,VLOOKUP(H149,[1]坦克升星消耗!$H$8:$J$15,3,TRUE),IF(E149=3,VLOOKUP(H149,[1]坦克升星消耗!$H$24:$J$33,3,TRUE),0))),0)</f>
        <v>10</v>
      </c>
      <c r="L149">
        <f ca="1">IFERROR(IF(F149=1,VLOOKUP(I149,[1]坦克升星消耗!$H$2:$J$7,3,TRUE),IF(F149=2,VLOOKUP(I149,[1]坦克升星消耗!$H$8:$J$15,3,TRUE),IF(F149=3,VLOOKUP(I149,[1]坦克升星消耗!$H$24:$J$33,3,TRUE),0))),0)</f>
        <v>10</v>
      </c>
      <c r="M149">
        <f ca="1">IFERROR(IF(G149=1,VLOOKUP(J149,[1]坦克升星消耗!$H$2:$J$7,3,TRUE),IF(G149=2,VLOOKUP(J149,[1]坦克升星消耗!$H$8:$J$15,3,TRUE),IF(G149=3,VLOOKUP(J149,[1]坦克升星消耗!$H$24:$J$33,3,TRUE),0))),0)</f>
        <v>10</v>
      </c>
      <c r="N149">
        <f ca="1">IFERROR(IF(E149=1,VLOOKUP(K149,[1]坦克升星消耗!$C$2:$J$7,7,TRUE),IF(E149=2,VLOOKUP(K149,[1]坦克升星消耗!$C$8:$J$15,7,TRUE),IF(E149=3,VLOOKUP(K149,[1]坦克升星消耗!$C$24:$J$33,7,TRUE),0))),0)</f>
        <v>335850</v>
      </c>
      <c r="O149">
        <f ca="1">IFERROR(IF(F149=1,VLOOKUP(L149,[1]坦克升星消耗!$C$2:$J$7,7,TRUE),IF(F149=2,VLOOKUP(L149,[1]坦克升星消耗!$C$8:$J$15,7,TRUE),IF(F149=3,VLOOKUP(L149,[1]坦克升星消耗!$C$24:$J$33,7,TRUE),0))),0)</f>
        <v>335850</v>
      </c>
      <c r="P149">
        <f ca="1">IFERROR(IF(G149=1,VLOOKUP(M149,[1]坦克升星消耗!$C$2:$J$7,7,TRUE),IF(G149=2,VLOOKUP(M149,[1]坦克升星消耗!$C$8:$J$15,7,TRUE),IF(G149=3,VLOOKUP(M149,[1]坦克升星消耗!$C$24:$J$33,7,TRUE),0))),0)</f>
        <v>335850</v>
      </c>
      <c r="Q149">
        <f t="shared" ca="1" si="10"/>
        <v>1007550</v>
      </c>
      <c r="R149">
        <f ca="1">Q149/A149+AH149-军费投放计算!D149</f>
        <v>58346.770270270266</v>
      </c>
      <c r="S149">
        <f ca="1">ROUNDDOWN(MIN(T1部件投放计算!C149/3,18),0)</f>
        <v>18</v>
      </c>
      <c r="T149">
        <f t="shared" ca="1" si="11"/>
        <v>0</v>
      </c>
      <c r="U149">
        <f ca="1">MIN(ROUNDDOWN((T1部件投放计算!C149/3)/S149,0),3)</f>
        <v>3</v>
      </c>
      <c r="V149">
        <f ca="1">MIN(VLOOKUP((A149*通用估算系数!$B$17*3600)/S149,[1]坦克部件养成!$V$2:$Z$31,5,TRUE),15)</f>
        <v>15</v>
      </c>
      <c r="W149">
        <f ca="1">ROUNDDOWN(MIN(T2部件投放计算!C149/3,18),0)</f>
        <v>18</v>
      </c>
      <c r="X149">
        <f t="shared" ca="1" si="12"/>
        <v>0</v>
      </c>
      <c r="Y149">
        <f ca="1">MIN(ROUNDDOWN(IF(W149=0,0,((T2部件投放计算!C149+T1部件投放计算!C149/3)/2)/W149+1),0),4)</f>
        <v>4</v>
      </c>
      <c r="Z149">
        <f ca="1">MIN(IF(X149=0,0,VLOOKUP((A149*通用估算系数!$B$17*3600)/X149,[1]坦克部件养成!$V$2:$Z$31,5,TRUE)),20)</f>
        <v>0</v>
      </c>
      <c r="AA149">
        <f ca="1">ROUNDDOWN(MIN(T3部件投放计算!C149/3,18),0)</f>
        <v>18</v>
      </c>
      <c r="AB149">
        <f t="shared" ca="1" si="13"/>
        <v>18</v>
      </c>
      <c r="AC149">
        <f ca="1">MIN(ROUNDDOWN(IF(AA149=0,0,((T3部件投放计算!C149+T2部件投放计算!C149/3)/2)/AA149+2),0),5)</f>
        <v>5</v>
      </c>
      <c r="AD149">
        <f ca="1">MIN(IF(AA149=0,0,VLOOKUP((A149*通用估算系数!$B$17*3600)/AA149,[1]坦克部件养成!$V$2:$Z$31,5,TRUE)),30)</f>
        <v>30</v>
      </c>
      <c r="AE149">
        <f ca="1">VLOOKUP("1_"&amp;V149,[1]坦克部件养成!$I:$L,4,FALSE)*T149</f>
        <v>0</v>
      </c>
      <c r="AF149">
        <f ca="1">IFERROR(VLOOKUP("2_"&amp;Z149,[1]坦克部件养成!$I:$L,4,FALSE)*X149,0)</f>
        <v>0</v>
      </c>
      <c r="AG149">
        <f ca="1">IFERROR(VLOOKUP("3_"&amp;AD149,[1]坦克部件养成!$I:$L,4,FALSE)*AB149,0)</f>
        <v>8335620</v>
      </c>
      <c r="AH149">
        <f t="shared" ca="1" si="14"/>
        <v>56321</v>
      </c>
    </row>
    <row r="150" spans="1:34" x14ac:dyDescent="0.2">
      <c r="A150">
        <v>149</v>
      </c>
      <c r="B150">
        <f>IF(C150=-1,D150,VLOOKUP(C150,通用估算系数!$D:$E,2,FALSE))</f>
        <v>10</v>
      </c>
      <c r="C150">
        <f>IF(D150&gt;=10,MOD(A150,通用估算系数!$B$2),-1)</f>
        <v>9</v>
      </c>
      <c r="D150">
        <f>VLOOKUP(A150,[1]游戏时长规划!$H$17:$K$26,4,TRUE)</f>
        <v>10</v>
      </c>
      <c r="E150">
        <v>3</v>
      </c>
      <c r="F150">
        <v>3</v>
      </c>
      <c r="G150">
        <v>3</v>
      </c>
      <c r="H150">
        <f ca="1">INDIRECT("T"&amp;E150&amp;"碎片投放计算!C"&amp;ROW(E150))/VLOOKUP(E150,通用估算系数!$D$17:$E$20,2,FALSE)</f>
        <v>587.15508937085963</v>
      </c>
      <c r="I150">
        <f ca="1">INDIRECT("T"&amp;F150&amp;"碎片投放计算!C"&amp;ROW(F150))/VLOOKUP(F150,通用估算系数!$D$17:$E$20,2,FALSE)</f>
        <v>587.15508937085963</v>
      </c>
      <c r="J150">
        <f ca="1">INDIRECT("T"&amp;G150&amp;"碎片投放计算!C"&amp;ROW(G150))/VLOOKUP(G150,通用估算系数!$D$17:$E$20,2,FALSE)</f>
        <v>587.15508937085963</v>
      </c>
      <c r="K150">
        <f ca="1">IFERROR(IF(E150=1,VLOOKUP(H150,[1]坦克升星消耗!$H$2:$J$7,3,TRUE),IF(E150=2,VLOOKUP(H150,[1]坦克升星消耗!$H$8:$J$15,3,TRUE),IF(E150=3,VLOOKUP(H150,[1]坦克升星消耗!$H$24:$J$33,3,TRUE),0))),0)</f>
        <v>10</v>
      </c>
      <c r="L150">
        <f ca="1">IFERROR(IF(F150=1,VLOOKUP(I150,[1]坦克升星消耗!$H$2:$J$7,3,TRUE),IF(F150=2,VLOOKUP(I150,[1]坦克升星消耗!$H$8:$J$15,3,TRUE),IF(F150=3,VLOOKUP(I150,[1]坦克升星消耗!$H$24:$J$33,3,TRUE),0))),0)</f>
        <v>10</v>
      </c>
      <c r="M150">
        <f ca="1">IFERROR(IF(G150=1,VLOOKUP(J150,[1]坦克升星消耗!$H$2:$J$7,3,TRUE),IF(G150=2,VLOOKUP(J150,[1]坦克升星消耗!$H$8:$J$15,3,TRUE),IF(G150=3,VLOOKUP(J150,[1]坦克升星消耗!$H$24:$J$33,3,TRUE),0))),0)</f>
        <v>10</v>
      </c>
      <c r="N150">
        <f ca="1">IFERROR(IF(E150=1,VLOOKUP(K150,[1]坦克升星消耗!$C$2:$J$7,7,TRUE),IF(E150=2,VLOOKUP(K150,[1]坦克升星消耗!$C$8:$J$15,7,TRUE),IF(E150=3,VLOOKUP(K150,[1]坦克升星消耗!$C$24:$J$33,7,TRUE),0))),0)</f>
        <v>335850</v>
      </c>
      <c r="O150">
        <f ca="1">IFERROR(IF(F150=1,VLOOKUP(L150,[1]坦克升星消耗!$C$2:$J$7,7,TRUE),IF(F150=2,VLOOKUP(L150,[1]坦克升星消耗!$C$8:$J$15,7,TRUE),IF(F150=3,VLOOKUP(L150,[1]坦克升星消耗!$C$24:$J$33,7,TRUE),0))),0)</f>
        <v>335850</v>
      </c>
      <c r="P150">
        <f ca="1">IFERROR(IF(G150=1,VLOOKUP(M150,[1]坦克升星消耗!$C$2:$J$7,7,TRUE),IF(G150=2,VLOOKUP(M150,[1]坦克升星消耗!$C$8:$J$15,7,TRUE),IF(G150=3,VLOOKUP(M150,[1]坦克升星消耗!$C$24:$J$33,7,TRUE),0))),0)</f>
        <v>335850</v>
      </c>
      <c r="Q150">
        <f t="shared" ca="1" si="10"/>
        <v>1007550</v>
      </c>
      <c r="R150">
        <f ca="1">Q150/A150+AH150-军费投放计算!D150</f>
        <v>57879.080536912748</v>
      </c>
      <c r="S150">
        <f ca="1">ROUNDDOWN(MIN(T1部件投放计算!C150/3,18),0)</f>
        <v>18</v>
      </c>
      <c r="T150">
        <f t="shared" ca="1" si="11"/>
        <v>0</v>
      </c>
      <c r="U150">
        <f ca="1">MIN(ROUNDDOWN((T1部件投放计算!C150/3)/S150,0),3)</f>
        <v>3</v>
      </c>
      <c r="V150">
        <f ca="1">MIN(VLOOKUP((A150*通用估算系数!$B$17*3600)/S150,[1]坦克部件养成!$V$2:$Z$31,5,TRUE),15)</f>
        <v>15</v>
      </c>
      <c r="W150">
        <f ca="1">ROUNDDOWN(MIN(T2部件投放计算!C150/3,18),0)</f>
        <v>18</v>
      </c>
      <c r="X150">
        <f t="shared" ca="1" si="12"/>
        <v>0</v>
      </c>
      <c r="Y150">
        <f ca="1">MIN(ROUNDDOWN(IF(W150=0,0,((T2部件投放计算!C150+T1部件投放计算!C150/3)/2)/W150+1),0),4)</f>
        <v>4</v>
      </c>
      <c r="Z150">
        <f ca="1">MIN(IF(X150=0,0,VLOOKUP((A150*通用估算系数!$B$17*3600)/X150,[1]坦克部件养成!$V$2:$Z$31,5,TRUE)),20)</f>
        <v>0</v>
      </c>
      <c r="AA150">
        <f ca="1">ROUNDDOWN(MIN(T3部件投放计算!C150/3,18),0)</f>
        <v>18</v>
      </c>
      <c r="AB150">
        <f t="shared" ca="1" si="13"/>
        <v>18</v>
      </c>
      <c r="AC150">
        <f ca="1">MIN(ROUNDDOWN(IF(AA150=0,0,((T3部件投放计算!C150+T2部件投放计算!C150/3)/2)/AA150+2),0),5)</f>
        <v>5</v>
      </c>
      <c r="AD150">
        <f ca="1">MIN(IF(AA150=0,0,VLOOKUP((A150*通用估算系数!$B$17*3600)/AA150,[1]坦克部件养成!$V$2:$Z$31,5,TRUE)),30)</f>
        <v>30</v>
      </c>
      <c r="AE150">
        <f ca="1">VLOOKUP("1_"&amp;V150,[1]坦克部件养成!$I:$L,4,FALSE)*T150</f>
        <v>0</v>
      </c>
      <c r="AF150">
        <f ca="1">IFERROR(VLOOKUP("2_"&amp;Z150,[1]坦克部件养成!$I:$L,4,FALSE)*X150,0)</f>
        <v>0</v>
      </c>
      <c r="AG150">
        <f ca="1">IFERROR(VLOOKUP("3_"&amp;AD150,[1]坦克部件养成!$I:$L,4,FALSE)*AB150,0)</f>
        <v>8335620</v>
      </c>
      <c r="AH150">
        <f t="shared" ca="1" si="14"/>
        <v>55943</v>
      </c>
    </row>
    <row r="151" spans="1:34" x14ac:dyDescent="0.2">
      <c r="A151">
        <v>150</v>
      </c>
      <c r="B151">
        <f>IF(C151=-1,D151,VLOOKUP(C151,通用估算系数!$D:$E,2,FALSE))</f>
        <v>10</v>
      </c>
      <c r="C151">
        <f>IF(D151&gt;=10,MOD(A151,通用估算系数!$B$2),-1)</f>
        <v>10</v>
      </c>
      <c r="D151">
        <f>VLOOKUP(A151,[1]游戏时长规划!$H$17:$K$26,4,TRUE)</f>
        <v>10</v>
      </c>
      <c r="E151">
        <v>3</v>
      </c>
      <c r="F151">
        <v>3</v>
      </c>
      <c r="G151">
        <v>3</v>
      </c>
      <c r="H151">
        <f ca="1">INDIRECT("T"&amp;E151&amp;"碎片投放计算!C"&amp;ROW(E151))/VLOOKUP(E151,通用估算系数!$D$17:$E$20,2,FALSE)</f>
        <v>591.59127922804385</v>
      </c>
      <c r="I151">
        <f ca="1">INDIRECT("T"&amp;F151&amp;"碎片投放计算!C"&amp;ROW(F151))/VLOOKUP(F151,通用估算系数!$D$17:$E$20,2,FALSE)</f>
        <v>591.59127922804385</v>
      </c>
      <c r="J151">
        <f ca="1">INDIRECT("T"&amp;G151&amp;"碎片投放计算!C"&amp;ROW(G151))/VLOOKUP(G151,通用估算系数!$D$17:$E$20,2,FALSE)</f>
        <v>591.59127922804385</v>
      </c>
      <c r="K151">
        <f ca="1">IFERROR(IF(E151=1,VLOOKUP(H151,[1]坦克升星消耗!$H$2:$J$7,3,TRUE),IF(E151=2,VLOOKUP(H151,[1]坦克升星消耗!$H$8:$J$15,3,TRUE),IF(E151=3,VLOOKUP(H151,[1]坦克升星消耗!$H$24:$J$33,3,TRUE),0))),0)</f>
        <v>10</v>
      </c>
      <c r="L151">
        <f ca="1">IFERROR(IF(F151=1,VLOOKUP(I151,[1]坦克升星消耗!$H$2:$J$7,3,TRUE),IF(F151=2,VLOOKUP(I151,[1]坦克升星消耗!$H$8:$J$15,3,TRUE),IF(F151=3,VLOOKUP(I151,[1]坦克升星消耗!$H$24:$J$33,3,TRUE),0))),0)</f>
        <v>10</v>
      </c>
      <c r="M151">
        <f ca="1">IFERROR(IF(G151=1,VLOOKUP(J151,[1]坦克升星消耗!$H$2:$J$7,3,TRUE),IF(G151=2,VLOOKUP(J151,[1]坦克升星消耗!$H$8:$J$15,3,TRUE),IF(G151=3,VLOOKUP(J151,[1]坦克升星消耗!$H$24:$J$33,3,TRUE),0))),0)</f>
        <v>10</v>
      </c>
      <c r="N151">
        <f ca="1">IFERROR(IF(E151=1,VLOOKUP(K151,[1]坦克升星消耗!$C$2:$J$7,7,TRUE),IF(E151=2,VLOOKUP(K151,[1]坦克升星消耗!$C$8:$J$15,7,TRUE),IF(E151=3,VLOOKUP(K151,[1]坦克升星消耗!$C$24:$J$33,7,TRUE),0))),0)</f>
        <v>335850</v>
      </c>
      <c r="O151">
        <f ca="1">IFERROR(IF(F151=1,VLOOKUP(L151,[1]坦克升星消耗!$C$2:$J$7,7,TRUE),IF(F151=2,VLOOKUP(L151,[1]坦克升星消耗!$C$8:$J$15,7,TRUE),IF(F151=3,VLOOKUP(L151,[1]坦克升星消耗!$C$24:$J$33,7,TRUE),0))),0)</f>
        <v>335850</v>
      </c>
      <c r="P151">
        <f ca="1">IFERROR(IF(G151=1,VLOOKUP(M151,[1]坦克升星消耗!$C$2:$J$7,7,TRUE),IF(G151=2,VLOOKUP(M151,[1]坦克升星消耗!$C$8:$J$15,7,TRUE),IF(G151=3,VLOOKUP(M151,[1]坦克升星消耗!$C$24:$J$33,7,TRUE),0))),0)</f>
        <v>335850</v>
      </c>
      <c r="Q151">
        <f t="shared" ca="1" si="10"/>
        <v>1007550</v>
      </c>
      <c r="R151">
        <f ca="1">Q151/A151+AH151-军费投放计算!D151</f>
        <v>47501</v>
      </c>
      <c r="S151">
        <f ca="1">ROUNDDOWN(MIN(T1部件投放计算!C151/3,18),0)</f>
        <v>18</v>
      </c>
      <c r="T151">
        <f t="shared" ca="1" si="11"/>
        <v>0</v>
      </c>
      <c r="U151">
        <f ca="1">MIN(ROUNDDOWN((T1部件投放计算!C151/3)/S151,0),3)</f>
        <v>3</v>
      </c>
      <c r="V151">
        <f ca="1">MIN(VLOOKUP((A151*通用估算系数!$B$17*3600)/S151,[1]坦克部件养成!$V$2:$Z$31,5,TRUE),15)</f>
        <v>15</v>
      </c>
      <c r="W151">
        <f ca="1">ROUNDDOWN(MIN(T2部件投放计算!C151/3,18),0)</f>
        <v>18</v>
      </c>
      <c r="X151">
        <f t="shared" ca="1" si="12"/>
        <v>0</v>
      </c>
      <c r="Y151">
        <f ca="1">MIN(ROUNDDOWN(IF(W151=0,0,((T2部件投放计算!C151+T1部件投放计算!C151/3)/2)/W151+1),0),4)</f>
        <v>4</v>
      </c>
      <c r="Z151">
        <f ca="1">MIN(IF(X151=0,0,VLOOKUP((A151*通用估算系数!$B$17*3600)/X151,[1]坦克部件养成!$V$2:$Z$31,5,TRUE)),20)</f>
        <v>0</v>
      </c>
      <c r="AA151">
        <f ca="1">ROUNDDOWN(MIN(T3部件投放计算!C151/3,18),0)</f>
        <v>18</v>
      </c>
      <c r="AB151">
        <f t="shared" ca="1" si="13"/>
        <v>18</v>
      </c>
      <c r="AC151">
        <f ca="1">MIN(ROUNDDOWN(IF(AA151=0,0,((T3部件投放计算!C151+T2部件投放计算!C151/3)/2)/AA151+2),0),5)</f>
        <v>5</v>
      </c>
      <c r="AD151">
        <f ca="1">MIN(IF(AA151=0,0,VLOOKUP((A151*通用估算系数!$B$17*3600)/AA151,[1]坦克部件养成!$V$2:$Z$31,5,TRUE)),30)</f>
        <v>30</v>
      </c>
      <c r="AE151">
        <f ca="1">VLOOKUP("1_"&amp;V151,[1]坦克部件养成!$I:$L,4,FALSE)*T151</f>
        <v>0</v>
      </c>
      <c r="AF151">
        <f ca="1">IFERROR(VLOOKUP("2_"&amp;Z151,[1]坦克部件养成!$I:$L,4,FALSE)*X151,0)</f>
        <v>0</v>
      </c>
      <c r="AG151">
        <f ca="1">IFERROR(VLOOKUP("3_"&amp;AD151,[1]坦克部件养成!$I:$L,4,FALSE)*AB151,0)</f>
        <v>8335620</v>
      </c>
      <c r="AH151">
        <f t="shared" ca="1" si="14"/>
        <v>55570</v>
      </c>
    </row>
    <row r="152" spans="1:34" x14ac:dyDescent="0.2">
      <c r="A152">
        <v>151</v>
      </c>
      <c r="B152">
        <f>IF(C152=-1,D152,VLOOKUP(C152,通用估算系数!$D:$E,2,FALSE))</f>
        <v>10</v>
      </c>
      <c r="C152">
        <f>IF(D152&gt;=10,MOD(A152,通用估算系数!$B$2),-1)</f>
        <v>11</v>
      </c>
      <c r="D152">
        <f>VLOOKUP(A152,[1]游戏时长规划!$H$17:$K$26,4,TRUE)</f>
        <v>10</v>
      </c>
      <c r="E152">
        <v>3</v>
      </c>
      <c r="F152">
        <v>3</v>
      </c>
      <c r="G152">
        <v>3</v>
      </c>
      <c r="H152">
        <f ca="1">INDIRECT("T"&amp;E152&amp;"碎片投放计算!C"&amp;ROW(E152))/VLOOKUP(E152,通用估算系数!$D$17:$E$20,2,FALSE)</f>
        <v>596.0330801671148</v>
      </c>
      <c r="I152">
        <f ca="1">INDIRECT("T"&amp;F152&amp;"碎片投放计算!C"&amp;ROW(F152))/VLOOKUP(F152,通用估算系数!$D$17:$E$20,2,FALSE)</f>
        <v>596.0330801671148</v>
      </c>
      <c r="J152">
        <f ca="1">INDIRECT("T"&amp;G152&amp;"碎片投放计算!C"&amp;ROW(G152))/VLOOKUP(G152,通用估算系数!$D$17:$E$20,2,FALSE)</f>
        <v>596.0330801671148</v>
      </c>
      <c r="K152">
        <f ca="1">IFERROR(IF(E152=1,VLOOKUP(H152,[1]坦克升星消耗!$H$2:$J$7,3,TRUE),IF(E152=2,VLOOKUP(H152,[1]坦克升星消耗!$H$8:$J$15,3,TRUE),IF(E152=3,VLOOKUP(H152,[1]坦克升星消耗!$H$24:$J$33,3,TRUE),0))),0)</f>
        <v>10</v>
      </c>
      <c r="L152">
        <f ca="1">IFERROR(IF(F152=1,VLOOKUP(I152,[1]坦克升星消耗!$H$2:$J$7,3,TRUE),IF(F152=2,VLOOKUP(I152,[1]坦克升星消耗!$H$8:$J$15,3,TRUE),IF(F152=3,VLOOKUP(I152,[1]坦克升星消耗!$H$24:$J$33,3,TRUE),0))),0)</f>
        <v>10</v>
      </c>
      <c r="M152">
        <f ca="1">IFERROR(IF(G152=1,VLOOKUP(J152,[1]坦克升星消耗!$H$2:$J$7,3,TRUE),IF(G152=2,VLOOKUP(J152,[1]坦克升星消耗!$H$8:$J$15,3,TRUE),IF(G152=3,VLOOKUP(J152,[1]坦克升星消耗!$H$24:$J$33,3,TRUE),0))),0)</f>
        <v>10</v>
      </c>
      <c r="N152">
        <f ca="1">IFERROR(IF(E152=1,VLOOKUP(K152,[1]坦克升星消耗!$C$2:$J$7,7,TRUE),IF(E152=2,VLOOKUP(K152,[1]坦克升星消耗!$C$8:$J$15,7,TRUE),IF(E152=3,VLOOKUP(K152,[1]坦克升星消耗!$C$24:$J$33,7,TRUE),0))),0)</f>
        <v>335850</v>
      </c>
      <c r="O152">
        <f ca="1">IFERROR(IF(F152=1,VLOOKUP(L152,[1]坦克升星消耗!$C$2:$J$7,7,TRUE),IF(F152=2,VLOOKUP(L152,[1]坦克升星消耗!$C$8:$J$15,7,TRUE),IF(F152=3,VLOOKUP(L152,[1]坦克升星消耗!$C$24:$J$33,7,TRUE),0))),0)</f>
        <v>335850</v>
      </c>
      <c r="P152">
        <f ca="1">IFERROR(IF(G152=1,VLOOKUP(M152,[1]坦克升星消耗!$C$2:$J$7,7,TRUE),IF(G152=2,VLOOKUP(M152,[1]坦克升星消耗!$C$8:$J$15,7,TRUE),IF(G152=3,VLOOKUP(M152,[1]坦克升星消耗!$C$24:$J$33,7,TRUE),0))),0)</f>
        <v>335850</v>
      </c>
      <c r="Q152">
        <f t="shared" ca="1" si="10"/>
        <v>1007550</v>
      </c>
      <c r="R152">
        <f ca="1">Q152/A152+AH152-军费投放计算!D152</f>
        <v>57085.51655629139</v>
      </c>
      <c r="S152">
        <f ca="1">ROUNDDOWN(MIN(T1部件投放计算!C152/3,18),0)</f>
        <v>18</v>
      </c>
      <c r="T152">
        <f t="shared" ca="1" si="11"/>
        <v>0</v>
      </c>
      <c r="U152">
        <f ca="1">MIN(ROUNDDOWN((T1部件投放计算!C152/3)/S152,0),3)</f>
        <v>3</v>
      </c>
      <c r="V152">
        <f ca="1">MIN(VLOOKUP((A152*通用估算系数!$B$17*3600)/S152,[1]坦克部件养成!$V$2:$Z$31,5,TRUE),15)</f>
        <v>15</v>
      </c>
      <c r="W152">
        <f ca="1">ROUNDDOWN(MIN(T2部件投放计算!C152/3,18),0)</f>
        <v>18</v>
      </c>
      <c r="X152">
        <f t="shared" ca="1" si="12"/>
        <v>0</v>
      </c>
      <c r="Y152">
        <f ca="1">MIN(ROUNDDOWN(IF(W152=0,0,((T2部件投放计算!C152+T1部件投放计算!C152/3)/2)/W152+1),0),4)</f>
        <v>4</v>
      </c>
      <c r="Z152">
        <f ca="1">MIN(IF(X152=0,0,VLOOKUP((A152*通用估算系数!$B$17*3600)/X152,[1]坦克部件养成!$V$2:$Z$31,5,TRUE)),20)</f>
        <v>0</v>
      </c>
      <c r="AA152">
        <f ca="1">ROUNDDOWN(MIN(T3部件投放计算!C152/3,18),0)</f>
        <v>18</v>
      </c>
      <c r="AB152">
        <f t="shared" ca="1" si="13"/>
        <v>18</v>
      </c>
      <c r="AC152">
        <f ca="1">MIN(ROUNDDOWN(IF(AA152=0,0,((T3部件投放计算!C152+T2部件投放计算!C152/3)/2)/AA152+2),0),5)</f>
        <v>5</v>
      </c>
      <c r="AD152">
        <f ca="1">MIN(IF(AA152=0,0,VLOOKUP((A152*通用估算系数!$B$17*3600)/AA152,[1]坦克部件养成!$V$2:$Z$31,5,TRUE)),30)</f>
        <v>30</v>
      </c>
      <c r="AE152">
        <f ca="1">VLOOKUP("1_"&amp;V152,[1]坦克部件养成!$I:$L,4,FALSE)*T152</f>
        <v>0</v>
      </c>
      <c r="AF152">
        <f ca="1">IFERROR(VLOOKUP("2_"&amp;Z152,[1]坦克部件养成!$I:$L,4,FALSE)*X152,0)</f>
        <v>0</v>
      </c>
      <c r="AG152">
        <f ca="1">IFERROR(VLOOKUP("3_"&amp;AD152,[1]坦克部件养成!$I:$L,4,FALSE)*AB152,0)</f>
        <v>8335620</v>
      </c>
      <c r="AH152">
        <f t="shared" ca="1" si="14"/>
        <v>55202</v>
      </c>
    </row>
    <row r="153" spans="1:34" x14ac:dyDescent="0.2">
      <c r="A153">
        <v>152</v>
      </c>
      <c r="B153">
        <f>IF(C153=-1,D153,VLOOKUP(C153,通用估算系数!$D:$E,2,FALSE))</f>
        <v>10</v>
      </c>
      <c r="C153">
        <f>IF(D153&gt;=10,MOD(A153,通用估算系数!$B$2),-1)</f>
        <v>12</v>
      </c>
      <c r="D153">
        <f>VLOOKUP(A153,[1]游戏时长规划!$H$17:$K$26,4,TRUE)</f>
        <v>10</v>
      </c>
      <c r="E153">
        <v>3</v>
      </c>
      <c r="F153">
        <v>3</v>
      </c>
      <c r="G153">
        <v>3</v>
      </c>
      <c r="H153">
        <f ca="1">INDIRECT("T"&amp;E153&amp;"碎片投放计算!C"&amp;ROW(E153))/VLOOKUP(E153,通用估算系数!$D$17:$E$20,2,FALSE)</f>
        <v>600.59271382580698</v>
      </c>
      <c r="I153">
        <f ca="1">INDIRECT("T"&amp;F153&amp;"碎片投放计算!C"&amp;ROW(F153))/VLOOKUP(F153,通用估算系数!$D$17:$E$20,2,FALSE)</f>
        <v>600.59271382580698</v>
      </c>
      <c r="J153">
        <f ca="1">INDIRECT("T"&amp;G153&amp;"碎片投放计算!C"&amp;ROW(G153))/VLOOKUP(G153,通用估算系数!$D$17:$E$20,2,FALSE)</f>
        <v>600.59271382580698</v>
      </c>
      <c r="K153">
        <f ca="1">IFERROR(IF(E153=1,VLOOKUP(H153,[1]坦克升星消耗!$H$2:$J$7,3,TRUE),IF(E153=2,VLOOKUP(H153,[1]坦克升星消耗!$H$8:$J$15,3,TRUE),IF(E153=3,VLOOKUP(H153,[1]坦克升星消耗!$H$24:$J$33,3,TRUE),0))),0)</f>
        <v>10</v>
      </c>
      <c r="L153">
        <f ca="1">IFERROR(IF(F153=1,VLOOKUP(I153,[1]坦克升星消耗!$H$2:$J$7,3,TRUE),IF(F153=2,VLOOKUP(I153,[1]坦克升星消耗!$H$8:$J$15,3,TRUE),IF(F153=3,VLOOKUP(I153,[1]坦克升星消耗!$H$24:$J$33,3,TRUE),0))),0)</f>
        <v>10</v>
      </c>
      <c r="M153">
        <f ca="1">IFERROR(IF(G153=1,VLOOKUP(J153,[1]坦克升星消耗!$H$2:$J$7,3,TRUE),IF(G153=2,VLOOKUP(J153,[1]坦克升星消耗!$H$8:$J$15,3,TRUE),IF(G153=3,VLOOKUP(J153,[1]坦克升星消耗!$H$24:$J$33,3,TRUE),0))),0)</f>
        <v>10</v>
      </c>
      <c r="N153">
        <f ca="1">IFERROR(IF(E153=1,VLOOKUP(K153,[1]坦克升星消耗!$C$2:$J$7,7,TRUE),IF(E153=2,VLOOKUP(K153,[1]坦克升星消耗!$C$8:$J$15,7,TRUE),IF(E153=3,VLOOKUP(K153,[1]坦克升星消耗!$C$24:$J$33,7,TRUE),0))),0)</f>
        <v>335850</v>
      </c>
      <c r="O153">
        <f ca="1">IFERROR(IF(F153=1,VLOOKUP(L153,[1]坦克升星消耗!$C$2:$J$7,7,TRUE),IF(F153=2,VLOOKUP(L153,[1]坦克升星消耗!$C$8:$J$15,7,TRUE),IF(F153=3,VLOOKUP(L153,[1]坦克升星消耗!$C$24:$J$33,7,TRUE),0))),0)</f>
        <v>335850</v>
      </c>
      <c r="P153">
        <f ca="1">IFERROR(IF(G153=1,VLOOKUP(M153,[1]坦克升星消耗!$C$2:$J$7,7,TRUE),IF(G153=2,VLOOKUP(M153,[1]坦克升星消耗!$C$8:$J$15,7,TRUE),IF(G153=3,VLOOKUP(M153,[1]坦克升星消耗!$C$24:$J$33,7,TRUE),0))),0)</f>
        <v>335850</v>
      </c>
      <c r="Q153">
        <f t="shared" ca="1" si="10"/>
        <v>1007550</v>
      </c>
      <c r="R153">
        <f ca="1">Q153/A153+AH153-军费投放计算!D153</f>
        <v>56634.618421052633</v>
      </c>
      <c r="S153">
        <f ca="1">ROUNDDOWN(MIN(T1部件投放计算!C153/3,18),0)</f>
        <v>18</v>
      </c>
      <c r="T153">
        <f t="shared" ca="1" si="11"/>
        <v>0</v>
      </c>
      <c r="U153">
        <f ca="1">MIN(ROUNDDOWN((T1部件投放计算!C153/3)/S153,0),3)</f>
        <v>3</v>
      </c>
      <c r="V153">
        <f ca="1">MIN(VLOOKUP((A153*通用估算系数!$B$17*3600)/S153,[1]坦克部件养成!$V$2:$Z$31,5,TRUE),15)</f>
        <v>15</v>
      </c>
      <c r="W153">
        <f ca="1">ROUNDDOWN(MIN(T2部件投放计算!C153/3,18),0)</f>
        <v>18</v>
      </c>
      <c r="X153">
        <f t="shared" ca="1" si="12"/>
        <v>0</v>
      </c>
      <c r="Y153">
        <f ca="1">MIN(ROUNDDOWN(IF(W153=0,0,((T2部件投放计算!C153+T1部件投放计算!C153/3)/2)/W153+1),0),4)</f>
        <v>4</v>
      </c>
      <c r="Z153">
        <f ca="1">MIN(IF(X153=0,0,VLOOKUP((A153*通用估算系数!$B$17*3600)/X153,[1]坦克部件养成!$V$2:$Z$31,5,TRUE)),20)</f>
        <v>0</v>
      </c>
      <c r="AA153">
        <f ca="1">ROUNDDOWN(MIN(T3部件投放计算!C153/3,18),0)</f>
        <v>18</v>
      </c>
      <c r="AB153">
        <f t="shared" ca="1" si="13"/>
        <v>18</v>
      </c>
      <c r="AC153">
        <f ca="1">MIN(ROUNDDOWN(IF(AA153=0,0,((T3部件投放计算!C153+T2部件投放计算!C153/3)/2)/AA153+2),0),5)</f>
        <v>5</v>
      </c>
      <c r="AD153">
        <f ca="1">MIN(IF(AA153=0,0,VLOOKUP((A153*通用估算系数!$B$17*3600)/AA153,[1]坦克部件养成!$V$2:$Z$31,5,TRUE)),30)</f>
        <v>30</v>
      </c>
      <c r="AE153">
        <f ca="1">VLOOKUP("1_"&amp;V153,[1]坦克部件养成!$I:$L,4,FALSE)*T153</f>
        <v>0</v>
      </c>
      <c r="AF153">
        <f ca="1">IFERROR(VLOOKUP("2_"&amp;Z153,[1]坦克部件养成!$I:$L,4,FALSE)*X153,0)</f>
        <v>0</v>
      </c>
      <c r="AG153">
        <f ca="1">IFERROR(VLOOKUP("3_"&amp;AD153,[1]坦克部件养成!$I:$L,4,FALSE)*AB153,0)</f>
        <v>8335620</v>
      </c>
      <c r="AH153">
        <f t="shared" ca="1" si="14"/>
        <v>54839</v>
      </c>
    </row>
    <row r="154" spans="1:34" x14ac:dyDescent="0.2">
      <c r="A154">
        <v>153</v>
      </c>
      <c r="B154">
        <f>IF(C154=-1,D154,VLOOKUP(C154,通用估算系数!$D:$E,2,FALSE))</f>
        <v>10</v>
      </c>
      <c r="C154">
        <f>IF(D154&gt;=10,MOD(A154,通用估算系数!$B$2),-1)</f>
        <v>13</v>
      </c>
      <c r="D154">
        <f>VLOOKUP(A154,[1]游戏时长规划!$H$17:$K$26,4,TRUE)</f>
        <v>10</v>
      </c>
      <c r="E154">
        <v>3</v>
      </c>
      <c r="F154">
        <v>3</v>
      </c>
      <c r="G154">
        <v>3</v>
      </c>
      <c r="H154">
        <f ca="1">INDIRECT("T"&amp;E154&amp;"碎片投放计算!C"&amp;ROW(E154))/VLOOKUP(E154,通用估算系数!$D$17:$E$20,2,FALSE)</f>
        <v>605.04573692865142</v>
      </c>
      <c r="I154">
        <f ca="1">INDIRECT("T"&amp;F154&amp;"碎片投放计算!C"&amp;ROW(F154))/VLOOKUP(F154,通用估算系数!$D$17:$E$20,2,FALSE)</f>
        <v>605.04573692865142</v>
      </c>
      <c r="J154">
        <f ca="1">INDIRECT("T"&amp;G154&amp;"碎片投放计算!C"&amp;ROW(G154))/VLOOKUP(G154,通用估算系数!$D$17:$E$20,2,FALSE)</f>
        <v>605.04573692865142</v>
      </c>
      <c r="K154">
        <f ca="1">IFERROR(IF(E154=1,VLOOKUP(H154,[1]坦克升星消耗!$H$2:$J$7,3,TRUE),IF(E154=2,VLOOKUP(H154,[1]坦克升星消耗!$H$8:$J$15,3,TRUE),IF(E154=3,VLOOKUP(H154,[1]坦克升星消耗!$H$24:$J$33,3,TRUE),0))),0)</f>
        <v>10</v>
      </c>
      <c r="L154">
        <f ca="1">IFERROR(IF(F154=1,VLOOKUP(I154,[1]坦克升星消耗!$H$2:$J$7,3,TRUE),IF(F154=2,VLOOKUP(I154,[1]坦克升星消耗!$H$8:$J$15,3,TRUE),IF(F154=3,VLOOKUP(I154,[1]坦克升星消耗!$H$24:$J$33,3,TRUE),0))),0)</f>
        <v>10</v>
      </c>
      <c r="M154">
        <f ca="1">IFERROR(IF(G154=1,VLOOKUP(J154,[1]坦克升星消耗!$H$2:$J$7,3,TRUE),IF(G154=2,VLOOKUP(J154,[1]坦克升星消耗!$H$8:$J$15,3,TRUE),IF(G154=3,VLOOKUP(J154,[1]坦克升星消耗!$H$24:$J$33,3,TRUE),0))),0)</f>
        <v>10</v>
      </c>
      <c r="N154">
        <f ca="1">IFERROR(IF(E154=1,VLOOKUP(K154,[1]坦克升星消耗!$C$2:$J$7,7,TRUE),IF(E154=2,VLOOKUP(K154,[1]坦克升星消耗!$C$8:$J$15,7,TRUE),IF(E154=3,VLOOKUP(K154,[1]坦克升星消耗!$C$24:$J$33,7,TRUE),0))),0)</f>
        <v>335850</v>
      </c>
      <c r="O154">
        <f ca="1">IFERROR(IF(F154=1,VLOOKUP(L154,[1]坦克升星消耗!$C$2:$J$7,7,TRUE),IF(F154=2,VLOOKUP(L154,[1]坦克升星消耗!$C$8:$J$15,7,TRUE),IF(F154=3,VLOOKUP(L154,[1]坦克升星消耗!$C$24:$J$33,7,TRUE),0))),0)</f>
        <v>335850</v>
      </c>
      <c r="P154">
        <f ca="1">IFERROR(IF(G154=1,VLOOKUP(M154,[1]坦克升星消耗!$C$2:$J$7,7,TRUE),IF(G154=2,VLOOKUP(M154,[1]坦克升星消耗!$C$8:$J$15,7,TRUE),IF(G154=3,VLOOKUP(M154,[1]坦克升星消耗!$C$24:$J$33,7,TRUE),0))),0)</f>
        <v>335850</v>
      </c>
      <c r="Q154">
        <f t="shared" ca="1" si="10"/>
        <v>1007550</v>
      </c>
      <c r="R154">
        <f ca="1">Q154/A154+AH154-军费投放计算!D154</f>
        <v>56273.294117647056</v>
      </c>
      <c r="S154">
        <f ca="1">ROUNDDOWN(MIN(T1部件投放计算!C154/3,18),0)</f>
        <v>18</v>
      </c>
      <c r="T154">
        <f t="shared" ca="1" si="11"/>
        <v>0</v>
      </c>
      <c r="U154">
        <f ca="1">MIN(ROUNDDOWN((T1部件投放计算!C154/3)/S154,0),3)</f>
        <v>3</v>
      </c>
      <c r="V154">
        <f ca="1">MIN(VLOOKUP((A154*通用估算系数!$B$17*3600)/S154,[1]坦克部件养成!$V$2:$Z$31,5,TRUE),15)</f>
        <v>15</v>
      </c>
      <c r="W154">
        <f ca="1">ROUNDDOWN(MIN(T2部件投放计算!C154/3,18),0)</f>
        <v>18</v>
      </c>
      <c r="X154">
        <f t="shared" ca="1" si="12"/>
        <v>0</v>
      </c>
      <c r="Y154">
        <f ca="1">MIN(ROUNDDOWN(IF(W154=0,0,((T2部件投放计算!C154+T1部件投放计算!C154/3)/2)/W154+1),0),4)</f>
        <v>4</v>
      </c>
      <c r="Z154">
        <f ca="1">MIN(IF(X154=0,0,VLOOKUP((A154*通用估算系数!$B$17*3600)/X154,[1]坦克部件养成!$V$2:$Z$31,5,TRUE)),20)</f>
        <v>0</v>
      </c>
      <c r="AA154">
        <f ca="1">ROUNDDOWN(MIN(T3部件投放计算!C154/3,18),0)</f>
        <v>18</v>
      </c>
      <c r="AB154">
        <f t="shared" ca="1" si="13"/>
        <v>18</v>
      </c>
      <c r="AC154">
        <f ca="1">MIN(ROUNDDOWN(IF(AA154=0,0,((T3部件投放计算!C154+T2部件投放计算!C154/3)/2)/AA154+2),0),5)</f>
        <v>5</v>
      </c>
      <c r="AD154">
        <f ca="1">MIN(IF(AA154=0,0,VLOOKUP((A154*通用估算系数!$B$17*3600)/AA154,[1]坦克部件养成!$V$2:$Z$31,5,TRUE)),30)</f>
        <v>30</v>
      </c>
      <c r="AE154">
        <f ca="1">VLOOKUP("1_"&amp;V154,[1]坦克部件养成!$I:$L,4,FALSE)*T154</f>
        <v>0</v>
      </c>
      <c r="AF154">
        <f ca="1">IFERROR(VLOOKUP("2_"&amp;Z154,[1]坦克部件养成!$I:$L,4,FALSE)*X154,0)</f>
        <v>0</v>
      </c>
      <c r="AG154">
        <f ca="1">IFERROR(VLOOKUP("3_"&amp;AD154,[1]坦克部件养成!$I:$L,4,FALSE)*AB154,0)</f>
        <v>8335620</v>
      </c>
      <c r="AH154">
        <f t="shared" ca="1" si="14"/>
        <v>54481</v>
      </c>
    </row>
    <row r="155" spans="1:34" x14ac:dyDescent="0.2">
      <c r="A155">
        <v>154</v>
      </c>
      <c r="B155">
        <f>IF(C155=-1,D155,VLOOKUP(C155,通用估算系数!$D:$E,2,FALSE))</f>
        <v>8</v>
      </c>
      <c r="C155">
        <f>IF(D155&gt;=10,MOD(A155,通用估算系数!$B$2),-1)</f>
        <v>0</v>
      </c>
      <c r="D155">
        <f>VLOOKUP(A155,[1]游戏时长规划!$H$17:$K$26,4,TRUE)</f>
        <v>10</v>
      </c>
      <c r="E155">
        <v>3</v>
      </c>
      <c r="F155">
        <v>3</v>
      </c>
      <c r="G155">
        <v>3</v>
      </c>
      <c r="H155">
        <f ca="1">INDIRECT("T"&amp;E155&amp;"碎片投放计算!C"&amp;ROW(E155))/VLOOKUP(E155,通用估算系数!$D$17:$E$20,2,FALSE)</f>
        <v>609.56116356814869</v>
      </c>
      <c r="I155">
        <f ca="1">INDIRECT("T"&amp;F155&amp;"碎片投放计算!C"&amp;ROW(F155))/VLOOKUP(F155,通用估算系数!$D$17:$E$20,2,FALSE)</f>
        <v>609.56116356814869</v>
      </c>
      <c r="J155">
        <f ca="1">INDIRECT("T"&amp;G155&amp;"碎片投放计算!C"&amp;ROW(G155))/VLOOKUP(G155,通用估算系数!$D$17:$E$20,2,FALSE)</f>
        <v>609.56116356814869</v>
      </c>
      <c r="K155">
        <f ca="1">IFERROR(IF(E155=1,VLOOKUP(H155,[1]坦克升星消耗!$H$2:$J$7,3,TRUE),IF(E155=2,VLOOKUP(H155,[1]坦克升星消耗!$H$8:$J$15,3,TRUE),IF(E155=3,VLOOKUP(H155,[1]坦克升星消耗!$H$24:$J$33,3,TRUE),0))),0)</f>
        <v>10</v>
      </c>
      <c r="L155">
        <f ca="1">IFERROR(IF(F155=1,VLOOKUP(I155,[1]坦克升星消耗!$H$2:$J$7,3,TRUE),IF(F155=2,VLOOKUP(I155,[1]坦克升星消耗!$H$8:$J$15,3,TRUE),IF(F155=3,VLOOKUP(I155,[1]坦克升星消耗!$H$24:$J$33,3,TRUE),0))),0)</f>
        <v>10</v>
      </c>
      <c r="M155">
        <f ca="1">IFERROR(IF(G155=1,VLOOKUP(J155,[1]坦克升星消耗!$H$2:$J$7,3,TRUE),IF(G155=2,VLOOKUP(J155,[1]坦克升星消耗!$H$8:$J$15,3,TRUE),IF(G155=3,VLOOKUP(J155,[1]坦克升星消耗!$H$24:$J$33,3,TRUE),0))),0)</f>
        <v>10</v>
      </c>
      <c r="N155">
        <f ca="1">IFERROR(IF(E155=1,VLOOKUP(K155,[1]坦克升星消耗!$C$2:$J$7,7,TRUE),IF(E155=2,VLOOKUP(K155,[1]坦克升星消耗!$C$8:$J$15,7,TRUE),IF(E155=3,VLOOKUP(K155,[1]坦克升星消耗!$C$24:$J$33,7,TRUE),0))),0)</f>
        <v>335850</v>
      </c>
      <c r="O155">
        <f ca="1">IFERROR(IF(F155=1,VLOOKUP(L155,[1]坦克升星消耗!$C$2:$J$7,7,TRUE),IF(F155=2,VLOOKUP(L155,[1]坦克升星消耗!$C$8:$J$15,7,TRUE),IF(F155=3,VLOOKUP(L155,[1]坦克升星消耗!$C$24:$J$33,7,TRUE),0))),0)</f>
        <v>335850</v>
      </c>
      <c r="P155">
        <f ca="1">IFERROR(IF(G155=1,VLOOKUP(M155,[1]坦克升星消耗!$C$2:$J$7,7,TRUE),IF(G155=2,VLOOKUP(M155,[1]坦克升星消耗!$C$8:$J$15,7,TRUE),IF(G155=3,VLOOKUP(M155,[1]坦克升星消耗!$C$24:$J$33,7,TRUE),0))),0)</f>
        <v>335850</v>
      </c>
      <c r="Q155">
        <f t="shared" ca="1" si="10"/>
        <v>1007550</v>
      </c>
      <c r="R155">
        <f ca="1">Q155/A155+AH155-军费投放计算!D155</f>
        <v>56407.532467532466</v>
      </c>
      <c r="S155">
        <f ca="1">ROUNDDOWN(MIN(T1部件投放计算!C155/3,18),0)</f>
        <v>18</v>
      </c>
      <c r="T155">
        <f t="shared" ca="1" si="11"/>
        <v>0</v>
      </c>
      <c r="U155">
        <f ca="1">MIN(ROUNDDOWN((T1部件投放计算!C155/3)/S155,0),3)</f>
        <v>3</v>
      </c>
      <c r="V155">
        <f ca="1">MIN(VLOOKUP((A155*通用估算系数!$B$17*3600)/S155,[1]坦克部件养成!$V$2:$Z$31,5,TRUE),15)</f>
        <v>15</v>
      </c>
      <c r="W155">
        <f ca="1">ROUNDDOWN(MIN(T2部件投放计算!C155/3,18),0)</f>
        <v>18</v>
      </c>
      <c r="X155">
        <f t="shared" ca="1" si="12"/>
        <v>0</v>
      </c>
      <c r="Y155">
        <f ca="1">MIN(ROUNDDOWN(IF(W155=0,0,((T2部件投放计算!C155+T1部件投放计算!C155/3)/2)/W155+1),0),4)</f>
        <v>4</v>
      </c>
      <c r="Z155">
        <f ca="1">MIN(IF(X155=0,0,VLOOKUP((A155*通用估算系数!$B$17*3600)/X155,[1]坦克部件养成!$V$2:$Z$31,5,TRUE)),20)</f>
        <v>0</v>
      </c>
      <c r="AA155">
        <f ca="1">ROUNDDOWN(MIN(T3部件投放计算!C155/3,18),0)</f>
        <v>18</v>
      </c>
      <c r="AB155">
        <f t="shared" ca="1" si="13"/>
        <v>18</v>
      </c>
      <c r="AC155">
        <f ca="1">MIN(ROUNDDOWN(IF(AA155=0,0,((T3部件投放计算!C155+T2部件投放计算!C155/3)/2)/AA155+2),0),5)</f>
        <v>5</v>
      </c>
      <c r="AD155">
        <f ca="1">MIN(IF(AA155=0,0,VLOOKUP((A155*通用估算系数!$B$17*3600)/AA155,[1]坦克部件养成!$V$2:$Z$31,5,TRUE)),30)</f>
        <v>30</v>
      </c>
      <c r="AE155">
        <f ca="1">VLOOKUP("1_"&amp;V155,[1]坦克部件养成!$I:$L,4,FALSE)*T155</f>
        <v>0</v>
      </c>
      <c r="AF155">
        <f ca="1">IFERROR(VLOOKUP("2_"&amp;Z155,[1]坦克部件养成!$I:$L,4,FALSE)*X155,0)</f>
        <v>0</v>
      </c>
      <c r="AG155">
        <f ca="1">IFERROR(VLOOKUP("3_"&amp;AD155,[1]坦克部件养成!$I:$L,4,FALSE)*AB155,0)</f>
        <v>8335620</v>
      </c>
      <c r="AH155">
        <f t="shared" ca="1" si="14"/>
        <v>54127</v>
      </c>
    </row>
    <row r="156" spans="1:34" x14ac:dyDescent="0.2">
      <c r="A156">
        <v>155</v>
      </c>
      <c r="B156">
        <f>IF(C156=-1,D156,VLOOKUP(C156,通用估算系数!$D:$E,2,FALSE))</f>
        <v>8</v>
      </c>
      <c r="C156">
        <f>IF(D156&gt;=10,MOD(A156,通用估算系数!$B$2),-1)</f>
        <v>1</v>
      </c>
      <c r="D156">
        <f>VLOOKUP(A156,[1]游戏时长规划!$H$17:$K$26,4,TRUE)</f>
        <v>10</v>
      </c>
      <c r="E156">
        <v>3</v>
      </c>
      <c r="F156">
        <v>3</v>
      </c>
      <c r="G156">
        <v>3</v>
      </c>
      <c r="H156">
        <f ca="1">INDIRECT("T"&amp;E156&amp;"碎片投放计算!C"&amp;ROW(E156))/VLOOKUP(E156,通用估算系数!$D$17:$E$20,2,FALSE)</f>
        <v>613.44362522207848</v>
      </c>
      <c r="I156">
        <f ca="1">INDIRECT("T"&amp;F156&amp;"碎片投放计算!C"&amp;ROW(F156))/VLOOKUP(F156,通用估算系数!$D$17:$E$20,2,FALSE)</f>
        <v>613.44362522207848</v>
      </c>
      <c r="J156">
        <f ca="1">INDIRECT("T"&amp;G156&amp;"碎片投放计算!C"&amp;ROW(G156))/VLOOKUP(G156,通用估算系数!$D$17:$E$20,2,FALSE)</f>
        <v>613.44362522207848</v>
      </c>
      <c r="K156">
        <f ca="1">IFERROR(IF(E156=1,VLOOKUP(H156,[1]坦克升星消耗!$H$2:$J$7,3,TRUE),IF(E156=2,VLOOKUP(H156,[1]坦克升星消耗!$H$8:$J$15,3,TRUE),IF(E156=3,VLOOKUP(H156,[1]坦克升星消耗!$H$24:$J$33,3,TRUE),0))),0)</f>
        <v>10</v>
      </c>
      <c r="L156">
        <f ca="1">IFERROR(IF(F156=1,VLOOKUP(I156,[1]坦克升星消耗!$H$2:$J$7,3,TRUE),IF(F156=2,VLOOKUP(I156,[1]坦克升星消耗!$H$8:$J$15,3,TRUE),IF(F156=3,VLOOKUP(I156,[1]坦克升星消耗!$H$24:$J$33,3,TRUE),0))),0)</f>
        <v>10</v>
      </c>
      <c r="M156">
        <f ca="1">IFERROR(IF(G156=1,VLOOKUP(J156,[1]坦克升星消耗!$H$2:$J$7,3,TRUE),IF(G156=2,VLOOKUP(J156,[1]坦克升星消耗!$H$8:$J$15,3,TRUE),IF(G156=3,VLOOKUP(J156,[1]坦克升星消耗!$H$24:$J$33,3,TRUE),0))),0)</f>
        <v>10</v>
      </c>
      <c r="N156">
        <f ca="1">IFERROR(IF(E156=1,VLOOKUP(K156,[1]坦克升星消耗!$C$2:$J$7,7,TRUE),IF(E156=2,VLOOKUP(K156,[1]坦克升星消耗!$C$8:$J$15,7,TRUE),IF(E156=3,VLOOKUP(K156,[1]坦克升星消耗!$C$24:$J$33,7,TRUE),0))),0)</f>
        <v>335850</v>
      </c>
      <c r="O156">
        <f ca="1">IFERROR(IF(F156=1,VLOOKUP(L156,[1]坦克升星消耗!$C$2:$J$7,7,TRUE),IF(F156=2,VLOOKUP(L156,[1]坦克升星消耗!$C$8:$J$15,7,TRUE),IF(F156=3,VLOOKUP(L156,[1]坦克升星消耗!$C$24:$J$33,7,TRUE),0))),0)</f>
        <v>335850</v>
      </c>
      <c r="P156">
        <f ca="1">IFERROR(IF(G156=1,VLOOKUP(M156,[1]坦克升星消耗!$C$2:$J$7,7,TRUE),IF(G156=2,VLOOKUP(M156,[1]坦克升星消耗!$C$8:$J$15,7,TRUE),IF(G156=3,VLOOKUP(M156,[1]坦克升星消耗!$C$24:$J$33,7,TRUE),0))),0)</f>
        <v>335850</v>
      </c>
      <c r="Q156">
        <f t="shared" ca="1" si="10"/>
        <v>1007550</v>
      </c>
      <c r="R156">
        <f ca="1">Q156/A156+AH156-军费投放计算!D156</f>
        <v>56014.322580645159</v>
      </c>
      <c r="S156">
        <f ca="1">ROUNDDOWN(MIN(T1部件投放计算!C156/3,18),0)</f>
        <v>18</v>
      </c>
      <c r="T156">
        <f t="shared" ca="1" si="11"/>
        <v>0</v>
      </c>
      <c r="U156">
        <f ca="1">MIN(ROUNDDOWN((T1部件投放计算!C156/3)/S156,0),3)</f>
        <v>3</v>
      </c>
      <c r="V156">
        <f ca="1">MIN(VLOOKUP((A156*通用估算系数!$B$17*3600)/S156,[1]坦克部件养成!$V$2:$Z$31,5,TRUE),15)</f>
        <v>15</v>
      </c>
      <c r="W156">
        <f ca="1">ROUNDDOWN(MIN(T2部件投放计算!C156/3,18),0)</f>
        <v>18</v>
      </c>
      <c r="X156">
        <f t="shared" ca="1" si="12"/>
        <v>0</v>
      </c>
      <c r="Y156">
        <f ca="1">MIN(ROUNDDOWN(IF(W156=0,0,((T2部件投放计算!C156+T1部件投放计算!C156/3)/2)/W156+1),0),4)</f>
        <v>4</v>
      </c>
      <c r="Z156">
        <f ca="1">MIN(IF(X156=0,0,VLOOKUP((A156*通用估算系数!$B$17*3600)/X156,[1]坦克部件养成!$V$2:$Z$31,5,TRUE)),20)</f>
        <v>0</v>
      </c>
      <c r="AA156">
        <f ca="1">ROUNDDOWN(MIN(T3部件投放计算!C156/3,18),0)</f>
        <v>18</v>
      </c>
      <c r="AB156">
        <f t="shared" ca="1" si="13"/>
        <v>18</v>
      </c>
      <c r="AC156">
        <f ca="1">MIN(ROUNDDOWN(IF(AA156=0,0,((T3部件投放计算!C156+T2部件投放计算!C156/3)/2)/AA156+2),0),5)</f>
        <v>5</v>
      </c>
      <c r="AD156">
        <f ca="1">MIN(IF(AA156=0,0,VLOOKUP((A156*通用估算系数!$B$17*3600)/AA156,[1]坦克部件养成!$V$2:$Z$31,5,TRUE)),30)</f>
        <v>30</v>
      </c>
      <c r="AE156">
        <f ca="1">VLOOKUP("1_"&amp;V156,[1]坦克部件养成!$I:$L,4,FALSE)*T156</f>
        <v>0</v>
      </c>
      <c r="AF156">
        <f ca="1">IFERROR(VLOOKUP("2_"&amp;Z156,[1]坦克部件养成!$I:$L,4,FALSE)*X156,0)</f>
        <v>0</v>
      </c>
      <c r="AG156">
        <f ca="1">IFERROR(VLOOKUP("3_"&amp;AD156,[1]坦克部件养成!$I:$L,4,FALSE)*AB156,0)</f>
        <v>8335620</v>
      </c>
      <c r="AH156">
        <f t="shared" ca="1" si="14"/>
        <v>53778</v>
      </c>
    </row>
    <row r="157" spans="1:34" x14ac:dyDescent="0.2">
      <c r="A157">
        <v>156</v>
      </c>
      <c r="B157">
        <f>IF(C157=-1,D157,VLOOKUP(C157,通用估算系数!$D:$E,2,FALSE))</f>
        <v>8</v>
      </c>
      <c r="C157">
        <f>IF(D157&gt;=10,MOD(A157,通用估算系数!$B$2),-1)</f>
        <v>2</v>
      </c>
      <c r="D157">
        <f>VLOOKUP(A157,[1]游戏时长规划!$H$17:$K$26,4,TRUE)</f>
        <v>10</v>
      </c>
      <c r="E157">
        <v>3</v>
      </c>
      <c r="F157">
        <v>3</v>
      </c>
      <c r="G157">
        <v>3</v>
      </c>
      <c r="H157">
        <f ca="1">INDIRECT("T"&amp;E157&amp;"碎片投放计算!C"&amp;ROW(E157))/VLOOKUP(E157,通用估算系数!$D$17:$E$20,2,FALSE)</f>
        <v>617.42442341446974</v>
      </c>
      <c r="I157">
        <f ca="1">INDIRECT("T"&amp;F157&amp;"碎片投放计算!C"&amp;ROW(F157))/VLOOKUP(F157,通用估算系数!$D$17:$E$20,2,FALSE)</f>
        <v>617.42442341446974</v>
      </c>
      <c r="J157">
        <f ca="1">INDIRECT("T"&amp;G157&amp;"碎片投放计算!C"&amp;ROW(G157))/VLOOKUP(G157,通用估算系数!$D$17:$E$20,2,FALSE)</f>
        <v>617.42442341446974</v>
      </c>
      <c r="K157">
        <f ca="1">IFERROR(IF(E157=1,VLOOKUP(H157,[1]坦克升星消耗!$H$2:$J$7,3,TRUE),IF(E157=2,VLOOKUP(H157,[1]坦克升星消耗!$H$8:$J$15,3,TRUE),IF(E157=3,VLOOKUP(H157,[1]坦克升星消耗!$H$24:$J$33,3,TRUE),0))),0)</f>
        <v>10</v>
      </c>
      <c r="L157">
        <f ca="1">IFERROR(IF(F157=1,VLOOKUP(I157,[1]坦克升星消耗!$H$2:$J$7,3,TRUE),IF(F157=2,VLOOKUP(I157,[1]坦克升星消耗!$H$8:$J$15,3,TRUE),IF(F157=3,VLOOKUP(I157,[1]坦克升星消耗!$H$24:$J$33,3,TRUE),0))),0)</f>
        <v>10</v>
      </c>
      <c r="M157">
        <f ca="1">IFERROR(IF(G157=1,VLOOKUP(J157,[1]坦克升星消耗!$H$2:$J$7,3,TRUE),IF(G157=2,VLOOKUP(J157,[1]坦克升星消耗!$H$8:$J$15,3,TRUE),IF(G157=3,VLOOKUP(J157,[1]坦克升星消耗!$H$24:$J$33,3,TRUE),0))),0)</f>
        <v>10</v>
      </c>
      <c r="N157">
        <f ca="1">IFERROR(IF(E157=1,VLOOKUP(K157,[1]坦克升星消耗!$C$2:$J$7,7,TRUE),IF(E157=2,VLOOKUP(K157,[1]坦克升星消耗!$C$8:$J$15,7,TRUE),IF(E157=3,VLOOKUP(K157,[1]坦克升星消耗!$C$24:$J$33,7,TRUE),0))),0)</f>
        <v>335850</v>
      </c>
      <c r="O157">
        <f ca="1">IFERROR(IF(F157=1,VLOOKUP(L157,[1]坦克升星消耗!$C$2:$J$7,7,TRUE),IF(F157=2,VLOOKUP(L157,[1]坦克升星消耗!$C$8:$J$15,7,TRUE),IF(F157=3,VLOOKUP(L157,[1]坦克升星消耗!$C$24:$J$33,7,TRUE),0))),0)</f>
        <v>335850</v>
      </c>
      <c r="P157">
        <f ca="1">IFERROR(IF(G157=1,VLOOKUP(M157,[1]坦克升星消耗!$C$2:$J$7,7,TRUE),IF(G157=2,VLOOKUP(M157,[1]坦克升星消耗!$C$8:$J$15,7,TRUE),IF(G157=3,VLOOKUP(M157,[1]坦克升星消耗!$C$24:$J$33,7,TRUE),0))),0)</f>
        <v>335850</v>
      </c>
      <c r="Q157">
        <f t="shared" ca="1" si="10"/>
        <v>1007550</v>
      </c>
      <c r="R157">
        <f ca="1">Q157/A157+AH157-军费投放计算!D157</f>
        <v>55583.653846153844</v>
      </c>
      <c r="S157">
        <f ca="1">ROUNDDOWN(MIN(T1部件投放计算!C157/3,18),0)</f>
        <v>18</v>
      </c>
      <c r="T157">
        <f t="shared" ca="1" si="11"/>
        <v>0</v>
      </c>
      <c r="U157">
        <f ca="1">MIN(ROUNDDOWN((T1部件投放计算!C157/3)/S157,0),3)</f>
        <v>3</v>
      </c>
      <c r="V157">
        <f ca="1">MIN(VLOOKUP((A157*通用估算系数!$B$17*3600)/S157,[1]坦克部件养成!$V$2:$Z$31,5,TRUE),15)</f>
        <v>15</v>
      </c>
      <c r="W157">
        <f ca="1">ROUNDDOWN(MIN(T2部件投放计算!C157/3,18),0)</f>
        <v>18</v>
      </c>
      <c r="X157">
        <f t="shared" ca="1" si="12"/>
        <v>0</v>
      </c>
      <c r="Y157">
        <f ca="1">MIN(ROUNDDOWN(IF(W157=0,0,((T2部件投放计算!C157+T1部件投放计算!C157/3)/2)/W157+1),0),4)</f>
        <v>4</v>
      </c>
      <c r="Z157">
        <f ca="1">MIN(IF(X157=0,0,VLOOKUP((A157*通用估算系数!$B$17*3600)/X157,[1]坦克部件养成!$V$2:$Z$31,5,TRUE)),20)</f>
        <v>0</v>
      </c>
      <c r="AA157">
        <f ca="1">ROUNDDOWN(MIN(T3部件投放计算!C157/3,18),0)</f>
        <v>18</v>
      </c>
      <c r="AB157">
        <f t="shared" ca="1" si="13"/>
        <v>18</v>
      </c>
      <c r="AC157">
        <f ca="1">MIN(ROUNDDOWN(IF(AA157=0,0,((T3部件投放计算!C157+T2部件投放计算!C157/3)/2)/AA157+2),0),5)</f>
        <v>5</v>
      </c>
      <c r="AD157">
        <f ca="1">MIN(IF(AA157=0,0,VLOOKUP((A157*通用估算系数!$B$17*3600)/AA157,[1]坦克部件养成!$V$2:$Z$31,5,TRUE)),30)</f>
        <v>30</v>
      </c>
      <c r="AE157">
        <f ca="1">VLOOKUP("1_"&amp;V157,[1]坦克部件养成!$I:$L,4,FALSE)*T157</f>
        <v>0</v>
      </c>
      <c r="AF157">
        <f ca="1">IFERROR(VLOOKUP("2_"&amp;Z157,[1]坦克部件养成!$I:$L,4,FALSE)*X157,0)</f>
        <v>0</v>
      </c>
      <c r="AG157">
        <f ca="1">IFERROR(VLOOKUP("3_"&amp;AD157,[1]坦克部件养成!$I:$L,4,FALSE)*AB157,0)</f>
        <v>8335620</v>
      </c>
      <c r="AH157">
        <f t="shared" ca="1" si="14"/>
        <v>53433</v>
      </c>
    </row>
    <row r="158" spans="1:34" x14ac:dyDescent="0.2">
      <c r="A158">
        <v>157</v>
      </c>
      <c r="B158">
        <f>IF(C158=-1,D158,VLOOKUP(C158,通用估算系数!$D:$E,2,FALSE))</f>
        <v>9</v>
      </c>
      <c r="C158">
        <f>IF(D158&gt;=10,MOD(A158,通用估算系数!$B$2),-1)</f>
        <v>3</v>
      </c>
      <c r="D158">
        <f>VLOOKUP(A158,[1]游戏时长规划!$H$17:$K$26,4,TRUE)</f>
        <v>10</v>
      </c>
      <c r="E158">
        <v>3</v>
      </c>
      <c r="F158">
        <v>3</v>
      </c>
      <c r="G158">
        <v>3</v>
      </c>
      <c r="H158">
        <f ca="1">INDIRECT("T"&amp;E158&amp;"碎片投放计算!C"&amp;ROW(E158))/VLOOKUP(E158,通用估算系数!$D$17:$E$20,2,FALSE)</f>
        <v>623.10209108479989</v>
      </c>
      <c r="I158">
        <f ca="1">INDIRECT("T"&amp;F158&amp;"碎片投放计算!C"&amp;ROW(F158))/VLOOKUP(F158,通用估算系数!$D$17:$E$20,2,FALSE)</f>
        <v>623.10209108479989</v>
      </c>
      <c r="J158">
        <f ca="1">INDIRECT("T"&amp;G158&amp;"碎片投放计算!C"&amp;ROW(G158))/VLOOKUP(G158,通用估算系数!$D$17:$E$20,2,FALSE)</f>
        <v>623.10209108479989</v>
      </c>
      <c r="K158">
        <f ca="1">IFERROR(IF(E158=1,VLOOKUP(H158,[1]坦克升星消耗!$H$2:$J$7,3,TRUE),IF(E158=2,VLOOKUP(H158,[1]坦克升星消耗!$H$8:$J$15,3,TRUE),IF(E158=3,VLOOKUP(H158,[1]坦克升星消耗!$H$24:$J$33,3,TRUE),0))),0)</f>
        <v>10</v>
      </c>
      <c r="L158">
        <f ca="1">IFERROR(IF(F158=1,VLOOKUP(I158,[1]坦克升星消耗!$H$2:$J$7,3,TRUE),IF(F158=2,VLOOKUP(I158,[1]坦克升星消耗!$H$8:$J$15,3,TRUE),IF(F158=3,VLOOKUP(I158,[1]坦克升星消耗!$H$24:$J$33,3,TRUE),0))),0)</f>
        <v>10</v>
      </c>
      <c r="M158">
        <f ca="1">IFERROR(IF(G158=1,VLOOKUP(J158,[1]坦克升星消耗!$H$2:$J$7,3,TRUE),IF(G158=2,VLOOKUP(J158,[1]坦克升星消耗!$H$8:$J$15,3,TRUE),IF(G158=3,VLOOKUP(J158,[1]坦克升星消耗!$H$24:$J$33,3,TRUE),0))),0)</f>
        <v>10</v>
      </c>
      <c r="N158">
        <f ca="1">IFERROR(IF(E158=1,VLOOKUP(K158,[1]坦克升星消耗!$C$2:$J$7,7,TRUE),IF(E158=2,VLOOKUP(K158,[1]坦克升星消耗!$C$8:$J$15,7,TRUE),IF(E158=3,VLOOKUP(K158,[1]坦克升星消耗!$C$24:$J$33,7,TRUE),0))),0)</f>
        <v>335850</v>
      </c>
      <c r="O158">
        <f ca="1">IFERROR(IF(F158=1,VLOOKUP(L158,[1]坦克升星消耗!$C$2:$J$7,7,TRUE),IF(F158=2,VLOOKUP(L158,[1]坦克升星消耗!$C$8:$J$15,7,TRUE),IF(F158=3,VLOOKUP(L158,[1]坦克升星消耗!$C$24:$J$33,7,TRUE),0))),0)</f>
        <v>335850</v>
      </c>
      <c r="P158">
        <f ca="1">IFERROR(IF(G158=1,VLOOKUP(M158,[1]坦克升星消耗!$C$2:$J$7,7,TRUE),IF(G158=2,VLOOKUP(M158,[1]坦克升星消耗!$C$8:$J$15,7,TRUE),IF(G158=3,VLOOKUP(M158,[1]坦克升星消耗!$C$24:$J$33,7,TRUE),0))),0)</f>
        <v>335850</v>
      </c>
      <c r="Q158">
        <f t="shared" ca="1" si="10"/>
        <v>1007550</v>
      </c>
      <c r="R158">
        <f ca="1">Q158/A158+AH158-军费投放计算!D158</f>
        <v>54953.515923566876</v>
      </c>
      <c r="S158">
        <f ca="1">ROUNDDOWN(MIN(T1部件投放计算!C158/3,18),0)</f>
        <v>18</v>
      </c>
      <c r="T158">
        <f t="shared" ca="1" si="11"/>
        <v>0</v>
      </c>
      <c r="U158">
        <f ca="1">MIN(ROUNDDOWN((T1部件投放计算!C158/3)/S158,0),3)</f>
        <v>3</v>
      </c>
      <c r="V158">
        <f ca="1">MIN(VLOOKUP((A158*通用估算系数!$B$17*3600)/S158,[1]坦克部件养成!$V$2:$Z$31,5,TRUE),15)</f>
        <v>15</v>
      </c>
      <c r="W158">
        <f ca="1">ROUNDDOWN(MIN(T2部件投放计算!C158/3,18),0)</f>
        <v>18</v>
      </c>
      <c r="X158">
        <f t="shared" ca="1" si="12"/>
        <v>0</v>
      </c>
      <c r="Y158">
        <f ca="1">MIN(ROUNDDOWN(IF(W158=0,0,((T2部件投放计算!C158+T1部件投放计算!C158/3)/2)/W158+1),0),4)</f>
        <v>4</v>
      </c>
      <c r="Z158">
        <f ca="1">MIN(IF(X158=0,0,VLOOKUP((A158*通用估算系数!$B$17*3600)/X158,[1]坦克部件养成!$V$2:$Z$31,5,TRUE)),20)</f>
        <v>0</v>
      </c>
      <c r="AA158">
        <f ca="1">ROUNDDOWN(MIN(T3部件投放计算!C158/3,18),0)</f>
        <v>18</v>
      </c>
      <c r="AB158">
        <f t="shared" ca="1" si="13"/>
        <v>18</v>
      </c>
      <c r="AC158">
        <f ca="1">MIN(ROUNDDOWN(IF(AA158=0,0,((T3部件投放计算!C158+T2部件投放计算!C158/3)/2)/AA158+2),0),5)</f>
        <v>5</v>
      </c>
      <c r="AD158">
        <f ca="1">MIN(IF(AA158=0,0,VLOOKUP((A158*通用估算系数!$B$17*3600)/AA158,[1]坦克部件养成!$V$2:$Z$31,5,TRUE)),30)</f>
        <v>30</v>
      </c>
      <c r="AE158">
        <f ca="1">VLOOKUP("1_"&amp;V158,[1]坦克部件养成!$I:$L,4,FALSE)*T158</f>
        <v>0</v>
      </c>
      <c r="AF158">
        <f ca="1">IFERROR(VLOOKUP("2_"&amp;Z158,[1]坦克部件养成!$I:$L,4,FALSE)*X158,0)</f>
        <v>0</v>
      </c>
      <c r="AG158">
        <f ca="1">IFERROR(VLOOKUP("3_"&amp;AD158,[1]坦克部件养成!$I:$L,4,FALSE)*AB158,0)</f>
        <v>8335620</v>
      </c>
      <c r="AH158">
        <f t="shared" ca="1" si="14"/>
        <v>53093</v>
      </c>
    </row>
    <row r="159" spans="1:34" x14ac:dyDescent="0.2">
      <c r="A159">
        <v>158</v>
      </c>
      <c r="B159">
        <f>IF(C159=-1,D159,VLOOKUP(C159,通用估算系数!$D:$E,2,FALSE))</f>
        <v>9</v>
      </c>
      <c r="C159">
        <f>IF(D159&gt;=10,MOD(A159,通用估算系数!$B$2),-1)</f>
        <v>4</v>
      </c>
      <c r="D159">
        <f>VLOOKUP(A159,[1]游戏时长规划!$H$17:$K$26,4,TRUE)</f>
        <v>10</v>
      </c>
      <c r="E159">
        <v>3</v>
      </c>
      <c r="F159">
        <v>3</v>
      </c>
      <c r="G159">
        <v>3</v>
      </c>
      <c r="H159">
        <f ca="1">INDIRECT("T"&amp;E159&amp;"碎片投放计算!C"&amp;ROW(E159))/VLOOKUP(E159,通用估算系数!$D$17:$E$20,2,FALSE)</f>
        <v>627.51041635040815</v>
      </c>
      <c r="I159">
        <f ca="1">INDIRECT("T"&amp;F159&amp;"碎片投放计算!C"&amp;ROW(F159))/VLOOKUP(F159,通用估算系数!$D$17:$E$20,2,FALSE)</f>
        <v>627.51041635040815</v>
      </c>
      <c r="J159">
        <f ca="1">INDIRECT("T"&amp;G159&amp;"碎片投放计算!C"&amp;ROW(G159))/VLOOKUP(G159,通用估算系数!$D$17:$E$20,2,FALSE)</f>
        <v>627.51041635040815</v>
      </c>
      <c r="K159">
        <f ca="1">IFERROR(IF(E159=1,VLOOKUP(H159,[1]坦克升星消耗!$H$2:$J$7,3,TRUE),IF(E159=2,VLOOKUP(H159,[1]坦克升星消耗!$H$8:$J$15,3,TRUE),IF(E159=3,VLOOKUP(H159,[1]坦克升星消耗!$H$24:$J$33,3,TRUE),0))),0)</f>
        <v>10</v>
      </c>
      <c r="L159">
        <f ca="1">IFERROR(IF(F159=1,VLOOKUP(I159,[1]坦克升星消耗!$H$2:$J$7,3,TRUE),IF(F159=2,VLOOKUP(I159,[1]坦克升星消耗!$H$8:$J$15,3,TRUE),IF(F159=3,VLOOKUP(I159,[1]坦克升星消耗!$H$24:$J$33,3,TRUE),0))),0)</f>
        <v>10</v>
      </c>
      <c r="M159">
        <f ca="1">IFERROR(IF(G159=1,VLOOKUP(J159,[1]坦克升星消耗!$H$2:$J$7,3,TRUE),IF(G159=2,VLOOKUP(J159,[1]坦克升星消耗!$H$8:$J$15,3,TRUE),IF(G159=3,VLOOKUP(J159,[1]坦克升星消耗!$H$24:$J$33,3,TRUE),0))),0)</f>
        <v>10</v>
      </c>
      <c r="N159">
        <f ca="1">IFERROR(IF(E159=1,VLOOKUP(K159,[1]坦克升星消耗!$C$2:$J$7,7,TRUE),IF(E159=2,VLOOKUP(K159,[1]坦克升星消耗!$C$8:$J$15,7,TRUE),IF(E159=3,VLOOKUP(K159,[1]坦克升星消耗!$C$24:$J$33,7,TRUE),0))),0)</f>
        <v>335850</v>
      </c>
      <c r="O159">
        <f ca="1">IFERROR(IF(F159=1,VLOOKUP(L159,[1]坦克升星消耗!$C$2:$J$7,7,TRUE),IF(F159=2,VLOOKUP(L159,[1]坦克升星消耗!$C$8:$J$15,7,TRUE),IF(F159=3,VLOOKUP(L159,[1]坦克升星消耗!$C$24:$J$33,7,TRUE),0))),0)</f>
        <v>335850</v>
      </c>
      <c r="P159">
        <f ca="1">IFERROR(IF(G159=1,VLOOKUP(M159,[1]坦克升星消耗!$C$2:$J$7,7,TRUE),IF(G159=2,VLOOKUP(M159,[1]坦克升星消耗!$C$8:$J$15,7,TRUE),IF(G159=3,VLOOKUP(M159,[1]坦克升星消耗!$C$24:$J$33,7,TRUE),0))),0)</f>
        <v>335850</v>
      </c>
      <c r="Q159">
        <f t="shared" ca="1" si="10"/>
        <v>1007550</v>
      </c>
      <c r="R159">
        <f ca="1">Q159/A159+AH159-军费投放计算!D159</f>
        <v>54574.898734177215</v>
      </c>
      <c r="S159">
        <f ca="1">ROUNDDOWN(MIN(T1部件投放计算!C159/3,18),0)</f>
        <v>18</v>
      </c>
      <c r="T159">
        <f t="shared" ca="1" si="11"/>
        <v>0</v>
      </c>
      <c r="U159">
        <f ca="1">MIN(ROUNDDOWN((T1部件投放计算!C159/3)/S159,0),3)</f>
        <v>3</v>
      </c>
      <c r="V159">
        <f ca="1">MIN(VLOOKUP((A159*通用估算系数!$B$17*3600)/S159,[1]坦克部件养成!$V$2:$Z$31,5,TRUE),15)</f>
        <v>15</v>
      </c>
      <c r="W159">
        <f ca="1">ROUNDDOWN(MIN(T2部件投放计算!C159/3,18),0)</f>
        <v>18</v>
      </c>
      <c r="X159">
        <f t="shared" ca="1" si="12"/>
        <v>0</v>
      </c>
      <c r="Y159">
        <f ca="1">MIN(ROUNDDOWN(IF(W159=0,0,((T2部件投放计算!C159+T1部件投放计算!C159/3)/2)/W159+1),0),4)</f>
        <v>4</v>
      </c>
      <c r="Z159">
        <f ca="1">MIN(IF(X159=0,0,VLOOKUP((A159*通用估算系数!$B$17*3600)/X159,[1]坦克部件养成!$V$2:$Z$31,5,TRUE)),20)</f>
        <v>0</v>
      </c>
      <c r="AA159">
        <f ca="1">ROUNDDOWN(MIN(T3部件投放计算!C159/3,18),0)</f>
        <v>18</v>
      </c>
      <c r="AB159">
        <f t="shared" ca="1" si="13"/>
        <v>18</v>
      </c>
      <c r="AC159">
        <f ca="1">MIN(ROUNDDOWN(IF(AA159=0,0,((T3部件投放计算!C159+T2部件投放计算!C159/3)/2)/AA159+2),0),5)</f>
        <v>5</v>
      </c>
      <c r="AD159">
        <f ca="1">MIN(IF(AA159=0,0,VLOOKUP((A159*通用估算系数!$B$17*3600)/AA159,[1]坦克部件养成!$V$2:$Z$31,5,TRUE)),30)</f>
        <v>30</v>
      </c>
      <c r="AE159">
        <f ca="1">VLOOKUP("1_"&amp;V159,[1]坦克部件养成!$I:$L,4,FALSE)*T159</f>
        <v>0</v>
      </c>
      <c r="AF159">
        <f ca="1">IFERROR(VLOOKUP("2_"&amp;Z159,[1]坦克部件养成!$I:$L,4,FALSE)*X159,0)</f>
        <v>0</v>
      </c>
      <c r="AG159">
        <f ca="1">IFERROR(VLOOKUP("3_"&amp;AD159,[1]坦克部件养成!$I:$L,4,FALSE)*AB159,0)</f>
        <v>8335620</v>
      </c>
      <c r="AH159">
        <f t="shared" ca="1" si="14"/>
        <v>52757</v>
      </c>
    </row>
    <row r="160" spans="1:34" x14ac:dyDescent="0.2">
      <c r="A160">
        <v>159</v>
      </c>
      <c r="B160">
        <f>IF(C160=-1,D160,VLOOKUP(C160,通用估算系数!$D:$E,2,FALSE))</f>
        <v>9</v>
      </c>
      <c r="C160">
        <f>IF(D160&gt;=10,MOD(A160,通用估算系数!$B$2),-1)</f>
        <v>5</v>
      </c>
      <c r="D160">
        <f>VLOOKUP(A160,[1]游戏时长规划!$H$17:$K$26,4,TRUE)</f>
        <v>10</v>
      </c>
      <c r="E160">
        <v>3</v>
      </c>
      <c r="F160">
        <v>3</v>
      </c>
      <c r="G160">
        <v>3</v>
      </c>
      <c r="H160">
        <f ca="1">INDIRECT("T"&amp;E160&amp;"碎片投放计算!C"&amp;ROW(E160))/VLOOKUP(E160,通用估算系数!$D$17:$E$20,2,FALSE)</f>
        <v>632.03026833357364</v>
      </c>
      <c r="I160">
        <f ca="1">INDIRECT("T"&amp;F160&amp;"碎片投放计算!C"&amp;ROW(F160))/VLOOKUP(F160,通用估算系数!$D$17:$E$20,2,FALSE)</f>
        <v>632.03026833357364</v>
      </c>
      <c r="J160">
        <f ca="1">INDIRECT("T"&amp;G160&amp;"碎片投放计算!C"&amp;ROW(G160))/VLOOKUP(G160,通用估算系数!$D$17:$E$20,2,FALSE)</f>
        <v>632.03026833357364</v>
      </c>
      <c r="K160">
        <f ca="1">IFERROR(IF(E160=1,VLOOKUP(H160,[1]坦克升星消耗!$H$2:$J$7,3,TRUE),IF(E160=2,VLOOKUP(H160,[1]坦克升星消耗!$H$8:$J$15,3,TRUE),IF(E160=3,VLOOKUP(H160,[1]坦克升星消耗!$H$24:$J$33,3,TRUE),0))),0)</f>
        <v>10</v>
      </c>
      <c r="L160">
        <f ca="1">IFERROR(IF(F160=1,VLOOKUP(I160,[1]坦克升星消耗!$H$2:$J$7,3,TRUE),IF(F160=2,VLOOKUP(I160,[1]坦克升星消耗!$H$8:$J$15,3,TRUE),IF(F160=3,VLOOKUP(I160,[1]坦克升星消耗!$H$24:$J$33,3,TRUE),0))),0)</f>
        <v>10</v>
      </c>
      <c r="M160">
        <f ca="1">IFERROR(IF(G160=1,VLOOKUP(J160,[1]坦克升星消耗!$H$2:$J$7,3,TRUE),IF(G160=2,VLOOKUP(J160,[1]坦克升星消耗!$H$8:$J$15,3,TRUE),IF(G160=3,VLOOKUP(J160,[1]坦克升星消耗!$H$24:$J$33,3,TRUE),0))),0)</f>
        <v>10</v>
      </c>
      <c r="N160">
        <f ca="1">IFERROR(IF(E160=1,VLOOKUP(K160,[1]坦克升星消耗!$C$2:$J$7,7,TRUE),IF(E160=2,VLOOKUP(K160,[1]坦克升星消耗!$C$8:$J$15,7,TRUE),IF(E160=3,VLOOKUP(K160,[1]坦克升星消耗!$C$24:$J$33,7,TRUE),0))),0)</f>
        <v>335850</v>
      </c>
      <c r="O160">
        <f ca="1">IFERROR(IF(F160=1,VLOOKUP(L160,[1]坦克升星消耗!$C$2:$J$7,7,TRUE),IF(F160=2,VLOOKUP(L160,[1]坦克升星消耗!$C$8:$J$15,7,TRUE),IF(F160=3,VLOOKUP(L160,[1]坦克升星消耗!$C$24:$J$33,7,TRUE),0))),0)</f>
        <v>335850</v>
      </c>
      <c r="P160">
        <f ca="1">IFERROR(IF(G160=1,VLOOKUP(M160,[1]坦克升星消耗!$C$2:$J$7,7,TRUE),IF(G160=2,VLOOKUP(M160,[1]坦克升星消耗!$C$8:$J$15,7,TRUE),IF(G160=3,VLOOKUP(M160,[1]坦克升星消耗!$C$24:$J$33,7,TRUE),0))),0)</f>
        <v>335850</v>
      </c>
      <c r="Q160">
        <f t="shared" ca="1" si="10"/>
        <v>1007550</v>
      </c>
      <c r="R160">
        <f ca="1">Q160/A160+AH160-军费投放计算!D160</f>
        <v>54158.792452830188</v>
      </c>
      <c r="S160">
        <f ca="1">ROUNDDOWN(MIN(T1部件投放计算!C160/3,18),0)</f>
        <v>18</v>
      </c>
      <c r="T160">
        <f t="shared" ca="1" si="11"/>
        <v>0</v>
      </c>
      <c r="U160">
        <f ca="1">MIN(ROUNDDOWN((T1部件投放计算!C160/3)/S160,0),3)</f>
        <v>3</v>
      </c>
      <c r="V160">
        <f ca="1">MIN(VLOOKUP((A160*通用估算系数!$B$17*3600)/S160,[1]坦克部件养成!$V$2:$Z$31,5,TRUE),15)</f>
        <v>15</v>
      </c>
      <c r="W160">
        <f ca="1">ROUNDDOWN(MIN(T2部件投放计算!C160/3,18),0)</f>
        <v>18</v>
      </c>
      <c r="X160">
        <f t="shared" ca="1" si="12"/>
        <v>0</v>
      </c>
      <c r="Y160">
        <f ca="1">MIN(ROUNDDOWN(IF(W160=0,0,((T2部件投放计算!C160+T1部件投放计算!C160/3)/2)/W160+1),0),4)</f>
        <v>4</v>
      </c>
      <c r="Z160">
        <f ca="1">MIN(IF(X160=0,0,VLOOKUP((A160*通用估算系数!$B$17*3600)/X160,[1]坦克部件养成!$V$2:$Z$31,5,TRUE)),20)</f>
        <v>0</v>
      </c>
      <c r="AA160">
        <f ca="1">ROUNDDOWN(MIN(T3部件投放计算!C160/3,18),0)</f>
        <v>18</v>
      </c>
      <c r="AB160">
        <f t="shared" ca="1" si="13"/>
        <v>18</v>
      </c>
      <c r="AC160">
        <f ca="1">MIN(ROUNDDOWN(IF(AA160=0,0,((T3部件投放计算!C160+T2部件投放计算!C160/3)/2)/AA160+2),0),5)</f>
        <v>5</v>
      </c>
      <c r="AD160">
        <f ca="1">MIN(IF(AA160=0,0,VLOOKUP((A160*通用估算系数!$B$17*3600)/AA160,[1]坦克部件养成!$V$2:$Z$31,5,TRUE)),30)</f>
        <v>30</v>
      </c>
      <c r="AE160">
        <f ca="1">VLOOKUP("1_"&amp;V160,[1]坦克部件养成!$I:$L,4,FALSE)*T160</f>
        <v>0</v>
      </c>
      <c r="AF160">
        <f ca="1">IFERROR(VLOOKUP("2_"&amp;Z160,[1]坦克部件养成!$I:$L,4,FALSE)*X160,0)</f>
        <v>0</v>
      </c>
      <c r="AG160">
        <f ca="1">IFERROR(VLOOKUP("3_"&amp;AD160,[1]坦克部件养成!$I:$L,4,FALSE)*AB160,0)</f>
        <v>8335620</v>
      </c>
      <c r="AH160">
        <f t="shared" ca="1" si="14"/>
        <v>52425</v>
      </c>
    </row>
    <row r="161" spans="1:34" x14ac:dyDescent="0.2">
      <c r="A161">
        <v>160</v>
      </c>
      <c r="B161">
        <f>IF(C161=-1,D161,VLOOKUP(C161,通用估算系数!$D:$E,2,FALSE))</f>
        <v>10</v>
      </c>
      <c r="C161">
        <f>IF(D161&gt;=10,MOD(A161,通用估算系数!$B$2),-1)</f>
        <v>6</v>
      </c>
      <c r="D161">
        <f>VLOOKUP(A161,[1]游戏时长规划!$H$17:$K$26,4,TRUE)</f>
        <v>10</v>
      </c>
      <c r="E161">
        <v>3</v>
      </c>
      <c r="F161">
        <v>3</v>
      </c>
      <c r="G161">
        <v>3</v>
      </c>
      <c r="H161">
        <f ca="1">INDIRECT("T"&amp;E161&amp;"碎片投放计算!C"&amp;ROW(E161))/VLOOKUP(E161,通用估算系数!$D$17:$E$20,2,FALSE)</f>
        <v>637.55295844277816</v>
      </c>
      <c r="I161">
        <f ca="1">INDIRECT("T"&amp;F161&amp;"碎片投放计算!C"&amp;ROW(F161))/VLOOKUP(F161,通用估算系数!$D$17:$E$20,2,FALSE)</f>
        <v>637.55295844277816</v>
      </c>
      <c r="J161">
        <f ca="1">INDIRECT("T"&amp;G161&amp;"碎片投放计算!C"&amp;ROW(G161))/VLOOKUP(G161,通用估算系数!$D$17:$E$20,2,FALSE)</f>
        <v>637.55295844277816</v>
      </c>
      <c r="K161">
        <f ca="1">IFERROR(IF(E161=1,VLOOKUP(H161,[1]坦克升星消耗!$H$2:$J$7,3,TRUE),IF(E161=2,VLOOKUP(H161,[1]坦克升星消耗!$H$8:$J$15,3,TRUE),IF(E161=3,VLOOKUP(H161,[1]坦克升星消耗!$H$24:$J$33,3,TRUE),0))),0)</f>
        <v>10</v>
      </c>
      <c r="L161">
        <f ca="1">IFERROR(IF(F161=1,VLOOKUP(I161,[1]坦克升星消耗!$H$2:$J$7,3,TRUE),IF(F161=2,VLOOKUP(I161,[1]坦克升星消耗!$H$8:$J$15,3,TRUE),IF(F161=3,VLOOKUP(I161,[1]坦克升星消耗!$H$24:$J$33,3,TRUE),0))),0)</f>
        <v>10</v>
      </c>
      <c r="M161">
        <f ca="1">IFERROR(IF(G161=1,VLOOKUP(J161,[1]坦克升星消耗!$H$2:$J$7,3,TRUE),IF(G161=2,VLOOKUP(J161,[1]坦克升星消耗!$H$8:$J$15,3,TRUE),IF(G161=3,VLOOKUP(J161,[1]坦克升星消耗!$H$24:$J$33,3,TRUE),0))),0)</f>
        <v>10</v>
      </c>
      <c r="N161">
        <f ca="1">IFERROR(IF(E161=1,VLOOKUP(K161,[1]坦克升星消耗!$C$2:$J$7,7,TRUE),IF(E161=2,VLOOKUP(K161,[1]坦克升星消耗!$C$8:$J$15,7,TRUE),IF(E161=3,VLOOKUP(K161,[1]坦克升星消耗!$C$24:$J$33,7,TRUE),0))),0)</f>
        <v>335850</v>
      </c>
      <c r="O161">
        <f ca="1">IFERROR(IF(F161=1,VLOOKUP(L161,[1]坦克升星消耗!$C$2:$J$7,7,TRUE),IF(F161=2,VLOOKUP(L161,[1]坦克升星消耗!$C$8:$J$15,7,TRUE),IF(F161=3,VLOOKUP(L161,[1]坦克升星消耗!$C$24:$J$33,7,TRUE),0))),0)</f>
        <v>335850</v>
      </c>
      <c r="P161">
        <f ca="1">IFERROR(IF(G161=1,VLOOKUP(M161,[1]坦克升星消耗!$C$2:$J$7,7,TRUE),IF(G161=2,VLOOKUP(M161,[1]坦克升星消耗!$C$8:$J$15,7,TRUE),IF(G161=3,VLOOKUP(M161,[1]坦克升星消耗!$C$24:$J$33,7,TRUE),0))),0)</f>
        <v>335850</v>
      </c>
      <c r="Q161">
        <f t="shared" ca="1" si="10"/>
        <v>1007550</v>
      </c>
      <c r="R161">
        <f ca="1">Q161/A161+AH161-军费投放计算!D161</f>
        <v>53587.1875</v>
      </c>
      <c r="S161">
        <f ca="1">ROUNDDOWN(MIN(T1部件投放计算!C161/3,18),0)</f>
        <v>18</v>
      </c>
      <c r="T161">
        <f t="shared" ca="1" si="11"/>
        <v>0</v>
      </c>
      <c r="U161">
        <f ca="1">MIN(ROUNDDOWN((T1部件投放计算!C161/3)/S161,0),3)</f>
        <v>3</v>
      </c>
      <c r="V161">
        <f ca="1">MIN(VLOOKUP((A161*通用估算系数!$B$17*3600)/S161,[1]坦克部件养成!$V$2:$Z$31,5,TRUE),15)</f>
        <v>15</v>
      </c>
      <c r="W161">
        <f ca="1">ROUNDDOWN(MIN(T2部件投放计算!C161/3,18),0)</f>
        <v>18</v>
      </c>
      <c r="X161">
        <f t="shared" ca="1" si="12"/>
        <v>0</v>
      </c>
      <c r="Y161">
        <f ca="1">MIN(ROUNDDOWN(IF(W161=0,0,((T2部件投放计算!C161+T1部件投放计算!C161/3)/2)/W161+1),0),4)</f>
        <v>4</v>
      </c>
      <c r="Z161">
        <f ca="1">MIN(IF(X161=0,0,VLOOKUP((A161*通用估算系数!$B$17*3600)/X161,[1]坦克部件养成!$V$2:$Z$31,5,TRUE)),20)</f>
        <v>0</v>
      </c>
      <c r="AA161">
        <f ca="1">ROUNDDOWN(MIN(T3部件投放计算!C161/3,18),0)</f>
        <v>18</v>
      </c>
      <c r="AB161">
        <f t="shared" ca="1" si="13"/>
        <v>18</v>
      </c>
      <c r="AC161">
        <f ca="1">MIN(ROUNDDOWN(IF(AA161=0,0,((T3部件投放计算!C161+T2部件投放计算!C161/3)/2)/AA161+2),0),5)</f>
        <v>5</v>
      </c>
      <c r="AD161">
        <f ca="1">MIN(IF(AA161=0,0,VLOOKUP((A161*通用估算系数!$B$17*3600)/AA161,[1]坦克部件养成!$V$2:$Z$31,5,TRUE)),30)</f>
        <v>30</v>
      </c>
      <c r="AE161">
        <f ca="1">VLOOKUP("1_"&amp;V161,[1]坦克部件养成!$I:$L,4,FALSE)*T161</f>
        <v>0</v>
      </c>
      <c r="AF161">
        <f ca="1">IFERROR(VLOOKUP("2_"&amp;Z161,[1]坦克部件养成!$I:$L,4,FALSE)*X161,0)</f>
        <v>0</v>
      </c>
      <c r="AG161">
        <f ca="1">IFERROR(VLOOKUP("3_"&amp;AD161,[1]坦克部件养成!$I:$L,4,FALSE)*AB161,0)</f>
        <v>8335620</v>
      </c>
      <c r="AH161">
        <f t="shared" ca="1" si="14"/>
        <v>52097</v>
      </c>
    </row>
    <row r="162" spans="1:34" x14ac:dyDescent="0.2">
      <c r="A162">
        <v>161</v>
      </c>
      <c r="B162">
        <f>IF(C162=-1,D162,VLOOKUP(C162,通用估算系数!$D:$E,2,FALSE))</f>
        <v>10</v>
      </c>
      <c r="C162">
        <f>IF(D162&gt;=10,MOD(A162,通用估算系数!$B$2),-1)</f>
        <v>7</v>
      </c>
      <c r="D162">
        <f>VLOOKUP(A162,[1]游戏时长规划!$H$17:$K$26,4,TRUE)</f>
        <v>10</v>
      </c>
      <c r="E162">
        <v>3</v>
      </c>
      <c r="F162">
        <v>3</v>
      </c>
      <c r="G162">
        <v>3</v>
      </c>
      <c r="H162">
        <f ca="1">INDIRECT("T"&amp;E162&amp;"碎片投放计算!C"&amp;ROW(E162))/VLOOKUP(E162,通用估算系数!$D$17:$E$20,2,FALSE)</f>
        <v>642.05087020071642</v>
      </c>
      <c r="I162">
        <f ca="1">INDIRECT("T"&amp;F162&amp;"碎片投放计算!C"&amp;ROW(F162))/VLOOKUP(F162,通用估算系数!$D$17:$E$20,2,FALSE)</f>
        <v>642.05087020071642</v>
      </c>
      <c r="J162">
        <f ca="1">INDIRECT("T"&amp;G162&amp;"碎片投放计算!C"&amp;ROW(G162))/VLOOKUP(G162,通用估算系数!$D$17:$E$20,2,FALSE)</f>
        <v>642.05087020071642</v>
      </c>
      <c r="K162">
        <f ca="1">IFERROR(IF(E162=1,VLOOKUP(H162,[1]坦克升星消耗!$H$2:$J$7,3,TRUE),IF(E162=2,VLOOKUP(H162,[1]坦克升星消耗!$H$8:$J$15,3,TRUE),IF(E162=3,VLOOKUP(H162,[1]坦克升星消耗!$H$24:$J$33,3,TRUE),0))),0)</f>
        <v>10</v>
      </c>
      <c r="L162">
        <f ca="1">IFERROR(IF(F162=1,VLOOKUP(I162,[1]坦克升星消耗!$H$2:$J$7,3,TRUE),IF(F162=2,VLOOKUP(I162,[1]坦克升星消耗!$H$8:$J$15,3,TRUE),IF(F162=3,VLOOKUP(I162,[1]坦克升星消耗!$H$24:$J$33,3,TRUE),0))),0)</f>
        <v>10</v>
      </c>
      <c r="M162">
        <f ca="1">IFERROR(IF(G162=1,VLOOKUP(J162,[1]坦克升星消耗!$H$2:$J$7,3,TRUE),IF(G162=2,VLOOKUP(J162,[1]坦克升星消耗!$H$8:$J$15,3,TRUE),IF(G162=3,VLOOKUP(J162,[1]坦克升星消耗!$H$24:$J$33,3,TRUE),0))),0)</f>
        <v>10</v>
      </c>
      <c r="N162">
        <f ca="1">IFERROR(IF(E162=1,VLOOKUP(K162,[1]坦克升星消耗!$C$2:$J$7,7,TRUE),IF(E162=2,VLOOKUP(K162,[1]坦克升星消耗!$C$8:$J$15,7,TRUE),IF(E162=3,VLOOKUP(K162,[1]坦克升星消耗!$C$24:$J$33,7,TRUE),0))),0)</f>
        <v>335850</v>
      </c>
      <c r="O162">
        <f ca="1">IFERROR(IF(F162=1,VLOOKUP(L162,[1]坦克升星消耗!$C$2:$J$7,7,TRUE),IF(F162=2,VLOOKUP(L162,[1]坦克升星消耗!$C$8:$J$15,7,TRUE),IF(F162=3,VLOOKUP(L162,[1]坦克升星消耗!$C$24:$J$33,7,TRUE),0))),0)</f>
        <v>335850</v>
      </c>
      <c r="P162">
        <f ca="1">IFERROR(IF(G162=1,VLOOKUP(M162,[1]坦克升星消耗!$C$2:$J$7,7,TRUE),IF(G162=2,VLOOKUP(M162,[1]坦克升星消耗!$C$8:$J$15,7,TRUE),IF(G162=3,VLOOKUP(M162,[1]坦克升星消耗!$C$24:$J$33,7,TRUE),0))),0)</f>
        <v>335850</v>
      </c>
      <c r="Q162">
        <f t="shared" ca="1" si="10"/>
        <v>1007550</v>
      </c>
      <c r="R162">
        <f ca="1">Q162/A162+AH162-军费投放计算!D162</f>
        <v>53222.074534161489</v>
      </c>
      <c r="S162">
        <f ca="1">ROUNDDOWN(MIN(T1部件投放计算!C162/3,18),0)</f>
        <v>18</v>
      </c>
      <c r="T162">
        <f t="shared" ca="1" si="11"/>
        <v>0</v>
      </c>
      <c r="U162">
        <f ca="1">MIN(ROUNDDOWN((T1部件投放计算!C162/3)/S162,0),3)</f>
        <v>3</v>
      </c>
      <c r="V162">
        <f ca="1">MIN(VLOOKUP((A162*通用估算系数!$B$17*3600)/S162,[1]坦克部件养成!$V$2:$Z$31,5,TRUE),15)</f>
        <v>15</v>
      </c>
      <c r="W162">
        <f ca="1">ROUNDDOWN(MIN(T2部件投放计算!C162/3,18),0)</f>
        <v>18</v>
      </c>
      <c r="X162">
        <f t="shared" ca="1" si="12"/>
        <v>0</v>
      </c>
      <c r="Y162">
        <f ca="1">MIN(ROUNDDOWN(IF(W162=0,0,((T2部件投放计算!C162+T1部件投放计算!C162/3)/2)/W162+1),0),4)</f>
        <v>4</v>
      </c>
      <c r="Z162">
        <f ca="1">MIN(IF(X162=0,0,VLOOKUP((A162*通用估算系数!$B$17*3600)/X162,[1]坦克部件养成!$V$2:$Z$31,5,TRUE)),20)</f>
        <v>0</v>
      </c>
      <c r="AA162">
        <f ca="1">ROUNDDOWN(MIN(T3部件投放计算!C162/3,18),0)</f>
        <v>18</v>
      </c>
      <c r="AB162">
        <f t="shared" ca="1" si="13"/>
        <v>18</v>
      </c>
      <c r="AC162">
        <f ca="1">MIN(ROUNDDOWN(IF(AA162=0,0,((T3部件投放计算!C162+T2部件投放计算!C162/3)/2)/AA162+2),0),5)</f>
        <v>5</v>
      </c>
      <c r="AD162">
        <f ca="1">MIN(IF(AA162=0,0,VLOOKUP((A162*通用估算系数!$B$17*3600)/AA162,[1]坦克部件养成!$V$2:$Z$31,5,TRUE)),30)</f>
        <v>30</v>
      </c>
      <c r="AE162">
        <f ca="1">VLOOKUP("1_"&amp;V162,[1]坦克部件养成!$I:$L,4,FALSE)*T162</f>
        <v>0</v>
      </c>
      <c r="AF162">
        <f ca="1">IFERROR(VLOOKUP("2_"&amp;Z162,[1]坦克部件养成!$I:$L,4,FALSE)*X162,0)</f>
        <v>0</v>
      </c>
      <c r="AG162">
        <f ca="1">IFERROR(VLOOKUP("3_"&amp;AD162,[1]坦克部件养成!$I:$L,4,FALSE)*AB162,0)</f>
        <v>8335620</v>
      </c>
      <c r="AH162">
        <f t="shared" ca="1" si="14"/>
        <v>51774</v>
      </c>
    </row>
    <row r="163" spans="1:34" x14ac:dyDescent="0.2">
      <c r="A163">
        <v>162</v>
      </c>
      <c r="B163">
        <f>IF(C163=-1,D163,VLOOKUP(C163,通用估算系数!$D:$E,2,FALSE))</f>
        <v>10</v>
      </c>
      <c r="C163">
        <f>IF(D163&gt;=10,MOD(A163,通用估算系数!$B$2),-1)</f>
        <v>8</v>
      </c>
      <c r="D163">
        <f>VLOOKUP(A163,[1]游戏时长规划!$H$17:$K$26,4,TRUE)</f>
        <v>10</v>
      </c>
      <c r="E163">
        <v>3</v>
      </c>
      <c r="F163">
        <v>3</v>
      </c>
      <c r="G163">
        <v>3</v>
      </c>
      <c r="H163">
        <f ca="1">INDIRECT("T"&amp;E163&amp;"碎片投放计算!C"&amp;ROW(E163))/VLOOKUP(E163,通用估算系数!$D$17:$E$20,2,FALSE)</f>
        <v>646.55439304054141</v>
      </c>
      <c r="I163">
        <f ca="1">INDIRECT("T"&amp;F163&amp;"碎片投放计算!C"&amp;ROW(F163))/VLOOKUP(F163,通用估算系数!$D$17:$E$20,2,FALSE)</f>
        <v>646.55439304054141</v>
      </c>
      <c r="J163">
        <f ca="1">INDIRECT("T"&amp;G163&amp;"碎片投放计算!C"&amp;ROW(G163))/VLOOKUP(G163,通用估算系数!$D$17:$E$20,2,FALSE)</f>
        <v>646.55439304054141</v>
      </c>
      <c r="K163">
        <f ca="1">IFERROR(IF(E163=1,VLOOKUP(H163,[1]坦克升星消耗!$H$2:$J$7,3,TRUE),IF(E163=2,VLOOKUP(H163,[1]坦克升星消耗!$H$8:$J$15,3,TRUE),IF(E163=3,VLOOKUP(H163,[1]坦克升星消耗!$H$24:$J$33,3,TRUE),0))),0)</f>
        <v>10</v>
      </c>
      <c r="L163">
        <f ca="1">IFERROR(IF(F163=1,VLOOKUP(I163,[1]坦克升星消耗!$H$2:$J$7,3,TRUE),IF(F163=2,VLOOKUP(I163,[1]坦克升星消耗!$H$8:$J$15,3,TRUE),IF(F163=3,VLOOKUP(I163,[1]坦克升星消耗!$H$24:$J$33,3,TRUE),0))),0)</f>
        <v>10</v>
      </c>
      <c r="M163">
        <f ca="1">IFERROR(IF(G163=1,VLOOKUP(J163,[1]坦克升星消耗!$H$2:$J$7,3,TRUE),IF(G163=2,VLOOKUP(J163,[1]坦克升星消耗!$H$8:$J$15,3,TRUE),IF(G163=3,VLOOKUP(J163,[1]坦克升星消耗!$H$24:$J$33,3,TRUE),0))),0)</f>
        <v>10</v>
      </c>
      <c r="N163">
        <f ca="1">IFERROR(IF(E163=1,VLOOKUP(K163,[1]坦克升星消耗!$C$2:$J$7,7,TRUE),IF(E163=2,VLOOKUP(K163,[1]坦克升星消耗!$C$8:$J$15,7,TRUE),IF(E163=3,VLOOKUP(K163,[1]坦克升星消耗!$C$24:$J$33,7,TRUE),0))),0)</f>
        <v>335850</v>
      </c>
      <c r="O163">
        <f ca="1">IFERROR(IF(F163=1,VLOOKUP(L163,[1]坦克升星消耗!$C$2:$J$7,7,TRUE),IF(F163=2,VLOOKUP(L163,[1]坦克升星消耗!$C$8:$J$15,7,TRUE),IF(F163=3,VLOOKUP(L163,[1]坦克升星消耗!$C$24:$J$33,7,TRUE),0))),0)</f>
        <v>335850</v>
      </c>
      <c r="P163">
        <f ca="1">IFERROR(IF(G163=1,VLOOKUP(M163,[1]坦克升星消耗!$C$2:$J$7,7,TRUE),IF(G163=2,VLOOKUP(M163,[1]坦克升星消耗!$C$8:$J$15,7,TRUE),IF(G163=3,VLOOKUP(M163,[1]坦克升星消耗!$C$24:$J$33,7,TRUE),0))),0)</f>
        <v>335850</v>
      </c>
      <c r="Q163">
        <f t="shared" ca="1" si="10"/>
        <v>1007550</v>
      </c>
      <c r="R163">
        <f ca="1">Q163/A163+AH163-军费投放计算!D163</f>
        <v>52861.444444444445</v>
      </c>
      <c r="S163">
        <f ca="1">ROUNDDOWN(MIN(T1部件投放计算!C163/3,18),0)</f>
        <v>18</v>
      </c>
      <c r="T163">
        <f t="shared" ca="1" si="11"/>
        <v>0</v>
      </c>
      <c r="U163">
        <f ca="1">MIN(ROUNDDOWN((T1部件投放计算!C163/3)/S163,0),3)</f>
        <v>3</v>
      </c>
      <c r="V163">
        <f ca="1">MIN(VLOOKUP((A163*通用估算系数!$B$17*3600)/S163,[1]坦克部件养成!$V$2:$Z$31,5,TRUE),15)</f>
        <v>15</v>
      </c>
      <c r="W163">
        <f ca="1">ROUNDDOWN(MIN(T2部件投放计算!C163/3,18),0)</f>
        <v>18</v>
      </c>
      <c r="X163">
        <f t="shared" ca="1" si="12"/>
        <v>0</v>
      </c>
      <c r="Y163">
        <f ca="1">MIN(ROUNDDOWN(IF(W163=0,0,((T2部件投放计算!C163+T1部件投放计算!C163/3)/2)/W163+1),0),4)</f>
        <v>4</v>
      </c>
      <c r="Z163">
        <f ca="1">MIN(IF(X163=0,0,VLOOKUP((A163*通用估算系数!$B$17*3600)/X163,[1]坦克部件养成!$V$2:$Z$31,5,TRUE)),20)</f>
        <v>0</v>
      </c>
      <c r="AA163">
        <f ca="1">ROUNDDOWN(MIN(T3部件投放计算!C163/3,18),0)</f>
        <v>18</v>
      </c>
      <c r="AB163">
        <f t="shared" ca="1" si="13"/>
        <v>18</v>
      </c>
      <c r="AC163">
        <f ca="1">MIN(ROUNDDOWN(IF(AA163=0,0,((T3部件投放计算!C163+T2部件投放计算!C163/3)/2)/AA163+2),0),5)</f>
        <v>5</v>
      </c>
      <c r="AD163">
        <f ca="1">MIN(IF(AA163=0,0,VLOOKUP((A163*通用估算系数!$B$17*3600)/AA163,[1]坦克部件养成!$V$2:$Z$31,5,TRUE)),30)</f>
        <v>30</v>
      </c>
      <c r="AE163">
        <f ca="1">VLOOKUP("1_"&amp;V163,[1]坦克部件养成!$I:$L,4,FALSE)*T163</f>
        <v>0</v>
      </c>
      <c r="AF163">
        <f ca="1">IFERROR(VLOOKUP("2_"&amp;Z163,[1]坦克部件养成!$I:$L,4,FALSE)*X163,0)</f>
        <v>0</v>
      </c>
      <c r="AG163">
        <f ca="1">IFERROR(VLOOKUP("3_"&amp;AD163,[1]坦克部件养成!$I:$L,4,FALSE)*AB163,0)</f>
        <v>8335620</v>
      </c>
      <c r="AH163">
        <f t="shared" ca="1" si="14"/>
        <v>51454</v>
      </c>
    </row>
    <row r="164" spans="1:34" x14ac:dyDescent="0.2">
      <c r="A164">
        <v>163</v>
      </c>
      <c r="B164">
        <f>IF(C164=-1,D164,VLOOKUP(C164,通用估算系数!$D:$E,2,FALSE))</f>
        <v>10</v>
      </c>
      <c r="C164">
        <f>IF(D164&gt;=10,MOD(A164,通用估算系数!$B$2),-1)</f>
        <v>9</v>
      </c>
      <c r="D164">
        <f>VLOOKUP(A164,[1]游戏时长规划!$H$17:$K$26,4,TRUE)</f>
        <v>10</v>
      </c>
      <c r="E164">
        <v>3</v>
      </c>
      <c r="F164">
        <v>3</v>
      </c>
      <c r="G164">
        <v>3</v>
      </c>
      <c r="H164">
        <f ca="1">INDIRECT("T"&amp;E164&amp;"碎片投放计算!C"&amp;ROW(E164))/VLOOKUP(E164,通用估算系数!$D$17:$E$20,2,FALSE)</f>
        <v>651.17574859998763</v>
      </c>
      <c r="I164">
        <f ca="1">INDIRECT("T"&amp;F164&amp;"碎片投放计算!C"&amp;ROW(F164))/VLOOKUP(F164,通用估算系数!$D$17:$E$20,2,FALSE)</f>
        <v>651.17574859998763</v>
      </c>
      <c r="J164">
        <f ca="1">INDIRECT("T"&amp;G164&amp;"碎片投放计算!C"&amp;ROW(G164))/VLOOKUP(G164,通用估算系数!$D$17:$E$20,2,FALSE)</f>
        <v>651.17574859998763</v>
      </c>
      <c r="K164">
        <f ca="1">IFERROR(IF(E164=1,VLOOKUP(H164,[1]坦克升星消耗!$H$2:$J$7,3,TRUE),IF(E164=2,VLOOKUP(H164,[1]坦克升星消耗!$H$8:$J$15,3,TRUE),IF(E164=3,VLOOKUP(H164,[1]坦克升星消耗!$H$24:$J$33,3,TRUE),0))),0)</f>
        <v>10</v>
      </c>
      <c r="L164">
        <f ca="1">IFERROR(IF(F164=1,VLOOKUP(I164,[1]坦克升星消耗!$H$2:$J$7,3,TRUE),IF(F164=2,VLOOKUP(I164,[1]坦克升星消耗!$H$8:$J$15,3,TRUE),IF(F164=3,VLOOKUP(I164,[1]坦克升星消耗!$H$24:$J$33,3,TRUE),0))),0)</f>
        <v>10</v>
      </c>
      <c r="M164">
        <f ca="1">IFERROR(IF(G164=1,VLOOKUP(J164,[1]坦克升星消耗!$H$2:$J$7,3,TRUE),IF(G164=2,VLOOKUP(J164,[1]坦克升星消耗!$H$8:$J$15,3,TRUE),IF(G164=3,VLOOKUP(J164,[1]坦克升星消耗!$H$24:$J$33,3,TRUE),0))),0)</f>
        <v>10</v>
      </c>
      <c r="N164">
        <f ca="1">IFERROR(IF(E164=1,VLOOKUP(K164,[1]坦克升星消耗!$C$2:$J$7,7,TRUE),IF(E164=2,VLOOKUP(K164,[1]坦克升星消耗!$C$8:$J$15,7,TRUE),IF(E164=3,VLOOKUP(K164,[1]坦克升星消耗!$C$24:$J$33,7,TRUE),0))),0)</f>
        <v>335850</v>
      </c>
      <c r="O164">
        <f ca="1">IFERROR(IF(F164=1,VLOOKUP(L164,[1]坦克升星消耗!$C$2:$J$7,7,TRUE),IF(F164=2,VLOOKUP(L164,[1]坦克升星消耗!$C$8:$J$15,7,TRUE),IF(F164=3,VLOOKUP(L164,[1]坦克升星消耗!$C$24:$J$33,7,TRUE),0))),0)</f>
        <v>335850</v>
      </c>
      <c r="P164">
        <f ca="1">IFERROR(IF(G164=1,VLOOKUP(M164,[1]坦克升星消耗!$C$2:$J$7,7,TRUE),IF(G164=2,VLOOKUP(M164,[1]坦克升星消耗!$C$8:$J$15,7,TRUE),IF(G164=3,VLOOKUP(M164,[1]坦克升星消耗!$C$24:$J$33,7,TRUE),0))),0)</f>
        <v>335850</v>
      </c>
      <c r="Q164">
        <f t="shared" ca="1" si="10"/>
        <v>1007550</v>
      </c>
      <c r="R164">
        <f ca="1">Q164/A164+AH164-军费投放计算!D164</f>
        <v>52463.288343558284</v>
      </c>
      <c r="S164">
        <f ca="1">ROUNDDOWN(MIN(T1部件投放计算!C164/3,18),0)</f>
        <v>18</v>
      </c>
      <c r="T164">
        <f t="shared" ca="1" si="11"/>
        <v>0</v>
      </c>
      <c r="U164">
        <f ca="1">MIN(ROUNDDOWN((T1部件投放计算!C164/3)/S164,0),3)</f>
        <v>3</v>
      </c>
      <c r="V164">
        <f ca="1">MIN(VLOOKUP((A164*通用估算系数!$B$17*3600)/S164,[1]坦克部件养成!$V$2:$Z$31,5,TRUE),15)</f>
        <v>15</v>
      </c>
      <c r="W164">
        <f ca="1">ROUNDDOWN(MIN(T2部件投放计算!C164/3,18),0)</f>
        <v>18</v>
      </c>
      <c r="X164">
        <f t="shared" ca="1" si="12"/>
        <v>0</v>
      </c>
      <c r="Y164">
        <f ca="1">MIN(ROUNDDOWN(IF(W164=0,0,((T2部件投放计算!C164+T1部件投放计算!C164/3)/2)/W164+1),0),4)</f>
        <v>4</v>
      </c>
      <c r="Z164">
        <f ca="1">MIN(IF(X164=0,0,VLOOKUP((A164*通用估算系数!$B$17*3600)/X164,[1]坦克部件养成!$V$2:$Z$31,5,TRUE)),20)</f>
        <v>0</v>
      </c>
      <c r="AA164">
        <f ca="1">ROUNDDOWN(MIN(T3部件投放计算!C164/3,18),0)</f>
        <v>18</v>
      </c>
      <c r="AB164">
        <f t="shared" ca="1" si="13"/>
        <v>18</v>
      </c>
      <c r="AC164">
        <f ca="1">MIN(ROUNDDOWN(IF(AA164=0,0,((T3部件投放计算!C164+T2部件投放计算!C164/3)/2)/AA164+2),0),5)</f>
        <v>5</v>
      </c>
      <c r="AD164">
        <f ca="1">MIN(IF(AA164=0,0,VLOOKUP((A164*通用估算系数!$B$17*3600)/AA164,[1]坦克部件养成!$V$2:$Z$31,5,TRUE)),30)</f>
        <v>30</v>
      </c>
      <c r="AE164">
        <f ca="1">VLOOKUP("1_"&amp;V164,[1]坦克部件养成!$I:$L,4,FALSE)*T164</f>
        <v>0</v>
      </c>
      <c r="AF164">
        <f ca="1">IFERROR(VLOOKUP("2_"&amp;Z164,[1]坦克部件养成!$I:$L,4,FALSE)*X164,0)</f>
        <v>0</v>
      </c>
      <c r="AG164">
        <f ca="1">IFERROR(VLOOKUP("3_"&amp;AD164,[1]坦克部件养成!$I:$L,4,FALSE)*AB164,0)</f>
        <v>8335620</v>
      </c>
      <c r="AH164">
        <f t="shared" ca="1" si="14"/>
        <v>51138</v>
      </c>
    </row>
    <row r="165" spans="1:34" x14ac:dyDescent="0.2">
      <c r="A165">
        <v>164</v>
      </c>
      <c r="B165">
        <f>IF(C165=-1,D165,VLOOKUP(C165,通用估算系数!$D:$E,2,FALSE))</f>
        <v>10</v>
      </c>
      <c r="C165">
        <f>IF(D165&gt;=10,MOD(A165,通用估算系数!$B$2),-1)</f>
        <v>10</v>
      </c>
      <c r="D165">
        <f>VLOOKUP(A165,[1]游戏时长规划!$H$17:$K$26,4,TRUE)</f>
        <v>10</v>
      </c>
      <c r="E165">
        <v>3</v>
      </c>
      <c r="F165">
        <v>3</v>
      </c>
      <c r="G165">
        <v>3</v>
      </c>
      <c r="H165">
        <f ca="1">INDIRECT("T"&amp;E165&amp;"碎片投放计算!C"&amp;ROW(E165))/VLOOKUP(E165,通用估算系数!$D$17:$E$20,2,FALSE)</f>
        <v>655.69049360358611</v>
      </c>
      <c r="I165">
        <f ca="1">INDIRECT("T"&amp;F165&amp;"碎片投放计算!C"&amp;ROW(F165))/VLOOKUP(F165,通用估算系数!$D$17:$E$20,2,FALSE)</f>
        <v>655.69049360358611</v>
      </c>
      <c r="J165">
        <f ca="1">INDIRECT("T"&amp;G165&amp;"碎片投放计算!C"&amp;ROW(G165))/VLOOKUP(G165,通用估算系数!$D$17:$E$20,2,FALSE)</f>
        <v>655.69049360358611</v>
      </c>
      <c r="K165">
        <f ca="1">IFERROR(IF(E165=1,VLOOKUP(H165,[1]坦克升星消耗!$H$2:$J$7,3,TRUE),IF(E165=2,VLOOKUP(H165,[1]坦克升星消耗!$H$8:$J$15,3,TRUE),IF(E165=3,VLOOKUP(H165,[1]坦克升星消耗!$H$24:$J$33,3,TRUE),0))),0)</f>
        <v>10</v>
      </c>
      <c r="L165">
        <f ca="1">IFERROR(IF(F165=1,VLOOKUP(I165,[1]坦克升星消耗!$H$2:$J$7,3,TRUE),IF(F165=2,VLOOKUP(I165,[1]坦克升星消耗!$H$8:$J$15,3,TRUE),IF(F165=3,VLOOKUP(I165,[1]坦克升星消耗!$H$24:$J$33,3,TRUE),0))),0)</f>
        <v>10</v>
      </c>
      <c r="M165">
        <f ca="1">IFERROR(IF(G165=1,VLOOKUP(J165,[1]坦克升星消耗!$H$2:$J$7,3,TRUE),IF(G165=2,VLOOKUP(J165,[1]坦克升星消耗!$H$8:$J$15,3,TRUE),IF(G165=3,VLOOKUP(J165,[1]坦克升星消耗!$H$24:$J$33,3,TRUE),0))),0)</f>
        <v>10</v>
      </c>
      <c r="N165">
        <f ca="1">IFERROR(IF(E165=1,VLOOKUP(K165,[1]坦克升星消耗!$C$2:$J$7,7,TRUE),IF(E165=2,VLOOKUP(K165,[1]坦克升星消耗!$C$8:$J$15,7,TRUE),IF(E165=3,VLOOKUP(K165,[1]坦克升星消耗!$C$24:$J$33,7,TRUE),0))),0)</f>
        <v>335850</v>
      </c>
      <c r="O165">
        <f ca="1">IFERROR(IF(F165=1,VLOOKUP(L165,[1]坦克升星消耗!$C$2:$J$7,7,TRUE),IF(F165=2,VLOOKUP(L165,[1]坦克升星消耗!$C$8:$J$15,7,TRUE),IF(F165=3,VLOOKUP(L165,[1]坦克升星消耗!$C$24:$J$33,7,TRUE),0))),0)</f>
        <v>335850</v>
      </c>
      <c r="P165">
        <f ca="1">IFERROR(IF(G165=1,VLOOKUP(M165,[1]坦克升星消耗!$C$2:$J$7,7,TRUE),IF(G165=2,VLOOKUP(M165,[1]坦克升星消耗!$C$8:$J$15,7,TRUE),IF(G165=3,VLOOKUP(M165,[1]坦克升星消耗!$C$24:$J$33,7,TRUE),0))),0)</f>
        <v>335850</v>
      </c>
      <c r="Q165">
        <f t="shared" ca="1" si="10"/>
        <v>1007550</v>
      </c>
      <c r="R165">
        <f ca="1">Q165/A165+AH165-军费投放计算!D165</f>
        <v>52153.597560975613</v>
      </c>
      <c r="S165">
        <f ca="1">ROUNDDOWN(MIN(T1部件投放计算!C165/3,18),0)</f>
        <v>18</v>
      </c>
      <c r="T165">
        <f t="shared" ca="1" si="11"/>
        <v>0</v>
      </c>
      <c r="U165">
        <f ca="1">MIN(ROUNDDOWN((T1部件投放计算!C165/3)/S165,0),3)</f>
        <v>3</v>
      </c>
      <c r="V165">
        <f ca="1">MIN(VLOOKUP((A165*通用估算系数!$B$17*3600)/S165,[1]坦克部件养成!$V$2:$Z$31,5,TRUE),15)</f>
        <v>15</v>
      </c>
      <c r="W165">
        <f ca="1">ROUNDDOWN(MIN(T2部件投放计算!C165/3,18),0)</f>
        <v>18</v>
      </c>
      <c r="X165">
        <f t="shared" ca="1" si="12"/>
        <v>0</v>
      </c>
      <c r="Y165">
        <f ca="1">MIN(ROUNDDOWN(IF(W165=0,0,((T2部件投放计算!C165+T1部件投放计算!C165/3)/2)/W165+1),0),4)</f>
        <v>4</v>
      </c>
      <c r="Z165">
        <f ca="1">MIN(IF(X165=0,0,VLOOKUP((A165*通用估算系数!$B$17*3600)/X165,[1]坦克部件养成!$V$2:$Z$31,5,TRUE)),20)</f>
        <v>0</v>
      </c>
      <c r="AA165">
        <f ca="1">ROUNDDOWN(MIN(T3部件投放计算!C165/3,18),0)</f>
        <v>18</v>
      </c>
      <c r="AB165">
        <f t="shared" ca="1" si="13"/>
        <v>18</v>
      </c>
      <c r="AC165">
        <f ca="1">MIN(ROUNDDOWN(IF(AA165=0,0,((T3部件投放计算!C165+T2部件投放计算!C165/3)/2)/AA165+2),0),5)</f>
        <v>5</v>
      </c>
      <c r="AD165">
        <f ca="1">MIN(IF(AA165=0,0,VLOOKUP((A165*通用估算系数!$B$17*3600)/AA165,[1]坦克部件养成!$V$2:$Z$31,5,TRUE)),30)</f>
        <v>30</v>
      </c>
      <c r="AE165">
        <f ca="1">VLOOKUP("1_"&amp;V165,[1]坦克部件养成!$I:$L,4,FALSE)*T165</f>
        <v>0</v>
      </c>
      <c r="AF165">
        <f ca="1">IFERROR(VLOOKUP("2_"&amp;Z165,[1]坦克部件养成!$I:$L,4,FALSE)*X165,0)</f>
        <v>0</v>
      </c>
      <c r="AG165">
        <f ca="1">IFERROR(VLOOKUP("3_"&amp;AD165,[1]坦克部件养成!$I:$L,4,FALSE)*AB165,0)</f>
        <v>8335620</v>
      </c>
      <c r="AH165">
        <f t="shared" ca="1" si="14"/>
        <v>50826</v>
      </c>
    </row>
    <row r="166" spans="1:34" x14ac:dyDescent="0.2">
      <c r="A166">
        <v>165</v>
      </c>
      <c r="B166">
        <f>IF(C166=-1,D166,VLOOKUP(C166,通用估算系数!$D:$E,2,FALSE))</f>
        <v>10</v>
      </c>
      <c r="C166">
        <f>IF(D166&gt;=10,MOD(A166,通用估算系数!$B$2),-1)</f>
        <v>11</v>
      </c>
      <c r="D166">
        <f>VLOOKUP(A166,[1]游戏时长规划!$H$17:$K$26,4,TRUE)</f>
        <v>10</v>
      </c>
      <c r="E166">
        <v>3</v>
      </c>
      <c r="F166">
        <v>3</v>
      </c>
      <c r="G166">
        <v>3</v>
      </c>
      <c r="H166">
        <f ca="1">INDIRECT("T"&amp;E166&amp;"碎片投放计算!C"&amp;ROW(E166))/VLOOKUP(E166,通用估算系数!$D$17:$E$20,2,FALSE)</f>
        <v>660.49335397007189</v>
      </c>
      <c r="I166">
        <f ca="1">INDIRECT("T"&amp;F166&amp;"碎片投放计算!C"&amp;ROW(F166))/VLOOKUP(F166,通用估算系数!$D$17:$E$20,2,FALSE)</f>
        <v>660.49335397007189</v>
      </c>
      <c r="J166">
        <f ca="1">INDIRECT("T"&amp;G166&amp;"碎片投放计算!C"&amp;ROW(G166))/VLOOKUP(G166,通用估算系数!$D$17:$E$20,2,FALSE)</f>
        <v>660.49335397007189</v>
      </c>
      <c r="K166">
        <f ca="1">IFERROR(IF(E166=1,VLOOKUP(H166,[1]坦克升星消耗!$H$2:$J$7,3,TRUE),IF(E166=2,VLOOKUP(H166,[1]坦克升星消耗!$H$8:$J$15,3,TRUE),IF(E166=3,VLOOKUP(H166,[1]坦克升星消耗!$H$24:$J$33,3,TRUE),0))),0)</f>
        <v>10</v>
      </c>
      <c r="L166">
        <f ca="1">IFERROR(IF(F166=1,VLOOKUP(I166,[1]坦克升星消耗!$H$2:$J$7,3,TRUE),IF(F166=2,VLOOKUP(I166,[1]坦克升星消耗!$H$8:$J$15,3,TRUE),IF(F166=3,VLOOKUP(I166,[1]坦克升星消耗!$H$24:$J$33,3,TRUE),0))),0)</f>
        <v>10</v>
      </c>
      <c r="M166">
        <f ca="1">IFERROR(IF(G166=1,VLOOKUP(J166,[1]坦克升星消耗!$H$2:$J$7,3,TRUE),IF(G166=2,VLOOKUP(J166,[1]坦克升星消耗!$H$8:$J$15,3,TRUE),IF(G166=3,VLOOKUP(J166,[1]坦克升星消耗!$H$24:$J$33,3,TRUE),0))),0)</f>
        <v>10</v>
      </c>
      <c r="N166">
        <f ca="1">IFERROR(IF(E166=1,VLOOKUP(K166,[1]坦克升星消耗!$C$2:$J$7,7,TRUE),IF(E166=2,VLOOKUP(K166,[1]坦克升星消耗!$C$8:$J$15,7,TRUE),IF(E166=3,VLOOKUP(K166,[1]坦克升星消耗!$C$24:$J$33,7,TRUE),0))),0)</f>
        <v>335850</v>
      </c>
      <c r="O166">
        <f ca="1">IFERROR(IF(F166=1,VLOOKUP(L166,[1]坦克升星消耗!$C$2:$J$7,7,TRUE),IF(F166=2,VLOOKUP(L166,[1]坦克升星消耗!$C$8:$J$15,7,TRUE),IF(F166=3,VLOOKUP(L166,[1]坦克升星消耗!$C$24:$J$33,7,TRUE),0))),0)</f>
        <v>335850</v>
      </c>
      <c r="P166">
        <f ca="1">IFERROR(IF(G166=1,VLOOKUP(M166,[1]坦克升星消耗!$C$2:$J$7,7,TRUE),IF(G166=2,VLOOKUP(M166,[1]坦克升星消耗!$C$8:$J$15,7,TRUE),IF(G166=3,VLOOKUP(M166,[1]坦克升星消耗!$C$24:$J$33,7,TRUE),0))),0)</f>
        <v>335850</v>
      </c>
      <c r="Q166">
        <f t="shared" ca="1" si="10"/>
        <v>1007550</v>
      </c>
      <c r="R166">
        <f ca="1">Q166/A166+AH166-军费投放计算!D166</f>
        <v>51806.363636363632</v>
      </c>
      <c r="S166">
        <f ca="1">ROUNDDOWN(MIN(T1部件投放计算!C166/3,18),0)</f>
        <v>18</v>
      </c>
      <c r="T166">
        <f t="shared" ca="1" si="11"/>
        <v>0</v>
      </c>
      <c r="U166">
        <f ca="1">MIN(ROUNDDOWN((T1部件投放计算!C166/3)/S166,0),3)</f>
        <v>3</v>
      </c>
      <c r="V166">
        <f ca="1">MIN(VLOOKUP((A166*通用估算系数!$B$17*3600)/S166,[1]坦克部件养成!$V$2:$Z$31,5,TRUE),15)</f>
        <v>15</v>
      </c>
      <c r="W166">
        <f ca="1">ROUNDDOWN(MIN(T2部件投放计算!C166/3,18),0)</f>
        <v>18</v>
      </c>
      <c r="X166">
        <f t="shared" ca="1" si="12"/>
        <v>0</v>
      </c>
      <c r="Y166">
        <f ca="1">MIN(ROUNDDOWN(IF(W166=0,0,((T2部件投放计算!C166+T1部件投放计算!C166/3)/2)/W166+1),0),4)</f>
        <v>4</v>
      </c>
      <c r="Z166">
        <f ca="1">MIN(IF(X166=0,0,VLOOKUP((A166*通用估算系数!$B$17*3600)/X166,[1]坦克部件养成!$V$2:$Z$31,5,TRUE)),20)</f>
        <v>0</v>
      </c>
      <c r="AA166">
        <f ca="1">ROUNDDOWN(MIN(T3部件投放计算!C166/3,18),0)</f>
        <v>18</v>
      </c>
      <c r="AB166">
        <f t="shared" ca="1" si="13"/>
        <v>18</v>
      </c>
      <c r="AC166">
        <f ca="1">MIN(ROUNDDOWN(IF(AA166=0,0,((T3部件投放计算!C166+T2部件投放计算!C166/3)/2)/AA166+2),0),5)</f>
        <v>5</v>
      </c>
      <c r="AD166">
        <f ca="1">MIN(IF(AA166=0,0,VLOOKUP((A166*通用估算系数!$B$17*3600)/AA166,[1]坦克部件养成!$V$2:$Z$31,5,TRUE)),30)</f>
        <v>30</v>
      </c>
      <c r="AE166">
        <f ca="1">VLOOKUP("1_"&amp;V166,[1]坦克部件养成!$I:$L,4,FALSE)*T166</f>
        <v>0</v>
      </c>
      <c r="AF166">
        <f ca="1">IFERROR(VLOOKUP("2_"&amp;Z166,[1]坦克部件养成!$I:$L,4,FALSE)*X166,0)</f>
        <v>0</v>
      </c>
      <c r="AG166">
        <f ca="1">IFERROR(VLOOKUP("3_"&amp;AD166,[1]坦克部件养成!$I:$L,4,FALSE)*AB166,0)</f>
        <v>8335620</v>
      </c>
      <c r="AH166">
        <f t="shared" ca="1" si="14"/>
        <v>50518</v>
      </c>
    </row>
    <row r="167" spans="1:34" x14ac:dyDescent="0.2">
      <c r="A167">
        <v>166</v>
      </c>
      <c r="B167">
        <f>IF(C167=-1,D167,VLOOKUP(C167,通用估算系数!$D:$E,2,FALSE))</f>
        <v>10</v>
      </c>
      <c r="C167">
        <f>IF(D167&gt;=10,MOD(A167,通用估算系数!$B$2),-1)</f>
        <v>12</v>
      </c>
      <c r="D167">
        <f>VLOOKUP(A167,[1]游戏时长规划!$H$17:$K$26,4,TRUE)</f>
        <v>10</v>
      </c>
      <c r="E167">
        <v>3</v>
      </c>
      <c r="F167">
        <v>3</v>
      </c>
      <c r="G167">
        <v>3</v>
      </c>
      <c r="H167">
        <f ca="1">INDIRECT("T"&amp;E167&amp;"碎片投放计算!C"&amp;ROW(E167))/VLOOKUP(E167,通用估算系数!$D$17:$E$20,2,FALSE)</f>
        <v>665.07543195631104</v>
      </c>
      <c r="I167">
        <f ca="1">INDIRECT("T"&amp;F167&amp;"碎片投放计算!C"&amp;ROW(F167))/VLOOKUP(F167,通用估算系数!$D$17:$E$20,2,FALSE)</f>
        <v>665.07543195631104</v>
      </c>
      <c r="J167">
        <f ca="1">INDIRECT("T"&amp;G167&amp;"碎片投放计算!C"&amp;ROW(G167))/VLOOKUP(G167,通用估算系数!$D$17:$E$20,2,FALSE)</f>
        <v>665.07543195631104</v>
      </c>
      <c r="K167">
        <f ca="1">IFERROR(IF(E167=1,VLOOKUP(H167,[1]坦克升星消耗!$H$2:$J$7,3,TRUE),IF(E167=2,VLOOKUP(H167,[1]坦克升星消耗!$H$8:$J$15,3,TRUE),IF(E167=3,VLOOKUP(H167,[1]坦克升星消耗!$H$24:$J$33,3,TRUE),0))),0)</f>
        <v>10</v>
      </c>
      <c r="L167">
        <f ca="1">IFERROR(IF(F167=1,VLOOKUP(I167,[1]坦克升星消耗!$H$2:$J$7,3,TRUE),IF(F167=2,VLOOKUP(I167,[1]坦克升星消耗!$H$8:$J$15,3,TRUE),IF(F167=3,VLOOKUP(I167,[1]坦克升星消耗!$H$24:$J$33,3,TRUE),0))),0)</f>
        <v>10</v>
      </c>
      <c r="M167">
        <f ca="1">IFERROR(IF(G167=1,VLOOKUP(J167,[1]坦克升星消耗!$H$2:$J$7,3,TRUE),IF(G167=2,VLOOKUP(J167,[1]坦克升星消耗!$H$8:$J$15,3,TRUE),IF(G167=3,VLOOKUP(J167,[1]坦克升星消耗!$H$24:$J$33,3,TRUE),0))),0)</f>
        <v>10</v>
      </c>
      <c r="N167">
        <f ca="1">IFERROR(IF(E167=1,VLOOKUP(K167,[1]坦克升星消耗!$C$2:$J$7,7,TRUE),IF(E167=2,VLOOKUP(K167,[1]坦克升星消耗!$C$8:$J$15,7,TRUE),IF(E167=3,VLOOKUP(K167,[1]坦克升星消耗!$C$24:$J$33,7,TRUE),0))),0)</f>
        <v>335850</v>
      </c>
      <c r="O167">
        <f ca="1">IFERROR(IF(F167=1,VLOOKUP(L167,[1]坦克升星消耗!$C$2:$J$7,7,TRUE),IF(F167=2,VLOOKUP(L167,[1]坦克升星消耗!$C$8:$J$15,7,TRUE),IF(F167=3,VLOOKUP(L167,[1]坦克升星消耗!$C$24:$J$33,7,TRUE),0))),0)</f>
        <v>335850</v>
      </c>
      <c r="P167">
        <f ca="1">IFERROR(IF(G167=1,VLOOKUP(M167,[1]坦克升星消耗!$C$2:$J$7,7,TRUE),IF(G167=2,VLOOKUP(M167,[1]坦克升星消耗!$C$8:$J$15,7,TRUE),IF(G167=3,VLOOKUP(M167,[1]坦克升星消耗!$C$24:$J$33,7,TRUE),0))),0)</f>
        <v>335850</v>
      </c>
      <c r="Q167">
        <f t="shared" ca="1" si="10"/>
        <v>1007550</v>
      </c>
      <c r="R167">
        <f ca="1">Q167/A167+AH167-军费投放计算!D167</f>
        <v>51442.578313253012</v>
      </c>
      <c r="S167">
        <f ca="1">ROUNDDOWN(MIN(T1部件投放计算!C167/3,18),0)</f>
        <v>18</v>
      </c>
      <c r="T167">
        <f t="shared" ca="1" si="11"/>
        <v>0</v>
      </c>
      <c r="U167">
        <f ca="1">MIN(ROUNDDOWN((T1部件投放计算!C167/3)/S167,0),3)</f>
        <v>3</v>
      </c>
      <c r="V167">
        <f ca="1">MIN(VLOOKUP((A167*通用估算系数!$B$17*3600)/S167,[1]坦克部件养成!$V$2:$Z$31,5,TRUE),15)</f>
        <v>15</v>
      </c>
      <c r="W167">
        <f ca="1">ROUNDDOWN(MIN(T2部件投放计算!C167/3,18),0)</f>
        <v>18</v>
      </c>
      <c r="X167">
        <f t="shared" ca="1" si="12"/>
        <v>0</v>
      </c>
      <c r="Y167">
        <f ca="1">MIN(ROUNDDOWN(IF(W167=0,0,((T2部件投放计算!C167+T1部件投放计算!C167/3)/2)/W167+1),0),4)</f>
        <v>4</v>
      </c>
      <c r="Z167">
        <f ca="1">MIN(IF(X167=0,0,VLOOKUP((A167*通用估算系数!$B$17*3600)/X167,[1]坦克部件养成!$V$2:$Z$31,5,TRUE)),20)</f>
        <v>0</v>
      </c>
      <c r="AA167">
        <f ca="1">ROUNDDOWN(MIN(T3部件投放计算!C167/3,18),0)</f>
        <v>18</v>
      </c>
      <c r="AB167">
        <f t="shared" ca="1" si="13"/>
        <v>18</v>
      </c>
      <c r="AC167">
        <f ca="1">MIN(ROUNDDOWN(IF(AA167=0,0,((T3部件投放计算!C167+T2部件投放计算!C167/3)/2)/AA167+2),0),5)</f>
        <v>5</v>
      </c>
      <c r="AD167">
        <f ca="1">MIN(IF(AA167=0,0,VLOOKUP((A167*通用估算系数!$B$17*3600)/AA167,[1]坦克部件养成!$V$2:$Z$31,5,TRUE)),30)</f>
        <v>30</v>
      </c>
      <c r="AE167">
        <f ca="1">VLOOKUP("1_"&amp;V167,[1]坦克部件养成!$I:$L,4,FALSE)*T167</f>
        <v>0</v>
      </c>
      <c r="AF167">
        <f ca="1">IFERROR(VLOOKUP("2_"&amp;Z167,[1]坦克部件养成!$I:$L,4,FALSE)*X167,0)</f>
        <v>0</v>
      </c>
      <c r="AG167">
        <f ca="1">IFERROR(VLOOKUP("3_"&amp;AD167,[1]坦克部件养成!$I:$L,4,FALSE)*AB167,0)</f>
        <v>8335620</v>
      </c>
      <c r="AH167">
        <f t="shared" ca="1" si="14"/>
        <v>50214</v>
      </c>
    </row>
    <row r="168" spans="1:34" x14ac:dyDescent="0.2">
      <c r="A168">
        <v>167</v>
      </c>
      <c r="B168">
        <f>IF(C168=-1,D168,VLOOKUP(C168,通用估算系数!$D:$E,2,FALSE))</f>
        <v>10</v>
      </c>
      <c r="C168">
        <f>IF(D168&gt;=10,MOD(A168,通用估算系数!$B$2),-1)</f>
        <v>13</v>
      </c>
      <c r="D168">
        <f>VLOOKUP(A168,[1]游戏时长规划!$H$17:$K$26,4,TRUE)</f>
        <v>10</v>
      </c>
      <c r="E168">
        <v>3</v>
      </c>
      <c r="F168">
        <v>3</v>
      </c>
      <c r="G168">
        <v>3</v>
      </c>
      <c r="H168">
        <f ca="1">INDIRECT("T"&amp;E168&amp;"碎片投放计算!C"&amp;ROW(E168))/VLOOKUP(E168,通用估算系数!$D$17:$E$20,2,FALSE)</f>
        <v>669.60701020556962</v>
      </c>
      <c r="I168">
        <f ca="1">INDIRECT("T"&amp;F168&amp;"碎片投放计算!C"&amp;ROW(F168))/VLOOKUP(F168,通用估算系数!$D$17:$E$20,2,FALSE)</f>
        <v>669.60701020556962</v>
      </c>
      <c r="J168">
        <f ca="1">INDIRECT("T"&amp;G168&amp;"碎片投放计算!C"&amp;ROW(G168))/VLOOKUP(G168,通用估算系数!$D$17:$E$20,2,FALSE)</f>
        <v>669.60701020556962</v>
      </c>
      <c r="K168">
        <f ca="1">IFERROR(IF(E168=1,VLOOKUP(H168,[1]坦克升星消耗!$H$2:$J$7,3,TRUE),IF(E168=2,VLOOKUP(H168,[1]坦克升星消耗!$H$8:$J$15,3,TRUE),IF(E168=3,VLOOKUP(H168,[1]坦克升星消耗!$H$24:$J$33,3,TRUE),0))),0)</f>
        <v>10</v>
      </c>
      <c r="L168">
        <f ca="1">IFERROR(IF(F168=1,VLOOKUP(I168,[1]坦克升星消耗!$H$2:$J$7,3,TRUE),IF(F168=2,VLOOKUP(I168,[1]坦克升星消耗!$H$8:$J$15,3,TRUE),IF(F168=3,VLOOKUP(I168,[1]坦克升星消耗!$H$24:$J$33,3,TRUE),0))),0)</f>
        <v>10</v>
      </c>
      <c r="M168">
        <f ca="1">IFERROR(IF(G168=1,VLOOKUP(J168,[1]坦克升星消耗!$H$2:$J$7,3,TRUE),IF(G168=2,VLOOKUP(J168,[1]坦克升星消耗!$H$8:$J$15,3,TRUE),IF(G168=3,VLOOKUP(J168,[1]坦克升星消耗!$H$24:$J$33,3,TRUE),0))),0)</f>
        <v>10</v>
      </c>
      <c r="N168">
        <f ca="1">IFERROR(IF(E168=1,VLOOKUP(K168,[1]坦克升星消耗!$C$2:$J$7,7,TRUE),IF(E168=2,VLOOKUP(K168,[1]坦克升星消耗!$C$8:$J$15,7,TRUE),IF(E168=3,VLOOKUP(K168,[1]坦克升星消耗!$C$24:$J$33,7,TRUE),0))),0)</f>
        <v>335850</v>
      </c>
      <c r="O168">
        <f ca="1">IFERROR(IF(F168=1,VLOOKUP(L168,[1]坦克升星消耗!$C$2:$J$7,7,TRUE),IF(F168=2,VLOOKUP(L168,[1]坦克升星消耗!$C$8:$J$15,7,TRUE),IF(F168=3,VLOOKUP(L168,[1]坦克升星消耗!$C$24:$J$33,7,TRUE),0))),0)</f>
        <v>335850</v>
      </c>
      <c r="P168">
        <f ca="1">IFERROR(IF(G168=1,VLOOKUP(M168,[1]坦克升星消耗!$C$2:$J$7,7,TRUE),IF(G168=2,VLOOKUP(M168,[1]坦克升星消耗!$C$8:$J$15,7,TRUE),IF(G168=3,VLOOKUP(M168,[1]坦克升星消耗!$C$24:$J$33,7,TRUE),0))),0)</f>
        <v>335850</v>
      </c>
      <c r="Q168">
        <f t="shared" ca="1" si="10"/>
        <v>1007550</v>
      </c>
      <c r="R168">
        <f ca="1">Q168/A168+AH168-军费投放计算!D168</f>
        <v>51124.233532934129</v>
      </c>
      <c r="S168">
        <f ca="1">ROUNDDOWN(MIN(T1部件投放计算!C168/3,18),0)</f>
        <v>18</v>
      </c>
      <c r="T168">
        <f t="shared" ca="1" si="11"/>
        <v>0</v>
      </c>
      <c r="U168">
        <f ca="1">MIN(ROUNDDOWN((T1部件投放计算!C168/3)/S168,0),3)</f>
        <v>3</v>
      </c>
      <c r="V168">
        <f ca="1">MIN(VLOOKUP((A168*通用估算系数!$B$17*3600)/S168,[1]坦克部件养成!$V$2:$Z$31,5,TRUE),15)</f>
        <v>15</v>
      </c>
      <c r="W168">
        <f ca="1">ROUNDDOWN(MIN(T2部件投放计算!C168/3,18),0)</f>
        <v>18</v>
      </c>
      <c r="X168">
        <f t="shared" ca="1" si="12"/>
        <v>0</v>
      </c>
      <c r="Y168">
        <f ca="1">MIN(ROUNDDOWN(IF(W168=0,0,((T2部件投放计算!C168+T1部件投放计算!C168/3)/2)/W168+1),0),4)</f>
        <v>4</v>
      </c>
      <c r="Z168">
        <f ca="1">MIN(IF(X168=0,0,VLOOKUP((A168*通用估算系数!$B$17*3600)/X168,[1]坦克部件养成!$V$2:$Z$31,5,TRUE)),20)</f>
        <v>0</v>
      </c>
      <c r="AA168">
        <f ca="1">ROUNDDOWN(MIN(T3部件投放计算!C168/3,18),0)</f>
        <v>18</v>
      </c>
      <c r="AB168">
        <f t="shared" ca="1" si="13"/>
        <v>18</v>
      </c>
      <c r="AC168">
        <f ca="1">MIN(ROUNDDOWN(IF(AA168=0,0,((T3部件投放计算!C168+T2部件投放计算!C168/3)/2)/AA168+2),0),5)</f>
        <v>5</v>
      </c>
      <c r="AD168">
        <f ca="1">MIN(IF(AA168=0,0,VLOOKUP((A168*通用估算系数!$B$17*3600)/AA168,[1]坦克部件养成!$V$2:$Z$31,5,TRUE)),30)</f>
        <v>30</v>
      </c>
      <c r="AE168">
        <f ca="1">VLOOKUP("1_"&amp;V168,[1]坦克部件养成!$I:$L,4,FALSE)*T168</f>
        <v>0</v>
      </c>
      <c r="AF168">
        <f ca="1">IFERROR(VLOOKUP("2_"&amp;Z168,[1]坦克部件养成!$I:$L,4,FALSE)*X168,0)</f>
        <v>0</v>
      </c>
      <c r="AG168">
        <f ca="1">IFERROR(VLOOKUP("3_"&amp;AD168,[1]坦克部件养成!$I:$L,4,FALSE)*AB168,0)</f>
        <v>8335620</v>
      </c>
      <c r="AH168">
        <f t="shared" ca="1" si="14"/>
        <v>49913</v>
      </c>
    </row>
    <row r="169" spans="1:34" x14ac:dyDescent="0.2">
      <c r="A169">
        <v>168</v>
      </c>
      <c r="B169">
        <f>IF(C169=-1,D169,VLOOKUP(C169,通用估算系数!$D:$E,2,FALSE))</f>
        <v>8</v>
      </c>
      <c r="C169">
        <f>IF(D169&gt;=10,MOD(A169,通用估算系数!$B$2),-1)</f>
        <v>0</v>
      </c>
      <c r="D169">
        <f>VLOOKUP(A169,[1]游戏时长规划!$H$17:$K$26,4,TRUE)</f>
        <v>10</v>
      </c>
      <c r="E169">
        <v>3</v>
      </c>
      <c r="F169">
        <v>3</v>
      </c>
      <c r="G169">
        <v>3</v>
      </c>
      <c r="H169">
        <f ca="1">INDIRECT("T"&amp;E169&amp;"碎片投放计算!C"&amp;ROW(E169))/VLOOKUP(E169,通用估算系数!$D$17:$E$20,2,FALSE)</f>
        <v>673.83285114050011</v>
      </c>
      <c r="I169">
        <f ca="1">INDIRECT("T"&amp;F169&amp;"碎片投放计算!C"&amp;ROW(F169))/VLOOKUP(F169,通用估算系数!$D$17:$E$20,2,FALSE)</f>
        <v>673.83285114050011</v>
      </c>
      <c r="J169">
        <f ca="1">INDIRECT("T"&amp;G169&amp;"碎片投放计算!C"&amp;ROW(G169))/VLOOKUP(G169,通用估算系数!$D$17:$E$20,2,FALSE)</f>
        <v>673.83285114050011</v>
      </c>
      <c r="K169">
        <f ca="1">IFERROR(IF(E169=1,VLOOKUP(H169,[1]坦克升星消耗!$H$2:$J$7,3,TRUE),IF(E169=2,VLOOKUP(H169,[1]坦克升星消耗!$H$8:$J$15,3,TRUE),IF(E169=3,VLOOKUP(H169,[1]坦克升星消耗!$H$24:$J$33,3,TRUE),0))),0)</f>
        <v>10</v>
      </c>
      <c r="L169">
        <f ca="1">IFERROR(IF(F169=1,VLOOKUP(I169,[1]坦克升星消耗!$H$2:$J$7,3,TRUE),IF(F169=2,VLOOKUP(I169,[1]坦克升星消耗!$H$8:$J$15,3,TRUE),IF(F169=3,VLOOKUP(I169,[1]坦克升星消耗!$H$24:$J$33,3,TRUE),0))),0)</f>
        <v>10</v>
      </c>
      <c r="M169">
        <f ca="1">IFERROR(IF(G169=1,VLOOKUP(J169,[1]坦克升星消耗!$H$2:$J$7,3,TRUE),IF(G169=2,VLOOKUP(J169,[1]坦克升星消耗!$H$8:$J$15,3,TRUE),IF(G169=3,VLOOKUP(J169,[1]坦克升星消耗!$H$24:$J$33,3,TRUE),0))),0)</f>
        <v>10</v>
      </c>
      <c r="N169">
        <f ca="1">IFERROR(IF(E169=1,VLOOKUP(K169,[1]坦克升星消耗!$C$2:$J$7,7,TRUE),IF(E169=2,VLOOKUP(K169,[1]坦克升星消耗!$C$8:$J$15,7,TRUE),IF(E169=3,VLOOKUP(K169,[1]坦克升星消耗!$C$24:$J$33,7,TRUE),0))),0)</f>
        <v>335850</v>
      </c>
      <c r="O169">
        <f ca="1">IFERROR(IF(F169=1,VLOOKUP(L169,[1]坦克升星消耗!$C$2:$J$7,7,TRUE),IF(F169=2,VLOOKUP(L169,[1]坦克升星消耗!$C$8:$J$15,7,TRUE),IF(F169=3,VLOOKUP(L169,[1]坦克升星消耗!$C$24:$J$33,7,TRUE),0))),0)</f>
        <v>335850</v>
      </c>
      <c r="P169">
        <f ca="1">IFERROR(IF(G169=1,VLOOKUP(M169,[1]坦克升星消耗!$C$2:$J$7,7,TRUE),IF(G169=2,VLOOKUP(M169,[1]坦克升星消耗!$C$8:$J$15,7,TRUE),IF(G169=3,VLOOKUP(M169,[1]坦克升星消耗!$C$24:$J$33,7,TRUE),0))),0)</f>
        <v>335850</v>
      </c>
      <c r="Q169">
        <f t="shared" ca="1" si="10"/>
        <v>1007550</v>
      </c>
      <c r="R169">
        <f ca="1">Q169/A169+AH169-军费投放计算!D169</f>
        <v>51322.321428571428</v>
      </c>
      <c r="S169">
        <f ca="1">ROUNDDOWN(MIN(T1部件投放计算!C169/3,18),0)</f>
        <v>18</v>
      </c>
      <c r="T169">
        <f t="shared" ca="1" si="11"/>
        <v>0</v>
      </c>
      <c r="U169">
        <f ca="1">MIN(ROUNDDOWN((T1部件投放计算!C169/3)/S169,0),3)</f>
        <v>3</v>
      </c>
      <c r="V169">
        <f ca="1">MIN(VLOOKUP((A169*通用估算系数!$B$17*3600)/S169,[1]坦克部件养成!$V$2:$Z$31,5,TRUE),15)</f>
        <v>15</v>
      </c>
      <c r="W169">
        <f ca="1">ROUNDDOWN(MIN(T2部件投放计算!C169/3,18),0)</f>
        <v>18</v>
      </c>
      <c r="X169">
        <f t="shared" ca="1" si="12"/>
        <v>0</v>
      </c>
      <c r="Y169">
        <f ca="1">MIN(ROUNDDOWN(IF(W169=0,0,((T2部件投放计算!C169+T1部件投放计算!C169/3)/2)/W169+1),0),4)</f>
        <v>4</v>
      </c>
      <c r="Z169">
        <f ca="1">MIN(IF(X169=0,0,VLOOKUP((A169*通用估算系数!$B$17*3600)/X169,[1]坦克部件养成!$V$2:$Z$31,5,TRUE)),20)</f>
        <v>0</v>
      </c>
      <c r="AA169">
        <f ca="1">ROUNDDOWN(MIN(T3部件投放计算!C169/3,18),0)</f>
        <v>18</v>
      </c>
      <c r="AB169">
        <f t="shared" ca="1" si="13"/>
        <v>18</v>
      </c>
      <c r="AC169">
        <f ca="1">MIN(ROUNDDOWN(IF(AA169=0,0,((T3部件投放计算!C169+T2部件投放计算!C169/3)/2)/AA169+2),0),5)</f>
        <v>5</v>
      </c>
      <c r="AD169">
        <f ca="1">MIN(IF(AA169=0,0,VLOOKUP((A169*通用估算系数!$B$17*3600)/AA169,[1]坦克部件养成!$V$2:$Z$31,5,TRUE)),30)</f>
        <v>30</v>
      </c>
      <c r="AE169">
        <f ca="1">VLOOKUP("1_"&amp;V169,[1]坦克部件养成!$I:$L,4,FALSE)*T169</f>
        <v>0</v>
      </c>
      <c r="AF169">
        <f ca="1">IFERROR(VLOOKUP("2_"&amp;Z169,[1]坦克部件养成!$I:$L,4,FALSE)*X169,0)</f>
        <v>0</v>
      </c>
      <c r="AG169">
        <f ca="1">IFERROR(VLOOKUP("3_"&amp;AD169,[1]坦克部件养成!$I:$L,4,FALSE)*AB169,0)</f>
        <v>8335620</v>
      </c>
      <c r="AH169">
        <f t="shared" ca="1" si="14"/>
        <v>49616</v>
      </c>
    </row>
    <row r="170" spans="1:34" x14ac:dyDescent="0.2">
      <c r="A170">
        <v>169</v>
      </c>
      <c r="B170">
        <f>IF(C170=-1,D170,VLOOKUP(C170,通用估算系数!$D:$E,2,FALSE))</f>
        <v>8</v>
      </c>
      <c r="C170">
        <f>IF(D170&gt;=10,MOD(A170,通用估算系数!$B$2),-1)</f>
        <v>1</v>
      </c>
      <c r="D170">
        <f>VLOOKUP(A170,[1]游戏时长规划!$H$17:$K$26,4,TRUE)</f>
        <v>10</v>
      </c>
      <c r="E170">
        <v>3</v>
      </c>
      <c r="F170">
        <v>3</v>
      </c>
      <c r="G170">
        <v>3</v>
      </c>
      <c r="H170">
        <f ca="1">INDIRECT("T"&amp;E170&amp;"碎片投放计算!C"&amp;ROW(E170))/VLOOKUP(E170,通用估算系数!$D$17:$E$20,2,FALSE)</f>
        <v>677.64975510212219</v>
      </c>
      <c r="I170">
        <f ca="1">INDIRECT("T"&amp;F170&amp;"碎片投放计算!C"&amp;ROW(F170))/VLOOKUP(F170,通用估算系数!$D$17:$E$20,2,FALSE)</f>
        <v>677.64975510212219</v>
      </c>
      <c r="J170">
        <f ca="1">INDIRECT("T"&amp;G170&amp;"碎片投放计算!C"&amp;ROW(G170))/VLOOKUP(G170,通用估算系数!$D$17:$E$20,2,FALSE)</f>
        <v>677.64975510212219</v>
      </c>
      <c r="K170">
        <f ca="1">IFERROR(IF(E170=1,VLOOKUP(H170,[1]坦克升星消耗!$H$2:$J$7,3,TRUE),IF(E170=2,VLOOKUP(H170,[1]坦克升星消耗!$H$8:$J$15,3,TRUE),IF(E170=3,VLOOKUP(H170,[1]坦克升星消耗!$H$24:$J$33,3,TRUE),0))),0)</f>
        <v>10</v>
      </c>
      <c r="L170">
        <f ca="1">IFERROR(IF(F170=1,VLOOKUP(I170,[1]坦克升星消耗!$H$2:$J$7,3,TRUE),IF(F170=2,VLOOKUP(I170,[1]坦克升星消耗!$H$8:$J$15,3,TRUE),IF(F170=3,VLOOKUP(I170,[1]坦克升星消耗!$H$24:$J$33,3,TRUE),0))),0)</f>
        <v>10</v>
      </c>
      <c r="M170">
        <f ca="1">IFERROR(IF(G170=1,VLOOKUP(J170,[1]坦克升星消耗!$H$2:$J$7,3,TRUE),IF(G170=2,VLOOKUP(J170,[1]坦克升星消耗!$H$8:$J$15,3,TRUE),IF(G170=3,VLOOKUP(J170,[1]坦克升星消耗!$H$24:$J$33,3,TRUE),0))),0)</f>
        <v>10</v>
      </c>
      <c r="N170">
        <f ca="1">IFERROR(IF(E170=1,VLOOKUP(K170,[1]坦克升星消耗!$C$2:$J$7,7,TRUE),IF(E170=2,VLOOKUP(K170,[1]坦克升星消耗!$C$8:$J$15,7,TRUE),IF(E170=3,VLOOKUP(K170,[1]坦克升星消耗!$C$24:$J$33,7,TRUE),0))),0)</f>
        <v>335850</v>
      </c>
      <c r="O170">
        <f ca="1">IFERROR(IF(F170=1,VLOOKUP(L170,[1]坦克升星消耗!$C$2:$J$7,7,TRUE),IF(F170=2,VLOOKUP(L170,[1]坦克升星消耗!$C$8:$J$15,7,TRUE),IF(F170=3,VLOOKUP(L170,[1]坦克升星消耗!$C$24:$J$33,7,TRUE),0))),0)</f>
        <v>335850</v>
      </c>
      <c r="P170">
        <f ca="1">IFERROR(IF(G170=1,VLOOKUP(M170,[1]坦克升星消耗!$C$2:$J$7,7,TRUE),IF(G170=2,VLOOKUP(M170,[1]坦克升星消耗!$C$8:$J$15,7,TRUE),IF(G170=3,VLOOKUP(M170,[1]坦克升星消耗!$C$24:$J$33,7,TRUE),0))),0)</f>
        <v>335850</v>
      </c>
      <c r="Q170">
        <f t="shared" ca="1" si="10"/>
        <v>1007550</v>
      </c>
      <c r="R170">
        <f ca="1">Q170/A170+AH170-军费投放计算!D170</f>
        <v>51049.834319526628</v>
      </c>
      <c r="S170">
        <f ca="1">ROUNDDOWN(MIN(T1部件投放计算!C170/3,18),0)</f>
        <v>18</v>
      </c>
      <c r="T170">
        <f t="shared" ca="1" si="11"/>
        <v>0</v>
      </c>
      <c r="U170">
        <f ca="1">MIN(ROUNDDOWN((T1部件投放计算!C170/3)/S170,0),3)</f>
        <v>3</v>
      </c>
      <c r="V170">
        <f ca="1">MIN(VLOOKUP((A170*通用估算系数!$B$17*3600)/S170,[1]坦克部件养成!$V$2:$Z$31,5,TRUE),15)</f>
        <v>15</v>
      </c>
      <c r="W170">
        <f ca="1">ROUNDDOWN(MIN(T2部件投放计算!C170/3,18),0)</f>
        <v>18</v>
      </c>
      <c r="X170">
        <f t="shared" ca="1" si="12"/>
        <v>0</v>
      </c>
      <c r="Y170">
        <f ca="1">MIN(ROUNDDOWN(IF(W170=0,0,((T2部件投放计算!C170+T1部件投放计算!C170/3)/2)/W170+1),0),4)</f>
        <v>4</v>
      </c>
      <c r="Z170">
        <f ca="1">MIN(IF(X170=0,0,VLOOKUP((A170*通用估算系数!$B$17*3600)/X170,[1]坦克部件养成!$V$2:$Z$31,5,TRUE)),20)</f>
        <v>0</v>
      </c>
      <c r="AA170">
        <f ca="1">ROUNDDOWN(MIN(T3部件投放计算!C170/3,18),0)</f>
        <v>18</v>
      </c>
      <c r="AB170">
        <f t="shared" ca="1" si="13"/>
        <v>18</v>
      </c>
      <c r="AC170">
        <f ca="1">MIN(ROUNDDOWN(IF(AA170=0,0,((T3部件投放计算!C170+T2部件投放计算!C170/3)/2)/AA170+2),0),5)</f>
        <v>5</v>
      </c>
      <c r="AD170">
        <f ca="1">MIN(IF(AA170=0,0,VLOOKUP((A170*通用估算系数!$B$17*3600)/AA170,[1]坦克部件养成!$V$2:$Z$31,5,TRUE)),30)</f>
        <v>30</v>
      </c>
      <c r="AE170">
        <f ca="1">VLOOKUP("1_"&amp;V170,[1]坦克部件养成!$I:$L,4,FALSE)*T170</f>
        <v>0</v>
      </c>
      <c r="AF170">
        <f ca="1">IFERROR(VLOOKUP("2_"&amp;Z170,[1]坦克部件养成!$I:$L,4,FALSE)*X170,0)</f>
        <v>0</v>
      </c>
      <c r="AG170">
        <f ca="1">IFERROR(VLOOKUP("3_"&amp;AD170,[1]坦克部件养成!$I:$L,4,FALSE)*AB170,0)</f>
        <v>8335620</v>
      </c>
      <c r="AH170">
        <f t="shared" ca="1" si="14"/>
        <v>49323</v>
      </c>
    </row>
    <row r="171" spans="1:34" x14ac:dyDescent="0.2">
      <c r="A171">
        <v>170</v>
      </c>
      <c r="B171">
        <f>IF(C171=-1,D171,VLOOKUP(C171,通用估算系数!$D:$E,2,FALSE))</f>
        <v>8</v>
      </c>
      <c r="C171">
        <f>IF(D171&gt;=10,MOD(A171,通用估算系数!$B$2),-1)</f>
        <v>2</v>
      </c>
      <c r="D171">
        <f>VLOOKUP(A171,[1]游戏时长规划!$H$17:$K$26,4,TRUE)</f>
        <v>10</v>
      </c>
      <c r="E171">
        <v>3</v>
      </c>
      <c r="F171">
        <v>3</v>
      </c>
      <c r="G171">
        <v>3</v>
      </c>
      <c r="H171">
        <f ca="1">INDIRECT("T"&amp;E171&amp;"碎片投放计算!C"&amp;ROW(E171))/VLOOKUP(E171,通用估算系数!$D$17:$E$20,2,FALSE)</f>
        <v>681.49475521759041</v>
      </c>
      <c r="I171">
        <f ca="1">INDIRECT("T"&amp;F171&amp;"碎片投放计算!C"&amp;ROW(F171))/VLOOKUP(F171,通用估算系数!$D$17:$E$20,2,FALSE)</f>
        <v>681.49475521759041</v>
      </c>
      <c r="J171">
        <f ca="1">INDIRECT("T"&amp;G171&amp;"碎片投放计算!C"&amp;ROW(G171))/VLOOKUP(G171,通用估算系数!$D$17:$E$20,2,FALSE)</f>
        <v>681.49475521759041</v>
      </c>
      <c r="K171">
        <f ca="1">IFERROR(IF(E171=1,VLOOKUP(H171,[1]坦克升星消耗!$H$2:$J$7,3,TRUE),IF(E171=2,VLOOKUP(H171,[1]坦克升星消耗!$H$8:$J$15,3,TRUE),IF(E171=3,VLOOKUP(H171,[1]坦克升星消耗!$H$24:$J$33,3,TRUE),0))),0)</f>
        <v>10</v>
      </c>
      <c r="L171">
        <f ca="1">IFERROR(IF(F171=1,VLOOKUP(I171,[1]坦克升星消耗!$H$2:$J$7,3,TRUE),IF(F171=2,VLOOKUP(I171,[1]坦克升星消耗!$H$8:$J$15,3,TRUE),IF(F171=3,VLOOKUP(I171,[1]坦克升星消耗!$H$24:$J$33,3,TRUE),0))),0)</f>
        <v>10</v>
      </c>
      <c r="M171">
        <f ca="1">IFERROR(IF(G171=1,VLOOKUP(J171,[1]坦克升星消耗!$H$2:$J$7,3,TRUE),IF(G171=2,VLOOKUP(J171,[1]坦克升星消耗!$H$8:$J$15,3,TRUE),IF(G171=3,VLOOKUP(J171,[1]坦克升星消耗!$H$24:$J$33,3,TRUE),0))),0)</f>
        <v>10</v>
      </c>
      <c r="N171">
        <f ca="1">IFERROR(IF(E171=1,VLOOKUP(K171,[1]坦克升星消耗!$C$2:$J$7,7,TRUE),IF(E171=2,VLOOKUP(K171,[1]坦克升星消耗!$C$8:$J$15,7,TRUE),IF(E171=3,VLOOKUP(K171,[1]坦克升星消耗!$C$24:$J$33,7,TRUE),0))),0)</f>
        <v>335850</v>
      </c>
      <c r="O171">
        <f ca="1">IFERROR(IF(F171=1,VLOOKUP(L171,[1]坦克升星消耗!$C$2:$J$7,7,TRUE),IF(F171=2,VLOOKUP(L171,[1]坦克升星消耗!$C$8:$J$15,7,TRUE),IF(F171=3,VLOOKUP(L171,[1]坦克升星消耗!$C$24:$J$33,7,TRUE),0))),0)</f>
        <v>335850</v>
      </c>
      <c r="P171">
        <f ca="1">IFERROR(IF(G171=1,VLOOKUP(M171,[1]坦克升星消耗!$C$2:$J$7,7,TRUE),IF(G171=2,VLOOKUP(M171,[1]坦克升星消耗!$C$8:$J$15,7,TRUE),IF(G171=3,VLOOKUP(M171,[1]坦克升星消耗!$C$24:$J$33,7,TRUE),0))),0)</f>
        <v>335850</v>
      </c>
      <c r="Q171">
        <f t="shared" ca="1" si="10"/>
        <v>1007550</v>
      </c>
      <c r="R171">
        <f ca="1">Q171/A171+AH171-军费投放计算!D171</f>
        <v>50712.76470588235</v>
      </c>
      <c r="S171">
        <f ca="1">ROUNDDOWN(MIN(T1部件投放计算!C171/3,18),0)</f>
        <v>18</v>
      </c>
      <c r="T171">
        <f t="shared" ca="1" si="11"/>
        <v>0</v>
      </c>
      <c r="U171">
        <f ca="1">MIN(ROUNDDOWN((T1部件投放计算!C171/3)/S171,0),3)</f>
        <v>3</v>
      </c>
      <c r="V171">
        <f ca="1">MIN(VLOOKUP((A171*通用估算系数!$B$17*3600)/S171,[1]坦克部件养成!$V$2:$Z$31,5,TRUE),15)</f>
        <v>15</v>
      </c>
      <c r="W171">
        <f ca="1">ROUNDDOWN(MIN(T2部件投放计算!C171/3,18),0)</f>
        <v>18</v>
      </c>
      <c r="X171">
        <f t="shared" ca="1" si="12"/>
        <v>0</v>
      </c>
      <c r="Y171">
        <f ca="1">MIN(ROUNDDOWN(IF(W171=0,0,((T2部件投放计算!C171+T1部件投放计算!C171/3)/2)/W171+1),0),4)</f>
        <v>4</v>
      </c>
      <c r="Z171">
        <f ca="1">MIN(IF(X171=0,0,VLOOKUP((A171*通用估算系数!$B$17*3600)/X171,[1]坦克部件养成!$V$2:$Z$31,5,TRUE)),20)</f>
        <v>0</v>
      </c>
      <c r="AA171">
        <f ca="1">ROUNDDOWN(MIN(T3部件投放计算!C171/3,18),0)</f>
        <v>18</v>
      </c>
      <c r="AB171">
        <f t="shared" ca="1" si="13"/>
        <v>18</v>
      </c>
      <c r="AC171">
        <f ca="1">MIN(ROUNDDOWN(IF(AA171=0,0,((T3部件投放计算!C171+T2部件投放计算!C171/3)/2)/AA171+2),0),5)</f>
        <v>5</v>
      </c>
      <c r="AD171">
        <f ca="1">MIN(IF(AA171=0,0,VLOOKUP((A171*通用估算系数!$B$17*3600)/AA171,[1]坦克部件养成!$V$2:$Z$31,5,TRUE)),30)</f>
        <v>30</v>
      </c>
      <c r="AE171">
        <f ca="1">VLOOKUP("1_"&amp;V171,[1]坦克部件养成!$I:$L,4,FALSE)*T171</f>
        <v>0</v>
      </c>
      <c r="AF171">
        <f ca="1">IFERROR(VLOOKUP("2_"&amp;Z171,[1]坦克部件养成!$I:$L,4,FALSE)*X171,0)</f>
        <v>0</v>
      </c>
      <c r="AG171">
        <f ca="1">IFERROR(VLOOKUP("3_"&amp;AD171,[1]坦克部件养成!$I:$L,4,FALSE)*AB171,0)</f>
        <v>8335620</v>
      </c>
      <c r="AH171">
        <f t="shared" ca="1" si="14"/>
        <v>49033</v>
      </c>
    </row>
    <row r="172" spans="1:34" x14ac:dyDescent="0.2">
      <c r="A172">
        <v>171</v>
      </c>
      <c r="B172">
        <f>IF(C172=-1,D172,VLOOKUP(C172,通用估算系数!$D:$E,2,FALSE))</f>
        <v>9</v>
      </c>
      <c r="C172">
        <f>IF(D172&gt;=10,MOD(A172,通用估算系数!$B$2),-1)</f>
        <v>3</v>
      </c>
      <c r="D172">
        <f>VLOOKUP(A172,[1]游戏时长规划!$H$17:$K$26,4,TRUE)</f>
        <v>10</v>
      </c>
      <c r="E172">
        <v>3</v>
      </c>
      <c r="F172">
        <v>3</v>
      </c>
      <c r="G172">
        <v>3</v>
      </c>
      <c r="H172">
        <f ca="1">INDIRECT("T"&amp;E172&amp;"碎片投放计算!C"&amp;ROW(E172))/VLOOKUP(E172,通用估算系数!$D$17:$E$20,2,FALSE)</f>
        <v>687.09807174288244</v>
      </c>
      <c r="I172">
        <f ca="1">INDIRECT("T"&amp;F172&amp;"碎片投放计算!C"&amp;ROW(F172))/VLOOKUP(F172,通用估算系数!$D$17:$E$20,2,FALSE)</f>
        <v>687.09807174288244</v>
      </c>
      <c r="J172">
        <f ca="1">INDIRECT("T"&amp;G172&amp;"碎片投放计算!C"&amp;ROW(G172))/VLOOKUP(G172,通用估算系数!$D$17:$E$20,2,FALSE)</f>
        <v>687.09807174288244</v>
      </c>
      <c r="K172">
        <f ca="1">IFERROR(IF(E172=1,VLOOKUP(H172,[1]坦克升星消耗!$H$2:$J$7,3,TRUE),IF(E172=2,VLOOKUP(H172,[1]坦克升星消耗!$H$8:$J$15,3,TRUE),IF(E172=3,VLOOKUP(H172,[1]坦克升星消耗!$H$24:$J$33,3,TRUE),0))),0)</f>
        <v>10</v>
      </c>
      <c r="L172">
        <f ca="1">IFERROR(IF(F172=1,VLOOKUP(I172,[1]坦克升星消耗!$H$2:$J$7,3,TRUE),IF(F172=2,VLOOKUP(I172,[1]坦克升星消耗!$H$8:$J$15,3,TRUE),IF(F172=3,VLOOKUP(I172,[1]坦克升星消耗!$H$24:$J$33,3,TRUE),0))),0)</f>
        <v>10</v>
      </c>
      <c r="M172">
        <f ca="1">IFERROR(IF(G172=1,VLOOKUP(J172,[1]坦克升星消耗!$H$2:$J$7,3,TRUE),IF(G172=2,VLOOKUP(J172,[1]坦克升星消耗!$H$8:$J$15,3,TRUE),IF(G172=3,VLOOKUP(J172,[1]坦克升星消耗!$H$24:$J$33,3,TRUE),0))),0)</f>
        <v>10</v>
      </c>
      <c r="N172">
        <f ca="1">IFERROR(IF(E172=1,VLOOKUP(K172,[1]坦克升星消耗!$C$2:$J$7,7,TRUE),IF(E172=2,VLOOKUP(K172,[1]坦克升星消耗!$C$8:$J$15,7,TRUE),IF(E172=3,VLOOKUP(K172,[1]坦克升星消耗!$C$24:$J$33,7,TRUE),0))),0)</f>
        <v>335850</v>
      </c>
      <c r="O172">
        <f ca="1">IFERROR(IF(F172=1,VLOOKUP(L172,[1]坦克升星消耗!$C$2:$J$7,7,TRUE),IF(F172=2,VLOOKUP(L172,[1]坦克升星消耗!$C$8:$J$15,7,TRUE),IF(F172=3,VLOOKUP(L172,[1]坦克升星消耗!$C$24:$J$33,7,TRUE),0))),0)</f>
        <v>335850</v>
      </c>
      <c r="P172">
        <f ca="1">IFERROR(IF(G172=1,VLOOKUP(M172,[1]坦克升星消耗!$C$2:$J$7,7,TRUE),IF(G172=2,VLOOKUP(M172,[1]坦克升星消耗!$C$8:$J$15,7,TRUE),IF(G172=3,VLOOKUP(M172,[1]坦克升星消耗!$C$24:$J$33,7,TRUE),0))),0)</f>
        <v>335850</v>
      </c>
      <c r="Q172">
        <f t="shared" ca="1" si="10"/>
        <v>1007550</v>
      </c>
      <c r="R172">
        <f ca="1">Q172/A172+AH172-军费投放计算!D172</f>
        <v>50110.105263157893</v>
      </c>
      <c r="S172">
        <f ca="1">ROUNDDOWN(MIN(T1部件投放计算!C172/3,18),0)</f>
        <v>18</v>
      </c>
      <c r="T172">
        <f t="shared" ca="1" si="11"/>
        <v>0</v>
      </c>
      <c r="U172">
        <f ca="1">MIN(ROUNDDOWN((T1部件投放计算!C172/3)/S172,0),3)</f>
        <v>3</v>
      </c>
      <c r="V172">
        <f ca="1">MIN(VLOOKUP((A172*通用估算系数!$B$17*3600)/S172,[1]坦克部件养成!$V$2:$Z$31,5,TRUE),15)</f>
        <v>15</v>
      </c>
      <c r="W172">
        <f ca="1">ROUNDDOWN(MIN(T2部件投放计算!C172/3,18),0)</f>
        <v>18</v>
      </c>
      <c r="X172">
        <f t="shared" ca="1" si="12"/>
        <v>0</v>
      </c>
      <c r="Y172">
        <f ca="1">MIN(ROUNDDOWN(IF(W172=0,0,((T2部件投放计算!C172+T1部件投放计算!C172/3)/2)/W172+1),0),4)</f>
        <v>4</v>
      </c>
      <c r="Z172">
        <f ca="1">MIN(IF(X172=0,0,VLOOKUP((A172*通用估算系数!$B$17*3600)/X172,[1]坦克部件养成!$V$2:$Z$31,5,TRUE)),20)</f>
        <v>0</v>
      </c>
      <c r="AA172">
        <f ca="1">ROUNDDOWN(MIN(T3部件投放计算!C172/3,18),0)</f>
        <v>18</v>
      </c>
      <c r="AB172">
        <f t="shared" ca="1" si="13"/>
        <v>18</v>
      </c>
      <c r="AC172">
        <f ca="1">MIN(ROUNDDOWN(IF(AA172=0,0,((T3部件投放计算!C172+T2部件投放计算!C172/3)/2)/AA172+2),0),5)</f>
        <v>5</v>
      </c>
      <c r="AD172">
        <f ca="1">MIN(IF(AA172=0,0,VLOOKUP((A172*通用估算系数!$B$17*3600)/AA172,[1]坦克部件养成!$V$2:$Z$31,5,TRUE)),30)</f>
        <v>30</v>
      </c>
      <c r="AE172">
        <f ca="1">VLOOKUP("1_"&amp;V172,[1]坦克部件养成!$I:$L,4,FALSE)*T172</f>
        <v>0</v>
      </c>
      <c r="AF172">
        <f ca="1">IFERROR(VLOOKUP("2_"&amp;Z172,[1]坦克部件养成!$I:$L,4,FALSE)*X172,0)</f>
        <v>0</v>
      </c>
      <c r="AG172">
        <f ca="1">IFERROR(VLOOKUP("3_"&amp;AD172,[1]坦克部件养成!$I:$L,4,FALSE)*AB172,0)</f>
        <v>8335620</v>
      </c>
      <c r="AH172">
        <f t="shared" ca="1" si="14"/>
        <v>48746</v>
      </c>
    </row>
    <row r="173" spans="1:34" x14ac:dyDescent="0.2">
      <c r="A173">
        <v>172</v>
      </c>
      <c r="B173">
        <f>IF(C173=-1,D173,VLOOKUP(C173,通用估算系数!$D:$E,2,FALSE))</f>
        <v>9</v>
      </c>
      <c r="C173">
        <f>IF(D173&gt;=10,MOD(A173,通用估算系数!$B$2),-1)</f>
        <v>4</v>
      </c>
      <c r="D173">
        <f>VLOOKUP(A173,[1]游戏时长规划!$H$17:$K$26,4,TRUE)</f>
        <v>10</v>
      </c>
      <c r="E173">
        <v>3</v>
      </c>
      <c r="F173">
        <v>3</v>
      </c>
      <c r="G173">
        <v>3</v>
      </c>
      <c r="H173">
        <f ca="1">INDIRECT("T"&amp;E173&amp;"碎片投放计算!C"&amp;ROW(E173))/VLOOKUP(E173,通用估算系数!$D$17:$E$20,2,FALSE)</f>
        <v>691.43204586345246</v>
      </c>
      <c r="I173">
        <f ca="1">INDIRECT("T"&amp;F173&amp;"碎片投放计算!C"&amp;ROW(F173))/VLOOKUP(F173,通用估算系数!$D$17:$E$20,2,FALSE)</f>
        <v>691.43204586345246</v>
      </c>
      <c r="J173">
        <f ca="1">INDIRECT("T"&amp;G173&amp;"碎片投放计算!C"&amp;ROW(G173))/VLOOKUP(G173,通用估算系数!$D$17:$E$20,2,FALSE)</f>
        <v>691.43204586345246</v>
      </c>
      <c r="K173">
        <f ca="1">IFERROR(IF(E173=1,VLOOKUP(H173,[1]坦克升星消耗!$H$2:$J$7,3,TRUE),IF(E173=2,VLOOKUP(H173,[1]坦克升星消耗!$H$8:$J$15,3,TRUE),IF(E173=3,VLOOKUP(H173,[1]坦克升星消耗!$H$24:$J$33,3,TRUE),0))),0)</f>
        <v>10</v>
      </c>
      <c r="L173">
        <f ca="1">IFERROR(IF(F173=1,VLOOKUP(I173,[1]坦克升星消耗!$H$2:$J$7,3,TRUE),IF(F173=2,VLOOKUP(I173,[1]坦克升星消耗!$H$8:$J$15,3,TRUE),IF(F173=3,VLOOKUP(I173,[1]坦克升星消耗!$H$24:$J$33,3,TRUE),0))),0)</f>
        <v>10</v>
      </c>
      <c r="M173">
        <f ca="1">IFERROR(IF(G173=1,VLOOKUP(J173,[1]坦克升星消耗!$H$2:$J$7,3,TRUE),IF(G173=2,VLOOKUP(J173,[1]坦克升星消耗!$H$8:$J$15,3,TRUE),IF(G173=3,VLOOKUP(J173,[1]坦克升星消耗!$H$24:$J$33,3,TRUE),0))),0)</f>
        <v>10</v>
      </c>
      <c r="N173">
        <f ca="1">IFERROR(IF(E173=1,VLOOKUP(K173,[1]坦克升星消耗!$C$2:$J$7,7,TRUE),IF(E173=2,VLOOKUP(K173,[1]坦克升星消耗!$C$8:$J$15,7,TRUE),IF(E173=3,VLOOKUP(K173,[1]坦克升星消耗!$C$24:$J$33,7,TRUE),0))),0)</f>
        <v>335850</v>
      </c>
      <c r="O173">
        <f ca="1">IFERROR(IF(F173=1,VLOOKUP(L173,[1]坦克升星消耗!$C$2:$J$7,7,TRUE),IF(F173=2,VLOOKUP(L173,[1]坦克升星消耗!$C$8:$J$15,7,TRUE),IF(F173=3,VLOOKUP(L173,[1]坦克升星消耗!$C$24:$J$33,7,TRUE),0))),0)</f>
        <v>335850</v>
      </c>
      <c r="P173">
        <f ca="1">IFERROR(IF(G173=1,VLOOKUP(M173,[1]坦克升星消耗!$C$2:$J$7,7,TRUE),IF(G173=2,VLOOKUP(M173,[1]坦克升星消耗!$C$8:$J$15,7,TRUE),IF(G173=3,VLOOKUP(M173,[1]坦克升星消耗!$C$24:$J$33,7,TRUE),0))),0)</f>
        <v>335850</v>
      </c>
      <c r="Q173">
        <f t="shared" ca="1" si="10"/>
        <v>1007550</v>
      </c>
      <c r="R173">
        <f ca="1">Q173/A173+AH173-军费投放计算!D173</f>
        <v>49789.848837209305</v>
      </c>
      <c r="S173">
        <f ca="1">ROUNDDOWN(MIN(T1部件投放计算!C173/3,18),0)</f>
        <v>18</v>
      </c>
      <c r="T173">
        <f t="shared" ca="1" si="11"/>
        <v>0</v>
      </c>
      <c r="U173">
        <f ca="1">MIN(ROUNDDOWN((T1部件投放计算!C173/3)/S173,0),3)</f>
        <v>3</v>
      </c>
      <c r="V173">
        <f ca="1">MIN(VLOOKUP((A173*通用估算系数!$B$17*3600)/S173,[1]坦克部件养成!$V$2:$Z$31,5,TRUE),15)</f>
        <v>15</v>
      </c>
      <c r="W173">
        <f ca="1">ROUNDDOWN(MIN(T2部件投放计算!C173/3,18),0)</f>
        <v>18</v>
      </c>
      <c r="X173">
        <f t="shared" ca="1" si="12"/>
        <v>0</v>
      </c>
      <c r="Y173">
        <f ca="1">MIN(ROUNDDOWN(IF(W173=0,0,((T2部件投放计算!C173+T1部件投放计算!C173/3)/2)/W173+1),0),4)</f>
        <v>4</v>
      </c>
      <c r="Z173">
        <f ca="1">MIN(IF(X173=0,0,VLOOKUP((A173*通用估算系数!$B$17*3600)/X173,[1]坦克部件养成!$V$2:$Z$31,5,TRUE)),20)</f>
        <v>0</v>
      </c>
      <c r="AA173">
        <f ca="1">ROUNDDOWN(MIN(T3部件投放计算!C173/3,18),0)</f>
        <v>18</v>
      </c>
      <c r="AB173">
        <f t="shared" ca="1" si="13"/>
        <v>18</v>
      </c>
      <c r="AC173">
        <f ca="1">MIN(ROUNDDOWN(IF(AA173=0,0,((T3部件投放计算!C173+T2部件投放计算!C173/3)/2)/AA173+2),0),5)</f>
        <v>5</v>
      </c>
      <c r="AD173">
        <f ca="1">MIN(IF(AA173=0,0,VLOOKUP((A173*通用估算系数!$B$17*3600)/AA173,[1]坦克部件养成!$V$2:$Z$31,5,TRUE)),30)</f>
        <v>30</v>
      </c>
      <c r="AE173">
        <f ca="1">VLOOKUP("1_"&amp;V173,[1]坦克部件养成!$I:$L,4,FALSE)*T173</f>
        <v>0</v>
      </c>
      <c r="AF173">
        <f ca="1">IFERROR(VLOOKUP("2_"&amp;Z173,[1]坦克部件养成!$I:$L,4,FALSE)*X173,0)</f>
        <v>0</v>
      </c>
      <c r="AG173">
        <f ca="1">IFERROR(VLOOKUP("3_"&amp;AD173,[1]坦克部件养成!$I:$L,4,FALSE)*AB173,0)</f>
        <v>8335620</v>
      </c>
      <c r="AH173">
        <f t="shared" ca="1" si="14"/>
        <v>48462</v>
      </c>
    </row>
    <row r="174" spans="1:34" x14ac:dyDescent="0.2">
      <c r="A174">
        <v>173</v>
      </c>
      <c r="B174">
        <f>IF(C174=-1,D174,VLOOKUP(C174,通用估算系数!$D:$E,2,FALSE))</f>
        <v>9</v>
      </c>
      <c r="C174">
        <f>IF(D174&gt;=10,MOD(A174,通用估算系数!$B$2),-1)</f>
        <v>5</v>
      </c>
      <c r="D174">
        <f>VLOOKUP(A174,[1]游戏时长规划!$H$17:$K$26,4,TRUE)</f>
        <v>10</v>
      </c>
      <c r="E174">
        <v>3</v>
      </c>
      <c r="F174">
        <v>3</v>
      </c>
      <c r="G174">
        <v>3</v>
      </c>
      <c r="H174">
        <f ca="1">INDIRECT("T"&amp;E174&amp;"碎片投放计算!C"&amp;ROW(E174))/VLOOKUP(E174,通用估算系数!$D$17:$E$20,2,FALSE)</f>
        <v>695.82443874083822</v>
      </c>
      <c r="I174">
        <f ca="1">INDIRECT("T"&amp;F174&amp;"碎片投放计算!C"&amp;ROW(F174))/VLOOKUP(F174,通用估算系数!$D$17:$E$20,2,FALSE)</f>
        <v>695.82443874083822</v>
      </c>
      <c r="J174">
        <f ca="1">INDIRECT("T"&amp;G174&amp;"碎片投放计算!C"&amp;ROW(G174))/VLOOKUP(G174,通用估算系数!$D$17:$E$20,2,FALSE)</f>
        <v>695.82443874083822</v>
      </c>
      <c r="K174">
        <f ca="1">IFERROR(IF(E174=1,VLOOKUP(H174,[1]坦克升星消耗!$H$2:$J$7,3,TRUE),IF(E174=2,VLOOKUP(H174,[1]坦克升星消耗!$H$8:$J$15,3,TRUE),IF(E174=3,VLOOKUP(H174,[1]坦克升星消耗!$H$24:$J$33,3,TRUE),0))),0)</f>
        <v>10</v>
      </c>
      <c r="L174">
        <f ca="1">IFERROR(IF(F174=1,VLOOKUP(I174,[1]坦克升星消耗!$H$2:$J$7,3,TRUE),IF(F174=2,VLOOKUP(I174,[1]坦克升星消耗!$H$8:$J$15,3,TRUE),IF(F174=3,VLOOKUP(I174,[1]坦克升星消耗!$H$24:$J$33,3,TRUE),0))),0)</f>
        <v>10</v>
      </c>
      <c r="M174">
        <f ca="1">IFERROR(IF(G174=1,VLOOKUP(J174,[1]坦克升星消耗!$H$2:$J$7,3,TRUE),IF(G174=2,VLOOKUP(J174,[1]坦克升星消耗!$H$8:$J$15,3,TRUE),IF(G174=3,VLOOKUP(J174,[1]坦克升星消耗!$H$24:$J$33,3,TRUE),0))),0)</f>
        <v>10</v>
      </c>
      <c r="N174">
        <f ca="1">IFERROR(IF(E174=1,VLOOKUP(K174,[1]坦克升星消耗!$C$2:$J$7,7,TRUE),IF(E174=2,VLOOKUP(K174,[1]坦克升星消耗!$C$8:$J$15,7,TRUE),IF(E174=3,VLOOKUP(K174,[1]坦克升星消耗!$C$24:$J$33,7,TRUE),0))),0)</f>
        <v>335850</v>
      </c>
      <c r="O174">
        <f ca="1">IFERROR(IF(F174=1,VLOOKUP(L174,[1]坦克升星消耗!$C$2:$J$7,7,TRUE),IF(F174=2,VLOOKUP(L174,[1]坦克升星消耗!$C$8:$J$15,7,TRUE),IF(F174=3,VLOOKUP(L174,[1]坦克升星消耗!$C$24:$J$33,7,TRUE),0))),0)</f>
        <v>335850</v>
      </c>
      <c r="P174">
        <f ca="1">IFERROR(IF(G174=1,VLOOKUP(M174,[1]坦克升星消耗!$C$2:$J$7,7,TRUE),IF(G174=2,VLOOKUP(M174,[1]坦克升星消耗!$C$8:$J$15,7,TRUE),IF(G174=3,VLOOKUP(M174,[1]坦克升星消耗!$C$24:$J$33,7,TRUE),0))),0)</f>
        <v>335850</v>
      </c>
      <c r="Q174">
        <f t="shared" ca="1" si="10"/>
        <v>1007550</v>
      </c>
      <c r="R174">
        <f ca="1">Q174/A174+AH174-军费投放计算!D174</f>
        <v>49452.988439306355</v>
      </c>
      <c r="S174">
        <f ca="1">ROUNDDOWN(MIN(T1部件投放计算!C174/3,18),0)</f>
        <v>18</v>
      </c>
      <c r="T174">
        <f t="shared" ca="1" si="11"/>
        <v>0</v>
      </c>
      <c r="U174">
        <f ca="1">MIN(ROUNDDOWN((T1部件投放计算!C174/3)/S174,0),3)</f>
        <v>3</v>
      </c>
      <c r="V174">
        <f ca="1">MIN(VLOOKUP((A174*通用估算系数!$B$17*3600)/S174,[1]坦克部件养成!$V$2:$Z$31,5,TRUE),15)</f>
        <v>15</v>
      </c>
      <c r="W174">
        <f ca="1">ROUNDDOWN(MIN(T2部件投放计算!C174/3,18),0)</f>
        <v>18</v>
      </c>
      <c r="X174">
        <f t="shared" ca="1" si="12"/>
        <v>0</v>
      </c>
      <c r="Y174">
        <f ca="1">MIN(ROUNDDOWN(IF(W174=0,0,((T2部件投放计算!C174+T1部件投放计算!C174/3)/2)/W174+1),0),4)</f>
        <v>4</v>
      </c>
      <c r="Z174">
        <f ca="1">MIN(IF(X174=0,0,VLOOKUP((A174*通用估算系数!$B$17*3600)/X174,[1]坦克部件养成!$V$2:$Z$31,5,TRUE)),20)</f>
        <v>0</v>
      </c>
      <c r="AA174">
        <f ca="1">ROUNDDOWN(MIN(T3部件投放计算!C174/3,18),0)</f>
        <v>18</v>
      </c>
      <c r="AB174">
        <f t="shared" ca="1" si="13"/>
        <v>18</v>
      </c>
      <c r="AC174">
        <f ca="1">MIN(ROUNDDOWN(IF(AA174=0,0,((T3部件投放计算!C174+T2部件投放计算!C174/3)/2)/AA174+2),0),5)</f>
        <v>5</v>
      </c>
      <c r="AD174">
        <f ca="1">MIN(IF(AA174=0,0,VLOOKUP((A174*通用估算系数!$B$17*3600)/AA174,[1]坦克部件养成!$V$2:$Z$31,5,TRUE)),30)</f>
        <v>30</v>
      </c>
      <c r="AE174">
        <f ca="1">VLOOKUP("1_"&amp;V174,[1]坦克部件养成!$I:$L,4,FALSE)*T174</f>
        <v>0</v>
      </c>
      <c r="AF174">
        <f ca="1">IFERROR(VLOOKUP("2_"&amp;Z174,[1]坦克部件养成!$I:$L,4,FALSE)*X174,0)</f>
        <v>0</v>
      </c>
      <c r="AG174">
        <f ca="1">IFERROR(VLOOKUP("3_"&amp;AD174,[1]坦克部件养成!$I:$L,4,FALSE)*AB174,0)</f>
        <v>8335620</v>
      </c>
      <c r="AH174">
        <f t="shared" ca="1" si="14"/>
        <v>48182</v>
      </c>
    </row>
    <row r="175" spans="1:34" x14ac:dyDescent="0.2">
      <c r="A175">
        <v>174</v>
      </c>
      <c r="B175">
        <f>IF(C175=-1,D175,VLOOKUP(C175,通用估算系数!$D:$E,2,FALSE))</f>
        <v>10</v>
      </c>
      <c r="C175">
        <f>IF(D175&gt;=10,MOD(A175,通用估算系数!$B$2),-1)</f>
        <v>6</v>
      </c>
      <c r="D175">
        <f>VLOOKUP(A175,[1]游戏时长规划!$H$17:$K$26,4,TRUE)</f>
        <v>10</v>
      </c>
      <c r="E175">
        <v>3</v>
      </c>
      <c r="F175">
        <v>3</v>
      </c>
      <c r="G175">
        <v>3</v>
      </c>
      <c r="H175">
        <f ca="1">INDIRECT("T"&amp;E175&amp;"碎片投放计算!C"&amp;ROW(E175))/VLOOKUP(E175,通用估算系数!$D$17:$E$20,2,FALSE)</f>
        <v>701.26857370362859</v>
      </c>
      <c r="I175">
        <f ca="1">INDIRECT("T"&amp;F175&amp;"碎片投放计算!C"&amp;ROW(F175))/VLOOKUP(F175,通用估算系数!$D$17:$E$20,2,FALSE)</f>
        <v>701.26857370362859</v>
      </c>
      <c r="J175">
        <f ca="1">INDIRECT("T"&amp;G175&amp;"碎片投放计算!C"&amp;ROW(G175))/VLOOKUP(G175,通用估算系数!$D$17:$E$20,2,FALSE)</f>
        <v>701.26857370362859</v>
      </c>
      <c r="K175">
        <f ca="1">IFERROR(IF(E175=1,VLOOKUP(H175,[1]坦克升星消耗!$H$2:$J$7,3,TRUE),IF(E175=2,VLOOKUP(H175,[1]坦克升星消耗!$H$8:$J$15,3,TRUE),IF(E175=3,VLOOKUP(H175,[1]坦克升星消耗!$H$24:$J$33,3,TRUE),0))),0)</f>
        <v>10</v>
      </c>
      <c r="L175">
        <f ca="1">IFERROR(IF(F175=1,VLOOKUP(I175,[1]坦克升星消耗!$H$2:$J$7,3,TRUE),IF(F175=2,VLOOKUP(I175,[1]坦克升星消耗!$H$8:$J$15,3,TRUE),IF(F175=3,VLOOKUP(I175,[1]坦克升星消耗!$H$24:$J$33,3,TRUE),0))),0)</f>
        <v>10</v>
      </c>
      <c r="M175">
        <f ca="1">IFERROR(IF(G175=1,VLOOKUP(J175,[1]坦克升星消耗!$H$2:$J$7,3,TRUE),IF(G175=2,VLOOKUP(J175,[1]坦克升星消耗!$H$8:$J$15,3,TRUE),IF(G175=3,VLOOKUP(J175,[1]坦克升星消耗!$H$24:$J$33,3,TRUE),0))),0)</f>
        <v>10</v>
      </c>
      <c r="N175">
        <f ca="1">IFERROR(IF(E175=1,VLOOKUP(K175,[1]坦克升星消耗!$C$2:$J$7,7,TRUE),IF(E175=2,VLOOKUP(K175,[1]坦克升星消耗!$C$8:$J$15,7,TRUE),IF(E175=3,VLOOKUP(K175,[1]坦克升星消耗!$C$24:$J$33,7,TRUE),0))),0)</f>
        <v>335850</v>
      </c>
      <c r="O175">
        <f ca="1">IFERROR(IF(F175=1,VLOOKUP(L175,[1]坦克升星消耗!$C$2:$J$7,7,TRUE),IF(F175=2,VLOOKUP(L175,[1]坦克升星消耗!$C$8:$J$15,7,TRUE),IF(F175=3,VLOOKUP(L175,[1]坦克升星消耗!$C$24:$J$33,7,TRUE),0))),0)</f>
        <v>335850</v>
      </c>
      <c r="P175">
        <f ca="1">IFERROR(IF(G175=1,VLOOKUP(M175,[1]坦克升星消耗!$C$2:$J$7,7,TRUE),IF(G175=2,VLOOKUP(M175,[1]坦克升星消耗!$C$8:$J$15,7,TRUE),IF(G175=3,VLOOKUP(M175,[1]坦克升星消耗!$C$24:$J$33,7,TRUE),0))),0)</f>
        <v>335850</v>
      </c>
      <c r="Q175">
        <f t="shared" ca="1" si="10"/>
        <v>1007550</v>
      </c>
      <c r="R175">
        <f ca="1">Q175/A175+AH175-军费投放计算!D175</f>
        <v>48917.517241379312</v>
      </c>
      <c r="S175">
        <f ca="1">ROUNDDOWN(MIN(T1部件投放计算!C175/3,18),0)</f>
        <v>18</v>
      </c>
      <c r="T175">
        <f t="shared" ca="1" si="11"/>
        <v>0</v>
      </c>
      <c r="U175">
        <f ca="1">MIN(ROUNDDOWN((T1部件投放计算!C175/3)/S175,0),3)</f>
        <v>3</v>
      </c>
      <c r="V175">
        <f ca="1">MIN(VLOOKUP((A175*通用估算系数!$B$17*3600)/S175,[1]坦克部件养成!$V$2:$Z$31,5,TRUE),15)</f>
        <v>15</v>
      </c>
      <c r="W175">
        <f ca="1">ROUNDDOWN(MIN(T2部件投放计算!C175/3,18),0)</f>
        <v>18</v>
      </c>
      <c r="X175">
        <f t="shared" ca="1" si="12"/>
        <v>0</v>
      </c>
      <c r="Y175">
        <f ca="1">MIN(ROUNDDOWN(IF(W175=0,0,((T2部件投放计算!C175+T1部件投放计算!C175/3)/2)/W175+1),0),4)</f>
        <v>4</v>
      </c>
      <c r="Z175">
        <f ca="1">MIN(IF(X175=0,0,VLOOKUP((A175*通用估算系数!$B$17*3600)/X175,[1]坦克部件养成!$V$2:$Z$31,5,TRUE)),20)</f>
        <v>0</v>
      </c>
      <c r="AA175">
        <f ca="1">ROUNDDOWN(MIN(T3部件投放计算!C175/3,18),0)</f>
        <v>18</v>
      </c>
      <c r="AB175">
        <f t="shared" ca="1" si="13"/>
        <v>18</v>
      </c>
      <c r="AC175">
        <f ca="1">MIN(ROUNDDOWN(IF(AA175=0,0,((T3部件投放计算!C175+T2部件投放计算!C175/3)/2)/AA175+2),0),5)</f>
        <v>5</v>
      </c>
      <c r="AD175">
        <f ca="1">MIN(IF(AA175=0,0,VLOOKUP((A175*通用估算系数!$B$17*3600)/AA175,[1]坦克部件养成!$V$2:$Z$31,5,TRUE)),30)</f>
        <v>30</v>
      </c>
      <c r="AE175">
        <f ca="1">VLOOKUP("1_"&amp;V175,[1]坦克部件养成!$I:$L,4,FALSE)*T175</f>
        <v>0</v>
      </c>
      <c r="AF175">
        <f ca="1">IFERROR(VLOOKUP("2_"&amp;Z175,[1]坦克部件养成!$I:$L,4,FALSE)*X175,0)</f>
        <v>0</v>
      </c>
      <c r="AG175">
        <f ca="1">IFERROR(VLOOKUP("3_"&amp;AD175,[1]坦克部件养成!$I:$L,4,FALSE)*AB175,0)</f>
        <v>8335620</v>
      </c>
      <c r="AH175">
        <f t="shared" ca="1" si="14"/>
        <v>47905</v>
      </c>
    </row>
    <row r="176" spans="1:34" x14ac:dyDescent="0.2">
      <c r="A176">
        <v>175</v>
      </c>
      <c r="B176">
        <f>IF(C176=-1,D176,VLOOKUP(C176,通用估算系数!$D:$E,2,FALSE))</f>
        <v>10</v>
      </c>
      <c r="C176">
        <f>IF(D176&gt;=10,MOD(A176,通用估算系数!$B$2),-1)</f>
        <v>7</v>
      </c>
      <c r="D176">
        <f>VLOOKUP(A176,[1]游戏时长规划!$H$17:$K$26,4,TRUE)</f>
        <v>10</v>
      </c>
      <c r="E176">
        <v>3</v>
      </c>
      <c r="F176">
        <v>3</v>
      </c>
      <c r="G176">
        <v>3</v>
      </c>
      <c r="H176">
        <f ca="1">INDIRECT("T"&amp;E176&amp;"碎片投放计算!C"&amp;ROW(E176))/VLOOKUP(E176,通用估算系数!$D$17:$E$20,2,FALSE)</f>
        <v>705.6879303151527</v>
      </c>
      <c r="I176">
        <f ca="1">INDIRECT("T"&amp;F176&amp;"碎片投放计算!C"&amp;ROW(F176))/VLOOKUP(F176,通用估算系数!$D$17:$E$20,2,FALSE)</f>
        <v>705.6879303151527</v>
      </c>
      <c r="J176">
        <f ca="1">INDIRECT("T"&amp;G176&amp;"碎片投放计算!C"&amp;ROW(G176))/VLOOKUP(G176,通用估算系数!$D$17:$E$20,2,FALSE)</f>
        <v>705.6879303151527</v>
      </c>
      <c r="K176">
        <f ca="1">IFERROR(IF(E176=1,VLOOKUP(H176,[1]坦克升星消耗!$H$2:$J$7,3,TRUE),IF(E176=2,VLOOKUP(H176,[1]坦克升星消耗!$H$8:$J$15,3,TRUE),IF(E176=3,VLOOKUP(H176,[1]坦克升星消耗!$H$24:$J$33,3,TRUE),0))),0)</f>
        <v>10</v>
      </c>
      <c r="L176">
        <f ca="1">IFERROR(IF(F176=1,VLOOKUP(I176,[1]坦克升星消耗!$H$2:$J$7,3,TRUE),IF(F176=2,VLOOKUP(I176,[1]坦克升星消耗!$H$8:$J$15,3,TRUE),IF(F176=3,VLOOKUP(I176,[1]坦克升星消耗!$H$24:$J$33,3,TRUE),0))),0)</f>
        <v>10</v>
      </c>
      <c r="M176">
        <f ca="1">IFERROR(IF(G176=1,VLOOKUP(J176,[1]坦克升星消耗!$H$2:$J$7,3,TRUE),IF(G176=2,VLOOKUP(J176,[1]坦克升星消耗!$H$8:$J$15,3,TRUE),IF(G176=3,VLOOKUP(J176,[1]坦克升星消耗!$H$24:$J$33,3,TRUE),0))),0)</f>
        <v>10</v>
      </c>
      <c r="N176">
        <f ca="1">IFERROR(IF(E176=1,VLOOKUP(K176,[1]坦克升星消耗!$C$2:$J$7,7,TRUE),IF(E176=2,VLOOKUP(K176,[1]坦克升星消耗!$C$8:$J$15,7,TRUE),IF(E176=3,VLOOKUP(K176,[1]坦克升星消耗!$C$24:$J$33,7,TRUE),0))),0)</f>
        <v>335850</v>
      </c>
      <c r="O176">
        <f ca="1">IFERROR(IF(F176=1,VLOOKUP(L176,[1]坦克升星消耗!$C$2:$J$7,7,TRUE),IF(F176=2,VLOOKUP(L176,[1]坦克升星消耗!$C$8:$J$15,7,TRUE),IF(F176=3,VLOOKUP(L176,[1]坦克升星消耗!$C$24:$J$33,7,TRUE),0))),0)</f>
        <v>335850</v>
      </c>
      <c r="P176">
        <f ca="1">IFERROR(IF(G176=1,VLOOKUP(M176,[1]坦克升星消耗!$C$2:$J$7,7,TRUE),IF(G176=2,VLOOKUP(M176,[1]坦克升星消耗!$C$8:$J$15,7,TRUE),IF(G176=3,VLOOKUP(M176,[1]坦克升星消耗!$C$24:$J$33,7,TRUE),0))),0)</f>
        <v>335850</v>
      </c>
      <c r="Q176">
        <f t="shared" ca="1" si="10"/>
        <v>1007550</v>
      </c>
      <c r="R176">
        <f ca="1">Q176/A176+AH176-军费投放计算!D176</f>
        <v>48609.428571428572</v>
      </c>
      <c r="S176">
        <f ca="1">ROUNDDOWN(MIN(T1部件投放计算!C176/3,18),0)</f>
        <v>18</v>
      </c>
      <c r="T176">
        <f t="shared" ca="1" si="11"/>
        <v>0</v>
      </c>
      <c r="U176">
        <f ca="1">MIN(ROUNDDOWN((T1部件投放计算!C176/3)/S176,0),3)</f>
        <v>3</v>
      </c>
      <c r="V176">
        <f ca="1">MIN(VLOOKUP((A176*通用估算系数!$B$17*3600)/S176,[1]坦克部件养成!$V$2:$Z$31,5,TRUE),15)</f>
        <v>15</v>
      </c>
      <c r="W176">
        <f ca="1">ROUNDDOWN(MIN(T2部件投放计算!C176/3,18),0)</f>
        <v>18</v>
      </c>
      <c r="X176">
        <f t="shared" ca="1" si="12"/>
        <v>0</v>
      </c>
      <c r="Y176">
        <f ca="1">MIN(ROUNDDOWN(IF(W176=0,0,((T2部件投放计算!C176+T1部件投放计算!C176/3)/2)/W176+1),0),4)</f>
        <v>4</v>
      </c>
      <c r="Z176">
        <f ca="1">MIN(IF(X176=0,0,VLOOKUP((A176*通用估算系数!$B$17*3600)/X176,[1]坦克部件养成!$V$2:$Z$31,5,TRUE)),20)</f>
        <v>0</v>
      </c>
      <c r="AA176">
        <f ca="1">ROUNDDOWN(MIN(T3部件投放计算!C176/3,18),0)</f>
        <v>18</v>
      </c>
      <c r="AB176">
        <f t="shared" ca="1" si="13"/>
        <v>18</v>
      </c>
      <c r="AC176">
        <f ca="1">MIN(ROUNDDOWN(IF(AA176=0,0,((T3部件投放计算!C176+T2部件投放计算!C176/3)/2)/AA176+2),0),5)</f>
        <v>5</v>
      </c>
      <c r="AD176">
        <f ca="1">MIN(IF(AA176=0,0,VLOOKUP((A176*通用估算系数!$B$17*3600)/AA176,[1]坦克部件养成!$V$2:$Z$31,5,TRUE)),30)</f>
        <v>30</v>
      </c>
      <c r="AE176">
        <f ca="1">VLOOKUP("1_"&amp;V176,[1]坦克部件养成!$I:$L,4,FALSE)*T176</f>
        <v>0</v>
      </c>
      <c r="AF176">
        <f ca="1">IFERROR(VLOOKUP("2_"&amp;Z176,[1]坦克部件养成!$I:$L,4,FALSE)*X176,0)</f>
        <v>0</v>
      </c>
      <c r="AG176">
        <f ca="1">IFERROR(VLOOKUP("3_"&amp;AD176,[1]坦克部件养成!$I:$L,4,FALSE)*AB176,0)</f>
        <v>8335620</v>
      </c>
      <c r="AH176">
        <f t="shared" ca="1" si="14"/>
        <v>47632</v>
      </c>
    </row>
    <row r="177" spans="1:34" x14ac:dyDescent="0.2">
      <c r="A177">
        <v>176</v>
      </c>
      <c r="B177">
        <f>IF(C177=-1,D177,VLOOKUP(C177,通用估算系数!$D:$E,2,FALSE))</f>
        <v>10</v>
      </c>
      <c r="C177">
        <f>IF(D177&gt;=10,MOD(A177,通用估算系数!$B$2),-1)</f>
        <v>8</v>
      </c>
      <c r="D177">
        <f>VLOOKUP(A177,[1]游戏时长规划!$H$17:$K$26,4,TRUE)</f>
        <v>10</v>
      </c>
      <c r="E177">
        <v>3</v>
      </c>
      <c r="F177">
        <v>3</v>
      </c>
      <c r="G177">
        <v>3</v>
      </c>
      <c r="H177">
        <f ca="1">INDIRECT("T"&amp;E177&amp;"碎片投放计算!C"&amp;ROW(E177))/VLOOKUP(E177,通用估算系数!$D$17:$E$20,2,FALSE)</f>
        <v>710.11289800856355</v>
      </c>
      <c r="I177">
        <f ca="1">INDIRECT("T"&amp;F177&amp;"碎片投放计算!C"&amp;ROW(F177))/VLOOKUP(F177,通用估算系数!$D$17:$E$20,2,FALSE)</f>
        <v>710.11289800856355</v>
      </c>
      <c r="J177">
        <f ca="1">INDIRECT("T"&amp;G177&amp;"碎片投放计算!C"&amp;ROW(G177))/VLOOKUP(G177,通用估算系数!$D$17:$E$20,2,FALSE)</f>
        <v>710.11289800856355</v>
      </c>
      <c r="K177">
        <f ca="1">IFERROR(IF(E177=1,VLOOKUP(H177,[1]坦克升星消耗!$H$2:$J$7,3,TRUE),IF(E177=2,VLOOKUP(H177,[1]坦克升星消耗!$H$8:$J$15,3,TRUE),IF(E177=3,VLOOKUP(H177,[1]坦克升星消耗!$H$24:$J$33,3,TRUE),0))),0)</f>
        <v>10</v>
      </c>
      <c r="L177">
        <f ca="1">IFERROR(IF(F177=1,VLOOKUP(I177,[1]坦克升星消耗!$H$2:$J$7,3,TRUE),IF(F177=2,VLOOKUP(I177,[1]坦克升星消耗!$H$8:$J$15,3,TRUE),IF(F177=3,VLOOKUP(I177,[1]坦克升星消耗!$H$24:$J$33,3,TRUE),0))),0)</f>
        <v>10</v>
      </c>
      <c r="M177">
        <f ca="1">IFERROR(IF(G177=1,VLOOKUP(J177,[1]坦克升星消耗!$H$2:$J$7,3,TRUE),IF(G177=2,VLOOKUP(J177,[1]坦克升星消耗!$H$8:$J$15,3,TRUE),IF(G177=3,VLOOKUP(J177,[1]坦克升星消耗!$H$24:$J$33,3,TRUE),0))),0)</f>
        <v>10</v>
      </c>
      <c r="N177">
        <f ca="1">IFERROR(IF(E177=1,VLOOKUP(K177,[1]坦克升星消耗!$C$2:$J$7,7,TRUE),IF(E177=2,VLOOKUP(K177,[1]坦克升星消耗!$C$8:$J$15,7,TRUE),IF(E177=3,VLOOKUP(K177,[1]坦克升星消耗!$C$24:$J$33,7,TRUE),0))),0)</f>
        <v>335850</v>
      </c>
      <c r="O177">
        <f ca="1">IFERROR(IF(F177=1,VLOOKUP(L177,[1]坦克升星消耗!$C$2:$J$7,7,TRUE),IF(F177=2,VLOOKUP(L177,[1]坦克升星消耗!$C$8:$J$15,7,TRUE),IF(F177=3,VLOOKUP(L177,[1]坦克升星消耗!$C$24:$J$33,7,TRUE),0))),0)</f>
        <v>335850</v>
      </c>
      <c r="P177">
        <f ca="1">IFERROR(IF(G177=1,VLOOKUP(M177,[1]坦克升星消耗!$C$2:$J$7,7,TRUE),IF(G177=2,VLOOKUP(M177,[1]坦克升星消耗!$C$8:$J$15,7,TRUE),IF(G177=3,VLOOKUP(M177,[1]坦克升星消耗!$C$24:$J$33,7,TRUE),0))),0)</f>
        <v>335850</v>
      </c>
      <c r="Q177">
        <f t="shared" ca="1" si="10"/>
        <v>1007550</v>
      </c>
      <c r="R177">
        <f ca="1">Q177/A177+AH177-军费投放计算!D177</f>
        <v>48303.715909090912</v>
      </c>
      <c r="S177">
        <f ca="1">ROUNDDOWN(MIN(T1部件投放计算!C177/3,18),0)</f>
        <v>18</v>
      </c>
      <c r="T177">
        <f t="shared" ca="1" si="11"/>
        <v>0</v>
      </c>
      <c r="U177">
        <f ca="1">MIN(ROUNDDOWN((T1部件投放计算!C177/3)/S177,0),3)</f>
        <v>3</v>
      </c>
      <c r="V177">
        <f ca="1">MIN(VLOOKUP((A177*通用估算系数!$B$17*3600)/S177,[1]坦克部件养成!$V$2:$Z$31,5,TRUE),15)</f>
        <v>15</v>
      </c>
      <c r="W177">
        <f ca="1">ROUNDDOWN(MIN(T2部件投放计算!C177/3,18),0)</f>
        <v>18</v>
      </c>
      <c r="X177">
        <f t="shared" ca="1" si="12"/>
        <v>0</v>
      </c>
      <c r="Y177">
        <f ca="1">MIN(ROUNDDOWN(IF(W177=0,0,((T2部件投放计算!C177+T1部件投放计算!C177/3)/2)/W177+1),0),4)</f>
        <v>4</v>
      </c>
      <c r="Z177">
        <f ca="1">MIN(IF(X177=0,0,VLOOKUP((A177*通用估算系数!$B$17*3600)/X177,[1]坦克部件养成!$V$2:$Z$31,5,TRUE)),20)</f>
        <v>0</v>
      </c>
      <c r="AA177">
        <f ca="1">ROUNDDOWN(MIN(T3部件投放计算!C177/3,18),0)</f>
        <v>18</v>
      </c>
      <c r="AB177">
        <f t="shared" ca="1" si="13"/>
        <v>18</v>
      </c>
      <c r="AC177">
        <f ca="1">MIN(ROUNDDOWN(IF(AA177=0,0,((T3部件投放计算!C177+T2部件投放计算!C177/3)/2)/AA177+2),0),5)</f>
        <v>5</v>
      </c>
      <c r="AD177">
        <f ca="1">MIN(IF(AA177=0,0,VLOOKUP((A177*通用估算系数!$B$17*3600)/AA177,[1]坦克部件养成!$V$2:$Z$31,5,TRUE)),30)</f>
        <v>30</v>
      </c>
      <c r="AE177">
        <f ca="1">VLOOKUP("1_"&amp;V177,[1]坦克部件养成!$I:$L,4,FALSE)*T177</f>
        <v>0</v>
      </c>
      <c r="AF177">
        <f ca="1">IFERROR(VLOOKUP("2_"&amp;Z177,[1]坦克部件养成!$I:$L,4,FALSE)*X177,0)</f>
        <v>0</v>
      </c>
      <c r="AG177">
        <f ca="1">IFERROR(VLOOKUP("3_"&amp;AD177,[1]坦克部件养成!$I:$L,4,FALSE)*AB177,0)</f>
        <v>8335620</v>
      </c>
      <c r="AH177">
        <f t="shared" ca="1" si="14"/>
        <v>47361</v>
      </c>
    </row>
    <row r="178" spans="1:34" x14ac:dyDescent="0.2">
      <c r="A178">
        <v>177</v>
      </c>
      <c r="B178">
        <f>IF(C178=-1,D178,VLOOKUP(C178,通用估算系数!$D:$E,2,FALSE))</f>
        <v>10</v>
      </c>
      <c r="C178">
        <f>IF(D178&gt;=10,MOD(A178,通用估算系数!$B$2),-1)</f>
        <v>9</v>
      </c>
      <c r="D178">
        <f>VLOOKUP(A178,[1]游戏时长规划!$H$17:$K$26,4,TRUE)</f>
        <v>10</v>
      </c>
      <c r="E178">
        <v>3</v>
      </c>
      <c r="F178">
        <v>3</v>
      </c>
      <c r="G178">
        <v>3</v>
      </c>
      <c r="H178">
        <f ca="1">INDIRECT("T"&amp;E178&amp;"碎片投放计算!C"&amp;ROW(E178))/VLOOKUP(E178,通用估算系数!$D$17:$E$20,2,FALSE)</f>
        <v>714.6556984215955</v>
      </c>
      <c r="I178">
        <f ca="1">INDIRECT("T"&amp;F178&amp;"碎片投放计算!C"&amp;ROW(F178))/VLOOKUP(F178,通用估算系数!$D$17:$E$20,2,FALSE)</f>
        <v>714.6556984215955</v>
      </c>
      <c r="J178">
        <f ca="1">INDIRECT("T"&amp;G178&amp;"碎片投放计算!C"&amp;ROW(G178))/VLOOKUP(G178,通用估算系数!$D$17:$E$20,2,FALSE)</f>
        <v>714.6556984215955</v>
      </c>
      <c r="K178">
        <f ca="1">IFERROR(IF(E178=1,VLOOKUP(H178,[1]坦克升星消耗!$H$2:$J$7,3,TRUE),IF(E178=2,VLOOKUP(H178,[1]坦克升星消耗!$H$8:$J$15,3,TRUE),IF(E178=3,VLOOKUP(H178,[1]坦克升星消耗!$H$24:$J$33,3,TRUE),0))),0)</f>
        <v>10</v>
      </c>
      <c r="L178">
        <f ca="1">IFERROR(IF(F178=1,VLOOKUP(I178,[1]坦克升星消耗!$H$2:$J$7,3,TRUE),IF(F178=2,VLOOKUP(I178,[1]坦克升星消耗!$H$8:$J$15,3,TRUE),IF(F178=3,VLOOKUP(I178,[1]坦克升星消耗!$H$24:$J$33,3,TRUE),0))),0)</f>
        <v>10</v>
      </c>
      <c r="M178">
        <f ca="1">IFERROR(IF(G178=1,VLOOKUP(J178,[1]坦克升星消耗!$H$2:$J$7,3,TRUE),IF(G178=2,VLOOKUP(J178,[1]坦克升星消耗!$H$8:$J$15,3,TRUE),IF(G178=3,VLOOKUP(J178,[1]坦克升星消耗!$H$24:$J$33,3,TRUE),0))),0)</f>
        <v>10</v>
      </c>
      <c r="N178">
        <f ca="1">IFERROR(IF(E178=1,VLOOKUP(K178,[1]坦克升星消耗!$C$2:$J$7,7,TRUE),IF(E178=2,VLOOKUP(K178,[1]坦克升星消耗!$C$8:$J$15,7,TRUE),IF(E178=3,VLOOKUP(K178,[1]坦克升星消耗!$C$24:$J$33,7,TRUE),0))),0)</f>
        <v>335850</v>
      </c>
      <c r="O178">
        <f ca="1">IFERROR(IF(F178=1,VLOOKUP(L178,[1]坦克升星消耗!$C$2:$J$7,7,TRUE),IF(F178=2,VLOOKUP(L178,[1]坦克升星消耗!$C$8:$J$15,7,TRUE),IF(F178=3,VLOOKUP(L178,[1]坦克升星消耗!$C$24:$J$33,7,TRUE),0))),0)</f>
        <v>335850</v>
      </c>
      <c r="P178">
        <f ca="1">IFERROR(IF(G178=1,VLOOKUP(M178,[1]坦克升星消耗!$C$2:$J$7,7,TRUE),IF(G178=2,VLOOKUP(M178,[1]坦克升星消耗!$C$8:$J$15,7,TRUE),IF(G178=3,VLOOKUP(M178,[1]坦克升星消耗!$C$24:$J$33,7,TRUE),0))),0)</f>
        <v>335850</v>
      </c>
      <c r="Q178">
        <f t="shared" ca="1" si="10"/>
        <v>1007550</v>
      </c>
      <c r="R178">
        <f ca="1">Q178/A178+AH178-军费投放计算!D178</f>
        <v>47959.372881355928</v>
      </c>
      <c r="S178">
        <f ca="1">ROUNDDOWN(MIN(T1部件投放计算!C178/3,18),0)</f>
        <v>18</v>
      </c>
      <c r="T178">
        <f t="shared" ca="1" si="11"/>
        <v>0</v>
      </c>
      <c r="U178">
        <f ca="1">MIN(ROUNDDOWN((T1部件投放计算!C178/3)/S178,0),3)</f>
        <v>3</v>
      </c>
      <c r="V178">
        <f ca="1">MIN(VLOOKUP((A178*通用估算系数!$B$17*3600)/S178,[1]坦克部件养成!$V$2:$Z$31,5,TRUE),15)</f>
        <v>15</v>
      </c>
      <c r="W178">
        <f ca="1">ROUNDDOWN(MIN(T2部件投放计算!C178/3,18),0)</f>
        <v>18</v>
      </c>
      <c r="X178">
        <f t="shared" ca="1" si="12"/>
        <v>0</v>
      </c>
      <c r="Y178">
        <f ca="1">MIN(ROUNDDOWN(IF(W178=0,0,((T2部件投放计算!C178+T1部件投放计算!C178/3)/2)/W178+1),0),4)</f>
        <v>4</v>
      </c>
      <c r="Z178">
        <f ca="1">MIN(IF(X178=0,0,VLOOKUP((A178*通用估算系数!$B$17*3600)/X178,[1]坦克部件养成!$V$2:$Z$31,5,TRUE)),20)</f>
        <v>0</v>
      </c>
      <c r="AA178">
        <f ca="1">ROUNDDOWN(MIN(T3部件投放计算!C178/3,18),0)</f>
        <v>18</v>
      </c>
      <c r="AB178">
        <f t="shared" ca="1" si="13"/>
        <v>18</v>
      </c>
      <c r="AC178">
        <f ca="1">MIN(ROUNDDOWN(IF(AA178=0,0,((T3部件投放计算!C178+T2部件投放计算!C178/3)/2)/AA178+2),0),5)</f>
        <v>5</v>
      </c>
      <c r="AD178">
        <f ca="1">MIN(IF(AA178=0,0,VLOOKUP((A178*通用估算系数!$B$17*3600)/AA178,[1]坦克部件养成!$V$2:$Z$31,5,TRUE)),30)</f>
        <v>30</v>
      </c>
      <c r="AE178">
        <f ca="1">VLOOKUP("1_"&amp;V178,[1]坦克部件养成!$I:$L,4,FALSE)*T178</f>
        <v>0</v>
      </c>
      <c r="AF178">
        <f ca="1">IFERROR(VLOOKUP("2_"&amp;Z178,[1]坦克部件养成!$I:$L,4,FALSE)*X178,0)</f>
        <v>0</v>
      </c>
      <c r="AG178">
        <f ca="1">IFERROR(VLOOKUP("3_"&amp;AD178,[1]坦克部件养成!$I:$L,4,FALSE)*AB178,0)</f>
        <v>8335620</v>
      </c>
      <c r="AH178">
        <f t="shared" ca="1" si="14"/>
        <v>47093</v>
      </c>
    </row>
    <row r="179" spans="1:34" x14ac:dyDescent="0.2">
      <c r="A179">
        <v>178</v>
      </c>
      <c r="B179">
        <f>IF(C179=-1,D179,VLOOKUP(C179,通用估算系数!$D:$E,2,FALSE))</f>
        <v>10</v>
      </c>
      <c r="C179">
        <f>IF(D179&gt;=10,MOD(A179,通用估算系数!$B$2),-1)</f>
        <v>10</v>
      </c>
      <c r="D179">
        <f>VLOOKUP(A179,[1]游戏时长规划!$H$17:$K$26,4,TRUE)</f>
        <v>10</v>
      </c>
      <c r="E179">
        <v>3</v>
      </c>
      <c r="F179">
        <v>3</v>
      </c>
      <c r="G179">
        <v>3</v>
      </c>
      <c r="H179">
        <f ca="1">INDIRECT("T"&amp;E179&amp;"碎片投放计算!C"&amp;ROW(E179))/VLOOKUP(E179,通用估算系数!$D$17:$E$20,2,FALSE)</f>
        <v>719.09188827877972</v>
      </c>
      <c r="I179">
        <f ca="1">INDIRECT("T"&amp;F179&amp;"碎片投放计算!C"&amp;ROW(F179))/VLOOKUP(F179,通用估算系数!$D$17:$E$20,2,FALSE)</f>
        <v>719.09188827877972</v>
      </c>
      <c r="J179">
        <f ca="1">INDIRECT("T"&amp;G179&amp;"碎片投放计算!C"&amp;ROW(G179))/VLOOKUP(G179,通用估算系数!$D$17:$E$20,2,FALSE)</f>
        <v>719.09188827877972</v>
      </c>
      <c r="K179">
        <f ca="1">IFERROR(IF(E179=1,VLOOKUP(H179,[1]坦克升星消耗!$H$2:$J$7,3,TRUE),IF(E179=2,VLOOKUP(H179,[1]坦克升星消耗!$H$8:$J$15,3,TRUE),IF(E179=3,VLOOKUP(H179,[1]坦克升星消耗!$H$24:$J$33,3,TRUE),0))),0)</f>
        <v>10</v>
      </c>
      <c r="L179">
        <f ca="1">IFERROR(IF(F179=1,VLOOKUP(I179,[1]坦克升星消耗!$H$2:$J$7,3,TRUE),IF(F179=2,VLOOKUP(I179,[1]坦克升星消耗!$H$8:$J$15,3,TRUE),IF(F179=3,VLOOKUP(I179,[1]坦克升星消耗!$H$24:$J$33,3,TRUE),0))),0)</f>
        <v>10</v>
      </c>
      <c r="M179">
        <f ca="1">IFERROR(IF(G179=1,VLOOKUP(J179,[1]坦克升星消耗!$H$2:$J$7,3,TRUE),IF(G179=2,VLOOKUP(J179,[1]坦克升星消耗!$H$8:$J$15,3,TRUE),IF(G179=3,VLOOKUP(J179,[1]坦克升星消耗!$H$24:$J$33,3,TRUE),0))),0)</f>
        <v>10</v>
      </c>
      <c r="N179">
        <f ca="1">IFERROR(IF(E179=1,VLOOKUP(K179,[1]坦克升星消耗!$C$2:$J$7,7,TRUE),IF(E179=2,VLOOKUP(K179,[1]坦克升星消耗!$C$8:$J$15,7,TRUE),IF(E179=3,VLOOKUP(K179,[1]坦克升星消耗!$C$24:$J$33,7,TRUE),0))),0)</f>
        <v>335850</v>
      </c>
      <c r="O179">
        <f ca="1">IFERROR(IF(F179=1,VLOOKUP(L179,[1]坦克升星消耗!$C$2:$J$7,7,TRUE),IF(F179=2,VLOOKUP(L179,[1]坦克升星消耗!$C$8:$J$15,7,TRUE),IF(F179=3,VLOOKUP(L179,[1]坦克升星消耗!$C$24:$J$33,7,TRUE),0))),0)</f>
        <v>335850</v>
      </c>
      <c r="P179">
        <f ca="1">IFERROR(IF(G179=1,VLOOKUP(M179,[1]坦克升星消耗!$C$2:$J$7,7,TRUE),IF(G179=2,VLOOKUP(M179,[1]坦克升星消耗!$C$8:$J$15,7,TRUE),IF(G179=3,VLOOKUP(M179,[1]坦克升星消耗!$C$24:$J$33,7,TRUE),0))),0)</f>
        <v>335850</v>
      </c>
      <c r="Q179">
        <f t="shared" ca="1" si="10"/>
        <v>1007550</v>
      </c>
      <c r="R179">
        <f ca="1">Q179/A179+AH179-军费投放计算!D179</f>
        <v>47703.393258426964</v>
      </c>
      <c r="S179">
        <f ca="1">ROUNDDOWN(MIN(T1部件投放计算!C179/3,18),0)</f>
        <v>18</v>
      </c>
      <c r="T179">
        <f t="shared" ca="1" si="11"/>
        <v>0</v>
      </c>
      <c r="U179">
        <f ca="1">MIN(ROUNDDOWN((T1部件投放计算!C179/3)/S179,0),3)</f>
        <v>3</v>
      </c>
      <c r="V179">
        <f ca="1">MIN(VLOOKUP((A179*通用估算系数!$B$17*3600)/S179,[1]坦克部件养成!$V$2:$Z$31,5,TRUE),15)</f>
        <v>15</v>
      </c>
      <c r="W179">
        <f ca="1">ROUNDDOWN(MIN(T2部件投放计算!C179/3,18),0)</f>
        <v>18</v>
      </c>
      <c r="X179">
        <f t="shared" ca="1" si="12"/>
        <v>0</v>
      </c>
      <c r="Y179">
        <f ca="1">MIN(ROUNDDOWN(IF(W179=0,0,((T2部件投放计算!C179+T1部件投放计算!C179/3)/2)/W179+1),0),4)</f>
        <v>4</v>
      </c>
      <c r="Z179">
        <f ca="1">MIN(IF(X179=0,0,VLOOKUP((A179*通用估算系数!$B$17*3600)/X179,[1]坦克部件养成!$V$2:$Z$31,5,TRUE)),20)</f>
        <v>0</v>
      </c>
      <c r="AA179">
        <f ca="1">ROUNDDOWN(MIN(T3部件投放计算!C179/3,18),0)</f>
        <v>18</v>
      </c>
      <c r="AB179">
        <f t="shared" ca="1" si="13"/>
        <v>18</v>
      </c>
      <c r="AC179">
        <f ca="1">MIN(ROUNDDOWN(IF(AA179=0,0,((T3部件投放计算!C179+T2部件投放计算!C179/3)/2)/AA179+2),0),5)</f>
        <v>5</v>
      </c>
      <c r="AD179">
        <f ca="1">MIN(IF(AA179=0,0,VLOOKUP((A179*通用估算系数!$B$17*3600)/AA179,[1]坦克部件养成!$V$2:$Z$31,5,TRUE)),30)</f>
        <v>30</v>
      </c>
      <c r="AE179">
        <f ca="1">VLOOKUP("1_"&amp;V179,[1]坦克部件养成!$I:$L,4,FALSE)*T179</f>
        <v>0</v>
      </c>
      <c r="AF179">
        <f ca="1">IFERROR(VLOOKUP("2_"&amp;Z179,[1]坦克部件养成!$I:$L,4,FALSE)*X179,0)</f>
        <v>0</v>
      </c>
      <c r="AG179">
        <f ca="1">IFERROR(VLOOKUP("3_"&amp;AD179,[1]坦克部件养成!$I:$L,4,FALSE)*AB179,0)</f>
        <v>8335620</v>
      </c>
      <c r="AH179">
        <f t="shared" ca="1" si="14"/>
        <v>46829</v>
      </c>
    </row>
    <row r="180" spans="1:34" x14ac:dyDescent="0.2">
      <c r="A180">
        <v>179</v>
      </c>
      <c r="B180">
        <f>IF(C180=-1,D180,VLOOKUP(C180,通用估算系数!$D:$E,2,FALSE))</f>
        <v>10</v>
      </c>
      <c r="C180">
        <f>IF(D180&gt;=10,MOD(A180,通用估算系数!$B$2),-1)</f>
        <v>11</v>
      </c>
      <c r="D180">
        <f>VLOOKUP(A180,[1]游戏时长规划!$H$17:$K$26,4,TRUE)</f>
        <v>10</v>
      </c>
      <c r="E180">
        <v>3</v>
      </c>
      <c r="F180">
        <v>3</v>
      </c>
      <c r="G180">
        <v>3</v>
      </c>
      <c r="H180">
        <f ca="1">INDIRECT("T"&amp;E180&amp;"碎片投放计算!C"&amp;ROW(E180))/VLOOKUP(E180,通用估算系数!$D$17:$E$20,2,FALSE)</f>
        <v>723.53368921785068</v>
      </c>
      <c r="I180">
        <f ca="1">INDIRECT("T"&amp;F180&amp;"碎片投放计算!C"&amp;ROW(F180))/VLOOKUP(F180,通用估算系数!$D$17:$E$20,2,FALSE)</f>
        <v>723.53368921785068</v>
      </c>
      <c r="J180">
        <f ca="1">INDIRECT("T"&amp;G180&amp;"碎片投放计算!C"&amp;ROW(G180))/VLOOKUP(G180,通用估算系数!$D$17:$E$20,2,FALSE)</f>
        <v>723.53368921785068</v>
      </c>
      <c r="K180">
        <f ca="1">IFERROR(IF(E180=1,VLOOKUP(H180,[1]坦克升星消耗!$H$2:$J$7,3,TRUE),IF(E180=2,VLOOKUP(H180,[1]坦克升星消耗!$H$8:$J$15,3,TRUE),IF(E180=3,VLOOKUP(H180,[1]坦克升星消耗!$H$24:$J$33,3,TRUE),0))),0)</f>
        <v>10</v>
      </c>
      <c r="L180">
        <f ca="1">IFERROR(IF(F180=1,VLOOKUP(I180,[1]坦克升星消耗!$H$2:$J$7,3,TRUE),IF(F180=2,VLOOKUP(I180,[1]坦克升星消耗!$H$8:$J$15,3,TRUE),IF(F180=3,VLOOKUP(I180,[1]坦克升星消耗!$H$24:$J$33,3,TRUE),0))),0)</f>
        <v>10</v>
      </c>
      <c r="M180">
        <f ca="1">IFERROR(IF(G180=1,VLOOKUP(J180,[1]坦克升星消耗!$H$2:$J$7,3,TRUE),IF(G180=2,VLOOKUP(J180,[1]坦克升星消耗!$H$8:$J$15,3,TRUE),IF(G180=3,VLOOKUP(J180,[1]坦克升星消耗!$H$24:$J$33,3,TRUE),0))),0)</f>
        <v>10</v>
      </c>
      <c r="N180">
        <f ca="1">IFERROR(IF(E180=1,VLOOKUP(K180,[1]坦克升星消耗!$C$2:$J$7,7,TRUE),IF(E180=2,VLOOKUP(K180,[1]坦克升星消耗!$C$8:$J$15,7,TRUE),IF(E180=3,VLOOKUP(K180,[1]坦克升星消耗!$C$24:$J$33,7,TRUE),0))),0)</f>
        <v>335850</v>
      </c>
      <c r="O180">
        <f ca="1">IFERROR(IF(F180=1,VLOOKUP(L180,[1]坦克升星消耗!$C$2:$J$7,7,TRUE),IF(F180=2,VLOOKUP(L180,[1]坦克升星消耗!$C$8:$J$15,7,TRUE),IF(F180=3,VLOOKUP(L180,[1]坦克升星消耗!$C$24:$J$33,7,TRUE),0))),0)</f>
        <v>335850</v>
      </c>
      <c r="P180">
        <f ca="1">IFERROR(IF(G180=1,VLOOKUP(M180,[1]坦克升星消耗!$C$2:$J$7,7,TRUE),IF(G180=2,VLOOKUP(M180,[1]坦克升星消耗!$C$8:$J$15,7,TRUE),IF(G180=3,VLOOKUP(M180,[1]坦克升星消耗!$C$24:$J$33,7,TRUE),0))),0)</f>
        <v>335850</v>
      </c>
      <c r="Q180">
        <f t="shared" ca="1" si="10"/>
        <v>1007550</v>
      </c>
      <c r="R180">
        <f ca="1">Q180/A180+AH180-军费投放计算!D180</f>
        <v>47406.770949720667</v>
      </c>
      <c r="S180">
        <f ca="1">ROUNDDOWN(MIN(T1部件投放计算!C180/3,18),0)</f>
        <v>18</v>
      </c>
      <c r="T180">
        <f t="shared" ca="1" si="11"/>
        <v>0</v>
      </c>
      <c r="U180">
        <f ca="1">MIN(ROUNDDOWN((T1部件投放计算!C180/3)/S180,0),3)</f>
        <v>3</v>
      </c>
      <c r="V180">
        <f ca="1">MIN(VLOOKUP((A180*通用估算系数!$B$17*3600)/S180,[1]坦克部件养成!$V$2:$Z$31,5,TRUE),15)</f>
        <v>15</v>
      </c>
      <c r="W180">
        <f ca="1">ROUNDDOWN(MIN(T2部件投放计算!C180/3,18),0)</f>
        <v>18</v>
      </c>
      <c r="X180">
        <f t="shared" ca="1" si="12"/>
        <v>0</v>
      </c>
      <c r="Y180">
        <f ca="1">MIN(ROUNDDOWN(IF(W180=0,0,((T2部件投放计算!C180+T1部件投放计算!C180/3)/2)/W180+1),0),4)</f>
        <v>4</v>
      </c>
      <c r="Z180">
        <f ca="1">MIN(IF(X180=0,0,VLOOKUP((A180*通用估算系数!$B$17*3600)/X180,[1]坦克部件养成!$V$2:$Z$31,5,TRUE)),20)</f>
        <v>0</v>
      </c>
      <c r="AA180">
        <f ca="1">ROUNDDOWN(MIN(T3部件投放计算!C180/3,18),0)</f>
        <v>18</v>
      </c>
      <c r="AB180">
        <f t="shared" ca="1" si="13"/>
        <v>18</v>
      </c>
      <c r="AC180">
        <f ca="1">MIN(ROUNDDOWN(IF(AA180=0,0,((T3部件投放计算!C180+T2部件投放计算!C180/3)/2)/AA180+2),0),5)</f>
        <v>5</v>
      </c>
      <c r="AD180">
        <f ca="1">MIN(IF(AA180=0,0,VLOOKUP((A180*通用估算系数!$B$17*3600)/AA180,[1]坦克部件养成!$V$2:$Z$31,5,TRUE)),30)</f>
        <v>30</v>
      </c>
      <c r="AE180">
        <f ca="1">VLOOKUP("1_"&amp;V180,[1]坦克部件养成!$I:$L,4,FALSE)*T180</f>
        <v>0</v>
      </c>
      <c r="AF180">
        <f ca="1">IFERROR(VLOOKUP("2_"&amp;Z180,[1]坦克部件养成!$I:$L,4,FALSE)*X180,0)</f>
        <v>0</v>
      </c>
      <c r="AG180">
        <f ca="1">IFERROR(VLOOKUP("3_"&amp;AD180,[1]坦克部件养成!$I:$L,4,FALSE)*AB180,0)</f>
        <v>8335620</v>
      </c>
      <c r="AH180">
        <f t="shared" ca="1" si="14"/>
        <v>46567</v>
      </c>
    </row>
    <row r="181" spans="1:34" x14ac:dyDescent="0.2">
      <c r="A181">
        <v>180</v>
      </c>
      <c r="B181">
        <f>IF(C181=-1,D181,VLOOKUP(C181,通用估算系数!$D:$E,2,FALSE))</f>
        <v>10</v>
      </c>
      <c r="C181">
        <f>IF(D181&gt;=10,MOD(A181,通用估算系数!$B$2),-1)</f>
        <v>12</v>
      </c>
      <c r="D181">
        <f>VLOOKUP(A181,[1]游戏时长规划!$H$17:$K$26,4,TRUE)</f>
        <v>10</v>
      </c>
      <c r="E181">
        <v>3</v>
      </c>
      <c r="F181">
        <v>3</v>
      </c>
      <c r="G181">
        <v>3</v>
      </c>
      <c r="H181">
        <f ca="1">INDIRECT("T"&amp;E181&amp;"碎片投放计算!C"&amp;ROW(E181))/VLOOKUP(E181,通用估算系数!$D$17:$E$20,2,FALSE)</f>
        <v>728.09332287654297</v>
      </c>
      <c r="I181">
        <f ca="1">INDIRECT("T"&amp;F181&amp;"碎片投放计算!C"&amp;ROW(F181))/VLOOKUP(F181,通用估算系数!$D$17:$E$20,2,FALSE)</f>
        <v>728.09332287654297</v>
      </c>
      <c r="J181">
        <f ca="1">INDIRECT("T"&amp;G181&amp;"碎片投放计算!C"&amp;ROW(G181))/VLOOKUP(G181,通用估算系数!$D$17:$E$20,2,FALSE)</f>
        <v>728.09332287654297</v>
      </c>
      <c r="K181">
        <f ca="1">IFERROR(IF(E181=1,VLOOKUP(H181,[1]坦克升星消耗!$H$2:$J$7,3,TRUE),IF(E181=2,VLOOKUP(H181,[1]坦克升星消耗!$H$8:$J$15,3,TRUE),IF(E181=3,VLOOKUP(H181,[1]坦克升星消耗!$H$24:$J$33,3,TRUE),0))),0)</f>
        <v>10</v>
      </c>
      <c r="L181">
        <f ca="1">IFERROR(IF(F181=1,VLOOKUP(I181,[1]坦克升星消耗!$H$2:$J$7,3,TRUE),IF(F181=2,VLOOKUP(I181,[1]坦克升星消耗!$H$8:$J$15,3,TRUE),IF(F181=3,VLOOKUP(I181,[1]坦克升星消耗!$H$24:$J$33,3,TRUE),0))),0)</f>
        <v>10</v>
      </c>
      <c r="M181">
        <f ca="1">IFERROR(IF(G181=1,VLOOKUP(J181,[1]坦克升星消耗!$H$2:$J$7,3,TRUE),IF(G181=2,VLOOKUP(J181,[1]坦克升星消耗!$H$8:$J$15,3,TRUE),IF(G181=3,VLOOKUP(J181,[1]坦克升星消耗!$H$24:$J$33,3,TRUE),0))),0)</f>
        <v>10</v>
      </c>
      <c r="N181">
        <f ca="1">IFERROR(IF(E181=1,VLOOKUP(K181,[1]坦克升星消耗!$C$2:$J$7,7,TRUE),IF(E181=2,VLOOKUP(K181,[1]坦克升星消耗!$C$8:$J$15,7,TRUE),IF(E181=3,VLOOKUP(K181,[1]坦克升星消耗!$C$24:$J$33,7,TRUE),0))),0)</f>
        <v>335850</v>
      </c>
      <c r="O181">
        <f ca="1">IFERROR(IF(F181=1,VLOOKUP(L181,[1]坦克升星消耗!$C$2:$J$7,7,TRUE),IF(F181=2,VLOOKUP(L181,[1]坦克升星消耗!$C$8:$J$15,7,TRUE),IF(F181=3,VLOOKUP(L181,[1]坦克升星消耗!$C$24:$J$33,7,TRUE),0))),0)</f>
        <v>335850</v>
      </c>
      <c r="P181">
        <f ca="1">IFERROR(IF(G181=1,VLOOKUP(M181,[1]坦克升星消耗!$C$2:$J$7,7,TRUE),IF(G181=2,VLOOKUP(M181,[1]坦克升星消耗!$C$8:$J$15,7,TRUE),IF(G181=3,VLOOKUP(M181,[1]坦克升星消耗!$C$24:$J$33,7,TRUE),0))),0)</f>
        <v>335850</v>
      </c>
      <c r="Q181">
        <f t="shared" ca="1" si="10"/>
        <v>1007550</v>
      </c>
      <c r="R181">
        <f ca="1">Q181/A181+AH181-军费投放计算!D181</f>
        <v>42073.5</v>
      </c>
      <c r="S181">
        <f ca="1">ROUNDDOWN(MIN(T1部件投放计算!C181/3,18),0)</f>
        <v>18</v>
      </c>
      <c r="T181">
        <f t="shared" ca="1" si="11"/>
        <v>0</v>
      </c>
      <c r="U181">
        <f ca="1">MIN(ROUNDDOWN((T1部件投放计算!C181/3)/S181,0),3)</f>
        <v>3</v>
      </c>
      <c r="V181">
        <f ca="1">MIN(VLOOKUP((A181*通用估算系数!$B$17*3600)/S181,[1]坦克部件养成!$V$2:$Z$31,5,TRUE),15)</f>
        <v>15</v>
      </c>
      <c r="W181">
        <f ca="1">ROUNDDOWN(MIN(T2部件投放计算!C181/3,18),0)</f>
        <v>18</v>
      </c>
      <c r="X181">
        <f t="shared" ca="1" si="12"/>
        <v>0</v>
      </c>
      <c r="Y181">
        <f ca="1">MIN(ROUNDDOWN(IF(W181=0,0,((T2部件投放计算!C181+T1部件投放计算!C181/3)/2)/W181+1),0),4)</f>
        <v>4</v>
      </c>
      <c r="Z181">
        <f ca="1">MIN(IF(X181=0,0,VLOOKUP((A181*通用估算系数!$B$17*3600)/X181,[1]坦克部件养成!$V$2:$Z$31,5,TRUE)),20)</f>
        <v>0</v>
      </c>
      <c r="AA181">
        <f ca="1">ROUNDDOWN(MIN(T3部件投放计算!C181/3,18),0)</f>
        <v>18</v>
      </c>
      <c r="AB181">
        <f t="shared" ca="1" si="13"/>
        <v>18</v>
      </c>
      <c r="AC181">
        <f ca="1">MIN(ROUNDDOWN(IF(AA181=0,0,((T3部件投放计算!C181+T2部件投放计算!C181/3)/2)/AA181+2),0),5)</f>
        <v>5</v>
      </c>
      <c r="AD181">
        <f ca="1">MIN(IF(AA181=0,0,VLOOKUP((A181*通用估算系数!$B$17*3600)/AA181,[1]坦克部件养成!$V$2:$Z$31,5,TRUE)),30)</f>
        <v>30</v>
      </c>
      <c r="AE181">
        <f ca="1">VLOOKUP("1_"&amp;V181,[1]坦克部件养成!$I:$L,4,FALSE)*T181</f>
        <v>0</v>
      </c>
      <c r="AF181">
        <f ca="1">IFERROR(VLOOKUP("2_"&amp;Z181,[1]坦克部件养成!$I:$L,4,FALSE)*X181,0)</f>
        <v>0</v>
      </c>
      <c r="AG181">
        <f ca="1">IFERROR(VLOOKUP("3_"&amp;AD181,[1]坦克部件养成!$I:$L,4,FALSE)*AB181,0)</f>
        <v>8335620</v>
      </c>
      <c r="AH181">
        <f t="shared" ca="1" si="14"/>
        <v>46309</v>
      </c>
    </row>
    <row r="182" spans="1:34" x14ac:dyDescent="0.2">
      <c r="A182">
        <v>181</v>
      </c>
      <c r="B182">
        <f>IF(C182=-1,D182,VLOOKUP(C182,通用估算系数!$D:$E,2,FALSE))</f>
        <v>10</v>
      </c>
      <c r="C182">
        <f>IF(D182&gt;=10,MOD(A182,通用估算系数!$B$2),-1)</f>
        <v>13</v>
      </c>
      <c r="D182">
        <f>VLOOKUP(A182,[1]游戏时长规划!$H$17:$K$26,4,TRUE)</f>
        <v>10</v>
      </c>
      <c r="E182">
        <v>3</v>
      </c>
      <c r="F182">
        <v>3</v>
      </c>
      <c r="G182">
        <v>3</v>
      </c>
      <c r="H182">
        <f ca="1">INDIRECT("T"&amp;E182&amp;"碎片投放计算!C"&amp;ROW(E182))/VLOOKUP(E182,通用估算系数!$D$17:$E$20,2,FALSE)</f>
        <v>732.54634597938741</v>
      </c>
      <c r="I182">
        <f ca="1">INDIRECT("T"&amp;F182&amp;"碎片投放计算!C"&amp;ROW(F182))/VLOOKUP(F182,通用估算系数!$D$17:$E$20,2,FALSE)</f>
        <v>732.54634597938741</v>
      </c>
      <c r="J182">
        <f ca="1">INDIRECT("T"&amp;G182&amp;"碎片投放计算!C"&amp;ROW(G182))/VLOOKUP(G182,通用估算系数!$D$17:$E$20,2,FALSE)</f>
        <v>732.54634597938741</v>
      </c>
      <c r="K182">
        <f ca="1">IFERROR(IF(E182=1,VLOOKUP(H182,[1]坦克升星消耗!$H$2:$J$7,3,TRUE),IF(E182=2,VLOOKUP(H182,[1]坦克升星消耗!$H$8:$J$15,3,TRUE),IF(E182=3,VLOOKUP(H182,[1]坦克升星消耗!$H$24:$J$33,3,TRUE),0))),0)</f>
        <v>10</v>
      </c>
      <c r="L182">
        <f ca="1">IFERROR(IF(F182=1,VLOOKUP(I182,[1]坦克升星消耗!$H$2:$J$7,3,TRUE),IF(F182=2,VLOOKUP(I182,[1]坦克升星消耗!$H$8:$J$15,3,TRUE),IF(F182=3,VLOOKUP(I182,[1]坦克升星消耗!$H$24:$J$33,3,TRUE),0))),0)</f>
        <v>10</v>
      </c>
      <c r="M182">
        <f ca="1">IFERROR(IF(G182=1,VLOOKUP(J182,[1]坦克升星消耗!$H$2:$J$7,3,TRUE),IF(G182=2,VLOOKUP(J182,[1]坦克升星消耗!$H$8:$J$15,3,TRUE),IF(G182=3,VLOOKUP(J182,[1]坦克升星消耗!$H$24:$J$33,3,TRUE),0))),0)</f>
        <v>10</v>
      </c>
      <c r="N182">
        <f ca="1">IFERROR(IF(E182=1,VLOOKUP(K182,[1]坦克升星消耗!$C$2:$J$7,7,TRUE),IF(E182=2,VLOOKUP(K182,[1]坦克升星消耗!$C$8:$J$15,7,TRUE),IF(E182=3,VLOOKUP(K182,[1]坦克升星消耗!$C$24:$J$33,7,TRUE),0))),0)</f>
        <v>335850</v>
      </c>
      <c r="O182">
        <f ca="1">IFERROR(IF(F182=1,VLOOKUP(L182,[1]坦克升星消耗!$C$2:$J$7,7,TRUE),IF(F182=2,VLOOKUP(L182,[1]坦克升星消耗!$C$8:$J$15,7,TRUE),IF(F182=3,VLOOKUP(L182,[1]坦克升星消耗!$C$24:$J$33,7,TRUE),0))),0)</f>
        <v>335850</v>
      </c>
      <c r="P182">
        <f ca="1">IFERROR(IF(G182=1,VLOOKUP(M182,[1]坦克升星消耗!$C$2:$J$7,7,TRUE),IF(G182=2,VLOOKUP(M182,[1]坦克升星消耗!$C$8:$J$15,7,TRUE),IF(G182=3,VLOOKUP(M182,[1]坦克升星消耗!$C$24:$J$33,7,TRUE),0))),0)</f>
        <v>335850</v>
      </c>
      <c r="Q182">
        <f t="shared" ca="1" si="10"/>
        <v>1007550</v>
      </c>
      <c r="R182">
        <f ca="1">Q182/A182+AH182-军费投放计算!D182</f>
        <v>46826.574585635361</v>
      </c>
      <c r="S182">
        <f ca="1">ROUNDDOWN(MIN(T1部件投放计算!C182/3,18),0)</f>
        <v>18</v>
      </c>
      <c r="T182">
        <f t="shared" ca="1" si="11"/>
        <v>0</v>
      </c>
      <c r="U182">
        <f ca="1">MIN(ROUNDDOWN((T1部件投放计算!C182/3)/S182,0),3)</f>
        <v>3</v>
      </c>
      <c r="V182">
        <f ca="1">MIN(VLOOKUP((A182*通用估算系数!$B$17*3600)/S182,[1]坦克部件养成!$V$2:$Z$31,5,TRUE),15)</f>
        <v>15</v>
      </c>
      <c r="W182">
        <f ca="1">ROUNDDOWN(MIN(T2部件投放计算!C182/3,18),0)</f>
        <v>18</v>
      </c>
      <c r="X182">
        <f t="shared" ca="1" si="12"/>
        <v>0</v>
      </c>
      <c r="Y182">
        <f ca="1">MIN(ROUNDDOWN(IF(W182=0,0,((T2部件投放计算!C182+T1部件投放计算!C182/3)/2)/W182+1),0),4)</f>
        <v>4</v>
      </c>
      <c r="Z182">
        <f ca="1">MIN(IF(X182=0,0,VLOOKUP((A182*通用估算系数!$B$17*3600)/X182,[1]坦克部件养成!$V$2:$Z$31,5,TRUE)),20)</f>
        <v>0</v>
      </c>
      <c r="AA182">
        <f ca="1">ROUNDDOWN(MIN(T3部件投放计算!C182/3,18),0)</f>
        <v>18</v>
      </c>
      <c r="AB182">
        <f t="shared" ca="1" si="13"/>
        <v>18</v>
      </c>
      <c r="AC182">
        <f ca="1">MIN(ROUNDDOWN(IF(AA182=0,0,((T3部件投放计算!C182+T2部件投放计算!C182/3)/2)/AA182+2),0),5)</f>
        <v>5</v>
      </c>
      <c r="AD182">
        <f ca="1">MIN(IF(AA182=0,0,VLOOKUP((A182*通用估算系数!$B$17*3600)/AA182,[1]坦克部件养成!$V$2:$Z$31,5,TRUE)),30)</f>
        <v>30</v>
      </c>
      <c r="AE182">
        <f ca="1">VLOOKUP("1_"&amp;V182,[1]坦克部件养成!$I:$L,4,FALSE)*T182</f>
        <v>0</v>
      </c>
      <c r="AF182">
        <f ca="1">IFERROR(VLOOKUP("2_"&amp;Z182,[1]坦克部件养成!$I:$L,4,FALSE)*X182,0)</f>
        <v>0</v>
      </c>
      <c r="AG182">
        <f ca="1">IFERROR(VLOOKUP("3_"&amp;AD182,[1]坦克部件养成!$I:$L,4,FALSE)*AB182,0)</f>
        <v>8335620</v>
      </c>
      <c r="AH182">
        <f t="shared" ca="1" si="14"/>
        <v>46053</v>
      </c>
    </row>
    <row r="183" spans="1:34" x14ac:dyDescent="0.2">
      <c r="A183">
        <v>182</v>
      </c>
      <c r="B183">
        <f>IF(C183=-1,D183,VLOOKUP(C183,通用估算系数!$D:$E,2,FALSE))</f>
        <v>8</v>
      </c>
      <c r="C183">
        <f>IF(D183&gt;=10,MOD(A183,通用估算系数!$B$2),-1)</f>
        <v>0</v>
      </c>
      <c r="D183">
        <f>VLOOKUP(A183,[1]游戏时长规划!$H$17:$K$26,4,TRUE)</f>
        <v>10</v>
      </c>
      <c r="E183">
        <v>3</v>
      </c>
      <c r="F183">
        <v>3</v>
      </c>
      <c r="G183">
        <v>3</v>
      </c>
      <c r="H183">
        <f ca="1">INDIRECT("T"&amp;E183&amp;"碎片投放计算!C"&amp;ROW(E183))/VLOOKUP(E183,通用估算系数!$D$17:$E$20,2,FALSE)</f>
        <v>737.06177261888467</v>
      </c>
      <c r="I183">
        <f ca="1">INDIRECT("T"&amp;F183&amp;"碎片投放计算!C"&amp;ROW(F183))/VLOOKUP(F183,通用估算系数!$D$17:$E$20,2,FALSE)</f>
        <v>737.06177261888467</v>
      </c>
      <c r="J183">
        <f ca="1">INDIRECT("T"&amp;G183&amp;"碎片投放计算!C"&amp;ROW(G183))/VLOOKUP(G183,通用估算系数!$D$17:$E$20,2,FALSE)</f>
        <v>737.06177261888467</v>
      </c>
      <c r="K183">
        <f ca="1">IFERROR(IF(E183=1,VLOOKUP(H183,[1]坦克升星消耗!$H$2:$J$7,3,TRUE),IF(E183=2,VLOOKUP(H183,[1]坦克升星消耗!$H$8:$J$15,3,TRUE),IF(E183=3,VLOOKUP(H183,[1]坦克升星消耗!$H$24:$J$33,3,TRUE),0))),0)</f>
        <v>10</v>
      </c>
      <c r="L183">
        <f ca="1">IFERROR(IF(F183=1,VLOOKUP(I183,[1]坦克升星消耗!$H$2:$J$7,3,TRUE),IF(F183=2,VLOOKUP(I183,[1]坦克升星消耗!$H$8:$J$15,3,TRUE),IF(F183=3,VLOOKUP(I183,[1]坦克升星消耗!$H$24:$J$33,3,TRUE),0))),0)</f>
        <v>10</v>
      </c>
      <c r="M183">
        <f ca="1">IFERROR(IF(G183=1,VLOOKUP(J183,[1]坦克升星消耗!$H$2:$J$7,3,TRUE),IF(G183=2,VLOOKUP(J183,[1]坦克升星消耗!$H$8:$J$15,3,TRUE),IF(G183=3,VLOOKUP(J183,[1]坦克升星消耗!$H$24:$J$33,3,TRUE),0))),0)</f>
        <v>10</v>
      </c>
      <c r="N183">
        <f ca="1">IFERROR(IF(E183=1,VLOOKUP(K183,[1]坦克升星消耗!$C$2:$J$7,7,TRUE),IF(E183=2,VLOOKUP(K183,[1]坦克升星消耗!$C$8:$J$15,7,TRUE),IF(E183=3,VLOOKUP(K183,[1]坦克升星消耗!$C$24:$J$33,7,TRUE),0))),0)</f>
        <v>335850</v>
      </c>
      <c r="O183">
        <f ca="1">IFERROR(IF(F183=1,VLOOKUP(L183,[1]坦克升星消耗!$C$2:$J$7,7,TRUE),IF(F183=2,VLOOKUP(L183,[1]坦克升星消耗!$C$8:$J$15,7,TRUE),IF(F183=3,VLOOKUP(L183,[1]坦克升星消耗!$C$24:$J$33,7,TRUE),0))),0)</f>
        <v>335850</v>
      </c>
      <c r="P183">
        <f ca="1">IFERROR(IF(G183=1,VLOOKUP(M183,[1]坦克升星消耗!$C$2:$J$7,7,TRUE),IF(G183=2,VLOOKUP(M183,[1]坦克升星消耗!$C$8:$J$15,7,TRUE),IF(G183=3,VLOOKUP(M183,[1]坦克升星消耗!$C$24:$J$33,7,TRUE),0))),0)</f>
        <v>335850</v>
      </c>
      <c r="Q183">
        <f t="shared" ca="1" si="10"/>
        <v>1007550</v>
      </c>
      <c r="R183">
        <f ca="1">Q183/A183+AH183-军费投放计算!D183</f>
        <v>47073.989010989011</v>
      </c>
      <c r="S183">
        <f ca="1">ROUNDDOWN(MIN(T1部件投放计算!C183/3,18),0)</f>
        <v>18</v>
      </c>
      <c r="T183">
        <f t="shared" ca="1" si="11"/>
        <v>0</v>
      </c>
      <c r="U183">
        <f ca="1">MIN(ROUNDDOWN((T1部件投放计算!C183/3)/S183,0),3)</f>
        <v>3</v>
      </c>
      <c r="V183">
        <f ca="1">MIN(VLOOKUP((A183*通用估算系数!$B$17*3600)/S183,[1]坦克部件养成!$V$2:$Z$31,5,TRUE),15)</f>
        <v>15</v>
      </c>
      <c r="W183">
        <f ca="1">ROUNDDOWN(MIN(T2部件投放计算!C183/3,18),0)</f>
        <v>18</v>
      </c>
      <c r="X183">
        <f t="shared" ca="1" si="12"/>
        <v>0</v>
      </c>
      <c r="Y183">
        <f ca="1">MIN(ROUNDDOWN(IF(W183=0,0,((T2部件投放计算!C183+T1部件投放计算!C183/3)/2)/W183+1),0),4)</f>
        <v>4</v>
      </c>
      <c r="Z183">
        <f ca="1">MIN(IF(X183=0,0,VLOOKUP((A183*通用估算系数!$B$17*3600)/X183,[1]坦克部件养成!$V$2:$Z$31,5,TRUE)),20)</f>
        <v>0</v>
      </c>
      <c r="AA183">
        <f ca="1">ROUNDDOWN(MIN(T3部件投放计算!C183/3,18),0)</f>
        <v>18</v>
      </c>
      <c r="AB183">
        <f t="shared" ca="1" si="13"/>
        <v>18</v>
      </c>
      <c r="AC183">
        <f ca="1">MIN(ROUNDDOWN(IF(AA183=0,0,((T3部件投放计算!C183+T2部件投放计算!C183/3)/2)/AA183+2),0),5)</f>
        <v>5</v>
      </c>
      <c r="AD183">
        <f ca="1">MIN(IF(AA183=0,0,VLOOKUP((A183*通用估算系数!$B$17*3600)/AA183,[1]坦克部件养成!$V$2:$Z$31,5,TRUE)),30)</f>
        <v>30</v>
      </c>
      <c r="AE183">
        <f ca="1">VLOOKUP("1_"&amp;V183,[1]坦克部件养成!$I:$L,4,FALSE)*T183</f>
        <v>0</v>
      </c>
      <c r="AF183">
        <f ca="1">IFERROR(VLOOKUP("2_"&amp;Z183,[1]坦克部件养成!$I:$L,4,FALSE)*X183,0)</f>
        <v>0</v>
      </c>
      <c r="AG183">
        <f ca="1">IFERROR(VLOOKUP("3_"&amp;AD183,[1]坦克部件养成!$I:$L,4,FALSE)*AB183,0)</f>
        <v>8335620</v>
      </c>
      <c r="AH183">
        <f t="shared" ca="1" si="14"/>
        <v>45800</v>
      </c>
    </row>
    <row r="184" spans="1:34" x14ac:dyDescent="0.2">
      <c r="A184">
        <v>183</v>
      </c>
      <c r="B184">
        <f>IF(C184=-1,D184,VLOOKUP(C184,通用估算系数!$D:$E,2,FALSE))</f>
        <v>8</v>
      </c>
      <c r="C184">
        <f>IF(D184&gt;=10,MOD(A184,通用估算系数!$B$2),-1)</f>
        <v>1</v>
      </c>
      <c r="D184">
        <f>VLOOKUP(A184,[1]游戏时长规划!$H$17:$K$26,4,TRUE)</f>
        <v>10</v>
      </c>
      <c r="E184">
        <v>3</v>
      </c>
      <c r="F184">
        <v>3</v>
      </c>
      <c r="G184">
        <v>3</v>
      </c>
      <c r="H184">
        <f ca="1">INDIRECT("T"&amp;E184&amp;"碎片投放计算!C"&amp;ROW(E184))/VLOOKUP(E184,通用估算系数!$D$17:$E$20,2,FALSE)</f>
        <v>740.94423427281436</v>
      </c>
      <c r="I184">
        <f ca="1">INDIRECT("T"&amp;F184&amp;"碎片投放计算!C"&amp;ROW(F184))/VLOOKUP(F184,通用估算系数!$D$17:$E$20,2,FALSE)</f>
        <v>740.94423427281436</v>
      </c>
      <c r="J184">
        <f ca="1">INDIRECT("T"&amp;G184&amp;"碎片投放计算!C"&amp;ROW(G184))/VLOOKUP(G184,通用估算系数!$D$17:$E$20,2,FALSE)</f>
        <v>740.94423427281436</v>
      </c>
      <c r="K184">
        <f ca="1">IFERROR(IF(E184=1,VLOOKUP(H184,[1]坦克升星消耗!$H$2:$J$7,3,TRUE),IF(E184=2,VLOOKUP(H184,[1]坦克升星消耗!$H$8:$J$15,3,TRUE),IF(E184=3,VLOOKUP(H184,[1]坦克升星消耗!$H$24:$J$33,3,TRUE),0))),0)</f>
        <v>10</v>
      </c>
      <c r="L184">
        <f ca="1">IFERROR(IF(F184=1,VLOOKUP(I184,[1]坦克升星消耗!$H$2:$J$7,3,TRUE),IF(F184=2,VLOOKUP(I184,[1]坦克升星消耗!$H$8:$J$15,3,TRUE),IF(F184=3,VLOOKUP(I184,[1]坦克升星消耗!$H$24:$J$33,3,TRUE),0))),0)</f>
        <v>10</v>
      </c>
      <c r="M184">
        <f ca="1">IFERROR(IF(G184=1,VLOOKUP(J184,[1]坦克升星消耗!$H$2:$J$7,3,TRUE),IF(G184=2,VLOOKUP(J184,[1]坦克升星消耗!$H$8:$J$15,3,TRUE),IF(G184=3,VLOOKUP(J184,[1]坦克升星消耗!$H$24:$J$33,3,TRUE),0))),0)</f>
        <v>10</v>
      </c>
      <c r="N184">
        <f ca="1">IFERROR(IF(E184=1,VLOOKUP(K184,[1]坦克升星消耗!$C$2:$J$7,7,TRUE),IF(E184=2,VLOOKUP(K184,[1]坦克升星消耗!$C$8:$J$15,7,TRUE),IF(E184=3,VLOOKUP(K184,[1]坦克升星消耗!$C$24:$J$33,7,TRUE),0))),0)</f>
        <v>335850</v>
      </c>
      <c r="O184">
        <f ca="1">IFERROR(IF(F184=1,VLOOKUP(L184,[1]坦克升星消耗!$C$2:$J$7,7,TRUE),IF(F184=2,VLOOKUP(L184,[1]坦克升星消耗!$C$8:$J$15,7,TRUE),IF(F184=3,VLOOKUP(L184,[1]坦克升星消耗!$C$24:$J$33,7,TRUE),0))),0)</f>
        <v>335850</v>
      </c>
      <c r="P184">
        <f ca="1">IFERROR(IF(G184=1,VLOOKUP(M184,[1]坦克升星消耗!$C$2:$J$7,7,TRUE),IF(G184=2,VLOOKUP(M184,[1]坦克升星消耗!$C$8:$J$15,7,TRUE),IF(G184=3,VLOOKUP(M184,[1]坦克升星消耗!$C$24:$J$33,7,TRUE),0))),0)</f>
        <v>335850</v>
      </c>
      <c r="Q184">
        <f t="shared" ca="1" si="10"/>
        <v>1007550</v>
      </c>
      <c r="R184">
        <f ca="1">Q184/A184+AH184-军费投放计算!D184</f>
        <v>46790.737704918036</v>
      </c>
      <c r="S184">
        <f ca="1">ROUNDDOWN(MIN(T1部件投放计算!C184/3,18),0)</f>
        <v>18</v>
      </c>
      <c r="T184">
        <f t="shared" ca="1" si="11"/>
        <v>0</v>
      </c>
      <c r="U184">
        <f ca="1">MIN(ROUNDDOWN((T1部件投放计算!C184/3)/S184,0),3)</f>
        <v>3</v>
      </c>
      <c r="V184">
        <f ca="1">MIN(VLOOKUP((A184*通用估算系数!$B$17*3600)/S184,[1]坦克部件养成!$V$2:$Z$31,5,TRUE),15)</f>
        <v>15</v>
      </c>
      <c r="W184">
        <f ca="1">ROUNDDOWN(MIN(T2部件投放计算!C184/3,18),0)</f>
        <v>18</v>
      </c>
      <c r="X184">
        <f t="shared" ca="1" si="12"/>
        <v>0</v>
      </c>
      <c r="Y184">
        <f ca="1">MIN(ROUNDDOWN(IF(W184=0,0,((T2部件投放计算!C184+T1部件投放计算!C184/3)/2)/W184+1),0),4)</f>
        <v>4</v>
      </c>
      <c r="Z184">
        <f ca="1">MIN(IF(X184=0,0,VLOOKUP((A184*通用估算系数!$B$17*3600)/X184,[1]坦克部件养成!$V$2:$Z$31,5,TRUE)),20)</f>
        <v>0</v>
      </c>
      <c r="AA184">
        <f ca="1">ROUNDDOWN(MIN(T3部件投放计算!C184/3,18),0)</f>
        <v>18</v>
      </c>
      <c r="AB184">
        <f t="shared" ca="1" si="13"/>
        <v>18</v>
      </c>
      <c r="AC184">
        <f ca="1">MIN(ROUNDDOWN(IF(AA184=0,0,((T3部件投放计算!C184+T2部件投放计算!C184/3)/2)/AA184+2),0),5)</f>
        <v>5</v>
      </c>
      <c r="AD184">
        <f ca="1">MIN(IF(AA184=0,0,VLOOKUP((A184*通用估算系数!$B$17*3600)/AA184,[1]坦克部件养成!$V$2:$Z$31,5,TRUE)),30)</f>
        <v>30</v>
      </c>
      <c r="AE184">
        <f ca="1">VLOOKUP("1_"&amp;V184,[1]坦克部件养成!$I:$L,4,FALSE)*T184</f>
        <v>0</v>
      </c>
      <c r="AF184">
        <f ca="1">IFERROR(VLOOKUP("2_"&amp;Z184,[1]坦克部件养成!$I:$L,4,FALSE)*X184,0)</f>
        <v>0</v>
      </c>
      <c r="AG184">
        <f ca="1">IFERROR(VLOOKUP("3_"&amp;AD184,[1]坦克部件养成!$I:$L,4,FALSE)*AB184,0)</f>
        <v>8335620</v>
      </c>
      <c r="AH184">
        <f t="shared" ca="1" si="14"/>
        <v>45549</v>
      </c>
    </row>
    <row r="185" spans="1:34" x14ac:dyDescent="0.2">
      <c r="A185">
        <v>184</v>
      </c>
      <c r="B185">
        <f>IF(C185=-1,D185,VLOOKUP(C185,通用估算系数!$D:$E,2,FALSE))</f>
        <v>8</v>
      </c>
      <c r="C185">
        <f>IF(D185&gt;=10,MOD(A185,通用估算系数!$B$2),-1)</f>
        <v>2</v>
      </c>
      <c r="D185">
        <f>VLOOKUP(A185,[1]游戏时长规划!$H$17:$K$26,4,TRUE)</f>
        <v>10</v>
      </c>
      <c r="E185">
        <v>3</v>
      </c>
      <c r="F185">
        <v>3</v>
      </c>
      <c r="G185">
        <v>3</v>
      </c>
      <c r="H185">
        <f ca="1">INDIRECT("T"&amp;E185&amp;"碎片投放计算!C"&amp;ROW(E185))/VLOOKUP(E185,通用估算系数!$D$17:$E$20,2,FALSE)</f>
        <v>744.92503246520573</v>
      </c>
      <c r="I185">
        <f ca="1">INDIRECT("T"&amp;F185&amp;"碎片投放计算!C"&amp;ROW(F185))/VLOOKUP(F185,通用估算系数!$D$17:$E$20,2,FALSE)</f>
        <v>744.92503246520573</v>
      </c>
      <c r="J185">
        <f ca="1">INDIRECT("T"&amp;G185&amp;"碎片投放计算!C"&amp;ROW(G185))/VLOOKUP(G185,通用估算系数!$D$17:$E$20,2,FALSE)</f>
        <v>744.92503246520573</v>
      </c>
      <c r="K185">
        <f ca="1">IFERROR(IF(E185=1,VLOOKUP(H185,[1]坦克升星消耗!$H$2:$J$7,3,TRUE),IF(E185=2,VLOOKUP(H185,[1]坦克升星消耗!$H$8:$J$15,3,TRUE),IF(E185=3,VLOOKUP(H185,[1]坦克升星消耗!$H$24:$J$33,3,TRUE),0))),0)</f>
        <v>10</v>
      </c>
      <c r="L185">
        <f ca="1">IFERROR(IF(F185=1,VLOOKUP(I185,[1]坦克升星消耗!$H$2:$J$7,3,TRUE),IF(F185=2,VLOOKUP(I185,[1]坦克升星消耗!$H$8:$J$15,3,TRUE),IF(F185=3,VLOOKUP(I185,[1]坦克升星消耗!$H$24:$J$33,3,TRUE),0))),0)</f>
        <v>10</v>
      </c>
      <c r="M185">
        <f ca="1">IFERROR(IF(G185=1,VLOOKUP(J185,[1]坦克升星消耗!$H$2:$J$7,3,TRUE),IF(G185=2,VLOOKUP(J185,[1]坦克升星消耗!$H$8:$J$15,3,TRUE),IF(G185=3,VLOOKUP(J185,[1]坦克升星消耗!$H$24:$J$33,3,TRUE),0))),0)</f>
        <v>10</v>
      </c>
      <c r="N185">
        <f ca="1">IFERROR(IF(E185=1,VLOOKUP(K185,[1]坦克升星消耗!$C$2:$J$7,7,TRUE),IF(E185=2,VLOOKUP(K185,[1]坦克升星消耗!$C$8:$J$15,7,TRUE),IF(E185=3,VLOOKUP(K185,[1]坦克升星消耗!$C$24:$J$33,7,TRUE),0))),0)</f>
        <v>335850</v>
      </c>
      <c r="O185">
        <f ca="1">IFERROR(IF(F185=1,VLOOKUP(L185,[1]坦克升星消耗!$C$2:$J$7,7,TRUE),IF(F185=2,VLOOKUP(L185,[1]坦克升星消耗!$C$8:$J$15,7,TRUE),IF(F185=3,VLOOKUP(L185,[1]坦克升星消耗!$C$24:$J$33,7,TRUE),0))),0)</f>
        <v>335850</v>
      </c>
      <c r="P185">
        <f ca="1">IFERROR(IF(G185=1,VLOOKUP(M185,[1]坦克升星消耗!$C$2:$J$7,7,TRUE),IF(G185=2,VLOOKUP(M185,[1]坦克升星消耗!$C$8:$J$15,7,TRUE),IF(G185=3,VLOOKUP(M185,[1]坦克升星消耗!$C$24:$J$33,7,TRUE),0))),0)</f>
        <v>335850</v>
      </c>
      <c r="Q185">
        <f t="shared" ca="1" si="10"/>
        <v>1007550</v>
      </c>
      <c r="R185">
        <f ca="1">Q185/A185+AH185-军费投放计算!D185</f>
        <v>46469.815217391304</v>
      </c>
      <c r="S185">
        <f ca="1">ROUNDDOWN(MIN(T1部件投放计算!C185/3,18),0)</f>
        <v>18</v>
      </c>
      <c r="T185">
        <f t="shared" ca="1" si="11"/>
        <v>0</v>
      </c>
      <c r="U185">
        <f ca="1">MIN(ROUNDDOWN((T1部件投放计算!C185/3)/S185,0),3)</f>
        <v>3</v>
      </c>
      <c r="V185">
        <f ca="1">MIN(VLOOKUP((A185*通用估算系数!$B$17*3600)/S185,[1]坦克部件养成!$V$2:$Z$31,5,TRUE),15)</f>
        <v>15</v>
      </c>
      <c r="W185">
        <f ca="1">ROUNDDOWN(MIN(T2部件投放计算!C185/3,18),0)</f>
        <v>18</v>
      </c>
      <c r="X185">
        <f t="shared" ca="1" si="12"/>
        <v>0</v>
      </c>
      <c r="Y185">
        <f ca="1">MIN(ROUNDDOWN(IF(W185=0,0,((T2部件投放计算!C185+T1部件投放计算!C185/3)/2)/W185+1),0),4)</f>
        <v>4</v>
      </c>
      <c r="Z185">
        <f ca="1">MIN(IF(X185=0,0,VLOOKUP((A185*通用估算系数!$B$17*3600)/X185,[1]坦克部件养成!$V$2:$Z$31,5,TRUE)),20)</f>
        <v>0</v>
      </c>
      <c r="AA185">
        <f ca="1">ROUNDDOWN(MIN(T3部件投放计算!C185/3,18),0)</f>
        <v>18</v>
      </c>
      <c r="AB185">
        <f t="shared" ca="1" si="13"/>
        <v>18</v>
      </c>
      <c r="AC185">
        <f ca="1">MIN(ROUNDDOWN(IF(AA185=0,0,((T3部件投放计算!C185+T2部件投放计算!C185/3)/2)/AA185+2),0),5)</f>
        <v>5</v>
      </c>
      <c r="AD185">
        <f ca="1">MIN(IF(AA185=0,0,VLOOKUP((A185*通用估算系数!$B$17*3600)/AA185,[1]坦克部件养成!$V$2:$Z$31,5,TRUE)),30)</f>
        <v>30</v>
      </c>
      <c r="AE185">
        <f ca="1">VLOOKUP("1_"&amp;V185,[1]坦克部件养成!$I:$L,4,FALSE)*T185</f>
        <v>0</v>
      </c>
      <c r="AF185">
        <f ca="1">IFERROR(VLOOKUP("2_"&amp;Z185,[1]坦克部件养成!$I:$L,4,FALSE)*X185,0)</f>
        <v>0</v>
      </c>
      <c r="AG185">
        <f ca="1">IFERROR(VLOOKUP("3_"&amp;AD185,[1]坦克部件养成!$I:$L,4,FALSE)*AB185,0)</f>
        <v>8335620</v>
      </c>
      <c r="AH185">
        <f t="shared" ca="1" si="14"/>
        <v>45302</v>
      </c>
    </row>
    <row r="186" spans="1:34" x14ac:dyDescent="0.2">
      <c r="A186">
        <v>185</v>
      </c>
      <c r="B186">
        <f>IF(C186=-1,D186,VLOOKUP(C186,通用估算系数!$D:$E,2,FALSE))</f>
        <v>9</v>
      </c>
      <c r="C186">
        <f>IF(D186&gt;=10,MOD(A186,通用估算系数!$B$2),-1)</f>
        <v>3</v>
      </c>
      <c r="D186">
        <f>VLOOKUP(A186,[1]游戏时长规划!$H$17:$K$26,4,TRUE)</f>
        <v>10</v>
      </c>
      <c r="E186">
        <v>3</v>
      </c>
      <c r="F186">
        <v>3</v>
      </c>
      <c r="G186">
        <v>3</v>
      </c>
      <c r="H186">
        <f ca="1">INDIRECT("T"&amp;E186&amp;"碎片投放计算!C"&amp;ROW(E186))/VLOOKUP(E186,通用估算系数!$D$17:$E$20,2,FALSE)</f>
        <v>750.60270013553588</v>
      </c>
      <c r="I186">
        <f ca="1">INDIRECT("T"&amp;F186&amp;"碎片投放计算!C"&amp;ROW(F186))/VLOOKUP(F186,通用估算系数!$D$17:$E$20,2,FALSE)</f>
        <v>750.60270013553588</v>
      </c>
      <c r="J186">
        <f ca="1">INDIRECT("T"&amp;G186&amp;"碎片投放计算!C"&amp;ROW(G186))/VLOOKUP(G186,通用估算系数!$D$17:$E$20,2,FALSE)</f>
        <v>750.60270013553588</v>
      </c>
      <c r="K186">
        <f ca="1">IFERROR(IF(E186=1,VLOOKUP(H186,[1]坦克升星消耗!$H$2:$J$7,3,TRUE),IF(E186=2,VLOOKUP(H186,[1]坦克升星消耗!$H$8:$J$15,3,TRUE),IF(E186=3,VLOOKUP(H186,[1]坦克升星消耗!$H$24:$J$33,3,TRUE),0))),0)</f>
        <v>10</v>
      </c>
      <c r="L186">
        <f ca="1">IFERROR(IF(F186=1,VLOOKUP(I186,[1]坦克升星消耗!$H$2:$J$7,3,TRUE),IF(F186=2,VLOOKUP(I186,[1]坦克升星消耗!$H$8:$J$15,3,TRUE),IF(F186=3,VLOOKUP(I186,[1]坦克升星消耗!$H$24:$J$33,3,TRUE),0))),0)</f>
        <v>10</v>
      </c>
      <c r="M186">
        <f ca="1">IFERROR(IF(G186=1,VLOOKUP(J186,[1]坦克升星消耗!$H$2:$J$7,3,TRUE),IF(G186=2,VLOOKUP(J186,[1]坦克升星消耗!$H$8:$J$15,3,TRUE),IF(G186=3,VLOOKUP(J186,[1]坦克升星消耗!$H$24:$J$33,3,TRUE),0))),0)</f>
        <v>10</v>
      </c>
      <c r="N186">
        <f ca="1">IFERROR(IF(E186=1,VLOOKUP(K186,[1]坦克升星消耗!$C$2:$J$7,7,TRUE),IF(E186=2,VLOOKUP(K186,[1]坦克升星消耗!$C$8:$J$15,7,TRUE),IF(E186=3,VLOOKUP(K186,[1]坦克升星消耗!$C$24:$J$33,7,TRUE),0))),0)</f>
        <v>335850</v>
      </c>
      <c r="O186">
        <f ca="1">IFERROR(IF(F186=1,VLOOKUP(L186,[1]坦克升星消耗!$C$2:$J$7,7,TRUE),IF(F186=2,VLOOKUP(L186,[1]坦克升星消耗!$C$8:$J$15,7,TRUE),IF(F186=3,VLOOKUP(L186,[1]坦克升星消耗!$C$24:$J$33,7,TRUE),0))),0)</f>
        <v>335850</v>
      </c>
      <c r="P186">
        <f ca="1">IFERROR(IF(G186=1,VLOOKUP(M186,[1]坦克升星消耗!$C$2:$J$7,7,TRUE),IF(G186=2,VLOOKUP(M186,[1]坦克升星消耗!$C$8:$J$15,7,TRUE),IF(G186=3,VLOOKUP(M186,[1]坦克升星消耗!$C$24:$J$33,7,TRUE),0))),0)</f>
        <v>335850</v>
      </c>
      <c r="Q186">
        <f t="shared" ca="1" si="10"/>
        <v>1007550</v>
      </c>
      <c r="R186">
        <f ca="1">Q186/A186+AH186-军费投放计算!D186</f>
        <v>45946.216216216213</v>
      </c>
      <c r="S186">
        <f ca="1">ROUNDDOWN(MIN(T1部件投放计算!C186/3,18),0)</f>
        <v>18</v>
      </c>
      <c r="T186">
        <f t="shared" ca="1" si="11"/>
        <v>0</v>
      </c>
      <c r="U186">
        <f ca="1">MIN(ROUNDDOWN((T1部件投放计算!C186/3)/S186,0),3)</f>
        <v>3</v>
      </c>
      <c r="V186">
        <f ca="1">MIN(VLOOKUP((A186*通用估算系数!$B$17*3600)/S186,[1]坦克部件养成!$V$2:$Z$31,5,TRUE),15)</f>
        <v>15</v>
      </c>
      <c r="W186">
        <f ca="1">ROUNDDOWN(MIN(T2部件投放计算!C186/3,18),0)</f>
        <v>18</v>
      </c>
      <c r="X186">
        <f t="shared" ca="1" si="12"/>
        <v>0</v>
      </c>
      <c r="Y186">
        <f ca="1">MIN(ROUNDDOWN(IF(W186=0,0,((T2部件投放计算!C186+T1部件投放计算!C186/3)/2)/W186+1),0),4)</f>
        <v>4</v>
      </c>
      <c r="Z186">
        <f ca="1">MIN(IF(X186=0,0,VLOOKUP((A186*通用估算系数!$B$17*3600)/X186,[1]坦克部件养成!$V$2:$Z$31,5,TRUE)),20)</f>
        <v>0</v>
      </c>
      <c r="AA186">
        <f ca="1">ROUNDDOWN(MIN(T3部件投放计算!C186/3,18),0)</f>
        <v>18</v>
      </c>
      <c r="AB186">
        <f t="shared" ca="1" si="13"/>
        <v>18</v>
      </c>
      <c r="AC186">
        <f ca="1">MIN(ROUNDDOWN(IF(AA186=0,0,((T3部件投放计算!C186+T2部件投放计算!C186/3)/2)/AA186+2),0),5)</f>
        <v>5</v>
      </c>
      <c r="AD186">
        <f ca="1">MIN(IF(AA186=0,0,VLOOKUP((A186*通用估算系数!$B$17*3600)/AA186,[1]坦克部件养成!$V$2:$Z$31,5,TRUE)),30)</f>
        <v>30</v>
      </c>
      <c r="AE186">
        <f ca="1">VLOOKUP("1_"&amp;V186,[1]坦克部件养成!$I:$L,4,FALSE)*T186</f>
        <v>0</v>
      </c>
      <c r="AF186">
        <f ca="1">IFERROR(VLOOKUP("2_"&amp;Z186,[1]坦克部件养成!$I:$L,4,FALSE)*X186,0)</f>
        <v>0</v>
      </c>
      <c r="AG186">
        <f ca="1">IFERROR(VLOOKUP("3_"&amp;AD186,[1]坦克部件养成!$I:$L,4,FALSE)*AB186,0)</f>
        <v>8335620</v>
      </c>
      <c r="AH186">
        <f t="shared" ca="1" si="14"/>
        <v>45057</v>
      </c>
    </row>
    <row r="187" spans="1:34" x14ac:dyDescent="0.2">
      <c r="A187">
        <v>186</v>
      </c>
      <c r="B187">
        <f>IF(C187=-1,D187,VLOOKUP(C187,通用估算系数!$D:$E,2,FALSE))</f>
        <v>9</v>
      </c>
      <c r="C187">
        <f>IF(D187&gt;=10,MOD(A187,通用估算系数!$B$2),-1)</f>
        <v>4</v>
      </c>
      <c r="D187">
        <f>VLOOKUP(A187,[1]游戏时长规划!$H$17:$K$26,4,TRUE)</f>
        <v>10</v>
      </c>
      <c r="E187">
        <v>3</v>
      </c>
      <c r="F187">
        <v>3</v>
      </c>
      <c r="G187">
        <v>3</v>
      </c>
      <c r="H187">
        <f ca="1">INDIRECT("T"&amp;E187&amp;"碎片投放计算!C"&amp;ROW(E187))/VLOOKUP(E187,通用估算系数!$D$17:$E$20,2,FALSE)</f>
        <v>755.01102540114414</v>
      </c>
      <c r="I187">
        <f ca="1">INDIRECT("T"&amp;F187&amp;"碎片投放计算!C"&amp;ROW(F187))/VLOOKUP(F187,通用估算系数!$D$17:$E$20,2,FALSE)</f>
        <v>755.01102540114414</v>
      </c>
      <c r="J187">
        <f ca="1">INDIRECT("T"&amp;G187&amp;"碎片投放计算!C"&amp;ROW(G187))/VLOOKUP(G187,通用估算系数!$D$17:$E$20,2,FALSE)</f>
        <v>755.01102540114414</v>
      </c>
      <c r="K187">
        <f ca="1">IFERROR(IF(E187=1,VLOOKUP(H187,[1]坦克升星消耗!$H$2:$J$7,3,TRUE),IF(E187=2,VLOOKUP(H187,[1]坦克升星消耗!$H$8:$J$15,3,TRUE),IF(E187=3,VLOOKUP(H187,[1]坦克升星消耗!$H$24:$J$33,3,TRUE),0))),0)</f>
        <v>10</v>
      </c>
      <c r="L187">
        <f ca="1">IFERROR(IF(F187=1,VLOOKUP(I187,[1]坦克升星消耗!$H$2:$J$7,3,TRUE),IF(F187=2,VLOOKUP(I187,[1]坦克升星消耗!$H$8:$J$15,3,TRUE),IF(F187=3,VLOOKUP(I187,[1]坦克升星消耗!$H$24:$J$33,3,TRUE),0))),0)</f>
        <v>10</v>
      </c>
      <c r="M187">
        <f ca="1">IFERROR(IF(G187=1,VLOOKUP(J187,[1]坦克升星消耗!$H$2:$J$7,3,TRUE),IF(G187=2,VLOOKUP(J187,[1]坦克升星消耗!$H$8:$J$15,3,TRUE),IF(G187=3,VLOOKUP(J187,[1]坦克升星消耗!$H$24:$J$33,3,TRUE),0))),0)</f>
        <v>10</v>
      </c>
      <c r="N187">
        <f ca="1">IFERROR(IF(E187=1,VLOOKUP(K187,[1]坦克升星消耗!$C$2:$J$7,7,TRUE),IF(E187=2,VLOOKUP(K187,[1]坦克升星消耗!$C$8:$J$15,7,TRUE),IF(E187=3,VLOOKUP(K187,[1]坦克升星消耗!$C$24:$J$33,7,TRUE),0))),0)</f>
        <v>335850</v>
      </c>
      <c r="O187">
        <f ca="1">IFERROR(IF(F187=1,VLOOKUP(L187,[1]坦克升星消耗!$C$2:$J$7,7,TRUE),IF(F187=2,VLOOKUP(L187,[1]坦克升星消耗!$C$8:$J$15,7,TRUE),IF(F187=3,VLOOKUP(L187,[1]坦克升星消耗!$C$24:$J$33,7,TRUE),0))),0)</f>
        <v>335850</v>
      </c>
      <c r="P187">
        <f ca="1">IFERROR(IF(G187=1,VLOOKUP(M187,[1]坦克升星消耗!$C$2:$J$7,7,TRUE),IF(G187=2,VLOOKUP(M187,[1]坦克升星消耗!$C$8:$J$15,7,TRUE),IF(G187=3,VLOOKUP(M187,[1]坦克升星消耗!$C$24:$J$33,7,TRUE),0))),0)</f>
        <v>335850</v>
      </c>
      <c r="Q187">
        <f t="shared" ca="1" si="10"/>
        <v>1007550</v>
      </c>
      <c r="R187">
        <f ca="1">Q187/A187+AH187-军费投放计算!D187</f>
        <v>45672.93548387097</v>
      </c>
      <c r="S187">
        <f ca="1">ROUNDDOWN(MIN(T1部件投放计算!C187/3,18),0)</f>
        <v>18</v>
      </c>
      <c r="T187">
        <f t="shared" ca="1" si="11"/>
        <v>0</v>
      </c>
      <c r="U187">
        <f ca="1">MIN(ROUNDDOWN((T1部件投放计算!C187/3)/S187,0),3)</f>
        <v>3</v>
      </c>
      <c r="V187">
        <f ca="1">MIN(VLOOKUP((A187*通用估算系数!$B$17*3600)/S187,[1]坦克部件养成!$V$2:$Z$31,5,TRUE),15)</f>
        <v>15</v>
      </c>
      <c r="W187">
        <f ca="1">ROUNDDOWN(MIN(T2部件投放计算!C187/3,18),0)</f>
        <v>18</v>
      </c>
      <c r="X187">
        <f t="shared" ca="1" si="12"/>
        <v>0</v>
      </c>
      <c r="Y187">
        <f ca="1">MIN(ROUNDDOWN(IF(W187=0,0,((T2部件投放计算!C187+T1部件投放计算!C187/3)/2)/W187+1),0),4)</f>
        <v>4</v>
      </c>
      <c r="Z187">
        <f ca="1">MIN(IF(X187=0,0,VLOOKUP((A187*通用估算系数!$B$17*3600)/X187,[1]坦克部件养成!$V$2:$Z$31,5,TRUE)),20)</f>
        <v>0</v>
      </c>
      <c r="AA187">
        <f ca="1">ROUNDDOWN(MIN(T3部件投放计算!C187/3,18),0)</f>
        <v>18</v>
      </c>
      <c r="AB187">
        <f t="shared" ca="1" si="13"/>
        <v>18</v>
      </c>
      <c r="AC187">
        <f ca="1">MIN(ROUNDDOWN(IF(AA187=0,0,((T3部件投放计算!C187+T2部件投放计算!C187/3)/2)/AA187+2),0),5)</f>
        <v>5</v>
      </c>
      <c r="AD187">
        <f ca="1">MIN(IF(AA187=0,0,VLOOKUP((A187*通用估算系数!$B$17*3600)/AA187,[1]坦克部件养成!$V$2:$Z$31,5,TRUE)),30)</f>
        <v>30</v>
      </c>
      <c r="AE187">
        <f ca="1">VLOOKUP("1_"&amp;V187,[1]坦克部件养成!$I:$L,4,FALSE)*T187</f>
        <v>0</v>
      </c>
      <c r="AF187">
        <f ca="1">IFERROR(VLOOKUP("2_"&amp;Z187,[1]坦克部件养成!$I:$L,4,FALSE)*X187,0)</f>
        <v>0</v>
      </c>
      <c r="AG187">
        <f ca="1">IFERROR(VLOOKUP("3_"&amp;AD187,[1]坦克部件养成!$I:$L,4,FALSE)*AB187,0)</f>
        <v>8335620</v>
      </c>
      <c r="AH187">
        <f t="shared" ca="1" si="14"/>
        <v>44815</v>
      </c>
    </row>
    <row r="188" spans="1:34" x14ac:dyDescent="0.2">
      <c r="A188">
        <v>187</v>
      </c>
      <c r="B188">
        <f>IF(C188=-1,D188,VLOOKUP(C188,通用估算系数!$D:$E,2,FALSE))</f>
        <v>9</v>
      </c>
      <c r="C188">
        <f>IF(D188&gt;=10,MOD(A188,通用估算系数!$B$2),-1)</f>
        <v>5</v>
      </c>
      <c r="D188">
        <f>VLOOKUP(A188,[1]游戏时长规划!$H$17:$K$26,4,TRUE)</f>
        <v>10</v>
      </c>
      <c r="E188">
        <v>3</v>
      </c>
      <c r="F188">
        <v>3</v>
      </c>
      <c r="G188">
        <v>3</v>
      </c>
      <c r="H188">
        <f ca="1">INDIRECT("T"&amp;E188&amp;"碎片投放计算!C"&amp;ROW(E188))/VLOOKUP(E188,通用估算系数!$D$17:$E$20,2,FALSE)</f>
        <v>759.53087738430952</v>
      </c>
      <c r="I188">
        <f ca="1">INDIRECT("T"&amp;F188&amp;"碎片投放计算!C"&amp;ROW(F188))/VLOOKUP(F188,通用估算系数!$D$17:$E$20,2,FALSE)</f>
        <v>759.53087738430952</v>
      </c>
      <c r="J188">
        <f ca="1">INDIRECT("T"&amp;G188&amp;"碎片投放计算!C"&amp;ROW(G188))/VLOOKUP(G188,通用估算系数!$D$17:$E$20,2,FALSE)</f>
        <v>759.53087738430952</v>
      </c>
      <c r="K188">
        <f ca="1">IFERROR(IF(E188=1,VLOOKUP(H188,[1]坦克升星消耗!$H$2:$J$7,3,TRUE),IF(E188=2,VLOOKUP(H188,[1]坦克升星消耗!$H$8:$J$15,3,TRUE),IF(E188=3,VLOOKUP(H188,[1]坦克升星消耗!$H$24:$J$33,3,TRUE),0))),0)</f>
        <v>10</v>
      </c>
      <c r="L188">
        <f ca="1">IFERROR(IF(F188=1,VLOOKUP(I188,[1]坦克升星消耗!$H$2:$J$7,3,TRUE),IF(F188=2,VLOOKUP(I188,[1]坦克升星消耗!$H$8:$J$15,3,TRUE),IF(F188=3,VLOOKUP(I188,[1]坦克升星消耗!$H$24:$J$33,3,TRUE),0))),0)</f>
        <v>10</v>
      </c>
      <c r="M188">
        <f ca="1">IFERROR(IF(G188=1,VLOOKUP(J188,[1]坦克升星消耗!$H$2:$J$7,3,TRUE),IF(G188=2,VLOOKUP(J188,[1]坦克升星消耗!$H$8:$J$15,3,TRUE),IF(G188=3,VLOOKUP(J188,[1]坦克升星消耗!$H$24:$J$33,3,TRUE),0))),0)</f>
        <v>10</v>
      </c>
      <c r="N188">
        <f ca="1">IFERROR(IF(E188=1,VLOOKUP(K188,[1]坦克升星消耗!$C$2:$J$7,7,TRUE),IF(E188=2,VLOOKUP(K188,[1]坦克升星消耗!$C$8:$J$15,7,TRUE),IF(E188=3,VLOOKUP(K188,[1]坦克升星消耗!$C$24:$J$33,7,TRUE),0))),0)</f>
        <v>335850</v>
      </c>
      <c r="O188">
        <f ca="1">IFERROR(IF(F188=1,VLOOKUP(L188,[1]坦克升星消耗!$C$2:$J$7,7,TRUE),IF(F188=2,VLOOKUP(L188,[1]坦克升星消耗!$C$8:$J$15,7,TRUE),IF(F188=3,VLOOKUP(L188,[1]坦克升星消耗!$C$24:$J$33,7,TRUE),0))),0)</f>
        <v>335850</v>
      </c>
      <c r="P188">
        <f ca="1">IFERROR(IF(G188=1,VLOOKUP(M188,[1]坦克升星消耗!$C$2:$J$7,7,TRUE),IF(G188=2,VLOOKUP(M188,[1]坦克升星消耗!$C$8:$J$15,7,TRUE),IF(G188=3,VLOOKUP(M188,[1]坦克升星消耗!$C$24:$J$33,7,TRUE),0))),0)</f>
        <v>335850</v>
      </c>
      <c r="Q188">
        <f t="shared" ca="1" si="10"/>
        <v>1007550</v>
      </c>
      <c r="R188">
        <f ca="1">Q188/A188+AH188-军费投放计算!D188</f>
        <v>45359.967914438501</v>
      </c>
      <c r="S188">
        <f ca="1">ROUNDDOWN(MIN(T1部件投放计算!C188/3,18),0)</f>
        <v>18</v>
      </c>
      <c r="T188">
        <f t="shared" ca="1" si="11"/>
        <v>0</v>
      </c>
      <c r="U188">
        <f ca="1">MIN(ROUNDDOWN((T1部件投放计算!C188/3)/S188,0),3)</f>
        <v>3</v>
      </c>
      <c r="V188">
        <f ca="1">MIN(VLOOKUP((A188*通用估算系数!$B$17*3600)/S188,[1]坦克部件养成!$V$2:$Z$31,5,TRUE),15)</f>
        <v>15</v>
      </c>
      <c r="W188">
        <f ca="1">ROUNDDOWN(MIN(T2部件投放计算!C188/3,18),0)</f>
        <v>18</v>
      </c>
      <c r="X188">
        <f t="shared" ca="1" si="12"/>
        <v>0</v>
      </c>
      <c r="Y188">
        <f ca="1">MIN(ROUNDDOWN(IF(W188=0,0,((T2部件投放计算!C188+T1部件投放计算!C188/3)/2)/W188+1),0),4)</f>
        <v>4</v>
      </c>
      <c r="Z188">
        <f ca="1">MIN(IF(X188=0,0,VLOOKUP((A188*通用估算系数!$B$17*3600)/X188,[1]坦克部件养成!$V$2:$Z$31,5,TRUE)),20)</f>
        <v>0</v>
      </c>
      <c r="AA188">
        <f ca="1">ROUNDDOWN(MIN(T3部件投放计算!C188/3,18),0)</f>
        <v>18</v>
      </c>
      <c r="AB188">
        <f t="shared" ca="1" si="13"/>
        <v>18</v>
      </c>
      <c r="AC188">
        <f ca="1">MIN(ROUNDDOWN(IF(AA188=0,0,((T3部件投放计算!C188+T2部件投放计算!C188/3)/2)/AA188+2),0),5)</f>
        <v>5</v>
      </c>
      <c r="AD188">
        <f ca="1">MIN(IF(AA188=0,0,VLOOKUP((A188*通用估算系数!$B$17*3600)/AA188,[1]坦克部件养成!$V$2:$Z$31,5,TRUE)),30)</f>
        <v>30</v>
      </c>
      <c r="AE188">
        <f ca="1">VLOOKUP("1_"&amp;V188,[1]坦克部件养成!$I:$L,4,FALSE)*T188</f>
        <v>0</v>
      </c>
      <c r="AF188">
        <f ca="1">IFERROR(VLOOKUP("2_"&amp;Z188,[1]坦克部件养成!$I:$L,4,FALSE)*X188,0)</f>
        <v>0</v>
      </c>
      <c r="AG188">
        <f ca="1">IFERROR(VLOOKUP("3_"&amp;AD188,[1]坦克部件养成!$I:$L,4,FALSE)*AB188,0)</f>
        <v>8335620</v>
      </c>
      <c r="AH188">
        <f t="shared" ca="1" si="14"/>
        <v>44575</v>
      </c>
    </row>
    <row r="189" spans="1:34" x14ac:dyDescent="0.2">
      <c r="A189">
        <v>188</v>
      </c>
      <c r="B189">
        <f>IF(C189=-1,D189,VLOOKUP(C189,通用估算系数!$D:$E,2,FALSE))</f>
        <v>10</v>
      </c>
      <c r="C189">
        <f>IF(D189&gt;=10,MOD(A189,通用估算系数!$B$2),-1)</f>
        <v>6</v>
      </c>
      <c r="D189">
        <f>VLOOKUP(A189,[1]游戏时长规划!$H$17:$K$26,4,TRUE)</f>
        <v>10</v>
      </c>
      <c r="E189">
        <v>3</v>
      </c>
      <c r="F189">
        <v>3</v>
      </c>
      <c r="G189">
        <v>3</v>
      </c>
      <c r="H189">
        <f ca="1">INDIRECT("T"&amp;E189&amp;"碎片投放计算!C"&amp;ROW(E189))/VLOOKUP(E189,通用估算系数!$D$17:$E$20,2,FALSE)</f>
        <v>765.05356749351404</v>
      </c>
      <c r="I189">
        <f ca="1">INDIRECT("T"&amp;F189&amp;"碎片投放计算!C"&amp;ROW(F189))/VLOOKUP(F189,通用估算系数!$D$17:$E$20,2,FALSE)</f>
        <v>765.05356749351404</v>
      </c>
      <c r="J189">
        <f ca="1">INDIRECT("T"&amp;G189&amp;"碎片投放计算!C"&amp;ROW(G189))/VLOOKUP(G189,通用估算系数!$D$17:$E$20,2,FALSE)</f>
        <v>765.05356749351404</v>
      </c>
      <c r="K189">
        <f ca="1">IFERROR(IF(E189=1,VLOOKUP(H189,[1]坦克升星消耗!$H$2:$J$7,3,TRUE),IF(E189=2,VLOOKUP(H189,[1]坦克升星消耗!$H$8:$J$15,3,TRUE),IF(E189=3,VLOOKUP(H189,[1]坦克升星消耗!$H$24:$J$33,3,TRUE),0))),0)</f>
        <v>10</v>
      </c>
      <c r="L189">
        <f ca="1">IFERROR(IF(F189=1,VLOOKUP(I189,[1]坦克升星消耗!$H$2:$J$7,3,TRUE),IF(F189=2,VLOOKUP(I189,[1]坦克升星消耗!$H$8:$J$15,3,TRUE),IF(F189=3,VLOOKUP(I189,[1]坦克升星消耗!$H$24:$J$33,3,TRUE),0))),0)</f>
        <v>10</v>
      </c>
      <c r="M189">
        <f ca="1">IFERROR(IF(G189=1,VLOOKUP(J189,[1]坦克升星消耗!$H$2:$J$7,3,TRUE),IF(G189=2,VLOOKUP(J189,[1]坦克升星消耗!$H$8:$J$15,3,TRUE),IF(G189=3,VLOOKUP(J189,[1]坦克升星消耗!$H$24:$J$33,3,TRUE),0))),0)</f>
        <v>10</v>
      </c>
      <c r="N189">
        <f ca="1">IFERROR(IF(E189=1,VLOOKUP(K189,[1]坦克升星消耗!$C$2:$J$7,7,TRUE),IF(E189=2,VLOOKUP(K189,[1]坦克升星消耗!$C$8:$J$15,7,TRUE),IF(E189=3,VLOOKUP(K189,[1]坦克升星消耗!$C$24:$J$33,7,TRUE),0))),0)</f>
        <v>335850</v>
      </c>
      <c r="O189">
        <f ca="1">IFERROR(IF(F189=1,VLOOKUP(L189,[1]坦克升星消耗!$C$2:$J$7,7,TRUE),IF(F189=2,VLOOKUP(L189,[1]坦克升星消耗!$C$8:$J$15,7,TRUE),IF(F189=3,VLOOKUP(L189,[1]坦克升星消耗!$C$24:$J$33,7,TRUE),0))),0)</f>
        <v>335850</v>
      </c>
      <c r="P189">
        <f ca="1">IFERROR(IF(G189=1,VLOOKUP(M189,[1]坦克升星消耗!$C$2:$J$7,7,TRUE),IF(G189=2,VLOOKUP(M189,[1]坦克升星消耗!$C$8:$J$15,7,TRUE),IF(G189=3,VLOOKUP(M189,[1]坦克升星消耗!$C$24:$J$33,7,TRUE),0))),0)</f>
        <v>335850</v>
      </c>
      <c r="Q189">
        <f t="shared" ca="1" si="10"/>
        <v>1007550</v>
      </c>
      <c r="R189">
        <f ca="1">Q189/A189+AH189-军费投放计算!D189</f>
        <v>44890.308510638301</v>
      </c>
      <c r="S189">
        <f ca="1">ROUNDDOWN(MIN(T1部件投放计算!C189/3,18),0)</f>
        <v>18</v>
      </c>
      <c r="T189">
        <f t="shared" ca="1" si="11"/>
        <v>0</v>
      </c>
      <c r="U189">
        <f ca="1">MIN(ROUNDDOWN((T1部件投放计算!C189/3)/S189,0),3)</f>
        <v>3</v>
      </c>
      <c r="V189">
        <f ca="1">MIN(VLOOKUP((A189*通用估算系数!$B$17*3600)/S189,[1]坦克部件养成!$V$2:$Z$31,5,TRUE),15)</f>
        <v>15</v>
      </c>
      <c r="W189">
        <f ca="1">ROUNDDOWN(MIN(T2部件投放计算!C189/3,18),0)</f>
        <v>18</v>
      </c>
      <c r="X189">
        <f t="shared" ca="1" si="12"/>
        <v>0</v>
      </c>
      <c r="Y189">
        <f ca="1">MIN(ROUNDDOWN(IF(W189=0,0,((T2部件投放计算!C189+T1部件投放计算!C189/3)/2)/W189+1),0),4)</f>
        <v>4</v>
      </c>
      <c r="Z189">
        <f ca="1">MIN(IF(X189=0,0,VLOOKUP((A189*通用估算系数!$B$17*3600)/X189,[1]坦克部件养成!$V$2:$Z$31,5,TRUE)),20)</f>
        <v>0</v>
      </c>
      <c r="AA189">
        <f ca="1">ROUNDDOWN(MIN(T3部件投放计算!C189/3,18),0)</f>
        <v>18</v>
      </c>
      <c r="AB189">
        <f t="shared" ca="1" si="13"/>
        <v>18</v>
      </c>
      <c r="AC189">
        <f ca="1">MIN(ROUNDDOWN(IF(AA189=0,0,((T3部件投放计算!C189+T2部件投放计算!C189/3)/2)/AA189+2),0),5)</f>
        <v>5</v>
      </c>
      <c r="AD189">
        <f ca="1">MIN(IF(AA189=0,0,VLOOKUP((A189*通用估算系数!$B$17*3600)/AA189,[1]坦克部件养成!$V$2:$Z$31,5,TRUE)),30)</f>
        <v>30</v>
      </c>
      <c r="AE189">
        <f ca="1">VLOOKUP("1_"&amp;V189,[1]坦克部件养成!$I:$L,4,FALSE)*T189</f>
        <v>0</v>
      </c>
      <c r="AF189">
        <f ca="1">IFERROR(VLOOKUP("2_"&amp;Z189,[1]坦克部件养成!$I:$L,4,FALSE)*X189,0)</f>
        <v>0</v>
      </c>
      <c r="AG189">
        <f ca="1">IFERROR(VLOOKUP("3_"&amp;AD189,[1]坦克部件养成!$I:$L,4,FALSE)*AB189,0)</f>
        <v>8335620</v>
      </c>
      <c r="AH189">
        <f t="shared" ca="1" si="14"/>
        <v>44338</v>
      </c>
    </row>
    <row r="190" spans="1:34" x14ac:dyDescent="0.2">
      <c r="A190">
        <v>189</v>
      </c>
      <c r="B190">
        <f>IF(C190=-1,D190,VLOOKUP(C190,通用估算系数!$D:$E,2,FALSE))</f>
        <v>10</v>
      </c>
      <c r="C190">
        <f>IF(D190&gt;=10,MOD(A190,通用估算系数!$B$2),-1)</f>
        <v>7</v>
      </c>
      <c r="D190">
        <f>VLOOKUP(A190,[1]游戏时长规划!$H$17:$K$26,4,TRUE)</f>
        <v>10</v>
      </c>
      <c r="E190">
        <v>3</v>
      </c>
      <c r="F190">
        <v>3</v>
      </c>
      <c r="G190">
        <v>3</v>
      </c>
      <c r="H190">
        <f ca="1">INDIRECT("T"&amp;E190&amp;"碎片投放计算!C"&amp;ROW(E190))/VLOOKUP(E190,通用估算系数!$D$17:$E$20,2,FALSE)</f>
        <v>769.55147925145229</v>
      </c>
      <c r="I190">
        <f ca="1">INDIRECT("T"&amp;F190&amp;"碎片投放计算!C"&amp;ROW(F190))/VLOOKUP(F190,通用估算系数!$D$17:$E$20,2,FALSE)</f>
        <v>769.55147925145229</v>
      </c>
      <c r="J190">
        <f ca="1">INDIRECT("T"&amp;G190&amp;"碎片投放计算!C"&amp;ROW(G190))/VLOOKUP(G190,通用估算系数!$D$17:$E$20,2,FALSE)</f>
        <v>769.55147925145229</v>
      </c>
      <c r="K190">
        <f ca="1">IFERROR(IF(E190=1,VLOOKUP(H190,[1]坦克升星消耗!$H$2:$J$7,3,TRUE),IF(E190=2,VLOOKUP(H190,[1]坦克升星消耗!$H$8:$J$15,3,TRUE),IF(E190=3,VLOOKUP(H190,[1]坦克升星消耗!$H$24:$J$33,3,TRUE),0))),0)</f>
        <v>10</v>
      </c>
      <c r="L190">
        <f ca="1">IFERROR(IF(F190=1,VLOOKUP(I190,[1]坦克升星消耗!$H$2:$J$7,3,TRUE),IF(F190=2,VLOOKUP(I190,[1]坦克升星消耗!$H$8:$J$15,3,TRUE),IF(F190=3,VLOOKUP(I190,[1]坦克升星消耗!$H$24:$J$33,3,TRUE),0))),0)</f>
        <v>10</v>
      </c>
      <c r="M190">
        <f ca="1">IFERROR(IF(G190=1,VLOOKUP(J190,[1]坦克升星消耗!$H$2:$J$7,3,TRUE),IF(G190=2,VLOOKUP(J190,[1]坦克升星消耗!$H$8:$J$15,3,TRUE),IF(G190=3,VLOOKUP(J190,[1]坦克升星消耗!$H$24:$J$33,3,TRUE),0))),0)</f>
        <v>10</v>
      </c>
      <c r="N190">
        <f ca="1">IFERROR(IF(E190=1,VLOOKUP(K190,[1]坦克升星消耗!$C$2:$J$7,7,TRUE),IF(E190=2,VLOOKUP(K190,[1]坦克升星消耗!$C$8:$J$15,7,TRUE),IF(E190=3,VLOOKUP(K190,[1]坦克升星消耗!$C$24:$J$33,7,TRUE),0))),0)</f>
        <v>335850</v>
      </c>
      <c r="O190">
        <f ca="1">IFERROR(IF(F190=1,VLOOKUP(L190,[1]坦克升星消耗!$C$2:$J$7,7,TRUE),IF(F190=2,VLOOKUP(L190,[1]坦克升星消耗!$C$8:$J$15,7,TRUE),IF(F190=3,VLOOKUP(L190,[1]坦克升星消耗!$C$24:$J$33,7,TRUE),0))),0)</f>
        <v>335850</v>
      </c>
      <c r="P190">
        <f ca="1">IFERROR(IF(G190=1,VLOOKUP(M190,[1]坦克升星消耗!$C$2:$J$7,7,TRUE),IF(G190=2,VLOOKUP(M190,[1]坦克升星消耗!$C$8:$J$15,7,TRUE),IF(G190=3,VLOOKUP(M190,[1]坦克升星消耗!$C$24:$J$33,7,TRUE),0))),0)</f>
        <v>335850</v>
      </c>
      <c r="Q190">
        <f t="shared" ca="1" si="10"/>
        <v>1007550</v>
      </c>
      <c r="R190">
        <f ca="1">Q190/A190+AH190-军费投放计算!D190</f>
        <v>44623.952380952382</v>
      </c>
      <c r="S190">
        <f ca="1">ROUNDDOWN(MIN(T1部件投放计算!C190/3,18),0)</f>
        <v>18</v>
      </c>
      <c r="T190">
        <f t="shared" ca="1" si="11"/>
        <v>0</v>
      </c>
      <c r="U190">
        <f ca="1">MIN(ROUNDDOWN((T1部件投放计算!C190/3)/S190,0),3)</f>
        <v>3</v>
      </c>
      <c r="V190">
        <f ca="1">MIN(VLOOKUP((A190*通用估算系数!$B$17*3600)/S190,[1]坦克部件养成!$V$2:$Z$31,5,TRUE),15)</f>
        <v>15</v>
      </c>
      <c r="W190">
        <f ca="1">ROUNDDOWN(MIN(T2部件投放计算!C190/3,18),0)</f>
        <v>18</v>
      </c>
      <c r="X190">
        <f t="shared" ca="1" si="12"/>
        <v>0</v>
      </c>
      <c r="Y190">
        <f ca="1">MIN(ROUNDDOWN(IF(W190=0,0,((T2部件投放计算!C190+T1部件投放计算!C190/3)/2)/W190+1),0),4)</f>
        <v>4</v>
      </c>
      <c r="Z190">
        <f ca="1">MIN(IF(X190=0,0,VLOOKUP((A190*通用估算系数!$B$17*3600)/X190,[1]坦克部件养成!$V$2:$Z$31,5,TRUE)),20)</f>
        <v>0</v>
      </c>
      <c r="AA190">
        <f ca="1">ROUNDDOWN(MIN(T3部件投放计算!C190/3,18),0)</f>
        <v>18</v>
      </c>
      <c r="AB190">
        <f t="shared" ca="1" si="13"/>
        <v>18</v>
      </c>
      <c r="AC190">
        <f ca="1">MIN(ROUNDDOWN(IF(AA190=0,0,((T3部件投放计算!C190+T2部件投放计算!C190/3)/2)/AA190+2),0),5)</f>
        <v>5</v>
      </c>
      <c r="AD190">
        <f ca="1">MIN(IF(AA190=0,0,VLOOKUP((A190*通用估算系数!$B$17*3600)/AA190,[1]坦克部件养成!$V$2:$Z$31,5,TRUE)),30)</f>
        <v>30</v>
      </c>
      <c r="AE190">
        <f ca="1">VLOOKUP("1_"&amp;V190,[1]坦克部件养成!$I:$L,4,FALSE)*T190</f>
        <v>0</v>
      </c>
      <c r="AF190">
        <f ca="1">IFERROR(VLOOKUP("2_"&amp;Z190,[1]坦克部件养成!$I:$L,4,FALSE)*X190,0)</f>
        <v>0</v>
      </c>
      <c r="AG190">
        <f ca="1">IFERROR(VLOOKUP("3_"&amp;AD190,[1]坦克部件养成!$I:$L,4,FALSE)*AB190,0)</f>
        <v>8335620</v>
      </c>
      <c r="AH190">
        <f t="shared" ca="1" si="14"/>
        <v>44103</v>
      </c>
    </row>
    <row r="191" spans="1:34" x14ac:dyDescent="0.2">
      <c r="A191">
        <v>190</v>
      </c>
      <c r="B191">
        <f>IF(C191=-1,D191,VLOOKUP(C191,通用估算系数!$D:$E,2,FALSE))</f>
        <v>10</v>
      </c>
      <c r="C191">
        <f>IF(D191&gt;=10,MOD(A191,通用估算系数!$B$2),-1)</f>
        <v>8</v>
      </c>
      <c r="D191">
        <f>VLOOKUP(A191,[1]游戏时长规划!$H$17:$K$26,4,TRUE)</f>
        <v>10</v>
      </c>
      <c r="E191">
        <v>3</v>
      </c>
      <c r="F191">
        <v>3</v>
      </c>
      <c r="G191">
        <v>3</v>
      </c>
      <c r="H191">
        <f ca="1">INDIRECT("T"&amp;E191&amp;"碎片投放计算!C"&amp;ROW(E191))/VLOOKUP(E191,通用估算系数!$D$17:$E$20,2,FALSE)</f>
        <v>774.05500209127729</v>
      </c>
      <c r="I191">
        <f ca="1">INDIRECT("T"&amp;F191&amp;"碎片投放计算!C"&amp;ROW(F191))/VLOOKUP(F191,通用估算系数!$D$17:$E$20,2,FALSE)</f>
        <v>774.05500209127729</v>
      </c>
      <c r="J191">
        <f ca="1">INDIRECT("T"&amp;G191&amp;"碎片投放计算!C"&amp;ROW(G191))/VLOOKUP(G191,通用估算系数!$D$17:$E$20,2,FALSE)</f>
        <v>774.05500209127729</v>
      </c>
      <c r="K191">
        <f ca="1">IFERROR(IF(E191=1,VLOOKUP(H191,[1]坦克升星消耗!$H$2:$J$7,3,TRUE),IF(E191=2,VLOOKUP(H191,[1]坦克升星消耗!$H$8:$J$15,3,TRUE),IF(E191=3,VLOOKUP(H191,[1]坦克升星消耗!$H$24:$J$33,3,TRUE),0))),0)</f>
        <v>10</v>
      </c>
      <c r="L191">
        <f ca="1">IFERROR(IF(F191=1,VLOOKUP(I191,[1]坦克升星消耗!$H$2:$J$7,3,TRUE),IF(F191=2,VLOOKUP(I191,[1]坦克升星消耗!$H$8:$J$15,3,TRUE),IF(F191=3,VLOOKUP(I191,[1]坦克升星消耗!$H$24:$J$33,3,TRUE),0))),0)</f>
        <v>10</v>
      </c>
      <c r="M191">
        <f ca="1">IFERROR(IF(G191=1,VLOOKUP(J191,[1]坦克升星消耗!$H$2:$J$7,3,TRUE),IF(G191=2,VLOOKUP(J191,[1]坦克升星消耗!$H$8:$J$15,3,TRUE),IF(G191=3,VLOOKUP(J191,[1]坦克升星消耗!$H$24:$J$33,3,TRUE),0))),0)</f>
        <v>10</v>
      </c>
      <c r="N191">
        <f ca="1">IFERROR(IF(E191=1,VLOOKUP(K191,[1]坦克升星消耗!$C$2:$J$7,7,TRUE),IF(E191=2,VLOOKUP(K191,[1]坦克升星消耗!$C$8:$J$15,7,TRUE),IF(E191=3,VLOOKUP(K191,[1]坦克升星消耗!$C$24:$J$33,7,TRUE),0))),0)</f>
        <v>335850</v>
      </c>
      <c r="O191">
        <f ca="1">IFERROR(IF(F191=1,VLOOKUP(L191,[1]坦克升星消耗!$C$2:$J$7,7,TRUE),IF(F191=2,VLOOKUP(L191,[1]坦克升星消耗!$C$8:$J$15,7,TRUE),IF(F191=3,VLOOKUP(L191,[1]坦克升星消耗!$C$24:$J$33,7,TRUE),0))),0)</f>
        <v>335850</v>
      </c>
      <c r="P191">
        <f ca="1">IFERROR(IF(G191=1,VLOOKUP(M191,[1]坦克升星消耗!$C$2:$J$7,7,TRUE),IF(G191=2,VLOOKUP(M191,[1]坦克升星消耗!$C$8:$J$15,7,TRUE),IF(G191=3,VLOOKUP(M191,[1]坦克升星消耗!$C$24:$J$33,7,TRUE),0))),0)</f>
        <v>335850</v>
      </c>
      <c r="Q191">
        <f t="shared" ca="1" si="10"/>
        <v>1007550</v>
      </c>
      <c r="R191">
        <f ca="1">Q191/A191+AH191-军费投放计算!D191</f>
        <v>44361.894736842107</v>
      </c>
      <c r="S191">
        <f ca="1">ROUNDDOWN(MIN(T1部件投放计算!C191/3,18),0)</f>
        <v>18</v>
      </c>
      <c r="T191">
        <f t="shared" ca="1" si="11"/>
        <v>0</v>
      </c>
      <c r="U191">
        <f ca="1">MIN(ROUNDDOWN((T1部件投放计算!C191/3)/S191,0),3)</f>
        <v>3</v>
      </c>
      <c r="V191">
        <f ca="1">MIN(VLOOKUP((A191*通用估算系数!$B$17*3600)/S191,[1]坦克部件养成!$V$2:$Z$31,5,TRUE),15)</f>
        <v>15</v>
      </c>
      <c r="W191">
        <f ca="1">ROUNDDOWN(MIN(T2部件投放计算!C191/3,18),0)</f>
        <v>18</v>
      </c>
      <c r="X191">
        <f t="shared" ca="1" si="12"/>
        <v>0</v>
      </c>
      <c r="Y191">
        <f ca="1">MIN(ROUNDDOWN(IF(W191=0,0,((T2部件投放计算!C191+T1部件投放计算!C191/3)/2)/W191+1),0),4)</f>
        <v>4</v>
      </c>
      <c r="Z191">
        <f ca="1">MIN(IF(X191=0,0,VLOOKUP((A191*通用估算系数!$B$17*3600)/X191,[1]坦克部件养成!$V$2:$Z$31,5,TRUE)),20)</f>
        <v>0</v>
      </c>
      <c r="AA191">
        <f ca="1">ROUNDDOWN(MIN(T3部件投放计算!C191/3,18),0)</f>
        <v>18</v>
      </c>
      <c r="AB191">
        <f t="shared" ca="1" si="13"/>
        <v>18</v>
      </c>
      <c r="AC191">
        <f ca="1">MIN(ROUNDDOWN(IF(AA191=0,0,((T3部件投放计算!C191+T2部件投放计算!C191/3)/2)/AA191+2),0),5)</f>
        <v>5</v>
      </c>
      <c r="AD191">
        <f ca="1">MIN(IF(AA191=0,0,VLOOKUP((A191*通用估算系数!$B$17*3600)/AA191,[1]坦克部件养成!$V$2:$Z$31,5,TRUE)),30)</f>
        <v>30</v>
      </c>
      <c r="AE191">
        <f ca="1">VLOOKUP("1_"&amp;V191,[1]坦克部件养成!$I:$L,4,FALSE)*T191</f>
        <v>0</v>
      </c>
      <c r="AF191">
        <f ca="1">IFERROR(VLOOKUP("2_"&amp;Z191,[1]坦克部件养成!$I:$L,4,FALSE)*X191,0)</f>
        <v>0</v>
      </c>
      <c r="AG191">
        <f ca="1">IFERROR(VLOOKUP("3_"&amp;AD191,[1]坦克部件养成!$I:$L,4,FALSE)*AB191,0)</f>
        <v>8335620</v>
      </c>
      <c r="AH191">
        <f t="shared" ca="1" si="14"/>
        <v>43871</v>
      </c>
    </row>
    <row r="192" spans="1:34" x14ac:dyDescent="0.2">
      <c r="A192">
        <v>191</v>
      </c>
      <c r="B192">
        <f>IF(C192=-1,D192,VLOOKUP(C192,通用估算系数!$D:$E,2,FALSE))</f>
        <v>10</v>
      </c>
      <c r="C192">
        <f>IF(D192&gt;=10,MOD(A192,通用估算系数!$B$2),-1)</f>
        <v>9</v>
      </c>
      <c r="D192">
        <f>VLOOKUP(A192,[1]游戏时长规划!$H$17:$K$26,4,TRUE)</f>
        <v>10</v>
      </c>
      <c r="E192">
        <v>3</v>
      </c>
      <c r="F192">
        <v>3</v>
      </c>
      <c r="G192">
        <v>3</v>
      </c>
      <c r="H192">
        <f ca="1">INDIRECT("T"&amp;E192&amp;"碎片投放计算!C"&amp;ROW(E192))/VLOOKUP(E192,通用估算系数!$D$17:$E$20,2,FALSE)</f>
        <v>778.67635765072339</v>
      </c>
      <c r="I192">
        <f ca="1">INDIRECT("T"&amp;F192&amp;"碎片投放计算!C"&amp;ROW(F192))/VLOOKUP(F192,通用估算系数!$D$17:$E$20,2,FALSE)</f>
        <v>778.67635765072339</v>
      </c>
      <c r="J192">
        <f ca="1">INDIRECT("T"&amp;G192&amp;"碎片投放计算!C"&amp;ROW(G192))/VLOOKUP(G192,通用估算系数!$D$17:$E$20,2,FALSE)</f>
        <v>778.67635765072339</v>
      </c>
      <c r="K192">
        <f ca="1">IFERROR(IF(E192=1,VLOOKUP(H192,[1]坦克升星消耗!$H$2:$J$7,3,TRUE),IF(E192=2,VLOOKUP(H192,[1]坦克升星消耗!$H$8:$J$15,3,TRUE),IF(E192=3,VLOOKUP(H192,[1]坦克升星消耗!$H$24:$J$33,3,TRUE),0))),0)</f>
        <v>10</v>
      </c>
      <c r="L192">
        <f ca="1">IFERROR(IF(F192=1,VLOOKUP(I192,[1]坦克升星消耗!$H$2:$J$7,3,TRUE),IF(F192=2,VLOOKUP(I192,[1]坦克升星消耗!$H$8:$J$15,3,TRUE),IF(F192=3,VLOOKUP(I192,[1]坦克升星消耗!$H$24:$J$33,3,TRUE),0))),0)</f>
        <v>10</v>
      </c>
      <c r="M192">
        <f ca="1">IFERROR(IF(G192=1,VLOOKUP(J192,[1]坦克升星消耗!$H$2:$J$7,3,TRUE),IF(G192=2,VLOOKUP(J192,[1]坦克升星消耗!$H$8:$J$15,3,TRUE),IF(G192=3,VLOOKUP(J192,[1]坦克升星消耗!$H$24:$J$33,3,TRUE),0))),0)</f>
        <v>10</v>
      </c>
      <c r="N192">
        <f ca="1">IFERROR(IF(E192=1,VLOOKUP(K192,[1]坦克升星消耗!$C$2:$J$7,7,TRUE),IF(E192=2,VLOOKUP(K192,[1]坦克升星消耗!$C$8:$J$15,7,TRUE),IF(E192=3,VLOOKUP(K192,[1]坦克升星消耗!$C$24:$J$33,7,TRUE),0))),0)</f>
        <v>335850</v>
      </c>
      <c r="O192">
        <f ca="1">IFERROR(IF(F192=1,VLOOKUP(L192,[1]坦克升星消耗!$C$2:$J$7,7,TRUE),IF(F192=2,VLOOKUP(L192,[1]坦克升星消耗!$C$8:$J$15,7,TRUE),IF(F192=3,VLOOKUP(L192,[1]坦克升星消耗!$C$24:$J$33,7,TRUE),0))),0)</f>
        <v>335850</v>
      </c>
      <c r="P192">
        <f ca="1">IFERROR(IF(G192=1,VLOOKUP(M192,[1]坦克升星消耗!$C$2:$J$7,7,TRUE),IF(G192=2,VLOOKUP(M192,[1]坦克升星消耗!$C$8:$J$15,7,TRUE),IF(G192=3,VLOOKUP(M192,[1]坦克升星消耗!$C$24:$J$33,7,TRUE),0))),0)</f>
        <v>335850</v>
      </c>
      <c r="Q192">
        <f t="shared" ca="1" si="10"/>
        <v>1007550</v>
      </c>
      <c r="R192">
        <f ca="1">Q192/A192+AH192-军费投放计算!D192</f>
        <v>44060.130890052358</v>
      </c>
      <c r="S192">
        <f ca="1">ROUNDDOWN(MIN(T1部件投放计算!C192/3,18),0)</f>
        <v>18</v>
      </c>
      <c r="T192">
        <f t="shared" ca="1" si="11"/>
        <v>0</v>
      </c>
      <c r="U192">
        <f ca="1">MIN(ROUNDDOWN((T1部件投放计算!C192/3)/S192,0),3)</f>
        <v>3</v>
      </c>
      <c r="V192">
        <f ca="1">MIN(VLOOKUP((A192*通用估算系数!$B$17*3600)/S192,[1]坦克部件养成!$V$2:$Z$31,5,TRUE),15)</f>
        <v>15</v>
      </c>
      <c r="W192">
        <f ca="1">ROUNDDOWN(MIN(T2部件投放计算!C192/3,18),0)</f>
        <v>18</v>
      </c>
      <c r="X192">
        <f t="shared" ca="1" si="12"/>
        <v>0</v>
      </c>
      <c r="Y192">
        <f ca="1">MIN(ROUNDDOWN(IF(W192=0,0,((T2部件投放计算!C192+T1部件投放计算!C192/3)/2)/W192+1),0),4)</f>
        <v>4</v>
      </c>
      <c r="Z192">
        <f ca="1">MIN(IF(X192=0,0,VLOOKUP((A192*通用估算系数!$B$17*3600)/X192,[1]坦克部件养成!$V$2:$Z$31,5,TRUE)),20)</f>
        <v>0</v>
      </c>
      <c r="AA192">
        <f ca="1">ROUNDDOWN(MIN(T3部件投放计算!C192/3,18),0)</f>
        <v>18</v>
      </c>
      <c r="AB192">
        <f t="shared" ca="1" si="13"/>
        <v>18</v>
      </c>
      <c r="AC192">
        <f ca="1">MIN(ROUNDDOWN(IF(AA192=0,0,((T3部件投放计算!C192+T2部件投放计算!C192/3)/2)/AA192+2),0),5)</f>
        <v>5</v>
      </c>
      <c r="AD192">
        <f ca="1">MIN(IF(AA192=0,0,VLOOKUP((A192*通用估算系数!$B$17*3600)/AA192,[1]坦克部件养成!$V$2:$Z$31,5,TRUE)),30)</f>
        <v>30</v>
      </c>
      <c r="AE192">
        <f ca="1">VLOOKUP("1_"&amp;V192,[1]坦克部件养成!$I:$L,4,FALSE)*T192</f>
        <v>0</v>
      </c>
      <c r="AF192">
        <f ca="1">IFERROR(VLOOKUP("2_"&amp;Z192,[1]坦克部件养成!$I:$L,4,FALSE)*X192,0)</f>
        <v>0</v>
      </c>
      <c r="AG192">
        <f ca="1">IFERROR(VLOOKUP("3_"&amp;AD192,[1]坦克部件养成!$I:$L,4,FALSE)*AB192,0)</f>
        <v>8335620</v>
      </c>
      <c r="AH192">
        <f t="shared" ca="1" si="14"/>
        <v>43641</v>
      </c>
    </row>
    <row r="193" spans="1:34" x14ac:dyDescent="0.2">
      <c r="A193">
        <v>192</v>
      </c>
      <c r="B193">
        <f>IF(C193=-1,D193,VLOOKUP(C193,通用估算系数!$D:$E,2,FALSE))</f>
        <v>10</v>
      </c>
      <c r="C193">
        <f>IF(D193&gt;=10,MOD(A193,通用估算系数!$B$2),-1)</f>
        <v>10</v>
      </c>
      <c r="D193">
        <f>VLOOKUP(A193,[1]游戏时长规划!$H$17:$K$26,4,TRUE)</f>
        <v>10</v>
      </c>
      <c r="E193">
        <v>3</v>
      </c>
      <c r="F193">
        <v>3</v>
      </c>
      <c r="G193">
        <v>3</v>
      </c>
      <c r="H193">
        <f ca="1">INDIRECT("T"&amp;E193&amp;"碎片投放计算!C"&amp;ROW(E193))/VLOOKUP(E193,通用估算系数!$D$17:$E$20,2,FALSE)</f>
        <v>783.19110265432175</v>
      </c>
      <c r="I193">
        <f ca="1">INDIRECT("T"&amp;F193&amp;"碎片投放计算!C"&amp;ROW(F193))/VLOOKUP(F193,通用估算系数!$D$17:$E$20,2,FALSE)</f>
        <v>783.19110265432175</v>
      </c>
      <c r="J193">
        <f ca="1">INDIRECT("T"&amp;G193&amp;"碎片投放计算!C"&amp;ROW(G193))/VLOOKUP(G193,通用估算系数!$D$17:$E$20,2,FALSE)</f>
        <v>783.19110265432175</v>
      </c>
      <c r="K193">
        <f ca="1">IFERROR(IF(E193=1,VLOOKUP(H193,[1]坦克升星消耗!$H$2:$J$7,3,TRUE),IF(E193=2,VLOOKUP(H193,[1]坦克升星消耗!$H$8:$J$15,3,TRUE),IF(E193=3,VLOOKUP(H193,[1]坦克升星消耗!$H$24:$J$33,3,TRUE),0))),0)</f>
        <v>10</v>
      </c>
      <c r="L193">
        <f ca="1">IFERROR(IF(F193=1,VLOOKUP(I193,[1]坦克升星消耗!$H$2:$J$7,3,TRUE),IF(F193=2,VLOOKUP(I193,[1]坦克升星消耗!$H$8:$J$15,3,TRUE),IF(F193=3,VLOOKUP(I193,[1]坦克升星消耗!$H$24:$J$33,3,TRUE),0))),0)</f>
        <v>10</v>
      </c>
      <c r="M193">
        <f ca="1">IFERROR(IF(G193=1,VLOOKUP(J193,[1]坦克升星消耗!$H$2:$J$7,3,TRUE),IF(G193=2,VLOOKUP(J193,[1]坦克升星消耗!$H$8:$J$15,3,TRUE),IF(G193=3,VLOOKUP(J193,[1]坦克升星消耗!$H$24:$J$33,3,TRUE),0))),0)</f>
        <v>10</v>
      </c>
      <c r="N193">
        <f ca="1">IFERROR(IF(E193=1,VLOOKUP(K193,[1]坦克升星消耗!$C$2:$J$7,7,TRUE),IF(E193=2,VLOOKUP(K193,[1]坦克升星消耗!$C$8:$J$15,7,TRUE),IF(E193=3,VLOOKUP(K193,[1]坦克升星消耗!$C$24:$J$33,7,TRUE),0))),0)</f>
        <v>335850</v>
      </c>
      <c r="O193">
        <f ca="1">IFERROR(IF(F193=1,VLOOKUP(L193,[1]坦克升星消耗!$C$2:$J$7,7,TRUE),IF(F193=2,VLOOKUP(L193,[1]坦克升星消耗!$C$8:$J$15,7,TRUE),IF(F193=3,VLOOKUP(L193,[1]坦克升星消耗!$C$24:$J$33,7,TRUE),0))),0)</f>
        <v>335850</v>
      </c>
      <c r="P193">
        <f ca="1">IFERROR(IF(G193=1,VLOOKUP(M193,[1]坦克升星消耗!$C$2:$J$7,7,TRUE),IF(G193=2,VLOOKUP(M193,[1]坦克升星消耗!$C$8:$J$15,7,TRUE),IF(G193=3,VLOOKUP(M193,[1]坦克升星消耗!$C$24:$J$33,7,TRUE),0))),0)</f>
        <v>335850</v>
      </c>
      <c r="Q193">
        <f t="shared" ca="1" si="10"/>
        <v>1007550</v>
      </c>
      <c r="R193">
        <f ca="1">Q193/A193+AH193-军费投放计算!D193</f>
        <v>43845.65625</v>
      </c>
      <c r="S193">
        <f ca="1">ROUNDDOWN(MIN(T1部件投放计算!C193/3,18),0)</f>
        <v>18</v>
      </c>
      <c r="T193">
        <f t="shared" ca="1" si="11"/>
        <v>0</v>
      </c>
      <c r="U193">
        <f ca="1">MIN(ROUNDDOWN((T1部件投放计算!C193/3)/S193,0),3)</f>
        <v>3</v>
      </c>
      <c r="V193">
        <f ca="1">MIN(VLOOKUP((A193*通用估算系数!$B$17*3600)/S193,[1]坦克部件养成!$V$2:$Z$31,5,TRUE),15)</f>
        <v>15</v>
      </c>
      <c r="W193">
        <f ca="1">ROUNDDOWN(MIN(T2部件投放计算!C193/3,18),0)</f>
        <v>18</v>
      </c>
      <c r="X193">
        <f t="shared" ca="1" si="12"/>
        <v>0</v>
      </c>
      <c r="Y193">
        <f ca="1">MIN(ROUNDDOWN(IF(W193=0,0,((T2部件投放计算!C193+T1部件投放计算!C193/3)/2)/W193+1),0),4)</f>
        <v>4</v>
      </c>
      <c r="Z193">
        <f ca="1">MIN(IF(X193=0,0,VLOOKUP((A193*通用估算系数!$B$17*3600)/X193,[1]坦克部件养成!$V$2:$Z$31,5,TRUE)),20)</f>
        <v>0</v>
      </c>
      <c r="AA193">
        <f ca="1">ROUNDDOWN(MIN(T3部件投放计算!C193/3,18),0)</f>
        <v>18</v>
      </c>
      <c r="AB193">
        <f t="shared" ca="1" si="13"/>
        <v>18</v>
      </c>
      <c r="AC193">
        <f ca="1">MIN(ROUNDDOWN(IF(AA193=0,0,((T3部件投放计算!C193+T2部件投放计算!C193/3)/2)/AA193+2),0),5)</f>
        <v>5</v>
      </c>
      <c r="AD193">
        <f ca="1">MIN(IF(AA193=0,0,VLOOKUP((A193*通用估算系数!$B$17*3600)/AA193,[1]坦克部件养成!$V$2:$Z$31,5,TRUE)),30)</f>
        <v>30</v>
      </c>
      <c r="AE193">
        <f ca="1">VLOOKUP("1_"&amp;V193,[1]坦克部件养成!$I:$L,4,FALSE)*T193</f>
        <v>0</v>
      </c>
      <c r="AF193">
        <f ca="1">IFERROR(VLOOKUP("2_"&amp;Z193,[1]坦克部件养成!$I:$L,4,FALSE)*X193,0)</f>
        <v>0</v>
      </c>
      <c r="AG193">
        <f ca="1">IFERROR(VLOOKUP("3_"&amp;AD193,[1]坦克部件养成!$I:$L,4,FALSE)*AB193,0)</f>
        <v>8335620</v>
      </c>
      <c r="AH193">
        <f t="shared" ca="1" si="14"/>
        <v>43414</v>
      </c>
    </row>
    <row r="194" spans="1:34" x14ac:dyDescent="0.2">
      <c r="A194">
        <v>193</v>
      </c>
      <c r="B194">
        <f>IF(C194=-1,D194,VLOOKUP(C194,通用估算系数!$D:$E,2,FALSE))</f>
        <v>10</v>
      </c>
      <c r="C194">
        <f>IF(D194&gt;=10,MOD(A194,通用估算系数!$B$2),-1)</f>
        <v>11</v>
      </c>
      <c r="D194">
        <f>VLOOKUP(A194,[1]游戏时长规划!$H$17:$K$26,4,TRUE)</f>
        <v>10</v>
      </c>
      <c r="E194">
        <v>3</v>
      </c>
      <c r="F194">
        <v>3</v>
      </c>
      <c r="G194">
        <v>3</v>
      </c>
      <c r="H194">
        <f ca="1">INDIRECT("T"&amp;E194&amp;"碎片投放计算!C"&amp;ROW(E194))/VLOOKUP(E194,通用估算系数!$D$17:$E$20,2,FALSE)</f>
        <v>787.71145873980697</v>
      </c>
      <c r="I194">
        <f ca="1">INDIRECT("T"&amp;F194&amp;"碎片投放计算!C"&amp;ROW(F194))/VLOOKUP(F194,通用估算系数!$D$17:$E$20,2,FALSE)</f>
        <v>787.71145873980697</v>
      </c>
      <c r="J194">
        <f ca="1">INDIRECT("T"&amp;G194&amp;"碎片投放计算!C"&amp;ROW(G194))/VLOOKUP(G194,通用估算系数!$D$17:$E$20,2,FALSE)</f>
        <v>787.71145873980697</v>
      </c>
      <c r="K194">
        <f ca="1">IFERROR(IF(E194=1,VLOOKUP(H194,[1]坦克升星消耗!$H$2:$J$7,3,TRUE),IF(E194=2,VLOOKUP(H194,[1]坦克升星消耗!$H$8:$J$15,3,TRUE),IF(E194=3,VLOOKUP(H194,[1]坦克升星消耗!$H$24:$J$33,3,TRUE),0))),0)</f>
        <v>10</v>
      </c>
      <c r="L194">
        <f ca="1">IFERROR(IF(F194=1,VLOOKUP(I194,[1]坦克升星消耗!$H$2:$J$7,3,TRUE),IF(F194=2,VLOOKUP(I194,[1]坦克升星消耗!$H$8:$J$15,3,TRUE),IF(F194=3,VLOOKUP(I194,[1]坦克升星消耗!$H$24:$J$33,3,TRUE),0))),0)</f>
        <v>10</v>
      </c>
      <c r="M194">
        <f ca="1">IFERROR(IF(G194=1,VLOOKUP(J194,[1]坦克升星消耗!$H$2:$J$7,3,TRUE),IF(G194=2,VLOOKUP(J194,[1]坦克升星消耗!$H$8:$J$15,3,TRUE),IF(G194=3,VLOOKUP(J194,[1]坦克升星消耗!$H$24:$J$33,3,TRUE),0))),0)</f>
        <v>10</v>
      </c>
      <c r="N194">
        <f ca="1">IFERROR(IF(E194=1,VLOOKUP(K194,[1]坦克升星消耗!$C$2:$J$7,7,TRUE),IF(E194=2,VLOOKUP(K194,[1]坦克升星消耗!$C$8:$J$15,7,TRUE),IF(E194=3,VLOOKUP(K194,[1]坦克升星消耗!$C$24:$J$33,7,TRUE),0))),0)</f>
        <v>335850</v>
      </c>
      <c r="O194">
        <f ca="1">IFERROR(IF(F194=1,VLOOKUP(L194,[1]坦克升星消耗!$C$2:$J$7,7,TRUE),IF(F194=2,VLOOKUP(L194,[1]坦克升星消耗!$C$8:$J$15,7,TRUE),IF(F194=3,VLOOKUP(L194,[1]坦克升星消耗!$C$24:$J$33,7,TRUE),0))),0)</f>
        <v>335850</v>
      </c>
      <c r="P194">
        <f ca="1">IFERROR(IF(G194=1,VLOOKUP(M194,[1]坦克升星消耗!$C$2:$J$7,7,TRUE),IF(G194=2,VLOOKUP(M194,[1]坦克升星消耗!$C$8:$J$15,7,TRUE),IF(G194=3,VLOOKUP(M194,[1]坦克升星消耗!$C$24:$J$33,7,TRUE),0))),0)</f>
        <v>335850</v>
      </c>
      <c r="Q194">
        <f t="shared" ca="1" si="10"/>
        <v>1007550</v>
      </c>
      <c r="R194">
        <f ca="1">Q194/A194+AH194-军费投放计算!D194</f>
        <v>43591.466321243526</v>
      </c>
      <c r="S194">
        <f ca="1">ROUNDDOWN(MIN(T1部件投放计算!C194/3,18),0)</f>
        <v>18</v>
      </c>
      <c r="T194">
        <f t="shared" ca="1" si="11"/>
        <v>0</v>
      </c>
      <c r="U194">
        <f ca="1">MIN(ROUNDDOWN((T1部件投放计算!C194/3)/S194,0),3)</f>
        <v>3</v>
      </c>
      <c r="V194">
        <f ca="1">MIN(VLOOKUP((A194*通用估算系数!$B$17*3600)/S194,[1]坦克部件养成!$V$2:$Z$31,5,TRUE),15)</f>
        <v>15</v>
      </c>
      <c r="W194">
        <f ca="1">ROUNDDOWN(MIN(T2部件投放计算!C194/3,18),0)</f>
        <v>18</v>
      </c>
      <c r="X194">
        <f t="shared" ca="1" si="12"/>
        <v>0</v>
      </c>
      <c r="Y194">
        <f ca="1">MIN(ROUNDDOWN(IF(W194=0,0,((T2部件投放计算!C194+T1部件投放计算!C194/3)/2)/W194+1),0),4)</f>
        <v>4</v>
      </c>
      <c r="Z194">
        <f ca="1">MIN(IF(X194=0,0,VLOOKUP((A194*通用估算系数!$B$17*3600)/X194,[1]坦克部件养成!$V$2:$Z$31,5,TRUE)),20)</f>
        <v>0</v>
      </c>
      <c r="AA194">
        <f ca="1">ROUNDDOWN(MIN(T3部件投放计算!C194/3,18),0)</f>
        <v>18</v>
      </c>
      <c r="AB194">
        <f t="shared" ca="1" si="13"/>
        <v>18</v>
      </c>
      <c r="AC194">
        <f ca="1">MIN(ROUNDDOWN(IF(AA194=0,0,((T3部件投放计算!C194+T2部件投放计算!C194/3)/2)/AA194+2),0),5)</f>
        <v>5</v>
      </c>
      <c r="AD194">
        <f ca="1">MIN(IF(AA194=0,0,VLOOKUP((A194*通用估算系数!$B$17*3600)/AA194,[1]坦克部件养成!$V$2:$Z$31,5,TRUE)),30)</f>
        <v>30</v>
      </c>
      <c r="AE194">
        <f ca="1">VLOOKUP("1_"&amp;V194,[1]坦克部件养成!$I:$L,4,FALSE)*T194</f>
        <v>0</v>
      </c>
      <c r="AF194">
        <f ca="1">IFERROR(VLOOKUP("2_"&amp;Z194,[1]坦克部件养成!$I:$L,4,FALSE)*X194,0)</f>
        <v>0</v>
      </c>
      <c r="AG194">
        <f ca="1">IFERROR(VLOOKUP("3_"&amp;AD194,[1]坦克部件养成!$I:$L,4,FALSE)*AB194,0)</f>
        <v>8335620</v>
      </c>
      <c r="AH194">
        <f t="shared" ca="1" si="14"/>
        <v>43189</v>
      </c>
    </row>
    <row r="195" spans="1:34" x14ac:dyDescent="0.2">
      <c r="A195">
        <v>194</v>
      </c>
      <c r="B195">
        <f>IF(C195=-1,D195,VLOOKUP(C195,通用估算系数!$D:$E,2,FALSE))</f>
        <v>10</v>
      </c>
      <c r="C195">
        <f>IF(D195&gt;=10,MOD(A195,通用估算系数!$B$2),-1)</f>
        <v>12</v>
      </c>
      <c r="D195">
        <f>VLOOKUP(A195,[1]游戏时长规划!$H$17:$K$26,4,TRUE)</f>
        <v>10</v>
      </c>
      <c r="E195">
        <v>3</v>
      </c>
      <c r="F195">
        <v>3</v>
      </c>
      <c r="G195">
        <v>3</v>
      </c>
      <c r="H195">
        <f ca="1">INDIRECT("T"&amp;E195&amp;"碎片投放计算!C"&amp;ROW(E195))/VLOOKUP(E195,通用估算系数!$D$17:$E$20,2,FALSE)</f>
        <v>792.29353672604611</v>
      </c>
      <c r="I195">
        <f ca="1">INDIRECT("T"&amp;F195&amp;"碎片投放计算!C"&amp;ROW(F195))/VLOOKUP(F195,通用估算系数!$D$17:$E$20,2,FALSE)</f>
        <v>792.29353672604611</v>
      </c>
      <c r="J195">
        <f ca="1">INDIRECT("T"&amp;G195&amp;"碎片投放计算!C"&amp;ROW(G195))/VLOOKUP(G195,通用估算系数!$D$17:$E$20,2,FALSE)</f>
        <v>792.29353672604611</v>
      </c>
      <c r="K195">
        <f ca="1">IFERROR(IF(E195=1,VLOOKUP(H195,[1]坦克升星消耗!$H$2:$J$7,3,TRUE),IF(E195=2,VLOOKUP(H195,[1]坦克升星消耗!$H$8:$J$15,3,TRUE),IF(E195=3,VLOOKUP(H195,[1]坦克升星消耗!$H$24:$J$33,3,TRUE),0))),0)</f>
        <v>10</v>
      </c>
      <c r="L195">
        <f ca="1">IFERROR(IF(F195=1,VLOOKUP(I195,[1]坦克升星消耗!$H$2:$J$7,3,TRUE),IF(F195=2,VLOOKUP(I195,[1]坦克升星消耗!$H$8:$J$15,3,TRUE),IF(F195=3,VLOOKUP(I195,[1]坦克升星消耗!$H$24:$J$33,3,TRUE),0))),0)</f>
        <v>10</v>
      </c>
      <c r="M195">
        <f ca="1">IFERROR(IF(G195=1,VLOOKUP(J195,[1]坦克升星消耗!$H$2:$J$7,3,TRUE),IF(G195=2,VLOOKUP(J195,[1]坦克升星消耗!$H$8:$J$15,3,TRUE),IF(G195=3,VLOOKUP(J195,[1]坦克升星消耗!$H$24:$J$33,3,TRUE),0))),0)</f>
        <v>10</v>
      </c>
      <c r="N195">
        <f ca="1">IFERROR(IF(E195=1,VLOOKUP(K195,[1]坦克升星消耗!$C$2:$J$7,7,TRUE),IF(E195=2,VLOOKUP(K195,[1]坦克升星消耗!$C$8:$J$15,7,TRUE),IF(E195=3,VLOOKUP(K195,[1]坦克升星消耗!$C$24:$J$33,7,TRUE),0))),0)</f>
        <v>335850</v>
      </c>
      <c r="O195">
        <f ca="1">IFERROR(IF(F195=1,VLOOKUP(L195,[1]坦克升星消耗!$C$2:$J$7,7,TRUE),IF(F195=2,VLOOKUP(L195,[1]坦克升星消耗!$C$8:$J$15,7,TRUE),IF(F195=3,VLOOKUP(L195,[1]坦克升星消耗!$C$24:$J$33,7,TRUE),0))),0)</f>
        <v>335850</v>
      </c>
      <c r="P195">
        <f ca="1">IFERROR(IF(G195=1,VLOOKUP(M195,[1]坦克升星消耗!$C$2:$J$7,7,TRUE),IF(G195=2,VLOOKUP(M195,[1]坦克升星消耗!$C$8:$J$15,7,TRUE),IF(G195=3,VLOOKUP(M195,[1]坦克升星消耗!$C$24:$J$33,7,TRUE),0))),0)</f>
        <v>335850</v>
      </c>
      <c r="Q195">
        <f t="shared" ref="Q195:Q258" ca="1" si="15">SUM(N195:P195)</f>
        <v>1007550</v>
      </c>
      <c r="R195">
        <f ca="1">Q195/A195+AH195-军费投放计算!D195</f>
        <v>43319.556701030931</v>
      </c>
      <c r="S195">
        <f ca="1">ROUNDDOWN(MIN(T1部件投放计算!C195/3,18),0)</f>
        <v>18</v>
      </c>
      <c r="T195">
        <f t="shared" ref="T195:T258" ca="1" si="16">IF(18-W195-AA195&lt;0,0,18-W195-AA195)</f>
        <v>0</v>
      </c>
      <c r="U195">
        <f ca="1">MIN(ROUNDDOWN((T1部件投放计算!C195/3)/S195,0),3)</f>
        <v>3</v>
      </c>
      <c r="V195">
        <f ca="1">MIN(VLOOKUP((A195*通用估算系数!$B$17*3600)/S195,[1]坦克部件养成!$V$2:$Z$31,5,TRUE),15)</f>
        <v>15</v>
      </c>
      <c r="W195">
        <f ca="1">ROUNDDOWN(MIN(T2部件投放计算!C195/3,18),0)</f>
        <v>18</v>
      </c>
      <c r="X195">
        <f t="shared" ref="X195:X258" ca="1" si="17">IF(18-T195-AA195&lt;0,0,18-T195-AA195)</f>
        <v>0</v>
      </c>
      <c r="Y195">
        <f ca="1">MIN(ROUNDDOWN(IF(W195=0,0,((T2部件投放计算!C195+T1部件投放计算!C195/3)/2)/W195+1),0),4)</f>
        <v>4</v>
      </c>
      <c r="Z195">
        <f ca="1">MIN(IF(X195=0,0,VLOOKUP((A195*通用估算系数!$B$17*3600)/X195,[1]坦克部件养成!$V$2:$Z$31,5,TRUE)),20)</f>
        <v>0</v>
      </c>
      <c r="AA195">
        <f ca="1">ROUNDDOWN(MIN(T3部件投放计算!C195/3,18),0)</f>
        <v>18</v>
      </c>
      <c r="AB195">
        <f t="shared" ref="AB195:AB258" ca="1" si="18">AA195</f>
        <v>18</v>
      </c>
      <c r="AC195">
        <f ca="1">MIN(ROUNDDOWN(IF(AA195=0,0,((T3部件投放计算!C195+T2部件投放计算!C195/3)/2)/AA195+2),0),5)</f>
        <v>5</v>
      </c>
      <c r="AD195">
        <f ca="1">MIN(IF(AA195=0,0,VLOOKUP((A195*通用估算系数!$B$17*3600)/AA195,[1]坦克部件养成!$V$2:$Z$31,5,TRUE)),30)</f>
        <v>30</v>
      </c>
      <c r="AE195">
        <f ca="1">VLOOKUP("1_"&amp;V195,[1]坦克部件养成!$I:$L,4,FALSE)*T195</f>
        <v>0</v>
      </c>
      <c r="AF195">
        <f ca="1">IFERROR(VLOOKUP("2_"&amp;Z195,[1]坦克部件养成!$I:$L,4,FALSE)*X195,0)</f>
        <v>0</v>
      </c>
      <c r="AG195">
        <f ca="1">IFERROR(VLOOKUP("3_"&amp;AD195,[1]坦克部件养成!$I:$L,4,FALSE)*AB195,0)</f>
        <v>8335620</v>
      </c>
      <c r="AH195">
        <f t="shared" ref="AH195:AH258" ca="1" si="19">ROUNDDOWN(SUM(AE195:AG195)/A195,0)</f>
        <v>42967</v>
      </c>
    </row>
    <row r="196" spans="1:34" x14ac:dyDescent="0.2">
      <c r="A196">
        <v>195</v>
      </c>
      <c r="B196">
        <f>IF(C196=-1,D196,VLOOKUP(C196,通用估算系数!$D:$E,2,FALSE))</f>
        <v>10</v>
      </c>
      <c r="C196">
        <f>IF(D196&gt;=10,MOD(A196,通用估算系数!$B$2),-1)</f>
        <v>13</v>
      </c>
      <c r="D196">
        <f>VLOOKUP(A196,[1]游戏时长规划!$H$17:$K$26,4,TRUE)</f>
        <v>10</v>
      </c>
      <c r="E196">
        <v>3</v>
      </c>
      <c r="F196">
        <v>3</v>
      </c>
      <c r="G196">
        <v>3</v>
      </c>
      <c r="H196">
        <f ca="1">INDIRECT("T"&amp;E196&amp;"碎片投放计算!C"&amp;ROW(E196))/VLOOKUP(E196,通用估算系数!$D$17:$E$20,2,FALSE)</f>
        <v>796.8251149753047</v>
      </c>
      <c r="I196">
        <f ca="1">INDIRECT("T"&amp;F196&amp;"碎片投放计算!C"&amp;ROW(F196))/VLOOKUP(F196,通用估算系数!$D$17:$E$20,2,FALSE)</f>
        <v>796.8251149753047</v>
      </c>
      <c r="J196">
        <f ca="1">INDIRECT("T"&amp;G196&amp;"碎片投放计算!C"&amp;ROW(G196))/VLOOKUP(G196,通用估算系数!$D$17:$E$20,2,FALSE)</f>
        <v>796.8251149753047</v>
      </c>
      <c r="K196">
        <f ca="1">IFERROR(IF(E196=1,VLOOKUP(H196,[1]坦克升星消耗!$H$2:$J$7,3,TRUE),IF(E196=2,VLOOKUP(H196,[1]坦克升星消耗!$H$8:$J$15,3,TRUE),IF(E196=3,VLOOKUP(H196,[1]坦克升星消耗!$H$24:$J$33,3,TRUE),0))),0)</f>
        <v>10</v>
      </c>
      <c r="L196">
        <f ca="1">IFERROR(IF(F196=1,VLOOKUP(I196,[1]坦克升星消耗!$H$2:$J$7,3,TRUE),IF(F196=2,VLOOKUP(I196,[1]坦克升星消耗!$H$8:$J$15,3,TRUE),IF(F196=3,VLOOKUP(I196,[1]坦克升星消耗!$H$24:$J$33,3,TRUE),0))),0)</f>
        <v>10</v>
      </c>
      <c r="M196">
        <f ca="1">IFERROR(IF(G196=1,VLOOKUP(J196,[1]坦克升星消耗!$H$2:$J$7,3,TRUE),IF(G196=2,VLOOKUP(J196,[1]坦克升星消耗!$H$8:$J$15,3,TRUE),IF(G196=3,VLOOKUP(J196,[1]坦克升星消耗!$H$24:$J$33,3,TRUE),0))),0)</f>
        <v>10</v>
      </c>
      <c r="N196">
        <f ca="1">IFERROR(IF(E196=1,VLOOKUP(K196,[1]坦克升星消耗!$C$2:$J$7,7,TRUE),IF(E196=2,VLOOKUP(K196,[1]坦克升星消耗!$C$8:$J$15,7,TRUE),IF(E196=3,VLOOKUP(K196,[1]坦克升星消耗!$C$24:$J$33,7,TRUE),0))),0)</f>
        <v>335850</v>
      </c>
      <c r="O196">
        <f ca="1">IFERROR(IF(F196=1,VLOOKUP(L196,[1]坦克升星消耗!$C$2:$J$7,7,TRUE),IF(F196=2,VLOOKUP(L196,[1]坦克升星消耗!$C$8:$J$15,7,TRUE),IF(F196=3,VLOOKUP(L196,[1]坦克升星消耗!$C$24:$J$33,7,TRUE),0))),0)</f>
        <v>335850</v>
      </c>
      <c r="P196">
        <f ca="1">IFERROR(IF(G196=1,VLOOKUP(M196,[1]坦克升星消耗!$C$2:$J$7,7,TRUE),IF(G196=2,VLOOKUP(M196,[1]坦克升星消耗!$C$8:$J$15,7,TRUE),IF(G196=3,VLOOKUP(M196,[1]坦克升星消耗!$C$24:$J$33,7,TRUE),0))),0)</f>
        <v>335850</v>
      </c>
      <c r="Q196">
        <f t="shared" ca="1" si="15"/>
        <v>1007550</v>
      </c>
      <c r="R196">
        <f ca="1">Q196/A196+AH196-军费投放计算!D196</f>
        <v>43090.923076923078</v>
      </c>
      <c r="S196">
        <f ca="1">ROUNDDOWN(MIN(T1部件投放计算!C196/3,18),0)</f>
        <v>18</v>
      </c>
      <c r="T196">
        <f t="shared" ca="1" si="16"/>
        <v>0</v>
      </c>
      <c r="U196">
        <f ca="1">MIN(ROUNDDOWN((T1部件投放计算!C196/3)/S196,0),3)</f>
        <v>3</v>
      </c>
      <c r="V196">
        <f ca="1">MIN(VLOOKUP((A196*通用估算系数!$B$17*3600)/S196,[1]坦克部件养成!$V$2:$Z$31,5,TRUE),15)</f>
        <v>15</v>
      </c>
      <c r="W196">
        <f ca="1">ROUNDDOWN(MIN(T2部件投放计算!C196/3,18),0)</f>
        <v>18</v>
      </c>
      <c r="X196">
        <f t="shared" ca="1" si="17"/>
        <v>0</v>
      </c>
      <c r="Y196">
        <f ca="1">MIN(ROUNDDOWN(IF(W196=0,0,((T2部件投放计算!C196+T1部件投放计算!C196/3)/2)/W196+1),0),4)</f>
        <v>4</v>
      </c>
      <c r="Z196">
        <f ca="1">MIN(IF(X196=0,0,VLOOKUP((A196*通用估算系数!$B$17*3600)/X196,[1]坦克部件养成!$V$2:$Z$31,5,TRUE)),20)</f>
        <v>0</v>
      </c>
      <c r="AA196">
        <f ca="1">ROUNDDOWN(MIN(T3部件投放计算!C196/3,18),0)</f>
        <v>18</v>
      </c>
      <c r="AB196">
        <f t="shared" ca="1" si="18"/>
        <v>18</v>
      </c>
      <c r="AC196">
        <f ca="1">MIN(ROUNDDOWN(IF(AA196=0,0,((T3部件投放计算!C196+T2部件投放计算!C196/3)/2)/AA196+2),0),5)</f>
        <v>5</v>
      </c>
      <c r="AD196">
        <f ca="1">MIN(IF(AA196=0,0,VLOOKUP((A196*通用估算系数!$B$17*3600)/AA196,[1]坦克部件养成!$V$2:$Z$31,5,TRUE)),30)</f>
        <v>30</v>
      </c>
      <c r="AE196">
        <f ca="1">VLOOKUP("1_"&amp;V196,[1]坦克部件养成!$I:$L,4,FALSE)*T196</f>
        <v>0</v>
      </c>
      <c r="AF196">
        <f ca="1">IFERROR(VLOOKUP("2_"&amp;Z196,[1]坦克部件养成!$I:$L,4,FALSE)*X196,0)</f>
        <v>0</v>
      </c>
      <c r="AG196">
        <f ca="1">IFERROR(VLOOKUP("3_"&amp;AD196,[1]坦克部件养成!$I:$L,4,FALSE)*AB196,0)</f>
        <v>8335620</v>
      </c>
      <c r="AH196">
        <f t="shared" ca="1" si="19"/>
        <v>42746</v>
      </c>
    </row>
    <row r="197" spans="1:34" x14ac:dyDescent="0.2">
      <c r="A197">
        <v>196</v>
      </c>
      <c r="B197">
        <f>IF(C197=-1,D197,VLOOKUP(C197,通用估算系数!$D:$E,2,FALSE))</f>
        <v>8</v>
      </c>
      <c r="C197">
        <f>IF(D197&gt;=10,MOD(A197,通用估算系数!$B$2),-1)</f>
        <v>0</v>
      </c>
      <c r="D197">
        <f>VLOOKUP(A197,[1]游戏时长规划!$H$17:$K$26,4,TRUE)</f>
        <v>10</v>
      </c>
      <c r="E197">
        <v>3</v>
      </c>
      <c r="F197">
        <v>3</v>
      </c>
      <c r="G197">
        <v>3</v>
      </c>
      <c r="H197">
        <f ca="1">INDIRECT("T"&amp;E197&amp;"碎片投放计算!C"&amp;ROW(E197))/VLOOKUP(E197,通用估算系数!$D$17:$E$20,2,FALSE)</f>
        <v>801.05095591023519</v>
      </c>
      <c r="I197">
        <f ca="1">INDIRECT("T"&amp;F197&amp;"碎片投放计算!C"&amp;ROW(F197))/VLOOKUP(F197,通用估算系数!$D$17:$E$20,2,FALSE)</f>
        <v>801.05095591023519</v>
      </c>
      <c r="J197">
        <f ca="1">INDIRECT("T"&amp;G197&amp;"碎片投放计算!C"&amp;ROW(G197))/VLOOKUP(G197,通用估算系数!$D$17:$E$20,2,FALSE)</f>
        <v>801.05095591023519</v>
      </c>
      <c r="K197">
        <f ca="1">IFERROR(IF(E197=1,VLOOKUP(H197,[1]坦克升星消耗!$H$2:$J$7,3,TRUE),IF(E197=2,VLOOKUP(H197,[1]坦克升星消耗!$H$8:$J$15,3,TRUE),IF(E197=3,VLOOKUP(H197,[1]坦克升星消耗!$H$24:$J$33,3,TRUE),0))),0)</f>
        <v>10</v>
      </c>
      <c r="L197">
        <f ca="1">IFERROR(IF(F197=1,VLOOKUP(I197,[1]坦克升星消耗!$H$2:$J$7,3,TRUE),IF(F197=2,VLOOKUP(I197,[1]坦克升星消耗!$H$8:$J$15,3,TRUE),IF(F197=3,VLOOKUP(I197,[1]坦克升星消耗!$H$24:$J$33,3,TRUE),0))),0)</f>
        <v>10</v>
      </c>
      <c r="M197">
        <f ca="1">IFERROR(IF(G197=1,VLOOKUP(J197,[1]坦克升星消耗!$H$2:$J$7,3,TRUE),IF(G197=2,VLOOKUP(J197,[1]坦克升星消耗!$H$8:$J$15,3,TRUE),IF(G197=3,VLOOKUP(J197,[1]坦克升星消耗!$H$24:$J$33,3,TRUE),0))),0)</f>
        <v>10</v>
      </c>
      <c r="N197">
        <f ca="1">IFERROR(IF(E197=1,VLOOKUP(K197,[1]坦克升星消耗!$C$2:$J$7,7,TRUE),IF(E197=2,VLOOKUP(K197,[1]坦克升星消耗!$C$8:$J$15,7,TRUE),IF(E197=3,VLOOKUP(K197,[1]坦克升星消耗!$C$24:$J$33,7,TRUE),0))),0)</f>
        <v>335850</v>
      </c>
      <c r="O197">
        <f ca="1">IFERROR(IF(F197=1,VLOOKUP(L197,[1]坦克升星消耗!$C$2:$J$7,7,TRUE),IF(F197=2,VLOOKUP(L197,[1]坦克升星消耗!$C$8:$J$15,7,TRUE),IF(F197=3,VLOOKUP(L197,[1]坦克升星消耗!$C$24:$J$33,7,TRUE),0))),0)</f>
        <v>335850</v>
      </c>
      <c r="P197">
        <f ca="1">IFERROR(IF(G197=1,VLOOKUP(M197,[1]坦克升星消耗!$C$2:$J$7,7,TRUE),IF(G197=2,VLOOKUP(M197,[1]坦克升星消耗!$C$8:$J$15,7,TRUE),IF(G197=3,VLOOKUP(M197,[1]坦克升星消耗!$C$24:$J$33,7,TRUE),0))),0)</f>
        <v>335850</v>
      </c>
      <c r="Q197">
        <f t="shared" ca="1" si="15"/>
        <v>1007550</v>
      </c>
      <c r="R197">
        <f ca="1">Q197/A197+AH197-军费投放计算!D197</f>
        <v>43377.561224489793</v>
      </c>
      <c r="S197">
        <f ca="1">ROUNDDOWN(MIN(T1部件投放计算!C197/3,18),0)</f>
        <v>18</v>
      </c>
      <c r="T197">
        <f t="shared" ca="1" si="16"/>
        <v>0</v>
      </c>
      <c r="U197">
        <f ca="1">MIN(ROUNDDOWN((T1部件投放计算!C197/3)/S197,0),3)</f>
        <v>3</v>
      </c>
      <c r="V197">
        <f ca="1">MIN(VLOOKUP((A197*通用估算系数!$B$17*3600)/S197,[1]坦克部件养成!$V$2:$Z$31,5,TRUE),15)</f>
        <v>15</v>
      </c>
      <c r="W197">
        <f ca="1">ROUNDDOWN(MIN(T2部件投放计算!C197/3,18),0)</f>
        <v>18</v>
      </c>
      <c r="X197">
        <f t="shared" ca="1" si="17"/>
        <v>0</v>
      </c>
      <c r="Y197">
        <f ca="1">MIN(ROUNDDOWN(IF(W197=0,0,((T2部件投放计算!C197+T1部件投放计算!C197/3)/2)/W197+1),0),4)</f>
        <v>4</v>
      </c>
      <c r="Z197">
        <f ca="1">MIN(IF(X197=0,0,VLOOKUP((A197*通用估算系数!$B$17*3600)/X197,[1]坦克部件养成!$V$2:$Z$31,5,TRUE)),20)</f>
        <v>0</v>
      </c>
      <c r="AA197">
        <f ca="1">ROUNDDOWN(MIN(T3部件投放计算!C197/3,18),0)</f>
        <v>18</v>
      </c>
      <c r="AB197">
        <f t="shared" ca="1" si="18"/>
        <v>18</v>
      </c>
      <c r="AC197">
        <f ca="1">MIN(ROUNDDOWN(IF(AA197=0,0,((T3部件投放计算!C197+T2部件投放计算!C197/3)/2)/AA197+2),0),5)</f>
        <v>5</v>
      </c>
      <c r="AD197">
        <f ca="1">MIN(IF(AA197=0,0,VLOOKUP((A197*通用估算系数!$B$17*3600)/AA197,[1]坦克部件养成!$V$2:$Z$31,5,TRUE)),30)</f>
        <v>30</v>
      </c>
      <c r="AE197">
        <f ca="1">VLOOKUP("1_"&amp;V197,[1]坦克部件养成!$I:$L,4,FALSE)*T197</f>
        <v>0</v>
      </c>
      <c r="AF197">
        <f ca="1">IFERROR(VLOOKUP("2_"&amp;Z197,[1]坦克部件养成!$I:$L,4,FALSE)*X197,0)</f>
        <v>0</v>
      </c>
      <c r="AG197">
        <f ca="1">IFERROR(VLOOKUP("3_"&amp;AD197,[1]坦克部件养成!$I:$L,4,FALSE)*AB197,0)</f>
        <v>8335620</v>
      </c>
      <c r="AH197">
        <f t="shared" ca="1" si="19"/>
        <v>42528</v>
      </c>
    </row>
    <row r="198" spans="1:34" x14ac:dyDescent="0.2">
      <c r="A198">
        <v>197</v>
      </c>
      <c r="B198">
        <f>IF(C198=-1,D198,VLOOKUP(C198,通用估算系数!$D:$E,2,FALSE))</f>
        <v>8</v>
      </c>
      <c r="C198">
        <f>IF(D198&gt;=10,MOD(A198,通用估算系数!$B$2),-1)</f>
        <v>1</v>
      </c>
      <c r="D198">
        <f>VLOOKUP(A198,[1]游戏时长规划!$H$17:$K$26,4,TRUE)</f>
        <v>10</v>
      </c>
      <c r="E198">
        <v>3</v>
      </c>
      <c r="F198">
        <v>3</v>
      </c>
      <c r="G198">
        <v>3</v>
      </c>
      <c r="H198">
        <f ca="1">INDIRECT("T"&amp;E198&amp;"碎片投放计算!C"&amp;ROW(E198))/VLOOKUP(E198,通用估算系数!$D$17:$E$20,2,FALSE)</f>
        <v>804.86785987185738</v>
      </c>
      <c r="I198">
        <f ca="1">INDIRECT("T"&amp;F198&amp;"碎片投放计算!C"&amp;ROW(F198))/VLOOKUP(F198,通用估算系数!$D$17:$E$20,2,FALSE)</f>
        <v>804.86785987185738</v>
      </c>
      <c r="J198">
        <f ca="1">INDIRECT("T"&amp;G198&amp;"碎片投放计算!C"&amp;ROW(G198))/VLOOKUP(G198,通用估算系数!$D$17:$E$20,2,FALSE)</f>
        <v>804.86785987185738</v>
      </c>
      <c r="K198">
        <f ca="1">IFERROR(IF(E198=1,VLOOKUP(H198,[1]坦克升星消耗!$H$2:$J$7,3,TRUE),IF(E198=2,VLOOKUP(H198,[1]坦克升星消耗!$H$8:$J$15,3,TRUE),IF(E198=3,VLOOKUP(H198,[1]坦克升星消耗!$H$24:$J$33,3,TRUE),0))),0)</f>
        <v>10</v>
      </c>
      <c r="L198">
        <f ca="1">IFERROR(IF(F198=1,VLOOKUP(I198,[1]坦克升星消耗!$H$2:$J$7,3,TRUE),IF(F198=2,VLOOKUP(I198,[1]坦克升星消耗!$H$8:$J$15,3,TRUE),IF(F198=3,VLOOKUP(I198,[1]坦克升星消耗!$H$24:$J$33,3,TRUE),0))),0)</f>
        <v>10</v>
      </c>
      <c r="M198">
        <f ca="1">IFERROR(IF(G198=1,VLOOKUP(J198,[1]坦克升星消耗!$H$2:$J$7,3,TRUE),IF(G198=2,VLOOKUP(J198,[1]坦克升星消耗!$H$8:$J$15,3,TRUE),IF(G198=3,VLOOKUP(J198,[1]坦克升星消耗!$H$24:$J$33,3,TRUE),0))),0)</f>
        <v>10</v>
      </c>
      <c r="N198">
        <f ca="1">IFERROR(IF(E198=1,VLOOKUP(K198,[1]坦克升星消耗!$C$2:$J$7,7,TRUE),IF(E198=2,VLOOKUP(K198,[1]坦克升星消耗!$C$8:$J$15,7,TRUE),IF(E198=3,VLOOKUP(K198,[1]坦克升星消耗!$C$24:$J$33,7,TRUE),0))),0)</f>
        <v>335850</v>
      </c>
      <c r="O198">
        <f ca="1">IFERROR(IF(F198=1,VLOOKUP(L198,[1]坦克升星消耗!$C$2:$J$7,7,TRUE),IF(F198=2,VLOOKUP(L198,[1]坦克升星消耗!$C$8:$J$15,7,TRUE),IF(F198=3,VLOOKUP(L198,[1]坦克升星消耗!$C$24:$J$33,7,TRUE),0))),0)</f>
        <v>335850</v>
      </c>
      <c r="P198">
        <f ca="1">IFERROR(IF(G198=1,VLOOKUP(M198,[1]坦克升星消耗!$C$2:$J$7,7,TRUE),IF(G198=2,VLOOKUP(M198,[1]坦克升星消耗!$C$8:$J$15,7,TRUE),IF(G198=3,VLOOKUP(M198,[1]坦克升星消耗!$C$24:$J$33,7,TRUE),0))),0)</f>
        <v>335850</v>
      </c>
      <c r="Q198">
        <f t="shared" ca="1" si="15"/>
        <v>1007550</v>
      </c>
      <c r="R198">
        <f ca="1">Q198/A198+AH198-军费投放计算!D198</f>
        <v>43191.467005076142</v>
      </c>
      <c r="S198">
        <f ca="1">ROUNDDOWN(MIN(T1部件投放计算!C198/3,18),0)</f>
        <v>18</v>
      </c>
      <c r="T198">
        <f t="shared" ca="1" si="16"/>
        <v>0</v>
      </c>
      <c r="U198">
        <f ca="1">MIN(ROUNDDOWN((T1部件投放计算!C198/3)/S198,0),3)</f>
        <v>3</v>
      </c>
      <c r="V198">
        <f ca="1">MIN(VLOOKUP((A198*通用估算系数!$B$17*3600)/S198,[1]坦克部件养成!$V$2:$Z$31,5,TRUE),15)</f>
        <v>15</v>
      </c>
      <c r="W198">
        <f ca="1">ROUNDDOWN(MIN(T2部件投放计算!C198/3,18),0)</f>
        <v>18</v>
      </c>
      <c r="X198">
        <f t="shared" ca="1" si="17"/>
        <v>0</v>
      </c>
      <c r="Y198">
        <f ca="1">MIN(ROUNDDOWN(IF(W198=0,0,((T2部件投放计算!C198+T1部件投放计算!C198/3)/2)/W198+1),0),4)</f>
        <v>4</v>
      </c>
      <c r="Z198">
        <f ca="1">MIN(IF(X198=0,0,VLOOKUP((A198*通用估算系数!$B$17*3600)/X198,[1]坦克部件养成!$V$2:$Z$31,5,TRUE)),20)</f>
        <v>0</v>
      </c>
      <c r="AA198">
        <f ca="1">ROUNDDOWN(MIN(T3部件投放计算!C198/3,18),0)</f>
        <v>18</v>
      </c>
      <c r="AB198">
        <f t="shared" ca="1" si="18"/>
        <v>18</v>
      </c>
      <c r="AC198">
        <f ca="1">MIN(ROUNDDOWN(IF(AA198=0,0,((T3部件投放计算!C198+T2部件投放计算!C198/3)/2)/AA198+2),0),5)</f>
        <v>5</v>
      </c>
      <c r="AD198">
        <f ca="1">MIN(IF(AA198=0,0,VLOOKUP((A198*通用估算系数!$B$17*3600)/AA198,[1]坦克部件养成!$V$2:$Z$31,5,TRUE)),30)</f>
        <v>30</v>
      </c>
      <c r="AE198">
        <f ca="1">VLOOKUP("1_"&amp;V198,[1]坦克部件养成!$I:$L,4,FALSE)*T198</f>
        <v>0</v>
      </c>
      <c r="AF198">
        <f ca="1">IFERROR(VLOOKUP("2_"&amp;Z198,[1]坦克部件养成!$I:$L,4,FALSE)*X198,0)</f>
        <v>0</v>
      </c>
      <c r="AG198">
        <f ca="1">IFERROR(VLOOKUP("3_"&amp;AD198,[1]坦克部件养成!$I:$L,4,FALSE)*AB198,0)</f>
        <v>8335620</v>
      </c>
      <c r="AH198">
        <f t="shared" ca="1" si="19"/>
        <v>42312</v>
      </c>
    </row>
    <row r="199" spans="1:34" x14ac:dyDescent="0.2">
      <c r="A199">
        <v>198</v>
      </c>
      <c r="B199">
        <f>IF(C199=-1,D199,VLOOKUP(C199,通用估算系数!$D:$E,2,FALSE))</f>
        <v>8</v>
      </c>
      <c r="C199">
        <f>IF(D199&gt;=10,MOD(A199,通用估算系数!$B$2),-1)</f>
        <v>2</v>
      </c>
      <c r="D199">
        <f>VLOOKUP(A199,[1]游戏时长规划!$H$17:$K$26,4,TRUE)</f>
        <v>10</v>
      </c>
      <c r="E199">
        <v>3</v>
      </c>
      <c r="F199">
        <v>3</v>
      </c>
      <c r="G199">
        <v>3</v>
      </c>
      <c r="H199">
        <f ca="1">INDIRECT("T"&amp;E199&amp;"碎片投放计算!C"&amp;ROW(E199))/VLOOKUP(E199,通用估算系数!$D$17:$E$20,2,FALSE)</f>
        <v>808.71285998732549</v>
      </c>
      <c r="I199">
        <f ca="1">INDIRECT("T"&amp;F199&amp;"碎片投放计算!C"&amp;ROW(F199))/VLOOKUP(F199,通用估算系数!$D$17:$E$20,2,FALSE)</f>
        <v>808.71285998732549</v>
      </c>
      <c r="J199">
        <f ca="1">INDIRECT("T"&amp;G199&amp;"碎片投放计算!C"&amp;ROW(G199))/VLOOKUP(G199,通用估算系数!$D$17:$E$20,2,FALSE)</f>
        <v>808.71285998732549</v>
      </c>
      <c r="K199">
        <f ca="1">IFERROR(IF(E199=1,VLOOKUP(H199,[1]坦克升星消耗!$H$2:$J$7,3,TRUE),IF(E199=2,VLOOKUP(H199,[1]坦克升星消耗!$H$8:$J$15,3,TRUE),IF(E199=3,VLOOKUP(H199,[1]坦克升星消耗!$H$24:$J$33,3,TRUE),0))),0)</f>
        <v>10</v>
      </c>
      <c r="L199">
        <f ca="1">IFERROR(IF(F199=1,VLOOKUP(I199,[1]坦克升星消耗!$H$2:$J$7,3,TRUE),IF(F199=2,VLOOKUP(I199,[1]坦克升星消耗!$H$8:$J$15,3,TRUE),IF(F199=3,VLOOKUP(I199,[1]坦克升星消耗!$H$24:$J$33,3,TRUE),0))),0)</f>
        <v>10</v>
      </c>
      <c r="M199">
        <f ca="1">IFERROR(IF(G199=1,VLOOKUP(J199,[1]坦克升星消耗!$H$2:$J$7,3,TRUE),IF(G199=2,VLOOKUP(J199,[1]坦克升星消耗!$H$8:$J$15,3,TRUE),IF(G199=3,VLOOKUP(J199,[1]坦克升星消耗!$H$24:$J$33,3,TRUE),0))),0)</f>
        <v>10</v>
      </c>
      <c r="N199">
        <f ca="1">IFERROR(IF(E199=1,VLOOKUP(K199,[1]坦克升星消耗!$C$2:$J$7,7,TRUE),IF(E199=2,VLOOKUP(K199,[1]坦克升星消耗!$C$8:$J$15,7,TRUE),IF(E199=3,VLOOKUP(K199,[1]坦克升星消耗!$C$24:$J$33,7,TRUE),0))),0)</f>
        <v>335850</v>
      </c>
      <c r="O199">
        <f ca="1">IFERROR(IF(F199=1,VLOOKUP(L199,[1]坦克升星消耗!$C$2:$J$7,7,TRUE),IF(F199=2,VLOOKUP(L199,[1]坦克升星消耗!$C$8:$J$15,7,TRUE),IF(F199=3,VLOOKUP(L199,[1]坦克升星消耗!$C$24:$J$33,7,TRUE),0))),0)</f>
        <v>335850</v>
      </c>
      <c r="P199">
        <f ca="1">IFERROR(IF(G199=1,VLOOKUP(M199,[1]坦克升星消耗!$C$2:$J$7,7,TRUE),IF(G199=2,VLOOKUP(M199,[1]坦克升星消耗!$C$8:$J$15,7,TRUE),IF(G199=3,VLOOKUP(M199,[1]坦克升星消耗!$C$24:$J$33,7,TRUE),0))),0)</f>
        <v>335850</v>
      </c>
      <c r="Q199">
        <f t="shared" ca="1" si="15"/>
        <v>1007550</v>
      </c>
      <c r="R199">
        <f ca="1">Q199/A199+AH199-军费投放计算!D199</f>
        <v>42940.636363636368</v>
      </c>
      <c r="S199">
        <f ca="1">ROUNDDOWN(MIN(T1部件投放计算!C199/3,18),0)</f>
        <v>18</v>
      </c>
      <c r="T199">
        <f t="shared" ca="1" si="16"/>
        <v>0</v>
      </c>
      <c r="U199">
        <f ca="1">MIN(ROUNDDOWN((T1部件投放计算!C199/3)/S199,0),3)</f>
        <v>3</v>
      </c>
      <c r="V199">
        <f ca="1">MIN(VLOOKUP((A199*通用估算系数!$B$17*3600)/S199,[1]坦克部件养成!$V$2:$Z$31,5,TRUE),15)</f>
        <v>15</v>
      </c>
      <c r="W199">
        <f ca="1">ROUNDDOWN(MIN(T2部件投放计算!C199/3,18),0)</f>
        <v>18</v>
      </c>
      <c r="X199">
        <f t="shared" ca="1" si="17"/>
        <v>0</v>
      </c>
      <c r="Y199">
        <f ca="1">MIN(ROUNDDOWN(IF(W199=0,0,((T2部件投放计算!C199+T1部件投放计算!C199/3)/2)/W199+1),0),4)</f>
        <v>4</v>
      </c>
      <c r="Z199">
        <f ca="1">MIN(IF(X199=0,0,VLOOKUP((A199*通用估算系数!$B$17*3600)/X199,[1]坦克部件养成!$V$2:$Z$31,5,TRUE)),20)</f>
        <v>0</v>
      </c>
      <c r="AA199">
        <f ca="1">ROUNDDOWN(MIN(T3部件投放计算!C199/3,18),0)</f>
        <v>18</v>
      </c>
      <c r="AB199">
        <f t="shared" ca="1" si="18"/>
        <v>18</v>
      </c>
      <c r="AC199">
        <f ca="1">MIN(ROUNDDOWN(IF(AA199=0,0,((T3部件投放计算!C199+T2部件投放计算!C199/3)/2)/AA199+2),0),5)</f>
        <v>5</v>
      </c>
      <c r="AD199">
        <f ca="1">MIN(IF(AA199=0,0,VLOOKUP((A199*通用估算系数!$B$17*3600)/AA199,[1]坦克部件养成!$V$2:$Z$31,5,TRUE)),30)</f>
        <v>30</v>
      </c>
      <c r="AE199">
        <f ca="1">VLOOKUP("1_"&amp;V199,[1]坦克部件养成!$I:$L,4,FALSE)*T199</f>
        <v>0</v>
      </c>
      <c r="AF199">
        <f ca="1">IFERROR(VLOOKUP("2_"&amp;Z199,[1]坦克部件养成!$I:$L,4,FALSE)*X199,0)</f>
        <v>0</v>
      </c>
      <c r="AG199">
        <f ca="1">IFERROR(VLOOKUP("3_"&amp;AD199,[1]坦克部件养成!$I:$L,4,FALSE)*AB199,0)</f>
        <v>8335620</v>
      </c>
      <c r="AH199">
        <f t="shared" ca="1" si="19"/>
        <v>42099</v>
      </c>
    </row>
    <row r="200" spans="1:34" x14ac:dyDescent="0.2">
      <c r="A200">
        <v>199</v>
      </c>
      <c r="B200">
        <f>IF(C200=-1,D200,VLOOKUP(C200,通用估算系数!$D:$E,2,FALSE))</f>
        <v>9</v>
      </c>
      <c r="C200">
        <f>IF(D200&gt;=10,MOD(A200,通用估算系数!$B$2),-1)</f>
        <v>3</v>
      </c>
      <c r="D200">
        <f>VLOOKUP(A200,[1]游戏时长规划!$H$17:$K$26,4,TRUE)</f>
        <v>10</v>
      </c>
      <c r="E200">
        <v>3</v>
      </c>
      <c r="F200">
        <v>3</v>
      </c>
      <c r="G200">
        <v>3</v>
      </c>
      <c r="H200">
        <f ca="1">INDIRECT("T"&amp;E200&amp;"碎片投放计算!C"&amp;ROW(E200))/VLOOKUP(E200,通用估算系数!$D$17:$E$20,2,FALSE)</f>
        <v>814.31617651261752</v>
      </c>
      <c r="I200">
        <f ca="1">INDIRECT("T"&amp;F200&amp;"碎片投放计算!C"&amp;ROW(F200))/VLOOKUP(F200,通用估算系数!$D$17:$E$20,2,FALSE)</f>
        <v>814.31617651261752</v>
      </c>
      <c r="J200">
        <f ca="1">INDIRECT("T"&amp;G200&amp;"碎片投放计算!C"&amp;ROW(G200))/VLOOKUP(G200,通用估算系数!$D$17:$E$20,2,FALSE)</f>
        <v>814.31617651261752</v>
      </c>
      <c r="K200">
        <f ca="1">IFERROR(IF(E200=1,VLOOKUP(H200,[1]坦克升星消耗!$H$2:$J$7,3,TRUE),IF(E200=2,VLOOKUP(H200,[1]坦克升星消耗!$H$8:$J$15,3,TRUE),IF(E200=3,VLOOKUP(H200,[1]坦克升星消耗!$H$24:$J$33,3,TRUE),0))),0)</f>
        <v>10</v>
      </c>
      <c r="L200">
        <f ca="1">IFERROR(IF(F200=1,VLOOKUP(I200,[1]坦克升星消耗!$H$2:$J$7,3,TRUE),IF(F200=2,VLOOKUP(I200,[1]坦克升星消耗!$H$8:$J$15,3,TRUE),IF(F200=3,VLOOKUP(I200,[1]坦克升星消耗!$H$24:$J$33,3,TRUE),0))),0)</f>
        <v>10</v>
      </c>
      <c r="M200">
        <f ca="1">IFERROR(IF(G200=1,VLOOKUP(J200,[1]坦克升星消耗!$H$2:$J$7,3,TRUE),IF(G200=2,VLOOKUP(J200,[1]坦克升星消耗!$H$8:$J$15,3,TRUE),IF(G200=3,VLOOKUP(J200,[1]坦克升星消耗!$H$24:$J$33,3,TRUE),0))),0)</f>
        <v>10</v>
      </c>
      <c r="N200">
        <f ca="1">IFERROR(IF(E200=1,VLOOKUP(K200,[1]坦克升星消耗!$C$2:$J$7,7,TRUE),IF(E200=2,VLOOKUP(K200,[1]坦克升星消耗!$C$8:$J$15,7,TRUE),IF(E200=3,VLOOKUP(K200,[1]坦克升星消耗!$C$24:$J$33,7,TRUE),0))),0)</f>
        <v>335850</v>
      </c>
      <c r="O200">
        <f ca="1">IFERROR(IF(F200=1,VLOOKUP(L200,[1]坦克升星消耗!$C$2:$J$7,7,TRUE),IF(F200=2,VLOOKUP(L200,[1]坦克升星消耗!$C$8:$J$15,7,TRUE),IF(F200=3,VLOOKUP(L200,[1]坦克升星消耗!$C$24:$J$33,7,TRUE),0))),0)</f>
        <v>335850</v>
      </c>
      <c r="P200">
        <f ca="1">IFERROR(IF(G200=1,VLOOKUP(M200,[1]坦克升星消耗!$C$2:$J$7,7,TRUE),IF(G200=2,VLOOKUP(M200,[1]坦克升星消耗!$C$8:$J$15,7,TRUE),IF(G200=3,VLOOKUP(M200,[1]坦克升星消耗!$C$24:$J$33,7,TRUE),0))),0)</f>
        <v>335850</v>
      </c>
      <c r="Q200">
        <f t="shared" ca="1" si="15"/>
        <v>1007550</v>
      </c>
      <c r="R200">
        <f ca="1">Q200/A200+AH200-军费投放计算!D200</f>
        <v>42422.065326633165</v>
      </c>
      <c r="S200">
        <f ca="1">ROUNDDOWN(MIN(T1部件投放计算!C200/3,18),0)</f>
        <v>18</v>
      </c>
      <c r="T200">
        <f t="shared" ca="1" si="16"/>
        <v>0</v>
      </c>
      <c r="U200">
        <f ca="1">MIN(ROUNDDOWN((T1部件投放计算!C200/3)/S200,0),3)</f>
        <v>3</v>
      </c>
      <c r="V200">
        <f ca="1">MIN(VLOOKUP((A200*通用估算系数!$B$17*3600)/S200,[1]坦克部件养成!$V$2:$Z$31,5,TRUE),15)</f>
        <v>15</v>
      </c>
      <c r="W200">
        <f ca="1">ROUNDDOWN(MIN(T2部件投放计算!C200/3,18),0)</f>
        <v>18</v>
      </c>
      <c r="X200">
        <f t="shared" ca="1" si="17"/>
        <v>0</v>
      </c>
      <c r="Y200">
        <f ca="1">MIN(ROUNDDOWN(IF(W200=0,0,((T2部件投放计算!C200+T1部件投放计算!C200/3)/2)/W200+1),0),4)</f>
        <v>4</v>
      </c>
      <c r="Z200">
        <f ca="1">MIN(IF(X200=0,0,VLOOKUP((A200*通用估算系数!$B$17*3600)/X200,[1]坦克部件养成!$V$2:$Z$31,5,TRUE)),20)</f>
        <v>0</v>
      </c>
      <c r="AA200">
        <f ca="1">ROUNDDOWN(MIN(T3部件投放计算!C200/3,18),0)</f>
        <v>18</v>
      </c>
      <c r="AB200">
        <f t="shared" ca="1" si="18"/>
        <v>18</v>
      </c>
      <c r="AC200">
        <f ca="1">MIN(ROUNDDOWN(IF(AA200=0,0,((T3部件投放计算!C200+T2部件投放计算!C200/3)/2)/AA200+2),0),5)</f>
        <v>5</v>
      </c>
      <c r="AD200">
        <f ca="1">MIN(IF(AA200=0,0,VLOOKUP((A200*通用估算系数!$B$17*3600)/AA200,[1]坦克部件养成!$V$2:$Z$31,5,TRUE)),30)</f>
        <v>30</v>
      </c>
      <c r="AE200">
        <f ca="1">VLOOKUP("1_"&amp;V200,[1]坦克部件养成!$I:$L,4,FALSE)*T200</f>
        <v>0</v>
      </c>
      <c r="AF200">
        <f ca="1">IFERROR(VLOOKUP("2_"&amp;Z200,[1]坦克部件养成!$I:$L,4,FALSE)*X200,0)</f>
        <v>0</v>
      </c>
      <c r="AG200">
        <f ca="1">IFERROR(VLOOKUP("3_"&amp;AD200,[1]坦克部件养成!$I:$L,4,FALSE)*AB200,0)</f>
        <v>8335620</v>
      </c>
      <c r="AH200">
        <f t="shared" ca="1" si="19"/>
        <v>41887</v>
      </c>
    </row>
    <row r="201" spans="1:34" x14ac:dyDescent="0.2">
      <c r="A201">
        <v>200</v>
      </c>
      <c r="B201">
        <f>IF(C201=-1,D201,VLOOKUP(C201,通用估算系数!$D:$E,2,FALSE))</f>
        <v>9</v>
      </c>
      <c r="C201">
        <f>IF(D201&gt;=10,MOD(A201,通用估算系数!$B$2),-1)</f>
        <v>4</v>
      </c>
      <c r="D201">
        <f>VLOOKUP(A201,[1]游戏时长规划!$H$17:$K$26,4,TRUE)</f>
        <v>10</v>
      </c>
      <c r="E201">
        <v>3</v>
      </c>
      <c r="F201">
        <v>3</v>
      </c>
      <c r="G201">
        <v>3</v>
      </c>
      <c r="H201">
        <f ca="1">INDIRECT("T"&amp;E201&amp;"碎片投放计算!C"&amp;ROW(E201))/VLOOKUP(E201,通用估算系数!$D$17:$E$20,2,FALSE)</f>
        <v>818.65015063318754</v>
      </c>
      <c r="I201">
        <f ca="1">INDIRECT("T"&amp;F201&amp;"碎片投放计算!C"&amp;ROW(F201))/VLOOKUP(F201,通用估算系数!$D$17:$E$20,2,FALSE)</f>
        <v>818.65015063318754</v>
      </c>
      <c r="J201">
        <f ca="1">INDIRECT("T"&amp;G201&amp;"碎片投放计算!C"&amp;ROW(G201))/VLOOKUP(G201,通用估算系数!$D$17:$E$20,2,FALSE)</f>
        <v>818.65015063318754</v>
      </c>
      <c r="K201">
        <f ca="1">IFERROR(IF(E201=1,VLOOKUP(H201,[1]坦克升星消耗!$H$2:$J$7,3,TRUE),IF(E201=2,VLOOKUP(H201,[1]坦克升星消耗!$H$8:$J$15,3,TRUE),IF(E201=3,VLOOKUP(H201,[1]坦克升星消耗!$H$24:$J$33,3,TRUE),0))),0)</f>
        <v>10</v>
      </c>
      <c r="L201">
        <f ca="1">IFERROR(IF(F201=1,VLOOKUP(I201,[1]坦克升星消耗!$H$2:$J$7,3,TRUE),IF(F201=2,VLOOKUP(I201,[1]坦克升星消耗!$H$8:$J$15,3,TRUE),IF(F201=3,VLOOKUP(I201,[1]坦克升星消耗!$H$24:$J$33,3,TRUE),0))),0)</f>
        <v>10</v>
      </c>
      <c r="M201">
        <f ca="1">IFERROR(IF(G201=1,VLOOKUP(J201,[1]坦克升星消耗!$H$2:$J$7,3,TRUE),IF(G201=2,VLOOKUP(J201,[1]坦克升星消耗!$H$8:$J$15,3,TRUE),IF(G201=3,VLOOKUP(J201,[1]坦克升星消耗!$H$24:$J$33,3,TRUE),0))),0)</f>
        <v>10</v>
      </c>
      <c r="N201">
        <f ca="1">IFERROR(IF(E201=1,VLOOKUP(K201,[1]坦克升星消耗!$C$2:$J$7,7,TRUE),IF(E201=2,VLOOKUP(K201,[1]坦克升星消耗!$C$8:$J$15,7,TRUE),IF(E201=3,VLOOKUP(K201,[1]坦克升星消耗!$C$24:$J$33,7,TRUE),0))),0)</f>
        <v>335850</v>
      </c>
      <c r="O201">
        <f ca="1">IFERROR(IF(F201=1,VLOOKUP(L201,[1]坦克升星消耗!$C$2:$J$7,7,TRUE),IF(F201=2,VLOOKUP(L201,[1]坦克升星消耗!$C$8:$J$15,7,TRUE),IF(F201=3,VLOOKUP(L201,[1]坦克升星消耗!$C$24:$J$33,7,TRUE),0))),0)</f>
        <v>335850</v>
      </c>
      <c r="P201">
        <f ca="1">IFERROR(IF(G201=1,VLOOKUP(M201,[1]坦克升星消耗!$C$2:$J$7,7,TRUE),IF(G201=2,VLOOKUP(M201,[1]坦克升星消耗!$C$8:$J$15,7,TRUE),IF(G201=3,VLOOKUP(M201,[1]坦克升星消耗!$C$24:$J$33,7,TRUE),0))),0)</f>
        <v>335850</v>
      </c>
      <c r="Q201">
        <f t="shared" ca="1" si="15"/>
        <v>1007550</v>
      </c>
      <c r="R201">
        <f ca="1">Q201/A201+AH201-军费投放计算!D201</f>
        <v>42185.75</v>
      </c>
      <c r="S201">
        <f ca="1">ROUNDDOWN(MIN(T1部件投放计算!C201/3,18),0)</f>
        <v>18</v>
      </c>
      <c r="T201">
        <f t="shared" ca="1" si="16"/>
        <v>0</v>
      </c>
      <c r="U201">
        <f ca="1">MIN(ROUNDDOWN((T1部件投放计算!C201/3)/S201,0),3)</f>
        <v>3</v>
      </c>
      <c r="V201">
        <f ca="1">MIN(VLOOKUP((A201*通用估算系数!$B$17*3600)/S201,[1]坦克部件养成!$V$2:$Z$31,5,TRUE),15)</f>
        <v>15</v>
      </c>
      <c r="W201">
        <f ca="1">ROUNDDOWN(MIN(T2部件投放计算!C201/3,18),0)</f>
        <v>18</v>
      </c>
      <c r="X201">
        <f t="shared" ca="1" si="17"/>
        <v>0</v>
      </c>
      <c r="Y201">
        <f ca="1">MIN(ROUNDDOWN(IF(W201=0,0,((T2部件投放计算!C201+T1部件投放计算!C201/3)/2)/W201+1),0),4)</f>
        <v>4</v>
      </c>
      <c r="Z201">
        <f ca="1">MIN(IF(X201=0,0,VLOOKUP((A201*通用估算系数!$B$17*3600)/X201,[1]坦克部件养成!$V$2:$Z$31,5,TRUE)),20)</f>
        <v>0</v>
      </c>
      <c r="AA201">
        <f ca="1">ROUNDDOWN(MIN(T3部件投放计算!C201/3,18),0)</f>
        <v>18</v>
      </c>
      <c r="AB201">
        <f t="shared" ca="1" si="18"/>
        <v>18</v>
      </c>
      <c r="AC201">
        <f ca="1">MIN(ROUNDDOWN(IF(AA201=0,0,((T3部件投放计算!C201+T2部件投放计算!C201/3)/2)/AA201+2),0),5)</f>
        <v>5</v>
      </c>
      <c r="AD201">
        <f ca="1">MIN(IF(AA201=0,0,VLOOKUP((A201*通用估算系数!$B$17*3600)/AA201,[1]坦克部件养成!$V$2:$Z$31,5,TRUE)),30)</f>
        <v>30</v>
      </c>
      <c r="AE201">
        <f ca="1">VLOOKUP("1_"&amp;V201,[1]坦克部件养成!$I:$L,4,FALSE)*T201</f>
        <v>0</v>
      </c>
      <c r="AF201">
        <f ca="1">IFERROR(VLOOKUP("2_"&amp;Z201,[1]坦克部件养成!$I:$L,4,FALSE)*X201,0)</f>
        <v>0</v>
      </c>
      <c r="AG201">
        <f ca="1">IFERROR(VLOOKUP("3_"&amp;AD201,[1]坦克部件养成!$I:$L,4,FALSE)*AB201,0)</f>
        <v>8335620</v>
      </c>
      <c r="AH201">
        <f t="shared" ca="1" si="19"/>
        <v>41678</v>
      </c>
    </row>
    <row r="202" spans="1:34" x14ac:dyDescent="0.2">
      <c r="A202">
        <v>201</v>
      </c>
      <c r="B202">
        <f>IF(C202=-1,D202,VLOOKUP(C202,通用估算系数!$D:$E,2,FALSE))</f>
        <v>9</v>
      </c>
      <c r="C202">
        <f>IF(D202&gt;=10,MOD(A202,通用估算系数!$B$2),-1)</f>
        <v>5</v>
      </c>
      <c r="D202">
        <f>VLOOKUP(A202,[1]游戏时长规划!$H$17:$K$26,4,TRUE)</f>
        <v>10</v>
      </c>
      <c r="E202">
        <v>3</v>
      </c>
      <c r="F202">
        <v>3</v>
      </c>
      <c r="G202">
        <v>3</v>
      </c>
      <c r="H202">
        <f ca="1">INDIRECT("T"&amp;E202&amp;"碎片投放计算!C"&amp;ROW(E202))/VLOOKUP(E202,通用估算系数!$D$17:$E$20,2,FALSE)</f>
        <v>823.04254351057341</v>
      </c>
      <c r="I202">
        <f ca="1">INDIRECT("T"&amp;F202&amp;"碎片投放计算!C"&amp;ROW(F202))/VLOOKUP(F202,通用估算系数!$D$17:$E$20,2,FALSE)</f>
        <v>823.04254351057341</v>
      </c>
      <c r="J202">
        <f ca="1">INDIRECT("T"&amp;G202&amp;"碎片投放计算!C"&amp;ROW(G202))/VLOOKUP(G202,通用估算系数!$D$17:$E$20,2,FALSE)</f>
        <v>823.04254351057341</v>
      </c>
      <c r="K202">
        <f ca="1">IFERROR(IF(E202=1,VLOOKUP(H202,[1]坦克升星消耗!$H$2:$J$7,3,TRUE),IF(E202=2,VLOOKUP(H202,[1]坦克升星消耗!$H$8:$J$15,3,TRUE),IF(E202=3,VLOOKUP(H202,[1]坦克升星消耗!$H$24:$J$33,3,TRUE),0))),0)</f>
        <v>10</v>
      </c>
      <c r="L202">
        <f ca="1">IFERROR(IF(F202=1,VLOOKUP(I202,[1]坦克升星消耗!$H$2:$J$7,3,TRUE),IF(F202=2,VLOOKUP(I202,[1]坦克升星消耗!$H$8:$J$15,3,TRUE),IF(F202=3,VLOOKUP(I202,[1]坦克升星消耗!$H$24:$J$33,3,TRUE),0))),0)</f>
        <v>10</v>
      </c>
      <c r="M202">
        <f ca="1">IFERROR(IF(G202=1,VLOOKUP(J202,[1]坦克升星消耗!$H$2:$J$7,3,TRUE),IF(G202=2,VLOOKUP(J202,[1]坦克升星消耗!$H$8:$J$15,3,TRUE),IF(G202=3,VLOOKUP(J202,[1]坦克升星消耗!$H$24:$J$33,3,TRUE),0))),0)</f>
        <v>10</v>
      </c>
      <c r="N202">
        <f ca="1">IFERROR(IF(E202=1,VLOOKUP(K202,[1]坦克升星消耗!$C$2:$J$7,7,TRUE),IF(E202=2,VLOOKUP(K202,[1]坦克升星消耗!$C$8:$J$15,7,TRUE),IF(E202=3,VLOOKUP(K202,[1]坦克升星消耗!$C$24:$J$33,7,TRUE),0))),0)</f>
        <v>335850</v>
      </c>
      <c r="O202">
        <f ca="1">IFERROR(IF(F202=1,VLOOKUP(L202,[1]坦克升星消耗!$C$2:$J$7,7,TRUE),IF(F202=2,VLOOKUP(L202,[1]坦克升星消耗!$C$8:$J$15,7,TRUE),IF(F202=3,VLOOKUP(L202,[1]坦克升星消耗!$C$24:$J$33,7,TRUE),0))),0)</f>
        <v>335850</v>
      </c>
      <c r="P202">
        <f ca="1">IFERROR(IF(G202=1,VLOOKUP(M202,[1]坦克升星消耗!$C$2:$J$7,7,TRUE),IF(G202=2,VLOOKUP(M202,[1]坦克升星消耗!$C$8:$J$15,7,TRUE),IF(G202=3,VLOOKUP(M202,[1]坦克升星消耗!$C$24:$J$33,7,TRUE),0))),0)</f>
        <v>335850</v>
      </c>
      <c r="Q202">
        <f t="shared" ca="1" si="15"/>
        <v>1007550</v>
      </c>
      <c r="R202">
        <f ca="1">Q202/A202+AH202-军费投放计算!D202</f>
        <v>41929.686567164179</v>
      </c>
      <c r="S202">
        <f ca="1">ROUNDDOWN(MIN(T1部件投放计算!C202/3,18),0)</f>
        <v>18</v>
      </c>
      <c r="T202">
        <f t="shared" ca="1" si="16"/>
        <v>0</v>
      </c>
      <c r="U202">
        <f ca="1">MIN(ROUNDDOWN((T1部件投放计算!C202/3)/S202,0),3)</f>
        <v>3</v>
      </c>
      <c r="V202">
        <f ca="1">MIN(VLOOKUP((A202*通用估算系数!$B$17*3600)/S202,[1]坦克部件养成!$V$2:$Z$31,5,TRUE),15)</f>
        <v>15</v>
      </c>
      <c r="W202">
        <f ca="1">ROUNDDOWN(MIN(T2部件投放计算!C202/3,18),0)</f>
        <v>18</v>
      </c>
      <c r="X202">
        <f t="shared" ca="1" si="17"/>
        <v>0</v>
      </c>
      <c r="Y202">
        <f ca="1">MIN(ROUNDDOWN(IF(W202=0,0,((T2部件投放计算!C202+T1部件投放计算!C202/3)/2)/W202+1),0),4)</f>
        <v>4</v>
      </c>
      <c r="Z202">
        <f ca="1">MIN(IF(X202=0,0,VLOOKUP((A202*通用估算系数!$B$17*3600)/X202,[1]坦克部件养成!$V$2:$Z$31,5,TRUE)),20)</f>
        <v>0</v>
      </c>
      <c r="AA202">
        <f ca="1">ROUNDDOWN(MIN(T3部件投放计算!C202/3,18),0)</f>
        <v>18</v>
      </c>
      <c r="AB202">
        <f t="shared" ca="1" si="18"/>
        <v>18</v>
      </c>
      <c r="AC202">
        <f ca="1">MIN(ROUNDDOWN(IF(AA202=0,0,((T3部件投放计算!C202+T2部件投放计算!C202/3)/2)/AA202+2),0),5)</f>
        <v>5</v>
      </c>
      <c r="AD202">
        <f ca="1">MIN(IF(AA202=0,0,VLOOKUP((A202*通用估算系数!$B$17*3600)/AA202,[1]坦克部件养成!$V$2:$Z$31,5,TRUE)),30)</f>
        <v>30</v>
      </c>
      <c r="AE202">
        <f ca="1">VLOOKUP("1_"&amp;V202,[1]坦克部件养成!$I:$L,4,FALSE)*T202</f>
        <v>0</v>
      </c>
      <c r="AF202">
        <f ca="1">IFERROR(VLOOKUP("2_"&amp;Z202,[1]坦克部件养成!$I:$L,4,FALSE)*X202,0)</f>
        <v>0</v>
      </c>
      <c r="AG202">
        <f ca="1">IFERROR(VLOOKUP("3_"&amp;AD202,[1]坦克部件养成!$I:$L,4,FALSE)*AB202,0)</f>
        <v>8335620</v>
      </c>
      <c r="AH202">
        <f t="shared" ca="1" si="19"/>
        <v>41470</v>
      </c>
    </row>
    <row r="203" spans="1:34" x14ac:dyDescent="0.2">
      <c r="A203">
        <v>202</v>
      </c>
      <c r="B203">
        <f>IF(C203=-1,D203,VLOOKUP(C203,通用估算系数!$D:$E,2,FALSE))</f>
        <v>10</v>
      </c>
      <c r="C203">
        <f>IF(D203&gt;=10,MOD(A203,通用估算系数!$B$2),-1)</f>
        <v>6</v>
      </c>
      <c r="D203">
        <f>VLOOKUP(A203,[1]游戏时长规划!$H$17:$K$26,4,TRUE)</f>
        <v>10</v>
      </c>
      <c r="E203">
        <v>3</v>
      </c>
      <c r="F203">
        <v>3</v>
      </c>
      <c r="G203">
        <v>3</v>
      </c>
      <c r="H203">
        <f ca="1">INDIRECT("T"&amp;E203&amp;"碎片投放计算!C"&amp;ROW(E203))/VLOOKUP(E203,通用估算系数!$D$17:$E$20,2,FALSE)</f>
        <v>828.48667847336367</v>
      </c>
      <c r="I203">
        <f ca="1">INDIRECT("T"&amp;F203&amp;"碎片投放计算!C"&amp;ROW(F203))/VLOOKUP(F203,通用估算系数!$D$17:$E$20,2,FALSE)</f>
        <v>828.48667847336367</v>
      </c>
      <c r="J203">
        <f ca="1">INDIRECT("T"&amp;G203&amp;"碎片投放计算!C"&amp;ROW(G203))/VLOOKUP(G203,通用估算系数!$D$17:$E$20,2,FALSE)</f>
        <v>828.48667847336367</v>
      </c>
      <c r="K203">
        <f ca="1">IFERROR(IF(E203=1,VLOOKUP(H203,[1]坦克升星消耗!$H$2:$J$7,3,TRUE),IF(E203=2,VLOOKUP(H203,[1]坦克升星消耗!$H$8:$J$15,3,TRUE),IF(E203=3,VLOOKUP(H203,[1]坦克升星消耗!$H$24:$J$33,3,TRUE),0))),0)</f>
        <v>10</v>
      </c>
      <c r="L203">
        <f ca="1">IFERROR(IF(F203=1,VLOOKUP(I203,[1]坦克升星消耗!$H$2:$J$7,3,TRUE),IF(F203=2,VLOOKUP(I203,[1]坦克升星消耗!$H$8:$J$15,3,TRUE),IF(F203=3,VLOOKUP(I203,[1]坦克升星消耗!$H$24:$J$33,3,TRUE),0))),0)</f>
        <v>10</v>
      </c>
      <c r="M203">
        <f ca="1">IFERROR(IF(G203=1,VLOOKUP(J203,[1]坦克升星消耗!$H$2:$J$7,3,TRUE),IF(G203=2,VLOOKUP(J203,[1]坦克升星消耗!$H$8:$J$15,3,TRUE),IF(G203=3,VLOOKUP(J203,[1]坦克升星消耗!$H$24:$J$33,3,TRUE),0))),0)</f>
        <v>10</v>
      </c>
      <c r="N203">
        <f ca="1">IFERROR(IF(E203=1,VLOOKUP(K203,[1]坦克升星消耗!$C$2:$J$7,7,TRUE),IF(E203=2,VLOOKUP(K203,[1]坦克升星消耗!$C$8:$J$15,7,TRUE),IF(E203=3,VLOOKUP(K203,[1]坦克升星消耗!$C$24:$J$33,7,TRUE),0))),0)</f>
        <v>335850</v>
      </c>
      <c r="O203">
        <f ca="1">IFERROR(IF(F203=1,VLOOKUP(L203,[1]坦克升星消耗!$C$2:$J$7,7,TRUE),IF(F203=2,VLOOKUP(L203,[1]坦克升星消耗!$C$8:$J$15,7,TRUE),IF(F203=3,VLOOKUP(L203,[1]坦克升星消耗!$C$24:$J$33,7,TRUE),0))),0)</f>
        <v>335850</v>
      </c>
      <c r="P203">
        <f ca="1">IFERROR(IF(G203=1,VLOOKUP(M203,[1]坦克升星消耗!$C$2:$J$7,7,TRUE),IF(G203=2,VLOOKUP(M203,[1]坦克升星消耗!$C$8:$J$15,7,TRUE),IF(G203=3,VLOOKUP(M203,[1]坦克升星消耗!$C$24:$J$33,7,TRUE),0))),0)</f>
        <v>335850</v>
      </c>
      <c r="Q203">
        <f t="shared" ca="1" si="15"/>
        <v>1007550</v>
      </c>
      <c r="R203">
        <f ca="1">Q203/A203+AH203-军费投放计算!D203</f>
        <v>41474.871287128713</v>
      </c>
      <c r="S203">
        <f ca="1">ROUNDDOWN(MIN(T1部件投放计算!C203/3,18),0)</f>
        <v>18</v>
      </c>
      <c r="T203">
        <f t="shared" ca="1" si="16"/>
        <v>0</v>
      </c>
      <c r="U203">
        <f ca="1">MIN(ROUNDDOWN((T1部件投放计算!C203/3)/S203,0),3)</f>
        <v>3</v>
      </c>
      <c r="V203">
        <f ca="1">MIN(VLOOKUP((A203*通用估算系数!$B$17*3600)/S203,[1]坦克部件养成!$V$2:$Z$31,5,TRUE),15)</f>
        <v>15</v>
      </c>
      <c r="W203">
        <f ca="1">ROUNDDOWN(MIN(T2部件投放计算!C203/3,18),0)</f>
        <v>18</v>
      </c>
      <c r="X203">
        <f t="shared" ca="1" si="17"/>
        <v>0</v>
      </c>
      <c r="Y203">
        <f ca="1">MIN(ROUNDDOWN(IF(W203=0,0,((T2部件投放计算!C203+T1部件投放计算!C203/3)/2)/W203+1),0),4)</f>
        <v>4</v>
      </c>
      <c r="Z203">
        <f ca="1">MIN(IF(X203=0,0,VLOOKUP((A203*通用估算系数!$B$17*3600)/X203,[1]坦克部件养成!$V$2:$Z$31,5,TRUE)),20)</f>
        <v>0</v>
      </c>
      <c r="AA203">
        <f ca="1">ROUNDDOWN(MIN(T3部件投放计算!C203/3,18),0)</f>
        <v>18</v>
      </c>
      <c r="AB203">
        <f t="shared" ca="1" si="18"/>
        <v>18</v>
      </c>
      <c r="AC203">
        <f ca="1">MIN(ROUNDDOWN(IF(AA203=0,0,((T3部件投放计算!C203+T2部件投放计算!C203/3)/2)/AA203+2),0),5)</f>
        <v>5</v>
      </c>
      <c r="AD203">
        <f ca="1">MIN(IF(AA203=0,0,VLOOKUP((A203*通用估算系数!$B$17*3600)/AA203,[1]坦克部件养成!$V$2:$Z$31,5,TRUE)),30)</f>
        <v>30</v>
      </c>
      <c r="AE203">
        <f ca="1">VLOOKUP("1_"&amp;V203,[1]坦克部件养成!$I:$L,4,FALSE)*T203</f>
        <v>0</v>
      </c>
      <c r="AF203">
        <f ca="1">IFERROR(VLOOKUP("2_"&amp;Z203,[1]坦克部件养成!$I:$L,4,FALSE)*X203,0)</f>
        <v>0</v>
      </c>
      <c r="AG203">
        <f ca="1">IFERROR(VLOOKUP("3_"&amp;AD203,[1]坦克部件养成!$I:$L,4,FALSE)*AB203,0)</f>
        <v>8335620</v>
      </c>
      <c r="AH203">
        <f t="shared" ca="1" si="19"/>
        <v>41265</v>
      </c>
    </row>
    <row r="204" spans="1:34" x14ac:dyDescent="0.2">
      <c r="A204">
        <v>203</v>
      </c>
      <c r="B204">
        <f>IF(C204=-1,D204,VLOOKUP(C204,通用估算系数!$D:$E,2,FALSE))</f>
        <v>10</v>
      </c>
      <c r="C204">
        <f>IF(D204&gt;=10,MOD(A204,通用估算系数!$B$2),-1)</f>
        <v>7</v>
      </c>
      <c r="D204">
        <f>VLOOKUP(A204,[1]游戏时长规划!$H$17:$K$26,4,TRUE)</f>
        <v>10</v>
      </c>
      <c r="E204">
        <v>3</v>
      </c>
      <c r="F204">
        <v>3</v>
      </c>
      <c r="G204">
        <v>3</v>
      </c>
      <c r="H204">
        <f ca="1">INDIRECT("T"&amp;E204&amp;"碎片投放计算!C"&amp;ROW(E204))/VLOOKUP(E204,通用估算系数!$D$17:$E$20,2,FALSE)</f>
        <v>832.90603508488778</v>
      </c>
      <c r="I204">
        <f ca="1">INDIRECT("T"&amp;F204&amp;"碎片投放计算!C"&amp;ROW(F204))/VLOOKUP(F204,通用估算系数!$D$17:$E$20,2,FALSE)</f>
        <v>832.90603508488778</v>
      </c>
      <c r="J204">
        <f ca="1">INDIRECT("T"&amp;G204&amp;"碎片投放计算!C"&amp;ROW(G204))/VLOOKUP(G204,通用估算系数!$D$17:$E$20,2,FALSE)</f>
        <v>832.90603508488778</v>
      </c>
      <c r="K204">
        <f ca="1">IFERROR(IF(E204=1,VLOOKUP(H204,[1]坦克升星消耗!$H$2:$J$7,3,TRUE),IF(E204=2,VLOOKUP(H204,[1]坦克升星消耗!$H$8:$J$15,3,TRUE),IF(E204=3,VLOOKUP(H204,[1]坦克升星消耗!$H$24:$J$33,3,TRUE),0))),0)</f>
        <v>10</v>
      </c>
      <c r="L204">
        <f ca="1">IFERROR(IF(F204=1,VLOOKUP(I204,[1]坦克升星消耗!$H$2:$J$7,3,TRUE),IF(F204=2,VLOOKUP(I204,[1]坦克升星消耗!$H$8:$J$15,3,TRUE),IF(F204=3,VLOOKUP(I204,[1]坦克升星消耗!$H$24:$J$33,3,TRUE),0))),0)</f>
        <v>10</v>
      </c>
      <c r="M204">
        <f ca="1">IFERROR(IF(G204=1,VLOOKUP(J204,[1]坦克升星消耗!$H$2:$J$7,3,TRUE),IF(G204=2,VLOOKUP(J204,[1]坦克升星消耗!$H$8:$J$15,3,TRUE),IF(G204=3,VLOOKUP(J204,[1]坦克升星消耗!$H$24:$J$33,3,TRUE),0))),0)</f>
        <v>10</v>
      </c>
      <c r="N204">
        <f ca="1">IFERROR(IF(E204=1,VLOOKUP(K204,[1]坦克升星消耗!$C$2:$J$7,7,TRUE),IF(E204=2,VLOOKUP(K204,[1]坦克升星消耗!$C$8:$J$15,7,TRUE),IF(E204=3,VLOOKUP(K204,[1]坦克升星消耗!$C$24:$J$33,7,TRUE),0))),0)</f>
        <v>335850</v>
      </c>
      <c r="O204">
        <f ca="1">IFERROR(IF(F204=1,VLOOKUP(L204,[1]坦克升星消耗!$C$2:$J$7,7,TRUE),IF(F204=2,VLOOKUP(L204,[1]坦克升星消耗!$C$8:$J$15,7,TRUE),IF(F204=3,VLOOKUP(L204,[1]坦克升星消耗!$C$24:$J$33,7,TRUE),0))),0)</f>
        <v>335850</v>
      </c>
      <c r="P204">
        <f ca="1">IFERROR(IF(G204=1,VLOOKUP(M204,[1]坦克升星消耗!$C$2:$J$7,7,TRUE),IF(G204=2,VLOOKUP(M204,[1]坦克升星消耗!$C$8:$J$15,7,TRUE),IF(G204=3,VLOOKUP(M204,[1]坦克升星消耗!$C$24:$J$33,7,TRUE),0))),0)</f>
        <v>335850</v>
      </c>
      <c r="Q204">
        <f t="shared" ca="1" si="15"/>
        <v>1007550</v>
      </c>
      <c r="R204">
        <f ca="1">Q204/A204+AH204-军费投放计算!D204</f>
        <v>41245.300492610841</v>
      </c>
      <c r="S204">
        <f ca="1">ROUNDDOWN(MIN(T1部件投放计算!C204/3,18),0)</f>
        <v>18</v>
      </c>
      <c r="T204">
        <f t="shared" ca="1" si="16"/>
        <v>0</v>
      </c>
      <c r="U204">
        <f ca="1">MIN(ROUNDDOWN((T1部件投放计算!C204/3)/S204,0),3)</f>
        <v>3</v>
      </c>
      <c r="V204">
        <f ca="1">MIN(VLOOKUP((A204*通用估算系数!$B$17*3600)/S204,[1]坦克部件养成!$V$2:$Z$31,5,TRUE),15)</f>
        <v>15</v>
      </c>
      <c r="W204">
        <f ca="1">ROUNDDOWN(MIN(T2部件投放计算!C204/3,18),0)</f>
        <v>18</v>
      </c>
      <c r="X204">
        <f t="shared" ca="1" si="17"/>
        <v>0</v>
      </c>
      <c r="Y204">
        <f ca="1">MIN(ROUNDDOWN(IF(W204=0,0,((T2部件投放计算!C204+T1部件投放计算!C204/3)/2)/W204+1),0),4)</f>
        <v>4</v>
      </c>
      <c r="Z204">
        <f ca="1">MIN(IF(X204=0,0,VLOOKUP((A204*通用估算系数!$B$17*3600)/X204,[1]坦克部件养成!$V$2:$Z$31,5,TRUE)),20)</f>
        <v>0</v>
      </c>
      <c r="AA204">
        <f ca="1">ROUNDDOWN(MIN(T3部件投放计算!C204/3,18),0)</f>
        <v>18</v>
      </c>
      <c r="AB204">
        <f t="shared" ca="1" si="18"/>
        <v>18</v>
      </c>
      <c r="AC204">
        <f ca="1">MIN(ROUNDDOWN(IF(AA204=0,0,((T3部件投放计算!C204+T2部件投放计算!C204/3)/2)/AA204+2),0),5)</f>
        <v>5</v>
      </c>
      <c r="AD204">
        <f ca="1">MIN(IF(AA204=0,0,VLOOKUP((A204*通用估算系数!$B$17*3600)/AA204,[1]坦克部件养成!$V$2:$Z$31,5,TRUE)),30)</f>
        <v>30</v>
      </c>
      <c r="AE204">
        <f ca="1">VLOOKUP("1_"&amp;V204,[1]坦克部件养成!$I:$L,4,FALSE)*T204</f>
        <v>0</v>
      </c>
      <c r="AF204">
        <f ca="1">IFERROR(VLOOKUP("2_"&amp;Z204,[1]坦克部件养成!$I:$L,4,FALSE)*X204,0)</f>
        <v>0</v>
      </c>
      <c r="AG204">
        <f ca="1">IFERROR(VLOOKUP("3_"&amp;AD204,[1]坦克部件养成!$I:$L,4,FALSE)*AB204,0)</f>
        <v>8335620</v>
      </c>
      <c r="AH204">
        <f t="shared" ca="1" si="19"/>
        <v>41062</v>
      </c>
    </row>
    <row r="205" spans="1:34" x14ac:dyDescent="0.2">
      <c r="A205">
        <v>204</v>
      </c>
      <c r="B205">
        <f>IF(C205=-1,D205,VLOOKUP(C205,通用估算系数!$D:$E,2,FALSE))</f>
        <v>10</v>
      </c>
      <c r="C205">
        <f>IF(D205&gt;=10,MOD(A205,通用估算系数!$B$2),-1)</f>
        <v>8</v>
      </c>
      <c r="D205">
        <f>VLOOKUP(A205,[1]游戏时长规划!$H$17:$K$26,4,TRUE)</f>
        <v>10</v>
      </c>
      <c r="E205">
        <v>3</v>
      </c>
      <c r="F205">
        <v>3</v>
      </c>
      <c r="G205">
        <v>3</v>
      </c>
      <c r="H205">
        <f ca="1">INDIRECT("T"&amp;E205&amp;"碎片投放计算!C"&amp;ROW(E205))/VLOOKUP(E205,通用估算系数!$D$17:$E$20,2,FALSE)</f>
        <v>837.33100277829863</v>
      </c>
      <c r="I205">
        <f ca="1">INDIRECT("T"&amp;F205&amp;"碎片投放计算!C"&amp;ROW(F205))/VLOOKUP(F205,通用估算系数!$D$17:$E$20,2,FALSE)</f>
        <v>837.33100277829863</v>
      </c>
      <c r="J205">
        <f ca="1">INDIRECT("T"&amp;G205&amp;"碎片投放计算!C"&amp;ROW(G205))/VLOOKUP(G205,通用估算系数!$D$17:$E$20,2,FALSE)</f>
        <v>837.33100277829863</v>
      </c>
      <c r="K205">
        <f ca="1">IFERROR(IF(E205=1,VLOOKUP(H205,[1]坦克升星消耗!$H$2:$J$7,3,TRUE),IF(E205=2,VLOOKUP(H205,[1]坦克升星消耗!$H$8:$J$15,3,TRUE),IF(E205=3,VLOOKUP(H205,[1]坦克升星消耗!$H$24:$J$33,3,TRUE),0))),0)</f>
        <v>10</v>
      </c>
      <c r="L205">
        <f ca="1">IFERROR(IF(F205=1,VLOOKUP(I205,[1]坦克升星消耗!$H$2:$J$7,3,TRUE),IF(F205=2,VLOOKUP(I205,[1]坦克升星消耗!$H$8:$J$15,3,TRUE),IF(F205=3,VLOOKUP(I205,[1]坦克升星消耗!$H$24:$J$33,3,TRUE),0))),0)</f>
        <v>10</v>
      </c>
      <c r="M205">
        <f ca="1">IFERROR(IF(G205=1,VLOOKUP(J205,[1]坦克升星消耗!$H$2:$J$7,3,TRUE),IF(G205=2,VLOOKUP(J205,[1]坦克升星消耗!$H$8:$J$15,3,TRUE),IF(G205=3,VLOOKUP(J205,[1]坦克升星消耗!$H$24:$J$33,3,TRUE),0))),0)</f>
        <v>10</v>
      </c>
      <c r="N205">
        <f ca="1">IFERROR(IF(E205=1,VLOOKUP(K205,[1]坦克升星消耗!$C$2:$J$7,7,TRUE),IF(E205=2,VLOOKUP(K205,[1]坦克升星消耗!$C$8:$J$15,7,TRUE),IF(E205=3,VLOOKUP(K205,[1]坦克升星消耗!$C$24:$J$33,7,TRUE),0))),0)</f>
        <v>335850</v>
      </c>
      <c r="O205">
        <f ca="1">IFERROR(IF(F205=1,VLOOKUP(L205,[1]坦克升星消耗!$C$2:$J$7,7,TRUE),IF(F205=2,VLOOKUP(L205,[1]坦克升星消耗!$C$8:$J$15,7,TRUE),IF(F205=3,VLOOKUP(L205,[1]坦克升星消耗!$C$24:$J$33,7,TRUE),0))),0)</f>
        <v>335850</v>
      </c>
      <c r="P205">
        <f ca="1">IFERROR(IF(G205=1,VLOOKUP(M205,[1]坦克升星消耗!$C$2:$J$7,7,TRUE),IF(G205=2,VLOOKUP(M205,[1]坦克升星消耗!$C$8:$J$15,7,TRUE),IF(G205=3,VLOOKUP(M205,[1]坦克升星消耗!$C$24:$J$33,7,TRUE),0))),0)</f>
        <v>335850</v>
      </c>
      <c r="Q205">
        <f t="shared" ca="1" si="15"/>
        <v>1007550</v>
      </c>
      <c r="R205">
        <f ca="1">Q205/A205+AH205-军费投放计算!D205</f>
        <v>41016.970588235294</v>
      </c>
      <c r="S205">
        <f ca="1">ROUNDDOWN(MIN(T1部件投放计算!C205/3,18),0)</f>
        <v>18</v>
      </c>
      <c r="T205">
        <f t="shared" ca="1" si="16"/>
        <v>0</v>
      </c>
      <c r="U205">
        <f ca="1">MIN(ROUNDDOWN((T1部件投放计算!C205/3)/S205,0),3)</f>
        <v>3</v>
      </c>
      <c r="V205">
        <f ca="1">MIN(VLOOKUP((A205*通用估算系数!$B$17*3600)/S205,[1]坦克部件养成!$V$2:$Z$31,5,TRUE),15)</f>
        <v>15</v>
      </c>
      <c r="W205">
        <f ca="1">ROUNDDOWN(MIN(T2部件投放计算!C205/3,18),0)</f>
        <v>18</v>
      </c>
      <c r="X205">
        <f t="shared" ca="1" si="17"/>
        <v>0</v>
      </c>
      <c r="Y205">
        <f ca="1">MIN(ROUNDDOWN(IF(W205=0,0,((T2部件投放计算!C205+T1部件投放计算!C205/3)/2)/W205+1),0),4)</f>
        <v>4</v>
      </c>
      <c r="Z205">
        <f ca="1">MIN(IF(X205=0,0,VLOOKUP((A205*通用估算系数!$B$17*3600)/X205,[1]坦克部件养成!$V$2:$Z$31,5,TRUE)),20)</f>
        <v>0</v>
      </c>
      <c r="AA205">
        <f ca="1">ROUNDDOWN(MIN(T3部件投放计算!C205/3,18),0)</f>
        <v>18</v>
      </c>
      <c r="AB205">
        <f t="shared" ca="1" si="18"/>
        <v>18</v>
      </c>
      <c r="AC205">
        <f ca="1">MIN(ROUNDDOWN(IF(AA205=0,0,((T3部件投放计算!C205+T2部件投放计算!C205/3)/2)/AA205+2),0),5)</f>
        <v>5</v>
      </c>
      <c r="AD205">
        <f ca="1">MIN(IF(AA205=0,0,VLOOKUP((A205*通用估算系数!$B$17*3600)/AA205,[1]坦克部件养成!$V$2:$Z$31,5,TRUE)),30)</f>
        <v>30</v>
      </c>
      <c r="AE205">
        <f ca="1">VLOOKUP("1_"&amp;V205,[1]坦克部件养成!$I:$L,4,FALSE)*T205</f>
        <v>0</v>
      </c>
      <c r="AF205">
        <f ca="1">IFERROR(VLOOKUP("2_"&amp;Z205,[1]坦克部件养成!$I:$L,4,FALSE)*X205,0)</f>
        <v>0</v>
      </c>
      <c r="AG205">
        <f ca="1">IFERROR(VLOOKUP("3_"&amp;AD205,[1]坦克部件养成!$I:$L,4,FALSE)*AB205,0)</f>
        <v>8335620</v>
      </c>
      <c r="AH205">
        <f t="shared" ca="1" si="19"/>
        <v>40860</v>
      </c>
    </row>
    <row r="206" spans="1:34" x14ac:dyDescent="0.2">
      <c r="A206">
        <v>205</v>
      </c>
      <c r="B206">
        <f>IF(C206=-1,D206,VLOOKUP(C206,通用估算系数!$D:$E,2,FALSE))</f>
        <v>10</v>
      </c>
      <c r="C206">
        <f>IF(D206&gt;=10,MOD(A206,通用估算系数!$B$2),-1)</f>
        <v>9</v>
      </c>
      <c r="D206">
        <f>VLOOKUP(A206,[1]游戏时长规划!$H$17:$K$26,4,TRUE)</f>
        <v>10</v>
      </c>
      <c r="E206">
        <v>3</v>
      </c>
      <c r="F206">
        <v>3</v>
      </c>
      <c r="G206">
        <v>3</v>
      </c>
      <c r="H206">
        <f ca="1">INDIRECT("T"&amp;E206&amp;"碎片投放计算!C"&amp;ROW(E206))/VLOOKUP(E206,通用估算系数!$D$17:$E$20,2,FALSE)</f>
        <v>841.87380319133069</v>
      </c>
      <c r="I206">
        <f ca="1">INDIRECT("T"&amp;F206&amp;"碎片投放计算!C"&amp;ROW(F206))/VLOOKUP(F206,通用估算系数!$D$17:$E$20,2,FALSE)</f>
        <v>841.87380319133069</v>
      </c>
      <c r="J206">
        <f ca="1">INDIRECT("T"&amp;G206&amp;"碎片投放计算!C"&amp;ROW(G206))/VLOOKUP(G206,通用估算系数!$D$17:$E$20,2,FALSE)</f>
        <v>841.87380319133069</v>
      </c>
      <c r="K206">
        <f ca="1">IFERROR(IF(E206=1,VLOOKUP(H206,[1]坦克升星消耗!$H$2:$J$7,3,TRUE),IF(E206=2,VLOOKUP(H206,[1]坦克升星消耗!$H$8:$J$15,3,TRUE),IF(E206=3,VLOOKUP(H206,[1]坦克升星消耗!$H$24:$J$33,3,TRUE),0))),0)</f>
        <v>10</v>
      </c>
      <c r="L206">
        <f ca="1">IFERROR(IF(F206=1,VLOOKUP(I206,[1]坦克升星消耗!$H$2:$J$7,3,TRUE),IF(F206=2,VLOOKUP(I206,[1]坦克升星消耗!$H$8:$J$15,3,TRUE),IF(F206=3,VLOOKUP(I206,[1]坦克升星消耗!$H$24:$J$33,3,TRUE),0))),0)</f>
        <v>10</v>
      </c>
      <c r="M206">
        <f ca="1">IFERROR(IF(G206=1,VLOOKUP(J206,[1]坦克升星消耗!$H$2:$J$7,3,TRUE),IF(G206=2,VLOOKUP(J206,[1]坦克升星消耗!$H$8:$J$15,3,TRUE),IF(G206=3,VLOOKUP(J206,[1]坦克升星消耗!$H$24:$J$33,3,TRUE),0))),0)</f>
        <v>10</v>
      </c>
      <c r="N206">
        <f ca="1">IFERROR(IF(E206=1,VLOOKUP(K206,[1]坦克升星消耗!$C$2:$J$7,7,TRUE),IF(E206=2,VLOOKUP(K206,[1]坦克升星消耗!$C$8:$J$15,7,TRUE),IF(E206=3,VLOOKUP(K206,[1]坦克升星消耗!$C$24:$J$33,7,TRUE),0))),0)</f>
        <v>335850</v>
      </c>
      <c r="O206">
        <f ca="1">IFERROR(IF(F206=1,VLOOKUP(L206,[1]坦克升星消耗!$C$2:$J$7,7,TRUE),IF(F206=2,VLOOKUP(L206,[1]坦克升星消耗!$C$8:$J$15,7,TRUE),IF(F206=3,VLOOKUP(L206,[1]坦克升星消耗!$C$24:$J$33,7,TRUE),0))),0)</f>
        <v>335850</v>
      </c>
      <c r="P206">
        <f ca="1">IFERROR(IF(G206=1,VLOOKUP(M206,[1]坦克升星消耗!$C$2:$J$7,7,TRUE),IF(G206=2,VLOOKUP(M206,[1]坦克升星消耗!$C$8:$J$15,7,TRUE),IF(G206=3,VLOOKUP(M206,[1]坦克升星消耗!$C$24:$J$33,7,TRUE),0))),0)</f>
        <v>335850</v>
      </c>
      <c r="Q206">
        <f t="shared" ca="1" si="15"/>
        <v>1007550</v>
      </c>
      <c r="R206">
        <f ca="1">Q206/A206+AH206-军费投放计算!D206</f>
        <v>40749.878048780491</v>
      </c>
      <c r="S206">
        <f ca="1">ROUNDDOWN(MIN(T1部件投放计算!C206/3,18),0)</f>
        <v>18</v>
      </c>
      <c r="T206">
        <f t="shared" ca="1" si="16"/>
        <v>0</v>
      </c>
      <c r="U206">
        <f ca="1">MIN(ROUNDDOWN((T1部件投放计算!C206/3)/S206,0),3)</f>
        <v>3</v>
      </c>
      <c r="V206">
        <f ca="1">MIN(VLOOKUP((A206*通用估算系数!$B$17*3600)/S206,[1]坦克部件养成!$V$2:$Z$31,5,TRUE),15)</f>
        <v>15</v>
      </c>
      <c r="W206">
        <f ca="1">ROUNDDOWN(MIN(T2部件投放计算!C206/3,18),0)</f>
        <v>18</v>
      </c>
      <c r="X206">
        <f t="shared" ca="1" si="17"/>
        <v>0</v>
      </c>
      <c r="Y206">
        <f ca="1">MIN(ROUNDDOWN(IF(W206=0,0,((T2部件投放计算!C206+T1部件投放计算!C206/3)/2)/W206+1),0),4)</f>
        <v>4</v>
      </c>
      <c r="Z206">
        <f ca="1">MIN(IF(X206=0,0,VLOOKUP((A206*通用估算系数!$B$17*3600)/X206,[1]坦克部件养成!$V$2:$Z$31,5,TRUE)),20)</f>
        <v>0</v>
      </c>
      <c r="AA206">
        <f ca="1">ROUNDDOWN(MIN(T3部件投放计算!C206/3,18),0)</f>
        <v>18</v>
      </c>
      <c r="AB206">
        <f t="shared" ca="1" si="18"/>
        <v>18</v>
      </c>
      <c r="AC206">
        <f ca="1">MIN(ROUNDDOWN(IF(AA206=0,0,((T3部件投放计算!C206+T2部件投放计算!C206/3)/2)/AA206+2),0),5)</f>
        <v>5</v>
      </c>
      <c r="AD206">
        <f ca="1">MIN(IF(AA206=0,0,VLOOKUP((A206*通用估算系数!$B$17*3600)/AA206,[1]坦克部件养成!$V$2:$Z$31,5,TRUE)),30)</f>
        <v>30</v>
      </c>
      <c r="AE206">
        <f ca="1">VLOOKUP("1_"&amp;V206,[1]坦克部件养成!$I:$L,4,FALSE)*T206</f>
        <v>0</v>
      </c>
      <c r="AF206">
        <f ca="1">IFERROR(VLOOKUP("2_"&amp;Z206,[1]坦克部件养成!$I:$L,4,FALSE)*X206,0)</f>
        <v>0</v>
      </c>
      <c r="AG206">
        <f ca="1">IFERROR(VLOOKUP("3_"&amp;AD206,[1]坦克部件养成!$I:$L,4,FALSE)*AB206,0)</f>
        <v>8335620</v>
      </c>
      <c r="AH206">
        <f t="shared" ca="1" si="19"/>
        <v>40661</v>
      </c>
    </row>
    <row r="207" spans="1:34" x14ac:dyDescent="0.2">
      <c r="A207">
        <v>206</v>
      </c>
      <c r="B207">
        <f>IF(C207=-1,D207,VLOOKUP(C207,通用估算系数!$D:$E,2,FALSE))</f>
        <v>10</v>
      </c>
      <c r="C207">
        <f>IF(D207&gt;=10,MOD(A207,通用估算系数!$B$2),-1)</f>
        <v>10</v>
      </c>
      <c r="D207">
        <f>VLOOKUP(A207,[1]游戏时长规划!$H$17:$K$26,4,TRUE)</f>
        <v>10</v>
      </c>
      <c r="E207">
        <v>3</v>
      </c>
      <c r="F207">
        <v>3</v>
      </c>
      <c r="G207">
        <v>3</v>
      </c>
      <c r="H207">
        <f ca="1">INDIRECT("T"&amp;E207&amp;"碎片投放计算!C"&amp;ROW(E207))/VLOOKUP(E207,通用估算系数!$D$17:$E$20,2,FALSE)</f>
        <v>846.30999304851491</v>
      </c>
      <c r="I207">
        <f ca="1">INDIRECT("T"&amp;F207&amp;"碎片投放计算!C"&amp;ROW(F207))/VLOOKUP(F207,通用估算系数!$D$17:$E$20,2,FALSE)</f>
        <v>846.30999304851491</v>
      </c>
      <c r="J207">
        <f ca="1">INDIRECT("T"&amp;G207&amp;"碎片投放计算!C"&amp;ROW(G207))/VLOOKUP(G207,通用估算系数!$D$17:$E$20,2,FALSE)</f>
        <v>846.30999304851491</v>
      </c>
      <c r="K207">
        <f ca="1">IFERROR(IF(E207=1,VLOOKUP(H207,[1]坦克升星消耗!$H$2:$J$7,3,TRUE),IF(E207=2,VLOOKUP(H207,[1]坦克升星消耗!$H$8:$J$15,3,TRUE),IF(E207=3,VLOOKUP(H207,[1]坦克升星消耗!$H$24:$J$33,3,TRUE),0))),0)</f>
        <v>10</v>
      </c>
      <c r="L207">
        <f ca="1">IFERROR(IF(F207=1,VLOOKUP(I207,[1]坦克升星消耗!$H$2:$J$7,3,TRUE),IF(F207=2,VLOOKUP(I207,[1]坦克升星消耗!$H$8:$J$15,3,TRUE),IF(F207=3,VLOOKUP(I207,[1]坦克升星消耗!$H$24:$J$33,3,TRUE),0))),0)</f>
        <v>10</v>
      </c>
      <c r="M207">
        <f ca="1">IFERROR(IF(G207=1,VLOOKUP(J207,[1]坦克升星消耗!$H$2:$J$7,3,TRUE),IF(G207=2,VLOOKUP(J207,[1]坦克升星消耗!$H$8:$J$15,3,TRUE),IF(G207=3,VLOOKUP(J207,[1]坦克升星消耗!$H$24:$J$33,3,TRUE),0))),0)</f>
        <v>10</v>
      </c>
      <c r="N207">
        <f ca="1">IFERROR(IF(E207=1,VLOOKUP(K207,[1]坦克升星消耗!$C$2:$J$7,7,TRUE),IF(E207=2,VLOOKUP(K207,[1]坦克升星消耗!$C$8:$J$15,7,TRUE),IF(E207=3,VLOOKUP(K207,[1]坦克升星消耗!$C$24:$J$33,7,TRUE),0))),0)</f>
        <v>335850</v>
      </c>
      <c r="O207">
        <f ca="1">IFERROR(IF(F207=1,VLOOKUP(L207,[1]坦克升星消耗!$C$2:$J$7,7,TRUE),IF(F207=2,VLOOKUP(L207,[1]坦克升星消耗!$C$8:$J$15,7,TRUE),IF(F207=3,VLOOKUP(L207,[1]坦克升星消耗!$C$24:$J$33,7,TRUE),0))),0)</f>
        <v>335850</v>
      </c>
      <c r="P207">
        <f ca="1">IFERROR(IF(G207=1,VLOOKUP(M207,[1]坦克升星消耗!$C$2:$J$7,7,TRUE),IF(G207=2,VLOOKUP(M207,[1]坦克升星消耗!$C$8:$J$15,7,TRUE),IF(G207=3,VLOOKUP(M207,[1]坦克升星消耗!$C$24:$J$33,7,TRUE),0))),0)</f>
        <v>335850</v>
      </c>
      <c r="Q207">
        <f t="shared" ca="1" si="15"/>
        <v>1007550</v>
      </c>
      <c r="R207">
        <f ca="1">Q207/A207+AH207-军费投放计算!D207</f>
        <v>40569.019417475727</v>
      </c>
      <c r="S207">
        <f ca="1">ROUNDDOWN(MIN(T1部件投放计算!C207/3,18),0)</f>
        <v>18</v>
      </c>
      <c r="T207">
        <f t="shared" ca="1" si="16"/>
        <v>0</v>
      </c>
      <c r="U207">
        <f ca="1">MIN(ROUNDDOWN((T1部件投放计算!C207/3)/S207,0),3)</f>
        <v>3</v>
      </c>
      <c r="V207">
        <f ca="1">MIN(VLOOKUP((A207*通用估算系数!$B$17*3600)/S207,[1]坦克部件养成!$V$2:$Z$31,5,TRUE),15)</f>
        <v>15</v>
      </c>
      <c r="W207">
        <f ca="1">ROUNDDOWN(MIN(T2部件投放计算!C207/3,18),0)</f>
        <v>18</v>
      </c>
      <c r="X207">
        <f t="shared" ca="1" si="17"/>
        <v>0</v>
      </c>
      <c r="Y207">
        <f ca="1">MIN(ROUNDDOWN(IF(W207=0,0,((T2部件投放计算!C207+T1部件投放计算!C207/3)/2)/W207+1),0),4)</f>
        <v>4</v>
      </c>
      <c r="Z207">
        <f ca="1">MIN(IF(X207=0,0,VLOOKUP((A207*通用估算系数!$B$17*3600)/X207,[1]坦克部件养成!$V$2:$Z$31,5,TRUE)),20)</f>
        <v>0</v>
      </c>
      <c r="AA207">
        <f ca="1">ROUNDDOWN(MIN(T3部件投放计算!C207/3,18),0)</f>
        <v>18</v>
      </c>
      <c r="AB207">
        <f t="shared" ca="1" si="18"/>
        <v>18</v>
      </c>
      <c r="AC207">
        <f ca="1">MIN(ROUNDDOWN(IF(AA207=0,0,((T3部件投放计算!C207+T2部件投放计算!C207/3)/2)/AA207+2),0),5)</f>
        <v>5</v>
      </c>
      <c r="AD207">
        <f ca="1">MIN(IF(AA207=0,0,VLOOKUP((A207*通用估算系数!$B$17*3600)/AA207,[1]坦克部件养成!$V$2:$Z$31,5,TRUE)),30)</f>
        <v>30</v>
      </c>
      <c r="AE207">
        <f ca="1">VLOOKUP("1_"&amp;V207,[1]坦克部件养成!$I:$L,4,FALSE)*T207</f>
        <v>0</v>
      </c>
      <c r="AF207">
        <f ca="1">IFERROR(VLOOKUP("2_"&amp;Z207,[1]坦克部件养成!$I:$L,4,FALSE)*X207,0)</f>
        <v>0</v>
      </c>
      <c r="AG207">
        <f ca="1">IFERROR(VLOOKUP("3_"&amp;AD207,[1]坦克部件养成!$I:$L,4,FALSE)*AB207,0)</f>
        <v>8335620</v>
      </c>
      <c r="AH207">
        <f t="shared" ca="1" si="19"/>
        <v>40464</v>
      </c>
    </row>
    <row r="208" spans="1:34" x14ac:dyDescent="0.2">
      <c r="A208">
        <v>207</v>
      </c>
      <c r="B208">
        <f>IF(C208=-1,D208,VLOOKUP(C208,通用估算系数!$D:$E,2,FALSE))</f>
        <v>10</v>
      </c>
      <c r="C208">
        <f>IF(D208&gt;=10,MOD(A208,通用估算系数!$B$2),-1)</f>
        <v>11</v>
      </c>
      <c r="D208">
        <f>VLOOKUP(A208,[1]游戏时长规划!$H$17:$K$26,4,TRUE)</f>
        <v>10</v>
      </c>
      <c r="E208">
        <v>3</v>
      </c>
      <c r="F208">
        <v>3</v>
      </c>
      <c r="G208">
        <v>3</v>
      </c>
      <c r="H208">
        <f ca="1">INDIRECT("T"&amp;E208&amp;"碎片投放计算!C"&amp;ROW(E208))/VLOOKUP(E208,通用估算系数!$D$17:$E$20,2,FALSE)</f>
        <v>850.75179398758576</v>
      </c>
      <c r="I208">
        <f ca="1">INDIRECT("T"&amp;F208&amp;"碎片投放计算!C"&amp;ROW(F208))/VLOOKUP(F208,通用估算系数!$D$17:$E$20,2,FALSE)</f>
        <v>850.75179398758576</v>
      </c>
      <c r="J208">
        <f ca="1">INDIRECT("T"&amp;G208&amp;"碎片投放计算!C"&amp;ROW(G208))/VLOOKUP(G208,通用估算系数!$D$17:$E$20,2,FALSE)</f>
        <v>850.75179398758576</v>
      </c>
      <c r="K208">
        <f ca="1">IFERROR(IF(E208=1,VLOOKUP(H208,[1]坦克升星消耗!$H$2:$J$7,3,TRUE),IF(E208=2,VLOOKUP(H208,[1]坦克升星消耗!$H$8:$J$15,3,TRUE),IF(E208=3,VLOOKUP(H208,[1]坦克升星消耗!$H$24:$J$33,3,TRUE),0))),0)</f>
        <v>10</v>
      </c>
      <c r="L208">
        <f ca="1">IFERROR(IF(F208=1,VLOOKUP(I208,[1]坦克升星消耗!$H$2:$J$7,3,TRUE),IF(F208=2,VLOOKUP(I208,[1]坦克升星消耗!$H$8:$J$15,3,TRUE),IF(F208=3,VLOOKUP(I208,[1]坦克升星消耗!$H$24:$J$33,3,TRUE),0))),0)</f>
        <v>10</v>
      </c>
      <c r="M208">
        <f ca="1">IFERROR(IF(G208=1,VLOOKUP(J208,[1]坦克升星消耗!$H$2:$J$7,3,TRUE),IF(G208=2,VLOOKUP(J208,[1]坦克升星消耗!$H$8:$J$15,3,TRUE),IF(G208=3,VLOOKUP(J208,[1]坦克升星消耗!$H$24:$J$33,3,TRUE),0))),0)</f>
        <v>10</v>
      </c>
      <c r="N208">
        <f ca="1">IFERROR(IF(E208=1,VLOOKUP(K208,[1]坦克升星消耗!$C$2:$J$7,7,TRUE),IF(E208=2,VLOOKUP(K208,[1]坦克升星消耗!$C$8:$J$15,7,TRUE),IF(E208=3,VLOOKUP(K208,[1]坦克升星消耗!$C$24:$J$33,7,TRUE),0))),0)</f>
        <v>335850</v>
      </c>
      <c r="O208">
        <f ca="1">IFERROR(IF(F208=1,VLOOKUP(L208,[1]坦克升星消耗!$C$2:$J$7,7,TRUE),IF(F208=2,VLOOKUP(L208,[1]坦克升星消耗!$C$8:$J$15,7,TRUE),IF(F208=3,VLOOKUP(L208,[1]坦克升星消耗!$C$24:$J$33,7,TRUE),0))),0)</f>
        <v>335850</v>
      </c>
      <c r="P208">
        <f ca="1">IFERROR(IF(G208=1,VLOOKUP(M208,[1]坦克升星消耗!$C$2:$J$7,7,TRUE),IF(G208=2,VLOOKUP(M208,[1]坦克升星消耗!$C$8:$J$15,7,TRUE),IF(G208=3,VLOOKUP(M208,[1]坦克升星消耗!$C$24:$J$33,7,TRUE),0))),0)</f>
        <v>335850</v>
      </c>
      <c r="Q208">
        <f t="shared" ca="1" si="15"/>
        <v>1007550</v>
      </c>
      <c r="R208">
        <f ca="1">Q208/A208+AH208-军费投放计算!D208</f>
        <v>40346.391304347824</v>
      </c>
      <c r="S208">
        <f ca="1">ROUNDDOWN(MIN(T1部件投放计算!C208/3,18),0)</f>
        <v>18</v>
      </c>
      <c r="T208">
        <f t="shared" ca="1" si="16"/>
        <v>0</v>
      </c>
      <c r="U208">
        <f ca="1">MIN(ROUNDDOWN((T1部件投放计算!C208/3)/S208,0),3)</f>
        <v>3</v>
      </c>
      <c r="V208">
        <f ca="1">MIN(VLOOKUP((A208*通用估算系数!$B$17*3600)/S208,[1]坦克部件养成!$V$2:$Z$31,5,TRUE),15)</f>
        <v>15</v>
      </c>
      <c r="W208">
        <f ca="1">ROUNDDOWN(MIN(T2部件投放计算!C208/3,18),0)</f>
        <v>18</v>
      </c>
      <c r="X208">
        <f t="shared" ca="1" si="17"/>
        <v>0</v>
      </c>
      <c r="Y208">
        <f ca="1">MIN(ROUNDDOWN(IF(W208=0,0,((T2部件投放计算!C208+T1部件投放计算!C208/3)/2)/W208+1),0),4)</f>
        <v>4</v>
      </c>
      <c r="Z208">
        <f ca="1">MIN(IF(X208=0,0,VLOOKUP((A208*通用估算系数!$B$17*3600)/X208,[1]坦克部件养成!$V$2:$Z$31,5,TRUE)),20)</f>
        <v>0</v>
      </c>
      <c r="AA208">
        <f ca="1">ROUNDDOWN(MIN(T3部件投放计算!C208/3,18),0)</f>
        <v>18</v>
      </c>
      <c r="AB208">
        <f t="shared" ca="1" si="18"/>
        <v>18</v>
      </c>
      <c r="AC208">
        <f ca="1">MIN(ROUNDDOWN(IF(AA208=0,0,((T3部件投放计算!C208+T2部件投放计算!C208/3)/2)/AA208+2),0),5)</f>
        <v>5</v>
      </c>
      <c r="AD208">
        <f ca="1">MIN(IF(AA208=0,0,VLOOKUP((A208*通用估算系数!$B$17*3600)/AA208,[1]坦克部件养成!$V$2:$Z$31,5,TRUE)),30)</f>
        <v>30</v>
      </c>
      <c r="AE208">
        <f ca="1">VLOOKUP("1_"&amp;V208,[1]坦克部件养成!$I:$L,4,FALSE)*T208</f>
        <v>0</v>
      </c>
      <c r="AF208">
        <f ca="1">IFERROR(VLOOKUP("2_"&amp;Z208,[1]坦克部件养成!$I:$L,4,FALSE)*X208,0)</f>
        <v>0</v>
      </c>
      <c r="AG208">
        <f ca="1">IFERROR(VLOOKUP("3_"&amp;AD208,[1]坦克部件养成!$I:$L,4,FALSE)*AB208,0)</f>
        <v>8335620</v>
      </c>
      <c r="AH208">
        <f t="shared" ca="1" si="19"/>
        <v>40268</v>
      </c>
    </row>
    <row r="209" spans="1:34" x14ac:dyDescent="0.2">
      <c r="A209">
        <v>208</v>
      </c>
      <c r="B209">
        <f>IF(C209=-1,D209,VLOOKUP(C209,通用估算系数!$D:$E,2,FALSE))</f>
        <v>10</v>
      </c>
      <c r="C209">
        <f>IF(D209&gt;=10,MOD(A209,通用估算系数!$B$2),-1)</f>
        <v>12</v>
      </c>
      <c r="D209">
        <f>VLOOKUP(A209,[1]游戏时长规划!$H$17:$K$26,4,TRUE)</f>
        <v>10</v>
      </c>
      <c r="E209">
        <v>3</v>
      </c>
      <c r="F209">
        <v>3</v>
      </c>
      <c r="G209">
        <v>3</v>
      </c>
      <c r="H209">
        <f ca="1">INDIRECT("T"&amp;E209&amp;"碎片投放计算!C"&amp;ROW(E209))/VLOOKUP(E209,通用估算系数!$D$17:$E$20,2,FALSE)</f>
        <v>855.31142764627805</v>
      </c>
      <c r="I209">
        <f ca="1">INDIRECT("T"&amp;F209&amp;"碎片投放计算!C"&amp;ROW(F209))/VLOOKUP(F209,通用估算系数!$D$17:$E$20,2,FALSE)</f>
        <v>855.31142764627805</v>
      </c>
      <c r="J209">
        <f ca="1">INDIRECT("T"&amp;G209&amp;"碎片投放计算!C"&amp;ROW(G209))/VLOOKUP(G209,通用估算系数!$D$17:$E$20,2,FALSE)</f>
        <v>855.31142764627805</v>
      </c>
      <c r="K209">
        <f ca="1">IFERROR(IF(E209=1,VLOOKUP(H209,[1]坦克升星消耗!$H$2:$J$7,3,TRUE),IF(E209=2,VLOOKUP(H209,[1]坦克升星消耗!$H$8:$J$15,3,TRUE),IF(E209=3,VLOOKUP(H209,[1]坦克升星消耗!$H$24:$J$33,3,TRUE),0))),0)</f>
        <v>10</v>
      </c>
      <c r="L209">
        <f ca="1">IFERROR(IF(F209=1,VLOOKUP(I209,[1]坦克升星消耗!$H$2:$J$7,3,TRUE),IF(F209=2,VLOOKUP(I209,[1]坦克升星消耗!$H$8:$J$15,3,TRUE),IF(F209=3,VLOOKUP(I209,[1]坦克升星消耗!$H$24:$J$33,3,TRUE),0))),0)</f>
        <v>10</v>
      </c>
      <c r="M209">
        <f ca="1">IFERROR(IF(G209=1,VLOOKUP(J209,[1]坦克升星消耗!$H$2:$J$7,3,TRUE),IF(G209=2,VLOOKUP(J209,[1]坦克升星消耗!$H$8:$J$15,3,TRUE),IF(G209=3,VLOOKUP(J209,[1]坦克升星消耗!$H$24:$J$33,3,TRUE),0))),0)</f>
        <v>10</v>
      </c>
      <c r="N209">
        <f ca="1">IFERROR(IF(E209=1,VLOOKUP(K209,[1]坦克升星消耗!$C$2:$J$7,7,TRUE),IF(E209=2,VLOOKUP(K209,[1]坦克升星消耗!$C$8:$J$15,7,TRUE),IF(E209=3,VLOOKUP(K209,[1]坦克升星消耗!$C$24:$J$33,7,TRUE),0))),0)</f>
        <v>335850</v>
      </c>
      <c r="O209">
        <f ca="1">IFERROR(IF(F209=1,VLOOKUP(L209,[1]坦克升星消耗!$C$2:$J$7,7,TRUE),IF(F209=2,VLOOKUP(L209,[1]坦克升星消耗!$C$8:$J$15,7,TRUE),IF(F209=3,VLOOKUP(L209,[1]坦克升星消耗!$C$24:$J$33,7,TRUE),0))),0)</f>
        <v>335850</v>
      </c>
      <c r="P209">
        <f ca="1">IFERROR(IF(G209=1,VLOOKUP(M209,[1]坦克升星消耗!$C$2:$J$7,7,TRUE),IF(G209=2,VLOOKUP(M209,[1]坦克升星消耗!$C$8:$J$15,7,TRUE),IF(G209=3,VLOOKUP(M209,[1]坦克升星消耗!$C$24:$J$33,7,TRUE),0))),0)</f>
        <v>335850</v>
      </c>
      <c r="Q209">
        <f t="shared" ca="1" si="15"/>
        <v>1007550</v>
      </c>
      <c r="R209">
        <f ca="1">Q209/A209+AH209-军费投放计算!D209</f>
        <v>40085.990384615383</v>
      </c>
      <c r="S209">
        <f ca="1">ROUNDDOWN(MIN(T1部件投放计算!C209/3,18),0)</f>
        <v>18</v>
      </c>
      <c r="T209">
        <f t="shared" ca="1" si="16"/>
        <v>0</v>
      </c>
      <c r="U209">
        <f ca="1">MIN(ROUNDDOWN((T1部件投放计算!C209/3)/S209,0),3)</f>
        <v>3</v>
      </c>
      <c r="V209">
        <f ca="1">MIN(VLOOKUP((A209*通用估算系数!$B$17*3600)/S209,[1]坦克部件养成!$V$2:$Z$31,5,TRUE),15)</f>
        <v>15</v>
      </c>
      <c r="W209">
        <f ca="1">ROUNDDOWN(MIN(T2部件投放计算!C209/3,18),0)</f>
        <v>18</v>
      </c>
      <c r="X209">
        <f t="shared" ca="1" si="17"/>
        <v>0</v>
      </c>
      <c r="Y209">
        <f ca="1">MIN(ROUNDDOWN(IF(W209=0,0,((T2部件投放计算!C209+T1部件投放计算!C209/3)/2)/W209+1),0),4)</f>
        <v>4</v>
      </c>
      <c r="Z209">
        <f ca="1">MIN(IF(X209=0,0,VLOOKUP((A209*通用估算系数!$B$17*3600)/X209,[1]坦克部件养成!$V$2:$Z$31,5,TRUE)),20)</f>
        <v>0</v>
      </c>
      <c r="AA209">
        <f ca="1">ROUNDDOWN(MIN(T3部件投放计算!C209/3,18),0)</f>
        <v>18</v>
      </c>
      <c r="AB209">
        <f t="shared" ca="1" si="18"/>
        <v>18</v>
      </c>
      <c r="AC209">
        <f ca="1">MIN(ROUNDDOWN(IF(AA209=0,0,((T3部件投放计算!C209+T2部件投放计算!C209/3)/2)/AA209+2),0),5)</f>
        <v>5</v>
      </c>
      <c r="AD209">
        <f ca="1">MIN(IF(AA209=0,0,VLOOKUP((A209*通用估算系数!$B$17*3600)/AA209,[1]坦克部件养成!$V$2:$Z$31,5,TRUE)),30)</f>
        <v>30</v>
      </c>
      <c r="AE209">
        <f ca="1">VLOOKUP("1_"&amp;V209,[1]坦克部件养成!$I:$L,4,FALSE)*T209</f>
        <v>0</v>
      </c>
      <c r="AF209">
        <f ca="1">IFERROR(VLOOKUP("2_"&amp;Z209,[1]坦克部件养成!$I:$L,4,FALSE)*X209,0)</f>
        <v>0</v>
      </c>
      <c r="AG209">
        <f ca="1">IFERROR(VLOOKUP("3_"&amp;AD209,[1]坦克部件养成!$I:$L,4,FALSE)*AB209,0)</f>
        <v>8335620</v>
      </c>
      <c r="AH209">
        <f t="shared" ca="1" si="19"/>
        <v>40075</v>
      </c>
    </row>
    <row r="210" spans="1:34" x14ac:dyDescent="0.2">
      <c r="A210">
        <v>209</v>
      </c>
      <c r="B210">
        <f>IF(C210=-1,D210,VLOOKUP(C210,通用估算系数!$D:$E,2,FALSE))</f>
        <v>10</v>
      </c>
      <c r="C210">
        <f>IF(D210&gt;=10,MOD(A210,通用估算系数!$B$2),-1)</f>
        <v>13</v>
      </c>
      <c r="D210">
        <f>VLOOKUP(A210,[1]游戏时长规划!$H$17:$K$26,4,TRUE)</f>
        <v>10</v>
      </c>
      <c r="E210">
        <v>3</v>
      </c>
      <c r="F210">
        <v>3</v>
      </c>
      <c r="G210">
        <v>3</v>
      </c>
      <c r="H210">
        <f ca="1">INDIRECT("T"&amp;E210&amp;"碎片投放计算!C"&amp;ROW(E210))/VLOOKUP(E210,通用估算系数!$D$17:$E$20,2,FALSE)</f>
        <v>859.7644507491226</v>
      </c>
      <c r="I210">
        <f ca="1">INDIRECT("T"&amp;F210&amp;"碎片投放计算!C"&amp;ROW(F210))/VLOOKUP(F210,通用估算系数!$D$17:$E$20,2,FALSE)</f>
        <v>859.7644507491226</v>
      </c>
      <c r="J210">
        <f ca="1">INDIRECT("T"&amp;G210&amp;"碎片投放计算!C"&amp;ROW(G210))/VLOOKUP(G210,通用估算系数!$D$17:$E$20,2,FALSE)</f>
        <v>859.7644507491226</v>
      </c>
      <c r="K210">
        <f ca="1">IFERROR(IF(E210=1,VLOOKUP(H210,[1]坦克升星消耗!$H$2:$J$7,3,TRUE),IF(E210=2,VLOOKUP(H210,[1]坦克升星消耗!$H$8:$J$15,3,TRUE),IF(E210=3,VLOOKUP(H210,[1]坦克升星消耗!$H$24:$J$33,3,TRUE),0))),0)</f>
        <v>10</v>
      </c>
      <c r="L210">
        <f ca="1">IFERROR(IF(F210=1,VLOOKUP(I210,[1]坦克升星消耗!$H$2:$J$7,3,TRUE),IF(F210=2,VLOOKUP(I210,[1]坦克升星消耗!$H$8:$J$15,3,TRUE),IF(F210=3,VLOOKUP(I210,[1]坦克升星消耗!$H$24:$J$33,3,TRUE),0))),0)</f>
        <v>10</v>
      </c>
      <c r="M210">
        <f ca="1">IFERROR(IF(G210=1,VLOOKUP(J210,[1]坦克升星消耗!$H$2:$J$7,3,TRUE),IF(G210=2,VLOOKUP(J210,[1]坦克升星消耗!$H$8:$J$15,3,TRUE),IF(G210=3,VLOOKUP(J210,[1]坦克升星消耗!$H$24:$J$33,3,TRUE),0))),0)</f>
        <v>10</v>
      </c>
      <c r="N210">
        <f ca="1">IFERROR(IF(E210=1,VLOOKUP(K210,[1]坦克升星消耗!$C$2:$J$7,7,TRUE),IF(E210=2,VLOOKUP(K210,[1]坦克升星消耗!$C$8:$J$15,7,TRUE),IF(E210=3,VLOOKUP(K210,[1]坦克升星消耗!$C$24:$J$33,7,TRUE),0))),0)</f>
        <v>335850</v>
      </c>
      <c r="O210">
        <f ca="1">IFERROR(IF(F210=1,VLOOKUP(L210,[1]坦克升星消耗!$C$2:$J$7,7,TRUE),IF(F210=2,VLOOKUP(L210,[1]坦克升星消耗!$C$8:$J$15,7,TRUE),IF(F210=3,VLOOKUP(L210,[1]坦克升星消耗!$C$24:$J$33,7,TRUE),0))),0)</f>
        <v>335850</v>
      </c>
      <c r="P210">
        <f ca="1">IFERROR(IF(G210=1,VLOOKUP(M210,[1]坦克升星消耗!$C$2:$J$7,7,TRUE),IF(G210=2,VLOOKUP(M210,[1]坦克升星消耗!$C$8:$J$15,7,TRUE),IF(G210=3,VLOOKUP(M210,[1]坦克升星消耗!$C$24:$J$33,7,TRUE),0))),0)</f>
        <v>335850</v>
      </c>
      <c r="Q210">
        <f t="shared" ca="1" si="15"/>
        <v>1007550</v>
      </c>
      <c r="R210">
        <f ca="1">Q210/A210+AH210-军费投放计算!D210</f>
        <v>39910.813397129183</v>
      </c>
      <c r="S210">
        <f ca="1">ROUNDDOWN(MIN(T1部件投放计算!C210/3,18),0)</f>
        <v>18</v>
      </c>
      <c r="T210">
        <f t="shared" ca="1" si="16"/>
        <v>0</v>
      </c>
      <c r="U210">
        <f ca="1">MIN(ROUNDDOWN((T1部件投放计算!C210/3)/S210,0),3)</f>
        <v>3</v>
      </c>
      <c r="V210">
        <f ca="1">MIN(VLOOKUP((A210*通用估算系数!$B$17*3600)/S210,[1]坦克部件养成!$V$2:$Z$31,5,TRUE),15)</f>
        <v>15</v>
      </c>
      <c r="W210">
        <f ca="1">ROUNDDOWN(MIN(T2部件投放计算!C210/3,18),0)</f>
        <v>18</v>
      </c>
      <c r="X210">
        <f t="shared" ca="1" si="17"/>
        <v>0</v>
      </c>
      <c r="Y210">
        <f ca="1">MIN(ROUNDDOWN(IF(W210=0,0,((T2部件投放计算!C210+T1部件投放计算!C210/3)/2)/W210+1),0),4)</f>
        <v>4</v>
      </c>
      <c r="Z210">
        <f ca="1">MIN(IF(X210=0,0,VLOOKUP((A210*通用估算系数!$B$17*3600)/X210,[1]坦克部件养成!$V$2:$Z$31,5,TRUE)),20)</f>
        <v>0</v>
      </c>
      <c r="AA210">
        <f ca="1">ROUNDDOWN(MIN(T3部件投放计算!C210/3,18),0)</f>
        <v>18</v>
      </c>
      <c r="AB210">
        <f t="shared" ca="1" si="18"/>
        <v>18</v>
      </c>
      <c r="AC210">
        <f ca="1">MIN(ROUNDDOWN(IF(AA210=0,0,((T3部件投放计算!C210+T2部件投放计算!C210/3)/2)/AA210+2),0),5)</f>
        <v>5</v>
      </c>
      <c r="AD210">
        <f ca="1">MIN(IF(AA210=0,0,VLOOKUP((A210*通用估算系数!$B$17*3600)/AA210,[1]坦克部件养成!$V$2:$Z$31,5,TRUE)),30)</f>
        <v>30</v>
      </c>
      <c r="AE210">
        <f ca="1">VLOOKUP("1_"&amp;V210,[1]坦克部件养成!$I:$L,4,FALSE)*T210</f>
        <v>0</v>
      </c>
      <c r="AF210">
        <f ca="1">IFERROR(VLOOKUP("2_"&amp;Z210,[1]坦克部件养成!$I:$L,4,FALSE)*X210,0)</f>
        <v>0</v>
      </c>
      <c r="AG210">
        <f ca="1">IFERROR(VLOOKUP("3_"&amp;AD210,[1]坦克部件养成!$I:$L,4,FALSE)*AB210,0)</f>
        <v>8335620</v>
      </c>
      <c r="AH210">
        <f t="shared" ca="1" si="19"/>
        <v>39883</v>
      </c>
    </row>
    <row r="211" spans="1:34" x14ac:dyDescent="0.2">
      <c r="A211">
        <v>210</v>
      </c>
      <c r="B211">
        <f>IF(C211=-1,D211,VLOOKUP(C211,通用估算系数!$D:$E,2,FALSE))</f>
        <v>8</v>
      </c>
      <c r="C211">
        <f>IF(D211&gt;=10,MOD(A211,通用估算系数!$B$2),-1)</f>
        <v>0</v>
      </c>
      <c r="D211">
        <f>VLOOKUP(A211,[1]游戏时长规划!$H$17:$K$26,4,TRUE)</f>
        <v>10</v>
      </c>
      <c r="E211">
        <v>3</v>
      </c>
      <c r="F211">
        <v>3</v>
      </c>
      <c r="G211">
        <v>3</v>
      </c>
      <c r="H211">
        <f ca="1">INDIRECT("T"&amp;E211&amp;"碎片投放计算!C"&amp;ROW(E211))/VLOOKUP(E211,通用估算系数!$D$17:$E$20,2,FALSE)</f>
        <v>864.27987738861975</v>
      </c>
      <c r="I211">
        <f ca="1">INDIRECT("T"&amp;F211&amp;"碎片投放计算!C"&amp;ROW(F211))/VLOOKUP(F211,通用估算系数!$D$17:$E$20,2,FALSE)</f>
        <v>864.27987738861975</v>
      </c>
      <c r="J211">
        <f ca="1">INDIRECT("T"&amp;G211&amp;"碎片投放计算!C"&amp;ROW(G211))/VLOOKUP(G211,通用估算系数!$D$17:$E$20,2,FALSE)</f>
        <v>864.27987738861975</v>
      </c>
      <c r="K211">
        <f ca="1">IFERROR(IF(E211=1,VLOOKUP(H211,[1]坦克升星消耗!$H$2:$J$7,3,TRUE),IF(E211=2,VLOOKUP(H211,[1]坦克升星消耗!$H$8:$J$15,3,TRUE),IF(E211=3,VLOOKUP(H211,[1]坦克升星消耗!$H$24:$J$33,3,TRUE),0))),0)</f>
        <v>10</v>
      </c>
      <c r="L211">
        <f ca="1">IFERROR(IF(F211=1,VLOOKUP(I211,[1]坦克升星消耗!$H$2:$J$7,3,TRUE),IF(F211=2,VLOOKUP(I211,[1]坦克升星消耗!$H$8:$J$15,3,TRUE),IF(F211=3,VLOOKUP(I211,[1]坦克升星消耗!$H$24:$J$33,3,TRUE),0))),0)</f>
        <v>10</v>
      </c>
      <c r="M211">
        <f ca="1">IFERROR(IF(G211=1,VLOOKUP(J211,[1]坦克升星消耗!$H$2:$J$7,3,TRUE),IF(G211=2,VLOOKUP(J211,[1]坦克升星消耗!$H$8:$J$15,3,TRUE),IF(G211=3,VLOOKUP(J211,[1]坦克升星消耗!$H$24:$J$33,3,TRUE),0))),0)</f>
        <v>10</v>
      </c>
      <c r="N211">
        <f ca="1">IFERROR(IF(E211=1,VLOOKUP(K211,[1]坦克升星消耗!$C$2:$J$7,7,TRUE),IF(E211=2,VLOOKUP(K211,[1]坦克升星消耗!$C$8:$J$15,7,TRUE),IF(E211=3,VLOOKUP(K211,[1]坦克升星消耗!$C$24:$J$33,7,TRUE),0))),0)</f>
        <v>335850</v>
      </c>
      <c r="O211">
        <f ca="1">IFERROR(IF(F211=1,VLOOKUP(L211,[1]坦克升星消耗!$C$2:$J$7,7,TRUE),IF(F211=2,VLOOKUP(L211,[1]坦克升星消耗!$C$8:$J$15,7,TRUE),IF(F211=3,VLOOKUP(L211,[1]坦克升星消耗!$C$24:$J$33,7,TRUE),0))),0)</f>
        <v>335850</v>
      </c>
      <c r="P211">
        <f ca="1">IFERROR(IF(G211=1,VLOOKUP(M211,[1]坦克升星消耗!$C$2:$J$7,7,TRUE),IF(G211=2,VLOOKUP(M211,[1]坦克升星消耗!$C$8:$J$15,7,TRUE),IF(G211=3,VLOOKUP(M211,[1]坦克升星消耗!$C$24:$J$33,7,TRUE),0))),0)</f>
        <v>335850</v>
      </c>
      <c r="Q211">
        <f t="shared" ca="1" si="15"/>
        <v>1007550</v>
      </c>
      <c r="R211">
        <f ca="1">Q211/A211+AH211-军费投放计算!D211</f>
        <v>40228.857142857145</v>
      </c>
      <c r="S211">
        <f ca="1">ROUNDDOWN(MIN(T1部件投放计算!C211/3,18),0)</f>
        <v>18</v>
      </c>
      <c r="T211">
        <f t="shared" ca="1" si="16"/>
        <v>0</v>
      </c>
      <c r="U211">
        <f ca="1">MIN(ROUNDDOWN((T1部件投放计算!C211/3)/S211,0),3)</f>
        <v>3</v>
      </c>
      <c r="V211">
        <f ca="1">MIN(VLOOKUP((A211*通用估算系数!$B$17*3600)/S211,[1]坦克部件养成!$V$2:$Z$31,5,TRUE),15)</f>
        <v>15</v>
      </c>
      <c r="W211">
        <f ca="1">ROUNDDOWN(MIN(T2部件投放计算!C211/3,18),0)</f>
        <v>18</v>
      </c>
      <c r="X211">
        <f t="shared" ca="1" si="17"/>
        <v>0</v>
      </c>
      <c r="Y211">
        <f ca="1">MIN(ROUNDDOWN(IF(W211=0,0,((T2部件投放计算!C211+T1部件投放计算!C211/3)/2)/W211+1),0),4)</f>
        <v>4</v>
      </c>
      <c r="Z211">
        <f ca="1">MIN(IF(X211=0,0,VLOOKUP((A211*通用估算系数!$B$17*3600)/X211,[1]坦克部件养成!$V$2:$Z$31,5,TRUE)),20)</f>
        <v>0</v>
      </c>
      <c r="AA211">
        <f ca="1">ROUNDDOWN(MIN(T3部件投放计算!C211/3,18),0)</f>
        <v>18</v>
      </c>
      <c r="AB211">
        <f t="shared" ca="1" si="18"/>
        <v>18</v>
      </c>
      <c r="AC211">
        <f ca="1">MIN(ROUNDDOWN(IF(AA211=0,0,((T3部件投放计算!C211+T2部件投放计算!C211/3)/2)/AA211+2),0),5)</f>
        <v>5</v>
      </c>
      <c r="AD211">
        <f ca="1">MIN(IF(AA211=0,0,VLOOKUP((A211*通用估算系数!$B$17*3600)/AA211,[1]坦克部件养成!$V$2:$Z$31,5,TRUE)),30)</f>
        <v>30</v>
      </c>
      <c r="AE211">
        <f ca="1">VLOOKUP("1_"&amp;V211,[1]坦克部件养成!$I:$L,4,FALSE)*T211</f>
        <v>0</v>
      </c>
      <c r="AF211">
        <f ca="1">IFERROR(VLOOKUP("2_"&amp;Z211,[1]坦克部件养成!$I:$L,4,FALSE)*X211,0)</f>
        <v>0</v>
      </c>
      <c r="AG211">
        <f ca="1">IFERROR(VLOOKUP("3_"&amp;AD211,[1]坦克部件养成!$I:$L,4,FALSE)*AB211,0)</f>
        <v>8335620</v>
      </c>
      <c r="AH211">
        <f t="shared" ca="1" si="19"/>
        <v>39693</v>
      </c>
    </row>
    <row r="212" spans="1:34" x14ac:dyDescent="0.2">
      <c r="A212">
        <v>211</v>
      </c>
      <c r="B212">
        <f>IF(C212=-1,D212,VLOOKUP(C212,通用估算系数!$D:$E,2,FALSE))</f>
        <v>8</v>
      </c>
      <c r="C212">
        <f>IF(D212&gt;=10,MOD(A212,通用估算系数!$B$2),-1)</f>
        <v>1</v>
      </c>
      <c r="D212">
        <f>VLOOKUP(A212,[1]游戏时长规划!$H$17:$K$26,4,TRUE)</f>
        <v>10</v>
      </c>
      <c r="E212">
        <v>3</v>
      </c>
      <c r="F212">
        <v>3</v>
      </c>
      <c r="G212">
        <v>3</v>
      </c>
      <c r="H212">
        <f ca="1">INDIRECT("T"&amp;E212&amp;"碎片投放计算!C"&amp;ROW(E212))/VLOOKUP(E212,通用估算系数!$D$17:$E$20,2,FALSE)</f>
        <v>868.16233904254943</v>
      </c>
      <c r="I212">
        <f ca="1">INDIRECT("T"&amp;F212&amp;"碎片投放计算!C"&amp;ROW(F212))/VLOOKUP(F212,通用估算系数!$D$17:$E$20,2,FALSE)</f>
        <v>868.16233904254943</v>
      </c>
      <c r="J212">
        <f ca="1">INDIRECT("T"&amp;G212&amp;"碎片投放计算!C"&amp;ROW(G212))/VLOOKUP(G212,通用估算系数!$D$17:$E$20,2,FALSE)</f>
        <v>868.16233904254943</v>
      </c>
      <c r="K212">
        <f ca="1">IFERROR(IF(E212=1,VLOOKUP(H212,[1]坦克升星消耗!$H$2:$J$7,3,TRUE),IF(E212=2,VLOOKUP(H212,[1]坦克升星消耗!$H$8:$J$15,3,TRUE),IF(E212=3,VLOOKUP(H212,[1]坦克升星消耗!$H$24:$J$33,3,TRUE),0))),0)</f>
        <v>10</v>
      </c>
      <c r="L212">
        <f ca="1">IFERROR(IF(F212=1,VLOOKUP(I212,[1]坦克升星消耗!$H$2:$J$7,3,TRUE),IF(F212=2,VLOOKUP(I212,[1]坦克升星消耗!$H$8:$J$15,3,TRUE),IF(F212=3,VLOOKUP(I212,[1]坦克升星消耗!$H$24:$J$33,3,TRUE),0))),0)</f>
        <v>10</v>
      </c>
      <c r="M212">
        <f ca="1">IFERROR(IF(G212=1,VLOOKUP(J212,[1]坦克升星消耗!$H$2:$J$7,3,TRUE),IF(G212=2,VLOOKUP(J212,[1]坦克升星消耗!$H$8:$J$15,3,TRUE),IF(G212=3,VLOOKUP(J212,[1]坦克升星消耗!$H$24:$J$33,3,TRUE),0))),0)</f>
        <v>10</v>
      </c>
      <c r="N212">
        <f ca="1">IFERROR(IF(E212=1,VLOOKUP(K212,[1]坦克升星消耗!$C$2:$J$7,7,TRUE),IF(E212=2,VLOOKUP(K212,[1]坦克升星消耗!$C$8:$J$15,7,TRUE),IF(E212=3,VLOOKUP(K212,[1]坦克升星消耗!$C$24:$J$33,7,TRUE),0))),0)</f>
        <v>335850</v>
      </c>
      <c r="O212">
        <f ca="1">IFERROR(IF(F212=1,VLOOKUP(L212,[1]坦克升星消耗!$C$2:$J$7,7,TRUE),IF(F212=2,VLOOKUP(L212,[1]坦克升星消耗!$C$8:$J$15,7,TRUE),IF(F212=3,VLOOKUP(L212,[1]坦克升星消耗!$C$24:$J$33,7,TRUE),0))),0)</f>
        <v>335850</v>
      </c>
      <c r="P212">
        <f ca="1">IFERROR(IF(G212=1,VLOOKUP(M212,[1]坦克升星消耗!$C$2:$J$7,7,TRUE),IF(G212=2,VLOOKUP(M212,[1]坦克升星消耗!$C$8:$J$15,7,TRUE),IF(G212=3,VLOOKUP(M212,[1]坦克升星消耗!$C$24:$J$33,7,TRUE),0))),0)</f>
        <v>335850</v>
      </c>
      <c r="Q212">
        <f t="shared" ca="1" si="15"/>
        <v>1007550</v>
      </c>
      <c r="R212">
        <f ca="1">Q212/A212+AH212-军费投放计算!D212</f>
        <v>40016.11848341232</v>
      </c>
      <c r="S212">
        <f ca="1">ROUNDDOWN(MIN(T1部件投放计算!C212/3,18),0)</f>
        <v>18</v>
      </c>
      <c r="T212">
        <f t="shared" ca="1" si="16"/>
        <v>0</v>
      </c>
      <c r="U212">
        <f ca="1">MIN(ROUNDDOWN((T1部件投放计算!C212/3)/S212,0),3)</f>
        <v>3</v>
      </c>
      <c r="V212">
        <f ca="1">MIN(VLOOKUP((A212*通用估算系数!$B$17*3600)/S212,[1]坦克部件养成!$V$2:$Z$31,5,TRUE),15)</f>
        <v>15</v>
      </c>
      <c r="W212">
        <f ca="1">ROUNDDOWN(MIN(T2部件投放计算!C212/3,18),0)</f>
        <v>18</v>
      </c>
      <c r="X212">
        <f t="shared" ca="1" si="17"/>
        <v>0</v>
      </c>
      <c r="Y212">
        <f ca="1">MIN(ROUNDDOWN(IF(W212=0,0,((T2部件投放计算!C212+T1部件投放计算!C212/3)/2)/W212+1),0),4)</f>
        <v>4</v>
      </c>
      <c r="Z212">
        <f ca="1">MIN(IF(X212=0,0,VLOOKUP((A212*通用估算系数!$B$17*3600)/X212,[1]坦克部件养成!$V$2:$Z$31,5,TRUE)),20)</f>
        <v>0</v>
      </c>
      <c r="AA212">
        <f ca="1">ROUNDDOWN(MIN(T3部件投放计算!C212/3,18),0)</f>
        <v>18</v>
      </c>
      <c r="AB212">
        <f t="shared" ca="1" si="18"/>
        <v>18</v>
      </c>
      <c r="AC212">
        <f ca="1">MIN(ROUNDDOWN(IF(AA212=0,0,((T3部件投放计算!C212+T2部件投放计算!C212/3)/2)/AA212+2),0),5)</f>
        <v>5</v>
      </c>
      <c r="AD212">
        <f ca="1">MIN(IF(AA212=0,0,VLOOKUP((A212*通用估算系数!$B$17*3600)/AA212,[1]坦克部件养成!$V$2:$Z$31,5,TRUE)),30)</f>
        <v>30</v>
      </c>
      <c r="AE212">
        <f ca="1">VLOOKUP("1_"&amp;V212,[1]坦克部件养成!$I:$L,4,FALSE)*T212</f>
        <v>0</v>
      </c>
      <c r="AF212">
        <f ca="1">IFERROR(VLOOKUP("2_"&amp;Z212,[1]坦克部件养成!$I:$L,4,FALSE)*X212,0)</f>
        <v>0</v>
      </c>
      <c r="AG212">
        <f ca="1">IFERROR(VLOOKUP("3_"&amp;AD212,[1]坦克部件养成!$I:$L,4,FALSE)*AB212,0)</f>
        <v>8335620</v>
      </c>
      <c r="AH212">
        <f t="shared" ca="1" si="19"/>
        <v>39505</v>
      </c>
    </row>
    <row r="213" spans="1:34" x14ac:dyDescent="0.2">
      <c r="A213">
        <v>212</v>
      </c>
      <c r="B213">
        <f>IF(C213=-1,D213,VLOOKUP(C213,通用估算系数!$D:$E,2,FALSE))</f>
        <v>8</v>
      </c>
      <c r="C213">
        <f>IF(D213&gt;=10,MOD(A213,通用估算系数!$B$2),-1)</f>
        <v>2</v>
      </c>
      <c r="D213">
        <f>VLOOKUP(A213,[1]游戏时长规划!$H$17:$K$26,4,TRUE)</f>
        <v>10</v>
      </c>
      <c r="E213">
        <v>3</v>
      </c>
      <c r="F213">
        <v>3</v>
      </c>
      <c r="G213">
        <v>3</v>
      </c>
      <c r="H213">
        <f ca="1">INDIRECT("T"&amp;E213&amp;"碎片投放计算!C"&amp;ROW(E213))/VLOOKUP(E213,通用估算系数!$D$17:$E$20,2,FALSE)</f>
        <v>872.14313723494081</v>
      </c>
      <c r="I213">
        <f ca="1">INDIRECT("T"&amp;F213&amp;"碎片投放计算!C"&amp;ROW(F213))/VLOOKUP(F213,通用估算系数!$D$17:$E$20,2,FALSE)</f>
        <v>872.14313723494081</v>
      </c>
      <c r="J213">
        <f ca="1">INDIRECT("T"&amp;G213&amp;"碎片投放计算!C"&amp;ROW(G213))/VLOOKUP(G213,通用估算系数!$D$17:$E$20,2,FALSE)</f>
        <v>872.14313723494081</v>
      </c>
      <c r="K213">
        <f ca="1">IFERROR(IF(E213=1,VLOOKUP(H213,[1]坦克升星消耗!$H$2:$J$7,3,TRUE),IF(E213=2,VLOOKUP(H213,[1]坦克升星消耗!$H$8:$J$15,3,TRUE),IF(E213=3,VLOOKUP(H213,[1]坦克升星消耗!$H$24:$J$33,3,TRUE),0))),0)</f>
        <v>10</v>
      </c>
      <c r="L213">
        <f ca="1">IFERROR(IF(F213=1,VLOOKUP(I213,[1]坦克升星消耗!$H$2:$J$7,3,TRUE),IF(F213=2,VLOOKUP(I213,[1]坦克升星消耗!$H$8:$J$15,3,TRUE),IF(F213=3,VLOOKUP(I213,[1]坦克升星消耗!$H$24:$J$33,3,TRUE),0))),0)</f>
        <v>10</v>
      </c>
      <c r="M213">
        <f ca="1">IFERROR(IF(G213=1,VLOOKUP(J213,[1]坦克升星消耗!$H$2:$J$7,3,TRUE),IF(G213=2,VLOOKUP(J213,[1]坦克升星消耗!$H$8:$J$15,3,TRUE),IF(G213=3,VLOOKUP(J213,[1]坦克升星消耗!$H$24:$J$33,3,TRUE),0))),0)</f>
        <v>10</v>
      </c>
      <c r="N213">
        <f ca="1">IFERROR(IF(E213=1,VLOOKUP(K213,[1]坦克升星消耗!$C$2:$J$7,7,TRUE),IF(E213=2,VLOOKUP(K213,[1]坦克升星消耗!$C$8:$J$15,7,TRUE),IF(E213=3,VLOOKUP(K213,[1]坦克升星消耗!$C$24:$J$33,7,TRUE),0))),0)</f>
        <v>335850</v>
      </c>
      <c r="O213">
        <f ca="1">IFERROR(IF(F213=1,VLOOKUP(L213,[1]坦克升星消耗!$C$2:$J$7,7,TRUE),IF(F213=2,VLOOKUP(L213,[1]坦克升星消耗!$C$8:$J$15,7,TRUE),IF(F213=3,VLOOKUP(L213,[1]坦克升星消耗!$C$24:$J$33,7,TRUE),0))),0)</f>
        <v>335850</v>
      </c>
      <c r="P213">
        <f ca="1">IFERROR(IF(G213=1,VLOOKUP(M213,[1]坦克升星消耗!$C$2:$J$7,7,TRUE),IF(G213=2,VLOOKUP(M213,[1]坦克升星消耗!$C$8:$J$15,7,TRUE),IF(G213=3,VLOOKUP(M213,[1]坦克升星消耗!$C$24:$J$33,7,TRUE),0))),0)</f>
        <v>335850</v>
      </c>
      <c r="Q213">
        <f t="shared" ca="1" si="15"/>
        <v>1007550</v>
      </c>
      <c r="R213">
        <f ca="1">Q213/A213+AH213-军费投放计算!D213</f>
        <v>39762.594339622643</v>
      </c>
      <c r="S213">
        <f ca="1">ROUNDDOWN(MIN(T1部件投放计算!C213/3,18),0)</f>
        <v>18</v>
      </c>
      <c r="T213">
        <f t="shared" ca="1" si="16"/>
        <v>0</v>
      </c>
      <c r="U213">
        <f ca="1">MIN(ROUNDDOWN((T1部件投放计算!C213/3)/S213,0),3)</f>
        <v>3</v>
      </c>
      <c r="V213">
        <f ca="1">MIN(VLOOKUP((A213*通用估算系数!$B$17*3600)/S213,[1]坦克部件养成!$V$2:$Z$31,5,TRUE),15)</f>
        <v>15</v>
      </c>
      <c r="W213">
        <f ca="1">ROUNDDOWN(MIN(T2部件投放计算!C213/3,18),0)</f>
        <v>18</v>
      </c>
      <c r="X213">
        <f t="shared" ca="1" si="17"/>
        <v>0</v>
      </c>
      <c r="Y213">
        <f ca="1">MIN(ROUNDDOWN(IF(W213=0,0,((T2部件投放计算!C213+T1部件投放计算!C213/3)/2)/W213+1),0),4)</f>
        <v>4</v>
      </c>
      <c r="Z213">
        <f ca="1">MIN(IF(X213=0,0,VLOOKUP((A213*通用估算系数!$B$17*3600)/X213,[1]坦克部件养成!$V$2:$Z$31,5,TRUE)),20)</f>
        <v>0</v>
      </c>
      <c r="AA213">
        <f ca="1">ROUNDDOWN(MIN(T3部件投放计算!C213/3,18),0)</f>
        <v>18</v>
      </c>
      <c r="AB213">
        <f t="shared" ca="1" si="18"/>
        <v>18</v>
      </c>
      <c r="AC213">
        <f ca="1">MIN(ROUNDDOWN(IF(AA213=0,0,((T3部件投放计算!C213+T2部件投放计算!C213/3)/2)/AA213+2),0),5)</f>
        <v>5</v>
      </c>
      <c r="AD213">
        <f ca="1">MIN(IF(AA213=0,0,VLOOKUP((A213*通用估算系数!$B$17*3600)/AA213,[1]坦克部件养成!$V$2:$Z$31,5,TRUE)),30)</f>
        <v>30</v>
      </c>
      <c r="AE213">
        <f ca="1">VLOOKUP("1_"&amp;V213,[1]坦克部件养成!$I:$L,4,FALSE)*T213</f>
        <v>0</v>
      </c>
      <c r="AF213">
        <f ca="1">IFERROR(VLOOKUP("2_"&amp;Z213,[1]坦克部件养成!$I:$L,4,FALSE)*X213,0)</f>
        <v>0</v>
      </c>
      <c r="AG213">
        <f ca="1">IFERROR(VLOOKUP("3_"&amp;AD213,[1]坦克部件养成!$I:$L,4,FALSE)*AB213,0)</f>
        <v>8335620</v>
      </c>
      <c r="AH213">
        <f t="shared" ca="1" si="19"/>
        <v>39318</v>
      </c>
    </row>
    <row r="214" spans="1:34" x14ac:dyDescent="0.2">
      <c r="A214">
        <v>213</v>
      </c>
      <c r="B214">
        <f>IF(C214=-1,D214,VLOOKUP(C214,通用估算系数!$D:$E,2,FALSE))</f>
        <v>9</v>
      </c>
      <c r="C214">
        <f>IF(D214&gt;=10,MOD(A214,通用估算系数!$B$2),-1)</f>
        <v>3</v>
      </c>
      <c r="D214">
        <f>VLOOKUP(A214,[1]游戏时长规划!$H$17:$K$26,4,TRUE)</f>
        <v>10</v>
      </c>
      <c r="E214">
        <v>3</v>
      </c>
      <c r="F214">
        <v>3</v>
      </c>
      <c r="G214">
        <v>3</v>
      </c>
      <c r="H214">
        <f ca="1">INDIRECT("T"&amp;E214&amp;"碎片投放计算!C"&amp;ROW(E214))/VLOOKUP(E214,通用估算系数!$D$17:$E$20,2,FALSE)</f>
        <v>877.82080490527096</v>
      </c>
      <c r="I214">
        <f ca="1">INDIRECT("T"&amp;F214&amp;"碎片投放计算!C"&amp;ROW(F214))/VLOOKUP(F214,通用估算系数!$D$17:$E$20,2,FALSE)</f>
        <v>877.82080490527096</v>
      </c>
      <c r="J214">
        <f ca="1">INDIRECT("T"&amp;G214&amp;"碎片投放计算!C"&amp;ROW(G214))/VLOOKUP(G214,通用估算系数!$D$17:$E$20,2,FALSE)</f>
        <v>877.82080490527096</v>
      </c>
      <c r="K214">
        <f ca="1">IFERROR(IF(E214=1,VLOOKUP(H214,[1]坦克升星消耗!$H$2:$J$7,3,TRUE),IF(E214=2,VLOOKUP(H214,[1]坦克升星消耗!$H$8:$J$15,3,TRUE),IF(E214=3,VLOOKUP(H214,[1]坦克升星消耗!$H$24:$J$33,3,TRUE),0))),0)</f>
        <v>10</v>
      </c>
      <c r="L214">
        <f ca="1">IFERROR(IF(F214=1,VLOOKUP(I214,[1]坦克升星消耗!$H$2:$J$7,3,TRUE),IF(F214=2,VLOOKUP(I214,[1]坦克升星消耗!$H$8:$J$15,3,TRUE),IF(F214=3,VLOOKUP(I214,[1]坦克升星消耗!$H$24:$J$33,3,TRUE),0))),0)</f>
        <v>10</v>
      </c>
      <c r="M214">
        <f ca="1">IFERROR(IF(G214=1,VLOOKUP(J214,[1]坦克升星消耗!$H$2:$J$7,3,TRUE),IF(G214=2,VLOOKUP(J214,[1]坦克升星消耗!$H$8:$J$15,3,TRUE),IF(G214=3,VLOOKUP(J214,[1]坦克升星消耗!$H$24:$J$33,3,TRUE),0))),0)</f>
        <v>10</v>
      </c>
      <c r="N214">
        <f ca="1">IFERROR(IF(E214=1,VLOOKUP(K214,[1]坦克升星消耗!$C$2:$J$7,7,TRUE),IF(E214=2,VLOOKUP(K214,[1]坦克升星消耗!$C$8:$J$15,7,TRUE),IF(E214=3,VLOOKUP(K214,[1]坦克升星消耗!$C$24:$J$33,7,TRUE),0))),0)</f>
        <v>335850</v>
      </c>
      <c r="O214">
        <f ca="1">IFERROR(IF(F214=1,VLOOKUP(L214,[1]坦克升星消耗!$C$2:$J$7,7,TRUE),IF(F214=2,VLOOKUP(L214,[1]坦克升星消耗!$C$8:$J$15,7,TRUE),IF(F214=3,VLOOKUP(L214,[1]坦克升星消耗!$C$24:$J$33,7,TRUE),0))),0)</f>
        <v>335850</v>
      </c>
      <c r="P214">
        <f ca="1">IFERROR(IF(G214=1,VLOOKUP(M214,[1]坦克升星消耗!$C$2:$J$7,7,TRUE),IF(G214=2,VLOOKUP(M214,[1]坦克升星消耗!$C$8:$J$15,7,TRUE),IF(G214=3,VLOOKUP(M214,[1]坦克升星消耗!$C$24:$J$33,7,TRUE),0))),0)</f>
        <v>335850</v>
      </c>
      <c r="Q214">
        <f t="shared" ca="1" si="15"/>
        <v>1007550</v>
      </c>
      <c r="R214">
        <f ca="1">Q214/A214+AH214-军费投放计算!D214</f>
        <v>39307.281690140844</v>
      </c>
      <c r="S214">
        <f ca="1">ROUNDDOWN(MIN(T1部件投放计算!C214/3,18),0)</f>
        <v>18</v>
      </c>
      <c r="T214">
        <f t="shared" ca="1" si="16"/>
        <v>0</v>
      </c>
      <c r="U214">
        <f ca="1">MIN(ROUNDDOWN((T1部件投放计算!C214/3)/S214,0),3)</f>
        <v>3</v>
      </c>
      <c r="V214">
        <f ca="1">MIN(VLOOKUP((A214*通用估算系数!$B$17*3600)/S214,[1]坦克部件养成!$V$2:$Z$31,5,TRUE),15)</f>
        <v>15</v>
      </c>
      <c r="W214">
        <f ca="1">ROUNDDOWN(MIN(T2部件投放计算!C214/3,18),0)</f>
        <v>18</v>
      </c>
      <c r="X214">
        <f t="shared" ca="1" si="17"/>
        <v>0</v>
      </c>
      <c r="Y214">
        <f ca="1">MIN(ROUNDDOWN(IF(W214=0,0,((T2部件投放计算!C214+T1部件投放计算!C214/3)/2)/W214+1),0),4)</f>
        <v>4</v>
      </c>
      <c r="Z214">
        <f ca="1">MIN(IF(X214=0,0,VLOOKUP((A214*通用估算系数!$B$17*3600)/X214,[1]坦克部件养成!$V$2:$Z$31,5,TRUE)),20)</f>
        <v>0</v>
      </c>
      <c r="AA214">
        <f ca="1">ROUNDDOWN(MIN(T3部件投放计算!C214/3,18),0)</f>
        <v>18</v>
      </c>
      <c r="AB214">
        <f t="shared" ca="1" si="18"/>
        <v>18</v>
      </c>
      <c r="AC214">
        <f ca="1">MIN(ROUNDDOWN(IF(AA214=0,0,((T3部件投放计算!C214+T2部件投放计算!C214/3)/2)/AA214+2),0),5)</f>
        <v>5</v>
      </c>
      <c r="AD214">
        <f ca="1">MIN(IF(AA214=0,0,VLOOKUP((A214*通用估算系数!$B$17*3600)/AA214,[1]坦克部件养成!$V$2:$Z$31,5,TRUE)),30)</f>
        <v>30</v>
      </c>
      <c r="AE214">
        <f ca="1">VLOOKUP("1_"&amp;V214,[1]坦克部件养成!$I:$L,4,FALSE)*T214</f>
        <v>0</v>
      </c>
      <c r="AF214">
        <f ca="1">IFERROR(VLOOKUP("2_"&amp;Z214,[1]坦克部件养成!$I:$L,4,FALSE)*X214,0)</f>
        <v>0</v>
      </c>
      <c r="AG214">
        <f ca="1">IFERROR(VLOOKUP("3_"&amp;AD214,[1]坦克部件养成!$I:$L,4,FALSE)*AB214,0)</f>
        <v>8335620</v>
      </c>
      <c r="AH214">
        <f t="shared" ca="1" si="19"/>
        <v>39134</v>
      </c>
    </row>
    <row r="215" spans="1:34" x14ac:dyDescent="0.2">
      <c r="A215">
        <v>214</v>
      </c>
      <c r="B215">
        <f>IF(C215=-1,D215,VLOOKUP(C215,通用估算系数!$D:$E,2,FALSE))</f>
        <v>9</v>
      </c>
      <c r="C215">
        <f>IF(D215&gt;=10,MOD(A215,通用估算系数!$B$2),-1)</f>
        <v>4</v>
      </c>
      <c r="D215">
        <f>VLOOKUP(A215,[1]游戏时长规划!$H$17:$K$26,4,TRUE)</f>
        <v>10</v>
      </c>
      <c r="E215">
        <v>3</v>
      </c>
      <c r="F215">
        <v>3</v>
      </c>
      <c r="G215">
        <v>3</v>
      </c>
      <c r="H215">
        <f ca="1">INDIRECT("T"&amp;E215&amp;"碎片投放计算!C"&amp;ROW(E215))/VLOOKUP(E215,通用估算系数!$D$17:$E$20,2,FALSE)</f>
        <v>882.22913017087922</v>
      </c>
      <c r="I215">
        <f ca="1">INDIRECT("T"&amp;F215&amp;"碎片投放计算!C"&amp;ROW(F215))/VLOOKUP(F215,通用估算系数!$D$17:$E$20,2,FALSE)</f>
        <v>882.22913017087922</v>
      </c>
      <c r="J215">
        <f ca="1">INDIRECT("T"&amp;G215&amp;"碎片投放计算!C"&amp;ROW(G215))/VLOOKUP(G215,通用估算系数!$D$17:$E$20,2,FALSE)</f>
        <v>882.22913017087922</v>
      </c>
      <c r="K215">
        <f ca="1">IFERROR(IF(E215=1,VLOOKUP(H215,[1]坦克升星消耗!$H$2:$J$7,3,TRUE),IF(E215=2,VLOOKUP(H215,[1]坦克升星消耗!$H$8:$J$15,3,TRUE),IF(E215=3,VLOOKUP(H215,[1]坦克升星消耗!$H$24:$J$33,3,TRUE),0))),0)</f>
        <v>10</v>
      </c>
      <c r="L215">
        <f ca="1">IFERROR(IF(F215=1,VLOOKUP(I215,[1]坦克升星消耗!$H$2:$J$7,3,TRUE),IF(F215=2,VLOOKUP(I215,[1]坦克升星消耗!$H$8:$J$15,3,TRUE),IF(F215=3,VLOOKUP(I215,[1]坦克升星消耗!$H$24:$J$33,3,TRUE),0))),0)</f>
        <v>10</v>
      </c>
      <c r="M215">
        <f ca="1">IFERROR(IF(G215=1,VLOOKUP(J215,[1]坦克升星消耗!$H$2:$J$7,3,TRUE),IF(G215=2,VLOOKUP(J215,[1]坦克升星消耗!$H$8:$J$15,3,TRUE),IF(G215=3,VLOOKUP(J215,[1]坦克升星消耗!$H$24:$J$33,3,TRUE),0))),0)</f>
        <v>10</v>
      </c>
      <c r="N215">
        <f ca="1">IFERROR(IF(E215=1,VLOOKUP(K215,[1]坦克升星消耗!$C$2:$J$7,7,TRUE),IF(E215=2,VLOOKUP(K215,[1]坦克升星消耗!$C$8:$J$15,7,TRUE),IF(E215=3,VLOOKUP(K215,[1]坦克升星消耗!$C$24:$J$33,7,TRUE),0))),0)</f>
        <v>335850</v>
      </c>
      <c r="O215">
        <f ca="1">IFERROR(IF(F215=1,VLOOKUP(L215,[1]坦克升星消耗!$C$2:$J$7,7,TRUE),IF(F215=2,VLOOKUP(L215,[1]坦克升星消耗!$C$8:$J$15,7,TRUE),IF(F215=3,VLOOKUP(L215,[1]坦克升星消耗!$C$24:$J$33,7,TRUE),0))),0)</f>
        <v>335850</v>
      </c>
      <c r="P215">
        <f ca="1">IFERROR(IF(G215=1,VLOOKUP(M215,[1]坦克升星消耗!$C$2:$J$7,7,TRUE),IF(G215=2,VLOOKUP(M215,[1]坦克升星消耗!$C$8:$J$15,7,TRUE),IF(G215=3,VLOOKUP(M215,[1]坦克升星消耗!$C$24:$J$33,7,TRUE),0))),0)</f>
        <v>335850</v>
      </c>
      <c r="Q215">
        <f t="shared" ca="1" si="15"/>
        <v>1007550</v>
      </c>
      <c r="R215">
        <f ca="1">Q215/A215+AH215-军费投放计算!D215</f>
        <v>39100.17757009346</v>
      </c>
      <c r="S215">
        <f ca="1">ROUNDDOWN(MIN(T1部件投放计算!C215/3,18),0)</f>
        <v>18</v>
      </c>
      <c r="T215">
        <f t="shared" ca="1" si="16"/>
        <v>0</v>
      </c>
      <c r="U215">
        <f ca="1">MIN(ROUNDDOWN((T1部件投放计算!C215/3)/S215,0),3)</f>
        <v>3</v>
      </c>
      <c r="V215">
        <f ca="1">MIN(VLOOKUP((A215*通用估算系数!$B$17*3600)/S215,[1]坦克部件养成!$V$2:$Z$31,5,TRUE),15)</f>
        <v>15</v>
      </c>
      <c r="W215">
        <f ca="1">ROUNDDOWN(MIN(T2部件投放计算!C215/3,18),0)</f>
        <v>18</v>
      </c>
      <c r="X215">
        <f t="shared" ca="1" si="17"/>
        <v>0</v>
      </c>
      <c r="Y215">
        <f ca="1">MIN(ROUNDDOWN(IF(W215=0,0,((T2部件投放计算!C215+T1部件投放计算!C215/3)/2)/W215+1),0),4)</f>
        <v>4</v>
      </c>
      <c r="Z215">
        <f ca="1">MIN(IF(X215=0,0,VLOOKUP((A215*通用估算系数!$B$17*3600)/X215,[1]坦克部件养成!$V$2:$Z$31,5,TRUE)),20)</f>
        <v>0</v>
      </c>
      <c r="AA215">
        <f ca="1">ROUNDDOWN(MIN(T3部件投放计算!C215/3,18),0)</f>
        <v>18</v>
      </c>
      <c r="AB215">
        <f t="shared" ca="1" si="18"/>
        <v>18</v>
      </c>
      <c r="AC215">
        <f ca="1">MIN(ROUNDDOWN(IF(AA215=0,0,((T3部件投放计算!C215+T2部件投放计算!C215/3)/2)/AA215+2),0),5)</f>
        <v>5</v>
      </c>
      <c r="AD215">
        <f ca="1">MIN(IF(AA215=0,0,VLOOKUP((A215*通用估算系数!$B$17*3600)/AA215,[1]坦克部件养成!$V$2:$Z$31,5,TRUE)),30)</f>
        <v>30</v>
      </c>
      <c r="AE215">
        <f ca="1">VLOOKUP("1_"&amp;V215,[1]坦克部件养成!$I:$L,4,FALSE)*T215</f>
        <v>0</v>
      </c>
      <c r="AF215">
        <f ca="1">IFERROR(VLOOKUP("2_"&amp;Z215,[1]坦克部件养成!$I:$L,4,FALSE)*X215,0)</f>
        <v>0</v>
      </c>
      <c r="AG215">
        <f ca="1">IFERROR(VLOOKUP("3_"&amp;AD215,[1]坦克部件养成!$I:$L,4,FALSE)*AB215,0)</f>
        <v>8335620</v>
      </c>
      <c r="AH215">
        <f t="shared" ca="1" si="19"/>
        <v>38951</v>
      </c>
    </row>
    <row r="216" spans="1:34" x14ac:dyDescent="0.2">
      <c r="A216">
        <v>215</v>
      </c>
      <c r="B216">
        <f>IF(C216=-1,D216,VLOOKUP(C216,通用估算系数!$D:$E,2,FALSE))</f>
        <v>9</v>
      </c>
      <c r="C216">
        <f>IF(D216&gt;=10,MOD(A216,通用估算系数!$B$2),-1)</f>
        <v>5</v>
      </c>
      <c r="D216">
        <f>VLOOKUP(A216,[1]游戏时长规划!$H$17:$K$26,4,TRUE)</f>
        <v>10</v>
      </c>
      <c r="E216">
        <v>3</v>
      </c>
      <c r="F216">
        <v>3</v>
      </c>
      <c r="G216">
        <v>3</v>
      </c>
      <c r="H216">
        <f ca="1">INDIRECT("T"&amp;E216&amp;"碎片投放计算!C"&amp;ROW(E216))/VLOOKUP(E216,通用估算系数!$D$17:$E$20,2,FALSE)</f>
        <v>886.74898215404471</v>
      </c>
      <c r="I216">
        <f ca="1">INDIRECT("T"&amp;F216&amp;"碎片投放计算!C"&amp;ROW(F216))/VLOOKUP(F216,通用估算系数!$D$17:$E$20,2,FALSE)</f>
        <v>886.74898215404471</v>
      </c>
      <c r="J216">
        <f ca="1">INDIRECT("T"&amp;G216&amp;"碎片投放计算!C"&amp;ROW(G216))/VLOOKUP(G216,通用估算系数!$D$17:$E$20,2,FALSE)</f>
        <v>886.74898215404471</v>
      </c>
      <c r="K216">
        <f ca="1">IFERROR(IF(E216=1,VLOOKUP(H216,[1]坦克升星消耗!$H$2:$J$7,3,TRUE),IF(E216=2,VLOOKUP(H216,[1]坦克升星消耗!$H$8:$J$15,3,TRUE),IF(E216=3,VLOOKUP(H216,[1]坦克升星消耗!$H$24:$J$33,3,TRUE),0))),0)</f>
        <v>10</v>
      </c>
      <c r="L216">
        <f ca="1">IFERROR(IF(F216=1,VLOOKUP(I216,[1]坦克升星消耗!$H$2:$J$7,3,TRUE),IF(F216=2,VLOOKUP(I216,[1]坦克升星消耗!$H$8:$J$15,3,TRUE),IF(F216=3,VLOOKUP(I216,[1]坦克升星消耗!$H$24:$J$33,3,TRUE),0))),0)</f>
        <v>10</v>
      </c>
      <c r="M216">
        <f ca="1">IFERROR(IF(G216=1,VLOOKUP(J216,[1]坦克升星消耗!$H$2:$J$7,3,TRUE),IF(G216=2,VLOOKUP(J216,[1]坦克升星消耗!$H$8:$J$15,3,TRUE),IF(G216=3,VLOOKUP(J216,[1]坦克升星消耗!$H$24:$J$33,3,TRUE),0))),0)</f>
        <v>10</v>
      </c>
      <c r="N216">
        <f ca="1">IFERROR(IF(E216=1,VLOOKUP(K216,[1]坦克升星消耗!$C$2:$J$7,7,TRUE),IF(E216=2,VLOOKUP(K216,[1]坦克升星消耗!$C$8:$J$15,7,TRUE),IF(E216=3,VLOOKUP(K216,[1]坦克升星消耗!$C$24:$J$33,7,TRUE),0))),0)</f>
        <v>335850</v>
      </c>
      <c r="O216">
        <f ca="1">IFERROR(IF(F216=1,VLOOKUP(L216,[1]坦克升星消耗!$C$2:$J$7,7,TRUE),IF(F216=2,VLOOKUP(L216,[1]坦克升星消耗!$C$8:$J$15,7,TRUE),IF(F216=3,VLOOKUP(L216,[1]坦克升星消耗!$C$24:$J$33,7,TRUE),0))),0)</f>
        <v>335850</v>
      </c>
      <c r="P216">
        <f ca="1">IFERROR(IF(G216=1,VLOOKUP(M216,[1]坦克升星消耗!$C$2:$J$7,7,TRUE),IF(G216=2,VLOOKUP(M216,[1]坦克升星消耗!$C$8:$J$15,7,TRUE),IF(G216=3,VLOOKUP(M216,[1]坦克升星消耗!$C$24:$J$33,7,TRUE),0))),0)</f>
        <v>335850</v>
      </c>
      <c r="Q216">
        <f t="shared" ca="1" si="15"/>
        <v>1007550</v>
      </c>
      <c r="R216">
        <f ca="1">Q216/A216+AH216-军费投放计算!D216</f>
        <v>38853.279069767443</v>
      </c>
      <c r="S216">
        <f ca="1">ROUNDDOWN(MIN(T1部件投放计算!C216/3,18),0)</f>
        <v>18</v>
      </c>
      <c r="T216">
        <f t="shared" ca="1" si="16"/>
        <v>0</v>
      </c>
      <c r="U216">
        <f ca="1">MIN(ROUNDDOWN((T1部件投放计算!C216/3)/S216,0),3)</f>
        <v>3</v>
      </c>
      <c r="V216">
        <f ca="1">MIN(VLOOKUP((A216*通用估算系数!$B$17*3600)/S216,[1]坦克部件养成!$V$2:$Z$31,5,TRUE),15)</f>
        <v>15</v>
      </c>
      <c r="W216">
        <f ca="1">ROUNDDOWN(MIN(T2部件投放计算!C216/3,18),0)</f>
        <v>18</v>
      </c>
      <c r="X216">
        <f t="shared" ca="1" si="17"/>
        <v>0</v>
      </c>
      <c r="Y216">
        <f ca="1">MIN(ROUNDDOWN(IF(W216=0,0,((T2部件投放计算!C216+T1部件投放计算!C216/3)/2)/W216+1),0),4)</f>
        <v>4</v>
      </c>
      <c r="Z216">
        <f ca="1">MIN(IF(X216=0,0,VLOOKUP((A216*通用估算系数!$B$17*3600)/X216,[1]坦克部件养成!$V$2:$Z$31,5,TRUE)),20)</f>
        <v>0</v>
      </c>
      <c r="AA216">
        <f ca="1">ROUNDDOWN(MIN(T3部件投放计算!C216/3,18),0)</f>
        <v>18</v>
      </c>
      <c r="AB216">
        <f t="shared" ca="1" si="18"/>
        <v>18</v>
      </c>
      <c r="AC216">
        <f ca="1">MIN(ROUNDDOWN(IF(AA216=0,0,((T3部件投放计算!C216+T2部件投放计算!C216/3)/2)/AA216+2),0),5)</f>
        <v>5</v>
      </c>
      <c r="AD216">
        <f ca="1">MIN(IF(AA216=0,0,VLOOKUP((A216*通用估算系数!$B$17*3600)/AA216,[1]坦克部件养成!$V$2:$Z$31,5,TRUE)),30)</f>
        <v>30</v>
      </c>
      <c r="AE216">
        <f ca="1">VLOOKUP("1_"&amp;V216,[1]坦克部件养成!$I:$L,4,FALSE)*T216</f>
        <v>0</v>
      </c>
      <c r="AF216">
        <f ca="1">IFERROR(VLOOKUP("2_"&amp;Z216,[1]坦克部件养成!$I:$L,4,FALSE)*X216,0)</f>
        <v>0</v>
      </c>
      <c r="AG216">
        <f ca="1">IFERROR(VLOOKUP("3_"&amp;AD216,[1]坦克部件养成!$I:$L,4,FALSE)*AB216,0)</f>
        <v>8335620</v>
      </c>
      <c r="AH216">
        <f t="shared" ca="1" si="19"/>
        <v>38770</v>
      </c>
    </row>
    <row r="217" spans="1:34" x14ac:dyDescent="0.2">
      <c r="A217">
        <v>216</v>
      </c>
      <c r="B217">
        <f>IF(C217=-1,D217,VLOOKUP(C217,通用估算系数!$D:$E,2,FALSE))</f>
        <v>10</v>
      </c>
      <c r="C217">
        <f>IF(D217&gt;=10,MOD(A217,通用估算系数!$B$2),-1)</f>
        <v>6</v>
      </c>
      <c r="D217">
        <f>VLOOKUP(A217,[1]游戏时长规划!$H$17:$K$26,4,TRUE)</f>
        <v>10</v>
      </c>
      <c r="E217">
        <v>3</v>
      </c>
      <c r="F217">
        <v>3</v>
      </c>
      <c r="G217">
        <v>3</v>
      </c>
      <c r="H217">
        <f ca="1">INDIRECT("T"&amp;E217&amp;"碎片投放计算!C"&amp;ROW(E217))/VLOOKUP(E217,通用估算系数!$D$17:$E$20,2,FALSE)</f>
        <v>892.27167226324912</v>
      </c>
      <c r="I217">
        <f ca="1">INDIRECT("T"&amp;F217&amp;"碎片投放计算!C"&amp;ROW(F217))/VLOOKUP(F217,通用估算系数!$D$17:$E$20,2,FALSE)</f>
        <v>892.27167226324912</v>
      </c>
      <c r="J217">
        <f ca="1">INDIRECT("T"&amp;G217&amp;"碎片投放计算!C"&amp;ROW(G217))/VLOOKUP(G217,通用估算系数!$D$17:$E$20,2,FALSE)</f>
        <v>892.27167226324912</v>
      </c>
      <c r="K217">
        <f ca="1">IFERROR(IF(E217=1,VLOOKUP(H217,[1]坦克升星消耗!$H$2:$J$7,3,TRUE),IF(E217=2,VLOOKUP(H217,[1]坦克升星消耗!$H$8:$J$15,3,TRUE),IF(E217=3,VLOOKUP(H217,[1]坦克升星消耗!$H$24:$J$33,3,TRUE),0))),0)</f>
        <v>10</v>
      </c>
      <c r="L217">
        <f ca="1">IFERROR(IF(F217=1,VLOOKUP(I217,[1]坦克升星消耗!$H$2:$J$7,3,TRUE),IF(F217=2,VLOOKUP(I217,[1]坦克升星消耗!$H$8:$J$15,3,TRUE),IF(F217=3,VLOOKUP(I217,[1]坦克升星消耗!$H$24:$J$33,3,TRUE),0))),0)</f>
        <v>10</v>
      </c>
      <c r="M217">
        <f ca="1">IFERROR(IF(G217=1,VLOOKUP(J217,[1]坦克升星消耗!$H$2:$J$7,3,TRUE),IF(G217=2,VLOOKUP(J217,[1]坦克升星消耗!$H$8:$J$15,3,TRUE),IF(G217=3,VLOOKUP(J217,[1]坦克升星消耗!$H$24:$J$33,3,TRUE),0))),0)</f>
        <v>10</v>
      </c>
      <c r="N217">
        <f ca="1">IFERROR(IF(E217=1,VLOOKUP(K217,[1]坦克升星消耗!$C$2:$J$7,7,TRUE),IF(E217=2,VLOOKUP(K217,[1]坦克升星消耗!$C$8:$J$15,7,TRUE),IF(E217=3,VLOOKUP(K217,[1]坦克升星消耗!$C$24:$J$33,7,TRUE),0))),0)</f>
        <v>335850</v>
      </c>
      <c r="O217">
        <f ca="1">IFERROR(IF(F217=1,VLOOKUP(L217,[1]坦克升星消耗!$C$2:$J$7,7,TRUE),IF(F217=2,VLOOKUP(L217,[1]坦克升星消耗!$C$8:$J$15,7,TRUE),IF(F217=3,VLOOKUP(L217,[1]坦克升星消耗!$C$24:$J$33,7,TRUE),0))),0)</f>
        <v>335850</v>
      </c>
      <c r="P217">
        <f ca="1">IFERROR(IF(G217=1,VLOOKUP(M217,[1]坦克升星消耗!$C$2:$J$7,7,TRUE),IF(G217=2,VLOOKUP(M217,[1]坦克升星消耗!$C$8:$J$15,7,TRUE),IF(G217=3,VLOOKUP(M217,[1]坦克升星消耗!$C$24:$J$33,7,TRUE),0))),0)</f>
        <v>335850</v>
      </c>
      <c r="Q217">
        <f t="shared" ca="1" si="15"/>
        <v>1007550</v>
      </c>
      <c r="R217">
        <f ca="1">Q217/A217+AH217-军费投放计算!D217</f>
        <v>38447.583333333336</v>
      </c>
      <c r="S217">
        <f ca="1">ROUNDDOWN(MIN(T1部件投放计算!C217/3,18),0)</f>
        <v>18</v>
      </c>
      <c r="T217">
        <f t="shared" ca="1" si="16"/>
        <v>0</v>
      </c>
      <c r="U217">
        <f ca="1">MIN(ROUNDDOWN((T1部件投放计算!C217/3)/S217,0),3)</f>
        <v>3</v>
      </c>
      <c r="V217">
        <f ca="1">MIN(VLOOKUP((A217*通用估算系数!$B$17*3600)/S217,[1]坦克部件养成!$V$2:$Z$31,5,TRUE),15)</f>
        <v>15</v>
      </c>
      <c r="W217">
        <f ca="1">ROUNDDOWN(MIN(T2部件投放计算!C217/3,18),0)</f>
        <v>18</v>
      </c>
      <c r="X217">
        <f t="shared" ca="1" si="17"/>
        <v>0</v>
      </c>
      <c r="Y217">
        <f ca="1">MIN(ROUNDDOWN(IF(W217=0,0,((T2部件投放计算!C217+T1部件投放计算!C217/3)/2)/W217+1),0),4)</f>
        <v>4</v>
      </c>
      <c r="Z217">
        <f ca="1">MIN(IF(X217=0,0,VLOOKUP((A217*通用估算系数!$B$17*3600)/X217,[1]坦克部件养成!$V$2:$Z$31,5,TRUE)),20)</f>
        <v>0</v>
      </c>
      <c r="AA217">
        <f ca="1">ROUNDDOWN(MIN(T3部件投放计算!C217/3,18),0)</f>
        <v>18</v>
      </c>
      <c r="AB217">
        <f t="shared" ca="1" si="18"/>
        <v>18</v>
      </c>
      <c r="AC217">
        <f ca="1">MIN(ROUNDDOWN(IF(AA217=0,0,((T3部件投放计算!C217+T2部件投放计算!C217/3)/2)/AA217+2),0),5)</f>
        <v>5</v>
      </c>
      <c r="AD217">
        <f ca="1">MIN(IF(AA217=0,0,VLOOKUP((A217*通用估算系数!$B$17*3600)/AA217,[1]坦克部件养成!$V$2:$Z$31,5,TRUE)),30)</f>
        <v>30</v>
      </c>
      <c r="AE217">
        <f ca="1">VLOOKUP("1_"&amp;V217,[1]坦克部件养成!$I:$L,4,FALSE)*T217</f>
        <v>0</v>
      </c>
      <c r="AF217">
        <f ca="1">IFERROR(VLOOKUP("2_"&amp;Z217,[1]坦克部件养成!$I:$L,4,FALSE)*X217,0)</f>
        <v>0</v>
      </c>
      <c r="AG217">
        <f ca="1">IFERROR(VLOOKUP("3_"&amp;AD217,[1]坦克部件养成!$I:$L,4,FALSE)*AB217,0)</f>
        <v>8335620</v>
      </c>
      <c r="AH217">
        <f t="shared" ca="1" si="19"/>
        <v>38590</v>
      </c>
    </row>
    <row r="218" spans="1:34" x14ac:dyDescent="0.2">
      <c r="A218">
        <v>217</v>
      </c>
      <c r="B218">
        <f>IF(C218=-1,D218,VLOOKUP(C218,通用估算系数!$D:$E,2,FALSE))</f>
        <v>10</v>
      </c>
      <c r="C218">
        <f>IF(D218&gt;=10,MOD(A218,通用估算系数!$B$2),-1)</f>
        <v>7</v>
      </c>
      <c r="D218">
        <f>VLOOKUP(A218,[1]游戏时长规划!$H$17:$K$26,4,TRUE)</f>
        <v>10</v>
      </c>
      <c r="E218">
        <v>3</v>
      </c>
      <c r="F218">
        <v>3</v>
      </c>
      <c r="G218">
        <v>3</v>
      </c>
      <c r="H218">
        <f ca="1">INDIRECT("T"&amp;E218&amp;"碎片投放计算!C"&amp;ROW(E218))/VLOOKUP(E218,通用估算系数!$D$17:$E$20,2,FALSE)</f>
        <v>896.76958402118737</v>
      </c>
      <c r="I218">
        <f ca="1">INDIRECT("T"&amp;F218&amp;"碎片投放计算!C"&amp;ROW(F218))/VLOOKUP(F218,通用估算系数!$D$17:$E$20,2,FALSE)</f>
        <v>896.76958402118737</v>
      </c>
      <c r="J218">
        <f ca="1">INDIRECT("T"&amp;G218&amp;"碎片投放计算!C"&amp;ROW(G218))/VLOOKUP(G218,通用估算系数!$D$17:$E$20,2,FALSE)</f>
        <v>896.76958402118737</v>
      </c>
      <c r="K218">
        <f ca="1">IFERROR(IF(E218=1,VLOOKUP(H218,[1]坦克升星消耗!$H$2:$J$7,3,TRUE),IF(E218=2,VLOOKUP(H218,[1]坦克升星消耗!$H$8:$J$15,3,TRUE),IF(E218=3,VLOOKUP(H218,[1]坦克升星消耗!$H$24:$J$33,3,TRUE),0))),0)</f>
        <v>10</v>
      </c>
      <c r="L218">
        <f ca="1">IFERROR(IF(F218=1,VLOOKUP(I218,[1]坦克升星消耗!$H$2:$J$7,3,TRUE),IF(F218=2,VLOOKUP(I218,[1]坦克升星消耗!$H$8:$J$15,3,TRUE),IF(F218=3,VLOOKUP(I218,[1]坦克升星消耗!$H$24:$J$33,3,TRUE),0))),0)</f>
        <v>10</v>
      </c>
      <c r="M218">
        <f ca="1">IFERROR(IF(G218=1,VLOOKUP(J218,[1]坦克升星消耗!$H$2:$J$7,3,TRUE),IF(G218=2,VLOOKUP(J218,[1]坦克升星消耗!$H$8:$J$15,3,TRUE),IF(G218=3,VLOOKUP(J218,[1]坦克升星消耗!$H$24:$J$33,3,TRUE),0))),0)</f>
        <v>10</v>
      </c>
      <c r="N218">
        <f ca="1">IFERROR(IF(E218=1,VLOOKUP(K218,[1]坦克升星消耗!$C$2:$J$7,7,TRUE),IF(E218=2,VLOOKUP(K218,[1]坦克升星消耗!$C$8:$J$15,7,TRUE),IF(E218=3,VLOOKUP(K218,[1]坦克升星消耗!$C$24:$J$33,7,TRUE),0))),0)</f>
        <v>335850</v>
      </c>
      <c r="O218">
        <f ca="1">IFERROR(IF(F218=1,VLOOKUP(L218,[1]坦克升星消耗!$C$2:$J$7,7,TRUE),IF(F218=2,VLOOKUP(L218,[1]坦克升星消耗!$C$8:$J$15,7,TRUE),IF(F218=3,VLOOKUP(L218,[1]坦克升星消耗!$C$24:$J$33,7,TRUE),0))),0)</f>
        <v>335850</v>
      </c>
      <c r="P218">
        <f ca="1">IFERROR(IF(G218=1,VLOOKUP(M218,[1]坦克升星消耗!$C$2:$J$7,7,TRUE),IF(G218=2,VLOOKUP(M218,[1]坦克升星消耗!$C$8:$J$15,7,TRUE),IF(G218=3,VLOOKUP(M218,[1]坦克升星消耗!$C$24:$J$33,7,TRUE),0))),0)</f>
        <v>335850</v>
      </c>
      <c r="Q218">
        <f t="shared" ca="1" si="15"/>
        <v>1007550</v>
      </c>
      <c r="R218">
        <f ca="1">Q218/A218+AH218-军费投放计算!D218</f>
        <v>38245.087557603685</v>
      </c>
      <c r="S218">
        <f ca="1">ROUNDDOWN(MIN(T1部件投放计算!C218/3,18),0)</f>
        <v>18</v>
      </c>
      <c r="T218">
        <f t="shared" ca="1" si="16"/>
        <v>0</v>
      </c>
      <c r="U218">
        <f ca="1">MIN(ROUNDDOWN((T1部件投放计算!C218/3)/S218,0),3)</f>
        <v>3</v>
      </c>
      <c r="V218">
        <f ca="1">MIN(VLOOKUP((A218*通用估算系数!$B$17*3600)/S218,[1]坦克部件养成!$V$2:$Z$31,5,TRUE),15)</f>
        <v>15</v>
      </c>
      <c r="W218">
        <f ca="1">ROUNDDOWN(MIN(T2部件投放计算!C218/3,18),0)</f>
        <v>18</v>
      </c>
      <c r="X218">
        <f t="shared" ca="1" si="17"/>
        <v>0</v>
      </c>
      <c r="Y218">
        <f ca="1">MIN(ROUNDDOWN(IF(W218=0,0,((T2部件投放计算!C218+T1部件投放计算!C218/3)/2)/W218+1),0),4)</f>
        <v>4</v>
      </c>
      <c r="Z218">
        <f ca="1">MIN(IF(X218=0,0,VLOOKUP((A218*通用估算系数!$B$17*3600)/X218,[1]坦克部件养成!$V$2:$Z$31,5,TRUE)),20)</f>
        <v>0</v>
      </c>
      <c r="AA218">
        <f ca="1">ROUNDDOWN(MIN(T3部件投放计算!C218/3,18),0)</f>
        <v>18</v>
      </c>
      <c r="AB218">
        <f t="shared" ca="1" si="18"/>
        <v>18</v>
      </c>
      <c r="AC218">
        <f ca="1">MIN(ROUNDDOWN(IF(AA218=0,0,((T3部件投放计算!C218+T2部件投放计算!C218/3)/2)/AA218+2),0),5)</f>
        <v>5</v>
      </c>
      <c r="AD218">
        <f ca="1">MIN(IF(AA218=0,0,VLOOKUP((A218*通用估算系数!$B$17*3600)/AA218,[1]坦克部件养成!$V$2:$Z$31,5,TRUE)),30)</f>
        <v>30</v>
      </c>
      <c r="AE218">
        <f ca="1">VLOOKUP("1_"&amp;V218,[1]坦克部件养成!$I:$L,4,FALSE)*T218</f>
        <v>0</v>
      </c>
      <c r="AF218">
        <f ca="1">IFERROR(VLOOKUP("2_"&amp;Z218,[1]坦克部件养成!$I:$L,4,FALSE)*X218,0)</f>
        <v>0</v>
      </c>
      <c r="AG218">
        <f ca="1">IFERROR(VLOOKUP("3_"&amp;AD218,[1]坦克部件养成!$I:$L,4,FALSE)*AB218,0)</f>
        <v>8335620</v>
      </c>
      <c r="AH218">
        <f t="shared" ca="1" si="19"/>
        <v>38412</v>
      </c>
    </row>
    <row r="219" spans="1:34" x14ac:dyDescent="0.2">
      <c r="A219">
        <v>218</v>
      </c>
      <c r="B219">
        <f>IF(C219=-1,D219,VLOOKUP(C219,通用估算系数!$D:$E,2,FALSE))</f>
        <v>10</v>
      </c>
      <c r="C219">
        <f>IF(D219&gt;=10,MOD(A219,通用估算系数!$B$2),-1)</f>
        <v>8</v>
      </c>
      <c r="D219">
        <f>VLOOKUP(A219,[1]游戏时长规划!$H$17:$K$26,4,TRUE)</f>
        <v>10</v>
      </c>
      <c r="E219">
        <v>3</v>
      </c>
      <c r="F219">
        <v>3</v>
      </c>
      <c r="G219">
        <v>3</v>
      </c>
      <c r="H219">
        <f ca="1">INDIRECT("T"&amp;E219&amp;"碎片投放计算!C"&amp;ROW(E219))/VLOOKUP(E219,通用估算系数!$D$17:$E$20,2,FALSE)</f>
        <v>901.27310686101237</v>
      </c>
      <c r="I219">
        <f ca="1">INDIRECT("T"&amp;F219&amp;"碎片投放计算!C"&amp;ROW(F219))/VLOOKUP(F219,通用估算系数!$D$17:$E$20,2,FALSE)</f>
        <v>901.27310686101237</v>
      </c>
      <c r="J219">
        <f ca="1">INDIRECT("T"&amp;G219&amp;"碎片投放计算!C"&amp;ROW(G219))/VLOOKUP(G219,通用估算系数!$D$17:$E$20,2,FALSE)</f>
        <v>901.27310686101237</v>
      </c>
      <c r="K219">
        <f ca="1">IFERROR(IF(E219=1,VLOOKUP(H219,[1]坦克升星消耗!$H$2:$J$7,3,TRUE),IF(E219=2,VLOOKUP(H219,[1]坦克升星消耗!$H$8:$J$15,3,TRUE),IF(E219=3,VLOOKUP(H219,[1]坦克升星消耗!$H$24:$J$33,3,TRUE),0))),0)</f>
        <v>10</v>
      </c>
      <c r="L219">
        <f ca="1">IFERROR(IF(F219=1,VLOOKUP(I219,[1]坦克升星消耗!$H$2:$J$7,3,TRUE),IF(F219=2,VLOOKUP(I219,[1]坦克升星消耗!$H$8:$J$15,3,TRUE),IF(F219=3,VLOOKUP(I219,[1]坦克升星消耗!$H$24:$J$33,3,TRUE),0))),0)</f>
        <v>10</v>
      </c>
      <c r="M219">
        <f ca="1">IFERROR(IF(G219=1,VLOOKUP(J219,[1]坦克升星消耗!$H$2:$J$7,3,TRUE),IF(G219=2,VLOOKUP(J219,[1]坦克升星消耗!$H$8:$J$15,3,TRUE),IF(G219=3,VLOOKUP(J219,[1]坦克升星消耗!$H$24:$J$33,3,TRUE),0))),0)</f>
        <v>10</v>
      </c>
      <c r="N219">
        <f ca="1">IFERROR(IF(E219=1,VLOOKUP(K219,[1]坦克升星消耗!$C$2:$J$7,7,TRUE),IF(E219=2,VLOOKUP(K219,[1]坦克升星消耗!$C$8:$J$15,7,TRUE),IF(E219=3,VLOOKUP(K219,[1]坦克升星消耗!$C$24:$J$33,7,TRUE),0))),0)</f>
        <v>335850</v>
      </c>
      <c r="O219">
        <f ca="1">IFERROR(IF(F219=1,VLOOKUP(L219,[1]坦克升星消耗!$C$2:$J$7,7,TRUE),IF(F219=2,VLOOKUP(L219,[1]坦克升星消耗!$C$8:$J$15,7,TRUE),IF(F219=3,VLOOKUP(L219,[1]坦克升星消耗!$C$24:$J$33,7,TRUE),0))),0)</f>
        <v>335850</v>
      </c>
      <c r="P219">
        <f ca="1">IFERROR(IF(G219=1,VLOOKUP(M219,[1]坦克升星消耗!$C$2:$J$7,7,TRUE),IF(G219=2,VLOOKUP(M219,[1]坦克升星消耗!$C$8:$J$15,7,TRUE),IF(G219=3,VLOOKUP(M219,[1]坦克升星消耗!$C$24:$J$33,7,TRUE),0))),0)</f>
        <v>335850</v>
      </c>
      <c r="Q219">
        <f t="shared" ca="1" si="15"/>
        <v>1007550</v>
      </c>
      <c r="R219">
        <f ca="1">Q219/A219+AH219-军费投放计算!D219</f>
        <v>38045.788990825691</v>
      </c>
      <c r="S219">
        <f ca="1">ROUNDDOWN(MIN(T1部件投放计算!C219/3,18),0)</f>
        <v>18</v>
      </c>
      <c r="T219">
        <f t="shared" ca="1" si="16"/>
        <v>0</v>
      </c>
      <c r="U219">
        <f ca="1">MIN(ROUNDDOWN((T1部件投放计算!C219/3)/S219,0),3)</f>
        <v>3</v>
      </c>
      <c r="V219">
        <f ca="1">MIN(VLOOKUP((A219*通用估算系数!$B$17*3600)/S219,[1]坦克部件养成!$V$2:$Z$31,5,TRUE),15)</f>
        <v>15</v>
      </c>
      <c r="W219">
        <f ca="1">ROUNDDOWN(MIN(T2部件投放计算!C219/3,18),0)</f>
        <v>18</v>
      </c>
      <c r="X219">
        <f t="shared" ca="1" si="17"/>
        <v>0</v>
      </c>
      <c r="Y219">
        <f ca="1">MIN(ROUNDDOWN(IF(W219=0,0,((T2部件投放计算!C219+T1部件投放计算!C219/3)/2)/W219+1),0),4)</f>
        <v>4</v>
      </c>
      <c r="Z219">
        <f ca="1">MIN(IF(X219=0,0,VLOOKUP((A219*通用估算系数!$B$17*3600)/X219,[1]坦克部件养成!$V$2:$Z$31,5,TRUE)),20)</f>
        <v>0</v>
      </c>
      <c r="AA219">
        <f ca="1">ROUNDDOWN(MIN(T3部件投放计算!C219/3,18),0)</f>
        <v>18</v>
      </c>
      <c r="AB219">
        <f t="shared" ca="1" si="18"/>
        <v>18</v>
      </c>
      <c r="AC219">
        <f ca="1">MIN(ROUNDDOWN(IF(AA219=0,0,((T3部件投放计算!C219+T2部件投放计算!C219/3)/2)/AA219+2),0),5)</f>
        <v>5</v>
      </c>
      <c r="AD219">
        <f ca="1">MIN(IF(AA219=0,0,VLOOKUP((A219*通用估算系数!$B$17*3600)/AA219,[1]坦克部件养成!$V$2:$Z$31,5,TRUE)),30)</f>
        <v>30</v>
      </c>
      <c r="AE219">
        <f ca="1">VLOOKUP("1_"&amp;V219,[1]坦克部件养成!$I:$L,4,FALSE)*T219</f>
        <v>0</v>
      </c>
      <c r="AF219">
        <f ca="1">IFERROR(VLOOKUP("2_"&amp;Z219,[1]坦克部件养成!$I:$L,4,FALSE)*X219,0)</f>
        <v>0</v>
      </c>
      <c r="AG219">
        <f ca="1">IFERROR(VLOOKUP("3_"&amp;AD219,[1]坦克部件养成!$I:$L,4,FALSE)*AB219,0)</f>
        <v>8335620</v>
      </c>
      <c r="AH219">
        <f t="shared" ca="1" si="19"/>
        <v>38236</v>
      </c>
    </row>
    <row r="220" spans="1:34" x14ac:dyDescent="0.2">
      <c r="A220">
        <v>219</v>
      </c>
      <c r="B220">
        <f>IF(C220=-1,D220,VLOOKUP(C220,通用估算系数!$D:$E,2,FALSE))</f>
        <v>10</v>
      </c>
      <c r="C220">
        <f>IF(D220&gt;=10,MOD(A220,通用估算系数!$B$2),-1)</f>
        <v>9</v>
      </c>
      <c r="D220">
        <f>VLOOKUP(A220,[1]游戏时长规划!$H$17:$K$26,4,TRUE)</f>
        <v>10</v>
      </c>
      <c r="E220">
        <v>3</v>
      </c>
      <c r="F220">
        <v>3</v>
      </c>
      <c r="G220">
        <v>3</v>
      </c>
      <c r="H220">
        <f ca="1">INDIRECT("T"&amp;E220&amp;"碎片投放计算!C"&amp;ROW(E220))/VLOOKUP(E220,通用估算系数!$D$17:$E$20,2,FALSE)</f>
        <v>905.89446242045858</v>
      </c>
      <c r="I220">
        <f ca="1">INDIRECT("T"&amp;F220&amp;"碎片投放计算!C"&amp;ROW(F220))/VLOOKUP(F220,通用估算系数!$D$17:$E$20,2,FALSE)</f>
        <v>905.89446242045858</v>
      </c>
      <c r="J220">
        <f ca="1">INDIRECT("T"&amp;G220&amp;"碎片投放计算!C"&amp;ROW(G220))/VLOOKUP(G220,通用估算系数!$D$17:$E$20,2,FALSE)</f>
        <v>905.89446242045858</v>
      </c>
      <c r="K220">
        <f ca="1">IFERROR(IF(E220=1,VLOOKUP(H220,[1]坦克升星消耗!$H$2:$J$7,3,TRUE),IF(E220=2,VLOOKUP(H220,[1]坦克升星消耗!$H$8:$J$15,3,TRUE),IF(E220=3,VLOOKUP(H220,[1]坦克升星消耗!$H$24:$J$33,3,TRUE),0))),0)</f>
        <v>10</v>
      </c>
      <c r="L220">
        <f ca="1">IFERROR(IF(F220=1,VLOOKUP(I220,[1]坦克升星消耗!$H$2:$J$7,3,TRUE),IF(F220=2,VLOOKUP(I220,[1]坦克升星消耗!$H$8:$J$15,3,TRUE),IF(F220=3,VLOOKUP(I220,[1]坦克升星消耗!$H$24:$J$33,3,TRUE),0))),0)</f>
        <v>10</v>
      </c>
      <c r="M220">
        <f ca="1">IFERROR(IF(G220=1,VLOOKUP(J220,[1]坦克升星消耗!$H$2:$J$7,3,TRUE),IF(G220=2,VLOOKUP(J220,[1]坦克升星消耗!$H$8:$J$15,3,TRUE),IF(G220=3,VLOOKUP(J220,[1]坦克升星消耗!$H$24:$J$33,3,TRUE),0))),0)</f>
        <v>10</v>
      </c>
      <c r="N220">
        <f ca="1">IFERROR(IF(E220=1,VLOOKUP(K220,[1]坦克升星消耗!$C$2:$J$7,7,TRUE),IF(E220=2,VLOOKUP(K220,[1]坦克升星消耗!$C$8:$J$15,7,TRUE),IF(E220=3,VLOOKUP(K220,[1]坦克升星消耗!$C$24:$J$33,7,TRUE),0))),0)</f>
        <v>335850</v>
      </c>
      <c r="O220">
        <f ca="1">IFERROR(IF(F220=1,VLOOKUP(L220,[1]坦克升星消耗!$C$2:$J$7,7,TRUE),IF(F220=2,VLOOKUP(L220,[1]坦克升星消耗!$C$8:$J$15,7,TRUE),IF(F220=3,VLOOKUP(L220,[1]坦克升星消耗!$C$24:$J$33,7,TRUE),0))),0)</f>
        <v>335850</v>
      </c>
      <c r="P220">
        <f ca="1">IFERROR(IF(G220=1,VLOOKUP(M220,[1]坦克升星消耗!$C$2:$J$7,7,TRUE),IF(G220=2,VLOOKUP(M220,[1]坦克升星消耗!$C$8:$J$15,7,TRUE),IF(G220=3,VLOOKUP(M220,[1]坦克升星消耗!$C$24:$J$33,7,TRUE),0))),0)</f>
        <v>335850</v>
      </c>
      <c r="Q220">
        <f t="shared" ca="1" si="15"/>
        <v>1007550</v>
      </c>
      <c r="R220">
        <f ca="1">Q220/A220+AH220-军费投放计算!D220</f>
        <v>37806.684931506847</v>
      </c>
      <c r="S220">
        <f ca="1">ROUNDDOWN(MIN(T1部件投放计算!C220/3,18),0)</f>
        <v>18</v>
      </c>
      <c r="T220">
        <f t="shared" ca="1" si="16"/>
        <v>0</v>
      </c>
      <c r="U220">
        <f ca="1">MIN(ROUNDDOWN((T1部件投放计算!C220/3)/S220,0),3)</f>
        <v>3</v>
      </c>
      <c r="V220">
        <f ca="1">MIN(VLOOKUP((A220*通用估算系数!$B$17*3600)/S220,[1]坦克部件养成!$V$2:$Z$31,5,TRUE),15)</f>
        <v>15</v>
      </c>
      <c r="W220">
        <f ca="1">ROUNDDOWN(MIN(T2部件投放计算!C220/3,18),0)</f>
        <v>18</v>
      </c>
      <c r="X220">
        <f t="shared" ca="1" si="17"/>
        <v>0</v>
      </c>
      <c r="Y220">
        <f ca="1">MIN(ROUNDDOWN(IF(W220=0,0,((T2部件投放计算!C220+T1部件投放计算!C220/3)/2)/W220+1),0),4)</f>
        <v>4</v>
      </c>
      <c r="Z220">
        <f ca="1">MIN(IF(X220=0,0,VLOOKUP((A220*通用估算系数!$B$17*3600)/X220,[1]坦克部件养成!$V$2:$Z$31,5,TRUE)),20)</f>
        <v>0</v>
      </c>
      <c r="AA220">
        <f ca="1">ROUNDDOWN(MIN(T3部件投放计算!C220/3,18),0)</f>
        <v>18</v>
      </c>
      <c r="AB220">
        <f t="shared" ca="1" si="18"/>
        <v>18</v>
      </c>
      <c r="AC220">
        <f ca="1">MIN(ROUNDDOWN(IF(AA220=0,0,((T3部件投放计算!C220+T2部件投放计算!C220/3)/2)/AA220+2),0),5)</f>
        <v>5</v>
      </c>
      <c r="AD220">
        <f ca="1">MIN(IF(AA220=0,0,VLOOKUP((A220*通用估算系数!$B$17*3600)/AA220,[1]坦克部件养成!$V$2:$Z$31,5,TRUE)),30)</f>
        <v>30</v>
      </c>
      <c r="AE220">
        <f ca="1">VLOOKUP("1_"&amp;V220,[1]坦克部件养成!$I:$L,4,FALSE)*T220</f>
        <v>0</v>
      </c>
      <c r="AF220">
        <f ca="1">IFERROR(VLOOKUP("2_"&amp;Z220,[1]坦克部件养成!$I:$L,4,FALSE)*X220,0)</f>
        <v>0</v>
      </c>
      <c r="AG220">
        <f ca="1">IFERROR(VLOOKUP("3_"&amp;AD220,[1]坦克部件养成!$I:$L,4,FALSE)*AB220,0)</f>
        <v>8335620</v>
      </c>
      <c r="AH220">
        <f t="shared" ca="1" si="19"/>
        <v>38062</v>
      </c>
    </row>
    <row r="221" spans="1:34" x14ac:dyDescent="0.2">
      <c r="A221">
        <v>220</v>
      </c>
      <c r="B221">
        <f>IF(C221=-1,D221,VLOOKUP(C221,通用估算系数!$D:$E,2,FALSE))</f>
        <v>10</v>
      </c>
      <c r="C221">
        <f>IF(D221&gt;=10,MOD(A221,通用估算系数!$B$2),-1)</f>
        <v>10</v>
      </c>
      <c r="D221">
        <f>VLOOKUP(A221,[1]游戏时长规划!$H$17:$K$26,4,TRUE)</f>
        <v>10</v>
      </c>
      <c r="E221">
        <v>3</v>
      </c>
      <c r="F221">
        <v>3</v>
      </c>
      <c r="G221">
        <v>3</v>
      </c>
      <c r="H221">
        <f ca="1">INDIRECT("T"&amp;E221&amp;"碎片投放计算!C"&amp;ROW(E221))/VLOOKUP(E221,通用估算系数!$D$17:$E$20,2,FALSE)</f>
        <v>910.40920742405694</v>
      </c>
      <c r="I221">
        <f ca="1">INDIRECT("T"&amp;F221&amp;"碎片投放计算!C"&amp;ROW(F221))/VLOOKUP(F221,通用估算系数!$D$17:$E$20,2,FALSE)</f>
        <v>910.40920742405694</v>
      </c>
      <c r="J221">
        <f ca="1">INDIRECT("T"&amp;G221&amp;"碎片投放计算!C"&amp;ROW(G221))/VLOOKUP(G221,通用估算系数!$D$17:$E$20,2,FALSE)</f>
        <v>910.40920742405694</v>
      </c>
      <c r="K221">
        <f ca="1">IFERROR(IF(E221=1,VLOOKUP(H221,[1]坦克升星消耗!$H$2:$J$7,3,TRUE),IF(E221=2,VLOOKUP(H221,[1]坦克升星消耗!$H$8:$J$15,3,TRUE),IF(E221=3,VLOOKUP(H221,[1]坦克升星消耗!$H$24:$J$33,3,TRUE),0))),0)</f>
        <v>10</v>
      </c>
      <c r="L221">
        <f ca="1">IFERROR(IF(F221=1,VLOOKUP(I221,[1]坦克升星消耗!$H$2:$J$7,3,TRUE),IF(F221=2,VLOOKUP(I221,[1]坦克升星消耗!$H$8:$J$15,3,TRUE),IF(F221=3,VLOOKUP(I221,[1]坦克升星消耗!$H$24:$J$33,3,TRUE),0))),0)</f>
        <v>10</v>
      </c>
      <c r="M221">
        <f ca="1">IFERROR(IF(G221=1,VLOOKUP(J221,[1]坦克升星消耗!$H$2:$J$7,3,TRUE),IF(G221=2,VLOOKUP(J221,[1]坦克升星消耗!$H$8:$J$15,3,TRUE),IF(G221=3,VLOOKUP(J221,[1]坦克升星消耗!$H$24:$J$33,3,TRUE),0))),0)</f>
        <v>10</v>
      </c>
      <c r="N221">
        <f ca="1">IFERROR(IF(E221=1,VLOOKUP(K221,[1]坦克升星消耗!$C$2:$J$7,7,TRUE),IF(E221=2,VLOOKUP(K221,[1]坦克升星消耗!$C$8:$J$15,7,TRUE),IF(E221=3,VLOOKUP(K221,[1]坦克升星消耗!$C$24:$J$33,7,TRUE),0))),0)</f>
        <v>335850</v>
      </c>
      <c r="O221">
        <f ca="1">IFERROR(IF(F221=1,VLOOKUP(L221,[1]坦克升星消耗!$C$2:$J$7,7,TRUE),IF(F221=2,VLOOKUP(L221,[1]坦克升星消耗!$C$8:$J$15,7,TRUE),IF(F221=3,VLOOKUP(L221,[1]坦克升星消耗!$C$24:$J$33,7,TRUE),0))),0)</f>
        <v>335850</v>
      </c>
      <c r="P221">
        <f ca="1">IFERROR(IF(G221=1,VLOOKUP(M221,[1]坦克升星消耗!$C$2:$J$7,7,TRUE),IF(G221=2,VLOOKUP(M221,[1]坦克升星消耗!$C$8:$J$15,7,TRUE),IF(G221=3,VLOOKUP(M221,[1]坦克升星消耗!$C$24:$J$33,7,TRUE),0))),0)</f>
        <v>335850</v>
      </c>
      <c r="Q221">
        <f t="shared" ca="1" si="15"/>
        <v>1007550</v>
      </c>
      <c r="R221">
        <f ca="1">Q221/A221+AH221-军费投放计算!D221</f>
        <v>37652.772727272728</v>
      </c>
      <c r="S221">
        <f ca="1">ROUNDDOWN(MIN(T1部件投放计算!C221/3,18),0)</f>
        <v>18</v>
      </c>
      <c r="T221">
        <f t="shared" ca="1" si="16"/>
        <v>0</v>
      </c>
      <c r="U221">
        <f ca="1">MIN(ROUNDDOWN((T1部件投放计算!C221/3)/S221,0),3)</f>
        <v>3</v>
      </c>
      <c r="V221">
        <f ca="1">MIN(VLOOKUP((A221*通用估算系数!$B$17*3600)/S221,[1]坦克部件养成!$V$2:$Z$31,5,TRUE),15)</f>
        <v>15</v>
      </c>
      <c r="W221">
        <f ca="1">ROUNDDOWN(MIN(T2部件投放计算!C221/3,18),0)</f>
        <v>18</v>
      </c>
      <c r="X221">
        <f t="shared" ca="1" si="17"/>
        <v>0</v>
      </c>
      <c r="Y221">
        <f ca="1">MIN(ROUNDDOWN(IF(W221=0,0,((T2部件投放计算!C221+T1部件投放计算!C221/3)/2)/W221+1),0),4)</f>
        <v>4</v>
      </c>
      <c r="Z221">
        <f ca="1">MIN(IF(X221=0,0,VLOOKUP((A221*通用估算系数!$B$17*3600)/X221,[1]坦克部件养成!$V$2:$Z$31,5,TRUE)),20)</f>
        <v>0</v>
      </c>
      <c r="AA221">
        <f ca="1">ROUNDDOWN(MIN(T3部件投放计算!C221/3,18),0)</f>
        <v>18</v>
      </c>
      <c r="AB221">
        <f t="shared" ca="1" si="18"/>
        <v>18</v>
      </c>
      <c r="AC221">
        <f ca="1">MIN(ROUNDDOWN(IF(AA221=0,0,((T3部件投放计算!C221+T2部件投放计算!C221/3)/2)/AA221+2),0),5)</f>
        <v>5</v>
      </c>
      <c r="AD221">
        <f ca="1">MIN(IF(AA221=0,0,VLOOKUP((A221*通用估算系数!$B$17*3600)/AA221,[1]坦克部件养成!$V$2:$Z$31,5,TRUE)),30)</f>
        <v>30</v>
      </c>
      <c r="AE221">
        <f ca="1">VLOOKUP("1_"&amp;V221,[1]坦克部件养成!$I:$L,4,FALSE)*T221</f>
        <v>0</v>
      </c>
      <c r="AF221">
        <f ca="1">IFERROR(VLOOKUP("2_"&amp;Z221,[1]坦克部件养成!$I:$L,4,FALSE)*X221,0)</f>
        <v>0</v>
      </c>
      <c r="AG221">
        <f ca="1">IFERROR(VLOOKUP("3_"&amp;AD221,[1]坦克部件养成!$I:$L,4,FALSE)*AB221,0)</f>
        <v>8335620</v>
      </c>
      <c r="AH221">
        <f t="shared" ca="1" si="19"/>
        <v>37889</v>
      </c>
    </row>
    <row r="222" spans="1:34" x14ac:dyDescent="0.2">
      <c r="A222">
        <v>221</v>
      </c>
      <c r="B222">
        <f>IF(C222=-1,D222,VLOOKUP(C222,通用估算系数!$D:$E,2,FALSE))</f>
        <v>10</v>
      </c>
      <c r="C222">
        <f>IF(D222&gt;=10,MOD(A222,通用估算系数!$B$2),-1)</f>
        <v>11</v>
      </c>
      <c r="D222">
        <f>VLOOKUP(A222,[1]游戏时长规划!$H$17:$K$26,4,TRUE)</f>
        <v>10</v>
      </c>
      <c r="E222">
        <v>3</v>
      </c>
      <c r="F222">
        <v>3</v>
      </c>
      <c r="G222">
        <v>3</v>
      </c>
      <c r="H222">
        <f ca="1">INDIRECT("T"&amp;E222&amp;"碎片投放计算!C"&amp;ROW(E222))/VLOOKUP(E222,通用估算系数!$D$17:$E$20,2,FALSE)</f>
        <v>914.92956350954216</v>
      </c>
      <c r="I222">
        <f ca="1">INDIRECT("T"&amp;F222&amp;"碎片投放计算!C"&amp;ROW(F222))/VLOOKUP(F222,通用估算系数!$D$17:$E$20,2,FALSE)</f>
        <v>914.92956350954216</v>
      </c>
      <c r="J222">
        <f ca="1">INDIRECT("T"&amp;G222&amp;"碎片投放计算!C"&amp;ROW(G222))/VLOOKUP(G222,通用估算系数!$D$17:$E$20,2,FALSE)</f>
        <v>914.92956350954216</v>
      </c>
      <c r="K222">
        <f ca="1">IFERROR(IF(E222=1,VLOOKUP(H222,[1]坦克升星消耗!$H$2:$J$7,3,TRUE),IF(E222=2,VLOOKUP(H222,[1]坦克升星消耗!$H$8:$J$15,3,TRUE),IF(E222=3,VLOOKUP(H222,[1]坦克升星消耗!$H$24:$J$33,3,TRUE),0))),0)</f>
        <v>10</v>
      </c>
      <c r="L222">
        <f ca="1">IFERROR(IF(F222=1,VLOOKUP(I222,[1]坦克升星消耗!$H$2:$J$7,3,TRUE),IF(F222=2,VLOOKUP(I222,[1]坦克升星消耗!$H$8:$J$15,3,TRUE),IF(F222=3,VLOOKUP(I222,[1]坦克升星消耗!$H$24:$J$33,3,TRUE),0))),0)</f>
        <v>10</v>
      </c>
      <c r="M222">
        <f ca="1">IFERROR(IF(G222=1,VLOOKUP(J222,[1]坦克升星消耗!$H$2:$J$7,3,TRUE),IF(G222=2,VLOOKUP(J222,[1]坦克升星消耗!$H$8:$J$15,3,TRUE),IF(G222=3,VLOOKUP(J222,[1]坦克升星消耗!$H$24:$J$33,3,TRUE),0))),0)</f>
        <v>10</v>
      </c>
      <c r="N222">
        <f ca="1">IFERROR(IF(E222=1,VLOOKUP(K222,[1]坦克升星消耗!$C$2:$J$7,7,TRUE),IF(E222=2,VLOOKUP(K222,[1]坦克升星消耗!$C$8:$J$15,7,TRUE),IF(E222=3,VLOOKUP(K222,[1]坦克升星消耗!$C$24:$J$33,7,TRUE),0))),0)</f>
        <v>335850</v>
      </c>
      <c r="O222">
        <f ca="1">IFERROR(IF(F222=1,VLOOKUP(L222,[1]坦克升星消耗!$C$2:$J$7,7,TRUE),IF(F222=2,VLOOKUP(L222,[1]坦克升星消耗!$C$8:$J$15,7,TRUE),IF(F222=3,VLOOKUP(L222,[1]坦克升星消耗!$C$24:$J$33,7,TRUE),0))),0)</f>
        <v>335850</v>
      </c>
      <c r="P222">
        <f ca="1">IFERROR(IF(G222=1,VLOOKUP(M222,[1]坦克升星消耗!$C$2:$J$7,7,TRUE),IF(G222=2,VLOOKUP(M222,[1]坦克升星消耗!$C$8:$J$15,7,TRUE),IF(G222=3,VLOOKUP(M222,[1]坦克升星消耗!$C$24:$J$33,7,TRUE),0))),0)</f>
        <v>335850</v>
      </c>
      <c r="Q222">
        <f t="shared" ca="1" si="15"/>
        <v>1007550</v>
      </c>
      <c r="R222">
        <f ca="1">Q222/A222+AH222-军费投放计算!D222</f>
        <v>37458.049773755658</v>
      </c>
      <c r="S222">
        <f ca="1">ROUNDDOWN(MIN(T1部件投放计算!C222/3,18),0)</f>
        <v>18</v>
      </c>
      <c r="T222">
        <f t="shared" ca="1" si="16"/>
        <v>0</v>
      </c>
      <c r="U222">
        <f ca="1">MIN(ROUNDDOWN((T1部件投放计算!C222/3)/S222,0),3)</f>
        <v>3</v>
      </c>
      <c r="V222">
        <f ca="1">MIN(VLOOKUP((A222*通用估算系数!$B$17*3600)/S222,[1]坦克部件养成!$V$2:$Z$31,5,TRUE),15)</f>
        <v>15</v>
      </c>
      <c r="W222">
        <f ca="1">ROUNDDOWN(MIN(T2部件投放计算!C222/3,18),0)</f>
        <v>18</v>
      </c>
      <c r="X222">
        <f t="shared" ca="1" si="17"/>
        <v>0</v>
      </c>
      <c r="Y222">
        <f ca="1">MIN(ROUNDDOWN(IF(W222=0,0,((T2部件投放计算!C222+T1部件投放计算!C222/3)/2)/W222+1),0),4)</f>
        <v>4</v>
      </c>
      <c r="Z222">
        <f ca="1">MIN(IF(X222=0,0,VLOOKUP((A222*通用估算系数!$B$17*3600)/X222,[1]坦克部件养成!$V$2:$Z$31,5,TRUE)),20)</f>
        <v>0</v>
      </c>
      <c r="AA222">
        <f ca="1">ROUNDDOWN(MIN(T3部件投放计算!C222/3,18),0)</f>
        <v>18</v>
      </c>
      <c r="AB222">
        <f t="shared" ca="1" si="18"/>
        <v>18</v>
      </c>
      <c r="AC222">
        <f ca="1">MIN(ROUNDDOWN(IF(AA222=0,0,((T3部件投放计算!C222+T2部件投放计算!C222/3)/2)/AA222+2),0),5)</f>
        <v>5</v>
      </c>
      <c r="AD222">
        <f ca="1">MIN(IF(AA222=0,0,VLOOKUP((A222*通用估算系数!$B$17*3600)/AA222,[1]坦克部件养成!$V$2:$Z$31,5,TRUE)),30)</f>
        <v>30</v>
      </c>
      <c r="AE222">
        <f ca="1">VLOOKUP("1_"&amp;V222,[1]坦克部件养成!$I:$L,4,FALSE)*T222</f>
        <v>0</v>
      </c>
      <c r="AF222">
        <f ca="1">IFERROR(VLOOKUP("2_"&amp;Z222,[1]坦克部件养成!$I:$L,4,FALSE)*X222,0)</f>
        <v>0</v>
      </c>
      <c r="AG222">
        <f ca="1">IFERROR(VLOOKUP("3_"&amp;AD222,[1]坦克部件养成!$I:$L,4,FALSE)*AB222,0)</f>
        <v>8335620</v>
      </c>
      <c r="AH222">
        <f t="shared" ca="1" si="19"/>
        <v>37717</v>
      </c>
    </row>
    <row r="223" spans="1:34" x14ac:dyDescent="0.2">
      <c r="A223">
        <v>222</v>
      </c>
      <c r="B223">
        <f>IF(C223=-1,D223,VLOOKUP(C223,通用估算系数!$D:$E,2,FALSE))</f>
        <v>10</v>
      </c>
      <c r="C223">
        <f>IF(D223&gt;=10,MOD(A223,通用估算系数!$B$2),-1)</f>
        <v>12</v>
      </c>
      <c r="D223">
        <f>VLOOKUP(A223,[1]游戏时长规划!$H$17:$K$26,4,TRUE)</f>
        <v>10</v>
      </c>
      <c r="E223">
        <v>3</v>
      </c>
      <c r="F223">
        <v>3</v>
      </c>
      <c r="G223">
        <v>3</v>
      </c>
      <c r="H223">
        <f ca="1">INDIRECT("T"&amp;E223&amp;"碎片投放计算!C"&amp;ROW(E223))/VLOOKUP(E223,通用估算系数!$D$17:$E$20,2,FALSE)</f>
        <v>919.51164149578119</v>
      </c>
      <c r="I223">
        <f ca="1">INDIRECT("T"&amp;F223&amp;"碎片投放计算!C"&amp;ROW(F223))/VLOOKUP(F223,通用估算系数!$D$17:$E$20,2,FALSE)</f>
        <v>919.51164149578119</v>
      </c>
      <c r="J223">
        <f ca="1">INDIRECT("T"&amp;G223&amp;"碎片投放计算!C"&amp;ROW(G223))/VLOOKUP(G223,通用估算系数!$D$17:$E$20,2,FALSE)</f>
        <v>919.51164149578119</v>
      </c>
      <c r="K223">
        <f ca="1">IFERROR(IF(E223=1,VLOOKUP(H223,[1]坦克升星消耗!$H$2:$J$7,3,TRUE),IF(E223=2,VLOOKUP(H223,[1]坦克升星消耗!$H$8:$J$15,3,TRUE),IF(E223=3,VLOOKUP(H223,[1]坦克升星消耗!$H$24:$J$33,3,TRUE),0))),0)</f>
        <v>10</v>
      </c>
      <c r="L223">
        <f ca="1">IFERROR(IF(F223=1,VLOOKUP(I223,[1]坦克升星消耗!$H$2:$J$7,3,TRUE),IF(F223=2,VLOOKUP(I223,[1]坦克升星消耗!$H$8:$J$15,3,TRUE),IF(F223=3,VLOOKUP(I223,[1]坦克升星消耗!$H$24:$J$33,3,TRUE),0))),0)</f>
        <v>10</v>
      </c>
      <c r="M223">
        <f ca="1">IFERROR(IF(G223=1,VLOOKUP(J223,[1]坦克升星消耗!$H$2:$J$7,3,TRUE),IF(G223=2,VLOOKUP(J223,[1]坦克升星消耗!$H$8:$J$15,3,TRUE),IF(G223=3,VLOOKUP(J223,[1]坦克升星消耗!$H$24:$J$33,3,TRUE),0))),0)</f>
        <v>10</v>
      </c>
      <c r="N223">
        <f ca="1">IFERROR(IF(E223=1,VLOOKUP(K223,[1]坦克升星消耗!$C$2:$J$7,7,TRUE),IF(E223=2,VLOOKUP(K223,[1]坦克升星消耗!$C$8:$J$15,7,TRUE),IF(E223=3,VLOOKUP(K223,[1]坦克升星消耗!$C$24:$J$33,7,TRUE),0))),0)</f>
        <v>335850</v>
      </c>
      <c r="O223">
        <f ca="1">IFERROR(IF(F223=1,VLOOKUP(L223,[1]坦克升星消耗!$C$2:$J$7,7,TRUE),IF(F223=2,VLOOKUP(L223,[1]坦克升星消耗!$C$8:$J$15,7,TRUE),IF(F223=3,VLOOKUP(L223,[1]坦克升星消耗!$C$24:$J$33,7,TRUE),0))),0)</f>
        <v>335850</v>
      </c>
      <c r="P223">
        <f ca="1">IFERROR(IF(G223=1,VLOOKUP(M223,[1]坦克升星消耗!$C$2:$J$7,7,TRUE),IF(G223=2,VLOOKUP(M223,[1]坦克升星消耗!$C$8:$J$15,7,TRUE),IF(G223=3,VLOOKUP(M223,[1]坦克升星消耗!$C$24:$J$33,7,TRUE),0))),0)</f>
        <v>335850</v>
      </c>
      <c r="Q223">
        <f t="shared" ca="1" si="15"/>
        <v>1007550</v>
      </c>
      <c r="R223">
        <f ca="1">Q223/A223+AH223-军费投放计算!D223</f>
        <v>37244.513513513513</v>
      </c>
      <c r="S223">
        <f ca="1">ROUNDDOWN(MIN(T1部件投放计算!C223/3,18),0)</f>
        <v>18</v>
      </c>
      <c r="T223">
        <f t="shared" ca="1" si="16"/>
        <v>0</v>
      </c>
      <c r="U223">
        <f ca="1">MIN(ROUNDDOWN((T1部件投放计算!C223/3)/S223,0),3)</f>
        <v>3</v>
      </c>
      <c r="V223">
        <f ca="1">MIN(VLOOKUP((A223*通用估算系数!$B$17*3600)/S223,[1]坦克部件养成!$V$2:$Z$31,5,TRUE),15)</f>
        <v>15</v>
      </c>
      <c r="W223">
        <f ca="1">ROUNDDOWN(MIN(T2部件投放计算!C223/3,18),0)</f>
        <v>18</v>
      </c>
      <c r="X223">
        <f t="shared" ca="1" si="17"/>
        <v>0</v>
      </c>
      <c r="Y223">
        <f ca="1">MIN(ROUNDDOWN(IF(W223=0,0,((T2部件投放计算!C223+T1部件投放计算!C223/3)/2)/W223+1),0),4)</f>
        <v>4</v>
      </c>
      <c r="Z223">
        <f ca="1">MIN(IF(X223=0,0,VLOOKUP((A223*通用估算系数!$B$17*3600)/X223,[1]坦克部件养成!$V$2:$Z$31,5,TRUE)),20)</f>
        <v>0</v>
      </c>
      <c r="AA223">
        <f ca="1">ROUNDDOWN(MIN(T3部件投放计算!C223/3,18),0)</f>
        <v>18</v>
      </c>
      <c r="AB223">
        <f t="shared" ca="1" si="18"/>
        <v>18</v>
      </c>
      <c r="AC223">
        <f ca="1">MIN(ROUNDDOWN(IF(AA223=0,0,((T3部件投放计算!C223+T2部件投放计算!C223/3)/2)/AA223+2),0),5)</f>
        <v>5</v>
      </c>
      <c r="AD223">
        <f ca="1">MIN(IF(AA223=0,0,VLOOKUP((A223*通用估算系数!$B$17*3600)/AA223,[1]坦克部件养成!$V$2:$Z$31,5,TRUE)),30)</f>
        <v>30</v>
      </c>
      <c r="AE223">
        <f ca="1">VLOOKUP("1_"&amp;V223,[1]坦克部件养成!$I:$L,4,FALSE)*T223</f>
        <v>0</v>
      </c>
      <c r="AF223">
        <f ca="1">IFERROR(VLOOKUP("2_"&amp;Z223,[1]坦克部件养成!$I:$L,4,FALSE)*X223,0)</f>
        <v>0</v>
      </c>
      <c r="AG223">
        <f ca="1">IFERROR(VLOOKUP("3_"&amp;AD223,[1]坦克部件养成!$I:$L,4,FALSE)*AB223,0)</f>
        <v>8335620</v>
      </c>
      <c r="AH223">
        <f t="shared" ca="1" si="19"/>
        <v>37547</v>
      </c>
    </row>
    <row r="224" spans="1:34" x14ac:dyDescent="0.2">
      <c r="A224">
        <v>223</v>
      </c>
      <c r="B224">
        <f>IF(C224=-1,D224,VLOOKUP(C224,通用估算系数!$D:$E,2,FALSE))</f>
        <v>10</v>
      </c>
      <c r="C224">
        <f>IF(D224&gt;=10,MOD(A224,通用估算系数!$B$2),-1)</f>
        <v>13</v>
      </c>
      <c r="D224">
        <f>VLOOKUP(A224,[1]游戏时长规划!$H$17:$K$26,4,TRUE)</f>
        <v>10</v>
      </c>
      <c r="E224">
        <v>3</v>
      </c>
      <c r="F224">
        <v>3</v>
      </c>
      <c r="G224">
        <v>3</v>
      </c>
      <c r="H224">
        <f ca="1">INDIRECT("T"&amp;E224&amp;"碎片投放计算!C"&amp;ROW(E224))/VLOOKUP(E224,通用估算系数!$D$17:$E$20,2,FALSE)</f>
        <v>924.04321974503989</v>
      </c>
      <c r="I224">
        <f ca="1">INDIRECT("T"&amp;F224&amp;"碎片投放计算!C"&amp;ROW(F224))/VLOOKUP(F224,通用估算系数!$D$17:$E$20,2,FALSE)</f>
        <v>924.04321974503989</v>
      </c>
      <c r="J224">
        <f ca="1">INDIRECT("T"&amp;G224&amp;"碎片投放计算!C"&amp;ROW(G224))/VLOOKUP(G224,通用估算系数!$D$17:$E$20,2,FALSE)</f>
        <v>924.04321974503989</v>
      </c>
      <c r="K224">
        <f ca="1">IFERROR(IF(E224=1,VLOOKUP(H224,[1]坦克升星消耗!$H$2:$J$7,3,TRUE),IF(E224=2,VLOOKUP(H224,[1]坦克升星消耗!$H$8:$J$15,3,TRUE),IF(E224=3,VLOOKUP(H224,[1]坦克升星消耗!$H$24:$J$33,3,TRUE),0))),0)</f>
        <v>10</v>
      </c>
      <c r="L224">
        <f ca="1">IFERROR(IF(F224=1,VLOOKUP(I224,[1]坦克升星消耗!$H$2:$J$7,3,TRUE),IF(F224=2,VLOOKUP(I224,[1]坦克升星消耗!$H$8:$J$15,3,TRUE),IF(F224=3,VLOOKUP(I224,[1]坦克升星消耗!$H$24:$J$33,3,TRUE),0))),0)</f>
        <v>10</v>
      </c>
      <c r="M224">
        <f ca="1">IFERROR(IF(G224=1,VLOOKUP(J224,[1]坦克升星消耗!$H$2:$J$7,3,TRUE),IF(G224=2,VLOOKUP(J224,[1]坦克升星消耗!$H$8:$J$15,3,TRUE),IF(G224=3,VLOOKUP(J224,[1]坦克升星消耗!$H$24:$J$33,3,TRUE),0))),0)</f>
        <v>10</v>
      </c>
      <c r="N224">
        <f ca="1">IFERROR(IF(E224=1,VLOOKUP(K224,[1]坦克升星消耗!$C$2:$J$7,7,TRUE),IF(E224=2,VLOOKUP(K224,[1]坦克升星消耗!$C$8:$J$15,7,TRUE),IF(E224=3,VLOOKUP(K224,[1]坦克升星消耗!$C$24:$J$33,7,TRUE),0))),0)</f>
        <v>335850</v>
      </c>
      <c r="O224">
        <f ca="1">IFERROR(IF(F224=1,VLOOKUP(L224,[1]坦克升星消耗!$C$2:$J$7,7,TRUE),IF(F224=2,VLOOKUP(L224,[1]坦克升星消耗!$C$8:$J$15,7,TRUE),IF(F224=3,VLOOKUP(L224,[1]坦克升星消耗!$C$24:$J$33,7,TRUE),0))),0)</f>
        <v>335850</v>
      </c>
      <c r="P224">
        <f ca="1">IFERROR(IF(G224=1,VLOOKUP(M224,[1]坦克升星消耗!$C$2:$J$7,7,TRUE),IF(G224=2,VLOOKUP(M224,[1]坦克升星消耗!$C$8:$J$15,7,TRUE),IF(G224=3,VLOOKUP(M224,[1]坦克升星消耗!$C$24:$J$33,7,TRUE),0))),0)</f>
        <v>335850</v>
      </c>
      <c r="Q224">
        <f t="shared" ca="1" si="15"/>
        <v>1007550</v>
      </c>
      <c r="R224">
        <f ca="1">Q224/A224+AH224-军费投放计算!D224</f>
        <v>37075.161434977577</v>
      </c>
      <c r="S224">
        <f ca="1">ROUNDDOWN(MIN(T1部件投放计算!C224/3,18),0)</f>
        <v>18</v>
      </c>
      <c r="T224">
        <f t="shared" ca="1" si="16"/>
        <v>0</v>
      </c>
      <c r="U224">
        <f ca="1">MIN(ROUNDDOWN((T1部件投放计算!C224/3)/S224,0),3)</f>
        <v>3</v>
      </c>
      <c r="V224">
        <f ca="1">MIN(VLOOKUP((A224*通用估算系数!$B$17*3600)/S224,[1]坦克部件养成!$V$2:$Z$31,5,TRUE),15)</f>
        <v>15</v>
      </c>
      <c r="W224">
        <f ca="1">ROUNDDOWN(MIN(T2部件投放计算!C224/3,18),0)</f>
        <v>18</v>
      </c>
      <c r="X224">
        <f t="shared" ca="1" si="17"/>
        <v>0</v>
      </c>
      <c r="Y224">
        <f ca="1">MIN(ROUNDDOWN(IF(W224=0,0,((T2部件投放计算!C224+T1部件投放计算!C224/3)/2)/W224+1),0),4)</f>
        <v>4</v>
      </c>
      <c r="Z224">
        <f ca="1">MIN(IF(X224=0,0,VLOOKUP((A224*通用估算系数!$B$17*3600)/X224,[1]坦克部件养成!$V$2:$Z$31,5,TRUE)),20)</f>
        <v>0</v>
      </c>
      <c r="AA224">
        <f ca="1">ROUNDDOWN(MIN(T3部件投放计算!C224/3,18),0)</f>
        <v>18</v>
      </c>
      <c r="AB224">
        <f t="shared" ca="1" si="18"/>
        <v>18</v>
      </c>
      <c r="AC224">
        <f ca="1">MIN(ROUNDDOWN(IF(AA224=0,0,((T3部件投放计算!C224+T2部件投放计算!C224/3)/2)/AA224+2),0),5)</f>
        <v>5</v>
      </c>
      <c r="AD224">
        <f ca="1">MIN(IF(AA224=0,0,VLOOKUP((A224*通用估算系数!$B$17*3600)/AA224,[1]坦克部件养成!$V$2:$Z$31,5,TRUE)),30)</f>
        <v>30</v>
      </c>
      <c r="AE224">
        <f ca="1">VLOOKUP("1_"&amp;V224,[1]坦克部件养成!$I:$L,4,FALSE)*T224</f>
        <v>0</v>
      </c>
      <c r="AF224">
        <f ca="1">IFERROR(VLOOKUP("2_"&amp;Z224,[1]坦克部件养成!$I:$L,4,FALSE)*X224,0)</f>
        <v>0</v>
      </c>
      <c r="AG224">
        <f ca="1">IFERROR(VLOOKUP("3_"&amp;AD224,[1]坦克部件养成!$I:$L,4,FALSE)*AB224,0)</f>
        <v>8335620</v>
      </c>
      <c r="AH224">
        <f t="shared" ca="1" si="19"/>
        <v>37379</v>
      </c>
    </row>
    <row r="225" spans="1:34" x14ac:dyDescent="0.2">
      <c r="A225">
        <v>224</v>
      </c>
      <c r="B225">
        <f>IF(C225=-1,D225,VLOOKUP(C225,通用估算系数!$D:$E,2,FALSE))</f>
        <v>8</v>
      </c>
      <c r="C225">
        <f>IF(D225&gt;=10,MOD(A225,通用估算系数!$B$2),-1)</f>
        <v>0</v>
      </c>
      <c r="D225">
        <f>VLOOKUP(A225,[1]游戏时长规划!$H$17:$K$26,4,TRUE)</f>
        <v>10</v>
      </c>
      <c r="E225">
        <v>3</v>
      </c>
      <c r="F225">
        <v>3</v>
      </c>
      <c r="G225">
        <v>3</v>
      </c>
      <c r="H225">
        <f ca="1">INDIRECT("T"&amp;E225&amp;"碎片投放计算!C"&amp;ROW(E225))/VLOOKUP(E225,通用估算系数!$D$17:$E$20,2,FALSE)</f>
        <v>928.26906067997027</v>
      </c>
      <c r="I225">
        <f ca="1">INDIRECT("T"&amp;F225&amp;"碎片投放计算!C"&amp;ROW(F225))/VLOOKUP(F225,通用估算系数!$D$17:$E$20,2,FALSE)</f>
        <v>928.26906067997027</v>
      </c>
      <c r="J225">
        <f ca="1">INDIRECT("T"&amp;G225&amp;"碎片投放计算!C"&amp;ROW(G225))/VLOOKUP(G225,通用估算系数!$D$17:$E$20,2,FALSE)</f>
        <v>928.26906067997027</v>
      </c>
      <c r="K225">
        <f ca="1">IFERROR(IF(E225=1,VLOOKUP(H225,[1]坦克升星消耗!$H$2:$J$7,3,TRUE),IF(E225=2,VLOOKUP(H225,[1]坦克升星消耗!$H$8:$J$15,3,TRUE),IF(E225=3,VLOOKUP(H225,[1]坦克升星消耗!$H$24:$J$33,3,TRUE),0))),0)</f>
        <v>10</v>
      </c>
      <c r="L225">
        <f ca="1">IFERROR(IF(F225=1,VLOOKUP(I225,[1]坦克升星消耗!$H$2:$J$7,3,TRUE),IF(F225=2,VLOOKUP(I225,[1]坦克升星消耗!$H$8:$J$15,3,TRUE),IF(F225=3,VLOOKUP(I225,[1]坦克升星消耗!$H$24:$J$33,3,TRUE),0))),0)</f>
        <v>10</v>
      </c>
      <c r="M225">
        <f ca="1">IFERROR(IF(G225=1,VLOOKUP(J225,[1]坦克升星消耗!$H$2:$J$7,3,TRUE),IF(G225=2,VLOOKUP(J225,[1]坦克升星消耗!$H$8:$J$15,3,TRUE),IF(G225=3,VLOOKUP(J225,[1]坦克升星消耗!$H$24:$J$33,3,TRUE),0))),0)</f>
        <v>10</v>
      </c>
      <c r="N225">
        <f ca="1">IFERROR(IF(E225=1,VLOOKUP(K225,[1]坦克升星消耗!$C$2:$J$7,7,TRUE),IF(E225=2,VLOOKUP(K225,[1]坦克升星消耗!$C$8:$J$15,7,TRUE),IF(E225=3,VLOOKUP(K225,[1]坦克升星消耗!$C$24:$J$33,7,TRUE),0))),0)</f>
        <v>335850</v>
      </c>
      <c r="O225">
        <f ca="1">IFERROR(IF(F225=1,VLOOKUP(L225,[1]坦克升星消耗!$C$2:$J$7,7,TRUE),IF(F225=2,VLOOKUP(L225,[1]坦克升星消耗!$C$8:$J$15,7,TRUE),IF(F225=3,VLOOKUP(L225,[1]坦克升星消耗!$C$24:$J$33,7,TRUE),0))),0)</f>
        <v>335850</v>
      </c>
      <c r="P225">
        <f ca="1">IFERROR(IF(G225=1,VLOOKUP(M225,[1]坦克升星消耗!$C$2:$J$7,7,TRUE),IF(G225=2,VLOOKUP(M225,[1]坦克升星消耗!$C$8:$J$15,7,TRUE),IF(G225=3,VLOOKUP(M225,[1]坦克升星消耗!$C$24:$J$33,7,TRUE),0))),0)</f>
        <v>335850</v>
      </c>
      <c r="Q225">
        <f t="shared" ca="1" si="15"/>
        <v>1007550</v>
      </c>
      <c r="R225">
        <f ca="1">Q225/A225+AH225-军费投放计算!D225</f>
        <v>37418.991071428572</v>
      </c>
      <c r="S225">
        <f ca="1">ROUNDDOWN(MIN(T1部件投放计算!C225/3,18),0)</f>
        <v>18</v>
      </c>
      <c r="T225">
        <f t="shared" ca="1" si="16"/>
        <v>0</v>
      </c>
      <c r="U225">
        <f ca="1">MIN(ROUNDDOWN((T1部件投放计算!C225/3)/S225,0),3)</f>
        <v>3</v>
      </c>
      <c r="V225">
        <f ca="1">MIN(VLOOKUP((A225*通用估算系数!$B$17*3600)/S225,[1]坦克部件养成!$V$2:$Z$31,5,TRUE),15)</f>
        <v>15</v>
      </c>
      <c r="W225">
        <f ca="1">ROUNDDOWN(MIN(T2部件投放计算!C225/3,18),0)</f>
        <v>18</v>
      </c>
      <c r="X225">
        <f t="shared" ca="1" si="17"/>
        <v>0</v>
      </c>
      <c r="Y225">
        <f ca="1">MIN(ROUNDDOWN(IF(W225=0,0,((T2部件投放计算!C225+T1部件投放计算!C225/3)/2)/W225+1),0),4)</f>
        <v>4</v>
      </c>
      <c r="Z225">
        <f ca="1">MIN(IF(X225=0,0,VLOOKUP((A225*通用估算系数!$B$17*3600)/X225,[1]坦克部件养成!$V$2:$Z$31,5,TRUE)),20)</f>
        <v>0</v>
      </c>
      <c r="AA225">
        <f ca="1">ROUNDDOWN(MIN(T3部件投放计算!C225/3,18),0)</f>
        <v>18</v>
      </c>
      <c r="AB225">
        <f t="shared" ca="1" si="18"/>
        <v>18</v>
      </c>
      <c r="AC225">
        <f ca="1">MIN(ROUNDDOWN(IF(AA225=0,0,((T3部件投放计算!C225+T2部件投放计算!C225/3)/2)/AA225+2),0),5)</f>
        <v>5</v>
      </c>
      <c r="AD225">
        <f ca="1">MIN(IF(AA225=0,0,VLOOKUP((A225*通用估算系数!$B$17*3600)/AA225,[1]坦克部件养成!$V$2:$Z$31,5,TRUE)),30)</f>
        <v>30</v>
      </c>
      <c r="AE225">
        <f ca="1">VLOOKUP("1_"&amp;V225,[1]坦克部件养成!$I:$L,4,FALSE)*T225</f>
        <v>0</v>
      </c>
      <c r="AF225">
        <f ca="1">IFERROR(VLOOKUP("2_"&amp;Z225,[1]坦克部件养成!$I:$L,4,FALSE)*X225,0)</f>
        <v>0</v>
      </c>
      <c r="AG225">
        <f ca="1">IFERROR(VLOOKUP("3_"&amp;AD225,[1]坦克部件养成!$I:$L,4,FALSE)*AB225,0)</f>
        <v>8335620</v>
      </c>
      <c r="AH225">
        <f t="shared" ca="1" si="19"/>
        <v>37212</v>
      </c>
    </row>
    <row r="226" spans="1:34" x14ac:dyDescent="0.2">
      <c r="A226">
        <v>225</v>
      </c>
      <c r="B226">
        <f>IF(C226=-1,D226,VLOOKUP(C226,通用估算系数!$D:$E,2,FALSE))</f>
        <v>8</v>
      </c>
      <c r="C226">
        <f>IF(D226&gt;=10,MOD(A226,通用估算系数!$B$2),-1)</f>
        <v>1</v>
      </c>
      <c r="D226">
        <f>VLOOKUP(A226,[1]游戏时长规划!$H$17:$K$26,4,TRUE)</f>
        <v>10</v>
      </c>
      <c r="E226">
        <v>3</v>
      </c>
      <c r="F226">
        <v>3</v>
      </c>
      <c r="G226">
        <v>3</v>
      </c>
      <c r="H226">
        <f ca="1">INDIRECT("T"&amp;E226&amp;"碎片投放计算!C"&amp;ROW(E226))/VLOOKUP(E226,通用估算系数!$D$17:$E$20,2,FALSE)</f>
        <v>932.36846892259302</v>
      </c>
      <c r="I226">
        <f ca="1">INDIRECT("T"&amp;F226&amp;"碎片投放计算!C"&amp;ROW(F226))/VLOOKUP(F226,通用估算系数!$D$17:$E$20,2,FALSE)</f>
        <v>932.36846892259302</v>
      </c>
      <c r="J226">
        <f ca="1">INDIRECT("T"&amp;G226&amp;"碎片投放计算!C"&amp;ROW(G226))/VLOOKUP(G226,通用估算系数!$D$17:$E$20,2,FALSE)</f>
        <v>932.36846892259302</v>
      </c>
      <c r="K226">
        <f ca="1">IFERROR(IF(E226=1,VLOOKUP(H226,[1]坦克升星消耗!$H$2:$J$7,3,TRUE),IF(E226=2,VLOOKUP(H226,[1]坦克升星消耗!$H$8:$J$15,3,TRUE),IF(E226=3,VLOOKUP(H226,[1]坦克升星消耗!$H$24:$J$33,3,TRUE),0))),0)</f>
        <v>10</v>
      </c>
      <c r="L226">
        <f ca="1">IFERROR(IF(F226=1,VLOOKUP(I226,[1]坦克升星消耗!$H$2:$J$7,3,TRUE),IF(F226=2,VLOOKUP(I226,[1]坦克升星消耗!$H$8:$J$15,3,TRUE),IF(F226=3,VLOOKUP(I226,[1]坦克升星消耗!$H$24:$J$33,3,TRUE),0))),0)</f>
        <v>10</v>
      </c>
      <c r="M226">
        <f ca="1">IFERROR(IF(G226=1,VLOOKUP(J226,[1]坦克升星消耗!$H$2:$J$7,3,TRUE),IF(G226=2,VLOOKUP(J226,[1]坦克升星消耗!$H$8:$J$15,3,TRUE),IF(G226=3,VLOOKUP(J226,[1]坦克升星消耗!$H$24:$J$33,3,TRUE),0))),0)</f>
        <v>10</v>
      </c>
      <c r="N226">
        <f ca="1">IFERROR(IF(E226=1,VLOOKUP(K226,[1]坦克升星消耗!$C$2:$J$7,7,TRUE),IF(E226=2,VLOOKUP(K226,[1]坦克升星消耗!$C$8:$J$15,7,TRUE),IF(E226=3,VLOOKUP(K226,[1]坦克升星消耗!$C$24:$J$33,7,TRUE),0))),0)</f>
        <v>335850</v>
      </c>
      <c r="O226">
        <f ca="1">IFERROR(IF(F226=1,VLOOKUP(L226,[1]坦克升星消耗!$C$2:$J$7,7,TRUE),IF(F226=2,VLOOKUP(L226,[1]坦克升星消耗!$C$8:$J$15,7,TRUE),IF(F226=3,VLOOKUP(L226,[1]坦克升星消耗!$C$24:$J$33,7,TRUE),0))),0)</f>
        <v>335850</v>
      </c>
      <c r="P226">
        <f ca="1">IFERROR(IF(G226=1,VLOOKUP(M226,[1]坦克升星消耗!$C$2:$J$7,7,TRUE),IF(G226=2,VLOOKUP(M226,[1]坦克升星消耗!$C$8:$J$15,7,TRUE),IF(G226=3,VLOOKUP(M226,[1]坦克升星消耗!$C$24:$J$33,7,TRUE),0))),0)</f>
        <v>335850</v>
      </c>
      <c r="Q226">
        <f t="shared" ca="1" si="15"/>
        <v>1007550</v>
      </c>
      <c r="R226">
        <f ca="1">Q226/A226+AH226-军费投放计算!D226</f>
        <v>37290</v>
      </c>
      <c r="S226">
        <f ca="1">ROUNDDOWN(MIN(T1部件投放计算!C226/3,18),0)</f>
        <v>18</v>
      </c>
      <c r="T226">
        <f t="shared" ca="1" si="16"/>
        <v>0</v>
      </c>
      <c r="U226">
        <f ca="1">MIN(ROUNDDOWN((T1部件投放计算!C226/3)/S226,0),3)</f>
        <v>3</v>
      </c>
      <c r="V226">
        <f ca="1">MIN(VLOOKUP((A226*通用估算系数!$B$17*3600)/S226,[1]坦克部件养成!$V$2:$Z$31,5,TRUE),15)</f>
        <v>15</v>
      </c>
      <c r="W226">
        <f ca="1">ROUNDDOWN(MIN(T2部件投放计算!C226/3,18),0)</f>
        <v>18</v>
      </c>
      <c r="X226">
        <f t="shared" ca="1" si="17"/>
        <v>0</v>
      </c>
      <c r="Y226">
        <f ca="1">MIN(ROUNDDOWN(IF(W226=0,0,((T2部件投放计算!C226+T1部件投放计算!C226/3)/2)/W226+1),0),4)</f>
        <v>4</v>
      </c>
      <c r="Z226">
        <f ca="1">MIN(IF(X226=0,0,VLOOKUP((A226*通用估算系数!$B$17*3600)/X226,[1]坦克部件养成!$V$2:$Z$31,5,TRUE)),20)</f>
        <v>0</v>
      </c>
      <c r="AA226">
        <f ca="1">ROUNDDOWN(MIN(T3部件投放计算!C226/3,18),0)</f>
        <v>18</v>
      </c>
      <c r="AB226">
        <f t="shared" ca="1" si="18"/>
        <v>18</v>
      </c>
      <c r="AC226">
        <f ca="1">MIN(ROUNDDOWN(IF(AA226=0,0,((T3部件投放计算!C226+T2部件投放计算!C226/3)/2)/AA226+2),0),5)</f>
        <v>5</v>
      </c>
      <c r="AD226">
        <f ca="1">MIN(IF(AA226=0,0,VLOOKUP((A226*通用估算系数!$B$17*3600)/AA226,[1]坦克部件养成!$V$2:$Z$31,5,TRUE)),30)</f>
        <v>30</v>
      </c>
      <c r="AE226">
        <f ca="1">VLOOKUP("1_"&amp;V226,[1]坦克部件养成!$I:$L,4,FALSE)*T226</f>
        <v>0</v>
      </c>
      <c r="AF226">
        <f ca="1">IFERROR(VLOOKUP("2_"&amp;Z226,[1]坦克部件养成!$I:$L,4,FALSE)*X226,0)</f>
        <v>0</v>
      </c>
      <c r="AG226">
        <f ca="1">IFERROR(VLOOKUP("3_"&amp;AD226,[1]坦克部件养成!$I:$L,4,FALSE)*AB226,0)</f>
        <v>8335620</v>
      </c>
      <c r="AH226">
        <f t="shared" ca="1" si="19"/>
        <v>37047</v>
      </c>
    </row>
    <row r="227" spans="1:34" x14ac:dyDescent="0.2">
      <c r="A227">
        <v>226</v>
      </c>
      <c r="B227">
        <f>IF(C227=-1,D227,VLOOKUP(C227,通用估算系数!$D:$E,2,FALSE))</f>
        <v>8</v>
      </c>
      <c r="C227">
        <f>IF(D227&gt;=10,MOD(A227,通用估算系数!$B$2),-1)</f>
        <v>2</v>
      </c>
      <c r="D227">
        <f>VLOOKUP(A227,[1]游戏时长规划!$H$17:$K$26,4,TRUE)</f>
        <v>10</v>
      </c>
      <c r="E227">
        <v>3</v>
      </c>
      <c r="F227">
        <v>3</v>
      </c>
      <c r="G227">
        <v>3</v>
      </c>
      <c r="H227">
        <f ca="1">INDIRECT("T"&amp;E227&amp;"碎片投放计算!C"&amp;ROW(E227))/VLOOKUP(E227,通用估算系数!$D$17:$E$20,2,FALSE)</f>
        <v>936.21346903806125</v>
      </c>
      <c r="I227">
        <f ca="1">INDIRECT("T"&amp;F227&amp;"碎片投放计算!C"&amp;ROW(F227))/VLOOKUP(F227,通用估算系数!$D$17:$E$20,2,FALSE)</f>
        <v>936.21346903806125</v>
      </c>
      <c r="J227">
        <f ca="1">INDIRECT("T"&amp;G227&amp;"碎片投放计算!C"&amp;ROW(G227))/VLOOKUP(G227,通用估算系数!$D$17:$E$20,2,FALSE)</f>
        <v>936.21346903806125</v>
      </c>
      <c r="K227">
        <f ca="1">IFERROR(IF(E227=1,VLOOKUP(H227,[1]坦克升星消耗!$H$2:$J$7,3,TRUE),IF(E227=2,VLOOKUP(H227,[1]坦克升星消耗!$H$8:$J$15,3,TRUE),IF(E227=3,VLOOKUP(H227,[1]坦克升星消耗!$H$24:$J$33,3,TRUE),0))),0)</f>
        <v>10</v>
      </c>
      <c r="L227">
        <f ca="1">IFERROR(IF(F227=1,VLOOKUP(I227,[1]坦克升星消耗!$H$2:$J$7,3,TRUE),IF(F227=2,VLOOKUP(I227,[1]坦克升星消耗!$H$8:$J$15,3,TRUE),IF(F227=3,VLOOKUP(I227,[1]坦克升星消耗!$H$24:$J$33,3,TRUE),0))),0)</f>
        <v>10</v>
      </c>
      <c r="M227">
        <f ca="1">IFERROR(IF(G227=1,VLOOKUP(J227,[1]坦克升星消耗!$H$2:$J$7,3,TRUE),IF(G227=2,VLOOKUP(J227,[1]坦克升星消耗!$H$8:$J$15,3,TRUE),IF(G227=3,VLOOKUP(J227,[1]坦克升星消耗!$H$24:$J$33,3,TRUE),0))),0)</f>
        <v>10</v>
      </c>
      <c r="N227">
        <f ca="1">IFERROR(IF(E227=1,VLOOKUP(K227,[1]坦克升星消耗!$C$2:$J$7,7,TRUE),IF(E227=2,VLOOKUP(K227,[1]坦克升星消耗!$C$8:$J$15,7,TRUE),IF(E227=3,VLOOKUP(K227,[1]坦克升星消耗!$C$24:$J$33,7,TRUE),0))),0)</f>
        <v>335850</v>
      </c>
      <c r="O227">
        <f ca="1">IFERROR(IF(F227=1,VLOOKUP(L227,[1]坦克升星消耗!$C$2:$J$7,7,TRUE),IF(F227=2,VLOOKUP(L227,[1]坦克升星消耗!$C$8:$J$15,7,TRUE),IF(F227=3,VLOOKUP(L227,[1]坦克升星消耗!$C$24:$J$33,7,TRUE),0))),0)</f>
        <v>335850</v>
      </c>
      <c r="P227">
        <f ca="1">IFERROR(IF(G227=1,VLOOKUP(M227,[1]坦克升星消耗!$C$2:$J$7,7,TRUE),IF(G227=2,VLOOKUP(M227,[1]坦克升星消耗!$C$8:$J$15,7,TRUE),IF(G227=3,VLOOKUP(M227,[1]坦克升星消耗!$C$24:$J$33,7,TRUE),0))),0)</f>
        <v>335850</v>
      </c>
      <c r="Q227">
        <f t="shared" ca="1" si="15"/>
        <v>1007550</v>
      </c>
      <c r="R227">
        <f ca="1">Q227/A227+AH227-军费投放计算!D227</f>
        <v>37094.185840707964</v>
      </c>
      <c r="S227">
        <f ca="1">ROUNDDOWN(MIN(T1部件投放计算!C227/3,18),0)</f>
        <v>18</v>
      </c>
      <c r="T227">
        <f t="shared" ca="1" si="16"/>
        <v>0</v>
      </c>
      <c r="U227">
        <f ca="1">MIN(ROUNDDOWN((T1部件投放计算!C227/3)/S227,0),3)</f>
        <v>3</v>
      </c>
      <c r="V227">
        <f ca="1">MIN(VLOOKUP((A227*通用估算系数!$B$17*3600)/S227,[1]坦克部件养成!$V$2:$Z$31,5,TRUE),15)</f>
        <v>15</v>
      </c>
      <c r="W227">
        <f ca="1">ROUNDDOWN(MIN(T2部件投放计算!C227/3,18),0)</f>
        <v>18</v>
      </c>
      <c r="X227">
        <f t="shared" ca="1" si="17"/>
        <v>0</v>
      </c>
      <c r="Y227">
        <f ca="1">MIN(ROUNDDOWN(IF(W227=0,0,((T2部件投放计算!C227+T1部件投放计算!C227/3)/2)/W227+1),0),4)</f>
        <v>4</v>
      </c>
      <c r="Z227">
        <f ca="1">MIN(IF(X227=0,0,VLOOKUP((A227*通用估算系数!$B$17*3600)/X227,[1]坦克部件养成!$V$2:$Z$31,5,TRUE)),20)</f>
        <v>0</v>
      </c>
      <c r="AA227">
        <f ca="1">ROUNDDOWN(MIN(T3部件投放计算!C227/3,18),0)</f>
        <v>18</v>
      </c>
      <c r="AB227">
        <f t="shared" ca="1" si="18"/>
        <v>18</v>
      </c>
      <c r="AC227">
        <f ca="1">MIN(ROUNDDOWN(IF(AA227=0,0,((T3部件投放计算!C227+T2部件投放计算!C227/3)/2)/AA227+2),0),5)</f>
        <v>5</v>
      </c>
      <c r="AD227">
        <f ca="1">MIN(IF(AA227=0,0,VLOOKUP((A227*通用估算系数!$B$17*3600)/AA227,[1]坦克部件养成!$V$2:$Z$31,5,TRUE)),30)</f>
        <v>30</v>
      </c>
      <c r="AE227">
        <f ca="1">VLOOKUP("1_"&amp;V227,[1]坦克部件养成!$I:$L,4,FALSE)*T227</f>
        <v>0</v>
      </c>
      <c r="AF227">
        <f ca="1">IFERROR(VLOOKUP("2_"&amp;Z227,[1]坦克部件养成!$I:$L,4,FALSE)*X227,0)</f>
        <v>0</v>
      </c>
      <c r="AG227">
        <f ca="1">IFERROR(VLOOKUP("3_"&amp;AD227,[1]坦克部件养成!$I:$L,4,FALSE)*AB227,0)</f>
        <v>8335620</v>
      </c>
      <c r="AH227">
        <f t="shared" ca="1" si="19"/>
        <v>36883</v>
      </c>
    </row>
    <row r="228" spans="1:34" x14ac:dyDescent="0.2">
      <c r="A228">
        <v>227</v>
      </c>
      <c r="B228">
        <f>IF(C228=-1,D228,VLOOKUP(C228,通用估算系数!$D:$E,2,FALSE))</f>
        <v>9</v>
      </c>
      <c r="C228">
        <f>IF(D228&gt;=10,MOD(A228,通用估算系数!$B$2),-1)</f>
        <v>3</v>
      </c>
      <c r="D228">
        <f>VLOOKUP(A228,[1]游戏时长规划!$H$17:$K$26,4,TRUE)</f>
        <v>10</v>
      </c>
      <c r="E228">
        <v>3</v>
      </c>
      <c r="F228">
        <v>3</v>
      </c>
      <c r="G228">
        <v>3</v>
      </c>
      <c r="H228">
        <f ca="1">INDIRECT("T"&amp;E228&amp;"碎片投放计算!C"&amp;ROW(E228))/VLOOKUP(E228,通用估算系数!$D$17:$E$20,2,FALSE)</f>
        <v>941.81678556335328</v>
      </c>
      <c r="I228">
        <f ca="1">INDIRECT("T"&amp;F228&amp;"碎片投放计算!C"&amp;ROW(F228))/VLOOKUP(F228,通用估算系数!$D$17:$E$20,2,FALSE)</f>
        <v>941.81678556335328</v>
      </c>
      <c r="J228">
        <f ca="1">INDIRECT("T"&amp;G228&amp;"碎片投放计算!C"&amp;ROW(G228))/VLOOKUP(G228,通用估算系数!$D$17:$E$20,2,FALSE)</f>
        <v>941.81678556335328</v>
      </c>
      <c r="K228">
        <f ca="1">IFERROR(IF(E228=1,VLOOKUP(H228,[1]坦克升星消耗!$H$2:$J$7,3,TRUE),IF(E228=2,VLOOKUP(H228,[1]坦克升星消耗!$H$8:$J$15,3,TRUE),IF(E228=3,VLOOKUP(H228,[1]坦克升星消耗!$H$24:$J$33,3,TRUE),0))),0)</f>
        <v>10</v>
      </c>
      <c r="L228">
        <f ca="1">IFERROR(IF(F228=1,VLOOKUP(I228,[1]坦克升星消耗!$H$2:$J$7,3,TRUE),IF(F228=2,VLOOKUP(I228,[1]坦克升星消耗!$H$8:$J$15,3,TRUE),IF(F228=3,VLOOKUP(I228,[1]坦克升星消耗!$H$24:$J$33,3,TRUE),0))),0)</f>
        <v>10</v>
      </c>
      <c r="M228">
        <f ca="1">IFERROR(IF(G228=1,VLOOKUP(J228,[1]坦克升星消耗!$H$2:$J$7,3,TRUE),IF(G228=2,VLOOKUP(J228,[1]坦克升星消耗!$H$8:$J$15,3,TRUE),IF(G228=3,VLOOKUP(J228,[1]坦克升星消耗!$H$24:$J$33,3,TRUE),0))),0)</f>
        <v>10</v>
      </c>
      <c r="N228">
        <f ca="1">IFERROR(IF(E228=1,VLOOKUP(K228,[1]坦克升星消耗!$C$2:$J$7,7,TRUE),IF(E228=2,VLOOKUP(K228,[1]坦克升星消耗!$C$8:$J$15,7,TRUE),IF(E228=3,VLOOKUP(K228,[1]坦克升星消耗!$C$24:$J$33,7,TRUE),0))),0)</f>
        <v>335850</v>
      </c>
      <c r="O228">
        <f ca="1">IFERROR(IF(F228=1,VLOOKUP(L228,[1]坦克升星消耗!$C$2:$J$7,7,TRUE),IF(F228=2,VLOOKUP(L228,[1]坦克升星消耗!$C$8:$J$15,7,TRUE),IF(F228=3,VLOOKUP(L228,[1]坦克升星消耗!$C$24:$J$33,7,TRUE),0))),0)</f>
        <v>335850</v>
      </c>
      <c r="P228">
        <f ca="1">IFERROR(IF(G228=1,VLOOKUP(M228,[1]坦克升星消耗!$C$2:$J$7,7,TRUE),IF(G228=2,VLOOKUP(M228,[1]坦克升星消耗!$C$8:$J$15,7,TRUE),IF(G228=3,VLOOKUP(M228,[1]坦克升星消耗!$C$24:$J$33,7,TRUE),0))),0)</f>
        <v>335850</v>
      </c>
      <c r="Q228">
        <f t="shared" ca="1" si="15"/>
        <v>1007550</v>
      </c>
      <c r="R228">
        <f ca="1">Q228/A228+AH228-军费投放计算!D228</f>
        <v>36630.546255506604</v>
      </c>
      <c r="S228">
        <f ca="1">ROUNDDOWN(MIN(T1部件投放计算!C228/3,18),0)</f>
        <v>18</v>
      </c>
      <c r="T228">
        <f t="shared" ca="1" si="16"/>
        <v>0</v>
      </c>
      <c r="U228">
        <f ca="1">MIN(ROUNDDOWN((T1部件投放计算!C228/3)/S228,0),3)</f>
        <v>3</v>
      </c>
      <c r="V228">
        <f ca="1">MIN(VLOOKUP((A228*通用估算系数!$B$17*3600)/S228,[1]坦克部件养成!$V$2:$Z$31,5,TRUE),15)</f>
        <v>15</v>
      </c>
      <c r="W228">
        <f ca="1">ROUNDDOWN(MIN(T2部件投放计算!C228/3,18),0)</f>
        <v>18</v>
      </c>
      <c r="X228">
        <f t="shared" ca="1" si="17"/>
        <v>0</v>
      </c>
      <c r="Y228">
        <f ca="1">MIN(ROUNDDOWN(IF(W228=0,0,((T2部件投放计算!C228+T1部件投放计算!C228/3)/2)/W228+1),0),4)</f>
        <v>4</v>
      </c>
      <c r="Z228">
        <f ca="1">MIN(IF(X228=0,0,VLOOKUP((A228*通用估算系数!$B$17*3600)/X228,[1]坦克部件养成!$V$2:$Z$31,5,TRUE)),20)</f>
        <v>0</v>
      </c>
      <c r="AA228">
        <f ca="1">ROUNDDOWN(MIN(T3部件投放计算!C228/3,18),0)</f>
        <v>18</v>
      </c>
      <c r="AB228">
        <f t="shared" ca="1" si="18"/>
        <v>18</v>
      </c>
      <c r="AC228">
        <f ca="1">MIN(ROUNDDOWN(IF(AA228=0,0,((T3部件投放计算!C228+T2部件投放计算!C228/3)/2)/AA228+2),0),5)</f>
        <v>5</v>
      </c>
      <c r="AD228">
        <f ca="1">MIN(IF(AA228=0,0,VLOOKUP((A228*通用估算系数!$B$17*3600)/AA228,[1]坦克部件养成!$V$2:$Z$31,5,TRUE)),30)</f>
        <v>30</v>
      </c>
      <c r="AE228">
        <f ca="1">VLOOKUP("1_"&amp;V228,[1]坦克部件养成!$I:$L,4,FALSE)*T228</f>
        <v>0</v>
      </c>
      <c r="AF228">
        <f ca="1">IFERROR(VLOOKUP("2_"&amp;Z228,[1]坦克部件养成!$I:$L,4,FALSE)*X228,0)</f>
        <v>0</v>
      </c>
      <c r="AG228">
        <f ca="1">IFERROR(VLOOKUP("3_"&amp;AD228,[1]坦克部件养成!$I:$L,4,FALSE)*AB228,0)</f>
        <v>8335620</v>
      </c>
      <c r="AH228">
        <f t="shared" ca="1" si="19"/>
        <v>36720</v>
      </c>
    </row>
    <row r="229" spans="1:34" x14ac:dyDescent="0.2">
      <c r="A229">
        <v>228</v>
      </c>
      <c r="B229">
        <f>IF(C229=-1,D229,VLOOKUP(C229,通用估算系数!$D:$E,2,FALSE))</f>
        <v>9</v>
      </c>
      <c r="C229">
        <f>IF(D229&gt;=10,MOD(A229,通用估算系数!$B$2),-1)</f>
        <v>4</v>
      </c>
      <c r="D229">
        <f>VLOOKUP(A229,[1]游戏时长规划!$H$17:$K$26,4,TRUE)</f>
        <v>10</v>
      </c>
      <c r="E229">
        <v>3</v>
      </c>
      <c r="F229">
        <v>3</v>
      </c>
      <c r="G229">
        <v>3</v>
      </c>
      <c r="H229">
        <f ca="1">INDIRECT("T"&amp;E229&amp;"碎片投放计算!C"&amp;ROW(E229))/VLOOKUP(E229,通用估算系数!$D$17:$E$20,2,FALSE)</f>
        <v>946.1507596839233</v>
      </c>
      <c r="I229">
        <f ca="1">INDIRECT("T"&amp;F229&amp;"碎片投放计算!C"&amp;ROW(F229))/VLOOKUP(F229,通用估算系数!$D$17:$E$20,2,FALSE)</f>
        <v>946.1507596839233</v>
      </c>
      <c r="J229">
        <f ca="1">INDIRECT("T"&amp;G229&amp;"碎片投放计算!C"&amp;ROW(G229))/VLOOKUP(G229,通用估算系数!$D$17:$E$20,2,FALSE)</f>
        <v>946.1507596839233</v>
      </c>
      <c r="K229">
        <f ca="1">IFERROR(IF(E229=1,VLOOKUP(H229,[1]坦克升星消耗!$H$2:$J$7,3,TRUE),IF(E229=2,VLOOKUP(H229,[1]坦克升星消耗!$H$8:$J$15,3,TRUE),IF(E229=3,VLOOKUP(H229,[1]坦克升星消耗!$H$24:$J$33,3,TRUE),0))),0)</f>
        <v>10</v>
      </c>
      <c r="L229">
        <f ca="1">IFERROR(IF(F229=1,VLOOKUP(I229,[1]坦克升星消耗!$H$2:$J$7,3,TRUE),IF(F229=2,VLOOKUP(I229,[1]坦克升星消耗!$H$8:$J$15,3,TRUE),IF(F229=3,VLOOKUP(I229,[1]坦克升星消耗!$H$24:$J$33,3,TRUE),0))),0)</f>
        <v>10</v>
      </c>
      <c r="M229">
        <f ca="1">IFERROR(IF(G229=1,VLOOKUP(J229,[1]坦克升星消耗!$H$2:$J$7,3,TRUE),IF(G229=2,VLOOKUP(J229,[1]坦克升星消耗!$H$8:$J$15,3,TRUE),IF(G229=3,VLOOKUP(J229,[1]坦克升星消耗!$H$24:$J$33,3,TRUE),0))),0)</f>
        <v>10</v>
      </c>
      <c r="N229">
        <f ca="1">IFERROR(IF(E229=1,VLOOKUP(K229,[1]坦克升星消耗!$C$2:$J$7,7,TRUE),IF(E229=2,VLOOKUP(K229,[1]坦克升星消耗!$C$8:$J$15,7,TRUE),IF(E229=3,VLOOKUP(K229,[1]坦克升星消耗!$C$24:$J$33,7,TRUE),0))),0)</f>
        <v>335850</v>
      </c>
      <c r="O229">
        <f ca="1">IFERROR(IF(F229=1,VLOOKUP(L229,[1]坦克升星消耗!$C$2:$J$7,7,TRUE),IF(F229=2,VLOOKUP(L229,[1]坦克升星消耗!$C$8:$J$15,7,TRUE),IF(F229=3,VLOOKUP(L229,[1]坦克升星消耗!$C$24:$J$33,7,TRUE),0))),0)</f>
        <v>335850</v>
      </c>
      <c r="P229">
        <f ca="1">IFERROR(IF(G229=1,VLOOKUP(M229,[1]坦克升星消耗!$C$2:$J$7,7,TRUE),IF(G229=2,VLOOKUP(M229,[1]坦克升星消耗!$C$8:$J$15,7,TRUE),IF(G229=3,VLOOKUP(M229,[1]坦克升星消耗!$C$24:$J$33,7,TRUE),0))),0)</f>
        <v>335850</v>
      </c>
      <c r="Q229">
        <f t="shared" ca="1" si="15"/>
        <v>1007550</v>
      </c>
      <c r="R229">
        <f ca="1">Q229/A229+AH229-军费投放计算!D229</f>
        <v>36448.07894736842</v>
      </c>
      <c r="S229">
        <f ca="1">ROUNDDOWN(MIN(T1部件投放计算!C229/3,18),0)</f>
        <v>18</v>
      </c>
      <c r="T229">
        <f t="shared" ca="1" si="16"/>
        <v>0</v>
      </c>
      <c r="U229">
        <f ca="1">MIN(ROUNDDOWN((T1部件投放计算!C229/3)/S229,0),3)</f>
        <v>3</v>
      </c>
      <c r="V229">
        <f ca="1">MIN(VLOOKUP((A229*通用估算系数!$B$17*3600)/S229,[1]坦克部件养成!$V$2:$Z$31,5,TRUE),15)</f>
        <v>15</v>
      </c>
      <c r="W229">
        <f ca="1">ROUNDDOWN(MIN(T2部件投放计算!C229/3,18),0)</f>
        <v>18</v>
      </c>
      <c r="X229">
        <f t="shared" ca="1" si="17"/>
        <v>0</v>
      </c>
      <c r="Y229">
        <f ca="1">MIN(ROUNDDOWN(IF(W229=0,0,((T2部件投放计算!C229+T1部件投放计算!C229/3)/2)/W229+1),0),4)</f>
        <v>4</v>
      </c>
      <c r="Z229">
        <f ca="1">MIN(IF(X229=0,0,VLOOKUP((A229*通用估算系数!$B$17*3600)/X229,[1]坦克部件养成!$V$2:$Z$31,5,TRUE)),20)</f>
        <v>0</v>
      </c>
      <c r="AA229">
        <f ca="1">ROUNDDOWN(MIN(T3部件投放计算!C229/3,18),0)</f>
        <v>18</v>
      </c>
      <c r="AB229">
        <f t="shared" ca="1" si="18"/>
        <v>18</v>
      </c>
      <c r="AC229">
        <f ca="1">MIN(ROUNDDOWN(IF(AA229=0,0,((T3部件投放计算!C229+T2部件投放计算!C229/3)/2)/AA229+2),0),5)</f>
        <v>5</v>
      </c>
      <c r="AD229">
        <f ca="1">MIN(IF(AA229=0,0,VLOOKUP((A229*通用估算系数!$B$17*3600)/AA229,[1]坦克部件养成!$V$2:$Z$31,5,TRUE)),30)</f>
        <v>30</v>
      </c>
      <c r="AE229">
        <f ca="1">VLOOKUP("1_"&amp;V229,[1]坦克部件养成!$I:$L,4,FALSE)*T229</f>
        <v>0</v>
      </c>
      <c r="AF229">
        <f ca="1">IFERROR(VLOOKUP("2_"&amp;Z229,[1]坦克部件养成!$I:$L,4,FALSE)*X229,0)</f>
        <v>0</v>
      </c>
      <c r="AG229">
        <f ca="1">IFERROR(VLOOKUP("3_"&amp;AD229,[1]坦克部件养成!$I:$L,4,FALSE)*AB229,0)</f>
        <v>8335620</v>
      </c>
      <c r="AH229">
        <f t="shared" ca="1" si="19"/>
        <v>36559</v>
      </c>
    </row>
    <row r="230" spans="1:34" x14ac:dyDescent="0.2">
      <c r="A230">
        <v>229</v>
      </c>
      <c r="B230">
        <f>IF(C230=-1,D230,VLOOKUP(C230,通用估算系数!$D:$E,2,FALSE))</f>
        <v>9</v>
      </c>
      <c r="C230">
        <f>IF(D230&gt;=10,MOD(A230,通用估算系数!$B$2),-1)</f>
        <v>5</v>
      </c>
      <c r="D230">
        <f>VLOOKUP(A230,[1]游戏时长规划!$H$17:$K$26,4,TRUE)</f>
        <v>10</v>
      </c>
      <c r="E230">
        <v>3</v>
      </c>
      <c r="F230">
        <v>3</v>
      </c>
      <c r="G230">
        <v>3</v>
      </c>
      <c r="H230">
        <f ca="1">INDIRECT("T"&amp;E230&amp;"碎片投放计算!C"&amp;ROW(E230))/VLOOKUP(E230,通用估算系数!$D$17:$E$20,2,FALSE)</f>
        <v>950.54315256130906</v>
      </c>
      <c r="I230">
        <f ca="1">INDIRECT("T"&amp;F230&amp;"碎片投放计算!C"&amp;ROW(F230))/VLOOKUP(F230,通用估算系数!$D$17:$E$20,2,FALSE)</f>
        <v>950.54315256130906</v>
      </c>
      <c r="J230">
        <f ca="1">INDIRECT("T"&amp;G230&amp;"碎片投放计算!C"&amp;ROW(G230))/VLOOKUP(G230,通用估算系数!$D$17:$E$20,2,FALSE)</f>
        <v>950.54315256130906</v>
      </c>
      <c r="K230">
        <f ca="1">IFERROR(IF(E230=1,VLOOKUP(H230,[1]坦克升星消耗!$H$2:$J$7,3,TRUE),IF(E230=2,VLOOKUP(H230,[1]坦克升星消耗!$H$8:$J$15,3,TRUE),IF(E230=3,VLOOKUP(H230,[1]坦克升星消耗!$H$24:$J$33,3,TRUE),0))),0)</f>
        <v>10</v>
      </c>
      <c r="L230">
        <f ca="1">IFERROR(IF(F230=1,VLOOKUP(I230,[1]坦克升星消耗!$H$2:$J$7,3,TRUE),IF(F230=2,VLOOKUP(I230,[1]坦克升星消耗!$H$8:$J$15,3,TRUE),IF(F230=3,VLOOKUP(I230,[1]坦克升星消耗!$H$24:$J$33,3,TRUE),0))),0)</f>
        <v>10</v>
      </c>
      <c r="M230">
        <f ca="1">IFERROR(IF(G230=1,VLOOKUP(J230,[1]坦克升星消耗!$H$2:$J$7,3,TRUE),IF(G230=2,VLOOKUP(J230,[1]坦克升星消耗!$H$8:$J$15,3,TRUE),IF(G230=3,VLOOKUP(J230,[1]坦克升星消耗!$H$24:$J$33,3,TRUE),0))),0)</f>
        <v>10</v>
      </c>
      <c r="N230">
        <f ca="1">IFERROR(IF(E230=1,VLOOKUP(K230,[1]坦克升星消耗!$C$2:$J$7,7,TRUE),IF(E230=2,VLOOKUP(K230,[1]坦克升星消耗!$C$8:$J$15,7,TRUE),IF(E230=3,VLOOKUP(K230,[1]坦克升星消耗!$C$24:$J$33,7,TRUE),0))),0)</f>
        <v>335850</v>
      </c>
      <c r="O230">
        <f ca="1">IFERROR(IF(F230=1,VLOOKUP(L230,[1]坦克升星消耗!$C$2:$J$7,7,TRUE),IF(F230=2,VLOOKUP(L230,[1]坦克升星消耗!$C$8:$J$15,7,TRUE),IF(F230=3,VLOOKUP(L230,[1]坦克升星消耗!$C$24:$J$33,7,TRUE),0))),0)</f>
        <v>335850</v>
      </c>
      <c r="P230">
        <f ca="1">IFERROR(IF(G230=1,VLOOKUP(M230,[1]坦克升星消耗!$C$2:$J$7,7,TRUE),IF(G230=2,VLOOKUP(M230,[1]坦克升星消耗!$C$8:$J$15,7,TRUE),IF(G230=3,VLOOKUP(M230,[1]坦克升星消耗!$C$24:$J$33,7,TRUE),0))),0)</f>
        <v>335850</v>
      </c>
      <c r="Q230">
        <f t="shared" ca="1" si="15"/>
        <v>1007550</v>
      </c>
      <c r="R230">
        <f ca="1">Q230/A230+AH230-军费投放计算!D230</f>
        <v>36246.781659388645</v>
      </c>
      <c r="S230">
        <f ca="1">ROUNDDOWN(MIN(T1部件投放计算!C230/3,18),0)</f>
        <v>18</v>
      </c>
      <c r="T230">
        <f t="shared" ca="1" si="16"/>
        <v>0</v>
      </c>
      <c r="U230">
        <f ca="1">MIN(ROUNDDOWN((T1部件投放计算!C230/3)/S230,0),3)</f>
        <v>3</v>
      </c>
      <c r="V230">
        <f ca="1">MIN(VLOOKUP((A230*通用估算系数!$B$17*3600)/S230,[1]坦克部件养成!$V$2:$Z$31,5,TRUE),15)</f>
        <v>15</v>
      </c>
      <c r="W230">
        <f ca="1">ROUNDDOWN(MIN(T2部件投放计算!C230/3,18),0)</f>
        <v>18</v>
      </c>
      <c r="X230">
        <f t="shared" ca="1" si="17"/>
        <v>0</v>
      </c>
      <c r="Y230">
        <f ca="1">MIN(ROUNDDOWN(IF(W230=0,0,((T2部件投放计算!C230+T1部件投放计算!C230/3)/2)/W230+1),0),4)</f>
        <v>4</v>
      </c>
      <c r="Z230">
        <f ca="1">MIN(IF(X230=0,0,VLOOKUP((A230*通用估算系数!$B$17*3600)/X230,[1]坦克部件养成!$V$2:$Z$31,5,TRUE)),20)</f>
        <v>0</v>
      </c>
      <c r="AA230">
        <f ca="1">ROUNDDOWN(MIN(T3部件投放计算!C230/3,18),0)</f>
        <v>18</v>
      </c>
      <c r="AB230">
        <f t="shared" ca="1" si="18"/>
        <v>18</v>
      </c>
      <c r="AC230">
        <f ca="1">MIN(ROUNDDOWN(IF(AA230=0,0,((T3部件投放计算!C230+T2部件投放计算!C230/3)/2)/AA230+2),0),5)</f>
        <v>5</v>
      </c>
      <c r="AD230">
        <f ca="1">MIN(IF(AA230=0,0,VLOOKUP((A230*通用估算系数!$B$17*3600)/AA230,[1]坦克部件养成!$V$2:$Z$31,5,TRUE)),30)</f>
        <v>30</v>
      </c>
      <c r="AE230">
        <f ca="1">VLOOKUP("1_"&amp;V230,[1]坦克部件养成!$I:$L,4,FALSE)*T230</f>
        <v>0</v>
      </c>
      <c r="AF230">
        <f ca="1">IFERROR(VLOOKUP("2_"&amp;Z230,[1]坦克部件养成!$I:$L,4,FALSE)*X230,0)</f>
        <v>0</v>
      </c>
      <c r="AG230">
        <f ca="1">IFERROR(VLOOKUP("3_"&amp;AD230,[1]坦克部件养成!$I:$L,4,FALSE)*AB230,0)</f>
        <v>8335620</v>
      </c>
      <c r="AH230">
        <f t="shared" ca="1" si="19"/>
        <v>36400</v>
      </c>
    </row>
    <row r="231" spans="1:34" x14ac:dyDescent="0.2">
      <c r="A231">
        <v>230</v>
      </c>
      <c r="B231">
        <f>IF(C231=-1,D231,VLOOKUP(C231,通用估算系数!$D:$E,2,FALSE))</f>
        <v>10</v>
      </c>
      <c r="C231">
        <f>IF(D231&gt;=10,MOD(A231,通用估算系数!$B$2),-1)</f>
        <v>6</v>
      </c>
      <c r="D231">
        <f>VLOOKUP(A231,[1]游戏时长规划!$H$17:$K$26,4,TRUE)</f>
        <v>10</v>
      </c>
      <c r="E231">
        <v>3</v>
      </c>
      <c r="F231">
        <v>3</v>
      </c>
      <c r="G231">
        <v>3</v>
      </c>
      <c r="H231">
        <f ca="1">INDIRECT("T"&amp;E231&amp;"碎片投放计算!C"&amp;ROW(E231))/VLOOKUP(E231,通用估算系数!$D$17:$E$20,2,FALSE)</f>
        <v>955.98728752409943</v>
      </c>
      <c r="I231">
        <f ca="1">INDIRECT("T"&amp;F231&amp;"碎片投放计算!C"&amp;ROW(F231))/VLOOKUP(F231,通用估算系数!$D$17:$E$20,2,FALSE)</f>
        <v>955.98728752409943</v>
      </c>
      <c r="J231">
        <f ca="1">INDIRECT("T"&amp;G231&amp;"碎片投放计算!C"&amp;ROW(G231))/VLOOKUP(G231,通用估算系数!$D$17:$E$20,2,FALSE)</f>
        <v>955.98728752409943</v>
      </c>
      <c r="K231">
        <f ca="1">IFERROR(IF(E231=1,VLOOKUP(H231,[1]坦克升星消耗!$H$2:$J$7,3,TRUE),IF(E231=2,VLOOKUP(H231,[1]坦克升星消耗!$H$8:$J$15,3,TRUE),IF(E231=3,VLOOKUP(H231,[1]坦克升星消耗!$H$24:$J$33,3,TRUE),0))),0)</f>
        <v>10</v>
      </c>
      <c r="L231">
        <f ca="1">IFERROR(IF(F231=1,VLOOKUP(I231,[1]坦克升星消耗!$H$2:$J$7,3,TRUE),IF(F231=2,VLOOKUP(I231,[1]坦克升星消耗!$H$8:$J$15,3,TRUE),IF(F231=3,VLOOKUP(I231,[1]坦克升星消耗!$H$24:$J$33,3,TRUE),0))),0)</f>
        <v>10</v>
      </c>
      <c r="M231">
        <f ca="1">IFERROR(IF(G231=1,VLOOKUP(J231,[1]坦克升星消耗!$H$2:$J$7,3,TRUE),IF(G231=2,VLOOKUP(J231,[1]坦克升星消耗!$H$8:$J$15,3,TRUE),IF(G231=3,VLOOKUP(J231,[1]坦克升星消耗!$H$24:$J$33,3,TRUE),0))),0)</f>
        <v>10</v>
      </c>
      <c r="N231">
        <f ca="1">IFERROR(IF(E231=1,VLOOKUP(K231,[1]坦克升星消耗!$C$2:$J$7,7,TRUE),IF(E231=2,VLOOKUP(K231,[1]坦克升星消耗!$C$8:$J$15,7,TRUE),IF(E231=3,VLOOKUP(K231,[1]坦克升星消耗!$C$24:$J$33,7,TRUE),0))),0)</f>
        <v>335850</v>
      </c>
      <c r="O231">
        <f ca="1">IFERROR(IF(F231=1,VLOOKUP(L231,[1]坦克升星消耗!$C$2:$J$7,7,TRUE),IF(F231=2,VLOOKUP(L231,[1]坦克升星消耗!$C$8:$J$15,7,TRUE),IF(F231=3,VLOOKUP(L231,[1]坦克升星消耗!$C$24:$J$33,7,TRUE),0))),0)</f>
        <v>335850</v>
      </c>
      <c r="P231">
        <f ca="1">IFERROR(IF(G231=1,VLOOKUP(M231,[1]坦克升星消耗!$C$2:$J$7,7,TRUE),IF(G231=2,VLOOKUP(M231,[1]坦克升星消耗!$C$8:$J$15,7,TRUE),IF(G231=3,VLOOKUP(M231,[1]坦克升星消耗!$C$24:$J$33,7,TRUE),0))),0)</f>
        <v>335850</v>
      </c>
      <c r="Q231">
        <f t="shared" ca="1" si="15"/>
        <v>1007550</v>
      </c>
      <c r="R231">
        <f ca="1">Q231/A231+AH231-军费投放计算!D231</f>
        <v>35843.65217391304</v>
      </c>
      <c r="S231">
        <f ca="1">ROUNDDOWN(MIN(T1部件投放计算!C231/3,18),0)</f>
        <v>18</v>
      </c>
      <c r="T231">
        <f t="shared" ca="1" si="16"/>
        <v>0</v>
      </c>
      <c r="U231">
        <f ca="1">MIN(ROUNDDOWN((T1部件投放计算!C231/3)/S231,0),3)</f>
        <v>3</v>
      </c>
      <c r="V231">
        <f ca="1">MIN(VLOOKUP((A231*通用估算系数!$B$17*3600)/S231,[1]坦克部件养成!$V$2:$Z$31,5,TRUE),15)</f>
        <v>15</v>
      </c>
      <c r="W231">
        <f ca="1">ROUNDDOWN(MIN(T2部件投放计算!C231/3,18),0)</f>
        <v>18</v>
      </c>
      <c r="X231">
        <f t="shared" ca="1" si="17"/>
        <v>0</v>
      </c>
      <c r="Y231">
        <f ca="1">MIN(ROUNDDOWN(IF(W231=0,0,((T2部件投放计算!C231+T1部件投放计算!C231/3)/2)/W231+1),0),4)</f>
        <v>4</v>
      </c>
      <c r="Z231">
        <f ca="1">MIN(IF(X231=0,0,VLOOKUP((A231*通用估算系数!$B$17*3600)/X231,[1]坦克部件养成!$V$2:$Z$31,5,TRUE)),20)</f>
        <v>0</v>
      </c>
      <c r="AA231">
        <f ca="1">ROUNDDOWN(MIN(T3部件投放计算!C231/3,18),0)</f>
        <v>18</v>
      </c>
      <c r="AB231">
        <f t="shared" ca="1" si="18"/>
        <v>18</v>
      </c>
      <c r="AC231">
        <f ca="1">MIN(ROUNDDOWN(IF(AA231=0,0,((T3部件投放计算!C231+T2部件投放计算!C231/3)/2)/AA231+2),0),5)</f>
        <v>5</v>
      </c>
      <c r="AD231">
        <f ca="1">MIN(IF(AA231=0,0,VLOOKUP((A231*通用估算系数!$B$17*3600)/AA231,[1]坦克部件养成!$V$2:$Z$31,5,TRUE)),30)</f>
        <v>30</v>
      </c>
      <c r="AE231">
        <f ca="1">VLOOKUP("1_"&amp;V231,[1]坦克部件养成!$I:$L,4,FALSE)*T231</f>
        <v>0</v>
      </c>
      <c r="AF231">
        <f ca="1">IFERROR(VLOOKUP("2_"&amp;Z231,[1]坦克部件养成!$I:$L,4,FALSE)*X231,0)</f>
        <v>0</v>
      </c>
      <c r="AG231">
        <f ca="1">IFERROR(VLOOKUP("3_"&amp;AD231,[1]坦克部件养成!$I:$L,4,FALSE)*AB231,0)</f>
        <v>8335620</v>
      </c>
      <c r="AH231">
        <f t="shared" ca="1" si="19"/>
        <v>36241</v>
      </c>
    </row>
    <row r="232" spans="1:34" x14ac:dyDescent="0.2">
      <c r="A232">
        <v>231</v>
      </c>
      <c r="B232">
        <f>IF(C232=-1,D232,VLOOKUP(C232,通用估算系数!$D:$E,2,FALSE))</f>
        <v>10</v>
      </c>
      <c r="C232">
        <f>IF(D232&gt;=10,MOD(A232,通用估算系数!$B$2),-1)</f>
        <v>7</v>
      </c>
      <c r="D232">
        <f>VLOOKUP(A232,[1]游戏时长规划!$H$17:$K$26,4,TRUE)</f>
        <v>10</v>
      </c>
      <c r="E232">
        <v>3</v>
      </c>
      <c r="F232">
        <v>3</v>
      </c>
      <c r="G232">
        <v>3</v>
      </c>
      <c r="H232">
        <f ca="1">INDIRECT("T"&amp;E232&amp;"碎片投放计算!C"&amp;ROW(E232))/VLOOKUP(E232,通用估算系数!$D$17:$E$20,2,FALSE)</f>
        <v>960.40664413562354</v>
      </c>
      <c r="I232">
        <f ca="1">INDIRECT("T"&amp;F232&amp;"碎片投放计算!C"&amp;ROW(F232))/VLOOKUP(F232,通用估算系数!$D$17:$E$20,2,FALSE)</f>
        <v>960.40664413562354</v>
      </c>
      <c r="J232">
        <f ca="1">INDIRECT("T"&amp;G232&amp;"碎片投放计算!C"&amp;ROW(G232))/VLOOKUP(G232,通用估算系数!$D$17:$E$20,2,FALSE)</f>
        <v>960.40664413562354</v>
      </c>
      <c r="K232">
        <f ca="1">IFERROR(IF(E232=1,VLOOKUP(H232,[1]坦克升星消耗!$H$2:$J$7,3,TRUE),IF(E232=2,VLOOKUP(H232,[1]坦克升星消耗!$H$8:$J$15,3,TRUE),IF(E232=3,VLOOKUP(H232,[1]坦克升星消耗!$H$24:$J$33,3,TRUE),0))),0)</f>
        <v>10</v>
      </c>
      <c r="L232">
        <f ca="1">IFERROR(IF(F232=1,VLOOKUP(I232,[1]坦克升星消耗!$H$2:$J$7,3,TRUE),IF(F232=2,VLOOKUP(I232,[1]坦克升星消耗!$H$8:$J$15,3,TRUE),IF(F232=3,VLOOKUP(I232,[1]坦克升星消耗!$H$24:$J$33,3,TRUE),0))),0)</f>
        <v>10</v>
      </c>
      <c r="M232">
        <f ca="1">IFERROR(IF(G232=1,VLOOKUP(J232,[1]坦克升星消耗!$H$2:$J$7,3,TRUE),IF(G232=2,VLOOKUP(J232,[1]坦克升星消耗!$H$8:$J$15,3,TRUE),IF(G232=3,VLOOKUP(J232,[1]坦克升星消耗!$H$24:$J$33,3,TRUE),0))),0)</f>
        <v>10</v>
      </c>
      <c r="N232">
        <f ca="1">IFERROR(IF(E232=1,VLOOKUP(K232,[1]坦克升星消耗!$C$2:$J$7,7,TRUE),IF(E232=2,VLOOKUP(K232,[1]坦克升星消耗!$C$8:$J$15,7,TRUE),IF(E232=3,VLOOKUP(K232,[1]坦克升星消耗!$C$24:$J$33,7,TRUE),0))),0)</f>
        <v>335850</v>
      </c>
      <c r="O232">
        <f ca="1">IFERROR(IF(F232=1,VLOOKUP(L232,[1]坦克升星消耗!$C$2:$J$7,7,TRUE),IF(F232=2,VLOOKUP(L232,[1]坦克升星消耗!$C$8:$J$15,7,TRUE),IF(F232=3,VLOOKUP(L232,[1]坦克升星消耗!$C$24:$J$33,7,TRUE),0))),0)</f>
        <v>335850</v>
      </c>
      <c r="P232">
        <f ca="1">IFERROR(IF(G232=1,VLOOKUP(M232,[1]坦克升星消耗!$C$2:$J$7,7,TRUE),IF(G232=2,VLOOKUP(M232,[1]坦克升星消耗!$C$8:$J$15,7,TRUE),IF(G232=3,VLOOKUP(M232,[1]坦克升星消耗!$C$24:$J$33,7,TRUE),0))),0)</f>
        <v>335850</v>
      </c>
      <c r="Q232">
        <f t="shared" ca="1" si="15"/>
        <v>1007550</v>
      </c>
      <c r="R232">
        <f ca="1">Q232/A232+AH232-军费投放计算!D232</f>
        <v>35665.688311688311</v>
      </c>
      <c r="S232">
        <f ca="1">ROUNDDOWN(MIN(T1部件投放计算!C232/3,18),0)</f>
        <v>18</v>
      </c>
      <c r="T232">
        <f t="shared" ca="1" si="16"/>
        <v>0</v>
      </c>
      <c r="U232">
        <f ca="1">MIN(ROUNDDOWN((T1部件投放计算!C232/3)/S232,0),3)</f>
        <v>3</v>
      </c>
      <c r="V232">
        <f ca="1">MIN(VLOOKUP((A232*通用估算系数!$B$17*3600)/S232,[1]坦克部件养成!$V$2:$Z$31,5,TRUE),15)</f>
        <v>15</v>
      </c>
      <c r="W232">
        <f ca="1">ROUNDDOWN(MIN(T2部件投放计算!C232/3,18),0)</f>
        <v>18</v>
      </c>
      <c r="X232">
        <f t="shared" ca="1" si="17"/>
        <v>0</v>
      </c>
      <c r="Y232">
        <f ca="1">MIN(ROUNDDOWN(IF(W232=0,0,((T2部件投放计算!C232+T1部件投放计算!C232/3)/2)/W232+1),0),4)</f>
        <v>4</v>
      </c>
      <c r="Z232">
        <f ca="1">MIN(IF(X232=0,0,VLOOKUP((A232*通用估算系数!$B$17*3600)/X232,[1]坦克部件养成!$V$2:$Z$31,5,TRUE)),20)</f>
        <v>0</v>
      </c>
      <c r="AA232">
        <f ca="1">ROUNDDOWN(MIN(T3部件投放计算!C232/3,18),0)</f>
        <v>18</v>
      </c>
      <c r="AB232">
        <f t="shared" ca="1" si="18"/>
        <v>18</v>
      </c>
      <c r="AC232">
        <f ca="1">MIN(ROUNDDOWN(IF(AA232=0,0,((T3部件投放计算!C232+T2部件投放计算!C232/3)/2)/AA232+2),0),5)</f>
        <v>5</v>
      </c>
      <c r="AD232">
        <f ca="1">MIN(IF(AA232=0,0,VLOOKUP((A232*通用估算系数!$B$17*3600)/AA232,[1]坦克部件养成!$V$2:$Z$31,5,TRUE)),30)</f>
        <v>30</v>
      </c>
      <c r="AE232">
        <f ca="1">VLOOKUP("1_"&amp;V232,[1]坦克部件养成!$I:$L,4,FALSE)*T232</f>
        <v>0</v>
      </c>
      <c r="AF232">
        <f ca="1">IFERROR(VLOOKUP("2_"&amp;Z232,[1]坦克部件养成!$I:$L,4,FALSE)*X232,0)</f>
        <v>0</v>
      </c>
      <c r="AG232">
        <f ca="1">IFERROR(VLOOKUP("3_"&amp;AD232,[1]坦克部件养成!$I:$L,4,FALSE)*AB232,0)</f>
        <v>8335620</v>
      </c>
      <c r="AH232">
        <f t="shared" ca="1" si="19"/>
        <v>36084</v>
      </c>
    </row>
    <row r="233" spans="1:34" x14ac:dyDescent="0.2">
      <c r="A233">
        <v>232</v>
      </c>
      <c r="B233">
        <f>IF(C233=-1,D233,VLOOKUP(C233,通用估算系数!$D:$E,2,FALSE))</f>
        <v>10</v>
      </c>
      <c r="C233">
        <f>IF(D233&gt;=10,MOD(A233,通用估算系数!$B$2),-1)</f>
        <v>8</v>
      </c>
      <c r="D233">
        <f>VLOOKUP(A233,[1]游戏时长规划!$H$17:$K$26,4,TRUE)</f>
        <v>10</v>
      </c>
      <c r="E233">
        <v>3</v>
      </c>
      <c r="F233">
        <v>3</v>
      </c>
      <c r="G233">
        <v>3</v>
      </c>
      <c r="H233">
        <f ca="1">INDIRECT("T"&amp;E233&amp;"碎片投放计算!C"&amp;ROW(E233))/VLOOKUP(E233,通用估算系数!$D$17:$E$20,2,FALSE)</f>
        <v>964.83161182903439</v>
      </c>
      <c r="I233">
        <f ca="1">INDIRECT("T"&amp;F233&amp;"碎片投放计算!C"&amp;ROW(F233))/VLOOKUP(F233,通用估算系数!$D$17:$E$20,2,FALSE)</f>
        <v>964.83161182903439</v>
      </c>
      <c r="J233">
        <f ca="1">INDIRECT("T"&amp;G233&amp;"碎片投放计算!C"&amp;ROW(G233))/VLOOKUP(G233,通用估算系数!$D$17:$E$20,2,FALSE)</f>
        <v>964.83161182903439</v>
      </c>
      <c r="K233">
        <f ca="1">IFERROR(IF(E233=1,VLOOKUP(H233,[1]坦克升星消耗!$H$2:$J$7,3,TRUE),IF(E233=2,VLOOKUP(H233,[1]坦克升星消耗!$H$8:$J$15,3,TRUE),IF(E233=3,VLOOKUP(H233,[1]坦克升星消耗!$H$24:$J$33,3,TRUE),0))),0)</f>
        <v>10</v>
      </c>
      <c r="L233">
        <f ca="1">IFERROR(IF(F233=1,VLOOKUP(I233,[1]坦克升星消耗!$H$2:$J$7,3,TRUE),IF(F233=2,VLOOKUP(I233,[1]坦克升星消耗!$H$8:$J$15,3,TRUE),IF(F233=3,VLOOKUP(I233,[1]坦克升星消耗!$H$24:$J$33,3,TRUE),0))),0)</f>
        <v>10</v>
      </c>
      <c r="M233">
        <f ca="1">IFERROR(IF(G233=1,VLOOKUP(J233,[1]坦克升星消耗!$H$2:$J$7,3,TRUE),IF(G233=2,VLOOKUP(J233,[1]坦克升星消耗!$H$8:$J$15,3,TRUE),IF(G233=3,VLOOKUP(J233,[1]坦克升星消耗!$H$24:$J$33,3,TRUE),0))),0)</f>
        <v>10</v>
      </c>
      <c r="N233">
        <f ca="1">IFERROR(IF(E233=1,VLOOKUP(K233,[1]坦克升星消耗!$C$2:$J$7,7,TRUE),IF(E233=2,VLOOKUP(K233,[1]坦克升星消耗!$C$8:$J$15,7,TRUE),IF(E233=3,VLOOKUP(K233,[1]坦克升星消耗!$C$24:$J$33,7,TRUE),0))),0)</f>
        <v>335850</v>
      </c>
      <c r="O233">
        <f ca="1">IFERROR(IF(F233=1,VLOOKUP(L233,[1]坦克升星消耗!$C$2:$J$7,7,TRUE),IF(F233=2,VLOOKUP(L233,[1]坦克升星消耗!$C$8:$J$15,7,TRUE),IF(F233=3,VLOOKUP(L233,[1]坦克升星消耗!$C$24:$J$33,7,TRUE),0))),0)</f>
        <v>335850</v>
      </c>
      <c r="P233">
        <f ca="1">IFERROR(IF(G233=1,VLOOKUP(M233,[1]坦克升星消耗!$C$2:$J$7,7,TRUE),IF(G233=2,VLOOKUP(M233,[1]坦克升星消耗!$C$8:$J$15,7,TRUE),IF(G233=3,VLOOKUP(M233,[1]坦克升星消耗!$C$24:$J$33,7,TRUE),0))),0)</f>
        <v>335850</v>
      </c>
      <c r="Q233">
        <f t="shared" ca="1" si="15"/>
        <v>1007550</v>
      </c>
      <c r="R233">
        <f ca="1">Q233/A233+AH233-军费投放计算!D233</f>
        <v>35489.887931034486</v>
      </c>
      <c r="S233">
        <f ca="1">ROUNDDOWN(MIN(T1部件投放计算!C233/3,18),0)</f>
        <v>18</v>
      </c>
      <c r="T233">
        <f t="shared" ca="1" si="16"/>
        <v>0</v>
      </c>
      <c r="U233">
        <f ca="1">MIN(ROUNDDOWN((T1部件投放计算!C233/3)/S233,0),3)</f>
        <v>3</v>
      </c>
      <c r="V233">
        <f ca="1">MIN(VLOOKUP((A233*通用估算系数!$B$17*3600)/S233,[1]坦克部件养成!$V$2:$Z$31,5,TRUE),15)</f>
        <v>15</v>
      </c>
      <c r="W233">
        <f ca="1">ROUNDDOWN(MIN(T2部件投放计算!C233/3,18),0)</f>
        <v>18</v>
      </c>
      <c r="X233">
        <f t="shared" ca="1" si="17"/>
        <v>0</v>
      </c>
      <c r="Y233">
        <f ca="1">MIN(ROUNDDOWN(IF(W233=0,0,((T2部件投放计算!C233+T1部件投放计算!C233/3)/2)/W233+1),0),4)</f>
        <v>4</v>
      </c>
      <c r="Z233">
        <f ca="1">MIN(IF(X233=0,0,VLOOKUP((A233*通用估算系数!$B$17*3600)/X233,[1]坦克部件养成!$V$2:$Z$31,5,TRUE)),20)</f>
        <v>0</v>
      </c>
      <c r="AA233">
        <f ca="1">ROUNDDOWN(MIN(T3部件投放计算!C233/3,18),0)</f>
        <v>18</v>
      </c>
      <c r="AB233">
        <f t="shared" ca="1" si="18"/>
        <v>18</v>
      </c>
      <c r="AC233">
        <f ca="1">MIN(ROUNDDOWN(IF(AA233=0,0,((T3部件投放计算!C233+T2部件投放计算!C233/3)/2)/AA233+2),0),5)</f>
        <v>5</v>
      </c>
      <c r="AD233">
        <f ca="1">MIN(IF(AA233=0,0,VLOOKUP((A233*通用估算系数!$B$17*3600)/AA233,[1]坦克部件养成!$V$2:$Z$31,5,TRUE)),30)</f>
        <v>30</v>
      </c>
      <c r="AE233">
        <f ca="1">VLOOKUP("1_"&amp;V233,[1]坦克部件养成!$I:$L,4,FALSE)*T233</f>
        <v>0</v>
      </c>
      <c r="AF233">
        <f ca="1">IFERROR(VLOOKUP("2_"&amp;Z233,[1]坦克部件养成!$I:$L,4,FALSE)*X233,0)</f>
        <v>0</v>
      </c>
      <c r="AG233">
        <f ca="1">IFERROR(VLOOKUP("3_"&amp;AD233,[1]坦克部件养成!$I:$L,4,FALSE)*AB233,0)</f>
        <v>8335620</v>
      </c>
      <c r="AH233">
        <f t="shared" ca="1" si="19"/>
        <v>35929</v>
      </c>
    </row>
    <row r="234" spans="1:34" x14ac:dyDescent="0.2">
      <c r="A234">
        <v>233</v>
      </c>
      <c r="B234">
        <f>IF(C234=-1,D234,VLOOKUP(C234,通用估算系数!$D:$E,2,FALSE))</f>
        <v>10</v>
      </c>
      <c r="C234">
        <f>IF(D234&gt;=10,MOD(A234,通用估算系数!$B$2),-1)</f>
        <v>9</v>
      </c>
      <c r="D234">
        <f>VLOOKUP(A234,[1]游戏时长规划!$H$17:$K$26,4,TRUE)</f>
        <v>10</v>
      </c>
      <c r="E234">
        <v>3</v>
      </c>
      <c r="F234">
        <v>3</v>
      </c>
      <c r="G234">
        <v>3</v>
      </c>
      <c r="H234">
        <f ca="1">INDIRECT("T"&amp;E234&amp;"碎片投放计算!C"&amp;ROW(E234))/VLOOKUP(E234,通用估算系数!$D$17:$E$20,2,FALSE)</f>
        <v>969.37441224206634</v>
      </c>
      <c r="I234">
        <f ca="1">INDIRECT("T"&amp;F234&amp;"碎片投放计算!C"&amp;ROW(F234))/VLOOKUP(F234,通用估算系数!$D$17:$E$20,2,FALSE)</f>
        <v>969.37441224206634</v>
      </c>
      <c r="J234">
        <f ca="1">INDIRECT("T"&amp;G234&amp;"碎片投放计算!C"&amp;ROW(G234))/VLOOKUP(G234,通用估算系数!$D$17:$E$20,2,FALSE)</f>
        <v>969.37441224206634</v>
      </c>
      <c r="K234">
        <f ca="1">IFERROR(IF(E234=1,VLOOKUP(H234,[1]坦克升星消耗!$H$2:$J$7,3,TRUE),IF(E234=2,VLOOKUP(H234,[1]坦克升星消耗!$H$8:$J$15,3,TRUE),IF(E234=3,VLOOKUP(H234,[1]坦克升星消耗!$H$24:$J$33,3,TRUE),0))),0)</f>
        <v>10</v>
      </c>
      <c r="L234">
        <f ca="1">IFERROR(IF(F234=1,VLOOKUP(I234,[1]坦克升星消耗!$H$2:$J$7,3,TRUE),IF(F234=2,VLOOKUP(I234,[1]坦克升星消耗!$H$8:$J$15,3,TRUE),IF(F234=3,VLOOKUP(I234,[1]坦克升星消耗!$H$24:$J$33,3,TRUE),0))),0)</f>
        <v>10</v>
      </c>
      <c r="M234">
        <f ca="1">IFERROR(IF(G234=1,VLOOKUP(J234,[1]坦克升星消耗!$H$2:$J$7,3,TRUE),IF(G234=2,VLOOKUP(J234,[1]坦克升星消耗!$H$8:$J$15,3,TRUE),IF(G234=3,VLOOKUP(J234,[1]坦克升星消耗!$H$24:$J$33,3,TRUE),0))),0)</f>
        <v>10</v>
      </c>
      <c r="N234">
        <f ca="1">IFERROR(IF(E234=1,VLOOKUP(K234,[1]坦克升星消耗!$C$2:$J$7,7,TRUE),IF(E234=2,VLOOKUP(K234,[1]坦克升星消耗!$C$8:$J$15,7,TRUE),IF(E234=3,VLOOKUP(K234,[1]坦克升星消耗!$C$24:$J$33,7,TRUE),0))),0)</f>
        <v>335850</v>
      </c>
      <c r="O234">
        <f ca="1">IFERROR(IF(F234=1,VLOOKUP(L234,[1]坦克升星消耗!$C$2:$J$7,7,TRUE),IF(F234=2,VLOOKUP(L234,[1]坦克升星消耗!$C$8:$J$15,7,TRUE),IF(F234=3,VLOOKUP(L234,[1]坦克升星消耗!$C$24:$J$33,7,TRUE),0))),0)</f>
        <v>335850</v>
      </c>
      <c r="P234">
        <f ca="1">IFERROR(IF(G234=1,VLOOKUP(M234,[1]坦克升星消耗!$C$2:$J$7,7,TRUE),IF(G234=2,VLOOKUP(M234,[1]坦克升星消耗!$C$8:$J$15,7,TRUE),IF(G234=3,VLOOKUP(M234,[1]坦克升星消耗!$C$24:$J$33,7,TRUE),0))),0)</f>
        <v>335850</v>
      </c>
      <c r="Q234">
        <f t="shared" ca="1" si="15"/>
        <v>1007550</v>
      </c>
      <c r="R234">
        <f ca="1">Q234/A234+AH234-军费投放计算!D234</f>
        <v>35273.248927038629</v>
      </c>
      <c r="S234">
        <f ca="1">ROUNDDOWN(MIN(T1部件投放计算!C234/3,18),0)</f>
        <v>18</v>
      </c>
      <c r="T234">
        <f t="shared" ca="1" si="16"/>
        <v>0</v>
      </c>
      <c r="U234">
        <f ca="1">MIN(ROUNDDOWN((T1部件投放计算!C234/3)/S234,0),3)</f>
        <v>3</v>
      </c>
      <c r="V234">
        <f ca="1">MIN(VLOOKUP((A234*通用估算系数!$B$17*3600)/S234,[1]坦克部件养成!$V$2:$Z$31,5,TRUE),15)</f>
        <v>15</v>
      </c>
      <c r="W234">
        <f ca="1">ROUNDDOWN(MIN(T2部件投放计算!C234/3,18),0)</f>
        <v>18</v>
      </c>
      <c r="X234">
        <f t="shared" ca="1" si="17"/>
        <v>0</v>
      </c>
      <c r="Y234">
        <f ca="1">MIN(ROUNDDOWN(IF(W234=0,0,((T2部件投放计算!C234+T1部件投放计算!C234/3)/2)/W234+1),0),4)</f>
        <v>4</v>
      </c>
      <c r="Z234">
        <f ca="1">MIN(IF(X234=0,0,VLOOKUP((A234*通用估算系数!$B$17*3600)/X234,[1]坦克部件养成!$V$2:$Z$31,5,TRUE)),20)</f>
        <v>0</v>
      </c>
      <c r="AA234">
        <f ca="1">ROUNDDOWN(MIN(T3部件投放计算!C234/3,18),0)</f>
        <v>18</v>
      </c>
      <c r="AB234">
        <f t="shared" ca="1" si="18"/>
        <v>18</v>
      </c>
      <c r="AC234">
        <f ca="1">MIN(ROUNDDOWN(IF(AA234=0,0,((T3部件投放计算!C234+T2部件投放计算!C234/3)/2)/AA234+2),0),5)</f>
        <v>5</v>
      </c>
      <c r="AD234">
        <f ca="1">MIN(IF(AA234=0,0,VLOOKUP((A234*通用估算系数!$B$17*3600)/AA234,[1]坦克部件养成!$V$2:$Z$31,5,TRUE)),30)</f>
        <v>30</v>
      </c>
      <c r="AE234">
        <f ca="1">VLOOKUP("1_"&amp;V234,[1]坦克部件养成!$I:$L,4,FALSE)*T234</f>
        <v>0</v>
      </c>
      <c r="AF234">
        <f ca="1">IFERROR(VLOOKUP("2_"&amp;Z234,[1]坦克部件养成!$I:$L,4,FALSE)*X234,0)</f>
        <v>0</v>
      </c>
      <c r="AG234">
        <f ca="1">IFERROR(VLOOKUP("3_"&amp;AD234,[1]坦克部件养成!$I:$L,4,FALSE)*AB234,0)</f>
        <v>8335620</v>
      </c>
      <c r="AH234">
        <f t="shared" ca="1" si="19"/>
        <v>35775</v>
      </c>
    </row>
    <row r="235" spans="1:34" x14ac:dyDescent="0.2">
      <c r="A235">
        <v>234</v>
      </c>
      <c r="B235">
        <f>IF(C235=-1,D235,VLOOKUP(C235,通用估算系数!$D:$E,2,FALSE))</f>
        <v>10</v>
      </c>
      <c r="C235">
        <f>IF(D235&gt;=10,MOD(A235,通用估算系数!$B$2),-1)</f>
        <v>10</v>
      </c>
      <c r="D235">
        <f>VLOOKUP(A235,[1]游戏时长规划!$H$17:$K$26,4,TRUE)</f>
        <v>10</v>
      </c>
      <c r="E235">
        <v>3</v>
      </c>
      <c r="F235">
        <v>3</v>
      </c>
      <c r="G235">
        <v>3</v>
      </c>
      <c r="H235">
        <f ca="1">INDIRECT("T"&amp;E235&amp;"碎片投放计算!C"&amp;ROW(E235))/VLOOKUP(E235,通用估算系数!$D$17:$E$20,2,FALSE)</f>
        <v>973.81060209925056</v>
      </c>
      <c r="I235">
        <f ca="1">INDIRECT("T"&amp;F235&amp;"碎片投放计算!C"&amp;ROW(F235))/VLOOKUP(F235,通用估算系数!$D$17:$E$20,2,FALSE)</f>
        <v>973.81060209925056</v>
      </c>
      <c r="J235">
        <f ca="1">INDIRECT("T"&amp;G235&amp;"碎片投放计算!C"&amp;ROW(G235))/VLOOKUP(G235,通用估算系数!$D$17:$E$20,2,FALSE)</f>
        <v>973.81060209925056</v>
      </c>
      <c r="K235">
        <f ca="1">IFERROR(IF(E235=1,VLOOKUP(H235,[1]坦克升星消耗!$H$2:$J$7,3,TRUE),IF(E235=2,VLOOKUP(H235,[1]坦克升星消耗!$H$8:$J$15,3,TRUE),IF(E235=3,VLOOKUP(H235,[1]坦克升星消耗!$H$24:$J$33,3,TRUE),0))),0)</f>
        <v>10</v>
      </c>
      <c r="L235">
        <f ca="1">IFERROR(IF(F235=1,VLOOKUP(I235,[1]坦克升星消耗!$H$2:$J$7,3,TRUE),IF(F235=2,VLOOKUP(I235,[1]坦克升星消耗!$H$8:$J$15,3,TRUE),IF(F235=3,VLOOKUP(I235,[1]坦克升星消耗!$H$24:$J$33,3,TRUE),0))),0)</f>
        <v>10</v>
      </c>
      <c r="M235">
        <f ca="1">IFERROR(IF(G235=1,VLOOKUP(J235,[1]坦克升星消耗!$H$2:$J$7,3,TRUE),IF(G235=2,VLOOKUP(J235,[1]坦克升星消耗!$H$8:$J$15,3,TRUE),IF(G235=3,VLOOKUP(J235,[1]坦克升星消耗!$H$24:$J$33,3,TRUE),0))),0)</f>
        <v>10</v>
      </c>
      <c r="N235">
        <f ca="1">IFERROR(IF(E235=1,VLOOKUP(K235,[1]坦克升星消耗!$C$2:$J$7,7,TRUE),IF(E235=2,VLOOKUP(K235,[1]坦克升星消耗!$C$8:$J$15,7,TRUE),IF(E235=3,VLOOKUP(K235,[1]坦克升星消耗!$C$24:$J$33,7,TRUE),0))),0)</f>
        <v>335850</v>
      </c>
      <c r="O235">
        <f ca="1">IFERROR(IF(F235=1,VLOOKUP(L235,[1]坦克升星消耗!$C$2:$J$7,7,TRUE),IF(F235=2,VLOOKUP(L235,[1]坦克升星消耗!$C$8:$J$15,7,TRUE),IF(F235=3,VLOOKUP(L235,[1]坦克升星消耗!$C$24:$J$33,7,TRUE),0))),0)</f>
        <v>335850</v>
      </c>
      <c r="P235">
        <f ca="1">IFERROR(IF(G235=1,VLOOKUP(M235,[1]坦克升星消耗!$C$2:$J$7,7,TRUE),IF(G235=2,VLOOKUP(M235,[1]坦克升星消耗!$C$8:$J$15,7,TRUE),IF(G235=3,VLOOKUP(M235,[1]坦克升星消耗!$C$24:$J$33,7,TRUE),0))),0)</f>
        <v>335850</v>
      </c>
      <c r="Q235">
        <f t="shared" ca="1" si="15"/>
        <v>1007550</v>
      </c>
      <c r="R235">
        <f ca="1">Q235/A235+AH235-军费投放计算!D235</f>
        <v>35141.769230769234</v>
      </c>
      <c r="S235">
        <f ca="1">ROUNDDOWN(MIN(T1部件投放计算!C235/3,18),0)</f>
        <v>18</v>
      </c>
      <c r="T235">
        <f t="shared" ca="1" si="16"/>
        <v>0</v>
      </c>
      <c r="U235">
        <f ca="1">MIN(ROUNDDOWN((T1部件投放计算!C235/3)/S235,0),3)</f>
        <v>3</v>
      </c>
      <c r="V235">
        <f ca="1">MIN(VLOOKUP((A235*通用估算系数!$B$17*3600)/S235,[1]坦克部件养成!$V$2:$Z$31,5,TRUE),15)</f>
        <v>15</v>
      </c>
      <c r="W235">
        <f ca="1">ROUNDDOWN(MIN(T2部件投放计算!C235/3,18),0)</f>
        <v>18</v>
      </c>
      <c r="X235">
        <f t="shared" ca="1" si="17"/>
        <v>0</v>
      </c>
      <c r="Y235">
        <f ca="1">MIN(ROUNDDOWN(IF(W235=0,0,((T2部件投放计算!C235+T1部件投放计算!C235/3)/2)/W235+1),0),4)</f>
        <v>4</v>
      </c>
      <c r="Z235">
        <f ca="1">MIN(IF(X235=0,0,VLOOKUP((A235*通用估算系数!$B$17*3600)/X235,[1]坦克部件养成!$V$2:$Z$31,5,TRUE)),20)</f>
        <v>0</v>
      </c>
      <c r="AA235">
        <f ca="1">ROUNDDOWN(MIN(T3部件投放计算!C235/3,18),0)</f>
        <v>18</v>
      </c>
      <c r="AB235">
        <f t="shared" ca="1" si="18"/>
        <v>18</v>
      </c>
      <c r="AC235">
        <f ca="1">MIN(ROUNDDOWN(IF(AA235=0,0,((T3部件投放计算!C235+T2部件投放计算!C235/3)/2)/AA235+2),0),5)</f>
        <v>5</v>
      </c>
      <c r="AD235">
        <f ca="1">MIN(IF(AA235=0,0,VLOOKUP((A235*通用估算系数!$B$17*3600)/AA235,[1]坦克部件养成!$V$2:$Z$31,5,TRUE)),30)</f>
        <v>30</v>
      </c>
      <c r="AE235">
        <f ca="1">VLOOKUP("1_"&amp;V235,[1]坦克部件养成!$I:$L,4,FALSE)*T235</f>
        <v>0</v>
      </c>
      <c r="AF235">
        <f ca="1">IFERROR(VLOOKUP("2_"&amp;Z235,[1]坦克部件养成!$I:$L,4,FALSE)*X235,0)</f>
        <v>0</v>
      </c>
      <c r="AG235">
        <f ca="1">IFERROR(VLOOKUP("3_"&amp;AD235,[1]坦克部件养成!$I:$L,4,FALSE)*AB235,0)</f>
        <v>8335620</v>
      </c>
      <c r="AH235">
        <f t="shared" ca="1" si="19"/>
        <v>35622</v>
      </c>
    </row>
    <row r="236" spans="1:34" x14ac:dyDescent="0.2">
      <c r="A236">
        <v>235</v>
      </c>
      <c r="B236">
        <f>IF(C236=-1,D236,VLOOKUP(C236,通用估算系数!$D:$E,2,FALSE))</f>
        <v>10</v>
      </c>
      <c r="C236">
        <f>IF(D236&gt;=10,MOD(A236,通用估算系数!$B$2),-1)</f>
        <v>11</v>
      </c>
      <c r="D236">
        <f>VLOOKUP(A236,[1]游戏时长规划!$H$17:$K$26,4,TRUE)</f>
        <v>10</v>
      </c>
      <c r="E236">
        <v>3</v>
      </c>
      <c r="F236">
        <v>3</v>
      </c>
      <c r="G236">
        <v>3</v>
      </c>
      <c r="H236">
        <f ca="1">INDIRECT("T"&amp;E236&amp;"碎片投放计算!C"&amp;ROW(E236))/VLOOKUP(E236,通用估算系数!$D$17:$E$20,2,FALSE)</f>
        <v>978.25240303832152</v>
      </c>
      <c r="I236">
        <f ca="1">INDIRECT("T"&amp;F236&amp;"碎片投放计算!C"&amp;ROW(F236))/VLOOKUP(F236,通用估算系数!$D$17:$E$20,2,FALSE)</f>
        <v>978.25240303832152</v>
      </c>
      <c r="J236">
        <f ca="1">INDIRECT("T"&amp;G236&amp;"碎片投放计算!C"&amp;ROW(G236))/VLOOKUP(G236,通用估算系数!$D$17:$E$20,2,FALSE)</f>
        <v>978.25240303832152</v>
      </c>
      <c r="K236">
        <f ca="1">IFERROR(IF(E236=1,VLOOKUP(H236,[1]坦克升星消耗!$H$2:$J$7,3,TRUE),IF(E236=2,VLOOKUP(H236,[1]坦克升星消耗!$H$8:$J$15,3,TRUE),IF(E236=3,VLOOKUP(H236,[1]坦克升星消耗!$H$24:$J$33,3,TRUE),0))),0)</f>
        <v>10</v>
      </c>
      <c r="L236">
        <f ca="1">IFERROR(IF(F236=1,VLOOKUP(I236,[1]坦克升星消耗!$H$2:$J$7,3,TRUE),IF(F236=2,VLOOKUP(I236,[1]坦克升星消耗!$H$8:$J$15,3,TRUE),IF(F236=3,VLOOKUP(I236,[1]坦克升星消耗!$H$24:$J$33,3,TRUE),0))),0)</f>
        <v>10</v>
      </c>
      <c r="M236">
        <f ca="1">IFERROR(IF(G236=1,VLOOKUP(J236,[1]坦克升星消耗!$H$2:$J$7,3,TRUE),IF(G236=2,VLOOKUP(J236,[1]坦克升星消耗!$H$8:$J$15,3,TRUE),IF(G236=3,VLOOKUP(J236,[1]坦克升星消耗!$H$24:$J$33,3,TRUE),0))),0)</f>
        <v>10</v>
      </c>
      <c r="N236">
        <f ca="1">IFERROR(IF(E236=1,VLOOKUP(K236,[1]坦克升星消耗!$C$2:$J$7,7,TRUE),IF(E236=2,VLOOKUP(K236,[1]坦克升星消耗!$C$8:$J$15,7,TRUE),IF(E236=3,VLOOKUP(K236,[1]坦克升星消耗!$C$24:$J$33,7,TRUE),0))),0)</f>
        <v>335850</v>
      </c>
      <c r="O236">
        <f ca="1">IFERROR(IF(F236=1,VLOOKUP(L236,[1]坦克升星消耗!$C$2:$J$7,7,TRUE),IF(F236=2,VLOOKUP(L236,[1]坦克升星消耗!$C$8:$J$15,7,TRUE),IF(F236=3,VLOOKUP(L236,[1]坦克升星消耗!$C$24:$J$33,7,TRUE),0))),0)</f>
        <v>335850</v>
      </c>
      <c r="P236">
        <f ca="1">IFERROR(IF(G236=1,VLOOKUP(M236,[1]坦克升星消耗!$C$2:$J$7,7,TRUE),IF(G236=2,VLOOKUP(M236,[1]坦克升星消耗!$C$8:$J$15,7,TRUE),IF(G236=3,VLOOKUP(M236,[1]坦克升星消耗!$C$24:$J$33,7,TRUE),0))),0)</f>
        <v>335850</v>
      </c>
      <c r="Q236">
        <f t="shared" ca="1" si="15"/>
        <v>1007550</v>
      </c>
      <c r="R236">
        <f ca="1">Q236/A236+AH236-军费投放计算!D236</f>
        <v>34968.446808510635</v>
      </c>
      <c r="S236">
        <f ca="1">ROUNDDOWN(MIN(T1部件投放计算!C236/3,18),0)</f>
        <v>18</v>
      </c>
      <c r="T236">
        <f t="shared" ca="1" si="16"/>
        <v>0</v>
      </c>
      <c r="U236">
        <f ca="1">MIN(ROUNDDOWN((T1部件投放计算!C236/3)/S236,0),3)</f>
        <v>3</v>
      </c>
      <c r="V236">
        <f ca="1">MIN(VLOOKUP((A236*通用估算系数!$B$17*3600)/S236,[1]坦克部件养成!$V$2:$Z$31,5,TRUE),15)</f>
        <v>15</v>
      </c>
      <c r="W236">
        <f ca="1">ROUNDDOWN(MIN(T2部件投放计算!C236/3,18),0)</f>
        <v>18</v>
      </c>
      <c r="X236">
        <f t="shared" ca="1" si="17"/>
        <v>0</v>
      </c>
      <c r="Y236">
        <f ca="1">MIN(ROUNDDOWN(IF(W236=0,0,((T2部件投放计算!C236+T1部件投放计算!C236/3)/2)/W236+1),0),4)</f>
        <v>4</v>
      </c>
      <c r="Z236">
        <f ca="1">MIN(IF(X236=0,0,VLOOKUP((A236*通用估算系数!$B$17*3600)/X236,[1]坦克部件养成!$V$2:$Z$31,5,TRUE)),20)</f>
        <v>0</v>
      </c>
      <c r="AA236">
        <f ca="1">ROUNDDOWN(MIN(T3部件投放计算!C236/3,18),0)</f>
        <v>18</v>
      </c>
      <c r="AB236">
        <f t="shared" ca="1" si="18"/>
        <v>18</v>
      </c>
      <c r="AC236">
        <f ca="1">MIN(ROUNDDOWN(IF(AA236=0,0,((T3部件投放计算!C236+T2部件投放计算!C236/3)/2)/AA236+2),0),5)</f>
        <v>5</v>
      </c>
      <c r="AD236">
        <f ca="1">MIN(IF(AA236=0,0,VLOOKUP((A236*通用估算系数!$B$17*3600)/AA236,[1]坦克部件养成!$V$2:$Z$31,5,TRUE)),30)</f>
        <v>30</v>
      </c>
      <c r="AE236">
        <f ca="1">VLOOKUP("1_"&amp;V236,[1]坦克部件养成!$I:$L,4,FALSE)*T236</f>
        <v>0</v>
      </c>
      <c r="AF236">
        <f ca="1">IFERROR(VLOOKUP("2_"&amp;Z236,[1]坦克部件养成!$I:$L,4,FALSE)*X236,0)</f>
        <v>0</v>
      </c>
      <c r="AG236">
        <f ca="1">IFERROR(VLOOKUP("3_"&amp;AD236,[1]坦克部件养成!$I:$L,4,FALSE)*AB236,0)</f>
        <v>8335620</v>
      </c>
      <c r="AH236">
        <f t="shared" ca="1" si="19"/>
        <v>35470</v>
      </c>
    </row>
    <row r="237" spans="1:34" x14ac:dyDescent="0.2">
      <c r="A237">
        <v>236</v>
      </c>
      <c r="B237">
        <f>IF(C237=-1,D237,VLOOKUP(C237,通用估算系数!$D:$E,2,FALSE))</f>
        <v>10</v>
      </c>
      <c r="C237">
        <f>IF(D237&gt;=10,MOD(A237,通用估算系数!$B$2),-1)</f>
        <v>12</v>
      </c>
      <c r="D237">
        <f>VLOOKUP(A237,[1]游戏时长规划!$H$17:$K$26,4,TRUE)</f>
        <v>10</v>
      </c>
      <c r="E237">
        <v>3</v>
      </c>
      <c r="F237">
        <v>3</v>
      </c>
      <c r="G237">
        <v>3</v>
      </c>
      <c r="H237">
        <f ca="1">INDIRECT("T"&amp;E237&amp;"碎片投放计算!C"&amp;ROW(E237))/VLOOKUP(E237,通用估算系数!$D$17:$E$20,2,FALSE)</f>
        <v>982.81203669701381</v>
      </c>
      <c r="I237">
        <f ca="1">INDIRECT("T"&amp;F237&amp;"碎片投放计算!C"&amp;ROW(F237))/VLOOKUP(F237,通用估算系数!$D$17:$E$20,2,FALSE)</f>
        <v>982.81203669701381</v>
      </c>
      <c r="J237">
        <f ca="1">INDIRECT("T"&amp;G237&amp;"碎片投放计算!C"&amp;ROW(G237))/VLOOKUP(G237,通用估算系数!$D$17:$E$20,2,FALSE)</f>
        <v>982.81203669701381</v>
      </c>
      <c r="K237">
        <f ca="1">IFERROR(IF(E237=1,VLOOKUP(H237,[1]坦克升星消耗!$H$2:$J$7,3,TRUE),IF(E237=2,VLOOKUP(H237,[1]坦克升星消耗!$H$8:$J$15,3,TRUE),IF(E237=3,VLOOKUP(H237,[1]坦克升星消耗!$H$24:$J$33,3,TRUE),0))),0)</f>
        <v>10</v>
      </c>
      <c r="L237">
        <f ca="1">IFERROR(IF(F237=1,VLOOKUP(I237,[1]坦克升星消耗!$H$2:$J$7,3,TRUE),IF(F237=2,VLOOKUP(I237,[1]坦克升星消耗!$H$8:$J$15,3,TRUE),IF(F237=3,VLOOKUP(I237,[1]坦克升星消耗!$H$24:$J$33,3,TRUE),0))),0)</f>
        <v>10</v>
      </c>
      <c r="M237">
        <f ca="1">IFERROR(IF(G237=1,VLOOKUP(J237,[1]坦克升星消耗!$H$2:$J$7,3,TRUE),IF(G237=2,VLOOKUP(J237,[1]坦克升星消耗!$H$8:$J$15,3,TRUE),IF(G237=3,VLOOKUP(J237,[1]坦克升星消耗!$H$24:$J$33,3,TRUE),0))),0)</f>
        <v>10</v>
      </c>
      <c r="N237">
        <f ca="1">IFERROR(IF(E237=1,VLOOKUP(K237,[1]坦克升星消耗!$C$2:$J$7,7,TRUE),IF(E237=2,VLOOKUP(K237,[1]坦克升星消耗!$C$8:$J$15,7,TRUE),IF(E237=3,VLOOKUP(K237,[1]坦克升星消耗!$C$24:$J$33,7,TRUE),0))),0)</f>
        <v>335850</v>
      </c>
      <c r="O237">
        <f ca="1">IFERROR(IF(F237=1,VLOOKUP(L237,[1]坦克升星消耗!$C$2:$J$7,7,TRUE),IF(F237=2,VLOOKUP(L237,[1]坦克升星消耗!$C$8:$J$15,7,TRUE),IF(F237=3,VLOOKUP(L237,[1]坦克升星消耗!$C$24:$J$33,7,TRUE),0))),0)</f>
        <v>335850</v>
      </c>
      <c r="P237">
        <f ca="1">IFERROR(IF(G237=1,VLOOKUP(M237,[1]坦克升星消耗!$C$2:$J$7,7,TRUE),IF(G237=2,VLOOKUP(M237,[1]坦克升星消耗!$C$8:$J$15,7,TRUE),IF(G237=3,VLOOKUP(M237,[1]坦克升星消耗!$C$24:$J$33,7,TRUE),0))),0)</f>
        <v>335850</v>
      </c>
      <c r="Q237">
        <f t="shared" ca="1" si="15"/>
        <v>1007550</v>
      </c>
      <c r="R237">
        <f ca="1">Q237/A237+AH237-军费投放计算!D237</f>
        <v>34756.279661016946</v>
      </c>
      <c r="S237">
        <f ca="1">ROUNDDOWN(MIN(T1部件投放计算!C237/3,18),0)</f>
        <v>18</v>
      </c>
      <c r="T237">
        <f t="shared" ca="1" si="16"/>
        <v>0</v>
      </c>
      <c r="U237">
        <f ca="1">MIN(ROUNDDOWN((T1部件投放计算!C237/3)/S237,0),3)</f>
        <v>3</v>
      </c>
      <c r="V237">
        <f ca="1">MIN(VLOOKUP((A237*通用估算系数!$B$17*3600)/S237,[1]坦克部件养成!$V$2:$Z$31,5,TRUE),15)</f>
        <v>15</v>
      </c>
      <c r="W237">
        <f ca="1">ROUNDDOWN(MIN(T2部件投放计算!C237/3,18),0)</f>
        <v>18</v>
      </c>
      <c r="X237">
        <f t="shared" ca="1" si="17"/>
        <v>0</v>
      </c>
      <c r="Y237">
        <f ca="1">MIN(ROUNDDOWN(IF(W237=0,0,((T2部件投放计算!C237+T1部件投放计算!C237/3)/2)/W237+1),0),4)</f>
        <v>4</v>
      </c>
      <c r="Z237">
        <f ca="1">MIN(IF(X237=0,0,VLOOKUP((A237*通用估算系数!$B$17*3600)/X237,[1]坦克部件养成!$V$2:$Z$31,5,TRUE)),20)</f>
        <v>0</v>
      </c>
      <c r="AA237">
        <f ca="1">ROUNDDOWN(MIN(T3部件投放计算!C237/3,18),0)</f>
        <v>18</v>
      </c>
      <c r="AB237">
        <f t="shared" ca="1" si="18"/>
        <v>18</v>
      </c>
      <c r="AC237">
        <f ca="1">MIN(ROUNDDOWN(IF(AA237=0,0,((T3部件投放计算!C237+T2部件投放计算!C237/3)/2)/AA237+2),0),5)</f>
        <v>5</v>
      </c>
      <c r="AD237">
        <f ca="1">MIN(IF(AA237=0,0,VLOOKUP((A237*通用估算系数!$B$17*3600)/AA237,[1]坦克部件养成!$V$2:$Z$31,5,TRUE)),30)</f>
        <v>30</v>
      </c>
      <c r="AE237">
        <f ca="1">VLOOKUP("1_"&amp;V237,[1]坦克部件养成!$I:$L,4,FALSE)*T237</f>
        <v>0</v>
      </c>
      <c r="AF237">
        <f ca="1">IFERROR(VLOOKUP("2_"&amp;Z237,[1]坦克部件养成!$I:$L,4,FALSE)*X237,0)</f>
        <v>0</v>
      </c>
      <c r="AG237">
        <f ca="1">IFERROR(VLOOKUP("3_"&amp;AD237,[1]坦克部件养成!$I:$L,4,FALSE)*AB237,0)</f>
        <v>8335620</v>
      </c>
      <c r="AH237">
        <f t="shared" ca="1" si="19"/>
        <v>35320</v>
      </c>
    </row>
    <row r="238" spans="1:34" x14ac:dyDescent="0.2">
      <c r="A238">
        <v>237</v>
      </c>
      <c r="B238">
        <f>IF(C238=-1,D238,VLOOKUP(C238,通用估算系数!$D:$E,2,FALSE))</f>
        <v>10</v>
      </c>
      <c r="C238">
        <f>IF(D238&gt;=10,MOD(A238,通用估算系数!$B$2),-1)</f>
        <v>13</v>
      </c>
      <c r="D238">
        <f>VLOOKUP(A238,[1]游戏时长规划!$H$17:$K$26,4,TRUE)</f>
        <v>10</v>
      </c>
      <c r="E238">
        <v>3</v>
      </c>
      <c r="F238">
        <v>3</v>
      </c>
      <c r="G238">
        <v>3</v>
      </c>
      <c r="H238">
        <f ca="1">INDIRECT("T"&amp;E238&amp;"碎片投放计算!C"&amp;ROW(E238))/VLOOKUP(E238,通用估算系数!$D$17:$E$20,2,FALSE)</f>
        <v>987.26505979985825</v>
      </c>
      <c r="I238">
        <f ca="1">INDIRECT("T"&amp;F238&amp;"碎片投放计算!C"&amp;ROW(F238))/VLOOKUP(F238,通用估算系数!$D$17:$E$20,2,FALSE)</f>
        <v>987.26505979985825</v>
      </c>
      <c r="J238">
        <f ca="1">INDIRECT("T"&amp;G238&amp;"碎片投放计算!C"&amp;ROW(G238))/VLOOKUP(G238,通用估算系数!$D$17:$E$20,2,FALSE)</f>
        <v>987.26505979985825</v>
      </c>
      <c r="K238">
        <f ca="1">IFERROR(IF(E238=1,VLOOKUP(H238,[1]坦克升星消耗!$H$2:$J$7,3,TRUE),IF(E238=2,VLOOKUP(H238,[1]坦克升星消耗!$H$8:$J$15,3,TRUE),IF(E238=3,VLOOKUP(H238,[1]坦克升星消耗!$H$24:$J$33,3,TRUE),0))),0)</f>
        <v>10</v>
      </c>
      <c r="L238">
        <f ca="1">IFERROR(IF(F238=1,VLOOKUP(I238,[1]坦克升星消耗!$H$2:$J$7,3,TRUE),IF(F238=2,VLOOKUP(I238,[1]坦克升星消耗!$H$8:$J$15,3,TRUE),IF(F238=3,VLOOKUP(I238,[1]坦克升星消耗!$H$24:$J$33,3,TRUE),0))),0)</f>
        <v>10</v>
      </c>
      <c r="M238">
        <f ca="1">IFERROR(IF(G238=1,VLOOKUP(J238,[1]坦克升星消耗!$H$2:$J$7,3,TRUE),IF(G238=2,VLOOKUP(J238,[1]坦克升星消耗!$H$8:$J$15,3,TRUE),IF(G238=3,VLOOKUP(J238,[1]坦克升星消耗!$H$24:$J$33,3,TRUE),0))),0)</f>
        <v>10</v>
      </c>
      <c r="N238">
        <f ca="1">IFERROR(IF(E238=1,VLOOKUP(K238,[1]坦克升星消耗!$C$2:$J$7,7,TRUE),IF(E238=2,VLOOKUP(K238,[1]坦克升星消耗!$C$8:$J$15,7,TRUE),IF(E238=3,VLOOKUP(K238,[1]坦克升星消耗!$C$24:$J$33,7,TRUE),0))),0)</f>
        <v>335850</v>
      </c>
      <c r="O238">
        <f ca="1">IFERROR(IF(F238=1,VLOOKUP(L238,[1]坦克升星消耗!$C$2:$J$7,7,TRUE),IF(F238=2,VLOOKUP(L238,[1]坦克升星消耗!$C$8:$J$15,7,TRUE),IF(F238=3,VLOOKUP(L238,[1]坦克升星消耗!$C$24:$J$33,7,TRUE),0))),0)</f>
        <v>335850</v>
      </c>
      <c r="P238">
        <f ca="1">IFERROR(IF(G238=1,VLOOKUP(M238,[1]坦克升星消耗!$C$2:$J$7,7,TRUE),IF(G238=2,VLOOKUP(M238,[1]坦克升星消耗!$C$8:$J$15,7,TRUE),IF(G238=3,VLOOKUP(M238,[1]坦克升星消耗!$C$24:$J$33,7,TRUE),0))),0)</f>
        <v>335850</v>
      </c>
      <c r="Q238">
        <f t="shared" ca="1" si="15"/>
        <v>1007550</v>
      </c>
      <c r="R238">
        <f ca="1">Q238/A238+AH238-军费投放计算!D238</f>
        <v>34629.265822784808</v>
      </c>
      <c r="S238">
        <f ca="1">ROUNDDOWN(MIN(T1部件投放计算!C238/3,18),0)</f>
        <v>18</v>
      </c>
      <c r="T238">
        <f t="shared" ca="1" si="16"/>
        <v>0</v>
      </c>
      <c r="U238">
        <f ca="1">MIN(ROUNDDOWN((T1部件投放计算!C238/3)/S238,0),3)</f>
        <v>3</v>
      </c>
      <c r="V238">
        <f ca="1">MIN(VLOOKUP((A238*通用估算系数!$B$17*3600)/S238,[1]坦克部件养成!$V$2:$Z$31,5,TRUE),15)</f>
        <v>15</v>
      </c>
      <c r="W238">
        <f ca="1">ROUNDDOWN(MIN(T2部件投放计算!C238/3,18),0)</f>
        <v>18</v>
      </c>
      <c r="X238">
        <f t="shared" ca="1" si="17"/>
        <v>0</v>
      </c>
      <c r="Y238">
        <f ca="1">MIN(ROUNDDOWN(IF(W238=0,0,((T2部件投放计算!C238+T1部件投放计算!C238/3)/2)/W238+1),0),4)</f>
        <v>4</v>
      </c>
      <c r="Z238">
        <f ca="1">MIN(IF(X238=0,0,VLOOKUP((A238*通用估算系数!$B$17*3600)/X238,[1]坦克部件养成!$V$2:$Z$31,5,TRUE)),20)</f>
        <v>0</v>
      </c>
      <c r="AA238">
        <f ca="1">ROUNDDOWN(MIN(T3部件投放计算!C238/3,18),0)</f>
        <v>18</v>
      </c>
      <c r="AB238">
        <f t="shared" ca="1" si="18"/>
        <v>18</v>
      </c>
      <c r="AC238">
        <f ca="1">MIN(ROUNDDOWN(IF(AA238=0,0,((T3部件投放计算!C238+T2部件投放计算!C238/3)/2)/AA238+2),0),5)</f>
        <v>5</v>
      </c>
      <c r="AD238">
        <f ca="1">MIN(IF(AA238=0,0,VLOOKUP((A238*通用估算系数!$B$17*3600)/AA238,[1]坦克部件养成!$V$2:$Z$31,5,TRUE)),30)</f>
        <v>30</v>
      </c>
      <c r="AE238">
        <f ca="1">VLOOKUP("1_"&amp;V238,[1]坦克部件养成!$I:$L,4,FALSE)*T238</f>
        <v>0</v>
      </c>
      <c r="AF238">
        <f ca="1">IFERROR(VLOOKUP("2_"&amp;Z238,[1]坦克部件养成!$I:$L,4,FALSE)*X238,0)</f>
        <v>0</v>
      </c>
      <c r="AG238">
        <f ca="1">IFERROR(VLOOKUP("3_"&amp;AD238,[1]坦克部件养成!$I:$L,4,FALSE)*AB238,0)</f>
        <v>8335620</v>
      </c>
      <c r="AH238">
        <f t="shared" ca="1" si="19"/>
        <v>35171</v>
      </c>
    </row>
    <row r="239" spans="1:34" x14ac:dyDescent="0.2">
      <c r="A239">
        <v>238</v>
      </c>
      <c r="B239">
        <f>IF(C239=-1,D239,VLOOKUP(C239,通用估算系数!$D:$E,2,FALSE))</f>
        <v>8</v>
      </c>
      <c r="C239">
        <f>IF(D239&gt;=10,MOD(A239,通用估算系数!$B$2),-1)</f>
        <v>0</v>
      </c>
      <c r="D239">
        <f>VLOOKUP(A239,[1]游戏时长规划!$H$17:$K$26,4,TRUE)</f>
        <v>10</v>
      </c>
      <c r="E239">
        <v>3</v>
      </c>
      <c r="F239">
        <v>3</v>
      </c>
      <c r="G239">
        <v>3</v>
      </c>
      <c r="H239">
        <f ca="1">INDIRECT("T"&amp;E239&amp;"碎片投放计算!C"&amp;ROW(E239))/VLOOKUP(E239,通用估算系数!$D$17:$E$20,2,FALSE)</f>
        <v>991.78048643935551</v>
      </c>
      <c r="I239">
        <f ca="1">INDIRECT("T"&amp;F239&amp;"碎片投放计算!C"&amp;ROW(F239))/VLOOKUP(F239,通用估算系数!$D$17:$E$20,2,FALSE)</f>
        <v>991.78048643935551</v>
      </c>
      <c r="J239">
        <f ca="1">INDIRECT("T"&amp;G239&amp;"碎片投放计算!C"&amp;ROW(G239))/VLOOKUP(G239,通用估算系数!$D$17:$E$20,2,FALSE)</f>
        <v>991.78048643935551</v>
      </c>
      <c r="K239">
        <f ca="1">IFERROR(IF(E239=1,VLOOKUP(H239,[1]坦克升星消耗!$H$2:$J$7,3,TRUE),IF(E239=2,VLOOKUP(H239,[1]坦克升星消耗!$H$8:$J$15,3,TRUE),IF(E239=3,VLOOKUP(H239,[1]坦克升星消耗!$H$24:$J$33,3,TRUE),0))),0)</f>
        <v>10</v>
      </c>
      <c r="L239">
        <f ca="1">IFERROR(IF(F239=1,VLOOKUP(I239,[1]坦克升星消耗!$H$2:$J$7,3,TRUE),IF(F239=2,VLOOKUP(I239,[1]坦克升星消耗!$H$8:$J$15,3,TRUE),IF(F239=3,VLOOKUP(I239,[1]坦克升星消耗!$H$24:$J$33,3,TRUE),0))),0)</f>
        <v>10</v>
      </c>
      <c r="M239">
        <f ca="1">IFERROR(IF(G239=1,VLOOKUP(J239,[1]坦克升星消耗!$H$2:$J$7,3,TRUE),IF(G239=2,VLOOKUP(J239,[1]坦克升星消耗!$H$8:$J$15,3,TRUE),IF(G239=3,VLOOKUP(J239,[1]坦克升星消耗!$H$24:$J$33,3,TRUE),0))),0)</f>
        <v>10</v>
      </c>
      <c r="N239">
        <f ca="1">IFERROR(IF(E239=1,VLOOKUP(K239,[1]坦克升星消耗!$C$2:$J$7,7,TRUE),IF(E239=2,VLOOKUP(K239,[1]坦克升星消耗!$C$8:$J$15,7,TRUE),IF(E239=3,VLOOKUP(K239,[1]坦克升星消耗!$C$24:$J$33,7,TRUE),0))),0)</f>
        <v>335850</v>
      </c>
      <c r="O239">
        <f ca="1">IFERROR(IF(F239=1,VLOOKUP(L239,[1]坦克升星消耗!$C$2:$J$7,7,TRUE),IF(F239=2,VLOOKUP(L239,[1]坦克升星消耗!$C$8:$J$15,7,TRUE),IF(F239=3,VLOOKUP(L239,[1]坦克升星消耗!$C$24:$J$33,7,TRUE),0))),0)</f>
        <v>335850</v>
      </c>
      <c r="P239">
        <f ca="1">IFERROR(IF(G239=1,VLOOKUP(M239,[1]坦克升星消耗!$C$2:$J$7,7,TRUE),IF(G239=2,VLOOKUP(M239,[1]坦克升星消耗!$C$8:$J$15,7,TRUE),IF(G239=3,VLOOKUP(M239,[1]坦克升星消耗!$C$24:$J$33,7,TRUE),0))),0)</f>
        <v>335850</v>
      </c>
      <c r="Q239">
        <f t="shared" ca="1" si="15"/>
        <v>1007550</v>
      </c>
      <c r="R239">
        <f ca="1">Q239/A239+AH239-军费投放计算!D239</f>
        <v>34994.403361344535</v>
      </c>
      <c r="S239">
        <f ca="1">ROUNDDOWN(MIN(T1部件投放计算!C239/3,18),0)</f>
        <v>18</v>
      </c>
      <c r="T239">
        <f t="shared" ca="1" si="16"/>
        <v>0</v>
      </c>
      <c r="U239">
        <f ca="1">MIN(ROUNDDOWN((T1部件投放计算!C239/3)/S239,0),3)</f>
        <v>3</v>
      </c>
      <c r="V239">
        <f ca="1">MIN(VLOOKUP((A239*通用估算系数!$B$17*3600)/S239,[1]坦克部件养成!$V$2:$Z$31,5,TRUE),15)</f>
        <v>15</v>
      </c>
      <c r="W239">
        <f ca="1">ROUNDDOWN(MIN(T2部件投放计算!C239/3,18),0)</f>
        <v>18</v>
      </c>
      <c r="X239">
        <f t="shared" ca="1" si="17"/>
        <v>0</v>
      </c>
      <c r="Y239">
        <f ca="1">MIN(ROUNDDOWN(IF(W239=0,0,((T2部件投放计算!C239+T1部件投放计算!C239/3)/2)/W239+1),0),4)</f>
        <v>4</v>
      </c>
      <c r="Z239">
        <f ca="1">MIN(IF(X239=0,0,VLOOKUP((A239*通用估算系数!$B$17*3600)/X239,[1]坦克部件养成!$V$2:$Z$31,5,TRUE)),20)</f>
        <v>0</v>
      </c>
      <c r="AA239">
        <f ca="1">ROUNDDOWN(MIN(T3部件投放计算!C239/3,18),0)</f>
        <v>18</v>
      </c>
      <c r="AB239">
        <f t="shared" ca="1" si="18"/>
        <v>18</v>
      </c>
      <c r="AC239">
        <f ca="1">MIN(ROUNDDOWN(IF(AA239=0,0,((T3部件投放计算!C239+T2部件投放计算!C239/3)/2)/AA239+2),0),5)</f>
        <v>5</v>
      </c>
      <c r="AD239">
        <f ca="1">MIN(IF(AA239=0,0,VLOOKUP((A239*通用估算系数!$B$17*3600)/AA239,[1]坦克部件养成!$V$2:$Z$31,5,TRUE)),30)</f>
        <v>30</v>
      </c>
      <c r="AE239">
        <f ca="1">VLOOKUP("1_"&amp;V239,[1]坦克部件养成!$I:$L,4,FALSE)*T239</f>
        <v>0</v>
      </c>
      <c r="AF239">
        <f ca="1">IFERROR(VLOOKUP("2_"&amp;Z239,[1]坦克部件养成!$I:$L,4,FALSE)*X239,0)</f>
        <v>0</v>
      </c>
      <c r="AG239">
        <f ca="1">IFERROR(VLOOKUP("3_"&amp;AD239,[1]坦克部件养成!$I:$L,4,FALSE)*AB239,0)</f>
        <v>8335620</v>
      </c>
      <c r="AH239">
        <f t="shared" ca="1" si="19"/>
        <v>35023</v>
      </c>
    </row>
    <row r="240" spans="1:34" x14ac:dyDescent="0.2">
      <c r="A240">
        <v>239</v>
      </c>
      <c r="B240">
        <f>IF(C240=-1,D240,VLOOKUP(C240,通用估算系数!$D:$E,2,FALSE))</f>
        <v>8</v>
      </c>
      <c r="C240">
        <f>IF(D240&gt;=10,MOD(A240,通用估算系数!$B$2),-1)</f>
        <v>1</v>
      </c>
      <c r="D240">
        <f>VLOOKUP(A240,[1]游戏时长规划!$H$17:$K$26,4,TRUE)</f>
        <v>10</v>
      </c>
      <c r="E240">
        <v>3</v>
      </c>
      <c r="F240">
        <v>3</v>
      </c>
      <c r="G240">
        <v>3</v>
      </c>
      <c r="H240">
        <f ca="1">INDIRECT("T"&amp;E240&amp;"碎片投放计算!C"&amp;ROW(E240))/VLOOKUP(E240,通用估算系数!$D$17:$E$20,2,FALSE)</f>
        <v>995.66294809328519</v>
      </c>
      <c r="I240">
        <f ca="1">INDIRECT("T"&amp;F240&amp;"碎片投放计算!C"&amp;ROW(F240))/VLOOKUP(F240,通用估算系数!$D$17:$E$20,2,FALSE)</f>
        <v>995.66294809328519</v>
      </c>
      <c r="J240">
        <f ca="1">INDIRECT("T"&amp;G240&amp;"碎片投放计算!C"&amp;ROW(G240))/VLOOKUP(G240,通用估算系数!$D$17:$E$20,2,FALSE)</f>
        <v>995.66294809328519</v>
      </c>
      <c r="K240">
        <f ca="1">IFERROR(IF(E240=1,VLOOKUP(H240,[1]坦克升星消耗!$H$2:$J$7,3,TRUE),IF(E240=2,VLOOKUP(H240,[1]坦克升星消耗!$H$8:$J$15,3,TRUE),IF(E240=3,VLOOKUP(H240,[1]坦克升星消耗!$H$24:$J$33,3,TRUE),0))),0)</f>
        <v>10</v>
      </c>
      <c r="L240">
        <f ca="1">IFERROR(IF(F240=1,VLOOKUP(I240,[1]坦克升星消耗!$H$2:$J$7,3,TRUE),IF(F240=2,VLOOKUP(I240,[1]坦克升星消耗!$H$8:$J$15,3,TRUE),IF(F240=3,VLOOKUP(I240,[1]坦克升星消耗!$H$24:$J$33,3,TRUE),0))),0)</f>
        <v>10</v>
      </c>
      <c r="M240">
        <f ca="1">IFERROR(IF(G240=1,VLOOKUP(J240,[1]坦克升星消耗!$H$2:$J$7,3,TRUE),IF(G240=2,VLOOKUP(J240,[1]坦克升星消耗!$H$8:$J$15,3,TRUE),IF(G240=3,VLOOKUP(J240,[1]坦克升星消耗!$H$24:$J$33,3,TRUE),0))),0)</f>
        <v>10</v>
      </c>
      <c r="N240">
        <f ca="1">IFERROR(IF(E240=1,VLOOKUP(K240,[1]坦克升星消耗!$C$2:$J$7,7,TRUE),IF(E240=2,VLOOKUP(K240,[1]坦克升星消耗!$C$8:$J$15,7,TRUE),IF(E240=3,VLOOKUP(K240,[1]坦克升星消耗!$C$24:$J$33,7,TRUE),0))),0)</f>
        <v>335850</v>
      </c>
      <c r="O240">
        <f ca="1">IFERROR(IF(F240=1,VLOOKUP(L240,[1]坦克升星消耗!$C$2:$J$7,7,TRUE),IF(F240=2,VLOOKUP(L240,[1]坦克升星消耗!$C$8:$J$15,7,TRUE),IF(F240=3,VLOOKUP(L240,[1]坦克升星消耗!$C$24:$J$33,7,TRUE),0))),0)</f>
        <v>335850</v>
      </c>
      <c r="P240">
        <f ca="1">IFERROR(IF(G240=1,VLOOKUP(M240,[1]坦克升星消耗!$C$2:$J$7,7,TRUE),IF(G240=2,VLOOKUP(M240,[1]坦克升星消耗!$C$8:$J$15,7,TRUE),IF(G240=3,VLOOKUP(M240,[1]坦克升星消耗!$C$24:$J$33,7,TRUE),0))),0)</f>
        <v>335850</v>
      </c>
      <c r="Q240">
        <f t="shared" ca="1" si="15"/>
        <v>1007550</v>
      </c>
      <c r="R240">
        <f ca="1">Q240/A240+AH240-军费投放计算!D240</f>
        <v>34828.690376569037</v>
      </c>
      <c r="S240">
        <f ca="1">ROUNDDOWN(MIN(T1部件投放计算!C240/3,18),0)</f>
        <v>18</v>
      </c>
      <c r="T240">
        <f t="shared" ca="1" si="16"/>
        <v>0</v>
      </c>
      <c r="U240">
        <f ca="1">MIN(ROUNDDOWN((T1部件投放计算!C240/3)/S240,0),3)</f>
        <v>3</v>
      </c>
      <c r="V240">
        <f ca="1">MIN(VLOOKUP((A240*通用估算系数!$B$17*3600)/S240,[1]坦克部件养成!$V$2:$Z$31,5,TRUE),15)</f>
        <v>15</v>
      </c>
      <c r="W240">
        <f ca="1">ROUNDDOWN(MIN(T2部件投放计算!C240/3,18),0)</f>
        <v>18</v>
      </c>
      <c r="X240">
        <f t="shared" ca="1" si="17"/>
        <v>0</v>
      </c>
      <c r="Y240">
        <f ca="1">MIN(ROUNDDOWN(IF(W240=0,0,((T2部件投放计算!C240+T1部件投放计算!C240/3)/2)/W240+1),0),4)</f>
        <v>4</v>
      </c>
      <c r="Z240">
        <f ca="1">MIN(IF(X240=0,0,VLOOKUP((A240*通用估算系数!$B$17*3600)/X240,[1]坦克部件养成!$V$2:$Z$31,5,TRUE)),20)</f>
        <v>0</v>
      </c>
      <c r="AA240">
        <f ca="1">ROUNDDOWN(MIN(T3部件投放计算!C240/3,18),0)</f>
        <v>18</v>
      </c>
      <c r="AB240">
        <f t="shared" ca="1" si="18"/>
        <v>18</v>
      </c>
      <c r="AC240">
        <f ca="1">MIN(ROUNDDOWN(IF(AA240=0,0,((T3部件投放计算!C240+T2部件投放计算!C240/3)/2)/AA240+2),0),5)</f>
        <v>5</v>
      </c>
      <c r="AD240">
        <f ca="1">MIN(IF(AA240=0,0,VLOOKUP((A240*通用估算系数!$B$17*3600)/AA240,[1]坦克部件养成!$V$2:$Z$31,5,TRUE)),30)</f>
        <v>30</v>
      </c>
      <c r="AE240">
        <f ca="1">VLOOKUP("1_"&amp;V240,[1]坦克部件养成!$I:$L,4,FALSE)*T240</f>
        <v>0</v>
      </c>
      <c r="AF240">
        <f ca="1">IFERROR(VLOOKUP("2_"&amp;Z240,[1]坦克部件养成!$I:$L,4,FALSE)*X240,0)</f>
        <v>0</v>
      </c>
      <c r="AG240">
        <f ca="1">IFERROR(VLOOKUP("3_"&amp;AD240,[1]坦克部件养成!$I:$L,4,FALSE)*AB240,0)</f>
        <v>8335620</v>
      </c>
      <c r="AH240">
        <f t="shared" ca="1" si="19"/>
        <v>34877</v>
      </c>
    </row>
    <row r="241" spans="1:34" x14ac:dyDescent="0.2">
      <c r="A241">
        <v>240</v>
      </c>
      <c r="B241">
        <f>IF(C241=-1,D241,VLOOKUP(C241,通用估算系数!$D:$E,2,FALSE))</f>
        <v>8</v>
      </c>
      <c r="C241">
        <f>IF(D241&gt;=10,MOD(A241,通用估算系数!$B$2),-1)</f>
        <v>2</v>
      </c>
      <c r="D241">
        <f>VLOOKUP(A241,[1]游戏时长规划!$H$17:$K$26,4,TRUE)</f>
        <v>10</v>
      </c>
      <c r="E241">
        <v>3</v>
      </c>
      <c r="F241">
        <v>3</v>
      </c>
      <c r="G241">
        <v>3</v>
      </c>
      <c r="H241">
        <f ca="1">INDIRECT("T"&amp;E241&amp;"碎片投放计算!C"&amp;ROW(E241))/VLOOKUP(E241,通用估算系数!$D$17:$E$20,2,FALSE)</f>
        <v>999.64374628567657</v>
      </c>
      <c r="I241">
        <f ca="1">INDIRECT("T"&amp;F241&amp;"碎片投放计算!C"&amp;ROW(F241))/VLOOKUP(F241,通用估算系数!$D$17:$E$20,2,FALSE)</f>
        <v>999.64374628567657</v>
      </c>
      <c r="J241">
        <f ca="1">INDIRECT("T"&amp;G241&amp;"碎片投放计算!C"&amp;ROW(G241))/VLOOKUP(G241,通用估算系数!$D$17:$E$20,2,FALSE)</f>
        <v>999.64374628567657</v>
      </c>
      <c r="K241">
        <f ca="1">IFERROR(IF(E241=1,VLOOKUP(H241,[1]坦克升星消耗!$H$2:$J$7,3,TRUE),IF(E241=2,VLOOKUP(H241,[1]坦克升星消耗!$H$8:$J$15,3,TRUE),IF(E241=3,VLOOKUP(H241,[1]坦克升星消耗!$H$24:$J$33,3,TRUE),0))),0)</f>
        <v>10</v>
      </c>
      <c r="L241">
        <f ca="1">IFERROR(IF(F241=1,VLOOKUP(I241,[1]坦克升星消耗!$H$2:$J$7,3,TRUE),IF(F241=2,VLOOKUP(I241,[1]坦克升星消耗!$H$8:$J$15,3,TRUE),IF(F241=3,VLOOKUP(I241,[1]坦克升星消耗!$H$24:$J$33,3,TRUE),0))),0)</f>
        <v>10</v>
      </c>
      <c r="M241">
        <f ca="1">IFERROR(IF(G241=1,VLOOKUP(J241,[1]坦克升星消耗!$H$2:$J$7,3,TRUE),IF(G241=2,VLOOKUP(J241,[1]坦克升星消耗!$H$8:$J$15,3,TRUE),IF(G241=3,VLOOKUP(J241,[1]坦克升星消耗!$H$24:$J$33,3,TRUE),0))),0)</f>
        <v>10</v>
      </c>
      <c r="N241">
        <f ca="1">IFERROR(IF(E241=1,VLOOKUP(K241,[1]坦克升星消耗!$C$2:$J$7,7,TRUE),IF(E241=2,VLOOKUP(K241,[1]坦克升星消耗!$C$8:$J$15,7,TRUE),IF(E241=3,VLOOKUP(K241,[1]坦克升星消耗!$C$24:$J$33,7,TRUE),0))),0)</f>
        <v>335850</v>
      </c>
      <c r="O241">
        <f ca="1">IFERROR(IF(F241=1,VLOOKUP(L241,[1]坦克升星消耗!$C$2:$J$7,7,TRUE),IF(F241=2,VLOOKUP(L241,[1]坦克升星消耗!$C$8:$J$15,7,TRUE),IF(F241=3,VLOOKUP(L241,[1]坦克升星消耗!$C$24:$J$33,7,TRUE),0))),0)</f>
        <v>335850</v>
      </c>
      <c r="P241">
        <f ca="1">IFERROR(IF(G241=1,VLOOKUP(M241,[1]坦克升星消耗!$C$2:$J$7,7,TRUE),IF(G241=2,VLOOKUP(M241,[1]坦克升星消耗!$C$8:$J$15,7,TRUE),IF(G241=3,VLOOKUP(M241,[1]坦克升星消耗!$C$24:$J$33,7,TRUE),0))),0)</f>
        <v>335850</v>
      </c>
      <c r="Q241">
        <f t="shared" ca="1" si="15"/>
        <v>1007550</v>
      </c>
      <c r="R241">
        <f ca="1">Q241/A241+AH241-军费投放计算!D241</f>
        <v>16621.125</v>
      </c>
      <c r="S241">
        <f ca="1">ROUNDDOWN(MIN(T1部件投放计算!C241/3,18),0)</f>
        <v>18</v>
      </c>
      <c r="T241">
        <f t="shared" ca="1" si="16"/>
        <v>0</v>
      </c>
      <c r="U241">
        <f ca="1">MIN(ROUNDDOWN((T1部件投放计算!C241/3)/S241,0),3)</f>
        <v>3</v>
      </c>
      <c r="V241">
        <f ca="1">MIN(VLOOKUP((A241*通用估算系数!$B$17*3600)/S241,[1]坦克部件养成!$V$2:$Z$31,5,TRUE),15)</f>
        <v>15</v>
      </c>
      <c r="W241">
        <f ca="1">ROUNDDOWN(MIN(T2部件投放计算!C241/3,18),0)</f>
        <v>18</v>
      </c>
      <c r="X241">
        <f t="shared" ca="1" si="17"/>
        <v>0</v>
      </c>
      <c r="Y241">
        <f ca="1">MIN(ROUNDDOWN(IF(W241=0,0,((T2部件投放计算!C241+T1部件投放计算!C241/3)/2)/W241+1),0),4)</f>
        <v>4</v>
      </c>
      <c r="Z241">
        <f ca="1">MIN(IF(X241=0,0,VLOOKUP((A241*通用估算系数!$B$17*3600)/X241,[1]坦克部件养成!$V$2:$Z$31,5,TRUE)),20)</f>
        <v>0</v>
      </c>
      <c r="AA241">
        <f ca="1">ROUNDDOWN(MIN(T3部件投放计算!C241/3,18),0)</f>
        <v>18</v>
      </c>
      <c r="AB241">
        <f t="shared" ca="1" si="18"/>
        <v>18</v>
      </c>
      <c r="AC241">
        <f ca="1">MIN(ROUNDDOWN(IF(AA241=0,0,((T3部件投放计算!C241+T2部件投放计算!C241/3)/2)/AA241+2),0),5)</f>
        <v>5</v>
      </c>
      <c r="AD241">
        <f ca="1">MIN(IF(AA241=0,0,VLOOKUP((A241*通用估算系数!$B$17*3600)/AA241,[1]坦克部件养成!$V$2:$Z$31,5,TRUE)),30)</f>
        <v>30</v>
      </c>
      <c r="AE241">
        <f ca="1">VLOOKUP("1_"&amp;V241,[1]坦克部件养成!$I:$L,4,FALSE)*T241</f>
        <v>0</v>
      </c>
      <c r="AF241">
        <f ca="1">IFERROR(VLOOKUP("2_"&amp;Z241,[1]坦克部件养成!$I:$L,4,FALSE)*X241,0)</f>
        <v>0</v>
      </c>
      <c r="AG241">
        <f ca="1">IFERROR(VLOOKUP("3_"&amp;AD241,[1]坦克部件养成!$I:$L,4,FALSE)*AB241,0)</f>
        <v>8335620</v>
      </c>
      <c r="AH241">
        <f t="shared" ca="1" si="19"/>
        <v>34731</v>
      </c>
    </row>
    <row r="242" spans="1:34" x14ac:dyDescent="0.2">
      <c r="A242">
        <v>241</v>
      </c>
      <c r="B242">
        <f>IF(C242=-1,D242,VLOOKUP(C242,通用估算系数!$D:$E,2,FALSE))</f>
        <v>9</v>
      </c>
      <c r="C242">
        <f>IF(D242&gt;=10,MOD(A242,通用估算系数!$B$2),-1)</f>
        <v>3</v>
      </c>
      <c r="D242">
        <f>VLOOKUP(A242,[1]游戏时长规划!$H$17:$K$26,4,TRUE)</f>
        <v>10</v>
      </c>
      <c r="E242">
        <v>3</v>
      </c>
      <c r="F242">
        <v>3</v>
      </c>
      <c r="G242">
        <v>3</v>
      </c>
      <c r="H242">
        <f ca="1">INDIRECT("T"&amp;E242&amp;"碎片投放计算!C"&amp;ROW(E242))/VLOOKUP(E242,通用估算系数!$D$17:$E$20,2,FALSE)</f>
        <v>1005.3214139560067</v>
      </c>
      <c r="I242">
        <f ca="1">INDIRECT("T"&amp;F242&amp;"碎片投放计算!C"&amp;ROW(F242))/VLOOKUP(F242,通用估算系数!$D$17:$E$20,2,FALSE)</f>
        <v>1005.3214139560067</v>
      </c>
      <c r="J242">
        <f ca="1">INDIRECT("T"&amp;G242&amp;"碎片投放计算!C"&amp;ROW(G242))/VLOOKUP(G242,通用估算系数!$D$17:$E$20,2,FALSE)</f>
        <v>1005.3214139560067</v>
      </c>
      <c r="K242">
        <f ca="1">IFERROR(IF(E242=1,VLOOKUP(H242,[1]坦克升星消耗!$H$2:$J$7,3,TRUE),IF(E242=2,VLOOKUP(H242,[1]坦克升星消耗!$H$8:$J$15,3,TRUE),IF(E242=3,VLOOKUP(H242,[1]坦克升星消耗!$H$24:$J$33,3,TRUE),0))),0)</f>
        <v>10</v>
      </c>
      <c r="L242">
        <f ca="1">IFERROR(IF(F242=1,VLOOKUP(I242,[1]坦克升星消耗!$H$2:$J$7,3,TRUE),IF(F242=2,VLOOKUP(I242,[1]坦克升星消耗!$H$8:$J$15,3,TRUE),IF(F242=3,VLOOKUP(I242,[1]坦克升星消耗!$H$24:$J$33,3,TRUE),0))),0)</f>
        <v>10</v>
      </c>
      <c r="M242">
        <f ca="1">IFERROR(IF(G242=1,VLOOKUP(J242,[1]坦克升星消耗!$H$2:$J$7,3,TRUE),IF(G242=2,VLOOKUP(J242,[1]坦克升星消耗!$H$8:$J$15,3,TRUE),IF(G242=3,VLOOKUP(J242,[1]坦克升星消耗!$H$24:$J$33,3,TRUE),0))),0)</f>
        <v>10</v>
      </c>
      <c r="N242">
        <f ca="1">IFERROR(IF(E242=1,VLOOKUP(K242,[1]坦克升星消耗!$C$2:$J$7,7,TRUE),IF(E242=2,VLOOKUP(K242,[1]坦克升星消耗!$C$8:$J$15,7,TRUE),IF(E242=3,VLOOKUP(K242,[1]坦克升星消耗!$C$24:$J$33,7,TRUE),0))),0)</f>
        <v>335850</v>
      </c>
      <c r="O242">
        <f ca="1">IFERROR(IF(F242=1,VLOOKUP(L242,[1]坦克升星消耗!$C$2:$J$7,7,TRUE),IF(F242=2,VLOOKUP(L242,[1]坦克升星消耗!$C$8:$J$15,7,TRUE),IF(F242=3,VLOOKUP(L242,[1]坦克升星消耗!$C$24:$J$33,7,TRUE),0))),0)</f>
        <v>335850</v>
      </c>
      <c r="P242">
        <f ca="1">IFERROR(IF(G242=1,VLOOKUP(M242,[1]坦克升星消耗!$C$2:$J$7,7,TRUE),IF(G242=2,VLOOKUP(M242,[1]坦克升星消耗!$C$8:$J$15,7,TRUE),IF(G242=3,VLOOKUP(M242,[1]坦克升星消耗!$C$24:$J$33,7,TRUE),0))),0)</f>
        <v>335850</v>
      </c>
      <c r="Q242">
        <f t="shared" ca="1" si="15"/>
        <v>1007550</v>
      </c>
      <c r="R242">
        <f ca="1">Q242/A242+AH242-军费投放计算!D242</f>
        <v>34210.705394190874</v>
      </c>
      <c r="S242">
        <f ca="1">ROUNDDOWN(MIN(T1部件投放计算!C242/3,18),0)</f>
        <v>18</v>
      </c>
      <c r="T242">
        <f t="shared" ca="1" si="16"/>
        <v>0</v>
      </c>
      <c r="U242">
        <f ca="1">MIN(ROUNDDOWN((T1部件投放计算!C242/3)/S242,0),3)</f>
        <v>3</v>
      </c>
      <c r="V242">
        <f ca="1">MIN(VLOOKUP((A242*通用估算系数!$B$17*3600)/S242,[1]坦克部件养成!$V$2:$Z$31,5,TRUE),15)</f>
        <v>15</v>
      </c>
      <c r="W242">
        <f ca="1">ROUNDDOWN(MIN(T2部件投放计算!C242/3,18),0)</f>
        <v>18</v>
      </c>
      <c r="X242">
        <f t="shared" ca="1" si="17"/>
        <v>0</v>
      </c>
      <c r="Y242">
        <f ca="1">MIN(ROUNDDOWN(IF(W242=0,0,((T2部件投放计算!C242+T1部件投放计算!C242/3)/2)/W242+1),0),4)</f>
        <v>4</v>
      </c>
      <c r="Z242">
        <f ca="1">MIN(IF(X242=0,0,VLOOKUP((A242*通用估算系数!$B$17*3600)/X242,[1]坦克部件养成!$V$2:$Z$31,5,TRUE)),20)</f>
        <v>0</v>
      </c>
      <c r="AA242">
        <f ca="1">ROUNDDOWN(MIN(T3部件投放计算!C242/3,18),0)</f>
        <v>18</v>
      </c>
      <c r="AB242">
        <f t="shared" ca="1" si="18"/>
        <v>18</v>
      </c>
      <c r="AC242">
        <f ca="1">MIN(ROUNDDOWN(IF(AA242=0,0,((T3部件投放计算!C242+T2部件投放计算!C242/3)/2)/AA242+2),0),5)</f>
        <v>5</v>
      </c>
      <c r="AD242">
        <f ca="1">MIN(IF(AA242=0,0,VLOOKUP((A242*通用估算系数!$B$17*3600)/AA242,[1]坦克部件养成!$V$2:$Z$31,5,TRUE)),30)</f>
        <v>30</v>
      </c>
      <c r="AE242">
        <f ca="1">VLOOKUP("1_"&amp;V242,[1]坦克部件养成!$I:$L,4,FALSE)*T242</f>
        <v>0</v>
      </c>
      <c r="AF242">
        <f ca="1">IFERROR(VLOOKUP("2_"&amp;Z242,[1]坦克部件养成!$I:$L,4,FALSE)*X242,0)</f>
        <v>0</v>
      </c>
      <c r="AG242">
        <f ca="1">IFERROR(VLOOKUP("3_"&amp;AD242,[1]坦克部件养成!$I:$L,4,FALSE)*AB242,0)</f>
        <v>8335620</v>
      </c>
      <c r="AH242">
        <f t="shared" ca="1" si="19"/>
        <v>34587</v>
      </c>
    </row>
    <row r="243" spans="1:34" x14ac:dyDescent="0.2">
      <c r="A243">
        <v>242</v>
      </c>
      <c r="B243">
        <f>IF(C243=-1,D243,VLOOKUP(C243,通用估算系数!$D:$E,2,FALSE))</f>
        <v>9</v>
      </c>
      <c r="C243">
        <f>IF(D243&gt;=10,MOD(A243,通用估算系数!$B$2),-1)</f>
        <v>4</v>
      </c>
      <c r="D243">
        <f>VLOOKUP(A243,[1]游戏时长规划!$H$17:$K$26,4,TRUE)</f>
        <v>10</v>
      </c>
      <c r="E243">
        <v>3</v>
      </c>
      <c r="F243">
        <v>3</v>
      </c>
      <c r="G243">
        <v>3</v>
      </c>
      <c r="H243">
        <f ca="1">INDIRECT("T"&amp;E243&amp;"碎片投放计算!C"&amp;ROW(E243))/VLOOKUP(E243,通用估算系数!$D$17:$E$20,2,FALSE)</f>
        <v>1009.729739221615</v>
      </c>
      <c r="I243">
        <f ca="1">INDIRECT("T"&amp;F243&amp;"碎片投放计算!C"&amp;ROW(F243))/VLOOKUP(F243,通用估算系数!$D$17:$E$20,2,FALSE)</f>
        <v>1009.729739221615</v>
      </c>
      <c r="J243">
        <f ca="1">INDIRECT("T"&amp;G243&amp;"碎片投放计算!C"&amp;ROW(G243))/VLOOKUP(G243,通用估算系数!$D$17:$E$20,2,FALSE)</f>
        <v>1009.729739221615</v>
      </c>
      <c r="K243">
        <f ca="1">IFERROR(IF(E243=1,VLOOKUP(H243,[1]坦克升星消耗!$H$2:$J$7,3,TRUE),IF(E243=2,VLOOKUP(H243,[1]坦克升星消耗!$H$8:$J$15,3,TRUE),IF(E243=3,VLOOKUP(H243,[1]坦克升星消耗!$H$24:$J$33,3,TRUE),0))),0)</f>
        <v>10</v>
      </c>
      <c r="L243">
        <f ca="1">IFERROR(IF(F243=1,VLOOKUP(I243,[1]坦克升星消耗!$H$2:$J$7,3,TRUE),IF(F243=2,VLOOKUP(I243,[1]坦克升星消耗!$H$8:$J$15,3,TRUE),IF(F243=3,VLOOKUP(I243,[1]坦克升星消耗!$H$24:$J$33,3,TRUE),0))),0)</f>
        <v>10</v>
      </c>
      <c r="M243">
        <f ca="1">IFERROR(IF(G243=1,VLOOKUP(J243,[1]坦克升星消耗!$H$2:$J$7,3,TRUE),IF(G243=2,VLOOKUP(J243,[1]坦克升星消耗!$H$8:$J$15,3,TRUE),IF(G243=3,VLOOKUP(J243,[1]坦克升星消耗!$H$24:$J$33,3,TRUE),0))),0)</f>
        <v>10</v>
      </c>
      <c r="N243">
        <f ca="1">IFERROR(IF(E243=1,VLOOKUP(K243,[1]坦克升星消耗!$C$2:$J$7,7,TRUE),IF(E243=2,VLOOKUP(K243,[1]坦克升星消耗!$C$8:$J$15,7,TRUE),IF(E243=3,VLOOKUP(K243,[1]坦克升星消耗!$C$24:$J$33,7,TRUE),0))),0)</f>
        <v>335850</v>
      </c>
      <c r="O243">
        <f ca="1">IFERROR(IF(F243=1,VLOOKUP(L243,[1]坦克升星消耗!$C$2:$J$7,7,TRUE),IF(F243=2,VLOOKUP(L243,[1]坦克升星消耗!$C$8:$J$15,7,TRUE),IF(F243=3,VLOOKUP(L243,[1]坦克升星消耗!$C$24:$J$33,7,TRUE),0))),0)</f>
        <v>335850</v>
      </c>
      <c r="P243">
        <f ca="1">IFERROR(IF(G243=1,VLOOKUP(M243,[1]坦克升星消耗!$C$2:$J$7,7,TRUE),IF(G243=2,VLOOKUP(M243,[1]坦克升星消耗!$C$8:$J$15,7,TRUE),IF(G243=3,VLOOKUP(M243,[1]坦克升星消耗!$C$24:$J$33,7,TRUE),0))),0)</f>
        <v>335850</v>
      </c>
      <c r="Q243">
        <f t="shared" ca="1" si="15"/>
        <v>1007550</v>
      </c>
      <c r="R243">
        <f ca="1">Q243/A243+AH243-军费投放计算!D243</f>
        <v>34048.429752066113</v>
      </c>
      <c r="S243">
        <f ca="1">ROUNDDOWN(MIN(T1部件投放计算!C243/3,18),0)</f>
        <v>18</v>
      </c>
      <c r="T243">
        <f t="shared" ca="1" si="16"/>
        <v>0</v>
      </c>
      <c r="U243">
        <f ca="1">MIN(ROUNDDOWN((T1部件投放计算!C243/3)/S243,0),3)</f>
        <v>3</v>
      </c>
      <c r="V243">
        <f ca="1">MIN(VLOOKUP((A243*通用估算系数!$B$17*3600)/S243,[1]坦克部件养成!$V$2:$Z$31,5,TRUE),15)</f>
        <v>15</v>
      </c>
      <c r="W243">
        <f ca="1">ROUNDDOWN(MIN(T2部件投放计算!C243/3,18),0)</f>
        <v>18</v>
      </c>
      <c r="X243">
        <f t="shared" ca="1" si="17"/>
        <v>0</v>
      </c>
      <c r="Y243">
        <f ca="1">MIN(ROUNDDOWN(IF(W243=0,0,((T2部件投放计算!C243+T1部件投放计算!C243/3)/2)/W243+1),0),4)</f>
        <v>4</v>
      </c>
      <c r="Z243">
        <f ca="1">MIN(IF(X243=0,0,VLOOKUP((A243*通用估算系数!$B$17*3600)/X243,[1]坦克部件养成!$V$2:$Z$31,5,TRUE)),20)</f>
        <v>0</v>
      </c>
      <c r="AA243">
        <f ca="1">ROUNDDOWN(MIN(T3部件投放计算!C243/3,18),0)</f>
        <v>18</v>
      </c>
      <c r="AB243">
        <f t="shared" ca="1" si="18"/>
        <v>18</v>
      </c>
      <c r="AC243">
        <f ca="1">MIN(ROUNDDOWN(IF(AA243=0,0,((T3部件投放计算!C243+T2部件投放计算!C243/3)/2)/AA243+2),0),5)</f>
        <v>5</v>
      </c>
      <c r="AD243">
        <f ca="1">MIN(IF(AA243=0,0,VLOOKUP((A243*通用估算系数!$B$17*3600)/AA243,[1]坦克部件养成!$V$2:$Z$31,5,TRUE)),30)</f>
        <v>30</v>
      </c>
      <c r="AE243">
        <f ca="1">VLOOKUP("1_"&amp;V243,[1]坦克部件养成!$I:$L,4,FALSE)*T243</f>
        <v>0</v>
      </c>
      <c r="AF243">
        <f ca="1">IFERROR(VLOOKUP("2_"&amp;Z243,[1]坦克部件养成!$I:$L,4,FALSE)*X243,0)</f>
        <v>0</v>
      </c>
      <c r="AG243">
        <f ca="1">IFERROR(VLOOKUP("3_"&amp;AD243,[1]坦克部件养成!$I:$L,4,FALSE)*AB243,0)</f>
        <v>8335620</v>
      </c>
      <c r="AH243">
        <f t="shared" ca="1" si="19"/>
        <v>34444</v>
      </c>
    </row>
    <row r="244" spans="1:34" x14ac:dyDescent="0.2">
      <c r="A244">
        <v>243</v>
      </c>
      <c r="B244">
        <f>IF(C244=-1,D244,VLOOKUP(C244,通用估算系数!$D:$E,2,FALSE))</f>
        <v>9</v>
      </c>
      <c r="C244">
        <f>IF(D244&gt;=10,MOD(A244,通用估算系数!$B$2),-1)</f>
        <v>5</v>
      </c>
      <c r="D244">
        <f>VLOOKUP(A244,[1]游戏时长规划!$H$17:$K$26,4,TRUE)</f>
        <v>10</v>
      </c>
      <c r="E244">
        <v>3</v>
      </c>
      <c r="F244">
        <v>3</v>
      </c>
      <c r="G244">
        <v>3</v>
      </c>
      <c r="H244">
        <f ca="1">INDIRECT("T"&amp;E244&amp;"碎片投放计算!C"&amp;ROW(E244))/VLOOKUP(E244,通用估算系数!$D$17:$E$20,2,FALSE)</f>
        <v>1014.2495912047804</v>
      </c>
      <c r="I244">
        <f ca="1">INDIRECT("T"&amp;F244&amp;"碎片投放计算!C"&amp;ROW(F244))/VLOOKUP(F244,通用估算系数!$D$17:$E$20,2,FALSE)</f>
        <v>1014.2495912047804</v>
      </c>
      <c r="J244">
        <f ca="1">INDIRECT("T"&amp;G244&amp;"碎片投放计算!C"&amp;ROW(G244))/VLOOKUP(G244,通用估算系数!$D$17:$E$20,2,FALSE)</f>
        <v>1014.2495912047804</v>
      </c>
      <c r="K244">
        <f ca="1">IFERROR(IF(E244=1,VLOOKUP(H244,[1]坦克升星消耗!$H$2:$J$7,3,TRUE),IF(E244=2,VLOOKUP(H244,[1]坦克升星消耗!$H$8:$J$15,3,TRUE),IF(E244=3,VLOOKUP(H244,[1]坦克升星消耗!$H$24:$J$33,3,TRUE),0))),0)</f>
        <v>10</v>
      </c>
      <c r="L244">
        <f ca="1">IFERROR(IF(F244=1,VLOOKUP(I244,[1]坦克升星消耗!$H$2:$J$7,3,TRUE),IF(F244=2,VLOOKUP(I244,[1]坦克升星消耗!$H$8:$J$15,3,TRUE),IF(F244=3,VLOOKUP(I244,[1]坦克升星消耗!$H$24:$J$33,3,TRUE),0))),0)</f>
        <v>10</v>
      </c>
      <c r="M244">
        <f ca="1">IFERROR(IF(G244=1,VLOOKUP(J244,[1]坦克升星消耗!$H$2:$J$7,3,TRUE),IF(G244=2,VLOOKUP(J244,[1]坦克升星消耗!$H$8:$J$15,3,TRUE),IF(G244=3,VLOOKUP(J244,[1]坦克升星消耗!$H$24:$J$33,3,TRUE),0))),0)</f>
        <v>10</v>
      </c>
      <c r="N244">
        <f ca="1">IFERROR(IF(E244=1,VLOOKUP(K244,[1]坦克升星消耗!$C$2:$J$7,7,TRUE),IF(E244=2,VLOOKUP(K244,[1]坦克升星消耗!$C$8:$J$15,7,TRUE),IF(E244=3,VLOOKUP(K244,[1]坦克升星消耗!$C$24:$J$33,7,TRUE),0))),0)</f>
        <v>335850</v>
      </c>
      <c r="O244">
        <f ca="1">IFERROR(IF(F244=1,VLOOKUP(L244,[1]坦克升星消耗!$C$2:$J$7,7,TRUE),IF(F244=2,VLOOKUP(L244,[1]坦克升星消耗!$C$8:$J$15,7,TRUE),IF(F244=3,VLOOKUP(L244,[1]坦克升星消耗!$C$24:$J$33,7,TRUE),0))),0)</f>
        <v>335850</v>
      </c>
      <c r="P244">
        <f ca="1">IFERROR(IF(G244=1,VLOOKUP(M244,[1]坦克升星消耗!$C$2:$J$7,7,TRUE),IF(G244=2,VLOOKUP(M244,[1]坦克升星消耗!$C$8:$J$15,7,TRUE),IF(G244=3,VLOOKUP(M244,[1]坦克升星消耗!$C$24:$J$33,7,TRUE),0))),0)</f>
        <v>335850</v>
      </c>
      <c r="Q244">
        <f t="shared" ca="1" si="15"/>
        <v>1007550</v>
      </c>
      <c r="R244">
        <f ca="1">Q244/A244+AH244-军费投放计算!D244</f>
        <v>33845.296296296299</v>
      </c>
      <c r="S244">
        <f ca="1">ROUNDDOWN(MIN(T1部件投放计算!C244/3,18),0)</f>
        <v>18</v>
      </c>
      <c r="T244">
        <f t="shared" ca="1" si="16"/>
        <v>0</v>
      </c>
      <c r="U244">
        <f ca="1">MIN(ROUNDDOWN((T1部件投放计算!C244/3)/S244,0),3)</f>
        <v>3</v>
      </c>
      <c r="V244">
        <f ca="1">MIN(VLOOKUP((A244*通用估算系数!$B$17*3600)/S244,[1]坦克部件养成!$V$2:$Z$31,5,TRUE),15)</f>
        <v>15</v>
      </c>
      <c r="W244">
        <f ca="1">ROUNDDOWN(MIN(T2部件投放计算!C244/3,18),0)</f>
        <v>18</v>
      </c>
      <c r="X244">
        <f t="shared" ca="1" si="17"/>
        <v>0</v>
      </c>
      <c r="Y244">
        <f ca="1">MIN(ROUNDDOWN(IF(W244=0,0,((T2部件投放计算!C244+T1部件投放计算!C244/3)/2)/W244+1),0),4)</f>
        <v>4</v>
      </c>
      <c r="Z244">
        <f ca="1">MIN(IF(X244=0,0,VLOOKUP((A244*通用估算系数!$B$17*3600)/X244,[1]坦克部件养成!$V$2:$Z$31,5,TRUE)),20)</f>
        <v>0</v>
      </c>
      <c r="AA244">
        <f ca="1">ROUNDDOWN(MIN(T3部件投放计算!C244/3,18),0)</f>
        <v>18</v>
      </c>
      <c r="AB244">
        <f t="shared" ca="1" si="18"/>
        <v>18</v>
      </c>
      <c r="AC244">
        <f ca="1">MIN(ROUNDDOWN(IF(AA244=0,0,((T3部件投放计算!C244+T2部件投放计算!C244/3)/2)/AA244+2),0),5)</f>
        <v>5</v>
      </c>
      <c r="AD244">
        <f ca="1">MIN(IF(AA244=0,0,VLOOKUP((A244*通用估算系数!$B$17*3600)/AA244,[1]坦克部件养成!$V$2:$Z$31,5,TRUE)),30)</f>
        <v>30</v>
      </c>
      <c r="AE244">
        <f ca="1">VLOOKUP("1_"&amp;V244,[1]坦克部件养成!$I:$L,4,FALSE)*T244</f>
        <v>0</v>
      </c>
      <c r="AF244">
        <f ca="1">IFERROR(VLOOKUP("2_"&amp;Z244,[1]坦克部件养成!$I:$L,4,FALSE)*X244,0)</f>
        <v>0</v>
      </c>
      <c r="AG244">
        <f ca="1">IFERROR(VLOOKUP("3_"&amp;AD244,[1]坦克部件养成!$I:$L,4,FALSE)*AB244,0)</f>
        <v>8335620</v>
      </c>
      <c r="AH244">
        <f t="shared" ca="1" si="19"/>
        <v>34302</v>
      </c>
    </row>
    <row r="245" spans="1:34" x14ac:dyDescent="0.2">
      <c r="A245">
        <v>244</v>
      </c>
      <c r="B245">
        <f>IF(C245=-1,D245,VLOOKUP(C245,通用估算系数!$D:$E,2,FALSE))</f>
        <v>10</v>
      </c>
      <c r="C245">
        <f>IF(D245&gt;=10,MOD(A245,通用估算系数!$B$2),-1)</f>
        <v>6</v>
      </c>
      <c r="D245">
        <f>VLOOKUP(A245,[1]游戏时长规划!$H$17:$K$26,4,TRUE)</f>
        <v>10</v>
      </c>
      <c r="E245">
        <v>3</v>
      </c>
      <c r="F245">
        <v>3</v>
      </c>
      <c r="G245">
        <v>3</v>
      </c>
      <c r="H245">
        <f ca="1">INDIRECT("T"&amp;E245&amp;"碎片投放计算!C"&amp;ROW(E245))/VLOOKUP(E245,通用估算系数!$D$17:$E$20,2,FALSE)</f>
        <v>1019.7722813139849</v>
      </c>
      <c r="I245">
        <f ca="1">INDIRECT("T"&amp;F245&amp;"碎片投放计算!C"&amp;ROW(F245))/VLOOKUP(F245,通用估算系数!$D$17:$E$20,2,FALSE)</f>
        <v>1019.7722813139849</v>
      </c>
      <c r="J245">
        <f ca="1">INDIRECT("T"&amp;G245&amp;"碎片投放计算!C"&amp;ROW(G245))/VLOOKUP(G245,通用估算系数!$D$17:$E$20,2,FALSE)</f>
        <v>1019.7722813139849</v>
      </c>
      <c r="K245">
        <f ca="1">IFERROR(IF(E245=1,VLOOKUP(H245,[1]坦克升星消耗!$H$2:$J$7,3,TRUE),IF(E245=2,VLOOKUP(H245,[1]坦克升星消耗!$H$8:$J$15,3,TRUE),IF(E245=3,VLOOKUP(H245,[1]坦克升星消耗!$H$24:$J$33,3,TRUE),0))),0)</f>
        <v>10</v>
      </c>
      <c r="L245">
        <f ca="1">IFERROR(IF(F245=1,VLOOKUP(I245,[1]坦克升星消耗!$H$2:$J$7,3,TRUE),IF(F245=2,VLOOKUP(I245,[1]坦克升星消耗!$H$8:$J$15,3,TRUE),IF(F245=3,VLOOKUP(I245,[1]坦克升星消耗!$H$24:$J$33,3,TRUE),0))),0)</f>
        <v>10</v>
      </c>
      <c r="M245">
        <f ca="1">IFERROR(IF(G245=1,VLOOKUP(J245,[1]坦克升星消耗!$H$2:$J$7,3,TRUE),IF(G245=2,VLOOKUP(J245,[1]坦克升星消耗!$H$8:$J$15,3,TRUE),IF(G245=3,VLOOKUP(J245,[1]坦克升星消耗!$H$24:$J$33,3,TRUE),0))),0)</f>
        <v>10</v>
      </c>
      <c r="N245">
        <f ca="1">IFERROR(IF(E245=1,VLOOKUP(K245,[1]坦克升星消耗!$C$2:$J$7,7,TRUE),IF(E245=2,VLOOKUP(K245,[1]坦克升星消耗!$C$8:$J$15,7,TRUE),IF(E245=3,VLOOKUP(K245,[1]坦克升星消耗!$C$24:$J$33,7,TRUE),0))),0)</f>
        <v>335850</v>
      </c>
      <c r="O245">
        <f ca="1">IFERROR(IF(F245=1,VLOOKUP(L245,[1]坦克升星消耗!$C$2:$J$7,7,TRUE),IF(F245=2,VLOOKUP(L245,[1]坦克升星消耗!$C$8:$J$15,7,TRUE),IF(F245=3,VLOOKUP(L245,[1]坦克升星消耗!$C$24:$J$33,7,TRUE),0))),0)</f>
        <v>335850</v>
      </c>
      <c r="P245">
        <f ca="1">IFERROR(IF(G245=1,VLOOKUP(M245,[1]坦克升星消耗!$C$2:$J$7,7,TRUE),IF(G245=2,VLOOKUP(M245,[1]坦克升星消耗!$C$8:$J$15,7,TRUE),IF(G245=3,VLOOKUP(M245,[1]坦克升星消耗!$C$24:$J$33,7,TRUE),0))),0)</f>
        <v>335850</v>
      </c>
      <c r="Q245">
        <f t="shared" ca="1" si="15"/>
        <v>1007550</v>
      </c>
      <c r="R245">
        <f ca="1">Q245/A245+AH245-军费投放计算!D245</f>
        <v>33484.303278688523</v>
      </c>
      <c r="S245">
        <f ca="1">ROUNDDOWN(MIN(T1部件投放计算!C245/3,18),0)</f>
        <v>18</v>
      </c>
      <c r="T245">
        <f t="shared" ca="1" si="16"/>
        <v>0</v>
      </c>
      <c r="U245">
        <f ca="1">MIN(ROUNDDOWN((T1部件投放计算!C245/3)/S245,0),3)</f>
        <v>3</v>
      </c>
      <c r="V245">
        <f ca="1">MIN(VLOOKUP((A245*通用估算系数!$B$17*3600)/S245,[1]坦克部件养成!$V$2:$Z$31,5,TRUE),15)</f>
        <v>15</v>
      </c>
      <c r="W245">
        <f ca="1">ROUNDDOWN(MIN(T2部件投放计算!C245/3,18),0)</f>
        <v>18</v>
      </c>
      <c r="X245">
        <f t="shared" ca="1" si="17"/>
        <v>0</v>
      </c>
      <c r="Y245">
        <f ca="1">MIN(ROUNDDOWN(IF(W245=0,0,((T2部件投放计算!C245+T1部件投放计算!C245/3)/2)/W245+1),0),4)</f>
        <v>4</v>
      </c>
      <c r="Z245">
        <f ca="1">MIN(IF(X245=0,0,VLOOKUP((A245*通用估算系数!$B$17*3600)/X245,[1]坦克部件养成!$V$2:$Z$31,5,TRUE)),20)</f>
        <v>0</v>
      </c>
      <c r="AA245">
        <f ca="1">ROUNDDOWN(MIN(T3部件投放计算!C245/3,18),0)</f>
        <v>18</v>
      </c>
      <c r="AB245">
        <f t="shared" ca="1" si="18"/>
        <v>18</v>
      </c>
      <c r="AC245">
        <f ca="1">MIN(ROUNDDOWN(IF(AA245=0,0,((T3部件投放计算!C245+T2部件投放计算!C245/3)/2)/AA245+2),0),5)</f>
        <v>5</v>
      </c>
      <c r="AD245">
        <f ca="1">MIN(IF(AA245=0,0,VLOOKUP((A245*通用估算系数!$B$17*3600)/AA245,[1]坦克部件养成!$V$2:$Z$31,5,TRUE)),30)</f>
        <v>30</v>
      </c>
      <c r="AE245">
        <f ca="1">VLOOKUP("1_"&amp;V245,[1]坦克部件养成!$I:$L,4,FALSE)*T245</f>
        <v>0</v>
      </c>
      <c r="AF245">
        <f ca="1">IFERROR(VLOOKUP("2_"&amp;Z245,[1]坦克部件养成!$I:$L,4,FALSE)*X245,0)</f>
        <v>0</v>
      </c>
      <c r="AG245">
        <f ca="1">IFERROR(VLOOKUP("3_"&amp;AD245,[1]坦克部件养成!$I:$L,4,FALSE)*AB245,0)</f>
        <v>8335620</v>
      </c>
      <c r="AH245">
        <f t="shared" ca="1" si="19"/>
        <v>34162</v>
      </c>
    </row>
    <row r="246" spans="1:34" x14ac:dyDescent="0.2">
      <c r="A246">
        <v>245</v>
      </c>
      <c r="B246">
        <f>IF(C246=-1,D246,VLOOKUP(C246,通用估算系数!$D:$E,2,FALSE))</f>
        <v>10</v>
      </c>
      <c r="C246">
        <f>IF(D246&gt;=10,MOD(A246,通用估算系数!$B$2),-1)</f>
        <v>7</v>
      </c>
      <c r="D246">
        <f>VLOOKUP(A246,[1]游戏时长规划!$H$17:$K$26,4,TRUE)</f>
        <v>10</v>
      </c>
      <c r="E246">
        <v>3</v>
      </c>
      <c r="F246">
        <v>3</v>
      </c>
      <c r="G246">
        <v>3</v>
      </c>
      <c r="H246">
        <f ca="1">INDIRECT("T"&amp;E246&amp;"碎片投放计算!C"&amp;ROW(E246))/VLOOKUP(E246,通用估算系数!$D$17:$E$20,2,FALSE)</f>
        <v>1024.2701930719231</v>
      </c>
      <c r="I246">
        <f ca="1">INDIRECT("T"&amp;F246&amp;"碎片投放计算!C"&amp;ROW(F246))/VLOOKUP(F246,通用估算系数!$D$17:$E$20,2,FALSE)</f>
        <v>1024.2701930719231</v>
      </c>
      <c r="J246">
        <f ca="1">INDIRECT("T"&amp;G246&amp;"碎片投放计算!C"&amp;ROW(G246))/VLOOKUP(G246,通用估算系数!$D$17:$E$20,2,FALSE)</f>
        <v>1024.2701930719231</v>
      </c>
      <c r="K246">
        <f ca="1">IFERROR(IF(E246=1,VLOOKUP(H246,[1]坦克升星消耗!$H$2:$J$7,3,TRUE),IF(E246=2,VLOOKUP(H246,[1]坦克升星消耗!$H$8:$J$15,3,TRUE),IF(E246=3,VLOOKUP(H246,[1]坦克升星消耗!$H$24:$J$33,3,TRUE),0))),0)</f>
        <v>10</v>
      </c>
      <c r="L246">
        <f ca="1">IFERROR(IF(F246=1,VLOOKUP(I246,[1]坦克升星消耗!$H$2:$J$7,3,TRUE),IF(F246=2,VLOOKUP(I246,[1]坦克升星消耗!$H$8:$J$15,3,TRUE),IF(F246=3,VLOOKUP(I246,[1]坦克升星消耗!$H$24:$J$33,3,TRUE),0))),0)</f>
        <v>10</v>
      </c>
      <c r="M246">
        <f ca="1">IFERROR(IF(G246=1,VLOOKUP(J246,[1]坦克升星消耗!$H$2:$J$7,3,TRUE),IF(G246=2,VLOOKUP(J246,[1]坦克升星消耗!$H$8:$J$15,3,TRUE),IF(G246=3,VLOOKUP(J246,[1]坦克升星消耗!$H$24:$J$33,3,TRUE),0))),0)</f>
        <v>10</v>
      </c>
      <c r="N246">
        <f ca="1">IFERROR(IF(E246=1,VLOOKUP(K246,[1]坦克升星消耗!$C$2:$J$7,7,TRUE),IF(E246=2,VLOOKUP(K246,[1]坦克升星消耗!$C$8:$J$15,7,TRUE),IF(E246=3,VLOOKUP(K246,[1]坦克升星消耗!$C$24:$J$33,7,TRUE),0))),0)</f>
        <v>335850</v>
      </c>
      <c r="O246">
        <f ca="1">IFERROR(IF(F246=1,VLOOKUP(L246,[1]坦克升星消耗!$C$2:$J$7,7,TRUE),IF(F246=2,VLOOKUP(L246,[1]坦克升星消耗!$C$8:$J$15,7,TRUE),IF(F246=3,VLOOKUP(L246,[1]坦克升星消耗!$C$24:$J$33,7,TRUE),0))),0)</f>
        <v>335850</v>
      </c>
      <c r="P246">
        <f ca="1">IFERROR(IF(G246=1,VLOOKUP(M246,[1]坦克升星消耗!$C$2:$J$7,7,TRUE),IF(G246=2,VLOOKUP(M246,[1]坦克升星消耗!$C$8:$J$15,7,TRUE),IF(G246=3,VLOOKUP(M246,[1]坦克升星消耗!$C$24:$J$33,7,TRUE),0))),0)</f>
        <v>335850</v>
      </c>
      <c r="Q246">
        <f t="shared" ca="1" si="15"/>
        <v>1007550</v>
      </c>
      <c r="R246">
        <f ca="1">Q246/A246+AH246-军费投放计算!D246</f>
        <v>33324.448979591834</v>
      </c>
      <c r="S246">
        <f ca="1">ROUNDDOWN(MIN(T1部件投放计算!C246/3,18),0)</f>
        <v>18</v>
      </c>
      <c r="T246">
        <f t="shared" ca="1" si="16"/>
        <v>0</v>
      </c>
      <c r="U246">
        <f ca="1">MIN(ROUNDDOWN((T1部件投放计算!C246/3)/S246,0),3)</f>
        <v>3</v>
      </c>
      <c r="V246">
        <f ca="1">MIN(VLOOKUP((A246*通用估算系数!$B$17*3600)/S246,[1]坦克部件养成!$V$2:$Z$31,5,TRUE),15)</f>
        <v>15</v>
      </c>
      <c r="W246">
        <f ca="1">ROUNDDOWN(MIN(T2部件投放计算!C246/3,18),0)</f>
        <v>18</v>
      </c>
      <c r="X246">
        <f t="shared" ca="1" si="17"/>
        <v>0</v>
      </c>
      <c r="Y246">
        <f ca="1">MIN(ROUNDDOWN(IF(W246=0,0,((T2部件投放计算!C246+T1部件投放计算!C246/3)/2)/W246+1),0),4)</f>
        <v>4</v>
      </c>
      <c r="Z246">
        <f ca="1">MIN(IF(X246=0,0,VLOOKUP((A246*通用估算系数!$B$17*3600)/X246,[1]坦克部件养成!$V$2:$Z$31,5,TRUE)),20)</f>
        <v>0</v>
      </c>
      <c r="AA246">
        <f ca="1">ROUNDDOWN(MIN(T3部件投放计算!C246/3,18),0)</f>
        <v>18</v>
      </c>
      <c r="AB246">
        <f t="shared" ca="1" si="18"/>
        <v>18</v>
      </c>
      <c r="AC246">
        <f ca="1">MIN(ROUNDDOWN(IF(AA246=0,0,((T3部件投放计算!C246+T2部件投放计算!C246/3)/2)/AA246+2),0),5)</f>
        <v>5</v>
      </c>
      <c r="AD246">
        <f ca="1">MIN(IF(AA246=0,0,VLOOKUP((A246*通用估算系数!$B$17*3600)/AA246,[1]坦克部件养成!$V$2:$Z$31,5,TRUE)),30)</f>
        <v>30</v>
      </c>
      <c r="AE246">
        <f ca="1">VLOOKUP("1_"&amp;V246,[1]坦克部件养成!$I:$L,4,FALSE)*T246</f>
        <v>0</v>
      </c>
      <c r="AF246">
        <f ca="1">IFERROR(VLOOKUP("2_"&amp;Z246,[1]坦克部件养成!$I:$L,4,FALSE)*X246,0)</f>
        <v>0</v>
      </c>
      <c r="AG246">
        <f ca="1">IFERROR(VLOOKUP("3_"&amp;AD246,[1]坦克部件养成!$I:$L,4,FALSE)*AB246,0)</f>
        <v>8335620</v>
      </c>
      <c r="AH246">
        <f t="shared" ca="1" si="19"/>
        <v>34022</v>
      </c>
    </row>
    <row r="247" spans="1:34" x14ac:dyDescent="0.2">
      <c r="A247">
        <v>246</v>
      </c>
      <c r="B247">
        <f>IF(C247=-1,D247,VLOOKUP(C247,通用估算系数!$D:$E,2,FALSE))</f>
        <v>10</v>
      </c>
      <c r="C247">
        <f>IF(D247&gt;=10,MOD(A247,通用估算系数!$B$2),-1)</f>
        <v>8</v>
      </c>
      <c r="D247">
        <f>VLOOKUP(A247,[1]游戏时长规划!$H$17:$K$26,4,TRUE)</f>
        <v>10</v>
      </c>
      <c r="E247">
        <v>3</v>
      </c>
      <c r="F247">
        <v>3</v>
      </c>
      <c r="G247">
        <v>3</v>
      </c>
      <c r="H247">
        <f ca="1">INDIRECT("T"&amp;E247&amp;"碎片投放计算!C"&amp;ROW(E247))/VLOOKUP(E247,通用估算系数!$D$17:$E$20,2,FALSE)</f>
        <v>1028.773715911748</v>
      </c>
      <c r="I247">
        <f ca="1">INDIRECT("T"&amp;F247&amp;"碎片投放计算!C"&amp;ROW(F247))/VLOOKUP(F247,通用估算系数!$D$17:$E$20,2,FALSE)</f>
        <v>1028.773715911748</v>
      </c>
      <c r="J247">
        <f ca="1">INDIRECT("T"&amp;G247&amp;"碎片投放计算!C"&amp;ROW(G247))/VLOOKUP(G247,通用估算系数!$D$17:$E$20,2,FALSE)</f>
        <v>1028.773715911748</v>
      </c>
      <c r="K247">
        <f ca="1">IFERROR(IF(E247=1,VLOOKUP(H247,[1]坦克升星消耗!$H$2:$J$7,3,TRUE),IF(E247=2,VLOOKUP(H247,[1]坦克升星消耗!$H$8:$J$15,3,TRUE),IF(E247=3,VLOOKUP(H247,[1]坦克升星消耗!$H$24:$J$33,3,TRUE),0))),0)</f>
        <v>10</v>
      </c>
      <c r="L247">
        <f ca="1">IFERROR(IF(F247=1,VLOOKUP(I247,[1]坦克升星消耗!$H$2:$J$7,3,TRUE),IF(F247=2,VLOOKUP(I247,[1]坦克升星消耗!$H$8:$J$15,3,TRUE),IF(F247=3,VLOOKUP(I247,[1]坦克升星消耗!$H$24:$J$33,3,TRUE),0))),0)</f>
        <v>10</v>
      </c>
      <c r="M247">
        <f ca="1">IFERROR(IF(G247=1,VLOOKUP(J247,[1]坦克升星消耗!$H$2:$J$7,3,TRUE),IF(G247=2,VLOOKUP(J247,[1]坦克升星消耗!$H$8:$J$15,3,TRUE),IF(G247=3,VLOOKUP(J247,[1]坦克升星消耗!$H$24:$J$33,3,TRUE),0))),0)</f>
        <v>10</v>
      </c>
      <c r="N247">
        <f ca="1">IFERROR(IF(E247=1,VLOOKUP(K247,[1]坦克升星消耗!$C$2:$J$7,7,TRUE),IF(E247=2,VLOOKUP(K247,[1]坦克升星消耗!$C$8:$J$15,7,TRUE),IF(E247=3,VLOOKUP(K247,[1]坦克升星消耗!$C$24:$J$33,7,TRUE),0))),0)</f>
        <v>335850</v>
      </c>
      <c r="O247">
        <f ca="1">IFERROR(IF(F247=1,VLOOKUP(L247,[1]坦克升星消耗!$C$2:$J$7,7,TRUE),IF(F247=2,VLOOKUP(L247,[1]坦克升星消耗!$C$8:$J$15,7,TRUE),IF(F247=3,VLOOKUP(L247,[1]坦克升星消耗!$C$24:$J$33,7,TRUE),0))),0)</f>
        <v>335850</v>
      </c>
      <c r="P247">
        <f ca="1">IFERROR(IF(G247=1,VLOOKUP(M247,[1]坦克升星消耗!$C$2:$J$7,7,TRUE),IF(G247=2,VLOOKUP(M247,[1]坦克升星消耗!$C$8:$J$15,7,TRUE),IF(G247=3,VLOOKUP(M247,[1]坦克升星消耗!$C$24:$J$33,7,TRUE),0))),0)</f>
        <v>335850</v>
      </c>
      <c r="Q247">
        <f t="shared" ca="1" si="15"/>
        <v>1007550</v>
      </c>
      <c r="R247">
        <f ca="1">Q247/A247+AH247-军费投放计算!D247</f>
        <v>33167.731707317071</v>
      </c>
      <c r="S247">
        <f ca="1">ROUNDDOWN(MIN(T1部件投放计算!C247/3,18),0)</f>
        <v>18</v>
      </c>
      <c r="T247">
        <f t="shared" ca="1" si="16"/>
        <v>0</v>
      </c>
      <c r="U247">
        <f ca="1">MIN(ROUNDDOWN((T1部件投放计算!C247/3)/S247,0),3)</f>
        <v>3</v>
      </c>
      <c r="V247">
        <f ca="1">MIN(VLOOKUP((A247*通用估算系数!$B$17*3600)/S247,[1]坦克部件养成!$V$2:$Z$31,5,TRUE),15)</f>
        <v>15</v>
      </c>
      <c r="W247">
        <f ca="1">ROUNDDOWN(MIN(T2部件投放计算!C247/3,18),0)</f>
        <v>18</v>
      </c>
      <c r="X247">
        <f t="shared" ca="1" si="17"/>
        <v>0</v>
      </c>
      <c r="Y247">
        <f ca="1">MIN(ROUNDDOWN(IF(W247=0,0,((T2部件投放计算!C247+T1部件投放计算!C247/3)/2)/W247+1),0),4)</f>
        <v>4</v>
      </c>
      <c r="Z247">
        <f ca="1">MIN(IF(X247=0,0,VLOOKUP((A247*通用估算系数!$B$17*3600)/X247,[1]坦克部件养成!$V$2:$Z$31,5,TRUE)),20)</f>
        <v>0</v>
      </c>
      <c r="AA247">
        <f ca="1">ROUNDDOWN(MIN(T3部件投放计算!C247/3,18),0)</f>
        <v>18</v>
      </c>
      <c r="AB247">
        <f t="shared" ca="1" si="18"/>
        <v>18</v>
      </c>
      <c r="AC247">
        <f ca="1">MIN(ROUNDDOWN(IF(AA247=0,0,((T3部件投放计算!C247+T2部件投放计算!C247/3)/2)/AA247+2),0),5)</f>
        <v>5</v>
      </c>
      <c r="AD247">
        <f ca="1">MIN(IF(AA247=0,0,VLOOKUP((A247*通用估算系数!$B$17*3600)/AA247,[1]坦克部件养成!$V$2:$Z$31,5,TRUE)),30)</f>
        <v>30</v>
      </c>
      <c r="AE247">
        <f ca="1">VLOOKUP("1_"&amp;V247,[1]坦克部件养成!$I:$L,4,FALSE)*T247</f>
        <v>0</v>
      </c>
      <c r="AF247">
        <f ca="1">IFERROR(VLOOKUP("2_"&amp;Z247,[1]坦克部件养成!$I:$L,4,FALSE)*X247,0)</f>
        <v>0</v>
      </c>
      <c r="AG247">
        <f ca="1">IFERROR(VLOOKUP("3_"&amp;AD247,[1]坦克部件养成!$I:$L,4,FALSE)*AB247,0)</f>
        <v>8335620</v>
      </c>
      <c r="AH247">
        <f t="shared" ca="1" si="19"/>
        <v>33884</v>
      </c>
    </row>
    <row r="248" spans="1:34" x14ac:dyDescent="0.2">
      <c r="A248">
        <v>247</v>
      </c>
      <c r="B248">
        <f>IF(C248=-1,D248,VLOOKUP(C248,通用估算系数!$D:$E,2,FALSE))</f>
        <v>10</v>
      </c>
      <c r="C248">
        <f>IF(D248&gt;=10,MOD(A248,通用估算系数!$B$2),-1)</f>
        <v>9</v>
      </c>
      <c r="D248">
        <f>VLOOKUP(A248,[1]游戏时长规划!$H$17:$K$26,4,TRUE)</f>
        <v>10</v>
      </c>
      <c r="E248">
        <v>3</v>
      </c>
      <c r="F248">
        <v>3</v>
      </c>
      <c r="G248">
        <v>3</v>
      </c>
      <c r="H248">
        <f ca="1">INDIRECT("T"&amp;E248&amp;"碎片投放计算!C"&amp;ROW(E248))/VLOOKUP(E248,通用估算系数!$D$17:$E$20,2,FALSE)</f>
        <v>1033.3950714711943</v>
      </c>
      <c r="I248">
        <f ca="1">INDIRECT("T"&amp;F248&amp;"碎片投放计算!C"&amp;ROW(F248))/VLOOKUP(F248,通用估算系数!$D$17:$E$20,2,FALSE)</f>
        <v>1033.3950714711943</v>
      </c>
      <c r="J248">
        <f ca="1">INDIRECT("T"&amp;G248&amp;"碎片投放计算!C"&amp;ROW(G248))/VLOOKUP(G248,通用估算系数!$D$17:$E$20,2,FALSE)</f>
        <v>1033.3950714711943</v>
      </c>
      <c r="K248">
        <f ca="1">IFERROR(IF(E248=1,VLOOKUP(H248,[1]坦克升星消耗!$H$2:$J$7,3,TRUE),IF(E248=2,VLOOKUP(H248,[1]坦克升星消耗!$H$8:$J$15,3,TRUE),IF(E248=3,VLOOKUP(H248,[1]坦克升星消耗!$H$24:$J$33,3,TRUE),0))),0)</f>
        <v>10</v>
      </c>
      <c r="L248">
        <f ca="1">IFERROR(IF(F248=1,VLOOKUP(I248,[1]坦克升星消耗!$H$2:$J$7,3,TRUE),IF(F248=2,VLOOKUP(I248,[1]坦克升星消耗!$H$8:$J$15,3,TRUE),IF(F248=3,VLOOKUP(I248,[1]坦克升星消耗!$H$24:$J$33,3,TRUE),0))),0)</f>
        <v>10</v>
      </c>
      <c r="M248">
        <f ca="1">IFERROR(IF(G248=1,VLOOKUP(J248,[1]坦克升星消耗!$H$2:$J$7,3,TRUE),IF(G248=2,VLOOKUP(J248,[1]坦克升星消耗!$H$8:$J$15,3,TRUE),IF(G248=3,VLOOKUP(J248,[1]坦克升星消耗!$H$24:$J$33,3,TRUE),0))),0)</f>
        <v>10</v>
      </c>
      <c r="N248">
        <f ca="1">IFERROR(IF(E248=1,VLOOKUP(K248,[1]坦克升星消耗!$C$2:$J$7,7,TRUE),IF(E248=2,VLOOKUP(K248,[1]坦克升星消耗!$C$8:$J$15,7,TRUE),IF(E248=3,VLOOKUP(K248,[1]坦克升星消耗!$C$24:$J$33,7,TRUE),0))),0)</f>
        <v>335850</v>
      </c>
      <c r="O248">
        <f ca="1">IFERROR(IF(F248=1,VLOOKUP(L248,[1]坦克升星消耗!$C$2:$J$7,7,TRUE),IF(F248=2,VLOOKUP(L248,[1]坦克升星消耗!$C$8:$J$15,7,TRUE),IF(F248=3,VLOOKUP(L248,[1]坦克升星消耗!$C$24:$J$33,7,TRUE),0))),0)</f>
        <v>335850</v>
      </c>
      <c r="P248">
        <f ca="1">IFERROR(IF(G248=1,VLOOKUP(M248,[1]坦克升星消耗!$C$2:$J$7,7,TRUE),IF(G248=2,VLOOKUP(M248,[1]坦克升星消耗!$C$8:$J$15,7,TRUE),IF(G248=3,VLOOKUP(M248,[1]坦克升星消耗!$C$24:$J$33,7,TRUE),0))),0)</f>
        <v>335850</v>
      </c>
      <c r="Q248">
        <f t="shared" ca="1" si="15"/>
        <v>1007550</v>
      </c>
      <c r="R248">
        <f ca="1">Q248/A248+AH248-军费投放计算!D248</f>
        <v>32970.149797570848</v>
      </c>
      <c r="S248">
        <f ca="1">ROUNDDOWN(MIN(T1部件投放计算!C248/3,18),0)</f>
        <v>18</v>
      </c>
      <c r="T248">
        <f t="shared" ca="1" si="16"/>
        <v>0</v>
      </c>
      <c r="U248">
        <f ca="1">MIN(ROUNDDOWN((T1部件投放计算!C248/3)/S248,0),3)</f>
        <v>3</v>
      </c>
      <c r="V248">
        <f ca="1">MIN(VLOOKUP((A248*通用估算系数!$B$17*3600)/S248,[1]坦克部件养成!$V$2:$Z$31,5,TRUE),15)</f>
        <v>15</v>
      </c>
      <c r="W248">
        <f ca="1">ROUNDDOWN(MIN(T2部件投放计算!C248/3,18),0)</f>
        <v>18</v>
      </c>
      <c r="X248">
        <f t="shared" ca="1" si="17"/>
        <v>0</v>
      </c>
      <c r="Y248">
        <f ca="1">MIN(ROUNDDOWN(IF(W248=0,0,((T2部件投放计算!C248+T1部件投放计算!C248/3)/2)/W248+1),0),4)</f>
        <v>4</v>
      </c>
      <c r="Z248">
        <f ca="1">MIN(IF(X248=0,0,VLOOKUP((A248*通用估算系数!$B$17*3600)/X248,[1]坦克部件养成!$V$2:$Z$31,5,TRUE)),20)</f>
        <v>0</v>
      </c>
      <c r="AA248">
        <f ca="1">ROUNDDOWN(MIN(T3部件投放计算!C248/3,18),0)</f>
        <v>18</v>
      </c>
      <c r="AB248">
        <f t="shared" ca="1" si="18"/>
        <v>18</v>
      </c>
      <c r="AC248">
        <f ca="1">MIN(ROUNDDOWN(IF(AA248=0,0,((T3部件投放计算!C248+T2部件投放计算!C248/3)/2)/AA248+2),0),5)</f>
        <v>5</v>
      </c>
      <c r="AD248">
        <f ca="1">MIN(IF(AA248=0,0,VLOOKUP((A248*通用估算系数!$B$17*3600)/AA248,[1]坦克部件养成!$V$2:$Z$31,5,TRUE)),30)</f>
        <v>30</v>
      </c>
      <c r="AE248">
        <f ca="1">VLOOKUP("1_"&amp;V248,[1]坦克部件养成!$I:$L,4,FALSE)*T248</f>
        <v>0</v>
      </c>
      <c r="AF248">
        <f ca="1">IFERROR(VLOOKUP("2_"&amp;Z248,[1]坦克部件养成!$I:$L,4,FALSE)*X248,0)</f>
        <v>0</v>
      </c>
      <c r="AG248">
        <f ca="1">IFERROR(VLOOKUP("3_"&amp;AD248,[1]坦克部件养成!$I:$L,4,FALSE)*AB248,0)</f>
        <v>8335620</v>
      </c>
      <c r="AH248">
        <f t="shared" ca="1" si="19"/>
        <v>33747</v>
      </c>
    </row>
    <row r="249" spans="1:34" x14ac:dyDescent="0.2">
      <c r="A249">
        <v>248</v>
      </c>
      <c r="B249">
        <f>IF(C249=-1,D249,VLOOKUP(C249,通用估算系数!$D:$E,2,FALSE))</f>
        <v>10</v>
      </c>
      <c r="C249">
        <f>IF(D249&gt;=10,MOD(A249,通用估算系数!$B$2),-1)</f>
        <v>10</v>
      </c>
      <c r="D249">
        <f>VLOOKUP(A249,[1]游戏时长规划!$H$17:$K$26,4,TRUE)</f>
        <v>10</v>
      </c>
      <c r="E249">
        <v>3</v>
      </c>
      <c r="F249">
        <v>3</v>
      </c>
      <c r="G249">
        <v>3</v>
      </c>
      <c r="H249">
        <f ca="1">INDIRECT("T"&amp;E249&amp;"碎片投放计算!C"&amp;ROW(E249))/VLOOKUP(E249,通用估算系数!$D$17:$E$20,2,FALSE)</f>
        <v>1037.9098164747927</v>
      </c>
      <c r="I249">
        <f ca="1">INDIRECT("T"&amp;F249&amp;"碎片投放计算!C"&amp;ROW(F249))/VLOOKUP(F249,通用估算系数!$D$17:$E$20,2,FALSE)</f>
        <v>1037.9098164747927</v>
      </c>
      <c r="J249">
        <f ca="1">INDIRECT("T"&amp;G249&amp;"碎片投放计算!C"&amp;ROW(G249))/VLOOKUP(G249,通用估算系数!$D$17:$E$20,2,FALSE)</f>
        <v>1037.9098164747927</v>
      </c>
      <c r="K249">
        <f ca="1">IFERROR(IF(E249=1,VLOOKUP(H249,[1]坦克升星消耗!$H$2:$J$7,3,TRUE),IF(E249=2,VLOOKUP(H249,[1]坦克升星消耗!$H$8:$J$15,3,TRUE),IF(E249=3,VLOOKUP(H249,[1]坦克升星消耗!$H$24:$J$33,3,TRUE),0))),0)</f>
        <v>10</v>
      </c>
      <c r="L249">
        <f ca="1">IFERROR(IF(F249=1,VLOOKUP(I249,[1]坦克升星消耗!$H$2:$J$7,3,TRUE),IF(F249=2,VLOOKUP(I249,[1]坦克升星消耗!$H$8:$J$15,3,TRUE),IF(F249=3,VLOOKUP(I249,[1]坦克升星消耗!$H$24:$J$33,3,TRUE),0))),0)</f>
        <v>10</v>
      </c>
      <c r="M249">
        <f ca="1">IFERROR(IF(G249=1,VLOOKUP(J249,[1]坦克升星消耗!$H$2:$J$7,3,TRUE),IF(G249=2,VLOOKUP(J249,[1]坦克升星消耗!$H$8:$J$15,3,TRUE),IF(G249=3,VLOOKUP(J249,[1]坦克升星消耗!$H$24:$J$33,3,TRUE),0))),0)</f>
        <v>10</v>
      </c>
      <c r="N249">
        <f ca="1">IFERROR(IF(E249=1,VLOOKUP(K249,[1]坦克升星消耗!$C$2:$J$7,7,TRUE),IF(E249=2,VLOOKUP(K249,[1]坦克升星消耗!$C$8:$J$15,7,TRUE),IF(E249=3,VLOOKUP(K249,[1]坦克升星消耗!$C$24:$J$33,7,TRUE),0))),0)</f>
        <v>335850</v>
      </c>
      <c r="O249">
        <f ca="1">IFERROR(IF(F249=1,VLOOKUP(L249,[1]坦克升星消耗!$C$2:$J$7,7,TRUE),IF(F249=2,VLOOKUP(L249,[1]坦克升星消耗!$C$8:$J$15,7,TRUE),IF(F249=3,VLOOKUP(L249,[1]坦克升星消耗!$C$24:$J$33,7,TRUE),0))),0)</f>
        <v>335850</v>
      </c>
      <c r="P249">
        <f ca="1">IFERROR(IF(G249=1,VLOOKUP(M249,[1]坦克升星消耗!$C$2:$J$7,7,TRUE),IF(G249=2,VLOOKUP(M249,[1]坦克升星消耗!$C$8:$J$15,7,TRUE),IF(G249=3,VLOOKUP(M249,[1]坦克升星消耗!$C$24:$J$33,7,TRUE),0))),0)</f>
        <v>335850</v>
      </c>
      <c r="Q249">
        <f t="shared" ca="1" si="15"/>
        <v>1007550</v>
      </c>
      <c r="R249">
        <f ca="1">Q249/A249+AH249-军费投放计算!D249</f>
        <v>32857.701612903227</v>
      </c>
      <c r="S249">
        <f ca="1">ROUNDDOWN(MIN(T1部件投放计算!C249/3,18),0)</f>
        <v>18</v>
      </c>
      <c r="T249">
        <f t="shared" ca="1" si="16"/>
        <v>0</v>
      </c>
      <c r="U249">
        <f ca="1">MIN(ROUNDDOWN((T1部件投放计算!C249/3)/S249,0),3)</f>
        <v>3</v>
      </c>
      <c r="V249">
        <f ca="1">MIN(VLOOKUP((A249*通用估算系数!$B$17*3600)/S249,[1]坦克部件养成!$V$2:$Z$31,5,TRUE),15)</f>
        <v>15</v>
      </c>
      <c r="W249">
        <f ca="1">ROUNDDOWN(MIN(T2部件投放计算!C249/3,18),0)</f>
        <v>18</v>
      </c>
      <c r="X249">
        <f t="shared" ca="1" si="17"/>
        <v>0</v>
      </c>
      <c r="Y249">
        <f ca="1">MIN(ROUNDDOWN(IF(W249=0,0,((T2部件投放计算!C249+T1部件投放计算!C249/3)/2)/W249+1),0),4)</f>
        <v>4</v>
      </c>
      <c r="Z249">
        <f ca="1">MIN(IF(X249=0,0,VLOOKUP((A249*通用估算系数!$B$17*3600)/X249,[1]坦克部件养成!$V$2:$Z$31,5,TRUE)),20)</f>
        <v>0</v>
      </c>
      <c r="AA249">
        <f ca="1">ROUNDDOWN(MIN(T3部件投放计算!C249/3,18),0)</f>
        <v>18</v>
      </c>
      <c r="AB249">
        <f t="shared" ca="1" si="18"/>
        <v>18</v>
      </c>
      <c r="AC249">
        <f ca="1">MIN(ROUNDDOWN(IF(AA249=0,0,((T3部件投放计算!C249+T2部件投放计算!C249/3)/2)/AA249+2),0),5)</f>
        <v>5</v>
      </c>
      <c r="AD249">
        <f ca="1">MIN(IF(AA249=0,0,VLOOKUP((A249*通用估算系数!$B$17*3600)/AA249,[1]坦克部件养成!$V$2:$Z$31,5,TRUE)),30)</f>
        <v>30</v>
      </c>
      <c r="AE249">
        <f ca="1">VLOOKUP("1_"&amp;V249,[1]坦克部件养成!$I:$L,4,FALSE)*T249</f>
        <v>0</v>
      </c>
      <c r="AF249">
        <f ca="1">IFERROR(VLOOKUP("2_"&amp;Z249,[1]坦克部件养成!$I:$L,4,FALSE)*X249,0)</f>
        <v>0</v>
      </c>
      <c r="AG249">
        <f ca="1">IFERROR(VLOOKUP("3_"&amp;AD249,[1]坦克部件养成!$I:$L,4,FALSE)*AB249,0)</f>
        <v>8335620</v>
      </c>
      <c r="AH249">
        <f t="shared" ca="1" si="19"/>
        <v>33611</v>
      </c>
    </row>
    <row r="250" spans="1:34" x14ac:dyDescent="0.2">
      <c r="A250">
        <v>249</v>
      </c>
      <c r="B250">
        <f>IF(C250=-1,D250,VLOOKUP(C250,通用估算系数!$D:$E,2,FALSE))</f>
        <v>10</v>
      </c>
      <c r="C250">
        <f>IF(D250&gt;=10,MOD(A250,通用估算系数!$B$2),-1)</f>
        <v>11</v>
      </c>
      <c r="D250">
        <f>VLOOKUP(A250,[1]游戏时长规划!$H$17:$K$26,4,TRUE)</f>
        <v>10</v>
      </c>
      <c r="E250">
        <v>3</v>
      </c>
      <c r="F250">
        <v>3</v>
      </c>
      <c r="G250">
        <v>3</v>
      </c>
      <c r="H250">
        <f ca="1">INDIRECT("T"&amp;E250&amp;"碎片投放计算!C"&amp;ROW(E250))/VLOOKUP(E250,通用估算系数!$D$17:$E$20,2,FALSE)</f>
        <v>1042.4301725602779</v>
      </c>
      <c r="I250">
        <f ca="1">INDIRECT("T"&amp;F250&amp;"碎片投放计算!C"&amp;ROW(F250))/VLOOKUP(F250,通用估算系数!$D$17:$E$20,2,FALSE)</f>
        <v>1042.4301725602779</v>
      </c>
      <c r="J250">
        <f ca="1">INDIRECT("T"&amp;G250&amp;"碎片投放计算!C"&amp;ROW(G250))/VLOOKUP(G250,通用估算系数!$D$17:$E$20,2,FALSE)</f>
        <v>1042.4301725602779</v>
      </c>
      <c r="K250">
        <f ca="1">IFERROR(IF(E250=1,VLOOKUP(H250,[1]坦克升星消耗!$H$2:$J$7,3,TRUE),IF(E250=2,VLOOKUP(H250,[1]坦克升星消耗!$H$8:$J$15,3,TRUE),IF(E250=3,VLOOKUP(H250,[1]坦克升星消耗!$H$24:$J$33,3,TRUE),0))),0)</f>
        <v>10</v>
      </c>
      <c r="L250">
        <f ca="1">IFERROR(IF(F250=1,VLOOKUP(I250,[1]坦克升星消耗!$H$2:$J$7,3,TRUE),IF(F250=2,VLOOKUP(I250,[1]坦克升星消耗!$H$8:$J$15,3,TRUE),IF(F250=3,VLOOKUP(I250,[1]坦克升星消耗!$H$24:$J$33,3,TRUE),0))),0)</f>
        <v>10</v>
      </c>
      <c r="M250">
        <f ca="1">IFERROR(IF(G250=1,VLOOKUP(J250,[1]坦克升星消耗!$H$2:$J$7,3,TRUE),IF(G250=2,VLOOKUP(J250,[1]坦克升星消耗!$H$8:$J$15,3,TRUE),IF(G250=3,VLOOKUP(J250,[1]坦克升星消耗!$H$24:$J$33,3,TRUE),0))),0)</f>
        <v>10</v>
      </c>
      <c r="N250">
        <f ca="1">IFERROR(IF(E250=1,VLOOKUP(K250,[1]坦克升星消耗!$C$2:$J$7,7,TRUE),IF(E250=2,VLOOKUP(K250,[1]坦克升星消耗!$C$8:$J$15,7,TRUE),IF(E250=3,VLOOKUP(K250,[1]坦克升星消耗!$C$24:$J$33,7,TRUE),0))),0)</f>
        <v>335850</v>
      </c>
      <c r="O250">
        <f ca="1">IFERROR(IF(F250=1,VLOOKUP(L250,[1]坦克升星消耗!$C$2:$J$7,7,TRUE),IF(F250=2,VLOOKUP(L250,[1]坦克升星消耗!$C$8:$J$15,7,TRUE),IF(F250=3,VLOOKUP(L250,[1]坦克升星消耗!$C$24:$J$33,7,TRUE),0))),0)</f>
        <v>335850</v>
      </c>
      <c r="P250">
        <f ca="1">IFERROR(IF(G250=1,VLOOKUP(M250,[1]坦克升星消耗!$C$2:$J$7,7,TRUE),IF(G250=2,VLOOKUP(M250,[1]坦克升星消耗!$C$8:$J$15,7,TRUE),IF(G250=3,VLOOKUP(M250,[1]坦克升星消耗!$C$24:$J$33,7,TRUE),0))),0)</f>
        <v>335850</v>
      </c>
      <c r="Q250">
        <f t="shared" ca="1" si="15"/>
        <v>1007550</v>
      </c>
      <c r="R250">
        <f ca="1">Q250/A250+AH250-军费投放计算!D250</f>
        <v>32704.385542168675</v>
      </c>
      <c r="S250">
        <f ca="1">ROUNDDOWN(MIN(T1部件投放计算!C250/3,18),0)</f>
        <v>18</v>
      </c>
      <c r="T250">
        <f t="shared" ca="1" si="16"/>
        <v>0</v>
      </c>
      <c r="U250">
        <f ca="1">MIN(ROUNDDOWN((T1部件投放计算!C250/3)/S250,0),3)</f>
        <v>3</v>
      </c>
      <c r="V250">
        <f ca="1">MIN(VLOOKUP((A250*通用估算系数!$B$17*3600)/S250,[1]坦克部件养成!$V$2:$Z$31,5,TRUE),15)</f>
        <v>15</v>
      </c>
      <c r="W250">
        <f ca="1">ROUNDDOWN(MIN(T2部件投放计算!C250/3,18),0)</f>
        <v>18</v>
      </c>
      <c r="X250">
        <f t="shared" ca="1" si="17"/>
        <v>0</v>
      </c>
      <c r="Y250">
        <f ca="1">MIN(ROUNDDOWN(IF(W250=0,0,((T2部件投放计算!C250+T1部件投放计算!C250/3)/2)/W250+1),0),4)</f>
        <v>4</v>
      </c>
      <c r="Z250">
        <f ca="1">MIN(IF(X250=0,0,VLOOKUP((A250*通用估算系数!$B$17*3600)/X250,[1]坦克部件养成!$V$2:$Z$31,5,TRUE)),20)</f>
        <v>0</v>
      </c>
      <c r="AA250">
        <f ca="1">ROUNDDOWN(MIN(T3部件投放计算!C250/3,18),0)</f>
        <v>18</v>
      </c>
      <c r="AB250">
        <f t="shared" ca="1" si="18"/>
        <v>18</v>
      </c>
      <c r="AC250">
        <f ca="1">MIN(ROUNDDOWN(IF(AA250=0,0,((T3部件投放计算!C250+T2部件投放计算!C250/3)/2)/AA250+2),0),5)</f>
        <v>5</v>
      </c>
      <c r="AD250">
        <f ca="1">MIN(IF(AA250=0,0,VLOOKUP((A250*通用估算系数!$B$17*3600)/AA250,[1]坦克部件养成!$V$2:$Z$31,5,TRUE)),30)</f>
        <v>30</v>
      </c>
      <c r="AE250">
        <f ca="1">VLOOKUP("1_"&amp;V250,[1]坦克部件养成!$I:$L,4,FALSE)*T250</f>
        <v>0</v>
      </c>
      <c r="AF250">
        <f ca="1">IFERROR(VLOOKUP("2_"&amp;Z250,[1]坦克部件养成!$I:$L,4,FALSE)*X250,0)</f>
        <v>0</v>
      </c>
      <c r="AG250">
        <f ca="1">IFERROR(VLOOKUP("3_"&amp;AD250,[1]坦克部件养成!$I:$L,4,FALSE)*AB250,0)</f>
        <v>8335620</v>
      </c>
      <c r="AH250">
        <f t="shared" ca="1" si="19"/>
        <v>33476</v>
      </c>
    </row>
    <row r="251" spans="1:34" x14ac:dyDescent="0.2">
      <c r="A251">
        <v>250</v>
      </c>
      <c r="B251">
        <f>IF(C251=-1,D251,VLOOKUP(C251,通用估算系数!$D:$E,2,FALSE))</f>
        <v>10</v>
      </c>
      <c r="C251">
        <f>IF(D251&gt;=10,MOD(A251,通用估算系数!$B$2),-1)</f>
        <v>12</v>
      </c>
      <c r="D251">
        <f>VLOOKUP(A251,[1]游戏时长规划!$H$17:$K$26,4,TRUE)</f>
        <v>10</v>
      </c>
      <c r="E251">
        <v>3</v>
      </c>
      <c r="F251">
        <v>3</v>
      </c>
      <c r="G251">
        <v>3</v>
      </c>
      <c r="H251">
        <f ca="1">INDIRECT("T"&amp;E251&amp;"碎片投放计算!C"&amp;ROW(E251))/VLOOKUP(E251,通用估算系数!$D$17:$E$20,2,FALSE)</f>
        <v>1047.012250546517</v>
      </c>
      <c r="I251">
        <f ca="1">INDIRECT("T"&amp;F251&amp;"碎片投放计算!C"&amp;ROW(F251))/VLOOKUP(F251,通用估算系数!$D$17:$E$20,2,FALSE)</f>
        <v>1047.012250546517</v>
      </c>
      <c r="J251">
        <f ca="1">INDIRECT("T"&amp;G251&amp;"碎片投放计算!C"&amp;ROW(G251))/VLOOKUP(G251,通用估算系数!$D$17:$E$20,2,FALSE)</f>
        <v>1047.012250546517</v>
      </c>
      <c r="K251">
        <f ca="1">IFERROR(IF(E251=1,VLOOKUP(H251,[1]坦克升星消耗!$H$2:$J$7,3,TRUE),IF(E251=2,VLOOKUP(H251,[1]坦克升星消耗!$H$8:$J$15,3,TRUE),IF(E251=3,VLOOKUP(H251,[1]坦克升星消耗!$H$24:$J$33,3,TRUE),0))),0)</f>
        <v>10</v>
      </c>
      <c r="L251">
        <f ca="1">IFERROR(IF(F251=1,VLOOKUP(I251,[1]坦克升星消耗!$H$2:$J$7,3,TRUE),IF(F251=2,VLOOKUP(I251,[1]坦克升星消耗!$H$8:$J$15,3,TRUE),IF(F251=3,VLOOKUP(I251,[1]坦克升星消耗!$H$24:$J$33,3,TRUE),0))),0)</f>
        <v>10</v>
      </c>
      <c r="M251">
        <f ca="1">IFERROR(IF(G251=1,VLOOKUP(J251,[1]坦克升星消耗!$H$2:$J$7,3,TRUE),IF(G251=2,VLOOKUP(J251,[1]坦克升星消耗!$H$8:$J$15,3,TRUE),IF(G251=3,VLOOKUP(J251,[1]坦克升星消耗!$H$24:$J$33,3,TRUE),0))),0)</f>
        <v>10</v>
      </c>
      <c r="N251">
        <f ca="1">IFERROR(IF(E251=1,VLOOKUP(K251,[1]坦克升星消耗!$C$2:$J$7,7,TRUE),IF(E251=2,VLOOKUP(K251,[1]坦克升星消耗!$C$8:$J$15,7,TRUE),IF(E251=3,VLOOKUP(K251,[1]坦克升星消耗!$C$24:$J$33,7,TRUE),0))),0)</f>
        <v>335850</v>
      </c>
      <c r="O251">
        <f ca="1">IFERROR(IF(F251=1,VLOOKUP(L251,[1]坦克升星消耗!$C$2:$J$7,7,TRUE),IF(F251=2,VLOOKUP(L251,[1]坦克升星消耗!$C$8:$J$15,7,TRUE),IF(F251=3,VLOOKUP(L251,[1]坦克升星消耗!$C$24:$J$33,7,TRUE),0))),0)</f>
        <v>335850</v>
      </c>
      <c r="P251">
        <f ca="1">IFERROR(IF(G251=1,VLOOKUP(M251,[1]坦克升星消耗!$C$2:$J$7,7,TRUE),IF(G251=2,VLOOKUP(M251,[1]坦克升星消耗!$C$8:$J$15,7,TRUE),IF(G251=3,VLOOKUP(M251,[1]坦克升星消耗!$C$24:$J$33,7,TRUE),0))),0)</f>
        <v>335850</v>
      </c>
      <c r="Q251">
        <f t="shared" ca="1" si="15"/>
        <v>1007550</v>
      </c>
      <c r="R251">
        <f ca="1">Q251/A251+AH251-军费投放计算!D251</f>
        <v>32531.199999999997</v>
      </c>
      <c r="S251">
        <f ca="1">ROUNDDOWN(MIN(T1部件投放计算!C251/3,18),0)</f>
        <v>18</v>
      </c>
      <c r="T251">
        <f t="shared" ca="1" si="16"/>
        <v>0</v>
      </c>
      <c r="U251">
        <f ca="1">MIN(ROUNDDOWN((T1部件投放计算!C251/3)/S251,0),3)</f>
        <v>3</v>
      </c>
      <c r="V251">
        <f ca="1">MIN(VLOOKUP((A251*通用估算系数!$B$17*3600)/S251,[1]坦克部件养成!$V$2:$Z$31,5,TRUE),15)</f>
        <v>15</v>
      </c>
      <c r="W251">
        <f ca="1">ROUNDDOWN(MIN(T2部件投放计算!C251/3,18),0)</f>
        <v>18</v>
      </c>
      <c r="X251">
        <f t="shared" ca="1" si="17"/>
        <v>0</v>
      </c>
      <c r="Y251">
        <f ca="1">MIN(ROUNDDOWN(IF(W251=0,0,((T2部件投放计算!C251+T1部件投放计算!C251/3)/2)/W251+1),0),4)</f>
        <v>4</v>
      </c>
      <c r="Z251">
        <f ca="1">MIN(IF(X251=0,0,VLOOKUP((A251*通用估算系数!$B$17*3600)/X251,[1]坦克部件养成!$V$2:$Z$31,5,TRUE)),20)</f>
        <v>0</v>
      </c>
      <c r="AA251">
        <f ca="1">ROUNDDOWN(MIN(T3部件投放计算!C251/3,18),0)</f>
        <v>18</v>
      </c>
      <c r="AB251">
        <f t="shared" ca="1" si="18"/>
        <v>18</v>
      </c>
      <c r="AC251">
        <f ca="1">MIN(ROUNDDOWN(IF(AA251=0,0,((T3部件投放计算!C251+T2部件投放计算!C251/3)/2)/AA251+2),0),5)</f>
        <v>5</v>
      </c>
      <c r="AD251">
        <f ca="1">MIN(IF(AA251=0,0,VLOOKUP((A251*通用估算系数!$B$17*3600)/AA251,[1]坦克部件养成!$V$2:$Z$31,5,TRUE)),30)</f>
        <v>30</v>
      </c>
      <c r="AE251">
        <f ca="1">VLOOKUP("1_"&amp;V251,[1]坦克部件养成!$I:$L,4,FALSE)*T251</f>
        <v>0</v>
      </c>
      <c r="AF251">
        <f ca="1">IFERROR(VLOOKUP("2_"&amp;Z251,[1]坦克部件养成!$I:$L,4,FALSE)*X251,0)</f>
        <v>0</v>
      </c>
      <c r="AG251">
        <f ca="1">IFERROR(VLOOKUP("3_"&amp;AD251,[1]坦克部件养成!$I:$L,4,FALSE)*AB251,0)</f>
        <v>8335620</v>
      </c>
      <c r="AH251">
        <f t="shared" ca="1" si="19"/>
        <v>33342</v>
      </c>
    </row>
    <row r="252" spans="1:34" x14ac:dyDescent="0.2">
      <c r="A252">
        <v>251</v>
      </c>
      <c r="B252">
        <f>IF(C252=-1,D252,VLOOKUP(C252,通用估算系数!$D:$E,2,FALSE))</f>
        <v>10</v>
      </c>
      <c r="C252">
        <f>IF(D252&gt;=10,MOD(A252,通用估算系数!$B$2),-1)</f>
        <v>13</v>
      </c>
      <c r="D252">
        <f>VLOOKUP(A252,[1]游戏时长规划!$H$17:$K$26,4,TRUE)</f>
        <v>10</v>
      </c>
      <c r="E252">
        <v>3</v>
      </c>
      <c r="F252">
        <v>3</v>
      </c>
      <c r="G252">
        <v>3</v>
      </c>
      <c r="H252">
        <f ca="1">INDIRECT("T"&amp;E252&amp;"碎片投放计算!C"&amp;ROW(E252))/VLOOKUP(E252,通用估算系数!$D$17:$E$20,2,FALSE)</f>
        <v>1051.5438287957757</v>
      </c>
      <c r="I252">
        <f ca="1">INDIRECT("T"&amp;F252&amp;"碎片投放计算!C"&amp;ROW(F252))/VLOOKUP(F252,通用估算系数!$D$17:$E$20,2,FALSE)</f>
        <v>1051.5438287957757</v>
      </c>
      <c r="J252">
        <f ca="1">INDIRECT("T"&amp;G252&amp;"碎片投放计算!C"&amp;ROW(G252))/VLOOKUP(G252,通用估算系数!$D$17:$E$20,2,FALSE)</f>
        <v>1051.5438287957757</v>
      </c>
      <c r="K252">
        <f ca="1">IFERROR(IF(E252=1,VLOOKUP(H252,[1]坦克升星消耗!$H$2:$J$7,3,TRUE),IF(E252=2,VLOOKUP(H252,[1]坦克升星消耗!$H$8:$J$15,3,TRUE),IF(E252=3,VLOOKUP(H252,[1]坦克升星消耗!$H$24:$J$33,3,TRUE),0))),0)</f>
        <v>10</v>
      </c>
      <c r="L252">
        <f ca="1">IFERROR(IF(F252=1,VLOOKUP(I252,[1]坦克升星消耗!$H$2:$J$7,3,TRUE),IF(F252=2,VLOOKUP(I252,[1]坦克升星消耗!$H$8:$J$15,3,TRUE),IF(F252=3,VLOOKUP(I252,[1]坦克升星消耗!$H$24:$J$33,3,TRUE),0))),0)</f>
        <v>10</v>
      </c>
      <c r="M252">
        <f ca="1">IFERROR(IF(G252=1,VLOOKUP(J252,[1]坦克升星消耗!$H$2:$J$7,3,TRUE),IF(G252=2,VLOOKUP(J252,[1]坦克升星消耗!$H$8:$J$15,3,TRUE),IF(G252=3,VLOOKUP(J252,[1]坦克升星消耗!$H$24:$J$33,3,TRUE),0))),0)</f>
        <v>10</v>
      </c>
      <c r="N252">
        <f ca="1">IFERROR(IF(E252=1,VLOOKUP(K252,[1]坦克升星消耗!$C$2:$J$7,7,TRUE),IF(E252=2,VLOOKUP(K252,[1]坦克升星消耗!$C$8:$J$15,7,TRUE),IF(E252=3,VLOOKUP(K252,[1]坦克升星消耗!$C$24:$J$33,7,TRUE),0))),0)</f>
        <v>335850</v>
      </c>
      <c r="O252">
        <f ca="1">IFERROR(IF(F252=1,VLOOKUP(L252,[1]坦克升星消耗!$C$2:$J$7,7,TRUE),IF(F252=2,VLOOKUP(L252,[1]坦克升星消耗!$C$8:$J$15,7,TRUE),IF(F252=3,VLOOKUP(L252,[1]坦克升星消耗!$C$24:$J$33,7,TRUE),0))),0)</f>
        <v>335850</v>
      </c>
      <c r="P252">
        <f ca="1">IFERROR(IF(G252=1,VLOOKUP(M252,[1]坦克升星消耗!$C$2:$J$7,7,TRUE),IF(G252=2,VLOOKUP(M252,[1]坦克升星消耗!$C$8:$J$15,7,TRUE),IF(G252=3,VLOOKUP(M252,[1]坦克升星消耗!$C$24:$J$33,7,TRUE),0))),0)</f>
        <v>335850</v>
      </c>
      <c r="Q252">
        <f t="shared" ca="1" si="15"/>
        <v>1007550</v>
      </c>
      <c r="R252">
        <f ca="1">Q252/A252+AH252-军费投放计算!D252</f>
        <v>32401.143426294817</v>
      </c>
      <c r="S252">
        <f ca="1">ROUNDDOWN(MIN(T1部件投放计算!C252/3,18),0)</f>
        <v>18</v>
      </c>
      <c r="T252">
        <f t="shared" ca="1" si="16"/>
        <v>0</v>
      </c>
      <c r="U252">
        <f ca="1">MIN(ROUNDDOWN((T1部件投放计算!C252/3)/S252,0),3)</f>
        <v>3</v>
      </c>
      <c r="V252">
        <f ca="1">MIN(VLOOKUP((A252*通用估算系数!$B$17*3600)/S252,[1]坦克部件养成!$V$2:$Z$31,5,TRUE),15)</f>
        <v>15</v>
      </c>
      <c r="W252">
        <f ca="1">ROUNDDOWN(MIN(T2部件投放计算!C252/3,18),0)</f>
        <v>18</v>
      </c>
      <c r="X252">
        <f t="shared" ca="1" si="17"/>
        <v>0</v>
      </c>
      <c r="Y252">
        <f ca="1">MIN(ROUNDDOWN(IF(W252=0,0,((T2部件投放计算!C252+T1部件投放计算!C252/3)/2)/W252+1),0),4)</f>
        <v>4</v>
      </c>
      <c r="Z252">
        <f ca="1">MIN(IF(X252=0,0,VLOOKUP((A252*通用估算系数!$B$17*3600)/X252,[1]坦克部件养成!$V$2:$Z$31,5,TRUE)),20)</f>
        <v>0</v>
      </c>
      <c r="AA252">
        <f ca="1">ROUNDDOWN(MIN(T3部件投放计算!C252/3,18),0)</f>
        <v>18</v>
      </c>
      <c r="AB252">
        <f t="shared" ca="1" si="18"/>
        <v>18</v>
      </c>
      <c r="AC252">
        <f ca="1">MIN(ROUNDDOWN(IF(AA252=0,0,((T3部件投放计算!C252+T2部件投放计算!C252/3)/2)/AA252+2),0),5)</f>
        <v>5</v>
      </c>
      <c r="AD252">
        <f ca="1">MIN(IF(AA252=0,0,VLOOKUP((A252*通用估算系数!$B$17*3600)/AA252,[1]坦克部件养成!$V$2:$Z$31,5,TRUE)),30)</f>
        <v>30</v>
      </c>
      <c r="AE252">
        <f ca="1">VLOOKUP("1_"&amp;V252,[1]坦克部件养成!$I:$L,4,FALSE)*T252</f>
        <v>0</v>
      </c>
      <c r="AF252">
        <f ca="1">IFERROR(VLOOKUP("2_"&amp;Z252,[1]坦克部件养成!$I:$L,4,FALSE)*X252,0)</f>
        <v>0</v>
      </c>
      <c r="AG252">
        <f ca="1">IFERROR(VLOOKUP("3_"&amp;AD252,[1]坦克部件养成!$I:$L,4,FALSE)*AB252,0)</f>
        <v>8335620</v>
      </c>
      <c r="AH252">
        <f t="shared" ca="1" si="19"/>
        <v>33209</v>
      </c>
    </row>
    <row r="253" spans="1:34" x14ac:dyDescent="0.2">
      <c r="A253">
        <v>252</v>
      </c>
      <c r="B253">
        <f>IF(C253=-1,D253,VLOOKUP(C253,通用估算系数!$D:$E,2,FALSE))</f>
        <v>8</v>
      </c>
      <c r="C253">
        <f>IF(D253&gt;=10,MOD(A253,通用估算系数!$B$2),-1)</f>
        <v>0</v>
      </c>
      <c r="D253">
        <f>VLOOKUP(A253,[1]游戏时长规划!$H$17:$K$26,4,TRUE)</f>
        <v>10</v>
      </c>
      <c r="E253">
        <v>3</v>
      </c>
      <c r="F253">
        <v>3</v>
      </c>
      <c r="G253">
        <v>3</v>
      </c>
      <c r="H253">
        <f ca="1">INDIRECT("T"&amp;E253&amp;"碎片投放计算!C"&amp;ROW(E253))/VLOOKUP(E253,通用估算系数!$D$17:$E$20,2,FALSE)</f>
        <v>1055.769669730706</v>
      </c>
      <c r="I253">
        <f ca="1">INDIRECT("T"&amp;F253&amp;"碎片投放计算!C"&amp;ROW(F253))/VLOOKUP(F253,通用估算系数!$D$17:$E$20,2,FALSE)</f>
        <v>1055.769669730706</v>
      </c>
      <c r="J253">
        <f ca="1">INDIRECT("T"&amp;G253&amp;"碎片投放计算!C"&amp;ROW(G253))/VLOOKUP(G253,通用估算系数!$D$17:$E$20,2,FALSE)</f>
        <v>1055.769669730706</v>
      </c>
      <c r="K253">
        <f ca="1">IFERROR(IF(E253=1,VLOOKUP(H253,[1]坦克升星消耗!$H$2:$J$7,3,TRUE),IF(E253=2,VLOOKUP(H253,[1]坦克升星消耗!$H$8:$J$15,3,TRUE),IF(E253=3,VLOOKUP(H253,[1]坦克升星消耗!$H$24:$J$33,3,TRUE),0))),0)</f>
        <v>10</v>
      </c>
      <c r="L253">
        <f ca="1">IFERROR(IF(F253=1,VLOOKUP(I253,[1]坦克升星消耗!$H$2:$J$7,3,TRUE),IF(F253=2,VLOOKUP(I253,[1]坦克升星消耗!$H$8:$J$15,3,TRUE),IF(F253=3,VLOOKUP(I253,[1]坦克升星消耗!$H$24:$J$33,3,TRUE),0))),0)</f>
        <v>10</v>
      </c>
      <c r="M253">
        <f ca="1">IFERROR(IF(G253=1,VLOOKUP(J253,[1]坦克升星消耗!$H$2:$J$7,3,TRUE),IF(G253=2,VLOOKUP(J253,[1]坦克升星消耗!$H$8:$J$15,3,TRUE),IF(G253=3,VLOOKUP(J253,[1]坦克升星消耗!$H$24:$J$33,3,TRUE),0))),0)</f>
        <v>10</v>
      </c>
      <c r="N253">
        <f ca="1">IFERROR(IF(E253=1,VLOOKUP(K253,[1]坦克升星消耗!$C$2:$J$7,7,TRUE),IF(E253=2,VLOOKUP(K253,[1]坦克升星消耗!$C$8:$J$15,7,TRUE),IF(E253=3,VLOOKUP(K253,[1]坦克升星消耗!$C$24:$J$33,7,TRUE),0))),0)</f>
        <v>335850</v>
      </c>
      <c r="O253">
        <f ca="1">IFERROR(IF(F253=1,VLOOKUP(L253,[1]坦克升星消耗!$C$2:$J$7,7,TRUE),IF(F253=2,VLOOKUP(L253,[1]坦克升星消耗!$C$8:$J$15,7,TRUE),IF(F253=3,VLOOKUP(L253,[1]坦克升星消耗!$C$24:$J$33,7,TRUE),0))),0)</f>
        <v>335850</v>
      </c>
      <c r="P253">
        <f ca="1">IFERROR(IF(G253=1,VLOOKUP(M253,[1]坦克升星消耗!$C$2:$J$7,7,TRUE),IF(G253=2,VLOOKUP(M253,[1]坦克升星消耗!$C$8:$J$15,7,TRUE),IF(G253=3,VLOOKUP(M253,[1]坦克升星消耗!$C$24:$J$33,7,TRUE),0))),0)</f>
        <v>335850</v>
      </c>
      <c r="Q253">
        <f t="shared" ca="1" si="15"/>
        <v>1007550</v>
      </c>
      <c r="R253">
        <f ca="1">Q253/A253+AH253-军费投放计算!D253</f>
        <v>32784.214285714283</v>
      </c>
      <c r="S253">
        <f ca="1">ROUNDDOWN(MIN(T1部件投放计算!C253/3,18),0)</f>
        <v>18</v>
      </c>
      <c r="T253">
        <f t="shared" ca="1" si="16"/>
        <v>0</v>
      </c>
      <c r="U253">
        <f ca="1">MIN(ROUNDDOWN((T1部件投放计算!C253/3)/S253,0),3)</f>
        <v>3</v>
      </c>
      <c r="V253">
        <f ca="1">MIN(VLOOKUP((A253*通用估算系数!$B$17*3600)/S253,[1]坦克部件养成!$V$2:$Z$31,5,TRUE),15)</f>
        <v>15</v>
      </c>
      <c r="W253">
        <f ca="1">ROUNDDOWN(MIN(T2部件投放计算!C253/3,18),0)</f>
        <v>18</v>
      </c>
      <c r="X253">
        <f t="shared" ca="1" si="17"/>
        <v>0</v>
      </c>
      <c r="Y253">
        <f ca="1">MIN(ROUNDDOWN(IF(W253=0,0,((T2部件投放计算!C253+T1部件投放计算!C253/3)/2)/W253+1),0),4)</f>
        <v>4</v>
      </c>
      <c r="Z253">
        <f ca="1">MIN(IF(X253=0,0,VLOOKUP((A253*通用估算系数!$B$17*3600)/X253,[1]坦克部件养成!$V$2:$Z$31,5,TRUE)),20)</f>
        <v>0</v>
      </c>
      <c r="AA253">
        <f ca="1">ROUNDDOWN(MIN(T3部件投放计算!C253/3,18),0)</f>
        <v>18</v>
      </c>
      <c r="AB253">
        <f t="shared" ca="1" si="18"/>
        <v>18</v>
      </c>
      <c r="AC253">
        <f ca="1">MIN(ROUNDDOWN(IF(AA253=0,0,((T3部件投放计算!C253+T2部件投放计算!C253/3)/2)/AA253+2),0),5)</f>
        <v>5</v>
      </c>
      <c r="AD253">
        <f ca="1">MIN(IF(AA253=0,0,VLOOKUP((A253*通用估算系数!$B$17*3600)/AA253,[1]坦克部件养成!$V$2:$Z$31,5,TRUE)),30)</f>
        <v>30</v>
      </c>
      <c r="AE253">
        <f ca="1">VLOOKUP("1_"&amp;V253,[1]坦克部件养成!$I:$L,4,FALSE)*T253</f>
        <v>0</v>
      </c>
      <c r="AF253">
        <f ca="1">IFERROR(VLOOKUP("2_"&amp;Z253,[1]坦克部件养成!$I:$L,4,FALSE)*X253,0)</f>
        <v>0</v>
      </c>
      <c r="AG253">
        <f ca="1">IFERROR(VLOOKUP("3_"&amp;AD253,[1]坦克部件养成!$I:$L,4,FALSE)*AB253,0)</f>
        <v>8335620</v>
      </c>
      <c r="AH253">
        <f t="shared" ca="1" si="19"/>
        <v>33077</v>
      </c>
    </row>
    <row r="254" spans="1:34" x14ac:dyDescent="0.2">
      <c r="A254">
        <v>253</v>
      </c>
      <c r="B254">
        <f>IF(C254=-1,D254,VLOOKUP(C254,通用估算系数!$D:$E,2,FALSE))</f>
        <v>8</v>
      </c>
      <c r="C254">
        <f>IF(D254&gt;=10,MOD(A254,通用估算系数!$B$2),-1)</f>
        <v>1</v>
      </c>
      <c r="D254">
        <f>VLOOKUP(A254,[1]游戏时长规划!$H$17:$K$26,4,TRUE)</f>
        <v>10</v>
      </c>
      <c r="E254">
        <v>3</v>
      </c>
      <c r="F254">
        <v>3</v>
      </c>
      <c r="G254">
        <v>3</v>
      </c>
      <c r="H254">
        <f ca="1">INDIRECT("T"&amp;E254&amp;"碎片投放计算!C"&amp;ROW(E254))/VLOOKUP(E254,通用估算系数!$D$17:$E$20,2,FALSE)</f>
        <v>1059.5865736923281</v>
      </c>
      <c r="I254">
        <f ca="1">INDIRECT("T"&amp;F254&amp;"碎片投放计算!C"&amp;ROW(F254))/VLOOKUP(F254,通用估算系数!$D$17:$E$20,2,FALSE)</f>
        <v>1059.5865736923281</v>
      </c>
      <c r="J254">
        <f ca="1">INDIRECT("T"&amp;G254&amp;"碎片投放计算!C"&amp;ROW(G254))/VLOOKUP(G254,通用估算系数!$D$17:$E$20,2,FALSE)</f>
        <v>1059.5865736923281</v>
      </c>
      <c r="K254">
        <f ca="1">IFERROR(IF(E254=1,VLOOKUP(H254,[1]坦克升星消耗!$H$2:$J$7,3,TRUE),IF(E254=2,VLOOKUP(H254,[1]坦克升星消耗!$H$8:$J$15,3,TRUE),IF(E254=3,VLOOKUP(H254,[1]坦克升星消耗!$H$24:$J$33,3,TRUE),0))),0)</f>
        <v>10</v>
      </c>
      <c r="L254">
        <f ca="1">IFERROR(IF(F254=1,VLOOKUP(I254,[1]坦克升星消耗!$H$2:$J$7,3,TRUE),IF(F254=2,VLOOKUP(I254,[1]坦克升星消耗!$H$8:$J$15,3,TRUE),IF(F254=3,VLOOKUP(I254,[1]坦克升星消耗!$H$24:$J$33,3,TRUE),0))),0)</f>
        <v>10</v>
      </c>
      <c r="M254">
        <f ca="1">IFERROR(IF(G254=1,VLOOKUP(J254,[1]坦克升星消耗!$H$2:$J$7,3,TRUE),IF(G254=2,VLOOKUP(J254,[1]坦克升星消耗!$H$8:$J$15,3,TRUE),IF(G254=3,VLOOKUP(J254,[1]坦克升星消耗!$H$24:$J$33,3,TRUE),0))),0)</f>
        <v>10</v>
      </c>
      <c r="N254">
        <f ca="1">IFERROR(IF(E254=1,VLOOKUP(K254,[1]坦克升星消耗!$C$2:$J$7,7,TRUE),IF(E254=2,VLOOKUP(K254,[1]坦克升星消耗!$C$8:$J$15,7,TRUE),IF(E254=3,VLOOKUP(K254,[1]坦克升星消耗!$C$24:$J$33,7,TRUE),0))),0)</f>
        <v>335850</v>
      </c>
      <c r="O254">
        <f ca="1">IFERROR(IF(F254=1,VLOOKUP(L254,[1]坦克升星消耗!$C$2:$J$7,7,TRUE),IF(F254=2,VLOOKUP(L254,[1]坦克升星消耗!$C$8:$J$15,7,TRUE),IF(F254=3,VLOOKUP(L254,[1]坦克升星消耗!$C$24:$J$33,7,TRUE),0))),0)</f>
        <v>335850</v>
      </c>
      <c r="P254">
        <f ca="1">IFERROR(IF(G254=1,VLOOKUP(M254,[1]坦克升星消耗!$C$2:$J$7,7,TRUE),IF(G254=2,VLOOKUP(M254,[1]坦克升星消耗!$C$8:$J$15,7,TRUE),IF(G254=3,VLOOKUP(M254,[1]坦克升星消耗!$C$24:$J$33,7,TRUE),0))),0)</f>
        <v>335850</v>
      </c>
      <c r="Q254">
        <f t="shared" ca="1" si="15"/>
        <v>1007550</v>
      </c>
      <c r="R254">
        <f ca="1">Q254/A254+AH254-军费投放计算!D254</f>
        <v>32694.41106719368</v>
      </c>
      <c r="S254">
        <f ca="1">ROUNDDOWN(MIN(T1部件投放计算!C254/3,18),0)</f>
        <v>18</v>
      </c>
      <c r="T254">
        <f t="shared" ca="1" si="16"/>
        <v>0</v>
      </c>
      <c r="U254">
        <f ca="1">MIN(ROUNDDOWN((T1部件投放计算!C254/3)/S254,0),3)</f>
        <v>3</v>
      </c>
      <c r="V254">
        <f ca="1">MIN(VLOOKUP((A254*通用估算系数!$B$17*3600)/S254,[1]坦克部件养成!$V$2:$Z$31,5,TRUE),15)</f>
        <v>15</v>
      </c>
      <c r="W254">
        <f ca="1">ROUNDDOWN(MIN(T2部件投放计算!C254/3,18),0)</f>
        <v>18</v>
      </c>
      <c r="X254">
        <f t="shared" ca="1" si="17"/>
        <v>0</v>
      </c>
      <c r="Y254">
        <f ca="1">MIN(ROUNDDOWN(IF(W254=0,0,((T2部件投放计算!C254+T1部件投放计算!C254/3)/2)/W254+1),0),4)</f>
        <v>4</v>
      </c>
      <c r="Z254">
        <f ca="1">MIN(IF(X254=0,0,VLOOKUP((A254*通用估算系数!$B$17*3600)/X254,[1]坦克部件养成!$V$2:$Z$31,5,TRUE)),20)</f>
        <v>0</v>
      </c>
      <c r="AA254">
        <f ca="1">ROUNDDOWN(MIN(T3部件投放计算!C254/3,18),0)</f>
        <v>18</v>
      </c>
      <c r="AB254">
        <f t="shared" ca="1" si="18"/>
        <v>18</v>
      </c>
      <c r="AC254">
        <f ca="1">MIN(ROUNDDOWN(IF(AA254=0,0,((T3部件投放计算!C254+T2部件投放计算!C254/3)/2)/AA254+2),0),5)</f>
        <v>5</v>
      </c>
      <c r="AD254">
        <f ca="1">MIN(IF(AA254=0,0,VLOOKUP((A254*通用估算系数!$B$17*3600)/AA254,[1]坦克部件养成!$V$2:$Z$31,5,TRUE)),30)</f>
        <v>30</v>
      </c>
      <c r="AE254">
        <f ca="1">VLOOKUP("1_"&amp;V254,[1]坦克部件养成!$I:$L,4,FALSE)*T254</f>
        <v>0</v>
      </c>
      <c r="AF254">
        <f ca="1">IFERROR(VLOOKUP("2_"&amp;Z254,[1]坦克部件养成!$I:$L,4,FALSE)*X254,0)</f>
        <v>0</v>
      </c>
      <c r="AG254">
        <f ca="1">IFERROR(VLOOKUP("3_"&amp;AD254,[1]坦克部件养成!$I:$L,4,FALSE)*AB254,0)</f>
        <v>8335620</v>
      </c>
      <c r="AH254">
        <f t="shared" ca="1" si="19"/>
        <v>32947</v>
      </c>
    </row>
    <row r="255" spans="1:34" x14ac:dyDescent="0.2">
      <c r="A255">
        <v>254</v>
      </c>
      <c r="B255">
        <f>IF(C255=-1,D255,VLOOKUP(C255,通用估算系数!$D:$E,2,FALSE))</f>
        <v>8</v>
      </c>
      <c r="C255">
        <f>IF(D255&gt;=10,MOD(A255,通用估算系数!$B$2),-1)</f>
        <v>2</v>
      </c>
      <c r="D255">
        <f>VLOOKUP(A255,[1]游戏时长规划!$H$17:$K$26,4,TRUE)</f>
        <v>10</v>
      </c>
      <c r="E255">
        <v>3</v>
      </c>
      <c r="F255">
        <v>3</v>
      </c>
      <c r="G255">
        <v>3</v>
      </c>
      <c r="H255">
        <f ca="1">INDIRECT("T"&amp;E255&amp;"碎片投放计算!C"&amp;ROW(E255))/VLOOKUP(E255,通用估算系数!$D$17:$E$20,2,FALSE)</f>
        <v>1063.4315738077964</v>
      </c>
      <c r="I255">
        <f ca="1">INDIRECT("T"&amp;F255&amp;"碎片投放计算!C"&amp;ROW(F255))/VLOOKUP(F255,通用估算系数!$D$17:$E$20,2,FALSE)</f>
        <v>1063.4315738077964</v>
      </c>
      <c r="J255">
        <f ca="1">INDIRECT("T"&amp;G255&amp;"碎片投放计算!C"&amp;ROW(G255))/VLOOKUP(G255,通用估算系数!$D$17:$E$20,2,FALSE)</f>
        <v>1063.4315738077964</v>
      </c>
      <c r="K255">
        <f ca="1">IFERROR(IF(E255=1,VLOOKUP(H255,[1]坦克升星消耗!$H$2:$J$7,3,TRUE),IF(E255=2,VLOOKUP(H255,[1]坦克升星消耗!$H$8:$J$15,3,TRUE),IF(E255=3,VLOOKUP(H255,[1]坦克升星消耗!$H$24:$J$33,3,TRUE),0))),0)</f>
        <v>10</v>
      </c>
      <c r="L255">
        <f ca="1">IFERROR(IF(F255=1,VLOOKUP(I255,[1]坦克升星消耗!$H$2:$J$7,3,TRUE),IF(F255=2,VLOOKUP(I255,[1]坦克升星消耗!$H$8:$J$15,3,TRUE),IF(F255=3,VLOOKUP(I255,[1]坦克升星消耗!$H$24:$J$33,3,TRUE),0))),0)</f>
        <v>10</v>
      </c>
      <c r="M255">
        <f ca="1">IFERROR(IF(G255=1,VLOOKUP(J255,[1]坦克升星消耗!$H$2:$J$7,3,TRUE),IF(G255=2,VLOOKUP(J255,[1]坦克升星消耗!$H$8:$J$15,3,TRUE),IF(G255=3,VLOOKUP(J255,[1]坦克升星消耗!$H$24:$J$33,3,TRUE),0))),0)</f>
        <v>10</v>
      </c>
      <c r="N255">
        <f ca="1">IFERROR(IF(E255=1,VLOOKUP(K255,[1]坦克升星消耗!$C$2:$J$7,7,TRUE),IF(E255=2,VLOOKUP(K255,[1]坦克升星消耗!$C$8:$J$15,7,TRUE),IF(E255=3,VLOOKUP(K255,[1]坦克升星消耗!$C$24:$J$33,7,TRUE),0))),0)</f>
        <v>335850</v>
      </c>
      <c r="O255">
        <f ca="1">IFERROR(IF(F255=1,VLOOKUP(L255,[1]坦克升星消耗!$C$2:$J$7,7,TRUE),IF(F255=2,VLOOKUP(L255,[1]坦克升星消耗!$C$8:$J$15,7,TRUE),IF(F255=3,VLOOKUP(L255,[1]坦克升星消耗!$C$24:$J$33,7,TRUE),0))),0)</f>
        <v>335850</v>
      </c>
      <c r="P255">
        <f ca="1">IFERROR(IF(G255=1,VLOOKUP(M255,[1]坦克升星消耗!$C$2:$J$7,7,TRUE),IF(G255=2,VLOOKUP(M255,[1]坦克升星消耗!$C$8:$J$15,7,TRUE),IF(G255=3,VLOOKUP(M255,[1]坦克升星消耗!$C$24:$J$33,7,TRUE),0))),0)</f>
        <v>335850</v>
      </c>
      <c r="Q255">
        <f t="shared" ca="1" si="15"/>
        <v>1007550</v>
      </c>
      <c r="R255">
        <f ca="1">Q255/A255+AH255-军费投放计算!D255</f>
        <v>32536.732283464567</v>
      </c>
      <c r="S255">
        <f ca="1">ROUNDDOWN(MIN(T1部件投放计算!C255/3,18),0)</f>
        <v>18</v>
      </c>
      <c r="T255">
        <f t="shared" ca="1" si="16"/>
        <v>0</v>
      </c>
      <c r="U255">
        <f ca="1">MIN(ROUNDDOWN((T1部件投放计算!C255/3)/S255,0),3)</f>
        <v>3</v>
      </c>
      <c r="V255">
        <f ca="1">MIN(VLOOKUP((A255*通用估算系数!$B$17*3600)/S255,[1]坦克部件养成!$V$2:$Z$31,5,TRUE),15)</f>
        <v>15</v>
      </c>
      <c r="W255">
        <f ca="1">ROUNDDOWN(MIN(T2部件投放计算!C255/3,18),0)</f>
        <v>18</v>
      </c>
      <c r="X255">
        <f t="shared" ca="1" si="17"/>
        <v>0</v>
      </c>
      <c r="Y255">
        <f ca="1">MIN(ROUNDDOWN(IF(W255=0,0,((T2部件投放计算!C255+T1部件投放计算!C255/3)/2)/W255+1),0),4)</f>
        <v>4</v>
      </c>
      <c r="Z255">
        <f ca="1">MIN(IF(X255=0,0,VLOOKUP((A255*通用估算系数!$B$17*3600)/X255,[1]坦克部件养成!$V$2:$Z$31,5,TRUE)),20)</f>
        <v>0</v>
      </c>
      <c r="AA255">
        <f ca="1">ROUNDDOWN(MIN(T3部件投放计算!C255/3,18),0)</f>
        <v>18</v>
      </c>
      <c r="AB255">
        <f t="shared" ca="1" si="18"/>
        <v>18</v>
      </c>
      <c r="AC255">
        <f ca="1">MIN(ROUNDDOWN(IF(AA255=0,0,((T3部件投放计算!C255+T2部件投放计算!C255/3)/2)/AA255+2),0),5)</f>
        <v>5</v>
      </c>
      <c r="AD255">
        <f ca="1">MIN(IF(AA255=0,0,VLOOKUP((A255*通用估算系数!$B$17*3600)/AA255,[1]坦克部件养成!$V$2:$Z$31,5,TRUE)),30)</f>
        <v>30</v>
      </c>
      <c r="AE255">
        <f ca="1">VLOOKUP("1_"&amp;V255,[1]坦克部件养成!$I:$L,4,FALSE)*T255</f>
        <v>0</v>
      </c>
      <c r="AF255">
        <f ca="1">IFERROR(VLOOKUP("2_"&amp;Z255,[1]坦克部件养成!$I:$L,4,FALSE)*X255,0)</f>
        <v>0</v>
      </c>
      <c r="AG255">
        <f ca="1">IFERROR(VLOOKUP("3_"&amp;AD255,[1]坦克部件养成!$I:$L,4,FALSE)*AB255,0)</f>
        <v>8335620</v>
      </c>
      <c r="AH255">
        <f t="shared" ca="1" si="19"/>
        <v>32817</v>
      </c>
    </row>
    <row r="256" spans="1:34" x14ac:dyDescent="0.2">
      <c r="A256">
        <v>255</v>
      </c>
      <c r="B256">
        <f>IF(C256=-1,D256,VLOOKUP(C256,通用估算系数!$D:$E,2,FALSE))</f>
        <v>9</v>
      </c>
      <c r="C256">
        <f>IF(D256&gt;=10,MOD(A256,通用估算系数!$B$2),-1)</f>
        <v>3</v>
      </c>
      <c r="D256">
        <f>VLOOKUP(A256,[1]游戏时长规划!$H$17:$K$26,4,TRUE)</f>
        <v>10</v>
      </c>
      <c r="E256">
        <v>3</v>
      </c>
      <c r="F256">
        <v>3</v>
      </c>
      <c r="G256">
        <v>3</v>
      </c>
      <c r="H256">
        <f ca="1">INDIRECT("T"&amp;E256&amp;"碎片投放计算!C"&amp;ROW(E256))/VLOOKUP(E256,通用估算系数!$D$17:$E$20,2,FALSE)</f>
        <v>1069.0348903330885</v>
      </c>
      <c r="I256">
        <f ca="1">INDIRECT("T"&amp;F256&amp;"碎片投放计算!C"&amp;ROW(F256))/VLOOKUP(F256,通用估算系数!$D$17:$E$20,2,FALSE)</f>
        <v>1069.0348903330885</v>
      </c>
      <c r="J256">
        <f ca="1">INDIRECT("T"&amp;G256&amp;"碎片投放计算!C"&amp;ROW(G256))/VLOOKUP(G256,通用估算系数!$D$17:$E$20,2,FALSE)</f>
        <v>1069.0348903330885</v>
      </c>
      <c r="K256">
        <f ca="1">IFERROR(IF(E256=1,VLOOKUP(H256,[1]坦克升星消耗!$H$2:$J$7,3,TRUE),IF(E256=2,VLOOKUP(H256,[1]坦克升星消耗!$H$8:$J$15,3,TRUE),IF(E256=3,VLOOKUP(H256,[1]坦克升星消耗!$H$24:$J$33,3,TRUE),0))),0)</f>
        <v>10</v>
      </c>
      <c r="L256">
        <f ca="1">IFERROR(IF(F256=1,VLOOKUP(I256,[1]坦克升星消耗!$H$2:$J$7,3,TRUE),IF(F256=2,VLOOKUP(I256,[1]坦克升星消耗!$H$8:$J$15,3,TRUE),IF(F256=3,VLOOKUP(I256,[1]坦克升星消耗!$H$24:$J$33,3,TRUE),0))),0)</f>
        <v>10</v>
      </c>
      <c r="M256">
        <f ca="1">IFERROR(IF(G256=1,VLOOKUP(J256,[1]坦克升星消耗!$H$2:$J$7,3,TRUE),IF(G256=2,VLOOKUP(J256,[1]坦克升星消耗!$H$8:$J$15,3,TRUE),IF(G256=3,VLOOKUP(J256,[1]坦克升星消耗!$H$24:$J$33,3,TRUE),0))),0)</f>
        <v>10</v>
      </c>
      <c r="N256">
        <f ca="1">IFERROR(IF(E256=1,VLOOKUP(K256,[1]坦克升星消耗!$C$2:$J$7,7,TRUE),IF(E256=2,VLOOKUP(K256,[1]坦克升星消耗!$C$8:$J$15,7,TRUE),IF(E256=3,VLOOKUP(K256,[1]坦克升星消耗!$C$24:$J$33,7,TRUE),0))),0)</f>
        <v>335850</v>
      </c>
      <c r="O256">
        <f ca="1">IFERROR(IF(F256=1,VLOOKUP(L256,[1]坦克升星消耗!$C$2:$J$7,7,TRUE),IF(F256=2,VLOOKUP(L256,[1]坦克升星消耗!$C$8:$J$15,7,TRUE),IF(F256=3,VLOOKUP(L256,[1]坦克升星消耗!$C$24:$J$33,7,TRUE),0))),0)</f>
        <v>335850</v>
      </c>
      <c r="P256">
        <f ca="1">IFERROR(IF(G256=1,VLOOKUP(M256,[1]坦克升星消耗!$C$2:$J$7,7,TRUE),IF(G256=2,VLOOKUP(M256,[1]坦克升星消耗!$C$8:$J$15,7,TRUE),IF(G256=3,VLOOKUP(M256,[1]坦克升星消耗!$C$24:$J$33,7,TRUE),0))),0)</f>
        <v>335850</v>
      </c>
      <c r="Q256">
        <f t="shared" ca="1" si="15"/>
        <v>1007550</v>
      </c>
      <c r="R256">
        <f ca="1">Q256/A256+AH256-军费投放计算!D256</f>
        <v>32111.176470588238</v>
      </c>
      <c r="S256">
        <f ca="1">ROUNDDOWN(MIN(T1部件投放计算!C256/3,18),0)</f>
        <v>18</v>
      </c>
      <c r="T256">
        <f t="shared" ca="1" si="16"/>
        <v>0</v>
      </c>
      <c r="U256">
        <f ca="1">MIN(ROUNDDOWN((T1部件投放计算!C256/3)/S256,0),3)</f>
        <v>3</v>
      </c>
      <c r="V256">
        <f ca="1">MIN(VLOOKUP((A256*通用估算系数!$B$17*3600)/S256,[1]坦克部件养成!$V$2:$Z$31,5,TRUE),15)</f>
        <v>15</v>
      </c>
      <c r="W256">
        <f ca="1">ROUNDDOWN(MIN(T2部件投放计算!C256/3,18),0)</f>
        <v>18</v>
      </c>
      <c r="X256">
        <f t="shared" ca="1" si="17"/>
        <v>0</v>
      </c>
      <c r="Y256">
        <f ca="1">MIN(ROUNDDOWN(IF(W256=0,0,((T2部件投放计算!C256+T1部件投放计算!C256/3)/2)/W256+1),0),4)</f>
        <v>4</v>
      </c>
      <c r="Z256">
        <f ca="1">MIN(IF(X256=0,0,VLOOKUP((A256*通用估算系数!$B$17*3600)/X256,[1]坦克部件养成!$V$2:$Z$31,5,TRUE)),20)</f>
        <v>0</v>
      </c>
      <c r="AA256">
        <f ca="1">ROUNDDOWN(MIN(T3部件投放计算!C256/3,18),0)</f>
        <v>18</v>
      </c>
      <c r="AB256">
        <f t="shared" ca="1" si="18"/>
        <v>18</v>
      </c>
      <c r="AC256">
        <f ca="1">MIN(ROUNDDOWN(IF(AA256=0,0,((T3部件投放计算!C256+T2部件投放计算!C256/3)/2)/AA256+2),0),5)</f>
        <v>5</v>
      </c>
      <c r="AD256">
        <f ca="1">MIN(IF(AA256=0,0,VLOOKUP((A256*通用估算系数!$B$17*3600)/AA256,[1]坦克部件养成!$V$2:$Z$31,5,TRUE)),30)</f>
        <v>30</v>
      </c>
      <c r="AE256">
        <f ca="1">VLOOKUP("1_"&amp;V256,[1]坦克部件养成!$I:$L,4,FALSE)*T256</f>
        <v>0</v>
      </c>
      <c r="AF256">
        <f ca="1">IFERROR(VLOOKUP("2_"&amp;Z256,[1]坦克部件养成!$I:$L,4,FALSE)*X256,0)</f>
        <v>0</v>
      </c>
      <c r="AG256">
        <f ca="1">IFERROR(VLOOKUP("3_"&amp;AD256,[1]坦克部件养成!$I:$L,4,FALSE)*AB256,0)</f>
        <v>8335620</v>
      </c>
      <c r="AH256">
        <f t="shared" ca="1" si="19"/>
        <v>32688</v>
      </c>
    </row>
    <row r="257" spans="1:34" x14ac:dyDescent="0.2">
      <c r="A257">
        <v>256</v>
      </c>
      <c r="B257">
        <f>IF(C257=-1,D257,VLOOKUP(C257,通用估算系数!$D:$E,2,FALSE))</f>
        <v>9</v>
      </c>
      <c r="C257">
        <f>IF(D257&gt;=10,MOD(A257,通用估算系数!$B$2),-1)</f>
        <v>4</v>
      </c>
      <c r="D257">
        <f>VLOOKUP(A257,[1]游戏时长规划!$H$17:$K$26,4,TRUE)</f>
        <v>10</v>
      </c>
      <c r="E257">
        <v>3</v>
      </c>
      <c r="F257">
        <v>3</v>
      </c>
      <c r="G257">
        <v>3</v>
      </c>
      <c r="H257">
        <f ca="1">INDIRECT("T"&amp;E257&amp;"碎片投放计算!C"&amp;ROW(E257))/VLOOKUP(E257,通用估算系数!$D$17:$E$20,2,FALSE)</f>
        <v>1073.3688644536585</v>
      </c>
      <c r="I257">
        <f ca="1">INDIRECT("T"&amp;F257&amp;"碎片投放计算!C"&amp;ROW(F257))/VLOOKUP(F257,通用估算系数!$D$17:$E$20,2,FALSE)</f>
        <v>1073.3688644536585</v>
      </c>
      <c r="J257">
        <f ca="1">INDIRECT("T"&amp;G257&amp;"碎片投放计算!C"&amp;ROW(G257))/VLOOKUP(G257,通用估算系数!$D$17:$E$20,2,FALSE)</f>
        <v>1073.3688644536585</v>
      </c>
      <c r="K257">
        <f ca="1">IFERROR(IF(E257=1,VLOOKUP(H257,[1]坦克升星消耗!$H$2:$J$7,3,TRUE),IF(E257=2,VLOOKUP(H257,[1]坦克升星消耗!$H$8:$J$15,3,TRUE),IF(E257=3,VLOOKUP(H257,[1]坦克升星消耗!$H$24:$J$33,3,TRUE),0))),0)</f>
        <v>10</v>
      </c>
      <c r="L257">
        <f ca="1">IFERROR(IF(F257=1,VLOOKUP(I257,[1]坦克升星消耗!$H$2:$J$7,3,TRUE),IF(F257=2,VLOOKUP(I257,[1]坦克升星消耗!$H$8:$J$15,3,TRUE),IF(F257=3,VLOOKUP(I257,[1]坦克升星消耗!$H$24:$J$33,3,TRUE),0))),0)</f>
        <v>10</v>
      </c>
      <c r="M257">
        <f ca="1">IFERROR(IF(G257=1,VLOOKUP(J257,[1]坦克升星消耗!$H$2:$J$7,3,TRUE),IF(G257=2,VLOOKUP(J257,[1]坦克升星消耗!$H$8:$J$15,3,TRUE),IF(G257=3,VLOOKUP(J257,[1]坦克升星消耗!$H$24:$J$33,3,TRUE),0))),0)</f>
        <v>10</v>
      </c>
      <c r="N257">
        <f ca="1">IFERROR(IF(E257=1,VLOOKUP(K257,[1]坦克升星消耗!$C$2:$J$7,7,TRUE),IF(E257=2,VLOOKUP(K257,[1]坦克升星消耗!$C$8:$J$15,7,TRUE),IF(E257=3,VLOOKUP(K257,[1]坦克升星消耗!$C$24:$J$33,7,TRUE),0))),0)</f>
        <v>335850</v>
      </c>
      <c r="O257">
        <f ca="1">IFERROR(IF(F257=1,VLOOKUP(L257,[1]坦克升星消耗!$C$2:$J$7,7,TRUE),IF(F257=2,VLOOKUP(L257,[1]坦克升星消耗!$C$8:$J$15,7,TRUE),IF(F257=3,VLOOKUP(L257,[1]坦克升星消耗!$C$24:$J$33,7,TRUE),0))),0)</f>
        <v>335850</v>
      </c>
      <c r="P257">
        <f ca="1">IFERROR(IF(G257=1,VLOOKUP(M257,[1]坦克升星消耗!$C$2:$J$7,7,TRUE),IF(G257=2,VLOOKUP(M257,[1]坦克升星消耗!$C$8:$J$15,7,TRUE),IF(G257=3,VLOOKUP(M257,[1]坦克升星消耗!$C$24:$J$33,7,TRUE),0))),0)</f>
        <v>335850</v>
      </c>
      <c r="Q257">
        <f t="shared" ca="1" si="15"/>
        <v>1007550</v>
      </c>
      <c r="R257">
        <f ca="1">Q257/A257+AH257-军费投放计算!D257</f>
        <v>31966.7421875</v>
      </c>
      <c r="S257">
        <f ca="1">ROUNDDOWN(MIN(T1部件投放计算!C257/3,18),0)</f>
        <v>18</v>
      </c>
      <c r="T257">
        <f t="shared" ca="1" si="16"/>
        <v>0</v>
      </c>
      <c r="U257">
        <f ca="1">MIN(ROUNDDOWN((T1部件投放计算!C257/3)/S257,0),3)</f>
        <v>3</v>
      </c>
      <c r="V257">
        <f ca="1">MIN(VLOOKUP((A257*通用估算系数!$B$17*3600)/S257,[1]坦克部件养成!$V$2:$Z$31,5,TRUE),15)</f>
        <v>15</v>
      </c>
      <c r="W257">
        <f ca="1">ROUNDDOWN(MIN(T2部件投放计算!C257/3,18),0)</f>
        <v>18</v>
      </c>
      <c r="X257">
        <f t="shared" ca="1" si="17"/>
        <v>0</v>
      </c>
      <c r="Y257">
        <f ca="1">MIN(ROUNDDOWN(IF(W257=0,0,((T2部件投放计算!C257+T1部件投放计算!C257/3)/2)/W257+1),0),4)</f>
        <v>4</v>
      </c>
      <c r="Z257">
        <f ca="1">MIN(IF(X257=0,0,VLOOKUP((A257*通用估算系数!$B$17*3600)/X257,[1]坦克部件养成!$V$2:$Z$31,5,TRUE)),20)</f>
        <v>0</v>
      </c>
      <c r="AA257">
        <f ca="1">ROUNDDOWN(MIN(T3部件投放计算!C257/3,18),0)</f>
        <v>18</v>
      </c>
      <c r="AB257">
        <f t="shared" ca="1" si="18"/>
        <v>18</v>
      </c>
      <c r="AC257">
        <f ca="1">MIN(ROUNDDOWN(IF(AA257=0,0,((T3部件投放计算!C257+T2部件投放计算!C257/3)/2)/AA257+2),0),5)</f>
        <v>5</v>
      </c>
      <c r="AD257">
        <f ca="1">MIN(IF(AA257=0,0,VLOOKUP((A257*通用估算系数!$B$17*3600)/AA257,[1]坦克部件养成!$V$2:$Z$31,5,TRUE)),30)</f>
        <v>30</v>
      </c>
      <c r="AE257">
        <f ca="1">VLOOKUP("1_"&amp;V257,[1]坦克部件养成!$I:$L,4,FALSE)*T257</f>
        <v>0</v>
      </c>
      <c r="AF257">
        <f ca="1">IFERROR(VLOOKUP("2_"&amp;Z257,[1]坦克部件养成!$I:$L,4,FALSE)*X257,0)</f>
        <v>0</v>
      </c>
      <c r="AG257">
        <f ca="1">IFERROR(VLOOKUP("3_"&amp;AD257,[1]坦克部件养成!$I:$L,4,FALSE)*AB257,0)</f>
        <v>8335620</v>
      </c>
      <c r="AH257">
        <f t="shared" ca="1" si="19"/>
        <v>32561</v>
      </c>
    </row>
    <row r="258" spans="1:34" x14ac:dyDescent="0.2">
      <c r="A258">
        <v>257</v>
      </c>
      <c r="B258">
        <f>IF(C258=-1,D258,VLOOKUP(C258,通用估算系数!$D:$E,2,FALSE))</f>
        <v>9</v>
      </c>
      <c r="C258">
        <f>IF(D258&gt;=10,MOD(A258,通用估算系数!$B$2),-1)</f>
        <v>5</v>
      </c>
      <c r="D258">
        <f>VLOOKUP(A258,[1]游戏时长规划!$H$17:$K$26,4,TRUE)</f>
        <v>10</v>
      </c>
      <c r="E258">
        <v>3</v>
      </c>
      <c r="F258">
        <v>3</v>
      </c>
      <c r="G258">
        <v>3</v>
      </c>
      <c r="H258">
        <f ca="1">INDIRECT("T"&amp;E258&amp;"碎片投放计算!C"&amp;ROW(E258))/VLOOKUP(E258,通用估算系数!$D$17:$E$20,2,FALSE)</f>
        <v>1077.7612573310441</v>
      </c>
      <c r="I258">
        <f ca="1">INDIRECT("T"&amp;F258&amp;"碎片投放计算!C"&amp;ROW(F258))/VLOOKUP(F258,通用估算系数!$D$17:$E$20,2,FALSE)</f>
        <v>1077.7612573310441</v>
      </c>
      <c r="J258">
        <f ca="1">INDIRECT("T"&amp;G258&amp;"碎片投放计算!C"&amp;ROW(G258))/VLOOKUP(G258,通用估算系数!$D$17:$E$20,2,FALSE)</f>
        <v>1077.7612573310441</v>
      </c>
      <c r="K258">
        <f ca="1">IFERROR(IF(E258=1,VLOOKUP(H258,[1]坦克升星消耗!$H$2:$J$7,3,TRUE),IF(E258=2,VLOOKUP(H258,[1]坦克升星消耗!$H$8:$J$15,3,TRUE),IF(E258=3,VLOOKUP(H258,[1]坦克升星消耗!$H$24:$J$33,3,TRUE),0))),0)</f>
        <v>10</v>
      </c>
      <c r="L258">
        <f ca="1">IFERROR(IF(F258=1,VLOOKUP(I258,[1]坦克升星消耗!$H$2:$J$7,3,TRUE),IF(F258=2,VLOOKUP(I258,[1]坦克升星消耗!$H$8:$J$15,3,TRUE),IF(F258=3,VLOOKUP(I258,[1]坦克升星消耗!$H$24:$J$33,3,TRUE),0))),0)</f>
        <v>10</v>
      </c>
      <c r="M258">
        <f ca="1">IFERROR(IF(G258=1,VLOOKUP(J258,[1]坦克升星消耗!$H$2:$J$7,3,TRUE),IF(G258=2,VLOOKUP(J258,[1]坦克升星消耗!$H$8:$J$15,3,TRUE),IF(G258=3,VLOOKUP(J258,[1]坦克升星消耗!$H$24:$J$33,3,TRUE),0))),0)</f>
        <v>10</v>
      </c>
      <c r="N258">
        <f ca="1">IFERROR(IF(E258=1,VLOOKUP(K258,[1]坦克升星消耗!$C$2:$J$7,7,TRUE),IF(E258=2,VLOOKUP(K258,[1]坦克升星消耗!$C$8:$J$15,7,TRUE),IF(E258=3,VLOOKUP(K258,[1]坦克升星消耗!$C$24:$J$33,7,TRUE),0))),0)</f>
        <v>335850</v>
      </c>
      <c r="O258">
        <f ca="1">IFERROR(IF(F258=1,VLOOKUP(L258,[1]坦克升星消耗!$C$2:$J$7,7,TRUE),IF(F258=2,VLOOKUP(L258,[1]坦克升星消耗!$C$8:$J$15,7,TRUE),IF(F258=3,VLOOKUP(L258,[1]坦克升星消耗!$C$24:$J$33,7,TRUE),0))),0)</f>
        <v>335850</v>
      </c>
      <c r="P258">
        <f ca="1">IFERROR(IF(G258=1,VLOOKUP(M258,[1]坦克升星消耗!$C$2:$J$7,7,TRUE),IF(G258=2,VLOOKUP(M258,[1]坦克升星消耗!$C$8:$J$15,7,TRUE),IF(G258=3,VLOOKUP(M258,[1]坦克升星消耗!$C$24:$J$33,7,TRUE),0))),0)</f>
        <v>335850</v>
      </c>
      <c r="Q258">
        <f t="shared" ca="1" si="15"/>
        <v>1007550</v>
      </c>
      <c r="R258">
        <f ca="1">Q258/A258+AH258-军费投放计算!D258</f>
        <v>31801.428015564205</v>
      </c>
      <c r="S258">
        <f ca="1">ROUNDDOWN(MIN(T1部件投放计算!C258/3,18),0)</f>
        <v>18</v>
      </c>
      <c r="T258">
        <f t="shared" ca="1" si="16"/>
        <v>0</v>
      </c>
      <c r="U258">
        <f ca="1">MIN(ROUNDDOWN((T1部件投放计算!C258/3)/S258,0),3)</f>
        <v>3</v>
      </c>
      <c r="V258">
        <f ca="1">MIN(VLOOKUP((A258*通用估算系数!$B$17*3600)/S258,[1]坦克部件养成!$V$2:$Z$31,5,TRUE),15)</f>
        <v>15</v>
      </c>
      <c r="W258">
        <f ca="1">ROUNDDOWN(MIN(T2部件投放计算!C258/3,18),0)</f>
        <v>18</v>
      </c>
      <c r="X258">
        <f t="shared" ca="1" si="17"/>
        <v>0</v>
      </c>
      <c r="Y258">
        <f ca="1">MIN(ROUNDDOWN(IF(W258=0,0,((T2部件投放计算!C258+T1部件投放计算!C258/3)/2)/W258+1),0),4)</f>
        <v>4</v>
      </c>
      <c r="Z258">
        <f ca="1">MIN(IF(X258=0,0,VLOOKUP((A258*通用估算系数!$B$17*3600)/X258,[1]坦克部件养成!$V$2:$Z$31,5,TRUE)),20)</f>
        <v>0</v>
      </c>
      <c r="AA258">
        <f ca="1">ROUNDDOWN(MIN(T3部件投放计算!C258/3,18),0)</f>
        <v>18</v>
      </c>
      <c r="AB258">
        <f t="shared" ca="1" si="18"/>
        <v>18</v>
      </c>
      <c r="AC258">
        <f ca="1">MIN(ROUNDDOWN(IF(AA258=0,0,((T3部件投放计算!C258+T2部件投放计算!C258/3)/2)/AA258+2),0),5)</f>
        <v>5</v>
      </c>
      <c r="AD258">
        <f ca="1">MIN(IF(AA258=0,0,VLOOKUP((A258*通用估算系数!$B$17*3600)/AA258,[1]坦克部件养成!$V$2:$Z$31,5,TRUE)),30)</f>
        <v>30</v>
      </c>
      <c r="AE258">
        <f ca="1">VLOOKUP("1_"&amp;V258,[1]坦克部件养成!$I:$L,4,FALSE)*T258</f>
        <v>0</v>
      </c>
      <c r="AF258">
        <f ca="1">IFERROR(VLOOKUP("2_"&amp;Z258,[1]坦克部件养成!$I:$L,4,FALSE)*X258,0)</f>
        <v>0</v>
      </c>
      <c r="AG258">
        <f ca="1">IFERROR(VLOOKUP("3_"&amp;AD258,[1]坦克部件养成!$I:$L,4,FALSE)*AB258,0)</f>
        <v>8335620</v>
      </c>
      <c r="AH258">
        <f t="shared" ca="1" si="19"/>
        <v>32434</v>
      </c>
    </row>
    <row r="259" spans="1:34" x14ac:dyDescent="0.2">
      <c r="A259">
        <v>258</v>
      </c>
      <c r="B259">
        <f>IF(C259=-1,D259,VLOOKUP(C259,通用估算系数!$D:$E,2,FALSE))</f>
        <v>10</v>
      </c>
      <c r="C259">
        <f>IF(D259&gt;=10,MOD(A259,通用估算系数!$B$2),-1)</f>
        <v>6</v>
      </c>
      <c r="D259">
        <f>VLOOKUP(A259,[1]游戏时长规划!$H$17:$K$26,4,TRUE)</f>
        <v>10</v>
      </c>
      <c r="E259">
        <v>3</v>
      </c>
      <c r="F259">
        <v>3</v>
      </c>
      <c r="G259">
        <v>3</v>
      </c>
      <c r="H259">
        <f ca="1">INDIRECT("T"&amp;E259&amp;"碎片投放计算!C"&amp;ROW(E259))/VLOOKUP(E259,通用估算系数!$D$17:$E$20,2,FALSE)</f>
        <v>1083.2053922938346</v>
      </c>
      <c r="I259">
        <f ca="1">INDIRECT("T"&amp;F259&amp;"碎片投放计算!C"&amp;ROW(F259))/VLOOKUP(F259,通用估算系数!$D$17:$E$20,2,FALSE)</f>
        <v>1083.2053922938346</v>
      </c>
      <c r="J259">
        <f ca="1">INDIRECT("T"&amp;G259&amp;"碎片投放计算!C"&amp;ROW(G259))/VLOOKUP(G259,通用估算系数!$D$17:$E$20,2,FALSE)</f>
        <v>1083.2053922938346</v>
      </c>
      <c r="K259">
        <f ca="1">IFERROR(IF(E259=1,VLOOKUP(H259,[1]坦克升星消耗!$H$2:$J$7,3,TRUE),IF(E259=2,VLOOKUP(H259,[1]坦克升星消耗!$H$8:$J$15,3,TRUE),IF(E259=3,VLOOKUP(H259,[1]坦克升星消耗!$H$24:$J$33,3,TRUE),0))),0)</f>
        <v>10</v>
      </c>
      <c r="L259">
        <f ca="1">IFERROR(IF(F259=1,VLOOKUP(I259,[1]坦克升星消耗!$H$2:$J$7,3,TRUE),IF(F259=2,VLOOKUP(I259,[1]坦克升星消耗!$H$8:$J$15,3,TRUE),IF(F259=3,VLOOKUP(I259,[1]坦克升星消耗!$H$24:$J$33,3,TRUE),0))),0)</f>
        <v>10</v>
      </c>
      <c r="M259">
        <f ca="1">IFERROR(IF(G259=1,VLOOKUP(J259,[1]坦克升星消耗!$H$2:$J$7,3,TRUE),IF(G259=2,VLOOKUP(J259,[1]坦克升星消耗!$H$8:$J$15,3,TRUE),IF(G259=3,VLOOKUP(J259,[1]坦克升星消耗!$H$24:$J$33,3,TRUE),0))),0)</f>
        <v>10</v>
      </c>
      <c r="N259">
        <f ca="1">IFERROR(IF(E259=1,VLOOKUP(K259,[1]坦克升星消耗!$C$2:$J$7,7,TRUE),IF(E259=2,VLOOKUP(K259,[1]坦克升星消耗!$C$8:$J$15,7,TRUE),IF(E259=3,VLOOKUP(K259,[1]坦克升星消耗!$C$24:$J$33,7,TRUE),0))),0)</f>
        <v>335850</v>
      </c>
      <c r="O259">
        <f ca="1">IFERROR(IF(F259=1,VLOOKUP(L259,[1]坦克升星消耗!$C$2:$J$7,7,TRUE),IF(F259=2,VLOOKUP(L259,[1]坦克升星消耗!$C$8:$J$15,7,TRUE),IF(F259=3,VLOOKUP(L259,[1]坦克升星消耗!$C$24:$J$33,7,TRUE),0))),0)</f>
        <v>335850</v>
      </c>
      <c r="P259">
        <f ca="1">IFERROR(IF(G259=1,VLOOKUP(M259,[1]坦克升星消耗!$C$2:$J$7,7,TRUE),IF(G259=2,VLOOKUP(M259,[1]坦克升星消耗!$C$8:$J$15,7,TRUE),IF(G259=3,VLOOKUP(M259,[1]坦克升星消耗!$C$24:$J$33,7,TRUE),0))),0)</f>
        <v>335850</v>
      </c>
      <c r="Q259">
        <f t="shared" ref="Q259:Q322" ca="1" si="20">SUM(N259:P259)</f>
        <v>1007550</v>
      </c>
      <c r="R259">
        <f ca="1">Q259/A259+AH259-军费投放计算!D259</f>
        <v>31435.232558139534</v>
      </c>
      <c r="S259">
        <f ca="1">ROUNDDOWN(MIN(T1部件投放计算!C259/3,18),0)</f>
        <v>18</v>
      </c>
      <c r="T259">
        <f t="shared" ref="T259:T322" ca="1" si="21">IF(18-W259-AA259&lt;0,0,18-W259-AA259)</f>
        <v>0</v>
      </c>
      <c r="U259">
        <f ca="1">MIN(ROUNDDOWN((T1部件投放计算!C259/3)/S259,0),3)</f>
        <v>3</v>
      </c>
      <c r="V259">
        <f ca="1">MIN(VLOOKUP((A259*通用估算系数!$B$17*3600)/S259,[1]坦克部件养成!$V$2:$Z$31,5,TRUE),15)</f>
        <v>15</v>
      </c>
      <c r="W259">
        <f ca="1">ROUNDDOWN(MIN(T2部件投放计算!C259/3,18),0)</f>
        <v>18</v>
      </c>
      <c r="X259">
        <f t="shared" ref="X259:X322" ca="1" si="22">IF(18-T259-AA259&lt;0,0,18-T259-AA259)</f>
        <v>0</v>
      </c>
      <c r="Y259">
        <f ca="1">MIN(ROUNDDOWN(IF(W259=0,0,((T2部件投放计算!C259+T1部件投放计算!C259/3)/2)/W259+1),0),4)</f>
        <v>4</v>
      </c>
      <c r="Z259">
        <f ca="1">MIN(IF(X259=0,0,VLOOKUP((A259*通用估算系数!$B$17*3600)/X259,[1]坦克部件养成!$V$2:$Z$31,5,TRUE)),20)</f>
        <v>0</v>
      </c>
      <c r="AA259">
        <f ca="1">ROUNDDOWN(MIN(T3部件投放计算!C259/3,18),0)</f>
        <v>18</v>
      </c>
      <c r="AB259">
        <f t="shared" ref="AB259:AB322" ca="1" si="23">AA259</f>
        <v>18</v>
      </c>
      <c r="AC259">
        <f ca="1">MIN(ROUNDDOWN(IF(AA259=0,0,((T3部件投放计算!C259+T2部件投放计算!C259/3)/2)/AA259+2),0),5)</f>
        <v>5</v>
      </c>
      <c r="AD259">
        <f ca="1">MIN(IF(AA259=0,0,VLOOKUP((A259*通用估算系数!$B$17*3600)/AA259,[1]坦克部件养成!$V$2:$Z$31,5,TRUE)),30)</f>
        <v>30</v>
      </c>
      <c r="AE259">
        <f ca="1">VLOOKUP("1_"&amp;V259,[1]坦克部件养成!$I:$L,4,FALSE)*T259</f>
        <v>0</v>
      </c>
      <c r="AF259">
        <f ca="1">IFERROR(VLOOKUP("2_"&amp;Z259,[1]坦克部件养成!$I:$L,4,FALSE)*X259,0)</f>
        <v>0</v>
      </c>
      <c r="AG259">
        <f ca="1">IFERROR(VLOOKUP("3_"&amp;AD259,[1]坦克部件养成!$I:$L,4,FALSE)*AB259,0)</f>
        <v>8335620</v>
      </c>
      <c r="AH259">
        <f t="shared" ref="AH259:AH322" ca="1" si="24">ROUNDDOWN(SUM(AE259:AG259)/A259,0)</f>
        <v>32308</v>
      </c>
    </row>
    <row r="260" spans="1:34" x14ac:dyDescent="0.2">
      <c r="A260">
        <v>259</v>
      </c>
      <c r="B260">
        <f>IF(C260=-1,D260,VLOOKUP(C260,通用估算系数!$D:$E,2,FALSE))</f>
        <v>10</v>
      </c>
      <c r="C260">
        <f>IF(D260&gt;=10,MOD(A260,通用估算系数!$B$2),-1)</f>
        <v>7</v>
      </c>
      <c r="D260">
        <f>VLOOKUP(A260,[1]游戏时长规划!$H$17:$K$26,4,TRUE)</f>
        <v>10</v>
      </c>
      <c r="E260">
        <v>3</v>
      </c>
      <c r="F260">
        <v>3</v>
      </c>
      <c r="G260">
        <v>3</v>
      </c>
      <c r="H260">
        <f ca="1">INDIRECT("T"&amp;E260&amp;"碎片投放计算!C"&amp;ROW(E260))/VLOOKUP(E260,通用估算系数!$D$17:$E$20,2,FALSE)</f>
        <v>1087.6247489053587</v>
      </c>
      <c r="I260">
        <f ca="1">INDIRECT("T"&amp;F260&amp;"碎片投放计算!C"&amp;ROW(F260))/VLOOKUP(F260,通用估算系数!$D$17:$E$20,2,FALSE)</f>
        <v>1087.6247489053587</v>
      </c>
      <c r="J260">
        <f ca="1">INDIRECT("T"&amp;G260&amp;"碎片投放计算!C"&amp;ROW(G260))/VLOOKUP(G260,通用估算系数!$D$17:$E$20,2,FALSE)</f>
        <v>1087.6247489053587</v>
      </c>
      <c r="K260">
        <f ca="1">IFERROR(IF(E260=1,VLOOKUP(H260,[1]坦克升星消耗!$H$2:$J$7,3,TRUE),IF(E260=2,VLOOKUP(H260,[1]坦克升星消耗!$H$8:$J$15,3,TRUE),IF(E260=3,VLOOKUP(H260,[1]坦克升星消耗!$H$24:$J$33,3,TRUE),0))),0)</f>
        <v>10</v>
      </c>
      <c r="L260">
        <f ca="1">IFERROR(IF(F260=1,VLOOKUP(I260,[1]坦克升星消耗!$H$2:$J$7,3,TRUE),IF(F260=2,VLOOKUP(I260,[1]坦克升星消耗!$H$8:$J$15,3,TRUE),IF(F260=3,VLOOKUP(I260,[1]坦克升星消耗!$H$24:$J$33,3,TRUE),0))),0)</f>
        <v>10</v>
      </c>
      <c r="M260">
        <f ca="1">IFERROR(IF(G260=1,VLOOKUP(J260,[1]坦克升星消耗!$H$2:$J$7,3,TRUE),IF(G260=2,VLOOKUP(J260,[1]坦克升星消耗!$H$8:$J$15,3,TRUE),IF(G260=3,VLOOKUP(J260,[1]坦克升星消耗!$H$24:$J$33,3,TRUE),0))),0)</f>
        <v>10</v>
      </c>
      <c r="N260">
        <f ca="1">IFERROR(IF(E260=1,VLOOKUP(K260,[1]坦克升星消耗!$C$2:$J$7,7,TRUE),IF(E260=2,VLOOKUP(K260,[1]坦克升星消耗!$C$8:$J$15,7,TRUE),IF(E260=3,VLOOKUP(K260,[1]坦克升星消耗!$C$24:$J$33,7,TRUE),0))),0)</f>
        <v>335850</v>
      </c>
      <c r="O260">
        <f ca="1">IFERROR(IF(F260=1,VLOOKUP(L260,[1]坦克升星消耗!$C$2:$J$7,7,TRUE),IF(F260=2,VLOOKUP(L260,[1]坦克升星消耗!$C$8:$J$15,7,TRUE),IF(F260=3,VLOOKUP(L260,[1]坦克升星消耗!$C$24:$J$33,7,TRUE),0))),0)</f>
        <v>335850</v>
      </c>
      <c r="P260">
        <f ca="1">IFERROR(IF(G260=1,VLOOKUP(M260,[1]坦克升星消耗!$C$2:$J$7,7,TRUE),IF(G260=2,VLOOKUP(M260,[1]坦克升星消耗!$C$8:$J$15,7,TRUE),IF(G260=3,VLOOKUP(M260,[1]坦克升星消耗!$C$24:$J$33,7,TRUE),0))),0)</f>
        <v>335850</v>
      </c>
      <c r="Q260">
        <f t="shared" ca="1" si="20"/>
        <v>1007550</v>
      </c>
      <c r="R260">
        <f ca="1">Q260/A260+AH260-军费投放计算!D260</f>
        <v>31293.154440154438</v>
      </c>
      <c r="S260">
        <f ca="1">ROUNDDOWN(MIN(T1部件投放计算!C260/3,18),0)</f>
        <v>18</v>
      </c>
      <c r="T260">
        <f t="shared" ca="1" si="21"/>
        <v>0</v>
      </c>
      <c r="U260">
        <f ca="1">MIN(ROUNDDOWN((T1部件投放计算!C260/3)/S260,0),3)</f>
        <v>3</v>
      </c>
      <c r="V260">
        <f ca="1">MIN(VLOOKUP((A260*通用估算系数!$B$17*3600)/S260,[1]坦克部件养成!$V$2:$Z$31,5,TRUE),15)</f>
        <v>15</v>
      </c>
      <c r="W260">
        <f ca="1">ROUNDDOWN(MIN(T2部件投放计算!C260/3,18),0)</f>
        <v>18</v>
      </c>
      <c r="X260">
        <f t="shared" ca="1" si="22"/>
        <v>0</v>
      </c>
      <c r="Y260">
        <f ca="1">MIN(ROUNDDOWN(IF(W260=0,0,((T2部件投放计算!C260+T1部件投放计算!C260/3)/2)/W260+1),0),4)</f>
        <v>4</v>
      </c>
      <c r="Z260">
        <f ca="1">MIN(IF(X260=0,0,VLOOKUP((A260*通用估算系数!$B$17*3600)/X260,[1]坦克部件养成!$V$2:$Z$31,5,TRUE)),20)</f>
        <v>0</v>
      </c>
      <c r="AA260">
        <f ca="1">ROUNDDOWN(MIN(T3部件投放计算!C260/3,18),0)</f>
        <v>18</v>
      </c>
      <c r="AB260">
        <f t="shared" ca="1" si="23"/>
        <v>18</v>
      </c>
      <c r="AC260">
        <f ca="1">MIN(ROUNDDOWN(IF(AA260=0,0,((T3部件投放计算!C260+T2部件投放计算!C260/3)/2)/AA260+2),0),5)</f>
        <v>5</v>
      </c>
      <c r="AD260">
        <f ca="1">MIN(IF(AA260=0,0,VLOOKUP((A260*通用估算系数!$B$17*3600)/AA260,[1]坦克部件养成!$V$2:$Z$31,5,TRUE)),30)</f>
        <v>30</v>
      </c>
      <c r="AE260">
        <f ca="1">VLOOKUP("1_"&amp;V260,[1]坦克部件养成!$I:$L,4,FALSE)*T260</f>
        <v>0</v>
      </c>
      <c r="AF260">
        <f ca="1">IFERROR(VLOOKUP("2_"&amp;Z260,[1]坦克部件养成!$I:$L,4,FALSE)*X260,0)</f>
        <v>0</v>
      </c>
      <c r="AG260">
        <f ca="1">IFERROR(VLOOKUP("3_"&amp;AD260,[1]坦克部件养成!$I:$L,4,FALSE)*AB260,0)</f>
        <v>8335620</v>
      </c>
      <c r="AH260">
        <f t="shared" ca="1" si="24"/>
        <v>32183</v>
      </c>
    </row>
    <row r="261" spans="1:34" x14ac:dyDescent="0.2">
      <c r="A261">
        <v>260</v>
      </c>
      <c r="B261">
        <f>IF(C261=-1,D261,VLOOKUP(C261,通用估算系数!$D:$E,2,FALSE))</f>
        <v>10</v>
      </c>
      <c r="C261">
        <f>IF(D261&gt;=10,MOD(A261,通用估算系数!$B$2),-1)</f>
        <v>8</v>
      </c>
      <c r="D261">
        <f>VLOOKUP(A261,[1]游戏时长规划!$H$17:$K$26,4,TRUE)</f>
        <v>10</v>
      </c>
      <c r="E261">
        <v>3</v>
      </c>
      <c r="F261">
        <v>3</v>
      </c>
      <c r="G261">
        <v>3</v>
      </c>
      <c r="H261">
        <f ca="1">INDIRECT("T"&amp;E261&amp;"碎片投放计算!C"&amp;ROW(E261))/VLOOKUP(E261,通用估算系数!$D$17:$E$20,2,FALSE)</f>
        <v>1092.0497165987695</v>
      </c>
      <c r="I261">
        <f ca="1">INDIRECT("T"&amp;F261&amp;"碎片投放计算!C"&amp;ROW(F261))/VLOOKUP(F261,通用估算系数!$D$17:$E$20,2,FALSE)</f>
        <v>1092.0497165987695</v>
      </c>
      <c r="J261">
        <f ca="1">INDIRECT("T"&amp;G261&amp;"碎片投放计算!C"&amp;ROW(G261))/VLOOKUP(G261,通用估算系数!$D$17:$E$20,2,FALSE)</f>
        <v>1092.0497165987695</v>
      </c>
      <c r="K261">
        <f ca="1">IFERROR(IF(E261=1,VLOOKUP(H261,[1]坦克升星消耗!$H$2:$J$7,3,TRUE),IF(E261=2,VLOOKUP(H261,[1]坦克升星消耗!$H$8:$J$15,3,TRUE),IF(E261=3,VLOOKUP(H261,[1]坦克升星消耗!$H$24:$J$33,3,TRUE),0))),0)</f>
        <v>10</v>
      </c>
      <c r="L261">
        <f ca="1">IFERROR(IF(F261=1,VLOOKUP(I261,[1]坦克升星消耗!$H$2:$J$7,3,TRUE),IF(F261=2,VLOOKUP(I261,[1]坦克升星消耗!$H$8:$J$15,3,TRUE),IF(F261=3,VLOOKUP(I261,[1]坦克升星消耗!$H$24:$J$33,3,TRUE),0))),0)</f>
        <v>10</v>
      </c>
      <c r="M261">
        <f ca="1">IFERROR(IF(G261=1,VLOOKUP(J261,[1]坦克升星消耗!$H$2:$J$7,3,TRUE),IF(G261=2,VLOOKUP(J261,[1]坦克升星消耗!$H$8:$J$15,3,TRUE),IF(G261=3,VLOOKUP(J261,[1]坦克升星消耗!$H$24:$J$33,3,TRUE),0))),0)</f>
        <v>10</v>
      </c>
      <c r="N261">
        <f ca="1">IFERROR(IF(E261=1,VLOOKUP(K261,[1]坦克升星消耗!$C$2:$J$7,7,TRUE),IF(E261=2,VLOOKUP(K261,[1]坦克升星消耗!$C$8:$J$15,7,TRUE),IF(E261=3,VLOOKUP(K261,[1]坦克升星消耗!$C$24:$J$33,7,TRUE),0))),0)</f>
        <v>335850</v>
      </c>
      <c r="O261">
        <f ca="1">IFERROR(IF(F261=1,VLOOKUP(L261,[1]坦克升星消耗!$C$2:$J$7,7,TRUE),IF(F261=2,VLOOKUP(L261,[1]坦克升星消耗!$C$8:$J$15,7,TRUE),IF(F261=3,VLOOKUP(L261,[1]坦克升星消耗!$C$24:$J$33,7,TRUE),0))),0)</f>
        <v>335850</v>
      </c>
      <c r="P261">
        <f ca="1">IFERROR(IF(G261=1,VLOOKUP(M261,[1]坦克升星消耗!$C$2:$J$7,7,TRUE),IF(G261=2,VLOOKUP(M261,[1]坦克升星消耗!$C$8:$J$15,7,TRUE),IF(G261=3,VLOOKUP(M261,[1]坦克升星消耗!$C$24:$J$33,7,TRUE),0))),0)</f>
        <v>335850</v>
      </c>
      <c r="Q261">
        <f t="shared" ca="1" si="20"/>
        <v>1007550</v>
      </c>
      <c r="R261">
        <f ca="1">Q261/A261+AH261-军费投放计算!D261</f>
        <v>31153.192307692305</v>
      </c>
      <c r="S261">
        <f ca="1">ROUNDDOWN(MIN(T1部件投放计算!C261/3,18),0)</f>
        <v>18</v>
      </c>
      <c r="T261">
        <f t="shared" ca="1" si="21"/>
        <v>0</v>
      </c>
      <c r="U261">
        <f ca="1">MIN(ROUNDDOWN((T1部件投放计算!C261/3)/S261,0),3)</f>
        <v>3</v>
      </c>
      <c r="V261">
        <f ca="1">MIN(VLOOKUP((A261*通用估算系数!$B$17*3600)/S261,[1]坦克部件养成!$V$2:$Z$31,5,TRUE),15)</f>
        <v>15</v>
      </c>
      <c r="W261">
        <f ca="1">ROUNDDOWN(MIN(T2部件投放计算!C261/3,18),0)</f>
        <v>18</v>
      </c>
      <c r="X261">
        <f t="shared" ca="1" si="22"/>
        <v>0</v>
      </c>
      <c r="Y261">
        <f ca="1">MIN(ROUNDDOWN(IF(W261=0,0,((T2部件投放计算!C261+T1部件投放计算!C261/3)/2)/W261+1),0),4)</f>
        <v>4</v>
      </c>
      <c r="Z261">
        <f ca="1">MIN(IF(X261=0,0,VLOOKUP((A261*通用估算系数!$B$17*3600)/X261,[1]坦克部件养成!$V$2:$Z$31,5,TRUE)),20)</f>
        <v>0</v>
      </c>
      <c r="AA261">
        <f ca="1">ROUNDDOWN(MIN(T3部件投放计算!C261/3,18),0)</f>
        <v>18</v>
      </c>
      <c r="AB261">
        <f t="shared" ca="1" si="23"/>
        <v>18</v>
      </c>
      <c r="AC261">
        <f ca="1">MIN(ROUNDDOWN(IF(AA261=0,0,((T3部件投放计算!C261+T2部件投放计算!C261/3)/2)/AA261+2),0),5)</f>
        <v>5</v>
      </c>
      <c r="AD261">
        <f ca="1">MIN(IF(AA261=0,0,VLOOKUP((A261*通用估算系数!$B$17*3600)/AA261,[1]坦克部件养成!$V$2:$Z$31,5,TRUE)),30)</f>
        <v>30</v>
      </c>
      <c r="AE261">
        <f ca="1">VLOOKUP("1_"&amp;V261,[1]坦克部件养成!$I:$L,4,FALSE)*T261</f>
        <v>0</v>
      </c>
      <c r="AF261">
        <f ca="1">IFERROR(VLOOKUP("2_"&amp;Z261,[1]坦克部件养成!$I:$L,4,FALSE)*X261,0)</f>
        <v>0</v>
      </c>
      <c r="AG261">
        <f ca="1">IFERROR(VLOOKUP("3_"&amp;AD261,[1]坦克部件养成!$I:$L,4,FALSE)*AB261,0)</f>
        <v>8335620</v>
      </c>
      <c r="AH261">
        <f t="shared" ca="1" si="24"/>
        <v>32060</v>
      </c>
    </row>
    <row r="262" spans="1:34" x14ac:dyDescent="0.2">
      <c r="A262">
        <v>261</v>
      </c>
      <c r="B262">
        <f>IF(C262=-1,D262,VLOOKUP(C262,通用估算系数!$D:$E,2,FALSE))</f>
        <v>10</v>
      </c>
      <c r="C262">
        <f>IF(D262&gt;=10,MOD(A262,通用估算系数!$B$2),-1)</f>
        <v>9</v>
      </c>
      <c r="D262">
        <f>VLOOKUP(A262,[1]游戏时长规划!$H$17:$K$26,4,TRUE)</f>
        <v>10</v>
      </c>
      <c r="E262">
        <v>3</v>
      </c>
      <c r="F262">
        <v>3</v>
      </c>
      <c r="G262">
        <v>3</v>
      </c>
      <c r="H262">
        <f ca="1">INDIRECT("T"&amp;E262&amp;"碎片投放计算!C"&amp;ROW(E262))/VLOOKUP(E262,通用估算系数!$D$17:$E$20,2,FALSE)</f>
        <v>1096.5925170118014</v>
      </c>
      <c r="I262">
        <f ca="1">INDIRECT("T"&amp;F262&amp;"碎片投放计算!C"&amp;ROW(F262))/VLOOKUP(F262,通用估算系数!$D$17:$E$20,2,FALSE)</f>
        <v>1096.5925170118014</v>
      </c>
      <c r="J262">
        <f ca="1">INDIRECT("T"&amp;G262&amp;"碎片投放计算!C"&amp;ROW(G262))/VLOOKUP(G262,通用估算系数!$D$17:$E$20,2,FALSE)</f>
        <v>1096.5925170118014</v>
      </c>
      <c r="K262">
        <f ca="1">IFERROR(IF(E262=1,VLOOKUP(H262,[1]坦克升星消耗!$H$2:$J$7,3,TRUE),IF(E262=2,VLOOKUP(H262,[1]坦克升星消耗!$H$8:$J$15,3,TRUE),IF(E262=3,VLOOKUP(H262,[1]坦克升星消耗!$H$24:$J$33,3,TRUE),0))),0)</f>
        <v>10</v>
      </c>
      <c r="L262">
        <f ca="1">IFERROR(IF(F262=1,VLOOKUP(I262,[1]坦克升星消耗!$H$2:$J$7,3,TRUE),IF(F262=2,VLOOKUP(I262,[1]坦克升星消耗!$H$8:$J$15,3,TRUE),IF(F262=3,VLOOKUP(I262,[1]坦克升星消耗!$H$24:$J$33,3,TRUE),0))),0)</f>
        <v>10</v>
      </c>
      <c r="M262">
        <f ca="1">IFERROR(IF(G262=1,VLOOKUP(J262,[1]坦克升星消耗!$H$2:$J$7,3,TRUE),IF(G262=2,VLOOKUP(J262,[1]坦克升星消耗!$H$8:$J$15,3,TRUE),IF(G262=3,VLOOKUP(J262,[1]坦克升星消耗!$H$24:$J$33,3,TRUE),0))),0)</f>
        <v>10</v>
      </c>
      <c r="N262">
        <f ca="1">IFERROR(IF(E262=1,VLOOKUP(K262,[1]坦克升星消耗!$C$2:$J$7,7,TRUE),IF(E262=2,VLOOKUP(K262,[1]坦克升星消耗!$C$8:$J$15,7,TRUE),IF(E262=3,VLOOKUP(K262,[1]坦克升星消耗!$C$24:$J$33,7,TRUE),0))),0)</f>
        <v>335850</v>
      </c>
      <c r="O262">
        <f ca="1">IFERROR(IF(F262=1,VLOOKUP(L262,[1]坦克升星消耗!$C$2:$J$7,7,TRUE),IF(F262=2,VLOOKUP(L262,[1]坦克升星消耗!$C$8:$J$15,7,TRUE),IF(F262=3,VLOOKUP(L262,[1]坦克升星消耗!$C$24:$J$33,7,TRUE),0))),0)</f>
        <v>335850</v>
      </c>
      <c r="P262">
        <f ca="1">IFERROR(IF(G262=1,VLOOKUP(M262,[1]坦克升星消耗!$C$2:$J$7,7,TRUE),IF(G262=2,VLOOKUP(M262,[1]坦克升星消耗!$C$8:$J$15,7,TRUE),IF(G262=3,VLOOKUP(M262,[1]坦克升星消耗!$C$24:$J$33,7,TRUE),0))),0)</f>
        <v>335850</v>
      </c>
      <c r="Q262">
        <f t="shared" ca="1" si="20"/>
        <v>1007550</v>
      </c>
      <c r="R262">
        <f ca="1">Q262/A262+AH262-军费投放计算!D262</f>
        <v>30971.34482758621</v>
      </c>
      <c r="S262">
        <f ca="1">ROUNDDOWN(MIN(T1部件投放计算!C262/3,18),0)</f>
        <v>18</v>
      </c>
      <c r="T262">
        <f t="shared" ca="1" si="21"/>
        <v>0</v>
      </c>
      <c r="U262">
        <f ca="1">MIN(ROUNDDOWN((T1部件投放计算!C262/3)/S262,0),3)</f>
        <v>3</v>
      </c>
      <c r="V262">
        <f ca="1">MIN(VLOOKUP((A262*通用估算系数!$B$17*3600)/S262,[1]坦克部件养成!$V$2:$Z$31,5,TRUE),15)</f>
        <v>15</v>
      </c>
      <c r="W262">
        <f ca="1">ROUNDDOWN(MIN(T2部件投放计算!C262/3,18),0)</f>
        <v>18</v>
      </c>
      <c r="X262">
        <f t="shared" ca="1" si="22"/>
        <v>0</v>
      </c>
      <c r="Y262">
        <f ca="1">MIN(ROUNDDOWN(IF(W262=0,0,((T2部件投放计算!C262+T1部件投放计算!C262/3)/2)/W262+1),0),4)</f>
        <v>4</v>
      </c>
      <c r="Z262">
        <f ca="1">MIN(IF(X262=0,0,VLOOKUP((A262*通用估算系数!$B$17*3600)/X262,[1]坦克部件养成!$V$2:$Z$31,5,TRUE)),20)</f>
        <v>0</v>
      </c>
      <c r="AA262">
        <f ca="1">ROUNDDOWN(MIN(T3部件投放计算!C262/3,18),0)</f>
        <v>18</v>
      </c>
      <c r="AB262">
        <f t="shared" ca="1" si="23"/>
        <v>18</v>
      </c>
      <c r="AC262">
        <f ca="1">MIN(ROUNDDOWN(IF(AA262=0,0,((T3部件投放计算!C262+T2部件投放计算!C262/3)/2)/AA262+2),0),5)</f>
        <v>5</v>
      </c>
      <c r="AD262">
        <f ca="1">MIN(IF(AA262=0,0,VLOOKUP((A262*通用估算系数!$B$17*3600)/AA262,[1]坦克部件养成!$V$2:$Z$31,5,TRUE)),30)</f>
        <v>30</v>
      </c>
      <c r="AE262">
        <f ca="1">VLOOKUP("1_"&amp;V262,[1]坦克部件养成!$I:$L,4,FALSE)*T262</f>
        <v>0</v>
      </c>
      <c r="AF262">
        <f ca="1">IFERROR(VLOOKUP("2_"&amp;Z262,[1]坦克部件养成!$I:$L,4,FALSE)*X262,0)</f>
        <v>0</v>
      </c>
      <c r="AG262">
        <f ca="1">IFERROR(VLOOKUP("3_"&amp;AD262,[1]坦克部件养成!$I:$L,4,FALSE)*AB262,0)</f>
        <v>8335620</v>
      </c>
      <c r="AH262">
        <f t="shared" ca="1" si="24"/>
        <v>31937</v>
      </c>
    </row>
    <row r="263" spans="1:34" x14ac:dyDescent="0.2">
      <c r="A263">
        <v>262</v>
      </c>
      <c r="B263">
        <f>IF(C263=-1,D263,VLOOKUP(C263,通用估算系数!$D:$E,2,FALSE))</f>
        <v>10</v>
      </c>
      <c r="C263">
        <f>IF(D263&gt;=10,MOD(A263,通用估算系数!$B$2),-1)</f>
        <v>10</v>
      </c>
      <c r="D263">
        <f>VLOOKUP(A263,[1]游戏时长规划!$H$17:$K$26,4,TRUE)</f>
        <v>10</v>
      </c>
      <c r="E263">
        <v>3</v>
      </c>
      <c r="F263">
        <v>3</v>
      </c>
      <c r="G263">
        <v>3</v>
      </c>
      <c r="H263">
        <f ca="1">INDIRECT("T"&amp;E263&amp;"碎片投放计算!C"&amp;ROW(E263))/VLOOKUP(E263,通用估算系数!$D$17:$E$20,2,FALSE)</f>
        <v>1101.0287068689856</v>
      </c>
      <c r="I263">
        <f ca="1">INDIRECT("T"&amp;F263&amp;"碎片投放计算!C"&amp;ROW(F263))/VLOOKUP(F263,通用估算系数!$D$17:$E$20,2,FALSE)</f>
        <v>1101.0287068689856</v>
      </c>
      <c r="J263">
        <f ca="1">INDIRECT("T"&amp;G263&amp;"碎片投放计算!C"&amp;ROW(G263))/VLOOKUP(G263,通用估算系数!$D$17:$E$20,2,FALSE)</f>
        <v>1101.0287068689856</v>
      </c>
      <c r="K263">
        <f ca="1">IFERROR(IF(E263=1,VLOOKUP(H263,[1]坦克升星消耗!$H$2:$J$7,3,TRUE),IF(E263=2,VLOOKUP(H263,[1]坦克升星消耗!$H$8:$J$15,3,TRUE),IF(E263=3,VLOOKUP(H263,[1]坦克升星消耗!$H$24:$J$33,3,TRUE),0))),0)</f>
        <v>10</v>
      </c>
      <c r="L263">
        <f ca="1">IFERROR(IF(F263=1,VLOOKUP(I263,[1]坦克升星消耗!$H$2:$J$7,3,TRUE),IF(F263=2,VLOOKUP(I263,[1]坦克升星消耗!$H$8:$J$15,3,TRUE),IF(F263=3,VLOOKUP(I263,[1]坦克升星消耗!$H$24:$J$33,3,TRUE),0))),0)</f>
        <v>10</v>
      </c>
      <c r="M263">
        <f ca="1">IFERROR(IF(G263=1,VLOOKUP(J263,[1]坦克升星消耗!$H$2:$J$7,3,TRUE),IF(G263=2,VLOOKUP(J263,[1]坦克升星消耗!$H$8:$J$15,3,TRUE),IF(G263=3,VLOOKUP(J263,[1]坦克升星消耗!$H$24:$J$33,3,TRUE),0))),0)</f>
        <v>10</v>
      </c>
      <c r="N263">
        <f ca="1">IFERROR(IF(E263=1,VLOOKUP(K263,[1]坦克升星消耗!$C$2:$J$7,7,TRUE),IF(E263=2,VLOOKUP(K263,[1]坦克升星消耗!$C$8:$J$15,7,TRUE),IF(E263=3,VLOOKUP(K263,[1]坦克升星消耗!$C$24:$J$33,7,TRUE),0))),0)</f>
        <v>335850</v>
      </c>
      <c r="O263">
        <f ca="1">IFERROR(IF(F263=1,VLOOKUP(L263,[1]坦克升星消耗!$C$2:$J$7,7,TRUE),IF(F263=2,VLOOKUP(L263,[1]坦克升星消耗!$C$8:$J$15,7,TRUE),IF(F263=3,VLOOKUP(L263,[1]坦克升星消耗!$C$24:$J$33,7,TRUE),0))),0)</f>
        <v>335850</v>
      </c>
      <c r="P263">
        <f ca="1">IFERROR(IF(G263=1,VLOOKUP(M263,[1]坦克升星消耗!$C$2:$J$7,7,TRUE),IF(G263=2,VLOOKUP(M263,[1]坦克升星消耗!$C$8:$J$15,7,TRUE),IF(G263=3,VLOOKUP(M263,[1]坦克升星消耗!$C$24:$J$33,7,TRUE),0))),0)</f>
        <v>335850</v>
      </c>
      <c r="Q263">
        <f t="shared" ca="1" si="20"/>
        <v>1007550</v>
      </c>
      <c r="R263">
        <f ca="1">Q263/A263+AH263-军费投放计算!D263</f>
        <v>30874.610687022898</v>
      </c>
      <c r="S263">
        <f ca="1">ROUNDDOWN(MIN(T1部件投放计算!C263/3,18),0)</f>
        <v>18</v>
      </c>
      <c r="T263">
        <f t="shared" ca="1" si="21"/>
        <v>0</v>
      </c>
      <c r="U263">
        <f ca="1">MIN(ROUNDDOWN((T1部件投放计算!C263/3)/S263,0),3)</f>
        <v>3</v>
      </c>
      <c r="V263">
        <f ca="1">MIN(VLOOKUP((A263*通用估算系数!$B$17*3600)/S263,[1]坦克部件养成!$V$2:$Z$31,5,TRUE),15)</f>
        <v>15</v>
      </c>
      <c r="W263">
        <f ca="1">ROUNDDOWN(MIN(T2部件投放计算!C263/3,18),0)</f>
        <v>18</v>
      </c>
      <c r="X263">
        <f t="shared" ca="1" si="22"/>
        <v>0</v>
      </c>
      <c r="Y263">
        <f ca="1">MIN(ROUNDDOWN(IF(W263=0,0,((T2部件投放计算!C263+T1部件投放计算!C263/3)/2)/W263+1),0),4)</f>
        <v>4</v>
      </c>
      <c r="Z263">
        <f ca="1">MIN(IF(X263=0,0,VLOOKUP((A263*通用估算系数!$B$17*3600)/X263,[1]坦克部件养成!$V$2:$Z$31,5,TRUE)),20)</f>
        <v>0</v>
      </c>
      <c r="AA263">
        <f ca="1">ROUNDDOWN(MIN(T3部件投放计算!C263/3,18),0)</f>
        <v>18</v>
      </c>
      <c r="AB263">
        <f t="shared" ca="1" si="23"/>
        <v>18</v>
      </c>
      <c r="AC263">
        <f ca="1">MIN(ROUNDDOWN(IF(AA263=0,0,((T3部件投放计算!C263+T2部件投放计算!C263/3)/2)/AA263+2),0),5)</f>
        <v>5</v>
      </c>
      <c r="AD263">
        <f ca="1">MIN(IF(AA263=0,0,VLOOKUP((A263*通用估算系数!$B$17*3600)/AA263,[1]坦克部件养成!$V$2:$Z$31,5,TRUE)),30)</f>
        <v>30</v>
      </c>
      <c r="AE263">
        <f ca="1">VLOOKUP("1_"&amp;V263,[1]坦克部件养成!$I:$L,4,FALSE)*T263</f>
        <v>0</v>
      </c>
      <c r="AF263">
        <f ca="1">IFERROR(VLOOKUP("2_"&amp;Z263,[1]坦克部件养成!$I:$L,4,FALSE)*X263,0)</f>
        <v>0</v>
      </c>
      <c r="AG263">
        <f ca="1">IFERROR(VLOOKUP("3_"&amp;AD263,[1]坦克部件养成!$I:$L,4,FALSE)*AB263,0)</f>
        <v>8335620</v>
      </c>
      <c r="AH263">
        <f t="shared" ca="1" si="24"/>
        <v>31815</v>
      </c>
    </row>
    <row r="264" spans="1:34" x14ac:dyDescent="0.2">
      <c r="A264">
        <v>263</v>
      </c>
      <c r="B264">
        <f>IF(C264=-1,D264,VLOOKUP(C264,通用估算系数!$D:$E,2,FALSE))</f>
        <v>10</v>
      </c>
      <c r="C264">
        <f>IF(D264&gt;=10,MOD(A264,通用估算系数!$B$2),-1)</f>
        <v>11</v>
      </c>
      <c r="D264">
        <f>VLOOKUP(A264,[1]游戏时长规划!$H$17:$K$26,4,TRUE)</f>
        <v>10</v>
      </c>
      <c r="E264">
        <v>3</v>
      </c>
      <c r="F264">
        <v>3</v>
      </c>
      <c r="G264">
        <v>3</v>
      </c>
      <c r="H264">
        <f ca="1">INDIRECT("T"&amp;E264&amp;"碎片投放计算!C"&amp;ROW(E264))/VLOOKUP(E264,通用估算系数!$D$17:$E$20,2,FALSE)</f>
        <v>1105.4705078080567</v>
      </c>
      <c r="I264">
        <f ca="1">INDIRECT("T"&amp;F264&amp;"碎片投放计算!C"&amp;ROW(F264))/VLOOKUP(F264,通用估算系数!$D$17:$E$20,2,FALSE)</f>
        <v>1105.4705078080567</v>
      </c>
      <c r="J264">
        <f ca="1">INDIRECT("T"&amp;G264&amp;"碎片投放计算!C"&amp;ROW(G264))/VLOOKUP(G264,通用估算系数!$D$17:$E$20,2,FALSE)</f>
        <v>1105.4705078080567</v>
      </c>
      <c r="K264">
        <f ca="1">IFERROR(IF(E264=1,VLOOKUP(H264,[1]坦克升星消耗!$H$2:$J$7,3,TRUE),IF(E264=2,VLOOKUP(H264,[1]坦克升星消耗!$H$8:$J$15,3,TRUE),IF(E264=3,VLOOKUP(H264,[1]坦克升星消耗!$H$24:$J$33,3,TRUE),0))),0)</f>
        <v>10</v>
      </c>
      <c r="L264">
        <f ca="1">IFERROR(IF(F264=1,VLOOKUP(I264,[1]坦克升星消耗!$H$2:$J$7,3,TRUE),IF(F264=2,VLOOKUP(I264,[1]坦克升星消耗!$H$8:$J$15,3,TRUE),IF(F264=3,VLOOKUP(I264,[1]坦克升星消耗!$H$24:$J$33,3,TRUE),0))),0)</f>
        <v>10</v>
      </c>
      <c r="M264">
        <f ca="1">IFERROR(IF(G264=1,VLOOKUP(J264,[1]坦克升星消耗!$H$2:$J$7,3,TRUE),IF(G264=2,VLOOKUP(J264,[1]坦克升星消耗!$H$8:$J$15,3,TRUE),IF(G264=3,VLOOKUP(J264,[1]坦克升星消耗!$H$24:$J$33,3,TRUE),0))),0)</f>
        <v>10</v>
      </c>
      <c r="N264">
        <f ca="1">IFERROR(IF(E264=1,VLOOKUP(K264,[1]坦克升星消耗!$C$2:$J$7,7,TRUE),IF(E264=2,VLOOKUP(K264,[1]坦克升星消耗!$C$8:$J$15,7,TRUE),IF(E264=3,VLOOKUP(K264,[1]坦克升星消耗!$C$24:$J$33,7,TRUE),0))),0)</f>
        <v>335850</v>
      </c>
      <c r="O264">
        <f ca="1">IFERROR(IF(F264=1,VLOOKUP(L264,[1]坦克升星消耗!$C$2:$J$7,7,TRUE),IF(F264=2,VLOOKUP(L264,[1]坦克升星消耗!$C$8:$J$15,7,TRUE),IF(F264=3,VLOOKUP(L264,[1]坦克升星消耗!$C$24:$J$33,7,TRUE),0))),0)</f>
        <v>335850</v>
      </c>
      <c r="P264">
        <f ca="1">IFERROR(IF(G264=1,VLOOKUP(M264,[1]坦克升星消耗!$C$2:$J$7,7,TRUE),IF(G264=2,VLOOKUP(M264,[1]坦克升星消耗!$C$8:$J$15,7,TRUE),IF(G264=3,VLOOKUP(M264,[1]坦克升星消耗!$C$24:$J$33,7,TRUE),0))),0)</f>
        <v>335850</v>
      </c>
      <c r="Q264">
        <f t="shared" ca="1" si="20"/>
        <v>1007550</v>
      </c>
      <c r="R264">
        <f ca="1">Q264/A264+AH264-军费投放计算!D264</f>
        <v>30735.988593155897</v>
      </c>
      <c r="S264">
        <f ca="1">ROUNDDOWN(MIN(T1部件投放计算!C264/3,18),0)</f>
        <v>18</v>
      </c>
      <c r="T264">
        <f t="shared" ca="1" si="21"/>
        <v>0</v>
      </c>
      <c r="U264">
        <f ca="1">MIN(ROUNDDOWN((T1部件投放计算!C264/3)/S264,0),3)</f>
        <v>3</v>
      </c>
      <c r="V264">
        <f ca="1">MIN(VLOOKUP((A264*通用估算系数!$B$17*3600)/S264,[1]坦克部件养成!$V$2:$Z$31,5,TRUE),15)</f>
        <v>15</v>
      </c>
      <c r="W264">
        <f ca="1">ROUNDDOWN(MIN(T2部件投放计算!C264/3,18),0)</f>
        <v>18</v>
      </c>
      <c r="X264">
        <f t="shared" ca="1" si="22"/>
        <v>0</v>
      </c>
      <c r="Y264">
        <f ca="1">MIN(ROUNDDOWN(IF(W264=0,0,((T2部件投放计算!C264+T1部件投放计算!C264/3)/2)/W264+1),0),4)</f>
        <v>4</v>
      </c>
      <c r="Z264">
        <f ca="1">MIN(IF(X264=0,0,VLOOKUP((A264*通用估算系数!$B$17*3600)/X264,[1]坦克部件养成!$V$2:$Z$31,5,TRUE)),20)</f>
        <v>0</v>
      </c>
      <c r="AA264">
        <f ca="1">ROUNDDOWN(MIN(T3部件投放计算!C264/3,18),0)</f>
        <v>18</v>
      </c>
      <c r="AB264">
        <f t="shared" ca="1" si="23"/>
        <v>18</v>
      </c>
      <c r="AC264">
        <f ca="1">MIN(ROUNDDOWN(IF(AA264=0,0,((T3部件投放计算!C264+T2部件投放计算!C264/3)/2)/AA264+2),0),5)</f>
        <v>5</v>
      </c>
      <c r="AD264">
        <f ca="1">MIN(IF(AA264=0,0,VLOOKUP((A264*通用估算系数!$B$17*3600)/AA264,[1]坦克部件养成!$V$2:$Z$31,5,TRUE)),30)</f>
        <v>30</v>
      </c>
      <c r="AE264">
        <f ca="1">VLOOKUP("1_"&amp;V264,[1]坦克部件养成!$I:$L,4,FALSE)*T264</f>
        <v>0</v>
      </c>
      <c r="AF264">
        <f ca="1">IFERROR(VLOOKUP("2_"&amp;Z264,[1]坦克部件养成!$I:$L,4,FALSE)*X264,0)</f>
        <v>0</v>
      </c>
      <c r="AG264">
        <f ca="1">IFERROR(VLOOKUP("3_"&amp;AD264,[1]坦克部件养成!$I:$L,4,FALSE)*AB264,0)</f>
        <v>8335620</v>
      </c>
      <c r="AH264">
        <f t="shared" ca="1" si="24"/>
        <v>31694</v>
      </c>
    </row>
    <row r="265" spans="1:34" x14ac:dyDescent="0.2">
      <c r="A265">
        <v>264</v>
      </c>
      <c r="B265">
        <f>IF(C265=-1,D265,VLOOKUP(C265,通用估算系数!$D:$E,2,FALSE))</f>
        <v>10</v>
      </c>
      <c r="C265">
        <f>IF(D265&gt;=10,MOD(A265,通用估算系数!$B$2),-1)</f>
        <v>12</v>
      </c>
      <c r="D265">
        <f>VLOOKUP(A265,[1]游戏时长规划!$H$17:$K$26,4,TRUE)</f>
        <v>10</v>
      </c>
      <c r="E265">
        <v>3</v>
      </c>
      <c r="F265">
        <v>3</v>
      </c>
      <c r="G265">
        <v>3</v>
      </c>
      <c r="H265">
        <f ca="1">INDIRECT("T"&amp;E265&amp;"碎片投放计算!C"&amp;ROW(E265))/VLOOKUP(E265,通用估算系数!$D$17:$E$20,2,FALSE)</f>
        <v>1110.030141466749</v>
      </c>
      <c r="I265">
        <f ca="1">INDIRECT("T"&amp;F265&amp;"碎片投放计算!C"&amp;ROW(F265))/VLOOKUP(F265,通用估算系数!$D$17:$E$20,2,FALSE)</f>
        <v>1110.030141466749</v>
      </c>
      <c r="J265">
        <f ca="1">INDIRECT("T"&amp;G265&amp;"碎片投放计算!C"&amp;ROW(G265))/VLOOKUP(G265,通用估算系数!$D$17:$E$20,2,FALSE)</f>
        <v>1110.030141466749</v>
      </c>
      <c r="K265">
        <f ca="1">IFERROR(IF(E265=1,VLOOKUP(H265,[1]坦克升星消耗!$H$2:$J$7,3,TRUE),IF(E265=2,VLOOKUP(H265,[1]坦克升星消耗!$H$8:$J$15,3,TRUE),IF(E265=3,VLOOKUP(H265,[1]坦克升星消耗!$H$24:$J$33,3,TRUE),0))),0)</f>
        <v>10</v>
      </c>
      <c r="L265">
        <f ca="1">IFERROR(IF(F265=1,VLOOKUP(I265,[1]坦克升星消耗!$H$2:$J$7,3,TRUE),IF(F265=2,VLOOKUP(I265,[1]坦克升星消耗!$H$8:$J$15,3,TRUE),IF(F265=3,VLOOKUP(I265,[1]坦克升星消耗!$H$24:$J$33,3,TRUE),0))),0)</f>
        <v>10</v>
      </c>
      <c r="M265">
        <f ca="1">IFERROR(IF(G265=1,VLOOKUP(J265,[1]坦克升星消耗!$H$2:$J$7,3,TRUE),IF(G265=2,VLOOKUP(J265,[1]坦克升星消耗!$H$8:$J$15,3,TRUE),IF(G265=3,VLOOKUP(J265,[1]坦克升星消耗!$H$24:$J$33,3,TRUE),0))),0)</f>
        <v>10</v>
      </c>
      <c r="N265">
        <f ca="1">IFERROR(IF(E265=1,VLOOKUP(K265,[1]坦克升星消耗!$C$2:$J$7,7,TRUE),IF(E265=2,VLOOKUP(K265,[1]坦克升星消耗!$C$8:$J$15,7,TRUE),IF(E265=3,VLOOKUP(K265,[1]坦克升星消耗!$C$24:$J$33,7,TRUE),0))),0)</f>
        <v>335850</v>
      </c>
      <c r="O265">
        <f ca="1">IFERROR(IF(F265=1,VLOOKUP(L265,[1]坦克升星消耗!$C$2:$J$7,7,TRUE),IF(F265=2,VLOOKUP(L265,[1]坦克升星消耗!$C$8:$J$15,7,TRUE),IF(F265=3,VLOOKUP(L265,[1]坦克升星消耗!$C$24:$J$33,7,TRUE),0))),0)</f>
        <v>335850</v>
      </c>
      <c r="P265">
        <f ca="1">IFERROR(IF(G265=1,VLOOKUP(M265,[1]坦克升星消耗!$C$2:$J$7,7,TRUE),IF(G265=2,VLOOKUP(M265,[1]坦克升星消耗!$C$8:$J$15,7,TRUE),IF(G265=3,VLOOKUP(M265,[1]坦克升星消耗!$C$24:$J$33,7,TRUE),0))),0)</f>
        <v>335850</v>
      </c>
      <c r="Q265">
        <f t="shared" ca="1" si="20"/>
        <v>1007550</v>
      </c>
      <c r="R265">
        <f ca="1">Q265/A265+AH265-军费投放计算!D265</f>
        <v>30557.477272727272</v>
      </c>
      <c r="S265">
        <f ca="1">ROUNDDOWN(MIN(T1部件投放计算!C265/3,18),0)</f>
        <v>18</v>
      </c>
      <c r="T265">
        <f t="shared" ca="1" si="21"/>
        <v>0</v>
      </c>
      <c r="U265">
        <f ca="1">MIN(ROUNDDOWN((T1部件投放计算!C265/3)/S265,0),3)</f>
        <v>3</v>
      </c>
      <c r="V265">
        <f ca="1">MIN(VLOOKUP((A265*通用估算系数!$B$17*3600)/S265,[1]坦克部件养成!$V$2:$Z$31,5,TRUE),15)</f>
        <v>15</v>
      </c>
      <c r="W265">
        <f ca="1">ROUNDDOWN(MIN(T2部件投放计算!C265/3,18),0)</f>
        <v>18</v>
      </c>
      <c r="X265">
        <f t="shared" ca="1" si="22"/>
        <v>0</v>
      </c>
      <c r="Y265">
        <f ca="1">MIN(ROUNDDOWN(IF(W265=0,0,((T2部件投放计算!C265+T1部件投放计算!C265/3)/2)/W265+1),0),4)</f>
        <v>4</v>
      </c>
      <c r="Z265">
        <f ca="1">MIN(IF(X265=0,0,VLOOKUP((A265*通用估算系数!$B$17*3600)/X265,[1]坦克部件养成!$V$2:$Z$31,5,TRUE)),20)</f>
        <v>0</v>
      </c>
      <c r="AA265">
        <f ca="1">ROUNDDOWN(MIN(T3部件投放计算!C265/3,18),0)</f>
        <v>18</v>
      </c>
      <c r="AB265">
        <f t="shared" ca="1" si="23"/>
        <v>18</v>
      </c>
      <c r="AC265">
        <f ca="1">MIN(ROUNDDOWN(IF(AA265=0,0,((T3部件投放计算!C265+T2部件投放计算!C265/3)/2)/AA265+2),0),5)</f>
        <v>5</v>
      </c>
      <c r="AD265">
        <f ca="1">MIN(IF(AA265=0,0,VLOOKUP((A265*通用估算系数!$B$17*3600)/AA265,[1]坦克部件养成!$V$2:$Z$31,5,TRUE)),30)</f>
        <v>30</v>
      </c>
      <c r="AE265">
        <f ca="1">VLOOKUP("1_"&amp;V265,[1]坦克部件养成!$I:$L,4,FALSE)*T265</f>
        <v>0</v>
      </c>
      <c r="AF265">
        <f ca="1">IFERROR(VLOOKUP("2_"&amp;Z265,[1]坦克部件养成!$I:$L,4,FALSE)*X265,0)</f>
        <v>0</v>
      </c>
      <c r="AG265">
        <f ca="1">IFERROR(VLOOKUP("3_"&amp;AD265,[1]坦克部件养成!$I:$L,4,FALSE)*AB265,0)</f>
        <v>8335620</v>
      </c>
      <c r="AH265">
        <f t="shared" ca="1" si="24"/>
        <v>31574</v>
      </c>
    </row>
    <row r="266" spans="1:34" x14ac:dyDescent="0.2">
      <c r="A266">
        <v>265</v>
      </c>
      <c r="B266">
        <f>IF(C266=-1,D266,VLOOKUP(C266,通用估算系数!$D:$E,2,FALSE))</f>
        <v>10</v>
      </c>
      <c r="C266">
        <f>IF(D266&gt;=10,MOD(A266,通用估算系数!$B$2),-1)</f>
        <v>13</v>
      </c>
      <c r="D266">
        <f>VLOOKUP(A266,[1]游戏时长规划!$H$17:$K$26,4,TRUE)</f>
        <v>10</v>
      </c>
      <c r="E266">
        <v>3</v>
      </c>
      <c r="F266">
        <v>3</v>
      </c>
      <c r="G266">
        <v>3</v>
      </c>
      <c r="H266">
        <f ca="1">INDIRECT("T"&amp;E266&amp;"碎片投放计算!C"&amp;ROW(E266))/VLOOKUP(E266,通用估算系数!$D$17:$E$20,2,FALSE)</f>
        <v>1114.4831645695933</v>
      </c>
      <c r="I266">
        <f ca="1">INDIRECT("T"&amp;F266&amp;"碎片投放计算!C"&amp;ROW(F266))/VLOOKUP(F266,通用估算系数!$D$17:$E$20,2,FALSE)</f>
        <v>1114.4831645695933</v>
      </c>
      <c r="J266">
        <f ca="1">INDIRECT("T"&amp;G266&amp;"碎片投放计算!C"&amp;ROW(G266))/VLOOKUP(G266,通用估算系数!$D$17:$E$20,2,FALSE)</f>
        <v>1114.4831645695933</v>
      </c>
      <c r="K266">
        <f ca="1">IFERROR(IF(E266=1,VLOOKUP(H266,[1]坦克升星消耗!$H$2:$J$7,3,TRUE),IF(E266=2,VLOOKUP(H266,[1]坦克升星消耗!$H$8:$J$15,3,TRUE),IF(E266=3,VLOOKUP(H266,[1]坦克升星消耗!$H$24:$J$33,3,TRUE),0))),0)</f>
        <v>10</v>
      </c>
      <c r="L266">
        <f ca="1">IFERROR(IF(F266=1,VLOOKUP(I266,[1]坦克升星消耗!$H$2:$J$7,3,TRUE),IF(F266=2,VLOOKUP(I266,[1]坦克升星消耗!$H$8:$J$15,3,TRUE),IF(F266=3,VLOOKUP(I266,[1]坦克升星消耗!$H$24:$J$33,3,TRUE),0))),0)</f>
        <v>10</v>
      </c>
      <c r="M266">
        <f ca="1">IFERROR(IF(G266=1,VLOOKUP(J266,[1]坦克升星消耗!$H$2:$J$7,3,TRUE),IF(G266=2,VLOOKUP(J266,[1]坦克升星消耗!$H$8:$J$15,3,TRUE),IF(G266=3,VLOOKUP(J266,[1]坦克升星消耗!$H$24:$J$33,3,TRUE),0))),0)</f>
        <v>10</v>
      </c>
      <c r="N266">
        <f ca="1">IFERROR(IF(E266=1,VLOOKUP(K266,[1]坦克升星消耗!$C$2:$J$7,7,TRUE),IF(E266=2,VLOOKUP(K266,[1]坦克升星消耗!$C$8:$J$15,7,TRUE),IF(E266=3,VLOOKUP(K266,[1]坦克升星消耗!$C$24:$J$33,7,TRUE),0))),0)</f>
        <v>335850</v>
      </c>
      <c r="O266">
        <f ca="1">IFERROR(IF(F266=1,VLOOKUP(L266,[1]坦克升星消耗!$C$2:$J$7,7,TRUE),IF(F266=2,VLOOKUP(L266,[1]坦克升星消耗!$C$8:$J$15,7,TRUE),IF(F266=3,VLOOKUP(L266,[1]坦克升星消耗!$C$24:$J$33,7,TRUE),0))),0)</f>
        <v>335850</v>
      </c>
      <c r="P266">
        <f ca="1">IFERROR(IF(G266=1,VLOOKUP(M266,[1]坦克升星消耗!$C$2:$J$7,7,TRUE),IF(G266=2,VLOOKUP(M266,[1]坦克升星消耗!$C$8:$J$15,7,TRUE),IF(G266=3,VLOOKUP(M266,[1]坦克升星消耗!$C$24:$J$33,7,TRUE),0))),0)</f>
        <v>335850</v>
      </c>
      <c r="Q266">
        <f t="shared" ca="1" si="20"/>
        <v>1007550</v>
      </c>
      <c r="R266">
        <f ca="1">Q266/A266+AH266-军费投放计算!D266</f>
        <v>30464.07547169811</v>
      </c>
      <c r="S266">
        <f ca="1">ROUNDDOWN(MIN(T1部件投放计算!C266/3,18),0)</f>
        <v>18</v>
      </c>
      <c r="T266">
        <f t="shared" ca="1" si="21"/>
        <v>0</v>
      </c>
      <c r="U266">
        <f ca="1">MIN(ROUNDDOWN((T1部件投放计算!C266/3)/S266,0),3)</f>
        <v>3</v>
      </c>
      <c r="V266">
        <f ca="1">MIN(VLOOKUP((A266*通用估算系数!$B$17*3600)/S266,[1]坦克部件养成!$V$2:$Z$31,5,TRUE),15)</f>
        <v>15</v>
      </c>
      <c r="W266">
        <f ca="1">ROUNDDOWN(MIN(T2部件投放计算!C266/3,18),0)</f>
        <v>18</v>
      </c>
      <c r="X266">
        <f t="shared" ca="1" si="22"/>
        <v>0</v>
      </c>
      <c r="Y266">
        <f ca="1">MIN(ROUNDDOWN(IF(W266=0,0,((T2部件投放计算!C266+T1部件投放计算!C266/3)/2)/W266+1),0),4)</f>
        <v>4</v>
      </c>
      <c r="Z266">
        <f ca="1">MIN(IF(X266=0,0,VLOOKUP((A266*通用估算系数!$B$17*3600)/X266,[1]坦克部件养成!$V$2:$Z$31,5,TRUE)),20)</f>
        <v>0</v>
      </c>
      <c r="AA266">
        <f ca="1">ROUNDDOWN(MIN(T3部件投放计算!C266/3,18),0)</f>
        <v>18</v>
      </c>
      <c r="AB266">
        <f t="shared" ca="1" si="23"/>
        <v>18</v>
      </c>
      <c r="AC266">
        <f ca="1">MIN(ROUNDDOWN(IF(AA266=0,0,((T3部件投放计算!C266+T2部件投放计算!C266/3)/2)/AA266+2),0),5)</f>
        <v>5</v>
      </c>
      <c r="AD266">
        <f ca="1">MIN(IF(AA266=0,0,VLOOKUP((A266*通用估算系数!$B$17*3600)/AA266,[1]坦克部件养成!$V$2:$Z$31,5,TRUE)),30)</f>
        <v>30</v>
      </c>
      <c r="AE266">
        <f ca="1">VLOOKUP("1_"&amp;V266,[1]坦克部件养成!$I:$L,4,FALSE)*T266</f>
        <v>0</v>
      </c>
      <c r="AF266">
        <f ca="1">IFERROR(VLOOKUP("2_"&amp;Z266,[1]坦克部件养成!$I:$L,4,FALSE)*X266,0)</f>
        <v>0</v>
      </c>
      <c r="AG266">
        <f ca="1">IFERROR(VLOOKUP("3_"&amp;AD266,[1]坦克部件养成!$I:$L,4,FALSE)*AB266,0)</f>
        <v>8335620</v>
      </c>
      <c r="AH266">
        <f t="shared" ca="1" si="24"/>
        <v>31455</v>
      </c>
    </row>
    <row r="267" spans="1:34" x14ac:dyDescent="0.2">
      <c r="A267">
        <v>266</v>
      </c>
      <c r="B267">
        <f>IF(C267=-1,D267,VLOOKUP(C267,通用估算系数!$D:$E,2,FALSE))</f>
        <v>8</v>
      </c>
      <c r="C267">
        <f>IF(D267&gt;=10,MOD(A267,通用估算系数!$B$2),-1)</f>
        <v>0</v>
      </c>
      <c r="D267">
        <f>VLOOKUP(A267,[1]游戏时长规划!$H$17:$K$26,4,TRUE)</f>
        <v>10</v>
      </c>
      <c r="E267">
        <v>3</v>
      </c>
      <c r="F267">
        <v>3</v>
      </c>
      <c r="G267">
        <v>3</v>
      </c>
      <c r="H267">
        <f ca="1">INDIRECT("T"&amp;E267&amp;"碎片投放计算!C"&amp;ROW(E267))/VLOOKUP(E267,通用估算系数!$D$17:$E$20,2,FALSE)</f>
        <v>1118.9985912090906</v>
      </c>
      <c r="I267">
        <f ca="1">INDIRECT("T"&amp;F267&amp;"碎片投放计算!C"&amp;ROW(F267))/VLOOKUP(F267,通用估算系数!$D$17:$E$20,2,FALSE)</f>
        <v>1118.9985912090906</v>
      </c>
      <c r="J267">
        <f ca="1">INDIRECT("T"&amp;G267&amp;"碎片投放计算!C"&amp;ROW(G267))/VLOOKUP(G267,通用估算系数!$D$17:$E$20,2,FALSE)</f>
        <v>1118.9985912090906</v>
      </c>
      <c r="K267">
        <f ca="1">IFERROR(IF(E267=1,VLOOKUP(H267,[1]坦克升星消耗!$H$2:$J$7,3,TRUE),IF(E267=2,VLOOKUP(H267,[1]坦克升星消耗!$H$8:$J$15,3,TRUE),IF(E267=3,VLOOKUP(H267,[1]坦克升星消耗!$H$24:$J$33,3,TRUE),0))),0)</f>
        <v>10</v>
      </c>
      <c r="L267">
        <f ca="1">IFERROR(IF(F267=1,VLOOKUP(I267,[1]坦克升星消耗!$H$2:$J$7,3,TRUE),IF(F267=2,VLOOKUP(I267,[1]坦克升星消耗!$H$8:$J$15,3,TRUE),IF(F267=3,VLOOKUP(I267,[1]坦克升星消耗!$H$24:$J$33,3,TRUE),0))),0)</f>
        <v>10</v>
      </c>
      <c r="M267">
        <f ca="1">IFERROR(IF(G267=1,VLOOKUP(J267,[1]坦克升星消耗!$H$2:$J$7,3,TRUE),IF(G267=2,VLOOKUP(J267,[1]坦克升星消耗!$H$8:$J$15,3,TRUE),IF(G267=3,VLOOKUP(J267,[1]坦克升星消耗!$H$24:$J$33,3,TRUE),0))),0)</f>
        <v>10</v>
      </c>
      <c r="N267">
        <f ca="1">IFERROR(IF(E267=1,VLOOKUP(K267,[1]坦克升星消耗!$C$2:$J$7,7,TRUE),IF(E267=2,VLOOKUP(K267,[1]坦克升星消耗!$C$8:$J$15,7,TRUE),IF(E267=3,VLOOKUP(K267,[1]坦克升星消耗!$C$24:$J$33,7,TRUE),0))),0)</f>
        <v>335850</v>
      </c>
      <c r="O267">
        <f ca="1">IFERROR(IF(F267=1,VLOOKUP(L267,[1]坦克升星消耗!$C$2:$J$7,7,TRUE),IF(F267=2,VLOOKUP(L267,[1]坦克升星消耗!$C$8:$J$15,7,TRUE),IF(F267=3,VLOOKUP(L267,[1]坦克升星消耗!$C$24:$J$33,7,TRUE),0))),0)</f>
        <v>335850</v>
      </c>
      <c r="P267">
        <f ca="1">IFERROR(IF(G267=1,VLOOKUP(M267,[1]坦克升星消耗!$C$2:$J$7,7,TRUE),IF(G267=2,VLOOKUP(M267,[1]坦克升星消耗!$C$8:$J$15,7,TRUE),IF(G267=3,VLOOKUP(M267,[1]坦克升星消耗!$C$24:$J$33,7,TRUE),0))),0)</f>
        <v>335850</v>
      </c>
      <c r="Q267">
        <f t="shared" ca="1" si="20"/>
        <v>1007550</v>
      </c>
      <c r="R267">
        <f ca="1">Q267/A267+AH267-军费投放计算!D267</f>
        <v>30861.781954887221</v>
      </c>
      <c r="S267">
        <f ca="1">ROUNDDOWN(MIN(T1部件投放计算!C267/3,18),0)</f>
        <v>18</v>
      </c>
      <c r="T267">
        <f t="shared" ca="1" si="21"/>
        <v>0</v>
      </c>
      <c r="U267">
        <f ca="1">MIN(ROUNDDOWN((T1部件投放计算!C267/3)/S267,0),3)</f>
        <v>3</v>
      </c>
      <c r="V267">
        <f ca="1">MIN(VLOOKUP((A267*通用估算系数!$B$17*3600)/S267,[1]坦克部件养成!$V$2:$Z$31,5,TRUE),15)</f>
        <v>15</v>
      </c>
      <c r="W267">
        <f ca="1">ROUNDDOWN(MIN(T2部件投放计算!C267/3,18),0)</f>
        <v>18</v>
      </c>
      <c r="X267">
        <f t="shared" ca="1" si="22"/>
        <v>0</v>
      </c>
      <c r="Y267">
        <f ca="1">MIN(ROUNDDOWN(IF(W267=0,0,((T2部件投放计算!C267+T1部件投放计算!C267/3)/2)/W267+1),0),4)</f>
        <v>4</v>
      </c>
      <c r="Z267">
        <f ca="1">MIN(IF(X267=0,0,VLOOKUP((A267*通用估算系数!$B$17*3600)/X267,[1]坦克部件养成!$V$2:$Z$31,5,TRUE)),20)</f>
        <v>0</v>
      </c>
      <c r="AA267">
        <f ca="1">ROUNDDOWN(MIN(T3部件投放计算!C267/3,18),0)</f>
        <v>18</v>
      </c>
      <c r="AB267">
        <f t="shared" ca="1" si="23"/>
        <v>18</v>
      </c>
      <c r="AC267">
        <f ca="1">MIN(ROUNDDOWN(IF(AA267=0,0,((T3部件投放计算!C267+T2部件投放计算!C267/3)/2)/AA267+2),0),5)</f>
        <v>5</v>
      </c>
      <c r="AD267">
        <f ca="1">MIN(IF(AA267=0,0,VLOOKUP((A267*通用估算系数!$B$17*3600)/AA267,[1]坦克部件养成!$V$2:$Z$31,5,TRUE)),30)</f>
        <v>30</v>
      </c>
      <c r="AE267">
        <f ca="1">VLOOKUP("1_"&amp;V267,[1]坦克部件养成!$I:$L,4,FALSE)*T267</f>
        <v>0</v>
      </c>
      <c r="AF267">
        <f ca="1">IFERROR(VLOOKUP("2_"&amp;Z267,[1]坦克部件养成!$I:$L,4,FALSE)*X267,0)</f>
        <v>0</v>
      </c>
      <c r="AG267">
        <f ca="1">IFERROR(VLOOKUP("3_"&amp;AD267,[1]坦克部件养成!$I:$L,4,FALSE)*AB267,0)</f>
        <v>8335620</v>
      </c>
      <c r="AH267">
        <f t="shared" ca="1" si="24"/>
        <v>31336</v>
      </c>
    </row>
    <row r="268" spans="1:34" x14ac:dyDescent="0.2">
      <c r="A268">
        <v>267</v>
      </c>
      <c r="B268">
        <f>IF(C268=-1,D268,VLOOKUP(C268,通用估算系数!$D:$E,2,FALSE))</f>
        <v>8</v>
      </c>
      <c r="C268">
        <f>IF(D268&gt;=10,MOD(A268,通用估算系数!$B$2),-1)</f>
        <v>1</v>
      </c>
      <c r="D268">
        <f>VLOOKUP(A268,[1]游戏时长规划!$H$17:$K$26,4,TRUE)</f>
        <v>10</v>
      </c>
      <c r="E268">
        <v>3</v>
      </c>
      <c r="F268">
        <v>3</v>
      </c>
      <c r="G268">
        <v>3</v>
      </c>
      <c r="H268">
        <f ca="1">INDIRECT("T"&amp;E268&amp;"碎片投放计算!C"&amp;ROW(E268))/VLOOKUP(E268,通用估算系数!$D$17:$E$20,2,FALSE)</f>
        <v>1122.8810528630204</v>
      </c>
      <c r="I268">
        <f ca="1">INDIRECT("T"&amp;F268&amp;"碎片投放计算!C"&amp;ROW(F268))/VLOOKUP(F268,通用估算系数!$D$17:$E$20,2,FALSE)</f>
        <v>1122.8810528630204</v>
      </c>
      <c r="J268">
        <f ca="1">INDIRECT("T"&amp;G268&amp;"碎片投放计算!C"&amp;ROW(G268))/VLOOKUP(G268,通用估算系数!$D$17:$E$20,2,FALSE)</f>
        <v>1122.8810528630204</v>
      </c>
      <c r="K268">
        <f ca="1">IFERROR(IF(E268=1,VLOOKUP(H268,[1]坦克升星消耗!$H$2:$J$7,3,TRUE),IF(E268=2,VLOOKUP(H268,[1]坦克升星消耗!$H$8:$J$15,3,TRUE),IF(E268=3,VLOOKUP(H268,[1]坦克升星消耗!$H$24:$J$33,3,TRUE),0))),0)</f>
        <v>10</v>
      </c>
      <c r="L268">
        <f ca="1">IFERROR(IF(F268=1,VLOOKUP(I268,[1]坦克升星消耗!$H$2:$J$7,3,TRUE),IF(F268=2,VLOOKUP(I268,[1]坦克升星消耗!$H$8:$J$15,3,TRUE),IF(F268=3,VLOOKUP(I268,[1]坦克升星消耗!$H$24:$J$33,3,TRUE),0))),0)</f>
        <v>10</v>
      </c>
      <c r="M268">
        <f ca="1">IFERROR(IF(G268=1,VLOOKUP(J268,[1]坦克升星消耗!$H$2:$J$7,3,TRUE),IF(G268=2,VLOOKUP(J268,[1]坦克升星消耗!$H$8:$J$15,3,TRUE),IF(G268=3,VLOOKUP(J268,[1]坦克升星消耗!$H$24:$J$33,3,TRUE),0))),0)</f>
        <v>10</v>
      </c>
      <c r="N268">
        <f ca="1">IFERROR(IF(E268=1,VLOOKUP(K268,[1]坦克升星消耗!$C$2:$J$7,7,TRUE),IF(E268=2,VLOOKUP(K268,[1]坦克升星消耗!$C$8:$J$15,7,TRUE),IF(E268=3,VLOOKUP(K268,[1]坦克升星消耗!$C$24:$J$33,7,TRUE),0))),0)</f>
        <v>335850</v>
      </c>
      <c r="O268">
        <f ca="1">IFERROR(IF(F268=1,VLOOKUP(L268,[1]坦克升星消耗!$C$2:$J$7,7,TRUE),IF(F268=2,VLOOKUP(L268,[1]坦克升星消耗!$C$8:$J$15,7,TRUE),IF(F268=3,VLOOKUP(L268,[1]坦克升星消耗!$C$24:$J$33,7,TRUE),0))),0)</f>
        <v>335850</v>
      </c>
      <c r="P268">
        <f ca="1">IFERROR(IF(G268=1,VLOOKUP(M268,[1]坦克升星消耗!$C$2:$J$7,7,TRUE),IF(G268=2,VLOOKUP(M268,[1]坦克升星消耗!$C$8:$J$15,7,TRUE),IF(G268=3,VLOOKUP(M268,[1]坦克升星消耗!$C$24:$J$33,7,TRUE),0))),0)</f>
        <v>335850</v>
      </c>
      <c r="Q268">
        <f t="shared" ca="1" si="20"/>
        <v>1007550</v>
      </c>
      <c r="R268">
        <f ca="1">Q268/A268+AH268-军费投放计算!D268</f>
        <v>30728.595505617981</v>
      </c>
      <c r="S268">
        <f ca="1">ROUNDDOWN(MIN(T1部件投放计算!C268/3,18),0)</f>
        <v>18</v>
      </c>
      <c r="T268">
        <f t="shared" ca="1" si="21"/>
        <v>0</v>
      </c>
      <c r="U268">
        <f ca="1">MIN(ROUNDDOWN((T1部件投放计算!C268/3)/S268,0),3)</f>
        <v>3</v>
      </c>
      <c r="V268">
        <f ca="1">MIN(VLOOKUP((A268*通用估算系数!$B$17*3600)/S268,[1]坦克部件养成!$V$2:$Z$31,5,TRUE),15)</f>
        <v>15</v>
      </c>
      <c r="W268">
        <f ca="1">ROUNDDOWN(MIN(T2部件投放计算!C268/3,18),0)</f>
        <v>18</v>
      </c>
      <c r="X268">
        <f t="shared" ca="1" si="22"/>
        <v>0</v>
      </c>
      <c r="Y268">
        <f ca="1">MIN(ROUNDDOWN(IF(W268=0,0,((T2部件投放计算!C268+T1部件投放计算!C268/3)/2)/W268+1),0),4)</f>
        <v>4</v>
      </c>
      <c r="Z268">
        <f ca="1">MIN(IF(X268=0,0,VLOOKUP((A268*通用估算系数!$B$17*3600)/X268,[1]坦克部件养成!$V$2:$Z$31,5,TRUE)),20)</f>
        <v>0</v>
      </c>
      <c r="AA268">
        <f ca="1">ROUNDDOWN(MIN(T3部件投放计算!C268/3,18),0)</f>
        <v>18</v>
      </c>
      <c r="AB268">
        <f t="shared" ca="1" si="23"/>
        <v>18</v>
      </c>
      <c r="AC268">
        <f ca="1">MIN(ROUNDDOWN(IF(AA268=0,0,((T3部件投放计算!C268+T2部件投放计算!C268/3)/2)/AA268+2),0),5)</f>
        <v>5</v>
      </c>
      <c r="AD268">
        <f ca="1">MIN(IF(AA268=0,0,VLOOKUP((A268*通用估算系数!$B$17*3600)/AA268,[1]坦克部件养成!$V$2:$Z$31,5,TRUE)),30)</f>
        <v>30</v>
      </c>
      <c r="AE268">
        <f ca="1">VLOOKUP("1_"&amp;V268,[1]坦克部件养成!$I:$L,4,FALSE)*T268</f>
        <v>0</v>
      </c>
      <c r="AF268">
        <f ca="1">IFERROR(VLOOKUP("2_"&amp;Z268,[1]坦克部件养成!$I:$L,4,FALSE)*X268,0)</f>
        <v>0</v>
      </c>
      <c r="AG268">
        <f ca="1">IFERROR(VLOOKUP("3_"&amp;AD268,[1]坦克部件养成!$I:$L,4,FALSE)*AB268,0)</f>
        <v>8335620</v>
      </c>
      <c r="AH268">
        <f t="shared" ca="1" si="24"/>
        <v>31219</v>
      </c>
    </row>
    <row r="269" spans="1:34" x14ac:dyDescent="0.2">
      <c r="A269">
        <v>268</v>
      </c>
      <c r="B269">
        <f>IF(C269=-1,D269,VLOOKUP(C269,通用估算系数!$D:$E,2,FALSE))</f>
        <v>8</v>
      </c>
      <c r="C269">
        <f>IF(D269&gt;=10,MOD(A269,通用估算系数!$B$2),-1)</f>
        <v>2</v>
      </c>
      <c r="D269">
        <f>VLOOKUP(A269,[1]游戏时长规划!$H$17:$K$26,4,TRUE)</f>
        <v>10</v>
      </c>
      <c r="E269">
        <v>3</v>
      </c>
      <c r="F269">
        <v>3</v>
      </c>
      <c r="G269">
        <v>3</v>
      </c>
      <c r="H269">
        <f ca="1">INDIRECT("T"&amp;E269&amp;"碎片投放计算!C"&amp;ROW(E269))/VLOOKUP(E269,通用估算系数!$D$17:$E$20,2,FALSE)</f>
        <v>1126.8618510554118</v>
      </c>
      <c r="I269">
        <f ca="1">INDIRECT("T"&amp;F269&amp;"碎片投放计算!C"&amp;ROW(F269))/VLOOKUP(F269,通用估算系数!$D$17:$E$20,2,FALSE)</f>
        <v>1126.8618510554118</v>
      </c>
      <c r="J269">
        <f ca="1">INDIRECT("T"&amp;G269&amp;"碎片投放计算!C"&amp;ROW(G269))/VLOOKUP(G269,通用估算系数!$D$17:$E$20,2,FALSE)</f>
        <v>1126.8618510554118</v>
      </c>
      <c r="K269">
        <f ca="1">IFERROR(IF(E269=1,VLOOKUP(H269,[1]坦克升星消耗!$H$2:$J$7,3,TRUE),IF(E269=2,VLOOKUP(H269,[1]坦克升星消耗!$H$8:$J$15,3,TRUE),IF(E269=3,VLOOKUP(H269,[1]坦克升星消耗!$H$24:$J$33,3,TRUE),0))),0)</f>
        <v>10</v>
      </c>
      <c r="L269">
        <f ca="1">IFERROR(IF(F269=1,VLOOKUP(I269,[1]坦克升星消耗!$H$2:$J$7,3,TRUE),IF(F269=2,VLOOKUP(I269,[1]坦克升星消耗!$H$8:$J$15,3,TRUE),IF(F269=3,VLOOKUP(I269,[1]坦克升星消耗!$H$24:$J$33,3,TRUE),0))),0)</f>
        <v>10</v>
      </c>
      <c r="M269">
        <f ca="1">IFERROR(IF(G269=1,VLOOKUP(J269,[1]坦克升星消耗!$H$2:$J$7,3,TRUE),IF(G269=2,VLOOKUP(J269,[1]坦克升星消耗!$H$8:$J$15,3,TRUE),IF(G269=3,VLOOKUP(J269,[1]坦克升星消耗!$H$24:$J$33,3,TRUE),0))),0)</f>
        <v>10</v>
      </c>
      <c r="N269">
        <f ca="1">IFERROR(IF(E269=1,VLOOKUP(K269,[1]坦克升星消耗!$C$2:$J$7,7,TRUE),IF(E269=2,VLOOKUP(K269,[1]坦克升星消耗!$C$8:$J$15,7,TRUE),IF(E269=3,VLOOKUP(K269,[1]坦克升星消耗!$C$24:$J$33,7,TRUE),0))),0)</f>
        <v>335850</v>
      </c>
      <c r="O269">
        <f ca="1">IFERROR(IF(F269=1,VLOOKUP(L269,[1]坦克升星消耗!$C$2:$J$7,7,TRUE),IF(F269=2,VLOOKUP(L269,[1]坦克升星消耗!$C$8:$J$15,7,TRUE),IF(F269=3,VLOOKUP(L269,[1]坦克升星消耗!$C$24:$J$33,7,TRUE),0))),0)</f>
        <v>335850</v>
      </c>
      <c r="P269">
        <f ca="1">IFERROR(IF(G269=1,VLOOKUP(M269,[1]坦克升星消耗!$C$2:$J$7,7,TRUE),IF(G269=2,VLOOKUP(M269,[1]坦克升星消耗!$C$8:$J$15,7,TRUE),IF(G269=3,VLOOKUP(M269,[1]坦克升星消耗!$C$24:$J$33,7,TRUE),0))),0)</f>
        <v>335850</v>
      </c>
      <c r="Q269">
        <f t="shared" ca="1" si="20"/>
        <v>1007550</v>
      </c>
      <c r="R269">
        <f ca="1">Q269/A269+AH269-军费投放计算!D269</f>
        <v>30554.514925373136</v>
      </c>
      <c r="S269">
        <f ca="1">ROUNDDOWN(MIN(T1部件投放计算!C269/3,18),0)</f>
        <v>18</v>
      </c>
      <c r="T269">
        <f t="shared" ca="1" si="21"/>
        <v>0</v>
      </c>
      <c r="U269">
        <f ca="1">MIN(ROUNDDOWN((T1部件投放计算!C269/3)/S269,0),3)</f>
        <v>3</v>
      </c>
      <c r="V269">
        <f ca="1">MIN(VLOOKUP((A269*通用估算系数!$B$17*3600)/S269,[1]坦克部件养成!$V$2:$Z$31,5,TRUE),15)</f>
        <v>15</v>
      </c>
      <c r="W269">
        <f ca="1">ROUNDDOWN(MIN(T2部件投放计算!C269/3,18),0)</f>
        <v>18</v>
      </c>
      <c r="X269">
        <f t="shared" ca="1" si="22"/>
        <v>0</v>
      </c>
      <c r="Y269">
        <f ca="1">MIN(ROUNDDOWN(IF(W269=0,0,((T2部件投放计算!C269+T1部件投放计算!C269/3)/2)/W269+1),0),4)</f>
        <v>4</v>
      </c>
      <c r="Z269">
        <f ca="1">MIN(IF(X269=0,0,VLOOKUP((A269*通用估算系数!$B$17*3600)/X269,[1]坦克部件养成!$V$2:$Z$31,5,TRUE)),20)</f>
        <v>0</v>
      </c>
      <c r="AA269">
        <f ca="1">ROUNDDOWN(MIN(T3部件投放计算!C269/3,18),0)</f>
        <v>18</v>
      </c>
      <c r="AB269">
        <f t="shared" ca="1" si="23"/>
        <v>18</v>
      </c>
      <c r="AC269">
        <f ca="1">MIN(ROUNDDOWN(IF(AA269=0,0,((T3部件投放计算!C269+T2部件投放计算!C269/3)/2)/AA269+2),0),5)</f>
        <v>5</v>
      </c>
      <c r="AD269">
        <f ca="1">MIN(IF(AA269=0,0,VLOOKUP((A269*通用估算系数!$B$17*3600)/AA269,[1]坦克部件养成!$V$2:$Z$31,5,TRUE)),30)</f>
        <v>30</v>
      </c>
      <c r="AE269">
        <f ca="1">VLOOKUP("1_"&amp;V269,[1]坦克部件养成!$I:$L,4,FALSE)*T269</f>
        <v>0</v>
      </c>
      <c r="AF269">
        <f ca="1">IFERROR(VLOOKUP("2_"&amp;Z269,[1]坦克部件养成!$I:$L,4,FALSE)*X269,0)</f>
        <v>0</v>
      </c>
      <c r="AG269">
        <f ca="1">IFERROR(VLOOKUP("3_"&amp;AD269,[1]坦克部件养成!$I:$L,4,FALSE)*AB269,0)</f>
        <v>8335620</v>
      </c>
      <c r="AH269">
        <f t="shared" ca="1" si="24"/>
        <v>31103</v>
      </c>
    </row>
    <row r="270" spans="1:34" x14ac:dyDescent="0.2">
      <c r="A270">
        <v>269</v>
      </c>
      <c r="B270">
        <f>IF(C270=-1,D270,VLOOKUP(C270,通用估算系数!$D:$E,2,FALSE))</f>
        <v>9</v>
      </c>
      <c r="C270">
        <f>IF(D270&gt;=10,MOD(A270,通用估算系数!$B$2),-1)</f>
        <v>3</v>
      </c>
      <c r="D270">
        <f>VLOOKUP(A270,[1]游戏时长规划!$H$17:$K$26,4,TRUE)</f>
        <v>10</v>
      </c>
      <c r="E270">
        <v>3</v>
      </c>
      <c r="F270">
        <v>3</v>
      </c>
      <c r="G270">
        <v>3</v>
      </c>
      <c r="H270">
        <f ca="1">INDIRECT("T"&amp;E270&amp;"碎片投放计算!C"&amp;ROW(E270))/VLOOKUP(E270,通用估算系数!$D$17:$E$20,2,FALSE)</f>
        <v>1132.5395187257418</v>
      </c>
      <c r="I270">
        <f ca="1">INDIRECT("T"&amp;F270&amp;"碎片投放计算!C"&amp;ROW(F270))/VLOOKUP(F270,通用估算系数!$D$17:$E$20,2,FALSE)</f>
        <v>1132.5395187257418</v>
      </c>
      <c r="J270">
        <f ca="1">INDIRECT("T"&amp;G270&amp;"碎片投放计算!C"&amp;ROW(G270))/VLOOKUP(G270,通用估算系数!$D$17:$E$20,2,FALSE)</f>
        <v>1132.5395187257418</v>
      </c>
      <c r="K270">
        <f ca="1">IFERROR(IF(E270=1,VLOOKUP(H270,[1]坦克升星消耗!$H$2:$J$7,3,TRUE),IF(E270=2,VLOOKUP(H270,[1]坦克升星消耗!$H$8:$J$15,3,TRUE),IF(E270=3,VLOOKUP(H270,[1]坦克升星消耗!$H$24:$J$33,3,TRUE),0))),0)</f>
        <v>10</v>
      </c>
      <c r="L270">
        <f ca="1">IFERROR(IF(F270=1,VLOOKUP(I270,[1]坦克升星消耗!$H$2:$J$7,3,TRUE),IF(F270=2,VLOOKUP(I270,[1]坦克升星消耗!$H$8:$J$15,3,TRUE),IF(F270=3,VLOOKUP(I270,[1]坦克升星消耗!$H$24:$J$33,3,TRUE),0))),0)</f>
        <v>10</v>
      </c>
      <c r="M270">
        <f ca="1">IFERROR(IF(G270=1,VLOOKUP(J270,[1]坦克升星消耗!$H$2:$J$7,3,TRUE),IF(G270=2,VLOOKUP(J270,[1]坦克升星消耗!$H$8:$J$15,3,TRUE),IF(G270=3,VLOOKUP(J270,[1]坦克升星消耗!$H$24:$J$33,3,TRUE),0))),0)</f>
        <v>10</v>
      </c>
      <c r="N270">
        <f ca="1">IFERROR(IF(E270=1,VLOOKUP(K270,[1]坦克升星消耗!$C$2:$J$7,7,TRUE),IF(E270=2,VLOOKUP(K270,[1]坦克升星消耗!$C$8:$J$15,7,TRUE),IF(E270=3,VLOOKUP(K270,[1]坦克升星消耗!$C$24:$J$33,7,TRUE),0))),0)</f>
        <v>335850</v>
      </c>
      <c r="O270">
        <f ca="1">IFERROR(IF(F270=1,VLOOKUP(L270,[1]坦克升星消耗!$C$2:$J$7,7,TRUE),IF(F270=2,VLOOKUP(L270,[1]坦克升星消耗!$C$8:$J$15,7,TRUE),IF(F270=3,VLOOKUP(L270,[1]坦克升星消耗!$C$24:$J$33,7,TRUE),0))),0)</f>
        <v>335850</v>
      </c>
      <c r="P270">
        <f ca="1">IFERROR(IF(G270=1,VLOOKUP(M270,[1]坦克升星消耗!$C$2:$J$7,7,TRUE),IF(G270=2,VLOOKUP(M270,[1]坦克升星消耗!$C$8:$J$15,7,TRUE),IF(G270=3,VLOOKUP(M270,[1]坦克升星消耗!$C$24:$J$33,7,TRUE),0))),0)</f>
        <v>335850</v>
      </c>
      <c r="Q270">
        <f t="shared" ca="1" si="20"/>
        <v>1007550</v>
      </c>
      <c r="R270">
        <f ca="1">Q270/A270+AH270-军费投放计算!D270</f>
        <v>30175.539033457251</v>
      </c>
      <c r="S270">
        <f ca="1">ROUNDDOWN(MIN(T1部件投放计算!C270/3,18),0)</f>
        <v>18</v>
      </c>
      <c r="T270">
        <f t="shared" ca="1" si="21"/>
        <v>0</v>
      </c>
      <c r="U270">
        <f ca="1">MIN(ROUNDDOWN((T1部件投放计算!C270/3)/S270,0),3)</f>
        <v>3</v>
      </c>
      <c r="V270">
        <f ca="1">MIN(VLOOKUP((A270*通用估算系数!$B$17*3600)/S270,[1]坦克部件养成!$V$2:$Z$31,5,TRUE),15)</f>
        <v>15</v>
      </c>
      <c r="W270">
        <f ca="1">ROUNDDOWN(MIN(T2部件投放计算!C270/3,18),0)</f>
        <v>18</v>
      </c>
      <c r="X270">
        <f t="shared" ca="1" si="22"/>
        <v>0</v>
      </c>
      <c r="Y270">
        <f ca="1">MIN(ROUNDDOWN(IF(W270=0,0,((T2部件投放计算!C270+T1部件投放计算!C270/3)/2)/W270+1),0),4)</f>
        <v>4</v>
      </c>
      <c r="Z270">
        <f ca="1">MIN(IF(X270=0,0,VLOOKUP((A270*通用估算系数!$B$17*3600)/X270,[1]坦克部件养成!$V$2:$Z$31,5,TRUE)),20)</f>
        <v>0</v>
      </c>
      <c r="AA270">
        <f ca="1">ROUNDDOWN(MIN(T3部件投放计算!C270/3,18),0)</f>
        <v>18</v>
      </c>
      <c r="AB270">
        <f t="shared" ca="1" si="23"/>
        <v>18</v>
      </c>
      <c r="AC270">
        <f ca="1">MIN(ROUNDDOWN(IF(AA270=0,0,((T3部件投放计算!C270+T2部件投放计算!C270/3)/2)/AA270+2),0),5)</f>
        <v>5</v>
      </c>
      <c r="AD270">
        <f ca="1">MIN(IF(AA270=0,0,VLOOKUP((A270*通用估算系数!$B$17*3600)/AA270,[1]坦克部件养成!$V$2:$Z$31,5,TRUE)),30)</f>
        <v>30</v>
      </c>
      <c r="AE270">
        <f ca="1">VLOOKUP("1_"&amp;V270,[1]坦克部件养成!$I:$L,4,FALSE)*T270</f>
        <v>0</v>
      </c>
      <c r="AF270">
        <f ca="1">IFERROR(VLOOKUP("2_"&amp;Z270,[1]坦克部件养成!$I:$L,4,FALSE)*X270,0)</f>
        <v>0</v>
      </c>
      <c r="AG270">
        <f ca="1">IFERROR(VLOOKUP("3_"&amp;AD270,[1]坦克部件养成!$I:$L,4,FALSE)*AB270,0)</f>
        <v>8335620</v>
      </c>
      <c r="AH270">
        <f t="shared" ca="1" si="24"/>
        <v>30987</v>
      </c>
    </row>
    <row r="271" spans="1:34" x14ac:dyDescent="0.2">
      <c r="A271">
        <v>270</v>
      </c>
      <c r="B271">
        <f>IF(C271=-1,D271,VLOOKUP(C271,通用估算系数!$D:$E,2,FALSE))</f>
        <v>9</v>
      </c>
      <c r="C271">
        <f>IF(D271&gt;=10,MOD(A271,通用估算系数!$B$2),-1)</f>
        <v>4</v>
      </c>
      <c r="D271">
        <f>VLOOKUP(A271,[1]游戏时长规划!$H$17:$K$26,4,TRUE)</f>
        <v>10</v>
      </c>
      <c r="E271">
        <v>3</v>
      </c>
      <c r="F271">
        <v>3</v>
      </c>
      <c r="G271">
        <v>3</v>
      </c>
      <c r="H271">
        <f ca="1">INDIRECT("T"&amp;E271&amp;"碎片投放计算!C"&amp;ROW(E271))/VLOOKUP(E271,通用估算系数!$D$17:$E$20,2,FALSE)</f>
        <v>1136.9478439913501</v>
      </c>
      <c r="I271">
        <f ca="1">INDIRECT("T"&amp;F271&amp;"碎片投放计算!C"&amp;ROW(F271))/VLOOKUP(F271,通用估算系数!$D$17:$E$20,2,FALSE)</f>
        <v>1136.9478439913501</v>
      </c>
      <c r="J271">
        <f ca="1">INDIRECT("T"&amp;G271&amp;"碎片投放计算!C"&amp;ROW(G271))/VLOOKUP(G271,通用估算系数!$D$17:$E$20,2,FALSE)</f>
        <v>1136.9478439913501</v>
      </c>
      <c r="K271">
        <f ca="1">IFERROR(IF(E271=1,VLOOKUP(H271,[1]坦克升星消耗!$H$2:$J$7,3,TRUE),IF(E271=2,VLOOKUP(H271,[1]坦克升星消耗!$H$8:$J$15,3,TRUE),IF(E271=3,VLOOKUP(H271,[1]坦克升星消耗!$H$24:$J$33,3,TRUE),0))),0)</f>
        <v>10</v>
      </c>
      <c r="L271">
        <f ca="1">IFERROR(IF(F271=1,VLOOKUP(I271,[1]坦克升星消耗!$H$2:$J$7,3,TRUE),IF(F271=2,VLOOKUP(I271,[1]坦克升星消耗!$H$8:$J$15,3,TRUE),IF(F271=3,VLOOKUP(I271,[1]坦克升星消耗!$H$24:$J$33,3,TRUE),0))),0)</f>
        <v>10</v>
      </c>
      <c r="M271">
        <f ca="1">IFERROR(IF(G271=1,VLOOKUP(J271,[1]坦克升星消耗!$H$2:$J$7,3,TRUE),IF(G271=2,VLOOKUP(J271,[1]坦克升星消耗!$H$8:$J$15,3,TRUE),IF(G271=3,VLOOKUP(J271,[1]坦克升星消耗!$H$24:$J$33,3,TRUE),0))),0)</f>
        <v>10</v>
      </c>
      <c r="N271">
        <f ca="1">IFERROR(IF(E271=1,VLOOKUP(K271,[1]坦克升星消耗!$C$2:$J$7,7,TRUE),IF(E271=2,VLOOKUP(K271,[1]坦克升星消耗!$C$8:$J$15,7,TRUE),IF(E271=3,VLOOKUP(K271,[1]坦克升星消耗!$C$24:$J$33,7,TRUE),0))),0)</f>
        <v>335850</v>
      </c>
      <c r="O271">
        <f ca="1">IFERROR(IF(F271=1,VLOOKUP(L271,[1]坦克升星消耗!$C$2:$J$7,7,TRUE),IF(F271=2,VLOOKUP(L271,[1]坦克升星消耗!$C$8:$J$15,7,TRUE),IF(F271=3,VLOOKUP(L271,[1]坦克升星消耗!$C$24:$J$33,7,TRUE),0))),0)</f>
        <v>335850</v>
      </c>
      <c r="P271">
        <f ca="1">IFERROR(IF(G271=1,VLOOKUP(M271,[1]坦克升星消耗!$C$2:$J$7,7,TRUE),IF(G271=2,VLOOKUP(M271,[1]坦克升星消耗!$C$8:$J$15,7,TRUE),IF(G271=3,VLOOKUP(M271,[1]坦克升星消耗!$C$24:$J$33,7,TRUE),0))),0)</f>
        <v>335850</v>
      </c>
      <c r="Q271">
        <f t="shared" ca="1" si="20"/>
        <v>1007550</v>
      </c>
      <c r="R271">
        <f ca="1">Q271/A271+AH271-军费投放计算!D271</f>
        <v>30044.666666666664</v>
      </c>
      <c r="S271">
        <f ca="1">ROUNDDOWN(MIN(T1部件投放计算!C271/3,18),0)</f>
        <v>18</v>
      </c>
      <c r="T271">
        <f t="shared" ca="1" si="21"/>
        <v>0</v>
      </c>
      <c r="U271">
        <f ca="1">MIN(ROUNDDOWN((T1部件投放计算!C271/3)/S271,0),3)</f>
        <v>3</v>
      </c>
      <c r="V271">
        <f ca="1">MIN(VLOOKUP((A271*通用估算系数!$B$17*3600)/S271,[1]坦克部件养成!$V$2:$Z$31,5,TRUE),15)</f>
        <v>15</v>
      </c>
      <c r="W271">
        <f ca="1">ROUNDDOWN(MIN(T2部件投放计算!C271/3,18),0)</f>
        <v>18</v>
      </c>
      <c r="X271">
        <f t="shared" ca="1" si="22"/>
        <v>0</v>
      </c>
      <c r="Y271">
        <f ca="1">MIN(ROUNDDOWN(IF(W271=0,0,((T2部件投放计算!C271+T1部件投放计算!C271/3)/2)/W271+1),0),4)</f>
        <v>4</v>
      </c>
      <c r="Z271">
        <f ca="1">MIN(IF(X271=0,0,VLOOKUP((A271*通用估算系数!$B$17*3600)/X271,[1]坦克部件养成!$V$2:$Z$31,5,TRUE)),20)</f>
        <v>0</v>
      </c>
      <c r="AA271">
        <f ca="1">ROUNDDOWN(MIN(T3部件投放计算!C271/3,18),0)</f>
        <v>18</v>
      </c>
      <c r="AB271">
        <f t="shared" ca="1" si="23"/>
        <v>18</v>
      </c>
      <c r="AC271">
        <f ca="1">MIN(ROUNDDOWN(IF(AA271=0,0,((T3部件投放计算!C271+T2部件投放计算!C271/3)/2)/AA271+2),0),5)</f>
        <v>5</v>
      </c>
      <c r="AD271">
        <f ca="1">MIN(IF(AA271=0,0,VLOOKUP((A271*通用估算系数!$B$17*3600)/AA271,[1]坦克部件养成!$V$2:$Z$31,5,TRUE)),30)</f>
        <v>30</v>
      </c>
      <c r="AE271">
        <f ca="1">VLOOKUP("1_"&amp;V271,[1]坦克部件养成!$I:$L,4,FALSE)*T271</f>
        <v>0</v>
      </c>
      <c r="AF271">
        <f ca="1">IFERROR(VLOOKUP("2_"&amp;Z271,[1]坦克部件养成!$I:$L,4,FALSE)*X271,0)</f>
        <v>0</v>
      </c>
      <c r="AG271">
        <f ca="1">IFERROR(VLOOKUP("3_"&amp;AD271,[1]坦克部件养成!$I:$L,4,FALSE)*AB271,0)</f>
        <v>8335620</v>
      </c>
      <c r="AH271">
        <f t="shared" ca="1" si="24"/>
        <v>30872</v>
      </c>
    </row>
    <row r="272" spans="1:34" x14ac:dyDescent="0.2">
      <c r="A272">
        <v>271</v>
      </c>
      <c r="B272">
        <f>IF(C272=-1,D272,VLOOKUP(C272,通用估算系数!$D:$E,2,FALSE))</f>
        <v>9</v>
      </c>
      <c r="C272">
        <f>IF(D272&gt;=10,MOD(A272,通用估算系数!$B$2),-1)</f>
        <v>5</v>
      </c>
      <c r="D272">
        <f>VLOOKUP(A272,[1]游戏时长规划!$H$17:$K$26,4,TRUE)</f>
        <v>10</v>
      </c>
      <c r="E272">
        <v>3</v>
      </c>
      <c r="F272">
        <v>3</v>
      </c>
      <c r="G272">
        <v>3</v>
      </c>
      <c r="H272">
        <f ca="1">INDIRECT("T"&amp;E272&amp;"碎片投放计算!C"&amp;ROW(E272))/VLOOKUP(E272,通用估算系数!$D$17:$E$20,2,FALSE)</f>
        <v>1141.4676959745154</v>
      </c>
      <c r="I272">
        <f ca="1">INDIRECT("T"&amp;F272&amp;"碎片投放计算!C"&amp;ROW(F272))/VLOOKUP(F272,通用估算系数!$D$17:$E$20,2,FALSE)</f>
        <v>1141.4676959745154</v>
      </c>
      <c r="J272">
        <f ca="1">INDIRECT("T"&amp;G272&amp;"碎片投放计算!C"&amp;ROW(G272))/VLOOKUP(G272,通用估算系数!$D$17:$E$20,2,FALSE)</f>
        <v>1141.4676959745154</v>
      </c>
      <c r="K272">
        <f ca="1">IFERROR(IF(E272=1,VLOOKUP(H272,[1]坦克升星消耗!$H$2:$J$7,3,TRUE),IF(E272=2,VLOOKUP(H272,[1]坦克升星消耗!$H$8:$J$15,3,TRUE),IF(E272=3,VLOOKUP(H272,[1]坦克升星消耗!$H$24:$J$33,3,TRUE),0))),0)</f>
        <v>10</v>
      </c>
      <c r="L272">
        <f ca="1">IFERROR(IF(F272=1,VLOOKUP(I272,[1]坦克升星消耗!$H$2:$J$7,3,TRUE),IF(F272=2,VLOOKUP(I272,[1]坦克升星消耗!$H$8:$J$15,3,TRUE),IF(F272=3,VLOOKUP(I272,[1]坦克升星消耗!$H$24:$J$33,3,TRUE),0))),0)</f>
        <v>10</v>
      </c>
      <c r="M272">
        <f ca="1">IFERROR(IF(G272=1,VLOOKUP(J272,[1]坦克升星消耗!$H$2:$J$7,3,TRUE),IF(G272=2,VLOOKUP(J272,[1]坦克升星消耗!$H$8:$J$15,3,TRUE),IF(G272=3,VLOOKUP(J272,[1]坦克升星消耗!$H$24:$J$33,3,TRUE),0))),0)</f>
        <v>10</v>
      </c>
      <c r="N272">
        <f ca="1">IFERROR(IF(E272=1,VLOOKUP(K272,[1]坦克升星消耗!$C$2:$J$7,7,TRUE),IF(E272=2,VLOOKUP(K272,[1]坦克升星消耗!$C$8:$J$15,7,TRUE),IF(E272=3,VLOOKUP(K272,[1]坦克升星消耗!$C$24:$J$33,7,TRUE),0))),0)</f>
        <v>335850</v>
      </c>
      <c r="O272">
        <f ca="1">IFERROR(IF(F272=1,VLOOKUP(L272,[1]坦克升星消耗!$C$2:$J$7,7,TRUE),IF(F272=2,VLOOKUP(L272,[1]坦克升星消耗!$C$8:$J$15,7,TRUE),IF(F272=3,VLOOKUP(L272,[1]坦克升星消耗!$C$24:$J$33,7,TRUE),0))),0)</f>
        <v>335850</v>
      </c>
      <c r="P272">
        <f ca="1">IFERROR(IF(G272=1,VLOOKUP(M272,[1]坦克升星消耗!$C$2:$J$7,7,TRUE),IF(G272=2,VLOOKUP(M272,[1]坦克升星消耗!$C$8:$J$15,7,TRUE),IF(G272=3,VLOOKUP(M272,[1]坦克升星消耗!$C$24:$J$33,7,TRUE),0))),0)</f>
        <v>335850</v>
      </c>
      <c r="Q272">
        <f t="shared" ca="1" si="20"/>
        <v>1007550</v>
      </c>
      <c r="R272">
        <f ca="1">Q272/A272+AH272-军费投放计算!D272</f>
        <v>29872.89667896679</v>
      </c>
      <c r="S272">
        <f ca="1">ROUNDDOWN(MIN(T1部件投放计算!C272/3,18),0)</f>
        <v>18</v>
      </c>
      <c r="T272">
        <f t="shared" ca="1" si="21"/>
        <v>0</v>
      </c>
      <c r="U272">
        <f ca="1">MIN(ROUNDDOWN((T1部件投放计算!C272/3)/S272,0),3)</f>
        <v>3</v>
      </c>
      <c r="V272">
        <f ca="1">MIN(VLOOKUP((A272*通用估算系数!$B$17*3600)/S272,[1]坦克部件养成!$V$2:$Z$31,5,TRUE),15)</f>
        <v>15</v>
      </c>
      <c r="W272">
        <f ca="1">ROUNDDOWN(MIN(T2部件投放计算!C272/3,18),0)</f>
        <v>18</v>
      </c>
      <c r="X272">
        <f t="shared" ca="1" si="22"/>
        <v>0</v>
      </c>
      <c r="Y272">
        <f ca="1">MIN(ROUNDDOWN(IF(W272=0,0,((T2部件投放计算!C272+T1部件投放计算!C272/3)/2)/W272+1),0),4)</f>
        <v>4</v>
      </c>
      <c r="Z272">
        <f ca="1">MIN(IF(X272=0,0,VLOOKUP((A272*通用估算系数!$B$17*3600)/X272,[1]坦克部件养成!$V$2:$Z$31,5,TRUE)),20)</f>
        <v>0</v>
      </c>
      <c r="AA272">
        <f ca="1">ROUNDDOWN(MIN(T3部件投放计算!C272/3,18),0)</f>
        <v>18</v>
      </c>
      <c r="AB272">
        <f t="shared" ca="1" si="23"/>
        <v>18</v>
      </c>
      <c r="AC272">
        <f ca="1">MIN(ROUNDDOWN(IF(AA272=0,0,((T3部件投放计算!C272+T2部件投放计算!C272/3)/2)/AA272+2),0),5)</f>
        <v>5</v>
      </c>
      <c r="AD272">
        <f ca="1">MIN(IF(AA272=0,0,VLOOKUP((A272*通用估算系数!$B$17*3600)/AA272,[1]坦克部件养成!$V$2:$Z$31,5,TRUE)),30)</f>
        <v>30</v>
      </c>
      <c r="AE272">
        <f ca="1">VLOOKUP("1_"&amp;V272,[1]坦克部件养成!$I:$L,4,FALSE)*T272</f>
        <v>0</v>
      </c>
      <c r="AF272">
        <f ca="1">IFERROR(VLOOKUP("2_"&amp;Z272,[1]坦克部件养成!$I:$L,4,FALSE)*X272,0)</f>
        <v>0</v>
      </c>
      <c r="AG272">
        <f ca="1">IFERROR(VLOOKUP("3_"&amp;AD272,[1]坦克部件养成!$I:$L,4,FALSE)*AB272,0)</f>
        <v>8335620</v>
      </c>
      <c r="AH272">
        <f t="shared" ca="1" si="24"/>
        <v>30758</v>
      </c>
    </row>
    <row r="273" spans="1:34" x14ac:dyDescent="0.2">
      <c r="A273">
        <v>272</v>
      </c>
      <c r="B273">
        <f>IF(C273=-1,D273,VLOOKUP(C273,通用估算系数!$D:$E,2,FALSE))</f>
        <v>10</v>
      </c>
      <c r="C273">
        <f>IF(D273&gt;=10,MOD(A273,通用估算系数!$B$2),-1)</f>
        <v>6</v>
      </c>
      <c r="D273">
        <f>VLOOKUP(A273,[1]游戏时长规划!$H$17:$K$26,4,TRUE)</f>
        <v>10</v>
      </c>
      <c r="E273">
        <v>3</v>
      </c>
      <c r="F273">
        <v>3</v>
      </c>
      <c r="G273">
        <v>3</v>
      </c>
      <c r="H273">
        <f ca="1">INDIRECT("T"&amp;E273&amp;"碎片投放计算!C"&amp;ROW(E273))/VLOOKUP(E273,通用估算系数!$D$17:$E$20,2,FALSE)</f>
        <v>1146.9903860837201</v>
      </c>
      <c r="I273">
        <f ca="1">INDIRECT("T"&amp;F273&amp;"碎片投放计算!C"&amp;ROW(F273))/VLOOKUP(F273,通用估算系数!$D$17:$E$20,2,FALSE)</f>
        <v>1146.9903860837201</v>
      </c>
      <c r="J273">
        <f ca="1">INDIRECT("T"&amp;G273&amp;"碎片投放计算!C"&amp;ROW(G273))/VLOOKUP(G273,通用估算系数!$D$17:$E$20,2,FALSE)</f>
        <v>1146.9903860837201</v>
      </c>
      <c r="K273">
        <f ca="1">IFERROR(IF(E273=1,VLOOKUP(H273,[1]坦克升星消耗!$H$2:$J$7,3,TRUE),IF(E273=2,VLOOKUP(H273,[1]坦克升星消耗!$H$8:$J$15,3,TRUE),IF(E273=3,VLOOKUP(H273,[1]坦克升星消耗!$H$24:$J$33,3,TRUE),0))),0)</f>
        <v>10</v>
      </c>
      <c r="L273">
        <f ca="1">IFERROR(IF(F273=1,VLOOKUP(I273,[1]坦克升星消耗!$H$2:$J$7,3,TRUE),IF(F273=2,VLOOKUP(I273,[1]坦克升星消耗!$H$8:$J$15,3,TRUE),IF(F273=3,VLOOKUP(I273,[1]坦克升星消耗!$H$24:$J$33,3,TRUE),0))),0)</f>
        <v>10</v>
      </c>
      <c r="M273">
        <f ca="1">IFERROR(IF(G273=1,VLOOKUP(J273,[1]坦克升星消耗!$H$2:$J$7,3,TRUE),IF(G273=2,VLOOKUP(J273,[1]坦克升星消耗!$H$8:$J$15,3,TRUE),IF(G273=3,VLOOKUP(J273,[1]坦克升星消耗!$H$24:$J$33,3,TRUE),0))),0)</f>
        <v>10</v>
      </c>
      <c r="N273">
        <f ca="1">IFERROR(IF(E273=1,VLOOKUP(K273,[1]坦克升星消耗!$C$2:$J$7,7,TRUE),IF(E273=2,VLOOKUP(K273,[1]坦克升星消耗!$C$8:$J$15,7,TRUE),IF(E273=3,VLOOKUP(K273,[1]坦克升星消耗!$C$24:$J$33,7,TRUE),0))),0)</f>
        <v>335850</v>
      </c>
      <c r="O273">
        <f ca="1">IFERROR(IF(F273=1,VLOOKUP(L273,[1]坦克升星消耗!$C$2:$J$7,7,TRUE),IF(F273=2,VLOOKUP(L273,[1]坦克升星消耗!$C$8:$J$15,7,TRUE),IF(F273=3,VLOOKUP(L273,[1]坦克升星消耗!$C$24:$J$33,7,TRUE),0))),0)</f>
        <v>335850</v>
      </c>
      <c r="P273">
        <f ca="1">IFERROR(IF(G273=1,VLOOKUP(M273,[1]坦克升星消耗!$C$2:$J$7,7,TRUE),IF(G273=2,VLOOKUP(M273,[1]坦克升星消耗!$C$8:$J$15,7,TRUE),IF(G273=3,VLOOKUP(M273,[1]坦克升星消耗!$C$24:$J$33,7,TRUE),0))),0)</f>
        <v>335850</v>
      </c>
      <c r="Q273">
        <f t="shared" ca="1" si="20"/>
        <v>1007550</v>
      </c>
      <c r="R273">
        <f ca="1">Q273/A273+AH273-军费投放计算!D273</f>
        <v>29542.227941176468</v>
      </c>
      <c r="S273">
        <f ca="1">ROUNDDOWN(MIN(T1部件投放计算!C273/3,18),0)</f>
        <v>18</v>
      </c>
      <c r="T273">
        <f t="shared" ca="1" si="21"/>
        <v>0</v>
      </c>
      <c r="U273">
        <f ca="1">MIN(ROUNDDOWN((T1部件投放计算!C273/3)/S273,0),3)</f>
        <v>3</v>
      </c>
      <c r="V273">
        <f ca="1">MIN(VLOOKUP((A273*通用估算系数!$B$17*3600)/S273,[1]坦克部件养成!$V$2:$Z$31,5,TRUE),15)</f>
        <v>15</v>
      </c>
      <c r="W273">
        <f ca="1">ROUNDDOWN(MIN(T2部件投放计算!C273/3,18),0)</f>
        <v>18</v>
      </c>
      <c r="X273">
        <f t="shared" ca="1" si="22"/>
        <v>0</v>
      </c>
      <c r="Y273">
        <f ca="1">MIN(ROUNDDOWN(IF(W273=0,0,((T2部件投放计算!C273+T1部件投放计算!C273/3)/2)/W273+1),0),4)</f>
        <v>4</v>
      </c>
      <c r="Z273">
        <f ca="1">MIN(IF(X273=0,0,VLOOKUP((A273*通用估算系数!$B$17*3600)/X273,[1]坦克部件养成!$V$2:$Z$31,5,TRUE)),20)</f>
        <v>0</v>
      </c>
      <c r="AA273">
        <f ca="1">ROUNDDOWN(MIN(T3部件投放计算!C273/3,18),0)</f>
        <v>18</v>
      </c>
      <c r="AB273">
        <f t="shared" ca="1" si="23"/>
        <v>18</v>
      </c>
      <c r="AC273">
        <f ca="1">MIN(ROUNDDOWN(IF(AA273=0,0,((T3部件投放计算!C273+T2部件投放计算!C273/3)/2)/AA273+2),0),5)</f>
        <v>5</v>
      </c>
      <c r="AD273">
        <f ca="1">MIN(IF(AA273=0,0,VLOOKUP((A273*通用估算系数!$B$17*3600)/AA273,[1]坦克部件养成!$V$2:$Z$31,5,TRUE)),30)</f>
        <v>30</v>
      </c>
      <c r="AE273">
        <f ca="1">VLOOKUP("1_"&amp;V273,[1]坦克部件养成!$I:$L,4,FALSE)*T273</f>
        <v>0</v>
      </c>
      <c r="AF273">
        <f ca="1">IFERROR(VLOOKUP("2_"&amp;Z273,[1]坦克部件养成!$I:$L,4,FALSE)*X273,0)</f>
        <v>0</v>
      </c>
      <c r="AG273">
        <f ca="1">IFERROR(VLOOKUP("3_"&amp;AD273,[1]坦克部件养成!$I:$L,4,FALSE)*AB273,0)</f>
        <v>8335620</v>
      </c>
      <c r="AH273">
        <f t="shared" ca="1" si="24"/>
        <v>30645</v>
      </c>
    </row>
    <row r="274" spans="1:34" x14ac:dyDescent="0.2">
      <c r="A274">
        <v>273</v>
      </c>
      <c r="B274">
        <f>IF(C274=-1,D274,VLOOKUP(C274,通用估算系数!$D:$E,2,FALSE))</f>
        <v>10</v>
      </c>
      <c r="C274">
        <f>IF(D274&gt;=10,MOD(A274,通用估算系数!$B$2),-1)</f>
        <v>7</v>
      </c>
      <c r="D274">
        <f>VLOOKUP(A274,[1]游戏时长规划!$H$17:$K$26,4,TRUE)</f>
        <v>10</v>
      </c>
      <c r="E274">
        <v>3</v>
      </c>
      <c r="F274">
        <v>3</v>
      </c>
      <c r="G274">
        <v>3</v>
      </c>
      <c r="H274">
        <f ca="1">INDIRECT("T"&amp;E274&amp;"碎片投放计算!C"&amp;ROW(E274))/VLOOKUP(E274,通用估算系数!$D$17:$E$20,2,FALSE)</f>
        <v>1151.4882978416583</v>
      </c>
      <c r="I274">
        <f ca="1">INDIRECT("T"&amp;F274&amp;"碎片投放计算!C"&amp;ROW(F274))/VLOOKUP(F274,通用估算系数!$D$17:$E$20,2,FALSE)</f>
        <v>1151.4882978416583</v>
      </c>
      <c r="J274">
        <f ca="1">INDIRECT("T"&amp;G274&amp;"碎片投放计算!C"&amp;ROW(G274))/VLOOKUP(G274,通用估算系数!$D$17:$E$20,2,FALSE)</f>
        <v>1151.4882978416583</v>
      </c>
      <c r="K274">
        <f ca="1">IFERROR(IF(E274=1,VLOOKUP(H274,[1]坦克升星消耗!$H$2:$J$7,3,TRUE),IF(E274=2,VLOOKUP(H274,[1]坦克升星消耗!$H$8:$J$15,3,TRUE),IF(E274=3,VLOOKUP(H274,[1]坦克升星消耗!$H$24:$J$33,3,TRUE),0))),0)</f>
        <v>10</v>
      </c>
      <c r="L274">
        <f ca="1">IFERROR(IF(F274=1,VLOOKUP(I274,[1]坦克升星消耗!$H$2:$J$7,3,TRUE),IF(F274=2,VLOOKUP(I274,[1]坦克升星消耗!$H$8:$J$15,3,TRUE),IF(F274=3,VLOOKUP(I274,[1]坦克升星消耗!$H$24:$J$33,3,TRUE),0))),0)</f>
        <v>10</v>
      </c>
      <c r="M274">
        <f ca="1">IFERROR(IF(G274=1,VLOOKUP(J274,[1]坦克升星消耗!$H$2:$J$7,3,TRUE),IF(G274=2,VLOOKUP(J274,[1]坦克升星消耗!$H$8:$J$15,3,TRUE),IF(G274=3,VLOOKUP(J274,[1]坦克升星消耗!$H$24:$J$33,3,TRUE),0))),0)</f>
        <v>10</v>
      </c>
      <c r="N274">
        <f ca="1">IFERROR(IF(E274=1,VLOOKUP(K274,[1]坦克升星消耗!$C$2:$J$7,7,TRUE),IF(E274=2,VLOOKUP(K274,[1]坦克升星消耗!$C$8:$J$15,7,TRUE),IF(E274=3,VLOOKUP(K274,[1]坦克升星消耗!$C$24:$J$33,7,TRUE),0))),0)</f>
        <v>335850</v>
      </c>
      <c r="O274">
        <f ca="1">IFERROR(IF(F274=1,VLOOKUP(L274,[1]坦克升星消耗!$C$2:$J$7,7,TRUE),IF(F274=2,VLOOKUP(L274,[1]坦克升星消耗!$C$8:$J$15,7,TRUE),IF(F274=3,VLOOKUP(L274,[1]坦克升星消耗!$C$24:$J$33,7,TRUE),0))),0)</f>
        <v>335850</v>
      </c>
      <c r="P274">
        <f ca="1">IFERROR(IF(G274=1,VLOOKUP(M274,[1]坦克升星消耗!$C$2:$J$7,7,TRUE),IF(G274=2,VLOOKUP(M274,[1]坦克升星消耗!$C$8:$J$15,7,TRUE),IF(G274=3,VLOOKUP(M274,[1]坦克升星消耗!$C$24:$J$33,7,TRUE),0))),0)</f>
        <v>335850</v>
      </c>
      <c r="Q274">
        <f t="shared" ca="1" si="20"/>
        <v>1007550</v>
      </c>
      <c r="R274">
        <f ca="1">Q274/A274+AH274-军费投放计算!D274</f>
        <v>29413.659340659338</v>
      </c>
      <c r="S274">
        <f ca="1">ROUNDDOWN(MIN(T1部件投放计算!C274/3,18),0)</f>
        <v>18</v>
      </c>
      <c r="T274">
        <f t="shared" ca="1" si="21"/>
        <v>0</v>
      </c>
      <c r="U274">
        <f ca="1">MIN(ROUNDDOWN((T1部件投放计算!C274/3)/S274,0),3)</f>
        <v>3</v>
      </c>
      <c r="V274">
        <f ca="1">MIN(VLOOKUP((A274*通用估算系数!$B$17*3600)/S274,[1]坦克部件养成!$V$2:$Z$31,5,TRUE),15)</f>
        <v>15</v>
      </c>
      <c r="W274">
        <f ca="1">ROUNDDOWN(MIN(T2部件投放计算!C274/3,18),0)</f>
        <v>18</v>
      </c>
      <c r="X274">
        <f t="shared" ca="1" si="22"/>
        <v>0</v>
      </c>
      <c r="Y274">
        <f ca="1">MIN(ROUNDDOWN(IF(W274=0,0,((T2部件投放计算!C274+T1部件投放计算!C274/3)/2)/W274+1),0),4)</f>
        <v>4</v>
      </c>
      <c r="Z274">
        <f ca="1">MIN(IF(X274=0,0,VLOOKUP((A274*通用估算系数!$B$17*3600)/X274,[1]坦克部件养成!$V$2:$Z$31,5,TRUE)),20)</f>
        <v>0</v>
      </c>
      <c r="AA274">
        <f ca="1">ROUNDDOWN(MIN(T3部件投放计算!C274/3,18),0)</f>
        <v>18</v>
      </c>
      <c r="AB274">
        <f t="shared" ca="1" si="23"/>
        <v>18</v>
      </c>
      <c r="AC274">
        <f ca="1">MIN(ROUNDDOWN(IF(AA274=0,0,((T3部件投放计算!C274+T2部件投放计算!C274/3)/2)/AA274+2),0),5)</f>
        <v>5</v>
      </c>
      <c r="AD274">
        <f ca="1">MIN(IF(AA274=0,0,VLOOKUP((A274*通用估算系数!$B$17*3600)/AA274,[1]坦克部件养成!$V$2:$Z$31,5,TRUE)),30)</f>
        <v>30</v>
      </c>
      <c r="AE274">
        <f ca="1">VLOOKUP("1_"&amp;V274,[1]坦克部件养成!$I:$L,4,FALSE)*T274</f>
        <v>0</v>
      </c>
      <c r="AF274">
        <f ca="1">IFERROR(VLOOKUP("2_"&amp;Z274,[1]坦克部件养成!$I:$L,4,FALSE)*X274,0)</f>
        <v>0</v>
      </c>
      <c r="AG274">
        <f ca="1">IFERROR(VLOOKUP("3_"&amp;AD274,[1]坦克部件养成!$I:$L,4,FALSE)*AB274,0)</f>
        <v>8335620</v>
      </c>
      <c r="AH274">
        <f t="shared" ca="1" si="24"/>
        <v>30533</v>
      </c>
    </row>
    <row r="275" spans="1:34" x14ac:dyDescent="0.2">
      <c r="A275">
        <v>274</v>
      </c>
      <c r="B275">
        <f>IF(C275=-1,D275,VLOOKUP(C275,通用估算系数!$D:$E,2,FALSE))</f>
        <v>10</v>
      </c>
      <c r="C275">
        <f>IF(D275&gt;=10,MOD(A275,通用估算系数!$B$2),-1)</f>
        <v>8</v>
      </c>
      <c r="D275">
        <f>VLOOKUP(A275,[1]游戏时长规划!$H$17:$K$26,4,TRUE)</f>
        <v>10</v>
      </c>
      <c r="E275">
        <v>3</v>
      </c>
      <c r="F275">
        <v>3</v>
      </c>
      <c r="G275">
        <v>3</v>
      </c>
      <c r="H275">
        <f ca="1">INDIRECT("T"&amp;E275&amp;"碎片投放计算!C"&amp;ROW(E275))/VLOOKUP(E275,通用估算系数!$D$17:$E$20,2,FALSE)</f>
        <v>1155.9918206814832</v>
      </c>
      <c r="I275">
        <f ca="1">INDIRECT("T"&amp;F275&amp;"碎片投放计算!C"&amp;ROW(F275))/VLOOKUP(F275,通用估算系数!$D$17:$E$20,2,FALSE)</f>
        <v>1155.9918206814832</v>
      </c>
      <c r="J275">
        <f ca="1">INDIRECT("T"&amp;G275&amp;"碎片投放计算!C"&amp;ROW(G275))/VLOOKUP(G275,通用估算系数!$D$17:$E$20,2,FALSE)</f>
        <v>1155.9918206814832</v>
      </c>
      <c r="K275">
        <f ca="1">IFERROR(IF(E275=1,VLOOKUP(H275,[1]坦克升星消耗!$H$2:$J$7,3,TRUE),IF(E275=2,VLOOKUP(H275,[1]坦克升星消耗!$H$8:$J$15,3,TRUE),IF(E275=3,VLOOKUP(H275,[1]坦克升星消耗!$H$24:$J$33,3,TRUE),0))),0)</f>
        <v>10</v>
      </c>
      <c r="L275">
        <f ca="1">IFERROR(IF(F275=1,VLOOKUP(I275,[1]坦克升星消耗!$H$2:$J$7,3,TRUE),IF(F275=2,VLOOKUP(I275,[1]坦克升星消耗!$H$8:$J$15,3,TRUE),IF(F275=3,VLOOKUP(I275,[1]坦克升星消耗!$H$24:$J$33,3,TRUE),0))),0)</f>
        <v>10</v>
      </c>
      <c r="M275">
        <f ca="1">IFERROR(IF(G275=1,VLOOKUP(J275,[1]坦克升星消耗!$H$2:$J$7,3,TRUE),IF(G275=2,VLOOKUP(J275,[1]坦克升星消耗!$H$8:$J$15,3,TRUE),IF(G275=3,VLOOKUP(J275,[1]坦克升星消耗!$H$24:$J$33,3,TRUE),0))),0)</f>
        <v>10</v>
      </c>
      <c r="N275">
        <f ca="1">IFERROR(IF(E275=1,VLOOKUP(K275,[1]坦克升星消耗!$C$2:$J$7,7,TRUE),IF(E275=2,VLOOKUP(K275,[1]坦克升星消耗!$C$8:$J$15,7,TRUE),IF(E275=3,VLOOKUP(K275,[1]坦克升星消耗!$C$24:$J$33,7,TRUE),0))),0)</f>
        <v>335850</v>
      </c>
      <c r="O275">
        <f ca="1">IFERROR(IF(F275=1,VLOOKUP(L275,[1]坦克升星消耗!$C$2:$J$7,7,TRUE),IF(F275=2,VLOOKUP(L275,[1]坦克升星消耗!$C$8:$J$15,7,TRUE),IF(F275=3,VLOOKUP(L275,[1]坦克升星消耗!$C$24:$J$33,7,TRUE),0))),0)</f>
        <v>335850</v>
      </c>
      <c r="P275">
        <f ca="1">IFERROR(IF(G275=1,VLOOKUP(M275,[1]坦克升星消耗!$C$2:$J$7,7,TRUE),IF(G275=2,VLOOKUP(M275,[1]坦克升星消耗!$C$8:$J$15,7,TRUE),IF(G275=3,VLOOKUP(M275,[1]坦克升星消耗!$C$24:$J$33,7,TRUE),0))),0)</f>
        <v>335850</v>
      </c>
      <c r="Q275">
        <f t="shared" ca="1" si="20"/>
        <v>1007550</v>
      </c>
      <c r="R275">
        <f ca="1">Q275/A275+AH275-军费投放计算!D275</f>
        <v>29286.189781021894</v>
      </c>
      <c r="S275">
        <f ca="1">ROUNDDOWN(MIN(T1部件投放计算!C275/3,18),0)</f>
        <v>18</v>
      </c>
      <c r="T275">
        <f t="shared" ca="1" si="21"/>
        <v>0</v>
      </c>
      <c r="U275">
        <f ca="1">MIN(ROUNDDOWN((T1部件投放计算!C275/3)/S275,0),3)</f>
        <v>3</v>
      </c>
      <c r="V275">
        <f ca="1">MIN(VLOOKUP((A275*通用估算系数!$B$17*3600)/S275,[1]坦克部件养成!$V$2:$Z$31,5,TRUE),15)</f>
        <v>15</v>
      </c>
      <c r="W275">
        <f ca="1">ROUNDDOWN(MIN(T2部件投放计算!C275/3,18),0)</f>
        <v>18</v>
      </c>
      <c r="X275">
        <f t="shared" ca="1" si="22"/>
        <v>0</v>
      </c>
      <c r="Y275">
        <f ca="1">MIN(ROUNDDOWN(IF(W275=0,0,((T2部件投放计算!C275+T1部件投放计算!C275/3)/2)/W275+1),0),4)</f>
        <v>4</v>
      </c>
      <c r="Z275">
        <f ca="1">MIN(IF(X275=0,0,VLOOKUP((A275*通用估算系数!$B$17*3600)/X275,[1]坦克部件养成!$V$2:$Z$31,5,TRUE)),20)</f>
        <v>0</v>
      </c>
      <c r="AA275">
        <f ca="1">ROUNDDOWN(MIN(T3部件投放计算!C275/3,18),0)</f>
        <v>18</v>
      </c>
      <c r="AB275">
        <f t="shared" ca="1" si="23"/>
        <v>18</v>
      </c>
      <c r="AC275">
        <f ca="1">MIN(ROUNDDOWN(IF(AA275=0,0,((T3部件投放计算!C275+T2部件投放计算!C275/3)/2)/AA275+2),0),5)</f>
        <v>5</v>
      </c>
      <c r="AD275">
        <f ca="1">MIN(IF(AA275=0,0,VLOOKUP((A275*通用估算系数!$B$17*3600)/AA275,[1]坦克部件养成!$V$2:$Z$31,5,TRUE)),30)</f>
        <v>30</v>
      </c>
      <c r="AE275">
        <f ca="1">VLOOKUP("1_"&amp;V275,[1]坦克部件养成!$I:$L,4,FALSE)*T275</f>
        <v>0</v>
      </c>
      <c r="AF275">
        <f ca="1">IFERROR(VLOOKUP("2_"&amp;Z275,[1]坦克部件养成!$I:$L,4,FALSE)*X275,0)</f>
        <v>0</v>
      </c>
      <c r="AG275">
        <f ca="1">IFERROR(VLOOKUP("3_"&amp;AD275,[1]坦克部件养成!$I:$L,4,FALSE)*AB275,0)</f>
        <v>8335620</v>
      </c>
      <c r="AH275">
        <f t="shared" ca="1" si="24"/>
        <v>30421</v>
      </c>
    </row>
    <row r="276" spans="1:34" x14ac:dyDescent="0.2">
      <c r="A276">
        <v>275</v>
      </c>
      <c r="B276">
        <f>IF(C276=-1,D276,VLOOKUP(C276,通用估算系数!$D:$E,2,FALSE))</f>
        <v>10</v>
      </c>
      <c r="C276">
        <f>IF(D276&gt;=10,MOD(A276,通用估算系数!$B$2),-1)</f>
        <v>9</v>
      </c>
      <c r="D276">
        <f>VLOOKUP(A276,[1]游戏时长规划!$H$17:$K$26,4,TRUE)</f>
        <v>10</v>
      </c>
      <c r="E276">
        <v>3</v>
      </c>
      <c r="F276">
        <v>3</v>
      </c>
      <c r="G276">
        <v>3</v>
      </c>
      <c r="H276">
        <f ca="1">INDIRECT("T"&amp;E276&amp;"碎片投放计算!C"&amp;ROW(E276))/VLOOKUP(E276,通用估算系数!$D$17:$E$20,2,FALSE)</f>
        <v>1160.6131762409293</v>
      </c>
      <c r="I276">
        <f ca="1">INDIRECT("T"&amp;F276&amp;"碎片投放计算!C"&amp;ROW(F276))/VLOOKUP(F276,通用估算系数!$D$17:$E$20,2,FALSE)</f>
        <v>1160.6131762409293</v>
      </c>
      <c r="J276">
        <f ca="1">INDIRECT("T"&amp;G276&amp;"碎片投放计算!C"&amp;ROW(G276))/VLOOKUP(G276,通用估算系数!$D$17:$E$20,2,FALSE)</f>
        <v>1160.6131762409293</v>
      </c>
      <c r="K276">
        <f ca="1">IFERROR(IF(E276=1,VLOOKUP(H276,[1]坦克升星消耗!$H$2:$J$7,3,TRUE),IF(E276=2,VLOOKUP(H276,[1]坦克升星消耗!$H$8:$J$15,3,TRUE),IF(E276=3,VLOOKUP(H276,[1]坦克升星消耗!$H$24:$J$33,3,TRUE),0))),0)</f>
        <v>10</v>
      </c>
      <c r="L276">
        <f ca="1">IFERROR(IF(F276=1,VLOOKUP(I276,[1]坦克升星消耗!$H$2:$J$7,3,TRUE),IF(F276=2,VLOOKUP(I276,[1]坦克升星消耗!$H$8:$J$15,3,TRUE),IF(F276=3,VLOOKUP(I276,[1]坦克升星消耗!$H$24:$J$33,3,TRUE),0))),0)</f>
        <v>10</v>
      </c>
      <c r="M276">
        <f ca="1">IFERROR(IF(G276=1,VLOOKUP(J276,[1]坦克升星消耗!$H$2:$J$7,3,TRUE),IF(G276=2,VLOOKUP(J276,[1]坦克升星消耗!$H$8:$J$15,3,TRUE),IF(G276=3,VLOOKUP(J276,[1]坦克升星消耗!$H$24:$J$33,3,TRUE),0))),0)</f>
        <v>10</v>
      </c>
      <c r="N276">
        <f ca="1">IFERROR(IF(E276=1,VLOOKUP(K276,[1]坦克升星消耗!$C$2:$J$7,7,TRUE),IF(E276=2,VLOOKUP(K276,[1]坦克升星消耗!$C$8:$J$15,7,TRUE),IF(E276=3,VLOOKUP(K276,[1]坦克升星消耗!$C$24:$J$33,7,TRUE),0))),0)</f>
        <v>335850</v>
      </c>
      <c r="O276">
        <f ca="1">IFERROR(IF(F276=1,VLOOKUP(L276,[1]坦克升星消耗!$C$2:$J$7,7,TRUE),IF(F276=2,VLOOKUP(L276,[1]坦克升星消耗!$C$8:$J$15,7,TRUE),IF(F276=3,VLOOKUP(L276,[1]坦克升星消耗!$C$24:$J$33,7,TRUE),0))),0)</f>
        <v>335850</v>
      </c>
      <c r="P276">
        <f ca="1">IFERROR(IF(G276=1,VLOOKUP(M276,[1]坦克升星消耗!$C$2:$J$7,7,TRUE),IF(G276=2,VLOOKUP(M276,[1]坦克升星消耗!$C$8:$J$15,7,TRUE),IF(G276=3,VLOOKUP(M276,[1]坦克升星消耗!$C$24:$J$33,7,TRUE),0))),0)</f>
        <v>335850</v>
      </c>
      <c r="Q276">
        <f t="shared" ca="1" si="20"/>
        <v>1007550</v>
      </c>
      <c r="R276">
        <f ca="1">Q276/A276+AH276-军费投放计算!D276</f>
        <v>29118.818181818184</v>
      </c>
      <c r="S276">
        <f ca="1">ROUNDDOWN(MIN(T1部件投放计算!C276/3,18),0)</f>
        <v>18</v>
      </c>
      <c r="T276">
        <f t="shared" ca="1" si="21"/>
        <v>0</v>
      </c>
      <c r="U276">
        <f ca="1">MIN(ROUNDDOWN((T1部件投放计算!C276/3)/S276,0),3)</f>
        <v>3</v>
      </c>
      <c r="V276">
        <f ca="1">MIN(VLOOKUP((A276*通用估算系数!$B$17*3600)/S276,[1]坦克部件养成!$V$2:$Z$31,5,TRUE),15)</f>
        <v>15</v>
      </c>
      <c r="W276">
        <f ca="1">ROUNDDOWN(MIN(T2部件投放计算!C276/3,18),0)</f>
        <v>18</v>
      </c>
      <c r="X276">
        <f t="shared" ca="1" si="22"/>
        <v>0</v>
      </c>
      <c r="Y276">
        <f ca="1">MIN(ROUNDDOWN(IF(W276=0,0,((T2部件投放计算!C276+T1部件投放计算!C276/3)/2)/W276+1),0),4)</f>
        <v>4</v>
      </c>
      <c r="Z276">
        <f ca="1">MIN(IF(X276=0,0,VLOOKUP((A276*通用估算系数!$B$17*3600)/X276,[1]坦克部件养成!$V$2:$Z$31,5,TRUE)),20)</f>
        <v>0</v>
      </c>
      <c r="AA276">
        <f ca="1">ROUNDDOWN(MIN(T3部件投放计算!C276/3,18),0)</f>
        <v>18</v>
      </c>
      <c r="AB276">
        <f t="shared" ca="1" si="23"/>
        <v>18</v>
      </c>
      <c r="AC276">
        <f ca="1">MIN(ROUNDDOWN(IF(AA276=0,0,((T3部件投放计算!C276+T2部件投放计算!C276/3)/2)/AA276+2),0),5)</f>
        <v>5</v>
      </c>
      <c r="AD276">
        <f ca="1">MIN(IF(AA276=0,0,VLOOKUP((A276*通用估算系数!$B$17*3600)/AA276,[1]坦克部件养成!$V$2:$Z$31,5,TRUE)),30)</f>
        <v>30</v>
      </c>
      <c r="AE276">
        <f ca="1">VLOOKUP("1_"&amp;V276,[1]坦克部件养成!$I:$L,4,FALSE)*T276</f>
        <v>0</v>
      </c>
      <c r="AF276">
        <f ca="1">IFERROR(VLOOKUP("2_"&amp;Z276,[1]坦克部件养成!$I:$L,4,FALSE)*X276,0)</f>
        <v>0</v>
      </c>
      <c r="AG276">
        <f ca="1">IFERROR(VLOOKUP("3_"&amp;AD276,[1]坦克部件养成!$I:$L,4,FALSE)*AB276,0)</f>
        <v>8335620</v>
      </c>
      <c r="AH276">
        <f t="shared" ca="1" si="24"/>
        <v>30311</v>
      </c>
    </row>
    <row r="277" spans="1:34" x14ac:dyDescent="0.2">
      <c r="A277">
        <v>276</v>
      </c>
      <c r="B277">
        <f>IF(C277=-1,D277,VLOOKUP(C277,通用估算系数!$D:$E,2,FALSE))</f>
        <v>10</v>
      </c>
      <c r="C277">
        <f>IF(D277&gt;=10,MOD(A277,通用估算系数!$B$2),-1)</f>
        <v>10</v>
      </c>
      <c r="D277">
        <f>VLOOKUP(A277,[1]游戏时长规划!$H$17:$K$26,4,TRUE)</f>
        <v>10</v>
      </c>
      <c r="E277">
        <v>3</v>
      </c>
      <c r="F277">
        <v>3</v>
      </c>
      <c r="G277">
        <v>3</v>
      </c>
      <c r="H277">
        <f ca="1">INDIRECT("T"&amp;E277&amp;"碎片投放计算!C"&amp;ROW(E277))/VLOOKUP(E277,通用估算系数!$D$17:$E$20,2,FALSE)</f>
        <v>1165.1279212445277</v>
      </c>
      <c r="I277">
        <f ca="1">INDIRECT("T"&amp;F277&amp;"碎片投放计算!C"&amp;ROW(F277))/VLOOKUP(F277,通用估算系数!$D$17:$E$20,2,FALSE)</f>
        <v>1165.1279212445277</v>
      </c>
      <c r="J277">
        <f ca="1">INDIRECT("T"&amp;G277&amp;"碎片投放计算!C"&amp;ROW(G277))/VLOOKUP(G277,通用估算系数!$D$17:$E$20,2,FALSE)</f>
        <v>1165.1279212445277</v>
      </c>
      <c r="K277">
        <f ca="1">IFERROR(IF(E277=1,VLOOKUP(H277,[1]坦克升星消耗!$H$2:$J$7,3,TRUE),IF(E277=2,VLOOKUP(H277,[1]坦克升星消耗!$H$8:$J$15,3,TRUE),IF(E277=3,VLOOKUP(H277,[1]坦克升星消耗!$H$24:$J$33,3,TRUE),0))),0)</f>
        <v>10</v>
      </c>
      <c r="L277">
        <f ca="1">IFERROR(IF(F277=1,VLOOKUP(I277,[1]坦克升星消耗!$H$2:$J$7,3,TRUE),IF(F277=2,VLOOKUP(I277,[1]坦克升星消耗!$H$8:$J$15,3,TRUE),IF(F277=3,VLOOKUP(I277,[1]坦克升星消耗!$H$24:$J$33,3,TRUE),0))),0)</f>
        <v>10</v>
      </c>
      <c r="M277">
        <f ca="1">IFERROR(IF(G277=1,VLOOKUP(J277,[1]坦克升星消耗!$H$2:$J$7,3,TRUE),IF(G277=2,VLOOKUP(J277,[1]坦克升星消耗!$H$8:$J$15,3,TRUE),IF(G277=3,VLOOKUP(J277,[1]坦克升星消耗!$H$24:$J$33,3,TRUE),0))),0)</f>
        <v>10</v>
      </c>
      <c r="N277">
        <f ca="1">IFERROR(IF(E277=1,VLOOKUP(K277,[1]坦克升星消耗!$C$2:$J$7,7,TRUE),IF(E277=2,VLOOKUP(K277,[1]坦克升星消耗!$C$8:$J$15,7,TRUE),IF(E277=3,VLOOKUP(K277,[1]坦克升星消耗!$C$24:$J$33,7,TRUE),0))),0)</f>
        <v>335850</v>
      </c>
      <c r="O277">
        <f ca="1">IFERROR(IF(F277=1,VLOOKUP(L277,[1]坦克升星消耗!$C$2:$J$7,7,TRUE),IF(F277=2,VLOOKUP(L277,[1]坦克升星消耗!$C$8:$J$15,7,TRUE),IF(F277=3,VLOOKUP(L277,[1]坦克升星消耗!$C$24:$J$33,7,TRUE),0))),0)</f>
        <v>335850</v>
      </c>
      <c r="P277">
        <f ca="1">IFERROR(IF(G277=1,VLOOKUP(M277,[1]坦克升星消耗!$C$2:$J$7,7,TRUE),IF(G277=2,VLOOKUP(M277,[1]坦克升星消耗!$C$8:$J$15,7,TRUE),IF(G277=3,VLOOKUP(M277,[1]坦克升星消耗!$C$24:$J$33,7,TRUE),0))),0)</f>
        <v>335850</v>
      </c>
      <c r="Q277">
        <f t="shared" ca="1" si="20"/>
        <v>1007550</v>
      </c>
      <c r="R277">
        <f ca="1">Q277/A277+AH277-军费投放计算!D277</f>
        <v>29035.543478260872</v>
      </c>
      <c r="S277">
        <f ca="1">ROUNDDOWN(MIN(T1部件投放计算!C277/3,18),0)</f>
        <v>18</v>
      </c>
      <c r="T277">
        <f t="shared" ca="1" si="21"/>
        <v>0</v>
      </c>
      <c r="U277">
        <f ca="1">MIN(ROUNDDOWN((T1部件投放计算!C277/3)/S277,0),3)</f>
        <v>3</v>
      </c>
      <c r="V277">
        <f ca="1">MIN(VLOOKUP((A277*通用估算系数!$B$17*3600)/S277,[1]坦克部件养成!$V$2:$Z$31,5,TRUE),15)</f>
        <v>15</v>
      </c>
      <c r="W277">
        <f ca="1">ROUNDDOWN(MIN(T2部件投放计算!C277/3,18),0)</f>
        <v>18</v>
      </c>
      <c r="X277">
        <f t="shared" ca="1" si="22"/>
        <v>0</v>
      </c>
      <c r="Y277">
        <f ca="1">MIN(ROUNDDOWN(IF(W277=0,0,((T2部件投放计算!C277+T1部件投放计算!C277/3)/2)/W277+1),0),4)</f>
        <v>4</v>
      </c>
      <c r="Z277">
        <f ca="1">MIN(IF(X277=0,0,VLOOKUP((A277*通用估算系数!$B$17*3600)/X277,[1]坦克部件养成!$V$2:$Z$31,5,TRUE)),20)</f>
        <v>0</v>
      </c>
      <c r="AA277">
        <f ca="1">ROUNDDOWN(MIN(T3部件投放计算!C277/3,18),0)</f>
        <v>18</v>
      </c>
      <c r="AB277">
        <f t="shared" ca="1" si="23"/>
        <v>18</v>
      </c>
      <c r="AC277">
        <f ca="1">MIN(ROUNDDOWN(IF(AA277=0,0,((T3部件投放计算!C277+T2部件投放计算!C277/3)/2)/AA277+2),0),5)</f>
        <v>5</v>
      </c>
      <c r="AD277">
        <f ca="1">MIN(IF(AA277=0,0,VLOOKUP((A277*通用估算系数!$B$17*3600)/AA277,[1]坦克部件养成!$V$2:$Z$31,5,TRUE)),30)</f>
        <v>30</v>
      </c>
      <c r="AE277">
        <f ca="1">VLOOKUP("1_"&amp;V277,[1]坦克部件养成!$I:$L,4,FALSE)*T277</f>
        <v>0</v>
      </c>
      <c r="AF277">
        <f ca="1">IFERROR(VLOOKUP("2_"&amp;Z277,[1]坦克部件养成!$I:$L,4,FALSE)*X277,0)</f>
        <v>0</v>
      </c>
      <c r="AG277">
        <f ca="1">IFERROR(VLOOKUP("3_"&amp;AD277,[1]坦克部件养成!$I:$L,4,FALSE)*AB277,0)</f>
        <v>8335620</v>
      </c>
      <c r="AH277">
        <f t="shared" ca="1" si="24"/>
        <v>30201</v>
      </c>
    </row>
    <row r="278" spans="1:34" x14ac:dyDescent="0.2">
      <c r="A278">
        <v>277</v>
      </c>
      <c r="B278">
        <f>IF(C278=-1,D278,VLOOKUP(C278,通用估算系数!$D:$E,2,FALSE))</f>
        <v>10</v>
      </c>
      <c r="C278">
        <f>IF(D278&gt;=10,MOD(A278,通用估算系数!$B$2),-1)</f>
        <v>11</v>
      </c>
      <c r="D278">
        <f>VLOOKUP(A278,[1]游戏时长规划!$H$17:$K$26,4,TRUE)</f>
        <v>10</v>
      </c>
      <c r="E278">
        <v>3</v>
      </c>
      <c r="F278">
        <v>3</v>
      </c>
      <c r="G278">
        <v>3</v>
      </c>
      <c r="H278">
        <f ca="1">INDIRECT("T"&amp;E278&amp;"碎片投放计算!C"&amp;ROW(E278))/VLOOKUP(E278,通用估算系数!$D$17:$E$20,2,FALSE)</f>
        <v>1169.6482773300129</v>
      </c>
      <c r="I278">
        <f ca="1">INDIRECT("T"&amp;F278&amp;"碎片投放计算!C"&amp;ROW(F278))/VLOOKUP(F278,通用估算系数!$D$17:$E$20,2,FALSE)</f>
        <v>1169.6482773300129</v>
      </c>
      <c r="J278">
        <f ca="1">INDIRECT("T"&amp;G278&amp;"碎片投放计算!C"&amp;ROW(G278))/VLOOKUP(G278,通用估算系数!$D$17:$E$20,2,FALSE)</f>
        <v>1169.6482773300129</v>
      </c>
      <c r="K278">
        <f ca="1">IFERROR(IF(E278=1,VLOOKUP(H278,[1]坦克升星消耗!$H$2:$J$7,3,TRUE),IF(E278=2,VLOOKUP(H278,[1]坦克升星消耗!$H$8:$J$15,3,TRUE),IF(E278=3,VLOOKUP(H278,[1]坦克升星消耗!$H$24:$J$33,3,TRUE),0))),0)</f>
        <v>10</v>
      </c>
      <c r="L278">
        <f ca="1">IFERROR(IF(F278=1,VLOOKUP(I278,[1]坦克升星消耗!$H$2:$J$7,3,TRUE),IF(F278=2,VLOOKUP(I278,[1]坦克升星消耗!$H$8:$J$15,3,TRUE),IF(F278=3,VLOOKUP(I278,[1]坦克升星消耗!$H$24:$J$33,3,TRUE),0))),0)</f>
        <v>10</v>
      </c>
      <c r="M278">
        <f ca="1">IFERROR(IF(G278=1,VLOOKUP(J278,[1]坦克升星消耗!$H$2:$J$7,3,TRUE),IF(G278=2,VLOOKUP(J278,[1]坦克升星消耗!$H$8:$J$15,3,TRUE),IF(G278=3,VLOOKUP(J278,[1]坦克升星消耗!$H$24:$J$33,3,TRUE),0))),0)</f>
        <v>10</v>
      </c>
      <c r="N278">
        <f ca="1">IFERROR(IF(E278=1,VLOOKUP(K278,[1]坦克升星消耗!$C$2:$J$7,7,TRUE),IF(E278=2,VLOOKUP(K278,[1]坦克升星消耗!$C$8:$J$15,7,TRUE),IF(E278=3,VLOOKUP(K278,[1]坦克升星消耗!$C$24:$J$33,7,TRUE),0))),0)</f>
        <v>335850</v>
      </c>
      <c r="O278">
        <f ca="1">IFERROR(IF(F278=1,VLOOKUP(L278,[1]坦克升星消耗!$C$2:$J$7,7,TRUE),IF(F278=2,VLOOKUP(L278,[1]坦克升星消耗!$C$8:$J$15,7,TRUE),IF(F278=3,VLOOKUP(L278,[1]坦克升星消耗!$C$24:$J$33,7,TRUE),0))),0)</f>
        <v>335850</v>
      </c>
      <c r="P278">
        <f ca="1">IFERROR(IF(G278=1,VLOOKUP(M278,[1]坦克升星消耗!$C$2:$J$7,7,TRUE),IF(G278=2,VLOOKUP(M278,[1]坦克升星消耗!$C$8:$J$15,7,TRUE),IF(G278=3,VLOOKUP(M278,[1]坦克升星消耗!$C$24:$J$33,7,TRUE),0))),0)</f>
        <v>335850</v>
      </c>
      <c r="Q278">
        <f t="shared" ca="1" si="20"/>
        <v>1007550</v>
      </c>
      <c r="R278">
        <f ca="1">Q278/A278+AH278-军费投放计算!D278</f>
        <v>28911.364620938628</v>
      </c>
      <c r="S278">
        <f ca="1">ROUNDDOWN(MIN(T1部件投放计算!C278/3,18),0)</f>
        <v>18</v>
      </c>
      <c r="T278">
        <f t="shared" ca="1" si="21"/>
        <v>0</v>
      </c>
      <c r="U278">
        <f ca="1">MIN(ROUNDDOWN((T1部件投放计算!C278/3)/S278,0),3)</f>
        <v>3</v>
      </c>
      <c r="V278">
        <f ca="1">MIN(VLOOKUP((A278*通用估算系数!$B$17*3600)/S278,[1]坦克部件养成!$V$2:$Z$31,5,TRUE),15)</f>
        <v>15</v>
      </c>
      <c r="W278">
        <f ca="1">ROUNDDOWN(MIN(T2部件投放计算!C278/3,18),0)</f>
        <v>18</v>
      </c>
      <c r="X278">
        <f t="shared" ca="1" si="22"/>
        <v>0</v>
      </c>
      <c r="Y278">
        <f ca="1">MIN(ROUNDDOWN(IF(W278=0,0,((T2部件投放计算!C278+T1部件投放计算!C278/3)/2)/W278+1),0),4)</f>
        <v>4</v>
      </c>
      <c r="Z278">
        <f ca="1">MIN(IF(X278=0,0,VLOOKUP((A278*通用估算系数!$B$17*3600)/X278,[1]坦克部件养成!$V$2:$Z$31,5,TRUE)),20)</f>
        <v>0</v>
      </c>
      <c r="AA278">
        <f ca="1">ROUNDDOWN(MIN(T3部件投放计算!C278/3,18),0)</f>
        <v>18</v>
      </c>
      <c r="AB278">
        <f t="shared" ca="1" si="23"/>
        <v>18</v>
      </c>
      <c r="AC278">
        <f ca="1">MIN(ROUNDDOWN(IF(AA278=0,0,((T3部件投放计算!C278+T2部件投放计算!C278/3)/2)/AA278+2),0),5)</f>
        <v>5</v>
      </c>
      <c r="AD278">
        <f ca="1">MIN(IF(AA278=0,0,VLOOKUP((A278*通用估算系数!$B$17*3600)/AA278,[1]坦克部件养成!$V$2:$Z$31,5,TRUE)),30)</f>
        <v>30</v>
      </c>
      <c r="AE278">
        <f ca="1">VLOOKUP("1_"&amp;V278,[1]坦克部件养成!$I:$L,4,FALSE)*T278</f>
        <v>0</v>
      </c>
      <c r="AF278">
        <f ca="1">IFERROR(VLOOKUP("2_"&amp;Z278,[1]坦克部件养成!$I:$L,4,FALSE)*X278,0)</f>
        <v>0</v>
      </c>
      <c r="AG278">
        <f ca="1">IFERROR(VLOOKUP("3_"&amp;AD278,[1]坦克部件养成!$I:$L,4,FALSE)*AB278,0)</f>
        <v>8335620</v>
      </c>
      <c r="AH278">
        <f t="shared" ca="1" si="24"/>
        <v>30092</v>
      </c>
    </row>
    <row r="279" spans="1:34" x14ac:dyDescent="0.2">
      <c r="A279">
        <v>278</v>
      </c>
      <c r="B279">
        <f>IF(C279=-1,D279,VLOOKUP(C279,通用估算系数!$D:$E,2,FALSE))</f>
        <v>10</v>
      </c>
      <c r="C279">
        <f>IF(D279&gt;=10,MOD(A279,通用估算系数!$B$2),-1)</f>
        <v>12</v>
      </c>
      <c r="D279">
        <f>VLOOKUP(A279,[1]游戏时长规划!$H$17:$K$26,4,TRUE)</f>
        <v>10</v>
      </c>
      <c r="E279">
        <v>3</v>
      </c>
      <c r="F279">
        <v>3</v>
      </c>
      <c r="G279">
        <v>3</v>
      </c>
      <c r="H279">
        <f ca="1">INDIRECT("T"&amp;E279&amp;"碎片投放计算!C"&amp;ROW(E279))/VLOOKUP(E279,通用估算系数!$D$17:$E$20,2,FALSE)</f>
        <v>1174.2303553162521</v>
      </c>
      <c r="I279">
        <f ca="1">INDIRECT("T"&amp;F279&amp;"碎片投放计算!C"&amp;ROW(F279))/VLOOKUP(F279,通用估算系数!$D$17:$E$20,2,FALSE)</f>
        <v>1174.2303553162521</v>
      </c>
      <c r="J279">
        <f ca="1">INDIRECT("T"&amp;G279&amp;"碎片投放计算!C"&amp;ROW(G279))/VLOOKUP(G279,通用估算系数!$D$17:$E$20,2,FALSE)</f>
        <v>1174.2303553162521</v>
      </c>
      <c r="K279">
        <f ca="1">IFERROR(IF(E279=1,VLOOKUP(H279,[1]坦克升星消耗!$H$2:$J$7,3,TRUE),IF(E279=2,VLOOKUP(H279,[1]坦克升星消耗!$H$8:$J$15,3,TRUE),IF(E279=3,VLOOKUP(H279,[1]坦克升星消耗!$H$24:$J$33,3,TRUE),0))),0)</f>
        <v>10</v>
      </c>
      <c r="L279">
        <f ca="1">IFERROR(IF(F279=1,VLOOKUP(I279,[1]坦克升星消耗!$H$2:$J$7,3,TRUE),IF(F279=2,VLOOKUP(I279,[1]坦克升星消耗!$H$8:$J$15,3,TRUE),IF(F279=3,VLOOKUP(I279,[1]坦克升星消耗!$H$24:$J$33,3,TRUE),0))),0)</f>
        <v>10</v>
      </c>
      <c r="M279">
        <f ca="1">IFERROR(IF(G279=1,VLOOKUP(J279,[1]坦克升星消耗!$H$2:$J$7,3,TRUE),IF(G279=2,VLOOKUP(J279,[1]坦克升星消耗!$H$8:$J$15,3,TRUE),IF(G279=3,VLOOKUP(J279,[1]坦克升星消耗!$H$24:$J$33,3,TRUE),0))),0)</f>
        <v>10</v>
      </c>
      <c r="N279">
        <f ca="1">IFERROR(IF(E279=1,VLOOKUP(K279,[1]坦克升星消耗!$C$2:$J$7,7,TRUE),IF(E279=2,VLOOKUP(K279,[1]坦克升星消耗!$C$8:$J$15,7,TRUE),IF(E279=3,VLOOKUP(K279,[1]坦克升星消耗!$C$24:$J$33,7,TRUE),0))),0)</f>
        <v>335850</v>
      </c>
      <c r="O279">
        <f ca="1">IFERROR(IF(F279=1,VLOOKUP(L279,[1]坦克升星消耗!$C$2:$J$7,7,TRUE),IF(F279=2,VLOOKUP(L279,[1]坦克升星消耗!$C$8:$J$15,7,TRUE),IF(F279=3,VLOOKUP(L279,[1]坦克升星消耗!$C$24:$J$33,7,TRUE),0))),0)</f>
        <v>335850</v>
      </c>
      <c r="P279">
        <f ca="1">IFERROR(IF(G279=1,VLOOKUP(M279,[1]坦克升星消耗!$C$2:$J$7,7,TRUE),IF(G279=2,VLOOKUP(M279,[1]坦克升星消耗!$C$8:$J$15,7,TRUE),IF(G279=3,VLOOKUP(M279,[1]坦克升星消耗!$C$24:$J$33,7,TRUE),0))),0)</f>
        <v>335850</v>
      </c>
      <c r="Q279">
        <f t="shared" ca="1" si="20"/>
        <v>1007550</v>
      </c>
      <c r="R279">
        <f ca="1">Q279/A279+AH279-军费投放计算!D279</f>
        <v>28767.280575539568</v>
      </c>
      <c r="S279">
        <f ca="1">ROUNDDOWN(MIN(T1部件投放计算!C279/3,18),0)</f>
        <v>18</v>
      </c>
      <c r="T279">
        <f t="shared" ca="1" si="21"/>
        <v>0</v>
      </c>
      <c r="U279">
        <f ca="1">MIN(ROUNDDOWN((T1部件投放计算!C279/3)/S279,0),3)</f>
        <v>3</v>
      </c>
      <c r="V279">
        <f ca="1">MIN(VLOOKUP((A279*通用估算系数!$B$17*3600)/S279,[1]坦克部件养成!$V$2:$Z$31,5,TRUE),15)</f>
        <v>15</v>
      </c>
      <c r="W279">
        <f ca="1">ROUNDDOWN(MIN(T2部件投放计算!C279/3,18),0)</f>
        <v>18</v>
      </c>
      <c r="X279">
        <f t="shared" ca="1" si="22"/>
        <v>0</v>
      </c>
      <c r="Y279">
        <f ca="1">MIN(ROUNDDOWN(IF(W279=0,0,((T2部件投放计算!C279+T1部件投放计算!C279/3)/2)/W279+1),0),4)</f>
        <v>4</v>
      </c>
      <c r="Z279">
        <f ca="1">MIN(IF(X279=0,0,VLOOKUP((A279*通用估算系数!$B$17*3600)/X279,[1]坦克部件养成!$V$2:$Z$31,5,TRUE)),20)</f>
        <v>0</v>
      </c>
      <c r="AA279">
        <f ca="1">ROUNDDOWN(MIN(T3部件投放计算!C279/3,18),0)</f>
        <v>18</v>
      </c>
      <c r="AB279">
        <f t="shared" ca="1" si="23"/>
        <v>18</v>
      </c>
      <c r="AC279">
        <f ca="1">MIN(ROUNDDOWN(IF(AA279=0,0,((T3部件投放计算!C279+T2部件投放计算!C279/3)/2)/AA279+2),0),5)</f>
        <v>5</v>
      </c>
      <c r="AD279">
        <f ca="1">MIN(IF(AA279=0,0,VLOOKUP((A279*通用估算系数!$B$17*3600)/AA279,[1]坦克部件养成!$V$2:$Z$31,5,TRUE)),30)</f>
        <v>30</v>
      </c>
      <c r="AE279">
        <f ca="1">VLOOKUP("1_"&amp;V279,[1]坦克部件养成!$I:$L,4,FALSE)*T279</f>
        <v>0</v>
      </c>
      <c r="AF279">
        <f ca="1">IFERROR(VLOOKUP("2_"&amp;Z279,[1]坦克部件养成!$I:$L,4,FALSE)*X279,0)</f>
        <v>0</v>
      </c>
      <c r="AG279">
        <f ca="1">IFERROR(VLOOKUP("3_"&amp;AD279,[1]坦克部件养成!$I:$L,4,FALSE)*AB279,0)</f>
        <v>8335620</v>
      </c>
      <c r="AH279">
        <f t="shared" ca="1" si="24"/>
        <v>29984</v>
      </c>
    </row>
    <row r="280" spans="1:34" x14ac:dyDescent="0.2">
      <c r="A280">
        <v>279</v>
      </c>
      <c r="B280">
        <f>IF(C280=-1,D280,VLOOKUP(C280,通用估算系数!$D:$E,2,FALSE))</f>
        <v>10</v>
      </c>
      <c r="C280">
        <f>IF(D280&gt;=10,MOD(A280,通用估算系数!$B$2),-1)</f>
        <v>13</v>
      </c>
      <c r="D280">
        <f>VLOOKUP(A280,[1]游戏时长规划!$H$17:$K$26,4,TRUE)</f>
        <v>10</v>
      </c>
      <c r="E280">
        <v>3</v>
      </c>
      <c r="F280">
        <v>3</v>
      </c>
      <c r="G280">
        <v>3</v>
      </c>
      <c r="H280">
        <f ca="1">INDIRECT("T"&amp;E280&amp;"碎片投放计算!C"&amp;ROW(E280))/VLOOKUP(E280,通用估算系数!$D$17:$E$20,2,FALSE)</f>
        <v>1178.7619335655106</v>
      </c>
      <c r="I280">
        <f ca="1">INDIRECT("T"&amp;F280&amp;"碎片投放计算!C"&amp;ROW(F280))/VLOOKUP(F280,通用估算系数!$D$17:$E$20,2,FALSE)</f>
        <v>1178.7619335655106</v>
      </c>
      <c r="J280">
        <f ca="1">INDIRECT("T"&amp;G280&amp;"碎片投放计算!C"&amp;ROW(G280))/VLOOKUP(G280,通用估算系数!$D$17:$E$20,2,FALSE)</f>
        <v>1178.7619335655106</v>
      </c>
      <c r="K280">
        <f ca="1">IFERROR(IF(E280=1,VLOOKUP(H280,[1]坦克升星消耗!$H$2:$J$7,3,TRUE),IF(E280=2,VLOOKUP(H280,[1]坦克升星消耗!$H$8:$J$15,3,TRUE),IF(E280=3,VLOOKUP(H280,[1]坦克升星消耗!$H$24:$J$33,3,TRUE),0))),0)</f>
        <v>10</v>
      </c>
      <c r="L280">
        <f ca="1">IFERROR(IF(F280=1,VLOOKUP(I280,[1]坦克升星消耗!$H$2:$J$7,3,TRUE),IF(F280=2,VLOOKUP(I280,[1]坦克升星消耗!$H$8:$J$15,3,TRUE),IF(F280=3,VLOOKUP(I280,[1]坦克升星消耗!$H$24:$J$33,3,TRUE),0))),0)</f>
        <v>10</v>
      </c>
      <c r="M280">
        <f ca="1">IFERROR(IF(G280=1,VLOOKUP(J280,[1]坦克升星消耗!$H$2:$J$7,3,TRUE),IF(G280=2,VLOOKUP(J280,[1]坦克升星消耗!$H$8:$J$15,3,TRUE),IF(G280=3,VLOOKUP(J280,[1]坦克升星消耗!$H$24:$J$33,3,TRUE),0))),0)</f>
        <v>10</v>
      </c>
      <c r="N280">
        <f ca="1">IFERROR(IF(E280=1,VLOOKUP(K280,[1]坦克升星消耗!$C$2:$J$7,7,TRUE),IF(E280=2,VLOOKUP(K280,[1]坦克升星消耗!$C$8:$J$15,7,TRUE),IF(E280=3,VLOOKUP(K280,[1]坦克升星消耗!$C$24:$J$33,7,TRUE),0))),0)</f>
        <v>335850</v>
      </c>
      <c r="O280">
        <f ca="1">IFERROR(IF(F280=1,VLOOKUP(L280,[1]坦克升星消耗!$C$2:$J$7,7,TRUE),IF(F280=2,VLOOKUP(L280,[1]坦克升星消耗!$C$8:$J$15,7,TRUE),IF(F280=3,VLOOKUP(L280,[1]坦克升星消耗!$C$24:$J$33,7,TRUE),0))),0)</f>
        <v>335850</v>
      </c>
      <c r="P280">
        <f ca="1">IFERROR(IF(G280=1,VLOOKUP(M280,[1]坦克升星消耗!$C$2:$J$7,7,TRUE),IF(G280=2,VLOOKUP(M280,[1]坦克升星消耗!$C$8:$J$15,7,TRUE),IF(G280=3,VLOOKUP(M280,[1]坦克升星消耗!$C$24:$J$33,7,TRUE),0))),0)</f>
        <v>335850</v>
      </c>
      <c r="Q280">
        <f t="shared" ca="1" si="20"/>
        <v>1007550</v>
      </c>
      <c r="R280">
        <f ca="1">Q280/A280+AH280-军费投放计算!D280</f>
        <v>28665.290322580644</v>
      </c>
      <c r="S280">
        <f ca="1">ROUNDDOWN(MIN(T1部件投放计算!C280/3,18),0)</f>
        <v>18</v>
      </c>
      <c r="T280">
        <f t="shared" ca="1" si="21"/>
        <v>0</v>
      </c>
      <c r="U280">
        <f ca="1">MIN(ROUNDDOWN((T1部件投放计算!C280/3)/S280,0),3)</f>
        <v>3</v>
      </c>
      <c r="V280">
        <f ca="1">MIN(VLOOKUP((A280*通用估算系数!$B$17*3600)/S280,[1]坦克部件养成!$V$2:$Z$31,5,TRUE),15)</f>
        <v>15</v>
      </c>
      <c r="W280">
        <f ca="1">ROUNDDOWN(MIN(T2部件投放计算!C280/3,18),0)</f>
        <v>18</v>
      </c>
      <c r="X280">
        <f t="shared" ca="1" si="22"/>
        <v>0</v>
      </c>
      <c r="Y280">
        <f ca="1">MIN(ROUNDDOWN(IF(W280=0,0,((T2部件投放计算!C280+T1部件投放计算!C280/3)/2)/W280+1),0),4)</f>
        <v>4</v>
      </c>
      <c r="Z280">
        <f ca="1">MIN(IF(X280=0,0,VLOOKUP((A280*通用估算系数!$B$17*3600)/X280,[1]坦克部件养成!$V$2:$Z$31,5,TRUE)),20)</f>
        <v>0</v>
      </c>
      <c r="AA280">
        <f ca="1">ROUNDDOWN(MIN(T3部件投放计算!C280/3,18),0)</f>
        <v>18</v>
      </c>
      <c r="AB280">
        <f t="shared" ca="1" si="23"/>
        <v>18</v>
      </c>
      <c r="AC280">
        <f ca="1">MIN(ROUNDDOWN(IF(AA280=0,0,((T3部件投放计算!C280+T2部件投放计算!C280/3)/2)/AA280+2),0),5)</f>
        <v>5</v>
      </c>
      <c r="AD280">
        <f ca="1">MIN(IF(AA280=0,0,VLOOKUP((A280*通用估算系数!$B$17*3600)/AA280,[1]坦克部件养成!$V$2:$Z$31,5,TRUE)),30)</f>
        <v>30</v>
      </c>
      <c r="AE280">
        <f ca="1">VLOOKUP("1_"&amp;V280,[1]坦克部件养成!$I:$L,4,FALSE)*T280</f>
        <v>0</v>
      </c>
      <c r="AF280">
        <f ca="1">IFERROR(VLOOKUP("2_"&amp;Z280,[1]坦克部件养成!$I:$L,4,FALSE)*X280,0)</f>
        <v>0</v>
      </c>
      <c r="AG280">
        <f ca="1">IFERROR(VLOOKUP("3_"&amp;AD280,[1]坦克部件养成!$I:$L,4,FALSE)*AB280,0)</f>
        <v>8335620</v>
      </c>
      <c r="AH280">
        <f t="shared" ca="1" si="24"/>
        <v>29876</v>
      </c>
    </row>
    <row r="281" spans="1:34" x14ac:dyDescent="0.2">
      <c r="A281">
        <v>280</v>
      </c>
      <c r="B281">
        <f>IF(C281=-1,D281,VLOOKUP(C281,通用估算系数!$D:$E,2,FALSE))</f>
        <v>8</v>
      </c>
      <c r="C281">
        <f>IF(D281&gt;=10,MOD(A281,通用估算系数!$B$2),-1)</f>
        <v>0</v>
      </c>
      <c r="D281">
        <f>VLOOKUP(A281,[1]游戏时长规划!$H$17:$K$26,4,TRUE)</f>
        <v>10</v>
      </c>
      <c r="E281">
        <v>3</v>
      </c>
      <c r="F281">
        <v>3</v>
      </c>
      <c r="G281">
        <v>3</v>
      </c>
      <c r="H281">
        <f ca="1">INDIRECT("T"&amp;E281&amp;"碎片投放计算!C"&amp;ROW(E281))/VLOOKUP(E281,通用估算系数!$D$17:$E$20,2,FALSE)</f>
        <v>1182.9877745004412</v>
      </c>
      <c r="I281">
        <f ca="1">INDIRECT("T"&amp;F281&amp;"碎片投放计算!C"&amp;ROW(F281))/VLOOKUP(F281,通用估算系数!$D$17:$E$20,2,FALSE)</f>
        <v>1182.9877745004412</v>
      </c>
      <c r="J281">
        <f ca="1">INDIRECT("T"&amp;G281&amp;"碎片投放计算!C"&amp;ROW(G281))/VLOOKUP(G281,通用估算系数!$D$17:$E$20,2,FALSE)</f>
        <v>1182.9877745004412</v>
      </c>
      <c r="K281">
        <f ca="1">IFERROR(IF(E281=1,VLOOKUP(H281,[1]坦克升星消耗!$H$2:$J$7,3,TRUE),IF(E281=2,VLOOKUP(H281,[1]坦克升星消耗!$H$8:$J$15,3,TRUE),IF(E281=3,VLOOKUP(H281,[1]坦克升星消耗!$H$24:$J$33,3,TRUE),0))),0)</f>
        <v>10</v>
      </c>
      <c r="L281">
        <f ca="1">IFERROR(IF(F281=1,VLOOKUP(I281,[1]坦克升星消耗!$H$2:$J$7,3,TRUE),IF(F281=2,VLOOKUP(I281,[1]坦克升星消耗!$H$8:$J$15,3,TRUE),IF(F281=3,VLOOKUP(I281,[1]坦克升星消耗!$H$24:$J$33,3,TRUE),0))),0)</f>
        <v>10</v>
      </c>
      <c r="M281">
        <f ca="1">IFERROR(IF(G281=1,VLOOKUP(J281,[1]坦克升星消耗!$H$2:$J$7,3,TRUE),IF(G281=2,VLOOKUP(J281,[1]坦克升星消耗!$H$8:$J$15,3,TRUE),IF(G281=3,VLOOKUP(J281,[1]坦克升星消耗!$H$24:$J$33,3,TRUE),0))),0)</f>
        <v>10</v>
      </c>
      <c r="N281">
        <f ca="1">IFERROR(IF(E281=1,VLOOKUP(K281,[1]坦克升星消耗!$C$2:$J$7,7,TRUE),IF(E281=2,VLOOKUP(K281,[1]坦克升星消耗!$C$8:$J$15,7,TRUE),IF(E281=3,VLOOKUP(K281,[1]坦克升星消耗!$C$24:$J$33,7,TRUE),0))),0)</f>
        <v>335850</v>
      </c>
      <c r="O281">
        <f ca="1">IFERROR(IF(F281=1,VLOOKUP(L281,[1]坦克升星消耗!$C$2:$J$7,7,TRUE),IF(F281=2,VLOOKUP(L281,[1]坦克升星消耗!$C$8:$J$15,7,TRUE),IF(F281=3,VLOOKUP(L281,[1]坦克升星消耗!$C$24:$J$33,7,TRUE),0))),0)</f>
        <v>335850</v>
      </c>
      <c r="P281">
        <f ca="1">IFERROR(IF(G281=1,VLOOKUP(M281,[1]坦克升星消耗!$C$2:$J$7,7,TRUE),IF(G281=2,VLOOKUP(M281,[1]坦克升星消耗!$C$8:$J$15,7,TRUE),IF(G281=3,VLOOKUP(M281,[1]坦克升星消耗!$C$24:$J$33,7,TRUE),0))),0)</f>
        <v>335850</v>
      </c>
      <c r="Q281">
        <f t="shared" ca="1" si="20"/>
        <v>1007550</v>
      </c>
      <c r="R281">
        <f ca="1">Q281/A281+AH281-军费投放计算!D281</f>
        <v>29077.392857142855</v>
      </c>
      <c r="S281">
        <f ca="1">ROUNDDOWN(MIN(T1部件投放计算!C281/3,18),0)</f>
        <v>18</v>
      </c>
      <c r="T281">
        <f t="shared" ca="1" si="21"/>
        <v>0</v>
      </c>
      <c r="U281">
        <f ca="1">MIN(ROUNDDOWN((T1部件投放计算!C281/3)/S281,0),3)</f>
        <v>3</v>
      </c>
      <c r="V281">
        <f ca="1">MIN(VLOOKUP((A281*通用估算系数!$B$17*3600)/S281,[1]坦克部件养成!$V$2:$Z$31,5,TRUE),15)</f>
        <v>15</v>
      </c>
      <c r="W281">
        <f ca="1">ROUNDDOWN(MIN(T2部件投放计算!C281/3,18),0)</f>
        <v>18</v>
      </c>
      <c r="X281">
        <f t="shared" ca="1" si="22"/>
        <v>0</v>
      </c>
      <c r="Y281">
        <f ca="1">MIN(ROUNDDOWN(IF(W281=0,0,((T2部件投放计算!C281+T1部件投放计算!C281/3)/2)/W281+1),0),4)</f>
        <v>4</v>
      </c>
      <c r="Z281">
        <f ca="1">MIN(IF(X281=0,0,VLOOKUP((A281*通用估算系数!$B$17*3600)/X281,[1]坦克部件养成!$V$2:$Z$31,5,TRUE)),20)</f>
        <v>0</v>
      </c>
      <c r="AA281">
        <f ca="1">ROUNDDOWN(MIN(T3部件投放计算!C281/3,18),0)</f>
        <v>18</v>
      </c>
      <c r="AB281">
        <f t="shared" ca="1" si="23"/>
        <v>18</v>
      </c>
      <c r="AC281">
        <f ca="1">MIN(ROUNDDOWN(IF(AA281=0,0,((T3部件投放计算!C281+T2部件投放计算!C281/3)/2)/AA281+2),0),5)</f>
        <v>5</v>
      </c>
      <c r="AD281">
        <f ca="1">MIN(IF(AA281=0,0,VLOOKUP((A281*通用估算系数!$B$17*3600)/AA281,[1]坦克部件养成!$V$2:$Z$31,5,TRUE)),30)</f>
        <v>30</v>
      </c>
      <c r="AE281">
        <f ca="1">VLOOKUP("1_"&amp;V281,[1]坦克部件养成!$I:$L,4,FALSE)*T281</f>
        <v>0</v>
      </c>
      <c r="AF281">
        <f ca="1">IFERROR(VLOOKUP("2_"&amp;Z281,[1]坦克部件养成!$I:$L,4,FALSE)*X281,0)</f>
        <v>0</v>
      </c>
      <c r="AG281">
        <f ca="1">IFERROR(VLOOKUP("3_"&amp;AD281,[1]坦克部件养成!$I:$L,4,FALSE)*AB281,0)</f>
        <v>8335620</v>
      </c>
      <c r="AH281">
        <f t="shared" ca="1" si="24"/>
        <v>29770</v>
      </c>
    </row>
    <row r="282" spans="1:34" x14ac:dyDescent="0.2">
      <c r="A282">
        <v>281</v>
      </c>
      <c r="B282">
        <f>IF(C282=-1,D282,VLOOKUP(C282,通用估算系数!$D:$E,2,FALSE))</f>
        <v>8</v>
      </c>
      <c r="C282">
        <f>IF(D282&gt;=10,MOD(A282,通用估算系数!$B$2),-1)</f>
        <v>1</v>
      </c>
      <c r="D282">
        <f>VLOOKUP(A282,[1]游戏时长规划!$H$17:$K$26,4,TRUE)</f>
        <v>10</v>
      </c>
      <c r="E282">
        <v>3</v>
      </c>
      <c r="F282">
        <v>3</v>
      </c>
      <c r="G282">
        <v>3</v>
      </c>
      <c r="H282">
        <f ca="1">INDIRECT("T"&amp;E282&amp;"碎片投放计算!C"&amp;ROW(E282))/VLOOKUP(E282,通用估算系数!$D$17:$E$20,2,FALSE)</f>
        <v>1186.8046784620633</v>
      </c>
      <c r="I282">
        <f ca="1">INDIRECT("T"&amp;F282&amp;"碎片投放计算!C"&amp;ROW(F282))/VLOOKUP(F282,通用估算系数!$D$17:$E$20,2,FALSE)</f>
        <v>1186.8046784620633</v>
      </c>
      <c r="J282">
        <f ca="1">INDIRECT("T"&amp;G282&amp;"碎片投放计算!C"&amp;ROW(G282))/VLOOKUP(G282,通用估算系数!$D$17:$E$20,2,FALSE)</f>
        <v>1186.8046784620633</v>
      </c>
      <c r="K282">
        <f ca="1">IFERROR(IF(E282=1,VLOOKUP(H282,[1]坦克升星消耗!$H$2:$J$7,3,TRUE),IF(E282=2,VLOOKUP(H282,[1]坦克升星消耗!$H$8:$J$15,3,TRUE),IF(E282=3,VLOOKUP(H282,[1]坦克升星消耗!$H$24:$J$33,3,TRUE),0))),0)</f>
        <v>10</v>
      </c>
      <c r="L282">
        <f ca="1">IFERROR(IF(F282=1,VLOOKUP(I282,[1]坦克升星消耗!$H$2:$J$7,3,TRUE),IF(F282=2,VLOOKUP(I282,[1]坦克升星消耗!$H$8:$J$15,3,TRUE),IF(F282=3,VLOOKUP(I282,[1]坦克升星消耗!$H$24:$J$33,3,TRUE),0))),0)</f>
        <v>10</v>
      </c>
      <c r="M282">
        <f ca="1">IFERROR(IF(G282=1,VLOOKUP(J282,[1]坦克升星消耗!$H$2:$J$7,3,TRUE),IF(G282=2,VLOOKUP(J282,[1]坦克升星消耗!$H$8:$J$15,3,TRUE),IF(G282=3,VLOOKUP(J282,[1]坦克升星消耗!$H$24:$J$33,3,TRUE),0))),0)</f>
        <v>10</v>
      </c>
      <c r="N282">
        <f ca="1">IFERROR(IF(E282=1,VLOOKUP(K282,[1]坦克升星消耗!$C$2:$J$7,7,TRUE),IF(E282=2,VLOOKUP(K282,[1]坦克升星消耗!$C$8:$J$15,7,TRUE),IF(E282=3,VLOOKUP(K282,[1]坦克升星消耗!$C$24:$J$33,7,TRUE),0))),0)</f>
        <v>335850</v>
      </c>
      <c r="O282">
        <f ca="1">IFERROR(IF(F282=1,VLOOKUP(L282,[1]坦克升星消耗!$C$2:$J$7,7,TRUE),IF(F282=2,VLOOKUP(L282,[1]坦克升星消耗!$C$8:$J$15,7,TRUE),IF(F282=3,VLOOKUP(L282,[1]坦克升星消耗!$C$24:$J$33,7,TRUE),0))),0)</f>
        <v>335850</v>
      </c>
      <c r="P282">
        <f ca="1">IFERROR(IF(G282=1,VLOOKUP(M282,[1]坦克升星消耗!$C$2:$J$7,7,TRUE),IF(G282=2,VLOOKUP(M282,[1]坦克升星消耗!$C$8:$J$15,7,TRUE),IF(G282=3,VLOOKUP(M282,[1]坦克升星消耗!$C$24:$J$33,7,TRUE),0))),0)</f>
        <v>335850</v>
      </c>
      <c r="Q282">
        <f t="shared" ca="1" si="20"/>
        <v>1007550</v>
      </c>
      <c r="R282">
        <f ca="1">Q282/A282+AH282-军费投放计算!D282</f>
        <v>29014.587188612102</v>
      </c>
      <c r="S282">
        <f ca="1">ROUNDDOWN(MIN(T1部件投放计算!C282/3,18),0)</f>
        <v>18</v>
      </c>
      <c r="T282">
        <f t="shared" ca="1" si="21"/>
        <v>0</v>
      </c>
      <c r="U282">
        <f ca="1">MIN(ROUNDDOWN((T1部件投放计算!C282/3)/S282,0),3)</f>
        <v>3</v>
      </c>
      <c r="V282">
        <f ca="1">MIN(VLOOKUP((A282*通用估算系数!$B$17*3600)/S282,[1]坦克部件养成!$V$2:$Z$31,5,TRUE),15)</f>
        <v>15</v>
      </c>
      <c r="W282">
        <f ca="1">ROUNDDOWN(MIN(T2部件投放计算!C282/3,18),0)</f>
        <v>18</v>
      </c>
      <c r="X282">
        <f t="shared" ca="1" si="22"/>
        <v>0</v>
      </c>
      <c r="Y282">
        <f ca="1">MIN(ROUNDDOWN(IF(W282=0,0,((T2部件投放计算!C282+T1部件投放计算!C282/3)/2)/W282+1),0),4)</f>
        <v>4</v>
      </c>
      <c r="Z282">
        <f ca="1">MIN(IF(X282=0,0,VLOOKUP((A282*通用估算系数!$B$17*3600)/X282,[1]坦克部件养成!$V$2:$Z$31,5,TRUE)),20)</f>
        <v>0</v>
      </c>
      <c r="AA282">
        <f ca="1">ROUNDDOWN(MIN(T3部件投放计算!C282/3,18),0)</f>
        <v>18</v>
      </c>
      <c r="AB282">
        <f t="shared" ca="1" si="23"/>
        <v>18</v>
      </c>
      <c r="AC282">
        <f ca="1">MIN(ROUNDDOWN(IF(AA282=0,0,((T3部件投放计算!C282+T2部件投放计算!C282/3)/2)/AA282+2),0),5)</f>
        <v>5</v>
      </c>
      <c r="AD282">
        <f ca="1">MIN(IF(AA282=0,0,VLOOKUP((A282*通用估算系数!$B$17*3600)/AA282,[1]坦克部件养成!$V$2:$Z$31,5,TRUE)),30)</f>
        <v>30</v>
      </c>
      <c r="AE282">
        <f ca="1">VLOOKUP("1_"&amp;V282,[1]坦克部件养成!$I:$L,4,FALSE)*T282</f>
        <v>0</v>
      </c>
      <c r="AF282">
        <f ca="1">IFERROR(VLOOKUP("2_"&amp;Z282,[1]坦克部件养成!$I:$L,4,FALSE)*X282,0)</f>
        <v>0</v>
      </c>
      <c r="AG282">
        <f ca="1">IFERROR(VLOOKUP("3_"&amp;AD282,[1]坦克部件养成!$I:$L,4,FALSE)*AB282,0)</f>
        <v>8335620</v>
      </c>
      <c r="AH282">
        <f t="shared" ca="1" si="24"/>
        <v>29664</v>
      </c>
    </row>
    <row r="283" spans="1:34" x14ac:dyDescent="0.2">
      <c r="A283">
        <v>282</v>
      </c>
      <c r="B283">
        <f>IF(C283=-1,D283,VLOOKUP(C283,通用估算系数!$D:$E,2,FALSE))</f>
        <v>8</v>
      </c>
      <c r="C283">
        <f>IF(D283&gt;=10,MOD(A283,通用估算系数!$B$2),-1)</f>
        <v>2</v>
      </c>
      <c r="D283">
        <f>VLOOKUP(A283,[1]游戏时长规划!$H$17:$K$26,4,TRUE)</f>
        <v>10</v>
      </c>
      <c r="E283">
        <v>3</v>
      </c>
      <c r="F283">
        <v>3</v>
      </c>
      <c r="G283">
        <v>3</v>
      </c>
      <c r="H283">
        <f ca="1">INDIRECT("T"&amp;E283&amp;"碎片投放计算!C"&amp;ROW(E283))/VLOOKUP(E283,通用估算系数!$D$17:$E$20,2,FALSE)</f>
        <v>1190.6496785775314</v>
      </c>
      <c r="I283">
        <f ca="1">INDIRECT("T"&amp;F283&amp;"碎片投放计算!C"&amp;ROW(F283))/VLOOKUP(F283,通用估算系数!$D$17:$E$20,2,FALSE)</f>
        <v>1190.6496785775314</v>
      </c>
      <c r="J283">
        <f ca="1">INDIRECT("T"&amp;G283&amp;"碎片投放计算!C"&amp;ROW(G283))/VLOOKUP(G283,通用估算系数!$D$17:$E$20,2,FALSE)</f>
        <v>1190.6496785775314</v>
      </c>
      <c r="K283">
        <f ca="1">IFERROR(IF(E283=1,VLOOKUP(H283,[1]坦克升星消耗!$H$2:$J$7,3,TRUE),IF(E283=2,VLOOKUP(H283,[1]坦克升星消耗!$H$8:$J$15,3,TRUE),IF(E283=3,VLOOKUP(H283,[1]坦克升星消耗!$H$24:$J$33,3,TRUE),0))),0)</f>
        <v>10</v>
      </c>
      <c r="L283">
        <f ca="1">IFERROR(IF(F283=1,VLOOKUP(I283,[1]坦克升星消耗!$H$2:$J$7,3,TRUE),IF(F283=2,VLOOKUP(I283,[1]坦克升星消耗!$H$8:$J$15,3,TRUE),IF(F283=3,VLOOKUP(I283,[1]坦克升星消耗!$H$24:$J$33,3,TRUE),0))),0)</f>
        <v>10</v>
      </c>
      <c r="M283">
        <f ca="1">IFERROR(IF(G283=1,VLOOKUP(J283,[1]坦克升星消耗!$H$2:$J$7,3,TRUE),IF(G283=2,VLOOKUP(J283,[1]坦克升星消耗!$H$8:$J$15,3,TRUE),IF(G283=3,VLOOKUP(J283,[1]坦克升星消耗!$H$24:$J$33,3,TRUE),0))),0)</f>
        <v>10</v>
      </c>
      <c r="N283">
        <f ca="1">IFERROR(IF(E283=1,VLOOKUP(K283,[1]坦克升星消耗!$C$2:$J$7,7,TRUE),IF(E283=2,VLOOKUP(K283,[1]坦克升星消耗!$C$8:$J$15,7,TRUE),IF(E283=3,VLOOKUP(K283,[1]坦克升星消耗!$C$24:$J$33,7,TRUE),0))),0)</f>
        <v>335850</v>
      </c>
      <c r="O283">
        <f ca="1">IFERROR(IF(F283=1,VLOOKUP(L283,[1]坦克升星消耗!$C$2:$J$7,7,TRUE),IF(F283=2,VLOOKUP(L283,[1]坦克升星消耗!$C$8:$J$15,7,TRUE),IF(F283=3,VLOOKUP(L283,[1]坦克升星消耗!$C$24:$J$33,7,TRUE),0))),0)</f>
        <v>335850</v>
      </c>
      <c r="P283">
        <f ca="1">IFERROR(IF(G283=1,VLOOKUP(M283,[1]坦克升星消耗!$C$2:$J$7,7,TRUE),IF(G283=2,VLOOKUP(M283,[1]坦克升星消耗!$C$8:$J$15,7,TRUE),IF(G283=3,VLOOKUP(M283,[1]坦克升星消耗!$C$24:$J$33,7,TRUE),0))),0)</f>
        <v>335850</v>
      </c>
      <c r="Q283">
        <f t="shared" ca="1" si="20"/>
        <v>1007550</v>
      </c>
      <c r="R283">
        <f ca="1">Q283/A283+AH283-军费投放计算!D283</f>
        <v>28883.872340425529</v>
      </c>
      <c r="S283">
        <f ca="1">ROUNDDOWN(MIN(T1部件投放计算!C283/3,18),0)</f>
        <v>18</v>
      </c>
      <c r="T283">
        <f t="shared" ca="1" si="21"/>
        <v>0</v>
      </c>
      <c r="U283">
        <f ca="1">MIN(ROUNDDOWN((T1部件投放计算!C283/3)/S283,0),3)</f>
        <v>3</v>
      </c>
      <c r="V283">
        <f ca="1">MIN(VLOOKUP((A283*通用估算系数!$B$17*3600)/S283,[1]坦克部件养成!$V$2:$Z$31,5,TRUE),15)</f>
        <v>15</v>
      </c>
      <c r="W283">
        <f ca="1">ROUNDDOWN(MIN(T2部件投放计算!C283/3,18),0)</f>
        <v>18</v>
      </c>
      <c r="X283">
        <f t="shared" ca="1" si="22"/>
        <v>0</v>
      </c>
      <c r="Y283">
        <f ca="1">MIN(ROUNDDOWN(IF(W283=0,0,((T2部件投放计算!C283+T1部件投放计算!C283/3)/2)/W283+1),0),4)</f>
        <v>4</v>
      </c>
      <c r="Z283">
        <f ca="1">MIN(IF(X283=0,0,VLOOKUP((A283*通用估算系数!$B$17*3600)/X283,[1]坦克部件养成!$V$2:$Z$31,5,TRUE)),20)</f>
        <v>0</v>
      </c>
      <c r="AA283">
        <f ca="1">ROUNDDOWN(MIN(T3部件投放计算!C283/3,18),0)</f>
        <v>18</v>
      </c>
      <c r="AB283">
        <f t="shared" ca="1" si="23"/>
        <v>18</v>
      </c>
      <c r="AC283">
        <f ca="1">MIN(ROUNDDOWN(IF(AA283=0,0,((T3部件投放计算!C283+T2部件投放计算!C283/3)/2)/AA283+2),0),5)</f>
        <v>5</v>
      </c>
      <c r="AD283">
        <f ca="1">MIN(IF(AA283=0,0,VLOOKUP((A283*通用估算系数!$B$17*3600)/AA283,[1]坦克部件养成!$V$2:$Z$31,5,TRUE)),30)</f>
        <v>30</v>
      </c>
      <c r="AE283">
        <f ca="1">VLOOKUP("1_"&amp;V283,[1]坦克部件养成!$I:$L,4,FALSE)*T283</f>
        <v>0</v>
      </c>
      <c r="AF283">
        <f ca="1">IFERROR(VLOOKUP("2_"&amp;Z283,[1]坦克部件养成!$I:$L,4,FALSE)*X283,0)</f>
        <v>0</v>
      </c>
      <c r="AG283">
        <f ca="1">IFERROR(VLOOKUP("3_"&amp;AD283,[1]坦克部件养成!$I:$L,4,FALSE)*AB283,0)</f>
        <v>8335620</v>
      </c>
      <c r="AH283">
        <f t="shared" ca="1" si="24"/>
        <v>29558</v>
      </c>
    </row>
    <row r="284" spans="1:34" x14ac:dyDescent="0.2">
      <c r="A284">
        <v>283</v>
      </c>
      <c r="B284">
        <f>IF(C284=-1,D284,VLOOKUP(C284,通用估算系数!$D:$E,2,FALSE))</f>
        <v>9</v>
      </c>
      <c r="C284">
        <f>IF(D284&gt;=10,MOD(A284,通用估算系数!$B$2),-1)</f>
        <v>3</v>
      </c>
      <c r="D284">
        <f>VLOOKUP(A284,[1]游戏时长规划!$H$17:$K$26,4,TRUE)</f>
        <v>10</v>
      </c>
      <c r="E284">
        <v>3</v>
      </c>
      <c r="F284">
        <v>3</v>
      </c>
      <c r="G284">
        <v>3</v>
      </c>
      <c r="H284">
        <f ca="1">INDIRECT("T"&amp;E284&amp;"碎片投放计算!C"&amp;ROW(E284))/VLOOKUP(E284,通用估算系数!$D$17:$E$20,2,FALSE)</f>
        <v>1196.2529951028234</v>
      </c>
      <c r="I284">
        <f ca="1">INDIRECT("T"&amp;F284&amp;"碎片投放计算!C"&amp;ROW(F284))/VLOOKUP(F284,通用估算系数!$D$17:$E$20,2,FALSE)</f>
        <v>1196.2529951028234</v>
      </c>
      <c r="J284">
        <f ca="1">INDIRECT("T"&amp;G284&amp;"碎片投放计算!C"&amp;ROW(G284))/VLOOKUP(G284,通用估算系数!$D$17:$E$20,2,FALSE)</f>
        <v>1196.2529951028234</v>
      </c>
      <c r="K284">
        <f ca="1">IFERROR(IF(E284=1,VLOOKUP(H284,[1]坦克升星消耗!$H$2:$J$7,3,TRUE),IF(E284=2,VLOOKUP(H284,[1]坦克升星消耗!$H$8:$J$15,3,TRUE),IF(E284=3,VLOOKUP(H284,[1]坦克升星消耗!$H$24:$J$33,3,TRUE),0))),0)</f>
        <v>10</v>
      </c>
      <c r="L284">
        <f ca="1">IFERROR(IF(F284=1,VLOOKUP(I284,[1]坦克升星消耗!$H$2:$J$7,3,TRUE),IF(F284=2,VLOOKUP(I284,[1]坦克升星消耗!$H$8:$J$15,3,TRUE),IF(F284=3,VLOOKUP(I284,[1]坦克升星消耗!$H$24:$J$33,3,TRUE),0))),0)</f>
        <v>10</v>
      </c>
      <c r="M284">
        <f ca="1">IFERROR(IF(G284=1,VLOOKUP(J284,[1]坦克升星消耗!$H$2:$J$7,3,TRUE),IF(G284=2,VLOOKUP(J284,[1]坦克升星消耗!$H$8:$J$15,3,TRUE),IF(G284=3,VLOOKUP(J284,[1]坦克升星消耗!$H$24:$J$33,3,TRUE),0))),0)</f>
        <v>10</v>
      </c>
      <c r="N284">
        <f ca="1">IFERROR(IF(E284=1,VLOOKUP(K284,[1]坦克升星消耗!$C$2:$J$7,7,TRUE),IF(E284=2,VLOOKUP(K284,[1]坦克升星消耗!$C$8:$J$15,7,TRUE),IF(E284=3,VLOOKUP(K284,[1]坦克升星消耗!$C$24:$J$33,7,TRUE),0))),0)</f>
        <v>335850</v>
      </c>
      <c r="O284">
        <f ca="1">IFERROR(IF(F284=1,VLOOKUP(L284,[1]坦克升星消耗!$C$2:$J$7,7,TRUE),IF(F284=2,VLOOKUP(L284,[1]坦克升星消耗!$C$8:$J$15,7,TRUE),IF(F284=3,VLOOKUP(L284,[1]坦克升星消耗!$C$24:$J$33,7,TRUE),0))),0)</f>
        <v>335850</v>
      </c>
      <c r="P284">
        <f ca="1">IFERROR(IF(G284=1,VLOOKUP(M284,[1]坦克升星消耗!$C$2:$J$7,7,TRUE),IF(G284=2,VLOOKUP(M284,[1]坦克升星消耗!$C$8:$J$15,7,TRUE),IF(G284=3,VLOOKUP(M284,[1]坦克升星消耗!$C$24:$J$33,7,TRUE),0))),0)</f>
        <v>335850</v>
      </c>
      <c r="Q284">
        <f t="shared" ca="1" si="20"/>
        <v>1007550</v>
      </c>
      <c r="R284">
        <f ca="1">Q284/A284+AH284-军费投放计算!D284</f>
        <v>28486.247349823323</v>
      </c>
      <c r="S284">
        <f ca="1">ROUNDDOWN(MIN(T1部件投放计算!C284/3,18),0)</f>
        <v>18</v>
      </c>
      <c r="T284">
        <f t="shared" ca="1" si="21"/>
        <v>0</v>
      </c>
      <c r="U284">
        <f ca="1">MIN(ROUNDDOWN((T1部件投放计算!C284/3)/S284,0),3)</f>
        <v>3</v>
      </c>
      <c r="V284">
        <f ca="1">MIN(VLOOKUP((A284*通用估算系数!$B$17*3600)/S284,[1]坦克部件养成!$V$2:$Z$31,5,TRUE),15)</f>
        <v>15</v>
      </c>
      <c r="W284">
        <f ca="1">ROUNDDOWN(MIN(T2部件投放计算!C284/3,18),0)</f>
        <v>18</v>
      </c>
      <c r="X284">
        <f t="shared" ca="1" si="22"/>
        <v>0</v>
      </c>
      <c r="Y284">
        <f ca="1">MIN(ROUNDDOWN(IF(W284=0,0,((T2部件投放计算!C284+T1部件投放计算!C284/3)/2)/W284+1),0),4)</f>
        <v>4</v>
      </c>
      <c r="Z284">
        <f ca="1">MIN(IF(X284=0,0,VLOOKUP((A284*通用估算系数!$B$17*3600)/X284,[1]坦克部件养成!$V$2:$Z$31,5,TRUE)),20)</f>
        <v>0</v>
      </c>
      <c r="AA284">
        <f ca="1">ROUNDDOWN(MIN(T3部件投放计算!C284/3,18),0)</f>
        <v>18</v>
      </c>
      <c r="AB284">
        <f t="shared" ca="1" si="23"/>
        <v>18</v>
      </c>
      <c r="AC284">
        <f ca="1">MIN(ROUNDDOWN(IF(AA284=0,0,((T3部件投放计算!C284+T2部件投放计算!C284/3)/2)/AA284+2),0),5)</f>
        <v>5</v>
      </c>
      <c r="AD284">
        <f ca="1">MIN(IF(AA284=0,0,VLOOKUP((A284*通用估算系数!$B$17*3600)/AA284,[1]坦克部件养成!$V$2:$Z$31,5,TRUE)),30)</f>
        <v>30</v>
      </c>
      <c r="AE284">
        <f ca="1">VLOOKUP("1_"&amp;V284,[1]坦克部件养成!$I:$L,4,FALSE)*T284</f>
        <v>0</v>
      </c>
      <c r="AF284">
        <f ca="1">IFERROR(VLOOKUP("2_"&amp;Z284,[1]坦克部件养成!$I:$L,4,FALSE)*X284,0)</f>
        <v>0</v>
      </c>
      <c r="AG284">
        <f ca="1">IFERROR(VLOOKUP("3_"&amp;AD284,[1]坦克部件养成!$I:$L,4,FALSE)*AB284,0)</f>
        <v>8335620</v>
      </c>
      <c r="AH284">
        <f t="shared" ca="1" si="24"/>
        <v>29454</v>
      </c>
    </row>
    <row r="285" spans="1:34" x14ac:dyDescent="0.2">
      <c r="A285">
        <v>284</v>
      </c>
      <c r="B285">
        <f>IF(C285=-1,D285,VLOOKUP(C285,通用估算系数!$D:$E,2,FALSE))</f>
        <v>9</v>
      </c>
      <c r="C285">
        <f>IF(D285&gt;=10,MOD(A285,通用估算系数!$B$2),-1)</f>
        <v>4</v>
      </c>
      <c r="D285">
        <f>VLOOKUP(A285,[1]游戏时长规划!$H$17:$K$26,4,TRUE)</f>
        <v>10</v>
      </c>
      <c r="E285">
        <v>3</v>
      </c>
      <c r="F285">
        <v>3</v>
      </c>
      <c r="G285">
        <v>3</v>
      </c>
      <c r="H285">
        <f ca="1">INDIRECT("T"&amp;E285&amp;"碎片投放计算!C"&amp;ROW(E285))/VLOOKUP(E285,通用估算系数!$D$17:$E$20,2,FALSE)</f>
        <v>1200.5869692233935</v>
      </c>
      <c r="I285">
        <f ca="1">INDIRECT("T"&amp;F285&amp;"碎片投放计算!C"&amp;ROW(F285))/VLOOKUP(F285,通用估算系数!$D$17:$E$20,2,FALSE)</f>
        <v>1200.5869692233935</v>
      </c>
      <c r="J285">
        <f ca="1">INDIRECT("T"&amp;G285&amp;"碎片投放计算!C"&amp;ROW(G285))/VLOOKUP(G285,通用估算系数!$D$17:$E$20,2,FALSE)</f>
        <v>1200.5869692233935</v>
      </c>
      <c r="K285">
        <f ca="1">IFERROR(IF(E285=1,VLOOKUP(H285,[1]坦克升星消耗!$H$2:$J$7,3,TRUE),IF(E285=2,VLOOKUP(H285,[1]坦克升星消耗!$H$8:$J$15,3,TRUE),IF(E285=3,VLOOKUP(H285,[1]坦克升星消耗!$H$24:$J$33,3,TRUE),0))),0)</f>
        <v>10</v>
      </c>
      <c r="L285">
        <f ca="1">IFERROR(IF(F285=1,VLOOKUP(I285,[1]坦克升星消耗!$H$2:$J$7,3,TRUE),IF(F285=2,VLOOKUP(I285,[1]坦克升星消耗!$H$8:$J$15,3,TRUE),IF(F285=3,VLOOKUP(I285,[1]坦克升星消耗!$H$24:$J$33,3,TRUE),0))),0)</f>
        <v>10</v>
      </c>
      <c r="M285">
        <f ca="1">IFERROR(IF(G285=1,VLOOKUP(J285,[1]坦克升星消耗!$H$2:$J$7,3,TRUE),IF(G285=2,VLOOKUP(J285,[1]坦克升星消耗!$H$8:$J$15,3,TRUE),IF(G285=3,VLOOKUP(J285,[1]坦克升星消耗!$H$24:$J$33,3,TRUE),0))),0)</f>
        <v>10</v>
      </c>
      <c r="N285">
        <f ca="1">IFERROR(IF(E285=1,VLOOKUP(K285,[1]坦克升星消耗!$C$2:$J$7,7,TRUE),IF(E285=2,VLOOKUP(K285,[1]坦克升星消耗!$C$8:$J$15,7,TRUE),IF(E285=3,VLOOKUP(K285,[1]坦克升星消耗!$C$24:$J$33,7,TRUE),0))),0)</f>
        <v>335850</v>
      </c>
      <c r="O285">
        <f ca="1">IFERROR(IF(F285=1,VLOOKUP(L285,[1]坦克升星消耗!$C$2:$J$7,7,TRUE),IF(F285=2,VLOOKUP(L285,[1]坦克升星消耗!$C$8:$J$15,7,TRUE),IF(F285=3,VLOOKUP(L285,[1]坦克升星消耗!$C$24:$J$33,7,TRUE),0))),0)</f>
        <v>335850</v>
      </c>
      <c r="P285">
        <f ca="1">IFERROR(IF(G285=1,VLOOKUP(M285,[1]坦克升星消耗!$C$2:$J$7,7,TRUE),IF(G285=2,VLOOKUP(M285,[1]坦克升星消耗!$C$8:$J$15,7,TRUE),IF(G285=3,VLOOKUP(M285,[1]坦克升星消耗!$C$24:$J$33,7,TRUE),0))),0)</f>
        <v>335850</v>
      </c>
      <c r="Q285">
        <f t="shared" ca="1" si="20"/>
        <v>1007550</v>
      </c>
      <c r="R285">
        <f ca="1">Q285/A285+AH285-军费投放计算!D285</f>
        <v>28367.711267605635</v>
      </c>
      <c r="S285">
        <f ca="1">ROUNDDOWN(MIN(T1部件投放计算!C285/3,18),0)</f>
        <v>18</v>
      </c>
      <c r="T285">
        <f t="shared" ca="1" si="21"/>
        <v>0</v>
      </c>
      <c r="U285">
        <f ca="1">MIN(ROUNDDOWN((T1部件投放计算!C285/3)/S285,0),3)</f>
        <v>3</v>
      </c>
      <c r="V285">
        <f ca="1">MIN(VLOOKUP((A285*通用估算系数!$B$17*3600)/S285,[1]坦克部件养成!$V$2:$Z$31,5,TRUE),15)</f>
        <v>15</v>
      </c>
      <c r="W285">
        <f ca="1">ROUNDDOWN(MIN(T2部件投放计算!C285/3,18),0)</f>
        <v>18</v>
      </c>
      <c r="X285">
        <f t="shared" ca="1" si="22"/>
        <v>0</v>
      </c>
      <c r="Y285">
        <f ca="1">MIN(ROUNDDOWN(IF(W285=0,0,((T2部件投放计算!C285+T1部件投放计算!C285/3)/2)/W285+1),0),4)</f>
        <v>4</v>
      </c>
      <c r="Z285">
        <f ca="1">MIN(IF(X285=0,0,VLOOKUP((A285*通用估算系数!$B$17*3600)/X285,[1]坦克部件养成!$V$2:$Z$31,5,TRUE)),20)</f>
        <v>0</v>
      </c>
      <c r="AA285">
        <f ca="1">ROUNDDOWN(MIN(T3部件投放计算!C285/3,18),0)</f>
        <v>18</v>
      </c>
      <c r="AB285">
        <f t="shared" ca="1" si="23"/>
        <v>18</v>
      </c>
      <c r="AC285">
        <f ca="1">MIN(ROUNDDOWN(IF(AA285=0,0,((T3部件投放计算!C285+T2部件投放计算!C285/3)/2)/AA285+2),0),5)</f>
        <v>5</v>
      </c>
      <c r="AD285">
        <f ca="1">MIN(IF(AA285=0,0,VLOOKUP((A285*通用估算系数!$B$17*3600)/AA285,[1]坦克部件养成!$V$2:$Z$31,5,TRUE)),30)</f>
        <v>30</v>
      </c>
      <c r="AE285">
        <f ca="1">VLOOKUP("1_"&amp;V285,[1]坦克部件养成!$I:$L,4,FALSE)*T285</f>
        <v>0</v>
      </c>
      <c r="AF285">
        <f ca="1">IFERROR(VLOOKUP("2_"&amp;Z285,[1]坦克部件养成!$I:$L,4,FALSE)*X285,0)</f>
        <v>0</v>
      </c>
      <c r="AG285">
        <f ca="1">IFERROR(VLOOKUP("3_"&amp;AD285,[1]坦克部件养成!$I:$L,4,FALSE)*AB285,0)</f>
        <v>8335620</v>
      </c>
      <c r="AH285">
        <f t="shared" ca="1" si="24"/>
        <v>29350</v>
      </c>
    </row>
    <row r="286" spans="1:34" x14ac:dyDescent="0.2">
      <c r="A286">
        <v>285</v>
      </c>
      <c r="B286">
        <f>IF(C286=-1,D286,VLOOKUP(C286,通用估算系数!$D:$E,2,FALSE))</f>
        <v>9</v>
      </c>
      <c r="C286">
        <f>IF(D286&gt;=10,MOD(A286,通用估算系数!$B$2),-1)</f>
        <v>5</v>
      </c>
      <c r="D286">
        <f>VLOOKUP(A286,[1]游戏时长规划!$H$17:$K$26,4,TRUE)</f>
        <v>10</v>
      </c>
      <c r="E286">
        <v>3</v>
      </c>
      <c r="F286">
        <v>3</v>
      </c>
      <c r="G286">
        <v>3</v>
      </c>
      <c r="H286">
        <f ca="1">INDIRECT("T"&amp;E286&amp;"碎片投放计算!C"&amp;ROW(E286))/VLOOKUP(E286,通用估算系数!$D$17:$E$20,2,FALSE)</f>
        <v>1205.26186638178</v>
      </c>
      <c r="I286">
        <f ca="1">INDIRECT("T"&amp;F286&amp;"碎片投放计算!C"&amp;ROW(F286))/VLOOKUP(F286,通用估算系数!$D$17:$E$20,2,FALSE)</f>
        <v>1205.26186638178</v>
      </c>
      <c r="J286">
        <f ca="1">INDIRECT("T"&amp;G286&amp;"碎片投放计算!C"&amp;ROW(G286))/VLOOKUP(G286,通用估算系数!$D$17:$E$20,2,FALSE)</f>
        <v>1205.26186638178</v>
      </c>
      <c r="K286">
        <f ca="1">IFERROR(IF(E286=1,VLOOKUP(H286,[1]坦克升星消耗!$H$2:$J$7,3,TRUE),IF(E286=2,VLOOKUP(H286,[1]坦克升星消耗!$H$8:$J$15,3,TRUE),IF(E286=3,VLOOKUP(H286,[1]坦克升星消耗!$H$24:$J$33,3,TRUE),0))),0)</f>
        <v>10</v>
      </c>
      <c r="L286">
        <f ca="1">IFERROR(IF(F286=1,VLOOKUP(I286,[1]坦克升星消耗!$H$2:$J$7,3,TRUE),IF(F286=2,VLOOKUP(I286,[1]坦克升星消耗!$H$8:$J$15,3,TRUE),IF(F286=3,VLOOKUP(I286,[1]坦克升星消耗!$H$24:$J$33,3,TRUE),0))),0)</f>
        <v>10</v>
      </c>
      <c r="M286">
        <f ca="1">IFERROR(IF(G286=1,VLOOKUP(J286,[1]坦克升星消耗!$H$2:$J$7,3,TRUE),IF(G286=2,VLOOKUP(J286,[1]坦克升星消耗!$H$8:$J$15,3,TRUE),IF(G286=3,VLOOKUP(J286,[1]坦克升星消耗!$H$24:$J$33,3,TRUE),0))),0)</f>
        <v>10</v>
      </c>
      <c r="N286">
        <f ca="1">IFERROR(IF(E286=1,VLOOKUP(K286,[1]坦克升星消耗!$C$2:$J$7,7,TRUE),IF(E286=2,VLOOKUP(K286,[1]坦克升星消耗!$C$8:$J$15,7,TRUE),IF(E286=3,VLOOKUP(K286,[1]坦克升星消耗!$C$24:$J$33,7,TRUE),0))),0)</f>
        <v>335850</v>
      </c>
      <c r="O286">
        <f ca="1">IFERROR(IF(F286=1,VLOOKUP(L286,[1]坦克升星消耗!$C$2:$J$7,7,TRUE),IF(F286=2,VLOOKUP(L286,[1]坦克升星消耗!$C$8:$J$15,7,TRUE),IF(F286=3,VLOOKUP(L286,[1]坦克升星消耗!$C$24:$J$33,7,TRUE),0))),0)</f>
        <v>335850</v>
      </c>
      <c r="P286">
        <f ca="1">IFERROR(IF(G286=1,VLOOKUP(M286,[1]坦克升星消耗!$C$2:$J$7,7,TRUE),IF(G286=2,VLOOKUP(M286,[1]坦克升星消耗!$C$8:$J$15,7,TRUE),IF(G286=3,VLOOKUP(M286,[1]坦克升星消耗!$C$24:$J$33,7,TRUE),0))),0)</f>
        <v>335850</v>
      </c>
      <c r="Q286">
        <f t="shared" ca="1" si="20"/>
        <v>1007550</v>
      </c>
      <c r="R286">
        <f ca="1">Q286/A286+AH286-军费投放计算!D286</f>
        <v>28229.263157894733</v>
      </c>
      <c r="S286">
        <f ca="1">ROUNDDOWN(MIN(T1部件投放计算!C286/3,18),0)</f>
        <v>18</v>
      </c>
      <c r="T286">
        <f t="shared" ca="1" si="21"/>
        <v>0</v>
      </c>
      <c r="U286">
        <f ca="1">MIN(ROUNDDOWN((T1部件投放计算!C286/3)/S286,0),3)</f>
        <v>3</v>
      </c>
      <c r="V286">
        <f ca="1">MIN(VLOOKUP((A286*通用估算系数!$B$17*3600)/S286,[1]坦克部件养成!$V$2:$Z$31,5,TRUE),15)</f>
        <v>15</v>
      </c>
      <c r="W286">
        <f ca="1">ROUNDDOWN(MIN(T2部件投放计算!C286/3,18),0)</f>
        <v>18</v>
      </c>
      <c r="X286">
        <f t="shared" ca="1" si="22"/>
        <v>0</v>
      </c>
      <c r="Y286">
        <f ca="1">MIN(ROUNDDOWN(IF(W286=0,0,((T2部件投放计算!C286+T1部件投放计算!C286/3)/2)/W286+1),0),4)</f>
        <v>4</v>
      </c>
      <c r="Z286">
        <f ca="1">MIN(IF(X286=0,0,VLOOKUP((A286*通用估算系数!$B$17*3600)/X286,[1]坦克部件养成!$V$2:$Z$31,5,TRUE)),20)</f>
        <v>0</v>
      </c>
      <c r="AA286">
        <f ca="1">ROUNDDOWN(MIN(T3部件投放计算!C286/3,18),0)</f>
        <v>18</v>
      </c>
      <c r="AB286">
        <f t="shared" ca="1" si="23"/>
        <v>18</v>
      </c>
      <c r="AC286">
        <f ca="1">MIN(ROUNDDOWN(IF(AA286=0,0,((T3部件投放计算!C286+T2部件投放计算!C286/3)/2)/AA286+2),0),5)</f>
        <v>5</v>
      </c>
      <c r="AD286">
        <f ca="1">MIN(IF(AA286=0,0,VLOOKUP((A286*通用估算系数!$B$17*3600)/AA286,[1]坦克部件养成!$V$2:$Z$31,5,TRUE)),30)</f>
        <v>30</v>
      </c>
      <c r="AE286">
        <f ca="1">VLOOKUP("1_"&amp;V286,[1]坦克部件养成!$I:$L,4,FALSE)*T286</f>
        <v>0</v>
      </c>
      <c r="AF286">
        <f ca="1">IFERROR(VLOOKUP("2_"&amp;Z286,[1]坦克部件养成!$I:$L,4,FALSE)*X286,0)</f>
        <v>0</v>
      </c>
      <c r="AG286">
        <f ca="1">IFERROR(VLOOKUP("3_"&amp;AD286,[1]坦克部件养成!$I:$L,4,FALSE)*AB286,0)</f>
        <v>8335620</v>
      </c>
      <c r="AH286">
        <f t="shared" ca="1" si="24"/>
        <v>29247</v>
      </c>
    </row>
    <row r="287" spans="1:34" x14ac:dyDescent="0.2">
      <c r="A287">
        <v>286</v>
      </c>
      <c r="B287">
        <f>IF(C287=-1,D287,VLOOKUP(C287,通用估算系数!$D:$E,2,FALSE))</f>
        <v>10</v>
      </c>
      <c r="C287">
        <f>IF(D287&gt;=10,MOD(A287,通用估算系数!$B$2),-1)</f>
        <v>6</v>
      </c>
      <c r="D287">
        <f>VLOOKUP(A287,[1]游戏时长规划!$H$17:$K$26,4,TRUE)</f>
        <v>10</v>
      </c>
      <c r="E287">
        <v>3</v>
      </c>
      <c r="F287">
        <v>3</v>
      </c>
      <c r="G287">
        <v>3</v>
      </c>
      <c r="H287">
        <f ca="1">INDIRECT("T"&amp;E287&amp;"碎片投放计算!C"&amp;ROW(E287))/VLOOKUP(E287,通用估算系数!$D$17:$E$20,2,FALSE)</f>
        <v>1210.7060013445705</v>
      </c>
      <c r="I287">
        <f ca="1">INDIRECT("T"&amp;F287&amp;"碎片投放计算!C"&amp;ROW(F287))/VLOOKUP(F287,通用估算系数!$D$17:$E$20,2,FALSE)</f>
        <v>1210.7060013445705</v>
      </c>
      <c r="J287">
        <f ca="1">INDIRECT("T"&amp;G287&amp;"碎片投放计算!C"&amp;ROW(G287))/VLOOKUP(G287,通用估算系数!$D$17:$E$20,2,FALSE)</f>
        <v>1210.7060013445705</v>
      </c>
      <c r="K287">
        <f ca="1">IFERROR(IF(E287=1,VLOOKUP(H287,[1]坦克升星消耗!$H$2:$J$7,3,TRUE),IF(E287=2,VLOOKUP(H287,[1]坦克升星消耗!$H$8:$J$15,3,TRUE),IF(E287=3,VLOOKUP(H287,[1]坦克升星消耗!$H$24:$J$33,3,TRUE),0))),0)</f>
        <v>10</v>
      </c>
      <c r="L287">
        <f ca="1">IFERROR(IF(F287=1,VLOOKUP(I287,[1]坦克升星消耗!$H$2:$J$7,3,TRUE),IF(F287=2,VLOOKUP(I287,[1]坦克升星消耗!$H$8:$J$15,3,TRUE),IF(F287=3,VLOOKUP(I287,[1]坦克升星消耗!$H$24:$J$33,3,TRUE),0))),0)</f>
        <v>10</v>
      </c>
      <c r="M287">
        <f ca="1">IFERROR(IF(G287=1,VLOOKUP(J287,[1]坦克升星消耗!$H$2:$J$7,3,TRUE),IF(G287=2,VLOOKUP(J287,[1]坦克升星消耗!$H$8:$J$15,3,TRUE),IF(G287=3,VLOOKUP(J287,[1]坦克升星消耗!$H$24:$J$33,3,TRUE),0))),0)</f>
        <v>10</v>
      </c>
      <c r="N287">
        <f ca="1">IFERROR(IF(E287=1,VLOOKUP(K287,[1]坦克升星消耗!$C$2:$J$7,7,TRUE),IF(E287=2,VLOOKUP(K287,[1]坦克升星消耗!$C$8:$J$15,7,TRUE),IF(E287=3,VLOOKUP(K287,[1]坦克升星消耗!$C$24:$J$33,7,TRUE),0))),0)</f>
        <v>335850</v>
      </c>
      <c r="O287">
        <f ca="1">IFERROR(IF(F287=1,VLOOKUP(L287,[1]坦克升星消耗!$C$2:$J$7,7,TRUE),IF(F287=2,VLOOKUP(L287,[1]坦克升星消耗!$C$8:$J$15,7,TRUE),IF(F287=3,VLOOKUP(L287,[1]坦克升星消耗!$C$24:$J$33,7,TRUE),0))),0)</f>
        <v>335850</v>
      </c>
      <c r="P287">
        <f ca="1">IFERROR(IF(G287=1,VLOOKUP(M287,[1]坦克升星消耗!$C$2:$J$7,7,TRUE),IF(G287=2,VLOOKUP(M287,[1]坦克升星消耗!$C$8:$J$15,7,TRUE),IF(G287=3,VLOOKUP(M287,[1]坦克升星消耗!$C$24:$J$33,7,TRUE),0))),0)</f>
        <v>335850</v>
      </c>
      <c r="Q287">
        <f t="shared" ca="1" si="20"/>
        <v>1007550</v>
      </c>
      <c r="R287">
        <f ca="1">Q287/A287+AH287-军费投放计算!D287</f>
        <v>27889.902097902097</v>
      </c>
      <c r="S287">
        <f ca="1">ROUNDDOWN(MIN(T1部件投放计算!C287/3,18),0)</f>
        <v>18</v>
      </c>
      <c r="T287">
        <f t="shared" ca="1" si="21"/>
        <v>0</v>
      </c>
      <c r="U287">
        <f ca="1">MIN(ROUNDDOWN((T1部件投放计算!C287/3)/S287,0),3)</f>
        <v>3</v>
      </c>
      <c r="V287">
        <f ca="1">MIN(VLOOKUP((A287*通用估算系数!$B$17*3600)/S287,[1]坦克部件养成!$V$2:$Z$31,5,TRUE),15)</f>
        <v>15</v>
      </c>
      <c r="W287">
        <f ca="1">ROUNDDOWN(MIN(T2部件投放计算!C287/3,18),0)</f>
        <v>18</v>
      </c>
      <c r="X287">
        <f t="shared" ca="1" si="22"/>
        <v>0</v>
      </c>
      <c r="Y287">
        <f ca="1">MIN(ROUNDDOWN(IF(W287=0,0,((T2部件投放计算!C287+T1部件投放计算!C287/3)/2)/W287+1),0),4)</f>
        <v>4</v>
      </c>
      <c r="Z287">
        <f ca="1">MIN(IF(X287=0,0,VLOOKUP((A287*通用估算系数!$B$17*3600)/X287,[1]坦克部件养成!$V$2:$Z$31,5,TRUE)),20)</f>
        <v>0</v>
      </c>
      <c r="AA287">
        <f ca="1">ROUNDDOWN(MIN(T3部件投放计算!C287/3,18),0)</f>
        <v>18</v>
      </c>
      <c r="AB287">
        <f t="shared" ca="1" si="23"/>
        <v>18</v>
      </c>
      <c r="AC287">
        <f ca="1">MIN(ROUNDDOWN(IF(AA287=0,0,((T3部件投放计算!C287+T2部件投放计算!C287/3)/2)/AA287+2),0),5)</f>
        <v>5</v>
      </c>
      <c r="AD287">
        <f ca="1">MIN(IF(AA287=0,0,VLOOKUP((A287*通用估算系数!$B$17*3600)/AA287,[1]坦克部件养成!$V$2:$Z$31,5,TRUE)),30)</f>
        <v>30</v>
      </c>
      <c r="AE287">
        <f ca="1">VLOOKUP("1_"&amp;V287,[1]坦克部件养成!$I:$L,4,FALSE)*T287</f>
        <v>0</v>
      </c>
      <c r="AF287">
        <f ca="1">IFERROR(VLOOKUP("2_"&amp;Z287,[1]坦克部件养成!$I:$L,4,FALSE)*X287,0)</f>
        <v>0</v>
      </c>
      <c r="AG287">
        <f ca="1">IFERROR(VLOOKUP("3_"&amp;AD287,[1]坦克部件养成!$I:$L,4,FALSE)*AB287,0)</f>
        <v>8335620</v>
      </c>
      <c r="AH287">
        <f t="shared" ca="1" si="24"/>
        <v>29145</v>
      </c>
    </row>
    <row r="288" spans="1:34" x14ac:dyDescent="0.2">
      <c r="A288">
        <v>287</v>
      </c>
      <c r="B288">
        <f>IF(C288=-1,D288,VLOOKUP(C288,通用估算系数!$D:$E,2,FALSE))</f>
        <v>10</v>
      </c>
      <c r="C288">
        <f>IF(D288&gt;=10,MOD(A288,通用估算系数!$B$2),-1)</f>
        <v>7</v>
      </c>
      <c r="D288">
        <f>VLOOKUP(A288,[1]游戏时长规划!$H$17:$K$26,4,TRUE)</f>
        <v>10</v>
      </c>
      <c r="E288">
        <v>3</v>
      </c>
      <c r="F288">
        <v>3</v>
      </c>
      <c r="G288">
        <v>3</v>
      </c>
      <c r="H288">
        <f ca="1">INDIRECT("T"&amp;E288&amp;"碎片投放计算!C"&amp;ROW(E288))/VLOOKUP(E288,通用估算系数!$D$17:$E$20,2,FALSE)</f>
        <v>1215.1253579560946</v>
      </c>
      <c r="I288">
        <f ca="1">INDIRECT("T"&amp;F288&amp;"碎片投放计算!C"&amp;ROW(F288))/VLOOKUP(F288,通用估算系数!$D$17:$E$20,2,FALSE)</f>
        <v>1215.1253579560946</v>
      </c>
      <c r="J288">
        <f ca="1">INDIRECT("T"&amp;G288&amp;"碎片投放计算!C"&amp;ROW(G288))/VLOOKUP(G288,通用估算系数!$D$17:$E$20,2,FALSE)</f>
        <v>1215.1253579560946</v>
      </c>
      <c r="K288">
        <f ca="1">IFERROR(IF(E288=1,VLOOKUP(H288,[1]坦克升星消耗!$H$2:$J$7,3,TRUE),IF(E288=2,VLOOKUP(H288,[1]坦克升星消耗!$H$8:$J$15,3,TRUE),IF(E288=3,VLOOKUP(H288,[1]坦克升星消耗!$H$24:$J$33,3,TRUE),0))),0)</f>
        <v>10</v>
      </c>
      <c r="L288">
        <f ca="1">IFERROR(IF(F288=1,VLOOKUP(I288,[1]坦克升星消耗!$H$2:$J$7,3,TRUE),IF(F288=2,VLOOKUP(I288,[1]坦克升星消耗!$H$8:$J$15,3,TRUE),IF(F288=3,VLOOKUP(I288,[1]坦克升星消耗!$H$24:$J$33,3,TRUE),0))),0)</f>
        <v>10</v>
      </c>
      <c r="M288">
        <f ca="1">IFERROR(IF(G288=1,VLOOKUP(J288,[1]坦克升星消耗!$H$2:$J$7,3,TRUE),IF(G288=2,VLOOKUP(J288,[1]坦克升星消耗!$H$8:$J$15,3,TRUE),IF(G288=3,VLOOKUP(J288,[1]坦克升星消耗!$H$24:$J$33,3,TRUE),0))),0)</f>
        <v>10</v>
      </c>
      <c r="N288">
        <f ca="1">IFERROR(IF(E288=1,VLOOKUP(K288,[1]坦克升星消耗!$C$2:$J$7,7,TRUE),IF(E288=2,VLOOKUP(K288,[1]坦克升星消耗!$C$8:$J$15,7,TRUE),IF(E288=3,VLOOKUP(K288,[1]坦克升星消耗!$C$24:$J$33,7,TRUE),0))),0)</f>
        <v>335850</v>
      </c>
      <c r="O288">
        <f ca="1">IFERROR(IF(F288=1,VLOOKUP(L288,[1]坦克升星消耗!$C$2:$J$7,7,TRUE),IF(F288=2,VLOOKUP(L288,[1]坦克升星消耗!$C$8:$J$15,7,TRUE),IF(F288=3,VLOOKUP(L288,[1]坦克升星消耗!$C$24:$J$33,7,TRUE),0))),0)</f>
        <v>335850</v>
      </c>
      <c r="P288">
        <f ca="1">IFERROR(IF(G288=1,VLOOKUP(M288,[1]坦克升星消耗!$C$2:$J$7,7,TRUE),IF(G288=2,VLOOKUP(M288,[1]坦克升星消耗!$C$8:$J$15,7,TRUE),IF(G288=3,VLOOKUP(M288,[1]坦克升星消耗!$C$24:$J$33,7,TRUE),0))),0)</f>
        <v>335850</v>
      </c>
      <c r="Q288">
        <f t="shared" ca="1" si="20"/>
        <v>1007550</v>
      </c>
      <c r="R288">
        <f ca="1">Q288/A288+AH288-军费投放计算!D288</f>
        <v>27773.627177700349</v>
      </c>
      <c r="S288">
        <f ca="1">ROUNDDOWN(MIN(T1部件投放计算!C288/3,18),0)</f>
        <v>18</v>
      </c>
      <c r="T288">
        <f t="shared" ca="1" si="21"/>
        <v>0</v>
      </c>
      <c r="U288">
        <f ca="1">MIN(ROUNDDOWN((T1部件投放计算!C288/3)/S288,0),3)</f>
        <v>3</v>
      </c>
      <c r="V288">
        <f ca="1">MIN(VLOOKUP((A288*通用估算系数!$B$17*3600)/S288,[1]坦克部件养成!$V$2:$Z$31,5,TRUE),15)</f>
        <v>15</v>
      </c>
      <c r="W288">
        <f ca="1">ROUNDDOWN(MIN(T2部件投放计算!C288/3,18),0)</f>
        <v>18</v>
      </c>
      <c r="X288">
        <f t="shared" ca="1" si="22"/>
        <v>0</v>
      </c>
      <c r="Y288">
        <f ca="1">MIN(ROUNDDOWN(IF(W288=0,0,((T2部件投放计算!C288+T1部件投放计算!C288/3)/2)/W288+1),0),4)</f>
        <v>4</v>
      </c>
      <c r="Z288">
        <f ca="1">MIN(IF(X288=0,0,VLOOKUP((A288*通用估算系数!$B$17*3600)/X288,[1]坦克部件养成!$V$2:$Z$31,5,TRUE)),20)</f>
        <v>0</v>
      </c>
      <c r="AA288">
        <f ca="1">ROUNDDOWN(MIN(T3部件投放计算!C288/3,18),0)</f>
        <v>18</v>
      </c>
      <c r="AB288">
        <f t="shared" ca="1" si="23"/>
        <v>18</v>
      </c>
      <c r="AC288">
        <f ca="1">MIN(ROUNDDOWN(IF(AA288=0,0,((T3部件投放计算!C288+T2部件投放计算!C288/3)/2)/AA288+2),0),5)</f>
        <v>5</v>
      </c>
      <c r="AD288">
        <f ca="1">MIN(IF(AA288=0,0,VLOOKUP((A288*通用估算系数!$B$17*3600)/AA288,[1]坦克部件养成!$V$2:$Z$31,5,TRUE)),30)</f>
        <v>30</v>
      </c>
      <c r="AE288">
        <f ca="1">VLOOKUP("1_"&amp;V288,[1]坦克部件养成!$I:$L,4,FALSE)*T288</f>
        <v>0</v>
      </c>
      <c r="AF288">
        <f ca="1">IFERROR(VLOOKUP("2_"&amp;Z288,[1]坦克部件养成!$I:$L,4,FALSE)*X288,0)</f>
        <v>0</v>
      </c>
      <c r="AG288">
        <f ca="1">IFERROR(VLOOKUP("3_"&amp;AD288,[1]坦克部件养成!$I:$L,4,FALSE)*AB288,0)</f>
        <v>8335620</v>
      </c>
      <c r="AH288">
        <f t="shared" ca="1" si="24"/>
        <v>29043</v>
      </c>
    </row>
    <row r="289" spans="1:34" x14ac:dyDescent="0.2">
      <c r="A289">
        <v>288</v>
      </c>
      <c r="B289">
        <f>IF(C289=-1,D289,VLOOKUP(C289,通用估算系数!$D:$E,2,FALSE))</f>
        <v>10</v>
      </c>
      <c r="C289">
        <f>IF(D289&gt;=10,MOD(A289,通用估算系数!$B$2),-1)</f>
        <v>8</v>
      </c>
      <c r="D289">
        <f>VLOOKUP(A289,[1]游戏时长规划!$H$17:$K$26,4,TRUE)</f>
        <v>10</v>
      </c>
      <c r="E289">
        <v>3</v>
      </c>
      <c r="F289">
        <v>3</v>
      </c>
      <c r="G289">
        <v>3</v>
      </c>
      <c r="H289">
        <f ca="1">INDIRECT("T"&amp;E289&amp;"碎片投放计算!C"&amp;ROW(E289))/VLOOKUP(E289,通用估算系数!$D$17:$E$20,2,FALSE)</f>
        <v>1219.5503256495053</v>
      </c>
      <c r="I289">
        <f ca="1">INDIRECT("T"&amp;F289&amp;"碎片投放计算!C"&amp;ROW(F289))/VLOOKUP(F289,通用估算系数!$D$17:$E$20,2,FALSE)</f>
        <v>1219.5503256495053</v>
      </c>
      <c r="J289">
        <f ca="1">INDIRECT("T"&amp;G289&amp;"碎片投放计算!C"&amp;ROW(G289))/VLOOKUP(G289,通用估算系数!$D$17:$E$20,2,FALSE)</f>
        <v>1219.5503256495053</v>
      </c>
      <c r="K289">
        <f ca="1">IFERROR(IF(E289=1,VLOOKUP(H289,[1]坦克升星消耗!$H$2:$J$7,3,TRUE),IF(E289=2,VLOOKUP(H289,[1]坦克升星消耗!$H$8:$J$15,3,TRUE),IF(E289=3,VLOOKUP(H289,[1]坦克升星消耗!$H$24:$J$33,3,TRUE),0))),0)</f>
        <v>10</v>
      </c>
      <c r="L289">
        <f ca="1">IFERROR(IF(F289=1,VLOOKUP(I289,[1]坦克升星消耗!$H$2:$J$7,3,TRUE),IF(F289=2,VLOOKUP(I289,[1]坦克升星消耗!$H$8:$J$15,3,TRUE),IF(F289=3,VLOOKUP(I289,[1]坦克升星消耗!$H$24:$J$33,3,TRUE),0))),0)</f>
        <v>10</v>
      </c>
      <c r="M289">
        <f ca="1">IFERROR(IF(G289=1,VLOOKUP(J289,[1]坦克升星消耗!$H$2:$J$7,3,TRUE),IF(G289=2,VLOOKUP(J289,[1]坦克升星消耗!$H$8:$J$15,3,TRUE),IF(G289=3,VLOOKUP(J289,[1]坦克升星消耗!$H$24:$J$33,3,TRUE),0))),0)</f>
        <v>10</v>
      </c>
      <c r="N289">
        <f ca="1">IFERROR(IF(E289=1,VLOOKUP(K289,[1]坦克升星消耗!$C$2:$J$7,7,TRUE),IF(E289=2,VLOOKUP(K289,[1]坦克升星消耗!$C$8:$J$15,7,TRUE),IF(E289=3,VLOOKUP(K289,[1]坦克升星消耗!$C$24:$J$33,7,TRUE),0))),0)</f>
        <v>335850</v>
      </c>
      <c r="O289">
        <f ca="1">IFERROR(IF(F289=1,VLOOKUP(L289,[1]坦克升星消耗!$C$2:$J$7,7,TRUE),IF(F289=2,VLOOKUP(L289,[1]坦克升星消耗!$C$8:$J$15,7,TRUE),IF(F289=3,VLOOKUP(L289,[1]坦克升星消耗!$C$24:$J$33,7,TRUE),0))),0)</f>
        <v>335850</v>
      </c>
      <c r="P289">
        <f ca="1">IFERROR(IF(G289=1,VLOOKUP(M289,[1]坦克升星消耗!$C$2:$J$7,7,TRUE),IF(G289=2,VLOOKUP(M289,[1]坦克升星消耗!$C$8:$J$15,7,TRUE),IF(G289=3,VLOOKUP(M289,[1]坦克升星消耗!$C$24:$J$33,7,TRUE),0))),0)</f>
        <v>335850</v>
      </c>
      <c r="Q289">
        <f t="shared" ca="1" si="20"/>
        <v>1007550</v>
      </c>
      <c r="R289">
        <f ca="1">Q289/A289+AH289-军费投放计算!D289</f>
        <v>27659.4375</v>
      </c>
      <c r="S289">
        <f ca="1">ROUNDDOWN(MIN(T1部件投放计算!C289/3,18),0)</f>
        <v>18</v>
      </c>
      <c r="T289">
        <f t="shared" ca="1" si="21"/>
        <v>0</v>
      </c>
      <c r="U289">
        <f ca="1">MIN(ROUNDDOWN((T1部件投放计算!C289/3)/S289,0),3)</f>
        <v>3</v>
      </c>
      <c r="V289">
        <f ca="1">MIN(VLOOKUP((A289*通用估算系数!$B$17*3600)/S289,[1]坦克部件养成!$V$2:$Z$31,5,TRUE),15)</f>
        <v>15</v>
      </c>
      <c r="W289">
        <f ca="1">ROUNDDOWN(MIN(T2部件投放计算!C289/3,18),0)</f>
        <v>18</v>
      </c>
      <c r="X289">
        <f t="shared" ca="1" si="22"/>
        <v>0</v>
      </c>
      <c r="Y289">
        <f ca="1">MIN(ROUNDDOWN(IF(W289=0,0,((T2部件投放计算!C289+T1部件投放计算!C289/3)/2)/W289+1),0),4)</f>
        <v>4</v>
      </c>
      <c r="Z289">
        <f ca="1">MIN(IF(X289=0,0,VLOOKUP((A289*通用估算系数!$B$17*3600)/X289,[1]坦克部件养成!$V$2:$Z$31,5,TRUE)),20)</f>
        <v>0</v>
      </c>
      <c r="AA289">
        <f ca="1">ROUNDDOWN(MIN(T3部件投放计算!C289/3,18),0)</f>
        <v>18</v>
      </c>
      <c r="AB289">
        <f t="shared" ca="1" si="23"/>
        <v>18</v>
      </c>
      <c r="AC289">
        <f ca="1">MIN(ROUNDDOWN(IF(AA289=0,0,((T3部件投放计算!C289+T2部件投放计算!C289/3)/2)/AA289+2),0),5)</f>
        <v>5</v>
      </c>
      <c r="AD289">
        <f ca="1">MIN(IF(AA289=0,0,VLOOKUP((A289*通用估算系数!$B$17*3600)/AA289,[1]坦克部件养成!$V$2:$Z$31,5,TRUE)),30)</f>
        <v>30</v>
      </c>
      <c r="AE289">
        <f ca="1">VLOOKUP("1_"&amp;V289,[1]坦克部件养成!$I:$L,4,FALSE)*T289</f>
        <v>0</v>
      </c>
      <c r="AF289">
        <f ca="1">IFERROR(VLOOKUP("2_"&amp;Z289,[1]坦克部件养成!$I:$L,4,FALSE)*X289,0)</f>
        <v>0</v>
      </c>
      <c r="AG289">
        <f ca="1">IFERROR(VLOOKUP("3_"&amp;AD289,[1]坦克部件养成!$I:$L,4,FALSE)*AB289,0)</f>
        <v>8335620</v>
      </c>
      <c r="AH289">
        <f t="shared" ca="1" si="24"/>
        <v>28943</v>
      </c>
    </row>
    <row r="290" spans="1:34" x14ac:dyDescent="0.2">
      <c r="A290">
        <v>289</v>
      </c>
      <c r="B290">
        <f>IF(C290=-1,D290,VLOOKUP(C290,通用估算系数!$D:$E,2,FALSE))</f>
        <v>10</v>
      </c>
      <c r="C290">
        <f>IF(D290&gt;=10,MOD(A290,通用估算系数!$B$2),-1)</f>
        <v>9</v>
      </c>
      <c r="D290">
        <f>VLOOKUP(A290,[1]游戏时长规划!$H$17:$K$26,4,TRUE)</f>
        <v>10</v>
      </c>
      <c r="E290">
        <v>3</v>
      </c>
      <c r="F290">
        <v>3</v>
      </c>
      <c r="G290">
        <v>3</v>
      </c>
      <c r="H290">
        <f ca="1">INDIRECT("T"&amp;E290&amp;"碎片投放计算!C"&amp;ROW(E290))/VLOOKUP(E290,通用估算系数!$D$17:$E$20,2,FALSE)</f>
        <v>1224.0931260625373</v>
      </c>
      <c r="I290">
        <f ca="1">INDIRECT("T"&amp;F290&amp;"碎片投放计算!C"&amp;ROW(F290))/VLOOKUP(F290,通用估算系数!$D$17:$E$20,2,FALSE)</f>
        <v>1224.0931260625373</v>
      </c>
      <c r="J290">
        <f ca="1">INDIRECT("T"&amp;G290&amp;"碎片投放计算!C"&amp;ROW(G290))/VLOOKUP(G290,通用估算系数!$D$17:$E$20,2,FALSE)</f>
        <v>1224.0931260625373</v>
      </c>
      <c r="K290">
        <f ca="1">IFERROR(IF(E290=1,VLOOKUP(H290,[1]坦克升星消耗!$H$2:$J$7,3,TRUE),IF(E290=2,VLOOKUP(H290,[1]坦克升星消耗!$H$8:$J$15,3,TRUE),IF(E290=3,VLOOKUP(H290,[1]坦克升星消耗!$H$24:$J$33,3,TRUE),0))),0)</f>
        <v>10</v>
      </c>
      <c r="L290">
        <f ca="1">IFERROR(IF(F290=1,VLOOKUP(I290,[1]坦克升星消耗!$H$2:$J$7,3,TRUE),IF(F290=2,VLOOKUP(I290,[1]坦克升星消耗!$H$8:$J$15,3,TRUE),IF(F290=3,VLOOKUP(I290,[1]坦克升星消耗!$H$24:$J$33,3,TRUE),0))),0)</f>
        <v>10</v>
      </c>
      <c r="M290">
        <f ca="1">IFERROR(IF(G290=1,VLOOKUP(J290,[1]坦克升星消耗!$H$2:$J$7,3,TRUE),IF(G290=2,VLOOKUP(J290,[1]坦克升星消耗!$H$8:$J$15,3,TRUE),IF(G290=3,VLOOKUP(J290,[1]坦克升星消耗!$H$24:$J$33,3,TRUE),0))),0)</f>
        <v>10</v>
      </c>
      <c r="N290">
        <f ca="1">IFERROR(IF(E290=1,VLOOKUP(K290,[1]坦克升星消耗!$C$2:$J$7,7,TRUE),IF(E290=2,VLOOKUP(K290,[1]坦克升星消耗!$C$8:$J$15,7,TRUE),IF(E290=3,VLOOKUP(K290,[1]坦克升星消耗!$C$24:$J$33,7,TRUE),0))),0)</f>
        <v>335850</v>
      </c>
      <c r="O290">
        <f ca="1">IFERROR(IF(F290=1,VLOOKUP(L290,[1]坦克升星消耗!$C$2:$J$7,7,TRUE),IF(F290=2,VLOOKUP(L290,[1]坦克升星消耗!$C$8:$J$15,7,TRUE),IF(F290=3,VLOOKUP(L290,[1]坦克升星消耗!$C$24:$J$33,7,TRUE),0))),0)</f>
        <v>335850</v>
      </c>
      <c r="P290">
        <f ca="1">IFERROR(IF(G290=1,VLOOKUP(M290,[1]坦克升星消耗!$C$2:$J$7,7,TRUE),IF(G290=2,VLOOKUP(M290,[1]坦克升星消耗!$C$8:$J$15,7,TRUE),IF(G290=3,VLOOKUP(M290,[1]坦克升星消耗!$C$24:$J$33,7,TRUE),0))),0)</f>
        <v>335850</v>
      </c>
      <c r="Q290">
        <f t="shared" ca="1" si="20"/>
        <v>1007550</v>
      </c>
      <c r="R290">
        <f ca="1">Q290/A290+AH290-军费投放计算!D290</f>
        <v>27502.332179930796</v>
      </c>
      <c r="S290">
        <f ca="1">ROUNDDOWN(MIN(T1部件投放计算!C290/3,18),0)</f>
        <v>18</v>
      </c>
      <c r="T290">
        <f t="shared" ca="1" si="21"/>
        <v>0</v>
      </c>
      <c r="U290">
        <f ca="1">MIN(ROUNDDOWN((T1部件投放计算!C290/3)/S290,0),3)</f>
        <v>3</v>
      </c>
      <c r="V290">
        <f ca="1">MIN(VLOOKUP((A290*通用估算系数!$B$17*3600)/S290,[1]坦克部件养成!$V$2:$Z$31,5,TRUE),15)</f>
        <v>15</v>
      </c>
      <c r="W290">
        <f ca="1">ROUNDDOWN(MIN(T2部件投放计算!C290/3,18),0)</f>
        <v>18</v>
      </c>
      <c r="X290">
        <f t="shared" ca="1" si="22"/>
        <v>0</v>
      </c>
      <c r="Y290">
        <f ca="1">MIN(ROUNDDOWN(IF(W290=0,0,((T2部件投放计算!C290+T1部件投放计算!C290/3)/2)/W290+1),0),4)</f>
        <v>4</v>
      </c>
      <c r="Z290">
        <f ca="1">MIN(IF(X290=0,0,VLOOKUP((A290*通用估算系数!$B$17*3600)/X290,[1]坦克部件养成!$V$2:$Z$31,5,TRUE)),20)</f>
        <v>0</v>
      </c>
      <c r="AA290">
        <f ca="1">ROUNDDOWN(MIN(T3部件投放计算!C290/3,18),0)</f>
        <v>18</v>
      </c>
      <c r="AB290">
        <f t="shared" ca="1" si="23"/>
        <v>18</v>
      </c>
      <c r="AC290">
        <f ca="1">MIN(ROUNDDOWN(IF(AA290=0,0,((T3部件投放计算!C290+T2部件投放计算!C290/3)/2)/AA290+2),0),5)</f>
        <v>5</v>
      </c>
      <c r="AD290">
        <f ca="1">MIN(IF(AA290=0,0,VLOOKUP((A290*通用估算系数!$B$17*3600)/AA290,[1]坦克部件养成!$V$2:$Z$31,5,TRUE)),30)</f>
        <v>30</v>
      </c>
      <c r="AE290">
        <f ca="1">VLOOKUP("1_"&amp;V290,[1]坦克部件养成!$I:$L,4,FALSE)*T290</f>
        <v>0</v>
      </c>
      <c r="AF290">
        <f ca="1">IFERROR(VLOOKUP("2_"&amp;Z290,[1]坦克部件养成!$I:$L,4,FALSE)*X290,0)</f>
        <v>0</v>
      </c>
      <c r="AG290">
        <f ca="1">IFERROR(VLOOKUP("3_"&amp;AD290,[1]坦克部件养成!$I:$L,4,FALSE)*AB290,0)</f>
        <v>8335620</v>
      </c>
      <c r="AH290">
        <f t="shared" ca="1" si="24"/>
        <v>28842</v>
      </c>
    </row>
    <row r="291" spans="1:34" x14ac:dyDescent="0.2">
      <c r="A291">
        <v>290</v>
      </c>
      <c r="B291">
        <f>IF(C291=-1,D291,VLOOKUP(C291,通用估算系数!$D:$E,2,FALSE))</f>
        <v>10</v>
      </c>
      <c r="C291">
        <f>IF(D291&gt;=10,MOD(A291,通用估算系数!$B$2),-1)</f>
        <v>10</v>
      </c>
      <c r="D291">
        <f>VLOOKUP(A291,[1]游戏时长规划!$H$17:$K$26,4,TRUE)</f>
        <v>10</v>
      </c>
      <c r="E291">
        <v>3</v>
      </c>
      <c r="F291">
        <v>3</v>
      </c>
      <c r="G291">
        <v>3</v>
      </c>
      <c r="H291">
        <f ca="1">INDIRECT("T"&amp;E291&amp;"碎片投放计算!C"&amp;ROW(E291))/VLOOKUP(E291,通用估算系数!$D$17:$E$20,2,FALSE)</f>
        <v>1228.5293159197215</v>
      </c>
      <c r="I291">
        <f ca="1">INDIRECT("T"&amp;F291&amp;"碎片投放计算!C"&amp;ROW(F291))/VLOOKUP(F291,通用估算系数!$D$17:$E$20,2,FALSE)</f>
        <v>1228.5293159197215</v>
      </c>
      <c r="J291">
        <f ca="1">INDIRECT("T"&amp;G291&amp;"碎片投放计算!C"&amp;ROW(G291))/VLOOKUP(G291,通用估算系数!$D$17:$E$20,2,FALSE)</f>
        <v>1228.5293159197215</v>
      </c>
      <c r="K291">
        <f ca="1">IFERROR(IF(E291=1,VLOOKUP(H291,[1]坦克升星消耗!$H$2:$J$7,3,TRUE),IF(E291=2,VLOOKUP(H291,[1]坦克升星消耗!$H$8:$J$15,3,TRUE),IF(E291=3,VLOOKUP(H291,[1]坦克升星消耗!$H$24:$J$33,3,TRUE),0))),0)</f>
        <v>10</v>
      </c>
      <c r="L291">
        <f ca="1">IFERROR(IF(F291=1,VLOOKUP(I291,[1]坦克升星消耗!$H$2:$J$7,3,TRUE),IF(F291=2,VLOOKUP(I291,[1]坦克升星消耗!$H$8:$J$15,3,TRUE),IF(F291=3,VLOOKUP(I291,[1]坦克升星消耗!$H$24:$J$33,3,TRUE),0))),0)</f>
        <v>10</v>
      </c>
      <c r="M291">
        <f ca="1">IFERROR(IF(G291=1,VLOOKUP(J291,[1]坦克升星消耗!$H$2:$J$7,3,TRUE),IF(G291=2,VLOOKUP(J291,[1]坦克升星消耗!$H$8:$J$15,3,TRUE),IF(G291=3,VLOOKUP(J291,[1]坦克升星消耗!$H$24:$J$33,3,TRUE),0))),0)</f>
        <v>10</v>
      </c>
      <c r="N291">
        <f ca="1">IFERROR(IF(E291=1,VLOOKUP(K291,[1]坦克升星消耗!$C$2:$J$7,7,TRUE),IF(E291=2,VLOOKUP(K291,[1]坦克升星消耗!$C$8:$J$15,7,TRUE),IF(E291=3,VLOOKUP(K291,[1]坦克升星消耗!$C$24:$J$33,7,TRUE),0))),0)</f>
        <v>335850</v>
      </c>
      <c r="O291">
        <f ca="1">IFERROR(IF(F291=1,VLOOKUP(L291,[1]坦克升星消耗!$C$2:$J$7,7,TRUE),IF(F291=2,VLOOKUP(L291,[1]坦克升星消耗!$C$8:$J$15,7,TRUE),IF(F291=3,VLOOKUP(L291,[1]坦克升星消耗!$C$24:$J$33,7,TRUE),0))),0)</f>
        <v>335850</v>
      </c>
      <c r="P291">
        <f ca="1">IFERROR(IF(G291=1,VLOOKUP(M291,[1]坦克升星消耗!$C$2:$J$7,7,TRUE),IF(G291=2,VLOOKUP(M291,[1]坦克升星消耗!$C$8:$J$15,7,TRUE),IF(G291=3,VLOOKUP(M291,[1]坦克升星消耗!$C$24:$J$33,7,TRUE),0))),0)</f>
        <v>335850</v>
      </c>
      <c r="Q291">
        <f t="shared" ca="1" si="20"/>
        <v>1007550</v>
      </c>
      <c r="R291">
        <f ca="1">Q291/A291+AH291-军费投放计算!D291</f>
        <v>27431.310344827587</v>
      </c>
      <c r="S291">
        <f ca="1">ROUNDDOWN(MIN(T1部件投放计算!C291/3,18),0)</f>
        <v>18</v>
      </c>
      <c r="T291">
        <f t="shared" ca="1" si="21"/>
        <v>0</v>
      </c>
      <c r="U291">
        <f ca="1">MIN(ROUNDDOWN((T1部件投放计算!C291/3)/S291,0),3)</f>
        <v>3</v>
      </c>
      <c r="V291">
        <f ca="1">MIN(VLOOKUP((A291*通用估算系数!$B$17*3600)/S291,[1]坦克部件养成!$V$2:$Z$31,5,TRUE),15)</f>
        <v>15</v>
      </c>
      <c r="W291">
        <f ca="1">ROUNDDOWN(MIN(T2部件投放计算!C291/3,18),0)</f>
        <v>18</v>
      </c>
      <c r="X291">
        <f t="shared" ca="1" si="22"/>
        <v>0</v>
      </c>
      <c r="Y291">
        <f ca="1">MIN(ROUNDDOWN(IF(W291=0,0,((T2部件投放计算!C291+T1部件投放计算!C291/3)/2)/W291+1),0),4)</f>
        <v>4</v>
      </c>
      <c r="Z291">
        <f ca="1">MIN(IF(X291=0,0,VLOOKUP((A291*通用估算系数!$B$17*3600)/X291,[1]坦克部件养成!$V$2:$Z$31,5,TRUE)),20)</f>
        <v>0</v>
      </c>
      <c r="AA291">
        <f ca="1">ROUNDDOWN(MIN(T3部件投放计算!C291/3,18),0)</f>
        <v>18</v>
      </c>
      <c r="AB291">
        <f t="shared" ca="1" si="23"/>
        <v>18</v>
      </c>
      <c r="AC291">
        <f ca="1">MIN(ROUNDDOWN(IF(AA291=0,0,((T3部件投放计算!C291+T2部件投放计算!C291/3)/2)/AA291+2),0),5)</f>
        <v>5</v>
      </c>
      <c r="AD291">
        <f ca="1">MIN(IF(AA291=0,0,VLOOKUP((A291*通用估算系数!$B$17*3600)/AA291,[1]坦克部件养成!$V$2:$Z$31,5,TRUE)),30)</f>
        <v>30</v>
      </c>
      <c r="AE291">
        <f ca="1">VLOOKUP("1_"&amp;V291,[1]坦克部件养成!$I:$L,4,FALSE)*T291</f>
        <v>0</v>
      </c>
      <c r="AF291">
        <f ca="1">IFERROR(VLOOKUP("2_"&amp;Z291,[1]坦克部件养成!$I:$L,4,FALSE)*X291,0)</f>
        <v>0</v>
      </c>
      <c r="AG291">
        <f ca="1">IFERROR(VLOOKUP("3_"&amp;AD291,[1]坦克部件养成!$I:$L,4,FALSE)*AB291,0)</f>
        <v>8335620</v>
      </c>
      <c r="AH291">
        <f t="shared" ca="1" si="24"/>
        <v>28743</v>
      </c>
    </row>
    <row r="292" spans="1:34" x14ac:dyDescent="0.2">
      <c r="A292">
        <v>291</v>
      </c>
      <c r="B292">
        <f>IF(C292=-1,D292,VLOOKUP(C292,通用估算系数!$D:$E,2,FALSE))</f>
        <v>10</v>
      </c>
      <c r="C292">
        <f>IF(D292&gt;=10,MOD(A292,通用估算系数!$B$2),-1)</f>
        <v>11</v>
      </c>
      <c r="D292">
        <f>VLOOKUP(A292,[1]游戏时长规划!$H$17:$K$26,4,TRUE)</f>
        <v>10</v>
      </c>
      <c r="E292">
        <v>3</v>
      </c>
      <c r="F292">
        <v>3</v>
      </c>
      <c r="G292">
        <v>3</v>
      </c>
      <c r="H292">
        <f ca="1">INDIRECT("T"&amp;E292&amp;"碎片投放计算!C"&amp;ROW(E292))/VLOOKUP(E292,通用估算系数!$D$17:$E$20,2,FALSE)</f>
        <v>1232.9711168587926</v>
      </c>
      <c r="I292">
        <f ca="1">INDIRECT("T"&amp;F292&amp;"碎片投放计算!C"&amp;ROW(F292))/VLOOKUP(F292,通用估算系数!$D$17:$E$20,2,FALSE)</f>
        <v>1232.9711168587926</v>
      </c>
      <c r="J292">
        <f ca="1">INDIRECT("T"&amp;G292&amp;"碎片投放计算!C"&amp;ROW(G292))/VLOOKUP(G292,通用估算系数!$D$17:$E$20,2,FALSE)</f>
        <v>1232.9711168587926</v>
      </c>
      <c r="K292">
        <f ca="1">IFERROR(IF(E292=1,VLOOKUP(H292,[1]坦克升星消耗!$H$2:$J$7,3,TRUE),IF(E292=2,VLOOKUP(H292,[1]坦克升星消耗!$H$8:$J$15,3,TRUE),IF(E292=3,VLOOKUP(H292,[1]坦克升星消耗!$H$24:$J$33,3,TRUE),0))),0)</f>
        <v>10</v>
      </c>
      <c r="L292">
        <f ca="1">IFERROR(IF(F292=1,VLOOKUP(I292,[1]坦克升星消耗!$H$2:$J$7,3,TRUE),IF(F292=2,VLOOKUP(I292,[1]坦克升星消耗!$H$8:$J$15,3,TRUE),IF(F292=3,VLOOKUP(I292,[1]坦克升星消耗!$H$24:$J$33,3,TRUE),0))),0)</f>
        <v>10</v>
      </c>
      <c r="M292">
        <f ca="1">IFERROR(IF(G292=1,VLOOKUP(J292,[1]坦克升星消耗!$H$2:$J$7,3,TRUE),IF(G292=2,VLOOKUP(J292,[1]坦克升星消耗!$H$8:$J$15,3,TRUE),IF(G292=3,VLOOKUP(J292,[1]坦克升星消耗!$H$24:$J$33,3,TRUE),0))),0)</f>
        <v>10</v>
      </c>
      <c r="N292">
        <f ca="1">IFERROR(IF(E292=1,VLOOKUP(K292,[1]坦克升星消耗!$C$2:$J$7,7,TRUE),IF(E292=2,VLOOKUP(K292,[1]坦克升星消耗!$C$8:$J$15,7,TRUE),IF(E292=3,VLOOKUP(K292,[1]坦克升星消耗!$C$24:$J$33,7,TRUE),0))),0)</f>
        <v>335850</v>
      </c>
      <c r="O292">
        <f ca="1">IFERROR(IF(F292=1,VLOOKUP(L292,[1]坦克升星消耗!$C$2:$J$7,7,TRUE),IF(F292=2,VLOOKUP(L292,[1]坦克升星消耗!$C$8:$J$15,7,TRUE),IF(F292=3,VLOOKUP(L292,[1]坦克升星消耗!$C$24:$J$33,7,TRUE),0))),0)</f>
        <v>335850</v>
      </c>
      <c r="P292">
        <f ca="1">IFERROR(IF(G292=1,VLOOKUP(M292,[1]坦克升星消耗!$C$2:$J$7,7,TRUE),IF(G292=2,VLOOKUP(M292,[1]坦克升星消耗!$C$8:$J$15,7,TRUE),IF(G292=3,VLOOKUP(M292,[1]坦克升星消耗!$C$24:$J$33,7,TRUE),0))),0)</f>
        <v>335850</v>
      </c>
      <c r="Q292">
        <f t="shared" ca="1" si="20"/>
        <v>1007550</v>
      </c>
      <c r="R292">
        <f ca="1">Q292/A292+AH292-军费投放计算!D292</f>
        <v>27317.371134020617</v>
      </c>
      <c r="S292">
        <f ca="1">ROUNDDOWN(MIN(T1部件投放计算!C292/3,18),0)</f>
        <v>18</v>
      </c>
      <c r="T292">
        <f t="shared" ca="1" si="21"/>
        <v>0</v>
      </c>
      <c r="U292">
        <f ca="1">MIN(ROUNDDOWN((T1部件投放计算!C292/3)/S292,0),3)</f>
        <v>3</v>
      </c>
      <c r="V292">
        <f ca="1">MIN(VLOOKUP((A292*通用估算系数!$B$17*3600)/S292,[1]坦克部件养成!$V$2:$Z$31,5,TRUE),15)</f>
        <v>15</v>
      </c>
      <c r="W292">
        <f ca="1">ROUNDDOWN(MIN(T2部件投放计算!C292/3,18),0)</f>
        <v>18</v>
      </c>
      <c r="X292">
        <f t="shared" ca="1" si="22"/>
        <v>0</v>
      </c>
      <c r="Y292">
        <f ca="1">MIN(ROUNDDOWN(IF(W292=0,0,((T2部件投放计算!C292+T1部件投放计算!C292/3)/2)/W292+1),0),4)</f>
        <v>4</v>
      </c>
      <c r="Z292">
        <f ca="1">MIN(IF(X292=0,0,VLOOKUP((A292*通用估算系数!$B$17*3600)/X292,[1]坦克部件养成!$V$2:$Z$31,5,TRUE)),20)</f>
        <v>0</v>
      </c>
      <c r="AA292">
        <f ca="1">ROUNDDOWN(MIN(T3部件投放计算!C292/3,18),0)</f>
        <v>18</v>
      </c>
      <c r="AB292">
        <f t="shared" ca="1" si="23"/>
        <v>18</v>
      </c>
      <c r="AC292">
        <f ca="1">MIN(ROUNDDOWN(IF(AA292=0,0,((T3部件投放计算!C292+T2部件投放计算!C292/3)/2)/AA292+2),0),5)</f>
        <v>5</v>
      </c>
      <c r="AD292">
        <f ca="1">MIN(IF(AA292=0,0,VLOOKUP((A292*通用估算系数!$B$17*3600)/AA292,[1]坦克部件养成!$V$2:$Z$31,5,TRUE)),30)</f>
        <v>30</v>
      </c>
      <c r="AE292">
        <f ca="1">VLOOKUP("1_"&amp;V292,[1]坦克部件养成!$I:$L,4,FALSE)*T292</f>
        <v>0</v>
      </c>
      <c r="AF292">
        <f ca="1">IFERROR(VLOOKUP("2_"&amp;Z292,[1]坦克部件养成!$I:$L,4,FALSE)*X292,0)</f>
        <v>0</v>
      </c>
      <c r="AG292">
        <f ca="1">IFERROR(VLOOKUP("3_"&amp;AD292,[1]坦克部件养成!$I:$L,4,FALSE)*AB292,0)</f>
        <v>8335620</v>
      </c>
      <c r="AH292">
        <f t="shared" ca="1" si="24"/>
        <v>28644</v>
      </c>
    </row>
    <row r="293" spans="1:34" x14ac:dyDescent="0.2">
      <c r="A293">
        <v>292</v>
      </c>
      <c r="B293">
        <f>IF(C293=-1,D293,VLOOKUP(C293,通用估算系数!$D:$E,2,FALSE))</f>
        <v>10</v>
      </c>
      <c r="C293">
        <f>IF(D293&gt;=10,MOD(A293,通用估算系数!$B$2),-1)</f>
        <v>12</v>
      </c>
      <c r="D293">
        <f>VLOOKUP(A293,[1]游戏时长规划!$H$17:$K$26,4,TRUE)</f>
        <v>10</v>
      </c>
      <c r="E293">
        <v>3</v>
      </c>
      <c r="F293">
        <v>3</v>
      </c>
      <c r="G293">
        <v>3</v>
      </c>
      <c r="H293">
        <f ca="1">INDIRECT("T"&amp;E293&amp;"碎片投放计算!C"&amp;ROW(E293))/VLOOKUP(E293,通用估算系数!$D$17:$E$20,2,FALSE)</f>
        <v>1237.5307505174849</v>
      </c>
      <c r="I293">
        <f ca="1">INDIRECT("T"&amp;F293&amp;"碎片投放计算!C"&amp;ROW(F293))/VLOOKUP(F293,通用估算系数!$D$17:$E$20,2,FALSE)</f>
        <v>1237.5307505174849</v>
      </c>
      <c r="J293">
        <f ca="1">INDIRECT("T"&amp;G293&amp;"碎片投放计算!C"&amp;ROW(G293))/VLOOKUP(G293,通用估算系数!$D$17:$E$20,2,FALSE)</f>
        <v>1237.5307505174849</v>
      </c>
      <c r="K293">
        <f ca="1">IFERROR(IF(E293=1,VLOOKUP(H293,[1]坦克升星消耗!$H$2:$J$7,3,TRUE),IF(E293=2,VLOOKUP(H293,[1]坦克升星消耗!$H$8:$J$15,3,TRUE),IF(E293=3,VLOOKUP(H293,[1]坦克升星消耗!$H$24:$J$33,3,TRUE),0))),0)</f>
        <v>10</v>
      </c>
      <c r="L293">
        <f ca="1">IFERROR(IF(F293=1,VLOOKUP(I293,[1]坦克升星消耗!$H$2:$J$7,3,TRUE),IF(F293=2,VLOOKUP(I293,[1]坦克升星消耗!$H$8:$J$15,3,TRUE),IF(F293=3,VLOOKUP(I293,[1]坦克升星消耗!$H$24:$J$33,3,TRUE),0))),0)</f>
        <v>10</v>
      </c>
      <c r="M293">
        <f ca="1">IFERROR(IF(G293=1,VLOOKUP(J293,[1]坦克升星消耗!$H$2:$J$7,3,TRUE),IF(G293=2,VLOOKUP(J293,[1]坦克升星消耗!$H$8:$J$15,3,TRUE),IF(G293=3,VLOOKUP(J293,[1]坦克升星消耗!$H$24:$J$33,3,TRUE),0))),0)</f>
        <v>10</v>
      </c>
      <c r="N293">
        <f ca="1">IFERROR(IF(E293=1,VLOOKUP(K293,[1]坦克升星消耗!$C$2:$J$7,7,TRUE),IF(E293=2,VLOOKUP(K293,[1]坦克升星消耗!$C$8:$J$15,7,TRUE),IF(E293=3,VLOOKUP(K293,[1]坦克升星消耗!$C$24:$J$33,7,TRUE),0))),0)</f>
        <v>335850</v>
      </c>
      <c r="O293">
        <f ca="1">IFERROR(IF(F293=1,VLOOKUP(L293,[1]坦克升星消耗!$C$2:$J$7,7,TRUE),IF(F293=2,VLOOKUP(L293,[1]坦克升星消耗!$C$8:$J$15,7,TRUE),IF(F293=3,VLOOKUP(L293,[1]坦克升星消耗!$C$24:$J$33,7,TRUE),0))),0)</f>
        <v>335850</v>
      </c>
      <c r="P293">
        <f ca="1">IFERROR(IF(G293=1,VLOOKUP(M293,[1]坦克升星消耗!$C$2:$J$7,7,TRUE),IF(G293=2,VLOOKUP(M293,[1]坦克升星消耗!$C$8:$J$15,7,TRUE),IF(G293=3,VLOOKUP(M293,[1]坦克升星消耗!$C$24:$J$33,7,TRUE),0))),0)</f>
        <v>335850</v>
      </c>
      <c r="Q293">
        <f t="shared" ca="1" si="20"/>
        <v>1007550</v>
      </c>
      <c r="R293">
        <f ca="1">Q293/A293+AH293-军费投放计算!D293</f>
        <v>27163.513698630137</v>
      </c>
      <c r="S293">
        <f ca="1">ROUNDDOWN(MIN(T1部件投放计算!C293/3,18),0)</f>
        <v>18</v>
      </c>
      <c r="T293">
        <f t="shared" ca="1" si="21"/>
        <v>0</v>
      </c>
      <c r="U293">
        <f ca="1">MIN(ROUNDDOWN((T1部件投放计算!C293/3)/S293,0),3)</f>
        <v>3</v>
      </c>
      <c r="V293">
        <f ca="1">MIN(VLOOKUP((A293*通用估算系数!$B$17*3600)/S293,[1]坦克部件养成!$V$2:$Z$31,5,TRUE),15)</f>
        <v>15</v>
      </c>
      <c r="W293">
        <f ca="1">ROUNDDOWN(MIN(T2部件投放计算!C293/3,18),0)</f>
        <v>18</v>
      </c>
      <c r="X293">
        <f t="shared" ca="1" si="22"/>
        <v>0</v>
      </c>
      <c r="Y293">
        <f ca="1">MIN(ROUNDDOWN(IF(W293=0,0,((T2部件投放计算!C293+T1部件投放计算!C293/3)/2)/W293+1),0),4)</f>
        <v>4</v>
      </c>
      <c r="Z293">
        <f ca="1">MIN(IF(X293=0,0,VLOOKUP((A293*通用估算系数!$B$17*3600)/X293,[1]坦克部件养成!$V$2:$Z$31,5,TRUE)),20)</f>
        <v>0</v>
      </c>
      <c r="AA293">
        <f ca="1">ROUNDDOWN(MIN(T3部件投放计算!C293/3,18),0)</f>
        <v>18</v>
      </c>
      <c r="AB293">
        <f t="shared" ca="1" si="23"/>
        <v>18</v>
      </c>
      <c r="AC293">
        <f ca="1">MIN(ROUNDDOWN(IF(AA293=0,0,((T3部件投放计算!C293+T2部件投放计算!C293/3)/2)/AA293+2),0),5)</f>
        <v>5</v>
      </c>
      <c r="AD293">
        <f ca="1">MIN(IF(AA293=0,0,VLOOKUP((A293*通用估算系数!$B$17*3600)/AA293,[1]坦克部件养成!$V$2:$Z$31,5,TRUE)),30)</f>
        <v>30</v>
      </c>
      <c r="AE293">
        <f ca="1">VLOOKUP("1_"&amp;V293,[1]坦克部件养成!$I:$L,4,FALSE)*T293</f>
        <v>0</v>
      </c>
      <c r="AF293">
        <f ca="1">IFERROR(VLOOKUP("2_"&amp;Z293,[1]坦克部件养成!$I:$L,4,FALSE)*X293,0)</f>
        <v>0</v>
      </c>
      <c r="AG293">
        <f ca="1">IFERROR(VLOOKUP("3_"&amp;AD293,[1]坦克部件养成!$I:$L,4,FALSE)*AB293,0)</f>
        <v>8335620</v>
      </c>
      <c r="AH293">
        <f t="shared" ca="1" si="24"/>
        <v>28546</v>
      </c>
    </row>
    <row r="294" spans="1:34" x14ac:dyDescent="0.2">
      <c r="A294">
        <v>293</v>
      </c>
      <c r="B294">
        <f>IF(C294=-1,D294,VLOOKUP(C294,通用估算系数!$D:$E,2,FALSE))</f>
        <v>10</v>
      </c>
      <c r="C294">
        <f>IF(D294&gt;=10,MOD(A294,通用估算系数!$B$2),-1)</f>
        <v>13</v>
      </c>
      <c r="D294">
        <f>VLOOKUP(A294,[1]游戏时长规划!$H$17:$K$26,4,TRUE)</f>
        <v>10</v>
      </c>
      <c r="E294">
        <v>3</v>
      </c>
      <c r="F294">
        <v>3</v>
      </c>
      <c r="G294">
        <v>3</v>
      </c>
      <c r="H294">
        <f ca="1">INDIRECT("T"&amp;E294&amp;"碎片投放计算!C"&amp;ROW(E294))/VLOOKUP(E294,通用估算系数!$D$17:$E$20,2,FALSE)</f>
        <v>1241.9837736203292</v>
      </c>
      <c r="I294">
        <f ca="1">INDIRECT("T"&amp;F294&amp;"碎片投放计算!C"&amp;ROW(F294))/VLOOKUP(F294,通用估算系数!$D$17:$E$20,2,FALSE)</f>
        <v>1241.9837736203292</v>
      </c>
      <c r="J294">
        <f ca="1">INDIRECT("T"&amp;G294&amp;"碎片投放计算!C"&amp;ROW(G294))/VLOOKUP(G294,通用估算系数!$D$17:$E$20,2,FALSE)</f>
        <v>1241.9837736203292</v>
      </c>
      <c r="K294">
        <f ca="1">IFERROR(IF(E294=1,VLOOKUP(H294,[1]坦克升星消耗!$H$2:$J$7,3,TRUE),IF(E294=2,VLOOKUP(H294,[1]坦克升星消耗!$H$8:$J$15,3,TRUE),IF(E294=3,VLOOKUP(H294,[1]坦克升星消耗!$H$24:$J$33,3,TRUE),0))),0)</f>
        <v>10</v>
      </c>
      <c r="L294">
        <f ca="1">IFERROR(IF(F294=1,VLOOKUP(I294,[1]坦克升星消耗!$H$2:$J$7,3,TRUE),IF(F294=2,VLOOKUP(I294,[1]坦克升星消耗!$H$8:$J$15,3,TRUE),IF(F294=3,VLOOKUP(I294,[1]坦克升星消耗!$H$24:$J$33,3,TRUE),0))),0)</f>
        <v>10</v>
      </c>
      <c r="M294">
        <f ca="1">IFERROR(IF(G294=1,VLOOKUP(J294,[1]坦克升星消耗!$H$2:$J$7,3,TRUE),IF(G294=2,VLOOKUP(J294,[1]坦克升星消耗!$H$8:$J$15,3,TRUE),IF(G294=3,VLOOKUP(J294,[1]坦克升星消耗!$H$24:$J$33,3,TRUE),0))),0)</f>
        <v>10</v>
      </c>
      <c r="N294">
        <f ca="1">IFERROR(IF(E294=1,VLOOKUP(K294,[1]坦克升星消耗!$C$2:$J$7,7,TRUE),IF(E294=2,VLOOKUP(K294,[1]坦克升星消耗!$C$8:$J$15,7,TRUE),IF(E294=3,VLOOKUP(K294,[1]坦克升星消耗!$C$24:$J$33,7,TRUE),0))),0)</f>
        <v>335850</v>
      </c>
      <c r="O294">
        <f ca="1">IFERROR(IF(F294=1,VLOOKUP(L294,[1]坦克升星消耗!$C$2:$J$7,7,TRUE),IF(F294=2,VLOOKUP(L294,[1]坦克升星消耗!$C$8:$J$15,7,TRUE),IF(F294=3,VLOOKUP(L294,[1]坦克升星消耗!$C$24:$J$33,7,TRUE),0))),0)</f>
        <v>335850</v>
      </c>
      <c r="P294">
        <f ca="1">IFERROR(IF(G294=1,VLOOKUP(M294,[1]坦克升星消耗!$C$2:$J$7,7,TRUE),IF(G294=2,VLOOKUP(M294,[1]坦克升星消耗!$C$8:$J$15,7,TRUE),IF(G294=3,VLOOKUP(M294,[1]坦克升星消耗!$C$24:$J$33,7,TRUE),0))),0)</f>
        <v>335850</v>
      </c>
      <c r="Q294">
        <f t="shared" ca="1" si="20"/>
        <v>1007550</v>
      </c>
      <c r="R294">
        <f ca="1">Q294/A294+AH294-军费投放计算!D294</f>
        <v>27094.737201365188</v>
      </c>
      <c r="S294">
        <f ca="1">ROUNDDOWN(MIN(T1部件投放计算!C294/3,18),0)</f>
        <v>18</v>
      </c>
      <c r="T294">
        <f t="shared" ca="1" si="21"/>
        <v>0</v>
      </c>
      <c r="U294">
        <f ca="1">MIN(ROUNDDOWN((T1部件投放计算!C294/3)/S294,0),3)</f>
        <v>3</v>
      </c>
      <c r="V294">
        <f ca="1">MIN(VLOOKUP((A294*通用估算系数!$B$17*3600)/S294,[1]坦克部件养成!$V$2:$Z$31,5,TRUE),15)</f>
        <v>15</v>
      </c>
      <c r="W294">
        <f ca="1">ROUNDDOWN(MIN(T2部件投放计算!C294/3,18),0)</f>
        <v>18</v>
      </c>
      <c r="X294">
        <f t="shared" ca="1" si="22"/>
        <v>0</v>
      </c>
      <c r="Y294">
        <f ca="1">MIN(ROUNDDOWN(IF(W294=0,0,((T2部件投放计算!C294+T1部件投放计算!C294/3)/2)/W294+1),0),4)</f>
        <v>4</v>
      </c>
      <c r="Z294">
        <f ca="1">MIN(IF(X294=0,0,VLOOKUP((A294*通用估算系数!$B$17*3600)/X294,[1]坦克部件养成!$V$2:$Z$31,5,TRUE)),20)</f>
        <v>0</v>
      </c>
      <c r="AA294">
        <f ca="1">ROUNDDOWN(MIN(T3部件投放计算!C294/3,18),0)</f>
        <v>18</v>
      </c>
      <c r="AB294">
        <f t="shared" ca="1" si="23"/>
        <v>18</v>
      </c>
      <c r="AC294">
        <f ca="1">MIN(ROUNDDOWN(IF(AA294=0,0,((T3部件投放计算!C294+T2部件投放计算!C294/3)/2)/AA294+2),0),5)</f>
        <v>5</v>
      </c>
      <c r="AD294">
        <f ca="1">MIN(IF(AA294=0,0,VLOOKUP((A294*通用估算系数!$B$17*3600)/AA294,[1]坦克部件养成!$V$2:$Z$31,5,TRUE)),30)</f>
        <v>30</v>
      </c>
      <c r="AE294">
        <f ca="1">VLOOKUP("1_"&amp;V294,[1]坦克部件养成!$I:$L,4,FALSE)*T294</f>
        <v>0</v>
      </c>
      <c r="AF294">
        <f ca="1">IFERROR(VLOOKUP("2_"&amp;Z294,[1]坦克部件养成!$I:$L,4,FALSE)*X294,0)</f>
        <v>0</v>
      </c>
      <c r="AG294">
        <f ca="1">IFERROR(VLOOKUP("3_"&amp;AD294,[1]坦克部件养成!$I:$L,4,FALSE)*AB294,0)</f>
        <v>8335620</v>
      </c>
      <c r="AH294">
        <f t="shared" ca="1" si="24"/>
        <v>28449</v>
      </c>
    </row>
    <row r="295" spans="1:34" x14ac:dyDescent="0.2">
      <c r="A295">
        <v>294</v>
      </c>
      <c r="B295">
        <f>IF(C295=-1,D295,VLOOKUP(C295,通用估算系数!$D:$E,2,FALSE))</f>
        <v>8</v>
      </c>
      <c r="C295">
        <f>IF(D295&gt;=10,MOD(A295,通用估算系数!$B$2),-1)</f>
        <v>0</v>
      </c>
      <c r="D295">
        <f>VLOOKUP(A295,[1]游戏时长规划!$H$17:$K$26,4,TRUE)</f>
        <v>10</v>
      </c>
      <c r="E295">
        <v>3</v>
      </c>
      <c r="F295">
        <v>3</v>
      </c>
      <c r="G295">
        <v>3</v>
      </c>
      <c r="H295">
        <f ca="1">INDIRECT("T"&amp;E295&amp;"碎片投放计算!C"&amp;ROW(E295))/VLOOKUP(E295,通用估算系数!$D$17:$E$20,2,FALSE)</f>
        <v>1246.4992002598265</v>
      </c>
      <c r="I295">
        <f ca="1">INDIRECT("T"&amp;F295&amp;"碎片投放计算!C"&amp;ROW(F295))/VLOOKUP(F295,通用估算系数!$D$17:$E$20,2,FALSE)</f>
        <v>1246.4992002598265</v>
      </c>
      <c r="J295">
        <f ca="1">INDIRECT("T"&amp;G295&amp;"碎片投放计算!C"&amp;ROW(G295))/VLOOKUP(G295,通用估算系数!$D$17:$E$20,2,FALSE)</f>
        <v>1246.4992002598265</v>
      </c>
      <c r="K295">
        <f ca="1">IFERROR(IF(E295=1,VLOOKUP(H295,[1]坦克升星消耗!$H$2:$J$7,3,TRUE),IF(E295=2,VLOOKUP(H295,[1]坦克升星消耗!$H$8:$J$15,3,TRUE),IF(E295=3,VLOOKUP(H295,[1]坦克升星消耗!$H$24:$J$33,3,TRUE),0))),0)</f>
        <v>10</v>
      </c>
      <c r="L295">
        <f ca="1">IFERROR(IF(F295=1,VLOOKUP(I295,[1]坦克升星消耗!$H$2:$J$7,3,TRUE),IF(F295=2,VLOOKUP(I295,[1]坦克升星消耗!$H$8:$J$15,3,TRUE),IF(F295=3,VLOOKUP(I295,[1]坦克升星消耗!$H$24:$J$33,3,TRUE),0))),0)</f>
        <v>10</v>
      </c>
      <c r="M295">
        <f ca="1">IFERROR(IF(G295=1,VLOOKUP(J295,[1]坦克升星消耗!$H$2:$J$7,3,TRUE),IF(G295=2,VLOOKUP(J295,[1]坦克升星消耗!$H$8:$J$15,3,TRUE),IF(G295=3,VLOOKUP(J295,[1]坦克升星消耗!$H$24:$J$33,3,TRUE),0))),0)</f>
        <v>10</v>
      </c>
      <c r="N295">
        <f ca="1">IFERROR(IF(E295=1,VLOOKUP(K295,[1]坦克升星消耗!$C$2:$J$7,7,TRUE),IF(E295=2,VLOOKUP(K295,[1]坦克升星消耗!$C$8:$J$15,7,TRUE),IF(E295=3,VLOOKUP(K295,[1]坦克升星消耗!$C$24:$J$33,7,TRUE),0))),0)</f>
        <v>335850</v>
      </c>
      <c r="O295">
        <f ca="1">IFERROR(IF(F295=1,VLOOKUP(L295,[1]坦克升星消耗!$C$2:$J$7,7,TRUE),IF(F295=2,VLOOKUP(L295,[1]坦克升星消耗!$C$8:$J$15,7,TRUE),IF(F295=3,VLOOKUP(L295,[1]坦克升星消耗!$C$24:$J$33,7,TRUE),0))),0)</f>
        <v>335850</v>
      </c>
      <c r="P295">
        <f ca="1">IFERROR(IF(G295=1,VLOOKUP(M295,[1]坦克升星消耗!$C$2:$J$7,7,TRUE),IF(G295=2,VLOOKUP(M295,[1]坦克升星消耗!$C$8:$J$15,7,TRUE),IF(G295=3,VLOOKUP(M295,[1]坦克升星消耗!$C$24:$J$33,7,TRUE),0))),0)</f>
        <v>335850</v>
      </c>
      <c r="Q295">
        <f t="shared" ca="1" si="20"/>
        <v>1007550</v>
      </c>
      <c r="R295">
        <f ca="1">Q295/A295+AH295-军费投放计算!D295</f>
        <v>27517.040816326531</v>
      </c>
      <c r="S295">
        <f ca="1">ROUNDDOWN(MIN(T1部件投放计算!C295/3,18),0)</f>
        <v>18</v>
      </c>
      <c r="T295">
        <f t="shared" ca="1" si="21"/>
        <v>0</v>
      </c>
      <c r="U295">
        <f ca="1">MIN(ROUNDDOWN((T1部件投放计算!C295/3)/S295,0),3)</f>
        <v>3</v>
      </c>
      <c r="V295">
        <f ca="1">MIN(VLOOKUP((A295*通用估算系数!$B$17*3600)/S295,[1]坦克部件养成!$V$2:$Z$31,5,TRUE),15)</f>
        <v>15</v>
      </c>
      <c r="W295">
        <f ca="1">ROUNDDOWN(MIN(T2部件投放计算!C295/3,18),0)</f>
        <v>18</v>
      </c>
      <c r="X295">
        <f t="shared" ca="1" si="22"/>
        <v>0</v>
      </c>
      <c r="Y295">
        <f ca="1">MIN(ROUNDDOWN(IF(W295=0,0,((T2部件投放计算!C295+T1部件投放计算!C295/3)/2)/W295+1),0),4)</f>
        <v>4</v>
      </c>
      <c r="Z295">
        <f ca="1">MIN(IF(X295=0,0,VLOOKUP((A295*通用估算系数!$B$17*3600)/X295,[1]坦克部件养成!$V$2:$Z$31,5,TRUE)),20)</f>
        <v>0</v>
      </c>
      <c r="AA295">
        <f ca="1">ROUNDDOWN(MIN(T3部件投放计算!C295/3,18),0)</f>
        <v>18</v>
      </c>
      <c r="AB295">
        <f t="shared" ca="1" si="23"/>
        <v>18</v>
      </c>
      <c r="AC295">
        <f ca="1">MIN(ROUNDDOWN(IF(AA295=0,0,((T3部件投放计算!C295+T2部件投放计算!C295/3)/2)/AA295+2),0),5)</f>
        <v>5</v>
      </c>
      <c r="AD295">
        <f ca="1">MIN(IF(AA295=0,0,VLOOKUP((A295*通用估算系数!$B$17*3600)/AA295,[1]坦克部件养成!$V$2:$Z$31,5,TRUE)),30)</f>
        <v>30</v>
      </c>
      <c r="AE295">
        <f ca="1">VLOOKUP("1_"&amp;V295,[1]坦克部件养成!$I:$L,4,FALSE)*T295</f>
        <v>0</v>
      </c>
      <c r="AF295">
        <f ca="1">IFERROR(VLOOKUP("2_"&amp;Z295,[1]坦克部件养成!$I:$L,4,FALSE)*X295,0)</f>
        <v>0</v>
      </c>
      <c r="AG295">
        <f ca="1">IFERROR(VLOOKUP("3_"&amp;AD295,[1]坦克部件养成!$I:$L,4,FALSE)*AB295,0)</f>
        <v>8335620</v>
      </c>
      <c r="AH295">
        <f t="shared" ca="1" si="24"/>
        <v>28352</v>
      </c>
    </row>
    <row r="296" spans="1:34" x14ac:dyDescent="0.2">
      <c r="A296">
        <v>295</v>
      </c>
      <c r="B296">
        <f>IF(C296=-1,D296,VLOOKUP(C296,通用估算系数!$D:$E,2,FALSE))</f>
        <v>8</v>
      </c>
      <c r="C296">
        <f>IF(D296&gt;=10,MOD(A296,通用估算系数!$B$2),-1)</f>
        <v>1</v>
      </c>
      <c r="D296">
        <f>VLOOKUP(A296,[1]游戏时长规划!$H$17:$K$26,4,TRUE)</f>
        <v>10</v>
      </c>
      <c r="E296">
        <v>3</v>
      </c>
      <c r="F296">
        <v>3</v>
      </c>
      <c r="G296">
        <v>3</v>
      </c>
      <c r="H296">
        <f ca="1">INDIRECT("T"&amp;E296&amp;"碎片投放计算!C"&amp;ROW(E296))/VLOOKUP(E296,通用估算系数!$D$17:$E$20,2,FALSE)</f>
        <v>1250.3816619137563</v>
      </c>
      <c r="I296">
        <f ca="1">INDIRECT("T"&amp;F296&amp;"碎片投放计算!C"&amp;ROW(F296))/VLOOKUP(F296,通用估算系数!$D$17:$E$20,2,FALSE)</f>
        <v>1250.3816619137563</v>
      </c>
      <c r="J296">
        <f ca="1">INDIRECT("T"&amp;G296&amp;"碎片投放计算!C"&amp;ROW(G296))/VLOOKUP(G296,通用估算系数!$D$17:$E$20,2,FALSE)</f>
        <v>1250.3816619137563</v>
      </c>
      <c r="K296">
        <f ca="1">IFERROR(IF(E296=1,VLOOKUP(H296,[1]坦克升星消耗!$H$2:$J$7,3,TRUE),IF(E296=2,VLOOKUP(H296,[1]坦克升星消耗!$H$8:$J$15,3,TRUE),IF(E296=3,VLOOKUP(H296,[1]坦克升星消耗!$H$24:$J$33,3,TRUE),0))),0)</f>
        <v>10</v>
      </c>
      <c r="L296">
        <f ca="1">IFERROR(IF(F296=1,VLOOKUP(I296,[1]坦克升星消耗!$H$2:$J$7,3,TRUE),IF(F296=2,VLOOKUP(I296,[1]坦克升星消耗!$H$8:$J$15,3,TRUE),IF(F296=3,VLOOKUP(I296,[1]坦克升星消耗!$H$24:$J$33,3,TRUE),0))),0)</f>
        <v>10</v>
      </c>
      <c r="M296">
        <f ca="1">IFERROR(IF(G296=1,VLOOKUP(J296,[1]坦克升星消耗!$H$2:$J$7,3,TRUE),IF(G296=2,VLOOKUP(J296,[1]坦克升星消耗!$H$8:$J$15,3,TRUE),IF(G296=3,VLOOKUP(J296,[1]坦克升星消耗!$H$24:$J$33,3,TRUE),0))),0)</f>
        <v>10</v>
      </c>
      <c r="N296">
        <f ca="1">IFERROR(IF(E296=1,VLOOKUP(K296,[1]坦克升星消耗!$C$2:$J$7,7,TRUE),IF(E296=2,VLOOKUP(K296,[1]坦克升星消耗!$C$8:$J$15,7,TRUE),IF(E296=3,VLOOKUP(K296,[1]坦克升星消耗!$C$24:$J$33,7,TRUE),0))),0)</f>
        <v>335850</v>
      </c>
      <c r="O296">
        <f ca="1">IFERROR(IF(F296=1,VLOOKUP(L296,[1]坦克升星消耗!$C$2:$J$7,7,TRUE),IF(F296=2,VLOOKUP(L296,[1]坦克升星消耗!$C$8:$J$15,7,TRUE),IF(F296=3,VLOOKUP(L296,[1]坦克升星消耗!$C$24:$J$33,7,TRUE),0))),0)</f>
        <v>335850</v>
      </c>
      <c r="P296">
        <f ca="1">IFERROR(IF(G296=1,VLOOKUP(M296,[1]坦克升星消耗!$C$2:$J$7,7,TRUE),IF(G296=2,VLOOKUP(M296,[1]坦克升星消耗!$C$8:$J$15,7,TRUE),IF(G296=3,VLOOKUP(M296,[1]坦克升星消耗!$C$24:$J$33,7,TRUE),0))),0)</f>
        <v>335850</v>
      </c>
      <c r="Q296">
        <f t="shared" ca="1" si="20"/>
        <v>1007550</v>
      </c>
      <c r="R296">
        <f ca="1">Q296/A296+AH296-军费投放计算!D296</f>
        <v>27407.423728813559</v>
      </c>
      <c r="S296">
        <f ca="1">ROUNDDOWN(MIN(T1部件投放计算!C296/3,18),0)</f>
        <v>18</v>
      </c>
      <c r="T296">
        <f t="shared" ca="1" si="21"/>
        <v>0</v>
      </c>
      <c r="U296">
        <f ca="1">MIN(ROUNDDOWN((T1部件投放计算!C296/3)/S296,0),3)</f>
        <v>3</v>
      </c>
      <c r="V296">
        <f ca="1">MIN(VLOOKUP((A296*通用估算系数!$B$17*3600)/S296,[1]坦克部件养成!$V$2:$Z$31,5,TRUE),15)</f>
        <v>15</v>
      </c>
      <c r="W296">
        <f ca="1">ROUNDDOWN(MIN(T2部件投放计算!C296/3,18),0)</f>
        <v>18</v>
      </c>
      <c r="X296">
        <f t="shared" ca="1" si="22"/>
        <v>0</v>
      </c>
      <c r="Y296">
        <f ca="1">MIN(ROUNDDOWN(IF(W296=0,0,((T2部件投放计算!C296+T1部件投放计算!C296/3)/2)/W296+1),0),4)</f>
        <v>4</v>
      </c>
      <c r="Z296">
        <f ca="1">MIN(IF(X296=0,0,VLOOKUP((A296*通用估算系数!$B$17*3600)/X296,[1]坦克部件养成!$V$2:$Z$31,5,TRUE)),20)</f>
        <v>0</v>
      </c>
      <c r="AA296">
        <f ca="1">ROUNDDOWN(MIN(T3部件投放计算!C296/3,18),0)</f>
        <v>18</v>
      </c>
      <c r="AB296">
        <f t="shared" ca="1" si="23"/>
        <v>18</v>
      </c>
      <c r="AC296">
        <f ca="1">MIN(ROUNDDOWN(IF(AA296=0,0,((T3部件投放计算!C296+T2部件投放计算!C296/3)/2)/AA296+2),0),5)</f>
        <v>5</v>
      </c>
      <c r="AD296">
        <f ca="1">MIN(IF(AA296=0,0,VLOOKUP((A296*通用估算系数!$B$17*3600)/AA296,[1]坦克部件养成!$V$2:$Z$31,5,TRUE)),30)</f>
        <v>30</v>
      </c>
      <c r="AE296">
        <f ca="1">VLOOKUP("1_"&amp;V296,[1]坦克部件养成!$I:$L,4,FALSE)*T296</f>
        <v>0</v>
      </c>
      <c r="AF296">
        <f ca="1">IFERROR(VLOOKUP("2_"&amp;Z296,[1]坦克部件养成!$I:$L,4,FALSE)*X296,0)</f>
        <v>0</v>
      </c>
      <c r="AG296">
        <f ca="1">IFERROR(VLOOKUP("3_"&amp;AD296,[1]坦克部件养成!$I:$L,4,FALSE)*AB296,0)</f>
        <v>8335620</v>
      </c>
      <c r="AH296">
        <f t="shared" ca="1" si="24"/>
        <v>28256</v>
      </c>
    </row>
    <row r="297" spans="1:34" x14ac:dyDescent="0.2">
      <c r="A297">
        <v>296</v>
      </c>
      <c r="B297">
        <f>IF(C297=-1,D297,VLOOKUP(C297,通用估算系数!$D:$E,2,FALSE))</f>
        <v>8</v>
      </c>
      <c r="C297">
        <f>IF(D297&gt;=10,MOD(A297,通用估算系数!$B$2),-1)</f>
        <v>2</v>
      </c>
      <c r="D297">
        <f>VLOOKUP(A297,[1]游戏时长规划!$H$17:$K$26,4,TRUE)</f>
        <v>10</v>
      </c>
      <c r="E297">
        <v>3</v>
      </c>
      <c r="F297">
        <v>3</v>
      </c>
      <c r="G297">
        <v>3</v>
      </c>
      <c r="H297">
        <f ca="1">INDIRECT("T"&amp;E297&amp;"碎片投放计算!C"&amp;ROW(E297))/VLOOKUP(E297,通用估算系数!$D$17:$E$20,2,FALSE)</f>
        <v>1254.3624601061476</v>
      </c>
      <c r="I297">
        <f ca="1">INDIRECT("T"&amp;F297&amp;"碎片投放计算!C"&amp;ROW(F297))/VLOOKUP(F297,通用估算系数!$D$17:$E$20,2,FALSE)</f>
        <v>1254.3624601061476</v>
      </c>
      <c r="J297">
        <f ca="1">INDIRECT("T"&amp;G297&amp;"碎片投放计算!C"&amp;ROW(G297))/VLOOKUP(G297,通用估算系数!$D$17:$E$20,2,FALSE)</f>
        <v>1254.3624601061476</v>
      </c>
      <c r="K297">
        <f ca="1">IFERROR(IF(E297=1,VLOOKUP(H297,[1]坦克升星消耗!$H$2:$J$7,3,TRUE),IF(E297=2,VLOOKUP(H297,[1]坦克升星消耗!$H$8:$J$15,3,TRUE),IF(E297=3,VLOOKUP(H297,[1]坦克升星消耗!$H$24:$J$33,3,TRUE),0))),0)</f>
        <v>10</v>
      </c>
      <c r="L297">
        <f ca="1">IFERROR(IF(F297=1,VLOOKUP(I297,[1]坦克升星消耗!$H$2:$J$7,3,TRUE),IF(F297=2,VLOOKUP(I297,[1]坦克升星消耗!$H$8:$J$15,3,TRUE),IF(F297=3,VLOOKUP(I297,[1]坦克升星消耗!$H$24:$J$33,3,TRUE),0))),0)</f>
        <v>10</v>
      </c>
      <c r="M297">
        <f ca="1">IFERROR(IF(G297=1,VLOOKUP(J297,[1]坦克升星消耗!$H$2:$J$7,3,TRUE),IF(G297=2,VLOOKUP(J297,[1]坦克升星消耗!$H$8:$J$15,3,TRUE),IF(G297=3,VLOOKUP(J297,[1]坦克升星消耗!$H$24:$J$33,3,TRUE),0))),0)</f>
        <v>10</v>
      </c>
      <c r="N297">
        <f ca="1">IFERROR(IF(E297=1,VLOOKUP(K297,[1]坦克升星消耗!$C$2:$J$7,7,TRUE),IF(E297=2,VLOOKUP(K297,[1]坦克升星消耗!$C$8:$J$15,7,TRUE),IF(E297=3,VLOOKUP(K297,[1]坦克升星消耗!$C$24:$J$33,7,TRUE),0))),0)</f>
        <v>335850</v>
      </c>
      <c r="O297">
        <f ca="1">IFERROR(IF(F297=1,VLOOKUP(L297,[1]坦克升星消耗!$C$2:$J$7,7,TRUE),IF(F297=2,VLOOKUP(L297,[1]坦克升星消耗!$C$8:$J$15,7,TRUE),IF(F297=3,VLOOKUP(L297,[1]坦克升星消耗!$C$24:$J$33,7,TRUE),0))),0)</f>
        <v>335850</v>
      </c>
      <c r="P297">
        <f ca="1">IFERROR(IF(G297=1,VLOOKUP(M297,[1]坦克升星消耗!$C$2:$J$7,7,TRUE),IF(G297=2,VLOOKUP(M297,[1]坦克升星消耗!$C$8:$J$15,7,TRUE),IF(G297=3,VLOOKUP(M297,[1]坦克升星消耗!$C$24:$J$33,7,TRUE),0))),0)</f>
        <v>335850</v>
      </c>
      <c r="Q297">
        <f t="shared" ca="1" si="20"/>
        <v>1007550</v>
      </c>
      <c r="R297">
        <f ca="1">Q297/A297+AH297-军费投放计算!D297</f>
        <v>27255.885135135133</v>
      </c>
      <c r="S297">
        <f ca="1">ROUNDDOWN(MIN(T1部件投放计算!C297/3,18),0)</f>
        <v>18</v>
      </c>
      <c r="T297">
        <f t="shared" ca="1" si="21"/>
        <v>0</v>
      </c>
      <c r="U297">
        <f ca="1">MIN(ROUNDDOWN((T1部件投放计算!C297/3)/S297,0),3)</f>
        <v>3</v>
      </c>
      <c r="V297">
        <f ca="1">MIN(VLOOKUP((A297*通用估算系数!$B$17*3600)/S297,[1]坦克部件养成!$V$2:$Z$31,5,TRUE),15)</f>
        <v>15</v>
      </c>
      <c r="W297">
        <f ca="1">ROUNDDOWN(MIN(T2部件投放计算!C297/3,18),0)</f>
        <v>18</v>
      </c>
      <c r="X297">
        <f t="shared" ca="1" si="22"/>
        <v>0</v>
      </c>
      <c r="Y297">
        <f ca="1">MIN(ROUNDDOWN(IF(W297=0,0,((T2部件投放计算!C297+T1部件投放计算!C297/3)/2)/W297+1),0),4)</f>
        <v>4</v>
      </c>
      <c r="Z297">
        <f ca="1">MIN(IF(X297=0,0,VLOOKUP((A297*通用估算系数!$B$17*3600)/X297,[1]坦克部件养成!$V$2:$Z$31,5,TRUE)),20)</f>
        <v>0</v>
      </c>
      <c r="AA297">
        <f ca="1">ROUNDDOWN(MIN(T3部件投放计算!C297/3,18),0)</f>
        <v>18</v>
      </c>
      <c r="AB297">
        <f t="shared" ca="1" si="23"/>
        <v>18</v>
      </c>
      <c r="AC297">
        <f ca="1">MIN(ROUNDDOWN(IF(AA297=0,0,((T3部件投放计算!C297+T2部件投放计算!C297/3)/2)/AA297+2),0),5)</f>
        <v>5</v>
      </c>
      <c r="AD297">
        <f ca="1">MIN(IF(AA297=0,0,VLOOKUP((A297*通用估算系数!$B$17*3600)/AA297,[1]坦克部件养成!$V$2:$Z$31,5,TRUE)),30)</f>
        <v>30</v>
      </c>
      <c r="AE297">
        <f ca="1">VLOOKUP("1_"&amp;V297,[1]坦克部件养成!$I:$L,4,FALSE)*T297</f>
        <v>0</v>
      </c>
      <c r="AF297">
        <f ca="1">IFERROR(VLOOKUP("2_"&amp;Z297,[1]坦克部件养成!$I:$L,4,FALSE)*X297,0)</f>
        <v>0</v>
      </c>
      <c r="AG297">
        <f ca="1">IFERROR(VLOOKUP("3_"&amp;AD297,[1]坦克部件养成!$I:$L,4,FALSE)*AB297,0)</f>
        <v>8335620</v>
      </c>
      <c r="AH297">
        <f t="shared" ca="1" si="24"/>
        <v>28160</v>
      </c>
    </row>
    <row r="298" spans="1:34" x14ac:dyDescent="0.2">
      <c r="A298">
        <v>297</v>
      </c>
      <c r="B298">
        <f>IF(C298=-1,D298,VLOOKUP(C298,通用估算系数!$D:$E,2,FALSE))</f>
        <v>9</v>
      </c>
      <c r="C298">
        <f>IF(D298&gt;=10,MOD(A298,通用估算系数!$B$2),-1)</f>
        <v>3</v>
      </c>
      <c r="D298">
        <f>VLOOKUP(A298,[1]游戏时长规划!$H$17:$K$26,4,TRUE)</f>
        <v>10</v>
      </c>
      <c r="E298">
        <v>3</v>
      </c>
      <c r="F298">
        <v>3</v>
      </c>
      <c r="G298">
        <v>3</v>
      </c>
      <c r="H298">
        <f ca="1">INDIRECT("T"&amp;E298&amp;"碎片投放计算!C"&amp;ROW(E298))/VLOOKUP(E298,通用估算系数!$D$17:$E$20,2,FALSE)</f>
        <v>1260.0401277764777</v>
      </c>
      <c r="I298">
        <f ca="1">INDIRECT("T"&amp;F298&amp;"碎片投放计算!C"&amp;ROW(F298))/VLOOKUP(F298,通用估算系数!$D$17:$E$20,2,FALSE)</f>
        <v>1260.0401277764777</v>
      </c>
      <c r="J298">
        <f ca="1">INDIRECT("T"&amp;G298&amp;"碎片投放计算!C"&amp;ROW(G298))/VLOOKUP(G298,通用估算系数!$D$17:$E$20,2,FALSE)</f>
        <v>1260.0401277764777</v>
      </c>
      <c r="K298">
        <f ca="1">IFERROR(IF(E298=1,VLOOKUP(H298,[1]坦克升星消耗!$H$2:$J$7,3,TRUE),IF(E298=2,VLOOKUP(H298,[1]坦克升星消耗!$H$8:$J$15,3,TRUE),IF(E298=3,VLOOKUP(H298,[1]坦克升星消耗!$H$24:$J$33,3,TRUE),0))),0)</f>
        <v>10</v>
      </c>
      <c r="L298">
        <f ca="1">IFERROR(IF(F298=1,VLOOKUP(I298,[1]坦克升星消耗!$H$2:$J$7,3,TRUE),IF(F298=2,VLOOKUP(I298,[1]坦克升星消耗!$H$8:$J$15,3,TRUE),IF(F298=3,VLOOKUP(I298,[1]坦克升星消耗!$H$24:$J$33,3,TRUE),0))),0)</f>
        <v>10</v>
      </c>
      <c r="M298">
        <f ca="1">IFERROR(IF(G298=1,VLOOKUP(J298,[1]坦克升星消耗!$H$2:$J$7,3,TRUE),IF(G298=2,VLOOKUP(J298,[1]坦克升星消耗!$H$8:$J$15,3,TRUE),IF(G298=3,VLOOKUP(J298,[1]坦克升星消耗!$H$24:$J$33,3,TRUE),0))),0)</f>
        <v>10</v>
      </c>
      <c r="N298">
        <f ca="1">IFERROR(IF(E298=1,VLOOKUP(K298,[1]坦克升星消耗!$C$2:$J$7,7,TRUE),IF(E298=2,VLOOKUP(K298,[1]坦克升星消耗!$C$8:$J$15,7,TRUE),IF(E298=3,VLOOKUP(K298,[1]坦克升星消耗!$C$24:$J$33,7,TRUE),0))),0)</f>
        <v>335850</v>
      </c>
      <c r="O298">
        <f ca="1">IFERROR(IF(F298=1,VLOOKUP(L298,[1]坦克升星消耗!$C$2:$J$7,7,TRUE),IF(F298=2,VLOOKUP(L298,[1]坦克升星消耗!$C$8:$J$15,7,TRUE),IF(F298=3,VLOOKUP(L298,[1]坦克升星消耗!$C$24:$J$33,7,TRUE),0))),0)</f>
        <v>335850</v>
      </c>
      <c r="P298">
        <f ca="1">IFERROR(IF(G298=1,VLOOKUP(M298,[1]坦克升星消耗!$C$2:$J$7,7,TRUE),IF(G298=2,VLOOKUP(M298,[1]坦克升星消耗!$C$8:$J$15,7,TRUE),IF(G298=3,VLOOKUP(M298,[1]坦克升星消耗!$C$24:$J$33,7,TRUE),0))),0)</f>
        <v>335850</v>
      </c>
      <c r="Q298">
        <f t="shared" ca="1" si="20"/>
        <v>1007550</v>
      </c>
      <c r="R298">
        <f ca="1">Q298/A298+AH298-军费投放计算!D298</f>
        <v>26901.424242424244</v>
      </c>
      <c r="S298">
        <f ca="1">ROUNDDOWN(MIN(T1部件投放计算!C298/3,18),0)</f>
        <v>18</v>
      </c>
      <c r="T298">
        <f t="shared" ca="1" si="21"/>
        <v>0</v>
      </c>
      <c r="U298">
        <f ca="1">MIN(ROUNDDOWN((T1部件投放计算!C298/3)/S298,0),3)</f>
        <v>3</v>
      </c>
      <c r="V298">
        <f ca="1">MIN(VLOOKUP((A298*通用估算系数!$B$17*3600)/S298,[1]坦克部件养成!$V$2:$Z$31,5,TRUE),15)</f>
        <v>15</v>
      </c>
      <c r="W298">
        <f ca="1">ROUNDDOWN(MIN(T2部件投放计算!C298/3,18),0)</f>
        <v>18</v>
      </c>
      <c r="X298">
        <f t="shared" ca="1" si="22"/>
        <v>0</v>
      </c>
      <c r="Y298">
        <f ca="1">MIN(ROUNDDOWN(IF(W298=0,0,((T2部件投放计算!C298+T1部件投放计算!C298/3)/2)/W298+1),0),4)</f>
        <v>4</v>
      </c>
      <c r="Z298">
        <f ca="1">MIN(IF(X298=0,0,VLOOKUP((A298*通用估算系数!$B$17*3600)/X298,[1]坦克部件养成!$V$2:$Z$31,5,TRUE)),20)</f>
        <v>0</v>
      </c>
      <c r="AA298">
        <f ca="1">ROUNDDOWN(MIN(T3部件投放计算!C298/3,18),0)</f>
        <v>18</v>
      </c>
      <c r="AB298">
        <f t="shared" ca="1" si="23"/>
        <v>18</v>
      </c>
      <c r="AC298">
        <f ca="1">MIN(ROUNDDOWN(IF(AA298=0,0,((T3部件投放计算!C298+T2部件投放计算!C298/3)/2)/AA298+2),0),5)</f>
        <v>5</v>
      </c>
      <c r="AD298">
        <f ca="1">MIN(IF(AA298=0,0,VLOOKUP((A298*通用估算系数!$B$17*3600)/AA298,[1]坦克部件养成!$V$2:$Z$31,5,TRUE)),30)</f>
        <v>30</v>
      </c>
      <c r="AE298">
        <f ca="1">VLOOKUP("1_"&amp;V298,[1]坦克部件养成!$I:$L,4,FALSE)*T298</f>
        <v>0</v>
      </c>
      <c r="AF298">
        <f ca="1">IFERROR(VLOOKUP("2_"&amp;Z298,[1]坦克部件养成!$I:$L,4,FALSE)*X298,0)</f>
        <v>0</v>
      </c>
      <c r="AG298">
        <f ca="1">IFERROR(VLOOKUP("3_"&amp;AD298,[1]坦克部件养成!$I:$L,4,FALSE)*AB298,0)</f>
        <v>8335620</v>
      </c>
      <c r="AH298">
        <f t="shared" ca="1" si="24"/>
        <v>28066</v>
      </c>
    </row>
    <row r="299" spans="1:34" x14ac:dyDescent="0.2">
      <c r="A299">
        <v>298</v>
      </c>
      <c r="B299">
        <f>IF(C299=-1,D299,VLOOKUP(C299,通用估算系数!$D:$E,2,FALSE))</f>
        <v>9</v>
      </c>
      <c r="C299">
        <f>IF(D299&gt;=10,MOD(A299,通用估算系数!$B$2),-1)</f>
        <v>4</v>
      </c>
      <c r="D299">
        <f>VLOOKUP(A299,[1]游戏时长规划!$H$17:$K$26,4,TRUE)</f>
        <v>10</v>
      </c>
      <c r="E299">
        <v>3</v>
      </c>
      <c r="F299">
        <v>3</v>
      </c>
      <c r="G299">
        <v>3</v>
      </c>
      <c r="H299">
        <f ca="1">INDIRECT("T"&amp;E299&amp;"碎片投放计算!C"&amp;ROW(E299))/VLOOKUP(E299,通用估算系数!$D$17:$E$20,2,FALSE)</f>
        <v>1264.4484530420859</v>
      </c>
      <c r="I299">
        <f ca="1">INDIRECT("T"&amp;F299&amp;"碎片投放计算!C"&amp;ROW(F299))/VLOOKUP(F299,通用估算系数!$D$17:$E$20,2,FALSE)</f>
        <v>1264.4484530420859</v>
      </c>
      <c r="J299">
        <f ca="1">INDIRECT("T"&amp;G299&amp;"碎片投放计算!C"&amp;ROW(G299))/VLOOKUP(G299,通用估算系数!$D$17:$E$20,2,FALSE)</f>
        <v>1264.4484530420859</v>
      </c>
      <c r="K299">
        <f ca="1">IFERROR(IF(E299=1,VLOOKUP(H299,[1]坦克升星消耗!$H$2:$J$7,3,TRUE),IF(E299=2,VLOOKUP(H299,[1]坦克升星消耗!$H$8:$J$15,3,TRUE),IF(E299=3,VLOOKUP(H299,[1]坦克升星消耗!$H$24:$J$33,3,TRUE),0))),0)</f>
        <v>10</v>
      </c>
      <c r="L299">
        <f ca="1">IFERROR(IF(F299=1,VLOOKUP(I299,[1]坦克升星消耗!$H$2:$J$7,3,TRUE),IF(F299=2,VLOOKUP(I299,[1]坦克升星消耗!$H$8:$J$15,3,TRUE),IF(F299=3,VLOOKUP(I299,[1]坦克升星消耗!$H$24:$J$33,3,TRUE),0))),0)</f>
        <v>10</v>
      </c>
      <c r="M299">
        <f ca="1">IFERROR(IF(G299=1,VLOOKUP(J299,[1]坦克升星消耗!$H$2:$J$7,3,TRUE),IF(G299=2,VLOOKUP(J299,[1]坦克升星消耗!$H$8:$J$15,3,TRUE),IF(G299=3,VLOOKUP(J299,[1]坦克升星消耗!$H$24:$J$33,3,TRUE),0))),0)</f>
        <v>10</v>
      </c>
      <c r="N299">
        <f ca="1">IFERROR(IF(E299=1,VLOOKUP(K299,[1]坦克升星消耗!$C$2:$J$7,7,TRUE),IF(E299=2,VLOOKUP(K299,[1]坦克升星消耗!$C$8:$J$15,7,TRUE),IF(E299=3,VLOOKUP(K299,[1]坦克升星消耗!$C$24:$J$33,7,TRUE),0))),0)</f>
        <v>335850</v>
      </c>
      <c r="O299">
        <f ca="1">IFERROR(IF(F299=1,VLOOKUP(L299,[1]坦克升星消耗!$C$2:$J$7,7,TRUE),IF(F299=2,VLOOKUP(L299,[1]坦克升星消耗!$C$8:$J$15,7,TRUE),IF(F299=3,VLOOKUP(L299,[1]坦克升星消耗!$C$24:$J$33,7,TRUE),0))),0)</f>
        <v>335850</v>
      </c>
      <c r="P299">
        <f ca="1">IFERROR(IF(G299=1,VLOOKUP(M299,[1]坦克升星消耗!$C$2:$J$7,7,TRUE),IF(G299=2,VLOOKUP(M299,[1]坦克升星消耗!$C$8:$J$15,7,TRUE),IF(G299=3,VLOOKUP(M299,[1]坦克升星消耗!$C$24:$J$33,7,TRUE),0))),0)</f>
        <v>335850</v>
      </c>
      <c r="Q299">
        <f t="shared" ca="1" si="20"/>
        <v>1007550</v>
      </c>
      <c r="R299">
        <f ca="1">Q299/A299+AH299-军费投放计算!D299</f>
        <v>26793.040268456374</v>
      </c>
      <c r="S299">
        <f ca="1">ROUNDDOWN(MIN(T1部件投放计算!C299/3,18),0)</f>
        <v>18</v>
      </c>
      <c r="T299">
        <f t="shared" ca="1" si="21"/>
        <v>0</v>
      </c>
      <c r="U299">
        <f ca="1">MIN(ROUNDDOWN((T1部件投放计算!C299/3)/S299,0),3)</f>
        <v>3</v>
      </c>
      <c r="V299">
        <f ca="1">MIN(VLOOKUP((A299*通用估算系数!$B$17*3600)/S299,[1]坦克部件养成!$V$2:$Z$31,5,TRUE),15)</f>
        <v>15</v>
      </c>
      <c r="W299">
        <f ca="1">ROUNDDOWN(MIN(T2部件投放计算!C299/3,18),0)</f>
        <v>18</v>
      </c>
      <c r="X299">
        <f t="shared" ca="1" si="22"/>
        <v>0</v>
      </c>
      <c r="Y299">
        <f ca="1">MIN(ROUNDDOWN(IF(W299=0,0,((T2部件投放计算!C299+T1部件投放计算!C299/3)/2)/W299+1),0),4)</f>
        <v>4</v>
      </c>
      <c r="Z299">
        <f ca="1">MIN(IF(X299=0,0,VLOOKUP((A299*通用估算系数!$B$17*3600)/X299,[1]坦克部件养成!$V$2:$Z$31,5,TRUE)),20)</f>
        <v>0</v>
      </c>
      <c r="AA299">
        <f ca="1">ROUNDDOWN(MIN(T3部件投放计算!C299/3,18),0)</f>
        <v>18</v>
      </c>
      <c r="AB299">
        <f t="shared" ca="1" si="23"/>
        <v>18</v>
      </c>
      <c r="AC299">
        <f ca="1">MIN(ROUNDDOWN(IF(AA299=0,0,((T3部件投放计算!C299+T2部件投放计算!C299/3)/2)/AA299+2),0),5)</f>
        <v>5</v>
      </c>
      <c r="AD299">
        <f ca="1">MIN(IF(AA299=0,0,VLOOKUP((A299*通用估算系数!$B$17*3600)/AA299,[1]坦克部件养成!$V$2:$Z$31,5,TRUE)),30)</f>
        <v>30</v>
      </c>
      <c r="AE299">
        <f ca="1">VLOOKUP("1_"&amp;V299,[1]坦克部件养成!$I:$L,4,FALSE)*T299</f>
        <v>0</v>
      </c>
      <c r="AF299">
        <f ca="1">IFERROR(VLOOKUP("2_"&amp;Z299,[1]坦克部件养成!$I:$L,4,FALSE)*X299,0)</f>
        <v>0</v>
      </c>
      <c r="AG299">
        <f ca="1">IFERROR(VLOOKUP("3_"&amp;AD299,[1]坦克部件养成!$I:$L,4,FALSE)*AB299,0)</f>
        <v>8335620</v>
      </c>
      <c r="AH299">
        <f t="shared" ca="1" si="24"/>
        <v>27971</v>
      </c>
    </row>
    <row r="300" spans="1:34" x14ac:dyDescent="0.2">
      <c r="A300">
        <v>299</v>
      </c>
      <c r="B300">
        <f>IF(C300=-1,D300,VLOOKUP(C300,通用估算系数!$D:$E,2,FALSE))</f>
        <v>9</v>
      </c>
      <c r="C300">
        <f>IF(D300&gt;=10,MOD(A300,通用估算系数!$B$2),-1)</f>
        <v>5</v>
      </c>
      <c r="D300">
        <f>VLOOKUP(A300,[1]游戏时长规划!$H$17:$K$26,4,TRUE)</f>
        <v>10</v>
      </c>
      <c r="E300">
        <v>3</v>
      </c>
      <c r="F300">
        <v>3</v>
      </c>
      <c r="G300">
        <v>3</v>
      </c>
      <c r="H300">
        <f ca="1">INDIRECT("T"&amp;E300&amp;"碎片投放计算!C"&amp;ROW(E300))/VLOOKUP(E300,通用估算系数!$D$17:$E$20,2,FALSE)</f>
        <v>1268.9683050252513</v>
      </c>
      <c r="I300">
        <f ca="1">INDIRECT("T"&amp;F300&amp;"碎片投放计算!C"&amp;ROW(F300))/VLOOKUP(F300,通用估算系数!$D$17:$E$20,2,FALSE)</f>
        <v>1268.9683050252513</v>
      </c>
      <c r="J300">
        <f ca="1">INDIRECT("T"&amp;G300&amp;"碎片投放计算!C"&amp;ROW(G300))/VLOOKUP(G300,通用估算系数!$D$17:$E$20,2,FALSE)</f>
        <v>1268.9683050252513</v>
      </c>
      <c r="K300">
        <f ca="1">IFERROR(IF(E300=1,VLOOKUP(H300,[1]坦克升星消耗!$H$2:$J$7,3,TRUE),IF(E300=2,VLOOKUP(H300,[1]坦克升星消耗!$H$8:$J$15,3,TRUE),IF(E300=3,VLOOKUP(H300,[1]坦克升星消耗!$H$24:$J$33,3,TRUE),0))),0)</f>
        <v>10</v>
      </c>
      <c r="L300">
        <f ca="1">IFERROR(IF(F300=1,VLOOKUP(I300,[1]坦克升星消耗!$H$2:$J$7,3,TRUE),IF(F300=2,VLOOKUP(I300,[1]坦克升星消耗!$H$8:$J$15,3,TRUE),IF(F300=3,VLOOKUP(I300,[1]坦克升星消耗!$H$24:$J$33,3,TRUE),0))),0)</f>
        <v>10</v>
      </c>
      <c r="M300">
        <f ca="1">IFERROR(IF(G300=1,VLOOKUP(J300,[1]坦克升星消耗!$H$2:$J$7,3,TRUE),IF(G300=2,VLOOKUP(J300,[1]坦克升星消耗!$H$8:$J$15,3,TRUE),IF(G300=3,VLOOKUP(J300,[1]坦克升星消耗!$H$24:$J$33,3,TRUE),0))),0)</f>
        <v>10</v>
      </c>
      <c r="N300">
        <f ca="1">IFERROR(IF(E300=1,VLOOKUP(K300,[1]坦克升星消耗!$C$2:$J$7,7,TRUE),IF(E300=2,VLOOKUP(K300,[1]坦克升星消耗!$C$8:$J$15,7,TRUE),IF(E300=3,VLOOKUP(K300,[1]坦克升星消耗!$C$24:$J$33,7,TRUE),0))),0)</f>
        <v>335850</v>
      </c>
      <c r="O300">
        <f ca="1">IFERROR(IF(F300=1,VLOOKUP(L300,[1]坦克升星消耗!$C$2:$J$7,7,TRUE),IF(F300=2,VLOOKUP(L300,[1]坦克升星消耗!$C$8:$J$15,7,TRUE),IF(F300=3,VLOOKUP(L300,[1]坦克升星消耗!$C$24:$J$33,7,TRUE),0))),0)</f>
        <v>335850</v>
      </c>
      <c r="P300">
        <f ca="1">IFERROR(IF(G300=1,VLOOKUP(M300,[1]坦克升星消耗!$C$2:$J$7,7,TRUE),IF(G300=2,VLOOKUP(M300,[1]坦克升星消耗!$C$8:$J$15,7,TRUE),IF(G300=3,VLOOKUP(M300,[1]坦克升星消耗!$C$24:$J$33,7,TRUE),0))),0)</f>
        <v>335850</v>
      </c>
      <c r="Q300">
        <f t="shared" ca="1" si="20"/>
        <v>1007550</v>
      </c>
      <c r="R300">
        <f ca="1">Q300/A300+AH300-军费投放计算!D300</f>
        <v>26644.732441471573</v>
      </c>
      <c r="S300">
        <f ca="1">ROUNDDOWN(MIN(T1部件投放计算!C300/3,18),0)</f>
        <v>18</v>
      </c>
      <c r="T300">
        <f t="shared" ca="1" si="21"/>
        <v>0</v>
      </c>
      <c r="U300">
        <f ca="1">MIN(ROUNDDOWN((T1部件投放计算!C300/3)/S300,0),3)</f>
        <v>3</v>
      </c>
      <c r="V300">
        <f ca="1">MIN(VLOOKUP((A300*通用估算系数!$B$17*3600)/S300,[1]坦克部件养成!$V$2:$Z$31,5,TRUE),15)</f>
        <v>15</v>
      </c>
      <c r="W300">
        <f ca="1">ROUNDDOWN(MIN(T2部件投放计算!C300/3,18),0)</f>
        <v>18</v>
      </c>
      <c r="X300">
        <f t="shared" ca="1" si="22"/>
        <v>0</v>
      </c>
      <c r="Y300">
        <f ca="1">MIN(ROUNDDOWN(IF(W300=0,0,((T2部件投放计算!C300+T1部件投放计算!C300/3)/2)/W300+1),0),4)</f>
        <v>4</v>
      </c>
      <c r="Z300">
        <f ca="1">MIN(IF(X300=0,0,VLOOKUP((A300*通用估算系数!$B$17*3600)/X300,[1]坦克部件养成!$V$2:$Z$31,5,TRUE)),20)</f>
        <v>0</v>
      </c>
      <c r="AA300">
        <f ca="1">ROUNDDOWN(MIN(T3部件投放计算!C300/3,18),0)</f>
        <v>18</v>
      </c>
      <c r="AB300">
        <f t="shared" ca="1" si="23"/>
        <v>18</v>
      </c>
      <c r="AC300">
        <f ca="1">MIN(ROUNDDOWN(IF(AA300=0,0,((T3部件投放计算!C300+T2部件投放计算!C300/3)/2)/AA300+2),0),5)</f>
        <v>5</v>
      </c>
      <c r="AD300">
        <f ca="1">MIN(IF(AA300=0,0,VLOOKUP((A300*通用估算系数!$B$17*3600)/AA300,[1]坦克部件养成!$V$2:$Z$31,5,TRUE)),30)</f>
        <v>30</v>
      </c>
      <c r="AE300">
        <f ca="1">VLOOKUP("1_"&amp;V300,[1]坦克部件养成!$I:$L,4,FALSE)*T300</f>
        <v>0</v>
      </c>
      <c r="AF300">
        <f ca="1">IFERROR(VLOOKUP("2_"&amp;Z300,[1]坦克部件养成!$I:$L,4,FALSE)*X300,0)</f>
        <v>0</v>
      </c>
      <c r="AG300">
        <f ca="1">IFERROR(VLOOKUP("3_"&amp;AD300,[1]坦克部件养成!$I:$L,4,FALSE)*AB300,0)</f>
        <v>8335620</v>
      </c>
      <c r="AH300">
        <f t="shared" ca="1" si="24"/>
        <v>27878</v>
      </c>
    </row>
    <row r="301" spans="1:34" x14ac:dyDescent="0.2">
      <c r="A301">
        <v>300</v>
      </c>
      <c r="B301">
        <f>IF(C301=-1,D301,VLOOKUP(C301,通用估算系数!$D:$E,2,FALSE))</f>
        <v>10</v>
      </c>
      <c r="C301">
        <f>IF(D301&gt;=10,MOD(A301,通用估算系数!$B$2),-1)</f>
        <v>6</v>
      </c>
      <c r="D301">
        <f>VLOOKUP(A301,[1]游戏时长规划!$H$17:$K$26,4,TRUE)</f>
        <v>10</v>
      </c>
      <c r="E301">
        <v>3</v>
      </c>
      <c r="F301">
        <v>3</v>
      </c>
      <c r="G301">
        <v>3</v>
      </c>
      <c r="H301">
        <f ca="1">INDIRECT("T"&amp;E301&amp;"碎片投放计算!C"&amp;ROW(E301))/VLOOKUP(E301,通用估算系数!$D$17:$E$20,2,FALSE)</f>
        <v>1274.4909951344559</v>
      </c>
      <c r="I301">
        <f ca="1">INDIRECT("T"&amp;F301&amp;"碎片投放计算!C"&amp;ROW(F301))/VLOOKUP(F301,通用估算系数!$D$17:$E$20,2,FALSE)</f>
        <v>1274.4909951344559</v>
      </c>
      <c r="J301">
        <f ca="1">INDIRECT("T"&amp;G301&amp;"碎片投放计算!C"&amp;ROW(G301))/VLOOKUP(G301,通用估算系数!$D$17:$E$20,2,FALSE)</f>
        <v>1274.4909951344559</v>
      </c>
      <c r="K301">
        <f ca="1">IFERROR(IF(E301=1,VLOOKUP(H301,[1]坦克升星消耗!$H$2:$J$7,3,TRUE),IF(E301=2,VLOOKUP(H301,[1]坦克升星消耗!$H$8:$J$15,3,TRUE),IF(E301=3,VLOOKUP(H301,[1]坦克升星消耗!$H$24:$J$33,3,TRUE),0))),0)</f>
        <v>10</v>
      </c>
      <c r="L301">
        <f ca="1">IFERROR(IF(F301=1,VLOOKUP(I301,[1]坦克升星消耗!$H$2:$J$7,3,TRUE),IF(F301=2,VLOOKUP(I301,[1]坦克升星消耗!$H$8:$J$15,3,TRUE),IF(F301=3,VLOOKUP(I301,[1]坦克升星消耗!$H$24:$J$33,3,TRUE),0))),0)</f>
        <v>10</v>
      </c>
      <c r="M301">
        <f ca="1">IFERROR(IF(G301=1,VLOOKUP(J301,[1]坦克升星消耗!$H$2:$J$7,3,TRUE),IF(G301=2,VLOOKUP(J301,[1]坦克升星消耗!$H$8:$J$15,3,TRUE),IF(G301=3,VLOOKUP(J301,[1]坦克升星消耗!$H$24:$J$33,3,TRUE),0))),0)</f>
        <v>10</v>
      </c>
      <c r="N301">
        <f ca="1">IFERROR(IF(E301=1,VLOOKUP(K301,[1]坦克升星消耗!$C$2:$J$7,7,TRUE),IF(E301=2,VLOOKUP(K301,[1]坦克升星消耗!$C$8:$J$15,7,TRUE),IF(E301=3,VLOOKUP(K301,[1]坦克升星消耗!$C$24:$J$33,7,TRUE),0))),0)</f>
        <v>335850</v>
      </c>
      <c r="O301">
        <f ca="1">IFERROR(IF(F301=1,VLOOKUP(L301,[1]坦克升星消耗!$C$2:$J$7,7,TRUE),IF(F301=2,VLOOKUP(L301,[1]坦克升星消耗!$C$8:$J$15,7,TRUE),IF(F301=3,VLOOKUP(L301,[1]坦克升星消耗!$C$24:$J$33,7,TRUE),0))),0)</f>
        <v>335850</v>
      </c>
      <c r="P301">
        <f ca="1">IFERROR(IF(G301=1,VLOOKUP(M301,[1]坦克升星消耗!$C$2:$J$7,7,TRUE),IF(G301=2,VLOOKUP(M301,[1]坦克升星消耗!$C$8:$J$15,7,TRUE),IF(G301=3,VLOOKUP(M301,[1]坦克升星消耗!$C$24:$J$33,7,TRUE),0))),0)</f>
        <v>335850</v>
      </c>
      <c r="Q301">
        <f t="shared" ca="1" si="20"/>
        <v>1007550</v>
      </c>
      <c r="R301">
        <f ca="1">Q301/A301+AH301-军费投放计算!D301</f>
        <v>16336.5</v>
      </c>
      <c r="S301">
        <f ca="1">ROUNDDOWN(MIN(T1部件投放计算!C301/3,18),0)</f>
        <v>18</v>
      </c>
      <c r="T301">
        <f t="shared" ca="1" si="21"/>
        <v>0</v>
      </c>
      <c r="U301">
        <f ca="1">MIN(ROUNDDOWN((T1部件投放计算!C301/3)/S301,0),3)</f>
        <v>3</v>
      </c>
      <c r="V301">
        <f ca="1">MIN(VLOOKUP((A301*通用估算系数!$B$17*3600)/S301,[1]坦克部件养成!$V$2:$Z$31,5,TRUE),15)</f>
        <v>15</v>
      </c>
      <c r="W301">
        <f ca="1">ROUNDDOWN(MIN(T2部件投放计算!C301/3,18),0)</f>
        <v>18</v>
      </c>
      <c r="X301">
        <f t="shared" ca="1" si="22"/>
        <v>0</v>
      </c>
      <c r="Y301">
        <f ca="1">MIN(ROUNDDOWN(IF(W301=0,0,((T2部件投放计算!C301+T1部件投放计算!C301/3)/2)/W301+1),0),4)</f>
        <v>4</v>
      </c>
      <c r="Z301">
        <f ca="1">MIN(IF(X301=0,0,VLOOKUP((A301*通用估算系数!$B$17*3600)/X301,[1]坦克部件养成!$V$2:$Z$31,5,TRUE)),20)</f>
        <v>0</v>
      </c>
      <c r="AA301">
        <f ca="1">ROUNDDOWN(MIN(T3部件投放计算!C301/3,18),0)</f>
        <v>18</v>
      </c>
      <c r="AB301">
        <f t="shared" ca="1" si="23"/>
        <v>18</v>
      </c>
      <c r="AC301">
        <f ca="1">MIN(ROUNDDOWN(IF(AA301=0,0,((T3部件投放计算!C301+T2部件投放计算!C301/3)/2)/AA301+2),0),5)</f>
        <v>5</v>
      </c>
      <c r="AD301">
        <f ca="1">MIN(IF(AA301=0,0,VLOOKUP((A301*通用估算系数!$B$17*3600)/AA301,[1]坦克部件养成!$V$2:$Z$31,5,TRUE)),30)</f>
        <v>30</v>
      </c>
      <c r="AE301">
        <f ca="1">VLOOKUP("1_"&amp;V301,[1]坦克部件养成!$I:$L,4,FALSE)*T301</f>
        <v>0</v>
      </c>
      <c r="AF301">
        <f ca="1">IFERROR(VLOOKUP("2_"&amp;Z301,[1]坦克部件养成!$I:$L,4,FALSE)*X301,0)</f>
        <v>0</v>
      </c>
      <c r="AG301">
        <f ca="1">IFERROR(VLOOKUP("3_"&amp;AD301,[1]坦克部件养成!$I:$L,4,FALSE)*AB301,0)</f>
        <v>8335620</v>
      </c>
      <c r="AH301">
        <f t="shared" ca="1" si="24"/>
        <v>27785</v>
      </c>
    </row>
    <row r="302" spans="1:34" x14ac:dyDescent="0.2">
      <c r="A302">
        <v>301</v>
      </c>
      <c r="B302">
        <f>IF(C302=-1,D302,VLOOKUP(C302,通用估算系数!$D:$E,2,FALSE))</f>
        <v>10</v>
      </c>
      <c r="C302">
        <f>IF(D302&gt;=10,MOD(A302,通用估算系数!$B$2),-1)</f>
        <v>7</v>
      </c>
      <c r="D302">
        <f>VLOOKUP(A302,[1]游戏时长规划!$H$17:$K$26,4,TRUE)</f>
        <v>10</v>
      </c>
      <c r="E302">
        <v>3</v>
      </c>
      <c r="F302">
        <v>3</v>
      </c>
      <c r="G302">
        <v>3</v>
      </c>
      <c r="H302">
        <f ca="1">INDIRECT("T"&amp;E302&amp;"碎片投放计算!C"&amp;ROW(E302))/VLOOKUP(E302,通用估算系数!$D$17:$E$20,2,FALSE)</f>
        <v>1278.9889068923942</v>
      </c>
      <c r="I302">
        <f ca="1">INDIRECT("T"&amp;F302&amp;"碎片投放计算!C"&amp;ROW(F302))/VLOOKUP(F302,通用估算系数!$D$17:$E$20,2,FALSE)</f>
        <v>1278.9889068923942</v>
      </c>
      <c r="J302">
        <f ca="1">INDIRECT("T"&amp;G302&amp;"碎片投放计算!C"&amp;ROW(G302))/VLOOKUP(G302,通用估算系数!$D$17:$E$20,2,FALSE)</f>
        <v>1278.9889068923942</v>
      </c>
      <c r="K302">
        <f ca="1">IFERROR(IF(E302=1,VLOOKUP(H302,[1]坦克升星消耗!$H$2:$J$7,3,TRUE),IF(E302=2,VLOOKUP(H302,[1]坦克升星消耗!$H$8:$J$15,3,TRUE),IF(E302=3,VLOOKUP(H302,[1]坦克升星消耗!$H$24:$J$33,3,TRUE),0))),0)</f>
        <v>10</v>
      </c>
      <c r="L302">
        <f ca="1">IFERROR(IF(F302=1,VLOOKUP(I302,[1]坦克升星消耗!$H$2:$J$7,3,TRUE),IF(F302=2,VLOOKUP(I302,[1]坦克升星消耗!$H$8:$J$15,3,TRUE),IF(F302=3,VLOOKUP(I302,[1]坦克升星消耗!$H$24:$J$33,3,TRUE),0))),0)</f>
        <v>10</v>
      </c>
      <c r="M302">
        <f ca="1">IFERROR(IF(G302=1,VLOOKUP(J302,[1]坦克升星消耗!$H$2:$J$7,3,TRUE),IF(G302=2,VLOOKUP(J302,[1]坦克升星消耗!$H$8:$J$15,3,TRUE),IF(G302=3,VLOOKUP(J302,[1]坦克升星消耗!$H$24:$J$33,3,TRUE),0))),0)</f>
        <v>10</v>
      </c>
      <c r="N302">
        <f ca="1">IFERROR(IF(E302=1,VLOOKUP(K302,[1]坦克升星消耗!$C$2:$J$7,7,TRUE),IF(E302=2,VLOOKUP(K302,[1]坦克升星消耗!$C$8:$J$15,7,TRUE),IF(E302=3,VLOOKUP(K302,[1]坦克升星消耗!$C$24:$J$33,7,TRUE),0))),0)</f>
        <v>335850</v>
      </c>
      <c r="O302">
        <f ca="1">IFERROR(IF(F302=1,VLOOKUP(L302,[1]坦克升星消耗!$C$2:$J$7,7,TRUE),IF(F302=2,VLOOKUP(L302,[1]坦克升星消耗!$C$8:$J$15,7,TRUE),IF(F302=3,VLOOKUP(L302,[1]坦克升星消耗!$C$24:$J$33,7,TRUE),0))),0)</f>
        <v>335850</v>
      </c>
      <c r="P302">
        <f ca="1">IFERROR(IF(G302=1,VLOOKUP(M302,[1]坦克升星消耗!$C$2:$J$7,7,TRUE),IF(G302=2,VLOOKUP(M302,[1]坦克升星消耗!$C$8:$J$15,7,TRUE),IF(G302=3,VLOOKUP(M302,[1]坦克升星消耗!$C$24:$J$33,7,TRUE),0))),0)</f>
        <v>335850</v>
      </c>
      <c r="Q302">
        <f t="shared" ca="1" si="20"/>
        <v>1007550</v>
      </c>
      <c r="R302">
        <f ca="1">Q302/A302+AH302-军费投放计算!D302</f>
        <v>26230.342192691031</v>
      </c>
      <c r="S302">
        <f ca="1">ROUNDDOWN(MIN(T1部件投放计算!C302/3,18),0)</f>
        <v>18</v>
      </c>
      <c r="T302">
        <f t="shared" ca="1" si="21"/>
        <v>0</v>
      </c>
      <c r="U302">
        <f ca="1">MIN(ROUNDDOWN((T1部件投放计算!C302/3)/S302,0),3)</f>
        <v>3</v>
      </c>
      <c r="V302">
        <f ca="1">MIN(VLOOKUP((A302*通用估算系数!$B$17*3600)/S302,[1]坦克部件养成!$V$2:$Z$31,5,TRUE),15)</f>
        <v>15</v>
      </c>
      <c r="W302">
        <f ca="1">ROUNDDOWN(MIN(T2部件投放计算!C302/3,18),0)</f>
        <v>18</v>
      </c>
      <c r="X302">
        <f t="shared" ca="1" si="22"/>
        <v>0</v>
      </c>
      <c r="Y302">
        <f ca="1">MIN(ROUNDDOWN(IF(W302=0,0,((T2部件投放计算!C302+T1部件投放计算!C302/3)/2)/W302+1),0),4)</f>
        <v>4</v>
      </c>
      <c r="Z302">
        <f ca="1">MIN(IF(X302=0,0,VLOOKUP((A302*通用估算系数!$B$17*3600)/X302,[1]坦克部件养成!$V$2:$Z$31,5,TRUE)),20)</f>
        <v>0</v>
      </c>
      <c r="AA302">
        <f ca="1">ROUNDDOWN(MIN(T3部件投放计算!C302/3,18),0)</f>
        <v>18</v>
      </c>
      <c r="AB302">
        <f t="shared" ca="1" si="23"/>
        <v>18</v>
      </c>
      <c r="AC302">
        <f ca="1">MIN(ROUNDDOWN(IF(AA302=0,0,((T3部件投放计算!C302+T2部件投放计算!C302/3)/2)/AA302+2),0),5)</f>
        <v>5</v>
      </c>
      <c r="AD302">
        <f ca="1">MIN(IF(AA302=0,0,VLOOKUP((A302*通用估算系数!$B$17*3600)/AA302,[1]坦克部件养成!$V$2:$Z$31,5,TRUE)),30)</f>
        <v>30</v>
      </c>
      <c r="AE302">
        <f ca="1">VLOOKUP("1_"&amp;V302,[1]坦克部件养成!$I:$L,4,FALSE)*T302</f>
        <v>0</v>
      </c>
      <c r="AF302">
        <f ca="1">IFERROR(VLOOKUP("2_"&amp;Z302,[1]坦克部件养成!$I:$L,4,FALSE)*X302,0)</f>
        <v>0</v>
      </c>
      <c r="AG302">
        <f ca="1">IFERROR(VLOOKUP("3_"&amp;AD302,[1]坦克部件养成!$I:$L,4,FALSE)*AB302,0)</f>
        <v>8335620</v>
      </c>
      <c r="AH302">
        <f t="shared" ca="1" si="24"/>
        <v>27693</v>
      </c>
    </row>
    <row r="303" spans="1:34" x14ac:dyDescent="0.2">
      <c r="A303">
        <v>302</v>
      </c>
      <c r="B303">
        <f>IF(C303=-1,D303,VLOOKUP(C303,通用估算系数!$D:$E,2,FALSE))</f>
        <v>10</v>
      </c>
      <c r="C303">
        <f>IF(D303&gt;=10,MOD(A303,通用估算系数!$B$2),-1)</f>
        <v>8</v>
      </c>
      <c r="D303">
        <f>VLOOKUP(A303,[1]游戏时长规划!$H$17:$K$26,4,TRUE)</f>
        <v>10</v>
      </c>
      <c r="E303">
        <v>3</v>
      </c>
      <c r="F303">
        <v>3</v>
      </c>
      <c r="G303">
        <v>3</v>
      </c>
      <c r="H303">
        <f ca="1">INDIRECT("T"&amp;E303&amp;"碎片投放计算!C"&amp;ROW(E303))/VLOOKUP(E303,通用估算系数!$D$17:$E$20,2,FALSE)</f>
        <v>1283.4924297322191</v>
      </c>
      <c r="I303">
        <f ca="1">INDIRECT("T"&amp;F303&amp;"碎片投放计算!C"&amp;ROW(F303))/VLOOKUP(F303,通用估算系数!$D$17:$E$20,2,FALSE)</f>
        <v>1283.4924297322191</v>
      </c>
      <c r="J303">
        <f ca="1">INDIRECT("T"&amp;G303&amp;"碎片投放计算!C"&amp;ROW(G303))/VLOOKUP(G303,通用估算系数!$D$17:$E$20,2,FALSE)</f>
        <v>1283.4924297322191</v>
      </c>
      <c r="K303">
        <f ca="1">IFERROR(IF(E303=1,VLOOKUP(H303,[1]坦克升星消耗!$H$2:$J$7,3,TRUE),IF(E303=2,VLOOKUP(H303,[1]坦克升星消耗!$H$8:$J$15,3,TRUE),IF(E303=3,VLOOKUP(H303,[1]坦克升星消耗!$H$24:$J$33,3,TRUE),0))),0)</f>
        <v>10</v>
      </c>
      <c r="L303">
        <f ca="1">IFERROR(IF(F303=1,VLOOKUP(I303,[1]坦克升星消耗!$H$2:$J$7,3,TRUE),IF(F303=2,VLOOKUP(I303,[1]坦克升星消耗!$H$8:$J$15,3,TRUE),IF(F303=3,VLOOKUP(I303,[1]坦克升星消耗!$H$24:$J$33,3,TRUE),0))),0)</f>
        <v>10</v>
      </c>
      <c r="M303">
        <f ca="1">IFERROR(IF(G303=1,VLOOKUP(J303,[1]坦克升星消耗!$H$2:$J$7,3,TRUE),IF(G303=2,VLOOKUP(J303,[1]坦克升星消耗!$H$8:$J$15,3,TRUE),IF(G303=3,VLOOKUP(J303,[1]坦克升星消耗!$H$24:$J$33,3,TRUE),0))),0)</f>
        <v>10</v>
      </c>
      <c r="N303">
        <f ca="1">IFERROR(IF(E303=1,VLOOKUP(K303,[1]坦克升星消耗!$C$2:$J$7,7,TRUE),IF(E303=2,VLOOKUP(K303,[1]坦克升星消耗!$C$8:$J$15,7,TRUE),IF(E303=3,VLOOKUP(K303,[1]坦克升星消耗!$C$24:$J$33,7,TRUE),0))),0)</f>
        <v>335850</v>
      </c>
      <c r="O303">
        <f ca="1">IFERROR(IF(F303=1,VLOOKUP(L303,[1]坦克升星消耗!$C$2:$J$7,7,TRUE),IF(F303=2,VLOOKUP(L303,[1]坦克升星消耗!$C$8:$J$15,7,TRUE),IF(F303=3,VLOOKUP(L303,[1]坦克升星消耗!$C$24:$J$33,7,TRUE),0))),0)</f>
        <v>335850</v>
      </c>
      <c r="P303">
        <f ca="1">IFERROR(IF(G303=1,VLOOKUP(M303,[1]坦克升星消耗!$C$2:$J$7,7,TRUE),IF(G303=2,VLOOKUP(M303,[1]坦克升星消耗!$C$8:$J$15,7,TRUE),IF(G303=3,VLOOKUP(M303,[1]坦克升星消耗!$C$24:$J$33,7,TRUE),0))),0)</f>
        <v>335850</v>
      </c>
      <c r="Q303">
        <f t="shared" ca="1" si="20"/>
        <v>1007550</v>
      </c>
      <c r="R303">
        <f ca="1">Q303/A303+AH303-军费投放计算!D303</f>
        <v>26125.258278145695</v>
      </c>
      <c r="S303">
        <f ca="1">ROUNDDOWN(MIN(T1部件投放计算!C303/3,18),0)</f>
        <v>18</v>
      </c>
      <c r="T303">
        <f t="shared" ca="1" si="21"/>
        <v>0</v>
      </c>
      <c r="U303">
        <f ca="1">MIN(ROUNDDOWN((T1部件投放计算!C303/3)/S303,0),3)</f>
        <v>3</v>
      </c>
      <c r="V303">
        <f ca="1">MIN(VLOOKUP((A303*通用估算系数!$B$17*3600)/S303,[1]坦克部件养成!$V$2:$Z$31,5,TRUE),15)</f>
        <v>15</v>
      </c>
      <c r="W303">
        <f ca="1">ROUNDDOWN(MIN(T2部件投放计算!C303/3,18),0)</f>
        <v>18</v>
      </c>
      <c r="X303">
        <f t="shared" ca="1" si="22"/>
        <v>0</v>
      </c>
      <c r="Y303">
        <f ca="1">MIN(ROUNDDOWN(IF(W303=0,0,((T2部件投放计算!C303+T1部件投放计算!C303/3)/2)/W303+1),0),4)</f>
        <v>4</v>
      </c>
      <c r="Z303">
        <f ca="1">MIN(IF(X303=0,0,VLOOKUP((A303*通用估算系数!$B$17*3600)/X303,[1]坦克部件养成!$V$2:$Z$31,5,TRUE)),20)</f>
        <v>0</v>
      </c>
      <c r="AA303">
        <f ca="1">ROUNDDOWN(MIN(T3部件投放计算!C303/3,18),0)</f>
        <v>18</v>
      </c>
      <c r="AB303">
        <f t="shared" ca="1" si="23"/>
        <v>18</v>
      </c>
      <c r="AC303">
        <f ca="1">MIN(ROUNDDOWN(IF(AA303=0,0,((T3部件投放计算!C303+T2部件投放计算!C303/3)/2)/AA303+2),0),5)</f>
        <v>5</v>
      </c>
      <c r="AD303">
        <f ca="1">MIN(IF(AA303=0,0,VLOOKUP((A303*通用估算系数!$B$17*3600)/AA303,[1]坦克部件养成!$V$2:$Z$31,5,TRUE)),30)</f>
        <v>30</v>
      </c>
      <c r="AE303">
        <f ca="1">VLOOKUP("1_"&amp;V303,[1]坦克部件养成!$I:$L,4,FALSE)*T303</f>
        <v>0</v>
      </c>
      <c r="AF303">
        <f ca="1">IFERROR(VLOOKUP("2_"&amp;Z303,[1]坦克部件养成!$I:$L,4,FALSE)*X303,0)</f>
        <v>0</v>
      </c>
      <c r="AG303">
        <f ca="1">IFERROR(VLOOKUP("3_"&amp;AD303,[1]坦克部件养成!$I:$L,4,FALSE)*AB303,0)</f>
        <v>8335620</v>
      </c>
      <c r="AH303">
        <f t="shared" ca="1" si="24"/>
        <v>27601</v>
      </c>
    </row>
    <row r="304" spans="1:34" x14ac:dyDescent="0.2">
      <c r="A304">
        <v>303</v>
      </c>
      <c r="B304">
        <f>IF(C304=-1,D304,VLOOKUP(C304,通用估算系数!$D:$E,2,FALSE))</f>
        <v>10</v>
      </c>
      <c r="C304">
        <f>IF(D304&gt;=10,MOD(A304,通用估算系数!$B$2),-1)</f>
        <v>9</v>
      </c>
      <c r="D304">
        <f>VLOOKUP(A304,[1]游戏时长规划!$H$17:$K$26,4,TRUE)</f>
        <v>10</v>
      </c>
      <c r="E304">
        <v>3</v>
      </c>
      <c r="F304">
        <v>3</v>
      </c>
      <c r="G304">
        <v>3</v>
      </c>
      <c r="H304">
        <f ca="1">INDIRECT("T"&amp;E304&amp;"碎片投放计算!C"&amp;ROW(E304))/VLOOKUP(E304,通用估算系数!$D$17:$E$20,2,FALSE)</f>
        <v>1288.1137852916652</v>
      </c>
      <c r="I304">
        <f ca="1">INDIRECT("T"&amp;F304&amp;"碎片投放计算!C"&amp;ROW(F304))/VLOOKUP(F304,通用估算系数!$D$17:$E$20,2,FALSE)</f>
        <v>1288.1137852916652</v>
      </c>
      <c r="J304">
        <f ca="1">INDIRECT("T"&amp;G304&amp;"碎片投放计算!C"&amp;ROW(G304))/VLOOKUP(G304,通用估算系数!$D$17:$E$20,2,FALSE)</f>
        <v>1288.1137852916652</v>
      </c>
      <c r="K304">
        <f ca="1">IFERROR(IF(E304=1,VLOOKUP(H304,[1]坦克升星消耗!$H$2:$J$7,3,TRUE),IF(E304=2,VLOOKUP(H304,[1]坦克升星消耗!$H$8:$J$15,3,TRUE),IF(E304=3,VLOOKUP(H304,[1]坦克升星消耗!$H$24:$J$33,3,TRUE),0))),0)</f>
        <v>10</v>
      </c>
      <c r="L304">
        <f ca="1">IFERROR(IF(F304=1,VLOOKUP(I304,[1]坦克升星消耗!$H$2:$J$7,3,TRUE),IF(F304=2,VLOOKUP(I304,[1]坦克升星消耗!$H$8:$J$15,3,TRUE),IF(F304=3,VLOOKUP(I304,[1]坦克升星消耗!$H$24:$J$33,3,TRUE),0))),0)</f>
        <v>10</v>
      </c>
      <c r="M304">
        <f ca="1">IFERROR(IF(G304=1,VLOOKUP(J304,[1]坦克升星消耗!$H$2:$J$7,3,TRUE),IF(G304=2,VLOOKUP(J304,[1]坦克升星消耗!$H$8:$J$15,3,TRUE),IF(G304=3,VLOOKUP(J304,[1]坦克升星消耗!$H$24:$J$33,3,TRUE),0))),0)</f>
        <v>10</v>
      </c>
      <c r="N304">
        <f ca="1">IFERROR(IF(E304=1,VLOOKUP(K304,[1]坦克升星消耗!$C$2:$J$7,7,TRUE),IF(E304=2,VLOOKUP(K304,[1]坦克升星消耗!$C$8:$J$15,7,TRUE),IF(E304=3,VLOOKUP(K304,[1]坦克升星消耗!$C$24:$J$33,7,TRUE),0))),0)</f>
        <v>335850</v>
      </c>
      <c r="O304">
        <f ca="1">IFERROR(IF(F304=1,VLOOKUP(L304,[1]坦克升星消耗!$C$2:$J$7,7,TRUE),IF(F304=2,VLOOKUP(L304,[1]坦克升星消耗!$C$8:$J$15,7,TRUE),IF(F304=3,VLOOKUP(L304,[1]坦克升星消耗!$C$24:$J$33,7,TRUE),0))),0)</f>
        <v>335850</v>
      </c>
      <c r="P304">
        <f ca="1">IFERROR(IF(G304=1,VLOOKUP(M304,[1]坦克升星消耗!$C$2:$J$7,7,TRUE),IF(G304=2,VLOOKUP(M304,[1]坦克升星消耗!$C$8:$J$15,7,TRUE),IF(G304=3,VLOOKUP(M304,[1]坦克升星消耗!$C$24:$J$33,7,TRUE),0))),0)</f>
        <v>335850</v>
      </c>
      <c r="Q304">
        <f t="shared" ca="1" si="20"/>
        <v>1007550</v>
      </c>
      <c r="R304">
        <f ca="1">Q304/A304+AH304-军费投放计算!D304</f>
        <v>25979.247524752474</v>
      </c>
      <c r="S304">
        <f ca="1">ROUNDDOWN(MIN(T1部件投放计算!C304/3,18),0)</f>
        <v>18</v>
      </c>
      <c r="T304">
        <f t="shared" ca="1" si="21"/>
        <v>0</v>
      </c>
      <c r="U304">
        <f ca="1">MIN(ROUNDDOWN((T1部件投放计算!C304/3)/S304,0),3)</f>
        <v>3</v>
      </c>
      <c r="V304">
        <f ca="1">MIN(VLOOKUP((A304*通用估算系数!$B$17*3600)/S304,[1]坦克部件养成!$V$2:$Z$31,5,TRUE),15)</f>
        <v>15</v>
      </c>
      <c r="W304">
        <f ca="1">ROUNDDOWN(MIN(T2部件投放计算!C304/3,18),0)</f>
        <v>18</v>
      </c>
      <c r="X304">
        <f t="shared" ca="1" si="22"/>
        <v>0</v>
      </c>
      <c r="Y304">
        <f ca="1">MIN(ROUNDDOWN(IF(W304=0,0,((T2部件投放计算!C304+T1部件投放计算!C304/3)/2)/W304+1),0),4)</f>
        <v>4</v>
      </c>
      <c r="Z304">
        <f ca="1">MIN(IF(X304=0,0,VLOOKUP((A304*通用估算系数!$B$17*3600)/X304,[1]坦克部件养成!$V$2:$Z$31,5,TRUE)),20)</f>
        <v>0</v>
      </c>
      <c r="AA304">
        <f ca="1">ROUNDDOWN(MIN(T3部件投放计算!C304/3,18),0)</f>
        <v>18</v>
      </c>
      <c r="AB304">
        <f t="shared" ca="1" si="23"/>
        <v>18</v>
      </c>
      <c r="AC304">
        <f ca="1">MIN(ROUNDDOWN(IF(AA304=0,0,((T3部件投放计算!C304+T2部件投放计算!C304/3)/2)/AA304+2),0),5)</f>
        <v>5</v>
      </c>
      <c r="AD304">
        <f ca="1">MIN(IF(AA304=0,0,VLOOKUP((A304*通用估算系数!$B$17*3600)/AA304,[1]坦克部件养成!$V$2:$Z$31,5,TRUE)),30)</f>
        <v>30</v>
      </c>
      <c r="AE304">
        <f ca="1">VLOOKUP("1_"&amp;V304,[1]坦克部件养成!$I:$L,4,FALSE)*T304</f>
        <v>0</v>
      </c>
      <c r="AF304">
        <f ca="1">IFERROR(VLOOKUP("2_"&amp;Z304,[1]坦克部件养成!$I:$L,4,FALSE)*X304,0)</f>
        <v>0</v>
      </c>
      <c r="AG304">
        <f ca="1">IFERROR(VLOOKUP("3_"&amp;AD304,[1]坦克部件养成!$I:$L,4,FALSE)*AB304,0)</f>
        <v>8335620</v>
      </c>
      <c r="AH304">
        <f t="shared" ca="1" si="24"/>
        <v>27510</v>
      </c>
    </row>
    <row r="305" spans="1:34" x14ac:dyDescent="0.2">
      <c r="A305">
        <v>304</v>
      </c>
      <c r="B305">
        <f>IF(C305=-1,D305,VLOOKUP(C305,通用估算系数!$D:$E,2,FALSE))</f>
        <v>10</v>
      </c>
      <c r="C305">
        <f>IF(D305&gt;=10,MOD(A305,通用估算系数!$B$2),-1)</f>
        <v>10</v>
      </c>
      <c r="D305">
        <f>VLOOKUP(A305,[1]游戏时长规划!$H$17:$K$26,4,TRUE)</f>
        <v>10</v>
      </c>
      <c r="E305">
        <v>3</v>
      </c>
      <c r="F305">
        <v>3</v>
      </c>
      <c r="G305">
        <v>3</v>
      </c>
      <c r="H305">
        <f ca="1">INDIRECT("T"&amp;E305&amp;"碎片投放计算!C"&amp;ROW(E305))/VLOOKUP(E305,通用估算系数!$D$17:$E$20,2,FALSE)</f>
        <v>1292.6285302952635</v>
      </c>
      <c r="I305">
        <f ca="1">INDIRECT("T"&amp;F305&amp;"碎片投放计算!C"&amp;ROW(F305))/VLOOKUP(F305,通用估算系数!$D$17:$E$20,2,FALSE)</f>
        <v>1292.6285302952635</v>
      </c>
      <c r="J305">
        <f ca="1">INDIRECT("T"&amp;G305&amp;"碎片投放计算!C"&amp;ROW(G305))/VLOOKUP(G305,通用估算系数!$D$17:$E$20,2,FALSE)</f>
        <v>1292.6285302952635</v>
      </c>
      <c r="K305">
        <f ca="1">IFERROR(IF(E305=1,VLOOKUP(H305,[1]坦克升星消耗!$H$2:$J$7,3,TRUE),IF(E305=2,VLOOKUP(H305,[1]坦克升星消耗!$H$8:$J$15,3,TRUE),IF(E305=3,VLOOKUP(H305,[1]坦克升星消耗!$H$24:$J$33,3,TRUE),0))),0)</f>
        <v>10</v>
      </c>
      <c r="L305">
        <f ca="1">IFERROR(IF(F305=1,VLOOKUP(I305,[1]坦克升星消耗!$H$2:$J$7,3,TRUE),IF(F305=2,VLOOKUP(I305,[1]坦克升星消耗!$H$8:$J$15,3,TRUE),IF(F305=3,VLOOKUP(I305,[1]坦克升星消耗!$H$24:$J$33,3,TRUE),0))),0)</f>
        <v>10</v>
      </c>
      <c r="M305">
        <f ca="1">IFERROR(IF(G305=1,VLOOKUP(J305,[1]坦克升星消耗!$H$2:$J$7,3,TRUE),IF(G305=2,VLOOKUP(J305,[1]坦克升星消耗!$H$8:$J$15,3,TRUE),IF(G305=3,VLOOKUP(J305,[1]坦克升星消耗!$H$24:$J$33,3,TRUE),0))),0)</f>
        <v>10</v>
      </c>
      <c r="N305">
        <f ca="1">IFERROR(IF(E305=1,VLOOKUP(K305,[1]坦克升星消耗!$C$2:$J$7,7,TRUE),IF(E305=2,VLOOKUP(K305,[1]坦克升星消耗!$C$8:$J$15,7,TRUE),IF(E305=3,VLOOKUP(K305,[1]坦克升星消耗!$C$24:$J$33,7,TRUE),0))),0)</f>
        <v>335850</v>
      </c>
      <c r="O305">
        <f ca="1">IFERROR(IF(F305=1,VLOOKUP(L305,[1]坦克升星消耗!$C$2:$J$7,7,TRUE),IF(F305=2,VLOOKUP(L305,[1]坦克升星消耗!$C$8:$J$15,7,TRUE),IF(F305=3,VLOOKUP(L305,[1]坦克升星消耗!$C$24:$J$33,7,TRUE),0))),0)</f>
        <v>335850</v>
      </c>
      <c r="P305">
        <f ca="1">IFERROR(IF(G305=1,VLOOKUP(M305,[1]坦克升星消耗!$C$2:$J$7,7,TRUE),IF(G305=2,VLOOKUP(M305,[1]坦克升星消耗!$C$8:$J$15,7,TRUE),IF(G305=3,VLOOKUP(M305,[1]坦克升星消耗!$C$24:$J$33,7,TRUE),0))),0)</f>
        <v>335850</v>
      </c>
      <c r="Q305">
        <f t="shared" ca="1" si="20"/>
        <v>1007550</v>
      </c>
      <c r="R305">
        <f ca="1">Q305/A305+AH305-军费投放计算!D305</f>
        <v>25917.309210526317</v>
      </c>
      <c r="S305">
        <f ca="1">ROUNDDOWN(MIN(T1部件投放计算!C305/3,18),0)</f>
        <v>18</v>
      </c>
      <c r="T305">
        <f t="shared" ca="1" si="21"/>
        <v>0</v>
      </c>
      <c r="U305">
        <f ca="1">MIN(ROUNDDOWN((T1部件投放计算!C305/3)/S305,0),3)</f>
        <v>3</v>
      </c>
      <c r="V305">
        <f ca="1">MIN(VLOOKUP((A305*通用估算系数!$B$17*3600)/S305,[1]坦克部件养成!$V$2:$Z$31,5,TRUE),15)</f>
        <v>15</v>
      </c>
      <c r="W305">
        <f ca="1">ROUNDDOWN(MIN(T2部件投放计算!C305/3,18),0)</f>
        <v>18</v>
      </c>
      <c r="X305">
        <f t="shared" ca="1" si="22"/>
        <v>0</v>
      </c>
      <c r="Y305">
        <f ca="1">MIN(ROUNDDOWN(IF(W305=0,0,((T2部件投放计算!C305+T1部件投放计算!C305/3)/2)/W305+1),0),4)</f>
        <v>4</v>
      </c>
      <c r="Z305">
        <f ca="1">MIN(IF(X305=0,0,VLOOKUP((A305*通用估算系数!$B$17*3600)/X305,[1]坦克部件养成!$V$2:$Z$31,5,TRUE)),20)</f>
        <v>0</v>
      </c>
      <c r="AA305">
        <f ca="1">ROUNDDOWN(MIN(T3部件投放计算!C305/3,18),0)</f>
        <v>18</v>
      </c>
      <c r="AB305">
        <f t="shared" ca="1" si="23"/>
        <v>18</v>
      </c>
      <c r="AC305">
        <f ca="1">MIN(ROUNDDOWN(IF(AA305=0,0,((T3部件投放计算!C305+T2部件投放计算!C305/3)/2)/AA305+2),0),5)</f>
        <v>5</v>
      </c>
      <c r="AD305">
        <f ca="1">MIN(IF(AA305=0,0,VLOOKUP((A305*通用估算系数!$B$17*3600)/AA305,[1]坦克部件养成!$V$2:$Z$31,5,TRUE)),30)</f>
        <v>30</v>
      </c>
      <c r="AE305">
        <f ca="1">VLOOKUP("1_"&amp;V305,[1]坦克部件养成!$I:$L,4,FALSE)*T305</f>
        <v>0</v>
      </c>
      <c r="AF305">
        <f ca="1">IFERROR(VLOOKUP("2_"&amp;Z305,[1]坦克部件养成!$I:$L,4,FALSE)*X305,0)</f>
        <v>0</v>
      </c>
      <c r="AG305">
        <f ca="1">IFERROR(VLOOKUP("3_"&amp;AD305,[1]坦克部件养成!$I:$L,4,FALSE)*AB305,0)</f>
        <v>8335620</v>
      </c>
      <c r="AH305">
        <f t="shared" ca="1" si="24"/>
        <v>27419</v>
      </c>
    </row>
    <row r="306" spans="1:34" x14ac:dyDescent="0.2">
      <c r="A306">
        <v>305</v>
      </c>
      <c r="B306">
        <f>IF(C306=-1,D306,VLOOKUP(C306,通用估算系数!$D:$E,2,FALSE))</f>
        <v>10</v>
      </c>
      <c r="C306">
        <f>IF(D306&gt;=10,MOD(A306,通用估算系数!$B$2),-1)</f>
        <v>11</v>
      </c>
      <c r="D306">
        <f>VLOOKUP(A306,[1]游戏时长规划!$H$17:$K$26,4,TRUE)</f>
        <v>10</v>
      </c>
      <c r="E306">
        <v>3</v>
      </c>
      <c r="F306">
        <v>3</v>
      </c>
      <c r="G306">
        <v>3</v>
      </c>
      <c r="H306">
        <f ca="1">INDIRECT("T"&amp;E306&amp;"碎片投放计算!C"&amp;ROW(E306))/VLOOKUP(E306,通用估算系数!$D$17:$E$20,2,FALSE)</f>
        <v>1297.1488863807488</v>
      </c>
      <c r="I306">
        <f ca="1">INDIRECT("T"&amp;F306&amp;"碎片投放计算!C"&amp;ROW(F306))/VLOOKUP(F306,通用估算系数!$D$17:$E$20,2,FALSE)</f>
        <v>1297.1488863807488</v>
      </c>
      <c r="J306">
        <f ca="1">INDIRECT("T"&amp;G306&amp;"碎片投放计算!C"&amp;ROW(G306))/VLOOKUP(G306,通用估算系数!$D$17:$E$20,2,FALSE)</f>
        <v>1297.1488863807488</v>
      </c>
      <c r="K306">
        <f ca="1">IFERROR(IF(E306=1,VLOOKUP(H306,[1]坦克升星消耗!$H$2:$J$7,3,TRUE),IF(E306=2,VLOOKUP(H306,[1]坦克升星消耗!$H$8:$J$15,3,TRUE),IF(E306=3,VLOOKUP(H306,[1]坦克升星消耗!$H$24:$J$33,3,TRUE),0))),0)</f>
        <v>10</v>
      </c>
      <c r="L306">
        <f ca="1">IFERROR(IF(F306=1,VLOOKUP(I306,[1]坦克升星消耗!$H$2:$J$7,3,TRUE),IF(F306=2,VLOOKUP(I306,[1]坦克升星消耗!$H$8:$J$15,3,TRUE),IF(F306=3,VLOOKUP(I306,[1]坦克升星消耗!$H$24:$J$33,3,TRUE),0))),0)</f>
        <v>10</v>
      </c>
      <c r="M306">
        <f ca="1">IFERROR(IF(G306=1,VLOOKUP(J306,[1]坦克升星消耗!$H$2:$J$7,3,TRUE),IF(G306=2,VLOOKUP(J306,[1]坦克升星消耗!$H$8:$J$15,3,TRUE),IF(G306=3,VLOOKUP(J306,[1]坦克升星消耗!$H$24:$J$33,3,TRUE),0))),0)</f>
        <v>10</v>
      </c>
      <c r="N306">
        <f ca="1">IFERROR(IF(E306=1,VLOOKUP(K306,[1]坦克升星消耗!$C$2:$J$7,7,TRUE),IF(E306=2,VLOOKUP(K306,[1]坦克升星消耗!$C$8:$J$15,7,TRUE),IF(E306=3,VLOOKUP(K306,[1]坦克升星消耗!$C$24:$J$33,7,TRUE),0))),0)</f>
        <v>335850</v>
      </c>
      <c r="O306">
        <f ca="1">IFERROR(IF(F306=1,VLOOKUP(L306,[1]坦克升星消耗!$C$2:$J$7,7,TRUE),IF(F306=2,VLOOKUP(L306,[1]坦克升星消耗!$C$8:$J$15,7,TRUE),IF(F306=3,VLOOKUP(L306,[1]坦克升星消耗!$C$24:$J$33,7,TRUE),0))),0)</f>
        <v>335850</v>
      </c>
      <c r="P306">
        <f ca="1">IFERROR(IF(G306=1,VLOOKUP(M306,[1]坦克升星消耗!$C$2:$J$7,7,TRUE),IF(G306=2,VLOOKUP(M306,[1]坦克升星消耗!$C$8:$J$15,7,TRUE),IF(G306=3,VLOOKUP(M306,[1]坦克升星消耗!$C$24:$J$33,7,TRUE),0))),0)</f>
        <v>335850</v>
      </c>
      <c r="Q306">
        <f t="shared" ca="1" si="20"/>
        <v>1007550</v>
      </c>
      <c r="R306">
        <f ca="1">Q306/A306+AH306-军费投放计算!D306</f>
        <v>25814.442622950821</v>
      </c>
      <c r="S306">
        <f ca="1">ROUNDDOWN(MIN(T1部件投放计算!C306/3,18),0)</f>
        <v>18</v>
      </c>
      <c r="T306">
        <f t="shared" ca="1" si="21"/>
        <v>0</v>
      </c>
      <c r="U306">
        <f ca="1">MIN(ROUNDDOWN((T1部件投放计算!C306/3)/S306,0),3)</f>
        <v>3</v>
      </c>
      <c r="V306">
        <f ca="1">MIN(VLOOKUP((A306*通用估算系数!$B$17*3600)/S306,[1]坦克部件养成!$V$2:$Z$31,5,TRUE),15)</f>
        <v>15</v>
      </c>
      <c r="W306">
        <f ca="1">ROUNDDOWN(MIN(T2部件投放计算!C306/3,18),0)</f>
        <v>18</v>
      </c>
      <c r="X306">
        <f t="shared" ca="1" si="22"/>
        <v>0</v>
      </c>
      <c r="Y306">
        <f ca="1">MIN(ROUNDDOWN(IF(W306=0,0,((T2部件投放计算!C306+T1部件投放计算!C306/3)/2)/W306+1),0),4)</f>
        <v>4</v>
      </c>
      <c r="Z306">
        <f ca="1">MIN(IF(X306=0,0,VLOOKUP((A306*通用估算系数!$B$17*3600)/X306,[1]坦克部件养成!$V$2:$Z$31,5,TRUE)),20)</f>
        <v>0</v>
      </c>
      <c r="AA306">
        <f ca="1">ROUNDDOWN(MIN(T3部件投放计算!C306/3,18),0)</f>
        <v>18</v>
      </c>
      <c r="AB306">
        <f t="shared" ca="1" si="23"/>
        <v>18</v>
      </c>
      <c r="AC306">
        <f ca="1">MIN(ROUNDDOWN(IF(AA306=0,0,((T3部件投放计算!C306+T2部件投放计算!C306/3)/2)/AA306+2),0),5)</f>
        <v>5</v>
      </c>
      <c r="AD306">
        <f ca="1">MIN(IF(AA306=0,0,VLOOKUP((A306*通用估算系数!$B$17*3600)/AA306,[1]坦克部件养成!$V$2:$Z$31,5,TRUE)),30)</f>
        <v>30</v>
      </c>
      <c r="AE306">
        <f ca="1">VLOOKUP("1_"&amp;V306,[1]坦克部件养成!$I:$L,4,FALSE)*T306</f>
        <v>0</v>
      </c>
      <c r="AF306">
        <f ca="1">IFERROR(VLOOKUP("2_"&amp;Z306,[1]坦克部件养成!$I:$L,4,FALSE)*X306,0)</f>
        <v>0</v>
      </c>
      <c r="AG306">
        <f ca="1">IFERROR(VLOOKUP("3_"&amp;AD306,[1]坦克部件养成!$I:$L,4,FALSE)*AB306,0)</f>
        <v>8335620</v>
      </c>
      <c r="AH306">
        <f t="shared" ca="1" si="24"/>
        <v>27329</v>
      </c>
    </row>
    <row r="307" spans="1:34" x14ac:dyDescent="0.2">
      <c r="A307">
        <v>306</v>
      </c>
      <c r="B307">
        <f>IF(C307=-1,D307,VLOOKUP(C307,通用估算系数!$D:$E,2,FALSE))</f>
        <v>10</v>
      </c>
      <c r="C307">
        <f>IF(D307&gt;=10,MOD(A307,通用估算系数!$B$2),-1)</f>
        <v>12</v>
      </c>
      <c r="D307">
        <f>VLOOKUP(A307,[1]游戏时长规划!$H$17:$K$26,4,TRUE)</f>
        <v>10</v>
      </c>
      <c r="E307">
        <v>3</v>
      </c>
      <c r="F307">
        <v>3</v>
      </c>
      <c r="G307">
        <v>3</v>
      </c>
      <c r="H307">
        <f ca="1">INDIRECT("T"&amp;E307&amp;"碎片投放计算!C"&amp;ROW(E307))/VLOOKUP(E307,通用估算系数!$D$17:$E$20,2,FALSE)</f>
        <v>1301.730964366988</v>
      </c>
      <c r="I307">
        <f ca="1">INDIRECT("T"&amp;F307&amp;"碎片投放计算!C"&amp;ROW(F307))/VLOOKUP(F307,通用估算系数!$D$17:$E$20,2,FALSE)</f>
        <v>1301.730964366988</v>
      </c>
      <c r="J307">
        <f ca="1">INDIRECT("T"&amp;G307&amp;"碎片投放计算!C"&amp;ROW(G307))/VLOOKUP(G307,通用估算系数!$D$17:$E$20,2,FALSE)</f>
        <v>1301.730964366988</v>
      </c>
      <c r="K307">
        <f ca="1">IFERROR(IF(E307=1,VLOOKUP(H307,[1]坦克升星消耗!$H$2:$J$7,3,TRUE),IF(E307=2,VLOOKUP(H307,[1]坦克升星消耗!$H$8:$J$15,3,TRUE),IF(E307=3,VLOOKUP(H307,[1]坦克升星消耗!$H$24:$J$33,3,TRUE),0))),0)</f>
        <v>10</v>
      </c>
      <c r="L307">
        <f ca="1">IFERROR(IF(F307=1,VLOOKUP(I307,[1]坦克升星消耗!$H$2:$J$7,3,TRUE),IF(F307=2,VLOOKUP(I307,[1]坦克升星消耗!$H$8:$J$15,3,TRUE),IF(F307=3,VLOOKUP(I307,[1]坦克升星消耗!$H$24:$J$33,3,TRUE),0))),0)</f>
        <v>10</v>
      </c>
      <c r="M307">
        <f ca="1">IFERROR(IF(G307=1,VLOOKUP(J307,[1]坦克升星消耗!$H$2:$J$7,3,TRUE),IF(G307=2,VLOOKUP(J307,[1]坦克升星消耗!$H$8:$J$15,3,TRUE),IF(G307=3,VLOOKUP(J307,[1]坦克升星消耗!$H$24:$J$33,3,TRUE),0))),0)</f>
        <v>10</v>
      </c>
      <c r="N307">
        <f ca="1">IFERROR(IF(E307=1,VLOOKUP(K307,[1]坦克升星消耗!$C$2:$J$7,7,TRUE),IF(E307=2,VLOOKUP(K307,[1]坦克升星消耗!$C$8:$J$15,7,TRUE),IF(E307=3,VLOOKUP(K307,[1]坦克升星消耗!$C$24:$J$33,7,TRUE),0))),0)</f>
        <v>335850</v>
      </c>
      <c r="O307">
        <f ca="1">IFERROR(IF(F307=1,VLOOKUP(L307,[1]坦克升星消耗!$C$2:$J$7,7,TRUE),IF(F307=2,VLOOKUP(L307,[1]坦克升星消耗!$C$8:$J$15,7,TRUE),IF(F307=3,VLOOKUP(L307,[1]坦克升星消耗!$C$24:$J$33,7,TRUE),0))),0)</f>
        <v>335850</v>
      </c>
      <c r="P307">
        <f ca="1">IFERROR(IF(G307=1,VLOOKUP(M307,[1]坦克升星消耗!$C$2:$J$7,7,TRUE),IF(G307=2,VLOOKUP(M307,[1]坦克升星消耗!$C$8:$J$15,7,TRUE),IF(G307=3,VLOOKUP(M307,[1]坦克升星消耗!$C$24:$J$33,7,TRUE),0))),0)</f>
        <v>335850</v>
      </c>
      <c r="Q307">
        <f t="shared" ca="1" si="20"/>
        <v>1007550</v>
      </c>
      <c r="R307">
        <f ca="1">Q307/A307+AH307-军费投放计算!D307</f>
        <v>25691.647058823528</v>
      </c>
      <c r="S307">
        <f ca="1">ROUNDDOWN(MIN(T1部件投放计算!C307/3,18),0)</f>
        <v>18</v>
      </c>
      <c r="T307">
        <f t="shared" ca="1" si="21"/>
        <v>0</v>
      </c>
      <c r="U307">
        <f ca="1">MIN(ROUNDDOWN((T1部件投放计算!C307/3)/S307,0),3)</f>
        <v>3</v>
      </c>
      <c r="V307">
        <f ca="1">MIN(VLOOKUP((A307*通用估算系数!$B$17*3600)/S307,[1]坦克部件养成!$V$2:$Z$31,5,TRUE),15)</f>
        <v>15</v>
      </c>
      <c r="W307">
        <f ca="1">ROUNDDOWN(MIN(T2部件投放计算!C307/3,18),0)</f>
        <v>18</v>
      </c>
      <c r="X307">
        <f t="shared" ca="1" si="22"/>
        <v>0</v>
      </c>
      <c r="Y307">
        <f ca="1">MIN(ROUNDDOWN(IF(W307=0,0,((T2部件投放计算!C307+T1部件投放计算!C307/3)/2)/W307+1),0),4)</f>
        <v>4</v>
      </c>
      <c r="Z307">
        <f ca="1">MIN(IF(X307=0,0,VLOOKUP((A307*通用估算系数!$B$17*3600)/X307,[1]坦克部件养成!$V$2:$Z$31,5,TRUE)),20)</f>
        <v>0</v>
      </c>
      <c r="AA307">
        <f ca="1">ROUNDDOWN(MIN(T3部件投放计算!C307/3,18),0)</f>
        <v>18</v>
      </c>
      <c r="AB307">
        <f t="shared" ca="1" si="23"/>
        <v>18</v>
      </c>
      <c r="AC307">
        <f ca="1">MIN(ROUNDDOWN(IF(AA307=0,0,((T3部件投放计算!C307+T2部件投放计算!C307/3)/2)/AA307+2),0),5)</f>
        <v>5</v>
      </c>
      <c r="AD307">
        <f ca="1">MIN(IF(AA307=0,0,VLOOKUP((A307*通用估算系数!$B$17*3600)/AA307,[1]坦克部件养成!$V$2:$Z$31,5,TRUE)),30)</f>
        <v>30</v>
      </c>
      <c r="AE307">
        <f ca="1">VLOOKUP("1_"&amp;V307,[1]坦克部件养成!$I:$L,4,FALSE)*T307</f>
        <v>0</v>
      </c>
      <c r="AF307">
        <f ca="1">IFERROR(VLOOKUP("2_"&amp;Z307,[1]坦克部件养成!$I:$L,4,FALSE)*X307,0)</f>
        <v>0</v>
      </c>
      <c r="AG307">
        <f ca="1">IFERROR(VLOOKUP("3_"&amp;AD307,[1]坦克部件养成!$I:$L,4,FALSE)*AB307,0)</f>
        <v>8335620</v>
      </c>
      <c r="AH307">
        <f t="shared" ca="1" si="24"/>
        <v>27240</v>
      </c>
    </row>
    <row r="308" spans="1:34" x14ac:dyDescent="0.2">
      <c r="A308">
        <v>307</v>
      </c>
      <c r="B308">
        <f>IF(C308=-1,D308,VLOOKUP(C308,通用估算系数!$D:$E,2,FALSE))</f>
        <v>10</v>
      </c>
      <c r="C308">
        <f>IF(D308&gt;=10,MOD(A308,通用估算系数!$B$2),-1)</f>
        <v>13</v>
      </c>
      <c r="D308">
        <f>VLOOKUP(A308,[1]游戏时长规划!$H$17:$K$26,4,TRUE)</f>
        <v>10</v>
      </c>
      <c r="E308">
        <v>3</v>
      </c>
      <c r="F308">
        <v>3</v>
      </c>
      <c r="G308">
        <v>3</v>
      </c>
      <c r="H308">
        <f ca="1">INDIRECT("T"&amp;E308&amp;"碎片投放计算!C"&amp;ROW(E308))/VLOOKUP(E308,通用估算系数!$D$17:$E$20,2,FALSE)</f>
        <v>1306.2625426162465</v>
      </c>
      <c r="I308">
        <f ca="1">INDIRECT("T"&amp;F308&amp;"碎片投放计算!C"&amp;ROW(F308))/VLOOKUP(F308,通用估算系数!$D$17:$E$20,2,FALSE)</f>
        <v>1306.2625426162465</v>
      </c>
      <c r="J308">
        <f ca="1">INDIRECT("T"&amp;G308&amp;"碎片投放计算!C"&amp;ROW(G308))/VLOOKUP(G308,通用估算系数!$D$17:$E$20,2,FALSE)</f>
        <v>1306.2625426162465</v>
      </c>
      <c r="K308">
        <f ca="1">IFERROR(IF(E308=1,VLOOKUP(H308,[1]坦克升星消耗!$H$2:$J$7,3,TRUE),IF(E308=2,VLOOKUP(H308,[1]坦克升星消耗!$H$8:$J$15,3,TRUE),IF(E308=3,VLOOKUP(H308,[1]坦克升星消耗!$H$24:$J$33,3,TRUE),0))),0)</f>
        <v>10</v>
      </c>
      <c r="L308">
        <f ca="1">IFERROR(IF(F308=1,VLOOKUP(I308,[1]坦克升星消耗!$H$2:$J$7,3,TRUE),IF(F308=2,VLOOKUP(I308,[1]坦克升星消耗!$H$8:$J$15,3,TRUE),IF(F308=3,VLOOKUP(I308,[1]坦克升星消耗!$H$24:$J$33,3,TRUE),0))),0)</f>
        <v>10</v>
      </c>
      <c r="M308">
        <f ca="1">IFERROR(IF(G308=1,VLOOKUP(J308,[1]坦克升星消耗!$H$2:$J$7,3,TRUE),IF(G308=2,VLOOKUP(J308,[1]坦克升星消耗!$H$8:$J$15,3,TRUE),IF(G308=3,VLOOKUP(J308,[1]坦克升星消耗!$H$24:$J$33,3,TRUE),0))),0)</f>
        <v>10</v>
      </c>
      <c r="N308">
        <f ca="1">IFERROR(IF(E308=1,VLOOKUP(K308,[1]坦克升星消耗!$C$2:$J$7,7,TRUE),IF(E308=2,VLOOKUP(K308,[1]坦克升星消耗!$C$8:$J$15,7,TRUE),IF(E308=3,VLOOKUP(K308,[1]坦克升星消耗!$C$24:$J$33,7,TRUE),0))),0)</f>
        <v>335850</v>
      </c>
      <c r="O308">
        <f ca="1">IFERROR(IF(F308=1,VLOOKUP(L308,[1]坦克升星消耗!$C$2:$J$7,7,TRUE),IF(F308=2,VLOOKUP(L308,[1]坦克升星消耗!$C$8:$J$15,7,TRUE),IF(F308=3,VLOOKUP(L308,[1]坦克升星消耗!$C$24:$J$33,7,TRUE),0))),0)</f>
        <v>335850</v>
      </c>
      <c r="P308">
        <f ca="1">IFERROR(IF(G308=1,VLOOKUP(M308,[1]坦克升星消耗!$C$2:$J$7,7,TRUE),IF(G308=2,VLOOKUP(M308,[1]坦克升星消耗!$C$8:$J$15,7,TRUE),IF(G308=3,VLOOKUP(M308,[1]坦克升星消耗!$C$24:$J$33,7,TRUE),0))),0)</f>
        <v>335850</v>
      </c>
      <c r="Q308">
        <f t="shared" ca="1" si="20"/>
        <v>1007550</v>
      </c>
      <c r="R308">
        <f ca="1">Q308/A308+AH308-军费投放计算!D308</f>
        <v>25610.921824104233</v>
      </c>
      <c r="S308">
        <f ca="1">ROUNDDOWN(MIN(T1部件投放计算!C308/3,18),0)</f>
        <v>18</v>
      </c>
      <c r="T308">
        <f t="shared" ca="1" si="21"/>
        <v>0</v>
      </c>
      <c r="U308">
        <f ca="1">MIN(ROUNDDOWN((T1部件投放计算!C308/3)/S308,0),3)</f>
        <v>3</v>
      </c>
      <c r="V308">
        <f ca="1">MIN(VLOOKUP((A308*通用估算系数!$B$17*3600)/S308,[1]坦克部件养成!$V$2:$Z$31,5,TRUE),15)</f>
        <v>15</v>
      </c>
      <c r="W308">
        <f ca="1">ROUNDDOWN(MIN(T2部件投放计算!C308/3,18),0)</f>
        <v>18</v>
      </c>
      <c r="X308">
        <f t="shared" ca="1" si="22"/>
        <v>0</v>
      </c>
      <c r="Y308">
        <f ca="1">MIN(ROUNDDOWN(IF(W308=0,0,((T2部件投放计算!C308+T1部件投放计算!C308/3)/2)/W308+1),0),4)</f>
        <v>4</v>
      </c>
      <c r="Z308">
        <f ca="1">MIN(IF(X308=0,0,VLOOKUP((A308*通用估算系数!$B$17*3600)/X308,[1]坦克部件养成!$V$2:$Z$31,5,TRUE)),20)</f>
        <v>0</v>
      </c>
      <c r="AA308">
        <f ca="1">ROUNDDOWN(MIN(T3部件投放计算!C308/3,18),0)</f>
        <v>18</v>
      </c>
      <c r="AB308">
        <f t="shared" ca="1" si="23"/>
        <v>18</v>
      </c>
      <c r="AC308">
        <f ca="1">MIN(ROUNDDOWN(IF(AA308=0,0,((T3部件投放计算!C308+T2部件投放计算!C308/3)/2)/AA308+2),0),5)</f>
        <v>5</v>
      </c>
      <c r="AD308">
        <f ca="1">MIN(IF(AA308=0,0,VLOOKUP((A308*通用估算系数!$B$17*3600)/AA308,[1]坦克部件养成!$V$2:$Z$31,5,TRUE)),30)</f>
        <v>30</v>
      </c>
      <c r="AE308">
        <f ca="1">VLOOKUP("1_"&amp;V308,[1]坦克部件养成!$I:$L,4,FALSE)*T308</f>
        <v>0</v>
      </c>
      <c r="AF308">
        <f ca="1">IFERROR(VLOOKUP("2_"&amp;Z308,[1]坦克部件养成!$I:$L,4,FALSE)*X308,0)</f>
        <v>0</v>
      </c>
      <c r="AG308">
        <f ca="1">IFERROR(VLOOKUP("3_"&amp;AD308,[1]坦克部件养成!$I:$L,4,FALSE)*AB308,0)</f>
        <v>8335620</v>
      </c>
      <c r="AH308">
        <f t="shared" ca="1" si="24"/>
        <v>27151</v>
      </c>
    </row>
    <row r="309" spans="1:34" x14ac:dyDescent="0.2">
      <c r="A309">
        <v>308</v>
      </c>
      <c r="B309">
        <f>IF(C309=-1,D309,VLOOKUP(C309,通用估算系数!$D:$E,2,FALSE))</f>
        <v>8</v>
      </c>
      <c r="C309">
        <f>IF(D309&gt;=10,MOD(A309,通用估算系数!$B$2),-1)</f>
        <v>0</v>
      </c>
      <c r="D309">
        <f>VLOOKUP(A309,[1]游戏时长规划!$H$17:$K$26,4,TRUE)</f>
        <v>10</v>
      </c>
      <c r="E309">
        <v>3</v>
      </c>
      <c r="F309">
        <v>3</v>
      </c>
      <c r="G309">
        <v>3</v>
      </c>
      <c r="H309">
        <f ca="1">INDIRECT("T"&amp;E309&amp;"碎片投放计算!C"&amp;ROW(E309))/VLOOKUP(E309,通用估算系数!$D$17:$E$20,2,FALSE)</f>
        <v>1310.4883835511771</v>
      </c>
      <c r="I309">
        <f ca="1">INDIRECT("T"&amp;F309&amp;"碎片投放计算!C"&amp;ROW(F309))/VLOOKUP(F309,通用估算系数!$D$17:$E$20,2,FALSE)</f>
        <v>1310.4883835511771</v>
      </c>
      <c r="J309">
        <f ca="1">INDIRECT("T"&amp;G309&amp;"碎片投放计算!C"&amp;ROW(G309))/VLOOKUP(G309,通用估算系数!$D$17:$E$20,2,FALSE)</f>
        <v>1310.4883835511771</v>
      </c>
      <c r="K309">
        <f ca="1">IFERROR(IF(E309=1,VLOOKUP(H309,[1]坦克升星消耗!$H$2:$J$7,3,TRUE),IF(E309=2,VLOOKUP(H309,[1]坦克升星消耗!$H$8:$J$15,3,TRUE),IF(E309=3,VLOOKUP(H309,[1]坦克升星消耗!$H$24:$J$33,3,TRUE),0))),0)</f>
        <v>10</v>
      </c>
      <c r="L309">
        <f ca="1">IFERROR(IF(F309=1,VLOOKUP(I309,[1]坦克升星消耗!$H$2:$J$7,3,TRUE),IF(F309=2,VLOOKUP(I309,[1]坦克升星消耗!$H$8:$J$15,3,TRUE),IF(F309=3,VLOOKUP(I309,[1]坦克升星消耗!$H$24:$J$33,3,TRUE),0))),0)</f>
        <v>10</v>
      </c>
      <c r="M309">
        <f ca="1">IFERROR(IF(G309=1,VLOOKUP(J309,[1]坦克升星消耗!$H$2:$J$7,3,TRUE),IF(G309=2,VLOOKUP(J309,[1]坦克升星消耗!$H$8:$J$15,3,TRUE),IF(G309=3,VLOOKUP(J309,[1]坦克升星消耗!$H$24:$J$33,3,TRUE),0))),0)</f>
        <v>10</v>
      </c>
      <c r="N309">
        <f ca="1">IFERROR(IF(E309=1,VLOOKUP(K309,[1]坦克升星消耗!$C$2:$J$7,7,TRUE),IF(E309=2,VLOOKUP(K309,[1]坦克升星消耗!$C$8:$J$15,7,TRUE),IF(E309=3,VLOOKUP(K309,[1]坦克升星消耗!$C$24:$J$33,7,TRUE),0))),0)</f>
        <v>335850</v>
      </c>
      <c r="O309">
        <f ca="1">IFERROR(IF(F309=1,VLOOKUP(L309,[1]坦克升星消耗!$C$2:$J$7,7,TRUE),IF(F309=2,VLOOKUP(L309,[1]坦克升星消耗!$C$8:$J$15,7,TRUE),IF(F309=3,VLOOKUP(L309,[1]坦克升星消耗!$C$24:$J$33,7,TRUE),0))),0)</f>
        <v>335850</v>
      </c>
      <c r="P309">
        <f ca="1">IFERROR(IF(G309=1,VLOOKUP(M309,[1]坦克升星消耗!$C$2:$J$7,7,TRUE),IF(G309=2,VLOOKUP(M309,[1]坦克升星消耗!$C$8:$J$15,7,TRUE),IF(G309=3,VLOOKUP(M309,[1]坦克升星消耗!$C$24:$J$33,7,TRUE),0))),0)</f>
        <v>335850</v>
      </c>
      <c r="Q309">
        <f t="shared" ca="1" si="20"/>
        <v>1007550</v>
      </c>
      <c r="R309">
        <f ca="1">Q309/A309+AH309-军费投放计算!D309</f>
        <v>26043.266233766233</v>
      </c>
      <c r="S309">
        <f ca="1">ROUNDDOWN(MIN(T1部件投放计算!C309/3,18),0)</f>
        <v>18</v>
      </c>
      <c r="T309">
        <f t="shared" ca="1" si="21"/>
        <v>0</v>
      </c>
      <c r="U309">
        <f ca="1">MIN(ROUNDDOWN((T1部件投放计算!C309/3)/S309,0),3)</f>
        <v>3</v>
      </c>
      <c r="V309">
        <f ca="1">MIN(VLOOKUP((A309*通用估算系数!$B$17*3600)/S309,[1]坦克部件养成!$V$2:$Z$31,5,TRUE),15)</f>
        <v>15</v>
      </c>
      <c r="W309">
        <f ca="1">ROUNDDOWN(MIN(T2部件投放计算!C309/3,18),0)</f>
        <v>18</v>
      </c>
      <c r="X309">
        <f t="shared" ca="1" si="22"/>
        <v>0</v>
      </c>
      <c r="Y309">
        <f ca="1">MIN(ROUNDDOWN(IF(W309=0,0,((T2部件投放计算!C309+T1部件投放计算!C309/3)/2)/W309+1),0),4)</f>
        <v>4</v>
      </c>
      <c r="Z309">
        <f ca="1">MIN(IF(X309=0,0,VLOOKUP((A309*通用估算系数!$B$17*3600)/X309,[1]坦克部件养成!$V$2:$Z$31,5,TRUE)),20)</f>
        <v>0</v>
      </c>
      <c r="AA309">
        <f ca="1">ROUNDDOWN(MIN(T3部件投放计算!C309/3,18),0)</f>
        <v>18</v>
      </c>
      <c r="AB309">
        <f t="shared" ca="1" si="23"/>
        <v>18</v>
      </c>
      <c r="AC309">
        <f ca="1">MIN(ROUNDDOWN(IF(AA309=0,0,((T3部件投放计算!C309+T2部件投放计算!C309/3)/2)/AA309+2),0),5)</f>
        <v>5</v>
      </c>
      <c r="AD309">
        <f ca="1">MIN(IF(AA309=0,0,VLOOKUP((A309*通用估算系数!$B$17*3600)/AA309,[1]坦克部件养成!$V$2:$Z$31,5,TRUE)),30)</f>
        <v>30</v>
      </c>
      <c r="AE309">
        <f ca="1">VLOOKUP("1_"&amp;V309,[1]坦克部件养成!$I:$L,4,FALSE)*T309</f>
        <v>0</v>
      </c>
      <c r="AF309">
        <f ca="1">IFERROR(VLOOKUP("2_"&amp;Z309,[1]坦克部件养成!$I:$L,4,FALSE)*X309,0)</f>
        <v>0</v>
      </c>
      <c r="AG309">
        <f ca="1">IFERROR(VLOOKUP("3_"&amp;AD309,[1]坦克部件养成!$I:$L,4,FALSE)*AB309,0)</f>
        <v>8335620</v>
      </c>
      <c r="AH309">
        <f t="shared" ca="1" si="24"/>
        <v>27063</v>
      </c>
    </row>
    <row r="310" spans="1:34" x14ac:dyDescent="0.2">
      <c r="A310">
        <v>309</v>
      </c>
      <c r="B310">
        <f>IF(C310=-1,D310,VLOOKUP(C310,通用估算系数!$D:$E,2,FALSE))</f>
        <v>8</v>
      </c>
      <c r="C310">
        <f>IF(D310&gt;=10,MOD(A310,通用估算系数!$B$2),-1)</f>
        <v>1</v>
      </c>
      <c r="D310">
        <f>VLOOKUP(A310,[1]游戏时长规划!$H$17:$K$26,4,TRUE)</f>
        <v>10</v>
      </c>
      <c r="E310">
        <v>3</v>
      </c>
      <c r="F310">
        <v>3</v>
      </c>
      <c r="G310">
        <v>3</v>
      </c>
      <c r="H310">
        <f ca="1">INDIRECT("T"&amp;E310&amp;"碎片投放计算!C"&amp;ROW(E310))/VLOOKUP(E310,通用估算系数!$D$17:$E$20,2,FALSE)</f>
        <v>1314.3052875127992</v>
      </c>
      <c r="I310">
        <f ca="1">INDIRECT("T"&amp;F310&amp;"碎片投放计算!C"&amp;ROW(F310))/VLOOKUP(F310,通用估算系数!$D$17:$E$20,2,FALSE)</f>
        <v>1314.3052875127992</v>
      </c>
      <c r="J310">
        <f ca="1">INDIRECT("T"&amp;G310&amp;"碎片投放计算!C"&amp;ROW(G310))/VLOOKUP(G310,通用估算系数!$D$17:$E$20,2,FALSE)</f>
        <v>1314.3052875127992</v>
      </c>
      <c r="K310">
        <f ca="1">IFERROR(IF(E310=1,VLOOKUP(H310,[1]坦克升星消耗!$H$2:$J$7,3,TRUE),IF(E310=2,VLOOKUP(H310,[1]坦克升星消耗!$H$8:$J$15,3,TRUE),IF(E310=3,VLOOKUP(H310,[1]坦克升星消耗!$H$24:$J$33,3,TRUE),0))),0)</f>
        <v>10</v>
      </c>
      <c r="L310">
        <f ca="1">IFERROR(IF(F310=1,VLOOKUP(I310,[1]坦克升星消耗!$H$2:$J$7,3,TRUE),IF(F310=2,VLOOKUP(I310,[1]坦克升星消耗!$H$8:$J$15,3,TRUE),IF(F310=3,VLOOKUP(I310,[1]坦克升星消耗!$H$24:$J$33,3,TRUE),0))),0)</f>
        <v>10</v>
      </c>
      <c r="M310">
        <f ca="1">IFERROR(IF(G310=1,VLOOKUP(J310,[1]坦克升星消耗!$H$2:$J$7,3,TRUE),IF(G310=2,VLOOKUP(J310,[1]坦克升星消耗!$H$8:$J$15,3,TRUE),IF(G310=3,VLOOKUP(J310,[1]坦克升星消耗!$H$24:$J$33,3,TRUE),0))),0)</f>
        <v>10</v>
      </c>
      <c r="N310">
        <f ca="1">IFERROR(IF(E310=1,VLOOKUP(K310,[1]坦克升星消耗!$C$2:$J$7,7,TRUE),IF(E310=2,VLOOKUP(K310,[1]坦克升星消耗!$C$8:$J$15,7,TRUE),IF(E310=3,VLOOKUP(K310,[1]坦克升星消耗!$C$24:$J$33,7,TRUE),0))),0)</f>
        <v>335850</v>
      </c>
      <c r="O310">
        <f ca="1">IFERROR(IF(F310=1,VLOOKUP(L310,[1]坦克升星消耗!$C$2:$J$7,7,TRUE),IF(F310=2,VLOOKUP(L310,[1]坦克升星消耗!$C$8:$J$15,7,TRUE),IF(F310=3,VLOOKUP(L310,[1]坦克升星消耗!$C$24:$J$33,7,TRUE),0))),0)</f>
        <v>335850</v>
      </c>
      <c r="P310">
        <f ca="1">IFERROR(IF(G310=1,VLOOKUP(M310,[1]坦克升星消耗!$C$2:$J$7,7,TRUE),IF(G310=2,VLOOKUP(M310,[1]坦克升星消耗!$C$8:$J$15,7,TRUE),IF(G310=3,VLOOKUP(M310,[1]坦克升星消耗!$C$24:$J$33,7,TRUE),0))),0)</f>
        <v>335850</v>
      </c>
      <c r="Q310">
        <f t="shared" ca="1" si="20"/>
        <v>1007550</v>
      </c>
      <c r="R310">
        <f ca="1">Q310/A310+AH310-军费投放计算!D310</f>
        <v>26001.679611650485</v>
      </c>
      <c r="S310">
        <f ca="1">ROUNDDOWN(MIN(T1部件投放计算!C310/3,18),0)</f>
        <v>18</v>
      </c>
      <c r="T310">
        <f t="shared" ca="1" si="21"/>
        <v>0</v>
      </c>
      <c r="U310">
        <f ca="1">MIN(ROUNDDOWN((T1部件投放计算!C310/3)/S310,0),3)</f>
        <v>3</v>
      </c>
      <c r="V310">
        <f ca="1">MIN(VLOOKUP((A310*通用估算系数!$B$17*3600)/S310,[1]坦克部件养成!$V$2:$Z$31,5,TRUE),15)</f>
        <v>15</v>
      </c>
      <c r="W310">
        <f ca="1">ROUNDDOWN(MIN(T2部件投放计算!C310/3,18),0)</f>
        <v>18</v>
      </c>
      <c r="X310">
        <f t="shared" ca="1" si="22"/>
        <v>0</v>
      </c>
      <c r="Y310">
        <f ca="1">MIN(ROUNDDOWN(IF(W310=0,0,((T2部件投放计算!C310+T1部件投放计算!C310/3)/2)/W310+1),0),4)</f>
        <v>4</v>
      </c>
      <c r="Z310">
        <f ca="1">MIN(IF(X310=0,0,VLOOKUP((A310*通用估算系数!$B$17*3600)/X310,[1]坦克部件养成!$V$2:$Z$31,5,TRUE)),20)</f>
        <v>0</v>
      </c>
      <c r="AA310">
        <f ca="1">ROUNDDOWN(MIN(T3部件投放计算!C310/3,18),0)</f>
        <v>18</v>
      </c>
      <c r="AB310">
        <f t="shared" ca="1" si="23"/>
        <v>18</v>
      </c>
      <c r="AC310">
        <f ca="1">MIN(ROUNDDOWN(IF(AA310=0,0,((T3部件投放计算!C310+T2部件投放计算!C310/3)/2)/AA310+2),0),5)</f>
        <v>5</v>
      </c>
      <c r="AD310">
        <f ca="1">MIN(IF(AA310=0,0,VLOOKUP((A310*通用估算系数!$B$17*3600)/AA310,[1]坦克部件养成!$V$2:$Z$31,5,TRUE)),30)</f>
        <v>30</v>
      </c>
      <c r="AE310">
        <f ca="1">VLOOKUP("1_"&amp;V310,[1]坦克部件养成!$I:$L,4,FALSE)*T310</f>
        <v>0</v>
      </c>
      <c r="AF310">
        <f ca="1">IFERROR(VLOOKUP("2_"&amp;Z310,[1]坦克部件养成!$I:$L,4,FALSE)*X310,0)</f>
        <v>0</v>
      </c>
      <c r="AG310">
        <f ca="1">IFERROR(VLOOKUP("3_"&amp;AD310,[1]坦克部件养成!$I:$L,4,FALSE)*AB310,0)</f>
        <v>8335620</v>
      </c>
      <c r="AH310">
        <f t="shared" ca="1" si="24"/>
        <v>26976</v>
      </c>
    </row>
    <row r="311" spans="1:34" x14ac:dyDescent="0.2">
      <c r="A311">
        <v>310</v>
      </c>
      <c r="B311">
        <f>IF(C311=-1,D311,VLOOKUP(C311,通用估算系数!$D:$E,2,FALSE))</f>
        <v>8</v>
      </c>
      <c r="C311">
        <f>IF(D311&gt;=10,MOD(A311,通用估算系数!$B$2),-1)</f>
        <v>2</v>
      </c>
      <c r="D311">
        <f>VLOOKUP(A311,[1]游戏时长规划!$H$17:$K$26,4,TRUE)</f>
        <v>10</v>
      </c>
      <c r="E311">
        <v>3</v>
      </c>
      <c r="F311">
        <v>3</v>
      </c>
      <c r="G311">
        <v>3</v>
      </c>
      <c r="H311">
        <f ca="1">INDIRECT("T"&amp;E311&amp;"碎片投放计算!C"&amp;ROW(E311))/VLOOKUP(E311,通用估算系数!$D$17:$E$20,2,FALSE)</f>
        <v>1318.1502876282673</v>
      </c>
      <c r="I311">
        <f ca="1">INDIRECT("T"&amp;F311&amp;"碎片投放计算!C"&amp;ROW(F311))/VLOOKUP(F311,通用估算系数!$D$17:$E$20,2,FALSE)</f>
        <v>1318.1502876282673</v>
      </c>
      <c r="J311">
        <f ca="1">INDIRECT("T"&amp;G311&amp;"碎片投放计算!C"&amp;ROW(G311))/VLOOKUP(G311,通用估算系数!$D$17:$E$20,2,FALSE)</f>
        <v>1318.1502876282673</v>
      </c>
      <c r="K311">
        <f ca="1">IFERROR(IF(E311=1,VLOOKUP(H311,[1]坦克升星消耗!$H$2:$J$7,3,TRUE),IF(E311=2,VLOOKUP(H311,[1]坦克升星消耗!$H$8:$J$15,3,TRUE),IF(E311=3,VLOOKUP(H311,[1]坦克升星消耗!$H$24:$J$33,3,TRUE),0))),0)</f>
        <v>10</v>
      </c>
      <c r="L311">
        <f ca="1">IFERROR(IF(F311=1,VLOOKUP(I311,[1]坦克升星消耗!$H$2:$J$7,3,TRUE),IF(F311=2,VLOOKUP(I311,[1]坦克升星消耗!$H$8:$J$15,3,TRUE),IF(F311=3,VLOOKUP(I311,[1]坦克升星消耗!$H$24:$J$33,3,TRUE),0))),0)</f>
        <v>10</v>
      </c>
      <c r="M311">
        <f ca="1">IFERROR(IF(G311=1,VLOOKUP(J311,[1]坦克升星消耗!$H$2:$J$7,3,TRUE),IF(G311=2,VLOOKUP(J311,[1]坦克升星消耗!$H$8:$J$15,3,TRUE),IF(G311=3,VLOOKUP(J311,[1]坦克升星消耗!$H$24:$J$33,3,TRUE),0))),0)</f>
        <v>10</v>
      </c>
      <c r="N311">
        <f ca="1">IFERROR(IF(E311=1,VLOOKUP(K311,[1]坦克升星消耗!$C$2:$J$7,7,TRUE),IF(E311=2,VLOOKUP(K311,[1]坦克升星消耗!$C$8:$J$15,7,TRUE),IF(E311=3,VLOOKUP(K311,[1]坦克升星消耗!$C$24:$J$33,7,TRUE),0))),0)</f>
        <v>335850</v>
      </c>
      <c r="O311">
        <f ca="1">IFERROR(IF(F311=1,VLOOKUP(L311,[1]坦克升星消耗!$C$2:$J$7,7,TRUE),IF(F311=2,VLOOKUP(L311,[1]坦克升星消耗!$C$8:$J$15,7,TRUE),IF(F311=3,VLOOKUP(L311,[1]坦克升星消耗!$C$24:$J$33,7,TRUE),0))),0)</f>
        <v>335850</v>
      </c>
      <c r="P311">
        <f ca="1">IFERROR(IF(G311=1,VLOOKUP(M311,[1]坦克升星消耗!$C$2:$J$7,7,TRUE),IF(G311=2,VLOOKUP(M311,[1]坦克升星消耗!$C$8:$J$15,7,TRUE),IF(G311=3,VLOOKUP(M311,[1]坦克升星消耗!$C$24:$J$33,7,TRUE),0))),0)</f>
        <v>335850</v>
      </c>
      <c r="Q311">
        <f t="shared" ca="1" si="20"/>
        <v>1007550</v>
      </c>
      <c r="R311">
        <f ca="1">Q311/A311+AH311-军费投放计算!D311</f>
        <v>25892.16129032258</v>
      </c>
      <c r="S311">
        <f ca="1">ROUNDDOWN(MIN(T1部件投放计算!C311/3,18),0)</f>
        <v>18</v>
      </c>
      <c r="T311">
        <f t="shared" ca="1" si="21"/>
        <v>0</v>
      </c>
      <c r="U311">
        <f ca="1">MIN(ROUNDDOWN((T1部件投放计算!C311/3)/S311,0),3)</f>
        <v>3</v>
      </c>
      <c r="V311">
        <f ca="1">MIN(VLOOKUP((A311*通用估算系数!$B$17*3600)/S311,[1]坦克部件养成!$V$2:$Z$31,5,TRUE),15)</f>
        <v>15</v>
      </c>
      <c r="W311">
        <f ca="1">ROUNDDOWN(MIN(T2部件投放计算!C311/3,18),0)</f>
        <v>18</v>
      </c>
      <c r="X311">
        <f t="shared" ca="1" si="22"/>
        <v>0</v>
      </c>
      <c r="Y311">
        <f ca="1">MIN(ROUNDDOWN(IF(W311=0,0,((T2部件投放计算!C311+T1部件投放计算!C311/3)/2)/W311+1),0),4)</f>
        <v>4</v>
      </c>
      <c r="Z311">
        <f ca="1">MIN(IF(X311=0,0,VLOOKUP((A311*通用估算系数!$B$17*3600)/X311,[1]坦克部件养成!$V$2:$Z$31,5,TRUE)),20)</f>
        <v>0</v>
      </c>
      <c r="AA311">
        <f ca="1">ROUNDDOWN(MIN(T3部件投放计算!C311/3,18),0)</f>
        <v>18</v>
      </c>
      <c r="AB311">
        <f t="shared" ca="1" si="23"/>
        <v>18</v>
      </c>
      <c r="AC311">
        <f ca="1">MIN(ROUNDDOWN(IF(AA311=0,0,((T3部件投放计算!C311+T2部件投放计算!C311/3)/2)/AA311+2),0),5)</f>
        <v>5</v>
      </c>
      <c r="AD311">
        <f ca="1">MIN(IF(AA311=0,0,VLOOKUP((A311*通用估算系数!$B$17*3600)/AA311,[1]坦克部件养成!$V$2:$Z$31,5,TRUE)),30)</f>
        <v>30</v>
      </c>
      <c r="AE311">
        <f ca="1">VLOOKUP("1_"&amp;V311,[1]坦克部件养成!$I:$L,4,FALSE)*T311</f>
        <v>0</v>
      </c>
      <c r="AF311">
        <f ca="1">IFERROR(VLOOKUP("2_"&amp;Z311,[1]坦克部件养成!$I:$L,4,FALSE)*X311,0)</f>
        <v>0</v>
      </c>
      <c r="AG311">
        <f ca="1">IFERROR(VLOOKUP("3_"&amp;AD311,[1]坦克部件养成!$I:$L,4,FALSE)*AB311,0)</f>
        <v>8335620</v>
      </c>
      <c r="AH311">
        <f t="shared" ca="1" si="24"/>
        <v>26889</v>
      </c>
    </row>
    <row r="312" spans="1:34" x14ac:dyDescent="0.2">
      <c r="A312">
        <v>311</v>
      </c>
      <c r="B312">
        <f>IF(C312=-1,D312,VLOOKUP(C312,通用估算系数!$D:$E,2,FALSE))</f>
        <v>9</v>
      </c>
      <c r="C312">
        <f>IF(D312&gt;=10,MOD(A312,通用估算系数!$B$2),-1)</f>
        <v>3</v>
      </c>
      <c r="D312">
        <f>VLOOKUP(A312,[1]游戏时长规划!$H$17:$K$26,4,TRUE)</f>
        <v>10</v>
      </c>
      <c r="E312">
        <v>3</v>
      </c>
      <c r="F312">
        <v>3</v>
      </c>
      <c r="G312">
        <v>3</v>
      </c>
      <c r="H312">
        <f ca="1">INDIRECT("T"&amp;E312&amp;"碎片投放计算!C"&amp;ROW(E312))/VLOOKUP(E312,通用估算系数!$D$17:$E$20,2,FALSE)</f>
        <v>1323.7536041535593</v>
      </c>
      <c r="I312">
        <f ca="1">INDIRECT("T"&amp;F312&amp;"碎片投放计算!C"&amp;ROW(F312))/VLOOKUP(F312,通用估算系数!$D$17:$E$20,2,FALSE)</f>
        <v>1323.7536041535593</v>
      </c>
      <c r="J312">
        <f ca="1">INDIRECT("T"&amp;G312&amp;"碎片投放计算!C"&amp;ROW(G312))/VLOOKUP(G312,通用估算系数!$D$17:$E$20,2,FALSE)</f>
        <v>1323.7536041535593</v>
      </c>
      <c r="K312">
        <f ca="1">IFERROR(IF(E312=1,VLOOKUP(H312,[1]坦克升星消耗!$H$2:$J$7,3,TRUE),IF(E312=2,VLOOKUP(H312,[1]坦克升星消耗!$H$8:$J$15,3,TRUE),IF(E312=3,VLOOKUP(H312,[1]坦克升星消耗!$H$24:$J$33,3,TRUE),0))),0)</f>
        <v>10</v>
      </c>
      <c r="L312">
        <f ca="1">IFERROR(IF(F312=1,VLOOKUP(I312,[1]坦克升星消耗!$H$2:$J$7,3,TRUE),IF(F312=2,VLOOKUP(I312,[1]坦克升星消耗!$H$8:$J$15,3,TRUE),IF(F312=3,VLOOKUP(I312,[1]坦克升星消耗!$H$24:$J$33,3,TRUE),0))),0)</f>
        <v>10</v>
      </c>
      <c r="M312">
        <f ca="1">IFERROR(IF(G312=1,VLOOKUP(J312,[1]坦克升星消耗!$H$2:$J$7,3,TRUE),IF(G312=2,VLOOKUP(J312,[1]坦克升星消耗!$H$8:$J$15,3,TRUE),IF(G312=3,VLOOKUP(J312,[1]坦克升星消耗!$H$24:$J$33,3,TRUE),0))),0)</f>
        <v>10</v>
      </c>
      <c r="N312">
        <f ca="1">IFERROR(IF(E312=1,VLOOKUP(K312,[1]坦克升星消耗!$C$2:$J$7,7,TRUE),IF(E312=2,VLOOKUP(K312,[1]坦克升星消耗!$C$8:$J$15,7,TRUE),IF(E312=3,VLOOKUP(K312,[1]坦克升星消耗!$C$24:$J$33,7,TRUE),0))),0)</f>
        <v>335850</v>
      </c>
      <c r="O312">
        <f ca="1">IFERROR(IF(F312=1,VLOOKUP(L312,[1]坦克升星消耗!$C$2:$J$7,7,TRUE),IF(F312=2,VLOOKUP(L312,[1]坦克升星消耗!$C$8:$J$15,7,TRUE),IF(F312=3,VLOOKUP(L312,[1]坦克升星消耗!$C$24:$J$33,7,TRUE),0))),0)</f>
        <v>335850</v>
      </c>
      <c r="P312">
        <f ca="1">IFERROR(IF(G312=1,VLOOKUP(M312,[1]坦克升星消耗!$C$2:$J$7,7,TRUE),IF(G312=2,VLOOKUP(M312,[1]坦克升星消耗!$C$8:$J$15,7,TRUE),IF(G312=3,VLOOKUP(M312,[1]坦克升星消耗!$C$24:$J$33,7,TRUE),0))),0)</f>
        <v>335850</v>
      </c>
      <c r="Q312">
        <f t="shared" ca="1" si="20"/>
        <v>1007550</v>
      </c>
      <c r="R312">
        <f ca="1">Q312/A312+AH312-军费投放计算!D312</f>
        <v>25513.710610932474</v>
      </c>
      <c r="S312">
        <f ca="1">ROUNDDOWN(MIN(T1部件投放计算!C312/3,18),0)</f>
        <v>18</v>
      </c>
      <c r="T312">
        <f t="shared" ca="1" si="21"/>
        <v>0</v>
      </c>
      <c r="U312">
        <f ca="1">MIN(ROUNDDOWN((T1部件投放计算!C312/3)/S312,0),3)</f>
        <v>3</v>
      </c>
      <c r="V312">
        <f ca="1">MIN(VLOOKUP((A312*通用估算系数!$B$17*3600)/S312,[1]坦克部件养成!$V$2:$Z$31,5,TRUE),15)</f>
        <v>15</v>
      </c>
      <c r="W312">
        <f ca="1">ROUNDDOWN(MIN(T2部件投放计算!C312/3,18),0)</f>
        <v>18</v>
      </c>
      <c r="X312">
        <f t="shared" ca="1" si="22"/>
        <v>0</v>
      </c>
      <c r="Y312">
        <f ca="1">MIN(ROUNDDOWN(IF(W312=0,0,((T2部件投放计算!C312+T1部件投放计算!C312/3)/2)/W312+1),0),4)</f>
        <v>4</v>
      </c>
      <c r="Z312">
        <f ca="1">MIN(IF(X312=0,0,VLOOKUP((A312*通用估算系数!$B$17*3600)/X312,[1]坦克部件养成!$V$2:$Z$31,5,TRUE)),20)</f>
        <v>0</v>
      </c>
      <c r="AA312">
        <f ca="1">ROUNDDOWN(MIN(T3部件投放计算!C312/3,18),0)</f>
        <v>18</v>
      </c>
      <c r="AB312">
        <f t="shared" ca="1" si="23"/>
        <v>18</v>
      </c>
      <c r="AC312">
        <f ca="1">MIN(ROUNDDOWN(IF(AA312=0,0,((T3部件投放计算!C312+T2部件投放计算!C312/3)/2)/AA312+2),0),5)</f>
        <v>5</v>
      </c>
      <c r="AD312">
        <f ca="1">MIN(IF(AA312=0,0,VLOOKUP((A312*通用估算系数!$B$17*3600)/AA312,[1]坦克部件养成!$V$2:$Z$31,5,TRUE)),30)</f>
        <v>30</v>
      </c>
      <c r="AE312">
        <f ca="1">VLOOKUP("1_"&amp;V312,[1]坦克部件养成!$I:$L,4,FALSE)*T312</f>
        <v>0</v>
      </c>
      <c r="AF312">
        <f ca="1">IFERROR(VLOOKUP("2_"&amp;Z312,[1]坦克部件养成!$I:$L,4,FALSE)*X312,0)</f>
        <v>0</v>
      </c>
      <c r="AG312">
        <f ca="1">IFERROR(VLOOKUP("3_"&amp;AD312,[1]坦克部件养成!$I:$L,4,FALSE)*AB312,0)</f>
        <v>8335620</v>
      </c>
      <c r="AH312">
        <f t="shared" ca="1" si="24"/>
        <v>26802</v>
      </c>
    </row>
    <row r="313" spans="1:34" x14ac:dyDescent="0.2">
      <c r="A313">
        <v>312</v>
      </c>
      <c r="B313">
        <f>IF(C313=-1,D313,VLOOKUP(C313,通用估算系数!$D:$E,2,FALSE))</f>
        <v>9</v>
      </c>
      <c r="C313">
        <f>IF(D313&gt;=10,MOD(A313,通用估算系数!$B$2),-1)</f>
        <v>4</v>
      </c>
      <c r="D313">
        <f>VLOOKUP(A313,[1]游戏时长规划!$H$17:$K$26,4,TRUE)</f>
        <v>10</v>
      </c>
      <c r="E313">
        <v>3</v>
      </c>
      <c r="F313">
        <v>3</v>
      </c>
      <c r="G313">
        <v>3</v>
      </c>
      <c r="H313">
        <f ca="1">INDIRECT("T"&amp;E313&amp;"碎片投放计算!C"&amp;ROW(E313))/VLOOKUP(E313,通用估算系数!$D$17:$E$20,2,FALSE)</f>
        <v>1328.0875782741293</v>
      </c>
      <c r="I313">
        <f ca="1">INDIRECT("T"&amp;F313&amp;"碎片投放计算!C"&amp;ROW(F313))/VLOOKUP(F313,通用估算系数!$D$17:$E$20,2,FALSE)</f>
        <v>1328.0875782741293</v>
      </c>
      <c r="J313">
        <f ca="1">INDIRECT("T"&amp;G313&amp;"碎片投放计算!C"&amp;ROW(G313))/VLOOKUP(G313,通用估算系数!$D$17:$E$20,2,FALSE)</f>
        <v>1328.0875782741293</v>
      </c>
      <c r="K313">
        <f ca="1">IFERROR(IF(E313=1,VLOOKUP(H313,[1]坦克升星消耗!$H$2:$J$7,3,TRUE),IF(E313=2,VLOOKUP(H313,[1]坦克升星消耗!$H$8:$J$15,3,TRUE),IF(E313=3,VLOOKUP(H313,[1]坦克升星消耗!$H$24:$J$33,3,TRUE),0))),0)</f>
        <v>10</v>
      </c>
      <c r="L313">
        <f ca="1">IFERROR(IF(F313=1,VLOOKUP(I313,[1]坦克升星消耗!$H$2:$J$7,3,TRUE),IF(F313=2,VLOOKUP(I313,[1]坦克升星消耗!$H$8:$J$15,3,TRUE),IF(F313=3,VLOOKUP(I313,[1]坦克升星消耗!$H$24:$J$33,3,TRUE),0))),0)</f>
        <v>10</v>
      </c>
      <c r="M313">
        <f ca="1">IFERROR(IF(G313=1,VLOOKUP(J313,[1]坦克升星消耗!$H$2:$J$7,3,TRUE),IF(G313=2,VLOOKUP(J313,[1]坦克升星消耗!$H$8:$J$15,3,TRUE),IF(G313=3,VLOOKUP(J313,[1]坦克升星消耗!$H$24:$J$33,3,TRUE),0))),0)</f>
        <v>10</v>
      </c>
      <c r="N313">
        <f ca="1">IFERROR(IF(E313=1,VLOOKUP(K313,[1]坦克升星消耗!$C$2:$J$7,7,TRUE),IF(E313=2,VLOOKUP(K313,[1]坦克升星消耗!$C$8:$J$15,7,TRUE),IF(E313=3,VLOOKUP(K313,[1]坦克升星消耗!$C$24:$J$33,7,TRUE),0))),0)</f>
        <v>335850</v>
      </c>
      <c r="O313">
        <f ca="1">IFERROR(IF(F313=1,VLOOKUP(L313,[1]坦克升星消耗!$C$2:$J$7,7,TRUE),IF(F313=2,VLOOKUP(L313,[1]坦克升星消耗!$C$8:$J$15,7,TRUE),IF(F313=3,VLOOKUP(L313,[1]坦克升星消耗!$C$24:$J$33,7,TRUE),0))),0)</f>
        <v>335850</v>
      </c>
      <c r="P313">
        <f ca="1">IFERROR(IF(G313=1,VLOOKUP(M313,[1]坦克升星消耗!$C$2:$J$7,7,TRUE),IF(G313=2,VLOOKUP(M313,[1]坦克升星消耗!$C$8:$J$15,7,TRUE),IF(G313=3,VLOOKUP(M313,[1]坦克升星消耗!$C$24:$J$33,7,TRUE),0))),0)</f>
        <v>335850</v>
      </c>
      <c r="Q313">
        <f t="shared" ca="1" si="20"/>
        <v>1007550</v>
      </c>
      <c r="R313">
        <f ca="1">Q313/A313+AH313-军费投放计算!D313</f>
        <v>25415.326923076922</v>
      </c>
      <c r="S313">
        <f ca="1">ROUNDDOWN(MIN(T1部件投放计算!C313/3,18),0)</f>
        <v>18</v>
      </c>
      <c r="T313">
        <f t="shared" ca="1" si="21"/>
        <v>0</v>
      </c>
      <c r="U313">
        <f ca="1">MIN(ROUNDDOWN((T1部件投放计算!C313/3)/S313,0),3)</f>
        <v>3</v>
      </c>
      <c r="V313">
        <f ca="1">MIN(VLOOKUP((A313*通用估算系数!$B$17*3600)/S313,[1]坦克部件养成!$V$2:$Z$31,5,TRUE),15)</f>
        <v>15</v>
      </c>
      <c r="W313">
        <f ca="1">ROUNDDOWN(MIN(T2部件投放计算!C313/3,18),0)</f>
        <v>18</v>
      </c>
      <c r="X313">
        <f t="shared" ca="1" si="22"/>
        <v>0</v>
      </c>
      <c r="Y313">
        <f ca="1">MIN(ROUNDDOWN(IF(W313=0,0,((T2部件投放计算!C313+T1部件投放计算!C313/3)/2)/W313+1),0),4)</f>
        <v>4</v>
      </c>
      <c r="Z313">
        <f ca="1">MIN(IF(X313=0,0,VLOOKUP((A313*通用估算系数!$B$17*3600)/X313,[1]坦克部件养成!$V$2:$Z$31,5,TRUE)),20)</f>
        <v>0</v>
      </c>
      <c r="AA313">
        <f ca="1">ROUNDDOWN(MIN(T3部件投放计算!C313/3,18),0)</f>
        <v>18</v>
      </c>
      <c r="AB313">
        <f t="shared" ca="1" si="23"/>
        <v>18</v>
      </c>
      <c r="AC313">
        <f ca="1">MIN(ROUNDDOWN(IF(AA313=0,0,((T3部件投放计算!C313+T2部件投放计算!C313/3)/2)/AA313+2),0),5)</f>
        <v>5</v>
      </c>
      <c r="AD313">
        <f ca="1">MIN(IF(AA313=0,0,VLOOKUP((A313*通用估算系数!$B$17*3600)/AA313,[1]坦克部件养成!$V$2:$Z$31,5,TRUE)),30)</f>
        <v>30</v>
      </c>
      <c r="AE313">
        <f ca="1">VLOOKUP("1_"&amp;V313,[1]坦克部件养成!$I:$L,4,FALSE)*T313</f>
        <v>0</v>
      </c>
      <c r="AF313">
        <f ca="1">IFERROR(VLOOKUP("2_"&amp;Z313,[1]坦克部件养成!$I:$L,4,FALSE)*X313,0)</f>
        <v>0</v>
      </c>
      <c r="AG313">
        <f ca="1">IFERROR(VLOOKUP("3_"&amp;AD313,[1]坦克部件养成!$I:$L,4,FALSE)*AB313,0)</f>
        <v>8335620</v>
      </c>
      <c r="AH313">
        <f t="shared" ca="1" si="24"/>
        <v>26716</v>
      </c>
    </row>
    <row r="314" spans="1:34" x14ac:dyDescent="0.2">
      <c r="A314">
        <v>313</v>
      </c>
      <c r="B314">
        <f>IF(C314=-1,D314,VLOOKUP(C314,通用估算系数!$D:$E,2,FALSE))</f>
        <v>9</v>
      </c>
      <c r="C314">
        <f>IF(D314&gt;=10,MOD(A314,通用估算系数!$B$2),-1)</f>
        <v>5</v>
      </c>
      <c r="D314">
        <f>VLOOKUP(A314,[1]游戏时长规划!$H$17:$K$26,4,TRUE)</f>
        <v>10</v>
      </c>
      <c r="E314">
        <v>3</v>
      </c>
      <c r="F314">
        <v>3</v>
      </c>
      <c r="G314">
        <v>3</v>
      </c>
      <c r="H314">
        <f ca="1">INDIRECT("T"&amp;E314&amp;"碎片投放计算!C"&amp;ROW(E314))/VLOOKUP(E314,通用估算系数!$D$17:$E$20,2,FALSE)</f>
        <v>1332.4799711515152</v>
      </c>
      <c r="I314">
        <f ca="1">INDIRECT("T"&amp;F314&amp;"碎片投放计算!C"&amp;ROW(F314))/VLOOKUP(F314,通用估算系数!$D$17:$E$20,2,FALSE)</f>
        <v>1332.4799711515152</v>
      </c>
      <c r="J314">
        <f ca="1">INDIRECT("T"&amp;G314&amp;"碎片投放计算!C"&amp;ROW(G314))/VLOOKUP(G314,通用估算系数!$D$17:$E$20,2,FALSE)</f>
        <v>1332.4799711515152</v>
      </c>
      <c r="K314">
        <f ca="1">IFERROR(IF(E314=1,VLOOKUP(H314,[1]坦克升星消耗!$H$2:$J$7,3,TRUE),IF(E314=2,VLOOKUP(H314,[1]坦克升星消耗!$H$8:$J$15,3,TRUE),IF(E314=3,VLOOKUP(H314,[1]坦克升星消耗!$H$24:$J$33,3,TRUE),0))),0)</f>
        <v>10</v>
      </c>
      <c r="L314">
        <f ca="1">IFERROR(IF(F314=1,VLOOKUP(I314,[1]坦克升星消耗!$H$2:$J$7,3,TRUE),IF(F314=2,VLOOKUP(I314,[1]坦克升星消耗!$H$8:$J$15,3,TRUE),IF(F314=3,VLOOKUP(I314,[1]坦克升星消耗!$H$24:$J$33,3,TRUE),0))),0)</f>
        <v>10</v>
      </c>
      <c r="M314">
        <f ca="1">IFERROR(IF(G314=1,VLOOKUP(J314,[1]坦克升星消耗!$H$2:$J$7,3,TRUE),IF(G314=2,VLOOKUP(J314,[1]坦克升星消耗!$H$8:$J$15,3,TRUE),IF(G314=3,VLOOKUP(J314,[1]坦克升星消耗!$H$24:$J$33,3,TRUE),0))),0)</f>
        <v>10</v>
      </c>
      <c r="N314">
        <f ca="1">IFERROR(IF(E314=1,VLOOKUP(K314,[1]坦克升星消耗!$C$2:$J$7,7,TRUE),IF(E314=2,VLOOKUP(K314,[1]坦克升星消耗!$C$8:$J$15,7,TRUE),IF(E314=3,VLOOKUP(K314,[1]坦克升星消耗!$C$24:$J$33,7,TRUE),0))),0)</f>
        <v>335850</v>
      </c>
      <c r="O314">
        <f ca="1">IFERROR(IF(F314=1,VLOOKUP(L314,[1]坦克升星消耗!$C$2:$J$7,7,TRUE),IF(F314=2,VLOOKUP(L314,[1]坦克升星消耗!$C$8:$J$15,7,TRUE),IF(F314=3,VLOOKUP(L314,[1]坦克升星消耗!$C$24:$J$33,7,TRUE),0))),0)</f>
        <v>335850</v>
      </c>
      <c r="P314">
        <f ca="1">IFERROR(IF(G314=1,VLOOKUP(M314,[1]坦克升星消耗!$C$2:$J$7,7,TRUE),IF(G314=2,VLOOKUP(M314,[1]坦克升星消耗!$C$8:$J$15,7,TRUE),IF(G314=3,VLOOKUP(M314,[1]坦克升星消耗!$C$24:$J$33,7,TRUE),0))),0)</f>
        <v>335850</v>
      </c>
      <c r="Q314">
        <f t="shared" ca="1" si="20"/>
        <v>1007550</v>
      </c>
      <c r="R314">
        <f ca="1">Q314/A314+AH314-军费投放计算!D314</f>
        <v>25297.009584664538</v>
      </c>
      <c r="S314">
        <f ca="1">ROUNDDOWN(MIN(T1部件投放计算!C314/3,18),0)</f>
        <v>18</v>
      </c>
      <c r="T314">
        <f t="shared" ca="1" si="21"/>
        <v>0</v>
      </c>
      <c r="U314">
        <f ca="1">MIN(ROUNDDOWN((T1部件投放计算!C314/3)/S314,0),3)</f>
        <v>3</v>
      </c>
      <c r="V314">
        <f ca="1">MIN(VLOOKUP((A314*通用估算系数!$B$17*3600)/S314,[1]坦克部件养成!$V$2:$Z$31,5,TRUE),15)</f>
        <v>15</v>
      </c>
      <c r="W314">
        <f ca="1">ROUNDDOWN(MIN(T2部件投放计算!C314/3,18),0)</f>
        <v>18</v>
      </c>
      <c r="X314">
        <f t="shared" ca="1" si="22"/>
        <v>0</v>
      </c>
      <c r="Y314">
        <f ca="1">MIN(ROUNDDOWN(IF(W314=0,0,((T2部件投放计算!C314+T1部件投放计算!C314/3)/2)/W314+1),0),4)</f>
        <v>4</v>
      </c>
      <c r="Z314">
        <f ca="1">MIN(IF(X314=0,0,VLOOKUP((A314*通用估算系数!$B$17*3600)/X314,[1]坦克部件养成!$V$2:$Z$31,5,TRUE)),20)</f>
        <v>0</v>
      </c>
      <c r="AA314">
        <f ca="1">ROUNDDOWN(MIN(T3部件投放计算!C314/3,18),0)</f>
        <v>18</v>
      </c>
      <c r="AB314">
        <f t="shared" ca="1" si="23"/>
        <v>18</v>
      </c>
      <c r="AC314">
        <f ca="1">MIN(ROUNDDOWN(IF(AA314=0,0,((T3部件投放计算!C314+T2部件投放计算!C314/3)/2)/AA314+2),0),5)</f>
        <v>5</v>
      </c>
      <c r="AD314">
        <f ca="1">MIN(IF(AA314=0,0,VLOOKUP((A314*通用估算系数!$B$17*3600)/AA314,[1]坦克部件养成!$V$2:$Z$31,5,TRUE)),30)</f>
        <v>30</v>
      </c>
      <c r="AE314">
        <f ca="1">VLOOKUP("1_"&amp;V314,[1]坦克部件养成!$I:$L,4,FALSE)*T314</f>
        <v>0</v>
      </c>
      <c r="AF314">
        <f ca="1">IFERROR(VLOOKUP("2_"&amp;Z314,[1]坦克部件养成!$I:$L,4,FALSE)*X314,0)</f>
        <v>0</v>
      </c>
      <c r="AG314">
        <f ca="1">IFERROR(VLOOKUP("3_"&amp;AD314,[1]坦克部件养成!$I:$L,4,FALSE)*AB314,0)</f>
        <v>8335620</v>
      </c>
      <c r="AH314">
        <f t="shared" ca="1" si="24"/>
        <v>26631</v>
      </c>
    </row>
    <row r="315" spans="1:34" x14ac:dyDescent="0.2">
      <c r="A315">
        <v>314</v>
      </c>
      <c r="B315">
        <f>IF(C315=-1,D315,VLOOKUP(C315,通用估算系数!$D:$E,2,FALSE))</f>
        <v>10</v>
      </c>
      <c r="C315">
        <f>IF(D315&gt;=10,MOD(A315,通用估算系数!$B$2),-1)</f>
        <v>6</v>
      </c>
      <c r="D315">
        <f>VLOOKUP(A315,[1]游戏时长规划!$H$17:$K$26,4,TRUE)</f>
        <v>10</v>
      </c>
      <c r="E315">
        <v>3</v>
      </c>
      <c r="F315">
        <v>3</v>
      </c>
      <c r="G315">
        <v>3</v>
      </c>
      <c r="H315">
        <f ca="1">INDIRECT("T"&amp;E315&amp;"碎片投放计算!C"&amp;ROW(E315))/VLOOKUP(E315,通用估算系数!$D$17:$E$20,2,FALSE)</f>
        <v>1337.9241061143055</v>
      </c>
      <c r="I315">
        <f ca="1">INDIRECT("T"&amp;F315&amp;"碎片投放计算!C"&amp;ROW(F315))/VLOOKUP(F315,通用估算系数!$D$17:$E$20,2,FALSE)</f>
        <v>1337.9241061143055</v>
      </c>
      <c r="J315">
        <f ca="1">INDIRECT("T"&amp;G315&amp;"碎片投放计算!C"&amp;ROW(G315))/VLOOKUP(G315,通用估算系数!$D$17:$E$20,2,FALSE)</f>
        <v>1337.9241061143055</v>
      </c>
      <c r="K315">
        <f ca="1">IFERROR(IF(E315=1,VLOOKUP(H315,[1]坦克升星消耗!$H$2:$J$7,3,TRUE),IF(E315=2,VLOOKUP(H315,[1]坦克升星消耗!$H$8:$J$15,3,TRUE),IF(E315=3,VLOOKUP(H315,[1]坦克升星消耗!$H$24:$J$33,3,TRUE),0))),0)</f>
        <v>10</v>
      </c>
      <c r="L315">
        <f ca="1">IFERROR(IF(F315=1,VLOOKUP(I315,[1]坦克升星消耗!$H$2:$J$7,3,TRUE),IF(F315=2,VLOOKUP(I315,[1]坦克升星消耗!$H$8:$J$15,3,TRUE),IF(F315=3,VLOOKUP(I315,[1]坦克升星消耗!$H$24:$J$33,3,TRUE),0))),0)</f>
        <v>10</v>
      </c>
      <c r="M315">
        <f ca="1">IFERROR(IF(G315=1,VLOOKUP(J315,[1]坦克升星消耗!$H$2:$J$7,3,TRUE),IF(G315=2,VLOOKUP(J315,[1]坦克升星消耗!$H$8:$J$15,3,TRUE),IF(G315=3,VLOOKUP(J315,[1]坦克升星消耗!$H$24:$J$33,3,TRUE),0))),0)</f>
        <v>10</v>
      </c>
      <c r="N315">
        <f ca="1">IFERROR(IF(E315=1,VLOOKUP(K315,[1]坦克升星消耗!$C$2:$J$7,7,TRUE),IF(E315=2,VLOOKUP(K315,[1]坦克升星消耗!$C$8:$J$15,7,TRUE),IF(E315=3,VLOOKUP(K315,[1]坦克升星消耗!$C$24:$J$33,7,TRUE),0))),0)</f>
        <v>335850</v>
      </c>
      <c r="O315">
        <f ca="1">IFERROR(IF(F315=1,VLOOKUP(L315,[1]坦克升星消耗!$C$2:$J$7,7,TRUE),IF(F315=2,VLOOKUP(L315,[1]坦克升星消耗!$C$8:$J$15,7,TRUE),IF(F315=3,VLOOKUP(L315,[1]坦克升星消耗!$C$24:$J$33,7,TRUE),0))),0)</f>
        <v>335850</v>
      </c>
      <c r="P315">
        <f ca="1">IFERROR(IF(G315=1,VLOOKUP(M315,[1]坦克升星消耗!$C$2:$J$7,7,TRUE),IF(G315=2,VLOOKUP(M315,[1]坦克升星消耗!$C$8:$J$15,7,TRUE),IF(G315=3,VLOOKUP(M315,[1]坦克升星消耗!$C$24:$J$33,7,TRUE),0))),0)</f>
        <v>335850</v>
      </c>
      <c r="Q315">
        <f t="shared" ca="1" si="20"/>
        <v>1007550</v>
      </c>
      <c r="R315">
        <f ca="1">Q315/A315+AH315-军费投放计算!D315</f>
        <v>24976.757961783438</v>
      </c>
      <c r="S315">
        <f ca="1">ROUNDDOWN(MIN(T1部件投放计算!C315/3,18),0)</f>
        <v>18</v>
      </c>
      <c r="T315">
        <f t="shared" ca="1" si="21"/>
        <v>0</v>
      </c>
      <c r="U315">
        <f ca="1">MIN(ROUNDDOWN((T1部件投放计算!C315/3)/S315,0),3)</f>
        <v>3</v>
      </c>
      <c r="V315">
        <f ca="1">MIN(VLOOKUP((A315*通用估算系数!$B$17*3600)/S315,[1]坦克部件养成!$V$2:$Z$31,5,TRUE),15)</f>
        <v>15</v>
      </c>
      <c r="W315">
        <f ca="1">ROUNDDOWN(MIN(T2部件投放计算!C315/3,18),0)</f>
        <v>18</v>
      </c>
      <c r="X315">
        <f t="shared" ca="1" si="22"/>
        <v>0</v>
      </c>
      <c r="Y315">
        <f ca="1">MIN(ROUNDDOWN(IF(W315=0,0,((T2部件投放计算!C315+T1部件投放计算!C315/3)/2)/W315+1),0),4)</f>
        <v>4</v>
      </c>
      <c r="Z315">
        <f ca="1">MIN(IF(X315=0,0,VLOOKUP((A315*通用估算系数!$B$17*3600)/X315,[1]坦克部件养成!$V$2:$Z$31,5,TRUE)),20)</f>
        <v>0</v>
      </c>
      <c r="AA315">
        <f ca="1">ROUNDDOWN(MIN(T3部件投放计算!C315/3,18),0)</f>
        <v>18</v>
      </c>
      <c r="AB315">
        <f t="shared" ca="1" si="23"/>
        <v>18</v>
      </c>
      <c r="AC315">
        <f ca="1">MIN(ROUNDDOWN(IF(AA315=0,0,((T3部件投放计算!C315+T2部件投放计算!C315/3)/2)/AA315+2),0),5)</f>
        <v>5</v>
      </c>
      <c r="AD315">
        <f ca="1">MIN(IF(AA315=0,0,VLOOKUP((A315*通用估算系数!$B$17*3600)/AA315,[1]坦克部件养成!$V$2:$Z$31,5,TRUE)),30)</f>
        <v>30</v>
      </c>
      <c r="AE315">
        <f ca="1">VLOOKUP("1_"&amp;V315,[1]坦克部件养成!$I:$L,4,FALSE)*T315</f>
        <v>0</v>
      </c>
      <c r="AF315">
        <f ca="1">IFERROR(VLOOKUP("2_"&amp;Z315,[1]坦克部件养成!$I:$L,4,FALSE)*X315,0)</f>
        <v>0</v>
      </c>
      <c r="AG315">
        <f ca="1">IFERROR(VLOOKUP("3_"&amp;AD315,[1]坦克部件养成!$I:$L,4,FALSE)*AB315,0)</f>
        <v>8335620</v>
      </c>
      <c r="AH315">
        <f t="shared" ca="1" si="24"/>
        <v>26546</v>
      </c>
    </row>
    <row r="316" spans="1:34" x14ac:dyDescent="0.2">
      <c r="A316">
        <v>315</v>
      </c>
      <c r="B316">
        <f>IF(C316=-1,D316,VLOOKUP(C316,通用估算系数!$D:$E,2,FALSE))</f>
        <v>10</v>
      </c>
      <c r="C316">
        <f>IF(D316&gt;=10,MOD(A316,通用估算系数!$B$2),-1)</f>
        <v>7</v>
      </c>
      <c r="D316">
        <f>VLOOKUP(A316,[1]游戏时长规划!$H$17:$K$26,4,TRUE)</f>
        <v>10</v>
      </c>
      <c r="E316">
        <v>3</v>
      </c>
      <c r="F316">
        <v>3</v>
      </c>
      <c r="G316">
        <v>3</v>
      </c>
      <c r="H316">
        <f ca="1">INDIRECT("T"&amp;E316&amp;"碎片投放计算!C"&amp;ROW(E316))/VLOOKUP(E316,通用估算系数!$D$17:$E$20,2,FALSE)</f>
        <v>1342.3434627258296</v>
      </c>
      <c r="I316">
        <f ca="1">INDIRECT("T"&amp;F316&amp;"碎片投放计算!C"&amp;ROW(F316))/VLOOKUP(F316,通用估算系数!$D$17:$E$20,2,FALSE)</f>
        <v>1342.3434627258296</v>
      </c>
      <c r="J316">
        <f ca="1">INDIRECT("T"&amp;G316&amp;"碎片投放计算!C"&amp;ROW(G316))/VLOOKUP(G316,通用估算系数!$D$17:$E$20,2,FALSE)</f>
        <v>1342.3434627258296</v>
      </c>
      <c r="K316">
        <f ca="1">IFERROR(IF(E316=1,VLOOKUP(H316,[1]坦克升星消耗!$H$2:$J$7,3,TRUE),IF(E316=2,VLOOKUP(H316,[1]坦克升星消耗!$H$8:$J$15,3,TRUE),IF(E316=3,VLOOKUP(H316,[1]坦克升星消耗!$H$24:$J$33,3,TRUE),0))),0)</f>
        <v>10</v>
      </c>
      <c r="L316">
        <f ca="1">IFERROR(IF(F316=1,VLOOKUP(I316,[1]坦克升星消耗!$H$2:$J$7,3,TRUE),IF(F316=2,VLOOKUP(I316,[1]坦克升星消耗!$H$8:$J$15,3,TRUE),IF(F316=3,VLOOKUP(I316,[1]坦克升星消耗!$H$24:$J$33,3,TRUE),0))),0)</f>
        <v>10</v>
      </c>
      <c r="M316">
        <f ca="1">IFERROR(IF(G316=1,VLOOKUP(J316,[1]坦克升星消耗!$H$2:$J$7,3,TRUE),IF(G316=2,VLOOKUP(J316,[1]坦克升星消耗!$H$8:$J$15,3,TRUE),IF(G316=3,VLOOKUP(J316,[1]坦克升星消耗!$H$24:$J$33,3,TRUE),0))),0)</f>
        <v>10</v>
      </c>
      <c r="N316">
        <f ca="1">IFERROR(IF(E316=1,VLOOKUP(K316,[1]坦克升星消耗!$C$2:$J$7,7,TRUE),IF(E316=2,VLOOKUP(K316,[1]坦克升星消耗!$C$8:$J$15,7,TRUE),IF(E316=3,VLOOKUP(K316,[1]坦克升星消耗!$C$24:$J$33,7,TRUE),0))),0)</f>
        <v>335850</v>
      </c>
      <c r="O316">
        <f ca="1">IFERROR(IF(F316=1,VLOOKUP(L316,[1]坦克升星消耗!$C$2:$J$7,7,TRUE),IF(F316=2,VLOOKUP(L316,[1]坦克升星消耗!$C$8:$J$15,7,TRUE),IF(F316=3,VLOOKUP(L316,[1]坦克升星消耗!$C$24:$J$33,7,TRUE),0))),0)</f>
        <v>335850</v>
      </c>
      <c r="P316">
        <f ca="1">IFERROR(IF(G316=1,VLOOKUP(M316,[1]坦克升星消耗!$C$2:$J$7,7,TRUE),IF(G316=2,VLOOKUP(M316,[1]坦克升星消耗!$C$8:$J$15,7,TRUE),IF(G316=3,VLOOKUP(M316,[1]坦克升星消耗!$C$24:$J$33,7,TRUE),0))),0)</f>
        <v>335850</v>
      </c>
      <c r="Q316">
        <f t="shared" ca="1" si="20"/>
        <v>1007550</v>
      </c>
      <c r="R316">
        <f ca="1">Q316/A316+AH316-军费投放计算!D316</f>
        <v>24880.571428571428</v>
      </c>
      <c r="S316">
        <f ca="1">ROUNDDOWN(MIN(T1部件投放计算!C316/3,18),0)</f>
        <v>18</v>
      </c>
      <c r="T316">
        <f t="shared" ca="1" si="21"/>
        <v>0</v>
      </c>
      <c r="U316">
        <f ca="1">MIN(ROUNDDOWN((T1部件投放计算!C316/3)/S316,0),3)</f>
        <v>3</v>
      </c>
      <c r="V316">
        <f ca="1">MIN(VLOOKUP((A316*通用估算系数!$B$17*3600)/S316,[1]坦克部件养成!$V$2:$Z$31,5,TRUE),15)</f>
        <v>15</v>
      </c>
      <c r="W316">
        <f ca="1">ROUNDDOWN(MIN(T2部件投放计算!C316/3,18),0)</f>
        <v>18</v>
      </c>
      <c r="X316">
        <f t="shared" ca="1" si="22"/>
        <v>0</v>
      </c>
      <c r="Y316">
        <f ca="1">MIN(ROUNDDOWN(IF(W316=0,0,((T2部件投放计算!C316+T1部件投放计算!C316/3)/2)/W316+1),0),4)</f>
        <v>4</v>
      </c>
      <c r="Z316">
        <f ca="1">MIN(IF(X316=0,0,VLOOKUP((A316*通用估算系数!$B$17*3600)/X316,[1]坦克部件养成!$V$2:$Z$31,5,TRUE)),20)</f>
        <v>0</v>
      </c>
      <c r="AA316">
        <f ca="1">ROUNDDOWN(MIN(T3部件投放计算!C316/3,18),0)</f>
        <v>18</v>
      </c>
      <c r="AB316">
        <f t="shared" ca="1" si="23"/>
        <v>18</v>
      </c>
      <c r="AC316">
        <f ca="1">MIN(ROUNDDOWN(IF(AA316=0,0,((T3部件投放计算!C316+T2部件投放计算!C316/3)/2)/AA316+2),0),5)</f>
        <v>5</v>
      </c>
      <c r="AD316">
        <f ca="1">MIN(IF(AA316=0,0,VLOOKUP((A316*通用估算系数!$B$17*3600)/AA316,[1]坦克部件养成!$V$2:$Z$31,5,TRUE)),30)</f>
        <v>30</v>
      </c>
      <c r="AE316">
        <f ca="1">VLOOKUP("1_"&amp;V316,[1]坦克部件养成!$I:$L,4,FALSE)*T316</f>
        <v>0</v>
      </c>
      <c r="AF316">
        <f ca="1">IFERROR(VLOOKUP("2_"&amp;Z316,[1]坦克部件养成!$I:$L,4,FALSE)*X316,0)</f>
        <v>0</v>
      </c>
      <c r="AG316">
        <f ca="1">IFERROR(VLOOKUP("3_"&amp;AD316,[1]坦克部件养成!$I:$L,4,FALSE)*AB316,0)</f>
        <v>8335620</v>
      </c>
      <c r="AH316">
        <f t="shared" ca="1" si="24"/>
        <v>26462</v>
      </c>
    </row>
    <row r="317" spans="1:34" x14ac:dyDescent="0.2">
      <c r="A317">
        <v>316</v>
      </c>
      <c r="B317">
        <f>IF(C317=-1,D317,VLOOKUP(C317,通用估算系数!$D:$E,2,FALSE))</f>
        <v>10</v>
      </c>
      <c r="C317">
        <f>IF(D317&gt;=10,MOD(A317,通用估算系数!$B$2),-1)</f>
        <v>8</v>
      </c>
      <c r="D317">
        <f>VLOOKUP(A317,[1]游戏时长规划!$H$17:$K$26,4,TRUE)</f>
        <v>10</v>
      </c>
      <c r="E317">
        <v>3</v>
      </c>
      <c r="F317">
        <v>3</v>
      </c>
      <c r="G317">
        <v>3</v>
      </c>
      <c r="H317">
        <f ca="1">INDIRECT("T"&amp;E317&amp;"碎片投放计算!C"&amp;ROW(E317))/VLOOKUP(E317,通用估算系数!$D$17:$E$20,2,FALSE)</f>
        <v>1346.7684304192405</v>
      </c>
      <c r="I317">
        <f ca="1">INDIRECT("T"&amp;F317&amp;"碎片投放计算!C"&amp;ROW(F317))/VLOOKUP(F317,通用估算系数!$D$17:$E$20,2,FALSE)</f>
        <v>1346.7684304192405</v>
      </c>
      <c r="J317">
        <f ca="1">INDIRECT("T"&amp;G317&amp;"碎片投放计算!C"&amp;ROW(G317))/VLOOKUP(G317,通用估算系数!$D$17:$E$20,2,FALSE)</f>
        <v>1346.7684304192405</v>
      </c>
      <c r="K317">
        <f ca="1">IFERROR(IF(E317=1,VLOOKUP(H317,[1]坦克升星消耗!$H$2:$J$7,3,TRUE),IF(E317=2,VLOOKUP(H317,[1]坦克升星消耗!$H$8:$J$15,3,TRUE),IF(E317=3,VLOOKUP(H317,[1]坦克升星消耗!$H$24:$J$33,3,TRUE),0))),0)</f>
        <v>10</v>
      </c>
      <c r="L317">
        <f ca="1">IFERROR(IF(F317=1,VLOOKUP(I317,[1]坦克升星消耗!$H$2:$J$7,3,TRUE),IF(F317=2,VLOOKUP(I317,[1]坦克升星消耗!$H$8:$J$15,3,TRUE),IF(F317=3,VLOOKUP(I317,[1]坦克升星消耗!$H$24:$J$33,3,TRUE),0))),0)</f>
        <v>10</v>
      </c>
      <c r="M317">
        <f ca="1">IFERROR(IF(G317=1,VLOOKUP(J317,[1]坦克升星消耗!$H$2:$J$7,3,TRUE),IF(G317=2,VLOOKUP(J317,[1]坦克升星消耗!$H$8:$J$15,3,TRUE),IF(G317=3,VLOOKUP(J317,[1]坦克升星消耗!$H$24:$J$33,3,TRUE),0))),0)</f>
        <v>10</v>
      </c>
      <c r="N317">
        <f ca="1">IFERROR(IF(E317=1,VLOOKUP(K317,[1]坦克升星消耗!$C$2:$J$7,7,TRUE),IF(E317=2,VLOOKUP(K317,[1]坦克升星消耗!$C$8:$J$15,7,TRUE),IF(E317=3,VLOOKUP(K317,[1]坦克升星消耗!$C$24:$J$33,7,TRUE),0))),0)</f>
        <v>335850</v>
      </c>
      <c r="O317">
        <f ca="1">IFERROR(IF(F317=1,VLOOKUP(L317,[1]坦克升星消耗!$C$2:$J$7,7,TRUE),IF(F317=2,VLOOKUP(L317,[1]坦克升星消耗!$C$8:$J$15,7,TRUE),IF(F317=3,VLOOKUP(L317,[1]坦克升星消耗!$C$24:$J$33,7,TRUE),0))),0)</f>
        <v>335850</v>
      </c>
      <c r="P317">
        <f ca="1">IFERROR(IF(G317=1,VLOOKUP(M317,[1]坦克升星消耗!$C$2:$J$7,7,TRUE),IF(G317=2,VLOOKUP(M317,[1]坦克升星消耗!$C$8:$J$15,7,TRUE),IF(G317=3,VLOOKUP(M317,[1]坦克升星消耗!$C$24:$J$33,7,TRUE),0))),0)</f>
        <v>335850</v>
      </c>
      <c r="Q317">
        <f t="shared" ca="1" si="20"/>
        <v>1007550</v>
      </c>
      <c r="R317">
        <f ca="1">Q317/A317+AH317-军费投放计算!D317</f>
        <v>24784.449367088608</v>
      </c>
      <c r="S317">
        <f ca="1">ROUNDDOWN(MIN(T1部件投放计算!C317/3,18),0)</f>
        <v>18</v>
      </c>
      <c r="T317">
        <f t="shared" ca="1" si="21"/>
        <v>0</v>
      </c>
      <c r="U317">
        <f ca="1">MIN(ROUNDDOWN((T1部件投放计算!C317/3)/S317,0),3)</f>
        <v>3</v>
      </c>
      <c r="V317">
        <f ca="1">MIN(VLOOKUP((A317*通用估算系数!$B$17*3600)/S317,[1]坦克部件养成!$V$2:$Z$31,5,TRUE),15)</f>
        <v>15</v>
      </c>
      <c r="W317">
        <f ca="1">ROUNDDOWN(MIN(T2部件投放计算!C317/3,18),0)</f>
        <v>18</v>
      </c>
      <c r="X317">
        <f t="shared" ca="1" si="22"/>
        <v>0</v>
      </c>
      <c r="Y317">
        <f ca="1">MIN(ROUNDDOWN(IF(W317=0,0,((T2部件投放计算!C317+T1部件投放计算!C317/3)/2)/W317+1),0),4)</f>
        <v>4</v>
      </c>
      <c r="Z317">
        <f ca="1">MIN(IF(X317=0,0,VLOOKUP((A317*通用估算系数!$B$17*3600)/X317,[1]坦克部件养成!$V$2:$Z$31,5,TRUE)),20)</f>
        <v>0</v>
      </c>
      <c r="AA317">
        <f ca="1">ROUNDDOWN(MIN(T3部件投放计算!C317/3,18),0)</f>
        <v>18</v>
      </c>
      <c r="AB317">
        <f t="shared" ca="1" si="23"/>
        <v>18</v>
      </c>
      <c r="AC317">
        <f ca="1">MIN(ROUNDDOWN(IF(AA317=0,0,((T3部件投放计算!C317+T2部件投放计算!C317/3)/2)/AA317+2),0),5)</f>
        <v>5</v>
      </c>
      <c r="AD317">
        <f ca="1">MIN(IF(AA317=0,0,VLOOKUP((A317*通用估算系数!$B$17*3600)/AA317,[1]坦克部件养成!$V$2:$Z$31,5,TRUE)),30)</f>
        <v>30</v>
      </c>
      <c r="AE317">
        <f ca="1">VLOOKUP("1_"&amp;V317,[1]坦克部件养成!$I:$L,4,FALSE)*T317</f>
        <v>0</v>
      </c>
      <c r="AF317">
        <f ca="1">IFERROR(VLOOKUP("2_"&amp;Z317,[1]坦克部件养成!$I:$L,4,FALSE)*X317,0)</f>
        <v>0</v>
      </c>
      <c r="AG317">
        <f ca="1">IFERROR(VLOOKUP("3_"&amp;AD317,[1]坦克部件养成!$I:$L,4,FALSE)*AB317,0)</f>
        <v>8335620</v>
      </c>
      <c r="AH317">
        <f t="shared" ca="1" si="24"/>
        <v>26378</v>
      </c>
    </row>
    <row r="318" spans="1:34" x14ac:dyDescent="0.2">
      <c r="A318">
        <v>317</v>
      </c>
      <c r="B318">
        <f>IF(C318=-1,D318,VLOOKUP(C318,通用估算系数!$D:$E,2,FALSE))</f>
        <v>10</v>
      </c>
      <c r="C318">
        <f>IF(D318&gt;=10,MOD(A318,通用估算系数!$B$2),-1)</f>
        <v>9</v>
      </c>
      <c r="D318">
        <f>VLOOKUP(A318,[1]游戏时长规划!$H$17:$K$26,4,TRUE)</f>
        <v>10</v>
      </c>
      <c r="E318">
        <v>3</v>
      </c>
      <c r="F318">
        <v>3</v>
      </c>
      <c r="G318">
        <v>3</v>
      </c>
      <c r="H318">
        <f ca="1">INDIRECT("T"&amp;E318&amp;"碎片投放计算!C"&amp;ROW(E318))/VLOOKUP(E318,通用估算系数!$D$17:$E$20,2,FALSE)</f>
        <v>1351.3112308322725</v>
      </c>
      <c r="I318">
        <f ca="1">INDIRECT("T"&amp;F318&amp;"碎片投放计算!C"&amp;ROW(F318))/VLOOKUP(F318,通用估算系数!$D$17:$E$20,2,FALSE)</f>
        <v>1351.3112308322725</v>
      </c>
      <c r="J318">
        <f ca="1">INDIRECT("T"&amp;G318&amp;"碎片投放计算!C"&amp;ROW(G318))/VLOOKUP(G318,通用估算系数!$D$17:$E$20,2,FALSE)</f>
        <v>1351.3112308322725</v>
      </c>
      <c r="K318">
        <f ca="1">IFERROR(IF(E318=1,VLOOKUP(H318,[1]坦克升星消耗!$H$2:$J$7,3,TRUE),IF(E318=2,VLOOKUP(H318,[1]坦克升星消耗!$H$8:$J$15,3,TRUE),IF(E318=3,VLOOKUP(H318,[1]坦克升星消耗!$H$24:$J$33,3,TRUE),0))),0)</f>
        <v>10</v>
      </c>
      <c r="L318">
        <f ca="1">IFERROR(IF(F318=1,VLOOKUP(I318,[1]坦克升星消耗!$H$2:$J$7,3,TRUE),IF(F318=2,VLOOKUP(I318,[1]坦克升星消耗!$H$8:$J$15,3,TRUE),IF(F318=3,VLOOKUP(I318,[1]坦克升星消耗!$H$24:$J$33,3,TRUE),0))),0)</f>
        <v>10</v>
      </c>
      <c r="M318">
        <f ca="1">IFERROR(IF(G318=1,VLOOKUP(J318,[1]坦克升星消耗!$H$2:$J$7,3,TRUE),IF(G318=2,VLOOKUP(J318,[1]坦克升星消耗!$H$8:$J$15,3,TRUE),IF(G318=3,VLOOKUP(J318,[1]坦克升星消耗!$H$24:$J$33,3,TRUE),0))),0)</f>
        <v>10</v>
      </c>
      <c r="N318">
        <f ca="1">IFERROR(IF(E318=1,VLOOKUP(K318,[1]坦克升星消耗!$C$2:$J$7,7,TRUE),IF(E318=2,VLOOKUP(K318,[1]坦克升星消耗!$C$8:$J$15,7,TRUE),IF(E318=3,VLOOKUP(K318,[1]坦克升星消耗!$C$24:$J$33,7,TRUE),0))),0)</f>
        <v>335850</v>
      </c>
      <c r="O318">
        <f ca="1">IFERROR(IF(F318=1,VLOOKUP(L318,[1]坦克升星消耗!$C$2:$J$7,7,TRUE),IF(F318=2,VLOOKUP(L318,[1]坦克升星消耗!$C$8:$J$15,7,TRUE),IF(F318=3,VLOOKUP(L318,[1]坦克升星消耗!$C$24:$J$33,7,TRUE),0))),0)</f>
        <v>335850</v>
      </c>
      <c r="P318">
        <f ca="1">IFERROR(IF(G318=1,VLOOKUP(M318,[1]坦克升星消耗!$C$2:$J$7,7,TRUE),IF(G318=2,VLOOKUP(M318,[1]坦克升星消耗!$C$8:$J$15,7,TRUE),IF(G318=3,VLOOKUP(M318,[1]坦克升星消耗!$C$24:$J$33,7,TRUE),0))),0)</f>
        <v>335850</v>
      </c>
      <c r="Q318">
        <f t="shared" ca="1" si="20"/>
        <v>1007550</v>
      </c>
      <c r="R318">
        <f ca="1">Q318/A318+AH318-军费投放计算!D318</f>
        <v>24647.391167192429</v>
      </c>
      <c r="S318">
        <f ca="1">ROUNDDOWN(MIN(T1部件投放计算!C318/3,18),0)</f>
        <v>18</v>
      </c>
      <c r="T318">
        <f t="shared" ca="1" si="21"/>
        <v>0</v>
      </c>
      <c r="U318">
        <f ca="1">MIN(ROUNDDOWN((T1部件投放计算!C318/3)/S318,0),3)</f>
        <v>3</v>
      </c>
      <c r="V318">
        <f ca="1">MIN(VLOOKUP((A318*通用估算系数!$B$17*3600)/S318,[1]坦克部件养成!$V$2:$Z$31,5,TRUE),15)</f>
        <v>15</v>
      </c>
      <c r="W318">
        <f ca="1">ROUNDDOWN(MIN(T2部件投放计算!C318/3,18),0)</f>
        <v>18</v>
      </c>
      <c r="X318">
        <f t="shared" ca="1" si="22"/>
        <v>0</v>
      </c>
      <c r="Y318">
        <f ca="1">MIN(ROUNDDOWN(IF(W318=0,0,((T2部件投放计算!C318+T1部件投放计算!C318/3)/2)/W318+1),0),4)</f>
        <v>4</v>
      </c>
      <c r="Z318">
        <f ca="1">MIN(IF(X318=0,0,VLOOKUP((A318*通用估算系数!$B$17*3600)/X318,[1]坦克部件养成!$V$2:$Z$31,5,TRUE)),20)</f>
        <v>0</v>
      </c>
      <c r="AA318">
        <f ca="1">ROUNDDOWN(MIN(T3部件投放计算!C318/3,18),0)</f>
        <v>18</v>
      </c>
      <c r="AB318">
        <f t="shared" ca="1" si="23"/>
        <v>18</v>
      </c>
      <c r="AC318">
        <f ca="1">MIN(ROUNDDOWN(IF(AA318=0,0,((T3部件投放计算!C318+T2部件投放计算!C318/3)/2)/AA318+2),0),5)</f>
        <v>5</v>
      </c>
      <c r="AD318">
        <f ca="1">MIN(IF(AA318=0,0,VLOOKUP((A318*通用估算系数!$B$17*3600)/AA318,[1]坦克部件养成!$V$2:$Z$31,5,TRUE)),30)</f>
        <v>30</v>
      </c>
      <c r="AE318">
        <f ca="1">VLOOKUP("1_"&amp;V318,[1]坦克部件养成!$I:$L,4,FALSE)*T318</f>
        <v>0</v>
      </c>
      <c r="AF318">
        <f ca="1">IFERROR(VLOOKUP("2_"&amp;Z318,[1]坦克部件养成!$I:$L,4,FALSE)*X318,0)</f>
        <v>0</v>
      </c>
      <c r="AG318">
        <f ca="1">IFERROR(VLOOKUP("3_"&amp;AD318,[1]坦克部件养成!$I:$L,4,FALSE)*AB318,0)</f>
        <v>8335620</v>
      </c>
      <c r="AH318">
        <f t="shared" ca="1" si="24"/>
        <v>26295</v>
      </c>
    </row>
    <row r="319" spans="1:34" x14ac:dyDescent="0.2">
      <c r="A319">
        <v>318</v>
      </c>
      <c r="B319">
        <f>IF(C319=-1,D319,VLOOKUP(C319,通用估算系数!$D:$E,2,FALSE))</f>
        <v>10</v>
      </c>
      <c r="C319">
        <f>IF(D319&gt;=10,MOD(A319,通用估算系数!$B$2),-1)</f>
        <v>10</v>
      </c>
      <c r="D319">
        <f>VLOOKUP(A319,[1]游戏时长规划!$H$17:$K$26,4,TRUE)</f>
        <v>10</v>
      </c>
      <c r="E319">
        <v>3</v>
      </c>
      <c r="F319">
        <v>3</v>
      </c>
      <c r="G319">
        <v>3</v>
      </c>
      <c r="H319">
        <f ca="1">INDIRECT("T"&amp;E319&amp;"碎片投放计算!C"&amp;ROW(E319))/VLOOKUP(E319,通用估算系数!$D$17:$E$20,2,FALSE)</f>
        <v>1355.7474206894567</v>
      </c>
      <c r="I319">
        <f ca="1">INDIRECT("T"&amp;F319&amp;"碎片投放计算!C"&amp;ROW(F319))/VLOOKUP(F319,通用估算系数!$D$17:$E$20,2,FALSE)</f>
        <v>1355.7474206894567</v>
      </c>
      <c r="J319">
        <f ca="1">INDIRECT("T"&amp;G319&amp;"碎片投放计算!C"&amp;ROW(G319))/VLOOKUP(G319,通用估算系数!$D$17:$E$20,2,FALSE)</f>
        <v>1355.7474206894567</v>
      </c>
      <c r="K319">
        <f ca="1">IFERROR(IF(E319=1,VLOOKUP(H319,[1]坦克升星消耗!$H$2:$J$7,3,TRUE),IF(E319=2,VLOOKUP(H319,[1]坦克升星消耗!$H$8:$J$15,3,TRUE),IF(E319=3,VLOOKUP(H319,[1]坦克升星消耗!$H$24:$J$33,3,TRUE),0))),0)</f>
        <v>10</v>
      </c>
      <c r="L319">
        <f ca="1">IFERROR(IF(F319=1,VLOOKUP(I319,[1]坦克升星消耗!$H$2:$J$7,3,TRUE),IF(F319=2,VLOOKUP(I319,[1]坦克升星消耗!$H$8:$J$15,3,TRUE),IF(F319=3,VLOOKUP(I319,[1]坦克升星消耗!$H$24:$J$33,3,TRUE),0))),0)</f>
        <v>10</v>
      </c>
      <c r="M319">
        <f ca="1">IFERROR(IF(G319=1,VLOOKUP(J319,[1]坦克升星消耗!$H$2:$J$7,3,TRUE),IF(G319=2,VLOOKUP(J319,[1]坦克升星消耗!$H$8:$J$15,3,TRUE),IF(G319=3,VLOOKUP(J319,[1]坦克升星消耗!$H$24:$J$33,3,TRUE),0))),0)</f>
        <v>10</v>
      </c>
      <c r="N319">
        <f ca="1">IFERROR(IF(E319=1,VLOOKUP(K319,[1]坦克升星消耗!$C$2:$J$7,7,TRUE),IF(E319=2,VLOOKUP(K319,[1]坦克升星消耗!$C$8:$J$15,7,TRUE),IF(E319=3,VLOOKUP(K319,[1]坦克升星消耗!$C$24:$J$33,7,TRUE),0))),0)</f>
        <v>335850</v>
      </c>
      <c r="O319">
        <f ca="1">IFERROR(IF(F319=1,VLOOKUP(L319,[1]坦克升星消耗!$C$2:$J$7,7,TRUE),IF(F319=2,VLOOKUP(L319,[1]坦克升星消耗!$C$8:$J$15,7,TRUE),IF(F319=3,VLOOKUP(L319,[1]坦克升星消耗!$C$24:$J$33,7,TRUE),0))),0)</f>
        <v>335850</v>
      </c>
      <c r="P319">
        <f ca="1">IFERROR(IF(G319=1,VLOOKUP(M319,[1]坦克升星消耗!$C$2:$J$7,7,TRUE),IF(G319=2,VLOOKUP(M319,[1]坦克升星消耗!$C$8:$J$15,7,TRUE),IF(G319=3,VLOOKUP(M319,[1]坦克升星消耗!$C$24:$J$33,7,TRUE),0))),0)</f>
        <v>335850</v>
      </c>
      <c r="Q319">
        <f t="shared" ca="1" si="20"/>
        <v>1007550</v>
      </c>
      <c r="R319">
        <f ca="1">Q319/A319+AH319-军费投放计算!D319</f>
        <v>24594.396226415094</v>
      </c>
      <c r="S319">
        <f ca="1">ROUNDDOWN(MIN(T1部件投放计算!C319/3,18),0)</f>
        <v>18</v>
      </c>
      <c r="T319">
        <f t="shared" ca="1" si="21"/>
        <v>0</v>
      </c>
      <c r="U319">
        <f ca="1">MIN(ROUNDDOWN((T1部件投放计算!C319/3)/S319,0),3)</f>
        <v>3</v>
      </c>
      <c r="V319">
        <f ca="1">MIN(VLOOKUP((A319*通用估算系数!$B$17*3600)/S319,[1]坦克部件养成!$V$2:$Z$31,5,TRUE),15)</f>
        <v>15</v>
      </c>
      <c r="W319">
        <f ca="1">ROUNDDOWN(MIN(T2部件投放计算!C319/3,18),0)</f>
        <v>18</v>
      </c>
      <c r="X319">
        <f t="shared" ca="1" si="22"/>
        <v>0</v>
      </c>
      <c r="Y319">
        <f ca="1">MIN(ROUNDDOWN(IF(W319=0,0,((T2部件投放计算!C319+T1部件投放计算!C319/3)/2)/W319+1),0),4)</f>
        <v>4</v>
      </c>
      <c r="Z319">
        <f ca="1">MIN(IF(X319=0,0,VLOOKUP((A319*通用估算系数!$B$17*3600)/X319,[1]坦克部件养成!$V$2:$Z$31,5,TRUE)),20)</f>
        <v>0</v>
      </c>
      <c r="AA319">
        <f ca="1">ROUNDDOWN(MIN(T3部件投放计算!C319/3,18),0)</f>
        <v>18</v>
      </c>
      <c r="AB319">
        <f t="shared" ca="1" si="23"/>
        <v>18</v>
      </c>
      <c r="AC319">
        <f ca="1">MIN(ROUNDDOWN(IF(AA319=0,0,((T3部件投放计算!C319+T2部件投放计算!C319/3)/2)/AA319+2),0),5)</f>
        <v>5</v>
      </c>
      <c r="AD319">
        <f ca="1">MIN(IF(AA319=0,0,VLOOKUP((A319*通用估算系数!$B$17*3600)/AA319,[1]坦克部件养成!$V$2:$Z$31,5,TRUE)),30)</f>
        <v>30</v>
      </c>
      <c r="AE319">
        <f ca="1">VLOOKUP("1_"&amp;V319,[1]坦克部件养成!$I:$L,4,FALSE)*T319</f>
        <v>0</v>
      </c>
      <c r="AF319">
        <f ca="1">IFERROR(VLOOKUP("2_"&amp;Z319,[1]坦克部件养成!$I:$L,4,FALSE)*X319,0)</f>
        <v>0</v>
      </c>
      <c r="AG319">
        <f ca="1">IFERROR(VLOOKUP("3_"&amp;AD319,[1]坦克部件养成!$I:$L,4,FALSE)*AB319,0)</f>
        <v>8335620</v>
      </c>
      <c r="AH319">
        <f t="shared" ca="1" si="24"/>
        <v>26212</v>
      </c>
    </row>
    <row r="320" spans="1:34" x14ac:dyDescent="0.2">
      <c r="A320">
        <v>319</v>
      </c>
      <c r="B320">
        <f>IF(C320=-1,D320,VLOOKUP(C320,通用估算系数!$D:$E,2,FALSE))</f>
        <v>10</v>
      </c>
      <c r="C320">
        <f>IF(D320&gt;=10,MOD(A320,通用估算系数!$B$2),-1)</f>
        <v>11</v>
      </c>
      <c r="D320">
        <f>VLOOKUP(A320,[1]游戏时长规划!$H$17:$K$26,4,TRUE)</f>
        <v>10</v>
      </c>
      <c r="E320">
        <v>3</v>
      </c>
      <c r="F320">
        <v>3</v>
      </c>
      <c r="G320">
        <v>3</v>
      </c>
      <c r="H320">
        <f ca="1">INDIRECT("T"&amp;E320&amp;"碎片投放计算!C"&amp;ROW(E320))/VLOOKUP(E320,通用估算系数!$D$17:$E$20,2,FALSE)</f>
        <v>1360.1892216285275</v>
      </c>
      <c r="I320">
        <f ca="1">INDIRECT("T"&amp;F320&amp;"碎片投放计算!C"&amp;ROW(F320))/VLOOKUP(F320,通用估算系数!$D$17:$E$20,2,FALSE)</f>
        <v>1360.1892216285275</v>
      </c>
      <c r="J320">
        <f ca="1">INDIRECT("T"&amp;G320&amp;"碎片投放计算!C"&amp;ROW(G320))/VLOOKUP(G320,通用估算系数!$D$17:$E$20,2,FALSE)</f>
        <v>1360.1892216285275</v>
      </c>
      <c r="K320">
        <f ca="1">IFERROR(IF(E320=1,VLOOKUP(H320,[1]坦克升星消耗!$H$2:$J$7,3,TRUE),IF(E320=2,VLOOKUP(H320,[1]坦克升星消耗!$H$8:$J$15,3,TRUE),IF(E320=3,VLOOKUP(H320,[1]坦克升星消耗!$H$24:$J$33,3,TRUE),0))),0)</f>
        <v>10</v>
      </c>
      <c r="L320">
        <f ca="1">IFERROR(IF(F320=1,VLOOKUP(I320,[1]坦克升星消耗!$H$2:$J$7,3,TRUE),IF(F320=2,VLOOKUP(I320,[1]坦克升星消耗!$H$8:$J$15,3,TRUE),IF(F320=3,VLOOKUP(I320,[1]坦克升星消耗!$H$24:$J$33,3,TRUE),0))),0)</f>
        <v>10</v>
      </c>
      <c r="M320">
        <f ca="1">IFERROR(IF(G320=1,VLOOKUP(J320,[1]坦克升星消耗!$H$2:$J$7,3,TRUE),IF(G320=2,VLOOKUP(J320,[1]坦克升星消耗!$H$8:$J$15,3,TRUE),IF(G320=3,VLOOKUP(J320,[1]坦克升星消耗!$H$24:$J$33,3,TRUE),0))),0)</f>
        <v>10</v>
      </c>
      <c r="N320">
        <f ca="1">IFERROR(IF(E320=1,VLOOKUP(K320,[1]坦克升星消耗!$C$2:$J$7,7,TRUE),IF(E320=2,VLOOKUP(K320,[1]坦克升星消耗!$C$8:$J$15,7,TRUE),IF(E320=3,VLOOKUP(K320,[1]坦克升星消耗!$C$24:$J$33,7,TRUE),0))),0)</f>
        <v>335850</v>
      </c>
      <c r="O320">
        <f ca="1">IFERROR(IF(F320=1,VLOOKUP(L320,[1]坦克升星消耗!$C$2:$J$7,7,TRUE),IF(F320=2,VLOOKUP(L320,[1]坦克升星消耗!$C$8:$J$15,7,TRUE),IF(F320=3,VLOOKUP(L320,[1]坦克升星消耗!$C$24:$J$33,7,TRUE),0))),0)</f>
        <v>335850</v>
      </c>
      <c r="P320">
        <f ca="1">IFERROR(IF(G320=1,VLOOKUP(M320,[1]坦克升星消耗!$C$2:$J$7,7,TRUE),IF(G320=2,VLOOKUP(M320,[1]坦克升星消耗!$C$8:$J$15,7,TRUE),IF(G320=3,VLOOKUP(M320,[1]坦克升星消耗!$C$24:$J$33,7,TRUE),0))),0)</f>
        <v>335850</v>
      </c>
      <c r="Q320">
        <f t="shared" ca="1" si="20"/>
        <v>1007550</v>
      </c>
      <c r="R320">
        <f ca="1">Q320/A320+AH320-军费投放计算!D320</f>
        <v>24499.463949843259</v>
      </c>
      <c r="S320">
        <f ca="1">ROUNDDOWN(MIN(T1部件投放计算!C320/3,18),0)</f>
        <v>18</v>
      </c>
      <c r="T320">
        <f t="shared" ca="1" si="21"/>
        <v>0</v>
      </c>
      <c r="U320">
        <f ca="1">MIN(ROUNDDOWN((T1部件投放计算!C320/3)/S320,0),3)</f>
        <v>3</v>
      </c>
      <c r="V320">
        <f ca="1">MIN(VLOOKUP((A320*通用估算系数!$B$17*3600)/S320,[1]坦克部件养成!$V$2:$Z$31,5,TRUE),15)</f>
        <v>15</v>
      </c>
      <c r="W320">
        <f ca="1">ROUNDDOWN(MIN(T2部件投放计算!C320/3,18),0)</f>
        <v>18</v>
      </c>
      <c r="X320">
        <f t="shared" ca="1" si="22"/>
        <v>0</v>
      </c>
      <c r="Y320">
        <f ca="1">MIN(ROUNDDOWN(IF(W320=0,0,((T2部件投放计算!C320+T1部件投放计算!C320/3)/2)/W320+1),0),4)</f>
        <v>4</v>
      </c>
      <c r="Z320">
        <f ca="1">MIN(IF(X320=0,0,VLOOKUP((A320*通用估算系数!$B$17*3600)/X320,[1]坦克部件养成!$V$2:$Z$31,5,TRUE)),20)</f>
        <v>0</v>
      </c>
      <c r="AA320">
        <f ca="1">ROUNDDOWN(MIN(T3部件投放计算!C320/3,18),0)</f>
        <v>18</v>
      </c>
      <c r="AB320">
        <f t="shared" ca="1" si="23"/>
        <v>18</v>
      </c>
      <c r="AC320">
        <f ca="1">MIN(ROUNDDOWN(IF(AA320=0,0,((T3部件投放计算!C320+T2部件投放计算!C320/3)/2)/AA320+2),0),5)</f>
        <v>5</v>
      </c>
      <c r="AD320">
        <f ca="1">MIN(IF(AA320=0,0,VLOOKUP((A320*通用估算系数!$B$17*3600)/AA320,[1]坦克部件养成!$V$2:$Z$31,5,TRUE)),30)</f>
        <v>30</v>
      </c>
      <c r="AE320">
        <f ca="1">VLOOKUP("1_"&amp;V320,[1]坦克部件养成!$I:$L,4,FALSE)*T320</f>
        <v>0</v>
      </c>
      <c r="AF320">
        <f ca="1">IFERROR(VLOOKUP("2_"&amp;Z320,[1]坦克部件养成!$I:$L,4,FALSE)*X320,0)</f>
        <v>0</v>
      </c>
      <c r="AG320">
        <f ca="1">IFERROR(VLOOKUP("3_"&amp;AD320,[1]坦克部件养成!$I:$L,4,FALSE)*AB320,0)</f>
        <v>8335620</v>
      </c>
      <c r="AH320">
        <f t="shared" ca="1" si="24"/>
        <v>26130</v>
      </c>
    </row>
    <row r="321" spans="1:34" x14ac:dyDescent="0.2">
      <c r="A321">
        <v>320</v>
      </c>
      <c r="B321">
        <f>IF(C321=-1,D321,VLOOKUP(C321,通用估算系数!$D:$E,2,FALSE))</f>
        <v>10</v>
      </c>
      <c r="C321">
        <f>IF(D321&gt;=10,MOD(A321,通用估算系数!$B$2),-1)</f>
        <v>12</v>
      </c>
      <c r="D321">
        <f>VLOOKUP(A321,[1]游戏时长规划!$H$17:$K$26,4,TRUE)</f>
        <v>10</v>
      </c>
      <c r="E321">
        <v>3</v>
      </c>
      <c r="F321">
        <v>3</v>
      </c>
      <c r="G321">
        <v>3</v>
      </c>
      <c r="H321">
        <f ca="1">INDIRECT("T"&amp;E321&amp;"碎片投放计算!C"&amp;ROW(E321))/VLOOKUP(E321,通用估算系数!$D$17:$E$20,2,FALSE)</f>
        <v>1364.7488552872198</v>
      </c>
      <c r="I321">
        <f ca="1">INDIRECT("T"&amp;F321&amp;"碎片投放计算!C"&amp;ROW(F321))/VLOOKUP(F321,通用估算系数!$D$17:$E$20,2,FALSE)</f>
        <v>1364.7488552872198</v>
      </c>
      <c r="J321">
        <f ca="1">INDIRECT("T"&amp;G321&amp;"碎片投放计算!C"&amp;ROW(G321))/VLOOKUP(G321,通用估算系数!$D$17:$E$20,2,FALSE)</f>
        <v>1364.7488552872198</v>
      </c>
      <c r="K321">
        <f ca="1">IFERROR(IF(E321=1,VLOOKUP(H321,[1]坦克升星消耗!$H$2:$J$7,3,TRUE),IF(E321=2,VLOOKUP(H321,[1]坦克升星消耗!$H$8:$J$15,3,TRUE),IF(E321=3,VLOOKUP(H321,[1]坦克升星消耗!$H$24:$J$33,3,TRUE),0))),0)</f>
        <v>10</v>
      </c>
      <c r="L321">
        <f ca="1">IFERROR(IF(F321=1,VLOOKUP(I321,[1]坦克升星消耗!$H$2:$J$7,3,TRUE),IF(F321=2,VLOOKUP(I321,[1]坦克升星消耗!$H$8:$J$15,3,TRUE),IF(F321=3,VLOOKUP(I321,[1]坦克升星消耗!$H$24:$J$33,3,TRUE),0))),0)</f>
        <v>10</v>
      </c>
      <c r="M321">
        <f ca="1">IFERROR(IF(G321=1,VLOOKUP(J321,[1]坦克升星消耗!$H$2:$J$7,3,TRUE),IF(G321=2,VLOOKUP(J321,[1]坦克升星消耗!$H$8:$J$15,3,TRUE),IF(G321=3,VLOOKUP(J321,[1]坦克升星消耗!$H$24:$J$33,3,TRUE),0))),0)</f>
        <v>10</v>
      </c>
      <c r="N321">
        <f ca="1">IFERROR(IF(E321=1,VLOOKUP(K321,[1]坦克升星消耗!$C$2:$J$7,7,TRUE),IF(E321=2,VLOOKUP(K321,[1]坦克升星消耗!$C$8:$J$15,7,TRUE),IF(E321=3,VLOOKUP(K321,[1]坦克升星消耗!$C$24:$J$33,7,TRUE),0))),0)</f>
        <v>335850</v>
      </c>
      <c r="O321">
        <f ca="1">IFERROR(IF(F321=1,VLOOKUP(L321,[1]坦克升星消耗!$C$2:$J$7,7,TRUE),IF(F321=2,VLOOKUP(L321,[1]坦克升星消耗!$C$8:$J$15,7,TRUE),IF(F321=3,VLOOKUP(L321,[1]坦克升星消耗!$C$24:$J$33,7,TRUE),0))),0)</f>
        <v>335850</v>
      </c>
      <c r="P321">
        <f ca="1">IFERROR(IF(G321=1,VLOOKUP(M321,[1]坦克升星消耗!$C$2:$J$7,7,TRUE),IF(G321=2,VLOOKUP(M321,[1]坦克升星消耗!$C$8:$J$15,7,TRUE),IF(G321=3,VLOOKUP(M321,[1]坦克升星消耗!$C$24:$J$33,7,TRUE),0))),0)</f>
        <v>335850</v>
      </c>
      <c r="Q321">
        <f t="shared" ca="1" si="20"/>
        <v>1007550</v>
      </c>
      <c r="R321">
        <f ca="1">Q321/A321+AH321-军费投放计算!D321</f>
        <v>14363.59375</v>
      </c>
      <c r="S321">
        <f ca="1">ROUNDDOWN(MIN(T1部件投放计算!C321/3,18),0)</f>
        <v>18</v>
      </c>
      <c r="T321">
        <f t="shared" ca="1" si="21"/>
        <v>0</v>
      </c>
      <c r="U321">
        <f ca="1">MIN(ROUNDDOWN((T1部件投放计算!C321/3)/S321,0),3)</f>
        <v>3</v>
      </c>
      <c r="V321">
        <f ca="1">MIN(VLOOKUP((A321*通用估算系数!$B$17*3600)/S321,[1]坦克部件养成!$V$2:$Z$31,5,TRUE),15)</f>
        <v>15</v>
      </c>
      <c r="W321">
        <f ca="1">ROUNDDOWN(MIN(T2部件投放计算!C321/3,18),0)</f>
        <v>18</v>
      </c>
      <c r="X321">
        <f t="shared" ca="1" si="22"/>
        <v>0</v>
      </c>
      <c r="Y321">
        <f ca="1">MIN(ROUNDDOWN(IF(W321=0,0,((T2部件投放计算!C321+T1部件投放计算!C321/3)/2)/W321+1),0),4)</f>
        <v>4</v>
      </c>
      <c r="Z321">
        <f ca="1">MIN(IF(X321=0,0,VLOOKUP((A321*通用估算系数!$B$17*3600)/X321,[1]坦克部件养成!$V$2:$Z$31,5,TRUE)),20)</f>
        <v>0</v>
      </c>
      <c r="AA321">
        <f ca="1">ROUNDDOWN(MIN(T3部件投放计算!C321/3,18),0)</f>
        <v>18</v>
      </c>
      <c r="AB321">
        <f t="shared" ca="1" si="23"/>
        <v>18</v>
      </c>
      <c r="AC321">
        <f ca="1">MIN(ROUNDDOWN(IF(AA321=0,0,((T3部件投放计算!C321+T2部件投放计算!C321/3)/2)/AA321+2),0),5)</f>
        <v>5</v>
      </c>
      <c r="AD321">
        <f ca="1">MIN(IF(AA321=0,0,VLOOKUP((A321*通用估算系数!$B$17*3600)/AA321,[1]坦克部件养成!$V$2:$Z$31,5,TRUE)),30)</f>
        <v>30</v>
      </c>
      <c r="AE321">
        <f ca="1">VLOOKUP("1_"&amp;V321,[1]坦克部件养成!$I:$L,4,FALSE)*T321</f>
        <v>0</v>
      </c>
      <c r="AF321">
        <f ca="1">IFERROR(VLOOKUP("2_"&amp;Z321,[1]坦克部件养成!$I:$L,4,FALSE)*X321,0)</f>
        <v>0</v>
      </c>
      <c r="AG321">
        <f ca="1">IFERROR(VLOOKUP("3_"&amp;AD321,[1]坦克部件养成!$I:$L,4,FALSE)*AB321,0)</f>
        <v>8335620</v>
      </c>
      <c r="AH321">
        <f t="shared" ca="1" si="24"/>
        <v>26048</v>
      </c>
    </row>
    <row r="322" spans="1:34" x14ac:dyDescent="0.2">
      <c r="A322">
        <v>321</v>
      </c>
      <c r="B322">
        <f>IF(C322=-1,D322,VLOOKUP(C322,通用估算系数!$D:$E,2,FALSE))</f>
        <v>10</v>
      </c>
      <c r="C322">
        <f>IF(D322&gt;=10,MOD(A322,通用估算系数!$B$2),-1)</f>
        <v>13</v>
      </c>
      <c r="D322">
        <f>VLOOKUP(A322,[1]游戏时长规划!$H$17:$K$26,4,TRUE)</f>
        <v>10</v>
      </c>
      <c r="E322">
        <v>3</v>
      </c>
      <c r="F322">
        <v>3</v>
      </c>
      <c r="G322">
        <v>3</v>
      </c>
      <c r="H322">
        <f ca="1">INDIRECT("T"&amp;E322&amp;"碎片投放计算!C"&amp;ROW(E322))/VLOOKUP(E322,通用估算系数!$D$17:$E$20,2,FALSE)</f>
        <v>1369.2018783900642</v>
      </c>
      <c r="I322">
        <f ca="1">INDIRECT("T"&amp;F322&amp;"碎片投放计算!C"&amp;ROW(F322))/VLOOKUP(F322,通用估算系数!$D$17:$E$20,2,FALSE)</f>
        <v>1369.2018783900642</v>
      </c>
      <c r="J322">
        <f ca="1">INDIRECT("T"&amp;G322&amp;"碎片投放计算!C"&amp;ROW(G322))/VLOOKUP(G322,通用估算系数!$D$17:$E$20,2,FALSE)</f>
        <v>1369.2018783900642</v>
      </c>
      <c r="K322">
        <f ca="1">IFERROR(IF(E322=1,VLOOKUP(H322,[1]坦克升星消耗!$H$2:$J$7,3,TRUE),IF(E322=2,VLOOKUP(H322,[1]坦克升星消耗!$H$8:$J$15,3,TRUE),IF(E322=3,VLOOKUP(H322,[1]坦克升星消耗!$H$24:$J$33,3,TRUE),0))),0)</f>
        <v>10</v>
      </c>
      <c r="L322">
        <f ca="1">IFERROR(IF(F322=1,VLOOKUP(I322,[1]坦克升星消耗!$H$2:$J$7,3,TRUE),IF(F322=2,VLOOKUP(I322,[1]坦克升星消耗!$H$8:$J$15,3,TRUE),IF(F322=3,VLOOKUP(I322,[1]坦克升星消耗!$H$24:$J$33,3,TRUE),0))),0)</f>
        <v>10</v>
      </c>
      <c r="M322">
        <f ca="1">IFERROR(IF(G322=1,VLOOKUP(J322,[1]坦克升星消耗!$H$2:$J$7,3,TRUE),IF(G322=2,VLOOKUP(J322,[1]坦克升星消耗!$H$8:$J$15,3,TRUE),IF(G322=3,VLOOKUP(J322,[1]坦克升星消耗!$H$24:$J$33,3,TRUE),0))),0)</f>
        <v>10</v>
      </c>
      <c r="N322">
        <f ca="1">IFERROR(IF(E322=1,VLOOKUP(K322,[1]坦克升星消耗!$C$2:$J$7,7,TRUE),IF(E322=2,VLOOKUP(K322,[1]坦克升星消耗!$C$8:$J$15,7,TRUE),IF(E322=3,VLOOKUP(K322,[1]坦克升星消耗!$C$24:$J$33,7,TRUE),0))),0)</f>
        <v>335850</v>
      </c>
      <c r="O322">
        <f ca="1">IFERROR(IF(F322=1,VLOOKUP(L322,[1]坦克升星消耗!$C$2:$J$7,7,TRUE),IF(F322=2,VLOOKUP(L322,[1]坦克升星消耗!$C$8:$J$15,7,TRUE),IF(F322=3,VLOOKUP(L322,[1]坦克升星消耗!$C$24:$J$33,7,TRUE),0))),0)</f>
        <v>335850</v>
      </c>
      <c r="P322">
        <f ca="1">IFERROR(IF(G322=1,VLOOKUP(M322,[1]坦克升星消耗!$C$2:$J$7,7,TRUE),IF(G322=2,VLOOKUP(M322,[1]坦克升星消耗!$C$8:$J$15,7,TRUE),IF(G322=3,VLOOKUP(M322,[1]坦克升星消耗!$C$24:$J$33,7,TRUE),0))),0)</f>
        <v>335850</v>
      </c>
      <c r="Q322">
        <f t="shared" ca="1" si="20"/>
        <v>1007550</v>
      </c>
      <c r="R322">
        <f ca="1">Q322/A322+AH322-军费投放计算!D322</f>
        <v>24312.785046728972</v>
      </c>
      <c r="S322">
        <f ca="1">ROUNDDOWN(MIN(T1部件投放计算!C322/3,18),0)</f>
        <v>18</v>
      </c>
      <c r="T322">
        <f t="shared" ca="1" si="21"/>
        <v>0</v>
      </c>
      <c r="U322">
        <f ca="1">MIN(ROUNDDOWN((T1部件投放计算!C322/3)/S322,0),3)</f>
        <v>3</v>
      </c>
      <c r="V322">
        <f ca="1">MIN(VLOOKUP((A322*通用估算系数!$B$17*3600)/S322,[1]坦克部件养成!$V$2:$Z$31,5,TRUE),15)</f>
        <v>15</v>
      </c>
      <c r="W322">
        <f ca="1">ROUNDDOWN(MIN(T2部件投放计算!C322/3,18),0)</f>
        <v>18</v>
      </c>
      <c r="X322">
        <f t="shared" ca="1" si="22"/>
        <v>0</v>
      </c>
      <c r="Y322">
        <f ca="1">MIN(ROUNDDOWN(IF(W322=0,0,((T2部件投放计算!C322+T1部件投放计算!C322/3)/2)/W322+1),0),4)</f>
        <v>4</v>
      </c>
      <c r="Z322">
        <f ca="1">MIN(IF(X322=0,0,VLOOKUP((A322*通用估算系数!$B$17*3600)/X322,[1]坦克部件养成!$V$2:$Z$31,5,TRUE)),20)</f>
        <v>0</v>
      </c>
      <c r="AA322">
        <f ca="1">ROUNDDOWN(MIN(T3部件投放计算!C322/3,18),0)</f>
        <v>18</v>
      </c>
      <c r="AB322">
        <f t="shared" ca="1" si="23"/>
        <v>18</v>
      </c>
      <c r="AC322">
        <f ca="1">MIN(ROUNDDOWN(IF(AA322=0,0,((T3部件投放计算!C322+T2部件投放计算!C322/3)/2)/AA322+2),0),5)</f>
        <v>5</v>
      </c>
      <c r="AD322">
        <f ca="1">MIN(IF(AA322=0,0,VLOOKUP((A322*通用估算系数!$B$17*3600)/AA322,[1]坦克部件养成!$V$2:$Z$31,5,TRUE)),30)</f>
        <v>30</v>
      </c>
      <c r="AE322">
        <f ca="1">VLOOKUP("1_"&amp;V322,[1]坦克部件养成!$I:$L,4,FALSE)*T322</f>
        <v>0</v>
      </c>
      <c r="AF322">
        <f ca="1">IFERROR(VLOOKUP("2_"&amp;Z322,[1]坦克部件养成!$I:$L,4,FALSE)*X322,0)</f>
        <v>0</v>
      </c>
      <c r="AG322">
        <f ca="1">IFERROR(VLOOKUP("3_"&amp;AD322,[1]坦克部件养成!$I:$L,4,FALSE)*AB322,0)</f>
        <v>8335620</v>
      </c>
      <c r="AH322">
        <f t="shared" ca="1" si="24"/>
        <v>25967</v>
      </c>
    </row>
    <row r="323" spans="1:34" x14ac:dyDescent="0.2">
      <c r="A323">
        <v>322</v>
      </c>
      <c r="B323">
        <f>IF(C323=-1,D323,VLOOKUP(C323,通用估算系数!$D:$E,2,FALSE))</f>
        <v>8</v>
      </c>
      <c r="C323">
        <f>IF(D323&gt;=10,MOD(A323,通用估算系数!$B$2),-1)</f>
        <v>0</v>
      </c>
      <c r="D323">
        <f>VLOOKUP(A323,[1]游戏时长规划!$H$17:$K$26,4,TRUE)</f>
        <v>10</v>
      </c>
      <c r="E323">
        <v>3</v>
      </c>
      <c r="F323">
        <v>3</v>
      </c>
      <c r="G323">
        <v>3</v>
      </c>
      <c r="H323">
        <f ca="1">INDIRECT("T"&amp;E323&amp;"碎片投放计算!C"&amp;ROW(E323))/VLOOKUP(E323,通用估算系数!$D$17:$E$20,2,FALSE)</f>
        <v>1373.7173050295614</v>
      </c>
      <c r="I323">
        <f ca="1">INDIRECT("T"&amp;F323&amp;"碎片投放计算!C"&amp;ROW(F323))/VLOOKUP(F323,通用估算系数!$D$17:$E$20,2,FALSE)</f>
        <v>1373.7173050295614</v>
      </c>
      <c r="J323">
        <f ca="1">INDIRECT("T"&amp;G323&amp;"碎片投放计算!C"&amp;ROW(G323))/VLOOKUP(G323,通用估算系数!$D$17:$E$20,2,FALSE)</f>
        <v>1373.7173050295614</v>
      </c>
      <c r="K323">
        <f ca="1">IFERROR(IF(E323=1,VLOOKUP(H323,[1]坦克升星消耗!$H$2:$J$7,3,TRUE),IF(E323=2,VLOOKUP(H323,[1]坦克升星消耗!$H$8:$J$15,3,TRUE),IF(E323=3,VLOOKUP(H323,[1]坦克升星消耗!$H$24:$J$33,3,TRUE),0))),0)</f>
        <v>10</v>
      </c>
      <c r="L323">
        <f ca="1">IFERROR(IF(F323=1,VLOOKUP(I323,[1]坦克升星消耗!$H$2:$J$7,3,TRUE),IF(F323=2,VLOOKUP(I323,[1]坦克升星消耗!$H$8:$J$15,3,TRUE),IF(F323=3,VLOOKUP(I323,[1]坦克升星消耗!$H$24:$J$33,3,TRUE),0))),0)</f>
        <v>10</v>
      </c>
      <c r="M323">
        <f ca="1">IFERROR(IF(G323=1,VLOOKUP(J323,[1]坦克升星消耗!$H$2:$J$7,3,TRUE),IF(G323=2,VLOOKUP(J323,[1]坦克升星消耗!$H$8:$J$15,3,TRUE),IF(G323=3,VLOOKUP(J323,[1]坦克升星消耗!$H$24:$J$33,3,TRUE),0))),0)</f>
        <v>10</v>
      </c>
      <c r="N323">
        <f ca="1">IFERROR(IF(E323=1,VLOOKUP(K323,[1]坦克升星消耗!$C$2:$J$7,7,TRUE),IF(E323=2,VLOOKUP(K323,[1]坦克升星消耗!$C$8:$J$15,7,TRUE),IF(E323=3,VLOOKUP(K323,[1]坦克升星消耗!$C$24:$J$33,7,TRUE),0))),0)</f>
        <v>335850</v>
      </c>
      <c r="O323">
        <f ca="1">IFERROR(IF(F323=1,VLOOKUP(L323,[1]坦克升星消耗!$C$2:$J$7,7,TRUE),IF(F323=2,VLOOKUP(L323,[1]坦克升星消耗!$C$8:$J$15,7,TRUE),IF(F323=3,VLOOKUP(L323,[1]坦克升星消耗!$C$24:$J$33,7,TRUE),0))),0)</f>
        <v>335850</v>
      </c>
      <c r="P323">
        <f ca="1">IFERROR(IF(G323=1,VLOOKUP(M323,[1]坦克升星消耗!$C$2:$J$7,7,TRUE),IF(G323=2,VLOOKUP(M323,[1]坦克升星消耗!$C$8:$J$15,7,TRUE),IF(G323=3,VLOOKUP(M323,[1]坦克升星消耗!$C$24:$J$33,7,TRUE),0))),0)</f>
        <v>335850</v>
      </c>
      <c r="Q323">
        <f t="shared" ref="Q323:Q361" ca="1" si="25">SUM(N323:P323)</f>
        <v>1007550</v>
      </c>
      <c r="R323">
        <f ca="1">Q323/A323+AH323-军费投放计算!D323</f>
        <v>24754.037267080745</v>
      </c>
      <c r="S323">
        <f ca="1">ROUNDDOWN(MIN(T1部件投放计算!C323/3,18),0)</f>
        <v>18</v>
      </c>
      <c r="T323">
        <f t="shared" ref="T323:T361" ca="1" si="26">IF(18-W323-AA323&lt;0,0,18-W323-AA323)</f>
        <v>0</v>
      </c>
      <c r="U323">
        <f ca="1">MIN(ROUNDDOWN((T1部件投放计算!C323/3)/S323,0),3)</f>
        <v>3</v>
      </c>
      <c r="V323">
        <f ca="1">MIN(VLOOKUP((A323*通用估算系数!$B$17*3600)/S323,[1]坦克部件养成!$V$2:$Z$31,5,TRUE),15)</f>
        <v>15</v>
      </c>
      <c r="W323">
        <f ca="1">ROUNDDOWN(MIN(T2部件投放计算!C323/3,18),0)</f>
        <v>18</v>
      </c>
      <c r="X323">
        <f t="shared" ref="X323:X361" ca="1" si="27">IF(18-T323-AA323&lt;0,0,18-T323-AA323)</f>
        <v>0</v>
      </c>
      <c r="Y323">
        <f ca="1">MIN(ROUNDDOWN(IF(W323=0,0,((T2部件投放计算!C323+T1部件投放计算!C323/3)/2)/W323+1),0),4)</f>
        <v>4</v>
      </c>
      <c r="Z323">
        <f ca="1">MIN(IF(X323=0,0,VLOOKUP((A323*通用估算系数!$B$17*3600)/X323,[1]坦克部件养成!$V$2:$Z$31,5,TRUE)),20)</f>
        <v>0</v>
      </c>
      <c r="AA323">
        <f ca="1">ROUNDDOWN(MIN(T3部件投放计算!C323/3,18),0)</f>
        <v>18</v>
      </c>
      <c r="AB323">
        <f t="shared" ref="AB323:AB361" ca="1" si="28">AA323</f>
        <v>18</v>
      </c>
      <c r="AC323">
        <f ca="1">MIN(ROUNDDOWN(IF(AA323=0,0,((T3部件投放计算!C323+T2部件投放计算!C323/3)/2)/AA323+2),0),5)</f>
        <v>5</v>
      </c>
      <c r="AD323">
        <f ca="1">MIN(IF(AA323=0,0,VLOOKUP((A323*通用估算系数!$B$17*3600)/AA323,[1]坦克部件养成!$V$2:$Z$31,5,TRUE)),30)</f>
        <v>30</v>
      </c>
      <c r="AE323">
        <f ca="1">VLOOKUP("1_"&amp;V323,[1]坦克部件养成!$I:$L,4,FALSE)*T323</f>
        <v>0</v>
      </c>
      <c r="AF323">
        <f ca="1">IFERROR(VLOOKUP("2_"&amp;Z323,[1]坦克部件养成!$I:$L,4,FALSE)*X323,0)</f>
        <v>0</v>
      </c>
      <c r="AG323">
        <f ca="1">IFERROR(VLOOKUP("3_"&amp;AD323,[1]坦克部件养成!$I:$L,4,FALSE)*AB323,0)</f>
        <v>8335620</v>
      </c>
      <c r="AH323">
        <f t="shared" ref="AH323:AH361" ca="1" si="29">ROUNDDOWN(SUM(AE323:AG323)/A323,0)</f>
        <v>25887</v>
      </c>
    </row>
    <row r="324" spans="1:34" x14ac:dyDescent="0.2">
      <c r="A324">
        <v>323</v>
      </c>
      <c r="B324">
        <f>IF(C324=-1,D324,VLOOKUP(C324,通用估算系数!$D:$E,2,FALSE))</f>
        <v>8</v>
      </c>
      <c r="C324">
        <f>IF(D324&gt;=10,MOD(A324,通用估算系数!$B$2),-1)</f>
        <v>1</v>
      </c>
      <c r="D324">
        <f>VLOOKUP(A324,[1]游戏时长规划!$H$17:$K$26,4,TRUE)</f>
        <v>10</v>
      </c>
      <c r="E324">
        <v>3</v>
      </c>
      <c r="F324">
        <v>3</v>
      </c>
      <c r="G324">
        <v>3</v>
      </c>
      <c r="H324">
        <f ca="1">INDIRECT("T"&amp;E324&amp;"碎片投放计算!C"&amp;ROW(E324))/VLOOKUP(E324,通用估算系数!$D$17:$E$20,2,FALSE)</f>
        <v>1377.5997666834912</v>
      </c>
      <c r="I324">
        <f ca="1">INDIRECT("T"&amp;F324&amp;"碎片投放计算!C"&amp;ROW(F324))/VLOOKUP(F324,通用估算系数!$D$17:$E$20,2,FALSE)</f>
        <v>1377.5997666834912</v>
      </c>
      <c r="J324">
        <f ca="1">INDIRECT("T"&amp;G324&amp;"碎片投放计算!C"&amp;ROW(G324))/VLOOKUP(G324,通用估算系数!$D$17:$E$20,2,FALSE)</f>
        <v>1377.5997666834912</v>
      </c>
      <c r="K324">
        <f ca="1">IFERROR(IF(E324=1,VLOOKUP(H324,[1]坦克升星消耗!$H$2:$J$7,3,TRUE),IF(E324=2,VLOOKUP(H324,[1]坦克升星消耗!$H$8:$J$15,3,TRUE),IF(E324=3,VLOOKUP(H324,[1]坦克升星消耗!$H$24:$J$33,3,TRUE),0))),0)</f>
        <v>10</v>
      </c>
      <c r="L324">
        <f ca="1">IFERROR(IF(F324=1,VLOOKUP(I324,[1]坦克升星消耗!$H$2:$J$7,3,TRUE),IF(F324=2,VLOOKUP(I324,[1]坦克升星消耗!$H$8:$J$15,3,TRUE),IF(F324=3,VLOOKUP(I324,[1]坦克升星消耗!$H$24:$J$33,3,TRUE),0))),0)</f>
        <v>10</v>
      </c>
      <c r="M324">
        <f ca="1">IFERROR(IF(G324=1,VLOOKUP(J324,[1]坦克升星消耗!$H$2:$J$7,3,TRUE),IF(G324=2,VLOOKUP(J324,[1]坦克升星消耗!$H$8:$J$15,3,TRUE),IF(G324=3,VLOOKUP(J324,[1]坦克升星消耗!$H$24:$J$33,3,TRUE),0))),0)</f>
        <v>10</v>
      </c>
      <c r="N324">
        <f ca="1">IFERROR(IF(E324=1,VLOOKUP(K324,[1]坦克升星消耗!$C$2:$J$7,7,TRUE),IF(E324=2,VLOOKUP(K324,[1]坦克升星消耗!$C$8:$J$15,7,TRUE),IF(E324=3,VLOOKUP(K324,[1]坦克升星消耗!$C$24:$J$33,7,TRUE),0))),0)</f>
        <v>335850</v>
      </c>
      <c r="O324">
        <f ca="1">IFERROR(IF(F324=1,VLOOKUP(L324,[1]坦克升星消耗!$C$2:$J$7,7,TRUE),IF(F324=2,VLOOKUP(L324,[1]坦克升星消耗!$C$8:$J$15,7,TRUE),IF(F324=3,VLOOKUP(L324,[1]坦克升星消耗!$C$24:$J$33,7,TRUE),0))),0)</f>
        <v>335850</v>
      </c>
      <c r="P324">
        <f ca="1">IFERROR(IF(G324=1,VLOOKUP(M324,[1]坦克升星消耗!$C$2:$J$7,7,TRUE),IF(G324=2,VLOOKUP(M324,[1]坦克升星消耗!$C$8:$J$15,7,TRUE),IF(G324=3,VLOOKUP(M324,[1]坦克升星消耗!$C$24:$J$33,7,TRUE),0))),0)</f>
        <v>335850</v>
      </c>
      <c r="Q324">
        <f t="shared" ca="1" si="25"/>
        <v>1007550</v>
      </c>
      <c r="R324">
        <f ca="1">Q324/A324+AH324-军费投放计算!D324</f>
        <v>24661.349845201239</v>
      </c>
      <c r="S324">
        <f ca="1">ROUNDDOWN(MIN(T1部件投放计算!C324/3,18),0)</f>
        <v>18</v>
      </c>
      <c r="T324">
        <f t="shared" ca="1" si="26"/>
        <v>0</v>
      </c>
      <c r="U324">
        <f ca="1">MIN(ROUNDDOWN((T1部件投放计算!C324/3)/S324,0),3)</f>
        <v>3</v>
      </c>
      <c r="V324">
        <f ca="1">MIN(VLOOKUP((A324*通用估算系数!$B$17*3600)/S324,[1]坦克部件养成!$V$2:$Z$31,5,TRUE),15)</f>
        <v>15</v>
      </c>
      <c r="W324">
        <f ca="1">ROUNDDOWN(MIN(T2部件投放计算!C324/3,18),0)</f>
        <v>18</v>
      </c>
      <c r="X324">
        <f t="shared" ca="1" si="27"/>
        <v>0</v>
      </c>
      <c r="Y324">
        <f ca="1">MIN(ROUNDDOWN(IF(W324=0,0,((T2部件投放计算!C324+T1部件投放计算!C324/3)/2)/W324+1),0),4)</f>
        <v>4</v>
      </c>
      <c r="Z324">
        <f ca="1">MIN(IF(X324=0,0,VLOOKUP((A324*通用估算系数!$B$17*3600)/X324,[1]坦克部件养成!$V$2:$Z$31,5,TRUE)),20)</f>
        <v>0</v>
      </c>
      <c r="AA324">
        <f ca="1">ROUNDDOWN(MIN(T3部件投放计算!C324/3,18),0)</f>
        <v>18</v>
      </c>
      <c r="AB324">
        <f t="shared" ca="1" si="28"/>
        <v>18</v>
      </c>
      <c r="AC324">
        <f ca="1">MIN(ROUNDDOWN(IF(AA324=0,0,((T3部件投放计算!C324+T2部件投放计算!C324/3)/2)/AA324+2),0),5)</f>
        <v>5</v>
      </c>
      <c r="AD324">
        <f ca="1">MIN(IF(AA324=0,0,VLOOKUP((A324*通用估算系数!$B$17*3600)/AA324,[1]坦克部件养成!$V$2:$Z$31,5,TRUE)),30)</f>
        <v>30</v>
      </c>
      <c r="AE324">
        <f ca="1">VLOOKUP("1_"&amp;V324,[1]坦克部件养成!$I:$L,4,FALSE)*T324</f>
        <v>0</v>
      </c>
      <c r="AF324">
        <f ca="1">IFERROR(VLOOKUP("2_"&amp;Z324,[1]坦克部件养成!$I:$L,4,FALSE)*X324,0)</f>
        <v>0</v>
      </c>
      <c r="AG324">
        <f ca="1">IFERROR(VLOOKUP("3_"&amp;AD324,[1]坦克部件养成!$I:$L,4,FALSE)*AB324,0)</f>
        <v>8335620</v>
      </c>
      <c r="AH324">
        <f t="shared" ca="1" si="29"/>
        <v>25806</v>
      </c>
    </row>
    <row r="325" spans="1:34" x14ac:dyDescent="0.2">
      <c r="A325">
        <v>324</v>
      </c>
      <c r="B325">
        <f>IF(C325=-1,D325,VLOOKUP(C325,通用估算系数!$D:$E,2,FALSE))</f>
        <v>8</v>
      </c>
      <c r="C325">
        <f>IF(D325&gt;=10,MOD(A325,通用估算系数!$B$2),-1)</f>
        <v>2</v>
      </c>
      <c r="D325">
        <f>VLOOKUP(A325,[1]游戏时长规划!$H$17:$K$26,4,TRUE)</f>
        <v>10</v>
      </c>
      <c r="E325">
        <v>3</v>
      </c>
      <c r="F325">
        <v>3</v>
      </c>
      <c r="G325">
        <v>3</v>
      </c>
      <c r="H325">
        <f ca="1">INDIRECT("T"&amp;E325&amp;"碎片投放计算!C"&amp;ROW(E325))/VLOOKUP(E325,通用估算系数!$D$17:$E$20,2,FALSE)</f>
        <v>1381.5805648758826</v>
      </c>
      <c r="I325">
        <f ca="1">INDIRECT("T"&amp;F325&amp;"碎片投放计算!C"&amp;ROW(F325))/VLOOKUP(F325,通用估算系数!$D$17:$E$20,2,FALSE)</f>
        <v>1381.5805648758826</v>
      </c>
      <c r="J325">
        <f ca="1">INDIRECT("T"&amp;G325&amp;"碎片投放计算!C"&amp;ROW(G325))/VLOOKUP(G325,通用估算系数!$D$17:$E$20,2,FALSE)</f>
        <v>1381.5805648758826</v>
      </c>
      <c r="K325">
        <f ca="1">IFERROR(IF(E325=1,VLOOKUP(H325,[1]坦克升星消耗!$H$2:$J$7,3,TRUE),IF(E325=2,VLOOKUP(H325,[1]坦克升星消耗!$H$8:$J$15,3,TRUE),IF(E325=3,VLOOKUP(H325,[1]坦克升星消耗!$H$24:$J$33,3,TRUE),0))),0)</f>
        <v>10</v>
      </c>
      <c r="L325">
        <f ca="1">IFERROR(IF(F325=1,VLOOKUP(I325,[1]坦克升星消耗!$H$2:$J$7,3,TRUE),IF(F325=2,VLOOKUP(I325,[1]坦克升星消耗!$H$8:$J$15,3,TRUE),IF(F325=3,VLOOKUP(I325,[1]坦克升星消耗!$H$24:$J$33,3,TRUE),0))),0)</f>
        <v>10</v>
      </c>
      <c r="M325">
        <f ca="1">IFERROR(IF(G325=1,VLOOKUP(J325,[1]坦克升星消耗!$H$2:$J$7,3,TRUE),IF(G325=2,VLOOKUP(J325,[1]坦克升星消耗!$H$8:$J$15,3,TRUE),IF(G325=3,VLOOKUP(J325,[1]坦克升星消耗!$H$24:$J$33,3,TRUE),0))),0)</f>
        <v>10</v>
      </c>
      <c r="N325">
        <f ca="1">IFERROR(IF(E325=1,VLOOKUP(K325,[1]坦克升星消耗!$C$2:$J$7,7,TRUE),IF(E325=2,VLOOKUP(K325,[1]坦克升星消耗!$C$8:$J$15,7,TRUE),IF(E325=3,VLOOKUP(K325,[1]坦克升星消耗!$C$24:$J$33,7,TRUE),0))),0)</f>
        <v>335850</v>
      </c>
      <c r="O325">
        <f ca="1">IFERROR(IF(F325=1,VLOOKUP(L325,[1]坦克升星消耗!$C$2:$J$7,7,TRUE),IF(F325=2,VLOOKUP(L325,[1]坦克升星消耗!$C$8:$J$15,7,TRUE),IF(F325=3,VLOOKUP(L325,[1]坦克升星消耗!$C$24:$J$33,7,TRUE),0))),0)</f>
        <v>335850</v>
      </c>
      <c r="P325">
        <f ca="1">IFERROR(IF(G325=1,VLOOKUP(M325,[1]坦克升星消耗!$C$2:$J$7,7,TRUE),IF(G325=2,VLOOKUP(M325,[1]坦克升星消耗!$C$8:$J$15,7,TRUE),IF(G325=3,VLOOKUP(M325,[1]坦克升星消耗!$C$24:$J$33,7,TRUE),0))),0)</f>
        <v>335850</v>
      </c>
      <c r="Q325">
        <f t="shared" ca="1" si="25"/>
        <v>1007550</v>
      </c>
      <c r="R325">
        <f ca="1">Q325/A325+AH325-军费投放计算!D325</f>
        <v>24528.722222222223</v>
      </c>
      <c r="S325">
        <f ca="1">ROUNDDOWN(MIN(T1部件投放计算!C325/3,18),0)</f>
        <v>18</v>
      </c>
      <c r="T325">
        <f t="shared" ca="1" si="26"/>
        <v>0</v>
      </c>
      <c r="U325">
        <f ca="1">MIN(ROUNDDOWN((T1部件投放计算!C325/3)/S325,0),3)</f>
        <v>3</v>
      </c>
      <c r="V325">
        <f ca="1">MIN(VLOOKUP((A325*通用估算系数!$B$17*3600)/S325,[1]坦克部件养成!$V$2:$Z$31,5,TRUE),15)</f>
        <v>15</v>
      </c>
      <c r="W325">
        <f ca="1">ROUNDDOWN(MIN(T2部件投放计算!C325/3,18),0)</f>
        <v>18</v>
      </c>
      <c r="X325">
        <f t="shared" ca="1" si="27"/>
        <v>0</v>
      </c>
      <c r="Y325">
        <f ca="1">MIN(ROUNDDOWN(IF(W325=0,0,((T2部件投放计算!C325+T1部件投放计算!C325/3)/2)/W325+1),0),4)</f>
        <v>4</v>
      </c>
      <c r="Z325">
        <f ca="1">MIN(IF(X325=0,0,VLOOKUP((A325*通用估算系数!$B$17*3600)/X325,[1]坦克部件养成!$V$2:$Z$31,5,TRUE)),20)</f>
        <v>0</v>
      </c>
      <c r="AA325">
        <f ca="1">ROUNDDOWN(MIN(T3部件投放计算!C325/3,18),0)</f>
        <v>18</v>
      </c>
      <c r="AB325">
        <f t="shared" ca="1" si="28"/>
        <v>18</v>
      </c>
      <c r="AC325">
        <f ca="1">MIN(ROUNDDOWN(IF(AA325=0,0,((T3部件投放计算!C325+T2部件投放计算!C325/3)/2)/AA325+2),0),5)</f>
        <v>5</v>
      </c>
      <c r="AD325">
        <f ca="1">MIN(IF(AA325=0,0,VLOOKUP((A325*通用估算系数!$B$17*3600)/AA325,[1]坦克部件养成!$V$2:$Z$31,5,TRUE)),30)</f>
        <v>30</v>
      </c>
      <c r="AE325">
        <f ca="1">VLOOKUP("1_"&amp;V325,[1]坦克部件养成!$I:$L,4,FALSE)*T325</f>
        <v>0</v>
      </c>
      <c r="AF325">
        <f ca="1">IFERROR(VLOOKUP("2_"&amp;Z325,[1]坦克部件养成!$I:$L,4,FALSE)*X325,0)</f>
        <v>0</v>
      </c>
      <c r="AG325">
        <f ca="1">IFERROR(VLOOKUP("3_"&amp;AD325,[1]坦克部件养成!$I:$L,4,FALSE)*AB325,0)</f>
        <v>8335620</v>
      </c>
      <c r="AH325">
        <f t="shared" ca="1" si="29"/>
        <v>25727</v>
      </c>
    </row>
    <row r="326" spans="1:34" x14ac:dyDescent="0.2">
      <c r="A326">
        <v>325</v>
      </c>
      <c r="B326">
        <f>IF(C326=-1,D326,VLOOKUP(C326,通用估算系数!$D:$E,2,FALSE))</f>
        <v>9</v>
      </c>
      <c r="C326">
        <f>IF(D326&gt;=10,MOD(A326,通用估算系数!$B$2),-1)</f>
        <v>3</v>
      </c>
      <c r="D326">
        <f>VLOOKUP(A326,[1]游戏时长规划!$H$17:$K$26,4,TRUE)</f>
        <v>10</v>
      </c>
      <c r="E326">
        <v>3</v>
      </c>
      <c r="F326">
        <v>3</v>
      </c>
      <c r="G326">
        <v>3</v>
      </c>
      <c r="H326">
        <f ca="1">INDIRECT("T"&amp;E326&amp;"碎片投放计算!C"&amp;ROW(E326))/VLOOKUP(E326,通用估算系数!$D$17:$E$20,2,FALSE)</f>
        <v>1387.2582325462129</v>
      </c>
      <c r="I326">
        <f ca="1">INDIRECT("T"&amp;F326&amp;"碎片投放计算!C"&amp;ROW(F326))/VLOOKUP(F326,通用估算系数!$D$17:$E$20,2,FALSE)</f>
        <v>1387.2582325462129</v>
      </c>
      <c r="J326">
        <f ca="1">INDIRECT("T"&amp;G326&amp;"碎片投放计算!C"&amp;ROW(G326))/VLOOKUP(G326,通用估算系数!$D$17:$E$20,2,FALSE)</f>
        <v>1387.2582325462129</v>
      </c>
      <c r="K326">
        <f ca="1">IFERROR(IF(E326=1,VLOOKUP(H326,[1]坦克升星消耗!$H$2:$J$7,3,TRUE),IF(E326=2,VLOOKUP(H326,[1]坦克升星消耗!$H$8:$J$15,3,TRUE),IF(E326=3,VLOOKUP(H326,[1]坦克升星消耗!$H$24:$J$33,3,TRUE),0))),0)</f>
        <v>10</v>
      </c>
      <c r="L326">
        <f ca="1">IFERROR(IF(F326=1,VLOOKUP(I326,[1]坦克升星消耗!$H$2:$J$7,3,TRUE),IF(F326=2,VLOOKUP(I326,[1]坦克升星消耗!$H$8:$J$15,3,TRUE),IF(F326=3,VLOOKUP(I326,[1]坦克升星消耗!$H$24:$J$33,3,TRUE),0))),0)</f>
        <v>10</v>
      </c>
      <c r="M326">
        <f ca="1">IFERROR(IF(G326=1,VLOOKUP(J326,[1]坦克升星消耗!$H$2:$J$7,3,TRUE),IF(G326=2,VLOOKUP(J326,[1]坦克升星消耗!$H$8:$J$15,3,TRUE),IF(G326=3,VLOOKUP(J326,[1]坦克升星消耗!$H$24:$J$33,3,TRUE),0))),0)</f>
        <v>10</v>
      </c>
      <c r="N326">
        <f ca="1">IFERROR(IF(E326=1,VLOOKUP(K326,[1]坦克升星消耗!$C$2:$J$7,7,TRUE),IF(E326=2,VLOOKUP(K326,[1]坦克升星消耗!$C$8:$J$15,7,TRUE),IF(E326=3,VLOOKUP(K326,[1]坦克升星消耗!$C$24:$J$33,7,TRUE),0))),0)</f>
        <v>335850</v>
      </c>
      <c r="O326">
        <f ca="1">IFERROR(IF(F326=1,VLOOKUP(L326,[1]坦克升星消耗!$C$2:$J$7,7,TRUE),IF(F326=2,VLOOKUP(L326,[1]坦克升星消耗!$C$8:$J$15,7,TRUE),IF(F326=3,VLOOKUP(L326,[1]坦克升星消耗!$C$24:$J$33,7,TRUE),0))),0)</f>
        <v>335850</v>
      </c>
      <c r="P326">
        <f ca="1">IFERROR(IF(G326=1,VLOOKUP(M326,[1]坦克升星消耗!$C$2:$J$7,7,TRUE),IF(G326=2,VLOOKUP(M326,[1]坦克升星消耗!$C$8:$J$15,7,TRUE),IF(G326=3,VLOOKUP(M326,[1]坦克升星消耗!$C$24:$J$33,7,TRUE),0))),0)</f>
        <v>335850</v>
      </c>
      <c r="Q326">
        <f t="shared" ca="1" si="25"/>
        <v>1007550</v>
      </c>
      <c r="R326">
        <f ca="1">Q326/A326+AH326-军费投放计算!D326</f>
        <v>24191.153846153848</v>
      </c>
      <c r="S326">
        <f ca="1">ROUNDDOWN(MIN(T1部件投放计算!C326/3,18),0)</f>
        <v>18</v>
      </c>
      <c r="T326">
        <f t="shared" ca="1" si="26"/>
        <v>0</v>
      </c>
      <c r="U326">
        <f ca="1">MIN(ROUNDDOWN((T1部件投放计算!C326/3)/S326,0),3)</f>
        <v>3</v>
      </c>
      <c r="V326">
        <f ca="1">MIN(VLOOKUP((A326*通用估算系数!$B$17*3600)/S326,[1]坦克部件养成!$V$2:$Z$31,5,TRUE),15)</f>
        <v>15</v>
      </c>
      <c r="W326">
        <f ca="1">ROUNDDOWN(MIN(T2部件投放计算!C326/3,18),0)</f>
        <v>18</v>
      </c>
      <c r="X326">
        <f t="shared" ca="1" si="27"/>
        <v>0</v>
      </c>
      <c r="Y326">
        <f ca="1">MIN(ROUNDDOWN(IF(W326=0,0,((T2部件投放计算!C326+T1部件投放计算!C326/3)/2)/W326+1),0),4)</f>
        <v>4</v>
      </c>
      <c r="Z326">
        <f ca="1">MIN(IF(X326=0,0,VLOOKUP((A326*通用估算系数!$B$17*3600)/X326,[1]坦克部件养成!$V$2:$Z$31,5,TRUE)),20)</f>
        <v>0</v>
      </c>
      <c r="AA326">
        <f ca="1">ROUNDDOWN(MIN(T3部件投放计算!C326/3,18),0)</f>
        <v>18</v>
      </c>
      <c r="AB326">
        <f t="shared" ca="1" si="28"/>
        <v>18</v>
      </c>
      <c r="AC326">
        <f ca="1">MIN(ROUNDDOWN(IF(AA326=0,0,((T3部件投放计算!C326+T2部件投放计算!C326/3)/2)/AA326+2),0),5)</f>
        <v>5</v>
      </c>
      <c r="AD326">
        <f ca="1">MIN(IF(AA326=0,0,VLOOKUP((A326*通用估算系数!$B$17*3600)/AA326,[1]坦克部件养成!$V$2:$Z$31,5,TRUE)),30)</f>
        <v>30</v>
      </c>
      <c r="AE326">
        <f ca="1">VLOOKUP("1_"&amp;V326,[1]坦克部件养成!$I:$L,4,FALSE)*T326</f>
        <v>0</v>
      </c>
      <c r="AF326">
        <f ca="1">IFERROR(VLOOKUP("2_"&amp;Z326,[1]坦克部件养成!$I:$L,4,FALSE)*X326,0)</f>
        <v>0</v>
      </c>
      <c r="AG326">
        <f ca="1">IFERROR(VLOOKUP("3_"&amp;AD326,[1]坦克部件养成!$I:$L,4,FALSE)*AB326,0)</f>
        <v>8335620</v>
      </c>
      <c r="AH326">
        <f t="shared" ca="1" si="29"/>
        <v>25648</v>
      </c>
    </row>
    <row r="327" spans="1:34" x14ac:dyDescent="0.2">
      <c r="A327">
        <v>326</v>
      </c>
      <c r="B327">
        <f>IF(C327=-1,D327,VLOOKUP(C327,通用估算系数!$D:$E,2,FALSE))</f>
        <v>9</v>
      </c>
      <c r="C327">
        <f>IF(D327&gt;=10,MOD(A327,通用估算系数!$B$2),-1)</f>
        <v>4</v>
      </c>
      <c r="D327">
        <f>VLOOKUP(A327,[1]游戏时长规划!$H$17:$K$26,4,TRUE)</f>
        <v>10</v>
      </c>
      <c r="E327">
        <v>3</v>
      </c>
      <c r="F327">
        <v>3</v>
      </c>
      <c r="G327">
        <v>3</v>
      </c>
      <c r="H327">
        <f ca="1">INDIRECT("T"&amp;E327&amp;"碎片投放计算!C"&amp;ROW(E327))/VLOOKUP(E327,通用估算系数!$D$17:$E$20,2,FALSE)</f>
        <v>1391.6665578118211</v>
      </c>
      <c r="I327">
        <f ca="1">INDIRECT("T"&amp;F327&amp;"碎片投放计算!C"&amp;ROW(F327))/VLOOKUP(F327,通用估算系数!$D$17:$E$20,2,FALSE)</f>
        <v>1391.6665578118211</v>
      </c>
      <c r="J327">
        <f ca="1">INDIRECT("T"&amp;G327&amp;"碎片投放计算!C"&amp;ROW(G327))/VLOOKUP(G327,通用估算系数!$D$17:$E$20,2,FALSE)</f>
        <v>1391.6665578118211</v>
      </c>
      <c r="K327">
        <f ca="1">IFERROR(IF(E327=1,VLOOKUP(H327,[1]坦克升星消耗!$H$2:$J$7,3,TRUE),IF(E327=2,VLOOKUP(H327,[1]坦克升星消耗!$H$8:$J$15,3,TRUE),IF(E327=3,VLOOKUP(H327,[1]坦克升星消耗!$H$24:$J$33,3,TRUE),0))),0)</f>
        <v>10</v>
      </c>
      <c r="L327">
        <f ca="1">IFERROR(IF(F327=1,VLOOKUP(I327,[1]坦克升星消耗!$H$2:$J$7,3,TRUE),IF(F327=2,VLOOKUP(I327,[1]坦克升星消耗!$H$8:$J$15,3,TRUE),IF(F327=3,VLOOKUP(I327,[1]坦克升星消耗!$H$24:$J$33,3,TRUE),0))),0)</f>
        <v>10</v>
      </c>
      <c r="M327">
        <f ca="1">IFERROR(IF(G327=1,VLOOKUP(J327,[1]坦克升星消耗!$H$2:$J$7,3,TRUE),IF(G327=2,VLOOKUP(J327,[1]坦克升星消耗!$H$8:$J$15,3,TRUE),IF(G327=3,VLOOKUP(J327,[1]坦克升星消耗!$H$24:$J$33,3,TRUE),0))),0)</f>
        <v>10</v>
      </c>
      <c r="N327">
        <f ca="1">IFERROR(IF(E327=1,VLOOKUP(K327,[1]坦克升星消耗!$C$2:$J$7,7,TRUE),IF(E327=2,VLOOKUP(K327,[1]坦克升星消耗!$C$8:$J$15,7,TRUE),IF(E327=3,VLOOKUP(K327,[1]坦克升星消耗!$C$24:$J$33,7,TRUE),0))),0)</f>
        <v>335850</v>
      </c>
      <c r="O327">
        <f ca="1">IFERROR(IF(F327=1,VLOOKUP(L327,[1]坦克升星消耗!$C$2:$J$7,7,TRUE),IF(F327=2,VLOOKUP(L327,[1]坦克升星消耗!$C$8:$J$15,7,TRUE),IF(F327=3,VLOOKUP(L327,[1]坦克升星消耗!$C$24:$J$33,7,TRUE),0))),0)</f>
        <v>335850</v>
      </c>
      <c r="P327">
        <f ca="1">IFERROR(IF(G327=1,VLOOKUP(M327,[1]坦克升星消耗!$C$2:$J$7,7,TRUE),IF(G327=2,VLOOKUP(M327,[1]坦克升星消耗!$C$8:$J$15,7,TRUE),IF(G327=3,VLOOKUP(M327,[1]坦克升星消耗!$C$24:$J$33,7,TRUE),0))),0)</f>
        <v>335850</v>
      </c>
      <c r="Q327">
        <f t="shared" ca="1" si="25"/>
        <v>1007550</v>
      </c>
      <c r="R327">
        <f ca="1">Q327/A327+AH327-军费投放计算!D327</f>
        <v>24100.644171779142</v>
      </c>
      <c r="S327">
        <f ca="1">ROUNDDOWN(MIN(T1部件投放计算!C327/3,18),0)</f>
        <v>18</v>
      </c>
      <c r="T327">
        <f t="shared" ca="1" si="26"/>
        <v>0</v>
      </c>
      <c r="U327">
        <f ca="1">MIN(ROUNDDOWN((T1部件投放计算!C327/3)/S327,0),3)</f>
        <v>3</v>
      </c>
      <c r="V327">
        <f ca="1">MIN(VLOOKUP((A327*通用估算系数!$B$17*3600)/S327,[1]坦克部件养成!$V$2:$Z$31,5,TRUE),15)</f>
        <v>15</v>
      </c>
      <c r="W327">
        <f ca="1">ROUNDDOWN(MIN(T2部件投放计算!C327/3,18),0)</f>
        <v>18</v>
      </c>
      <c r="X327">
        <f t="shared" ca="1" si="27"/>
        <v>0</v>
      </c>
      <c r="Y327">
        <f ca="1">MIN(ROUNDDOWN(IF(W327=0,0,((T2部件投放计算!C327+T1部件投放计算!C327/3)/2)/W327+1),0),4)</f>
        <v>4</v>
      </c>
      <c r="Z327">
        <f ca="1">MIN(IF(X327=0,0,VLOOKUP((A327*通用估算系数!$B$17*3600)/X327,[1]坦克部件养成!$V$2:$Z$31,5,TRUE)),20)</f>
        <v>0</v>
      </c>
      <c r="AA327">
        <f ca="1">ROUNDDOWN(MIN(T3部件投放计算!C327/3,18),0)</f>
        <v>18</v>
      </c>
      <c r="AB327">
        <f t="shared" ca="1" si="28"/>
        <v>18</v>
      </c>
      <c r="AC327">
        <f ca="1">MIN(ROUNDDOWN(IF(AA327=0,0,((T3部件投放计算!C327+T2部件投放计算!C327/3)/2)/AA327+2),0),5)</f>
        <v>5</v>
      </c>
      <c r="AD327">
        <f ca="1">MIN(IF(AA327=0,0,VLOOKUP((A327*通用估算系数!$B$17*3600)/AA327,[1]坦克部件养成!$V$2:$Z$31,5,TRUE)),30)</f>
        <v>30</v>
      </c>
      <c r="AE327">
        <f ca="1">VLOOKUP("1_"&amp;V327,[1]坦克部件养成!$I:$L,4,FALSE)*T327</f>
        <v>0</v>
      </c>
      <c r="AF327">
        <f ca="1">IFERROR(VLOOKUP("2_"&amp;Z327,[1]坦克部件养成!$I:$L,4,FALSE)*X327,0)</f>
        <v>0</v>
      </c>
      <c r="AG327">
        <f ca="1">IFERROR(VLOOKUP("3_"&amp;AD327,[1]坦克部件养成!$I:$L,4,FALSE)*AB327,0)</f>
        <v>8335620</v>
      </c>
      <c r="AH327">
        <f t="shared" ca="1" si="29"/>
        <v>25569</v>
      </c>
    </row>
    <row r="328" spans="1:34" x14ac:dyDescent="0.2">
      <c r="A328">
        <v>327</v>
      </c>
      <c r="B328">
        <f>IF(C328=-1,D328,VLOOKUP(C328,通用估算系数!$D:$E,2,FALSE))</f>
        <v>9</v>
      </c>
      <c r="C328">
        <f>IF(D328&gt;=10,MOD(A328,通用估算系数!$B$2),-1)</f>
        <v>5</v>
      </c>
      <c r="D328">
        <f>VLOOKUP(A328,[1]游戏时长规划!$H$17:$K$26,4,TRUE)</f>
        <v>10</v>
      </c>
      <c r="E328">
        <v>3</v>
      </c>
      <c r="F328">
        <v>3</v>
      </c>
      <c r="G328">
        <v>3</v>
      </c>
      <c r="H328">
        <f ca="1">INDIRECT("T"&amp;E328&amp;"碎片投放计算!C"&amp;ROW(E328))/VLOOKUP(E328,通用估算系数!$D$17:$E$20,2,FALSE)</f>
        <v>1396.1864097949867</v>
      </c>
      <c r="I328">
        <f ca="1">INDIRECT("T"&amp;F328&amp;"碎片投放计算!C"&amp;ROW(F328))/VLOOKUP(F328,通用估算系数!$D$17:$E$20,2,FALSE)</f>
        <v>1396.1864097949867</v>
      </c>
      <c r="J328">
        <f ca="1">INDIRECT("T"&amp;G328&amp;"碎片投放计算!C"&amp;ROW(G328))/VLOOKUP(G328,通用估算系数!$D$17:$E$20,2,FALSE)</f>
        <v>1396.1864097949867</v>
      </c>
      <c r="K328">
        <f ca="1">IFERROR(IF(E328=1,VLOOKUP(H328,[1]坦克升星消耗!$H$2:$J$7,3,TRUE),IF(E328=2,VLOOKUP(H328,[1]坦克升星消耗!$H$8:$J$15,3,TRUE),IF(E328=3,VLOOKUP(H328,[1]坦克升星消耗!$H$24:$J$33,3,TRUE),0))),0)</f>
        <v>10</v>
      </c>
      <c r="L328">
        <f ca="1">IFERROR(IF(F328=1,VLOOKUP(I328,[1]坦克升星消耗!$H$2:$J$7,3,TRUE),IF(F328=2,VLOOKUP(I328,[1]坦克升星消耗!$H$8:$J$15,3,TRUE),IF(F328=3,VLOOKUP(I328,[1]坦克升星消耗!$H$24:$J$33,3,TRUE),0))),0)</f>
        <v>10</v>
      </c>
      <c r="M328">
        <f ca="1">IFERROR(IF(G328=1,VLOOKUP(J328,[1]坦克升星消耗!$H$2:$J$7,3,TRUE),IF(G328=2,VLOOKUP(J328,[1]坦克升星消耗!$H$8:$J$15,3,TRUE),IF(G328=3,VLOOKUP(J328,[1]坦克升星消耗!$H$24:$J$33,3,TRUE),0))),0)</f>
        <v>10</v>
      </c>
      <c r="N328">
        <f ca="1">IFERROR(IF(E328=1,VLOOKUP(K328,[1]坦克升星消耗!$C$2:$J$7,7,TRUE),IF(E328=2,VLOOKUP(K328,[1]坦克升星消耗!$C$8:$J$15,7,TRUE),IF(E328=3,VLOOKUP(K328,[1]坦克升星消耗!$C$24:$J$33,7,TRUE),0))),0)</f>
        <v>335850</v>
      </c>
      <c r="O328">
        <f ca="1">IFERROR(IF(F328=1,VLOOKUP(L328,[1]坦克升星消耗!$C$2:$J$7,7,TRUE),IF(F328=2,VLOOKUP(L328,[1]坦克升星消耗!$C$8:$J$15,7,TRUE),IF(F328=3,VLOOKUP(L328,[1]坦克升星消耗!$C$24:$J$33,7,TRUE),0))),0)</f>
        <v>335850</v>
      </c>
      <c r="P328">
        <f ca="1">IFERROR(IF(G328=1,VLOOKUP(M328,[1]坦克升星消耗!$C$2:$J$7,7,TRUE),IF(G328=2,VLOOKUP(M328,[1]坦克升星消耗!$C$8:$J$15,7,TRUE),IF(G328=3,VLOOKUP(M328,[1]坦克升星消耗!$C$24:$J$33,7,TRUE),0))),0)</f>
        <v>335850</v>
      </c>
      <c r="Q328">
        <f t="shared" ca="1" si="25"/>
        <v>1007550</v>
      </c>
      <c r="R328">
        <f ca="1">Q328/A328+AH328-军费投放计算!D328</f>
        <v>23969.19266055046</v>
      </c>
      <c r="S328">
        <f ca="1">ROUNDDOWN(MIN(T1部件投放计算!C328/3,18),0)</f>
        <v>18</v>
      </c>
      <c r="T328">
        <f t="shared" ca="1" si="26"/>
        <v>0</v>
      </c>
      <c r="U328">
        <f ca="1">MIN(ROUNDDOWN((T1部件投放计算!C328/3)/S328,0),3)</f>
        <v>3</v>
      </c>
      <c r="V328">
        <f ca="1">MIN(VLOOKUP((A328*通用估算系数!$B$17*3600)/S328,[1]坦克部件养成!$V$2:$Z$31,5,TRUE),15)</f>
        <v>15</v>
      </c>
      <c r="W328">
        <f ca="1">ROUNDDOWN(MIN(T2部件投放计算!C328/3,18),0)</f>
        <v>18</v>
      </c>
      <c r="X328">
        <f t="shared" ca="1" si="27"/>
        <v>0</v>
      </c>
      <c r="Y328">
        <f ca="1">MIN(ROUNDDOWN(IF(W328=0,0,((T2部件投放计算!C328+T1部件投放计算!C328/3)/2)/W328+1),0),4)</f>
        <v>4</v>
      </c>
      <c r="Z328">
        <f ca="1">MIN(IF(X328=0,0,VLOOKUP((A328*通用估算系数!$B$17*3600)/X328,[1]坦克部件养成!$V$2:$Z$31,5,TRUE)),20)</f>
        <v>0</v>
      </c>
      <c r="AA328">
        <f ca="1">ROUNDDOWN(MIN(T3部件投放计算!C328/3,18),0)</f>
        <v>18</v>
      </c>
      <c r="AB328">
        <f t="shared" ca="1" si="28"/>
        <v>18</v>
      </c>
      <c r="AC328">
        <f ca="1">MIN(ROUNDDOWN(IF(AA328=0,0,((T3部件投放计算!C328+T2部件投放计算!C328/3)/2)/AA328+2),0),5)</f>
        <v>5</v>
      </c>
      <c r="AD328">
        <f ca="1">MIN(IF(AA328=0,0,VLOOKUP((A328*通用估算系数!$B$17*3600)/AA328,[1]坦克部件养成!$V$2:$Z$31,5,TRUE)),30)</f>
        <v>30</v>
      </c>
      <c r="AE328">
        <f ca="1">VLOOKUP("1_"&amp;V328,[1]坦克部件养成!$I:$L,4,FALSE)*T328</f>
        <v>0</v>
      </c>
      <c r="AF328">
        <f ca="1">IFERROR(VLOOKUP("2_"&amp;Z328,[1]坦克部件养成!$I:$L,4,FALSE)*X328,0)</f>
        <v>0</v>
      </c>
      <c r="AG328">
        <f ca="1">IFERROR(VLOOKUP("3_"&amp;AD328,[1]坦克部件养成!$I:$L,4,FALSE)*AB328,0)</f>
        <v>8335620</v>
      </c>
      <c r="AH328">
        <f t="shared" ca="1" si="29"/>
        <v>25491</v>
      </c>
    </row>
    <row r="329" spans="1:34" x14ac:dyDescent="0.2">
      <c r="A329">
        <v>328</v>
      </c>
      <c r="B329">
        <f>IF(C329=-1,D329,VLOOKUP(C329,通用估算系数!$D:$E,2,FALSE))</f>
        <v>10</v>
      </c>
      <c r="C329">
        <f>IF(D329&gt;=10,MOD(A329,通用估算系数!$B$2),-1)</f>
        <v>6</v>
      </c>
      <c r="D329">
        <f>VLOOKUP(A329,[1]游戏时长规划!$H$17:$K$26,4,TRUE)</f>
        <v>10</v>
      </c>
      <c r="E329">
        <v>3</v>
      </c>
      <c r="F329">
        <v>3</v>
      </c>
      <c r="G329">
        <v>3</v>
      </c>
      <c r="H329">
        <f ca="1">INDIRECT("T"&amp;E329&amp;"碎片投放计算!C"&amp;ROW(E329))/VLOOKUP(E329,通用估算系数!$D$17:$E$20,2,FALSE)</f>
        <v>1401.7090999041914</v>
      </c>
      <c r="I329">
        <f ca="1">INDIRECT("T"&amp;F329&amp;"碎片投放计算!C"&amp;ROW(F329))/VLOOKUP(F329,通用估算系数!$D$17:$E$20,2,FALSE)</f>
        <v>1401.7090999041914</v>
      </c>
      <c r="J329">
        <f ca="1">INDIRECT("T"&amp;G329&amp;"碎片投放计算!C"&amp;ROW(G329))/VLOOKUP(G329,通用估算系数!$D$17:$E$20,2,FALSE)</f>
        <v>1401.7090999041914</v>
      </c>
      <c r="K329">
        <f ca="1">IFERROR(IF(E329=1,VLOOKUP(H329,[1]坦克升星消耗!$H$2:$J$7,3,TRUE),IF(E329=2,VLOOKUP(H329,[1]坦克升星消耗!$H$8:$J$15,3,TRUE),IF(E329=3,VLOOKUP(H329,[1]坦克升星消耗!$H$24:$J$33,3,TRUE),0))),0)</f>
        <v>10</v>
      </c>
      <c r="L329">
        <f ca="1">IFERROR(IF(F329=1,VLOOKUP(I329,[1]坦克升星消耗!$H$2:$J$7,3,TRUE),IF(F329=2,VLOOKUP(I329,[1]坦克升星消耗!$H$8:$J$15,3,TRUE),IF(F329=3,VLOOKUP(I329,[1]坦克升星消耗!$H$24:$J$33,3,TRUE),0))),0)</f>
        <v>10</v>
      </c>
      <c r="M329">
        <f ca="1">IFERROR(IF(G329=1,VLOOKUP(J329,[1]坦克升星消耗!$H$2:$J$7,3,TRUE),IF(G329=2,VLOOKUP(J329,[1]坦克升星消耗!$H$8:$J$15,3,TRUE),IF(G329=3,VLOOKUP(J329,[1]坦克升星消耗!$H$24:$J$33,3,TRUE),0))),0)</f>
        <v>10</v>
      </c>
      <c r="N329">
        <f ca="1">IFERROR(IF(E329=1,VLOOKUP(K329,[1]坦克升星消耗!$C$2:$J$7,7,TRUE),IF(E329=2,VLOOKUP(K329,[1]坦克升星消耗!$C$8:$J$15,7,TRUE),IF(E329=3,VLOOKUP(K329,[1]坦克升星消耗!$C$24:$J$33,7,TRUE),0))),0)</f>
        <v>335850</v>
      </c>
      <c r="O329">
        <f ca="1">IFERROR(IF(F329=1,VLOOKUP(L329,[1]坦克升星消耗!$C$2:$J$7,7,TRUE),IF(F329=2,VLOOKUP(L329,[1]坦克升星消耗!$C$8:$J$15,7,TRUE),IF(F329=3,VLOOKUP(L329,[1]坦克升星消耗!$C$24:$J$33,7,TRUE),0))),0)</f>
        <v>335850</v>
      </c>
      <c r="P329">
        <f ca="1">IFERROR(IF(G329=1,VLOOKUP(M329,[1]坦克升星消耗!$C$2:$J$7,7,TRUE),IF(G329=2,VLOOKUP(M329,[1]坦克升星消耗!$C$8:$J$15,7,TRUE),IF(G329=3,VLOOKUP(M329,[1]坦克升星消耗!$C$24:$J$33,7,TRUE),0))),0)</f>
        <v>335850</v>
      </c>
      <c r="Q329">
        <f t="shared" ca="1" si="25"/>
        <v>1007550</v>
      </c>
      <c r="R329">
        <f ca="1">Q329/A329+AH329-军费投放计算!D329</f>
        <v>23677.798780487807</v>
      </c>
      <c r="S329">
        <f ca="1">ROUNDDOWN(MIN(T1部件投放计算!C329/3,18),0)</f>
        <v>18</v>
      </c>
      <c r="T329">
        <f t="shared" ca="1" si="26"/>
        <v>0</v>
      </c>
      <c r="U329">
        <f ca="1">MIN(ROUNDDOWN((T1部件投放计算!C329/3)/S329,0),3)</f>
        <v>3</v>
      </c>
      <c r="V329">
        <f ca="1">MIN(VLOOKUP((A329*通用估算系数!$B$17*3600)/S329,[1]坦克部件养成!$V$2:$Z$31,5,TRUE),15)</f>
        <v>15</v>
      </c>
      <c r="W329">
        <f ca="1">ROUNDDOWN(MIN(T2部件投放计算!C329/3,18),0)</f>
        <v>18</v>
      </c>
      <c r="X329">
        <f t="shared" ca="1" si="27"/>
        <v>0</v>
      </c>
      <c r="Y329">
        <f ca="1">MIN(ROUNDDOWN(IF(W329=0,0,((T2部件投放计算!C329+T1部件投放计算!C329/3)/2)/W329+1),0),4)</f>
        <v>4</v>
      </c>
      <c r="Z329">
        <f ca="1">MIN(IF(X329=0,0,VLOOKUP((A329*通用估算系数!$B$17*3600)/X329,[1]坦克部件养成!$V$2:$Z$31,5,TRUE)),20)</f>
        <v>0</v>
      </c>
      <c r="AA329">
        <f ca="1">ROUNDDOWN(MIN(T3部件投放计算!C329/3,18),0)</f>
        <v>18</v>
      </c>
      <c r="AB329">
        <f t="shared" ca="1" si="28"/>
        <v>18</v>
      </c>
      <c r="AC329">
        <f ca="1">MIN(ROUNDDOWN(IF(AA329=0,0,((T3部件投放计算!C329+T2部件投放计算!C329/3)/2)/AA329+2),0),5)</f>
        <v>5</v>
      </c>
      <c r="AD329">
        <f ca="1">MIN(IF(AA329=0,0,VLOOKUP((A329*通用估算系数!$B$17*3600)/AA329,[1]坦克部件养成!$V$2:$Z$31,5,TRUE)),30)</f>
        <v>30</v>
      </c>
      <c r="AE329">
        <f ca="1">VLOOKUP("1_"&amp;V329,[1]坦克部件养成!$I:$L,4,FALSE)*T329</f>
        <v>0</v>
      </c>
      <c r="AF329">
        <f ca="1">IFERROR(VLOOKUP("2_"&amp;Z329,[1]坦克部件养成!$I:$L,4,FALSE)*X329,0)</f>
        <v>0</v>
      </c>
      <c r="AG329">
        <f ca="1">IFERROR(VLOOKUP("3_"&amp;AD329,[1]坦克部件养成!$I:$L,4,FALSE)*AB329,0)</f>
        <v>8335620</v>
      </c>
      <c r="AH329">
        <f t="shared" ca="1" si="29"/>
        <v>25413</v>
      </c>
    </row>
    <row r="330" spans="1:34" x14ac:dyDescent="0.2">
      <c r="A330">
        <v>329</v>
      </c>
      <c r="B330">
        <f>IF(C330=-1,D330,VLOOKUP(C330,通用估算系数!$D:$E,2,FALSE))</f>
        <v>10</v>
      </c>
      <c r="C330">
        <f>IF(D330&gt;=10,MOD(A330,通用估算系数!$B$2),-1)</f>
        <v>7</v>
      </c>
      <c r="D330">
        <f>VLOOKUP(A330,[1]游戏时长规划!$H$17:$K$26,4,TRUE)</f>
        <v>10</v>
      </c>
      <c r="E330">
        <v>3</v>
      </c>
      <c r="F330">
        <v>3</v>
      </c>
      <c r="G330">
        <v>3</v>
      </c>
      <c r="H330">
        <f ca="1">INDIRECT("T"&amp;E330&amp;"碎片投放计算!C"&amp;ROW(E330))/VLOOKUP(E330,通用估算系数!$D$17:$E$20,2,FALSE)</f>
        <v>1406.2070116621296</v>
      </c>
      <c r="I330">
        <f ca="1">INDIRECT("T"&amp;F330&amp;"碎片投放计算!C"&amp;ROW(F330))/VLOOKUP(F330,通用估算系数!$D$17:$E$20,2,FALSE)</f>
        <v>1406.2070116621296</v>
      </c>
      <c r="J330">
        <f ca="1">INDIRECT("T"&amp;G330&amp;"碎片投放计算!C"&amp;ROW(G330))/VLOOKUP(G330,通用估算系数!$D$17:$E$20,2,FALSE)</f>
        <v>1406.2070116621296</v>
      </c>
      <c r="K330">
        <f ca="1">IFERROR(IF(E330=1,VLOOKUP(H330,[1]坦克升星消耗!$H$2:$J$7,3,TRUE),IF(E330=2,VLOOKUP(H330,[1]坦克升星消耗!$H$8:$J$15,3,TRUE),IF(E330=3,VLOOKUP(H330,[1]坦克升星消耗!$H$24:$J$33,3,TRUE),0))),0)</f>
        <v>10</v>
      </c>
      <c r="L330">
        <f ca="1">IFERROR(IF(F330=1,VLOOKUP(I330,[1]坦克升星消耗!$H$2:$J$7,3,TRUE),IF(F330=2,VLOOKUP(I330,[1]坦克升星消耗!$H$8:$J$15,3,TRUE),IF(F330=3,VLOOKUP(I330,[1]坦克升星消耗!$H$24:$J$33,3,TRUE),0))),0)</f>
        <v>10</v>
      </c>
      <c r="M330">
        <f ca="1">IFERROR(IF(G330=1,VLOOKUP(J330,[1]坦克升星消耗!$H$2:$J$7,3,TRUE),IF(G330=2,VLOOKUP(J330,[1]坦克升星消耗!$H$8:$J$15,3,TRUE),IF(G330=3,VLOOKUP(J330,[1]坦克升星消耗!$H$24:$J$33,3,TRUE),0))),0)</f>
        <v>10</v>
      </c>
      <c r="N330">
        <f ca="1">IFERROR(IF(E330=1,VLOOKUP(K330,[1]坦克升星消耗!$C$2:$J$7,7,TRUE),IF(E330=2,VLOOKUP(K330,[1]坦克升星消耗!$C$8:$J$15,7,TRUE),IF(E330=3,VLOOKUP(K330,[1]坦克升星消耗!$C$24:$J$33,7,TRUE),0))),0)</f>
        <v>335850</v>
      </c>
      <c r="O330">
        <f ca="1">IFERROR(IF(F330=1,VLOOKUP(L330,[1]坦克升星消耗!$C$2:$J$7,7,TRUE),IF(F330=2,VLOOKUP(L330,[1]坦克升星消耗!$C$8:$J$15,7,TRUE),IF(F330=3,VLOOKUP(L330,[1]坦克升星消耗!$C$24:$J$33,7,TRUE),0))),0)</f>
        <v>335850</v>
      </c>
      <c r="P330">
        <f ca="1">IFERROR(IF(G330=1,VLOOKUP(M330,[1]坦克升星消耗!$C$2:$J$7,7,TRUE),IF(G330=2,VLOOKUP(M330,[1]坦克升星消耗!$C$8:$J$15,7,TRUE),IF(G330=3,VLOOKUP(M330,[1]坦克升星消耗!$C$24:$J$33,7,TRUE),0))),0)</f>
        <v>335850</v>
      </c>
      <c r="Q330">
        <f t="shared" ca="1" si="25"/>
        <v>1007550</v>
      </c>
      <c r="R330">
        <f ca="1">Q330/A330+AH330-军费投放计算!D330</f>
        <v>23588.462006079026</v>
      </c>
      <c r="S330">
        <f ca="1">ROUNDDOWN(MIN(T1部件投放计算!C330/3,18),0)</f>
        <v>18</v>
      </c>
      <c r="T330">
        <f t="shared" ca="1" si="26"/>
        <v>0</v>
      </c>
      <c r="U330">
        <f ca="1">MIN(ROUNDDOWN((T1部件投放计算!C330/3)/S330,0),3)</f>
        <v>3</v>
      </c>
      <c r="V330">
        <f ca="1">MIN(VLOOKUP((A330*通用估算系数!$B$17*3600)/S330,[1]坦克部件养成!$V$2:$Z$31,5,TRUE),15)</f>
        <v>15</v>
      </c>
      <c r="W330">
        <f ca="1">ROUNDDOWN(MIN(T2部件投放计算!C330/3,18),0)</f>
        <v>18</v>
      </c>
      <c r="X330">
        <f t="shared" ca="1" si="27"/>
        <v>0</v>
      </c>
      <c r="Y330">
        <f ca="1">MIN(ROUNDDOWN(IF(W330=0,0,((T2部件投放计算!C330+T1部件投放计算!C330/3)/2)/W330+1),0),4)</f>
        <v>4</v>
      </c>
      <c r="Z330">
        <f ca="1">MIN(IF(X330=0,0,VLOOKUP((A330*通用估算系数!$B$17*3600)/X330,[1]坦克部件养成!$V$2:$Z$31,5,TRUE)),20)</f>
        <v>0</v>
      </c>
      <c r="AA330">
        <f ca="1">ROUNDDOWN(MIN(T3部件投放计算!C330/3,18),0)</f>
        <v>18</v>
      </c>
      <c r="AB330">
        <f t="shared" ca="1" si="28"/>
        <v>18</v>
      </c>
      <c r="AC330">
        <f ca="1">MIN(ROUNDDOWN(IF(AA330=0,0,((T3部件投放计算!C330+T2部件投放计算!C330/3)/2)/AA330+2),0),5)</f>
        <v>5</v>
      </c>
      <c r="AD330">
        <f ca="1">MIN(IF(AA330=0,0,VLOOKUP((A330*通用估算系数!$B$17*3600)/AA330,[1]坦克部件养成!$V$2:$Z$31,5,TRUE)),30)</f>
        <v>30</v>
      </c>
      <c r="AE330">
        <f ca="1">VLOOKUP("1_"&amp;V330,[1]坦克部件养成!$I:$L,4,FALSE)*T330</f>
        <v>0</v>
      </c>
      <c r="AF330">
        <f ca="1">IFERROR(VLOOKUP("2_"&amp;Z330,[1]坦克部件养成!$I:$L,4,FALSE)*X330,0)</f>
        <v>0</v>
      </c>
      <c r="AG330">
        <f ca="1">IFERROR(VLOOKUP("3_"&amp;AD330,[1]坦克部件养成!$I:$L,4,FALSE)*AB330,0)</f>
        <v>8335620</v>
      </c>
      <c r="AH330">
        <f t="shared" ca="1" si="29"/>
        <v>25336</v>
      </c>
    </row>
    <row r="331" spans="1:34" x14ac:dyDescent="0.2">
      <c r="A331">
        <v>330</v>
      </c>
      <c r="B331">
        <f>IF(C331=-1,D331,VLOOKUP(C331,通用估算系数!$D:$E,2,FALSE))</f>
        <v>10</v>
      </c>
      <c r="C331">
        <f>IF(D331&gt;=10,MOD(A331,通用估算系数!$B$2),-1)</f>
        <v>8</v>
      </c>
      <c r="D331">
        <f>VLOOKUP(A331,[1]游戏时长规划!$H$17:$K$26,4,TRUE)</f>
        <v>10</v>
      </c>
      <c r="E331">
        <v>3</v>
      </c>
      <c r="F331">
        <v>3</v>
      </c>
      <c r="G331">
        <v>3</v>
      </c>
      <c r="H331">
        <f ca="1">INDIRECT("T"&amp;E331&amp;"碎片投放计算!C"&amp;ROW(E331))/VLOOKUP(E331,通用估算系数!$D$17:$E$20,2,FALSE)</f>
        <v>1410.7105345019545</v>
      </c>
      <c r="I331">
        <f ca="1">INDIRECT("T"&amp;F331&amp;"碎片投放计算!C"&amp;ROW(F331))/VLOOKUP(F331,通用估算系数!$D$17:$E$20,2,FALSE)</f>
        <v>1410.7105345019545</v>
      </c>
      <c r="J331">
        <f ca="1">INDIRECT("T"&amp;G331&amp;"碎片投放计算!C"&amp;ROW(G331))/VLOOKUP(G331,通用估算系数!$D$17:$E$20,2,FALSE)</f>
        <v>1410.7105345019545</v>
      </c>
      <c r="K331">
        <f ca="1">IFERROR(IF(E331=1,VLOOKUP(H331,[1]坦克升星消耗!$H$2:$J$7,3,TRUE),IF(E331=2,VLOOKUP(H331,[1]坦克升星消耗!$H$8:$J$15,3,TRUE),IF(E331=3,VLOOKUP(H331,[1]坦克升星消耗!$H$24:$J$33,3,TRUE),0))),0)</f>
        <v>10</v>
      </c>
      <c r="L331">
        <f ca="1">IFERROR(IF(F331=1,VLOOKUP(I331,[1]坦克升星消耗!$H$2:$J$7,3,TRUE),IF(F331=2,VLOOKUP(I331,[1]坦克升星消耗!$H$8:$J$15,3,TRUE),IF(F331=3,VLOOKUP(I331,[1]坦克升星消耗!$H$24:$J$33,3,TRUE),0))),0)</f>
        <v>10</v>
      </c>
      <c r="M331">
        <f ca="1">IFERROR(IF(G331=1,VLOOKUP(J331,[1]坦克升星消耗!$H$2:$J$7,3,TRUE),IF(G331=2,VLOOKUP(J331,[1]坦克升星消耗!$H$8:$J$15,3,TRUE),IF(G331=3,VLOOKUP(J331,[1]坦克升星消耗!$H$24:$J$33,3,TRUE),0))),0)</f>
        <v>10</v>
      </c>
      <c r="N331">
        <f ca="1">IFERROR(IF(E331=1,VLOOKUP(K331,[1]坦克升星消耗!$C$2:$J$7,7,TRUE),IF(E331=2,VLOOKUP(K331,[1]坦克升星消耗!$C$8:$J$15,7,TRUE),IF(E331=3,VLOOKUP(K331,[1]坦克升星消耗!$C$24:$J$33,7,TRUE),0))),0)</f>
        <v>335850</v>
      </c>
      <c r="O331">
        <f ca="1">IFERROR(IF(F331=1,VLOOKUP(L331,[1]坦克升星消耗!$C$2:$J$7,7,TRUE),IF(F331=2,VLOOKUP(L331,[1]坦克升星消耗!$C$8:$J$15,7,TRUE),IF(F331=3,VLOOKUP(L331,[1]坦克升星消耗!$C$24:$J$33,7,TRUE),0))),0)</f>
        <v>335850</v>
      </c>
      <c r="P331">
        <f ca="1">IFERROR(IF(G331=1,VLOOKUP(M331,[1]坦克升星消耗!$C$2:$J$7,7,TRUE),IF(G331=2,VLOOKUP(M331,[1]坦克升星消耗!$C$8:$J$15,7,TRUE),IF(G331=3,VLOOKUP(M331,[1]坦克升星消耗!$C$24:$J$33,7,TRUE),0))),0)</f>
        <v>335850</v>
      </c>
      <c r="Q331">
        <f t="shared" ca="1" si="25"/>
        <v>1007550</v>
      </c>
      <c r="R331">
        <f ca="1">Q331/A331+AH331-军费投放计算!D331</f>
        <v>3500.1818181818162</v>
      </c>
      <c r="S331">
        <f ca="1">ROUNDDOWN(MIN(T1部件投放计算!C331/3,18),0)</f>
        <v>18</v>
      </c>
      <c r="T331">
        <f t="shared" ca="1" si="26"/>
        <v>0</v>
      </c>
      <c r="U331">
        <f ca="1">MIN(ROUNDDOWN((T1部件投放计算!C331/3)/S331,0),3)</f>
        <v>3</v>
      </c>
      <c r="V331">
        <f ca="1">MIN(VLOOKUP((A331*通用估算系数!$B$17*3600)/S331,[1]坦克部件养成!$V$2:$Z$31,5,TRUE),15)</f>
        <v>15</v>
      </c>
      <c r="W331">
        <f ca="1">ROUNDDOWN(MIN(T2部件投放计算!C331/3,18),0)</f>
        <v>18</v>
      </c>
      <c r="X331">
        <f t="shared" ca="1" si="27"/>
        <v>0</v>
      </c>
      <c r="Y331">
        <f ca="1">MIN(ROUNDDOWN(IF(W331=0,0,((T2部件投放计算!C331+T1部件投放计算!C331/3)/2)/W331+1),0),4)</f>
        <v>4</v>
      </c>
      <c r="Z331">
        <f ca="1">MIN(IF(X331=0,0,VLOOKUP((A331*通用估算系数!$B$17*3600)/X331,[1]坦克部件养成!$V$2:$Z$31,5,TRUE)),20)</f>
        <v>0</v>
      </c>
      <c r="AA331">
        <f ca="1">ROUNDDOWN(MIN(T3部件投放计算!C331/3,18),0)</f>
        <v>18</v>
      </c>
      <c r="AB331">
        <f t="shared" ca="1" si="28"/>
        <v>18</v>
      </c>
      <c r="AC331">
        <f ca="1">MIN(ROUNDDOWN(IF(AA331=0,0,((T3部件投放计算!C331+T2部件投放计算!C331/3)/2)/AA331+2),0),5)</f>
        <v>5</v>
      </c>
      <c r="AD331">
        <f ca="1">MIN(IF(AA331=0,0,VLOOKUP((A331*通用估算系数!$B$17*3600)/AA331,[1]坦克部件养成!$V$2:$Z$31,5,TRUE)),30)</f>
        <v>30</v>
      </c>
      <c r="AE331">
        <f ca="1">VLOOKUP("1_"&amp;V331,[1]坦克部件养成!$I:$L,4,FALSE)*T331</f>
        <v>0</v>
      </c>
      <c r="AF331">
        <f ca="1">IFERROR(VLOOKUP("2_"&amp;Z331,[1]坦克部件养成!$I:$L,4,FALSE)*X331,0)</f>
        <v>0</v>
      </c>
      <c r="AG331">
        <f ca="1">IFERROR(VLOOKUP("3_"&amp;AD331,[1]坦克部件养成!$I:$L,4,FALSE)*AB331,0)</f>
        <v>8335620</v>
      </c>
      <c r="AH331">
        <f t="shared" ca="1" si="29"/>
        <v>25259</v>
      </c>
    </row>
    <row r="332" spans="1:34" x14ac:dyDescent="0.2">
      <c r="A332">
        <v>331</v>
      </c>
      <c r="B332">
        <f>IF(C332=-1,D332,VLOOKUP(C332,通用估算系数!$D:$E,2,FALSE))</f>
        <v>10</v>
      </c>
      <c r="C332">
        <f>IF(D332&gt;=10,MOD(A332,通用估算系数!$B$2),-1)</f>
        <v>9</v>
      </c>
      <c r="D332">
        <f>VLOOKUP(A332,[1]游戏时长规划!$H$17:$K$26,4,TRUE)</f>
        <v>10</v>
      </c>
      <c r="E332">
        <v>3</v>
      </c>
      <c r="F332">
        <v>3</v>
      </c>
      <c r="G332">
        <v>3</v>
      </c>
      <c r="H332">
        <f ca="1">INDIRECT("T"&amp;E332&amp;"碎片投放计算!C"&amp;ROW(E332))/VLOOKUP(E332,通用估算系数!$D$17:$E$20,2,FALSE)</f>
        <v>1415.3318900614006</v>
      </c>
      <c r="I332">
        <f ca="1">INDIRECT("T"&amp;F332&amp;"碎片投放计算!C"&amp;ROW(F332))/VLOOKUP(F332,通用估算系数!$D$17:$E$20,2,FALSE)</f>
        <v>1415.3318900614006</v>
      </c>
      <c r="J332">
        <f ca="1">INDIRECT("T"&amp;G332&amp;"碎片投放计算!C"&amp;ROW(G332))/VLOOKUP(G332,通用估算系数!$D$17:$E$20,2,FALSE)</f>
        <v>1415.3318900614006</v>
      </c>
      <c r="K332">
        <f ca="1">IFERROR(IF(E332=1,VLOOKUP(H332,[1]坦克升星消耗!$H$2:$J$7,3,TRUE),IF(E332=2,VLOOKUP(H332,[1]坦克升星消耗!$H$8:$J$15,3,TRUE),IF(E332=3,VLOOKUP(H332,[1]坦克升星消耗!$H$24:$J$33,3,TRUE),0))),0)</f>
        <v>10</v>
      </c>
      <c r="L332">
        <f ca="1">IFERROR(IF(F332=1,VLOOKUP(I332,[1]坦克升星消耗!$H$2:$J$7,3,TRUE),IF(F332=2,VLOOKUP(I332,[1]坦克升星消耗!$H$8:$J$15,3,TRUE),IF(F332=3,VLOOKUP(I332,[1]坦克升星消耗!$H$24:$J$33,3,TRUE),0))),0)</f>
        <v>10</v>
      </c>
      <c r="M332">
        <f ca="1">IFERROR(IF(G332=1,VLOOKUP(J332,[1]坦克升星消耗!$H$2:$J$7,3,TRUE),IF(G332=2,VLOOKUP(J332,[1]坦克升星消耗!$H$8:$J$15,3,TRUE),IF(G332=3,VLOOKUP(J332,[1]坦克升星消耗!$H$24:$J$33,3,TRUE),0))),0)</f>
        <v>10</v>
      </c>
      <c r="N332">
        <f ca="1">IFERROR(IF(E332=1,VLOOKUP(K332,[1]坦克升星消耗!$C$2:$J$7,7,TRUE),IF(E332=2,VLOOKUP(K332,[1]坦克升星消耗!$C$8:$J$15,7,TRUE),IF(E332=3,VLOOKUP(K332,[1]坦克升星消耗!$C$24:$J$33,7,TRUE),0))),0)</f>
        <v>335850</v>
      </c>
      <c r="O332">
        <f ca="1">IFERROR(IF(F332=1,VLOOKUP(L332,[1]坦克升星消耗!$C$2:$J$7,7,TRUE),IF(F332=2,VLOOKUP(L332,[1]坦克升星消耗!$C$8:$J$15,7,TRUE),IF(F332=3,VLOOKUP(L332,[1]坦克升星消耗!$C$24:$J$33,7,TRUE),0))),0)</f>
        <v>335850</v>
      </c>
      <c r="P332">
        <f ca="1">IFERROR(IF(G332=1,VLOOKUP(M332,[1]坦克升星消耗!$C$2:$J$7,7,TRUE),IF(G332=2,VLOOKUP(M332,[1]坦克升星消耗!$C$8:$J$15,7,TRUE),IF(G332=3,VLOOKUP(M332,[1]坦克升星消耗!$C$24:$J$33,7,TRUE),0))),0)</f>
        <v>335850</v>
      </c>
      <c r="Q332">
        <f t="shared" ca="1" si="25"/>
        <v>1007550</v>
      </c>
      <c r="R332">
        <f ca="1">Q332/A332+AH332-军费投放计算!D332</f>
        <v>23370.957703927492</v>
      </c>
      <c r="S332">
        <f ca="1">ROUNDDOWN(MIN(T1部件投放计算!C332/3,18),0)</f>
        <v>18</v>
      </c>
      <c r="T332">
        <f t="shared" ca="1" si="26"/>
        <v>0</v>
      </c>
      <c r="U332">
        <f ca="1">MIN(ROUNDDOWN((T1部件投放计算!C332/3)/S332,0),3)</f>
        <v>3</v>
      </c>
      <c r="V332">
        <f ca="1">MIN(VLOOKUP((A332*通用估算系数!$B$17*3600)/S332,[1]坦克部件养成!$V$2:$Z$31,5,TRUE),15)</f>
        <v>15</v>
      </c>
      <c r="W332">
        <f ca="1">ROUNDDOWN(MIN(T2部件投放计算!C332/3,18),0)</f>
        <v>18</v>
      </c>
      <c r="X332">
        <f t="shared" ca="1" si="27"/>
        <v>0</v>
      </c>
      <c r="Y332">
        <f ca="1">MIN(ROUNDDOWN(IF(W332=0,0,((T2部件投放计算!C332+T1部件投放计算!C332/3)/2)/W332+1),0),4)</f>
        <v>4</v>
      </c>
      <c r="Z332">
        <f ca="1">MIN(IF(X332=0,0,VLOOKUP((A332*通用估算系数!$B$17*3600)/X332,[1]坦克部件养成!$V$2:$Z$31,5,TRUE)),20)</f>
        <v>0</v>
      </c>
      <c r="AA332">
        <f ca="1">ROUNDDOWN(MIN(T3部件投放计算!C332/3,18),0)</f>
        <v>18</v>
      </c>
      <c r="AB332">
        <f t="shared" ca="1" si="28"/>
        <v>18</v>
      </c>
      <c r="AC332">
        <f ca="1">MIN(ROUNDDOWN(IF(AA332=0,0,((T3部件投放计算!C332+T2部件投放计算!C332/3)/2)/AA332+2),0),5)</f>
        <v>5</v>
      </c>
      <c r="AD332">
        <f ca="1">MIN(IF(AA332=0,0,VLOOKUP((A332*通用估算系数!$B$17*3600)/AA332,[1]坦克部件养成!$V$2:$Z$31,5,TRUE)),30)</f>
        <v>30</v>
      </c>
      <c r="AE332">
        <f ca="1">VLOOKUP("1_"&amp;V332,[1]坦克部件养成!$I:$L,4,FALSE)*T332</f>
        <v>0</v>
      </c>
      <c r="AF332">
        <f ca="1">IFERROR(VLOOKUP("2_"&amp;Z332,[1]坦克部件养成!$I:$L,4,FALSE)*X332,0)</f>
        <v>0</v>
      </c>
      <c r="AG332">
        <f ca="1">IFERROR(VLOOKUP("3_"&amp;AD332,[1]坦克部件养成!$I:$L,4,FALSE)*AB332,0)</f>
        <v>8335620</v>
      </c>
      <c r="AH332">
        <f t="shared" ca="1" si="29"/>
        <v>25183</v>
      </c>
    </row>
    <row r="333" spans="1:34" x14ac:dyDescent="0.2">
      <c r="A333">
        <v>332</v>
      </c>
      <c r="B333">
        <f>IF(C333=-1,D333,VLOOKUP(C333,通用估算系数!$D:$E,2,FALSE))</f>
        <v>10</v>
      </c>
      <c r="C333">
        <f>IF(D333&gt;=10,MOD(A333,通用估算系数!$B$2),-1)</f>
        <v>10</v>
      </c>
      <c r="D333">
        <f>VLOOKUP(A333,[1]游戏时长规划!$H$17:$K$26,4,TRUE)</f>
        <v>10</v>
      </c>
      <c r="E333">
        <v>3</v>
      </c>
      <c r="F333">
        <v>3</v>
      </c>
      <c r="G333">
        <v>3</v>
      </c>
      <c r="H333">
        <f ca="1">INDIRECT("T"&amp;E333&amp;"碎片投放计算!C"&amp;ROW(E333))/VLOOKUP(E333,通用估算系数!$D$17:$E$20,2,FALSE)</f>
        <v>1419.846635064999</v>
      </c>
      <c r="I333">
        <f ca="1">INDIRECT("T"&amp;F333&amp;"碎片投放计算!C"&amp;ROW(F333))/VLOOKUP(F333,通用估算系数!$D$17:$E$20,2,FALSE)</f>
        <v>1419.846635064999</v>
      </c>
      <c r="J333">
        <f ca="1">INDIRECT("T"&amp;G333&amp;"碎片投放计算!C"&amp;ROW(G333))/VLOOKUP(G333,通用估算系数!$D$17:$E$20,2,FALSE)</f>
        <v>1419.846635064999</v>
      </c>
      <c r="K333">
        <f ca="1">IFERROR(IF(E333=1,VLOOKUP(H333,[1]坦克升星消耗!$H$2:$J$7,3,TRUE),IF(E333=2,VLOOKUP(H333,[1]坦克升星消耗!$H$8:$J$15,3,TRUE),IF(E333=3,VLOOKUP(H333,[1]坦克升星消耗!$H$24:$J$33,3,TRUE),0))),0)</f>
        <v>10</v>
      </c>
      <c r="L333">
        <f ca="1">IFERROR(IF(F333=1,VLOOKUP(I333,[1]坦克升星消耗!$H$2:$J$7,3,TRUE),IF(F333=2,VLOOKUP(I333,[1]坦克升星消耗!$H$8:$J$15,3,TRUE),IF(F333=3,VLOOKUP(I333,[1]坦克升星消耗!$H$24:$J$33,3,TRUE),0))),0)</f>
        <v>10</v>
      </c>
      <c r="M333">
        <f ca="1">IFERROR(IF(G333=1,VLOOKUP(J333,[1]坦克升星消耗!$H$2:$J$7,3,TRUE),IF(G333=2,VLOOKUP(J333,[1]坦克升星消耗!$H$8:$J$15,3,TRUE),IF(G333=3,VLOOKUP(J333,[1]坦克升星消耗!$H$24:$J$33,3,TRUE),0))),0)</f>
        <v>10</v>
      </c>
      <c r="N333">
        <f ca="1">IFERROR(IF(E333=1,VLOOKUP(K333,[1]坦克升星消耗!$C$2:$J$7,7,TRUE),IF(E333=2,VLOOKUP(K333,[1]坦克升星消耗!$C$8:$J$15,7,TRUE),IF(E333=3,VLOOKUP(K333,[1]坦克升星消耗!$C$24:$J$33,7,TRUE),0))),0)</f>
        <v>335850</v>
      </c>
      <c r="O333">
        <f ca="1">IFERROR(IF(F333=1,VLOOKUP(L333,[1]坦克升星消耗!$C$2:$J$7,7,TRUE),IF(F333=2,VLOOKUP(L333,[1]坦克升星消耗!$C$8:$J$15,7,TRUE),IF(F333=3,VLOOKUP(L333,[1]坦克升星消耗!$C$24:$J$33,7,TRUE),0))),0)</f>
        <v>335850</v>
      </c>
      <c r="P333">
        <f ca="1">IFERROR(IF(G333=1,VLOOKUP(M333,[1]坦克升星消耗!$C$2:$J$7,7,TRUE),IF(G333=2,VLOOKUP(M333,[1]坦克升星消耗!$C$8:$J$15,7,TRUE),IF(G333=3,VLOOKUP(M333,[1]坦克升星消耗!$C$24:$J$33,7,TRUE),0))),0)</f>
        <v>335850</v>
      </c>
      <c r="Q333">
        <f t="shared" ca="1" si="25"/>
        <v>1007550</v>
      </c>
      <c r="R333">
        <f ca="1">Q333/A333+AH333-军费投放计算!D333</f>
        <v>23325.789156626506</v>
      </c>
      <c r="S333">
        <f ca="1">ROUNDDOWN(MIN(T1部件投放计算!C333/3,18),0)</f>
        <v>18</v>
      </c>
      <c r="T333">
        <f t="shared" ca="1" si="26"/>
        <v>0</v>
      </c>
      <c r="U333">
        <f ca="1">MIN(ROUNDDOWN((T1部件投放计算!C333/3)/S333,0),3)</f>
        <v>3</v>
      </c>
      <c r="V333">
        <f ca="1">MIN(VLOOKUP((A333*通用估算系数!$B$17*3600)/S333,[1]坦克部件养成!$V$2:$Z$31,5,TRUE),15)</f>
        <v>15</v>
      </c>
      <c r="W333">
        <f ca="1">ROUNDDOWN(MIN(T2部件投放计算!C333/3,18),0)</f>
        <v>18</v>
      </c>
      <c r="X333">
        <f t="shared" ca="1" si="27"/>
        <v>0</v>
      </c>
      <c r="Y333">
        <f ca="1">MIN(ROUNDDOWN(IF(W333=0,0,((T2部件投放计算!C333+T1部件投放计算!C333/3)/2)/W333+1),0),4)</f>
        <v>4</v>
      </c>
      <c r="Z333">
        <f ca="1">MIN(IF(X333=0,0,VLOOKUP((A333*通用估算系数!$B$17*3600)/X333,[1]坦克部件养成!$V$2:$Z$31,5,TRUE)),20)</f>
        <v>0</v>
      </c>
      <c r="AA333">
        <f ca="1">ROUNDDOWN(MIN(T3部件投放计算!C333/3,18),0)</f>
        <v>18</v>
      </c>
      <c r="AB333">
        <f t="shared" ca="1" si="28"/>
        <v>18</v>
      </c>
      <c r="AC333">
        <f ca="1">MIN(ROUNDDOWN(IF(AA333=0,0,((T3部件投放计算!C333+T2部件投放计算!C333/3)/2)/AA333+2),0),5)</f>
        <v>5</v>
      </c>
      <c r="AD333">
        <f ca="1">MIN(IF(AA333=0,0,VLOOKUP((A333*通用估算系数!$B$17*3600)/AA333,[1]坦克部件养成!$V$2:$Z$31,5,TRUE)),30)</f>
        <v>30</v>
      </c>
      <c r="AE333">
        <f ca="1">VLOOKUP("1_"&amp;V333,[1]坦克部件养成!$I:$L,4,FALSE)*T333</f>
        <v>0</v>
      </c>
      <c r="AF333">
        <f ca="1">IFERROR(VLOOKUP("2_"&amp;Z333,[1]坦克部件养成!$I:$L,4,FALSE)*X333,0)</f>
        <v>0</v>
      </c>
      <c r="AG333">
        <f ca="1">IFERROR(VLOOKUP("3_"&amp;AD333,[1]坦克部件养成!$I:$L,4,FALSE)*AB333,0)</f>
        <v>8335620</v>
      </c>
      <c r="AH333">
        <f t="shared" ca="1" si="29"/>
        <v>25107</v>
      </c>
    </row>
    <row r="334" spans="1:34" x14ac:dyDescent="0.2">
      <c r="A334">
        <v>333</v>
      </c>
      <c r="B334">
        <f>IF(C334=-1,D334,VLOOKUP(C334,通用估算系数!$D:$E,2,FALSE))</f>
        <v>10</v>
      </c>
      <c r="C334">
        <f>IF(D334&gt;=10,MOD(A334,通用估算系数!$B$2),-1)</f>
        <v>11</v>
      </c>
      <c r="D334">
        <f>VLOOKUP(A334,[1]游戏时长规划!$H$17:$K$26,4,TRUE)</f>
        <v>10</v>
      </c>
      <c r="E334">
        <v>3</v>
      </c>
      <c r="F334">
        <v>3</v>
      </c>
      <c r="G334">
        <v>3</v>
      </c>
      <c r="H334">
        <f ca="1">INDIRECT("T"&amp;E334&amp;"碎片投放计算!C"&amp;ROW(E334))/VLOOKUP(E334,通用估算系数!$D$17:$E$20,2,FALSE)</f>
        <v>1424.3669911504842</v>
      </c>
      <c r="I334">
        <f ca="1">INDIRECT("T"&amp;F334&amp;"碎片投放计算!C"&amp;ROW(F334))/VLOOKUP(F334,通用估算系数!$D$17:$E$20,2,FALSE)</f>
        <v>1424.3669911504842</v>
      </c>
      <c r="J334">
        <f ca="1">INDIRECT("T"&amp;G334&amp;"碎片投放计算!C"&amp;ROW(G334))/VLOOKUP(G334,通用估算系数!$D$17:$E$20,2,FALSE)</f>
        <v>1424.3669911504842</v>
      </c>
      <c r="K334">
        <f ca="1">IFERROR(IF(E334=1,VLOOKUP(H334,[1]坦克升星消耗!$H$2:$J$7,3,TRUE),IF(E334=2,VLOOKUP(H334,[1]坦克升星消耗!$H$8:$J$15,3,TRUE),IF(E334=3,VLOOKUP(H334,[1]坦克升星消耗!$H$24:$J$33,3,TRUE),0))),0)</f>
        <v>10</v>
      </c>
      <c r="L334">
        <f ca="1">IFERROR(IF(F334=1,VLOOKUP(I334,[1]坦克升星消耗!$H$2:$J$7,3,TRUE),IF(F334=2,VLOOKUP(I334,[1]坦克升星消耗!$H$8:$J$15,3,TRUE),IF(F334=3,VLOOKUP(I334,[1]坦克升星消耗!$H$24:$J$33,3,TRUE),0))),0)</f>
        <v>10</v>
      </c>
      <c r="M334">
        <f ca="1">IFERROR(IF(G334=1,VLOOKUP(J334,[1]坦克升星消耗!$H$2:$J$7,3,TRUE),IF(G334=2,VLOOKUP(J334,[1]坦克升星消耗!$H$8:$J$15,3,TRUE),IF(G334=3,VLOOKUP(J334,[1]坦克升星消耗!$H$24:$J$33,3,TRUE),0))),0)</f>
        <v>10</v>
      </c>
      <c r="N334">
        <f ca="1">IFERROR(IF(E334=1,VLOOKUP(K334,[1]坦克升星消耗!$C$2:$J$7,7,TRUE),IF(E334=2,VLOOKUP(K334,[1]坦克升星消耗!$C$8:$J$15,7,TRUE),IF(E334=3,VLOOKUP(K334,[1]坦克升星消耗!$C$24:$J$33,7,TRUE),0))),0)</f>
        <v>335850</v>
      </c>
      <c r="O334">
        <f ca="1">IFERROR(IF(F334=1,VLOOKUP(L334,[1]坦克升星消耗!$C$2:$J$7,7,TRUE),IF(F334=2,VLOOKUP(L334,[1]坦克升星消耗!$C$8:$J$15,7,TRUE),IF(F334=3,VLOOKUP(L334,[1]坦克升星消耗!$C$24:$J$33,7,TRUE),0))),0)</f>
        <v>335850</v>
      </c>
      <c r="P334">
        <f ca="1">IFERROR(IF(G334=1,VLOOKUP(M334,[1]坦克升星消耗!$C$2:$J$7,7,TRUE),IF(G334=2,VLOOKUP(M334,[1]坦克升星消耗!$C$8:$J$15,7,TRUE),IF(G334=3,VLOOKUP(M334,[1]坦克升星消耗!$C$24:$J$33,7,TRUE),0))),0)</f>
        <v>335850</v>
      </c>
      <c r="Q334">
        <f t="shared" ca="1" si="25"/>
        <v>1007550</v>
      </c>
      <c r="R334">
        <f ca="1">Q334/A334+AH334-军费投放计算!D334</f>
        <v>23238.675675675677</v>
      </c>
      <c r="S334">
        <f ca="1">ROUNDDOWN(MIN(T1部件投放计算!C334/3,18),0)</f>
        <v>18</v>
      </c>
      <c r="T334">
        <f t="shared" ca="1" si="26"/>
        <v>0</v>
      </c>
      <c r="U334">
        <f ca="1">MIN(ROUNDDOWN((T1部件投放计算!C334/3)/S334,0),3)</f>
        <v>3</v>
      </c>
      <c r="V334">
        <f ca="1">MIN(VLOOKUP((A334*通用估算系数!$B$17*3600)/S334,[1]坦克部件养成!$V$2:$Z$31,5,TRUE),15)</f>
        <v>15</v>
      </c>
      <c r="W334">
        <f ca="1">ROUNDDOWN(MIN(T2部件投放计算!C334/3,18),0)</f>
        <v>18</v>
      </c>
      <c r="X334">
        <f t="shared" ca="1" si="27"/>
        <v>0</v>
      </c>
      <c r="Y334">
        <f ca="1">MIN(ROUNDDOWN(IF(W334=0,0,((T2部件投放计算!C334+T1部件投放计算!C334/3)/2)/W334+1),0),4)</f>
        <v>4</v>
      </c>
      <c r="Z334">
        <f ca="1">MIN(IF(X334=0,0,VLOOKUP((A334*通用估算系数!$B$17*3600)/X334,[1]坦克部件养成!$V$2:$Z$31,5,TRUE)),20)</f>
        <v>0</v>
      </c>
      <c r="AA334">
        <f ca="1">ROUNDDOWN(MIN(T3部件投放计算!C334/3,18),0)</f>
        <v>18</v>
      </c>
      <c r="AB334">
        <f t="shared" ca="1" si="28"/>
        <v>18</v>
      </c>
      <c r="AC334">
        <f ca="1">MIN(ROUNDDOWN(IF(AA334=0,0,((T3部件投放计算!C334+T2部件投放计算!C334/3)/2)/AA334+2),0),5)</f>
        <v>5</v>
      </c>
      <c r="AD334">
        <f ca="1">MIN(IF(AA334=0,0,VLOOKUP((A334*通用估算系数!$B$17*3600)/AA334,[1]坦克部件养成!$V$2:$Z$31,5,TRUE)),30)</f>
        <v>30</v>
      </c>
      <c r="AE334">
        <f ca="1">VLOOKUP("1_"&amp;V334,[1]坦克部件养成!$I:$L,4,FALSE)*T334</f>
        <v>0</v>
      </c>
      <c r="AF334">
        <f ca="1">IFERROR(VLOOKUP("2_"&amp;Z334,[1]坦克部件养成!$I:$L,4,FALSE)*X334,0)</f>
        <v>0</v>
      </c>
      <c r="AG334">
        <f ca="1">IFERROR(VLOOKUP("3_"&amp;AD334,[1]坦克部件养成!$I:$L,4,FALSE)*AB334,0)</f>
        <v>8335620</v>
      </c>
      <c r="AH334">
        <f t="shared" ca="1" si="29"/>
        <v>25031</v>
      </c>
    </row>
    <row r="335" spans="1:34" x14ac:dyDescent="0.2">
      <c r="A335">
        <v>334</v>
      </c>
      <c r="B335">
        <f>IF(C335=-1,D335,VLOOKUP(C335,通用估算系数!$D:$E,2,FALSE))</f>
        <v>10</v>
      </c>
      <c r="C335">
        <f>IF(D335&gt;=10,MOD(A335,通用估算系数!$B$2),-1)</f>
        <v>12</v>
      </c>
      <c r="D335">
        <f>VLOOKUP(A335,[1]游戏时长规划!$H$17:$K$26,4,TRUE)</f>
        <v>10</v>
      </c>
      <c r="E335">
        <v>3</v>
      </c>
      <c r="F335">
        <v>3</v>
      </c>
      <c r="G335">
        <v>3</v>
      </c>
      <c r="H335">
        <f ca="1">INDIRECT("T"&amp;E335&amp;"碎片投放计算!C"&amp;ROW(E335))/VLOOKUP(E335,通用估算系数!$D$17:$E$20,2,FALSE)</f>
        <v>1428.9490691367234</v>
      </c>
      <c r="I335">
        <f ca="1">INDIRECT("T"&amp;F335&amp;"碎片投放计算!C"&amp;ROW(F335))/VLOOKUP(F335,通用估算系数!$D$17:$E$20,2,FALSE)</f>
        <v>1428.9490691367234</v>
      </c>
      <c r="J335">
        <f ca="1">INDIRECT("T"&amp;G335&amp;"碎片投放计算!C"&amp;ROW(G335))/VLOOKUP(G335,通用估算系数!$D$17:$E$20,2,FALSE)</f>
        <v>1428.9490691367234</v>
      </c>
      <c r="K335">
        <f ca="1">IFERROR(IF(E335=1,VLOOKUP(H335,[1]坦克升星消耗!$H$2:$J$7,3,TRUE),IF(E335=2,VLOOKUP(H335,[1]坦克升星消耗!$H$8:$J$15,3,TRUE),IF(E335=3,VLOOKUP(H335,[1]坦克升星消耗!$H$24:$J$33,3,TRUE),0))),0)</f>
        <v>10</v>
      </c>
      <c r="L335">
        <f ca="1">IFERROR(IF(F335=1,VLOOKUP(I335,[1]坦克升星消耗!$H$2:$J$7,3,TRUE),IF(F335=2,VLOOKUP(I335,[1]坦克升星消耗!$H$8:$J$15,3,TRUE),IF(F335=3,VLOOKUP(I335,[1]坦克升星消耗!$H$24:$J$33,3,TRUE),0))),0)</f>
        <v>10</v>
      </c>
      <c r="M335">
        <f ca="1">IFERROR(IF(G335=1,VLOOKUP(J335,[1]坦克升星消耗!$H$2:$J$7,3,TRUE),IF(G335=2,VLOOKUP(J335,[1]坦克升星消耗!$H$8:$J$15,3,TRUE),IF(G335=3,VLOOKUP(J335,[1]坦克升星消耗!$H$24:$J$33,3,TRUE),0))),0)</f>
        <v>10</v>
      </c>
      <c r="N335">
        <f ca="1">IFERROR(IF(E335=1,VLOOKUP(K335,[1]坦克升星消耗!$C$2:$J$7,7,TRUE),IF(E335=2,VLOOKUP(K335,[1]坦克升星消耗!$C$8:$J$15,7,TRUE),IF(E335=3,VLOOKUP(K335,[1]坦克升星消耗!$C$24:$J$33,7,TRUE),0))),0)</f>
        <v>335850</v>
      </c>
      <c r="O335">
        <f ca="1">IFERROR(IF(F335=1,VLOOKUP(L335,[1]坦克升星消耗!$C$2:$J$7,7,TRUE),IF(F335=2,VLOOKUP(L335,[1]坦克升星消耗!$C$8:$J$15,7,TRUE),IF(F335=3,VLOOKUP(L335,[1]坦克升星消耗!$C$24:$J$33,7,TRUE),0))),0)</f>
        <v>335850</v>
      </c>
      <c r="P335">
        <f ca="1">IFERROR(IF(G335=1,VLOOKUP(M335,[1]坦克升星消耗!$C$2:$J$7,7,TRUE),IF(G335=2,VLOOKUP(M335,[1]坦克升星消耗!$C$8:$J$15,7,TRUE),IF(G335=3,VLOOKUP(M335,[1]坦克升星消耗!$C$24:$J$33,7,TRUE),0))),0)</f>
        <v>335850</v>
      </c>
      <c r="Q335">
        <f t="shared" ca="1" si="25"/>
        <v>1007550</v>
      </c>
      <c r="R335">
        <f ca="1">Q335/A335+AH335-军费投放计算!D335</f>
        <v>23131.616766467065</v>
      </c>
      <c r="S335">
        <f ca="1">ROUNDDOWN(MIN(T1部件投放计算!C335/3,18),0)</f>
        <v>18</v>
      </c>
      <c r="T335">
        <f t="shared" ca="1" si="26"/>
        <v>0</v>
      </c>
      <c r="U335">
        <f ca="1">MIN(ROUNDDOWN((T1部件投放计算!C335/3)/S335,0),3)</f>
        <v>3</v>
      </c>
      <c r="V335">
        <f ca="1">MIN(VLOOKUP((A335*通用估算系数!$B$17*3600)/S335,[1]坦克部件养成!$V$2:$Z$31,5,TRUE),15)</f>
        <v>15</v>
      </c>
      <c r="W335">
        <f ca="1">ROUNDDOWN(MIN(T2部件投放计算!C335/3,18),0)</f>
        <v>18</v>
      </c>
      <c r="X335">
        <f t="shared" ca="1" si="27"/>
        <v>0</v>
      </c>
      <c r="Y335">
        <f ca="1">MIN(ROUNDDOWN(IF(W335=0,0,((T2部件投放计算!C335+T1部件投放计算!C335/3)/2)/W335+1),0),4)</f>
        <v>4</v>
      </c>
      <c r="Z335">
        <f ca="1">MIN(IF(X335=0,0,VLOOKUP((A335*通用估算系数!$B$17*3600)/X335,[1]坦克部件养成!$V$2:$Z$31,5,TRUE)),20)</f>
        <v>0</v>
      </c>
      <c r="AA335">
        <f ca="1">ROUNDDOWN(MIN(T3部件投放计算!C335/3,18),0)</f>
        <v>18</v>
      </c>
      <c r="AB335">
        <f t="shared" ca="1" si="28"/>
        <v>18</v>
      </c>
      <c r="AC335">
        <f ca="1">MIN(ROUNDDOWN(IF(AA335=0,0,((T3部件投放计算!C335+T2部件投放计算!C335/3)/2)/AA335+2),0),5)</f>
        <v>5</v>
      </c>
      <c r="AD335">
        <f ca="1">MIN(IF(AA335=0,0,VLOOKUP((A335*通用估算系数!$B$17*3600)/AA335,[1]坦克部件养成!$V$2:$Z$31,5,TRUE)),30)</f>
        <v>30</v>
      </c>
      <c r="AE335">
        <f ca="1">VLOOKUP("1_"&amp;V335,[1]坦克部件养成!$I:$L,4,FALSE)*T335</f>
        <v>0</v>
      </c>
      <c r="AF335">
        <f ca="1">IFERROR(VLOOKUP("2_"&amp;Z335,[1]坦克部件养成!$I:$L,4,FALSE)*X335,0)</f>
        <v>0</v>
      </c>
      <c r="AG335">
        <f ca="1">IFERROR(VLOOKUP("3_"&amp;AD335,[1]坦克部件养成!$I:$L,4,FALSE)*AB335,0)</f>
        <v>8335620</v>
      </c>
      <c r="AH335">
        <f t="shared" ca="1" si="29"/>
        <v>24956</v>
      </c>
    </row>
    <row r="336" spans="1:34" x14ac:dyDescent="0.2">
      <c r="A336">
        <v>335</v>
      </c>
      <c r="B336">
        <f>IF(C336=-1,D336,VLOOKUP(C336,通用估算系数!$D:$E,2,FALSE))</f>
        <v>10</v>
      </c>
      <c r="C336">
        <f>IF(D336&gt;=10,MOD(A336,通用估算系数!$B$2),-1)</f>
        <v>13</v>
      </c>
      <c r="D336">
        <f>VLOOKUP(A336,[1]游戏时长规划!$H$17:$K$26,4,TRUE)</f>
        <v>10</v>
      </c>
      <c r="E336">
        <v>3</v>
      </c>
      <c r="F336">
        <v>3</v>
      </c>
      <c r="G336">
        <v>3</v>
      </c>
      <c r="H336">
        <f ca="1">INDIRECT("T"&amp;E336&amp;"碎片投放计算!C"&amp;ROW(E336))/VLOOKUP(E336,通用估算系数!$D$17:$E$20,2,FALSE)</f>
        <v>1433.4806473859819</v>
      </c>
      <c r="I336">
        <f ca="1">INDIRECT("T"&amp;F336&amp;"碎片投放计算!C"&amp;ROW(F336))/VLOOKUP(F336,通用估算系数!$D$17:$E$20,2,FALSE)</f>
        <v>1433.4806473859819</v>
      </c>
      <c r="J336">
        <f ca="1">INDIRECT("T"&amp;G336&amp;"碎片投放计算!C"&amp;ROW(G336))/VLOOKUP(G336,通用估算系数!$D$17:$E$20,2,FALSE)</f>
        <v>1433.4806473859819</v>
      </c>
      <c r="K336">
        <f ca="1">IFERROR(IF(E336=1,VLOOKUP(H336,[1]坦克升星消耗!$H$2:$J$7,3,TRUE),IF(E336=2,VLOOKUP(H336,[1]坦克升星消耗!$H$8:$J$15,3,TRUE),IF(E336=3,VLOOKUP(H336,[1]坦克升星消耗!$H$24:$J$33,3,TRUE),0))),0)</f>
        <v>10</v>
      </c>
      <c r="L336">
        <f ca="1">IFERROR(IF(F336=1,VLOOKUP(I336,[1]坦克升星消耗!$H$2:$J$7,3,TRUE),IF(F336=2,VLOOKUP(I336,[1]坦克升星消耗!$H$8:$J$15,3,TRUE),IF(F336=3,VLOOKUP(I336,[1]坦克升星消耗!$H$24:$J$33,3,TRUE),0))),0)</f>
        <v>10</v>
      </c>
      <c r="M336">
        <f ca="1">IFERROR(IF(G336=1,VLOOKUP(J336,[1]坦克升星消耗!$H$2:$J$7,3,TRUE),IF(G336=2,VLOOKUP(J336,[1]坦克升星消耗!$H$8:$J$15,3,TRUE),IF(G336=3,VLOOKUP(J336,[1]坦克升星消耗!$H$24:$J$33,3,TRUE),0))),0)</f>
        <v>10</v>
      </c>
      <c r="N336">
        <f ca="1">IFERROR(IF(E336=1,VLOOKUP(K336,[1]坦克升星消耗!$C$2:$J$7,7,TRUE),IF(E336=2,VLOOKUP(K336,[1]坦克升星消耗!$C$8:$J$15,7,TRUE),IF(E336=3,VLOOKUP(K336,[1]坦克升星消耗!$C$24:$J$33,7,TRUE),0))),0)</f>
        <v>335850</v>
      </c>
      <c r="O336">
        <f ca="1">IFERROR(IF(F336=1,VLOOKUP(L336,[1]坦克升星消耗!$C$2:$J$7,7,TRUE),IF(F336=2,VLOOKUP(L336,[1]坦克升星消耗!$C$8:$J$15,7,TRUE),IF(F336=3,VLOOKUP(L336,[1]坦克升星消耗!$C$24:$J$33,7,TRUE),0))),0)</f>
        <v>335850</v>
      </c>
      <c r="P336">
        <f ca="1">IFERROR(IF(G336=1,VLOOKUP(M336,[1]坦克升星消耗!$C$2:$J$7,7,TRUE),IF(G336=2,VLOOKUP(M336,[1]坦克升星消耗!$C$8:$J$15,7,TRUE),IF(G336=3,VLOOKUP(M336,[1]坦克升星消耗!$C$24:$J$33,7,TRUE),0))),0)</f>
        <v>335850</v>
      </c>
      <c r="Q336">
        <f t="shared" ca="1" si="25"/>
        <v>1007550</v>
      </c>
      <c r="R336">
        <f ca="1">Q336/A336+AH336-军费投放计算!D336</f>
        <v>23067.611940298506</v>
      </c>
      <c r="S336">
        <f ca="1">ROUNDDOWN(MIN(T1部件投放计算!C336/3,18),0)</f>
        <v>18</v>
      </c>
      <c r="T336">
        <f t="shared" ca="1" si="26"/>
        <v>0</v>
      </c>
      <c r="U336">
        <f ca="1">MIN(ROUNDDOWN((T1部件投放计算!C336/3)/S336,0),3)</f>
        <v>3</v>
      </c>
      <c r="V336">
        <f ca="1">MIN(VLOOKUP((A336*通用估算系数!$B$17*3600)/S336,[1]坦克部件养成!$V$2:$Z$31,5,TRUE),15)</f>
        <v>15</v>
      </c>
      <c r="W336">
        <f ca="1">ROUNDDOWN(MIN(T2部件投放计算!C336/3,18),0)</f>
        <v>18</v>
      </c>
      <c r="X336">
        <f t="shared" ca="1" si="27"/>
        <v>0</v>
      </c>
      <c r="Y336">
        <f ca="1">MIN(ROUNDDOWN(IF(W336=0,0,((T2部件投放计算!C336+T1部件投放计算!C336/3)/2)/W336+1),0),4)</f>
        <v>4</v>
      </c>
      <c r="Z336">
        <f ca="1">MIN(IF(X336=0,0,VLOOKUP((A336*通用估算系数!$B$17*3600)/X336,[1]坦克部件养成!$V$2:$Z$31,5,TRUE)),20)</f>
        <v>0</v>
      </c>
      <c r="AA336">
        <f ca="1">ROUNDDOWN(MIN(T3部件投放计算!C336/3,18),0)</f>
        <v>18</v>
      </c>
      <c r="AB336">
        <f t="shared" ca="1" si="28"/>
        <v>18</v>
      </c>
      <c r="AC336">
        <f ca="1">MIN(ROUNDDOWN(IF(AA336=0,0,((T3部件投放计算!C336+T2部件投放计算!C336/3)/2)/AA336+2),0),5)</f>
        <v>5</v>
      </c>
      <c r="AD336">
        <f ca="1">MIN(IF(AA336=0,0,VLOOKUP((A336*通用估算系数!$B$17*3600)/AA336,[1]坦克部件养成!$V$2:$Z$31,5,TRUE)),30)</f>
        <v>30</v>
      </c>
      <c r="AE336">
        <f ca="1">VLOOKUP("1_"&amp;V336,[1]坦克部件养成!$I:$L,4,FALSE)*T336</f>
        <v>0</v>
      </c>
      <c r="AF336">
        <f ca="1">IFERROR(VLOOKUP("2_"&amp;Z336,[1]坦克部件养成!$I:$L,4,FALSE)*X336,0)</f>
        <v>0</v>
      </c>
      <c r="AG336">
        <f ca="1">IFERROR(VLOOKUP("3_"&amp;AD336,[1]坦克部件养成!$I:$L,4,FALSE)*AB336,0)</f>
        <v>8335620</v>
      </c>
      <c r="AH336">
        <f t="shared" ca="1" si="29"/>
        <v>24882</v>
      </c>
    </row>
    <row r="337" spans="1:34" x14ac:dyDescent="0.2">
      <c r="A337">
        <v>336</v>
      </c>
      <c r="B337">
        <f>IF(C337=-1,D337,VLOOKUP(C337,通用估算系数!$D:$E,2,FALSE))</f>
        <v>8</v>
      </c>
      <c r="C337">
        <f>IF(D337&gt;=10,MOD(A337,通用估算系数!$B$2),-1)</f>
        <v>0</v>
      </c>
      <c r="D337">
        <f>VLOOKUP(A337,[1]游戏时长规划!$H$17:$K$26,4,TRUE)</f>
        <v>10</v>
      </c>
      <c r="E337">
        <v>3</v>
      </c>
      <c r="F337">
        <v>3</v>
      </c>
      <c r="G337">
        <v>3</v>
      </c>
      <c r="H337">
        <f ca="1">INDIRECT("T"&amp;E337&amp;"碎片投放计算!C"&amp;ROW(E337))/VLOOKUP(E337,通用估算系数!$D$17:$E$20,2,FALSE)</f>
        <v>1437.7064883209125</v>
      </c>
      <c r="I337">
        <f ca="1">INDIRECT("T"&amp;F337&amp;"碎片投放计算!C"&amp;ROW(F337))/VLOOKUP(F337,通用估算系数!$D$17:$E$20,2,FALSE)</f>
        <v>1437.7064883209125</v>
      </c>
      <c r="J337">
        <f ca="1">INDIRECT("T"&amp;G337&amp;"碎片投放计算!C"&amp;ROW(G337))/VLOOKUP(G337,通用估算系数!$D$17:$E$20,2,FALSE)</f>
        <v>1437.7064883209125</v>
      </c>
      <c r="K337">
        <f ca="1">IFERROR(IF(E337=1,VLOOKUP(H337,[1]坦克升星消耗!$H$2:$J$7,3,TRUE),IF(E337=2,VLOOKUP(H337,[1]坦克升星消耗!$H$8:$J$15,3,TRUE),IF(E337=3,VLOOKUP(H337,[1]坦克升星消耗!$H$24:$J$33,3,TRUE),0))),0)</f>
        <v>10</v>
      </c>
      <c r="L337">
        <f ca="1">IFERROR(IF(F337=1,VLOOKUP(I337,[1]坦克升星消耗!$H$2:$J$7,3,TRUE),IF(F337=2,VLOOKUP(I337,[1]坦克升星消耗!$H$8:$J$15,3,TRUE),IF(F337=3,VLOOKUP(I337,[1]坦克升星消耗!$H$24:$J$33,3,TRUE),0))),0)</f>
        <v>10</v>
      </c>
      <c r="M337">
        <f ca="1">IFERROR(IF(G337=1,VLOOKUP(J337,[1]坦克升星消耗!$H$2:$J$7,3,TRUE),IF(G337=2,VLOOKUP(J337,[1]坦克升星消耗!$H$8:$J$15,3,TRUE),IF(G337=3,VLOOKUP(J337,[1]坦克升星消耗!$H$24:$J$33,3,TRUE),0))),0)</f>
        <v>10</v>
      </c>
      <c r="N337">
        <f ca="1">IFERROR(IF(E337=1,VLOOKUP(K337,[1]坦克升星消耗!$C$2:$J$7,7,TRUE),IF(E337=2,VLOOKUP(K337,[1]坦克升星消耗!$C$8:$J$15,7,TRUE),IF(E337=3,VLOOKUP(K337,[1]坦克升星消耗!$C$24:$J$33,7,TRUE),0))),0)</f>
        <v>335850</v>
      </c>
      <c r="O337">
        <f ca="1">IFERROR(IF(F337=1,VLOOKUP(L337,[1]坦克升星消耗!$C$2:$J$7,7,TRUE),IF(F337=2,VLOOKUP(L337,[1]坦克升星消耗!$C$8:$J$15,7,TRUE),IF(F337=3,VLOOKUP(L337,[1]坦克升星消耗!$C$24:$J$33,7,TRUE),0))),0)</f>
        <v>335850</v>
      </c>
      <c r="P337">
        <f ca="1">IFERROR(IF(G337=1,VLOOKUP(M337,[1]坦克升星消耗!$C$2:$J$7,7,TRUE),IF(G337=2,VLOOKUP(M337,[1]坦克升星消耗!$C$8:$J$15,7,TRUE),IF(G337=3,VLOOKUP(M337,[1]坦克升星消耗!$C$24:$J$33,7,TRUE),0))),0)</f>
        <v>335850</v>
      </c>
      <c r="Q337">
        <f t="shared" ca="1" si="25"/>
        <v>1007550</v>
      </c>
      <c r="R337">
        <f ca="1">Q337/A337+AH337-军费投放计算!D337</f>
        <v>23515.660714285714</v>
      </c>
      <c r="S337">
        <f ca="1">ROUNDDOWN(MIN(T1部件投放计算!C337/3,18),0)</f>
        <v>18</v>
      </c>
      <c r="T337">
        <f t="shared" ca="1" si="26"/>
        <v>0</v>
      </c>
      <c r="U337">
        <f ca="1">MIN(ROUNDDOWN((T1部件投放计算!C337/3)/S337,0),3)</f>
        <v>3</v>
      </c>
      <c r="V337">
        <f ca="1">MIN(VLOOKUP((A337*通用估算系数!$B$17*3600)/S337,[1]坦克部件养成!$V$2:$Z$31,5,TRUE),15)</f>
        <v>15</v>
      </c>
      <c r="W337">
        <f ca="1">ROUNDDOWN(MIN(T2部件投放计算!C337/3,18),0)</f>
        <v>18</v>
      </c>
      <c r="X337">
        <f t="shared" ca="1" si="27"/>
        <v>0</v>
      </c>
      <c r="Y337">
        <f ca="1">MIN(ROUNDDOWN(IF(W337=0,0,((T2部件投放计算!C337+T1部件投放计算!C337/3)/2)/W337+1),0),4)</f>
        <v>4</v>
      </c>
      <c r="Z337">
        <f ca="1">MIN(IF(X337=0,0,VLOOKUP((A337*通用估算系数!$B$17*3600)/X337,[1]坦克部件养成!$V$2:$Z$31,5,TRUE)),20)</f>
        <v>0</v>
      </c>
      <c r="AA337">
        <f ca="1">ROUNDDOWN(MIN(T3部件投放计算!C337/3,18),0)</f>
        <v>18</v>
      </c>
      <c r="AB337">
        <f t="shared" ca="1" si="28"/>
        <v>18</v>
      </c>
      <c r="AC337">
        <f ca="1">MIN(ROUNDDOWN(IF(AA337=0,0,((T3部件投放计算!C337+T2部件投放计算!C337/3)/2)/AA337+2),0),5)</f>
        <v>5</v>
      </c>
      <c r="AD337">
        <f ca="1">MIN(IF(AA337=0,0,VLOOKUP((A337*通用估算系数!$B$17*3600)/AA337,[1]坦克部件养成!$V$2:$Z$31,5,TRUE)),30)</f>
        <v>30</v>
      </c>
      <c r="AE337">
        <f ca="1">VLOOKUP("1_"&amp;V337,[1]坦克部件养成!$I:$L,4,FALSE)*T337</f>
        <v>0</v>
      </c>
      <c r="AF337">
        <f ca="1">IFERROR(VLOOKUP("2_"&amp;Z337,[1]坦克部件养成!$I:$L,4,FALSE)*X337,0)</f>
        <v>0</v>
      </c>
      <c r="AG337">
        <f ca="1">IFERROR(VLOOKUP("3_"&amp;AD337,[1]坦克部件养成!$I:$L,4,FALSE)*AB337,0)</f>
        <v>8335620</v>
      </c>
      <c r="AH337">
        <f t="shared" ca="1" si="29"/>
        <v>24808</v>
      </c>
    </row>
    <row r="338" spans="1:34" x14ac:dyDescent="0.2">
      <c r="A338">
        <v>337</v>
      </c>
      <c r="B338">
        <f>IF(C338=-1,D338,VLOOKUP(C338,通用估算系数!$D:$E,2,FALSE))</f>
        <v>8</v>
      </c>
      <c r="C338">
        <f>IF(D338&gt;=10,MOD(A338,通用估算系数!$B$2),-1)</f>
        <v>1</v>
      </c>
      <c r="D338">
        <f>VLOOKUP(A338,[1]游戏时长规划!$H$17:$K$26,4,TRUE)</f>
        <v>10</v>
      </c>
      <c r="E338">
        <v>3</v>
      </c>
      <c r="F338">
        <v>3</v>
      </c>
      <c r="G338">
        <v>3</v>
      </c>
      <c r="H338">
        <f ca="1">INDIRECT("T"&amp;E338&amp;"碎片投放计算!C"&amp;ROW(E338))/VLOOKUP(E338,通用估算系数!$D$17:$E$20,2,FALSE)</f>
        <v>1441.5233922825346</v>
      </c>
      <c r="I338">
        <f ca="1">INDIRECT("T"&amp;F338&amp;"碎片投放计算!C"&amp;ROW(F338))/VLOOKUP(F338,通用估算系数!$D$17:$E$20,2,FALSE)</f>
        <v>1441.5233922825346</v>
      </c>
      <c r="J338">
        <f ca="1">INDIRECT("T"&amp;G338&amp;"碎片投放计算!C"&amp;ROW(G338))/VLOOKUP(G338,通用估算系数!$D$17:$E$20,2,FALSE)</f>
        <v>1441.5233922825346</v>
      </c>
      <c r="K338">
        <f ca="1">IFERROR(IF(E338=1,VLOOKUP(H338,[1]坦克升星消耗!$H$2:$J$7,3,TRUE),IF(E338=2,VLOOKUP(H338,[1]坦克升星消耗!$H$8:$J$15,3,TRUE),IF(E338=3,VLOOKUP(H338,[1]坦克升星消耗!$H$24:$J$33,3,TRUE),0))),0)</f>
        <v>10</v>
      </c>
      <c r="L338">
        <f ca="1">IFERROR(IF(F338=1,VLOOKUP(I338,[1]坦克升星消耗!$H$2:$J$7,3,TRUE),IF(F338=2,VLOOKUP(I338,[1]坦克升星消耗!$H$8:$J$15,3,TRUE),IF(F338=3,VLOOKUP(I338,[1]坦克升星消耗!$H$24:$J$33,3,TRUE),0))),0)</f>
        <v>10</v>
      </c>
      <c r="M338">
        <f ca="1">IFERROR(IF(G338=1,VLOOKUP(J338,[1]坦克升星消耗!$H$2:$J$7,3,TRUE),IF(G338=2,VLOOKUP(J338,[1]坦克升星消耗!$H$8:$J$15,3,TRUE),IF(G338=3,VLOOKUP(J338,[1]坦克升星消耗!$H$24:$J$33,3,TRUE),0))),0)</f>
        <v>10</v>
      </c>
      <c r="N338">
        <f ca="1">IFERROR(IF(E338=1,VLOOKUP(K338,[1]坦克升星消耗!$C$2:$J$7,7,TRUE),IF(E338=2,VLOOKUP(K338,[1]坦克升星消耗!$C$8:$J$15,7,TRUE),IF(E338=3,VLOOKUP(K338,[1]坦克升星消耗!$C$24:$J$33,7,TRUE),0))),0)</f>
        <v>335850</v>
      </c>
      <c r="O338">
        <f ca="1">IFERROR(IF(F338=1,VLOOKUP(L338,[1]坦克升星消耗!$C$2:$J$7,7,TRUE),IF(F338=2,VLOOKUP(L338,[1]坦克升星消耗!$C$8:$J$15,7,TRUE),IF(F338=3,VLOOKUP(L338,[1]坦克升星消耗!$C$24:$J$33,7,TRUE),0))),0)</f>
        <v>335850</v>
      </c>
      <c r="P338">
        <f ca="1">IFERROR(IF(G338=1,VLOOKUP(M338,[1]坦克升星消耗!$C$2:$J$7,7,TRUE),IF(G338=2,VLOOKUP(M338,[1]坦克升星消耗!$C$8:$J$15,7,TRUE),IF(G338=3,VLOOKUP(M338,[1]坦克升星消耗!$C$24:$J$33,7,TRUE),0))),0)</f>
        <v>335850</v>
      </c>
      <c r="Q338">
        <f t="shared" ca="1" si="25"/>
        <v>1007550</v>
      </c>
      <c r="R338">
        <f ca="1">Q338/A338+AH338-军费投放计算!D338</f>
        <v>23488.762611275964</v>
      </c>
      <c r="S338">
        <f ca="1">ROUNDDOWN(MIN(T1部件投放计算!C338/3,18),0)</f>
        <v>18</v>
      </c>
      <c r="T338">
        <f t="shared" ca="1" si="26"/>
        <v>0</v>
      </c>
      <c r="U338">
        <f ca="1">MIN(ROUNDDOWN((T1部件投放计算!C338/3)/S338,0),3)</f>
        <v>3</v>
      </c>
      <c r="V338">
        <f ca="1">MIN(VLOOKUP((A338*通用估算系数!$B$17*3600)/S338,[1]坦克部件养成!$V$2:$Z$31,5,TRUE),15)</f>
        <v>15</v>
      </c>
      <c r="W338">
        <f ca="1">ROUNDDOWN(MIN(T2部件投放计算!C338/3,18),0)</f>
        <v>18</v>
      </c>
      <c r="X338">
        <f t="shared" ca="1" si="27"/>
        <v>0</v>
      </c>
      <c r="Y338">
        <f ca="1">MIN(ROUNDDOWN(IF(W338=0,0,((T2部件投放计算!C338+T1部件投放计算!C338/3)/2)/W338+1),0),4)</f>
        <v>4</v>
      </c>
      <c r="Z338">
        <f ca="1">MIN(IF(X338=0,0,VLOOKUP((A338*通用估算系数!$B$17*3600)/X338,[1]坦克部件养成!$V$2:$Z$31,5,TRUE)),20)</f>
        <v>0</v>
      </c>
      <c r="AA338">
        <f ca="1">ROUNDDOWN(MIN(T3部件投放计算!C338/3,18),0)</f>
        <v>18</v>
      </c>
      <c r="AB338">
        <f t="shared" ca="1" si="28"/>
        <v>18</v>
      </c>
      <c r="AC338">
        <f ca="1">MIN(ROUNDDOWN(IF(AA338=0,0,((T3部件投放计算!C338+T2部件投放计算!C338/3)/2)/AA338+2),0),5)</f>
        <v>5</v>
      </c>
      <c r="AD338">
        <f ca="1">MIN(IF(AA338=0,0,VLOOKUP((A338*通用估算系数!$B$17*3600)/AA338,[1]坦克部件养成!$V$2:$Z$31,5,TRUE)),30)</f>
        <v>30</v>
      </c>
      <c r="AE338">
        <f ca="1">VLOOKUP("1_"&amp;V338,[1]坦克部件养成!$I:$L,4,FALSE)*T338</f>
        <v>0</v>
      </c>
      <c r="AF338">
        <f ca="1">IFERROR(VLOOKUP("2_"&amp;Z338,[1]坦克部件养成!$I:$L,4,FALSE)*X338,0)</f>
        <v>0</v>
      </c>
      <c r="AG338">
        <f ca="1">IFERROR(VLOOKUP("3_"&amp;AD338,[1]坦克部件养成!$I:$L,4,FALSE)*AB338,0)</f>
        <v>8335620</v>
      </c>
      <c r="AH338">
        <f t="shared" ca="1" si="29"/>
        <v>24734</v>
      </c>
    </row>
    <row r="339" spans="1:34" x14ac:dyDescent="0.2">
      <c r="A339">
        <v>338</v>
      </c>
      <c r="B339">
        <f>IF(C339=-1,D339,VLOOKUP(C339,通用估算系数!$D:$E,2,FALSE))</f>
        <v>8</v>
      </c>
      <c r="C339">
        <f>IF(D339&gt;=10,MOD(A339,通用估算系数!$B$2),-1)</f>
        <v>2</v>
      </c>
      <c r="D339">
        <f>VLOOKUP(A339,[1]游戏时长规划!$H$17:$K$26,4,TRUE)</f>
        <v>10</v>
      </c>
      <c r="E339">
        <v>3</v>
      </c>
      <c r="F339">
        <v>3</v>
      </c>
      <c r="G339">
        <v>3</v>
      </c>
      <c r="H339">
        <f ca="1">INDIRECT("T"&amp;E339&amp;"碎片投放计算!C"&amp;ROW(E339))/VLOOKUP(E339,通用估算系数!$D$17:$E$20,2,FALSE)</f>
        <v>1445.3683923980027</v>
      </c>
      <c r="I339">
        <f ca="1">INDIRECT("T"&amp;F339&amp;"碎片投放计算!C"&amp;ROW(F339))/VLOOKUP(F339,通用估算系数!$D$17:$E$20,2,FALSE)</f>
        <v>1445.3683923980027</v>
      </c>
      <c r="J339">
        <f ca="1">INDIRECT("T"&amp;G339&amp;"碎片投放计算!C"&amp;ROW(G339))/VLOOKUP(G339,通用估算系数!$D$17:$E$20,2,FALSE)</f>
        <v>1445.3683923980027</v>
      </c>
      <c r="K339">
        <f ca="1">IFERROR(IF(E339=1,VLOOKUP(H339,[1]坦克升星消耗!$H$2:$J$7,3,TRUE),IF(E339=2,VLOOKUP(H339,[1]坦克升星消耗!$H$8:$J$15,3,TRUE),IF(E339=3,VLOOKUP(H339,[1]坦克升星消耗!$H$24:$J$33,3,TRUE),0))),0)</f>
        <v>10</v>
      </c>
      <c r="L339">
        <f ca="1">IFERROR(IF(F339=1,VLOOKUP(I339,[1]坦克升星消耗!$H$2:$J$7,3,TRUE),IF(F339=2,VLOOKUP(I339,[1]坦克升星消耗!$H$8:$J$15,3,TRUE),IF(F339=3,VLOOKUP(I339,[1]坦克升星消耗!$H$24:$J$33,3,TRUE),0))),0)</f>
        <v>10</v>
      </c>
      <c r="M339">
        <f ca="1">IFERROR(IF(G339=1,VLOOKUP(J339,[1]坦克升星消耗!$H$2:$J$7,3,TRUE),IF(G339=2,VLOOKUP(J339,[1]坦克升星消耗!$H$8:$J$15,3,TRUE),IF(G339=3,VLOOKUP(J339,[1]坦克升星消耗!$H$24:$J$33,3,TRUE),0))),0)</f>
        <v>10</v>
      </c>
      <c r="N339">
        <f ca="1">IFERROR(IF(E339=1,VLOOKUP(K339,[1]坦克升星消耗!$C$2:$J$7,7,TRUE),IF(E339=2,VLOOKUP(K339,[1]坦克升星消耗!$C$8:$J$15,7,TRUE),IF(E339=3,VLOOKUP(K339,[1]坦克升星消耗!$C$24:$J$33,7,TRUE),0))),0)</f>
        <v>335850</v>
      </c>
      <c r="O339">
        <f ca="1">IFERROR(IF(F339=1,VLOOKUP(L339,[1]坦克升星消耗!$C$2:$J$7,7,TRUE),IF(F339=2,VLOOKUP(L339,[1]坦克升星消耗!$C$8:$J$15,7,TRUE),IF(F339=3,VLOOKUP(L339,[1]坦克升星消耗!$C$24:$J$33,7,TRUE),0))),0)</f>
        <v>335850</v>
      </c>
      <c r="P339">
        <f ca="1">IFERROR(IF(G339=1,VLOOKUP(M339,[1]坦克升星消耗!$C$2:$J$7,7,TRUE),IF(G339=2,VLOOKUP(M339,[1]坦克升星消耗!$C$8:$J$15,7,TRUE),IF(G339=3,VLOOKUP(M339,[1]坦克升星消耗!$C$24:$J$33,7,TRUE),0))),0)</f>
        <v>335850</v>
      </c>
      <c r="Q339">
        <f t="shared" ca="1" si="25"/>
        <v>1007550</v>
      </c>
      <c r="R339">
        <f ca="1">Q339/A339+AH339-军费投放计算!D339</f>
        <v>23394.917159763314</v>
      </c>
      <c r="S339">
        <f ca="1">ROUNDDOWN(MIN(T1部件投放计算!C339/3,18),0)</f>
        <v>18</v>
      </c>
      <c r="T339">
        <f t="shared" ca="1" si="26"/>
        <v>0</v>
      </c>
      <c r="U339">
        <f ca="1">MIN(ROUNDDOWN((T1部件投放计算!C339/3)/S339,0),3)</f>
        <v>3</v>
      </c>
      <c r="V339">
        <f ca="1">MIN(VLOOKUP((A339*通用估算系数!$B$17*3600)/S339,[1]坦克部件养成!$V$2:$Z$31,5,TRUE),15)</f>
        <v>15</v>
      </c>
      <c r="W339">
        <f ca="1">ROUNDDOWN(MIN(T2部件投放计算!C339/3,18),0)</f>
        <v>18</v>
      </c>
      <c r="X339">
        <f t="shared" ca="1" si="27"/>
        <v>0</v>
      </c>
      <c r="Y339">
        <f ca="1">MIN(ROUNDDOWN(IF(W339=0,0,((T2部件投放计算!C339+T1部件投放计算!C339/3)/2)/W339+1),0),4)</f>
        <v>4</v>
      </c>
      <c r="Z339">
        <f ca="1">MIN(IF(X339=0,0,VLOOKUP((A339*通用估算系数!$B$17*3600)/X339,[1]坦克部件养成!$V$2:$Z$31,5,TRUE)),20)</f>
        <v>0</v>
      </c>
      <c r="AA339">
        <f ca="1">ROUNDDOWN(MIN(T3部件投放计算!C339/3,18),0)</f>
        <v>18</v>
      </c>
      <c r="AB339">
        <f t="shared" ca="1" si="28"/>
        <v>18</v>
      </c>
      <c r="AC339">
        <f ca="1">MIN(ROUNDDOWN(IF(AA339=0,0,((T3部件投放计算!C339+T2部件投放计算!C339/3)/2)/AA339+2),0),5)</f>
        <v>5</v>
      </c>
      <c r="AD339">
        <f ca="1">MIN(IF(AA339=0,0,VLOOKUP((A339*通用估算系数!$B$17*3600)/AA339,[1]坦克部件养成!$V$2:$Z$31,5,TRUE)),30)</f>
        <v>30</v>
      </c>
      <c r="AE339">
        <f ca="1">VLOOKUP("1_"&amp;V339,[1]坦克部件养成!$I:$L,4,FALSE)*T339</f>
        <v>0</v>
      </c>
      <c r="AF339">
        <f ca="1">IFERROR(VLOOKUP("2_"&amp;Z339,[1]坦克部件养成!$I:$L,4,FALSE)*X339,0)</f>
        <v>0</v>
      </c>
      <c r="AG339">
        <f ca="1">IFERROR(VLOOKUP("3_"&amp;AD339,[1]坦克部件养成!$I:$L,4,FALSE)*AB339,0)</f>
        <v>8335620</v>
      </c>
      <c r="AH339">
        <f t="shared" ca="1" si="29"/>
        <v>24661</v>
      </c>
    </row>
    <row r="340" spans="1:34" x14ac:dyDescent="0.2">
      <c r="A340">
        <v>339</v>
      </c>
      <c r="B340">
        <f>IF(C340=-1,D340,VLOOKUP(C340,通用估算系数!$D:$E,2,FALSE))</f>
        <v>9</v>
      </c>
      <c r="C340">
        <f>IF(D340&gt;=10,MOD(A340,通用估算系数!$B$2),-1)</f>
        <v>3</v>
      </c>
      <c r="D340">
        <f>VLOOKUP(A340,[1]游戏时长规划!$H$17:$K$26,4,TRUE)</f>
        <v>10</v>
      </c>
      <c r="E340">
        <v>3</v>
      </c>
      <c r="F340">
        <v>3</v>
      </c>
      <c r="G340">
        <v>3</v>
      </c>
      <c r="H340">
        <f ca="1">INDIRECT("T"&amp;E340&amp;"碎片投放计算!C"&amp;ROW(E340))/VLOOKUP(E340,通用估算系数!$D$17:$E$20,2,FALSE)</f>
        <v>1450.9717089232947</v>
      </c>
      <c r="I340">
        <f ca="1">INDIRECT("T"&amp;F340&amp;"碎片投放计算!C"&amp;ROW(F340))/VLOOKUP(F340,通用估算系数!$D$17:$E$20,2,FALSE)</f>
        <v>1450.9717089232947</v>
      </c>
      <c r="J340">
        <f ca="1">INDIRECT("T"&amp;G340&amp;"碎片投放计算!C"&amp;ROW(G340))/VLOOKUP(G340,通用估算系数!$D$17:$E$20,2,FALSE)</f>
        <v>1450.9717089232947</v>
      </c>
      <c r="K340">
        <f ca="1">IFERROR(IF(E340=1,VLOOKUP(H340,[1]坦克升星消耗!$H$2:$J$7,3,TRUE),IF(E340=2,VLOOKUP(H340,[1]坦克升星消耗!$H$8:$J$15,3,TRUE),IF(E340=3,VLOOKUP(H340,[1]坦克升星消耗!$H$24:$J$33,3,TRUE),0))),0)</f>
        <v>10</v>
      </c>
      <c r="L340">
        <f ca="1">IFERROR(IF(F340=1,VLOOKUP(I340,[1]坦克升星消耗!$H$2:$J$7,3,TRUE),IF(F340=2,VLOOKUP(I340,[1]坦克升星消耗!$H$8:$J$15,3,TRUE),IF(F340=3,VLOOKUP(I340,[1]坦克升星消耗!$H$24:$J$33,3,TRUE),0))),0)</f>
        <v>10</v>
      </c>
      <c r="M340">
        <f ca="1">IFERROR(IF(G340=1,VLOOKUP(J340,[1]坦克升星消耗!$H$2:$J$7,3,TRUE),IF(G340=2,VLOOKUP(J340,[1]坦克升星消耗!$H$8:$J$15,3,TRUE),IF(G340=3,VLOOKUP(J340,[1]坦克升星消耗!$H$24:$J$33,3,TRUE),0))),0)</f>
        <v>10</v>
      </c>
      <c r="N340">
        <f ca="1">IFERROR(IF(E340=1,VLOOKUP(K340,[1]坦克升星消耗!$C$2:$J$7,7,TRUE),IF(E340=2,VLOOKUP(K340,[1]坦克升星消耗!$C$8:$J$15,7,TRUE),IF(E340=3,VLOOKUP(K340,[1]坦克升星消耗!$C$24:$J$33,7,TRUE),0))),0)</f>
        <v>335850</v>
      </c>
      <c r="O340">
        <f ca="1">IFERROR(IF(F340=1,VLOOKUP(L340,[1]坦克升星消耗!$C$2:$J$7,7,TRUE),IF(F340=2,VLOOKUP(L340,[1]坦克升星消耗!$C$8:$J$15,7,TRUE),IF(F340=3,VLOOKUP(L340,[1]坦克升星消耗!$C$24:$J$33,7,TRUE),0))),0)</f>
        <v>335850</v>
      </c>
      <c r="P340">
        <f ca="1">IFERROR(IF(G340=1,VLOOKUP(M340,[1]坦克升星消耗!$C$2:$J$7,7,TRUE),IF(G340=2,VLOOKUP(M340,[1]坦克升星消耗!$C$8:$J$15,7,TRUE),IF(G340=3,VLOOKUP(M340,[1]坦克升星消耗!$C$24:$J$33,7,TRUE),0))),0)</f>
        <v>335850</v>
      </c>
      <c r="Q340">
        <f t="shared" ca="1" si="25"/>
        <v>1007550</v>
      </c>
      <c r="R340">
        <f ca="1">Q340/A340+AH340-军费投放计算!D340</f>
        <v>23032.12389380531</v>
      </c>
      <c r="S340">
        <f ca="1">ROUNDDOWN(MIN(T1部件投放计算!C340/3,18),0)</f>
        <v>18</v>
      </c>
      <c r="T340">
        <f t="shared" ca="1" si="26"/>
        <v>0</v>
      </c>
      <c r="U340">
        <f ca="1">MIN(ROUNDDOWN((T1部件投放计算!C340/3)/S340,0),3)</f>
        <v>3</v>
      </c>
      <c r="V340">
        <f ca="1">MIN(VLOOKUP((A340*通用估算系数!$B$17*3600)/S340,[1]坦克部件养成!$V$2:$Z$31,5,TRUE),15)</f>
        <v>15</v>
      </c>
      <c r="W340">
        <f ca="1">ROUNDDOWN(MIN(T2部件投放计算!C340/3,18),0)</f>
        <v>18</v>
      </c>
      <c r="X340">
        <f t="shared" ca="1" si="27"/>
        <v>0</v>
      </c>
      <c r="Y340">
        <f ca="1">MIN(ROUNDDOWN(IF(W340=0,0,((T2部件投放计算!C340+T1部件投放计算!C340/3)/2)/W340+1),0),4)</f>
        <v>4</v>
      </c>
      <c r="Z340">
        <f ca="1">MIN(IF(X340=0,0,VLOOKUP((A340*通用估算系数!$B$17*3600)/X340,[1]坦克部件养成!$V$2:$Z$31,5,TRUE)),20)</f>
        <v>0</v>
      </c>
      <c r="AA340">
        <f ca="1">ROUNDDOWN(MIN(T3部件投放计算!C340/3,18),0)</f>
        <v>18</v>
      </c>
      <c r="AB340">
        <f t="shared" ca="1" si="28"/>
        <v>18</v>
      </c>
      <c r="AC340">
        <f ca="1">MIN(ROUNDDOWN(IF(AA340=0,0,((T3部件投放计算!C340+T2部件投放计算!C340/3)/2)/AA340+2),0),5)</f>
        <v>5</v>
      </c>
      <c r="AD340">
        <f ca="1">MIN(IF(AA340=0,0,VLOOKUP((A340*通用估算系数!$B$17*3600)/AA340,[1]坦克部件养成!$V$2:$Z$31,5,TRUE)),30)</f>
        <v>30</v>
      </c>
      <c r="AE340">
        <f ca="1">VLOOKUP("1_"&amp;V340,[1]坦克部件养成!$I:$L,4,FALSE)*T340</f>
        <v>0</v>
      </c>
      <c r="AF340">
        <f ca="1">IFERROR(VLOOKUP("2_"&amp;Z340,[1]坦克部件养成!$I:$L,4,FALSE)*X340,0)</f>
        <v>0</v>
      </c>
      <c r="AG340">
        <f ca="1">IFERROR(VLOOKUP("3_"&amp;AD340,[1]坦克部件养成!$I:$L,4,FALSE)*AB340,0)</f>
        <v>8335620</v>
      </c>
      <c r="AH340">
        <f t="shared" ca="1" si="29"/>
        <v>24588</v>
      </c>
    </row>
    <row r="341" spans="1:34" x14ac:dyDescent="0.2">
      <c r="A341">
        <v>340</v>
      </c>
      <c r="B341">
        <f>IF(C341=-1,D341,VLOOKUP(C341,通用估算系数!$D:$E,2,FALSE))</f>
        <v>9</v>
      </c>
      <c r="C341">
        <f>IF(D341&gt;=10,MOD(A341,通用估算系数!$B$2),-1)</f>
        <v>4</v>
      </c>
      <c r="D341">
        <f>VLOOKUP(A341,[1]游戏时长规划!$H$17:$K$26,4,TRUE)</f>
        <v>10</v>
      </c>
      <c r="E341">
        <v>3</v>
      </c>
      <c r="F341">
        <v>3</v>
      </c>
      <c r="G341">
        <v>3</v>
      </c>
      <c r="H341">
        <f ca="1">INDIRECT("T"&amp;E341&amp;"碎片投放计算!C"&amp;ROW(E341))/VLOOKUP(E341,通用估算系数!$D$17:$E$20,2,FALSE)</f>
        <v>1455.3056830438647</v>
      </c>
      <c r="I341">
        <f ca="1">INDIRECT("T"&amp;F341&amp;"碎片投放计算!C"&amp;ROW(F341))/VLOOKUP(F341,通用估算系数!$D$17:$E$20,2,FALSE)</f>
        <v>1455.3056830438647</v>
      </c>
      <c r="J341">
        <f ca="1">INDIRECT("T"&amp;G341&amp;"碎片投放计算!C"&amp;ROW(G341))/VLOOKUP(G341,通用估算系数!$D$17:$E$20,2,FALSE)</f>
        <v>1455.3056830438647</v>
      </c>
      <c r="K341">
        <f ca="1">IFERROR(IF(E341=1,VLOOKUP(H341,[1]坦克升星消耗!$H$2:$J$7,3,TRUE),IF(E341=2,VLOOKUP(H341,[1]坦克升星消耗!$H$8:$J$15,3,TRUE),IF(E341=3,VLOOKUP(H341,[1]坦克升星消耗!$H$24:$J$33,3,TRUE),0))),0)</f>
        <v>10</v>
      </c>
      <c r="L341">
        <f ca="1">IFERROR(IF(F341=1,VLOOKUP(I341,[1]坦克升星消耗!$H$2:$J$7,3,TRUE),IF(F341=2,VLOOKUP(I341,[1]坦克升星消耗!$H$8:$J$15,3,TRUE),IF(F341=3,VLOOKUP(I341,[1]坦克升星消耗!$H$24:$J$33,3,TRUE),0))),0)</f>
        <v>10</v>
      </c>
      <c r="M341">
        <f ca="1">IFERROR(IF(G341=1,VLOOKUP(J341,[1]坦克升星消耗!$H$2:$J$7,3,TRUE),IF(G341=2,VLOOKUP(J341,[1]坦克升星消耗!$H$8:$J$15,3,TRUE),IF(G341=3,VLOOKUP(J341,[1]坦克升星消耗!$H$24:$J$33,3,TRUE),0))),0)</f>
        <v>10</v>
      </c>
      <c r="N341">
        <f ca="1">IFERROR(IF(E341=1,VLOOKUP(K341,[1]坦克升星消耗!$C$2:$J$7,7,TRUE),IF(E341=2,VLOOKUP(K341,[1]坦克升星消耗!$C$8:$J$15,7,TRUE),IF(E341=3,VLOOKUP(K341,[1]坦克升星消耗!$C$24:$J$33,7,TRUE),0))),0)</f>
        <v>335850</v>
      </c>
      <c r="O341">
        <f ca="1">IFERROR(IF(F341=1,VLOOKUP(L341,[1]坦克升星消耗!$C$2:$J$7,7,TRUE),IF(F341=2,VLOOKUP(L341,[1]坦克升星消耗!$C$8:$J$15,7,TRUE),IF(F341=3,VLOOKUP(L341,[1]坦克升星消耗!$C$24:$J$33,7,TRUE),0))),0)</f>
        <v>335850</v>
      </c>
      <c r="P341">
        <f ca="1">IFERROR(IF(G341=1,VLOOKUP(M341,[1]坦克升星消耗!$C$2:$J$7,7,TRUE),IF(G341=2,VLOOKUP(M341,[1]坦克升星消耗!$C$8:$J$15,7,TRUE),IF(G341=3,VLOOKUP(M341,[1]坦克升星消耗!$C$24:$J$33,7,TRUE),0))),0)</f>
        <v>335850</v>
      </c>
      <c r="Q341">
        <f t="shared" ca="1" si="25"/>
        <v>1007550</v>
      </c>
      <c r="R341">
        <f ca="1">Q341/A341+AH341-军费投放计算!D341</f>
        <v>22949.382352941175</v>
      </c>
      <c r="S341">
        <f ca="1">ROUNDDOWN(MIN(T1部件投放计算!C341/3,18),0)</f>
        <v>18</v>
      </c>
      <c r="T341">
        <f t="shared" ca="1" si="26"/>
        <v>0</v>
      </c>
      <c r="U341">
        <f ca="1">MIN(ROUNDDOWN((T1部件投放计算!C341/3)/S341,0),3)</f>
        <v>3</v>
      </c>
      <c r="V341">
        <f ca="1">MIN(VLOOKUP((A341*通用估算系数!$B$17*3600)/S341,[1]坦克部件养成!$V$2:$Z$31,5,TRUE),15)</f>
        <v>15</v>
      </c>
      <c r="W341">
        <f ca="1">ROUNDDOWN(MIN(T2部件投放计算!C341/3,18),0)</f>
        <v>18</v>
      </c>
      <c r="X341">
        <f t="shared" ca="1" si="27"/>
        <v>0</v>
      </c>
      <c r="Y341">
        <f ca="1">MIN(ROUNDDOWN(IF(W341=0,0,((T2部件投放计算!C341+T1部件投放计算!C341/3)/2)/W341+1),0),4)</f>
        <v>4</v>
      </c>
      <c r="Z341">
        <f ca="1">MIN(IF(X341=0,0,VLOOKUP((A341*通用估算系数!$B$17*3600)/X341,[1]坦克部件养成!$V$2:$Z$31,5,TRUE)),20)</f>
        <v>0</v>
      </c>
      <c r="AA341">
        <f ca="1">ROUNDDOWN(MIN(T3部件投放计算!C341/3,18),0)</f>
        <v>18</v>
      </c>
      <c r="AB341">
        <f t="shared" ca="1" si="28"/>
        <v>18</v>
      </c>
      <c r="AC341">
        <f ca="1">MIN(ROUNDDOWN(IF(AA341=0,0,((T3部件投放计算!C341+T2部件投放计算!C341/3)/2)/AA341+2),0),5)</f>
        <v>5</v>
      </c>
      <c r="AD341">
        <f ca="1">MIN(IF(AA341=0,0,VLOOKUP((A341*通用估算系数!$B$17*3600)/AA341,[1]坦克部件养成!$V$2:$Z$31,5,TRUE)),30)</f>
        <v>30</v>
      </c>
      <c r="AE341">
        <f ca="1">VLOOKUP("1_"&amp;V341,[1]坦克部件养成!$I:$L,4,FALSE)*T341</f>
        <v>0</v>
      </c>
      <c r="AF341">
        <f ca="1">IFERROR(VLOOKUP("2_"&amp;Z341,[1]坦克部件养成!$I:$L,4,FALSE)*X341,0)</f>
        <v>0</v>
      </c>
      <c r="AG341">
        <f ca="1">IFERROR(VLOOKUP("3_"&amp;AD341,[1]坦克部件养成!$I:$L,4,FALSE)*AB341,0)</f>
        <v>8335620</v>
      </c>
      <c r="AH341">
        <f t="shared" ca="1" si="29"/>
        <v>24516</v>
      </c>
    </row>
    <row r="342" spans="1:34" x14ac:dyDescent="0.2">
      <c r="A342">
        <v>341</v>
      </c>
      <c r="B342">
        <f>IF(C342=-1,D342,VLOOKUP(C342,通用估算系数!$D:$E,2,FALSE))</f>
        <v>9</v>
      </c>
      <c r="C342">
        <f>IF(D342&gt;=10,MOD(A342,通用估算系数!$B$2),-1)</f>
        <v>5</v>
      </c>
      <c r="D342">
        <f>VLOOKUP(A342,[1]游戏时长规划!$H$17:$K$26,4,TRUE)</f>
        <v>10</v>
      </c>
      <c r="E342">
        <v>3</v>
      </c>
      <c r="F342">
        <v>3</v>
      </c>
      <c r="G342">
        <v>3</v>
      </c>
      <c r="H342">
        <f ca="1">INDIRECT("T"&amp;E342&amp;"碎片投放计算!C"&amp;ROW(E342))/VLOOKUP(E342,通用估算系数!$D$17:$E$20,2,FALSE)</f>
        <v>1459.6980759212504</v>
      </c>
      <c r="I342">
        <f ca="1">INDIRECT("T"&amp;F342&amp;"碎片投放计算!C"&amp;ROW(F342))/VLOOKUP(F342,通用估算系数!$D$17:$E$20,2,FALSE)</f>
        <v>1459.6980759212504</v>
      </c>
      <c r="J342">
        <f ca="1">INDIRECT("T"&amp;G342&amp;"碎片投放计算!C"&amp;ROW(G342))/VLOOKUP(G342,通用估算系数!$D$17:$E$20,2,FALSE)</f>
        <v>1459.6980759212504</v>
      </c>
      <c r="K342">
        <f ca="1">IFERROR(IF(E342=1,VLOOKUP(H342,[1]坦克升星消耗!$H$2:$J$7,3,TRUE),IF(E342=2,VLOOKUP(H342,[1]坦克升星消耗!$H$8:$J$15,3,TRUE),IF(E342=3,VLOOKUP(H342,[1]坦克升星消耗!$H$24:$J$33,3,TRUE),0))),0)</f>
        <v>10</v>
      </c>
      <c r="L342">
        <f ca="1">IFERROR(IF(F342=1,VLOOKUP(I342,[1]坦克升星消耗!$H$2:$J$7,3,TRUE),IF(F342=2,VLOOKUP(I342,[1]坦克升星消耗!$H$8:$J$15,3,TRUE),IF(F342=3,VLOOKUP(I342,[1]坦克升星消耗!$H$24:$J$33,3,TRUE),0))),0)</f>
        <v>10</v>
      </c>
      <c r="M342">
        <f ca="1">IFERROR(IF(G342=1,VLOOKUP(J342,[1]坦克升星消耗!$H$2:$J$7,3,TRUE),IF(G342=2,VLOOKUP(J342,[1]坦克升星消耗!$H$8:$J$15,3,TRUE),IF(G342=3,VLOOKUP(J342,[1]坦克升星消耗!$H$24:$J$33,3,TRUE),0))),0)</f>
        <v>10</v>
      </c>
      <c r="N342">
        <f ca="1">IFERROR(IF(E342=1,VLOOKUP(K342,[1]坦克升星消耗!$C$2:$J$7,7,TRUE),IF(E342=2,VLOOKUP(K342,[1]坦克升星消耗!$C$8:$J$15,7,TRUE),IF(E342=3,VLOOKUP(K342,[1]坦克升星消耗!$C$24:$J$33,7,TRUE),0))),0)</f>
        <v>335850</v>
      </c>
      <c r="O342">
        <f ca="1">IFERROR(IF(F342=1,VLOOKUP(L342,[1]坦克升星消耗!$C$2:$J$7,7,TRUE),IF(F342=2,VLOOKUP(L342,[1]坦克升星消耗!$C$8:$J$15,7,TRUE),IF(F342=3,VLOOKUP(L342,[1]坦克升星消耗!$C$24:$J$33,7,TRUE),0))),0)</f>
        <v>335850</v>
      </c>
      <c r="P342">
        <f ca="1">IFERROR(IF(G342=1,VLOOKUP(M342,[1]坦克升星消耗!$C$2:$J$7,7,TRUE),IF(G342=2,VLOOKUP(M342,[1]坦克升星消耗!$C$8:$J$15,7,TRUE),IF(G342=3,VLOOKUP(M342,[1]坦克升星消耗!$C$24:$J$33,7,TRUE),0))),0)</f>
        <v>335850</v>
      </c>
      <c r="Q342">
        <f t="shared" ca="1" si="25"/>
        <v>1007550</v>
      </c>
      <c r="R342">
        <f ca="1">Q342/A342+AH342-军费投放计算!D342</f>
        <v>22845.692082111436</v>
      </c>
      <c r="S342">
        <f ca="1">ROUNDDOWN(MIN(T1部件投放计算!C342/3,18),0)</f>
        <v>18</v>
      </c>
      <c r="T342">
        <f t="shared" ca="1" si="26"/>
        <v>0</v>
      </c>
      <c r="U342">
        <f ca="1">MIN(ROUNDDOWN((T1部件投放计算!C342/3)/S342,0),3)</f>
        <v>3</v>
      </c>
      <c r="V342">
        <f ca="1">MIN(VLOOKUP((A342*通用估算系数!$B$17*3600)/S342,[1]坦克部件养成!$V$2:$Z$31,5,TRUE),15)</f>
        <v>15</v>
      </c>
      <c r="W342">
        <f ca="1">ROUNDDOWN(MIN(T2部件投放计算!C342/3,18),0)</f>
        <v>18</v>
      </c>
      <c r="X342">
        <f t="shared" ca="1" si="27"/>
        <v>0</v>
      </c>
      <c r="Y342">
        <f ca="1">MIN(ROUNDDOWN(IF(W342=0,0,((T2部件投放计算!C342+T1部件投放计算!C342/3)/2)/W342+1),0),4)</f>
        <v>4</v>
      </c>
      <c r="Z342">
        <f ca="1">MIN(IF(X342=0,0,VLOOKUP((A342*通用估算系数!$B$17*3600)/X342,[1]坦克部件养成!$V$2:$Z$31,5,TRUE)),20)</f>
        <v>0</v>
      </c>
      <c r="AA342">
        <f ca="1">ROUNDDOWN(MIN(T3部件投放计算!C342/3,18),0)</f>
        <v>18</v>
      </c>
      <c r="AB342">
        <f t="shared" ca="1" si="28"/>
        <v>18</v>
      </c>
      <c r="AC342">
        <f ca="1">MIN(ROUNDDOWN(IF(AA342=0,0,((T3部件投放计算!C342+T2部件投放计算!C342/3)/2)/AA342+2),0),5)</f>
        <v>5</v>
      </c>
      <c r="AD342">
        <f ca="1">MIN(IF(AA342=0,0,VLOOKUP((A342*通用估算系数!$B$17*3600)/AA342,[1]坦克部件养成!$V$2:$Z$31,5,TRUE)),30)</f>
        <v>30</v>
      </c>
      <c r="AE342">
        <f ca="1">VLOOKUP("1_"&amp;V342,[1]坦克部件养成!$I:$L,4,FALSE)*T342</f>
        <v>0</v>
      </c>
      <c r="AF342">
        <f ca="1">IFERROR(VLOOKUP("2_"&amp;Z342,[1]坦克部件养成!$I:$L,4,FALSE)*X342,0)</f>
        <v>0</v>
      </c>
      <c r="AG342">
        <f ca="1">IFERROR(VLOOKUP("3_"&amp;AD342,[1]坦克部件养成!$I:$L,4,FALSE)*AB342,0)</f>
        <v>8335620</v>
      </c>
      <c r="AH342">
        <f t="shared" ca="1" si="29"/>
        <v>24444</v>
      </c>
    </row>
    <row r="343" spans="1:34" x14ac:dyDescent="0.2">
      <c r="A343">
        <v>342</v>
      </c>
      <c r="B343">
        <f>IF(C343=-1,D343,VLOOKUP(C343,通用估算系数!$D:$E,2,FALSE))</f>
        <v>10</v>
      </c>
      <c r="C343">
        <f>IF(D343&gt;=10,MOD(A343,通用估算系数!$B$2),-1)</f>
        <v>6</v>
      </c>
      <c r="D343">
        <f>VLOOKUP(A343,[1]游戏时长规划!$H$17:$K$26,4,TRUE)</f>
        <v>10</v>
      </c>
      <c r="E343">
        <v>3</v>
      </c>
      <c r="F343">
        <v>3</v>
      </c>
      <c r="G343">
        <v>3</v>
      </c>
      <c r="H343">
        <f ca="1">INDIRECT("T"&amp;E343&amp;"碎片投放计算!C"&amp;ROW(E343))/VLOOKUP(E343,通用估算系数!$D$17:$E$20,2,FALSE)</f>
        <v>1465.1422108840409</v>
      </c>
      <c r="I343">
        <f ca="1">INDIRECT("T"&amp;F343&amp;"碎片投放计算!C"&amp;ROW(F343))/VLOOKUP(F343,通用估算系数!$D$17:$E$20,2,FALSE)</f>
        <v>1465.1422108840409</v>
      </c>
      <c r="J343">
        <f ca="1">INDIRECT("T"&amp;G343&amp;"碎片投放计算!C"&amp;ROW(G343))/VLOOKUP(G343,通用估算系数!$D$17:$E$20,2,FALSE)</f>
        <v>1465.1422108840409</v>
      </c>
      <c r="K343">
        <f ca="1">IFERROR(IF(E343=1,VLOOKUP(H343,[1]坦克升星消耗!$H$2:$J$7,3,TRUE),IF(E343=2,VLOOKUP(H343,[1]坦克升星消耗!$H$8:$J$15,3,TRUE),IF(E343=3,VLOOKUP(H343,[1]坦克升星消耗!$H$24:$J$33,3,TRUE),0))),0)</f>
        <v>10</v>
      </c>
      <c r="L343">
        <f ca="1">IFERROR(IF(F343=1,VLOOKUP(I343,[1]坦克升星消耗!$H$2:$J$7,3,TRUE),IF(F343=2,VLOOKUP(I343,[1]坦克升星消耗!$H$8:$J$15,3,TRUE),IF(F343=3,VLOOKUP(I343,[1]坦克升星消耗!$H$24:$J$33,3,TRUE),0))),0)</f>
        <v>10</v>
      </c>
      <c r="M343">
        <f ca="1">IFERROR(IF(G343=1,VLOOKUP(J343,[1]坦克升星消耗!$H$2:$J$7,3,TRUE),IF(G343=2,VLOOKUP(J343,[1]坦克升星消耗!$H$8:$J$15,3,TRUE),IF(G343=3,VLOOKUP(J343,[1]坦克升星消耗!$H$24:$J$33,3,TRUE),0))),0)</f>
        <v>10</v>
      </c>
      <c r="N343">
        <f ca="1">IFERROR(IF(E343=1,VLOOKUP(K343,[1]坦克升星消耗!$C$2:$J$7,7,TRUE),IF(E343=2,VLOOKUP(K343,[1]坦克升星消耗!$C$8:$J$15,7,TRUE),IF(E343=3,VLOOKUP(K343,[1]坦克升星消耗!$C$24:$J$33,7,TRUE),0))),0)</f>
        <v>335850</v>
      </c>
      <c r="O343">
        <f ca="1">IFERROR(IF(F343=1,VLOOKUP(L343,[1]坦克升星消耗!$C$2:$J$7,7,TRUE),IF(F343=2,VLOOKUP(L343,[1]坦克升星消耗!$C$8:$J$15,7,TRUE),IF(F343=3,VLOOKUP(L343,[1]坦克升星消耗!$C$24:$J$33,7,TRUE),0))),0)</f>
        <v>335850</v>
      </c>
      <c r="P343">
        <f ca="1">IFERROR(IF(G343=1,VLOOKUP(M343,[1]坦克升星消耗!$C$2:$J$7,7,TRUE),IF(G343=2,VLOOKUP(M343,[1]坦克升星消耗!$C$8:$J$15,7,TRUE),IF(G343=3,VLOOKUP(M343,[1]坦克升星消耗!$C$24:$J$33,7,TRUE),0))),0)</f>
        <v>335850</v>
      </c>
      <c r="Q343">
        <f t="shared" ca="1" si="25"/>
        <v>1007550</v>
      </c>
      <c r="R343">
        <f ca="1">Q343/A343+AH343-军费投放计算!D343</f>
        <v>22541.052631578947</v>
      </c>
      <c r="S343">
        <f ca="1">ROUNDDOWN(MIN(T1部件投放计算!C343/3,18),0)</f>
        <v>18</v>
      </c>
      <c r="T343">
        <f t="shared" ca="1" si="26"/>
        <v>0</v>
      </c>
      <c r="U343">
        <f ca="1">MIN(ROUNDDOWN((T1部件投放计算!C343/3)/S343,0),3)</f>
        <v>3</v>
      </c>
      <c r="V343">
        <f ca="1">MIN(VLOOKUP((A343*通用估算系数!$B$17*3600)/S343,[1]坦克部件养成!$V$2:$Z$31,5,TRUE),15)</f>
        <v>15</v>
      </c>
      <c r="W343">
        <f ca="1">ROUNDDOWN(MIN(T2部件投放计算!C343/3,18),0)</f>
        <v>18</v>
      </c>
      <c r="X343">
        <f t="shared" ca="1" si="27"/>
        <v>0</v>
      </c>
      <c r="Y343">
        <f ca="1">MIN(ROUNDDOWN(IF(W343=0,0,((T2部件投放计算!C343+T1部件投放计算!C343/3)/2)/W343+1),0),4)</f>
        <v>4</v>
      </c>
      <c r="Z343">
        <f ca="1">MIN(IF(X343=0,0,VLOOKUP((A343*通用估算系数!$B$17*3600)/X343,[1]坦克部件养成!$V$2:$Z$31,5,TRUE)),20)</f>
        <v>0</v>
      </c>
      <c r="AA343">
        <f ca="1">ROUNDDOWN(MIN(T3部件投放计算!C343/3,18),0)</f>
        <v>18</v>
      </c>
      <c r="AB343">
        <f t="shared" ca="1" si="28"/>
        <v>18</v>
      </c>
      <c r="AC343">
        <f ca="1">MIN(ROUNDDOWN(IF(AA343=0,0,((T3部件投放计算!C343+T2部件投放计算!C343/3)/2)/AA343+2),0),5)</f>
        <v>5</v>
      </c>
      <c r="AD343">
        <f ca="1">MIN(IF(AA343=0,0,VLOOKUP((A343*通用估算系数!$B$17*3600)/AA343,[1]坦克部件养成!$V$2:$Z$31,5,TRUE)),30)</f>
        <v>30</v>
      </c>
      <c r="AE343">
        <f ca="1">VLOOKUP("1_"&amp;V343,[1]坦克部件养成!$I:$L,4,FALSE)*T343</f>
        <v>0</v>
      </c>
      <c r="AF343">
        <f ca="1">IFERROR(VLOOKUP("2_"&amp;Z343,[1]坦克部件养成!$I:$L,4,FALSE)*X343,0)</f>
        <v>0</v>
      </c>
      <c r="AG343">
        <f ca="1">IFERROR(VLOOKUP("3_"&amp;AD343,[1]坦克部件养成!$I:$L,4,FALSE)*AB343,0)</f>
        <v>8335620</v>
      </c>
      <c r="AH343">
        <f t="shared" ca="1" si="29"/>
        <v>24373</v>
      </c>
    </row>
    <row r="344" spans="1:34" x14ac:dyDescent="0.2">
      <c r="A344">
        <v>343</v>
      </c>
      <c r="B344">
        <f>IF(C344=-1,D344,VLOOKUP(C344,通用估算系数!$D:$E,2,FALSE))</f>
        <v>10</v>
      </c>
      <c r="C344">
        <f>IF(D344&gt;=10,MOD(A344,通用估算系数!$B$2),-1)</f>
        <v>7</v>
      </c>
      <c r="D344">
        <f>VLOOKUP(A344,[1]游戏时长规划!$H$17:$K$26,4,TRUE)</f>
        <v>10</v>
      </c>
      <c r="E344">
        <v>3</v>
      </c>
      <c r="F344">
        <v>3</v>
      </c>
      <c r="G344">
        <v>3</v>
      </c>
      <c r="H344">
        <f ca="1">INDIRECT("T"&amp;E344&amp;"碎片投放计算!C"&amp;ROW(E344))/VLOOKUP(E344,通用估算系数!$D$17:$E$20,2,FALSE)</f>
        <v>1469.561567495565</v>
      </c>
      <c r="I344">
        <f ca="1">INDIRECT("T"&amp;F344&amp;"碎片投放计算!C"&amp;ROW(F344))/VLOOKUP(F344,通用估算系数!$D$17:$E$20,2,FALSE)</f>
        <v>1469.561567495565</v>
      </c>
      <c r="J344">
        <f ca="1">INDIRECT("T"&amp;G344&amp;"碎片投放计算!C"&amp;ROW(G344))/VLOOKUP(G344,通用估算系数!$D$17:$E$20,2,FALSE)</f>
        <v>1469.561567495565</v>
      </c>
      <c r="K344">
        <f ca="1">IFERROR(IF(E344=1,VLOOKUP(H344,[1]坦克升星消耗!$H$2:$J$7,3,TRUE),IF(E344=2,VLOOKUP(H344,[1]坦克升星消耗!$H$8:$J$15,3,TRUE),IF(E344=3,VLOOKUP(H344,[1]坦克升星消耗!$H$24:$J$33,3,TRUE),0))),0)</f>
        <v>10</v>
      </c>
      <c r="L344">
        <f ca="1">IFERROR(IF(F344=1,VLOOKUP(I344,[1]坦克升星消耗!$H$2:$J$7,3,TRUE),IF(F344=2,VLOOKUP(I344,[1]坦克升星消耗!$H$8:$J$15,3,TRUE),IF(F344=3,VLOOKUP(I344,[1]坦克升星消耗!$H$24:$J$33,3,TRUE),0))),0)</f>
        <v>10</v>
      </c>
      <c r="M344">
        <f ca="1">IFERROR(IF(G344=1,VLOOKUP(J344,[1]坦克升星消耗!$H$2:$J$7,3,TRUE),IF(G344=2,VLOOKUP(J344,[1]坦克升星消耗!$H$8:$J$15,3,TRUE),IF(G344=3,VLOOKUP(J344,[1]坦克升星消耗!$H$24:$J$33,3,TRUE),0))),0)</f>
        <v>10</v>
      </c>
      <c r="N344">
        <f ca="1">IFERROR(IF(E344=1,VLOOKUP(K344,[1]坦克升星消耗!$C$2:$J$7,7,TRUE),IF(E344=2,VLOOKUP(K344,[1]坦克升星消耗!$C$8:$J$15,7,TRUE),IF(E344=3,VLOOKUP(K344,[1]坦克升星消耗!$C$24:$J$33,7,TRUE),0))),0)</f>
        <v>335850</v>
      </c>
      <c r="O344">
        <f ca="1">IFERROR(IF(F344=1,VLOOKUP(L344,[1]坦克升星消耗!$C$2:$J$7,7,TRUE),IF(F344=2,VLOOKUP(L344,[1]坦克升星消耗!$C$8:$J$15,7,TRUE),IF(F344=3,VLOOKUP(L344,[1]坦克升星消耗!$C$24:$J$33,7,TRUE),0))),0)</f>
        <v>335850</v>
      </c>
      <c r="P344">
        <f ca="1">IFERROR(IF(G344=1,VLOOKUP(M344,[1]坦克升星消耗!$C$2:$J$7,7,TRUE),IF(G344=2,VLOOKUP(M344,[1]坦克升星消耗!$C$8:$J$15,7,TRUE),IF(G344=3,VLOOKUP(M344,[1]坦克升星消耗!$C$24:$J$33,7,TRUE),0))),0)</f>
        <v>335850</v>
      </c>
      <c r="Q344">
        <f t="shared" ca="1" si="25"/>
        <v>1007550</v>
      </c>
      <c r="R344">
        <f ca="1">Q344/A344+AH344-军费投放计算!D344</f>
        <v>22459.463556851311</v>
      </c>
      <c r="S344">
        <f ca="1">ROUNDDOWN(MIN(T1部件投放计算!C344/3,18),0)</f>
        <v>18</v>
      </c>
      <c r="T344">
        <f t="shared" ca="1" si="26"/>
        <v>0</v>
      </c>
      <c r="U344">
        <f ca="1">MIN(ROUNDDOWN((T1部件投放计算!C344/3)/S344,0),3)</f>
        <v>3</v>
      </c>
      <c r="V344">
        <f ca="1">MIN(VLOOKUP((A344*通用估算系数!$B$17*3600)/S344,[1]坦克部件养成!$V$2:$Z$31,5,TRUE),15)</f>
        <v>15</v>
      </c>
      <c r="W344">
        <f ca="1">ROUNDDOWN(MIN(T2部件投放计算!C344/3,18),0)</f>
        <v>18</v>
      </c>
      <c r="X344">
        <f t="shared" ca="1" si="27"/>
        <v>0</v>
      </c>
      <c r="Y344">
        <f ca="1">MIN(ROUNDDOWN(IF(W344=0,0,((T2部件投放计算!C344+T1部件投放计算!C344/3)/2)/W344+1),0),4)</f>
        <v>4</v>
      </c>
      <c r="Z344">
        <f ca="1">MIN(IF(X344=0,0,VLOOKUP((A344*通用估算系数!$B$17*3600)/X344,[1]坦克部件养成!$V$2:$Z$31,5,TRUE)),20)</f>
        <v>0</v>
      </c>
      <c r="AA344">
        <f ca="1">ROUNDDOWN(MIN(T3部件投放计算!C344/3,18),0)</f>
        <v>18</v>
      </c>
      <c r="AB344">
        <f t="shared" ca="1" si="28"/>
        <v>18</v>
      </c>
      <c r="AC344">
        <f ca="1">MIN(ROUNDDOWN(IF(AA344=0,0,((T3部件投放计算!C344+T2部件投放计算!C344/3)/2)/AA344+2),0),5)</f>
        <v>5</v>
      </c>
      <c r="AD344">
        <f ca="1">MIN(IF(AA344=0,0,VLOOKUP((A344*通用估算系数!$B$17*3600)/AA344,[1]坦克部件养成!$V$2:$Z$31,5,TRUE)),30)</f>
        <v>30</v>
      </c>
      <c r="AE344">
        <f ca="1">VLOOKUP("1_"&amp;V344,[1]坦克部件养成!$I:$L,4,FALSE)*T344</f>
        <v>0</v>
      </c>
      <c r="AF344">
        <f ca="1">IFERROR(VLOOKUP("2_"&amp;Z344,[1]坦克部件养成!$I:$L,4,FALSE)*X344,0)</f>
        <v>0</v>
      </c>
      <c r="AG344">
        <f ca="1">IFERROR(VLOOKUP("3_"&amp;AD344,[1]坦克部件养成!$I:$L,4,FALSE)*AB344,0)</f>
        <v>8335620</v>
      </c>
      <c r="AH344">
        <f t="shared" ca="1" si="29"/>
        <v>24302</v>
      </c>
    </row>
    <row r="345" spans="1:34" x14ac:dyDescent="0.2">
      <c r="A345">
        <v>344</v>
      </c>
      <c r="B345">
        <f>IF(C345=-1,D345,VLOOKUP(C345,通用估算系数!$D:$E,2,FALSE))</f>
        <v>10</v>
      </c>
      <c r="C345">
        <f>IF(D345&gt;=10,MOD(A345,通用估算系数!$B$2),-1)</f>
        <v>8</v>
      </c>
      <c r="D345">
        <f>VLOOKUP(A345,[1]游戏时长规划!$H$17:$K$26,4,TRUE)</f>
        <v>10</v>
      </c>
      <c r="E345">
        <v>3</v>
      </c>
      <c r="F345">
        <v>3</v>
      </c>
      <c r="G345">
        <v>3</v>
      </c>
      <c r="H345">
        <f ca="1">INDIRECT("T"&amp;E345&amp;"碎片投放计算!C"&amp;ROW(E345))/VLOOKUP(E345,通用估算系数!$D$17:$E$20,2,FALSE)</f>
        <v>1473.9865351889757</v>
      </c>
      <c r="I345">
        <f ca="1">INDIRECT("T"&amp;F345&amp;"碎片投放计算!C"&amp;ROW(F345))/VLOOKUP(F345,通用估算系数!$D$17:$E$20,2,FALSE)</f>
        <v>1473.9865351889757</v>
      </c>
      <c r="J345">
        <f ca="1">INDIRECT("T"&amp;G345&amp;"碎片投放计算!C"&amp;ROW(G345))/VLOOKUP(G345,通用估算系数!$D$17:$E$20,2,FALSE)</f>
        <v>1473.9865351889757</v>
      </c>
      <c r="K345">
        <f ca="1">IFERROR(IF(E345=1,VLOOKUP(H345,[1]坦克升星消耗!$H$2:$J$7,3,TRUE),IF(E345=2,VLOOKUP(H345,[1]坦克升星消耗!$H$8:$J$15,3,TRUE),IF(E345=3,VLOOKUP(H345,[1]坦克升星消耗!$H$24:$J$33,3,TRUE),0))),0)</f>
        <v>10</v>
      </c>
      <c r="L345">
        <f ca="1">IFERROR(IF(F345=1,VLOOKUP(I345,[1]坦克升星消耗!$H$2:$J$7,3,TRUE),IF(F345=2,VLOOKUP(I345,[1]坦克升星消耗!$H$8:$J$15,3,TRUE),IF(F345=3,VLOOKUP(I345,[1]坦克升星消耗!$H$24:$J$33,3,TRUE),0))),0)</f>
        <v>10</v>
      </c>
      <c r="M345">
        <f ca="1">IFERROR(IF(G345=1,VLOOKUP(J345,[1]坦克升星消耗!$H$2:$J$7,3,TRUE),IF(G345=2,VLOOKUP(J345,[1]坦克升星消耗!$H$8:$J$15,3,TRUE),IF(G345=3,VLOOKUP(J345,[1]坦克升星消耗!$H$24:$J$33,3,TRUE),0))),0)</f>
        <v>10</v>
      </c>
      <c r="N345">
        <f ca="1">IFERROR(IF(E345=1,VLOOKUP(K345,[1]坦克升星消耗!$C$2:$J$7,7,TRUE),IF(E345=2,VLOOKUP(K345,[1]坦克升星消耗!$C$8:$J$15,7,TRUE),IF(E345=3,VLOOKUP(K345,[1]坦克升星消耗!$C$24:$J$33,7,TRUE),0))),0)</f>
        <v>335850</v>
      </c>
      <c r="O345">
        <f ca="1">IFERROR(IF(F345=1,VLOOKUP(L345,[1]坦克升星消耗!$C$2:$J$7,7,TRUE),IF(F345=2,VLOOKUP(L345,[1]坦克升星消耗!$C$8:$J$15,7,TRUE),IF(F345=3,VLOOKUP(L345,[1]坦克升星消耗!$C$24:$J$33,7,TRUE),0))),0)</f>
        <v>335850</v>
      </c>
      <c r="P345">
        <f ca="1">IFERROR(IF(G345=1,VLOOKUP(M345,[1]坦克升星消耗!$C$2:$J$7,7,TRUE),IF(G345=2,VLOOKUP(M345,[1]坦克升星消耗!$C$8:$J$15,7,TRUE),IF(G345=3,VLOOKUP(M345,[1]坦克升星消耗!$C$24:$J$33,7,TRUE),0))),0)</f>
        <v>335850</v>
      </c>
      <c r="Q345">
        <f t="shared" ca="1" si="25"/>
        <v>1007550</v>
      </c>
      <c r="R345">
        <f ca="1">Q345/A345+AH345-军费投放计算!D345</f>
        <v>22377.924418604653</v>
      </c>
      <c r="S345">
        <f ca="1">ROUNDDOWN(MIN(T1部件投放计算!C345/3,18),0)</f>
        <v>18</v>
      </c>
      <c r="T345">
        <f t="shared" ca="1" si="26"/>
        <v>0</v>
      </c>
      <c r="U345">
        <f ca="1">MIN(ROUNDDOWN((T1部件投放计算!C345/3)/S345,0),3)</f>
        <v>3</v>
      </c>
      <c r="V345">
        <f ca="1">MIN(VLOOKUP((A345*通用估算系数!$B$17*3600)/S345,[1]坦克部件养成!$V$2:$Z$31,5,TRUE),15)</f>
        <v>15</v>
      </c>
      <c r="W345">
        <f ca="1">ROUNDDOWN(MIN(T2部件投放计算!C345/3,18),0)</f>
        <v>18</v>
      </c>
      <c r="X345">
        <f t="shared" ca="1" si="27"/>
        <v>0</v>
      </c>
      <c r="Y345">
        <f ca="1">MIN(ROUNDDOWN(IF(W345=0,0,((T2部件投放计算!C345+T1部件投放计算!C345/3)/2)/W345+1),0),4)</f>
        <v>4</v>
      </c>
      <c r="Z345">
        <f ca="1">MIN(IF(X345=0,0,VLOOKUP((A345*通用估算系数!$B$17*3600)/X345,[1]坦克部件养成!$V$2:$Z$31,5,TRUE)),20)</f>
        <v>0</v>
      </c>
      <c r="AA345">
        <f ca="1">ROUNDDOWN(MIN(T3部件投放计算!C345/3,18),0)</f>
        <v>18</v>
      </c>
      <c r="AB345">
        <f t="shared" ca="1" si="28"/>
        <v>18</v>
      </c>
      <c r="AC345">
        <f ca="1">MIN(ROUNDDOWN(IF(AA345=0,0,((T3部件投放计算!C345+T2部件投放计算!C345/3)/2)/AA345+2),0),5)</f>
        <v>5</v>
      </c>
      <c r="AD345">
        <f ca="1">MIN(IF(AA345=0,0,VLOOKUP((A345*通用估算系数!$B$17*3600)/AA345,[1]坦克部件养成!$V$2:$Z$31,5,TRUE)),30)</f>
        <v>30</v>
      </c>
      <c r="AE345">
        <f ca="1">VLOOKUP("1_"&amp;V345,[1]坦克部件养成!$I:$L,4,FALSE)*T345</f>
        <v>0</v>
      </c>
      <c r="AF345">
        <f ca="1">IFERROR(VLOOKUP("2_"&amp;Z345,[1]坦克部件养成!$I:$L,4,FALSE)*X345,0)</f>
        <v>0</v>
      </c>
      <c r="AG345">
        <f ca="1">IFERROR(VLOOKUP("3_"&amp;AD345,[1]坦克部件养成!$I:$L,4,FALSE)*AB345,0)</f>
        <v>8335620</v>
      </c>
      <c r="AH345">
        <f t="shared" ca="1" si="29"/>
        <v>24231</v>
      </c>
    </row>
    <row r="346" spans="1:34" x14ac:dyDescent="0.2">
      <c r="A346">
        <v>345</v>
      </c>
      <c r="B346">
        <f>IF(C346=-1,D346,VLOOKUP(C346,通用估算系数!$D:$E,2,FALSE))</f>
        <v>10</v>
      </c>
      <c r="C346">
        <f>IF(D346&gt;=10,MOD(A346,通用估算系数!$B$2),-1)</f>
        <v>9</v>
      </c>
      <c r="D346">
        <f>VLOOKUP(A346,[1]游戏时长规划!$H$17:$K$26,4,TRUE)</f>
        <v>10</v>
      </c>
      <c r="E346">
        <v>3</v>
      </c>
      <c r="F346">
        <v>3</v>
      </c>
      <c r="G346">
        <v>3</v>
      </c>
      <c r="H346">
        <f ca="1">INDIRECT("T"&amp;E346&amp;"碎片投放计算!C"&amp;ROW(E346))/VLOOKUP(E346,通用估算系数!$D$17:$E$20,2,FALSE)</f>
        <v>1478.8118398830084</v>
      </c>
      <c r="I346">
        <f ca="1">INDIRECT("T"&amp;F346&amp;"碎片投放计算!C"&amp;ROW(F346))/VLOOKUP(F346,通用估算系数!$D$17:$E$20,2,FALSE)</f>
        <v>1478.8118398830084</v>
      </c>
      <c r="J346">
        <f ca="1">INDIRECT("T"&amp;G346&amp;"碎片投放计算!C"&amp;ROW(G346))/VLOOKUP(G346,通用估算系数!$D$17:$E$20,2,FALSE)</f>
        <v>1478.8118398830084</v>
      </c>
      <c r="K346">
        <f ca="1">IFERROR(IF(E346=1,VLOOKUP(H346,[1]坦克升星消耗!$H$2:$J$7,3,TRUE),IF(E346=2,VLOOKUP(H346,[1]坦克升星消耗!$H$8:$J$15,3,TRUE),IF(E346=3,VLOOKUP(H346,[1]坦克升星消耗!$H$24:$J$33,3,TRUE),0))),0)</f>
        <v>10</v>
      </c>
      <c r="L346">
        <f ca="1">IFERROR(IF(F346=1,VLOOKUP(I346,[1]坦克升星消耗!$H$2:$J$7,3,TRUE),IF(F346=2,VLOOKUP(I346,[1]坦克升星消耗!$H$8:$J$15,3,TRUE),IF(F346=3,VLOOKUP(I346,[1]坦克升星消耗!$H$24:$J$33,3,TRUE),0))),0)</f>
        <v>10</v>
      </c>
      <c r="M346">
        <f ca="1">IFERROR(IF(G346=1,VLOOKUP(J346,[1]坦克升星消耗!$H$2:$J$7,3,TRUE),IF(G346=2,VLOOKUP(J346,[1]坦克升星消耗!$H$8:$J$15,3,TRUE),IF(G346=3,VLOOKUP(J346,[1]坦克升星消耗!$H$24:$J$33,3,TRUE),0))),0)</f>
        <v>10</v>
      </c>
      <c r="N346">
        <f ca="1">IFERROR(IF(E346=1,VLOOKUP(K346,[1]坦克升星消耗!$C$2:$J$7,7,TRUE),IF(E346=2,VLOOKUP(K346,[1]坦克升星消耗!$C$8:$J$15,7,TRUE),IF(E346=3,VLOOKUP(K346,[1]坦克升星消耗!$C$24:$J$33,7,TRUE),0))),0)</f>
        <v>335850</v>
      </c>
      <c r="O346">
        <f ca="1">IFERROR(IF(F346=1,VLOOKUP(L346,[1]坦克升星消耗!$C$2:$J$7,7,TRUE),IF(F346=2,VLOOKUP(L346,[1]坦克升星消耗!$C$8:$J$15,7,TRUE),IF(F346=3,VLOOKUP(L346,[1]坦克升星消耗!$C$24:$J$33,7,TRUE),0))),0)</f>
        <v>335850</v>
      </c>
      <c r="P346">
        <f ca="1">IFERROR(IF(G346=1,VLOOKUP(M346,[1]坦克升星消耗!$C$2:$J$7,7,TRUE),IF(G346=2,VLOOKUP(M346,[1]坦克升星消耗!$C$8:$J$15,7,TRUE),IF(G346=3,VLOOKUP(M346,[1]坦克升星消耗!$C$24:$J$33,7,TRUE),0))),0)</f>
        <v>335850</v>
      </c>
      <c r="Q346">
        <f t="shared" ca="1" si="25"/>
        <v>1007550</v>
      </c>
      <c r="R346">
        <f ca="1">Q346/A346+AH346-军费投放计算!D346</f>
        <v>22255.434782608696</v>
      </c>
      <c r="S346">
        <f ca="1">ROUNDDOWN(MIN(T1部件投放计算!C346/3,18),0)</f>
        <v>18</v>
      </c>
      <c r="T346">
        <f t="shared" ca="1" si="26"/>
        <v>0</v>
      </c>
      <c r="U346">
        <f ca="1">MIN(ROUNDDOWN((T1部件投放计算!C346/3)/S346,0),3)</f>
        <v>3</v>
      </c>
      <c r="V346">
        <f ca="1">MIN(VLOOKUP((A346*通用估算系数!$B$17*3600)/S346,[1]坦克部件养成!$V$2:$Z$31,5,TRUE),15)</f>
        <v>15</v>
      </c>
      <c r="W346">
        <f ca="1">ROUNDDOWN(MIN(T2部件投放计算!C346/3,18),0)</f>
        <v>18</v>
      </c>
      <c r="X346">
        <f t="shared" ca="1" si="27"/>
        <v>0</v>
      </c>
      <c r="Y346">
        <f ca="1">MIN(ROUNDDOWN(IF(W346=0,0,((T2部件投放计算!C346+T1部件投放计算!C346/3)/2)/W346+1),0),4)</f>
        <v>4</v>
      </c>
      <c r="Z346">
        <f ca="1">MIN(IF(X346=0,0,VLOOKUP((A346*通用估算系数!$B$17*3600)/X346,[1]坦克部件养成!$V$2:$Z$31,5,TRUE)),20)</f>
        <v>0</v>
      </c>
      <c r="AA346">
        <f ca="1">ROUNDDOWN(MIN(T3部件投放计算!C346/3,18),0)</f>
        <v>18</v>
      </c>
      <c r="AB346">
        <f t="shared" ca="1" si="28"/>
        <v>18</v>
      </c>
      <c r="AC346">
        <f ca="1">MIN(ROUNDDOWN(IF(AA346=0,0,((T3部件投放计算!C346+T2部件投放计算!C346/3)/2)/AA346+2),0),5)</f>
        <v>5</v>
      </c>
      <c r="AD346">
        <f ca="1">MIN(IF(AA346=0,0,VLOOKUP((A346*通用估算系数!$B$17*3600)/AA346,[1]坦克部件养成!$V$2:$Z$31,5,TRUE)),30)</f>
        <v>30</v>
      </c>
      <c r="AE346">
        <f ca="1">VLOOKUP("1_"&amp;V346,[1]坦克部件养成!$I:$L,4,FALSE)*T346</f>
        <v>0</v>
      </c>
      <c r="AF346">
        <f ca="1">IFERROR(VLOOKUP("2_"&amp;Z346,[1]坦克部件养成!$I:$L,4,FALSE)*X346,0)</f>
        <v>0</v>
      </c>
      <c r="AG346">
        <f ca="1">IFERROR(VLOOKUP("3_"&amp;AD346,[1]坦克部件养成!$I:$L,4,FALSE)*AB346,0)</f>
        <v>8335620</v>
      </c>
      <c r="AH346">
        <f t="shared" ca="1" si="29"/>
        <v>24161</v>
      </c>
    </row>
    <row r="347" spans="1:34" x14ac:dyDescent="0.2">
      <c r="A347">
        <v>346</v>
      </c>
      <c r="B347">
        <f>IF(C347=-1,D347,VLOOKUP(C347,通用估算系数!$D:$E,2,FALSE))</f>
        <v>10</v>
      </c>
      <c r="C347">
        <f>IF(D347&gt;=10,MOD(A347,通用估算系数!$B$2),-1)</f>
        <v>10</v>
      </c>
      <c r="D347">
        <f>VLOOKUP(A347,[1]游戏时长规划!$H$17:$K$26,4,TRUE)</f>
        <v>10</v>
      </c>
      <c r="E347">
        <v>3</v>
      </c>
      <c r="F347">
        <v>3</v>
      </c>
      <c r="G347">
        <v>3</v>
      </c>
      <c r="H347">
        <f ca="1">INDIRECT("T"&amp;E347&amp;"碎片投放计算!C"&amp;ROW(E347))/VLOOKUP(E347,通用估算系数!$D$17:$E$20,2,FALSE)</f>
        <v>1483.2480297401926</v>
      </c>
      <c r="I347">
        <f ca="1">INDIRECT("T"&amp;F347&amp;"碎片投放计算!C"&amp;ROW(F347))/VLOOKUP(F347,通用估算系数!$D$17:$E$20,2,FALSE)</f>
        <v>1483.2480297401926</v>
      </c>
      <c r="J347">
        <f ca="1">INDIRECT("T"&amp;G347&amp;"碎片投放计算!C"&amp;ROW(G347))/VLOOKUP(G347,通用估算系数!$D$17:$E$20,2,FALSE)</f>
        <v>1483.2480297401926</v>
      </c>
      <c r="K347">
        <f ca="1">IFERROR(IF(E347=1,VLOOKUP(H347,[1]坦克升星消耗!$H$2:$J$7,3,TRUE),IF(E347=2,VLOOKUP(H347,[1]坦克升星消耗!$H$8:$J$15,3,TRUE),IF(E347=3,VLOOKUP(H347,[1]坦克升星消耗!$H$24:$J$33,3,TRUE),0))),0)</f>
        <v>10</v>
      </c>
      <c r="L347">
        <f ca="1">IFERROR(IF(F347=1,VLOOKUP(I347,[1]坦克升星消耗!$H$2:$J$7,3,TRUE),IF(F347=2,VLOOKUP(I347,[1]坦克升星消耗!$H$8:$J$15,3,TRUE),IF(F347=3,VLOOKUP(I347,[1]坦克升星消耗!$H$24:$J$33,3,TRUE),0))),0)</f>
        <v>10</v>
      </c>
      <c r="M347">
        <f ca="1">IFERROR(IF(G347=1,VLOOKUP(J347,[1]坦克升星消耗!$H$2:$J$7,3,TRUE),IF(G347=2,VLOOKUP(J347,[1]坦克升星消耗!$H$8:$J$15,3,TRUE),IF(G347=3,VLOOKUP(J347,[1]坦克升星消耗!$H$24:$J$33,3,TRUE),0))),0)</f>
        <v>10</v>
      </c>
      <c r="N347">
        <f ca="1">IFERROR(IF(E347=1,VLOOKUP(K347,[1]坦克升星消耗!$C$2:$J$7,7,TRUE),IF(E347=2,VLOOKUP(K347,[1]坦克升星消耗!$C$8:$J$15,7,TRUE),IF(E347=3,VLOOKUP(K347,[1]坦克升星消耗!$C$24:$J$33,7,TRUE),0))),0)</f>
        <v>335850</v>
      </c>
      <c r="O347">
        <f ca="1">IFERROR(IF(F347=1,VLOOKUP(L347,[1]坦克升星消耗!$C$2:$J$7,7,TRUE),IF(F347=2,VLOOKUP(L347,[1]坦克升星消耗!$C$8:$J$15,7,TRUE),IF(F347=3,VLOOKUP(L347,[1]坦克升星消耗!$C$24:$J$33,7,TRUE),0))),0)</f>
        <v>335850</v>
      </c>
      <c r="P347">
        <f ca="1">IFERROR(IF(G347=1,VLOOKUP(M347,[1]坦克升星消耗!$C$2:$J$7,7,TRUE),IF(G347=2,VLOOKUP(M347,[1]坦克升星消耗!$C$8:$J$15,7,TRUE),IF(G347=3,VLOOKUP(M347,[1]坦克升星消耗!$C$24:$J$33,7,TRUE),0))),0)</f>
        <v>335850</v>
      </c>
      <c r="Q347">
        <f t="shared" ca="1" si="25"/>
        <v>1007550</v>
      </c>
      <c r="R347">
        <f ca="1">Q347/A347+AH347-军费投放计算!D347</f>
        <v>22216.994219653177</v>
      </c>
      <c r="S347">
        <f ca="1">ROUNDDOWN(MIN(T1部件投放计算!C347/3,18),0)</f>
        <v>18</v>
      </c>
      <c r="T347">
        <f t="shared" ca="1" si="26"/>
        <v>0</v>
      </c>
      <c r="U347">
        <f ca="1">MIN(ROUNDDOWN((T1部件投放计算!C347/3)/S347,0),3)</f>
        <v>3</v>
      </c>
      <c r="V347">
        <f ca="1">MIN(VLOOKUP((A347*通用估算系数!$B$17*3600)/S347,[1]坦克部件养成!$V$2:$Z$31,5,TRUE),15)</f>
        <v>15</v>
      </c>
      <c r="W347">
        <f ca="1">ROUNDDOWN(MIN(T2部件投放计算!C347/3,18),0)</f>
        <v>18</v>
      </c>
      <c r="X347">
        <f t="shared" ca="1" si="27"/>
        <v>0</v>
      </c>
      <c r="Y347">
        <f ca="1">MIN(ROUNDDOWN(IF(W347=0,0,((T2部件投放计算!C347+T1部件投放计算!C347/3)/2)/W347+1),0),4)</f>
        <v>4</v>
      </c>
      <c r="Z347">
        <f ca="1">MIN(IF(X347=0,0,VLOOKUP((A347*通用估算系数!$B$17*3600)/X347,[1]坦克部件养成!$V$2:$Z$31,5,TRUE)),20)</f>
        <v>0</v>
      </c>
      <c r="AA347">
        <f ca="1">ROUNDDOWN(MIN(T3部件投放计算!C347/3,18),0)</f>
        <v>18</v>
      </c>
      <c r="AB347">
        <f t="shared" ca="1" si="28"/>
        <v>18</v>
      </c>
      <c r="AC347">
        <f ca="1">MIN(ROUNDDOWN(IF(AA347=0,0,((T3部件投放计算!C347+T2部件投放计算!C347/3)/2)/AA347+2),0),5)</f>
        <v>5</v>
      </c>
      <c r="AD347">
        <f ca="1">MIN(IF(AA347=0,0,VLOOKUP((A347*通用估算系数!$B$17*3600)/AA347,[1]坦克部件养成!$V$2:$Z$31,5,TRUE)),30)</f>
        <v>30</v>
      </c>
      <c r="AE347">
        <f ca="1">VLOOKUP("1_"&amp;V347,[1]坦克部件养成!$I:$L,4,FALSE)*T347</f>
        <v>0</v>
      </c>
      <c r="AF347">
        <f ca="1">IFERROR(VLOOKUP("2_"&amp;Z347,[1]坦克部件养成!$I:$L,4,FALSE)*X347,0)</f>
        <v>0</v>
      </c>
      <c r="AG347">
        <f ca="1">IFERROR(VLOOKUP("3_"&amp;AD347,[1]坦克部件养成!$I:$L,4,FALSE)*AB347,0)</f>
        <v>8335620</v>
      </c>
      <c r="AH347">
        <f t="shared" ca="1" si="29"/>
        <v>24091</v>
      </c>
    </row>
    <row r="348" spans="1:34" x14ac:dyDescent="0.2">
      <c r="A348">
        <v>347</v>
      </c>
      <c r="B348">
        <f>IF(C348=-1,D348,VLOOKUP(C348,通用估算系数!$D:$E,2,FALSE))</f>
        <v>10</v>
      </c>
      <c r="C348">
        <f>IF(D348&gt;=10,MOD(A348,通用估算系数!$B$2),-1)</f>
        <v>11</v>
      </c>
      <c r="D348">
        <f>VLOOKUP(A348,[1]游戏时长规划!$H$17:$K$26,4,TRUE)</f>
        <v>10</v>
      </c>
      <c r="E348">
        <v>3</v>
      </c>
      <c r="F348">
        <v>3</v>
      </c>
      <c r="G348">
        <v>3</v>
      </c>
      <c r="H348">
        <f ca="1">INDIRECT("T"&amp;E348&amp;"碎片投放计算!C"&amp;ROW(E348))/VLOOKUP(E348,通用估算系数!$D$17:$E$20,2,FALSE)</f>
        <v>1487.6898306792637</v>
      </c>
      <c r="I348">
        <f ca="1">INDIRECT("T"&amp;F348&amp;"碎片投放计算!C"&amp;ROW(F348))/VLOOKUP(F348,通用估算系数!$D$17:$E$20,2,FALSE)</f>
        <v>1487.6898306792637</v>
      </c>
      <c r="J348">
        <f ca="1">INDIRECT("T"&amp;G348&amp;"碎片投放计算!C"&amp;ROW(G348))/VLOOKUP(G348,通用估算系数!$D$17:$E$20,2,FALSE)</f>
        <v>1487.6898306792637</v>
      </c>
      <c r="K348">
        <f ca="1">IFERROR(IF(E348=1,VLOOKUP(H348,[1]坦克升星消耗!$H$2:$J$7,3,TRUE),IF(E348=2,VLOOKUP(H348,[1]坦克升星消耗!$H$8:$J$15,3,TRUE),IF(E348=3,VLOOKUP(H348,[1]坦克升星消耗!$H$24:$J$33,3,TRUE),0))),0)</f>
        <v>10</v>
      </c>
      <c r="L348">
        <f ca="1">IFERROR(IF(F348=1,VLOOKUP(I348,[1]坦克升星消耗!$H$2:$J$7,3,TRUE),IF(F348=2,VLOOKUP(I348,[1]坦克升星消耗!$H$8:$J$15,3,TRUE),IF(F348=3,VLOOKUP(I348,[1]坦克升星消耗!$H$24:$J$33,3,TRUE),0))),0)</f>
        <v>10</v>
      </c>
      <c r="M348">
        <f ca="1">IFERROR(IF(G348=1,VLOOKUP(J348,[1]坦克升星消耗!$H$2:$J$7,3,TRUE),IF(G348=2,VLOOKUP(J348,[1]坦克升星消耗!$H$8:$J$15,3,TRUE),IF(G348=3,VLOOKUP(J348,[1]坦克升星消耗!$H$24:$J$33,3,TRUE),0))),0)</f>
        <v>10</v>
      </c>
      <c r="N348">
        <f ca="1">IFERROR(IF(E348=1,VLOOKUP(K348,[1]坦克升星消耗!$C$2:$J$7,7,TRUE),IF(E348=2,VLOOKUP(K348,[1]坦克升星消耗!$C$8:$J$15,7,TRUE),IF(E348=3,VLOOKUP(K348,[1]坦克升星消耗!$C$24:$J$33,7,TRUE),0))),0)</f>
        <v>335850</v>
      </c>
      <c r="O348">
        <f ca="1">IFERROR(IF(F348=1,VLOOKUP(L348,[1]坦克升星消耗!$C$2:$J$7,7,TRUE),IF(F348=2,VLOOKUP(L348,[1]坦克升星消耗!$C$8:$J$15,7,TRUE),IF(F348=3,VLOOKUP(L348,[1]坦克升星消耗!$C$24:$J$33,7,TRUE),0))),0)</f>
        <v>335850</v>
      </c>
      <c r="P348">
        <f ca="1">IFERROR(IF(G348=1,VLOOKUP(M348,[1]坦克升星消耗!$C$2:$J$7,7,TRUE),IF(G348=2,VLOOKUP(M348,[1]坦克升星消耗!$C$8:$J$15,7,TRUE),IF(G348=3,VLOOKUP(M348,[1]坦克升星消耗!$C$24:$J$33,7,TRUE),0))),0)</f>
        <v>335850</v>
      </c>
      <c r="Q348">
        <f t="shared" ca="1" si="25"/>
        <v>1007550</v>
      </c>
      <c r="R348">
        <f ca="1">Q348/A348+AH348-军费投放计算!D348</f>
        <v>22135.602305475506</v>
      </c>
      <c r="S348">
        <f ca="1">ROUNDDOWN(MIN(T1部件投放计算!C348/3,18),0)</f>
        <v>18</v>
      </c>
      <c r="T348">
        <f t="shared" ca="1" si="26"/>
        <v>0</v>
      </c>
      <c r="U348">
        <f ca="1">MIN(ROUNDDOWN((T1部件投放计算!C348/3)/S348,0),3)</f>
        <v>3</v>
      </c>
      <c r="V348">
        <f ca="1">MIN(VLOOKUP((A348*通用估算系数!$B$17*3600)/S348,[1]坦克部件养成!$V$2:$Z$31,5,TRUE),15)</f>
        <v>15</v>
      </c>
      <c r="W348">
        <f ca="1">ROUNDDOWN(MIN(T2部件投放计算!C348/3,18),0)</f>
        <v>18</v>
      </c>
      <c r="X348">
        <f t="shared" ca="1" si="27"/>
        <v>0</v>
      </c>
      <c r="Y348">
        <f ca="1">MIN(ROUNDDOWN(IF(W348=0,0,((T2部件投放计算!C348+T1部件投放计算!C348/3)/2)/W348+1),0),4)</f>
        <v>4</v>
      </c>
      <c r="Z348">
        <f ca="1">MIN(IF(X348=0,0,VLOOKUP((A348*通用估算系数!$B$17*3600)/X348,[1]坦克部件养成!$V$2:$Z$31,5,TRUE)),20)</f>
        <v>0</v>
      </c>
      <c r="AA348">
        <f ca="1">ROUNDDOWN(MIN(T3部件投放计算!C348/3,18),0)</f>
        <v>18</v>
      </c>
      <c r="AB348">
        <f t="shared" ca="1" si="28"/>
        <v>18</v>
      </c>
      <c r="AC348">
        <f ca="1">MIN(ROUNDDOWN(IF(AA348=0,0,((T3部件投放计算!C348+T2部件投放计算!C348/3)/2)/AA348+2),0),5)</f>
        <v>5</v>
      </c>
      <c r="AD348">
        <f ca="1">MIN(IF(AA348=0,0,VLOOKUP((A348*通用估算系数!$B$17*3600)/AA348,[1]坦克部件养成!$V$2:$Z$31,5,TRUE)),30)</f>
        <v>30</v>
      </c>
      <c r="AE348">
        <f ca="1">VLOOKUP("1_"&amp;V348,[1]坦克部件养成!$I:$L,4,FALSE)*T348</f>
        <v>0</v>
      </c>
      <c r="AF348">
        <f ca="1">IFERROR(VLOOKUP("2_"&amp;Z348,[1]坦克部件养成!$I:$L,4,FALSE)*X348,0)</f>
        <v>0</v>
      </c>
      <c r="AG348">
        <f ca="1">IFERROR(VLOOKUP("3_"&amp;AD348,[1]坦克部件养成!$I:$L,4,FALSE)*AB348,0)</f>
        <v>8335620</v>
      </c>
      <c r="AH348">
        <f t="shared" ca="1" si="29"/>
        <v>24021</v>
      </c>
    </row>
    <row r="349" spans="1:34" x14ac:dyDescent="0.2">
      <c r="A349">
        <v>348</v>
      </c>
      <c r="B349">
        <f>IF(C349=-1,D349,VLOOKUP(C349,通用估算系数!$D:$E,2,FALSE))</f>
        <v>10</v>
      </c>
      <c r="C349">
        <f>IF(D349&gt;=10,MOD(A349,通用估算系数!$B$2),-1)</f>
        <v>12</v>
      </c>
      <c r="D349">
        <f>VLOOKUP(A349,[1]游戏时长规划!$H$17:$K$26,4,TRUE)</f>
        <v>10</v>
      </c>
      <c r="E349">
        <v>3</v>
      </c>
      <c r="F349">
        <v>3</v>
      </c>
      <c r="G349">
        <v>3</v>
      </c>
      <c r="H349">
        <f ca="1">INDIRECT("T"&amp;E349&amp;"碎片投放计算!C"&amp;ROW(E349))/VLOOKUP(E349,通用估算系数!$D$17:$E$20,2,FALSE)</f>
        <v>1492.2494643379559</v>
      </c>
      <c r="I349">
        <f ca="1">INDIRECT("T"&amp;F349&amp;"碎片投放计算!C"&amp;ROW(F349))/VLOOKUP(F349,通用估算系数!$D$17:$E$20,2,FALSE)</f>
        <v>1492.2494643379559</v>
      </c>
      <c r="J349">
        <f ca="1">INDIRECT("T"&amp;G349&amp;"碎片投放计算!C"&amp;ROW(G349))/VLOOKUP(G349,通用估算系数!$D$17:$E$20,2,FALSE)</f>
        <v>1492.2494643379559</v>
      </c>
      <c r="K349">
        <f ca="1">IFERROR(IF(E349=1,VLOOKUP(H349,[1]坦克升星消耗!$H$2:$J$7,3,TRUE),IF(E349=2,VLOOKUP(H349,[1]坦克升星消耗!$H$8:$J$15,3,TRUE),IF(E349=3,VLOOKUP(H349,[1]坦克升星消耗!$H$24:$J$33,3,TRUE),0))),0)</f>
        <v>10</v>
      </c>
      <c r="L349">
        <f ca="1">IFERROR(IF(F349=1,VLOOKUP(I349,[1]坦克升星消耗!$H$2:$J$7,3,TRUE),IF(F349=2,VLOOKUP(I349,[1]坦克升星消耗!$H$8:$J$15,3,TRUE),IF(F349=3,VLOOKUP(I349,[1]坦克升星消耗!$H$24:$J$33,3,TRUE),0))),0)</f>
        <v>10</v>
      </c>
      <c r="M349">
        <f ca="1">IFERROR(IF(G349=1,VLOOKUP(J349,[1]坦克升星消耗!$H$2:$J$7,3,TRUE),IF(G349=2,VLOOKUP(J349,[1]坦克升星消耗!$H$8:$J$15,3,TRUE),IF(G349=3,VLOOKUP(J349,[1]坦克升星消耗!$H$24:$J$33,3,TRUE),0))),0)</f>
        <v>10</v>
      </c>
      <c r="N349">
        <f ca="1">IFERROR(IF(E349=1,VLOOKUP(K349,[1]坦克升星消耗!$C$2:$J$7,7,TRUE),IF(E349=2,VLOOKUP(K349,[1]坦克升星消耗!$C$8:$J$15,7,TRUE),IF(E349=3,VLOOKUP(K349,[1]坦克升星消耗!$C$24:$J$33,7,TRUE),0))),0)</f>
        <v>335850</v>
      </c>
      <c r="O349">
        <f ca="1">IFERROR(IF(F349=1,VLOOKUP(L349,[1]坦克升星消耗!$C$2:$J$7,7,TRUE),IF(F349=2,VLOOKUP(L349,[1]坦克升星消耗!$C$8:$J$15,7,TRUE),IF(F349=3,VLOOKUP(L349,[1]坦克升星消耗!$C$24:$J$33,7,TRUE),0))),0)</f>
        <v>335850</v>
      </c>
      <c r="P349">
        <f ca="1">IFERROR(IF(G349=1,VLOOKUP(M349,[1]坦克升星消耗!$C$2:$J$7,7,TRUE),IF(G349=2,VLOOKUP(M349,[1]坦克升星消耗!$C$8:$J$15,7,TRUE),IF(G349=3,VLOOKUP(M349,[1]坦克升星消耗!$C$24:$J$33,7,TRUE),0))),0)</f>
        <v>335850</v>
      </c>
      <c r="Q349">
        <f t="shared" ca="1" si="25"/>
        <v>1007550</v>
      </c>
      <c r="R349">
        <f ca="1">Q349/A349+AH349-军费投放计算!D349</f>
        <v>22014.258620689656</v>
      </c>
      <c r="S349">
        <f ca="1">ROUNDDOWN(MIN(T1部件投放计算!C349/3,18),0)</f>
        <v>18</v>
      </c>
      <c r="T349">
        <f t="shared" ca="1" si="26"/>
        <v>0</v>
      </c>
      <c r="U349">
        <f ca="1">MIN(ROUNDDOWN((T1部件投放计算!C349/3)/S349,0),3)</f>
        <v>3</v>
      </c>
      <c r="V349">
        <f ca="1">MIN(VLOOKUP((A349*通用估算系数!$B$17*3600)/S349,[1]坦克部件养成!$V$2:$Z$31,5,TRUE),15)</f>
        <v>15</v>
      </c>
      <c r="W349">
        <f ca="1">ROUNDDOWN(MIN(T2部件投放计算!C349/3,18),0)</f>
        <v>18</v>
      </c>
      <c r="X349">
        <f t="shared" ca="1" si="27"/>
        <v>0</v>
      </c>
      <c r="Y349">
        <f ca="1">MIN(ROUNDDOWN(IF(W349=0,0,((T2部件投放计算!C349+T1部件投放计算!C349/3)/2)/W349+1),0),4)</f>
        <v>4</v>
      </c>
      <c r="Z349">
        <f ca="1">MIN(IF(X349=0,0,VLOOKUP((A349*通用估算系数!$B$17*3600)/X349,[1]坦克部件养成!$V$2:$Z$31,5,TRUE)),20)</f>
        <v>0</v>
      </c>
      <c r="AA349">
        <f ca="1">ROUNDDOWN(MIN(T3部件投放计算!C349/3,18),0)</f>
        <v>18</v>
      </c>
      <c r="AB349">
        <f t="shared" ca="1" si="28"/>
        <v>18</v>
      </c>
      <c r="AC349">
        <f ca="1">MIN(ROUNDDOWN(IF(AA349=0,0,((T3部件投放计算!C349+T2部件投放计算!C349/3)/2)/AA349+2),0),5)</f>
        <v>5</v>
      </c>
      <c r="AD349">
        <f ca="1">MIN(IF(AA349=0,0,VLOOKUP((A349*通用估算系数!$B$17*3600)/AA349,[1]坦克部件养成!$V$2:$Z$31,5,TRUE)),30)</f>
        <v>30</v>
      </c>
      <c r="AE349">
        <f ca="1">VLOOKUP("1_"&amp;V349,[1]坦克部件养成!$I:$L,4,FALSE)*T349</f>
        <v>0</v>
      </c>
      <c r="AF349">
        <f ca="1">IFERROR(VLOOKUP("2_"&amp;Z349,[1]坦克部件养成!$I:$L,4,FALSE)*X349,0)</f>
        <v>0</v>
      </c>
      <c r="AG349">
        <f ca="1">IFERROR(VLOOKUP("3_"&amp;AD349,[1]坦克部件养成!$I:$L,4,FALSE)*AB349,0)</f>
        <v>8335620</v>
      </c>
      <c r="AH349">
        <f t="shared" ca="1" si="29"/>
        <v>23952</v>
      </c>
    </row>
    <row r="350" spans="1:34" x14ac:dyDescent="0.2">
      <c r="A350">
        <v>349</v>
      </c>
      <c r="B350">
        <f>IF(C350=-1,D350,VLOOKUP(C350,通用估算系数!$D:$E,2,FALSE))</f>
        <v>10</v>
      </c>
      <c r="C350">
        <f>IF(D350&gt;=10,MOD(A350,通用估算系数!$B$2),-1)</f>
        <v>13</v>
      </c>
      <c r="D350">
        <f>VLOOKUP(A350,[1]游戏时长规划!$H$17:$K$26,4,TRUE)</f>
        <v>10</v>
      </c>
      <c r="E350">
        <v>3</v>
      </c>
      <c r="F350">
        <v>3</v>
      </c>
      <c r="G350">
        <v>3</v>
      </c>
      <c r="H350">
        <f ca="1">INDIRECT("T"&amp;E350&amp;"碎片投放计算!C"&amp;ROW(E350))/VLOOKUP(E350,通用估算系数!$D$17:$E$20,2,FALSE)</f>
        <v>1496.7024874408005</v>
      </c>
      <c r="I350">
        <f ca="1">INDIRECT("T"&amp;F350&amp;"碎片投放计算!C"&amp;ROW(F350))/VLOOKUP(F350,通用估算系数!$D$17:$E$20,2,FALSE)</f>
        <v>1496.7024874408005</v>
      </c>
      <c r="J350">
        <f ca="1">INDIRECT("T"&amp;G350&amp;"碎片投放计算!C"&amp;ROW(G350))/VLOOKUP(G350,通用估算系数!$D$17:$E$20,2,FALSE)</f>
        <v>1496.7024874408005</v>
      </c>
      <c r="K350">
        <f ca="1">IFERROR(IF(E350=1,VLOOKUP(H350,[1]坦克升星消耗!$H$2:$J$7,3,TRUE),IF(E350=2,VLOOKUP(H350,[1]坦克升星消耗!$H$8:$J$15,3,TRUE),IF(E350=3,VLOOKUP(H350,[1]坦克升星消耗!$H$24:$J$33,3,TRUE),0))),0)</f>
        <v>10</v>
      </c>
      <c r="L350">
        <f ca="1">IFERROR(IF(F350=1,VLOOKUP(I350,[1]坦克升星消耗!$H$2:$J$7,3,TRUE),IF(F350=2,VLOOKUP(I350,[1]坦克升星消耗!$H$8:$J$15,3,TRUE),IF(F350=3,VLOOKUP(I350,[1]坦克升星消耗!$H$24:$J$33,3,TRUE),0))),0)</f>
        <v>10</v>
      </c>
      <c r="M350">
        <f ca="1">IFERROR(IF(G350=1,VLOOKUP(J350,[1]坦克升星消耗!$H$2:$J$7,3,TRUE),IF(G350=2,VLOOKUP(J350,[1]坦克升星消耗!$H$8:$J$15,3,TRUE),IF(G350=3,VLOOKUP(J350,[1]坦克升星消耗!$H$24:$J$33,3,TRUE),0))),0)</f>
        <v>10</v>
      </c>
      <c r="N350">
        <f ca="1">IFERROR(IF(E350=1,VLOOKUP(K350,[1]坦克升星消耗!$C$2:$J$7,7,TRUE),IF(E350=2,VLOOKUP(K350,[1]坦克升星消耗!$C$8:$J$15,7,TRUE),IF(E350=3,VLOOKUP(K350,[1]坦克升星消耗!$C$24:$J$33,7,TRUE),0))),0)</f>
        <v>335850</v>
      </c>
      <c r="O350">
        <f ca="1">IFERROR(IF(F350=1,VLOOKUP(L350,[1]坦克升星消耗!$C$2:$J$7,7,TRUE),IF(F350=2,VLOOKUP(L350,[1]坦克升星消耗!$C$8:$J$15,7,TRUE),IF(F350=3,VLOOKUP(L350,[1]坦克升星消耗!$C$24:$J$33,7,TRUE),0))),0)</f>
        <v>335850</v>
      </c>
      <c r="P350">
        <f ca="1">IFERROR(IF(G350=1,VLOOKUP(M350,[1]坦克升星消耗!$C$2:$J$7,7,TRUE),IF(G350=2,VLOOKUP(M350,[1]坦克升星消耗!$C$8:$J$15,7,TRUE),IF(G350=3,VLOOKUP(M350,[1]坦克升星消耗!$C$24:$J$33,7,TRUE),0))),0)</f>
        <v>335850</v>
      </c>
      <c r="Q350">
        <f t="shared" ca="1" si="25"/>
        <v>1007550</v>
      </c>
      <c r="R350">
        <f ca="1">Q350/A350+AH350-军费投放计算!D350</f>
        <v>21977.962750716331</v>
      </c>
      <c r="S350">
        <f ca="1">ROUNDDOWN(MIN(T1部件投放计算!C350/3,18),0)</f>
        <v>18</v>
      </c>
      <c r="T350">
        <f t="shared" ca="1" si="26"/>
        <v>0</v>
      </c>
      <c r="U350">
        <f ca="1">MIN(ROUNDDOWN((T1部件投放计算!C350/3)/S350,0),3)</f>
        <v>3</v>
      </c>
      <c r="V350">
        <f ca="1">MIN(VLOOKUP((A350*通用估算系数!$B$17*3600)/S350,[1]坦克部件养成!$V$2:$Z$31,5,TRUE),15)</f>
        <v>15</v>
      </c>
      <c r="W350">
        <f ca="1">ROUNDDOWN(MIN(T2部件投放计算!C350/3,18),0)</f>
        <v>18</v>
      </c>
      <c r="X350">
        <f t="shared" ca="1" si="27"/>
        <v>0</v>
      </c>
      <c r="Y350">
        <f ca="1">MIN(ROUNDDOWN(IF(W350=0,0,((T2部件投放计算!C350+T1部件投放计算!C350/3)/2)/W350+1),0),4)</f>
        <v>4</v>
      </c>
      <c r="Z350">
        <f ca="1">MIN(IF(X350=0,0,VLOOKUP((A350*通用估算系数!$B$17*3600)/X350,[1]坦克部件养成!$V$2:$Z$31,5,TRUE)),20)</f>
        <v>0</v>
      </c>
      <c r="AA350">
        <f ca="1">ROUNDDOWN(MIN(T3部件投放计算!C350/3,18),0)</f>
        <v>18</v>
      </c>
      <c r="AB350">
        <f t="shared" ca="1" si="28"/>
        <v>18</v>
      </c>
      <c r="AC350">
        <f ca="1">MIN(ROUNDDOWN(IF(AA350=0,0,((T3部件投放计算!C350+T2部件投放计算!C350/3)/2)/AA350+2),0),5)</f>
        <v>5</v>
      </c>
      <c r="AD350">
        <f ca="1">MIN(IF(AA350=0,0,VLOOKUP((A350*通用估算系数!$B$17*3600)/AA350,[1]坦克部件养成!$V$2:$Z$31,5,TRUE)),30)</f>
        <v>30</v>
      </c>
      <c r="AE350">
        <f ca="1">VLOOKUP("1_"&amp;V350,[1]坦克部件养成!$I:$L,4,FALSE)*T350</f>
        <v>0</v>
      </c>
      <c r="AF350">
        <f ca="1">IFERROR(VLOOKUP("2_"&amp;Z350,[1]坦克部件养成!$I:$L,4,FALSE)*X350,0)</f>
        <v>0</v>
      </c>
      <c r="AG350">
        <f ca="1">IFERROR(VLOOKUP("3_"&amp;AD350,[1]坦克部件养成!$I:$L,4,FALSE)*AB350,0)</f>
        <v>8335620</v>
      </c>
      <c r="AH350">
        <f t="shared" ca="1" si="29"/>
        <v>23884</v>
      </c>
    </row>
    <row r="351" spans="1:34" x14ac:dyDescent="0.2">
      <c r="A351">
        <v>350</v>
      </c>
      <c r="B351">
        <f>IF(C351=-1,D351,VLOOKUP(C351,通用估算系数!$D:$E,2,FALSE))</f>
        <v>8</v>
      </c>
      <c r="C351">
        <f>IF(D351&gt;=10,MOD(A351,通用估算系数!$B$2),-1)</f>
        <v>0</v>
      </c>
      <c r="D351">
        <f>VLOOKUP(A351,[1]游戏时长规划!$H$17:$K$26,4,TRUE)</f>
        <v>10</v>
      </c>
      <c r="E351">
        <v>3</v>
      </c>
      <c r="F351">
        <v>3</v>
      </c>
      <c r="G351">
        <v>3</v>
      </c>
      <c r="H351">
        <f ca="1">INDIRECT("T"&amp;E351&amp;"碎片投放计算!C"&amp;ROW(E351))/VLOOKUP(E351,通用估算系数!$D$17:$E$20,2,FALSE)</f>
        <v>1501.2179140802975</v>
      </c>
      <c r="I351">
        <f ca="1">INDIRECT("T"&amp;F351&amp;"碎片投放计算!C"&amp;ROW(F351))/VLOOKUP(F351,通用估算系数!$D$17:$E$20,2,FALSE)</f>
        <v>1501.2179140802975</v>
      </c>
      <c r="J351">
        <f ca="1">INDIRECT("T"&amp;G351&amp;"碎片投放计算!C"&amp;ROW(G351))/VLOOKUP(G351,通用估算系数!$D$17:$E$20,2,FALSE)</f>
        <v>1501.2179140802975</v>
      </c>
      <c r="K351">
        <f ca="1">IFERROR(IF(E351=1,VLOOKUP(H351,[1]坦克升星消耗!$H$2:$J$7,3,TRUE),IF(E351=2,VLOOKUP(H351,[1]坦克升星消耗!$H$8:$J$15,3,TRUE),IF(E351=3,VLOOKUP(H351,[1]坦克升星消耗!$H$24:$J$33,3,TRUE),0))),0)</f>
        <v>10</v>
      </c>
      <c r="L351">
        <f ca="1">IFERROR(IF(F351=1,VLOOKUP(I351,[1]坦克升星消耗!$H$2:$J$7,3,TRUE),IF(F351=2,VLOOKUP(I351,[1]坦克升星消耗!$H$8:$J$15,3,TRUE),IF(F351=3,VLOOKUP(I351,[1]坦克升星消耗!$H$24:$J$33,3,TRUE),0))),0)</f>
        <v>10</v>
      </c>
      <c r="M351">
        <f ca="1">IFERROR(IF(G351=1,VLOOKUP(J351,[1]坦克升星消耗!$H$2:$J$7,3,TRUE),IF(G351=2,VLOOKUP(J351,[1]坦克升星消耗!$H$8:$J$15,3,TRUE),IF(G351=3,VLOOKUP(J351,[1]坦克升星消耗!$H$24:$J$33,3,TRUE),0))),0)</f>
        <v>10</v>
      </c>
      <c r="N351">
        <f ca="1">IFERROR(IF(E351=1,VLOOKUP(K351,[1]坦克升星消耗!$C$2:$J$7,7,TRUE),IF(E351=2,VLOOKUP(K351,[1]坦克升星消耗!$C$8:$J$15,7,TRUE),IF(E351=3,VLOOKUP(K351,[1]坦克升星消耗!$C$24:$J$33,7,TRUE),0))),0)</f>
        <v>335850</v>
      </c>
      <c r="O351">
        <f ca="1">IFERROR(IF(F351=1,VLOOKUP(L351,[1]坦克升星消耗!$C$2:$J$7,7,TRUE),IF(F351=2,VLOOKUP(L351,[1]坦克升星消耗!$C$8:$J$15,7,TRUE),IF(F351=3,VLOOKUP(L351,[1]坦克升星消耗!$C$24:$J$33,7,TRUE),0))),0)</f>
        <v>335850</v>
      </c>
      <c r="P351">
        <f ca="1">IFERROR(IF(G351=1,VLOOKUP(M351,[1]坦克升星消耗!$C$2:$J$7,7,TRUE),IF(G351=2,VLOOKUP(M351,[1]坦克升星消耗!$C$8:$J$15,7,TRUE),IF(G351=3,VLOOKUP(M351,[1]坦克升星消耗!$C$24:$J$33,7,TRUE),0))),0)</f>
        <v>335850</v>
      </c>
      <c r="Q351">
        <f t="shared" ca="1" si="25"/>
        <v>1007550</v>
      </c>
      <c r="R351">
        <f ca="1">Q351/A351+AH351-军费投放计算!D351</f>
        <v>22432.714285714286</v>
      </c>
      <c r="S351">
        <f ca="1">ROUNDDOWN(MIN(T1部件投放计算!C351/3,18),0)</f>
        <v>18</v>
      </c>
      <c r="T351">
        <f t="shared" ca="1" si="26"/>
        <v>0</v>
      </c>
      <c r="U351">
        <f ca="1">MIN(ROUNDDOWN((T1部件投放计算!C351/3)/S351,0),3)</f>
        <v>3</v>
      </c>
      <c r="V351">
        <f ca="1">MIN(VLOOKUP((A351*通用估算系数!$B$17*3600)/S351,[1]坦克部件养成!$V$2:$Z$31,5,TRUE),15)</f>
        <v>15</v>
      </c>
      <c r="W351">
        <f ca="1">ROUNDDOWN(MIN(T2部件投放计算!C351/3,18),0)</f>
        <v>18</v>
      </c>
      <c r="X351">
        <f t="shared" ca="1" si="27"/>
        <v>0</v>
      </c>
      <c r="Y351">
        <f ca="1">MIN(ROUNDDOWN(IF(W351=0,0,((T2部件投放计算!C351+T1部件投放计算!C351/3)/2)/W351+1),0),4)</f>
        <v>4</v>
      </c>
      <c r="Z351">
        <f ca="1">MIN(IF(X351=0,0,VLOOKUP((A351*通用估算系数!$B$17*3600)/X351,[1]坦克部件养成!$V$2:$Z$31,5,TRUE)),20)</f>
        <v>0</v>
      </c>
      <c r="AA351">
        <f ca="1">ROUNDDOWN(MIN(T3部件投放计算!C351/3,18),0)</f>
        <v>18</v>
      </c>
      <c r="AB351">
        <f t="shared" ca="1" si="28"/>
        <v>18</v>
      </c>
      <c r="AC351">
        <f ca="1">MIN(ROUNDDOWN(IF(AA351=0,0,((T3部件投放计算!C351+T2部件投放计算!C351/3)/2)/AA351+2),0),5)</f>
        <v>5</v>
      </c>
      <c r="AD351">
        <f ca="1">MIN(IF(AA351=0,0,VLOOKUP((A351*通用估算系数!$B$17*3600)/AA351,[1]坦克部件养成!$V$2:$Z$31,5,TRUE)),30)</f>
        <v>30</v>
      </c>
      <c r="AE351">
        <f ca="1">VLOOKUP("1_"&amp;V351,[1]坦克部件养成!$I:$L,4,FALSE)*T351</f>
        <v>0</v>
      </c>
      <c r="AF351">
        <f ca="1">IFERROR(VLOOKUP("2_"&amp;Z351,[1]坦克部件养成!$I:$L,4,FALSE)*X351,0)</f>
        <v>0</v>
      </c>
      <c r="AG351">
        <f ca="1">IFERROR(VLOOKUP("3_"&amp;AD351,[1]坦克部件养成!$I:$L,4,FALSE)*AB351,0)</f>
        <v>8335620</v>
      </c>
      <c r="AH351">
        <f t="shared" ca="1" si="29"/>
        <v>23816</v>
      </c>
    </row>
    <row r="352" spans="1:34" x14ac:dyDescent="0.2">
      <c r="A352">
        <v>351</v>
      </c>
      <c r="B352">
        <f>IF(C352=-1,D352,VLOOKUP(C352,通用估算系数!$D:$E,2,FALSE))</f>
        <v>8</v>
      </c>
      <c r="C352">
        <f>IF(D352&gt;=10,MOD(A352,通用估算系数!$B$2),-1)</f>
        <v>1</v>
      </c>
      <c r="D352">
        <f>VLOOKUP(A352,[1]游戏时长规划!$H$17:$K$26,4,TRUE)</f>
        <v>10</v>
      </c>
      <c r="E352">
        <v>3</v>
      </c>
      <c r="F352">
        <v>3</v>
      </c>
      <c r="G352">
        <v>3</v>
      </c>
      <c r="H352">
        <f ca="1">INDIRECT("T"&amp;E352&amp;"碎片投放计算!C"&amp;ROW(E352))/VLOOKUP(E352,通用估算系数!$D$17:$E$20,2,FALSE)</f>
        <v>1505.1003757342276</v>
      </c>
      <c r="I352">
        <f ca="1">INDIRECT("T"&amp;F352&amp;"碎片投放计算!C"&amp;ROW(F352))/VLOOKUP(F352,通用估算系数!$D$17:$E$20,2,FALSE)</f>
        <v>1505.1003757342276</v>
      </c>
      <c r="J352">
        <f ca="1">INDIRECT("T"&amp;G352&amp;"碎片投放计算!C"&amp;ROW(G352))/VLOOKUP(G352,通用估算系数!$D$17:$E$20,2,FALSE)</f>
        <v>1505.1003757342276</v>
      </c>
      <c r="K352">
        <f ca="1">IFERROR(IF(E352=1,VLOOKUP(H352,[1]坦克升星消耗!$H$2:$J$7,3,TRUE),IF(E352=2,VLOOKUP(H352,[1]坦克升星消耗!$H$8:$J$15,3,TRUE),IF(E352=3,VLOOKUP(H352,[1]坦克升星消耗!$H$24:$J$33,3,TRUE),0))),0)</f>
        <v>10</v>
      </c>
      <c r="L352">
        <f ca="1">IFERROR(IF(F352=1,VLOOKUP(I352,[1]坦克升星消耗!$H$2:$J$7,3,TRUE),IF(F352=2,VLOOKUP(I352,[1]坦克升星消耗!$H$8:$J$15,3,TRUE),IF(F352=3,VLOOKUP(I352,[1]坦克升星消耗!$H$24:$J$33,3,TRUE),0))),0)</f>
        <v>10</v>
      </c>
      <c r="M352">
        <f ca="1">IFERROR(IF(G352=1,VLOOKUP(J352,[1]坦克升星消耗!$H$2:$J$7,3,TRUE),IF(G352=2,VLOOKUP(J352,[1]坦克升星消耗!$H$8:$J$15,3,TRUE),IF(G352=3,VLOOKUP(J352,[1]坦克升星消耗!$H$24:$J$33,3,TRUE),0))),0)</f>
        <v>10</v>
      </c>
      <c r="N352">
        <f ca="1">IFERROR(IF(E352=1,VLOOKUP(K352,[1]坦克升星消耗!$C$2:$J$7,7,TRUE),IF(E352=2,VLOOKUP(K352,[1]坦克升星消耗!$C$8:$J$15,7,TRUE),IF(E352=3,VLOOKUP(K352,[1]坦克升星消耗!$C$24:$J$33,7,TRUE),0))),0)</f>
        <v>335850</v>
      </c>
      <c r="O352">
        <f ca="1">IFERROR(IF(F352=1,VLOOKUP(L352,[1]坦克升星消耗!$C$2:$J$7,7,TRUE),IF(F352=2,VLOOKUP(L352,[1]坦克升星消耗!$C$8:$J$15,7,TRUE),IF(F352=3,VLOOKUP(L352,[1]坦克升星消耗!$C$24:$J$33,7,TRUE),0))),0)</f>
        <v>335850</v>
      </c>
      <c r="P352">
        <f ca="1">IFERROR(IF(G352=1,VLOOKUP(M352,[1]坦克升星消耗!$C$2:$J$7,7,TRUE),IF(G352=2,VLOOKUP(M352,[1]坦克升星消耗!$C$8:$J$15,7,TRUE),IF(G352=3,VLOOKUP(M352,[1]坦克升星消耗!$C$24:$J$33,7,TRUE),0))),0)</f>
        <v>335850</v>
      </c>
      <c r="Q352">
        <f t="shared" ca="1" si="25"/>
        <v>1007550</v>
      </c>
      <c r="R352">
        <f ca="1">Q352/A352+AH352-军费投放计算!D352</f>
        <v>22354.51282051282</v>
      </c>
      <c r="S352">
        <f ca="1">ROUNDDOWN(MIN(T1部件投放计算!C352/3,18),0)</f>
        <v>18</v>
      </c>
      <c r="T352">
        <f t="shared" ca="1" si="26"/>
        <v>0</v>
      </c>
      <c r="U352">
        <f ca="1">MIN(ROUNDDOWN((T1部件投放计算!C352/3)/S352,0),3)</f>
        <v>3</v>
      </c>
      <c r="V352">
        <f ca="1">MIN(VLOOKUP((A352*通用估算系数!$B$17*3600)/S352,[1]坦克部件养成!$V$2:$Z$31,5,TRUE),15)</f>
        <v>15</v>
      </c>
      <c r="W352">
        <f ca="1">ROUNDDOWN(MIN(T2部件投放计算!C352/3,18),0)</f>
        <v>18</v>
      </c>
      <c r="X352">
        <f t="shared" ca="1" si="27"/>
        <v>0</v>
      </c>
      <c r="Y352">
        <f ca="1">MIN(ROUNDDOWN(IF(W352=0,0,((T2部件投放计算!C352+T1部件投放计算!C352/3)/2)/W352+1),0),4)</f>
        <v>4</v>
      </c>
      <c r="Z352">
        <f ca="1">MIN(IF(X352=0,0,VLOOKUP((A352*通用估算系数!$B$17*3600)/X352,[1]坦克部件养成!$V$2:$Z$31,5,TRUE)),20)</f>
        <v>0</v>
      </c>
      <c r="AA352">
        <f ca="1">ROUNDDOWN(MIN(T3部件投放计算!C352/3,18),0)</f>
        <v>18</v>
      </c>
      <c r="AB352">
        <f t="shared" ca="1" si="28"/>
        <v>18</v>
      </c>
      <c r="AC352">
        <f ca="1">MIN(ROUNDDOWN(IF(AA352=0,0,((T3部件投放计算!C352+T2部件投放计算!C352/3)/2)/AA352+2),0),5)</f>
        <v>5</v>
      </c>
      <c r="AD352">
        <f ca="1">MIN(IF(AA352=0,0,VLOOKUP((A352*通用估算系数!$B$17*3600)/AA352,[1]坦克部件养成!$V$2:$Z$31,5,TRUE)),30)</f>
        <v>30</v>
      </c>
      <c r="AE352">
        <f ca="1">VLOOKUP("1_"&amp;V352,[1]坦克部件养成!$I:$L,4,FALSE)*T352</f>
        <v>0</v>
      </c>
      <c r="AF352">
        <f ca="1">IFERROR(VLOOKUP("2_"&amp;Z352,[1]坦克部件养成!$I:$L,4,FALSE)*X352,0)</f>
        <v>0</v>
      </c>
      <c r="AG352">
        <f ca="1">IFERROR(VLOOKUP("3_"&amp;AD352,[1]坦克部件养成!$I:$L,4,FALSE)*AB352,0)</f>
        <v>8335620</v>
      </c>
      <c r="AH352">
        <f t="shared" ca="1" si="29"/>
        <v>23748</v>
      </c>
    </row>
    <row r="353" spans="1:34" x14ac:dyDescent="0.2">
      <c r="A353">
        <v>352</v>
      </c>
      <c r="B353">
        <f>IF(C353=-1,D353,VLOOKUP(C353,通用估算系数!$D:$E,2,FALSE))</f>
        <v>8</v>
      </c>
      <c r="C353">
        <f>IF(D353&gt;=10,MOD(A353,通用估算系数!$B$2),-1)</f>
        <v>2</v>
      </c>
      <c r="D353">
        <f>VLOOKUP(A353,[1]游戏时长规划!$H$17:$K$26,4,TRUE)</f>
        <v>10</v>
      </c>
      <c r="E353">
        <v>3</v>
      </c>
      <c r="F353">
        <v>3</v>
      </c>
      <c r="G353">
        <v>3</v>
      </c>
      <c r="H353">
        <f ca="1">INDIRECT("T"&amp;E353&amp;"碎片投放计算!C"&amp;ROW(E353))/VLOOKUP(E353,通用估算系数!$D$17:$E$20,2,FALSE)</f>
        <v>1509.0811739266189</v>
      </c>
      <c r="I353">
        <f ca="1">INDIRECT("T"&amp;F353&amp;"碎片投放计算!C"&amp;ROW(F353))/VLOOKUP(F353,通用估算系数!$D$17:$E$20,2,FALSE)</f>
        <v>1509.0811739266189</v>
      </c>
      <c r="J353">
        <f ca="1">INDIRECT("T"&amp;G353&amp;"碎片投放计算!C"&amp;ROW(G353))/VLOOKUP(G353,通用估算系数!$D$17:$E$20,2,FALSE)</f>
        <v>1509.0811739266189</v>
      </c>
      <c r="K353">
        <f ca="1">IFERROR(IF(E353=1,VLOOKUP(H353,[1]坦克升星消耗!$H$2:$J$7,3,TRUE),IF(E353=2,VLOOKUP(H353,[1]坦克升星消耗!$H$8:$J$15,3,TRUE),IF(E353=3,VLOOKUP(H353,[1]坦克升星消耗!$H$24:$J$33,3,TRUE),0))),0)</f>
        <v>10</v>
      </c>
      <c r="L353">
        <f ca="1">IFERROR(IF(F353=1,VLOOKUP(I353,[1]坦克升星消耗!$H$2:$J$7,3,TRUE),IF(F353=2,VLOOKUP(I353,[1]坦克升星消耗!$H$8:$J$15,3,TRUE),IF(F353=3,VLOOKUP(I353,[1]坦克升星消耗!$H$24:$J$33,3,TRUE),0))),0)</f>
        <v>10</v>
      </c>
      <c r="M353">
        <f ca="1">IFERROR(IF(G353=1,VLOOKUP(J353,[1]坦克升星消耗!$H$2:$J$7,3,TRUE),IF(G353=2,VLOOKUP(J353,[1]坦克升星消耗!$H$8:$J$15,3,TRUE),IF(G353=3,VLOOKUP(J353,[1]坦克升星消耗!$H$24:$J$33,3,TRUE),0))),0)</f>
        <v>10</v>
      </c>
      <c r="N353">
        <f ca="1">IFERROR(IF(E353=1,VLOOKUP(K353,[1]坦克升星消耗!$C$2:$J$7,7,TRUE),IF(E353=2,VLOOKUP(K353,[1]坦克升星消耗!$C$8:$J$15,7,TRUE),IF(E353=3,VLOOKUP(K353,[1]坦克升星消耗!$C$24:$J$33,7,TRUE),0))),0)</f>
        <v>335850</v>
      </c>
      <c r="O353">
        <f ca="1">IFERROR(IF(F353=1,VLOOKUP(L353,[1]坦克升星消耗!$C$2:$J$7,7,TRUE),IF(F353=2,VLOOKUP(L353,[1]坦克升星消耗!$C$8:$J$15,7,TRUE),IF(F353=3,VLOOKUP(L353,[1]坦克升星消耗!$C$24:$J$33,7,TRUE),0))),0)</f>
        <v>335850</v>
      </c>
      <c r="P353">
        <f ca="1">IFERROR(IF(G353=1,VLOOKUP(M353,[1]坦克升星消耗!$C$2:$J$7,7,TRUE),IF(G353=2,VLOOKUP(M353,[1]坦克升星消耗!$C$8:$J$15,7,TRUE),IF(G353=3,VLOOKUP(M353,[1]坦克升星消耗!$C$24:$J$33,7,TRUE),0))),0)</f>
        <v>335850</v>
      </c>
      <c r="Q353">
        <f t="shared" ca="1" si="25"/>
        <v>1007550</v>
      </c>
      <c r="R353">
        <f ca="1">Q353/A353+AH353-军费投放计算!D353</f>
        <v>22234.357954545456</v>
      </c>
      <c r="S353">
        <f ca="1">ROUNDDOWN(MIN(T1部件投放计算!C353/3,18),0)</f>
        <v>18</v>
      </c>
      <c r="T353">
        <f t="shared" ca="1" si="26"/>
        <v>0</v>
      </c>
      <c r="U353">
        <f ca="1">MIN(ROUNDDOWN((T1部件投放计算!C353/3)/S353,0),3)</f>
        <v>3</v>
      </c>
      <c r="V353">
        <f ca="1">MIN(VLOOKUP((A353*通用估算系数!$B$17*3600)/S353,[1]坦克部件养成!$V$2:$Z$31,5,TRUE),15)</f>
        <v>15</v>
      </c>
      <c r="W353">
        <f ca="1">ROUNDDOWN(MIN(T2部件投放计算!C353/3,18),0)</f>
        <v>18</v>
      </c>
      <c r="X353">
        <f t="shared" ca="1" si="27"/>
        <v>0</v>
      </c>
      <c r="Y353">
        <f ca="1">MIN(ROUNDDOWN(IF(W353=0,0,((T2部件投放计算!C353+T1部件投放计算!C353/3)/2)/W353+1),0),4)</f>
        <v>4</v>
      </c>
      <c r="Z353">
        <f ca="1">MIN(IF(X353=0,0,VLOOKUP((A353*通用估算系数!$B$17*3600)/X353,[1]坦克部件养成!$V$2:$Z$31,5,TRUE)),20)</f>
        <v>0</v>
      </c>
      <c r="AA353">
        <f ca="1">ROUNDDOWN(MIN(T3部件投放计算!C353/3,18),0)</f>
        <v>18</v>
      </c>
      <c r="AB353">
        <f t="shared" ca="1" si="28"/>
        <v>18</v>
      </c>
      <c r="AC353">
        <f ca="1">MIN(ROUNDDOWN(IF(AA353=0,0,((T3部件投放计算!C353+T2部件投放计算!C353/3)/2)/AA353+2),0),5)</f>
        <v>5</v>
      </c>
      <c r="AD353">
        <f ca="1">MIN(IF(AA353=0,0,VLOOKUP((A353*通用估算系数!$B$17*3600)/AA353,[1]坦克部件养成!$V$2:$Z$31,5,TRUE)),30)</f>
        <v>30</v>
      </c>
      <c r="AE353">
        <f ca="1">VLOOKUP("1_"&amp;V353,[1]坦克部件养成!$I:$L,4,FALSE)*T353</f>
        <v>0</v>
      </c>
      <c r="AF353">
        <f ca="1">IFERROR(VLOOKUP("2_"&amp;Z353,[1]坦克部件养成!$I:$L,4,FALSE)*X353,0)</f>
        <v>0</v>
      </c>
      <c r="AG353">
        <f ca="1">IFERROR(VLOOKUP("3_"&amp;AD353,[1]坦克部件养成!$I:$L,4,FALSE)*AB353,0)</f>
        <v>8335620</v>
      </c>
      <c r="AH353">
        <f t="shared" ca="1" si="29"/>
        <v>23680</v>
      </c>
    </row>
    <row r="354" spans="1:34" x14ac:dyDescent="0.2">
      <c r="A354">
        <v>353</v>
      </c>
      <c r="B354">
        <f>IF(C354=-1,D354,VLOOKUP(C354,通用估算系数!$D:$E,2,FALSE))</f>
        <v>9</v>
      </c>
      <c r="C354">
        <f>IF(D354&gt;=10,MOD(A354,通用估算系数!$B$2),-1)</f>
        <v>3</v>
      </c>
      <c r="D354">
        <f>VLOOKUP(A354,[1]游戏时长规划!$H$17:$K$26,4,TRUE)</f>
        <v>10</v>
      </c>
      <c r="E354">
        <v>3</v>
      </c>
      <c r="F354">
        <v>3</v>
      </c>
      <c r="G354">
        <v>3</v>
      </c>
      <c r="H354">
        <f ca="1">INDIRECT("T"&amp;E354&amp;"碎片投放计算!C"&amp;ROW(E354))/VLOOKUP(E354,通用估算系数!$D$17:$E$20,2,FALSE)</f>
        <v>1514.7588415969492</v>
      </c>
      <c r="I354">
        <f ca="1">INDIRECT("T"&amp;F354&amp;"碎片投放计算!C"&amp;ROW(F354))/VLOOKUP(F354,通用估算系数!$D$17:$E$20,2,FALSE)</f>
        <v>1514.7588415969492</v>
      </c>
      <c r="J354">
        <f ca="1">INDIRECT("T"&amp;G354&amp;"碎片投放计算!C"&amp;ROW(G354))/VLOOKUP(G354,通用估算系数!$D$17:$E$20,2,FALSE)</f>
        <v>1514.7588415969492</v>
      </c>
      <c r="K354">
        <f ca="1">IFERROR(IF(E354=1,VLOOKUP(H354,[1]坦克升星消耗!$H$2:$J$7,3,TRUE),IF(E354=2,VLOOKUP(H354,[1]坦克升星消耗!$H$8:$J$15,3,TRUE),IF(E354=3,VLOOKUP(H354,[1]坦克升星消耗!$H$24:$J$33,3,TRUE),0))),0)</f>
        <v>10</v>
      </c>
      <c r="L354">
        <f ca="1">IFERROR(IF(F354=1,VLOOKUP(I354,[1]坦克升星消耗!$H$2:$J$7,3,TRUE),IF(F354=2,VLOOKUP(I354,[1]坦克升星消耗!$H$8:$J$15,3,TRUE),IF(F354=3,VLOOKUP(I354,[1]坦克升星消耗!$H$24:$J$33,3,TRUE),0))),0)</f>
        <v>10</v>
      </c>
      <c r="M354">
        <f ca="1">IFERROR(IF(G354=1,VLOOKUP(J354,[1]坦克升星消耗!$H$2:$J$7,3,TRUE),IF(G354=2,VLOOKUP(J354,[1]坦克升星消耗!$H$8:$J$15,3,TRUE),IF(G354=3,VLOOKUP(J354,[1]坦克升星消耗!$H$24:$J$33,3,TRUE),0))),0)</f>
        <v>10</v>
      </c>
      <c r="N354">
        <f ca="1">IFERROR(IF(E354=1,VLOOKUP(K354,[1]坦克升星消耗!$C$2:$J$7,7,TRUE),IF(E354=2,VLOOKUP(K354,[1]坦克升星消耗!$C$8:$J$15,7,TRUE),IF(E354=3,VLOOKUP(K354,[1]坦克升星消耗!$C$24:$J$33,7,TRUE),0))),0)</f>
        <v>335850</v>
      </c>
      <c r="O354">
        <f ca="1">IFERROR(IF(F354=1,VLOOKUP(L354,[1]坦克升星消耗!$C$2:$J$7,7,TRUE),IF(F354=2,VLOOKUP(L354,[1]坦克升星消耗!$C$8:$J$15,7,TRUE),IF(F354=3,VLOOKUP(L354,[1]坦克升星消耗!$C$24:$J$33,7,TRUE),0))),0)</f>
        <v>335850</v>
      </c>
      <c r="P354">
        <f ca="1">IFERROR(IF(G354=1,VLOOKUP(M354,[1]坦克升星消耗!$C$2:$J$7,7,TRUE),IF(G354=2,VLOOKUP(M354,[1]坦克升星消耗!$C$8:$J$15,7,TRUE),IF(G354=3,VLOOKUP(M354,[1]坦克升星消耗!$C$24:$J$33,7,TRUE),0))),0)</f>
        <v>335850</v>
      </c>
      <c r="Q354">
        <f t="shared" ca="1" si="25"/>
        <v>1007550</v>
      </c>
      <c r="R354">
        <f ca="1">Q354/A354+AH354-军费投放计算!D354</f>
        <v>21910.249291784701</v>
      </c>
      <c r="S354">
        <f ca="1">ROUNDDOWN(MIN(T1部件投放计算!C354/3,18),0)</f>
        <v>18</v>
      </c>
      <c r="T354">
        <f t="shared" ca="1" si="26"/>
        <v>0</v>
      </c>
      <c r="U354">
        <f ca="1">MIN(ROUNDDOWN((T1部件投放计算!C354/3)/S354,0),3)</f>
        <v>3</v>
      </c>
      <c r="V354">
        <f ca="1">MIN(VLOOKUP((A354*通用估算系数!$B$17*3600)/S354,[1]坦克部件养成!$V$2:$Z$31,5,TRUE),15)</f>
        <v>15</v>
      </c>
      <c r="W354">
        <f ca="1">ROUNDDOWN(MIN(T2部件投放计算!C354/3,18),0)</f>
        <v>18</v>
      </c>
      <c r="X354">
        <f t="shared" ca="1" si="27"/>
        <v>0</v>
      </c>
      <c r="Y354">
        <f ca="1">MIN(ROUNDDOWN(IF(W354=0,0,((T2部件投放计算!C354+T1部件投放计算!C354/3)/2)/W354+1),0),4)</f>
        <v>4</v>
      </c>
      <c r="Z354">
        <f ca="1">MIN(IF(X354=0,0,VLOOKUP((A354*通用估算系数!$B$17*3600)/X354,[1]坦克部件养成!$V$2:$Z$31,5,TRUE)),20)</f>
        <v>0</v>
      </c>
      <c r="AA354">
        <f ca="1">ROUNDDOWN(MIN(T3部件投放计算!C354/3,18),0)</f>
        <v>18</v>
      </c>
      <c r="AB354">
        <f t="shared" ca="1" si="28"/>
        <v>18</v>
      </c>
      <c r="AC354">
        <f ca="1">MIN(ROUNDDOWN(IF(AA354=0,0,((T3部件投放计算!C354+T2部件投放计算!C354/3)/2)/AA354+2),0),5)</f>
        <v>5</v>
      </c>
      <c r="AD354">
        <f ca="1">MIN(IF(AA354=0,0,VLOOKUP((A354*通用估算系数!$B$17*3600)/AA354,[1]坦克部件养成!$V$2:$Z$31,5,TRUE)),30)</f>
        <v>30</v>
      </c>
      <c r="AE354">
        <f ca="1">VLOOKUP("1_"&amp;V354,[1]坦克部件养成!$I:$L,4,FALSE)*T354</f>
        <v>0</v>
      </c>
      <c r="AF354">
        <f ca="1">IFERROR(VLOOKUP("2_"&amp;Z354,[1]坦克部件养成!$I:$L,4,FALSE)*X354,0)</f>
        <v>0</v>
      </c>
      <c r="AG354">
        <f ca="1">IFERROR(VLOOKUP("3_"&amp;AD354,[1]坦克部件养成!$I:$L,4,FALSE)*AB354,0)</f>
        <v>8335620</v>
      </c>
      <c r="AH354">
        <f t="shared" ca="1" si="29"/>
        <v>23613</v>
      </c>
    </row>
    <row r="355" spans="1:34" x14ac:dyDescent="0.2">
      <c r="A355">
        <v>354</v>
      </c>
      <c r="B355">
        <f>IF(C355=-1,D355,VLOOKUP(C355,通用估算系数!$D:$E,2,FALSE))</f>
        <v>9</v>
      </c>
      <c r="C355">
        <f>IF(D355&gt;=10,MOD(A355,通用估算系数!$B$2),-1)</f>
        <v>4</v>
      </c>
      <c r="D355">
        <f>VLOOKUP(A355,[1]游戏时长规划!$H$17:$K$26,4,TRUE)</f>
        <v>10</v>
      </c>
      <c r="E355">
        <v>3</v>
      </c>
      <c r="F355">
        <v>3</v>
      </c>
      <c r="G355">
        <v>3</v>
      </c>
      <c r="H355">
        <f ca="1">INDIRECT("T"&amp;E355&amp;"碎片投放计算!C"&amp;ROW(E355))/VLOOKUP(E355,通用估算系数!$D$17:$E$20,2,FALSE)</f>
        <v>1519.1671668625575</v>
      </c>
      <c r="I355">
        <f ca="1">INDIRECT("T"&amp;F355&amp;"碎片投放计算!C"&amp;ROW(F355))/VLOOKUP(F355,通用估算系数!$D$17:$E$20,2,FALSE)</f>
        <v>1519.1671668625575</v>
      </c>
      <c r="J355">
        <f ca="1">INDIRECT("T"&amp;G355&amp;"碎片投放计算!C"&amp;ROW(G355))/VLOOKUP(G355,通用估算系数!$D$17:$E$20,2,FALSE)</f>
        <v>1519.1671668625575</v>
      </c>
      <c r="K355">
        <f ca="1">IFERROR(IF(E355=1,VLOOKUP(H355,[1]坦克升星消耗!$H$2:$J$7,3,TRUE),IF(E355=2,VLOOKUP(H355,[1]坦克升星消耗!$H$8:$J$15,3,TRUE),IF(E355=3,VLOOKUP(H355,[1]坦克升星消耗!$H$24:$J$33,3,TRUE),0))),0)</f>
        <v>10</v>
      </c>
      <c r="L355">
        <f ca="1">IFERROR(IF(F355=1,VLOOKUP(I355,[1]坦克升星消耗!$H$2:$J$7,3,TRUE),IF(F355=2,VLOOKUP(I355,[1]坦克升星消耗!$H$8:$J$15,3,TRUE),IF(F355=3,VLOOKUP(I355,[1]坦克升星消耗!$H$24:$J$33,3,TRUE),0))),0)</f>
        <v>10</v>
      </c>
      <c r="M355">
        <f ca="1">IFERROR(IF(G355=1,VLOOKUP(J355,[1]坦克升星消耗!$H$2:$J$7,3,TRUE),IF(G355=2,VLOOKUP(J355,[1]坦克升星消耗!$H$8:$J$15,3,TRUE),IF(G355=3,VLOOKUP(J355,[1]坦克升星消耗!$H$24:$J$33,3,TRUE),0))),0)</f>
        <v>10</v>
      </c>
      <c r="N355">
        <f ca="1">IFERROR(IF(E355=1,VLOOKUP(K355,[1]坦克升星消耗!$C$2:$J$7,7,TRUE),IF(E355=2,VLOOKUP(K355,[1]坦克升星消耗!$C$8:$J$15,7,TRUE),IF(E355=3,VLOOKUP(K355,[1]坦克升星消耗!$C$24:$J$33,7,TRUE),0))),0)</f>
        <v>335850</v>
      </c>
      <c r="O355">
        <f ca="1">IFERROR(IF(F355=1,VLOOKUP(L355,[1]坦克升星消耗!$C$2:$J$7,7,TRUE),IF(F355=2,VLOOKUP(L355,[1]坦克升星消耗!$C$8:$J$15,7,TRUE),IF(F355=3,VLOOKUP(L355,[1]坦克升星消耗!$C$24:$J$33,7,TRUE),0))),0)</f>
        <v>335850</v>
      </c>
      <c r="P355">
        <f ca="1">IFERROR(IF(G355=1,VLOOKUP(M355,[1]坦克升星消耗!$C$2:$J$7,7,TRUE),IF(G355=2,VLOOKUP(M355,[1]坦克升星消耗!$C$8:$J$15,7,TRUE),IF(G355=3,VLOOKUP(M355,[1]坦克升星消耗!$C$24:$J$33,7,TRUE),0))),0)</f>
        <v>335850</v>
      </c>
      <c r="Q355">
        <f t="shared" ca="1" si="25"/>
        <v>1007550</v>
      </c>
      <c r="R355">
        <f ca="1">Q355/A355+AH355-军费投放计算!D355</f>
        <v>21833.186440677964</v>
      </c>
      <c r="S355">
        <f ca="1">ROUNDDOWN(MIN(T1部件投放计算!C355/3,18),0)</f>
        <v>18</v>
      </c>
      <c r="T355">
        <f t="shared" ca="1" si="26"/>
        <v>0</v>
      </c>
      <c r="U355">
        <f ca="1">MIN(ROUNDDOWN((T1部件投放计算!C355/3)/S355,0),3)</f>
        <v>3</v>
      </c>
      <c r="V355">
        <f ca="1">MIN(VLOOKUP((A355*通用估算系数!$B$17*3600)/S355,[1]坦克部件养成!$V$2:$Z$31,5,TRUE),15)</f>
        <v>15</v>
      </c>
      <c r="W355">
        <f ca="1">ROUNDDOWN(MIN(T2部件投放计算!C355/3,18),0)</f>
        <v>18</v>
      </c>
      <c r="X355">
        <f t="shared" ca="1" si="27"/>
        <v>0</v>
      </c>
      <c r="Y355">
        <f ca="1">MIN(ROUNDDOWN(IF(W355=0,0,((T2部件投放计算!C355+T1部件投放计算!C355/3)/2)/W355+1),0),4)</f>
        <v>4</v>
      </c>
      <c r="Z355">
        <f ca="1">MIN(IF(X355=0,0,VLOOKUP((A355*通用估算系数!$B$17*3600)/X355,[1]坦克部件养成!$V$2:$Z$31,5,TRUE)),20)</f>
        <v>0</v>
      </c>
      <c r="AA355">
        <f ca="1">ROUNDDOWN(MIN(T3部件投放计算!C355/3,18),0)</f>
        <v>18</v>
      </c>
      <c r="AB355">
        <f t="shared" ca="1" si="28"/>
        <v>18</v>
      </c>
      <c r="AC355">
        <f ca="1">MIN(ROUNDDOWN(IF(AA355=0,0,((T3部件投放计算!C355+T2部件投放计算!C355/3)/2)/AA355+2),0),5)</f>
        <v>5</v>
      </c>
      <c r="AD355">
        <f ca="1">MIN(IF(AA355=0,0,VLOOKUP((A355*通用估算系数!$B$17*3600)/AA355,[1]坦克部件养成!$V$2:$Z$31,5,TRUE)),30)</f>
        <v>30</v>
      </c>
      <c r="AE355">
        <f ca="1">VLOOKUP("1_"&amp;V355,[1]坦克部件养成!$I:$L,4,FALSE)*T355</f>
        <v>0</v>
      </c>
      <c r="AF355">
        <f ca="1">IFERROR(VLOOKUP("2_"&amp;Z355,[1]坦克部件养成!$I:$L,4,FALSE)*X355,0)</f>
        <v>0</v>
      </c>
      <c r="AG355">
        <f ca="1">IFERROR(VLOOKUP("3_"&amp;AD355,[1]坦克部件养成!$I:$L,4,FALSE)*AB355,0)</f>
        <v>8335620</v>
      </c>
      <c r="AH355">
        <f t="shared" ca="1" si="29"/>
        <v>23546</v>
      </c>
    </row>
    <row r="356" spans="1:34" x14ac:dyDescent="0.2">
      <c r="A356">
        <v>355</v>
      </c>
      <c r="B356">
        <f>IF(C356=-1,D356,VLOOKUP(C356,通用估算系数!$D:$E,2,FALSE))</f>
        <v>9</v>
      </c>
      <c r="C356">
        <f>IF(D356&gt;=10,MOD(A356,通用估算系数!$B$2),-1)</f>
        <v>5</v>
      </c>
      <c r="D356">
        <f>VLOOKUP(A356,[1]游戏时长规划!$H$17:$K$26,4,TRUE)</f>
        <v>10</v>
      </c>
      <c r="E356">
        <v>3</v>
      </c>
      <c r="F356">
        <v>3</v>
      </c>
      <c r="G356">
        <v>3</v>
      </c>
      <c r="H356">
        <f ca="1">INDIRECT("T"&amp;E356&amp;"碎片投放计算!C"&amp;ROW(E356))/VLOOKUP(E356,通用估算系数!$D$17:$E$20,2,FALSE)</f>
        <v>1523.6870188457231</v>
      </c>
      <c r="I356">
        <f ca="1">INDIRECT("T"&amp;F356&amp;"碎片投放计算!C"&amp;ROW(F356))/VLOOKUP(F356,通用估算系数!$D$17:$E$20,2,FALSE)</f>
        <v>1523.6870188457231</v>
      </c>
      <c r="J356">
        <f ca="1">INDIRECT("T"&amp;G356&amp;"碎片投放计算!C"&amp;ROW(G356))/VLOOKUP(G356,通用估算系数!$D$17:$E$20,2,FALSE)</f>
        <v>1523.6870188457231</v>
      </c>
      <c r="K356">
        <f ca="1">IFERROR(IF(E356=1,VLOOKUP(H356,[1]坦克升星消耗!$H$2:$J$7,3,TRUE),IF(E356=2,VLOOKUP(H356,[1]坦克升星消耗!$H$8:$J$15,3,TRUE),IF(E356=3,VLOOKUP(H356,[1]坦克升星消耗!$H$24:$J$33,3,TRUE),0))),0)</f>
        <v>10</v>
      </c>
      <c r="L356">
        <f ca="1">IFERROR(IF(F356=1,VLOOKUP(I356,[1]坦克升星消耗!$H$2:$J$7,3,TRUE),IF(F356=2,VLOOKUP(I356,[1]坦克升星消耗!$H$8:$J$15,3,TRUE),IF(F356=3,VLOOKUP(I356,[1]坦克升星消耗!$H$24:$J$33,3,TRUE),0))),0)</f>
        <v>10</v>
      </c>
      <c r="M356">
        <f ca="1">IFERROR(IF(G356=1,VLOOKUP(J356,[1]坦克升星消耗!$H$2:$J$7,3,TRUE),IF(G356=2,VLOOKUP(J356,[1]坦克升星消耗!$H$8:$J$15,3,TRUE),IF(G356=3,VLOOKUP(J356,[1]坦克升星消耗!$H$24:$J$33,3,TRUE),0))),0)</f>
        <v>10</v>
      </c>
      <c r="N356">
        <f ca="1">IFERROR(IF(E356=1,VLOOKUP(K356,[1]坦克升星消耗!$C$2:$J$7,7,TRUE),IF(E356=2,VLOOKUP(K356,[1]坦克升星消耗!$C$8:$J$15,7,TRUE),IF(E356=3,VLOOKUP(K356,[1]坦克升星消耗!$C$24:$J$33,7,TRUE),0))),0)</f>
        <v>335850</v>
      </c>
      <c r="O356">
        <f ca="1">IFERROR(IF(F356=1,VLOOKUP(L356,[1]坦克升星消耗!$C$2:$J$7,7,TRUE),IF(F356=2,VLOOKUP(L356,[1]坦克升星消耗!$C$8:$J$15,7,TRUE),IF(F356=3,VLOOKUP(L356,[1]坦克升星消耗!$C$24:$J$33,7,TRUE),0))),0)</f>
        <v>335850</v>
      </c>
      <c r="P356">
        <f ca="1">IFERROR(IF(G356=1,VLOOKUP(M356,[1]坦克升星消耗!$C$2:$J$7,7,TRUE),IF(G356=2,VLOOKUP(M356,[1]坦克升星消耗!$C$8:$J$15,7,TRUE),IF(G356=3,VLOOKUP(M356,[1]坦克升星消耗!$C$24:$J$33,7,TRUE),0))),0)</f>
        <v>335850</v>
      </c>
      <c r="Q356">
        <f t="shared" ca="1" si="25"/>
        <v>1007550</v>
      </c>
      <c r="R356">
        <f ca="1">Q356/A356+AH356-军费投放计算!D356</f>
        <v>21715.169014084506</v>
      </c>
      <c r="S356">
        <f ca="1">ROUNDDOWN(MIN(T1部件投放计算!C356/3,18),0)</f>
        <v>18</v>
      </c>
      <c r="T356">
        <f t="shared" ca="1" si="26"/>
        <v>0</v>
      </c>
      <c r="U356">
        <f ca="1">MIN(ROUNDDOWN((T1部件投放计算!C356/3)/S356,0),3)</f>
        <v>3</v>
      </c>
      <c r="V356">
        <f ca="1">MIN(VLOOKUP((A356*通用估算系数!$B$17*3600)/S356,[1]坦克部件养成!$V$2:$Z$31,5,TRUE),15)</f>
        <v>15</v>
      </c>
      <c r="W356">
        <f ca="1">ROUNDDOWN(MIN(T2部件投放计算!C356/3,18),0)</f>
        <v>18</v>
      </c>
      <c r="X356">
        <f t="shared" ca="1" si="27"/>
        <v>0</v>
      </c>
      <c r="Y356">
        <f ca="1">MIN(ROUNDDOWN(IF(W356=0,0,((T2部件投放计算!C356+T1部件投放计算!C356/3)/2)/W356+1),0),4)</f>
        <v>4</v>
      </c>
      <c r="Z356">
        <f ca="1">MIN(IF(X356=0,0,VLOOKUP((A356*通用估算系数!$B$17*3600)/X356,[1]坦克部件养成!$V$2:$Z$31,5,TRUE)),20)</f>
        <v>0</v>
      </c>
      <c r="AA356">
        <f ca="1">ROUNDDOWN(MIN(T3部件投放计算!C356/3,18),0)</f>
        <v>18</v>
      </c>
      <c r="AB356">
        <f t="shared" ca="1" si="28"/>
        <v>18</v>
      </c>
      <c r="AC356">
        <f ca="1">MIN(ROUNDDOWN(IF(AA356=0,0,((T3部件投放计算!C356+T2部件投放计算!C356/3)/2)/AA356+2),0),5)</f>
        <v>5</v>
      </c>
      <c r="AD356">
        <f ca="1">MIN(IF(AA356=0,0,VLOOKUP((A356*通用估算系数!$B$17*3600)/AA356,[1]坦克部件养成!$V$2:$Z$31,5,TRUE)),30)</f>
        <v>30</v>
      </c>
      <c r="AE356">
        <f ca="1">VLOOKUP("1_"&amp;V356,[1]坦克部件养成!$I:$L,4,FALSE)*T356</f>
        <v>0</v>
      </c>
      <c r="AF356">
        <f ca="1">IFERROR(VLOOKUP("2_"&amp;Z356,[1]坦克部件养成!$I:$L,4,FALSE)*X356,0)</f>
        <v>0</v>
      </c>
      <c r="AG356">
        <f ca="1">IFERROR(VLOOKUP("3_"&amp;AD356,[1]坦克部件养成!$I:$L,4,FALSE)*AB356,0)</f>
        <v>8335620</v>
      </c>
      <c r="AH356">
        <f t="shared" ca="1" si="29"/>
        <v>23480</v>
      </c>
    </row>
    <row r="357" spans="1:34" x14ac:dyDescent="0.2">
      <c r="A357">
        <v>356</v>
      </c>
      <c r="B357">
        <f>IF(C357=-1,D357,VLOOKUP(C357,通用估算系数!$D:$E,2,FALSE))</f>
        <v>10</v>
      </c>
      <c r="C357">
        <f>IF(D357&gt;=10,MOD(A357,通用估算系数!$B$2),-1)</f>
        <v>6</v>
      </c>
      <c r="D357">
        <f>VLOOKUP(A357,[1]游戏时长规划!$H$17:$K$26,4,TRUE)</f>
        <v>10</v>
      </c>
      <c r="E357">
        <v>3</v>
      </c>
      <c r="F357">
        <v>3</v>
      </c>
      <c r="G357">
        <v>3</v>
      </c>
      <c r="H357">
        <f ca="1">INDIRECT("T"&amp;E357&amp;"碎片投放计算!C"&amp;ROW(E357))/VLOOKUP(E357,通用估算系数!$D$17:$E$20,2,FALSE)</f>
        <v>1529.2097089549277</v>
      </c>
      <c r="I357">
        <f ca="1">INDIRECT("T"&amp;F357&amp;"碎片投放计算!C"&amp;ROW(F357))/VLOOKUP(F357,通用估算系数!$D$17:$E$20,2,FALSE)</f>
        <v>1529.2097089549277</v>
      </c>
      <c r="J357">
        <f ca="1">INDIRECT("T"&amp;G357&amp;"碎片投放计算!C"&amp;ROW(G357))/VLOOKUP(G357,通用估算系数!$D$17:$E$20,2,FALSE)</f>
        <v>1529.2097089549277</v>
      </c>
      <c r="K357">
        <f ca="1">IFERROR(IF(E357=1,VLOOKUP(H357,[1]坦克升星消耗!$H$2:$J$7,3,TRUE),IF(E357=2,VLOOKUP(H357,[1]坦克升星消耗!$H$8:$J$15,3,TRUE),IF(E357=3,VLOOKUP(H357,[1]坦克升星消耗!$H$24:$J$33,3,TRUE),0))),0)</f>
        <v>10</v>
      </c>
      <c r="L357">
        <f ca="1">IFERROR(IF(F357=1,VLOOKUP(I357,[1]坦克升星消耗!$H$2:$J$7,3,TRUE),IF(F357=2,VLOOKUP(I357,[1]坦克升星消耗!$H$8:$J$15,3,TRUE),IF(F357=3,VLOOKUP(I357,[1]坦克升星消耗!$H$24:$J$33,3,TRUE),0))),0)</f>
        <v>10</v>
      </c>
      <c r="M357">
        <f ca="1">IFERROR(IF(G357=1,VLOOKUP(J357,[1]坦克升星消耗!$H$2:$J$7,3,TRUE),IF(G357=2,VLOOKUP(J357,[1]坦克升星消耗!$H$8:$J$15,3,TRUE),IF(G357=3,VLOOKUP(J357,[1]坦克升星消耗!$H$24:$J$33,3,TRUE),0))),0)</f>
        <v>10</v>
      </c>
      <c r="N357">
        <f ca="1">IFERROR(IF(E357=1,VLOOKUP(K357,[1]坦克升星消耗!$C$2:$J$7,7,TRUE),IF(E357=2,VLOOKUP(K357,[1]坦克升星消耗!$C$8:$J$15,7,TRUE),IF(E357=3,VLOOKUP(K357,[1]坦克升星消耗!$C$24:$J$33,7,TRUE),0))),0)</f>
        <v>335850</v>
      </c>
      <c r="O357">
        <f ca="1">IFERROR(IF(F357=1,VLOOKUP(L357,[1]坦克升星消耗!$C$2:$J$7,7,TRUE),IF(F357=2,VLOOKUP(L357,[1]坦克升星消耗!$C$8:$J$15,7,TRUE),IF(F357=3,VLOOKUP(L357,[1]坦克升星消耗!$C$24:$J$33,7,TRUE),0))),0)</f>
        <v>335850</v>
      </c>
      <c r="P357">
        <f ca="1">IFERROR(IF(G357=1,VLOOKUP(M357,[1]坦克升星消耗!$C$2:$J$7,7,TRUE),IF(G357=2,VLOOKUP(M357,[1]坦克升星消耗!$C$8:$J$15,7,TRUE),IF(G357=3,VLOOKUP(M357,[1]坦克升星消耗!$C$24:$J$33,7,TRUE),0))),0)</f>
        <v>335850</v>
      </c>
      <c r="Q357">
        <f t="shared" ca="1" si="25"/>
        <v>1007550</v>
      </c>
      <c r="R357">
        <f ca="1">Q357/A357+AH357-军费投放计算!D357</f>
        <v>21437.196629213482</v>
      </c>
      <c r="S357">
        <f ca="1">ROUNDDOWN(MIN(T1部件投放计算!C357/3,18),0)</f>
        <v>18</v>
      </c>
      <c r="T357">
        <f t="shared" ca="1" si="26"/>
        <v>0</v>
      </c>
      <c r="U357">
        <f ca="1">MIN(ROUNDDOWN((T1部件投放计算!C357/3)/S357,0),3)</f>
        <v>3</v>
      </c>
      <c r="V357">
        <f ca="1">MIN(VLOOKUP((A357*通用估算系数!$B$17*3600)/S357,[1]坦克部件养成!$V$2:$Z$31,5,TRUE),15)</f>
        <v>15</v>
      </c>
      <c r="W357">
        <f ca="1">ROUNDDOWN(MIN(T2部件投放计算!C357/3,18),0)</f>
        <v>18</v>
      </c>
      <c r="X357">
        <f t="shared" ca="1" si="27"/>
        <v>0</v>
      </c>
      <c r="Y357">
        <f ca="1">MIN(ROUNDDOWN(IF(W357=0,0,((T2部件投放计算!C357+T1部件投放计算!C357/3)/2)/W357+1),0),4)</f>
        <v>4</v>
      </c>
      <c r="Z357">
        <f ca="1">MIN(IF(X357=0,0,VLOOKUP((A357*通用估算系数!$B$17*3600)/X357,[1]坦克部件养成!$V$2:$Z$31,5,TRUE)),20)</f>
        <v>0</v>
      </c>
      <c r="AA357">
        <f ca="1">ROUNDDOWN(MIN(T3部件投放计算!C357/3,18),0)</f>
        <v>18</v>
      </c>
      <c r="AB357">
        <f t="shared" ca="1" si="28"/>
        <v>18</v>
      </c>
      <c r="AC357">
        <f ca="1">MIN(ROUNDDOWN(IF(AA357=0,0,((T3部件投放计算!C357+T2部件投放计算!C357/3)/2)/AA357+2),0),5)</f>
        <v>5</v>
      </c>
      <c r="AD357">
        <f ca="1">MIN(IF(AA357=0,0,VLOOKUP((A357*通用估算系数!$B$17*3600)/AA357,[1]坦克部件养成!$V$2:$Z$31,5,TRUE)),30)</f>
        <v>30</v>
      </c>
      <c r="AE357">
        <f ca="1">VLOOKUP("1_"&amp;V357,[1]坦克部件养成!$I:$L,4,FALSE)*T357</f>
        <v>0</v>
      </c>
      <c r="AF357">
        <f ca="1">IFERROR(VLOOKUP("2_"&amp;Z357,[1]坦克部件养成!$I:$L,4,FALSE)*X357,0)</f>
        <v>0</v>
      </c>
      <c r="AG357">
        <f ca="1">IFERROR(VLOOKUP("3_"&amp;AD357,[1]坦克部件养成!$I:$L,4,FALSE)*AB357,0)</f>
        <v>8335620</v>
      </c>
      <c r="AH357">
        <f t="shared" ca="1" si="29"/>
        <v>23414</v>
      </c>
    </row>
    <row r="358" spans="1:34" x14ac:dyDescent="0.2">
      <c r="A358">
        <v>357</v>
      </c>
      <c r="B358">
        <f>IF(C358=-1,D358,VLOOKUP(C358,通用估算系数!$D:$E,2,FALSE))</f>
        <v>10</v>
      </c>
      <c r="C358">
        <f>IF(D358&gt;=10,MOD(A358,通用估算系数!$B$2),-1)</f>
        <v>7</v>
      </c>
      <c r="D358">
        <f>VLOOKUP(A358,[1]游戏时长规划!$H$17:$K$26,4,TRUE)</f>
        <v>10</v>
      </c>
      <c r="E358">
        <v>3</v>
      </c>
      <c r="F358">
        <v>3</v>
      </c>
      <c r="G358">
        <v>3</v>
      </c>
      <c r="H358">
        <f ca="1">INDIRECT("T"&amp;E358&amp;"碎片投放计算!C"&amp;ROW(E358))/VLOOKUP(E358,通用估算系数!$D$17:$E$20,2,FALSE)</f>
        <v>1533.7076207128657</v>
      </c>
      <c r="I358">
        <f ca="1">INDIRECT("T"&amp;F358&amp;"碎片投放计算!C"&amp;ROW(F358))/VLOOKUP(F358,通用估算系数!$D$17:$E$20,2,FALSE)</f>
        <v>1533.7076207128657</v>
      </c>
      <c r="J358">
        <f ca="1">INDIRECT("T"&amp;G358&amp;"碎片投放计算!C"&amp;ROW(G358))/VLOOKUP(G358,通用估算系数!$D$17:$E$20,2,FALSE)</f>
        <v>1533.7076207128657</v>
      </c>
      <c r="K358">
        <f ca="1">IFERROR(IF(E358=1,VLOOKUP(H358,[1]坦克升星消耗!$H$2:$J$7,3,TRUE),IF(E358=2,VLOOKUP(H358,[1]坦克升星消耗!$H$8:$J$15,3,TRUE),IF(E358=3,VLOOKUP(H358,[1]坦克升星消耗!$H$24:$J$33,3,TRUE),0))),0)</f>
        <v>10</v>
      </c>
      <c r="L358">
        <f ca="1">IFERROR(IF(F358=1,VLOOKUP(I358,[1]坦克升星消耗!$H$2:$J$7,3,TRUE),IF(F358=2,VLOOKUP(I358,[1]坦克升星消耗!$H$8:$J$15,3,TRUE),IF(F358=3,VLOOKUP(I358,[1]坦克升星消耗!$H$24:$J$33,3,TRUE),0))),0)</f>
        <v>10</v>
      </c>
      <c r="M358">
        <f ca="1">IFERROR(IF(G358=1,VLOOKUP(J358,[1]坦克升星消耗!$H$2:$J$7,3,TRUE),IF(G358=2,VLOOKUP(J358,[1]坦克升星消耗!$H$8:$J$15,3,TRUE),IF(G358=3,VLOOKUP(J358,[1]坦克升星消耗!$H$24:$J$33,3,TRUE),0))),0)</f>
        <v>10</v>
      </c>
      <c r="N358">
        <f ca="1">IFERROR(IF(E358=1,VLOOKUP(K358,[1]坦克升星消耗!$C$2:$J$7,7,TRUE),IF(E358=2,VLOOKUP(K358,[1]坦克升星消耗!$C$8:$J$15,7,TRUE),IF(E358=3,VLOOKUP(K358,[1]坦克升星消耗!$C$24:$J$33,7,TRUE),0))),0)</f>
        <v>335850</v>
      </c>
      <c r="O358">
        <f ca="1">IFERROR(IF(F358=1,VLOOKUP(L358,[1]坦克升星消耗!$C$2:$J$7,7,TRUE),IF(F358=2,VLOOKUP(L358,[1]坦克升星消耗!$C$8:$J$15,7,TRUE),IF(F358=3,VLOOKUP(L358,[1]坦克升星消耗!$C$24:$J$33,7,TRUE),0))),0)</f>
        <v>335850</v>
      </c>
      <c r="P358">
        <f ca="1">IFERROR(IF(G358=1,VLOOKUP(M358,[1]坦克升星消耗!$C$2:$J$7,7,TRUE),IF(G358=2,VLOOKUP(M358,[1]坦克升星消耗!$C$8:$J$15,7,TRUE),IF(G358=3,VLOOKUP(M358,[1]坦克升星消耗!$C$24:$J$33,7,TRUE),0))),0)</f>
        <v>335850</v>
      </c>
      <c r="Q358">
        <f t="shared" ca="1" si="25"/>
        <v>1007550</v>
      </c>
      <c r="R358">
        <f ca="1">Q358/A358+AH358-军费投放计算!D358</f>
        <v>21361.268907563026</v>
      </c>
      <c r="S358">
        <f ca="1">ROUNDDOWN(MIN(T1部件投放计算!C358/3,18),0)</f>
        <v>18</v>
      </c>
      <c r="T358">
        <f t="shared" ca="1" si="26"/>
        <v>0</v>
      </c>
      <c r="U358">
        <f ca="1">MIN(ROUNDDOWN((T1部件投放计算!C358/3)/S358,0),3)</f>
        <v>3</v>
      </c>
      <c r="V358">
        <f ca="1">MIN(VLOOKUP((A358*通用估算系数!$B$17*3600)/S358,[1]坦克部件养成!$V$2:$Z$31,5,TRUE),15)</f>
        <v>15</v>
      </c>
      <c r="W358">
        <f ca="1">ROUNDDOWN(MIN(T2部件投放计算!C358/3,18),0)</f>
        <v>18</v>
      </c>
      <c r="X358">
        <f t="shared" ca="1" si="27"/>
        <v>0</v>
      </c>
      <c r="Y358">
        <f ca="1">MIN(ROUNDDOWN(IF(W358=0,0,((T2部件投放计算!C358+T1部件投放计算!C358/3)/2)/W358+1),0),4)</f>
        <v>4</v>
      </c>
      <c r="Z358">
        <f ca="1">MIN(IF(X358=0,0,VLOOKUP((A358*通用估算系数!$B$17*3600)/X358,[1]坦克部件养成!$V$2:$Z$31,5,TRUE)),20)</f>
        <v>0</v>
      </c>
      <c r="AA358">
        <f ca="1">ROUNDDOWN(MIN(T3部件投放计算!C358/3,18),0)</f>
        <v>18</v>
      </c>
      <c r="AB358">
        <f t="shared" ca="1" si="28"/>
        <v>18</v>
      </c>
      <c r="AC358">
        <f ca="1">MIN(ROUNDDOWN(IF(AA358=0,0,((T3部件投放计算!C358+T2部件投放计算!C358/3)/2)/AA358+2),0),5)</f>
        <v>5</v>
      </c>
      <c r="AD358">
        <f ca="1">MIN(IF(AA358=0,0,VLOOKUP((A358*通用估算系数!$B$17*3600)/AA358,[1]坦克部件养成!$V$2:$Z$31,5,TRUE)),30)</f>
        <v>30</v>
      </c>
      <c r="AE358">
        <f ca="1">VLOOKUP("1_"&amp;V358,[1]坦克部件养成!$I:$L,4,FALSE)*T358</f>
        <v>0</v>
      </c>
      <c r="AF358">
        <f ca="1">IFERROR(VLOOKUP("2_"&amp;Z358,[1]坦克部件养成!$I:$L,4,FALSE)*X358,0)</f>
        <v>0</v>
      </c>
      <c r="AG358">
        <f ca="1">IFERROR(VLOOKUP("3_"&amp;AD358,[1]坦克部件养成!$I:$L,4,FALSE)*AB358,0)</f>
        <v>8335620</v>
      </c>
      <c r="AH358">
        <f t="shared" ca="1" si="29"/>
        <v>23349</v>
      </c>
    </row>
    <row r="359" spans="1:34" x14ac:dyDescent="0.2">
      <c r="A359">
        <v>358</v>
      </c>
      <c r="B359">
        <f>IF(C359=-1,D359,VLOOKUP(C359,通用估算系数!$D:$E,2,FALSE))</f>
        <v>10</v>
      </c>
      <c r="C359">
        <f>IF(D359&gt;=10,MOD(A359,通用估算系数!$B$2),-1)</f>
        <v>8</v>
      </c>
      <c r="D359">
        <f>VLOOKUP(A359,[1]游戏时长规划!$H$17:$K$26,4,TRUE)</f>
        <v>10</v>
      </c>
      <c r="E359">
        <v>3</v>
      </c>
      <c r="F359">
        <v>3</v>
      </c>
      <c r="G359">
        <v>3</v>
      </c>
      <c r="H359">
        <f ca="1">INDIRECT("T"&amp;E359&amp;"碎片投放计算!C"&amp;ROW(E359))/VLOOKUP(E359,通用估算系数!$D$17:$E$20,2,FALSE)</f>
        <v>1538.2111435526906</v>
      </c>
      <c r="I359">
        <f ca="1">INDIRECT("T"&amp;F359&amp;"碎片投放计算!C"&amp;ROW(F359))/VLOOKUP(F359,通用估算系数!$D$17:$E$20,2,FALSE)</f>
        <v>1538.2111435526906</v>
      </c>
      <c r="J359">
        <f ca="1">INDIRECT("T"&amp;G359&amp;"碎片投放计算!C"&amp;ROW(G359))/VLOOKUP(G359,通用估算系数!$D$17:$E$20,2,FALSE)</f>
        <v>1538.2111435526906</v>
      </c>
      <c r="K359">
        <f ca="1">IFERROR(IF(E359=1,VLOOKUP(H359,[1]坦克升星消耗!$H$2:$J$7,3,TRUE),IF(E359=2,VLOOKUP(H359,[1]坦克升星消耗!$H$8:$J$15,3,TRUE),IF(E359=3,VLOOKUP(H359,[1]坦克升星消耗!$H$24:$J$33,3,TRUE),0))),0)</f>
        <v>10</v>
      </c>
      <c r="L359">
        <f ca="1">IFERROR(IF(F359=1,VLOOKUP(I359,[1]坦克升星消耗!$H$2:$J$7,3,TRUE),IF(F359=2,VLOOKUP(I359,[1]坦克升星消耗!$H$8:$J$15,3,TRUE),IF(F359=3,VLOOKUP(I359,[1]坦克升星消耗!$H$24:$J$33,3,TRUE),0))),0)</f>
        <v>10</v>
      </c>
      <c r="M359">
        <f ca="1">IFERROR(IF(G359=1,VLOOKUP(J359,[1]坦克升星消耗!$H$2:$J$7,3,TRUE),IF(G359=2,VLOOKUP(J359,[1]坦克升星消耗!$H$8:$J$15,3,TRUE),IF(G359=3,VLOOKUP(J359,[1]坦克升星消耗!$H$24:$J$33,3,TRUE),0))),0)</f>
        <v>10</v>
      </c>
      <c r="N359">
        <f ca="1">IFERROR(IF(E359=1,VLOOKUP(K359,[1]坦克升星消耗!$C$2:$J$7,7,TRUE),IF(E359=2,VLOOKUP(K359,[1]坦克升星消耗!$C$8:$J$15,7,TRUE),IF(E359=3,VLOOKUP(K359,[1]坦克升星消耗!$C$24:$J$33,7,TRUE),0))),0)</f>
        <v>335850</v>
      </c>
      <c r="O359">
        <f ca="1">IFERROR(IF(F359=1,VLOOKUP(L359,[1]坦克升星消耗!$C$2:$J$7,7,TRUE),IF(F359=2,VLOOKUP(L359,[1]坦克升星消耗!$C$8:$J$15,7,TRUE),IF(F359=3,VLOOKUP(L359,[1]坦克升星消耗!$C$24:$J$33,7,TRUE),0))),0)</f>
        <v>335850</v>
      </c>
      <c r="P359">
        <f ca="1">IFERROR(IF(G359=1,VLOOKUP(M359,[1]坦克升星消耗!$C$2:$J$7,7,TRUE),IF(G359=2,VLOOKUP(M359,[1]坦克升星消耗!$C$8:$J$15,7,TRUE),IF(G359=3,VLOOKUP(M359,[1]坦克升星消耗!$C$24:$J$33,7,TRUE),0))),0)</f>
        <v>335850</v>
      </c>
      <c r="Q359">
        <f t="shared" ca="1" si="25"/>
        <v>1007550</v>
      </c>
      <c r="R359">
        <f ca="1">Q359/A359+AH359-军费投放计算!D359</f>
        <v>21285.385474860333</v>
      </c>
      <c r="S359">
        <f ca="1">ROUNDDOWN(MIN(T1部件投放计算!C359/3,18),0)</f>
        <v>18</v>
      </c>
      <c r="T359">
        <f t="shared" ca="1" si="26"/>
        <v>0</v>
      </c>
      <c r="U359">
        <f ca="1">MIN(ROUNDDOWN((T1部件投放计算!C359/3)/S359,0),3)</f>
        <v>3</v>
      </c>
      <c r="V359">
        <f ca="1">MIN(VLOOKUP((A359*通用估算系数!$B$17*3600)/S359,[1]坦克部件养成!$V$2:$Z$31,5,TRUE),15)</f>
        <v>15</v>
      </c>
      <c r="W359">
        <f ca="1">ROUNDDOWN(MIN(T2部件投放计算!C359/3,18),0)</f>
        <v>18</v>
      </c>
      <c r="X359">
        <f t="shared" ca="1" si="27"/>
        <v>0</v>
      </c>
      <c r="Y359">
        <f ca="1">MIN(ROUNDDOWN(IF(W359=0,0,((T2部件投放计算!C359+T1部件投放计算!C359/3)/2)/W359+1),0),4)</f>
        <v>4</v>
      </c>
      <c r="Z359">
        <f ca="1">MIN(IF(X359=0,0,VLOOKUP((A359*通用估算系数!$B$17*3600)/X359,[1]坦克部件养成!$V$2:$Z$31,5,TRUE)),20)</f>
        <v>0</v>
      </c>
      <c r="AA359">
        <f ca="1">ROUNDDOWN(MIN(T3部件投放计算!C359/3,18),0)</f>
        <v>18</v>
      </c>
      <c r="AB359">
        <f t="shared" ca="1" si="28"/>
        <v>18</v>
      </c>
      <c r="AC359">
        <f ca="1">MIN(ROUNDDOWN(IF(AA359=0,0,((T3部件投放计算!C359+T2部件投放计算!C359/3)/2)/AA359+2),0),5)</f>
        <v>5</v>
      </c>
      <c r="AD359">
        <f ca="1">MIN(IF(AA359=0,0,VLOOKUP((A359*通用估算系数!$B$17*3600)/AA359,[1]坦克部件养成!$V$2:$Z$31,5,TRUE)),30)</f>
        <v>30</v>
      </c>
      <c r="AE359">
        <f ca="1">VLOOKUP("1_"&amp;V359,[1]坦克部件养成!$I:$L,4,FALSE)*T359</f>
        <v>0</v>
      </c>
      <c r="AF359">
        <f ca="1">IFERROR(VLOOKUP("2_"&amp;Z359,[1]坦克部件养成!$I:$L,4,FALSE)*X359,0)</f>
        <v>0</v>
      </c>
      <c r="AG359">
        <f ca="1">IFERROR(VLOOKUP("3_"&amp;AD359,[1]坦克部件养成!$I:$L,4,FALSE)*AB359,0)</f>
        <v>8335620</v>
      </c>
      <c r="AH359">
        <f t="shared" ca="1" si="29"/>
        <v>23283</v>
      </c>
    </row>
    <row r="360" spans="1:34" x14ac:dyDescent="0.2">
      <c r="A360">
        <v>359</v>
      </c>
      <c r="B360">
        <f>IF(C360=-1,D360,VLOOKUP(C360,通用估算系数!$D:$E,2,FALSE))</f>
        <v>10</v>
      </c>
      <c r="C360">
        <f>IF(D360&gt;=10,MOD(A360,通用估算系数!$B$2),-1)</f>
        <v>9</v>
      </c>
      <c r="D360">
        <f>VLOOKUP(A360,[1]游戏时长规划!$H$17:$K$26,4,TRUE)</f>
        <v>10</v>
      </c>
      <c r="E360">
        <v>3</v>
      </c>
      <c r="F360">
        <v>3</v>
      </c>
      <c r="G360">
        <v>3</v>
      </c>
      <c r="H360">
        <f ca="1">INDIRECT("T"&amp;E360&amp;"碎片投放计算!C"&amp;ROW(E360))/VLOOKUP(E360,通用估算系数!$D$17:$E$20,2,FALSE)</f>
        <v>1542.8324991121369</v>
      </c>
      <c r="I360">
        <f ca="1">INDIRECT("T"&amp;F360&amp;"碎片投放计算!C"&amp;ROW(F360))/VLOOKUP(F360,通用估算系数!$D$17:$E$20,2,FALSE)</f>
        <v>1542.8324991121369</v>
      </c>
      <c r="J360">
        <f ca="1">INDIRECT("T"&amp;G360&amp;"碎片投放计算!C"&amp;ROW(G360))/VLOOKUP(G360,通用估算系数!$D$17:$E$20,2,FALSE)</f>
        <v>1542.8324991121369</v>
      </c>
      <c r="K360">
        <f ca="1">IFERROR(IF(E360=1,VLOOKUP(H360,[1]坦克升星消耗!$H$2:$J$7,3,TRUE),IF(E360=2,VLOOKUP(H360,[1]坦克升星消耗!$H$8:$J$15,3,TRUE),IF(E360=3,VLOOKUP(H360,[1]坦克升星消耗!$H$24:$J$33,3,TRUE),0))),0)</f>
        <v>10</v>
      </c>
      <c r="L360">
        <f ca="1">IFERROR(IF(F360=1,VLOOKUP(I360,[1]坦克升星消耗!$H$2:$J$7,3,TRUE),IF(F360=2,VLOOKUP(I360,[1]坦克升星消耗!$H$8:$J$15,3,TRUE),IF(F360=3,VLOOKUP(I360,[1]坦克升星消耗!$H$24:$J$33,3,TRUE),0))),0)</f>
        <v>10</v>
      </c>
      <c r="M360">
        <f ca="1">IFERROR(IF(G360=1,VLOOKUP(J360,[1]坦克升星消耗!$H$2:$J$7,3,TRUE),IF(G360=2,VLOOKUP(J360,[1]坦克升星消耗!$H$8:$J$15,3,TRUE),IF(G360=3,VLOOKUP(J360,[1]坦克升星消耗!$H$24:$J$33,3,TRUE),0))),0)</f>
        <v>10</v>
      </c>
      <c r="N360">
        <f ca="1">IFERROR(IF(E360=1,VLOOKUP(K360,[1]坦克升星消耗!$C$2:$J$7,7,TRUE),IF(E360=2,VLOOKUP(K360,[1]坦克升星消耗!$C$8:$J$15,7,TRUE),IF(E360=3,VLOOKUP(K360,[1]坦克升星消耗!$C$24:$J$33,7,TRUE),0))),0)</f>
        <v>335850</v>
      </c>
      <c r="O360">
        <f ca="1">IFERROR(IF(F360=1,VLOOKUP(L360,[1]坦克升星消耗!$C$2:$J$7,7,TRUE),IF(F360=2,VLOOKUP(L360,[1]坦克升星消耗!$C$8:$J$15,7,TRUE),IF(F360=3,VLOOKUP(L360,[1]坦克升星消耗!$C$24:$J$33,7,TRUE),0))),0)</f>
        <v>335850</v>
      </c>
      <c r="P360">
        <f ca="1">IFERROR(IF(G360=1,VLOOKUP(M360,[1]坦克升星消耗!$C$2:$J$7,7,TRUE),IF(G360=2,VLOOKUP(M360,[1]坦克升星消耗!$C$8:$J$15,7,TRUE),IF(G360=3,VLOOKUP(M360,[1]坦克升星消耗!$C$24:$J$33,7,TRUE),0))),0)</f>
        <v>335850</v>
      </c>
      <c r="Q360">
        <f t="shared" ca="1" si="25"/>
        <v>1007550</v>
      </c>
      <c r="R360">
        <f ca="1">Q360/A360+AH360-军费投放计算!D360</f>
        <v>21168.545961002786</v>
      </c>
      <c r="S360">
        <f ca="1">ROUNDDOWN(MIN(T1部件投放计算!C360/3,18),0)</f>
        <v>18</v>
      </c>
      <c r="T360">
        <f t="shared" ca="1" si="26"/>
        <v>0</v>
      </c>
      <c r="U360">
        <f ca="1">MIN(ROUNDDOWN((T1部件投放计算!C360/3)/S360,0),3)</f>
        <v>3</v>
      </c>
      <c r="V360">
        <f ca="1">MIN(VLOOKUP((A360*通用估算系数!$B$17*3600)/S360,[1]坦克部件养成!$V$2:$Z$31,5,TRUE),15)</f>
        <v>15</v>
      </c>
      <c r="W360">
        <f ca="1">ROUNDDOWN(MIN(T2部件投放计算!C360/3,18),0)</f>
        <v>18</v>
      </c>
      <c r="X360">
        <f t="shared" ca="1" si="27"/>
        <v>0</v>
      </c>
      <c r="Y360">
        <f ca="1">MIN(ROUNDDOWN(IF(W360=0,0,((T2部件投放计算!C360+T1部件投放计算!C360/3)/2)/W360+1),0),4)</f>
        <v>4</v>
      </c>
      <c r="Z360">
        <f ca="1">MIN(IF(X360=0,0,VLOOKUP((A360*通用估算系数!$B$17*3600)/X360,[1]坦克部件养成!$V$2:$Z$31,5,TRUE)),20)</f>
        <v>0</v>
      </c>
      <c r="AA360">
        <f ca="1">ROUNDDOWN(MIN(T3部件投放计算!C360/3,18),0)</f>
        <v>18</v>
      </c>
      <c r="AB360">
        <f t="shared" ca="1" si="28"/>
        <v>18</v>
      </c>
      <c r="AC360">
        <f ca="1">MIN(ROUNDDOWN(IF(AA360=0,0,((T3部件投放计算!C360+T2部件投放计算!C360/3)/2)/AA360+2),0),5)</f>
        <v>5</v>
      </c>
      <c r="AD360">
        <f ca="1">MIN(IF(AA360=0,0,VLOOKUP((A360*通用估算系数!$B$17*3600)/AA360,[1]坦克部件养成!$V$2:$Z$31,5,TRUE)),30)</f>
        <v>30</v>
      </c>
      <c r="AE360">
        <f ca="1">VLOOKUP("1_"&amp;V360,[1]坦克部件养成!$I:$L,4,FALSE)*T360</f>
        <v>0</v>
      </c>
      <c r="AF360">
        <f ca="1">IFERROR(VLOOKUP("2_"&amp;Z360,[1]坦克部件养成!$I:$L,4,FALSE)*X360,0)</f>
        <v>0</v>
      </c>
      <c r="AG360">
        <f ca="1">IFERROR(VLOOKUP("3_"&amp;AD360,[1]坦克部件养成!$I:$L,4,FALSE)*AB360,0)</f>
        <v>8335620</v>
      </c>
      <c r="AH360">
        <f t="shared" ca="1" si="29"/>
        <v>23218</v>
      </c>
    </row>
    <row r="361" spans="1:34" x14ac:dyDescent="0.2">
      <c r="A361">
        <v>360</v>
      </c>
      <c r="B361">
        <f>IF(C361=-1,D361,VLOOKUP(C361,通用估算系数!$D:$E,2,FALSE))</f>
        <v>10</v>
      </c>
      <c r="C361">
        <f>IF(D361&gt;=10,MOD(A361,通用估算系数!$B$2),-1)</f>
        <v>10</v>
      </c>
      <c r="D361">
        <f>VLOOKUP(A361,[1]游戏时长规划!$H$17:$K$26,4,TRUE)</f>
        <v>10</v>
      </c>
      <c r="E361">
        <v>3</v>
      </c>
      <c r="F361">
        <v>3</v>
      </c>
      <c r="G361">
        <v>3</v>
      </c>
      <c r="H361">
        <f ca="1">INDIRECT("T"&amp;E361&amp;"碎片投放计算!C"&amp;ROW(E361))/VLOOKUP(E361,通用估算系数!$D$17:$E$20,2,FALSE)</f>
        <v>1547.3472441157353</v>
      </c>
      <c r="I361">
        <f ca="1">INDIRECT("T"&amp;F361&amp;"碎片投放计算!C"&amp;ROW(F361))/VLOOKUP(F361,通用估算系数!$D$17:$E$20,2,FALSE)</f>
        <v>1547.3472441157353</v>
      </c>
      <c r="J361">
        <f ca="1">INDIRECT("T"&amp;G361&amp;"碎片投放计算!C"&amp;ROW(G361))/VLOOKUP(G361,通用估算系数!$D$17:$E$20,2,FALSE)</f>
        <v>1547.3472441157353</v>
      </c>
      <c r="K361">
        <f ca="1">IFERROR(IF(E361=1,VLOOKUP(H361,[1]坦克升星消耗!$H$2:$J$7,3,TRUE),IF(E361=2,VLOOKUP(H361,[1]坦克升星消耗!$H$8:$J$15,3,TRUE),IF(E361=3,VLOOKUP(H361,[1]坦克升星消耗!$H$24:$J$33,3,TRUE),0))),0)</f>
        <v>10</v>
      </c>
      <c r="L361">
        <f ca="1">IFERROR(IF(F361=1,VLOOKUP(I361,[1]坦克升星消耗!$H$2:$J$7,3,TRUE),IF(F361=2,VLOOKUP(I361,[1]坦克升星消耗!$H$8:$J$15,3,TRUE),IF(F361=3,VLOOKUP(I361,[1]坦克升星消耗!$H$24:$J$33,3,TRUE),0))),0)</f>
        <v>10</v>
      </c>
      <c r="M361">
        <f ca="1">IFERROR(IF(G361=1,VLOOKUP(J361,[1]坦克升星消耗!$H$2:$J$7,3,TRUE),IF(G361=2,VLOOKUP(J361,[1]坦克升星消耗!$H$8:$J$15,3,TRUE),IF(G361=3,VLOOKUP(J361,[1]坦克升星消耗!$H$24:$J$33,3,TRUE),0))),0)</f>
        <v>10</v>
      </c>
      <c r="N361">
        <f ca="1">IFERROR(IF(E361=1,VLOOKUP(K361,[1]坦克升星消耗!$C$2:$J$7,7,TRUE),IF(E361=2,VLOOKUP(K361,[1]坦克升星消耗!$C$8:$J$15,7,TRUE),IF(E361=3,VLOOKUP(K361,[1]坦克升星消耗!$C$24:$J$33,7,TRUE),0))),0)</f>
        <v>335850</v>
      </c>
      <c r="O361">
        <f ca="1">IFERROR(IF(F361=1,VLOOKUP(L361,[1]坦克升星消耗!$C$2:$J$7,7,TRUE),IF(F361=2,VLOOKUP(L361,[1]坦克升星消耗!$C$8:$J$15,7,TRUE),IF(F361=3,VLOOKUP(L361,[1]坦克升星消耗!$C$24:$J$33,7,TRUE),0))),0)</f>
        <v>335850</v>
      </c>
      <c r="P361">
        <f ca="1">IFERROR(IF(G361=1,VLOOKUP(M361,[1]坦克升星消耗!$C$2:$J$7,7,TRUE),IF(G361=2,VLOOKUP(M361,[1]坦克升星消耗!$C$8:$J$15,7,TRUE),IF(G361=3,VLOOKUP(M361,[1]坦克升星消耗!$C$24:$J$33,7,TRUE),0))),0)</f>
        <v>335850</v>
      </c>
      <c r="Q361">
        <f t="shared" ca="1" si="25"/>
        <v>1007550</v>
      </c>
      <c r="R361">
        <f ca="1">Q361/A361+AH361-军费投放计算!D361</f>
        <v>21136.75</v>
      </c>
      <c r="S361">
        <f ca="1">ROUNDDOWN(MIN(T1部件投放计算!C361/3,18),0)</f>
        <v>18</v>
      </c>
      <c r="T361">
        <f t="shared" ca="1" si="26"/>
        <v>0</v>
      </c>
      <c r="U361">
        <f ca="1">MIN(ROUNDDOWN((T1部件投放计算!C361/3)/S361,0),3)</f>
        <v>3</v>
      </c>
      <c r="V361">
        <f ca="1">MIN(VLOOKUP((A361*通用估算系数!$B$17*3600)/S361,[1]坦克部件养成!$V$2:$Z$31,5,TRUE),15)</f>
        <v>15</v>
      </c>
      <c r="W361">
        <f ca="1">ROUNDDOWN(MIN(T2部件投放计算!C361/3,18),0)</f>
        <v>18</v>
      </c>
      <c r="X361">
        <f t="shared" ca="1" si="27"/>
        <v>0</v>
      </c>
      <c r="Y361">
        <f ca="1">MIN(ROUNDDOWN(IF(W361=0,0,((T2部件投放计算!C361+T1部件投放计算!C361/3)/2)/W361+1),0),4)</f>
        <v>4</v>
      </c>
      <c r="Z361">
        <f ca="1">MIN(IF(X361=0,0,VLOOKUP((A361*通用估算系数!$B$17*3600)/X361,[1]坦克部件养成!$V$2:$Z$31,5,TRUE)),20)</f>
        <v>0</v>
      </c>
      <c r="AA361">
        <f ca="1">ROUNDDOWN(MIN(T3部件投放计算!C361/3,18),0)</f>
        <v>18</v>
      </c>
      <c r="AB361">
        <f t="shared" ca="1" si="28"/>
        <v>18</v>
      </c>
      <c r="AC361">
        <f ca="1">MIN(ROUNDDOWN(IF(AA361=0,0,((T3部件投放计算!C361+T2部件投放计算!C361/3)/2)/AA361+2),0),5)</f>
        <v>5</v>
      </c>
      <c r="AD361">
        <f ca="1">MIN(IF(AA361=0,0,VLOOKUP((A361*通用估算系数!$B$17*3600)/AA361,[1]坦克部件养成!$V$2:$Z$31,5,TRUE)),30)</f>
        <v>30</v>
      </c>
      <c r="AE361">
        <f ca="1">VLOOKUP("1_"&amp;V361,[1]坦克部件养成!$I:$L,4,FALSE)*T361</f>
        <v>0</v>
      </c>
      <c r="AF361">
        <f ca="1">IFERROR(VLOOKUP("2_"&amp;Z361,[1]坦克部件养成!$I:$L,4,FALSE)*X361,0)</f>
        <v>0</v>
      </c>
      <c r="AG361">
        <f ca="1">IFERROR(VLOOKUP("3_"&amp;AD361,[1]坦克部件养成!$I:$L,4,FALSE)*AB361,0)</f>
        <v>8335620</v>
      </c>
      <c r="AH361">
        <f t="shared" ca="1" si="29"/>
        <v>23154</v>
      </c>
    </row>
  </sheetData>
  <phoneticPr fontId="1" type="noConversion"/>
  <conditionalFormatting sqref="K2:M361">
    <cfRule type="dataBar" priority="2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{69A1D2DD-4D78-4172-8012-D8FB49C8110D}</x14:id>
        </ext>
      </extLst>
    </cfRule>
  </conditionalFormatting>
  <conditionalFormatting sqref="R2:R361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{32F585D8-5023-4988-B27E-9A7E566F2C37}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9A1D2DD-4D78-4172-8012-D8FB49C811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K2:M361</xm:sqref>
        </x14:conditionalFormatting>
        <x14:conditionalFormatting xmlns:xm="http://schemas.microsoft.com/office/excel/2006/main">
          <x14:cfRule type="dataBar" id="{32F585D8-5023-4988-B27E-9A7E566F2C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R2:R361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C879-C6C2-453D-B9EC-EAE3FC33C70D}">
  <dimension ref="A1:K361"/>
  <sheetViews>
    <sheetView workbookViewId="0">
      <selection activeCell="H19" sqref="H19"/>
    </sheetView>
  </sheetViews>
  <sheetFormatPr defaultRowHeight="14.25" x14ac:dyDescent="0.2"/>
  <cols>
    <col min="1" max="1" width="11.75" bestFit="1" customWidth="1"/>
    <col min="2" max="2" width="9.25" bestFit="1" customWidth="1"/>
    <col min="3" max="3" width="13" bestFit="1" customWidth="1"/>
    <col min="4" max="4" width="17.25" bestFit="1" customWidth="1"/>
    <col min="5" max="7" width="13.125" bestFit="1" customWidth="1"/>
    <col min="8" max="8" width="13.125" customWidth="1"/>
    <col min="9" max="9" width="11" customWidth="1"/>
    <col min="11" max="11" width="15.375" customWidth="1"/>
  </cols>
  <sheetData>
    <row r="1" spans="1:11" x14ac:dyDescent="0.2">
      <c r="A1" t="s">
        <v>1</v>
      </c>
      <c r="B1" t="s">
        <v>2</v>
      </c>
      <c r="C1" t="s">
        <v>30</v>
      </c>
      <c r="D1" t="s">
        <v>29</v>
      </c>
      <c r="E1" t="s">
        <v>10</v>
      </c>
      <c r="F1" t="s">
        <v>11</v>
      </c>
      <c r="G1" t="s">
        <v>12</v>
      </c>
      <c r="H1" t="s">
        <v>33</v>
      </c>
      <c r="I1" t="s">
        <v>13</v>
      </c>
      <c r="J1" t="s">
        <v>14</v>
      </c>
      <c r="K1" t="s">
        <v>111</v>
      </c>
    </row>
    <row r="2" spans="1:11" x14ac:dyDescent="0.2">
      <c r="A2">
        <f>玩家成长时间线!A2</f>
        <v>1</v>
      </c>
      <c r="B2">
        <f>玩家成长时间线!B2</f>
        <v>1</v>
      </c>
      <c r="C2">
        <f>SUM($D$2:D2)</f>
        <v>3843</v>
      </c>
      <c r="D2">
        <f>SUM(E2:K2)</f>
        <v>3843</v>
      </c>
      <c r="E2">
        <f>ROUNDDOWN(VLOOKUP(B2,通用估算系数!$J$1:$L$11,2,FALSE)*VLOOKUP(B2,通用估算系数!$G$1:$H$11,2,FALSE)*(VLOOKUP(B2,通用估算系数!$N$1:$O$11,2,FALSE)+通用估算系数!$B$4*(1-VLOOKUP(B2,通用估算系数!$N$1:$O$11,2,FALSE)))+VLOOKUP(B2,通用估算系数!$J$1:$L$11,3,FALSE)*通用估算系数!$B$3,0)</f>
        <v>265</v>
      </c>
      <c r="F2">
        <f>ROUNDDOWN((VLOOKUP(B2,通用估算系数!$AG$1:$AI$11,2,FALSE)+VLOOKUP(B2,通用估算系数!$AG$1:$AI$11,2,FALSE)/7)*通用估算系数!$B$8,0)</f>
        <v>1803</v>
      </c>
      <c r="G2">
        <f>ROUNDDOWN(VLOOKUP(B2,通用估算系数!$AC$1:$AE$11,2,FALSE)*宝箱投放计算!D2,0)</f>
        <v>175</v>
      </c>
      <c r="H2">
        <f>VLOOKUP(B2,通用估算系数!$AC$1:$AE$11,3,FALSE)*宝箱投放计算!E2</f>
        <v>0</v>
      </c>
      <c r="I2">
        <f>SUMIFS([1]基础经济系数!$M$123:$M$153,[1]基础经济系数!$K$123:$K$153,"军费",[1]基础经济系数!$J$123:$J$153,A2)</f>
        <v>100</v>
      </c>
      <c r="J2">
        <f>IFERROR(VLOOKUP(A2,[1]成就!$U$2:$AA$5,7,FALSE),0)</f>
        <v>0</v>
      </c>
      <c r="K2">
        <f>IFERROR(VLOOKUP(A2,[1]游戏时长规划!AE$4:AK$33,7,FALSE),0)</f>
        <v>1500</v>
      </c>
    </row>
    <row r="3" spans="1:11" x14ac:dyDescent="0.2">
      <c r="A3">
        <f>玩家成长时间线!A3</f>
        <v>2</v>
      </c>
      <c r="B3">
        <f>玩家成长时间线!B3</f>
        <v>1</v>
      </c>
      <c r="C3">
        <f>SUM($D$2:D3)</f>
        <v>6094</v>
      </c>
      <c r="D3">
        <f t="shared" ref="D3:D66" si="0">SUM(E3:K3)</f>
        <v>2251</v>
      </c>
      <c r="E3">
        <f>ROUNDDOWN(VLOOKUP(B3,通用估算系数!$J$1:$L$11,2,FALSE)*VLOOKUP(B3,通用估算系数!$G$1:$H$11,2,FALSE)*(VLOOKUP(B3,通用估算系数!$N$1:$O$11,2,FALSE)+通用估算系数!$B$4*(1-VLOOKUP(B3,通用估算系数!$N$1:$O$11,2,FALSE)))+VLOOKUP(B3,通用估算系数!$J$1:$L$11,3,FALSE)*通用估算系数!$B$3,0)</f>
        <v>265</v>
      </c>
      <c r="F3">
        <f>ROUNDDOWN((VLOOKUP(B3,通用估算系数!$AG$1:$AI$11,2,FALSE)+VLOOKUP(B3,通用估算系数!$AG$1:$AI$11,2,FALSE)/7)*通用估算系数!$B$8,0)</f>
        <v>1803</v>
      </c>
      <c r="G3">
        <f>ROUNDDOWN(VLOOKUP(B3,通用估算系数!$AC$1:$AE$11,2,FALSE)*宝箱投放计算!D3,0)</f>
        <v>183</v>
      </c>
      <c r="H3">
        <f>VLOOKUP(B3,通用估算系数!$AC$1:$AE$11,3,FALSE)*宝箱投放计算!E3</f>
        <v>0</v>
      </c>
      <c r="I3">
        <f>SUMIFS([1]基础经济系数!$M$123:$M$153,[1]基础经济系数!$K$123:$K$153,"军费",[1]基础经济系数!$J$123:$J$153,A3)</f>
        <v>0</v>
      </c>
      <c r="J3">
        <f>IFERROR(VLOOKUP(A3,[1]成就!$U$2:$AA$5,7,FALSE),0)</f>
        <v>0</v>
      </c>
      <c r="K3">
        <f>IFERROR(VLOOKUP(A3,[1]游戏时长规划!AE$4:AK$33,7,FALSE),0)</f>
        <v>0</v>
      </c>
    </row>
    <row r="4" spans="1:11" x14ac:dyDescent="0.2">
      <c r="A4">
        <f>玩家成长时间线!A4</f>
        <v>3</v>
      </c>
      <c r="B4">
        <f>玩家成长时间线!B4</f>
        <v>2</v>
      </c>
      <c r="C4">
        <f>SUM($D$2:D4)</f>
        <v>11892</v>
      </c>
      <c r="D4">
        <f t="shared" si="0"/>
        <v>5798</v>
      </c>
      <c r="E4">
        <f>ROUNDDOWN(VLOOKUP(B4,通用估算系数!$J$1:$L$11,2,FALSE)*VLOOKUP(B4,通用估算系数!$G$1:$H$11,2,FALSE)*(VLOOKUP(B4,通用估算系数!$N$1:$O$11,2,FALSE)+通用估算系数!$B$4*(1-VLOOKUP(B4,通用估算系数!$N$1:$O$11,2,FALSE)))+VLOOKUP(B4,通用估算系数!$J$1:$L$11,3,FALSE)*通用估算系数!$B$3,0)</f>
        <v>433</v>
      </c>
      <c r="F4">
        <f>ROUNDDOWN((VLOOKUP(B4,通用估算系数!$AG$1:$AI$11,2,FALSE)+VLOOKUP(B4,通用估算系数!$AG$1:$AI$11,2,FALSE)/7)*通用估算系数!$B$8,0)</f>
        <v>1947</v>
      </c>
      <c r="G4">
        <f>ROUNDDOWN(VLOOKUP(B4,通用估算系数!$AC$1:$AE$11,2,FALSE)*宝箱投放计算!D4,0)</f>
        <v>418</v>
      </c>
      <c r="H4">
        <f>VLOOKUP(B4,通用估算系数!$AC$1:$AE$11,3,FALSE)*宝箱投放计算!E4</f>
        <v>0</v>
      </c>
      <c r="I4">
        <f>SUMIFS([1]基础经济系数!$M$123:$M$153,[1]基础经济系数!$K$123:$K$153,"军费",[1]基础经济系数!$J$123:$J$153,A4)</f>
        <v>0</v>
      </c>
      <c r="J4">
        <f>IFERROR(VLOOKUP(A4,[1]成就!$U$2:$AA$5,7,FALSE),0)</f>
        <v>0</v>
      </c>
      <c r="K4">
        <f>IFERROR(VLOOKUP(A4,[1]游戏时长规划!AE$4:AK$33,7,FALSE),0)</f>
        <v>3000</v>
      </c>
    </row>
    <row r="5" spans="1:11" x14ac:dyDescent="0.2">
      <c r="A5">
        <f>玩家成长时间线!A5</f>
        <v>4</v>
      </c>
      <c r="B5">
        <f>玩家成长时间线!B5</f>
        <v>3</v>
      </c>
      <c r="C5">
        <f>SUM($D$2:D5)</f>
        <v>14889</v>
      </c>
      <c r="D5">
        <f t="shared" si="0"/>
        <v>2997</v>
      </c>
      <c r="E5">
        <f>ROUNDDOWN(VLOOKUP(B5,通用估算系数!$J$1:$L$11,2,FALSE)*VLOOKUP(B5,通用估算系数!$G$1:$H$11,2,FALSE)*(VLOOKUP(B5,通用估算系数!$N$1:$O$11,2,FALSE)+通用估算系数!$B$4*(1-VLOOKUP(B5,通用估算系数!$N$1:$O$11,2,FALSE)))+VLOOKUP(B5,通用估算系数!$J$1:$L$11,3,FALSE)*通用估算系数!$B$3,0)</f>
        <v>555</v>
      </c>
      <c r="F5">
        <f>ROUNDDOWN((VLOOKUP(B5,通用估算系数!$AG$1:$AI$11,2,FALSE)+VLOOKUP(B5,通用估算系数!$AG$1:$AI$11,2,FALSE)/7)*通用估算系数!$B$8,0)</f>
        <v>2109</v>
      </c>
      <c r="G5">
        <f>ROUNDDOWN(VLOOKUP(B5,通用估算系数!$AC$1:$AE$11,2,FALSE)*宝箱投放计算!D5,0)</f>
        <v>333</v>
      </c>
      <c r="H5">
        <f>VLOOKUP(B5,通用估算系数!$AC$1:$AE$11,3,FALSE)*宝箱投放计算!E5</f>
        <v>0</v>
      </c>
      <c r="I5">
        <f>SUMIFS([1]基础经济系数!$M$123:$M$153,[1]基础经济系数!$K$123:$K$153,"军费",[1]基础经济系数!$J$123:$J$153,A5)</f>
        <v>0</v>
      </c>
      <c r="J5">
        <f>IFERROR(VLOOKUP(A5,[1]成就!$U$2:$AA$5,7,FALSE),0)</f>
        <v>0</v>
      </c>
      <c r="K5">
        <f>IFERROR(VLOOKUP(A5,[1]游戏时长规划!AE$4:AK$33,7,FALSE),0)</f>
        <v>0</v>
      </c>
    </row>
    <row r="6" spans="1:11" x14ac:dyDescent="0.2">
      <c r="A6">
        <f>玩家成长时间线!A6</f>
        <v>5</v>
      </c>
      <c r="B6">
        <f>玩家成长时间线!B6</f>
        <v>3</v>
      </c>
      <c r="C6">
        <f>SUM($D$2:D6)</f>
        <v>23103</v>
      </c>
      <c r="D6">
        <f t="shared" si="0"/>
        <v>8214</v>
      </c>
      <c r="E6">
        <f>ROUNDDOWN(VLOOKUP(B6,通用估算系数!$J$1:$L$11,2,FALSE)*VLOOKUP(B6,通用估算系数!$G$1:$H$11,2,FALSE)*(VLOOKUP(B6,通用估算系数!$N$1:$O$11,2,FALSE)+通用估算系数!$B$4*(1-VLOOKUP(B6,通用估算系数!$N$1:$O$11,2,FALSE)))+VLOOKUP(B6,通用估算系数!$J$1:$L$11,3,FALSE)*通用估算系数!$B$3,0)</f>
        <v>555</v>
      </c>
      <c r="F6">
        <f>ROUNDDOWN((VLOOKUP(B6,通用估算系数!$AG$1:$AI$11,2,FALSE)+VLOOKUP(B6,通用估算系数!$AG$1:$AI$11,2,FALSE)/7)*通用估算系数!$B$8,0)</f>
        <v>2109</v>
      </c>
      <c r="G6">
        <f>ROUNDDOWN(VLOOKUP(B6,通用估算系数!$AC$1:$AE$11,2,FALSE)*宝箱投放计算!D6,0)</f>
        <v>350</v>
      </c>
      <c r="H6">
        <f>VLOOKUP(B6,通用估算系数!$AC$1:$AE$11,3,FALSE)*宝箱投放计算!E6</f>
        <v>0</v>
      </c>
      <c r="I6">
        <f>SUMIFS([1]基础经济系数!$M$123:$M$153,[1]基础经济系数!$K$123:$K$153,"军费",[1]基础经济系数!$J$123:$J$153,A6)</f>
        <v>200</v>
      </c>
      <c r="J6">
        <f>IFERROR(VLOOKUP(A6,[1]成就!$U$2:$AA$5,7,FALSE),0)</f>
        <v>0</v>
      </c>
      <c r="K6">
        <f>IFERROR(VLOOKUP(A6,[1]游戏时长规划!AE$4:AK$33,7,FALSE),0)</f>
        <v>5000</v>
      </c>
    </row>
    <row r="7" spans="1:11" x14ac:dyDescent="0.2">
      <c r="A7">
        <f>玩家成长时间线!A7</f>
        <v>6</v>
      </c>
      <c r="B7">
        <f>玩家成长时间线!B7</f>
        <v>3</v>
      </c>
      <c r="C7">
        <f>SUM($D$2:D7)</f>
        <v>26103</v>
      </c>
      <c r="D7">
        <f t="shared" si="0"/>
        <v>3000</v>
      </c>
      <c r="E7">
        <f>ROUNDDOWN(VLOOKUP(B7,通用估算系数!$J$1:$L$11,2,FALSE)*VLOOKUP(B7,通用估算系数!$G$1:$H$11,2,FALSE)*(VLOOKUP(B7,通用估算系数!$N$1:$O$11,2,FALSE)+通用估算系数!$B$4*(1-VLOOKUP(B7,通用估算系数!$N$1:$O$11,2,FALSE)))+VLOOKUP(B7,通用估算系数!$J$1:$L$11,3,FALSE)*通用估算系数!$B$3,0)</f>
        <v>555</v>
      </c>
      <c r="F7">
        <f>ROUNDDOWN((VLOOKUP(B7,通用估算系数!$AG$1:$AI$11,2,FALSE)+VLOOKUP(B7,通用估算系数!$AG$1:$AI$11,2,FALSE)/7)*通用估算系数!$B$8,0)</f>
        <v>2109</v>
      </c>
      <c r="G7">
        <f>ROUNDDOWN(VLOOKUP(B7,通用估算系数!$AC$1:$AE$11,2,FALSE)*宝箱投放计算!D7,0)</f>
        <v>336</v>
      </c>
      <c r="H7">
        <f>VLOOKUP(B7,通用估算系数!$AC$1:$AE$11,3,FALSE)*宝箱投放计算!E7</f>
        <v>0</v>
      </c>
      <c r="I7">
        <f>SUMIFS([1]基础经济系数!$M$123:$M$153,[1]基础经济系数!$K$123:$K$153,"军费",[1]基础经济系数!$J$123:$J$153,A7)</f>
        <v>0</v>
      </c>
      <c r="J7">
        <f>IFERROR(VLOOKUP(A7,[1]成就!$U$2:$AA$5,7,FALSE),0)</f>
        <v>0</v>
      </c>
      <c r="K7">
        <f>IFERROR(VLOOKUP(A7,[1]游戏时长规划!AE$4:AK$33,7,FALSE),0)</f>
        <v>0</v>
      </c>
    </row>
    <row r="8" spans="1:11" x14ac:dyDescent="0.2">
      <c r="A8">
        <f>玩家成长时间线!A8</f>
        <v>7</v>
      </c>
      <c r="B8">
        <f>玩家成长时间线!B8</f>
        <v>3</v>
      </c>
      <c r="C8">
        <f>SUM($D$2:D8)</f>
        <v>29105</v>
      </c>
      <c r="D8">
        <f t="shared" si="0"/>
        <v>3002</v>
      </c>
      <c r="E8">
        <f>ROUNDDOWN(VLOOKUP(B8,通用估算系数!$J$1:$L$11,2,FALSE)*VLOOKUP(B8,通用估算系数!$G$1:$H$11,2,FALSE)*(VLOOKUP(B8,通用估算系数!$N$1:$O$11,2,FALSE)+通用估算系数!$B$4*(1-VLOOKUP(B8,通用估算系数!$N$1:$O$11,2,FALSE)))+VLOOKUP(B8,通用估算系数!$J$1:$L$11,3,FALSE)*通用估算系数!$B$3,0)</f>
        <v>555</v>
      </c>
      <c r="F8">
        <f>ROUNDDOWN((VLOOKUP(B8,通用估算系数!$AG$1:$AI$11,2,FALSE)+VLOOKUP(B8,通用估算系数!$AG$1:$AI$11,2,FALSE)/7)*通用估算系数!$B$8,0)</f>
        <v>2109</v>
      </c>
      <c r="G8">
        <f>ROUNDDOWN(VLOOKUP(B8,通用估算系数!$AC$1:$AE$11,2,FALSE)*宝箱投放计算!D8,0)</f>
        <v>338</v>
      </c>
      <c r="H8">
        <f>VLOOKUP(B8,通用估算系数!$AC$1:$AE$11,3,FALSE)*宝箱投放计算!E8</f>
        <v>0</v>
      </c>
      <c r="I8">
        <f>SUMIFS([1]基础经济系数!$M$123:$M$153,[1]基础经济系数!$K$123:$K$153,"军费",[1]基础经济系数!$J$123:$J$153,A8)</f>
        <v>0</v>
      </c>
      <c r="J8">
        <f>IFERROR(VLOOKUP(A8,[1]成就!$U$2:$AA$5,7,FALSE),0)</f>
        <v>0</v>
      </c>
      <c r="K8">
        <f>IFERROR(VLOOKUP(A8,[1]游戏时长规划!AE$4:AK$33,7,FALSE),0)</f>
        <v>0</v>
      </c>
    </row>
    <row r="9" spans="1:11" x14ac:dyDescent="0.2">
      <c r="A9">
        <f>玩家成长时间线!A9</f>
        <v>8</v>
      </c>
      <c r="B9">
        <f>玩家成长时间线!B9</f>
        <v>3</v>
      </c>
      <c r="C9">
        <f>SUM($D$2:D9)</f>
        <v>37108</v>
      </c>
      <c r="D9">
        <f t="shared" si="0"/>
        <v>8003</v>
      </c>
      <c r="E9">
        <f>ROUNDDOWN(VLOOKUP(B9,通用估算系数!$J$1:$L$11,2,FALSE)*VLOOKUP(B9,通用估算系数!$G$1:$H$11,2,FALSE)*(VLOOKUP(B9,通用估算系数!$N$1:$O$11,2,FALSE)+通用估算系数!$B$4*(1-VLOOKUP(B9,通用估算系数!$N$1:$O$11,2,FALSE)))+VLOOKUP(B9,通用估算系数!$J$1:$L$11,3,FALSE)*通用估算系数!$B$3,0)</f>
        <v>555</v>
      </c>
      <c r="F9">
        <f>ROUNDDOWN((VLOOKUP(B9,通用估算系数!$AG$1:$AI$11,2,FALSE)+VLOOKUP(B9,通用估算系数!$AG$1:$AI$11,2,FALSE)/7)*通用估算系数!$B$8,0)</f>
        <v>2109</v>
      </c>
      <c r="G9">
        <f>ROUNDDOWN(VLOOKUP(B9,通用估算系数!$AC$1:$AE$11,2,FALSE)*宝箱投放计算!D9,0)</f>
        <v>339</v>
      </c>
      <c r="H9">
        <f>VLOOKUP(B9,通用估算系数!$AC$1:$AE$11,3,FALSE)*宝箱投放计算!E9</f>
        <v>0</v>
      </c>
      <c r="I9">
        <f>SUMIFS([1]基础经济系数!$M$123:$M$153,[1]基础经济系数!$K$123:$K$153,"军费",[1]基础经济系数!$J$123:$J$153,A9)</f>
        <v>0</v>
      </c>
      <c r="J9">
        <f>IFERROR(VLOOKUP(A9,[1]成就!$U$2:$AA$5,7,FALSE),0)</f>
        <v>0</v>
      </c>
      <c r="K9">
        <f>IFERROR(VLOOKUP(A9,[1]游戏时长规划!AE$4:AK$33,7,FALSE),0)</f>
        <v>5000</v>
      </c>
    </row>
    <row r="10" spans="1:11" x14ac:dyDescent="0.2">
      <c r="A10">
        <f>玩家成长时间线!A10</f>
        <v>9</v>
      </c>
      <c r="B10">
        <f>玩家成长时间线!B10</f>
        <v>4</v>
      </c>
      <c r="C10">
        <f>SUM($D$2:D10)</f>
        <v>40321</v>
      </c>
      <c r="D10">
        <f t="shared" si="0"/>
        <v>3213</v>
      </c>
      <c r="E10">
        <f>ROUNDDOWN(VLOOKUP(B10,通用估算系数!$J$1:$L$11,2,FALSE)*VLOOKUP(B10,通用估算系数!$G$1:$H$11,2,FALSE)*(VLOOKUP(B10,通用估算系数!$N$1:$O$11,2,FALSE)+通用估算系数!$B$4*(1-VLOOKUP(B10,通用估算系数!$N$1:$O$11,2,FALSE)))+VLOOKUP(B10,通用估算系数!$J$1:$L$11,3,FALSE)*通用估算系数!$B$3,0)</f>
        <v>570</v>
      </c>
      <c r="F10">
        <f>ROUNDDOWN((VLOOKUP(B10,通用估算系数!$AG$1:$AI$11,2,FALSE)+VLOOKUP(B10,通用估算系数!$AG$1:$AI$11,2,FALSE)/7)*通用估算系数!$B$8,0)</f>
        <v>2253</v>
      </c>
      <c r="G10">
        <f>ROUNDDOWN(VLOOKUP(B10,通用估算系数!$AC$1:$AE$11,2,FALSE)*宝箱投放计算!D10,0)</f>
        <v>390</v>
      </c>
      <c r="H10">
        <f>VLOOKUP(B10,通用估算系数!$AC$1:$AE$11,3,FALSE)*宝箱投放计算!E10</f>
        <v>0</v>
      </c>
      <c r="I10">
        <f>SUMIFS([1]基础经济系数!$M$123:$M$153,[1]基础经济系数!$K$123:$K$153,"军费",[1]基础经济系数!$J$123:$J$153,A10)</f>
        <v>0</v>
      </c>
      <c r="J10">
        <f>IFERROR(VLOOKUP(A10,[1]成就!$U$2:$AA$5,7,FALSE),0)</f>
        <v>0</v>
      </c>
      <c r="K10">
        <f>IFERROR(VLOOKUP(A10,[1]游戏时长规划!AE$4:AK$33,7,FALSE),0)</f>
        <v>0</v>
      </c>
    </row>
    <row r="11" spans="1:11" x14ac:dyDescent="0.2">
      <c r="A11">
        <f>玩家成长时间线!A11</f>
        <v>10</v>
      </c>
      <c r="B11">
        <f>玩家成长时间线!B11</f>
        <v>4</v>
      </c>
      <c r="C11">
        <f>SUM($D$2:D11)</f>
        <v>43501</v>
      </c>
      <c r="D11">
        <f t="shared" si="0"/>
        <v>3180</v>
      </c>
      <c r="E11">
        <f>ROUNDDOWN(VLOOKUP(B11,通用估算系数!$J$1:$L$11,2,FALSE)*VLOOKUP(B11,通用估算系数!$G$1:$H$11,2,FALSE)*(VLOOKUP(B11,通用估算系数!$N$1:$O$11,2,FALSE)+通用估算系数!$B$4*(1-VLOOKUP(B11,通用估算系数!$N$1:$O$11,2,FALSE)))+VLOOKUP(B11,通用估算系数!$J$1:$L$11,3,FALSE)*通用估算系数!$B$3,0)</f>
        <v>570</v>
      </c>
      <c r="F11">
        <f>ROUNDDOWN((VLOOKUP(B11,通用估算系数!$AG$1:$AI$11,2,FALSE)+VLOOKUP(B11,通用估算系数!$AG$1:$AI$11,2,FALSE)/7)*通用估算系数!$B$8,0)</f>
        <v>2253</v>
      </c>
      <c r="G11">
        <f>ROUNDDOWN(VLOOKUP(B11,通用估算系数!$AC$1:$AE$11,2,FALSE)*宝箱投放计算!D11,0)</f>
        <v>357</v>
      </c>
      <c r="H11">
        <f>VLOOKUP(B11,通用估算系数!$AC$1:$AE$11,3,FALSE)*宝箱投放计算!E11</f>
        <v>0</v>
      </c>
      <c r="I11">
        <f>SUMIFS([1]基础经济系数!$M$123:$M$153,[1]基础经济系数!$K$123:$K$153,"军费",[1]基础经济系数!$J$123:$J$153,A11)</f>
        <v>0</v>
      </c>
      <c r="J11">
        <f>IFERROR(VLOOKUP(A11,[1]成就!$U$2:$AA$5,7,FALSE),0)</f>
        <v>0</v>
      </c>
      <c r="K11">
        <f>IFERROR(VLOOKUP(A11,[1]游戏时长规划!AE$4:AK$33,7,FALSE),0)</f>
        <v>0</v>
      </c>
    </row>
    <row r="12" spans="1:11" x14ac:dyDescent="0.2">
      <c r="A12">
        <f>玩家成长时间线!A12</f>
        <v>11</v>
      </c>
      <c r="B12">
        <f>玩家成长时间线!B12</f>
        <v>4</v>
      </c>
      <c r="C12">
        <f>SUM($D$2:D12)</f>
        <v>46683</v>
      </c>
      <c r="D12">
        <f t="shared" si="0"/>
        <v>3182</v>
      </c>
      <c r="E12">
        <f>ROUNDDOWN(VLOOKUP(B12,通用估算系数!$J$1:$L$11,2,FALSE)*VLOOKUP(B12,通用估算系数!$G$1:$H$11,2,FALSE)*(VLOOKUP(B12,通用估算系数!$N$1:$O$11,2,FALSE)+通用估算系数!$B$4*(1-VLOOKUP(B12,通用估算系数!$N$1:$O$11,2,FALSE)))+VLOOKUP(B12,通用估算系数!$J$1:$L$11,3,FALSE)*通用估算系数!$B$3,0)</f>
        <v>570</v>
      </c>
      <c r="F12">
        <f>ROUNDDOWN((VLOOKUP(B12,通用估算系数!$AG$1:$AI$11,2,FALSE)+VLOOKUP(B12,通用估算系数!$AG$1:$AI$11,2,FALSE)/7)*通用估算系数!$B$8,0)</f>
        <v>2253</v>
      </c>
      <c r="G12">
        <f>ROUNDDOWN(VLOOKUP(B12,通用估算系数!$AC$1:$AE$11,2,FALSE)*宝箱投放计算!D12,0)</f>
        <v>359</v>
      </c>
      <c r="H12">
        <f>VLOOKUP(B12,通用估算系数!$AC$1:$AE$11,3,FALSE)*宝箱投放计算!E12</f>
        <v>0</v>
      </c>
      <c r="I12">
        <f>SUMIFS([1]基础经济系数!$M$123:$M$153,[1]基础经济系数!$K$123:$K$153,"军费",[1]基础经济系数!$J$123:$J$153,A12)</f>
        <v>0</v>
      </c>
      <c r="J12">
        <f>IFERROR(VLOOKUP(A12,[1]成就!$U$2:$AA$5,7,FALSE),0)</f>
        <v>0</v>
      </c>
      <c r="K12">
        <f>IFERROR(VLOOKUP(A12,[1]游戏时长规划!AE$4:AK$33,7,FALSE),0)</f>
        <v>0</v>
      </c>
    </row>
    <row r="13" spans="1:11" x14ac:dyDescent="0.2">
      <c r="A13">
        <f>玩家成长时间线!A13</f>
        <v>12</v>
      </c>
      <c r="B13">
        <f>玩家成长时间线!B13</f>
        <v>4</v>
      </c>
      <c r="C13">
        <f>SUM($D$2:D13)</f>
        <v>49901</v>
      </c>
      <c r="D13">
        <f t="shared" si="0"/>
        <v>3218</v>
      </c>
      <c r="E13">
        <f>ROUNDDOWN(VLOOKUP(B13,通用估算系数!$J$1:$L$11,2,FALSE)*VLOOKUP(B13,通用估算系数!$G$1:$H$11,2,FALSE)*(VLOOKUP(B13,通用估算系数!$N$1:$O$11,2,FALSE)+通用估算系数!$B$4*(1-VLOOKUP(B13,通用估算系数!$N$1:$O$11,2,FALSE)))+VLOOKUP(B13,通用估算系数!$J$1:$L$11,3,FALSE)*通用估算系数!$B$3,0)</f>
        <v>570</v>
      </c>
      <c r="F13">
        <f>ROUNDDOWN((VLOOKUP(B13,通用估算系数!$AG$1:$AI$11,2,FALSE)+VLOOKUP(B13,通用估算系数!$AG$1:$AI$11,2,FALSE)/7)*通用估算系数!$B$8,0)</f>
        <v>2253</v>
      </c>
      <c r="G13">
        <f>ROUNDDOWN(VLOOKUP(B13,通用估算系数!$AC$1:$AE$11,2,FALSE)*宝箱投放计算!D13,0)</f>
        <v>395</v>
      </c>
      <c r="H13">
        <f>VLOOKUP(B13,通用估算系数!$AC$1:$AE$11,3,FALSE)*宝箱投放计算!E13</f>
        <v>0</v>
      </c>
      <c r="I13">
        <f>SUMIFS([1]基础经济系数!$M$123:$M$153,[1]基础经济系数!$K$123:$K$153,"军费",[1]基础经济系数!$J$123:$J$153,A13)</f>
        <v>0</v>
      </c>
      <c r="J13">
        <f>IFERROR(VLOOKUP(A13,[1]成就!$U$2:$AA$5,7,FALSE),0)</f>
        <v>0</v>
      </c>
      <c r="K13">
        <f>IFERROR(VLOOKUP(A13,[1]游戏时长规划!AE$4:AK$33,7,FALSE),0)</f>
        <v>0</v>
      </c>
    </row>
    <row r="14" spans="1:11" x14ac:dyDescent="0.2">
      <c r="A14">
        <f>玩家成长时间线!A14</f>
        <v>13</v>
      </c>
      <c r="B14">
        <f>玩家成长时间线!B14</f>
        <v>4</v>
      </c>
      <c r="C14">
        <f>SUM($D$2:D14)</f>
        <v>53086</v>
      </c>
      <c r="D14">
        <f t="shared" si="0"/>
        <v>3185</v>
      </c>
      <c r="E14">
        <f>ROUNDDOWN(VLOOKUP(B14,通用估算系数!$J$1:$L$11,2,FALSE)*VLOOKUP(B14,通用估算系数!$G$1:$H$11,2,FALSE)*(VLOOKUP(B14,通用估算系数!$N$1:$O$11,2,FALSE)+通用估算系数!$B$4*(1-VLOOKUP(B14,通用估算系数!$N$1:$O$11,2,FALSE)))+VLOOKUP(B14,通用估算系数!$J$1:$L$11,3,FALSE)*通用估算系数!$B$3,0)</f>
        <v>570</v>
      </c>
      <c r="F14">
        <f>ROUNDDOWN((VLOOKUP(B14,通用估算系数!$AG$1:$AI$11,2,FALSE)+VLOOKUP(B14,通用估算系数!$AG$1:$AI$11,2,FALSE)/7)*通用估算系数!$B$8,0)</f>
        <v>2253</v>
      </c>
      <c r="G14">
        <f>ROUNDDOWN(VLOOKUP(B14,通用估算系数!$AC$1:$AE$11,2,FALSE)*宝箱投放计算!D14,0)</f>
        <v>362</v>
      </c>
      <c r="H14">
        <f>VLOOKUP(B14,通用估算系数!$AC$1:$AE$11,3,FALSE)*宝箱投放计算!E14</f>
        <v>0</v>
      </c>
      <c r="I14">
        <f>SUMIFS([1]基础经济系数!$M$123:$M$153,[1]基础经济系数!$K$123:$K$153,"军费",[1]基础经济系数!$J$123:$J$153,A14)</f>
        <v>0</v>
      </c>
      <c r="J14">
        <f>IFERROR(VLOOKUP(A14,[1]成就!$U$2:$AA$5,7,FALSE),0)</f>
        <v>0</v>
      </c>
      <c r="K14">
        <f>IFERROR(VLOOKUP(A14,[1]游戏时长规划!AE$4:AK$33,7,FALSE),0)</f>
        <v>0</v>
      </c>
    </row>
    <row r="15" spans="1:11" x14ac:dyDescent="0.2">
      <c r="A15">
        <f>玩家成长时间线!A15</f>
        <v>14</v>
      </c>
      <c r="B15">
        <f>玩家成长时间线!B15</f>
        <v>5</v>
      </c>
      <c r="C15">
        <f>SUM($D$2:D15)</f>
        <v>56481</v>
      </c>
      <c r="D15">
        <f t="shared" si="0"/>
        <v>3395</v>
      </c>
      <c r="E15">
        <f>ROUNDDOWN(VLOOKUP(B15,通用估算系数!$J$1:$L$11,2,FALSE)*VLOOKUP(B15,通用估算系数!$G$1:$H$11,2,FALSE)*(VLOOKUP(B15,通用估算系数!$N$1:$O$11,2,FALSE)+通用估算系数!$B$4*(1-VLOOKUP(B15,通用估算系数!$N$1:$O$11,2,FALSE)))+VLOOKUP(B15,通用估算系数!$J$1:$L$11,3,FALSE)*通用估算系数!$B$3,0)</f>
        <v>613</v>
      </c>
      <c r="F15">
        <f>ROUNDDOWN((VLOOKUP(B15,通用估算系数!$AG$1:$AI$11,2,FALSE)+VLOOKUP(B15,通用估算系数!$AG$1:$AI$11,2,FALSE)/7)*通用估算系数!$B$8,0)</f>
        <v>2397</v>
      </c>
      <c r="G15">
        <f>ROUNDDOWN(VLOOKUP(B15,通用估算系数!$AC$1:$AE$11,2,FALSE)*宝箱投放计算!D15,0)</f>
        <v>385</v>
      </c>
      <c r="H15">
        <f>VLOOKUP(B15,通用估算系数!$AC$1:$AE$11,3,FALSE)*宝箱投放计算!E15</f>
        <v>0</v>
      </c>
      <c r="I15">
        <f>SUMIFS([1]基础经济系数!$M$123:$M$153,[1]基础经济系数!$K$123:$K$153,"军费",[1]基础经济系数!$J$123:$J$153,A15)</f>
        <v>0</v>
      </c>
      <c r="J15">
        <f>IFERROR(VLOOKUP(A15,[1]成就!$U$2:$AA$5,7,FALSE),0)</f>
        <v>0</v>
      </c>
      <c r="K15">
        <f>IFERROR(VLOOKUP(A15,[1]游戏时长规划!AE$4:AK$33,7,FALSE),0)</f>
        <v>0</v>
      </c>
    </row>
    <row r="16" spans="1:11" x14ac:dyDescent="0.2">
      <c r="A16">
        <f>玩家成长时间线!A16</f>
        <v>15</v>
      </c>
      <c r="B16">
        <f>玩家成长时间线!B16</f>
        <v>5</v>
      </c>
      <c r="C16">
        <f>SUM($D$2:D16)</f>
        <v>59878</v>
      </c>
      <c r="D16">
        <f t="shared" si="0"/>
        <v>3397</v>
      </c>
      <c r="E16">
        <f>ROUNDDOWN(VLOOKUP(B16,通用估算系数!$J$1:$L$11,2,FALSE)*VLOOKUP(B16,通用估算系数!$G$1:$H$11,2,FALSE)*(VLOOKUP(B16,通用估算系数!$N$1:$O$11,2,FALSE)+通用估算系数!$B$4*(1-VLOOKUP(B16,通用估算系数!$N$1:$O$11,2,FALSE)))+VLOOKUP(B16,通用估算系数!$J$1:$L$11,3,FALSE)*通用估算系数!$B$3,0)</f>
        <v>613</v>
      </c>
      <c r="F16">
        <f>ROUNDDOWN((VLOOKUP(B16,通用估算系数!$AG$1:$AI$11,2,FALSE)+VLOOKUP(B16,通用估算系数!$AG$1:$AI$11,2,FALSE)/7)*通用估算系数!$B$8,0)</f>
        <v>2397</v>
      </c>
      <c r="G16">
        <f>ROUNDDOWN(VLOOKUP(B16,通用估算系数!$AC$1:$AE$11,2,FALSE)*宝箱投放计算!D16,0)</f>
        <v>387</v>
      </c>
      <c r="H16">
        <f>VLOOKUP(B16,通用估算系数!$AC$1:$AE$11,3,FALSE)*宝箱投放计算!E16</f>
        <v>0</v>
      </c>
      <c r="I16">
        <f>SUMIFS([1]基础经济系数!$M$123:$M$153,[1]基础经济系数!$K$123:$K$153,"军费",[1]基础经济系数!$J$123:$J$153,A16)</f>
        <v>0</v>
      </c>
      <c r="J16">
        <f>IFERROR(VLOOKUP(A16,[1]成就!$U$2:$AA$5,7,FALSE),0)</f>
        <v>0</v>
      </c>
      <c r="K16">
        <f>IFERROR(VLOOKUP(A16,[1]游戏时长规划!AE$4:AK$33,7,FALSE),0)</f>
        <v>0</v>
      </c>
    </row>
    <row r="17" spans="1:11" x14ac:dyDescent="0.2">
      <c r="A17">
        <f>玩家成长时间线!A17</f>
        <v>16</v>
      </c>
      <c r="B17">
        <f>玩家成长时间线!B17</f>
        <v>5</v>
      </c>
      <c r="C17">
        <f>SUM($D$2:D17)</f>
        <v>63314</v>
      </c>
      <c r="D17">
        <f t="shared" si="0"/>
        <v>3436</v>
      </c>
      <c r="E17">
        <f>ROUNDDOWN(VLOOKUP(B17,通用估算系数!$J$1:$L$11,2,FALSE)*VLOOKUP(B17,通用估算系数!$G$1:$H$11,2,FALSE)*(VLOOKUP(B17,通用估算系数!$N$1:$O$11,2,FALSE)+通用估算系数!$B$4*(1-VLOOKUP(B17,通用估算系数!$N$1:$O$11,2,FALSE)))+VLOOKUP(B17,通用估算系数!$J$1:$L$11,3,FALSE)*通用估算系数!$B$3,0)</f>
        <v>613</v>
      </c>
      <c r="F17">
        <f>ROUNDDOWN((VLOOKUP(B17,通用估算系数!$AG$1:$AI$11,2,FALSE)+VLOOKUP(B17,通用估算系数!$AG$1:$AI$11,2,FALSE)/7)*通用估算系数!$B$8,0)</f>
        <v>2397</v>
      </c>
      <c r="G17">
        <f>ROUNDDOWN(VLOOKUP(B17,通用估算系数!$AC$1:$AE$11,2,FALSE)*宝箱投放计算!D17,0)</f>
        <v>426</v>
      </c>
      <c r="H17">
        <f>VLOOKUP(B17,通用估算系数!$AC$1:$AE$11,3,FALSE)*宝箱投放计算!E17</f>
        <v>0</v>
      </c>
      <c r="I17">
        <f>SUMIFS([1]基础经济系数!$M$123:$M$153,[1]基础经济系数!$K$123:$K$153,"军费",[1]基础经济系数!$J$123:$J$153,A17)</f>
        <v>0</v>
      </c>
      <c r="J17">
        <f>IFERROR(VLOOKUP(A17,[1]成就!$U$2:$AA$5,7,FALSE),0)</f>
        <v>0</v>
      </c>
      <c r="K17">
        <f>IFERROR(VLOOKUP(A17,[1]游戏时长规划!AE$4:AK$33,7,FALSE),0)</f>
        <v>0</v>
      </c>
    </row>
    <row r="18" spans="1:11" x14ac:dyDescent="0.2">
      <c r="A18">
        <f>玩家成长时间线!A18</f>
        <v>17</v>
      </c>
      <c r="B18">
        <f>玩家成长时间线!B18</f>
        <v>5</v>
      </c>
      <c r="C18">
        <f>SUM($D$2:D18)</f>
        <v>71714</v>
      </c>
      <c r="D18">
        <f t="shared" si="0"/>
        <v>8400</v>
      </c>
      <c r="E18">
        <f>ROUNDDOWN(VLOOKUP(B18,通用估算系数!$J$1:$L$11,2,FALSE)*VLOOKUP(B18,通用估算系数!$G$1:$H$11,2,FALSE)*(VLOOKUP(B18,通用估算系数!$N$1:$O$11,2,FALSE)+通用估算系数!$B$4*(1-VLOOKUP(B18,通用估算系数!$N$1:$O$11,2,FALSE)))+VLOOKUP(B18,通用估算系数!$J$1:$L$11,3,FALSE)*通用估算系数!$B$3,0)</f>
        <v>613</v>
      </c>
      <c r="F18">
        <f>ROUNDDOWN((VLOOKUP(B18,通用估算系数!$AG$1:$AI$11,2,FALSE)+VLOOKUP(B18,通用估算系数!$AG$1:$AI$11,2,FALSE)/7)*通用估算系数!$B$8,0)</f>
        <v>2397</v>
      </c>
      <c r="G18">
        <f>ROUNDDOWN(VLOOKUP(B18,通用估算系数!$AC$1:$AE$11,2,FALSE)*宝箱投放计算!D18,0)</f>
        <v>390</v>
      </c>
      <c r="H18">
        <f>VLOOKUP(B18,通用估算系数!$AC$1:$AE$11,3,FALSE)*宝箱投放计算!E18</f>
        <v>0</v>
      </c>
      <c r="I18">
        <f>SUMIFS([1]基础经济系数!$M$123:$M$153,[1]基础经济系数!$K$123:$K$153,"军费",[1]基础经济系数!$J$123:$J$153,A18)</f>
        <v>0</v>
      </c>
      <c r="J18">
        <f>IFERROR(VLOOKUP(A18,[1]成就!$U$2:$AA$5,7,FALSE),0)</f>
        <v>0</v>
      </c>
      <c r="K18">
        <f>IFERROR(VLOOKUP(A18,[1]游戏时长规划!AE$4:AK$33,7,FALSE),0)</f>
        <v>5000</v>
      </c>
    </row>
    <row r="19" spans="1:11" x14ac:dyDescent="0.2">
      <c r="A19">
        <f>玩家成长时间线!A19</f>
        <v>18</v>
      </c>
      <c r="B19">
        <f>玩家成长时间线!B19</f>
        <v>5</v>
      </c>
      <c r="C19">
        <f>SUM($D$2:D19)</f>
        <v>75116</v>
      </c>
      <c r="D19">
        <f t="shared" si="0"/>
        <v>3402</v>
      </c>
      <c r="E19">
        <f>ROUNDDOWN(VLOOKUP(B19,通用估算系数!$J$1:$L$11,2,FALSE)*VLOOKUP(B19,通用估算系数!$G$1:$H$11,2,FALSE)*(VLOOKUP(B19,通用估算系数!$N$1:$O$11,2,FALSE)+通用估算系数!$B$4*(1-VLOOKUP(B19,通用估算系数!$N$1:$O$11,2,FALSE)))+VLOOKUP(B19,通用估算系数!$J$1:$L$11,3,FALSE)*通用估算系数!$B$3,0)</f>
        <v>613</v>
      </c>
      <c r="F19">
        <f>ROUNDDOWN((VLOOKUP(B19,通用估算系数!$AG$1:$AI$11,2,FALSE)+VLOOKUP(B19,通用估算系数!$AG$1:$AI$11,2,FALSE)/7)*通用估算系数!$B$8,0)</f>
        <v>2397</v>
      </c>
      <c r="G19">
        <f>ROUNDDOWN(VLOOKUP(B19,通用估算系数!$AC$1:$AE$11,2,FALSE)*宝箱投放计算!D19,0)</f>
        <v>392</v>
      </c>
      <c r="H19">
        <f>VLOOKUP(B19,通用估算系数!$AC$1:$AE$11,3,FALSE)*宝箱投放计算!E19</f>
        <v>0</v>
      </c>
      <c r="I19">
        <f>SUMIFS([1]基础经济系数!$M$123:$M$153,[1]基础经济系数!$K$123:$K$153,"军费",[1]基础经济系数!$J$123:$J$153,A19)</f>
        <v>0</v>
      </c>
      <c r="J19">
        <f>IFERROR(VLOOKUP(A19,[1]成就!$U$2:$AA$5,7,FALSE),0)</f>
        <v>0</v>
      </c>
      <c r="K19">
        <f>IFERROR(VLOOKUP(A19,[1]游戏时长规划!AE$4:AK$33,7,FALSE),0)</f>
        <v>0</v>
      </c>
    </row>
    <row r="20" spans="1:11" x14ac:dyDescent="0.2">
      <c r="A20">
        <f>玩家成长时间线!A20</f>
        <v>19</v>
      </c>
      <c r="B20">
        <f>玩家成长时间线!B20</f>
        <v>6</v>
      </c>
      <c r="C20">
        <f>SUM($D$2:D20)</f>
        <v>78760</v>
      </c>
      <c r="D20">
        <f t="shared" si="0"/>
        <v>3644</v>
      </c>
      <c r="E20">
        <f>ROUNDDOWN(VLOOKUP(B20,通用估算系数!$J$1:$L$11,2,FALSE)*VLOOKUP(B20,通用估算系数!$G$1:$H$11,2,FALSE)*(VLOOKUP(B20,通用估算系数!$N$1:$O$11,2,FALSE)+通用估算系数!$B$4*(1-VLOOKUP(B20,通用估算系数!$N$1:$O$11,2,FALSE)))+VLOOKUP(B20,通用估算系数!$J$1:$L$11,3,FALSE)*通用估算系数!$B$3,0)</f>
        <v>639</v>
      </c>
      <c r="F20">
        <f>ROUNDDOWN((VLOOKUP(B20,通用估算系数!$AG$1:$AI$11,2,FALSE)+VLOOKUP(B20,通用估算系数!$AG$1:$AI$11,2,FALSE)/7)*通用估算系数!$B$8,0)</f>
        <v>2560</v>
      </c>
      <c r="G20">
        <f>ROUNDDOWN(VLOOKUP(B20,通用估算系数!$AC$1:$AE$11,2,FALSE)*宝箱投放计算!D20,0)</f>
        <v>445</v>
      </c>
      <c r="H20">
        <f>VLOOKUP(B20,通用估算系数!$AC$1:$AE$11,3,FALSE)*宝箱投放计算!E20</f>
        <v>0</v>
      </c>
      <c r="I20">
        <f>SUMIFS([1]基础经济系数!$M$123:$M$153,[1]基础经济系数!$K$123:$K$153,"军费",[1]基础经济系数!$J$123:$J$153,A20)</f>
        <v>0</v>
      </c>
      <c r="J20">
        <f>IFERROR(VLOOKUP(A20,[1]成就!$U$2:$AA$5,7,FALSE),0)</f>
        <v>0</v>
      </c>
      <c r="K20">
        <f>IFERROR(VLOOKUP(A20,[1]游戏时长规划!AE$4:AK$33,7,FALSE),0)</f>
        <v>0</v>
      </c>
    </row>
    <row r="21" spans="1:11" x14ac:dyDescent="0.2">
      <c r="A21">
        <f>玩家成长时间线!A21</f>
        <v>20</v>
      </c>
      <c r="B21">
        <f>玩家成长时间线!B21</f>
        <v>6</v>
      </c>
      <c r="C21">
        <f>SUM($D$2:D21)</f>
        <v>82867</v>
      </c>
      <c r="D21">
        <f t="shared" si="0"/>
        <v>4107</v>
      </c>
      <c r="E21">
        <f>ROUNDDOWN(VLOOKUP(B21,通用估算系数!$J$1:$L$11,2,FALSE)*VLOOKUP(B21,通用估算系数!$G$1:$H$11,2,FALSE)*(VLOOKUP(B21,通用估算系数!$N$1:$O$11,2,FALSE)+通用估算系数!$B$4*(1-VLOOKUP(B21,通用估算系数!$N$1:$O$11,2,FALSE)))+VLOOKUP(B21,通用估算系数!$J$1:$L$11,3,FALSE)*通用估算系数!$B$3,0)</f>
        <v>639</v>
      </c>
      <c r="F21">
        <f>ROUNDDOWN((VLOOKUP(B21,通用估算系数!$AG$1:$AI$11,2,FALSE)+VLOOKUP(B21,通用估算系数!$AG$1:$AI$11,2,FALSE)/7)*通用估算系数!$B$8,0)</f>
        <v>2560</v>
      </c>
      <c r="G21">
        <f>ROUNDDOWN(VLOOKUP(B21,通用估算系数!$AC$1:$AE$11,2,FALSE)*宝箱投放计算!D21,0)</f>
        <v>408</v>
      </c>
      <c r="H21">
        <f>VLOOKUP(B21,通用估算系数!$AC$1:$AE$11,3,FALSE)*宝箱投放计算!E21</f>
        <v>0</v>
      </c>
      <c r="I21">
        <f>SUMIFS([1]基础经济系数!$M$123:$M$153,[1]基础经济系数!$K$123:$K$153,"军费",[1]基础经济系数!$J$123:$J$153,A21)</f>
        <v>500</v>
      </c>
      <c r="J21">
        <f>IFERROR(VLOOKUP(A21,[1]成就!$U$2:$AA$5,7,FALSE),0)</f>
        <v>0</v>
      </c>
      <c r="K21">
        <f>IFERROR(VLOOKUP(A21,[1]游戏时长规划!AE$4:AK$33,7,FALSE),0)</f>
        <v>0</v>
      </c>
    </row>
    <row r="22" spans="1:11" x14ac:dyDescent="0.2">
      <c r="A22">
        <f>玩家成长时间线!A22</f>
        <v>21</v>
      </c>
      <c r="B22">
        <f>玩家成长时间线!B22</f>
        <v>6</v>
      </c>
      <c r="C22">
        <f>SUM($D$2:D22)</f>
        <v>86476</v>
      </c>
      <c r="D22">
        <f t="shared" si="0"/>
        <v>3609</v>
      </c>
      <c r="E22">
        <f>ROUNDDOWN(VLOOKUP(B22,通用估算系数!$J$1:$L$11,2,FALSE)*VLOOKUP(B22,通用估算系数!$G$1:$H$11,2,FALSE)*(VLOOKUP(B22,通用估算系数!$N$1:$O$11,2,FALSE)+通用估算系数!$B$4*(1-VLOOKUP(B22,通用估算系数!$N$1:$O$11,2,FALSE)))+VLOOKUP(B22,通用估算系数!$J$1:$L$11,3,FALSE)*通用估算系数!$B$3,0)</f>
        <v>639</v>
      </c>
      <c r="F22">
        <f>ROUNDDOWN((VLOOKUP(B22,通用估算系数!$AG$1:$AI$11,2,FALSE)+VLOOKUP(B22,通用估算系数!$AG$1:$AI$11,2,FALSE)/7)*通用估算系数!$B$8,0)</f>
        <v>2560</v>
      </c>
      <c r="G22">
        <f>ROUNDDOWN(VLOOKUP(B22,通用估算系数!$AC$1:$AE$11,2,FALSE)*宝箱投放计算!D22,0)</f>
        <v>410</v>
      </c>
      <c r="H22">
        <f>VLOOKUP(B22,通用估算系数!$AC$1:$AE$11,3,FALSE)*宝箱投放计算!E22</f>
        <v>0</v>
      </c>
      <c r="I22">
        <f>SUMIFS([1]基础经济系数!$M$123:$M$153,[1]基础经济系数!$K$123:$K$153,"军费",[1]基础经济系数!$J$123:$J$153,A22)</f>
        <v>0</v>
      </c>
      <c r="J22">
        <f>IFERROR(VLOOKUP(A22,[1]成就!$U$2:$AA$5,7,FALSE),0)</f>
        <v>0</v>
      </c>
      <c r="K22">
        <f>IFERROR(VLOOKUP(A22,[1]游戏时长规划!AE$4:AK$33,7,FALSE),0)</f>
        <v>0</v>
      </c>
    </row>
    <row r="23" spans="1:11" x14ac:dyDescent="0.2">
      <c r="A23">
        <f>玩家成长时间线!A23</f>
        <v>22</v>
      </c>
      <c r="B23">
        <f>玩家成长时间线!B23</f>
        <v>6</v>
      </c>
      <c r="C23">
        <f>SUM($D$2:D23)</f>
        <v>90086</v>
      </c>
      <c r="D23">
        <f t="shared" si="0"/>
        <v>3610</v>
      </c>
      <c r="E23">
        <f>ROUNDDOWN(VLOOKUP(B23,通用估算系数!$J$1:$L$11,2,FALSE)*VLOOKUP(B23,通用估算系数!$G$1:$H$11,2,FALSE)*(VLOOKUP(B23,通用估算系数!$N$1:$O$11,2,FALSE)+通用估算系数!$B$4*(1-VLOOKUP(B23,通用估算系数!$N$1:$O$11,2,FALSE)))+VLOOKUP(B23,通用估算系数!$J$1:$L$11,3,FALSE)*通用估算系数!$B$3,0)</f>
        <v>639</v>
      </c>
      <c r="F23">
        <f>ROUNDDOWN((VLOOKUP(B23,通用估算系数!$AG$1:$AI$11,2,FALSE)+VLOOKUP(B23,通用估算系数!$AG$1:$AI$11,2,FALSE)/7)*通用估算系数!$B$8,0)</f>
        <v>2560</v>
      </c>
      <c r="G23">
        <f>ROUNDDOWN(VLOOKUP(B23,通用估算系数!$AC$1:$AE$11,2,FALSE)*宝箱投放计算!D23,0)</f>
        <v>411</v>
      </c>
      <c r="H23">
        <f>VLOOKUP(B23,通用估算系数!$AC$1:$AE$11,3,FALSE)*宝箱投放计算!E23</f>
        <v>0</v>
      </c>
      <c r="I23">
        <f>SUMIFS([1]基础经济系数!$M$123:$M$153,[1]基础经济系数!$K$123:$K$153,"军费",[1]基础经济系数!$J$123:$J$153,A23)</f>
        <v>0</v>
      </c>
      <c r="J23">
        <f>IFERROR(VLOOKUP(A23,[1]成就!$U$2:$AA$5,7,FALSE),0)</f>
        <v>0</v>
      </c>
      <c r="K23">
        <f>IFERROR(VLOOKUP(A23,[1]游戏时长规划!AE$4:AK$33,7,FALSE),0)</f>
        <v>0</v>
      </c>
    </row>
    <row r="24" spans="1:11" x14ac:dyDescent="0.2">
      <c r="A24">
        <f>玩家成长时间线!A24</f>
        <v>23</v>
      </c>
      <c r="B24">
        <f>玩家成长时间线!B24</f>
        <v>6</v>
      </c>
      <c r="C24">
        <f>SUM($D$2:D24)</f>
        <v>93737</v>
      </c>
      <c r="D24">
        <f t="shared" si="0"/>
        <v>3651</v>
      </c>
      <c r="E24">
        <f>ROUNDDOWN(VLOOKUP(B24,通用估算系数!$J$1:$L$11,2,FALSE)*VLOOKUP(B24,通用估算系数!$G$1:$H$11,2,FALSE)*(VLOOKUP(B24,通用估算系数!$N$1:$O$11,2,FALSE)+通用估算系数!$B$4*(1-VLOOKUP(B24,通用估算系数!$N$1:$O$11,2,FALSE)))+VLOOKUP(B24,通用估算系数!$J$1:$L$11,3,FALSE)*通用估算系数!$B$3,0)</f>
        <v>639</v>
      </c>
      <c r="F24">
        <f>ROUNDDOWN((VLOOKUP(B24,通用估算系数!$AG$1:$AI$11,2,FALSE)+VLOOKUP(B24,通用估算系数!$AG$1:$AI$11,2,FALSE)/7)*通用估算系数!$B$8,0)</f>
        <v>2560</v>
      </c>
      <c r="G24">
        <f>ROUNDDOWN(VLOOKUP(B24,通用估算系数!$AC$1:$AE$11,2,FALSE)*宝箱投放计算!D24,0)</f>
        <v>452</v>
      </c>
      <c r="H24">
        <f>VLOOKUP(B24,通用估算系数!$AC$1:$AE$11,3,FALSE)*宝箱投放计算!E24</f>
        <v>0</v>
      </c>
      <c r="I24">
        <f>SUMIFS([1]基础经济系数!$M$123:$M$153,[1]基础经济系数!$K$123:$K$153,"军费",[1]基础经济系数!$J$123:$J$153,A24)</f>
        <v>0</v>
      </c>
      <c r="J24">
        <f>IFERROR(VLOOKUP(A24,[1]成就!$U$2:$AA$5,7,FALSE),0)</f>
        <v>0</v>
      </c>
      <c r="K24">
        <f>IFERROR(VLOOKUP(A24,[1]游戏时长规划!AE$4:AK$33,7,FALSE),0)</f>
        <v>0</v>
      </c>
    </row>
    <row r="25" spans="1:11" x14ac:dyDescent="0.2">
      <c r="A25">
        <f>玩家成长时间线!A25</f>
        <v>24</v>
      </c>
      <c r="B25">
        <f>玩家成长时间线!B25</f>
        <v>6</v>
      </c>
      <c r="C25">
        <f>SUM($D$2:D25)</f>
        <v>97351</v>
      </c>
      <c r="D25">
        <f t="shared" si="0"/>
        <v>3614</v>
      </c>
      <c r="E25">
        <f>ROUNDDOWN(VLOOKUP(B25,通用估算系数!$J$1:$L$11,2,FALSE)*VLOOKUP(B25,通用估算系数!$G$1:$H$11,2,FALSE)*(VLOOKUP(B25,通用估算系数!$N$1:$O$11,2,FALSE)+通用估算系数!$B$4*(1-VLOOKUP(B25,通用估算系数!$N$1:$O$11,2,FALSE)))+VLOOKUP(B25,通用估算系数!$J$1:$L$11,3,FALSE)*通用估算系数!$B$3,0)</f>
        <v>639</v>
      </c>
      <c r="F25">
        <f>ROUNDDOWN((VLOOKUP(B25,通用估算系数!$AG$1:$AI$11,2,FALSE)+VLOOKUP(B25,通用估算系数!$AG$1:$AI$11,2,FALSE)/7)*通用估算系数!$B$8,0)</f>
        <v>2560</v>
      </c>
      <c r="G25">
        <f>ROUNDDOWN(VLOOKUP(B25,通用估算系数!$AC$1:$AE$11,2,FALSE)*宝箱投放计算!D25,0)</f>
        <v>415</v>
      </c>
      <c r="H25">
        <f>VLOOKUP(B25,通用估算系数!$AC$1:$AE$11,3,FALSE)*宝箱投放计算!E25</f>
        <v>0</v>
      </c>
      <c r="I25">
        <f>SUMIFS([1]基础经济系数!$M$123:$M$153,[1]基础经济系数!$K$123:$K$153,"军费",[1]基础经济系数!$J$123:$J$153,A25)</f>
        <v>0</v>
      </c>
      <c r="J25">
        <f>IFERROR(VLOOKUP(A25,[1]成就!$U$2:$AA$5,7,FALSE),0)</f>
        <v>0</v>
      </c>
      <c r="K25">
        <f>IFERROR(VLOOKUP(A25,[1]游戏时长规划!AE$4:AK$33,7,FALSE),0)</f>
        <v>0</v>
      </c>
    </row>
    <row r="26" spans="1:11" x14ac:dyDescent="0.2">
      <c r="A26">
        <f>玩家成长时间线!A26</f>
        <v>25</v>
      </c>
      <c r="B26">
        <f>玩家成长时间线!B26</f>
        <v>6</v>
      </c>
      <c r="C26">
        <f>SUM($D$2:D26)</f>
        <v>100967</v>
      </c>
      <c r="D26">
        <f t="shared" si="0"/>
        <v>3616</v>
      </c>
      <c r="E26">
        <f>ROUNDDOWN(VLOOKUP(B26,通用估算系数!$J$1:$L$11,2,FALSE)*VLOOKUP(B26,通用估算系数!$G$1:$H$11,2,FALSE)*(VLOOKUP(B26,通用估算系数!$N$1:$O$11,2,FALSE)+通用估算系数!$B$4*(1-VLOOKUP(B26,通用估算系数!$N$1:$O$11,2,FALSE)))+VLOOKUP(B26,通用估算系数!$J$1:$L$11,3,FALSE)*通用估算系数!$B$3,0)</f>
        <v>639</v>
      </c>
      <c r="F26">
        <f>ROUNDDOWN((VLOOKUP(B26,通用估算系数!$AG$1:$AI$11,2,FALSE)+VLOOKUP(B26,通用估算系数!$AG$1:$AI$11,2,FALSE)/7)*通用估算系数!$B$8,0)</f>
        <v>2560</v>
      </c>
      <c r="G26">
        <f>ROUNDDOWN(VLOOKUP(B26,通用估算系数!$AC$1:$AE$11,2,FALSE)*宝箱投放计算!D26,0)</f>
        <v>417</v>
      </c>
      <c r="H26">
        <f>VLOOKUP(B26,通用估算系数!$AC$1:$AE$11,3,FALSE)*宝箱投放计算!E26</f>
        <v>0</v>
      </c>
      <c r="I26">
        <f>SUMIFS([1]基础经济系数!$M$123:$M$153,[1]基础经济系数!$K$123:$K$153,"军费",[1]基础经济系数!$J$123:$J$153,A26)</f>
        <v>0</v>
      </c>
      <c r="J26">
        <f>IFERROR(VLOOKUP(A26,[1]成就!$U$2:$AA$5,7,FALSE),0)</f>
        <v>0</v>
      </c>
      <c r="K26">
        <f>IFERROR(VLOOKUP(A26,[1]游戏时长规划!AE$4:AK$33,7,FALSE),0)</f>
        <v>0</v>
      </c>
    </row>
    <row r="27" spans="1:11" x14ac:dyDescent="0.2">
      <c r="A27">
        <f>玩家成长时间线!A27</f>
        <v>26</v>
      </c>
      <c r="B27">
        <f>玩家成长时间线!B27</f>
        <v>7</v>
      </c>
      <c r="C27">
        <f>SUM($D$2:D27)</f>
        <v>104826</v>
      </c>
      <c r="D27">
        <f t="shared" si="0"/>
        <v>3859</v>
      </c>
      <c r="E27">
        <f>ROUNDDOWN(VLOOKUP(B27,通用估算系数!$J$1:$L$11,2,FALSE)*VLOOKUP(B27,通用估算系数!$G$1:$H$11,2,FALSE)*(VLOOKUP(B27,通用估算系数!$N$1:$O$11,2,FALSE)+通用估算系数!$B$4*(1-VLOOKUP(B27,通用估算系数!$N$1:$O$11,2,FALSE)))+VLOOKUP(B27,通用估算系数!$J$1:$L$11,3,FALSE)*通用估算系数!$B$3,0)</f>
        <v>681</v>
      </c>
      <c r="F27">
        <f>ROUNDDOWN((VLOOKUP(B27,通用估算系数!$AG$1:$AI$11,2,FALSE)+VLOOKUP(B27,通用估算系数!$AG$1:$AI$11,2,FALSE)/7)*通用估算系数!$B$8,0)</f>
        <v>2705</v>
      </c>
      <c r="G27">
        <f>ROUNDDOWN(VLOOKUP(B27,通用估算系数!$AC$1:$AE$11,2,FALSE)*宝箱投放计算!D27,0)</f>
        <v>473</v>
      </c>
      <c r="H27">
        <f>VLOOKUP(B27,通用估算系数!$AC$1:$AE$11,3,FALSE)*宝箱投放计算!E27</f>
        <v>0</v>
      </c>
      <c r="I27">
        <f>SUMIFS([1]基础经济系数!$M$123:$M$153,[1]基础经济系数!$K$123:$K$153,"军费",[1]基础经济系数!$J$123:$J$153,A27)</f>
        <v>0</v>
      </c>
      <c r="J27">
        <f>IFERROR(VLOOKUP(A27,[1]成就!$U$2:$AA$5,7,FALSE),0)</f>
        <v>0</v>
      </c>
      <c r="K27">
        <f>IFERROR(VLOOKUP(A27,[1]游戏时长规划!AE$4:AK$33,7,FALSE),0)</f>
        <v>0</v>
      </c>
    </row>
    <row r="28" spans="1:11" x14ac:dyDescent="0.2">
      <c r="A28">
        <f>玩家成长时间线!A28</f>
        <v>27</v>
      </c>
      <c r="B28">
        <f>玩家成长时间线!B28</f>
        <v>7</v>
      </c>
      <c r="C28">
        <f>SUM($D$2:D28)</f>
        <v>109086</v>
      </c>
      <c r="D28">
        <f t="shared" si="0"/>
        <v>4260</v>
      </c>
      <c r="E28">
        <f>ROUNDDOWN(VLOOKUP(B28,通用估算系数!$J$1:$L$11,2,FALSE)*VLOOKUP(B28,通用估算系数!$G$1:$H$11,2,FALSE)*(VLOOKUP(B28,通用估算系数!$N$1:$O$11,2,FALSE)+通用估算系数!$B$4*(1-VLOOKUP(B28,通用估算系数!$N$1:$O$11,2,FALSE)))+VLOOKUP(B28,通用估算系数!$J$1:$L$11,3,FALSE)*通用估算系数!$B$3,0)</f>
        <v>681</v>
      </c>
      <c r="F28">
        <f>ROUNDDOWN((VLOOKUP(B28,通用估算系数!$AG$1:$AI$11,2,FALSE)+VLOOKUP(B28,通用估算系数!$AG$1:$AI$11,2,FALSE)/7)*通用估算系数!$B$8,0)</f>
        <v>2705</v>
      </c>
      <c r="G28">
        <f>ROUNDDOWN(VLOOKUP(B28,通用估算系数!$AC$1:$AE$11,2,FALSE)*宝箱投放计算!D28,0)</f>
        <v>874</v>
      </c>
      <c r="H28">
        <f>VLOOKUP(B28,通用估算系数!$AC$1:$AE$11,3,FALSE)*宝箱投放计算!E28</f>
        <v>0</v>
      </c>
      <c r="I28">
        <f>SUMIFS([1]基础经济系数!$M$123:$M$153,[1]基础经济系数!$K$123:$K$153,"军费",[1]基础经济系数!$J$123:$J$153,A28)</f>
        <v>0</v>
      </c>
      <c r="J28">
        <f>IFERROR(VLOOKUP(A28,[1]成就!$U$2:$AA$5,7,FALSE),0)</f>
        <v>0</v>
      </c>
      <c r="K28">
        <f>IFERROR(VLOOKUP(A28,[1]游戏时长规划!AE$4:AK$33,7,FALSE),0)</f>
        <v>0</v>
      </c>
    </row>
    <row r="29" spans="1:11" x14ac:dyDescent="0.2">
      <c r="A29">
        <f>玩家成长时间线!A29</f>
        <v>28</v>
      </c>
      <c r="B29">
        <f>玩家成长时间线!B29</f>
        <v>7</v>
      </c>
      <c r="C29">
        <f>SUM($D$2:D29)</f>
        <v>112928</v>
      </c>
      <c r="D29">
        <f t="shared" si="0"/>
        <v>3842</v>
      </c>
      <c r="E29">
        <f>ROUNDDOWN(VLOOKUP(B29,通用估算系数!$J$1:$L$11,2,FALSE)*VLOOKUP(B29,通用估算系数!$G$1:$H$11,2,FALSE)*(VLOOKUP(B29,通用估算系数!$N$1:$O$11,2,FALSE)+通用估算系数!$B$4*(1-VLOOKUP(B29,通用估算系数!$N$1:$O$11,2,FALSE)))+VLOOKUP(B29,通用估算系数!$J$1:$L$11,3,FALSE)*通用估算系数!$B$3,0)</f>
        <v>681</v>
      </c>
      <c r="F29">
        <f>ROUNDDOWN((VLOOKUP(B29,通用估算系数!$AG$1:$AI$11,2,FALSE)+VLOOKUP(B29,通用估算系数!$AG$1:$AI$11,2,FALSE)/7)*通用估算系数!$B$8,0)</f>
        <v>2705</v>
      </c>
      <c r="G29">
        <f>ROUNDDOWN(VLOOKUP(B29,通用估算系数!$AC$1:$AE$11,2,FALSE)*宝箱投放计算!D29,0)</f>
        <v>456</v>
      </c>
      <c r="H29">
        <f>VLOOKUP(B29,通用估算系数!$AC$1:$AE$11,3,FALSE)*宝箱投放计算!E29</f>
        <v>0</v>
      </c>
      <c r="I29">
        <f>SUMIFS([1]基础经济系数!$M$123:$M$153,[1]基础经济系数!$K$123:$K$153,"军费",[1]基础经济系数!$J$123:$J$153,A29)</f>
        <v>0</v>
      </c>
      <c r="J29">
        <f>IFERROR(VLOOKUP(A29,[1]成就!$U$2:$AA$5,7,FALSE),0)</f>
        <v>0</v>
      </c>
      <c r="K29">
        <f>IFERROR(VLOOKUP(A29,[1]游戏时长规划!AE$4:AK$33,7,FALSE),0)</f>
        <v>0</v>
      </c>
    </row>
    <row r="30" spans="1:11" x14ac:dyDescent="0.2">
      <c r="A30">
        <f>玩家成长时间线!A30</f>
        <v>29</v>
      </c>
      <c r="B30">
        <f>玩家成长时间线!B30</f>
        <v>7</v>
      </c>
      <c r="C30">
        <f>SUM($D$2:D30)</f>
        <v>116713</v>
      </c>
      <c r="D30">
        <f t="shared" si="0"/>
        <v>3785</v>
      </c>
      <c r="E30">
        <f>ROUNDDOWN(VLOOKUP(B30,通用估算系数!$J$1:$L$11,2,FALSE)*VLOOKUP(B30,通用估算系数!$G$1:$H$11,2,FALSE)*(VLOOKUP(B30,通用估算系数!$N$1:$O$11,2,FALSE)+通用估算系数!$B$4*(1-VLOOKUP(B30,通用估算系数!$N$1:$O$11,2,FALSE)))+VLOOKUP(B30,通用估算系数!$J$1:$L$11,3,FALSE)*通用估算系数!$B$3,0)</f>
        <v>681</v>
      </c>
      <c r="F30">
        <f>ROUNDDOWN((VLOOKUP(B30,通用估算系数!$AG$1:$AI$11,2,FALSE)+VLOOKUP(B30,通用估算系数!$AG$1:$AI$11,2,FALSE)/7)*通用估算系数!$B$8,0)</f>
        <v>2705</v>
      </c>
      <c r="G30">
        <f>ROUNDDOWN(VLOOKUP(B30,通用估算系数!$AC$1:$AE$11,2,FALSE)*宝箱投放计算!D30,0)</f>
        <v>399</v>
      </c>
      <c r="H30">
        <f>VLOOKUP(B30,通用估算系数!$AC$1:$AE$11,3,FALSE)*宝箱投放计算!E30</f>
        <v>0</v>
      </c>
      <c r="I30">
        <f>SUMIFS([1]基础经济系数!$M$123:$M$153,[1]基础经济系数!$K$123:$K$153,"军费",[1]基础经济系数!$J$123:$J$153,A30)</f>
        <v>0</v>
      </c>
      <c r="J30">
        <f>IFERROR(VLOOKUP(A30,[1]成就!$U$2:$AA$5,7,FALSE),0)</f>
        <v>0</v>
      </c>
      <c r="K30">
        <f>IFERROR(VLOOKUP(A30,[1]游戏时长规划!AE$4:AK$33,7,FALSE),0)</f>
        <v>0</v>
      </c>
    </row>
    <row r="31" spans="1:11" x14ac:dyDescent="0.2">
      <c r="A31">
        <f>玩家成长时间线!A31</f>
        <v>30</v>
      </c>
      <c r="B31">
        <f>玩家成长时间线!B31</f>
        <v>7</v>
      </c>
      <c r="C31">
        <f>SUM($D$2:D31)</f>
        <v>120511</v>
      </c>
      <c r="D31">
        <f t="shared" si="0"/>
        <v>3798</v>
      </c>
      <c r="E31">
        <f>ROUNDDOWN(VLOOKUP(B31,通用估算系数!$J$1:$L$11,2,FALSE)*VLOOKUP(B31,通用估算系数!$G$1:$H$11,2,FALSE)*(VLOOKUP(B31,通用估算系数!$N$1:$O$11,2,FALSE)+通用估算系数!$B$4*(1-VLOOKUP(B31,通用估算系数!$N$1:$O$11,2,FALSE)))+VLOOKUP(B31,通用估算系数!$J$1:$L$11,3,FALSE)*通用估算系数!$B$3,0)</f>
        <v>681</v>
      </c>
      <c r="F31">
        <f>ROUNDDOWN((VLOOKUP(B31,通用估算系数!$AG$1:$AI$11,2,FALSE)+VLOOKUP(B31,通用估算系数!$AG$1:$AI$11,2,FALSE)/7)*通用估算系数!$B$8,0)</f>
        <v>2705</v>
      </c>
      <c r="G31">
        <f>ROUNDDOWN(VLOOKUP(B31,通用估算系数!$AC$1:$AE$11,2,FALSE)*宝箱投放计算!D31,0)</f>
        <v>412</v>
      </c>
      <c r="H31">
        <f>VLOOKUP(B31,通用估算系数!$AC$1:$AE$11,3,FALSE)*宝箱投放计算!E31</f>
        <v>0</v>
      </c>
      <c r="I31">
        <f>SUMIFS([1]基础经济系数!$M$123:$M$153,[1]基础经济系数!$K$123:$K$153,"军费",[1]基础经济系数!$J$123:$J$153,A31)</f>
        <v>0</v>
      </c>
      <c r="J31">
        <f>IFERROR(VLOOKUP(A31,[1]成就!$U$2:$AA$5,7,FALSE),0)</f>
        <v>0</v>
      </c>
      <c r="K31">
        <f>IFERROR(VLOOKUP(A31,[1]游戏时长规划!AE$4:AK$33,7,FALSE),0)</f>
        <v>0</v>
      </c>
    </row>
    <row r="32" spans="1:11" x14ac:dyDescent="0.2">
      <c r="A32">
        <f>玩家成长时间线!A32</f>
        <v>31</v>
      </c>
      <c r="B32">
        <f>玩家成长时间线!B32</f>
        <v>8</v>
      </c>
      <c r="C32">
        <f>SUM($D$2:D32)</f>
        <v>124750</v>
      </c>
      <c r="D32">
        <f t="shared" si="0"/>
        <v>4239</v>
      </c>
      <c r="E32">
        <f>ROUNDDOWN(VLOOKUP(B32,通用估算系数!$J$1:$L$11,2,FALSE)*VLOOKUP(B32,通用估算系数!$G$1:$H$11,2,FALSE)*(VLOOKUP(B32,通用估算系数!$N$1:$O$11,2,FALSE)+通用估算系数!$B$4*(1-VLOOKUP(B32,通用估算系数!$N$1:$O$11,2,FALSE)))+VLOOKUP(B32,通用估算系数!$J$1:$L$11,3,FALSE)*通用估算系数!$B$3,0)</f>
        <v>913</v>
      </c>
      <c r="F32">
        <f>ROUNDDOWN((VLOOKUP(B32,通用估算系数!$AG$1:$AI$11,2,FALSE)+VLOOKUP(B32,通用估算系数!$AG$1:$AI$11,2,FALSE)/7)*通用估算系数!$B$8,0)</f>
        <v>2849</v>
      </c>
      <c r="G32">
        <f>ROUNDDOWN(VLOOKUP(B32,通用估算系数!$AC$1:$AE$11,2,FALSE)*宝箱投放计算!D32,0)</f>
        <v>477</v>
      </c>
      <c r="H32">
        <f>VLOOKUP(B32,通用估算系数!$AC$1:$AE$11,3,FALSE)*宝箱投放计算!E32</f>
        <v>0</v>
      </c>
      <c r="I32">
        <f>SUMIFS([1]基础经济系数!$M$123:$M$153,[1]基础经济系数!$K$123:$K$153,"军费",[1]基础经济系数!$J$123:$J$153,A32)</f>
        <v>0</v>
      </c>
      <c r="J32">
        <f>IFERROR(VLOOKUP(A32,[1]成就!$U$2:$AA$5,7,FALSE),0)</f>
        <v>0</v>
      </c>
      <c r="K32">
        <f>IFERROR(VLOOKUP(A32,[1]游戏时长规划!AE$4:AK$33,7,FALSE),0)</f>
        <v>0</v>
      </c>
    </row>
    <row r="33" spans="1:11" x14ac:dyDescent="0.2">
      <c r="A33">
        <f>玩家成长时间线!A33</f>
        <v>32</v>
      </c>
      <c r="B33">
        <f>玩家成长时间线!B33</f>
        <v>8</v>
      </c>
      <c r="C33">
        <f>SUM($D$2:D33)</f>
        <v>128991</v>
      </c>
      <c r="D33">
        <f t="shared" si="0"/>
        <v>4241</v>
      </c>
      <c r="E33">
        <f>ROUNDDOWN(VLOOKUP(B33,通用估算系数!$J$1:$L$11,2,FALSE)*VLOOKUP(B33,通用估算系数!$G$1:$H$11,2,FALSE)*(VLOOKUP(B33,通用估算系数!$N$1:$O$11,2,FALSE)+通用估算系数!$B$4*(1-VLOOKUP(B33,通用估算系数!$N$1:$O$11,2,FALSE)))+VLOOKUP(B33,通用估算系数!$J$1:$L$11,3,FALSE)*通用估算系数!$B$3,0)</f>
        <v>913</v>
      </c>
      <c r="F33">
        <f>ROUNDDOWN((VLOOKUP(B33,通用估算系数!$AG$1:$AI$11,2,FALSE)+VLOOKUP(B33,通用估算系数!$AG$1:$AI$11,2,FALSE)/7)*通用估算系数!$B$8,0)</f>
        <v>2849</v>
      </c>
      <c r="G33">
        <f>ROUNDDOWN(VLOOKUP(B33,通用估算系数!$AC$1:$AE$11,2,FALSE)*宝箱投放计算!D33,0)</f>
        <v>479</v>
      </c>
      <c r="H33">
        <f>VLOOKUP(B33,通用估算系数!$AC$1:$AE$11,3,FALSE)*宝箱投放计算!E33</f>
        <v>0</v>
      </c>
      <c r="I33">
        <f>SUMIFS([1]基础经济系数!$M$123:$M$153,[1]基础经济系数!$K$123:$K$153,"军费",[1]基础经济系数!$J$123:$J$153,A33)</f>
        <v>0</v>
      </c>
      <c r="J33">
        <f>IFERROR(VLOOKUP(A33,[1]成就!$U$2:$AA$5,7,FALSE),0)</f>
        <v>0</v>
      </c>
      <c r="K33">
        <f>IFERROR(VLOOKUP(A33,[1]游戏时长规划!AE$4:AK$33,7,FALSE),0)</f>
        <v>0</v>
      </c>
    </row>
    <row r="34" spans="1:11" x14ac:dyDescent="0.2">
      <c r="A34">
        <f>玩家成长时间线!A34</f>
        <v>33</v>
      </c>
      <c r="B34">
        <f>玩家成长时间线!B34</f>
        <v>8</v>
      </c>
      <c r="C34">
        <f>SUM($D$2:D34)</f>
        <v>133255</v>
      </c>
      <c r="D34">
        <f t="shared" si="0"/>
        <v>4264</v>
      </c>
      <c r="E34">
        <f>ROUNDDOWN(VLOOKUP(B34,通用估算系数!$J$1:$L$11,2,FALSE)*VLOOKUP(B34,通用估算系数!$G$1:$H$11,2,FALSE)*(VLOOKUP(B34,通用估算系数!$N$1:$O$11,2,FALSE)+通用估算系数!$B$4*(1-VLOOKUP(B34,通用估算系数!$N$1:$O$11,2,FALSE)))+VLOOKUP(B34,通用估算系数!$J$1:$L$11,3,FALSE)*通用估算系数!$B$3,0)</f>
        <v>913</v>
      </c>
      <c r="F34">
        <f>ROUNDDOWN((VLOOKUP(B34,通用估算系数!$AG$1:$AI$11,2,FALSE)+VLOOKUP(B34,通用估算系数!$AG$1:$AI$11,2,FALSE)/7)*通用估算系数!$B$8,0)</f>
        <v>2849</v>
      </c>
      <c r="G34">
        <f>ROUNDDOWN(VLOOKUP(B34,通用估算系数!$AC$1:$AE$11,2,FALSE)*宝箱投放计算!D34,0)</f>
        <v>502</v>
      </c>
      <c r="H34">
        <f>VLOOKUP(B34,通用估算系数!$AC$1:$AE$11,3,FALSE)*宝箱投放计算!E34</f>
        <v>0</v>
      </c>
      <c r="I34">
        <f>SUMIFS([1]基础经济系数!$M$123:$M$153,[1]基础经济系数!$K$123:$K$153,"军费",[1]基础经济系数!$J$123:$J$153,A34)</f>
        <v>0</v>
      </c>
      <c r="J34">
        <f>IFERROR(VLOOKUP(A34,[1]成就!$U$2:$AA$5,7,FALSE),0)</f>
        <v>0</v>
      </c>
      <c r="K34">
        <f>IFERROR(VLOOKUP(A34,[1]游戏时长规划!AE$4:AK$33,7,FALSE),0)</f>
        <v>0</v>
      </c>
    </row>
    <row r="35" spans="1:11" x14ac:dyDescent="0.2">
      <c r="A35">
        <f>玩家成长时间线!A35</f>
        <v>34</v>
      </c>
      <c r="B35">
        <f>玩家成长时间线!B35</f>
        <v>8</v>
      </c>
      <c r="C35">
        <f>SUM($D$2:D35)</f>
        <v>137500</v>
      </c>
      <c r="D35">
        <f t="shared" si="0"/>
        <v>4245</v>
      </c>
      <c r="E35">
        <f>ROUNDDOWN(VLOOKUP(B35,通用估算系数!$J$1:$L$11,2,FALSE)*VLOOKUP(B35,通用估算系数!$G$1:$H$11,2,FALSE)*(VLOOKUP(B35,通用估算系数!$N$1:$O$11,2,FALSE)+通用估算系数!$B$4*(1-VLOOKUP(B35,通用估算系数!$N$1:$O$11,2,FALSE)))+VLOOKUP(B35,通用估算系数!$J$1:$L$11,3,FALSE)*通用估算系数!$B$3,0)</f>
        <v>913</v>
      </c>
      <c r="F35">
        <f>ROUNDDOWN((VLOOKUP(B35,通用估算系数!$AG$1:$AI$11,2,FALSE)+VLOOKUP(B35,通用估算系数!$AG$1:$AI$11,2,FALSE)/7)*通用估算系数!$B$8,0)</f>
        <v>2849</v>
      </c>
      <c r="G35">
        <f>ROUNDDOWN(VLOOKUP(B35,通用估算系数!$AC$1:$AE$11,2,FALSE)*宝箱投放计算!D35,0)</f>
        <v>483</v>
      </c>
      <c r="H35">
        <f>VLOOKUP(B35,通用估算系数!$AC$1:$AE$11,3,FALSE)*宝箱投放计算!E35</f>
        <v>0</v>
      </c>
      <c r="I35">
        <f>SUMIFS([1]基础经济系数!$M$123:$M$153,[1]基础经济系数!$K$123:$K$153,"军费",[1]基础经济系数!$J$123:$J$153,A35)</f>
        <v>0</v>
      </c>
      <c r="J35">
        <f>IFERROR(VLOOKUP(A35,[1]成就!$U$2:$AA$5,7,FALSE),0)</f>
        <v>0</v>
      </c>
      <c r="K35">
        <f>IFERROR(VLOOKUP(A35,[1]游戏时长规划!AE$4:AK$33,7,FALSE),0)</f>
        <v>0</v>
      </c>
    </row>
    <row r="36" spans="1:11" x14ac:dyDescent="0.2">
      <c r="A36">
        <f>玩家成长时间线!A36</f>
        <v>35</v>
      </c>
      <c r="B36">
        <f>玩家成长时间线!B36</f>
        <v>8</v>
      </c>
      <c r="C36">
        <f>SUM($D$2:D36)</f>
        <v>141747</v>
      </c>
      <c r="D36">
        <f t="shared" si="0"/>
        <v>4247</v>
      </c>
      <c r="E36">
        <f>ROUNDDOWN(VLOOKUP(B36,通用估算系数!$J$1:$L$11,2,FALSE)*VLOOKUP(B36,通用估算系数!$G$1:$H$11,2,FALSE)*(VLOOKUP(B36,通用估算系数!$N$1:$O$11,2,FALSE)+通用估算系数!$B$4*(1-VLOOKUP(B36,通用估算系数!$N$1:$O$11,2,FALSE)))+VLOOKUP(B36,通用估算系数!$J$1:$L$11,3,FALSE)*通用估算系数!$B$3,0)</f>
        <v>913</v>
      </c>
      <c r="F36">
        <f>ROUNDDOWN((VLOOKUP(B36,通用估算系数!$AG$1:$AI$11,2,FALSE)+VLOOKUP(B36,通用估算系数!$AG$1:$AI$11,2,FALSE)/7)*通用估算系数!$B$8,0)</f>
        <v>2849</v>
      </c>
      <c r="G36">
        <f>ROUNDDOWN(VLOOKUP(B36,通用估算系数!$AC$1:$AE$11,2,FALSE)*宝箱投放计算!D36,0)</f>
        <v>485</v>
      </c>
      <c r="H36">
        <f>VLOOKUP(B36,通用估算系数!$AC$1:$AE$11,3,FALSE)*宝箱投放计算!E36</f>
        <v>0</v>
      </c>
      <c r="I36">
        <f>SUMIFS([1]基础经济系数!$M$123:$M$153,[1]基础经济系数!$K$123:$K$153,"军费",[1]基础经济系数!$J$123:$J$153,A36)</f>
        <v>0</v>
      </c>
      <c r="J36">
        <f>IFERROR(VLOOKUP(A36,[1]成就!$U$2:$AA$5,7,FALSE),0)</f>
        <v>0</v>
      </c>
      <c r="K36">
        <f>IFERROR(VLOOKUP(A36,[1]游戏时长规划!AE$4:AK$33,7,FALSE),0)</f>
        <v>0</v>
      </c>
    </row>
    <row r="37" spans="1:11" x14ac:dyDescent="0.2">
      <c r="A37">
        <f>玩家成长时间线!A37</f>
        <v>36</v>
      </c>
      <c r="B37">
        <f>玩家成长时间线!B37</f>
        <v>9</v>
      </c>
      <c r="C37">
        <f>SUM($D$2:D37)</f>
        <v>146285</v>
      </c>
      <c r="D37">
        <f t="shared" si="0"/>
        <v>4538</v>
      </c>
      <c r="E37">
        <f>ROUNDDOWN(VLOOKUP(B37,通用估算系数!$J$1:$L$11,2,FALSE)*VLOOKUP(B37,通用估算系数!$G$1:$H$11,2,FALSE)*(VLOOKUP(B37,通用估算系数!$N$1:$O$11,2,FALSE)+通用估算系数!$B$4*(1-VLOOKUP(B37,通用估算系数!$N$1:$O$11,2,FALSE)))+VLOOKUP(B37,通用估算系数!$J$1:$L$11,3,FALSE)*通用估算系数!$B$3,0)</f>
        <v>1202</v>
      </c>
      <c r="F37">
        <f>ROUNDDOWN((VLOOKUP(B37,通用估算系数!$AG$1:$AI$11,2,FALSE)+VLOOKUP(B37,通用估算系数!$AG$1:$AI$11,2,FALSE)/7)*通用估算系数!$B$8,0)</f>
        <v>2849</v>
      </c>
      <c r="G37">
        <f>ROUNDDOWN(VLOOKUP(B37,通用估算系数!$AC$1:$AE$11,2,FALSE)*宝箱投放计算!D37,0)</f>
        <v>487</v>
      </c>
      <c r="H37">
        <f>VLOOKUP(B37,通用估算系数!$AC$1:$AE$11,3,FALSE)*宝箱投放计算!E37</f>
        <v>0</v>
      </c>
      <c r="I37">
        <f>SUMIFS([1]基础经济系数!$M$123:$M$153,[1]基础经济系数!$K$123:$K$153,"军费",[1]基础经济系数!$J$123:$J$153,A37)</f>
        <v>0</v>
      </c>
      <c r="J37">
        <f>IFERROR(VLOOKUP(A37,[1]成就!$U$2:$AA$5,7,FALSE),0)</f>
        <v>0</v>
      </c>
      <c r="K37">
        <f>IFERROR(VLOOKUP(A37,[1]游戏时长规划!AE$4:AK$33,7,FALSE),0)</f>
        <v>0</v>
      </c>
    </row>
    <row r="38" spans="1:11" x14ac:dyDescent="0.2">
      <c r="A38">
        <f>玩家成长时间线!A38</f>
        <v>37</v>
      </c>
      <c r="B38">
        <f>玩家成长时间线!B38</f>
        <v>9</v>
      </c>
      <c r="C38">
        <f>SUM($D$2:D38)</f>
        <v>150867</v>
      </c>
      <c r="D38">
        <f t="shared" si="0"/>
        <v>4582</v>
      </c>
      <c r="E38">
        <f>ROUNDDOWN(VLOOKUP(B38,通用估算系数!$J$1:$L$11,2,FALSE)*VLOOKUP(B38,通用估算系数!$G$1:$H$11,2,FALSE)*(VLOOKUP(B38,通用估算系数!$N$1:$O$11,2,FALSE)+通用估算系数!$B$4*(1-VLOOKUP(B38,通用估算系数!$N$1:$O$11,2,FALSE)))+VLOOKUP(B38,通用估算系数!$J$1:$L$11,3,FALSE)*通用估算系数!$B$3,0)</f>
        <v>1202</v>
      </c>
      <c r="F38">
        <f>ROUNDDOWN((VLOOKUP(B38,通用估算系数!$AG$1:$AI$11,2,FALSE)+VLOOKUP(B38,通用估算系数!$AG$1:$AI$11,2,FALSE)/7)*通用估算系数!$B$8,0)</f>
        <v>2849</v>
      </c>
      <c r="G38">
        <f>ROUNDDOWN(VLOOKUP(B38,通用估算系数!$AC$1:$AE$11,2,FALSE)*宝箱投放计算!D38,0)</f>
        <v>531</v>
      </c>
      <c r="H38">
        <f>VLOOKUP(B38,通用估算系数!$AC$1:$AE$11,3,FALSE)*宝箱投放计算!E38</f>
        <v>0</v>
      </c>
      <c r="I38">
        <f>SUMIFS([1]基础经济系数!$M$123:$M$153,[1]基础经济系数!$K$123:$K$153,"军费",[1]基础经济系数!$J$123:$J$153,A38)</f>
        <v>0</v>
      </c>
      <c r="J38">
        <f>IFERROR(VLOOKUP(A38,[1]成就!$U$2:$AA$5,7,FALSE),0)</f>
        <v>0</v>
      </c>
      <c r="K38">
        <f>IFERROR(VLOOKUP(A38,[1]游戏时长规划!AE$4:AK$33,7,FALSE),0)</f>
        <v>0</v>
      </c>
    </row>
    <row r="39" spans="1:11" x14ac:dyDescent="0.2">
      <c r="A39">
        <f>玩家成长时间线!A39</f>
        <v>38</v>
      </c>
      <c r="B39">
        <f>玩家成长时间线!B39</f>
        <v>9</v>
      </c>
      <c r="C39">
        <f>SUM($D$2:D39)</f>
        <v>155409</v>
      </c>
      <c r="D39">
        <f t="shared" si="0"/>
        <v>4542</v>
      </c>
      <c r="E39">
        <f>ROUNDDOWN(VLOOKUP(B39,通用估算系数!$J$1:$L$11,2,FALSE)*VLOOKUP(B39,通用估算系数!$G$1:$H$11,2,FALSE)*(VLOOKUP(B39,通用估算系数!$N$1:$O$11,2,FALSE)+通用估算系数!$B$4*(1-VLOOKUP(B39,通用估算系数!$N$1:$O$11,2,FALSE)))+VLOOKUP(B39,通用估算系数!$J$1:$L$11,3,FALSE)*通用估算系数!$B$3,0)</f>
        <v>1202</v>
      </c>
      <c r="F39">
        <f>ROUNDDOWN((VLOOKUP(B39,通用估算系数!$AG$1:$AI$11,2,FALSE)+VLOOKUP(B39,通用估算系数!$AG$1:$AI$11,2,FALSE)/7)*通用估算系数!$B$8,0)</f>
        <v>2849</v>
      </c>
      <c r="G39">
        <f>ROUNDDOWN(VLOOKUP(B39,通用估算系数!$AC$1:$AE$11,2,FALSE)*宝箱投放计算!D39,0)</f>
        <v>491</v>
      </c>
      <c r="H39">
        <f>VLOOKUP(B39,通用估算系数!$AC$1:$AE$11,3,FALSE)*宝箱投放计算!E39</f>
        <v>0</v>
      </c>
      <c r="I39">
        <f>SUMIFS([1]基础经济系数!$M$123:$M$153,[1]基础经济系数!$K$123:$K$153,"军费",[1]基础经济系数!$J$123:$J$153,A39)</f>
        <v>0</v>
      </c>
      <c r="J39">
        <f>IFERROR(VLOOKUP(A39,[1]成就!$U$2:$AA$5,7,FALSE),0)</f>
        <v>0</v>
      </c>
      <c r="K39">
        <f>IFERROR(VLOOKUP(A39,[1]游戏时长规划!AE$4:AK$33,7,FALSE),0)</f>
        <v>0</v>
      </c>
    </row>
    <row r="40" spans="1:11" x14ac:dyDescent="0.2">
      <c r="A40">
        <f>玩家成长时间线!A40</f>
        <v>39</v>
      </c>
      <c r="B40">
        <f>玩家成长时间线!B40</f>
        <v>10</v>
      </c>
      <c r="C40">
        <f>SUM($D$2:D40)</f>
        <v>165198</v>
      </c>
      <c r="D40">
        <f t="shared" si="0"/>
        <v>9789</v>
      </c>
      <c r="E40">
        <f>ROUNDDOWN(VLOOKUP(B40,通用估算系数!$J$1:$L$11,2,FALSE)*VLOOKUP(B40,通用估算系数!$G$1:$H$11,2,FALSE)*(VLOOKUP(B40,通用估算系数!$N$1:$O$11,2,FALSE)+通用估算系数!$B$4*(1-VLOOKUP(B40,通用估算系数!$N$1:$O$11,2,FALSE)))+VLOOKUP(B40,通用估算系数!$J$1:$L$11,3,FALSE)*通用估算系数!$B$3,0)</f>
        <v>1446</v>
      </c>
      <c r="F40">
        <f>ROUNDDOWN((VLOOKUP(B40,通用估算系数!$AG$1:$AI$11,2,FALSE)+VLOOKUP(B40,通用估算系数!$AG$1:$AI$11,2,FALSE)/7)*通用估算系数!$B$8,0)</f>
        <v>2849</v>
      </c>
      <c r="G40">
        <f>ROUNDDOWN(VLOOKUP(B40,通用估算系数!$AC$1:$AE$11,2,FALSE)*宝箱投放计算!D40,0)</f>
        <v>494</v>
      </c>
      <c r="H40">
        <f>VLOOKUP(B40,通用估算系数!$AC$1:$AE$11,3,FALSE)*宝箱投放计算!E40</f>
        <v>0</v>
      </c>
      <c r="I40">
        <f>SUMIFS([1]基础经济系数!$M$123:$M$153,[1]基础经济系数!$K$123:$K$153,"军费",[1]基础经济系数!$J$123:$J$153,A40)</f>
        <v>0</v>
      </c>
      <c r="J40">
        <f>IFERROR(VLOOKUP(A40,[1]成就!$U$2:$AA$5,7,FALSE),0)</f>
        <v>0</v>
      </c>
      <c r="K40">
        <f>IFERROR(VLOOKUP(A40,[1]游戏时长规划!AE$4:AK$33,7,FALSE),0)</f>
        <v>5000</v>
      </c>
    </row>
    <row r="41" spans="1:11" x14ac:dyDescent="0.2">
      <c r="A41">
        <f>玩家成长时间线!A41</f>
        <v>40</v>
      </c>
      <c r="B41">
        <f>玩家成长时间线!B41</f>
        <v>10</v>
      </c>
      <c r="C41">
        <f>SUM($D$2:D41)</f>
        <v>171031</v>
      </c>
      <c r="D41">
        <f t="shared" si="0"/>
        <v>5833</v>
      </c>
      <c r="E41">
        <f>ROUNDDOWN(VLOOKUP(B41,通用估算系数!$J$1:$L$11,2,FALSE)*VLOOKUP(B41,通用估算系数!$G$1:$H$11,2,FALSE)*(VLOOKUP(B41,通用估算系数!$N$1:$O$11,2,FALSE)+通用估算系数!$B$4*(1-VLOOKUP(B41,通用估算系数!$N$1:$O$11,2,FALSE)))+VLOOKUP(B41,通用估算系数!$J$1:$L$11,3,FALSE)*通用估算系数!$B$3,0)</f>
        <v>1446</v>
      </c>
      <c r="F41">
        <f>ROUNDDOWN((VLOOKUP(B41,通用估算系数!$AG$1:$AI$11,2,FALSE)+VLOOKUP(B41,通用估算系数!$AG$1:$AI$11,2,FALSE)/7)*通用估算系数!$B$8,0)</f>
        <v>2849</v>
      </c>
      <c r="G41">
        <f>ROUNDDOWN(VLOOKUP(B41,通用估算系数!$AC$1:$AE$11,2,FALSE)*宝箱投放计算!D41,0)</f>
        <v>538</v>
      </c>
      <c r="H41">
        <f>VLOOKUP(B41,通用估算系数!$AC$1:$AE$11,3,FALSE)*宝箱投放计算!E41</f>
        <v>0</v>
      </c>
      <c r="I41">
        <f>SUMIFS([1]基础经济系数!$M$123:$M$153,[1]基础经济系数!$K$123:$K$153,"军费",[1]基础经济系数!$J$123:$J$153,A41)</f>
        <v>1000</v>
      </c>
      <c r="J41">
        <f>IFERROR(VLOOKUP(A41,[1]成就!$U$2:$AA$5,7,FALSE),0)</f>
        <v>0</v>
      </c>
      <c r="K41">
        <f>IFERROR(VLOOKUP(A41,[1]游戏时长规划!AE$4:AK$33,7,FALSE),0)</f>
        <v>0</v>
      </c>
    </row>
    <row r="42" spans="1:11" x14ac:dyDescent="0.2">
      <c r="A42">
        <f>玩家成长时间线!A42</f>
        <v>41</v>
      </c>
      <c r="B42">
        <f>玩家成长时间线!B42</f>
        <v>10</v>
      </c>
      <c r="C42">
        <f>SUM($D$2:D42)</f>
        <v>175824</v>
      </c>
      <c r="D42">
        <f t="shared" si="0"/>
        <v>4793</v>
      </c>
      <c r="E42">
        <f>ROUNDDOWN(VLOOKUP(B42,通用估算系数!$J$1:$L$11,2,FALSE)*VLOOKUP(B42,通用估算系数!$G$1:$H$11,2,FALSE)*(VLOOKUP(B42,通用估算系数!$N$1:$O$11,2,FALSE)+通用估算系数!$B$4*(1-VLOOKUP(B42,通用估算系数!$N$1:$O$11,2,FALSE)))+VLOOKUP(B42,通用估算系数!$J$1:$L$11,3,FALSE)*通用估算系数!$B$3,0)</f>
        <v>1446</v>
      </c>
      <c r="F42">
        <f>ROUNDDOWN((VLOOKUP(B42,通用估算系数!$AG$1:$AI$11,2,FALSE)+VLOOKUP(B42,通用估算系数!$AG$1:$AI$11,2,FALSE)/7)*通用估算系数!$B$8,0)</f>
        <v>2849</v>
      </c>
      <c r="G42">
        <f>ROUNDDOWN(VLOOKUP(B42,通用估算系数!$AC$1:$AE$11,2,FALSE)*宝箱投放计算!D42,0)</f>
        <v>498</v>
      </c>
      <c r="H42">
        <f>VLOOKUP(B42,通用估算系数!$AC$1:$AE$11,3,FALSE)*宝箱投放计算!E42</f>
        <v>0</v>
      </c>
      <c r="I42">
        <f>SUMIFS([1]基础经济系数!$M$123:$M$153,[1]基础经济系数!$K$123:$K$153,"军费",[1]基础经济系数!$J$123:$J$153,A42)</f>
        <v>0</v>
      </c>
      <c r="J42">
        <f>IFERROR(VLOOKUP(A42,[1]成就!$U$2:$AA$5,7,FALSE),0)</f>
        <v>0</v>
      </c>
      <c r="K42">
        <f>IFERROR(VLOOKUP(A42,[1]游戏时长规划!AE$4:AK$33,7,FALSE),0)</f>
        <v>0</v>
      </c>
    </row>
    <row r="43" spans="1:11" x14ac:dyDescent="0.2">
      <c r="A43">
        <f>玩家成长时间线!A43</f>
        <v>42</v>
      </c>
      <c r="B43">
        <f>玩家成长时间线!B43</f>
        <v>8</v>
      </c>
      <c r="C43">
        <f>SUM($D$2:D43)</f>
        <v>180086</v>
      </c>
      <c r="D43">
        <f t="shared" si="0"/>
        <v>4262</v>
      </c>
      <c r="E43">
        <f>ROUNDDOWN(VLOOKUP(B43,通用估算系数!$J$1:$L$11,2,FALSE)*VLOOKUP(B43,通用估算系数!$G$1:$H$11,2,FALSE)*(VLOOKUP(B43,通用估算系数!$N$1:$O$11,2,FALSE)+通用估算系数!$B$4*(1-VLOOKUP(B43,通用估算系数!$N$1:$O$11,2,FALSE)))+VLOOKUP(B43,通用估算系数!$J$1:$L$11,3,FALSE)*通用估算系数!$B$3,0)</f>
        <v>913</v>
      </c>
      <c r="F43">
        <f>ROUNDDOWN((VLOOKUP(B43,通用估算系数!$AG$1:$AI$11,2,FALSE)+VLOOKUP(B43,通用估算系数!$AG$1:$AI$11,2,FALSE)/7)*通用估算系数!$B$8,0)</f>
        <v>2849</v>
      </c>
      <c r="G43">
        <f>ROUNDDOWN(VLOOKUP(B43,通用估算系数!$AC$1:$AE$11,2,FALSE)*宝箱投放计算!D43,0)</f>
        <v>500</v>
      </c>
      <c r="H43">
        <f>VLOOKUP(B43,通用估算系数!$AC$1:$AE$11,3,FALSE)*宝箱投放计算!E43</f>
        <v>0</v>
      </c>
      <c r="I43">
        <f>SUMIFS([1]基础经济系数!$M$123:$M$153,[1]基础经济系数!$K$123:$K$153,"军费",[1]基础经济系数!$J$123:$J$153,A43)</f>
        <v>0</v>
      </c>
      <c r="J43">
        <f>IFERROR(VLOOKUP(A43,[1]成就!$U$2:$AA$5,7,FALSE),0)</f>
        <v>0</v>
      </c>
      <c r="K43">
        <f>IFERROR(VLOOKUP(A43,[1]游戏时长规划!AE$4:AK$33,7,FALSE),0)</f>
        <v>0</v>
      </c>
    </row>
    <row r="44" spans="1:11" x14ac:dyDescent="0.2">
      <c r="A44">
        <f>玩家成长时间线!A44</f>
        <v>43</v>
      </c>
      <c r="B44">
        <f>玩家成长时间线!B44</f>
        <v>8</v>
      </c>
      <c r="C44">
        <f>SUM($D$2:D44)</f>
        <v>184350</v>
      </c>
      <c r="D44">
        <f t="shared" si="0"/>
        <v>4264</v>
      </c>
      <c r="E44">
        <f>ROUNDDOWN(VLOOKUP(B44,通用估算系数!$J$1:$L$11,2,FALSE)*VLOOKUP(B44,通用估算系数!$G$1:$H$11,2,FALSE)*(VLOOKUP(B44,通用估算系数!$N$1:$O$11,2,FALSE)+通用估算系数!$B$4*(1-VLOOKUP(B44,通用估算系数!$N$1:$O$11,2,FALSE)))+VLOOKUP(B44,通用估算系数!$J$1:$L$11,3,FALSE)*通用估算系数!$B$3,0)</f>
        <v>913</v>
      </c>
      <c r="F44">
        <f>ROUNDDOWN((VLOOKUP(B44,通用估算系数!$AG$1:$AI$11,2,FALSE)+VLOOKUP(B44,通用估算系数!$AG$1:$AI$11,2,FALSE)/7)*通用估算系数!$B$8,0)</f>
        <v>2849</v>
      </c>
      <c r="G44">
        <f>ROUNDDOWN(VLOOKUP(B44,通用估算系数!$AC$1:$AE$11,2,FALSE)*宝箱投放计算!D44,0)</f>
        <v>502</v>
      </c>
      <c r="H44">
        <f>VLOOKUP(B44,通用估算系数!$AC$1:$AE$11,3,FALSE)*宝箱投放计算!E44</f>
        <v>0</v>
      </c>
      <c r="I44">
        <f>SUMIFS([1]基础经济系数!$M$123:$M$153,[1]基础经济系数!$K$123:$K$153,"军费",[1]基础经济系数!$J$123:$J$153,A44)</f>
        <v>0</v>
      </c>
      <c r="J44">
        <f>IFERROR(VLOOKUP(A44,[1]成就!$U$2:$AA$5,7,FALSE),0)</f>
        <v>0</v>
      </c>
      <c r="K44">
        <f>IFERROR(VLOOKUP(A44,[1]游戏时长规划!AE$4:AK$33,7,FALSE),0)</f>
        <v>0</v>
      </c>
    </row>
    <row r="45" spans="1:11" x14ac:dyDescent="0.2">
      <c r="A45">
        <f>玩家成长时间线!A45</f>
        <v>44</v>
      </c>
      <c r="B45">
        <f>玩家成长时间线!B45</f>
        <v>8</v>
      </c>
      <c r="C45">
        <f>SUM($D$2:D45)</f>
        <v>188658</v>
      </c>
      <c r="D45">
        <f t="shared" si="0"/>
        <v>4308</v>
      </c>
      <c r="E45">
        <f>ROUNDDOWN(VLOOKUP(B45,通用估算系数!$J$1:$L$11,2,FALSE)*VLOOKUP(B45,通用估算系数!$G$1:$H$11,2,FALSE)*(VLOOKUP(B45,通用估算系数!$N$1:$O$11,2,FALSE)+通用估算系数!$B$4*(1-VLOOKUP(B45,通用估算系数!$N$1:$O$11,2,FALSE)))+VLOOKUP(B45,通用估算系数!$J$1:$L$11,3,FALSE)*通用估算系数!$B$3,0)</f>
        <v>913</v>
      </c>
      <c r="F45">
        <f>ROUNDDOWN((VLOOKUP(B45,通用估算系数!$AG$1:$AI$11,2,FALSE)+VLOOKUP(B45,通用估算系数!$AG$1:$AI$11,2,FALSE)/7)*通用估算系数!$B$8,0)</f>
        <v>2849</v>
      </c>
      <c r="G45">
        <f>ROUNDDOWN(VLOOKUP(B45,通用估算系数!$AC$1:$AE$11,2,FALSE)*宝箱投放计算!D45,0)</f>
        <v>546</v>
      </c>
      <c r="H45">
        <f>VLOOKUP(B45,通用估算系数!$AC$1:$AE$11,3,FALSE)*宝箱投放计算!E45</f>
        <v>0</v>
      </c>
      <c r="I45">
        <f>SUMIFS([1]基础经济系数!$M$123:$M$153,[1]基础经济系数!$K$123:$K$153,"军费",[1]基础经济系数!$J$123:$J$153,A45)</f>
        <v>0</v>
      </c>
      <c r="J45">
        <f>IFERROR(VLOOKUP(A45,[1]成就!$U$2:$AA$5,7,FALSE),0)</f>
        <v>0</v>
      </c>
      <c r="K45">
        <f>IFERROR(VLOOKUP(A45,[1]游戏时长规划!AE$4:AK$33,7,FALSE),0)</f>
        <v>0</v>
      </c>
    </row>
    <row r="46" spans="1:11" x14ac:dyDescent="0.2">
      <c r="A46">
        <f>玩家成长时间线!A46</f>
        <v>45</v>
      </c>
      <c r="B46">
        <f>玩家成长时间线!B46</f>
        <v>9</v>
      </c>
      <c r="C46">
        <f>SUM($D$2:D46)</f>
        <v>193215</v>
      </c>
      <c r="D46">
        <f t="shared" si="0"/>
        <v>4557</v>
      </c>
      <c r="E46">
        <f>ROUNDDOWN(VLOOKUP(B46,通用估算系数!$J$1:$L$11,2,FALSE)*VLOOKUP(B46,通用估算系数!$G$1:$H$11,2,FALSE)*(VLOOKUP(B46,通用估算系数!$N$1:$O$11,2,FALSE)+通用估算系数!$B$4*(1-VLOOKUP(B46,通用估算系数!$N$1:$O$11,2,FALSE)))+VLOOKUP(B46,通用估算系数!$J$1:$L$11,3,FALSE)*通用估算系数!$B$3,0)</f>
        <v>1202</v>
      </c>
      <c r="F46">
        <f>ROUNDDOWN((VLOOKUP(B46,通用估算系数!$AG$1:$AI$11,2,FALSE)+VLOOKUP(B46,通用估算系数!$AG$1:$AI$11,2,FALSE)/7)*通用估算系数!$B$8,0)</f>
        <v>2849</v>
      </c>
      <c r="G46">
        <f>ROUNDDOWN(VLOOKUP(B46,通用估算系数!$AC$1:$AE$11,2,FALSE)*宝箱投放计算!D46,0)</f>
        <v>506</v>
      </c>
      <c r="H46">
        <f>VLOOKUP(B46,通用估算系数!$AC$1:$AE$11,3,FALSE)*宝箱投放计算!E46</f>
        <v>0</v>
      </c>
      <c r="I46">
        <f>SUMIFS([1]基础经济系数!$M$123:$M$153,[1]基础经济系数!$K$123:$K$153,"军费",[1]基础经济系数!$J$123:$J$153,A46)</f>
        <v>0</v>
      </c>
      <c r="J46">
        <f>IFERROR(VLOOKUP(A46,[1]成就!$U$2:$AA$5,7,FALSE),0)</f>
        <v>0</v>
      </c>
      <c r="K46">
        <f>IFERROR(VLOOKUP(A46,[1]游戏时长规划!AE$4:AK$33,7,FALSE),0)</f>
        <v>0</v>
      </c>
    </row>
    <row r="47" spans="1:11" x14ac:dyDescent="0.2">
      <c r="A47">
        <f>玩家成长时间线!A47</f>
        <v>46</v>
      </c>
      <c r="B47">
        <f>玩家成长时间线!B47</f>
        <v>9</v>
      </c>
      <c r="C47">
        <f>SUM($D$2:D47)</f>
        <v>197774</v>
      </c>
      <c r="D47">
        <f t="shared" si="0"/>
        <v>4559</v>
      </c>
      <c r="E47">
        <f>ROUNDDOWN(VLOOKUP(B47,通用估算系数!$J$1:$L$11,2,FALSE)*VLOOKUP(B47,通用估算系数!$G$1:$H$11,2,FALSE)*(VLOOKUP(B47,通用估算系数!$N$1:$O$11,2,FALSE)+通用估算系数!$B$4*(1-VLOOKUP(B47,通用估算系数!$N$1:$O$11,2,FALSE)))+VLOOKUP(B47,通用估算系数!$J$1:$L$11,3,FALSE)*通用估算系数!$B$3,0)</f>
        <v>1202</v>
      </c>
      <c r="F47">
        <f>ROUNDDOWN((VLOOKUP(B47,通用估算系数!$AG$1:$AI$11,2,FALSE)+VLOOKUP(B47,通用估算系数!$AG$1:$AI$11,2,FALSE)/7)*通用估算系数!$B$8,0)</f>
        <v>2849</v>
      </c>
      <c r="G47">
        <f>ROUNDDOWN(VLOOKUP(B47,通用估算系数!$AC$1:$AE$11,2,FALSE)*宝箱投放计算!D47,0)</f>
        <v>508</v>
      </c>
      <c r="H47">
        <f>VLOOKUP(B47,通用估算系数!$AC$1:$AE$11,3,FALSE)*宝箱投放计算!E47</f>
        <v>0</v>
      </c>
      <c r="I47">
        <f>SUMIFS([1]基础经济系数!$M$123:$M$153,[1]基础经济系数!$K$123:$K$153,"军费",[1]基础经济系数!$J$123:$J$153,A47)</f>
        <v>0</v>
      </c>
      <c r="J47">
        <f>IFERROR(VLOOKUP(A47,[1]成就!$U$2:$AA$5,7,FALSE),0)</f>
        <v>0</v>
      </c>
      <c r="K47">
        <f>IFERROR(VLOOKUP(A47,[1]游戏时长规划!AE$4:AK$33,7,FALSE),0)</f>
        <v>0</v>
      </c>
    </row>
    <row r="48" spans="1:11" x14ac:dyDescent="0.2">
      <c r="A48">
        <f>玩家成长时间线!A48</f>
        <v>47</v>
      </c>
      <c r="B48">
        <f>玩家成长时间线!B48</f>
        <v>9</v>
      </c>
      <c r="C48">
        <f>SUM($D$2:D48)</f>
        <v>202377</v>
      </c>
      <c r="D48">
        <f t="shared" si="0"/>
        <v>4603</v>
      </c>
      <c r="E48">
        <f>ROUNDDOWN(VLOOKUP(B48,通用估算系数!$J$1:$L$11,2,FALSE)*VLOOKUP(B48,通用估算系数!$G$1:$H$11,2,FALSE)*(VLOOKUP(B48,通用估算系数!$N$1:$O$11,2,FALSE)+通用估算系数!$B$4*(1-VLOOKUP(B48,通用估算系数!$N$1:$O$11,2,FALSE)))+VLOOKUP(B48,通用估算系数!$J$1:$L$11,3,FALSE)*通用估算系数!$B$3,0)</f>
        <v>1202</v>
      </c>
      <c r="F48">
        <f>ROUNDDOWN((VLOOKUP(B48,通用估算系数!$AG$1:$AI$11,2,FALSE)+VLOOKUP(B48,通用估算系数!$AG$1:$AI$11,2,FALSE)/7)*通用估算系数!$B$8,0)</f>
        <v>2849</v>
      </c>
      <c r="G48">
        <f>ROUNDDOWN(VLOOKUP(B48,通用估算系数!$AC$1:$AE$11,2,FALSE)*宝箱投放计算!D48,0)</f>
        <v>552</v>
      </c>
      <c r="H48">
        <f>VLOOKUP(B48,通用估算系数!$AC$1:$AE$11,3,FALSE)*宝箱投放计算!E48</f>
        <v>0</v>
      </c>
      <c r="I48">
        <f>SUMIFS([1]基础经济系数!$M$123:$M$153,[1]基础经济系数!$K$123:$K$153,"军费",[1]基础经济系数!$J$123:$J$153,A48)</f>
        <v>0</v>
      </c>
      <c r="J48">
        <f>IFERROR(VLOOKUP(A48,[1]成就!$U$2:$AA$5,7,FALSE),0)</f>
        <v>0</v>
      </c>
      <c r="K48">
        <f>IFERROR(VLOOKUP(A48,[1]游戏时长规划!AE$4:AK$33,7,FALSE),0)</f>
        <v>0</v>
      </c>
    </row>
    <row r="49" spans="1:11" x14ac:dyDescent="0.2">
      <c r="A49">
        <f>玩家成长时间线!A49</f>
        <v>48</v>
      </c>
      <c r="B49">
        <f>玩家成长时间线!B49</f>
        <v>10</v>
      </c>
      <c r="C49">
        <f>SUM($D$2:D49)</f>
        <v>207184</v>
      </c>
      <c r="D49">
        <f t="shared" si="0"/>
        <v>4807</v>
      </c>
      <c r="E49">
        <f>ROUNDDOWN(VLOOKUP(B49,通用估算系数!$J$1:$L$11,2,FALSE)*VLOOKUP(B49,通用估算系数!$G$1:$H$11,2,FALSE)*(VLOOKUP(B49,通用估算系数!$N$1:$O$11,2,FALSE)+通用估算系数!$B$4*(1-VLOOKUP(B49,通用估算系数!$N$1:$O$11,2,FALSE)))+VLOOKUP(B49,通用估算系数!$J$1:$L$11,3,FALSE)*通用估算系数!$B$3,0)</f>
        <v>1446</v>
      </c>
      <c r="F49">
        <f>ROUNDDOWN((VLOOKUP(B49,通用估算系数!$AG$1:$AI$11,2,FALSE)+VLOOKUP(B49,通用估算系数!$AG$1:$AI$11,2,FALSE)/7)*通用估算系数!$B$8,0)</f>
        <v>2849</v>
      </c>
      <c r="G49">
        <f>ROUNDDOWN(VLOOKUP(B49,通用估算系数!$AC$1:$AE$11,2,FALSE)*宝箱投放计算!D49,0)</f>
        <v>512</v>
      </c>
      <c r="H49">
        <f>VLOOKUP(B49,通用估算系数!$AC$1:$AE$11,3,FALSE)*宝箱投放计算!E49</f>
        <v>0</v>
      </c>
      <c r="I49">
        <f>SUMIFS([1]基础经济系数!$M$123:$M$153,[1]基础经济系数!$K$123:$K$153,"军费",[1]基础经济系数!$J$123:$J$153,A49)</f>
        <v>0</v>
      </c>
      <c r="J49">
        <f>IFERROR(VLOOKUP(A49,[1]成就!$U$2:$AA$5,7,FALSE),0)</f>
        <v>0</v>
      </c>
      <c r="K49">
        <f>IFERROR(VLOOKUP(A49,[1]游戏时长规划!AE$4:AK$33,7,FALSE),0)</f>
        <v>0</v>
      </c>
    </row>
    <row r="50" spans="1:11" x14ac:dyDescent="0.2">
      <c r="A50">
        <f>玩家成长时间线!A50</f>
        <v>49</v>
      </c>
      <c r="B50">
        <f>玩家成长时间线!B50</f>
        <v>10</v>
      </c>
      <c r="C50">
        <f>SUM($D$2:D50)</f>
        <v>211994</v>
      </c>
      <c r="D50">
        <f t="shared" si="0"/>
        <v>4810</v>
      </c>
      <c r="E50">
        <f>ROUNDDOWN(VLOOKUP(B50,通用估算系数!$J$1:$L$11,2,FALSE)*VLOOKUP(B50,通用估算系数!$G$1:$H$11,2,FALSE)*(VLOOKUP(B50,通用估算系数!$N$1:$O$11,2,FALSE)+通用估算系数!$B$4*(1-VLOOKUP(B50,通用估算系数!$N$1:$O$11,2,FALSE)))+VLOOKUP(B50,通用估算系数!$J$1:$L$11,3,FALSE)*通用估算系数!$B$3,0)</f>
        <v>1446</v>
      </c>
      <c r="F50">
        <f>ROUNDDOWN((VLOOKUP(B50,通用估算系数!$AG$1:$AI$11,2,FALSE)+VLOOKUP(B50,通用估算系数!$AG$1:$AI$11,2,FALSE)/7)*通用估算系数!$B$8,0)</f>
        <v>2849</v>
      </c>
      <c r="G50">
        <f>ROUNDDOWN(VLOOKUP(B50,通用估算系数!$AC$1:$AE$11,2,FALSE)*宝箱投放计算!D50,0)</f>
        <v>515</v>
      </c>
      <c r="H50">
        <f>VLOOKUP(B50,通用估算系数!$AC$1:$AE$11,3,FALSE)*宝箱投放计算!E50</f>
        <v>0</v>
      </c>
      <c r="I50">
        <f>SUMIFS([1]基础经济系数!$M$123:$M$153,[1]基础经济系数!$K$123:$K$153,"军费",[1]基础经济系数!$J$123:$J$153,A50)</f>
        <v>0</v>
      </c>
      <c r="J50">
        <f>IFERROR(VLOOKUP(A50,[1]成就!$U$2:$AA$5,7,FALSE),0)</f>
        <v>0</v>
      </c>
      <c r="K50">
        <f>IFERROR(VLOOKUP(A50,[1]游戏时长规划!AE$4:AK$33,7,FALSE),0)</f>
        <v>0</v>
      </c>
    </row>
    <row r="51" spans="1:11" x14ac:dyDescent="0.2">
      <c r="A51">
        <f>玩家成长时间线!A51</f>
        <v>50</v>
      </c>
      <c r="B51">
        <f>玩家成长时间线!B51</f>
        <v>10</v>
      </c>
      <c r="C51">
        <f>SUM($D$2:D51)</f>
        <v>216806</v>
      </c>
      <c r="D51">
        <f t="shared" si="0"/>
        <v>4812</v>
      </c>
      <c r="E51">
        <f>ROUNDDOWN(VLOOKUP(B51,通用估算系数!$J$1:$L$11,2,FALSE)*VLOOKUP(B51,通用估算系数!$G$1:$H$11,2,FALSE)*(VLOOKUP(B51,通用估算系数!$N$1:$O$11,2,FALSE)+通用估算系数!$B$4*(1-VLOOKUP(B51,通用估算系数!$N$1:$O$11,2,FALSE)))+VLOOKUP(B51,通用估算系数!$J$1:$L$11,3,FALSE)*通用估算系数!$B$3,0)</f>
        <v>1446</v>
      </c>
      <c r="F51">
        <f>ROUNDDOWN((VLOOKUP(B51,通用估算系数!$AG$1:$AI$11,2,FALSE)+VLOOKUP(B51,通用估算系数!$AG$1:$AI$11,2,FALSE)/7)*通用估算系数!$B$8,0)</f>
        <v>2849</v>
      </c>
      <c r="G51">
        <f>ROUNDDOWN(VLOOKUP(B51,通用估算系数!$AC$1:$AE$11,2,FALSE)*宝箱投放计算!D51,0)</f>
        <v>517</v>
      </c>
      <c r="H51">
        <f>VLOOKUP(B51,通用估算系数!$AC$1:$AE$11,3,FALSE)*宝箱投放计算!E51</f>
        <v>0</v>
      </c>
      <c r="I51">
        <f>SUMIFS([1]基础经济系数!$M$123:$M$153,[1]基础经济系数!$K$123:$K$153,"军费",[1]基础经济系数!$J$123:$J$153,A51)</f>
        <v>0</v>
      </c>
      <c r="J51">
        <f>IFERROR(VLOOKUP(A51,[1]成就!$U$2:$AA$5,7,FALSE),0)</f>
        <v>0</v>
      </c>
      <c r="K51">
        <f>IFERROR(VLOOKUP(A51,[1]游戏时长规划!AE$4:AK$33,7,FALSE),0)</f>
        <v>0</v>
      </c>
    </row>
    <row r="52" spans="1:11" x14ac:dyDescent="0.2">
      <c r="A52">
        <f>玩家成长时间线!A52</f>
        <v>51</v>
      </c>
      <c r="B52">
        <f>玩家成长时间线!B52</f>
        <v>10</v>
      </c>
      <c r="C52">
        <f>SUM($D$2:D52)</f>
        <v>221662</v>
      </c>
      <c r="D52">
        <f t="shared" si="0"/>
        <v>4856</v>
      </c>
      <c r="E52">
        <f>ROUNDDOWN(VLOOKUP(B52,通用估算系数!$J$1:$L$11,2,FALSE)*VLOOKUP(B52,通用估算系数!$G$1:$H$11,2,FALSE)*(VLOOKUP(B52,通用估算系数!$N$1:$O$11,2,FALSE)+通用估算系数!$B$4*(1-VLOOKUP(B52,通用估算系数!$N$1:$O$11,2,FALSE)))+VLOOKUP(B52,通用估算系数!$J$1:$L$11,3,FALSE)*通用估算系数!$B$3,0)</f>
        <v>1446</v>
      </c>
      <c r="F52">
        <f>ROUNDDOWN((VLOOKUP(B52,通用估算系数!$AG$1:$AI$11,2,FALSE)+VLOOKUP(B52,通用估算系数!$AG$1:$AI$11,2,FALSE)/7)*通用估算系数!$B$8,0)</f>
        <v>2849</v>
      </c>
      <c r="G52">
        <f>ROUNDDOWN(VLOOKUP(B52,通用估算系数!$AC$1:$AE$11,2,FALSE)*宝箱投放计算!D52,0)</f>
        <v>561</v>
      </c>
      <c r="H52">
        <f>VLOOKUP(B52,通用估算系数!$AC$1:$AE$11,3,FALSE)*宝箱投放计算!E52</f>
        <v>0</v>
      </c>
      <c r="I52">
        <f>SUMIFS([1]基础经济系数!$M$123:$M$153,[1]基础经济系数!$K$123:$K$153,"军费",[1]基础经济系数!$J$123:$J$153,A52)</f>
        <v>0</v>
      </c>
      <c r="J52">
        <f>IFERROR(VLOOKUP(A52,[1]成就!$U$2:$AA$5,7,FALSE),0)</f>
        <v>0</v>
      </c>
      <c r="K52">
        <f>IFERROR(VLOOKUP(A52,[1]游戏时长规划!AE$4:AK$33,7,FALSE),0)</f>
        <v>0</v>
      </c>
    </row>
    <row r="53" spans="1:11" x14ac:dyDescent="0.2">
      <c r="A53">
        <f>玩家成长时间线!A53</f>
        <v>52</v>
      </c>
      <c r="B53">
        <f>玩家成长时间线!B53</f>
        <v>10</v>
      </c>
      <c r="C53">
        <f>SUM($D$2:D53)</f>
        <v>226478</v>
      </c>
      <c r="D53">
        <f t="shared" si="0"/>
        <v>4816</v>
      </c>
      <c r="E53">
        <f>ROUNDDOWN(VLOOKUP(B53,通用估算系数!$J$1:$L$11,2,FALSE)*VLOOKUP(B53,通用估算系数!$G$1:$H$11,2,FALSE)*(VLOOKUP(B53,通用估算系数!$N$1:$O$11,2,FALSE)+通用估算系数!$B$4*(1-VLOOKUP(B53,通用估算系数!$N$1:$O$11,2,FALSE)))+VLOOKUP(B53,通用估算系数!$J$1:$L$11,3,FALSE)*通用估算系数!$B$3,0)</f>
        <v>1446</v>
      </c>
      <c r="F53">
        <f>ROUNDDOWN((VLOOKUP(B53,通用估算系数!$AG$1:$AI$11,2,FALSE)+VLOOKUP(B53,通用估算系数!$AG$1:$AI$11,2,FALSE)/7)*通用估算系数!$B$8,0)</f>
        <v>2849</v>
      </c>
      <c r="G53">
        <f>ROUNDDOWN(VLOOKUP(B53,通用估算系数!$AC$1:$AE$11,2,FALSE)*宝箱投放计算!D53,0)</f>
        <v>521</v>
      </c>
      <c r="H53">
        <f>VLOOKUP(B53,通用估算系数!$AC$1:$AE$11,3,FALSE)*宝箱投放计算!E53</f>
        <v>0</v>
      </c>
      <c r="I53">
        <f>SUMIFS([1]基础经济系数!$M$123:$M$153,[1]基础经济系数!$K$123:$K$153,"军费",[1]基础经济系数!$J$123:$J$153,A53)</f>
        <v>0</v>
      </c>
      <c r="J53">
        <f>IFERROR(VLOOKUP(A53,[1]成就!$U$2:$AA$5,7,FALSE),0)</f>
        <v>0</v>
      </c>
      <c r="K53">
        <f>IFERROR(VLOOKUP(A53,[1]游戏时长规划!AE$4:AK$33,7,FALSE),0)</f>
        <v>0</v>
      </c>
    </row>
    <row r="54" spans="1:11" x14ac:dyDescent="0.2">
      <c r="A54">
        <f>玩家成长时间线!A54</f>
        <v>53</v>
      </c>
      <c r="B54">
        <f>玩家成长时间线!B54</f>
        <v>10</v>
      </c>
      <c r="C54">
        <f>SUM($D$2:D54)</f>
        <v>231296</v>
      </c>
      <c r="D54">
        <f t="shared" si="0"/>
        <v>4818</v>
      </c>
      <c r="E54">
        <f>ROUNDDOWN(VLOOKUP(B54,通用估算系数!$J$1:$L$11,2,FALSE)*VLOOKUP(B54,通用估算系数!$G$1:$H$11,2,FALSE)*(VLOOKUP(B54,通用估算系数!$N$1:$O$11,2,FALSE)+通用估算系数!$B$4*(1-VLOOKUP(B54,通用估算系数!$N$1:$O$11,2,FALSE)))+VLOOKUP(B54,通用估算系数!$J$1:$L$11,3,FALSE)*通用估算系数!$B$3,0)</f>
        <v>1446</v>
      </c>
      <c r="F54">
        <f>ROUNDDOWN((VLOOKUP(B54,通用估算系数!$AG$1:$AI$11,2,FALSE)+VLOOKUP(B54,通用估算系数!$AG$1:$AI$11,2,FALSE)/7)*通用估算系数!$B$8,0)</f>
        <v>2849</v>
      </c>
      <c r="G54">
        <f>ROUNDDOWN(VLOOKUP(B54,通用估算系数!$AC$1:$AE$11,2,FALSE)*宝箱投放计算!D54,0)</f>
        <v>523</v>
      </c>
      <c r="H54">
        <f>VLOOKUP(B54,通用估算系数!$AC$1:$AE$11,3,FALSE)*宝箱投放计算!E54</f>
        <v>0</v>
      </c>
      <c r="I54">
        <f>SUMIFS([1]基础经济系数!$M$123:$M$153,[1]基础经济系数!$K$123:$K$153,"军费",[1]基础经济系数!$J$123:$J$153,A54)</f>
        <v>0</v>
      </c>
      <c r="J54">
        <f>IFERROR(VLOOKUP(A54,[1]成就!$U$2:$AA$5,7,FALSE),0)</f>
        <v>0</v>
      </c>
      <c r="K54">
        <f>IFERROR(VLOOKUP(A54,[1]游戏时长规划!AE$4:AK$33,7,FALSE),0)</f>
        <v>0</v>
      </c>
    </row>
    <row r="55" spans="1:11" x14ac:dyDescent="0.2">
      <c r="A55">
        <f>玩家成长时间线!A55</f>
        <v>54</v>
      </c>
      <c r="B55">
        <f>玩家成长时间线!B55</f>
        <v>10</v>
      </c>
      <c r="C55">
        <f>SUM($D$2:D55)</f>
        <v>236137</v>
      </c>
      <c r="D55">
        <f t="shared" si="0"/>
        <v>4841</v>
      </c>
      <c r="E55">
        <f>ROUNDDOWN(VLOOKUP(B55,通用估算系数!$J$1:$L$11,2,FALSE)*VLOOKUP(B55,通用估算系数!$G$1:$H$11,2,FALSE)*(VLOOKUP(B55,通用估算系数!$N$1:$O$11,2,FALSE)+通用估算系数!$B$4*(1-VLOOKUP(B55,通用估算系数!$N$1:$O$11,2,FALSE)))+VLOOKUP(B55,通用估算系数!$J$1:$L$11,3,FALSE)*通用估算系数!$B$3,0)</f>
        <v>1446</v>
      </c>
      <c r="F55">
        <f>ROUNDDOWN((VLOOKUP(B55,通用估算系数!$AG$1:$AI$11,2,FALSE)+VLOOKUP(B55,通用估算系数!$AG$1:$AI$11,2,FALSE)/7)*通用估算系数!$B$8,0)</f>
        <v>2849</v>
      </c>
      <c r="G55">
        <f>ROUNDDOWN(VLOOKUP(B55,通用估算系数!$AC$1:$AE$11,2,FALSE)*宝箱投放计算!D55,0)</f>
        <v>546</v>
      </c>
      <c r="H55">
        <f>VLOOKUP(B55,通用估算系数!$AC$1:$AE$11,3,FALSE)*宝箱投放计算!E55</f>
        <v>0</v>
      </c>
      <c r="I55">
        <f>SUMIFS([1]基础经济系数!$M$123:$M$153,[1]基础经济系数!$K$123:$K$153,"军费",[1]基础经济系数!$J$123:$J$153,A55)</f>
        <v>0</v>
      </c>
      <c r="J55">
        <f>IFERROR(VLOOKUP(A55,[1]成就!$U$2:$AA$5,7,FALSE),0)</f>
        <v>0</v>
      </c>
      <c r="K55">
        <f>IFERROR(VLOOKUP(A55,[1]游戏时长规划!AE$4:AK$33,7,FALSE),0)</f>
        <v>0</v>
      </c>
    </row>
    <row r="56" spans="1:11" x14ac:dyDescent="0.2">
      <c r="A56">
        <f>玩家成长时间线!A56</f>
        <v>55</v>
      </c>
      <c r="B56">
        <f>玩家成长时间线!B56</f>
        <v>10</v>
      </c>
      <c r="C56">
        <f>SUM($D$2:D56)</f>
        <v>240959</v>
      </c>
      <c r="D56">
        <f t="shared" si="0"/>
        <v>4822</v>
      </c>
      <c r="E56">
        <f>ROUNDDOWN(VLOOKUP(B56,通用估算系数!$J$1:$L$11,2,FALSE)*VLOOKUP(B56,通用估算系数!$G$1:$H$11,2,FALSE)*(VLOOKUP(B56,通用估算系数!$N$1:$O$11,2,FALSE)+通用估算系数!$B$4*(1-VLOOKUP(B56,通用估算系数!$N$1:$O$11,2,FALSE)))+VLOOKUP(B56,通用估算系数!$J$1:$L$11,3,FALSE)*通用估算系数!$B$3,0)</f>
        <v>1446</v>
      </c>
      <c r="F56">
        <f>ROUNDDOWN((VLOOKUP(B56,通用估算系数!$AG$1:$AI$11,2,FALSE)+VLOOKUP(B56,通用估算系数!$AG$1:$AI$11,2,FALSE)/7)*通用估算系数!$B$8,0)</f>
        <v>2849</v>
      </c>
      <c r="G56">
        <f>ROUNDDOWN(VLOOKUP(B56,通用估算系数!$AC$1:$AE$11,2,FALSE)*宝箱投放计算!D56,0)</f>
        <v>527</v>
      </c>
      <c r="H56">
        <f>VLOOKUP(B56,通用估算系数!$AC$1:$AE$11,3,FALSE)*宝箱投放计算!E56</f>
        <v>0</v>
      </c>
      <c r="I56">
        <f>SUMIFS([1]基础经济系数!$M$123:$M$153,[1]基础经济系数!$K$123:$K$153,"军费",[1]基础经济系数!$J$123:$J$153,A56)</f>
        <v>0</v>
      </c>
      <c r="J56">
        <f>IFERROR(VLOOKUP(A56,[1]成就!$U$2:$AA$5,7,FALSE),0)</f>
        <v>0</v>
      </c>
      <c r="K56">
        <f>IFERROR(VLOOKUP(A56,[1]游戏时长规划!AE$4:AK$33,7,FALSE),0)</f>
        <v>0</v>
      </c>
    </row>
    <row r="57" spans="1:11" x14ac:dyDescent="0.2">
      <c r="A57">
        <f>玩家成长时间线!A57</f>
        <v>56</v>
      </c>
      <c r="B57">
        <f>玩家成长时间线!B57</f>
        <v>8</v>
      </c>
      <c r="C57">
        <f>SUM($D$2:D57)</f>
        <v>245250</v>
      </c>
      <c r="D57">
        <f t="shared" si="0"/>
        <v>4291</v>
      </c>
      <c r="E57">
        <f>ROUNDDOWN(VLOOKUP(B57,通用估算系数!$J$1:$L$11,2,FALSE)*VLOOKUP(B57,通用估算系数!$G$1:$H$11,2,FALSE)*(VLOOKUP(B57,通用估算系数!$N$1:$O$11,2,FALSE)+通用估算系数!$B$4*(1-VLOOKUP(B57,通用估算系数!$N$1:$O$11,2,FALSE)))+VLOOKUP(B57,通用估算系数!$J$1:$L$11,3,FALSE)*通用估算系数!$B$3,0)</f>
        <v>913</v>
      </c>
      <c r="F57">
        <f>ROUNDDOWN((VLOOKUP(B57,通用估算系数!$AG$1:$AI$11,2,FALSE)+VLOOKUP(B57,通用估算系数!$AG$1:$AI$11,2,FALSE)/7)*通用估算系数!$B$8,0)</f>
        <v>2849</v>
      </c>
      <c r="G57">
        <f>ROUNDDOWN(VLOOKUP(B57,通用估算系数!$AC$1:$AE$11,2,FALSE)*宝箱投放计算!D57,0)</f>
        <v>529</v>
      </c>
      <c r="H57">
        <f>VLOOKUP(B57,通用估算系数!$AC$1:$AE$11,3,FALSE)*宝箱投放计算!E57</f>
        <v>0</v>
      </c>
      <c r="I57">
        <f>SUMIFS([1]基础经济系数!$M$123:$M$153,[1]基础经济系数!$K$123:$K$153,"军费",[1]基础经济系数!$J$123:$J$153,A57)</f>
        <v>0</v>
      </c>
      <c r="J57">
        <f>IFERROR(VLOOKUP(A57,[1]成就!$U$2:$AA$5,7,FALSE),0)</f>
        <v>0</v>
      </c>
      <c r="K57">
        <f>IFERROR(VLOOKUP(A57,[1]游戏时长规划!AE$4:AK$33,7,FALSE),0)</f>
        <v>0</v>
      </c>
    </row>
    <row r="58" spans="1:11" x14ac:dyDescent="0.2">
      <c r="A58">
        <f>玩家成长时间线!A58</f>
        <v>57</v>
      </c>
      <c r="B58">
        <f>玩家成长时间线!B58</f>
        <v>8</v>
      </c>
      <c r="C58">
        <f>SUM($D$2:D58)</f>
        <v>249485</v>
      </c>
      <c r="D58">
        <f t="shared" si="0"/>
        <v>4235</v>
      </c>
      <c r="E58">
        <f>ROUNDDOWN(VLOOKUP(B58,通用估算系数!$J$1:$L$11,2,FALSE)*VLOOKUP(B58,通用估算系数!$G$1:$H$11,2,FALSE)*(VLOOKUP(B58,通用估算系数!$N$1:$O$11,2,FALSE)+通用估算系数!$B$4*(1-VLOOKUP(B58,通用估算系数!$N$1:$O$11,2,FALSE)))+VLOOKUP(B58,通用估算系数!$J$1:$L$11,3,FALSE)*通用估算系数!$B$3,0)</f>
        <v>913</v>
      </c>
      <c r="F58">
        <f>ROUNDDOWN((VLOOKUP(B58,通用估算系数!$AG$1:$AI$11,2,FALSE)+VLOOKUP(B58,通用估算系数!$AG$1:$AI$11,2,FALSE)/7)*通用估算系数!$B$8,0)</f>
        <v>2849</v>
      </c>
      <c r="G58">
        <f>ROUNDDOWN(VLOOKUP(B58,通用估算系数!$AC$1:$AE$11,2,FALSE)*宝箱投放计算!D58,0)</f>
        <v>473</v>
      </c>
      <c r="H58">
        <f>VLOOKUP(B58,通用估算系数!$AC$1:$AE$11,3,FALSE)*宝箱投放计算!E58</f>
        <v>0</v>
      </c>
      <c r="I58">
        <f>SUMIFS([1]基础经济系数!$M$123:$M$153,[1]基础经济系数!$K$123:$K$153,"军费",[1]基础经济系数!$J$123:$J$153,A58)</f>
        <v>0</v>
      </c>
      <c r="J58">
        <f>IFERROR(VLOOKUP(A58,[1]成就!$U$2:$AA$5,7,FALSE),0)</f>
        <v>0</v>
      </c>
      <c r="K58">
        <f>IFERROR(VLOOKUP(A58,[1]游戏时长规划!AE$4:AK$33,7,FALSE),0)</f>
        <v>0</v>
      </c>
    </row>
    <row r="59" spans="1:11" x14ac:dyDescent="0.2">
      <c r="A59">
        <f>玩家成长时间线!A59</f>
        <v>58</v>
      </c>
      <c r="B59">
        <f>玩家成长时间线!B59</f>
        <v>8</v>
      </c>
      <c r="C59">
        <f>SUM($D$2:D59)</f>
        <v>253732</v>
      </c>
      <c r="D59">
        <f t="shared" si="0"/>
        <v>4247</v>
      </c>
      <c r="E59">
        <f>ROUNDDOWN(VLOOKUP(B59,通用估算系数!$J$1:$L$11,2,FALSE)*VLOOKUP(B59,通用估算系数!$G$1:$H$11,2,FALSE)*(VLOOKUP(B59,通用估算系数!$N$1:$O$11,2,FALSE)+通用估算系数!$B$4*(1-VLOOKUP(B59,通用估算系数!$N$1:$O$11,2,FALSE)))+VLOOKUP(B59,通用估算系数!$J$1:$L$11,3,FALSE)*通用估算系数!$B$3,0)</f>
        <v>913</v>
      </c>
      <c r="F59">
        <f>ROUNDDOWN((VLOOKUP(B59,通用估算系数!$AG$1:$AI$11,2,FALSE)+VLOOKUP(B59,通用估算系数!$AG$1:$AI$11,2,FALSE)/7)*通用估算系数!$B$8,0)</f>
        <v>2849</v>
      </c>
      <c r="G59">
        <f>ROUNDDOWN(VLOOKUP(B59,通用估算系数!$AC$1:$AE$11,2,FALSE)*宝箱投放计算!D59,0)</f>
        <v>485</v>
      </c>
      <c r="H59">
        <f>VLOOKUP(B59,通用估算系数!$AC$1:$AE$11,3,FALSE)*宝箱投放计算!E59</f>
        <v>0</v>
      </c>
      <c r="I59">
        <f>SUMIFS([1]基础经济系数!$M$123:$M$153,[1]基础经济系数!$K$123:$K$153,"军费",[1]基础经济系数!$J$123:$J$153,A59)</f>
        <v>0</v>
      </c>
      <c r="J59">
        <f>IFERROR(VLOOKUP(A59,[1]成就!$U$2:$AA$5,7,FALSE),0)</f>
        <v>0</v>
      </c>
      <c r="K59">
        <f>IFERROR(VLOOKUP(A59,[1]游戏时长规划!AE$4:AK$33,7,FALSE),0)</f>
        <v>0</v>
      </c>
    </row>
    <row r="60" spans="1:11" x14ac:dyDescent="0.2">
      <c r="A60">
        <f>玩家成长时间线!A60</f>
        <v>59</v>
      </c>
      <c r="B60">
        <f>玩家成长时间线!B60</f>
        <v>9</v>
      </c>
      <c r="C60">
        <f>SUM($D$2:D60)</f>
        <v>258260</v>
      </c>
      <c r="D60">
        <f t="shared" si="0"/>
        <v>4528</v>
      </c>
      <c r="E60">
        <f>ROUNDDOWN(VLOOKUP(B60,通用估算系数!$J$1:$L$11,2,FALSE)*VLOOKUP(B60,通用估算系数!$G$1:$H$11,2,FALSE)*(VLOOKUP(B60,通用估算系数!$N$1:$O$11,2,FALSE)+通用估算系数!$B$4*(1-VLOOKUP(B60,通用估算系数!$N$1:$O$11,2,FALSE)))+VLOOKUP(B60,通用估算系数!$J$1:$L$11,3,FALSE)*通用估算系数!$B$3,0)</f>
        <v>1202</v>
      </c>
      <c r="F60">
        <f>ROUNDDOWN((VLOOKUP(B60,通用估算系数!$AG$1:$AI$11,2,FALSE)+VLOOKUP(B60,通用估算系数!$AG$1:$AI$11,2,FALSE)/7)*通用估算系数!$B$8,0)</f>
        <v>2849</v>
      </c>
      <c r="G60">
        <f>ROUNDDOWN(VLOOKUP(B60,通用估算系数!$AC$1:$AE$11,2,FALSE)*宝箱投放计算!D60,0)</f>
        <v>477</v>
      </c>
      <c r="H60">
        <f>VLOOKUP(B60,通用估算系数!$AC$1:$AE$11,3,FALSE)*宝箱投放计算!E60</f>
        <v>0</v>
      </c>
      <c r="I60">
        <f>SUMIFS([1]基础经济系数!$M$123:$M$153,[1]基础经济系数!$K$123:$K$153,"军费",[1]基础经济系数!$J$123:$J$153,A60)</f>
        <v>0</v>
      </c>
      <c r="J60">
        <f>IFERROR(VLOOKUP(A60,[1]成就!$U$2:$AA$5,7,FALSE),0)</f>
        <v>0</v>
      </c>
      <c r="K60">
        <f>IFERROR(VLOOKUP(A60,[1]游戏时长规划!AE$4:AK$33,7,FALSE),0)</f>
        <v>0</v>
      </c>
    </row>
    <row r="61" spans="1:11" x14ac:dyDescent="0.2">
      <c r="A61">
        <f>玩家成长时间线!A61</f>
        <v>60</v>
      </c>
      <c r="B61">
        <f>玩家成长时间线!B61</f>
        <v>9</v>
      </c>
      <c r="C61">
        <f>SUM($D$2:D61)</f>
        <v>272790</v>
      </c>
      <c r="D61">
        <f t="shared" si="0"/>
        <v>14530</v>
      </c>
      <c r="E61">
        <f>ROUNDDOWN(VLOOKUP(B61,通用估算系数!$J$1:$L$11,2,FALSE)*VLOOKUP(B61,通用估算系数!$G$1:$H$11,2,FALSE)*(VLOOKUP(B61,通用估算系数!$N$1:$O$11,2,FALSE)+通用估算系数!$B$4*(1-VLOOKUP(B61,通用估算系数!$N$1:$O$11,2,FALSE)))+VLOOKUP(B61,通用估算系数!$J$1:$L$11,3,FALSE)*通用估算系数!$B$3,0)</f>
        <v>1202</v>
      </c>
      <c r="F61">
        <f>ROUNDDOWN((VLOOKUP(B61,通用估算系数!$AG$1:$AI$11,2,FALSE)+VLOOKUP(B61,通用估算系数!$AG$1:$AI$11,2,FALSE)/7)*通用估算系数!$B$8,0)</f>
        <v>2849</v>
      </c>
      <c r="G61">
        <f>ROUNDDOWN(VLOOKUP(B61,通用估算系数!$AC$1:$AE$11,2,FALSE)*宝箱投放计算!D61,0)</f>
        <v>479</v>
      </c>
      <c r="H61">
        <f>VLOOKUP(B61,通用估算系数!$AC$1:$AE$11,3,FALSE)*宝箱投放计算!E61</f>
        <v>0</v>
      </c>
      <c r="I61">
        <f>SUMIFS([1]基础经济系数!$M$123:$M$153,[1]基础经济系数!$K$123:$K$153,"军费",[1]基础经济系数!$J$123:$J$153,A61)</f>
        <v>0</v>
      </c>
      <c r="J61">
        <f>IFERROR(VLOOKUP(A61,[1]成就!$U$2:$AA$5,7,FALSE),0)</f>
        <v>10000</v>
      </c>
      <c r="K61">
        <f>IFERROR(VLOOKUP(A61,[1]游戏时长规划!AE$4:AK$33,7,FALSE),0)</f>
        <v>0</v>
      </c>
    </row>
    <row r="62" spans="1:11" x14ac:dyDescent="0.2">
      <c r="A62">
        <f>玩家成长时间线!A62</f>
        <v>61</v>
      </c>
      <c r="B62">
        <f>玩家成长时间线!B62</f>
        <v>9</v>
      </c>
      <c r="C62">
        <f>SUM($D$2:D62)</f>
        <v>277343</v>
      </c>
      <c r="D62">
        <f t="shared" si="0"/>
        <v>4553</v>
      </c>
      <c r="E62">
        <f>ROUNDDOWN(VLOOKUP(B62,通用估算系数!$J$1:$L$11,2,FALSE)*VLOOKUP(B62,通用估算系数!$G$1:$H$11,2,FALSE)*(VLOOKUP(B62,通用估算系数!$N$1:$O$11,2,FALSE)+通用估算系数!$B$4*(1-VLOOKUP(B62,通用估算系数!$N$1:$O$11,2,FALSE)))+VLOOKUP(B62,通用估算系数!$J$1:$L$11,3,FALSE)*通用估算系数!$B$3,0)</f>
        <v>1202</v>
      </c>
      <c r="F62">
        <f>ROUNDDOWN((VLOOKUP(B62,通用估算系数!$AG$1:$AI$11,2,FALSE)+VLOOKUP(B62,通用估算系数!$AG$1:$AI$11,2,FALSE)/7)*通用估算系数!$B$8,0)</f>
        <v>2849</v>
      </c>
      <c r="G62">
        <f>ROUNDDOWN(VLOOKUP(B62,通用估算系数!$AC$1:$AE$11,2,FALSE)*宝箱投放计算!D62,0)</f>
        <v>502</v>
      </c>
      <c r="H62">
        <f>VLOOKUP(B62,通用估算系数!$AC$1:$AE$11,3,FALSE)*宝箱投放计算!E62</f>
        <v>0</v>
      </c>
      <c r="I62">
        <f>SUMIFS([1]基础经济系数!$M$123:$M$153,[1]基础经济系数!$K$123:$K$153,"军费",[1]基础经济系数!$J$123:$J$153,A62)</f>
        <v>0</v>
      </c>
      <c r="J62">
        <f>IFERROR(VLOOKUP(A62,[1]成就!$U$2:$AA$5,7,FALSE),0)</f>
        <v>0</v>
      </c>
      <c r="K62">
        <f>IFERROR(VLOOKUP(A62,[1]游戏时长规划!AE$4:AK$33,7,FALSE),0)</f>
        <v>0</v>
      </c>
    </row>
    <row r="63" spans="1:11" x14ac:dyDescent="0.2">
      <c r="A63">
        <f>玩家成长时间线!A63</f>
        <v>62</v>
      </c>
      <c r="B63">
        <f>玩家成长时间线!B63</f>
        <v>10</v>
      </c>
      <c r="C63">
        <f>SUM($D$2:D63)</f>
        <v>282121</v>
      </c>
      <c r="D63">
        <f t="shared" si="0"/>
        <v>4778</v>
      </c>
      <c r="E63">
        <f>ROUNDDOWN(VLOOKUP(B63,通用估算系数!$J$1:$L$11,2,FALSE)*VLOOKUP(B63,通用估算系数!$G$1:$H$11,2,FALSE)*(VLOOKUP(B63,通用估算系数!$N$1:$O$11,2,FALSE)+通用估算系数!$B$4*(1-VLOOKUP(B63,通用估算系数!$N$1:$O$11,2,FALSE)))+VLOOKUP(B63,通用估算系数!$J$1:$L$11,3,FALSE)*通用估算系数!$B$3,0)</f>
        <v>1446</v>
      </c>
      <c r="F63">
        <f>ROUNDDOWN((VLOOKUP(B63,通用估算系数!$AG$1:$AI$11,2,FALSE)+VLOOKUP(B63,通用估算系数!$AG$1:$AI$11,2,FALSE)/7)*通用估算系数!$B$8,0)</f>
        <v>2849</v>
      </c>
      <c r="G63">
        <f>ROUNDDOWN(VLOOKUP(B63,通用估算系数!$AC$1:$AE$11,2,FALSE)*宝箱投放计算!D63,0)</f>
        <v>483</v>
      </c>
      <c r="H63">
        <f>VLOOKUP(B63,通用估算系数!$AC$1:$AE$11,3,FALSE)*宝箱投放计算!E63</f>
        <v>0</v>
      </c>
      <c r="I63">
        <f>SUMIFS([1]基础经济系数!$M$123:$M$153,[1]基础经济系数!$K$123:$K$153,"军费",[1]基础经济系数!$J$123:$J$153,A63)</f>
        <v>0</v>
      </c>
      <c r="J63">
        <f>IFERROR(VLOOKUP(A63,[1]成就!$U$2:$AA$5,7,FALSE),0)</f>
        <v>0</v>
      </c>
      <c r="K63">
        <f>IFERROR(VLOOKUP(A63,[1]游戏时长规划!AE$4:AK$33,7,FALSE),0)</f>
        <v>0</v>
      </c>
    </row>
    <row r="64" spans="1:11" x14ac:dyDescent="0.2">
      <c r="A64">
        <f>玩家成长时间线!A64</f>
        <v>63</v>
      </c>
      <c r="B64">
        <f>玩家成长时间线!B64</f>
        <v>10</v>
      </c>
      <c r="C64">
        <f>SUM($D$2:D64)</f>
        <v>286901</v>
      </c>
      <c r="D64">
        <f t="shared" si="0"/>
        <v>4780</v>
      </c>
      <c r="E64">
        <f>ROUNDDOWN(VLOOKUP(B64,通用估算系数!$J$1:$L$11,2,FALSE)*VLOOKUP(B64,通用估算系数!$G$1:$H$11,2,FALSE)*(VLOOKUP(B64,通用估算系数!$N$1:$O$11,2,FALSE)+通用估算系数!$B$4*(1-VLOOKUP(B64,通用估算系数!$N$1:$O$11,2,FALSE)))+VLOOKUP(B64,通用估算系数!$J$1:$L$11,3,FALSE)*通用估算系数!$B$3,0)</f>
        <v>1446</v>
      </c>
      <c r="F64">
        <f>ROUNDDOWN((VLOOKUP(B64,通用估算系数!$AG$1:$AI$11,2,FALSE)+VLOOKUP(B64,通用估算系数!$AG$1:$AI$11,2,FALSE)/7)*通用估算系数!$B$8,0)</f>
        <v>2849</v>
      </c>
      <c r="G64">
        <f>ROUNDDOWN(VLOOKUP(B64,通用估算系数!$AC$1:$AE$11,2,FALSE)*宝箱投放计算!D64,0)</f>
        <v>485</v>
      </c>
      <c r="H64">
        <f>VLOOKUP(B64,通用估算系数!$AC$1:$AE$11,3,FALSE)*宝箱投放计算!E64</f>
        <v>0</v>
      </c>
      <c r="I64">
        <f>SUMIFS([1]基础经济系数!$M$123:$M$153,[1]基础经济系数!$K$123:$K$153,"军费",[1]基础经济系数!$J$123:$J$153,A64)</f>
        <v>0</v>
      </c>
      <c r="J64">
        <f>IFERROR(VLOOKUP(A64,[1]成就!$U$2:$AA$5,7,FALSE),0)</f>
        <v>0</v>
      </c>
      <c r="K64">
        <f>IFERROR(VLOOKUP(A64,[1]游戏时长规划!AE$4:AK$33,7,FALSE),0)</f>
        <v>0</v>
      </c>
    </row>
    <row r="65" spans="1:11" x14ac:dyDescent="0.2">
      <c r="A65">
        <f>玩家成长时间线!A65</f>
        <v>64</v>
      </c>
      <c r="B65">
        <f>玩家成长时间线!B65</f>
        <v>10</v>
      </c>
      <c r="C65">
        <f>SUM($D$2:D65)</f>
        <v>291683</v>
      </c>
      <c r="D65">
        <f t="shared" si="0"/>
        <v>4782</v>
      </c>
      <c r="E65">
        <f>ROUNDDOWN(VLOOKUP(B65,通用估算系数!$J$1:$L$11,2,FALSE)*VLOOKUP(B65,通用估算系数!$G$1:$H$11,2,FALSE)*(VLOOKUP(B65,通用估算系数!$N$1:$O$11,2,FALSE)+通用估算系数!$B$4*(1-VLOOKUP(B65,通用估算系数!$N$1:$O$11,2,FALSE)))+VLOOKUP(B65,通用估算系数!$J$1:$L$11,3,FALSE)*通用估算系数!$B$3,0)</f>
        <v>1446</v>
      </c>
      <c r="F65">
        <f>ROUNDDOWN((VLOOKUP(B65,通用估算系数!$AG$1:$AI$11,2,FALSE)+VLOOKUP(B65,通用估算系数!$AG$1:$AI$11,2,FALSE)/7)*通用估算系数!$B$8,0)</f>
        <v>2849</v>
      </c>
      <c r="G65">
        <f>ROUNDDOWN(VLOOKUP(B65,通用估算系数!$AC$1:$AE$11,2,FALSE)*宝箱投放计算!D65,0)</f>
        <v>487</v>
      </c>
      <c r="H65">
        <f>VLOOKUP(B65,通用估算系数!$AC$1:$AE$11,3,FALSE)*宝箱投放计算!E65</f>
        <v>0</v>
      </c>
      <c r="I65">
        <f>SUMIFS([1]基础经济系数!$M$123:$M$153,[1]基础经济系数!$K$123:$K$153,"军费",[1]基础经济系数!$J$123:$J$153,A65)</f>
        <v>0</v>
      </c>
      <c r="J65">
        <f>IFERROR(VLOOKUP(A65,[1]成就!$U$2:$AA$5,7,FALSE),0)</f>
        <v>0</v>
      </c>
      <c r="K65">
        <f>IFERROR(VLOOKUP(A65,[1]游戏时长规划!AE$4:AK$33,7,FALSE),0)</f>
        <v>0</v>
      </c>
    </row>
    <row r="66" spans="1:11" x14ac:dyDescent="0.2">
      <c r="A66">
        <f>玩家成长时间线!A66</f>
        <v>65</v>
      </c>
      <c r="B66">
        <f>玩家成长时间线!B66</f>
        <v>10</v>
      </c>
      <c r="C66">
        <f>SUM($D$2:D66)</f>
        <v>296509</v>
      </c>
      <c r="D66">
        <f t="shared" si="0"/>
        <v>4826</v>
      </c>
      <c r="E66">
        <f>ROUNDDOWN(VLOOKUP(B66,通用估算系数!$J$1:$L$11,2,FALSE)*VLOOKUP(B66,通用估算系数!$G$1:$H$11,2,FALSE)*(VLOOKUP(B66,通用估算系数!$N$1:$O$11,2,FALSE)+通用估算系数!$B$4*(1-VLOOKUP(B66,通用估算系数!$N$1:$O$11,2,FALSE)))+VLOOKUP(B66,通用估算系数!$J$1:$L$11,3,FALSE)*通用估算系数!$B$3,0)</f>
        <v>1446</v>
      </c>
      <c r="F66">
        <f>ROUNDDOWN((VLOOKUP(B66,通用估算系数!$AG$1:$AI$11,2,FALSE)+VLOOKUP(B66,通用估算系数!$AG$1:$AI$11,2,FALSE)/7)*通用估算系数!$B$8,0)</f>
        <v>2849</v>
      </c>
      <c r="G66">
        <f>ROUNDDOWN(VLOOKUP(B66,通用估算系数!$AC$1:$AE$11,2,FALSE)*宝箱投放计算!D66,0)</f>
        <v>531</v>
      </c>
      <c r="H66">
        <f>VLOOKUP(B66,通用估算系数!$AC$1:$AE$11,3,FALSE)*宝箱投放计算!E66</f>
        <v>0</v>
      </c>
      <c r="I66">
        <f>SUMIFS([1]基础经济系数!$M$123:$M$153,[1]基础经济系数!$K$123:$K$153,"军费",[1]基础经济系数!$J$123:$J$153,A66)</f>
        <v>0</v>
      </c>
      <c r="J66">
        <f>IFERROR(VLOOKUP(A66,[1]成就!$U$2:$AA$5,7,FALSE),0)</f>
        <v>0</v>
      </c>
      <c r="K66">
        <f>IFERROR(VLOOKUP(A66,[1]游戏时长规划!AE$4:AK$33,7,FALSE),0)</f>
        <v>0</v>
      </c>
    </row>
    <row r="67" spans="1:11" x14ac:dyDescent="0.2">
      <c r="A67">
        <f>玩家成长时间线!A67</f>
        <v>66</v>
      </c>
      <c r="B67">
        <f>玩家成长时间线!B67</f>
        <v>10</v>
      </c>
      <c r="C67">
        <f>SUM($D$2:D67)</f>
        <v>301295</v>
      </c>
      <c r="D67">
        <f t="shared" ref="D67:D130" si="1">SUM(E67:K67)</f>
        <v>4786</v>
      </c>
      <c r="E67">
        <f>ROUNDDOWN(VLOOKUP(B67,通用估算系数!$J$1:$L$11,2,FALSE)*VLOOKUP(B67,通用估算系数!$G$1:$H$11,2,FALSE)*(VLOOKUP(B67,通用估算系数!$N$1:$O$11,2,FALSE)+通用估算系数!$B$4*(1-VLOOKUP(B67,通用估算系数!$N$1:$O$11,2,FALSE)))+VLOOKUP(B67,通用估算系数!$J$1:$L$11,3,FALSE)*通用估算系数!$B$3,0)</f>
        <v>1446</v>
      </c>
      <c r="F67">
        <f>ROUNDDOWN((VLOOKUP(B67,通用估算系数!$AG$1:$AI$11,2,FALSE)+VLOOKUP(B67,通用估算系数!$AG$1:$AI$11,2,FALSE)/7)*通用估算系数!$B$8,0)</f>
        <v>2849</v>
      </c>
      <c r="G67">
        <f>ROUNDDOWN(VLOOKUP(B67,通用估算系数!$AC$1:$AE$11,2,FALSE)*宝箱投放计算!D67,0)</f>
        <v>491</v>
      </c>
      <c r="H67">
        <f>VLOOKUP(B67,通用估算系数!$AC$1:$AE$11,3,FALSE)*宝箱投放计算!E67</f>
        <v>0</v>
      </c>
      <c r="I67">
        <f>SUMIFS([1]基础经济系数!$M$123:$M$153,[1]基础经济系数!$K$123:$K$153,"军费",[1]基础经济系数!$J$123:$J$153,A67)</f>
        <v>0</v>
      </c>
      <c r="J67">
        <f>IFERROR(VLOOKUP(A67,[1]成就!$U$2:$AA$5,7,FALSE),0)</f>
        <v>0</v>
      </c>
      <c r="K67">
        <f>IFERROR(VLOOKUP(A67,[1]游戏时长规划!AE$4:AK$33,7,FALSE),0)</f>
        <v>0</v>
      </c>
    </row>
    <row r="68" spans="1:11" x14ac:dyDescent="0.2">
      <c r="A68">
        <f>玩家成长时间线!A68</f>
        <v>67</v>
      </c>
      <c r="B68">
        <f>玩家成长时间线!B68</f>
        <v>10</v>
      </c>
      <c r="C68">
        <f>SUM($D$2:D68)</f>
        <v>306084</v>
      </c>
      <c r="D68">
        <f t="shared" si="1"/>
        <v>4789</v>
      </c>
      <c r="E68">
        <f>ROUNDDOWN(VLOOKUP(B68,通用估算系数!$J$1:$L$11,2,FALSE)*VLOOKUP(B68,通用估算系数!$G$1:$H$11,2,FALSE)*(VLOOKUP(B68,通用估算系数!$N$1:$O$11,2,FALSE)+通用估算系数!$B$4*(1-VLOOKUP(B68,通用估算系数!$N$1:$O$11,2,FALSE)))+VLOOKUP(B68,通用估算系数!$J$1:$L$11,3,FALSE)*通用估算系数!$B$3,0)</f>
        <v>1446</v>
      </c>
      <c r="F68">
        <f>ROUNDDOWN((VLOOKUP(B68,通用估算系数!$AG$1:$AI$11,2,FALSE)+VLOOKUP(B68,通用估算系数!$AG$1:$AI$11,2,FALSE)/7)*通用估算系数!$B$8,0)</f>
        <v>2849</v>
      </c>
      <c r="G68">
        <f>ROUNDDOWN(VLOOKUP(B68,通用估算系数!$AC$1:$AE$11,2,FALSE)*宝箱投放计算!D68,0)</f>
        <v>494</v>
      </c>
      <c r="H68">
        <f>VLOOKUP(B68,通用估算系数!$AC$1:$AE$11,3,FALSE)*宝箱投放计算!E68</f>
        <v>0</v>
      </c>
      <c r="I68">
        <f>SUMIFS([1]基础经济系数!$M$123:$M$153,[1]基础经济系数!$K$123:$K$153,"军费",[1]基础经济系数!$J$123:$J$153,A68)</f>
        <v>0</v>
      </c>
      <c r="J68">
        <f>IFERROR(VLOOKUP(A68,[1]成就!$U$2:$AA$5,7,FALSE),0)</f>
        <v>0</v>
      </c>
      <c r="K68">
        <f>IFERROR(VLOOKUP(A68,[1]游戏时长规划!AE$4:AK$33,7,FALSE),0)</f>
        <v>0</v>
      </c>
    </row>
    <row r="69" spans="1:11" x14ac:dyDescent="0.2">
      <c r="A69">
        <f>玩家成长时间线!A69</f>
        <v>68</v>
      </c>
      <c r="B69">
        <f>玩家成长时间线!B69</f>
        <v>10</v>
      </c>
      <c r="C69">
        <f>SUM($D$2:D69)</f>
        <v>310917</v>
      </c>
      <c r="D69">
        <f t="shared" si="1"/>
        <v>4833</v>
      </c>
      <c r="E69">
        <f>ROUNDDOWN(VLOOKUP(B69,通用估算系数!$J$1:$L$11,2,FALSE)*VLOOKUP(B69,通用估算系数!$G$1:$H$11,2,FALSE)*(VLOOKUP(B69,通用估算系数!$N$1:$O$11,2,FALSE)+通用估算系数!$B$4*(1-VLOOKUP(B69,通用估算系数!$N$1:$O$11,2,FALSE)))+VLOOKUP(B69,通用估算系数!$J$1:$L$11,3,FALSE)*通用估算系数!$B$3,0)</f>
        <v>1446</v>
      </c>
      <c r="F69">
        <f>ROUNDDOWN((VLOOKUP(B69,通用估算系数!$AG$1:$AI$11,2,FALSE)+VLOOKUP(B69,通用估算系数!$AG$1:$AI$11,2,FALSE)/7)*通用估算系数!$B$8,0)</f>
        <v>2849</v>
      </c>
      <c r="G69">
        <f>ROUNDDOWN(VLOOKUP(B69,通用估算系数!$AC$1:$AE$11,2,FALSE)*宝箱投放计算!D69,0)</f>
        <v>538</v>
      </c>
      <c r="H69">
        <f>VLOOKUP(B69,通用估算系数!$AC$1:$AE$11,3,FALSE)*宝箱投放计算!E69</f>
        <v>0</v>
      </c>
      <c r="I69">
        <f>SUMIFS([1]基础经济系数!$M$123:$M$153,[1]基础经济系数!$K$123:$K$153,"军费",[1]基础经济系数!$J$123:$J$153,A69)</f>
        <v>0</v>
      </c>
      <c r="J69">
        <f>IFERROR(VLOOKUP(A69,[1]成就!$U$2:$AA$5,7,FALSE),0)</f>
        <v>0</v>
      </c>
      <c r="K69">
        <f>IFERROR(VLOOKUP(A69,[1]游戏时长规划!AE$4:AK$33,7,FALSE),0)</f>
        <v>0</v>
      </c>
    </row>
    <row r="70" spans="1:11" x14ac:dyDescent="0.2">
      <c r="A70">
        <f>玩家成长时间线!A70</f>
        <v>69</v>
      </c>
      <c r="B70">
        <f>玩家成长时间线!B70</f>
        <v>10</v>
      </c>
      <c r="C70">
        <f>SUM($D$2:D70)</f>
        <v>315710</v>
      </c>
      <c r="D70">
        <f t="shared" si="1"/>
        <v>4793</v>
      </c>
      <c r="E70">
        <f>ROUNDDOWN(VLOOKUP(B70,通用估算系数!$J$1:$L$11,2,FALSE)*VLOOKUP(B70,通用估算系数!$G$1:$H$11,2,FALSE)*(VLOOKUP(B70,通用估算系数!$N$1:$O$11,2,FALSE)+通用估算系数!$B$4*(1-VLOOKUP(B70,通用估算系数!$N$1:$O$11,2,FALSE)))+VLOOKUP(B70,通用估算系数!$J$1:$L$11,3,FALSE)*通用估算系数!$B$3,0)</f>
        <v>1446</v>
      </c>
      <c r="F70">
        <f>ROUNDDOWN((VLOOKUP(B70,通用估算系数!$AG$1:$AI$11,2,FALSE)+VLOOKUP(B70,通用估算系数!$AG$1:$AI$11,2,FALSE)/7)*通用估算系数!$B$8,0)</f>
        <v>2849</v>
      </c>
      <c r="G70">
        <f>ROUNDDOWN(VLOOKUP(B70,通用估算系数!$AC$1:$AE$11,2,FALSE)*宝箱投放计算!D70,0)</f>
        <v>498</v>
      </c>
      <c r="H70">
        <f>VLOOKUP(B70,通用估算系数!$AC$1:$AE$11,3,FALSE)*宝箱投放计算!E70</f>
        <v>0</v>
      </c>
      <c r="I70">
        <f>SUMIFS([1]基础经济系数!$M$123:$M$153,[1]基础经济系数!$K$123:$K$153,"军费",[1]基础经济系数!$J$123:$J$153,A70)</f>
        <v>0</v>
      </c>
      <c r="J70">
        <f>IFERROR(VLOOKUP(A70,[1]成就!$U$2:$AA$5,7,FALSE),0)</f>
        <v>0</v>
      </c>
      <c r="K70">
        <f>IFERROR(VLOOKUP(A70,[1]游戏时长规划!AE$4:AK$33,7,FALSE),0)</f>
        <v>0</v>
      </c>
    </row>
    <row r="71" spans="1:11" x14ac:dyDescent="0.2">
      <c r="A71">
        <f>玩家成长时间线!A71</f>
        <v>70</v>
      </c>
      <c r="B71">
        <f>玩家成长时间线!B71</f>
        <v>8</v>
      </c>
      <c r="C71">
        <f>SUM($D$2:D71)</f>
        <v>321972</v>
      </c>
      <c r="D71">
        <f t="shared" si="1"/>
        <v>6262</v>
      </c>
      <c r="E71">
        <f>ROUNDDOWN(VLOOKUP(B71,通用估算系数!$J$1:$L$11,2,FALSE)*VLOOKUP(B71,通用估算系数!$G$1:$H$11,2,FALSE)*(VLOOKUP(B71,通用估算系数!$N$1:$O$11,2,FALSE)+通用估算系数!$B$4*(1-VLOOKUP(B71,通用估算系数!$N$1:$O$11,2,FALSE)))+VLOOKUP(B71,通用估算系数!$J$1:$L$11,3,FALSE)*通用估算系数!$B$3,0)</f>
        <v>913</v>
      </c>
      <c r="F71">
        <f>ROUNDDOWN((VLOOKUP(B71,通用估算系数!$AG$1:$AI$11,2,FALSE)+VLOOKUP(B71,通用估算系数!$AG$1:$AI$11,2,FALSE)/7)*通用估算系数!$B$8,0)</f>
        <v>2849</v>
      </c>
      <c r="G71">
        <f>ROUNDDOWN(VLOOKUP(B71,通用估算系数!$AC$1:$AE$11,2,FALSE)*宝箱投放计算!D71,0)</f>
        <v>500</v>
      </c>
      <c r="H71">
        <f>VLOOKUP(B71,通用估算系数!$AC$1:$AE$11,3,FALSE)*宝箱投放计算!E71</f>
        <v>0</v>
      </c>
      <c r="I71">
        <f>SUMIFS([1]基础经济系数!$M$123:$M$153,[1]基础经济系数!$K$123:$K$153,"军费",[1]基础经济系数!$J$123:$J$153,A71)</f>
        <v>2000</v>
      </c>
      <c r="J71">
        <f>IFERROR(VLOOKUP(A71,[1]成就!$U$2:$AA$5,7,FALSE),0)</f>
        <v>0</v>
      </c>
      <c r="K71">
        <f>IFERROR(VLOOKUP(A71,[1]游戏时长规划!AE$4:AK$33,7,FALSE),0)</f>
        <v>0</v>
      </c>
    </row>
    <row r="72" spans="1:11" x14ac:dyDescent="0.2">
      <c r="A72">
        <f>玩家成长时间线!A72</f>
        <v>71</v>
      </c>
      <c r="B72">
        <f>玩家成长时间线!B72</f>
        <v>8</v>
      </c>
      <c r="C72">
        <f>SUM($D$2:D72)</f>
        <v>326236</v>
      </c>
      <c r="D72">
        <f t="shared" si="1"/>
        <v>4264</v>
      </c>
      <c r="E72">
        <f>ROUNDDOWN(VLOOKUP(B72,通用估算系数!$J$1:$L$11,2,FALSE)*VLOOKUP(B72,通用估算系数!$G$1:$H$11,2,FALSE)*(VLOOKUP(B72,通用估算系数!$N$1:$O$11,2,FALSE)+通用估算系数!$B$4*(1-VLOOKUP(B72,通用估算系数!$N$1:$O$11,2,FALSE)))+VLOOKUP(B72,通用估算系数!$J$1:$L$11,3,FALSE)*通用估算系数!$B$3,0)</f>
        <v>913</v>
      </c>
      <c r="F72">
        <f>ROUNDDOWN((VLOOKUP(B72,通用估算系数!$AG$1:$AI$11,2,FALSE)+VLOOKUP(B72,通用估算系数!$AG$1:$AI$11,2,FALSE)/7)*通用估算系数!$B$8,0)</f>
        <v>2849</v>
      </c>
      <c r="G72">
        <f>ROUNDDOWN(VLOOKUP(B72,通用估算系数!$AC$1:$AE$11,2,FALSE)*宝箱投放计算!D72,0)</f>
        <v>502</v>
      </c>
      <c r="H72">
        <f>VLOOKUP(B72,通用估算系数!$AC$1:$AE$11,3,FALSE)*宝箱投放计算!E72</f>
        <v>0</v>
      </c>
      <c r="I72">
        <f>SUMIFS([1]基础经济系数!$M$123:$M$153,[1]基础经济系数!$K$123:$K$153,"军费",[1]基础经济系数!$J$123:$J$153,A72)</f>
        <v>0</v>
      </c>
      <c r="J72">
        <f>IFERROR(VLOOKUP(A72,[1]成就!$U$2:$AA$5,7,FALSE),0)</f>
        <v>0</v>
      </c>
      <c r="K72">
        <f>IFERROR(VLOOKUP(A72,[1]游戏时长规划!AE$4:AK$33,7,FALSE),0)</f>
        <v>0</v>
      </c>
    </row>
    <row r="73" spans="1:11" x14ac:dyDescent="0.2">
      <c r="A73">
        <f>玩家成长时间线!A73</f>
        <v>72</v>
      </c>
      <c r="B73">
        <f>玩家成长时间线!B73</f>
        <v>8</v>
      </c>
      <c r="C73">
        <f>SUM($D$2:D73)</f>
        <v>330544</v>
      </c>
      <c r="D73">
        <f t="shared" si="1"/>
        <v>4308</v>
      </c>
      <c r="E73">
        <f>ROUNDDOWN(VLOOKUP(B73,通用估算系数!$J$1:$L$11,2,FALSE)*VLOOKUP(B73,通用估算系数!$G$1:$H$11,2,FALSE)*(VLOOKUP(B73,通用估算系数!$N$1:$O$11,2,FALSE)+通用估算系数!$B$4*(1-VLOOKUP(B73,通用估算系数!$N$1:$O$11,2,FALSE)))+VLOOKUP(B73,通用估算系数!$J$1:$L$11,3,FALSE)*通用估算系数!$B$3,0)</f>
        <v>913</v>
      </c>
      <c r="F73">
        <f>ROUNDDOWN((VLOOKUP(B73,通用估算系数!$AG$1:$AI$11,2,FALSE)+VLOOKUP(B73,通用估算系数!$AG$1:$AI$11,2,FALSE)/7)*通用估算系数!$B$8,0)</f>
        <v>2849</v>
      </c>
      <c r="G73">
        <f>ROUNDDOWN(VLOOKUP(B73,通用估算系数!$AC$1:$AE$11,2,FALSE)*宝箱投放计算!D73,0)</f>
        <v>546</v>
      </c>
      <c r="H73">
        <f>VLOOKUP(B73,通用估算系数!$AC$1:$AE$11,3,FALSE)*宝箱投放计算!E73</f>
        <v>0</v>
      </c>
      <c r="I73">
        <f>SUMIFS([1]基础经济系数!$M$123:$M$153,[1]基础经济系数!$K$123:$K$153,"军费",[1]基础经济系数!$J$123:$J$153,A73)</f>
        <v>0</v>
      </c>
      <c r="J73">
        <f>IFERROR(VLOOKUP(A73,[1]成就!$U$2:$AA$5,7,FALSE),0)</f>
        <v>0</v>
      </c>
      <c r="K73">
        <f>IFERROR(VLOOKUP(A73,[1]游戏时长规划!AE$4:AK$33,7,FALSE),0)</f>
        <v>0</v>
      </c>
    </row>
    <row r="74" spans="1:11" x14ac:dyDescent="0.2">
      <c r="A74">
        <f>玩家成长时间线!A74</f>
        <v>73</v>
      </c>
      <c r="B74">
        <f>玩家成长时间线!B74</f>
        <v>9</v>
      </c>
      <c r="C74">
        <f>SUM($D$2:D74)</f>
        <v>335101</v>
      </c>
      <c r="D74">
        <f t="shared" si="1"/>
        <v>4557</v>
      </c>
      <c r="E74">
        <f>ROUNDDOWN(VLOOKUP(B74,通用估算系数!$J$1:$L$11,2,FALSE)*VLOOKUP(B74,通用估算系数!$G$1:$H$11,2,FALSE)*(VLOOKUP(B74,通用估算系数!$N$1:$O$11,2,FALSE)+通用估算系数!$B$4*(1-VLOOKUP(B74,通用估算系数!$N$1:$O$11,2,FALSE)))+VLOOKUP(B74,通用估算系数!$J$1:$L$11,3,FALSE)*通用估算系数!$B$3,0)</f>
        <v>1202</v>
      </c>
      <c r="F74">
        <f>ROUNDDOWN((VLOOKUP(B74,通用估算系数!$AG$1:$AI$11,2,FALSE)+VLOOKUP(B74,通用估算系数!$AG$1:$AI$11,2,FALSE)/7)*通用估算系数!$B$8,0)</f>
        <v>2849</v>
      </c>
      <c r="G74">
        <f>ROUNDDOWN(VLOOKUP(B74,通用估算系数!$AC$1:$AE$11,2,FALSE)*宝箱投放计算!D74,0)</f>
        <v>506</v>
      </c>
      <c r="H74">
        <f>VLOOKUP(B74,通用估算系数!$AC$1:$AE$11,3,FALSE)*宝箱投放计算!E74</f>
        <v>0</v>
      </c>
      <c r="I74">
        <f>SUMIFS([1]基础经济系数!$M$123:$M$153,[1]基础经济系数!$K$123:$K$153,"军费",[1]基础经济系数!$J$123:$J$153,A74)</f>
        <v>0</v>
      </c>
      <c r="J74">
        <f>IFERROR(VLOOKUP(A74,[1]成就!$U$2:$AA$5,7,FALSE),0)</f>
        <v>0</v>
      </c>
      <c r="K74">
        <f>IFERROR(VLOOKUP(A74,[1]游戏时长规划!AE$4:AK$33,7,FALSE),0)</f>
        <v>0</v>
      </c>
    </row>
    <row r="75" spans="1:11" x14ac:dyDescent="0.2">
      <c r="A75">
        <f>玩家成长时间线!A75</f>
        <v>74</v>
      </c>
      <c r="B75">
        <f>玩家成长时间线!B75</f>
        <v>9</v>
      </c>
      <c r="C75">
        <f>SUM($D$2:D75)</f>
        <v>339660</v>
      </c>
      <c r="D75">
        <f t="shared" si="1"/>
        <v>4559</v>
      </c>
      <c r="E75">
        <f>ROUNDDOWN(VLOOKUP(B75,通用估算系数!$J$1:$L$11,2,FALSE)*VLOOKUP(B75,通用估算系数!$G$1:$H$11,2,FALSE)*(VLOOKUP(B75,通用估算系数!$N$1:$O$11,2,FALSE)+通用估算系数!$B$4*(1-VLOOKUP(B75,通用估算系数!$N$1:$O$11,2,FALSE)))+VLOOKUP(B75,通用估算系数!$J$1:$L$11,3,FALSE)*通用估算系数!$B$3,0)</f>
        <v>1202</v>
      </c>
      <c r="F75">
        <f>ROUNDDOWN((VLOOKUP(B75,通用估算系数!$AG$1:$AI$11,2,FALSE)+VLOOKUP(B75,通用估算系数!$AG$1:$AI$11,2,FALSE)/7)*通用估算系数!$B$8,0)</f>
        <v>2849</v>
      </c>
      <c r="G75">
        <f>ROUNDDOWN(VLOOKUP(B75,通用估算系数!$AC$1:$AE$11,2,FALSE)*宝箱投放计算!D75,0)</f>
        <v>508</v>
      </c>
      <c r="H75">
        <f>VLOOKUP(B75,通用估算系数!$AC$1:$AE$11,3,FALSE)*宝箱投放计算!E75</f>
        <v>0</v>
      </c>
      <c r="I75">
        <f>SUMIFS([1]基础经济系数!$M$123:$M$153,[1]基础经济系数!$K$123:$K$153,"军费",[1]基础经济系数!$J$123:$J$153,A75)</f>
        <v>0</v>
      </c>
      <c r="J75">
        <f>IFERROR(VLOOKUP(A75,[1]成就!$U$2:$AA$5,7,FALSE),0)</f>
        <v>0</v>
      </c>
      <c r="K75">
        <f>IFERROR(VLOOKUP(A75,[1]游戏时长规划!AE$4:AK$33,7,FALSE),0)</f>
        <v>0</v>
      </c>
    </row>
    <row r="76" spans="1:11" x14ac:dyDescent="0.2">
      <c r="A76">
        <f>玩家成长时间线!A76</f>
        <v>75</v>
      </c>
      <c r="B76">
        <f>玩家成长时间线!B76</f>
        <v>9</v>
      </c>
      <c r="C76">
        <f>SUM($D$2:D76)</f>
        <v>344263</v>
      </c>
      <c r="D76">
        <f t="shared" si="1"/>
        <v>4603</v>
      </c>
      <c r="E76">
        <f>ROUNDDOWN(VLOOKUP(B76,通用估算系数!$J$1:$L$11,2,FALSE)*VLOOKUP(B76,通用估算系数!$G$1:$H$11,2,FALSE)*(VLOOKUP(B76,通用估算系数!$N$1:$O$11,2,FALSE)+通用估算系数!$B$4*(1-VLOOKUP(B76,通用估算系数!$N$1:$O$11,2,FALSE)))+VLOOKUP(B76,通用估算系数!$J$1:$L$11,3,FALSE)*通用估算系数!$B$3,0)</f>
        <v>1202</v>
      </c>
      <c r="F76">
        <f>ROUNDDOWN((VLOOKUP(B76,通用估算系数!$AG$1:$AI$11,2,FALSE)+VLOOKUP(B76,通用估算系数!$AG$1:$AI$11,2,FALSE)/7)*通用估算系数!$B$8,0)</f>
        <v>2849</v>
      </c>
      <c r="G76">
        <f>ROUNDDOWN(VLOOKUP(B76,通用估算系数!$AC$1:$AE$11,2,FALSE)*宝箱投放计算!D76,0)</f>
        <v>552</v>
      </c>
      <c r="H76">
        <f>VLOOKUP(B76,通用估算系数!$AC$1:$AE$11,3,FALSE)*宝箱投放计算!E76</f>
        <v>0</v>
      </c>
      <c r="I76">
        <f>SUMIFS([1]基础经济系数!$M$123:$M$153,[1]基础经济系数!$K$123:$K$153,"军费",[1]基础经济系数!$J$123:$J$153,A76)</f>
        <v>0</v>
      </c>
      <c r="J76">
        <f>IFERROR(VLOOKUP(A76,[1]成就!$U$2:$AA$5,7,FALSE),0)</f>
        <v>0</v>
      </c>
      <c r="K76">
        <f>IFERROR(VLOOKUP(A76,[1]游戏时长规划!AE$4:AK$33,7,FALSE),0)</f>
        <v>0</v>
      </c>
    </row>
    <row r="77" spans="1:11" x14ac:dyDescent="0.2">
      <c r="A77">
        <f>玩家成长时间线!A77</f>
        <v>76</v>
      </c>
      <c r="B77">
        <f>玩家成长时间线!B77</f>
        <v>10</v>
      </c>
      <c r="C77">
        <f>SUM($D$2:D77)</f>
        <v>349070</v>
      </c>
      <c r="D77">
        <f t="shared" si="1"/>
        <v>4807</v>
      </c>
      <c r="E77">
        <f>ROUNDDOWN(VLOOKUP(B77,通用估算系数!$J$1:$L$11,2,FALSE)*VLOOKUP(B77,通用估算系数!$G$1:$H$11,2,FALSE)*(VLOOKUP(B77,通用估算系数!$N$1:$O$11,2,FALSE)+通用估算系数!$B$4*(1-VLOOKUP(B77,通用估算系数!$N$1:$O$11,2,FALSE)))+VLOOKUP(B77,通用估算系数!$J$1:$L$11,3,FALSE)*通用估算系数!$B$3,0)</f>
        <v>1446</v>
      </c>
      <c r="F77">
        <f>ROUNDDOWN((VLOOKUP(B77,通用估算系数!$AG$1:$AI$11,2,FALSE)+VLOOKUP(B77,通用估算系数!$AG$1:$AI$11,2,FALSE)/7)*通用估算系数!$B$8,0)</f>
        <v>2849</v>
      </c>
      <c r="G77">
        <f>ROUNDDOWN(VLOOKUP(B77,通用估算系数!$AC$1:$AE$11,2,FALSE)*宝箱投放计算!D77,0)</f>
        <v>512</v>
      </c>
      <c r="H77">
        <f>VLOOKUP(B77,通用估算系数!$AC$1:$AE$11,3,FALSE)*宝箱投放计算!E77</f>
        <v>0</v>
      </c>
      <c r="I77">
        <f>SUMIFS([1]基础经济系数!$M$123:$M$153,[1]基础经济系数!$K$123:$K$153,"军费",[1]基础经济系数!$J$123:$J$153,A77)</f>
        <v>0</v>
      </c>
      <c r="J77">
        <f>IFERROR(VLOOKUP(A77,[1]成就!$U$2:$AA$5,7,FALSE),0)</f>
        <v>0</v>
      </c>
      <c r="K77">
        <f>IFERROR(VLOOKUP(A77,[1]游戏时长规划!AE$4:AK$33,7,FALSE),0)</f>
        <v>0</v>
      </c>
    </row>
    <row r="78" spans="1:11" x14ac:dyDescent="0.2">
      <c r="A78">
        <f>玩家成长时间线!A78</f>
        <v>77</v>
      </c>
      <c r="B78">
        <f>玩家成长时间线!B78</f>
        <v>10</v>
      </c>
      <c r="C78">
        <f>SUM($D$2:D78)</f>
        <v>353880</v>
      </c>
      <c r="D78">
        <f t="shared" si="1"/>
        <v>4810</v>
      </c>
      <c r="E78">
        <f>ROUNDDOWN(VLOOKUP(B78,通用估算系数!$J$1:$L$11,2,FALSE)*VLOOKUP(B78,通用估算系数!$G$1:$H$11,2,FALSE)*(VLOOKUP(B78,通用估算系数!$N$1:$O$11,2,FALSE)+通用估算系数!$B$4*(1-VLOOKUP(B78,通用估算系数!$N$1:$O$11,2,FALSE)))+VLOOKUP(B78,通用估算系数!$J$1:$L$11,3,FALSE)*通用估算系数!$B$3,0)</f>
        <v>1446</v>
      </c>
      <c r="F78">
        <f>ROUNDDOWN((VLOOKUP(B78,通用估算系数!$AG$1:$AI$11,2,FALSE)+VLOOKUP(B78,通用估算系数!$AG$1:$AI$11,2,FALSE)/7)*通用估算系数!$B$8,0)</f>
        <v>2849</v>
      </c>
      <c r="G78">
        <f>ROUNDDOWN(VLOOKUP(B78,通用估算系数!$AC$1:$AE$11,2,FALSE)*宝箱投放计算!D78,0)</f>
        <v>515</v>
      </c>
      <c r="H78">
        <f>VLOOKUP(B78,通用估算系数!$AC$1:$AE$11,3,FALSE)*宝箱投放计算!E78</f>
        <v>0</v>
      </c>
      <c r="I78">
        <f>SUMIFS([1]基础经济系数!$M$123:$M$153,[1]基础经济系数!$K$123:$K$153,"军费",[1]基础经济系数!$J$123:$J$153,A78)</f>
        <v>0</v>
      </c>
      <c r="J78">
        <f>IFERROR(VLOOKUP(A78,[1]成就!$U$2:$AA$5,7,FALSE),0)</f>
        <v>0</v>
      </c>
      <c r="K78">
        <f>IFERROR(VLOOKUP(A78,[1]游戏时长规划!AE$4:AK$33,7,FALSE),0)</f>
        <v>0</v>
      </c>
    </row>
    <row r="79" spans="1:11" x14ac:dyDescent="0.2">
      <c r="A79">
        <f>玩家成长时间线!A79</f>
        <v>78</v>
      </c>
      <c r="B79">
        <f>玩家成长时间线!B79</f>
        <v>10</v>
      </c>
      <c r="C79">
        <f>SUM($D$2:D79)</f>
        <v>358692</v>
      </c>
      <c r="D79">
        <f t="shared" si="1"/>
        <v>4812</v>
      </c>
      <c r="E79">
        <f>ROUNDDOWN(VLOOKUP(B79,通用估算系数!$J$1:$L$11,2,FALSE)*VLOOKUP(B79,通用估算系数!$G$1:$H$11,2,FALSE)*(VLOOKUP(B79,通用估算系数!$N$1:$O$11,2,FALSE)+通用估算系数!$B$4*(1-VLOOKUP(B79,通用估算系数!$N$1:$O$11,2,FALSE)))+VLOOKUP(B79,通用估算系数!$J$1:$L$11,3,FALSE)*通用估算系数!$B$3,0)</f>
        <v>1446</v>
      </c>
      <c r="F79">
        <f>ROUNDDOWN((VLOOKUP(B79,通用估算系数!$AG$1:$AI$11,2,FALSE)+VLOOKUP(B79,通用估算系数!$AG$1:$AI$11,2,FALSE)/7)*通用估算系数!$B$8,0)</f>
        <v>2849</v>
      </c>
      <c r="G79">
        <f>ROUNDDOWN(VLOOKUP(B79,通用估算系数!$AC$1:$AE$11,2,FALSE)*宝箱投放计算!D79,0)</f>
        <v>517</v>
      </c>
      <c r="H79">
        <f>VLOOKUP(B79,通用估算系数!$AC$1:$AE$11,3,FALSE)*宝箱投放计算!E79</f>
        <v>0</v>
      </c>
      <c r="I79">
        <f>SUMIFS([1]基础经济系数!$M$123:$M$153,[1]基础经济系数!$K$123:$K$153,"军费",[1]基础经济系数!$J$123:$J$153,A79)</f>
        <v>0</v>
      </c>
      <c r="J79">
        <f>IFERROR(VLOOKUP(A79,[1]成就!$U$2:$AA$5,7,FALSE),0)</f>
        <v>0</v>
      </c>
      <c r="K79">
        <f>IFERROR(VLOOKUP(A79,[1]游戏时长规划!AE$4:AK$33,7,FALSE),0)</f>
        <v>0</v>
      </c>
    </row>
    <row r="80" spans="1:11" x14ac:dyDescent="0.2">
      <c r="A80">
        <f>玩家成长时间线!A80</f>
        <v>79</v>
      </c>
      <c r="B80">
        <f>玩家成长时间线!B80</f>
        <v>10</v>
      </c>
      <c r="C80">
        <f>SUM($D$2:D80)</f>
        <v>363548</v>
      </c>
      <c r="D80">
        <f t="shared" si="1"/>
        <v>4856</v>
      </c>
      <c r="E80">
        <f>ROUNDDOWN(VLOOKUP(B80,通用估算系数!$J$1:$L$11,2,FALSE)*VLOOKUP(B80,通用估算系数!$G$1:$H$11,2,FALSE)*(VLOOKUP(B80,通用估算系数!$N$1:$O$11,2,FALSE)+通用估算系数!$B$4*(1-VLOOKUP(B80,通用估算系数!$N$1:$O$11,2,FALSE)))+VLOOKUP(B80,通用估算系数!$J$1:$L$11,3,FALSE)*通用估算系数!$B$3,0)</f>
        <v>1446</v>
      </c>
      <c r="F80">
        <f>ROUNDDOWN((VLOOKUP(B80,通用估算系数!$AG$1:$AI$11,2,FALSE)+VLOOKUP(B80,通用估算系数!$AG$1:$AI$11,2,FALSE)/7)*通用估算系数!$B$8,0)</f>
        <v>2849</v>
      </c>
      <c r="G80">
        <f>ROUNDDOWN(VLOOKUP(B80,通用估算系数!$AC$1:$AE$11,2,FALSE)*宝箱投放计算!D80,0)</f>
        <v>561</v>
      </c>
      <c r="H80">
        <f>VLOOKUP(B80,通用估算系数!$AC$1:$AE$11,3,FALSE)*宝箱投放计算!E80</f>
        <v>0</v>
      </c>
      <c r="I80">
        <f>SUMIFS([1]基础经济系数!$M$123:$M$153,[1]基础经济系数!$K$123:$K$153,"军费",[1]基础经济系数!$J$123:$J$153,A80)</f>
        <v>0</v>
      </c>
      <c r="J80">
        <f>IFERROR(VLOOKUP(A80,[1]成就!$U$2:$AA$5,7,FALSE),0)</f>
        <v>0</v>
      </c>
      <c r="K80">
        <f>IFERROR(VLOOKUP(A80,[1]游戏时长规划!AE$4:AK$33,7,FALSE),0)</f>
        <v>0</v>
      </c>
    </row>
    <row r="81" spans="1:11" x14ac:dyDescent="0.2">
      <c r="A81">
        <f>玩家成长时间线!A81</f>
        <v>80</v>
      </c>
      <c r="B81">
        <f>玩家成长时间线!B81</f>
        <v>10</v>
      </c>
      <c r="C81">
        <f>SUM($D$2:D81)</f>
        <v>368364</v>
      </c>
      <c r="D81">
        <f t="shared" si="1"/>
        <v>4816</v>
      </c>
      <c r="E81">
        <f>ROUNDDOWN(VLOOKUP(B81,通用估算系数!$J$1:$L$11,2,FALSE)*VLOOKUP(B81,通用估算系数!$G$1:$H$11,2,FALSE)*(VLOOKUP(B81,通用估算系数!$N$1:$O$11,2,FALSE)+通用估算系数!$B$4*(1-VLOOKUP(B81,通用估算系数!$N$1:$O$11,2,FALSE)))+VLOOKUP(B81,通用估算系数!$J$1:$L$11,3,FALSE)*通用估算系数!$B$3,0)</f>
        <v>1446</v>
      </c>
      <c r="F81">
        <f>ROUNDDOWN((VLOOKUP(B81,通用估算系数!$AG$1:$AI$11,2,FALSE)+VLOOKUP(B81,通用估算系数!$AG$1:$AI$11,2,FALSE)/7)*通用估算系数!$B$8,0)</f>
        <v>2849</v>
      </c>
      <c r="G81">
        <f>ROUNDDOWN(VLOOKUP(B81,通用估算系数!$AC$1:$AE$11,2,FALSE)*宝箱投放计算!D81,0)</f>
        <v>521</v>
      </c>
      <c r="H81">
        <f>VLOOKUP(B81,通用估算系数!$AC$1:$AE$11,3,FALSE)*宝箱投放计算!E81</f>
        <v>0</v>
      </c>
      <c r="I81">
        <f>SUMIFS([1]基础经济系数!$M$123:$M$153,[1]基础经济系数!$K$123:$K$153,"军费",[1]基础经济系数!$J$123:$J$153,A81)</f>
        <v>0</v>
      </c>
      <c r="J81">
        <f>IFERROR(VLOOKUP(A81,[1]成就!$U$2:$AA$5,7,FALSE),0)</f>
        <v>0</v>
      </c>
      <c r="K81">
        <f>IFERROR(VLOOKUP(A81,[1]游戏时长规划!AE$4:AK$33,7,FALSE),0)</f>
        <v>0</v>
      </c>
    </row>
    <row r="82" spans="1:11" x14ac:dyDescent="0.2">
      <c r="A82">
        <f>玩家成长时间线!A82</f>
        <v>81</v>
      </c>
      <c r="B82">
        <f>玩家成长时间线!B82</f>
        <v>10</v>
      </c>
      <c r="C82">
        <f>SUM($D$2:D82)</f>
        <v>373182</v>
      </c>
      <c r="D82">
        <f t="shared" si="1"/>
        <v>4818</v>
      </c>
      <c r="E82">
        <f>ROUNDDOWN(VLOOKUP(B82,通用估算系数!$J$1:$L$11,2,FALSE)*VLOOKUP(B82,通用估算系数!$G$1:$H$11,2,FALSE)*(VLOOKUP(B82,通用估算系数!$N$1:$O$11,2,FALSE)+通用估算系数!$B$4*(1-VLOOKUP(B82,通用估算系数!$N$1:$O$11,2,FALSE)))+VLOOKUP(B82,通用估算系数!$J$1:$L$11,3,FALSE)*通用估算系数!$B$3,0)</f>
        <v>1446</v>
      </c>
      <c r="F82">
        <f>ROUNDDOWN((VLOOKUP(B82,通用估算系数!$AG$1:$AI$11,2,FALSE)+VLOOKUP(B82,通用估算系数!$AG$1:$AI$11,2,FALSE)/7)*通用估算系数!$B$8,0)</f>
        <v>2849</v>
      </c>
      <c r="G82">
        <f>ROUNDDOWN(VLOOKUP(B82,通用估算系数!$AC$1:$AE$11,2,FALSE)*宝箱投放计算!D82,0)</f>
        <v>523</v>
      </c>
      <c r="H82">
        <f>VLOOKUP(B82,通用估算系数!$AC$1:$AE$11,3,FALSE)*宝箱投放计算!E82</f>
        <v>0</v>
      </c>
      <c r="I82">
        <f>SUMIFS([1]基础经济系数!$M$123:$M$153,[1]基础经济系数!$K$123:$K$153,"军费",[1]基础经济系数!$J$123:$J$153,A82)</f>
        <v>0</v>
      </c>
      <c r="J82">
        <f>IFERROR(VLOOKUP(A82,[1]成就!$U$2:$AA$5,7,FALSE),0)</f>
        <v>0</v>
      </c>
      <c r="K82">
        <f>IFERROR(VLOOKUP(A82,[1]游戏时长规划!AE$4:AK$33,7,FALSE),0)</f>
        <v>0</v>
      </c>
    </row>
    <row r="83" spans="1:11" x14ac:dyDescent="0.2">
      <c r="A83">
        <f>玩家成长时间线!A83</f>
        <v>82</v>
      </c>
      <c r="B83">
        <f>玩家成长时间线!B83</f>
        <v>10</v>
      </c>
      <c r="C83">
        <f>SUM($D$2:D83)</f>
        <v>378023</v>
      </c>
      <c r="D83">
        <f t="shared" si="1"/>
        <v>4841</v>
      </c>
      <c r="E83">
        <f>ROUNDDOWN(VLOOKUP(B83,通用估算系数!$J$1:$L$11,2,FALSE)*VLOOKUP(B83,通用估算系数!$G$1:$H$11,2,FALSE)*(VLOOKUP(B83,通用估算系数!$N$1:$O$11,2,FALSE)+通用估算系数!$B$4*(1-VLOOKUP(B83,通用估算系数!$N$1:$O$11,2,FALSE)))+VLOOKUP(B83,通用估算系数!$J$1:$L$11,3,FALSE)*通用估算系数!$B$3,0)</f>
        <v>1446</v>
      </c>
      <c r="F83">
        <f>ROUNDDOWN((VLOOKUP(B83,通用估算系数!$AG$1:$AI$11,2,FALSE)+VLOOKUP(B83,通用估算系数!$AG$1:$AI$11,2,FALSE)/7)*通用估算系数!$B$8,0)</f>
        <v>2849</v>
      </c>
      <c r="G83">
        <f>ROUNDDOWN(VLOOKUP(B83,通用估算系数!$AC$1:$AE$11,2,FALSE)*宝箱投放计算!D83,0)</f>
        <v>546</v>
      </c>
      <c r="H83">
        <f>VLOOKUP(B83,通用估算系数!$AC$1:$AE$11,3,FALSE)*宝箱投放计算!E83</f>
        <v>0</v>
      </c>
      <c r="I83">
        <f>SUMIFS([1]基础经济系数!$M$123:$M$153,[1]基础经济系数!$K$123:$K$153,"军费",[1]基础经济系数!$J$123:$J$153,A83)</f>
        <v>0</v>
      </c>
      <c r="J83">
        <f>IFERROR(VLOOKUP(A83,[1]成就!$U$2:$AA$5,7,FALSE),0)</f>
        <v>0</v>
      </c>
      <c r="K83">
        <f>IFERROR(VLOOKUP(A83,[1]游戏时长规划!AE$4:AK$33,7,FALSE),0)</f>
        <v>0</v>
      </c>
    </row>
    <row r="84" spans="1:11" x14ac:dyDescent="0.2">
      <c r="A84">
        <f>玩家成长时间线!A84</f>
        <v>83</v>
      </c>
      <c r="B84">
        <f>玩家成长时间线!B84</f>
        <v>10</v>
      </c>
      <c r="C84">
        <f>SUM($D$2:D84)</f>
        <v>382845</v>
      </c>
      <c r="D84">
        <f t="shared" si="1"/>
        <v>4822</v>
      </c>
      <c r="E84">
        <f>ROUNDDOWN(VLOOKUP(B84,通用估算系数!$J$1:$L$11,2,FALSE)*VLOOKUP(B84,通用估算系数!$G$1:$H$11,2,FALSE)*(VLOOKUP(B84,通用估算系数!$N$1:$O$11,2,FALSE)+通用估算系数!$B$4*(1-VLOOKUP(B84,通用估算系数!$N$1:$O$11,2,FALSE)))+VLOOKUP(B84,通用估算系数!$J$1:$L$11,3,FALSE)*通用估算系数!$B$3,0)</f>
        <v>1446</v>
      </c>
      <c r="F84">
        <f>ROUNDDOWN((VLOOKUP(B84,通用估算系数!$AG$1:$AI$11,2,FALSE)+VLOOKUP(B84,通用估算系数!$AG$1:$AI$11,2,FALSE)/7)*通用估算系数!$B$8,0)</f>
        <v>2849</v>
      </c>
      <c r="G84">
        <f>ROUNDDOWN(VLOOKUP(B84,通用估算系数!$AC$1:$AE$11,2,FALSE)*宝箱投放计算!D84,0)</f>
        <v>527</v>
      </c>
      <c r="H84">
        <f>VLOOKUP(B84,通用估算系数!$AC$1:$AE$11,3,FALSE)*宝箱投放计算!E84</f>
        <v>0</v>
      </c>
      <c r="I84">
        <f>SUMIFS([1]基础经济系数!$M$123:$M$153,[1]基础经济系数!$K$123:$K$153,"军费",[1]基础经济系数!$J$123:$J$153,A84)</f>
        <v>0</v>
      </c>
      <c r="J84">
        <f>IFERROR(VLOOKUP(A84,[1]成就!$U$2:$AA$5,7,FALSE),0)</f>
        <v>0</v>
      </c>
      <c r="K84">
        <f>IFERROR(VLOOKUP(A84,[1]游戏时长规划!AE$4:AK$33,7,FALSE),0)</f>
        <v>0</v>
      </c>
    </row>
    <row r="85" spans="1:11" x14ac:dyDescent="0.2">
      <c r="A85">
        <f>玩家成长时间线!A85</f>
        <v>84</v>
      </c>
      <c r="B85">
        <f>玩家成长时间线!B85</f>
        <v>8</v>
      </c>
      <c r="C85">
        <f>SUM($D$2:D85)</f>
        <v>387136</v>
      </c>
      <c r="D85">
        <f t="shared" si="1"/>
        <v>4291</v>
      </c>
      <c r="E85">
        <f>ROUNDDOWN(VLOOKUP(B85,通用估算系数!$J$1:$L$11,2,FALSE)*VLOOKUP(B85,通用估算系数!$G$1:$H$11,2,FALSE)*(VLOOKUP(B85,通用估算系数!$N$1:$O$11,2,FALSE)+通用估算系数!$B$4*(1-VLOOKUP(B85,通用估算系数!$N$1:$O$11,2,FALSE)))+VLOOKUP(B85,通用估算系数!$J$1:$L$11,3,FALSE)*通用估算系数!$B$3,0)</f>
        <v>913</v>
      </c>
      <c r="F85">
        <f>ROUNDDOWN((VLOOKUP(B85,通用估算系数!$AG$1:$AI$11,2,FALSE)+VLOOKUP(B85,通用估算系数!$AG$1:$AI$11,2,FALSE)/7)*通用估算系数!$B$8,0)</f>
        <v>2849</v>
      </c>
      <c r="G85">
        <f>ROUNDDOWN(VLOOKUP(B85,通用估算系数!$AC$1:$AE$11,2,FALSE)*宝箱投放计算!D85,0)</f>
        <v>529</v>
      </c>
      <c r="H85">
        <f>VLOOKUP(B85,通用估算系数!$AC$1:$AE$11,3,FALSE)*宝箱投放计算!E85</f>
        <v>0</v>
      </c>
      <c r="I85">
        <f>SUMIFS([1]基础经济系数!$M$123:$M$153,[1]基础经济系数!$K$123:$K$153,"军费",[1]基础经济系数!$J$123:$J$153,A85)</f>
        <v>0</v>
      </c>
      <c r="J85">
        <f>IFERROR(VLOOKUP(A85,[1]成就!$U$2:$AA$5,7,FALSE),0)</f>
        <v>0</v>
      </c>
      <c r="K85">
        <f>IFERROR(VLOOKUP(A85,[1]游戏时长规划!AE$4:AK$33,7,FALSE),0)</f>
        <v>0</v>
      </c>
    </row>
    <row r="86" spans="1:11" x14ac:dyDescent="0.2">
      <c r="A86">
        <f>玩家成长时间线!A86</f>
        <v>85</v>
      </c>
      <c r="B86">
        <f>玩家成长时间线!B86</f>
        <v>8</v>
      </c>
      <c r="C86">
        <f>SUM($D$2:D86)</f>
        <v>391371</v>
      </c>
      <c r="D86">
        <f t="shared" si="1"/>
        <v>4235</v>
      </c>
      <c r="E86">
        <f>ROUNDDOWN(VLOOKUP(B86,通用估算系数!$J$1:$L$11,2,FALSE)*VLOOKUP(B86,通用估算系数!$G$1:$H$11,2,FALSE)*(VLOOKUP(B86,通用估算系数!$N$1:$O$11,2,FALSE)+通用估算系数!$B$4*(1-VLOOKUP(B86,通用估算系数!$N$1:$O$11,2,FALSE)))+VLOOKUP(B86,通用估算系数!$J$1:$L$11,3,FALSE)*通用估算系数!$B$3,0)</f>
        <v>913</v>
      </c>
      <c r="F86">
        <f>ROUNDDOWN((VLOOKUP(B86,通用估算系数!$AG$1:$AI$11,2,FALSE)+VLOOKUP(B86,通用估算系数!$AG$1:$AI$11,2,FALSE)/7)*通用估算系数!$B$8,0)</f>
        <v>2849</v>
      </c>
      <c r="G86">
        <f>ROUNDDOWN(VLOOKUP(B86,通用估算系数!$AC$1:$AE$11,2,FALSE)*宝箱投放计算!D86,0)</f>
        <v>473</v>
      </c>
      <c r="H86">
        <f>VLOOKUP(B86,通用估算系数!$AC$1:$AE$11,3,FALSE)*宝箱投放计算!E86</f>
        <v>0</v>
      </c>
      <c r="I86">
        <f>SUMIFS([1]基础经济系数!$M$123:$M$153,[1]基础经济系数!$K$123:$K$153,"军费",[1]基础经济系数!$J$123:$J$153,A86)</f>
        <v>0</v>
      </c>
      <c r="J86">
        <f>IFERROR(VLOOKUP(A86,[1]成就!$U$2:$AA$5,7,FALSE),0)</f>
        <v>0</v>
      </c>
      <c r="K86">
        <f>IFERROR(VLOOKUP(A86,[1]游戏时长规划!AE$4:AK$33,7,FALSE),0)</f>
        <v>0</v>
      </c>
    </row>
    <row r="87" spans="1:11" x14ac:dyDescent="0.2">
      <c r="A87">
        <f>玩家成长时间线!A87</f>
        <v>86</v>
      </c>
      <c r="B87">
        <f>玩家成长时间线!B87</f>
        <v>8</v>
      </c>
      <c r="C87">
        <f>SUM($D$2:D87)</f>
        <v>395618</v>
      </c>
      <c r="D87">
        <f t="shared" si="1"/>
        <v>4247</v>
      </c>
      <c r="E87">
        <f>ROUNDDOWN(VLOOKUP(B87,通用估算系数!$J$1:$L$11,2,FALSE)*VLOOKUP(B87,通用估算系数!$G$1:$H$11,2,FALSE)*(VLOOKUP(B87,通用估算系数!$N$1:$O$11,2,FALSE)+通用估算系数!$B$4*(1-VLOOKUP(B87,通用估算系数!$N$1:$O$11,2,FALSE)))+VLOOKUP(B87,通用估算系数!$J$1:$L$11,3,FALSE)*通用估算系数!$B$3,0)</f>
        <v>913</v>
      </c>
      <c r="F87">
        <f>ROUNDDOWN((VLOOKUP(B87,通用估算系数!$AG$1:$AI$11,2,FALSE)+VLOOKUP(B87,通用估算系数!$AG$1:$AI$11,2,FALSE)/7)*通用估算系数!$B$8,0)</f>
        <v>2849</v>
      </c>
      <c r="G87">
        <f>ROUNDDOWN(VLOOKUP(B87,通用估算系数!$AC$1:$AE$11,2,FALSE)*宝箱投放计算!D87,0)</f>
        <v>485</v>
      </c>
      <c r="H87">
        <f>VLOOKUP(B87,通用估算系数!$AC$1:$AE$11,3,FALSE)*宝箱投放计算!E87</f>
        <v>0</v>
      </c>
      <c r="I87">
        <f>SUMIFS([1]基础经济系数!$M$123:$M$153,[1]基础经济系数!$K$123:$K$153,"军费",[1]基础经济系数!$J$123:$J$153,A87)</f>
        <v>0</v>
      </c>
      <c r="J87">
        <f>IFERROR(VLOOKUP(A87,[1]成就!$U$2:$AA$5,7,FALSE),0)</f>
        <v>0</v>
      </c>
      <c r="K87">
        <f>IFERROR(VLOOKUP(A87,[1]游戏时长规划!AE$4:AK$33,7,FALSE),0)</f>
        <v>0</v>
      </c>
    </row>
    <row r="88" spans="1:11" x14ac:dyDescent="0.2">
      <c r="A88">
        <f>玩家成长时间线!A88</f>
        <v>87</v>
      </c>
      <c r="B88">
        <f>玩家成长时间线!B88</f>
        <v>9</v>
      </c>
      <c r="C88">
        <f>SUM($D$2:D88)</f>
        <v>400146</v>
      </c>
      <c r="D88">
        <f t="shared" si="1"/>
        <v>4528</v>
      </c>
      <c r="E88">
        <f>ROUNDDOWN(VLOOKUP(B88,通用估算系数!$J$1:$L$11,2,FALSE)*VLOOKUP(B88,通用估算系数!$G$1:$H$11,2,FALSE)*(VLOOKUP(B88,通用估算系数!$N$1:$O$11,2,FALSE)+通用估算系数!$B$4*(1-VLOOKUP(B88,通用估算系数!$N$1:$O$11,2,FALSE)))+VLOOKUP(B88,通用估算系数!$J$1:$L$11,3,FALSE)*通用估算系数!$B$3,0)</f>
        <v>1202</v>
      </c>
      <c r="F88">
        <f>ROUNDDOWN((VLOOKUP(B88,通用估算系数!$AG$1:$AI$11,2,FALSE)+VLOOKUP(B88,通用估算系数!$AG$1:$AI$11,2,FALSE)/7)*通用估算系数!$B$8,0)</f>
        <v>2849</v>
      </c>
      <c r="G88">
        <f>ROUNDDOWN(VLOOKUP(B88,通用估算系数!$AC$1:$AE$11,2,FALSE)*宝箱投放计算!D88,0)</f>
        <v>477</v>
      </c>
      <c r="H88">
        <f>VLOOKUP(B88,通用估算系数!$AC$1:$AE$11,3,FALSE)*宝箱投放计算!E88</f>
        <v>0</v>
      </c>
      <c r="I88">
        <f>SUMIFS([1]基础经济系数!$M$123:$M$153,[1]基础经济系数!$K$123:$K$153,"军费",[1]基础经济系数!$J$123:$J$153,A88)</f>
        <v>0</v>
      </c>
      <c r="J88">
        <f>IFERROR(VLOOKUP(A88,[1]成就!$U$2:$AA$5,7,FALSE),0)</f>
        <v>0</v>
      </c>
      <c r="K88">
        <f>IFERROR(VLOOKUP(A88,[1]游戏时长规划!AE$4:AK$33,7,FALSE),0)</f>
        <v>0</v>
      </c>
    </row>
    <row r="89" spans="1:11" x14ac:dyDescent="0.2">
      <c r="A89">
        <f>玩家成长时间线!A89</f>
        <v>88</v>
      </c>
      <c r="B89">
        <f>玩家成长时间线!B89</f>
        <v>9</v>
      </c>
      <c r="C89">
        <f>SUM($D$2:D89)</f>
        <v>404676</v>
      </c>
      <c r="D89">
        <f t="shared" si="1"/>
        <v>4530</v>
      </c>
      <c r="E89">
        <f>ROUNDDOWN(VLOOKUP(B89,通用估算系数!$J$1:$L$11,2,FALSE)*VLOOKUP(B89,通用估算系数!$G$1:$H$11,2,FALSE)*(VLOOKUP(B89,通用估算系数!$N$1:$O$11,2,FALSE)+通用估算系数!$B$4*(1-VLOOKUP(B89,通用估算系数!$N$1:$O$11,2,FALSE)))+VLOOKUP(B89,通用估算系数!$J$1:$L$11,3,FALSE)*通用估算系数!$B$3,0)</f>
        <v>1202</v>
      </c>
      <c r="F89">
        <f>ROUNDDOWN((VLOOKUP(B89,通用估算系数!$AG$1:$AI$11,2,FALSE)+VLOOKUP(B89,通用估算系数!$AG$1:$AI$11,2,FALSE)/7)*通用估算系数!$B$8,0)</f>
        <v>2849</v>
      </c>
      <c r="G89">
        <f>ROUNDDOWN(VLOOKUP(B89,通用估算系数!$AC$1:$AE$11,2,FALSE)*宝箱投放计算!D89,0)</f>
        <v>479</v>
      </c>
      <c r="H89">
        <f>VLOOKUP(B89,通用估算系数!$AC$1:$AE$11,3,FALSE)*宝箱投放计算!E89</f>
        <v>0</v>
      </c>
      <c r="I89">
        <f>SUMIFS([1]基础经济系数!$M$123:$M$153,[1]基础经济系数!$K$123:$K$153,"军费",[1]基础经济系数!$J$123:$J$153,A89)</f>
        <v>0</v>
      </c>
      <c r="J89">
        <f>IFERROR(VLOOKUP(A89,[1]成就!$U$2:$AA$5,7,FALSE),0)</f>
        <v>0</v>
      </c>
      <c r="K89">
        <f>IFERROR(VLOOKUP(A89,[1]游戏时长规划!AE$4:AK$33,7,FALSE),0)</f>
        <v>0</v>
      </c>
    </row>
    <row r="90" spans="1:11" x14ac:dyDescent="0.2">
      <c r="A90">
        <f>玩家成长时间线!A90</f>
        <v>89</v>
      </c>
      <c r="B90">
        <f>玩家成长时间线!B90</f>
        <v>9</v>
      </c>
      <c r="C90">
        <f>SUM($D$2:D90)</f>
        <v>409229</v>
      </c>
      <c r="D90">
        <f t="shared" si="1"/>
        <v>4553</v>
      </c>
      <c r="E90">
        <f>ROUNDDOWN(VLOOKUP(B90,通用估算系数!$J$1:$L$11,2,FALSE)*VLOOKUP(B90,通用估算系数!$G$1:$H$11,2,FALSE)*(VLOOKUP(B90,通用估算系数!$N$1:$O$11,2,FALSE)+通用估算系数!$B$4*(1-VLOOKUP(B90,通用估算系数!$N$1:$O$11,2,FALSE)))+VLOOKUP(B90,通用估算系数!$J$1:$L$11,3,FALSE)*通用估算系数!$B$3,0)</f>
        <v>1202</v>
      </c>
      <c r="F90">
        <f>ROUNDDOWN((VLOOKUP(B90,通用估算系数!$AG$1:$AI$11,2,FALSE)+VLOOKUP(B90,通用估算系数!$AG$1:$AI$11,2,FALSE)/7)*通用估算系数!$B$8,0)</f>
        <v>2849</v>
      </c>
      <c r="G90">
        <f>ROUNDDOWN(VLOOKUP(B90,通用估算系数!$AC$1:$AE$11,2,FALSE)*宝箱投放计算!D90,0)</f>
        <v>502</v>
      </c>
      <c r="H90">
        <f>VLOOKUP(B90,通用估算系数!$AC$1:$AE$11,3,FALSE)*宝箱投放计算!E90</f>
        <v>0</v>
      </c>
      <c r="I90">
        <f>SUMIFS([1]基础经济系数!$M$123:$M$153,[1]基础经济系数!$K$123:$K$153,"军费",[1]基础经济系数!$J$123:$J$153,A90)</f>
        <v>0</v>
      </c>
      <c r="J90">
        <f>IFERROR(VLOOKUP(A90,[1]成就!$U$2:$AA$5,7,FALSE),0)</f>
        <v>0</v>
      </c>
      <c r="K90">
        <f>IFERROR(VLOOKUP(A90,[1]游戏时长规划!AE$4:AK$33,7,FALSE),0)</f>
        <v>0</v>
      </c>
    </row>
    <row r="91" spans="1:11" x14ac:dyDescent="0.2">
      <c r="A91">
        <f>玩家成长时间线!A91</f>
        <v>90</v>
      </c>
      <c r="B91">
        <f>玩家成长时间线!B91</f>
        <v>10</v>
      </c>
      <c r="C91">
        <f>SUM($D$2:D91)</f>
        <v>414007</v>
      </c>
      <c r="D91">
        <f t="shared" si="1"/>
        <v>4778</v>
      </c>
      <c r="E91">
        <f>ROUNDDOWN(VLOOKUP(B91,通用估算系数!$J$1:$L$11,2,FALSE)*VLOOKUP(B91,通用估算系数!$G$1:$H$11,2,FALSE)*(VLOOKUP(B91,通用估算系数!$N$1:$O$11,2,FALSE)+通用估算系数!$B$4*(1-VLOOKUP(B91,通用估算系数!$N$1:$O$11,2,FALSE)))+VLOOKUP(B91,通用估算系数!$J$1:$L$11,3,FALSE)*通用估算系数!$B$3,0)</f>
        <v>1446</v>
      </c>
      <c r="F91">
        <f>ROUNDDOWN((VLOOKUP(B91,通用估算系数!$AG$1:$AI$11,2,FALSE)+VLOOKUP(B91,通用估算系数!$AG$1:$AI$11,2,FALSE)/7)*通用估算系数!$B$8,0)</f>
        <v>2849</v>
      </c>
      <c r="G91">
        <f>ROUNDDOWN(VLOOKUP(B91,通用估算系数!$AC$1:$AE$11,2,FALSE)*宝箱投放计算!D91,0)</f>
        <v>483</v>
      </c>
      <c r="H91">
        <f>VLOOKUP(B91,通用估算系数!$AC$1:$AE$11,3,FALSE)*宝箱投放计算!E91</f>
        <v>0</v>
      </c>
      <c r="I91">
        <f>SUMIFS([1]基础经济系数!$M$123:$M$153,[1]基础经济系数!$K$123:$K$153,"军费",[1]基础经济系数!$J$123:$J$153,A91)</f>
        <v>0</v>
      </c>
      <c r="J91">
        <f>IFERROR(VLOOKUP(A91,[1]成就!$U$2:$AA$5,7,FALSE),0)</f>
        <v>0</v>
      </c>
      <c r="K91">
        <f>IFERROR(VLOOKUP(A91,[1]游戏时长规划!AE$4:AK$33,7,FALSE),0)</f>
        <v>0</v>
      </c>
    </row>
    <row r="92" spans="1:11" x14ac:dyDescent="0.2">
      <c r="A92">
        <f>玩家成长时间线!A92</f>
        <v>91</v>
      </c>
      <c r="B92">
        <f>玩家成长时间线!B92</f>
        <v>10</v>
      </c>
      <c r="C92">
        <f>SUM($D$2:D92)</f>
        <v>418787</v>
      </c>
      <c r="D92">
        <f t="shared" si="1"/>
        <v>4780</v>
      </c>
      <c r="E92">
        <f>ROUNDDOWN(VLOOKUP(B92,通用估算系数!$J$1:$L$11,2,FALSE)*VLOOKUP(B92,通用估算系数!$G$1:$H$11,2,FALSE)*(VLOOKUP(B92,通用估算系数!$N$1:$O$11,2,FALSE)+通用估算系数!$B$4*(1-VLOOKUP(B92,通用估算系数!$N$1:$O$11,2,FALSE)))+VLOOKUP(B92,通用估算系数!$J$1:$L$11,3,FALSE)*通用估算系数!$B$3,0)</f>
        <v>1446</v>
      </c>
      <c r="F92">
        <f>ROUNDDOWN((VLOOKUP(B92,通用估算系数!$AG$1:$AI$11,2,FALSE)+VLOOKUP(B92,通用估算系数!$AG$1:$AI$11,2,FALSE)/7)*通用估算系数!$B$8,0)</f>
        <v>2849</v>
      </c>
      <c r="G92">
        <f>ROUNDDOWN(VLOOKUP(B92,通用估算系数!$AC$1:$AE$11,2,FALSE)*宝箱投放计算!D92,0)</f>
        <v>485</v>
      </c>
      <c r="H92">
        <f>VLOOKUP(B92,通用估算系数!$AC$1:$AE$11,3,FALSE)*宝箱投放计算!E92</f>
        <v>0</v>
      </c>
      <c r="I92">
        <f>SUMIFS([1]基础经济系数!$M$123:$M$153,[1]基础经济系数!$K$123:$K$153,"军费",[1]基础经济系数!$J$123:$J$153,A92)</f>
        <v>0</v>
      </c>
      <c r="J92">
        <f>IFERROR(VLOOKUP(A92,[1]成就!$U$2:$AA$5,7,FALSE),0)</f>
        <v>0</v>
      </c>
      <c r="K92">
        <f>IFERROR(VLOOKUP(A92,[1]游戏时长规划!AE$4:AK$33,7,FALSE),0)</f>
        <v>0</v>
      </c>
    </row>
    <row r="93" spans="1:11" x14ac:dyDescent="0.2">
      <c r="A93">
        <f>玩家成长时间线!A93</f>
        <v>92</v>
      </c>
      <c r="B93">
        <f>玩家成长时间线!B93</f>
        <v>10</v>
      </c>
      <c r="C93">
        <f>SUM($D$2:D93)</f>
        <v>423569</v>
      </c>
      <c r="D93">
        <f t="shared" si="1"/>
        <v>4782</v>
      </c>
      <c r="E93">
        <f>ROUNDDOWN(VLOOKUP(B93,通用估算系数!$J$1:$L$11,2,FALSE)*VLOOKUP(B93,通用估算系数!$G$1:$H$11,2,FALSE)*(VLOOKUP(B93,通用估算系数!$N$1:$O$11,2,FALSE)+通用估算系数!$B$4*(1-VLOOKUP(B93,通用估算系数!$N$1:$O$11,2,FALSE)))+VLOOKUP(B93,通用估算系数!$J$1:$L$11,3,FALSE)*通用估算系数!$B$3,0)</f>
        <v>1446</v>
      </c>
      <c r="F93">
        <f>ROUNDDOWN((VLOOKUP(B93,通用估算系数!$AG$1:$AI$11,2,FALSE)+VLOOKUP(B93,通用估算系数!$AG$1:$AI$11,2,FALSE)/7)*通用估算系数!$B$8,0)</f>
        <v>2849</v>
      </c>
      <c r="G93">
        <f>ROUNDDOWN(VLOOKUP(B93,通用估算系数!$AC$1:$AE$11,2,FALSE)*宝箱投放计算!D93,0)</f>
        <v>487</v>
      </c>
      <c r="H93">
        <f>VLOOKUP(B93,通用估算系数!$AC$1:$AE$11,3,FALSE)*宝箱投放计算!E93</f>
        <v>0</v>
      </c>
      <c r="I93">
        <f>SUMIFS([1]基础经济系数!$M$123:$M$153,[1]基础经济系数!$K$123:$K$153,"军费",[1]基础经济系数!$J$123:$J$153,A93)</f>
        <v>0</v>
      </c>
      <c r="J93">
        <f>IFERROR(VLOOKUP(A93,[1]成就!$U$2:$AA$5,7,FALSE),0)</f>
        <v>0</v>
      </c>
      <c r="K93">
        <f>IFERROR(VLOOKUP(A93,[1]游戏时长规划!AE$4:AK$33,7,FALSE),0)</f>
        <v>0</v>
      </c>
    </row>
    <row r="94" spans="1:11" x14ac:dyDescent="0.2">
      <c r="A94">
        <f>玩家成长时间线!A94</f>
        <v>93</v>
      </c>
      <c r="B94">
        <f>玩家成长时间线!B94</f>
        <v>10</v>
      </c>
      <c r="C94">
        <f>SUM($D$2:D94)</f>
        <v>428395</v>
      </c>
      <c r="D94">
        <f t="shared" si="1"/>
        <v>4826</v>
      </c>
      <c r="E94">
        <f>ROUNDDOWN(VLOOKUP(B94,通用估算系数!$J$1:$L$11,2,FALSE)*VLOOKUP(B94,通用估算系数!$G$1:$H$11,2,FALSE)*(VLOOKUP(B94,通用估算系数!$N$1:$O$11,2,FALSE)+通用估算系数!$B$4*(1-VLOOKUP(B94,通用估算系数!$N$1:$O$11,2,FALSE)))+VLOOKUP(B94,通用估算系数!$J$1:$L$11,3,FALSE)*通用估算系数!$B$3,0)</f>
        <v>1446</v>
      </c>
      <c r="F94">
        <f>ROUNDDOWN((VLOOKUP(B94,通用估算系数!$AG$1:$AI$11,2,FALSE)+VLOOKUP(B94,通用估算系数!$AG$1:$AI$11,2,FALSE)/7)*通用估算系数!$B$8,0)</f>
        <v>2849</v>
      </c>
      <c r="G94">
        <f>ROUNDDOWN(VLOOKUP(B94,通用估算系数!$AC$1:$AE$11,2,FALSE)*宝箱投放计算!D94,0)</f>
        <v>531</v>
      </c>
      <c r="H94">
        <f>VLOOKUP(B94,通用估算系数!$AC$1:$AE$11,3,FALSE)*宝箱投放计算!E94</f>
        <v>0</v>
      </c>
      <c r="I94">
        <f>SUMIFS([1]基础经济系数!$M$123:$M$153,[1]基础经济系数!$K$123:$K$153,"军费",[1]基础经济系数!$J$123:$J$153,A94)</f>
        <v>0</v>
      </c>
      <c r="J94">
        <f>IFERROR(VLOOKUP(A94,[1]成就!$U$2:$AA$5,7,FALSE),0)</f>
        <v>0</v>
      </c>
      <c r="K94">
        <f>IFERROR(VLOOKUP(A94,[1]游戏时长规划!AE$4:AK$33,7,FALSE),0)</f>
        <v>0</v>
      </c>
    </row>
    <row r="95" spans="1:11" x14ac:dyDescent="0.2">
      <c r="A95">
        <f>玩家成长时间线!A95</f>
        <v>94</v>
      </c>
      <c r="B95">
        <f>玩家成长时间线!B95</f>
        <v>10</v>
      </c>
      <c r="C95">
        <f>SUM($D$2:D95)</f>
        <v>433181</v>
      </c>
      <c r="D95">
        <f t="shared" si="1"/>
        <v>4786</v>
      </c>
      <c r="E95">
        <f>ROUNDDOWN(VLOOKUP(B95,通用估算系数!$J$1:$L$11,2,FALSE)*VLOOKUP(B95,通用估算系数!$G$1:$H$11,2,FALSE)*(VLOOKUP(B95,通用估算系数!$N$1:$O$11,2,FALSE)+通用估算系数!$B$4*(1-VLOOKUP(B95,通用估算系数!$N$1:$O$11,2,FALSE)))+VLOOKUP(B95,通用估算系数!$J$1:$L$11,3,FALSE)*通用估算系数!$B$3,0)</f>
        <v>1446</v>
      </c>
      <c r="F95">
        <f>ROUNDDOWN((VLOOKUP(B95,通用估算系数!$AG$1:$AI$11,2,FALSE)+VLOOKUP(B95,通用估算系数!$AG$1:$AI$11,2,FALSE)/7)*通用估算系数!$B$8,0)</f>
        <v>2849</v>
      </c>
      <c r="G95">
        <f>ROUNDDOWN(VLOOKUP(B95,通用估算系数!$AC$1:$AE$11,2,FALSE)*宝箱投放计算!D95,0)</f>
        <v>491</v>
      </c>
      <c r="H95">
        <f>VLOOKUP(B95,通用估算系数!$AC$1:$AE$11,3,FALSE)*宝箱投放计算!E95</f>
        <v>0</v>
      </c>
      <c r="I95">
        <f>SUMIFS([1]基础经济系数!$M$123:$M$153,[1]基础经济系数!$K$123:$K$153,"军费",[1]基础经济系数!$J$123:$J$153,A95)</f>
        <v>0</v>
      </c>
      <c r="J95">
        <f>IFERROR(VLOOKUP(A95,[1]成就!$U$2:$AA$5,7,FALSE),0)</f>
        <v>0</v>
      </c>
      <c r="K95">
        <f>IFERROR(VLOOKUP(A95,[1]游戏时长规划!AE$4:AK$33,7,FALSE),0)</f>
        <v>0</v>
      </c>
    </row>
    <row r="96" spans="1:11" x14ac:dyDescent="0.2">
      <c r="A96">
        <f>玩家成长时间线!A96</f>
        <v>95</v>
      </c>
      <c r="B96">
        <f>玩家成长时间线!B96</f>
        <v>10</v>
      </c>
      <c r="C96">
        <f>SUM($D$2:D96)</f>
        <v>437970</v>
      </c>
      <c r="D96">
        <f t="shared" si="1"/>
        <v>4789</v>
      </c>
      <c r="E96">
        <f>ROUNDDOWN(VLOOKUP(B96,通用估算系数!$J$1:$L$11,2,FALSE)*VLOOKUP(B96,通用估算系数!$G$1:$H$11,2,FALSE)*(VLOOKUP(B96,通用估算系数!$N$1:$O$11,2,FALSE)+通用估算系数!$B$4*(1-VLOOKUP(B96,通用估算系数!$N$1:$O$11,2,FALSE)))+VLOOKUP(B96,通用估算系数!$J$1:$L$11,3,FALSE)*通用估算系数!$B$3,0)</f>
        <v>1446</v>
      </c>
      <c r="F96">
        <f>ROUNDDOWN((VLOOKUP(B96,通用估算系数!$AG$1:$AI$11,2,FALSE)+VLOOKUP(B96,通用估算系数!$AG$1:$AI$11,2,FALSE)/7)*通用估算系数!$B$8,0)</f>
        <v>2849</v>
      </c>
      <c r="G96">
        <f>ROUNDDOWN(VLOOKUP(B96,通用估算系数!$AC$1:$AE$11,2,FALSE)*宝箱投放计算!D96,0)</f>
        <v>494</v>
      </c>
      <c r="H96">
        <f>VLOOKUP(B96,通用估算系数!$AC$1:$AE$11,3,FALSE)*宝箱投放计算!E96</f>
        <v>0</v>
      </c>
      <c r="I96">
        <f>SUMIFS([1]基础经济系数!$M$123:$M$153,[1]基础经济系数!$K$123:$K$153,"军费",[1]基础经济系数!$J$123:$J$153,A96)</f>
        <v>0</v>
      </c>
      <c r="J96">
        <f>IFERROR(VLOOKUP(A96,[1]成就!$U$2:$AA$5,7,FALSE),0)</f>
        <v>0</v>
      </c>
      <c r="K96">
        <f>IFERROR(VLOOKUP(A96,[1]游戏时长规划!AE$4:AK$33,7,FALSE),0)</f>
        <v>0</v>
      </c>
    </row>
    <row r="97" spans="1:11" x14ac:dyDescent="0.2">
      <c r="A97">
        <f>玩家成长时间线!A97</f>
        <v>96</v>
      </c>
      <c r="B97">
        <f>玩家成长时间线!B97</f>
        <v>10</v>
      </c>
      <c r="C97">
        <f>SUM($D$2:D97)</f>
        <v>442803</v>
      </c>
      <c r="D97">
        <f t="shared" si="1"/>
        <v>4833</v>
      </c>
      <c r="E97">
        <f>ROUNDDOWN(VLOOKUP(B97,通用估算系数!$J$1:$L$11,2,FALSE)*VLOOKUP(B97,通用估算系数!$G$1:$H$11,2,FALSE)*(VLOOKUP(B97,通用估算系数!$N$1:$O$11,2,FALSE)+通用估算系数!$B$4*(1-VLOOKUP(B97,通用估算系数!$N$1:$O$11,2,FALSE)))+VLOOKUP(B97,通用估算系数!$J$1:$L$11,3,FALSE)*通用估算系数!$B$3,0)</f>
        <v>1446</v>
      </c>
      <c r="F97">
        <f>ROUNDDOWN((VLOOKUP(B97,通用估算系数!$AG$1:$AI$11,2,FALSE)+VLOOKUP(B97,通用估算系数!$AG$1:$AI$11,2,FALSE)/7)*通用估算系数!$B$8,0)</f>
        <v>2849</v>
      </c>
      <c r="G97">
        <f>ROUNDDOWN(VLOOKUP(B97,通用估算系数!$AC$1:$AE$11,2,FALSE)*宝箱投放计算!D97,0)</f>
        <v>538</v>
      </c>
      <c r="H97">
        <f>VLOOKUP(B97,通用估算系数!$AC$1:$AE$11,3,FALSE)*宝箱投放计算!E97</f>
        <v>0</v>
      </c>
      <c r="I97">
        <f>SUMIFS([1]基础经济系数!$M$123:$M$153,[1]基础经济系数!$K$123:$K$153,"军费",[1]基础经济系数!$J$123:$J$153,A97)</f>
        <v>0</v>
      </c>
      <c r="J97">
        <f>IFERROR(VLOOKUP(A97,[1]成就!$U$2:$AA$5,7,FALSE),0)</f>
        <v>0</v>
      </c>
      <c r="K97">
        <f>IFERROR(VLOOKUP(A97,[1]游戏时长规划!AE$4:AK$33,7,FALSE),0)</f>
        <v>0</v>
      </c>
    </row>
    <row r="98" spans="1:11" x14ac:dyDescent="0.2">
      <c r="A98">
        <f>玩家成长时间线!A98</f>
        <v>97</v>
      </c>
      <c r="B98">
        <f>玩家成长时间线!B98</f>
        <v>10</v>
      </c>
      <c r="C98">
        <f>SUM($D$2:D98)</f>
        <v>452596</v>
      </c>
      <c r="D98">
        <f t="shared" si="1"/>
        <v>9793</v>
      </c>
      <c r="E98">
        <f>ROUNDDOWN(VLOOKUP(B98,通用估算系数!$J$1:$L$11,2,FALSE)*VLOOKUP(B98,通用估算系数!$G$1:$H$11,2,FALSE)*(VLOOKUP(B98,通用估算系数!$N$1:$O$11,2,FALSE)+通用估算系数!$B$4*(1-VLOOKUP(B98,通用估算系数!$N$1:$O$11,2,FALSE)))+VLOOKUP(B98,通用估算系数!$J$1:$L$11,3,FALSE)*通用估算系数!$B$3,0)</f>
        <v>1446</v>
      </c>
      <c r="F98">
        <f>ROUNDDOWN((VLOOKUP(B98,通用估算系数!$AG$1:$AI$11,2,FALSE)+VLOOKUP(B98,通用估算系数!$AG$1:$AI$11,2,FALSE)/7)*通用估算系数!$B$8,0)</f>
        <v>2849</v>
      </c>
      <c r="G98">
        <f>ROUNDDOWN(VLOOKUP(B98,通用估算系数!$AC$1:$AE$11,2,FALSE)*宝箱投放计算!D98,0)</f>
        <v>498</v>
      </c>
      <c r="H98">
        <f>VLOOKUP(B98,通用估算系数!$AC$1:$AE$11,3,FALSE)*宝箱投放计算!E98</f>
        <v>0</v>
      </c>
      <c r="I98">
        <f>SUMIFS([1]基础经济系数!$M$123:$M$153,[1]基础经济系数!$K$123:$K$153,"军费",[1]基础经济系数!$J$123:$J$153,A98)</f>
        <v>0</v>
      </c>
      <c r="J98">
        <f>IFERROR(VLOOKUP(A98,[1]成就!$U$2:$AA$5,7,FALSE),0)</f>
        <v>0</v>
      </c>
      <c r="K98">
        <f>IFERROR(VLOOKUP(A98,[1]游戏时长规划!AE$4:AK$33,7,FALSE),0)</f>
        <v>5000</v>
      </c>
    </row>
    <row r="99" spans="1:11" x14ac:dyDescent="0.2">
      <c r="A99">
        <f>玩家成长时间线!A99</f>
        <v>98</v>
      </c>
      <c r="B99">
        <f>玩家成长时间线!B99</f>
        <v>8</v>
      </c>
      <c r="C99">
        <f>SUM($D$2:D99)</f>
        <v>456858</v>
      </c>
      <c r="D99">
        <f t="shared" si="1"/>
        <v>4262</v>
      </c>
      <c r="E99">
        <f>ROUNDDOWN(VLOOKUP(B99,通用估算系数!$J$1:$L$11,2,FALSE)*VLOOKUP(B99,通用估算系数!$G$1:$H$11,2,FALSE)*(VLOOKUP(B99,通用估算系数!$N$1:$O$11,2,FALSE)+通用估算系数!$B$4*(1-VLOOKUP(B99,通用估算系数!$N$1:$O$11,2,FALSE)))+VLOOKUP(B99,通用估算系数!$J$1:$L$11,3,FALSE)*通用估算系数!$B$3,0)</f>
        <v>913</v>
      </c>
      <c r="F99">
        <f>ROUNDDOWN((VLOOKUP(B99,通用估算系数!$AG$1:$AI$11,2,FALSE)+VLOOKUP(B99,通用估算系数!$AG$1:$AI$11,2,FALSE)/7)*通用估算系数!$B$8,0)</f>
        <v>2849</v>
      </c>
      <c r="G99">
        <f>ROUNDDOWN(VLOOKUP(B99,通用估算系数!$AC$1:$AE$11,2,FALSE)*宝箱投放计算!D99,0)</f>
        <v>500</v>
      </c>
      <c r="H99">
        <f>VLOOKUP(B99,通用估算系数!$AC$1:$AE$11,3,FALSE)*宝箱投放计算!E99</f>
        <v>0</v>
      </c>
      <c r="I99">
        <f>SUMIFS([1]基础经济系数!$M$123:$M$153,[1]基础经济系数!$K$123:$K$153,"军费",[1]基础经济系数!$J$123:$J$153,A99)</f>
        <v>0</v>
      </c>
      <c r="J99">
        <f>IFERROR(VLOOKUP(A99,[1]成就!$U$2:$AA$5,7,FALSE),0)</f>
        <v>0</v>
      </c>
      <c r="K99">
        <f>IFERROR(VLOOKUP(A99,[1]游戏时长规划!AE$4:AK$33,7,FALSE),0)</f>
        <v>0</v>
      </c>
    </row>
    <row r="100" spans="1:11" x14ac:dyDescent="0.2">
      <c r="A100">
        <f>玩家成长时间线!A100</f>
        <v>99</v>
      </c>
      <c r="B100">
        <f>玩家成长时间线!B100</f>
        <v>8</v>
      </c>
      <c r="C100">
        <f>SUM($D$2:D100)</f>
        <v>461122</v>
      </c>
      <c r="D100">
        <f t="shared" si="1"/>
        <v>4264</v>
      </c>
      <c r="E100">
        <f>ROUNDDOWN(VLOOKUP(B100,通用估算系数!$J$1:$L$11,2,FALSE)*VLOOKUP(B100,通用估算系数!$G$1:$H$11,2,FALSE)*(VLOOKUP(B100,通用估算系数!$N$1:$O$11,2,FALSE)+通用估算系数!$B$4*(1-VLOOKUP(B100,通用估算系数!$N$1:$O$11,2,FALSE)))+VLOOKUP(B100,通用估算系数!$J$1:$L$11,3,FALSE)*通用估算系数!$B$3,0)</f>
        <v>913</v>
      </c>
      <c r="F100">
        <f>ROUNDDOWN((VLOOKUP(B100,通用估算系数!$AG$1:$AI$11,2,FALSE)+VLOOKUP(B100,通用估算系数!$AG$1:$AI$11,2,FALSE)/7)*通用估算系数!$B$8,0)</f>
        <v>2849</v>
      </c>
      <c r="G100">
        <f>ROUNDDOWN(VLOOKUP(B100,通用估算系数!$AC$1:$AE$11,2,FALSE)*宝箱投放计算!D100,0)</f>
        <v>502</v>
      </c>
      <c r="H100">
        <f>VLOOKUP(B100,通用估算系数!$AC$1:$AE$11,3,FALSE)*宝箱投放计算!E100</f>
        <v>0</v>
      </c>
      <c r="I100">
        <f>SUMIFS([1]基础经济系数!$M$123:$M$153,[1]基础经济系数!$K$123:$K$153,"军费",[1]基础经济系数!$J$123:$J$153,A100)</f>
        <v>0</v>
      </c>
      <c r="J100">
        <f>IFERROR(VLOOKUP(A100,[1]成就!$U$2:$AA$5,7,FALSE),0)</f>
        <v>0</v>
      </c>
      <c r="K100">
        <f>IFERROR(VLOOKUP(A100,[1]游戏时长规划!AE$4:AK$33,7,FALSE),0)</f>
        <v>0</v>
      </c>
    </row>
    <row r="101" spans="1:11" x14ac:dyDescent="0.2">
      <c r="A101">
        <f>玩家成长时间线!A101</f>
        <v>100</v>
      </c>
      <c r="B101">
        <f>玩家成长时间线!B101</f>
        <v>8</v>
      </c>
      <c r="C101">
        <f>SUM($D$2:D101)</f>
        <v>465430</v>
      </c>
      <c r="D101">
        <f t="shared" si="1"/>
        <v>4308</v>
      </c>
      <c r="E101">
        <f>ROUNDDOWN(VLOOKUP(B101,通用估算系数!$J$1:$L$11,2,FALSE)*VLOOKUP(B101,通用估算系数!$G$1:$H$11,2,FALSE)*(VLOOKUP(B101,通用估算系数!$N$1:$O$11,2,FALSE)+通用估算系数!$B$4*(1-VLOOKUP(B101,通用估算系数!$N$1:$O$11,2,FALSE)))+VLOOKUP(B101,通用估算系数!$J$1:$L$11,3,FALSE)*通用估算系数!$B$3,0)</f>
        <v>913</v>
      </c>
      <c r="F101">
        <f>ROUNDDOWN((VLOOKUP(B101,通用估算系数!$AG$1:$AI$11,2,FALSE)+VLOOKUP(B101,通用估算系数!$AG$1:$AI$11,2,FALSE)/7)*通用估算系数!$B$8,0)</f>
        <v>2849</v>
      </c>
      <c r="G101">
        <f>ROUNDDOWN(VLOOKUP(B101,通用估算系数!$AC$1:$AE$11,2,FALSE)*宝箱投放计算!D101,0)</f>
        <v>546</v>
      </c>
      <c r="H101">
        <f>VLOOKUP(B101,通用估算系数!$AC$1:$AE$11,3,FALSE)*宝箱投放计算!E101</f>
        <v>0</v>
      </c>
      <c r="I101">
        <f>SUMIFS([1]基础经济系数!$M$123:$M$153,[1]基础经济系数!$K$123:$K$153,"军费",[1]基础经济系数!$J$123:$J$153,A101)</f>
        <v>0</v>
      </c>
      <c r="J101">
        <f>IFERROR(VLOOKUP(A101,[1]成就!$U$2:$AA$5,7,FALSE),0)</f>
        <v>0</v>
      </c>
      <c r="K101">
        <f>IFERROR(VLOOKUP(A101,[1]游戏时长规划!AE$4:AK$33,7,FALSE),0)</f>
        <v>0</v>
      </c>
    </row>
    <row r="102" spans="1:11" x14ac:dyDescent="0.2">
      <c r="A102">
        <f>玩家成长时间线!A102</f>
        <v>101</v>
      </c>
      <c r="B102">
        <f>玩家成长时间线!B102</f>
        <v>9</v>
      </c>
      <c r="C102">
        <f>SUM($D$2:D102)</f>
        <v>469987</v>
      </c>
      <c r="D102">
        <f t="shared" si="1"/>
        <v>4557</v>
      </c>
      <c r="E102">
        <f>ROUNDDOWN(VLOOKUP(B102,通用估算系数!$J$1:$L$11,2,FALSE)*VLOOKUP(B102,通用估算系数!$G$1:$H$11,2,FALSE)*(VLOOKUP(B102,通用估算系数!$N$1:$O$11,2,FALSE)+通用估算系数!$B$4*(1-VLOOKUP(B102,通用估算系数!$N$1:$O$11,2,FALSE)))+VLOOKUP(B102,通用估算系数!$J$1:$L$11,3,FALSE)*通用估算系数!$B$3,0)</f>
        <v>1202</v>
      </c>
      <c r="F102">
        <f>ROUNDDOWN((VLOOKUP(B102,通用估算系数!$AG$1:$AI$11,2,FALSE)+VLOOKUP(B102,通用估算系数!$AG$1:$AI$11,2,FALSE)/7)*通用估算系数!$B$8,0)</f>
        <v>2849</v>
      </c>
      <c r="G102">
        <f>ROUNDDOWN(VLOOKUP(B102,通用估算系数!$AC$1:$AE$11,2,FALSE)*宝箱投放计算!D102,0)</f>
        <v>506</v>
      </c>
      <c r="H102">
        <f>VLOOKUP(B102,通用估算系数!$AC$1:$AE$11,3,FALSE)*宝箱投放计算!E102</f>
        <v>0</v>
      </c>
      <c r="I102">
        <f>SUMIFS([1]基础经济系数!$M$123:$M$153,[1]基础经济系数!$K$123:$K$153,"军费",[1]基础经济系数!$J$123:$J$153,A102)</f>
        <v>0</v>
      </c>
      <c r="J102">
        <f>IFERROR(VLOOKUP(A102,[1]成就!$U$2:$AA$5,7,FALSE),0)</f>
        <v>0</v>
      </c>
      <c r="K102">
        <f>IFERROR(VLOOKUP(A102,[1]游戏时长规划!AE$4:AK$33,7,FALSE),0)</f>
        <v>0</v>
      </c>
    </row>
    <row r="103" spans="1:11" x14ac:dyDescent="0.2">
      <c r="A103">
        <f>玩家成长时间线!A103</f>
        <v>102</v>
      </c>
      <c r="B103">
        <f>玩家成长时间线!B103</f>
        <v>9</v>
      </c>
      <c r="C103">
        <f>SUM($D$2:D103)</f>
        <v>474546</v>
      </c>
      <c r="D103">
        <f t="shared" si="1"/>
        <v>4559</v>
      </c>
      <c r="E103">
        <f>ROUNDDOWN(VLOOKUP(B103,通用估算系数!$J$1:$L$11,2,FALSE)*VLOOKUP(B103,通用估算系数!$G$1:$H$11,2,FALSE)*(VLOOKUP(B103,通用估算系数!$N$1:$O$11,2,FALSE)+通用估算系数!$B$4*(1-VLOOKUP(B103,通用估算系数!$N$1:$O$11,2,FALSE)))+VLOOKUP(B103,通用估算系数!$J$1:$L$11,3,FALSE)*通用估算系数!$B$3,0)</f>
        <v>1202</v>
      </c>
      <c r="F103">
        <f>ROUNDDOWN((VLOOKUP(B103,通用估算系数!$AG$1:$AI$11,2,FALSE)+VLOOKUP(B103,通用估算系数!$AG$1:$AI$11,2,FALSE)/7)*通用估算系数!$B$8,0)</f>
        <v>2849</v>
      </c>
      <c r="G103">
        <f>ROUNDDOWN(VLOOKUP(B103,通用估算系数!$AC$1:$AE$11,2,FALSE)*宝箱投放计算!D103,0)</f>
        <v>508</v>
      </c>
      <c r="H103">
        <f>VLOOKUP(B103,通用估算系数!$AC$1:$AE$11,3,FALSE)*宝箱投放计算!E103</f>
        <v>0</v>
      </c>
      <c r="I103">
        <f>SUMIFS([1]基础经济系数!$M$123:$M$153,[1]基础经济系数!$K$123:$K$153,"军费",[1]基础经济系数!$J$123:$J$153,A103)</f>
        <v>0</v>
      </c>
      <c r="J103">
        <f>IFERROR(VLOOKUP(A103,[1]成就!$U$2:$AA$5,7,FALSE),0)</f>
        <v>0</v>
      </c>
      <c r="K103">
        <f>IFERROR(VLOOKUP(A103,[1]游戏时长规划!AE$4:AK$33,7,FALSE),0)</f>
        <v>0</v>
      </c>
    </row>
    <row r="104" spans="1:11" x14ac:dyDescent="0.2">
      <c r="A104">
        <f>玩家成长时间线!A104</f>
        <v>103</v>
      </c>
      <c r="B104">
        <f>玩家成长时间线!B104</f>
        <v>9</v>
      </c>
      <c r="C104">
        <f>SUM($D$2:D104)</f>
        <v>479149</v>
      </c>
      <c r="D104">
        <f t="shared" si="1"/>
        <v>4603</v>
      </c>
      <c r="E104">
        <f>ROUNDDOWN(VLOOKUP(B104,通用估算系数!$J$1:$L$11,2,FALSE)*VLOOKUP(B104,通用估算系数!$G$1:$H$11,2,FALSE)*(VLOOKUP(B104,通用估算系数!$N$1:$O$11,2,FALSE)+通用估算系数!$B$4*(1-VLOOKUP(B104,通用估算系数!$N$1:$O$11,2,FALSE)))+VLOOKUP(B104,通用估算系数!$J$1:$L$11,3,FALSE)*通用估算系数!$B$3,0)</f>
        <v>1202</v>
      </c>
      <c r="F104">
        <f>ROUNDDOWN((VLOOKUP(B104,通用估算系数!$AG$1:$AI$11,2,FALSE)+VLOOKUP(B104,通用估算系数!$AG$1:$AI$11,2,FALSE)/7)*通用估算系数!$B$8,0)</f>
        <v>2849</v>
      </c>
      <c r="G104">
        <f>ROUNDDOWN(VLOOKUP(B104,通用估算系数!$AC$1:$AE$11,2,FALSE)*宝箱投放计算!D104,0)</f>
        <v>552</v>
      </c>
      <c r="H104">
        <f>VLOOKUP(B104,通用估算系数!$AC$1:$AE$11,3,FALSE)*宝箱投放计算!E104</f>
        <v>0</v>
      </c>
      <c r="I104">
        <f>SUMIFS([1]基础经济系数!$M$123:$M$153,[1]基础经济系数!$K$123:$K$153,"军费",[1]基础经济系数!$J$123:$J$153,A104)</f>
        <v>0</v>
      </c>
      <c r="J104">
        <f>IFERROR(VLOOKUP(A104,[1]成就!$U$2:$AA$5,7,FALSE),0)</f>
        <v>0</v>
      </c>
      <c r="K104">
        <f>IFERROR(VLOOKUP(A104,[1]游戏时长规划!AE$4:AK$33,7,FALSE),0)</f>
        <v>0</v>
      </c>
    </row>
    <row r="105" spans="1:11" x14ac:dyDescent="0.2">
      <c r="A105">
        <f>玩家成长时间线!A105</f>
        <v>104</v>
      </c>
      <c r="B105">
        <f>玩家成长时间线!B105</f>
        <v>10</v>
      </c>
      <c r="C105">
        <f>SUM($D$2:D105)</f>
        <v>483956</v>
      </c>
      <c r="D105">
        <f t="shared" si="1"/>
        <v>4807</v>
      </c>
      <c r="E105">
        <f>ROUNDDOWN(VLOOKUP(B105,通用估算系数!$J$1:$L$11,2,FALSE)*VLOOKUP(B105,通用估算系数!$G$1:$H$11,2,FALSE)*(VLOOKUP(B105,通用估算系数!$N$1:$O$11,2,FALSE)+通用估算系数!$B$4*(1-VLOOKUP(B105,通用估算系数!$N$1:$O$11,2,FALSE)))+VLOOKUP(B105,通用估算系数!$J$1:$L$11,3,FALSE)*通用估算系数!$B$3,0)</f>
        <v>1446</v>
      </c>
      <c r="F105">
        <f>ROUNDDOWN((VLOOKUP(B105,通用估算系数!$AG$1:$AI$11,2,FALSE)+VLOOKUP(B105,通用估算系数!$AG$1:$AI$11,2,FALSE)/7)*通用估算系数!$B$8,0)</f>
        <v>2849</v>
      </c>
      <c r="G105">
        <f>ROUNDDOWN(VLOOKUP(B105,通用估算系数!$AC$1:$AE$11,2,FALSE)*宝箱投放计算!D105,0)</f>
        <v>512</v>
      </c>
      <c r="H105">
        <f>VLOOKUP(B105,通用估算系数!$AC$1:$AE$11,3,FALSE)*宝箱投放计算!E105</f>
        <v>0</v>
      </c>
      <c r="I105">
        <f>SUMIFS([1]基础经济系数!$M$123:$M$153,[1]基础经济系数!$K$123:$K$153,"军费",[1]基础经济系数!$J$123:$J$153,A105)</f>
        <v>0</v>
      </c>
      <c r="J105">
        <f>IFERROR(VLOOKUP(A105,[1]成就!$U$2:$AA$5,7,FALSE),0)</f>
        <v>0</v>
      </c>
      <c r="K105">
        <f>IFERROR(VLOOKUP(A105,[1]游戏时长规划!AE$4:AK$33,7,FALSE),0)</f>
        <v>0</v>
      </c>
    </row>
    <row r="106" spans="1:11" x14ac:dyDescent="0.2">
      <c r="A106">
        <f>玩家成长时间线!A106</f>
        <v>105</v>
      </c>
      <c r="B106">
        <f>玩家成长时间线!B106</f>
        <v>10</v>
      </c>
      <c r="C106">
        <f>SUM($D$2:D106)</f>
        <v>488766</v>
      </c>
      <c r="D106">
        <f t="shared" si="1"/>
        <v>4810</v>
      </c>
      <c r="E106">
        <f>ROUNDDOWN(VLOOKUP(B106,通用估算系数!$J$1:$L$11,2,FALSE)*VLOOKUP(B106,通用估算系数!$G$1:$H$11,2,FALSE)*(VLOOKUP(B106,通用估算系数!$N$1:$O$11,2,FALSE)+通用估算系数!$B$4*(1-VLOOKUP(B106,通用估算系数!$N$1:$O$11,2,FALSE)))+VLOOKUP(B106,通用估算系数!$J$1:$L$11,3,FALSE)*通用估算系数!$B$3,0)</f>
        <v>1446</v>
      </c>
      <c r="F106">
        <f>ROUNDDOWN((VLOOKUP(B106,通用估算系数!$AG$1:$AI$11,2,FALSE)+VLOOKUP(B106,通用估算系数!$AG$1:$AI$11,2,FALSE)/7)*通用估算系数!$B$8,0)</f>
        <v>2849</v>
      </c>
      <c r="G106">
        <f>ROUNDDOWN(VLOOKUP(B106,通用估算系数!$AC$1:$AE$11,2,FALSE)*宝箱投放计算!D106,0)</f>
        <v>515</v>
      </c>
      <c r="H106">
        <f>VLOOKUP(B106,通用估算系数!$AC$1:$AE$11,3,FALSE)*宝箱投放计算!E106</f>
        <v>0</v>
      </c>
      <c r="I106">
        <f>SUMIFS([1]基础经济系数!$M$123:$M$153,[1]基础经济系数!$K$123:$K$153,"军费",[1]基础经济系数!$J$123:$J$153,A106)</f>
        <v>0</v>
      </c>
      <c r="J106">
        <f>IFERROR(VLOOKUP(A106,[1]成就!$U$2:$AA$5,7,FALSE),0)</f>
        <v>0</v>
      </c>
      <c r="K106">
        <f>IFERROR(VLOOKUP(A106,[1]游戏时长规划!AE$4:AK$33,7,FALSE),0)</f>
        <v>0</v>
      </c>
    </row>
    <row r="107" spans="1:11" x14ac:dyDescent="0.2">
      <c r="A107">
        <f>玩家成长时间线!A107</f>
        <v>106</v>
      </c>
      <c r="B107">
        <f>玩家成长时间线!B107</f>
        <v>10</v>
      </c>
      <c r="C107">
        <f>SUM($D$2:D107)</f>
        <v>493578</v>
      </c>
      <c r="D107">
        <f t="shared" si="1"/>
        <v>4812</v>
      </c>
      <c r="E107">
        <f>ROUNDDOWN(VLOOKUP(B107,通用估算系数!$J$1:$L$11,2,FALSE)*VLOOKUP(B107,通用估算系数!$G$1:$H$11,2,FALSE)*(VLOOKUP(B107,通用估算系数!$N$1:$O$11,2,FALSE)+通用估算系数!$B$4*(1-VLOOKUP(B107,通用估算系数!$N$1:$O$11,2,FALSE)))+VLOOKUP(B107,通用估算系数!$J$1:$L$11,3,FALSE)*通用估算系数!$B$3,0)</f>
        <v>1446</v>
      </c>
      <c r="F107">
        <f>ROUNDDOWN((VLOOKUP(B107,通用估算系数!$AG$1:$AI$11,2,FALSE)+VLOOKUP(B107,通用估算系数!$AG$1:$AI$11,2,FALSE)/7)*通用估算系数!$B$8,0)</f>
        <v>2849</v>
      </c>
      <c r="G107">
        <f>ROUNDDOWN(VLOOKUP(B107,通用估算系数!$AC$1:$AE$11,2,FALSE)*宝箱投放计算!D107,0)</f>
        <v>517</v>
      </c>
      <c r="H107">
        <f>VLOOKUP(B107,通用估算系数!$AC$1:$AE$11,3,FALSE)*宝箱投放计算!E107</f>
        <v>0</v>
      </c>
      <c r="I107">
        <f>SUMIFS([1]基础经济系数!$M$123:$M$153,[1]基础经济系数!$K$123:$K$153,"军费",[1]基础经济系数!$J$123:$J$153,A107)</f>
        <v>0</v>
      </c>
      <c r="J107">
        <f>IFERROR(VLOOKUP(A107,[1]成就!$U$2:$AA$5,7,FALSE),0)</f>
        <v>0</v>
      </c>
      <c r="K107">
        <f>IFERROR(VLOOKUP(A107,[1]游戏时长规划!AE$4:AK$33,7,FALSE),0)</f>
        <v>0</v>
      </c>
    </row>
    <row r="108" spans="1:11" x14ac:dyDescent="0.2">
      <c r="A108">
        <f>玩家成长时间线!A108</f>
        <v>107</v>
      </c>
      <c r="B108">
        <f>玩家成长时间线!B108</f>
        <v>10</v>
      </c>
      <c r="C108">
        <f>SUM($D$2:D108)</f>
        <v>498434</v>
      </c>
      <c r="D108">
        <f t="shared" si="1"/>
        <v>4856</v>
      </c>
      <c r="E108">
        <f>ROUNDDOWN(VLOOKUP(B108,通用估算系数!$J$1:$L$11,2,FALSE)*VLOOKUP(B108,通用估算系数!$G$1:$H$11,2,FALSE)*(VLOOKUP(B108,通用估算系数!$N$1:$O$11,2,FALSE)+通用估算系数!$B$4*(1-VLOOKUP(B108,通用估算系数!$N$1:$O$11,2,FALSE)))+VLOOKUP(B108,通用估算系数!$J$1:$L$11,3,FALSE)*通用估算系数!$B$3,0)</f>
        <v>1446</v>
      </c>
      <c r="F108">
        <f>ROUNDDOWN((VLOOKUP(B108,通用估算系数!$AG$1:$AI$11,2,FALSE)+VLOOKUP(B108,通用估算系数!$AG$1:$AI$11,2,FALSE)/7)*通用估算系数!$B$8,0)</f>
        <v>2849</v>
      </c>
      <c r="G108">
        <f>ROUNDDOWN(VLOOKUP(B108,通用估算系数!$AC$1:$AE$11,2,FALSE)*宝箱投放计算!D108,0)</f>
        <v>561</v>
      </c>
      <c r="H108">
        <f>VLOOKUP(B108,通用估算系数!$AC$1:$AE$11,3,FALSE)*宝箱投放计算!E108</f>
        <v>0</v>
      </c>
      <c r="I108">
        <f>SUMIFS([1]基础经济系数!$M$123:$M$153,[1]基础经济系数!$K$123:$K$153,"军费",[1]基础经济系数!$J$123:$J$153,A108)</f>
        <v>0</v>
      </c>
      <c r="J108">
        <f>IFERROR(VLOOKUP(A108,[1]成就!$U$2:$AA$5,7,FALSE),0)</f>
        <v>0</v>
      </c>
      <c r="K108">
        <f>IFERROR(VLOOKUP(A108,[1]游戏时长规划!AE$4:AK$33,7,FALSE),0)</f>
        <v>0</v>
      </c>
    </row>
    <row r="109" spans="1:11" x14ac:dyDescent="0.2">
      <c r="A109">
        <f>玩家成长时间线!A109</f>
        <v>108</v>
      </c>
      <c r="B109">
        <f>玩家成长时间线!B109</f>
        <v>10</v>
      </c>
      <c r="C109">
        <f>SUM($D$2:D109)</f>
        <v>503250</v>
      </c>
      <c r="D109">
        <f t="shared" si="1"/>
        <v>4816</v>
      </c>
      <c r="E109">
        <f>ROUNDDOWN(VLOOKUP(B109,通用估算系数!$J$1:$L$11,2,FALSE)*VLOOKUP(B109,通用估算系数!$G$1:$H$11,2,FALSE)*(VLOOKUP(B109,通用估算系数!$N$1:$O$11,2,FALSE)+通用估算系数!$B$4*(1-VLOOKUP(B109,通用估算系数!$N$1:$O$11,2,FALSE)))+VLOOKUP(B109,通用估算系数!$J$1:$L$11,3,FALSE)*通用估算系数!$B$3,0)</f>
        <v>1446</v>
      </c>
      <c r="F109">
        <f>ROUNDDOWN((VLOOKUP(B109,通用估算系数!$AG$1:$AI$11,2,FALSE)+VLOOKUP(B109,通用估算系数!$AG$1:$AI$11,2,FALSE)/7)*通用估算系数!$B$8,0)</f>
        <v>2849</v>
      </c>
      <c r="G109">
        <f>ROUNDDOWN(VLOOKUP(B109,通用估算系数!$AC$1:$AE$11,2,FALSE)*宝箱投放计算!D109,0)</f>
        <v>521</v>
      </c>
      <c r="H109">
        <f>VLOOKUP(B109,通用估算系数!$AC$1:$AE$11,3,FALSE)*宝箱投放计算!E109</f>
        <v>0</v>
      </c>
      <c r="I109">
        <f>SUMIFS([1]基础经济系数!$M$123:$M$153,[1]基础经济系数!$K$123:$K$153,"军费",[1]基础经济系数!$J$123:$J$153,A109)</f>
        <v>0</v>
      </c>
      <c r="J109">
        <f>IFERROR(VLOOKUP(A109,[1]成就!$U$2:$AA$5,7,FALSE),0)</f>
        <v>0</v>
      </c>
      <c r="K109">
        <f>IFERROR(VLOOKUP(A109,[1]游戏时长规划!AE$4:AK$33,7,FALSE),0)</f>
        <v>0</v>
      </c>
    </row>
    <row r="110" spans="1:11" x14ac:dyDescent="0.2">
      <c r="A110">
        <f>玩家成长时间线!A110</f>
        <v>109</v>
      </c>
      <c r="B110">
        <f>玩家成长时间线!B110</f>
        <v>10</v>
      </c>
      <c r="C110">
        <f>SUM($D$2:D110)</f>
        <v>508068</v>
      </c>
      <c r="D110">
        <f t="shared" si="1"/>
        <v>4818</v>
      </c>
      <c r="E110">
        <f>ROUNDDOWN(VLOOKUP(B110,通用估算系数!$J$1:$L$11,2,FALSE)*VLOOKUP(B110,通用估算系数!$G$1:$H$11,2,FALSE)*(VLOOKUP(B110,通用估算系数!$N$1:$O$11,2,FALSE)+通用估算系数!$B$4*(1-VLOOKUP(B110,通用估算系数!$N$1:$O$11,2,FALSE)))+VLOOKUP(B110,通用估算系数!$J$1:$L$11,3,FALSE)*通用估算系数!$B$3,0)</f>
        <v>1446</v>
      </c>
      <c r="F110">
        <f>ROUNDDOWN((VLOOKUP(B110,通用估算系数!$AG$1:$AI$11,2,FALSE)+VLOOKUP(B110,通用估算系数!$AG$1:$AI$11,2,FALSE)/7)*通用估算系数!$B$8,0)</f>
        <v>2849</v>
      </c>
      <c r="G110">
        <f>ROUNDDOWN(VLOOKUP(B110,通用估算系数!$AC$1:$AE$11,2,FALSE)*宝箱投放计算!D110,0)</f>
        <v>523</v>
      </c>
      <c r="H110">
        <f>VLOOKUP(B110,通用估算系数!$AC$1:$AE$11,3,FALSE)*宝箱投放计算!E110</f>
        <v>0</v>
      </c>
      <c r="I110">
        <f>SUMIFS([1]基础经济系数!$M$123:$M$153,[1]基础经济系数!$K$123:$K$153,"军费",[1]基础经济系数!$J$123:$J$153,A110)</f>
        <v>0</v>
      </c>
      <c r="J110">
        <f>IFERROR(VLOOKUP(A110,[1]成就!$U$2:$AA$5,7,FALSE),0)</f>
        <v>0</v>
      </c>
      <c r="K110">
        <f>IFERROR(VLOOKUP(A110,[1]游戏时长规划!AE$4:AK$33,7,FALSE),0)</f>
        <v>0</v>
      </c>
    </row>
    <row r="111" spans="1:11" x14ac:dyDescent="0.2">
      <c r="A111">
        <f>玩家成长时间线!A111</f>
        <v>110</v>
      </c>
      <c r="B111">
        <f>玩家成长时间线!B111</f>
        <v>10</v>
      </c>
      <c r="C111">
        <f>SUM($D$2:D111)</f>
        <v>512909</v>
      </c>
      <c r="D111">
        <f t="shared" si="1"/>
        <v>4841</v>
      </c>
      <c r="E111">
        <f>ROUNDDOWN(VLOOKUP(B111,通用估算系数!$J$1:$L$11,2,FALSE)*VLOOKUP(B111,通用估算系数!$G$1:$H$11,2,FALSE)*(VLOOKUP(B111,通用估算系数!$N$1:$O$11,2,FALSE)+通用估算系数!$B$4*(1-VLOOKUP(B111,通用估算系数!$N$1:$O$11,2,FALSE)))+VLOOKUP(B111,通用估算系数!$J$1:$L$11,3,FALSE)*通用估算系数!$B$3,0)</f>
        <v>1446</v>
      </c>
      <c r="F111">
        <f>ROUNDDOWN((VLOOKUP(B111,通用估算系数!$AG$1:$AI$11,2,FALSE)+VLOOKUP(B111,通用估算系数!$AG$1:$AI$11,2,FALSE)/7)*通用估算系数!$B$8,0)</f>
        <v>2849</v>
      </c>
      <c r="G111">
        <f>ROUNDDOWN(VLOOKUP(B111,通用估算系数!$AC$1:$AE$11,2,FALSE)*宝箱投放计算!D111,0)</f>
        <v>546</v>
      </c>
      <c r="H111">
        <f>VLOOKUP(B111,通用估算系数!$AC$1:$AE$11,3,FALSE)*宝箱投放计算!E111</f>
        <v>0</v>
      </c>
      <c r="I111">
        <f>SUMIFS([1]基础经济系数!$M$123:$M$153,[1]基础经济系数!$K$123:$K$153,"军费",[1]基础经济系数!$J$123:$J$153,A111)</f>
        <v>0</v>
      </c>
      <c r="J111">
        <f>IFERROR(VLOOKUP(A111,[1]成就!$U$2:$AA$5,7,FALSE),0)</f>
        <v>0</v>
      </c>
      <c r="K111">
        <f>IFERROR(VLOOKUP(A111,[1]游戏时长规划!AE$4:AK$33,7,FALSE),0)</f>
        <v>0</v>
      </c>
    </row>
    <row r="112" spans="1:11" x14ac:dyDescent="0.2">
      <c r="A112">
        <f>玩家成长时间线!A112</f>
        <v>111</v>
      </c>
      <c r="B112">
        <f>玩家成长时间线!B112</f>
        <v>10</v>
      </c>
      <c r="C112">
        <f>SUM($D$2:D112)</f>
        <v>517731</v>
      </c>
      <c r="D112">
        <f t="shared" si="1"/>
        <v>4822</v>
      </c>
      <c r="E112">
        <f>ROUNDDOWN(VLOOKUP(B112,通用估算系数!$J$1:$L$11,2,FALSE)*VLOOKUP(B112,通用估算系数!$G$1:$H$11,2,FALSE)*(VLOOKUP(B112,通用估算系数!$N$1:$O$11,2,FALSE)+通用估算系数!$B$4*(1-VLOOKUP(B112,通用估算系数!$N$1:$O$11,2,FALSE)))+VLOOKUP(B112,通用估算系数!$J$1:$L$11,3,FALSE)*通用估算系数!$B$3,0)</f>
        <v>1446</v>
      </c>
      <c r="F112">
        <f>ROUNDDOWN((VLOOKUP(B112,通用估算系数!$AG$1:$AI$11,2,FALSE)+VLOOKUP(B112,通用估算系数!$AG$1:$AI$11,2,FALSE)/7)*通用估算系数!$B$8,0)</f>
        <v>2849</v>
      </c>
      <c r="G112">
        <f>ROUNDDOWN(VLOOKUP(B112,通用估算系数!$AC$1:$AE$11,2,FALSE)*宝箱投放计算!D112,0)</f>
        <v>527</v>
      </c>
      <c r="H112">
        <f>VLOOKUP(B112,通用估算系数!$AC$1:$AE$11,3,FALSE)*宝箱投放计算!E112</f>
        <v>0</v>
      </c>
      <c r="I112">
        <f>SUMIFS([1]基础经济系数!$M$123:$M$153,[1]基础经济系数!$K$123:$K$153,"军费",[1]基础经济系数!$J$123:$J$153,A112)</f>
        <v>0</v>
      </c>
      <c r="J112">
        <f>IFERROR(VLOOKUP(A112,[1]成就!$U$2:$AA$5,7,FALSE),0)</f>
        <v>0</v>
      </c>
      <c r="K112">
        <f>IFERROR(VLOOKUP(A112,[1]游戏时长规划!AE$4:AK$33,7,FALSE),0)</f>
        <v>0</v>
      </c>
    </row>
    <row r="113" spans="1:11" x14ac:dyDescent="0.2">
      <c r="A113">
        <f>玩家成长时间线!A113</f>
        <v>112</v>
      </c>
      <c r="B113">
        <f>玩家成长时间线!B113</f>
        <v>8</v>
      </c>
      <c r="C113">
        <f>SUM($D$2:D113)</f>
        <v>522022</v>
      </c>
      <c r="D113">
        <f t="shared" si="1"/>
        <v>4291</v>
      </c>
      <c r="E113">
        <f>ROUNDDOWN(VLOOKUP(B113,通用估算系数!$J$1:$L$11,2,FALSE)*VLOOKUP(B113,通用估算系数!$G$1:$H$11,2,FALSE)*(VLOOKUP(B113,通用估算系数!$N$1:$O$11,2,FALSE)+通用估算系数!$B$4*(1-VLOOKUP(B113,通用估算系数!$N$1:$O$11,2,FALSE)))+VLOOKUP(B113,通用估算系数!$J$1:$L$11,3,FALSE)*通用估算系数!$B$3,0)</f>
        <v>913</v>
      </c>
      <c r="F113">
        <f>ROUNDDOWN((VLOOKUP(B113,通用估算系数!$AG$1:$AI$11,2,FALSE)+VLOOKUP(B113,通用估算系数!$AG$1:$AI$11,2,FALSE)/7)*通用估算系数!$B$8,0)</f>
        <v>2849</v>
      </c>
      <c r="G113">
        <f>ROUNDDOWN(VLOOKUP(B113,通用估算系数!$AC$1:$AE$11,2,FALSE)*宝箱投放计算!D113,0)</f>
        <v>529</v>
      </c>
      <c r="H113">
        <f>VLOOKUP(B113,通用估算系数!$AC$1:$AE$11,3,FALSE)*宝箱投放计算!E113</f>
        <v>0</v>
      </c>
      <c r="I113">
        <f>SUMIFS([1]基础经济系数!$M$123:$M$153,[1]基础经济系数!$K$123:$K$153,"军费",[1]基础经济系数!$J$123:$J$153,A113)</f>
        <v>0</v>
      </c>
      <c r="J113">
        <f>IFERROR(VLOOKUP(A113,[1]成就!$U$2:$AA$5,7,FALSE),0)</f>
        <v>0</v>
      </c>
      <c r="K113">
        <f>IFERROR(VLOOKUP(A113,[1]游戏时长规划!AE$4:AK$33,7,FALSE),0)</f>
        <v>0</v>
      </c>
    </row>
    <row r="114" spans="1:11" x14ac:dyDescent="0.2">
      <c r="A114">
        <f>玩家成长时间线!A114</f>
        <v>113</v>
      </c>
      <c r="B114">
        <f>玩家成长时间线!B114</f>
        <v>8</v>
      </c>
      <c r="C114">
        <f>SUM($D$2:D114)</f>
        <v>526257</v>
      </c>
      <c r="D114">
        <f t="shared" si="1"/>
        <v>4235</v>
      </c>
      <c r="E114">
        <f>ROUNDDOWN(VLOOKUP(B114,通用估算系数!$J$1:$L$11,2,FALSE)*VLOOKUP(B114,通用估算系数!$G$1:$H$11,2,FALSE)*(VLOOKUP(B114,通用估算系数!$N$1:$O$11,2,FALSE)+通用估算系数!$B$4*(1-VLOOKUP(B114,通用估算系数!$N$1:$O$11,2,FALSE)))+VLOOKUP(B114,通用估算系数!$J$1:$L$11,3,FALSE)*通用估算系数!$B$3,0)</f>
        <v>913</v>
      </c>
      <c r="F114">
        <f>ROUNDDOWN((VLOOKUP(B114,通用估算系数!$AG$1:$AI$11,2,FALSE)+VLOOKUP(B114,通用估算系数!$AG$1:$AI$11,2,FALSE)/7)*通用估算系数!$B$8,0)</f>
        <v>2849</v>
      </c>
      <c r="G114">
        <f>ROUNDDOWN(VLOOKUP(B114,通用估算系数!$AC$1:$AE$11,2,FALSE)*宝箱投放计算!D114,0)</f>
        <v>473</v>
      </c>
      <c r="H114">
        <f>VLOOKUP(B114,通用估算系数!$AC$1:$AE$11,3,FALSE)*宝箱投放计算!E114</f>
        <v>0</v>
      </c>
      <c r="I114">
        <f>SUMIFS([1]基础经济系数!$M$123:$M$153,[1]基础经济系数!$K$123:$K$153,"军费",[1]基础经济系数!$J$123:$J$153,A114)</f>
        <v>0</v>
      </c>
      <c r="J114">
        <f>IFERROR(VLOOKUP(A114,[1]成就!$U$2:$AA$5,7,FALSE),0)</f>
        <v>0</v>
      </c>
      <c r="K114">
        <f>IFERROR(VLOOKUP(A114,[1]游戏时长规划!AE$4:AK$33,7,FALSE),0)</f>
        <v>0</v>
      </c>
    </row>
    <row r="115" spans="1:11" x14ac:dyDescent="0.2">
      <c r="A115">
        <f>玩家成长时间线!A115</f>
        <v>114</v>
      </c>
      <c r="B115">
        <f>玩家成长时间线!B115</f>
        <v>8</v>
      </c>
      <c r="C115">
        <f>SUM($D$2:D115)</f>
        <v>530504</v>
      </c>
      <c r="D115">
        <f t="shared" si="1"/>
        <v>4247</v>
      </c>
      <c r="E115">
        <f>ROUNDDOWN(VLOOKUP(B115,通用估算系数!$J$1:$L$11,2,FALSE)*VLOOKUP(B115,通用估算系数!$G$1:$H$11,2,FALSE)*(VLOOKUP(B115,通用估算系数!$N$1:$O$11,2,FALSE)+通用估算系数!$B$4*(1-VLOOKUP(B115,通用估算系数!$N$1:$O$11,2,FALSE)))+VLOOKUP(B115,通用估算系数!$J$1:$L$11,3,FALSE)*通用估算系数!$B$3,0)</f>
        <v>913</v>
      </c>
      <c r="F115">
        <f>ROUNDDOWN((VLOOKUP(B115,通用估算系数!$AG$1:$AI$11,2,FALSE)+VLOOKUP(B115,通用估算系数!$AG$1:$AI$11,2,FALSE)/7)*通用估算系数!$B$8,0)</f>
        <v>2849</v>
      </c>
      <c r="G115">
        <f>ROUNDDOWN(VLOOKUP(B115,通用估算系数!$AC$1:$AE$11,2,FALSE)*宝箱投放计算!D115,0)</f>
        <v>485</v>
      </c>
      <c r="H115">
        <f>VLOOKUP(B115,通用估算系数!$AC$1:$AE$11,3,FALSE)*宝箱投放计算!E115</f>
        <v>0</v>
      </c>
      <c r="I115">
        <f>SUMIFS([1]基础经济系数!$M$123:$M$153,[1]基础经济系数!$K$123:$K$153,"军费",[1]基础经济系数!$J$123:$J$153,A115)</f>
        <v>0</v>
      </c>
      <c r="J115">
        <f>IFERROR(VLOOKUP(A115,[1]成就!$U$2:$AA$5,7,FALSE),0)</f>
        <v>0</v>
      </c>
      <c r="K115">
        <f>IFERROR(VLOOKUP(A115,[1]游戏时长规划!AE$4:AK$33,7,FALSE),0)</f>
        <v>0</v>
      </c>
    </row>
    <row r="116" spans="1:11" x14ac:dyDescent="0.2">
      <c r="A116">
        <f>玩家成长时间线!A116</f>
        <v>115</v>
      </c>
      <c r="B116">
        <f>玩家成长时间线!B116</f>
        <v>9</v>
      </c>
      <c r="C116">
        <f>SUM($D$2:D116)</f>
        <v>535032</v>
      </c>
      <c r="D116">
        <f t="shared" si="1"/>
        <v>4528</v>
      </c>
      <c r="E116">
        <f>ROUNDDOWN(VLOOKUP(B116,通用估算系数!$J$1:$L$11,2,FALSE)*VLOOKUP(B116,通用估算系数!$G$1:$H$11,2,FALSE)*(VLOOKUP(B116,通用估算系数!$N$1:$O$11,2,FALSE)+通用估算系数!$B$4*(1-VLOOKUP(B116,通用估算系数!$N$1:$O$11,2,FALSE)))+VLOOKUP(B116,通用估算系数!$J$1:$L$11,3,FALSE)*通用估算系数!$B$3,0)</f>
        <v>1202</v>
      </c>
      <c r="F116">
        <f>ROUNDDOWN((VLOOKUP(B116,通用估算系数!$AG$1:$AI$11,2,FALSE)+VLOOKUP(B116,通用估算系数!$AG$1:$AI$11,2,FALSE)/7)*通用估算系数!$B$8,0)</f>
        <v>2849</v>
      </c>
      <c r="G116">
        <f>ROUNDDOWN(VLOOKUP(B116,通用估算系数!$AC$1:$AE$11,2,FALSE)*宝箱投放计算!D116,0)</f>
        <v>477</v>
      </c>
      <c r="H116">
        <f>VLOOKUP(B116,通用估算系数!$AC$1:$AE$11,3,FALSE)*宝箱投放计算!E116</f>
        <v>0</v>
      </c>
      <c r="I116">
        <f>SUMIFS([1]基础经济系数!$M$123:$M$153,[1]基础经济系数!$K$123:$K$153,"军费",[1]基础经济系数!$J$123:$J$153,A116)</f>
        <v>0</v>
      </c>
      <c r="J116">
        <f>IFERROR(VLOOKUP(A116,[1]成就!$U$2:$AA$5,7,FALSE),0)</f>
        <v>0</v>
      </c>
      <c r="K116">
        <f>IFERROR(VLOOKUP(A116,[1]游戏时长规划!AE$4:AK$33,7,FALSE),0)</f>
        <v>0</v>
      </c>
    </row>
    <row r="117" spans="1:11" x14ac:dyDescent="0.2">
      <c r="A117">
        <f>玩家成长时间线!A117</f>
        <v>116</v>
      </c>
      <c r="B117">
        <f>玩家成长时间线!B117</f>
        <v>9</v>
      </c>
      <c r="C117">
        <f>SUM($D$2:D117)</f>
        <v>539562</v>
      </c>
      <c r="D117">
        <f t="shared" si="1"/>
        <v>4530</v>
      </c>
      <c r="E117">
        <f>ROUNDDOWN(VLOOKUP(B117,通用估算系数!$J$1:$L$11,2,FALSE)*VLOOKUP(B117,通用估算系数!$G$1:$H$11,2,FALSE)*(VLOOKUP(B117,通用估算系数!$N$1:$O$11,2,FALSE)+通用估算系数!$B$4*(1-VLOOKUP(B117,通用估算系数!$N$1:$O$11,2,FALSE)))+VLOOKUP(B117,通用估算系数!$J$1:$L$11,3,FALSE)*通用估算系数!$B$3,0)</f>
        <v>1202</v>
      </c>
      <c r="F117">
        <f>ROUNDDOWN((VLOOKUP(B117,通用估算系数!$AG$1:$AI$11,2,FALSE)+VLOOKUP(B117,通用估算系数!$AG$1:$AI$11,2,FALSE)/7)*通用估算系数!$B$8,0)</f>
        <v>2849</v>
      </c>
      <c r="G117">
        <f>ROUNDDOWN(VLOOKUP(B117,通用估算系数!$AC$1:$AE$11,2,FALSE)*宝箱投放计算!D117,0)</f>
        <v>479</v>
      </c>
      <c r="H117">
        <f>VLOOKUP(B117,通用估算系数!$AC$1:$AE$11,3,FALSE)*宝箱投放计算!E117</f>
        <v>0</v>
      </c>
      <c r="I117">
        <f>SUMIFS([1]基础经济系数!$M$123:$M$153,[1]基础经济系数!$K$123:$K$153,"军费",[1]基础经济系数!$J$123:$J$153,A117)</f>
        <v>0</v>
      </c>
      <c r="J117">
        <f>IFERROR(VLOOKUP(A117,[1]成就!$U$2:$AA$5,7,FALSE),0)</f>
        <v>0</v>
      </c>
      <c r="K117">
        <f>IFERROR(VLOOKUP(A117,[1]游戏时长规划!AE$4:AK$33,7,FALSE),0)</f>
        <v>0</v>
      </c>
    </row>
    <row r="118" spans="1:11" x14ac:dyDescent="0.2">
      <c r="A118">
        <f>玩家成长时间线!A118</f>
        <v>117</v>
      </c>
      <c r="B118">
        <f>玩家成长时间线!B118</f>
        <v>9</v>
      </c>
      <c r="C118">
        <f>SUM($D$2:D118)</f>
        <v>544115</v>
      </c>
      <c r="D118">
        <f t="shared" si="1"/>
        <v>4553</v>
      </c>
      <c r="E118">
        <f>ROUNDDOWN(VLOOKUP(B118,通用估算系数!$J$1:$L$11,2,FALSE)*VLOOKUP(B118,通用估算系数!$G$1:$H$11,2,FALSE)*(VLOOKUP(B118,通用估算系数!$N$1:$O$11,2,FALSE)+通用估算系数!$B$4*(1-VLOOKUP(B118,通用估算系数!$N$1:$O$11,2,FALSE)))+VLOOKUP(B118,通用估算系数!$J$1:$L$11,3,FALSE)*通用估算系数!$B$3,0)</f>
        <v>1202</v>
      </c>
      <c r="F118">
        <f>ROUNDDOWN((VLOOKUP(B118,通用估算系数!$AG$1:$AI$11,2,FALSE)+VLOOKUP(B118,通用估算系数!$AG$1:$AI$11,2,FALSE)/7)*通用估算系数!$B$8,0)</f>
        <v>2849</v>
      </c>
      <c r="G118">
        <f>ROUNDDOWN(VLOOKUP(B118,通用估算系数!$AC$1:$AE$11,2,FALSE)*宝箱投放计算!D118,0)</f>
        <v>502</v>
      </c>
      <c r="H118">
        <f>VLOOKUP(B118,通用估算系数!$AC$1:$AE$11,3,FALSE)*宝箱投放计算!E118</f>
        <v>0</v>
      </c>
      <c r="I118">
        <f>SUMIFS([1]基础经济系数!$M$123:$M$153,[1]基础经济系数!$K$123:$K$153,"军费",[1]基础经济系数!$J$123:$J$153,A118)</f>
        <v>0</v>
      </c>
      <c r="J118">
        <f>IFERROR(VLOOKUP(A118,[1]成就!$U$2:$AA$5,7,FALSE),0)</f>
        <v>0</v>
      </c>
      <c r="K118">
        <f>IFERROR(VLOOKUP(A118,[1]游戏时长规划!AE$4:AK$33,7,FALSE),0)</f>
        <v>0</v>
      </c>
    </row>
    <row r="119" spans="1:11" x14ac:dyDescent="0.2">
      <c r="A119">
        <f>玩家成长时间线!A119</f>
        <v>118</v>
      </c>
      <c r="B119">
        <f>玩家成长时间线!B119</f>
        <v>10</v>
      </c>
      <c r="C119">
        <f>SUM($D$2:D119)</f>
        <v>548893</v>
      </c>
      <c r="D119">
        <f t="shared" si="1"/>
        <v>4778</v>
      </c>
      <c r="E119">
        <f>ROUNDDOWN(VLOOKUP(B119,通用估算系数!$J$1:$L$11,2,FALSE)*VLOOKUP(B119,通用估算系数!$G$1:$H$11,2,FALSE)*(VLOOKUP(B119,通用估算系数!$N$1:$O$11,2,FALSE)+通用估算系数!$B$4*(1-VLOOKUP(B119,通用估算系数!$N$1:$O$11,2,FALSE)))+VLOOKUP(B119,通用估算系数!$J$1:$L$11,3,FALSE)*通用估算系数!$B$3,0)</f>
        <v>1446</v>
      </c>
      <c r="F119">
        <f>ROUNDDOWN((VLOOKUP(B119,通用估算系数!$AG$1:$AI$11,2,FALSE)+VLOOKUP(B119,通用估算系数!$AG$1:$AI$11,2,FALSE)/7)*通用估算系数!$B$8,0)</f>
        <v>2849</v>
      </c>
      <c r="G119">
        <f>ROUNDDOWN(VLOOKUP(B119,通用估算系数!$AC$1:$AE$11,2,FALSE)*宝箱投放计算!D119,0)</f>
        <v>483</v>
      </c>
      <c r="H119">
        <f>VLOOKUP(B119,通用估算系数!$AC$1:$AE$11,3,FALSE)*宝箱投放计算!E119</f>
        <v>0</v>
      </c>
      <c r="I119">
        <f>SUMIFS([1]基础经济系数!$M$123:$M$153,[1]基础经济系数!$K$123:$K$153,"军费",[1]基础经济系数!$J$123:$J$153,A119)</f>
        <v>0</v>
      </c>
      <c r="J119">
        <f>IFERROR(VLOOKUP(A119,[1]成就!$U$2:$AA$5,7,FALSE),0)</f>
        <v>0</v>
      </c>
      <c r="K119">
        <f>IFERROR(VLOOKUP(A119,[1]游戏时长规划!AE$4:AK$33,7,FALSE),0)</f>
        <v>0</v>
      </c>
    </row>
    <row r="120" spans="1:11" x14ac:dyDescent="0.2">
      <c r="A120">
        <f>玩家成长时间线!A120</f>
        <v>119</v>
      </c>
      <c r="B120">
        <f>玩家成长时间线!B120</f>
        <v>10</v>
      </c>
      <c r="C120">
        <f>SUM($D$2:D120)</f>
        <v>553673</v>
      </c>
      <c r="D120">
        <f t="shared" si="1"/>
        <v>4780</v>
      </c>
      <c r="E120">
        <f>ROUNDDOWN(VLOOKUP(B120,通用估算系数!$J$1:$L$11,2,FALSE)*VLOOKUP(B120,通用估算系数!$G$1:$H$11,2,FALSE)*(VLOOKUP(B120,通用估算系数!$N$1:$O$11,2,FALSE)+通用估算系数!$B$4*(1-VLOOKUP(B120,通用估算系数!$N$1:$O$11,2,FALSE)))+VLOOKUP(B120,通用估算系数!$J$1:$L$11,3,FALSE)*通用估算系数!$B$3,0)</f>
        <v>1446</v>
      </c>
      <c r="F120">
        <f>ROUNDDOWN((VLOOKUP(B120,通用估算系数!$AG$1:$AI$11,2,FALSE)+VLOOKUP(B120,通用估算系数!$AG$1:$AI$11,2,FALSE)/7)*通用估算系数!$B$8,0)</f>
        <v>2849</v>
      </c>
      <c r="G120">
        <f>ROUNDDOWN(VLOOKUP(B120,通用估算系数!$AC$1:$AE$11,2,FALSE)*宝箱投放计算!D120,0)</f>
        <v>485</v>
      </c>
      <c r="H120">
        <f>VLOOKUP(B120,通用估算系数!$AC$1:$AE$11,3,FALSE)*宝箱投放计算!E120</f>
        <v>0</v>
      </c>
      <c r="I120">
        <f>SUMIFS([1]基础经济系数!$M$123:$M$153,[1]基础经济系数!$K$123:$K$153,"军费",[1]基础经济系数!$J$123:$J$153,A120)</f>
        <v>0</v>
      </c>
      <c r="J120">
        <f>IFERROR(VLOOKUP(A120,[1]成就!$U$2:$AA$5,7,FALSE),0)</f>
        <v>0</v>
      </c>
      <c r="K120">
        <f>IFERROR(VLOOKUP(A120,[1]游戏时长规划!AE$4:AK$33,7,FALSE),0)</f>
        <v>0</v>
      </c>
    </row>
    <row r="121" spans="1:11" x14ac:dyDescent="0.2">
      <c r="A121">
        <f>玩家成长时间线!A121</f>
        <v>120</v>
      </c>
      <c r="B121">
        <f>玩家成长时间线!B121</f>
        <v>10</v>
      </c>
      <c r="C121">
        <f>SUM($D$2:D121)</f>
        <v>561455</v>
      </c>
      <c r="D121">
        <f t="shared" si="1"/>
        <v>7782</v>
      </c>
      <c r="E121">
        <f>ROUNDDOWN(VLOOKUP(B121,通用估算系数!$J$1:$L$11,2,FALSE)*VLOOKUP(B121,通用估算系数!$G$1:$H$11,2,FALSE)*(VLOOKUP(B121,通用估算系数!$N$1:$O$11,2,FALSE)+通用估算系数!$B$4*(1-VLOOKUP(B121,通用估算系数!$N$1:$O$11,2,FALSE)))+VLOOKUP(B121,通用估算系数!$J$1:$L$11,3,FALSE)*通用估算系数!$B$3,0)</f>
        <v>1446</v>
      </c>
      <c r="F121">
        <f>ROUNDDOWN((VLOOKUP(B121,通用估算系数!$AG$1:$AI$11,2,FALSE)+VLOOKUP(B121,通用估算系数!$AG$1:$AI$11,2,FALSE)/7)*通用估算系数!$B$8,0)</f>
        <v>2849</v>
      </c>
      <c r="G121">
        <f>ROUNDDOWN(VLOOKUP(B121,通用估算系数!$AC$1:$AE$11,2,FALSE)*宝箱投放计算!D121,0)</f>
        <v>487</v>
      </c>
      <c r="H121">
        <f>VLOOKUP(B121,通用估算系数!$AC$1:$AE$11,3,FALSE)*宝箱投放计算!E121</f>
        <v>0</v>
      </c>
      <c r="I121">
        <f>SUMIFS([1]基础经济系数!$M$123:$M$153,[1]基础经济系数!$K$123:$K$153,"军费",[1]基础经济系数!$J$123:$J$153,A121)</f>
        <v>3000</v>
      </c>
      <c r="J121">
        <f>IFERROR(VLOOKUP(A121,[1]成就!$U$2:$AA$5,7,FALSE),0)</f>
        <v>0</v>
      </c>
      <c r="K121">
        <f>IFERROR(VLOOKUP(A121,[1]游戏时长规划!AE$4:AK$33,7,FALSE),0)</f>
        <v>0</v>
      </c>
    </row>
    <row r="122" spans="1:11" x14ac:dyDescent="0.2">
      <c r="A122">
        <f>玩家成长时间线!A122</f>
        <v>121</v>
      </c>
      <c r="B122">
        <f>玩家成长时间线!B122</f>
        <v>10</v>
      </c>
      <c r="C122">
        <f>SUM($D$2:D122)</f>
        <v>566281</v>
      </c>
      <c r="D122">
        <f t="shared" si="1"/>
        <v>4826</v>
      </c>
      <c r="E122">
        <f>ROUNDDOWN(VLOOKUP(B122,通用估算系数!$J$1:$L$11,2,FALSE)*VLOOKUP(B122,通用估算系数!$G$1:$H$11,2,FALSE)*(VLOOKUP(B122,通用估算系数!$N$1:$O$11,2,FALSE)+通用估算系数!$B$4*(1-VLOOKUP(B122,通用估算系数!$N$1:$O$11,2,FALSE)))+VLOOKUP(B122,通用估算系数!$J$1:$L$11,3,FALSE)*通用估算系数!$B$3,0)</f>
        <v>1446</v>
      </c>
      <c r="F122">
        <f>ROUNDDOWN((VLOOKUP(B122,通用估算系数!$AG$1:$AI$11,2,FALSE)+VLOOKUP(B122,通用估算系数!$AG$1:$AI$11,2,FALSE)/7)*通用估算系数!$B$8,0)</f>
        <v>2849</v>
      </c>
      <c r="G122">
        <f>ROUNDDOWN(VLOOKUP(B122,通用估算系数!$AC$1:$AE$11,2,FALSE)*宝箱投放计算!D122,0)</f>
        <v>531</v>
      </c>
      <c r="H122">
        <f>VLOOKUP(B122,通用估算系数!$AC$1:$AE$11,3,FALSE)*宝箱投放计算!E122</f>
        <v>0</v>
      </c>
      <c r="I122">
        <f>SUMIFS([1]基础经济系数!$M$123:$M$153,[1]基础经济系数!$K$123:$K$153,"军费",[1]基础经济系数!$J$123:$J$153,A122)</f>
        <v>0</v>
      </c>
      <c r="J122">
        <f>IFERROR(VLOOKUP(A122,[1]成就!$U$2:$AA$5,7,FALSE),0)</f>
        <v>0</v>
      </c>
      <c r="K122">
        <f>IFERROR(VLOOKUP(A122,[1]游戏时长规划!AE$4:AK$33,7,FALSE),0)</f>
        <v>0</v>
      </c>
    </row>
    <row r="123" spans="1:11" x14ac:dyDescent="0.2">
      <c r="A123">
        <f>玩家成长时间线!A123</f>
        <v>122</v>
      </c>
      <c r="B123">
        <f>玩家成长时间线!B123</f>
        <v>10</v>
      </c>
      <c r="C123">
        <f>SUM($D$2:D123)</f>
        <v>571067</v>
      </c>
      <c r="D123">
        <f t="shared" si="1"/>
        <v>4786</v>
      </c>
      <c r="E123">
        <f>ROUNDDOWN(VLOOKUP(B123,通用估算系数!$J$1:$L$11,2,FALSE)*VLOOKUP(B123,通用估算系数!$G$1:$H$11,2,FALSE)*(VLOOKUP(B123,通用估算系数!$N$1:$O$11,2,FALSE)+通用估算系数!$B$4*(1-VLOOKUP(B123,通用估算系数!$N$1:$O$11,2,FALSE)))+VLOOKUP(B123,通用估算系数!$J$1:$L$11,3,FALSE)*通用估算系数!$B$3,0)</f>
        <v>1446</v>
      </c>
      <c r="F123">
        <f>ROUNDDOWN((VLOOKUP(B123,通用估算系数!$AG$1:$AI$11,2,FALSE)+VLOOKUP(B123,通用估算系数!$AG$1:$AI$11,2,FALSE)/7)*通用估算系数!$B$8,0)</f>
        <v>2849</v>
      </c>
      <c r="G123">
        <f>ROUNDDOWN(VLOOKUP(B123,通用估算系数!$AC$1:$AE$11,2,FALSE)*宝箱投放计算!D123,0)</f>
        <v>491</v>
      </c>
      <c r="H123">
        <f>VLOOKUP(B123,通用估算系数!$AC$1:$AE$11,3,FALSE)*宝箱投放计算!E123</f>
        <v>0</v>
      </c>
      <c r="I123">
        <f>SUMIFS([1]基础经济系数!$M$123:$M$153,[1]基础经济系数!$K$123:$K$153,"军费",[1]基础经济系数!$J$123:$J$153,A123)</f>
        <v>0</v>
      </c>
      <c r="J123">
        <f>IFERROR(VLOOKUP(A123,[1]成就!$U$2:$AA$5,7,FALSE),0)</f>
        <v>0</v>
      </c>
      <c r="K123">
        <f>IFERROR(VLOOKUP(A123,[1]游戏时长规划!AE$4:AK$33,7,FALSE),0)</f>
        <v>0</v>
      </c>
    </row>
    <row r="124" spans="1:11" x14ac:dyDescent="0.2">
      <c r="A124">
        <f>玩家成长时间线!A124</f>
        <v>123</v>
      </c>
      <c r="B124">
        <f>玩家成长时间线!B124</f>
        <v>10</v>
      </c>
      <c r="C124">
        <f>SUM($D$2:D124)</f>
        <v>575856</v>
      </c>
      <c r="D124">
        <f t="shared" si="1"/>
        <v>4789</v>
      </c>
      <c r="E124">
        <f>ROUNDDOWN(VLOOKUP(B124,通用估算系数!$J$1:$L$11,2,FALSE)*VLOOKUP(B124,通用估算系数!$G$1:$H$11,2,FALSE)*(VLOOKUP(B124,通用估算系数!$N$1:$O$11,2,FALSE)+通用估算系数!$B$4*(1-VLOOKUP(B124,通用估算系数!$N$1:$O$11,2,FALSE)))+VLOOKUP(B124,通用估算系数!$J$1:$L$11,3,FALSE)*通用估算系数!$B$3,0)</f>
        <v>1446</v>
      </c>
      <c r="F124">
        <f>ROUNDDOWN((VLOOKUP(B124,通用估算系数!$AG$1:$AI$11,2,FALSE)+VLOOKUP(B124,通用估算系数!$AG$1:$AI$11,2,FALSE)/7)*通用估算系数!$B$8,0)</f>
        <v>2849</v>
      </c>
      <c r="G124">
        <f>ROUNDDOWN(VLOOKUP(B124,通用估算系数!$AC$1:$AE$11,2,FALSE)*宝箱投放计算!D124,0)</f>
        <v>494</v>
      </c>
      <c r="H124">
        <f>VLOOKUP(B124,通用估算系数!$AC$1:$AE$11,3,FALSE)*宝箱投放计算!E124</f>
        <v>0</v>
      </c>
      <c r="I124">
        <f>SUMIFS([1]基础经济系数!$M$123:$M$153,[1]基础经济系数!$K$123:$K$153,"军费",[1]基础经济系数!$J$123:$J$153,A124)</f>
        <v>0</v>
      </c>
      <c r="J124">
        <f>IFERROR(VLOOKUP(A124,[1]成就!$U$2:$AA$5,7,FALSE),0)</f>
        <v>0</v>
      </c>
      <c r="K124">
        <f>IFERROR(VLOOKUP(A124,[1]游戏时长规划!AE$4:AK$33,7,FALSE),0)</f>
        <v>0</v>
      </c>
    </row>
    <row r="125" spans="1:11" x14ac:dyDescent="0.2">
      <c r="A125">
        <f>玩家成长时间线!A125</f>
        <v>124</v>
      </c>
      <c r="B125">
        <f>玩家成长时间线!B125</f>
        <v>10</v>
      </c>
      <c r="C125">
        <f>SUM($D$2:D125)</f>
        <v>580689</v>
      </c>
      <c r="D125">
        <f t="shared" si="1"/>
        <v>4833</v>
      </c>
      <c r="E125">
        <f>ROUNDDOWN(VLOOKUP(B125,通用估算系数!$J$1:$L$11,2,FALSE)*VLOOKUP(B125,通用估算系数!$G$1:$H$11,2,FALSE)*(VLOOKUP(B125,通用估算系数!$N$1:$O$11,2,FALSE)+通用估算系数!$B$4*(1-VLOOKUP(B125,通用估算系数!$N$1:$O$11,2,FALSE)))+VLOOKUP(B125,通用估算系数!$J$1:$L$11,3,FALSE)*通用估算系数!$B$3,0)</f>
        <v>1446</v>
      </c>
      <c r="F125">
        <f>ROUNDDOWN((VLOOKUP(B125,通用估算系数!$AG$1:$AI$11,2,FALSE)+VLOOKUP(B125,通用估算系数!$AG$1:$AI$11,2,FALSE)/7)*通用估算系数!$B$8,0)</f>
        <v>2849</v>
      </c>
      <c r="G125">
        <f>ROUNDDOWN(VLOOKUP(B125,通用估算系数!$AC$1:$AE$11,2,FALSE)*宝箱投放计算!D125,0)</f>
        <v>538</v>
      </c>
      <c r="H125">
        <f>VLOOKUP(B125,通用估算系数!$AC$1:$AE$11,3,FALSE)*宝箱投放计算!E125</f>
        <v>0</v>
      </c>
      <c r="I125">
        <f>SUMIFS([1]基础经济系数!$M$123:$M$153,[1]基础经济系数!$K$123:$K$153,"军费",[1]基础经济系数!$J$123:$J$153,A125)</f>
        <v>0</v>
      </c>
      <c r="J125">
        <f>IFERROR(VLOOKUP(A125,[1]成就!$U$2:$AA$5,7,FALSE),0)</f>
        <v>0</v>
      </c>
      <c r="K125">
        <f>IFERROR(VLOOKUP(A125,[1]游戏时长规划!AE$4:AK$33,7,FALSE),0)</f>
        <v>0</v>
      </c>
    </row>
    <row r="126" spans="1:11" x14ac:dyDescent="0.2">
      <c r="A126">
        <f>玩家成长时间线!A126</f>
        <v>125</v>
      </c>
      <c r="B126">
        <f>玩家成长时间线!B126</f>
        <v>10</v>
      </c>
      <c r="C126">
        <f>SUM($D$2:D126)</f>
        <v>585482</v>
      </c>
      <c r="D126">
        <f t="shared" si="1"/>
        <v>4793</v>
      </c>
      <c r="E126">
        <f>ROUNDDOWN(VLOOKUP(B126,通用估算系数!$J$1:$L$11,2,FALSE)*VLOOKUP(B126,通用估算系数!$G$1:$H$11,2,FALSE)*(VLOOKUP(B126,通用估算系数!$N$1:$O$11,2,FALSE)+通用估算系数!$B$4*(1-VLOOKUP(B126,通用估算系数!$N$1:$O$11,2,FALSE)))+VLOOKUP(B126,通用估算系数!$J$1:$L$11,3,FALSE)*通用估算系数!$B$3,0)</f>
        <v>1446</v>
      </c>
      <c r="F126">
        <f>ROUNDDOWN((VLOOKUP(B126,通用估算系数!$AG$1:$AI$11,2,FALSE)+VLOOKUP(B126,通用估算系数!$AG$1:$AI$11,2,FALSE)/7)*通用估算系数!$B$8,0)</f>
        <v>2849</v>
      </c>
      <c r="G126">
        <f>ROUNDDOWN(VLOOKUP(B126,通用估算系数!$AC$1:$AE$11,2,FALSE)*宝箱投放计算!D126,0)</f>
        <v>498</v>
      </c>
      <c r="H126">
        <f>VLOOKUP(B126,通用估算系数!$AC$1:$AE$11,3,FALSE)*宝箱投放计算!E126</f>
        <v>0</v>
      </c>
      <c r="I126">
        <f>SUMIFS([1]基础经济系数!$M$123:$M$153,[1]基础经济系数!$K$123:$K$153,"军费",[1]基础经济系数!$J$123:$J$153,A126)</f>
        <v>0</v>
      </c>
      <c r="J126">
        <f>IFERROR(VLOOKUP(A126,[1]成就!$U$2:$AA$5,7,FALSE),0)</f>
        <v>0</v>
      </c>
      <c r="K126">
        <f>IFERROR(VLOOKUP(A126,[1]游戏时长规划!AE$4:AK$33,7,FALSE),0)</f>
        <v>0</v>
      </c>
    </row>
    <row r="127" spans="1:11" x14ac:dyDescent="0.2">
      <c r="A127">
        <f>玩家成长时间线!A127</f>
        <v>126</v>
      </c>
      <c r="B127">
        <f>玩家成长时间线!B127</f>
        <v>8</v>
      </c>
      <c r="C127">
        <f>SUM($D$2:D127)</f>
        <v>589744</v>
      </c>
      <c r="D127">
        <f t="shared" si="1"/>
        <v>4262</v>
      </c>
      <c r="E127">
        <f>ROUNDDOWN(VLOOKUP(B127,通用估算系数!$J$1:$L$11,2,FALSE)*VLOOKUP(B127,通用估算系数!$G$1:$H$11,2,FALSE)*(VLOOKUP(B127,通用估算系数!$N$1:$O$11,2,FALSE)+通用估算系数!$B$4*(1-VLOOKUP(B127,通用估算系数!$N$1:$O$11,2,FALSE)))+VLOOKUP(B127,通用估算系数!$J$1:$L$11,3,FALSE)*通用估算系数!$B$3,0)</f>
        <v>913</v>
      </c>
      <c r="F127">
        <f>ROUNDDOWN((VLOOKUP(B127,通用估算系数!$AG$1:$AI$11,2,FALSE)+VLOOKUP(B127,通用估算系数!$AG$1:$AI$11,2,FALSE)/7)*通用估算系数!$B$8,0)</f>
        <v>2849</v>
      </c>
      <c r="G127">
        <f>ROUNDDOWN(VLOOKUP(B127,通用估算系数!$AC$1:$AE$11,2,FALSE)*宝箱投放计算!D127,0)</f>
        <v>500</v>
      </c>
      <c r="H127">
        <f>VLOOKUP(B127,通用估算系数!$AC$1:$AE$11,3,FALSE)*宝箱投放计算!E127</f>
        <v>0</v>
      </c>
      <c r="I127">
        <f>SUMIFS([1]基础经济系数!$M$123:$M$153,[1]基础经济系数!$K$123:$K$153,"军费",[1]基础经济系数!$J$123:$J$153,A127)</f>
        <v>0</v>
      </c>
      <c r="J127">
        <f>IFERROR(VLOOKUP(A127,[1]成就!$U$2:$AA$5,7,FALSE),0)</f>
        <v>0</v>
      </c>
      <c r="K127">
        <f>IFERROR(VLOOKUP(A127,[1]游戏时长规划!AE$4:AK$33,7,FALSE),0)</f>
        <v>0</v>
      </c>
    </row>
    <row r="128" spans="1:11" x14ac:dyDescent="0.2">
      <c r="A128">
        <f>玩家成长时间线!A128</f>
        <v>127</v>
      </c>
      <c r="B128">
        <f>玩家成长时间线!B128</f>
        <v>8</v>
      </c>
      <c r="C128">
        <f>SUM($D$2:D128)</f>
        <v>594008</v>
      </c>
      <c r="D128">
        <f t="shared" si="1"/>
        <v>4264</v>
      </c>
      <c r="E128">
        <f>ROUNDDOWN(VLOOKUP(B128,通用估算系数!$J$1:$L$11,2,FALSE)*VLOOKUP(B128,通用估算系数!$G$1:$H$11,2,FALSE)*(VLOOKUP(B128,通用估算系数!$N$1:$O$11,2,FALSE)+通用估算系数!$B$4*(1-VLOOKUP(B128,通用估算系数!$N$1:$O$11,2,FALSE)))+VLOOKUP(B128,通用估算系数!$J$1:$L$11,3,FALSE)*通用估算系数!$B$3,0)</f>
        <v>913</v>
      </c>
      <c r="F128">
        <f>ROUNDDOWN((VLOOKUP(B128,通用估算系数!$AG$1:$AI$11,2,FALSE)+VLOOKUP(B128,通用估算系数!$AG$1:$AI$11,2,FALSE)/7)*通用估算系数!$B$8,0)</f>
        <v>2849</v>
      </c>
      <c r="G128">
        <f>ROUNDDOWN(VLOOKUP(B128,通用估算系数!$AC$1:$AE$11,2,FALSE)*宝箱投放计算!D128,0)</f>
        <v>502</v>
      </c>
      <c r="H128">
        <f>VLOOKUP(B128,通用估算系数!$AC$1:$AE$11,3,FALSE)*宝箱投放计算!E128</f>
        <v>0</v>
      </c>
      <c r="I128">
        <f>SUMIFS([1]基础经济系数!$M$123:$M$153,[1]基础经济系数!$K$123:$K$153,"军费",[1]基础经济系数!$J$123:$J$153,A128)</f>
        <v>0</v>
      </c>
      <c r="J128">
        <f>IFERROR(VLOOKUP(A128,[1]成就!$U$2:$AA$5,7,FALSE),0)</f>
        <v>0</v>
      </c>
      <c r="K128">
        <f>IFERROR(VLOOKUP(A128,[1]游戏时长规划!AE$4:AK$33,7,FALSE),0)</f>
        <v>0</v>
      </c>
    </row>
    <row r="129" spans="1:11" x14ac:dyDescent="0.2">
      <c r="A129">
        <f>玩家成长时间线!A129</f>
        <v>128</v>
      </c>
      <c r="B129">
        <f>玩家成长时间线!B129</f>
        <v>8</v>
      </c>
      <c r="C129">
        <f>SUM($D$2:D129)</f>
        <v>598316</v>
      </c>
      <c r="D129">
        <f t="shared" si="1"/>
        <v>4308</v>
      </c>
      <c r="E129">
        <f>ROUNDDOWN(VLOOKUP(B129,通用估算系数!$J$1:$L$11,2,FALSE)*VLOOKUP(B129,通用估算系数!$G$1:$H$11,2,FALSE)*(VLOOKUP(B129,通用估算系数!$N$1:$O$11,2,FALSE)+通用估算系数!$B$4*(1-VLOOKUP(B129,通用估算系数!$N$1:$O$11,2,FALSE)))+VLOOKUP(B129,通用估算系数!$J$1:$L$11,3,FALSE)*通用估算系数!$B$3,0)</f>
        <v>913</v>
      </c>
      <c r="F129">
        <f>ROUNDDOWN((VLOOKUP(B129,通用估算系数!$AG$1:$AI$11,2,FALSE)+VLOOKUP(B129,通用估算系数!$AG$1:$AI$11,2,FALSE)/7)*通用估算系数!$B$8,0)</f>
        <v>2849</v>
      </c>
      <c r="G129">
        <f>ROUNDDOWN(VLOOKUP(B129,通用估算系数!$AC$1:$AE$11,2,FALSE)*宝箱投放计算!D129,0)</f>
        <v>546</v>
      </c>
      <c r="H129">
        <f>VLOOKUP(B129,通用估算系数!$AC$1:$AE$11,3,FALSE)*宝箱投放计算!E129</f>
        <v>0</v>
      </c>
      <c r="I129">
        <f>SUMIFS([1]基础经济系数!$M$123:$M$153,[1]基础经济系数!$K$123:$K$153,"军费",[1]基础经济系数!$J$123:$J$153,A129)</f>
        <v>0</v>
      </c>
      <c r="J129">
        <f>IFERROR(VLOOKUP(A129,[1]成就!$U$2:$AA$5,7,FALSE),0)</f>
        <v>0</v>
      </c>
      <c r="K129">
        <f>IFERROR(VLOOKUP(A129,[1]游戏时长规划!AE$4:AK$33,7,FALSE),0)</f>
        <v>0</v>
      </c>
    </row>
    <row r="130" spans="1:11" x14ac:dyDescent="0.2">
      <c r="A130">
        <f>玩家成长时间线!A130</f>
        <v>129</v>
      </c>
      <c r="B130">
        <f>玩家成长时间线!B130</f>
        <v>9</v>
      </c>
      <c r="C130">
        <f>SUM($D$2:D130)</f>
        <v>602873</v>
      </c>
      <c r="D130">
        <f t="shared" si="1"/>
        <v>4557</v>
      </c>
      <c r="E130">
        <f>ROUNDDOWN(VLOOKUP(B130,通用估算系数!$J$1:$L$11,2,FALSE)*VLOOKUP(B130,通用估算系数!$G$1:$H$11,2,FALSE)*(VLOOKUP(B130,通用估算系数!$N$1:$O$11,2,FALSE)+通用估算系数!$B$4*(1-VLOOKUP(B130,通用估算系数!$N$1:$O$11,2,FALSE)))+VLOOKUP(B130,通用估算系数!$J$1:$L$11,3,FALSE)*通用估算系数!$B$3,0)</f>
        <v>1202</v>
      </c>
      <c r="F130">
        <f>ROUNDDOWN((VLOOKUP(B130,通用估算系数!$AG$1:$AI$11,2,FALSE)+VLOOKUP(B130,通用估算系数!$AG$1:$AI$11,2,FALSE)/7)*通用估算系数!$B$8,0)</f>
        <v>2849</v>
      </c>
      <c r="G130">
        <f>ROUNDDOWN(VLOOKUP(B130,通用估算系数!$AC$1:$AE$11,2,FALSE)*宝箱投放计算!D130,0)</f>
        <v>506</v>
      </c>
      <c r="H130">
        <f>VLOOKUP(B130,通用估算系数!$AC$1:$AE$11,3,FALSE)*宝箱投放计算!E130</f>
        <v>0</v>
      </c>
      <c r="I130">
        <f>SUMIFS([1]基础经济系数!$M$123:$M$153,[1]基础经济系数!$K$123:$K$153,"军费",[1]基础经济系数!$J$123:$J$153,A130)</f>
        <v>0</v>
      </c>
      <c r="J130">
        <f>IFERROR(VLOOKUP(A130,[1]成就!$U$2:$AA$5,7,FALSE),0)</f>
        <v>0</v>
      </c>
      <c r="K130">
        <f>IFERROR(VLOOKUP(A130,[1]游戏时长规划!AE$4:AK$33,7,FALSE),0)</f>
        <v>0</v>
      </c>
    </row>
    <row r="131" spans="1:11" x14ac:dyDescent="0.2">
      <c r="A131">
        <f>玩家成长时间线!A131</f>
        <v>130</v>
      </c>
      <c r="B131">
        <f>玩家成长时间线!B131</f>
        <v>9</v>
      </c>
      <c r="C131">
        <f>SUM($D$2:D131)</f>
        <v>607432</v>
      </c>
      <c r="D131">
        <f t="shared" ref="D131:D194" si="2">SUM(E131:K131)</f>
        <v>4559</v>
      </c>
      <c r="E131">
        <f>ROUNDDOWN(VLOOKUP(B131,通用估算系数!$J$1:$L$11,2,FALSE)*VLOOKUP(B131,通用估算系数!$G$1:$H$11,2,FALSE)*(VLOOKUP(B131,通用估算系数!$N$1:$O$11,2,FALSE)+通用估算系数!$B$4*(1-VLOOKUP(B131,通用估算系数!$N$1:$O$11,2,FALSE)))+VLOOKUP(B131,通用估算系数!$J$1:$L$11,3,FALSE)*通用估算系数!$B$3,0)</f>
        <v>1202</v>
      </c>
      <c r="F131">
        <f>ROUNDDOWN((VLOOKUP(B131,通用估算系数!$AG$1:$AI$11,2,FALSE)+VLOOKUP(B131,通用估算系数!$AG$1:$AI$11,2,FALSE)/7)*通用估算系数!$B$8,0)</f>
        <v>2849</v>
      </c>
      <c r="G131">
        <f>ROUNDDOWN(VLOOKUP(B131,通用估算系数!$AC$1:$AE$11,2,FALSE)*宝箱投放计算!D131,0)</f>
        <v>508</v>
      </c>
      <c r="H131">
        <f>VLOOKUP(B131,通用估算系数!$AC$1:$AE$11,3,FALSE)*宝箱投放计算!E131</f>
        <v>0</v>
      </c>
      <c r="I131">
        <f>SUMIFS([1]基础经济系数!$M$123:$M$153,[1]基础经济系数!$K$123:$K$153,"军费",[1]基础经济系数!$J$123:$J$153,A131)</f>
        <v>0</v>
      </c>
      <c r="J131">
        <f>IFERROR(VLOOKUP(A131,[1]成就!$U$2:$AA$5,7,FALSE),0)</f>
        <v>0</v>
      </c>
      <c r="K131">
        <f>IFERROR(VLOOKUP(A131,[1]游戏时长规划!AE$4:AK$33,7,FALSE),0)</f>
        <v>0</v>
      </c>
    </row>
    <row r="132" spans="1:11" x14ac:dyDescent="0.2">
      <c r="A132">
        <f>玩家成长时间线!A132</f>
        <v>131</v>
      </c>
      <c r="B132">
        <f>玩家成长时间线!B132</f>
        <v>9</v>
      </c>
      <c r="C132">
        <f>SUM($D$2:D132)</f>
        <v>612035</v>
      </c>
      <c r="D132">
        <f t="shared" si="2"/>
        <v>4603</v>
      </c>
      <c r="E132">
        <f>ROUNDDOWN(VLOOKUP(B132,通用估算系数!$J$1:$L$11,2,FALSE)*VLOOKUP(B132,通用估算系数!$G$1:$H$11,2,FALSE)*(VLOOKUP(B132,通用估算系数!$N$1:$O$11,2,FALSE)+通用估算系数!$B$4*(1-VLOOKUP(B132,通用估算系数!$N$1:$O$11,2,FALSE)))+VLOOKUP(B132,通用估算系数!$J$1:$L$11,3,FALSE)*通用估算系数!$B$3,0)</f>
        <v>1202</v>
      </c>
      <c r="F132">
        <f>ROUNDDOWN((VLOOKUP(B132,通用估算系数!$AG$1:$AI$11,2,FALSE)+VLOOKUP(B132,通用估算系数!$AG$1:$AI$11,2,FALSE)/7)*通用估算系数!$B$8,0)</f>
        <v>2849</v>
      </c>
      <c r="G132">
        <f>ROUNDDOWN(VLOOKUP(B132,通用估算系数!$AC$1:$AE$11,2,FALSE)*宝箱投放计算!D132,0)</f>
        <v>552</v>
      </c>
      <c r="H132">
        <f>VLOOKUP(B132,通用估算系数!$AC$1:$AE$11,3,FALSE)*宝箱投放计算!E132</f>
        <v>0</v>
      </c>
      <c r="I132">
        <f>SUMIFS([1]基础经济系数!$M$123:$M$153,[1]基础经济系数!$K$123:$K$153,"军费",[1]基础经济系数!$J$123:$J$153,A132)</f>
        <v>0</v>
      </c>
      <c r="J132">
        <f>IFERROR(VLOOKUP(A132,[1]成就!$U$2:$AA$5,7,FALSE),0)</f>
        <v>0</v>
      </c>
      <c r="K132">
        <f>IFERROR(VLOOKUP(A132,[1]游戏时长规划!AE$4:AK$33,7,FALSE),0)</f>
        <v>0</v>
      </c>
    </row>
    <row r="133" spans="1:11" x14ac:dyDescent="0.2">
      <c r="A133">
        <f>玩家成长时间线!A133</f>
        <v>132</v>
      </c>
      <c r="B133">
        <f>玩家成长时间线!B133</f>
        <v>10</v>
      </c>
      <c r="C133">
        <f>SUM($D$2:D133)</f>
        <v>616842</v>
      </c>
      <c r="D133">
        <f t="shared" si="2"/>
        <v>4807</v>
      </c>
      <c r="E133">
        <f>ROUNDDOWN(VLOOKUP(B133,通用估算系数!$J$1:$L$11,2,FALSE)*VLOOKUP(B133,通用估算系数!$G$1:$H$11,2,FALSE)*(VLOOKUP(B133,通用估算系数!$N$1:$O$11,2,FALSE)+通用估算系数!$B$4*(1-VLOOKUP(B133,通用估算系数!$N$1:$O$11,2,FALSE)))+VLOOKUP(B133,通用估算系数!$J$1:$L$11,3,FALSE)*通用估算系数!$B$3,0)</f>
        <v>1446</v>
      </c>
      <c r="F133">
        <f>ROUNDDOWN((VLOOKUP(B133,通用估算系数!$AG$1:$AI$11,2,FALSE)+VLOOKUP(B133,通用估算系数!$AG$1:$AI$11,2,FALSE)/7)*通用估算系数!$B$8,0)</f>
        <v>2849</v>
      </c>
      <c r="G133">
        <f>ROUNDDOWN(VLOOKUP(B133,通用估算系数!$AC$1:$AE$11,2,FALSE)*宝箱投放计算!D133,0)</f>
        <v>512</v>
      </c>
      <c r="H133">
        <f>VLOOKUP(B133,通用估算系数!$AC$1:$AE$11,3,FALSE)*宝箱投放计算!E133</f>
        <v>0</v>
      </c>
      <c r="I133">
        <f>SUMIFS([1]基础经济系数!$M$123:$M$153,[1]基础经济系数!$K$123:$K$153,"军费",[1]基础经济系数!$J$123:$J$153,A133)</f>
        <v>0</v>
      </c>
      <c r="J133">
        <f>IFERROR(VLOOKUP(A133,[1]成就!$U$2:$AA$5,7,FALSE),0)</f>
        <v>0</v>
      </c>
      <c r="K133">
        <f>IFERROR(VLOOKUP(A133,[1]游戏时长规划!AE$4:AK$33,7,FALSE),0)</f>
        <v>0</v>
      </c>
    </row>
    <row r="134" spans="1:11" x14ac:dyDescent="0.2">
      <c r="A134">
        <f>玩家成长时间线!A134</f>
        <v>133</v>
      </c>
      <c r="B134">
        <f>玩家成长时间线!B134</f>
        <v>10</v>
      </c>
      <c r="C134">
        <f>SUM($D$2:D134)</f>
        <v>621652</v>
      </c>
      <c r="D134">
        <f t="shared" si="2"/>
        <v>4810</v>
      </c>
      <c r="E134">
        <f>ROUNDDOWN(VLOOKUP(B134,通用估算系数!$J$1:$L$11,2,FALSE)*VLOOKUP(B134,通用估算系数!$G$1:$H$11,2,FALSE)*(VLOOKUP(B134,通用估算系数!$N$1:$O$11,2,FALSE)+通用估算系数!$B$4*(1-VLOOKUP(B134,通用估算系数!$N$1:$O$11,2,FALSE)))+VLOOKUP(B134,通用估算系数!$J$1:$L$11,3,FALSE)*通用估算系数!$B$3,0)</f>
        <v>1446</v>
      </c>
      <c r="F134">
        <f>ROUNDDOWN((VLOOKUP(B134,通用估算系数!$AG$1:$AI$11,2,FALSE)+VLOOKUP(B134,通用估算系数!$AG$1:$AI$11,2,FALSE)/7)*通用估算系数!$B$8,0)</f>
        <v>2849</v>
      </c>
      <c r="G134">
        <f>ROUNDDOWN(VLOOKUP(B134,通用估算系数!$AC$1:$AE$11,2,FALSE)*宝箱投放计算!D134,0)</f>
        <v>515</v>
      </c>
      <c r="H134">
        <f>VLOOKUP(B134,通用估算系数!$AC$1:$AE$11,3,FALSE)*宝箱投放计算!E134</f>
        <v>0</v>
      </c>
      <c r="I134">
        <f>SUMIFS([1]基础经济系数!$M$123:$M$153,[1]基础经济系数!$K$123:$K$153,"军费",[1]基础经济系数!$J$123:$J$153,A134)</f>
        <v>0</v>
      </c>
      <c r="J134">
        <f>IFERROR(VLOOKUP(A134,[1]成就!$U$2:$AA$5,7,FALSE),0)</f>
        <v>0</v>
      </c>
      <c r="K134">
        <f>IFERROR(VLOOKUP(A134,[1]游戏时长规划!AE$4:AK$33,7,FALSE),0)</f>
        <v>0</v>
      </c>
    </row>
    <row r="135" spans="1:11" x14ac:dyDescent="0.2">
      <c r="A135">
        <f>玩家成长时间线!A135</f>
        <v>134</v>
      </c>
      <c r="B135">
        <f>玩家成长时间线!B135</f>
        <v>10</v>
      </c>
      <c r="C135">
        <f>SUM($D$2:D135)</f>
        <v>626464</v>
      </c>
      <c r="D135">
        <f t="shared" si="2"/>
        <v>4812</v>
      </c>
      <c r="E135">
        <f>ROUNDDOWN(VLOOKUP(B135,通用估算系数!$J$1:$L$11,2,FALSE)*VLOOKUP(B135,通用估算系数!$G$1:$H$11,2,FALSE)*(VLOOKUP(B135,通用估算系数!$N$1:$O$11,2,FALSE)+通用估算系数!$B$4*(1-VLOOKUP(B135,通用估算系数!$N$1:$O$11,2,FALSE)))+VLOOKUP(B135,通用估算系数!$J$1:$L$11,3,FALSE)*通用估算系数!$B$3,0)</f>
        <v>1446</v>
      </c>
      <c r="F135">
        <f>ROUNDDOWN((VLOOKUP(B135,通用估算系数!$AG$1:$AI$11,2,FALSE)+VLOOKUP(B135,通用估算系数!$AG$1:$AI$11,2,FALSE)/7)*通用估算系数!$B$8,0)</f>
        <v>2849</v>
      </c>
      <c r="G135">
        <f>ROUNDDOWN(VLOOKUP(B135,通用估算系数!$AC$1:$AE$11,2,FALSE)*宝箱投放计算!D135,0)</f>
        <v>517</v>
      </c>
      <c r="H135">
        <f>VLOOKUP(B135,通用估算系数!$AC$1:$AE$11,3,FALSE)*宝箱投放计算!E135</f>
        <v>0</v>
      </c>
      <c r="I135">
        <f>SUMIFS([1]基础经济系数!$M$123:$M$153,[1]基础经济系数!$K$123:$K$153,"军费",[1]基础经济系数!$J$123:$J$153,A135)</f>
        <v>0</v>
      </c>
      <c r="J135">
        <f>IFERROR(VLOOKUP(A135,[1]成就!$U$2:$AA$5,7,FALSE),0)</f>
        <v>0</v>
      </c>
      <c r="K135">
        <f>IFERROR(VLOOKUP(A135,[1]游戏时长规划!AE$4:AK$33,7,FALSE),0)</f>
        <v>0</v>
      </c>
    </row>
    <row r="136" spans="1:11" x14ac:dyDescent="0.2">
      <c r="A136">
        <f>玩家成长时间线!A136</f>
        <v>135</v>
      </c>
      <c r="B136">
        <f>玩家成长时间线!B136</f>
        <v>10</v>
      </c>
      <c r="C136">
        <f>SUM($D$2:D136)</f>
        <v>631320</v>
      </c>
      <c r="D136">
        <f t="shared" si="2"/>
        <v>4856</v>
      </c>
      <c r="E136">
        <f>ROUNDDOWN(VLOOKUP(B136,通用估算系数!$J$1:$L$11,2,FALSE)*VLOOKUP(B136,通用估算系数!$G$1:$H$11,2,FALSE)*(VLOOKUP(B136,通用估算系数!$N$1:$O$11,2,FALSE)+通用估算系数!$B$4*(1-VLOOKUP(B136,通用估算系数!$N$1:$O$11,2,FALSE)))+VLOOKUP(B136,通用估算系数!$J$1:$L$11,3,FALSE)*通用估算系数!$B$3,0)</f>
        <v>1446</v>
      </c>
      <c r="F136">
        <f>ROUNDDOWN((VLOOKUP(B136,通用估算系数!$AG$1:$AI$11,2,FALSE)+VLOOKUP(B136,通用估算系数!$AG$1:$AI$11,2,FALSE)/7)*通用估算系数!$B$8,0)</f>
        <v>2849</v>
      </c>
      <c r="G136">
        <f>ROUNDDOWN(VLOOKUP(B136,通用估算系数!$AC$1:$AE$11,2,FALSE)*宝箱投放计算!D136,0)</f>
        <v>561</v>
      </c>
      <c r="H136">
        <f>VLOOKUP(B136,通用估算系数!$AC$1:$AE$11,3,FALSE)*宝箱投放计算!E136</f>
        <v>0</v>
      </c>
      <c r="I136">
        <f>SUMIFS([1]基础经济系数!$M$123:$M$153,[1]基础经济系数!$K$123:$K$153,"军费",[1]基础经济系数!$J$123:$J$153,A136)</f>
        <v>0</v>
      </c>
      <c r="J136">
        <f>IFERROR(VLOOKUP(A136,[1]成就!$U$2:$AA$5,7,FALSE),0)</f>
        <v>0</v>
      </c>
      <c r="K136">
        <f>IFERROR(VLOOKUP(A136,[1]游戏时长规划!AE$4:AK$33,7,FALSE),0)</f>
        <v>0</v>
      </c>
    </row>
    <row r="137" spans="1:11" x14ac:dyDescent="0.2">
      <c r="A137">
        <f>玩家成长时间线!A137</f>
        <v>136</v>
      </c>
      <c r="B137">
        <f>玩家成长时间线!B137</f>
        <v>10</v>
      </c>
      <c r="C137">
        <f>SUM($D$2:D137)</f>
        <v>636136</v>
      </c>
      <c r="D137">
        <f t="shared" si="2"/>
        <v>4816</v>
      </c>
      <c r="E137">
        <f>ROUNDDOWN(VLOOKUP(B137,通用估算系数!$J$1:$L$11,2,FALSE)*VLOOKUP(B137,通用估算系数!$G$1:$H$11,2,FALSE)*(VLOOKUP(B137,通用估算系数!$N$1:$O$11,2,FALSE)+通用估算系数!$B$4*(1-VLOOKUP(B137,通用估算系数!$N$1:$O$11,2,FALSE)))+VLOOKUP(B137,通用估算系数!$J$1:$L$11,3,FALSE)*通用估算系数!$B$3,0)</f>
        <v>1446</v>
      </c>
      <c r="F137">
        <f>ROUNDDOWN((VLOOKUP(B137,通用估算系数!$AG$1:$AI$11,2,FALSE)+VLOOKUP(B137,通用估算系数!$AG$1:$AI$11,2,FALSE)/7)*通用估算系数!$B$8,0)</f>
        <v>2849</v>
      </c>
      <c r="G137">
        <f>ROUNDDOWN(VLOOKUP(B137,通用估算系数!$AC$1:$AE$11,2,FALSE)*宝箱投放计算!D137,0)</f>
        <v>521</v>
      </c>
      <c r="H137">
        <f>VLOOKUP(B137,通用估算系数!$AC$1:$AE$11,3,FALSE)*宝箱投放计算!E137</f>
        <v>0</v>
      </c>
      <c r="I137">
        <f>SUMIFS([1]基础经济系数!$M$123:$M$153,[1]基础经济系数!$K$123:$K$153,"军费",[1]基础经济系数!$J$123:$J$153,A137)</f>
        <v>0</v>
      </c>
      <c r="J137">
        <f>IFERROR(VLOOKUP(A137,[1]成就!$U$2:$AA$5,7,FALSE),0)</f>
        <v>0</v>
      </c>
      <c r="K137">
        <f>IFERROR(VLOOKUP(A137,[1]游戏时长规划!AE$4:AK$33,7,FALSE),0)</f>
        <v>0</v>
      </c>
    </row>
    <row r="138" spans="1:11" x14ac:dyDescent="0.2">
      <c r="A138">
        <f>玩家成长时间线!A138</f>
        <v>137</v>
      </c>
      <c r="B138">
        <f>玩家成长时间线!B138</f>
        <v>10</v>
      </c>
      <c r="C138">
        <f>SUM($D$2:D138)</f>
        <v>640954</v>
      </c>
      <c r="D138">
        <f t="shared" si="2"/>
        <v>4818</v>
      </c>
      <c r="E138">
        <f>ROUNDDOWN(VLOOKUP(B138,通用估算系数!$J$1:$L$11,2,FALSE)*VLOOKUP(B138,通用估算系数!$G$1:$H$11,2,FALSE)*(VLOOKUP(B138,通用估算系数!$N$1:$O$11,2,FALSE)+通用估算系数!$B$4*(1-VLOOKUP(B138,通用估算系数!$N$1:$O$11,2,FALSE)))+VLOOKUP(B138,通用估算系数!$J$1:$L$11,3,FALSE)*通用估算系数!$B$3,0)</f>
        <v>1446</v>
      </c>
      <c r="F138">
        <f>ROUNDDOWN((VLOOKUP(B138,通用估算系数!$AG$1:$AI$11,2,FALSE)+VLOOKUP(B138,通用估算系数!$AG$1:$AI$11,2,FALSE)/7)*通用估算系数!$B$8,0)</f>
        <v>2849</v>
      </c>
      <c r="G138">
        <f>ROUNDDOWN(VLOOKUP(B138,通用估算系数!$AC$1:$AE$11,2,FALSE)*宝箱投放计算!D138,0)</f>
        <v>523</v>
      </c>
      <c r="H138">
        <f>VLOOKUP(B138,通用估算系数!$AC$1:$AE$11,3,FALSE)*宝箱投放计算!E138</f>
        <v>0</v>
      </c>
      <c r="I138">
        <f>SUMIFS([1]基础经济系数!$M$123:$M$153,[1]基础经济系数!$K$123:$K$153,"军费",[1]基础经济系数!$J$123:$J$153,A138)</f>
        <v>0</v>
      </c>
      <c r="J138">
        <f>IFERROR(VLOOKUP(A138,[1]成就!$U$2:$AA$5,7,FALSE),0)</f>
        <v>0</v>
      </c>
      <c r="K138">
        <f>IFERROR(VLOOKUP(A138,[1]游戏时长规划!AE$4:AK$33,7,FALSE),0)</f>
        <v>0</v>
      </c>
    </row>
    <row r="139" spans="1:11" x14ac:dyDescent="0.2">
      <c r="A139">
        <f>玩家成长时间线!A139</f>
        <v>138</v>
      </c>
      <c r="B139">
        <f>玩家成长时间线!B139</f>
        <v>10</v>
      </c>
      <c r="C139">
        <f>SUM($D$2:D139)</f>
        <v>645795</v>
      </c>
      <c r="D139">
        <f t="shared" si="2"/>
        <v>4841</v>
      </c>
      <c r="E139">
        <f>ROUNDDOWN(VLOOKUP(B139,通用估算系数!$J$1:$L$11,2,FALSE)*VLOOKUP(B139,通用估算系数!$G$1:$H$11,2,FALSE)*(VLOOKUP(B139,通用估算系数!$N$1:$O$11,2,FALSE)+通用估算系数!$B$4*(1-VLOOKUP(B139,通用估算系数!$N$1:$O$11,2,FALSE)))+VLOOKUP(B139,通用估算系数!$J$1:$L$11,3,FALSE)*通用估算系数!$B$3,0)</f>
        <v>1446</v>
      </c>
      <c r="F139">
        <f>ROUNDDOWN((VLOOKUP(B139,通用估算系数!$AG$1:$AI$11,2,FALSE)+VLOOKUP(B139,通用估算系数!$AG$1:$AI$11,2,FALSE)/7)*通用估算系数!$B$8,0)</f>
        <v>2849</v>
      </c>
      <c r="G139">
        <f>ROUNDDOWN(VLOOKUP(B139,通用估算系数!$AC$1:$AE$11,2,FALSE)*宝箱投放计算!D139,0)</f>
        <v>546</v>
      </c>
      <c r="H139">
        <f>VLOOKUP(B139,通用估算系数!$AC$1:$AE$11,3,FALSE)*宝箱投放计算!E139</f>
        <v>0</v>
      </c>
      <c r="I139">
        <f>SUMIFS([1]基础经济系数!$M$123:$M$153,[1]基础经济系数!$K$123:$K$153,"军费",[1]基础经济系数!$J$123:$J$153,A139)</f>
        <v>0</v>
      </c>
      <c r="J139">
        <f>IFERROR(VLOOKUP(A139,[1]成就!$U$2:$AA$5,7,FALSE),0)</f>
        <v>0</v>
      </c>
      <c r="K139">
        <f>IFERROR(VLOOKUP(A139,[1]游戏时长规划!AE$4:AK$33,7,FALSE),0)</f>
        <v>0</v>
      </c>
    </row>
    <row r="140" spans="1:11" x14ac:dyDescent="0.2">
      <c r="A140">
        <f>玩家成长时间线!A140</f>
        <v>139</v>
      </c>
      <c r="B140">
        <f>玩家成长时间线!B140</f>
        <v>10</v>
      </c>
      <c r="C140">
        <f>SUM($D$2:D140)</f>
        <v>650617</v>
      </c>
      <c r="D140">
        <f t="shared" si="2"/>
        <v>4822</v>
      </c>
      <c r="E140">
        <f>ROUNDDOWN(VLOOKUP(B140,通用估算系数!$J$1:$L$11,2,FALSE)*VLOOKUP(B140,通用估算系数!$G$1:$H$11,2,FALSE)*(VLOOKUP(B140,通用估算系数!$N$1:$O$11,2,FALSE)+通用估算系数!$B$4*(1-VLOOKUP(B140,通用估算系数!$N$1:$O$11,2,FALSE)))+VLOOKUP(B140,通用估算系数!$J$1:$L$11,3,FALSE)*通用估算系数!$B$3,0)</f>
        <v>1446</v>
      </c>
      <c r="F140">
        <f>ROUNDDOWN((VLOOKUP(B140,通用估算系数!$AG$1:$AI$11,2,FALSE)+VLOOKUP(B140,通用估算系数!$AG$1:$AI$11,2,FALSE)/7)*通用估算系数!$B$8,0)</f>
        <v>2849</v>
      </c>
      <c r="G140">
        <f>ROUNDDOWN(VLOOKUP(B140,通用估算系数!$AC$1:$AE$11,2,FALSE)*宝箱投放计算!D140,0)</f>
        <v>527</v>
      </c>
      <c r="H140">
        <f>VLOOKUP(B140,通用估算系数!$AC$1:$AE$11,3,FALSE)*宝箱投放计算!E140</f>
        <v>0</v>
      </c>
      <c r="I140">
        <f>SUMIFS([1]基础经济系数!$M$123:$M$153,[1]基础经济系数!$K$123:$K$153,"军费",[1]基础经济系数!$J$123:$J$153,A140)</f>
        <v>0</v>
      </c>
      <c r="J140">
        <f>IFERROR(VLOOKUP(A140,[1]成就!$U$2:$AA$5,7,FALSE),0)</f>
        <v>0</v>
      </c>
      <c r="K140">
        <f>IFERROR(VLOOKUP(A140,[1]游戏时长规划!AE$4:AK$33,7,FALSE),0)</f>
        <v>0</v>
      </c>
    </row>
    <row r="141" spans="1:11" x14ac:dyDescent="0.2">
      <c r="A141">
        <f>玩家成长时间线!A141</f>
        <v>140</v>
      </c>
      <c r="B141">
        <f>玩家成长时间线!B141</f>
        <v>8</v>
      </c>
      <c r="C141">
        <f>SUM($D$2:D141)</f>
        <v>654908</v>
      </c>
      <c r="D141">
        <f t="shared" si="2"/>
        <v>4291</v>
      </c>
      <c r="E141">
        <f>ROUNDDOWN(VLOOKUP(B141,通用估算系数!$J$1:$L$11,2,FALSE)*VLOOKUP(B141,通用估算系数!$G$1:$H$11,2,FALSE)*(VLOOKUP(B141,通用估算系数!$N$1:$O$11,2,FALSE)+通用估算系数!$B$4*(1-VLOOKUP(B141,通用估算系数!$N$1:$O$11,2,FALSE)))+VLOOKUP(B141,通用估算系数!$J$1:$L$11,3,FALSE)*通用估算系数!$B$3,0)</f>
        <v>913</v>
      </c>
      <c r="F141">
        <f>ROUNDDOWN((VLOOKUP(B141,通用估算系数!$AG$1:$AI$11,2,FALSE)+VLOOKUP(B141,通用估算系数!$AG$1:$AI$11,2,FALSE)/7)*通用估算系数!$B$8,0)</f>
        <v>2849</v>
      </c>
      <c r="G141">
        <f>ROUNDDOWN(VLOOKUP(B141,通用估算系数!$AC$1:$AE$11,2,FALSE)*宝箱投放计算!D141,0)</f>
        <v>529</v>
      </c>
      <c r="H141">
        <f>VLOOKUP(B141,通用估算系数!$AC$1:$AE$11,3,FALSE)*宝箱投放计算!E141</f>
        <v>0</v>
      </c>
      <c r="I141">
        <f>SUMIFS([1]基础经济系数!$M$123:$M$153,[1]基础经济系数!$K$123:$K$153,"军费",[1]基础经济系数!$J$123:$J$153,A141)</f>
        <v>0</v>
      </c>
      <c r="J141">
        <f>IFERROR(VLOOKUP(A141,[1]成就!$U$2:$AA$5,7,FALSE),0)</f>
        <v>0</v>
      </c>
      <c r="K141">
        <f>IFERROR(VLOOKUP(A141,[1]游戏时长规划!AE$4:AK$33,7,FALSE),0)</f>
        <v>0</v>
      </c>
    </row>
    <row r="142" spans="1:11" x14ac:dyDescent="0.2">
      <c r="A142">
        <f>玩家成长时间线!A142</f>
        <v>141</v>
      </c>
      <c r="B142">
        <f>玩家成长时间线!B142</f>
        <v>8</v>
      </c>
      <c r="C142">
        <f>SUM($D$2:D142)</f>
        <v>659143</v>
      </c>
      <c r="D142">
        <f t="shared" si="2"/>
        <v>4235</v>
      </c>
      <c r="E142">
        <f>ROUNDDOWN(VLOOKUP(B142,通用估算系数!$J$1:$L$11,2,FALSE)*VLOOKUP(B142,通用估算系数!$G$1:$H$11,2,FALSE)*(VLOOKUP(B142,通用估算系数!$N$1:$O$11,2,FALSE)+通用估算系数!$B$4*(1-VLOOKUP(B142,通用估算系数!$N$1:$O$11,2,FALSE)))+VLOOKUP(B142,通用估算系数!$J$1:$L$11,3,FALSE)*通用估算系数!$B$3,0)</f>
        <v>913</v>
      </c>
      <c r="F142">
        <f>ROUNDDOWN((VLOOKUP(B142,通用估算系数!$AG$1:$AI$11,2,FALSE)+VLOOKUP(B142,通用估算系数!$AG$1:$AI$11,2,FALSE)/7)*通用估算系数!$B$8,0)</f>
        <v>2849</v>
      </c>
      <c r="G142">
        <f>ROUNDDOWN(VLOOKUP(B142,通用估算系数!$AC$1:$AE$11,2,FALSE)*宝箱投放计算!D142,0)</f>
        <v>473</v>
      </c>
      <c r="H142">
        <f>VLOOKUP(B142,通用估算系数!$AC$1:$AE$11,3,FALSE)*宝箱投放计算!E142</f>
        <v>0</v>
      </c>
      <c r="I142">
        <f>SUMIFS([1]基础经济系数!$M$123:$M$153,[1]基础经济系数!$K$123:$K$153,"军费",[1]基础经济系数!$J$123:$J$153,A142)</f>
        <v>0</v>
      </c>
      <c r="J142">
        <f>IFERROR(VLOOKUP(A142,[1]成就!$U$2:$AA$5,7,FALSE),0)</f>
        <v>0</v>
      </c>
      <c r="K142">
        <f>IFERROR(VLOOKUP(A142,[1]游戏时长规划!AE$4:AK$33,7,FALSE),0)</f>
        <v>0</v>
      </c>
    </row>
    <row r="143" spans="1:11" x14ac:dyDescent="0.2">
      <c r="A143">
        <f>玩家成长时间线!A143</f>
        <v>142</v>
      </c>
      <c r="B143">
        <f>玩家成长时间线!B143</f>
        <v>8</v>
      </c>
      <c r="C143">
        <f>SUM($D$2:D143)</f>
        <v>663390</v>
      </c>
      <c r="D143">
        <f t="shared" si="2"/>
        <v>4247</v>
      </c>
      <c r="E143">
        <f>ROUNDDOWN(VLOOKUP(B143,通用估算系数!$J$1:$L$11,2,FALSE)*VLOOKUP(B143,通用估算系数!$G$1:$H$11,2,FALSE)*(VLOOKUP(B143,通用估算系数!$N$1:$O$11,2,FALSE)+通用估算系数!$B$4*(1-VLOOKUP(B143,通用估算系数!$N$1:$O$11,2,FALSE)))+VLOOKUP(B143,通用估算系数!$J$1:$L$11,3,FALSE)*通用估算系数!$B$3,0)</f>
        <v>913</v>
      </c>
      <c r="F143">
        <f>ROUNDDOWN((VLOOKUP(B143,通用估算系数!$AG$1:$AI$11,2,FALSE)+VLOOKUP(B143,通用估算系数!$AG$1:$AI$11,2,FALSE)/7)*通用估算系数!$B$8,0)</f>
        <v>2849</v>
      </c>
      <c r="G143">
        <f>ROUNDDOWN(VLOOKUP(B143,通用估算系数!$AC$1:$AE$11,2,FALSE)*宝箱投放计算!D143,0)</f>
        <v>485</v>
      </c>
      <c r="H143">
        <f>VLOOKUP(B143,通用估算系数!$AC$1:$AE$11,3,FALSE)*宝箱投放计算!E143</f>
        <v>0</v>
      </c>
      <c r="I143">
        <f>SUMIFS([1]基础经济系数!$M$123:$M$153,[1]基础经济系数!$K$123:$K$153,"军费",[1]基础经济系数!$J$123:$J$153,A143)</f>
        <v>0</v>
      </c>
      <c r="J143">
        <f>IFERROR(VLOOKUP(A143,[1]成就!$U$2:$AA$5,7,FALSE),0)</f>
        <v>0</v>
      </c>
      <c r="K143">
        <f>IFERROR(VLOOKUP(A143,[1]游戏时长规划!AE$4:AK$33,7,FALSE),0)</f>
        <v>0</v>
      </c>
    </row>
    <row r="144" spans="1:11" x14ac:dyDescent="0.2">
      <c r="A144">
        <f>玩家成长时间线!A144</f>
        <v>143</v>
      </c>
      <c r="B144">
        <f>玩家成长时间线!B144</f>
        <v>9</v>
      </c>
      <c r="C144">
        <f>SUM($D$2:D144)</f>
        <v>667918</v>
      </c>
      <c r="D144">
        <f t="shared" si="2"/>
        <v>4528</v>
      </c>
      <c r="E144">
        <f>ROUNDDOWN(VLOOKUP(B144,通用估算系数!$J$1:$L$11,2,FALSE)*VLOOKUP(B144,通用估算系数!$G$1:$H$11,2,FALSE)*(VLOOKUP(B144,通用估算系数!$N$1:$O$11,2,FALSE)+通用估算系数!$B$4*(1-VLOOKUP(B144,通用估算系数!$N$1:$O$11,2,FALSE)))+VLOOKUP(B144,通用估算系数!$J$1:$L$11,3,FALSE)*通用估算系数!$B$3,0)</f>
        <v>1202</v>
      </c>
      <c r="F144">
        <f>ROUNDDOWN((VLOOKUP(B144,通用估算系数!$AG$1:$AI$11,2,FALSE)+VLOOKUP(B144,通用估算系数!$AG$1:$AI$11,2,FALSE)/7)*通用估算系数!$B$8,0)</f>
        <v>2849</v>
      </c>
      <c r="G144">
        <f>ROUNDDOWN(VLOOKUP(B144,通用估算系数!$AC$1:$AE$11,2,FALSE)*宝箱投放计算!D144,0)</f>
        <v>477</v>
      </c>
      <c r="H144">
        <f>VLOOKUP(B144,通用估算系数!$AC$1:$AE$11,3,FALSE)*宝箱投放计算!E144</f>
        <v>0</v>
      </c>
      <c r="I144">
        <f>SUMIFS([1]基础经济系数!$M$123:$M$153,[1]基础经济系数!$K$123:$K$153,"军费",[1]基础经济系数!$J$123:$J$153,A144)</f>
        <v>0</v>
      </c>
      <c r="J144">
        <f>IFERROR(VLOOKUP(A144,[1]成就!$U$2:$AA$5,7,FALSE),0)</f>
        <v>0</v>
      </c>
      <c r="K144">
        <f>IFERROR(VLOOKUP(A144,[1]游戏时长规划!AE$4:AK$33,7,FALSE),0)</f>
        <v>0</v>
      </c>
    </row>
    <row r="145" spans="1:11" x14ac:dyDescent="0.2">
      <c r="A145">
        <f>玩家成长时间线!A145</f>
        <v>144</v>
      </c>
      <c r="B145">
        <f>玩家成长时间线!B145</f>
        <v>9</v>
      </c>
      <c r="C145">
        <f>SUM($D$2:D145)</f>
        <v>672448</v>
      </c>
      <c r="D145">
        <f t="shared" si="2"/>
        <v>4530</v>
      </c>
      <c r="E145">
        <f>ROUNDDOWN(VLOOKUP(B145,通用估算系数!$J$1:$L$11,2,FALSE)*VLOOKUP(B145,通用估算系数!$G$1:$H$11,2,FALSE)*(VLOOKUP(B145,通用估算系数!$N$1:$O$11,2,FALSE)+通用估算系数!$B$4*(1-VLOOKUP(B145,通用估算系数!$N$1:$O$11,2,FALSE)))+VLOOKUP(B145,通用估算系数!$J$1:$L$11,3,FALSE)*通用估算系数!$B$3,0)</f>
        <v>1202</v>
      </c>
      <c r="F145">
        <f>ROUNDDOWN((VLOOKUP(B145,通用估算系数!$AG$1:$AI$11,2,FALSE)+VLOOKUP(B145,通用估算系数!$AG$1:$AI$11,2,FALSE)/7)*通用估算系数!$B$8,0)</f>
        <v>2849</v>
      </c>
      <c r="G145">
        <f>ROUNDDOWN(VLOOKUP(B145,通用估算系数!$AC$1:$AE$11,2,FALSE)*宝箱投放计算!D145,0)</f>
        <v>479</v>
      </c>
      <c r="H145">
        <f>VLOOKUP(B145,通用估算系数!$AC$1:$AE$11,3,FALSE)*宝箱投放计算!E145</f>
        <v>0</v>
      </c>
      <c r="I145">
        <f>SUMIFS([1]基础经济系数!$M$123:$M$153,[1]基础经济系数!$K$123:$K$153,"军费",[1]基础经济系数!$J$123:$J$153,A145)</f>
        <v>0</v>
      </c>
      <c r="J145">
        <f>IFERROR(VLOOKUP(A145,[1]成就!$U$2:$AA$5,7,FALSE),0)</f>
        <v>0</v>
      </c>
      <c r="K145">
        <f>IFERROR(VLOOKUP(A145,[1]游戏时长规划!AE$4:AK$33,7,FALSE),0)</f>
        <v>0</v>
      </c>
    </row>
    <row r="146" spans="1:11" x14ac:dyDescent="0.2">
      <c r="A146">
        <f>玩家成长时间线!A146</f>
        <v>145</v>
      </c>
      <c r="B146">
        <f>玩家成长时间线!B146</f>
        <v>9</v>
      </c>
      <c r="C146">
        <f>SUM($D$2:D146)</f>
        <v>677001</v>
      </c>
      <c r="D146">
        <f t="shared" si="2"/>
        <v>4553</v>
      </c>
      <c r="E146">
        <f>ROUNDDOWN(VLOOKUP(B146,通用估算系数!$J$1:$L$11,2,FALSE)*VLOOKUP(B146,通用估算系数!$G$1:$H$11,2,FALSE)*(VLOOKUP(B146,通用估算系数!$N$1:$O$11,2,FALSE)+通用估算系数!$B$4*(1-VLOOKUP(B146,通用估算系数!$N$1:$O$11,2,FALSE)))+VLOOKUP(B146,通用估算系数!$J$1:$L$11,3,FALSE)*通用估算系数!$B$3,0)</f>
        <v>1202</v>
      </c>
      <c r="F146">
        <f>ROUNDDOWN((VLOOKUP(B146,通用估算系数!$AG$1:$AI$11,2,FALSE)+VLOOKUP(B146,通用估算系数!$AG$1:$AI$11,2,FALSE)/7)*通用估算系数!$B$8,0)</f>
        <v>2849</v>
      </c>
      <c r="G146">
        <f>ROUNDDOWN(VLOOKUP(B146,通用估算系数!$AC$1:$AE$11,2,FALSE)*宝箱投放计算!D146,0)</f>
        <v>502</v>
      </c>
      <c r="H146">
        <f>VLOOKUP(B146,通用估算系数!$AC$1:$AE$11,3,FALSE)*宝箱投放计算!E146</f>
        <v>0</v>
      </c>
      <c r="I146">
        <f>SUMIFS([1]基础经济系数!$M$123:$M$153,[1]基础经济系数!$K$123:$K$153,"军费",[1]基础经济系数!$J$123:$J$153,A146)</f>
        <v>0</v>
      </c>
      <c r="J146">
        <f>IFERROR(VLOOKUP(A146,[1]成就!$U$2:$AA$5,7,FALSE),0)</f>
        <v>0</v>
      </c>
      <c r="K146">
        <f>IFERROR(VLOOKUP(A146,[1]游戏时长规划!AE$4:AK$33,7,FALSE),0)</f>
        <v>0</v>
      </c>
    </row>
    <row r="147" spans="1:11" x14ac:dyDescent="0.2">
      <c r="A147">
        <f>玩家成长时间线!A147</f>
        <v>146</v>
      </c>
      <c r="B147">
        <f>玩家成长时间线!B147</f>
        <v>10</v>
      </c>
      <c r="C147">
        <f>SUM($D$2:D147)</f>
        <v>681779</v>
      </c>
      <c r="D147">
        <f t="shared" si="2"/>
        <v>4778</v>
      </c>
      <c r="E147">
        <f>ROUNDDOWN(VLOOKUP(B147,通用估算系数!$J$1:$L$11,2,FALSE)*VLOOKUP(B147,通用估算系数!$G$1:$H$11,2,FALSE)*(VLOOKUP(B147,通用估算系数!$N$1:$O$11,2,FALSE)+通用估算系数!$B$4*(1-VLOOKUP(B147,通用估算系数!$N$1:$O$11,2,FALSE)))+VLOOKUP(B147,通用估算系数!$J$1:$L$11,3,FALSE)*通用估算系数!$B$3,0)</f>
        <v>1446</v>
      </c>
      <c r="F147">
        <f>ROUNDDOWN((VLOOKUP(B147,通用估算系数!$AG$1:$AI$11,2,FALSE)+VLOOKUP(B147,通用估算系数!$AG$1:$AI$11,2,FALSE)/7)*通用估算系数!$B$8,0)</f>
        <v>2849</v>
      </c>
      <c r="G147">
        <f>ROUNDDOWN(VLOOKUP(B147,通用估算系数!$AC$1:$AE$11,2,FALSE)*宝箱投放计算!D147,0)</f>
        <v>483</v>
      </c>
      <c r="H147">
        <f>VLOOKUP(B147,通用估算系数!$AC$1:$AE$11,3,FALSE)*宝箱投放计算!E147</f>
        <v>0</v>
      </c>
      <c r="I147">
        <f>SUMIFS([1]基础经济系数!$M$123:$M$153,[1]基础经济系数!$K$123:$K$153,"军费",[1]基础经济系数!$J$123:$J$153,A147)</f>
        <v>0</v>
      </c>
      <c r="J147">
        <f>IFERROR(VLOOKUP(A147,[1]成就!$U$2:$AA$5,7,FALSE),0)</f>
        <v>0</v>
      </c>
      <c r="K147">
        <f>IFERROR(VLOOKUP(A147,[1]游戏时长规划!AE$4:AK$33,7,FALSE),0)</f>
        <v>0</v>
      </c>
    </row>
    <row r="148" spans="1:11" x14ac:dyDescent="0.2">
      <c r="A148">
        <f>玩家成长时间线!A148</f>
        <v>147</v>
      </c>
      <c r="B148">
        <f>玩家成长时间线!B148</f>
        <v>10</v>
      </c>
      <c r="C148">
        <f>SUM($D$2:D148)</f>
        <v>686559</v>
      </c>
      <c r="D148">
        <f t="shared" si="2"/>
        <v>4780</v>
      </c>
      <c r="E148">
        <f>ROUNDDOWN(VLOOKUP(B148,通用估算系数!$J$1:$L$11,2,FALSE)*VLOOKUP(B148,通用估算系数!$G$1:$H$11,2,FALSE)*(VLOOKUP(B148,通用估算系数!$N$1:$O$11,2,FALSE)+通用估算系数!$B$4*(1-VLOOKUP(B148,通用估算系数!$N$1:$O$11,2,FALSE)))+VLOOKUP(B148,通用估算系数!$J$1:$L$11,3,FALSE)*通用估算系数!$B$3,0)</f>
        <v>1446</v>
      </c>
      <c r="F148">
        <f>ROUNDDOWN((VLOOKUP(B148,通用估算系数!$AG$1:$AI$11,2,FALSE)+VLOOKUP(B148,通用估算系数!$AG$1:$AI$11,2,FALSE)/7)*通用估算系数!$B$8,0)</f>
        <v>2849</v>
      </c>
      <c r="G148">
        <f>ROUNDDOWN(VLOOKUP(B148,通用估算系数!$AC$1:$AE$11,2,FALSE)*宝箱投放计算!D148,0)</f>
        <v>485</v>
      </c>
      <c r="H148">
        <f>VLOOKUP(B148,通用估算系数!$AC$1:$AE$11,3,FALSE)*宝箱投放计算!E148</f>
        <v>0</v>
      </c>
      <c r="I148">
        <f>SUMIFS([1]基础经济系数!$M$123:$M$153,[1]基础经济系数!$K$123:$K$153,"军费",[1]基础经济系数!$J$123:$J$153,A148)</f>
        <v>0</v>
      </c>
      <c r="J148">
        <f>IFERROR(VLOOKUP(A148,[1]成就!$U$2:$AA$5,7,FALSE),0)</f>
        <v>0</v>
      </c>
      <c r="K148">
        <f>IFERROR(VLOOKUP(A148,[1]游戏时长规划!AE$4:AK$33,7,FALSE),0)</f>
        <v>0</v>
      </c>
    </row>
    <row r="149" spans="1:11" x14ac:dyDescent="0.2">
      <c r="A149">
        <f>玩家成长时间线!A149</f>
        <v>148</v>
      </c>
      <c r="B149">
        <f>玩家成长时间线!B149</f>
        <v>10</v>
      </c>
      <c r="C149">
        <f>SUM($D$2:D149)</f>
        <v>691341</v>
      </c>
      <c r="D149">
        <f t="shared" si="2"/>
        <v>4782</v>
      </c>
      <c r="E149">
        <f>ROUNDDOWN(VLOOKUP(B149,通用估算系数!$J$1:$L$11,2,FALSE)*VLOOKUP(B149,通用估算系数!$G$1:$H$11,2,FALSE)*(VLOOKUP(B149,通用估算系数!$N$1:$O$11,2,FALSE)+通用估算系数!$B$4*(1-VLOOKUP(B149,通用估算系数!$N$1:$O$11,2,FALSE)))+VLOOKUP(B149,通用估算系数!$J$1:$L$11,3,FALSE)*通用估算系数!$B$3,0)</f>
        <v>1446</v>
      </c>
      <c r="F149">
        <f>ROUNDDOWN((VLOOKUP(B149,通用估算系数!$AG$1:$AI$11,2,FALSE)+VLOOKUP(B149,通用估算系数!$AG$1:$AI$11,2,FALSE)/7)*通用估算系数!$B$8,0)</f>
        <v>2849</v>
      </c>
      <c r="G149">
        <f>ROUNDDOWN(VLOOKUP(B149,通用估算系数!$AC$1:$AE$11,2,FALSE)*宝箱投放计算!D149,0)</f>
        <v>487</v>
      </c>
      <c r="H149">
        <f>VLOOKUP(B149,通用估算系数!$AC$1:$AE$11,3,FALSE)*宝箱投放计算!E149</f>
        <v>0</v>
      </c>
      <c r="I149">
        <f>SUMIFS([1]基础经济系数!$M$123:$M$153,[1]基础经济系数!$K$123:$K$153,"军费",[1]基础经济系数!$J$123:$J$153,A149)</f>
        <v>0</v>
      </c>
      <c r="J149">
        <f>IFERROR(VLOOKUP(A149,[1]成就!$U$2:$AA$5,7,FALSE),0)</f>
        <v>0</v>
      </c>
      <c r="K149">
        <f>IFERROR(VLOOKUP(A149,[1]游戏时长规划!AE$4:AK$33,7,FALSE),0)</f>
        <v>0</v>
      </c>
    </row>
    <row r="150" spans="1:11" x14ac:dyDescent="0.2">
      <c r="A150">
        <f>玩家成长时间线!A150</f>
        <v>149</v>
      </c>
      <c r="B150">
        <f>玩家成长时间线!B150</f>
        <v>10</v>
      </c>
      <c r="C150">
        <f>SUM($D$2:D150)</f>
        <v>696167</v>
      </c>
      <c r="D150">
        <f t="shared" si="2"/>
        <v>4826</v>
      </c>
      <c r="E150">
        <f>ROUNDDOWN(VLOOKUP(B150,通用估算系数!$J$1:$L$11,2,FALSE)*VLOOKUP(B150,通用估算系数!$G$1:$H$11,2,FALSE)*(VLOOKUP(B150,通用估算系数!$N$1:$O$11,2,FALSE)+通用估算系数!$B$4*(1-VLOOKUP(B150,通用估算系数!$N$1:$O$11,2,FALSE)))+VLOOKUP(B150,通用估算系数!$J$1:$L$11,3,FALSE)*通用估算系数!$B$3,0)</f>
        <v>1446</v>
      </c>
      <c r="F150">
        <f>ROUNDDOWN((VLOOKUP(B150,通用估算系数!$AG$1:$AI$11,2,FALSE)+VLOOKUP(B150,通用估算系数!$AG$1:$AI$11,2,FALSE)/7)*通用估算系数!$B$8,0)</f>
        <v>2849</v>
      </c>
      <c r="G150">
        <f>ROUNDDOWN(VLOOKUP(B150,通用估算系数!$AC$1:$AE$11,2,FALSE)*宝箱投放计算!D150,0)</f>
        <v>531</v>
      </c>
      <c r="H150">
        <f>VLOOKUP(B150,通用估算系数!$AC$1:$AE$11,3,FALSE)*宝箱投放计算!E150</f>
        <v>0</v>
      </c>
      <c r="I150">
        <f>SUMIFS([1]基础经济系数!$M$123:$M$153,[1]基础经济系数!$K$123:$K$153,"军费",[1]基础经济系数!$J$123:$J$153,A150)</f>
        <v>0</v>
      </c>
      <c r="J150">
        <f>IFERROR(VLOOKUP(A150,[1]成就!$U$2:$AA$5,7,FALSE),0)</f>
        <v>0</v>
      </c>
      <c r="K150">
        <f>IFERROR(VLOOKUP(A150,[1]游戏时长规划!AE$4:AK$33,7,FALSE),0)</f>
        <v>0</v>
      </c>
    </row>
    <row r="151" spans="1:11" x14ac:dyDescent="0.2">
      <c r="A151">
        <f>玩家成长时间线!A151</f>
        <v>150</v>
      </c>
      <c r="B151">
        <f>玩家成长时间线!B151</f>
        <v>10</v>
      </c>
      <c r="C151">
        <f>SUM($D$2:D151)</f>
        <v>710953</v>
      </c>
      <c r="D151">
        <f t="shared" si="2"/>
        <v>14786</v>
      </c>
      <c r="E151">
        <f>ROUNDDOWN(VLOOKUP(B151,通用估算系数!$J$1:$L$11,2,FALSE)*VLOOKUP(B151,通用估算系数!$G$1:$H$11,2,FALSE)*(VLOOKUP(B151,通用估算系数!$N$1:$O$11,2,FALSE)+通用估算系数!$B$4*(1-VLOOKUP(B151,通用估算系数!$N$1:$O$11,2,FALSE)))+VLOOKUP(B151,通用估算系数!$J$1:$L$11,3,FALSE)*通用估算系数!$B$3,0)</f>
        <v>1446</v>
      </c>
      <c r="F151">
        <f>ROUNDDOWN((VLOOKUP(B151,通用估算系数!$AG$1:$AI$11,2,FALSE)+VLOOKUP(B151,通用估算系数!$AG$1:$AI$11,2,FALSE)/7)*通用估算系数!$B$8,0)</f>
        <v>2849</v>
      </c>
      <c r="G151">
        <f>ROUNDDOWN(VLOOKUP(B151,通用估算系数!$AC$1:$AE$11,2,FALSE)*宝箱投放计算!D151,0)</f>
        <v>491</v>
      </c>
      <c r="H151">
        <f>VLOOKUP(B151,通用估算系数!$AC$1:$AE$11,3,FALSE)*宝箱投放计算!E151</f>
        <v>0</v>
      </c>
      <c r="I151">
        <f>SUMIFS([1]基础经济系数!$M$123:$M$153,[1]基础经济系数!$K$123:$K$153,"军费",[1]基础经济系数!$J$123:$J$153,A151)</f>
        <v>0</v>
      </c>
      <c r="J151">
        <f>IFERROR(VLOOKUP(A151,[1]成就!$U$2:$AA$5,7,FALSE),0)</f>
        <v>10000</v>
      </c>
      <c r="K151">
        <f>IFERROR(VLOOKUP(A151,[1]游戏时长规划!AE$4:AK$33,7,FALSE),0)</f>
        <v>0</v>
      </c>
    </row>
    <row r="152" spans="1:11" x14ac:dyDescent="0.2">
      <c r="A152">
        <f>玩家成长时间线!A152</f>
        <v>151</v>
      </c>
      <c r="B152">
        <f>玩家成长时间线!B152</f>
        <v>10</v>
      </c>
      <c r="C152">
        <f>SUM($D$2:D152)</f>
        <v>715742</v>
      </c>
      <c r="D152">
        <f t="shared" si="2"/>
        <v>4789</v>
      </c>
      <c r="E152">
        <f>ROUNDDOWN(VLOOKUP(B152,通用估算系数!$J$1:$L$11,2,FALSE)*VLOOKUP(B152,通用估算系数!$G$1:$H$11,2,FALSE)*(VLOOKUP(B152,通用估算系数!$N$1:$O$11,2,FALSE)+通用估算系数!$B$4*(1-VLOOKUP(B152,通用估算系数!$N$1:$O$11,2,FALSE)))+VLOOKUP(B152,通用估算系数!$J$1:$L$11,3,FALSE)*通用估算系数!$B$3,0)</f>
        <v>1446</v>
      </c>
      <c r="F152">
        <f>ROUNDDOWN((VLOOKUP(B152,通用估算系数!$AG$1:$AI$11,2,FALSE)+VLOOKUP(B152,通用估算系数!$AG$1:$AI$11,2,FALSE)/7)*通用估算系数!$B$8,0)</f>
        <v>2849</v>
      </c>
      <c r="G152">
        <f>ROUNDDOWN(VLOOKUP(B152,通用估算系数!$AC$1:$AE$11,2,FALSE)*宝箱投放计算!D152,0)</f>
        <v>494</v>
      </c>
      <c r="H152">
        <f>VLOOKUP(B152,通用估算系数!$AC$1:$AE$11,3,FALSE)*宝箱投放计算!E152</f>
        <v>0</v>
      </c>
      <c r="I152">
        <f>SUMIFS([1]基础经济系数!$M$123:$M$153,[1]基础经济系数!$K$123:$K$153,"军费",[1]基础经济系数!$J$123:$J$153,A152)</f>
        <v>0</v>
      </c>
      <c r="J152">
        <f>IFERROR(VLOOKUP(A152,[1]成就!$U$2:$AA$5,7,FALSE),0)</f>
        <v>0</v>
      </c>
      <c r="K152">
        <f>IFERROR(VLOOKUP(A152,[1]游戏时长规划!AE$4:AK$33,7,FALSE),0)</f>
        <v>0</v>
      </c>
    </row>
    <row r="153" spans="1:11" x14ac:dyDescent="0.2">
      <c r="A153">
        <f>玩家成长时间线!A153</f>
        <v>152</v>
      </c>
      <c r="B153">
        <f>玩家成长时间线!B153</f>
        <v>10</v>
      </c>
      <c r="C153">
        <f>SUM($D$2:D153)</f>
        <v>720575</v>
      </c>
      <c r="D153">
        <f t="shared" si="2"/>
        <v>4833</v>
      </c>
      <c r="E153">
        <f>ROUNDDOWN(VLOOKUP(B153,通用估算系数!$J$1:$L$11,2,FALSE)*VLOOKUP(B153,通用估算系数!$G$1:$H$11,2,FALSE)*(VLOOKUP(B153,通用估算系数!$N$1:$O$11,2,FALSE)+通用估算系数!$B$4*(1-VLOOKUP(B153,通用估算系数!$N$1:$O$11,2,FALSE)))+VLOOKUP(B153,通用估算系数!$J$1:$L$11,3,FALSE)*通用估算系数!$B$3,0)</f>
        <v>1446</v>
      </c>
      <c r="F153">
        <f>ROUNDDOWN((VLOOKUP(B153,通用估算系数!$AG$1:$AI$11,2,FALSE)+VLOOKUP(B153,通用估算系数!$AG$1:$AI$11,2,FALSE)/7)*通用估算系数!$B$8,0)</f>
        <v>2849</v>
      </c>
      <c r="G153">
        <f>ROUNDDOWN(VLOOKUP(B153,通用估算系数!$AC$1:$AE$11,2,FALSE)*宝箱投放计算!D153,0)</f>
        <v>538</v>
      </c>
      <c r="H153">
        <f>VLOOKUP(B153,通用估算系数!$AC$1:$AE$11,3,FALSE)*宝箱投放计算!E153</f>
        <v>0</v>
      </c>
      <c r="I153">
        <f>SUMIFS([1]基础经济系数!$M$123:$M$153,[1]基础经济系数!$K$123:$K$153,"军费",[1]基础经济系数!$J$123:$J$153,A153)</f>
        <v>0</v>
      </c>
      <c r="J153">
        <f>IFERROR(VLOOKUP(A153,[1]成就!$U$2:$AA$5,7,FALSE),0)</f>
        <v>0</v>
      </c>
      <c r="K153">
        <f>IFERROR(VLOOKUP(A153,[1]游戏时长规划!AE$4:AK$33,7,FALSE),0)</f>
        <v>0</v>
      </c>
    </row>
    <row r="154" spans="1:11" x14ac:dyDescent="0.2">
      <c r="A154">
        <f>玩家成长时间线!A154</f>
        <v>153</v>
      </c>
      <c r="B154">
        <f>玩家成长时间线!B154</f>
        <v>10</v>
      </c>
      <c r="C154">
        <f>SUM($D$2:D154)</f>
        <v>725368</v>
      </c>
      <c r="D154">
        <f t="shared" si="2"/>
        <v>4793</v>
      </c>
      <c r="E154">
        <f>ROUNDDOWN(VLOOKUP(B154,通用估算系数!$J$1:$L$11,2,FALSE)*VLOOKUP(B154,通用估算系数!$G$1:$H$11,2,FALSE)*(VLOOKUP(B154,通用估算系数!$N$1:$O$11,2,FALSE)+通用估算系数!$B$4*(1-VLOOKUP(B154,通用估算系数!$N$1:$O$11,2,FALSE)))+VLOOKUP(B154,通用估算系数!$J$1:$L$11,3,FALSE)*通用估算系数!$B$3,0)</f>
        <v>1446</v>
      </c>
      <c r="F154">
        <f>ROUNDDOWN((VLOOKUP(B154,通用估算系数!$AG$1:$AI$11,2,FALSE)+VLOOKUP(B154,通用估算系数!$AG$1:$AI$11,2,FALSE)/7)*通用估算系数!$B$8,0)</f>
        <v>2849</v>
      </c>
      <c r="G154">
        <f>ROUNDDOWN(VLOOKUP(B154,通用估算系数!$AC$1:$AE$11,2,FALSE)*宝箱投放计算!D154,0)</f>
        <v>498</v>
      </c>
      <c r="H154">
        <f>VLOOKUP(B154,通用估算系数!$AC$1:$AE$11,3,FALSE)*宝箱投放计算!E154</f>
        <v>0</v>
      </c>
      <c r="I154">
        <f>SUMIFS([1]基础经济系数!$M$123:$M$153,[1]基础经济系数!$K$123:$K$153,"军费",[1]基础经济系数!$J$123:$J$153,A154)</f>
        <v>0</v>
      </c>
      <c r="J154">
        <f>IFERROR(VLOOKUP(A154,[1]成就!$U$2:$AA$5,7,FALSE),0)</f>
        <v>0</v>
      </c>
      <c r="K154">
        <f>IFERROR(VLOOKUP(A154,[1]游戏时长规划!AE$4:AK$33,7,FALSE),0)</f>
        <v>0</v>
      </c>
    </row>
    <row r="155" spans="1:11" x14ac:dyDescent="0.2">
      <c r="A155">
        <f>玩家成长时间线!A155</f>
        <v>154</v>
      </c>
      <c r="B155">
        <f>玩家成长时间线!B155</f>
        <v>8</v>
      </c>
      <c r="C155">
        <f>SUM($D$2:D155)</f>
        <v>729630</v>
      </c>
      <c r="D155">
        <f t="shared" si="2"/>
        <v>4262</v>
      </c>
      <c r="E155">
        <f>ROUNDDOWN(VLOOKUP(B155,通用估算系数!$J$1:$L$11,2,FALSE)*VLOOKUP(B155,通用估算系数!$G$1:$H$11,2,FALSE)*(VLOOKUP(B155,通用估算系数!$N$1:$O$11,2,FALSE)+通用估算系数!$B$4*(1-VLOOKUP(B155,通用估算系数!$N$1:$O$11,2,FALSE)))+VLOOKUP(B155,通用估算系数!$J$1:$L$11,3,FALSE)*通用估算系数!$B$3,0)</f>
        <v>913</v>
      </c>
      <c r="F155">
        <f>ROUNDDOWN((VLOOKUP(B155,通用估算系数!$AG$1:$AI$11,2,FALSE)+VLOOKUP(B155,通用估算系数!$AG$1:$AI$11,2,FALSE)/7)*通用估算系数!$B$8,0)</f>
        <v>2849</v>
      </c>
      <c r="G155">
        <f>ROUNDDOWN(VLOOKUP(B155,通用估算系数!$AC$1:$AE$11,2,FALSE)*宝箱投放计算!D155,0)</f>
        <v>500</v>
      </c>
      <c r="H155">
        <f>VLOOKUP(B155,通用估算系数!$AC$1:$AE$11,3,FALSE)*宝箱投放计算!E155</f>
        <v>0</v>
      </c>
      <c r="I155">
        <f>SUMIFS([1]基础经济系数!$M$123:$M$153,[1]基础经济系数!$K$123:$K$153,"军费",[1]基础经济系数!$J$123:$J$153,A155)</f>
        <v>0</v>
      </c>
      <c r="J155">
        <f>IFERROR(VLOOKUP(A155,[1]成就!$U$2:$AA$5,7,FALSE),0)</f>
        <v>0</v>
      </c>
      <c r="K155">
        <f>IFERROR(VLOOKUP(A155,[1]游戏时长规划!AE$4:AK$33,7,FALSE),0)</f>
        <v>0</v>
      </c>
    </row>
    <row r="156" spans="1:11" x14ac:dyDescent="0.2">
      <c r="A156">
        <f>玩家成长时间线!A156</f>
        <v>155</v>
      </c>
      <c r="B156">
        <f>玩家成长时间线!B156</f>
        <v>8</v>
      </c>
      <c r="C156">
        <f>SUM($D$2:D156)</f>
        <v>733894</v>
      </c>
      <c r="D156">
        <f t="shared" si="2"/>
        <v>4264</v>
      </c>
      <c r="E156">
        <f>ROUNDDOWN(VLOOKUP(B156,通用估算系数!$J$1:$L$11,2,FALSE)*VLOOKUP(B156,通用估算系数!$G$1:$H$11,2,FALSE)*(VLOOKUP(B156,通用估算系数!$N$1:$O$11,2,FALSE)+通用估算系数!$B$4*(1-VLOOKUP(B156,通用估算系数!$N$1:$O$11,2,FALSE)))+VLOOKUP(B156,通用估算系数!$J$1:$L$11,3,FALSE)*通用估算系数!$B$3,0)</f>
        <v>913</v>
      </c>
      <c r="F156">
        <f>ROUNDDOWN((VLOOKUP(B156,通用估算系数!$AG$1:$AI$11,2,FALSE)+VLOOKUP(B156,通用估算系数!$AG$1:$AI$11,2,FALSE)/7)*通用估算系数!$B$8,0)</f>
        <v>2849</v>
      </c>
      <c r="G156">
        <f>ROUNDDOWN(VLOOKUP(B156,通用估算系数!$AC$1:$AE$11,2,FALSE)*宝箱投放计算!D156,0)</f>
        <v>502</v>
      </c>
      <c r="H156">
        <f>VLOOKUP(B156,通用估算系数!$AC$1:$AE$11,3,FALSE)*宝箱投放计算!E156</f>
        <v>0</v>
      </c>
      <c r="I156">
        <f>SUMIFS([1]基础经济系数!$M$123:$M$153,[1]基础经济系数!$K$123:$K$153,"军费",[1]基础经济系数!$J$123:$J$153,A156)</f>
        <v>0</v>
      </c>
      <c r="J156">
        <f>IFERROR(VLOOKUP(A156,[1]成就!$U$2:$AA$5,7,FALSE),0)</f>
        <v>0</v>
      </c>
      <c r="K156">
        <f>IFERROR(VLOOKUP(A156,[1]游戏时长规划!AE$4:AK$33,7,FALSE),0)</f>
        <v>0</v>
      </c>
    </row>
    <row r="157" spans="1:11" x14ac:dyDescent="0.2">
      <c r="A157">
        <f>玩家成长时间线!A157</f>
        <v>156</v>
      </c>
      <c r="B157">
        <f>玩家成长时间线!B157</f>
        <v>8</v>
      </c>
      <c r="C157">
        <f>SUM($D$2:D157)</f>
        <v>738202</v>
      </c>
      <c r="D157">
        <f t="shared" si="2"/>
        <v>4308</v>
      </c>
      <c r="E157">
        <f>ROUNDDOWN(VLOOKUP(B157,通用估算系数!$J$1:$L$11,2,FALSE)*VLOOKUP(B157,通用估算系数!$G$1:$H$11,2,FALSE)*(VLOOKUP(B157,通用估算系数!$N$1:$O$11,2,FALSE)+通用估算系数!$B$4*(1-VLOOKUP(B157,通用估算系数!$N$1:$O$11,2,FALSE)))+VLOOKUP(B157,通用估算系数!$J$1:$L$11,3,FALSE)*通用估算系数!$B$3,0)</f>
        <v>913</v>
      </c>
      <c r="F157">
        <f>ROUNDDOWN((VLOOKUP(B157,通用估算系数!$AG$1:$AI$11,2,FALSE)+VLOOKUP(B157,通用估算系数!$AG$1:$AI$11,2,FALSE)/7)*通用估算系数!$B$8,0)</f>
        <v>2849</v>
      </c>
      <c r="G157">
        <f>ROUNDDOWN(VLOOKUP(B157,通用估算系数!$AC$1:$AE$11,2,FALSE)*宝箱投放计算!D157,0)</f>
        <v>546</v>
      </c>
      <c r="H157">
        <f>VLOOKUP(B157,通用估算系数!$AC$1:$AE$11,3,FALSE)*宝箱投放计算!E157</f>
        <v>0</v>
      </c>
      <c r="I157">
        <f>SUMIFS([1]基础经济系数!$M$123:$M$153,[1]基础经济系数!$K$123:$K$153,"军费",[1]基础经济系数!$J$123:$J$153,A157)</f>
        <v>0</v>
      </c>
      <c r="J157">
        <f>IFERROR(VLOOKUP(A157,[1]成就!$U$2:$AA$5,7,FALSE),0)</f>
        <v>0</v>
      </c>
      <c r="K157">
        <f>IFERROR(VLOOKUP(A157,[1]游戏时长规划!AE$4:AK$33,7,FALSE),0)</f>
        <v>0</v>
      </c>
    </row>
    <row r="158" spans="1:11" x14ac:dyDescent="0.2">
      <c r="A158">
        <f>玩家成长时间线!A158</f>
        <v>157</v>
      </c>
      <c r="B158">
        <f>玩家成长时间线!B158</f>
        <v>9</v>
      </c>
      <c r="C158">
        <f>SUM($D$2:D158)</f>
        <v>742759</v>
      </c>
      <c r="D158">
        <f t="shared" si="2"/>
        <v>4557</v>
      </c>
      <c r="E158">
        <f>ROUNDDOWN(VLOOKUP(B158,通用估算系数!$J$1:$L$11,2,FALSE)*VLOOKUP(B158,通用估算系数!$G$1:$H$11,2,FALSE)*(VLOOKUP(B158,通用估算系数!$N$1:$O$11,2,FALSE)+通用估算系数!$B$4*(1-VLOOKUP(B158,通用估算系数!$N$1:$O$11,2,FALSE)))+VLOOKUP(B158,通用估算系数!$J$1:$L$11,3,FALSE)*通用估算系数!$B$3,0)</f>
        <v>1202</v>
      </c>
      <c r="F158">
        <f>ROUNDDOWN((VLOOKUP(B158,通用估算系数!$AG$1:$AI$11,2,FALSE)+VLOOKUP(B158,通用估算系数!$AG$1:$AI$11,2,FALSE)/7)*通用估算系数!$B$8,0)</f>
        <v>2849</v>
      </c>
      <c r="G158">
        <f>ROUNDDOWN(VLOOKUP(B158,通用估算系数!$AC$1:$AE$11,2,FALSE)*宝箱投放计算!D158,0)</f>
        <v>506</v>
      </c>
      <c r="H158">
        <f>VLOOKUP(B158,通用估算系数!$AC$1:$AE$11,3,FALSE)*宝箱投放计算!E158</f>
        <v>0</v>
      </c>
      <c r="I158">
        <f>SUMIFS([1]基础经济系数!$M$123:$M$153,[1]基础经济系数!$K$123:$K$153,"军费",[1]基础经济系数!$J$123:$J$153,A158)</f>
        <v>0</v>
      </c>
      <c r="J158">
        <f>IFERROR(VLOOKUP(A158,[1]成就!$U$2:$AA$5,7,FALSE),0)</f>
        <v>0</v>
      </c>
      <c r="K158">
        <f>IFERROR(VLOOKUP(A158,[1]游戏时长规划!AE$4:AK$33,7,FALSE),0)</f>
        <v>0</v>
      </c>
    </row>
    <row r="159" spans="1:11" x14ac:dyDescent="0.2">
      <c r="A159">
        <f>玩家成长时间线!A159</f>
        <v>158</v>
      </c>
      <c r="B159">
        <f>玩家成长时间线!B159</f>
        <v>9</v>
      </c>
      <c r="C159">
        <f>SUM($D$2:D159)</f>
        <v>747318</v>
      </c>
      <c r="D159">
        <f t="shared" si="2"/>
        <v>4559</v>
      </c>
      <c r="E159">
        <f>ROUNDDOWN(VLOOKUP(B159,通用估算系数!$J$1:$L$11,2,FALSE)*VLOOKUP(B159,通用估算系数!$G$1:$H$11,2,FALSE)*(VLOOKUP(B159,通用估算系数!$N$1:$O$11,2,FALSE)+通用估算系数!$B$4*(1-VLOOKUP(B159,通用估算系数!$N$1:$O$11,2,FALSE)))+VLOOKUP(B159,通用估算系数!$J$1:$L$11,3,FALSE)*通用估算系数!$B$3,0)</f>
        <v>1202</v>
      </c>
      <c r="F159">
        <f>ROUNDDOWN((VLOOKUP(B159,通用估算系数!$AG$1:$AI$11,2,FALSE)+VLOOKUP(B159,通用估算系数!$AG$1:$AI$11,2,FALSE)/7)*通用估算系数!$B$8,0)</f>
        <v>2849</v>
      </c>
      <c r="G159">
        <f>ROUNDDOWN(VLOOKUP(B159,通用估算系数!$AC$1:$AE$11,2,FALSE)*宝箱投放计算!D159,0)</f>
        <v>508</v>
      </c>
      <c r="H159">
        <f>VLOOKUP(B159,通用估算系数!$AC$1:$AE$11,3,FALSE)*宝箱投放计算!E159</f>
        <v>0</v>
      </c>
      <c r="I159">
        <f>SUMIFS([1]基础经济系数!$M$123:$M$153,[1]基础经济系数!$K$123:$K$153,"军费",[1]基础经济系数!$J$123:$J$153,A159)</f>
        <v>0</v>
      </c>
      <c r="J159">
        <f>IFERROR(VLOOKUP(A159,[1]成就!$U$2:$AA$5,7,FALSE),0)</f>
        <v>0</v>
      </c>
      <c r="K159">
        <f>IFERROR(VLOOKUP(A159,[1]游戏时长规划!AE$4:AK$33,7,FALSE),0)</f>
        <v>0</v>
      </c>
    </row>
    <row r="160" spans="1:11" x14ac:dyDescent="0.2">
      <c r="A160">
        <f>玩家成长时间线!A160</f>
        <v>159</v>
      </c>
      <c r="B160">
        <f>玩家成长时间线!B160</f>
        <v>9</v>
      </c>
      <c r="C160">
        <f>SUM($D$2:D160)</f>
        <v>751921</v>
      </c>
      <c r="D160">
        <f t="shared" si="2"/>
        <v>4603</v>
      </c>
      <c r="E160">
        <f>ROUNDDOWN(VLOOKUP(B160,通用估算系数!$J$1:$L$11,2,FALSE)*VLOOKUP(B160,通用估算系数!$G$1:$H$11,2,FALSE)*(VLOOKUP(B160,通用估算系数!$N$1:$O$11,2,FALSE)+通用估算系数!$B$4*(1-VLOOKUP(B160,通用估算系数!$N$1:$O$11,2,FALSE)))+VLOOKUP(B160,通用估算系数!$J$1:$L$11,3,FALSE)*通用估算系数!$B$3,0)</f>
        <v>1202</v>
      </c>
      <c r="F160">
        <f>ROUNDDOWN((VLOOKUP(B160,通用估算系数!$AG$1:$AI$11,2,FALSE)+VLOOKUP(B160,通用估算系数!$AG$1:$AI$11,2,FALSE)/7)*通用估算系数!$B$8,0)</f>
        <v>2849</v>
      </c>
      <c r="G160">
        <f>ROUNDDOWN(VLOOKUP(B160,通用估算系数!$AC$1:$AE$11,2,FALSE)*宝箱投放计算!D160,0)</f>
        <v>552</v>
      </c>
      <c r="H160">
        <f>VLOOKUP(B160,通用估算系数!$AC$1:$AE$11,3,FALSE)*宝箱投放计算!E160</f>
        <v>0</v>
      </c>
      <c r="I160">
        <f>SUMIFS([1]基础经济系数!$M$123:$M$153,[1]基础经济系数!$K$123:$K$153,"军费",[1]基础经济系数!$J$123:$J$153,A160)</f>
        <v>0</v>
      </c>
      <c r="J160">
        <f>IFERROR(VLOOKUP(A160,[1]成就!$U$2:$AA$5,7,FALSE),0)</f>
        <v>0</v>
      </c>
      <c r="K160">
        <f>IFERROR(VLOOKUP(A160,[1]游戏时长规划!AE$4:AK$33,7,FALSE),0)</f>
        <v>0</v>
      </c>
    </row>
    <row r="161" spans="1:11" x14ac:dyDescent="0.2">
      <c r="A161">
        <f>玩家成长时间线!A161</f>
        <v>160</v>
      </c>
      <c r="B161">
        <f>玩家成长时间线!B161</f>
        <v>10</v>
      </c>
      <c r="C161">
        <f>SUM($D$2:D161)</f>
        <v>756728</v>
      </c>
      <c r="D161">
        <f t="shared" si="2"/>
        <v>4807</v>
      </c>
      <c r="E161">
        <f>ROUNDDOWN(VLOOKUP(B161,通用估算系数!$J$1:$L$11,2,FALSE)*VLOOKUP(B161,通用估算系数!$G$1:$H$11,2,FALSE)*(VLOOKUP(B161,通用估算系数!$N$1:$O$11,2,FALSE)+通用估算系数!$B$4*(1-VLOOKUP(B161,通用估算系数!$N$1:$O$11,2,FALSE)))+VLOOKUP(B161,通用估算系数!$J$1:$L$11,3,FALSE)*通用估算系数!$B$3,0)</f>
        <v>1446</v>
      </c>
      <c r="F161">
        <f>ROUNDDOWN((VLOOKUP(B161,通用估算系数!$AG$1:$AI$11,2,FALSE)+VLOOKUP(B161,通用估算系数!$AG$1:$AI$11,2,FALSE)/7)*通用估算系数!$B$8,0)</f>
        <v>2849</v>
      </c>
      <c r="G161">
        <f>ROUNDDOWN(VLOOKUP(B161,通用估算系数!$AC$1:$AE$11,2,FALSE)*宝箱投放计算!D161,0)</f>
        <v>512</v>
      </c>
      <c r="H161">
        <f>VLOOKUP(B161,通用估算系数!$AC$1:$AE$11,3,FALSE)*宝箱投放计算!E161</f>
        <v>0</v>
      </c>
      <c r="I161">
        <f>SUMIFS([1]基础经济系数!$M$123:$M$153,[1]基础经济系数!$K$123:$K$153,"军费",[1]基础经济系数!$J$123:$J$153,A161)</f>
        <v>0</v>
      </c>
      <c r="J161">
        <f>IFERROR(VLOOKUP(A161,[1]成就!$U$2:$AA$5,7,FALSE),0)</f>
        <v>0</v>
      </c>
      <c r="K161">
        <f>IFERROR(VLOOKUP(A161,[1]游戏时长规划!AE$4:AK$33,7,FALSE),0)</f>
        <v>0</v>
      </c>
    </row>
    <row r="162" spans="1:11" x14ac:dyDescent="0.2">
      <c r="A162">
        <f>玩家成长时间线!A162</f>
        <v>161</v>
      </c>
      <c r="B162">
        <f>玩家成长时间线!B162</f>
        <v>10</v>
      </c>
      <c r="C162">
        <f>SUM($D$2:D162)</f>
        <v>761538</v>
      </c>
      <c r="D162">
        <f t="shared" si="2"/>
        <v>4810</v>
      </c>
      <c r="E162">
        <f>ROUNDDOWN(VLOOKUP(B162,通用估算系数!$J$1:$L$11,2,FALSE)*VLOOKUP(B162,通用估算系数!$G$1:$H$11,2,FALSE)*(VLOOKUP(B162,通用估算系数!$N$1:$O$11,2,FALSE)+通用估算系数!$B$4*(1-VLOOKUP(B162,通用估算系数!$N$1:$O$11,2,FALSE)))+VLOOKUP(B162,通用估算系数!$J$1:$L$11,3,FALSE)*通用估算系数!$B$3,0)</f>
        <v>1446</v>
      </c>
      <c r="F162">
        <f>ROUNDDOWN((VLOOKUP(B162,通用估算系数!$AG$1:$AI$11,2,FALSE)+VLOOKUP(B162,通用估算系数!$AG$1:$AI$11,2,FALSE)/7)*通用估算系数!$B$8,0)</f>
        <v>2849</v>
      </c>
      <c r="G162">
        <f>ROUNDDOWN(VLOOKUP(B162,通用估算系数!$AC$1:$AE$11,2,FALSE)*宝箱投放计算!D162,0)</f>
        <v>515</v>
      </c>
      <c r="H162">
        <f>VLOOKUP(B162,通用估算系数!$AC$1:$AE$11,3,FALSE)*宝箱投放计算!E162</f>
        <v>0</v>
      </c>
      <c r="I162">
        <f>SUMIFS([1]基础经济系数!$M$123:$M$153,[1]基础经济系数!$K$123:$K$153,"军费",[1]基础经济系数!$J$123:$J$153,A162)</f>
        <v>0</v>
      </c>
      <c r="J162">
        <f>IFERROR(VLOOKUP(A162,[1]成就!$U$2:$AA$5,7,FALSE),0)</f>
        <v>0</v>
      </c>
      <c r="K162">
        <f>IFERROR(VLOOKUP(A162,[1]游戏时长规划!AE$4:AK$33,7,FALSE),0)</f>
        <v>0</v>
      </c>
    </row>
    <row r="163" spans="1:11" x14ac:dyDescent="0.2">
      <c r="A163">
        <f>玩家成长时间线!A163</f>
        <v>162</v>
      </c>
      <c r="B163">
        <f>玩家成长时间线!B163</f>
        <v>10</v>
      </c>
      <c r="C163">
        <f>SUM($D$2:D163)</f>
        <v>766350</v>
      </c>
      <c r="D163">
        <f t="shared" si="2"/>
        <v>4812</v>
      </c>
      <c r="E163">
        <f>ROUNDDOWN(VLOOKUP(B163,通用估算系数!$J$1:$L$11,2,FALSE)*VLOOKUP(B163,通用估算系数!$G$1:$H$11,2,FALSE)*(VLOOKUP(B163,通用估算系数!$N$1:$O$11,2,FALSE)+通用估算系数!$B$4*(1-VLOOKUP(B163,通用估算系数!$N$1:$O$11,2,FALSE)))+VLOOKUP(B163,通用估算系数!$J$1:$L$11,3,FALSE)*通用估算系数!$B$3,0)</f>
        <v>1446</v>
      </c>
      <c r="F163">
        <f>ROUNDDOWN((VLOOKUP(B163,通用估算系数!$AG$1:$AI$11,2,FALSE)+VLOOKUP(B163,通用估算系数!$AG$1:$AI$11,2,FALSE)/7)*通用估算系数!$B$8,0)</f>
        <v>2849</v>
      </c>
      <c r="G163">
        <f>ROUNDDOWN(VLOOKUP(B163,通用估算系数!$AC$1:$AE$11,2,FALSE)*宝箱投放计算!D163,0)</f>
        <v>517</v>
      </c>
      <c r="H163">
        <f>VLOOKUP(B163,通用估算系数!$AC$1:$AE$11,3,FALSE)*宝箱投放计算!E163</f>
        <v>0</v>
      </c>
      <c r="I163">
        <f>SUMIFS([1]基础经济系数!$M$123:$M$153,[1]基础经济系数!$K$123:$K$153,"军费",[1]基础经济系数!$J$123:$J$153,A163)</f>
        <v>0</v>
      </c>
      <c r="J163">
        <f>IFERROR(VLOOKUP(A163,[1]成就!$U$2:$AA$5,7,FALSE),0)</f>
        <v>0</v>
      </c>
      <c r="K163">
        <f>IFERROR(VLOOKUP(A163,[1]游戏时长规划!AE$4:AK$33,7,FALSE),0)</f>
        <v>0</v>
      </c>
    </row>
    <row r="164" spans="1:11" x14ac:dyDescent="0.2">
      <c r="A164">
        <f>玩家成长时间线!A164</f>
        <v>163</v>
      </c>
      <c r="B164">
        <f>玩家成长时间线!B164</f>
        <v>10</v>
      </c>
      <c r="C164">
        <f>SUM($D$2:D164)</f>
        <v>771206</v>
      </c>
      <c r="D164">
        <f t="shared" si="2"/>
        <v>4856</v>
      </c>
      <c r="E164">
        <f>ROUNDDOWN(VLOOKUP(B164,通用估算系数!$J$1:$L$11,2,FALSE)*VLOOKUP(B164,通用估算系数!$G$1:$H$11,2,FALSE)*(VLOOKUP(B164,通用估算系数!$N$1:$O$11,2,FALSE)+通用估算系数!$B$4*(1-VLOOKUP(B164,通用估算系数!$N$1:$O$11,2,FALSE)))+VLOOKUP(B164,通用估算系数!$J$1:$L$11,3,FALSE)*通用估算系数!$B$3,0)</f>
        <v>1446</v>
      </c>
      <c r="F164">
        <f>ROUNDDOWN((VLOOKUP(B164,通用估算系数!$AG$1:$AI$11,2,FALSE)+VLOOKUP(B164,通用估算系数!$AG$1:$AI$11,2,FALSE)/7)*通用估算系数!$B$8,0)</f>
        <v>2849</v>
      </c>
      <c r="G164">
        <f>ROUNDDOWN(VLOOKUP(B164,通用估算系数!$AC$1:$AE$11,2,FALSE)*宝箱投放计算!D164,0)</f>
        <v>561</v>
      </c>
      <c r="H164">
        <f>VLOOKUP(B164,通用估算系数!$AC$1:$AE$11,3,FALSE)*宝箱投放计算!E164</f>
        <v>0</v>
      </c>
      <c r="I164">
        <f>SUMIFS([1]基础经济系数!$M$123:$M$153,[1]基础经济系数!$K$123:$K$153,"军费",[1]基础经济系数!$J$123:$J$153,A164)</f>
        <v>0</v>
      </c>
      <c r="J164">
        <f>IFERROR(VLOOKUP(A164,[1]成就!$U$2:$AA$5,7,FALSE),0)</f>
        <v>0</v>
      </c>
      <c r="K164">
        <f>IFERROR(VLOOKUP(A164,[1]游戏时长规划!AE$4:AK$33,7,FALSE),0)</f>
        <v>0</v>
      </c>
    </row>
    <row r="165" spans="1:11" x14ac:dyDescent="0.2">
      <c r="A165">
        <f>玩家成长时间线!A165</f>
        <v>164</v>
      </c>
      <c r="B165">
        <f>玩家成长时间线!B165</f>
        <v>10</v>
      </c>
      <c r="C165">
        <f>SUM($D$2:D165)</f>
        <v>776022</v>
      </c>
      <c r="D165">
        <f t="shared" si="2"/>
        <v>4816</v>
      </c>
      <c r="E165">
        <f>ROUNDDOWN(VLOOKUP(B165,通用估算系数!$J$1:$L$11,2,FALSE)*VLOOKUP(B165,通用估算系数!$G$1:$H$11,2,FALSE)*(VLOOKUP(B165,通用估算系数!$N$1:$O$11,2,FALSE)+通用估算系数!$B$4*(1-VLOOKUP(B165,通用估算系数!$N$1:$O$11,2,FALSE)))+VLOOKUP(B165,通用估算系数!$J$1:$L$11,3,FALSE)*通用估算系数!$B$3,0)</f>
        <v>1446</v>
      </c>
      <c r="F165">
        <f>ROUNDDOWN((VLOOKUP(B165,通用估算系数!$AG$1:$AI$11,2,FALSE)+VLOOKUP(B165,通用估算系数!$AG$1:$AI$11,2,FALSE)/7)*通用估算系数!$B$8,0)</f>
        <v>2849</v>
      </c>
      <c r="G165">
        <f>ROUNDDOWN(VLOOKUP(B165,通用估算系数!$AC$1:$AE$11,2,FALSE)*宝箱投放计算!D165,0)</f>
        <v>521</v>
      </c>
      <c r="H165">
        <f>VLOOKUP(B165,通用估算系数!$AC$1:$AE$11,3,FALSE)*宝箱投放计算!E165</f>
        <v>0</v>
      </c>
      <c r="I165">
        <f>SUMIFS([1]基础经济系数!$M$123:$M$153,[1]基础经济系数!$K$123:$K$153,"军费",[1]基础经济系数!$J$123:$J$153,A165)</f>
        <v>0</v>
      </c>
      <c r="J165">
        <f>IFERROR(VLOOKUP(A165,[1]成就!$U$2:$AA$5,7,FALSE),0)</f>
        <v>0</v>
      </c>
      <c r="K165">
        <f>IFERROR(VLOOKUP(A165,[1]游戏时长规划!AE$4:AK$33,7,FALSE),0)</f>
        <v>0</v>
      </c>
    </row>
    <row r="166" spans="1:11" x14ac:dyDescent="0.2">
      <c r="A166">
        <f>玩家成长时间线!A166</f>
        <v>165</v>
      </c>
      <c r="B166">
        <f>玩家成长时间线!B166</f>
        <v>10</v>
      </c>
      <c r="C166">
        <f>SUM($D$2:D166)</f>
        <v>780840</v>
      </c>
      <c r="D166">
        <f t="shared" si="2"/>
        <v>4818</v>
      </c>
      <c r="E166">
        <f>ROUNDDOWN(VLOOKUP(B166,通用估算系数!$J$1:$L$11,2,FALSE)*VLOOKUP(B166,通用估算系数!$G$1:$H$11,2,FALSE)*(VLOOKUP(B166,通用估算系数!$N$1:$O$11,2,FALSE)+通用估算系数!$B$4*(1-VLOOKUP(B166,通用估算系数!$N$1:$O$11,2,FALSE)))+VLOOKUP(B166,通用估算系数!$J$1:$L$11,3,FALSE)*通用估算系数!$B$3,0)</f>
        <v>1446</v>
      </c>
      <c r="F166">
        <f>ROUNDDOWN((VLOOKUP(B166,通用估算系数!$AG$1:$AI$11,2,FALSE)+VLOOKUP(B166,通用估算系数!$AG$1:$AI$11,2,FALSE)/7)*通用估算系数!$B$8,0)</f>
        <v>2849</v>
      </c>
      <c r="G166">
        <f>ROUNDDOWN(VLOOKUP(B166,通用估算系数!$AC$1:$AE$11,2,FALSE)*宝箱投放计算!D166,0)</f>
        <v>523</v>
      </c>
      <c r="H166">
        <f>VLOOKUP(B166,通用估算系数!$AC$1:$AE$11,3,FALSE)*宝箱投放计算!E166</f>
        <v>0</v>
      </c>
      <c r="I166">
        <f>SUMIFS([1]基础经济系数!$M$123:$M$153,[1]基础经济系数!$K$123:$K$153,"军费",[1]基础经济系数!$J$123:$J$153,A166)</f>
        <v>0</v>
      </c>
      <c r="J166">
        <f>IFERROR(VLOOKUP(A166,[1]成就!$U$2:$AA$5,7,FALSE),0)</f>
        <v>0</v>
      </c>
      <c r="K166">
        <f>IFERROR(VLOOKUP(A166,[1]游戏时长规划!AE$4:AK$33,7,FALSE),0)</f>
        <v>0</v>
      </c>
    </row>
    <row r="167" spans="1:11" x14ac:dyDescent="0.2">
      <c r="A167">
        <f>玩家成长时间线!A167</f>
        <v>166</v>
      </c>
      <c r="B167">
        <f>玩家成长时间线!B167</f>
        <v>10</v>
      </c>
      <c r="C167">
        <f>SUM($D$2:D167)</f>
        <v>785681</v>
      </c>
      <c r="D167">
        <f t="shared" si="2"/>
        <v>4841</v>
      </c>
      <c r="E167">
        <f>ROUNDDOWN(VLOOKUP(B167,通用估算系数!$J$1:$L$11,2,FALSE)*VLOOKUP(B167,通用估算系数!$G$1:$H$11,2,FALSE)*(VLOOKUP(B167,通用估算系数!$N$1:$O$11,2,FALSE)+通用估算系数!$B$4*(1-VLOOKUP(B167,通用估算系数!$N$1:$O$11,2,FALSE)))+VLOOKUP(B167,通用估算系数!$J$1:$L$11,3,FALSE)*通用估算系数!$B$3,0)</f>
        <v>1446</v>
      </c>
      <c r="F167">
        <f>ROUNDDOWN((VLOOKUP(B167,通用估算系数!$AG$1:$AI$11,2,FALSE)+VLOOKUP(B167,通用估算系数!$AG$1:$AI$11,2,FALSE)/7)*通用估算系数!$B$8,0)</f>
        <v>2849</v>
      </c>
      <c r="G167">
        <f>ROUNDDOWN(VLOOKUP(B167,通用估算系数!$AC$1:$AE$11,2,FALSE)*宝箱投放计算!D167,0)</f>
        <v>546</v>
      </c>
      <c r="H167">
        <f>VLOOKUP(B167,通用估算系数!$AC$1:$AE$11,3,FALSE)*宝箱投放计算!E167</f>
        <v>0</v>
      </c>
      <c r="I167">
        <f>SUMIFS([1]基础经济系数!$M$123:$M$153,[1]基础经济系数!$K$123:$K$153,"军费",[1]基础经济系数!$J$123:$J$153,A167)</f>
        <v>0</v>
      </c>
      <c r="J167">
        <f>IFERROR(VLOOKUP(A167,[1]成就!$U$2:$AA$5,7,FALSE),0)</f>
        <v>0</v>
      </c>
      <c r="K167">
        <f>IFERROR(VLOOKUP(A167,[1]游戏时长规划!AE$4:AK$33,7,FALSE),0)</f>
        <v>0</v>
      </c>
    </row>
    <row r="168" spans="1:11" x14ac:dyDescent="0.2">
      <c r="A168">
        <f>玩家成长时间线!A168</f>
        <v>167</v>
      </c>
      <c r="B168">
        <f>玩家成长时间线!B168</f>
        <v>10</v>
      </c>
      <c r="C168">
        <f>SUM($D$2:D168)</f>
        <v>790503</v>
      </c>
      <c r="D168">
        <f t="shared" si="2"/>
        <v>4822</v>
      </c>
      <c r="E168">
        <f>ROUNDDOWN(VLOOKUP(B168,通用估算系数!$J$1:$L$11,2,FALSE)*VLOOKUP(B168,通用估算系数!$G$1:$H$11,2,FALSE)*(VLOOKUP(B168,通用估算系数!$N$1:$O$11,2,FALSE)+通用估算系数!$B$4*(1-VLOOKUP(B168,通用估算系数!$N$1:$O$11,2,FALSE)))+VLOOKUP(B168,通用估算系数!$J$1:$L$11,3,FALSE)*通用估算系数!$B$3,0)</f>
        <v>1446</v>
      </c>
      <c r="F168">
        <f>ROUNDDOWN((VLOOKUP(B168,通用估算系数!$AG$1:$AI$11,2,FALSE)+VLOOKUP(B168,通用估算系数!$AG$1:$AI$11,2,FALSE)/7)*通用估算系数!$B$8,0)</f>
        <v>2849</v>
      </c>
      <c r="G168">
        <f>ROUNDDOWN(VLOOKUP(B168,通用估算系数!$AC$1:$AE$11,2,FALSE)*宝箱投放计算!D168,0)</f>
        <v>527</v>
      </c>
      <c r="H168">
        <f>VLOOKUP(B168,通用估算系数!$AC$1:$AE$11,3,FALSE)*宝箱投放计算!E168</f>
        <v>0</v>
      </c>
      <c r="I168">
        <f>SUMIFS([1]基础经济系数!$M$123:$M$153,[1]基础经济系数!$K$123:$K$153,"军费",[1]基础经济系数!$J$123:$J$153,A168)</f>
        <v>0</v>
      </c>
      <c r="J168">
        <f>IFERROR(VLOOKUP(A168,[1]成就!$U$2:$AA$5,7,FALSE),0)</f>
        <v>0</v>
      </c>
      <c r="K168">
        <f>IFERROR(VLOOKUP(A168,[1]游戏时长规划!AE$4:AK$33,7,FALSE),0)</f>
        <v>0</v>
      </c>
    </row>
    <row r="169" spans="1:11" x14ac:dyDescent="0.2">
      <c r="A169">
        <f>玩家成长时间线!A169</f>
        <v>168</v>
      </c>
      <c r="B169">
        <f>玩家成长时间线!B169</f>
        <v>8</v>
      </c>
      <c r="C169">
        <f>SUM($D$2:D169)</f>
        <v>794794</v>
      </c>
      <c r="D169">
        <f t="shared" si="2"/>
        <v>4291</v>
      </c>
      <c r="E169">
        <f>ROUNDDOWN(VLOOKUP(B169,通用估算系数!$J$1:$L$11,2,FALSE)*VLOOKUP(B169,通用估算系数!$G$1:$H$11,2,FALSE)*(VLOOKUP(B169,通用估算系数!$N$1:$O$11,2,FALSE)+通用估算系数!$B$4*(1-VLOOKUP(B169,通用估算系数!$N$1:$O$11,2,FALSE)))+VLOOKUP(B169,通用估算系数!$J$1:$L$11,3,FALSE)*通用估算系数!$B$3,0)</f>
        <v>913</v>
      </c>
      <c r="F169">
        <f>ROUNDDOWN((VLOOKUP(B169,通用估算系数!$AG$1:$AI$11,2,FALSE)+VLOOKUP(B169,通用估算系数!$AG$1:$AI$11,2,FALSE)/7)*通用估算系数!$B$8,0)</f>
        <v>2849</v>
      </c>
      <c r="G169">
        <f>ROUNDDOWN(VLOOKUP(B169,通用估算系数!$AC$1:$AE$11,2,FALSE)*宝箱投放计算!D169,0)</f>
        <v>529</v>
      </c>
      <c r="H169">
        <f>VLOOKUP(B169,通用估算系数!$AC$1:$AE$11,3,FALSE)*宝箱投放计算!E169</f>
        <v>0</v>
      </c>
      <c r="I169">
        <f>SUMIFS([1]基础经济系数!$M$123:$M$153,[1]基础经济系数!$K$123:$K$153,"军费",[1]基础经济系数!$J$123:$J$153,A169)</f>
        <v>0</v>
      </c>
      <c r="J169">
        <f>IFERROR(VLOOKUP(A169,[1]成就!$U$2:$AA$5,7,FALSE),0)</f>
        <v>0</v>
      </c>
      <c r="K169">
        <f>IFERROR(VLOOKUP(A169,[1]游戏时长规划!AE$4:AK$33,7,FALSE),0)</f>
        <v>0</v>
      </c>
    </row>
    <row r="170" spans="1:11" x14ac:dyDescent="0.2">
      <c r="A170">
        <f>玩家成长时间线!A170</f>
        <v>169</v>
      </c>
      <c r="B170">
        <f>玩家成长时间线!B170</f>
        <v>8</v>
      </c>
      <c r="C170">
        <f>SUM($D$2:D170)</f>
        <v>799029</v>
      </c>
      <c r="D170">
        <f t="shared" si="2"/>
        <v>4235</v>
      </c>
      <c r="E170">
        <f>ROUNDDOWN(VLOOKUP(B170,通用估算系数!$J$1:$L$11,2,FALSE)*VLOOKUP(B170,通用估算系数!$G$1:$H$11,2,FALSE)*(VLOOKUP(B170,通用估算系数!$N$1:$O$11,2,FALSE)+通用估算系数!$B$4*(1-VLOOKUP(B170,通用估算系数!$N$1:$O$11,2,FALSE)))+VLOOKUP(B170,通用估算系数!$J$1:$L$11,3,FALSE)*通用估算系数!$B$3,0)</f>
        <v>913</v>
      </c>
      <c r="F170">
        <f>ROUNDDOWN((VLOOKUP(B170,通用估算系数!$AG$1:$AI$11,2,FALSE)+VLOOKUP(B170,通用估算系数!$AG$1:$AI$11,2,FALSE)/7)*通用估算系数!$B$8,0)</f>
        <v>2849</v>
      </c>
      <c r="G170">
        <f>ROUNDDOWN(VLOOKUP(B170,通用估算系数!$AC$1:$AE$11,2,FALSE)*宝箱投放计算!D170,0)</f>
        <v>473</v>
      </c>
      <c r="H170">
        <f>VLOOKUP(B170,通用估算系数!$AC$1:$AE$11,3,FALSE)*宝箱投放计算!E170</f>
        <v>0</v>
      </c>
      <c r="I170">
        <f>SUMIFS([1]基础经济系数!$M$123:$M$153,[1]基础经济系数!$K$123:$K$153,"军费",[1]基础经济系数!$J$123:$J$153,A170)</f>
        <v>0</v>
      </c>
      <c r="J170">
        <f>IFERROR(VLOOKUP(A170,[1]成就!$U$2:$AA$5,7,FALSE),0)</f>
        <v>0</v>
      </c>
      <c r="K170">
        <f>IFERROR(VLOOKUP(A170,[1]游戏时长规划!AE$4:AK$33,7,FALSE),0)</f>
        <v>0</v>
      </c>
    </row>
    <row r="171" spans="1:11" x14ac:dyDescent="0.2">
      <c r="A171">
        <f>玩家成长时间线!A171</f>
        <v>170</v>
      </c>
      <c r="B171">
        <f>玩家成长时间线!B171</f>
        <v>8</v>
      </c>
      <c r="C171">
        <f>SUM($D$2:D171)</f>
        <v>803276</v>
      </c>
      <c r="D171">
        <f t="shared" si="2"/>
        <v>4247</v>
      </c>
      <c r="E171">
        <f>ROUNDDOWN(VLOOKUP(B171,通用估算系数!$J$1:$L$11,2,FALSE)*VLOOKUP(B171,通用估算系数!$G$1:$H$11,2,FALSE)*(VLOOKUP(B171,通用估算系数!$N$1:$O$11,2,FALSE)+通用估算系数!$B$4*(1-VLOOKUP(B171,通用估算系数!$N$1:$O$11,2,FALSE)))+VLOOKUP(B171,通用估算系数!$J$1:$L$11,3,FALSE)*通用估算系数!$B$3,0)</f>
        <v>913</v>
      </c>
      <c r="F171">
        <f>ROUNDDOWN((VLOOKUP(B171,通用估算系数!$AG$1:$AI$11,2,FALSE)+VLOOKUP(B171,通用估算系数!$AG$1:$AI$11,2,FALSE)/7)*通用估算系数!$B$8,0)</f>
        <v>2849</v>
      </c>
      <c r="G171">
        <f>ROUNDDOWN(VLOOKUP(B171,通用估算系数!$AC$1:$AE$11,2,FALSE)*宝箱投放计算!D171,0)</f>
        <v>485</v>
      </c>
      <c r="H171">
        <f>VLOOKUP(B171,通用估算系数!$AC$1:$AE$11,3,FALSE)*宝箱投放计算!E171</f>
        <v>0</v>
      </c>
      <c r="I171">
        <f>SUMIFS([1]基础经济系数!$M$123:$M$153,[1]基础经济系数!$K$123:$K$153,"军费",[1]基础经济系数!$J$123:$J$153,A171)</f>
        <v>0</v>
      </c>
      <c r="J171">
        <f>IFERROR(VLOOKUP(A171,[1]成就!$U$2:$AA$5,7,FALSE),0)</f>
        <v>0</v>
      </c>
      <c r="K171">
        <f>IFERROR(VLOOKUP(A171,[1]游戏时长规划!AE$4:AK$33,7,FALSE),0)</f>
        <v>0</v>
      </c>
    </row>
    <row r="172" spans="1:11" x14ac:dyDescent="0.2">
      <c r="A172">
        <f>玩家成长时间线!A172</f>
        <v>171</v>
      </c>
      <c r="B172">
        <f>玩家成长时间线!B172</f>
        <v>9</v>
      </c>
      <c r="C172">
        <f>SUM($D$2:D172)</f>
        <v>807804</v>
      </c>
      <c r="D172">
        <f t="shared" si="2"/>
        <v>4528</v>
      </c>
      <c r="E172">
        <f>ROUNDDOWN(VLOOKUP(B172,通用估算系数!$J$1:$L$11,2,FALSE)*VLOOKUP(B172,通用估算系数!$G$1:$H$11,2,FALSE)*(VLOOKUP(B172,通用估算系数!$N$1:$O$11,2,FALSE)+通用估算系数!$B$4*(1-VLOOKUP(B172,通用估算系数!$N$1:$O$11,2,FALSE)))+VLOOKUP(B172,通用估算系数!$J$1:$L$11,3,FALSE)*通用估算系数!$B$3,0)</f>
        <v>1202</v>
      </c>
      <c r="F172">
        <f>ROUNDDOWN((VLOOKUP(B172,通用估算系数!$AG$1:$AI$11,2,FALSE)+VLOOKUP(B172,通用估算系数!$AG$1:$AI$11,2,FALSE)/7)*通用估算系数!$B$8,0)</f>
        <v>2849</v>
      </c>
      <c r="G172">
        <f>ROUNDDOWN(VLOOKUP(B172,通用估算系数!$AC$1:$AE$11,2,FALSE)*宝箱投放计算!D172,0)</f>
        <v>477</v>
      </c>
      <c r="H172">
        <f>VLOOKUP(B172,通用估算系数!$AC$1:$AE$11,3,FALSE)*宝箱投放计算!E172</f>
        <v>0</v>
      </c>
      <c r="I172">
        <f>SUMIFS([1]基础经济系数!$M$123:$M$153,[1]基础经济系数!$K$123:$K$153,"军费",[1]基础经济系数!$J$123:$J$153,A172)</f>
        <v>0</v>
      </c>
      <c r="J172">
        <f>IFERROR(VLOOKUP(A172,[1]成就!$U$2:$AA$5,7,FALSE),0)</f>
        <v>0</v>
      </c>
      <c r="K172">
        <f>IFERROR(VLOOKUP(A172,[1]游戏时长规划!AE$4:AK$33,7,FALSE),0)</f>
        <v>0</v>
      </c>
    </row>
    <row r="173" spans="1:11" x14ac:dyDescent="0.2">
      <c r="A173">
        <f>玩家成长时间线!A173</f>
        <v>172</v>
      </c>
      <c r="B173">
        <f>玩家成长时间线!B173</f>
        <v>9</v>
      </c>
      <c r="C173">
        <f>SUM($D$2:D173)</f>
        <v>812334</v>
      </c>
      <c r="D173">
        <f t="shared" si="2"/>
        <v>4530</v>
      </c>
      <c r="E173">
        <f>ROUNDDOWN(VLOOKUP(B173,通用估算系数!$J$1:$L$11,2,FALSE)*VLOOKUP(B173,通用估算系数!$G$1:$H$11,2,FALSE)*(VLOOKUP(B173,通用估算系数!$N$1:$O$11,2,FALSE)+通用估算系数!$B$4*(1-VLOOKUP(B173,通用估算系数!$N$1:$O$11,2,FALSE)))+VLOOKUP(B173,通用估算系数!$J$1:$L$11,3,FALSE)*通用估算系数!$B$3,0)</f>
        <v>1202</v>
      </c>
      <c r="F173">
        <f>ROUNDDOWN((VLOOKUP(B173,通用估算系数!$AG$1:$AI$11,2,FALSE)+VLOOKUP(B173,通用估算系数!$AG$1:$AI$11,2,FALSE)/7)*通用估算系数!$B$8,0)</f>
        <v>2849</v>
      </c>
      <c r="G173">
        <f>ROUNDDOWN(VLOOKUP(B173,通用估算系数!$AC$1:$AE$11,2,FALSE)*宝箱投放计算!D173,0)</f>
        <v>479</v>
      </c>
      <c r="H173">
        <f>VLOOKUP(B173,通用估算系数!$AC$1:$AE$11,3,FALSE)*宝箱投放计算!E173</f>
        <v>0</v>
      </c>
      <c r="I173">
        <f>SUMIFS([1]基础经济系数!$M$123:$M$153,[1]基础经济系数!$K$123:$K$153,"军费",[1]基础经济系数!$J$123:$J$153,A173)</f>
        <v>0</v>
      </c>
      <c r="J173">
        <f>IFERROR(VLOOKUP(A173,[1]成就!$U$2:$AA$5,7,FALSE),0)</f>
        <v>0</v>
      </c>
      <c r="K173">
        <f>IFERROR(VLOOKUP(A173,[1]游戏时长规划!AE$4:AK$33,7,FALSE),0)</f>
        <v>0</v>
      </c>
    </row>
    <row r="174" spans="1:11" x14ac:dyDescent="0.2">
      <c r="A174">
        <f>玩家成长时间线!A174</f>
        <v>173</v>
      </c>
      <c r="B174">
        <f>玩家成长时间线!B174</f>
        <v>9</v>
      </c>
      <c r="C174">
        <f>SUM($D$2:D174)</f>
        <v>816887</v>
      </c>
      <c r="D174">
        <f t="shared" si="2"/>
        <v>4553</v>
      </c>
      <c r="E174">
        <f>ROUNDDOWN(VLOOKUP(B174,通用估算系数!$J$1:$L$11,2,FALSE)*VLOOKUP(B174,通用估算系数!$G$1:$H$11,2,FALSE)*(VLOOKUP(B174,通用估算系数!$N$1:$O$11,2,FALSE)+通用估算系数!$B$4*(1-VLOOKUP(B174,通用估算系数!$N$1:$O$11,2,FALSE)))+VLOOKUP(B174,通用估算系数!$J$1:$L$11,3,FALSE)*通用估算系数!$B$3,0)</f>
        <v>1202</v>
      </c>
      <c r="F174">
        <f>ROUNDDOWN((VLOOKUP(B174,通用估算系数!$AG$1:$AI$11,2,FALSE)+VLOOKUP(B174,通用估算系数!$AG$1:$AI$11,2,FALSE)/7)*通用估算系数!$B$8,0)</f>
        <v>2849</v>
      </c>
      <c r="G174">
        <f>ROUNDDOWN(VLOOKUP(B174,通用估算系数!$AC$1:$AE$11,2,FALSE)*宝箱投放计算!D174,0)</f>
        <v>502</v>
      </c>
      <c r="H174">
        <f>VLOOKUP(B174,通用估算系数!$AC$1:$AE$11,3,FALSE)*宝箱投放计算!E174</f>
        <v>0</v>
      </c>
      <c r="I174">
        <f>SUMIFS([1]基础经济系数!$M$123:$M$153,[1]基础经济系数!$K$123:$K$153,"军费",[1]基础经济系数!$J$123:$J$153,A174)</f>
        <v>0</v>
      </c>
      <c r="J174">
        <f>IFERROR(VLOOKUP(A174,[1]成就!$U$2:$AA$5,7,FALSE),0)</f>
        <v>0</v>
      </c>
      <c r="K174">
        <f>IFERROR(VLOOKUP(A174,[1]游戏时长规划!AE$4:AK$33,7,FALSE),0)</f>
        <v>0</v>
      </c>
    </row>
    <row r="175" spans="1:11" x14ac:dyDescent="0.2">
      <c r="A175">
        <f>玩家成长时间线!A175</f>
        <v>174</v>
      </c>
      <c r="B175">
        <f>玩家成长时间线!B175</f>
        <v>10</v>
      </c>
      <c r="C175">
        <f>SUM($D$2:D175)</f>
        <v>821665</v>
      </c>
      <c r="D175">
        <f t="shared" si="2"/>
        <v>4778</v>
      </c>
      <c r="E175">
        <f>ROUNDDOWN(VLOOKUP(B175,通用估算系数!$J$1:$L$11,2,FALSE)*VLOOKUP(B175,通用估算系数!$G$1:$H$11,2,FALSE)*(VLOOKUP(B175,通用估算系数!$N$1:$O$11,2,FALSE)+通用估算系数!$B$4*(1-VLOOKUP(B175,通用估算系数!$N$1:$O$11,2,FALSE)))+VLOOKUP(B175,通用估算系数!$J$1:$L$11,3,FALSE)*通用估算系数!$B$3,0)</f>
        <v>1446</v>
      </c>
      <c r="F175">
        <f>ROUNDDOWN((VLOOKUP(B175,通用估算系数!$AG$1:$AI$11,2,FALSE)+VLOOKUP(B175,通用估算系数!$AG$1:$AI$11,2,FALSE)/7)*通用估算系数!$B$8,0)</f>
        <v>2849</v>
      </c>
      <c r="G175">
        <f>ROUNDDOWN(VLOOKUP(B175,通用估算系数!$AC$1:$AE$11,2,FALSE)*宝箱投放计算!D175,0)</f>
        <v>483</v>
      </c>
      <c r="H175">
        <f>VLOOKUP(B175,通用估算系数!$AC$1:$AE$11,3,FALSE)*宝箱投放计算!E175</f>
        <v>0</v>
      </c>
      <c r="I175">
        <f>SUMIFS([1]基础经济系数!$M$123:$M$153,[1]基础经济系数!$K$123:$K$153,"军费",[1]基础经济系数!$J$123:$J$153,A175)</f>
        <v>0</v>
      </c>
      <c r="J175">
        <f>IFERROR(VLOOKUP(A175,[1]成就!$U$2:$AA$5,7,FALSE),0)</f>
        <v>0</v>
      </c>
      <c r="K175">
        <f>IFERROR(VLOOKUP(A175,[1]游戏时长规划!AE$4:AK$33,7,FALSE),0)</f>
        <v>0</v>
      </c>
    </row>
    <row r="176" spans="1:11" x14ac:dyDescent="0.2">
      <c r="A176">
        <f>玩家成长时间线!A176</f>
        <v>175</v>
      </c>
      <c r="B176">
        <f>玩家成长时间线!B176</f>
        <v>10</v>
      </c>
      <c r="C176">
        <f>SUM($D$2:D176)</f>
        <v>826445</v>
      </c>
      <c r="D176">
        <f t="shared" si="2"/>
        <v>4780</v>
      </c>
      <c r="E176">
        <f>ROUNDDOWN(VLOOKUP(B176,通用估算系数!$J$1:$L$11,2,FALSE)*VLOOKUP(B176,通用估算系数!$G$1:$H$11,2,FALSE)*(VLOOKUP(B176,通用估算系数!$N$1:$O$11,2,FALSE)+通用估算系数!$B$4*(1-VLOOKUP(B176,通用估算系数!$N$1:$O$11,2,FALSE)))+VLOOKUP(B176,通用估算系数!$J$1:$L$11,3,FALSE)*通用估算系数!$B$3,0)</f>
        <v>1446</v>
      </c>
      <c r="F176">
        <f>ROUNDDOWN((VLOOKUP(B176,通用估算系数!$AG$1:$AI$11,2,FALSE)+VLOOKUP(B176,通用估算系数!$AG$1:$AI$11,2,FALSE)/7)*通用估算系数!$B$8,0)</f>
        <v>2849</v>
      </c>
      <c r="G176">
        <f>ROUNDDOWN(VLOOKUP(B176,通用估算系数!$AC$1:$AE$11,2,FALSE)*宝箱投放计算!D176,0)</f>
        <v>485</v>
      </c>
      <c r="H176">
        <f>VLOOKUP(B176,通用估算系数!$AC$1:$AE$11,3,FALSE)*宝箱投放计算!E176</f>
        <v>0</v>
      </c>
      <c r="I176">
        <f>SUMIFS([1]基础经济系数!$M$123:$M$153,[1]基础经济系数!$K$123:$K$153,"军费",[1]基础经济系数!$J$123:$J$153,A176)</f>
        <v>0</v>
      </c>
      <c r="J176">
        <f>IFERROR(VLOOKUP(A176,[1]成就!$U$2:$AA$5,7,FALSE),0)</f>
        <v>0</v>
      </c>
      <c r="K176">
        <f>IFERROR(VLOOKUP(A176,[1]游戏时长规划!AE$4:AK$33,7,FALSE),0)</f>
        <v>0</v>
      </c>
    </row>
    <row r="177" spans="1:11" x14ac:dyDescent="0.2">
      <c r="A177">
        <f>玩家成长时间线!A177</f>
        <v>176</v>
      </c>
      <c r="B177">
        <f>玩家成长时间线!B177</f>
        <v>10</v>
      </c>
      <c r="C177">
        <f>SUM($D$2:D177)</f>
        <v>831227</v>
      </c>
      <c r="D177">
        <f t="shared" si="2"/>
        <v>4782</v>
      </c>
      <c r="E177">
        <f>ROUNDDOWN(VLOOKUP(B177,通用估算系数!$J$1:$L$11,2,FALSE)*VLOOKUP(B177,通用估算系数!$G$1:$H$11,2,FALSE)*(VLOOKUP(B177,通用估算系数!$N$1:$O$11,2,FALSE)+通用估算系数!$B$4*(1-VLOOKUP(B177,通用估算系数!$N$1:$O$11,2,FALSE)))+VLOOKUP(B177,通用估算系数!$J$1:$L$11,3,FALSE)*通用估算系数!$B$3,0)</f>
        <v>1446</v>
      </c>
      <c r="F177">
        <f>ROUNDDOWN((VLOOKUP(B177,通用估算系数!$AG$1:$AI$11,2,FALSE)+VLOOKUP(B177,通用估算系数!$AG$1:$AI$11,2,FALSE)/7)*通用估算系数!$B$8,0)</f>
        <v>2849</v>
      </c>
      <c r="G177">
        <f>ROUNDDOWN(VLOOKUP(B177,通用估算系数!$AC$1:$AE$11,2,FALSE)*宝箱投放计算!D177,0)</f>
        <v>487</v>
      </c>
      <c r="H177">
        <f>VLOOKUP(B177,通用估算系数!$AC$1:$AE$11,3,FALSE)*宝箱投放计算!E177</f>
        <v>0</v>
      </c>
      <c r="I177">
        <f>SUMIFS([1]基础经济系数!$M$123:$M$153,[1]基础经济系数!$K$123:$K$153,"军费",[1]基础经济系数!$J$123:$J$153,A177)</f>
        <v>0</v>
      </c>
      <c r="J177">
        <f>IFERROR(VLOOKUP(A177,[1]成就!$U$2:$AA$5,7,FALSE),0)</f>
        <v>0</v>
      </c>
      <c r="K177">
        <f>IFERROR(VLOOKUP(A177,[1]游戏时长规划!AE$4:AK$33,7,FALSE),0)</f>
        <v>0</v>
      </c>
    </row>
    <row r="178" spans="1:11" x14ac:dyDescent="0.2">
      <c r="A178">
        <f>玩家成长时间线!A178</f>
        <v>177</v>
      </c>
      <c r="B178">
        <f>玩家成长时间线!B178</f>
        <v>10</v>
      </c>
      <c r="C178">
        <f>SUM($D$2:D178)</f>
        <v>836053</v>
      </c>
      <c r="D178">
        <f t="shared" si="2"/>
        <v>4826</v>
      </c>
      <c r="E178">
        <f>ROUNDDOWN(VLOOKUP(B178,通用估算系数!$J$1:$L$11,2,FALSE)*VLOOKUP(B178,通用估算系数!$G$1:$H$11,2,FALSE)*(VLOOKUP(B178,通用估算系数!$N$1:$O$11,2,FALSE)+通用估算系数!$B$4*(1-VLOOKUP(B178,通用估算系数!$N$1:$O$11,2,FALSE)))+VLOOKUP(B178,通用估算系数!$J$1:$L$11,3,FALSE)*通用估算系数!$B$3,0)</f>
        <v>1446</v>
      </c>
      <c r="F178">
        <f>ROUNDDOWN((VLOOKUP(B178,通用估算系数!$AG$1:$AI$11,2,FALSE)+VLOOKUP(B178,通用估算系数!$AG$1:$AI$11,2,FALSE)/7)*通用估算系数!$B$8,0)</f>
        <v>2849</v>
      </c>
      <c r="G178">
        <f>ROUNDDOWN(VLOOKUP(B178,通用估算系数!$AC$1:$AE$11,2,FALSE)*宝箱投放计算!D178,0)</f>
        <v>531</v>
      </c>
      <c r="H178">
        <f>VLOOKUP(B178,通用估算系数!$AC$1:$AE$11,3,FALSE)*宝箱投放计算!E178</f>
        <v>0</v>
      </c>
      <c r="I178">
        <f>SUMIFS([1]基础经济系数!$M$123:$M$153,[1]基础经济系数!$K$123:$K$153,"军费",[1]基础经济系数!$J$123:$J$153,A178)</f>
        <v>0</v>
      </c>
      <c r="J178">
        <f>IFERROR(VLOOKUP(A178,[1]成就!$U$2:$AA$5,7,FALSE),0)</f>
        <v>0</v>
      </c>
      <c r="K178">
        <f>IFERROR(VLOOKUP(A178,[1]游戏时长规划!AE$4:AK$33,7,FALSE),0)</f>
        <v>0</v>
      </c>
    </row>
    <row r="179" spans="1:11" x14ac:dyDescent="0.2">
      <c r="A179">
        <f>玩家成长时间线!A179</f>
        <v>178</v>
      </c>
      <c r="B179">
        <f>玩家成长时间线!B179</f>
        <v>10</v>
      </c>
      <c r="C179">
        <f>SUM($D$2:D179)</f>
        <v>840839</v>
      </c>
      <c r="D179">
        <f t="shared" si="2"/>
        <v>4786</v>
      </c>
      <c r="E179">
        <f>ROUNDDOWN(VLOOKUP(B179,通用估算系数!$J$1:$L$11,2,FALSE)*VLOOKUP(B179,通用估算系数!$G$1:$H$11,2,FALSE)*(VLOOKUP(B179,通用估算系数!$N$1:$O$11,2,FALSE)+通用估算系数!$B$4*(1-VLOOKUP(B179,通用估算系数!$N$1:$O$11,2,FALSE)))+VLOOKUP(B179,通用估算系数!$J$1:$L$11,3,FALSE)*通用估算系数!$B$3,0)</f>
        <v>1446</v>
      </c>
      <c r="F179">
        <f>ROUNDDOWN((VLOOKUP(B179,通用估算系数!$AG$1:$AI$11,2,FALSE)+VLOOKUP(B179,通用估算系数!$AG$1:$AI$11,2,FALSE)/7)*通用估算系数!$B$8,0)</f>
        <v>2849</v>
      </c>
      <c r="G179">
        <f>ROUNDDOWN(VLOOKUP(B179,通用估算系数!$AC$1:$AE$11,2,FALSE)*宝箱投放计算!D179,0)</f>
        <v>491</v>
      </c>
      <c r="H179">
        <f>VLOOKUP(B179,通用估算系数!$AC$1:$AE$11,3,FALSE)*宝箱投放计算!E179</f>
        <v>0</v>
      </c>
      <c r="I179">
        <f>SUMIFS([1]基础经济系数!$M$123:$M$153,[1]基础经济系数!$K$123:$K$153,"军费",[1]基础经济系数!$J$123:$J$153,A179)</f>
        <v>0</v>
      </c>
      <c r="J179">
        <f>IFERROR(VLOOKUP(A179,[1]成就!$U$2:$AA$5,7,FALSE),0)</f>
        <v>0</v>
      </c>
      <c r="K179">
        <f>IFERROR(VLOOKUP(A179,[1]游戏时长规划!AE$4:AK$33,7,FALSE),0)</f>
        <v>0</v>
      </c>
    </row>
    <row r="180" spans="1:11" x14ac:dyDescent="0.2">
      <c r="A180">
        <f>玩家成长时间线!A180</f>
        <v>179</v>
      </c>
      <c r="B180">
        <f>玩家成长时间线!B180</f>
        <v>10</v>
      </c>
      <c r="C180">
        <f>SUM($D$2:D180)</f>
        <v>845628</v>
      </c>
      <c r="D180">
        <f t="shared" si="2"/>
        <v>4789</v>
      </c>
      <c r="E180">
        <f>ROUNDDOWN(VLOOKUP(B180,通用估算系数!$J$1:$L$11,2,FALSE)*VLOOKUP(B180,通用估算系数!$G$1:$H$11,2,FALSE)*(VLOOKUP(B180,通用估算系数!$N$1:$O$11,2,FALSE)+通用估算系数!$B$4*(1-VLOOKUP(B180,通用估算系数!$N$1:$O$11,2,FALSE)))+VLOOKUP(B180,通用估算系数!$J$1:$L$11,3,FALSE)*通用估算系数!$B$3,0)</f>
        <v>1446</v>
      </c>
      <c r="F180">
        <f>ROUNDDOWN((VLOOKUP(B180,通用估算系数!$AG$1:$AI$11,2,FALSE)+VLOOKUP(B180,通用估算系数!$AG$1:$AI$11,2,FALSE)/7)*通用估算系数!$B$8,0)</f>
        <v>2849</v>
      </c>
      <c r="G180">
        <f>ROUNDDOWN(VLOOKUP(B180,通用估算系数!$AC$1:$AE$11,2,FALSE)*宝箱投放计算!D180,0)</f>
        <v>494</v>
      </c>
      <c r="H180">
        <f>VLOOKUP(B180,通用估算系数!$AC$1:$AE$11,3,FALSE)*宝箱投放计算!E180</f>
        <v>0</v>
      </c>
      <c r="I180">
        <f>SUMIFS([1]基础经济系数!$M$123:$M$153,[1]基础经济系数!$K$123:$K$153,"军费",[1]基础经济系数!$J$123:$J$153,A180)</f>
        <v>0</v>
      </c>
      <c r="J180">
        <f>IFERROR(VLOOKUP(A180,[1]成就!$U$2:$AA$5,7,FALSE),0)</f>
        <v>0</v>
      </c>
      <c r="K180">
        <f>IFERROR(VLOOKUP(A180,[1]游戏时长规划!AE$4:AK$33,7,FALSE),0)</f>
        <v>0</v>
      </c>
    </row>
    <row r="181" spans="1:11" x14ac:dyDescent="0.2">
      <c r="A181">
        <f>玩家成长时间线!A181</f>
        <v>180</v>
      </c>
      <c r="B181">
        <f>玩家成长时间线!B181</f>
        <v>10</v>
      </c>
      <c r="C181">
        <f>SUM($D$2:D181)</f>
        <v>855461</v>
      </c>
      <c r="D181">
        <f t="shared" si="2"/>
        <v>9833</v>
      </c>
      <c r="E181">
        <f>ROUNDDOWN(VLOOKUP(B181,通用估算系数!$J$1:$L$11,2,FALSE)*VLOOKUP(B181,通用估算系数!$G$1:$H$11,2,FALSE)*(VLOOKUP(B181,通用估算系数!$N$1:$O$11,2,FALSE)+通用估算系数!$B$4*(1-VLOOKUP(B181,通用估算系数!$N$1:$O$11,2,FALSE)))+VLOOKUP(B181,通用估算系数!$J$1:$L$11,3,FALSE)*通用估算系数!$B$3,0)</f>
        <v>1446</v>
      </c>
      <c r="F181">
        <f>ROUNDDOWN((VLOOKUP(B181,通用估算系数!$AG$1:$AI$11,2,FALSE)+VLOOKUP(B181,通用估算系数!$AG$1:$AI$11,2,FALSE)/7)*通用估算系数!$B$8,0)</f>
        <v>2849</v>
      </c>
      <c r="G181">
        <f>ROUNDDOWN(VLOOKUP(B181,通用估算系数!$AC$1:$AE$11,2,FALSE)*宝箱投放计算!D181,0)</f>
        <v>538</v>
      </c>
      <c r="H181">
        <f>VLOOKUP(B181,通用估算系数!$AC$1:$AE$11,3,FALSE)*宝箱投放计算!E181</f>
        <v>0</v>
      </c>
      <c r="I181">
        <f>SUMIFS([1]基础经济系数!$M$123:$M$153,[1]基础经济系数!$K$123:$K$153,"军费",[1]基础经济系数!$J$123:$J$153,A181)</f>
        <v>5000</v>
      </c>
      <c r="J181">
        <f>IFERROR(VLOOKUP(A181,[1]成就!$U$2:$AA$5,7,FALSE),0)</f>
        <v>0</v>
      </c>
      <c r="K181">
        <f>IFERROR(VLOOKUP(A181,[1]游戏时长规划!AE$4:AK$33,7,FALSE),0)</f>
        <v>0</v>
      </c>
    </row>
    <row r="182" spans="1:11" x14ac:dyDescent="0.2">
      <c r="A182">
        <f>玩家成长时间线!A182</f>
        <v>181</v>
      </c>
      <c r="B182">
        <f>玩家成长时间线!B182</f>
        <v>10</v>
      </c>
      <c r="C182">
        <f>SUM($D$2:D182)</f>
        <v>860254</v>
      </c>
      <c r="D182">
        <f t="shared" si="2"/>
        <v>4793</v>
      </c>
      <c r="E182">
        <f>ROUNDDOWN(VLOOKUP(B182,通用估算系数!$J$1:$L$11,2,FALSE)*VLOOKUP(B182,通用估算系数!$G$1:$H$11,2,FALSE)*(VLOOKUP(B182,通用估算系数!$N$1:$O$11,2,FALSE)+通用估算系数!$B$4*(1-VLOOKUP(B182,通用估算系数!$N$1:$O$11,2,FALSE)))+VLOOKUP(B182,通用估算系数!$J$1:$L$11,3,FALSE)*通用估算系数!$B$3,0)</f>
        <v>1446</v>
      </c>
      <c r="F182">
        <f>ROUNDDOWN((VLOOKUP(B182,通用估算系数!$AG$1:$AI$11,2,FALSE)+VLOOKUP(B182,通用估算系数!$AG$1:$AI$11,2,FALSE)/7)*通用估算系数!$B$8,0)</f>
        <v>2849</v>
      </c>
      <c r="G182">
        <f>ROUNDDOWN(VLOOKUP(B182,通用估算系数!$AC$1:$AE$11,2,FALSE)*宝箱投放计算!D182,0)</f>
        <v>498</v>
      </c>
      <c r="H182">
        <f>VLOOKUP(B182,通用估算系数!$AC$1:$AE$11,3,FALSE)*宝箱投放计算!E182</f>
        <v>0</v>
      </c>
      <c r="I182">
        <f>SUMIFS([1]基础经济系数!$M$123:$M$153,[1]基础经济系数!$K$123:$K$153,"军费",[1]基础经济系数!$J$123:$J$153,A182)</f>
        <v>0</v>
      </c>
      <c r="J182">
        <f>IFERROR(VLOOKUP(A182,[1]成就!$U$2:$AA$5,7,FALSE),0)</f>
        <v>0</v>
      </c>
      <c r="K182">
        <f>IFERROR(VLOOKUP(A182,[1]游戏时长规划!AE$4:AK$33,7,FALSE),0)</f>
        <v>0</v>
      </c>
    </row>
    <row r="183" spans="1:11" x14ac:dyDescent="0.2">
      <c r="A183">
        <f>玩家成长时间线!A183</f>
        <v>182</v>
      </c>
      <c r="B183">
        <f>玩家成长时间线!B183</f>
        <v>8</v>
      </c>
      <c r="C183">
        <f>SUM($D$2:D183)</f>
        <v>864516</v>
      </c>
      <c r="D183">
        <f t="shared" si="2"/>
        <v>4262</v>
      </c>
      <c r="E183">
        <f>ROUNDDOWN(VLOOKUP(B183,通用估算系数!$J$1:$L$11,2,FALSE)*VLOOKUP(B183,通用估算系数!$G$1:$H$11,2,FALSE)*(VLOOKUP(B183,通用估算系数!$N$1:$O$11,2,FALSE)+通用估算系数!$B$4*(1-VLOOKUP(B183,通用估算系数!$N$1:$O$11,2,FALSE)))+VLOOKUP(B183,通用估算系数!$J$1:$L$11,3,FALSE)*通用估算系数!$B$3,0)</f>
        <v>913</v>
      </c>
      <c r="F183">
        <f>ROUNDDOWN((VLOOKUP(B183,通用估算系数!$AG$1:$AI$11,2,FALSE)+VLOOKUP(B183,通用估算系数!$AG$1:$AI$11,2,FALSE)/7)*通用估算系数!$B$8,0)</f>
        <v>2849</v>
      </c>
      <c r="G183">
        <f>ROUNDDOWN(VLOOKUP(B183,通用估算系数!$AC$1:$AE$11,2,FALSE)*宝箱投放计算!D183,0)</f>
        <v>500</v>
      </c>
      <c r="H183">
        <f>VLOOKUP(B183,通用估算系数!$AC$1:$AE$11,3,FALSE)*宝箱投放计算!E183</f>
        <v>0</v>
      </c>
      <c r="I183">
        <f>SUMIFS([1]基础经济系数!$M$123:$M$153,[1]基础经济系数!$K$123:$K$153,"军费",[1]基础经济系数!$J$123:$J$153,A183)</f>
        <v>0</v>
      </c>
      <c r="J183">
        <f>IFERROR(VLOOKUP(A183,[1]成就!$U$2:$AA$5,7,FALSE),0)</f>
        <v>0</v>
      </c>
      <c r="K183">
        <f>IFERROR(VLOOKUP(A183,[1]游戏时长规划!AE$4:AK$33,7,FALSE),0)</f>
        <v>0</v>
      </c>
    </row>
    <row r="184" spans="1:11" x14ac:dyDescent="0.2">
      <c r="A184">
        <f>玩家成长时间线!A184</f>
        <v>183</v>
      </c>
      <c r="B184">
        <f>玩家成长时间线!B184</f>
        <v>8</v>
      </c>
      <c r="C184">
        <f>SUM($D$2:D184)</f>
        <v>868780</v>
      </c>
      <c r="D184">
        <f t="shared" si="2"/>
        <v>4264</v>
      </c>
      <c r="E184">
        <f>ROUNDDOWN(VLOOKUP(B184,通用估算系数!$J$1:$L$11,2,FALSE)*VLOOKUP(B184,通用估算系数!$G$1:$H$11,2,FALSE)*(VLOOKUP(B184,通用估算系数!$N$1:$O$11,2,FALSE)+通用估算系数!$B$4*(1-VLOOKUP(B184,通用估算系数!$N$1:$O$11,2,FALSE)))+VLOOKUP(B184,通用估算系数!$J$1:$L$11,3,FALSE)*通用估算系数!$B$3,0)</f>
        <v>913</v>
      </c>
      <c r="F184">
        <f>ROUNDDOWN((VLOOKUP(B184,通用估算系数!$AG$1:$AI$11,2,FALSE)+VLOOKUP(B184,通用估算系数!$AG$1:$AI$11,2,FALSE)/7)*通用估算系数!$B$8,0)</f>
        <v>2849</v>
      </c>
      <c r="G184">
        <f>ROUNDDOWN(VLOOKUP(B184,通用估算系数!$AC$1:$AE$11,2,FALSE)*宝箱投放计算!D184,0)</f>
        <v>502</v>
      </c>
      <c r="H184">
        <f>VLOOKUP(B184,通用估算系数!$AC$1:$AE$11,3,FALSE)*宝箱投放计算!E184</f>
        <v>0</v>
      </c>
      <c r="I184">
        <f>SUMIFS([1]基础经济系数!$M$123:$M$153,[1]基础经济系数!$K$123:$K$153,"军费",[1]基础经济系数!$J$123:$J$153,A184)</f>
        <v>0</v>
      </c>
      <c r="J184">
        <f>IFERROR(VLOOKUP(A184,[1]成就!$U$2:$AA$5,7,FALSE),0)</f>
        <v>0</v>
      </c>
      <c r="K184">
        <f>IFERROR(VLOOKUP(A184,[1]游戏时长规划!AE$4:AK$33,7,FALSE),0)</f>
        <v>0</v>
      </c>
    </row>
    <row r="185" spans="1:11" x14ac:dyDescent="0.2">
      <c r="A185">
        <f>玩家成长时间线!A185</f>
        <v>184</v>
      </c>
      <c r="B185">
        <f>玩家成长时间线!B185</f>
        <v>8</v>
      </c>
      <c r="C185">
        <f>SUM($D$2:D185)</f>
        <v>873088</v>
      </c>
      <c r="D185">
        <f t="shared" si="2"/>
        <v>4308</v>
      </c>
      <c r="E185">
        <f>ROUNDDOWN(VLOOKUP(B185,通用估算系数!$J$1:$L$11,2,FALSE)*VLOOKUP(B185,通用估算系数!$G$1:$H$11,2,FALSE)*(VLOOKUP(B185,通用估算系数!$N$1:$O$11,2,FALSE)+通用估算系数!$B$4*(1-VLOOKUP(B185,通用估算系数!$N$1:$O$11,2,FALSE)))+VLOOKUP(B185,通用估算系数!$J$1:$L$11,3,FALSE)*通用估算系数!$B$3,0)</f>
        <v>913</v>
      </c>
      <c r="F185">
        <f>ROUNDDOWN((VLOOKUP(B185,通用估算系数!$AG$1:$AI$11,2,FALSE)+VLOOKUP(B185,通用估算系数!$AG$1:$AI$11,2,FALSE)/7)*通用估算系数!$B$8,0)</f>
        <v>2849</v>
      </c>
      <c r="G185">
        <f>ROUNDDOWN(VLOOKUP(B185,通用估算系数!$AC$1:$AE$11,2,FALSE)*宝箱投放计算!D185,0)</f>
        <v>546</v>
      </c>
      <c r="H185">
        <f>VLOOKUP(B185,通用估算系数!$AC$1:$AE$11,3,FALSE)*宝箱投放计算!E185</f>
        <v>0</v>
      </c>
      <c r="I185">
        <f>SUMIFS([1]基础经济系数!$M$123:$M$153,[1]基础经济系数!$K$123:$K$153,"军费",[1]基础经济系数!$J$123:$J$153,A185)</f>
        <v>0</v>
      </c>
      <c r="J185">
        <f>IFERROR(VLOOKUP(A185,[1]成就!$U$2:$AA$5,7,FALSE),0)</f>
        <v>0</v>
      </c>
      <c r="K185">
        <f>IFERROR(VLOOKUP(A185,[1]游戏时长规划!AE$4:AK$33,7,FALSE),0)</f>
        <v>0</v>
      </c>
    </row>
    <row r="186" spans="1:11" x14ac:dyDescent="0.2">
      <c r="A186">
        <f>玩家成长时间线!A186</f>
        <v>185</v>
      </c>
      <c r="B186">
        <f>玩家成长时间线!B186</f>
        <v>9</v>
      </c>
      <c r="C186">
        <f>SUM($D$2:D186)</f>
        <v>877645</v>
      </c>
      <c r="D186">
        <f t="shared" si="2"/>
        <v>4557</v>
      </c>
      <c r="E186">
        <f>ROUNDDOWN(VLOOKUP(B186,通用估算系数!$J$1:$L$11,2,FALSE)*VLOOKUP(B186,通用估算系数!$G$1:$H$11,2,FALSE)*(VLOOKUP(B186,通用估算系数!$N$1:$O$11,2,FALSE)+通用估算系数!$B$4*(1-VLOOKUP(B186,通用估算系数!$N$1:$O$11,2,FALSE)))+VLOOKUP(B186,通用估算系数!$J$1:$L$11,3,FALSE)*通用估算系数!$B$3,0)</f>
        <v>1202</v>
      </c>
      <c r="F186">
        <f>ROUNDDOWN((VLOOKUP(B186,通用估算系数!$AG$1:$AI$11,2,FALSE)+VLOOKUP(B186,通用估算系数!$AG$1:$AI$11,2,FALSE)/7)*通用估算系数!$B$8,0)</f>
        <v>2849</v>
      </c>
      <c r="G186">
        <f>ROUNDDOWN(VLOOKUP(B186,通用估算系数!$AC$1:$AE$11,2,FALSE)*宝箱投放计算!D186,0)</f>
        <v>506</v>
      </c>
      <c r="H186">
        <f>VLOOKUP(B186,通用估算系数!$AC$1:$AE$11,3,FALSE)*宝箱投放计算!E186</f>
        <v>0</v>
      </c>
      <c r="I186">
        <f>SUMIFS([1]基础经济系数!$M$123:$M$153,[1]基础经济系数!$K$123:$K$153,"军费",[1]基础经济系数!$J$123:$J$153,A186)</f>
        <v>0</v>
      </c>
      <c r="J186">
        <f>IFERROR(VLOOKUP(A186,[1]成就!$U$2:$AA$5,7,FALSE),0)</f>
        <v>0</v>
      </c>
      <c r="K186">
        <f>IFERROR(VLOOKUP(A186,[1]游戏时长规划!AE$4:AK$33,7,FALSE),0)</f>
        <v>0</v>
      </c>
    </row>
    <row r="187" spans="1:11" x14ac:dyDescent="0.2">
      <c r="A187">
        <f>玩家成长时间线!A187</f>
        <v>186</v>
      </c>
      <c r="B187">
        <f>玩家成长时间线!B187</f>
        <v>9</v>
      </c>
      <c r="C187">
        <f>SUM($D$2:D187)</f>
        <v>882204</v>
      </c>
      <c r="D187">
        <f t="shared" si="2"/>
        <v>4559</v>
      </c>
      <c r="E187">
        <f>ROUNDDOWN(VLOOKUP(B187,通用估算系数!$J$1:$L$11,2,FALSE)*VLOOKUP(B187,通用估算系数!$G$1:$H$11,2,FALSE)*(VLOOKUP(B187,通用估算系数!$N$1:$O$11,2,FALSE)+通用估算系数!$B$4*(1-VLOOKUP(B187,通用估算系数!$N$1:$O$11,2,FALSE)))+VLOOKUP(B187,通用估算系数!$J$1:$L$11,3,FALSE)*通用估算系数!$B$3,0)</f>
        <v>1202</v>
      </c>
      <c r="F187">
        <f>ROUNDDOWN((VLOOKUP(B187,通用估算系数!$AG$1:$AI$11,2,FALSE)+VLOOKUP(B187,通用估算系数!$AG$1:$AI$11,2,FALSE)/7)*通用估算系数!$B$8,0)</f>
        <v>2849</v>
      </c>
      <c r="G187">
        <f>ROUNDDOWN(VLOOKUP(B187,通用估算系数!$AC$1:$AE$11,2,FALSE)*宝箱投放计算!D187,0)</f>
        <v>508</v>
      </c>
      <c r="H187">
        <f>VLOOKUP(B187,通用估算系数!$AC$1:$AE$11,3,FALSE)*宝箱投放计算!E187</f>
        <v>0</v>
      </c>
      <c r="I187">
        <f>SUMIFS([1]基础经济系数!$M$123:$M$153,[1]基础经济系数!$K$123:$K$153,"军费",[1]基础经济系数!$J$123:$J$153,A187)</f>
        <v>0</v>
      </c>
      <c r="J187">
        <f>IFERROR(VLOOKUP(A187,[1]成就!$U$2:$AA$5,7,FALSE),0)</f>
        <v>0</v>
      </c>
      <c r="K187">
        <f>IFERROR(VLOOKUP(A187,[1]游戏时长规划!AE$4:AK$33,7,FALSE),0)</f>
        <v>0</v>
      </c>
    </row>
    <row r="188" spans="1:11" x14ac:dyDescent="0.2">
      <c r="A188">
        <f>玩家成长时间线!A188</f>
        <v>187</v>
      </c>
      <c r="B188">
        <f>玩家成长时间线!B188</f>
        <v>9</v>
      </c>
      <c r="C188">
        <f>SUM($D$2:D188)</f>
        <v>886807</v>
      </c>
      <c r="D188">
        <f t="shared" si="2"/>
        <v>4603</v>
      </c>
      <c r="E188">
        <f>ROUNDDOWN(VLOOKUP(B188,通用估算系数!$J$1:$L$11,2,FALSE)*VLOOKUP(B188,通用估算系数!$G$1:$H$11,2,FALSE)*(VLOOKUP(B188,通用估算系数!$N$1:$O$11,2,FALSE)+通用估算系数!$B$4*(1-VLOOKUP(B188,通用估算系数!$N$1:$O$11,2,FALSE)))+VLOOKUP(B188,通用估算系数!$J$1:$L$11,3,FALSE)*通用估算系数!$B$3,0)</f>
        <v>1202</v>
      </c>
      <c r="F188">
        <f>ROUNDDOWN((VLOOKUP(B188,通用估算系数!$AG$1:$AI$11,2,FALSE)+VLOOKUP(B188,通用估算系数!$AG$1:$AI$11,2,FALSE)/7)*通用估算系数!$B$8,0)</f>
        <v>2849</v>
      </c>
      <c r="G188">
        <f>ROUNDDOWN(VLOOKUP(B188,通用估算系数!$AC$1:$AE$11,2,FALSE)*宝箱投放计算!D188,0)</f>
        <v>552</v>
      </c>
      <c r="H188">
        <f>VLOOKUP(B188,通用估算系数!$AC$1:$AE$11,3,FALSE)*宝箱投放计算!E188</f>
        <v>0</v>
      </c>
      <c r="I188">
        <f>SUMIFS([1]基础经济系数!$M$123:$M$153,[1]基础经济系数!$K$123:$K$153,"军费",[1]基础经济系数!$J$123:$J$153,A188)</f>
        <v>0</v>
      </c>
      <c r="J188">
        <f>IFERROR(VLOOKUP(A188,[1]成就!$U$2:$AA$5,7,FALSE),0)</f>
        <v>0</v>
      </c>
      <c r="K188">
        <f>IFERROR(VLOOKUP(A188,[1]游戏时长规划!AE$4:AK$33,7,FALSE),0)</f>
        <v>0</v>
      </c>
    </row>
    <row r="189" spans="1:11" x14ac:dyDescent="0.2">
      <c r="A189">
        <f>玩家成长时间线!A189</f>
        <v>188</v>
      </c>
      <c r="B189">
        <f>玩家成长时间线!B189</f>
        <v>10</v>
      </c>
      <c r="C189">
        <f>SUM($D$2:D189)</f>
        <v>891614</v>
      </c>
      <c r="D189">
        <f t="shared" si="2"/>
        <v>4807</v>
      </c>
      <c r="E189">
        <f>ROUNDDOWN(VLOOKUP(B189,通用估算系数!$J$1:$L$11,2,FALSE)*VLOOKUP(B189,通用估算系数!$G$1:$H$11,2,FALSE)*(VLOOKUP(B189,通用估算系数!$N$1:$O$11,2,FALSE)+通用估算系数!$B$4*(1-VLOOKUP(B189,通用估算系数!$N$1:$O$11,2,FALSE)))+VLOOKUP(B189,通用估算系数!$J$1:$L$11,3,FALSE)*通用估算系数!$B$3,0)</f>
        <v>1446</v>
      </c>
      <c r="F189">
        <f>ROUNDDOWN((VLOOKUP(B189,通用估算系数!$AG$1:$AI$11,2,FALSE)+VLOOKUP(B189,通用估算系数!$AG$1:$AI$11,2,FALSE)/7)*通用估算系数!$B$8,0)</f>
        <v>2849</v>
      </c>
      <c r="G189">
        <f>ROUNDDOWN(VLOOKUP(B189,通用估算系数!$AC$1:$AE$11,2,FALSE)*宝箱投放计算!D189,0)</f>
        <v>512</v>
      </c>
      <c r="H189">
        <f>VLOOKUP(B189,通用估算系数!$AC$1:$AE$11,3,FALSE)*宝箱投放计算!E189</f>
        <v>0</v>
      </c>
      <c r="I189">
        <f>SUMIFS([1]基础经济系数!$M$123:$M$153,[1]基础经济系数!$K$123:$K$153,"军费",[1]基础经济系数!$J$123:$J$153,A189)</f>
        <v>0</v>
      </c>
      <c r="J189">
        <f>IFERROR(VLOOKUP(A189,[1]成就!$U$2:$AA$5,7,FALSE),0)</f>
        <v>0</v>
      </c>
      <c r="K189">
        <f>IFERROR(VLOOKUP(A189,[1]游戏时长规划!AE$4:AK$33,7,FALSE),0)</f>
        <v>0</v>
      </c>
    </row>
    <row r="190" spans="1:11" x14ac:dyDescent="0.2">
      <c r="A190">
        <f>玩家成长时间线!A190</f>
        <v>189</v>
      </c>
      <c r="B190">
        <f>玩家成长时间线!B190</f>
        <v>10</v>
      </c>
      <c r="C190">
        <f>SUM($D$2:D190)</f>
        <v>896424</v>
      </c>
      <c r="D190">
        <f t="shared" si="2"/>
        <v>4810</v>
      </c>
      <c r="E190">
        <f>ROUNDDOWN(VLOOKUP(B190,通用估算系数!$J$1:$L$11,2,FALSE)*VLOOKUP(B190,通用估算系数!$G$1:$H$11,2,FALSE)*(VLOOKUP(B190,通用估算系数!$N$1:$O$11,2,FALSE)+通用估算系数!$B$4*(1-VLOOKUP(B190,通用估算系数!$N$1:$O$11,2,FALSE)))+VLOOKUP(B190,通用估算系数!$J$1:$L$11,3,FALSE)*通用估算系数!$B$3,0)</f>
        <v>1446</v>
      </c>
      <c r="F190">
        <f>ROUNDDOWN((VLOOKUP(B190,通用估算系数!$AG$1:$AI$11,2,FALSE)+VLOOKUP(B190,通用估算系数!$AG$1:$AI$11,2,FALSE)/7)*通用估算系数!$B$8,0)</f>
        <v>2849</v>
      </c>
      <c r="G190">
        <f>ROUNDDOWN(VLOOKUP(B190,通用估算系数!$AC$1:$AE$11,2,FALSE)*宝箱投放计算!D190,0)</f>
        <v>515</v>
      </c>
      <c r="H190">
        <f>VLOOKUP(B190,通用估算系数!$AC$1:$AE$11,3,FALSE)*宝箱投放计算!E190</f>
        <v>0</v>
      </c>
      <c r="I190">
        <f>SUMIFS([1]基础经济系数!$M$123:$M$153,[1]基础经济系数!$K$123:$K$153,"军费",[1]基础经济系数!$J$123:$J$153,A190)</f>
        <v>0</v>
      </c>
      <c r="J190">
        <f>IFERROR(VLOOKUP(A190,[1]成就!$U$2:$AA$5,7,FALSE),0)</f>
        <v>0</v>
      </c>
      <c r="K190">
        <f>IFERROR(VLOOKUP(A190,[1]游戏时长规划!AE$4:AK$33,7,FALSE),0)</f>
        <v>0</v>
      </c>
    </row>
    <row r="191" spans="1:11" x14ac:dyDescent="0.2">
      <c r="A191">
        <f>玩家成长时间线!A191</f>
        <v>190</v>
      </c>
      <c r="B191">
        <f>玩家成长时间线!B191</f>
        <v>10</v>
      </c>
      <c r="C191">
        <f>SUM($D$2:D191)</f>
        <v>901236</v>
      </c>
      <c r="D191">
        <f t="shared" si="2"/>
        <v>4812</v>
      </c>
      <c r="E191">
        <f>ROUNDDOWN(VLOOKUP(B191,通用估算系数!$J$1:$L$11,2,FALSE)*VLOOKUP(B191,通用估算系数!$G$1:$H$11,2,FALSE)*(VLOOKUP(B191,通用估算系数!$N$1:$O$11,2,FALSE)+通用估算系数!$B$4*(1-VLOOKUP(B191,通用估算系数!$N$1:$O$11,2,FALSE)))+VLOOKUP(B191,通用估算系数!$J$1:$L$11,3,FALSE)*通用估算系数!$B$3,0)</f>
        <v>1446</v>
      </c>
      <c r="F191">
        <f>ROUNDDOWN((VLOOKUP(B191,通用估算系数!$AG$1:$AI$11,2,FALSE)+VLOOKUP(B191,通用估算系数!$AG$1:$AI$11,2,FALSE)/7)*通用估算系数!$B$8,0)</f>
        <v>2849</v>
      </c>
      <c r="G191">
        <f>ROUNDDOWN(VLOOKUP(B191,通用估算系数!$AC$1:$AE$11,2,FALSE)*宝箱投放计算!D191,0)</f>
        <v>517</v>
      </c>
      <c r="H191">
        <f>VLOOKUP(B191,通用估算系数!$AC$1:$AE$11,3,FALSE)*宝箱投放计算!E191</f>
        <v>0</v>
      </c>
      <c r="I191">
        <f>SUMIFS([1]基础经济系数!$M$123:$M$153,[1]基础经济系数!$K$123:$K$153,"军费",[1]基础经济系数!$J$123:$J$153,A191)</f>
        <v>0</v>
      </c>
      <c r="J191">
        <f>IFERROR(VLOOKUP(A191,[1]成就!$U$2:$AA$5,7,FALSE),0)</f>
        <v>0</v>
      </c>
      <c r="K191">
        <f>IFERROR(VLOOKUP(A191,[1]游戏时长规划!AE$4:AK$33,7,FALSE),0)</f>
        <v>0</v>
      </c>
    </row>
    <row r="192" spans="1:11" x14ac:dyDescent="0.2">
      <c r="A192">
        <f>玩家成长时间线!A192</f>
        <v>191</v>
      </c>
      <c r="B192">
        <f>玩家成长时间线!B192</f>
        <v>10</v>
      </c>
      <c r="C192">
        <f>SUM($D$2:D192)</f>
        <v>906092</v>
      </c>
      <c r="D192">
        <f t="shared" si="2"/>
        <v>4856</v>
      </c>
      <c r="E192">
        <f>ROUNDDOWN(VLOOKUP(B192,通用估算系数!$J$1:$L$11,2,FALSE)*VLOOKUP(B192,通用估算系数!$G$1:$H$11,2,FALSE)*(VLOOKUP(B192,通用估算系数!$N$1:$O$11,2,FALSE)+通用估算系数!$B$4*(1-VLOOKUP(B192,通用估算系数!$N$1:$O$11,2,FALSE)))+VLOOKUP(B192,通用估算系数!$J$1:$L$11,3,FALSE)*通用估算系数!$B$3,0)</f>
        <v>1446</v>
      </c>
      <c r="F192">
        <f>ROUNDDOWN((VLOOKUP(B192,通用估算系数!$AG$1:$AI$11,2,FALSE)+VLOOKUP(B192,通用估算系数!$AG$1:$AI$11,2,FALSE)/7)*通用估算系数!$B$8,0)</f>
        <v>2849</v>
      </c>
      <c r="G192">
        <f>ROUNDDOWN(VLOOKUP(B192,通用估算系数!$AC$1:$AE$11,2,FALSE)*宝箱投放计算!D192,0)</f>
        <v>561</v>
      </c>
      <c r="H192">
        <f>VLOOKUP(B192,通用估算系数!$AC$1:$AE$11,3,FALSE)*宝箱投放计算!E192</f>
        <v>0</v>
      </c>
      <c r="I192">
        <f>SUMIFS([1]基础经济系数!$M$123:$M$153,[1]基础经济系数!$K$123:$K$153,"军费",[1]基础经济系数!$J$123:$J$153,A192)</f>
        <v>0</v>
      </c>
      <c r="J192">
        <f>IFERROR(VLOOKUP(A192,[1]成就!$U$2:$AA$5,7,FALSE),0)</f>
        <v>0</v>
      </c>
      <c r="K192">
        <f>IFERROR(VLOOKUP(A192,[1]游戏时长规划!AE$4:AK$33,7,FALSE),0)</f>
        <v>0</v>
      </c>
    </row>
    <row r="193" spans="1:11" x14ac:dyDescent="0.2">
      <c r="A193">
        <f>玩家成长时间线!A193</f>
        <v>192</v>
      </c>
      <c r="B193">
        <f>玩家成长时间线!B193</f>
        <v>10</v>
      </c>
      <c r="C193">
        <f>SUM($D$2:D193)</f>
        <v>910908</v>
      </c>
      <c r="D193">
        <f t="shared" si="2"/>
        <v>4816</v>
      </c>
      <c r="E193">
        <f>ROUNDDOWN(VLOOKUP(B193,通用估算系数!$J$1:$L$11,2,FALSE)*VLOOKUP(B193,通用估算系数!$G$1:$H$11,2,FALSE)*(VLOOKUP(B193,通用估算系数!$N$1:$O$11,2,FALSE)+通用估算系数!$B$4*(1-VLOOKUP(B193,通用估算系数!$N$1:$O$11,2,FALSE)))+VLOOKUP(B193,通用估算系数!$J$1:$L$11,3,FALSE)*通用估算系数!$B$3,0)</f>
        <v>1446</v>
      </c>
      <c r="F193">
        <f>ROUNDDOWN((VLOOKUP(B193,通用估算系数!$AG$1:$AI$11,2,FALSE)+VLOOKUP(B193,通用估算系数!$AG$1:$AI$11,2,FALSE)/7)*通用估算系数!$B$8,0)</f>
        <v>2849</v>
      </c>
      <c r="G193">
        <f>ROUNDDOWN(VLOOKUP(B193,通用估算系数!$AC$1:$AE$11,2,FALSE)*宝箱投放计算!D193,0)</f>
        <v>521</v>
      </c>
      <c r="H193">
        <f>VLOOKUP(B193,通用估算系数!$AC$1:$AE$11,3,FALSE)*宝箱投放计算!E193</f>
        <v>0</v>
      </c>
      <c r="I193">
        <f>SUMIFS([1]基础经济系数!$M$123:$M$153,[1]基础经济系数!$K$123:$K$153,"军费",[1]基础经济系数!$J$123:$J$153,A193)</f>
        <v>0</v>
      </c>
      <c r="J193">
        <f>IFERROR(VLOOKUP(A193,[1]成就!$U$2:$AA$5,7,FALSE),0)</f>
        <v>0</v>
      </c>
      <c r="K193">
        <f>IFERROR(VLOOKUP(A193,[1]游戏时长规划!AE$4:AK$33,7,FALSE),0)</f>
        <v>0</v>
      </c>
    </row>
    <row r="194" spans="1:11" x14ac:dyDescent="0.2">
      <c r="A194">
        <f>玩家成长时间线!A194</f>
        <v>193</v>
      </c>
      <c r="B194">
        <f>玩家成长时间线!B194</f>
        <v>10</v>
      </c>
      <c r="C194">
        <f>SUM($D$2:D194)</f>
        <v>915726</v>
      </c>
      <c r="D194">
        <f t="shared" si="2"/>
        <v>4818</v>
      </c>
      <c r="E194">
        <f>ROUNDDOWN(VLOOKUP(B194,通用估算系数!$J$1:$L$11,2,FALSE)*VLOOKUP(B194,通用估算系数!$G$1:$H$11,2,FALSE)*(VLOOKUP(B194,通用估算系数!$N$1:$O$11,2,FALSE)+通用估算系数!$B$4*(1-VLOOKUP(B194,通用估算系数!$N$1:$O$11,2,FALSE)))+VLOOKUP(B194,通用估算系数!$J$1:$L$11,3,FALSE)*通用估算系数!$B$3,0)</f>
        <v>1446</v>
      </c>
      <c r="F194">
        <f>ROUNDDOWN((VLOOKUP(B194,通用估算系数!$AG$1:$AI$11,2,FALSE)+VLOOKUP(B194,通用估算系数!$AG$1:$AI$11,2,FALSE)/7)*通用估算系数!$B$8,0)</f>
        <v>2849</v>
      </c>
      <c r="G194">
        <f>ROUNDDOWN(VLOOKUP(B194,通用估算系数!$AC$1:$AE$11,2,FALSE)*宝箱投放计算!D194,0)</f>
        <v>523</v>
      </c>
      <c r="H194">
        <f>VLOOKUP(B194,通用估算系数!$AC$1:$AE$11,3,FALSE)*宝箱投放计算!E194</f>
        <v>0</v>
      </c>
      <c r="I194">
        <f>SUMIFS([1]基础经济系数!$M$123:$M$153,[1]基础经济系数!$K$123:$K$153,"军费",[1]基础经济系数!$J$123:$J$153,A194)</f>
        <v>0</v>
      </c>
      <c r="J194">
        <f>IFERROR(VLOOKUP(A194,[1]成就!$U$2:$AA$5,7,FALSE),0)</f>
        <v>0</v>
      </c>
      <c r="K194">
        <f>IFERROR(VLOOKUP(A194,[1]游戏时长规划!AE$4:AK$33,7,FALSE),0)</f>
        <v>0</v>
      </c>
    </row>
    <row r="195" spans="1:11" x14ac:dyDescent="0.2">
      <c r="A195">
        <f>玩家成长时间线!A195</f>
        <v>194</v>
      </c>
      <c r="B195">
        <f>玩家成长时间线!B195</f>
        <v>10</v>
      </c>
      <c r="C195">
        <f>SUM($D$2:D195)</f>
        <v>920567</v>
      </c>
      <c r="D195">
        <f t="shared" ref="D195:D258" si="3">SUM(E195:K195)</f>
        <v>4841</v>
      </c>
      <c r="E195">
        <f>ROUNDDOWN(VLOOKUP(B195,通用估算系数!$J$1:$L$11,2,FALSE)*VLOOKUP(B195,通用估算系数!$G$1:$H$11,2,FALSE)*(VLOOKUP(B195,通用估算系数!$N$1:$O$11,2,FALSE)+通用估算系数!$B$4*(1-VLOOKUP(B195,通用估算系数!$N$1:$O$11,2,FALSE)))+VLOOKUP(B195,通用估算系数!$J$1:$L$11,3,FALSE)*通用估算系数!$B$3,0)</f>
        <v>1446</v>
      </c>
      <c r="F195">
        <f>ROUNDDOWN((VLOOKUP(B195,通用估算系数!$AG$1:$AI$11,2,FALSE)+VLOOKUP(B195,通用估算系数!$AG$1:$AI$11,2,FALSE)/7)*通用估算系数!$B$8,0)</f>
        <v>2849</v>
      </c>
      <c r="G195">
        <f>ROUNDDOWN(VLOOKUP(B195,通用估算系数!$AC$1:$AE$11,2,FALSE)*宝箱投放计算!D195,0)</f>
        <v>546</v>
      </c>
      <c r="H195">
        <f>VLOOKUP(B195,通用估算系数!$AC$1:$AE$11,3,FALSE)*宝箱投放计算!E195</f>
        <v>0</v>
      </c>
      <c r="I195">
        <f>SUMIFS([1]基础经济系数!$M$123:$M$153,[1]基础经济系数!$K$123:$K$153,"军费",[1]基础经济系数!$J$123:$J$153,A195)</f>
        <v>0</v>
      </c>
      <c r="J195">
        <f>IFERROR(VLOOKUP(A195,[1]成就!$U$2:$AA$5,7,FALSE),0)</f>
        <v>0</v>
      </c>
      <c r="K195">
        <f>IFERROR(VLOOKUP(A195,[1]游戏时长规划!AE$4:AK$33,7,FALSE),0)</f>
        <v>0</v>
      </c>
    </row>
    <row r="196" spans="1:11" x14ac:dyDescent="0.2">
      <c r="A196">
        <f>玩家成长时间线!A196</f>
        <v>195</v>
      </c>
      <c r="B196">
        <f>玩家成长时间线!B196</f>
        <v>10</v>
      </c>
      <c r="C196">
        <f>SUM($D$2:D196)</f>
        <v>925389</v>
      </c>
      <c r="D196">
        <f t="shared" si="3"/>
        <v>4822</v>
      </c>
      <c r="E196">
        <f>ROUNDDOWN(VLOOKUP(B196,通用估算系数!$J$1:$L$11,2,FALSE)*VLOOKUP(B196,通用估算系数!$G$1:$H$11,2,FALSE)*(VLOOKUP(B196,通用估算系数!$N$1:$O$11,2,FALSE)+通用估算系数!$B$4*(1-VLOOKUP(B196,通用估算系数!$N$1:$O$11,2,FALSE)))+VLOOKUP(B196,通用估算系数!$J$1:$L$11,3,FALSE)*通用估算系数!$B$3,0)</f>
        <v>1446</v>
      </c>
      <c r="F196">
        <f>ROUNDDOWN((VLOOKUP(B196,通用估算系数!$AG$1:$AI$11,2,FALSE)+VLOOKUP(B196,通用估算系数!$AG$1:$AI$11,2,FALSE)/7)*通用估算系数!$B$8,0)</f>
        <v>2849</v>
      </c>
      <c r="G196">
        <f>ROUNDDOWN(VLOOKUP(B196,通用估算系数!$AC$1:$AE$11,2,FALSE)*宝箱投放计算!D196,0)</f>
        <v>527</v>
      </c>
      <c r="H196">
        <f>VLOOKUP(B196,通用估算系数!$AC$1:$AE$11,3,FALSE)*宝箱投放计算!E196</f>
        <v>0</v>
      </c>
      <c r="I196">
        <f>SUMIFS([1]基础经济系数!$M$123:$M$153,[1]基础经济系数!$K$123:$K$153,"军费",[1]基础经济系数!$J$123:$J$153,A196)</f>
        <v>0</v>
      </c>
      <c r="J196">
        <f>IFERROR(VLOOKUP(A196,[1]成就!$U$2:$AA$5,7,FALSE),0)</f>
        <v>0</v>
      </c>
      <c r="K196">
        <f>IFERROR(VLOOKUP(A196,[1]游戏时长规划!AE$4:AK$33,7,FALSE),0)</f>
        <v>0</v>
      </c>
    </row>
    <row r="197" spans="1:11" x14ac:dyDescent="0.2">
      <c r="A197">
        <f>玩家成长时间线!A197</f>
        <v>196</v>
      </c>
      <c r="B197">
        <f>玩家成长时间线!B197</f>
        <v>8</v>
      </c>
      <c r="C197">
        <f>SUM($D$2:D197)</f>
        <v>929680</v>
      </c>
      <c r="D197">
        <f t="shared" si="3"/>
        <v>4291</v>
      </c>
      <c r="E197">
        <f>ROUNDDOWN(VLOOKUP(B197,通用估算系数!$J$1:$L$11,2,FALSE)*VLOOKUP(B197,通用估算系数!$G$1:$H$11,2,FALSE)*(VLOOKUP(B197,通用估算系数!$N$1:$O$11,2,FALSE)+通用估算系数!$B$4*(1-VLOOKUP(B197,通用估算系数!$N$1:$O$11,2,FALSE)))+VLOOKUP(B197,通用估算系数!$J$1:$L$11,3,FALSE)*通用估算系数!$B$3,0)</f>
        <v>913</v>
      </c>
      <c r="F197">
        <f>ROUNDDOWN((VLOOKUP(B197,通用估算系数!$AG$1:$AI$11,2,FALSE)+VLOOKUP(B197,通用估算系数!$AG$1:$AI$11,2,FALSE)/7)*通用估算系数!$B$8,0)</f>
        <v>2849</v>
      </c>
      <c r="G197">
        <f>ROUNDDOWN(VLOOKUP(B197,通用估算系数!$AC$1:$AE$11,2,FALSE)*宝箱投放计算!D197,0)</f>
        <v>529</v>
      </c>
      <c r="H197">
        <f>VLOOKUP(B197,通用估算系数!$AC$1:$AE$11,3,FALSE)*宝箱投放计算!E197</f>
        <v>0</v>
      </c>
      <c r="I197">
        <f>SUMIFS([1]基础经济系数!$M$123:$M$153,[1]基础经济系数!$K$123:$K$153,"军费",[1]基础经济系数!$J$123:$J$153,A197)</f>
        <v>0</v>
      </c>
      <c r="J197">
        <f>IFERROR(VLOOKUP(A197,[1]成就!$U$2:$AA$5,7,FALSE),0)</f>
        <v>0</v>
      </c>
      <c r="K197">
        <f>IFERROR(VLOOKUP(A197,[1]游戏时长规划!AE$4:AK$33,7,FALSE),0)</f>
        <v>0</v>
      </c>
    </row>
    <row r="198" spans="1:11" x14ac:dyDescent="0.2">
      <c r="A198">
        <f>玩家成长时间线!A198</f>
        <v>197</v>
      </c>
      <c r="B198">
        <f>玩家成长时间线!B198</f>
        <v>8</v>
      </c>
      <c r="C198">
        <f>SUM($D$2:D198)</f>
        <v>933915</v>
      </c>
      <c r="D198">
        <f t="shared" si="3"/>
        <v>4235</v>
      </c>
      <c r="E198">
        <f>ROUNDDOWN(VLOOKUP(B198,通用估算系数!$J$1:$L$11,2,FALSE)*VLOOKUP(B198,通用估算系数!$G$1:$H$11,2,FALSE)*(VLOOKUP(B198,通用估算系数!$N$1:$O$11,2,FALSE)+通用估算系数!$B$4*(1-VLOOKUP(B198,通用估算系数!$N$1:$O$11,2,FALSE)))+VLOOKUP(B198,通用估算系数!$J$1:$L$11,3,FALSE)*通用估算系数!$B$3,0)</f>
        <v>913</v>
      </c>
      <c r="F198">
        <f>ROUNDDOWN((VLOOKUP(B198,通用估算系数!$AG$1:$AI$11,2,FALSE)+VLOOKUP(B198,通用估算系数!$AG$1:$AI$11,2,FALSE)/7)*通用估算系数!$B$8,0)</f>
        <v>2849</v>
      </c>
      <c r="G198">
        <f>ROUNDDOWN(VLOOKUP(B198,通用估算系数!$AC$1:$AE$11,2,FALSE)*宝箱投放计算!D198,0)</f>
        <v>473</v>
      </c>
      <c r="H198">
        <f>VLOOKUP(B198,通用估算系数!$AC$1:$AE$11,3,FALSE)*宝箱投放计算!E198</f>
        <v>0</v>
      </c>
      <c r="I198">
        <f>SUMIFS([1]基础经济系数!$M$123:$M$153,[1]基础经济系数!$K$123:$K$153,"军费",[1]基础经济系数!$J$123:$J$153,A198)</f>
        <v>0</v>
      </c>
      <c r="J198">
        <f>IFERROR(VLOOKUP(A198,[1]成就!$U$2:$AA$5,7,FALSE),0)</f>
        <v>0</v>
      </c>
      <c r="K198">
        <f>IFERROR(VLOOKUP(A198,[1]游戏时长规划!AE$4:AK$33,7,FALSE),0)</f>
        <v>0</v>
      </c>
    </row>
    <row r="199" spans="1:11" x14ac:dyDescent="0.2">
      <c r="A199">
        <f>玩家成长时间线!A199</f>
        <v>198</v>
      </c>
      <c r="B199">
        <f>玩家成长时间线!B199</f>
        <v>8</v>
      </c>
      <c r="C199">
        <f>SUM($D$2:D199)</f>
        <v>938162</v>
      </c>
      <c r="D199">
        <f t="shared" si="3"/>
        <v>4247</v>
      </c>
      <c r="E199">
        <f>ROUNDDOWN(VLOOKUP(B199,通用估算系数!$J$1:$L$11,2,FALSE)*VLOOKUP(B199,通用估算系数!$G$1:$H$11,2,FALSE)*(VLOOKUP(B199,通用估算系数!$N$1:$O$11,2,FALSE)+通用估算系数!$B$4*(1-VLOOKUP(B199,通用估算系数!$N$1:$O$11,2,FALSE)))+VLOOKUP(B199,通用估算系数!$J$1:$L$11,3,FALSE)*通用估算系数!$B$3,0)</f>
        <v>913</v>
      </c>
      <c r="F199">
        <f>ROUNDDOWN((VLOOKUP(B199,通用估算系数!$AG$1:$AI$11,2,FALSE)+VLOOKUP(B199,通用估算系数!$AG$1:$AI$11,2,FALSE)/7)*通用估算系数!$B$8,0)</f>
        <v>2849</v>
      </c>
      <c r="G199">
        <f>ROUNDDOWN(VLOOKUP(B199,通用估算系数!$AC$1:$AE$11,2,FALSE)*宝箱投放计算!D199,0)</f>
        <v>485</v>
      </c>
      <c r="H199">
        <f>VLOOKUP(B199,通用估算系数!$AC$1:$AE$11,3,FALSE)*宝箱投放计算!E199</f>
        <v>0</v>
      </c>
      <c r="I199">
        <f>SUMIFS([1]基础经济系数!$M$123:$M$153,[1]基础经济系数!$K$123:$K$153,"军费",[1]基础经济系数!$J$123:$J$153,A199)</f>
        <v>0</v>
      </c>
      <c r="J199">
        <f>IFERROR(VLOOKUP(A199,[1]成就!$U$2:$AA$5,7,FALSE),0)</f>
        <v>0</v>
      </c>
      <c r="K199">
        <f>IFERROR(VLOOKUP(A199,[1]游戏时长规划!AE$4:AK$33,7,FALSE),0)</f>
        <v>0</v>
      </c>
    </row>
    <row r="200" spans="1:11" x14ac:dyDescent="0.2">
      <c r="A200">
        <f>玩家成长时间线!A200</f>
        <v>199</v>
      </c>
      <c r="B200">
        <f>玩家成长时间线!B200</f>
        <v>9</v>
      </c>
      <c r="C200">
        <f>SUM($D$2:D200)</f>
        <v>942690</v>
      </c>
      <c r="D200">
        <f t="shared" si="3"/>
        <v>4528</v>
      </c>
      <c r="E200">
        <f>ROUNDDOWN(VLOOKUP(B200,通用估算系数!$J$1:$L$11,2,FALSE)*VLOOKUP(B200,通用估算系数!$G$1:$H$11,2,FALSE)*(VLOOKUP(B200,通用估算系数!$N$1:$O$11,2,FALSE)+通用估算系数!$B$4*(1-VLOOKUP(B200,通用估算系数!$N$1:$O$11,2,FALSE)))+VLOOKUP(B200,通用估算系数!$J$1:$L$11,3,FALSE)*通用估算系数!$B$3,0)</f>
        <v>1202</v>
      </c>
      <c r="F200">
        <f>ROUNDDOWN((VLOOKUP(B200,通用估算系数!$AG$1:$AI$11,2,FALSE)+VLOOKUP(B200,通用估算系数!$AG$1:$AI$11,2,FALSE)/7)*通用估算系数!$B$8,0)</f>
        <v>2849</v>
      </c>
      <c r="G200">
        <f>ROUNDDOWN(VLOOKUP(B200,通用估算系数!$AC$1:$AE$11,2,FALSE)*宝箱投放计算!D200,0)</f>
        <v>477</v>
      </c>
      <c r="H200">
        <f>VLOOKUP(B200,通用估算系数!$AC$1:$AE$11,3,FALSE)*宝箱投放计算!E200</f>
        <v>0</v>
      </c>
      <c r="I200">
        <f>SUMIFS([1]基础经济系数!$M$123:$M$153,[1]基础经济系数!$K$123:$K$153,"军费",[1]基础经济系数!$J$123:$J$153,A200)</f>
        <v>0</v>
      </c>
      <c r="J200">
        <f>IFERROR(VLOOKUP(A200,[1]成就!$U$2:$AA$5,7,FALSE),0)</f>
        <v>0</v>
      </c>
      <c r="K200">
        <f>IFERROR(VLOOKUP(A200,[1]游戏时长规划!AE$4:AK$33,7,FALSE),0)</f>
        <v>0</v>
      </c>
    </row>
    <row r="201" spans="1:11" x14ac:dyDescent="0.2">
      <c r="A201">
        <f>玩家成长时间线!A201</f>
        <v>200</v>
      </c>
      <c r="B201">
        <f>玩家成长时间线!B201</f>
        <v>9</v>
      </c>
      <c r="C201">
        <f>SUM($D$2:D201)</f>
        <v>947220</v>
      </c>
      <c r="D201">
        <f t="shared" si="3"/>
        <v>4530</v>
      </c>
      <c r="E201">
        <f>ROUNDDOWN(VLOOKUP(B201,通用估算系数!$J$1:$L$11,2,FALSE)*VLOOKUP(B201,通用估算系数!$G$1:$H$11,2,FALSE)*(VLOOKUP(B201,通用估算系数!$N$1:$O$11,2,FALSE)+通用估算系数!$B$4*(1-VLOOKUP(B201,通用估算系数!$N$1:$O$11,2,FALSE)))+VLOOKUP(B201,通用估算系数!$J$1:$L$11,3,FALSE)*通用估算系数!$B$3,0)</f>
        <v>1202</v>
      </c>
      <c r="F201">
        <f>ROUNDDOWN((VLOOKUP(B201,通用估算系数!$AG$1:$AI$11,2,FALSE)+VLOOKUP(B201,通用估算系数!$AG$1:$AI$11,2,FALSE)/7)*通用估算系数!$B$8,0)</f>
        <v>2849</v>
      </c>
      <c r="G201">
        <f>ROUNDDOWN(VLOOKUP(B201,通用估算系数!$AC$1:$AE$11,2,FALSE)*宝箱投放计算!D201,0)</f>
        <v>479</v>
      </c>
      <c r="H201">
        <f>VLOOKUP(B201,通用估算系数!$AC$1:$AE$11,3,FALSE)*宝箱投放计算!E201</f>
        <v>0</v>
      </c>
      <c r="I201">
        <f>SUMIFS([1]基础经济系数!$M$123:$M$153,[1]基础经济系数!$K$123:$K$153,"军费",[1]基础经济系数!$J$123:$J$153,A201)</f>
        <v>0</v>
      </c>
      <c r="J201">
        <f>IFERROR(VLOOKUP(A201,[1]成就!$U$2:$AA$5,7,FALSE),0)</f>
        <v>0</v>
      </c>
      <c r="K201">
        <f>IFERROR(VLOOKUP(A201,[1]游戏时长规划!AE$4:AK$33,7,FALSE),0)</f>
        <v>0</v>
      </c>
    </row>
    <row r="202" spans="1:11" x14ac:dyDescent="0.2">
      <c r="A202">
        <f>玩家成长时间线!A202</f>
        <v>201</v>
      </c>
      <c r="B202">
        <f>玩家成长时间线!B202</f>
        <v>9</v>
      </c>
      <c r="C202">
        <f>SUM($D$2:D202)</f>
        <v>951773</v>
      </c>
      <c r="D202">
        <f t="shared" si="3"/>
        <v>4553</v>
      </c>
      <c r="E202">
        <f>ROUNDDOWN(VLOOKUP(B202,通用估算系数!$J$1:$L$11,2,FALSE)*VLOOKUP(B202,通用估算系数!$G$1:$H$11,2,FALSE)*(VLOOKUP(B202,通用估算系数!$N$1:$O$11,2,FALSE)+通用估算系数!$B$4*(1-VLOOKUP(B202,通用估算系数!$N$1:$O$11,2,FALSE)))+VLOOKUP(B202,通用估算系数!$J$1:$L$11,3,FALSE)*通用估算系数!$B$3,0)</f>
        <v>1202</v>
      </c>
      <c r="F202">
        <f>ROUNDDOWN((VLOOKUP(B202,通用估算系数!$AG$1:$AI$11,2,FALSE)+VLOOKUP(B202,通用估算系数!$AG$1:$AI$11,2,FALSE)/7)*通用估算系数!$B$8,0)</f>
        <v>2849</v>
      </c>
      <c r="G202">
        <f>ROUNDDOWN(VLOOKUP(B202,通用估算系数!$AC$1:$AE$11,2,FALSE)*宝箱投放计算!D202,0)</f>
        <v>502</v>
      </c>
      <c r="H202">
        <f>VLOOKUP(B202,通用估算系数!$AC$1:$AE$11,3,FALSE)*宝箱投放计算!E202</f>
        <v>0</v>
      </c>
      <c r="I202">
        <f>SUMIFS([1]基础经济系数!$M$123:$M$153,[1]基础经济系数!$K$123:$K$153,"军费",[1]基础经济系数!$J$123:$J$153,A202)</f>
        <v>0</v>
      </c>
      <c r="J202">
        <f>IFERROR(VLOOKUP(A202,[1]成就!$U$2:$AA$5,7,FALSE),0)</f>
        <v>0</v>
      </c>
      <c r="K202">
        <f>IFERROR(VLOOKUP(A202,[1]游戏时长规划!AE$4:AK$33,7,FALSE),0)</f>
        <v>0</v>
      </c>
    </row>
    <row r="203" spans="1:11" x14ac:dyDescent="0.2">
      <c r="A203">
        <f>玩家成长时间线!A203</f>
        <v>202</v>
      </c>
      <c r="B203">
        <f>玩家成长时间线!B203</f>
        <v>10</v>
      </c>
      <c r="C203">
        <f>SUM($D$2:D203)</f>
        <v>956551</v>
      </c>
      <c r="D203">
        <f t="shared" si="3"/>
        <v>4778</v>
      </c>
      <c r="E203">
        <f>ROUNDDOWN(VLOOKUP(B203,通用估算系数!$J$1:$L$11,2,FALSE)*VLOOKUP(B203,通用估算系数!$G$1:$H$11,2,FALSE)*(VLOOKUP(B203,通用估算系数!$N$1:$O$11,2,FALSE)+通用估算系数!$B$4*(1-VLOOKUP(B203,通用估算系数!$N$1:$O$11,2,FALSE)))+VLOOKUP(B203,通用估算系数!$J$1:$L$11,3,FALSE)*通用估算系数!$B$3,0)</f>
        <v>1446</v>
      </c>
      <c r="F203">
        <f>ROUNDDOWN((VLOOKUP(B203,通用估算系数!$AG$1:$AI$11,2,FALSE)+VLOOKUP(B203,通用估算系数!$AG$1:$AI$11,2,FALSE)/7)*通用估算系数!$B$8,0)</f>
        <v>2849</v>
      </c>
      <c r="G203">
        <f>ROUNDDOWN(VLOOKUP(B203,通用估算系数!$AC$1:$AE$11,2,FALSE)*宝箱投放计算!D203,0)</f>
        <v>483</v>
      </c>
      <c r="H203">
        <f>VLOOKUP(B203,通用估算系数!$AC$1:$AE$11,3,FALSE)*宝箱投放计算!E203</f>
        <v>0</v>
      </c>
      <c r="I203">
        <f>SUMIFS([1]基础经济系数!$M$123:$M$153,[1]基础经济系数!$K$123:$K$153,"军费",[1]基础经济系数!$J$123:$J$153,A203)</f>
        <v>0</v>
      </c>
      <c r="J203">
        <f>IFERROR(VLOOKUP(A203,[1]成就!$U$2:$AA$5,7,FALSE),0)</f>
        <v>0</v>
      </c>
      <c r="K203">
        <f>IFERROR(VLOOKUP(A203,[1]游戏时长规划!AE$4:AK$33,7,FALSE),0)</f>
        <v>0</v>
      </c>
    </row>
    <row r="204" spans="1:11" x14ac:dyDescent="0.2">
      <c r="A204">
        <f>玩家成长时间线!A204</f>
        <v>203</v>
      </c>
      <c r="B204">
        <f>玩家成长时间线!B204</f>
        <v>10</v>
      </c>
      <c r="C204">
        <f>SUM($D$2:D204)</f>
        <v>961331</v>
      </c>
      <c r="D204">
        <f t="shared" si="3"/>
        <v>4780</v>
      </c>
      <c r="E204">
        <f>ROUNDDOWN(VLOOKUP(B204,通用估算系数!$J$1:$L$11,2,FALSE)*VLOOKUP(B204,通用估算系数!$G$1:$H$11,2,FALSE)*(VLOOKUP(B204,通用估算系数!$N$1:$O$11,2,FALSE)+通用估算系数!$B$4*(1-VLOOKUP(B204,通用估算系数!$N$1:$O$11,2,FALSE)))+VLOOKUP(B204,通用估算系数!$J$1:$L$11,3,FALSE)*通用估算系数!$B$3,0)</f>
        <v>1446</v>
      </c>
      <c r="F204">
        <f>ROUNDDOWN((VLOOKUP(B204,通用估算系数!$AG$1:$AI$11,2,FALSE)+VLOOKUP(B204,通用估算系数!$AG$1:$AI$11,2,FALSE)/7)*通用估算系数!$B$8,0)</f>
        <v>2849</v>
      </c>
      <c r="G204">
        <f>ROUNDDOWN(VLOOKUP(B204,通用估算系数!$AC$1:$AE$11,2,FALSE)*宝箱投放计算!D204,0)</f>
        <v>485</v>
      </c>
      <c r="H204">
        <f>VLOOKUP(B204,通用估算系数!$AC$1:$AE$11,3,FALSE)*宝箱投放计算!E204</f>
        <v>0</v>
      </c>
      <c r="I204">
        <f>SUMIFS([1]基础经济系数!$M$123:$M$153,[1]基础经济系数!$K$123:$K$153,"军费",[1]基础经济系数!$J$123:$J$153,A204)</f>
        <v>0</v>
      </c>
      <c r="J204">
        <f>IFERROR(VLOOKUP(A204,[1]成就!$U$2:$AA$5,7,FALSE),0)</f>
        <v>0</v>
      </c>
      <c r="K204">
        <f>IFERROR(VLOOKUP(A204,[1]游戏时长规划!AE$4:AK$33,7,FALSE),0)</f>
        <v>0</v>
      </c>
    </row>
    <row r="205" spans="1:11" x14ac:dyDescent="0.2">
      <c r="A205">
        <f>玩家成长时间线!A205</f>
        <v>204</v>
      </c>
      <c r="B205">
        <f>玩家成长时间线!B205</f>
        <v>10</v>
      </c>
      <c r="C205">
        <f>SUM($D$2:D205)</f>
        <v>966113</v>
      </c>
      <c r="D205">
        <f t="shared" si="3"/>
        <v>4782</v>
      </c>
      <c r="E205">
        <f>ROUNDDOWN(VLOOKUP(B205,通用估算系数!$J$1:$L$11,2,FALSE)*VLOOKUP(B205,通用估算系数!$G$1:$H$11,2,FALSE)*(VLOOKUP(B205,通用估算系数!$N$1:$O$11,2,FALSE)+通用估算系数!$B$4*(1-VLOOKUP(B205,通用估算系数!$N$1:$O$11,2,FALSE)))+VLOOKUP(B205,通用估算系数!$J$1:$L$11,3,FALSE)*通用估算系数!$B$3,0)</f>
        <v>1446</v>
      </c>
      <c r="F205">
        <f>ROUNDDOWN((VLOOKUP(B205,通用估算系数!$AG$1:$AI$11,2,FALSE)+VLOOKUP(B205,通用估算系数!$AG$1:$AI$11,2,FALSE)/7)*通用估算系数!$B$8,0)</f>
        <v>2849</v>
      </c>
      <c r="G205">
        <f>ROUNDDOWN(VLOOKUP(B205,通用估算系数!$AC$1:$AE$11,2,FALSE)*宝箱投放计算!D205,0)</f>
        <v>487</v>
      </c>
      <c r="H205">
        <f>VLOOKUP(B205,通用估算系数!$AC$1:$AE$11,3,FALSE)*宝箱投放计算!E205</f>
        <v>0</v>
      </c>
      <c r="I205">
        <f>SUMIFS([1]基础经济系数!$M$123:$M$153,[1]基础经济系数!$K$123:$K$153,"军费",[1]基础经济系数!$J$123:$J$153,A205)</f>
        <v>0</v>
      </c>
      <c r="J205">
        <f>IFERROR(VLOOKUP(A205,[1]成就!$U$2:$AA$5,7,FALSE),0)</f>
        <v>0</v>
      </c>
      <c r="K205">
        <f>IFERROR(VLOOKUP(A205,[1]游戏时长规划!AE$4:AK$33,7,FALSE),0)</f>
        <v>0</v>
      </c>
    </row>
    <row r="206" spans="1:11" x14ac:dyDescent="0.2">
      <c r="A206">
        <f>玩家成长时间线!A206</f>
        <v>205</v>
      </c>
      <c r="B206">
        <f>玩家成长时间线!B206</f>
        <v>10</v>
      </c>
      <c r="C206">
        <f>SUM($D$2:D206)</f>
        <v>970939</v>
      </c>
      <c r="D206">
        <f t="shared" si="3"/>
        <v>4826</v>
      </c>
      <c r="E206">
        <f>ROUNDDOWN(VLOOKUP(B206,通用估算系数!$J$1:$L$11,2,FALSE)*VLOOKUP(B206,通用估算系数!$G$1:$H$11,2,FALSE)*(VLOOKUP(B206,通用估算系数!$N$1:$O$11,2,FALSE)+通用估算系数!$B$4*(1-VLOOKUP(B206,通用估算系数!$N$1:$O$11,2,FALSE)))+VLOOKUP(B206,通用估算系数!$J$1:$L$11,3,FALSE)*通用估算系数!$B$3,0)</f>
        <v>1446</v>
      </c>
      <c r="F206">
        <f>ROUNDDOWN((VLOOKUP(B206,通用估算系数!$AG$1:$AI$11,2,FALSE)+VLOOKUP(B206,通用估算系数!$AG$1:$AI$11,2,FALSE)/7)*通用估算系数!$B$8,0)</f>
        <v>2849</v>
      </c>
      <c r="G206">
        <f>ROUNDDOWN(VLOOKUP(B206,通用估算系数!$AC$1:$AE$11,2,FALSE)*宝箱投放计算!D206,0)</f>
        <v>531</v>
      </c>
      <c r="H206">
        <f>VLOOKUP(B206,通用估算系数!$AC$1:$AE$11,3,FALSE)*宝箱投放计算!E206</f>
        <v>0</v>
      </c>
      <c r="I206">
        <f>SUMIFS([1]基础经济系数!$M$123:$M$153,[1]基础经济系数!$K$123:$K$153,"军费",[1]基础经济系数!$J$123:$J$153,A206)</f>
        <v>0</v>
      </c>
      <c r="J206">
        <f>IFERROR(VLOOKUP(A206,[1]成就!$U$2:$AA$5,7,FALSE),0)</f>
        <v>0</v>
      </c>
      <c r="K206">
        <f>IFERROR(VLOOKUP(A206,[1]游戏时长规划!AE$4:AK$33,7,FALSE),0)</f>
        <v>0</v>
      </c>
    </row>
    <row r="207" spans="1:11" x14ac:dyDescent="0.2">
      <c r="A207">
        <f>玩家成长时间线!A207</f>
        <v>206</v>
      </c>
      <c r="B207">
        <f>玩家成长时间线!B207</f>
        <v>10</v>
      </c>
      <c r="C207">
        <f>SUM($D$2:D207)</f>
        <v>975725</v>
      </c>
      <c r="D207">
        <f t="shared" si="3"/>
        <v>4786</v>
      </c>
      <c r="E207">
        <f>ROUNDDOWN(VLOOKUP(B207,通用估算系数!$J$1:$L$11,2,FALSE)*VLOOKUP(B207,通用估算系数!$G$1:$H$11,2,FALSE)*(VLOOKUP(B207,通用估算系数!$N$1:$O$11,2,FALSE)+通用估算系数!$B$4*(1-VLOOKUP(B207,通用估算系数!$N$1:$O$11,2,FALSE)))+VLOOKUP(B207,通用估算系数!$J$1:$L$11,3,FALSE)*通用估算系数!$B$3,0)</f>
        <v>1446</v>
      </c>
      <c r="F207">
        <f>ROUNDDOWN((VLOOKUP(B207,通用估算系数!$AG$1:$AI$11,2,FALSE)+VLOOKUP(B207,通用估算系数!$AG$1:$AI$11,2,FALSE)/7)*通用估算系数!$B$8,0)</f>
        <v>2849</v>
      </c>
      <c r="G207">
        <f>ROUNDDOWN(VLOOKUP(B207,通用估算系数!$AC$1:$AE$11,2,FALSE)*宝箱投放计算!D207,0)</f>
        <v>491</v>
      </c>
      <c r="H207">
        <f>VLOOKUP(B207,通用估算系数!$AC$1:$AE$11,3,FALSE)*宝箱投放计算!E207</f>
        <v>0</v>
      </c>
      <c r="I207">
        <f>SUMIFS([1]基础经济系数!$M$123:$M$153,[1]基础经济系数!$K$123:$K$153,"军费",[1]基础经济系数!$J$123:$J$153,A207)</f>
        <v>0</v>
      </c>
      <c r="J207">
        <f>IFERROR(VLOOKUP(A207,[1]成就!$U$2:$AA$5,7,FALSE),0)</f>
        <v>0</v>
      </c>
      <c r="K207">
        <f>IFERROR(VLOOKUP(A207,[1]游戏时长规划!AE$4:AK$33,7,FALSE),0)</f>
        <v>0</v>
      </c>
    </row>
    <row r="208" spans="1:11" x14ac:dyDescent="0.2">
      <c r="A208">
        <f>玩家成长时间线!A208</f>
        <v>207</v>
      </c>
      <c r="B208">
        <f>玩家成长时间线!B208</f>
        <v>10</v>
      </c>
      <c r="C208">
        <f>SUM($D$2:D208)</f>
        <v>980514</v>
      </c>
      <c r="D208">
        <f t="shared" si="3"/>
        <v>4789</v>
      </c>
      <c r="E208">
        <f>ROUNDDOWN(VLOOKUP(B208,通用估算系数!$J$1:$L$11,2,FALSE)*VLOOKUP(B208,通用估算系数!$G$1:$H$11,2,FALSE)*(VLOOKUP(B208,通用估算系数!$N$1:$O$11,2,FALSE)+通用估算系数!$B$4*(1-VLOOKUP(B208,通用估算系数!$N$1:$O$11,2,FALSE)))+VLOOKUP(B208,通用估算系数!$J$1:$L$11,3,FALSE)*通用估算系数!$B$3,0)</f>
        <v>1446</v>
      </c>
      <c r="F208">
        <f>ROUNDDOWN((VLOOKUP(B208,通用估算系数!$AG$1:$AI$11,2,FALSE)+VLOOKUP(B208,通用估算系数!$AG$1:$AI$11,2,FALSE)/7)*通用估算系数!$B$8,0)</f>
        <v>2849</v>
      </c>
      <c r="G208">
        <f>ROUNDDOWN(VLOOKUP(B208,通用估算系数!$AC$1:$AE$11,2,FALSE)*宝箱投放计算!D208,0)</f>
        <v>494</v>
      </c>
      <c r="H208">
        <f>VLOOKUP(B208,通用估算系数!$AC$1:$AE$11,3,FALSE)*宝箱投放计算!E208</f>
        <v>0</v>
      </c>
      <c r="I208">
        <f>SUMIFS([1]基础经济系数!$M$123:$M$153,[1]基础经济系数!$K$123:$K$153,"军费",[1]基础经济系数!$J$123:$J$153,A208)</f>
        <v>0</v>
      </c>
      <c r="J208">
        <f>IFERROR(VLOOKUP(A208,[1]成就!$U$2:$AA$5,7,FALSE),0)</f>
        <v>0</v>
      </c>
      <c r="K208">
        <f>IFERROR(VLOOKUP(A208,[1]游戏时长规划!AE$4:AK$33,7,FALSE),0)</f>
        <v>0</v>
      </c>
    </row>
    <row r="209" spans="1:11" x14ac:dyDescent="0.2">
      <c r="A209">
        <f>玩家成长时间线!A209</f>
        <v>208</v>
      </c>
      <c r="B209">
        <f>玩家成长时间线!B209</f>
        <v>10</v>
      </c>
      <c r="C209">
        <f>SUM($D$2:D209)</f>
        <v>985347</v>
      </c>
      <c r="D209">
        <f t="shared" si="3"/>
        <v>4833</v>
      </c>
      <c r="E209">
        <f>ROUNDDOWN(VLOOKUP(B209,通用估算系数!$J$1:$L$11,2,FALSE)*VLOOKUP(B209,通用估算系数!$G$1:$H$11,2,FALSE)*(VLOOKUP(B209,通用估算系数!$N$1:$O$11,2,FALSE)+通用估算系数!$B$4*(1-VLOOKUP(B209,通用估算系数!$N$1:$O$11,2,FALSE)))+VLOOKUP(B209,通用估算系数!$J$1:$L$11,3,FALSE)*通用估算系数!$B$3,0)</f>
        <v>1446</v>
      </c>
      <c r="F209">
        <f>ROUNDDOWN((VLOOKUP(B209,通用估算系数!$AG$1:$AI$11,2,FALSE)+VLOOKUP(B209,通用估算系数!$AG$1:$AI$11,2,FALSE)/7)*通用估算系数!$B$8,0)</f>
        <v>2849</v>
      </c>
      <c r="G209">
        <f>ROUNDDOWN(VLOOKUP(B209,通用估算系数!$AC$1:$AE$11,2,FALSE)*宝箱投放计算!D209,0)</f>
        <v>538</v>
      </c>
      <c r="H209">
        <f>VLOOKUP(B209,通用估算系数!$AC$1:$AE$11,3,FALSE)*宝箱投放计算!E209</f>
        <v>0</v>
      </c>
      <c r="I209">
        <f>SUMIFS([1]基础经济系数!$M$123:$M$153,[1]基础经济系数!$K$123:$K$153,"军费",[1]基础经济系数!$J$123:$J$153,A209)</f>
        <v>0</v>
      </c>
      <c r="J209">
        <f>IFERROR(VLOOKUP(A209,[1]成就!$U$2:$AA$5,7,FALSE),0)</f>
        <v>0</v>
      </c>
      <c r="K209">
        <f>IFERROR(VLOOKUP(A209,[1]游戏时长规划!AE$4:AK$33,7,FALSE),0)</f>
        <v>0</v>
      </c>
    </row>
    <row r="210" spans="1:11" x14ac:dyDescent="0.2">
      <c r="A210">
        <f>玩家成长时间线!A210</f>
        <v>209</v>
      </c>
      <c r="B210">
        <f>玩家成长时间线!B210</f>
        <v>10</v>
      </c>
      <c r="C210">
        <f>SUM($D$2:D210)</f>
        <v>990140</v>
      </c>
      <c r="D210">
        <f t="shared" si="3"/>
        <v>4793</v>
      </c>
      <c r="E210">
        <f>ROUNDDOWN(VLOOKUP(B210,通用估算系数!$J$1:$L$11,2,FALSE)*VLOOKUP(B210,通用估算系数!$G$1:$H$11,2,FALSE)*(VLOOKUP(B210,通用估算系数!$N$1:$O$11,2,FALSE)+通用估算系数!$B$4*(1-VLOOKUP(B210,通用估算系数!$N$1:$O$11,2,FALSE)))+VLOOKUP(B210,通用估算系数!$J$1:$L$11,3,FALSE)*通用估算系数!$B$3,0)</f>
        <v>1446</v>
      </c>
      <c r="F210">
        <f>ROUNDDOWN((VLOOKUP(B210,通用估算系数!$AG$1:$AI$11,2,FALSE)+VLOOKUP(B210,通用估算系数!$AG$1:$AI$11,2,FALSE)/7)*通用估算系数!$B$8,0)</f>
        <v>2849</v>
      </c>
      <c r="G210">
        <f>ROUNDDOWN(VLOOKUP(B210,通用估算系数!$AC$1:$AE$11,2,FALSE)*宝箱投放计算!D210,0)</f>
        <v>498</v>
      </c>
      <c r="H210">
        <f>VLOOKUP(B210,通用估算系数!$AC$1:$AE$11,3,FALSE)*宝箱投放计算!E210</f>
        <v>0</v>
      </c>
      <c r="I210">
        <f>SUMIFS([1]基础经济系数!$M$123:$M$153,[1]基础经济系数!$K$123:$K$153,"军费",[1]基础经济系数!$J$123:$J$153,A210)</f>
        <v>0</v>
      </c>
      <c r="J210">
        <f>IFERROR(VLOOKUP(A210,[1]成就!$U$2:$AA$5,7,FALSE),0)</f>
        <v>0</v>
      </c>
      <c r="K210">
        <f>IFERROR(VLOOKUP(A210,[1]游戏时长规划!AE$4:AK$33,7,FALSE),0)</f>
        <v>0</v>
      </c>
    </row>
    <row r="211" spans="1:11" x14ac:dyDescent="0.2">
      <c r="A211">
        <f>玩家成长时间线!A211</f>
        <v>210</v>
      </c>
      <c r="B211">
        <f>玩家成长时间线!B211</f>
        <v>8</v>
      </c>
      <c r="C211">
        <f>SUM($D$2:D211)</f>
        <v>994402</v>
      </c>
      <c r="D211">
        <f t="shared" si="3"/>
        <v>4262</v>
      </c>
      <c r="E211">
        <f>ROUNDDOWN(VLOOKUP(B211,通用估算系数!$J$1:$L$11,2,FALSE)*VLOOKUP(B211,通用估算系数!$G$1:$H$11,2,FALSE)*(VLOOKUP(B211,通用估算系数!$N$1:$O$11,2,FALSE)+通用估算系数!$B$4*(1-VLOOKUP(B211,通用估算系数!$N$1:$O$11,2,FALSE)))+VLOOKUP(B211,通用估算系数!$J$1:$L$11,3,FALSE)*通用估算系数!$B$3,0)</f>
        <v>913</v>
      </c>
      <c r="F211">
        <f>ROUNDDOWN((VLOOKUP(B211,通用估算系数!$AG$1:$AI$11,2,FALSE)+VLOOKUP(B211,通用估算系数!$AG$1:$AI$11,2,FALSE)/7)*通用估算系数!$B$8,0)</f>
        <v>2849</v>
      </c>
      <c r="G211">
        <f>ROUNDDOWN(VLOOKUP(B211,通用估算系数!$AC$1:$AE$11,2,FALSE)*宝箱投放计算!D211,0)</f>
        <v>500</v>
      </c>
      <c r="H211">
        <f>VLOOKUP(B211,通用估算系数!$AC$1:$AE$11,3,FALSE)*宝箱投放计算!E211</f>
        <v>0</v>
      </c>
      <c r="I211">
        <f>SUMIFS([1]基础经济系数!$M$123:$M$153,[1]基础经济系数!$K$123:$K$153,"军费",[1]基础经济系数!$J$123:$J$153,A211)</f>
        <v>0</v>
      </c>
      <c r="J211">
        <f>IFERROR(VLOOKUP(A211,[1]成就!$U$2:$AA$5,7,FALSE),0)</f>
        <v>0</v>
      </c>
      <c r="K211">
        <f>IFERROR(VLOOKUP(A211,[1]游戏时长规划!AE$4:AK$33,7,FALSE),0)</f>
        <v>0</v>
      </c>
    </row>
    <row r="212" spans="1:11" x14ac:dyDescent="0.2">
      <c r="A212">
        <f>玩家成长时间线!A212</f>
        <v>211</v>
      </c>
      <c r="B212">
        <f>玩家成长时间线!B212</f>
        <v>8</v>
      </c>
      <c r="C212">
        <f>SUM($D$2:D212)</f>
        <v>998666</v>
      </c>
      <c r="D212">
        <f t="shared" si="3"/>
        <v>4264</v>
      </c>
      <c r="E212">
        <f>ROUNDDOWN(VLOOKUP(B212,通用估算系数!$J$1:$L$11,2,FALSE)*VLOOKUP(B212,通用估算系数!$G$1:$H$11,2,FALSE)*(VLOOKUP(B212,通用估算系数!$N$1:$O$11,2,FALSE)+通用估算系数!$B$4*(1-VLOOKUP(B212,通用估算系数!$N$1:$O$11,2,FALSE)))+VLOOKUP(B212,通用估算系数!$J$1:$L$11,3,FALSE)*通用估算系数!$B$3,0)</f>
        <v>913</v>
      </c>
      <c r="F212">
        <f>ROUNDDOWN((VLOOKUP(B212,通用估算系数!$AG$1:$AI$11,2,FALSE)+VLOOKUP(B212,通用估算系数!$AG$1:$AI$11,2,FALSE)/7)*通用估算系数!$B$8,0)</f>
        <v>2849</v>
      </c>
      <c r="G212">
        <f>ROUNDDOWN(VLOOKUP(B212,通用估算系数!$AC$1:$AE$11,2,FALSE)*宝箱投放计算!D212,0)</f>
        <v>502</v>
      </c>
      <c r="H212">
        <f>VLOOKUP(B212,通用估算系数!$AC$1:$AE$11,3,FALSE)*宝箱投放计算!E212</f>
        <v>0</v>
      </c>
      <c r="I212">
        <f>SUMIFS([1]基础经济系数!$M$123:$M$153,[1]基础经济系数!$K$123:$K$153,"军费",[1]基础经济系数!$J$123:$J$153,A212)</f>
        <v>0</v>
      </c>
      <c r="J212">
        <f>IFERROR(VLOOKUP(A212,[1]成就!$U$2:$AA$5,7,FALSE),0)</f>
        <v>0</v>
      </c>
      <c r="K212">
        <f>IFERROR(VLOOKUP(A212,[1]游戏时长规划!AE$4:AK$33,7,FALSE),0)</f>
        <v>0</v>
      </c>
    </row>
    <row r="213" spans="1:11" x14ac:dyDescent="0.2">
      <c r="A213">
        <f>玩家成长时间线!A213</f>
        <v>212</v>
      </c>
      <c r="B213">
        <f>玩家成长时间线!B213</f>
        <v>8</v>
      </c>
      <c r="C213">
        <f>SUM($D$2:D213)</f>
        <v>1002974</v>
      </c>
      <c r="D213">
        <f t="shared" si="3"/>
        <v>4308</v>
      </c>
      <c r="E213">
        <f>ROUNDDOWN(VLOOKUP(B213,通用估算系数!$J$1:$L$11,2,FALSE)*VLOOKUP(B213,通用估算系数!$G$1:$H$11,2,FALSE)*(VLOOKUP(B213,通用估算系数!$N$1:$O$11,2,FALSE)+通用估算系数!$B$4*(1-VLOOKUP(B213,通用估算系数!$N$1:$O$11,2,FALSE)))+VLOOKUP(B213,通用估算系数!$J$1:$L$11,3,FALSE)*通用估算系数!$B$3,0)</f>
        <v>913</v>
      </c>
      <c r="F213">
        <f>ROUNDDOWN((VLOOKUP(B213,通用估算系数!$AG$1:$AI$11,2,FALSE)+VLOOKUP(B213,通用估算系数!$AG$1:$AI$11,2,FALSE)/7)*通用估算系数!$B$8,0)</f>
        <v>2849</v>
      </c>
      <c r="G213">
        <f>ROUNDDOWN(VLOOKUP(B213,通用估算系数!$AC$1:$AE$11,2,FALSE)*宝箱投放计算!D213,0)</f>
        <v>546</v>
      </c>
      <c r="H213">
        <f>VLOOKUP(B213,通用估算系数!$AC$1:$AE$11,3,FALSE)*宝箱投放计算!E213</f>
        <v>0</v>
      </c>
      <c r="I213">
        <f>SUMIFS([1]基础经济系数!$M$123:$M$153,[1]基础经济系数!$K$123:$K$153,"军费",[1]基础经济系数!$J$123:$J$153,A213)</f>
        <v>0</v>
      </c>
      <c r="J213">
        <f>IFERROR(VLOOKUP(A213,[1]成就!$U$2:$AA$5,7,FALSE),0)</f>
        <v>0</v>
      </c>
      <c r="K213">
        <f>IFERROR(VLOOKUP(A213,[1]游戏时长规划!AE$4:AK$33,7,FALSE),0)</f>
        <v>0</v>
      </c>
    </row>
    <row r="214" spans="1:11" x14ac:dyDescent="0.2">
      <c r="A214">
        <f>玩家成长时间线!A214</f>
        <v>213</v>
      </c>
      <c r="B214">
        <f>玩家成长时间线!B214</f>
        <v>9</v>
      </c>
      <c r="C214">
        <f>SUM($D$2:D214)</f>
        <v>1007531</v>
      </c>
      <c r="D214">
        <f t="shared" si="3"/>
        <v>4557</v>
      </c>
      <c r="E214">
        <f>ROUNDDOWN(VLOOKUP(B214,通用估算系数!$J$1:$L$11,2,FALSE)*VLOOKUP(B214,通用估算系数!$G$1:$H$11,2,FALSE)*(VLOOKUP(B214,通用估算系数!$N$1:$O$11,2,FALSE)+通用估算系数!$B$4*(1-VLOOKUP(B214,通用估算系数!$N$1:$O$11,2,FALSE)))+VLOOKUP(B214,通用估算系数!$J$1:$L$11,3,FALSE)*通用估算系数!$B$3,0)</f>
        <v>1202</v>
      </c>
      <c r="F214">
        <f>ROUNDDOWN((VLOOKUP(B214,通用估算系数!$AG$1:$AI$11,2,FALSE)+VLOOKUP(B214,通用估算系数!$AG$1:$AI$11,2,FALSE)/7)*通用估算系数!$B$8,0)</f>
        <v>2849</v>
      </c>
      <c r="G214">
        <f>ROUNDDOWN(VLOOKUP(B214,通用估算系数!$AC$1:$AE$11,2,FALSE)*宝箱投放计算!D214,0)</f>
        <v>506</v>
      </c>
      <c r="H214">
        <f>VLOOKUP(B214,通用估算系数!$AC$1:$AE$11,3,FALSE)*宝箱投放计算!E214</f>
        <v>0</v>
      </c>
      <c r="I214">
        <f>SUMIFS([1]基础经济系数!$M$123:$M$153,[1]基础经济系数!$K$123:$K$153,"军费",[1]基础经济系数!$J$123:$J$153,A214)</f>
        <v>0</v>
      </c>
      <c r="J214">
        <f>IFERROR(VLOOKUP(A214,[1]成就!$U$2:$AA$5,7,FALSE),0)</f>
        <v>0</v>
      </c>
      <c r="K214">
        <f>IFERROR(VLOOKUP(A214,[1]游戏时长规划!AE$4:AK$33,7,FALSE),0)</f>
        <v>0</v>
      </c>
    </row>
    <row r="215" spans="1:11" x14ac:dyDescent="0.2">
      <c r="A215">
        <f>玩家成长时间线!A215</f>
        <v>214</v>
      </c>
      <c r="B215">
        <f>玩家成长时间线!B215</f>
        <v>9</v>
      </c>
      <c r="C215">
        <f>SUM($D$2:D215)</f>
        <v>1012090</v>
      </c>
      <c r="D215">
        <f t="shared" si="3"/>
        <v>4559</v>
      </c>
      <c r="E215">
        <f>ROUNDDOWN(VLOOKUP(B215,通用估算系数!$J$1:$L$11,2,FALSE)*VLOOKUP(B215,通用估算系数!$G$1:$H$11,2,FALSE)*(VLOOKUP(B215,通用估算系数!$N$1:$O$11,2,FALSE)+通用估算系数!$B$4*(1-VLOOKUP(B215,通用估算系数!$N$1:$O$11,2,FALSE)))+VLOOKUP(B215,通用估算系数!$J$1:$L$11,3,FALSE)*通用估算系数!$B$3,0)</f>
        <v>1202</v>
      </c>
      <c r="F215">
        <f>ROUNDDOWN((VLOOKUP(B215,通用估算系数!$AG$1:$AI$11,2,FALSE)+VLOOKUP(B215,通用估算系数!$AG$1:$AI$11,2,FALSE)/7)*通用估算系数!$B$8,0)</f>
        <v>2849</v>
      </c>
      <c r="G215">
        <f>ROUNDDOWN(VLOOKUP(B215,通用估算系数!$AC$1:$AE$11,2,FALSE)*宝箱投放计算!D215,0)</f>
        <v>508</v>
      </c>
      <c r="H215">
        <f>VLOOKUP(B215,通用估算系数!$AC$1:$AE$11,3,FALSE)*宝箱投放计算!E215</f>
        <v>0</v>
      </c>
      <c r="I215">
        <f>SUMIFS([1]基础经济系数!$M$123:$M$153,[1]基础经济系数!$K$123:$K$153,"军费",[1]基础经济系数!$J$123:$J$153,A215)</f>
        <v>0</v>
      </c>
      <c r="J215">
        <f>IFERROR(VLOOKUP(A215,[1]成就!$U$2:$AA$5,7,FALSE),0)</f>
        <v>0</v>
      </c>
      <c r="K215">
        <f>IFERROR(VLOOKUP(A215,[1]游戏时长规划!AE$4:AK$33,7,FALSE),0)</f>
        <v>0</v>
      </c>
    </row>
    <row r="216" spans="1:11" x14ac:dyDescent="0.2">
      <c r="A216">
        <f>玩家成长时间线!A216</f>
        <v>215</v>
      </c>
      <c r="B216">
        <f>玩家成长时间线!B216</f>
        <v>9</v>
      </c>
      <c r="C216">
        <f>SUM($D$2:D216)</f>
        <v>1016693</v>
      </c>
      <c r="D216">
        <f t="shared" si="3"/>
        <v>4603</v>
      </c>
      <c r="E216">
        <f>ROUNDDOWN(VLOOKUP(B216,通用估算系数!$J$1:$L$11,2,FALSE)*VLOOKUP(B216,通用估算系数!$G$1:$H$11,2,FALSE)*(VLOOKUP(B216,通用估算系数!$N$1:$O$11,2,FALSE)+通用估算系数!$B$4*(1-VLOOKUP(B216,通用估算系数!$N$1:$O$11,2,FALSE)))+VLOOKUP(B216,通用估算系数!$J$1:$L$11,3,FALSE)*通用估算系数!$B$3,0)</f>
        <v>1202</v>
      </c>
      <c r="F216">
        <f>ROUNDDOWN((VLOOKUP(B216,通用估算系数!$AG$1:$AI$11,2,FALSE)+VLOOKUP(B216,通用估算系数!$AG$1:$AI$11,2,FALSE)/7)*通用估算系数!$B$8,0)</f>
        <v>2849</v>
      </c>
      <c r="G216">
        <f>ROUNDDOWN(VLOOKUP(B216,通用估算系数!$AC$1:$AE$11,2,FALSE)*宝箱投放计算!D216,0)</f>
        <v>552</v>
      </c>
      <c r="H216">
        <f>VLOOKUP(B216,通用估算系数!$AC$1:$AE$11,3,FALSE)*宝箱投放计算!E216</f>
        <v>0</v>
      </c>
      <c r="I216">
        <f>SUMIFS([1]基础经济系数!$M$123:$M$153,[1]基础经济系数!$K$123:$K$153,"军费",[1]基础经济系数!$J$123:$J$153,A216)</f>
        <v>0</v>
      </c>
      <c r="J216">
        <f>IFERROR(VLOOKUP(A216,[1]成就!$U$2:$AA$5,7,FALSE),0)</f>
        <v>0</v>
      </c>
      <c r="K216">
        <f>IFERROR(VLOOKUP(A216,[1]游戏时长规划!AE$4:AK$33,7,FALSE),0)</f>
        <v>0</v>
      </c>
    </row>
    <row r="217" spans="1:11" x14ac:dyDescent="0.2">
      <c r="A217">
        <f>玩家成长时间线!A217</f>
        <v>216</v>
      </c>
      <c r="B217">
        <f>玩家成长时间线!B217</f>
        <v>10</v>
      </c>
      <c r="C217">
        <f>SUM($D$2:D217)</f>
        <v>1021500</v>
      </c>
      <c r="D217">
        <f t="shared" si="3"/>
        <v>4807</v>
      </c>
      <c r="E217">
        <f>ROUNDDOWN(VLOOKUP(B217,通用估算系数!$J$1:$L$11,2,FALSE)*VLOOKUP(B217,通用估算系数!$G$1:$H$11,2,FALSE)*(VLOOKUP(B217,通用估算系数!$N$1:$O$11,2,FALSE)+通用估算系数!$B$4*(1-VLOOKUP(B217,通用估算系数!$N$1:$O$11,2,FALSE)))+VLOOKUP(B217,通用估算系数!$J$1:$L$11,3,FALSE)*通用估算系数!$B$3,0)</f>
        <v>1446</v>
      </c>
      <c r="F217">
        <f>ROUNDDOWN((VLOOKUP(B217,通用估算系数!$AG$1:$AI$11,2,FALSE)+VLOOKUP(B217,通用估算系数!$AG$1:$AI$11,2,FALSE)/7)*通用估算系数!$B$8,0)</f>
        <v>2849</v>
      </c>
      <c r="G217">
        <f>ROUNDDOWN(VLOOKUP(B217,通用估算系数!$AC$1:$AE$11,2,FALSE)*宝箱投放计算!D217,0)</f>
        <v>512</v>
      </c>
      <c r="H217">
        <f>VLOOKUP(B217,通用估算系数!$AC$1:$AE$11,3,FALSE)*宝箱投放计算!E217</f>
        <v>0</v>
      </c>
      <c r="I217">
        <f>SUMIFS([1]基础经济系数!$M$123:$M$153,[1]基础经济系数!$K$123:$K$153,"军费",[1]基础经济系数!$J$123:$J$153,A217)</f>
        <v>0</v>
      </c>
      <c r="J217">
        <f>IFERROR(VLOOKUP(A217,[1]成就!$U$2:$AA$5,7,FALSE),0)</f>
        <v>0</v>
      </c>
      <c r="K217">
        <f>IFERROR(VLOOKUP(A217,[1]游戏时长规划!AE$4:AK$33,7,FALSE),0)</f>
        <v>0</v>
      </c>
    </row>
    <row r="218" spans="1:11" x14ac:dyDescent="0.2">
      <c r="A218">
        <f>玩家成长时间线!A218</f>
        <v>217</v>
      </c>
      <c r="B218">
        <f>玩家成长时间线!B218</f>
        <v>10</v>
      </c>
      <c r="C218">
        <f>SUM($D$2:D218)</f>
        <v>1026310</v>
      </c>
      <c r="D218">
        <f t="shared" si="3"/>
        <v>4810</v>
      </c>
      <c r="E218">
        <f>ROUNDDOWN(VLOOKUP(B218,通用估算系数!$J$1:$L$11,2,FALSE)*VLOOKUP(B218,通用估算系数!$G$1:$H$11,2,FALSE)*(VLOOKUP(B218,通用估算系数!$N$1:$O$11,2,FALSE)+通用估算系数!$B$4*(1-VLOOKUP(B218,通用估算系数!$N$1:$O$11,2,FALSE)))+VLOOKUP(B218,通用估算系数!$J$1:$L$11,3,FALSE)*通用估算系数!$B$3,0)</f>
        <v>1446</v>
      </c>
      <c r="F218">
        <f>ROUNDDOWN((VLOOKUP(B218,通用估算系数!$AG$1:$AI$11,2,FALSE)+VLOOKUP(B218,通用估算系数!$AG$1:$AI$11,2,FALSE)/7)*通用估算系数!$B$8,0)</f>
        <v>2849</v>
      </c>
      <c r="G218">
        <f>ROUNDDOWN(VLOOKUP(B218,通用估算系数!$AC$1:$AE$11,2,FALSE)*宝箱投放计算!D218,0)</f>
        <v>515</v>
      </c>
      <c r="H218">
        <f>VLOOKUP(B218,通用估算系数!$AC$1:$AE$11,3,FALSE)*宝箱投放计算!E218</f>
        <v>0</v>
      </c>
      <c r="I218">
        <f>SUMIFS([1]基础经济系数!$M$123:$M$153,[1]基础经济系数!$K$123:$K$153,"军费",[1]基础经济系数!$J$123:$J$153,A218)</f>
        <v>0</v>
      </c>
      <c r="J218">
        <f>IFERROR(VLOOKUP(A218,[1]成就!$U$2:$AA$5,7,FALSE),0)</f>
        <v>0</v>
      </c>
      <c r="K218">
        <f>IFERROR(VLOOKUP(A218,[1]游戏时长规划!AE$4:AK$33,7,FALSE),0)</f>
        <v>0</v>
      </c>
    </row>
    <row r="219" spans="1:11" x14ac:dyDescent="0.2">
      <c r="A219">
        <f>玩家成长时间线!A219</f>
        <v>218</v>
      </c>
      <c r="B219">
        <f>玩家成长时间线!B219</f>
        <v>10</v>
      </c>
      <c r="C219">
        <f>SUM($D$2:D219)</f>
        <v>1031122</v>
      </c>
      <c r="D219">
        <f t="shared" si="3"/>
        <v>4812</v>
      </c>
      <c r="E219">
        <f>ROUNDDOWN(VLOOKUP(B219,通用估算系数!$J$1:$L$11,2,FALSE)*VLOOKUP(B219,通用估算系数!$G$1:$H$11,2,FALSE)*(VLOOKUP(B219,通用估算系数!$N$1:$O$11,2,FALSE)+通用估算系数!$B$4*(1-VLOOKUP(B219,通用估算系数!$N$1:$O$11,2,FALSE)))+VLOOKUP(B219,通用估算系数!$J$1:$L$11,3,FALSE)*通用估算系数!$B$3,0)</f>
        <v>1446</v>
      </c>
      <c r="F219">
        <f>ROUNDDOWN((VLOOKUP(B219,通用估算系数!$AG$1:$AI$11,2,FALSE)+VLOOKUP(B219,通用估算系数!$AG$1:$AI$11,2,FALSE)/7)*通用估算系数!$B$8,0)</f>
        <v>2849</v>
      </c>
      <c r="G219">
        <f>ROUNDDOWN(VLOOKUP(B219,通用估算系数!$AC$1:$AE$11,2,FALSE)*宝箱投放计算!D219,0)</f>
        <v>517</v>
      </c>
      <c r="H219">
        <f>VLOOKUP(B219,通用估算系数!$AC$1:$AE$11,3,FALSE)*宝箱投放计算!E219</f>
        <v>0</v>
      </c>
      <c r="I219">
        <f>SUMIFS([1]基础经济系数!$M$123:$M$153,[1]基础经济系数!$K$123:$K$153,"军费",[1]基础经济系数!$J$123:$J$153,A219)</f>
        <v>0</v>
      </c>
      <c r="J219">
        <f>IFERROR(VLOOKUP(A219,[1]成就!$U$2:$AA$5,7,FALSE),0)</f>
        <v>0</v>
      </c>
      <c r="K219">
        <f>IFERROR(VLOOKUP(A219,[1]游戏时长规划!AE$4:AK$33,7,FALSE),0)</f>
        <v>0</v>
      </c>
    </row>
    <row r="220" spans="1:11" x14ac:dyDescent="0.2">
      <c r="A220">
        <f>玩家成长时间线!A220</f>
        <v>219</v>
      </c>
      <c r="B220">
        <f>玩家成长时间线!B220</f>
        <v>10</v>
      </c>
      <c r="C220">
        <f>SUM($D$2:D220)</f>
        <v>1035978</v>
      </c>
      <c r="D220">
        <f t="shared" si="3"/>
        <v>4856</v>
      </c>
      <c r="E220">
        <f>ROUNDDOWN(VLOOKUP(B220,通用估算系数!$J$1:$L$11,2,FALSE)*VLOOKUP(B220,通用估算系数!$G$1:$H$11,2,FALSE)*(VLOOKUP(B220,通用估算系数!$N$1:$O$11,2,FALSE)+通用估算系数!$B$4*(1-VLOOKUP(B220,通用估算系数!$N$1:$O$11,2,FALSE)))+VLOOKUP(B220,通用估算系数!$J$1:$L$11,3,FALSE)*通用估算系数!$B$3,0)</f>
        <v>1446</v>
      </c>
      <c r="F220">
        <f>ROUNDDOWN((VLOOKUP(B220,通用估算系数!$AG$1:$AI$11,2,FALSE)+VLOOKUP(B220,通用估算系数!$AG$1:$AI$11,2,FALSE)/7)*通用估算系数!$B$8,0)</f>
        <v>2849</v>
      </c>
      <c r="G220">
        <f>ROUNDDOWN(VLOOKUP(B220,通用估算系数!$AC$1:$AE$11,2,FALSE)*宝箱投放计算!D220,0)</f>
        <v>561</v>
      </c>
      <c r="H220">
        <f>VLOOKUP(B220,通用估算系数!$AC$1:$AE$11,3,FALSE)*宝箱投放计算!E220</f>
        <v>0</v>
      </c>
      <c r="I220">
        <f>SUMIFS([1]基础经济系数!$M$123:$M$153,[1]基础经济系数!$K$123:$K$153,"军费",[1]基础经济系数!$J$123:$J$153,A220)</f>
        <v>0</v>
      </c>
      <c r="J220">
        <f>IFERROR(VLOOKUP(A220,[1]成就!$U$2:$AA$5,7,FALSE),0)</f>
        <v>0</v>
      </c>
      <c r="K220">
        <f>IFERROR(VLOOKUP(A220,[1]游戏时长规划!AE$4:AK$33,7,FALSE),0)</f>
        <v>0</v>
      </c>
    </row>
    <row r="221" spans="1:11" x14ac:dyDescent="0.2">
      <c r="A221">
        <f>玩家成长时间线!A221</f>
        <v>220</v>
      </c>
      <c r="B221">
        <f>玩家成长时间线!B221</f>
        <v>10</v>
      </c>
      <c r="C221">
        <f>SUM($D$2:D221)</f>
        <v>1040794</v>
      </c>
      <c r="D221">
        <f t="shared" si="3"/>
        <v>4816</v>
      </c>
      <c r="E221">
        <f>ROUNDDOWN(VLOOKUP(B221,通用估算系数!$J$1:$L$11,2,FALSE)*VLOOKUP(B221,通用估算系数!$G$1:$H$11,2,FALSE)*(VLOOKUP(B221,通用估算系数!$N$1:$O$11,2,FALSE)+通用估算系数!$B$4*(1-VLOOKUP(B221,通用估算系数!$N$1:$O$11,2,FALSE)))+VLOOKUP(B221,通用估算系数!$J$1:$L$11,3,FALSE)*通用估算系数!$B$3,0)</f>
        <v>1446</v>
      </c>
      <c r="F221">
        <f>ROUNDDOWN((VLOOKUP(B221,通用估算系数!$AG$1:$AI$11,2,FALSE)+VLOOKUP(B221,通用估算系数!$AG$1:$AI$11,2,FALSE)/7)*通用估算系数!$B$8,0)</f>
        <v>2849</v>
      </c>
      <c r="G221">
        <f>ROUNDDOWN(VLOOKUP(B221,通用估算系数!$AC$1:$AE$11,2,FALSE)*宝箱投放计算!D221,0)</f>
        <v>521</v>
      </c>
      <c r="H221">
        <f>VLOOKUP(B221,通用估算系数!$AC$1:$AE$11,3,FALSE)*宝箱投放计算!E221</f>
        <v>0</v>
      </c>
      <c r="I221">
        <f>SUMIFS([1]基础经济系数!$M$123:$M$153,[1]基础经济系数!$K$123:$K$153,"军费",[1]基础经济系数!$J$123:$J$153,A221)</f>
        <v>0</v>
      </c>
      <c r="J221">
        <f>IFERROR(VLOOKUP(A221,[1]成就!$U$2:$AA$5,7,FALSE),0)</f>
        <v>0</v>
      </c>
      <c r="K221">
        <f>IFERROR(VLOOKUP(A221,[1]游戏时长规划!AE$4:AK$33,7,FALSE),0)</f>
        <v>0</v>
      </c>
    </row>
    <row r="222" spans="1:11" x14ac:dyDescent="0.2">
      <c r="A222">
        <f>玩家成长时间线!A222</f>
        <v>221</v>
      </c>
      <c r="B222">
        <f>玩家成长时间线!B222</f>
        <v>10</v>
      </c>
      <c r="C222">
        <f>SUM($D$2:D222)</f>
        <v>1045612</v>
      </c>
      <c r="D222">
        <f t="shared" si="3"/>
        <v>4818</v>
      </c>
      <c r="E222">
        <f>ROUNDDOWN(VLOOKUP(B222,通用估算系数!$J$1:$L$11,2,FALSE)*VLOOKUP(B222,通用估算系数!$G$1:$H$11,2,FALSE)*(VLOOKUP(B222,通用估算系数!$N$1:$O$11,2,FALSE)+通用估算系数!$B$4*(1-VLOOKUP(B222,通用估算系数!$N$1:$O$11,2,FALSE)))+VLOOKUP(B222,通用估算系数!$J$1:$L$11,3,FALSE)*通用估算系数!$B$3,0)</f>
        <v>1446</v>
      </c>
      <c r="F222">
        <f>ROUNDDOWN((VLOOKUP(B222,通用估算系数!$AG$1:$AI$11,2,FALSE)+VLOOKUP(B222,通用估算系数!$AG$1:$AI$11,2,FALSE)/7)*通用估算系数!$B$8,0)</f>
        <v>2849</v>
      </c>
      <c r="G222">
        <f>ROUNDDOWN(VLOOKUP(B222,通用估算系数!$AC$1:$AE$11,2,FALSE)*宝箱投放计算!D222,0)</f>
        <v>523</v>
      </c>
      <c r="H222">
        <f>VLOOKUP(B222,通用估算系数!$AC$1:$AE$11,3,FALSE)*宝箱投放计算!E222</f>
        <v>0</v>
      </c>
      <c r="I222">
        <f>SUMIFS([1]基础经济系数!$M$123:$M$153,[1]基础经济系数!$K$123:$K$153,"军费",[1]基础经济系数!$J$123:$J$153,A222)</f>
        <v>0</v>
      </c>
      <c r="J222">
        <f>IFERROR(VLOOKUP(A222,[1]成就!$U$2:$AA$5,7,FALSE),0)</f>
        <v>0</v>
      </c>
      <c r="K222">
        <f>IFERROR(VLOOKUP(A222,[1]游戏时长规划!AE$4:AK$33,7,FALSE),0)</f>
        <v>0</v>
      </c>
    </row>
    <row r="223" spans="1:11" x14ac:dyDescent="0.2">
      <c r="A223">
        <f>玩家成长时间线!A223</f>
        <v>222</v>
      </c>
      <c r="B223">
        <f>玩家成长时间线!B223</f>
        <v>10</v>
      </c>
      <c r="C223">
        <f>SUM($D$2:D223)</f>
        <v>1050453</v>
      </c>
      <c r="D223">
        <f t="shared" si="3"/>
        <v>4841</v>
      </c>
      <c r="E223">
        <f>ROUNDDOWN(VLOOKUP(B223,通用估算系数!$J$1:$L$11,2,FALSE)*VLOOKUP(B223,通用估算系数!$G$1:$H$11,2,FALSE)*(VLOOKUP(B223,通用估算系数!$N$1:$O$11,2,FALSE)+通用估算系数!$B$4*(1-VLOOKUP(B223,通用估算系数!$N$1:$O$11,2,FALSE)))+VLOOKUP(B223,通用估算系数!$J$1:$L$11,3,FALSE)*通用估算系数!$B$3,0)</f>
        <v>1446</v>
      </c>
      <c r="F223">
        <f>ROUNDDOWN((VLOOKUP(B223,通用估算系数!$AG$1:$AI$11,2,FALSE)+VLOOKUP(B223,通用估算系数!$AG$1:$AI$11,2,FALSE)/7)*通用估算系数!$B$8,0)</f>
        <v>2849</v>
      </c>
      <c r="G223">
        <f>ROUNDDOWN(VLOOKUP(B223,通用估算系数!$AC$1:$AE$11,2,FALSE)*宝箱投放计算!D223,0)</f>
        <v>546</v>
      </c>
      <c r="H223">
        <f>VLOOKUP(B223,通用估算系数!$AC$1:$AE$11,3,FALSE)*宝箱投放计算!E223</f>
        <v>0</v>
      </c>
      <c r="I223">
        <f>SUMIFS([1]基础经济系数!$M$123:$M$153,[1]基础经济系数!$K$123:$K$153,"军费",[1]基础经济系数!$J$123:$J$153,A223)</f>
        <v>0</v>
      </c>
      <c r="J223">
        <f>IFERROR(VLOOKUP(A223,[1]成就!$U$2:$AA$5,7,FALSE),0)</f>
        <v>0</v>
      </c>
      <c r="K223">
        <f>IFERROR(VLOOKUP(A223,[1]游戏时长规划!AE$4:AK$33,7,FALSE),0)</f>
        <v>0</v>
      </c>
    </row>
    <row r="224" spans="1:11" x14ac:dyDescent="0.2">
      <c r="A224">
        <f>玩家成长时间线!A224</f>
        <v>223</v>
      </c>
      <c r="B224">
        <f>玩家成长时间线!B224</f>
        <v>10</v>
      </c>
      <c r="C224">
        <f>SUM($D$2:D224)</f>
        <v>1055275</v>
      </c>
      <c r="D224">
        <f t="shared" si="3"/>
        <v>4822</v>
      </c>
      <c r="E224">
        <f>ROUNDDOWN(VLOOKUP(B224,通用估算系数!$J$1:$L$11,2,FALSE)*VLOOKUP(B224,通用估算系数!$G$1:$H$11,2,FALSE)*(VLOOKUP(B224,通用估算系数!$N$1:$O$11,2,FALSE)+通用估算系数!$B$4*(1-VLOOKUP(B224,通用估算系数!$N$1:$O$11,2,FALSE)))+VLOOKUP(B224,通用估算系数!$J$1:$L$11,3,FALSE)*通用估算系数!$B$3,0)</f>
        <v>1446</v>
      </c>
      <c r="F224">
        <f>ROUNDDOWN((VLOOKUP(B224,通用估算系数!$AG$1:$AI$11,2,FALSE)+VLOOKUP(B224,通用估算系数!$AG$1:$AI$11,2,FALSE)/7)*通用估算系数!$B$8,0)</f>
        <v>2849</v>
      </c>
      <c r="G224">
        <f>ROUNDDOWN(VLOOKUP(B224,通用估算系数!$AC$1:$AE$11,2,FALSE)*宝箱投放计算!D224,0)</f>
        <v>527</v>
      </c>
      <c r="H224">
        <f>VLOOKUP(B224,通用估算系数!$AC$1:$AE$11,3,FALSE)*宝箱投放计算!E224</f>
        <v>0</v>
      </c>
      <c r="I224">
        <f>SUMIFS([1]基础经济系数!$M$123:$M$153,[1]基础经济系数!$K$123:$K$153,"军费",[1]基础经济系数!$J$123:$J$153,A224)</f>
        <v>0</v>
      </c>
      <c r="J224">
        <f>IFERROR(VLOOKUP(A224,[1]成就!$U$2:$AA$5,7,FALSE),0)</f>
        <v>0</v>
      </c>
      <c r="K224">
        <f>IFERROR(VLOOKUP(A224,[1]游戏时长规划!AE$4:AK$33,7,FALSE),0)</f>
        <v>0</v>
      </c>
    </row>
    <row r="225" spans="1:11" x14ac:dyDescent="0.2">
      <c r="A225">
        <f>玩家成长时间线!A225</f>
        <v>224</v>
      </c>
      <c r="B225">
        <f>玩家成长时间线!B225</f>
        <v>8</v>
      </c>
      <c r="C225">
        <f>SUM($D$2:D225)</f>
        <v>1059566</v>
      </c>
      <c r="D225">
        <f t="shared" si="3"/>
        <v>4291</v>
      </c>
      <c r="E225">
        <f>ROUNDDOWN(VLOOKUP(B225,通用估算系数!$J$1:$L$11,2,FALSE)*VLOOKUP(B225,通用估算系数!$G$1:$H$11,2,FALSE)*(VLOOKUP(B225,通用估算系数!$N$1:$O$11,2,FALSE)+通用估算系数!$B$4*(1-VLOOKUP(B225,通用估算系数!$N$1:$O$11,2,FALSE)))+VLOOKUP(B225,通用估算系数!$J$1:$L$11,3,FALSE)*通用估算系数!$B$3,0)</f>
        <v>913</v>
      </c>
      <c r="F225">
        <f>ROUNDDOWN((VLOOKUP(B225,通用估算系数!$AG$1:$AI$11,2,FALSE)+VLOOKUP(B225,通用估算系数!$AG$1:$AI$11,2,FALSE)/7)*通用估算系数!$B$8,0)</f>
        <v>2849</v>
      </c>
      <c r="G225">
        <f>ROUNDDOWN(VLOOKUP(B225,通用估算系数!$AC$1:$AE$11,2,FALSE)*宝箱投放计算!D225,0)</f>
        <v>529</v>
      </c>
      <c r="H225">
        <f>VLOOKUP(B225,通用估算系数!$AC$1:$AE$11,3,FALSE)*宝箱投放计算!E225</f>
        <v>0</v>
      </c>
      <c r="I225">
        <f>SUMIFS([1]基础经济系数!$M$123:$M$153,[1]基础经济系数!$K$123:$K$153,"军费",[1]基础经济系数!$J$123:$J$153,A225)</f>
        <v>0</v>
      </c>
      <c r="J225">
        <f>IFERROR(VLOOKUP(A225,[1]成就!$U$2:$AA$5,7,FALSE),0)</f>
        <v>0</v>
      </c>
      <c r="K225">
        <f>IFERROR(VLOOKUP(A225,[1]游戏时长规划!AE$4:AK$33,7,FALSE),0)</f>
        <v>0</v>
      </c>
    </row>
    <row r="226" spans="1:11" x14ac:dyDescent="0.2">
      <c r="A226">
        <f>玩家成长时间线!A226</f>
        <v>225</v>
      </c>
      <c r="B226">
        <f>玩家成长时间线!B226</f>
        <v>8</v>
      </c>
      <c r="C226">
        <f>SUM($D$2:D226)</f>
        <v>1063801</v>
      </c>
      <c r="D226">
        <f t="shared" si="3"/>
        <v>4235</v>
      </c>
      <c r="E226">
        <f>ROUNDDOWN(VLOOKUP(B226,通用估算系数!$J$1:$L$11,2,FALSE)*VLOOKUP(B226,通用估算系数!$G$1:$H$11,2,FALSE)*(VLOOKUP(B226,通用估算系数!$N$1:$O$11,2,FALSE)+通用估算系数!$B$4*(1-VLOOKUP(B226,通用估算系数!$N$1:$O$11,2,FALSE)))+VLOOKUP(B226,通用估算系数!$J$1:$L$11,3,FALSE)*通用估算系数!$B$3,0)</f>
        <v>913</v>
      </c>
      <c r="F226">
        <f>ROUNDDOWN((VLOOKUP(B226,通用估算系数!$AG$1:$AI$11,2,FALSE)+VLOOKUP(B226,通用估算系数!$AG$1:$AI$11,2,FALSE)/7)*通用估算系数!$B$8,0)</f>
        <v>2849</v>
      </c>
      <c r="G226">
        <f>ROUNDDOWN(VLOOKUP(B226,通用估算系数!$AC$1:$AE$11,2,FALSE)*宝箱投放计算!D226,0)</f>
        <v>473</v>
      </c>
      <c r="H226">
        <f>VLOOKUP(B226,通用估算系数!$AC$1:$AE$11,3,FALSE)*宝箱投放计算!E226</f>
        <v>0</v>
      </c>
      <c r="I226">
        <f>SUMIFS([1]基础经济系数!$M$123:$M$153,[1]基础经济系数!$K$123:$K$153,"军费",[1]基础经济系数!$J$123:$J$153,A226)</f>
        <v>0</v>
      </c>
      <c r="J226">
        <f>IFERROR(VLOOKUP(A226,[1]成就!$U$2:$AA$5,7,FALSE),0)</f>
        <v>0</v>
      </c>
      <c r="K226">
        <f>IFERROR(VLOOKUP(A226,[1]游戏时长规划!AE$4:AK$33,7,FALSE),0)</f>
        <v>0</v>
      </c>
    </row>
    <row r="227" spans="1:11" x14ac:dyDescent="0.2">
      <c r="A227">
        <f>玩家成长时间线!A227</f>
        <v>226</v>
      </c>
      <c r="B227">
        <f>玩家成长时间线!B227</f>
        <v>8</v>
      </c>
      <c r="C227">
        <f>SUM($D$2:D227)</f>
        <v>1068048</v>
      </c>
      <c r="D227">
        <f t="shared" si="3"/>
        <v>4247</v>
      </c>
      <c r="E227">
        <f>ROUNDDOWN(VLOOKUP(B227,通用估算系数!$J$1:$L$11,2,FALSE)*VLOOKUP(B227,通用估算系数!$G$1:$H$11,2,FALSE)*(VLOOKUP(B227,通用估算系数!$N$1:$O$11,2,FALSE)+通用估算系数!$B$4*(1-VLOOKUP(B227,通用估算系数!$N$1:$O$11,2,FALSE)))+VLOOKUP(B227,通用估算系数!$J$1:$L$11,3,FALSE)*通用估算系数!$B$3,0)</f>
        <v>913</v>
      </c>
      <c r="F227">
        <f>ROUNDDOWN((VLOOKUP(B227,通用估算系数!$AG$1:$AI$11,2,FALSE)+VLOOKUP(B227,通用估算系数!$AG$1:$AI$11,2,FALSE)/7)*通用估算系数!$B$8,0)</f>
        <v>2849</v>
      </c>
      <c r="G227">
        <f>ROUNDDOWN(VLOOKUP(B227,通用估算系数!$AC$1:$AE$11,2,FALSE)*宝箱投放计算!D227,0)</f>
        <v>485</v>
      </c>
      <c r="H227">
        <f>VLOOKUP(B227,通用估算系数!$AC$1:$AE$11,3,FALSE)*宝箱投放计算!E227</f>
        <v>0</v>
      </c>
      <c r="I227">
        <f>SUMIFS([1]基础经济系数!$M$123:$M$153,[1]基础经济系数!$K$123:$K$153,"军费",[1]基础经济系数!$J$123:$J$153,A227)</f>
        <v>0</v>
      </c>
      <c r="J227">
        <f>IFERROR(VLOOKUP(A227,[1]成就!$U$2:$AA$5,7,FALSE),0)</f>
        <v>0</v>
      </c>
      <c r="K227">
        <f>IFERROR(VLOOKUP(A227,[1]游戏时长规划!AE$4:AK$33,7,FALSE),0)</f>
        <v>0</v>
      </c>
    </row>
    <row r="228" spans="1:11" x14ac:dyDescent="0.2">
      <c r="A228">
        <f>玩家成长时间线!A228</f>
        <v>227</v>
      </c>
      <c r="B228">
        <f>玩家成长时间线!B228</f>
        <v>9</v>
      </c>
      <c r="C228">
        <f>SUM($D$2:D228)</f>
        <v>1072576</v>
      </c>
      <c r="D228">
        <f t="shared" si="3"/>
        <v>4528</v>
      </c>
      <c r="E228">
        <f>ROUNDDOWN(VLOOKUP(B228,通用估算系数!$J$1:$L$11,2,FALSE)*VLOOKUP(B228,通用估算系数!$G$1:$H$11,2,FALSE)*(VLOOKUP(B228,通用估算系数!$N$1:$O$11,2,FALSE)+通用估算系数!$B$4*(1-VLOOKUP(B228,通用估算系数!$N$1:$O$11,2,FALSE)))+VLOOKUP(B228,通用估算系数!$J$1:$L$11,3,FALSE)*通用估算系数!$B$3,0)</f>
        <v>1202</v>
      </c>
      <c r="F228">
        <f>ROUNDDOWN((VLOOKUP(B228,通用估算系数!$AG$1:$AI$11,2,FALSE)+VLOOKUP(B228,通用估算系数!$AG$1:$AI$11,2,FALSE)/7)*通用估算系数!$B$8,0)</f>
        <v>2849</v>
      </c>
      <c r="G228">
        <f>ROUNDDOWN(VLOOKUP(B228,通用估算系数!$AC$1:$AE$11,2,FALSE)*宝箱投放计算!D228,0)</f>
        <v>477</v>
      </c>
      <c r="H228">
        <f>VLOOKUP(B228,通用估算系数!$AC$1:$AE$11,3,FALSE)*宝箱投放计算!E228</f>
        <v>0</v>
      </c>
      <c r="I228">
        <f>SUMIFS([1]基础经济系数!$M$123:$M$153,[1]基础经济系数!$K$123:$K$153,"军费",[1]基础经济系数!$J$123:$J$153,A228)</f>
        <v>0</v>
      </c>
      <c r="J228">
        <f>IFERROR(VLOOKUP(A228,[1]成就!$U$2:$AA$5,7,FALSE),0)</f>
        <v>0</v>
      </c>
      <c r="K228">
        <f>IFERROR(VLOOKUP(A228,[1]游戏时长规划!AE$4:AK$33,7,FALSE),0)</f>
        <v>0</v>
      </c>
    </row>
    <row r="229" spans="1:11" x14ac:dyDescent="0.2">
      <c r="A229">
        <f>玩家成长时间线!A229</f>
        <v>228</v>
      </c>
      <c r="B229">
        <f>玩家成长时间线!B229</f>
        <v>9</v>
      </c>
      <c r="C229">
        <f>SUM($D$2:D229)</f>
        <v>1077106</v>
      </c>
      <c r="D229">
        <f t="shared" si="3"/>
        <v>4530</v>
      </c>
      <c r="E229">
        <f>ROUNDDOWN(VLOOKUP(B229,通用估算系数!$J$1:$L$11,2,FALSE)*VLOOKUP(B229,通用估算系数!$G$1:$H$11,2,FALSE)*(VLOOKUP(B229,通用估算系数!$N$1:$O$11,2,FALSE)+通用估算系数!$B$4*(1-VLOOKUP(B229,通用估算系数!$N$1:$O$11,2,FALSE)))+VLOOKUP(B229,通用估算系数!$J$1:$L$11,3,FALSE)*通用估算系数!$B$3,0)</f>
        <v>1202</v>
      </c>
      <c r="F229">
        <f>ROUNDDOWN((VLOOKUP(B229,通用估算系数!$AG$1:$AI$11,2,FALSE)+VLOOKUP(B229,通用估算系数!$AG$1:$AI$11,2,FALSE)/7)*通用估算系数!$B$8,0)</f>
        <v>2849</v>
      </c>
      <c r="G229">
        <f>ROUNDDOWN(VLOOKUP(B229,通用估算系数!$AC$1:$AE$11,2,FALSE)*宝箱投放计算!D229,0)</f>
        <v>479</v>
      </c>
      <c r="H229">
        <f>VLOOKUP(B229,通用估算系数!$AC$1:$AE$11,3,FALSE)*宝箱投放计算!E229</f>
        <v>0</v>
      </c>
      <c r="I229">
        <f>SUMIFS([1]基础经济系数!$M$123:$M$153,[1]基础经济系数!$K$123:$K$153,"军费",[1]基础经济系数!$J$123:$J$153,A229)</f>
        <v>0</v>
      </c>
      <c r="J229">
        <f>IFERROR(VLOOKUP(A229,[1]成就!$U$2:$AA$5,7,FALSE),0)</f>
        <v>0</v>
      </c>
      <c r="K229">
        <f>IFERROR(VLOOKUP(A229,[1]游戏时长规划!AE$4:AK$33,7,FALSE),0)</f>
        <v>0</v>
      </c>
    </row>
    <row r="230" spans="1:11" x14ac:dyDescent="0.2">
      <c r="A230">
        <f>玩家成长时间线!A230</f>
        <v>229</v>
      </c>
      <c r="B230">
        <f>玩家成长时间线!B230</f>
        <v>9</v>
      </c>
      <c r="C230">
        <f>SUM($D$2:D230)</f>
        <v>1081659</v>
      </c>
      <c r="D230">
        <f t="shared" si="3"/>
        <v>4553</v>
      </c>
      <c r="E230">
        <f>ROUNDDOWN(VLOOKUP(B230,通用估算系数!$J$1:$L$11,2,FALSE)*VLOOKUP(B230,通用估算系数!$G$1:$H$11,2,FALSE)*(VLOOKUP(B230,通用估算系数!$N$1:$O$11,2,FALSE)+通用估算系数!$B$4*(1-VLOOKUP(B230,通用估算系数!$N$1:$O$11,2,FALSE)))+VLOOKUP(B230,通用估算系数!$J$1:$L$11,3,FALSE)*通用估算系数!$B$3,0)</f>
        <v>1202</v>
      </c>
      <c r="F230">
        <f>ROUNDDOWN((VLOOKUP(B230,通用估算系数!$AG$1:$AI$11,2,FALSE)+VLOOKUP(B230,通用估算系数!$AG$1:$AI$11,2,FALSE)/7)*通用估算系数!$B$8,0)</f>
        <v>2849</v>
      </c>
      <c r="G230">
        <f>ROUNDDOWN(VLOOKUP(B230,通用估算系数!$AC$1:$AE$11,2,FALSE)*宝箱投放计算!D230,0)</f>
        <v>502</v>
      </c>
      <c r="H230">
        <f>VLOOKUP(B230,通用估算系数!$AC$1:$AE$11,3,FALSE)*宝箱投放计算!E230</f>
        <v>0</v>
      </c>
      <c r="I230">
        <f>SUMIFS([1]基础经济系数!$M$123:$M$153,[1]基础经济系数!$K$123:$K$153,"军费",[1]基础经济系数!$J$123:$J$153,A230)</f>
        <v>0</v>
      </c>
      <c r="J230">
        <f>IFERROR(VLOOKUP(A230,[1]成就!$U$2:$AA$5,7,FALSE),0)</f>
        <v>0</v>
      </c>
      <c r="K230">
        <f>IFERROR(VLOOKUP(A230,[1]游戏时长规划!AE$4:AK$33,7,FALSE),0)</f>
        <v>0</v>
      </c>
    </row>
    <row r="231" spans="1:11" x14ac:dyDescent="0.2">
      <c r="A231">
        <f>玩家成长时间线!A231</f>
        <v>230</v>
      </c>
      <c r="B231">
        <f>玩家成长时间线!B231</f>
        <v>10</v>
      </c>
      <c r="C231">
        <f>SUM($D$2:D231)</f>
        <v>1086437</v>
      </c>
      <c r="D231">
        <f t="shared" si="3"/>
        <v>4778</v>
      </c>
      <c r="E231">
        <f>ROUNDDOWN(VLOOKUP(B231,通用估算系数!$J$1:$L$11,2,FALSE)*VLOOKUP(B231,通用估算系数!$G$1:$H$11,2,FALSE)*(VLOOKUP(B231,通用估算系数!$N$1:$O$11,2,FALSE)+通用估算系数!$B$4*(1-VLOOKUP(B231,通用估算系数!$N$1:$O$11,2,FALSE)))+VLOOKUP(B231,通用估算系数!$J$1:$L$11,3,FALSE)*通用估算系数!$B$3,0)</f>
        <v>1446</v>
      </c>
      <c r="F231">
        <f>ROUNDDOWN((VLOOKUP(B231,通用估算系数!$AG$1:$AI$11,2,FALSE)+VLOOKUP(B231,通用估算系数!$AG$1:$AI$11,2,FALSE)/7)*通用估算系数!$B$8,0)</f>
        <v>2849</v>
      </c>
      <c r="G231">
        <f>ROUNDDOWN(VLOOKUP(B231,通用估算系数!$AC$1:$AE$11,2,FALSE)*宝箱投放计算!D231,0)</f>
        <v>483</v>
      </c>
      <c r="H231">
        <f>VLOOKUP(B231,通用估算系数!$AC$1:$AE$11,3,FALSE)*宝箱投放计算!E231</f>
        <v>0</v>
      </c>
      <c r="I231">
        <f>SUMIFS([1]基础经济系数!$M$123:$M$153,[1]基础经济系数!$K$123:$K$153,"军费",[1]基础经济系数!$J$123:$J$153,A231)</f>
        <v>0</v>
      </c>
      <c r="J231">
        <f>IFERROR(VLOOKUP(A231,[1]成就!$U$2:$AA$5,7,FALSE),0)</f>
        <v>0</v>
      </c>
      <c r="K231">
        <f>IFERROR(VLOOKUP(A231,[1]游戏时长规划!AE$4:AK$33,7,FALSE),0)</f>
        <v>0</v>
      </c>
    </row>
    <row r="232" spans="1:11" x14ac:dyDescent="0.2">
      <c r="A232">
        <f>玩家成长时间线!A232</f>
        <v>231</v>
      </c>
      <c r="B232">
        <f>玩家成长时间线!B232</f>
        <v>10</v>
      </c>
      <c r="C232">
        <f>SUM($D$2:D232)</f>
        <v>1091217</v>
      </c>
      <c r="D232">
        <f t="shared" si="3"/>
        <v>4780</v>
      </c>
      <c r="E232">
        <f>ROUNDDOWN(VLOOKUP(B232,通用估算系数!$J$1:$L$11,2,FALSE)*VLOOKUP(B232,通用估算系数!$G$1:$H$11,2,FALSE)*(VLOOKUP(B232,通用估算系数!$N$1:$O$11,2,FALSE)+通用估算系数!$B$4*(1-VLOOKUP(B232,通用估算系数!$N$1:$O$11,2,FALSE)))+VLOOKUP(B232,通用估算系数!$J$1:$L$11,3,FALSE)*通用估算系数!$B$3,0)</f>
        <v>1446</v>
      </c>
      <c r="F232">
        <f>ROUNDDOWN((VLOOKUP(B232,通用估算系数!$AG$1:$AI$11,2,FALSE)+VLOOKUP(B232,通用估算系数!$AG$1:$AI$11,2,FALSE)/7)*通用估算系数!$B$8,0)</f>
        <v>2849</v>
      </c>
      <c r="G232">
        <f>ROUNDDOWN(VLOOKUP(B232,通用估算系数!$AC$1:$AE$11,2,FALSE)*宝箱投放计算!D232,0)</f>
        <v>485</v>
      </c>
      <c r="H232">
        <f>VLOOKUP(B232,通用估算系数!$AC$1:$AE$11,3,FALSE)*宝箱投放计算!E232</f>
        <v>0</v>
      </c>
      <c r="I232">
        <f>SUMIFS([1]基础经济系数!$M$123:$M$153,[1]基础经济系数!$K$123:$K$153,"军费",[1]基础经济系数!$J$123:$J$153,A232)</f>
        <v>0</v>
      </c>
      <c r="J232">
        <f>IFERROR(VLOOKUP(A232,[1]成就!$U$2:$AA$5,7,FALSE),0)</f>
        <v>0</v>
      </c>
      <c r="K232">
        <f>IFERROR(VLOOKUP(A232,[1]游戏时长规划!AE$4:AK$33,7,FALSE),0)</f>
        <v>0</v>
      </c>
    </row>
    <row r="233" spans="1:11" x14ac:dyDescent="0.2">
      <c r="A233">
        <f>玩家成长时间线!A233</f>
        <v>232</v>
      </c>
      <c r="B233">
        <f>玩家成长时间线!B233</f>
        <v>10</v>
      </c>
      <c r="C233">
        <f>SUM($D$2:D233)</f>
        <v>1095999</v>
      </c>
      <c r="D233">
        <f t="shared" si="3"/>
        <v>4782</v>
      </c>
      <c r="E233">
        <f>ROUNDDOWN(VLOOKUP(B233,通用估算系数!$J$1:$L$11,2,FALSE)*VLOOKUP(B233,通用估算系数!$G$1:$H$11,2,FALSE)*(VLOOKUP(B233,通用估算系数!$N$1:$O$11,2,FALSE)+通用估算系数!$B$4*(1-VLOOKUP(B233,通用估算系数!$N$1:$O$11,2,FALSE)))+VLOOKUP(B233,通用估算系数!$J$1:$L$11,3,FALSE)*通用估算系数!$B$3,0)</f>
        <v>1446</v>
      </c>
      <c r="F233">
        <f>ROUNDDOWN((VLOOKUP(B233,通用估算系数!$AG$1:$AI$11,2,FALSE)+VLOOKUP(B233,通用估算系数!$AG$1:$AI$11,2,FALSE)/7)*通用估算系数!$B$8,0)</f>
        <v>2849</v>
      </c>
      <c r="G233">
        <f>ROUNDDOWN(VLOOKUP(B233,通用估算系数!$AC$1:$AE$11,2,FALSE)*宝箱投放计算!D233,0)</f>
        <v>487</v>
      </c>
      <c r="H233">
        <f>VLOOKUP(B233,通用估算系数!$AC$1:$AE$11,3,FALSE)*宝箱投放计算!E233</f>
        <v>0</v>
      </c>
      <c r="I233">
        <f>SUMIFS([1]基础经济系数!$M$123:$M$153,[1]基础经济系数!$K$123:$K$153,"军费",[1]基础经济系数!$J$123:$J$153,A233)</f>
        <v>0</v>
      </c>
      <c r="J233">
        <f>IFERROR(VLOOKUP(A233,[1]成就!$U$2:$AA$5,7,FALSE),0)</f>
        <v>0</v>
      </c>
      <c r="K233">
        <f>IFERROR(VLOOKUP(A233,[1]游戏时长规划!AE$4:AK$33,7,FALSE),0)</f>
        <v>0</v>
      </c>
    </row>
    <row r="234" spans="1:11" x14ac:dyDescent="0.2">
      <c r="A234">
        <f>玩家成长时间线!A234</f>
        <v>233</v>
      </c>
      <c r="B234">
        <f>玩家成长时间线!B234</f>
        <v>10</v>
      </c>
      <c r="C234">
        <f>SUM($D$2:D234)</f>
        <v>1100825</v>
      </c>
      <c r="D234">
        <f t="shared" si="3"/>
        <v>4826</v>
      </c>
      <c r="E234">
        <f>ROUNDDOWN(VLOOKUP(B234,通用估算系数!$J$1:$L$11,2,FALSE)*VLOOKUP(B234,通用估算系数!$G$1:$H$11,2,FALSE)*(VLOOKUP(B234,通用估算系数!$N$1:$O$11,2,FALSE)+通用估算系数!$B$4*(1-VLOOKUP(B234,通用估算系数!$N$1:$O$11,2,FALSE)))+VLOOKUP(B234,通用估算系数!$J$1:$L$11,3,FALSE)*通用估算系数!$B$3,0)</f>
        <v>1446</v>
      </c>
      <c r="F234">
        <f>ROUNDDOWN((VLOOKUP(B234,通用估算系数!$AG$1:$AI$11,2,FALSE)+VLOOKUP(B234,通用估算系数!$AG$1:$AI$11,2,FALSE)/7)*通用估算系数!$B$8,0)</f>
        <v>2849</v>
      </c>
      <c r="G234">
        <f>ROUNDDOWN(VLOOKUP(B234,通用估算系数!$AC$1:$AE$11,2,FALSE)*宝箱投放计算!D234,0)</f>
        <v>531</v>
      </c>
      <c r="H234">
        <f>VLOOKUP(B234,通用估算系数!$AC$1:$AE$11,3,FALSE)*宝箱投放计算!E234</f>
        <v>0</v>
      </c>
      <c r="I234">
        <f>SUMIFS([1]基础经济系数!$M$123:$M$153,[1]基础经济系数!$K$123:$K$153,"军费",[1]基础经济系数!$J$123:$J$153,A234)</f>
        <v>0</v>
      </c>
      <c r="J234">
        <f>IFERROR(VLOOKUP(A234,[1]成就!$U$2:$AA$5,7,FALSE),0)</f>
        <v>0</v>
      </c>
      <c r="K234">
        <f>IFERROR(VLOOKUP(A234,[1]游戏时长规划!AE$4:AK$33,7,FALSE),0)</f>
        <v>0</v>
      </c>
    </row>
    <row r="235" spans="1:11" x14ac:dyDescent="0.2">
      <c r="A235">
        <f>玩家成长时间线!A235</f>
        <v>234</v>
      </c>
      <c r="B235">
        <f>玩家成长时间线!B235</f>
        <v>10</v>
      </c>
      <c r="C235">
        <f>SUM($D$2:D235)</f>
        <v>1105611</v>
      </c>
      <c r="D235">
        <f t="shared" si="3"/>
        <v>4786</v>
      </c>
      <c r="E235">
        <f>ROUNDDOWN(VLOOKUP(B235,通用估算系数!$J$1:$L$11,2,FALSE)*VLOOKUP(B235,通用估算系数!$G$1:$H$11,2,FALSE)*(VLOOKUP(B235,通用估算系数!$N$1:$O$11,2,FALSE)+通用估算系数!$B$4*(1-VLOOKUP(B235,通用估算系数!$N$1:$O$11,2,FALSE)))+VLOOKUP(B235,通用估算系数!$J$1:$L$11,3,FALSE)*通用估算系数!$B$3,0)</f>
        <v>1446</v>
      </c>
      <c r="F235">
        <f>ROUNDDOWN((VLOOKUP(B235,通用估算系数!$AG$1:$AI$11,2,FALSE)+VLOOKUP(B235,通用估算系数!$AG$1:$AI$11,2,FALSE)/7)*通用估算系数!$B$8,0)</f>
        <v>2849</v>
      </c>
      <c r="G235">
        <f>ROUNDDOWN(VLOOKUP(B235,通用估算系数!$AC$1:$AE$11,2,FALSE)*宝箱投放计算!D235,0)</f>
        <v>491</v>
      </c>
      <c r="H235">
        <f>VLOOKUP(B235,通用估算系数!$AC$1:$AE$11,3,FALSE)*宝箱投放计算!E235</f>
        <v>0</v>
      </c>
      <c r="I235">
        <f>SUMIFS([1]基础经济系数!$M$123:$M$153,[1]基础经济系数!$K$123:$K$153,"军费",[1]基础经济系数!$J$123:$J$153,A235)</f>
        <v>0</v>
      </c>
      <c r="J235">
        <f>IFERROR(VLOOKUP(A235,[1]成就!$U$2:$AA$5,7,FALSE),0)</f>
        <v>0</v>
      </c>
      <c r="K235">
        <f>IFERROR(VLOOKUP(A235,[1]游戏时长规划!AE$4:AK$33,7,FALSE),0)</f>
        <v>0</v>
      </c>
    </row>
    <row r="236" spans="1:11" x14ac:dyDescent="0.2">
      <c r="A236">
        <f>玩家成长时间线!A236</f>
        <v>235</v>
      </c>
      <c r="B236">
        <f>玩家成长时间线!B236</f>
        <v>10</v>
      </c>
      <c r="C236">
        <f>SUM($D$2:D236)</f>
        <v>1110400</v>
      </c>
      <c r="D236">
        <f t="shared" si="3"/>
        <v>4789</v>
      </c>
      <c r="E236">
        <f>ROUNDDOWN(VLOOKUP(B236,通用估算系数!$J$1:$L$11,2,FALSE)*VLOOKUP(B236,通用估算系数!$G$1:$H$11,2,FALSE)*(VLOOKUP(B236,通用估算系数!$N$1:$O$11,2,FALSE)+通用估算系数!$B$4*(1-VLOOKUP(B236,通用估算系数!$N$1:$O$11,2,FALSE)))+VLOOKUP(B236,通用估算系数!$J$1:$L$11,3,FALSE)*通用估算系数!$B$3,0)</f>
        <v>1446</v>
      </c>
      <c r="F236">
        <f>ROUNDDOWN((VLOOKUP(B236,通用估算系数!$AG$1:$AI$11,2,FALSE)+VLOOKUP(B236,通用估算系数!$AG$1:$AI$11,2,FALSE)/7)*通用估算系数!$B$8,0)</f>
        <v>2849</v>
      </c>
      <c r="G236">
        <f>ROUNDDOWN(VLOOKUP(B236,通用估算系数!$AC$1:$AE$11,2,FALSE)*宝箱投放计算!D236,0)</f>
        <v>494</v>
      </c>
      <c r="H236">
        <f>VLOOKUP(B236,通用估算系数!$AC$1:$AE$11,3,FALSE)*宝箱投放计算!E236</f>
        <v>0</v>
      </c>
      <c r="I236">
        <f>SUMIFS([1]基础经济系数!$M$123:$M$153,[1]基础经济系数!$K$123:$K$153,"军费",[1]基础经济系数!$J$123:$J$153,A236)</f>
        <v>0</v>
      </c>
      <c r="J236">
        <f>IFERROR(VLOOKUP(A236,[1]成就!$U$2:$AA$5,7,FALSE),0)</f>
        <v>0</v>
      </c>
      <c r="K236">
        <f>IFERROR(VLOOKUP(A236,[1]游戏时长规划!AE$4:AK$33,7,FALSE),0)</f>
        <v>0</v>
      </c>
    </row>
    <row r="237" spans="1:11" x14ac:dyDescent="0.2">
      <c r="A237">
        <f>玩家成长时间线!A237</f>
        <v>236</v>
      </c>
      <c r="B237">
        <f>玩家成长时间线!B237</f>
        <v>10</v>
      </c>
      <c r="C237">
        <f>SUM($D$2:D237)</f>
        <v>1115233</v>
      </c>
      <c r="D237">
        <f t="shared" si="3"/>
        <v>4833</v>
      </c>
      <c r="E237">
        <f>ROUNDDOWN(VLOOKUP(B237,通用估算系数!$J$1:$L$11,2,FALSE)*VLOOKUP(B237,通用估算系数!$G$1:$H$11,2,FALSE)*(VLOOKUP(B237,通用估算系数!$N$1:$O$11,2,FALSE)+通用估算系数!$B$4*(1-VLOOKUP(B237,通用估算系数!$N$1:$O$11,2,FALSE)))+VLOOKUP(B237,通用估算系数!$J$1:$L$11,3,FALSE)*通用估算系数!$B$3,0)</f>
        <v>1446</v>
      </c>
      <c r="F237">
        <f>ROUNDDOWN((VLOOKUP(B237,通用估算系数!$AG$1:$AI$11,2,FALSE)+VLOOKUP(B237,通用估算系数!$AG$1:$AI$11,2,FALSE)/7)*通用估算系数!$B$8,0)</f>
        <v>2849</v>
      </c>
      <c r="G237">
        <f>ROUNDDOWN(VLOOKUP(B237,通用估算系数!$AC$1:$AE$11,2,FALSE)*宝箱投放计算!D237,0)</f>
        <v>538</v>
      </c>
      <c r="H237">
        <f>VLOOKUP(B237,通用估算系数!$AC$1:$AE$11,3,FALSE)*宝箱投放计算!E237</f>
        <v>0</v>
      </c>
      <c r="I237">
        <f>SUMIFS([1]基础经济系数!$M$123:$M$153,[1]基础经济系数!$K$123:$K$153,"军费",[1]基础经济系数!$J$123:$J$153,A237)</f>
        <v>0</v>
      </c>
      <c r="J237">
        <f>IFERROR(VLOOKUP(A237,[1]成就!$U$2:$AA$5,7,FALSE),0)</f>
        <v>0</v>
      </c>
      <c r="K237">
        <f>IFERROR(VLOOKUP(A237,[1]游戏时长规划!AE$4:AK$33,7,FALSE),0)</f>
        <v>0</v>
      </c>
    </row>
    <row r="238" spans="1:11" x14ac:dyDescent="0.2">
      <c r="A238">
        <f>玩家成长时间线!A238</f>
        <v>237</v>
      </c>
      <c r="B238">
        <f>玩家成长时间线!B238</f>
        <v>10</v>
      </c>
      <c r="C238">
        <f>SUM($D$2:D238)</f>
        <v>1120026</v>
      </c>
      <c r="D238">
        <f t="shared" si="3"/>
        <v>4793</v>
      </c>
      <c r="E238">
        <f>ROUNDDOWN(VLOOKUP(B238,通用估算系数!$J$1:$L$11,2,FALSE)*VLOOKUP(B238,通用估算系数!$G$1:$H$11,2,FALSE)*(VLOOKUP(B238,通用估算系数!$N$1:$O$11,2,FALSE)+通用估算系数!$B$4*(1-VLOOKUP(B238,通用估算系数!$N$1:$O$11,2,FALSE)))+VLOOKUP(B238,通用估算系数!$J$1:$L$11,3,FALSE)*通用估算系数!$B$3,0)</f>
        <v>1446</v>
      </c>
      <c r="F238">
        <f>ROUNDDOWN((VLOOKUP(B238,通用估算系数!$AG$1:$AI$11,2,FALSE)+VLOOKUP(B238,通用估算系数!$AG$1:$AI$11,2,FALSE)/7)*通用估算系数!$B$8,0)</f>
        <v>2849</v>
      </c>
      <c r="G238">
        <f>ROUNDDOWN(VLOOKUP(B238,通用估算系数!$AC$1:$AE$11,2,FALSE)*宝箱投放计算!D238,0)</f>
        <v>498</v>
      </c>
      <c r="H238">
        <f>VLOOKUP(B238,通用估算系数!$AC$1:$AE$11,3,FALSE)*宝箱投放计算!E238</f>
        <v>0</v>
      </c>
      <c r="I238">
        <f>SUMIFS([1]基础经济系数!$M$123:$M$153,[1]基础经济系数!$K$123:$K$153,"军费",[1]基础经济系数!$J$123:$J$153,A238)</f>
        <v>0</v>
      </c>
      <c r="J238">
        <f>IFERROR(VLOOKUP(A238,[1]成就!$U$2:$AA$5,7,FALSE),0)</f>
        <v>0</v>
      </c>
      <c r="K238">
        <f>IFERROR(VLOOKUP(A238,[1]游戏时长规划!AE$4:AK$33,7,FALSE),0)</f>
        <v>0</v>
      </c>
    </row>
    <row r="239" spans="1:11" x14ac:dyDescent="0.2">
      <c r="A239">
        <f>玩家成长时间线!A239</f>
        <v>238</v>
      </c>
      <c r="B239">
        <f>玩家成长时间线!B239</f>
        <v>8</v>
      </c>
      <c r="C239">
        <f>SUM($D$2:D239)</f>
        <v>1124288</v>
      </c>
      <c r="D239">
        <f t="shared" si="3"/>
        <v>4262</v>
      </c>
      <c r="E239">
        <f>ROUNDDOWN(VLOOKUP(B239,通用估算系数!$J$1:$L$11,2,FALSE)*VLOOKUP(B239,通用估算系数!$G$1:$H$11,2,FALSE)*(VLOOKUP(B239,通用估算系数!$N$1:$O$11,2,FALSE)+通用估算系数!$B$4*(1-VLOOKUP(B239,通用估算系数!$N$1:$O$11,2,FALSE)))+VLOOKUP(B239,通用估算系数!$J$1:$L$11,3,FALSE)*通用估算系数!$B$3,0)</f>
        <v>913</v>
      </c>
      <c r="F239">
        <f>ROUNDDOWN((VLOOKUP(B239,通用估算系数!$AG$1:$AI$11,2,FALSE)+VLOOKUP(B239,通用估算系数!$AG$1:$AI$11,2,FALSE)/7)*通用估算系数!$B$8,0)</f>
        <v>2849</v>
      </c>
      <c r="G239">
        <f>ROUNDDOWN(VLOOKUP(B239,通用估算系数!$AC$1:$AE$11,2,FALSE)*宝箱投放计算!D239,0)</f>
        <v>500</v>
      </c>
      <c r="H239">
        <f>VLOOKUP(B239,通用估算系数!$AC$1:$AE$11,3,FALSE)*宝箱投放计算!E239</f>
        <v>0</v>
      </c>
      <c r="I239">
        <f>SUMIFS([1]基础经济系数!$M$123:$M$153,[1]基础经济系数!$K$123:$K$153,"军费",[1]基础经济系数!$J$123:$J$153,A239)</f>
        <v>0</v>
      </c>
      <c r="J239">
        <f>IFERROR(VLOOKUP(A239,[1]成就!$U$2:$AA$5,7,FALSE),0)</f>
        <v>0</v>
      </c>
      <c r="K239">
        <f>IFERROR(VLOOKUP(A239,[1]游戏时长规划!AE$4:AK$33,7,FALSE),0)</f>
        <v>0</v>
      </c>
    </row>
    <row r="240" spans="1:11" x14ac:dyDescent="0.2">
      <c r="A240">
        <f>玩家成长时间线!A240</f>
        <v>239</v>
      </c>
      <c r="B240">
        <f>玩家成长时间线!B240</f>
        <v>8</v>
      </c>
      <c r="C240">
        <f>SUM($D$2:D240)</f>
        <v>1128552</v>
      </c>
      <c r="D240">
        <f t="shared" si="3"/>
        <v>4264</v>
      </c>
      <c r="E240">
        <f>ROUNDDOWN(VLOOKUP(B240,通用估算系数!$J$1:$L$11,2,FALSE)*VLOOKUP(B240,通用估算系数!$G$1:$H$11,2,FALSE)*(VLOOKUP(B240,通用估算系数!$N$1:$O$11,2,FALSE)+通用估算系数!$B$4*(1-VLOOKUP(B240,通用估算系数!$N$1:$O$11,2,FALSE)))+VLOOKUP(B240,通用估算系数!$J$1:$L$11,3,FALSE)*通用估算系数!$B$3,0)</f>
        <v>913</v>
      </c>
      <c r="F240">
        <f>ROUNDDOWN((VLOOKUP(B240,通用估算系数!$AG$1:$AI$11,2,FALSE)+VLOOKUP(B240,通用估算系数!$AG$1:$AI$11,2,FALSE)/7)*通用估算系数!$B$8,0)</f>
        <v>2849</v>
      </c>
      <c r="G240">
        <f>ROUNDDOWN(VLOOKUP(B240,通用估算系数!$AC$1:$AE$11,2,FALSE)*宝箱投放计算!D240,0)</f>
        <v>502</v>
      </c>
      <c r="H240">
        <f>VLOOKUP(B240,通用估算系数!$AC$1:$AE$11,3,FALSE)*宝箱投放计算!E240</f>
        <v>0</v>
      </c>
      <c r="I240">
        <f>SUMIFS([1]基础经济系数!$M$123:$M$153,[1]基础经济系数!$K$123:$K$153,"军费",[1]基础经济系数!$J$123:$J$153,A240)</f>
        <v>0</v>
      </c>
      <c r="J240">
        <f>IFERROR(VLOOKUP(A240,[1]成就!$U$2:$AA$5,7,FALSE),0)</f>
        <v>0</v>
      </c>
      <c r="K240">
        <f>IFERROR(VLOOKUP(A240,[1]游戏时长规划!AE$4:AK$33,7,FALSE),0)</f>
        <v>0</v>
      </c>
    </row>
    <row r="241" spans="1:11" x14ac:dyDescent="0.2">
      <c r="A241">
        <f>玩家成长时间线!A241</f>
        <v>240</v>
      </c>
      <c r="B241">
        <f>玩家成长时间线!B241</f>
        <v>8</v>
      </c>
      <c r="C241">
        <f>SUM($D$2:D241)</f>
        <v>1150860</v>
      </c>
      <c r="D241">
        <f t="shared" si="3"/>
        <v>22308</v>
      </c>
      <c r="E241">
        <f>ROUNDDOWN(VLOOKUP(B241,通用估算系数!$J$1:$L$11,2,FALSE)*VLOOKUP(B241,通用估算系数!$G$1:$H$11,2,FALSE)*(VLOOKUP(B241,通用估算系数!$N$1:$O$11,2,FALSE)+通用估算系数!$B$4*(1-VLOOKUP(B241,通用估算系数!$N$1:$O$11,2,FALSE)))+VLOOKUP(B241,通用估算系数!$J$1:$L$11,3,FALSE)*通用估算系数!$B$3,0)</f>
        <v>913</v>
      </c>
      <c r="F241">
        <f>ROUNDDOWN((VLOOKUP(B241,通用估算系数!$AG$1:$AI$11,2,FALSE)+VLOOKUP(B241,通用估算系数!$AG$1:$AI$11,2,FALSE)/7)*通用估算系数!$B$8,0)</f>
        <v>2849</v>
      </c>
      <c r="G241">
        <f>ROUNDDOWN(VLOOKUP(B241,通用估算系数!$AC$1:$AE$11,2,FALSE)*宝箱投放计算!D241,0)</f>
        <v>546</v>
      </c>
      <c r="H241">
        <f>VLOOKUP(B241,通用估算系数!$AC$1:$AE$11,3,FALSE)*宝箱投放计算!E241</f>
        <v>0</v>
      </c>
      <c r="I241">
        <f>SUMIFS([1]基础经济系数!$M$123:$M$153,[1]基础经济系数!$K$123:$K$153,"军费",[1]基础经济系数!$J$123:$J$153,A241)</f>
        <v>8000</v>
      </c>
      <c r="J241">
        <f>IFERROR(VLOOKUP(A241,[1]成就!$U$2:$AA$5,7,FALSE),0)</f>
        <v>10000</v>
      </c>
      <c r="K241">
        <f>IFERROR(VLOOKUP(A241,[1]游戏时长规划!AE$4:AK$33,7,FALSE),0)</f>
        <v>0</v>
      </c>
    </row>
    <row r="242" spans="1:11" x14ac:dyDescent="0.2">
      <c r="A242">
        <f>玩家成长时间线!A242</f>
        <v>241</v>
      </c>
      <c r="B242">
        <f>玩家成长时间线!B242</f>
        <v>9</v>
      </c>
      <c r="C242">
        <f>SUM($D$2:D242)</f>
        <v>1155417</v>
      </c>
      <c r="D242">
        <f t="shared" si="3"/>
        <v>4557</v>
      </c>
      <c r="E242">
        <f>ROUNDDOWN(VLOOKUP(B242,通用估算系数!$J$1:$L$11,2,FALSE)*VLOOKUP(B242,通用估算系数!$G$1:$H$11,2,FALSE)*(VLOOKUP(B242,通用估算系数!$N$1:$O$11,2,FALSE)+通用估算系数!$B$4*(1-VLOOKUP(B242,通用估算系数!$N$1:$O$11,2,FALSE)))+VLOOKUP(B242,通用估算系数!$J$1:$L$11,3,FALSE)*通用估算系数!$B$3,0)</f>
        <v>1202</v>
      </c>
      <c r="F242">
        <f>ROUNDDOWN((VLOOKUP(B242,通用估算系数!$AG$1:$AI$11,2,FALSE)+VLOOKUP(B242,通用估算系数!$AG$1:$AI$11,2,FALSE)/7)*通用估算系数!$B$8,0)</f>
        <v>2849</v>
      </c>
      <c r="G242">
        <f>ROUNDDOWN(VLOOKUP(B242,通用估算系数!$AC$1:$AE$11,2,FALSE)*宝箱投放计算!D242,0)</f>
        <v>506</v>
      </c>
      <c r="H242">
        <f>VLOOKUP(B242,通用估算系数!$AC$1:$AE$11,3,FALSE)*宝箱投放计算!E242</f>
        <v>0</v>
      </c>
      <c r="I242">
        <f>SUMIFS([1]基础经济系数!$M$123:$M$153,[1]基础经济系数!$K$123:$K$153,"军费",[1]基础经济系数!$J$123:$J$153,A242)</f>
        <v>0</v>
      </c>
      <c r="J242">
        <f>IFERROR(VLOOKUP(A242,[1]成就!$U$2:$AA$5,7,FALSE),0)</f>
        <v>0</v>
      </c>
      <c r="K242">
        <f>IFERROR(VLOOKUP(A242,[1]游戏时长规划!AE$4:AK$33,7,FALSE),0)</f>
        <v>0</v>
      </c>
    </row>
    <row r="243" spans="1:11" x14ac:dyDescent="0.2">
      <c r="A243">
        <f>玩家成长时间线!A243</f>
        <v>242</v>
      </c>
      <c r="B243">
        <f>玩家成长时间线!B243</f>
        <v>9</v>
      </c>
      <c r="C243">
        <f>SUM($D$2:D243)</f>
        <v>1159976</v>
      </c>
      <c r="D243">
        <f t="shared" si="3"/>
        <v>4559</v>
      </c>
      <c r="E243">
        <f>ROUNDDOWN(VLOOKUP(B243,通用估算系数!$J$1:$L$11,2,FALSE)*VLOOKUP(B243,通用估算系数!$G$1:$H$11,2,FALSE)*(VLOOKUP(B243,通用估算系数!$N$1:$O$11,2,FALSE)+通用估算系数!$B$4*(1-VLOOKUP(B243,通用估算系数!$N$1:$O$11,2,FALSE)))+VLOOKUP(B243,通用估算系数!$J$1:$L$11,3,FALSE)*通用估算系数!$B$3,0)</f>
        <v>1202</v>
      </c>
      <c r="F243">
        <f>ROUNDDOWN((VLOOKUP(B243,通用估算系数!$AG$1:$AI$11,2,FALSE)+VLOOKUP(B243,通用估算系数!$AG$1:$AI$11,2,FALSE)/7)*通用估算系数!$B$8,0)</f>
        <v>2849</v>
      </c>
      <c r="G243">
        <f>ROUNDDOWN(VLOOKUP(B243,通用估算系数!$AC$1:$AE$11,2,FALSE)*宝箱投放计算!D243,0)</f>
        <v>508</v>
      </c>
      <c r="H243">
        <f>VLOOKUP(B243,通用估算系数!$AC$1:$AE$11,3,FALSE)*宝箱投放计算!E243</f>
        <v>0</v>
      </c>
      <c r="I243">
        <f>SUMIFS([1]基础经济系数!$M$123:$M$153,[1]基础经济系数!$K$123:$K$153,"军费",[1]基础经济系数!$J$123:$J$153,A243)</f>
        <v>0</v>
      </c>
      <c r="J243">
        <f>IFERROR(VLOOKUP(A243,[1]成就!$U$2:$AA$5,7,FALSE),0)</f>
        <v>0</v>
      </c>
      <c r="K243">
        <f>IFERROR(VLOOKUP(A243,[1]游戏时长规划!AE$4:AK$33,7,FALSE),0)</f>
        <v>0</v>
      </c>
    </row>
    <row r="244" spans="1:11" x14ac:dyDescent="0.2">
      <c r="A244">
        <f>玩家成长时间线!A244</f>
        <v>243</v>
      </c>
      <c r="B244">
        <f>玩家成长时间线!B244</f>
        <v>9</v>
      </c>
      <c r="C244">
        <f>SUM($D$2:D244)</f>
        <v>1164579</v>
      </c>
      <c r="D244">
        <f t="shared" si="3"/>
        <v>4603</v>
      </c>
      <c r="E244">
        <f>ROUNDDOWN(VLOOKUP(B244,通用估算系数!$J$1:$L$11,2,FALSE)*VLOOKUP(B244,通用估算系数!$G$1:$H$11,2,FALSE)*(VLOOKUP(B244,通用估算系数!$N$1:$O$11,2,FALSE)+通用估算系数!$B$4*(1-VLOOKUP(B244,通用估算系数!$N$1:$O$11,2,FALSE)))+VLOOKUP(B244,通用估算系数!$J$1:$L$11,3,FALSE)*通用估算系数!$B$3,0)</f>
        <v>1202</v>
      </c>
      <c r="F244">
        <f>ROUNDDOWN((VLOOKUP(B244,通用估算系数!$AG$1:$AI$11,2,FALSE)+VLOOKUP(B244,通用估算系数!$AG$1:$AI$11,2,FALSE)/7)*通用估算系数!$B$8,0)</f>
        <v>2849</v>
      </c>
      <c r="G244">
        <f>ROUNDDOWN(VLOOKUP(B244,通用估算系数!$AC$1:$AE$11,2,FALSE)*宝箱投放计算!D244,0)</f>
        <v>552</v>
      </c>
      <c r="H244">
        <f>VLOOKUP(B244,通用估算系数!$AC$1:$AE$11,3,FALSE)*宝箱投放计算!E244</f>
        <v>0</v>
      </c>
      <c r="I244">
        <f>SUMIFS([1]基础经济系数!$M$123:$M$153,[1]基础经济系数!$K$123:$K$153,"军费",[1]基础经济系数!$J$123:$J$153,A244)</f>
        <v>0</v>
      </c>
      <c r="J244">
        <f>IFERROR(VLOOKUP(A244,[1]成就!$U$2:$AA$5,7,FALSE),0)</f>
        <v>0</v>
      </c>
      <c r="K244">
        <f>IFERROR(VLOOKUP(A244,[1]游戏时长规划!AE$4:AK$33,7,FALSE),0)</f>
        <v>0</v>
      </c>
    </row>
    <row r="245" spans="1:11" x14ac:dyDescent="0.2">
      <c r="A245">
        <f>玩家成长时间线!A245</f>
        <v>244</v>
      </c>
      <c r="B245">
        <f>玩家成长时间线!B245</f>
        <v>10</v>
      </c>
      <c r="C245">
        <f>SUM($D$2:D245)</f>
        <v>1169386</v>
      </c>
      <c r="D245">
        <f t="shared" si="3"/>
        <v>4807</v>
      </c>
      <c r="E245">
        <f>ROUNDDOWN(VLOOKUP(B245,通用估算系数!$J$1:$L$11,2,FALSE)*VLOOKUP(B245,通用估算系数!$G$1:$H$11,2,FALSE)*(VLOOKUP(B245,通用估算系数!$N$1:$O$11,2,FALSE)+通用估算系数!$B$4*(1-VLOOKUP(B245,通用估算系数!$N$1:$O$11,2,FALSE)))+VLOOKUP(B245,通用估算系数!$J$1:$L$11,3,FALSE)*通用估算系数!$B$3,0)</f>
        <v>1446</v>
      </c>
      <c r="F245">
        <f>ROUNDDOWN((VLOOKUP(B245,通用估算系数!$AG$1:$AI$11,2,FALSE)+VLOOKUP(B245,通用估算系数!$AG$1:$AI$11,2,FALSE)/7)*通用估算系数!$B$8,0)</f>
        <v>2849</v>
      </c>
      <c r="G245">
        <f>ROUNDDOWN(VLOOKUP(B245,通用估算系数!$AC$1:$AE$11,2,FALSE)*宝箱投放计算!D245,0)</f>
        <v>512</v>
      </c>
      <c r="H245">
        <f>VLOOKUP(B245,通用估算系数!$AC$1:$AE$11,3,FALSE)*宝箱投放计算!E245</f>
        <v>0</v>
      </c>
      <c r="I245">
        <f>SUMIFS([1]基础经济系数!$M$123:$M$153,[1]基础经济系数!$K$123:$K$153,"军费",[1]基础经济系数!$J$123:$J$153,A245)</f>
        <v>0</v>
      </c>
      <c r="J245">
        <f>IFERROR(VLOOKUP(A245,[1]成就!$U$2:$AA$5,7,FALSE),0)</f>
        <v>0</v>
      </c>
      <c r="K245">
        <f>IFERROR(VLOOKUP(A245,[1]游戏时长规划!AE$4:AK$33,7,FALSE),0)</f>
        <v>0</v>
      </c>
    </row>
    <row r="246" spans="1:11" x14ac:dyDescent="0.2">
      <c r="A246">
        <f>玩家成长时间线!A246</f>
        <v>245</v>
      </c>
      <c r="B246">
        <f>玩家成长时间线!B246</f>
        <v>10</v>
      </c>
      <c r="C246">
        <f>SUM($D$2:D246)</f>
        <v>1174196</v>
      </c>
      <c r="D246">
        <f t="shared" si="3"/>
        <v>4810</v>
      </c>
      <c r="E246">
        <f>ROUNDDOWN(VLOOKUP(B246,通用估算系数!$J$1:$L$11,2,FALSE)*VLOOKUP(B246,通用估算系数!$G$1:$H$11,2,FALSE)*(VLOOKUP(B246,通用估算系数!$N$1:$O$11,2,FALSE)+通用估算系数!$B$4*(1-VLOOKUP(B246,通用估算系数!$N$1:$O$11,2,FALSE)))+VLOOKUP(B246,通用估算系数!$J$1:$L$11,3,FALSE)*通用估算系数!$B$3,0)</f>
        <v>1446</v>
      </c>
      <c r="F246">
        <f>ROUNDDOWN((VLOOKUP(B246,通用估算系数!$AG$1:$AI$11,2,FALSE)+VLOOKUP(B246,通用估算系数!$AG$1:$AI$11,2,FALSE)/7)*通用估算系数!$B$8,0)</f>
        <v>2849</v>
      </c>
      <c r="G246">
        <f>ROUNDDOWN(VLOOKUP(B246,通用估算系数!$AC$1:$AE$11,2,FALSE)*宝箱投放计算!D246,0)</f>
        <v>515</v>
      </c>
      <c r="H246">
        <f>VLOOKUP(B246,通用估算系数!$AC$1:$AE$11,3,FALSE)*宝箱投放计算!E246</f>
        <v>0</v>
      </c>
      <c r="I246">
        <f>SUMIFS([1]基础经济系数!$M$123:$M$153,[1]基础经济系数!$K$123:$K$153,"军费",[1]基础经济系数!$J$123:$J$153,A246)</f>
        <v>0</v>
      </c>
      <c r="J246">
        <f>IFERROR(VLOOKUP(A246,[1]成就!$U$2:$AA$5,7,FALSE),0)</f>
        <v>0</v>
      </c>
      <c r="K246">
        <f>IFERROR(VLOOKUP(A246,[1]游戏时长规划!AE$4:AK$33,7,FALSE),0)</f>
        <v>0</v>
      </c>
    </row>
    <row r="247" spans="1:11" x14ac:dyDescent="0.2">
      <c r="A247">
        <f>玩家成长时间线!A247</f>
        <v>246</v>
      </c>
      <c r="B247">
        <f>玩家成长时间线!B247</f>
        <v>10</v>
      </c>
      <c r="C247">
        <f>SUM($D$2:D247)</f>
        <v>1179008</v>
      </c>
      <c r="D247">
        <f t="shared" si="3"/>
        <v>4812</v>
      </c>
      <c r="E247">
        <f>ROUNDDOWN(VLOOKUP(B247,通用估算系数!$J$1:$L$11,2,FALSE)*VLOOKUP(B247,通用估算系数!$G$1:$H$11,2,FALSE)*(VLOOKUP(B247,通用估算系数!$N$1:$O$11,2,FALSE)+通用估算系数!$B$4*(1-VLOOKUP(B247,通用估算系数!$N$1:$O$11,2,FALSE)))+VLOOKUP(B247,通用估算系数!$J$1:$L$11,3,FALSE)*通用估算系数!$B$3,0)</f>
        <v>1446</v>
      </c>
      <c r="F247">
        <f>ROUNDDOWN((VLOOKUP(B247,通用估算系数!$AG$1:$AI$11,2,FALSE)+VLOOKUP(B247,通用估算系数!$AG$1:$AI$11,2,FALSE)/7)*通用估算系数!$B$8,0)</f>
        <v>2849</v>
      </c>
      <c r="G247">
        <f>ROUNDDOWN(VLOOKUP(B247,通用估算系数!$AC$1:$AE$11,2,FALSE)*宝箱投放计算!D247,0)</f>
        <v>517</v>
      </c>
      <c r="H247">
        <f>VLOOKUP(B247,通用估算系数!$AC$1:$AE$11,3,FALSE)*宝箱投放计算!E247</f>
        <v>0</v>
      </c>
      <c r="I247">
        <f>SUMIFS([1]基础经济系数!$M$123:$M$153,[1]基础经济系数!$K$123:$K$153,"军费",[1]基础经济系数!$J$123:$J$153,A247)</f>
        <v>0</v>
      </c>
      <c r="J247">
        <f>IFERROR(VLOOKUP(A247,[1]成就!$U$2:$AA$5,7,FALSE),0)</f>
        <v>0</v>
      </c>
      <c r="K247">
        <f>IFERROR(VLOOKUP(A247,[1]游戏时长规划!AE$4:AK$33,7,FALSE),0)</f>
        <v>0</v>
      </c>
    </row>
    <row r="248" spans="1:11" x14ac:dyDescent="0.2">
      <c r="A248">
        <f>玩家成长时间线!A248</f>
        <v>247</v>
      </c>
      <c r="B248">
        <f>玩家成长时间线!B248</f>
        <v>10</v>
      </c>
      <c r="C248">
        <f>SUM($D$2:D248)</f>
        <v>1183864</v>
      </c>
      <c r="D248">
        <f t="shared" si="3"/>
        <v>4856</v>
      </c>
      <c r="E248">
        <f>ROUNDDOWN(VLOOKUP(B248,通用估算系数!$J$1:$L$11,2,FALSE)*VLOOKUP(B248,通用估算系数!$G$1:$H$11,2,FALSE)*(VLOOKUP(B248,通用估算系数!$N$1:$O$11,2,FALSE)+通用估算系数!$B$4*(1-VLOOKUP(B248,通用估算系数!$N$1:$O$11,2,FALSE)))+VLOOKUP(B248,通用估算系数!$J$1:$L$11,3,FALSE)*通用估算系数!$B$3,0)</f>
        <v>1446</v>
      </c>
      <c r="F248">
        <f>ROUNDDOWN((VLOOKUP(B248,通用估算系数!$AG$1:$AI$11,2,FALSE)+VLOOKUP(B248,通用估算系数!$AG$1:$AI$11,2,FALSE)/7)*通用估算系数!$B$8,0)</f>
        <v>2849</v>
      </c>
      <c r="G248">
        <f>ROUNDDOWN(VLOOKUP(B248,通用估算系数!$AC$1:$AE$11,2,FALSE)*宝箱投放计算!D248,0)</f>
        <v>561</v>
      </c>
      <c r="H248">
        <f>VLOOKUP(B248,通用估算系数!$AC$1:$AE$11,3,FALSE)*宝箱投放计算!E248</f>
        <v>0</v>
      </c>
      <c r="I248">
        <f>SUMIFS([1]基础经济系数!$M$123:$M$153,[1]基础经济系数!$K$123:$K$153,"军费",[1]基础经济系数!$J$123:$J$153,A248)</f>
        <v>0</v>
      </c>
      <c r="J248">
        <f>IFERROR(VLOOKUP(A248,[1]成就!$U$2:$AA$5,7,FALSE),0)</f>
        <v>0</v>
      </c>
      <c r="K248">
        <f>IFERROR(VLOOKUP(A248,[1]游戏时长规划!AE$4:AK$33,7,FALSE),0)</f>
        <v>0</v>
      </c>
    </row>
    <row r="249" spans="1:11" x14ac:dyDescent="0.2">
      <c r="A249">
        <f>玩家成长时间线!A249</f>
        <v>248</v>
      </c>
      <c r="B249">
        <f>玩家成长时间线!B249</f>
        <v>10</v>
      </c>
      <c r="C249">
        <f>SUM($D$2:D249)</f>
        <v>1188680</v>
      </c>
      <c r="D249">
        <f t="shared" si="3"/>
        <v>4816</v>
      </c>
      <c r="E249">
        <f>ROUNDDOWN(VLOOKUP(B249,通用估算系数!$J$1:$L$11,2,FALSE)*VLOOKUP(B249,通用估算系数!$G$1:$H$11,2,FALSE)*(VLOOKUP(B249,通用估算系数!$N$1:$O$11,2,FALSE)+通用估算系数!$B$4*(1-VLOOKUP(B249,通用估算系数!$N$1:$O$11,2,FALSE)))+VLOOKUP(B249,通用估算系数!$J$1:$L$11,3,FALSE)*通用估算系数!$B$3,0)</f>
        <v>1446</v>
      </c>
      <c r="F249">
        <f>ROUNDDOWN((VLOOKUP(B249,通用估算系数!$AG$1:$AI$11,2,FALSE)+VLOOKUP(B249,通用估算系数!$AG$1:$AI$11,2,FALSE)/7)*通用估算系数!$B$8,0)</f>
        <v>2849</v>
      </c>
      <c r="G249">
        <f>ROUNDDOWN(VLOOKUP(B249,通用估算系数!$AC$1:$AE$11,2,FALSE)*宝箱投放计算!D249,0)</f>
        <v>521</v>
      </c>
      <c r="H249">
        <f>VLOOKUP(B249,通用估算系数!$AC$1:$AE$11,3,FALSE)*宝箱投放计算!E249</f>
        <v>0</v>
      </c>
      <c r="I249">
        <f>SUMIFS([1]基础经济系数!$M$123:$M$153,[1]基础经济系数!$K$123:$K$153,"军费",[1]基础经济系数!$J$123:$J$153,A249)</f>
        <v>0</v>
      </c>
      <c r="J249">
        <f>IFERROR(VLOOKUP(A249,[1]成就!$U$2:$AA$5,7,FALSE),0)</f>
        <v>0</v>
      </c>
      <c r="K249">
        <f>IFERROR(VLOOKUP(A249,[1]游戏时长规划!AE$4:AK$33,7,FALSE),0)</f>
        <v>0</v>
      </c>
    </row>
    <row r="250" spans="1:11" x14ac:dyDescent="0.2">
      <c r="A250">
        <f>玩家成长时间线!A250</f>
        <v>249</v>
      </c>
      <c r="B250">
        <f>玩家成长时间线!B250</f>
        <v>10</v>
      </c>
      <c r="C250">
        <f>SUM($D$2:D250)</f>
        <v>1193498</v>
      </c>
      <c r="D250">
        <f t="shared" si="3"/>
        <v>4818</v>
      </c>
      <c r="E250">
        <f>ROUNDDOWN(VLOOKUP(B250,通用估算系数!$J$1:$L$11,2,FALSE)*VLOOKUP(B250,通用估算系数!$G$1:$H$11,2,FALSE)*(VLOOKUP(B250,通用估算系数!$N$1:$O$11,2,FALSE)+通用估算系数!$B$4*(1-VLOOKUP(B250,通用估算系数!$N$1:$O$11,2,FALSE)))+VLOOKUP(B250,通用估算系数!$J$1:$L$11,3,FALSE)*通用估算系数!$B$3,0)</f>
        <v>1446</v>
      </c>
      <c r="F250">
        <f>ROUNDDOWN((VLOOKUP(B250,通用估算系数!$AG$1:$AI$11,2,FALSE)+VLOOKUP(B250,通用估算系数!$AG$1:$AI$11,2,FALSE)/7)*通用估算系数!$B$8,0)</f>
        <v>2849</v>
      </c>
      <c r="G250">
        <f>ROUNDDOWN(VLOOKUP(B250,通用估算系数!$AC$1:$AE$11,2,FALSE)*宝箱投放计算!D250,0)</f>
        <v>523</v>
      </c>
      <c r="H250">
        <f>VLOOKUP(B250,通用估算系数!$AC$1:$AE$11,3,FALSE)*宝箱投放计算!E250</f>
        <v>0</v>
      </c>
      <c r="I250">
        <f>SUMIFS([1]基础经济系数!$M$123:$M$153,[1]基础经济系数!$K$123:$K$153,"军费",[1]基础经济系数!$J$123:$J$153,A250)</f>
        <v>0</v>
      </c>
      <c r="J250">
        <f>IFERROR(VLOOKUP(A250,[1]成就!$U$2:$AA$5,7,FALSE),0)</f>
        <v>0</v>
      </c>
      <c r="K250">
        <f>IFERROR(VLOOKUP(A250,[1]游戏时长规划!AE$4:AK$33,7,FALSE),0)</f>
        <v>0</v>
      </c>
    </row>
    <row r="251" spans="1:11" x14ac:dyDescent="0.2">
      <c r="A251">
        <f>玩家成长时间线!A251</f>
        <v>250</v>
      </c>
      <c r="B251">
        <f>玩家成长时间线!B251</f>
        <v>10</v>
      </c>
      <c r="C251">
        <f>SUM($D$2:D251)</f>
        <v>1198339</v>
      </c>
      <c r="D251">
        <f t="shared" si="3"/>
        <v>4841</v>
      </c>
      <c r="E251">
        <f>ROUNDDOWN(VLOOKUP(B251,通用估算系数!$J$1:$L$11,2,FALSE)*VLOOKUP(B251,通用估算系数!$G$1:$H$11,2,FALSE)*(VLOOKUP(B251,通用估算系数!$N$1:$O$11,2,FALSE)+通用估算系数!$B$4*(1-VLOOKUP(B251,通用估算系数!$N$1:$O$11,2,FALSE)))+VLOOKUP(B251,通用估算系数!$J$1:$L$11,3,FALSE)*通用估算系数!$B$3,0)</f>
        <v>1446</v>
      </c>
      <c r="F251">
        <f>ROUNDDOWN((VLOOKUP(B251,通用估算系数!$AG$1:$AI$11,2,FALSE)+VLOOKUP(B251,通用估算系数!$AG$1:$AI$11,2,FALSE)/7)*通用估算系数!$B$8,0)</f>
        <v>2849</v>
      </c>
      <c r="G251">
        <f>ROUNDDOWN(VLOOKUP(B251,通用估算系数!$AC$1:$AE$11,2,FALSE)*宝箱投放计算!D251,0)</f>
        <v>546</v>
      </c>
      <c r="H251">
        <f>VLOOKUP(B251,通用估算系数!$AC$1:$AE$11,3,FALSE)*宝箱投放计算!E251</f>
        <v>0</v>
      </c>
      <c r="I251">
        <f>SUMIFS([1]基础经济系数!$M$123:$M$153,[1]基础经济系数!$K$123:$K$153,"军费",[1]基础经济系数!$J$123:$J$153,A251)</f>
        <v>0</v>
      </c>
      <c r="J251">
        <f>IFERROR(VLOOKUP(A251,[1]成就!$U$2:$AA$5,7,FALSE),0)</f>
        <v>0</v>
      </c>
      <c r="K251">
        <f>IFERROR(VLOOKUP(A251,[1]游戏时长规划!AE$4:AK$33,7,FALSE),0)</f>
        <v>0</v>
      </c>
    </row>
    <row r="252" spans="1:11" x14ac:dyDescent="0.2">
      <c r="A252">
        <f>玩家成长时间线!A252</f>
        <v>251</v>
      </c>
      <c r="B252">
        <f>玩家成长时间线!B252</f>
        <v>10</v>
      </c>
      <c r="C252">
        <f>SUM($D$2:D252)</f>
        <v>1203161</v>
      </c>
      <c r="D252">
        <f t="shared" si="3"/>
        <v>4822</v>
      </c>
      <c r="E252">
        <f>ROUNDDOWN(VLOOKUP(B252,通用估算系数!$J$1:$L$11,2,FALSE)*VLOOKUP(B252,通用估算系数!$G$1:$H$11,2,FALSE)*(VLOOKUP(B252,通用估算系数!$N$1:$O$11,2,FALSE)+通用估算系数!$B$4*(1-VLOOKUP(B252,通用估算系数!$N$1:$O$11,2,FALSE)))+VLOOKUP(B252,通用估算系数!$J$1:$L$11,3,FALSE)*通用估算系数!$B$3,0)</f>
        <v>1446</v>
      </c>
      <c r="F252">
        <f>ROUNDDOWN((VLOOKUP(B252,通用估算系数!$AG$1:$AI$11,2,FALSE)+VLOOKUP(B252,通用估算系数!$AG$1:$AI$11,2,FALSE)/7)*通用估算系数!$B$8,0)</f>
        <v>2849</v>
      </c>
      <c r="G252">
        <f>ROUNDDOWN(VLOOKUP(B252,通用估算系数!$AC$1:$AE$11,2,FALSE)*宝箱投放计算!D252,0)</f>
        <v>527</v>
      </c>
      <c r="H252">
        <f>VLOOKUP(B252,通用估算系数!$AC$1:$AE$11,3,FALSE)*宝箱投放计算!E252</f>
        <v>0</v>
      </c>
      <c r="I252">
        <f>SUMIFS([1]基础经济系数!$M$123:$M$153,[1]基础经济系数!$K$123:$K$153,"军费",[1]基础经济系数!$J$123:$J$153,A252)</f>
        <v>0</v>
      </c>
      <c r="J252">
        <f>IFERROR(VLOOKUP(A252,[1]成就!$U$2:$AA$5,7,FALSE),0)</f>
        <v>0</v>
      </c>
      <c r="K252">
        <f>IFERROR(VLOOKUP(A252,[1]游戏时长规划!AE$4:AK$33,7,FALSE),0)</f>
        <v>0</v>
      </c>
    </row>
    <row r="253" spans="1:11" x14ac:dyDescent="0.2">
      <c r="A253">
        <f>玩家成长时间线!A253</f>
        <v>252</v>
      </c>
      <c r="B253">
        <f>玩家成长时间线!B253</f>
        <v>8</v>
      </c>
      <c r="C253">
        <f>SUM($D$2:D253)</f>
        <v>1207452</v>
      </c>
      <c r="D253">
        <f t="shared" si="3"/>
        <v>4291</v>
      </c>
      <c r="E253">
        <f>ROUNDDOWN(VLOOKUP(B253,通用估算系数!$J$1:$L$11,2,FALSE)*VLOOKUP(B253,通用估算系数!$G$1:$H$11,2,FALSE)*(VLOOKUP(B253,通用估算系数!$N$1:$O$11,2,FALSE)+通用估算系数!$B$4*(1-VLOOKUP(B253,通用估算系数!$N$1:$O$11,2,FALSE)))+VLOOKUP(B253,通用估算系数!$J$1:$L$11,3,FALSE)*通用估算系数!$B$3,0)</f>
        <v>913</v>
      </c>
      <c r="F253">
        <f>ROUNDDOWN((VLOOKUP(B253,通用估算系数!$AG$1:$AI$11,2,FALSE)+VLOOKUP(B253,通用估算系数!$AG$1:$AI$11,2,FALSE)/7)*通用估算系数!$B$8,0)</f>
        <v>2849</v>
      </c>
      <c r="G253">
        <f>ROUNDDOWN(VLOOKUP(B253,通用估算系数!$AC$1:$AE$11,2,FALSE)*宝箱投放计算!D253,0)</f>
        <v>529</v>
      </c>
      <c r="H253">
        <f>VLOOKUP(B253,通用估算系数!$AC$1:$AE$11,3,FALSE)*宝箱投放计算!E253</f>
        <v>0</v>
      </c>
      <c r="I253">
        <f>SUMIFS([1]基础经济系数!$M$123:$M$153,[1]基础经济系数!$K$123:$K$153,"军费",[1]基础经济系数!$J$123:$J$153,A253)</f>
        <v>0</v>
      </c>
      <c r="J253">
        <f>IFERROR(VLOOKUP(A253,[1]成就!$U$2:$AA$5,7,FALSE),0)</f>
        <v>0</v>
      </c>
      <c r="K253">
        <f>IFERROR(VLOOKUP(A253,[1]游戏时长规划!AE$4:AK$33,7,FALSE),0)</f>
        <v>0</v>
      </c>
    </row>
    <row r="254" spans="1:11" x14ac:dyDescent="0.2">
      <c r="A254">
        <f>玩家成长时间线!A254</f>
        <v>253</v>
      </c>
      <c r="B254">
        <f>玩家成长时间线!B254</f>
        <v>8</v>
      </c>
      <c r="C254">
        <f>SUM($D$2:D254)</f>
        <v>1211687</v>
      </c>
      <c r="D254">
        <f t="shared" si="3"/>
        <v>4235</v>
      </c>
      <c r="E254">
        <f>ROUNDDOWN(VLOOKUP(B254,通用估算系数!$J$1:$L$11,2,FALSE)*VLOOKUP(B254,通用估算系数!$G$1:$H$11,2,FALSE)*(VLOOKUP(B254,通用估算系数!$N$1:$O$11,2,FALSE)+通用估算系数!$B$4*(1-VLOOKUP(B254,通用估算系数!$N$1:$O$11,2,FALSE)))+VLOOKUP(B254,通用估算系数!$J$1:$L$11,3,FALSE)*通用估算系数!$B$3,0)</f>
        <v>913</v>
      </c>
      <c r="F254">
        <f>ROUNDDOWN((VLOOKUP(B254,通用估算系数!$AG$1:$AI$11,2,FALSE)+VLOOKUP(B254,通用估算系数!$AG$1:$AI$11,2,FALSE)/7)*通用估算系数!$B$8,0)</f>
        <v>2849</v>
      </c>
      <c r="G254">
        <f>ROUNDDOWN(VLOOKUP(B254,通用估算系数!$AC$1:$AE$11,2,FALSE)*宝箱投放计算!D254,0)</f>
        <v>473</v>
      </c>
      <c r="H254">
        <f>VLOOKUP(B254,通用估算系数!$AC$1:$AE$11,3,FALSE)*宝箱投放计算!E254</f>
        <v>0</v>
      </c>
      <c r="I254">
        <f>SUMIFS([1]基础经济系数!$M$123:$M$153,[1]基础经济系数!$K$123:$K$153,"军费",[1]基础经济系数!$J$123:$J$153,A254)</f>
        <v>0</v>
      </c>
      <c r="J254">
        <f>IFERROR(VLOOKUP(A254,[1]成就!$U$2:$AA$5,7,FALSE),0)</f>
        <v>0</v>
      </c>
      <c r="K254">
        <f>IFERROR(VLOOKUP(A254,[1]游戏时长规划!AE$4:AK$33,7,FALSE),0)</f>
        <v>0</v>
      </c>
    </row>
    <row r="255" spans="1:11" x14ac:dyDescent="0.2">
      <c r="A255">
        <f>玩家成长时间线!A255</f>
        <v>254</v>
      </c>
      <c r="B255">
        <f>玩家成长时间线!B255</f>
        <v>8</v>
      </c>
      <c r="C255">
        <f>SUM($D$2:D255)</f>
        <v>1215934</v>
      </c>
      <c r="D255">
        <f t="shared" si="3"/>
        <v>4247</v>
      </c>
      <c r="E255">
        <f>ROUNDDOWN(VLOOKUP(B255,通用估算系数!$J$1:$L$11,2,FALSE)*VLOOKUP(B255,通用估算系数!$G$1:$H$11,2,FALSE)*(VLOOKUP(B255,通用估算系数!$N$1:$O$11,2,FALSE)+通用估算系数!$B$4*(1-VLOOKUP(B255,通用估算系数!$N$1:$O$11,2,FALSE)))+VLOOKUP(B255,通用估算系数!$J$1:$L$11,3,FALSE)*通用估算系数!$B$3,0)</f>
        <v>913</v>
      </c>
      <c r="F255">
        <f>ROUNDDOWN((VLOOKUP(B255,通用估算系数!$AG$1:$AI$11,2,FALSE)+VLOOKUP(B255,通用估算系数!$AG$1:$AI$11,2,FALSE)/7)*通用估算系数!$B$8,0)</f>
        <v>2849</v>
      </c>
      <c r="G255">
        <f>ROUNDDOWN(VLOOKUP(B255,通用估算系数!$AC$1:$AE$11,2,FALSE)*宝箱投放计算!D255,0)</f>
        <v>485</v>
      </c>
      <c r="H255">
        <f>VLOOKUP(B255,通用估算系数!$AC$1:$AE$11,3,FALSE)*宝箱投放计算!E255</f>
        <v>0</v>
      </c>
      <c r="I255">
        <f>SUMIFS([1]基础经济系数!$M$123:$M$153,[1]基础经济系数!$K$123:$K$153,"军费",[1]基础经济系数!$J$123:$J$153,A255)</f>
        <v>0</v>
      </c>
      <c r="J255">
        <f>IFERROR(VLOOKUP(A255,[1]成就!$U$2:$AA$5,7,FALSE),0)</f>
        <v>0</v>
      </c>
      <c r="K255">
        <f>IFERROR(VLOOKUP(A255,[1]游戏时长规划!AE$4:AK$33,7,FALSE),0)</f>
        <v>0</v>
      </c>
    </row>
    <row r="256" spans="1:11" x14ac:dyDescent="0.2">
      <c r="A256">
        <f>玩家成长时间线!A256</f>
        <v>255</v>
      </c>
      <c r="B256">
        <f>玩家成长时间线!B256</f>
        <v>9</v>
      </c>
      <c r="C256">
        <f>SUM($D$2:D256)</f>
        <v>1220462</v>
      </c>
      <c r="D256">
        <f t="shared" si="3"/>
        <v>4528</v>
      </c>
      <c r="E256">
        <f>ROUNDDOWN(VLOOKUP(B256,通用估算系数!$J$1:$L$11,2,FALSE)*VLOOKUP(B256,通用估算系数!$G$1:$H$11,2,FALSE)*(VLOOKUP(B256,通用估算系数!$N$1:$O$11,2,FALSE)+通用估算系数!$B$4*(1-VLOOKUP(B256,通用估算系数!$N$1:$O$11,2,FALSE)))+VLOOKUP(B256,通用估算系数!$J$1:$L$11,3,FALSE)*通用估算系数!$B$3,0)</f>
        <v>1202</v>
      </c>
      <c r="F256">
        <f>ROUNDDOWN((VLOOKUP(B256,通用估算系数!$AG$1:$AI$11,2,FALSE)+VLOOKUP(B256,通用估算系数!$AG$1:$AI$11,2,FALSE)/7)*通用估算系数!$B$8,0)</f>
        <v>2849</v>
      </c>
      <c r="G256">
        <f>ROUNDDOWN(VLOOKUP(B256,通用估算系数!$AC$1:$AE$11,2,FALSE)*宝箱投放计算!D256,0)</f>
        <v>477</v>
      </c>
      <c r="H256">
        <f>VLOOKUP(B256,通用估算系数!$AC$1:$AE$11,3,FALSE)*宝箱投放计算!E256</f>
        <v>0</v>
      </c>
      <c r="I256">
        <f>SUMIFS([1]基础经济系数!$M$123:$M$153,[1]基础经济系数!$K$123:$K$153,"军费",[1]基础经济系数!$J$123:$J$153,A256)</f>
        <v>0</v>
      </c>
      <c r="J256">
        <f>IFERROR(VLOOKUP(A256,[1]成就!$U$2:$AA$5,7,FALSE),0)</f>
        <v>0</v>
      </c>
      <c r="K256">
        <f>IFERROR(VLOOKUP(A256,[1]游戏时长规划!AE$4:AK$33,7,FALSE),0)</f>
        <v>0</v>
      </c>
    </row>
    <row r="257" spans="1:11" x14ac:dyDescent="0.2">
      <c r="A257">
        <f>玩家成长时间线!A257</f>
        <v>256</v>
      </c>
      <c r="B257">
        <f>玩家成长时间线!B257</f>
        <v>9</v>
      </c>
      <c r="C257">
        <f>SUM($D$2:D257)</f>
        <v>1224992</v>
      </c>
      <c r="D257">
        <f t="shared" si="3"/>
        <v>4530</v>
      </c>
      <c r="E257">
        <f>ROUNDDOWN(VLOOKUP(B257,通用估算系数!$J$1:$L$11,2,FALSE)*VLOOKUP(B257,通用估算系数!$G$1:$H$11,2,FALSE)*(VLOOKUP(B257,通用估算系数!$N$1:$O$11,2,FALSE)+通用估算系数!$B$4*(1-VLOOKUP(B257,通用估算系数!$N$1:$O$11,2,FALSE)))+VLOOKUP(B257,通用估算系数!$J$1:$L$11,3,FALSE)*通用估算系数!$B$3,0)</f>
        <v>1202</v>
      </c>
      <c r="F257">
        <f>ROUNDDOWN((VLOOKUP(B257,通用估算系数!$AG$1:$AI$11,2,FALSE)+VLOOKUP(B257,通用估算系数!$AG$1:$AI$11,2,FALSE)/7)*通用估算系数!$B$8,0)</f>
        <v>2849</v>
      </c>
      <c r="G257">
        <f>ROUNDDOWN(VLOOKUP(B257,通用估算系数!$AC$1:$AE$11,2,FALSE)*宝箱投放计算!D257,0)</f>
        <v>479</v>
      </c>
      <c r="H257">
        <f>VLOOKUP(B257,通用估算系数!$AC$1:$AE$11,3,FALSE)*宝箱投放计算!E257</f>
        <v>0</v>
      </c>
      <c r="I257">
        <f>SUMIFS([1]基础经济系数!$M$123:$M$153,[1]基础经济系数!$K$123:$K$153,"军费",[1]基础经济系数!$J$123:$J$153,A257)</f>
        <v>0</v>
      </c>
      <c r="J257">
        <f>IFERROR(VLOOKUP(A257,[1]成就!$U$2:$AA$5,7,FALSE),0)</f>
        <v>0</v>
      </c>
      <c r="K257">
        <f>IFERROR(VLOOKUP(A257,[1]游戏时长规划!AE$4:AK$33,7,FALSE),0)</f>
        <v>0</v>
      </c>
    </row>
    <row r="258" spans="1:11" x14ac:dyDescent="0.2">
      <c r="A258">
        <f>玩家成长时间线!A258</f>
        <v>257</v>
      </c>
      <c r="B258">
        <f>玩家成长时间线!B258</f>
        <v>9</v>
      </c>
      <c r="C258">
        <f>SUM($D$2:D258)</f>
        <v>1229545</v>
      </c>
      <c r="D258">
        <f t="shared" si="3"/>
        <v>4553</v>
      </c>
      <c r="E258">
        <f>ROUNDDOWN(VLOOKUP(B258,通用估算系数!$J$1:$L$11,2,FALSE)*VLOOKUP(B258,通用估算系数!$G$1:$H$11,2,FALSE)*(VLOOKUP(B258,通用估算系数!$N$1:$O$11,2,FALSE)+通用估算系数!$B$4*(1-VLOOKUP(B258,通用估算系数!$N$1:$O$11,2,FALSE)))+VLOOKUP(B258,通用估算系数!$J$1:$L$11,3,FALSE)*通用估算系数!$B$3,0)</f>
        <v>1202</v>
      </c>
      <c r="F258">
        <f>ROUNDDOWN((VLOOKUP(B258,通用估算系数!$AG$1:$AI$11,2,FALSE)+VLOOKUP(B258,通用估算系数!$AG$1:$AI$11,2,FALSE)/7)*通用估算系数!$B$8,0)</f>
        <v>2849</v>
      </c>
      <c r="G258">
        <f>ROUNDDOWN(VLOOKUP(B258,通用估算系数!$AC$1:$AE$11,2,FALSE)*宝箱投放计算!D258,0)</f>
        <v>502</v>
      </c>
      <c r="H258">
        <f>VLOOKUP(B258,通用估算系数!$AC$1:$AE$11,3,FALSE)*宝箱投放计算!E258</f>
        <v>0</v>
      </c>
      <c r="I258">
        <f>SUMIFS([1]基础经济系数!$M$123:$M$153,[1]基础经济系数!$K$123:$K$153,"军费",[1]基础经济系数!$J$123:$J$153,A258)</f>
        <v>0</v>
      </c>
      <c r="J258">
        <f>IFERROR(VLOOKUP(A258,[1]成就!$U$2:$AA$5,7,FALSE),0)</f>
        <v>0</v>
      </c>
      <c r="K258">
        <f>IFERROR(VLOOKUP(A258,[1]游戏时长规划!AE$4:AK$33,7,FALSE),0)</f>
        <v>0</v>
      </c>
    </row>
    <row r="259" spans="1:11" x14ac:dyDescent="0.2">
      <c r="A259">
        <f>玩家成长时间线!A259</f>
        <v>258</v>
      </c>
      <c r="B259">
        <f>玩家成长时间线!B259</f>
        <v>10</v>
      </c>
      <c r="C259">
        <f>SUM($D$2:D259)</f>
        <v>1234323</v>
      </c>
      <c r="D259">
        <f t="shared" ref="D259:D322" si="4">SUM(E259:K259)</f>
        <v>4778</v>
      </c>
      <c r="E259">
        <f>ROUNDDOWN(VLOOKUP(B259,通用估算系数!$J$1:$L$11,2,FALSE)*VLOOKUP(B259,通用估算系数!$G$1:$H$11,2,FALSE)*(VLOOKUP(B259,通用估算系数!$N$1:$O$11,2,FALSE)+通用估算系数!$B$4*(1-VLOOKUP(B259,通用估算系数!$N$1:$O$11,2,FALSE)))+VLOOKUP(B259,通用估算系数!$J$1:$L$11,3,FALSE)*通用估算系数!$B$3,0)</f>
        <v>1446</v>
      </c>
      <c r="F259">
        <f>ROUNDDOWN((VLOOKUP(B259,通用估算系数!$AG$1:$AI$11,2,FALSE)+VLOOKUP(B259,通用估算系数!$AG$1:$AI$11,2,FALSE)/7)*通用估算系数!$B$8,0)</f>
        <v>2849</v>
      </c>
      <c r="G259">
        <f>ROUNDDOWN(VLOOKUP(B259,通用估算系数!$AC$1:$AE$11,2,FALSE)*宝箱投放计算!D259,0)</f>
        <v>483</v>
      </c>
      <c r="H259">
        <f>VLOOKUP(B259,通用估算系数!$AC$1:$AE$11,3,FALSE)*宝箱投放计算!E259</f>
        <v>0</v>
      </c>
      <c r="I259">
        <f>SUMIFS([1]基础经济系数!$M$123:$M$153,[1]基础经济系数!$K$123:$K$153,"军费",[1]基础经济系数!$J$123:$J$153,A259)</f>
        <v>0</v>
      </c>
      <c r="J259">
        <f>IFERROR(VLOOKUP(A259,[1]成就!$U$2:$AA$5,7,FALSE),0)</f>
        <v>0</v>
      </c>
      <c r="K259">
        <f>IFERROR(VLOOKUP(A259,[1]游戏时长规划!AE$4:AK$33,7,FALSE),0)</f>
        <v>0</v>
      </c>
    </row>
    <row r="260" spans="1:11" x14ac:dyDescent="0.2">
      <c r="A260">
        <f>玩家成长时间线!A260</f>
        <v>259</v>
      </c>
      <c r="B260">
        <f>玩家成长时间线!B260</f>
        <v>10</v>
      </c>
      <c r="C260">
        <f>SUM($D$2:D260)</f>
        <v>1239103</v>
      </c>
      <c r="D260">
        <f t="shared" si="4"/>
        <v>4780</v>
      </c>
      <c r="E260">
        <f>ROUNDDOWN(VLOOKUP(B260,通用估算系数!$J$1:$L$11,2,FALSE)*VLOOKUP(B260,通用估算系数!$G$1:$H$11,2,FALSE)*(VLOOKUP(B260,通用估算系数!$N$1:$O$11,2,FALSE)+通用估算系数!$B$4*(1-VLOOKUP(B260,通用估算系数!$N$1:$O$11,2,FALSE)))+VLOOKUP(B260,通用估算系数!$J$1:$L$11,3,FALSE)*通用估算系数!$B$3,0)</f>
        <v>1446</v>
      </c>
      <c r="F260">
        <f>ROUNDDOWN((VLOOKUP(B260,通用估算系数!$AG$1:$AI$11,2,FALSE)+VLOOKUP(B260,通用估算系数!$AG$1:$AI$11,2,FALSE)/7)*通用估算系数!$B$8,0)</f>
        <v>2849</v>
      </c>
      <c r="G260">
        <f>ROUNDDOWN(VLOOKUP(B260,通用估算系数!$AC$1:$AE$11,2,FALSE)*宝箱投放计算!D260,0)</f>
        <v>485</v>
      </c>
      <c r="H260">
        <f>VLOOKUP(B260,通用估算系数!$AC$1:$AE$11,3,FALSE)*宝箱投放计算!E260</f>
        <v>0</v>
      </c>
      <c r="I260">
        <f>SUMIFS([1]基础经济系数!$M$123:$M$153,[1]基础经济系数!$K$123:$K$153,"军费",[1]基础经济系数!$J$123:$J$153,A260)</f>
        <v>0</v>
      </c>
      <c r="J260">
        <f>IFERROR(VLOOKUP(A260,[1]成就!$U$2:$AA$5,7,FALSE),0)</f>
        <v>0</v>
      </c>
      <c r="K260">
        <f>IFERROR(VLOOKUP(A260,[1]游戏时长规划!AE$4:AK$33,7,FALSE),0)</f>
        <v>0</v>
      </c>
    </row>
    <row r="261" spans="1:11" x14ac:dyDescent="0.2">
      <c r="A261">
        <f>玩家成长时间线!A261</f>
        <v>260</v>
      </c>
      <c r="B261">
        <f>玩家成长时间线!B261</f>
        <v>10</v>
      </c>
      <c r="C261">
        <f>SUM($D$2:D261)</f>
        <v>1243885</v>
      </c>
      <c r="D261">
        <f t="shared" si="4"/>
        <v>4782</v>
      </c>
      <c r="E261">
        <f>ROUNDDOWN(VLOOKUP(B261,通用估算系数!$J$1:$L$11,2,FALSE)*VLOOKUP(B261,通用估算系数!$G$1:$H$11,2,FALSE)*(VLOOKUP(B261,通用估算系数!$N$1:$O$11,2,FALSE)+通用估算系数!$B$4*(1-VLOOKUP(B261,通用估算系数!$N$1:$O$11,2,FALSE)))+VLOOKUP(B261,通用估算系数!$J$1:$L$11,3,FALSE)*通用估算系数!$B$3,0)</f>
        <v>1446</v>
      </c>
      <c r="F261">
        <f>ROUNDDOWN((VLOOKUP(B261,通用估算系数!$AG$1:$AI$11,2,FALSE)+VLOOKUP(B261,通用估算系数!$AG$1:$AI$11,2,FALSE)/7)*通用估算系数!$B$8,0)</f>
        <v>2849</v>
      </c>
      <c r="G261">
        <f>ROUNDDOWN(VLOOKUP(B261,通用估算系数!$AC$1:$AE$11,2,FALSE)*宝箱投放计算!D261,0)</f>
        <v>487</v>
      </c>
      <c r="H261">
        <f>VLOOKUP(B261,通用估算系数!$AC$1:$AE$11,3,FALSE)*宝箱投放计算!E261</f>
        <v>0</v>
      </c>
      <c r="I261">
        <f>SUMIFS([1]基础经济系数!$M$123:$M$153,[1]基础经济系数!$K$123:$K$153,"军费",[1]基础经济系数!$J$123:$J$153,A261)</f>
        <v>0</v>
      </c>
      <c r="J261">
        <f>IFERROR(VLOOKUP(A261,[1]成就!$U$2:$AA$5,7,FALSE),0)</f>
        <v>0</v>
      </c>
      <c r="K261">
        <f>IFERROR(VLOOKUP(A261,[1]游戏时长规划!AE$4:AK$33,7,FALSE),0)</f>
        <v>0</v>
      </c>
    </row>
    <row r="262" spans="1:11" x14ac:dyDescent="0.2">
      <c r="A262">
        <f>玩家成长时间线!A262</f>
        <v>261</v>
      </c>
      <c r="B262">
        <f>玩家成长时间线!B262</f>
        <v>10</v>
      </c>
      <c r="C262">
        <f>SUM($D$2:D262)</f>
        <v>1248711</v>
      </c>
      <c r="D262">
        <f t="shared" si="4"/>
        <v>4826</v>
      </c>
      <c r="E262">
        <f>ROUNDDOWN(VLOOKUP(B262,通用估算系数!$J$1:$L$11,2,FALSE)*VLOOKUP(B262,通用估算系数!$G$1:$H$11,2,FALSE)*(VLOOKUP(B262,通用估算系数!$N$1:$O$11,2,FALSE)+通用估算系数!$B$4*(1-VLOOKUP(B262,通用估算系数!$N$1:$O$11,2,FALSE)))+VLOOKUP(B262,通用估算系数!$J$1:$L$11,3,FALSE)*通用估算系数!$B$3,0)</f>
        <v>1446</v>
      </c>
      <c r="F262">
        <f>ROUNDDOWN((VLOOKUP(B262,通用估算系数!$AG$1:$AI$11,2,FALSE)+VLOOKUP(B262,通用估算系数!$AG$1:$AI$11,2,FALSE)/7)*通用估算系数!$B$8,0)</f>
        <v>2849</v>
      </c>
      <c r="G262">
        <f>ROUNDDOWN(VLOOKUP(B262,通用估算系数!$AC$1:$AE$11,2,FALSE)*宝箱投放计算!D262,0)</f>
        <v>531</v>
      </c>
      <c r="H262">
        <f>VLOOKUP(B262,通用估算系数!$AC$1:$AE$11,3,FALSE)*宝箱投放计算!E262</f>
        <v>0</v>
      </c>
      <c r="I262">
        <f>SUMIFS([1]基础经济系数!$M$123:$M$153,[1]基础经济系数!$K$123:$K$153,"军费",[1]基础经济系数!$J$123:$J$153,A262)</f>
        <v>0</v>
      </c>
      <c r="J262">
        <f>IFERROR(VLOOKUP(A262,[1]成就!$U$2:$AA$5,7,FALSE),0)</f>
        <v>0</v>
      </c>
      <c r="K262">
        <f>IFERROR(VLOOKUP(A262,[1]游戏时长规划!AE$4:AK$33,7,FALSE),0)</f>
        <v>0</v>
      </c>
    </row>
    <row r="263" spans="1:11" x14ac:dyDescent="0.2">
      <c r="A263">
        <f>玩家成长时间线!A263</f>
        <v>262</v>
      </c>
      <c r="B263">
        <f>玩家成长时间线!B263</f>
        <v>10</v>
      </c>
      <c r="C263">
        <f>SUM($D$2:D263)</f>
        <v>1253497</v>
      </c>
      <c r="D263">
        <f t="shared" si="4"/>
        <v>4786</v>
      </c>
      <c r="E263">
        <f>ROUNDDOWN(VLOOKUP(B263,通用估算系数!$J$1:$L$11,2,FALSE)*VLOOKUP(B263,通用估算系数!$G$1:$H$11,2,FALSE)*(VLOOKUP(B263,通用估算系数!$N$1:$O$11,2,FALSE)+通用估算系数!$B$4*(1-VLOOKUP(B263,通用估算系数!$N$1:$O$11,2,FALSE)))+VLOOKUP(B263,通用估算系数!$J$1:$L$11,3,FALSE)*通用估算系数!$B$3,0)</f>
        <v>1446</v>
      </c>
      <c r="F263">
        <f>ROUNDDOWN((VLOOKUP(B263,通用估算系数!$AG$1:$AI$11,2,FALSE)+VLOOKUP(B263,通用估算系数!$AG$1:$AI$11,2,FALSE)/7)*通用估算系数!$B$8,0)</f>
        <v>2849</v>
      </c>
      <c r="G263">
        <f>ROUNDDOWN(VLOOKUP(B263,通用估算系数!$AC$1:$AE$11,2,FALSE)*宝箱投放计算!D263,0)</f>
        <v>491</v>
      </c>
      <c r="H263">
        <f>VLOOKUP(B263,通用估算系数!$AC$1:$AE$11,3,FALSE)*宝箱投放计算!E263</f>
        <v>0</v>
      </c>
      <c r="I263">
        <f>SUMIFS([1]基础经济系数!$M$123:$M$153,[1]基础经济系数!$K$123:$K$153,"军费",[1]基础经济系数!$J$123:$J$153,A263)</f>
        <v>0</v>
      </c>
      <c r="J263">
        <f>IFERROR(VLOOKUP(A263,[1]成就!$U$2:$AA$5,7,FALSE),0)</f>
        <v>0</v>
      </c>
      <c r="K263">
        <f>IFERROR(VLOOKUP(A263,[1]游戏时长规划!AE$4:AK$33,7,FALSE),0)</f>
        <v>0</v>
      </c>
    </row>
    <row r="264" spans="1:11" x14ac:dyDescent="0.2">
      <c r="A264">
        <f>玩家成长时间线!A264</f>
        <v>263</v>
      </c>
      <c r="B264">
        <f>玩家成长时间线!B264</f>
        <v>10</v>
      </c>
      <c r="C264">
        <f>SUM($D$2:D264)</f>
        <v>1258286</v>
      </c>
      <c r="D264">
        <f t="shared" si="4"/>
        <v>4789</v>
      </c>
      <c r="E264">
        <f>ROUNDDOWN(VLOOKUP(B264,通用估算系数!$J$1:$L$11,2,FALSE)*VLOOKUP(B264,通用估算系数!$G$1:$H$11,2,FALSE)*(VLOOKUP(B264,通用估算系数!$N$1:$O$11,2,FALSE)+通用估算系数!$B$4*(1-VLOOKUP(B264,通用估算系数!$N$1:$O$11,2,FALSE)))+VLOOKUP(B264,通用估算系数!$J$1:$L$11,3,FALSE)*通用估算系数!$B$3,0)</f>
        <v>1446</v>
      </c>
      <c r="F264">
        <f>ROUNDDOWN((VLOOKUP(B264,通用估算系数!$AG$1:$AI$11,2,FALSE)+VLOOKUP(B264,通用估算系数!$AG$1:$AI$11,2,FALSE)/7)*通用估算系数!$B$8,0)</f>
        <v>2849</v>
      </c>
      <c r="G264">
        <f>ROUNDDOWN(VLOOKUP(B264,通用估算系数!$AC$1:$AE$11,2,FALSE)*宝箱投放计算!D264,0)</f>
        <v>494</v>
      </c>
      <c r="H264">
        <f>VLOOKUP(B264,通用估算系数!$AC$1:$AE$11,3,FALSE)*宝箱投放计算!E264</f>
        <v>0</v>
      </c>
      <c r="I264">
        <f>SUMIFS([1]基础经济系数!$M$123:$M$153,[1]基础经济系数!$K$123:$K$153,"军费",[1]基础经济系数!$J$123:$J$153,A264)</f>
        <v>0</v>
      </c>
      <c r="J264">
        <f>IFERROR(VLOOKUP(A264,[1]成就!$U$2:$AA$5,7,FALSE),0)</f>
        <v>0</v>
      </c>
      <c r="K264">
        <f>IFERROR(VLOOKUP(A264,[1]游戏时长规划!AE$4:AK$33,7,FALSE),0)</f>
        <v>0</v>
      </c>
    </row>
    <row r="265" spans="1:11" x14ac:dyDescent="0.2">
      <c r="A265">
        <f>玩家成长时间线!A265</f>
        <v>264</v>
      </c>
      <c r="B265">
        <f>玩家成长时间线!B265</f>
        <v>10</v>
      </c>
      <c r="C265">
        <f>SUM($D$2:D265)</f>
        <v>1263119</v>
      </c>
      <c r="D265">
        <f t="shared" si="4"/>
        <v>4833</v>
      </c>
      <c r="E265">
        <f>ROUNDDOWN(VLOOKUP(B265,通用估算系数!$J$1:$L$11,2,FALSE)*VLOOKUP(B265,通用估算系数!$G$1:$H$11,2,FALSE)*(VLOOKUP(B265,通用估算系数!$N$1:$O$11,2,FALSE)+通用估算系数!$B$4*(1-VLOOKUP(B265,通用估算系数!$N$1:$O$11,2,FALSE)))+VLOOKUP(B265,通用估算系数!$J$1:$L$11,3,FALSE)*通用估算系数!$B$3,0)</f>
        <v>1446</v>
      </c>
      <c r="F265">
        <f>ROUNDDOWN((VLOOKUP(B265,通用估算系数!$AG$1:$AI$11,2,FALSE)+VLOOKUP(B265,通用估算系数!$AG$1:$AI$11,2,FALSE)/7)*通用估算系数!$B$8,0)</f>
        <v>2849</v>
      </c>
      <c r="G265">
        <f>ROUNDDOWN(VLOOKUP(B265,通用估算系数!$AC$1:$AE$11,2,FALSE)*宝箱投放计算!D265,0)</f>
        <v>538</v>
      </c>
      <c r="H265">
        <f>VLOOKUP(B265,通用估算系数!$AC$1:$AE$11,3,FALSE)*宝箱投放计算!E265</f>
        <v>0</v>
      </c>
      <c r="I265">
        <f>SUMIFS([1]基础经济系数!$M$123:$M$153,[1]基础经济系数!$K$123:$K$153,"军费",[1]基础经济系数!$J$123:$J$153,A265)</f>
        <v>0</v>
      </c>
      <c r="J265">
        <f>IFERROR(VLOOKUP(A265,[1]成就!$U$2:$AA$5,7,FALSE),0)</f>
        <v>0</v>
      </c>
      <c r="K265">
        <f>IFERROR(VLOOKUP(A265,[1]游戏时长规划!AE$4:AK$33,7,FALSE),0)</f>
        <v>0</v>
      </c>
    </row>
    <row r="266" spans="1:11" x14ac:dyDescent="0.2">
      <c r="A266">
        <f>玩家成长时间线!A266</f>
        <v>265</v>
      </c>
      <c r="B266">
        <f>玩家成长时间线!B266</f>
        <v>10</v>
      </c>
      <c r="C266">
        <f>SUM($D$2:D266)</f>
        <v>1267912</v>
      </c>
      <c r="D266">
        <f t="shared" si="4"/>
        <v>4793</v>
      </c>
      <c r="E266">
        <f>ROUNDDOWN(VLOOKUP(B266,通用估算系数!$J$1:$L$11,2,FALSE)*VLOOKUP(B266,通用估算系数!$G$1:$H$11,2,FALSE)*(VLOOKUP(B266,通用估算系数!$N$1:$O$11,2,FALSE)+通用估算系数!$B$4*(1-VLOOKUP(B266,通用估算系数!$N$1:$O$11,2,FALSE)))+VLOOKUP(B266,通用估算系数!$J$1:$L$11,3,FALSE)*通用估算系数!$B$3,0)</f>
        <v>1446</v>
      </c>
      <c r="F266">
        <f>ROUNDDOWN((VLOOKUP(B266,通用估算系数!$AG$1:$AI$11,2,FALSE)+VLOOKUP(B266,通用估算系数!$AG$1:$AI$11,2,FALSE)/7)*通用估算系数!$B$8,0)</f>
        <v>2849</v>
      </c>
      <c r="G266">
        <f>ROUNDDOWN(VLOOKUP(B266,通用估算系数!$AC$1:$AE$11,2,FALSE)*宝箱投放计算!D266,0)</f>
        <v>498</v>
      </c>
      <c r="H266">
        <f>VLOOKUP(B266,通用估算系数!$AC$1:$AE$11,3,FALSE)*宝箱投放计算!E266</f>
        <v>0</v>
      </c>
      <c r="I266">
        <f>SUMIFS([1]基础经济系数!$M$123:$M$153,[1]基础经济系数!$K$123:$K$153,"军费",[1]基础经济系数!$J$123:$J$153,A266)</f>
        <v>0</v>
      </c>
      <c r="J266">
        <f>IFERROR(VLOOKUP(A266,[1]成就!$U$2:$AA$5,7,FALSE),0)</f>
        <v>0</v>
      </c>
      <c r="K266">
        <f>IFERROR(VLOOKUP(A266,[1]游戏时长规划!AE$4:AK$33,7,FALSE),0)</f>
        <v>0</v>
      </c>
    </row>
    <row r="267" spans="1:11" x14ac:dyDescent="0.2">
      <c r="A267">
        <f>玩家成长时间线!A267</f>
        <v>266</v>
      </c>
      <c r="B267">
        <f>玩家成长时间线!B267</f>
        <v>8</v>
      </c>
      <c r="C267">
        <f>SUM($D$2:D267)</f>
        <v>1272174</v>
      </c>
      <c r="D267">
        <f t="shared" si="4"/>
        <v>4262</v>
      </c>
      <c r="E267">
        <f>ROUNDDOWN(VLOOKUP(B267,通用估算系数!$J$1:$L$11,2,FALSE)*VLOOKUP(B267,通用估算系数!$G$1:$H$11,2,FALSE)*(VLOOKUP(B267,通用估算系数!$N$1:$O$11,2,FALSE)+通用估算系数!$B$4*(1-VLOOKUP(B267,通用估算系数!$N$1:$O$11,2,FALSE)))+VLOOKUP(B267,通用估算系数!$J$1:$L$11,3,FALSE)*通用估算系数!$B$3,0)</f>
        <v>913</v>
      </c>
      <c r="F267">
        <f>ROUNDDOWN((VLOOKUP(B267,通用估算系数!$AG$1:$AI$11,2,FALSE)+VLOOKUP(B267,通用估算系数!$AG$1:$AI$11,2,FALSE)/7)*通用估算系数!$B$8,0)</f>
        <v>2849</v>
      </c>
      <c r="G267">
        <f>ROUNDDOWN(VLOOKUP(B267,通用估算系数!$AC$1:$AE$11,2,FALSE)*宝箱投放计算!D267,0)</f>
        <v>500</v>
      </c>
      <c r="H267">
        <f>VLOOKUP(B267,通用估算系数!$AC$1:$AE$11,3,FALSE)*宝箱投放计算!E267</f>
        <v>0</v>
      </c>
      <c r="I267">
        <f>SUMIFS([1]基础经济系数!$M$123:$M$153,[1]基础经济系数!$K$123:$K$153,"军费",[1]基础经济系数!$J$123:$J$153,A267)</f>
        <v>0</v>
      </c>
      <c r="J267">
        <f>IFERROR(VLOOKUP(A267,[1]成就!$U$2:$AA$5,7,FALSE),0)</f>
        <v>0</v>
      </c>
      <c r="K267">
        <f>IFERROR(VLOOKUP(A267,[1]游戏时长规划!AE$4:AK$33,7,FALSE),0)</f>
        <v>0</v>
      </c>
    </row>
    <row r="268" spans="1:11" x14ac:dyDescent="0.2">
      <c r="A268">
        <f>玩家成长时间线!A268</f>
        <v>267</v>
      </c>
      <c r="B268">
        <f>玩家成长时间线!B268</f>
        <v>8</v>
      </c>
      <c r="C268">
        <f>SUM($D$2:D268)</f>
        <v>1276438</v>
      </c>
      <c r="D268">
        <f t="shared" si="4"/>
        <v>4264</v>
      </c>
      <c r="E268">
        <f>ROUNDDOWN(VLOOKUP(B268,通用估算系数!$J$1:$L$11,2,FALSE)*VLOOKUP(B268,通用估算系数!$G$1:$H$11,2,FALSE)*(VLOOKUP(B268,通用估算系数!$N$1:$O$11,2,FALSE)+通用估算系数!$B$4*(1-VLOOKUP(B268,通用估算系数!$N$1:$O$11,2,FALSE)))+VLOOKUP(B268,通用估算系数!$J$1:$L$11,3,FALSE)*通用估算系数!$B$3,0)</f>
        <v>913</v>
      </c>
      <c r="F268">
        <f>ROUNDDOWN((VLOOKUP(B268,通用估算系数!$AG$1:$AI$11,2,FALSE)+VLOOKUP(B268,通用估算系数!$AG$1:$AI$11,2,FALSE)/7)*通用估算系数!$B$8,0)</f>
        <v>2849</v>
      </c>
      <c r="G268">
        <f>ROUNDDOWN(VLOOKUP(B268,通用估算系数!$AC$1:$AE$11,2,FALSE)*宝箱投放计算!D268,0)</f>
        <v>502</v>
      </c>
      <c r="H268">
        <f>VLOOKUP(B268,通用估算系数!$AC$1:$AE$11,3,FALSE)*宝箱投放计算!E268</f>
        <v>0</v>
      </c>
      <c r="I268">
        <f>SUMIFS([1]基础经济系数!$M$123:$M$153,[1]基础经济系数!$K$123:$K$153,"军费",[1]基础经济系数!$J$123:$J$153,A268)</f>
        <v>0</v>
      </c>
      <c r="J268">
        <f>IFERROR(VLOOKUP(A268,[1]成就!$U$2:$AA$5,7,FALSE),0)</f>
        <v>0</v>
      </c>
      <c r="K268">
        <f>IFERROR(VLOOKUP(A268,[1]游戏时长规划!AE$4:AK$33,7,FALSE),0)</f>
        <v>0</v>
      </c>
    </row>
    <row r="269" spans="1:11" x14ac:dyDescent="0.2">
      <c r="A269">
        <f>玩家成长时间线!A269</f>
        <v>268</v>
      </c>
      <c r="B269">
        <f>玩家成长时间线!B269</f>
        <v>8</v>
      </c>
      <c r="C269">
        <f>SUM($D$2:D269)</f>
        <v>1280746</v>
      </c>
      <c r="D269">
        <f t="shared" si="4"/>
        <v>4308</v>
      </c>
      <c r="E269">
        <f>ROUNDDOWN(VLOOKUP(B269,通用估算系数!$J$1:$L$11,2,FALSE)*VLOOKUP(B269,通用估算系数!$G$1:$H$11,2,FALSE)*(VLOOKUP(B269,通用估算系数!$N$1:$O$11,2,FALSE)+通用估算系数!$B$4*(1-VLOOKUP(B269,通用估算系数!$N$1:$O$11,2,FALSE)))+VLOOKUP(B269,通用估算系数!$J$1:$L$11,3,FALSE)*通用估算系数!$B$3,0)</f>
        <v>913</v>
      </c>
      <c r="F269">
        <f>ROUNDDOWN((VLOOKUP(B269,通用估算系数!$AG$1:$AI$11,2,FALSE)+VLOOKUP(B269,通用估算系数!$AG$1:$AI$11,2,FALSE)/7)*通用估算系数!$B$8,0)</f>
        <v>2849</v>
      </c>
      <c r="G269">
        <f>ROUNDDOWN(VLOOKUP(B269,通用估算系数!$AC$1:$AE$11,2,FALSE)*宝箱投放计算!D269,0)</f>
        <v>546</v>
      </c>
      <c r="H269">
        <f>VLOOKUP(B269,通用估算系数!$AC$1:$AE$11,3,FALSE)*宝箱投放计算!E269</f>
        <v>0</v>
      </c>
      <c r="I269">
        <f>SUMIFS([1]基础经济系数!$M$123:$M$153,[1]基础经济系数!$K$123:$K$153,"军费",[1]基础经济系数!$J$123:$J$153,A269)</f>
        <v>0</v>
      </c>
      <c r="J269">
        <f>IFERROR(VLOOKUP(A269,[1]成就!$U$2:$AA$5,7,FALSE),0)</f>
        <v>0</v>
      </c>
      <c r="K269">
        <f>IFERROR(VLOOKUP(A269,[1]游戏时长规划!AE$4:AK$33,7,FALSE),0)</f>
        <v>0</v>
      </c>
    </row>
    <row r="270" spans="1:11" x14ac:dyDescent="0.2">
      <c r="A270">
        <f>玩家成长时间线!A270</f>
        <v>269</v>
      </c>
      <c r="B270">
        <f>玩家成长时间线!B270</f>
        <v>9</v>
      </c>
      <c r="C270">
        <f>SUM($D$2:D270)</f>
        <v>1285303</v>
      </c>
      <c r="D270">
        <f t="shared" si="4"/>
        <v>4557</v>
      </c>
      <c r="E270">
        <f>ROUNDDOWN(VLOOKUP(B270,通用估算系数!$J$1:$L$11,2,FALSE)*VLOOKUP(B270,通用估算系数!$G$1:$H$11,2,FALSE)*(VLOOKUP(B270,通用估算系数!$N$1:$O$11,2,FALSE)+通用估算系数!$B$4*(1-VLOOKUP(B270,通用估算系数!$N$1:$O$11,2,FALSE)))+VLOOKUP(B270,通用估算系数!$J$1:$L$11,3,FALSE)*通用估算系数!$B$3,0)</f>
        <v>1202</v>
      </c>
      <c r="F270">
        <f>ROUNDDOWN((VLOOKUP(B270,通用估算系数!$AG$1:$AI$11,2,FALSE)+VLOOKUP(B270,通用估算系数!$AG$1:$AI$11,2,FALSE)/7)*通用估算系数!$B$8,0)</f>
        <v>2849</v>
      </c>
      <c r="G270">
        <f>ROUNDDOWN(VLOOKUP(B270,通用估算系数!$AC$1:$AE$11,2,FALSE)*宝箱投放计算!D270,0)</f>
        <v>506</v>
      </c>
      <c r="H270">
        <f>VLOOKUP(B270,通用估算系数!$AC$1:$AE$11,3,FALSE)*宝箱投放计算!E270</f>
        <v>0</v>
      </c>
      <c r="I270">
        <f>SUMIFS([1]基础经济系数!$M$123:$M$153,[1]基础经济系数!$K$123:$K$153,"军费",[1]基础经济系数!$J$123:$J$153,A270)</f>
        <v>0</v>
      </c>
      <c r="J270">
        <f>IFERROR(VLOOKUP(A270,[1]成就!$U$2:$AA$5,7,FALSE),0)</f>
        <v>0</v>
      </c>
      <c r="K270">
        <f>IFERROR(VLOOKUP(A270,[1]游戏时长规划!AE$4:AK$33,7,FALSE),0)</f>
        <v>0</v>
      </c>
    </row>
    <row r="271" spans="1:11" x14ac:dyDescent="0.2">
      <c r="A271">
        <f>玩家成长时间线!A271</f>
        <v>270</v>
      </c>
      <c r="B271">
        <f>玩家成长时间线!B271</f>
        <v>9</v>
      </c>
      <c r="C271">
        <f>SUM($D$2:D271)</f>
        <v>1289862</v>
      </c>
      <c r="D271">
        <f t="shared" si="4"/>
        <v>4559</v>
      </c>
      <c r="E271">
        <f>ROUNDDOWN(VLOOKUP(B271,通用估算系数!$J$1:$L$11,2,FALSE)*VLOOKUP(B271,通用估算系数!$G$1:$H$11,2,FALSE)*(VLOOKUP(B271,通用估算系数!$N$1:$O$11,2,FALSE)+通用估算系数!$B$4*(1-VLOOKUP(B271,通用估算系数!$N$1:$O$11,2,FALSE)))+VLOOKUP(B271,通用估算系数!$J$1:$L$11,3,FALSE)*通用估算系数!$B$3,0)</f>
        <v>1202</v>
      </c>
      <c r="F271">
        <f>ROUNDDOWN((VLOOKUP(B271,通用估算系数!$AG$1:$AI$11,2,FALSE)+VLOOKUP(B271,通用估算系数!$AG$1:$AI$11,2,FALSE)/7)*通用估算系数!$B$8,0)</f>
        <v>2849</v>
      </c>
      <c r="G271">
        <f>ROUNDDOWN(VLOOKUP(B271,通用估算系数!$AC$1:$AE$11,2,FALSE)*宝箱投放计算!D271,0)</f>
        <v>508</v>
      </c>
      <c r="H271">
        <f>VLOOKUP(B271,通用估算系数!$AC$1:$AE$11,3,FALSE)*宝箱投放计算!E271</f>
        <v>0</v>
      </c>
      <c r="I271">
        <f>SUMIFS([1]基础经济系数!$M$123:$M$153,[1]基础经济系数!$K$123:$K$153,"军费",[1]基础经济系数!$J$123:$J$153,A271)</f>
        <v>0</v>
      </c>
      <c r="J271">
        <f>IFERROR(VLOOKUP(A271,[1]成就!$U$2:$AA$5,7,FALSE),0)</f>
        <v>0</v>
      </c>
      <c r="K271">
        <f>IFERROR(VLOOKUP(A271,[1]游戏时长规划!AE$4:AK$33,7,FALSE),0)</f>
        <v>0</v>
      </c>
    </row>
    <row r="272" spans="1:11" x14ac:dyDescent="0.2">
      <c r="A272">
        <f>玩家成长时间线!A272</f>
        <v>271</v>
      </c>
      <c r="B272">
        <f>玩家成长时间线!B272</f>
        <v>9</v>
      </c>
      <c r="C272">
        <f>SUM($D$2:D272)</f>
        <v>1294465</v>
      </c>
      <c r="D272">
        <f t="shared" si="4"/>
        <v>4603</v>
      </c>
      <c r="E272">
        <f>ROUNDDOWN(VLOOKUP(B272,通用估算系数!$J$1:$L$11,2,FALSE)*VLOOKUP(B272,通用估算系数!$G$1:$H$11,2,FALSE)*(VLOOKUP(B272,通用估算系数!$N$1:$O$11,2,FALSE)+通用估算系数!$B$4*(1-VLOOKUP(B272,通用估算系数!$N$1:$O$11,2,FALSE)))+VLOOKUP(B272,通用估算系数!$J$1:$L$11,3,FALSE)*通用估算系数!$B$3,0)</f>
        <v>1202</v>
      </c>
      <c r="F272">
        <f>ROUNDDOWN((VLOOKUP(B272,通用估算系数!$AG$1:$AI$11,2,FALSE)+VLOOKUP(B272,通用估算系数!$AG$1:$AI$11,2,FALSE)/7)*通用估算系数!$B$8,0)</f>
        <v>2849</v>
      </c>
      <c r="G272">
        <f>ROUNDDOWN(VLOOKUP(B272,通用估算系数!$AC$1:$AE$11,2,FALSE)*宝箱投放计算!D272,0)</f>
        <v>552</v>
      </c>
      <c r="H272">
        <f>VLOOKUP(B272,通用估算系数!$AC$1:$AE$11,3,FALSE)*宝箱投放计算!E272</f>
        <v>0</v>
      </c>
      <c r="I272">
        <f>SUMIFS([1]基础经济系数!$M$123:$M$153,[1]基础经济系数!$K$123:$K$153,"军费",[1]基础经济系数!$J$123:$J$153,A272)</f>
        <v>0</v>
      </c>
      <c r="J272">
        <f>IFERROR(VLOOKUP(A272,[1]成就!$U$2:$AA$5,7,FALSE),0)</f>
        <v>0</v>
      </c>
      <c r="K272">
        <f>IFERROR(VLOOKUP(A272,[1]游戏时长规划!AE$4:AK$33,7,FALSE),0)</f>
        <v>0</v>
      </c>
    </row>
    <row r="273" spans="1:11" x14ac:dyDescent="0.2">
      <c r="A273">
        <f>玩家成长时间线!A273</f>
        <v>272</v>
      </c>
      <c r="B273">
        <f>玩家成长时间线!B273</f>
        <v>10</v>
      </c>
      <c r="C273">
        <f>SUM($D$2:D273)</f>
        <v>1299272</v>
      </c>
      <c r="D273">
        <f t="shared" si="4"/>
        <v>4807</v>
      </c>
      <c r="E273">
        <f>ROUNDDOWN(VLOOKUP(B273,通用估算系数!$J$1:$L$11,2,FALSE)*VLOOKUP(B273,通用估算系数!$G$1:$H$11,2,FALSE)*(VLOOKUP(B273,通用估算系数!$N$1:$O$11,2,FALSE)+通用估算系数!$B$4*(1-VLOOKUP(B273,通用估算系数!$N$1:$O$11,2,FALSE)))+VLOOKUP(B273,通用估算系数!$J$1:$L$11,3,FALSE)*通用估算系数!$B$3,0)</f>
        <v>1446</v>
      </c>
      <c r="F273">
        <f>ROUNDDOWN((VLOOKUP(B273,通用估算系数!$AG$1:$AI$11,2,FALSE)+VLOOKUP(B273,通用估算系数!$AG$1:$AI$11,2,FALSE)/7)*通用估算系数!$B$8,0)</f>
        <v>2849</v>
      </c>
      <c r="G273">
        <f>ROUNDDOWN(VLOOKUP(B273,通用估算系数!$AC$1:$AE$11,2,FALSE)*宝箱投放计算!D273,0)</f>
        <v>512</v>
      </c>
      <c r="H273">
        <f>VLOOKUP(B273,通用估算系数!$AC$1:$AE$11,3,FALSE)*宝箱投放计算!E273</f>
        <v>0</v>
      </c>
      <c r="I273">
        <f>SUMIFS([1]基础经济系数!$M$123:$M$153,[1]基础经济系数!$K$123:$K$153,"军费",[1]基础经济系数!$J$123:$J$153,A273)</f>
        <v>0</v>
      </c>
      <c r="J273">
        <f>IFERROR(VLOOKUP(A273,[1]成就!$U$2:$AA$5,7,FALSE),0)</f>
        <v>0</v>
      </c>
      <c r="K273">
        <f>IFERROR(VLOOKUP(A273,[1]游戏时长规划!AE$4:AK$33,7,FALSE),0)</f>
        <v>0</v>
      </c>
    </row>
    <row r="274" spans="1:11" x14ac:dyDescent="0.2">
      <c r="A274">
        <f>玩家成长时间线!A274</f>
        <v>273</v>
      </c>
      <c r="B274">
        <f>玩家成长时间线!B274</f>
        <v>10</v>
      </c>
      <c r="C274">
        <f>SUM($D$2:D274)</f>
        <v>1304082</v>
      </c>
      <c r="D274">
        <f t="shared" si="4"/>
        <v>4810</v>
      </c>
      <c r="E274">
        <f>ROUNDDOWN(VLOOKUP(B274,通用估算系数!$J$1:$L$11,2,FALSE)*VLOOKUP(B274,通用估算系数!$G$1:$H$11,2,FALSE)*(VLOOKUP(B274,通用估算系数!$N$1:$O$11,2,FALSE)+通用估算系数!$B$4*(1-VLOOKUP(B274,通用估算系数!$N$1:$O$11,2,FALSE)))+VLOOKUP(B274,通用估算系数!$J$1:$L$11,3,FALSE)*通用估算系数!$B$3,0)</f>
        <v>1446</v>
      </c>
      <c r="F274">
        <f>ROUNDDOWN((VLOOKUP(B274,通用估算系数!$AG$1:$AI$11,2,FALSE)+VLOOKUP(B274,通用估算系数!$AG$1:$AI$11,2,FALSE)/7)*通用估算系数!$B$8,0)</f>
        <v>2849</v>
      </c>
      <c r="G274">
        <f>ROUNDDOWN(VLOOKUP(B274,通用估算系数!$AC$1:$AE$11,2,FALSE)*宝箱投放计算!D274,0)</f>
        <v>515</v>
      </c>
      <c r="H274">
        <f>VLOOKUP(B274,通用估算系数!$AC$1:$AE$11,3,FALSE)*宝箱投放计算!E274</f>
        <v>0</v>
      </c>
      <c r="I274">
        <f>SUMIFS([1]基础经济系数!$M$123:$M$153,[1]基础经济系数!$K$123:$K$153,"军费",[1]基础经济系数!$J$123:$J$153,A274)</f>
        <v>0</v>
      </c>
      <c r="J274">
        <f>IFERROR(VLOOKUP(A274,[1]成就!$U$2:$AA$5,7,FALSE),0)</f>
        <v>0</v>
      </c>
      <c r="K274">
        <f>IFERROR(VLOOKUP(A274,[1]游戏时长规划!AE$4:AK$33,7,FALSE),0)</f>
        <v>0</v>
      </c>
    </row>
    <row r="275" spans="1:11" x14ac:dyDescent="0.2">
      <c r="A275">
        <f>玩家成长时间线!A275</f>
        <v>274</v>
      </c>
      <c r="B275">
        <f>玩家成长时间线!B275</f>
        <v>10</v>
      </c>
      <c r="C275">
        <f>SUM($D$2:D275)</f>
        <v>1308894</v>
      </c>
      <c r="D275">
        <f t="shared" si="4"/>
        <v>4812</v>
      </c>
      <c r="E275">
        <f>ROUNDDOWN(VLOOKUP(B275,通用估算系数!$J$1:$L$11,2,FALSE)*VLOOKUP(B275,通用估算系数!$G$1:$H$11,2,FALSE)*(VLOOKUP(B275,通用估算系数!$N$1:$O$11,2,FALSE)+通用估算系数!$B$4*(1-VLOOKUP(B275,通用估算系数!$N$1:$O$11,2,FALSE)))+VLOOKUP(B275,通用估算系数!$J$1:$L$11,3,FALSE)*通用估算系数!$B$3,0)</f>
        <v>1446</v>
      </c>
      <c r="F275">
        <f>ROUNDDOWN((VLOOKUP(B275,通用估算系数!$AG$1:$AI$11,2,FALSE)+VLOOKUP(B275,通用估算系数!$AG$1:$AI$11,2,FALSE)/7)*通用估算系数!$B$8,0)</f>
        <v>2849</v>
      </c>
      <c r="G275">
        <f>ROUNDDOWN(VLOOKUP(B275,通用估算系数!$AC$1:$AE$11,2,FALSE)*宝箱投放计算!D275,0)</f>
        <v>517</v>
      </c>
      <c r="H275">
        <f>VLOOKUP(B275,通用估算系数!$AC$1:$AE$11,3,FALSE)*宝箱投放计算!E275</f>
        <v>0</v>
      </c>
      <c r="I275">
        <f>SUMIFS([1]基础经济系数!$M$123:$M$153,[1]基础经济系数!$K$123:$K$153,"军费",[1]基础经济系数!$J$123:$J$153,A275)</f>
        <v>0</v>
      </c>
      <c r="J275">
        <f>IFERROR(VLOOKUP(A275,[1]成就!$U$2:$AA$5,7,FALSE),0)</f>
        <v>0</v>
      </c>
      <c r="K275">
        <f>IFERROR(VLOOKUP(A275,[1]游戏时长规划!AE$4:AK$33,7,FALSE),0)</f>
        <v>0</v>
      </c>
    </row>
    <row r="276" spans="1:11" x14ac:dyDescent="0.2">
      <c r="A276">
        <f>玩家成长时间线!A276</f>
        <v>275</v>
      </c>
      <c r="B276">
        <f>玩家成长时间线!B276</f>
        <v>10</v>
      </c>
      <c r="C276">
        <f>SUM($D$2:D276)</f>
        <v>1313750</v>
      </c>
      <c r="D276">
        <f t="shared" si="4"/>
        <v>4856</v>
      </c>
      <c r="E276">
        <f>ROUNDDOWN(VLOOKUP(B276,通用估算系数!$J$1:$L$11,2,FALSE)*VLOOKUP(B276,通用估算系数!$G$1:$H$11,2,FALSE)*(VLOOKUP(B276,通用估算系数!$N$1:$O$11,2,FALSE)+通用估算系数!$B$4*(1-VLOOKUP(B276,通用估算系数!$N$1:$O$11,2,FALSE)))+VLOOKUP(B276,通用估算系数!$J$1:$L$11,3,FALSE)*通用估算系数!$B$3,0)</f>
        <v>1446</v>
      </c>
      <c r="F276">
        <f>ROUNDDOWN((VLOOKUP(B276,通用估算系数!$AG$1:$AI$11,2,FALSE)+VLOOKUP(B276,通用估算系数!$AG$1:$AI$11,2,FALSE)/7)*通用估算系数!$B$8,0)</f>
        <v>2849</v>
      </c>
      <c r="G276">
        <f>ROUNDDOWN(VLOOKUP(B276,通用估算系数!$AC$1:$AE$11,2,FALSE)*宝箱投放计算!D276,0)</f>
        <v>561</v>
      </c>
      <c r="H276">
        <f>VLOOKUP(B276,通用估算系数!$AC$1:$AE$11,3,FALSE)*宝箱投放计算!E276</f>
        <v>0</v>
      </c>
      <c r="I276">
        <f>SUMIFS([1]基础经济系数!$M$123:$M$153,[1]基础经济系数!$K$123:$K$153,"军费",[1]基础经济系数!$J$123:$J$153,A276)</f>
        <v>0</v>
      </c>
      <c r="J276">
        <f>IFERROR(VLOOKUP(A276,[1]成就!$U$2:$AA$5,7,FALSE),0)</f>
        <v>0</v>
      </c>
      <c r="K276">
        <f>IFERROR(VLOOKUP(A276,[1]游戏时长规划!AE$4:AK$33,7,FALSE),0)</f>
        <v>0</v>
      </c>
    </row>
    <row r="277" spans="1:11" x14ac:dyDescent="0.2">
      <c r="A277">
        <f>玩家成长时间线!A277</f>
        <v>276</v>
      </c>
      <c r="B277">
        <f>玩家成长时间线!B277</f>
        <v>10</v>
      </c>
      <c r="C277">
        <f>SUM($D$2:D277)</f>
        <v>1318566</v>
      </c>
      <c r="D277">
        <f t="shared" si="4"/>
        <v>4816</v>
      </c>
      <c r="E277">
        <f>ROUNDDOWN(VLOOKUP(B277,通用估算系数!$J$1:$L$11,2,FALSE)*VLOOKUP(B277,通用估算系数!$G$1:$H$11,2,FALSE)*(VLOOKUP(B277,通用估算系数!$N$1:$O$11,2,FALSE)+通用估算系数!$B$4*(1-VLOOKUP(B277,通用估算系数!$N$1:$O$11,2,FALSE)))+VLOOKUP(B277,通用估算系数!$J$1:$L$11,3,FALSE)*通用估算系数!$B$3,0)</f>
        <v>1446</v>
      </c>
      <c r="F277">
        <f>ROUNDDOWN((VLOOKUP(B277,通用估算系数!$AG$1:$AI$11,2,FALSE)+VLOOKUP(B277,通用估算系数!$AG$1:$AI$11,2,FALSE)/7)*通用估算系数!$B$8,0)</f>
        <v>2849</v>
      </c>
      <c r="G277">
        <f>ROUNDDOWN(VLOOKUP(B277,通用估算系数!$AC$1:$AE$11,2,FALSE)*宝箱投放计算!D277,0)</f>
        <v>521</v>
      </c>
      <c r="H277">
        <f>VLOOKUP(B277,通用估算系数!$AC$1:$AE$11,3,FALSE)*宝箱投放计算!E277</f>
        <v>0</v>
      </c>
      <c r="I277">
        <f>SUMIFS([1]基础经济系数!$M$123:$M$153,[1]基础经济系数!$K$123:$K$153,"军费",[1]基础经济系数!$J$123:$J$153,A277)</f>
        <v>0</v>
      </c>
      <c r="J277">
        <f>IFERROR(VLOOKUP(A277,[1]成就!$U$2:$AA$5,7,FALSE),0)</f>
        <v>0</v>
      </c>
      <c r="K277">
        <f>IFERROR(VLOOKUP(A277,[1]游戏时长规划!AE$4:AK$33,7,FALSE),0)</f>
        <v>0</v>
      </c>
    </row>
    <row r="278" spans="1:11" x14ac:dyDescent="0.2">
      <c r="A278">
        <f>玩家成长时间线!A278</f>
        <v>277</v>
      </c>
      <c r="B278">
        <f>玩家成长时间线!B278</f>
        <v>10</v>
      </c>
      <c r="C278">
        <f>SUM($D$2:D278)</f>
        <v>1323384</v>
      </c>
      <c r="D278">
        <f t="shared" si="4"/>
        <v>4818</v>
      </c>
      <c r="E278">
        <f>ROUNDDOWN(VLOOKUP(B278,通用估算系数!$J$1:$L$11,2,FALSE)*VLOOKUP(B278,通用估算系数!$G$1:$H$11,2,FALSE)*(VLOOKUP(B278,通用估算系数!$N$1:$O$11,2,FALSE)+通用估算系数!$B$4*(1-VLOOKUP(B278,通用估算系数!$N$1:$O$11,2,FALSE)))+VLOOKUP(B278,通用估算系数!$J$1:$L$11,3,FALSE)*通用估算系数!$B$3,0)</f>
        <v>1446</v>
      </c>
      <c r="F278">
        <f>ROUNDDOWN((VLOOKUP(B278,通用估算系数!$AG$1:$AI$11,2,FALSE)+VLOOKUP(B278,通用估算系数!$AG$1:$AI$11,2,FALSE)/7)*通用估算系数!$B$8,0)</f>
        <v>2849</v>
      </c>
      <c r="G278">
        <f>ROUNDDOWN(VLOOKUP(B278,通用估算系数!$AC$1:$AE$11,2,FALSE)*宝箱投放计算!D278,0)</f>
        <v>523</v>
      </c>
      <c r="H278">
        <f>VLOOKUP(B278,通用估算系数!$AC$1:$AE$11,3,FALSE)*宝箱投放计算!E278</f>
        <v>0</v>
      </c>
      <c r="I278">
        <f>SUMIFS([1]基础经济系数!$M$123:$M$153,[1]基础经济系数!$K$123:$K$153,"军费",[1]基础经济系数!$J$123:$J$153,A278)</f>
        <v>0</v>
      </c>
      <c r="J278">
        <f>IFERROR(VLOOKUP(A278,[1]成就!$U$2:$AA$5,7,FALSE),0)</f>
        <v>0</v>
      </c>
      <c r="K278">
        <f>IFERROR(VLOOKUP(A278,[1]游戏时长规划!AE$4:AK$33,7,FALSE),0)</f>
        <v>0</v>
      </c>
    </row>
    <row r="279" spans="1:11" x14ac:dyDescent="0.2">
      <c r="A279">
        <f>玩家成长时间线!A279</f>
        <v>278</v>
      </c>
      <c r="B279">
        <f>玩家成长时间线!B279</f>
        <v>10</v>
      </c>
      <c r="C279">
        <f>SUM($D$2:D279)</f>
        <v>1328225</v>
      </c>
      <c r="D279">
        <f t="shared" si="4"/>
        <v>4841</v>
      </c>
      <c r="E279">
        <f>ROUNDDOWN(VLOOKUP(B279,通用估算系数!$J$1:$L$11,2,FALSE)*VLOOKUP(B279,通用估算系数!$G$1:$H$11,2,FALSE)*(VLOOKUP(B279,通用估算系数!$N$1:$O$11,2,FALSE)+通用估算系数!$B$4*(1-VLOOKUP(B279,通用估算系数!$N$1:$O$11,2,FALSE)))+VLOOKUP(B279,通用估算系数!$J$1:$L$11,3,FALSE)*通用估算系数!$B$3,0)</f>
        <v>1446</v>
      </c>
      <c r="F279">
        <f>ROUNDDOWN((VLOOKUP(B279,通用估算系数!$AG$1:$AI$11,2,FALSE)+VLOOKUP(B279,通用估算系数!$AG$1:$AI$11,2,FALSE)/7)*通用估算系数!$B$8,0)</f>
        <v>2849</v>
      </c>
      <c r="G279">
        <f>ROUNDDOWN(VLOOKUP(B279,通用估算系数!$AC$1:$AE$11,2,FALSE)*宝箱投放计算!D279,0)</f>
        <v>546</v>
      </c>
      <c r="H279">
        <f>VLOOKUP(B279,通用估算系数!$AC$1:$AE$11,3,FALSE)*宝箱投放计算!E279</f>
        <v>0</v>
      </c>
      <c r="I279">
        <f>SUMIFS([1]基础经济系数!$M$123:$M$153,[1]基础经济系数!$K$123:$K$153,"军费",[1]基础经济系数!$J$123:$J$153,A279)</f>
        <v>0</v>
      </c>
      <c r="J279">
        <f>IFERROR(VLOOKUP(A279,[1]成就!$U$2:$AA$5,7,FALSE),0)</f>
        <v>0</v>
      </c>
      <c r="K279">
        <f>IFERROR(VLOOKUP(A279,[1]游戏时长规划!AE$4:AK$33,7,FALSE),0)</f>
        <v>0</v>
      </c>
    </row>
    <row r="280" spans="1:11" x14ac:dyDescent="0.2">
      <c r="A280">
        <f>玩家成长时间线!A280</f>
        <v>279</v>
      </c>
      <c r="B280">
        <f>玩家成长时间线!B280</f>
        <v>10</v>
      </c>
      <c r="C280">
        <f>SUM($D$2:D280)</f>
        <v>1333047</v>
      </c>
      <c r="D280">
        <f t="shared" si="4"/>
        <v>4822</v>
      </c>
      <c r="E280">
        <f>ROUNDDOWN(VLOOKUP(B280,通用估算系数!$J$1:$L$11,2,FALSE)*VLOOKUP(B280,通用估算系数!$G$1:$H$11,2,FALSE)*(VLOOKUP(B280,通用估算系数!$N$1:$O$11,2,FALSE)+通用估算系数!$B$4*(1-VLOOKUP(B280,通用估算系数!$N$1:$O$11,2,FALSE)))+VLOOKUP(B280,通用估算系数!$J$1:$L$11,3,FALSE)*通用估算系数!$B$3,0)</f>
        <v>1446</v>
      </c>
      <c r="F280">
        <f>ROUNDDOWN((VLOOKUP(B280,通用估算系数!$AG$1:$AI$11,2,FALSE)+VLOOKUP(B280,通用估算系数!$AG$1:$AI$11,2,FALSE)/7)*通用估算系数!$B$8,0)</f>
        <v>2849</v>
      </c>
      <c r="G280">
        <f>ROUNDDOWN(VLOOKUP(B280,通用估算系数!$AC$1:$AE$11,2,FALSE)*宝箱投放计算!D280,0)</f>
        <v>527</v>
      </c>
      <c r="H280">
        <f>VLOOKUP(B280,通用估算系数!$AC$1:$AE$11,3,FALSE)*宝箱投放计算!E280</f>
        <v>0</v>
      </c>
      <c r="I280">
        <f>SUMIFS([1]基础经济系数!$M$123:$M$153,[1]基础经济系数!$K$123:$K$153,"军费",[1]基础经济系数!$J$123:$J$153,A280)</f>
        <v>0</v>
      </c>
      <c r="J280">
        <f>IFERROR(VLOOKUP(A280,[1]成就!$U$2:$AA$5,7,FALSE),0)</f>
        <v>0</v>
      </c>
      <c r="K280">
        <f>IFERROR(VLOOKUP(A280,[1]游戏时长规划!AE$4:AK$33,7,FALSE),0)</f>
        <v>0</v>
      </c>
    </row>
    <row r="281" spans="1:11" x14ac:dyDescent="0.2">
      <c r="A281">
        <f>玩家成长时间线!A281</f>
        <v>280</v>
      </c>
      <c r="B281">
        <f>玩家成长时间线!B281</f>
        <v>8</v>
      </c>
      <c r="C281">
        <f>SUM($D$2:D281)</f>
        <v>1337338</v>
      </c>
      <c r="D281">
        <f t="shared" si="4"/>
        <v>4291</v>
      </c>
      <c r="E281">
        <f>ROUNDDOWN(VLOOKUP(B281,通用估算系数!$J$1:$L$11,2,FALSE)*VLOOKUP(B281,通用估算系数!$G$1:$H$11,2,FALSE)*(VLOOKUP(B281,通用估算系数!$N$1:$O$11,2,FALSE)+通用估算系数!$B$4*(1-VLOOKUP(B281,通用估算系数!$N$1:$O$11,2,FALSE)))+VLOOKUP(B281,通用估算系数!$J$1:$L$11,3,FALSE)*通用估算系数!$B$3,0)</f>
        <v>913</v>
      </c>
      <c r="F281">
        <f>ROUNDDOWN((VLOOKUP(B281,通用估算系数!$AG$1:$AI$11,2,FALSE)+VLOOKUP(B281,通用估算系数!$AG$1:$AI$11,2,FALSE)/7)*通用估算系数!$B$8,0)</f>
        <v>2849</v>
      </c>
      <c r="G281">
        <f>ROUNDDOWN(VLOOKUP(B281,通用估算系数!$AC$1:$AE$11,2,FALSE)*宝箱投放计算!D281,0)</f>
        <v>529</v>
      </c>
      <c r="H281">
        <f>VLOOKUP(B281,通用估算系数!$AC$1:$AE$11,3,FALSE)*宝箱投放计算!E281</f>
        <v>0</v>
      </c>
      <c r="I281">
        <f>SUMIFS([1]基础经济系数!$M$123:$M$153,[1]基础经济系数!$K$123:$K$153,"军费",[1]基础经济系数!$J$123:$J$153,A281)</f>
        <v>0</v>
      </c>
      <c r="J281">
        <f>IFERROR(VLOOKUP(A281,[1]成就!$U$2:$AA$5,7,FALSE),0)</f>
        <v>0</v>
      </c>
      <c r="K281">
        <f>IFERROR(VLOOKUP(A281,[1]游戏时长规划!AE$4:AK$33,7,FALSE),0)</f>
        <v>0</v>
      </c>
    </row>
    <row r="282" spans="1:11" x14ac:dyDescent="0.2">
      <c r="A282">
        <f>玩家成长时间线!A282</f>
        <v>281</v>
      </c>
      <c r="B282">
        <f>玩家成长时间线!B282</f>
        <v>8</v>
      </c>
      <c r="C282">
        <f>SUM($D$2:D282)</f>
        <v>1341573</v>
      </c>
      <c r="D282">
        <f t="shared" si="4"/>
        <v>4235</v>
      </c>
      <c r="E282">
        <f>ROUNDDOWN(VLOOKUP(B282,通用估算系数!$J$1:$L$11,2,FALSE)*VLOOKUP(B282,通用估算系数!$G$1:$H$11,2,FALSE)*(VLOOKUP(B282,通用估算系数!$N$1:$O$11,2,FALSE)+通用估算系数!$B$4*(1-VLOOKUP(B282,通用估算系数!$N$1:$O$11,2,FALSE)))+VLOOKUP(B282,通用估算系数!$J$1:$L$11,3,FALSE)*通用估算系数!$B$3,0)</f>
        <v>913</v>
      </c>
      <c r="F282">
        <f>ROUNDDOWN((VLOOKUP(B282,通用估算系数!$AG$1:$AI$11,2,FALSE)+VLOOKUP(B282,通用估算系数!$AG$1:$AI$11,2,FALSE)/7)*通用估算系数!$B$8,0)</f>
        <v>2849</v>
      </c>
      <c r="G282">
        <f>ROUNDDOWN(VLOOKUP(B282,通用估算系数!$AC$1:$AE$11,2,FALSE)*宝箱投放计算!D282,0)</f>
        <v>473</v>
      </c>
      <c r="H282">
        <f>VLOOKUP(B282,通用估算系数!$AC$1:$AE$11,3,FALSE)*宝箱投放计算!E282</f>
        <v>0</v>
      </c>
      <c r="I282">
        <f>SUMIFS([1]基础经济系数!$M$123:$M$153,[1]基础经济系数!$K$123:$K$153,"军费",[1]基础经济系数!$J$123:$J$153,A282)</f>
        <v>0</v>
      </c>
      <c r="J282">
        <f>IFERROR(VLOOKUP(A282,[1]成就!$U$2:$AA$5,7,FALSE),0)</f>
        <v>0</v>
      </c>
      <c r="K282">
        <f>IFERROR(VLOOKUP(A282,[1]游戏时长规划!AE$4:AK$33,7,FALSE),0)</f>
        <v>0</v>
      </c>
    </row>
    <row r="283" spans="1:11" x14ac:dyDescent="0.2">
      <c r="A283">
        <f>玩家成长时间线!A283</f>
        <v>282</v>
      </c>
      <c r="B283">
        <f>玩家成长时间线!B283</f>
        <v>8</v>
      </c>
      <c r="C283">
        <f>SUM($D$2:D283)</f>
        <v>1345820</v>
      </c>
      <c r="D283">
        <f t="shared" si="4"/>
        <v>4247</v>
      </c>
      <c r="E283">
        <f>ROUNDDOWN(VLOOKUP(B283,通用估算系数!$J$1:$L$11,2,FALSE)*VLOOKUP(B283,通用估算系数!$G$1:$H$11,2,FALSE)*(VLOOKUP(B283,通用估算系数!$N$1:$O$11,2,FALSE)+通用估算系数!$B$4*(1-VLOOKUP(B283,通用估算系数!$N$1:$O$11,2,FALSE)))+VLOOKUP(B283,通用估算系数!$J$1:$L$11,3,FALSE)*通用估算系数!$B$3,0)</f>
        <v>913</v>
      </c>
      <c r="F283">
        <f>ROUNDDOWN((VLOOKUP(B283,通用估算系数!$AG$1:$AI$11,2,FALSE)+VLOOKUP(B283,通用估算系数!$AG$1:$AI$11,2,FALSE)/7)*通用估算系数!$B$8,0)</f>
        <v>2849</v>
      </c>
      <c r="G283">
        <f>ROUNDDOWN(VLOOKUP(B283,通用估算系数!$AC$1:$AE$11,2,FALSE)*宝箱投放计算!D283,0)</f>
        <v>485</v>
      </c>
      <c r="H283">
        <f>VLOOKUP(B283,通用估算系数!$AC$1:$AE$11,3,FALSE)*宝箱投放计算!E283</f>
        <v>0</v>
      </c>
      <c r="I283">
        <f>SUMIFS([1]基础经济系数!$M$123:$M$153,[1]基础经济系数!$K$123:$K$153,"军费",[1]基础经济系数!$J$123:$J$153,A283)</f>
        <v>0</v>
      </c>
      <c r="J283">
        <f>IFERROR(VLOOKUP(A283,[1]成就!$U$2:$AA$5,7,FALSE),0)</f>
        <v>0</v>
      </c>
      <c r="K283">
        <f>IFERROR(VLOOKUP(A283,[1]游戏时长规划!AE$4:AK$33,7,FALSE),0)</f>
        <v>0</v>
      </c>
    </row>
    <row r="284" spans="1:11" x14ac:dyDescent="0.2">
      <c r="A284">
        <f>玩家成长时间线!A284</f>
        <v>283</v>
      </c>
      <c r="B284">
        <f>玩家成长时间线!B284</f>
        <v>9</v>
      </c>
      <c r="C284">
        <f>SUM($D$2:D284)</f>
        <v>1350348</v>
      </c>
      <c r="D284">
        <f t="shared" si="4"/>
        <v>4528</v>
      </c>
      <c r="E284">
        <f>ROUNDDOWN(VLOOKUP(B284,通用估算系数!$J$1:$L$11,2,FALSE)*VLOOKUP(B284,通用估算系数!$G$1:$H$11,2,FALSE)*(VLOOKUP(B284,通用估算系数!$N$1:$O$11,2,FALSE)+通用估算系数!$B$4*(1-VLOOKUP(B284,通用估算系数!$N$1:$O$11,2,FALSE)))+VLOOKUP(B284,通用估算系数!$J$1:$L$11,3,FALSE)*通用估算系数!$B$3,0)</f>
        <v>1202</v>
      </c>
      <c r="F284">
        <f>ROUNDDOWN((VLOOKUP(B284,通用估算系数!$AG$1:$AI$11,2,FALSE)+VLOOKUP(B284,通用估算系数!$AG$1:$AI$11,2,FALSE)/7)*通用估算系数!$B$8,0)</f>
        <v>2849</v>
      </c>
      <c r="G284">
        <f>ROUNDDOWN(VLOOKUP(B284,通用估算系数!$AC$1:$AE$11,2,FALSE)*宝箱投放计算!D284,0)</f>
        <v>477</v>
      </c>
      <c r="H284">
        <f>VLOOKUP(B284,通用估算系数!$AC$1:$AE$11,3,FALSE)*宝箱投放计算!E284</f>
        <v>0</v>
      </c>
      <c r="I284">
        <f>SUMIFS([1]基础经济系数!$M$123:$M$153,[1]基础经济系数!$K$123:$K$153,"军费",[1]基础经济系数!$J$123:$J$153,A284)</f>
        <v>0</v>
      </c>
      <c r="J284">
        <f>IFERROR(VLOOKUP(A284,[1]成就!$U$2:$AA$5,7,FALSE),0)</f>
        <v>0</v>
      </c>
      <c r="K284">
        <f>IFERROR(VLOOKUP(A284,[1]游戏时长规划!AE$4:AK$33,7,FALSE),0)</f>
        <v>0</v>
      </c>
    </row>
    <row r="285" spans="1:11" x14ac:dyDescent="0.2">
      <c r="A285">
        <f>玩家成长时间线!A285</f>
        <v>284</v>
      </c>
      <c r="B285">
        <f>玩家成长时间线!B285</f>
        <v>9</v>
      </c>
      <c r="C285">
        <f>SUM($D$2:D285)</f>
        <v>1354878</v>
      </c>
      <c r="D285">
        <f t="shared" si="4"/>
        <v>4530</v>
      </c>
      <c r="E285">
        <f>ROUNDDOWN(VLOOKUP(B285,通用估算系数!$J$1:$L$11,2,FALSE)*VLOOKUP(B285,通用估算系数!$G$1:$H$11,2,FALSE)*(VLOOKUP(B285,通用估算系数!$N$1:$O$11,2,FALSE)+通用估算系数!$B$4*(1-VLOOKUP(B285,通用估算系数!$N$1:$O$11,2,FALSE)))+VLOOKUP(B285,通用估算系数!$J$1:$L$11,3,FALSE)*通用估算系数!$B$3,0)</f>
        <v>1202</v>
      </c>
      <c r="F285">
        <f>ROUNDDOWN((VLOOKUP(B285,通用估算系数!$AG$1:$AI$11,2,FALSE)+VLOOKUP(B285,通用估算系数!$AG$1:$AI$11,2,FALSE)/7)*通用估算系数!$B$8,0)</f>
        <v>2849</v>
      </c>
      <c r="G285">
        <f>ROUNDDOWN(VLOOKUP(B285,通用估算系数!$AC$1:$AE$11,2,FALSE)*宝箱投放计算!D285,0)</f>
        <v>479</v>
      </c>
      <c r="H285">
        <f>VLOOKUP(B285,通用估算系数!$AC$1:$AE$11,3,FALSE)*宝箱投放计算!E285</f>
        <v>0</v>
      </c>
      <c r="I285">
        <f>SUMIFS([1]基础经济系数!$M$123:$M$153,[1]基础经济系数!$K$123:$K$153,"军费",[1]基础经济系数!$J$123:$J$153,A285)</f>
        <v>0</v>
      </c>
      <c r="J285">
        <f>IFERROR(VLOOKUP(A285,[1]成就!$U$2:$AA$5,7,FALSE),0)</f>
        <v>0</v>
      </c>
      <c r="K285">
        <f>IFERROR(VLOOKUP(A285,[1]游戏时长规划!AE$4:AK$33,7,FALSE),0)</f>
        <v>0</v>
      </c>
    </row>
    <row r="286" spans="1:11" x14ac:dyDescent="0.2">
      <c r="A286">
        <f>玩家成长时间线!A286</f>
        <v>285</v>
      </c>
      <c r="B286">
        <f>玩家成长时间线!B286</f>
        <v>9</v>
      </c>
      <c r="C286">
        <f>SUM($D$2:D286)</f>
        <v>1359431</v>
      </c>
      <c r="D286">
        <f t="shared" si="4"/>
        <v>4553</v>
      </c>
      <c r="E286">
        <f>ROUNDDOWN(VLOOKUP(B286,通用估算系数!$J$1:$L$11,2,FALSE)*VLOOKUP(B286,通用估算系数!$G$1:$H$11,2,FALSE)*(VLOOKUP(B286,通用估算系数!$N$1:$O$11,2,FALSE)+通用估算系数!$B$4*(1-VLOOKUP(B286,通用估算系数!$N$1:$O$11,2,FALSE)))+VLOOKUP(B286,通用估算系数!$J$1:$L$11,3,FALSE)*通用估算系数!$B$3,0)</f>
        <v>1202</v>
      </c>
      <c r="F286">
        <f>ROUNDDOWN((VLOOKUP(B286,通用估算系数!$AG$1:$AI$11,2,FALSE)+VLOOKUP(B286,通用估算系数!$AG$1:$AI$11,2,FALSE)/7)*通用估算系数!$B$8,0)</f>
        <v>2849</v>
      </c>
      <c r="G286">
        <f>ROUNDDOWN(VLOOKUP(B286,通用估算系数!$AC$1:$AE$11,2,FALSE)*宝箱投放计算!D286,0)</f>
        <v>502</v>
      </c>
      <c r="H286">
        <f>VLOOKUP(B286,通用估算系数!$AC$1:$AE$11,3,FALSE)*宝箱投放计算!E286</f>
        <v>0</v>
      </c>
      <c r="I286">
        <f>SUMIFS([1]基础经济系数!$M$123:$M$153,[1]基础经济系数!$K$123:$K$153,"军费",[1]基础经济系数!$J$123:$J$153,A286)</f>
        <v>0</v>
      </c>
      <c r="J286">
        <f>IFERROR(VLOOKUP(A286,[1]成就!$U$2:$AA$5,7,FALSE),0)</f>
        <v>0</v>
      </c>
      <c r="K286">
        <f>IFERROR(VLOOKUP(A286,[1]游戏时长规划!AE$4:AK$33,7,FALSE),0)</f>
        <v>0</v>
      </c>
    </row>
    <row r="287" spans="1:11" x14ac:dyDescent="0.2">
      <c r="A287">
        <f>玩家成长时间线!A287</f>
        <v>286</v>
      </c>
      <c r="B287">
        <f>玩家成长时间线!B287</f>
        <v>10</v>
      </c>
      <c r="C287">
        <f>SUM($D$2:D287)</f>
        <v>1364209</v>
      </c>
      <c r="D287">
        <f t="shared" si="4"/>
        <v>4778</v>
      </c>
      <c r="E287">
        <f>ROUNDDOWN(VLOOKUP(B287,通用估算系数!$J$1:$L$11,2,FALSE)*VLOOKUP(B287,通用估算系数!$G$1:$H$11,2,FALSE)*(VLOOKUP(B287,通用估算系数!$N$1:$O$11,2,FALSE)+通用估算系数!$B$4*(1-VLOOKUP(B287,通用估算系数!$N$1:$O$11,2,FALSE)))+VLOOKUP(B287,通用估算系数!$J$1:$L$11,3,FALSE)*通用估算系数!$B$3,0)</f>
        <v>1446</v>
      </c>
      <c r="F287">
        <f>ROUNDDOWN((VLOOKUP(B287,通用估算系数!$AG$1:$AI$11,2,FALSE)+VLOOKUP(B287,通用估算系数!$AG$1:$AI$11,2,FALSE)/7)*通用估算系数!$B$8,0)</f>
        <v>2849</v>
      </c>
      <c r="G287">
        <f>ROUNDDOWN(VLOOKUP(B287,通用估算系数!$AC$1:$AE$11,2,FALSE)*宝箱投放计算!D287,0)</f>
        <v>483</v>
      </c>
      <c r="H287">
        <f>VLOOKUP(B287,通用估算系数!$AC$1:$AE$11,3,FALSE)*宝箱投放计算!E287</f>
        <v>0</v>
      </c>
      <c r="I287">
        <f>SUMIFS([1]基础经济系数!$M$123:$M$153,[1]基础经济系数!$K$123:$K$153,"军费",[1]基础经济系数!$J$123:$J$153,A287)</f>
        <v>0</v>
      </c>
      <c r="J287">
        <f>IFERROR(VLOOKUP(A287,[1]成就!$U$2:$AA$5,7,FALSE),0)</f>
        <v>0</v>
      </c>
      <c r="K287">
        <f>IFERROR(VLOOKUP(A287,[1]游戏时长规划!AE$4:AK$33,7,FALSE),0)</f>
        <v>0</v>
      </c>
    </row>
    <row r="288" spans="1:11" x14ac:dyDescent="0.2">
      <c r="A288">
        <f>玩家成长时间线!A288</f>
        <v>287</v>
      </c>
      <c r="B288">
        <f>玩家成长时间线!B288</f>
        <v>10</v>
      </c>
      <c r="C288">
        <f>SUM($D$2:D288)</f>
        <v>1368989</v>
      </c>
      <c r="D288">
        <f t="shared" si="4"/>
        <v>4780</v>
      </c>
      <c r="E288">
        <f>ROUNDDOWN(VLOOKUP(B288,通用估算系数!$J$1:$L$11,2,FALSE)*VLOOKUP(B288,通用估算系数!$G$1:$H$11,2,FALSE)*(VLOOKUP(B288,通用估算系数!$N$1:$O$11,2,FALSE)+通用估算系数!$B$4*(1-VLOOKUP(B288,通用估算系数!$N$1:$O$11,2,FALSE)))+VLOOKUP(B288,通用估算系数!$J$1:$L$11,3,FALSE)*通用估算系数!$B$3,0)</f>
        <v>1446</v>
      </c>
      <c r="F288">
        <f>ROUNDDOWN((VLOOKUP(B288,通用估算系数!$AG$1:$AI$11,2,FALSE)+VLOOKUP(B288,通用估算系数!$AG$1:$AI$11,2,FALSE)/7)*通用估算系数!$B$8,0)</f>
        <v>2849</v>
      </c>
      <c r="G288">
        <f>ROUNDDOWN(VLOOKUP(B288,通用估算系数!$AC$1:$AE$11,2,FALSE)*宝箱投放计算!D288,0)</f>
        <v>485</v>
      </c>
      <c r="H288">
        <f>VLOOKUP(B288,通用估算系数!$AC$1:$AE$11,3,FALSE)*宝箱投放计算!E288</f>
        <v>0</v>
      </c>
      <c r="I288">
        <f>SUMIFS([1]基础经济系数!$M$123:$M$153,[1]基础经济系数!$K$123:$K$153,"军费",[1]基础经济系数!$J$123:$J$153,A288)</f>
        <v>0</v>
      </c>
      <c r="J288">
        <f>IFERROR(VLOOKUP(A288,[1]成就!$U$2:$AA$5,7,FALSE),0)</f>
        <v>0</v>
      </c>
      <c r="K288">
        <f>IFERROR(VLOOKUP(A288,[1]游戏时长规划!AE$4:AK$33,7,FALSE),0)</f>
        <v>0</v>
      </c>
    </row>
    <row r="289" spans="1:11" x14ac:dyDescent="0.2">
      <c r="A289">
        <f>玩家成长时间线!A289</f>
        <v>288</v>
      </c>
      <c r="B289">
        <f>玩家成长时间线!B289</f>
        <v>10</v>
      </c>
      <c r="C289">
        <f>SUM($D$2:D289)</f>
        <v>1373771</v>
      </c>
      <c r="D289">
        <f t="shared" si="4"/>
        <v>4782</v>
      </c>
      <c r="E289">
        <f>ROUNDDOWN(VLOOKUP(B289,通用估算系数!$J$1:$L$11,2,FALSE)*VLOOKUP(B289,通用估算系数!$G$1:$H$11,2,FALSE)*(VLOOKUP(B289,通用估算系数!$N$1:$O$11,2,FALSE)+通用估算系数!$B$4*(1-VLOOKUP(B289,通用估算系数!$N$1:$O$11,2,FALSE)))+VLOOKUP(B289,通用估算系数!$J$1:$L$11,3,FALSE)*通用估算系数!$B$3,0)</f>
        <v>1446</v>
      </c>
      <c r="F289">
        <f>ROUNDDOWN((VLOOKUP(B289,通用估算系数!$AG$1:$AI$11,2,FALSE)+VLOOKUP(B289,通用估算系数!$AG$1:$AI$11,2,FALSE)/7)*通用估算系数!$B$8,0)</f>
        <v>2849</v>
      </c>
      <c r="G289">
        <f>ROUNDDOWN(VLOOKUP(B289,通用估算系数!$AC$1:$AE$11,2,FALSE)*宝箱投放计算!D289,0)</f>
        <v>487</v>
      </c>
      <c r="H289">
        <f>VLOOKUP(B289,通用估算系数!$AC$1:$AE$11,3,FALSE)*宝箱投放计算!E289</f>
        <v>0</v>
      </c>
      <c r="I289">
        <f>SUMIFS([1]基础经济系数!$M$123:$M$153,[1]基础经济系数!$K$123:$K$153,"军费",[1]基础经济系数!$J$123:$J$153,A289)</f>
        <v>0</v>
      </c>
      <c r="J289">
        <f>IFERROR(VLOOKUP(A289,[1]成就!$U$2:$AA$5,7,FALSE),0)</f>
        <v>0</v>
      </c>
      <c r="K289">
        <f>IFERROR(VLOOKUP(A289,[1]游戏时长规划!AE$4:AK$33,7,FALSE),0)</f>
        <v>0</v>
      </c>
    </row>
    <row r="290" spans="1:11" x14ac:dyDescent="0.2">
      <c r="A290">
        <f>玩家成长时间线!A290</f>
        <v>289</v>
      </c>
      <c r="B290">
        <f>玩家成长时间线!B290</f>
        <v>10</v>
      </c>
      <c r="C290">
        <f>SUM($D$2:D290)</f>
        <v>1378597</v>
      </c>
      <c r="D290">
        <f t="shared" si="4"/>
        <v>4826</v>
      </c>
      <c r="E290">
        <f>ROUNDDOWN(VLOOKUP(B290,通用估算系数!$J$1:$L$11,2,FALSE)*VLOOKUP(B290,通用估算系数!$G$1:$H$11,2,FALSE)*(VLOOKUP(B290,通用估算系数!$N$1:$O$11,2,FALSE)+通用估算系数!$B$4*(1-VLOOKUP(B290,通用估算系数!$N$1:$O$11,2,FALSE)))+VLOOKUP(B290,通用估算系数!$J$1:$L$11,3,FALSE)*通用估算系数!$B$3,0)</f>
        <v>1446</v>
      </c>
      <c r="F290">
        <f>ROUNDDOWN((VLOOKUP(B290,通用估算系数!$AG$1:$AI$11,2,FALSE)+VLOOKUP(B290,通用估算系数!$AG$1:$AI$11,2,FALSE)/7)*通用估算系数!$B$8,0)</f>
        <v>2849</v>
      </c>
      <c r="G290">
        <f>ROUNDDOWN(VLOOKUP(B290,通用估算系数!$AC$1:$AE$11,2,FALSE)*宝箱投放计算!D290,0)</f>
        <v>531</v>
      </c>
      <c r="H290">
        <f>VLOOKUP(B290,通用估算系数!$AC$1:$AE$11,3,FALSE)*宝箱投放计算!E290</f>
        <v>0</v>
      </c>
      <c r="I290">
        <f>SUMIFS([1]基础经济系数!$M$123:$M$153,[1]基础经济系数!$K$123:$K$153,"军费",[1]基础经济系数!$J$123:$J$153,A290)</f>
        <v>0</v>
      </c>
      <c r="J290">
        <f>IFERROR(VLOOKUP(A290,[1]成就!$U$2:$AA$5,7,FALSE),0)</f>
        <v>0</v>
      </c>
      <c r="K290">
        <f>IFERROR(VLOOKUP(A290,[1]游戏时长规划!AE$4:AK$33,7,FALSE),0)</f>
        <v>0</v>
      </c>
    </row>
    <row r="291" spans="1:11" x14ac:dyDescent="0.2">
      <c r="A291">
        <f>玩家成长时间线!A291</f>
        <v>290</v>
      </c>
      <c r="B291">
        <f>玩家成长时间线!B291</f>
        <v>10</v>
      </c>
      <c r="C291">
        <f>SUM($D$2:D291)</f>
        <v>1383383</v>
      </c>
      <c r="D291">
        <f t="shared" si="4"/>
        <v>4786</v>
      </c>
      <c r="E291">
        <f>ROUNDDOWN(VLOOKUP(B291,通用估算系数!$J$1:$L$11,2,FALSE)*VLOOKUP(B291,通用估算系数!$G$1:$H$11,2,FALSE)*(VLOOKUP(B291,通用估算系数!$N$1:$O$11,2,FALSE)+通用估算系数!$B$4*(1-VLOOKUP(B291,通用估算系数!$N$1:$O$11,2,FALSE)))+VLOOKUP(B291,通用估算系数!$J$1:$L$11,3,FALSE)*通用估算系数!$B$3,0)</f>
        <v>1446</v>
      </c>
      <c r="F291">
        <f>ROUNDDOWN((VLOOKUP(B291,通用估算系数!$AG$1:$AI$11,2,FALSE)+VLOOKUP(B291,通用估算系数!$AG$1:$AI$11,2,FALSE)/7)*通用估算系数!$B$8,0)</f>
        <v>2849</v>
      </c>
      <c r="G291">
        <f>ROUNDDOWN(VLOOKUP(B291,通用估算系数!$AC$1:$AE$11,2,FALSE)*宝箱投放计算!D291,0)</f>
        <v>491</v>
      </c>
      <c r="H291">
        <f>VLOOKUP(B291,通用估算系数!$AC$1:$AE$11,3,FALSE)*宝箱投放计算!E291</f>
        <v>0</v>
      </c>
      <c r="I291">
        <f>SUMIFS([1]基础经济系数!$M$123:$M$153,[1]基础经济系数!$K$123:$K$153,"军费",[1]基础经济系数!$J$123:$J$153,A291)</f>
        <v>0</v>
      </c>
      <c r="J291">
        <f>IFERROR(VLOOKUP(A291,[1]成就!$U$2:$AA$5,7,FALSE),0)</f>
        <v>0</v>
      </c>
      <c r="K291">
        <f>IFERROR(VLOOKUP(A291,[1]游戏时长规划!AE$4:AK$33,7,FALSE),0)</f>
        <v>0</v>
      </c>
    </row>
    <row r="292" spans="1:11" x14ac:dyDescent="0.2">
      <c r="A292">
        <f>玩家成长时间线!A292</f>
        <v>291</v>
      </c>
      <c r="B292">
        <f>玩家成长时间线!B292</f>
        <v>10</v>
      </c>
      <c r="C292">
        <f>SUM($D$2:D292)</f>
        <v>1388172</v>
      </c>
      <c r="D292">
        <f t="shared" si="4"/>
        <v>4789</v>
      </c>
      <c r="E292">
        <f>ROUNDDOWN(VLOOKUP(B292,通用估算系数!$J$1:$L$11,2,FALSE)*VLOOKUP(B292,通用估算系数!$G$1:$H$11,2,FALSE)*(VLOOKUP(B292,通用估算系数!$N$1:$O$11,2,FALSE)+通用估算系数!$B$4*(1-VLOOKUP(B292,通用估算系数!$N$1:$O$11,2,FALSE)))+VLOOKUP(B292,通用估算系数!$J$1:$L$11,3,FALSE)*通用估算系数!$B$3,0)</f>
        <v>1446</v>
      </c>
      <c r="F292">
        <f>ROUNDDOWN((VLOOKUP(B292,通用估算系数!$AG$1:$AI$11,2,FALSE)+VLOOKUP(B292,通用估算系数!$AG$1:$AI$11,2,FALSE)/7)*通用估算系数!$B$8,0)</f>
        <v>2849</v>
      </c>
      <c r="G292">
        <f>ROUNDDOWN(VLOOKUP(B292,通用估算系数!$AC$1:$AE$11,2,FALSE)*宝箱投放计算!D292,0)</f>
        <v>494</v>
      </c>
      <c r="H292">
        <f>VLOOKUP(B292,通用估算系数!$AC$1:$AE$11,3,FALSE)*宝箱投放计算!E292</f>
        <v>0</v>
      </c>
      <c r="I292">
        <f>SUMIFS([1]基础经济系数!$M$123:$M$153,[1]基础经济系数!$K$123:$K$153,"军费",[1]基础经济系数!$J$123:$J$153,A292)</f>
        <v>0</v>
      </c>
      <c r="J292">
        <f>IFERROR(VLOOKUP(A292,[1]成就!$U$2:$AA$5,7,FALSE),0)</f>
        <v>0</v>
      </c>
      <c r="K292">
        <f>IFERROR(VLOOKUP(A292,[1]游戏时长规划!AE$4:AK$33,7,FALSE),0)</f>
        <v>0</v>
      </c>
    </row>
    <row r="293" spans="1:11" x14ac:dyDescent="0.2">
      <c r="A293">
        <f>玩家成长时间线!A293</f>
        <v>292</v>
      </c>
      <c r="B293">
        <f>玩家成长时间线!B293</f>
        <v>10</v>
      </c>
      <c r="C293">
        <f>SUM($D$2:D293)</f>
        <v>1393005</v>
      </c>
      <c r="D293">
        <f t="shared" si="4"/>
        <v>4833</v>
      </c>
      <c r="E293">
        <f>ROUNDDOWN(VLOOKUP(B293,通用估算系数!$J$1:$L$11,2,FALSE)*VLOOKUP(B293,通用估算系数!$G$1:$H$11,2,FALSE)*(VLOOKUP(B293,通用估算系数!$N$1:$O$11,2,FALSE)+通用估算系数!$B$4*(1-VLOOKUP(B293,通用估算系数!$N$1:$O$11,2,FALSE)))+VLOOKUP(B293,通用估算系数!$J$1:$L$11,3,FALSE)*通用估算系数!$B$3,0)</f>
        <v>1446</v>
      </c>
      <c r="F293">
        <f>ROUNDDOWN((VLOOKUP(B293,通用估算系数!$AG$1:$AI$11,2,FALSE)+VLOOKUP(B293,通用估算系数!$AG$1:$AI$11,2,FALSE)/7)*通用估算系数!$B$8,0)</f>
        <v>2849</v>
      </c>
      <c r="G293">
        <f>ROUNDDOWN(VLOOKUP(B293,通用估算系数!$AC$1:$AE$11,2,FALSE)*宝箱投放计算!D293,0)</f>
        <v>538</v>
      </c>
      <c r="H293">
        <f>VLOOKUP(B293,通用估算系数!$AC$1:$AE$11,3,FALSE)*宝箱投放计算!E293</f>
        <v>0</v>
      </c>
      <c r="I293">
        <f>SUMIFS([1]基础经济系数!$M$123:$M$153,[1]基础经济系数!$K$123:$K$153,"军费",[1]基础经济系数!$J$123:$J$153,A293)</f>
        <v>0</v>
      </c>
      <c r="J293">
        <f>IFERROR(VLOOKUP(A293,[1]成就!$U$2:$AA$5,7,FALSE),0)</f>
        <v>0</v>
      </c>
      <c r="K293">
        <f>IFERROR(VLOOKUP(A293,[1]游戏时长规划!AE$4:AK$33,7,FALSE),0)</f>
        <v>0</v>
      </c>
    </row>
    <row r="294" spans="1:11" x14ac:dyDescent="0.2">
      <c r="A294">
        <f>玩家成长时间线!A294</f>
        <v>293</v>
      </c>
      <c r="B294">
        <f>玩家成长时间线!B294</f>
        <v>10</v>
      </c>
      <c r="C294">
        <f>SUM($D$2:D294)</f>
        <v>1397798</v>
      </c>
      <c r="D294">
        <f t="shared" si="4"/>
        <v>4793</v>
      </c>
      <c r="E294">
        <f>ROUNDDOWN(VLOOKUP(B294,通用估算系数!$J$1:$L$11,2,FALSE)*VLOOKUP(B294,通用估算系数!$G$1:$H$11,2,FALSE)*(VLOOKUP(B294,通用估算系数!$N$1:$O$11,2,FALSE)+通用估算系数!$B$4*(1-VLOOKUP(B294,通用估算系数!$N$1:$O$11,2,FALSE)))+VLOOKUP(B294,通用估算系数!$J$1:$L$11,3,FALSE)*通用估算系数!$B$3,0)</f>
        <v>1446</v>
      </c>
      <c r="F294">
        <f>ROUNDDOWN((VLOOKUP(B294,通用估算系数!$AG$1:$AI$11,2,FALSE)+VLOOKUP(B294,通用估算系数!$AG$1:$AI$11,2,FALSE)/7)*通用估算系数!$B$8,0)</f>
        <v>2849</v>
      </c>
      <c r="G294">
        <f>ROUNDDOWN(VLOOKUP(B294,通用估算系数!$AC$1:$AE$11,2,FALSE)*宝箱投放计算!D294,0)</f>
        <v>498</v>
      </c>
      <c r="H294">
        <f>VLOOKUP(B294,通用估算系数!$AC$1:$AE$11,3,FALSE)*宝箱投放计算!E294</f>
        <v>0</v>
      </c>
      <c r="I294">
        <f>SUMIFS([1]基础经济系数!$M$123:$M$153,[1]基础经济系数!$K$123:$K$153,"军费",[1]基础经济系数!$J$123:$J$153,A294)</f>
        <v>0</v>
      </c>
      <c r="J294">
        <f>IFERROR(VLOOKUP(A294,[1]成就!$U$2:$AA$5,7,FALSE),0)</f>
        <v>0</v>
      </c>
      <c r="K294">
        <f>IFERROR(VLOOKUP(A294,[1]游戏时长规划!AE$4:AK$33,7,FALSE),0)</f>
        <v>0</v>
      </c>
    </row>
    <row r="295" spans="1:11" x14ac:dyDescent="0.2">
      <c r="A295">
        <f>玩家成长时间线!A295</f>
        <v>294</v>
      </c>
      <c r="B295">
        <f>玩家成长时间线!B295</f>
        <v>8</v>
      </c>
      <c r="C295">
        <f>SUM($D$2:D295)</f>
        <v>1402060</v>
      </c>
      <c r="D295">
        <f t="shared" si="4"/>
        <v>4262</v>
      </c>
      <c r="E295">
        <f>ROUNDDOWN(VLOOKUP(B295,通用估算系数!$J$1:$L$11,2,FALSE)*VLOOKUP(B295,通用估算系数!$G$1:$H$11,2,FALSE)*(VLOOKUP(B295,通用估算系数!$N$1:$O$11,2,FALSE)+通用估算系数!$B$4*(1-VLOOKUP(B295,通用估算系数!$N$1:$O$11,2,FALSE)))+VLOOKUP(B295,通用估算系数!$J$1:$L$11,3,FALSE)*通用估算系数!$B$3,0)</f>
        <v>913</v>
      </c>
      <c r="F295">
        <f>ROUNDDOWN((VLOOKUP(B295,通用估算系数!$AG$1:$AI$11,2,FALSE)+VLOOKUP(B295,通用估算系数!$AG$1:$AI$11,2,FALSE)/7)*通用估算系数!$B$8,0)</f>
        <v>2849</v>
      </c>
      <c r="G295">
        <f>ROUNDDOWN(VLOOKUP(B295,通用估算系数!$AC$1:$AE$11,2,FALSE)*宝箱投放计算!D295,0)</f>
        <v>500</v>
      </c>
      <c r="H295">
        <f>VLOOKUP(B295,通用估算系数!$AC$1:$AE$11,3,FALSE)*宝箱投放计算!E295</f>
        <v>0</v>
      </c>
      <c r="I295">
        <f>SUMIFS([1]基础经济系数!$M$123:$M$153,[1]基础经济系数!$K$123:$K$153,"军费",[1]基础经济系数!$J$123:$J$153,A295)</f>
        <v>0</v>
      </c>
      <c r="J295">
        <f>IFERROR(VLOOKUP(A295,[1]成就!$U$2:$AA$5,7,FALSE),0)</f>
        <v>0</v>
      </c>
      <c r="K295">
        <f>IFERROR(VLOOKUP(A295,[1]游戏时长规划!AE$4:AK$33,7,FALSE),0)</f>
        <v>0</v>
      </c>
    </row>
    <row r="296" spans="1:11" x14ac:dyDescent="0.2">
      <c r="A296">
        <f>玩家成长时间线!A296</f>
        <v>295</v>
      </c>
      <c r="B296">
        <f>玩家成长时间线!B296</f>
        <v>8</v>
      </c>
      <c r="C296">
        <f>SUM($D$2:D296)</f>
        <v>1406324</v>
      </c>
      <c r="D296">
        <f t="shared" si="4"/>
        <v>4264</v>
      </c>
      <c r="E296">
        <f>ROUNDDOWN(VLOOKUP(B296,通用估算系数!$J$1:$L$11,2,FALSE)*VLOOKUP(B296,通用估算系数!$G$1:$H$11,2,FALSE)*(VLOOKUP(B296,通用估算系数!$N$1:$O$11,2,FALSE)+通用估算系数!$B$4*(1-VLOOKUP(B296,通用估算系数!$N$1:$O$11,2,FALSE)))+VLOOKUP(B296,通用估算系数!$J$1:$L$11,3,FALSE)*通用估算系数!$B$3,0)</f>
        <v>913</v>
      </c>
      <c r="F296">
        <f>ROUNDDOWN((VLOOKUP(B296,通用估算系数!$AG$1:$AI$11,2,FALSE)+VLOOKUP(B296,通用估算系数!$AG$1:$AI$11,2,FALSE)/7)*通用估算系数!$B$8,0)</f>
        <v>2849</v>
      </c>
      <c r="G296">
        <f>ROUNDDOWN(VLOOKUP(B296,通用估算系数!$AC$1:$AE$11,2,FALSE)*宝箱投放计算!D296,0)</f>
        <v>502</v>
      </c>
      <c r="H296">
        <f>VLOOKUP(B296,通用估算系数!$AC$1:$AE$11,3,FALSE)*宝箱投放计算!E296</f>
        <v>0</v>
      </c>
      <c r="I296">
        <f>SUMIFS([1]基础经济系数!$M$123:$M$153,[1]基础经济系数!$K$123:$K$153,"军费",[1]基础经济系数!$J$123:$J$153,A296)</f>
        <v>0</v>
      </c>
      <c r="J296">
        <f>IFERROR(VLOOKUP(A296,[1]成就!$U$2:$AA$5,7,FALSE),0)</f>
        <v>0</v>
      </c>
      <c r="K296">
        <f>IFERROR(VLOOKUP(A296,[1]游戏时长规划!AE$4:AK$33,7,FALSE),0)</f>
        <v>0</v>
      </c>
    </row>
    <row r="297" spans="1:11" x14ac:dyDescent="0.2">
      <c r="A297">
        <f>玩家成长时间线!A297</f>
        <v>296</v>
      </c>
      <c r="B297">
        <f>玩家成长时间线!B297</f>
        <v>8</v>
      </c>
      <c r="C297">
        <f>SUM($D$2:D297)</f>
        <v>1410632</v>
      </c>
      <c r="D297">
        <f t="shared" si="4"/>
        <v>4308</v>
      </c>
      <c r="E297">
        <f>ROUNDDOWN(VLOOKUP(B297,通用估算系数!$J$1:$L$11,2,FALSE)*VLOOKUP(B297,通用估算系数!$G$1:$H$11,2,FALSE)*(VLOOKUP(B297,通用估算系数!$N$1:$O$11,2,FALSE)+通用估算系数!$B$4*(1-VLOOKUP(B297,通用估算系数!$N$1:$O$11,2,FALSE)))+VLOOKUP(B297,通用估算系数!$J$1:$L$11,3,FALSE)*通用估算系数!$B$3,0)</f>
        <v>913</v>
      </c>
      <c r="F297">
        <f>ROUNDDOWN((VLOOKUP(B297,通用估算系数!$AG$1:$AI$11,2,FALSE)+VLOOKUP(B297,通用估算系数!$AG$1:$AI$11,2,FALSE)/7)*通用估算系数!$B$8,0)</f>
        <v>2849</v>
      </c>
      <c r="G297">
        <f>ROUNDDOWN(VLOOKUP(B297,通用估算系数!$AC$1:$AE$11,2,FALSE)*宝箱投放计算!D297,0)</f>
        <v>546</v>
      </c>
      <c r="H297">
        <f>VLOOKUP(B297,通用估算系数!$AC$1:$AE$11,3,FALSE)*宝箱投放计算!E297</f>
        <v>0</v>
      </c>
      <c r="I297">
        <f>SUMIFS([1]基础经济系数!$M$123:$M$153,[1]基础经济系数!$K$123:$K$153,"军费",[1]基础经济系数!$J$123:$J$153,A297)</f>
        <v>0</v>
      </c>
      <c r="J297">
        <f>IFERROR(VLOOKUP(A297,[1]成就!$U$2:$AA$5,7,FALSE),0)</f>
        <v>0</v>
      </c>
      <c r="K297">
        <f>IFERROR(VLOOKUP(A297,[1]游戏时长规划!AE$4:AK$33,7,FALSE),0)</f>
        <v>0</v>
      </c>
    </row>
    <row r="298" spans="1:11" x14ac:dyDescent="0.2">
      <c r="A298">
        <f>玩家成长时间线!A298</f>
        <v>297</v>
      </c>
      <c r="B298">
        <f>玩家成长时间线!B298</f>
        <v>9</v>
      </c>
      <c r="C298">
        <f>SUM($D$2:D298)</f>
        <v>1415189</v>
      </c>
      <c r="D298">
        <f t="shared" si="4"/>
        <v>4557</v>
      </c>
      <c r="E298">
        <f>ROUNDDOWN(VLOOKUP(B298,通用估算系数!$J$1:$L$11,2,FALSE)*VLOOKUP(B298,通用估算系数!$G$1:$H$11,2,FALSE)*(VLOOKUP(B298,通用估算系数!$N$1:$O$11,2,FALSE)+通用估算系数!$B$4*(1-VLOOKUP(B298,通用估算系数!$N$1:$O$11,2,FALSE)))+VLOOKUP(B298,通用估算系数!$J$1:$L$11,3,FALSE)*通用估算系数!$B$3,0)</f>
        <v>1202</v>
      </c>
      <c r="F298">
        <f>ROUNDDOWN((VLOOKUP(B298,通用估算系数!$AG$1:$AI$11,2,FALSE)+VLOOKUP(B298,通用估算系数!$AG$1:$AI$11,2,FALSE)/7)*通用估算系数!$B$8,0)</f>
        <v>2849</v>
      </c>
      <c r="G298">
        <f>ROUNDDOWN(VLOOKUP(B298,通用估算系数!$AC$1:$AE$11,2,FALSE)*宝箱投放计算!D298,0)</f>
        <v>506</v>
      </c>
      <c r="H298">
        <f>VLOOKUP(B298,通用估算系数!$AC$1:$AE$11,3,FALSE)*宝箱投放计算!E298</f>
        <v>0</v>
      </c>
      <c r="I298">
        <f>SUMIFS([1]基础经济系数!$M$123:$M$153,[1]基础经济系数!$K$123:$K$153,"军费",[1]基础经济系数!$J$123:$J$153,A298)</f>
        <v>0</v>
      </c>
      <c r="J298">
        <f>IFERROR(VLOOKUP(A298,[1]成就!$U$2:$AA$5,7,FALSE),0)</f>
        <v>0</v>
      </c>
      <c r="K298">
        <f>IFERROR(VLOOKUP(A298,[1]游戏时长规划!AE$4:AK$33,7,FALSE),0)</f>
        <v>0</v>
      </c>
    </row>
    <row r="299" spans="1:11" x14ac:dyDescent="0.2">
      <c r="A299">
        <f>玩家成长时间线!A299</f>
        <v>298</v>
      </c>
      <c r="B299">
        <f>玩家成长时间线!B299</f>
        <v>9</v>
      </c>
      <c r="C299">
        <f>SUM($D$2:D299)</f>
        <v>1419748</v>
      </c>
      <c r="D299">
        <f t="shared" si="4"/>
        <v>4559</v>
      </c>
      <c r="E299">
        <f>ROUNDDOWN(VLOOKUP(B299,通用估算系数!$J$1:$L$11,2,FALSE)*VLOOKUP(B299,通用估算系数!$G$1:$H$11,2,FALSE)*(VLOOKUP(B299,通用估算系数!$N$1:$O$11,2,FALSE)+通用估算系数!$B$4*(1-VLOOKUP(B299,通用估算系数!$N$1:$O$11,2,FALSE)))+VLOOKUP(B299,通用估算系数!$J$1:$L$11,3,FALSE)*通用估算系数!$B$3,0)</f>
        <v>1202</v>
      </c>
      <c r="F299">
        <f>ROUNDDOWN((VLOOKUP(B299,通用估算系数!$AG$1:$AI$11,2,FALSE)+VLOOKUP(B299,通用估算系数!$AG$1:$AI$11,2,FALSE)/7)*通用估算系数!$B$8,0)</f>
        <v>2849</v>
      </c>
      <c r="G299">
        <f>ROUNDDOWN(VLOOKUP(B299,通用估算系数!$AC$1:$AE$11,2,FALSE)*宝箱投放计算!D299,0)</f>
        <v>508</v>
      </c>
      <c r="H299">
        <f>VLOOKUP(B299,通用估算系数!$AC$1:$AE$11,3,FALSE)*宝箱投放计算!E299</f>
        <v>0</v>
      </c>
      <c r="I299">
        <f>SUMIFS([1]基础经济系数!$M$123:$M$153,[1]基础经济系数!$K$123:$K$153,"军费",[1]基础经济系数!$J$123:$J$153,A299)</f>
        <v>0</v>
      </c>
      <c r="J299">
        <f>IFERROR(VLOOKUP(A299,[1]成就!$U$2:$AA$5,7,FALSE),0)</f>
        <v>0</v>
      </c>
      <c r="K299">
        <f>IFERROR(VLOOKUP(A299,[1]游戏时长规划!AE$4:AK$33,7,FALSE),0)</f>
        <v>0</v>
      </c>
    </row>
    <row r="300" spans="1:11" x14ac:dyDescent="0.2">
      <c r="A300">
        <f>玩家成长时间线!A300</f>
        <v>299</v>
      </c>
      <c r="B300">
        <f>玩家成长时间线!B300</f>
        <v>9</v>
      </c>
      <c r="C300">
        <f>SUM($D$2:D300)</f>
        <v>1424351</v>
      </c>
      <c r="D300">
        <f t="shared" si="4"/>
        <v>4603</v>
      </c>
      <c r="E300">
        <f>ROUNDDOWN(VLOOKUP(B300,通用估算系数!$J$1:$L$11,2,FALSE)*VLOOKUP(B300,通用估算系数!$G$1:$H$11,2,FALSE)*(VLOOKUP(B300,通用估算系数!$N$1:$O$11,2,FALSE)+通用估算系数!$B$4*(1-VLOOKUP(B300,通用估算系数!$N$1:$O$11,2,FALSE)))+VLOOKUP(B300,通用估算系数!$J$1:$L$11,3,FALSE)*通用估算系数!$B$3,0)</f>
        <v>1202</v>
      </c>
      <c r="F300">
        <f>ROUNDDOWN((VLOOKUP(B300,通用估算系数!$AG$1:$AI$11,2,FALSE)+VLOOKUP(B300,通用估算系数!$AG$1:$AI$11,2,FALSE)/7)*通用估算系数!$B$8,0)</f>
        <v>2849</v>
      </c>
      <c r="G300">
        <f>ROUNDDOWN(VLOOKUP(B300,通用估算系数!$AC$1:$AE$11,2,FALSE)*宝箱投放计算!D300,0)</f>
        <v>552</v>
      </c>
      <c r="H300">
        <f>VLOOKUP(B300,通用估算系数!$AC$1:$AE$11,3,FALSE)*宝箱投放计算!E300</f>
        <v>0</v>
      </c>
      <c r="I300">
        <f>SUMIFS([1]基础经济系数!$M$123:$M$153,[1]基础经济系数!$K$123:$K$153,"军费",[1]基础经济系数!$J$123:$J$153,A300)</f>
        <v>0</v>
      </c>
      <c r="J300">
        <f>IFERROR(VLOOKUP(A300,[1]成就!$U$2:$AA$5,7,FALSE),0)</f>
        <v>0</v>
      </c>
      <c r="K300">
        <f>IFERROR(VLOOKUP(A300,[1]游戏时长规划!AE$4:AK$33,7,FALSE),0)</f>
        <v>0</v>
      </c>
    </row>
    <row r="301" spans="1:11" x14ac:dyDescent="0.2">
      <c r="A301">
        <f>玩家成长时间线!A301</f>
        <v>300</v>
      </c>
      <c r="B301">
        <f>玩家成长时间线!B301</f>
        <v>10</v>
      </c>
      <c r="C301">
        <f>SUM($D$2:D301)</f>
        <v>1439158</v>
      </c>
      <c r="D301">
        <f t="shared" si="4"/>
        <v>14807</v>
      </c>
      <c r="E301">
        <f>ROUNDDOWN(VLOOKUP(B301,通用估算系数!$J$1:$L$11,2,FALSE)*VLOOKUP(B301,通用估算系数!$G$1:$H$11,2,FALSE)*(VLOOKUP(B301,通用估算系数!$N$1:$O$11,2,FALSE)+通用估算系数!$B$4*(1-VLOOKUP(B301,通用估算系数!$N$1:$O$11,2,FALSE)))+VLOOKUP(B301,通用估算系数!$J$1:$L$11,3,FALSE)*通用估算系数!$B$3,0)</f>
        <v>1446</v>
      </c>
      <c r="F301">
        <f>ROUNDDOWN((VLOOKUP(B301,通用估算系数!$AG$1:$AI$11,2,FALSE)+VLOOKUP(B301,通用估算系数!$AG$1:$AI$11,2,FALSE)/7)*通用估算系数!$B$8,0)</f>
        <v>2849</v>
      </c>
      <c r="G301">
        <f>ROUNDDOWN(VLOOKUP(B301,通用估算系数!$AC$1:$AE$11,2,FALSE)*宝箱投放计算!D301,0)</f>
        <v>512</v>
      </c>
      <c r="H301">
        <f>VLOOKUP(B301,通用估算系数!$AC$1:$AE$11,3,FALSE)*宝箱投放计算!E301</f>
        <v>0</v>
      </c>
      <c r="I301">
        <f>SUMIFS([1]基础经济系数!$M$123:$M$153,[1]基础经济系数!$K$123:$K$153,"军费",[1]基础经济系数!$J$123:$J$153,A301)</f>
        <v>10000</v>
      </c>
      <c r="J301">
        <f>IFERROR(VLOOKUP(A301,[1]成就!$U$2:$AA$5,7,FALSE),0)</f>
        <v>0</v>
      </c>
      <c r="K301">
        <f>IFERROR(VLOOKUP(A301,[1]游戏时长规划!AE$4:AK$33,7,FALSE),0)</f>
        <v>0</v>
      </c>
    </row>
    <row r="302" spans="1:11" x14ac:dyDescent="0.2">
      <c r="A302">
        <f>玩家成长时间线!A302</f>
        <v>301</v>
      </c>
      <c r="B302">
        <f>玩家成长时间线!B302</f>
        <v>10</v>
      </c>
      <c r="C302">
        <f>SUM($D$2:D302)</f>
        <v>1443968</v>
      </c>
      <c r="D302">
        <f t="shared" si="4"/>
        <v>4810</v>
      </c>
      <c r="E302">
        <f>ROUNDDOWN(VLOOKUP(B302,通用估算系数!$J$1:$L$11,2,FALSE)*VLOOKUP(B302,通用估算系数!$G$1:$H$11,2,FALSE)*(VLOOKUP(B302,通用估算系数!$N$1:$O$11,2,FALSE)+通用估算系数!$B$4*(1-VLOOKUP(B302,通用估算系数!$N$1:$O$11,2,FALSE)))+VLOOKUP(B302,通用估算系数!$J$1:$L$11,3,FALSE)*通用估算系数!$B$3,0)</f>
        <v>1446</v>
      </c>
      <c r="F302">
        <f>ROUNDDOWN((VLOOKUP(B302,通用估算系数!$AG$1:$AI$11,2,FALSE)+VLOOKUP(B302,通用估算系数!$AG$1:$AI$11,2,FALSE)/7)*通用估算系数!$B$8,0)</f>
        <v>2849</v>
      </c>
      <c r="G302">
        <f>ROUNDDOWN(VLOOKUP(B302,通用估算系数!$AC$1:$AE$11,2,FALSE)*宝箱投放计算!D302,0)</f>
        <v>515</v>
      </c>
      <c r="H302">
        <f>VLOOKUP(B302,通用估算系数!$AC$1:$AE$11,3,FALSE)*宝箱投放计算!E302</f>
        <v>0</v>
      </c>
      <c r="I302">
        <f>SUMIFS([1]基础经济系数!$M$123:$M$153,[1]基础经济系数!$K$123:$K$153,"军费",[1]基础经济系数!$J$123:$J$153,A302)</f>
        <v>0</v>
      </c>
      <c r="J302">
        <f>IFERROR(VLOOKUP(A302,[1]成就!$U$2:$AA$5,7,FALSE),0)</f>
        <v>0</v>
      </c>
      <c r="K302">
        <f>IFERROR(VLOOKUP(A302,[1]游戏时长规划!AE$4:AK$33,7,FALSE),0)</f>
        <v>0</v>
      </c>
    </row>
    <row r="303" spans="1:11" x14ac:dyDescent="0.2">
      <c r="A303">
        <f>玩家成长时间线!A303</f>
        <v>302</v>
      </c>
      <c r="B303">
        <f>玩家成长时间线!B303</f>
        <v>10</v>
      </c>
      <c r="C303">
        <f>SUM($D$2:D303)</f>
        <v>1448780</v>
      </c>
      <c r="D303">
        <f t="shared" si="4"/>
        <v>4812</v>
      </c>
      <c r="E303">
        <f>ROUNDDOWN(VLOOKUP(B303,通用估算系数!$J$1:$L$11,2,FALSE)*VLOOKUP(B303,通用估算系数!$G$1:$H$11,2,FALSE)*(VLOOKUP(B303,通用估算系数!$N$1:$O$11,2,FALSE)+通用估算系数!$B$4*(1-VLOOKUP(B303,通用估算系数!$N$1:$O$11,2,FALSE)))+VLOOKUP(B303,通用估算系数!$J$1:$L$11,3,FALSE)*通用估算系数!$B$3,0)</f>
        <v>1446</v>
      </c>
      <c r="F303">
        <f>ROUNDDOWN((VLOOKUP(B303,通用估算系数!$AG$1:$AI$11,2,FALSE)+VLOOKUP(B303,通用估算系数!$AG$1:$AI$11,2,FALSE)/7)*通用估算系数!$B$8,0)</f>
        <v>2849</v>
      </c>
      <c r="G303">
        <f>ROUNDDOWN(VLOOKUP(B303,通用估算系数!$AC$1:$AE$11,2,FALSE)*宝箱投放计算!D303,0)</f>
        <v>517</v>
      </c>
      <c r="H303">
        <f>VLOOKUP(B303,通用估算系数!$AC$1:$AE$11,3,FALSE)*宝箱投放计算!E303</f>
        <v>0</v>
      </c>
      <c r="I303">
        <f>SUMIFS([1]基础经济系数!$M$123:$M$153,[1]基础经济系数!$K$123:$K$153,"军费",[1]基础经济系数!$J$123:$J$153,A303)</f>
        <v>0</v>
      </c>
      <c r="J303">
        <f>IFERROR(VLOOKUP(A303,[1]成就!$U$2:$AA$5,7,FALSE),0)</f>
        <v>0</v>
      </c>
      <c r="K303">
        <f>IFERROR(VLOOKUP(A303,[1]游戏时长规划!AE$4:AK$33,7,FALSE),0)</f>
        <v>0</v>
      </c>
    </row>
    <row r="304" spans="1:11" x14ac:dyDescent="0.2">
      <c r="A304">
        <f>玩家成长时间线!A304</f>
        <v>303</v>
      </c>
      <c r="B304">
        <f>玩家成长时间线!B304</f>
        <v>10</v>
      </c>
      <c r="C304">
        <f>SUM($D$2:D304)</f>
        <v>1453636</v>
      </c>
      <c r="D304">
        <f t="shared" si="4"/>
        <v>4856</v>
      </c>
      <c r="E304">
        <f>ROUNDDOWN(VLOOKUP(B304,通用估算系数!$J$1:$L$11,2,FALSE)*VLOOKUP(B304,通用估算系数!$G$1:$H$11,2,FALSE)*(VLOOKUP(B304,通用估算系数!$N$1:$O$11,2,FALSE)+通用估算系数!$B$4*(1-VLOOKUP(B304,通用估算系数!$N$1:$O$11,2,FALSE)))+VLOOKUP(B304,通用估算系数!$J$1:$L$11,3,FALSE)*通用估算系数!$B$3,0)</f>
        <v>1446</v>
      </c>
      <c r="F304">
        <f>ROUNDDOWN((VLOOKUP(B304,通用估算系数!$AG$1:$AI$11,2,FALSE)+VLOOKUP(B304,通用估算系数!$AG$1:$AI$11,2,FALSE)/7)*通用估算系数!$B$8,0)</f>
        <v>2849</v>
      </c>
      <c r="G304">
        <f>ROUNDDOWN(VLOOKUP(B304,通用估算系数!$AC$1:$AE$11,2,FALSE)*宝箱投放计算!D304,0)</f>
        <v>561</v>
      </c>
      <c r="H304">
        <f>VLOOKUP(B304,通用估算系数!$AC$1:$AE$11,3,FALSE)*宝箱投放计算!E304</f>
        <v>0</v>
      </c>
      <c r="I304">
        <f>SUMIFS([1]基础经济系数!$M$123:$M$153,[1]基础经济系数!$K$123:$K$153,"军费",[1]基础经济系数!$J$123:$J$153,A304)</f>
        <v>0</v>
      </c>
      <c r="J304">
        <f>IFERROR(VLOOKUP(A304,[1]成就!$U$2:$AA$5,7,FALSE),0)</f>
        <v>0</v>
      </c>
      <c r="K304">
        <f>IFERROR(VLOOKUP(A304,[1]游戏时长规划!AE$4:AK$33,7,FALSE),0)</f>
        <v>0</v>
      </c>
    </row>
    <row r="305" spans="1:11" x14ac:dyDescent="0.2">
      <c r="A305">
        <f>玩家成长时间线!A305</f>
        <v>304</v>
      </c>
      <c r="B305">
        <f>玩家成长时间线!B305</f>
        <v>10</v>
      </c>
      <c r="C305">
        <f>SUM($D$2:D305)</f>
        <v>1458452</v>
      </c>
      <c r="D305">
        <f t="shared" si="4"/>
        <v>4816</v>
      </c>
      <c r="E305">
        <f>ROUNDDOWN(VLOOKUP(B305,通用估算系数!$J$1:$L$11,2,FALSE)*VLOOKUP(B305,通用估算系数!$G$1:$H$11,2,FALSE)*(VLOOKUP(B305,通用估算系数!$N$1:$O$11,2,FALSE)+通用估算系数!$B$4*(1-VLOOKUP(B305,通用估算系数!$N$1:$O$11,2,FALSE)))+VLOOKUP(B305,通用估算系数!$J$1:$L$11,3,FALSE)*通用估算系数!$B$3,0)</f>
        <v>1446</v>
      </c>
      <c r="F305">
        <f>ROUNDDOWN((VLOOKUP(B305,通用估算系数!$AG$1:$AI$11,2,FALSE)+VLOOKUP(B305,通用估算系数!$AG$1:$AI$11,2,FALSE)/7)*通用估算系数!$B$8,0)</f>
        <v>2849</v>
      </c>
      <c r="G305">
        <f>ROUNDDOWN(VLOOKUP(B305,通用估算系数!$AC$1:$AE$11,2,FALSE)*宝箱投放计算!D305,0)</f>
        <v>521</v>
      </c>
      <c r="H305">
        <f>VLOOKUP(B305,通用估算系数!$AC$1:$AE$11,3,FALSE)*宝箱投放计算!E305</f>
        <v>0</v>
      </c>
      <c r="I305">
        <f>SUMIFS([1]基础经济系数!$M$123:$M$153,[1]基础经济系数!$K$123:$K$153,"军费",[1]基础经济系数!$J$123:$J$153,A305)</f>
        <v>0</v>
      </c>
      <c r="J305">
        <f>IFERROR(VLOOKUP(A305,[1]成就!$U$2:$AA$5,7,FALSE),0)</f>
        <v>0</v>
      </c>
      <c r="K305">
        <f>IFERROR(VLOOKUP(A305,[1]游戏时长规划!AE$4:AK$33,7,FALSE),0)</f>
        <v>0</v>
      </c>
    </row>
    <row r="306" spans="1:11" x14ac:dyDescent="0.2">
      <c r="A306">
        <f>玩家成长时间线!A306</f>
        <v>305</v>
      </c>
      <c r="B306">
        <f>玩家成长时间线!B306</f>
        <v>10</v>
      </c>
      <c r="C306">
        <f>SUM($D$2:D306)</f>
        <v>1463270</v>
      </c>
      <c r="D306">
        <f t="shared" si="4"/>
        <v>4818</v>
      </c>
      <c r="E306">
        <f>ROUNDDOWN(VLOOKUP(B306,通用估算系数!$J$1:$L$11,2,FALSE)*VLOOKUP(B306,通用估算系数!$G$1:$H$11,2,FALSE)*(VLOOKUP(B306,通用估算系数!$N$1:$O$11,2,FALSE)+通用估算系数!$B$4*(1-VLOOKUP(B306,通用估算系数!$N$1:$O$11,2,FALSE)))+VLOOKUP(B306,通用估算系数!$J$1:$L$11,3,FALSE)*通用估算系数!$B$3,0)</f>
        <v>1446</v>
      </c>
      <c r="F306">
        <f>ROUNDDOWN((VLOOKUP(B306,通用估算系数!$AG$1:$AI$11,2,FALSE)+VLOOKUP(B306,通用估算系数!$AG$1:$AI$11,2,FALSE)/7)*通用估算系数!$B$8,0)</f>
        <v>2849</v>
      </c>
      <c r="G306">
        <f>ROUNDDOWN(VLOOKUP(B306,通用估算系数!$AC$1:$AE$11,2,FALSE)*宝箱投放计算!D306,0)</f>
        <v>523</v>
      </c>
      <c r="H306">
        <f>VLOOKUP(B306,通用估算系数!$AC$1:$AE$11,3,FALSE)*宝箱投放计算!E306</f>
        <v>0</v>
      </c>
      <c r="I306">
        <f>SUMIFS([1]基础经济系数!$M$123:$M$153,[1]基础经济系数!$K$123:$K$153,"军费",[1]基础经济系数!$J$123:$J$153,A306)</f>
        <v>0</v>
      </c>
      <c r="J306">
        <f>IFERROR(VLOOKUP(A306,[1]成就!$U$2:$AA$5,7,FALSE),0)</f>
        <v>0</v>
      </c>
      <c r="K306">
        <f>IFERROR(VLOOKUP(A306,[1]游戏时长规划!AE$4:AK$33,7,FALSE),0)</f>
        <v>0</v>
      </c>
    </row>
    <row r="307" spans="1:11" x14ac:dyDescent="0.2">
      <c r="A307">
        <f>玩家成长时间线!A307</f>
        <v>306</v>
      </c>
      <c r="B307">
        <f>玩家成长时间线!B307</f>
        <v>10</v>
      </c>
      <c r="C307">
        <f>SUM($D$2:D307)</f>
        <v>1468111</v>
      </c>
      <c r="D307">
        <f t="shared" si="4"/>
        <v>4841</v>
      </c>
      <c r="E307">
        <f>ROUNDDOWN(VLOOKUP(B307,通用估算系数!$J$1:$L$11,2,FALSE)*VLOOKUP(B307,通用估算系数!$G$1:$H$11,2,FALSE)*(VLOOKUP(B307,通用估算系数!$N$1:$O$11,2,FALSE)+通用估算系数!$B$4*(1-VLOOKUP(B307,通用估算系数!$N$1:$O$11,2,FALSE)))+VLOOKUP(B307,通用估算系数!$J$1:$L$11,3,FALSE)*通用估算系数!$B$3,0)</f>
        <v>1446</v>
      </c>
      <c r="F307">
        <f>ROUNDDOWN((VLOOKUP(B307,通用估算系数!$AG$1:$AI$11,2,FALSE)+VLOOKUP(B307,通用估算系数!$AG$1:$AI$11,2,FALSE)/7)*通用估算系数!$B$8,0)</f>
        <v>2849</v>
      </c>
      <c r="G307">
        <f>ROUNDDOWN(VLOOKUP(B307,通用估算系数!$AC$1:$AE$11,2,FALSE)*宝箱投放计算!D307,0)</f>
        <v>546</v>
      </c>
      <c r="H307">
        <f>VLOOKUP(B307,通用估算系数!$AC$1:$AE$11,3,FALSE)*宝箱投放计算!E307</f>
        <v>0</v>
      </c>
      <c r="I307">
        <f>SUMIFS([1]基础经济系数!$M$123:$M$153,[1]基础经济系数!$K$123:$K$153,"军费",[1]基础经济系数!$J$123:$J$153,A307)</f>
        <v>0</v>
      </c>
      <c r="J307">
        <f>IFERROR(VLOOKUP(A307,[1]成就!$U$2:$AA$5,7,FALSE),0)</f>
        <v>0</v>
      </c>
      <c r="K307">
        <f>IFERROR(VLOOKUP(A307,[1]游戏时长规划!AE$4:AK$33,7,FALSE),0)</f>
        <v>0</v>
      </c>
    </row>
    <row r="308" spans="1:11" x14ac:dyDescent="0.2">
      <c r="A308">
        <f>玩家成长时间线!A308</f>
        <v>307</v>
      </c>
      <c r="B308">
        <f>玩家成长时间线!B308</f>
        <v>10</v>
      </c>
      <c r="C308">
        <f>SUM($D$2:D308)</f>
        <v>1472933</v>
      </c>
      <c r="D308">
        <f t="shared" si="4"/>
        <v>4822</v>
      </c>
      <c r="E308">
        <f>ROUNDDOWN(VLOOKUP(B308,通用估算系数!$J$1:$L$11,2,FALSE)*VLOOKUP(B308,通用估算系数!$G$1:$H$11,2,FALSE)*(VLOOKUP(B308,通用估算系数!$N$1:$O$11,2,FALSE)+通用估算系数!$B$4*(1-VLOOKUP(B308,通用估算系数!$N$1:$O$11,2,FALSE)))+VLOOKUP(B308,通用估算系数!$J$1:$L$11,3,FALSE)*通用估算系数!$B$3,0)</f>
        <v>1446</v>
      </c>
      <c r="F308">
        <f>ROUNDDOWN((VLOOKUP(B308,通用估算系数!$AG$1:$AI$11,2,FALSE)+VLOOKUP(B308,通用估算系数!$AG$1:$AI$11,2,FALSE)/7)*通用估算系数!$B$8,0)</f>
        <v>2849</v>
      </c>
      <c r="G308">
        <f>ROUNDDOWN(VLOOKUP(B308,通用估算系数!$AC$1:$AE$11,2,FALSE)*宝箱投放计算!D308,0)</f>
        <v>527</v>
      </c>
      <c r="H308">
        <f>VLOOKUP(B308,通用估算系数!$AC$1:$AE$11,3,FALSE)*宝箱投放计算!E308</f>
        <v>0</v>
      </c>
      <c r="I308">
        <f>SUMIFS([1]基础经济系数!$M$123:$M$153,[1]基础经济系数!$K$123:$K$153,"军费",[1]基础经济系数!$J$123:$J$153,A308)</f>
        <v>0</v>
      </c>
      <c r="J308">
        <f>IFERROR(VLOOKUP(A308,[1]成就!$U$2:$AA$5,7,FALSE),0)</f>
        <v>0</v>
      </c>
      <c r="K308">
        <f>IFERROR(VLOOKUP(A308,[1]游戏时长规划!AE$4:AK$33,7,FALSE),0)</f>
        <v>0</v>
      </c>
    </row>
    <row r="309" spans="1:11" x14ac:dyDescent="0.2">
      <c r="A309">
        <f>玩家成长时间线!A309</f>
        <v>308</v>
      </c>
      <c r="B309">
        <f>玩家成长时间线!B309</f>
        <v>8</v>
      </c>
      <c r="C309">
        <f>SUM($D$2:D309)</f>
        <v>1477224</v>
      </c>
      <c r="D309">
        <f t="shared" si="4"/>
        <v>4291</v>
      </c>
      <c r="E309">
        <f>ROUNDDOWN(VLOOKUP(B309,通用估算系数!$J$1:$L$11,2,FALSE)*VLOOKUP(B309,通用估算系数!$G$1:$H$11,2,FALSE)*(VLOOKUP(B309,通用估算系数!$N$1:$O$11,2,FALSE)+通用估算系数!$B$4*(1-VLOOKUP(B309,通用估算系数!$N$1:$O$11,2,FALSE)))+VLOOKUP(B309,通用估算系数!$J$1:$L$11,3,FALSE)*通用估算系数!$B$3,0)</f>
        <v>913</v>
      </c>
      <c r="F309">
        <f>ROUNDDOWN((VLOOKUP(B309,通用估算系数!$AG$1:$AI$11,2,FALSE)+VLOOKUP(B309,通用估算系数!$AG$1:$AI$11,2,FALSE)/7)*通用估算系数!$B$8,0)</f>
        <v>2849</v>
      </c>
      <c r="G309">
        <f>ROUNDDOWN(VLOOKUP(B309,通用估算系数!$AC$1:$AE$11,2,FALSE)*宝箱投放计算!D309,0)</f>
        <v>529</v>
      </c>
      <c r="H309">
        <f>VLOOKUP(B309,通用估算系数!$AC$1:$AE$11,3,FALSE)*宝箱投放计算!E309</f>
        <v>0</v>
      </c>
      <c r="I309">
        <f>SUMIFS([1]基础经济系数!$M$123:$M$153,[1]基础经济系数!$K$123:$K$153,"军费",[1]基础经济系数!$J$123:$J$153,A309)</f>
        <v>0</v>
      </c>
      <c r="J309">
        <f>IFERROR(VLOOKUP(A309,[1]成就!$U$2:$AA$5,7,FALSE),0)</f>
        <v>0</v>
      </c>
      <c r="K309">
        <f>IFERROR(VLOOKUP(A309,[1]游戏时长规划!AE$4:AK$33,7,FALSE),0)</f>
        <v>0</v>
      </c>
    </row>
    <row r="310" spans="1:11" x14ac:dyDescent="0.2">
      <c r="A310">
        <f>玩家成长时间线!A310</f>
        <v>309</v>
      </c>
      <c r="B310">
        <f>玩家成长时间线!B310</f>
        <v>8</v>
      </c>
      <c r="C310">
        <f>SUM($D$2:D310)</f>
        <v>1481459</v>
      </c>
      <c r="D310">
        <f t="shared" si="4"/>
        <v>4235</v>
      </c>
      <c r="E310">
        <f>ROUNDDOWN(VLOOKUP(B310,通用估算系数!$J$1:$L$11,2,FALSE)*VLOOKUP(B310,通用估算系数!$G$1:$H$11,2,FALSE)*(VLOOKUP(B310,通用估算系数!$N$1:$O$11,2,FALSE)+通用估算系数!$B$4*(1-VLOOKUP(B310,通用估算系数!$N$1:$O$11,2,FALSE)))+VLOOKUP(B310,通用估算系数!$J$1:$L$11,3,FALSE)*通用估算系数!$B$3,0)</f>
        <v>913</v>
      </c>
      <c r="F310">
        <f>ROUNDDOWN((VLOOKUP(B310,通用估算系数!$AG$1:$AI$11,2,FALSE)+VLOOKUP(B310,通用估算系数!$AG$1:$AI$11,2,FALSE)/7)*通用估算系数!$B$8,0)</f>
        <v>2849</v>
      </c>
      <c r="G310">
        <f>ROUNDDOWN(VLOOKUP(B310,通用估算系数!$AC$1:$AE$11,2,FALSE)*宝箱投放计算!D310,0)</f>
        <v>473</v>
      </c>
      <c r="H310">
        <f>VLOOKUP(B310,通用估算系数!$AC$1:$AE$11,3,FALSE)*宝箱投放计算!E310</f>
        <v>0</v>
      </c>
      <c r="I310">
        <f>SUMIFS([1]基础经济系数!$M$123:$M$153,[1]基础经济系数!$K$123:$K$153,"军费",[1]基础经济系数!$J$123:$J$153,A310)</f>
        <v>0</v>
      </c>
      <c r="J310">
        <f>IFERROR(VLOOKUP(A310,[1]成就!$U$2:$AA$5,7,FALSE),0)</f>
        <v>0</v>
      </c>
      <c r="K310">
        <f>IFERROR(VLOOKUP(A310,[1]游戏时长规划!AE$4:AK$33,7,FALSE),0)</f>
        <v>0</v>
      </c>
    </row>
    <row r="311" spans="1:11" x14ac:dyDescent="0.2">
      <c r="A311">
        <f>玩家成长时间线!A311</f>
        <v>310</v>
      </c>
      <c r="B311">
        <f>玩家成长时间线!B311</f>
        <v>8</v>
      </c>
      <c r="C311">
        <f>SUM($D$2:D311)</f>
        <v>1485706</v>
      </c>
      <c r="D311">
        <f t="shared" si="4"/>
        <v>4247</v>
      </c>
      <c r="E311">
        <f>ROUNDDOWN(VLOOKUP(B311,通用估算系数!$J$1:$L$11,2,FALSE)*VLOOKUP(B311,通用估算系数!$G$1:$H$11,2,FALSE)*(VLOOKUP(B311,通用估算系数!$N$1:$O$11,2,FALSE)+通用估算系数!$B$4*(1-VLOOKUP(B311,通用估算系数!$N$1:$O$11,2,FALSE)))+VLOOKUP(B311,通用估算系数!$J$1:$L$11,3,FALSE)*通用估算系数!$B$3,0)</f>
        <v>913</v>
      </c>
      <c r="F311">
        <f>ROUNDDOWN((VLOOKUP(B311,通用估算系数!$AG$1:$AI$11,2,FALSE)+VLOOKUP(B311,通用估算系数!$AG$1:$AI$11,2,FALSE)/7)*通用估算系数!$B$8,0)</f>
        <v>2849</v>
      </c>
      <c r="G311">
        <f>ROUNDDOWN(VLOOKUP(B311,通用估算系数!$AC$1:$AE$11,2,FALSE)*宝箱投放计算!D311,0)</f>
        <v>485</v>
      </c>
      <c r="H311">
        <f>VLOOKUP(B311,通用估算系数!$AC$1:$AE$11,3,FALSE)*宝箱投放计算!E311</f>
        <v>0</v>
      </c>
      <c r="I311">
        <f>SUMIFS([1]基础经济系数!$M$123:$M$153,[1]基础经济系数!$K$123:$K$153,"军费",[1]基础经济系数!$J$123:$J$153,A311)</f>
        <v>0</v>
      </c>
      <c r="J311">
        <f>IFERROR(VLOOKUP(A311,[1]成就!$U$2:$AA$5,7,FALSE),0)</f>
        <v>0</v>
      </c>
      <c r="K311">
        <f>IFERROR(VLOOKUP(A311,[1]游戏时长规划!AE$4:AK$33,7,FALSE),0)</f>
        <v>0</v>
      </c>
    </row>
    <row r="312" spans="1:11" x14ac:dyDescent="0.2">
      <c r="A312">
        <f>玩家成长时间线!A312</f>
        <v>311</v>
      </c>
      <c r="B312">
        <f>玩家成长时间线!B312</f>
        <v>9</v>
      </c>
      <c r="C312">
        <f>SUM($D$2:D312)</f>
        <v>1490234</v>
      </c>
      <c r="D312">
        <f t="shared" si="4"/>
        <v>4528</v>
      </c>
      <c r="E312">
        <f>ROUNDDOWN(VLOOKUP(B312,通用估算系数!$J$1:$L$11,2,FALSE)*VLOOKUP(B312,通用估算系数!$G$1:$H$11,2,FALSE)*(VLOOKUP(B312,通用估算系数!$N$1:$O$11,2,FALSE)+通用估算系数!$B$4*(1-VLOOKUP(B312,通用估算系数!$N$1:$O$11,2,FALSE)))+VLOOKUP(B312,通用估算系数!$J$1:$L$11,3,FALSE)*通用估算系数!$B$3,0)</f>
        <v>1202</v>
      </c>
      <c r="F312">
        <f>ROUNDDOWN((VLOOKUP(B312,通用估算系数!$AG$1:$AI$11,2,FALSE)+VLOOKUP(B312,通用估算系数!$AG$1:$AI$11,2,FALSE)/7)*通用估算系数!$B$8,0)</f>
        <v>2849</v>
      </c>
      <c r="G312">
        <f>ROUNDDOWN(VLOOKUP(B312,通用估算系数!$AC$1:$AE$11,2,FALSE)*宝箱投放计算!D312,0)</f>
        <v>477</v>
      </c>
      <c r="H312">
        <f>VLOOKUP(B312,通用估算系数!$AC$1:$AE$11,3,FALSE)*宝箱投放计算!E312</f>
        <v>0</v>
      </c>
      <c r="I312">
        <f>SUMIFS([1]基础经济系数!$M$123:$M$153,[1]基础经济系数!$K$123:$K$153,"军费",[1]基础经济系数!$J$123:$J$153,A312)</f>
        <v>0</v>
      </c>
      <c r="J312">
        <f>IFERROR(VLOOKUP(A312,[1]成就!$U$2:$AA$5,7,FALSE),0)</f>
        <v>0</v>
      </c>
      <c r="K312">
        <f>IFERROR(VLOOKUP(A312,[1]游戏时长规划!AE$4:AK$33,7,FALSE),0)</f>
        <v>0</v>
      </c>
    </row>
    <row r="313" spans="1:11" x14ac:dyDescent="0.2">
      <c r="A313">
        <f>玩家成长时间线!A313</f>
        <v>312</v>
      </c>
      <c r="B313">
        <f>玩家成长时间线!B313</f>
        <v>9</v>
      </c>
      <c r="C313">
        <f>SUM($D$2:D313)</f>
        <v>1494764</v>
      </c>
      <c r="D313">
        <f t="shared" si="4"/>
        <v>4530</v>
      </c>
      <c r="E313">
        <f>ROUNDDOWN(VLOOKUP(B313,通用估算系数!$J$1:$L$11,2,FALSE)*VLOOKUP(B313,通用估算系数!$G$1:$H$11,2,FALSE)*(VLOOKUP(B313,通用估算系数!$N$1:$O$11,2,FALSE)+通用估算系数!$B$4*(1-VLOOKUP(B313,通用估算系数!$N$1:$O$11,2,FALSE)))+VLOOKUP(B313,通用估算系数!$J$1:$L$11,3,FALSE)*通用估算系数!$B$3,0)</f>
        <v>1202</v>
      </c>
      <c r="F313">
        <f>ROUNDDOWN((VLOOKUP(B313,通用估算系数!$AG$1:$AI$11,2,FALSE)+VLOOKUP(B313,通用估算系数!$AG$1:$AI$11,2,FALSE)/7)*通用估算系数!$B$8,0)</f>
        <v>2849</v>
      </c>
      <c r="G313">
        <f>ROUNDDOWN(VLOOKUP(B313,通用估算系数!$AC$1:$AE$11,2,FALSE)*宝箱投放计算!D313,0)</f>
        <v>479</v>
      </c>
      <c r="H313">
        <f>VLOOKUP(B313,通用估算系数!$AC$1:$AE$11,3,FALSE)*宝箱投放计算!E313</f>
        <v>0</v>
      </c>
      <c r="I313">
        <f>SUMIFS([1]基础经济系数!$M$123:$M$153,[1]基础经济系数!$K$123:$K$153,"军费",[1]基础经济系数!$J$123:$J$153,A313)</f>
        <v>0</v>
      </c>
      <c r="J313">
        <f>IFERROR(VLOOKUP(A313,[1]成就!$U$2:$AA$5,7,FALSE),0)</f>
        <v>0</v>
      </c>
      <c r="K313">
        <f>IFERROR(VLOOKUP(A313,[1]游戏时长规划!AE$4:AK$33,7,FALSE),0)</f>
        <v>0</v>
      </c>
    </row>
    <row r="314" spans="1:11" x14ac:dyDescent="0.2">
      <c r="A314">
        <f>玩家成长时间线!A314</f>
        <v>313</v>
      </c>
      <c r="B314">
        <f>玩家成长时间线!B314</f>
        <v>9</v>
      </c>
      <c r="C314">
        <f>SUM($D$2:D314)</f>
        <v>1499317</v>
      </c>
      <c r="D314">
        <f t="shared" si="4"/>
        <v>4553</v>
      </c>
      <c r="E314">
        <f>ROUNDDOWN(VLOOKUP(B314,通用估算系数!$J$1:$L$11,2,FALSE)*VLOOKUP(B314,通用估算系数!$G$1:$H$11,2,FALSE)*(VLOOKUP(B314,通用估算系数!$N$1:$O$11,2,FALSE)+通用估算系数!$B$4*(1-VLOOKUP(B314,通用估算系数!$N$1:$O$11,2,FALSE)))+VLOOKUP(B314,通用估算系数!$J$1:$L$11,3,FALSE)*通用估算系数!$B$3,0)</f>
        <v>1202</v>
      </c>
      <c r="F314">
        <f>ROUNDDOWN((VLOOKUP(B314,通用估算系数!$AG$1:$AI$11,2,FALSE)+VLOOKUP(B314,通用估算系数!$AG$1:$AI$11,2,FALSE)/7)*通用估算系数!$B$8,0)</f>
        <v>2849</v>
      </c>
      <c r="G314">
        <f>ROUNDDOWN(VLOOKUP(B314,通用估算系数!$AC$1:$AE$11,2,FALSE)*宝箱投放计算!D314,0)</f>
        <v>502</v>
      </c>
      <c r="H314">
        <f>VLOOKUP(B314,通用估算系数!$AC$1:$AE$11,3,FALSE)*宝箱投放计算!E314</f>
        <v>0</v>
      </c>
      <c r="I314">
        <f>SUMIFS([1]基础经济系数!$M$123:$M$153,[1]基础经济系数!$K$123:$K$153,"军费",[1]基础经济系数!$J$123:$J$153,A314)</f>
        <v>0</v>
      </c>
      <c r="J314">
        <f>IFERROR(VLOOKUP(A314,[1]成就!$U$2:$AA$5,7,FALSE),0)</f>
        <v>0</v>
      </c>
      <c r="K314">
        <f>IFERROR(VLOOKUP(A314,[1]游戏时长规划!AE$4:AK$33,7,FALSE),0)</f>
        <v>0</v>
      </c>
    </row>
    <row r="315" spans="1:11" x14ac:dyDescent="0.2">
      <c r="A315">
        <f>玩家成长时间线!A315</f>
        <v>314</v>
      </c>
      <c r="B315">
        <f>玩家成长时间线!B315</f>
        <v>10</v>
      </c>
      <c r="C315">
        <f>SUM($D$2:D315)</f>
        <v>1504095</v>
      </c>
      <c r="D315">
        <f t="shared" si="4"/>
        <v>4778</v>
      </c>
      <c r="E315">
        <f>ROUNDDOWN(VLOOKUP(B315,通用估算系数!$J$1:$L$11,2,FALSE)*VLOOKUP(B315,通用估算系数!$G$1:$H$11,2,FALSE)*(VLOOKUP(B315,通用估算系数!$N$1:$O$11,2,FALSE)+通用估算系数!$B$4*(1-VLOOKUP(B315,通用估算系数!$N$1:$O$11,2,FALSE)))+VLOOKUP(B315,通用估算系数!$J$1:$L$11,3,FALSE)*通用估算系数!$B$3,0)</f>
        <v>1446</v>
      </c>
      <c r="F315">
        <f>ROUNDDOWN((VLOOKUP(B315,通用估算系数!$AG$1:$AI$11,2,FALSE)+VLOOKUP(B315,通用估算系数!$AG$1:$AI$11,2,FALSE)/7)*通用估算系数!$B$8,0)</f>
        <v>2849</v>
      </c>
      <c r="G315">
        <f>ROUNDDOWN(VLOOKUP(B315,通用估算系数!$AC$1:$AE$11,2,FALSE)*宝箱投放计算!D315,0)</f>
        <v>483</v>
      </c>
      <c r="H315">
        <f>VLOOKUP(B315,通用估算系数!$AC$1:$AE$11,3,FALSE)*宝箱投放计算!E315</f>
        <v>0</v>
      </c>
      <c r="I315">
        <f>SUMIFS([1]基础经济系数!$M$123:$M$153,[1]基础经济系数!$K$123:$K$153,"军费",[1]基础经济系数!$J$123:$J$153,A315)</f>
        <v>0</v>
      </c>
      <c r="J315">
        <f>IFERROR(VLOOKUP(A315,[1]成就!$U$2:$AA$5,7,FALSE),0)</f>
        <v>0</v>
      </c>
      <c r="K315">
        <f>IFERROR(VLOOKUP(A315,[1]游戏时长规划!AE$4:AK$33,7,FALSE),0)</f>
        <v>0</v>
      </c>
    </row>
    <row r="316" spans="1:11" x14ac:dyDescent="0.2">
      <c r="A316">
        <f>玩家成长时间线!A316</f>
        <v>315</v>
      </c>
      <c r="B316">
        <f>玩家成长时间线!B316</f>
        <v>10</v>
      </c>
      <c r="C316">
        <f>SUM($D$2:D316)</f>
        <v>1508875</v>
      </c>
      <c r="D316">
        <f t="shared" si="4"/>
        <v>4780</v>
      </c>
      <c r="E316">
        <f>ROUNDDOWN(VLOOKUP(B316,通用估算系数!$J$1:$L$11,2,FALSE)*VLOOKUP(B316,通用估算系数!$G$1:$H$11,2,FALSE)*(VLOOKUP(B316,通用估算系数!$N$1:$O$11,2,FALSE)+通用估算系数!$B$4*(1-VLOOKUP(B316,通用估算系数!$N$1:$O$11,2,FALSE)))+VLOOKUP(B316,通用估算系数!$J$1:$L$11,3,FALSE)*通用估算系数!$B$3,0)</f>
        <v>1446</v>
      </c>
      <c r="F316">
        <f>ROUNDDOWN((VLOOKUP(B316,通用估算系数!$AG$1:$AI$11,2,FALSE)+VLOOKUP(B316,通用估算系数!$AG$1:$AI$11,2,FALSE)/7)*通用估算系数!$B$8,0)</f>
        <v>2849</v>
      </c>
      <c r="G316">
        <f>ROUNDDOWN(VLOOKUP(B316,通用估算系数!$AC$1:$AE$11,2,FALSE)*宝箱投放计算!D316,0)</f>
        <v>485</v>
      </c>
      <c r="H316">
        <f>VLOOKUP(B316,通用估算系数!$AC$1:$AE$11,3,FALSE)*宝箱投放计算!E316</f>
        <v>0</v>
      </c>
      <c r="I316">
        <f>SUMIFS([1]基础经济系数!$M$123:$M$153,[1]基础经济系数!$K$123:$K$153,"军费",[1]基础经济系数!$J$123:$J$153,A316)</f>
        <v>0</v>
      </c>
      <c r="J316">
        <f>IFERROR(VLOOKUP(A316,[1]成就!$U$2:$AA$5,7,FALSE),0)</f>
        <v>0</v>
      </c>
      <c r="K316">
        <f>IFERROR(VLOOKUP(A316,[1]游戏时长规划!AE$4:AK$33,7,FALSE),0)</f>
        <v>0</v>
      </c>
    </row>
    <row r="317" spans="1:11" x14ac:dyDescent="0.2">
      <c r="A317">
        <f>玩家成长时间线!A317</f>
        <v>316</v>
      </c>
      <c r="B317">
        <f>玩家成长时间线!B317</f>
        <v>10</v>
      </c>
      <c r="C317">
        <f>SUM($D$2:D317)</f>
        <v>1513657</v>
      </c>
      <c r="D317">
        <f t="shared" si="4"/>
        <v>4782</v>
      </c>
      <c r="E317">
        <f>ROUNDDOWN(VLOOKUP(B317,通用估算系数!$J$1:$L$11,2,FALSE)*VLOOKUP(B317,通用估算系数!$G$1:$H$11,2,FALSE)*(VLOOKUP(B317,通用估算系数!$N$1:$O$11,2,FALSE)+通用估算系数!$B$4*(1-VLOOKUP(B317,通用估算系数!$N$1:$O$11,2,FALSE)))+VLOOKUP(B317,通用估算系数!$J$1:$L$11,3,FALSE)*通用估算系数!$B$3,0)</f>
        <v>1446</v>
      </c>
      <c r="F317">
        <f>ROUNDDOWN((VLOOKUP(B317,通用估算系数!$AG$1:$AI$11,2,FALSE)+VLOOKUP(B317,通用估算系数!$AG$1:$AI$11,2,FALSE)/7)*通用估算系数!$B$8,0)</f>
        <v>2849</v>
      </c>
      <c r="G317">
        <f>ROUNDDOWN(VLOOKUP(B317,通用估算系数!$AC$1:$AE$11,2,FALSE)*宝箱投放计算!D317,0)</f>
        <v>487</v>
      </c>
      <c r="H317">
        <f>VLOOKUP(B317,通用估算系数!$AC$1:$AE$11,3,FALSE)*宝箱投放计算!E317</f>
        <v>0</v>
      </c>
      <c r="I317">
        <f>SUMIFS([1]基础经济系数!$M$123:$M$153,[1]基础经济系数!$K$123:$K$153,"军费",[1]基础经济系数!$J$123:$J$153,A317)</f>
        <v>0</v>
      </c>
      <c r="J317">
        <f>IFERROR(VLOOKUP(A317,[1]成就!$U$2:$AA$5,7,FALSE),0)</f>
        <v>0</v>
      </c>
      <c r="K317">
        <f>IFERROR(VLOOKUP(A317,[1]游戏时长规划!AE$4:AK$33,7,FALSE),0)</f>
        <v>0</v>
      </c>
    </row>
    <row r="318" spans="1:11" x14ac:dyDescent="0.2">
      <c r="A318">
        <f>玩家成长时间线!A318</f>
        <v>317</v>
      </c>
      <c r="B318">
        <f>玩家成长时间线!B318</f>
        <v>10</v>
      </c>
      <c r="C318">
        <f>SUM($D$2:D318)</f>
        <v>1518483</v>
      </c>
      <c r="D318">
        <f t="shared" si="4"/>
        <v>4826</v>
      </c>
      <c r="E318">
        <f>ROUNDDOWN(VLOOKUP(B318,通用估算系数!$J$1:$L$11,2,FALSE)*VLOOKUP(B318,通用估算系数!$G$1:$H$11,2,FALSE)*(VLOOKUP(B318,通用估算系数!$N$1:$O$11,2,FALSE)+通用估算系数!$B$4*(1-VLOOKUP(B318,通用估算系数!$N$1:$O$11,2,FALSE)))+VLOOKUP(B318,通用估算系数!$J$1:$L$11,3,FALSE)*通用估算系数!$B$3,0)</f>
        <v>1446</v>
      </c>
      <c r="F318">
        <f>ROUNDDOWN((VLOOKUP(B318,通用估算系数!$AG$1:$AI$11,2,FALSE)+VLOOKUP(B318,通用估算系数!$AG$1:$AI$11,2,FALSE)/7)*通用估算系数!$B$8,0)</f>
        <v>2849</v>
      </c>
      <c r="G318">
        <f>ROUNDDOWN(VLOOKUP(B318,通用估算系数!$AC$1:$AE$11,2,FALSE)*宝箱投放计算!D318,0)</f>
        <v>531</v>
      </c>
      <c r="H318">
        <f>VLOOKUP(B318,通用估算系数!$AC$1:$AE$11,3,FALSE)*宝箱投放计算!E318</f>
        <v>0</v>
      </c>
      <c r="I318">
        <f>SUMIFS([1]基础经济系数!$M$123:$M$153,[1]基础经济系数!$K$123:$K$153,"军费",[1]基础经济系数!$J$123:$J$153,A318)</f>
        <v>0</v>
      </c>
      <c r="J318">
        <f>IFERROR(VLOOKUP(A318,[1]成就!$U$2:$AA$5,7,FALSE),0)</f>
        <v>0</v>
      </c>
      <c r="K318">
        <f>IFERROR(VLOOKUP(A318,[1]游戏时长规划!AE$4:AK$33,7,FALSE),0)</f>
        <v>0</v>
      </c>
    </row>
    <row r="319" spans="1:11" x14ac:dyDescent="0.2">
      <c r="A319">
        <f>玩家成长时间线!A319</f>
        <v>318</v>
      </c>
      <c r="B319">
        <f>玩家成长时间线!B319</f>
        <v>10</v>
      </c>
      <c r="C319">
        <f>SUM($D$2:D319)</f>
        <v>1523269</v>
      </c>
      <c r="D319">
        <f t="shared" si="4"/>
        <v>4786</v>
      </c>
      <c r="E319">
        <f>ROUNDDOWN(VLOOKUP(B319,通用估算系数!$J$1:$L$11,2,FALSE)*VLOOKUP(B319,通用估算系数!$G$1:$H$11,2,FALSE)*(VLOOKUP(B319,通用估算系数!$N$1:$O$11,2,FALSE)+通用估算系数!$B$4*(1-VLOOKUP(B319,通用估算系数!$N$1:$O$11,2,FALSE)))+VLOOKUP(B319,通用估算系数!$J$1:$L$11,3,FALSE)*通用估算系数!$B$3,0)</f>
        <v>1446</v>
      </c>
      <c r="F319">
        <f>ROUNDDOWN((VLOOKUP(B319,通用估算系数!$AG$1:$AI$11,2,FALSE)+VLOOKUP(B319,通用估算系数!$AG$1:$AI$11,2,FALSE)/7)*通用估算系数!$B$8,0)</f>
        <v>2849</v>
      </c>
      <c r="G319">
        <f>ROUNDDOWN(VLOOKUP(B319,通用估算系数!$AC$1:$AE$11,2,FALSE)*宝箱投放计算!D319,0)</f>
        <v>491</v>
      </c>
      <c r="H319">
        <f>VLOOKUP(B319,通用估算系数!$AC$1:$AE$11,3,FALSE)*宝箱投放计算!E319</f>
        <v>0</v>
      </c>
      <c r="I319">
        <f>SUMIFS([1]基础经济系数!$M$123:$M$153,[1]基础经济系数!$K$123:$K$153,"军费",[1]基础经济系数!$J$123:$J$153,A319)</f>
        <v>0</v>
      </c>
      <c r="J319">
        <f>IFERROR(VLOOKUP(A319,[1]成就!$U$2:$AA$5,7,FALSE),0)</f>
        <v>0</v>
      </c>
      <c r="K319">
        <f>IFERROR(VLOOKUP(A319,[1]游戏时长规划!AE$4:AK$33,7,FALSE),0)</f>
        <v>0</v>
      </c>
    </row>
    <row r="320" spans="1:11" x14ac:dyDescent="0.2">
      <c r="A320">
        <f>玩家成长时间线!A320</f>
        <v>319</v>
      </c>
      <c r="B320">
        <f>玩家成长时间线!B320</f>
        <v>10</v>
      </c>
      <c r="C320">
        <f>SUM($D$2:D320)</f>
        <v>1528058</v>
      </c>
      <c r="D320">
        <f t="shared" si="4"/>
        <v>4789</v>
      </c>
      <c r="E320">
        <f>ROUNDDOWN(VLOOKUP(B320,通用估算系数!$J$1:$L$11,2,FALSE)*VLOOKUP(B320,通用估算系数!$G$1:$H$11,2,FALSE)*(VLOOKUP(B320,通用估算系数!$N$1:$O$11,2,FALSE)+通用估算系数!$B$4*(1-VLOOKUP(B320,通用估算系数!$N$1:$O$11,2,FALSE)))+VLOOKUP(B320,通用估算系数!$J$1:$L$11,3,FALSE)*通用估算系数!$B$3,0)</f>
        <v>1446</v>
      </c>
      <c r="F320">
        <f>ROUNDDOWN((VLOOKUP(B320,通用估算系数!$AG$1:$AI$11,2,FALSE)+VLOOKUP(B320,通用估算系数!$AG$1:$AI$11,2,FALSE)/7)*通用估算系数!$B$8,0)</f>
        <v>2849</v>
      </c>
      <c r="G320">
        <f>ROUNDDOWN(VLOOKUP(B320,通用估算系数!$AC$1:$AE$11,2,FALSE)*宝箱投放计算!D320,0)</f>
        <v>494</v>
      </c>
      <c r="H320">
        <f>VLOOKUP(B320,通用估算系数!$AC$1:$AE$11,3,FALSE)*宝箱投放计算!E320</f>
        <v>0</v>
      </c>
      <c r="I320">
        <f>SUMIFS([1]基础经济系数!$M$123:$M$153,[1]基础经济系数!$K$123:$K$153,"军费",[1]基础经济系数!$J$123:$J$153,A320)</f>
        <v>0</v>
      </c>
      <c r="J320">
        <f>IFERROR(VLOOKUP(A320,[1]成就!$U$2:$AA$5,7,FALSE),0)</f>
        <v>0</v>
      </c>
      <c r="K320">
        <f>IFERROR(VLOOKUP(A320,[1]游戏时长规划!AE$4:AK$33,7,FALSE),0)</f>
        <v>0</v>
      </c>
    </row>
    <row r="321" spans="1:11" x14ac:dyDescent="0.2">
      <c r="A321">
        <f>玩家成长时间线!A321</f>
        <v>320</v>
      </c>
      <c r="B321">
        <f>玩家成长时间线!B321</f>
        <v>10</v>
      </c>
      <c r="C321">
        <f>SUM($D$2:D321)</f>
        <v>1542891</v>
      </c>
      <c r="D321">
        <f t="shared" si="4"/>
        <v>14833</v>
      </c>
      <c r="E321">
        <f>ROUNDDOWN(VLOOKUP(B321,通用估算系数!$J$1:$L$11,2,FALSE)*VLOOKUP(B321,通用估算系数!$G$1:$H$11,2,FALSE)*(VLOOKUP(B321,通用估算系数!$N$1:$O$11,2,FALSE)+通用估算系数!$B$4*(1-VLOOKUP(B321,通用估算系数!$N$1:$O$11,2,FALSE)))+VLOOKUP(B321,通用估算系数!$J$1:$L$11,3,FALSE)*通用估算系数!$B$3,0)</f>
        <v>1446</v>
      </c>
      <c r="F321">
        <f>ROUNDDOWN((VLOOKUP(B321,通用估算系数!$AG$1:$AI$11,2,FALSE)+VLOOKUP(B321,通用估算系数!$AG$1:$AI$11,2,FALSE)/7)*通用估算系数!$B$8,0)</f>
        <v>2849</v>
      </c>
      <c r="G321">
        <f>ROUNDDOWN(VLOOKUP(B321,通用估算系数!$AC$1:$AE$11,2,FALSE)*宝箱投放计算!D321,0)</f>
        <v>538</v>
      </c>
      <c r="H321">
        <f>VLOOKUP(B321,通用估算系数!$AC$1:$AE$11,3,FALSE)*宝箱投放计算!E321</f>
        <v>0</v>
      </c>
      <c r="I321">
        <f>SUMIFS([1]基础经济系数!$M$123:$M$153,[1]基础经济系数!$K$123:$K$153,"军费",[1]基础经济系数!$J$123:$J$153,A321)</f>
        <v>0</v>
      </c>
      <c r="J321">
        <f>IFERROR(VLOOKUP(A321,[1]成就!$U$2:$AA$5,7,FALSE),0)</f>
        <v>10000</v>
      </c>
      <c r="K321">
        <f>IFERROR(VLOOKUP(A321,[1]游戏时长规划!AE$4:AK$33,7,FALSE),0)</f>
        <v>0</v>
      </c>
    </row>
    <row r="322" spans="1:11" x14ac:dyDescent="0.2">
      <c r="A322">
        <f>玩家成长时间线!A322</f>
        <v>321</v>
      </c>
      <c r="B322">
        <f>玩家成长时间线!B322</f>
        <v>10</v>
      </c>
      <c r="C322">
        <f>SUM($D$2:D322)</f>
        <v>1547684</v>
      </c>
      <c r="D322">
        <f t="shared" si="4"/>
        <v>4793</v>
      </c>
      <c r="E322">
        <f>ROUNDDOWN(VLOOKUP(B322,通用估算系数!$J$1:$L$11,2,FALSE)*VLOOKUP(B322,通用估算系数!$G$1:$H$11,2,FALSE)*(VLOOKUP(B322,通用估算系数!$N$1:$O$11,2,FALSE)+通用估算系数!$B$4*(1-VLOOKUP(B322,通用估算系数!$N$1:$O$11,2,FALSE)))+VLOOKUP(B322,通用估算系数!$J$1:$L$11,3,FALSE)*通用估算系数!$B$3,0)</f>
        <v>1446</v>
      </c>
      <c r="F322">
        <f>ROUNDDOWN((VLOOKUP(B322,通用估算系数!$AG$1:$AI$11,2,FALSE)+VLOOKUP(B322,通用估算系数!$AG$1:$AI$11,2,FALSE)/7)*通用估算系数!$B$8,0)</f>
        <v>2849</v>
      </c>
      <c r="G322">
        <f>ROUNDDOWN(VLOOKUP(B322,通用估算系数!$AC$1:$AE$11,2,FALSE)*宝箱投放计算!D322,0)</f>
        <v>498</v>
      </c>
      <c r="H322">
        <f>VLOOKUP(B322,通用估算系数!$AC$1:$AE$11,3,FALSE)*宝箱投放计算!E322</f>
        <v>0</v>
      </c>
      <c r="I322">
        <f>SUMIFS([1]基础经济系数!$M$123:$M$153,[1]基础经济系数!$K$123:$K$153,"军费",[1]基础经济系数!$J$123:$J$153,A322)</f>
        <v>0</v>
      </c>
      <c r="J322">
        <f>IFERROR(VLOOKUP(A322,[1]成就!$U$2:$AA$5,7,FALSE),0)</f>
        <v>0</v>
      </c>
      <c r="K322">
        <f>IFERROR(VLOOKUP(A322,[1]游戏时长规划!AE$4:AK$33,7,FALSE),0)</f>
        <v>0</v>
      </c>
    </row>
    <row r="323" spans="1:11" x14ac:dyDescent="0.2">
      <c r="A323">
        <f>玩家成长时间线!A323</f>
        <v>322</v>
      </c>
      <c r="B323">
        <f>玩家成长时间线!B323</f>
        <v>8</v>
      </c>
      <c r="C323">
        <f>SUM($D$2:D323)</f>
        <v>1551946</v>
      </c>
      <c r="D323">
        <f t="shared" ref="D323:D361" si="5">SUM(E323:K323)</f>
        <v>4262</v>
      </c>
      <c r="E323">
        <f>ROUNDDOWN(VLOOKUP(B323,通用估算系数!$J$1:$L$11,2,FALSE)*VLOOKUP(B323,通用估算系数!$G$1:$H$11,2,FALSE)*(VLOOKUP(B323,通用估算系数!$N$1:$O$11,2,FALSE)+通用估算系数!$B$4*(1-VLOOKUP(B323,通用估算系数!$N$1:$O$11,2,FALSE)))+VLOOKUP(B323,通用估算系数!$J$1:$L$11,3,FALSE)*通用估算系数!$B$3,0)</f>
        <v>913</v>
      </c>
      <c r="F323">
        <f>ROUNDDOWN((VLOOKUP(B323,通用估算系数!$AG$1:$AI$11,2,FALSE)+VLOOKUP(B323,通用估算系数!$AG$1:$AI$11,2,FALSE)/7)*通用估算系数!$B$8,0)</f>
        <v>2849</v>
      </c>
      <c r="G323">
        <f>ROUNDDOWN(VLOOKUP(B323,通用估算系数!$AC$1:$AE$11,2,FALSE)*宝箱投放计算!D323,0)</f>
        <v>500</v>
      </c>
      <c r="H323">
        <f>VLOOKUP(B323,通用估算系数!$AC$1:$AE$11,3,FALSE)*宝箱投放计算!E323</f>
        <v>0</v>
      </c>
      <c r="I323">
        <f>SUMIFS([1]基础经济系数!$M$123:$M$153,[1]基础经济系数!$K$123:$K$153,"军费",[1]基础经济系数!$J$123:$J$153,A323)</f>
        <v>0</v>
      </c>
      <c r="J323">
        <f>IFERROR(VLOOKUP(A323,[1]成就!$U$2:$AA$5,7,FALSE),0)</f>
        <v>0</v>
      </c>
      <c r="K323">
        <f>IFERROR(VLOOKUP(A323,[1]游戏时长规划!AE$4:AK$33,7,FALSE),0)</f>
        <v>0</v>
      </c>
    </row>
    <row r="324" spans="1:11" x14ac:dyDescent="0.2">
      <c r="A324">
        <f>玩家成长时间线!A324</f>
        <v>323</v>
      </c>
      <c r="B324">
        <f>玩家成长时间线!B324</f>
        <v>8</v>
      </c>
      <c r="C324">
        <f>SUM($D$2:D324)</f>
        <v>1556210</v>
      </c>
      <c r="D324">
        <f t="shared" si="5"/>
        <v>4264</v>
      </c>
      <c r="E324">
        <f>ROUNDDOWN(VLOOKUP(B324,通用估算系数!$J$1:$L$11,2,FALSE)*VLOOKUP(B324,通用估算系数!$G$1:$H$11,2,FALSE)*(VLOOKUP(B324,通用估算系数!$N$1:$O$11,2,FALSE)+通用估算系数!$B$4*(1-VLOOKUP(B324,通用估算系数!$N$1:$O$11,2,FALSE)))+VLOOKUP(B324,通用估算系数!$J$1:$L$11,3,FALSE)*通用估算系数!$B$3,0)</f>
        <v>913</v>
      </c>
      <c r="F324">
        <f>ROUNDDOWN((VLOOKUP(B324,通用估算系数!$AG$1:$AI$11,2,FALSE)+VLOOKUP(B324,通用估算系数!$AG$1:$AI$11,2,FALSE)/7)*通用估算系数!$B$8,0)</f>
        <v>2849</v>
      </c>
      <c r="G324">
        <f>ROUNDDOWN(VLOOKUP(B324,通用估算系数!$AC$1:$AE$11,2,FALSE)*宝箱投放计算!D324,0)</f>
        <v>502</v>
      </c>
      <c r="H324">
        <f>VLOOKUP(B324,通用估算系数!$AC$1:$AE$11,3,FALSE)*宝箱投放计算!E324</f>
        <v>0</v>
      </c>
      <c r="I324">
        <f>SUMIFS([1]基础经济系数!$M$123:$M$153,[1]基础经济系数!$K$123:$K$153,"军费",[1]基础经济系数!$J$123:$J$153,A324)</f>
        <v>0</v>
      </c>
      <c r="J324">
        <f>IFERROR(VLOOKUP(A324,[1]成就!$U$2:$AA$5,7,FALSE),0)</f>
        <v>0</v>
      </c>
      <c r="K324">
        <f>IFERROR(VLOOKUP(A324,[1]游戏时长规划!AE$4:AK$33,7,FALSE),0)</f>
        <v>0</v>
      </c>
    </row>
    <row r="325" spans="1:11" x14ac:dyDescent="0.2">
      <c r="A325">
        <f>玩家成长时间线!A325</f>
        <v>324</v>
      </c>
      <c r="B325">
        <f>玩家成长时间线!B325</f>
        <v>8</v>
      </c>
      <c r="C325">
        <f>SUM($D$2:D325)</f>
        <v>1560518</v>
      </c>
      <c r="D325">
        <f t="shared" si="5"/>
        <v>4308</v>
      </c>
      <c r="E325">
        <f>ROUNDDOWN(VLOOKUP(B325,通用估算系数!$J$1:$L$11,2,FALSE)*VLOOKUP(B325,通用估算系数!$G$1:$H$11,2,FALSE)*(VLOOKUP(B325,通用估算系数!$N$1:$O$11,2,FALSE)+通用估算系数!$B$4*(1-VLOOKUP(B325,通用估算系数!$N$1:$O$11,2,FALSE)))+VLOOKUP(B325,通用估算系数!$J$1:$L$11,3,FALSE)*通用估算系数!$B$3,0)</f>
        <v>913</v>
      </c>
      <c r="F325">
        <f>ROUNDDOWN((VLOOKUP(B325,通用估算系数!$AG$1:$AI$11,2,FALSE)+VLOOKUP(B325,通用估算系数!$AG$1:$AI$11,2,FALSE)/7)*通用估算系数!$B$8,0)</f>
        <v>2849</v>
      </c>
      <c r="G325">
        <f>ROUNDDOWN(VLOOKUP(B325,通用估算系数!$AC$1:$AE$11,2,FALSE)*宝箱投放计算!D325,0)</f>
        <v>546</v>
      </c>
      <c r="H325">
        <f>VLOOKUP(B325,通用估算系数!$AC$1:$AE$11,3,FALSE)*宝箱投放计算!E325</f>
        <v>0</v>
      </c>
      <c r="I325">
        <f>SUMIFS([1]基础经济系数!$M$123:$M$153,[1]基础经济系数!$K$123:$K$153,"军费",[1]基础经济系数!$J$123:$J$153,A325)</f>
        <v>0</v>
      </c>
      <c r="J325">
        <f>IFERROR(VLOOKUP(A325,[1]成就!$U$2:$AA$5,7,FALSE),0)</f>
        <v>0</v>
      </c>
      <c r="K325">
        <f>IFERROR(VLOOKUP(A325,[1]游戏时长规划!AE$4:AK$33,7,FALSE),0)</f>
        <v>0</v>
      </c>
    </row>
    <row r="326" spans="1:11" x14ac:dyDescent="0.2">
      <c r="A326">
        <f>玩家成长时间线!A326</f>
        <v>325</v>
      </c>
      <c r="B326">
        <f>玩家成长时间线!B326</f>
        <v>9</v>
      </c>
      <c r="C326">
        <f>SUM($D$2:D326)</f>
        <v>1565075</v>
      </c>
      <c r="D326">
        <f t="shared" si="5"/>
        <v>4557</v>
      </c>
      <c r="E326">
        <f>ROUNDDOWN(VLOOKUP(B326,通用估算系数!$J$1:$L$11,2,FALSE)*VLOOKUP(B326,通用估算系数!$G$1:$H$11,2,FALSE)*(VLOOKUP(B326,通用估算系数!$N$1:$O$11,2,FALSE)+通用估算系数!$B$4*(1-VLOOKUP(B326,通用估算系数!$N$1:$O$11,2,FALSE)))+VLOOKUP(B326,通用估算系数!$J$1:$L$11,3,FALSE)*通用估算系数!$B$3,0)</f>
        <v>1202</v>
      </c>
      <c r="F326">
        <f>ROUNDDOWN((VLOOKUP(B326,通用估算系数!$AG$1:$AI$11,2,FALSE)+VLOOKUP(B326,通用估算系数!$AG$1:$AI$11,2,FALSE)/7)*通用估算系数!$B$8,0)</f>
        <v>2849</v>
      </c>
      <c r="G326">
        <f>ROUNDDOWN(VLOOKUP(B326,通用估算系数!$AC$1:$AE$11,2,FALSE)*宝箱投放计算!D326,0)</f>
        <v>506</v>
      </c>
      <c r="H326">
        <f>VLOOKUP(B326,通用估算系数!$AC$1:$AE$11,3,FALSE)*宝箱投放计算!E326</f>
        <v>0</v>
      </c>
      <c r="I326">
        <f>SUMIFS([1]基础经济系数!$M$123:$M$153,[1]基础经济系数!$K$123:$K$153,"军费",[1]基础经济系数!$J$123:$J$153,A326)</f>
        <v>0</v>
      </c>
      <c r="J326">
        <f>IFERROR(VLOOKUP(A326,[1]成就!$U$2:$AA$5,7,FALSE),0)</f>
        <v>0</v>
      </c>
      <c r="K326">
        <f>IFERROR(VLOOKUP(A326,[1]游戏时长规划!AE$4:AK$33,7,FALSE),0)</f>
        <v>0</v>
      </c>
    </row>
    <row r="327" spans="1:11" x14ac:dyDescent="0.2">
      <c r="A327">
        <f>玩家成长时间线!A327</f>
        <v>326</v>
      </c>
      <c r="B327">
        <f>玩家成长时间线!B327</f>
        <v>9</v>
      </c>
      <c r="C327">
        <f>SUM($D$2:D327)</f>
        <v>1569634</v>
      </c>
      <c r="D327">
        <f t="shared" si="5"/>
        <v>4559</v>
      </c>
      <c r="E327">
        <f>ROUNDDOWN(VLOOKUP(B327,通用估算系数!$J$1:$L$11,2,FALSE)*VLOOKUP(B327,通用估算系数!$G$1:$H$11,2,FALSE)*(VLOOKUP(B327,通用估算系数!$N$1:$O$11,2,FALSE)+通用估算系数!$B$4*(1-VLOOKUP(B327,通用估算系数!$N$1:$O$11,2,FALSE)))+VLOOKUP(B327,通用估算系数!$J$1:$L$11,3,FALSE)*通用估算系数!$B$3,0)</f>
        <v>1202</v>
      </c>
      <c r="F327">
        <f>ROUNDDOWN((VLOOKUP(B327,通用估算系数!$AG$1:$AI$11,2,FALSE)+VLOOKUP(B327,通用估算系数!$AG$1:$AI$11,2,FALSE)/7)*通用估算系数!$B$8,0)</f>
        <v>2849</v>
      </c>
      <c r="G327">
        <f>ROUNDDOWN(VLOOKUP(B327,通用估算系数!$AC$1:$AE$11,2,FALSE)*宝箱投放计算!D327,0)</f>
        <v>508</v>
      </c>
      <c r="H327">
        <f>VLOOKUP(B327,通用估算系数!$AC$1:$AE$11,3,FALSE)*宝箱投放计算!E327</f>
        <v>0</v>
      </c>
      <c r="I327">
        <f>SUMIFS([1]基础经济系数!$M$123:$M$153,[1]基础经济系数!$K$123:$K$153,"军费",[1]基础经济系数!$J$123:$J$153,A327)</f>
        <v>0</v>
      </c>
      <c r="J327">
        <f>IFERROR(VLOOKUP(A327,[1]成就!$U$2:$AA$5,7,FALSE),0)</f>
        <v>0</v>
      </c>
      <c r="K327">
        <f>IFERROR(VLOOKUP(A327,[1]游戏时长规划!AE$4:AK$33,7,FALSE),0)</f>
        <v>0</v>
      </c>
    </row>
    <row r="328" spans="1:11" x14ac:dyDescent="0.2">
      <c r="A328">
        <f>玩家成长时间线!A328</f>
        <v>327</v>
      </c>
      <c r="B328">
        <f>玩家成长时间线!B328</f>
        <v>9</v>
      </c>
      <c r="C328">
        <f>SUM($D$2:D328)</f>
        <v>1574237</v>
      </c>
      <c r="D328">
        <f t="shared" si="5"/>
        <v>4603</v>
      </c>
      <c r="E328">
        <f>ROUNDDOWN(VLOOKUP(B328,通用估算系数!$J$1:$L$11,2,FALSE)*VLOOKUP(B328,通用估算系数!$G$1:$H$11,2,FALSE)*(VLOOKUP(B328,通用估算系数!$N$1:$O$11,2,FALSE)+通用估算系数!$B$4*(1-VLOOKUP(B328,通用估算系数!$N$1:$O$11,2,FALSE)))+VLOOKUP(B328,通用估算系数!$J$1:$L$11,3,FALSE)*通用估算系数!$B$3,0)</f>
        <v>1202</v>
      </c>
      <c r="F328">
        <f>ROUNDDOWN((VLOOKUP(B328,通用估算系数!$AG$1:$AI$11,2,FALSE)+VLOOKUP(B328,通用估算系数!$AG$1:$AI$11,2,FALSE)/7)*通用估算系数!$B$8,0)</f>
        <v>2849</v>
      </c>
      <c r="G328">
        <f>ROUNDDOWN(VLOOKUP(B328,通用估算系数!$AC$1:$AE$11,2,FALSE)*宝箱投放计算!D328,0)</f>
        <v>552</v>
      </c>
      <c r="H328">
        <f>VLOOKUP(B328,通用估算系数!$AC$1:$AE$11,3,FALSE)*宝箱投放计算!E328</f>
        <v>0</v>
      </c>
      <c r="I328">
        <f>SUMIFS([1]基础经济系数!$M$123:$M$153,[1]基础经济系数!$K$123:$K$153,"军费",[1]基础经济系数!$J$123:$J$153,A328)</f>
        <v>0</v>
      </c>
      <c r="J328">
        <f>IFERROR(VLOOKUP(A328,[1]成就!$U$2:$AA$5,7,FALSE),0)</f>
        <v>0</v>
      </c>
      <c r="K328">
        <f>IFERROR(VLOOKUP(A328,[1]游戏时长规划!AE$4:AK$33,7,FALSE),0)</f>
        <v>0</v>
      </c>
    </row>
    <row r="329" spans="1:11" x14ac:dyDescent="0.2">
      <c r="A329">
        <f>玩家成长时间线!A329</f>
        <v>328</v>
      </c>
      <c r="B329">
        <f>玩家成长时间线!B329</f>
        <v>10</v>
      </c>
      <c r="C329">
        <f>SUM($D$2:D329)</f>
        <v>1579044</v>
      </c>
      <c r="D329">
        <f t="shared" si="5"/>
        <v>4807</v>
      </c>
      <c r="E329">
        <f>ROUNDDOWN(VLOOKUP(B329,通用估算系数!$J$1:$L$11,2,FALSE)*VLOOKUP(B329,通用估算系数!$G$1:$H$11,2,FALSE)*(VLOOKUP(B329,通用估算系数!$N$1:$O$11,2,FALSE)+通用估算系数!$B$4*(1-VLOOKUP(B329,通用估算系数!$N$1:$O$11,2,FALSE)))+VLOOKUP(B329,通用估算系数!$J$1:$L$11,3,FALSE)*通用估算系数!$B$3,0)</f>
        <v>1446</v>
      </c>
      <c r="F329">
        <f>ROUNDDOWN((VLOOKUP(B329,通用估算系数!$AG$1:$AI$11,2,FALSE)+VLOOKUP(B329,通用估算系数!$AG$1:$AI$11,2,FALSE)/7)*通用估算系数!$B$8,0)</f>
        <v>2849</v>
      </c>
      <c r="G329">
        <f>ROUNDDOWN(VLOOKUP(B329,通用估算系数!$AC$1:$AE$11,2,FALSE)*宝箱投放计算!D329,0)</f>
        <v>512</v>
      </c>
      <c r="H329">
        <f>VLOOKUP(B329,通用估算系数!$AC$1:$AE$11,3,FALSE)*宝箱投放计算!E329</f>
        <v>0</v>
      </c>
      <c r="I329">
        <f>SUMIFS([1]基础经济系数!$M$123:$M$153,[1]基础经济系数!$K$123:$K$153,"军费",[1]基础经济系数!$J$123:$J$153,A329)</f>
        <v>0</v>
      </c>
      <c r="J329">
        <f>IFERROR(VLOOKUP(A329,[1]成就!$U$2:$AA$5,7,FALSE),0)</f>
        <v>0</v>
      </c>
      <c r="K329">
        <f>IFERROR(VLOOKUP(A329,[1]游戏时长规划!AE$4:AK$33,7,FALSE),0)</f>
        <v>0</v>
      </c>
    </row>
    <row r="330" spans="1:11" x14ac:dyDescent="0.2">
      <c r="A330">
        <f>玩家成长时间线!A330</f>
        <v>329</v>
      </c>
      <c r="B330">
        <f>玩家成长时间线!B330</f>
        <v>10</v>
      </c>
      <c r="C330">
        <f>SUM($D$2:D330)</f>
        <v>1583854</v>
      </c>
      <c r="D330">
        <f t="shared" si="5"/>
        <v>4810</v>
      </c>
      <c r="E330">
        <f>ROUNDDOWN(VLOOKUP(B330,通用估算系数!$J$1:$L$11,2,FALSE)*VLOOKUP(B330,通用估算系数!$G$1:$H$11,2,FALSE)*(VLOOKUP(B330,通用估算系数!$N$1:$O$11,2,FALSE)+通用估算系数!$B$4*(1-VLOOKUP(B330,通用估算系数!$N$1:$O$11,2,FALSE)))+VLOOKUP(B330,通用估算系数!$J$1:$L$11,3,FALSE)*通用估算系数!$B$3,0)</f>
        <v>1446</v>
      </c>
      <c r="F330">
        <f>ROUNDDOWN((VLOOKUP(B330,通用估算系数!$AG$1:$AI$11,2,FALSE)+VLOOKUP(B330,通用估算系数!$AG$1:$AI$11,2,FALSE)/7)*通用估算系数!$B$8,0)</f>
        <v>2849</v>
      </c>
      <c r="G330">
        <f>ROUNDDOWN(VLOOKUP(B330,通用估算系数!$AC$1:$AE$11,2,FALSE)*宝箱投放计算!D330,0)</f>
        <v>515</v>
      </c>
      <c r="H330">
        <f>VLOOKUP(B330,通用估算系数!$AC$1:$AE$11,3,FALSE)*宝箱投放计算!E330</f>
        <v>0</v>
      </c>
      <c r="I330">
        <f>SUMIFS([1]基础经济系数!$M$123:$M$153,[1]基础经济系数!$K$123:$K$153,"军费",[1]基础经济系数!$J$123:$J$153,A330)</f>
        <v>0</v>
      </c>
      <c r="J330">
        <f>IFERROR(VLOOKUP(A330,[1]成就!$U$2:$AA$5,7,FALSE),0)</f>
        <v>0</v>
      </c>
      <c r="K330">
        <f>IFERROR(VLOOKUP(A330,[1]游戏时长规划!AE$4:AK$33,7,FALSE),0)</f>
        <v>0</v>
      </c>
    </row>
    <row r="331" spans="1:11" x14ac:dyDescent="0.2">
      <c r="A331">
        <f>玩家成长时间线!A331</f>
        <v>330</v>
      </c>
      <c r="B331">
        <f>玩家成长时间线!B331</f>
        <v>10</v>
      </c>
      <c r="C331">
        <f>SUM($D$2:D331)</f>
        <v>1608666</v>
      </c>
      <c r="D331">
        <f t="shared" si="5"/>
        <v>24812</v>
      </c>
      <c r="E331">
        <f>ROUNDDOWN(VLOOKUP(B331,通用估算系数!$J$1:$L$11,2,FALSE)*VLOOKUP(B331,通用估算系数!$G$1:$H$11,2,FALSE)*(VLOOKUP(B331,通用估算系数!$N$1:$O$11,2,FALSE)+通用估算系数!$B$4*(1-VLOOKUP(B331,通用估算系数!$N$1:$O$11,2,FALSE)))+VLOOKUP(B331,通用估算系数!$J$1:$L$11,3,FALSE)*通用估算系数!$B$3,0)</f>
        <v>1446</v>
      </c>
      <c r="F331">
        <f>ROUNDDOWN((VLOOKUP(B331,通用估算系数!$AG$1:$AI$11,2,FALSE)+VLOOKUP(B331,通用估算系数!$AG$1:$AI$11,2,FALSE)/7)*通用估算系数!$B$8,0)</f>
        <v>2849</v>
      </c>
      <c r="G331">
        <f>ROUNDDOWN(VLOOKUP(B331,通用估算系数!$AC$1:$AE$11,2,FALSE)*宝箱投放计算!D331,0)</f>
        <v>517</v>
      </c>
      <c r="H331">
        <f>VLOOKUP(B331,通用估算系数!$AC$1:$AE$11,3,FALSE)*宝箱投放计算!E331</f>
        <v>0</v>
      </c>
      <c r="I331">
        <f>SUMIFS([1]基础经济系数!$M$123:$M$153,[1]基础经济系数!$K$123:$K$153,"军费",[1]基础经济系数!$J$123:$J$153,A331)</f>
        <v>20000</v>
      </c>
      <c r="J331">
        <f>IFERROR(VLOOKUP(A331,[1]成就!$U$2:$AA$5,7,FALSE),0)</f>
        <v>0</v>
      </c>
      <c r="K331">
        <f>IFERROR(VLOOKUP(A331,[1]游戏时长规划!AE$4:AK$33,7,FALSE),0)</f>
        <v>0</v>
      </c>
    </row>
    <row r="332" spans="1:11" x14ac:dyDescent="0.2">
      <c r="A332">
        <f>玩家成长时间线!A332</f>
        <v>331</v>
      </c>
      <c r="B332">
        <f>玩家成长时间线!B332</f>
        <v>10</v>
      </c>
      <c r="C332">
        <f>SUM($D$2:D332)</f>
        <v>1613522</v>
      </c>
      <c r="D332">
        <f t="shared" si="5"/>
        <v>4856</v>
      </c>
      <c r="E332">
        <f>ROUNDDOWN(VLOOKUP(B332,通用估算系数!$J$1:$L$11,2,FALSE)*VLOOKUP(B332,通用估算系数!$G$1:$H$11,2,FALSE)*(VLOOKUP(B332,通用估算系数!$N$1:$O$11,2,FALSE)+通用估算系数!$B$4*(1-VLOOKUP(B332,通用估算系数!$N$1:$O$11,2,FALSE)))+VLOOKUP(B332,通用估算系数!$J$1:$L$11,3,FALSE)*通用估算系数!$B$3,0)</f>
        <v>1446</v>
      </c>
      <c r="F332">
        <f>ROUNDDOWN((VLOOKUP(B332,通用估算系数!$AG$1:$AI$11,2,FALSE)+VLOOKUP(B332,通用估算系数!$AG$1:$AI$11,2,FALSE)/7)*通用估算系数!$B$8,0)</f>
        <v>2849</v>
      </c>
      <c r="G332">
        <f>ROUNDDOWN(VLOOKUP(B332,通用估算系数!$AC$1:$AE$11,2,FALSE)*宝箱投放计算!D332,0)</f>
        <v>561</v>
      </c>
      <c r="H332">
        <f>VLOOKUP(B332,通用估算系数!$AC$1:$AE$11,3,FALSE)*宝箱投放计算!E332</f>
        <v>0</v>
      </c>
      <c r="I332">
        <f>SUMIFS([1]基础经济系数!$M$123:$M$153,[1]基础经济系数!$K$123:$K$153,"军费",[1]基础经济系数!$J$123:$J$153,A332)</f>
        <v>0</v>
      </c>
      <c r="J332">
        <f>IFERROR(VLOOKUP(A332,[1]成就!$U$2:$AA$5,7,FALSE),0)</f>
        <v>0</v>
      </c>
      <c r="K332">
        <f>IFERROR(VLOOKUP(A332,[1]游戏时长规划!AE$4:AK$33,7,FALSE),0)</f>
        <v>0</v>
      </c>
    </row>
    <row r="333" spans="1:11" x14ac:dyDescent="0.2">
      <c r="A333">
        <f>玩家成长时间线!A333</f>
        <v>332</v>
      </c>
      <c r="B333">
        <f>玩家成长时间线!B333</f>
        <v>10</v>
      </c>
      <c r="C333">
        <f>SUM($D$2:D333)</f>
        <v>1618338</v>
      </c>
      <c r="D333">
        <f t="shared" si="5"/>
        <v>4816</v>
      </c>
      <c r="E333">
        <f>ROUNDDOWN(VLOOKUP(B333,通用估算系数!$J$1:$L$11,2,FALSE)*VLOOKUP(B333,通用估算系数!$G$1:$H$11,2,FALSE)*(VLOOKUP(B333,通用估算系数!$N$1:$O$11,2,FALSE)+通用估算系数!$B$4*(1-VLOOKUP(B333,通用估算系数!$N$1:$O$11,2,FALSE)))+VLOOKUP(B333,通用估算系数!$J$1:$L$11,3,FALSE)*通用估算系数!$B$3,0)</f>
        <v>1446</v>
      </c>
      <c r="F333">
        <f>ROUNDDOWN((VLOOKUP(B333,通用估算系数!$AG$1:$AI$11,2,FALSE)+VLOOKUP(B333,通用估算系数!$AG$1:$AI$11,2,FALSE)/7)*通用估算系数!$B$8,0)</f>
        <v>2849</v>
      </c>
      <c r="G333">
        <f>ROUNDDOWN(VLOOKUP(B333,通用估算系数!$AC$1:$AE$11,2,FALSE)*宝箱投放计算!D333,0)</f>
        <v>521</v>
      </c>
      <c r="H333">
        <f>VLOOKUP(B333,通用估算系数!$AC$1:$AE$11,3,FALSE)*宝箱投放计算!E333</f>
        <v>0</v>
      </c>
      <c r="I333">
        <f>SUMIFS([1]基础经济系数!$M$123:$M$153,[1]基础经济系数!$K$123:$K$153,"军费",[1]基础经济系数!$J$123:$J$153,A333)</f>
        <v>0</v>
      </c>
      <c r="J333">
        <f>IFERROR(VLOOKUP(A333,[1]成就!$U$2:$AA$5,7,FALSE),0)</f>
        <v>0</v>
      </c>
      <c r="K333">
        <f>IFERROR(VLOOKUP(A333,[1]游戏时长规划!AE$4:AK$33,7,FALSE),0)</f>
        <v>0</v>
      </c>
    </row>
    <row r="334" spans="1:11" x14ac:dyDescent="0.2">
      <c r="A334">
        <f>玩家成长时间线!A334</f>
        <v>333</v>
      </c>
      <c r="B334">
        <f>玩家成长时间线!B334</f>
        <v>10</v>
      </c>
      <c r="C334">
        <f>SUM($D$2:D334)</f>
        <v>1623156</v>
      </c>
      <c r="D334">
        <f t="shared" si="5"/>
        <v>4818</v>
      </c>
      <c r="E334">
        <f>ROUNDDOWN(VLOOKUP(B334,通用估算系数!$J$1:$L$11,2,FALSE)*VLOOKUP(B334,通用估算系数!$G$1:$H$11,2,FALSE)*(VLOOKUP(B334,通用估算系数!$N$1:$O$11,2,FALSE)+通用估算系数!$B$4*(1-VLOOKUP(B334,通用估算系数!$N$1:$O$11,2,FALSE)))+VLOOKUP(B334,通用估算系数!$J$1:$L$11,3,FALSE)*通用估算系数!$B$3,0)</f>
        <v>1446</v>
      </c>
      <c r="F334">
        <f>ROUNDDOWN((VLOOKUP(B334,通用估算系数!$AG$1:$AI$11,2,FALSE)+VLOOKUP(B334,通用估算系数!$AG$1:$AI$11,2,FALSE)/7)*通用估算系数!$B$8,0)</f>
        <v>2849</v>
      </c>
      <c r="G334">
        <f>ROUNDDOWN(VLOOKUP(B334,通用估算系数!$AC$1:$AE$11,2,FALSE)*宝箱投放计算!D334,0)</f>
        <v>523</v>
      </c>
      <c r="H334">
        <f>VLOOKUP(B334,通用估算系数!$AC$1:$AE$11,3,FALSE)*宝箱投放计算!E334</f>
        <v>0</v>
      </c>
      <c r="I334">
        <f>SUMIFS([1]基础经济系数!$M$123:$M$153,[1]基础经济系数!$K$123:$K$153,"军费",[1]基础经济系数!$J$123:$J$153,A334)</f>
        <v>0</v>
      </c>
      <c r="J334">
        <f>IFERROR(VLOOKUP(A334,[1]成就!$U$2:$AA$5,7,FALSE),0)</f>
        <v>0</v>
      </c>
      <c r="K334">
        <f>IFERROR(VLOOKUP(A334,[1]游戏时长规划!AE$4:AK$33,7,FALSE),0)</f>
        <v>0</v>
      </c>
    </row>
    <row r="335" spans="1:11" x14ac:dyDescent="0.2">
      <c r="A335">
        <f>玩家成长时间线!A335</f>
        <v>334</v>
      </c>
      <c r="B335">
        <f>玩家成长时间线!B335</f>
        <v>10</v>
      </c>
      <c r="C335">
        <f>SUM($D$2:D335)</f>
        <v>1627997</v>
      </c>
      <c r="D335">
        <f t="shared" si="5"/>
        <v>4841</v>
      </c>
      <c r="E335">
        <f>ROUNDDOWN(VLOOKUP(B335,通用估算系数!$J$1:$L$11,2,FALSE)*VLOOKUP(B335,通用估算系数!$G$1:$H$11,2,FALSE)*(VLOOKUP(B335,通用估算系数!$N$1:$O$11,2,FALSE)+通用估算系数!$B$4*(1-VLOOKUP(B335,通用估算系数!$N$1:$O$11,2,FALSE)))+VLOOKUP(B335,通用估算系数!$J$1:$L$11,3,FALSE)*通用估算系数!$B$3,0)</f>
        <v>1446</v>
      </c>
      <c r="F335">
        <f>ROUNDDOWN((VLOOKUP(B335,通用估算系数!$AG$1:$AI$11,2,FALSE)+VLOOKUP(B335,通用估算系数!$AG$1:$AI$11,2,FALSE)/7)*通用估算系数!$B$8,0)</f>
        <v>2849</v>
      </c>
      <c r="G335">
        <f>ROUNDDOWN(VLOOKUP(B335,通用估算系数!$AC$1:$AE$11,2,FALSE)*宝箱投放计算!D335,0)</f>
        <v>546</v>
      </c>
      <c r="H335">
        <f>VLOOKUP(B335,通用估算系数!$AC$1:$AE$11,3,FALSE)*宝箱投放计算!E335</f>
        <v>0</v>
      </c>
      <c r="I335">
        <f>SUMIFS([1]基础经济系数!$M$123:$M$153,[1]基础经济系数!$K$123:$K$153,"军费",[1]基础经济系数!$J$123:$J$153,A335)</f>
        <v>0</v>
      </c>
      <c r="J335">
        <f>IFERROR(VLOOKUP(A335,[1]成就!$U$2:$AA$5,7,FALSE),0)</f>
        <v>0</v>
      </c>
      <c r="K335">
        <f>IFERROR(VLOOKUP(A335,[1]游戏时长规划!AE$4:AK$33,7,FALSE),0)</f>
        <v>0</v>
      </c>
    </row>
    <row r="336" spans="1:11" x14ac:dyDescent="0.2">
      <c r="A336">
        <f>玩家成长时间线!A336</f>
        <v>335</v>
      </c>
      <c r="B336">
        <f>玩家成长时间线!B336</f>
        <v>10</v>
      </c>
      <c r="C336">
        <f>SUM($D$2:D336)</f>
        <v>1632819</v>
      </c>
      <c r="D336">
        <f t="shared" si="5"/>
        <v>4822</v>
      </c>
      <c r="E336">
        <f>ROUNDDOWN(VLOOKUP(B336,通用估算系数!$J$1:$L$11,2,FALSE)*VLOOKUP(B336,通用估算系数!$G$1:$H$11,2,FALSE)*(VLOOKUP(B336,通用估算系数!$N$1:$O$11,2,FALSE)+通用估算系数!$B$4*(1-VLOOKUP(B336,通用估算系数!$N$1:$O$11,2,FALSE)))+VLOOKUP(B336,通用估算系数!$J$1:$L$11,3,FALSE)*通用估算系数!$B$3,0)</f>
        <v>1446</v>
      </c>
      <c r="F336">
        <f>ROUNDDOWN((VLOOKUP(B336,通用估算系数!$AG$1:$AI$11,2,FALSE)+VLOOKUP(B336,通用估算系数!$AG$1:$AI$11,2,FALSE)/7)*通用估算系数!$B$8,0)</f>
        <v>2849</v>
      </c>
      <c r="G336">
        <f>ROUNDDOWN(VLOOKUP(B336,通用估算系数!$AC$1:$AE$11,2,FALSE)*宝箱投放计算!D336,0)</f>
        <v>527</v>
      </c>
      <c r="H336">
        <f>VLOOKUP(B336,通用估算系数!$AC$1:$AE$11,3,FALSE)*宝箱投放计算!E336</f>
        <v>0</v>
      </c>
      <c r="I336">
        <f>SUMIFS([1]基础经济系数!$M$123:$M$153,[1]基础经济系数!$K$123:$K$153,"军费",[1]基础经济系数!$J$123:$J$153,A336)</f>
        <v>0</v>
      </c>
      <c r="J336">
        <f>IFERROR(VLOOKUP(A336,[1]成就!$U$2:$AA$5,7,FALSE),0)</f>
        <v>0</v>
      </c>
      <c r="K336">
        <f>IFERROR(VLOOKUP(A336,[1]游戏时长规划!AE$4:AK$33,7,FALSE),0)</f>
        <v>0</v>
      </c>
    </row>
    <row r="337" spans="1:11" x14ac:dyDescent="0.2">
      <c r="A337">
        <f>玩家成长时间线!A337</f>
        <v>336</v>
      </c>
      <c r="B337">
        <f>玩家成长时间线!B337</f>
        <v>8</v>
      </c>
      <c r="C337">
        <f>SUM($D$2:D337)</f>
        <v>1637110</v>
      </c>
      <c r="D337">
        <f t="shared" si="5"/>
        <v>4291</v>
      </c>
      <c r="E337">
        <f>ROUNDDOWN(VLOOKUP(B337,通用估算系数!$J$1:$L$11,2,FALSE)*VLOOKUP(B337,通用估算系数!$G$1:$H$11,2,FALSE)*(VLOOKUP(B337,通用估算系数!$N$1:$O$11,2,FALSE)+通用估算系数!$B$4*(1-VLOOKUP(B337,通用估算系数!$N$1:$O$11,2,FALSE)))+VLOOKUP(B337,通用估算系数!$J$1:$L$11,3,FALSE)*通用估算系数!$B$3,0)</f>
        <v>913</v>
      </c>
      <c r="F337">
        <f>ROUNDDOWN((VLOOKUP(B337,通用估算系数!$AG$1:$AI$11,2,FALSE)+VLOOKUP(B337,通用估算系数!$AG$1:$AI$11,2,FALSE)/7)*通用估算系数!$B$8,0)</f>
        <v>2849</v>
      </c>
      <c r="G337">
        <f>ROUNDDOWN(VLOOKUP(B337,通用估算系数!$AC$1:$AE$11,2,FALSE)*宝箱投放计算!D337,0)</f>
        <v>529</v>
      </c>
      <c r="H337">
        <f>VLOOKUP(B337,通用估算系数!$AC$1:$AE$11,3,FALSE)*宝箱投放计算!E337</f>
        <v>0</v>
      </c>
      <c r="I337">
        <f>SUMIFS([1]基础经济系数!$M$123:$M$153,[1]基础经济系数!$K$123:$K$153,"军费",[1]基础经济系数!$J$123:$J$153,A337)</f>
        <v>0</v>
      </c>
      <c r="J337">
        <f>IFERROR(VLOOKUP(A337,[1]成就!$U$2:$AA$5,7,FALSE),0)</f>
        <v>0</v>
      </c>
      <c r="K337">
        <f>IFERROR(VLOOKUP(A337,[1]游戏时长规划!AE$4:AK$33,7,FALSE),0)</f>
        <v>0</v>
      </c>
    </row>
    <row r="338" spans="1:11" x14ac:dyDescent="0.2">
      <c r="A338">
        <f>玩家成长时间线!A338</f>
        <v>337</v>
      </c>
      <c r="B338">
        <f>玩家成长时间线!B338</f>
        <v>8</v>
      </c>
      <c r="C338">
        <f>SUM($D$2:D338)</f>
        <v>1641345</v>
      </c>
      <c r="D338">
        <f t="shared" si="5"/>
        <v>4235</v>
      </c>
      <c r="E338">
        <f>ROUNDDOWN(VLOOKUP(B338,通用估算系数!$J$1:$L$11,2,FALSE)*VLOOKUP(B338,通用估算系数!$G$1:$H$11,2,FALSE)*(VLOOKUP(B338,通用估算系数!$N$1:$O$11,2,FALSE)+通用估算系数!$B$4*(1-VLOOKUP(B338,通用估算系数!$N$1:$O$11,2,FALSE)))+VLOOKUP(B338,通用估算系数!$J$1:$L$11,3,FALSE)*通用估算系数!$B$3,0)</f>
        <v>913</v>
      </c>
      <c r="F338">
        <f>ROUNDDOWN((VLOOKUP(B338,通用估算系数!$AG$1:$AI$11,2,FALSE)+VLOOKUP(B338,通用估算系数!$AG$1:$AI$11,2,FALSE)/7)*通用估算系数!$B$8,0)</f>
        <v>2849</v>
      </c>
      <c r="G338">
        <f>ROUNDDOWN(VLOOKUP(B338,通用估算系数!$AC$1:$AE$11,2,FALSE)*宝箱投放计算!D338,0)</f>
        <v>473</v>
      </c>
      <c r="H338">
        <f>VLOOKUP(B338,通用估算系数!$AC$1:$AE$11,3,FALSE)*宝箱投放计算!E338</f>
        <v>0</v>
      </c>
      <c r="I338">
        <f>SUMIFS([1]基础经济系数!$M$123:$M$153,[1]基础经济系数!$K$123:$K$153,"军费",[1]基础经济系数!$J$123:$J$153,A338)</f>
        <v>0</v>
      </c>
      <c r="J338">
        <f>IFERROR(VLOOKUP(A338,[1]成就!$U$2:$AA$5,7,FALSE),0)</f>
        <v>0</v>
      </c>
      <c r="K338">
        <f>IFERROR(VLOOKUP(A338,[1]游戏时长规划!AE$4:AK$33,7,FALSE),0)</f>
        <v>0</v>
      </c>
    </row>
    <row r="339" spans="1:11" x14ac:dyDescent="0.2">
      <c r="A339">
        <f>玩家成长时间线!A339</f>
        <v>338</v>
      </c>
      <c r="B339">
        <f>玩家成长时间线!B339</f>
        <v>8</v>
      </c>
      <c r="C339">
        <f>SUM($D$2:D339)</f>
        <v>1645592</v>
      </c>
      <c r="D339">
        <f t="shared" si="5"/>
        <v>4247</v>
      </c>
      <c r="E339">
        <f>ROUNDDOWN(VLOOKUP(B339,通用估算系数!$J$1:$L$11,2,FALSE)*VLOOKUP(B339,通用估算系数!$G$1:$H$11,2,FALSE)*(VLOOKUP(B339,通用估算系数!$N$1:$O$11,2,FALSE)+通用估算系数!$B$4*(1-VLOOKUP(B339,通用估算系数!$N$1:$O$11,2,FALSE)))+VLOOKUP(B339,通用估算系数!$J$1:$L$11,3,FALSE)*通用估算系数!$B$3,0)</f>
        <v>913</v>
      </c>
      <c r="F339">
        <f>ROUNDDOWN((VLOOKUP(B339,通用估算系数!$AG$1:$AI$11,2,FALSE)+VLOOKUP(B339,通用估算系数!$AG$1:$AI$11,2,FALSE)/7)*通用估算系数!$B$8,0)</f>
        <v>2849</v>
      </c>
      <c r="G339">
        <f>ROUNDDOWN(VLOOKUP(B339,通用估算系数!$AC$1:$AE$11,2,FALSE)*宝箱投放计算!D339,0)</f>
        <v>485</v>
      </c>
      <c r="H339">
        <f>VLOOKUP(B339,通用估算系数!$AC$1:$AE$11,3,FALSE)*宝箱投放计算!E339</f>
        <v>0</v>
      </c>
      <c r="I339">
        <f>SUMIFS([1]基础经济系数!$M$123:$M$153,[1]基础经济系数!$K$123:$K$153,"军费",[1]基础经济系数!$J$123:$J$153,A339)</f>
        <v>0</v>
      </c>
      <c r="J339">
        <f>IFERROR(VLOOKUP(A339,[1]成就!$U$2:$AA$5,7,FALSE),0)</f>
        <v>0</v>
      </c>
      <c r="K339">
        <f>IFERROR(VLOOKUP(A339,[1]游戏时长规划!AE$4:AK$33,7,FALSE),0)</f>
        <v>0</v>
      </c>
    </row>
    <row r="340" spans="1:11" x14ac:dyDescent="0.2">
      <c r="A340">
        <f>玩家成长时间线!A340</f>
        <v>339</v>
      </c>
      <c r="B340">
        <f>玩家成长时间线!B340</f>
        <v>9</v>
      </c>
      <c r="C340">
        <f>SUM($D$2:D340)</f>
        <v>1650120</v>
      </c>
      <c r="D340">
        <f t="shared" si="5"/>
        <v>4528</v>
      </c>
      <c r="E340">
        <f>ROUNDDOWN(VLOOKUP(B340,通用估算系数!$J$1:$L$11,2,FALSE)*VLOOKUP(B340,通用估算系数!$G$1:$H$11,2,FALSE)*(VLOOKUP(B340,通用估算系数!$N$1:$O$11,2,FALSE)+通用估算系数!$B$4*(1-VLOOKUP(B340,通用估算系数!$N$1:$O$11,2,FALSE)))+VLOOKUP(B340,通用估算系数!$J$1:$L$11,3,FALSE)*通用估算系数!$B$3,0)</f>
        <v>1202</v>
      </c>
      <c r="F340">
        <f>ROUNDDOWN((VLOOKUP(B340,通用估算系数!$AG$1:$AI$11,2,FALSE)+VLOOKUP(B340,通用估算系数!$AG$1:$AI$11,2,FALSE)/7)*通用估算系数!$B$8,0)</f>
        <v>2849</v>
      </c>
      <c r="G340">
        <f>ROUNDDOWN(VLOOKUP(B340,通用估算系数!$AC$1:$AE$11,2,FALSE)*宝箱投放计算!D340,0)</f>
        <v>477</v>
      </c>
      <c r="H340">
        <f>VLOOKUP(B340,通用估算系数!$AC$1:$AE$11,3,FALSE)*宝箱投放计算!E340</f>
        <v>0</v>
      </c>
      <c r="I340">
        <f>SUMIFS([1]基础经济系数!$M$123:$M$153,[1]基础经济系数!$K$123:$K$153,"军费",[1]基础经济系数!$J$123:$J$153,A340)</f>
        <v>0</v>
      </c>
      <c r="J340">
        <f>IFERROR(VLOOKUP(A340,[1]成就!$U$2:$AA$5,7,FALSE),0)</f>
        <v>0</v>
      </c>
      <c r="K340">
        <f>IFERROR(VLOOKUP(A340,[1]游戏时长规划!AE$4:AK$33,7,FALSE),0)</f>
        <v>0</v>
      </c>
    </row>
    <row r="341" spans="1:11" x14ac:dyDescent="0.2">
      <c r="A341">
        <f>玩家成长时间线!A341</f>
        <v>340</v>
      </c>
      <c r="B341">
        <f>玩家成长时间线!B341</f>
        <v>9</v>
      </c>
      <c r="C341">
        <f>SUM($D$2:D341)</f>
        <v>1654650</v>
      </c>
      <c r="D341">
        <f t="shared" si="5"/>
        <v>4530</v>
      </c>
      <c r="E341">
        <f>ROUNDDOWN(VLOOKUP(B341,通用估算系数!$J$1:$L$11,2,FALSE)*VLOOKUP(B341,通用估算系数!$G$1:$H$11,2,FALSE)*(VLOOKUP(B341,通用估算系数!$N$1:$O$11,2,FALSE)+通用估算系数!$B$4*(1-VLOOKUP(B341,通用估算系数!$N$1:$O$11,2,FALSE)))+VLOOKUP(B341,通用估算系数!$J$1:$L$11,3,FALSE)*通用估算系数!$B$3,0)</f>
        <v>1202</v>
      </c>
      <c r="F341">
        <f>ROUNDDOWN((VLOOKUP(B341,通用估算系数!$AG$1:$AI$11,2,FALSE)+VLOOKUP(B341,通用估算系数!$AG$1:$AI$11,2,FALSE)/7)*通用估算系数!$B$8,0)</f>
        <v>2849</v>
      </c>
      <c r="G341">
        <f>ROUNDDOWN(VLOOKUP(B341,通用估算系数!$AC$1:$AE$11,2,FALSE)*宝箱投放计算!D341,0)</f>
        <v>479</v>
      </c>
      <c r="H341">
        <f>VLOOKUP(B341,通用估算系数!$AC$1:$AE$11,3,FALSE)*宝箱投放计算!E341</f>
        <v>0</v>
      </c>
      <c r="I341">
        <f>SUMIFS([1]基础经济系数!$M$123:$M$153,[1]基础经济系数!$K$123:$K$153,"军费",[1]基础经济系数!$J$123:$J$153,A341)</f>
        <v>0</v>
      </c>
      <c r="J341">
        <f>IFERROR(VLOOKUP(A341,[1]成就!$U$2:$AA$5,7,FALSE),0)</f>
        <v>0</v>
      </c>
      <c r="K341">
        <f>IFERROR(VLOOKUP(A341,[1]游戏时长规划!AE$4:AK$33,7,FALSE),0)</f>
        <v>0</v>
      </c>
    </row>
    <row r="342" spans="1:11" x14ac:dyDescent="0.2">
      <c r="A342">
        <f>玩家成长时间线!A342</f>
        <v>341</v>
      </c>
      <c r="B342">
        <f>玩家成长时间线!B342</f>
        <v>9</v>
      </c>
      <c r="C342">
        <f>SUM($D$2:D342)</f>
        <v>1659203</v>
      </c>
      <c r="D342">
        <f t="shared" si="5"/>
        <v>4553</v>
      </c>
      <c r="E342">
        <f>ROUNDDOWN(VLOOKUP(B342,通用估算系数!$J$1:$L$11,2,FALSE)*VLOOKUP(B342,通用估算系数!$G$1:$H$11,2,FALSE)*(VLOOKUP(B342,通用估算系数!$N$1:$O$11,2,FALSE)+通用估算系数!$B$4*(1-VLOOKUP(B342,通用估算系数!$N$1:$O$11,2,FALSE)))+VLOOKUP(B342,通用估算系数!$J$1:$L$11,3,FALSE)*通用估算系数!$B$3,0)</f>
        <v>1202</v>
      </c>
      <c r="F342">
        <f>ROUNDDOWN((VLOOKUP(B342,通用估算系数!$AG$1:$AI$11,2,FALSE)+VLOOKUP(B342,通用估算系数!$AG$1:$AI$11,2,FALSE)/7)*通用估算系数!$B$8,0)</f>
        <v>2849</v>
      </c>
      <c r="G342">
        <f>ROUNDDOWN(VLOOKUP(B342,通用估算系数!$AC$1:$AE$11,2,FALSE)*宝箱投放计算!D342,0)</f>
        <v>502</v>
      </c>
      <c r="H342">
        <f>VLOOKUP(B342,通用估算系数!$AC$1:$AE$11,3,FALSE)*宝箱投放计算!E342</f>
        <v>0</v>
      </c>
      <c r="I342">
        <f>SUMIFS([1]基础经济系数!$M$123:$M$153,[1]基础经济系数!$K$123:$K$153,"军费",[1]基础经济系数!$J$123:$J$153,A342)</f>
        <v>0</v>
      </c>
      <c r="J342">
        <f>IFERROR(VLOOKUP(A342,[1]成就!$U$2:$AA$5,7,FALSE),0)</f>
        <v>0</v>
      </c>
      <c r="K342">
        <f>IFERROR(VLOOKUP(A342,[1]游戏时长规划!AE$4:AK$33,7,FALSE),0)</f>
        <v>0</v>
      </c>
    </row>
    <row r="343" spans="1:11" x14ac:dyDescent="0.2">
      <c r="A343">
        <f>玩家成长时间线!A343</f>
        <v>342</v>
      </c>
      <c r="B343">
        <f>玩家成长时间线!B343</f>
        <v>10</v>
      </c>
      <c r="C343">
        <f>SUM($D$2:D343)</f>
        <v>1663981</v>
      </c>
      <c r="D343">
        <f t="shared" si="5"/>
        <v>4778</v>
      </c>
      <c r="E343">
        <f>ROUNDDOWN(VLOOKUP(B343,通用估算系数!$J$1:$L$11,2,FALSE)*VLOOKUP(B343,通用估算系数!$G$1:$H$11,2,FALSE)*(VLOOKUP(B343,通用估算系数!$N$1:$O$11,2,FALSE)+通用估算系数!$B$4*(1-VLOOKUP(B343,通用估算系数!$N$1:$O$11,2,FALSE)))+VLOOKUP(B343,通用估算系数!$J$1:$L$11,3,FALSE)*通用估算系数!$B$3,0)</f>
        <v>1446</v>
      </c>
      <c r="F343">
        <f>ROUNDDOWN((VLOOKUP(B343,通用估算系数!$AG$1:$AI$11,2,FALSE)+VLOOKUP(B343,通用估算系数!$AG$1:$AI$11,2,FALSE)/7)*通用估算系数!$B$8,0)</f>
        <v>2849</v>
      </c>
      <c r="G343">
        <f>ROUNDDOWN(VLOOKUP(B343,通用估算系数!$AC$1:$AE$11,2,FALSE)*宝箱投放计算!D343,0)</f>
        <v>483</v>
      </c>
      <c r="H343">
        <f>VLOOKUP(B343,通用估算系数!$AC$1:$AE$11,3,FALSE)*宝箱投放计算!E343</f>
        <v>0</v>
      </c>
      <c r="I343">
        <f>SUMIFS([1]基础经济系数!$M$123:$M$153,[1]基础经济系数!$K$123:$K$153,"军费",[1]基础经济系数!$J$123:$J$153,A343)</f>
        <v>0</v>
      </c>
      <c r="J343">
        <f>IFERROR(VLOOKUP(A343,[1]成就!$U$2:$AA$5,7,FALSE),0)</f>
        <v>0</v>
      </c>
      <c r="K343">
        <f>IFERROR(VLOOKUP(A343,[1]游戏时长规划!AE$4:AK$33,7,FALSE),0)</f>
        <v>0</v>
      </c>
    </row>
    <row r="344" spans="1:11" x14ac:dyDescent="0.2">
      <c r="A344">
        <f>玩家成长时间线!A344</f>
        <v>343</v>
      </c>
      <c r="B344">
        <f>玩家成长时间线!B344</f>
        <v>10</v>
      </c>
      <c r="C344">
        <f>SUM($D$2:D344)</f>
        <v>1668761</v>
      </c>
      <c r="D344">
        <f t="shared" si="5"/>
        <v>4780</v>
      </c>
      <c r="E344">
        <f>ROUNDDOWN(VLOOKUP(B344,通用估算系数!$J$1:$L$11,2,FALSE)*VLOOKUP(B344,通用估算系数!$G$1:$H$11,2,FALSE)*(VLOOKUP(B344,通用估算系数!$N$1:$O$11,2,FALSE)+通用估算系数!$B$4*(1-VLOOKUP(B344,通用估算系数!$N$1:$O$11,2,FALSE)))+VLOOKUP(B344,通用估算系数!$J$1:$L$11,3,FALSE)*通用估算系数!$B$3,0)</f>
        <v>1446</v>
      </c>
      <c r="F344">
        <f>ROUNDDOWN((VLOOKUP(B344,通用估算系数!$AG$1:$AI$11,2,FALSE)+VLOOKUP(B344,通用估算系数!$AG$1:$AI$11,2,FALSE)/7)*通用估算系数!$B$8,0)</f>
        <v>2849</v>
      </c>
      <c r="G344">
        <f>ROUNDDOWN(VLOOKUP(B344,通用估算系数!$AC$1:$AE$11,2,FALSE)*宝箱投放计算!D344,0)</f>
        <v>485</v>
      </c>
      <c r="H344">
        <f>VLOOKUP(B344,通用估算系数!$AC$1:$AE$11,3,FALSE)*宝箱投放计算!E344</f>
        <v>0</v>
      </c>
      <c r="I344">
        <f>SUMIFS([1]基础经济系数!$M$123:$M$153,[1]基础经济系数!$K$123:$K$153,"军费",[1]基础经济系数!$J$123:$J$153,A344)</f>
        <v>0</v>
      </c>
      <c r="J344">
        <f>IFERROR(VLOOKUP(A344,[1]成就!$U$2:$AA$5,7,FALSE),0)</f>
        <v>0</v>
      </c>
      <c r="K344">
        <f>IFERROR(VLOOKUP(A344,[1]游戏时长规划!AE$4:AK$33,7,FALSE),0)</f>
        <v>0</v>
      </c>
    </row>
    <row r="345" spans="1:11" x14ac:dyDescent="0.2">
      <c r="A345">
        <f>玩家成长时间线!A345</f>
        <v>344</v>
      </c>
      <c r="B345">
        <f>玩家成长时间线!B345</f>
        <v>10</v>
      </c>
      <c r="C345">
        <f>SUM($D$2:D345)</f>
        <v>1673543</v>
      </c>
      <c r="D345">
        <f t="shared" si="5"/>
        <v>4782</v>
      </c>
      <c r="E345">
        <f>ROUNDDOWN(VLOOKUP(B345,通用估算系数!$J$1:$L$11,2,FALSE)*VLOOKUP(B345,通用估算系数!$G$1:$H$11,2,FALSE)*(VLOOKUP(B345,通用估算系数!$N$1:$O$11,2,FALSE)+通用估算系数!$B$4*(1-VLOOKUP(B345,通用估算系数!$N$1:$O$11,2,FALSE)))+VLOOKUP(B345,通用估算系数!$J$1:$L$11,3,FALSE)*通用估算系数!$B$3,0)</f>
        <v>1446</v>
      </c>
      <c r="F345">
        <f>ROUNDDOWN((VLOOKUP(B345,通用估算系数!$AG$1:$AI$11,2,FALSE)+VLOOKUP(B345,通用估算系数!$AG$1:$AI$11,2,FALSE)/7)*通用估算系数!$B$8,0)</f>
        <v>2849</v>
      </c>
      <c r="G345">
        <f>ROUNDDOWN(VLOOKUP(B345,通用估算系数!$AC$1:$AE$11,2,FALSE)*宝箱投放计算!D345,0)</f>
        <v>487</v>
      </c>
      <c r="H345">
        <f>VLOOKUP(B345,通用估算系数!$AC$1:$AE$11,3,FALSE)*宝箱投放计算!E345</f>
        <v>0</v>
      </c>
      <c r="I345">
        <f>SUMIFS([1]基础经济系数!$M$123:$M$153,[1]基础经济系数!$K$123:$K$153,"军费",[1]基础经济系数!$J$123:$J$153,A345)</f>
        <v>0</v>
      </c>
      <c r="J345">
        <f>IFERROR(VLOOKUP(A345,[1]成就!$U$2:$AA$5,7,FALSE),0)</f>
        <v>0</v>
      </c>
      <c r="K345">
        <f>IFERROR(VLOOKUP(A345,[1]游戏时长规划!AE$4:AK$33,7,FALSE),0)</f>
        <v>0</v>
      </c>
    </row>
    <row r="346" spans="1:11" x14ac:dyDescent="0.2">
      <c r="A346">
        <f>玩家成长时间线!A346</f>
        <v>345</v>
      </c>
      <c r="B346">
        <f>玩家成长时间线!B346</f>
        <v>10</v>
      </c>
      <c r="C346">
        <f>SUM($D$2:D346)</f>
        <v>1678369</v>
      </c>
      <c r="D346">
        <f t="shared" si="5"/>
        <v>4826</v>
      </c>
      <c r="E346">
        <f>ROUNDDOWN(VLOOKUP(B346,通用估算系数!$J$1:$L$11,2,FALSE)*VLOOKUP(B346,通用估算系数!$G$1:$H$11,2,FALSE)*(VLOOKUP(B346,通用估算系数!$N$1:$O$11,2,FALSE)+通用估算系数!$B$4*(1-VLOOKUP(B346,通用估算系数!$N$1:$O$11,2,FALSE)))+VLOOKUP(B346,通用估算系数!$J$1:$L$11,3,FALSE)*通用估算系数!$B$3,0)</f>
        <v>1446</v>
      </c>
      <c r="F346">
        <f>ROUNDDOWN((VLOOKUP(B346,通用估算系数!$AG$1:$AI$11,2,FALSE)+VLOOKUP(B346,通用估算系数!$AG$1:$AI$11,2,FALSE)/7)*通用估算系数!$B$8,0)</f>
        <v>2849</v>
      </c>
      <c r="G346">
        <f>ROUNDDOWN(VLOOKUP(B346,通用估算系数!$AC$1:$AE$11,2,FALSE)*宝箱投放计算!D346,0)</f>
        <v>531</v>
      </c>
      <c r="H346">
        <f>VLOOKUP(B346,通用估算系数!$AC$1:$AE$11,3,FALSE)*宝箱投放计算!E346</f>
        <v>0</v>
      </c>
      <c r="I346">
        <f>SUMIFS([1]基础经济系数!$M$123:$M$153,[1]基础经济系数!$K$123:$K$153,"军费",[1]基础经济系数!$J$123:$J$153,A346)</f>
        <v>0</v>
      </c>
      <c r="J346">
        <f>IFERROR(VLOOKUP(A346,[1]成就!$U$2:$AA$5,7,FALSE),0)</f>
        <v>0</v>
      </c>
      <c r="K346">
        <f>IFERROR(VLOOKUP(A346,[1]游戏时长规划!AE$4:AK$33,7,FALSE),0)</f>
        <v>0</v>
      </c>
    </row>
    <row r="347" spans="1:11" x14ac:dyDescent="0.2">
      <c r="A347">
        <f>玩家成长时间线!A347</f>
        <v>346</v>
      </c>
      <c r="B347">
        <f>玩家成长时间线!B347</f>
        <v>10</v>
      </c>
      <c r="C347">
        <f>SUM($D$2:D347)</f>
        <v>1683155</v>
      </c>
      <c r="D347">
        <f t="shared" si="5"/>
        <v>4786</v>
      </c>
      <c r="E347">
        <f>ROUNDDOWN(VLOOKUP(B347,通用估算系数!$J$1:$L$11,2,FALSE)*VLOOKUP(B347,通用估算系数!$G$1:$H$11,2,FALSE)*(VLOOKUP(B347,通用估算系数!$N$1:$O$11,2,FALSE)+通用估算系数!$B$4*(1-VLOOKUP(B347,通用估算系数!$N$1:$O$11,2,FALSE)))+VLOOKUP(B347,通用估算系数!$J$1:$L$11,3,FALSE)*通用估算系数!$B$3,0)</f>
        <v>1446</v>
      </c>
      <c r="F347">
        <f>ROUNDDOWN((VLOOKUP(B347,通用估算系数!$AG$1:$AI$11,2,FALSE)+VLOOKUP(B347,通用估算系数!$AG$1:$AI$11,2,FALSE)/7)*通用估算系数!$B$8,0)</f>
        <v>2849</v>
      </c>
      <c r="G347">
        <f>ROUNDDOWN(VLOOKUP(B347,通用估算系数!$AC$1:$AE$11,2,FALSE)*宝箱投放计算!D347,0)</f>
        <v>491</v>
      </c>
      <c r="H347">
        <f>VLOOKUP(B347,通用估算系数!$AC$1:$AE$11,3,FALSE)*宝箱投放计算!E347</f>
        <v>0</v>
      </c>
      <c r="I347">
        <f>SUMIFS([1]基础经济系数!$M$123:$M$153,[1]基础经济系数!$K$123:$K$153,"军费",[1]基础经济系数!$J$123:$J$153,A347)</f>
        <v>0</v>
      </c>
      <c r="J347">
        <f>IFERROR(VLOOKUP(A347,[1]成就!$U$2:$AA$5,7,FALSE),0)</f>
        <v>0</v>
      </c>
      <c r="K347">
        <f>IFERROR(VLOOKUP(A347,[1]游戏时长规划!AE$4:AK$33,7,FALSE),0)</f>
        <v>0</v>
      </c>
    </row>
    <row r="348" spans="1:11" x14ac:dyDescent="0.2">
      <c r="A348">
        <f>玩家成长时间线!A348</f>
        <v>347</v>
      </c>
      <c r="B348">
        <f>玩家成长时间线!B348</f>
        <v>10</v>
      </c>
      <c r="C348">
        <f>SUM($D$2:D348)</f>
        <v>1687944</v>
      </c>
      <c r="D348">
        <f t="shared" si="5"/>
        <v>4789</v>
      </c>
      <c r="E348">
        <f>ROUNDDOWN(VLOOKUP(B348,通用估算系数!$J$1:$L$11,2,FALSE)*VLOOKUP(B348,通用估算系数!$G$1:$H$11,2,FALSE)*(VLOOKUP(B348,通用估算系数!$N$1:$O$11,2,FALSE)+通用估算系数!$B$4*(1-VLOOKUP(B348,通用估算系数!$N$1:$O$11,2,FALSE)))+VLOOKUP(B348,通用估算系数!$J$1:$L$11,3,FALSE)*通用估算系数!$B$3,0)</f>
        <v>1446</v>
      </c>
      <c r="F348">
        <f>ROUNDDOWN((VLOOKUP(B348,通用估算系数!$AG$1:$AI$11,2,FALSE)+VLOOKUP(B348,通用估算系数!$AG$1:$AI$11,2,FALSE)/7)*通用估算系数!$B$8,0)</f>
        <v>2849</v>
      </c>
      <c r="G348">
        <f>ROUNDDOWN(VLOOKUP(B348,通用估算系数!$AC$1:$AE$11,2,FALSE)*宝箱投放计算!D348,0)</f>
        <v>494</v>
      </c>
      <c r="H348">
        <f>VLOOKUP(B348,通用估算系数!$AC$1:$AE$11,3,FALSE)*宝箱投放计算!E348</f>
        <v>0</v>
      </c>
      <c r="I348">
        <f>SUMIFS([1]基础经济系数!$M$123:$M$153,[1]基础经济系数!$K$123:$K$153,"军费",[1]基础经济系数!$J$123:$J$153,A348)</f>
        <v>0</v>
      </c>
      <c r="J348">
        <f>IFERROR(VLOOKUP(A348,[1]成就!$U$2:$AA$5,7,FALSE),0)</f>
        <v>0</v>
      </c>
      <c r="K348">
        <f>IFERROR(VLOOKUP(A348,[1]游戏时长规划!AE$4:AK$33,7,FALSE),0)</f>
        <v>0</v>
      </c>
    </row>
    <row r="349" spans="1:11" x14ac:dyDescent="0.2">
      <c r="A349">
        <f>玩家成长时间线!A349</f>
        <v>348</v>
      </c>
      <c r="B349">
        <f>玩家成长时间线!B349</f>
        <v>10</v>
      </c>
      <c r="C349">
        <f>SUM($D$2:D349)</f>
        <v>1692777</v>
      </c>
      <c r="D349">
        <f t="shared" si="5"/>
        <v>4833</v>
      </c>
      <c r="E349">
        <f>ROUNDDOWN(VLOOKUP(B349,通用估算系数!$J$1:$L$11,2,FALSE)*VLOOKUP(B349,通用估算系数!$G$1:$H$11,2,FALSE)*(VLOOKUP(B349,通用估算系数!$N$1:$O$11,2,FALSE)+通用估算系数!$B$4*(1-VLOOKUP(B349,通用估算系数!$N$1:$O$11,2,FALSE)))+VLOOKUP(B349,通用估算系数!$J$1:$L$11,3,FALSE)*通用估算系数!$B$3,0)</f>
        <v>1446</v>
      </c>
      <c r="F349">
        <f>ROUNDDOWN((VLOOKUP(B349,通用估算系数!$AG$1:$AI$11,2,FALSE)+VLOOKUP(B349,通用估算系数!$AG$1:$AI$11,2,FALSE)/7)*通用估算系数!$B$8,0)</f>
        <v>2849</v>
      </c>
      <c r="G349">
        <f>ROUNDDOWN(VLOOKUP(B349,通用估算系数!$AC$1:$AE$11,2,FALSE)*宝箱投放计算!D349,0)</f>
        <v>538</v>
      </c>
      <c r="H349">
        <f>VLOOKUP(B349,通用估算系数!$AC$1:$AE$11,3,FALSE)*宝箱投放计算!E349</f>
        <v>0</v>
      </c>
      <c r="I349">
        <f>SUMIFS([1]基础经济系数!$M$123:$M$153,[1]基础经济系数!$K$123:$K$153,"军费",[1]基础经济系数!$J$123:$J$153,A349)</f>
        <v>0</v>
      </c>
      <c r="J349">
        <f>IFERROR(VLOOKUP(A349,[1]成就!$U$2:$AA$5,7,FALSE),0)</f>
        <v>0</v>
      </c>
      <c r="K349">
        <f>IFERROR(VLOOKUP(A349,[1]游戏时长规划!AE$4:AK$33,7,FALSE),0)</f>
        <v>0</v>
      </c>
    </row>
    <row r="350" spans="1:11" x14ac:dyDescent="0.2">
      <c r="A350">
        <f>玩家成长时间线!A350</f>
        <v>349</v>
      </c>
      <c r="B350">
        <f>玩家成长时间线!B350</f>
        <v>10</v>
      </c>
      <c r="C350">
        <f>SUM($D$2:D350)</f>
        <v>1697570</v>
      </c>
      <c r="D350">
        <f t="shared" si="5"/>
        <v>4793</v>
      </c>
      <c r="E350">
        <f>ROUNDDOWN(VLOOKUP(B350,通用估算系数!$J$1:$L$11,2,FALSE)*VLOOKUP(B350,通用估算系数!$G$1:$H$11,2,FALSE)*(VLOOKUP(B350,通用估算系数!$N$1:$O$11,2,FALSE)+通用估算系数!$B$4*(1-VLOOKUP(B350,通用估算系数!$N$1:$O$11,2,FALSE)))+VLOOKUP(B350,通用估算系数!$J$1:$L$11,3,FALSE)*通用估算系数!$B$3,0)</f>
        <v>1446</v>
      </c>
      <c r="F350">
        <f>ROUNDDOWN((VLOOKUP(B350,通用估算系数!$AG$1:$AI$11,2,FALSE)+VLOOKUP(B350,通用估算系数!$AG$1:$AI$11,2,FALSE)/7)*通用估算系数!$B$8,0)</f>
        <v>2849</v>
      </c>
      <c r="G350">
        <f>ROUNDDOWN(VLOOKUP(B350,通用估算系数!$AC$1:$AE$11,2,FALSE)*宝箱投放计算!D350,0)</f>
        <v>498</v>
      </c>
      <c r="H350">
        <f>VLOOKUP(B350,通用估算系数!$AC$1:$AE$11,3,FALSE)*宝箱投放计算!E350</f>
        <v>0</v>
      </c>
      <c r="I350">
        <f>SUMIFS([1]基础经济系数!$M$123:$M$153,[1]基础经济系数!$K$123:$K$153,"军费",[1]基础经济系数!$J$123:$J$153,A350)</f>
        <v>0</v>
      </c>
      <c r="J350">
        <f>IFERROR(VLOOKUP(A350,[1]成就!$U$2:$AA$5,7,FALSE),0)</f>
        <v>0</v>
      </c>
      <c r="K350">
        <f>IFERROR(VLOOKUP(A350,[1]游戏时长规划!AE$4:AK$33,7,FALSE),0)</f>
        <v>0</v>
      </c>
    </row>
    <row r="351" spans="1:11" x14ac:dyDescent="0.2">
      <c r="A351">
        <f>玩家成长时间线!A351</f>
        <v>350</v>
      </c>
      <c r="B351">
        <f>玩家成长时间线!B351</f>
        <v>8</v>
      </c>
      <c r="C351">
        <f>SUM($D$2:D351)</f>
        <v>1701832</v>
      </c>
      <c r="D351">
        <f t="shared" si="5"/>
        <v>4262</v>
      </c>
      <c r="E351">
        <f>ROUNDDOWN(VLOOKUP(B351,通用估算系数!$J$1:$L$11,2,FALSE)*VLOOKUP(B351,通用估算系数!$G$1:$H$11,2,FALSE)*(VLOOKUP(B351,通用估算系数!$N$1:$O$11,2,FALSE)+通用估算系数!$B$4*(1-VLOOKUP(B351,通用估算系数!$N$1:$O$11,2,FALSE)))+VLOOKUP(B351,通用估算系数!$J$1:$L$11,3,FALSE)*通用估算系数!$B$3,0)</f>
        <v>913</v>
      </c>
      <c r="F351">
        <f>ROUNDDOWN((VLOOKUP(B351,通用估算系数!$AG$1:$AI$11,2,FALSE)+VLOOKUP(B351,通用估算系数!$AG$1:$AI$11,2,FALSE)/7)*通用估算系数!$B$8,0)</f>
        <v>2849</v>
      </c>
      <c r="G351">
        <f>ROUNDDOWN(VLOOKUP(B351,通用估算系数!$AC$1:$AE$11,2,FALSE)*宝箱投放计算!D351,0)</f>
        <v>500</v>
      </c>
      <c r="H351">
        <f>VLOOKUP(B351,通用估算系数!$AC$1:$AE$11,3,FALSE)*宝箱投放计算!E351</f>
        <v>0</v>
      </c>
      <c r="I351">
        <f>SUMIFS([1]基础经济系数!$M$123:$M$153,[1]基础经济系数!$K$123:$K$153,"军费",[1]基础经济系数!$J$123:$J$153,A351)</f>
        <v>0</v>
      </c>
      <c r="J351">
        <f>IFERROR(VLOOKUP(A351,[1]成就!$U$2:$AA$5,7,FALSE),0)</f>
        <v>0</v>
      </c>
      <c r="K351">
        <f>IFERROR(VLOOKUP(A351,[1]游戏时长规划!AE$4:AK$33,7,FALSE),0)</f>
        <v>0</v>
      </c>
    </row>
    <row r="352" spans="1:11" x14ac:dyDescent="0.2">
      <c r="A352">
        <f>玩家成长时间线!A352</f>
        <v>351</v>
      </c>
      <c r="B352">
        <f>玩家成长时间线!B352</f>
        <v>8</v>
      </c>
      <c r="C352">
        <f>SUM($D$2:D352)</f>
        <v>1706096</v>
      </c>
      <c r="D352">
        <f t="shared" si="5"/>
        <v>4264</v>
      </c>
      <c r="E352">
        <f>ROUNDDOWN(VLOOKUP(B352,通用估算系数!$J$1:$L$11,2,FALSE)*VLOOKUP(B352,通用估算系数!$G$1:$H$11,2,FALSE)*(VLOOKUP(B352,通用估算系数!$N$1:$O$11,2,FALSE)+通用估算系数!$B$4*(1-VLOOKUP(B352,通用估算系数!$N$1:$O$11,2,FALSE)))+VLOOKUP(B352,通用估算系数!$J$1:$L$11,3,FALSE)*通用估算系数!$B$3,0)</f>
        <v>913</v>
      </c>
      <c r="F352">
        <f>ROUNDDOWN((VLOOKUP(B352,通用估算系数!$AG$1:$AI$11,2,FALSE)+VLOOKUP(B352,通用估算系数!$AG$1:$AI$11,2,FALSE)/7)*通用估算系数!$B$8,0)</f>
        <v>2849</v>
      </c>
      <c r="G352">
        <f>ROUNDDOWN(VLOOKUP(B352,通用估算系数!$AC$1:$AE$11,2,FALSE)*宝箱投放计算!D352,0)</f>
        <v>502</v>
      </c>
      <c r="H352">
        <f>VLOOKUP(B352,通用估算系数!$AC$1:$AE$11,3,FALSE)*宝箱投放计算!E352</f>
        <v>0</v>
      </c>
      <c r="I352">
        <f>SUMIFS([1]基础经济系数!$M$123:$M$153,[1]基础经济系数!$K$123:$K$153,"军费",[1]基础经济系数!$J$123:$J$153,A352)</f>
        <v>0</v>
      </c>
      <c r="J352">
        <f>IFERROR(VLOOKUP(A352,[1]成就!$U$2:$AA$5,7,FALSE),0)</f>
        <v>0</v>
      </c>
      <c r="K352">
        <f>IFERROR(VLOOKUP(A352,[1]游戏时长规划!AE$4:AK$33,7,FALSE),0)</f>
        <v>0</v>
      </c>
    </row>
    <row r="353" spans="1:11" x14ac:dyDescent="0.2">
      <c r="A353">
        <f>玩家成长时间线!A353</f>
        <v>352</v>
      </c>
      <c r="B353">
        <f>玩家成长时间线!B353</f>
        <v>8</v>
      </c>
      <c r="C353">
        <f>SUM($D$2:D353)</f>
        <v>1710404</v>
      </c>
      <c r="D353">
        <f t="shared" si="5"/>
        <v>4308</v>
      </c>
      <c r="E353">
        <f>ROUNDDOWN(VLOOKUP(B353,通用估算系数!$J$1:$L$11,2,FALSE)*VLOOKUP(B353,通用估算系数!$G$1:$H$11,2,FALSE)*(VLOOKUP(B353,通用估算系数!$N$1:$O$11,2,FALSE)+通用估算系数!$B$4*(1-VLOOKUP(B353,通用估算系数!$N$1:$O$11,2,FALSE)))+VLOOKUP(B353,通用估算系数!$J$1:$L$11,3,FALSE)*通用估算系数!$B$3,0)</f>
        <v>913</v>
      </c>
      <c r="F353">
        <f>ROUNDDOWN((VLOOKUP(B353,通用估算系数!$AG$1:$AI$11,2,FALSE)+VLOOKUP(B353,通用估算系数!$AG$1:$AI$11,2,FALSE)/7)*通用估算系数!$B$8,0)</f>
        <v>2849</v>
      </c>
      <c r="G353">
        <f>ROUNDDOWN(VLOOKUP(B353,通用估算系数!$AC$1:$AE$11,2,FALSE)*宝箱投放计算!D353,0)</f>
        <v>546</v>
      </c>
      <c r="H353">
        <f>VLOOKUP(B353,通用估算系数!$AC$1:$AE$11,3,FALSE)*宝箱投放计算!E353</f>
        <v>0</v>
      </c>
      <c r="I353">
        <f>SUMIFS([1]基础经济系数!$M$123:$M$153,[1]基础经济系数!$K$123:$K$153,"军费",[1]基础经济系数!$J$123:$J$153,A353)</f>
        <v>0</v>
      </c>
      <c r="J353">
        <f>IFERROR(VLOOKUP(A353,[1]成就!$U$2:$AA$5,7,FALSE),0)</f>
        <v>0</v>
      </c>
      <c r="K353">
        <f>IFERROR(VLOOKUP(A353,[1]游戏时长规划!AE$4:AK$33,7,FALSE),0)</f>
        <v>0</v>
      </c>
    </row>
    <row r="354" spans="1:11" x14ac:dyDescent="0.2">
      <c r="A354">
        <f>玩家成长时间线!A354</f>
        <v>353</v>
      </c>
      <c r="B354">
        <f>玩家成长时间线!B354</f>
        <v>9</v>
      </c>
      <c r="C354">
        <f>SUM($D$2:D354)</f>
        <v>1714961</v>
      </c>
      <c r="D354">
        <f t="shared" si="5"/>
        <v>4557</v>
      </c>
      <c r="E354">
        <f>ROUNDDOWN(VLOOKUP(B354,通用估算系数!$J$1:$L$11,2,FALSE)*VLOOKUP(B354,通用估算系数!$G$1:$H$11,2,FALSE)*(VLOOKUP(B354,通用估算系数!$N$1:$O$11,2,FALSE)+通用估算系数!$B$4*(1-VLOOKUP(B354,通用估算系数!$N$1:$O$11,2,FALSE)))+VLOOKUP(B354,通用估算系数!$J$1:$L$11,3,FALSE)*通用估算系数!$B$3,0)</f>
        <v>1202</v>
      </c>
      <c r="F354">
        <f>ROUNDDOWN((VLOOKUP(B354,通用估算系数!$AG$1:$AI$11,2,FALSE)+VLOOKUP(B354,通用估算系数!$AG$1:$AI$11,2,FALSE)/7)*通用估算系数!$B$8,0)</f>
        <v>2849</v>
      </c>
      <c r="G354">
        <f>ROUNDDOWN(VLOOKUP(B354,通用估算系数!$AC$1:$AE$11,2,FALSE)*宝箱投放计算!D354,0)</f>
        <v>506</v>
      </c>
      <c r="H354">
        <f>VLOOKUP(B354,通用估算系数!$AC$1:$AE$11,3,FALSE)*宝箱投放计算!E354</f>
        <v>0</v>
      </c>
      <c r="I354">
        <f>SUMIFS([1]基础经济系数!$M$123:$M$153,[1]基础经济系数!$K$123:$K$153,"军费",[1]基础经济系数!$J$123:$J$153,A354)</f>
        <v>0</v>
      </c>
      <c r="J354">
        <f>IFERROR(VLOOKUP(A354,[1]成就!$U$2:$AA$5,7,FALSE),0)</f>
        <v>0</v>
      </c>
      <c r="K354">
        <f>IFERROR(VLOOKUP(A354,[1]游戏时长规划!AE$4:AK$33,7,FALSE),0)</f>
        <v>0</v>
      </c>
    </row>
    <row r="355" spans="1:11" x14ac:dyDescent="0.2">
      <c r="A355">
        <f>玩家成长时间线!A355</f>
        <v>354</v>
      </c>
      <c r="B355">
        <f>玩家成长时间线!B355</f>
        <v>9</v>
      </c>
      <c r="C355">
        <f>SUM($D$2:D355)</f>
        <v>1719520</v>
      </c>
      <c r="D355">
        <f t="shared" si="5"/>
        <v>4559</v>
      </c>
      <c r="E355">
        <f>ROUNDDOWN(VLOOKUP(B355,通用估算系数!$J$1:$L$11,2,FALSE)*VLOOKUP(B355,通用估算系数!$G$1:$H$11,2,FALSE)*(VLOOKUP(B355,通用估算系数!$N$1:$O$11,2,FALSE)+通用估算系数!$B$4*(1-VLOOKUP(B355,通用估算系数!$N$1:$O$11,2,FALSE)))+VLOOKUP(B355,通用估算系数!$J$1:$L$11,3,FALSE)*通用估算系数!$B$3,0)</f>
        <v>1202</v>
      </c>
      <c r="F355">
        <f>ROUNDDOWN((VLOOKUP(B355,通用估算系数!$AG$1:$AI$11,2,FALSE)+VLOOKUP(B355,通用估算系数!$AG$1:$AI$11,2,FALSE)/7)*通用估算系数!$B$8,0)</f>
        <v>2849</v>
      </c>
      <c r="G355">
        <f>ROUNDDOWN(VLOOKUP(B355,通用估算系数!$AC$1:$AE$11,2,FALSE)*宝箱投放计算!D355,0)</f>
        <v>508</v>
      </c>
      <c r="H355">
        <f>VLOOKUP(B355,通用估算系数!$AC$1:$AE$11,3,FALSE)*宝箱投放计算!E355</f>
        <v>0</v>
      </c>
      <c r="I355">
        <f>SUMIFS([1]基础经济系数!$M$123:$M$153,[1]基础经济系数!$K$123:$K$153,"军费",[1]基础经济系数!$J$123:$J$153,A355)</f>
        <v>0</v>
      </c>
      <c r="J355">
        <f>IFERROR(VLOOKUP(A355,[1]成就!$U$2:$AA$5,7,FALSE),0)</f>
        <v>0</v>
      </c>
      <c r="K355">
        <f>IFERROR(VLOOKUP(A355,[1]游戏时长规划!AE$4:AK$33,7,FALSE),0)</f>
        <v>0</v>
      </c>
    </row>
    <row r="356" spans="1:11" x14ac:dyDescent="0.2">
      <c r="A356">
        <f>玩家成长时间线!A356</f>
        <v>355</v>
      </c>
      <c r="B356">
        <f>玩家成长时间线!B356</f>
        <v>9</v>
      </c>
      <c r="C356">
        <f>SUM($D$2:D356)</f>
        <v>1724123</v>
      </c>
      <c r="D356">
        <f t="shared" si="5"/>
        <v>4603</v>
      </c>
      <c r="E356">
        <f>ROUNDDOWN(VLOOKUP(B356,通用估算系数!$J$1:$L$11,2,FALSE)*VLOOKUP(B356,通用估算系数!$G$1:$H$11,2,FALSE)*(VLOOKUP(B356,通用估算系数!$N$1:$O$11,2,FALSE)+通用估算系数!$B$4*(1-VLOOKUP(B356,通用估算系数!$N$1:$O$11,2,FALSE)))+VLOOKUP(B356,通用估算系数!$J$1:$L$11,3,FALSE)*通用估算系数!$B$3,0)</f>
        <v>1202</v>
      </c>
      <c r="F356">
        <f>ROUNDDOWN((VLOOKUP(B356,通用估算系数!$AG$1:$AI$11,2,FALSE)+VLOOKUP(B356,通用估算系数!$AG$1:$AI$11,2,FALSE)/7)*通用估算系数!$B$8,0)</f>
        <v>2849</v>
      </c>
      <c r="G356">
        <f>ROUNDDOWN(VLOOKUP(B356,通用估算系数!$AC$1:$AE$11,2,FALSE)*宝箱投放计算!D356,0)</f>
        <v>552</v>
      </c>
      <c r="H356">
        <f>VLOOKUP(B356,通用估算系数!$AC$1:$AE$11,3,FALSE)*宝箱投放计算!E356</f>
        <v>0</v>
      </c>
      <c r="I356">
        <f>SUMIFS([1]基础经济系数!$M$123:$M$153,[1]基础经济系数!$K$123:$K$153,"军费",[1]基础经济系数!$J$123:$J$153,A356)</f>
        <v>0</v>
      </c>
      <c r="J356">
        <f>IFERROR(VLOOKUP(A356,[1]成就!$U$2:$AA$5,7,FALSE),0)</f>
        <v>0</v>
      </c>
      <c r="K356">
        <f>IFERROR(VLOOKUP(A356,[1]游戏时长规划!AE$4:AK$33,7,FALSE),0)</f>
        <v>0</v>
      </c>
    </row>
    <row r="357" spans="1:11" x14ac:dyDescent="0.2">
      <c r="A357">
        <f>玩家成长时间线!A357</f>
        <v>356</v>
      </c>
      <c r="B357">
        <f>玩家成长时间线!B357</f>
        <v>10</v>
      </c>
      <c r="C357">
        <f>SUM($D$2:D357)</f>
        <v>1728930</v>
      </c>
      <c r="D357">
        <f t="shared" si="5"/>
        <v>4807</v>
      </c>
      <c r="E357">
        <f>ROUNDDOWN(VLOOKUP(B357,通用估算系数!$J$1:$L$11,2,FALSE)*VLOOKUP(B357,通用估算系数!$G$1:$H$11,2,FALSE)*(VLOOKUP(B357,通用估算系数!$N$1:$O$11,2,FALSE)+通用估算系数!$B$4*(1-VLOOKUP(B357,通用估算系数!$N$1:$O$11,2,FALSE)))+VLOOKUP(B357,通用估算系数!$J$1:$L$11,3,FALSE)*通用估算系数!$B$3,0)</f>
        <v>1446</v>
      </c>
      <c r="F357">
        <f>ROUNDDOWN((VLOOKUP(B357,通用估算系数!$AG$1:$AI$11,2,FALSE)+VLOOKUP(B357,通用估算系数!$AG$1:$AI$11,2,FALSE)/7)*通用估算系数!$B$8,0)</f>
        <v>2849</v>
      </c>
      <c r="G357">
        <f>ROUNDDOWN(VLOOKUP(B357,通用估算系数!$AC$1:$AE$11,2,FALSE)*宝箱投放计算!D357,0)</f>
        <v>512</v>
      </c>
      <c r="H357">
        <f>VLOOKUP(B357,通用估算系数!$AC$1:$AE$11,3,FALSE)*宝箱投放计算!E357</f>
        <v>0</v>
      </c>
      <c r="I357">
        <f>SUMIFS([1]基础经济系数!$M$123:$M$153,[1]基础经济系数!$K$123:$K$153,"军费",[1]基础经济系数!$J$123:$J$153,A357)</f>
        <v>0</v>
      </c>
      <c r="J357">
        <f>IFERROR(VLOOKUP(A357,[1]成就!$U$2:$AA$5,7,FALSE),0)</f>
        <v>0</v>
      </c>
      <c r="K357">
        <f>IFERROR(VLOOKUP(A357,[1]游戏时长规划!AE$4:AK$33,7,FALSE),0)</f>
        <v>0</v>
      </c>
    </row>
    <row r="358" spans="1:11" x14ac:dyDescent="0.2">
      <c r="A358">
        <f>玩家成长时间线!A358</f>
        <v>357</v>
      </c>
      <c r="B358">
        <f>玩家成长时间线!B358</f>
        <v>10</v>
      </c>
      <c r="C358">
        <f>SUM($D$2:D358)</f>
        <v>1733740</v>
      </c>
      <c r="D358">
        <f t="shared" si="5"/>
        <v>4810</v>
      </c>
      <c r="E358">
        <f>ROUNDDOWN(VLOOKUP(B358,通用估算系数!$J$1:$L$11,2,FALSE)*VLOOKUP(B358,通用估算系数!$G$1:$H$11,2,FALSE)*(VLOOKUP(B358,通用估算系数!$N$1:$O$11,2,FALSE)+通用估算系数!$B$4*(1-VLOOKUP(B358,通用估算系数!$N$1:$O$11,2,FALSE)))+VLOOKUP(B358,通用估算系数!$J$1:$L$11,3,FALSE)*通用估算系数!$B$3,0)</f>
        <v>1446</v>
      </c>
      <c r="F358">
        <f>ROUNDDOWN((VLOOKUP(B358,通用估算系数!$AG$1:$AI$11,2,FALSE)+VLOOKUP(B358,通用估算系数!$AG$1:$AI$11,2,FALSE)/7)*通用估算系数!$B$8,0)</f>
        <v>2849</v>
      </c>
      <c r="G358">
        <f>ROUNDDOWN(VLOOKUP(B358,通用估算系数!$AC$1:$AE$11,2,FALSE)*宝箱投放计算!D358,0)</f>
        <v>515</v>
      </c>
      <c r="H358">
        <f>VLOOKUP(B358,通用估算系数!$AC$1:$AE$11,3,FALSE)*宝箱投放计算!E358</f>
        <v>0</v>
      </c>
      <c r="I358">
        <f>SUMIFS([1]基础经济系数!$M$123:$M$153,[1]基础经济系数!$K$123:$K$153,"军费",[1]基础经济系数!$J$123:$J$153,A358)</f>
        <v>0</v>
      </c>
      <c r="J358">
        <f>IFERROR(VLOOKUP(A358,[1]成就!$U$2:$AA$5,7,FALSE),0)</f>
        <v>0</v>
      </c>
      <c r="K358">
        <f>IFERROR(VLOOKUP(A358,[1]游戏时长规划!AE$4:AK$33,7,FALSE),0)</f>
        <v>0</v>
      </c>
    </row>
    <row r="359" spans="1:11" x14ac:dyDescent="0.2">
      <c r="A359">
        <f>玩家成长时间线!A359</f>
        <v>358</v>
      </c>
      <c r="B359">
        <f>玩家成长时间线!B359</f>
        <v>10</v>
      </c>
      <c r="C359">
        <f>SUM($D$2:D359)</f>
        <v>1738552</v>
      </c>
      <c r="D359">
        <f t="shared" si="5"/>
        <v>4812</v>
      </c>
      <c r="E359">
        <f>ROUNDDOWN(VLOOKUP(B359,通用估算系数!$J$1:$L$11,2,FALSE)*VLOOKUP(B359,通用估算系数!$G$1:$H$11,2,FALSE)*(VLOOKUP(B359,通用估算系数!$N$1:$O$11,2,FALSE)+通用估算系数!$B$4*(1-VLOOKUP(B359,通用估算系数!$N$1:$O$11,2,FALSE)))+VLOOKUP(B359,通用估算系数!$J$1:$L$11,3,FALSE)*通用估算系数!$B$3,0)</f>
        <v>1446</v>
      </c>
      <c r="F359">
        <f>ROUNDDOWN((VLOOKUP(B359,通用估算系数!$AG$1:$AI$11,2,FALSE)+VLOOKUP(B359,通用估算系数!$AG$1:$AI$11,2,FALSE)/7)*通用估算系数!$B$8,0)</f>
        <v>2849</v>
      </c>
      <c r="G359">
        <f>ROUNDDOWN(VLOOKUP(B359,通用估算系数!$AC$1:$AE$11,2,FALSE)*宝箱投放计算!D359,0)</f>
        <v>517</v>
      </c>
      <c r="H359">
        <f>VLOOKUP(B359,通用估算系数!$AC$1:$AE$11,3,FALSE)*宝箱投放计算!E359</f>
        <v>0</v>
      </c>
      <c r="I359">
        <f>SUMIFS([1]基础经济系数!$M$123:$M$153,[1]基础经济系数!$K$123:$K$153,"军费",[1]基础经济系数!$J$123:$J$153,A359)</f>
        <v>0</v>
      </c>
      <c r="J359">
        <f>IFERROR(VLOOKUP(A359,[1]成就!$U$2:$AA$5,7,FALSE),0)</f>
        <v>0</v>
      </c>
      <c r="K359">
        <f>IFERROR(VLOOKUP(A359,[1]游戏时长规划!AE$4:AK$33,7,FALSE),0)</f>
        <v>0</v>
      </c>
    </row>
    <row r="360" spans="1:11" x14ac:dyDescent="0.2">
      <c r="A360">
        <f>玩家成长时间线!A360</f>
        <v>359</v>
      </c>
      <c r="B360">
        <f>玩家成长时间线!B360</f>
        <v>10</v>
      </c>
      <c r="C360">
        <f>SUM($D$2:D360)</f>
        <v>1743408</v>
      </c>
      <c r="D360">
        <f t="shared" si="5"/>
        <v>4856</v>
      </c>
      <c r="E360">
        <f>ROUNDDOWN(VLOOKUP(B360,通用估算系数!$J$1:$L$11,2,FALSE)*VLOOKUP(B360,通用估算系数!$G$1:$H$11,2,FALSE)*(VLOOKUP(B360,通用估算系数!$N$1:$O$11,2,FALSE)+通用估算系数!$B$4*(1-VLOOKUP(B360,通用估算系数!$N$1:$O$11,2,FALSE)))+VLOOKUP(B360,通用估算系数!$J$1:$L$11,3,FALSE)*通用估算系数!$B$3,0)</f>
        <v>1446</v>
      </c>
      <c r="F360">
        <f>ROUNDDOWN((VLOOKUP(B360,通用估算系数!$AG$1:$AI$11,2,FALSE)+VLOOKUP(B360,通用估算系数!$AG$1:$AI$11,2,FALSE)/7)*通用估算系数!$B$8,0)</f>
        <v>2849</v>
      </c>
      <c r="G360">
        <f>ROUNDDOWN(VLOOKUP(B360,通用估算系数!$AC$1:$AE$11,2,FALSE)*宝箱投放计算!D360,0)</f>
        <v>561</v>
      </c>
      <c r="H360">
        <f>VLOOKUP(B360,通用估算系数!$AC$1:$AE$11,3,FALSE)*宝箱投放计算!E360</f>
        <v>0</v>
      </c>
      <c r="I360">
        <f>SUMIFS([1]基础经济系数!$M$123:$M$153,[1]基础经济系数!$K$123:$K$153,"军费",[1]基础经济系数!$J$123:$J$153,A360)</f>
        <v>0</v>
      </c>
      <c r="J360">
        <f>IFERROR(VLOOKUP(A360,[1]成就!$U$2:$AA$5,7,FALSE),0)</f>
        <v>0</v>
      </c>
      <c r="K360">
        <f>IFERROR(VLOOKUP(A360,[1]游戏时长规划!AE$4:AK$33,7,FALSE),0)</f>
        <v>0</v>
      </c>
    </row>
    <row r="361" spans="1:11" x14ac:dyDescent="0.2">
      <c r="A361">
        <f>玩家成长时间线!A361</f>
        <v>360</v>
      </c>
      <c r="B361">
        <f>玩家成长时间线!B361</f>
        <v>10</v>
      </c>
      <c r="C361">
        <f>SUM($D$2:D361)</f>
        <v>1748224</v>
      </c>
      <c r="D361">
        <f t="shared" si="5"/>
        <v>4816</v>
      </c>
      <c r="E361">
        <f>ROUNDDOWN(VLOOKUP(B361,通用估算系数!$J$1:$L$11,2,FALSE)*VLOOKUP(B361,通用估算系数!$G$1:$H$11,2,FALSE)*(VLOOKUP(B361,通用估算系数!$N$1:$O$11,2,FALSE)+通用估算系数!$B$4*(1-VLOOKUP(B361,通用估算系数!$N$1:$O$11,2,FALSE)))+VLOOKUP(B361,通用估算系数!$J$1:$L$11,3,FALSE)*通用估算系数!$B$3,0)</f>
        <v>1446</v>
      </c>
      <c r="F361">
        <f>ROUNDDOWN((VLOOKUP(B361,通用估算系数!$AG$1:$AI$11,2,FALSE)+VLOOKUP(B361,通用估算系数!$AG$1:$AI$11,2,FALSE)/7)*通用估算系数!$B$8,0)</f>
        <v>2849</v>
      </c>
      <c r="G361">
        <f>ROUNDDOWN(VLOOKUP(B361,通用估算系数!$AC$1:$AE$11,2,FALSE)*宝箱投放计算!D361,0)</f>
        <v>521</v>
      </c>
      <c r="H361">
        <f>VLOOKUP(B361,通用估算系数!$AC$1:$AE$11,3,FALSE)*宝箱投放计算!E361</f>
        <v>0</v>
      </c>
      <c r="I361">
        <f>SUMIFS([1]基础经济系数!$M$123:$M$153,[1]基础经济系数!$K$123:$K$153,"军费",[1]基础经济系数!$J$123:$J$153,A361)</f>
        <v>0</v>
      </c>
      <c r="J361">
        <f>IFERROR(VLOOKUP(A361,[1]成就!$U$2:$AA$5,7,FALSE),0)</f>
        <v>0</v>
      </c>
      <c r="K361">
        <f>IFERROR(VLOOKUP(A361,[1]游戏时长规划!AE$4:AK$33,7,FALSE),0)</f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FA5D6-FA23-468C-B1CE-F012D52E2058}">
  <dimension ref="A1:Q361"/>
  <sheetViews>
    <sheetView workbookViewId="0">
      <selection activeCell="O1" sqref="E1:O1"/>
    </sheetView>
  </sheetViews>
  <sheetFormatPr defaultRowHeight="14.25" x14ac:dyDescent="0.2"/>
  <cols>
    <col min="1" max="1" width="11.75" bestFit="1" customWidth="1"/>
    <col min="2" max="2" width="9.25" bestFit="1" customWidth="1"/>
    <col min="3" max="4" width="9.25" customWidth="1"/>
    <col min="8" max="28" width="12.25" bestFit="1" customWidth="1"/>
  </cols>
  <sheetData>
    <row r="1" spans="1:17" x14ac:dyDescent="0.2">
      <c r="A1" t="s">
        <v>1</v>
      </c>
      <c r="B1" t="s">
        <v>2</v>
      </c>
      <c r="C1" t="s">
        <v>84</v>
      </c>
      <c r="D1" t="s">
        <v>85</v>
      </c>
      <c r="E1" t="s">
        <v>48</v>
      </c>
      <c r="F1" t="s">
        <v>51</v>
      </c>
      <c r="G1" t="s">
        <v>49</v>
      </c>
      <c r="H1" t="s">
        <v>50</v>
      </c>
      <c r="I1" t="s">
        <v>52</v>
      </c>
      <c r="J1" t="s">
        <v>53</v>
      </c>
      <c r="K1" t="s">
        <v>54</v>
      </c>
      <c r="L1" t="s">
        <v>77</v>
      </c>
      <c r="M1" t="s">
        <v>78</v>
      </c>
      <c r="N1" t="s">
        <v>79</v>
      </c>
      <c r="O1" t="s">
        <v>80</v>
      </c>
      <c r="Q1" t="s">
        <v>74</v>
      </c>
    </row>
    <row r="2" spans="1:17" x14ac:dyDescent="0.2">
      <c r="A2">
        <f>玩家成长时间线!A2</f>
        <v>1</v>
      </c>
      <c r="B2">
        <f>玩家成长时间线!B2</f>
        <v>1</v>
      </c>
      <c r="C2">
        <f ca="1">SUM($D$2:D2)</f>
        <v>8.2833209545235356</v>
      </c>
      <c r="D2">
        <f ca="1">SUM(E2:O2)</f>
        <v>8.2833209545235356</v>
      </c>
      <c r="E2">
        <f ca="1">(SUMIFS(OFFSET([2]掉落汇总!$C$2:$C$871,,MATCH($B2,[2]掉落汇总!$D$1:$M$1)),[2]掉落汇总!$A$2:$A$871,E$1,[2]掉落汇总!$C$2:$C$871,$Q$1)+SUMIFS(OFFSET([2]掉落汇总!$C$2:$C$871,,MATCH($B2,[2]掉落汇总!$D$1:$M$1)),[2]掉落汇总!$A$2:$A$871,E$1,[2]掉落汇总!$C$2:$C$871,$Q$2)/$Q$3)*宝箱投放计算!D2</f>
        <v>0.58658034209854482</v>
      </c>
      <c r="F2">
        <f ca="1">(SUMIFS(OFFSET([2]掉落汇总!$C$2:$C$871,,MATCH($B2,[2]掉落汇总!$D$1:$M$1)),[2]掉落汇总!$A$2:$A$871,F$1,[2]掉落汇总!$C$2:$C$871,$Q$1)+SUMIFS(OFFSET([2]掉落汇总!$C$2:$C$871,,MATCH($B2,[2]掉落汇总!$D$1:$M$1)),[2]掉落汇总!$A$2:$A$871,F$1,[2]掉落汇总!$C$2:$C$871,$Q$2)/$Q$3)*宝箱投放计算!E2</f>
        <v>2.1697049729451172</v>
      </c>
      <c r="G2">
        <f ca="1">(SUMIFS(OFFSET([2]掉落汇总!$C$2:$C$871,,MATCH($B2,[2]掉落汇总!$D$1:$M$1)),[2]掉落汇总!$A$2:$A$871,G$1,[2]掉落汇总!$C$2:$C$871,$Q$1)+SUMIFS(OFFSET([2]掉落汇总!$C$2:$C$871,,MATCH($B2,[2]掉落汇总!$D$1:$M$1)),[2]掉落汇总!$A$2:$A$871,G$1,[2]掉落汇总!$C$2:$C$871,$Q$2)/$Q$3)*宝箱投放计算!F2</f>
        <v>0</v>
      </c>
      <c r="H2">
        <f ca="1">(SUMIFS(OFFSET([2]掉落汇总!$C$2:$C$871,,MATCH($B2,[2]掉落汇总!$D$1:$M$1)),[2]掉落汇总!$A$2:$A$871,H$1,[2]掉落汇总!$C$2:$C$871,$Q$1)+SUMIFS(OFFSET([2]掉落汇总!$C$2:$C$871,,MATCH($B2,[2]掉落汇总!$D$1:$M$1)),[2]掉落汇总!$A$2:$A$871,H$1,[2]掉落汇总!$C$2:$C$871,$Q$2)/$Q$3)*宝箱投放计算!G2</f>
        <v>0</v>
      </c>
      <c r="I2">
        <f ca="1">(SUMIFS(OFFSET([2]掉落汇总!$C$2:$C$871,,MATCH($B2,[2]掉落汇总!$D$1:$M$1)),[2]掉落汇总!$A$2:$A$871,I$1,[2]掉落汇总!$C$2:$C$871,$Q$1)+SUMIFS(OFFSET([2]掉落汇总!$C$2:$C$871,,MATCH($B2,[2]掉落汇总!$D$1:$M$1)),[2]掉落汇总!$A$2:$A$871,I$1,[2]掉落汇总!$C$2:$C$871,$Q$2)/$Q$3)*宝箱投放计算!H2</f>
        <v>0</v>
      </c>
      <c r="J2">
        <f ca="1">(SUMIFS(OFFSET([2]掉落汇总!$C$2:$C$871,,MATCH($B2,[2]掉落汇总!$D$1:$M$1)),[2]掉落汇总!$A$2:$A$871,J$1,[2]掉落汇总!$C$2:$C$871,$Q$1)+SUMIFS(OFFSET([2]掉落汇总!$C$2:$C$871,,MATCH($B2,[2]掉落汇总!$D$1:$M$1)),[2]掉落汇总!$A$2:$A$871,J$1,[2]掉落汇总!$C$2:$C$871,$Q$2)/$Q$3)*宝箱投放计算!I2</f>
        <v>0</v>
      </c>
      <c r="K2">
        <f ca="1">(SUMIFS(OFFSET([2]掉落汇总!$C$2:$C$871,,MATCH($B2,[2]掉落汇总!$D$1:$M$1)),[2]掉落汇总!$A$2:$A$871,K$1,[2]掉落汇总!$C$2:$C$871,$Q$1)+SUMIFS(OFFSET([2]掉落汇总!$C$2:$C$871,,MATCH($B2,[2]掉落汇总!$D$1:$M$1)),[2]掉落汇总!$A$2:$A$871,K$1,[2]掉落汇总!$C$2:$C$871,$Q$2)/$Q$3)*宝箱投放计算!J2</f>
        <v>0</v>
      </c>
      <c r="L2">
        <f ca="1">(SUMIFS(OFFSET([2]掉落汇总!$C$2:$C$871,,MATCH($B2,[2]掉落汇总!$D$1:$M$1)),[2]掉落汇总!$A$2:$A$871,L$1,[2]掉落汇总!$C$2:$C$871,$Q$1)+SUMIFS(OFFSET([2]掉落汇总!$C$2:$C$871,,MATCH($B2,[2]掉落汇总!$D$1:$M$1)),[2]掉落汇总!$A$2:$A$871,L$1,[2]掉落汇总!$C$2:$C$871,$Q$2)/$Q$3)*宝箱投放计算!K2</f>
        <v>1.9279326670173593</v>
      </c>
      <c r="M2">
        <f ca="1">(SUMIFS(OFFSET([2]掉落汇总!$C$2:$C$871,,MATCH($B2,[2]掉落汇总!$D$1:$M$1)),[2]掉落汇总!$A$2:$A$871,M$1,[2]掉落汇总!$C$2:$C$871,$Q$1)+SUMIFS(OFFSET([2]掉落汇总!$C$2:$C$871,,MATCH($B2,[2]掉落汇总!$D$1:$M$1)),[2]掉落汇总!$A$2:$A$871,M$1,[2]掉落汇总!$C$2:$C$871,$Q$2)/$Q$3)*宝箱投放计算!L2</f>
        <v>1.9286829776158252</v>
      </c>
      <c r="N2">
        <f ca="1">(SUMIFS(OFFSET([2]掉落汇总!$C$2:$C$871,,MATCH($B2,[2]掉落汇总!$D$1:$M$1)),[2]掉落汇总!$A$2:$A$871,N$1,[2]掉落汇总!$C$2:$C$871,$Q$1)+SUMIFS(OFFSET([2]掉落汇总!$C$2:$C$871,,MATCH($B2,[2]掉落汇总!$D$1:$M$1)),[2]掉落汇总!$A$2:$A$871,N$1,[2]掉落汇总!$C$2:$C$871,$Q$2)/$Q$3)*宝箱投放计算!M2</f>
        <v>0.41327713770383184</v>
      </c>
      <c r="O2">
        <f ca="1">(SUMIFS(OFFSET([2]掉落汇总!$C$2:$C$871,,MATCH($B2,[2]掉落汇总!$D$1:$M$1)),[2]掉落汇总!$A$2:$A$871,O$1,[2]掉落汇总!$C$2:$C$871,$Q$1)+SUMIFS(OFFSET([2]掉落汇总!$C$2:$C$871,,MATCH($B2,[2]掉落汇总!$D$1:$M$1)),[2]掉落汇总!$A$2:$A$871,O$1,[2]掉落汇总!$C$2:$C$871,$Q$2)/$Q$3)*宝箱投放计算!N2</f>
        <v>1.2571428571428571</v>
      </c>
      <c r="Q2" t="s">
        <v>86</v>
      </c>
    </row>
    <row r="3" spans="1:17" x14ac:dyDescent="0.2">
      <c r="A3">
        <f>玩家成长时间线!A3</f>
        <v>2</v>
      </c>
      <c r="B3">
        <f>玩家成长时间线!B3</f>
        <v>1</v>
      </c>
      <c r="C3">
        <f ca="1">SUM($D$2:D3)</f>
        <v>16.594734837308494</v>
      </c>
      <c r="D3">
        <f t="shared" ref="D3:D66" ca="1" si="0">SUM(E3:O3)</f>
        <v>8.3114138827849597</v>
      </c>
      <c r="E3">
        <f ca="1">(SUMIFS(OFFSET([2]掉落汇总!$C$2:$C$871,,MATCH($B3,[2]掉落汇总!$D$1:$M$1)),[2]掉落汇总!$A$2:$A$871,E$1,[2]掉落汇总!$C$2:$C$871,$Q$1)+SUMIFS(OFFSET([2]掉落汇总!$C$2:$C$871,,MATCH($B3,[2]掉落汇总!$D$1:$M$1)),[2]掉落汇总!$A$2:$A$871,E$1,[2]掉落汇总!$C$2:$C$871,$Q$2)/$Q$3)*宝箱投放计算!D3</f>
        <v>0.61467327035996933</v>
      </c>
      <c r="F3">
        <f ca="1">(SUMIFS(OFFSET([2]掉落汇总!$C$2:$C$871,,MATCH($B3,[2]掉落汇总!$D$1:$M$1)),[2]掉落汇总!$A$2:$A$871,F$1,[2]掉落汇总!$C$2:$C$871,$Q$1)+SUMIFS(OFFSET([2]掉落汇总!$C$2:$C$871,,MATCH($B3,[2]掉落汇总!$D$1:$M$1)),[2]掉落汇总!$A$2:$A$871,F$1,[2]掉落汇总!$C$2:$C$871,$Q$2)/$Q$3)*宝箱投放计算!E3</f>
        <v>2.1697049729451172</v>
      </c>
      <c r="G3">
        <f ca="1">(SUMIFS(OFFSET([2]掉落汇总!$C$2:$C$871,,MATCH($B3,[2]掉落汇总!$D$1:$M$1)),[2]掉落汇总!$A$2:$A$871,G$1,[2]掉落汇总!$C$2:$C$871,$Q$1)+SUMIFS(OFFSET([2]掉落汇总!$C$2:$C$871,,MATCH($B3,[2]掉落汇总!$D$1:$M$1)),[2]掉落汇总!$A$2:$A$871,G$1,[2]掉落汇总!$C$2:$C$871,$Q$2)/$Q$3)*宝箱投放计算!F3</f>
        <v>0</v>
      </c>
      <c r="H3">
        <f ca="1">(SUMIFS(OFFSET([2]掉落汇总!$C$2:$C$871,,MATCH($B3,[2]掉落汇总!$D$1:$M$1)),[2]掉落汇总!$A$2:$A$871,H$1,[2]掉落汇总!$C$2:$C$871,$Q$1)+SUMIFS(OFFSET([2]掉落汇总!$C$2:$C$871,,MATCH($B3,[2]掉落汇总!$D$1:$M$1)),[2]掉落汇总!$A$2:$A$871,H$1,[2]掉落汇总!$C$2:$C$871,$Q$2)/$Q$3)*宝箱投放计算!G3</f>
        <v>0</v>
      </c>
      <c r="I3">
        <f ca="1">(SUMIFS(OFFSET([2]掉落汇总!$C$2:$C$871,,MATCH($B3,[2]掉落汇总!$D$1:$M$1)),[2]掉落汇总!$A$2:$A$871,I$1,[2]掉落汇总!$C$2:$C$871,$Q$1)+SUMIFS(OFFSET([2]掉落汇总!$C$2:$C$871,,MATCH($B3,[2]掉落汇总!$D$1:$M$1)),[2]掉落汇总!$A$2:$A$871,I$1,[2]掉落汇总!$C$2:$C$871,$Q$2)/$Q$3)*宝箱投放计算!H3</f>
        <v>0</v>
      </c>
      <c r="J3">
        <f ca="1">(SUMIFS(OFFSET([2]掉落汇总!$C$2:$C$871,,MATCH($B3,[2]掉落汇总!$D$1:$M$1)),[2]掉落汇总!$A$2:$A$871,J$1,[2]掉落汇总!$C$2:$C$871,$Q$1)+SUMIFS(OFFSET([2]掉落汇总!$C$2:$C$871,,MATCH($B3,[2]掉落汇总!$D$1:$M$1)),[2]掉落汇总!$A$2:$A$871,J$1,[2]掉落汇总!$C$2:$C$871,$Q$2)/$Q$3)*宝箱投放计算!I3</f>
        <v>0</v>
      </c>
      <c r="K3">
        <f ca="1">(SUMIFS(OFFSET([2]掉落汇总!$C$2:$C$871,,MATCH($B3,[2]掉落汇总!$D$1:$M$1)),[2]掉落汇总!$A$2:$A$871,K$1,[2]掉落汇总!$C$2:$C$871,$Q$1)+SUMIFS(OFFSET([2]掉落汇总!$C$2:$C$871,,MATCH($B3,[2]掉落汇总!$D$1:$M$1)),[2]掉落汇总!$A$2:$A$871,K$1,[2]掉落汇总!$C$2:$C$871,$Q$2)/$Q$3)*宝箱投放计算!J3</f>
        <v>0</v>
      </c>
      <c r="L3">
        <f ca="1">(SUMIFS(OFFSET([2]掉落汇总!$C$2:$C$871,,MATCH($B3,[2]掉落汇总!$D$1:$M$1)),[2]掉落汇总!$A$2:$A$871,L$1,[2]掉落汇总!$C$2:$C$871,$Q$1)+SUMIFS(OFFSET([2]掉落汇总!$C$2:$C$871,,MATCH($B3,[2]掉落汇总!$D$1:$M$1)),[2]掉落汇总!$A$2:$A$871,L$1,[2]掉落汇总!$C$2:$C$871,$Q$2)/$Q$3)*宝箱投放计算!K3</f>
        <v>1.9279326670173593</v>
      </c>
      <c r="M3">
        <f ca="1">(SUMIFS(OFFSET([2]掉落汇总!$C$2:$C$871,,MATCH($B3,[2]掉落汇总!$D$1:$M$1)),[2]掉落汇总!$A$2:$A$871,M$1,[2]掉落汇总!$C$2:$C$871,$Q$1)+SUMIFS(OFFSET([2]掉落汇总!$C$2:$C$871,,MATCH($B3,[2]掉落汇总!$D$1:$M$1)),[2]掉落汇总!$A$2:$A$871,M$1,[2]掉落汇总!$C$2:$C$871,$Q$2)/$Q$3)*宝箱投放计算!L3</f>
        <v>1.9286829776158252</v>
      </c>
      <c r="N3">
        <f ca="1">(SUMIFS(OFFSET([2]掉落汇总!$C$2:$C$871,,MATCH($B3,[2]掉落汇总!$D$1:$M$1)),[2]掉落汇总!$A$2:$A$871,N$1,[2]掉落汇总!$C$2:$C$871,$Q$1)+SUMIFS(OFFSET([2]掉落汇总!$C$2:$C$871,,MATCH($B3,[2]掉落汇总!$D$1:$M$1)),[2]掉落汇总!$A$2:$A$871,N$1,[2]掉落汇总!$C$2:$C$871,$Q$2)/$Q$3)*宝箱投放计算!M3</f>
        <v>0.41327713770383184</v>
      </c>
      <c r="O3">
        <f ca="1">(SUMIFS(OFFSET([2]掉落汇总!$C$2:$C$871,,MATCH($B3,[2]掉落汇总!$D$1:$M$1)),[2]掉落汇总!$A$2:$A$871,O$1,[2]掉落汇总!$C$2:$C$871,$Q$1)+SUMIFS(OFFSET([2]掉落汇总!$C$2:$C$871,,MATCH($B3,[2]掉落汇总!$D$1:$M$1)),[2]掉落汇总!$A$2:$A$871,O$1,[2]掉落汇总!$C$2:$C$871,$Q$2)/$Q$3)*宝箱投放计算!N3</f>
        <v>1.2571428571428571</v>
      </c>
      <c r="Q3">
        <v>3</v>
      </c>
    </row>
    <row r="4" spans="1:17" x14ac:dyDescent="0.2">
      <c r="A4">
        <f>玩家成长时间线!A4</f>
        <v>3</v>
      </c>
      <c r="B4">
        <f>玩家成长时间线!B4</f>
        <v>2</v>
      </c>
      <c r="C4">
        <f ca="1">SUM($D$2:D4)</f>
        <v>35.213274444574971</v>
      </c>
      <c r="D4">
        <f t="shared" ca="1" si="0"/>
        <v>18.618539607266477</v>
      </c>
      <c r="E4">
        <f ca="1">(SUMIFS(OFFSET([2]掉落汇总!$C$2:$C$871,,MATCH($B4,[2]掉落汇总!$D$1:$M$1)),[2]掉落汇总!$A$2:$A$871,E$1,[2]掉落汇总!$C$2:$C$871,$Q$1)+SUMIFS(OFFSET([2]掉落汇总!$C$2:$C$871,,MATCH($B4,[2]掉落汇总!$D$1:$M$1)),[2]掉落汇总!$A$2:$A$871,E$1,[2]掉落汇总!$C$2:$C$871,$Q$2)/$Q$3)*宝箱投放计算!D4</f>
        <v>1.3963999999999999</v>
      </c>
      <c r="F4">
        <f ca="1">(SUMIFS(OFFSET([2]掉落汇总!$C$2:$C$871,,MATCH($B4,[2]掉落汇总!$D$1:$M$1)),[2]掉落汇总!$A$2:$A$871,F$1,[2]掉落汇总!$C$2:$C$871,$Q$1)+SUMIFS(OFFSET([2]掉落汇总!$C$2:$C$871,,MATCH($B4,[2]掉落汇总!$D$1:$M$1)),[2]掉落汇总!$A$2:$A$871,F$1,[2]掉落汇总!$C$2:$C$871,$Q$2)/$Q$3)*宝箱投放计算!E4</f>
        <v>4.2489442098244057</v>
      </c>
      <c r="G4">
        <f ca="1">(SUMIFS(OFFSET([2]掉落汇总!$C$2:$C$871,,MATCH($B4,[2]掉落汇总!$D$1:$M$1)),[2]掉落汇总!$A$2:$A$871,G$1,[2]掉落汇总!$C$2:$C$871,$Q$1)+SUMIFS(OFFSET([2]掉落汇总!$C$2:$C$871,,MATCH($B4,[2]掉落汇总!$D$1:$M$1)),[2]掉落汇总!$A$2:$A$871,G$1,[2]掉落汇总!$C$2:$C$871,$Q$2)/$Q$3)*宝箱投放计算!F4</f>
        <v>0</v>
      </c>
      <c r="H4">
        <f ca="1">(SUMIFS(OFFSET([2]掉落汇总!$C$2:$C$871,,MATCH($B4,[2]掉落汇总!$D$1:$M$1)),[2]掉落汇总!$A$2:$A$871,H$1,[2]掉落汇总!$C$2:$C$871,$Q$1)+SUMIFS(OFFSET([2]掉落汇总!$C$2:$C$871,,MATCH($B4,[2]掉落汇总!$D$1:$M$1)),[2]掉落汇总!$A$2:$A$871,H$1,[2]掉落汇总!$C$2:$C$871,$Q$2)/$Q$3)*宝箱投放计算!G4</f>
        <v>0</v>
      </c>
      <c r="I4">
        <f ca="1">(SUMIFS(OFFSET([2]掉落汇总!$C$2:$C$871,,MATCH($B4,[2]掉落汇总!$D$1:$M$1)),[2]掉落汇总!$A$2:$A$871,I$1,[2]掉落汇总!$C$2:$C$871,$Q$1)+SUMIFS(OFFSET([2]掉落汇总!$C$2:$C$871,,MATCH($B4,[2]掉落汇总!$D$1:$M$1)),[2]掉落汇总!$A$2:$A$871,I$1,[2]掉落汇总!$C$2:$C$871,$Q$2)/$Q$3)*宝箱投放计算!H4</f>
        <v>0</v>
      </c>
      <c r="J4">
        <f ca="1">(SUMIFS(OFFSET([2]掉落汇总!$C$2:$C$871,,MATCH($B4,[2]掉落汇总!$D$1:$M$1)),[2]掉落汇总!$A$2:$A$871,J$1,[2]掉落汇总!$C$2:$C$871,$Q$1)+SUMIFS(OFFSET([2]掉落汇总!$C$2:$C$871,,MATCH($B4,[2]掉落汇总!$D$1:$M$1)),[2]掉落汇总!$A$2:$A$871,J$1,[2]掉落汇总!$C$2:$C$871,$Q$2)/$Q$3)*宝箱投放计算!I4</f>
        <v>8.2389309932189878</v>
      </c>
      <c r="K4">
        <f ca="1">(SUMIFS(OFFSET([2]掉落汇总!$C$2:$C$871,,MATCH($B4,[2]掉落汇总!$D$1:$M$1)),[2]掉落汇总!$A$2:$A$871,K$1,[2]掉落汇总!$C$2:$C$871,$Q$1)+SUMIFS(OFFSET([2]掉落汇总!$C$2:$C$871,,MATCH($B4,[2]掉落汇总!$D$1:$M$1)),[2]掉落汇总!$A$2:$A$871,K$1,[2]掉落汇总!$C$2:$C$871,$Q$2)/$Q$3)*宝箱投放计算!J4</f>
        <v>0</v>
      </c>
      <c r="L4">
        <f ca="1">(SUMIFS(OFFSET([2]掉落汇总!$C$2:$C$871,,MATCH($B4,[2]掉落汇总!$D$1:$M$1)),[2]掉落汇总!$A$2:$A$871,L$1,[2]掉落汇总!$C$2:$C$871,$Q$1)+SUMIFS(OFFSET([2]掉落汇总!$C$2:$C$871,,MATCH($B4,[2]掉落汇总!$D$1:$M$1)),[2]掉落汇总!$A$2:$A$871,L$1,[2]掉落汇总!$C$2:$C$871,$Q$2)/$Q$3)*宝箱投放计算!K4</f>
        <v>1.5641180012040938</v>
      </c>
      <c r="M4">
        <f ca="1">(SUMIFS(OFFSET([2]掉落汇总!$C$2:$C$871,,MATCH($B4,[2]掉落汇总!$D$1:$M$1)),[2]掉落汇总!$A$2:$A$871,M$1,[2]掉落汇总!$C$2:$C$871,$Q$1)+SUMIFS(OFFSET([2]掉落汇总!$C$2:$C$871,,MATCH($B4,[2]掉落汇总!$D$1:$M$1)),[2]掉落汇总!$A$2:$A$871,M$1,[2]掉落汇总!$C$2:$C$871,$Q$2)/$Q$3)*宝箱投放计算!L4</f>
        <v>1.5658391261171796</v>
      </c>
      <c r="N4">
        <f ca="1">(SUMIFS(OFFSET([2]掉落汇总!$C$2:$C$871,,MATCH($B4,[2]掉落汇总!$D$1:$M$1)),[2]掉落汇总!$A$2:$A$871,N$1,[2]掉落汇总!$C$2:$C$871,$Q$1)+SUMIFS(OFFSET([2]掉落汇总!$C$2:$C$871,,MATCH($B4,[2]掉落汇总!$D$1:$M$1)),[2]掉落汇总!$A$2:$A$871,N$1,[2]掉落汇总!$C$2:$C$871,$Q$2)/$Q$3)*宝箱投放计算!M4</f>
        <v>0.50582669164576266</v>
      </c>
      <c r="O4">
        <f ca="1">(SUMIFS(OFFSET([2]掉落汇总!$C$2:$C$871,,MATCH($B4,[2]掉落汇总!$D$1:$M$1)),[2]掉落汇总!$A$2:$A$871,O$1,[2]掉落汇总!$C$2:$C$871,$Q$1)+SUMIFS(OFFSET([2]掉落汇总!$C$2:$C$871,,MATCH($B4,[2]掉落汇总!$D$1:$M$1)),[2]掉落汇总!$A$2:$A$871,O$1,[2]掉落汇总!$C$2:$C$871,$Q$2)/$Q$3)*宝箱投放计算!N4</f>
        <v>1.0984805852560495</v>
      </c>
    </row>
    <row r="5" spans="1:17" x14ac:dyDescent="0.2">
      <c r="A5">
        <f>玩家成长时间线!A5</f>
        <v>4</v>
      </c>
      <c r="B5">
        <f>玩家成长时间线!B5</f>
        <v>3</v>
      </c>
      <c r="C5">
        <f ca="1">SUM($D$2:D5)</f>
        <v>41.024001510529665</v>
      </c>
      <c r="D5">
        <f t="shared" ca="1" si="0"/>
        <v>5.8107270659546915</v>
      </c>
      <c r="E5">
        <f ca="1">(SUMIFS(OFFSET([2]掉落汇总!$C$2:$C$871,,MATCH($B5,[2]掉落汇总!$D$1:$M$1)),[2]掉落汇总!$A$2:$A$871,E$1,[2]掉落汇总!$C$2:$C$871,$Q$1)+SUMIFS(OFFSET([2]掉落汇总!$C$2:$C$871,,MATCH($B5,[2]掉落汇总!$D$1:$M$1)),[2]掉落汇总!$A$2:$A$871,E$1,[2]掉落汇总!$C$2:$C$871,$Q$2)/$Q$3)*宝箱投放计算!D5</f>
        <v>0.9152929687500001</v>
      </c>
      <c r="F5">
        <f ca="1">(SUMIFS(OFFSET([2]掉落汇总!$C$2:$C$871,,MATCH($B5,[2]掉落汇总!$D$1:$M$1)),[2]掉落汇总!$A$2:$A$871,F$1,[2]掉落汇总!$C$2:$C$871,$Q$1)+SUMIFS(OFFSET([2]掉落汇总!$C$2:$C$871,,MATCH($B5,[2]掉落汇总!$D$1:$M$1)),[2]掉落汇总!$A$2:$A$871,F$1,[2]掉落汇总!$C$2:$C$871,$Q$2)/$Q$3)*宝箱投放计算!E5</f>
        <v>2.5703912868091972</v>
      </c>
      <c r="G5">
        <f ca="1">(SUMIFS(OFFSET([2]掉落汇总!$C$2:$C$871,,MATCH($B5,[2]掉落汇总!$D$1:$M$1)),[2]掉落汇总!$A$2:$A$871,G$1,[2]掉落汇总!$C$2:$C$871,$Q$1)+SUMIFS(OFFSET([2]掉落汇总!$C$2:$C$871,,MATCH($B5,[2]掉落汇总!$D$1:$M$1)),[2]掉落汇总!$A$2:$A$871,G$1,[2]掉落汇总!$C$2:$C$871,$Q$2)/$Q$3)*宝箱投放计算!F5</f>
        <v>0</v>
      </c>
      <c r="H5">
        <f ca="1">(SUMIFS(OFFSET([2]掉落汇总!$C$2:$C$871,,MATCH($B5,[2]掉落汇总!$D$1:$M$1)),[2]掉落汇总!$A$2:$A$871,H$1,[2]掉落汇总!$C$2:$C$871,$Q$1)+SUMIFS(OFFSET([2]掉落汇总!$C$2:$C$871,,MATCH($B5,[2]掉落汇总!$D$1:$M$1)),[2]掉落汇总!$A$2:$A$871,H$1,[2]掉落汇总!$C$2:$C$871,$Q$2)/$Q$3)*宝箱投放计算!G5</f>
        <v>0</v>
      </c>
      <c r="I5">
        <f ca="1">(SUMIFS(OFFSET([2]掉落汇总!$C$2:$C$871,,MATCH($B5,[2]掉落汇总!$D$1:$M$1)),[2]掉落汇总!$A$2:$A$871,I$1,[2]掉落汇总!$C$2:$C$871,$Q$1)+SUMIFS(OFFSET([2]掉落汇总!$C$2:$C$871,,MATCH($B5,[2]掉落汇总!$D$1:$M$1)),[2]掉落汇总!$A$2:$A$871,I$1,[2]掉落汇总!$C$2:$C$871,$Q$2)/$Q$3)*宝箱投放计算!H5</f>
        <v>0</v>
      </c>
      <c r="J5">
        <f ca="1">(SUMIFS(OFFSET([2]掉落汇总!$C$2:$C$871,,MATCH($B5,[2]掉落汇总!$D$1:$M$1)),[2]掉落汇总!$A$2:$A$871,J$1,[2]掉落汇总!$C$2:$C$871,$Q$1)+SUMIFS(OFFSET([2]掉落汇总!$C$2:$C$871,,MATCH($B5,[2]掉落汇总!$D$1:$M$1)),[2]掉落汇总!$A$2:$A$871,J$1,[2]掉落汇总!$C$2:$C$871,$Q$2)/$Q$3)*宝箱投放计算!I5</f>
        <v>0</v>
      </c>
      <c r="K5">
        <f ca="1">(SUMIFS(OFFSET([2]掉落汇总!$C$2:$C$871,,MATCH($B5,[2]掉落汇总!$D$1:$M$1)),[2]掉落汇总!$A$2:$A$871,K$1,[2]掉落汇总!$C$2:$C$871,$Q$1)+SUMIFS(OFFSET([2]掉落汇总!$C$2:$C$871,,MATCH($B5,[2]掉落汇总!$D$1:$M$1)),[2]掉落汇总!$A$2:$A$871,K$1,[2]掉落汇总!$C$2:$C$871,$Q$2)/$Q$3)*宝箱投放计算!J5</f>
        <v>0</v>
      </c>
      <c r="L5">
        <f ca="1">(SUMIFS(OFFSET([2]掉落汇总!$C$2:$C$871,,MATCH($B5,[2]掉落汇总!$D$1:$M$1)),[2]掉落汇总!$A$2:$A$871,L$1,[2]掉落汇总!$C$2:$C$871,$Q$1)+SUMIFS(OFFSET([2]掉落汇总!$C$2:$C$871,,MATCH($B5,[2]掉落汇总!$D$1:$M$1)),[2]掉落汇总!$A$2:$A$871,L$1,[2]掉落汇总!$C$2:$C$871,$Q$2)/$Q$3)*宝箱投放计算!K5</f>
        <v>0.64671215880893296</v>
      </c>
      <c r="M5">
        <f ca="1">(SUMIFS(OFFSET([2]掉落汇总!$C$2:$C$871,,MATCH($B5,[2]掉落汇总!$D$1:$M$1)),[2]掉落汇总!$A$2:$A$871,M$1,[2]掉落汇总!$C$2:$C$871,$Q$1)+SUMIFS(OFFSET([2]掉落汇总!$C$2:$C$871,,MATCH($B5,[2]掉落汇总!$D$1:$M$1)),[2]掉落汇总!$A$2:$A$871,M$1,[2]掉落汇总!$C$2:$C$871,$Q$2)/$Q$3)*宝箱投放计算!L5</f>
        <v>1.0364223144306133</v>
      </c>
      <c r="N5">
        <f ca="1">(SUMIFS(OFFSET([2]掉落汇总!$C$2:$C$871,,MATCH($B5,[2]掉落汇总!$D$1:$M$1)),[2]掉落汇总!$A$2:$A$871,N$1,[2]掉落汇总!$C$2:$C$871,$Q$1)+SUMIFS(OFFSET([2]掉落汇总!$C$2:$C$871,,MATCH($B5,[2]掉落汇总!$D$1:$M$1)),[2]掉落汇总!$A$2:$A$871,N$1,[2]掉落汇总!$C$2:$C$871,$Q$2)/$Q$3)*宝箱投放计算!M5</f>
        <v>0.24479917017230449</v>
      </c>
      <c r="O5">
        <f ca="1">(SUMIFS(OFFSET([2]掉落汇总!$C$2:$C$871,,MATCH($B5,[2]掉落汇总!$D$1:$M$1)),[2]掉落汇总!$A$2:$A$871,O$1,[2]掉落汇总!$C$2:$C$871,$Q$1)+SUMIFS(OFFSET([2]掉落汇总!$C$2:$C$871,,MATCH($B5,[2]掉落汇总!$D$1:$M$1)),[2]掉落汇总!$A$2:$A$871,O$1,[2]掉落汇总!$C$2:$C$871,$Q$2)/$Q$3)*宝箱投放计算!N5</f>
        <v>0.39710916698364396</v>
      </c>
    </row>
    <row r="6" spans="1:17" x14ac:dyDescent="0.2">
      <c r="A6">
        <f>玩家成长时间线!A6</f>
        <v>5</v>
      </c>
      <c r="B6">
        <f>玩家成长时间线!B6</f>
        <v>3</v>
      </c>
      <c r="C6">
        <f ca="1">SUM($D$2:D6)</f>
        <v>46.883068420234359</v>
      </c>
      <c r="D6">
        <f t="shared" ca="1" si="0"/>
        <v>5.8590669097046915</v>
      </c>
      <c r="E6">
        <f ca="1">(SUMIFS(OFFSET([2]掉落汇总!$C$2:$C$871,,MATCH($B6,[2]掉落汇总!$D$1:$M$1)),[2]掉落汇总!$A$2:$A$871,E$1,[2]掉落汇总!$C$2:$C$871,$Q$1)+SUMIFS(OFFSET([2]掉落汇总!$C$2:$C$871,,MATCH($B6,[2]掉落汇总!$D$1:$M$1)),[2]掉落汇总!$A$2:$A$871,E$1,[2]掉落汇总!$C$2:$C$871,$Q$2)/$Q$3)*宝箱投放计算!D6</f>
        <v>0.96363281249999999</v>
      </c>
      <c r="F6">
        <f ca="1">(SUMIFS(OFFSET([2]掉落汇总!$C$2:$C$871,,MATCH($B6,[2]掉落汇总!$D$1:$M$1)),[2]掉落汇总!$A$2:$A$871,F$1,[2]掉落汇总!$C$2:$C$871,$Q$1)+SUMIFS(OFFSET([2]掉落汇总!$C$2:$C$871,,MATCH($B6,[2]掉落汇总!$D$1:$M$1)),[2]掉落汇总!$A$2:$A$871,F$1,[2]掉落汇总!$C$2:$C$871,$Q$2)/$Q$3)*宝箱投放计算!E6</f>
        <v>2.5703912868091972</v>
      </c>
      <c r="G6">
        <f ca="1">(SUMIFS(OFFSET([2]掉落汇总!$C$2:$C$871,,MATCH($B6,[2]掉落汇总!$D$1:$M$1)),[2]掉落汇总!$A$2:$A$871,G$1,[2]掉落汇总!$C$2:$C$871,$Q$1)+SUMIFS(OFFSET([2]掉落汇总!$C$2:$C$871,,MATCH($B6,[2]掉落汇总!$D$1:$M$1)),[2]掉落汇总!$A$2:$A$871,G$1,[2]掉落汇总!$C$2:$C$871,$Q$2)/$Q$3)*宝箱投放计算!F6</f>
        <v>0</v>
      </c>
      <c r="H6">
        <f ca="1">(SUMIFS(OFFSET([2]掉落汇总!$C$2:$C$871,,MATCH($B6,[2]掉落汇总!$D$1:$M$1)),[2]掉落汇总!$A$2:$A$871,H$1,[2]掉落汇总!$C$2:$C$871,$Q$1)+SUMIFS(OFFSET([2]掉落汇总!$C$2:$C$871,,MATCH($B6,[2]掉落汇总!$D$1:$M$1)),[2]掉落汇总!$A$2:$A$871,H$1,[2]掉落汇总!$C$2:$C$871,$Q$2)/$Q$3)*宝箱投放计算!G6</f>
        <v>0</v>
      </c>
      <c r="I6">
        <f ca="1">(SUMIFS(OFFSET([2]掉落汇总!$C$2:$C$871,,MATCH($B6,[2]掉落汇总!$D$1:$M$1)),[2]掉落汇总!$A$2:$A$871,I$1,[2]掉落汇总!$C$2:$C$871,$Q$1)+SUMIFS(OFFSET([2]掉落汇总!$C$2:$C$871,,MATCH($B6,[2]掉落汇总!$D$1:$M$1)),[2]掉落汇总!$A$2:$A$871,I$1,[2]掉落汇总!$C$2:$C$871,$Q$2)/$Q$3)*宝箱投放计算!H6</f>
        <v>0</v>
      </c>
      <c r="J6">
        <f ca="1">(SUMIFS(OFFSET([2]掉落汇总!$C$2:$C$871,,MATCH($B6,[2]掉落汇总!$D$1:$M$1)),[2]掉落汇总!$A$2:$A$871,J$1,[2]掉落汇总!$C$2:$C$871,$Q$1)+SUMIFS(OFFSET([2]掉落汇总!$C$2:$C$871,,MATCH($B6,[2]掉落汇总!$D$1:$M$1)),[2]掉落汇总!$A$2:$A$871,J$1,[2]掉落汇总!$C$2:$C$871,$Q$2)/$Q$3)*宝箱投放计算!I6</f>
        <v>0</v>
      </c>
      <c r="K6">
        <f ca="1">(SUMIFS(OFFSET([2]掉落汇总!$C$2:$C$871,,MATCH($B6,[2]掉落汇总!$D$1:$M$1)),[2]掉落汇总!$A$2:$A$871,K$1,[2]掉落汇总!$C$2:$C$871,$Q$1)+SUMIFS(OFFSET([2]掉落汇总!$C$2:$C$871,,MATCH($B6,[2]掉落汇总!$D$1:$M$1)),[2]掉落汇总!$A$2:$A$871,K$1,[2]掉落汇总!$C$2:$C$871,$Q$2)/$Q$3)*宝箱投放计算!J6</f>
        <v>0</v>
      </c>
      <c r="L6">
        <f ca="1">(SUMIFS(OFFSET([2]掉落汇总!$C$2:$C$871,,MATCH($B6,[2]掉落汇总!$D$1:$M$1)),[2]掉落汇总!$A$2:$A$871,L$1,[2]掉落汇总!$C$2:$C$871,$Q$1)+SUMIFS(OFFSET([2]掉落汇总!$C$2:$C$871,,MATCH($B6,[2]掉落汇总!$D$1:$M$1)),[2]掉落汇总!$A$2:$A$871,L$1,[2]掉落汇总!$C$2:$C$871,$Q$2)/$Q$3)*宝箱投放计算!K6</f>
        <v>0.64671215880893296</v>
      </c>
      <c r="M6">
        <f ca="1">(SUMIFS(OFFSET([2]掉落汇总!$C$2:$C$871,,MATCH($B6,[2]掉落汇总!$D$1:$M$1)),[2]掉落汇总!$A$2:$A$871,M$1,[2]掉落汇总!$C$2:$C$871,$Q$1)+SUMIFS(OFFSET([2]掉落汇总!$C$2:$C$871,,MATCH($B6,[2]掉落汇总!$D$1:$M$1)),[2]掉落汇总!$A$2:$A$871,M$1,[2]掉落汇总!$C$2:$C$871,$Q$2)/$Q$3)*宝箱投放计算!L6</f>
        <v>1.0364223144306133</v>
      </c>
      <c r="N6">
        <f ca="1">(SUMIFS(OFFSET([2]掉落汇总!$C$2:$C$871,,MATCH($B6,[2]掉落汇总!$D$1:$M$1)),[2]掉落汇总!$A$2:$A$871,N$1,[2]掉落汇总!$C$2:$C$871,$Q$1)+SUMIFS(OFFSET([2]掉落汇总!$C$2:$C$871,,MATCH($B6,[2]掉落汇总!$D$1:$M$1)),[2]掉落汇总!$A$2:$A$871,N$1,[2]掉落汇总!$C$2:$C$871,$Q$2)/$Q$3)*宝箱投放计算!M6</f>
        <v>0.24479917017230449</v>
      </c>
      <c r="O6">
        <f ca="1">(SUMIFS(OFFSET([2]掉落汇总!$C$2:$C$871,,MATCH($B6,[2]掉落汇总!$D$1:$M$1)),[2]掉落汇总!$A$2:$A$871,O$1,[2]掉落汇总!$C$2:$C$871,$Q$1)+SUMIFS(OFFSET([2]掉落汇总!$C$2:$C$871,,MATCH($B6,[2]掉落汇总!$D$1:$M$1)),[2]掉落汇总!$A$2:$A$871,O$1,[2]掉落汇总!$C$2:$C$871,$Q$2)/$Q$3)*宝箱投放计算!N6</f>
        <v>0.39710916698364396</v>
      </c>
    </row>
    <row r="7" spans="1:17" x14ac:dyDescent="0.2">
      <c r="A7">
        <f>玩家成长时间线!A7</f>
        <v>6</v>
      </c>
      <c r="B7">
        <f>玩家成长时间线!B7</f>
        <v>3</v>
      </c>
      <c r="C7">
        <f ca="1">SUM($D$2:D7)</f>
        <v>52.702584548689053</v>
      </c>
      <c r="D7">
        <f t="shared" ca="1" si="0"/>
        <v>5.8195161284546915</v>
      </c>
      <c r="E7">
        <f ca="1">(SUMIFS(OFFSET([2]掉落汇总!$C$2:$C$871,,MATCH($B7,[2]掉落汇总!$D$1:$M$1)),[2]掉落汇总!$A$2:$A$871,E$1,[2]掉落汇总!$C$2:$C$871,$Q$1)+SUMIFS(OFFSET([2]掉落汇总!$C$2:$C$871,,MATCH($B7,[2]掉落汇总!$D$1:$M$1)),[2]掉落汇总!$A$2:$A$871,E$1,[2]掉落汇总!$C$2:$C$871,$Q$2)/$Q$3)*宝箱投放计算!D7</f>
        <v>0.9240820312500001</v>
      </c>
      <c r="F7">
        <f ca="1">(SUMIFS(OFFSET([2]掉落汇总!$C$2:$C$871,,MATCH($B7,[2]掉落汇总!$D$1:$M$1)),[2]掉落汇总!$A$2:$A$871,F$1,[2]掉落汇总!$C$2:$C$871,$Q$1)+SUMIFS(OFFSET([2]掉落汇总!$C$2:$C$871,,MATCH($B7,[2]掉落汇总!$D$1:$M$1)),[2]掉落汇总!$A$2:$A$871,F$1,[2]掉落汇总!$C$2:$C$871,$Q$2)/$Q$3)*宝箱投放计算!E7</f>
        <v>2.5703912868091972</v>
      </c>
      <c r="G7">
        <f ca="1">(SUMIFS(OFFSET([2]掉落汇总!$C$2:$C$871,,MATCH($B7,[2]掉落汇总!$D$1:$M$1)),[2]掉落汇总!$A$2:$A$871,G$1,[2]掉落汇总!$C$2:$C$871,$Q$1)+SUMIFS(OFFSET([2]掉落汇总!$C$2:$C$871,,MATCH($B7,[2]掉落汇总!$D$1:$M$1)),[2]掉落汇总!$A$2:$A$871,G$1,[2]掉落汇总!$C$2:$C$871,$Q$2)/$Q$3)*宝箱投放计算!F7</f>
        <v>0</v>
      </c>
      <c r="H7">
        <f ca="1">(SUMIFS(OFFSET([2]掉落汇总!$C$2:$C$871,,MATCH($B7,[2]掉落汇总!$D$1:$M$1)),[2]掉落汇总!$A$2:$A$871,H$1,[2]掉落汇总!$C$2:$C$871,$Q$1)+SUMIFS(OFFSET([2]掉落汇总!$C$2:$C$871,,MATCH($B7,[2]掉落汇总!$D$1:$M$1)),[2]掉落汇总!$A$2:$A$871,H$1,[2]掉落汇总!$C$2:$C$871,$Q$2)/$Q$3)*宝箱投放计算!G7</f>
        <v>0</v>
      </c>
      <c r="I7">
        <f ca="1">(SUMIFS(OFFSET([2]掉落汇总!$C$2:$C$871,,MATCH($B7,[2]掉落汇总!$D$1:$M$1)),[2]掉落汇总!$A$2:$A$871,I$1,[2]掉落汇总!$C$2:$C$871,$Q$1)+SUMIFS(OFFSET([2]掉落汇总!$C$2:$C$871,,MATCH($B7,[2]掉落汇总!$D$1:$M$1)),[2]掉落汇总!$A$2:$A$871,I$1,[2]掉落汇总!$C$2:$C$871,$Q$2)/$Q$3)*宝箱投放计算!H7</f>
        <v>0</v>
      </c>
      <c r="J7">
        <f ca="1">(SUMIFS(OFFSET([2]掉落汇总!$C$2:$C$871,,MATCH($B7,[2]掉落汇总!$D$1:$M$1)),[2]掉落汇总!$A$2:$A$871,J$1,[2]掉落汇总!$C$2:$C$871,$Q$1)+SUMIFS(OFFSET([2]掉落汇总!$C$2:$C$871,,MATCH($B7,[2]掉落汇总!$D$1:$M$1)),[2]掉落汇总!$A$2:$A$871,J$1,[2]掉落汇总!$C$2:$C$871,$Q$2)/$Q$3)*宝箱投放计算!I7</f>
        <v>0</v>
      </c>
      <c r="K7">
        <f ca="1">(SUMIFS(OFFSET([2]掉落汇总!$C$2:$C$871,,MATCH($B7,[2]掉落汇总!$D$1:$M$1)),[2]掉落汇总!$A$2:$A$871,K$1,[2]掉落汇总!$C$2:$C$871,$Q$1)+SUMIFS(OFFSET([2]掉落汇总!$C$2:$C$871,,MATCH($B7,[2]掉落汇总!$D$1:$M$1)),[2]掉落汇总!$A$2:$A$871,K$1,[2]掉落汇总!$C$2:$C$871,$Q$2)/$Q$3)*宝箱投放计算!J7</f>
        <v>0</v>
      </c>
      <c r="L7">
        <f ca="1">(SUMIFS(OFFSET([2]掉落汇总!$C$2:$C$871,,MATCH($B7,[2]掉落汇总!$D$1:$M$1)),[2]掉落汇总!$A$2:$A$871,L$1,[2]掉落汇总!$C$2:$C$871,$Q$1)+SUMIFS(OFFSET([2]掉落汇总!$C$2:$C$871,,MATCH($B7,[2]掉落汇总!$D$1:$M$1)),[2]掉落汇总!$A$2:$A$871,L$1,[2]掉落汇总!$C$2:$C$871,$Q$2)/$Q$3)*宝箱投放计算!K7</f>
        <v>0.64671215880893296</v>
      </c>
      <c r="M7">
        <f ca="1">(SUMIFS(OFFSET([2]掉落汇总!$C$2:$C$871,,MATCH($B7,[2]掉落汇总!$D$1:$M$1)),[2]掉落汇总!$A$2:$A$871,M$1,[2]掉落汇总!$C$2:$C$871,$Q$1)+SUMIFS(OFFSET([2]掉落汇总!$C$2:$C$871,,MATCH($B7,[2]掉落汇总!$D$1:$M$1)),[2]掉落汇总!$A$2:$A$871,M$1,[2]掉落汇总!$C$2:$C$871,$Q$2)/$Q$3)*宝箱投放计算!L7</f>
        <v>1.0364223144306133</v>
      </c>
      <c r="N7">
        <f ca="1">(SUMIFS(OFFSET([2]掉落汇总!$C$2:$C$871,,MATCH($B7,[2]掉落汇总!$D$1:$M$1)),[2]掉落汇总!$A$2:$A$871,N$1,[2]掉落汇总!$C$2:$C$871,$Q$1)+SUMIFS(OFFSET([2]掉落汇总!$C$2:$C$871,,MATCH($B7,[2]掉落汇总!$D$1:$M$1)),[2]掉落汇总!$A$2:$A$871,N$1,[2]掉落汇总!$C$2:$C$871,$Q$2)/$Q$3)*宝箱投放计算!M7</f>
        <v>0.24479917017230449</v>
      </c>
      <c r="O7">
        <f ca="1">(SUMIFS(OFFSET([2]掉落汇总!$C$2:$C$871,,MATCH($B7,[2]掉落汇总!$D$1:$M$1)),[2]掉落汇总!$A$2:$A$871,O$1,[2]掉落汇总!$C$2:$C$871,$Q$1)+SUMIFS(OFFSET([2]掉落汇总!$C$2:$C$871,,MATCH($B7,[2]掉落汇总!$D$1:$M$1)),[2]掉落汇总!$A$2:$A$871,O$1,[2]掉落汇总!$C$2:$C$871,$Q$2)/$Q$3)*宝箱投放计算!N7</f>
        <v>0.39710916698364396</v>
      </c>
    </row>
    <row r="8" spans="1:17" x14ac:dyDescent="0.2">
      <c r="A8">
        <f>玩家成长时间线!A8</f>
        <v>7</v>
      </c>
      <c r="B8">
        <f>玩家成长时间线!B8</f>
        <v>3</v>
      </c>
      <c r="C8">
        <f ca="1">SUM($D$2:D8)</f>
        <v>58.526495208393747</v>
      </c>
      <c r="D8">
        <f t="shared" ca="1" si="0"/>
        <v>5.8239106597046915</v>
      </c>
      <c r="E8">
        <f ca="1">(SUMIFS(OFFSET([2]掉落汇总!$C$2:$C$871,,MATCH($B8,[2]掉落汇总!$D$1:$M$1)),[2]掉落汇总!$A$2:$A$871,E$1,[2]掉落汇总!$C$2:$C$871,$Q$1)+SUMIFS(OFFSET([2]掉落汇总!$C$2:$C$871,,MATCH($B8,[2]掉落汇总!$D$1:$M$1)),[2]掉落汇总!$A$2:$A$871,E$1,[2]掉落汇总!$C$2:$C$871,$Q$2)/$Q$3)*宝箱投放计算!D8</f>
        <v>0.92847656249999999</v>
      </c>
      <c r="F8">
        <f ca="1">(SUMIFS(OFFSET([2]掉落汇总!$C$2:$C$871,,MATCH($B8,[2]掉落汇总!$D$1:$M$1)),[2]掉落汇总!$A$2:$A$871,F$1,[2]掉落汇总!$C$2:$C$871,$Q$1)+SUMIFS(OFFSET([2]掉落汇总!$C$2:$C$871,,MATCH($B8,[2]掉落汇总!$D$1:$M$1)),[2]掉落汇总!$A$2:$A$871,F$1,[2]掉落汇总!$C$2:$C$871,$Q$2)/$Q$3)*宝箱投放计算!E8</f>
        <v>2.5703912868091972</v>
      </c>
      <c r="G8">
        <f ca="1">(SUMIFS(OFFSET([2]掉落汇总!$C$2:$C$871,,MATCH($B8,[2]掉落汇总!$D$1:$M$1)),[2]掉落汇总!$A$2:$A$871,G$1,[2]掉落汇总!$C$2:$C$871,$Q$1)+SUMIFS(OFFSET([2]掉落汇总!$C$2:$C$871,,MATCH($B8,[2]掉落汇总!$D$1:$M$1)),[2]掉落汇总!$A$2:$A$871,G$1,[2]掉落汇总!$C$2:$C$871,$Q$2)/$Q$3)*宝箱投放计算!F8</f>
        <v>0</v>
      </c>
      <c r="H8">
        <f ca="1">(SUMIFS(OFFSET([2]掉落汇总!$C$2:$C$871,,MATCH($B8,[2]掉落汇总!$D$1:$M$1)),[2]掉落汇总!$A$2:$A$871,H$1,[2]掉落汇总!$C$2:$C$871,$Q$1)+SUMIFS(OFFSET([2]掉落汇总!$C$2:$C$871,,MATCH($B8,[2]掉落汇总!$D$1:$M$1)),[2]掉落汇总!$A$2:$A$871,H$1,[2]掉落汇总!$C$2:$C$871,$Q$2)/$Q$3)*宝箱投放计算!G8</f>
        <v>0</v>
      </c>
      <c r="I8">
        <f ca="1">(SUMIFS(OFFSET([2]掉落汇总!$C$2:$C$871,,MATCH($B8,[2]掉落汇总!$D$1:$M$1)),[2]掉落汇总!$A$2:$A$871,I$1,[2]掉落汇总!$C$2:$C$871,$Q$1)+SUMIFS(OFFSET([2]掉落汇总!$C$2:$C$871,,MATCH($B8,[2]掉落汇总!$D$1:$M$1)),[2]掉落汇总!$A$2:$A$871,I$1,[2]掉落汇总!$C$2:$C$871,$Q$2)/$Q$3)*宝箱投放计算!H8</f>
        <v>0</v>
      </c>
      <c r="J8">
        <f ca="1">(SUMIFS(OFFSET([2]掉落汇总!$C$2:$C$871,,MATCH($B8,[2]掉落汇总!$D$1:$M$1)),[2]掉落汇总!$A$2:$A$871,J$1,[2]掉落汇总!$C$2:$C$871,$Q$1)+SUMIFS(OFFSET([2]掉落汇总!$C$2:$C$871,,MATCH($B8,[2]掉落汇总!$D$1:$M$1)),[2]掉落汇总!$A$2:$A$871,J$1,[2]掉落汇总!$C$2:$C$871,$Q$2)/$Q$3)*宝箱投放计算!I8</f>
        <v>0</v>
      </c>
      <c r="K8">
        <f ca="1">(SUMIFS(OFFSET([2]掉落汇总!$C$2:$C$871,,MATCH($B8,[2]掉落汇总!$D$1:$M$1)),[2]掉落汇总!$A$2:$A$871,K$1,[2]掉落汇总!$C$2:$C$871,$Q$1)+SUMIFS(OFFSET([2]掉落汇总!$C$2:$C$871,,MATCH($B8,[2]掉落汇总!$D$1:$M$1)),[2]掉落汇总!$A$2:$A$871,K$1,[2]掉落汇总!$C$2:$C$871,$Q$2)/$Q$3)*宝箱投放计算!J8</f>
        <v>0</v>
      </c>
      <c r="L8">
        <f ca="1">(SUMIFS(OFFSET([2]掉落汇总!$C$2:$C$871,,MATCH($B8,[2]掉落汇总!$D$1:$M$1)),[2]掉落汇总!$A$2:$A$871,L$1,[2]掉落汇总!$C$2:$C$871,$Q$1)+SUMIFS(OFFSET([2]掉落汇总!$C$2:$C$871,,MATCH($B8,[2]掉落汇总!$D$1:$M$1)),[2]掉落汇总!$A$2:$A$871,L$1,[2]掉落汇总!$C$2:$C$871,$Q$2)/$Q$3)*宝箱投放计算!K8</f>
        <v>0.64671215880893296</v>
      </c>
      <c r="M8">
        <f ca="1">(SUMIFS(OFFSET([2]掉落汇总!$C$2:$C$871,,MATCH($B8,[2]掉落汇总!$D$1:$M$1)),[2]掉落汇总!$A$2:$A$871,M$1,[2]掉落汇总!$C$2:$C$871,$Q$1)+SUMIFS(OFFSET([2]掉落汇总!$C$2:$C$871,,MATCH($B8,[2]掉落汇总!$D$1:$M$1)),[2]掉落汇总!$A$2:$A$871,M$1,[2]掉落汇总!$C$2:$C$871,$Q$2)/$Q$3)*宝箱投放计算!L8</f>
        <v>1.0364223144306133</v>
      </c>
      <c r="N8">
        <f ca="1">(SUMIFS(OFFSET([2]掉落汇总!$C$2:$C$871,,MATCH($B8,[2]掉落汇总!$D$1:$M$1)),[2]掉落汇总!$A$2:$A$871,N$1,[2]掉落汇总!$C$2:$C$871,$Q$1)+SUMIFS(OFFSET([2]掉落汇总!$C$2:$C$871,,MATCH($B8,[2]掉落汇总!$D$1:$M$1)),[2]掉落汇总!$A$2:$A$871,N$1,[2]掉落汇总!$C$2:$C$871,$Q$2)/$Q$3)*宝箱投放计算!M8</f>
        <v>0.24479917017230449</v>
      </c>
      <c r="O8">
        <f ca="1">(SUMIFS(OFFSET([2]掉落汇总!$C$2:$C$871,,MATCH($B8,[2]掉落汇总!$D$1:$M$1)),[2]掉落汇总!$A$2:$A$871,O$1,[2]掉落汇总!$C$2:$C$871,$Q$1)+SUMIFS(OFFSET([2]掉落汇总!$C$2:$C$871,,MATCH($B8,[2]掉落汇总!$D$1:$M$1)),[2]掉落汇总!$A$2:$A$871,O$1,[2]掉落汇总!$C$2:$C$871,$Q$2)/$Q$3)*宝箱投放计算!N8</f>
        <v>0.39710916698364396</v>
      </c>
    </row>
    <row r="9" spans="1:17" x14ac:dyDescent="0.2">
      <c r="A9">
        <f>玩家成长时间线!A9</f>
        <v>8</v>
      </c>
      <c r="B9">
        <f>玩家成长时间线!B9</f>
        <v>3</v>
      </c>
      <c r="C9">
        <f ca="1">SUM($D$2:D9)</f>
        <v>64.354800399348434</v>
      </c>
      <c r="D9">
        <f t="shared" ca="1" si="0"/>
        <v>5.8283051909546915</v>
      </c>
      <c r="E9">
        <f ca="1">(SUMIFS(OFFSET([2]掉落汇总!$C$2:$C$871,,MATCH($B9,[2]掉落汇总!$D$1:$M$1)),[2]掉落汇总!$A$2:$A$871,E$1,[2]掉落汇总!$C$2:$C$871,$Q$1)+SUMIFS(OFFSET([2]掉落汇总!$C$2:$C$871,,MATCH($B9,[2]掉落汇总!$D$1:$M$1)),[2]掉落汇总!$A$2:$A$871,E$1,[2]掉落汇总!$C$2:$C$871,$Q$2)/$Q$3)*宝箱投放计算!D9</f>
        <v>0.93287109374999988</v>
      </c>
      <c r="F9">
        <f ca="1">(SUMIFS(OFFSET([2]掉落汇总!$C$2:$C$871,,MATCH($B9,[2]掉落汇总!$D$1:$M$1)),[2]掉落汇总!$A$2:$A$871,F$1,[2]掉落汇总!$C$2:$C$871,$Q$1)+SUMIFS(OFFSET([2]掉落汇总!$C$2:$C$871,,MATCH($B9,[2]掉落汇总!$D$1:$M$1)),[2]掉落汇总!$A$2:$A$871,F$1,[2]掉落汇总!$C$2:$C$871,$Q$2)/$Q$3)*宝箱投放计算!E9</f>
        <v>2.5703912868091972</v>
      </c>
      <c r="G9">
        <f ca="1">(SUMIFS(OFFSET([2]掉落汇总!$C$2:$C$871,,MATCH($B9,[2]掉落汇总!$D$1:$M$1)),[2]掉落汇总!$A$2:$A$871,G$1,[2]掉落汇总!$C$2:$C$871,$Q$1)+SUMIFS(OFFSET([2]掉落汇总!$C$2:$C$871,,MATCH($B9,[2]掉落汇总!$D$1:$M$1)),[2]掉落汇总!$A$2:$A$871,G$1,[2]掉落汇总!$C$2:$C$871,$Q$2)/$Q$3)*宝箱投放计算!F9</f>
        <v>0</v>
      </c>
      <c r="H9">
        <f ca="1">(SUMIFS(OFFSET([2]掉落汇总!$C$2:$C$871,,MATCH($B9,[2]掉落汇总!$D$1:$M$1)),[2]掉落汇总!$A$2:$A$871,H$1,[2]掉落汇总!$C$2:$C$871,$Q$1)+SUMIFS(OFFSET([2]掉落汇总!$C$2:$C$871,,MATCH($B9,[2]掉落汇总!$D$1:$M$1)),[2]掉落汇总!$A$2:$A$871,H$1,[2]掉落汇总!$C$2:$C$871,$Q$2)/$Q$3)*宝箱投放计算!G9</f>
        <v>0</v>
      </c>
      <c r="I9">
        <f ca="1">(SUMIFS(OFFSET([2]掉落汇总!$C$2:$C$871,,MATCH($B9,[2]掉落汇总!$D$1:$M$1)),[2]掉落汇总!$A$2:$A$871,I$1,[2]掉落汇总!$C$2:$C$871,$Q$1)+SUMIFS(OFFSET([2]掉落汇总!$C$2:$C$871,,MATCH($B9,[2]掉落汇总!$D$1:$M$1)),[2]掉落汇总!$A$2:$A$871,I$1,[2]掉落汇总!$C$2:$C$871,$Q$2)/$Q$3)*宝箱投放计算!H9</f>
        <v>0</v>
      </c>
      <c r="J9">
        <f ca="1">(SUMIFS(OFFSET([2]掉落汇总!$C$2:$C$871,,MATCH($B9,[2]掉落汇总!$D$1:$M$1)),[2]掉落汇总!$A$2:$A$871,J$1,[2]掉落汇总!$C$2:$C$871,$Q$1)+SUMIFS(OFFSET([2]掉落汇总!$C$2:$C$871,,MATCH($B9,[2]掉落汇总!$D$1:$M$1)),[2]掉落汇总!$A$2:$A$871,J$1,[2]掉落汇总!$C$2:$C$871,$Q$2)/$Q$3)*宝箱投放计算!I9</f>
        <v>0</v>
      </c>
      <c r="K9">
        <f ca="1">(SUMIFS(OFFSET([2]掉落汇总!$C$2:$C$871,,MATCH($B9,[2]掉落汇总!$D$1:$M$1)),[2]掉落汇总!$A$2:$A$871,K$1,[2]掉落汇总!$C$2:$C$871,$Q$1)+SUMIFS(OFFSET([2]掉落汇总!$C$2:$C$871,,MATCH($B9,[2]掉落汇总!$D$1:$M$1)),[2]掉落汇总!$A$2:$A$871,K$1,[2]掉落汇总!$C$2:$C$871,$Q$2)/$Q$3)*宝箱投放计算!J9</f>
        <v>0</v>
      </c>
      <c r="L9">
        <f ca="1">(SUMIFS(OFFSET([2]掉落汇总!$C$2:$C$871,,MATCH($B9,[2]掉落汇总!$D$1:$M$1)),[2]掉落汇总!$A$2:$A$871,L$1,[2]掉落汇总!$C$2:$C$871,$Q$1)+SUMIFS(OFFSET([2]掉落汇总!$C$2:$C$871,,MATCH($B9,[2]掉落汇总!$D$1:$M$1)),[2]掉落汇总!$A$2:$A$871,L$1,[2]掉落汇总!$C$2:$C$871,$Q$2)/$Q$3)*宝箱投放计算!K9</f>
        <v>0.64671215880893296</v>
      </c>
      <c r="M9">
        <f ca="1">(SUMIFS(OFFSET([2]掉落汇总!$C$2:$C$871,,MATCH($B9,[2]掉落汇总!$D$1:$M$1)),[2]掉落汇总!$A$2:$A$871,M$1,[2]掉落汇总!$C$2:$C$871,$Q$1)+SUMIFS(OFFSET([2]掉落汇总!$C$2:$C$871,,MATCH($B9,[2]掉落汇总!$D$1:$M$1)),[2]掉落汇总!$A$2:$A$871,M$1,[2]掉落汇总!$C$2:$C$871,$Q$2)/$Q$3)*宝箱投放计算!L9</f>
        <v>1.0364223144306133</v>
      </c>
      <c r="N9">
        <f ca="1">(SUMIFS(OFFSET([2]掉落汇总!$C$2:$C$871,,MATCH($B9,[2]掉落汇总!$D$1:$M$1)),[2]掉落汇总!$A$2:$A$871,N$1,[2]掉落汇总!$C$2:$C$871,$Q$1)+SUMIFS(OFFSET([2]掉落汇总!$C$2:$C$871,,MATCH($B9,[2]掉落汇总!$D$1:$M$1)),[2]掉落汇总!$A$2:$A$871,N$1,[2]掉落汇总!$C$2:$C$871,$Q$2)/$Q$3)*宝箱投放计算!M9</f>
        <v>0.24479917017230449</v>
      </c>
      <c r="O9">
        <f ca="1">(SUMIFS(OFFSET([2]掉落汇总!$C$2:$C$871,,MATCH($B9,[2]掉落汇总!$D$1:$M$1)),[2]掉落汇总!$A$2:$A$871,O$1,[2]掉落汇总!$C$2:$C$871,$Q$1)+SUMIFS(OFFSET([2]掉落汇总!$C$2:$C$871,,MATCH($B9,[2]掉落汇总!$D$1:$M$1)),[2]掉落汇总!$A$2:$A$871,O$1,[2]掉落汇总!$C$2:$C$871,$Q$2)/$Q$3)*宝箱投放计算!N9</f>
        <v>0.39710916698364396</v>
      </c>
    </row>
    <row r="10" spans="1:17" x14ac:dyDescent="0.2">
      <c r="A10">
        <f>玩家成长时间线!A10</f>
        <v>9</v>
      </c>
      <c r="B10">
        <f>玩家成长时间线!B10</f>
        <v>4</v>
      </c>
      <c r="C10">
        <f ca="1">SUM($D$2:D10)</f>
        <v>70.875984336843828</v>
      </c>
      <c r="D10">
        <f t="shared" ca="1" si="0"/>
        <v>6.5211839374953877</v>
      </c>
      <c r="E10">
        <f ca="1">(SUMIFS(OFFSET([2]掉落汇总!$C$2:$C$871,,MATCH($B10,[2]掉落汇总!$D$1:$M$1)),[2]掉落汇总!$A$2:$A$871,E$1,[2]掉落汇总!$C$2:$C$871,$Q$1)+SUMIFS(OFFSET([2]掉落汇总!$C$2:$C$871,,MATCH($B10,[2]掉落汇总!$D$1:$M$1)),[2]掉落汇总!$A$2:$A$871,E$1,[2]掉落汇总!$C$2:$C$871,$Q$2)/$Q$3)*宝箱投放计算!D10</f>
        <v>1.1305316455696204</v>
      </c>
      <c r="F10">
        <f ca="1">(SUMIFS(OFFSET([2]掉落汇总!$C$2:$C$871,,MATCH($B10,[2]掉落汇总!$D$1:$M$1)),[2]掉落汇总!$A$2:$A$871,F$1,[2]掉落汇总!$C$2:$C$871,$Q$1)+SUMIFS(OFFSET([2]掉落汇总!$C$2:$C$871,,MATCH($B10,[2]掉落汇总!$D$1:$M$1)),[2]掉落汇总!$A$2:$A$871,F$1,[2]掉落汇总!$C$2:$C$871,$Q$2)/$Q$3)*宝箱投放计算!E10</f>
        <v>2.1332631024493018</v>
      </c>
      <c r="G10">
        <f ca="1">(SUMIFS(OFFSET([2]掉落汇总!$C$2:$C$871,,MATCH($B10,[2]掉落汇总!$D$1:$M$1)),[2]掉落汇总!$A$2:$A$871,G$1,[2]掉落汇总!$C$2:$C$871,$Q$1)+SUMIFS(OFFSET([2]掉落汇总!$C$2:$C$871,,MATCH($B10,[2]掉落汇总!$D$1:$M$1)),[2]掉落汇总!$A$2:$A$871,G$1,[2]掉落汇总!$C$2:$C$871,$Q$2)/$Q$3)*宝箱投放计算!F10</f>
        <v>1.0183349851337959</v>
      </c>
      <c r="H10">
        <f ca="1">(SUMIFS(OFFSET([2]掉落汇总!$C$2:$C$871,,MATCH($B10,[2]掉落汇总!$D$1:$M$1)),[2]掉落汇总!$A$2:$A$871,H$1,[2]掉落汇总!$C$2:$C$871,$Q$1)+SUMIFS(OFFSET([2]掉落汇总!$C$2:$C$871,,MATCH($B10,[2]掉落汇总!$D$1:$M$1)),[2]掉落汇总!$A$2:$A$871,H$1,[2]掉落汇总!$C$2:$C$871,$Q$2)/$Q$3)*宝箱投放计算!G10</f>
        <v>0</v>
      </c>
      <c r="I10">
        <f ca="1">(SUMIFS(OFFSET([2]掉落汇总!$C$2:$C$871,,MATCH($B10,[2]掉落汇总!$D$1:$M$1)),[2]掉落汇总!$A$2:$A$871,I$1,[2]掉落汇总!$C$2:$C$871,$Q$1)+SUMIFS(OFFSET([2]掉落汇总!$C$2:$C$871,,MATCH($B10,[2]掉落汇总!$D$1:$M$1)),[2]掉落汇总!$A$2:$A$871,I$1,[2]掉落汇总!$C$2:$C$871,$Q$2)/$Q$3)*宝箱投放计算!H10</f>
        <v>0</v>
      </c>
      <c r="J10">
        <f ca="1">(SUMIFS(OFFSET([2]掉落汇总!$C$2:$C$871,,MATCH($B10,[2]掉落汇总!$D$1:$M$1)),[2]掉落汇总!$A$2:$A$871,J$1,[2]掉落汇总!$C$2:$C$871,$Q$1)+SUMIFS(OFFSET([2]掉落汇总!$C$2:$C$871,,MATCH($B10,[2]掉落汇总!$D$1:$M$1)),[2]掉落汇总!$A$2:$A$871,J$1,[2]掉落汇总!$C$2:$C$871,$Q$2)/$Q$3)*宝箱投放计算!I10</f>
        <v>0</v>
      </c>
      <c r="K10">
        <f ca="1">(SUMIFS(OFFSET([2]掉落汇总!$C$2:$C$871,,MATCH($B10,[2]掉落汇总!$D$1:$M$1)),[2]掉落汇总!$A$2:$A$871,K$1,[2]掉落汇总!$C$2:$C$871,$Q$1)+SUMIFS(OFFSET([2]掉落汇总!$C$2:$C$871,,MATCH($B10,[2]掉落汇总!$D$1:$M$1)),[2]掉落汇总!$A$2:$A$871,K$1,[2]掉落汇总!$C$2:$C$871,$Q$2)/$Q$3)*宝箱投放计算!J10</f>
        <v>0</v>
      </c>
      <c r="L10">
        <f ca="1">(SUMIFS(OFFSET([2]掉落汇总!$C$2:$C$871,,MATCH($B10,[2]掉落汇总!$D$1:$M$1)),[2]掉落汇总!$A$2:$A$871,L$1,[2]掉落汇总!$C$2:$C$871,$Q$1)+SUMIFS(OFFSET([2]掉落汇总!$C$2:$C$871,,MATCH($B10,[2]掉落汇总!$D$1:$M$1)),[2]掉落汇总!$A$2:$A$871,L$1,[2]掉落汇总!$C$2:$C$871,$Q$2)/$Q$3)*宝箱投放计算!K10</f>
        <v>0.61412487205731825</v>
      </c>
      <c r="M10">
        <f ca="1">(SUMIFS(OFFSET([2]掉落汇总!$C$2:$C$871,,MATCH($B10,[2]掉落汇总!$D$1:$M$1)),[2]掉落汇总!$A$2:$A$871,M$1,[2]掉落汇总!$C$2:$C$871,$Q$1)+SUMIFS(OFFSET([2]掉落汇总!$C$2:$C$871,,MATCH($B10,[2]掉落汇总!$D$1:$M$1)),[2]掉落汇总!$A$2:$A$871,M$1,[2]掉落汇总!$C$2:$C$871,$Q$2)/$Q$3)*宝箱投放计算!L10</f>
        <v>1.0397111913357402</v>
      </c>
      <c r="N10">
        <f ca="1">(SUMIFS(OFFSET([2]掉落汇总!$C$2:$C$871,,MATCH($B10,[2]掉落汇总!$D$1:$M$1)),[2]掉落汇总!$A$2:$A$871,N$1,[2]掉落汇总!$C$2:$C$871,$Q$1)+SUMIFS(OFFSET([2]掉落汇总!$C$2:$C$871,,MATCH($B10,[2]掉落汇总!$D$1:$M$1)),[2]掉落汇总!$A$2:$A$871,N$1,[2]掉落汇总!$C$2:$C$871,$Q$2)/$Q$3)*宝箱投放计算!M10</f>
        <v>0.20316791451898114</v>
      </c>
      <c r="O10">
        <f ca="1">(SUMIFS(OFFSET([2]掉落汇总!$C$2:$C$871,,MATCH($B10,[2]掉落汇总!$D$1:$M$1)),[2]掉落汇总!$A$2:$A$871,O$1,[2]掉落汇总!$C$2:$C$871,$Q$1)+SUMIFS(OFFSET([2]掉落汇总!$C$2:$C$871,,MATCH($B10,[2]掉落汇总!$D$1:$M$1)),[2]掉落汇总!$A$2:$A$871,O$1,[2]掉落汇总!$C$2:$C$871,$Q$2)/$Q$3)*宝箱投放计算!N10</f>
        <v>0.38205022643062986</v>
      </c>
    </row>
    <row r="11" spans="1:17" x14ac:dyDescent="0.2">
      <c r="A11">
        <f>玩家成长时间线!A11</f>
        <v>10</v>
      </c>
      <c r="B11">
        <f>玩家成长时间线!B11</f>
        <v>4</v>
      </c>
      <c r="C11">
        <f ca="1">SUM($D$2:D11)</f>
        <v>76.282630757559843</v>
      </c>
      <c r="D11">
        <f t="shared" ca="1" si="0"/>
        <v>5.4066464207160223</v>
      </c>
      <c r="E11">
        <f ca="1">(SUMIFS(OFFSET([2]掉落汇总!$C$2:$C$871,,MATCH($B11,[2]掉落汇总!$D$1:$M$1)),[2]掉落汇总!$A$2:$A$871,E$1,[2]掉落汇总!$C$2:$C$871,$Q$1)+SUMIFS(OFFSET([2]掉落汇总!$C$2:$C$871,,MATCH($B11,[2]掉落汇总!$D$1:$M$1)),[2]掉落汇总!$A$2:$A$871,E$1,[2]掉落汇总!$C$2:$C$871,$Q$2)/$Q$3)*宝箱投放计算!D11</f>
        <v>1.0343291139240507</v>
      </c>
      <c r="F11">
        <f ca="1">(SUMIFS(OFFSET([2]掉落汇总!$C$2:$C$871,,MATCH($B11,[2]掉落汇总!$D$1:$M$1)),[2]掉落汇总!$A$2:$A$871,F$1,[2]掉落汇总!$C$2:$C$871,$Q$1)+SUMIFS(OFFSET([2]掉落汇总!$C$2:$C$871,,MATCH($B11,[2]掉落汇总!$D$1:$M$1)),[2]掉落汇总!$A$2:$A$871,F$1,[2]掉落汇总!$C$2:$C$871,$Q$2)/$Q$3)*宝箱投放计算!E11</f>
        <v>2.1332631024493018</v>
      </c>
      <c r="G11">
        <f ca="1">(SUMIFS(OFFSET([2]掉落汇总!$C$2:$C$871,,MATCH($B11,[2]掉落汇总!$D$1:$M$1)),[2]掉落汇总!$A$2:$A$871,G$1,[2]掉落汇总!$C$2:$C$871,$Q$1)+SUMIFS(OFFSET([2]掉落汇总!$C$2:$C$871,,MATCH($B11,[2]掉落汇总!$D$1:$M$1)),[2]掉落汇总!$A$2:$A$871,G$1,[2]掉落汇总!$C$2:$C$871,$Q$2)/$Q$3)*宝箱投放计算!F11</f>
        <v>0</v>
      </c>
      <c r="H11">
        <f ca="1">(SUMIFS(OFFSET([2]掉落汇总!$C$2:$C$871,,MATCH($B11,[2]掉落汇总!$D$1:$M$1)),[2]掉落汇总!$A$2:$A$871,H$1,[2]掉落汇总!$C$2:$C$871,$Q$1)+SUMIFS(OFFSET([2]掉落汇总!$C$2:$C$871,,MATCH($B11,[2]掉落汇总!$D$1:$M$1)),[2]掉落汇总!$A$2:$A$871,H$1,[2]掉落汇总!$C$2:$C$871,$Q$2)/$Q$3)*宝箱投放计算!G11</f>
        <v>0</v>
      </c>
      <c r="I11">
        <f ca="1">(SUMIFS(OFFSET([2]掉落汇总!$C$2:$C$871,,MATCH($B11,[2]掉落汇总!$D$1:$M$1)),[2]掉落汇总!$A$2:$A$871,I$1,[2]掉落汇总!$C$2:$C$871,$Q$1)+SUMIFS(OFFSET([2]掉落汇总!$C$2:$C$871,,MATCH($B11,[2]掉落汇总!$D$1:$M$1)),[2]掉落汇总!$A$2:$A$871,I$1,[2]掉落汇总!$C$2:$C$871,$Q$2)/$Q$3)*宝箱投放计算!H11</f>
        <v>0</v>
      </c>
      <c r="J11">
        <f ca="1">(SUMIFS(OFFSET([2]掉落汇总!$C$2:$C$871,,MATCH($B11,[2]掉落汇总!$D$1:$M$1)),[2]掉落汇总!$A$2:$A$871,J$1,[2]掉落汇总!$C$2:$C$871,$Q$1)+SUMIFS(OFFSET([2]掉落汇总!$C$2:$C$871,,MATCH($B11,[2]掉落汇总!$D$1:$M$1)),[2]掉落汇总!$A$2:$A$871,J$1,[2]掉落汇总!$C$2:$C$871,$Q$2)/$Q$3)*宝箱投放计算!I11</f>
        <v>0</v>
      </c>
      <c r="K11">
        <f ca="1">(SUMIFS(OFFSET([2]掉落汇总!$C$2:$C$871,,MATCH($B11,[2]掉落汇总!$D$1:$M$1)),[2]掉落汇总!$A$2:$A$871,K$1,[2]掉落汇总!$C$2:$C$871,$Q$1)+SUMIFS(OFFSET([2]掉落汇总!$C$2:$C$871,,MATCH($B11,[2]掉落汇总!$D$1:$M$1)),[2]掉落汇总!$A$2:$A$871,K$1,[2]掉落汇总!$C$2:$C$871,$Q$2)/$Q$3)*宝箱投放计算!J11</f>
        <v>0</v>
      </c>
      <c r="L11">
        <f ca="1">(SUMIFS(OFFSET([2]掉落汇总!$C$2:$C$871,,MATCH($B11,[2]掉落汇总!$D$1:$M$1)),[2]掉落汇总!$A$2:$A$871,L$1,[2]掉落汇总!$C$2:$C$871,$Q$1)+SUMIFS(OFFSET([2]掉落汇总!$C$2:$C$871,,MATCH($B11,[2]掉落汇总!$D$1:$M$1)),[2]掉落汇总!$A$2:$A$871,L$1,[2]掉落汇总!$C$2:$C$871,$Q$2)/$Q$3)*宝箱投放计算!K11</f>
        <v>0.61412487205731825</v>
      </c>
      <c r="M11">
        <f ca="1">(SUMIFS(OFFSET([2]掉落汇总!$C$2:$C$871,,MATCH($B11,[2]掉落汇总!$D$1:$M$1)),[2]掉落汇总!$A$2:$A$871,M$1,[2]掉落汇总!$C$2:$C$871,$Q$1)+SUMIFS(OFFSET([2]掉落汇总!$C$2:$C$871,,MATCH($B11,[2]掉落汇总!$D$1:$M$1)),[2]掉落汇总!$A$2:$A$871,M$1,[2]掉落汇总!$C$2:$C$871,$Q$2)/$Q$3)*宝箱投放计算!L11</f>
        <v>1.0397111913357402</v>
      </c>
      <c r="N11">
        <f ca="1">(SUMIFS(OFFSET([2]掉落汇总!$C$2:$C$871,,MATCH($B11,[2]掉落汇总!$D$1:$M$1)),[2]掉落汇总!$A$2:$A$871,N$1,[2]掉落汇总!$C$2:$C$871,$Q$1)+SUMIFS(OFFSET([2]掉落汇总!$C$2:$C$871,,MATCH($B11,[2]掉落汇总!$D$1:$M$1)),[2]掉落汇总!$A$2:$A$871,N$1,[2]掉落汇总!$C$2:$C$871,$Q$2)/$Q$3)*宝箱投放计算!M11</f>
        <v>0.20316791451898114</v>
      </c>
      <c r="O11">
        <f ca="1">(SUMIFS(OFFSET([2]掉落汇总!$C$2:$C$871,,MATCH($B11,[2]掉落汇总!$D$1:$M$1)),[2]掉落汇总!$A$2:$A$871,O$1,[2]掉落汇总!$C$2:$C$871,$Q$1)+SUMIFS(OFFSET([2]掉落汇总!$C$2:$C$871,,MATCH($B11,[2]掉落汇总!$D$1:$M$1)),[2]掉落汇总!$A$2:$A$871,O$1,[2]掉落汇总!$C$2:$C$871,$Q$2)/$Q$3)*宝箱投放计算!N11</f>
        <v>0.38205022643062986</v>
      </c>
    </row>
    <row r="12" spans="1:17" x14ac:dyDescent="0.2">
      <c r="A12">
        <f>玩家成长时间线!A12</f>
        <v>11</v>
      </c>
      <c r="B12">
        <f>玩家成长时间线!B12</f>
        <v>4</v>
      </c>
      <c r="C12">
        <f ca="1">SUM($D$2:D12)</f>
        <v>81.69434046941511</v>
      </c>
      <c r="D12">
        <f t="shared" ca="1" si="0"/>
        <v>5.4117097118552628</v>
      </c>
      <c r="E12">
        <f ca="1">(SUMIFS(OFFSET([2]掉落汇总!$C$2:$C$871,,MATCH($B12,[2]掉落汇总!$D$1:$M$1)),[2]掉落汇总!$A$2:$A$871,E$1,[2]掉落汇总!$C$2:$C$871,$Q$1)+SUMIFS(OFFSET([2]掉落汇总!$C$2:$C$871,,MATCH($B12,[2]掉落汇总!$D$1:$M$1)),[2]掉落汇总!$A$2:$A$871,E$1,[2]掉落汇总!$C$2:$C$871,$Q$2)/$Q$3)*宝箱投放计算!D12</f>
        <v>1.0393924050632912</v>
      </c>
      <c r="F12">
        <f ca="1">(SUMIFS(OFFSET([2]掉落汇总!$C$2:$C$871,,MATCH($B12,[2]掉落汇总!$D$1:$M$1)),[2]掉落汇总!$A$2:$A$871,F$1,[2]掉落汇总!$C$2:$C$871,$Q$1)+SUMIFS(OFFSET([2]掉落汇总!$C$2:$C$871,,MATCH($B12,[2]掉落汇总!$D$1:$M$1)),[2]掉落汇总!$A$2:$A$871,F$1,[2]掉落汇总!$C$2:$C$871,$Q$2)/$Q$3)*宝箱投放计算!E12</f>
        <v>2.1332631024493018</v>
      </c>
      <c r="G12">
        <f ca="1">(SUMIFS(OFFSET([2]掉落汇总!$C$2:$C$871,,MATCH($B12,[2]掉落汇总!$D$1:$M$1)),[2]掉落汇总!$A$2:$A$871,G$1,[2]掉落汇总!$C$2:$C$871,$Q$1)+SUMIFS(OFFSET([2]掉落汇总!$C$2:$C$871,,MATCH($B12,[2]掉落汇总!$D$1:$M$1)),[2]掉落汇总!$A$2:$A$871,G$1,[2]掉落汇总!$C$2:$C$871,$Q$2)/$Q$3)*宝箱投放计算!F12</f>
        <v>0</v>
      </c>
      <c r="H12">
        <f ca="1">(SUMIFS(OFFSET([2]掉落汇总!$C$2:$C$871,,MATCH($B12,[2]掉落汇总!$D$1:$M$1)),[2]掉落汇总!$A$2:$A$871,H$1,[2]掉落汇总!$C$2:$C$871,$Q$1)+SUMIFS(OFFSET([2]掉落汇总!$C$2:$C$871,,MATCH($B12,[2]掉落汇总!$D$1:$M$1)),[2]掉落汇总!$A$2:$A$871,H$1,[2]掉落汇总!$C$2:$C$871,$Q$2)/$Q$3)*宝箱投放计算!G12</f>
        <v>0</v>
      </c>
      <c r="I12">
        <f ca="1">(SUMIFS(OFFSET([2]掉落汇总!$C$2:$C$871,,MATCH($B12,[2]掉落汇总!$D$1:$M$1)),[2]掉落汇总!$A$2:$A$871,I$1,[2]掉落汇总!$C$2:$C$871,$Q$1)+SUMIFS(OFFSET([2]掉落汇总!$C$2:$C$871,,MATCH($B12,[2]掉落汇总!$D$1:$M$1)),[2]掉落汇总!$A$2:$A$871,I$1,[2]掉落汇总!$C$2:$C$871,$Q$2)/$Q$3)*宝箱投放计算!H12</f>
        <v>0</v>
      </c>
      <c r="J12">
        <f ca="1">(SUMIFS(OFFSET([2]掉落汇总!$C$2:$C$871,,MATCH($B12,[2]掉落汇总!$D$1:$M$1)),[2]掉落汇总!$A$2:$A$871,J$1,[2]掉落汇总!$C$2:$C$871,$Q$1)+SUMIFS(OFFSET([2]掉落汇总!$C$2:$C$871,,MATCH($B12,[2]掉落汇总!$D$1:$M$1)),[2]掉落汇总!$A$2:$A$871,J$1,[2]掉落汇总!$C$2:$C$871,$Q$2)/$Q$3)*宝箱投放计算!I12</f>
        <v>0</v>
      </c>
      <c r="K12">
        <f ca="1">(SUMIFS(OFFSET([2]掉落汇总!$C$2:$C$871,,MATCH($B12,[2]掉落汇总!$D$1:$M$1)),[2]掉落汇总!$A$2:$A$871,K$1,[2]掉落汇总!$C$2:$C$871,$Q$1)+SUMIFS(OFFSET([2]掉落汇总!$C$2:$C$871,,MATCH($B12,[2]掉落汇总!$D$1:$M$1)),[2]掉落汇总!$A$2:$A$871,K$1,[2]掉落汇总!$C$2:$C$871,$Q$2)/$Q$3)*宝箱投放计算!J12</f>
        <v>0</v>
      </c>
      <c r="L12">
        <f ca="1">(SUMIFS(OFFSET([2]掉落汇总!$C$2:$C$871,,MATCH($B12,[2]掉落汇总!$D$1:$M$1)),[2]掉落汇总!$A$2:$A$871,L$1,[2]掉落汇总!$C$2:$C$871,$Q$1)+SUMIFS(OFFSET([2]掉落汇总!$C$2:$C$871,,MATCH($B12,[2]掉落汇总!$D$1:$M$1)),[2]掉落汇总!$A$2:$A$871,L$1,[2]掉落汇总!$C$2:$C$871,$Q$2)/$Q$3)*宝箱投放计算!K12</f>
        <v>0.61412487205731825</v>
      </c>
      <c r="M12">
        <f ca="1">(SUMIFS(OFFSET([2]掉落汇总!$C$2:$C$871,,MATCH($B12,[2]掉落汇总!$D$1:$M$1)),[2]掉落汇总!$A$2:$A$871,M$1,[2]掉落汇总!$C$2:$C$871,$Q$1)+SUMIFS(OFFSET([2]掉落汇总!$C$2:$C$871,,MATCH($B12,[2]掉落汇总!$D$1:$M$1)),[2]掉落汇总!$A$2:$A$871,M$1,[2]掉落汇总!$C$2:$C$871,$Q$2)/$Q$3)*宝箱投放计算!L12</f>
        <v>1.0397111913357402</v>
      </c>
      <c r="N12">
        <f ca="1">(SUMIFS(OFFSET([2]掉落汇总!$C$2:$C$871,,MATCH($B12,[2]掉落汇总!$D$1:$M$1)),[2]掉落汇总!$A$2:$A$871,N$1,[2]掉落汇总!$C$2:$C$871,$Q$1)+SUMIFS(OFFSET([2]掉落汇总!$C$2:$C$871,,MATCH($B12,[2]掉落汇总!$D$1:$M$1)),[2]掉落汇总!$A$2:$A$871,N$1,[2]掉落汇总!$C$2:$C$871,$Q$2)/$Q$3)*宝箱投放计算!M12</f>
        <v>0.20316791451898114</v>
      </c>
      <c r="O12">
        <f ca="1">(SUMIFS(OFFSET([2]掉落汇总!$C$2:$C$871,,MATCH($B12,[2]掉落汇总!$D$1:$M$1)),[2]掉落汇总!$A$2:$A$871,O$1,[2]掉落汇总!$C$2:$C$871,$Q$1)+SUMIFS(OFFSET([2]掉落汇总!$C$2:$C$871,,MATCH($B12,[2]掉落汇总!$D$1:$M$1)),[2]掉落汇总!$A$2:$A$871,O$1,[2]掉落汇总!$C$2:$C$871,$Q$2)/$Q$3)*宝箱投放计算!N12</f>
        <v>0.38205022643062986</v>
      </c>
    </row>
    <row r="13" spans="1:17" x14ac:dyDescent="0.2">
      <c r="A13">
        <f>玩家成长时间线!A13</f>
        <v>12</v>
      </c>
      <c r="B13">
        <f>玩家成长时间线!B13</f>
        <v>4</v>
      </c>
      <c r="C13">
        <f ca="1">SUM($D$2:D13)</f>
        <v>87.212379295194424</v>
      </c>
      <c r="D13">
        <f t="shared" ca="1" si="0"/>
        <v>5.5180388257793132</v>
      </c>
      <c r="E13">
        <f ca="1">(SUMIFS(OFFSET([2]掉落汇总!$C$2:$C$871,,MATCH($B13,[2]掉落汇总!$D$1:$M$1)),[2]掉落汇总!$A$2:$A$871,E$1,[2]掉落汇总!$C$2:$C$871,$Q$1)+SUMIFS(OFFSET([2]掉落汇总!$C$2:$C$871,,MATCH($B13,[2]掉落汇总!$D$1:$M$1)),[2]掉落汇总!$A$2:$A$871,E$1,[2]掉落汇总!$C$2:$C$871,$Q$2)/$Q$3)*宝箱投放计算!D13</f>
        <v>1.1457215189873418</v>
      </c>
      <c r="F13">
        <f ca="1">(SUMIFS(OFFSET([2]掉落汇总!$C$2:$C$871,,MATCH($B13,[2]掉落汇总!$D$1:$M$1)),[2]掉落汇总!$A$2:$A$871,F$1,[2]掉落汇总!$C$2:$C$871,$Q$1)+SUMIFS(OFFSET([2]掉落汇总!$C$2:$C$871,,MATCH($B13,[2]掉落汇总!$D$1:$M$1)),[2]掉落汇总!$A$2:$A$871,F$1,[2]掉落汇总!$C$2:$C$871,$Q$2)/$Q$3)*宝箱投放计算!E13</f>
        <v>2.1332631024493018</v>
      </c>
      <c r="G13">
        <f ca="1">(SUMIFS(OFFSET([2]掉落汇总!$C$2:$C$871,,MATCH($B13,[2]掉落汇总!$D$1:$M$1)),[2]掉落汇总!$A$2:$A$871,G$1,[2]掉落汇总!$C$2:$C$871,$Q$1)+SUMIFS(OFFSET([2]掉落汇总!$C$2:$C$871,,MATCH($B13,[2]掉落汇总!$D$1:$M$1)),[2]掉落汇总!$A$2:$A$871,G$1,[2]掉落汇总!$C$2:$C$871,$Q$2)/$Q$3)*宝箱投放计算!F13</f>
        <v>0</v>
      </c>
      <c r="H13">
        <f ca="1">(SUMIFS(OFFSET([2]掉落汇总!$C$2:$C$871,,MATCH($B13,[2]掉落汇总!$D$1:$M$1)),[2]掉落汇总!$A$2:$A$871,H$1,[2]掉落汇总!$C$2:$C$871,$Q$1)+SUMIFS(OFFSET([2]掉落汇总!$C$2:$C$871,,MATCH($B13,[2]掉落汇总!$D$1:$M$1)),[2]掉落汇总!$A$2:$A$871,H$1,[2]掉落汇总!$C$2:$C$871,$Q$2)/$Q$3)*宝箱投放计算!G13</f>
        <v>0</v>
      </c>
      <c r="I13">
        <f ca="1">(SUMIFS(OFFSET([2]掉落汇总!$C$2:$C$871,,MATCH($B13,[2]掉落汇总!$D$1:$M$1)),[2]掉落汇总!$A$2:$A$871,I$1,[2]掉落汇总!$C$2:$C$871,$Q$1)+SUMIFS(OFFSET([2]掉落汇总!$C$2:$C$871,,MATCH($B13,[2]掉落汇总!$D$1:$M$1)),[2]掉落汇总!$A$2:$A$871,I$1,[2]掉落汇总!$C$2:$C$871,$Q$2)/$Q$3)*宝箱投放计算!H13</f>
        <v>0</v>
      </c>
      <c r="J13">
        <f ca="1">(SUMIFS(OFFSET([2]掉落汇总!$C$2:$C$871,,MATCH($B13,[2]掉落汇总!$D$1:$M$1)),[2]掉落汇总!$A$2:$A$871,J$1,[2]掉落汇总!$C$2:$C$871,$Q$1)+SUMIFS(OFFSET([2]掉落汇总!$C$2:$C$871,,MATCH($B13,[2]掉落汇总!$D$1:$M$1)),[2]掉落汇总!$A$2:$A$871,J$1,[2]掉落汇总!$C$2:$C$871,$Q$2)/$Q$3)*宝箱投放计算!I13</f>
        <v>0</v>
      </c>
      <c r="K13">
        <f ca="1">(SUMIFS(OFFSET([2]掉落汇总!$C$2:$C$871,,MATCH($B13,[2]掉落汇总!$D$1:$M$1)),[2]掉落汇总!$A$2:$A$871,K$1,[2]掉落汇总!$C$2:$C$871,$Q$1)+SUMIFS(OFFSET([2]掉落汇总!$C$2:$C$871,,MATCH($B13,[2]掉落汇总!$D$1:$M$1)),[2]掉落汇总!$A$2:$A$871,K$1,[2]掉落汇总!$C$2:$C$871,$Q$2)/$Q$3)*宝箱投放计算!J13</f>
        <v>0</v>
      </c>
      <c r="L13">
        <f ca="1">(SUMIFS(OFFSET([2]掉落汇总!$C$2:$C$871,,MATCH($B13,[2]掉落汇总!$D$1:$M$1)),[2]掉落汇总!$A$2:$A$871,L$1,[2]掉落汇总!$C$2:$C$871,$Q$1)+SUMIFS(OFFSET([2]掉落汇总!$C$2:$C$871,,MATCH($B13,[2]掉落汇总!$D$1:$M$1)),[2]掉落汇总!$A$2:$A$871,L$1,[2]掉落汇总!$C$2:$C$871,$Q$2)/$Q$3)*宝箱投放计算!K13</f>
        <v>0.61412487205731825</v>
      </c>
      <c r="M13">
        <f ca="1">(SUMIFS(OFFSET([2]掉落汇总!$C$2:$C$871,,MATCH($B13,[2]掉落汇总!$D$1:$M$1)),[2]掉落汇总!$A$2:$A$871,M$1,[2]掉落汇总!$C$2:$C$871,$Q$1)+SUMIFS(OFFSET([2]掉落汇总!$C$2:$C$871,,MATCH($B13,[2]掉落汇总!$D$1:$M$1)),[2]掉落汇总!$A$2:$A$871,M$1,[2]掉落汇总!$C$2:$C$871,$Q$2)/$Q$3)*宝箱投放计算!L13</f>
        <v>1.0397111913357402</v>
      </c>
      <c r="N13">
        <f ca="1">(SUMIFS(OFFSET([2]掉落汇总!$C$2:$C$871,,MATCH($B13,[2]掉落汇总!$D$1:$M$1)),[2]掉落汇总!$A$2:$A$871,N$1,[2]掉落汇总!$C$2:$C$871,$Q$1)+SUMIFS(OFFSET([2]掉落汇总!$C$2:$C$871,,MATCH($B13,[2]掉落汇总!$D$1:$M$1)),[2]掉落汇总!$A$2:$A$871,N$1,[2]掉落汇总!$C$2:$C$871,$Q$2)/$Q$3)*宝箱投放计算!M13</f>
        <v>0.20316791451898114</v>
      </c>
      <c r="O13">
        <f ca="1">(SUMIFS(OFFSET([2]掉落汇总!$C$2:$C$871,,MATCH($B13,[2]掉落汇总!$D$1:$M$1)),[2]掉落汇总!$A$2:$A$871,O$1,[2]掉落汇总!$C$2:$C$871,$Q$1)+SUMIFS(OFFSET([2]掉落汇总!$C$2:$C$871,,MATCH($B13,[2]掉落汇总!$D$1:$M$1)),[2]掉落汇总!$A$2:$A$871,O$1,[2]掉落汇总!$C$2:$C$871,$Q$2)/$Q$3)*宝箱投放计算!N13</f>
        <v>0.38205022643062986</v>
      </c>
    </row>
    <row r="14" spans="1:17" x14ac:dyDescent="0.2">
      <c r="A14">
        <f>玩家成长时间线!A14</f>
        <v>13</v>
      </c>
      <c r="B14">
        <f>玩家成长时间线!B14</f>
        <v>4</v>
      </c>
      <c r="C14">
        <f ca="1">SUM($D$2:D14)</f>
        <v>92.634215589328164</v>
      </c>
      <c r="D14">
        <f t="shared" ca="1" si="0"/>
        <v>5.4218362941337439</v>
      </c>
      <c r="E14">
        <f ca="1">(SUMIFS(OFFSET([2]掉落汇总!$C$2:$C$871,,MATCH($B14,[2]掉落汇总!$D$1:$M$1)),[2]掉落汇总!$A$2:$A$871,E$1,[2]掉落汇总!$C$2:$C$871,$Q$1)+SUMIFS(OFFSET([2]掉落汇总!$C$2:$C$871,,MATCH($B14,[2]掉落汇总!$D$1:$M$1)),[2]掉落汇总!$A$2:$A$871,E$1,[2]掉落汇总!$C$2:$C$871,$Q$2)/$Q$3)*宝箱投放计算!D14</f>
        <v>1.0495189873417723</v>
      </c>
      <c r="F14">
        <f ca="1">(SUMIFS(OFFSET([2]掉落汇总!$C$2:$C$871,,MATCH($B14,[2]掉落汇总!$D$1:$M$1)),[2]掉落汇总!$A$2:$A$871,F$1,[2]掉落汇总!$C$2:$C$871,$Q$1)+SUMIFS(OFFSET([2]掉落汇总!$C$2:$C$871,,MATCH($B14,[2]掉落汇总!$D$1:$M$1)),[2]掉落汇总!$A$2:$A$871,F$1,[2]掉落汇总!$C$2:$C$871,$Q$2)/$Q$3)*宝箱投放计算!E14</f>
        <v>2.1332631024493018</v>
      </c>
      <c r="G14">
        <f ca="1">(SUMIFS(OFFSET([2]掉落汇总!$C$2:$C$871,,MATCH($B14,[2]掉落汇总!$D$1:$M$1)),[2]掉落汇总!$A$2:$A$871,G$1,[2]掉落汇总!$C$2:$C$871,$Q$1)+SUMIFS(OFFSET([2]掉落汇总!$C$2:$C$871,,MATCH($B14,[2]掉落汇总!$D$1:$M$1)),[2]掉落汇总!$A$2:$A$871,G$1,[2]掉落汇总!$C$2:$C$871,$Q$2)/$Q$3)*宝箱投放计算!F14</f>
        <v>0</v>
      </c>
      <c r="H14">
        <f ca="1">(SUMIFS(OFFSET([2]掉落汇总!$C$2:$C$871,,MATCH($B14,[2]掉落汇总!$D$1:$M$1)),[2]掉落汇总!$A$2:$A$871,H$1,[2]掉落汇总!$C$2:$C$871,$Q$1)+SUMIFS(OFFSET([2]掉落汇总!$C$2:$C$871,,MATCH($B14,[2]掉落汇总!$D$1:$M$1)),[2]掉落汇总!$A$2:$A$871,H$1,[2]掉落汇总!$C$2:$C$871,$Q$2)/$Q$3)*宝箱投放计算!G14</f>
        <v>0</v>
      </c>
      <c r="I14">
        <f ca="1">(SUMIFS(OFFSET([2]掉落汇总!$C$2:$C$871,,MATCH($B14,[2]掉落汇总!$D$1:$M$1)),[2]掉落汇总!$A$2:$A$871,I$1,[2]掉落汇总!$C$2:$C$871,$Q$1)+SUMIFS(OFFSET([2]掉落汇总!$C$2:$C$871,,MATCH($B14,[2]掉落汇总!$D$1:$M$1)),[2]掉落汇总!$A$2:$A$871,I$1,[2]掉落汇总!$C$2:$C$871,$Q$2)/$Q$3)*宝箱投放计算!H14</f>
        <v>0</v>
      </c>
      <c r="J14">
        <f ca="1">(SUMIFS(OFFSET([2]掉落汇总!$C$2:$C$871,,MATCH($B14,[2]掉落汇总!$D$1:$M$1)),[2]掉落汇总!$A$2:$A$871,J$1,[2]掉落汇总!$C$2:$C$871,$Q$1)+SUMIFS(OFFSET([2]掉落汇总!$C$2:$C$871,,MATCH($B14,[2]掉落汇总!$D$1:$M$1)),[2]掉落汇总!$A$2:$A$871,J$1,[2]掉落汇总!$C$2:$C$871,$Q$2)/$Q$3)*宝箱投放计算!I14</f>
        <v>0</v>
      </c>
      <c r="K14">
        <f ca="1">(SUMIFS(OFFSET([2]掉落汇总!$C$2:$C$871,,MATCH($B14,[2]掉落汇总!$D$1:$M$1)),[2]掉落汇总!$A$2:$A$871,K$1,[2]掉落汇总!$C$2:$C$871,$Q$1)+SUMIFS(OFFSET([2]掉落汇总!$C$2:$C$871,,MATCH($B14,[2]掉落汇总!$D$1:$M$1)),[2]掉落汇总!$A$2:$A$871,K$1,[2]掉落汇总!$C$2:$C$871,$Q$2)/$Q$3)*宝箱投放计算!J14</f>
        <v>0</v>
      </c>
      <c r="L14">
        <f ca="1">(SUMIFS(OFFSET([2]掉落汇总!$C$2:$C$871,,MATCH($B14,[2]掉落汇总!$D$1:$M$1)),[2]掉落汇总!$A$2:$A$871,L$1,[2]掉落汇总!$C$2:$C$871,$Q$1)+SUMIFS(OFFSET([2]掉落汇总!$C$2:$C$871,,MATCH($B14,[2]掉落汇总!$D$1:$M$1)),[2]掉落汇总!$A$2:$A$871,L$1,[2]掉落汇总!$C$2:$C$871,$Q$2)/$Q$3)*宝箱投放计算!K14</f>
        <v>0.61412487205731825</v>
      </c>
      <c r="M14">
        <f ca="1">(SUMIFS(OFFSET([2]掉落汇总!$C$2:$C$871,,MATCH($B14,[2]掉落汇总!$D$1:$M$1)),[2]掉落汇总!$A$2:$A$871,M$1,[2]掉落汇总!$C$2:$C$871,$Q$1)+SUMIFS(OFFSET([2]掉落汇总!$C$2:$C$871,,MATCH($B14,[2]掉落汇总!$D$1:$M$1)),[2]掉落汇总!$A$2:$A$871,M$1,[2]掉落汇总!$C$2:$C$871,$Q$2)/$Q$3)*宝箱投放计算!L14</f>
        <v>1.0397111913357402</v>
      </c>
      <c r="N14">
        <f ca="1">(SUMIFS(OFFSET([2]掉落汇总!$C$2:$C$871,,MATCH($B14,[2]掉落汇总!$D$1:$M$1)),[2]掉落汇总!$A$2:$A$871,N$1,[2]掉落汇总!$C$2:$C$871,$Q$1)+SUMIFS(OFFSET([2]掉落汇总!$C$2:$C$871,,MATCH($B14,[2]掉落汇总!$D$1:$M$1)),[2]掉落汇总!$A$2:$A$871,N$1,[2]掉落汇总!$C$2:$C$871,$Q$2)/$Q$3)*宝箱投放计算!M14</f>
        <v>0.20316791451898114</v>
      </c>
      <c r="O14">
        <f ca="1">(SUMIFS(OFFSET([2]掉落汇总!$C$2:$C$871,,MATCH($B14,[2]掉落汇总!$D$1:$M$1)),[2]掉落汇总!$A$2:$A$871,O$1,[2]掉落汇总!$C$2:$C$871,$Q$1)+SUMIFS(OFFSET([2]掉落汇总!$C$2:$C$871,,MATCH($B14,[2]掉落汇总!$D$1:$M$1)),[2]掉落汇总!$A$2:$A$871,O$1,[2]掉落汇总!$C$2:$C$871,$Q$2)/$Q$3)*宝箱投放计算!N14</f>
        <v>0.38205022643062986</v>
      </c>
    </row>
    <row r="15" spans="1:17" x14ac:dyDescent="0.2">
      <c r="A15">
        <f>玩家成长时间线!A15</f>
        <v>14</v>
      </c>
      <c r="B15">
        <f>玩家成长时间线!B15</f>
        <v>5</v>
      </c>
      <c r="C15">
        <f ca="1">SUM($D$2:D15)</f>
        <v>97.758311789692385</v>
      </c>
      <c r="D15">
        <f t="shared" ca="1" si="0"/>
        <v>5.1240962003642174</v>
      </c>
      <c r="E15">
        <f ca="1">(SUMIFS(OFFSET([2]掉落汇总!$C$2:$C$871,,MATCH($B15,[2]掉落汇总!$D$1:$M$1)),[2]掉落汇总!$A$2:$A$871,E$1,[2]掉落汇总!$C$2:$C$871,$Q$1)+SUMIFS(OFFSET([2]掉落汇总!$C$2:$C$871,,MATCH($B15,[2]掉落汇总!$D$1:$M$1)),[2]掉落汇总!$A$2:$A$871,E$1,[2]掉落汇总!$C$2:$C$871,$Q$2)/$Q$3)*宝箱投放计算!D15</f>
        <v>0.93294512877939528</v>
      </c>
      <c r="F15">
        <f ca="1">(SUMIFS(OFFSET([2]掉落汇总!$C$2:$C$871,,MATCH($B15,[2]掉落汇总!$D$1:$M$1)),[2]掉落汇总!$A$2:$A$871,F$1,[2]掉落汇总!$C$2:$C$871,$Q$1)+SUMIFS(OFFSET([2]掉落汇总!$C$2:$C$871,,MATCH($B15,[2]掉落汇总!$D$1:$M$1)),[2]掉落汇总!$A$2:$A$871,F$1,[2]掉落汇总!$C$2:$C$871,$Q$2)/$Q$3)*宝箱投放计算!E15</f>
        <v>2.120335380255078</v>
      </c>
      <c r="G15">
        <f ca="1">(SUMIFS(OFFSET([2]掉落汇总!$C$2:$C$871,,MATCH($B15,[2]掉落汇总!$D$1:$M$1)),[2]掉落汇总!$A$2:$A$871,G$1,[2]掉落汇总!$C$2:$C$871,$Q$1)+SUMIFS(OFFSET([2]掉落汇总!$C$2:$C$871,,MATCH($B15,[2]掉落汇总!$D$1:$M$1)),[2]掉落汇总!$A$2:$A$871,G$1,[2]掉落汇总!$C$2:$C$871,$Q$2)/$Q$3)*宝箱投放计算!F15</f>
        <v>0</v>
      </c>
      <c r="H15">
        <f ca="1">(SUMIFS(OFFSET([2]掉落汇总!$C$2:$C$871,,MATCH($B15,[2]掉落汇总!$D$1:$M$1)),[2]掉落汇总!$A$2:$A$871,H$1,[2]掉落汇总!$C$2:$C$871,$Q$1)+SUMIFS(OFFSET([2]掉落汇总!$C$2:$C$871,,MATCH($B15,[2]掉落汇总!$D$1:$M$1)),[2]掉落汇总!$A$2:$A$871,H$1,[2]掉落汇总!$C$2:$C$871,$Q$2)/$Q$3)*宝箱投放计算!G15</f>
        <v>0</v>
      </c>
      <c r="I15">
        <f ca="1">(SUMIFS(OFFSET([2]掉落汇总!$C$2:$C$871,,MATCH($B15,[2]掉落汇总!$D$1:$M$1)),[2]掉落汇总!$A$2:$A$871,I$1,[2]掉落汇总!$C$2:$C$871,$Q$1)+SUMIFS(OFFSET([2]掉落汇总!$C$2:$C$871,,MATCH($B15,[2]掉落汇总!$D$1:$M$1)),[2]掉落汇总!$A$2:$A$871,I$1,[2]掉落汇总!$C$2:$C$871,$Q$2)/$Q$3)*宝箱投放计算!H15</f>
        <v>0</v>
      </c>
      <c r="J15">
        <f ca="1">(SUMIFS(OFFSET([2]掉落汇总!$C$2:$C$871,,MATCH($B15,[2]掉落汇总!$D$1:$M$1)),[2]掉落汇总!$A$2:$A$871,J$1,[2]掉落汇总!$C$2:$C$871,$Q$1)+SUMIFS(OFFSET([2]掉落汇总!$C$2:$C$871,,MATCH($B15,[2]掉落汇总!$D$1:$M$1)),[2]掉落汇总!$A$2:$A$871,J$1,[2]掉落汇总!$C$2:$C$871,$Q$2)/$Q$3)*宝箱投放计算!I15</f>
        <v>0</v>
      </c>
      <c r="K15">
        <f ca="1">(SUMIFS(OFFSET([2]掉落汇总!$C$2:$C$871,,MATCH($B15,[2]掉落汇总!$D$1:$M$1)),[2]掉落汇总!$A$2:$A$871,K$1,[2]掉落汇总!$C$2:$C$871,$Q$1)+SUMIFS(OFFSET([2]掉落汇总!$C$2:$C$871,,MATCH($B15,[2]掉落汇总!$D$1:$M$1)),[2]掉落汇总!$A$2:$A$871,K$1,[2]掉落汇总!$C$2:$C$871,$Q$2)/$Q$3)*宝箱投放计算!J15</f>
        <v>0</v>
      </c>
      <c r="L15">
        <f ca="1">(SUMIFS(OFFSET([2]掉落汇总!$C$2:$C$871,,MATCH($B15,[2]掉落汇总!$D$1:$M$1)),[2]掉落汇总!$A$2:$A$871,L$1,[2]掉落汇总!$C$2:$C$871,$Q$1)+SUMIFS(OFFSET([2]掉落汇总!$C$2:$C$871,,MATCH($B15,[2]掉落汇总!$D$1:$M$1)),[2]掉落汇总!$A$2:$A$871,L$1,[2]掉落汇总!$C$2:$C$871,$Q$2)/$Q$3)*宝箱投放计算!K15</f>
        <v>0.60275331762371331</v>
      </c>
      <c r="M15">
        <f ca="1">(SUMIFS(OFFSET([2]掉落汇总!$C$2:$C$871,,MATCH($B15,[2]掉落汇总!$D$1:$M$1)),[2]掉落汇总!$A$2:$A$871,M$1,[2]掉落汇总!$C$2:$C$871,$Q$1)+SUMIFS(OFFSET([2]掉落汇总!$C$2:$C$871,,MATCH($B15,[2]掉落汇总!$D$1:$M$1)),[2]掉落汇总!$A$2:$A$871,M$1,[2]掉落汇总!$C$2:$C$871,$Q$2)/$Q$3)*宝箱投放计算!L15</f>
        <v>0.87569934322549248</v>
      </c>
      <c r="N15">
        <f ca="1">(SUMIFS(OFFSET([2]掉落汇总!$C$2:$C$871,,MATCH($B15,[2]掉落汇总!$D$1:$M$1)),[2]掉落汇总!$A$2:$A$871,N$1,[2]掉落汇总!$C$2:$C$871,$Q$1)+SUMIFS(OFFSET([2]掉落汇总!$C$2:$C$871,,MATCH($B15,[2]掉落汇总!$D$1:$M$1)),[2]掉落汇总!$A$2:$A$871,N$1,[2]掉落汇总!$C$2:$C$871,$Q$2)/$Q$3)*宝箱投放计算!M15</f>
        <v>0.20193670288143598</v>
      </c>
      <c r="O15">
        <f ca="1">(SUMIFS(OFFSET([2]掉落汇总!$C$2:$C$871,,MATCH($B15,[2]掉落汇总!$D$1:$M$1)),[2]掉落汇总!$A$2:$A$871,O$1,[2]掉落汇总!$C$2:$C$871,$Q$1)+SUMIFS(OFFSET([2]掉落汇总!$C$2:$C$871,,MATCH($B15,[2]掉落汇总!$D$1:$M$1)),[2]掉落汇总!$A$2:$A$871,O$1,[2]掉落汇总!$C$2:$C$871,$Q$2)/$Q$3)*宝箱投放计算!N15</f>
        <v>0.39042632759910245</v>
      </c>
    </row>
    <row r="16" spans="1:17" x14ac:dyDescent="0.2">
      <c r="A16">
        <f>玩家成长时间线!A16</f>
        <v>15</v>
      </c>
      <c r="B16">
        <f>玩家成长时间线!B16</f>
        <v>5</v>
      </c>
      <c r="C16">
        <f ca="1">SUM($D$2:D16)</f>
        <v>102.88688727337127</v>
      </c>
      <c r="D16">
        <f t="shared" ca="1" si="0"/>
        <v>5.1285754836788868</v>
      </c>
      <c r="E16">
        <f ca="1">(SUMIFS(OFFSET([2]掉落汇总!$C$2:$C$871,,MATCH($B16,[2]掉落汇总!$D$1:$M$1)),[2]掉落汇总!$A$2:$A$871,E$1,[2]掉落汇总!$C$2:$C$871,$Q$1)+SUMIFS(OFFSET([2]掉落汇总!$C$2:$C$871,,MATCH($B16,[2]掉落汇总!$D$1:$M$1)),[2]掉落汇总!$A$2:$A$871,E$1,[2]掉落汇总!$C$2:$C$871,$Q$2)/$Q$3)*宝箱投放计算!D16</f>
        <v>0.93742441209406491</v>
      </c>
      <c r="F16">
        <f ca="1">(SUMIFS(OFFSET([2]掉落汇总!$C$2:$C$871,,MATCH($B16,[2]掉落汇总!$D$1:$M$1)),[2]掉落汇总!$A$2:$A$871,F$1,[2]掉落汇总!$C$2:$C$871,$Q$1)+SUMIFS(OFFSET([2]掉落汇总!$C$2:$C$871,,MATCH($B16,[2]掉落汇总!$D$1:$M$1)),[2]掉落汇总!$A$2:$A$871,F$1,[2]掉落汇总!$C$2:$C$871,$Q$2)/$Q$3)*宝箱投放计算!E16</f>
        <v>2.120335380255078</v>
      </c>
      <c r="G16">
        <f ca="1">(SUMIFS(OFFSET([2]掉落汇总!$C$2:$C$871,,MATCH($B16,[2]掉落汇总!$D$1:$M$1)),[2]掉落汇总!$A$2:$A$871,G$1,[2]掉落汇总!$C$2:$C$871,$Q$1)+SUMIFS(OFFSET([2]掉落汇总!$C$2:$C$871,,MATCH($B16,[2]掉落汇总!$D$1:$M$1)),[2]掉落汇总!$A$2:$A$871,G$1,[2]掉落汇总!$C$2:$C$871,$Q$2)/$Q$3)*宝箱投放计算!F16</f>
        <v>0</v>
      </c>
      <c r="H16">
        <f ca="1">(SUMIFS(OFFSET([2]掉落汇总!$C$2:$C$871,,MATCH($B16,[2]掉落汇总!$D$1:$M$1)),[2]掉落汇总!$A$2:$A$871,H$1,[2]掉落汇总!$C$2:$C$871,$Q$1)+SUMIFS(OFFSET([2]掉落汇总!$C$2:$C$871,,MATCH($B16,[2]掉落汇总!$D$1:$M$1)),[2]掉落汇总!$A$2:$A$871,H$1,[2]掉落汇总!$C$2:$C$871,$Q$2)/$Q$3)*宝箱投放计算!G16</f>
        <v>0</v>
      </c>
      <c r="I16">
        <f ca="1">(SUMIFS(OFFSET([2]掉落汇总!$C$2:$C$871,,MATCH($B16,[2]掉落汇总!$D$1:$M$1)),[2]掉落汇总!$A$2:$A$871,I$1,[2]掉落汇总!$C$2:$C$871,$Q$1)+SUMIFS(OFFSET([2]掉落汇总!$C$2:$C$871,,MATCH($B16,[2]掉落汇总!$D$1:$M$1)),[2]掉落汇总!$A$2:$A$871,I$1,[2]掉落汇总!$C$2:$C$871,$Q$2)/$Q$3)*宝箱投放计算!H16</f>
        <v>0</v>
      </c>
      <c r="J16">
        <f ca="1">(SUMIFS(OFFSET([2]掉落汇总!$C$2:$C$871,,MATCH($B16,[2]掉落汇总!$D$1:$M$1)),[2]掉落汇总!$A$2:$A$871,J$1,[2]掉落汇总!$C$2:$C$871,$Q$1)+SUMIFS(OFFSET([2]掉落汇总!$C$2:$C$871,,MATCH($B16,[2]掉落汇总!$D$1:$M$1)),[2]掉落汇总!$A$2:$A$871,J$1,[2]掉落汇总!$C$2:$C$871,$Q$2)/$Q$3)*宝箱投放计算!I16</f>
        <v>0</v>
      </c>
      <c r="K16">
        <f ca="1">(SUMIFS(OFFSET([2]掉落汇总!$C$2:$C$871,,MATCH($B16,[2]掉落汇总!$D$1:$M$1)),[2]掉落汇总!$A$2:$A$871,K$1,[2]掉落汇总!$C$2:$C$871,$Q$1)+SUMIFS(OFFSET([2]掉落汇总!$C$2:$C$871,,MATCH($B16,[2]掉落汇总!$D$1:$M$1)),[2]掉落汇总!$A$2:$A$871,K$1,[2]掉落汇总!$C$2:$C$871,$Q$2)/$Q$3)*宝箱投放计算!J16</f>
        <v>0</v>
      </c>
      <c r="L16">
        <f ca="1">(SUMIFS(OFFSET([2]掉落汇总!$C$2:$C$871,,MATCH($B16,[2]掉落汇总!$D$1:$M$1)),[2]掉落汇总!$A$2:$A$871,L$1,[2]掉落汇总!$C$2:$C$871,$Q$1)+SUMIFS(OFFSET([2]掉落汇总!$C$2:$C$871,,MATCH($B16,[2]掉落汇总!$D$1:$M$1)),[2]掉落汇总!$A$2:$A$871,L$1,[2]掉落汇总!$C$2:$C$871,$Q$2)/$Q$3)*宝箱投放计算!K16</f>
        <v>0.60275331762371331</v>
      </c>
      <c r="M16">
        <f ca="1">(SUMIFS(OFFSET([2]掉落汇总!$C$2:$C$871,,MATCH($B16,[2]掉落汇总!$D$1:$M$1)),[2]掉落汇总!$A$2:$A$871,M$1,[2]掉落汇总!$C$2:$C$871,$Q$1)+SUMIFS(OFFSET([2]掉落汇总!$C$2:$C$871,,MATCH($B16,[2]掉落汇总!$D$1:$M$1)),[2]掉落汇总!$A$2:$A$871,M$1,[2]掉落汇总!$C$2:$C$871,$Q$2)/$Q$3)*宝箱投放计算!L16</f>
        <v>0.87569934322549248</v>
      </c>
      <c r="N16">
        <f ca="1">(SUMIFS(OFFSET([2]掉落汇总!$C$2:$C$871,,MATCH($B16,[2]掉落汇总!$D$1:$M$1)),[2]掉落汇总!$A$2:$A$871,N$1,[2]掉落汇总!$C$2:$C$871,$Q$1)+SUMIFS(OFFSET([2]掉落汇总!$C$2:$C$871,,MATCH($B16,[2]掉落汇总!$D$1:$M$1)),[2]掉落汇总!$A$2:$A$871,N$1,[2]掉落汇总!$C$2:$C$871,$Q$2)/$Q$3)*宝箱投放计算!M16</f>
        <v>0.20193670288143598</v>
      </c>
      <c r="O16">
        <f ca="1">(SUMIFS(OFFSET([2]掉落汇总!$C$2:$C$871,,MATCH($B16,[2]掉落汇总!$D$1:$M$1)),[2]掉落汇总!$A$2:$A$871,O$1,[2]掉落汇总!$C$2:$C$871,$Q$1)+SUMIFS(OFFSET([2]掉落汇总!$C$2:$C$871,,MATCH($B16,[2]掉落汇总!$D$1:$M$1)),[2]掉落汇总!$A$2:$A$871,O$1,[2]掉落汇总!$C$2:$C$871,$Q$2)/$Q$3)*宝箱投放计算!N16</f>
        <v>0.39042632759910245</v>
      </c>
    </row>
    <row r="17" spans="1:15" x14ac:dyDescent="0.2">
      <c r="A17">
        <f>玩家成长时间线!A17</f>
        <v>16</v>
      </c>
      <c r="B17">
        <f>玩家成长时间线!B17</f>
        <v>5</v>
      </c>
      <c r="C17">
        <f ca="1">SUM($D$2:D17)</f>
        <v>108.10952770665823</v>
      </c>
      <c r="D17">
        <f t="shared" ca="1" si="0"/>
        <v>5.2226404332869496</v>
      </c>
      <c r="E17">
        <f ca="1">(SUMIFS(OFFSET([2]掉落汇总!$C$2:$C$871,,MATCH($B17,[2]掉落汇总!$D$1:$M$1)),[2]掉落汇总!$A$2:$A$871,E$1,[2]掉落汇总!$C$2:$C$871,$Q$1)+SUMIFS(OFFSET([2]掉落汇总!$C$2:$C$871,,MATCH($B17,[2]掉落汇总!$D$1:$M$1)),[2]掉落汇总!$A$2:$A$871,E$1,[2]掉落汇总!$C$2:$C$871,$Q$2)/$Q$3)*宝箱投放计算!D17</f>
        <v>1.0314893617021277</v>
      </c>
      <c r="F17">
        <f ca="1">(SUMIFS(OFFSET([2]掉落汇总!$C$2:$C$871,,MATCH($B17,[2]掉落汇总!$D$1:$M$1)),[2]掉落汇总!$A$2:$A$871,F$1,[2]掉落汇总!$C$2:$C$871,$Q$1)+SUMIFS(OFFSET([2]掉落汇总!$C$2:$C$871,,MATCH($B17,[2]掉落汇总!$D$1:$M$1)),[2]掉落汇总!$A$2:$A$871,F$1,[2]掉落汇总!$C$2:$C$871,$Q$2)/$Q$3)*宝箱投放计算!E17</f>
        <v>2.120335380255078</v>
      </c>
      <c r="G17">
        <f ca="1">(SUMIFS(OFFSET([2]掉落汇总!$C$2:$C$871,,MATCH($B17,[2]掉落汇总!$D$1:$M$1)),[2]掉落汇总!$A$2:$A$871,G$1,[2]掉落汇总!$C$2:$C$871,$Q$1)+SUMIFS(OFFSET([2]掉落汇总!$C$2:$C$871,,MATCH($B17,[2]掉落汇总!$D$1:$M$1)),[2]掉落汇总!$A$2:$A$871,G$1,[2]掉落汇总!$C$2:$C$871,$Q$2)/$Q$3)*宝箱投放计算!F17</f>
        <v>0</v>
      </c>
      <c r="H17">
        <f ca="1">(SUMIFS(OFFSET([2]掉落汇总!$C$2:$C$871,,MATCH($B17,[2]掉落汇总!$D$1:$M$1)),[2]掉落汇总!$A$2:$A$871,H$1,[2]掉落汇总!$C$2:$C$871,$Q$1)+SUMIFS(OFFSET([2]掉落汇总!$C$2:$C$871,,MATCH($B17,[2]掉落汇总!$D$1:$M$1)),[2]掉落汇总!$A$2:$A$871,H$1,[2]掉落汇总!$C$2:$C$871,$Q$2)/$Q$3)*宝箱投放计算!G17</f>
        <v>0</v>
      </c>
      <c r="I17">
        <f ca="1">(SUMIFS(OFFSET([2]掉落汇总!$C$2:$C$871,,MATCH($B17,[2]掉落汇总!$D$1:$M$1)),[2]掉落汇总!$A$2:$A$871,I$1,[2]掉落汇总!$C$2:$C$871,$Q$1)+SUMIFS(OFFSET([2]掉落汇总!$C$2:$C$871,,MATCH($B17,[2]掉落汇总!$D$1:$M$1)),[2]掉落汇总!$A$2:$A$871,I$1,[2]掉落汇总!$C$2:$C$871,$Q$2)/$Q$3)*宝箱投放计算!H17</f>
        <v>0</v>
      </c>
      <c r="J17">
        <f ca="1">(SUMIFS(OFFSET([2]掉落汇总!$C$2:$C$871,,MATCH($B17,[2]掉落汇总!$D$1:$M$1)),[2]掉落汇总!$A$2:$A$871,J$1,[2]掉落汇总!$C$2:$C$871,$Q$1)+SUMIFS(OFFSET([2]掉落汇总!$C$2:$C$871,,MATCH($B17,[2]掉落汇总!$D$1:$M$1)),[2]掉落汇总!$A$2:$A$871,J$1,[2]掉落汇总!$C$2:$C$871,$Q$2)/$Q$3)*宝箱投放计算!I17</f>
        <v>0</v>
      </c>
      <c r="K17">
        <f ca="1">(SUMIFS(OFFSET([2]掉落汇总!$C$2:$C$871,,MATCH($B17,[2]掉落汇总!$D$1:$M$1)),[2]掉落汇总!$A$2:$A$871,K$1,[2]掉落汇总!$C$2:$C$871,$Q$1)+SUMIFS(OFFSET([2]掉落汇总!$C$2:$C$871,,MATCH($B17,[2]掉落汇总!$D$1:$M$1)),[2]掉落汇总!$A$2:$A$871,K$1,[2]掉落汇总!$C$2:$C$871,$Q$2)/$Q$3)*宝箱投放计算!J17</f>
        <v>0</v>
      </c>
      <c r="L17">
        <f ca="1">(SUMIFS(OFFSET([2]掉落汇总!$C$2:$C$871,,MATCH($B17,[2]掉落汇总!$D$1:$M$1)),[2]掉落汇总!$A$2:$A$871,L$1,[2]掉落汇总!$C$2:$C$871,$Q$1)+SUMIFS(OFFSET([2]掉落汇总!$C$2:$C$871,,MATCH($B17,[2]掉落汇总!$D$1:$M$1)),[2]掉落汇总!$A$2:$A$871,L$1,[2]掉落汇总!$C$2:$C$871,$Q$2)/$Q$3)*宝箱投放计算!K17</f>
        <v>0.60275331762371331</v>
      </c>
      <c r="M17">
        <f ca="1">(SUMIFS(OFFSET([2]掉落汇总!$C$2:$C$871,,MATCH($B17,[2]掉落汇总!$D$1:$M$1)),[2]掉落汇总!$A$2:$A$871,M$1,[2]掉落汇总!$C$2:$C$871,$Q$1)+SUMIFS(OFFSET([2]掉落汇总!$C$2:$C$871,,MATCH($B17,[2]掉落汇总!$D$1:$M$1)),[2]掉落汇总!$A$2:$A$871,M$1,[2]掉落汇总!$C$2:$C$871,$Q$2)/$Q$3)*宝箱投放计算!L17</f>
        <v>0.87569934322549248</v>
      </c>
      <c r="N17">
        <f ca="1">(SUMIFS(OFFSET([2]掉落汇总!$C$2:$C$871,,MATCH($B17,[2]掉落汇总!$D$1:$M$1)),[2]掉落汇总!$A$2:$A$871,N$1,[2]掉落汇总!$C$2:$C$871,$Q$1)+SUMIFS(OFFSET([2]掉落汇总!$C$2:$C$871,,MATCH($B17,[2]掉落汇总!$D$1:$M$1)),[2]掉落汇总!$A$2:$A$871,N$1,[2]掉落汇总!$C$2:$C$871,$Q$2)/$Q$3)*宝箱投放计算!M17</f>
        <v>0.20193670288143598</v>
      </c>
      <c r="O17">
        <f ca="1">(SUMIFS(OFFSET([2]掉落汇总!$C$2:$C$871,,MATCH($B17,[2]掉落汇总!$D$1:$M$1)),[2]掉落汇总!$A$2:$A$871,O$1,[2]掉落汇总!$C$2:$C$871,$Q$1)+SUMIFS(OFFSET([2]掉落汇总!$C$2:$C$871,,MATCH($B17,[2]掉落汇总!$D$1:$M$1)),[2]掉落汇总!$A$2:$A$871,O$1,[2]掉落汇总!$C$2:$C$871,$Q$2)/$Q$3)*宝箱投放计算!N17</f>
        <v>0.39042632759910245</v>
      </c>
    </row>
    <row r="18" spans="1:15" x14ac:dyDescent="0.2">
      <c r="A18">
        <f>玩家成长时间线!A18</f>
        <v>17</v>
      </c>
      <c r="B18">
        <f>玩家成长时间线!B18</f>
        <v>5</v>
      </c>
      <c r="C18">
        <f ca="1">SUM($D$2:D18)</f>
        <v>113.24706175696645</v>
      </c>
      <c r="D18">
        <f t="shared" ca="1" si="0"/>
        <v>5.1375340503082256</v>
      </c>
      <c r="E18">
        <f ca="1">(SUMIFS(OFFSET([2]掉落汇总!$C$2:$C$871,,MATCH($B18,[2]掉落汇总!$D$1:$M$1)),[2]掉落汇总!$A$2:$A$871,E$1,[2]掉落汇总!$C$2:$C$871,$Q$1)+SUMIFS(OFFSET([2]掉落汇总!$C$2:$C$871,,MATCH($B18,[2]掉落汇总!$D$1:$M$1)),[2]掉落汇总!$A$2:$A$871,E$1,[2]掉落汇总!$C$2:$C$871,$Q$2)/$Q$3)*宝箱投放计算!D18</f>
        <v>0.94638297872340416</v>
      </c>
      <c r="F18">
        <f ca="1">(SUMIFS(OFFSET([2]掉落汇总!$C$2:$C$871,,MATCH($B18,[2]掉落汇总!$D$1:$M$1)),[2]掉落汇总!$A$2:$A$871,F$1,[2]掉落汇总!$C$2:$C$871,$Q$1)+SUMIFS(OFFSET([2]掉落汇总!$C$2:$C$871,,MATCH($B18,[2]掉落汇总!$D$1:$M$1)),[2]掉落汇总!$A$2:$A$871,F$1,[2]掉落汇总!$C$2:$C$871,$Q$2)/$Q$3)*宝箱投放计算!E18</f>
        <v>2.120335380255078</v>
      </c>
      <c r="G18">
        <f ca="1">(SUMIFS(OFFSET([2]掉落汇总!$C$2:$C$871,,MATCH($B18,[2]掉落汇总!$D$1:$M$1)),[2]掉落汇总!$A$2:$A$871,G$1,[2]掉落汇总!$C$2:$C$871,$Q$1)+SUMIFS(OFFSET([2]掉落汇总!$C$2:$C$871,,MATCH($B18,[2]掉落汇总!$D$1:$M$1)),[2]掉落汇总!$A$2:$A$871,G$1,[2]掉落汇总!$C$2:$C$871,$Q$2)/$Q$3)*宝箱投放计算!F18</f>
        <v>0</v>
      </c>
      <c r="H18">
        <f ca="1">(SUMIFS(OFFSET([2]掉落汇总!$C$2:$C$871,,MATCH($B18,[2]掉落汇总!$D$1:$M$1)),[2]掉落汇总!$A$2:$A$871,H$1,[2]掉落汇总!$C$2:$C$871,$Q$1)+SUMIFS(OFFSET([2]掉落汇总!$C$2:$C$871,,MATCH($B18,[2]掉落汇总!$D$1:$M$1)),[2]掉落汇总!$A$2:$A$871,H$1,[2]掉落汇总!$C$2:$C$871,$Q$2)/$Q$3)*宝箱投放计算!G18</f>
        <v>0</v>
      </c>
      <c r="I18">
        <f ca="1">(SUMIFS(OFFSET([2]掉落汇总!$C$2:$C$871,,MATCH($B18,[2]掉落汇总!$D$1:$M$1)),[2]掉落汇总!$A$2:$A$871,I$1,[2]掉落汇总!$C$2:$C$871,$Q$1)+SUMIFS(OFFSET([2]掉落汇总!$C$2:$C$871,,MATCH($B18,[2]掉落汇总!$D$1:$M$1)),[2]掉落汇总!$A$2:$A$871,I$1,[2]掉落汇总!$C$2:$C$871,$Q$2)/$Q$3)*宝箱投放计算!H18</f>
        <v>0</v>
      </c>
      <c r="J18">
        <f ca="1">(SUMIFS(OFFSET([2]掉落汇总!$C$2:$C$871,,MATCH($B18,[2]掉落汇总!$D$1:$M$1)),[2]掉落汇总!$A$2:$A$871,J$1,[2]掉落汇总!$C$2:$C$871,$Q$1)+SUMIFS(OFFSET([2]掉落汇总!$C$2:$C$871,,MATCH($B18,[2]掉落汇总!$D$1:$M$1)),[2]掉落汇总!$A$2:$A$871,J$1,[2]掉落汇总!$C$2:$C$871,$Q$2)/$Q$3)*宝箱投放计算!I18</f>
        <v>0</v>
      </c>
      <c r="K18">
        <f ca="1">(SUMIFS(OFFSET([2]掉落汇总!$C$2:$C$871,,MATCH($B18,[2]掉落汇总!$D$1:$M$1)),[2]掉落汇总!$A$2:$A$871,K$1,[2]掉落汇总!$C$2:$C$871,$Q$1)+SUMIFS(OFFSET([2]掉落汇总!$C$2:$C$871,,MATCH($B18,[2]掉落汇总!$D$1:$M$1)),[2]掉落汇总!$A$2:$A$871,K$1,[2]掉落汇总!$C$2:$C$871,$Q$2)/$Q$3)*宝箱投放计算!J18</f>
        <v>0</v>
      </c>
      <c r="L18">
        <f ca="1">(SUMIFS(OFFSET([2]掉落汇总!$C$2:$C$871,,MATCH($B18,[2]掉落汇总!$D$1:$M$1)),[2]掉落汇总!$A$2:$A$871,L$1,[2]掉落汇总!$C$2:$C$871,$Q$1)+SUMIFS(OFFSET([2]掉落汇总!$C$2:$C$871,,MATCH($B18,[2]掉落汇总!$D$1:$M$1)),[2]掉落汇总!$A$2:$A$871,L$1,[2]掉落汇总!$C$2:$C$871,$Q$2)/$Q$3)*宝箱投放计算!K18</f>
        <v>0.60275331762371331</v>
      </c>
      <c r="M18">
        <f ca="1">(SUMIFS(OFFSET([2]掉落汇总!$C$2:$C$871,,MATCH($B18,[2]掉落汇总!$D$1:$M$1)),[2]掉落汇总!$A$2:$A$871,M$1,[2]掉落汇总!$C$2:$C$871,$Q$1)+SUMIFS(OFFSET([2]掉落汇总!$C$2:$C$871,,MATCH($B18,[2]掉落汇总!$D$1:$M$1)),[2]掉落汇总!$A$2:$A$871,M$1,[2]掉落汇总!$C$2:$C$871,$Q$2)/$Q$3)*宝箱投放计算!L18</f>
        <v>0.87569934322549248</v>
      </c>
      <c r="N18">
        <f ca="1">(SUMIFS(OFFSET([2]掉落汇总!$C$2:$C$871,,MATCH($B18,[2]掉落汇总!$D$1:$M$1)),[2]掉落汇总!$A$2:$A$871,N$1,[2]掉落汇总!$C$2:$C$871,$Q$1)+SUMIFS(OFFSET([2]掉落汇总!$C$2:$C$871,,MATCH($B18,[2]掉落汇总!$D$1:$M$1)),[2]掉落汇总!$A$2:$A$871,N$1,[2]掉落汇总!$C$2:$C$871,$Q$2)/$Q$3)*宝箱投放计算!M18</f>
        <v>0.20193670288143598</v>
      </c>
      <c r="O18">
        <f ca="1">(SUMIFS(OFFSET([2]掉落汇总!$C$2:$C$871,,MATCH($B18,[2]掉落汇总!$D$1:$M$1)),[2]掉落汇总!$A$2:$A$871,O$1,[2]掉落汇总!$C$2:$C$871,$Q$1)+SUMIFS(OFFSET([2]掉落汇总!$C$2:$C$871,,MATCH($B18,[2]掉落汇总!$D$1:$M$1)),[2]掉落汇总!$A$2:$A$871,O$1,[2]掉落汇总!$C$2:$C$871,$Q$2)/$Q$3)*宝箱投放计算!N18</f>
        <v>0.39042632759910245</v>
      </c>
    </row>
    <row r="19" spans="1:15" x14ac:dyDescent="0.2">
      <c r="A19">
        <f>玩家成长时间线!A19</f>
        <v>18</v>
      </c>
      <c r="B19">
        <f>玩家成长时间线!B19</f>
        <v>5</v>
      </c>
      <c r="C19">
        <f ca="1">SUM($D$2:D19)</f>
        <v>118.38907509058934</v>
      </c>
      <c r="D19">
        <f t="shared" ca="1" si="0"/>
        <v>5.142013333622895</v>
      </c>
      <c r="E19">
        <f ca="1">(SUMIFS(OFFSET([2]掉落汇总!$C$2:$C$871,,MATCH($B19,[2]掉落汇总!$D$1:$M$1)),[2]掉落汇总!$A$2:$A$871,E$1,[2]掉落汇总!$C$2:$C$871,$Q$1)+SUMIFS(OFFSET([2]掉落汇总!$C$2:$C$871,,MATCH($B19,[2]掉落汇总!$D$1:$M$1)),[2]掉落汇总!$A$2:$A$871,E$1,[2]掉落汇总!$C$2:$C$871,$Q$2)/$Q$3)*宝箱投放计算!D19</f>
        <v>0.95086226203807378</v>
      </c>
      <c r="F19">
        <f ca="1">(SUMIFS(OFFSET([2]掉落汇总!$C$2:$C$871,,MATCH($B19,[2]掉落汇总!$D$1:$M$1)),[2]掉落汇总!$A$2:$A$871,F$1,[2]掉落汇总!$C$2:$C$871,$Q$1)+SUMIFS(OFFSET([2]掉落汇总!$C$2:$C$871,,MATCH($B19,[2]掉落汇总!$D$1:$M$1)),[2]掉落汇总!$A$2:$A$871,F$1,[2]掉落汇总!$C$2:$C$871,$Q$2)/$Q$3)*宝箱投放计算!E19</f>
        <v>2.120335380255078</v>
      </c>
      <c r="G19">
        <f ca="1">(SUMIFS(OFFSET([2]掉落汇总!$C$2:$C$871,,MATCH($B19,[2]掉落汇总!$D$1:$M$1)),[2]掉落汇总!$A$2:$A$871,G$1,[2]掉落汇总!$C$2:$C$871,$Q$1)+SUMIFS(OFFSET([2]掉落汇总!$C$2:$C$871,,MATCH($B19,[2]掉落汇总!$D$1:$M$1)),[2]掉落汇总!$A$2:$A$871,G$1,[2]掉落汇总!$C$2:$C$871,$Q$2)/$Q$3)*宝箱投放计算!F19</f>
        <v>0</v>
      </c>
      <c r="H19">
        <f ca="1">(SUMIFS(OFFSET([2]掉落汇总!$C$2:$C$871,,MATCH($B19,[2]掉落汇总!$D$1:$M$1)),[2]掉落汇总!$A$2:$A$871,H$1,[2]掉落汇总!$C$2:$C$871,$Q$1)+SUMIFS(OFFSET([2]掉落汇总!$C$2:$C$871,,MATCH($B19,[2]掉落汇总!$D$1:$M$1)),[2]掉落汇总!$A$2:$A$871,H$1,[2]掉落汇总!$C$2:$C$871,$Q$2)/$Q$3)*宝箱投放计算!G19</f>
        <v>0</v>
      </c>
      <c r="I19">
        <f ca="1">(SUMIFS(OFFSET([2]掉落汇总!$C$2:$C$871,,MATCH($B19,[2]掉落汇总!$D$1:$M$1)),[2]掉落汇总!$A$2:$A$871,I$1,[2]掉落汇总!$C$2:$C$871,$Q$1)+SUMIFS(OFFSET([2]掉落汇总!$C$2:$C$871,,MATCH($B19,[2]掉落汇总!$D$1:$M$1)),[2]掉落汇总!$A$2:$A$871,I$1,[2]掉落汇总!$C$2:$C$871,$Q$2)/$Q$3)*宝箱投放计算!H19</f>
        <v>0</v>
      </c>
      <c r="J19">
        <f ca="1">(SUMIFS(OFFSET([2]掉落汇总!$C$2:$C$871,,MATCH($B19,[2]掉落汇总!$D$1:$M$1)),[2]掉落汇总!$A$2:$A$871,J$1,[2]掉落汇总!$C$2:$C$871,$Q$1)+SUMIFS(OFFSET([2]掉落汇总!$C$2:$C$871,,MATCH($B19,[2]掉落汇总!$D$1:$M$1)),[2]掉落汇总!$A$2:$A$871,J$1,[2]掉落汇总!$C$2:$C$871,$Q$2)/$Q$3)*宝箱投放计算!I19</f>
        <v>0</v>
      </c>
      <c r="K19">
        <f ca="1">(SUMIFS(OFFSET([2]掉落汇总!$C$2:$C$871,,MATCH($B19,[2]掉落汇总!$D$1:$M$1)),[2]掉落汇总!$A$2:$A$871,K$1,[2]掉落汇总!$C$2:$C$871,$Q$1)+SUMIFS(OFFSET([2]掉落汇总!$C$2:$C$871,,MATCH($B19,[2]掉落汇总!$D$1:$M$1)),[2]掉落汇总!$A$2:$A$871,K$1,[2]掉落汇总!$C$2:$C$871,$Q$2)/$Q$3)*宝箱投放计算!J19</f>
        <v>0</v>
      </c>
      <c r="L19">
        <f ca="1">(SUMIFS(OFFSET([2]掉落汇总!$C$2:$C$871,,MATCH($B19,[2]掉落汇总!$D$1:$M$1)),[2]掉落汇总!$A$2:$A$871,L$1,[2]掉落汇总!$C$2:$C$871,$Q$1)+SUMIFS(OFFSET([2]掉落汇总!$C$2:$C$871,,MATCH($B19,[2]掉落汇总!$D$1:$M$1)),[2]掉落汇总!$A$2:$A$871,L$1,[2]掉落汇总!$C$2:$C$871,$Q$2)/$Q$3)*宝箱投放计算!K19</f>
        <v>0.60275331762371331</v>
      </c>
      <c r="M19">
        <f ca="1">(SUMIFS(OFFSET([2]掉落汇总!$C$2:$C$871,,MATCH($B19,[2]掉落汇总!$D$1:$M$1)),[2]掉落汇总!$A$2:$A$871,M$1,[2]掉落汇总!$C$2:$C$871,$Q$1)+SUMIFS(OFFSET([2]掉落汇总!$C$2:$C$871,,MATCH($B19,[2]掉落汇总!$D$1:$M$1)),[2]掉落汇总!$A$2:$A$871,M$1,[2]掉落汇总!$C$2:$C$871,$Q$2)/$Q$3)*宝箱投放计算!L19</f>
        <v>0.87569934322549248</v>
      </c>
      <c r="N19">
        <f ca="1">(SUMIFS(OFFSET([2]掉落汇总!$C$2:$C$871,,MATCH($B19,[2]掉落汇总!$D$1:$M$1)),[2]掉落汇总!$A$2:$A$871,N$1,[2]掉落汇总!$C$2:$C$871,$Q$1)+SUMIFS(OFFSET([2]掉落汇总!$C$2:$C$871,,MATCH($B19,[2]掉落汇总!$D$1:$M$1)),[2]掉落汇总!$A$2:$A$871,N$1,[2]掉落汇总!$C$2:$C$871,$Q$2)/$Q$3)*宝箱投放计算!M19</f>
        <v>0.20193670288143598</v>
      </c>
      <c r="O19">
        <f ca="1">(SUMIFS(OFFSET([2]掉落汇总!$C$2:$C$871,,MATCH($B19,[2]掉落汇总!$D$1:$M$1)),[2]掉落汇总!$A$2:$A$871,O$1,[2]掉落汇总!$C$2:$C$871,$Q$1)+SUMIFS(OFFSET([2]掉落汇总!$C$2:$C$871,,MATCH($B19,[2]掉落汇总!$D$1:$M$1)),[2]掉落汇总!$A$2:$A$871,O$1,[2]掉落汇总!$C$2:$C$871,$Q$2)/$Q$3)*宝箱投放计算!N19</f>
        <v>0.39042632759910245</v>
      </c>
    </row>
    <row r="20" spans="1:15" x14ac:dyDescent="0.2">
      <c r="A20">
        <f>玩家成长时间线!A20</f>
        <v>19</v>
      </c>
      <c r="B20">
        <f>玩家成长时间线!B20</f>
        <v>6</v>
      </c>
      <c r="C20">
        <f ca="1">SUM($D$2:D20)</f>
        <v>123.95600830411702</v>
      </c>
      <c r="D20">
        <f t="shared" ca="1" si="0"/>
        <v>5.5669332135276788</v>
      </c>
      <c r="E20">
        <f ca="1">(SUMIFS(OFFSET([2]掉落汇总!$C$2:$C$871,,MATCH($B20,[2]掉落汇总!$D$1:$M$1)),[2]掉落汇总!$A$2:$A$871,E$1,[2]掉落汇总!$C$2:$C$871,$Q$1)+SUMIFS(OFFSET([2]掉落汇总!$C$2:$C$871,,MATCH($B20,[2]掉落汇总!$D$1:$M$1)),[2]掉落汇总!$A$2:$A$871,E$1,[2]掉落汇总!$C$2:$C$871,$Q$2)/$Q$3)*宝箱投放计算!D20</f>
        <v>0.97974248927038632</v>
      </c>
      <c r="F20">
        <f ca="1">(SUMIFS(OFFSET([2]掉落汇总!$C$2:$C$871,,MATCH($B20,[2]掉落汇总!$D$1:$M$1)),[2]掉落汇总!$A$2:$A$871,F$1,[2]掉落汇总!$C$2:$C$871,$Q$1)+SUMIFS(OFFSET([2]掉落汇总!$C$2:$C$871,,MATCH($B20,[2]掉落汇总!$D$1:$M$1)),[2]掉落汇总!$A$2:$A$871,F$1,[2]掉落汇总!$C$2:$C$871,$Q$2)/$Q$3)*宝箱投放计算!E20</f>
        <v>2.0422456297624385</v>
      </c>
      <c r="G20">
        <f ca="1">(SUMIFS(OFFSET([2]掉落汇总!$C$2:$C$871,,MATCH($B20,[2]掉落汇总!$D$1:$M$1)),[2]掉落汇总!$A$2:$A$871,G$1,[2]掉落汇总!$C$2:$C$871,$Q$1)+SUMIFS(OFFSET([2]掉落汇总!$C$2:$C$871,,MATCH($B20,[2]掉落汇总!$D$1:$M$1)),[2]掉落汇总!$A$2:$A$871,G$1,[2]掉落汇总!$C$2:$C$871,$Q$2)/$Q$3)*宝箱投放计算!F20</f>
        <v>0.51539832018325271</v>
      </c>
      <c r="H20">
        <f ca="1">(SUMIFS(OFFSET([2]掉落汇总!$C$2:$C$871,,MATCH($B20,[2]掉落汇总!$D$1:$M$1)),[2]掉落汇总!$A$2:$A$871,H$1,[2]掉落汇总!$C$2:$C$871,$Q$1)+SUMIFS(OFFSET([2]掉落汇总!$C$2:$C$871,,MATCH($B20,[2]掉落汇总!$D$1:$M$1)),[2]掉落汇总!$A$2:$A$871,H$1,[2]掉落汇总!$C$2:$C$871,$Q$2)/$Q$3)*宝箱投放计算!G20</f>
        <v>0</v>
      </c>
      <c r="I20">
        <f ca="1">(SUMIFS(OFFSET([2]掉落汇总!$C$2:$C$871,,MATCH($B20,[2]掉落汇总!$D$1:$M$1)),[2]掉落汇总!$A$2:$A$871,I$1,[2]掉落汇总!$C$2:$C$871,$Q$1)+SUMIFS(OFFSET([2]掉落汇总!$C$2:$C$871,,MATCH($B20,[2]掉落汇总!$D$1:$M$1)),[2]掉落汇总!$A$2:$A$871,I$1,[2]掉落汇总!$C$2:$C$871,$Q$2)/$Q$3)*宝箱投放计算!H20</f>
        <v>0</v>
      </c>
      <c r="J20">
        <f ca="1">(SUMIFS(OFFSET([2]掉落汇总!$C$2:$C$871,,MATCH($B20,[2]掉落汇总!$D$1:$M$1)),[2]掉落汇总!$A$2:$A$871,J$1,[2]掉落汇总!$C$2:$C$871,$Q$1)+SUMIFS(OFFSET([2]掉落汇总!$C$2:$C$871,,MATCH($B20,[2]掉落汇总!$D$1:$M$1)),[2]掉落汇总!$A$2:$A$871,J$1,[2]掉落汇总!$C$2:$C$871,$Q$2)/$Q$3)*宝箱投放计算!I20</f>
        <v>0</v>
      </c>
      <c r="K20">
        <f ca="1">(SUMIFS(OFFSET([2]掉落汇总!$C$2:$C$871,,MATCH($B20,[2]掉落汇总!$D$1:$M$1)),[2]掉落汇总!$A$2:$A$871,K$1,[2]掉落汇总!$C$2:$C$871,$Q$1)+SUMIFS(OFFSET([2]掉落汇总!$C$2:$C$871,,MATCH($B20,[2]掉落汇总!$D$1:$M$1)),[2]掉落汇总!$A$2:$A$871,K$1,[2]掉落汇总!$C$2:$C$871,$Q$2)/$Q$3)*宝箱投放计算!J20</f>
        <v>0</v>
      </c>
      <c r="L20">
        <f ca="1">(SUMIFS(OFFSET([2]掉落汇总!$C$2:$C$871,,MATCH($B20,[2]掉落汇总!$D$1:$M$1)),[2]掉落汇总!$A$2:$A$871,L$1,[2]掉落汇总!$C$2:$C$871,$Q$1)+SUMIFS(OFFSET([2]掉落汇总!$C$2:$C$871,,MATCH($B20,[2]掉落汇总!$D$1:$M$1)),[2]掉落汇总!$A$2:$A$871,L$1,[2]掉落汇总!$C$2:$C$871,$Q$2)/$Q$3)*宝箱投放计算!K20</f>
        <v>0.60900590551181089</v>
      </c>
      <c r="M20">
        <f ca="1">(SUMIFS(OFFSET([2]掉落汇总!$C$2:$C$871,,MATCH($B20,[2]掉落汇总!$D$1:$M$1)),[2]掉落汇总!$A$2:$A$871,M$1,[2]掉落汇总!$C$2:$C$871,$Q$1)+SUMIFS(OFFSET([2]掉落汇总!$C$2:$C$871,,MATCH($B20,[2]掉落汇总!$D$1:$M$1)),[2]掉落汇总!$A$2:$A$871,M$1,[2]掉落汇总!$C$2:$C$871,$Q$2)/$Q$3)*宝箱投放计算!L20</f>
        <v>0.85980415572008595</v>
      </c>
      <c r="N20">
        <f ca="1">(SUMIFS(OFFSET([2]掉落汇总!$C$2:$C$871,,MATCH($B20,[2]掉落汇总!$D$1:$M$1)),[2]掉落汇总!$A$2:$A$871,N$1,[2]掉落汇总!$C$2:$C$871,$Q$1)+SUMIFS(OFFSET([2]掉落汇总!$C$2:$C$871,,MATCH($B20,[2]掉落汇总!$D$1:$M$1)),[2]掉落汇总!$A$2:$A$871,N$1,[2]掉落汇总!$C$2:$C$871,$Q$2)/$Q$3)*宝箱投放计算!M20</f>
        <v>0.19449958378689888</v>
      </c>
      <c r="O20">
        <f ca="1">(SUMIFS(OFFSET([2]掉落汇总!$C$2:$C$871,,MATCH($B20,[2]掉落汇总!$D$1:$M$1)),[2]掉落汇总!$A$2:$A$871,O$1,[2]掉落汇总!$C$2:$C$871,$Q$1)+SUMIFS(OFFSET([2]掉落汇总!$C$2:$C$871,,MATCH($B20,[2]掉落汇总!$D$1:$M$1)),[2]掉落汇总!$A$2:$A$871,O$1,[2]掉落汇总!$C$2:$C$871,$Q$2)/$Q$3)*宝箱投放计算!N20</f>
        <v>0.36623712929280466</v>
      </c>
    </row>
    <row r="21" spans="1:15" x14ac:dyDescent="0.2">
      <c r="A21">
        <f>玩家成长时间线!A21</f>
        <v>20</v>
      </c>
      <c r="B21">
        <f>玩家成长时间线!B21</f>
        <v>6</v>
      </c>
      <c r="C21">
        <f ca="1">SUM($D$2:D21)</f>
        <v>128.92599813308377</v>
      </c>
      <c r="D21">
        <f t="shared" ca="1" si="0"/>
        <v>4.9699898289667432</v>
      </c>
      <c r="E21">
        <f ca="1">(SUMIFS(OFFSET([2]掉落汇总!$C$2:$C$871,,MATCH($B21,[2]掉落汇总!$D$1:$M$1)),[2]掉落汇总!$A$2:$A$871,E$1,[2]掉落汇总!$C$2:$C$871,$Q$1)+SUMIFS(OFFSET([2]掉落汇总!$C$2:$C$871,,MATCH($B21,[2]掉落汇总!$D$1:$M$1)),[2]掉落汇总!$A$2:$A$871,E$1,[2]掉落汇总!$C$2:$C$871,$Q$2)/$Q$3)*宝箱投放计算!D21</f>
        <v>0.89819742489270393</v>
      </c>
      <c r="F21">
        <f ca="1">(SUMIFS(OFFSET([2]掉落汇总!$C$2:$C$871,,MATCH($B21,[2]掉落汇总!$D$1:$M$1)),[2]掉落汇总!$A$2:$A$871,F$1,[2]掉落汇总!$C$2:$C$871,$Q$1)+SUMIFS(OFFSET([2]掉落汇总!$C$2:$C$871,,MATCH($B21,[2]掉落汇总!$D$1:$M$1)),[2]掉落汇总!$A$2:$A$871,F$1,[2]掉落汇总!$C$2:$C$871,$Q$2)/$Q$3)*宝箱投放计算!E21</f>
        <v>2.0422456297624385</v>
      </c>
      <c r="G21">
        <f ca="1">(SUMIFS(OFFSET([2]掉落汇总!$C$2:$C$871,,MATCH($B21,[2]掉落汇总!$D$1:$M$1)),[2]掉落汇总!$A$2:$A$871,G$1,[2]掉落汇总!$C$2:$C$871,$Q$1)+SUMIFS(OFFSET([2]掉落汇总!$C$2:$C$871,,MATCH($B21,[2]掉落汇总!$D$1:$M$1)),[2]掉落汇总!$A$2:$A$871,G$1,[2]掉落汇总!$C$2:$C$871,$Q$2)/$Q$3)*宝箱投放计算!F21</f>
        <v>0</v>
      </c>
      <c r="H21">
        <f ca="1">(SUMIFS(OFFSET([2]掉落汇总!$C$2:$C$871,,MATCH($B21,[2]掉落汇总!$D$1:$M$1)),[2]掉落汇总!$A$2:$A$871,H$1,[2]掉落汇总!$C$2:$C$871,$Q$1)+SUMIFS(OFFSET([2]掉落汇总!$C$2:$C$871,,MATCH($B21,[2]掉落汇总!$D$1:$M$1)),[2]掉落汇总!$A$2:$A$871,H$1,[2]掉落汇总!$C$2:$C$871,$Q$2)/$Q$3)*宝箱投放计算!G21</f>
        <v>0</v>
      </c>
      <c r="I21">
        <f ca="1">(SUMIFS(OFFSET([2]掉落汇总!$C$2:$C$871,,MATCH($B21,[2]掉落汇总!$D$1:$M$1)),[2]掉落汇总!$A$2:$A$871,I$1,[2]掉落汇总!$C$2:$C$871,$Q$1)+SUMIFS(OFFSET([2]掉落汇总!$C$2:$C$871,,MATCH($B21,[2]掉落汇总!$D$1:$M$1)),[2]掉落汇总!$A$2:$A$871,I$1,[2]掉落汇总!$C$2:$C$871,$Q$2)/$Q$3)*宝箱投放计算!H21</f>
        <v>0</v>
      </c>
      <c r="J21">
        <f ca="1">(SUMIFS(OFFSET([2]掉落汇总!$C$2:$C$871,,MATCH($B21,[2]掉落汇总!$D$1:$M$1)),[2]掉落汇总!$A$2:$A$871,J$1,[2]掉落汇总!$C$2:$C$871,$Q$1)+SUMIFS(OFFSET([2]掉落汇总!$C$2:$C$871,,MATCH($B21,[2]掉落汇总!$D$1:$M$1)),[2]掉落汇总!$A$2:$A$871,J$1,[2]掉落汇总!$C$2:$C$871,$Q$2)/$Q$3)*宝箱投放计算!I21</f>
        <v>0</v>
      </c>
      <c r="K21">
        <f ca="1">(SUMIFS(OFFSET([2]掉落汇总!$C$2:$C$871,,MATCH($B21,[2]掉落汇总!$D$1:$M$1)),[2]掉落汇总!$A$2:$A$871,K$1,[2]掉落汇总!$C$2:$C$871,$Q$1)+SUMIFS(OFFSET([2]掉落汇总!$C$2:$C$871,,MATCH($B21,[2]掉落汇总!$D$1:$M$1)),[2]掉落汇总!$A$2:$A$871,K$1,[2]掉落汇总!$C$2:$C$871,$Q$2)/$Q$3)*宝箱投放计算!J21</f>
        <v>0</v>
      </c>
      <c r="L21">
        <f ca="1">(SUMIFS(OFFSET([2]掉落汇总!$C$2:$C$871,,MATCH($B21,[2]掉落汇总!$D$1:$M$1)),[2]掉落汇总!$A$2:$A$871,L$1,[2]掉落汇总!$C$2:$C$871,$Q$1)+SUMIFS(OFFSET([2]掉落汇总!$C$2:$C$871,,MATCH($B21,[2]掉落汇总!$D$1:$M$1)),[2]掉落汇总!$A$2:$A$871,L$1,[2]掉落汇总!$C$2:$C$871,$Q$2)/$Q$3)*宝箱投放计算!K21</f>
        <v>0.60900590551181089</v>
      </c>
      <c r="M21">
        <f ca="1">(SUMIFS(OFFSET([2]掉落汇总!$C$2:$C$871,,MATCH($B21,[2]掉落汇总!$D$1:$M$1)),[2]掉落汇总!$A$2:$A$871,M$1,[2]掉落汇总!$C$2:$C$871,$Q$1)+SUMIFS(OFFSET([2]掉落汇总!$C$2:$C$871,,MATCH($B21,[2]掉落汇总!$D$1:$M$1)),[2]掉落汇总!$A$2:$A$871,M$1,[2]掉落汇总!$C$2:$C$871,$Q$2)/$Q$3)*宝箱投放计算!L21</f>
        <v>0.85980415572008595</v>
      </c>
      <c r="N21">
        <f ca="1">(SUMIFS(OFFSET([2]掉落汇总!$C$2:$C$871,,MATCH($B21,[2]掉落汇总!$D$1:$M$1)),[2]掉落汇总!$A$2:$A$871,N$1,[2]掉落汇总!$C$2:$C$871,$Q$1)+SUMIFS(OFFSET([2]掉落汇总!$C$2:$C$871,,MATCH($B21,[2]掉落汇总!$D$1:$M$1)),[2]掉落汇总!$A$2:$A$871,N$1,[2]掉落汇总!$C$2:$C$871,$Q$2)/$Q$3)*宝箱投放计算!M21</f>
        <v>0.19449958378689888</v>
      </c>
      <c r="O21">
        <f ca="1">(SUMIFS(OFFSET([2]掉落汇总!$C$2:$C$871,,MATCH($B21,[2]掉落汇总!$D$1:$M$1)),[2]掉落汇总!$A$2:$A$871,O$1,[2]掉落汇总!$C$2:$C$871,$Q$1)+SUMIFS(OFFSET([2]掉落汇总!$C$2:$C$871,,MATCH($B21,[2]掉落汇总!$D$1:$M$1)),[2]掉落汇总!$A$2:$A$871,O$1,[2]掉落汇总!$C$2:$C$871,$Q$2)/$Q$3)*宝箱投放计算!N21</f>
        <v>0.36623712929280466</v>
      </c>
    </row>
    <row r="22" spans="1:15" x14ac:dyDescent="0.2">
      <c r="A22">
        <f>玩家成长时间线!A22</f>
        <v>21</v>
      </c>
      <c r="B22">
        <f>玩家成长时间线!B22</f>
        <v>6</v>
      </c>
      <c r="C22">
        <f ca="1">SUM($D$2:D22)</f>
        <v>133.90027980754408</v>
      </c>
      <c r="D22">
        <f t="shared" ca="1" si="0"/>
        <v>4.9742816744603058</v>
      </c>
      <c r="E22">
        <f ca="1">(SUMIFS(OFFSET([2]掉落汇总!$C$2:$C$871,,MATCH($B22,[2]掉落汇总!$D$1:$M$1)),[2]掉落汇总!$A$2:$A$871,E$1,[2]掉落汇总!$C$2:$C$871,$Q$1)+SUMIFS(OFFSET([2]掉落汇总!$C$2:$C$871,,MATCH($B22,[2]掉落汇总!$D$1:$M$1)),[2]掉落汇总!$A$2:$A$871,E$1,[2]掉落汇总!$C$2:$C$871,$Q$2)/$Q$3)*宝箱投放计算!D22</f>
        <v>0.90248927038626625</v>
      </c>
      <c r="F22">
        <f ca="1">(SUMIFS(OFFSET([2]掉落汇总!$C$2:$C$871,,MATCH($B22,[2]掉落汇总!$D$1:$M$1)),[2]掉落汇总!$A$2:$A$871,F$1,[2]掉落汇总!$C$2:$C$871,$Q$1)+SUMIFS(OFFSET([2]掉落汇总!$C$2:$C$871,,MATCH($B22,[2]掉落汇总!$D$1:$M$1)),[2]掉落汇总!$A$2:$A$871,F$1,[2]掉落汇总!$C$2:$C$871,$Q$2)/$Q$3)*宝箱投放计算!E22</f>
        <v>2.0422456297624385</v>
      </c>
      <c r="G22">
        <f ca="1">(SUMIFS(OFFSET([2]掉落汇总!$C$2:$C$871,,MATCH($B22,[2]掉落汇总!$D$1:$M$1)),[2]掉落汇总!$A$2:$A$871,G$1,[2]掉落汇总!$C$2:$C$871,$Q$1)+SUMIFS(OFFSET([2]掉落汇总!$C$2:$C$871,,MATCH($B22,[2]掉落汇总!$D$1:$M$1)),[2]掉落汇总!$A$2:$A$871,G$1,[2]掉落汇总!$C$2:$C$871,$Q$2)/$Q$3)*宝箱投放计算!F22</f>
        <v>0</v>
      </c>
      <c r="H22">
        <f ca="1">(SUMIFS(OFFSET([2]掉落汇总!$C$2:$C$871,,MATCH($B22,[2]掉落汇总!$D$1:$M$1)),[2]掉落汇总!$A$2:$A$871,H$1,[2]掉落汇总!$C$2:$C$871,$Q$1)+SUMIFS(OFFSET([2]掉落汇总!$C$2:$C$871,,MATCH($B22,[2]掉落汇总!$D$1:$M$1)),[2]掉落汇总!$A$2:$A$871,H$1,[2]掉落汇总!$C$2:$C$871,$Q$2)/$Q$3)*宝箱投放计算!G22</f>
        <v>0</v>
      </c>
      <c r="I22">
        <f ca="1">(SUMIFS(OFFSET([2]掉落汇总!$C$2:$C$871,,MATCH($B22,[2]掉落汇总!$D$1:$M$1)),[2]掉落汇总!$A$2:$A$871,I$1,[2]掉落汇总!$C$2:$C$871,$Q$1)+SUMIFS(OFFSET([2]掉落汇总!$C$2:$C$871,,MATCH($B22,[2]掉落汇总!$D$1:$M$1)),[2]掉落汇总!$A$2:$A$871,I$1,[2]掉落汇总!$C$2:$C$871,$Q$2)/$Q$3)*宝箱投放计算!H22</f>
        <v>0</v>
      </c>
      <c r="J22">
        <f ca="1">(SUMIFS(OFFSET([2]掉落汇总!$C$2:$C$871,,MATCH($B22,[2]掉落汇总!$D$1:$M$1)),[2]掉落汇总!$A$2:$A$871,J$1,[2]掉落汇总!$C$2:$C$871,$Q$1)+SUMIFS(OFFSET([2]掉落汇总!$C$2:$C$871,,MATCH($B22,[2]掉落汇总!$D$1:$M$1)),[2]掉落汇总!$A$2:$A$871,J$1,[2]掉落汇总!$C$2:$C$871,$Q$2)/$Q$3)*宝箱投放计算!I22</f>
        <v>0</v>
      </c>
      <c r="K22">
        <f ca="1">(SUMIFS(OFFSET([2]掉落汇总!$C$2:$C$871,,MATCH($B22,[2]掉落汇总!$D$1:$M$1)),[2]掉落汇总!$A$2:$A$871,K$1,[2]掉落汇总!$C$2:$C$871,$Q$1)+SUMIFS(OFFSET([2]掉落汇总!$C$2:$C$871,,MATCH($B22,[2]掉落汇总!$D$1:$M$1)),[2]掉落汇总!$A$2:$A$871,K$1,[2]掉落汇总!$C$2:$C$871,$Q$2)/$Q$3)*宝箱投放计算!J22</f>
        <v>0</v>
      </c>
      <c r="L22">
        <f ca="1">(SUMIFS(OFFSET([2]掉落汇总!$C$2:$C$871,,MATCH($B22,[2]掉落汇总!$D$1:$M$1)),[2]掉落汇总!$A$2:$A$871,L$1,[2]掉落汇总!$C$2:$C$871,$Q$1)+SUMIFS(OFFSET([2]掉落汇总!$C$2:$C$871,,MATCH($B22,[2]掉落汇总!$D$1:$M$1)),[2]掉落汇总!$A$2:$A$871,L$1,[2]掉落汇总!$C$2:$C$871,$Q$2)/$Q$3)*宝箱投放计算!K22</f>
        <v>0.60900590551181089</v>
      </c>
      <c r="M22">
        <f ca="1">(SUMIFS(OFFSET([2]掉落汇总!$C$2:$C$871,,MATCH($B22,[2]掉落汇总!$D$1:$M$1)),[2]掉落汇总!$A$2:$A$871,M$1,[2]掉落汇总!$C$2:$C$871,$Q$1)+SUMIFS(OFFSET([2]掉落汇总!$C$2:$C$871,,MATCH($B22,[2]掉落汇总!$D$1:$M$1)),[2]掉落汇总!$A$2:$A$871,M$1,[2]掉落汇总!$C$2:$C$871,$Q$2)/$Q$3)*宝箱投放计算!L22</f>
        <v>0.85980415572008595</v>
      </c>
      <c r="N22">
        <f ca="1">(SUMIFS(OFFSET([2]掉落汇总!$C$2:$C$871,,MATCH($B22,[2]掉落汇总!$D$1:$M$1)),[2]掉落汇总!$A$2:$A$871,N$1,[2]掉落汇总!$C$2:$C$871,$Q$1)+SUMIFS(OFFSET([2]掉落汇总!$C$2:$C$871,,MATCH($B22,[2]掉落汇总!$D$1:$M$1)),[2]掉落汇总!$A$2:$A$871,N$1,[2]掉落汇总!$C$2:$C$871,$Q$2)/$Q$3)*宝箱投放计算!M22</f>
        <v>0.19449958378689888</v>
      </c>
      <c r="O22">
        <f ca="1">(SUMIFS(OFFSET([2]掉落汇总!$C$2:$C$871,,MATCH($B22,[2]掉落汇总!$D$1:$M$1)),[2]掉落汇总!$A$2:$A$871,O$1,[2]掉落汇总!$C$2:$C$871,$Q$1)+SUMIFS(OFFSET([2]掉落汇总!$C$2:$C$871,,MATCH($B22,[2]掉落汇总!$D$1:$M$1)),[2]掉落汇总!$A$2:$A$871,O$1,[2]掉落汇总!$C$2:$C$871,$Q$2)/$Q$3)*宝箱投放计算!N22</f>
        <v>0.36623712929280466</v>
      </c>
    </row>
    <row r="23" spans="1:15" x14ac:dyDescent="0.2">
      <c r="A23">
        <f>玩家成长时间线!A23</f>
        <v>22</v>
      </c>
      <c r="B23">
        <f>玩家成长时间线!B23</f>
        <v>6</v>
      </c>
      <c r="C23">
        <f ca="1">SUM($D$2:D23)</f>
        <v>138.87885332749795</v>
      </c>
      <c r="D23">
        <f t="shared" ca="1" si="0"/>
        <v>4.9785735199538683</v>
      </c>
      <c r="E23">
        <f ca="1">(SUMIFS(OFFSET([2]掉落汇总!$C$2:$C$871,,MATCH($B23,[2]掉落汇总!$D$1:$M$1)),[2]掉落汇总!$A$2:$A$871,E$1,[2]掉落汇总!$C$2:$C$871,$Q$1)+SUMIFS(OFFSET([2]掉落汇总!$C$2:$C$871,,MATCH($B23,[2]掉落汇总!$D$1:$M$1)),[2]掉落汇总!$A$2:$A$871,E$1,[2]掉落汇总!$C$2:$C$871,$Q$2)/$Q$3)*宝箱投放计算!D23</f>
        <v>0.90678111587982835</v>
      </c>
      <c r="F23">
        <f ca="1">(SUMIFS(OFFSET([2]掉落汇总!$C$2:$C$871,,MATCH($B23,[2]掉落汇总!$D$1:$M$1)),[2]掉落汇总!$A$2:$A$871,F$1,[2]掉落汇总!$C$2:$C$871,$Q$1)+SUMIFS(OFFSET([2]掉落汇总!$C$2:$C$871,,MATCH($B23,[2]掉落汇总!$D$1:$M$1)),[2]掉落汇总!$A$2:$A$871,F$1,[2]掉落汇总!$C$2:$C$871,$Q$2)/$Q$3)*宝箱投放计算!E23</f>
        <v>2.0422456297624385</v>
      </c>
      <c r="G23">
        <f ca="1">(SUMIFS(OFFSET([2]掉落汇总!$C$2:$C$871,,MATCH($B23,[2]掉落汇总!$D$1:$M$1)),[2]掉落汇总!$A$2:$A$871,G$1,[2]掉落汇总!$C$2:$C$871,$Q$1)+SUMIFS(OFFSET([2]掉落汇总!$C$2:$C$871,,MATCH($B23,[2]掉落汇总!$D$1:$M$1)),[2]掉落汇总!$A$2:$A$871,G$1,[2]掉落汇总!$C$2:$C$871,$Q$2)/$Q$3)*宝箱投放计算!F23</f>
        <v>0</v>
      </c>
      <c r="H23">
        <f ca="1">(SUMIFS(OFFSET([2]掉落汇总!$C$2:$C$871,,MATCH($B23,[2]掉落汇总!$D$1:$M$1)),[2]掉落汇总!$A$2:$A$871,H$1,[2]掉落汇总!$C$2:$C$871,$Q$1)+SUMIFS(OFFSET([2]掉落汇总!$C$2:$C$871,,MATCH($B23,[2]掉落汇总!$D$1:$M$1)),[2]掉落汇总!$A$2:$A$871,H$1,[2]掉落汇总!$C$2:$C$871,$Q$2)/$Q$3)*宝箱投放计算!G23</f>
        <v>0</v>
      </c>
      <c r="I23">
        <f ca="1">(SUMIFS(OFFSET([2]掉落汇总!$C$2:$C$871,,MATCH($B23,[2]掉落汇总!$D$1:$M$1)),[2]掉落汇总!$A$2:$A$871,I$1,[2]掉落汇总!$C$2:$C$871,$Q$1)+SUMIFS(OFFSET([2]掉落汇总!$C$2:$C$871,,MATCH($B23,[2]掉落汇总!$D$1:$M$1)),[2]掉落汇总!$A$2:$A$871,I$1,[2]掉落汇总!$C$2:$C$871,$Q$2)/$Q$3)*宝箱投放计算!H23</f>
        <v>0</v>
      </c>
      <c r="J23">
        <f ca="1">(SUMIFS(OFFSET([2]掉落汇总!$C$2:$C$871,,MATCH($B23,[2]掉落汇总!$D$1:$M$1)),[2]掉落汇总!$A$2:$A$871,J$1,[2]掉落汇总!$C$2:$C$871,$Q$1)+SUMIFS(OFFSET([2]掉落汇总!$C$2:$C$871,,MATCH($B23,[2]掉落汇总!$D$1:$M$1)),[2]掉落汇总!$A$2:$A$871,J$1,[2]掉落汇总!$C$2:$C$871,$Q$2)/$Q$3)*宝箱投放计算!I23</f>
        <v>0</v>
      </c>
      <c r="K23">
        <f ca="1">(SUMIFS(OFFSET([2]掉落汇总!$C$2:$C$871,,MATCH($B23,[2]掉落汇总!$D$1:$M$1)),[2]掉落汇总!$A$2:$A$871,K$1,[2]掉落汇总!$C$2:$C$871,$Q$1)+SUMIFS(OFFSET([2]掉落汇总!$C$2:$C$871,,MATCH($B23,[2]掉落汇总!$D$1:$M$1)),[2]掉落汇总!$A$2:$A$871,K$1,[2]掉落汇总!$C$2:$C$871,$Q$2)/$Q$3)*宝箱投放计算!J23</f>
        <v>0</v>
      </c>
      <c r="L23">
        <f ca="1">(SUMIFS(OFFSET([2]掉落汇总!$C$2:$C$871,,MATCH($B23,[2]掉落汇总!$D$1:$M$1)),[2]掉落汇总!$A$2:$A$871,L$1,[2]掉落汇总!$C$2:$C$871,$Q$1)+SUMIFS(OFFSET([2]掉落汇总!$C$2:$C$871,,MATCH($B23,[2]掉落汇总!$D$1:$M$1)),[2]掉落汇总!$A$2:$A$871,L$1,[2]掉落汇总!$C$2:$C$871,$Q$2)/$Q$3)*宝箱投放计算!K23</f>
        <v>0.60900590551181089</v>
      </c>
      <c r="M23">
        <f ca="1">(SUMIFS(OFFSET([2]掉落汇总!$C$2:$C$871,,MATCH($B23,[2]掉落汇总!$D$1:$M$1)),[2]掉落汇总!$A$2:$A$871,M$1,[2]掉落汇总!$C$2:$C$871,$Q$1)+SUMIFS(OFFSET([2]掉落汇总!$C$2:$C$871,,MATCH($B23,[2]掉落汇总!$D$1:$M$1)),[2]掉落汇总!$A$2:$A$871,M$1,[2]掉落汇总!$C$2:$C$871,$Q$2)/$Q$3)*宝箱投放计算!L23</f>
        <v>0.85980415572008595</v>
      </c>
      <c r="N23">
        <f ca="1">(SUMIFS(OFFSET([2]掉落汇总!$C$2:$C$871,,MATCH($B23,[2]掉落汇总!$D$1:$M$1)),[2]掉落汇总!$A$2:$A$871,N$1,[2]掉落汇总!$C$2:$C$871,$Q$1)+SUMIFS(OFFSET([2]掉落汇总!$C$2:$C$871,,MATCH($B23,[2]掉落汇总!$D$1:$M$1)),[2]掉落汇总!$A$2:$A$871,N$1,[2]掉落汇总!$C$2:$C$871,$Q$2)/$Q$3)*宝箱投放计算!M23</f>
        <v>0.19449958378689888</v>
      </c>
      <c r="O23">
        <f ca="1">(SUMIFS(OFFSET([2]掉落汇总!$C$2:$C$871,,MATCH($B23,[2]掉落汇总!$D$1:$M$1)),[2]掉落汇总!$A$2:$A$871,O$1,[2]掉落汇总!$C$2:$C$871,$Q$1)+SUMIFS(OFFSET([2]掉落汇总!$C$2:$C$871,,MATCH($B23,[2]掉落汇总!$D$1:$M$1)),[2]掉落汇总!$A$2:$A$871,O$1,[2]掉落汇总!$C$2:$C$871,$Q$2)/$Q$3)*宝箱投放计算!N23</f>
        <v>0.36623712929280466</v>
      </c>
    </row>
    <row r="24" spans="1:15" x14ac:dyDescent="0.2">
      <c r="A24">
        <f>玩家成长时间线!A24</f>
        <v>23</v>
      </c>
      <c r="B24">
        <f>玩家成长时间线!B24</f>
        <v>6</v>
      </c>
      <c r="C24">
        <f ca="1">SUM($D$2:D24)</f>
        <v>143.94755560281664</v>
      </c>
      <c r="D24">
        <f t="shared" ca="1" si="0"/>
        <v>5.0687022753186746</v>
      </c>
      <c r="E24">
        <f ca="1">(SUMIFS(OFFSET([2]掉落汇总!$C$2:$C$871,,MATCH($B24,[2]掉落汇总!$D$1:$M$1)),[2]掉落汇总!$A$2:$A$871,E$1,[2]掉落汇总!$C$2:$C$871,$Q$1)+SUMIFS(OFFSET([2]掉落汇总!$C$2:$C$871,,MATCH($B24,[2]掉落汇总!$D$1:$M$1)),[2]掉落汇总!$A$2:$A$871,E$1,[2]掉落汇总!$C$2:$C$871,$Q$2)/$Q$3)*宝箱投放计算!D24</f>
        <v>0.99690987124463526</v>
      </c>
      <c r="F24">
        <f ca="1">(SUMIFS(OFFSET([2]掉落汇总!$C$2:$C$871,,MATCH($B24,[2]掉落汇总!$D$1:$M$1)),[2]掉落汇总!$A$2:$A$871,F$1,[2]掉落汇总!$C$2:$C$871,$Q$1)+SUMIFS(OFFSET([2]掉落汇总!$C$2:$C$871,,MATCH($B24,[2]掉落汇总!$D$1:$M$1)),[2]掉落汇总!$A$2:$A$871,F$1,[2]掉落汇总!$C$2:$C$871,$Q$2)/$Q$3)*宝箱投放计算!E24</f>
        <v>2.0422456297624385</v>
      </c>
      <c r="G24">
        <f ca="1">(SUMIFS(OFFSET([2]掉落汇总!$C$2:$C$871,,MATCH($B24,[2]掉落汇总!$D$1:$M$1)),[2]掉落汇总!$A$2:$A$871,G$1,[2]掉落汇总!$C$2:$C$871,$Q$1)+SUMIFS(OFFSET([2]掉落汇总!$C$2:$C$871,,MATCH($B24,[2]掉落汇总!$D$1:$M$1)),[2]掉落汇总!$A$2:$A$871,G$1,[2]掉落汇总!$C$2:$C$871,$Q$2)/$Q$3)*宝箱投放计算!F24</f>
        <v>0</v>
      </c>
      <c r="H24">
        <f ca="1">(SUMIFS(OFFSET([2]掉落汇总!$C$2:$C$871,,MATCH($B24,[2]掉落汇总!$D$1:$M$1)),[2]掉落汇总!$A$2:$A$871,H$1,[2]掉落汇总!$C$2:$C$871,$Q$1)+SUMIFS(OFFSET([2]掉落汇总!$C$2:$C$871,,MATCH($B24,[2]掉落汇总!$D$1:$M$1)),[2]掉落汇总!$A$2:$A$871,H$1,[2]掉落汇总!$C$2:$C$871,$Q$2)/$Q$3)*宝箱投放计算!G24</f>
        <v>0</v>
      </c>
      <c r="I24">
        <f ca="1">(SUMIFS(OFFSET([2]掉落汇总!$C$2:$C$871,,MATCH($B24,[2]掉落汇总!$D$1:$M$1)),[2]掉落汇总!$A$2:$A$871,I$1,[2]掉落汇总!$C$2:$C$871,$Q$1)+SUMIFS(OFFSET([2]掉落汇总!$C$2:$C$871,,MATCH($B24,[2]掉落汇总!$D$1:$M$1)),[2]掉落汇总!$A$2:$A$871,I$1,[2]掉落汇总!$C$2:$C$871,$Q$2)/$Q$3)*宝箱投放计算!H24</f>
        <v>0</v>
      </c>
      <c r="J24">
        <f ca="1">(SUMIFS(OFFSET([2]掉落汇总!$C$2:$C$871,,MATCH($B24,[2]掉落汇总!$D$1:$M$1)),[2]掉落汇总!$A$2:$A$871,J$1,[2]掉落汇总!$C$2:$C$871,$Q$1)+SUMIFS(OFFSET([2]掉落汇总!$C$2:$C$871,,MATCH($B24,[2]掉落汇总!$D$1:$M$1)),[2]掉落汇总!$A$2:$A$871,J$1,[2]掉落汇总!$C$2:$C$871,$Q$2)/$Q$3)*宝箱投放计算!I24</f>
        <v>0</v>
      </c>
      <c r="K24">
        <f ca="1">(SUMIFS(OFFSET([2]掉落汇总!$C$2:$C$871,,MATCH($B24,[2]掉落汇总!$D$1:$M$1)),[2]掉落汇总!$A$2:$A$871,K$1,[2]掉落汇总!$C$2:$C$871,$Q$1)+SUMIFS(OFFSET([2]掉落汇总!$C$2:$C$871,,MATCH($B24,[2]掉落汇总!$D$1:$M$1)),[2]掉落汇总!$A$2:$A$871,K$1,[2]掉落汇总!$C$2:$C$871,$Q$2)/$Q$3)*宝箱投放计算!J24</f>
        <v>0</v>
      </c>
      <c r="L24">
        <f ca="1">(SUMIFS(OFFSET([2]掉落汇总!$C$2:$C$871,,MATCH($B24,[2]掉落汇总!$D$1:$M$1)),[2]掉落汇总!$A$2:$A$871,L$1,[2]掉落汇总!$C$2:$C$871,$Q$1)+SUMIFS(OFFSET([2]掉落汇总!$C$2:$C$871,,MATCH($B24,[2]掉落汇总!$D$1:$M$1)),[2]掉落汇总!$A$2:$A$871,L$1,[2]掉落汇总!$C$2:$C$871,$Q$2)/$Q$3)*宝箱投放计算!K24</f>
        <v>0.60900590551181089</v>
      </c>
      <c r="M24">
        <f ca="1">(SUMIFS(OFFSET([2]掉落汇总!$C$2:$C$871,,MATCH($B24,[2]掉落汇总!$D$1:$M$1)),[2]掉落汇总!$A$2:$A$871,M$1,[2]掉落汇总!$C$2:$C$871,$Q$1)+SUMIFS(OFFSET([2]掉落汇总!$C$2:$C$871,,MATCH($B24,[2]掉落汇总!$D$1:$M$1)),[2]掉落汇总!$A$2:$A$871,M$1,[2]掉落汇总!$C$2:$C$871,$Q$2)/$Q$3)*宝箱投放计算!L24</f>
        <v>0.85980415572008595</v>
      </c>
      <c r="N24">
        <f ca="1">(SUMIFS(OFFSET([2]掉落汇总!$C$2:$C$871,,MATCH($B24,[2]掉落汇总!$D$1:$M$1)),[2]掉落汇总!$A$2:$A$871,N$1,[2]掉落汇总!$C$2:$C$871,$Q$1)+SUMIFS(OFFSET([2]掉落汇总!$C$2:$C$871,,MATCH($B24,[2]掉落汇总!$D$1:$M$1)),[2]掉落汇总!$A$2:$A$871,N$1,[2]掉落汇总!$C$2:$C$871,$Q$2)/$Q$3)*宝箱投放计算!M24</f>
        <v>0.19449958378689888</v>
      </c>
      <c r="O24">
        <f ca="1">(SUMIFS(OFFSET([2]掉落汇总!$C$2:$C$871,,MATCH($B24,[2]掉落汇总!$D$1:$M$1)),[2]掉落汇总!$A$2:$A$871,O$1,[2]掉落汇总!$C$2:$C$871,$Q$1)+SUMIFS(OFFSET([2]掉落汇总!$C$2:$C$871,,MATCH($B24,[2]掉落汇总!$D$1:$M$1)),[2]掉落汇总!$A$2:$A$871,O$1,[2]掉落汇总!$C$2:$C$871,$Q$2)/$Q$3)*宝箱投放计算!N24</f>
        <v>0.36623712929280466</v>
      </c>
    </row>
    <row r="25" spans="1:15" x14ac:dyDescent="0.2">
      <c r="A25">
        <f>玩家成长时间线!A25</f>
        <v>24</v>
      </c>
      <c r="B25">
        <f>玩家成长时间线!B25</f>
        <v>6</v>
      </c>
      <c r="C25">
        <f ca="1">SUM($D$2:D25)</f>
        <v>148.93471281375764</v>
      </c>
      <c r="D25">
        <f t="shared" ca="1" si="0"/>
        <v>4.9871572109409925</v>
      </c>
      <c r="E25">
        <f ca="1">(SUMIFS(OFFSET([2]掉落汇总!$C$2:$C$871,,MATCH($B25,[2]掉落汇总!$D$1:$M$1)),[2]掉落汇总!$A$2:$A$871,E$1,[2]掉落汇总!$C$2:$C$871,$Q$1)+SUMIFS(OFFSET([2]掉落汇总!$C$2:$C$871,,MATCH($B25,[2]掉落汇总!$D$1:$M$1)),[2]掉落汇总!$A$2:$A$871,E$1,[2]掉落汇总!$C$2:$C$871,$Q$2)/$Q$3)*宝箱投放计算!D25</f>
        <v>0.91536480686695287</v>
      </c>
      <c r="F25">
        <f ca="1">(SUMIFS(OFFSET([2]掉落汇总!$C$2:$C$871,,MATCH($B25,[2]掉落汇总!$D$1:$M$1)),[2]掉落汇总!$A$2:$A$871,F$1,[2]掉落汇总!$C$2:$C$871,$Q$1)+SUMIFS(OFFSET([2]掉落汇总!$C$2:$C$871,,MATCH($B25,[2]掉落汇总!$D$1:$M$1)),[2]掉落汇总!$A$2:$A$871,F$1,[2]掉落汇总!$C$2:$C$871,$Q$2)/$Q$3)*宝箱投放计算!E25</f>
        <v>2.0422456297624385</v>
      </c>
      <c r="G25">
        <f ca="1">(SUMIFS(OFFSET([2]掉落汇总!$C$2:$C$871,,MATCH($B25,[2]掉落汇总!$D$1:$M$1)),[2]掉落汇总!$A$2:$A$871,G$1,[2]掉落汇总!$C$2:$C$871,$Q$1)+SUMIFS(OFFSET([2]掉落汇总!$C$2:$C$871,,MATCH($B25,[2]掉落汇总!$D$1:$M$1)),[2]掉落汇总!$A$2:$A$871,G$1,[2]掉落汇总!$C$2:$C$871,$Q$2)/$Q$3)*宝箱投放计算!F25</f>
        <v>0</v>
      </c>
      <c r="H25">
        <f ca="1">(SUMIFS(OFFSET([2]掉落汇总!$C$2:$C$871,,MATCH($B25,[2]掉落汇总!$D$1:$M$1)),[2]掉落汇总!$A$2:$A$871,H$1,[2]掉落汇总!$C$2:$C$871,$Q$1)+SUMIFS(OFFSET([2]掉落汇总!$C$2:$C$871,,MATCH($B25,[2]掉落汇总!$D$1:$M$1)),[2]掉落汇总!$A$2:$A$871,H$1,[2]掉落汇总!$C$2:$C$871,$Q$2)/$Q$3)*宝箱投放计算!G25</f>
        <v>0</v>
      </c>
      <c r="I25">
        <f ca="1">(SUMIFS(OFFSET([2]掉落汇总!$C$2:$C$871,,MATCH($B25,[2]掉落汇总!$D$1:$M$1)),[2]掉落汇总!$A$2:$A$871,I$1,[2]掉落汇总!$C$2:$C$871,$Q$1)+SUMIFS(OFFSET([2]掉落汇总!$C$2:$C$871,,MATCH($B25,[2]掉落汇总!$D$1:$M$1)),[2]掉落汇总!$A$2:$A$871,I$1,[2]掉落汇总!$C$2:$C$871,$Q$2)/$Q$3)*宝箱投放计算!H25</f>
        <v>0</v>
      </c>
      <c r="J25">
        <f ca="1">(SUMIFS(OFFSET([2]掉落汇总!$C$2:$C$871,,MATCH($B25,[2]掉落汇总!$D$1:$M$1)),[2]掉落汇总!$A$2:$A$871,J$1,[2]掉落汇总!$C$2:$C$871,$Q$1)+SUMIFS(OFFSET([2]掉落汇总!$C$2:$C$871,,MATCH($B25,[2]掉落汇总!$D$1:$M$1)),[2]掉落汇总!$A$2:$A$871,J$1,[2]掉落汇总!$C$2:$C$871,$Q$2)/$Q$3)*宝箱投放计算!I25</f>
        <v>0</v>
      </c>
      <c r="K25">
        <f ca="1">(SUMIFS(OFFSET([2]掉落汇总!$C$2:$C$871,,MATCH($B25,[2]掉落汇总!$D$1:$M$1)),[2]掉落汇总!$A$2:$A$871,K$1,[2]掉落汇总!$C$2:$C$871,$Q$1)+SUMIFS(OFFSET([2]掉落汇总!$C$2:$C$871,,MATCH($B25,[2]掉落汇总!$D$1:$M$1)),[2]掉落汇总!$A$2:$A$871,K$1,[2]掉落汇总!$C$2:$C$871,$Q$2)/$Q$3)*宝箱投放计算!J25</f>
        <v>0</v>
      </c>
      <c r="L25">
        <f ca="1">(SUMIFS(OFFSET([2]掉落汇总!$C$2:$C$871,,MATCH($B25,[2]掉落汇总!$D$1:$M$1)),[2]掉落汇总!$A$2:$A$871,L$1,[2]掉落汇总!$C$2:$C$871,$Q$1)+SUMIFS(OFFSET([2]掉落汇总!$C$2:$C$871,,MATCH($B25,[2]掉落汇总!$D$1:$M$1)),[2]掉落汇总!$A$2:$A$871,L$1,[2]掉落汇总!$C$2:$C$871,$Q$2)/$Q$3)*宝箱投放计算!K25</f>
        <v>0.60900590551181089</v>
      </c>
      <c r="M25">
        <f ca="1">(SUMIFS(OFFSET([2]掉落汇总!$C$2:$C$871,,MATCH($B25,[2]掉落汇总!$D$1:$M$1)),[2]掉落汇总!$A$2:$A$871,M$1,[2]掉落汇总!$C$2:$C$871,$Q$1)+SUMIFS(OFFSET([2]掉落汇总!$C$2:$C$871,,MATCH($B25,[2]掉落汇总!$D$1:$M$1)),[2]掉落汇总!$A$2:$A$871,M$1,[2]掉落汇总!$C$2:$C$871,$Q$2)/$Q$3)*宝箱投放计算!L25</f>
        <v>0.85980415572008595</v>
      </c>
      <c r="N25">
        <f ca="1">(SUMIFS(OFFSET([2]掉落汇总!$C$2:$C$871,,MATCH($B25,[2]掉落汇总!$D$1:$M$1)),[2]掉落汇总!$A$2:$A$871,N$1,[2]掉落汇总!$C$2:$C$871,$Q$1)+SUMIFS(OFFSET([2]掉落汇总!$C$2:$C$871,,MATCH($B25,[2]掉落汇总!$D$1:$M$1)),[2]掉落汇总!$A$2:$A$871,N$1,[2]掉落汇总!$C$2:$C$871,$Q$2)/$Q$3)*宝箱投放计算!M25</f>
        <v>0.19449958378689888</v>
      </c>
      <c r="O25">
        <f ca="1">(SUMIFS(OFFSET([2]掉落汇总!$C$2:$C$871,,MATCH($B25,[2]掉落汇总!$D$1:$M$1)),[2]掉落汇总!$A$2:$A$871,O$1,[2]掉落汇总!$C$2:$C$871,$Q$1)+SUMIFS(OFFSET([2]掉落汇总!$C$2:$C$871,,MATCH($B25,[2]掉落汇总!$D$1:$M$1)),[2]掉落汇总!$A$2:$A$871,O$1,[2]掉落汇总!$C$2:$C$871,$Q$2)/$Q$3)*宝箱投放计算!N25</f>
        <v>0.36623712929280466</v>
      </c>
    </row>
    <row r="26" spans="1:15" x14ac:dyDescent="0.2">
      <c r="A26">
        <f>玩家成长时间线!A26</f>
        <v>25</v>
      </c>
      <c r="B26">
        <f>玩家成长时间线!B26</f>
        <v>6</v>
      </c>
      <c r="C26">
        <f ca="1">SUM($D$2:D26)</f>
        <v>153.9261618701922</v>
      </c>
      <c r="D26">
        <f t="shared" ca="1" si="0"/>
        <v>4.9914490564345551</v>
      </c>
      <c r="E26">
        <f ca="1">(SUMIFS(OFFSET([2]掉落汇总!$C$2:$C$871,,MATCH($B26,[2]掉落汇总!$D$1:$M$1)),[2]掉落汇总!$A$2:$A$871,E$1,[2]掉落汇总!$C$2:$C$871,$Q$1)+SUMIFS(OFFSET([2]掉落汇总!$C$2:$C$871,,MATCH($B26,[2]掉落汇总!$D$1:$M$1)),[2]掉落汇总!$A$2:$A$871,E$1,[2]掉落汇总!$C$2:$C$871,$Q$2)/$Q$3)*宝箱投放计算!D26</f>
        <v>0.91965665236051497</v>
      </c>
      <c r="F26">
        <f ca="1">(SUMIFS(OFFSET([2]掉落汇总!$C$2:$C$871,,MATCH($B26,[2]掉落汇总!$D$1:$M$1)),[2]掉落汇总!$A$2:$A$871,F$1,[2]掉落汇总!$C$2:$C$871,$Q$1)+SUMIFS(OFFSET([2]掉落汇总!$C$2:$C$871,,MATCH($B26,[2]掉落汇总!$D$1:$M$1)),[2]掉落汇总!$A$2:$A$871,F$1,[2]掉落汇总!$C$2:$C$871,$Q$2)/$Q$3)*宝箱投放计算!E26</f>
        <v>2.0422456297624385</v>
      </c>
      <c r="G26">
        <f ca="1">(SUMIFS(OFFSET([2]掉落汇总!$C$2:$C$871,,MATCH($B26,[2]掉落汇总!$D$1:$M$1)),[2]掉落汇总!$A$2:$A$871,G$1,[2]掉落汇总!$C$2:$C$871,$Q$1)+SUMIFS(OFFSET([2]掉落汇总!$C$2:$C$871,,MATCH($B26,[2]掉落汇总!$D$1:$M$1)),[2]掉落汇总!$A$2:$A$871,G$1,[2]掉落汇总!$C$2:$C$871,$Q$2)/$Q$3)*宝箱投放计算!F26</f>
        <v>0</v>
      </c>
      <c r="H26">
        <f ca="1">(SUMIFS(OFFSET([2]掉落汇总!$C$2:$C$871,,MATCH($B26,[2]掉落汇总!$D$1:$M$1)),[2]掉落汇总!$A$2:$A$871,H$1,[2]掉落汇总!$C$2:$C$871,$Q$1)+SUMIFS(OFFSET([2]掉落汇总!$C$2:$C$871,,MATCH($B26,[2]掉落汇总!$D$1:$M$1)),[2]掉落汇总!$A$2:$A$871,H$1,[2]掉落汇总!$C$2:$C$871,$Q$2)/$Q$3)*宝箱投放计算!G26</f>
        <v>0</v>
      </c>
      <c r="I26">
        <f ca="1">(SUMIFS(OFFSET([2]掉落汇总!$C$2:$C$871,,MATCH($B26,[2]掉落汇总!$D$1:$M$1)),[2]掉落汇总!$A$2:$A$871,I$1,[2]掉落汇总!$C$2:$C$871,$Q$1)+SUMIFS(OFFSET([2]掉落汇总!$C$2:$C$871,,MATCH($B26,[2]掉落汇总!$D$1:$M$1)),[2]掉落汇总!$A$2:$A$871,I$1,[2]掉落汇总!$C$2:$C$871,$Q$2)/$Q$3)*宝箱投放计算!H26</f>
        <v>0</v>
      </c>
      <c r="J26">
        <f ca="1">(SUMIFS(OFFSET([2]掉落汇总!$C$2:$C$871,,MATCH($B26,[2]掉落汇总!$D$1:$M$1)),[2]掉落汇总!$A$2:$A$871,J$1,[2]掉落汇总!$C$2:$C$871,$Q$1)+SUMIFS(OFFSET([2]掉落汇总!$C$2:$C$871,,MATCH($B26,[2]掉落汇总!$D$1:$M$1)),[2]掉落汇总!$A$2:$A$871,J$1,[2]掉落汇总!$C$2:$C$871,$Q$2)/$Q$3)*宝箱投放计算!I26</f>
        <v>0</v>
      </c>
      <c r="K26">
        <f ca="1">(SUMIFS(OFFSET([2]掉落汇总!$C$2:$C$871,,MATCH($B26,[2]掉落汇总!$D$1:$M$1)),[2]掉落汇总!$A$2:$A$871,K$1,[2]掉落汇总!$C$2:$C$871,$Q$1)+SUMIFS(OFFSET([2]掉落汇总!$C$2:$C$871,,MATCH($B26,[2]掉落汇总!$D$1:$M$1)),[2]掉落汇总!$A$2:$A$871,K$1,[2]掉落汇总!$C$2:$C$871,$Q$2)/$Q$3)*宝箱投放计算!J26</f>
        <v>0</v>
      </c>
      <c r="L26">
        <f ca="1">(SUMIFS(OFFSET([2]掉落汇总!$C$2:$C$871,,MATCH($B26,[2]掉落汇总!$D$1:$M$1)),[2]掉落汇总!$A$2:$A$871,L$1,[2]掉落汇总!$C$2:$C$871,$Q$1)+SUMIFS(OFFSET([2]掉落汇总!$C$2:$C$871,,MATCH($B26,[2]掉落汇总!$D$1:$M$1)),[2]掉落汇总!$A$2:$A$871,L$1,[2]掉落汇总!$C$2:$C$871,$Q$2)/$Q$3)*宝箱投放计算!K26</f>
        <v>0.60900590551181089</v>
      </c>
      <c r="M26">
        <f ca="1">(SUMIFS(OFFSET([2]掉落汇总!$C$2:$C$871,,MATCH($B26,[2]掉落汇总!$D$1:$M$1)),[2]掉落汇总!$A$2:$A$871,M$1,[2]掉落汇总!$C$2:$C$871,$Q$1)+SUMIFS(OFFSET([2]掉落汇总!$C$2:$C$871,,MATCH($B26,[2]掉落汇总!$D$1:$M$1)),[2]掉落汇总!$A$2:$A$871,M$1,[2]掉落汇总!$C$2:$C$871,$Q$2)/$Q$3)*宝箱投放计算!L26</f>
        <v>0.85980415572008595</v>
      </c>
      <c r="N26">
        <f ca="1">(SUMIFS(OFFSET([2]掉落汇总!$C$2:$C$871,,MATCH($B26,[2]掉落汇总!$D$1:$M$1)),[2]掉落汇总!$A$2:$A$871,N$1,[2]掉落汇总!$C$2:$C$871,$Q$1)+SUMIFS(OFFSET([2]掉落汇总!$C$2:$C$871,,MATCH($B26,[2]掉落汇总!$D$1:$M$1)),[2]掉落汇总!$A$2:$A$871,N$1,[2]掉落汇总!$C$2:$C$871,$Q$2)/$Q$3)*宝箱投放计算!M26</f>
        <v>0.19449958378689888</v>
      </c>
      <c r="O26">
        <f ca="1">(SUMIFS(OFFSET([2]掉落汇总!$C$2:$C$871,,MATCH($B26,[2]掉落汇总!$D$1:$M$1)),[2]掉落汇总!$A$2:$A$871,O$1,[2]掉落汇总!$C$2:$C$871,$Q$1)+SUMIFS(OFFSET([2]掉落汇总!$C$2:$C$871,,MATCH($B26,[2]掉落汇总!$D$1:$M$1)),[2]掉落汇总!$A$2:$A$871,O$1,[2]掉落汇总!$C$2:$C$871,$Q$2)/$Q$3)*宝箱投放计算!N26</f>
        <v>0.36623712929280466</v>
      </c>
    </row>
    <row r="27" spans="1:15" x14ac:dyDescent="0.2">
      <c r="A27">
        <f>玩家成长时间线!A27</f>
        <v>26</v>
      </c>
      <c r="B27">
        <f>玩家成长时间线!B27</f>
        <v>7</v>
      </c>
      <c r="C27">
        <f ca="1">SUM($D$2:D27)</f>
        <v>158.90785671009988</v>
      </c>
      <c r="D27">
        <f t="shared" ca="1" si="0"/>
        <v>4.9816948399076839</v>
      </c>
      <c r="E27">
        <f ca="1">(SUMIFS(OFFSET([2]掉落汇总!$C$2:$C$871,,MATCH($B27,[2]掉落汇总!$D$1:$M$1)),[2]掉落汇总!$A$2:$A$871,E$1,[2]掉落汇总!$C$2:$C$871,$Q$1)+SUMIFS(OFFSET([2]掉落汇总!$C$2:$C$871,,MATCH($B27,[2]掉落汇总!$D$1:$M$1)),[2]掉落汇总!$A$2:$A$871,E$1,[2]掉落汇总!$C$2:$C$871,$Q$2)/$Q$3)*宝箱投放计算!D27</f>
        <v>0.98304000000000002</v>
      </c>
      <c r="F27">
        <f ca="1">(SUMIFS(OFFSET([2]掉落汇总!$C$2:$C$871,,MATCH($B27,[2]掉落汇总!$D$1:$M$1)),[2]掉落汇总!$A$2:$A$871,F$1,[2]掉落汇总!$C$2:$C$871,$Q$1)+SUMIFS(OFFSET([2]掉落汇总!$C$2:$C$871,,MATCH($B27,[2]掉落汇总!$D$1:$M$1)),[2]掉落汇总!$A$2:$A$871,F$1,[2]掉落汇总!$C$2:$C$871,$Q$2)/$Q$3)*宝箱投放计算!E27</f>
        <v>2.0912220309810667</v>
      </c>
      <c r="G27">
        <f ca="1">(SUMIFS(OFFSET([2]掉落汇总!$C$2:$C$871,,MATCH($B27,[2]掉落汇总!$D$1:$M$1)),[2]掉落汇总!$A$2:$A$871,G$1,[2]掉落汇总!$C$2:$C$871,$Q$1)+SUMIFS(OFFSET([2]掉落汇总!$C$2:$C$871,,MATCH($B27,[2]掉落汇总!$D$1:$M$1)),[2]掉落汇总!$A$2:$A$871,G$1,[2]掉落汇总!$C$2:$C$871,$Q$2)/$Q$3)*宝箱投放计算!F27</f>
        <v>0</v>
      </c>
      <c r="H27">
        <f ca="1">(SUMIFS(OFFSET([2]掉落汇总!$C$2:$C$871,,MATCH($B27,[2]掉落汇总!$D$1:$M$1)),[2]掉落汇总!$A$2:$A$871,H$1,[2]掉落汇总!$C$2:$C$871,$Q$1)+SUMIFS(OFFSET([2]掉落汇总!$C$2:$C$871,,MATCH($B27,[2]掉落汇总!$D$1:$M$1)),[2]掉落汇总!$A$2:$A$871,H$1,[2]掉落汇总!$C$2:$C$871,$Q$2)/$Q$3)*宝箱投放计算!G27</f>
        <v>0</v>
      </c>
      <c r="I27">
        <f ca="1">(SUMIFS(OFFSET([2]掉落汇总!$C$2:$C$871,,MATCH($B27,[2]掉落汇总!$D$1:$M$1)),[2]掉落汇总!$A$2:$A$871,I$1,[2]掉落汇总!$C$2:$C$871,$Q$1)+SUMIFS(OFFSET([2]掉落汇总!$C$2:$C$871,,MATCH($B27,[2]掉落汇总!$D$1:$M$1)),[2]掉落汇总!$A$2:$A$871,I$1,[2]掉落汇总!$C$2:$C$871,$Q$2)/$Q$3)*宝箱投放计算!H27</f>
        <v>0</v>
      </c>
      <c r="J27">
        <f ca="1">(SUMIFS(OFFSET([2]掉落汇总!$C$2:$C$871,,MATCH($B27,[2]掉落汇总!$D$1:$M$1)),[2]掉落汇总!$A$2:$A$871,J$1,[2]掉落汇总!$C$2:$C$871,$Q$1)+SUMIFS(OFFSET([2]掉落汇总!$C$2:$C$871,,MATCH($B27,[2]掉落汇总!$D$1:$M$1)),[2]掉落汇总!$A$2:$A$871,J$1,[2]掉落汇总!$C$2:$C$871,$Q$2)/$Q$3)*宝箱投放计算!I27</f>
        <v>0</v>
      </c>
      <c r="K27">
        <f ca="1">(SUMIFS(OFFSET([2]掉落汇总!$C$2:$C$871,,MATCH($B27,[2]掉落汇总!$D$1:$M$1)),[2]掉落汇总!$A$2:$A$871,K$1,[2]掉落汇总!$C$2:$C$871,$Q$1)+SUMIFS(OFFSET([2]掉落汇总!$C$2:$C$871,,MATCH($B27,[2]掉落汇总!$D$1:$M$1)),[2]掉落汇总!$A$2:$A$871,K$1,[2]掉落汇总!$C$2:$C$871,$Q$2)/$Q$3)*宝箱投放计算!J27</f>
        <v>0</v>
      </c>
      <c r="L27">
        <f ca="1">(SUMIFS(OFFSET([2]掉落汇总!$C$2:$C$871,,MATCH($B27,[2]掉落汇总!$D$1:$M$1)),[2]掉落汇总!$A$2:$A$871,L$1,[2]掉落汇总!$C$2:$C$871,$Q$1)+SUMIFS(OFFSET([2]掉落汇总!$C$2:$C$871,,MATCH($B27,[2]掉落汇总!$D$1:$M$1)),[2]掉落汇总!$A$2:$A$871,L$1,[2]掉落汇总!$C$2:$C$871,$Q$2)/$Q$3)*宝箱投放计算!K27</f>
        <v>0.58393299516338337</v>
      </c>
      <c r="M27">
        <f ca="1">(SUMIFS(OFFSET([2]掉落汇总!$C$2:$C$871,,MATCH($B27,[2]掉落汇总!$D$1:$M$1)),[2]掉落汇总!$A$2:$A$871,M$1,[2]掉落汇总!$C$2:$C$871,$Q$1)+SUMIFS(OFFSET([2]掉落汇总!$C$2:$C$871,,MATCH($B27,[2]掉落汇总!$D$1:$M$1)),[2]掉落汇总!$A$2:$A$871,M$1,[2]掉落汇总!$C$2:$C$871,$Q$2)/$Q$3)*宝箱投放计算!L27</f>
        <v>0.78203188641917842</v>
      </c>
      <c r="N27">
        <f ca="1">(SUMIFS(OFFSET([2]掉落汇总!$C$2:$C$871,,MATCH($B27,[2]掉落汇总!$D$1:$M$1)),[2]掉落汇总!$A$2:$A$871,N$1,[2]掉落汇总!$C$2:$C$871,$Q$1)+SUMIFS(OFFSET([2]掉落汇总!$C$2:$C$871,,MATCH($B27,[2]掉落汇总!$D$1:$M$1)),[2]掉落汇总!$A$2:$A$871,N$1,[2]掉落汇总!$C$2:$C$871,$Q$2)/$Q$3)*宝箱投放计算!M27</f>
        <v>0.19916400295057779</v>
      </c>
      <c r="O27">
        <f ca="1">(SUMIFS(OFFSET([2]掉落汇总!$C$2:$C$871,,MATCH($B27,[2]掉落汇总!$D$1:$M$1)),[2]掉落汇总!$A$2:$A$871,O$1,[2]掉落汇总!$C$2:$C$871,$Q$1)+SUMIFS(OFFSET([2]掉落汇总!$C$2:$C$871,,MATCH($B27,[2]掉落汇总!$D$1:$M$1)),[2]掉落汇总!$A$2:$A$871,O$1,[2]掉落汇总!$C$2:$C$871,$Q$2)/$Q$3)*宝箱投放计算!N27</f>
        <v>0.34230392439347668</v>
      </c>
    </row>
    <row r="28" spans="1:15" x14ac:dyDescent="0.2">
      <c r="A28">
        <f>玩家成长时间线!A28</f>
        <v>27</v>
      </c>
      <c r="B28">
        <f>玩家成长时间线!B28</f>
        <v>7</v>
      </c>
      <c r="C28">
        <f ca="1">SUM($D$2:D28)</f>
        <v>164.7230060954621</v>
      </c>
      <c r="D28">
        <f t="shared" ca="1" si="0"/>
        <v>5.8151493853622291</v>
      </c>
      <c r="E28">
        <f ca="1">(SUMIFS(OFFSET([2]掉落汇总!$C$2:$C$871,,MATCH($B28,[2]掉落汇总!$D$1:$M$1)),[2]掉落汇总!$A$2:$A$871,E$1,[2]掉落汇总!$C$2:$C$871,$Q$1)+SUMIFS(OFFSET([2]掉落汇总!$C$2:$C$871,,MATCH($B28,[2]掉落汇总!$D$1:$M$1)),[2]掉落汇总!$A$2:$A$871,E$1,[2]掉落汇总!$C$2:$C$871,$Q$2)/$Q$3)*宝箱投放计算!D28</f>
        <v>1.8164945454545454</v>
      </c>
      <c r="F28">
        <f ca="1">(SUMIFS(OFFSET([2]掉落汇总!$C$2:$C$871,,MATCH($B28,[2]掉落汇总!$D$1:$M$1)),[2]掉落汇总!$A$2:$A$871,F$1,[2]掉落汇总!$C$2:$C$871,$Q$1)+SUMIFS(OFFSET([2]掉落汇总!$C$2:$C$871,,MATCH($B28,[2]掉落汇总!$D$1:$M$1)),[2]掉落汇总!$A$2:$A$871,F$1,[2]掉落汇总!$C$2:$C$871,$Q$2)/$Q$3)*宝箱投放计算!E28</f>
        <v>2.0912220309810667</v>
      </c>
      <c r="G28">
        <f ca="1">(SUMIFS(OFFSET([2]掉落汇总!$C$2:$C$871,,MATCH($B28,[2]掉落汇总!$D$1:$M$1)),[2]掉落汇总!$A$2:$A$871,G$1,[2]掉落汇总!$C$2:$C$871,$Q$1)+SUMIFS(OFFSET([2]掉落汇总!$C$2:$C$871,,MATCH($B28,[2]掉落汇总!$D$1:$M$1)),[2]掉落汇总!$A$2:$A$871,G$1,[2]掉落汇总!$C$2:$C$871,$Q$2)/$Q$3)*宝箱投放计算!F28</f>
        <v>0</v>
      </c>
      <c r="H28">
        <f ca="1">(SUMIFS(OFFSET([2]掉落汇总!$C$2:$C$871,,MATCH($B28,[2]掉落汇总!$D$1:$M$1)),[2]掉落汇总!$A$2:$A$871,H$1,[2]掉落汇总!$C$2:$C$871,$Q$1)+SUMIFS(OFFSET([2]掉落汇总!$C$2:$C$871,,MATCH($B28,[2]掉落汇总!$D$1:$M$1)),[2]掉落汇总!$A$2:$A$871,H$1,[2]掉落汇总!$C$2:$C$871,$Q$2)/$Q$3)*宝箱投放计算!G28</f>
        <v>0</v>
      </c>
      <c r="I28">
        <f ca="1">(SUMIFS(OFFSET([2]掉落汇总!$C$2:$C$871,,MATCH($B28,[2]掉落汇总!$D$1:$M$1)),[2]掉落汇总!$A$2:$A$871,I$1,[2]掉落汇总!$C$2:$C$871,$Q$1)+SUMIFS(OFFSET([2]掉落汇总!$C$2:$C$871,,MATCH($B28,[2]掉落汇总!$D$1:$M$1)),[2]掉落汇总!$A$2:$A$871,I$1,[2]掉落汇总!$C$2:$C$871,$Q$2)/$Q$3)*宝箱投放计算!H28</f>
        <v>0</v>
      </c>
      <c r="J28">
        <f ca="1">(SUMIFS(OFFSET([2]掉落汇总!$C$2:$C$871,,MATCH($B28,[2]掉落汇总!$D$1:$M$1)),[2]掉落汇总!$A$2:$A$871,J$1,[2]掉落汇总!$C$2:$C$871,$Q$1)+SUMIFS(OFFSET([2]掉落汇总!$C$2:$C$871,,MATCH($B28,[2]掉落汇总!$D$1:$M$1)),[2]掉落汇总!$A$2:$A$871,J$1,[2]掉落汇总!$C$2:$C$871,$Q$2)/$Q$3)*宝箱投放计算!I28</f>
        <v>0</v>
      </c>
      <c r="K28">
        <f ca="1">(SUMIFS(OFFSET([2]掉落汇总!$C$2:$C$871,,MATCH($B28,[2]掉落汇总!$D$1:$M$1)),[2]掉落汇总!$A$2:$A$871,K$1,[2]掉落汇总!$C$2:$C$871,$Q$1)+SUMIFS(OFFSET([2]掉落汇总!$C$2:$C$871,,MATCH($B28,[2]掉落汇总!$D$1:$M$1)),[2]掉落汇总!$A$2:$A$871,K$1,[2]掉落汇总!$C$2:$C$871,$Q$2)/$Q$3)*宝箱投放计算!J28</f>
        <v>0</v>
      </c>
      <c r="L28">
        <f ca="1">(SUMIFS(OFFSET([2]掉落汇总!$C$2:$C$871,,MATCH($B28,[2]掉落汇总!$D$1:$M$1)),[2]掉落汇总!$A$2:$A$871,L$1,[2]掉落汇总!$C$2:$C$871,$Q$1)+SUMIFS(OFFSET([2]掉落汇总!$C$2:$C$871,,MATCH($B28,[2]掉落汇总!$D$1:$M$1)),[2]掉落汇总!$A$2:$A$871,L$1,[2]掉落汇总!$C$2:$C$871,$Q$2)/$Q$3)*宝箱投放计算!K28</f>
        <v>0.58393299516338337</v>
      </c>
      <c r="M28">
        <f ca="1">(SUMIFS(OFFSET([2]掉落汇总!$C$2:$C$871,,MATCH($B28,[2]掉落汇总!$D$1:$M$1)),[2]掉落汇总!$A$2:$A$871,M$1,[2]掉落汇总!$C$2:$C$871,$Q$1)+SUMIFS(OFFSET([2]掉落汇总!$C$2:$C$871,,MATCH($B28,[2]掉落汇总!$D$1:$M$1)),[2]掉落汇总!$A$2:$A$871,M$1,[2]掉落汇总!$C$2:$C$871,$Q$2)/$Q$3)*宝箱投放计算!L28</f>
        <v>0.78203188641917842</v>
      </c>
      <c r="N28">
        <f ca="1">(SUMIFS(OFFSET([2]掉落汇总!$C$2:$C$871,,MATCH($B28,[2]掉落汇总!$D$1:$M$1)),[2]掉落汇总!$A$2:$A$871,N$1,[2]掉落汇总!$C$2:$C$871,$Q$1)+SUMIFS(OFFSET([2]掉落汇总!$C$2:$C$871,,MATCH($B28,[2]掉落汇总!$D$1:$M$1)),[2]掉落汇总!$A$2:$A$871,N$1,[2]掉落汇总!$C$2:$C$871,$Q$2)/$Q$3)*宝箱投放计算!M28</f>
        <v>0.19916400295057779</v>
      </c>
      <c r="O28">
        <f ca="1">(SUMIFS(OFFSET([2]掉落汇总!$C$2:$C$871,,MATCH($B28,[2]掉落汇总!$D$1:$M$1)),[2]掉落汇总!$A$2:$A$871,O$1,[2]掉落汇总!$C$2:$C$871,$Q$1)+SUMIFS(OFFSET([2]掉落汇总!$C$2:$C$871,,MATCH($B28,[2]掉落汇总!$D$1:$M$1)),[2]掉落汇总!$A$2:$A$871,O$1,[2]掉落汇总!$C$2:$C$871,$Q$2)/$Q$3)*宝箱投放计算!N28</f>
        <v>0.34230392439347668</v>
      </c>
    </row>
    <row r="29" spans="1:15" x14ac:dyDescent="0.2">
      <c r="A29">
        <f>玩家成长时间线!A29</f>
        <v>28</v>
      </c>
      <c r="B29">
        <f>玩家成长时间线!B29</f>
        <v>7</v>
      </c>
      <c r="C29">
        <f ca="1">SUM($D$2:D29)</f>
        <v>169.66979184446069</v>
      </c>
      <c r="D29">
        <f t="shared" ca="1" si="0"/>
        <v>4.9467857489985931</v>
      </c>
      <c r="E29">
        <f ca="1">(SUMIFS(OFFSET([2]掉落汇总!$C$2:$C$871,,MATCH($B29,[2]掉落汇总!$D$1:$M$1)),[2]掉落汇总!$A$2:$A$871,E$1,[2]掉落汇总!$C$2:$C$871,$Q$1)+SUMIFS(OFFSET([2]掉落汇总!$C$2:$C$871,,MATCH($B29,[2]掉落汇总!$D$1:$M$1)),[2]掉落汇总!$A$2:$A$871,E$1,[2]掉落汇总!$C$2:$C$871,$Q$2)/$Q$3)*宝箱投放计算!D29</f>
        <v>0.94813090909090902</v>
      </c>
      <c r="F29">
        <f ca="1">(SUMIFS(OFFSET([2]掉落汇总!$C$2:$C$871,,MATCH($B29,[2]掉落汇总!$D$1:$M$1)),[2]掉落汇总!$A$2:$A$871,F$1,[2]掉落汇总!$C$2:$C$871,$Q$1)+SUMIFS(OFFSET([2]掉落汇总!$C$2:$C$871,,MATCH($B29,[2]掉落汇总!$D$1:$M$1)),[2]掉落汇总!$A$2:$A$871,F$1,[2]掉落汇总!$C$2:$C$871,$Q$2)/$Q$3)*宝箱投放计算!E29</f>
        <v>2.0912220309810667</v>
      </c>
      <c r="G29">
        <f ca="1">(SUMIFS(OFFSET([2]掉落汇总!$C$2:$C$871,,MATCH($B29,[2]掉落汇总!$D$1:$M$1)),[2]掉落汇总!$A$2:$A$871,G$1,[2]掉落汇总!$C$2:$C$871,$Q$1)+SUMIFS(OFFSET([2]掉落汇总!$C$2:$C$871,,MATCH($B29,[2]掉落汇总!$D$1:$M$1)),[2]掉落汇总!$A$2:$A$871,G$1,[2]掉落汇总!$C$2:$C$871,$Q$2)/$Q$3)*宝箱投放计算!F29</f>
        <v>0</v>
      </c>
      <c r="H29">
        <f ca="1">(SUMIFS(OFFSET([2]掉落汇总!$C$2:$C$871,,MATCH($B29,[2]掉落汇总!$D$1:$M$1)),[2]掉落汇总!$A$2:$A$871,H$1,[2]掉落汇总!$C$2:$C$871,$Q$1)+SUMIFS(OFFSET([2]掉落汇总!$C$2:$C$871,,MATCH($B29,[2]掉落汇总!$D$1:$M$1)),[2]掉落汇总!$A$2:$A$871,H$1,[2]掉落汇总!$C$2:$C$871,$Q$2)/$Q$3)*宝箱投放计算!G29</f>
        <v>0</v>
      </c>
      <c r="I29">
        <f ca="1">(SUMIFS(OFFSET([2]掉落汇总!$C$2:$C$871,,MATCH($B29,[2]掉落汇总!$D$1:$M$1)),[2]掉落汇总!$A$2:$A$871,I$1,[2]掉落汇总!$C$2:$C$871,$Q$1)+SUMIFS(OFFSET([2]掉落汇总!$C$2:$C$871,,MATCH($B29,[2]掉落汇总!$D$1:$M$1)),[2]掉落汇总!$A$2:$A$871,I$1,[2]掉落汇总!$C$2:$C$871,$Q$2)/$Q$3)*宝箱投放计算!H29</f>
        <v>0</v>
      </c>
      <c r="J29">
        <f ca="1">(SUMIFS(OFFSET([2]掉落汇总!$C$2:$C$871,,MATCH($B29,[2]掉落汇总!$D$1:$M$1)),[2]掉落汇总!$A$2:$A$871,J$1,[2]掉落汇总!$C$2:$C$871,$Q$1)+SUMIFS(OFFSET([2]掉落汇总!$C$2:$C$871,,MATCH($B29,[2]掉落汇总!$D$1:$M$1)),[2]掉落汇总!$A$2:$A$871,J$1,[2]掉落汇总!$C$2:$C$871,$Q$2)/$Q$3)*宝箱投放计算!I29</f>
        <v>0</v>
      </c>
      <c r="K29">
        <f ca="1">(SUMIFS(OFFSET([2]掉落汇总!$C$2:$C$871,,MATCH($B29,[2]掉落汇总!$D$1:$M$1)),[2]掉落汇总!$A$2:$A$871,K$1,[2]掉落汇总!$C$2:$C$871,$Q$1)+SUMIFS(OFFSET([2]掉落汇总!$C$2:$C$871,,MATCH($B29,[2]掉落汇总!$D$1:$M$1)),[2]掉落汇总!$A$2:$A$871,K$1,[2]掉落汇总!$C$2:$C$871,$Q$2)/$Q$3)*宝箱投放计算!J29</f>
        <v>0</v>
      </c>
      <c r="L29">
        <f ca="1">(SUMIFS(OFFSET([2]掉落汇总!$C$2:$C$871,,MATCH($B29,[2]掉落汇总!$D$1:$M$1)),[2]掉落汇总!$A$2:$A$871,L$1,[2]掉落汇总!$C$2:$C$871,$Q$1)+SUMIFS(OFFSET([2]掉落汇总!$C$2:$C$871,,MATCH($B29,[2]掉落汇总!$D$1:$M$1)),[2]掉落汇总!$A$2:$A$871,L$1,[2]掉落汇总!$C$2:$C$871,$Q$2)/$Q$3)*宝箱投放计算!K29</f>
        <v>0.58393299516338337</v>
      </c>
      <c r="M29">
        <f ca="1">(SUMIFS(OFFSET([2]掉落汇总!$C$2:$C$871,,MATCH($B29,[2]掉落汇总!$D$1:$M$1)),[2]掉落汇总!$A$2:$A$871,M$1,[2]掉落汇总!$C$2:$C$871,$Q$1)+SUMIFS(OFFSET([2]掉落汇总!$C$2:$C$871,,MATCH($B29,[2]掉落汇总!$D$1:$M$1)),[2]掉落汇总!$A$2:$A$871,M$1,[2]掉落汇总!$C$2:$C$871,$Q$2)/$Q$3)*宝箱投放计算!L29</f>
        <v>0.78203188641917842</v>
      </c>
      <c r="N29">
        <f ca="1">(SUMIFS(OFFSET([2]掉落汇总!$C$2:$C$871,,MATCH($B29,[2]掉落汇总!$D$1:$M$1)),[2]掉落汇总!$A$2:$A$871,N$1,[2]掉落汇总!$C$2:$C$871,$Q$1)+SUMIFS(OFFSET([2]掉落汇总!$C$2:$C$871,,MATCH($B29,[2]掉落汇总!$D$1:$M$1)),[2]掉落汇总!$A$2:$A$871,N$1,[2]掉落汇总!$C$2:$C$871,$Q$2)/$Q$3)*宝箱投放计算!M29</f>
        <v>0.19916400295057779</v>
      </c>
      <c r="O29">
        <f ca="1">(SUMIFS(OFFSET([2]掉落汇总!$C$2:$C$871,,MATCH($B29,[2]掉落汇总!$D$1:$M$1)),[2]掉落汇总!$A$2:$A$871,O$1,[2]掉落汇总!$C$2:$C$871,$Q$1)+SUMIFS(OFFSET([2]掉落汇总!$C$2:$C$871,,MATCH($B29,[2]掉落汇总!$D$1:$M$1)),[2]掉落汇总!$A$2:$A$871,O$1,[2]掉落汇总!$C$2:$C$871,$Q$2)/$Q$3)*宝箱投放计算!N29</f>
        <v>0.34230392439347668</v>
      </c>
    </row>
    <row r="30" spans="1:15" x14ac:dyDescent="0.2">
      <c r="A30">
        <f>玩家成长时间线!A30</f>
        <v>29</v>
      </c>
      <c r="B30">
        <f>玩家成长时间线!B30</f>
        <v>7</v>
      </c>
      <c r="C30">
        <f ca="1">SUM($D$2:D30)</f>
        <v>174.49875941164109</v>
      </c>
      <c r="D30">
        <f t="shared" ca="1" si="0"/>
        <v>4.8289675671804098</v>
      </c>
      <c r="E30">
        <f ca="1">(SUMIFS(OFFSET([2]掉落汇总!$C$2:$C$871,,MATCH($B30,[2]掉落汇总!$D$1:$M$1)),[2]掉落汇总!$A$2:$A$871,E$1,[2]掉落汇总!$C$2:$C$871,$Q$1)+SUMIFS(OFFSET([2]掉落汇总!$C$2:$C$871,,MATCH($B30,[2]掉落汇总!$D$1:$M$1)),[2]掉落汇总!$A$2:$A$871,E$1,[2]掉落汇总!$C$2:$C$871,$Q$2)/$Q$3)*宝箱投放计算!D30</f>
        <v>0.8303127272727272</v>
      </c>
      <c r="F30">
        <f ca="1">(SUMIFS(OFFSET([2]掉落汇总!$C$2:$C$871,,MATCH($B30,[2]掉落汇总!$D$1:$M$1)),[2]掉落汇总!$A$2:$A$871,F$1,[2]掉落汇总!$C$2:$C$871,$Q$1)+SUMIFS(OFFSET([2]掉落汇总!$C$2:$C$871,,MATCH($B30,[2]掉落汇总!$D$1:$M$1)),[2]掉落汇总!$A$2:$A$871,F$1,[2]掉落汇总!$C$2:$C$871,$Q$2)/$Q$3)*宝箱投放计算!E30</f>
        <v>2.0912220309810667</v>
      </c>
      <c r="G30">
        <f ca="1">(SUMIFS(OFFSET([2]掉落汇总!$C$2:$C$871,,MATCH($B30,[2]掉落汇总!$D$1:$M$1)),[2]掉落汇总!$A$2:$A$871,G$1,[2]掉落汇总!$C$2:$C$871,$Q$1)+SUMIFS(OFFSET([2]掉落汇总!$C$2:$C$871,,MATCH($B30,[2]掉落汇总!$D$1:$M$1)),[2]掉落汇总!$A$2:$A$871,G$1,[2]掉落汇总!$C$2:$C$871,$Q$2)/$Q$3)*宝箱投放计算!F30</f>
        <v>0</v>
      </c>
      <c r="H30">
        <f ca="1">(SUMIFS(OFFSET([2]掉落汇总!$C$2:$C$871,,MATCH($B30,[2]掉落汇总!$D$1:$M$1)),[2]掉落汇总!$A$2:$A$871,H$1,[2]掉落汇总!$C$2:$C$871,$Q$1)+SUMIFS(OFFSET([2]掉落汇总!$C$2:$C$871,,MATCH($B30,[2]掉落汇总!$D$1:$M$1)),[2]掉落汇总!$A$2:$A$871,H$1,[2]掉落汇总!$C$2:$C$871,$Q$2)/$Q$3)*宝箱投放计算!G30</f>
        <v>0</v>
      </c>
      <c r="I30">
        <f ca="1">(SUMIFS(OFFSET([2]掉落汇总!$C$2:$C$871,,MATCH($B30,[2]掉落汇总!$D$1:$M$1)),[2]掉落汇总!$A$2:$A$871,I$1,[2]掉落汇总!$C$2:$C$871,$Q$1)+SUMIFS(OFFSET([2]掉落汇总!$C$2:$C$871,,MATCH($B30,[2]掉落汇总!$D$1:$M$1)),[2]掉落汇总!$A$2:$A$871,I$1,[2]掉落汇总!$C$2:$C$871,$Q$2)/$Q$3)*宝箱投放计算!H30</f>
        <v>0</v>
      </c>
      <c r="J30">
        <f ca="1">(SUMIFS(OFFSET([2]掉落汇总!$C$2:$C$871,,MATCH($B30,[2]掉落汇总!$D$1:$M$1)),[2]掉落汇总!$A$2:$A$871,J$1,[2]掉落汇总!$C$2:$C$871,$Q$1)+SUMIFS(OFFSET([2]掉落汇总!$C$2:$C$871,,MATCH($B30,[2]掉落汇总!$D$1:$M$1)),[2]掉落汇总!$A$2:$A$871,J$1,[2]掉落汇总!$C$2:$C$871,$Q$2)/$Q$3)*宝箱投放计算!I30</f>
        <v>0</v>
      </c>
      <c r="K30">
        <f ca="1">(SUMIFS(OFFSET([2]掉落汇总!$C$2:$C$871,,MATCH($B30,[2]掉落汇总!$D$1:$M$1)),[2]掉落汇总!$A$2:$A$871,K$1,[2]掉落汇总!$C$2:$C$871,$Q$1)+SUMIFS(OFFSET([2]掉落汇总!$C$2:$C$871,,MATCH($B30,[2]掉落汇总!$D$1:$M$1)),[2]掉落汇总!$A$2:$A$871,K$1,[2]掉落汇总!$C$2:$C$871,$Q$2)/$Q$3)*宝箱投放计算!J30</f>
        <v>0</v>
      </c>
      <c r="L30">
        <f ca="1">(SUMIFS(OFFSET([2]掉落汇总!$C$2:$C$871,,MATCH($B30,[2]掉落汇总!$D$1:$M$1)),[2]掉落汇总!$A$2:$A$871,L$1,[2]掉落汇总!$C$2:$C$871,$Q$1)+SUMIFS(OFFSET([2]掉落汇总!$C$2:$C$871,,MATCH($B30,[2]掉落汇总!$D$1:$M$1)),[2]掉落汇总!$A$2:$A$871,L$1,[2]掉落汇总!$C$2:$C$871,$Q$2)/$Q$3)*宝箱投放计算!K30</f>
        <v>0.58393299516338337</v>
      </c>
      <c r="M30">
        <f ca="1">(SUMIFS(OFFSET([2]掉落汇总!$C$2:$C$871,,MATCH($B30,[2]掉落汇总!$D$1:$M$1)),[2]掉落汇总!$A$2:$A$871,M$1,[2]掉落汇总!$C$2:$C$871,$Q$1)+SUMIFS(OFFSET([2]掉落汇总!$C$2:$C$871,,MATCH($B30,[2]掉落汇总!$D$1:$M$1)),[2]掉落汇总!$A$2:$A$871,M$1,[2]掉落汇总!$C$2:$C$871,$Q$2)/$Q$3)*宝箱投放计算!L30</f>
        <v>0.78203188641917842</v>
      </c>
      <c r="N30">
        <f ca="1">(SUMIFS(OFFSET([2]掉落汇总!$C$2:$C$871,,MATCH($B30,[2]掉落汇总!$D$1:$M$1)),[2]掉落汇总!$A$2:$A$871,N$1,[2]掉落汇总!$C$2:$C$871,$Q$1)+SUMIFS(OFFSET([2]掉落汇总!$C$2:$C$871,,MATCH($B30,[2]掉落汇总!$D$1:$M$1)),[2]掉落汇总!$A$2:$A$871,N$1,[2]掉落汇总!$C$2:$C$871,$Q$2)/$Q$3)*宝箱投放计算!M30</f>
        <v>0.19916400295057779</v>
      </c>
      <c r="O30">
        <f ca="1">(SUMIFS(OFFSET([2]掉落汇总!$C$2:$C$871,,MATCH($B30,[2]掉落汇总!$D$1:$M$1)),[2]掉落汇总!$A$2:$A$871,O$1,[2]掉落汇总!$C$2:$C$871,$Q$1)+SUMIFS(OFFSET([2]掉落汇总!$C$2:$C$871,,MATCH($B30,[2]掉落汇总!$D$1:$M$1)),[2]掉落汇总!$A$2:$A$871,O$1,[2]掉落汇总!$C$2:$C$871,$Q$2)/$Q$3)*宝箱投放计算!N30</f>
        <v>0.34230392439347668</v>
      </c>
    </row>
    <row r="31" spans="1:15" x14ac:dyDescent="0.2">
      <c r="A31">
        <f>玩家成长时间线!A31</f>
        <v>30</v>
      </c>
      <c r="B31">
        <f>玩家成长时间线!B31</f>
        <v>7</v>
      </c>
      <c r="C31">
        <f ca="1">SUM($D$2:D31)</f>
        <v>179.35390879700333</v>
      </c>
      <c r="D31">
        <f t="shared" ca="1" si="0"/>
        <v>4.8551493853622283</v>
      </c>
      <c r="E31">
        <f ca="1">(SUMIFS(OFFSET([2]掉落汇总!$C$2:$C$871,,MATCH($B31,[2]掉落汇总!$D$1:$M$1)),[2]掉落汇总!$A$2:$A$871,E$1,[2]掉落汇总!$C$2:$C$871,$Q$1)+SUMIFS(OFFSET([2]掉落汇总!$C$2:$C$871,,MATCH($B31,[2]掉落汇总!$D$1:$M$1)),[2]掉落汇总!$A$2:$A$871,E$1,[2]掉落汇总!$C$2:$C$871,$Q$2)/$Q$3)*宝箱投放计算!D31</f>
        <v>0.85649454545454551</v>
      </c>
      <c r="F31">
        <f ca="1">(SUMIFS(OFFSET([2]掉落汇总!$C$2:$C$871,,MATCH($B31,[2]掉落汇总!$D$1:$M$1)),[2]掉落汇总!$A$2:$A$871,F$1,[2]掉落汇总!$C$2:$C$871,$Q$1)+SUMIFS(OFFSET([2]掉落汇总!$C$2:$C$871,,MATCH($B31,[2]掉落汇总!$D$1:$M$1)),[2]掉落汇总!$A$2:$A$871,F$1,[2]掉落汇总!$C$2:$C$871,$Q$2)/$Q$3)*宝箱投放计算!E31</f>
        <v>2.0912220309810667</v>
      </c>
      <c r="G31">
        <f ca="1">(SUMIFS(OFFSET([2]掉落汇总!$C$2:$C$871,,MATCH($B31,[2]掉落汇总!$D$1:$M$1)),[2]掉落汇总!$A$2:$A$871,G$1,[2]掉落汇总!$C$2:$C$871,$Q$1)+SUMIFS(OFFSET([2]掉落汇总!$C$2:$C$871,,MATCH($B31,[2]掉落汇总!$D$1:$M$1)),[2]掉落汇总!$A$2:$A$871,G$1,[2]掉落汇总!$C$2:$C$871,$Q$2)/$Q$3)*宝箱投放计算!F31</f>
        <v>0</v>
      </c>
      <c r="H31">
        <f ca="1">(SUMIFS(OFFSET([2]掉落汇总!$C$2:$C$871,,MATCH($B31,[2]掉落汇总!$D$1:$M$1)),[2]掉落汇总!$A$2:$A$871,H$1,[2]掉落汇总!$C$2:$C$871,$Q$1)+SUMIFS(OFFSET([2]掉落汇总!$C$2:$C$871,,MATCH($B31,[2]掉落汇总!$D$1:$M$1)),[2]掉落汇总!$A$2:$A$871,H$1,[2]掉落汇总!$C$2:$C$871,$Q$2)/$Q$3)*宝箱投放计算!G31</f>
        <v>0</v>
      </c>
      <c r="I31">
        <f ca="1">(SUMIFS(OFFSET([2]掉落汇总!$C$2:$C$871,,MATCH($B31,[2]掉落汇总!$D$1:$M$1)),[2]掉落汇总!$A$2:$A$871,I$1,[2]掉落汇总!$C$2:$C$871,$Q$1)+SUMIFS(OFFSET([2]掉落汇总!$C$2:$C$871,,MATCH($B31,[2]掉落汇总!$D$1:$M$1)),[2]掉落汇总!$A$2:$A$871,I$1,[2]掉落汇总!$C$2:$C$871,$Q$2)/$Q$3)*宝箱投放计算!H31</f>
        <v>0</v>
      </c>
      <c r="J31">
        <f ca="1">(SUMIFS(OFFSET([2]掉落汇总!$C$2:$C$871,,MATCH($B31,[2]掉落汇总!$D$1:$M$1)),[2]掉落汇总!$A$2:$A$871,J$1,[2]掉落汇总!$C$2:$C$871,$Q$1)+SUMIFS(OFFSET([2]掉落汇总!$C$2:$C$871,,MATCH($B31,[2]掉落汇总!$D$1:$M$1)),[2]掉落汇总!$A$2:$A$871,J$1,[2]掉落汇总!$C$2:$C$871,$Q$2)/$Q$3)*宝箱投放计算!I31</f>
        <v>0</v>
      </c>
      <c r="K31">
        <f ca="1">(SUMIFS(OFFSET([2]掉落汇总!$C$2:$C$871,,MATCH($B31,[2]掉落汇总!$D$1:$M$1)),[2]掉落汇总!$A$2:$A$871,K$1,[2]掉落汇总!$C$2:$C$871,$Q$1)+SUMIFS(OFFSET([2]掉落汇总!$C$2:$C$871,,MATCH($B31,[2]掉落汇总!$D$1:$M$1)),[2]掉落汇总!$A$2:$A$871,K$1,[2]掉落汇总!$C$2:$C$871,$Q$2)/$Q$3)*宝箱投放计算!J31</f>
        <v>0</v>
      </c>
      <c r="L31">
        <f ca="1">(SUMIFS(OFFSET([2]掉落汇总!$C$2:$C$871,,MATCH($B31,[2]掉落汇总!$D$1:$M$1)),[2]掉落汇总!$A$2:$A$871,L$1,[2]掉落汇总!$C$2:$C$871,$Q$1)+SUMIFS(OFFSET([2]掉落汇总!$C$2:$C$871,,MATCH($B31,[2]掉落汇总!$D$1:$M$1)),[2]掉落汇总!$A$2:$A$871,L$1,[2]掉落汇总!$C$2:$C$871,$Q$2)/$Q$3)*宝箱投放计算!K31</f>
        <v>0.58393299516338337</v>
      </c>
      <c r="M31">
        <f ca="1">(SUMIFS(OFFSET([2]掉落汇总!$C$2:$C$871,,MATCH($B31,[2]掉落汇总!$D$1:$M$1)),[2]掉落汇总!$A$2:$A$871,M$1,[2]掉落汇总!$C$2:$C$871,$Q$1)+SUMIFS(OFFSET([2]掉落汇总!$C$2:$C$871,,MATCH($B31,[2]掉落汇总!$D$1:$M$1)),[2]掉落汇总!$A$2:$A$871,M$1,[2]掉落汇总!$C$2:$C$871,$Q$2)/$Q$3)*宝箱投放计算!L31</f>
        <v>0.78203188641917842</v>
      </c>
      <c r="N31">
        <f ca="1">(SUMIFS(OFFSET([2]掉落汇总!$C$2:$C$871,,MATCH($B31,[2]掉落汇总!$D$1:$M$1)),[2]掉落汇总!$A$2:$A$871,N$1,[2]掉落汇总!$C$2:$C$871,$Q$1)+SUMIFS(OFFSET([2]掉落汇总!$C$2:$C$871,,MATCH($B31,[2]掉落汇总!$D$1:$M$1)),[2]掉落汇总!$A$2:$A$871,N$1,[2]掉落汇总!$C$2:$C$871,$Q$2)/$Q$3)*宝箱投放计算!M31</f>
        <v>0.19916400295057779</v>
      </c>
      <c r="O31">
        <f ca="1">(SUMIFS(OFFSET([2]掉落汇总!$C$2:$C$871,,MATCH($B31,[2]掉落汇总!$D$1:$M$1)),[2]掉落汇总!$A$2:$A$871,O$1,[2]掉落汇总!$C$2:$C$871,$Q$1)+SUMIFS(OFFSET([2]掉落汇总!$C$2:$C$871,,MATCH($B31,[2]掉落汇总!$D$1:$M$1)),[2]掉落汇总!$A$2:$A$871,O$1,[2]掉落汇总!$C$2:$C$871,$Q$2)/$Q$3)*宝箱投放计算!N31</f>
        <v>0.34230392439347668</v>
      </c>
    </row>
    <row r="32" spans="1:15" x14ac:dyDescent="0.2">
      <c r="A32">
        <f>玩家成长时间线!A32</f>
        <v>31</v>
      </c>
      <c r="B32">
        <f>玩家成长时间线!B32</f>
        <v>8</v>
      </c>
      <c r="C32">
        <f ca="1">SUM($D$2:D32)</f>
        <v>185.30750011606852</v>
      </c>
      <c r="D32">
        <f t="shared" ca="1" si="0"/>
        <v>5.9535913190651861</v>
      </c>
      <c r="E32">
        <f ca="1">(SUMIFS(OFFSET([2]掉落汇总!$C$2:$C$871,,MATCH($B32,[2]掉落汇总!$D$1:$M$1)),[2]掉落汇总!$A$2:$A$871,E$1,[2]掉落汇总!$C$2:$C$871,$Q$1)+SUMIFS(OFFSET([2]掉落汇总!$C$2:$C$871,,MATCH($B32,[2]掉落汇总!$D$1:$M$1)),[2]掉落汇总!$A$2:$A$871,E$1,[2]掉落汇总!$C$2:$C$871,$Q$2)/$Q$3)*宝箱投放计算!D32</f>
        <v>0.96156923076923084</v>
      </c>
      <c r="F32">
        <f ca="1">(SUMIFS(OFFSET([2]掉落汇总!$C$2:$C$871,,MATCH($B32,[2]掉落汇总!$D$1:$M$1)),[2]掉落汇总!$A$2:$A$871,F$1,[2]掉落汇总!$C$2:$C$871,$Q$1)+SUMIFS(OFFSET([2]掉落汇总!$C$2:$C$871,,MATCH($B32,[2]掉落汇总!$D$1:$M$1)),[2]掉落汇总!$A$2:$A$871,F$1,[2]掉落汇总!$C$2:$C$871,$Q$2)/$Q$3)*宝箱投放计算!E32</f>
        <v>2.5094664371772804</v>
      </c>
      <c r="G32">
        <f ca="1">(SUMIFS(OFFSET([2]掉落汇总!$C$2:$C$871,,MATCH($B32,[2]掉落汇总!$D$1:$M$1)),[2]掉落汇总!$A$2:$A$871,G$1,[2]掉落汇总!$C$2:$C$871,$Q$1)+SUMIFS(OFFSET([2]掉落汇总!$C$2:$C$871,,MATCH($B32,[2]掉落汇总!$D$1:$M$1)),[2]掉落汇总!$A$2:$A$871,G$1,[2]掉落汇总!$C$2:$C$871,$Q$2)/$Q$3)*宝箱投放计算!F32</f>
        <v>0.65254980578874822</v>
      </c>
      <c r="H32">
        <f ca="1">(SUMIFS(OFFSET([2]掉落汇总!$C$2:$C$871,,MATCH($B32,[2]掉落汇总!$D$1:$M$1)),[2]掉落汇总!$A$2:$A$871,H$1,[2]掉落汇总!$C$2:$C$871,$Q$1)+SUMIFS(OFFSET([2]掉落汇总!$C$2:$C$871,,MATCH($B32,[2]掉落汇总!$D$1:$M$1)),[2]掉落汇总!$A$2:$A$871,H$1,[2]掉落汇总!$C$2:$C$871,$Q$2)/$Q$3)*宝箱投放计算!G32</f>
        <v>0</v>
      </c>
      <c r="I32">
        <f ca="1">(SUMIFS(OFFSET([2]掉落汇总!$C$2:$C$871,,MATCH($B32,[2]掉落汇总!$D$1:$M$1)),[2]掉落汇总!$A$2:$A$871,I$1,[2]掉落汇总!$C$2:$C$871,$Q$1)+SUMIFS(OFFSET([2]掉落汇总!$C$2:$C$871,,MATCH($B32,[2]掉落汇总!$D$1:$M$1)),[2]掉落汇总!$A$2:$A$871,I$1,[2]掉落汇总!$C$2:$C$871,$Q$2)/$Q$3)*宝箱投放计算!H32</f>
        <v>0</v>
      </c>
      <c r="J32">
        <f ca="1">(SUMIFS(OFFSET([2]掉落汇总!$C$2:$C$871,,MATCH($B32,[2]掉落汇总!$D$1:$M$1)),[2]掉落汇总!$A$2:$A$871,J$1,[2]掉落汇总!$C$2:$C$871,$Q$1)+SUMIFS(OFFSET([2]掉落汇总!$C$2:$C$871,,MATCH($B32,[2]掉落汇总!$D$1:$M$1)),[2]掉落汇总!$A$2:$A$871,J$1,[2]掉落汇总!$C$2:$C$871,$Q$2)/$Q$3)*宝箱投放计算!I32</f>
        <v>0</v>
      </c>
      <c r="K32">
        <f ca="1">(SUMIFS(OFFSET([2]掉落汇总!$C$2:$C$871,,MATCH($B32,[2]掉落汇总!$D$1:$M$1)),[2]掉落汇总!$A$2:$A$871,K$1,[2]掉落汇总!$C$2:$C$871,$Q$1)+SUMIFS(OFFSET([2]掉落汇总!$C$2:$C$871,,MATCH($B32,[2]掉落汇总!$D$1:$M$1)),[2]掉落汇总!$A$2:$A$871,K$1,[2]掉落汇总!$C$2:$C$871,$Q$2)/$Q$3)*宝箱投放计算!J32</f>
        <v>0</v>
      </c>
      <c r="L32">
        <f ca="1">(SUMIFS(OFFSET([2]掉落汇总!$C$2:$C$871,,MATCH($B32,[2]掉落汇总!$D$1:$M$1)),[2]掉落汇总!$A$2:$A$871,L$1,[2]掉落汇总!$C$2:$C$871,$Q$1)+SUMIFS(OFFSET([2]掉落汇总!$C$2:$C$871,,MATCH($B32,[2]掉落汇总!$D$1:$M$1)),[2]掉落汇总!$A$2:$A$871,L$1,[2]掉落汇总!$C$2:$C$871,$Q$2)/$Q$3)*宝箱投放计算!K32</f>
        <v>0.58393299516338337</v>
      </c>
      <c r="M32">
        <f ca="1">(SUMIFS(OFFSET([2]掉落汇总!$C$2:$C$871,,MATCH($B32,[2]掉落汇总!$D$1:$M$1)),[2]掉落汇总!$A$2:$A$871,M$1,[2]掉落汇总!$C$2:$C$871,$Q$1)+SUMIFS(OFFSET([2]掉落汇总!$C$2:$C$871,,MATCH($B32,[2]掉落汇总!$D$1:$M$1)),[2]掉落汇总!$A$2:$A$871,M$1,[2]掉落汇总!$C$2:$C$871,$Q$2)/$Q$3)*宝箱投放计算!L32</f>
        <v>0.73572346140371359</v>
      </c>
      <c r="N32">
        <f ca="1">(SUMIFS(OFFSET([2]掉落汇总!$C$2:$C$871,,MATCH($B32,[2]掉落汇总!$D$1:$M$1)),[2]掉落汇总!$A$2:$A$871,N$1,[2]掉落汇总!$C$2:$C$871,$Q$1)+SUMIFS(OFFSET([2]掉落汇总!$C$2:$C$871,,MATCH($B32,[2]掉落汇总!$D$1:$M$1)),[2]掉落汇总!$A$2:$A$871,N$1,[2]掉落汇总!$C$2:$C$871,$Q$2)/$Q$3)*宝箱投放计算!M32</f>
        <v>0.19916400295057779</v>
      </c>
      <c r="O32">
        <f ca="1">(SUMIFS(OFFSET([2]掉落汇总!$C$2:$C$871,,MATCH($B32,[2]掉落汇总!$D$1:$M$1)),[2]掉落汇总!$A$2:$A$871,O$1,[2]掉落汇总!$C$2:$C$871,$Q$1)+SUMIFS(OFFSET([2]掉落汇总!$C$2:$C$871,,MATCH($B32,[2]掉落汇总!$D$1:$M$1)),[2]掉落汇总!$A$2:$A$871,O$1,[2]掉落汇总!$C$2:$C$871,$Q$2)/$Q$3)*宝箱投放计算!N32</f>
        <v>0.31118538581225147</v>
      </c>
    </row>
    <row r="33" spans="1:15" x14ac:dyDescent="0.2">
      <c r="A33">
        <f>玩家成长时间线!A33</f>
        <v>32</v>
      </c>
      <c r="B33">
        <f>玩家成长时间线!B33</f>
        <v>8</v>
      </c>
      <c r="C33">
        <f ca="1">SUM($D$2:D33)</f>
        <v>190.61277239857574</v>
      </c>
      <c r="D33">
        <f t="shared" ca="1" si="0"/>
        <v>5.3052722825072074</v>
      </c>
      <c r="E33">
        <f ca="1">(SUMIFS(OFFSET([2]掉落汇总!$C$2:$C$871,,MATCH($B33,[2]掉落汇总!$D$1:$M$1)),[2]掉落汇总!$A$2:$A$871,E$1,[2]掉落汇总!$C$2:$C$871,$Q$1)+SUMIFS(OFFSET([2]掉落汇总!$C$2:$C$871,,MATCH($B33,[2]掉落汇总!$D$1:$M$1)),[2]掉落汇总!$A$2:$A$871,E$1,[2]掉落汇总!$C$2:$C$871,$Q$2)/$Q$3)*宝箱投放计算!D33</f>
        <v>0.96579999999999999</v>
      </c>
      <c r="F33">
        <f ca="1">(SUMIFS(OFFSET([2]掉落汇总!$C$2:$C$871,,MATCH($B33,[2]掉落汇总!$D$1:$M$1)),[2]掉落汇总!$A$2:$A$871,F$1,[2]掉落汇总!$C$2:$C$871,$Q$1)+SUMIFS(OFFSET([2]掉落汇总!$C$2:$C$871,,MATCH($B33,[2]掉落汇总!$D$1:$M$1)),[2]掉落汇总!$A$2:$A$871,F$1,[2]掉落汇总!$C$2:$C$871,$Q$2)/$Q$3)*宝箱投放计算!E33</f>
        <v>2.5094664371772804</v>
      </c>
      <c r="G33">
        <f ca="1">(SUMIFS(OFFSET([2]掉落汇总!$C$2:$C$871,,MATCH($B33,[2]掉落汇总!$D$1:$M$1)),[2]掉落汇总!$A$2:$A$871,G$1,[2]掉落汇总!$C$2:$C$871,$Q$1)+SUMIFS(OFFSET([2]掉落汇总!$C$2:$C$871,,MATCH($B33,[2]掉落汇总!$D$1:$M$1)),[2]掉落汇总!$A$2:$A$871,G$1,[2]掉落汇总!$C$2:$C$871,$Q$2)/$Q$3)*宝箱投放计算!F33</f>
        <v>0</v>
      </c>
      <c r="H33">
        <f ca="1">(SUMIFS(OFFSET([2]掉落汇总!$C$2:$C$871,,MATCH($B33,[2]掉落汇总!$D$1:$M$1)),[2]掉落汇总!$A$2:$A$871,H$1,[2]掉落汇总!$C$2:$C$871,$Q$1)+SUMIFS(OFFSET([2]掉落汇总!$C$2:$C$871,,MATCH($B33,[2]掉落汇总!$D$1:$M$1)),[2]掉落汇总!$A$2:$A$871,H$1,[2]掉落汇总!$C$2:$C$871,$Q$2)/$Q$3)*宝箱投放计算!G33</f>
        <v>0</v>
      </c>
      <c r="I33">
        <f ca="1">(SUMIFS(OFFSET([2]掉落汇总!$C$2:$C$871,,MATCH($B33,[2]掉落汇总!$D$1:$M$1)),[2]掉落汇总!$A$2:$A$871,I$1,[2]掉落汇总!$C$2:$C$871,$Q$1)+SUMIFS(OFFSET([2]掉落汇总!$C$2:$C$871,,MATCH($B33,[2]掉落汇总!$D$1:$M$1)),[2]掉落汇总!$A$2:$A$871,I$1,[2]掉落汇总!$C$2:$C$871,$Q$2)/$Q$3)*宝箱投放计算!H33</f>
        <v>0</v>
      </c>
      <c r="J33">
        <f ca="1">(SUMIFS(OFFSET([2]掉落汇总!$C$2:$C$871,,MATCH($B33,[2]掉落汇总!$D$1:$M$1)),[2]掉落汇总!$A$2:$A$871,J$1,[2]掉落汇总!$C$2:$C$871,$Q$1)+SUMIFS(OFFSET([2]掉落汇总!$C$2:$C$871,,MATCH($B33,[2]掉落汇总!$D$1:$M$1)),[2]掉落汇总!$A$2:$A$871,J$1,[2]掉落汇总!$C$2:$C$871,$Q$2)/$Q$3)*宝箱投放计算!I33</f>
        <v>0</v>
      </c>
      <c r="K33">
        <f ca="1">(SUMIFS(OFFSET([2]掉落汇总!$C$2:$C$871,,MATCH($B33,[2]掉落汇总!$D$1:$M$1)),[2]掉落汇总!$A$2:$A$871,K$1,[2]掉落汇总!$C$2:$C$871,$Q$1)+SUMIFS(OFFSET([2]掉落汇总!$C$2:$C$871,,MATCH($B33,[2]掉落汇总!$D$1:$M$1)),[2]掉落汇总!$A$2:$A$871,K$1,[2]掉落汇总!$C$2:$C$871,$Q$2)/$Q$3)*宝箱投放计算!J33</f>
        <v>0</v>
      </c>
      <c r="L33">
        <f ca="1">(SUMIFS(OFFSET([2]掉落汇总!$C$2:$C$871,,MATCH($B33,[2]掉落汇总!$D$1:$M$1)),[2]掉落汇总!$A$2:$A$871,L$1,[2]掉落汇总!$C$2:$C$871,$Q$1)+SUMIFS(OFFSET([2]掉落汇总!$C$2:$C$871,,MATCH($B33,[2]掉落汇总!$D$1:$M$1)),[2]掉落汇总!$A$2:$A$871,L$1,[2]掉落汇总!$C$2:$C$871,$Q$2)/$Q$3)*宝箱投放计算!K33</f>
        <v>0.58393299516338337</v>
      </c>
      <c r="M33">
        <f ca="1">(SUMIFS(OFFSET([2]掉落汇总!$C$2:$C$871,,MATCH($B33,[2]掉落汇总!$D$1:$M$1)),[2]掉落汇总!$A$2:$A$871,M$1,[2]掉落汇总!$C$2:$C$871,$Q$1)+SUMIFS(OFFSET([2]掉落汇总!$C$2:$C$871,,MATCH($B33,[2]掉落汇总!$D$1:$M$1)),[2]掉落汇总!$A$2:$A$871,M$1,[2]掉落汇总!$C$2:$C$871,$Q$2)/$Q$3)*宝箱投放计算!L33</f>
        <v>0.73572346140371359</v>
      </c>
      <c r="N33">
        <f ca="1">(SUMIFS(OFFSET([2]掉落汇总!$C$2:$C$871,,MATCH($B33,[2]掉落汇总!$D$1:$M$1)),[2]掉落汇总!$A$2:$A$871,N$1,[2]掉落汇总!$C$2:$C$871,$Q$1)+SUMIFS(OFFSET([2]掉落汇总!$C$2:$C$871,,MATCH($B33,[2]掉落汇总!$D$1:$M$1)),[2]掉落汇总!$A$2:$A$871,N$1,[2]掉落汇总!$C$2:$C$871,$Q$2)/$Q$3)*宝箱投放计算!M33</f>
        <v>0.19916400295057779</v>
      </c>
      <c r="O33">
        <f ca="1">(SUMIFS(OFFSET([2]掉落汇总!$C$2:$C$871,,MATCH($B33,[2]掉落汇总!$D$1:$M$1)),[2]掉落汇总!$A$2:$A$871,O$1,[2]掉落汇总!$C$2:$C$871,$Q$1)+SUMIFS(OFFSET([2]掉落汇总!$C$2:$C$871,,MATCH($B33,[2]掉落汇总!$D$1:$M$1)),[2]掉落汇总!$A$2:$A$871,O$1,[2]掉落汇总!$C$2:$C$871,$Q$2)/$Q$3)*宝箱投放计算!N33</f>
        <v>0.31118538581225147</v>
      </c>
    </row>
    <row r="34" spans="1:15" x14ac:dyDescent="0.2">
      <c r="A34">
        <f>玩家成长时间线!A34</f>
        <v>33</v>
      </c>
      <c r="B34">
        <f>玩家成长时间线!B34</f>
        <v>8</v>
      </c>
      <c r="C34">
        <f ca="1">SUM($D$2:D34)</f>
        <v>195.96458314262142</v>
      </c>
      <c r="D34">
        <f t="shared" ca="1" si="0"/>
        <v>5.3518107440456681</v>
      </c>
      <c r="E34">
        <f ca="1">(SUMIFS(OFFSET([2]掉落汇总!$C$2:$C$871,,MATCH($B34,[2]掉落汇总!$D$1:$M$1)),[2]掉落汇总!$A$2:$A$871,E$1,[2]掉落汇总!$C$2:$C$871,$Q$1)+SUMIFS(OFFSET([2]掉落汇总!$C$2:$C$871,,MATCH($B34,[2]掉落汇总!$D$1:$M$1)),[2]掉落汇总!$A$2:$A$871,E$1,[2]掉落汇总!$C$2:$C$871,$Q$2)/$Q$3)*宝箱投放计算!D34</f>
        <v>1.0123384615384614</v>
      </c>
      <c r="F34">
        <f ca="1">(SUMIFS(OFFSET([2]掉落汇总!$C$2:$C$871,,MATCH($B34,[2]掉落汇总!$D$1:$M$1)),[2]掉落汇总!$A$2:$A$871,F$1,[2]掉落汇总!$C$2:$C$871,$Q$1)+SUMIFS(OFFSET([2]掉落汇总!$C$2:$C$871,,MATCH($B34,[2]掉落汇总!$D$1:$M$1)),[2]掉落汇总!$A$2:$A$871,F$1,[2]掉落汇总!$C$2:$C$871,$Q$2)/$Q$3)*宝箱投放计算!E34</f>
        <v>2.5094664371772804</v>
      </c>
      <c r="G34">
        <f ca="1">(SUMIFS(OFFSET([2]掉落汇总!$C$2:$C$871,,MATCH($B34,[2]掉落汇总!$D$1:$M$1)),[2]掉落汇总!$A$2:$A$871,G$1,[2]掉落汇总!$C$2:$C$871,$Q$1)+SUMIFS(OFFSET([2]掉落汇总!$C$2:$C$871,,MATCH($B34,[2]掉落汇总!$D$1:$M$1)),[2]掉落汇总!$A$2:$A$871,G$1,[2]掉落汇总!$C$2:$C$871,$Q$2)/$Q$3)*宝箱投放计算!F34</f>
        <v>0</v>
      </c>
      <c r="H34">
        <f ca="1">(SUMIFS(OFFSET([2]掉落汇总!$C$2:$C$871,,MATCH($B34,[2]掉落汇总!$D$1:$M$1)),[2]掉落汇总!$A$2:$A$871,H$1,[2]掉落汇总!$C$2:$C$871,$Q$1)+SUMIFS(OFFSET([2]掉落汇总!$C$2:$C$871,,MATCH($B34,[2]掉落汇总!$D$1:$M$1)),[2]掉落汇总!$A$2:$A$871,H$1,[2]掉落汇总!$C$2:$C$871,$Q$2)/$Q$3)*宝箱投放计算!G34</f>
        <v>0</v>
      </c>
      <c r="I34">
        <f ca="1">(SUMIFS(OFFSET([2]掉落汇总!$C$2:$C$871,,MATCH($B34,[2]掉落汇总!$D$1:$M$1)),[2]掉落汇总!$A$2:$A$871,I$1,[2]掉落汇总!$C$2:$C$871,$Q$1)+SUMIFS(OFFSET([2]掉落汇总!$C$2:$C$871,,MATCH($B34,[2]掉落汇总!$D$1:$M$1)),[2]掉落汇总!$A$2:$A$871,I$1,[2]掉落汇总!$C$2:$C$871,$Q$2)/$Q$3)*宝箱投放计算!H34</f>
        <v>0</v>
      </c>
      <c r="J34">
        <f ca="1">(SUMIFS(OFFSET([2]掉落汇总!$C$2:$C$871,,MATCH($B34,[2]掉落汇总!$D$1:$M$1)),[2]掉落汇总!$A$2:$A$871,J$1,[2]掉落汇总!$C$2:$C$871,$Q$1)+SUMIFS(OFFSET([2]掉落汇总!$C$2:$C$871,,MATCH($B34,[2]掉落汇总!$D$1:$M$1)),[2]掉落汇总!$A$2:$A$871,J$1,[2]掉落汇总!$C$2:$C$871,$Q$2)/$Q$3)*宝箱投放计算!I34</f>
        <v>0</v>
      </c>
      <c r="K34">
        <f ca="1">(SUMIFS(OFFSET([2]掉落汇总!$C$2:$C$871,,MATCH($B34,[2]掉落汇总!$D$1:$M$1)),[2]掉落汇总!$A$2:$A$871,K$1,[2]掉落汇总!$C$2:$C$871,$Q$1)+SUMIFS(OFFSET([2]掉落汇总!$C$2:$C$871,,MATCH($B34,[2]掉落汇总!$D$1:$M$1)),[2]掉落汇总!$A$2:$A$871,K$1,[2]掉落汇总!$C$2:$C$871,$Q$2)/$Q$3)*宝箱投放计算!J34</f>
        <v>0</v>
      </c>
      <c r="L34">
        <f ca="1">(SUMIFS(OFFSET([2]掉落汇总!$C$2:$C$871,,MATCH($B34,[2]掉落汇总!$D$1:$M$1)),[2]掉落汇总!$A$2:$A$871,L$1,[2]掉落汇总!$C$2:$C$871,$Q$1)+SUMIFS(OFFSET([2]掉落汇总!$C$2:$C$871,,MATCH($B34,[2]掉落汇总!$D$1:$M$1)),[2]掉落汇总!$A$2:$A$871,L$1,[2]掉落汇总!$C$2:$C$871,$Q$2)/$Q$3)*宝箱投放计算!K34</f>
        <v>0.58393299516338337</v>
      </c>
      <c r="M34">
        <f ca="1">(SUMIFS(OFFSET([2]掉落汇总!$C$2:$C$871,,MATCH($B34,[2]掉落汇总!$D$1:$M$1)),[2]掉落汇总!$A$2:$A$871,M$1,[2]掉落汇总!$C$2:$C$871,$Q$1)+SUMIFS(OFFSET([2]掉落汇总!$C$2:$C$871,,MATCH($B34,[2]掉落汇总!$D$1:$M$1)),[2]掉落汇总!$A$2:$A$871,M$1,[2]掉落汇总!$C$2:$C$871,$Q$2)/$Q$3)*宝箱投放计算!L34</f>
        <v>0.73572346140371359</v>
      </c>
      <c r="N34">
        <f ca="1">(SUMIFS(OFFSET([2]掉落汇总!$C$2:$C$871,,MATCH($B34,[2]掉落汇总!$D$1:$M$1)),[2]掉落汇总!$A$2:$A$871,N$1,[2]掉落汇总!$C$2:$C$871,$Q$1)+SUMIFS(OFFSET([2]掉落汇总!$C$2:$C$871,,MATCH($B34,[2]掉落汇总!$D$1:$M$1)),[2]掉落汇总!$A$2:$A$871,N$1,[2]掉落汇总!$C$2:$C$871,$Q$2)/$Q$3)*宝箱投放计算!M34</f>
        <v>0.19916400295057779</v>
      </c>
      <c r="O34">
        <f ca="1">(SUMIFS(OFFSET([2]掉落汇总!$C$2:$C$871,,MATCH($B34,[2]掉落汇总!$D$1:$M$1)),[2]掉落汇总!$A$2:$A$871,O$1,[2]掉落汇总!$C$2:$C$871,$Q$1)+SUMIFS(OFFSET([2]掉落汇总!$C$2:$C$871,,MATCH($B34,[2]掉落汇总!$D$1:$M$1)),[2]掉落汇总!$A$2:$A$871,O$1,[2]掉落汇总!$C$2:$C$871,$Q$2)/$Q$3)*宝箱投放计算!N34</f>
        <v>0.31118538581225147</v>
      </c>
    </row>
    <row r="35" spans="1:15" x14ac:dyDescent="0.2">
      <c r="A35">
        <f>玩家成长时间线!A35</f>
        <v>34</v>
      </c>
      <c r="B35">
        <f>玩家成长时间线!B35</f>
        <v>8</v>
      </c>
      <c r="C35">
        <f ca="1">SUM($D$2:D35)</f>
        <v>201.27831696359016</v>
      </c>
      <c r="D35">
        <f t="shared" ca="1" si="0"/>
        <v>5.3137338209687455</v>
      </c>
      <c r="E35">
        <f ca="1">(SUMIFS(OFFSET([2]掉落汇总!$C$2:$C$871,,MATCH($B35,[2]掉落汇总!$D$1:$M$1)),[2]掉落汇总!$A$2:$A$871,E$1,[2]掉落汇总!$C$2:$C$871,$Q$1)+SUMIFS(OFFSET([2]掉落汇总!$C$2:$C$871,,MATCH($B35,[2]掉落汇总!$D$1:$M$1)),[2]掉落汇总!$A$2:$A$871,E$1,[2]掉落汇总!$C$2:$C$871,$Q$2)/$Q$3)*宝箱投放计算!D35</f>
        <v>0.9742615384615384</v>
      </c>
      <c r="F35">
        <f ca="1">(SUMIFS(OFFSET([2]掉落汇总!$C$2:$C$871,,MATCH($B35,[2]掉落汇总!$D$1:$M$1)),[2]掉落汇总!$A$2:$A$871,F$1,[2]掉落汇总!$C$2:$C$871,$Q$1)+SUMIFS(OFFSET([2]掉落汇总!$C$2:$C$871,,MATCH($B35,[2]掉落汇总!$D$1:$M$1)),[2]掉落汇总!$A$2:$A$871,F$1,[2]掉落汇总!$C$2:$C$871,$Q$2)/$Q$3)*宝箱投放计算!E35</f>
        <v>2.5094664371772804</v>
      </c>
      <c r="G35">
        <f ca="1">(SUMIFS(OFFSET([2]掉落汇总!$C$2:$C$871,,MATCH($B35,[2]掉落汇总!$D$1:$M$1)),[2]掉落汇总!$A$2:$A$871,G$1,[2]掉落汇总!$C$2:$C$871,$Q$1)+SUMIFS(OFFSET([2]掉落汇总!$C$2:$C$871,,MATCH($B35,[2]掉落汇总!$D$1:$M$1)),[2]掉落汇总!$A$2:$A$871,G$1,[2]掉落汇总!$C$2:$C$871,$Q$2)/$Q$3)*宝箱投放计算!F35</f>
        <v>0</v>
      </c>
      <c r="H35">
        <f ca="1">(SUMIFS(OFFSET([2]掉落汇总!$C$2:$C$871,,MATCH($B35,[2]掉落汇总!$D$1:$M$1)),[2]掉落汇总!$A$2:$A$871,H$1,[2]掉落汇总!$C$2:$C$871,$Q$1)+SUMIFS(OFFSET([2]掉落汇总!$C$2:$C$871,,MATCH($B35,[2]掉落汇总!$D$1:$M$1)),[2]掉落汇总!$A$2:$A$871,H$1,[2]掉落汇总!$C$2:$C$871,$Q$2)/$Q$3)*宝箱投放计算!G35</f>
        <v>0</v>
      </c>
      <c r="I35">
        <f ca="1">(SUMIFS(OFFSET([2]掉落汇总!$C$2:$C$871,,MATCH($B35,[2]掉落汇总!$D$1:$M$1)),[2]掉落汇总!$A$2:$A$871,I$1,[2]掉落汇总!$C$2:$C$871,$Q$1)+SUMIFS(OFFSET([2]掉落汇总!$C$2:$C$871,,MATCH($B35,[2]掉落汇总!$D$1:$M$1)),[2]掉落汇总!$A$2:$A$871,I$1,[2]掉落汇总!$C$2:$C$871,$Q$2)/$Q$3)*宝箱投放计算!H35</f>
        <v>0</v>
      </c>
      <c r="J35">
        <f ca="1">(SUMIFS(OFFSET([2]掉落汇总!$C$2:$C$871,,MATCH($B35,[2]掉落汇总!$D$1:$M$1)),[2]掉落汇总!$A$2:$A$871,J$1,[2]掉落汇总!$C$2:$C$871,$Q$1)+SUMIFS(OFFSET([2]掉落汇总!$C$2:$C$871,,MATCH($B35,[2]掉落汇总!$D$1:$M$1)),[2]掉落汇总!$A$2:$A$871,J$1,[2]掉落汇总!$C$2:$C$871,$Q$2)/$Q$3)*宝箱投放计算!I35</f>
        <v>0</v>
      </c>
      <c r="K35">
        <f ca="1">(SUMIFS(OFFSET([2]掉落汇总!$C$2:$C$871,,MATCH($B35,[2]掉落汇总!$D$1:$M$1)),[2]掉落汇总!$A$2:$A$871,K$1,[2]掉落汇总!$C$2:$C$871,$Q$1)+SUMIFS(OFFSET([2]掉落汇总!$C$2:$C$871,,MATCH($B35,[2]掉落汇总!$D$1:$M$1)),[2]掉落汇总!$A$2:$A$871,K$1,[2]掉落汇总!$C$2:$C$871,$Q$2)/$Q$3)*宝箱投放计算!J35</f>
        <v>0</v>
      </c>
      <c r="L35">
        <f ca="1">(SUMIFS(OFFSET([2]掉落汇总!$C$2:$C$871,,MATCH($B35,[2]掉落汇总!$D$1:$M$1)),[2]掉落汇总!$A$2:$A$871,L$1,[2]掉落汇总!$C$2:$C$871,$Q$1)+SUMIFS(OFFSET([2]掉落汇总!$C$2:$C$871,,MATCH($B35,[2]掉落汇总!$D$1:$M$1)),[2]掉落汇总!$A$2:$A$871,L$1,[2]掉落汇总!$C$2:$C$871,$Q$2)/$Q$3)*宝箱投放计算!K35</f>
        <v>0.58393299516338337</v>
      </c>
      <c r="M35">
        <f ca="1">(SUMIFS(OFFSET([2]掉落汇总!$C$2:$C$871,,MATCH($B35,[2]掉落汇总!$D$1:$M$1)),[2]掉落汇总!$A$2:$A$871,M$1,[2]掉落汇总!$C$2:$C$871,$Q$1)+SUMIFS(OFFSET([2]掉落汇总!$C$2:$C$871,,MATCH($B35,[2]掉落汇总!$D$1:$M$1)),[2]掉落汇总!$A$2:$A$871,M$1,[2]掉落汇总!$C$2:$C$871,$Q$2)/$Q$3)*宝箱投放计算!L35</f>
        <v>0.73572346140371359</v>
      </c>
      <c r="N35">
        <f ca="1">(SUMIFS(OFFSET([2]掉落汇总!$C$2:$C$871,,MATCH($B35,[2]掉落汇总!$D$1:$M$1)),[2]掉落汇总!$A$2:$A$871,N$1,[2]掉落汇总!$C$2:$C$871,$Q$1)+SUMIFS(OFFSET([2]掉落汇总!$C$2:$C$871,,MATCH($B35,[2]掉落汇总!$D$1:$M$1)),[2]掉落汇总!$A$2:$A$871,N$1,[2]掉落汇总!$C$2:$C$871,$Q$2)/$Q$3)*宝箱投放计算!M35</f>
        <v>0.19916400295057779</v>
      </c>
      <c r="O35">
        <f ca="1">(SUMIFS(OFFSET([2]掉落汇总!$C$2:$C$871,,MATCH($B35,[2]掉落汇总!$D$1:$M$1)),[2]掉落汇总!$A$2:$A$871,O$1,[2]掉落汇总!$C$2:$C$871,$Q$1)+SUMIFS(OFFSET([2]掉落汇总!$C$2:$C$871,,MATCH($B35,[2]掉落汇总!$D$1:$M$1)),[2]掉落汇总!$A$2:$A$871,O$1,[2]掉落汇总!$C$2:$C$871,$Q$2)/$Q$3)*宝箱投放计算!N35</f>
        <v>0.31118538581225147</v>
      </c>
    </row>
    <row r="36" spans="1:15" x14ac:dyDescent="0.2">
      <c r="A36">
        <f>玩家成长时间线!A36</f>
        <v>35</v>
      </c>
      <c r="B36">
        <f>玩家成长时间线!B36</f>
        <v>8</v>
      </c>
      <c r="C36">
        <f ca="1">SUM($D$2:D36)</f>
        <v>206.59628155378968</v>
      </c>
      <c r="D36">
        <f t="shared" ca="1" si="0"/>
        <v>5.317964590199515</v>
      </c>
      <c r="E36">
        <f ca="1">(SUMIFS(OFFSET([2]掉落汇总!$C$2:$C$871,,MATCH($B36,[2]掉落汇总!$D$1:$M$1)),[2]掉落汇总!$A$2:$A$871,E$1,[2]掉落汇总!$C$2:$C$871,$Q$1)+SUMIFS(OFFSET([2]掉落汇总!$C$2:$C$871,,MATCH($B36,[2]掉落汇总!$D$1:$M$1)),[2]掉落汇总!$A$2:$A$871,E$1,[2]掉落汇总!$C$2:$C$871,$Q$2)/$Q$3)*宝箱投放计算!D36</f>
        <v>0.97849230769230777</v>
      </c>
      <c r="F36">
        <f ca="1">(SUMIFS(OFFSET([2]掉落汇总!$C$2:$C$871,,MATCH($B36,[2]掉落汇总!$D$1:$M$1)),[2]掉落汇总!$A$2:$A$871,F$1,[2]掉落汇总!$C$2:$C$871,$Q$1)+SUMIFS(OFFSET([2]掉落汇总!$C$2:$C$871,,MATCH($B36,[2]掉落汇总!$D$1:$M$1)),[2]掉落汇总!$A$2:$A$871,F$1,[2]掉落汇总!$C$2:$C$871,$Q$2)/$Q$3)*宝箱投放计算!E36</f>
        <v>2.5094664371772804</v>
      </c>
      <c r="G36">
        <f ca="1">(SUMIFS(OFFSET([2]掉落汇总!$C$2:$C$871,,MATCH($B36,[2]掉落汇总!$D$1:$M$1)),[2]掉落汇总!$A$2:$A$871,G$1,[2]掉落汇总!$C$2:$C$871,$Q$1)+SUMIFS(OFFSET([2]掉落汇总!$C$2:$C$871,,MATCH($B36,[2]掉落汇总!$D$1:$M$1)),[2]掉落汇总!$A$2:$A$871,G$1,[2]掉落汇总!$C$2:$C$871,$Q$2)/$Q$3)*宝箱投放计算!F36</f>
        <v>0</v>
      </c>
      <c r="H36">
        <f ca="1">(SUMIFS(OFFSET([2]掉落汇总!$C$2:$C$871,,MATCH($B36,[2]掉落汇总!$D$1:$M$1)),[2]掉落汇总!$A$2:$A$871,H$1,[2]掉落汇总!$C$2:$C$871,$Q$1)+SUMIFS(OFFSET([2]掉落汇总!$C$2:$C$871,,MATCH($B36,[2]掉落汇总!$D$1:$M$1)),[2]掉落汇总!$A$2:$A$871,H$1,[2]掉落汇总!$C$2:$C$871,$Q$2)/$Q$3)*宝箱投放计算!G36</f>
        <v>0</v>
      </c>
      <c r="I36">
        <f ca="1">(SUMIFS(OFFSET([2]掉落汇总!$C$2:$C$871,,MATCH($B36,[2]掉落汇总!$D$1:$M$1)),[2]掉落汇总!$A$2:$A$871,I$1,[2]掉落汇总!$C$2:$C$871,$Q$1)+SUMIFS(OFFSET([2]掉落汇总!$C$2:$C$871,,MATCH($B36,[2]掉落汇总!$D$1:$M$1)),[2]掉落汇总!$A$2:$A$871,I$1,[2]掉落汇总!$C$2:$C$871,$Q$2)/$Q$3)*宝箱投放计算!H36</f>
        <v>0</v>
      </c>
      <c r="J36">
        <f ca="1">(SUMIFS(OFFSET([2]掉落汇总!$C$2:$C$871,,MATCH($B36,[2]掉落汇总!$D$1:$M$1)),[2]掉落汇总!$A$2:$A$871,J$1,[2]掉落汇总!$C$2:$C$871,$Q$1)+SUMIFS(OFFSET([2]掉落汇总!$C$2:$C$871,,MATCH($B36,[2]掉落汇总!$D$1:$M$1)),[2]掉落汇总!$A$2:$A$871,J$1,[2]掉落汇总!$C$2:$C$871,$Q$2)/$Q$3)*宝箱投放计算!I36</f>
        <v>0</v>
      </c>
      <c r="K36">
        <f ca="1">(SUMIFS(OFFSET([2]掉落汇总!$C$2:$C$871,,MATCH($B36,[2]掉落汇总!$D$1:$M$1)),[2]掉落汇总!$A$2:$A$871,K$1,[2]掉落汇总!$C$2:$C$871,$Q$1)+SUMIFS(OFFSET([2]掉落汇总!$C$2:$C$871,,MATCH($B36,[2]掉落汇总!$D$1:$M$1)),[2]掉落汇总!$A$2:$A$871,K$1,[2]掉落汇总!$C$2:$C$871,$Q$2)/$Q$3)*宝箱投放计算!J36</f>
        <v>0</v>
      </c>
      <c r="L36">
        <f ca="1">(SUMIFS(OFFSET([2]掉落汇总!$C$2:$C$871,,MATCH($B36,[2]掉落汇总!$D$1:$M$1)),[2]掉落汇总!$A$2:$A$871,L$1,[2]掉落汇总!$C$2:$C$871,$Q$1)+SUMIFS(OFFSET([2]掉落汇总!$C$2:$C$871,,MATCH($B36,[2]掉落汇总!$D$1:$M$1)),[2]掉落汇总!$A$2:$A$871,L$1,[2]掉落汇总!$C$2:$C$871,$Q$2)/$Q$3)*宝箱投放计算!K36</f>
        <v>0.58393299516338337</v>
      </c>
      <c r="M36">
        <f ca="1">(SUMIFS(OFFSET([2]掉落汇总!$C$2:$C$871,,MATCH($B36,[2]掉落汇总!$D$1:$M$1)),[2]掉落汇总!$A$2:$A$871,M$1,[2]掉落汇总!$C$2:$C$871,$Q$1)+SUMIFS(OFFSET([2]掉落汇总!$C$2:$C$871,,MATCH($B36,[2]掉落汇总!$D$1:$M$1)),[2]掉落汇总!$A$2:$A$871,M$1,[2]掉落汇总!$C$2:$C$871,$Q$2)/$Q$3)*宝箱投放计算!L36</f>
        <v>0.73572346140371359</v>
      </c>
      <c r="N36">
        <f ca="1">(SUMIFS(OFFSET([2]掉落汇总!$C$2:$C$871,,MATCH($B36,[2]掉落汇总!$D$1:$M$1)),[2]掉落汇总!$A$2:$A$871,N$1,[2]掉落汇总!$C$2:$C$871,$Q$1)+SUMIFS(OFFSET([2]掉落汇总!$C$2:$C$871,,MATCH($B36,[2]掉落汇总!$D$1:$M$1)),[2]掉落汇总!$A$2:$A$871,N$1,[2]掉落汇总!$C$2:$C$871,$Q$2)/$Q$3)*宝箱投放计算!M36</f>
        <v>0.19916400295057779</v>
      </c>
      <c r="O36">
        <f ca="1">(SUMIFS(OFFSET([2]掉落汇总!$C$2:$C$871,,MATCH($B36,[2]掉落汇总!$D$1:$M$1)),[2]掉落汇总!$A$2:$A$871,O$1,[2]掉落汇总!$C$2:$C$871,$Q$1)+SUMIFS(OFFSET([2]掉落汇总!$C$2:$C$871,,MATCH($B36,[2]掉落汇总!$D$1:$M$1)),[2]掉落汇总!$A$2:$A$871,O$1,[2]掉落汇总!$C$2:$C$871,$Q$2)/$Q$3)*宝箱投放计算!N36</f>
        <v>0.31118538581225147</v>
      </c>
    </row>
    <row r="37" spans="1:15" x14ac:dyDescent="0.2">
      <c r="A37">
        <f>玩家成长时间线!A37</f>
        <v>36</v>
      </c>
      <c r="B37">
        <f>玩家成长时间线!B37</f>
        <v>9</v>
      </c>
      <c r="C37">
        <f ca="1">SUM($D$2:D37)</f>
        <v>212.47501575638728</v>
      </c>
      <c r="D37">
        <f t="shared" ca="1" si="0"/>
        <v>5.8787342025976015</v>
      </c>
      <c r="E37">
        <f ca="1">(SUMIFS(OFFSET([2]掉落汇总!$C$2:$C$871,,MATCH($B37,[2]掉落汇总!$D$1:$M$1)),[2]掉落汇总!$A$2:$A$871,E$1,[2]掉落汇总!$C$2:$C$871,$Q$1)+SUMIFS(OFFSET([2]掉落汇总!$C$2:$C$871,,MATCH($B37,[2]掉落汇总!$D$1:$M$1)),[2]掉落汇总!$A$2:$A$871,E$1,[2]掉落汇总!$C$2:$C$871,$Q$2)/$Q$3)*宝箱投放计算!D37</f>
        <v>0.91189531079607422</v>
      </c>
      <c r="F37">
        <f ca="1">(SUMIFS(OFFSET([2]掉落汇总!$C$2:$C$871,,MATCH($B37,[2]掉落汇总!$D$1:$M$1)),[2]掉落汇总!$A$2:$A$871,F$1,[2]掉落汇总!$C$2:$C$871,$Q$1)+SUMIFS(OFFSET([2]掉落汇总!$C$2:$C$871,,MATCH($B37,[2]掉落汇总!$D$1:$M$1)),[2]掉落汇总!$A$2:$A$871,F$1,[2]掉落汇总!$C$2:$C$871,$Q$2)/$Q$3)*宝箱投放计算!E37</f>
        <v>3.1368330464716006</v>
      </c>
      <c r="G37">
        <f ca="1">(SUMIFS(OFFSET([2]掉落汇总!$C$2:$C$871,,MATCH($B37,[2]掉落汇总!$D$1:$M$1)),[2]掉落汇总!$A$2:$A$871,G$1,[2]掉落汇总!$C$2:$C$871,$Q$1)+SUMIFS(OFFSET([2]掉落汇总!$C$2:$C$871,,MATCH($B37,[2]掉落汇总!$D$1:$M$1)),[2]掉落汇总!$A$2:$A$871,G$1,[2]掉落汇总!$C$2:$C$871,$Q$2)/$Q$3)*宝箱投放计算!F37</f>
        <v>0</v>
      </c>
      <c r="H37">
        <f ca="1">(SUMIFS(OFFSET([2]掉落汇总!$C$2:$C$871,,MATCH($B37,[2]掉落汇总!$D$1:$M$1)),[2]掉落汇总!$A$2:$A$871,H$1,[2]掉落汇总!$C$2:$C$871,$Q$1)+SUMIFS(OFFSET([2]掉落汇总!$C$2:$C$871,,MATCH($B37,[2]掉落汇总!$D$1:$M$1)),[2]掉落汇总!$A$2:$A$871,H$1,[2]掉落汇总!$C$2:$C$871,$Q$2)/$Q$3)*宝箱投放计算!G37</f>
        <v>0</v>
      </c>
      <c r="I37">
        <f ca="1">(SUMIFS(OFFSET([2]掉落汇总!$C$2:$C$871,,MATCH($B37,[2]掉落汇总!$D$1:$M$1)),[2]掉落汇总!$A$2:$A$871,I$1,[2]掉落汇总!$C$2:$C$871,$Q$1)+SUMIFS(OFFSET([2]掉落汇总!$C$2:$C$871,,MATCH($B37,[2]掉落汇总!$D$1:$M$1)),[2]掉落汇总!$A$2:$A$871,I$1,[2]掉落汇总!$C$2:$C$871,$Q$2)/$Q$3)*宝箱投放计算!H37</f>
        <v>0</v>
      </c>
      <c r="J37">
        <f ca="1">(SUMIFS(OFFSET([2]掉落汇总!$C$2:$C$871,,MATCH($B37,[2]掉落汇总!$D$1:$M$1)),[2]掉落汇总!$A$2:$A$871,J$1,[2]掉落汇总!$C$2:$C$871,$Q$1)+SUMIFS(OFFSET([2]掉落汇总!$C$2:$C$871,,MATCH($B37,[2]掉落汇总!$D$1:$M$1)),[2]掉落汇总!$A$2:$A$871,J$1,[2]掉落汇总!$C$2:$C$871,$Q$2)/$Q$3)*宝箱投放计算!I37</f>
        <v>0</v>
      </c>
      <c r="K37">
        <f ca="1">(SUMIFS(OFFSET([2]掉落汇总!$C$2:$C$871,,MATCH($B37,[2]掉落汇总!$D$1:$M$1)),[2]掉落汇总!$A$2:$A$871,K$1,[2]掉落汇总!$C$2:$C$871,$Q$1)+SUMIFS(OFFSET([2]掉落汇总!$C$2:$C$871,,MATCH($B37,[2]掉落汇总!$D$1:$M$1)),[2]掉落汇总!$A$2:$A$871,K$1,[2]掉落汇总!$C$2:$C$871,$Q$2)/$Q$3)*宝箱投放计算!J37</f>
        <v>0</v>
      </c>
      <c r="L37">
        <f ca="1">(SUMIFS(OFFSET([2]掉落汇总!$C$2:$C$871,,MATCH($B37,[2]掉落汇总!$D$1:$M$1)),[2]掉落汇总!$A$2:$A$871,L$1,[2]掉落汇总!$C$2:$C$871,$Q$1)+SUMIFS(OFFSET([2]掉落汇总!$C$2:$C$871,,MATCH($B37,[2]掉落汇总!$D$1:$M$1)),[2]掉落汇总!$A$2:$A$871,L$1,[2]掉落汇总!$C$2:$C$871,$Q$2)/$Q$3)*宝箱投放计算!K37</f>
        <v>0.58393299516338337</v>
      </c>
      <c r="M37">
        <f ca="1">(SUMIFS(OFFSET([2]掉落汇总!$C$2:$C$871,,MATCH($B37,[2]掉落汇总!$D$1:$M$1)),[2]掉落汇总!$A$2:$A$871,M$1,[2]掉落汇总!$C$2:$C$871,$Q$1)+SUMIFS(OFFSET([2]掉落汇总!$C$2:$C$871,,MATCH($B37,[2]掉落汇总!$D$1:$M$1)),[2]掉落汇总!$A$2:$A$871,M$1,[2]掉落汇总!$C$2:$C$871,$Q$2)/$Q$3)*宝箱投放计算!L37</f>
        <v>0.73572346140371359</v>
      </c>
      <c r="N37">
        <f ca="1">(SUMIFS(OFFSET([2]掉落汇总!$C$2:$C$871,,MATCH($B37,[2]掉落汇总!$D$1:$M$1)),[2]掉落汇总!$A$2:$A$871,N$1,[2]掉落汇总!$C$2:$C$871,$Q$1)+SUMIFS(OFFSET([2]掉落汇总!$C$2:$C$871,,MATCH($B37,[2]掉落汇总!$D$1:$M$1)),[2]掉落汇总!$A$2:$A$871,N$1,[2]掉落汇总!$C$2:$C$871,$Q$2)/$Q$3)*宝箱投放计算!M37</f>
        <v>0.19916400295057779</v>
      </c>
      <c r="O37">
        <f ca="1">(SUMIFS(OFFSET([2]掉落汇总!$C$2:$C$871,,MATCH($B37,[2]掉落汇总!$D$1:$M$1)),[2]掉落汇总!$A$2:$A$871,O$1,[2]掉落汇总!$C$2:$C$871,$Q$1)+SUMIFS(OFFSET([2]掉落汇总!$C$2:$C$871,,MATCH($B37,[2]掉落汇总!$D$1:$M$1)),[2]掉落汇总!$A$2:$A$871,O$1,[2]掉落汇总!$C$2:$C$871,$Q$2)/$Q$3)*宝箱投放计算!N37</f>
        <v>0.31118538581225147</v>
      </c>
    </row>
    <row r="38" spans="1:15" x14ac:dyDescent="0.2">
      <c r="A38">
        <f>玩家成长时间线!A38</f>
        <v>37</v>
      </c>
      <c r="B38">
        <f>玩家成长时间线!B38</f>
        <v>9</v>
      </c>
      <c r="C38">
        <f ca="1">SUM($D$2:D38)</f>
        <v>218.43619270707649</v>
      </c>
      <c r="D38">
        <f t="shared" ca="1" si="0"/>
        <v>5.9611769506892047</v>
      </c>
      <c r="E38">
        <f ca="1">(SUMIFS(OFFSET([2]掉落汇总!$C$2:$C$871,,MATCH($B38,[2]掉落汇总!$D$1:$M$1)),[2]掉落汇总!$A$2:$A$871,E$1,[2]掉落汇总!$C$2:$C$871,$Q$1)+SUMIFS(OFFSET([2]掉落汇总!$C$2:$C$871,,MATCH($B38,[2]掉落汇总!$D$1:$M$1)),[2]掉落汇总!$A$2:$A$871,E$1,[2]掉落汇总!$C$2:$C$871,$Q$2)/$Q$3)*宝箱投放计算!D38</f>
        <v>0.99433805888767735</v>
      </c>
      <c r="F38">
        <f ca="1">(SUMIFS(OFFSET([2]掉落汇总!$C$2:$C$871,,MATCH($B38,[2]掉落汇总!$D$1:$M$1)),[2]掉落汇总!$A$2:$A$871,F$1,[2]掉落汇总!$C$2:$C$871,$Q$1)+SUMIFS(OFFSET([2]掉落汇总!$C$2:$C$871,,MATCH($B38,[2]掉落汇总!$D$1:$M$1)),[2]掉落汇总!$A$2:$A$871,F$1,[2]掉落汇总!$C$2:$C$871,$Q$2)/$Q$3)*宝箱投放计算!E38</f>
        <v>3.1368330464716006</v>
      </c>
      <c r="G38">
        <f ca="1">(SUMIFS(OFFSET([2]掉落汇总!$C$2:$C$871,,MATCH($B38,[2]掉落汇总!$D$1:$M$1)),[2]掉落汇总!$A$2:$A$871,G$1,[2]掉落汇总!$C$2:$C$871,$Q$1)+SUMIFS(OFFSET([2]掉落汇总!$C$2:$C$871,,MATCH($B38,[2]掉落汇总!$D$1:$M$1)),[2]掉落汇总!$A$2:$A$871,G$1,[2]掉落汇总!$C$2:$C$871,$Q$2)/$Q$3)*宝箱投放计算!F38</f>
        <v>0</v>
      </c>
      <c r="H38">
        <f ca="1">(SUMIFS(OFFSET([2]掉落汇总!$C$2:$C$871,,MATCH($B38,[2]掉落汇总!$D$1:$M$1)),[2]掉落汇总!$A$2:$A$871,H$1,[2]掉落汇总!$C$2:$C$871,$Q$1)+SUMIFS(OFFSET([2]掉落汇总!$C$2:$C$871,,MATCH($B38,[2]掉落汇总!$D$1:$M$1)),[2]掉落汇总!$A$2:$A$871,H$1,[2]掉落汇总!$C$2:$C$871,$Q$2)/$Q$3)*宝箱投放计算!G38</f>
        <v>0</v>
      </c>
      <c r="I38">
        <f ca="1">(SUMIFS(OFFSET([2]掉落汇总!$C$2:$C$871,,MATCH($B38,[2]掉落汇总!$D$1:$M$1)),[2]掉落汇总!$A$2:$A$871,I$1,[2]掉落汇总!$C$2:$C$871,$Q$1)+SUMIFS(OFFSET([2]掉落汇总!$C$2:$C$871,,MATCH($B38,[2]掉落汇总!$D$1:$M$1)),[2]掉落汇总!$A$2:$A$871,I$1,[2]掉落汇总!$C$2:$C$871,$Q$2)/$Q$3)*宝箱投放计算!H38</f>
        <v>0</v>
      </c>
      <c r="J38">
        <f ca="1">(SUMIFS(OFFSET([2]掉落汇总!$C$2:$C$871,,MATCH($B38,[2]掉落汇总!$D$1:$M$1)),[2]掉落汇总!$A$2:$A$871,J$1,[2]掉落汇总!$C$2:$C$871,$Q$1)+SUMIFS(OFFSET([2]掉落汇总!$C$2:$C$871,,MATCH($B38,[2]掉落汇总!$D$1:$M$1)),[2]掉落汇总!$A$2:$A$871,J$1,[2]掉落汇总!$C$2:$C$871,$Q$2)/$Q$3)*宝箱投放计算!I38</f>
        <v>0</v>
      </c>
      <c r="K38">
        <f ca="1">(SUMIFS(OFFSET([2]掉落汇总!$C$2:$C$871,,MATCH($B38,[2]掉落汇总!$D$1:$M$1)),[2]掉落汇总!$A$2:$A$871,K$1,[2]掉落汇总!$C$2:$C$871,$Q$1)+SUMIFS(OFFSET([2]掉落汇总!$C$2:$C$871,,MATCH($B38,[2]掉落汇总!$D$1:$M$1)),[2]掉落汇总!$A$2:$A$871,K$1,[2]掉落汇总!$C$2:$C$871,$Q$2)/$Q$3)*宝箱投放计算!J38</f>
        <v>0</v>
      </c>
      <c r="L38">
        <f ca="1">(SUMIFS(OFFSET([2]掉落汇总!$C$2:$C$871,,MATCH($B38,[2]掉落汇总!$D$1:$M$1)),[2]掉落汇总!$A$2:$A$871,L$1,[2]掉落汇总!$C$2:$C$871,$Q$1)+SUMIFS(OFFSET([2]掉落汇总!$C$2:$C$871,,MATCH($B38,[2]掉落汇总!$D$1:$M$1)),[2]掉落汇总!$A$2:$A$871,L$1,[2]掉落汇总!$C$2:$C$871,$Q$2)/$Q$3)*宝箱投放计算!K38</f>
        <v>0.58393299516338337</v>
      </c>
      <c r="M38">
        <f ca="1">(SUMIFS(OFFSET([2]掉落汇总!$C$2:$C$871,,MATCH($B38,[2]掉落汇总!$D$1:$M$1)),[2]掉落汇总!$A$2:$A$871,M$1,[2]掉落汇总!$C$2:$C$871,$Q$1)+SUMIFS(OFFSET([2]掉落汇总!$C$2:$C$871,,MATCH($B38,[2]掉落汇总!$D$1:$M$1)),[2]掉落汇总!$A$2:$A$871,M$1,[2]掉落汇总!$C$2:$C$871,$Q$2)/$Q$3)*宝箱投放计算!L38</f>
        <v>0.73572346140371359</v>
      </c>
      <c r="N38">
        <f ca="1">(SUMIFS(OFFSET([2]掉落汇总!$C$2:$C$871,,MATCH($B38,[2]掉落汇总!$D$1:$M$1)),[2]掉落汇总!$A$2:$A$871,N$1,[2]掉落汇总!$C$2:$C$871,$Q$1)+SUMIFS(OFFSET([2]掉落汇总!$C$2:$C$871,,MATCH($B38,[2]掉落汇总!$D$1:$M$1)),[2]掉落汇总!$A$2:$A$871,N$1,[2]掉落汇总!$C$2:$C$871,$Q$2)/$Q$3)*宝箱投放计算!M38</f>
        <v>0.19916400295057779</v>
      </c>
      <c r="O38">
        <f ca="1">(SUMIFS(OFFSET([2]掉落汇总!$C$2:$C$871,,MATCH($B38,[2]掉落汇总!$D$1:$M$1)),[2]掉落汇总!$A$2:$A$871,O$1,[2]掉落汇总!$C$2:$C$871,$Q$1)+SUMIFS(OFFSET([2]掉落汇总!$C$2:$C$871,,MATCH($B38,[2]掉落汇总!$D$1:$M$1)),[2]掉落汇总!$A$2:$A$871,O$1,[2]掉落汇总!$C$2:$C$871,$Q$2)/$Q$3)*宝箱投放计算!N38</f>
        <v>0.31118538581225147</v>
      </c>
    </row>
    <row r="39" spans="1:15" x14ac:dyDescent="0.2">
      <c r="A39">
        <f>玩家成长时间线!A39</f>
        <v>38</v>
      </c>
      <c r="B39">
        <f>玩家成长时间线!B39</f>
        <v>9</v>
      </c>
      <c r="C39">
        <f ca="1">SUM($D$2:D39)</f>
        <v>224.32277859996853</v>
      </c>
      <c r="D39">
        <f t="shared" ca="1" si="0"/>
        <v>5.8865858928920396</v>
      </c>
      <c r="E39">
        <f ca="1">(SUMIFS(OFFSET([2]掉落汇总!$C$2:$C$871,,MATCH($B39,[2]掉落汇总!$D$1:$M$1)),[2]掉落汇总!$A$2:$A$871,E$1,[2]掉落汇总!$C$2:$C$871,$Q$1)+SUMIFS(OFFSET([2]掉落汇总!$C$2:$C$871,,MATCH($B39,[2]掉落汇总!$D$1:$M$1)),[2]掉落汇总!$A$2:$A$871,E$1,[2]掉落汇总!$C$2:$C$871,$Q$2)/$Q$3)*宝箱投放计算!D39</f>
        <v>0.91974700109051266</v>
      </c>
      <c r="F39">
        <f ca="1">(SUMIFS(OFFSET([2]掉落汇总!$C$2:$C$871,,MATCH($B39,[2]掉落汇总!$D$1:$M$1)),[2]掉落汇总!$A$2:$A$871,F$1,[2]掉落汇总!$C$2:$C$871,$Q$1)+SUMIFS(OFFSET([2]掉落汇总!$C$2:$C$871,,MATCH($B39,[2]掉落汇总!$D$1:$M$1)),[2]掉落汇总!$A$2:$A$871,F$1,[2]掉落汇总!$C$2:$C$871,$Q$2)/$Q$3)*宝箱投放计算!E39</f>
        <v>3.1368330464716006</v>
      </c>
      <c r="G39">
        <f ca="1">(SUMIFS(OFFSET([2]掉落汇总!$C$2:$C$871,,MATCH($B39,[2]掉落汇总!$D$1:$M$1)),[2]掉落汇总!$A$2:$A$871,G$1,[2]掉落汇总!$C$2:$C$871,$Q$1)+SUMIFS(OFFSET([2]掉落汇总!$C$2:$C$871,,MATCH($B39,[2]掉落汇总!$D$1:$M$1)),[2]掉落汇总!$A$2:$A$871,G$1,[2]掉落汇总!$C$2:$C$871,$Q$2)/$Q$3)*宝箱投放计算!F39</f>
        <v>0</v>
      </c>
      <c r="H39">
        <f ca="1">(SUMIFS(OFFSET([2]掉落汇总!$C$2:$C$871,,MATCH($B39,[2]掉落汇总!$D$1:$M$1)),[2]掉落汇总!$A$2:$A$871,H$1,[2]掉落汇总!$C$2:$C$871,$Q$1)+SUMIFS(OFFSET([2]掉落汇总!$C$2:$C$871,,MATCH($B39,[2]掉落汇总!$D$1:$M$1)),[2]掉落汇总!$A$2:$A$871,H$1,[2]掉落汇总!$C$2:$C$871,$Q$2)/$Q$3)*宝箱投放计算!G39</f>
        <v>0</v>
      </c>
      <c r="I39">
        <f ca="1">(SUMIFS(OFFSET([2]掉落汇总!$C$2:$C$871,,MATCH($B39,[2]掉落汇总!$D$1:$M$1)),[2]掉落汇总!$A$2:$A$871,I$1,[2]掉落汇总!$C$2:$C$871,$Q$1)+SUMIFS(OFFSET([2]掉落汇总!$C$2:$C$871,,MATCH($B39,[2]掉落汇总!$D$1:$M$1)),[2]掉落汇总!$A$2:$A$871,I$1,[2]掉落汇总!$C$2:$C$871,$Q$2)/$Q$3)*宝箱投放计算!H39</f>
        <v>0</v>
      </c>
      <c r="J39">
        <f ca="1">(SUMIFS(OFFSET([2]掉落汇总!$C$2:$C$871,,MATCH($B39,[2]掉落汇总!$D$1:$M$1)),[2]掉落汇总!$A$2:$A$871,J$1,[2]掉落汇总!$C$2:$C$871,$Q$1)+SUMIFS(OFFSET([2]掉落汇总!$C$2:$C$871,,MATCH($B39,[2]掉落汇总!$D$1:$M$1)),[2]掉落汇总!$A$2:$A$871,J$1,[2]掉落汇总!$C$2:$C$871,$Q$2)/$Q$3)*宝箱投放计算!I39</f>
        <v>0</v>
      </c>
      <c r="K39">
        <f ca="1">(SUMIFS(OFFSET([2]掉落汇总!$C$2:$C$871,,MATCH($B39,[2]掉落汇总!$D$1:$M$1)),[2]掉落汇总!$A$2:$A$871,K$1,[2]掉落汇总!$C$2:$C$871,$Q$1)+SUMIFS(OFFSET([2]掉落汇总!$C$2:$C$871,,MATCH($B39,[2]掉落汇总!$D$1:$M$1)),[2]掉落汇总!$A$2:$A$871,K$1,[2]掉落汇总!$C$2:$C$871,$Q$2)/$Q$3)*宝箱投放计算!J39</f>
        <v>0</v>
      </c>
      <c r="L39">
        <f ca="1">(SUMIFS(OFFSET([2]掉落汇总!$C$2:$C$871,,MATCH($B39,[2]掉落汇总!$D$1:$M$1)),[2]掉落汇总!$A$2:$A$871,L$1,[2]掉落汇总!$C$2:$C$871,$Q$1)+SUMIFS(OFFSET([2]掉落汇总!$C$2:$C$871,,MATCH($B39,[2]掉落汇总!$D$1:$M$1)),[2]掉落汇总!$A$2:$A$871,L$1,[2]掉落汇总!$C$2:$C$871,$Q$2)/$Q$3)*宝箱投放计算!K39</f>
        <v>0.58393299516338337</v>
      </c>
      <c r="M39">
        <f ca="1">(SUMIFS(OFFSET([2]掉落汇总!$C$2:$C$871,,MATCH($B39,[2]掉落汇总!$D$1:$M$1)),[2]掉落汇总!$A$2:$A$871,M$1,[2]掉落汇总!$C$2:$C$871,$Q$1)+SUMIFS(OFFSET([2]掉落汇总!$C$2:$C$871,,MATCH($B39,[2]掉落汇总!$D$1:$M$1)),[2]掉落汇总!$A$2:$A$871,M$1,[2]掉落汇总!$C$2:$C$871,$Q$2)/$Q$3)*宝箱投放计算!L39</f>
        <v>0.73572346140371359</v>
      </c>
      <c r="N39">
        <f ca="1">(SUMIFS(OFFSET([2]掉落汇总!$C$2:$C$871,,MATCH($B39,[2]掉落汇总!$D$1:$M$1)),[2]掉落汇总!$A$2:$A$871,N$1,[2]掉落汇总!$C$2:$C$871,$Q$1)+SUMIFS(OFFSET([2]掉落汇总!$C$2:$C$871,,MATCH($B39,[2]掉落汇总!$D$1:$M$1)),[2]掉落汇总!$A$2:$A$871,N$1,[2]掉落汇总!$C$2:$C$871,$Q$2)/$Q$3)*宝箱投放计算!M39</f>
        <v>0.19916400295057779</v>
      </c>
      <c r="O39">
        <f ca="1">(SUMIFS(OFFSET([2]掉落汇总!$C$2:$C$871,,MATCH($B39,[2]掉落汇总!$D$1:$M$1)),[2]掉落汇总!$A$2:$A$871,O$1,[2]掉落汇总!$C$2:$C$871,$Q$1)+SUMIFS(OFFSET([2]掉落汇总!$C$2:$C$871,,MATCH($B39,[2]掉落汇总!$D$1:$M$1)),[2]掉落汇总!$A$2:$A$871,O$1,[2]掉落汇总!$C$2:$C$871,$Q$2)/$Q$3)*宝箱投放计算!N39</f>
        <v>0.31118538581225147</v>
      </c>
    </row>
    <row r="40" spans="1:15" x14ac:dyDescent="0.2">
      <c r="A40">
        <f>玩家成长时间线!A40</f>
        <v>39</v>
      </c>
      <c r="B40">
        <f>玩家成长时间线!B40</f>
        <v>10</v>
      </c>
      <c r="C40">
        <f ca="1">SUM($D$2:D40)</f>
        <v>230.18073585052861</v>
      </c>
      <c r="D40">
        <f t="shared" ca="1" si="0"/>
        <v>5.8579572505600757</v>
      </c>
      <c r="E40">
        <f ca="1">(SUMIFS(OFFSET([2]掉落汇总!$C$2:$C$871,,MATCH($B40,[2]掉落汇总!$D$1:$M$1)),[2]掉落汇总!$A$2:$A$871,E$1,[2]掉落汇总!$C$2:$C$871,$Q$1)+SUMIFS(OFFSET([2]掉落汇总!$C$2:$C$871,,MATCH($B40,[2]掉落汇总!$D$1:$M$1)),[2]掉落汇总!$A$2:$A$871,E$1,[2]掉落汇总!$C$2:$C$871,$Q$2)/$Q$3)*宝箱投放计算!D40</f>
        <v>0.89111835875854817</v>
      </c>
      <c r="F40">
        <f ca="1">(SUMIFS(OFFSET([2]掉落汇总!$C$2:$C$871,,MATCH($B40,[2]掉落汇总!$D$1:$M$1)),[2]掉落汇总!$A$2:$A$871,F$1,[2]掉落汇总!$C$2:$C$871,$Q$1)+SUMIFS(OFFSET([2]掉落汇总!$C$2:$C$871,,MATCH($B40,[2]掉落汇总!$D$1:$M$1)),[2]掉落汇总!$A$2:$A$871,F$1,[2]掉落汇总!$C$2:$C$871,$Q$2)/$Q$3)*宝箱投放计算!E40</f>
        <v>3.1368330464716006</v>
      </c>
      <c r="G40">
        <f ca="1">(SUMIFS(OFFSET([2]掉落汇总!$C$2:$C$871,,MATCH($B40,[2]掉落汇总!$D$1:$M$1)),[2]掉落汇总!$A$2:$A$871,G$1,[2]掉落汇总!$C$2:$C$871,$Q$1)+SUMIFS(OFFSET([2]掉落汇总!$C$2:$C$871,,MATCH($B40,[2]掉落汇总!$D$1:$M$1)),[2]掉落汇总!$A$2:$A$871,G$1,[2]掉落汇总!$C$2:$C$871,$Q$2)/$Q$3)*宝箱投放计算!F40</f>
        <v>0</v>
      </c>
      <c r="H40">
        <f ca="1">(SUMIFS(OFFSET([2]掉落汇总!$C$2:$C$871,,MATCH($B40,[2]掉落汇总!$D$1:$M$1)),[2]掉落汇总!$A$2:$A$871,H$1,[2]掉落汇总!$C$2:$C$871,$Q$1)+SUMIFS(OFFSET([2]掉落汇总!$C$2:$C$871,,MATCH($B40,[2]掉落汇总!$D$1:$M$1)),[2]掉落汇总!$A$2:$A$871,H$1,[2]掉落汇总!$C$2:$C$871,$Q$2)/$Q$3)*宝箱投放计算!G40</f>
        <v>0</v>
      </c>
      <c r="I40">
        <f ca="1">(SUMIFS(OFFSET([2]掉落汇总!$C$2:$C$871,,MATCH($B40,[2]掉落汇总!$D$1:$M$1)),[2]掉落汇总!$A$2:$A$871,I$1,[2]掉落汇总!$C$2:$C$871,$Q$1)+SUMIFS(OFFSET([2]掉落汇总!$C$2:$C$871,,MATCH($B40,[2]掉落汇总!$D$1:$M$1)),[2]掉落汇总!$A$2:$A$871,I$1,[2]掉落汇总!$C$2:$C$871,$Q$2)/$Q$3)*宝箱投放计算!H40</f>
        <v>0</v>
      </c>
      <c r="J40">
        <f ca="1">(SUMIFS(OFFSET([2]掉落汇总!$C$2:$C$871,,MATCH($B40,[2]掉落汇总!$D$1:$M$1)),[2]掉落汇总!$A$2:$A$871,J$1,[2]掉落汇总!$C$2:$C$871,$Q$1)+SUMIFS(OFFSET([2]掉落汇总!$C$2:$C$871,,MATCH($B40,[2]掉落汇总!$D$1:$M$1)),[2]掉落汇总!$A$2:$A$871,J$1,[2]掉落汇总!$C$2:$C$871,$Q$2)/$Q$3)*宝箱投放计算!I40</f>
        <v>0</v>
      </c>
      <c r="K40">
        <f ca="1">(SUMIFS(OFFSET([2]掉落汇总!$C$2:$C$871,,MATCH($B40,[2]掉落汇总!$D$1:$M$1)),[2]掉落汇总!$A$2:$A$871,K$1,[2]掉落汇总!$C$2:$C$871,$Q$1)+SUMIFS(OFFSET([2]掉落汇总!$C$2:$C$871,,MATCH($B40,[2]掉落汇总!$D$1:$M$1)),[2]掉落汇总!$A$2:$A$871,K$1,[2]掉落汇总!$C$2:$C$871,$Q$2)/$Q$3)*宝箱投放计算!J40</f>
        <v>0</v>
      </c>
      <c r="L40">
        <f ca="1">(SUMIFS(OFFSET([2]掉落汇总!$C$2:$C$871,,MATCH($B40,[2]掉落汇总!$D$1:$M$1)),[2]掉落汇总!$A$2:$A$871,L$1,[2]掉落汇总!$C$2:$C$871,$Q$1)+SUMIFS(OFFSET([2]掉落汇总!$C$2:$C$871,,MATCH($B40,[2]掉落汇总!$D$1:$M$1)),[2]掉落汇总!$A$2:$A$871,L$1,[2]掉落汇总!$C$2:$C$871,$Q$2)/$Q$3)*宝箱投放计算!K40</f>
        <v>0.58393299516338337</v>
      </c>
      <c r="M40">
        <f ca="1">(SUMIFS(OFFSET([2]掉落汇总!$C$2:$C$871,,MATCH($B40,[2]掉落汇总!$D$1:$M$1)),[2]掉落汇总!$A$2:$A$871,M$1,[2]掉落汇总!$C$2:$C$871,$Q$1)+SUMIFS(OFFSET([2]掉落汇总!$C$2:$C$871,,MATCH($B40,[2]掉落汇总!$D$1:$M$1)),[2]掉落汇总!$A$2:$A$871,M$1,[2]掉落汇总!$C$2:$C$871,$Q$2)/$Q$3)*宝箱投放计算!L40</f>
        <v>0.73572346140371359</v>
      </c>
      <c r="N40">
        <f ca="1">(SUMIFS(OFFSET([2]掉落汇总!$C$2:$C$871,,MATCH($B40,[2]掉落汇总!$D$1:$M$1)),[2]掉落汇总!$A$2:$A$871,N$1,[2]掉落汇总!$C$2:$C$871,$Q$1)+SUMIFS(OFFSET([2]掉落汇总!$C$2:$C$871,,MATCH($B40,[2]掉落汇总!$D$1:$M$1)),[2]掉落汇总!$A$2:$A$871,N$1,[2]掉落汇总!$C$2:$C$871,$Q$2)/$Q$3)*宝箱投放计算!M40</f>
        <v>0.19916400295057779</v>
      </c>
      <c r="O40">
        <f ca="1">(SUMIFS(OFFSET([2]掉落汇总!$C$2:$C$871,,MATCH($B40,[2]掉落汇总!$D$1:$M$1)),[2]掉落汇总!$A$2:$A$871,O$1,[2]掉落汇总!$C$2:$C$871,$Q$1)+SUMIFS(OFFSET([2]掉落汇总!$C$2:$C$871,,MATCH($B40,[2]掉落汇总!$D$1:$M$1)),[2]掉落汇总!$A$2:$A$871,O$1,[2]掉落汇总!$C$2:$C$871,$Q$2)/$Q$3)*宝箱投放计算!N40</f>
        <v>0.31118538581225147</v>
      </c>
    </row>
    <row r="41" spans="1:15" x14ac:dyDescent="0.2">
      <c r="A41">
        <f>玩家成长时间线!A41</f>
        <v>40</v>
      </c>
      <c r="B41">
        <f>玩家成长时间线!B41</f>
        <v>10</v>
      </c>
      <c r="C41">
        <f ca="1">SUM($D$2:D41)</f>
        <v>236.11823018683302</v>
      </c>
      <c r="D41">
        <f t="shared" ca="1" si="0"/>
        <v>5.9374943363044208</v>
      </c>
      <c r="E41">
        <f ca="1">(SUMIFS(OFFSET([2]掉落汇总!$C$2:$C$871,,MATCH($B41,[2]掉落汇总!$D$1:$M$1)),[2]掉落汇总!$A$2:$A$871,E$1,[2]掉落汇总!$C$2:$C$871,$Q$1)+SUMIFS(OFFSET([2]掉落汇总!$C$2:$C$871,,MATCH($B41,[2]掉落汇总!$D$1:$M$1)),[2]掉落汇总!$A$2:$A$871,E$1,[2]掉落汇总!$C$2:$C$871,$Q$2)/$Q$3)*宝箱投放计算!D41</f>
        <v>0.97065544450289309</v>
      </c>
      <c r="F41">
        <f ca="1">(SUMIFS(OFFSET([2]掉落汇总!$C$2:$C$871,,MATCH($B41,[2]掉落汇总!$D$1:$M$1)),[2]掉落汇总!$A$2:$A$871,F$1,[2]掉落汇总!$C$2:$C$871,$Q$1)+SUMIFS(OFFSET([2]掉落汇总!$C$2:$C$871,,MATCH($B41,[2]掉落汇总!$D$1:$M$1)),[2]掉落汇总!$A$2:$A$871,F$1,[2]掉落汇总!$C$2:$C$871,$Q$2)/$Q$3)*宝箱投放计算!E41</f>
        <v>3.1368330464716006</v>
      </c>
      <c r="G41">
        <f ca="1">(SUMIFS(OFFSET([2]掉落汇总!$C$2:$C$871,,MATCH($B41,[2]掉落汇总!$D$1:$M$1)),[2]掉落汇总!$A$2:$A$871,G$1,[2]掉落汇总!$C$2:$C$871,$Q$1)+SUMIFS(OFFSET([2]掉落汇总!$C$2:$C$871,,MATCH($B41,[2]掉落汇总!$D$1:$M$1)),[2]掉落汇总!$A$2:$A$871,G$1,[2]掉落汇总!$C$2:$C$871,$Q$2)/$Q$3)*宝箱投放计算!F41</f>
        <v>0</v>
      </c>
      <c r="H41">
        <f ca="1">(SUMIFS(OFFSET([2]掉落汇总!$C$2:$C$871,,MATCH($B41,[2]掉落汇总!$D$1:$M$1)),[2]掉落汇总!$A$2:$A$871,H$1,[2]掉落汇总!$C$2:$C$871,$Q$1)+SUMIFS(OFFSET([2]掉落汇总!$C$2:$C$871,,MATCH($B41,[2]掉落汇总!$D$1:$M$1)),[2]掉落汇总!$A$2:$A$871,H$1,[2]掉落汇总!$C$2:$C$871,$Q$2)/$Q$3)*宝箱投放计算!G41</f>
        <v>0</v>
      </c>
      <c r="I41">
        <f ca="1">(SUMIFS(OFFSET([2]掉落汇总!$C$2:$C$871,,MATCH($B41,[2]掉落汇总!$D$1:$M$1)),[2]掉落汇总!$A$2:$A$871,I$1,[2]掉落汇总!$C$2:$C$871,$Q$1)+SUMIFS(OFFSET([2]掉落汇总!$C$2:$C$871,,MATCH($B41,[2]掉落汇总!$D$1:$M$1)),[2]掉落汇总!$A$2:$A$871,I$1,[2]掉落汇总!$C$2:$C$871,$Q$2)/$Q$3)*宝箱投放计算!H41</f>
        <v>0</v>
      </c>
      <c r="J41">
        <f ca="1">(SUMIFS(OFFSET([2]掉落汇总!$C$2:$C$871,,MATCH($B41,[2]掉落汇总!$D$1:$M$1)),[2]掉落汇总!$A$2:$A$871,J$1,[2]掉落汇总!$C$2:$C$871,$Q$1)+SUMIFS(OFFSET([2]掉落汇总!$C$2:$C$871,,MATCH($B41,[2]掉落汇总!$D$1:$M$1)),[2]掉落汇总!$A$2:$A$871,J$1,[2]掉落汇总!$C$2:$C$871,$Q$2)/$Q$3)*宝箱投放计算!I41</f>
        <v>0</v>
      </c>
      <c r="K41">
        <f ca="1">(SUMIFS(OFFSET([2]掉落汇总!$C$2:$C$871,,MATCH($B41,[2]掉落汇总!$D$1:$M$1)),[2]掉落汇总!$A$2:$A$871,K$1,[2]掉落汇总!$C$2:$C$871,$Q$1)+SUMIFS(OFFSET([2]掉落汇总!$C$2:$C$871,,MATCH($B41,[2]掉落汇总!$D$1:$M$1)),[2]掉落汇总!$A$2:$A$871,K$1,[2]掉落汇总!$C$2:$C$871,$Q$2)/$Q$3)*宝箱投放计算!J41</f>
        <v>0</v>
      </c>
      <c r="L41">
        <f ca="1">(SUMIFS(OFFSET([2]掉落汇总!$C$2:$C$871,,MATCH($B41,[2]掉落汇总!$D$1:$M$1)),[2]掉落汇总!$A$2:$A$871,L$1,[2]掉落汇总!$C$2:$C$871,$Q$1)+SUMIFS(OFFSET([2]掉落汇总!$C$2:$C$871,,MATCH($B41,[2]掉落汇总!$D$1:$M$1)),[2]掉落汇总!$A$2:$A$871,L$1,[2]掉落汇总!$C$2:$C$871,$Q$2)/$Q$3)*宝箱投放计算!K41</f>
        <v>0.58393299516338337</v>
      </c>
      <c r="M41">
        <f ca="1">(SUMIFS(OFFSET([2]掉落汇总!$C$2:$C$871,,MATCH($B41,[2]掉落汇总!$D$1:$M$1)),[2]掉落汇总!$A$2:$A$871,M$1,[2]掉落汇总!$C$2:$C$871,$Q$1)+SUMIFS(OFFSET([2]掉落汇总!$C$2:$C$871,,MATCH($B41,[2]掉落汇总!$D$1:$M$1)),[2]掉落汇总!$A$2:$A$871,M$1,[2]掉落汇总!$C$2:$C$871,$Q$2)/$Q$3)*宝箱投放计算!L41</f>
        <v>0.73572346140371359</v>
      </c>
      <c r="N41">
        <f ca="1">(SUMIFS(OFFSET([2]掉落汇总!$C$2:$C$871,,MATCH($B41,[2]掉落汇总!$D$1:$M$1)),[2]掉落汇总!$A$2:$A$871,N$1,[2]掉落汇总!$C$2:$C$871,$Q$1)+SUMIFS(OFFSET([2]掉落汇总!$C$2:$C$871,,MATCH($B41,[2]掉落汇总!$D$1:$M$1)),[2]掉落汇总!$A$2:$A$871,N$1,[2]掉落汇总!$C$2:$C$871,$Q$2)/$Q$3)*宝箱投放计算!M41</f>
        <v>0.19916400295057779</v>
      </c>
      <c r="O41">
        <f ca="1">(SUMIFS(OFFSET([2]掉落汇总!$C$2:$C$871,,MATCH($B41,[2]掉落汇总!$D$1:$M$1)),[2]掉落汇总!$A$2:$A$871,O$1,[2]掉落汇总!$C$2:$C$871,$Q$1)+SUMIFS(OFFSET([2]掉落汇总!$C$2:$C$871,,MATCH($B41,[2]掉落汇总!$D$1:$M$1)),[2]掉落汇总!$A$2:$A$871,O$1,[2]掉落汇总!$C$2:$C$871,$Q$2)/$Q$3)*宝箱投放计算!N41</f>
        <v>0.31118538581225147</v>
      </c>
    </row>
    <row r="42" spans="1:15" x14ac:dyDescent="0.2">
      <c r="A42">
        <f>玩家成长时间线!A42</f>
        <v>41</v>
      </c>
      <c r="B42">
        <f>玩家成长时间线!B42</f>
        <v>10</v>
      </c>
      <c r="C42">
        <f ca="1">SUM($D$2:D42)</f>
        <v>241.98376239794018</v>
      </c>
      <c r="D42">
        <f t="shared" ca="1" si="0"/>
        <v>5.8655322111071557</v>
      </c>
      <c r="E42">
        <f ca="1">(SUMIFS(OFFSET([2]掉落汇总!$C$2:$C$871,,MATCH($B42,[2]掉落汇总!$D$1:$M$1)),[2]掉落汇总!$A$2:$A$871,E$1,[2]掉落汇总!$C$2:$C$871,$Q$1)+SUMIFS(OFFSET([2]掉落汇总!$C$2:$C$871,,MATCH($B42,[2]掉落汇总!$D$1:$M$1)),[2]掉落汇总!$A$2:$A$871,E$1,[2]掉落汇总!$C$2:$C$871,$Q$2)/$Q$3)*宝箱投放计算!D42</f>
        <v>0.89869331930562846</v>
      </c>
      <c r="F42">
        <f ca="1">(SUMIFS(OFFSET([2]掉落汇总!$C$2:$C$871,,MATCH($B42,[2]掉落汇总!$D$1:$M$1)),[2]掉落汇总!$A$2:$A$871,F$1,[2]掉落汇总!$C$2:$C$871,$Q$1)+SUMIFS(OFFSET([2]掉落汇总!$C$2:$C$871,,MATCH($B42,[2]掉落汇总!$D$1:$M$1)),[2]掉落汇总!$A$2:$A$871,F$1,[2]掉落汇总!$C$2:$C$871,$Q$2)/$Q$3)*宝箱投放计算!E42</f>
        <v>3.1368330464716006</v>
      </c>
      <c r="G42">
        <f ca="1">(SUMIFS(OFFSET([2]掉落汇总!$C$2:$C$871,,MATCH($B42,[2]掉落汇总!$D$1:$M$1)),[2]掉落汇总!$A$2:$A$871,G$1,[2]掉落汇总!$C$2:$C$871,$Q$1)+SUMIFS(OFFSET([2]掉落汇总!$C$2:$C$871,,MATCH($B42,[2]掉落汇总!$D$1:$M$1)),[2]掉落汇总!$A$2:$A$871,G$1,[2]掉落汇总!$C$2:$C$871,$Q$2)/$Q$3)*宝箱投放计算!F42</f>
        <v>0</v>
      </c>
      <c r="H42">
        <f ca="1">(SUMIFS(OFFSET([2]掉落汇总!$C$2:$C$871,,MATCH($B42,[2]掉落汇总!$D$1:$M$1)),[2]掉落汇总!$A$2:$A$871,H$1,[2]掉落汇总!$C$2:$C$871,$Q$1)+SUMIFS(OFFSET([2]掉落汇总!$C$2:$C$871,,MATCH($B42,[2]掉落汇总!$D$1:$M$1)),[2]掉落汇总!$A$2:$A$871,H$1,[2]掉落汇总!$C$2:$C$871,$Q$2)/$Q$3)*宝箱投放计算!G42</f>
        <v>0</v>
      </c>
      <c r="I42">
        <f ca="1">(SUMIFS(OFFSET([2]掉落汇总!$C$2:$C$871,,MATCH($B42,[2]掉落汇总!$D$1:$M$1)),[2]掉落汇总!$A$2:$A$871,I$1,[2]掉落汇总!$C$2:$C$871,$Q$1)+SUMIFS(OFFSET([2]掉落汇总!$C$2:$C$871,,MATCH($B42,[2]掉落汇总!$D$1:$M$1)),[2]掉落汇总!$A$2:$A$871,I$1,[2]掉落汇总!$C$2:$C$871,$Q$2)/$Q$3)*宝箱投放计算!H42</f>
        <v>0</v>
      </c>
      <c r="J42">
        <f ca="1">(SUMIFS(OFFSET([2]掉落汇总!$C$2:$C$871,,MATCH($B42,[2]掉落汇总!$D$1:$M$1)),[2]掉落汇总!$A$2:$A$871,J$1,[2]掉落汇总!$C$2:$C$871,$Q$1)+SUMIFS(OFFSET([2]掉落汇总!$C$2:$C$871,,MATCH($B42,[2]掉落汇总!$D$1:$M$1)),[2]掉落汇总!$A$2:$A$871,J$1,[2]掉落汇总!$C$2:$C$871,$Q$2)/$Q$3)*宝箱投放计算!I42</f>
        <v>0</v>
      </c>
      <c r="K42">
        <f ca="1">(SUMIFS(OFFSET([2]掉落汇总!$C$2:$C$871,,MATCH($B42,[2]掉落汇总!$D$1:$M$1)),[2]掉落汇总!$A$2:$A$871,K$1,[2]掉落汇总!$C$2:$C$871,$Q$1)+SUMIFS(OFFSET([2]掉落汇总!$C$2:$C$871,,MATCH($B42,[2]掉落汇总!$D$1:$M$1)),[2]掉落汇总!$A$2:$A$871,K$1,[2]掉落汇总!$C$2:$C$871,$Q$2)/$Q$3)*宝箱投放计算!J42</f>
        <v>0</v>
      </c>
      <c r="L42">
        <f ca="1">(SUMIFS(OFFSET([2]掉落汇总!$C$2:$C$871,,MATCH($B42,[2]掉落汇总!$D$1:$M$1)),[2]掉落汇总!$A$2:$A$871,L$1,[2]掉落汇总!$C$2:$C$871,$Q$1)+SUMIFS(OFFSET([2]掉落汇总!$C$2:$C$871,,MATCH($B42,[2]掉落汇总!$D$1:$M$1)),[2]掉落汇总!$A$2:$A$871,L$1,[2]掉落汇总!$C$2:$C$871,$Q$2)/$Q$3)*宝箱投放计算!K42</f>
        <v>0.58393299516338337</v>
      </c>
      <c r="M42">
        <f ca="1">(SUMIFS(OFFSET([2]掉落汇总!$C$2:$C$871,,MATCH($B42,[2]掉落汇总!$D$1:$M$1)),[2]掉落汇总!$A$2:$A$871,M$1,[2]掉落汇总!$C$2:$C$871,$Q$1)+SUMIFS(OFFSET([2]掉落汇总!$C$2:$C$871,,MATCH($B42,[2]掉落汇总!$D$1:$M$1)),[2]掉落汇总!$A$2:$A$871,M$1,[2]掉落汇总!$C$2:$C$871,$Q$2)/$Q$3)*宝箱投放计算!L42</f>
        <v>0.73572346140371359</v>
      </c>
      <c r="N42">
        <f ca="1">(SUMIFS(OFFSET([2]掉落汇总!$C$2:$C$871,,MATCH($B42,[2]掉落汇总!$D$1:$M$1)),[2]掉落汇总!$A$2:$A$871,N$1,[2]掉落汇总!$C$2:$C$871,$Q$1)+SUMIFS(OFFSET([2]掉落汇总!$C$2:$C$871,,MATCH($B42,[2]掉落汇总!$D$1:$M$1)),[2]掉落汇总!$A$2:$A$871,N$1,[2]掉落汇总!$C$2:$C$871,$Q$2)/$Q$3)*宝箱投放计算!M42</f>
        <v>0.19916400295057779</v>
      </c>
      <c r="O42">
        <f ca="1">(SUMIFS(OFFSET([2]掉落汇总!$C$2:$C$871,,MATCH($B42,[2]掉落汇总!$D$1:$M$1)),[2]掉落汇总!$A$2:$A$871,O$1,[2]掉落汇总!$C$2:$C$871,$Q$1)+SUMIFS(OFFSET([2]掉落汇总!$C$2:$C$871,,MATCH($B42,[2]掉落汇总!$D$1:$M$1)),[2]掉落汇总!$A$2:$A$871,O$1,[2]掉落汇总!$C$2:$C$871,$Q$2)/$Q$3)*宝箱投放计算!N42</f>
        <v>0.31118538581225147</v>
      </c>
    </row>
    <row r="43" spans="1:15" x14ac:dyDescent="0.2">
      <c r="A43">
        <f>玩家成长时间线!A43</f>
        <v>42</v>
      </c>
      <c r="B43">
        <f>玩家成长时间线!B43</f>
        <v>8</v>
      </c>
      <c r="C43">
        <f ca="1">SUM($D$2:D43)</f>
        <v>247.98389217854384</v>
      </c>
      <c r="D43">
        <f t="shared" ca="1" si="0"/>
        <v>6.0001297806036478</v>
      </c>
      <c r="E43">
        <f ca="1">(SUMIFS(OFFSET([2]掉落汇总!$C$2:$C$871,,MATCH($B43,[2]掉落汇总!$D$1:$M$1)),[2]掉落汇总!$A$2:$A$871,E$1,[2]掉落汇总!$C$2:$C$871,$Q$1)+SUMIFS(OFFSET([2]掉落汇总!$C$2:$C$871,,MATCH($B43,[2]掉落汇总!$D$1:$M$1)),[2]掉落汇总!$A$2:$A$871,E$1,[2]掉落汇总!$C$2:$C$871,$Q$2)/$Q$3)*宝箱投放计算!D43</f>
        <v>1.0081076923076924</v>
      </c>
      <c r="F43">
        <f ca="1">(SUMIFS(OFFSET([2]掉落汇总!$C$2:$C$871,,MATCH($B43,[2]掉落汇总!$D$1:$M$1)),[2]掉落汇总!$A$2:$A$871,F$1,[2]掉落汇总!$C$2:$C$871,$Q$1)+SUMIFS(OFFSET([2]掉落汇总!$C$2:$C$871,,MATCH($B43,[2]掉落汇总!$D$1:$M$1)),[2]掉落汇总!$A$2:$A$871,F$1,[2]掉落汇总!$C$2:$C$871,$Q$2)/$Q$3)*宝箱投放计算!E43</f>
        <v>2.5094664371772804</v>
      </c>
      <c r="G43">
        <f ca="1">(SUMIFS(OFFSET([2]掉落汇总!$C$2:$C$871,,MATCH($B43,[2]掉落汇总!$D$1:$M$1)),[2]掉落汇总!$A$2:$A$871,G$1,[2]掉落汇总!$C$2:$C$871,$Q$1)+SUMIFS(OFFSET([2]掉落汇总!$C$2:$C$871,,MATCH($B43,[2]掉落汇总!$D$1:$M$1)),[2]掉落汇总!$A$2:$A$871,G$1,[2]掉落汇总!$C$2:$C$871,$Q$2)/$Q$3)*宝箱投放计算!F43</f>
        <v>0.65254980578874822</v>
      </c>
      <c r="H43">
        <f ca="1">(SUMIFS(OFFSET([2]掉落汇总!$C$2:$C$871,,MATCH($B43,[2]掉落汇总!$D$1:$M$1)),[2]掉落汇总!$A$2:$A$871,H$1,[2]掉落汇总!$C$2:$C$871,$Q$1)+SUMIFS(OFFSET([2]掉落汇总!$C$2:$C$871,,MATCH($B43,[2]掉落汇总!$D$1:$M$1)),[2]掉落汇总!$A$2:$A$871,H$1,[2]掉落汇总!$C$2:$C$871,$Q$2)/$Q$3)*宝箱投放计算!G43</f>
        <v>0</v>
      </c>
      <c r="I43">
        <f ca="1">(SUMIFS(OFFSET([2]掉落汇总!$C$2:$C$871,,MATCH($B43,[2]掉落汇总!$D$1:$M$1)),[2]掉落汇总!$A$2:$A$871,I$1,[2]掉落汇总!$C$2:$C$871,$Q$1)+SUMIFS(OFFSET([2]掉落汇总!$C$2:$C$871,,MATCH($B43,[2]掉落汇总!$D$1:$M$1)),[2]掉落汇总!$A$2:$A$871,I$1,[2]掉落汇总!$C$2:$C$871,$Q$2)/$Q$3)*宝箱投放计算!H43</f>
        <v>0</v>
      </c>
      <c r="J43">
        <f ca="1">(SUMIFS(OFFSET([2]掉落汇总!$C$2:$C$871,,MATCH($B43,[2]掉落汇总!$D$1:$M$1)),[2]掉落汇总!$A$2:$A$871,J$1,[2]掉落汇总!$C$2:$C$871,$Q$1)+SUMIFS(OFFSET([2]掉落汇总!$C$2:$C$871,,MATCH($B43,[2]掉落汇总!$D$1:$M$1)),[2]掉落汇总!$A$2:$A$871,J$1,[2]掉落汇总!$C$2:$C$871,$Q$2)/$Q$3)*宝箱投放计算!I43</f>
        <v>0</v>
      </c>
      <c r="K43">
        <f ca="1">(SUMIFS(OFFSET([2]掉落汇总!$C$2:$C$871,,MATCH($B43,[2]掉落汇总!$D$1:$M$1)),[2]掉落汇总!$A$2:$A$871,K$1,[2]掉落汇总!$C$2:$C$871,$Q$1)+SUMIFS(OFFSET([2]掉落汇总!$C$2:$C$871,,MATCH($B43,[2]掉落汇总!$D$1:$M$1)),[2]掉落汇总!$A$2:$A$871,K$1,[2]掉落汇总!$C$2:$C$871,$Q$2)/$Q$3)*宝箱投放计算!J43</f>
        <v>0</v>
      </c>
      <c r="L43">
        <f ca="1">(SUMIFS(OFFSET([2]掉落汇总!$C$2:$C$871,,MATCH($B43,[2]掉落汇总!$D$1:$M$1)),[2]掉落汇总!$A$2:$A$871,L$1,[2]掉落汇总!$C$2:$C$871,$Q$1)+SUMIFS(OFFSET([2]掉落汇总!$C$2:$C$871,,MATCH($B43,[2]掉落汇总!$D$1:$M$1)),[2]掉落汇总!$A$2:$A$871,L$1,[2]掉落汇总!$C$2:$C$871,$Q$2)/$Q$3)*宝箱投放计算!K43</f>
        <v>0.58393299516338337</v>
      </c>
      <c r="M43">
        <f ca="1">(SUMIFS(OFFSET([2]掉落汇总!$C$2:$C$871,,MATCH($B43,[2]掉落汇总!$D$1:$M$1)),[2]掉落汇总!$A$2:$A$871,M$1,[2]掉落汇总!$C$2:$C$871,$Q$1)+SUMIFS(OFFSET([2]掉落汇总!$C$2:$C$871,,MATCH($B43,[2]掉落汇总!$D$1:$M$1)),[2]掉落汇总!$A$2:$A$871,M$1,[2]掉落汇总!$C$2:$C$871,$Q$2)/$Q$3)*宝箱投放计算!L43</f>
        <v>0.73572346140371359</v>
      </c>
      <c r="N43">
        <f ca="1">(SUMIFS(OFFSET([2]掉落汇总!$C$2:$C$871,,MATCH($B43,[2]掉落汇总!$D$1:$M$1)),[2]掉落汇总!$A$2:$A$871,N$1,[2]掉落汇总!$C$2:$C$871,$Q$1)+SUMIFS(OFFSET([2]掉落汇总!$C$2:$C$871,,MATCH($B43,[2]掉落汇总!$D$1:$M$1)),[2]掉落汇总!$A$2:$A$871,N$1,[2]掉落汇总!$C$2:$C$871,$Q$2)/$Q$3)*宝箱投放计算!M43</f>
        <v>0.19916400295057779</v>
      </c>
      <c r="O43">
        <f ca="1">(SUMIFS(OFFSET([2]掉落汇总!$C$2:$C$871,,MATCH($B43,[2]掉落汇总!$D$1:$M$1)),[2]掉落汇总!$A$2:$A$871,O$1,[2]掉落汇总!$C$2:$C$871,$Q$1)+SUMIFS(OFFSET([2]掉落汇总!$C$2:$C$871,,MATCH($B43,[2]掉落汇总!$D$1:$M$1)),[2]掉落汇总!$A$2:$A$871,O$1,[2]掉落汇总!$C$2:$C$871,$Q$2)/$Q$3)*宝箱投放计算!N43</f>
        <v>0.31118538581225147</v>
      </c>
    </row>
    <row r="44" spans="1:15" x14ac:dyDescent="0.2">
      <c r="A44">
        <f>玩家成长时间线!A44</f>
        <v>43</v>
      </c>
      <c r="B44">
        <f>玩家成长时间线!B44</f>
        <v>8</v>
      </c>
      <c r="C44">
        <f ca="1">SUM($D$2:D44)</f>
        <v>253.33570292258952</v>
      </c>
      <c r="D44">
        <f t="shared" ca="1" si="0"/>
        <v>5.3518107440456681</v>
      </c>
      <c r="E44">
        <f ca="1">(SUMIFS(OFFSET([2]掉落汇总!$C$2:$C$871,,MATCH($B44,[2]掉落汇总!$D$1:$M$1)),[2]掉落汇总!$A$2:$A$871,E$1,[2]掉落汇总!$C$2:$C$871,$Q$1)+SUMIFS(OFFSET([2]掉落汇总!$C$2:$C$871,,MATCH($B44,[2]掉落汇总!$D$1:$M$1)),[2]掉落汇总!$A$2:$A$871,E$1,[2]掉落汇总!$C$2:$C$871,$Q$2)/$Q$3)*宝箱投放计算!D44</f>
        <v>1.0123384615384614</v>
      </c>
      <c r="F44">
        <f ca="1">(SUMIFS(OFFSET([2]掉落汇总!$C$2:$C$871,,MATCH($B44,[2]掉落汇总!$D$1:$M$1)),[2]掉落汇总!$A$2:$A$871,F$1,[2]掉落汇总!$C$2:$C$871,$Q$1)+SUMIFS(OFFSET([2]掉落汇总!$C$2:$C$871,,MATCH($B44,[2]掉落汇总!$D$1:$M$1)),[2]掉落汇总!$A$2:$A$871,F$1,[2]掉落汇总!$C$2:$C$871,$Q$2)/$Q$3)*宝箱投放计算!E44</f>
        <v>2.5094664371772804</v>
      </c>
      <c r="G44">
        <f ca="1">(SUMIFS(OFFSET([2]掉落汇总!$C$2:$C$871,,MATCH($B44,[2]掉落汇总!$D$1:$M$1)),[2]掉落汇总!$A$2:$A$871,G$1,[2]掉落汇总!$C$2:$C$871,$Q$1)+SUMIFS(OFFSET([2]掉落汇总!$C$2:$C$871,,MATCH($B44,[2]掉落汇总!$D$1:$M$1)),[2]掉落汇总!$A$2:$A$871,G$1,[2]掉落汇总!$C$2:$C$871,$Q$2)/$Q$3)*宝箱投放计算!F44</f>
        <v>0</v>
      </c>
      <c r="H44">
        <f ca="1">(SUMIFS(OFFSET([2]掉落汇总!$C$2:$C$871,,MATCH($B44,[2]掉落汇总!$D$1:$M$1)),[2]掉落汇总!$A$2:$A$871,H$1,[2]掉落汇总!$C$2:$C$871,$Q$1)+SUMIFS(OFFSET([2]掉落汇总!$C$2:$C$871,,MATCH($B44,[2]掉落汇总!$D$1:$M$1)),[2]掉落汇总!$A$2:$A$871,H$1,[2]掉落汇总!$C$2:$C$871,$Q$2)/$Q$3)*宝箱投放计算!G44</f>
        <v>0</v>
      </c>
      <c r="I44">
        <f ca="1">(SUMIFS(OFFSET([2]掉落汇总!$C$2:$C$871,,MATCH($B44,[2]掉落汇总!$D$1:$M$1)),[2]掉落汇总!$A$2:$A$871,I$1,[2]掉落汇总!$C$2:$C$871,$Q$1)+SUMIFS(OFFSET([2]掉落汇总!$C$2:$C$871,,MATCH($B44,[2]掉落汇总!$D$1:$M$1)),[2]掉落汇总!$A$2:$A$871,I$1,[2]掉落汇总!$C$2:$C$871,$Q$2)/$Q$3)*宝箱投放计算!H44</f>
        <v>0</v>
      </c>
      <c r="J44">
        <f ca="1">(SUMIFS(OFFSET([2]掉落汇总!$C$2:$C$871,,MATCH($B44,[2]掉落汇总!$D$1:$M$1)),[2]掉落汇总!$A$2:$A$871,J$1,[2]掉落汇总!$C$2:$C$871,$Q$1)+SUMIFS(OFFSET([2]掉落汇总!$C$2:$C$871,,MATCH($B44,[2]掉落汇总!$D$1:$M$1)),[2]掉落汇总!$A$2:$A$871,J$1,[2]掉落汇总!$C$2:$C$871,$Q$2)/$Q$3)*宝箱投放计算!I44</f>
        <v>0</v>
      </c>
      <c r="K44">
        <f ca="1">(SUMIFS(OFFSET([2]掉落汇总!$C$2:$C$871,,MATCH($B44,[2]掉落汇总!$D$1:$M$1)),[2]掉落汇总!$A$2:$A$871,K$1,[2]掉落汇总!$C$2:$C$871,$Q$1)+SUMIFS(OFFSET([2]掉落汇总!$C$2:$C$871,,MATCH($B44,[2]掉落汇总!$D$1:$M$1)),[2]掉落汇总!$A$2:$A$871,K$1,[2]掉落汇总!$C$2:$C$871,$Q$2)/$Q$3)*宝箱投放计算!J44</f>
        <v>0</v>
      </c>
      <c r="L44">
        <f ca="1">(SUMIFS(OFFSET([2]掉落汇总!$C$2:$C$871,,MATCH($B44,[2]掉落汇总!$D$1:$M$1)),[2]掉落汇总!$A$2:$A$871,L$1,[2]掉落汇总!$C$2:$C$871,$Q$1)+SUMIFS(OFFSET([2]掉落汇总!$C$2:$C$871,,MATCH($B44,[2]掉落汇总!$D$1:$M$1)),[2]掉落汇总!$A$2:$A$871,L$1,[2]掉落汇总!$C$2:$C$871,$Q$2)/$Q$3)*宝箱投放计算!K44</f>
        <v>0.58393299516338337</v>
      </c>
      <c r="M44">
        <f ca="1">(SUMIFS(OFFSET([2]掉落汇总!$C$2:$C$871,,MATCH($B44,[2]掉落汇总!$D$1:$M$1)),[2]掉落汇总!$A$2:$A$871,M$1,[2]掉落汇总!$C$2:$C$871,$Q$1)+SUMIFS(OFFSET([2]掉落汇总!$C$2:$C$871,,MATCH($B44,[2]掉落汇总!$D$1:$M$1)),[2]掉落汇总!$A$2:$A$871,M$1,[2]掉落汇总!$C$2:$C$871,$Q$2)/$Q$3)*宝箱投放计算!L44</f>
        <v>0.73572346140371359</v>
      </c>
      <c r="N44">
        <f ca="1">(SUMIFS(OFFSET([2]掉落汇总!$C$2:$C$871,,MATCH($B44,[2]掉落汇总!$D$1:$M$1)),[2]掉落汇总!$A$2:$A$871,N$1,[2]掉落汇总!$C$2:$C$871,$Q$1)+SUMIFS(OFFSET([2]掉落汇总!$C$2:$C$871,,MATCH($B44,[2]掉落汇总!$D$1:$M$1)),[2]掉落汇总!$A$2:$A$871,N$1,[2]掉落汇总!$C$2:$C$871,$Q$2)/$Q$3)*宝箱投放计算!M44</f>
        <v>0.19916400295057779</v>
      </c>
      <c r="O44">
        <f ca="1">(SUMIFS(OFFSET([2]掉落汇总!$C$2:$C$871,,MATCH($B44,[2]掉落汇总!$D$1:$M$1)),[2]掉落汇总!$A$2:$A$871,O$1,[2]掉落汇总!$C$2:$C$871,$Q$1)+SUMIFS(OFFSET([2]掉落汇总!$C$2:$C$871,,MATCH($B44,[2]掉落汇总!$D$1:$M$1)),[2]掉落汇总!$A$2:$A$871,O$1,[2]掉落汇总!$C$2:$C$871,$Q$2)/$Q$3)*宝箱投放计算!N44</f>
        <v>0.31118538581225147</v>
      </c>
    </row>
    <row r="45" spans="1:15" x14ac:dyDescent="0.2">
      <c r="A45">
        <f>玩家成长时间线!A45</f>
        <v>44</v>
      </c>
      <c r="B45">
        <f>玩家成长时间线!B45</f>
        <v>8</v>
      </c>
      <c r="C45">
        <f ca="1">SUM($D$2:D45)</f>
        <v>258.77635982048133</v>
      </c>
      <c r="D45">
        <f t="shared" ca="1" si="0"/>
        <v>5.4406568978918219</v>
      </c>
      <c r="E45">
        <f ca="1">(SUMIFS(OFFSET([2]掉落汇总!$C$2:$C$871,,MATCH($B45,[2]掉落汇总!$D$1:$M$1)),[2]掉落汇总!$A$2:$A$871,E$1,[2]掉落汇总!$C$2:$C$871,$Q$1)+SUMIFS(OFFSET([2]掉落汇总!$C$2:$C$871,,MATCH($B45,[2]掉落汇总!$D$1:$M$1)),[2]掉落汇总!$A$2:$A$871,E$1,[2]掉落汇总!$C$2:$C$871,$Q$2)/$Q$3)*宝箱投放计算!D45</f>
        <v>1.1011846153846152</v>
      </c>
      <c r="F45">
        <f ca="1">(SUMIFS(OFFSET([2]掉落汇总!$C$2:$C$871,,MATCH($B45,[2]掉落汇总!$D$1:$M$1)),[2]掉落汇总!$A$2:$A$871,F$1,[2]掉落汇总!$C$2:$C$871,$Q$1)+SUMIFS(OFFSET([2]掉落汇总!$C$2:$C$871,,MATCH($B45,[2]掉落汇总!$D$1:$M$1)),[2]掉落汇总!$A$2:$A$871,F$1,[2]掉落汇总!$C$2:$C$871,$Q$2)/$Q$3)*宝箱投放计算!E45</f>
        <v>2.5094664371772804</v>
      </c>
      <c r="G45">
        <f ca="1">(SUMIFS(OFFSET([2]掉落汇总!$C$2:$C$871,,MATCH($B45,[2]掉落汇总!$D$1:$M$1)),[2]掉落汇总!$A$2:$A$871,G$1,[2]掉落汇总!$C$2:$C$871,$Q$1)+SUMIFS(OFFSET([2]掉落汇总!$C$2:$C$871,,MATCH($B45,[2]掉落汇总!$D$1:$M$1)),[2]掉落汇总!$A$2:$A$871,G$1,[2]掉落汇总!$C$2:$C$871,$Q$2)/$Q$3)*宝箱投放计算!F45</f>
        <v>0</v>
      </c>
      <c r="H45">
        <f ca="1">(SUMIFS(OFFSET([2]掉落汇总!$C$2:$C$871,,MATCH($B45,[2]掉落汇总!$D$1:$M$1)),[2]掉落汇总!$A$2:$A$871,H$1,[2]掉落汇总!$C$2:$C$871,$Q$1)+SUMIFS(OFFSET([2]掉落汇总!$C$2:$C$871,,MATCH($B45,[2]掉落汇总!$D$1:$M$1)),[2]掉落汇总!$A$2:$A$871,H$1,[2]掉落汇总!$C$2:$C$871,$Q$2)/$Q$3)*宝箱投放计算!G45</f>
        <v>0</v>
      </c>
      <c r="I45">
        <f ca="1">(SUMIFS(OFFSET([2]掉落汇总!$C$2:$C$871,,MATCH($B45,[2]掉落汇总!$D$1:$M$1)),[2]掉落汇总!$A$2:$A$871,I$1,[2]掉落汇总!$C$2:$C$871,$Q$1)+SUMIFS(OFFSET([2]掉落汇总!$C$2:$C$871,,MATCH($B45,[2]掉落汇总!$D$1:$M$1)),[2]掉落汇总!$A$2:$A$871,I$1,[2]掉落汇总!$C$2:$C$871,$Q$2)/$Q$3)*宝箱投放计算!H45</f>
        <v>0</v>
      </c>
      <c r="J45">
        <f ca="1">(SUMIFS(OFFSET([2]掉落汇总!$C$2:$C$871,,MATCH($B45,[2]掉落汇总!$D$1:$M$1)),[2]掉落汇总!$A$2:$A$871,J$1,[2]掉落汇总!$C$2:$C$871,$Q$1)+SUMIFS(OFFSET([2]掉落汇总!$C$2:$C$871,,MATCH($B45,[2]掉落汇总!$D$1:$M$1)),[2]掉落汇总!$A$2:$A$871,J$1,[2]掉落汇总!$C$2:$C$871,$Q$2)/$Q$3)*宝箱投放计算!I45</f>
        <v>0</v>
      </c>
      <c r="K45">
        <f ca="1">(SUMIFS(OFFSET([2]掉落汇总!$C$2:$C$871,,MATCH($B45,[2]掉落汇总!$D$1:$M$1)),[2]掉落汇总!$A$2:$A$871,K$1,[2]掉落汇总!$C$2:$C$871,$Q$1)+SUMIFS(OFFSET([2]掉落汇总!$C$2:$C$871,,MATCH($B45,[2]掉落汇总!$D$1:$M$1)),[2]掉落汇总!$A$2:$A$871,K$1,[2]掉落汇总!$C$2:$C$871,$Q$2)/$Q$3)*宝箱投放计算!J45</f>
        <v>0</v>
      </c>
      <c r="L45">
        <f ca="1">(SUMIFS(OFFSET([2]掉落汇总!$C$2:$C$871,,MATCH($B45,[2]掉落汇总!$D$1:$M$1)),[2]掉落汇总!$A$2:$A$871,L$1,[2]掉落汇总!$C$2:$C$871,$Q$1)+SUMIFS(OFFSET([2]掉落汇总!$C$2:$C$871,,MATCH($B45,[2]掉落汇总!$D$1:$M$1)),[2]掉落汇总!$A$2:$A$871,L$1,[2]掉落汇总!$C$2:$C$871,$Q$2)/$Q$3)*宝箱投放计算!K45</f>
        <v>0.58393299516338337</v>
      </c>
      <c r="M45">
        <f ca="1">(SUMIFS(OFFSET([2]掉落汇总!$C$2:$C$871,,MATCH($B45,[2]掉落汇总!$D$1:$M$1)),[2]掉落汇总!$A$2:$A$871,M$1,[2]掉落汇总!$C$2:$C$871,$Q$1)+SUMIFS(OFFSET([2]掉落汇总!$C$2:$C$871,,MATCH($B45,[2]掉落汇总!$D$1:$M$1)),[2]掉落汇总!$A$2:$A$871,M$1,[2]掉落汇总!$C$2:$C$871,$Q$2)/$Q$3)*宝箱投放计算!L45</f>
        <v>0.73572346140371359</v>
      </c>
      <c r="N45">
        <f ca="1">(SUMIFS(OFFSET([2]掉落汇总!$C$2:$C$871,,MATCH($B45,[2]掉落汇总!$D$1:$M$1)),[2]掉落汇总!$A$2:$A$871,N$1,[2]掉落汇总!$C$2:$C$871,$Q$1)+SUMIFS(OFFSET([2]掉落汇总!$C$2:$C$871,,MATCH($B45,[2]掉落汇总!$D$1:$M$1)),[2]掉落汇总!$A$2:$A$871,N$1,[2]掉落汇总!$C$2:$C$871,$Q$2)/$Q$3)*宝箱投放计算!M45</f>
        <v>0.19916400295057779</v>
      </c>
      <c r="O45">
        <f ca="1">(SUMIFS(OFFSET([2]掉落汇总!$C$2:$C$871,,MATCH($B45,[2]掉落汇总!$D$1:$M$1)),[2]掉落汇总!$A$2:$A$871,O$1,[2]掉落汇总!$C$2:$C$871,$Q$1)+SUMIFS(OFFSET([2]掉落汇总!$C$2:$C$871,,MATCH($B45,[2]掉落汇总!$D$1:$M$1)),[2]掉落汇总!$A$2:$A$871,O$1,[2]掉落汇总!$C$2:$C$871,$Q$2)/$Q$3)*宝箱投放计算!N45</f>
        <v>0.31118538581225147</v>
      </c>
    </row>
    <row r="46" spans="1:15" x14ac:dyDescent="0.2">
      <c r="A46">
        <f>玩家成长时间线!A46</f>
        <v>45</v>
      </c>
      <c r="B46">
        <f>玩家成长时间线!B46</f>
        <v>9</v>
      </c>
      <c r="C46">
        <f ca="1">SUM($D$2:D46)</f>
        <v>264.69042662940393</v>
      </c>
      <c r="D46">
        <f t="shared" ca="1" si="0"/>
        <v>5.9140668089225743</v>
      </c>
      <c r="E46">
        <f ca="1">(SUMIFS(OFFSET([2]掉落汇总!$C$2:$C$871,,MATCH($B46,[2]掉落汇总!$D$1:$M$1)),[2]掉落汇总!$A$2:$A$871,E$1,[2]掉落汇总!$C$2:$C$871,$Q$1)+SUMIFS(OFFSET([2]掉落汇总!$C$2:$C$871,,MATCH($B46,[2]掉落汇总!$D$1:$M$1)),[2]掉落汇总!$A$2:$A$871,E$1,[2]掉落汇总!$C$2:$C$871,$Q$2)/$Q$3)*宝箱投放计算!D46</f>
        <v>0.94722791712104693</v>
      </c>
      <c r="F46">
        <f ca="1">(SUMIFS(OFFSET([2]掉落汇总!$C$2:$C$871,,MATCH($B46,[2]掉落汇总!$D$1:$M$1)),[2]掉落汇总!$A$2:$A$871,F$1,[2]掉落汇总!$C$2:$C$871,$Q$1)+SUMIFS(OFFSET([2]掉落汇总!$C$2:$C$871,,MATCH($B46,[2]掉落汇总!$D$1:$M$1)),[2]掉落汇总!$A$2:$A$871,F$1,[2]掉落汇总!$C$2:$C$871,$Q$2)/$Q$3)*宝箱投放计算!E46</f>
        <v>3.1368330464716006</v>
      </c>
      <c r="G46">
        <f ca="1">(SUMIFS(OFFSET([2]掉落汇总!$C$2:$C$871,,MATCH($B46,[2]掉落汇总!$D$1:$M$1)),[2]掉落汇总!$A$2:$A$871,G$1,[2]掉落汇总!$C$2:$C$871,$Q$1)+SUMIFS(OFFSET([2]掉落汇总!$C$2:$C$871,,MATCH($B46,[2]掉落汇总!$D$1:$M$1)),[2]掉落汇总!$A$2:$A$871,G$1,[2]掉落汇总!$C$2:$C$871,$Q$2)/$Q$3)*宝箱投放计算!F46</f>
        <v>0</v>
      </c>
      <c r="H46">
        <f ca="1">(SUMIFS(OFFSET([2]掉落汇总!$C$2:$C$871,,MATCH($B46,[2]掉落汇总!$D$1:$M$1)),[2]掉落汇总!$A$2:$A$871,H$1,[2]掉落汇总!$C$2:$C$871,$Q$1)+SUMIFS(OFFSET([2]掉落汇总!$C$2:$C$871,,MATCH($B46,[2]掉落汇总!$D$1:$M$1)),[2]掉落汇总!$A$2:$A$871,H$1,[2]掉落汇总!$C$2:$C$871,$Q$2)/$Q$3)*宝箱投放计算!G46</f>
        <v>0</v>
      </c>
      <c r="I46">
        <f ca="1">(SUMIFS(OFFSET([2]掉落汇总!$C$2:$C$871,,MATCH($B46,[2]掉落汇总!$D$1:$M$1)),[2]掉落汇总!$A$2:$A$871,I$1,[2]掉落汇总!$C$2:$C$871,$Q$1)+SUMIFS(OFFSET([2]掉落汇总!$C$2:$C$871,,MATCH($B46,[2]掉落汇总!$D$1:$M$1)),[2]掉落汇总!$A$2:$A$871,I$1,[2]掉落汇总!$C$2:$C$871,$Q$2)/$Q$3)*宝箱投放计算!H46</f>
        <v>0</v>
      </c>
      <c r="J46">
        <f ca="1">(SUMIFS(OFFSET([2]掉落汇总!$C$2:$C$871,,MATCH($B46,[2]掉落汇总!$D$1:$M$1)),[2]掉落汇总!$A$2:$A$871,J$1,[2]掉落汇总!$C$2:$C$871,$Q$1)+SUMIFS(OFFSET([2]掉落汇总!$C$2:$C$871,,MATCH($B46,[2]掉落汇总!$D$1:$M$1)),[2]掉落汇总!$A$2:$A$871,J$1,[2]掉落汇总!$C$2:$C$871,$Q$2)/$Q$3)*宝箱投放计算!I46</f>
        <v>0</v>
      </c>
      <c r="K46">
        <f ca="1">(SUMIFS(OFFSET([2]掉落汇总!$C$2:$C$871,,MATCH($B46,[2]掉落汇总!$D$1:$M$1)),[2]掉落汇总!$A$2:$A$871,K$1,[2]掉落汇总!$C$2:$C$871,$Q$1)+SUMIFS(OFFSET([2]掉落汇总!$C$2:$C$871,,MATCH($B46,[2]掉落汇总!$D$1:$M$1)),[2]掉落汇总!$A$2:$A$871,K$1,[2]掉落汇总!$C$2:$C$871,$Q$2)/$Q$3)*宝箱投放计算!J46</f>
        <v>0</v>
      </c>
      <c r="L46">
        <f ca="1">(SUMIFS(OFFSET([2]掉落汇总!$C$2:$C$871,,MATCH($B46,[2]掉落汇总!$D$1:$M$1)),[2]掉落汇总!$A$2:$A$871,L$1,[2]掉落汇总!$C$2:$C$871,$Q$1)+SUMIFS(OFFSET([2]掉落汇总!$C$2:$C$871,,MATCH($B46,[2]掉落汇总!$D$1:$M$1)),[2]掉落汇总!$A$2:$A$871,L$1,[2]掉落汇总!$C$2:$C$871,$Q$2)/$Q$3)*宝箱投放计算!K46</f>
        <v>0.58393299516338337</v>
      </c>
      <c r="M46">
        <f ca="1">(SUMIFS(OFFSET([2]掉落汇总!$C$2:$C$871,,MATCH($B46,[2]掉落汇总!$D$1:$M$1)),[2]掉落汇总!$A$2:$A$871,M$1,[2]掉落汇总!$C$2:$C$871,$Q$1)+SUMIFS(OFFSET([2]掉落汇总!$C$2:$C$871,,MATCH($B46,[2]掉落汇总!$D$1:$M$1)),[2]掉落汇总!$A$2:$A$871,M$1,[2]掉落汇总!$C$2:$C$871,$Q$2)/$Q$3)*宝箱投放计算!L46</f>
        <v>0.73572346140371359</v>
      </c>
      <c r="N46">
        <f ca="1">(SUMIFS(OFFSET([2]掉落汇总!$C$2:$C$871,,MATCH($B46,[2]掉落汇总!$D$1:$M$1)),[2]掉落汇总!$A$2:$A$871,N$1,[2]掉落汇总!$C$2:$C$871,$Q$1)+SUMIFS(OFFSET([2]掉落汇总!$C$2:$C$871,,MATCH($B46,[2]掉落汇总!$D$1:$M$1)),[2]掉落汇总!$A$2:$A$871,N$1,[2]掉落汇总!$C$2:$C$871,$Q$2)/$Q$3)*宝箱投放计算!M46</f>
        <v>0.19916400295057779</v>
      </c>
      <c r="O46">
        <f ca="1">(SUMIFS(OFFSET([2]掉落汇总!$C$2:$C$871,,MATCH($B46,[2]掉落汇总!$D$1:$M$1)),[2]掉落汇总!$A$2:$A$871,O$1,[2]掉落汇总!$C$2:$C$871,$Q$1)+SUMIFS(OFFSET([2]掉落汇总!$C$2:$C$871,,MATCH($B46,[2]掉落汇总!$D$1:$M$1)),[2]掉落汇总!$A$2:$A$871,O$1,[2]掉落汇总!$C$2:$C$871,$Q$2)/$Q$3)*宝箱投放计算!N46</f>
        <v>0.31118538581225147</v>
      </c>
    </row>
    <row r="47" spans="1:15" x14ac:dyDescent="0.2">
      <c r="A47">
        <f>玩家成长时间线!A47</f>
        <v>46</v>
      </c>
      <c r="B47">
        <f>玩家成长时间线!B47</f>
        <v>9</v>
      </c>
      <c r="C47">
        <f ca="1">SUM($D$2:D47)</f>
        <v>270.60841928347372</v>
      </c>
      <c r="D47">
        <f t="shared" ca="1" si="0"/>
        <v>5.9179926540697938</v>
      </c>
      <c r="E47">
        <f ca="1">(SUMIFS(OFFSET([2]掉落汇总!$C$2:$C$871,,MATCH($B47,[2]掉落汇总!$D$1:$M$1)),[2]掉落汇总!$A$2:$A$871,E$1,[2]掉落汇总!$C$2:$C$871,$Q$1)+SUMIFS(OFFSET([2]掉落汇总!$C$2:$C$871,,MATCH($B47,[2]掉落汇总!$D$1:$M$1)),[2]掉落汇总!$A$2:$A$871,E$1,[2]掉落汇总!$C$2:$C$871,$Q$2)/$Q$3)*宝箱投放计算!D47</f>
        <v>0.9511537622682662</v>
      </c>
      <c r="F47">
        <f ca="1">(SUMIFS(OFFSET([2]掉落汇总!$C$2:$C$871,,MATCH($B47,[2]掉落汇总!$D$1:$M$1)),[2]掉落汇总!$A$2:$A$871,F$1,[2]掉落汇总!$C$2:$C$871,$Q$1)+SUMIFS(OFFSET([2]掉落汇总!$C$2:$C$871,,MATCH($B47,[2]掉落汇总!$D$1:$M$1)),[2]掉落汇总!$A$2:$A$871,F$1,[2]掉落汇总!$C$2:$C$871,$Q$2)/$Q$3)*宝箱投放计算!E47</f>
        <v>3.1368330464716006</v>
      </c>
      <c r="G47">
        <f ca="1">(SUMIFS(OFFSET([2]掉落汇总!$C$2:$C$871,,MATCH($B47,[2]掉落汇总!$D$1:$M$1)),[2]掉落汇总!$A$2:$A$871,G$1,[2]掉落汇总!$C$2:$C$871,$Q$1)+SUMIFS(OFFSET([2]掉落汇总!$C$2:$C$871,,MATCH($B47,[2]掉落汇总!$D$1:$M$1)),[2]掉落汇总!$A$2:$A$871,G$1,[2]掉落汇总!$C$2:$C$871,$Q$2)/$Q$3)*宝箱投放计算!F47</f>
        <v>0</v>
      </c>
      <c r="H47">
        <f ca="1">(SUMIFS(OFFSET([2]掉落汇总!$C$2:$C$871,,MATCH($B47,[2]掉落汇总!$D$1:$M$1)),[2]掉落汇总!$A$2:$A$871,H$1,[2]掉落汇总!$C$2:$C$871,$Q$1)+SUMIFS(OFFSET([2]掉落汇总!$C$2:$C$871,,MATCH($B47,[2]掉落汇总!$D$1:$M$1)),[2]掉落汇总!$A$2:$A$871,H$1,[2]掉落汇总!$C$2:$C$871,$Q$2)/$Q$3)*宝箱投放计算!G47</f>
        <v>0</v>
      </c>
      <c r="I47">
        <f ca="1">(SUMIFS(OFFSET([2]掉落汇总!$C$2:$C$871,,MATCH($B47,[2]掉落汇总!$D$1:$M$1)),[2]掉落汇总!$A$2:$A$871,I$1,[2]掉落汇总!$C$2:$C$871,$Q$1)+SUMIFS(OFFSET([2]掉落汇总!$C$2:$C$871,,MATCH($B47,[2]掉落汇总!$D$1:$M$1)),[2]掉落汇总!$A$2:$A$871,I$1,[2]掉落汇总!$C$2:$C$871,$Q$2)/$Q$3)*宝箱投放计算!H47</f>
        <v>0</v>
      </c>
      <c r="J47">
        <f ca="1">(SUMIFS(OFFSET([2]掉落汇总!$C$2:$C$871,,MATCH($B47,[2]掉落汇总!$D$1:$M$1)),[2]掉落汇总!$A$2:$A$871,J$1,[2]掉落汇总!$C$2:$C$871,$Q$1)+SUMIFS(OFFSET([2]掉落汇总!$C$2:$C$871,,MATCH($B47,[2]掉落汇总!$D$1:$M$1)),[2]掉落汇总!$A$2:$A$871,J$1,[2]掉落汇总!$C$2:$C$871,$Q$2)/$Q$3)*宝箱投放计算!I47</f>
        <v>0</v>
      </c>
      <c r="K47">
        <f ca="1">(SUMIFS(OFFSET([2]掉落汇总!$C$2:$C$871,,MATCH($B47,[2]掉落汇总!$D$1:$M$1)),[2]掉落汇总!$A$2:$A$871,K$1,[2]掉落汇总!$C$2:$C$871,$Q$1)+SUMIFS(OFFSET([2]掉落汇总!$C$2:$C$871,,MATCH($B47,[2]掉落汇总!$D$1:$M$1)),[2]掉落汇总!$A$2:$A$871,K$1,[2]掉落汇总!$C$2:$C$871,$Q$2)/$Q$3)*宝箱投放计算!J47</f>
        <v>0</v>
      </c>
      <c r="L47">
        <f ca="1">(SUMIFS(OFFSET([2]掉落汇总!$C$2:$C$871,,MATCH($B47,[2]掉落汇总!$D$1:$M$1)),[2]掉落汇总!$A$2:$A$871,L$1,[2]掉落汇总!$C$2:$C$871,$Q$1)+SUMIFS(OFFSET([2]掉落汇总!$C$2:$C$871,,MATCH($B47,[2]掉落汇总!$D$1:$M$1)),[2]掉落汇总!$A$2:$A$871,L$1,[2]掉落汇总!$C$2:$C$871,$Q$2)/$Q$3)*宝箱投放计算!K47</f>
        <v>0.58393299516338337</v>
      </c>
      <c r="M47">
        <f ca="1">(SUMIFS(OFFSET([2]掉落汇总!$C$2:$C$871,,MATCH($B47,[2]掉落汇总!$D$1:$M$1)),[2]掉落汇总!$A$2:$A$871,M$1,[2]掉落汇总!$C$2:$C$871,$Q$1)+SUMIFS(OFFSET([2]掉落汇总!$C$2:$C$871,,MATCH($B47,[2]掉落汇总!$D$1:$M$1)),[2]掉落汇总!$A$2:$A$871,M$1,[2]掉落汇总!$C$2:$C$871,$Q$2)/$Q$3)*宝箱投放计算!L47</f>
        <v>0.73572346140371359</v>
      </c>
      <c r="N47">
        <f ca="1">(SUMIFS(OFFSET([2]掉落汇总!$C$2:$C$871,,MATCH($B47,[2]掉落汇总!$D$1:$M$1)),[2]掉落汇总!$A$2:$A$871,N$1,[2]掉落汇总!$C$2:$C$871,$Q$1)+SUMIFS(OFFSET([2]掉落汇总!$C$2:$C$871,,MATCH($B47,[2]掉落汇总!$D$1:$M$1)),[2]掉落汇总!$A$2:$A$871,N$1,[2]掉落汇总!$C$2:$C$871,$Q$2)/$Q$3)*宝箱投放计算!M47</f>
        <v>0.19916400295057779</v>
      </c>
      <c r="O47">
        <f ca="1">(SUMIFS(OFFSET([2]掉落汇总!$C$2:$C$871,,MATCH($B47,[2]掉落汇总!$D$1:$M$1)),[2]掉落汇总!$A$2:$A$871,O$1,[2]掉落汇总!$C$2:$C$871,$Q$1)+SUMIFS(OFFSET([2]掉落汇总!$C$2:$C$871,,MATCH($B47,[2]掉落汇总!$D$1:$M$1)),[2]掉落汇总!$A$2:$A$871,O$1,[2]掉落汇总!$C$2:$C$871,$Q$2)/$Q$3)*宝箱投放计算!N47</f>
        <v>0.31118538581225147</v>
      </c>
    </row>
    <row r="48" spans="1:15" x14ac:dyDescent="0.2">
      <c r="A48">
        <f>玩家成长时间线!A48</f>
        <v>47</v>
      </c>
      <c r="B48">
        <f>玩家成长时间线!B48</f>
        <v>9</v>
      </c>
      <c r="C48">
        <f ca="1">SUM($D$2:D48)</f>
        <v>276.60885468563509</v>
      </c>
      <c r="D48">
        <f t="shared" ca="1" si="0"/>
        <v>6.000435402161397</v>
      </c>
      <c r="E48">
        <f ca="1">(SUMIFS(OFFSET([2]掉落汇总!$C$2:$C$871,,MATCH($B48,[2]掉落汇总!$D$1:$M$1)),[2]掉落汇总!$A$2:$A$871,E$1,[2]掉落汇总!$C$2:$C$871,$Q$1)+SUMIFS(OFFSET([2]掉落汇总!$C$2:$C$871,,MATCH($B48,[2]掉落汇总!$D$1:$M$1)),[2]掉落汇总!$A$2:$A$871,E$1,[2]掉落汇总!$C$2:$C$871,$Q$2)/$Q$3)*宝箱投放计算!D48</f>
        <v>1.0335965103598692</v>
      </c>
      <c r="F48">
        <f ca="1">(SUMIFS(OFFSET([2]掉落汇总!$C$2:$C$871,,MATCH($B48,[2]掉落汇总!$D$1:$M$1)),[2]掉落汇总!$A$2:$A$871,F$1,[2]掉落汇总!$C$2:$C$871,$Q$1)+SUMIFS(OFFSET([2]掉落汇总!$C$2:$C$871,,MATCH($B48,[2]掉落汇总!$D$1:$M$1)),[2]掉落汇总!$A$2:$A$871,F$1,[2]掉落汇总!$C$2:$C$871,$Q$2)/$Q$3)*宝箱投放计算!E48</f>
        <v>3.1368330464716006</v>
      </c>
      <c r="G48">
        <f ca="1">(SUMIFS(OFFSET([2]掉落汇总!$C$2:$C$871,,MATCH($B48,[2]掉落汇总!$D$1:$M$1)),[2]掉落汇总!$A$2:$A$871,G$1,[2]掉落汇总!$C$2:$C$871,$Q$1)+SUMIFS(OFFSET([2]掉落汇总!$C$2:$C$871,,MATCH($B48,[2]掉落汇总!$D$1:$M$1)),[2]掉落汇总!$A$2:$A$871,G$1,[2]掉落汇总!$C$2:$C$871,$Q$2)/$Q$3)*宝箱投放计算!F48</f>
        <v>0</v>
      </c>
      <c r="H48">
        <f ca="1">(SUMIFS(OFFSET([2]掉落汇总!$C$2:$C$871,,MATCH($B48,[2]掉落汇总!$D$1:$M$1)),[2]掉落汇总!$A$2:$A$871,H$1,[2]掉落汇总!$C$2:$C$871,$Q$1)+SUMIFS(OFFSET([2]掉落汇总!$C$2:$C$871,,MATCH($B48,[2]掉落汇总!$D$1:$M$1)),[2]掉落汇总!$A$2:$A$871,H$1,[2]掉落汇总!$C$2:$C$871,$Q$2)/$Q$3)*宝箱投放计算!G48</f>
        <v>0</v>
      </c>
      <c r="I48">
        <f ca="1">(SUMIFS(OFFSET([2]掉落汇总!$C$2:$C$871,,MATCH($B48,[2]掉落汇总!$D$1:$M$1)),[2]掉落汇总!$A$2:$A$871,I$1,[2]掉落汇总!$C$2:$C$871,$Q$1)+SUMIFS(OFFSET([2]掉落汇总!$C$2:$C$871,,MATCH($B48,[2]掉落汇总!$D$1:$M$1)),[2]掉落汇总!$A$2:$A$871,I$1,[2]掉落汇总!$C$2:$C$871,$Q$2)/$Q$3)*宝箱投放计算!H48</f>
        <v>0</v>
      </c>
      <c r="J48">
        <f ca="1">(SUMIFS(OFFSET([2]掉落汇总!$C$2:$C$871,,MATCH($B48,[2]掉落汇总!$D$1:$M$1)),[2]掉落汇总!$A$2:$A$871,J$1,[2]掉落汇总!$C$2:$C$871,$Q$1)+SUMIFS(OFFSET([2]掉落汇总!$C$2:$C$871,,MATCH($B48,[2]掉落汇总!$D$1:$M$1)),[2]掉落汇总!$A$2:$A$871,J$1,[2]掉落汇总!$C$2:$C$871,$Q$2)/$Q$3)*宝箱投放计算!I48</f>
        <v>0</v>
      </c>
      <c r="K48">
        <f ca="1">(SUMIFS(OFFSET([2]掉落汇总!$C$2:$C$871,,MATCH($B48,[2]掉落汇总!$D$1:$M$1)),[2]掉落汇总!$A$2:$A$871,K$1,[2]掉落汇总!$C$2:$C$871,$Q$1)+SUMIFS(OFFSET([2]掉落汇总!$C$2:$C$871,,MATCH($B48,[2]掉落汇总!$D$1:$M$1)),[2]掉落汇总!$A$2:$A$871,K$1,[2]掉落汇总!$C$2:$C$871,$Q$2)/$Q$3)*宝箱投放计算!J48</f>
        <v>0</v>
      </c>
      <c r="L48">
        <f ca="1">(SUMIFS(OFFSET([2]掉落汇总!$C$2:$C$871,,MATCH($B48,[2]掉落汇总!$D$1:$M$1)),[2]掉落汇总!$A$2:$A$871,L$1,[2]掉落汇总!$C$2:$C$871,$Q$1)+SUMIFS(OFFSET([2]掉落汇总!$C$2:$C$871,,MATCH($B48,[2]掉落汇总!$D$1:$M$1)),[2]掉落汇总!$A$2:$A$871,L$1,[2]掉落汇总!$C$2:$C$871,$Q$2)/$Q$3)*宝箱投放计算!K48</f>
        <v>0.58393299516338337</v>
      </c>
      <c r="M48">
        <f ca="1">(SUMIFS(OFFSET([2]掉落汇总!$C$2:$C$871,,MATCH($B48,[2]掉落汇总!$D$1:$M$1)),[2]掉落汇总!$A$2:$A$871,M$1,[2]掉落汇总!$C$2:$C$871,$Q$1)+SUMIFS(OFFSET([2]掉落汇总!$C$2:$C$871,,MATCH($B48,[2]掉落汇总!$D$1:$M$1)),[2]掉落汇总!$A$2:$A$871,M$1,[2]掉落汇总!$C$2:$C$871,$Q$2)/$Q$3)*宝箱投放计算!L48</f>
        <v>0.73572346140371359</v>
      </c>
      <c r="N48">
        <f ca="1">(SUMIFS(OFFSET([2]掉落汇总!$C$2:$C$871,,MATCH($B48,[2]掉落汇总!$D$1:$M$1)),[2]掉落汇总!$A$2:$A$871,N$1,[2]掉落汇总!$C$2:$C$871,$Q$1)+SUMIFS(OFFSET([2]掉落汇总!$C$2:$C$871,,MATCH($B48,[2]掉落汇总!$D$1:$M$1)),[2]掉落汇总!$A$2:$A$871,N$1,[2]掉落汇总!$C$2:$C$871,$Q$2)/$Q$3)*宝箱投放计算!M48</f>
        <v>0.19916400295057779</v>
      </c>
      <c r="O48">
        <f ca="1">(SUMIFS(OFFSET([2]掉落汇总!$C$2:$C$871,,MATCH($B48,[2]掉落汇总!$D$1:$M$1)),[2]掉落汇总!$A$2:$A$871,O$1,[2]掉落汇总!$C$2:$C$871,$Q$1)+SUMIFS(OFFSET([2]掉落汇总!$C$2:$C$871,,MATCH($B48,[2]掉落汇总!$D$1:$M$1)),[2]掉落汇总!$A$2:$A$871,O$1,[2]掉落汇总!$C$2:$C$871,$Q$2)/$Q$3)*宝箱投放计算!N48</f>
        <v>0.31118538581225147</v>
      </c>
    </row>
    <row r="49" spans="1:15" x14ac:dyDescent="0.2">
      <c r="A49">
        <f>玩家成长时间线!A49</f>
        <v>48</v>
      </c>
      <c r="B49">
        <f>玩家成长时间线!B49</f>
        <v>10</v>
      </c>
      <c r="C49">
        <f ca="1">SUM($D$2:D49)</f>
        <v>282.50089925865706</v>
      </c>
      <c r="D49">
        <f t="shared" ca="1" si="0"/>
        <v>5.8920445730219377</v>
      </c>
      <c r="E49">
        <f ca="1">(SUMIFS(OFFSET([2]掉落汇总!$C$2:$C$871,,MATCH($B49,[2]掉落汇总!$D$1:$M$1)),[2]掉落汇总!$A$2:$A$871,E$1,[2]掉落汇总!$C$2:$C$871,$Q$1)+SUMIFS(OFFSET([2]掉落汇总!$C$2:$C$871,,MATCH($B49,[2]掉落汇总!$D$1:$M$1)),[2]掉落汇总!$A$2:$A$871,E$1,[2]掉落汇总!$C$2:$C$871,$Q$2)/$Q$3)*宝箱投放计算!D49</f>
        <v>0.92520568122041036</v>
      </c>
      <c r="F49">
        <f ca="1">(SUMIFS(OFFSET([2]掉落汇总!$C$2:$C$871,,MATCH($B49,[2]掉落汇总!$D$1:$M$1)),[2]掉落汇总!$A$2:$A$871,F$1,[2]掉落汇总!$C$2:$C$871,$Q$1)+SUMIFS(OFFSET([2]掉落汇总!$C$2:$C$871,,MATCH($B49,[2]掉落汇总!$D$1:$M$1)),[2]掉落汇总!$A$2:$A$871,F$1,[2]掉落汇总!$C$2:$C$871,$Q$2)/$Q$3)*宝箱投放计算!E49</f>
        <v>3.1368330464716006</v>
      </c>
      <c r="G49">
        <f ca="1">(SUMIFS(OFFSET([2]掉落汇总!$C$2:$C$871,,MATCH($B49,[2]掉落汇总!$D$1:$M$1)),[2]掉落汇总!$A$2:$A$871,G$1,[2]掉落汇总!$C$2:$C$871,$Q$1)+SUMIFS(OFFSET([2]掉落汇总!$C$2:$C$871,,MATCH($B49,[2]掉落汇总!$D$1:$M$1)),[2]掉落汇总!$A$2:$A$871,G$1,[2]掉落汇总!$C$2:$C$871,$Q$2)/$Q$3)*宝箱投放计算!F49</f>
        <v>0</v>
      </c>
      <c r="H49">
        <f ca="1">(SUMIFS(OFFSET([2]掉落汇总!$C$2:$C$871,,MATCH($B49,[2]掉落汇总!$D$1:$M$1)),[2]掉落汇总!$A$2:$A$871,H$1,[2]掉落汇总!$C$2:$C$871,$Q$1)+SUMIFS(OFFSET([2]掉落汇总!$C$2:$C$871,,MATCH($B49,[2]掉落汇总!$D$1:$M$1)),[2]掉落汇总!$A$2:$A$871,H$1,[2]掉落汇总!$C$2:$C$871,$Q$2)/$Q$3)*宝箱投放计算!G49</f>
        <v>0</v>
      </c>
      <c r="I49">
        <f ca="1">(SUMIFS(OFFSET([2]掉落汇总!$C$2:$C$871,,MATCH($B49,[2]掉落汇总!$D$1:$M$1)),[2]掉落汇总!$A$2:$A$871,I$1,[2]掉落汇总!$C$2:$C$871,$Q$1)+SUMIFS(OFFSET([2]掉落汇总!$C$2:$C$871,,MATCH($B49,[2]掉落汇总!$D$1:$M$1)),[2]掉落汇总!$A$2:$A$871,I$1,[2]掉落汇总!$C$2:$C$871,$Q$2)/$Q$3)*宝箱投放计算!H49</f>
        <v>0</v>
      </c>
      <c r="J49">
        <f ca="1">(SUMIFS(OFFSET([2]掉落汇总!$C$2:$C$871,,MATCH($B49,[2]掉落汇总!$D$1:$M$1)),[2]掉落汇总!$A$2:$A$871,J$1,[2]掉落汇总!$C$2:$C$871,$Q$1)+SUMIFS(OFFSET([2]掉落汇总!$C$2:$C$871,,MATCH($B49,[2]掉落汇总!$D$1:$M$1)),[2]掉落汇总!$A$2:$A$871,J$1,[2]掉落汇总!$C$2:$C$871,$Q$2)/$Q$3)*宝箱投放计算!I49</f>
        <v>0</v>
      </c>
      <c r="K49">
        <f ca="1">(SUMIFS(OFFSET([2]掉落汇总!$C$2:$C$871,,MATCH($B49,[2]掉落汇总!$D$1:$M$1)),[2]掉落汇总!$A$2:$A$871,K$1,[2]掉落汇总!$C$2:$C$871,$Q$1)+SUMIFS(OFFSET([2]掉落汇总!$C$2:$C$871,,MATCH($B49,[2]掉落汇总!$D$1:$M$1)),[2]掉落汇总!$A$2:$A$871,K$1,[2]掉落汇总!$C$2:$C$871,$Q$2)/$Q$3)*宝箱投放计算!J49</f>
        <v>0</v>
      </c>
      <c r="L49">
        <f ca="1">(SUMIFS(OFFSET([2]掉落汇总!$C$2:$C$871,,MATCH($B49,[2]掉落汇总!$D$1:$M$1)),[2]掉落汇总!$A$2:$A$871,L$1,[2]掉落汇总!$C$2:$C$871,$Q$1)+SUMIFS(OFFSET([2]掉落汇总!$C$2:$C$871,,MATCH($B49,[2]掉落汇总!$D$1:$M$1)),[2]掉落汇总!$A$2:$A$871,L$1,[2]掉落汇总!$C$2:$C$871,$Q$2)/$Q$3)*宝箱投放计算!K49</f>
        <v>0.58393299516338337</v>
      </c>
      <c r="M49">
        <f ca="1">(SUMIFS(OFFSET([2]掉落汇总!$C$2:$C$871,,MATCH($B49,[2]掉落汇总!$D$1:$M$1)),[2]掉落汇总!$A$2:$A$871,M$1,[2]掉落汇总!$C$2:$C$871,$Q$1)+SUMIFS(OFFSET([2]掉落汇总!$C$2:$C$871,,MATCH($B49,[2]掉落汇总!$D$1:$M$1)),[2]掉落汇总!$A$2:$A$871,M$1,[2]掉落汇总!$C$2:$C$871,$Q$2)/$Q$3)*宝箱投放计算!L49</f>
        <v>0.73572346140371359</v>
      </c>
      <c r="N49">
        <f ca="1">(SUMIFS(OFFSET([2]掉落汇总!$C$2:$C$871,,MATCH($B49,[2]掉落汇总!$D$1:$M$1)),[2]掉落汇总!$A$2:$A$871,N$1,[2]掉落汇总!$C$2:$C$871,$Q$1)+SUMIFS(OFFSET([2]掉落汇总!$C$2:$C$871,,MATCH($B49,[2]掉落汇总!$D$1:$M$1)),[2]掉落汇总!$A$2:$A$871,N$1,[2]掉落汇总!$C$2:$C$871,$Q$2)/$Q$3)*宝箱投放计算!M49</f>
        <v>0.19916400295057779</v>
      </c>
      <c r="O49">
        <f ca="1">(SUMIFS(OFFSET([2]掉落汇总!$C$2:$C$871,,MATCH($B49,[2]掉落汇总!$D$1:$M$1)),[2]掉落汇总!$A$2:$A$871,O$1,[2]掉落汇总!$C$2:$C$871,$Q$1)+SUMIFS(OFFSET([2]掉落汇总!$C$2:$C$871,,MATCH($B49,[2]掉落汇总!$D$1:$M$1)),[2]掉落汇总!$A$2:$A$871,O$1,[2]掉落汇总!$C$2:$C$871,$Q$2)/$Q$3)*宝箱投放计算!N49</f>
        <v>0.31118538581225147</v>
      </c>
    </row>
    <row r="50" spans="1:15" x14ac:dyDescent="0.2">
      <c r="A50">
        <f>玩家成长时间线!A50</f>
        <v>49</v>
      </c>
      <c r="B50">
        <f>玩家成长时间线!B50</f>
        <v>10</v>
      </c>
      <c r="C50">
        <f ca="1">SUM($D$2:D50)</f>
        <v>288.39673131195252</v>
      </c>
      <c r="D50">
        <f t="shared" ca="1" si="0"/>
        <v>5.8958320532954778</v>
      </c>
      <c r="E50">
        <f ca="1">(SUMIFS(OFFSET([2]掉落汇总!$C$2:$C$871,,MATCH($B50,[2]掉落汇总!$D$1:$M$1)),[2]掉落汇总!$A$2:$A$871,E$1,[2]掉落汇总!$C$2:$C$871,$Q$1)+SUMIFS(OFFSET([2]掉落汇总!$C$2:$C$871,,MATCH($B50,[2]掉落汇总!$D$1:$M$1)),[2]掉落汇总!$A$2:$A$871,E$1,[2]掉落汇总!$C$2:$C$871,$Q$2)/$Q$3)*宝箱投放计算!D50</f>
        <v>0.9289931614939505</v>
      </c>
      <c r="F50">
        <f ca="1">(SUMIFS(OFFSET([2]掉落汇总!$C$2:$C$871,,MATCH($B50,[2]掉落汇总!$D$1:$M$1)),[2]掉落汇总!$A$2:$A$871,F$1,[2]掉落汇总!$C$2:$C$871,$Q$1)+SUMIFS(OFFSET([2]掉落汇总!$C$2:$C$871,,MATCH($B50,[2]掉落汇总!$D$1:$M$1)),[2]掉落汇总!$A$2:$A$871,F$1,[2]掉落汇总!$C$2:$C$871,$Q$2)/$Q$3)*宝箱投放计算!E50</f>
        <v>3.1368330464716006</v>
      </c>
      <c r="G50">
        <f ca="1">(SUMIFS(OFFSET([2]掉落汇总!$C$2:$C$871,,MATCH($B50,[2]掉落汇总!$D$1:$M$1)),[2]掉落汇总!$A$2:$A$871,G$1,[2]掉落汇总!$C$2:$C$871,$Q$1)+SUMIFS(OFFSET([2]掉落汇总!$C$2:$C$871,,MATCH($B50,[2]掉落汇总!$D$1:$M$1)),[2]掉落汇总!$A$2:$A$871,G$1,[2]掉落汇总!$C$2:$C$871,$Q$2)/$Q$3)*宝箱投放计算!F50</f>
        <v>0</v>
      </c>
      <c r="H50">
        <f ca="1">(SUMIFS(OFFSET([2]掉落汇总!$C$2:$C$871,,MATCH($B50,[2]掉落汇总!$D$1:$M$1)),[2]掉落汇总!$A$2:$A$871,H$1,[2]掉落汇总!$C$2:$C$871,$Q$1)+SUMIFS(OFFSET([2]掉落汇总!$C$2:$C$871,,MATCH($B50,[2]掉落汇总!$D$1:$M$1)),[2]掉落汇总!$A$2:$A$871,H$1,[2]掉落汇总!$C$2:$C$871,$Q$2)/$Q$3)*宝箱投放计算!G50</f>
        <v>0</v>
      </c>
      <c r="I50">
        <f ca="1">(SUMIFS(OFFSET([2]掉落汇总!$C$2:$C$871,,MATCH($B50,[2]掉落汇总!$D$1:$M$1)),[2]掉落汇总!$A$2:$A$871,I$1,[2]掉落汇总!$C$2:$C$871,$Q$1)+SUMIFS(OFFSET([2]掉落汇总!$C$2:$C$871,,MATCH($B50,[2]掉落汇总!$D$1:$M$1)),[2]掉落汇总!$A$2:$A$871,I$1,[2]掉落汇总!$C$2:$C$871,$Q$2)/$Q$3)*宝箱投放计算!H50</f>
        <v>0</v>
      </c>
      <c r="J50">
        <f ca="1">(SUMIFS(OFFSET([2]掉落汇总!$C$2:$C$871,,MATCH($B50,[2]掉落汇总!$D$1:$M$1)),[2]掉落汇总!$A$2:$A$871,J$1,[2]掉落汇总!$C$2:$C$871,$Q$1)+SUMIFS(OFFSET([2]掉落汇总!$C$2:$C$871,,MATCH($B50,[2]掉落汇总!$D$1:$M$1)),[2]掉落汇总!$A$2:$A$871,J$1,[2]掉落汇总!$C$2:$C$871,$Q$2)/$Q$3)*宝箱投放计算!I50</f>
        <v>0</v>
      </c>
      <c r="K50">
        <f ca="1">(SUMIFS(OFFSET([2]掉落汇总!$C$2:$C$871,,MATCH($B50,[2]掉落汇总!$D$1:$M$1)),[2]掉落汇总!$A$2:$A$871,K$1,[2]掉落汇总!$C$2:$C$871,$Q$1)+SUMIFS(OFFSET([2]掉落汇总!$C$2:$C$871,,MATCH($B50,[2]掉落汇总!$D$1:$M$1)),[2]掉落汇总!$A$2:$A$871,K$1,[2]掉落汇总!$C$2:$C$871,$Q$2)/$Q$3)*宝箱投放计算!J50</f>
        <v>0</v>
      </c>
      <c r="L50">
        <f ca="1">(SUMIFS(OFFSET([2]掉落汇总!$C$2:$C$871,,MATCH($B50,[2]掉落汇总!$D$1:$M$1)),[2]掉落汇总!$A$2:$A$871,L$1,[2]掉落汇总!$C$2:$C$871,$Q$1)+SUMIFS(OFFSET([2]掉落汇总!$C$2:$C$871,,MATCH($B50,[2]掉落汇总!$D$1:$M$1)),[2]掉落汇总!$A$2:$A$871,L$1,[2]掉落汇总!$C$2:$C$871,$Q$2)/$Q$3)*宝箱投放计算!K50</f>
        <v>0.58393299516338337</v>
      </c>
      <c r="M50">
        <f ca="1">(SUMIFS(OFFSET([2]掉落汇总!$C$2:$C$871,,MATCH($B50,[2]掉落汇总!$D$1:$M$1)),[2]掉落汇总!$A$2:$A$871,M$1,[2]掉落汇总!$C$2:$C$871,$Q$1)+SUMIFS(OFFSET([2]掉落汇总!$C$2:$C$871,,MATCH($B50,[2]掉落汇总!$D$1:$M$1)),[2]掉落汇总!$A$2:$A$871,M$1,[2]掉落汇总!$C$2:$C$871,$Q$2)/$Q$3)*宝箱投放计算!L50</f>
        <v>0.73572346140371359</v>
      </c>
      <c r="N50">
        <f ca="1">(SUMIFS(OFFSET([2]掉落汇总!$C$2:$C$871,,MATCH($B50,[2]掉落汇总!$D$1:$M$1)),[2]掉落汇总!$A$2:$A$871,N$1,[2]掉落汇总!$C$2:$C$871,$Q$1)+SUMIFS(OFFSET([2]掉落汇总!$C$2:$C$871,,MATCH($B50,[2]掉落汇总!$D$1:$M$1)),[2]掉落汇总!$A$2:$A$871,N$1,[2]掉落汇总!$C$2:$C$871,$Q$2)/$Q$3)*宝箱投放计算!M50</f>
        <v>0.19916400295057779</v>
      </c>
      <c r="O50">
        <f ca="1">(SUMIFS(OFFSET([2]掉落汇总!$C$2:$C$871,,MATCH($B50,[2]掉落汇总!$D$1:$M$1)),[2]掉落汇总!$A$2:$A$871,O$1,[2]掉落汇总!$C$2:$C$871,$Q$1)+SUMIFS(OFFSET([2]掉落汇总!$C$2:$C$871,,MATCH($B50,[2]掉落汇总!$D$1:$M$1)),[2]掉落汇总!$A$2:$A$871,O$1,[2]掉落汇总!$C$2:$C$871,$Q$2)/$Q$3)*宝箱投放计算!N50</f>
        <v>0.31118538581225147</v>
      </c>
    </row>
    <row r="51" spans="1:15" x14ac:dyDescent="0.2">
      <c r="A51">
        <f>玩家成长时间线!A51</f>
        <v>50</v>
      </c>
      <c r="B51">
        <f>玩家成长时间线!B51</f>
        <v>10</v>
      </c>
      <c r="C51">
        <f ca="1">SUM($D$2:D51)</f>
        <v>294.29635084552154</v>
      </c>
      <c r="D51">
        <f t="shared" ca="1" si="0"/>
        <v>5.8996195335690178</v>
      </c>
      <c r="E51">
        <f ca="1">(SUMIFS(OFFSET([2]掉落汇总!$C$2:$C$871,,MATCH($B51,[2]掉落汇总!$D$1:$M$1)),[2]掉落汇总!$A$2:$A$871,E$1,[2]掉落汇总!$C$2:$C$871,$Q$1)+SUMIFS(OFFSET([2]掉落汇总!$C$2:$C$871,,MATCH($B51,[2]掉落汇总!$D$1:$M$1)),[2]掉落汇总!$A$2:$A$871,E$1,[2]掉落汇总!$C$2:$C$871,$Q$2)/$Q$3)*宝箱投放计算!D51</f>
        <v>0.93278064176749076</v>
      </c>
      <c r="F51">
        <f ca="1">(SUMIFS(OFFSET([2]掉落汇总!$C$2:$C$871,,MATCH($B51,[2]掉落汇总!$D$1:$M$1)),[2]掉落汇总!$A$2:$A$871,F$1,[2]掉落汇总!$C$2:$C$871,$Q$1)+SUMIFS(OFFSET([2]掉落汇总!$C$2:$C$871,,MATCH($B51,[2]掉落汇总!$D$1:$M$1)),[2]掉落汇总!$A$2:$A$871,F$1,[2]掉落汇总!$C$2:$C$871,$Q$2)/$Q$3)*宝箱投放计算!E51</f>
        <v>3.1368330464716006</v>
      </c>
      <c r="G51">
        <f ca="1">(SUMIFS(OFFSET([2]掉落汇总!$C$2:$C$871,,MATCH($B51,[2]掉落汇总!$D$1:$M$1)),[2]掉落汇总!$A$2:$A$871,G$1,[2]掉落汇总!$C$2:$C$871,$Q$1)+SUMIFS(OFFSET([2]掉落汇总!$C$2:$C$871,,MATCH($B51,[2]掉落汇总!$D$1:$M$1)),[2]掉落汇总!$A$2:$A$871,G$1,[2]掉落汇总!$C$2:$C$871,$Q$2)/$Q$3)*宝箱投放计算!F51</f>
        <v>0</v>
      </c>
      <c r="H51">
        <f ca="1">(SUMIFS(OFFSET([2]掉落汇总!$C$2:$C$871,,MATCH($B51,[2]掉落汇总!$D$1:$M$1)),[2]掉落汇总!$A$2:$A$871,H$1,[2]掉落汇总!$C$2:$C$871,$Q$1)+SUMIFS(OFFSET([2]掉落汇总!$C$2:$C$871,,MATCH($B51,[2]掉落汇总!$D$1:$M$1)),[2]掉落汇总!$A$2:$A$871,H$1,[2]掉落汇总!$C$2:$C$871,$Q$2)/$Q$3)*宝箱投放计算!G51</f>
        <v>0</v>
      </c>
      <c r="I51">
        <f ca="1">(SUMIFS(OFFSET([2]掉落汇总!$C$2:$C$871,,MATCH($B51,[2]掉落汇总!$D$1:$M$1)),[2]掉落汇总!$A$2:$A$871,I$1,[2]掉落汇总!$C$2:$C$871,$Q$1)+SUMIFS(OFFSET([2]掉落汇总!$C$2:$C$871,,MATCH($B51,[2]掉落汇总!$D$1:$M$1)),[2]掉落汇总!$A$2:$A$871,I$1,[2]掉落汇总!$C$2:$C$871,$Q$2)/$Q$3)*宝箱投放计算!H51</f>
        <v>0</v>
      </c>
      <c r="J51">
        <f ca="1">(SUMIFS(OFFSET([2]掉落汇总!$C$2:$C$871,,MATCH($B51,[2]掉落汇总!$D$1:$M$1)),[2]掉落汇总!$A$2:$A$871,J$1,[2]掉落汇总!$C$2:$C$871,$Q$1)+SUMIFS(OFFSET([2]掉落汇总!$C$2:$C$871,,MATCH($B51,[2]掉落汇总!$D$1:$M$1)),[2]掉落汇总!$A$2:$A$871,J$1,[2]掉落汇总!$C$2:$C$871,$Q$2)/$Q$3)*宝箱投放计算!I51</f>
        <v>0</v>
      </c>
      <c r="K51">
        <f ca="1">(SUMIFS(OFFSET([2]掉落汇总!$C$2:$C$871,,MATCH($B51,[2]掉落汇总!$D$1:$M$1)),[2]掉落汇总!$A$2:$A$871,K$1,[2]掉落汇总!$C$2:$C$871,$Q$1)+SUMIFS(OFFSET([2]掉落汇总!$C$2:$C$871,,MATCH($B51,[2]掉落汇总!$D$1:$M$1)),[2]掉落汇总!$A$2:$A$871,K$1,[2]掉落汇总!$C$2:$C$871,$Q$2)/$Q$3)*宝箱投放计算!J51</f>
        <v>0</v>
      </c>
      <c r="L51">
        <f ca="1">(SUMIFS(OFFSET([2]掉落汇总!$C$2:$C$871,,MATCH($B51,[2]掉落汇总!$D$1:$M$1)),[2]掉落汇总!$A$2:$A$871,L$1,[2]掉落汇总!$C$2:$C$871,$Q$1)+SUMIFS(OFFSET([2]掉落汇总!$C$2:$C$871,,MATCH($B51,[2]掉落汇总!$D$1:$M$1)),[2]掉落汇总!$A$2:$A$871,L$1,[2]掉落汇总!$C$2:$C$871,$Q$2)/$Q$3)*宝箱投放计算!K51</f>
        <v>0.58393299516338337</v>
      </c>
      <c r="M51">
        <f ca="1">(SUMIFS(OFFSET([2]掉落汇总!$C$2:$C$871,,MATCH($B51,[2]掉落汇总!$D$1:$M$1)),[2]掉落汇总!$A$2:$A$871,M$1,[2]掉落汇总!$C$2:$C$871,$Q$1)+SUMIFS(OFFSET([2]掉落汇总!$C$2:$C$871,,MATCH($B51,[2]掉落汇总!$D$1:$M$1)),[2]掉落汇总!$A$2:$A$871,M$1,[2]掉落汇总!$C$2:$C$871,$Q$2)/$Q$3)*宝箱投放计算!L51</f>
        <v>0.73572346140371359</v>
      </c>
      <c r="N51">
        <f ca="1">(SUMIFS(OFFSET([2]掉落汇总!$C$2:$C$871,,MATCH($B51,[2]掉落汇总!$D$1:$M$1)),[2]掉落汇总!$A$2:$A$871,N$1,[2]掉落汇总!$C$2:$C$871,$Q$1)+SUMIFS(OFFSET([2]掉落汇总!$C$2:$C$871,,MATCH($B51,[2]掉落汇总!$D$1:$M$1)),[2]掉落汇总!$A$2:$A$871,N$1,[2]掉落汇总!$C$2:$C$871,$Q$2)/$Q$3)*宝箱投放计算!M51</f>
        <v>0.19916400295057779</v>
      </c>
      <c r="O51">
        <f ca="1">(SUMIFS(OFFSET([2]掉落汇总!$C$2:$C$871,,MATCH($B51,[2]掉落汇总!$D$1:$M$1)),[2]掉落汇总!$A$2:$A$871,O$1,[2]掉落汇总!$C$2:$C$871,$Q$1)+SUMIFS(OFFSET([2]掉落汇总!$C$2:$C$871,,MATCH($B51,[2]掉落汇总!$D$1:$M$1)),[2]掉落汇总!$A$2:$A$871,O$1,[2]掉落汇总!$C$2:$C$871,$Q$2)/$Q$3)*宝箱投放计算!N51</f>
        <v>0.31118538581225147</v>
      </c>
    </row>
    <row r="52" spans="1:15" x14ac:dyDescent="0.2">
      <c r="A52">
        <f>玩家成长时间线!A52</f>
        <v>51</v>
      </c>
      <c r="B52">
        <f>玩家成长时间线!B52</f>
        <v>10</v>
      </c>
      <c r="C52">
        <f ca="1">SUM($D$2:D52)</f>
        <v>300.2755074648349</v>
      </c>
      <c r="D52">
        <f t="shared" ca="1" si="0"/>
        <v>5.979156619313363</v>
      </c>
      <c r="E52">
        <f ca="1">(SUMIFS(OFFSET([2]掉落汇总!$C$2:$C$871,,MATCH($B52,[2]掉落汇总!$D$1:$M$1)),[2]掉落汇总!$A$2:$A$871,E$1,[2]掉落汇总!$C$2:$C$871,$Q$1)+SUMIFS(OFFSET([2]掉落汇总!$C$2:$C$871,,MATCH($B52,[2]掉落汇总!$D$1:$M$1)),[2]掉落汇总!$A$2:$A$871,E$1,[2]掉落汇总!$C$2:$C$871,$Q$2)/$Q$3)*宝箱投放计算!D52</f>
        <v>1.0123177275118358</v>
      </c>
      <c r="F52">
        <f ca="1">(SUMIFS(OFFSET([2]掉落汇总!$C$2:$C$871,,MATCH($B52,[2]掉落汇总!$D$1:$M$1)),[2]掉落汇总!$A$2:$A$871,F$1,[2]掉落汇总!$C$2:$C$871,$Q$1)+SUMIFS(OFFSET([2]掉落汇总!$C$2:$C$871,,MATCH($B52,[2]掉落汇总!$D$1:$M$1)),[2]掉落汇总!$A$2:$A$871,F$1,[2]掉落汇总!$C$2:$C$871,$Q$2)/$Q$3)*宝箱投放计算!E52</f>
        <v>3.1368330464716006</v>
      </c>
      <c r="G52">
        <f ca="1">(SUMIFS(OFFSET([2]掉落汇总!$C$2:$C$871,,MATCH($B52,[2]掉落汇总!$D$1:$M$1)),[2]掉落汇总!$A$2:$A$871,G$1,[2]掉落汇总!$C$2:$C$871,$Q$1)+SUMIFS(OFFSET([2]掉落汇总!$C$2:$C$871,,MATCH($B52,[2]掉落汇总!$D$1:$M$1)),[2]掉落汇总!$A$2:$A$871,G$1,[2]掉落汇总!$C$2:$C$871,$Q$2)/$Q$3)*宝箱投放计算!F52</f>
        <v>0</v>
      </c>
      <c r="H52">
        <f ca="1">(SUMIFS(OFFSET([2]掉落汇总!$C$2:$C$871,,MATCH($B52,[2]掉落汇总!$D$1:$M$1)),[2]掉落汇总!$A$2:$A$871,H$1,[2]掉落汇总!$C$2:$C$871,$Q$1)+SUMIFS(OFFSET([2]掉落汇总!$C$2:$C$871,,MATCH($B52,[2]掉落汇总!$D$1:$M$1)),[2]掉落汇总!$A$2:$A$871,H$1,[2]掉落汇总!$C$2:$C$871,$Q$2)/$Q$3)*宝箱投放计算!G52</f>
        <v>0</v>
      </c>
      <c r="I52">
        <f ca="1">(SUMIFS(OFFSET([2]掉落汇总!$C$2:$C$871,,MATCH($B52,[2]掉落汇总!$D$1:$M$1)),[2]掉落汇总!$A$2:$A$871,I$1,[2]掉落汇总!$C$2:$C$871,$Q$1)+SUMIFS(OFFSET([2]掉落汇总!$C$2:$C$871,,MATCH($B52,[2]掉落汇总!$D$1:$M$1)),[2]掉落汇总!$A$2:$A$871,I$1,[2]掉落汇总!$C$2:$C$871,$Q$2)/$Q$3)*宝箱投放计算!H52</f>
        <v>0</v>
      </c>
      <c r="J52">
        <f ca="1">(SUMIFS(OFFSET([2]掉落汇总!$C$2:$C$871,,MATCH($B52,[2]掉落汇总!$D$1:$M$1)),[2]掉落汇总!$A$2:$A$871,J$1,[2]掉落汇总!$C$2:$C$871,$Q$1)+SUMIFS(OFFSET([2]掉落汇总!$C$2:$C$871,,MATCH($B52,[2]掉落汇总!$D$1:$M$1)),[2]掉落汇总!$A$2:$A$871,J$1,[2]掉落汇总!$C$2:$C$871,$Q$2)/$Q$3)*宝箱投放计算!I52</f>
        <v>0</v>
      </c>
      <c r="K52">
        <f ca="1">(SUMIFS(OFFSET([2]掉落汇总!$C$2:$C$871,,MATCH($B52,[2]掉落汇总!$D$1:$M$1)),[2]掉落汇总!$A$2:$A$871,K$1,[2]掉落汇总!$C$2:$C$871,$Q$1)+SUMIFS(OFFSET([2]掉落汇总!$C$2:$C$871,,MATCH($B52,[2]掉落汇总!$D$1:$M$1)),[2]掉落汇总!$A$2:$A$871,K$1,[2]掉落汇总!$C$2:$C$871,$Q$2)/$Q$3)*宝箱投放计算!J52</f>
        <v>0</v>
      </c>
      <c r="L52">
        <f ca="1">(SUMIFS(OFFSET([2]掉落汇总!$C$2:$C$871,,MATCH($B52,[2]掉落汇总!$D$1:$M$1)),[2]掉落汇总!$A$2:$A$871,L$1,[2]掉落汇总!$C$2:$C$871,$Q$1)+SUMIFS(OFFSET([2]掉落汇总!$C$2:$C$871,,MATCH($B52,[2]掉落汇总!$D$1:$M$1)),[2]掉落汇总!$A$2:$A$871,L$1,[2]掉落汇总!$C$2:$C$871,$Q$2)/$Q$3)*宝箱投放计算!K52</f>
        <v>0.58393299516338337</v>
      </c>
      <c r="M52">
        <f ca="1">(SUMIFS(OFFSET([2]掉落汇总!$C$2:$C$871,,MATCH($B52,[2]掉落汇总!$D$1:$M$1)),[2]掉落汇总!$A$2:$A$871,M$1,[2]掉落汇总!$C$2:$C$871,$Q$1)+SUMIFS(OFFSET([2]掉落汇总!$C$2:$C$871,,MATCH($B52,[2]掉落汇总!$D$1:$M$1)),[2]掉落汇总!$A$2:$A$871,M$1,[2]掉落汇总!$C$2:$C$871,$Q$2)/$Q$3)*宝箱投放计算!L52</f>
        <v>0.73572346140371359</v>
      </c>
      <c r="N52">
        <f ca="1">(SUMIFS(OFFSET([2]掉落汇总!$C$2:$C$871,,MATCH($B52,[2]掉落汇总!$D$1:$M$1)),[2]掉落汇总!$A$2:$A$871,N$1,[2]掉落汇总!$C$2:$C$871,$Q$1)+SUMIFS(OFFSET([2]掉落汇总!$C$2:$C$871,,MATCH($B52,[2]掉落汇总!$D$1:$M$1)),[2]掉落汇总!$A$2:$A$871,N$1,[2]掉落汇总!$C$2:$C$871,$Q$2)/$Q$3)*宝箱投放计算!M52</f>
        <v>0.19916400295057779</v>
      </c>
      <c r="O52">
        <f ca="1">(SUMIFS(OFFSET([2]掉落汇总!$C$2:$C$871,,MATCH($B52,[2]掉落汇总!$D$1:$M$1)),[2]掉落汇总!$A$2:$A$871,O$1,[2]掉落汇总!$C$2:$C$871,$Q$1)+SUMIFS(OFFSET([2]掉落汇总!$C$2:$C$871,,MATCH($B52,[2]掉落汇总!$D$1:$M$1)),[2]掉落汇总!$A$2:$A$871,O$1,[2]掉落汇总!$C$2:$C$871,$Q$2)/$Q$3)*宝箱投放计算!N52</f>
        <v>0.31118538581225147</v>
      </c>
    </row>
    <row r="53" spans="1:15" x14ac:dyDescent="0.2">
      <c r="A53">
        <f>玩家成长时间线!A53</f>
        <v>52</v>
      </c>
      <c r="B53">
        <f>玩家成长时间线!B53</f>
        <v>10</v>
      </c>
      <c r="C53">
        <f ca="1">SUM($D$2:D53)</f>
        <v>306.18270195895099</v>
      </c>
      <c r="D53">
        <f t="shared" ca="1" si="0"/>
        <v>5.9071944941160988</v>
      </c>
      <c r="E53">
        <f ca="1">(SUMIFS(OFFSET([2]掉落汇总!$C$2:$C$871,,MATCH($B53,[2]掉落汇总!$D$1:$M$1)),[2]掉落汇总!$A$2:$A$871,E$1,[2]掉落汇总!$C$2:$C$871,$Q$1)+SUMIFS(OFFSET([2]掉落汇总!$C$2:$C$871,,MATCH($B53,[2]掉落汇总!$D$1:$M$1)),[2]掉落汇总!$A$2:$A$871,E$1,[2]掉落汇总!$C$2:$C$871,$Q$2)/$Q$3)*宝箱投放计算!D53</f>
        <v>0.94035560231457127</v>
      </c>
      <c r="F53">
        <f ca="1">(SUMIFS(OFFSET([2]掉落汇总!$C$2:$C$871,,MATCH($B53,[2]掉落汇总!$D$1:$M$1)),[2]掉落汇总!$A$2:$A$871,F$1,[2]掉落汇总!$C$2:$C$871,$Q$1)+SUMIFS(OFFSET([2]掉落汇总!$C$2:$C$871,,MATCH($B53,[2]掉落汇总!$D$1:$M$1)),[2]掉落汇总!$A$2:$A$871,F$1,[2]掉落汇总!$C$2:$C$871,$Q$2)/$Q$3)*宝箱投放计算!E53</f>
        <v>3.1368330464716006</v>
      </c>
      <c r="G53">
        <f ca="1">(SUMIFS(OFFSET([2]掉落汇总!$C$2:$C$871,,MATCH($B53,[2]掉落汇总!$D$1:$M$1)),[2]掉落汇总!$A$2:$A$871,G$1,[2]掉落汇总!$C$2:$C$871,$Q$1)+SUMIFS(OFFSET([2]掉落汇总!$C$2:$C$871,,MATCH($B53,[2]掉落汇总!$D$1:$M$1)),[2]掉落汇总!$A$2:$A$871,G$1,[2]掉落汇总!$C$2:$C$871,$Q$2)/$Q$3)*宝箱投放计算!F53</f>
        <v>0</v>
      </c>
      <c r="H53">
        <f ca="1">(SUMIFS(OFFSET([2]掉落汇总!$C$2:$C$871,,MATCH($B53,[2]掉落汇总!$D$1:$M$1)),[2]掉落汇总!$A$2:$A$871,H$1,[2]掉落汇总!$C$2:$C$871,$Q$1)+SUMIFS(OFFSET([2]掉落汇总!$C$2:$C$871,,MATCH($B53,[2]掉落汇总!$D$1:$M$1)),[2]掉落汇总!$A$2:$A$871,H$1,[2]掉落汇总!$C$2:$C$871,$Q$2)/$Q$3)*宝箱投放计算!G53</f>
        <v>0</v>
      </c>
      <c r="I53">
        <f ca="1">(SUMIFS(OFFSET([2]掉落汇总!$C$2:$C$871,,MATCH($B53,[2]掉落汇总!$D$1:$M$1)),[2]掉落汇总!$A$2:$A$871,I$1,[2]掉落汇总!$C$2:$C$871,$Q$1)+SUMIFS(OFFSET([2]掉落汇总!$C$2:$C$871,,MATCH($B53,[2]掉落汇总!$D$1:$M$1)),[2]掉落汇总!$A$2:$A$871,I$1,[2]掉落汇总!$C$2:$C$871,$Q$2)/$Q$3)*宝箱投放计算!H53</f>
        <v>0</v>
      </c>
      <c r="J53">
        <f ca="1">(SUMIFS(OFFSET([2]掉落汇总!$C$2:$C$871,,MATCH($B53,[2]掉落汇总!$D$1:$M$1)),[2]掉落汇总!$A$2:$A$871,J$1,[2]掉落汇总!$C$2:$C$871,$Q$1)+SUMIFS(OFFSET([2]掉落汇总!$C$2:$C$871,,MATCH($B53,[2]掉落汇总!$D$1:$M$1)),[2]掉落汇总!$A$2:$A$871,J$1,[2]掉落汇总!$C$2:$C$871,$Q$2)/$Q$3)*宝箱投放计算!I53</f>
        <v>0</v>
      </c>
      <c r="K53">
        <f ca="1">(SUMIFS(OFFSET([2]掉落汇总!$C$2:$C$871,,MATCH($B53,[2]掉落汇总!$D$1:$M$1)),[2]掉落汇总!$A$2:$A$871,K$1,[2]掉落汇总!$C$2:$C$871,$Q$1)+SUMIFS(OFFSET([2]掉落汇总!$C$2:$C$871,,MATCH($B53,[2]掉落汇总!$D$1:$M$1)),[2]掉落汇总!$A$2:$A$871,K$1,[2]掉落汇总!$C$2:$C$871,$Q$2)/$Q$3)*宝箱投放计算!J53</f>
        <v>0</v>
      </c>
      <c r="L53">
        <f ca="1">(SUMIFS(OFFSET([2]掉落汇总!$C$2:$C$871,,MATCH($B53,[2]掉落汇总!$D$1:$M$1)),[2]掉落汇总!$A$2:$A$871,L$1,[2]掉落汇总!$C$2:$C$871,$Q$1)+SUMIFS(OFFSET([2]掉落汇总!$C$2:$C$871,,MATCH($B53,[2]掉落汇总!$D$1:$M$1)),[2]掉落汇总!$A$2:$A$871,L$1,[2]掉落汇总!$C$2:$C$871,$Q$2)/$Q$3)*宝箱投放计算!K53</f>
        <v>0.58393299516338337</v>
      </c>
      <c r="M53">
        <f ca="1">(SUMIFS(OFFSET([2]掉落汇总!$C$2:$C$871,,MATCH($B53,[2]掉落汇总!$D$1:$M$1)),[2]掉落汇总!$A$2:$A$871,M$1,[2]掉落汇总!$C$2:$C$871,$Q$1)+SUMIFS(OFFSET([2]掉落汇总!$C$2:$C$871,,MATCH($B53,[2]掉落汇总!$D$1:$M$1)),[2]掉落汇总!$A$2:$A$871,M$1,[2]掉落汇总!$C$2:$C$871,$Q$2)/$Q$3)*宝箱投放计算!L53</f>
        <v>0.73572346140371359</v>
      </c>
      <c r="N53">
        <f ca="1">(SUMIFS(OFFSET([2]掉落汇总!$C$2:$C$871,,MATCH($B53,[2]掉落汇总!$D$1:$M$1)),[2]掉落汇总!$A$2:$A$871,N$1,[2]掉落汇总!$C$2:$C$871,$Q$1)+SUMIFS(OFFSET([2]掉落汇总!$C$2:$C$871,,MATCH($B53,[2]掉落汇总!$D$1:$M$1)),[2]掉落汇总!$A$2:$A$871,N$1,[2]掉落汇总!$C$2:$C$871,$Q$2)/$Q$3)*宝箱投放计算!M53</f>
        <v>0.19916400295057779</v>
      </c>
      <c r="O53">
        <f ca="1">(SUMIFS(OFFSET([2]掉落汇总!$C$2:$C$871,,MATCH($B53,[2]掉落汇总!$D$1:$M$1)),[2]掉落汇总!$A$2:$A$871,O$1,[2]掉落汇总!$C$2:$C$871,$Q$1)+SUMIFS(OFFSET([2]掉落汇总!$C$2:$C$871,,MATCH($B53,[2]掉落汇总!$D$1:$M$1)),[2]掉落汇总!$A$2:$A$871,O$1,[2]掉落汇总!$C$2:$C$871,$Q$2)/$Q$3)*宝箱投放计算!N53</f>
        <v>0.31118538581225147</v>
      </c>
    </row>
    <row r="54" spans="1:15" x14ac:dyDescent="0.2">
      <c r="A54">
        <f>玩家成长时间线!A54</f>
        <v>53</v>
      </c>
      <c r="B54">
        <f>玩家成长时间线!B54</f>
        <v>10</v>
      </c>
      <c r="C54">
        <f ca="1">SUM($D$2:D54)</f>
        <v>312.09368393334063</v>
      </c>
      <c r="D54">
        <f t="shared" ca="1" si="0"/>
        <v>5.9109819743896388</v>
      </c>
      <c r="E54">
        <f ca="1">(SUMIFS(OFFSET([2]掉落汇总!$C$2:$C$871,,MATCH($B54,[2]掉落汇总!$D$1:$M$1)),[2]掉落汇总!$A$2:$A$871,E$1,[2]掉落汇总!$C$2:$C$871,$Q$1)+SUMIFS(OFFSET([2]掉落汇总!$C$2:$C$871,,MATCH($B54,[2]掉落汇总!$D$1:$M$1)),[2]掉落汇总!$A$2:$A$871,E$1,[2]掉落汇总!$C$2:$C$871,$Q$2)/$Q$3)*宝箱投放计算!D54</f>
        <v>0.94414308258811142</v>
      </c>
      <c r="F54">
        <f ca="1">(SUMIFS(OFFSET([2]掉落汇总!$C$2:$C$871,,MATCH($B54,[2]掉落汇总!$D$1:$M$1)),[2]掉落汇总!$A$2:$A$871,F$1,[2]掉落汇总!$C$2:$C$871,$Q$1)+SUMIFS(OFFSET([2]掉落汇总!$C$2:$C$871,,MATCH($B54,[2]掉落汇总!$D$1:$M$1)),[2]掉落汇总!$A$2:$A$871,F$1,[2]掉落汇总!$C$2:$C$871,$Q$2)/$Q$3)*宝箱投放计算!E54</f>
        <v>3.1368330464716006</v>
      </c>
      <c r="G54">
        <f ca="1">(SUMIFS(OFFSET([2]掉落汇总!$C$2:$C$871,,MATCH($B54,[2]掉落汇总!$D$1:$M$1)),[2]掉落汇总!$A$2:$A$871,G$1,[2]掉落汇总!$C$2:$C$871,$Q$1)+SUMIFS(OFFSET([2]掉落汇总!$C$2:$C$871,,MATCH($B54,[2]掉落汇总!$D$1:$M$1)),[2]掉落汇总!$A$2:$A$871,G$1,[2]掉落汇总!$C$2:$C$871,$Q$2)/$Q$3)*宝箱投放计算!F54</f>
        <v>0</v>
      </c>
      <c r="H54">
        <f ca="1">(SUMIFS(OFFSET([2]掉落汇总!$C$2:$C$871,,MATCH($B54,[2]掉落汇总!$D$1:$M$1)),[2]掉落汇总!$A$2:$A$871,H$1,[2]掉落汇总!$C$2:$C$871,$Q$1)+SUMIFS(OFFSET([2]掉落汇总!$C$2:$C$871,,MATCH($B54,[2]掉落汇总!$D$1:$M$1)),[2]掉落汇总!$A$2:$A$871,H$1,[2]掉落汇总!$C$2:$C$871,$Q$2)/$Q$3)*宝箱投放计算!G54</f>
        <v>0</v>
      </c>
      <c r="I54">
        <f ca="1">(SUMIFS(OFFSET([2]掉落汇总!$C$2:$C$871,,MATCH($B54,[2]掉落汇总!$D$1:$M$1)),[2]掉落汇总!$A$2:$A$871,I$1,[2]掉落汇总!$C$2:$C$871,$Q$1)+SUMIFS(OFFSET([2]掉落汇总!$C$2:$C$871,,MATCH($B54,[2]掉落汇总!$D$1:$M$1)),[2]掉落汇总!$A$2:$A$871,I$1,[2]掉落汇总!$C$2:$C$871,$Q$2)/$Q$3)*宝箱投放计算!H54</f>
        <v>0</v>
      </c>
      <c r="J54">
        <f ca="1">(SUMIFS(OFFSET([2]掉落汇总!$C$2:$C$871,,MATCH($B54,[2]掉落汇总!$D$1:$M$1)),[2]掉落汇总!$A$2:$A$871,J$1,[2]掉落汇总!$C$2:$C$871,$Q$1)+SUMIFS(OFFSET([2]掉落汇总!$C$2:$C$871,,MATCH($B54,[2]掉落汇总!$D$1:$M$1)),[2]掉落汇总!$A$2:$A$871,J$1,[2]掉落汇总!$C$2:$C$871,$Q$2)/$Q$3)*宝箱投放计算!I54</f>
        <v>0</v>
      </c>
      <c r="K54">
        <f ca="1">(SUMIFS(OFFSET([2]掉落汇总!$C$2:$C$871,,MATCH($B54,[2]掉落汇总!$D$1:$M$1)),[2]掉落汇总!$A$2:$A$871,K$1,[2]掉落汇总!$C$2:$C$871,$Q$1)+SUMIFS(OFFSET([2]掉落汇总!$C$2:$C$871,,MATCH($B54,[2]掉落汇总!$D$1:$M$1)),[2]掉落汇总!$A$2:$A$871,K$1,[2]掉落汇总!$C$2:$C$871,$Q$2)/$Q$3)*宝箱投放计算!J54</f>
        <v>0</v>
      </c>
      <c r="L54">
        <f ca="1">(SUMIFS(OFFSET([2]掉落汇总!$C$2:$C$871,,MATCH($B54,[2]掉落汇总!$D$1:$M$1)),[2]掉落汇总!$A$2:$A$871,L$1,[2]掉落汇总!$C$2:$C$871,$Q$1)+SUMIFS(OFFSET([2]掉落汇总!$C$2:$C$871,,MATCH($B54,[2]掉落汇总!$D$1:$M$1)),[2]掉落汇总!$A$2:$A$871,L$1,[2]掉落汇总!$C$2:$C$871,$Q$2)/$Q$3)*宝箱投放计算!K54</f>
        <v>0.58393299516338337</v>
      </c>
      <c r="M54">
        <f ca="1">(SUMIFS(OFFSET([2]掉落汇总!$C$2:$C$871,,MATCH($B54,[2]掉落汇总!$D$1:$M$1)),[2]掉落汇总!$A$2:$A$871,M$1,[2]掉落汇总!$C$2:$C$871,$Q$1)+SUMIFS(OFFSET([2]掉落汇总!$C$2:$C$871,,MATCH($B54,[2]掉落汇总!$D$1:$M$1)),[2]掉落汇总!$A$2:$A$871,M$1,[2]掉落汇总!$C$2:$C$871,$Q$2)/$Q$3)*宝箱投放计算!L54</f>
        <v>0.73572346140371359</v>
      </c>
      <c r="N54">
        <f ca="1">(SUMIFS(OFFSET([2]掉落汇总!$C$2:$C$871,,MATCH($B54,[2]掉落汇总!$D$1:$M$1)),[2]掉落汇总!$A$2:$A$871,N$1,[2]掉落汇总!$C$2:$C$871,$Q$1)+SUMIFS(OFFSET([2]掉落汇总!$C$2:$C$871,,MATCH($B54,[2]掉落汇总!$D$1:$M$1)),[2]掉落汇总!$A$2:$A$871,N$1,[2]掉落汇总!$C$2:$C$871,$Q$2)/$Q$3)*宝箱投放计算!M54</f>
        <v>0.19916400295057779</v>
      </c>
      <c r="O54">
        <f ca="1">(SUMIFS(OFFSET([2]掉落汇总!$C$2:$C$871,,MATCH($B54,[2]掉落汇总!$D$1:$M$1)),[2]掉落汇总!$A$2:$A$871,O$1,[2]掉落汇总!$C$2:$C$871,$Q$1)+SUMIFS(OFFSET([2]掉落汇总!$C$2:$C$871,,MATCH($B54,[2]掉落汇总!$D$1:$M$1)),[2]掉落汇总!$A$2:$A$871,O$1,[2]掉落汇总!$C$2:$C$871,$Q$2)/$Q$3)*宝箱投放计算!N54</f>
        <v>0.31118538581225147</v>
      </c>
    </row>
    <row r="55" spans="1:15" x14ac:dyDescent="0.2">
      <c r="A55">
        <f>玩家成长时间线!A55</f>
        <v>54</v>
      </c>
      <c r="B55">
        <f>玩家成长时间线!B55</f>
        <v>10</v>
      </c>
      <c r="C55">
        <f ca="1">SUM($D$2:D55)</f>
        <v>318.04632819073919</v>
      </c>
      <c r="D55">
        <f t="shared" ca="1" si="0"/>
        <v>5.9526442573985818</v>
      </c>
      <c r="E55">
        <f ca="1">(SUMIFS(OFFSET([2]掉落汇总!$C$2:$C$871,,MATCH($B55,[2]掉落汇总!$D$1:$M$1)),[2]掉落汇总!$A$2:$A$871,E$1,[2]掉落汇总!$C$2:$C$871,$Q$1)+SUMIFS(OFFSET([2]掉落汇总!$C$2:$C$871,,MATCH($B55,[2]掉落汇总!$D$1:$M$1)),[2]掉落汇总!$A$2:$A$871,E$1,[2]掉落汇总!$C$2:$C$871,$Q$2)/$Q$3)*宝箱投放计算!D55</f>
        <v>0.98580536559705412</v>
      </c>
      <c r="F55">
        <f ca="1">(SUMIFS(OFFSET([2]掉落汇总!$C$2:$C$871,,MATCH($B55,[2]掉落汇总!$D$1:$M$1)),[2]掉落汇总!$A$2:$A$871,F$1,[2]掉落汇总!$C$2:$C$871,$Q$1)+SUMIFS(OFFSET([2]掉落汇总!$C$2:$C$871,,MATCH($B55,[2]掉落汇总!$D$1:$M$1)),[2]掉落汇总!$A$2:$A$871,F$1,[2]掉落汇总!$C$2:$C$871,$Q$2)/$Q$3)*宝箱投放计算!E55</f>
        <v>3.1368330464716006</v>
      </c>
      <c r="G55">
        <f ca="1">(SUMIFS(OFFSET([2]掉落汇总!$C$2:$C$871,,MATCH($B55,[2]掉落汇总!$D$1:$M$1)),[2]掉落汇总!$A$2:$A$871,G$1,[2]掉落汇总!$C$2:$C$871,$Q$1)+SUMIFS(OFFSET([2]掉落汇总!$C$2:$C$871,,MATCH($B55,[2]掉落汇总!$D$1:$M$1)),[2]掉落汇总!$A$2:$A$871,G$1,[2]掉落汇总!$C$2:$C$871,$Q$2)/$Q$3)*宝箱投放计算!F55</f>
        <v>0</v>
      </c>
      <c r="H55">
        <f ca="1">(SUMIFS(OFFSET([2]掉落汇总!$C$2:$C$871,,MATCH($B55,[2]掉落汇总!$D$1:$M$1)),[2]掉落汇总!$A$2:$A$871,H$1,[2]掉落汇总!$C$2:$C$871,$Q$1)+SUMIFS(OFFSET([2]掉落汇总!$C$2:$C$871,,MATCH($B55,[2]掉落汇总!$D$1:$M$1)),[2]掉落汇总!$A$2:$A$871,H$1,[2]掉落汇总!$C$2:$C$871,$Q$2)/$Q$3)*宝箱投放计算!G55</f>
        <v>0</v>
      </c>
      <c r="I55">
        <f ca="1">(SUMIFS(OFFSET([2]掉落汇总!$C$2:$C$871,,MATCH($B55,[2]掉落汇总!$D$1:$M$1)),[2]掉落汇总!$A$2:$A$871,I$1,[2]掉落汇总!$C$2:$C$871,$Q$1)+SUMIFS(OFFSET([2]掉落汇总!$C$2:$C$871,,MATCH($B55,[2]掉落汇总!$D$1:$M$1)),[2]掉落汇总!$A$2:$A$871,I$1,[2]掉落汇总!$C$2:$C$871,$Q$2)/$Q$3)*宝箱投放计算!H55</f>
        <v>0</v>
      </c>
      <c r="J55">
        <f ca="1">(SUMIFS(OFFSET([2]掉落汇总!$C$2:$C$871,,MATCH($B55,[2]掉落汇总!$D$1:$M$1)),[2]掉落汇总!$A$2:$A$871,J$1,[2]掉落汇总!$C$2:$C$871,$Q$1)+SUMIFS(OFFSET([2]掉落汇总!$C$2:$C$871,,MATCH($B55,[2]掉落汇总!$D$1:$M$1)),[2]掉落汇总!$A$2:$A$871,J$1,[2]掉落汇总!$C$2:$C$871,$Q$2)/$Q$3)*宝箱投放计算!I55</f>
        <v>0</v>
      </c>
      <c r="K55">
        <f ca="1">(SUMIFS(OFFSET([2]掉落汇总!$C$2:$C$871,,MATCH($B55,[2]掉落汇总!$D$1:$M$1)),[2]掉落汇总!$A$2:$A$871,K$1,[2]掉落汇总!$C$2:$C$871,$Q$1)+SUMIFS(OFFSET([2]掉落汇总!$C$2:$C$871,,MATCH($B55,[2]掉落汇总!$D$1:$M$1)),[2]掉落汇总!$A$2:$A$871,K$1,[2]掉落汇总!$C$2:$C$871,$Q$2)/$Q$3)*宝箱投放计算!J55</f>
        <v>0</v>
      </c>
      <c r="L55">
        <f ca="1">(SUMIFS(OFFSET([2]掉落汇总!$C$2:$C$871,,MATCH($B55,[2]掉落汇总!$D$1:$M$1)),[2]掉落汇总!$A$2:$A$871,L$1,[2]掉落汇总!$C$2:$C$871,$Q$1)+SUMIFS(OFFSET([2]掉落汇总!$C$2:$C$871,,MATCH($B55,[2]掉落汇总!$D$1:$M$1)),[2]掉落汇总!$A$2:$A$871,L$1,[2]掉落汇总!$C$2:$C$871,$Q$2)/$Q$3)*宝箱投放计算!K55</f>
        <v>0.58393299516338337</v>
      </c>
      <c r="M55">
        <f ca="1">(SUMIFS(OFFSET([2]掉落汇总!$C$2:$C$871,,MATCH($B55,[2]掉落汇总!$D$1:$M$1)),[2]掉落汇总!$A$2:$A$871,M$1,[2]掉落汇总!$C$2:$C$871,$Q$1)+SUMIFS(OFFSET([2]掉落汇总!$C$2:$C$871,,MATCH($B55,[2]掉落汇总!$D$1:$M$1)),[2]掉落汇总!$A$2:$A$871,M$1,[2]掉落汇总!$C$2:$C$871,$Q$2)/$Q$3)*宝箱投放计算!L55</f>
        <v>0.73572346140371359</v>
      </c>
      <c r="N55">
        <f ca="1">(SUMIFS(OFFSET([2]掉落汇总!$C$2:$C$871,,MATCH($B55,[2]掉落汇总!$D$1:$M$1)),[2]掉落汇总!$A$2:$A$871,N$1,[2]掉落汇总!$C$2:$C$871,$Q$1)+SUMIFS(OFFSET([2]掉落汇总!$C$2:$C$871,,MATCH($B55,[2]掉落汇总!$D$1:$M$1)),[2]掉落汇总!$A$2:$A$871,N$1,[2]掉落汇总!$C$2:$C$871,$Q$2)/$Q$3)*宝箱投放计算!M55</f>
        <v>0.19916400295057779</v>
      </c>
      <c r="O55">
        <f ca="1">(SUMIFS(OFFSET([2]掉落汇总!$C$2:$C$871,,MATCH($B55,[2]掉落汇总!$D$1:$M$1)),[2]掉落汇总!$A$2:$A$871,O$1,[2]掉落汇总!$C$2:$C$871,$Q$1)+SUMIFS(OFFSET([2]掉落汇总!$C$2:$C$871,,MATCH($B55,[2]掉落汇总!$D$1:$M$1)),[2]掉落汇总!$A$2:$A$871,O$1,[2]掉落汇总!$C$2:$C$871,$Q$2)/$Q$3)*宝箱投放计算!N55</f>
        <v>0.31118538581225147</v>
      </c>
    </row>
    <row r="56" spans="1:15" x14ac:dyDescent="0.2">
      <c r="A56">
        <f>玩家成长时间线!A56</f>
        <v>55</v>
      </c>
      <c r="B56">
        <f>玩家成长时间线!B56</f>
        <v>10</v>
      </c>
      <c r="C56">
        <f ca="1">SUM($D$2:D56)</f>
        <v>323.96488512567589</v>
      </c>
      <c r="D56">
        <f t="shared" ca="1" si="0"/>
        <v>5.9185569349367189</v>
      </c>
      <c r="E56">
        <f ca="1">(SUMIFS(OFFSET([2]掉落汇总!$C$2:$C$871,,MATCH($B56,[2]掉落汇总!$D$1:$M$1)),[2]掉落汇总!$A$2:$A$871,E$1,[2]掉落汇总!$C$2:$C$871,$Q$1)+SUMIFS(OFFSET([2]掉落汇总!$C$2:$C$871,,MATCH($B56,[2]掉落汇总!$D$1:$M$1)),[2]掉落汇总!$A$2:$A$871,E$1,[2]掉落汇总!$C$2:$C$871,$Q$2)/$Q$3)*宝箱投放计算!D56</f>
        <v>0.95171804313519193</v>
      </c>
      <c r="F56">
        <f ca="1">(SUMIFS(OFFSET([2]掉落汇总!$C$2:$C$871,,MATCH($B56,[2]掉落汇总!$D$1:$M$1)),[2]掉落汇总!$A$2:$A$871,F$1,[2]掉落汇总!$C$2:$C$871,$Q$1)+SUMIFS(OFFSET([2]掉落汇总!$C$2:$C$871,,MATCH($B56,[2]掉落汇总!$D$1:$M$1)),[2]掉落汇总!$A$2:$A$871,F$1,[2]掉落汇总!$C$2:$C$871,$Q$2)/$Q$3)*宝箱投放计算!E56</f>
        <v>3.1368330464716006</v>
      </c>
      <c r="G56">
        <f ca="1">(SUMIFS(OFFSET([2]掉落汇总!$C$2:$C$871,,MATCH($B56,[2]掉落汇总!$D$1:$M$1)),[2]掉落汇总!$A$2:$A$871,G$1,[2]掉落汇总!$C$2:$C$871,$Q$1)+SUMIFS(OFFSET([2]掉落汇总!$C$2:$C$871,,MATCH($B56,[2]掉落汇总!$D$1:$M$1)),[2]掉落汇总!$A$2:$A$871,G$1,[2]掉落汇总!$C$2:$C$871,$Q$2)/$Q$3)*宝箱投放计算!F56</f>
        <v>0</v>
      </c>
      <c r="H56">
        <f ca="1">(SUMIFS(OFFSET([2]掉落汇总!$C$2:$C$871,,MATCH($B56,[2]掉落汇总!$D$1:$M$1)),[2]掉落汇总!$A$2:$A$871,H$1,[2]掉落汇总!$C$2:$C$871,$Q$1)+SUMIFS(OFFSET([2]掉落汇总!$C$2:$C$871,,MATCH($B56,[2]掉落汇总!$D$1:$M$1)),[2]掉落汇总!$A$2:$A$871,H$1,[2]掉落汇总!$C$2:$C$871,$Q$2)/$Q$3)*宝箱投放计算!G56</f>
        <v>0</v>
      </c>
      <c r="I56">
        <f ca="1">(SUMIFS(OFFSET([2]掉落汇总!$C$2:$C$871,,MATCH($B56,[2]掉落汇总!$D$1:$M$1)),[2]掉落汇总!$A$2:$A$871,I$1,[2]掉落汇总!$C$2:$C$871,$Q$1)+SUMIFS(OFFSET([2]掉落汇总!$C$2:$C$871,,MATCH($B56,[2]掉落汇总!$D$1:$M$1)),[2]掉落汇总!$A$2:$A$871,I$1,[2]掉落汇总!$C$2:$C$871,$Q$2)/$Q$3)*宝箱投放计算!H56</f>
        <v>0</v>
      </c>
      <c r="J56">
        <f ca="1">(SUMIFS(OFFSET([2]掉落汇总!$C$2:$C$871,,MATCH($B56,[2]掉落汇总!$D$1:$M$1)),[2]掉落汇总!$A$2:$A$871,J$1,[2]掉落汇总!$C$2:$C$871,$Q$1)+SUMIFS(OFFSET([2]掉落汇总!$C$2:$C$871,,MATCH($B56,[2]掉落汇总!$D$1:$M$1)),[2]掉落汇总!$A$2:$A$871,J$1,[2]掉落汇总!$C$2:$C$871,$Q$2)/$Q$3)*宝箱投放计算!I56</f>
        <v>0</v>
      </c>
      <c r="K56">
        <f ca="1">(SUMIFS(OFFSET([2]掉落汇总!$C$2:$C$871,,MATCH($B56,[2]掉落汇总!$D$1:$M$1)),[2]掉落汇总!$A$2:$A$871,K$1,[2]掉落汇总!$C$2:$C$871,$Q$1)+SUMIFS(OFFSET([2]掉落汇总!$C$2:$C$871,,MATCH($B56,[2]掉落汇总!$D$1:$M$1)),[2]掉落汇总!$A$2:$A$871,K$1,[2]掉落汇总!$C$2:$C$871,$Q$2)/$Q$3)*宝箱投放计算!J56</f>
        <v>0</v>
      </c>
      <c r="L56">
        <f ca="1">(SUMIFS(OFFSET([2]掉落汇总!$C$2:$C$871,,MATCH($B56,[2]掉落汇总!$D$1:$M$1)),[2]掉落汇总!$A$2:$A$871,L$1,[2]掉落汇总!$C$2:$C$871,$Q$1)+SUMIFS(OFFSET([2]掉落汇总!$C$2:$C$871,,MATCH($B56,[2]掉落汇总!$D$1:$M$1)),[2]掉落汇总!$A$2:$A$871,L$1,[2]掉落汇总!$C$2:$C$871,$Q$2)/$Q$3)*宝箱投放计算!K56</f>
        <v>0.58393299516338337</v>
      </c>
      <c r="M56">
        <f ca="1">(SUMIFS(OFFSET([2]掉落汇总!$C$2:$C$871,,MATCH($B56,[2]掉落汇总!$D$1:$M$1)),[2]掉落汇总!$A$2:$A$871,M$1,[2]掉落汇总!$C$2:$C$871,$Q$1)+SUMIFS(OFFSET([2]掉落汇总!$C$2:$C$871,,MATCH($B56,[2]掉落汇总!$D$1:$M$1)),[2]掉落汇总!$A$2:$A$871,M$1,[2]掉落汇总!$C$2:$C$871,$Q$2)/$Q$3)*宝箱投放计算!L56</f>
        <v>0.73572346140371359</v>
      </c>
      <c r="N56">
        <f ca="1">(SUMIFS(OFFSET([2]掉落汇总!$C$2:$C$871,,MATCH($B56,[2]掉落汇总!$D$1:$M$1)),[2]掉落汇总!$A$2:$A$871,N$1,[2]掉落汇总!$C$2:$C$871,$Q$1)+SUMIFS(OFFSET([2]掉落汇总!$C$2:$C$871,,MATCH($B56,[2]掉落汇总!$D$1:$M$1)),[2]掉落汇总!$A$2:$A$871,N$1,[2]掉落汇总!$C$2:$C$871,$Q$2)/$Q$3)*宝箱投放计算!M56</f>
        <v>0.19916400295057779</v>
      </c>
      <c r="O56">
        <f ca="1">(SUMIFS(OFFSET([2]掉落汇总!$C$2:$C$871,,MATCH($B56,[2]掉落汇总!$D$1:$M$1)),[2]掉落汇总!$A$2:$A$871,O$1,[2]掉落汇总!$C$2:$C$871,$Q$1)+SUMIFS(OFFSET([2]掉落汇总!$C$2:$C$871,,MATCH($B56,[2]掉落汇总!$D$1:$M$1)),[2]掉落汇总!$A$2:$A$871,O$1,[2]掉落汇总!$C$2:$C$871,$Q$2)/$Q$3)*宝箱投放计算!N56</f>
        <v>0.31118538581225147</v>
      </c>
    </row>
    <row r="57" spans="1:15" x14ac:dyDescent="0.2">
      <c r="A57">
        <f>玩家成长时间线!A57</f>
        <v>56</v>
      </c>
      <c r="B57">
        <f>玩家成长时间线!B57</f>
        <v>8</v>
      </c>
      <c r="C57">
        <f ca="1">SUM($D$2:D57)</f>
        <v>330.02424567551031</v>
      </c>
      <c r="D57">
        <f t="shared" ca="1" si="0"/>
        <v>6.059360549834417</v>
      </c>
      <c r="E57">
        <f ca="1">(SUMIFS(OFFSET([2]掉落汇总!$C$2:$C$871,,MATCH($B57,[2]掉落汇总!$D$1:$M$1)),[2]掉落汇总!$A$2:$A$871,E$1,[2]掉落汇总!$C$2:$C$871,$Q$1)+SUMIFS(OFFSET([2]掉落汇总!$C$2:$C$871,,MATCH($B57,[2]掉落汇总!$D$1:$M$1)),[2]掉落汇总!$A$2:$A$871,E$1,[2]掉落汇总!$C$2:$C$871,$Q$2)/$Q$3)*宝箱投放计算!D57</f>
        <v>1.0673384615384616</v>
      </c>
      <c r="F57">
        <f ca="1">(SUMIFS(OFFSET([2]掉落汇总!$C$2:$C$871,,MATCH($B57,[2]掉落汇总!$D$1:$M$1)),[2]掉落汇总!$A$2:$A$871,F$1,[2]掉落汇总!$C$2:$C$871,$Q$1)+SUMIFS(OFFSET([2]掉落汇总!$C$2:$C$871,,MATCH($B57,[2]掉落汇总!$D$1:$M$1)),[2]掉落汇总!$A$2:$A$871,F$1,[2]掉落汇总!$C$2:$C$871,$Q$2)/$Q$3)*宝箱投放计算!E57</f>
        <v>2.5094664371772804</v>
      </c>
      <c r="G57">
        <f ca="1">(SUMIFS(OFFSET([2]掉落汇总!$C$2:$C$871,,MATCH($B57,[2]掉落汇总!$D$1:$M$1)),[2]掉落汇总!$A$2:$A$871,G$1,[2]掉落汇总!$C$2:$C$871,$Q$1)+SUMIFS(OFFSET([2]掉落汇总!$C$2:$C$871,,MATCH($B57,[2]掉落汇总!$D$1:$M$1)),[2]掉落汇总!$A$2:$A$871,G$1,[2]掉落汇总!$C$2:$C$871,$Q$2)/$Q$3)*宝箱投放计算!F57</f>
        <v>0.65254980578874822</v>
      </c>
      <c r="H57">
        <f ca="1">(SUMIFS(OFFSET([2]掉落汇总!$C$2:$C$871,,MATCH($B57,[2]掉落汇总!$D$1:$M$1)),[2]掉落汇总!$A$2:$A$871,H$1,[2]掉落汇总!$C$2:$C$871,$Q$1)+SUMIFS(OFFSET([2]掉落汇总!$C$2:$C$871,,MATCH($B57,[2]掉落汇总!$D$1:$M$1)),[2]掉落汇总!$A$2:$A$871,H$1,[2]掉落汇总!$C$2:$C$871,$Q$2)/$Q$3)*宝箱投放计算!G57</f>
        <v>0</v>
      </c>
      <c r="I57">
        <f ca="1">(SUMIFS(OFFSET([2]掉落汇总!$C$2:$C$871,,MATCH($B57,[2]掉落汇总!$D$1:$M$1)),[2]掉落汇总!$A$2:$A$871,I$1,[2]掉落汇总!$C$2:$C$871,$Q$1)+SUMIFS(OFFSET([2]掉落汇总!$C$2:$C$871,,MATCH($B57,[2]掉落汇总!$D$1:$M$1)),[2]掉落汇总!$A$2:$A$871,I$1,[2]掉落汇总!$C$2:$C$871,$Q$2)/$Q$3)*宝箱投放计算!H57</f>
        <v>0</v>
      </c>
      <c r="J57">
        <f ca="1">(SUMIFS(OFFSET([2]掉落汇总!$C$2:$C$871,,MATCH($B57,[2]掉落汇总!$D$1:$M$1)),[2]掉落汇总!$A$2:$A$871,J$1,[2]掉落汇总!$C$2:$C$871,$Q$1)+SUMIFS(OFFSET([2]掉落汇总!$C$2:$C$871,,MATCH($B57,[2]掉落汇总!$D$1:$M$1)),[2]掉落汇总!$A$2:$A$871,J$1,[2]掉落汇总!$C$2:$C$871,$Q$2)/$Q$3)*宝箱投放计算!I57</f>
        <v>0</v>
      </c>
      <c r="K57">
        <f ca="1">(SUMIFS(OFFSET([2]掉落汇总!$C$2:$C$871,,MATCH($B57,[2]掉落汇总!$D$1:$M$1)),[2]掉落汇总!$A$2:$A$871,K$1,[2]掉落汇总!$C$2:$C$871,$Q$1)+SUMIFS(OFFSET([2]掉落汇总!$C$2:$C$871,,MATCH($B57,[2]掉落汇总!$D$1:$M$1)),[2]掉落汇总!$A$2:$A$871,K$1,[2]掉落汇总!$C$2:$C$871,$Q$2)/$Q$3)*宝箱投放计算!J57</f>
        <v>0</v>
      </c>
      <c r="L57">
        <f ca="1">(SUMIFS(OFFSET([2]掉落汇总!$C$2:$C$871,,MATCH($B57,[2]掉落汇总!$D$1:$M$1)),[2]掉落汇总!$A$2:$A$871,L$1,[2]掉落汇总!$C$2:$C$871,$Q$1)+SUMIFS(OFFSET([2]掉落汇总!$C$2:$C$871,,MATCH($B57,[2]掉落汇总!$D$1:$M$1)),[2]掉落汇总!$A$2:$A$871,L$1,[2]掉落汇总!$C$2:$C$871,$Q$2)/$Q$3)*宝箱投放计算!K57</f>
        <v>0.58393299516338337</v>
      </c>
      <c r="M57">
        <f ca="1">(SUMIFS(OFFSET([2]掉落汇总!$C$2:$C$871,,MATCH($B57,[2]掉落汇总!$D$1:$M$1)),[2]掉落汇总!$A$2:$A$871,M$1,[2]掉落汇总!$C$2:$C$871,$Q$1)+SUMIFS(OFFSET([2]掉落汇总!$C$2:$C$871,,MATCH($B57,[2]掉落汇总!$D$1:$M$1)),[2]掉落汇总!$A$2:$A$871,M$1,[2]掉落汇总!$C$2:$C$871,$Q$2)/$Q$3)*宝箱投放计算!L57</f>
        <v>0.73572346140371359</v>
      </c>
      <c r="N57">
        <f ca="1">(SUMIFS(OFFSET([2]掉落汇总!$C$2:$C$871,,MATCH($B57,[2]掉落汇总!$D$1:$M$1)),[2]掉落汇总!$A$2:$A$871,N$1,[2]掉落汇总!$C$2:$C$871,$Q$1)+SUMIFS(OFFSET([2]掉落汇总!$C$2:$C$871,,MATCH($B57,[2]掉落汇总!$D$1:$M$1)),[2]掉落汇总!$A$2:$A$871,N$1,[2]掉落汇总!$C$2:$C$871,$Q$2)/$Q$3)*宝箱投放计算!M57</f>
        <v>0.19916400295057779</v>
      </c>
      <c r="O57">
        <f ca="1">(SUMIFS(OFFSET([2]掉落汇总!$C$2:$C$871,,MATCH($B57,[2]掉落汇总!$D$1:$M$1)),[2]掉落汇总!$A$2:$A$871,O$1,[2]掉落汇总!$C$2:$C$871,$Q$1)+SUMIFS(OFFSET([2]掉落汇总!$C$2:$C$871,,MATCH($B57,[2]掉落汇总!$D$1:$M$1)),[2]掉落汇总!$A$2:$A$871,O$1,[2]掉落汇总!$C$2:$C$871,$Q$2)/$Q$3)*宝箱投放计算!N57</f>
        <v>0.31118538581225147</v>
      </c>
    </row>
    <row r="58" spans="1:15" x14ac:dyDescent="0.2">
      <c r="A58">
        <f>玩家成长时间线!A58</f>
        <v>57</v>
      </c>
      <c r="B58">
        <f>玩家成长时间线!B58</f>
        <v>8</v>
      </c>
      <c r="C58">
        <f ca="1">SUM($D$2:D58)</f>
        <v>335.3168256503252</v>
      </c>
      <c r="D58">
        <f t="shared" ca="1" si="0"/>
        <v>5.2925799748148989</v>
      </c>
      <c r="E58">
        <f ca="1">(SUMIFS(OFFSET([2]掉落汇总!$C$2:$C$871,,MATCH($B58,[2]掉落汇总!$D$1:$M$1)),[2]掉落汇总!$A$2:$A$871,E$1,[2]掉落汇总!$C$2:$C$871,$Q$1)+SUMIFS(OFFSET([2]掉落汇总!$C$2:$C$871,,MATCH($B58,[2]掉落汇总!$D$1:$M$1)),[2]掉落汇总!$A$2:$A$871,E$1,[2]掉落汇总!$C$2:$C$871,$Q$2)/$Q$3)*宝箱投放计算!D58</f>
        <v>0.95310769230769232</v>
      </c>
      <c r="F58">
        <f ca="1">(SUMIFS(OFFSET([2]掉落汇总!$C$2:$C$871,,MATCH($B58,[2]掉落汇总!$D$1:$M$1)),[2]掉落汇总!$A$2:$A$871,F$1,[2]掉落汇总!$C$2:$C$871,$Q$1)+SUMIFS(OFFSET([2]掉落汇总!$C$2:$C$871,,MATCH($B58,[2]掉落汇总!$D$1:$M$1)),[2]掉落汇总!$A$2:$A$871,F$1,[2]掉落汇总!$C$2:$C$871,$Q$2)/$Q$3)*宝箱投放计算!E58</f>
        <v>2.5094664371772804</v>
      </c>
      <c r="G58">
        <f ca="1">(SUMIFS(OFFSET([2]掉落汇总!$C$2:$C$871,,MATCH($B58,[2]掉落汇总!$D$1:$M$1)),[2]掉落汇总!$A$2:$A$871,G$1,[2]掉落汇总!$C$2:$C$871,$Q$1)+SUMIFS(OFFSET([2]掉落汇总!$C$2:$C$871,,MATCH($B58,[2]掉落汇总!$D$1:$M$1)),[2]掉落汇总!$A$2:$A$871,G$1,[2]掉落汇总!$C$2:$C$871,$Q$2)/$Q$3)*宝箱投放计算!F58</f>
        <v>0</v>
      </c>
      <c r="H58">
        <f ca="1">(SUMIFS(OFFSET([2]掉落汇总!$C$2:$C$871,,MATCH($B58,[2]掉落汇总!$D$1:$M$1)),[2]掉落汇总!$A$2:$A$871,H$1,[2]掉落汇总!$C$2:$C$871,$Q$1)+SUMIFS(OFFSET([2]掉落汇总!$C$2:$C$871,,MATCH($B58,[2]掉落汇总!$D$1:$M$1)),[2]掉落汇总!$A$2:$A$871,H$1,[2]掉落汇总!$C$2:$C$871,$Q$2)/$Q$3)*宝箱投放计算!G58</f>
        <v>0</v>
      </c>
      <c r="I58">
        <f ca="1">(SUMIFS(OFFSET([2]掉落汇总!$C$2:$C$871,,MATCH($B58,[2]掉落汇总!$D$1:$M$1)),[2]掉落汇总!$A$2:$A$871,I$1,[2]掉落汇总!$C$2:$C$871,$Q$1)+SUMIFS(OFFSET([2]掉落汇总!$C$2:$C$871,,MATCH($B58,[2]掉落汇总!$D$1:$M$1)),[2]掉落汇总!$A$2:$A$871,I$1,[2]掉落汇总!$C$2:$C$871,$Q$2)/$Q$3)*宝箱投放计算!H58</f>
        <v>0</v>
      </c>
      <c r="J58">
        <f ca="1">(SUMIFS(OFFSET([2]掉落汇总!$C$2:$C$871,,MATCH($B58,[2]掉落汇总!$D$1:$M$1)),[2]掉落汇总!$A$2:$A$871,J$1,[2]掉落汇总!$C$2:$C$871,$Q$1)+SUMIFS(OFFSET([2]掉落汇总!$C$2:$C$871,,MATCH($B58,[2]掉落汇总!$D$1:$M$1)),[2]掉落汇总!$A$2:$A$871,J$1,[2]掉落汇总!$C$2:$C$871,$Q$2)/$Q$3)*宝箱投放计算!I58</f>
        <v>0</v>
      </c>
      <c r="K58">
        <f ca="1">(SUMIFS(OFFSET([2]掉落汇总!$C$2:$C$871,,MATCH($B58,[2]掉落汇总!$D$1:$M$1)),[2]掉落汇总!$A$2:$A$871,K$1,[2]掉落汇总!$C$2:$C$871,$Q$1)+SUMIFS(OFFSET([2]掉落汇总!$C$2:$C$871,,MATCH($B58,[2]掉落汇总!$D$1:$M$1)),[2]掉落汇总!$A$2:$A$871,K$1,[2]掉落汇总!$C$2:$C$871,$Q$2)/$Q$3)*宝箱投放计算!J58</f>
        <v>0</v>
      </c>
      <c r="L58">
        <f ca="1">(SUMIFS(OFFSET([2]掉落汇总!$C$2:$C$871,,MATCH($B58,[2]掉落汇总!$D$1:$M$1)),[2]掉落汇总!$A$2:$A$871,L$1,[2]掉落汇总!$C$2:$C$871,$Q$1)+SUMIFS(OFFSET([2]掉落汇总!$C$2:$C$871,,MATCH($B58,[2]掉落汇总!$D$1:$M$1)),[2]掉落汇总!$A$2:$A$871,L$1,[2]掉落汇总!$C$2:$C$871,$Q$2)/$Q$3)*宝箱投放计算!K58</f>
        <v>0.58393299516338337</v>
      </c>
      <c r="M58">
        <f ca="1">(SUMIFS(OFFSET([2]掉落汇总!$C$2:$C$871,,MATCH($B58,[2]掉落汇总!$D$1:$M$1)),[2]掉落汇总!$A$2:$A$871,M$1,[2]掉落汇总!$C$2:$C$871,$Q$1)+SUMIFS(OFFSET([2]掉落汇总!$C$2:$C$871,,MATCH($B58,[2]掉落汇总!$D$1:$M$1)),[2]掉落汇总!$A$2:$A$871,M$1,[2]掉落汇总!$C$2:$C$871,$Q$2)/$Q$3)*宝箱投放计算!L58</f>
        <v>0.73572346140371359</v>
      </c>
      <c r="N58">
        <f ca="1">(SUMIFS(OFFSET([2]掉落汇总!$C$2:$C$871,,MATCH($B58,[2]掉落汇总!$D$1:$M$1)),[2]掉落汇总!$A$2:$A$871,N$1,[2]掉落汇总!$C$2:$C$871,$Q$1)+SUMIFS(OFFSET([2]掉落汇总!$C$2:$C$871,,MATCH($B58,[2]掉落汇总!$D$1:$M$1)),[2]掉落汇总!$A$2:$A$871,N$1,[2]掉落汇总!$C$2:$C$871,$Q$2)/$Q$3)*宝箱投放计算!M58</f>
        <v>0.19916400295057779</v>
      </c>
      <c r="O58">
        <f ca="1">(SUMIFS(OFFSET([2]掉落汇总!$C$2:$C$871,,MATCH($B58,[2]掉落汇总!$D$1:$M$1)),[2]掉落汇总!$A$2:$A$871,O$1,[2]掉落汇总!$C$2:$C$871,$Q$1)+SUMIFS(OFFSET([2]掉落汇总!$C$2:$C$871,,MATCH($B58,[2]掉落汇总!$D$1:$M$1)),[2]掉落汇总!$A$2:$A$871,O$1,[2]掉落汇总!$C$2:$C$871,$Q$2)/$Q$3)*宝箱投放计算!N58</f>
        <v>0.31118538581225147</v>
      </c>
    </row>
    <row r="59" spans="1:15" x14ac:dyDescent="0.2">
      <c r="A59">
        <f>玩家成长时间线!A59</f>
        <v>58</v>
      </c>
      <c r="B59">
        <f>玩家成长时间线!B59</f>
        <v>8</v>
      </c>
      <c r="C59">
        <f ca="1">SUM($D$2:D59)</f>
        <v>340.63479024052469</v>
      </c>
      <c r="D59">
        <f t="shared" ca="1" si="0"/>
        <v>5.317964590199515</v>
      </c>
      <c r="E59">
        <f ca="1">(SUMIFS(OFFSET([2]掉落汇总!$C$2:$C$871,,MATCH($B59,[2]掉落汇总!$D$1:$M$1)),[2]掉落汇总!$A$2:$A$871,E$1,[2]掉落汇总!$C$2:$C$871,$Q$1)+SUMIFS(OFFSET([2]掉落汇总!$C$2:$C$871,,MATCH($B59,[2]掉落汇总!$D$1:$M$1)),[2]掉落汇总!$A$2:$A$871,E$1,[2]掉落汇总!$C$2:$C$871,$Q$2)/$Q$3)*宝箱投放计算!D59</f>
        <v>0.97849230769230777</v>
      </c>
      <c r="F59">
        <f ca="1">(SUMIFS(OFFSET([2]掉落汇总!$C$2:$C$871,,MATCH($B59,[2]掉落汇总!$D$1:$M$1)),[2]掉落汇总!$A$2:$A$871,F$1,[2]掉落汇总!$C$2:$C$871,$Q$1)+SUMIFS(OFFSET([2]掉落汇总!$C$2:$C$871,,MATCH($B59,[2]掉落汇总!$D$1:$M$1)),[2]掉落汇总!$A$2:$A$871,F$1,[2]掉落汇总!$C$2:$C$871,$Q$2)/$Q$3)*宝箱投放计算!E59</f>
        <v>2.5094664371772804</v>
      </c>
      <c r="G59">
        <f ca="1">(SUMIFS(OFFSET([2]掉落汇总!$C$2:$C$871,,MATCH($B59,[2]掉落汇总!$D$1:$M$1)),[2]掉落汇总!$A$2:$A$871,G$1,[2]掉落汇总!$C$2:$C$871,$Q$1)+SUMIFS(OFFSET([2]掉落汇总!$C$2:$C$871,,MATCH($B59,[2]掉落汇总!$D$1:$M$1)),[2]掉落汇总!$A$2:$A$871,G$1,[2]掉落汇总!$C$2:$C$871,$Q$2)/$Q$3)*宝箱投放计算!F59</f>
        <v>0</v>
      </c>
      <c r="H59">
        <f ca="1">(SUMIFS(OFFSET([2]掉落汇总!$C$2:$C$871,,MATCH($B59,[2]掉落汇总!$D$1:$M$1)),[2]掉落汇总!$A$2:$A$871,H$1,[2]掉落汇总!$C$2:$C$871,$Q$1)+SUMIFS(OFFSET([2]掉落汇总!$C$2:$C$871,,MATCH($B59,[2]掉落汇总!$D$1:$M$1)),[2]掉落汇总!$A$2:$A$871,H$1,[2]掉落汇总!$C$2:$C$871,$Q$2)/$Q$3)*宝箱投放计算!G59</f>
        <v>0</v>
      </c>
      <c r="I59">
        <f ca="1">(SUMIFS(OFFSET([2]掉落汇总!$C$2:$C$871,,MATCH($B59,[2]掉落汇总!$D$1:$M$1)),[2]掉落汇总!$A$2:$A$871,I$1,[2]掉落汇总!$C$2:$C$871,$Q$1)+SUMIFS(OFFSET([2]掉落汇总!$C$2:$C$871,,MATCH($B59,[2]掉落汇总!$D$1:$M$1)),[2]掉落汇总!$A$2:$A$871,I$1,[2]掉落汇总!$C$2:$C$871,$Q$2)/$Q$3)*宝箱投放计算!H59</f>
        <v>0</v>
      </c>
      <c r="J59">
        <f ca="1">(SUMIFS(OFFSET([2]掉落汇总!$C$2:$C$871,,MATCH($B59,[2]掉落汇总!$D$1:$M$1)),[2]掉落汇总!$A$2:$A$871,J$1,[2]掉落汇总!$C$2:$C$871,$Q$1)+SUMIFS(OFFSET([2]掉落汇总!$C$2:$C$871,,MATCH($B59,[2]掉落汇总!$D$1:$M$1)),[2]掉落汇总!$A$2:$A$871,J$1,[2]掉落汇总!$C$2:$C$871,$Q$2)/$Q$3)*宝箱投放计算!I59</f>
        <v>0</v>
      </c>
      <c r="K59">
        <f ca="1">(SUMIFS(OFFSET([2]掉落汇总!$C$2:$C$871,,MATCH($B59,[2]掉落汇总!$D$1:$M$1)),[2]掉落汇总!$A$2:$A$871,K$1,[2]掉落汇总!$C$2:$C$871,$Q$1)+SUMIFS(OFFSET([2]掉落汇总!$C$2:$C$871,,MATCH($B59,[2]掉落汇总!$D$1:$M$1)),[2]掉落汇总!$A$2:$A$871,K$1,[2]掉落汇总!$C$2:$C$871,$Q$2)/$Q$3)*宝箱投放计算!J59</f>
        <v>0</v>
      </c>
      <c r="L59">
        <f ca="1">(SUMIFS(OFFSET([2]掉落汇总!$C$2:$C$871,,MATCH($B59,[2]掉落汇总!$D$1:$M$1)),[2]掉落汇总!$A$2:$A$871,L$1,[2]掉落汇总!$C$2:$C$871,$Q$1)+SUMIFS(OFFSET([2]掉落汇总!$C$2:$C$871,,MATCH($B59,[2]掉落汇总!$D$1:$M$1)),[2]掉落汇总!$A$2:$A$871,L$1,[2]掉落汇总!$C$2:$C$871,$Q$2)/$Q$3)*宝箱投放计算!K59</f>
        <v>0.58393299516338337</v>
      </c>
      <c r="M59">
        <f ca="1">(SUMIFS(OFFSET([2]掉落汇总!$C$2:$C$871,,MATCH($B59,[2]掉落汇总!$D$1:$M$1)),[2]掉落汇总!$A$2:$A$871,M$1,[2]掉落汇总!$C$2:$C$871,$Q$1)+SUMIFS(OFFSET([2]掉落汇总!$C$2:$C$871,,MATCH($B59,[2]掉落汇总!$D$1:$M$1)),[2]掉落汇总!$A$2:$A$871,M$1,[2]掉落汇总!$C$2:$C$871,$Q$2)/$Q$3)*宝箱投放计算!L59</f>
        <v>0.73572346140371359</v>
      </c>
      <c r="N59">
        <f ca="1">(SUMIFS(OFFSET([2]掉落汇总!$C$2:$C$871,,MATCH($B59,[2]掉落汇总!$D$1:$M$1)),[2]掉落汇总!$A$2:$A$871,N$1,[2]掉落汇总!$C$2:$C$871,$Q$1)+SUMIFS(OFFSET([2]掉落汇总!$C$2:$C$871,,MATCH($B59,[2]掉落汇总!$D$1:$M$1)),[2]掉落汇总!$A$2:$A$871,N$1,[2]掉落汇总!$C$2:$C$871,$Q$2)/$Q$3)*宝箱投放计算!M59</f>
        <v>0.19916400295057779</v>
      </c>
      <c r="O59">
        <f ca="1">(SUMIFS(OFFSET([2]掉落汇总!$C$2:$C$871,,MATCH($B59,[2]掉落汇总!$D$1:$M$1)),[2]掉落汇总!$A$2:$A$871,O$1,[2]掉落汇总!$C$2:$C$871,$Q$1)+SUMIFS(OFFSET([2]掉落汇总!$C$2:$C$871,,MATCH($B59,[2]掉落汇总!$D$1:$M$1)),[2]掉落汇总!$A$2:$A$871,O$1,[2]掉落汇总!$C$2:$C$871,$Q$2)/$Q$3)*宝箱投放计算!N59</f>
        <v>0.31118538581225147</v>
      </c>
    </row>
    <row r="60" spans="1:15" x14ac:dyDescent="0.2">
      <c r="A60">
        <f>玩家成长时间线!A60</f>
        <v>59</v>
      </c>
      <c r="B60">
        <f>玩家成长时间线!B60</f>
        <v>9</v>
      </c>
      <c r="C60">
        <f ca="1">SUM($D$2:D60)</f>
        <v>346.49389521738618</v>
      </c>
      <c r="D60">
        <f t="shared" ca="1" si="0"/>
        <v>5.8591049768615058</v>
      </c>
      <c r="E60">
        <f ca="1">(SUMIFS(OFFSET([2]掉落汇总!$C$2:$C$871,,MATCH($B60,[2]掉落汇总!$D$1:$M$1)),[2]掉落汇总!$A$2:$A$871,E$1,[2]掉落汇总!$C$2:$C$871,$Q$1)+SUMIFS(OFFSET([2]掉落汇总!$C$2:$C$871,,MATCH($B60,[2]掉落汇总!$D$1:$M$1)),[2]掉落汇总!$A$2:$A$871,E$1,[2]掉落汇总!$C$2:$C$871,$Q$2)/$Q$3)*宝箱投放计算!D60</f>
        <v>0.8922660850599784</v>
      </c>
      <c r="F60">
        <f ca="1">(SUMIFS(OFFSET([2]掉落汇总!$C$2:$C$871,,MATCH($B60,[2]掉落汇总!$D$1:$M$1)),[2]掉落汇总!$A$2:$A$871,F$1,[2]掉落汇总!$C$2:$C$871,$Q$1)+SUMIFS(OFFSET([2]掉落汇总!$C$2:$C$871,,MATCH($B60,[2]掉落汇总!$D$1:$M$1)),[2]掉落汇总!$A$2:$A$871,F$1,[2]掉落汇总!$C$2:$C$871,$Q$2)/$Q$3)*宝箱投放计算!E60</f>
        <v>3.1368330464716006</v>
      </c>
      <c r="G60">
        <f ca="1">(SUMIFS(OFFSET([2]掉落汇总!$C$2:$C$871,,MATCH($B60,[2]掉落汇总!$D$1:$M$1)),[2]掉落汇总!$A$2:$A$871,G$1,[2]掉落汇总!$C$2:$C$871,$Q$1)+SUMIFS(OFFSET([2]掉落汇总!$C$2:$C$871,,MATCH($B60,[2]掉落汇总!$D$1:$M$1)),[2]掉落汇总!$A$2:$A$871,G$1,[2]掉落汇总!$C$2:$C$871,$Q$2)/$Q$3)*宝箱投放计算!F60</f>
        <v>0</v>
      </c>
      <c r="H60">
        <f ca="1">(SUMIFS(OFFSET([2]掉落汇总!$C$2:$C$871,,MATCH($B60,[2]掉落汇总!$D$1:$M$1)),[2]掉落汇总!$A$2:$A$871,H$1,[2]掉落汇总!$C$2:$C$871,$Q$1)+SUMIFS(OFFSET([2]掉落汇总!$C$2:$C$871,,MATCH($B60,[2]掉落汇总!$D$1:$M$1)),[2]掉落汇总!$A$2:$A$871,H$1,[2]掉落汇总!$C$2:$C$871,$Q$2)/$Q$3)*宝箱投放计算!G60</f>
        <v>0</v>
      </c>
      <c r="I60">
        <f ca="1">(SUMIFS(OFFSET([2]掉落汇总!$C$2:$C$871,,MATCH($B60,[2]掉落汇总!$D$1:$M$1)),[2]掉落汇总!$A$2:$A$871,I$1,[2]掉落汇总!$C$2:$C$871,$Q$1)+SUMIFS(OFFSET([2]掉落汇总!$C$2:$C$871,,MATCH($B60,[2]掉落汇总!$D$1:$M$1)),[2]掉落汇总!$A$2:$A$871,I$1,[2]掉落汇总!$C$2:$C$871,$Q$2)/$Q$3)*宝箱投放计算!H60</f>
        <v>0</v>
      </c>
      <c r="J60">
        <f ca="1">(SUMIFS(OFFSET([2]掉落汇总!$C$2:$C$871,,MATCH($B60,[2]掉落汇总!$D$1:$M$1)),[2]掉落汇总!$A$2:$A$871,J$1,[2]掉落汇总!$C$2:$C$871,$Q$1)+SUMIFS(OFFSET([2]掉落汇总!$C$2:$C$871,,MATCH($B60,[2]掉落汇总!$D$1:$M$1)),[2]掉落汇总!$A$2:$A$871,J$1,[2]掉落汇总!$C$2:$C$871,$Q$2)/$Q$3)*宝箱投放计算!I60</f>
        <v>0</v>
      </c>
      <c r="K60">
        <f ca="1">(SUMIFS(OFFSET([2]掉落汇总!$C$2:$C$871,,MATCH($B60,[2]掉落汇总!$D$1:$M$1)),[2]掉落汇总!$A$2:$A$871,K$1,[2]掉落汇总!$C$2:$C$871,$Q$1)+SUMIFS(OFFSET([2]掉落汇总!$C$2:$C$871,,MATCH($B60,[2]掉落汇总!$D$1:$M$1)),[2]掉落汇总!$A$2:$A$871,K$1,[2]掉落汇总!$C$2:$C$871,$Q$2)/$Q$3)*宝箱投放计算!J60</f>
        <v>0</v>
      </c>
      <c r="L60">
        <f ca="1">(SUMIFS(OFFSET([2]掉落汇总!$C$2:$C$871,,MATCH($B60,[2]掉落汇总!$D$1:$M$1)),[2]掉落汇总!$A$2:$A$871,L$1,[2]掉落汇总!$C$2:$C$871,$Q$1)+SUMIFS(OFFSET([2]掉落汇总!$C$2:$C$871,,MATCH($B60,[2]掉落汇总!$D$1:$M$1)),[2]掉落汇总!$A$2:$A$871,L$1,[2]掉落汇总!$C$2:$C$871,$Q$2)/$Q$3)*宝箱投放计算!K60</f>
        <v>0.58393299516338337</v>
      </c>
      <c r="M60">
        <f ca="1">(SUMIFS(OFFSET([2]掉落汇总!$C$2:$C$871,,MATCH($B60,[2]掉落汇总!$D$1:$M$1)),[2]掉落汇总!$A$2:$A$871,M$1,[2]掉落汇总!$C$2:$C$871,$Q$1)+SUMIFS(OFFSET([2]掉落汇总!$C$2:$C$871,,MATCH($B60,[2]掉落汇总!$D$1:$M$1)),[2]掉落汇总!$A$2:$A$871,M$1,[2]掉落汇总!$C$2:$C$871,$Q$2)/$Q$3)*宝箱投放计算!L60</f>
        <v>0.73572346140371359</v>
      </c>
      <c r="N60">
        <f ca="1">(SUMIFS(OFFSET([2]掉落汇总!$C$2:$C$871,,MATCH($B60,[2]掉落汇总!$D$1:$M$1)),[2]掉落汇总!$A$2:$A$871,N$1,[2]掉落汇总!$C$2:$C$871,$Q$1)+SUMIFS(OFFSET([2]掉落汇总!$C$2:$C$871,,MATCH($B60,[2]掉落汇总!$D$1:$M$1)),[2]掉落汇总!$A$2:$A$871,N$1,[2]掉落汇总!$C$2:$C$871,$Q$2)/$Q$3)*宝箱投放计算!M60</f>
        <v>0.19916400295057779</v>
      </c>
      <c r="O60">
        <f ca="1">(SUMIFS(OFFSET([2]掉落汇总!$C$2:$C$871,,MATCH($B60,[2]掉落汇总!$D$1:$M$1)),[2]掉落汇总!$A$2:$A$871,O$1,[2]掉落汇总!$C$2:$C$871,$Q$1)+SUMIFS(OFFSET([2]掉落汇总!$C$2:$C$871,,MATCH($B60,[2]掉落汇总!$D$1:$M$1)),[2]掉落汇总!$A$2:$A$871,O$1,[2]掉落汇总!$C$2:$C$871,$Q$2)/$Q$3)*宝箱投放计算!N60</f>
        <v>0.31118538581225147</v>
      </c>
    </row>
    <row r="61" spans="1:15" x14ac:dyDescent="0.2">
      <c r="A61">
        <f>玩家成长时间线!A61</f>
        <v>60</v>
      </c>
      <c r="B61">
        <f>玩家成长时间线!B61</f>
        <v>9</v>
      </c>
      <c r="C61">
        <f ca="1">SUM($D$2:D61)</f>
        <v>352.35692603939492</v>
      </c>
      <c r="D61">
        <f t="shared" ca="1" si="0"/>
        <v>5.8630308220087244</v>
      </c>
      <c r="E61">
        <f ca="1">(SUMIFS(OFFSET([2]掉落汇总!$C$2:$C$871,,MATCH($B61,[2]掉落汇总!$D$1:$M$1)),[2]掉落汇总!$A$2:$A$871,E$1,[2]掉落汇总!$C$2:$C$871,$Q$1)+SUMIFS(OFFSET([2]掉落汇总!$C$2:$C$871,,MATCH($B61,[2]掉落汇总!$D$1:$M$1)),[2]掉落汇总!$A$2:$A$871,E$1,[2]掉落汇总!$C$2:$C$871,$Q$2)/$Q$3)*宝箱投放计算!D61</f>
        <v>0.89619193020719745</v>
      </c>
      <c r="F61">
        <f ca="1">(SUMIFS(OFFSET([2]掉落汇总!$C$2:$C$871,,MATCH($B61,[2]掉落汇总!$D$1:$M$1)),[2]掉落汇总!$A$2:$A$871,F$1,[2]掉落汇总!$C$2:$C$871,$Q$1)+SUMIFS(OFFSET([2]掉落汇总!$C$2:$C$871,,MATCH($B61,[2]掉落汇总!$D$1:$M$1)),[2]掉落汇总!$A$2:$A$871,F$1,[2]掉落汇总!$C$2:$C$871,$Q$2)/$Q$3)*宝箱投放计算!E61</f>
        <v>3.1368330464716006</v>
      </c>
      <c r="G61">
        <f ca="1">(SUMIFS(OFFSET([2]掉落汇总!$C$2:$C$871,,MATCH($B61,[2]掉落汇总!$D$1:$M$1)),[2]掉落汇总!$A$2:$A$871,G$1,[2]掉落汇总!$C$2:$C$871,$Q$1)+SUMIFS(OFFSET([2]掉落汇总!$C$2:$C$871,,MATCH($B61,[2]掉落汇总!$D$1:$M$1)),[2]掉落汇总!$A$2:$A$871,G$1,[2]掉落汇总!$C$2:$C$871,$Q$2)/$Q$3)*宝箱投放计算!F61</f>
        <v>0</v>
      </c>
      <c r="H61">
        <f ca="1">(SUMIFS(OFFSET([2]掉落汇总!$C$2:$C$871,,MATCH($B61,[2]掉落汇总!$D$1:$M$1)),[2]掉落汇总!$A$2:$A$871,H$1,[2]掉落汇总!$C$2:$C$871,$Q$1)+SUMIFS(OFFSET([2]掉落汇总!$C$2:$C$871,,MATCH($B61,[2]掉落汇总!$D$1:$M$1)),[2]掉落汇总!$A$2:$A$871,H$1,[2]掉落汇总!$C$2:$C$871,$Q$2)/$Q$3)*宝箱投放计算!G61</f>
        <v>0</v>
      </c>
      <c r="I61">
        <f ca="1">(SUMIFS(OFFSET([2]掉落汇总!$C$2:$C$871,,MATCH($B61,[2]掉落汇总!$D$1:$M$1)),[2]掉落汇总!$A$2:$A$871,I$1,[2]掉落汇总!$C$2:$C$871,$Q$1)+SUMIFS(OFFSET([2]掉落汇总!$C$2:$C$871,,MATCH($B61,[2]掉落汇总!$D$1:$M$1)),[2]掉落汇总!$A$2:$A$871,I$1,[2]掉落汇总!$C$2:$C$871,$Q$2)/$Q$3)*宝箱投放计算!H61</f>
        <v>0</v>
      </c>
      <c r="J61">
        <f ca="1">(SUMIFS(OFFSET([2]掉落汇总!$C$2:$C$871,,MATCH($B61,[2]掉落汇总!$D$1:$M$1)),[2]掉落汇总!$A$2:$A$871,J$1,[2]掉落汇总!$C$2:$C$871,$Q$1)+SUMIFS(OFFSET([2]掉落汇总!$C$2:$C$871,,MATCH($B61,[2]掉落汇总!$D$1:$M$1)),[2]掉落汇总!$A$2:$A$871,J$1,[2]掉落汇总!$C$2:$C$871,$Q$2)/$Q$3)*宝箱投放计算!I61</f>
        <v>0</v>
      </c>
      <c r="K61">
        <f ca="1">(SUMIFS(OFFSET([2]掉落汇总!$C$2:$C$871,,MATCH($B61,[2]掉落汇总!$D$1:$M$1)),[2]掉落汇总!$A$2:$A$871,K$1,[2]掉落汇总!$C$2:$C$871,$Q$1)+SUMIFS(OFFSET([2]掉落汇总!$C$2:$C$871,,MATCH($B61,[2]掉落汇总!$D$1:$M$1)),[2]掉落汇总!$A$2:$A$871,K$1,[2]掉落汇总!$C$2:$C$871,$Q$2)/$Q$3)*宝箱投放计算!J61</f>
        <v>0</v>
      </c>
      <c r="L61">
        <f ca="1">(SUMIFS(OFFSET([2]掉落汇总!$C$2:$C$871,,MATCH($B61,[2]掉落汇总!$D$1:$M$1)),[2]掉落汇总!$A$2:$A$871,L$1,[2]掉落汇总!$C$2:$C$871,$Q$1)+SUMIFS(OFFSET([2]掉落汇总!$C$2:$C$871,,MATCH($B61,[2]掉落汇总!$D$1:$M$1)),[2]掉落汇总!$A$2:$A$871,L$1,[2]掉落汇总!$C$2:$C$871,$Q$2)/$Q$3)*宝箱投放计算!K61</f>
        <v>0.58393299516338337</v>
      </c>
      <c r="M61">
        <f ca="1">(SUMIFS(OFFSET([2]掉落汇总!$C$2:$C$871,,MATCH($B61,[2]掉落汇总!$D$1:$M$1)),[2]掉落汇总!$A$2:$A$871,M$1,[2]掉落汇总!$C$2:$C$871,$Q$1)+SUMIFS(OFFSET([2]掉落汇总!$C$2:$C$871,,MATCH($B61,[2]掉落汇总!$D$1:$M$1)),[2]掉落汇总!$A$2:$A$871,M$1,[2]掉落汇总!$C$2:$C$871,$Q$2)/$Q$3)*宝箱投放计算!L61</f>
        <v>0.73572346140371359</v>
      </c>
      <c r="N61">
        <f ca="1">(SUMIFS(OFFSET([2]掉落汇总!$C$2:$C$871,,MATCH($B61,[2]掉落汇总!$D$1:$M$1)),[2]掉落汇总!$A$2:$A$871,N$1,[2]掉落汇总!$C$2:$C$871,$Q$1)+SUMIFS(OFFSET([2]掉落汇总!$C$2:$C$871,,MATCH($B61,[2]掉落汇总!$D$1:$M$1)),[2]掉落汇总!$A$2:$A$871,N$1,[2]掉落汇总!$C$2:$C$871,$Q$2)/$Q$3)*宝箱投放计算!M61</f>
        <v>0.19916400295057779</v>
      </c>
      <c r="O61">
        <f ca="1">(SUMIFS(OFFSET([2]掉落汇总!$C$2:$C$871,,MATCH($B61,[2]掉落汇总!$D$1:$M$1)),[2]掉落汇总!$A$2:$A$871,O$1,[2]掉落汇总!$C$2:$C$871,$Q$1)+SUMIFS(OFFSET([2]掉落汇总!$C$2:$C$871,,MATCH($B61,[2]掉落汇总!$D$1:$M$1)),[2]掉落汇总!$A$2:$A$871,O$1,[2]掉落汇总!$C$2:$C$871,$Q$2)/$Q$3)*宝箱投放计算!N61</f>
        <v>0.31118538581225147</v>
      </c>
    </row>
    <row r="62" spans="1:15" x14ac:dyDescent="0.2">
      <c r="A62">
        <f>玩家成长时间线!A62</f>
        <v>61</v>
      </c>
      <c r="B62">
        <f>玩家成长时间线!B62</f>
        <v>9</v>
      </c>
      <c r="C62">
        <f ca="1">SUM($D$2:D62)</f>
        <v>358.26314115802307</v>
      </c>
      <c r="D62">
        <f t="shared" ca="1" si="0"/>
        <v>5.9062151186281362</v>
      </c>
      <c r="E62">
        <f ca="1">(SUMIFS(OFFSET([2]掉落汇总!$C$2:$C$871,,MATCH($B62,[2]掉落汇总!$D$1:$M$1)),[2]掉落汇总!$A$2:$A$871,E$1,[2]掉落汇总!$C$2:$C$871,$Q$1)+SUMIFS(OFFSET([2]掉落汇总!$C$2:$C$871,,MATCH($B62,[2]掉落汇总!$D$1:$M$1)),[2]掉落汇总!$A$2:$A$871,E$1,[2]掉落汇总!$C$2:$C$871,$Q$2)/$Q$3)*宝箱投放计算!D62</f>
        <v>0.9393762268266086</v>
      </c>
      <c r="F62">
        <f ca="1">(SUMIFS(OFFSET([2]掉落汇总!$C$2:$C$871,,MATCH($B62,[2]掉落汇总!$D$1:$M$1)),[2]掉落汇总!$A$2:$A$871,F$1,[2]掉落汇总!$C$2:$C$871,$Q$1)+SUMIFS(OFFSET([2]掉落汇总!$C$2:$C$871,,MATCH($B62,[2]掉落汇总!$D$1:$M$1)),[2]掉落汇总!$A$2:$A$871,F$1,[2]掉落汇总!$C$2:$C$871,$Q$2)/$Q$3)*宝箱投放计算!E62</f>
        <v>3.1368330464716006</v>
      </c>
      <c r="G62">
        <f ca="1">(SUMIFS(OFFSET([2]掉落汇总!$C$2:$C$871,,MATCH($B62,[2]掉落汇总!$D$1:$M$1)),[2]掉落汇总!$A$2:$A$871,G$1,[2]掉落汇总!$C$2:$C$871,$Q$1)+SUMIFS(OFFSET([2]掉落汇总!$C$2:$C$871,,MATCH($B62,[2]掉落汇总!$D$1:$M$1)),[2]掉落汇总!$A$2:$A$871,G$1,[2]掉落汇总!$C$2:$C$871,$Q$2)/$Q$3)*宝箱投放计算!F62</f>
        <v>0</v>
      </c>
      <c r="H62">
        <f ca="1">(SUMIFS(OFFSET([2]掉落汇总!$C$2:$C$871,,MATCH($B62,[2]掉落汇总!$D$1:$M$1)),[2]掉落汇总!$A$2:$A$871,H$1,[2]掉落汇总!$C$2:$C$871,$Q$1)+SUMIFS(OFFSET([2]掉落汇总!$C$2:$C$871,,MATCH($B62,[2]掉落汇总!$D$1:$M$1)),[2]掉落汇总!$A$2:$A$871,H$1,[2]掉落汇总!$C$2:$C$871,$Q$2)/$Q$3)*宝箱投放计算!G62</f>
        <v>0</v>
      </c>
      <c r="I62">
        <f ca="1">(SUMIFS(OFFSET([2]掉落汇总!$C$2:$C$871,,MATCH($B62,[2]掉落汇总!$D$1:$M$1)),[2]掉落汇总!$A$2:$A$871,I$1,[2]掉落汇总!$C$2:$C$871,$Q$1)+SUMIFS(OFFSET([2]掉落汇总!$C$2:$C$871,,MATCH($B62,[2]掉落汇总!$D$1:$M$1)),[2]掉落汇总!$A$2:$A$871,I$1,[2]掉落汇总!$C$2:$C$871,$Q$2)/$Q$3)*宝箱投放计算!H62</f>
        <v>0</v>
      </c>
      <c r="J62">
        <f ca="1">(SUMIFS(OFFSET([2]掉落汇总!$C$2:$C$871,,MATCH($B62,[2]掉落汇总!$D$1:$M$1)),[2]掉落汇总!$A$2:$A$871,J$1,[2]掉落汇总!$C$2:$C$871,$Q$1)+SUMIFS(OFFSET([2]掉落汇总!$C$2:$C$871,,MATCH($B62,[2]掉落汇总!$D$1:$M$1)),[2]掉落汇总!$A$2:$A$871,J$1,[2]掉落汇总!$C$2:$C$871,$Q$2)/$Q$3)*宝箱投放计算!I62</f>
        <v>0</v>
      </c>
      <c r="K62">
        <f ca="1">(SUMIFS(OFFSET([2]掉落汇总!$C$2:$C$871,,MATCH($B62,[2]掉落汇总!$D$1:$M$1)),[2]掉落汇总!$A$2:$A$871,K$1,[2]掉落汇总!$C$2:$C$871,$Q$1)+SUMIFS(OFFSET([2]掉落汇总!$C$2:$C$871,,MATCH($B62,[2]掉落汇总!$D$1:$M$1)),[2]掉落汇总!$A$2:$A$871,K$1,[2]掉落汇总!$C$2:$C$871,$Q$2)/$Q$3)*宝箱投放计算!J62</f>
        <v>0</v>
      </c>
      <c r="L62">
        <f ca="1">(SUMIFS(OFFSET([2]掉落汇总!$C$2:$C$871,,MATCH($B62,[2]掉落汇总!$D$1:$M$1)),[2]掉落汇总!$A$2:$A$871,L$1,[2]掉落汇总!$C$2:$C$871,$Q$1)+SUMIFS(OFFSET([2]掉落汇总!$C$2:$C$871,,MATCH($B62,[2]掉落汇总!$D$1:$M$1)),[2]掉落汇总!$A$2:$A$871,L$1,[2]掉落汇总!$C$2:$C$871,$Q$2)/$Q$3)*宝箱投放计算!K62</f>
        <v>0.58393299516338337</v>
      </c>
      <c r="M62">
        <f ca="1">(SUMIFS(OFFSET([2]掉落汇总!$C$2:$C$871,,MATCH($B62,[2]掉落汇总!$D$1:$M$1)),[2]掉落汇总!$A$2:$A$871,M$1,[2]掉落汇总!$C$2:$C$871,$Q$1)+SUMIFS(OFFSET([2]掉落汇总!$C$2:$C$871,,MATCH($B62,[2]掉落汇总!$D$1:$M$1)),[2]掉落汇总!$A$2:$A$871,M$1,[2]掉落汇总!$C$2:$C$871,$Q$2)/$Q$3)*宝箱投放计算!L62</f>
        <v>0.73572346140371359</v>
      </c>
      <c r="N62">
        <f ca="1">(SUMIFS(OFFSET([2]掉落汇总!$C$2:$C$871,,MATCH($B62,[2]掉落汇总!$D$1:$M$1)),[2]掉落汇总!$A$2:$A$871,N$1,[2]掉落汇总!$C$2:$C$871,$Q$1)+SUMIFS(OFFSET([2]掉落汇总!$C$2:$C$871,,MATCH($B62,[2]掉落汇总!$D$1:$M$1)),[2]掉落汇总!$A$2:$A$871,N$1,[2]掉落汇总!$C$2:$C$871,$Q$2)/$Q$3)*宝箱投放计算!M62</f>
        <v>0.19916400295057779</v>
      </c>
      <c r="O62">
        <f ca="1">(SUMIFS(OFFSET([2]掉落汇总!$C$2:$C$871,,MATCH($B62,[2]掉落汇总!$D$1:$M$1)),[2]掉落汇总!$A$2:$A$871,O$1,[2]掉落汇总!$C$2:$C$871,$Q$1)+SUMIFS(OFFSET([2]掉落汇总!$C$2:$C$871,,MATCH($B62,[2]掉落汇总!$D$1:$M$1)),[2]掉落汇总!$A$2:$A$871,O$1,[2]掉落汇总!$C$2:$C$871,$Q$2)/$Q$3)*宝箱投放计算!N62</f>
        <v>0.31118538581225147</v>
      </c>
    </row>
    <row r="63" spans="1:15" x14ac:dyDescent="0.2">
      <c r="A63">
        <f>玩家成长时间线!A63</f>
        <v>62</v>
      </c>
      <c r="B63">
        <f>玩家成长时间线!B63</f>
        <v>10</v>
      </c>
      <c r="C63">
        <f ca="1">SUM($D$2:D63)</f>
        <v>364.10216100721544</v>
      </c>
      <c r="D63">
        <f t="shared" ca="1" si="0"/>
        <v>5.8390198491923746</v>
      </c>
      <c r="E63">
        <f ca="1">(SUMIFS(OFFSET([2]掉落汇总!$C$2:$C$871,,MATCH($B63,[2]掉落汇总!$D$1:$M$1)),[2]掉落汇总!$A$2:$A$871,E$1,[2]掉落汇总!$C$2:$C$871,$Q$1)+SUMIFS(OFFSET([2]掉落汇总!$C$2:$C$871,,MATCH($B63,[2]掉落汇总!$D$1:$M$1)),[2]掉落汇总!$A$2:$A$871,E$1,[2]掉落汇总!$C$2:$C$871,$Q$2)/$Q$3)*宝箱投放计算!D63</f>
        <v>0.87218095739084689</v>
      </c>
      <c r="F63">
        <f ca="1">(SUMIFS(OFFSET([2]掉落汇总!$C$2:$C$871,,MATCH($B63,[2]掉落汇总!$D$1:$M$1)),[2]掉落汇总!$A$2:$A$871,F$1,[2]掉落汇总!$C$2:$C$871,$Q$1)+SUMIFS(OFFSET([2]掉落汇总!$C$2:$C$871,,MATCH($B63,[2]掉落汇总!$D$1:$M$1)),[2]掉落汇总!$A$2:$A$871,F$1,[2]掉落汇总!$C$2:$C$871,$Q$2)/$Q$3)*宝箱投放计算!E63</f>
        <v>3.1368330464716006</v>
      </c>
      <c r="G63">
        <f ca="1">(SUMIFS(OFFSET([2]掉落汇总!$C$2:$C$871,,MATCH($B63,[2]掉落汇总!$D$1:$M$1)),[2]掉落汇总!$A$2:$A$871,G$1,[2]掉落汇总!$C$2:$C$871,$Q$1)+SUMIFS(OFFSET([2]掉落汇总!$C$2:$C$871,,MATCH($B63,[2]掉落汇总!$D$1:$M$1)),[2]掉落汇总!$A$2:$A$871,G$1,[2]掉落汇总!$C$2:$C$871,$Q$2)/$Q$3)*宝箱投放计算!F63</f>
        <v>0</v>
      </c>
      <c r="H63">
        <f ca="1">(SUMIFS(OFFSET([2]掉落汇总!$C$2:$C$871,,MATCH($B63,[2]掉落汇总!$D$1:$M$1)),[2]掉落汇总!$A$2:$A$871,H$1,[2]掉落汇总!$C$2:$C$871,$Q$1)+SUMIFS(OFFSET([2]掉落汇总!$C$2:$C$871,,MATCH($B63,[2]掉落汇总!$D$1:$M$1)),[2]掉落汇总!$A$2:$A$871,H$1,[2]掉落汇总!$C$2:$C$871,$Q$2)/$Q$3)*宝箱投放计算!G63</f>
        <v>0</v>
      </c>
      <c r="I63">
        <f ca="1">(SUMIFS(OFFSET([2]掉落汇总!$C$2:$C$871,,MATCH($B63,[2]掉落汇总!$D$1:$M$1)),[2]掉落汇总!$A$2:$A$871,I$1,[2]掉落汇总!$C$2:$C$871,$Q$1)+SUMIFS(OFFSET([2]掉落汇总!$C$2:$C$871,,MATCH($B63,[2]掉落汇总!$D$1:$M$1)),[2]掉落汇总!$A$2:$A$871,I$1,[2]掉落汇总!$C$2:$C$871,$Q$2)/$Q$3)*宝箱投放计算!H63</f>
        <v>0</v>
      </c>
      <c r="J63">
        <f ca="1">(SUMIFS(OFFSET([2]掉落汇总!$C$2:$C$871,,MATCH($B63,[2]掉落汇总!$D$1:$M$1)),[2]掉落汇总!$A$2:$A$871,J$1,[2]掉落汇总!$C$2:$C$871,$Q$1)+SUMIFS(OFFSET([2]掉落汇总!$C$2:$C$871,,MATCH($B63,[2]掉落汇总!$D$1:$M$1)),[2]掉落汇总!$A$2:$A$871,J$1,[2]掉落汇总!$C$2:$C$871,$Q$2)/$Q$3)*宝箱投放计算!I63</f>
        <v>0</v>
      </c>
      <c r="K63">
        <f ca="1">(SUMIFS(OFFSET([2]掉落汇总!$C$2:$C$871,,MATCH($B63,[2]掉落汇总!$D$1:$M$1)),[2]掉落汇总!$A$2:$A$871,K$1,[2]掉落汇总!$C$2:$C$871,$Q$1)+SUMIFS(OFFSET([2]掉落汇总!$C$2:$C$871,,MATCH($B63,[2]掉落汇总!$D$1:$M$1)),[2]掉落汇总!$A$2:$A$871,K$1,[2]掉落汇总!$C$2:$C$871,$Q$2)/$Q$3)*宝箱投放计算!J63</f>
        <v>0</v>
      </c>
      <c r="L63">
        <f ca="1">(SUMIFS(OFFSET([2]掉落汇总!$C$2:$C$871,,MATCH($B63,[2]掉落汇总!$D$1:$M$1)),[2]掉落汇总!$A$2:$A$871,L$1,[2]掉落汇总!$C$2:$C$871,$Q$1)+SUMIFS(OFFSET([2]掉落汇总!$C$2:$C$871,,MATCH($B63,[2]掉落汇总!$D$1:$M$1)),[2]掉落汇总!$A$2:$A$871,L$1,[2]掉落汇总!$C$2:$C$871,$Q$2)/$Q$3)*宝箱投放计算!K63</f>
        <v>0.58393299516338337</v>
      </c>
      <c r="M63">
        <f ca="1">(SUMIFS(OFFSET([2]掉落汇总!$C$2:$C$871,,MATCH($B63,[2]掉落汇总!$D$1:$M$1)),[2]掉落汇总!$A$2:$A$871,M$1,[2]掉落汇总!$C$2:$C$871,$Q$1)+SUMIFS(OFFSET([2]掉落汇总!$C$2:$C$871,,MATCH($B63,[2]掉落汇总!$D$1:$M$1)),[2]掉落汇总!$A$2:$A$871,M$1,[2]掉落汇总!$C$2:$C$871,$Q$2)/$Q$3)*宝箱投放计算!L63</f>
        <v>0.73572346140371359</v>
      </c>
      <c r="N63">
        <f ca="1">(SUMIFS(OFFSET([2]掉落汇总!$C$2:$C$871,,MATCH($B63,[2]掉落汇总!$D$1:$M$1)),[2]掉落汇总!$A$2:$A$871,N$1,[2]掉落汇总!$C$2:$C$871,$Q$1)+SUMIFS(OFFSET([2]掉落汇总!$C$2:$C$871,,MATCH($B63,[2]掉落汇总!$D$1:$M$1)),[2]掉落汇总!$A$2:$A$871,N$1,[2]掉落汇总!$C$2:$C$871,$Q$2)/$Q$3)*宝箱投放计算!M63</f>
        <v>0.19916400295057779</v>
      </c>
      <c r="O63">
        <f ca="1">(SUMIFS(OFFSET([2]掉落汇总!$C$2:$C$871,,MATCH($B63,[2]掉落汇总!$D$1:$M$1)),[2]掉落汇总!$A$2:$A$871,O$1,[2]掉落汇总!$C$2:$C$871,$Q$1)+SUMIFS(OFFSET([2]掉落汇总!$C$2:$C$871,,MATCH($B63,[2]掉落汇总!$D$1:$M$1)),[2]掉落汇总!$A$2:$A$871,O$1,[2]掉落汇总!$C$2:$C$871,$Q$2)/$Q$3)*宝箱投放计算!N63</f>
        <v>0.31118538581225147</v>
      </c>
    </row>
    <row r="64" spans="1:15" x14ac:dyDescent="0.2">
      <c r="A64">
        <f>玩家成长时间线!A64</f>
        <v>63</v>
      </c>
      <c r="B64">
        <f>玩家成长时间线!B64</f>
        <v>10</v>
      </c>
      <c r="C64">
        <f ca="1">SUM($D$2:D64)</f>
        <v>369.94496833668137</v>
      </c>
      <c r="D64">
        <f t="shared" ca="1" si="0"/>
        <v>5.8428073294659146</v>
      </c>
      <c r="E64">
        <f ca="1">(SUMIFS(OFFSET([2]掉落汇总!$C$2:$C$871,,MATCH($B64,[2]掉落汇总!$D$1:$M$1)),[2]掉落汇总!$A$2:$A$871,E$1,[2]掉落汇总!$C$2:$C$871,$Q$1)+SUMIFS(OFFSET([2]掉落汇总!$C$2:$C$871,,MATCH($B64,[2]掉落汇总!$D$1:$M$1)),[2]掉落汇总!$A$2:$A$871,E$1,[2]掉落汇总!$C$2:$C$871,$Q$2)/$Q$3)*宝箱投放计算!D64</f>
        <v>0.87596843766438726</v>
      </c>
      <c r="F64">
        <f ca="1">(SUMIFS(OFFSET([2]掉落汇总!$C$2:$C$871,,MATCH($B64,[2]掉落汇总!$D$1:$M$1)),[2]掉落汇总!$A$2:$A$871,F$1,[2]掉落汇总!$C$2:$C$871,$Q$1)+SUMIFS(OFFSET([2]掉落汇总!$C$2:$C$871,,MATCH($B64,[2]掉落汇总!$D$1:$M$1)),[2]掉落汇总!$A$2:$A$871,F$1,[2]掉落汇总!$C$2:$C$871,$Q$2)/$Q$3)*宝箱投放计算!E64</f>
        <v>3.1368330464716006</v>
      </c>
      <c r="G64">
        <f ca="1">(SUMIFS(OFFSET([2]掉落汇总!$C$2:$C$871,,MATCH($B64,[2]掉落汇总!$D$1:$M$1)),[2]掉落汇总!$A$2:$A$871,G$1,[2]掉落汇总!$C$2:$C$871,$Q$1)+SUMIFS(OFFSET([2]掉落汇总!$C$2:$C$871,,MATCH($B64,[2]掉落汇总!$D$1:$M$1)),[2]掉落汇总!$A$2:$A$871,G$1,[2]掉落汇总!$C$2:$C$871,$Q$2)/$Q$3)*宝箱投放计算!F64</f>
        <v>0</v>
      </c>
      <c r="H64">
        <f ca="1">(SUMIFS(OFFSET([2]掉落汇总!$C$2:$C$871,,MATCH($B64,[2]掉落汇总!$D$1:$M$1)),[2]掉落汇总!$A$2:$A$871,H$1,[2]掉落汇总!$C$2:$C$871,$Q$1)+SUMIFS(OFFSET([2]掉落汇总!$C$2:$C$871,,MATCH($B64,[2]掉落汇总!$D$1:$M$1)),[2]掉落汇总!$A$2:$A$871,H$1,[2]掉落汇总!$C$2:$C$871,$Q$2)/$Q$3)*宝箱投放计算!G64</f>
        <v>0</v>
      </c>
      <c r="I64">
        <f ca="1">(SUMIFS(OFFSET([2]掉落汇总!$C$2:$C$871,,MATCH($B64,[2]掉落汇总!$D$1:$M$1)),[2]掉落汇总!$A$2:$A$871,I$1,[2]掉落汇总!$C$2:$C$871,$Q$1)+SUMIFS(OFFSET([2]掉落汇总!$C$2:$C$871,,MATCH($B64,[2]掉落汇总!$D$1:$M$1)),[2]掉落汇总!$A$2:$A$871,I$1,[2]掉落汇总!$C$2:$C$871,$Q$2)/$Q$3)*宝箱投放计算!H64</f>
        <v>0</v>
      </c>
      <c r="J64">
        <f ca="1">(SUMIFS(OFFSET([2]掉落汇总!$C$2:$C$871,,MATCH($B64,[2]掉落汇总!$D$1:$M$1)),[2]掉落汇总!$A$2:$A$871,J$1,[2]掉落汇总!$C$2:$C$871,$Q$1)+SUMIFS(OFFSET([2]掉落汇总!$C$2:$C$871,,MATCH($B64,[2]掉落汇总!$D$1:$M$1)),[2]掉落汇总!$A$2:$A$871,J$1,[2]掉落汇总!$C$2:$C$871,$Q$2)/$Q$3)*宝箱投放计算!I64</f>
        <v>0</v>
      </c>
      <c r="K64">
        <f ca="1">(SUMIFS(OFFSET([2]掉落汇总!$C$2:$C$871,,MATCH($B64,[2]掉落汇总!$D$1:$M$1)),[2]掉落汇总!$A$2:$A$871,K$1,[2]掉落汇总!$C$2:$C$871,$Q$1)+SUMIFS(OFFSET([2]掉落汇总!$C$2:$C$871,,MATCH($B64,[2]掉落汇总!$D$1:$M$1)),[2]掉落汇总!$A$2:$A$871,K$1,[2]掉落汇总!$C$2:$C$871,$Q$2)/$Q$3)*宝箱投放计算!J64</f>
        <v>0</v>
      </c>
      <c r="L64">
        <f ca="1">(SUMIFS(OFFSET([2]掉落汇总!$C$2:$C$871,,MATCH($B64,[2]掉落汇总!$D$1:$M$1)),[2]掉落汇总!$A$2:$A$871,L$1,[2]掉落汇总!$C$2:$C$871,$Q$1)+SUMIFS(OFFSET([2]掉落汇总!$C$2:$C$871,,MATCH($B64,[2]掉落汇总!$D$1:$M$1)),[2]掉落汇总!$A$2:$A$871,L$1,[2]掉落汇总!$C$2:$C$871,$Q$2)/$Q$3)*宝箱投放计算!K64</f>
        <v>0.58393299516338337</v>
      </c>
      <c r="M64">
        <f ca="1">(SUMIFS(OFFSET([2]掉落汇总!$C$2:$C$871,,MATCH($B64,[2]掉落汇总!$D$1:$M$1)),[2]掉落汇总!$A$2:$A$871,M$1,[2]掉落汇总!$C$2:$C$871,$Q$1)+SUMIFS(OFFSET([2]掉落汇总!$C$2:$C$871,,MATCH($B64,[2]掉落汇总!$D$1:$M$1)),[2]掉落汇总!$A$2:$A$871,M$1,[2]掉落汇总!$C$2:$C$871,$Q$2)/$Q$3)*宝箱投放计算!L64</f>
        <v>0.73572346140371359</v>
      </c>
      <c r="N64">
        <f ca="1">(SUMIFS(OFFSET([2]掉落汇总!$C$2:$C$871,,MATCH($B64,[2]掉落汇总!$D$1:$M$1)),[2]掉落汇总!$A$2:$A$871,N$1,[2]掉落汇总!$C$2:$C$871,$Q$1)+SUMIFS(OFFSET([2]掉落汇总!$C$2:$C$871,,MATCH($B64,[2]掉落汇总!$D$1:$M$1)),[2]掉落汇总!$A$2:$A$871,N$1,[2]掉落汇总!$C$2:$C$871,$Q$2)/$Q$3)*宝箱投放计算!M64</f>
        <v>0.19916400295057779</v>
      </c>
      <c r="O64">
        <f ca="1">(SUMIFS(OFFSET([2]掉落汇总!$C$2:$C$871,,MATCH($B64,[2]掉落汇总!$D$1:$M$1)),[2]掉落汇总!$A$2:$A$871,O$1,[2]掉落汇总!$C$2:$C$871,$Q$1)+SUMIFS(OFFSET([2]掉落汇总!$C$2:$C$871,,MATCH($B64,[2]掉落汇总!$D$1:$M$1)),[2]掉落汇总!$A$2:$A$871,O$1,[2]掉落汇总!$C$2:$C$871,$Q$2)/$Q$3)*宝箱投放计算!N64</f>
        <v>0.31118538581225147</v>
      </c>
    </row>
    <row r="65" spans="1:15" x14ac:dyDescent="0.2">
      <c r="A65">
        <f>玩家成长时间线!A65</f>
        <v>64</v>
      </c>
      <c r="B65">
        <f>玩家成长时间线!B65</f>
        <v>10</v>
      </c>
      <c r="C65">
        <f ca="1">SUM($D$2:D65)</f>
        <v>375.7915631464208</v>
      </c>
      <c r="D65">
        <f t="shared" ca="1" si="0"/>
        <v>5.8465948097394547</v>
      </c>
      <c r="E65">
        <f ca="1">(SUMIFS(OFFSET([2]掉落汇总!$C$2:$C$871,,MATCH($B65,[2]掉落汇总!$D$1:$M$1)),[2]掉落汇总!$A$2:$A$871,E$1,[2]掉落汇总!$C$2:$C$871,$Q$1)+SUMIFS(OFFSET([2]掉落汇总!$C$2:$C$871,,MATCH($B65,[2]掉落汇总!$D$1:$M$1)),[2]掉落汇总!$A$2:$A$871,E$1,[2]掉落汇总!$C$2:$C$871,$Q$2)/$Q$3)*宝箱投放计算!D65</f>
        <v>0.8797559179379274</v>
      </c>
      <c r="F65">
        <f ca="1">(SUMIFS(OFFSET([2]掉落汇总!$C$2:$C$871,,MATCH($B65,[2]掉落汇总!$D$1:$M$1)),[2]掉落汇总!$A$2:$A$871,F$1,[2]掉落汇总!$C$2:$C$871,$Q$1)+SUMIFS(OFFSET([2]掉落汇总!$C$2:$C$871,,MATCH($B65,[2]掉落汇总!$D$1:$M$1)),[2]掉落汇总!$A$2:$A$871,F$1,[2]掉落汇总!$C$2:$C$871,$Q$2)/$Q$3)*宝箱投放计算!E65</f>
        <v>3.1368330464716006</v>
      </c>
      <c r="G65">
        <f ca="1">(SUMIFS(OFFSET([2]掉落汇总!$C$2:$C$871,,MATCH($B65,[2]掉落汇总!$D$1:$M$1)),[2]掉落汇总!$A$2:$A$871,G$1,[2]掉落汇总!$C$2:$C$871,$Q$1)+SUMIFS(OFFSET([2]掉落汇总!$C$2:$C$871,,MATCH($B65,[2]掉落汇总!$D$1:$M$1)),[2]掉落汇总!$A$2:$A$871,G$1,[2]掉落汇总!$C$2:$C$871,$Q$2)/$Q$3)*宝箱投放计算!F65</f>
        <v>0</v>
      </c>
      <c r="H65">
        <f ca="1">(SUMIFS(OFFSET([2]掉落汇总!$C$2:$C$871,,MATCH($B65,[2]掉落汇总!$D$1:$M$1)),[2]掉落汇总!$A$2:$A$871,H$1,[2]掉落汇总!$C$2:$C$871,$Q$1)+SUMIFS(OFFSET([2]掉落汇总!$C$2:$C$871,,MATCH($B65,[2]掉落汇总!$D$1:$M$1)),[2]掉落汇总!$A$2:$A$871,H$1,[2]掉落汇总!$C$2:$C$871,$Q$2)/$Q$3)*宝箱投放计算!G65</f>
        <v>0</v>
      </c>
      <c r="I65">
        <f ca="1">(SUMIFS(OFFSET([2]掉落汇总!$C$2:$C$871,,MATCH($B65,[2]掉落汇总!$D$1:$M$1)),[2]掉落汇总!$A$2:$A$871,I$1,[2]掉落汇总!$C$2:$C$871,$Q$1)+SUMIFS(OFFSET([2]掉落汇总!$C$2:$C$871,,MATCH($B65,[2]掉落汇总!$D$1:$M$1)),[2]掉落汇总!$A$2:$A$871,I$1,[2]掉落汇总!$C$2:$C$871,$Q$2)/$Q$3)*宝箱投放计算!H65</f>
        <v>0</v>
      </c>
      <c r="J65">
        <f ca="1">(SUMIFS(OFFSET([2]掉落汇总!$C$2:$C$871,,MATCH($B65,[2]掉落汇总!$D$1:$M$1)),[2]掉落汇总!$A$2:$A$871,J$1,[2]掉落汇总!$C$2:$C$871,$Q$1)+SUMIFS(OFFSET([2]掉落汇总!$C$2:$C$871,,MATCH($B65,[2]掉落汇总!$D$1:$M$1)),[2]掉落汇总!$A$2:$A$871,J$1,[2]掉落汇总!$C$2:$C$871,$Q$2)/$Q$3)*宝箱投放计算!I65</f>
        <v>0</v>
      </c>
      <c r="K65">
        <f ca="1">(SUMIFS(OFFSET([2]掉落汇总!$C$2:$C$871,,MATCH($B65,[2]掉落汇总!$D$1:$M$1)),[2]掉落汇总!$A$2:$A$871,K$1,[2]掉落汇总!$C$2:$C$871,$Q$1)+SUMIFS(OFFSET([2]掉落汇总!$C$2:$C$871,,MATCH($B65,[2]掉落汇总!$D$1:$M$1)),[2]掉落汇总!$A$2:$A$871,K$1,[2]掉落汇总!$C$2:$C$871,$Q$2)/$Q$3)*宝箱投放计算!J65</f>
        <v>0</v>
      </c>
      <c r="L65">
        <f ca="1">(SUMIFS(OFFSET([2]掉落汇总!$C$2:$C$871,,MATCH($B65,[2]掉落汇总!$D$1:$M$1)),[2]掉落汇总!$A$2:$A$871,L$1,[2]掉落汇总!$C$2:$C$871,$Q$1)+SUMIFS(OFFSET([2]掉落汇总!$C$2:$C$871,,MATCH($B65,[2]掉落汇总!$D$1:$M$1)),[2]掉落汇总!$A$2:$A$871,L$1,[2]掉落汇总!$C$2:$C$871,$Q$2)/$Q$3)*宝箱投放计算!K65</f>
        <v>0.58393299516338337</v>
      </c>
      <c r="M65">
        <f ca="1">(SUMIFS(OFFSET([2]掉落汇总!$C$2:$C$871,,MATCH($B65,[2]掉落汇总!$D$1:$M$1)),[2]掉落汇总!$A$2:$A$871,M$1,[2]掉落汇总!$C$2:$C$871,$Q$1)+SUMIFS(OFFSET([2]掉落汇总!$C$2:$C$871,,MATCH($B65,[2]掉落汇总!$D$1:$M$1)),[2]掉落汇总!$A$2:$A$871,M$1,[2]掉落汇总!$C$2:$C$871,$Q$2)/$Q$3)*宝箱投放计算!L65</f>
        <v>0.73572346140371359</v>
      </c>
      <c r="N65">
        <f ca="1">(SUMIFS(OFFSET([2]掉落汇总!$C$2:$C$871,,MATCH($B65,[2]掉落汇总!$D$1:$M$1)),[2]掉落汇总!$A$2:$A$871,N$1,[2]掉落汇总!$C$2:$C$871,$Q$1)+SUMIFS(OFFSET([2]掉落汇总!$C$2:$C$871,,MATCH($B65,[2]掉落汇总!$D$1:$M$1)),[2]掉落汇总!$A$2:$A$871,N$1,[2]掉落汇总!$C$2:$C$871,$Q$2)/$Q$3)*宝箱投放计算!M65</f>
        <v>0.19916400295057779</v>
      </c>
      <c r="O65">
        <f ca="1">(SUMIFS(OFFSET([2]掉落汇总!$C$2:$C$871,,MATCH($B65,[2]掉落汇总!$D$1:$M$1)),[2]掉落汇总!$A$2:$A$871,O$1,[2]掉落汇总!$C$2:$C$871,$Q$1)+SUMIFS(OFFSET([2]掉落汇总!$C$2:$C$871,,MATCH($B65,[2]掉落汇总!$D$1:$M$1)),[2]掉落汇总!$A$2:$A$871,O$1,[2]掉落汇总!$C$2:$C$871,$Q$2)/$Q$3)*宝箱投放计算!N65</f>
        <v>0.31118538581225147</v>
      </c>
    </row>
    <row r="66" spans="1:15" x14ac:dyDescent="0.2">
      <c r="A66">
        <f>玩家成长时间线!A66</f>
        <v>65</v>
      </c>
      <c r="B66">
        <f>玩家成长时间线!B66</f>
        <v>10</v>
      </c>
      <c r="C66">
        <f ca="1">SUM($D$2:D66)</f>
        <v>381.71769504190462</v>
      </c>
      <c r="D66">
        <f t="shared" ca="1" si="0"/>
        <v>5.9261318954837998</v>
      </c>
      <c r="E66">
        <f ca="1">(SUMIFS(OFFSET([2]掉落汇总!$C$2:$C$871,,MATCH($B66,[2]掉落汇总!$D$1:$M$1)),[2]掉落汇总!$A$2:$A$871,E$1,[2]掉落汇总!$C$2:$C$871,$Q$1)+SUMIFS(OFFSET([2]掉落汇总!$C$2:$C$871,,MATCH($B66,[2]掉落汇总!$D$1:$M$1)),[2]掉落汇总!$A$2:$A$871,E$1,[2]掉落汇总!$C$2:$C$871,$Q$2)/$Q$3)*宝箱投放计算!D66</f>
        <v>0.95929300368227244</v>
      </c>
      <c r="F66">
        <f ca="1">(SUMIFS(OFFSET([2]掉落汇总!$C$2:$C$871,,MATCH($B66,[2]掉落汇总!$D$1:$M$1)),[2]掉落汇总!$A$2:$A$871,F$1,[2]掉落汇总!$C$2:$C$871,$Q$1)+SUMIFS(OFFSET([2]掉落汇总!$C$2:$C$871,,MATCH($B66,[2]掉落汇总!$D$1:$M$1)),[2]掉落汇总!$A$2:$A$871,F$1,[2]掉落汇总!$C$2:$C$871,$Q$2)/$Q$3)*宝箱投放计算!E66</f>
        <v>3.1368330464716006</v>
      </c>
      <c r="G66">
        <f ca="1">(SUMIFS(OFFSET([2]掉落汇总!$C$2:$C$871,,MATCH($B66,[2]掉落汇总!$D$1:$M$1)),[2]掉落汇总!$A$2:$A$871,G$1,[2]掉落汇总!$C$2:$C$871,$Q$1)+SUMIFS(OFFSET([2]掉落汇总!$C$2:$C$871,,MATCH($B66,[2]掉落汇总!$D$1:$M$1)),[2]掉落汇总!$A$2:$A$871,G$1,[2]掉落汇总!$C$2:$C$871,$Q$2)/$Q$3)*宝箱投放计算!F66</f>
        <v>0</v>
      </c>
      <c r="H66">
        <f ca="1">(SUMIFS(OFFSET([2]掉落汇总!$C$2:$C$871,,MATCH($B66,[2]掉落汇总!$D$1:$M$1)),[2]掉落汇总!$A$2:$A$871,H$1,[2]掉落汇总!$C$2:$C$871,$Q$1)+SUMIFS(OFFSET([2]掉落汇总!$C$2:$C$871,,MATCH($B66,[2]掉落汇总!$D$1:$M$1)),[2]掉落汇总!$A$2:$A$871,H$1,[2]掉落汇总!$C$2:$C$871,$Q$2)/$Q$3)*宝箱投放计算!G66</f>
        <v>0</v>
      </c>
      <c r="I66">
        <f ca="1">(SUMIFS(OFFSET([2]掉落汇总!$C$2:$C$871,,MATCH($B66,[2]掉落汇总!$D$1:$M$1)),[2]掉落汇总!$A$2:$A$871,I$1,[2]掉落汇总!$C$2:$C$871,$Q$1)+SUMIFS(OFFSET([2]掉落汇总!$C$2:$C$871,,MATCH($B66,[2]掉落汇总!$D$1:$M$1)),[2]掉落汇总!$A$2:$A$871,I$1,[2]掉落汇总!$C$2:$C$871,$Q$2)/$Q$3)*宝箱投放计算!H66</f>
        <v>0</v>
      </c>
      <c r="J66">
        <f ca="1">(SUMIFS(OFFSET([2]掉落汇总!$C$2:$C$871,,MATCH($B66,[2]掉落汇总!$D$1:$M$1)),[2]掉落汇总!$A$2:$A$871,J$1,[2]掉落汇总!$C$2:$C$871,$Q$1)+SUMIFS(OFFSET([2]掉落汇总!$C$2:$C$871,,MATCH($B66,[2]掉落汇总!$D$1:$M$1)),[2]掉落汇总!$A$2:$A$871,J$1,[2]掉落汇总!$C$2:$C$871,$Q$2)/$Q$3)*宝箱投放计算!I66</f>
        <v>0</v>
      </c>
      <c r="K66">
        <f ca="1">(SUMIFS(OFFSET([2]掉落汇总!$C$2:$C$871,,MATCH($B66,[2]掉落汇总!$D$1:$M$1)),[2]掉落汇总!$A$2:$A$871,K$1,[2]掉落汇总!$C$2:$C$871,$Q$1)+SUMIFS(OFFSET([2]掉落汇总!$C$2:$C$871,,MATCH($B66,[2]掉落汇总!$D$1:$M$1)),[2]掉落汇总!$A$2:$A$871,K$1,[2]掉落汇总!$C$2:$C$871,$Q$2)/$Q$3)*宝箱投放计算!J66</f>
        <v>0</v>
      </c>
      <c r="L66">
        <f ca="1">(SUMIFS(OFFSET([2]掉落汇总!$C$2:$C$871,,MATCH($B66,[2]掉落汇总!$D$1:$M$1)),[2]掉落汇总!$A$2:$A$871,L$1,[2]掉落汇总!$C$2:$C$871,$Q$1)+SUMIFS(OFFSET([2]掉落汇总!$C$2:$C$871,,MATCH($B66,[2]掉落汇总!$D$1:$M$1)),[2]掉落汇总!$A$2:$A$871,L$1,[2]掉落汇总!$C$2:$C$871,$Q$2)/$Q$3)*宝箱投放计算!K66</f>
        <v>0.58393299516338337</v>
      </c>
      <c r="M66">
        <f ca="1">(SUMIFS(OFFSET([2]掉落汇总!$C$2:$C$871,,MATCH($B66,[2]掉落汇总!$D$1:$M$1)),[2]掉落汇总!$A$2:$A$871,M$1,[2]掉落汇总!$C$2:$C$871,$Q$1)+SUMIFS(OFFSET([2]掉落汇总!$C$2:$C$871,,MATCH($B66,[2]掉落汇总!$D$1:$M$1)),[2]掉落汇总!$A$2:$A$871,M$1,[2]掉落汇总!$C$2:$C$871,$Q$2)/$Q$3)*宝箱投放计算!L66</f>
        <v>0.73572346140371359</v>
      </c>
      <c r="N66">
        <f ca="1">(SUMIFS(OFFSET([2]掉落汇总!$C$2:$C$871,,MATCH($B66,[2]掉落汇总!$D$1:$M$1)),[2]掉落汇总!$A$2:$A$871,N$1,[2]掉落汇总!$C$2:$C$871,$Q$1)+SUMIFS(OFFSET([2]掉落汇总!$C$2:$C$871,,MATCH($B66,[2]掉落汇总!$D$1:$M$1)),[2]掉落汇总!$A$2:$A$871,N$1,[2]掉落汇总!$C$2:$C$871,$Q$2)/$Q$3)*宝箱投放计算!M66</f>
        <v>0.19916400295057779</v>
      </c>
      <c r="O66">
        <f ca="1">(SUMIFS(OFFSET([2]掉落汇总!$C$2:$C$871,,MATCH($B66,[2]掉落汇总!$D$1:$M$1)),[2]掉落汇总!$A$2:$A$871,O$1,[2]掉落汇总!$C$2:$C$871,$Q$1)+SUMIFS(OFFSET([2]掉落汇总!$C$2:$C$871,,MATCH($B66,[2]掉落汇总!$D$1:$M$1)),[2]掉落汇总!$A$2:$A$871,O$1,[2]掉落汇总!$C$2:$C$871,$Q$2)/$Q$3)*宝箱投放计算!N66</f>
        <v>0.31118538581225147</v>
      </c>
    </row>
    <row r="67" spans="1:15" x14ac:dyDescent="0.2">
      <c r="A67">
        <f>玩家成长时间线!A67</f>
        <v>66</v>
      </c>
      <c r="B67">
        <f>玩家成长时间线!B67</f>
        <v>10</v>
      </c>
      <c r="C67">
        <f ca="1">SUM($D$2:D67)</f>
        <v>387.57186481219117</v>
      </c>
      <c r="D67">
        <f t="shared" ref="D67:D130" ca="1" si="1">SUM(E67:O67)</f>
        <v>5.8541697702865356</v>
      </c>
      <c r="E67">
        <f ca="1">(SUMIFS(OFFSET([2]掉落汇总!$C$2:$C$871,,MATCH($B67,[2]掉落汇总!$D$1:$M$1)),[2]掉落汇总!$A$2:$A$871,E$1,[2]掉落汇总!$C$2:$C$871,$Q$1)+SUMIFS(OFFSET([2]掉落汇总!$C$2:$C$871,,MATCH($B67,[2]掉落汇总!$D$1:$M$1)),[2]掉落汇总!$A$2:$A$871,E$1,[2]掉落汇总!$C$2:$C$871,$Q$2)/$Q$3)*宝箱投放计算!D67</f>
        <v>0.88733087848500791</v>
      </c>
      <c r="F67">
        <f ca="1">(SUMIFS(OFFSET([2]掉落汇总!$C$2:$C$871,,MATCH($B67,[2]掉落汇总!$D$1:$M$1)),[2]掉落汇总!$A$2:$A$871,F$1,[2]掉落汇总!$C$2:$C$871,$Q$1)+SUMIFS(OFFSET([2]掉落汇总!$C$2:$C$871,,MATCH($B67,[2]掉落汇总!$D$1:$M$1)),[2]掉落汇总!$A$2:$A$871,F$1,[2]掉落汇总!$C$2:$C$871,$Q$2)/$Q$3)*宝箱投放计算!E67</f>
        <v>3.1368330464716006</v>
      </c>
      <c r="G67">
        <f ca="1">(SUMIFS(OFFSET([2]掉落汇总!$C$2:$C$871,,MATCH($B67,[2]掉落汇总!$D$1:$M$1)),[2]掉落汇总!$A$2:$A$871,G$1,[2]掉落汇总!$C$2:$C$871,$Q$1)+SUMIFS(OFFSET([2]掉落汇总!$C$2:$C$871,,MATCH($B67,[2]掉落汇总!$D$1:$M$1)),[2]掉落汇总!$A$2:$A$871,G$1,[2]掉落汇总!$C$2:$C$871,$Q$2)/$Q$3)*宝箱投放计算!F67</f>
        <v>0</v>
      </c>
      <c r="H67">
        <f ca="1">(SUMIFS(OFFSET([2]掉落汇总!$C$2:$C$871,,MATCH($B67,[2]掉落汇总!$D$1:$M$1)),[2]掉落汇总!$A$2:$A$871,H$1,[2]掉落汇总!$C$2:$C$871,$Q$1)+SUMIFS(OFFSET([2]掉落汇总!$C$2:$C$871,,MATCH($B67,[2]掉落汇总!$D$1:$M$1)),[2]掉落汇总!$A$2:$A$871,H$1,[2]掉落汇总!$C$2:$C$871,$Q$2)/$Q$3)*宝箱投放计算!G67</f>
        <v>0</v>
      </c>
      <c r="I67">
        <f ca="1">(SUMIFS(OFFSET([2]掉落汇总!$C$2:$C$871,,MATCH($B67,[2]掉落汇总!$D$1:$M$1)),[2]掉落汇总!$A$2:$A$871,I$1,[2]掉落汇总!$C$2:$C$871,$Q$1)+SUMIFS(OFFSET([2]掉落汇总!$C$2:$C$871,,MATCH($B67,[2]掉落汇总!$D$1:$M$1)),[2]掉落汇总!$A$2:$A$871,I$1,[2]掉落汇总!$C$2:$C$871,$Q$2)/$Q$3)*宝箱投放计算!H67</f>
        <v>0</v>
      </c>
      <c r="J67">
        <f ca="1">(SUMIFS(OFFSET([2]掉落汇总!$C$2:$C$871,,MATCH($B67,[2]掉落汇总!$D$1:$M$1)),[2]掉落汇总!$A$2:$A$871,J$1,[2]掉落汇总!$C$2:$C$871,$Q$1)+SUMIFS(OFFSET([2]掉落汇总!$C$2:$C$871,,MATCH($B67,[2]掉落汇总!$D$1:$M$1)),[2]掉落汇总!$A$2:$A$871,J$1,[2]掉落汇总!$C$2:$C$871,$Q$2)/$Q$3)*宝箱投放计算!I67</f>
        <v>0</v>
      </c>
      <c r="K67">
        <f ca="1">(SUMIFS(OFFSET([2]掉落汇总!$C$2:$C$871,,MATCH($B67,[2]掉落汇总!$D$1:$M$1)),[2]掉落汇总!$A$2:$A$871,K$1,[2]掉落汇总!$C$2:$C$871,$Q$1)+SUMIFS(OFFSET([2]掉落汇总!$C$2:$C$871,,MATCH($B67,[2]掉落汇总!$D$1:$M$1)),[2]掉落汇总!$A$2:$A$871,K$1,[2]掉落汇总!$C$2:$C$871,$Q$2)/$Q$3)*宝箱投放计算!J67</f>
        <v>0</v>
      </c>
      <c r="L67">
        <f ca="1">(SUMIFS(OFFSET([2]掉落汇总!$C$2:$C$871,,MATCH($B67,[2]掉落汇总!$D$1:$M$1)),[2]掉落汇总!$A$2:$A$871,L$1,[2]掉落汇总!$C$2:$C$871,$Q$1)+SUMIFS(OFFSET([2]掉落汇总!$C$2:$C$871,,MATCH($B67,[2]掉落汇总!$D$1:$M$1)),[2]掉落汇总!$A$2:$A$871,L$1,[2]掉落汇总!$C$2:$C$871,$Q$2)/$Q$3)*宝箱投放计算!K67</f>
        <v>0.58393299516338337</v>
      </c>
      <c r="M67">
        <f ca="1">(SUMIFS(OFFSET([2]掉落汇总!$C$2:$C$871,,MATCH($B67,[2]掉落汇总!$D$1:$M$1)),[2]掉落汇总!$A$2:$A$871,M$1,[2]掉落汇总!$C$2:$C$871,$Q$1)+SUMIFS(OFFSET([2]掉落汇总!$C$2:$C$871,,MATCH($B67,[2]掉落汇总!$D$1:$M$1)),[2]掉落汇总!$A$2:$A$871,M$1,[2]掉落汇总!$C$2:$C$871,$Q$2)/$Q$3)*宝箱投放计算!L67</f>
        <v>0.73572346140371359</v>
      </c>
      <c r="N67">
        <f ca="1">(SUMIFS(OFFSET([2]掉落汇总!$C$2:$C$871,,MATCH($B67,[2]掉落汇总!$D$1:$M$1)),[2]掉落汇总!$A$2:$A$871,N$1,[2]掉落汇总!$C$2:$C$871,$Q$1)+SUMIFS(OFFSET([2]掉落汇总!$C$2:$C$871,,MATCH($B67,[2]掉落汇总!$D$1:$M$1)),[2]掉落汇总!$A$2:$A$871,N$1,[2]掉落汇总!$C$2:$C$871,$Q$2)/$Q$3)*宝箱投放计算!M67</f>
        <v>0.19916400295057779</v>
      </c>
      <c r="O67">
        <f ca="1">(SUMIFS(OFFSET([2]掉落汇总!$C$2:$C$871,,MATCH($B67,[2]掉落汇总!$D$1:$M$1)),[2]掉落汇总!$A$2:$A$871,O$1,[2]掉落汇总!$C$2:$C$871,$Q$1)+SUMIFS(OFFSET([2]掉落汇总!$C$2:$C$871,,MATCH($B67,[2]掉落汇总!$D$1:$M$1)),[2]掉落汇总!$A$2:$A$871,O$1,[2]掉落汇总!$C$2:$C$871,$Q$2)/$Q$3)*宝箱投放计算!N67</f>
        <v>0.31118538581225147</v>
      </c>
    </row>
    <row r="68" spans="1:15" x14ac:dyDescent="0.2">
      <c r="A68">
        <f>玩家成长时间线!A68</f>
        <v>67</v>
      </c>
      <c r="B68">
        <f>玩家成长时间线!B68</f>
        <v>10</v>
      </c>
      <c r="C68">
        <f ca="1">SUM($D$2:D68)</f>
        <v>393.42982206275121</v>
      </c>
      <c r="D68">
        <f t="shared" ca="1" si="1"/>
        <v>5.8579572505600757</v>
      </c>
      <c r="E68">
        <f ca="1">(SUMIFS(OFFSET([2]掉落汇总!$C$2:$C$871,,MATCH($B68,[2]掉落汇总!$D$1:$M$1)),[2]掉落汇总!$A$2:$A$871,E$1,[2]掉落汇总!$C$2:$C$871,$Q$1)+SUMIFS(OFFSET([2]掉落汇总!$C$2:$C$871,,MATCH($B68,[2]掉落汇总!$D$1:$M$1)),[2]掉落汇总!$A$2:$A$871,E$1,[2]掉落汇总!$C$2:$C$871,$Q$2)/$Q$3)*宝箱投放计算!D68</f>
        <v>0.89111835875854817</v>
      </c>
      <c r="F68">
        <f ca="1">(SUMIFS(OFFSET([2]掉落汇总!$C$2:$C$871,,MATCH($B68,[2]掉落汇总!$D$1:$M$1)),[2]掉落汇总!$A$2:$A$871,F$1,[2]掉落汇总!$C$2:$C$871,$Q$1)+SUMIFS(OFFSET([2]掉落汇总!$C$2:$C$871,,MATCH($B68,[2]掉落汇总!$D$1:$M$1)),[2]掉落汇总!$A$2:$A$871,F$1,[2]掉落汇总!$C$2:$C$871,$Q$2)/$Q$3)*宝箱投放计算!E68</f>
        <v>3.1368330464716006</v>
      </c>
      <c r="G68">
        <f ca="1">(SUMIFS(OFFSET([2]掉落汇总!$C$2:$C$871,,MATCH($B68,[2]掉落汇总!$D$1:$M$1)),[2]掉落汇总!$A$2:$A$871,G$1,[2]掉落汇总!$C$2:$C$871,$Q$1)+SUMIFS(OFFSET([2]掉落汇总!$C$2:$C$871,,MATCH($B68,[2]掉落汇总!$D$1:$M$1)),[2]掉落汇总!$A$2:$A$871,G$1,[2]掉落汇总!$C$2:$C$871,$Q$2)/$Q$3)*宝箱投放计算!F68</f>
        <v>0</v>
      </c>
      <c r="H68">
        <f ca="1">(SUMIFS(OFFSET([2]掉落汇总!$C$2:$C$871,,MATCH($B68,[2]掉落汇总!$D$1:$M$1)),[2]掉落汇总!$A$2:$A$871,H$1,[2]掉落汇总!$C$2:$C$871,$Q$1)+SUMIFS(OFFSET([2]掉落汇总!$C$2:$C$871,,MATCH($B68,[2]掉落汇总!$D$1:$M$1)),[2]掉落汇总!$A$2:$A$871,H$1,[2]掉落汇总!$C$2:$C$871,$Q$2)/$Q$3)*宝箱投放计算!G68</f>
        <v>0</v>
      </c>
      <c r="I68">
        <f ca="1">(SUMIFS(OFFSET([2]掉落汇总!$C$2:$C$871,,MATCH($B68,[2]掉落汇总!$D$1:$M$1)),[2]掉落汇总!$A$2:$A$871,I$1,[2]掉落汇总!$C$2:$C$871,$Q$1)+SUMIFS(OFFSET([2]掉落汇总!$C$2:$C$871,,MATCH($B68,[2]掉落汇总!$D$1:$M$1)),[2]掉落汇总!$A$2:$A$871,I$1,[2]掉落汇总!$C$2:$C$871,$Q$2)/$Q$3)*宝箱投放计算!H68</f>
        <v>0</v>
      </c>
      <c r="J68">
        <f ca="1">(SUMIFS(OFFSET([2]掉落汇总!$C$2:$C$871,,MATCH($B68,[2]掉落汇总!$D$1:$M$1)),[2]掉落汇总!$A$2:$A$871,J$1,[2]掉落汇总!$C$2:$C$871,$Q$1)+SUMIFS(OFFSET([2]掉落汇总!$C$2:$C$871,,MATCH($B68,[2]掉落汇总!$D$1:$M$1)),[2]掉落汇总!$A$2:$A$871,J$1,[2]掉落汇总!$C$2:$C$871,$Q$2)/$Q$3)*宝箱投放计算!I68</f>
        <v>0</v>
      </c>
      <c r="K68">
        <f ca="1">(SUMIFS(OFFSET([2]掉落汇总!$C$2:$C$871,,MATCH($B68,[2]掉落汇总!$D$1:$M$1)),[2]掉落汇总!$A$2:$A$871,K$1,[2]掉落汇总!$C$2:$C$871,$Q$1)+SUMIFS(OFFSET([2]掉落汇总!$C$2:$C$871,,MATCH($B68,[2]掉落汇总!$D$1:$M$1)),[2]掉落汇总!$A$2:$A$871,K$1,[2]掉落汇总!$C$2:$C$871,$Q$2)/$Q$3)*宝箱投放计算!J68</f>
        <v>0</v>
      </c>
      <c r="L68">
        <f ca="1">(SUMIFS(OFFSET([2]掉落汇总!$C$2:$C$871,,MATCH($B68,[2]掉落汇总!$D$1:$M$1)),[2]掉落汇总!$A$2:$A$871,L$1,[2]掉落汇总!$C$2:$C$871,$Q$1)+SUMIFS(OFFSET([2]掉落汇总!$C$2:$C$871,,MATCH($B68,[2]掉落汇总!$D$1:$M$1)),[2]掉落汇总!$A$2:$A$871,L$1,[2]掉落汇总!$C$2:$C$871,$Q$2)/$Q$3)*宝箱投放计算!K68</f>
        <v>0.58393299516338337</v>
      </c>
      <c r="M68">
        <f ca="1">(SUMIFS(OFFSET([2]掉落汇总!$C$2:$C$871,,MATCH($B68,[2]掉落汇总!$D$1:$M$1)),[2]掉落汇总!$A$2:$A$871,M$1,[2]掉落汇总!$C$2:$C$871,$Q$1)+SUMIFS(OFFSET([2]掉落汇总!$C$2:$C$871,,MATCH($B68,[2]掉落汇总!$D$1:$M$1)),[2]掉落汇总!$A$2:$A$871,M$1,[2]掉落汇总!$C$2:$C$871,$Q$2)/$Q$3)*宝箱投放计算!L68</f>
        <v>0.73572346140371359</v>
      </c>
      <c r="N68">
        <f ca="1">(SUMIFS(OFFSET([2]掉落汇总!$C$2:$C$871,,MATCH($B68,[2]掉落汇总!$D$1:$M$1)),[2]掉落汇总!$A$2:$A$871,N$1,[2]掉落汇总!$C$2:$C$871,$Q$1)+SUMIFS(OFFSET([2]掉落汇总!$C$2:$C$871,,MATCH($B68,[2]掉落汇总!$D$1:$M$1)),[2]掉落汇总!$A$2:$A$871,N$1,[2]掉落汇总!$C$2:$C$871,$Q$2)/$Q$3)*宝箱投放计算!M68</f>
        <v>0.19916400295057779</v>
      </c>
      <c r="O68">
        <f ca="1">(SUMIFS(OFFSET([2]掉落汇总!$C$2:$C$871,,MATCH($B68,[2]掉落汇总!$D$1:$M$1)),[2]掉落汇总!$A$2:$A$871,O$1,[2]掉落汇总!$C$2:$C$871,$Q$1)+SUMIFS(OFFSET([2]掉落汇总!$C$2:$C$871,,MATCH($B68,[2]掉落汇总!$D$1:$M$1)),[2]掉落汇总!$A$2:$A$871,O$1,[2]掉落汇总!$C$2:$C$871,$Q$2)/$Q$3)*宝箱投放计算!N68</f>
        <v>0.31118538581225147</v>
      </c>
    </row>
    <row r="69" spans="1:15" x14ac:dyDescent="0.2">
      <c r="A69">
        <f>玩家成长时间线!A69</f>
        <v>68</v>
      </c>
      <c r="B69">
        <f>玩家成长时间线!B69</f>
        <v>10</v>
      </c>
      <c r="C69">
        <f ca="1">SUM($D$2:D69)</f>
        <v>399.36731639905565</v>
      </c>
      <c r="D69">
        <f t="shared" ca="1" si="1"/>
        <v>5.9374943363044208</v>
      </c>
      <c r="E69">
        <f ca="1">(SUMIFS(OFFSET([2]掉落汇总!$C$2:$C$871,,MATCH($B69,[2]掉落汇总!$D$1:$M$1)),[2]掉落汇总!$A$2:$A$871,E$1,[2]掉落汇总!$C$2:$C$871,$Q$1)+SUMIFS(OFFSET([2]掉落汇总!$C$2:$C$871,,MATCH($B69,[2]掉落汇总!$D$1:$M$1)),[2]掉落汇总!$A$2:$A$871,E$1,[2]掉落汇总!$C$2:$C$871,$Q$2)/$Q$3)*宝箱投放计算!D69</f>
        <v>0.97065544450289309</v>
      </c>
      <c r="F69">
        <f ca="1">(SUMIFS(OFFSET([2]掉落汇总!$C$2:$C$871,,MATCH($B69,[2]掉落汇总!$D$1:$M$1)),[2]掉落汇总!$A$2:$A$871,F$1,[2]掉落汇总!$C$2:$C$871,$Q$1)+SUMIFS(OFFSET([2]掉落汇总!$C$2:$C$871,,MATCH($B69,[2]掉落汇总!$D$1:$M$1)),[2]掉落汇总!$A$2:$A$871,F$1,[2]掉落汇总!$C$2:$C$871,$Q$2)/$Q$3)*宝箱投放计算!E69</f>
        <v>3.1368330464716006</v>
      </c>
      <c r="G69">
        <f ca="1">(SUMIFS(OFFSET([2]掉落汇总!$C$2:$C$871,,MATCH($B69,[2]掉落汇总!$D$1:$M$1)),[2]掉落汇总!$A$2:$A$871,G$1,[2]掉落汇总!$C$2:$C$871,$Q$1)+SUMIFS(OFFSET([2]掉落汇总!$C$2:$C$871,,MATCH($B69,[2]掉落汇总!$D$1:$M$1)),[2]掉落汇总!$A$2:$A$871,G$1,[2]掉落汇总!$C$2:$C$871,$Q$2)/$Q$3)*宝箱投放计算!F69</f>
        <v>0</v>
      </c>
      <c r="H69">
        <f ca="1">(SUMIFS(OFFSET([2]掉落汇总!$C$2:$C$871,,MATCH($B69,[2]掉落汇总!$D$1:$M$1)),[2]掉落汇总!$A$2:$A$871,H$1,[2]掉落汇总!$C$2:$C$871,$Q$1)+SUMIFS(OFFSET([2]掉落汇总!$C$2:$C$871,,MATCH($B69,[2]掉落汇总!$D$1:$M$1)),[2]掉落汇总!$A$2:$A$871,H$1,[2]掉落汇总!$C$2:$C$871,$Q$2)/$Q$3)*宝箱投放计算!G69</f>
        <v>0</v>
      </c>
      <c r="I69">
        <f ca="1">(SUMIFS(OFFSET([2]掉落汇总!$C$2:$C$871,,MATCH($B69,[2]掉落汇总!$D$1:$M$1)),[2]掉落汇总!$A$2:$A$871,I$1,[2]掉落汇总!$C$2:$C$871,$Q$1)+SUMIFS(OFFSET([2]掉落汇总!$C$2:$C$871,,MATCH($B69,[2]掉落汇总!$D$1:$M$1)),[2]掉落汇总!$A$2:$A$871,I$1,[2]掉落汇总!$C$2:$C$871,$Q$2)/$Q$3)*宝箱投放计算!H69</f>
        <v>0</v>
      </c>
      <c r="J69">
        <f ca="1">(SUMIFS(OFFSET([2]掉落汇总!$C$2:$C$871,,MATCH($B69,[2]掉落汇总!$D$1:$M$1)),[2]掉落汇总!$A$2:$A$871,J$1,[2]掉落汇总!$C$2:$C$871,$Q$1)+SUMIFS(OFFSET([2]掉落汇总!$C$2:$C$871,,MATCH($B69,[2]掉落汇总!$D$1:$M$1)),[2]掉落汇总!$A$2:$A$871,J$1,[2]掉落汇总!$C$2:$C$871,$Q$2)/$Q$3)*宝箱投放计算!I69</f>
        <v>0</v>
      </c>
      <c r="K69">
        <f ca="1">(SUMIFS(OFFSET([2]掉落汇总!$C$2:$C$871,,MATCH($B69,[2]掉落汇总!$D$1:$M$1)),[2]掉落汇总!$A$2:$A$871,K$1,[2]掉落汇总!$C$2:$C$871,$Q$1)+SUMIFS(OFFSET([2]掉落汇总!$C$2:$C$871,,MATCH($B69,[2]掉落汇总!$D$1:$M$1)),[2]掉落汇总!$A$2:$A$871,K$1,[2]掉落汇总!$C$2:$C$871,$Q$2)/$Q$3)*宝箱投放计算!J69</f>
        <v>0</v>
      </c>
      <c r="L69">
        <f ca="1">(SUMIFS(OFFSET([2]掉落汇总!$C$2:$C$871,,MATCH($B69,[2]掉落汇总!$D$1:$M$1)),[2]掉落汇总!$A$2:$A$871,L$1,[2]掉落汇总!$C$2:$C$871,$Q$1)+SUMIFS(OFFSET([2]掉落汇总!$C$2:$C$871,,MATCH($B69,[2]掉落汇总!$D$1:$M$1)),[2]掉落汇总!$A$2:$A$871,L$1,[2]掉落汇总!$C$2:$C$871,$Q$2)/$Q$3)*宝箱投放计算!K69</f>
        <v>0.58393299516338337</v>
      </c>
      <c r="M69">
        <f ca="1">(SUMIFS(OFFSET([2]掉落汇总!$C$2:$C$871,,MATCH($B69,[2]掉落汇总!$D$1:$M$1)),[2]掉落汇总!$A$2:$A$871,M$1,[2]掉落汇总!$C$2:$C$871,$Q$1)+SUMIFS(OFFSET([2]掉落汇总!$C$2:$C$871,,MATCH($B69,[2]掉落汇总!$D$1:$M$1)),[2]掉落汇总!$A$2:$A$871,M$1,[2]掉落汇总!$C$2:$C$871,$Q$2)/$Q$3)*宝箱投放计算!L69</f>
        <v>0.73572346140371359</v>
      </c>
      <c r="N69">
        <f ca="1">(SUMIFS(OFFSET([2]掉落汇总!$C$2:$C$871,,MATCH($B69,[2]掉落汇总!$D$1:$M$1)),[2]掉落汇总!$A$2:$A$871,N$1,[2]掉落汇总!$C$2:$C$871,$Q$1)+SUMIFS(OFFSET([2]掉落汇总!$C$2:$C$871,,MATCH($B69,[2]掉落汇总!$D$1:$M$1)),[2]掉落汇总!$A$2:$A$871,N$1,[2]掉落汇总!$C$2:$C$871,$Q$2)/$Q$3)*宝箱投放计算!M69</f>
        <v>0.19916400295057779</v>
      </c>
      <c r="O69">
        <f ca="1">(SUMIFS(OFFSET([2]掉落汇总!$C$2:$C$871,,MATCH($B69,[2]掉落汇总!$D$1:$M$1)),[2]掉落汇总!$A$2:$A$871,O$1,[2]掉落汇总!$C$2:$C$871,$Q$1)+SUMIFS(OFFSET([2]掉落汇总!$C$2:$C$871,,MATCH($B69,[2]掉落汇总!$D$1:$M$1)),[2]掉落汇总!$A$2:$A$871,O$1,[2]掉落汇总!$C$2:$C$871,$Q$2)/$Q$3)*宝箱投放计算!N69</f>
        <v>0.31118538581225147</v>
      </c>
    </row>
    <row r="70" spans="1:15" x14ac:dyDescent="0.2">
      <c r="A70">
        <f>玩家成长时间线!A70</f>
        <v>69</v>
      </c>
      <c r="B70">
        <f>玩家成长时间线!B70</f>
        <v>10</v>
      </c>
      <c r="C70">
        <f ca="1">SUM($D$2:D70)</f>
        <v>405.23284861016282</v>
      </c>
      <c r="D70">
        <f t="shared" ca="1" si="1"/>
        <v>5.8655322111071557</v>
      </c>
      <c r="E70">
        <f ca="1">(SUMIFS(OFFSET([2]掉落汇总!$C$2:$C$871,,MATCH($B70,[2]掉落汇总!$D$1:$M$1)),[2]掉落汇总!$A$2:$A$871,E$1,[2]掉落汇总!$C$2:$C$871,$Q$1)+SUMIFS(OFFSET([2]掉落汇总!$C$2:$C$871,,MATCH($B70,[2]掉落汇总!$D$1:$M$1)),[2]掉落汇总!$A$2:$A$871,E$1,[2]掉落汇总!$C$2:$C$871,$Q$2)/$Q$3)*宝箱投放计算!D70</f>
        <v>0.89869331930562846</v>
      </c>
      <c r="F70">
        <f ca="1">(SUMIFS(OFFSET([2]掉落汇总!$C$2:$C$871,,MATCH($B70,[2]掉落汇总!$D$1:$M$1)),[2]掉落汇总!$A$2:$A$871,F$1,[2]掉落汇总!$C$2:$C$871,$Q$1)+SUMIFS(OFFSET([2]掉落汇总!$C$2:$C$871,,MATCH($B70,[2]掉落汇总!$D$1:$M$1)),[2]掉落汇总!$A$2:$A$871,F$1,[2]掉落汇总!$C$2:$C$871,$Q$2)/$Q$3)*宝箱投放计算!E70</f>
        <v>3.1368330464716006</v>
      </c>
      <c r="G70">
        <f ca="1">(SUMIFS(OFFSET([2]掉落汇总!$C$2:$C$871,,MATCH($B70,[2]掉落汇总!$D$1:$M$1)),[2]掉落汇总!$A$2:$A$871,G$1,[2]掉落汇总!$C$2:$C$871,$Q$1)+SUMIFS(OFFSET([2]掉落汇总!$C$2:$C$871,,MATCH($B70,[2]掉落汇总!$D$1:$M$1)),[2]掉落汇总!$A$2:$A$871,G$1,[2]掉落汇总!$C$2:$C$871,$Q$2)/$Q$3)*宝箱投放计算!F70</f>
        <v>0</v>
      </c>
      <c r="H70">
        <f ca="1">(SUMIFS(OFFSET([2]掉落汇总!$C$2:$C$871,,MATCH($B70,[2]掉落汇总!$D$1:$M$1)),[2]掉落汇总!$A$2:$A$871,H$1,[2]掉落汇总!$C$2:$C$871,$Q$1)+SUMIFS(OFFSET([2]掉落汇总!$C$2:$C$871,,MATCH($B70,[2]掉落汇总!$D$1:$M$1)),[2]掉落汇总!$A$2:$A$871,H$1,[2]掉落汇总!$C$2:$C$871,$Q$2)/$Q$3)*宝箱投放计算!G70</f>
        <v>0</v>
      </c>
      <c r="I70">
        <f ca="1">(SUMIFS(OFFSET([2]掉落汇总!$C$2:$C$871,,MATCH($B70,[2]掉落汇总!$D$1:$M$1)),[2]掉落汇总!$A$2:$A$871,I$1,[2]掉落汇总!$C$2:$C$871,$Q$1)+SUMIFS(OFFSET([2]掉落汇总!$C$2:$C$871,,MATCH($B70,[2]掉落汇总!$D$1:$M$1)),[2]掉落汇总!$A$2:$A$871,I$1,[2]掉落汇总!$C$2:$C$871,$Q$2)/$Q$3)*宝箱投放计算!H70</f>
        <v>0</v>
      </c>
      <c r="J70">
        <f ca="1">(SUMIFS(OFFSET([2]掉落汇总!$C$2:$C$871,,MATCH($B70,[2]掉落汇总!$D$1:$M$1)),[2]掉落汇总!$A$2:$A$871,J$1,[2]掉落汇总!$C$2:$C$871,$Q$1)+SUMIFS(OFFSET([2]掉落汇总!$C$2:$C$871,,MATCH($B70,[2]掉落汇总!$D$1:$M$1)),[2]掉落汇总!$A$2:$A$871,J$1,[2]掉落汇总!$C$2:$C$871,$Q$2)/$Q$3)*宝箱投放计算!I70</f>
        <v>0</v>
      </c>
      <c r="K70">
        <f ca="1">(SUMIFS(OFFSET([2]掉落汇总!$C$2:$C$871,,MATCH($B70,[2]掉落汇总!$D$1:$M$1)),[2]掉落汇总!$A$2:$A$871,K$1,[2]掉落汇总!$C$2:$C$871,$Q$1)+SUMIFS(OFFSET([2]掉落汇总!$C$2:$C$871,,MATCH($B70,[2]掉落汇总!$D$1:$M$1)),[2]掉落汇总!$A$2:$A$871,K$1,[2]掉落汇总!$C$2:$C$871,$Q$2)/$Q$3)*宝箱投放计算!J70</f>
        <v>0</v>
      </c>
      <c r="L70">
        <f ca="1">(SUMIFS(OFFSET([2]掉落汇总!$C$2:$C$871,,MATCH($B70,[2]掉落汇总!$D$1:$M$1)),[2]掉落汇总!$A$2:$A$871,L$1,[2]掉落汇总!$C$2:$C$871,$Q$1)+SUMIFS(OFFSET([2]掉落汇总!$C$2:$C$871,,MATCH($B70,[2]掉落汇总!$D$1:$M$1)),[2]掉落汇总!$A$2:$A$871,L$1,[2]掉落汇总!$C$2:$C$871,$Q$2)/$Q$3)*宝箱投放计算!K70</f>
        <v>0.58393299516338337</v>
      </c>
      <c r="M70">
        <f ca="1">(SUMIFS(OFFSET([2]掉落汇总!$C$2:$C$871,,MATCH($B70,[2]掉落汇总!$D$1:$M$1)),[2]掉落汇总!$A$2:$A$871,M$1,[2]掉落汇总!$C$2:$C$871,$Q$1)+SUMIFS(OFFSET([2]掉落汇总!$C$2:$C$871,,MATCH($B70,[2]掉落汇总!$D$1:$M$1)),[2]掉落汇总!$A$2:$A$871,M$1,[2]掉落汇总!$C$2:$C$871,$Q$2)/$Q$3)*宝箱投放计算!L70</f>
        <v>0.73572346140371359</v>
      </c>
      <c r="N70">
        <f ca="1">(SUMIFS(OFFSET([2]掉落汇总!$C$2:$C$871,,MATCH($B70,[2]掉落汇总!$D$1:$M$1)),[2]掉落汇总!$A$2:$A$871,N$1,[2]掉落汇总!$C$2:$C$871,$Q$1)+SUMIFS(OFFSET([2]掉落汇总!$C$2:$C$871,,MATCH($B70,[2]掉落汇总!$D$1:$M$1)),[2]掉落汇总!$A$2:$A$871,N$1,[2]掉落汇总!$C$2:$C$871,$Q$2)/$Q$3)*宝箱投放计算!M70</f>
        <v>0.19916400295057779</v>
      </c>
      <c r="O70">
        <f ca="1">(SUMIFS(OFFSET([2]掉落汇总!$C$2:$C$871,,MATCH($B70,[2]掉落汇总!$D$1:$M$1)),[2]掉落汇总!$A$2:$A$871,O$1,[2]掉落汇总!$C$2:$C$871,$Q$1)+SUMIFS(OFFSET([2]掉落汇总!$C$2:$C$871,,MATCH($B70,[2]掉落汇总!$D$1:$M$1)),[2]掉落汇总!$A$2:$A$871,O$1,[2]掉落汇总!$C$2:$C$871,$Q$2)/$Q$3)*宝箱投放计算!N70</f>
        <v>0.31118538581225147</v>
      </c>
    </row>
    <row r="71" spans="1:15" x14ac:dyDescent="0.2">
      <c r="A71">
        <f>玩家成长时间线!A71</f>
        <v>70</v>
      </c>
      <c r="B71">
        <f>玩家成长时间线!B71</f>
        <v>8</v>
      </c>
      <c r="C71">
        <f ca="1">SUM($D$2:D71)</f>
        <v>411.23297839076645</v>
      </c>
      <c r="D71">
        <f t="shared" ca="1" si="1"/>
        <v>6.0001297806036478</v>
      </c>
      <c r="E71">
        <f ca="1">(SUMIFS(OFFSET([2]掉落汇总!$C$2:$C$871,,MATCH($B71,[2]掉落汇总!$D$1:$M$1)),[2]掉落汇总!$A$2:$A$871,E$1,[2]掉落汇总!$C$2:$C$871,$Q$1)+SUMIFS(OFFSET([2]掉落汇总!$C$2:$C$871,,MATCH($B71,[2]掉落汇总!$D$1:$M$1)),[2]掉落汇总!$A$2:$A$871,E$1,[2]掉落汇总!$C$2:$C$871,$Q$2)/$Q$3)*宝箱投放计算!D71</f>
        <v>1.0081076923076924</v>
      </c>
      <c r="F71">
        <f ca="1">(SUMIFS(OFFSET([2]掉落汇总!$C$2:$C$871,,MATCH($B71,[2]掉落汇总!$D$1:$M$1)),[2]掉落汇总!$A$2:$A$871,F$1,[2]掉落汇总!$C$2:$C$871,$Q$1)+SUMIFS(OFFSET([2]掉落汇总!$C$2:$C$871,,MATCH($B71,[2]掉落汇总!$D$1:$M$1)),[2]掉落汇总!$A$2:$A$871,F$1,[2]掉落汇总!$C$2:$C$871,$Q$2)/$Q$3)*宝箱投放计算!E71</f>
        <v>2.5094664371772804</v>
      </c>
      <c r="G71">
        <f ca="1">(SUMIFS(OFFSET([2]掉落汇总!$C$2:$C$871,,MATCH($B71,[2]掉落汇总!$D$1:$M$1)),[2]掉落汇总!$A$2:$A$871,G$1,[2]掉落汇总!$C$2:$C$871,$Q$1)+SUMIFS(OFFSET([2]掉落汇总!$C$2:$C$871,,MATCH($B71,[2]掉落汇总!$D$1:$M$1)),[2]掉落汇总!$A$2:$A$871,G$1,[2]掉落汇总!$C$2:$C$871,$Q$2)/$Q$3)*宝箱投放计算!F71</f>
        <v>0.65254980578874822</v>
      </c>
      <c r="H71">
        <f ca="1">(SUMIFS(OFFSET([2]掉落汇总!$C$2:$C$871,,MATCH($B71,[2]掉落汇总!$D$1:$M$1)),[2]掉落汇总!$A$2:$A$871,H$1,[2]掉落汇总!$C$2:$C$871,$Q$1)+SUMIFS(OFFSET([2]掉落汇总!$C$2:$C$871,,MATCH($B71,[2]掉落汇总!$D$1:$M$1)),[2]掉落汇总!$A$2:$A$871,H$1,[2]掉落汇总!$C$2:$C$871,$Q$2)/$Q$3)*宝箱投放计算!G71</f>
        <v>0</v>
      </c>
      <c r="I71">
        <f ca="1">(SUMIFS(OFFSET([2]掉落汇总!$C$2:$C$871,,MATCH($B71,[2]掉落汇总!$D$1:$M$1)),[2]掉落汇总!$A$2:$A$871,I$1,[2]掉落汇总!$C$2:$C$871,$Q$1)+SUMIFS(OFFSET([2]掉落汇总!$C$2:$C$871,,MATCH($B71,[2]掉落汇总!$D$1:$M$1)),[2]掉落汇总!$A$2:$A$871,I$1,[2]掉落汇总!$C$2:$C$871,$Q$2)/$Q$3)*宝箱投放计算!H71</f>
        <v>0</v>
      </c>
      <c r="J71">
        <f ca="1">(SUMIFS(OFFSET([2]掉落汇总!$C$2:$C$871,,MATCH($B71,[2]掉落汇总!$D$1:$M$1)),[2]掉落汇总!$A$2:$A$871,J$1,[2]掉落汇总!$C$2:$C$871,$Q$1)+SUMIFS(OFFSET([2]掉落汇总!$C$2:$C$871,,MATCH($B71,[2]掉落汇总!$D$1:$M$1)),[2]掉落汇总!$A$2:$A$871,J$1,[2]掉落汇总!$C$2:$C$871,$Q$2)/$Q$3)*宝箱投放计算!I71</f>
        <v>0</v>
      </c>
      <c r="K71">
        <f ca="1">(SUMIFS(OFFSET([2]掉落汇总!$C$2:$C$871,,MATCH($B71,[2]掉落汇总!$D$1:$M$1)),[2]掉落汇总!$A$2:$A$871,K$1,[2]掉落汇总!$C$2:$C$871,$Q$1)+SUMIFS(OFFSET([2]掉落汇总!$C$2:$C$871,,MATCH($B71,[2]掉落汇总!$D$1:$M$1)),[2]掉落汇总!$A$2:$A$871,K$1,[2]掉落汇总!$C$2:$C$871,$Q$2)/$Q$3)*宝箱投放计算!J71</f>
        <v>0</v>
      </c>
      <c r="L71">
        <f ca="1">(SUMIFS(OFFSET([2]掉落汇总!$C$2:$C$871,,MATCH($B71,[2]掉落汇总!$D$1:$M$1)),[2]掉落汇总!$A$2:$A$871,L$1,[2]掉落汇总!$C$2:$C$871,$Q$1)+SUMIFS(OFFSET([2]掉落汇总!$C$2:$C$871,,MATCH($B71,[2]掉落汇总!$D$1:$M$1)),[2]掉落汇总!$A$2:$A$871,L$1,[2]掉落汇总!$C$2:$C$871,$Q$2)/$Q$3)*宝箱投放计算!K71</f>
        <v>0.58393299516338337</v>
      </c>
      <c r="M71">
        <f ca="1">(SUMIFS(OFFSET([2]掉落汇总!$C$2:$C$871,,MATCH($B71,[2]掉落汇总!$D$1:$M$1)),[2]掉落汇总!$A$2:$A$871,M$1,[2]掉落汇总!$C$2:$C$871,$Q$1)+SUMIFS(OFFSET([2]掉落汇总!$C$2:$C$871,,MATCH($B71,[2]掉落汇总!$D$1:$M$1)),[2]掉落汇总!$A$2:$A$871,M$1,[2]掉落汇总!$C$2:$C$871,$Q$2)/$Q$3)*宝箱投放计算!L71</f>
        <v>0.73572346140371359</v>
      </c>
      <c r="N71">
        <f ca="1">(SUMIFS(OFFSET([2]掉落汇总!$C$2:$C$871,,MATCH($B71,[2]掉落汇总!$D$1:$M$1)),[2]掉落汇总!$A$2:$A$871,N$1,[2]掉落汇总!$C$2:$C$871,$Q$1)+SUMIFS(OFFSET([2]掉落汇总!$C$2:$C$871,,MATCH($B71,[2]掉落汇总!$D$1:$M$1)),[2]掉落汇总!$A$2:$A$871,N$1,[2]掉落汇总!$C$2:$C$871,$Q$2)/$Q$3)*宝箱投放计算!M71</f>
        <v>0.19916400295057779</v>
      </c>
      <c r="O71">
        <f ca="1">(SUMIFS(OFFSET([2]掉落汇总!$C$2:$C$871,,MATCH($B71,[2]掉落汇总!$D$1:$M$1)),[2]掉落汇总!$A$2:$A$871,O$1,[2]掉落汇总!$C$2:$C$871,$Q$1)+SUMIFS(OFFSET([2]掉落汇总!$C$2:$C$871,,MATCH($B71,[2]掉落汇总!$D$1:$M$1)),[2]掉落汇总!$A$2:$A$871,O$1,[2]掉落汇总!$C$2:$C$871,$Q$2)/$Q$3)*宝箱投放计算!N71</f>
        <v>0.31118538581225147</v>
      </c>
    </row>
    <row r="72" spans="1:15" x14ac:dyDescent="0.2">
      <c r="A72">
        <f>玩家成长时间线!A72</f>
        <v>71</v>
      </c>
      <c r="B72">
        <f>玩家成长时间线!B72</f>
        <v>8</v>
      </c>
      <c r="C72">
        <f ca="1">SUM($D$2:D72)</f>
        <v>416.58478913481213</v>
      </c>
      <c r="D72">
        <f t="shared" ca="1" si="1"/>
        <v>5.3518107440456681</v>
      </c>
      <c r="E72">
        <f ca="1">(SUMIFS(OFFSET([2]掉落汇总!$C$2:$C$871,,MATCH($B72,[2]掉落汇总!$D$1:$M$1)),[2]掉落汇总!$A$2:$A$871,E$1,[2]掉落汇总!$C$2:$C$871,$Q$1)+SUMIFS(OFFSET([2]掉落汇总!$C$2:$C$871,,MATCH($B72,[2]掉落汇总!$D$1:$M$1)),[2]掉落汇总!$A$2:$A$871,E$1,[2]掉落汇总!$C$2:$C$871,$Q$2)/$Q$3)*宝箱投放计算!D72</f>
        <v>1.0123384615384614</v>
      </c>
      <c r="F72">
        <f ca="1">(SUMIFS(OFFSET([2]掉落汇总!$C$2:$C$871,,MATCH($B72,[2]掉落汇总!$D$1:$M$1)),[2]掉落汇总!$A$2:$A$871,F$1,[2]掉落汇总!$C$2:$C$871,$Q$1)+SUMIFS(OFFSET([2]掉落汇总!$C$2:$C$871,,MATCH($B72,[2]掉落汇总!$D$1:$M$1)),[2]掉落汇总!$A$2:$A$871,F$1,[2]掉落汇总!$C$2:$C$871,$Q$2)/$Q$3)*宝箱投放计算!E72</f>
        <v>2.5094664371772804</v>
      </c>
      <c r="G72">
        <f ca="1">(SUMIFS(OFFSET([2]掉落汇总!$C$2:$C$871,,MATCH($B72,[2]掉落汇总!$D$1:$M$1)),[2]掉落汇总!$A$2:$A$871,G$1,[2]掉落汇总!$C$2:$C$871,$Q$1)+SUMIFS(OFFSET([2]掉落汇总!$C$2:$C$871,,MATCH($B72,[2]掉落汇总!$D$1:$M$1)),[2]掉落汇总!$A$2:$A$871,G$1,[2]掉落汇总!$C$2:$C$871,$Q$2)/$Q$3)*宝箱投放计算!F72</f>
        <v>0</v>
      </c>
      <c r="H72">
        <f ca="1">(SUMIFS(OFFSET([2]掉落汇总!$C$2:$C$871,,MATCH($B72,[2]掉落汇总!$D$1:$M$1)),[2]掉落汇总!$A$2:$A$871,H$1,[2]掉落汇总!$C$2:$C$871,$Q$1)+SUMIFS(OFFSET([2]掉落汇总!$C$2:$C$871,,MATCH($B72,[2]掉落汇总!$D$1:$M$1)),[2]掉落汇总!$A$2:$A$871,H$1,[2]掉落汇总!$C$2:$C$871,$Q$2)/$Q$3)*宝箱投放计算!G72</f>
        <v>0</v>
      </c>
      <c r="I72">
        <f ca="1">(SUMIFS(OFFSET([2]掉落汇总!$C$2:$C$871,,MATCH($B72,[2]掉落汇总!$D$1:$M$1)),[2]掉落汇总!$A$2:$A$871,I$1,[2]掉落汇总!$C$2:$C$871,$Q$1)+SUMIFS(OFFSET([2]掉落汇总!$C$2:$C$871,,MATCH($B72,[2]掉落汇总!$D$1:$M$1)),[2]掉落汇总!$A$2:$A$871,I$1,[2]掉落汇总!$C$2:$C$871,$Q$2)/$Q$3)*宝箱投放计算!H72</f>
        <v>0</v>
      </c>
      <c r="J72">
        <f ca="1">(SUMIFS(OFFSET([2]掉落汇总!$C$2:$C$871,,MATCH($B72,[2]掉落汇总!$D$1:$M$1)),[2]掉落汇总!$A$2:$A$871,J$1,[2]掉落汇总!$C$2:$C$871,$Q$1)+SUMIFS(OFFSET([2]掉落汇总!$C$2:$C$871,,MATCH($B72,[2]掉落汇总!$D$1:$M$1)),[2]掉落汇总!$A$2:$A$871,J$1,[2]掉落汇总!$C$2:$C$871,$Q$2)/$Q$3)*宝箱投放计算!I72</f>
        <v>0</v>
      </c>
      <c r="K72">
        <f ca="1">(SUMIFS(OFFSET([2]掉落汇总!$C$2:$C$871,,MATCH($B72,[2]掉落汇总!$D$1:$M$1)),[2]掉落汇总!$A$2:$A$871,K$1,[2]掉落汇总!$C$2:$C$871,$Q$1)+SUMIFS(OFFSET([2]掉落汇总!$C$2:$C$871,,MATCH($B72,[2]掉落汇总!$D$1:$M$1)),[2]掉落汇总!$A$2:$A$871,K$1,[2]掉落汇总!$C$2:$C$871,$Q$2)/$Q$3)*宝箱投放计算!J72</f>
        <v>0</v>
      </c>
      <c r="L72">
        <f ca="1">(SUMIFS(OFFSET([2]掉落汇总!$C$2:$C$871,,MATCH($B72,[2]掉落汇总!$D$1:$M$1)),[2]掉落汇总!$A$2:$A$871,L$1,[2]掉落汇总!$C$2:$C$871,$Q$1)+SUMIFS(OFFSET([2]掉落汇总!$C$2:$C$871,,MATCH($B72,[2]掉落汇总!$D$1:$M$1)),[2]掉落汇总!$A$2:$A$871,L$1,[2]掉落汇总!$C$2:$C$871,$Q$2)/$Q$3)*宝箱投放计算!K72</f>
        <v>0.58393299516338337</v>
      </c>
      <c r="M72">
        <f ca="1">(SUMIFS(OFFSET([2]掉落汇总!$C$2:$C$871,,MATCH($B72,[2]掉落汇总!$D$1:$M$1)),[2]掉落汇总!$A$2:$A$871,M$1,[2]掉落汇总!$C$2:$C$871,$Q$1)+SUMIFS(OFFSET([2]掉落汇总!$C$2:$C$871,,MATCH($B72,[2]掉落汇总!$D$1:$M$1)),[2]掉落汇总!$A$2:$A$871,M$1,[2]掉落汇总!$C$2:$C$871,$Q$2)/$Q$3)*宝箱投放计算!L72</f>
        <v>0.73572346140371359</v>
      </c>
      <c r="N72">
        <f ca="1">(SUMIFS(OFFSET([2]掉落汇总!$C$2:$C$871,,MATCH($B72,[2]掉落汇总!$D$1:$M$1)),[2]掉落汇总!$A$2:$A$871,N$1,[2]掉落汇总!$C$2:$C$871,$Q$1)+SUMIFS(OFFSET([2]掉落汇总!$C$2:$C$871,,MATCH($B72,[2]掉落汇总!$D$1:$M$1)),[2]掉落汇总!$A$2:$A$871,N$1,[2]掉落汇总!$C$2:$C$871,$Q$2)/$Q$3)*宝箱投放计算!M72</f>
        <v>0.19916400295057779</v>
      </c>
      <c r="O72">
        <f ca="1">(SUMIFS(OFFSET([2]掉落汇总!$C$2:$C$871,,MATCH($B72,[2]掉落汇总!$D$1:$M$1)),[2]掉落汇总!$A$2:$A$871,O$1,[2]掉落汇总!$C$2:$C$871,$Q$1)+SUMIFS(OFFSET([2]掉落汇总!$C$2:$C$871,,MATCH($B72,[2]掉落汇总!$D$1:$M$1)),[2]掉落汇总!$A$2:$A$871,O$1,[2]掉落汇总!$C$2:$C$871,$Q$2)/$Q$3)*宝箱投放计算!N72</f>
        <v>0.31118538581225147</v>
      </c>
    </row>
    <row r="73" spans="1:15" x14ac:dyDescent="0.2">
      <c r="A73">
        <f>玩家成长时间线!A73</f>
        <v>72</v>
      </c>
      <c r="B73">
        <f>玩家成长时间线!B73</f>
        <v>8</v>
      </c>
      <c r="C73">
        <f ca="1">SUM($D$2:D73)</f>
        <v>422.02544603270394</v>
      </c>
      <c r="D73">
        <f t="shared" ca="1" si="1"/>
        <v>5.4406568978918219</v>
      </c>
      <c r="E73">
        <f ca="1">(SUMIFS(OFFSET([2]掉落汇总!$C$2:$C$871,,MATCH($B73,[2]掉落汇总!$D$1:$M$1)),[2]掉落汇总!$A$2:$A$871,E$1,[2]掉落汇总!$C$2:$C$871,$Q$1)+SUMIFS(OFFSET([2]掉落汇总!$C$2:$C$871,,MATCH($B73,[2]掉落汇总!$D$1:$M$1)),[2]掉落汇总!$A$2:$A$871,E$1,[2]掉落汇总!$C$2:$C$871,$Q$2)/$Q$3)*宝箱投放计算!D73</f>
        <v>1.1011846153846152</v>
      </c>
      <c r="F73">
        <f ca="1">(SUMIFS(OFFSET([2]掉落汇总!$C$2:$C$871,,MATCH($B73,[2]掉落汇总!$D$1:$M$1)),[2]掉落汇总!$A$2:$A$871,F$1,[2]掉落汇总!$C$2:$C$871,$Q$1)+SUMIFS(OFFSET([2]掉落汇总!$C$2:$C$871,,MATCH($B73,[2]掉落汇总!$D$1:$M$1)),[2]掉落汇总!$A$2:$A$871,F$1,[2]掉落汇总!$C$2:$C$871,$Q$2)/$Q$3)*宝箱投放计算!E73</f>
        <v>2.5094664371772804</v>
      </c>
      <c r="G73">
        <f ca="1">(SUMIFS(OFFSET([2]掉落汇总!$C$2:$C$871,,MATCH($B73,[2]掉落汇总!$D$1:$M$1)),[2]掉落汇总!$A$2:$A$871,G$1,[2]掉落汇总!$C$2:$C$871,$Q$1)+SUMIFS(OFFSET([2]掉落汇总!$C$2:$C$871,,MATCH($B73,[2]掉落汇总!$D$1:$M$1)),[2]掉落汇总!$A$2:$A$871,G$1,[2]掉落汇总!$C$2:$C$871,$Q$2)/$Q$3)*宝箱投放计算!F73</f>
        <v>0</v>
      </c>
      <c r="H73">
        <f ca="1">(SUMIFS(OFFSET([2]掉落汇总!$C$2:$C$871,,MATCH($B73,[2]掉落汇总!$D$1:$M$1)),[2]掉落汇总!$A$2:$A$871,H$1,[2]掉落汇总!$C$2:$C$871,$Q$1)+SUMIFS(OFFSET([2]掉落汇总!$C$2:$C$871,,MATCH($B73,[2]掉落汇总!$D$1:$M$1)),[2]掉落汇总!$A$2:$A$871,H$1,[2]掉落汇总!$C$2:$C$871,$Q$2)/$Q$3)*宝箱投放计算!G73</f>
        <v>0</v>
      </c>
      <c r="I73">
        <f ca="1">(SUMIFS(OFFSET([2]掉落汇总!$C$2:$C$871,,MATCH($B73,[2]掉落汇总!$D$1:$M$1)),[2]掉落汇总!$A$2:$A$871,I$1,[2]掉落汇总!$C$2:$C$871,$Q$1)+SUMIFS(OFFSET([2]掉落汇总!$C$2:$C$871,,MATCH($B73,[2]掉落汇总!$D$1:$M$1)),[2]掉落汇总!$A$2:$A$871,I$1,[2]掉落汇总!$C$2:$C$871,$Q$2)/$Q$3)*宝箱投放计算!H73</f>
        <v>0</v>
      </c>
      <c r="J73">
        <f ca="1">(SUMIFS(OFFSET([2]掉落汇总!$C$2:$C$871,,MATCH($B73,[2]掉落汇总!$D$1:$M$1)),[2]掉落汇总!$A$2:$A$871,J$1,[2]掉落汇总!$C$2:$C$871,$Q$1)+SUMIFS(OFFSET([2]掉落汇总!$C$2:$C$871,,MATCH($B73,[2]掉落汇总!$D$1:$M$1)),[2]掉落汇总!$A$2:$A$871,J$1,[2]掉落汇总!$C$2:$C$871,$Q$2)/$Q$3)*宝箱投放计算!I73</f>
        <v>0</v>
      </c>
      <c r="K73">
        <f ca="1">(SUMIFS(OFFSET([2]掉落汇总!$C$2:$C$871,,MATCH($B73,[2]掉落汇总!$D$1:$M$1)),[2]掉落汇总!$A$2:$A$871,K$1,[2]掉落汇总!$C$2:$C$871,$Q$1)+SUMIFS(OFFSET([2]掉落汇总!$C$2:$C$871,,MATCH($B73,[2]掉落汇总!$D$1:$M$1)),[2]掉落汇总!$A$2:$A$871,K$1,[2]掉落汇总!$C$2:$C$871,$Q$2)/$Q$3)*宝箱投放计算!J73</f>
        <v>0</v>
      </c>
      <c r="L73">
        <f ca="1">(SUMIFS(OFFSET([2]掉落汇总!$C$2:$C$871,,MATCH($B73,[2]掉落汇总!$D$1:$M$1)),[2]掉落汇总!$A$2:$A$871,L$1,[2]掉落汇总!$C$2:$C$871,$Q$1)+SUMIFS(OFFSET([2]掉落汇总!$C$2:$C$871,,MATCH($B73,[2]掉落汇总!$D$1:$M$1)),[2]掉落汇总!$A$2:$A$871,L$1,[2]掉落汇总!$C$2:$C$871,$Q$2)/$Q$3)*宝箱投放计算!K73</f>
        <v>0.58393299516338337</v>
      </c>
      <c r="M73">
        <f ca="1">(SUMIFS(OFFSET([2]掉落汇总!$C$2:$C$871,,MATCH($B73,[2]掉落汇总!$D$1:$M$1)),[2]掉落汇总!$A$2:$A$871,M$1,[2]掉落汇总!$C$2:$C$871,$Q$1)+SUMIFS(OFFSET([2]掉落汇总!$C$2:$C$871,,MATCH($B73,[2]掉落汇总!$D$1:$M$1)),[2]掉落汇总!$A$2:$A$871,M$1,[2]掉落汇总!$C$2:$C$871,$Q$2)/$Q$3)*宝箱投放计算!L73</f>
        <v>0.73572346140371359</v>
      </c>
      <c r="N73">
        <f ca="1">(SUMIFS(OFFSET([2]掉落汇总!$C$2:$C$871,,MATCH($B73,[2]掉落汇总!$D$1:$M$1)),[2]掉落汇总!$A$2:$A$871,N$1,[2]掉落汇总!$C$2:$C$871,$Q$1)+SUMIFS(OFFSET([2]掉落汇总!$C$2:$C$871,,MATCH($B73,[2]掉落汇总!$D$1:$M$1)),[2]掉落汇总!$A$2:$A$871,N$1,[2]掉落汇总!$C$2:$C$871,$Q$2)/$Q$3)*宝箱投放计算!M73</f>
        <v>0.19916400295057779</v>
      </c>
      <c r="O73">
        <f ca="1">(SUMIFS(OFFSET([2]掉落汇总!$C$2:$C$871,,MATCH($B73,[2]掉落汇总!$D$1:$M$1)),[2]掉落汇总!$A$2:$A$871,O$1,[2]掉落汇总!$C$2:$C$871,$Q$1)+SUMIFS(OFFSET([2]掉落汇总!$C$2:$C$871,,MATCH($B73,[2]掉落汇总!$D$1:$M$1)),[2]掉落汇总!$A$2:$A$871,O$1,[2]掉落汇总!$C$2:$C$871,$Q$2)/$Q$3)*宝箱投放计算!N73</f>
        <v>0.31118538581225147</v>
      </c>
    </row>
    <row r="74" spans="1:15" x14ac:dyDescent="0.2">
      <c r="A74">
        <f>玩家成长时间线!A74</f>
        <v>73</v>
      </c>
      <c r="B74">
        <f>玩家成长时间线!B74</f>
        <v>9</v>
      </c>
      <c r="C74">
        <f ca="1">SUM($D$2:D74)</f>
        <v>427.93951284162654</v>
      </c>
      <c r="D74">
        <f t="shared" ca="1" si="1"/>
        <v>5.9140668089225743</v>
      </c>
      <c r="E74">
        <f ca="1">(SUMIFS(OFFSET([2]掉落汇总!$C$2:$C$871,,MATCH($B74,[2]掉落汇总!$D$1:$M$1)),[2]掉落汇总!$A$2:$A$871,E$1,[2]掉落汇总!$C$2:$C$871,$Q$1)+SUMIFS(OFFSET([2]掉落汇总!$C$2:$C$871,,MATCH($B74,[2]掉落汇总!$D$1:$M$1)),[2]掉落汇总!$A$2:$A$871,E$1,[2]掉落汇总!$C$2:$C$871,$Q$2)/$Q$3)*宝箱投放计算!D74</f>
        <v>0.94722791712104693</v>
      </c>
      <c r="F74">
        <f ca="1">(SUMIFS(OFFSET([2]掉落汇总!$C$2:$C$871,,MATCH($B74,[2]掉落汇总!$D$1:$M$1)),[2]掉落汇总!$A$2:$A$871,F$1,[2]掉落汇总!$C$2:$C$871,$Q$1)+SUMIFS(OFFSET([2]掉落汇总!$C$2:$C$871,,MATCH($B74,[2]掉落汇总!$D$1:$M$1)),[2]掉落汇总!$A$2:$A$871,F$1,[2]掉落汇总!$C$2:$C$871,$Q$2)/$Q$3)*宝箱投放计算!E74</f>
        <v>3.1368330464716006</v>
      </c>
      <c r="G74">
        <f ca="1">(SUMIFS(OFFSET([2]掉落汇总!$C$2:$C$871,,MATCH($B74,[2]掉落汇总!$D$1:$M$1)),[2]掉落汇总!$A$2:$A$871,G$1,[2]掉落汇总!$C$2:$C$871,$Q$1)+SUMIFS(OFFSET([2]掉落汇总!$C$2:$C$871,,MATCH($B74,[2]掉落汇总!$D$1:$M$1)),[2]掉落汇总!$A$2:$A$871,G$1,[2]掉落汇总!$C$2:$C$871,$Q$2)/$Q$3)*宝箱投放计算!F74</f>
        <v>0</v>
      </c>
      <c r="H74">
        <f ca="1">(SUMIFS(OFFSET([2]掉落汇总!$C$2:$C$871,,MATCH($B74,[2]掉落汇总!$D$1:$M$1)),[2]掉落汇总!$A$2:$A$871,H$1,[2]掉落汇总!$C$2:$C$871,$Q$1)+SUMIFS(OFFSET([2]掉落汇总!$C$2:$C$871,,MATCH($B74,[2]掉落汇总!$D$1:$M$1)),[2]掉落汇总!$A$2:$A$871,H$1,[2]掉落汇总!$C$2:$C$871,$Q$2)/$Q$3)*宝箱投放计算!G74</f>
        <v>0</v>
      </c>
      <c r="I74">
        <f ca="1">(SUMIFS(OFFSET([2]掉落汇总!$C$2:$C$871,,MATCH($B74,[2]掉落汇总!$D$1:$M$1)),[2]掉落汇总!$A$2:$A$871,I$1,[2]掉落汇总!$C$2:$C$871,$Q$1)+SUMIFS(OFFSET([2]掉落汇总!$C$2:$C$871,,MATCH($B74,[2]掉落汇总!$D$1:$M$1)),[2]掉落汇总!$A$2:$A$871,I$1,[2]掉落汇总!$C$2:$C$871,$Q$2)/$Q$3)*宝箱投放计算!H74</f>
        <v>0</v>
      </c>
      <c r="J74">
        <f ca="1">(SUMIFS(OFFSET([2]掉落汇总!$C$2:$C$871,,MATCH($B74,[2]掉落汇总!$D$1:$M$1)),[2]掉落汇总!$A$2:$A$871,J$1,[2]掉落汇总!$C$2:$C$871,$Q$1)+SUMIFS(OFFSET([2]掉落汇总!$C$2:$C$871,,MATCH($B74,[2]掉落汇总!$D$1:$M$1)),[2]掉落汇总!$A$2:$A$871,J$1,[2]掉落汇总!$C$2:$C$871,$Q$2)/$Q$3)*宝箱投放计算!I74</f>
        <v>0</v>
      </c>
      <c r="K74">
        <f ca="1">(SUMIFS(OFFSET([2]掉落汇总!$C$2:$C$871,,MATCH($B74,[2]掉落汇总!$D$1:$M$1)),[2]掉落汇总!$A$2:$A$871,K$1,[2]掉落汇总!$C$2:$C$871,$Q$1)+SUMIFS(OFFSET([2]掉落汇总!$C$2:$C$871,,MATCH($B74,[2]掉落汇总!$D$1:$M$1)),[2]掉落汇总!$A$2:$A$871,K$1,[2]掉落汇总!$C$2:$C$871,$Q$2)/$Q$3)*宝箱投放计算!J74</f>
        <v>0</v>
      </c>
      <c r="L74">
        <f ca="1">(SUMIFS(OFFSET([2]掉落汇总!$C$2:$C$871,,MATCH($B74,[2]掉落汇总!$D$1:$M$1)),[2]掉落汇总!$A$2:$A$871,L$1,[2]掉落汇总!$C$2:$C$871,$Q$1)+SUMIFS(OFFSET([2]掉落汇总!$C$2:$C$871,,MATCH($B74,[2]掉落汇总!$D$1:$M$1)),[2]掉落汇总!$A$2:$A$871,L$1,[2]掉落汇总!$C$2:$C$871,$Q$2)/$Q$3)*宝箱投放计算!K74</f>
        <v>0.58393299516338337</v>
      </c>
      <c r="M74">
        <f ca="1">(SUMIFS(OFFSET([2]掉落汇总!$C$2:$C$871,,MATCH($B74,[2]掉落汇总!$D$1:$M$1)),[2]掉落汇总!$A$2:$A$871,M$1,[2]掉落汇总!$C$2:$C$871,$Q$1)+SUMIFS(OFFSET([2]掉落汇总!$C$2:$C$871,,MATCH($B74,[2]掉落汇总!$D$1:$M$1)),[2]掉落汇总!$A$2:$A$871,M$1,[2]掉落汇总!$C$2:$C$871,$Q$2)/$Q$3)*宝箱投放计算!L74</f>
        <v>0.73572346140371359</v>
      </c>
      <c r="N74">
        <f ca="1">(SUMIFS(OFFSET([2]掉落汇总!$C$2:$C$871,,MATCH($B74,[2]掉落汇总!$D$1:$M$1)),[2]掉落汇总!$A$2:$A$871,N$1,[2]掉落汇总!$C$2:$C$871,$Q$1)+SUMIFS(OFFSET([2]掉落汇总!$C$2:$C$871,,MATCH($B74,[2]掉落汇总!$D$1:$M$1)),[2]掉落汇总!$A$2:$A$871,N$1,[2]掉落汇总!$C$2:$C$871,$Q$2)/$Q$3)*宝箱投放计算!M74</f>
        <v>0.19916400295057779</v>
      </c>
      <c r="O74">
        <f ca="1">(SUMIFS(OFFSET([2]掉落汇总!$C$2:$C$871,,MATCH($B74,[2]掉落汇总!$D$1:$M$1)),[2]掉落汇总!$A$2:$A$871,O$1,[2]掉落汇总!$C$2:$C$871,$Q$1)+SUMIFS(OFFSET([2]掉落汇总!$C$2:$C$871,,MATCH($B74,[2]掉落汇总!$D$1:$M$1)),[2]掉落汇总!$A$2:$A$871,O$1,[2]掉落汇总!$C$2:$C$871,$Q$2)/$Q$3)*宝箱投放计算!N74</f>
        <v>0.31118538581225147</v>
      </c>
    </row>
    <row r="75" spans="1:15" x14ac:dyDescent="0.2">
      <c r="A75">
        <f>玩家成长时间线!A75</f>
        <v>74</v>
      </c>
      <c r="B75">
        <f>玩家成长时间线!B75</f>
        <v>9</v>
      </c>
      <c r="C75">
        <f ca="1">SUM($D$2:D75)</f>
        <v>433.85750549569633</v>
      </c>
      <c r="D75">
        <f t="shared" ca="1" si="1"/>
        <v>5.9179926540697938</v>
      </c>
      <c r="E75">
        <f ca="1">(SUMIFS(OFFSET([2]掉落汇总!$C$2:$C$871,,MATCH($B75,[2]掉落汇总!$D$1:$M$1)),[2]掉落汇总!$A$2:$A$871,E$1,[2]掉落汇总!$C$2:$C$871,$Q$1)+SUMIFS(OFFSET([2]掉落汇总!$C$2:$C$871,,MATCH($B75,[2]掉落汇总!$D$1:$M$1)),[2]掉落汇总!$A$2:$A$871,E$1,[2]掉落汇总!$C$2:$C$871,$Q$2)/$Q$3)*宝箱投放计算!D75</f>
        <v>0.9511537622682662</v>
      </c>
      <c r="F75">
        <f ca="1">(SUMIFS(OFFSET([2]掉落汇总!$C$2:$C$871,,MATCH($B75,[2]掉落汇总!$D$1:$M$1)),[2]掉落汇总!$A$2:$A$871,F$1,[2]掉落汇总!$C$2:$C$871,$Q$1)+SUMIFS(OFFSET([2]掉落汇总!$C$2:$C$871,,MATCH($B75,[2]掉落汇总!$D$1:$M$1)),[2]掉落汇总!$A$2:$A$871,F$1,[2]掉落汇总!$C$2:$C$871,$Q$2)/$Q$3)*宝箱投放计算!E75</f>
        <v>3.1368330464716006</v>
      </c>
      <c r="G75">
        <f ca="1">(SUMIFS(OFFSET([2]掉落汇总!$C$2:$C$871,,MATCH($B75,[2]掉落汇总!$D$1:$M$1)),[2]掉落汇总!$A$2:$A$871,G$1,[2]掉落汇总!$C$2:$C$871,$Q$1)+SUMIFS(OFFSET([2]掉落汇总!$C$2:$C$871,,MATCH($B75,[2]掉落汇总!$D$1:$M$1)),[2]掉落汇总!$A$2:$A$871,G$1,[2]掉落汇总!$C$2:$C$871,$Q$2)/$Q$3)*宝箱投放计算!F75</f>
        <v>0</v>
      </c>
      <c r="H75">
        <f ca="1">(SUMIFS(OFFSET([2]掉落汇总!$C$2:$C$871,,MATCH($B75,[2]掉落汇总!$D$1:$M$1)),[2]掉落汇总!$A$2:$A$871,H$1,[2]掉落汇总!$C$2:$C$871,$Q$1)+SUMIFS(OFFSET([2]掉落汇总!$C$2:$C$871,,MATCH($B75,[2]掉落汇总!$D$1:$M$1)),[2]掉落汇总!$A$2:$A$871,H$1,[2]掉落汇总!$C$2:$C$871,$Q$2)/$Q$3)*宝箱投放计算!G75</f>
        <v>0</v>
      </c>
      <c r="I75">
        <f ca="1">(SUMIFS(OFFSET([2]掉落汇总!$C$2:$C$871,,MATCH($B75,[2]掉落汇总!$D$1:$M$1)),[2]掉落汇总!$A$2:$A$871,I$1,[2]掉落汇总!$C$2:$C$871,$Q$1)+SUMIFS(OFFSET([2]掉落汇总!$C$2:$C$871,,MATCH($B75,[2]掉落汇总!$D$1:$M$1)),[2]掉落汇总!$A$2:$A$871,I$1,[2]掉落汇总!$C$2:$C$871,$Q$2)/$Q$3)*宝箱投放计算!H75</f>
        <v>0</v>
      </c>
      <c r="J75">
        <f ca="1">(SUMIFS(OFFSET([2]掉落汇总!$C$2:$C$871,,MATCH($B75,[2]掉落汇总!$D$1:$M$1)),[2]掉落汇总!$A$2:$A$871,J$1,[2]掉落汇总!$C$2:$C$871,$Q$1)+SUMIFS(OFFSET([2]掉落汇总!$C$2:$C$871,,MATCH($B75,[2]掉落汇总!$D$1:$M$1)),[2]掉落汇总!$A$2:$A$871,J$1,[2]掉落汇总!$C$2:$C$871,$Q$2)/$Q$3)*宝箱投放计算!I75</f>
        <v>0</v>
      </c>
      <c r="K75">
        <f ca="1">(SUMIFS(OFFSET([2]掉落汇总!$C$2:$C$871,,MATCH($B75,[2]掉落汇总!$D$1:$M$1)),[2]掉落汇总!$A$2:$A$871,K$1,[2]掉落汇总!$C$2:$C$871,$Q$1)+SUMIFS(OFFSET([2]掉落汇总!$C$2:$C$871,,MATCH($B75,[2]掉落汇总!$D$1:$M$1)),[2]掉落汇总!$A$2:$A$871,K$1,[2]掉落汇总!$C$2:$C$871,$Q$2)/$Q$3)*宝箱投放计算!J75</f>
        <v>0</v>
      </c>
      <c r="L75">
        <f ca="1">(SUMIFS(OFFSET([2]掉落汇总!$C$2:$C$871,,MATCH($B75,[2]掉落汇总!$D$1:$M$1)),[2]掉落汇总!$A$2:$A$871,L$1,[2]掉落汇总!$C$2:$C$871,$Q$1)+SUMIFS(OFFSET([2]掉落汇总!$C$2:$C$871,,MATCH($B75,[2]掉落汇总!$D$1:$M$1)),[2]掉落汇总!$A$2:$A$871,L$1,[2]掉落汇总!$C$2:$C$871,$Q$2)/$Q$3)*宝箱投放计算!K75</f>
        <v>0.58393299516338337</v>
      </c>
      <c r="M75">
        <f ca="1">(SUMIFS(OFFSET([2]掉落汇总!$C$2:$C$871,,MATCH($B75,[2]掉落汇总!$D$1:$M$1)),[2]掉落汇总!$A$2:$A$871,M$1,[2]掉落汇总!$C$2:$C$871,$Q$1)+SUMIFS(OFFSET([2]掉落汇总!$C$2:$C$871,,MATCH($B75,[2]掉落汇总!$D$1:$M$1)),[2]掉落汇总!$A$2:$A$871,M$1,[2]掉落汇总!$C$2:$C$871,$Q$2)/$Q$3)*宝箱投放计算!L75</f>
        <v>0.73572346140371359</v>
      </c>
      <c r="N75">
        <f ca="1">(SUMIFS(OFFSET([2]掉落汇总!$C$2:$C$871,,MATCH($B75,[2]掉落汇总!$D$1:$M$1)),[2]掉落汇总!$A$2:$A$871,N$1,[2]掉落汇总!$C$2:$C$871,$Q$1)+SUMIFS(OFFSET([2]掉落汇总!$C$2:$C$871,,MATCH($B75,[2]掉落汇总!$D$1:$M$1)),[2]掉落汇总!$A$2:$A$871,N$1,[2]掉落汇总!$C$2:$C$871,$Q$2)/$Q$3)*宝箱投放计算!M75</f>
        <v>0.19916400295057779</v>
      </c>
      <c r="O75">
        <f ca="1">(SUMIFS(OFFSET([2]掉落汇总!$C$2:$C$871,,MATCH($B75,[2]掉落汇总!$D$1:$M$1)),[2]掉落汇总!$A$2:$A$871,O$1,[2]掉落汇总!$C$2:$C$871,$Q$1)+SUMIFS(OFFSET([2]掉落汇总!$C$2:$C$871,,MATCH($B75,[2]掉落汇总!$D$1:$M$1)),[2]掉落汇总!$A$2:$A$871,O$1,[2]掉落汇总!$C$2:$C$871,$Q$2)/$Q$3)*宝箱投放计算!N75</f>
        <v>0.31118538581225147</v>
      </c>
    </row>
    <row r="76" spans="1:15" x14ac:dyDescent="0.2">
      <c r="A76">
        <f>玩家成长时间线!A76</f>
        <v>75</v>
      </c>
      <c r="B76">
        <f>玩家成长时间线!B76</f>
        <v>9</v>
      </c>
      <c r="C76">
        <f ca="1">SUM($D$2:D76)</f>
        <v>439.8579408978577</v>
      </c>
      <c r="D76">
        <f t="shared" ca="1" si="1"/>
        <v>6.000435402161397</v>
      </c>
      <c r="E76">
        <f ca="1">(SUMIFS(OFFSET([2]掉落汇总!$C$2:$C$871,,MATCH($B76,[2]掉落汇总!$D$1:$M$1)),[2]掉落汇总!$A$2:$A$871,E$1,[2]掉落汇总!$C$2:$C$871,$Q$1)+SUMIFS(OFFSET([2]掉落汇总!$C$2:$C$871,,MATCH($B76,[2]掉落汇总!$D$1:$M$1)),[2]掉落汇总!$A$2:$A$871,E$1,[2]掉落汇总!$C$2:$C$871,$Q$2)/$Q$3)*宝箱投放计算!D76</f>
        <v>1.0335965103598692</v>
      </c>
      <c r="F76">
        <f ca="1">(SUMIFS(OFFSET([2]掉落汇总!$C$2:$C$871,,MATCH($B76,[2]掉落汇总!$D$1:$M$1)),[2]掉落汇总!$A$2:$A$871,F$1,[2]掉落汇总!$C$2:$C$871,$Q$1)+SUMIFS(OFFSET([2]掉落汇总!$C$2:$C$871,,MATCH($B76,[2]掉落汇总!$D$1:$M$1)),[2]掉落汇总!$A$2:$A$871,F$1,[2]掉落汇总!$C$2:$C$871,$Q$2)/$Q$3)*宝箱投放计算!E76</f>
        <v>3.1368330464716006</v>
      </c>
      <c r="G76">
        <f ca="1">(SUMIFS(OFFSET([2]掉落汇总!$C$2:$C$871,,MATCH($B76,[2]掉落汇总!$D$1:$M$1)),[2]掉落汇总!$A$2:$A$871,G$1,[2]掉落汇总!$C$2:$C$871,$Q$1)+SUMIFS(OFFSET([2]掉落汇总!$C$2:$C$871,,MATCH($B76,[2]掉落汇总!$D$1:$M$1)),[2]掉落汇总!$A$2:$A$871,G$1,[2]掉落汇总!$C$2:$C$871,$Q$2)/$Q$3)*宝箱投放计算!F76</f>
        <v>0</v>
      </c>
      <c r="H76">
        <f ca="1">(SUMIFS(OFFSET([2]掉落汇总!$C$2:$C$871,,MATCH($B76,[2]掉落汇总!$D$1:$M$1)),[2]掉落汇总!$A$2:$A$871,H$1,[2]掉落汇总!$C$2:$C$871,$Q$1)+SUMIFS(OFFSET([2]掉落汇总!$C$2:$C$871,,MATCH($B76,[2]掉落汇总!$D$1:$M$1)),[2]掉落汇总!$A$2:$A$871,H$1,[2]掉落汇总!$C$2:$C$871,$Q$2)/$Q$3)*宝箱投放计算!G76</f>
        <v>0</v>
      </c>
      <c r="I76">
        <f ca="1">(SUMIFS(OFFSET([2]掉落汇总!$C$2:$C$871,,MATCH($B76,[2]掉落汇总!$D$1:$M$1)),[2]掉落汇总!$A$2:$A$871,I$1,[2]掉落汇总!$C$2:$C$871,$Q$1)+SUMIFS(OFFSET([2]掉落汇总!$C$2:$C$871,,MATCH($B76,[2]掉落汇总!$D$1:$M$1)),[2]掉落汇总!$A$2:$A$871,I$1,[2]掉落汇总!$C$2:$C$871,$Q$2)/$Q$3)*宝箱投放计算!H76</f>
        <v>0</v>
      </c>
      <c r="J76">
        <f ca="1">(SUMIFS(OFFSET([2]掉落汇总!$C$2:$C$871,,MATCH($B76,[2]掉落汇总!$D$1:$M$1)),[2]掉落汇总!$A$2:$A$871,J$1,[2]掉落汇总!$C$2:$C$871,$Q$1)+SUMIFS(OFFSET([2]掉落汇总!$C$2:$C$871,,MATCH($B76,[2]掉落汇总!$D$1:$M$1)),[2]掉落汇总!$A$2:$A$871,J$1,[2]掉落汇总!$C$2:$C$871,$Q$2)/$Q$3)*宝箱投放计算!I76</f>
        <v>0</v>
      </c>
      <c r="K76">
        <f ca="1">(SUMIFS(OFFSET([2]掉落汇总!$C$2:$C$871,,MATCH($B76,[2]掉落汇总!$D$1:$M$1)),[2]掉落汇总!$A$2:$A$871,K$1,[2]掉落汇总!$C$2:$C$871,$Q$1)+SUMIFS(OFFSET([2]掉落汇总!$C$2:$C$871,,MATCH($B76,[2]掉落汇总!$D$1:$M$1)),[2]掉落汇总!$A$2:$A$871,K$1,[2]掉落汇总!$C$2:$C$871,$Q$2)/$Q$3)*宝箱投放计算!J76</f>
        <v>0</v>
      </c>
      <c r="L76">
        <f ca="1">(SUMIFS(OFFSET([2]掉落汇总!$C$2:$C$871,,MATCH($B76,[2]掉落汇总!$D$1:$M$1)),[2]掉落汇总!$A$2:$A$871,L$1,[2]掉落汇总!$C$2:$C$871,$Q$1)+SUMIFS(OFFSET([2]掉落汇总!$C$2:$C$871,,MATCH($B76,[2]掉落汇总!$D$1:$M$1)),[2]掉落汇总!$A$2:$A$871,L$1,[2]掉落汇总!$C$2:$C$871,$Q$2)/$Q$3)*宝箱投放计算!K76</f>
        <v>0.58393299516338337</v>
      </c>
      <c r="M76">
        <f ca="1">(SUMIFS(OFFSET([2]掉落汇总!$C$2:$C$871,,MATCH($B76,[2]掉落汇总!$D$1:$M$1)),[2]掉落汇总!$A$2:$A$871,M$1,[2]掉落汇总!$C$2:$C$871,$Q$1)+SUMIFS(OFFSET([2]掉落汇总!$C$2:$C$871,,MATCH($B76,[2]掉落汇总!$D$1:$M$1)),[2]掉落汇总!$A$2:$A$871,M$1,[2]掉落汇总!$C$2:$C$871,$Q$2)/$Q$3)*宝箱投放计算!L76</f>
        <v>0.73572346140371359</v>
      </c>
      <c r="N76">
        <f ca="1">(SUMIFS(OFFSET([2]掉落汇总!$C$2:$C$871,,MATCH($B76,[2]掉落汇总!$D$1:$M$1)),[2]掉落汇总!$A$2:$A$871,N$1,[2]掉落汇总!$C$2:$C$871,$Q$1)+SUMIFS(OFFSET([2]掉落汇总!$C$2:$C$871,,MATCH($B76,[2]掉落汇总!$D$1:$M$1)),[2]掉落汇总!$A$2:$A$871,N$1,[2]掉落汇总!$C$2:$C$871,$Q$2)/$Q$3)*宝箱投放计算!M76</f>
        <v>0.19916400295057779</v>
      </c>
      <c r="O76">
        <f ca="1">(SUMIFS(OFFSET([2]掉落汇总!$C$2:$C$871,,MATCH($B76,[2]掉落汇总!$D$1:$M$1)),[2]掉落汇总!$A$2:$A$871,O$1,[2]掉落汇总!$C$2:$C$871,$Q$1)+SUMIFS(OFFSET([2]掉落汇总!$C$2:$C$871,,MATCH($B76,[2]掉落汇总!$D$1:$M$1)),[2]掉落汇总!$A$2:$A$871,O$1,[2]掉落汇总!$C$2:$C$871,$Q$2)/$Q$3)*宝箱投放计算!N76</f>
        <v>0.31118538581225147</v>
      </c>
    </row>
    <row r="77" spans="1:15" x14ac:dyDescent="0.2">
      <c r="A77">
        <f>玩家成长时间线!A77</f>
        <v>76</v>
      </c>
      <c r="B77">
        <f>玩家成长时间线!B77</f>
        <v>10</v>
      </c>
      <c r="C77">
        <f ca="1">SUM($D$2:D77)</f>
        <v>445.74998547087966</v>
      </c>
      <c r="D77">
        <f t="shared" ca="1" si="1"/>
        <v>5.8920445730219377</v>
      </c>
      <c r="E77">
        <f ca="1">(SUMIFS(OFFSET([2]掉落汇总!$C$2:$C$871,,MATCH($B77,[2]掉落汇总!$D$1:$M$1)),[2]掉落汇总!$A$2:$A$871,E$1,[2]掉落汇总!$C$2:$C$871,$Q$1)+SUMIFS(OFFSET([2]掉落汇总!$C$2:$C$871,,MATCH($B77,[2]掉落汇总!$D$1:$M$1)),[2]掉落汇总!$A$2:$A$871,E$1,[2]掉落汇总!$C$2:$C$871,$Q$2)/$Q$3)*宝箱投放计算!D77</f>
        <v>0.92520568122041036</v>
      </c>
      <c r="F77">
        <f ca="1">(SUMIFS(OFFSET([2]掉落汇总!$C$2:$C$871,,MATCH($B77,[2]掉落汇总!$D$1:$M$1)),[2]掉落汇总!$A$2:$A$871,F$1,[2]掉落汇总!$C$2:$C$871,$Q$1)+SUMIFS(OFFSET([2]掉落汇总!$C$2:$C$871,,MATCH($B77,[2]掉落汇总!$D$1:$M$1)),[2]掉落汇总!$A$2:$A$871,F$1,[2]掉落汇总!$C$2:$C$871,$Q$2)/$Q$3)*宝箱投放计算!E77</f>
        <v>3.1368330464716006</v>
      </c>
      <c r="G77">
        <f ca="1">(SUMIFS(OFFSET([2]掉落汇总!$C$2:$C$871,,MATCH($B77,[2]掉落汇总!$D$1:$M$1)),[2]掉落汇总!$A$2:$A$871,G$1,[2]掉落汇总!$C$2:$C$871,$Q$1)+SUMIFS(OFFSET([2]掉落汇总!$C$2:$C$871,,MATCH($B77,[2]掉落汇总!$D$1:$M$1)),[2]掉落汇总!$A$2:$A$871,G$1,[2]掉落汇总!$C$2:$C$871,$Q$2)/$Q$3)*宝箱投放计算!F77</f>
        <v>0</v>
      </c>
      <c r="H77">
        <f ca="1">(SUMIFS(OFFSET([2]掉落汇总!$C$2:$C$871,,MATCH($B77,[2]掉落汇总!$D$1:$M$1)),[2]掉落汇总!$A$2:$A$871,H$1,[2]掉落汇总!$C$2:$C$871,$Q$1)+SUMIFS(OFFSET([2]掉落汇总!$C$2:$C$871,,MATCH($B77,[2]掉落汇总!$D$1:$M$1)),[2]掉落汇总!$A$2:$A$871,H$1,[2]掉落汇总!$C$2:$C$871,$Q$2)/$Q$3)*宝箱投放计算!G77</f>
        <v>0</v>
      </c>
      <c r="I77">
        <f ca="1">(SUMIFS(OFFSET([2]掉落汇总!$C$2:$C$871,,MATCH($B77,[2]掉落汇总!$D$1:$M$1)),[2]掉落汇总!$A$2:$A$871,I$1,[2]掉落汇总!$C$2:$C$871,$Q$1)+SUMIFS(OFFSET([2]掉落汇总!$C$2:$C$871,,MATCH($B77,[2]掉落汇总!$D$1:$M$1)),[2]掉落汇总!$A$2:$A$871,I$1,[2]掉落汇总!$C$2:$C$871,$Q$2)/$Q$3)*宝箱投放计算!H77</f>
        <v>0</v>
      </c>
      <c r="J77">
        <f ca="1">(SUMIFS(OFFSET([2]掉落汇总!$C$2:$C$871,,MATCH($B77,[2]掉落汇总!$D$1:$M$1)),[2]掉落汇总!$A$2:$A$871,J$1,[2]掉落汇总!$C$2:$C$871,$Q$1)+SUMIFS(OFFSET([2]掉落汇总!$C$2:$C$871,,MATCH($B77,[2]掉落汇总!$D$1:$M$1)),[2]掉落汇总!$A$2:$A$871,J$1,[2]掉落汇总!$C$2:$C$871,$Q$2)/$Q$3)*宝箱投放计算!I77</f>
        <v>0</v>
      </c>
      <c r="K77">
        <f ca="1">(SUMIFS(OFFSET([2]掉落汇总!$C$2:$C$871,,MATCH($B77,[2]掉落汇总!$D$1:$M$1)),[2]掉落汇总!$A$2:$A$871,K$1,[2]掉落汇总!$C$2:$C$871,$Q$1)+SUMIFS(OFFSET([2]掉落汇总!$C$2:$C$871,,MATCH($B77,[2]掉落汇总!$D$1:$M$1)),[2]掉落汇总!$A$2:$A$871,K$1,[2]掉落汇总!$C$2:$C$871,$Q$2)/$Q$3)*宝箱投放计算!J77</f>
        <v>0</v>
      </c>
      <c r="L77">
        <f ca="1">(SUMIFS(OFFSET([2]掉落汇总!$C$2:$C$871,,MATCH($B77,[2]掉落汇总!$D$1:$M$1)),[2]掉落汇总!$A$2:$A$871,L$1,[2]掉落汇总!$C$2:$C$871,$Q$1)+SUMIFS(OFFSET([2]掉落汇总!$C$2:$C$871,,MATCH($B77,[2]掉落汇总!$D$1:$M$1)),[2]掉落汇总!$A$2:$A$871,L$1,[2]掉落汇总!$C$2:$C$871,$Q$2)/$Q$3)*宝箱投放计算!K77</f>
        <v>0.58393299516338337</v>
      </c>
      <c r="M77">
        <f ca="1">(SUMIFS(OFFSET([2]掉落汇总!$C$2:$C$871,,MATCH($B77,[2]掉落汇总!$D$1:$M$1)),[2]掉落汇总!$A$2:$A$871,M$1,[2]掉落汇总!$C$2:$C$871,$Q$1)+SUMIFS(OFFSET([2]掉落汇总!$C$2:$C$871,,MATCH($B77,[2]掉落汇总!$D$1:$M$1)),[2]掉落汇总!$A$2:$A$871,M$1,[2]掉落汇总!$C$2:$C$871,$Q$2)/$Q$3)*宝箱投放计算!L77</f>
        <v>0.73572346140371359</v>
      </c>
      <c r="N77">
        <f ca="1">(SUMIFS(OFFSET([2]掉落汇总!$C$2:$C$871,,MATCH($B77,[2]掉落汇总!$D$1:$M$1)),[2]掉落汇总!$A$2:$A$871,N$1,[2]掉落汇总!$C$2:$C$871,$Q$1)+SUMIFS(OFFSET([2]掉落汇总!$C$2:$C$871,,MATCH($B77,[2]掉落汇总!$D$1:$M$1)),[2]掉落汇总!$A$2:$A$871,N$1,[2]掉落汇总!$C$2:$C$871,$Q$2)/$Q$3)*宝箱投放计算!M77</f>
        <v>0.19916400295057779</v>
      </c>
      <c r="O77">
        <f ca="1">(SUMIFS(OFFSET([2]掉落汇总!$C$2:$C$871,,MATCH($B77,[2]掉落汇总!$D$1:$M$1)),[2]掉落汇总!$A$2:$A$871,O$1,[2]掉落汇总!$C$2:$C$871,$Q$1)+SUMIFS(OFFSET([2]掉落汇总!$C$2:$C$871,,MATCH($B77,[2]掉落汇总!$D$1:$M$1)),[2]掉落汇总!$A$2:$A$871,O$1,[2]掉落汇总!$C$2:$C$871,$Q$2)/$Q$3)*宝箱投放计算!N77</f>
        <v>0.31118538581225147</v>
      </c>
    </row>
    <row r="78" spans="1:15" x14ac:dyDescent="0.2">
      <c r="A78">
        <f>玩家成长时间线!A78</f>
        <v>77</v>
      </c>
      <c r="B78">
        <f>玩家成长时间线!B78</f>
        <v>10</v>
      </c>
      <c r="C78">
        <f ca="1">SUM($D$2:D78)</f>
        <v>451.64581752417513</v>
      </c>
      <c r="D78">
        <f t="shared" ca="1" si="1"/>
        <v>5.8958320532954778</v>
      </c>
      <c r="E78">
        <f ca="1">(SUMIFS(OFFSET([2]掉落汇总!$C$2:$C$871,,MATCH($B78,[2]掉落汇总!$D$1:$M$1)),[2]掉落汇总!$A$2:$A$871,E$1,[2]掉落汇总!$C$2:$C$871,$Q$1)+SUMIFS(OFFSET([2]掉落汇总!$C$2:$C$871,,MATCH($B78,[2]掉落汇总!$D$1:$M$1)),[2]掉落汇总!$A$2:$A$871,E$1,[2]掉落汇总!$C$2:$C$871,$Q$2)/$Q$3)*宝箱投放计算!D78</f>
        <v>0.9289931614939505</v>
      </c>
      <c r="F78">
        <f ca="1">(SUMIFS(OFFSET([2]掉落汇总!$C$2:$C$871,,MATCH($B78,[2]掉落汇总!$D$1:$M$1)),[2]掉落汇总!$A$2:$A$871,F$1,[2]掉落汇总!$C$2:$C$871,$Q$1)+SUMIFS(OFFSET([2]掉落汇总!$C$2:$C$871,,MATCH($B78,[2]掉落汇总!$D$1:$M$1)),[2]掉落汇总!$A$2:$A$871,F$1,[2]掉落汇总!$C$2:$C$871,$Q$2)/$Q$3)*宝箱投放计算!E78</f>
        <v>3.1368330464716006</v>
      </c>
      <c r="G78">
        <f ca="1">(SUMIFS(OFFSET([2]掉落汇总!$C$2:$C$871,,MATCH($B78,[2]掉落汇总!$D$1:$M$1)),[2]掉落汇总!$A$2:$A$871,G$1,[2]掉落汇总!$C$2:$C$871,$Q$1)+SUMIFS(OFFSET([2]掉落汇总!$C$2:$C$871,,MATCH($B78,[2]掉落汇总!$D$1:$M$1)),[2]掉落汇总!$A$2:$A$871,G$1,[2]掉落汇总!$C$2:$C$871,$Q$2)/$Q$3)*宝箱投放计算!F78</f>
        <v>0</v>
      </c>
      <c r="H78">
        <f ca="1">(SUMIFS(OFFSET([2]掉落汇总!$C$2:$C$871,,MATCH($B78,[2]掉落汇总!$D$1:$M$1)),[2]掉落汇总!$A$2:$A$871,H$1,[2]掉落汇总!$C$2:$C$871,$Q$1)+SUMIFS(OFFSET([2]掉落汇总!$C$2:$C$871,,MATCH($B78,[2]掉落汇总!$D$1:$M$1)),[2]掉落汇总!$A$2:$A$871,H$1,[2]掉落汇总!$C$2:$C$871,$Q$2)/$Q$3)*宝箱投放计算!G78</f>
        <v>0</v>
      </c>
      <c r="I78">
        <f ca="1">(SUMIFS(OFFSET([2]掉落汇总!$C$2:$C$871,,MATCH($B78,[2]掉落汇总!$D$1:$M$1)),[2]掉落汇总!$A$2:$A$871,I$1,[2]掉落汇总!$C$2:$C$871,$Q$1)+SUMIFS(OFFSET([2]掉落汇总!$C$2:$C$871,,MATCH($B78,[2]掉落汇总!$D$1:$M$1)),[2]掉落汇总!$A$2:$A$871,I$1,[2]掉落汇总!$C$2:$C$871,$Q$2)/$Q$3)*宝箱投放计算!H78</f>
        <v>0</v>
      </c>
      <c r="J78">
        <f ca="1">(SUMIFS(OFFSET([2]掉落汇总!$C$2:$C$871,,MATCH($B78,[2]掉落汇总!$D$1:$M$1)),[2]掉落汇总!$A$2:$A$871,J$1,[2]掉落汇总!$C$2:$C$871,$Q$1)+SUMIFS(OFFSET([2]掉落汇总!$C$2:$C$871,,MATCH($B78,[2]掉落汇总!$D$1:$M$1)),[2]掉落汇总!$A$2:$A$871,J$1,[2]掉落汇总!$C$2:$C$871,$Q$2)/$Q$3)*宝箱投放计算!I78</f>
        <v>0</v>
      </c>
      <c r="K78">
        <f ca="1">(SUMIFS(OFFSET([2]掉落汇总!$C$2:$C$871,,MATCH($B78,[2]掉落汇总!$D$1:$M$1)),[2]掉落汇总!$A$2:$A$871,K$1,[2]掉落汇总!$C$2:$C$871,$Q$1)+SUMIFS(OFFSET([2]掉落汇总!$C$2:$C$871,,MATCH($B78,[2]掉落汇总!$D$1:$M$1)),[2]掉落汇总!$A$2:$A$871,K$1,[2]掉落汇总!$C$2:$C$871,$Q$2)/$Q$3)*宝箱投放计算!J78</f>
        <v>0</v>
      </c>
      <c r="L78">
        <f ca="1">(SUMIFS(OFFSET([2]掉落汇总!$C$2:$C$871,,MATCH($B78,[2]掉落汇总!$D$1:$M$1)),[2]掉落汇总!$A$2:$A$871,L$1,[2]掉落汇总!$C$2:$C$871,$Q$1)+SUMIFS(OFFSET([2]掉落汇总!$C$2:$C$871,,MATCH($B78,[2]掉落汇总!$D$1:$M$1)),[2]掉落汇总!$A$2:$A$871,L$1,[2]掉落汇总!$C$2:$C$871,$Q$2)/$Q$3)*宝箱投放计算!K78</f>
        <v>0.58393299516338337</v>
      </c>
      <c r="M78">
        <f ca="1">(SUMIFS(OFFSET([2]掉落汇总!$C$2:$C$871,,MATCH($B78,[2]掉落汇总!$D$1:$M$1)),[2]掉落汇总!$A$2:$A$871,M$1,[2]掉落汇总!$C$2:$C$871,$Q$1)+SUMIFS(OFFSET([2]掉落汇总!$C$2:$C$871,,MATCH($B78,[2]掉落汇总!$D$1:$M$1)),[2]掉落汇总!$A$2:$A$871,M$1,[2]掉落汇总!$C$2:$C$871,$Q$2)/$Q$3)*宝箱投放计算!L78</f>
        <v>0.73572346140371359</v>
      </c>
      <c r="N78">
        <f ca="1">(SUMIFS(OFFSET([2]掉落汇总!$C$2:$C$871,,MATCH($B78,[2]掉落汇总!$D$1:$M$1)),[2]掉落汇总!$A$2:$A$871,N$1,[2]掉落汇总!$C$2:$C$871,$Q$1)+SUMIFS(OFFSET([2]掉落汇总!$C$2:$C$871,,MATCH($B78,[2]掉落汇总!$D$1:$M$1)),[2]掉落汇总!$A$2:$A$871,N$1,[2]掉落汇总!$C$2:$C$871,$Q$2)/$Q$3)*宝箱投放计算!M78</f>
        <v>0.19916400295057779</v>
      </c>
      <c r="O78">
        <f ca="1">(SUMIFS(OFFSET([2]掉落汇总!$C$2:$C$871,,MATCH($B78,[2]掉落汇总!$D$1:$M$1)),[2]掉落汇总!$A$2:$A$871,O$1,[2]掉落汇总!$C$2:$C$871,$Q$1)+SUMIFS(OFFSET([2]掉落汇总!$C$2:$C$871,,MATCH($B78,[2]掉落汇总!$D$1:$M$1)),[2]掉落汇总!$A$2:$A$871,O$1,[2]掉落汇总!$C$2:$C$871,$Q$2)/$Q$3)*宝箱投放计算!N78</f>
        <v>0.31118538581225147</v>
      </c>
    </row>
    <row r="79" spans="1:15" x14ac:dyDescent="0.2">
      <c r="A79">
        <f>玩家成长时间线!A79</f>
        <v>78</v>
      </c>
      <c r="B79">
        <f>玩家成长时间线!B79</f>
        <v>10</v>
      </c>
      <c r="C79">
        <f ca="1">SUM($D$2:D79)</f>
        <v>457.54543705774415</v>
      </c>
      <c r="D79">
        <f t="shared" ca="1" si="1"/>
        <v>5.8996195335690178</v>
      </c>
      <c r="E79">
        <f ca="1">(SUMIFS(OFFSET([2]掉落汇总!$C$2:$C$871,,MATCH($B79,[2]掉落汇总!$D$1:$M$1)),[2]掉落汇总!$A$2:$A$871,E$1,[2]掉落汇总!$C$2:$C$871,$Q$1)+SUMIFS(OFFSET([2]掉落汇总!$C$2:$C$871,,MATCH($B79,[2]掉落汇总!$D$1:$M$1)),[2]掉落汇总!$A$2:$A$871,E$1,[2]掉落汇总!$C$2:$C$871,$Q$2)/$Q$3)*宝箱投放计算!D79</f>
        <v>0.93278064176749076</v>
      </c>
      <c r="F79">
        <f ca="1">(SUMIFS(OFFSET([2]掉落汇总!$C$2:$C$871,,MATCH($B79,[2]掉落汇总!$D$1:$M$1)),[2]掉落汇总!$A$2:$A$871,F$1,[2]掉落汇总!$C$2:$C$871,$Q$1)+SUMIFS(OFFSET([2]掉落汇总!$C$2:$C$871,,MATCH($B79,[2]掉落汇总!$D$1:$M$1)),[2]掉落汇总!$A$2:$A$871,F$1,[2]掉落汇总!$C$2:$C$871,$Q$2)/$Q$3)*宝箱投放计算!E79</f>
        <v>3.1368330464716006</v>
      </c>
      <c r="G79">
        <f ca="1">(SUMIFS(OFFSET([2]掉落汇总!$C$2:$C$871,,MATCH($B79,[2]掉落汇总!$D$1:$M$1)),[2]掉落汇总!$A$2:$A$871,G$1,[2]掉落汇总!$C$2:$C$871,$Q$1)+SUMIFS(OFFSET([2]掉落汇总!$C$2:$C$871,,MATCH($B79,[2]掉落汇总!$D$1:$M$1)),[2]掉落汇总!$A$2:$A$871,G$1,[2]掉落汇总!$C$2:$C$871,$Q$2)/$Q$3)*宝箱投放计算!F79</f>
        <v>0</v>
      </c>
      <c r="H79">
        <f ca="1">(SUMIFS(OFFSET([2]掉落汇总!$C$2:$C$871,,MATCH($B79,[2]掉落汇总!$D$1:$M$1)),[2]掉落汇总!$A$2:$A$871,H$1,[2]掉落汇总!$C$2:$C$871,$Q$1)+SUMIFS(OFFSET([2]掉落汇总!$C$2:$C$871,,MATCH($B79,[2]掉落汇总!$D$1:$M$1)),[2]掉落汇总!$A$2:$A$871,H$1,[2]掉落汇总!$C$2:$C$871,$Q$2)/$Q$3)*宝箱投放计算!G79</f>
        <v>0</v>
      </c>
      <c r="I79">
        <f ca="1">(SUMIFS(OFFSET([2]掉落汇总!$C$2:$C$871,,MATCH($B79,[2]掉落汇总!$D$1:$M$1)),[2]掉落汇总!$A$2:$A$871,I$1,[2]掉落汇总!$C$2:$C$871,$Q$1)+SUMIFS(OFFSET([2]掉落汇总!$C$2:$C$871,,MATCH($B79,[2]掉落汇总!$D$1:$M$1)),[2]掉落汇总!$A$2:$A$871,I$1,[2]掉落汇总!$C$2:$C$871,$Q$2)/$Q$3)*宝箱投放计算!H79</f>
        <v>0</v>
      </c>
      <c r="J79">
        <f ca="1">(SUMIFS(OFFSET([2]掉落汇总!$C$2:$C$871,,MATCH($B79,[2]掉落汇总!$D$1:$M$1)),[2]掉落汇总!$A$2:$A$871,J$1,[2]掉落汇总!$C$2:$C$871,$Q$1)+SUMIFS(OFFSET([2]掉落汇总!$C$2:$C$871,,MATCH($B79,[2]掉落汇总!$D$1:$M$1)),[2]掉落汇总!$A$2:$A$871,J$1,[2]掉落汇总!$C$2:$C$871,$Q$2)/$Q$3)*宝箱投放计算!I79</f>
        <v>0</v>
      </c>
      <c r="K79">
        <f ca="1">(SUMIFS(OFFSET([2]掉落汇总!$C$2:$C$871,,MATCH($B79,[2]掉落汇总!$D$1:$M$1)),[2]掉落汇总!$A$2:$A$871,K$1,[2]掉落汇总!$C$2:$C$871,$Q$1)+SUMIFS(OFFSET([2]掉落汇总!$C$2:$C$871,,MATCH($B79,[2]掉落汇总!$D$1:$M$1)),[2]掉落汇总!$A$2:$A$871,K$1,[2]掉落汇总!$C$2:$C$871,$Q$2)/$Q$3)*宝箱投放计算!J79</f>
        <v>0</v>
      </c>
      <c r="L79">
        <f ca="1">(SUMIFS(OFFSET([2]掉落汇总!$C$2:$C$871,,MATCH($B79,[2]掉落汇总!$D$1:$M$1)),[2]掉落汇总!$A$2:$A$871,L$1,[2]掉落汇总!$C$2:$C$871,$Q$1)+SUMIFS(OFFSET([2]掉落汇总!$C$2:$C$871,,MATCH($B79,[2]掉落汇总!$D$1:$M$1)),[2]掉落汇总!$A$2:$A$871,L$1,[2]掉落汇总!$C$2:$C$871,$Q$2)/$Q$3)*宝箱投放计算!K79</f>
        <v>0.58393299516338337</v>
      </c>
      <c r="M79">
        <f ca="1">(SUMIFS(OFFSET([2]掉落汇总!$C$2:$C$871,,MATCH($B79,[2]掉落汇总!$D$1:$M$1)),[2]掉落汇总!$A$2:$A$871,M$1,[2]掉落汇总!$C$2:$C$871,$Q$1)+SUMIFS(OFFSET([2]掉落汇总!$C$2:$C$871,,MATCH($B79,[2]掉落汇总!$D$1:$M$1)),[2]掉落汇总!$A$2:$A$871,M$1,[2]掉落汇总!$C$2:$C$871,$Q$2)/$Q$3)*宝箱投放计算!L79</f>
        <v>0.73572346140371359</v>
      </c>
      <c r="N79">
        <f ca="1">(SUMIFS(OFFSET([2]掉落汇总!$C$2:$C$871,,MATCH($B79,[2]掉落汇总!$D$1:$M$1)),[2]掉落汇总!$A$2:$A$871,N$1,[2]掉落汇总!$C$2:$C$871,$Q$1)+SUMIFS(OFFSET([2]掉落汇总!$C$2:$C$871,,MATCH($B79,[2]掉落汇总!$D$1:$M$1)),[2]掉落汇总!$A$2:$A$871,N$1,[2]掉落汇总!$C$2:$C$871,$Q$2)/$Q$3)*宝箱投放计算!M79</f>
        <v>0.19916400295057779</v>
      </c>
      <c r="O79">
        <f ca="1">(SUMIFS(OFFSET([2]掉落汇总!$C$2:$C$871,,MATCH($B79,[2]掉落汇总!$D$1:$M$1)),[2]掉落汇总!$A$2:$A$871,O$1,[2]掉落汇总!$C$2:$C$871,$Q$1)+SUMIFS(OFFSET([2]掉落汇总!$C$2:$C$871,,MATCH($B79,[2]掉落汇总!$D$1:$M$1)),[2]掉落汇总!$A$2:$A$871,O$1,[2]掉落汇总!$C$2:$C$871,$Q$2)/$Q$3)*宝箱投放计算!N79</f>
        <v>0.31118538581225147</v>
      </c>
    </row>
    <row r="80" spans="1:15" x14ac:dyDescent="0.2">
      <c r="A80">
        <f>玩家成长时间线!A80</f>
        <v>79</v>
      </c>
      <c r="B80">
        <f>玩家成长时间线!B80</f>
        <v>10</v>
      </c>
      <c r="C80">
        <f ca="1">SUM($D$2:D80)</f>
        <v>463.52459367705751</v>
      </c>
      <c r="D80">
        <f t="shared" ca="1" si="1"/>
        <v>5.979156619313363</v>
      </c>
      <c r="E80">
        <f ca="1">(SUMIFS(OFFSET([2]掉落汇总!$C$2:$C$871,,MATCH($B80,[2]掉落汇总!$D$1:$M$1)),[2]掉落汇总!$A$2:$A$871,E$1,[2]掉落汇总!$C$2:$C$871,$Q$1)+SUMIFS(OFFSET([2]掉落汇总!$C$2:$C$871,,MATCH($B80,[2]掉落汇总!$D$1:$M$1)),[2]掉落汇总!$A$2:$A$871,E$1,[2]掉落汇总!$C$2:$C$871,$Q$2)/$Q$3)*宝箱投放计算!D80</f>
        <v>1.0123177275118358</v>
      </c>
      <c r="F80">
        <f ca="1">(SUMIFS(OFFSET([2]掉落汇总!$C$2:$C$871,,MATCH($B80,[2]掉落汇总!$D$1:$M$1)),[2]掉落汇总!$A$2:$A$871,F$1,[2]掉落汇总!$C$2:$C$871,$Q$1)+SUMIFS(OFFSET([2]掉落汇总!$C$2:$C$871,,MATCH($B80,[2]掉落汇总!$D$1:$M$1)),[2]掉落汇总!$A$2:$A$871,F$1,[2]掉落汇总!$C$2:$C$871,$Q$2)/$Q$3)*宝箱投放计算!E80</f>
        <v>3.1368330464716006</v>
      </c>
      <c r="G80">
        <f ca="1">(SUMIFS(OFFSET([2]掉落汇总!$C$2:$C$871,,MATCH($B80,[2]掉落汇总!$D$1:$M$1)),[2]掉落汇总!$A$2:$A$871,G$1,[2]掉落汇总!$C$2:$C$871,$Q$1)+SUMIFS(OFFSET([2]掉落汇总!$C$2:$C$871,,MATCH($B80,[2]掉落汇总!$D$1:$M$1)),[2]掉落汇总!$A$2:$A$871,G$1,[2]掉落汇总!$C$2:$C$871,$Q$2)/$Q$3)*宝箱投放计算!F80</f>
        <v>0</v>
      </c>
      <c r="H80">
        <f ca="1">(SUMIFS(OFFSET([2]掉落汇总!$C$2:$C$871,,MATCH($B80,[2]掉落汇总!$D$1:$M$1)),[2]掉落汇总!$A$2:$A$871,H$1,[2]掉落汇总!$C$2:$C$871,$Q$1)+SUMIFS(OFFSET([2]掉落汇总!$C$2:$C$871,,MATCH($B80,[2]掉落汇总!$D$1:$M$1)),[2]掉落汇总!$A$2:$A$871,H$1,[2]掉落汇总!$C$2:$C$871,$Q$2)/$Q$3)*宝箱投放计算!G80</f>
        <v>0</v>
      </c>
      <c r="I80">
        <f ca="1">(SUMIFS(OFFSET([2]掉落汇总!$C$2:$C$871,,MATCH($B80,[2]掉落汇总!$D$1:$M$1)),[2]掉落汇总!$A$2:$A$871,I$1,[2]掉落汇总!$C$2:$C$871,$Q$1)+SUMIFS(OFFSET([2]掉落汇总!$C$2:$C$871,,MATCH($B80,[2]掉落汇总!$D$1:$M$1)),[2]掉落汇总!$A$2:$A$871,I$1,[2]掉落汇总!$C$2:$C$871,$Q$2)/$Q$3)*宝箱投放计算!H80</f>
        <v>0</v>
      </c>
      <c r="J80">
        <f ca="1">(SUMIFS(OFFSET([2]掉落汇总!$C$2:$C$871,,MATCH($B80,[2]掉落汇总!$D$1:$M$1)),[2]掉落汇总!$A$2:$A$871,J$1,[2]掉落汇总!$C$2:$C$871,$Q$1)+SUMIFS(OFFSET([2]掉落汇总!$C$2:$C$871,,MATCH($B80,[2]掉落汇总!$D$1:$M$1)),[2]掉落汇总!$A$2:$A$871,J$1,[2]掉落汇总!$C$2:$C$871,$Q$2)/$Q$3)*宝箱投放计算!I80</f>
        <v>0</v>
      </c>
      <c r="K80">
        <f ca="1">(SUMIFS(OFFSET([2]掉落汇总!$C$2:$C$871,,MATCH($B80,[2]掉落汇总!$D$1:$M$1)),[2]掉落汇总!$A$2:$A$871,K$1,[2]掉落汇总!$C$2:$C$871,$Q$1)+SUMIFS(OFFSET([2]掉落汇总!$C$2:$C$871,,MATCH($B80,[2]掉落汇总!$D$1:$M$1)),[2]掉落汇总!$A$2:$A$871,K$1,[2]掉落汇总!$C$2:$C$871,$Q$2)/$Q$3)*宝箱投放计算!J80</f>
        <v>0</v>
      </c>
      <c r="L80">
        <f ca="1">(SUMIFS(OFFSET([2]掉落汇总!$C$2:$C$871,,MATCH($B80,[2]掉落汇总!$D$1:$M$1)),[2]掉落汇总!$A$2:$A$871,L$1,[2]掉落汇总!$C$2:$C$871,$Q$1)+SUMIFS(OFFSET([2]掉落汇总!$C$2:$C$871,,MATCH($B80,[2]掉落汇总!$D$1:$M$1)),[2]掉落汇总!$A$2:$A$871,L$1,[2]掉落汇总!$C$2:$C$871,$Q$2)/$Q$3)*宝箱投放计算!K80</f>
        <v>0.58393299516338337</v>
      </c>
      <c r="M80">
        <f ca="1">(SUMIFS(OFFSET([2]掉落汇总!$C$2:$C$871,,MATCH($B80,[2]掉落汇总!$D$1:$M$1)),[2]掉落汇总!$A$2:$A$871,M$1,[2]掉落汇总!$C$2:$C$871,$Q$1)+SUMIFS(OFFSET([2]掉落汇总!$C$2:$C$871,,MATCH($B80,[2]掉落汇总!$D$1:$M$1)),[2]掉落汇总!$A$2:$A$871,M$1,[2]掉落汇总!$C$2:$C$871,$Q$2)/$Q$3)*宝箱投放计算!L80</f>
        <v>0.73572346140371359</v>
      </c>
      <c r="N80">
        <f ca="1">(SUMIFS(OFFSET([2]掉落汇总!$C$2:$C$871,,MATCH($B80,[2]掉落汇总!$D$1:$M$1)),[2]掉落汇总!$A$2:$A$871,N$1,[2]掉落汇总!$C$2:$C$871,$Q$1)+SUMIFS(OFFSET([2]掉落汇总!$C$2:$C$871,,MATCH($B80,[2]掉落汇总!$D$1:$M$1)),[2]掉落汇总!$A$2:$A$871,N$1,[2]掉落汇总!$C$2:$C$871,$Q$2)/$Q$3)*宝箱投放计算!M80</f>
        <v>0.19916400295057779</v>
      </c>
      <c r="O80">
        <f ca="1">(SUMIFS(OFFSET([2]掉落汇总!$C$2:$C$871,,MATCH($B80,[2]掉落汇总!$D$1:$M$1)),[2]掉落汇总!$A$2:$A$871,O$1,[2]掉落汇总!$C$2:$C$871,$Q$1)+SUMIFS(OFFSET([2]掉落汇总!$C$2:$C$871,,MATCH($B80,[2]掉落汇总!$D$1:$M$1)),[2]掉落汇总!$A$2:$A$871,O$1,[2]掉落汇总!$C$2:$C$871,$Q$2)/$Q$3)*宝箱投放计算!N80</f>
        <v>0.31118538581225147</v>
      </c>
    </row>
    <row r="81" spans="1:15" x14ac:dyDescent="0.2">
      <c r="A81">
        <f>玩家成长时间线!A81</f>
        <v>80</v>
      </c>
      <c r="B81">
        <f>玩家成长时间线!B81</f>
        <v>10</v>
      </c>
      <c r="C81">
        <f ca="1">SUM($D$2:D81)</f>
        <v>469.43178817117359</v>
      </c>
      <c r="D81">
        <f t="shared" ca="1" si="1"/>
        <v>5.9071944941160988</v>
      </c>
      <c r="E81">
        <f ca="1">(SUMIFS(OFFSET([2]掉落汇总!$C$2:$C$871,,MATCH($B81,[2]掉落汇总!$D$1:$M$1)),[2]掉落汇总!$A$2:$A$871,E$1,[2]掉落汇总!$C$2:$C$871,$Q$1)+SUMIFS(OFFSET([2]掉落汇总!$C$2:$C$871,,MATCH($B81,[2]掉落汇总!$D$1:$M$1)),[2]掉落汇总!$A$2:$A$871,E$1,[2]掉落汇总!$C$2:$C$871,$Q$2)/$Q$3)*宝箱投放计算!D81</f>
        <v>0.94035560231457127</v>
      </c>
      <c r="F81">
        <f ca="1">(SUMIFS(OFFSET([2]掉落汇总!$C$2:$C$871,,MATCH($B81,[2]掉落汇总!$D$1:$M$1)),[2]掉落汇总!$A$2:$A$871,F$1,[2]掉落汇总!$C$2:$C$871,$Q$1)+SUMIFS(OFFSET([2]掉落汇总!$C$2:$C$871,,MATCH($B81,[2]掉落汇总!$D$1:$M$1)),[2]掉落汇总!$A$2:$A$871,F$1,[2]掉落汇总!$C$2:$C$871,$Q$2)/$Q$3)*宝箱投放计算!E81</f>
        <v>3.1368330464716006</v>
      </c>
      <c r="G81">
        <f ca="1">(SUMIFS(OFFSET([2]掉落汇总!$C$2:$C$871,,MATCH($B81,[2]掉落汇总!$D$1:$M$1)),[2]掉落汇总!$A$2:$A$871,G$1,[2]掉落汇总!$C$2:$C$871,$Q$1)+SUMIFS(OFFSET([2]掉落汇总!$C$2:$C$871,,MATCH($B81,[2]掉落汇总!$D$1:$M$1)),[2]掉落汇总!$A$2:$A$871,G$1,[2]掉落汇总!$C$2:$C$871,$Q$2)/$Q$3)*宝箱投放计算!F81</f>
        <v>0</v>
      </c>
      <c r="H81">
        <f ca="1">(SUMIFS(OFFSET([2]掉落汇总!$C$2:$C$871,,MATCH($B81,[2]掉落汇总!$D$1:$M$1)),[2]掉落汇总!$A$2:$A$871,H$1,[2]掉落汇总!$C$2:$C$871,$Q$1)+SUMIFS(OFFSET([2]掉落汇总!$C$2:$C$871,,MATCH($B81,[2]掉落汇总!$D$1:$M$1)),[2]掉落汇总!$A$2:$A$871,H$1,[2]掉落汇总!$C$2:$C$871,$Q$2)/$Q$3)*宝箱投放计算!G81</f>
        <v>0</v>
      </c>
      <c r="I81">
        <f ca="1">(SUMIFS(OFFSET([2]掉落汇总!$C$2:$C$871,,MATCH($B81,[2]掉落汇总!$D$1:$M$1)),[2]掉落汇总!$A$2:$A$871,I$1,[2]掉落汇总!$C$2:$C$871,$Q$1)+SUMIFS(OFFSET([2]掉落汇总!$C$2:$C$871,,MATCH($B81,[2]掉落汇总!$D$1:$M$1)),[2]掉落汇总!$A$2:$A$871,I$1,[2]掉落汇总!$C$2:$C$871,$Q$2)/$Q$3)*宝箱投放计算!H81</f>
        <v>0</v>
      </c>
      <c r="J81">
        <f ca="1">(SUMIFS(OFFSET([2]掉落汇总!$C$2:$C$871,,MATCH($B81,[2]掉落汇总!$D$1:$M$1)),[2]掉落汇总!$A$2:$A$871,J$1,[2]掉落汇总!$C$2:$C$871,$Q$1)+SUMIFS(OFFSET([2]掉落汇总!$C$2:$C$871,,MATCH($B81,[2]掉落汇总!$D$1:$M$1)),[2]掉落汇总!$A$2:$A$871,J$1,[2]掉落汇总!$C$2:$C$871,$Q$2)/$Q$3)*宝箱投放计算!I81</f>
        <v>0</v>
      </c>
      <c r="K81">
        <f ca="1">(SUMIFS(OFFSET([2]掉落汇总!$C$2:$C$871,,MATCH($B81,[2]掉落汇总!$D$1:$M$1)),[2]掉落汇总!$A$2:$A$871,K$1,[2]掉落汇总!$C$2:$C$871,$Q$1)+SUMIFS(OFFSET([2]掉落汇总!$C$2:$C$871,,MATCH($B81,[2]掉落汇总!$D$1:$M$1)),[2]掉落汇总!$A$2:$A$871,K$1,[2]掉落汇总!$C$2:$C$871,$Q$2)/$Q$3)*宝箱投放计算!J81</f>
        <v>0</v>
      </c>
      <c r="L81">
        <f ca="1">(SUMIFS(OFFSET([2]掉落汇总!$C$2:$C$871,,MATCH($B81,[2]掉落汇总!$D$1:$M$1)),[2]掉落汇总!$A$2:$A$871,L$1,[2]掉落汇总!$C$2:$C$871,$Q$1)+SUMIFS(OFFSET([2]掉落汇总!$C$2:$C$871,,MATCH($B81,[2]掉落汇总!$D$1:$M$1)),[2]掉落汇总!$A$2:$A$871,L$1,[2]掉落汇总!$C$2:$C$871,$Q$2)/$Q$3)*宝箱投放计算!K81</f>
        <v>0.58393299516338337</v>
      </c>
      <c r="M81">
        <f ca="1">(SUMIFS(OFFSET([2]掉落汇总!$C$2:$C$871,,MATCH($B81,[2]掉落汇总!$D$1:$M$1)),[2]掉落汇总!$A$2:$A$871,M$1,[2]掉落汇总!$C$2:$C$871,$Q$1)+SUMIFS(OFFSET([2]掉落汇总!$C$2:$C$871,,MATCH($B81,[2]掉落汇总!$D$1:$M$1)),[2]掉落汇总!$A$2:$A$871,M$1,[2]掉落汇总!$C$2:$C$871,$Q$2)/$Q$3)*宝箱投放计算!L81</f>
        <v>0.73572346140371359</v>
      </c>
      <c r="N81">
        <f ca="1">(SUMIFS(OFFSET([2]掉落汇总!$C$2:$C$871,,MATCH($B81,[2]掉落汇总!$D$1:$M$1)),[2]掉落汇总!$A$2:$A$871,N$1,[2]掉落汇总!$C$2:$C$871,$Q$1)+SUMIFS(OFFSET([2]掉落汇总!$C$2:$C$871,,MATCH($B81,[2]掉落汇总!$D$1:$M$1)),[2]掉落汇总!$A$2:$A$871,N$1,[2]掉落汇总!$C$2:$C$871,$Q$2)/$Q$3)*宝箱投放计算!M81</f>
        <v>0.19916400295057779</v>
      </c>
      <c r="O81">
        <f ca="1">(SUMIFS(OFFSET([2]掉落汇总!$C$2:$C$871,,MATCH($B81,[2]掉落汇总!$D$1:$M$1)),[2]掉落汇总!$A$2:$A$871,O$1,[2]掉落汇总!$C$2:$C$871,$Q$1)+SUMIFS(OFFSET([2]掉落汇总!$C$2:$C$871,,MATCH($B81,[2]掉落汇总!$D$1:$M$1)),[2]掉落汇总!$A$2:$A$871,O$1,[2]掉落汇总!$C$2:$C$871,$Q$2)/$Q$3)*宝箱投放计算!N81</f>
        <v>0.31118538581225147</v>
      </c>
    </row>
    <row r="82" spans="1:15" x14ac:dyDescent="0.2">
      <c r="A82">
        <f>玩家成长时间线!A82</f>
        <v>81</v>
      </c>
      <c r="B82">
        <f>玩家成长时间线!B82</f>
        <v>10</v>
      </c>
      <c r="C82">
        <f ca="1">SUM($D$2:D82)</f>
        <v>475.34277014556324</v>
      </c>
      <c r="D82">
        <f t="shared" ca="1" si="1"/>
        <v>5.9109819743896388</v>
      </c>
      <c r="E82">
        <f ca="1">(SUMIFS(OFFSET([2]掉落汇总!$C$2:$C$871,,MATCH($B82,[2]掉落汇总!$D$1:$M$1)),[2]掉落汇总!$A$2:$A$871,E$1,[2]掉落汇总!$C$2:$C$871,$Q$1)+SUMIFS(OFFSET([2]掉落汇总!$C$2:$C$871,,MATCH($B82,[2]掉落汇总!$D$1:$M$1)),[2]掉落汇总!$A$2:$A$871,E$1,[2]掉落汇总!$C$2:$C$871,$Q$2)/$Q$3)*宝箱投放计算!D82</f>
        <v>0.94414308258811142</v>
      </c>
      <c r="F82">
        <f ca="1">(SUMIFS(OFFSET([2]掉落汇总!$C$2:$C$871,,MATCH($B82,[2]掉落汇总!$D$1:$M$1)),[2]掉落汇总!$A$2:$A$871,F$1,[2]掉落汇总!$C$2:$C$871,$Q$1)+SUMIFS(OFFSET([2]掉落汇总!$C$2:$C$871,,MATCH($B82,[2]掉落汇总!$D$1:$M$1)),[2]掉落汇总!$A$2:$A$871,F$1,[2]掉落汇总!$C$2:$C$871,$Q$2)/$Q$3)*宝箱投放计算!E82</f>
        <v>3.1368330464716006</v>
      </c>
      <c r="G82">
        <f ca="1">(SUMIFS(OFFSET([2]掉落汇总!$C$2:$C$871,,MATCH($B82,[2]掉落汇总!$D$1:$M$1)),[2]掉落汇总!$A$2:$A$871,G$1,[2]掉落汇总!$C$2:$C$871,$Q$1)+SUMIFS(OFFSET([2]掉落汇总!$C$2:$C$871,,MATCH($B82,[2]掉落汇总!$D$1:$M$1)),[2]掉落汇总!$A$2:$A$871,G$1,[2]掉落汇总!$C$2:$C$871,$Q$2)/$Q$3)*宝箱投放计算!F82</f>
        <v>0</v>
      </c>
      <c r="H82">
        <f ca="1">(SUMIFS(OFFSET([2]掉落汇总!$C$2:$C$871,,MATCH($B82,[2]掉落汇总!$D$1:$M$1)),[2]掉落汇总!$A$2:$A$871,H$1,[2]掉落汇总!$C$2:$C$871,$Q$1)+SUMIFS(OFFSET([2]掉落汇总!$C$2:$C$871,,MATCH($B82,[2]掉落汇总!$D$1:$M$1)),[2]掉落汇总!$A$2:$A$871,H$1,[2]掉落汇总!$C$2:$C$871,$Q$2)/$Q$3)*宝箱投放计算!G82</f>
        <v>0</v>
      </c>
      <c r="I82">
        <f ca="1">(SUMIFS(OFFSET([2]掉落汇总!$C$2:$C$871,,MATCH($B82,[2]掉落汇总!$D$1:$M$1)),[2]掉落汇总!$A$2:$A$871,I$1,[2]掉落汇总!$C$2:$C$871,$Q$1)+SUMIFS(OFFSET([2]掉落汇总!$C$2:$C$871,,MATCH($B82,[2]掉落汇总!$D$1:$M$1)),[2]掉落汇总!$A$2:$A$871,I$1,[2]掉落汇总!$C$2:$C$871,$Q$2)/$Q$3)*宝箱投放计算!H82</f>
        <v>0</v>
      </c>
      <c r="J82">
        <f ca="1">(SUMIFS(OFFSET([2]掉落汇总!$C$2:$C$871,,MATCH($B82,[2]掉落汇总!$D$1:$M$1)),[2]掉落汇总!$A$2:$A$871,J$1,[2]掉落汇总!$C$2:$C$871,$Q$1)+SUMIFS(OFFSET([2]掉落汇总!$C$2:$C$871,,MATCH($B82,[2]掉落汇总!$D$1:$M$1)),[2]掉落汇总!$A$2:$A$871,J$1,[2]掉落汇总!$C$2:$C$871,$Q$2)/$Q$3)*宝箱投放计算!I82</f>
        <v>0</v>
      </c>
      <c r="K82">
        <f ca="1">(SUMIFS(OFFSET([2]掉落汇总!$C$2:$C$871,,MATCH($B82,[2]掉落汇总!$D$1:$M$1)),[2]掉落汇总!$A$2:$A$871,K$1,[2]掉落汇总!$C$2:$C$871,$Q$1)+SUMIFS(OFFSET([2]掉落汇总!$C$2:$C$871,,MATCH($B82,[2]掉落汇总!$D$1:$M$1)),[2]掉落汇总!$A$2:$A$871,K$1,[2]掉落汇总!$C$2:$C$871,$Q$2)/$Q$3)*宝箱投放计算!J82</f>
        <v>0</v>
      </c>
      <c r="L82">
        <f ca="1">(SUMIFS(OFFSET([2]掉落汇总!$C$2:$C$871,,MATCH($B82,[2]掉落汇总!$D$1:$M$1)),[2]掉落汇总!$A$2:$A$871,L$1,[2]掉落汇总!$C$2:$C$871,$Q$1)+SUMIFS(OFFSET([2]掉落汇总!$C$2:$C$871,,MATCH($B82,[2]掉落汇总!$D$1:$M$1)),[2]掉落汇总!$A$2:$A$871,L$1,[2]掉落汇总!$C$2:$C$871,$Q$2)/$Q$3)*宝箱投放计算!K82</f>
        <v>0.58393299516338337</v>
      </c>
      <c r="M82">
        <f ca="1">(SUMIFS(OFFSET([2]掉落汇总!$C$2:$C$871,,MATCH($B82,[2]掉落汇总!$D$1:$M$1)),[2]掉落汇总!$A$2:$A$871,M$1,[2]掉落汇总!$C$2:$C$871,$Q$1)+SUMIFS(OFFSET([2]掉落汇总!$C$2:$C$871,,MATCH($B82,[2]掉落汇总!$D$1:$M$1)),[2]掉落汇总!$A$2:$A$871,M$1,[2]掉落汇总!$C$2:$C$871,$Q$2)/$Q$3)*宝箱投放计算!L82</f>
        <v>0.73572346140371359</v>
      </c>
      <c r="N82">
        <f ca="1">(SUMIFS(OFFSET([2]掉落汇总!$C$2:$C$871,,MATCH($B82,[2]掉落汇总!$D$1:$M$1)),[2]掉落汇总!$A$2:$A$871,N$1,[2]掉落汇总!$C$2:$C$871,$Q$1)+SUMIFS(OFFSET([2]掉落汇总!$C$2:$C$871,,MATCH($B82,[2]掉落汇总!$D$1:$M$1)),[2]掉落汇总!$A$2:$A$871,N$1,[2]掉落汇总!$C$2:$C$871,$Q$2)/$Q$3)*宝箱投放计算!M82</f>
        <v>0.19916400295057779</v>
      </c>
      <c r="O82">
        <f ca="1">(SUMIFS(OFFSET([2]掉落汇总!$C$2:$C$871,,MATCH($B82,[2]掉落汇总!$D$1:$M$1)),[2]掉落汇总!$A$2:$A$871,O$1,[2]掉落汇总!$C$2:$C$871,$Q$1)+SUMIFS(OFFSET([2]掉落汇总!$C$2:$C$871,,MATCH($B82,[2]掉落汇总!$D$1:$M$1)),[2]掉落汇总!$A$2:$A$871,O$1,[2]掉落汇总!$C$2:$C$871,$Q$2)/$Q$3)*宝箱投放计算!N82</f>
        <v>0.31118538581225147</v>
      </c>
    </row>
    <row r="83" spans="1:15" x14ac:dyDescent="0.2">
      <c r="A83">
        <f>玩家成长时间线!A83</f>
        <v>82</v>
      </c>
      <c r="B83">
        <f>玩家成长时间线!B83</f>
        <v>10</v>
      </c>
      <c r="C83">
        <f ca="1">SUM($D$2:D83)</f>
        <v>481.2954144029618</v>
      </c>
      <c r="D83">
        <f t="shared" ca="1" si="1"/>
        <v>5.9526442573985818</v>
      </c>
      <c r="E83">
        <f ca="1">(SUMIFS(OFFSET([2]掉落汇总!$C$2:$C$871,,MATCH($B83,[2]掉落汇总!$D$1:$M$1)),[2]掉落汇总!$A$2:$A$871,E$1,[2]掉落汇总!$C$2:$C$871,$Q$1)+SUMIFS(OFFSET([2]掉落汇总!$C$2:$C$871,,MATCH($B83,[2]掉落汇总!$D$1:$M$1)),[2]掉落汇总!$A$2:$A$871,E$1,[2]掉落汇总!$C$2:$C$871,$Q$2)/$Q$3)*宝箱投放计算!D83</f>
        <v>0.98580536559705412</v>
      </c>
      <c r="F83">
        <f ca="1">(SUMIFS(OFFSET([2]掉落汇总!$C$2:$C$871,,MATCH($B83,[2]掉落汇总!$D$1:$M$1)),[2]掉落汇总!$A$2:$A$871,F$1,[2]掉落汇总!$C$2:$C$871,$Q$1)+SUMIFS(OFFSET([2]掉落汇总!$C$2:$C$871,,MATCH($B83,[2]掉落汇总!$D$1:$M$1)),[2]掉落汇总!$A$2:$A$871,F$1,[2]掉落汇总!$C$2:$C$871,$Q$2)/$Q$3)*宝箱投放计算!E83</f>
        <v>3.1368330464716006</v>
      </c>
      <c r="G83">
        <f ca="1">(SUMIFS(OFFSET([2]掉落汇总!$C$2:$C$871,,MATCH($B83,[2]掉落汇总!$D$1:$M$1)),[2]掉落汇总!$A$2:$A$871,G$1,[2]掉落汇总!$C$2:$C$871,$Q$1)+SUMIFS(OFFSET([2]掉落汇总!$C$2:$C$871,,MATCH($B83,[2]掉落汇总!$D$1:$M$1)),[2]掉落汇总!$A$2:$A$871,G$1,[2]掉落汇总!$C$2:$C$871,$Q$2)/$Q$3)*宝箱投放计算!F83</f>
        <v>0</v>
      </c>
      <c r="H83">
        <f ca="1">(SUMIFS(OFFSET([2]掉落汇总!$C$2:$C$871,,MATCH($B83,[2]掉落汇总!$D$1:$M$1)),[2]掉落汇总!$A$2:$A$871,H$1,[2]掉落汇总!$C$2:$C$871,$Q$1)+SUMIFS(OFFSET([2]掉落汇总!$C$2:$C$871,,MATCH($B83,[2]掉落汇总!$D$1:$M$1)),[2]掉落汇总!$A$2:$A$871,H$1,[2]掉落汇总!$C$2:$C$871,$Q$2)/$Q$3)*宝箱投放计算!G83</f>
        <v>0</v>
      </c>
      <c r="I83">
        <f ca="1">(SUMIFS(OFFSET([2]掉落汇总!$C$2:$C$871,,MATCH($B83,[2]掉落汇总!$D$1:$M$1)),[2]掉落汇总!$A$2:$A$871,I$1,[2]掉落汇总!$C$2:$C$871,$Q$1)+SUMIFS(OFFSET([2]掉落汇总!$C$2:$C$871,,MATCH($B83,[2]掉落汇总!$D$1:$M$1)),[2]掉落汇总!$A$2:$A$871,I$1,[2]掉落汇总!$C$2:$C$871,$Q$2)/$Q$3)*宝箱投放计算!H83</f>
        <v>0</v>
      </c>
      <c r="J83">
        <f ca="1">(SUMIFS(OFFSET([2]掉落汇总!$C$2:$C$871,,MATCH($B83,[2]掉落汇总!$D$1:$M$1)),[2]掉落汇总!$A$2:$A$871,J$1,[2]掉落汇总!$C$2:$C$871,$Q$1)+SUMIFS(OFFSET([2]掉落汇总!$C$2:$C$871,,MATCH($B83,[2]掉落汇总!$D$1:$M$1)),[2]掉落汇总!$A$2:$A$871,J$1,[2]掉落汇总!$C$2:$C$871,$Q$2)/$Q$3)*宝箱投放计算!I83</f>
        <v>0</v>
      </c>
      <c r="K83">
        <f ca="1">(SUMIFS(OFFSET([2]掉落汇总!$C$2:$C$871,,MATCH($B83,[2]掉落汇总!$D$1:$M$1)),[2]掉落汇总!$A$2:$A$871,K$1,[2]掉落汇总!$C$2:$C$871,$Q$1)+SUMIFS(OFFSET([2]掉落汇总!$C$2:$C$871,,MATCH($B83,[2]掉落汇总!$D$1:$M$1)),[2]掉落汇总!$A$2:$A$871,K$1,[2]掉落汇总!$C$2:$C$871,$Q$2)/$Q$3)*宝箱投放计算!J83</f>
        <v>0</v>
      </c>
      <c r="L83">
        <f ca="1">(SUMIFS(OFFSET([2]掉落汇总!$C$2:$C$871,,MATCH($B83,[2]掉落汇总!$D$1:$M$1)),[2]掉落汇总!$A$2:$A$871,L$1,[2]掉落汇总!$C$2:$C$871,$Q$1)+SUMIFS(OFFSET([2]掉落汇总!$C$2:$C$871,,MATCH($B83,[2]掉落汇总!$D$1:$M$1)),[2]掉落汇总!$A$2:$A$871,L$1,[2]掉落汇总!$C$2:$C$871,$Q$2)/$Q$3)*宝箱投放计算!K83</f>
        <v>0.58393299516338337</v>
      </c>
      <c r="M83">
        <f ca="1">(SUMIFS(OFFSET([2]掉落汇总!$C$2:$C$871,,MATCH($B83,[2]掉落汇总!$D$1:$M$1)),[2]掉落汇总!$A$2:$A$871,M$1,[2]掉落汇总!$C$2:$C$871,$Q$1)+SUMIFS(OFFSET([2]掉落汇总!$C$2:$C$871,,MATCH($B83,[2]掉落汇总!$D$1:$M$1)),[2]掉落汇总!$A$2:$A$871,M$1,[2]掉落汇总!$C$2:$C$871,$Q$2)/$Q$3)*宝箱投放计算!L83</f>
        <v>0.73572346140371359</v>
      </c>
      <c r="N83">
        <f ca="1">(SUMIFS(OFFSET([2]掉落汇总!$C$2:$C$871,,MATCH($B83,[2]掉落汇总!$D$1:$M$1)),[2]掉落汇总!$A$2:$A$871,N$1,[2]掉落汇总!$C$2:$C$871,$Q$1)+SUMIFS(OFFSET([2]掉落汇总!$C$2:$C$871,,MATCH($B83,[2]掉落汇总!$D$1:$M$1)),[2]掉落汇总!$A$2:$A$871,N$1,[2]掉落汇总!$C$2:$C$871,$Q$2)/$Q$3)*宝箱投放计算!M83</f>
        <v>0.19916400295057779</v>
      </c>
      <c r="O83">
        <f ca="1">(SUMIFS(OFFSET([2]掉落汇总!$C$2:$C$871,,MATCH($B83,[2]掉落汇总!$D$1:$M$1)),[2]掉落汇总!$A$2:$A$871,O$1,[2]掉落汇总!$C$2:$C$871,$Q$1)+SUMIFS(OFFSET([2]掉落汇总!$C$2:$C$871,,MATCH($B83,[2]掉落汇总!$D$1:$M$1)),[2]掉落汇总!$A$2:$A$871,O$1,[2]掉落汇总!$C$2:$C$871,$Q$2)/$Q$3)*宝箱投放计算!N83</f>
        <v>0.31118538581225147</v>
      </c>
    </row>
    <row r="84" spans="1:15" x14ac:dyDescent="0.2">
      <c r="A84">
        <f>玩家成长时间线!A84</f>
        <v>83</v>
      </c>
      <c r="B84">
        <f>玩家成长时间线!B84</f>
        <v>10</v>
      </c>
      <c r="C84">
        <f ca="1">SUM($D$2:D84)</f>
        <v>487.2139713378985</v>
      </c>
      <c r="D84">
        <f t="shared" ca="1" si="1"/>
        <v>5.9185569349367189</v>
      </c>
      <c r="E84">
        <f ca="1">(SUMIFS(OFFSET([2]掉落汇总!$C$2:$C$871,,MATCH($B84,[2]掉落汇总!$D$1:$M$1)),[2]掉落汇总!$A$2:$A$871,E$1,[2]掉落汇总!$C$2:$C$871,$Q$1)+SUMIFS(OFFSET([2]掉落汇总!$C$2:$C$871,,MATCH($B84,[2]掉落汇总!$D$1:$M$1)),[2]掉落汇总!$A$2:$A$871,E$1,[2]掉落汇总!$C$2:$C$871,$Q$2)/$Q$3)*宝箱投放计算!D84</f>
        <v>0.95171804313519193</v>
      </c>
      <c r="F84">
        <f ca="1">(SUMIFS(OFFSET([2]掉落汇总!$C$2:$C$871,,MATCH($B84,[2]掉落汇总!$D$1:$M$1)),[2]掉落汇总!$A$2:$A$871,F$1,[2]掉落汇总!$C$2:$C$871,$Q$1)+SUMIFS(OFFSET([2]掉落汇总!$C$2:$C$871,,MATCH($B84,[2]掉落汇总!$D$1:$M$1)),[2]掉落汇总!$A$2:$A$871,F$1,[2]掉落汇总!$C$2:$C$871,$Q$2)/$Q$3)*宝箱投放计算!E84</f>
        <v>3.1368330464716006</v>
      </c>
      <c r="G84">
        <f ca="1">(SUMIFS(OFFSET([2]掉落汇总!$C$2:$C$871,,MATCH($B84,[2]掉落汇总!$D$1:$M$1)),[2]掉落汇总!$A$2:$A$871,G$1,[2]掉落汇总!$C$2:$C$871,$Q$1)+SUMIFS(OFFSET([2]掉落汇总!$C$2:$C$871,,MATCH($B84,[2]掉落汇总!$D$1:$M$1)),[2]掉落汇总!$A$2:$A$871,G$1,[2]掉落汇总!$C$2:$C$871,$Q$2)/$Q$3)*宝箱投放计算!F84</f>
        <v>0</v>
      </c>
      <c r="H84">
        <f ca="1">(SUMIFS(OFFSET([2]掉落汇总!$C$2:$C$871,,MATCH($B84,[2]掉落汇总!$D$1:$M$1)),[2]掉落汇总!$A$2:$A$871,H$1,[2]掉落汇总!$C$2:$C$871,$Q$1)+SUMIFS(OFFSET([2]掉落汇总!$C$2:$C$871,,MATCH($B84,[2]掉落汇总!$D$1:$M$1)),[2]掉落汇总!$A$2:$A$871,H$1,[2]掉落汇总!$C$2:$C$871,$Q$2)/$Q$3)*宝箱投放计算!G84</f>
        <v>0</v>
      </c>
      <c r="I84">
        <f ca="1">(SUMIFS(OFFSET([2]掉落汇总!$C$2:$C$871,,MATCH($B84,[2]掉落汇总!$D$1:$M$1)),[2]掉落汇总!$A$2:$A$871,I$1,[2]掉落汇总!$C$2:$C$871,$Q$1)+SUMIFS(OFFSET([2]掉落汇总!$C$2:$C$871,,MATCH($B84,[2]掉落汇总!$D$1:$M$1)),[2]掉落汇总!$A$2:$A$871,I$1,[2]掉落汇总!$C$2:$C$871,$Q$2)/$Q$3)*宝箱投放计算!H84</f>
        <v>0</v>
      </c>
      <c r="J84">
        <f ca="1">(SUMIFS(OFFSET([2]掉落汇总!$C$2:$C$871,,MATCH($B84,[2]掉落汇总!$D$1:$M$1)),[2]掉落汇总!$A$2:$A$871,J$1,[2]掉落汇总!$C$2:$C$871,$Q$1)+SUMIFS(OFFSET([2]掉落汇总!$C$2:$C$871,,MATCH($B84,[2]掉落汇总!$D$1:$M$1)),[2]掉落汇总!$A$2:$A$871,J$1,[2]掉落汇总!$C$2:$C$871,$Q$2)/$Q$3)*宝箱投放计算!I84</f>
        <v>0</v>
      </c>
      <c r="K84">
        <f ca="1">(SUMIFS(OFFSET([2]掉落汇总!$C$2:$C$871,,MATCH($B84,[2]掉落汇总!$D$1:$M$1)),[2]掉落汇总!$A$2:$A$871,K$1,[2]掉落汇总!$C$2:$C$871,$Q$1)+SUMIFS(OFFSET([2]掉落汇总!$C$2:$C$871,,MATCH($B84,[2]掉落汇总!$D$1:$M$1)),[2]掉落汇总!$A$2:$A$871,K$1,[2]掉落汇总!$C$2:$C$871,$Q$2)/$Q$3)*宝箱投放计算!J84</f>
        <v>0</v>
      </c>
      <c r="L84">
        <f ca="1">(SUMIFS(OFFSET([2]掉落汇总!$C$2:$C$871,,MATCH($B84,[2]掉落汇总!$D$1:$M$1)),[2]掉落汇总!$A$2:$A$871,L$1,[2]掉落汇总!$C$2:$C$871,$Q$1)+SUMIFS(OFFSET([2]掉落汇总!$C$2:$C$871,,MATCH($B84,[2]掉落汇总!$D$1:$M$1)),[2]掉落汇总!$A$2:$A$871,L$1,[2]掉落汇总!$C$2:$C$871,$Q$2)/$Q$3)*宝箱投放计算!K84</f>
        <v>0.58393299516338337</v>
      </c>
      <c r="M84">
        <f ca="1">(SUMIFS(OFFSET([2]掉落汇总!$C$2:$C$871,,MATCH($B84,[2]掉落汇总!$D$1:$M$1)),[2]掉落汇总!$A$2:$A$871,M$1,[2]掉落汇总!$C$2:$C$871,$Q$1)+SUMIFS(OFFSET([2]掉落汇总!$C$2:$C$871,,MATCH($B84,[2]掉落汇总!$D$1:$M$1)),[2]掉落汇总!$A$2:$A$871,M$1,[2]掉落汇总!$C$2:$C$871,$Q$2)/$Q$3)*宝箱投放计算!L84</f>
        <v>0.73572346140371359</v>
      </c>
      <c r="N84">
        <f ca="1">(SUMIFS(OFFSET([2]掉落汇总!$C$2:$C$871,,MATCH($B84,[2]掉落汇总!$D$1:$M$1)),[2]掉落汇总!$A$2:$A$871,N$1,[2]掉落汇总!$C$2:$C$871,$Q$1)+SUMIFS(OFFSET([2]掉落汇总!$C$2:$C$871,,MATCH($B84,[2]掉落汇总!$D$1:$M$1)),[2]掉落汇总!$A$2:$A$871,N$1,[2]掉落汇总!$C$2:$C$871,$Q$2)/$Q$3)*宝箱投放计算!M84</f>
        <v>0.19916400295057779</v>
      </c>
      <c r="O84">
        <f ca="1">(SUMIFS(OFFSET([2]掉落汇总!$C$2:$C$871,,MATCH($B84,[2]掉落汇总!$D$1:$M$1)),[2]掉落汇总!$A$2:$A$871,O$1,[2]掉落汇总!$C$2:$C$871,$Q$1)+SUMIFS(OFFSET([2]掉落汇总!$C$2:$C$871,,MATCH($B84,[2]掉落汇总!$D$1:$M$1)),[2]掉落汇总!$A$2:$A$871,O$1,[2]掉落汇总!$C$2:$C$871,$Q$2)/$Q$3)*宝箱投放计算!N84</f>
        <v>0.31118538581225147</v>
      </c>
    </row>
    <row r="85" spans="1:15" x14ac:dyDescent="0.2">
      <c r="A85">
        <f>玩家成长时间线!A85</f>
        <v>84</v>
      </c>
      <c r="B85">
        <f>玩家成长时间线!B85</f>
        <v>8</v>
      </c>
      <c r="C85">
        <f ca="1">SUM($D$2:D85)</f>
        <v>493.27333188773292</v>
      </c>
      <c r="D85">
        <f t="shared" ca="1" si="1"/>
        <v>6.059360549834417</v>
      </c>
      <c r="E85">
        <f ca="1">(SUMIFS(OFFSET([2]掉落汇总!$C$2:$C$871,,MATCH($B85,[2]掉落汇总!$D$1:$M$1)),[2]掉落汇总!$A$2:$A$871,E$1,[2]掉落汇总!$C$2:$C$871,$Q$1)+SUMIFS(OFFSET([2]掉落汇总!$C$2:$C$871,,MATCH($B85,[2]掉落汇总!$D$1:$M$1)),[2]掉落汇总!$A$2:$A$871,E$1,[2]掉落汇总!$C$2:$C$871,$Q$2)/$Q$3)*宝箱投放计算!D85</f>
        <v>1.0673384615384616</v>
      </c>
      <c r="F85">
        <f ca="1">(SUMIFS(OFFSET([2]掉落汇总!$C$2:$C$871,,MATCH($B85,[2]掉落汇总!$D$1:$M$1)),[2]掉落汇总!$A$2:$A$871,F$1,[2]掉落汇总!$C$2:$C$871,$Q$1)+SUMIFS(OFFSET([2]掉落汇总!$C$2:$C$871,,MATCH($B85,[2]掉落汇总!$D$1:$M$1)),[2]掉落汇总!$A$2:$A$871,F$1,[2]掉落汇总!$C$2:$C$871,$Q$2)/$Q$3)*宝箱投放计算!E85</f>
        <v>2.5094664371772804</v>
      </c>
      <c r="G85">
        <f ca="1">(SUMIFS(OFFSET([2]掉落汇总!$C$2:$C$871,,MATCH($B85,[2]掉落汇总!$D$1:$M$1)),[2]掉落汇总!$A$2:$A$871,G$1,[2]掉落汇总!$C$2:$C$871,$Q$1)+SUMIFS(OFFSET([2]掉落汇总!$C$2:$C$871,,MATCH($B85,[2]掉落汇总!$D$1:$M$1)),[2]掉落汇总!$A$2:$A$871,G$1,[2]掉落汇总!$C$2:$C$871,$Q$2)/$Q$3)*宝箱投放计算!F85</f>
        <v>0.65254980578874822</v>
      </c>
      <c r="H85">
        <f ca="1">(SUMIFS(OFFSET([2]掉落汇总!$C$2:$C$871,,MATCH($B85,[2]掉落汇总!$D$1:$M$1)),[2]掉落汇总!$A$2:$A$871,H$1,[2]掉落汇总!$C$2:$C$871,$Q$1)+SUMIFS(OFFSET([2]掉落汇总!$C$2:$C$871,,MATCH($B85,[2]掉落汇总!$D$1:$M$1)),[2]掉落汇总!$A$2:$A$871,H$1,[2]掉落汇总!$C$2:$C$871,$Q$2)/$Q$3)*宝箱投放计算!G85</f>
        <v>0</v>
      </c>
      <c r="I85">
        <f ca="1">(SUMIFS(OFFSET([2]掉落汇总!$C$2:$C$871,,MATCH($B85,[2]掉落汇总!$D$1:$M$1)),[2]掉落汇总!$A$2:$A$871,I$1,[2]掉落汇总!$C$2:$C$871,$Q$1)+SUMIFS(OFFSET([2]掉落汇总!$C$2:$C$871,,MATCH($B85,[2]掉落汇总!$D$1:$M$1)),[2]掉落汇总!$A$2:$A$871,I$1,[2]掉落汇总!$C$2:$C$871,$Q$2)/$Q$3)*宝箱投放计算!H85</f>
        <v>0</v>
      </c>
      <c r="J85">
        <f ca="1">(SUMIFS(OFFSET([2]掉落汇总!$C$2:$C$871,,MATCH($B85,[2]掉落汇总!$D$1:$M$1)),[2]掉落汇总!$A$2:$A$871,J$1,[2]掉落汇总!$C$2:$C$871,$Q$1)+SUMIFS(OFFSET([2]掉落汇总!$C$2:$C$871,,MATCH($B85,[2]掉落汇总!$D$1:$M$1)),[2]掉落汇总!$A$2:$A$871,J$1,[2]掉落汇总!$C$2:$C$871,$Q$2)/$Q$3)*宝箱投放计算!I85</f>
        <v>0</v>
      </c>
      <c r="K85">
        <f ca="1">(SUMIFS(OFFSET([2]掉落汇总!$C$2:$C$871,,MATCH($B85,[2]掉落汇总!$D$1:$M$1)),[2]掉落汇总!$A$2:$A$871,K$1,[2]掉落汇总!$C$2:$C$871,$Q$1)+SUMIFS(OFFSET([2]掉落汇总!$C$2:$C$871,,MATCH($B85,[2]掉落汇总!$D$1:$M$1)),[2]掉落汇总!$A$2:$A$871,K$1,[2]掉落汇总!$C$2:$C$871,$Q$2)/$Q$3)*宝箱投放计算!J85</f>
        <v>0</v>
      </c>
      <c r="L85">
        <f ca="1">(SUMIFS(OFFSET([2]掉落汇总!$C$2:$C$871,,MATCH($B85,[2]掉落汇总!$D$1:$M$1)),[2]掉落汇总!$A$2:$A$871,L$1,[2]掉落汇总!$C$2:$C$871,$Q$1)+SUMIFS(OFFSET([2]掉落汇总!$C$2:$C$871,,MATCH($B85,[2]掉落汇总!$D$1:$M$1)),[2]掉落汇总!$A$2:$A$871,L$1,[2]掉落汇总!$C$2:$C$871,$Q$2)/$Q$3)*宝箱投放计算!K85</f>
        <v>0.58393299516338337</v>
      </c>
      <c r="M85">
        <f ca="1">(SUMIFS(OFFSET([2]掉落汇总!$C$2:$C$871,,MATCH($B85,[2]掉落汇总!$D$1:$M$1)),[2]掉落汇总!$A$2:$A$871,M$1,[2]掉落汇总!$C$2:$C$871,$Q$1)+SUMIFS(OFFSET([2]掉落汇总!$C$2:$C$871,,MATCH($B85,[2]掉落汇总!$D$1:$M$1)),[2]掉落汇总!$A$2:$A$871,M$1,[2]掉落汇总!$C$2:$C$871,$Q$2)/$Q$3)*宝箱投放计算!L85</f>
        <v>0.73572346140371359</v>
      </c>
      <c r="N85">
        <f ca="1">(SUMIFS(OFFSET([2]掉落汇总!$C$2:$C$871,,MATCH($B85,[2]掉落汇总!$D$1:$M$1)),[2]掉落汇总!$A$2:$A$871,N$1,[2]掉落汇总!$C$2:$C$871,$Q$1)+SUMIFS(OFFSET([2]掉落汇总!$C$2:$C$871,,MATCH($B85,[2]掉落汇总!$D$1:$M$1)),[2]掉落汇总!$A$2:$A$871,N$1,[2]掉落汇总!$C$2:$C$871,$Q$2)/$Q$3)*宝箱投放计算!M85</f>
        <v>0.19916400295057779</v>
      </c>
      <c r="O85">
        <f ca="1">(SUMIFS(OFFSET([2]掉落汇总!$C$2:$C$871,,MATCH($B85,[2]掉落汇总!$D$1:$M$1)),[2]掉落汇总!$A$2:$A$871,O$1,[2]掉落汇总!$C$2:$C$871,$Q$1)+SUMIFS(OFFSET([2]掉落汇总!$C$2:$C$871,,MATCH($B85,[2]掉落汇总!$D$1:$M$1)),[2]掉落汇总!$A$2:$A$871,O$1,[2]掉落汇总!$C$2:$C$871,$Q$2)/$Q$3)*宝箱投放计算!N85</f>
        <v>0.31118538581225147</v>
      </c>
    </row>
    <row r="86" spans="1:15" x14ac:dyDescent="0.2">
      <c r="A86">
        <f>玩家成长时间线!A86</f>
        <v>85</v>
      </c>
      <c r="B86">
        <f>玩家成长时间线!B86</f>
        <v>8</v>
      </c>
      <c r="C86">
        <f ca="1">SUM($D$2:D86)</f>
        <v>498.56591186254781</v>
      </c>
      <c r="D86">
        <f t="shared" ca="1" si="1"/>
        <v>5.2925799748148989</v>
      </c>
      <c r="E86">
        <f ca="1">(SUMIFS(OFFSET([2]掉落汇总!$C$2:$C$871,,MATCH($B86,[2]掉落汇总!$D$1:$M$1)),[2]掉落汇总!$A$2:$A$871,E$1,[2]掉落汇总!$C$2:$C$871,$Q$1)+SUMIFS(OFFSET([2]掉落汇总!$C$2:$C$871,,MATCH($B86,[2]掉落汇总!$D$1:$M$1)),[2]掉落汇总!$A$2:$A$871,E$1,[2]掉落汇总!$C$2:$C$871,$Q$2)/$Q$3)*宝箱投放计算!D86</f>
        <v>0.95310769230769232</v>
      </c>
      <c r="F86">
        <f ca="1">(SUMIFS(OFFSET([2]掉落汇总!$C$2:$C$871,,MATCH($B86,[2]掉落汇总!$D$1:$M$1)),[2]掉落汇总!$A$2:$A$871,F$1,[2]掉落汇总!$C$2:$C$871,$Q$1)+SUMIFS(OFFSET([2]掉落汇总!$C$2:$C$871,,MATCH($B86,[2]掉落汇总!$D$1:$M$1)),[2]掉落汇总!$A$2:$A$871,F$1,[2]掉落汇总!$C$2:$C$871,$Q$2)/$Q$3)*宝箱投放计算!E86</f>
        <v>2.5094664371772804</v>
      </c>
      <c r="G86">
        <f ca="1">(SUMIFS(OFFSET([2]掉落汇总!$C$2:$C$871,,MATCH($B86,[2]掉落汇总!$D$1:$M$1)),[2]掉落汇总!$A$2:$A$871,G$1,[2]掉落汇总!$C$2:$C$871,$Q$1)+SUMIFS(OFFSET([2]掉落汇总!$C$2:$C$871,,MATCH($B86,[2]掉落汇总!$D$1:$M$1)),[2]掉落汇总!$A$2:$A$871,G$1,[2]掉落汇总!$C$2:$C$871,$Q$2)/$Q$3)*宝箱投放计算!F86</f>
        <v>0</v>
      </c>
      <c r="H86">
        <f ca="1">(SUMIFS(OFFSET([2]掉落汇总!$C$2:$C$871,,MATCH($B86,[2]掉落汇总!$D$1:$M$1)),[2]掉落汇总!$A$2:$A$871,H$1,[2]掉落汇总!$C$2:$C$871,$Q$1)+SUMIFS(OFFSET([2]掉落汇总!$C$2:$C$871,,MATCH($B86,[2]掉落汇总!$D$1:$M$1)),[2]掉落汇总!$A$2:$A$871,H$1,[2]掉落汇总!$C$2:$C$871,$Q$2)/$Q$3)*宝箱投放计算!G86</f>
        <v>0</v>
      </c>
      <c r="I86">
        <f ca="1">(SUMIFS(OFFSET([2]掉落汇总!$C$2:$C$871,,MATCH($B86,[2]掉落汇总!$D$1:$M$1)),[2]掉落汇总!$A$2:$A$871,I$1,[2]掉落汇总!$C$2:$C$871,$Q$1)+SUMIFS(OFFSET([2]掉落汇总!$C$2:$C$871,,MATCH($B86,[2]掉落汇总!$D$1:$M$1)),[2]掉落汇总!$A$2:$A$871,I$1,[2]掉落汇总!$C$2:$C$871,$Q$2)/$Q$3)*宝箱投放计算!H86</f>
        <v>0</v>
      </c>
      <c r="J86">
        <f ca="1">(SUMIFS(OFFSET([2]掉落汇总!$C$2:$C$871,,MATCH($B86,[2]掉落汇总!$D$1:$M$1)),[2]掉落汇总!$A$2:$A$871,J$1,[2]掉落汇总!$C$2:$C$871,$Q$1)+SUMIFS(OFFSET([2]掉落汇总!$C$2:$C$871,,MATCH($B86,[2]掉落汇总!$D$1:$M$1)),[2]掉落汇总!$A$2:$A$871,J$1,[2]掉落汇总!$C$2:$C$871,$Q$2)/$Q$3)*宝箱投放计算!I86</f>
        <v>0</v>
      </c>
      <c r="K86">
        <f ca="1">(SUMIFS(OFFSET([2]掉落汇总!$C$2:$C$871,,MATCH($B86,[2]掉落汇总!$D$1:$M$1)),[2]掉落汇总!$A$2:$A$871,K$1,[2]掉落汇总!$C$2:$C$871,$Q$1)+SUMIFS(OFFSET([2]掉落汇总!$C$2:$C$871,,MATCH($B86,[2]掉落汇总!$D$1:$M$1)),[2]掉落汇总!$A$2:$A$871,K$1,[2]掉落汇总!$C$2:$C$871,$Q$2)/$Q$3)*宝箱投放计算!J86</f>
        <v>0</v>
      </c>
      <c r="L86">
        <f ca="1">(SUMIFS(OFFSET([2]掉落汇总!$C$2:$C$871,,MATCH($B86,[2]掉落汇总!$D$1:$M$1)),[2]掉落汇总!$A$2:$A$871,L$1,[2]掉落汇总!$C$2:$C$871,$Q$1)+SUMIFS(OFFSET([2]掉落汇总!$C$2:$C$871,,MATCH($B86,[2]掉落汇总!$D$1:$M$1)),[2]掉落汇总!$A$2:$A$871,L$1,[2]掉落汇总!$C$2:$C$871,$Q$2)/$Q$3)*宝箱投放计算!K86</f>
        <v>0.58393299516338337</v>
      </c>
      <c r="M86">
        <f ca="1">(SUMIFS(OFFSET([2]掉落汇总!$C$2:$C$871,,MATCH($B86,[2]掉落汇总!$D$1:$M$1)),[2]掉落汇总!$A$2:$A$871,M$1,[2]掉落汇总!$C$2:$C$871,$Q$1)+SUMIFS(OFFSET([2]掉落汇总!$C$2:$C$871,,MATCH($B86,[2]掉落汇总!$D$1:$M$1)),[2]掉落汇总!$A$2:$A$871,M$1,[2]掉落汇总!$C$2:$C$871,$Q$2)/$Q$3)*宝箱投放计算!L86</f>
        <v>0.73572346140371359</v>
      </c>
      <c r="N86">
        <f ca="1">(SUMIFS(OFFSET([2]掉落汇总!$C$2:$C$871,,MATCH($B86,[2]掉落汇总!$D$1:$M$1)),[2]掉落汇总!$A$2:$A$871,N$1,[2]掉落汇总!$C$2:$C$871,$Q$1)+SUMIFS(OFFSET([2]掉落汇总!$C$2:$C$871,,MATCH($B86,[2]掉落汇总!$D$1:$M$1)),[2]掉落汇总!$A$2:$A$871,N$1,[2]掉落汇总!$C$2:$C$871,$Q$2)/$Q$3)*宝箱投放计算!M86</f>
        <v>0.19916400295057779</v>
      </c>
      <c r="O86">
        <f ca="1">(SUMIFS(OFFSET([2]掉落汇总!$C$2:$C$871,,MATCH($B86,[2]掉落汇总!$D$1:$M$1)),[2]掉落汇总!$A$2:$A$871,O$1,[2]掉落汇总!$C$2:$C$871,$Q$1)+SUMIFS(OFFSET([2]掉落汇总!$C$2:$C$871,,MATCH($B86,[2]掉落汇总!$D$1:$M$1)),[2]掉落汇总!$A$2:$A$871,O$1,[2]掉落汇总!$C$2:$C$871,$Q$2)/$Q$3)*宝箱投放计算!N86</f>
        <v>0.31118538581225147</v>
      </c>
    </row>
    <row r="87" spans="1:15" x14ac:dyDescent="0.2">
      <c r="A87">
        <f>玩家成长时间线!A87</f>
        <v>86</v>
      </c>
      <c r="B87">
        <f>玩家成长时间线!B87</f>
        <v>8</v>
      </c>
      <c r="C87">
        <f ca="1">SUM($D$2:D87)</f>
        <v>503.8838764527473</v>
      </c>
      <c r="D87">
        <f t="shared" ca="1" si="1"/>
        <v>5.317964590199515</v>
      </c>
      <c r="E87">
        <f ca="1">(SUMIFS(OFFSET([2]掉落汇总!$C$2:$C$871,,MATCH($B87,[2]掉落汇总!$D$1:$M$1)),[2]掉落汇总!$A$2:$A$871,E$1,[2]掉落汇总!$C$2:$C$871,$Q$1)+SUMIFS(OFFSET([2]掉落汇总!$C$2:$C$871,,MATCH($B87,[2]掉落汇总!$D$1:$M$1)),[2]掉落汇总!$A$2:$A$871,E$1,[2]掉落汇总!$C$2:$C$871,$Q$2)/$Q$3)*宝箱投放计算!D87</f>
        <v>0.97849230769230777</v>
      </c>
      <c r="F87">
        <f ca="1">(SUMIFS(OFFSET([2]掉落汇总!$C$2:$C$871,,MATCH($B87,[2]掉落汇总!$D$1:$M$1)),[2]掉落汇总!$A$2:$A$871,F$1,[2]掉落汇总!$C$2:$C$871,$Q$1)+SUMIFS(OFFSET([2]掉落汇总!$C$2:$C$871,,MATCH($B87,[2]掉落汇总!$D$1:$M$1)),[2]掉落汇总!$A$2:$A$871,F$1,[2]掉落汇总!$C$2:$C$871,$Q$2)/$Q$3)*宝箱投放计算!E87</f>
        <v>2.5094664371772804</v>
      </c>
      <c r="G87">
        <f ca="1">(SUMIFS(OFFSET([2]掉落汇总!$C$2:$C$871,,MATCH($B87,[2]掉落汇总!$D$1:$M$1)),[2]掉落汇总!$A$2:$A$871,G$1,[2]掉落汇总!$C$2:$C$871,$Q$1)+SUMIFS(OFFSET([2]掉落汇总!$C$2:$C$871,,MATCH($B87,[2]掉落汇总!$D$1:$M$1)),[2]掉落汇总!$A$2:$A$871,G$1,[2]掉落汇总!$C$2:$C$871,$Q$2)/$Q$3)*宝箱投放计算!F87</f>
        <v>0</v>
      </c>
      <c r="H87">
        <f ca="1">(SUMIFS(OFFSET([2]掉落汇总!$C$2:$C$871,,MATCH($B87,[2]掉落汇总!$D$1:$M$1)),[2]掉落汇总!$A$2:$A$871,H$1,[2]掉落汇总!$C$2:$C$871,$Q$1)+SUMIFS(OFFSET([2]掉落汇总!$C$2:$C$871,,MATCH($B87,[2]掉落汇总!$D$1:$M$1)),[2]掉落汇总!$A$2:$A$871,H$1,[2]掉落汇总!$C$2:$C$871,$Q$2)/$Q$3)*宝箱投放计算!G87</f>
        <v>0</v>
      </c>
      <c r="I87">
        <f ca="1">(SUMIFS(OFFSET([2]掉落汇总!$C$2:$C$871,,MATCH($B87,[2]掉落汇总!$D$1:$M$1)),[2]掉落汇总!$A$2:$A$871,I$1,[2]掉落汇总!$C$2:$C$871,$Q$1)+SUMIFS(OFFSET([2]掉落汇总!$C$2:$C$871,,MATCH($B87,[2]掉落汇总!$D$1:$M$1)),[2]掉落汇总!$A$2:$A$871,I$1,[2]掉落汇总!$C$2:$C$871,$Q$2)/$Q$3)*宝箱投放计算!H87</f>
        <v>0</v>
      </c>
      <c r="J87">
        <f ca="1">(SUMIFS(OFFSET([2]掉落汇总!$C$2:$C$871,,MATCH($B87,[2]掉落汇总!$D$1:$M$1)),[2]掉落汇总!$A$2:$A$871,J$1,[2]掉落汇总!$C$2:$C$871,$Q$1)+SUMIFS(OFFSET([2]掉落汇总!$C$2:$C$871,,MATCH($B87,[2]掉落汇总!$D$1:$M$1)),[2]掉落汇总!$A$2:$A$871,J$1,[2]掉落汇总!$C$2:$C$871,$Q$2)/$Q$3)*宝箱投放计算!I87</f>
        <v>0</v>
      </c>
      <c r="K87">
        <f ca="1">(SUMIFS(OFFSET([2]掉落汇总!$C$2:$C$871,,MATCH($B87,[2]掉落汇总!$D$1:$M$1)),[2]掉落汇总!$A$2:$A$871,K$1,[2]掉落汇总!$C$2:$C$871,$Q$1)+SUMIFS(OFFSET([2]掉落汇总!$C$2:$C$871,,MATCH($B87,[2]掉落汇总!$D$1:$M$1)),[2]掉落汇总!$A$2:$A$871,K$1,[2]掉落汇总!$C$2:$C$871,$Q$2)/$Q$3)*宝箱投放计算!J87</f>
        <v>0</v>
      </c>
      <c r="L87">
        <f ca="1">(SUMIFS(OFFSET([2]掉落汇总!$C$2:$C$871,,MATCH($B87,[2]掉落汇总!$D$1:$M$1)),[2]掉落汇总!$A$2:$A$871,L$1,[2]掉落汇总!$C$2:$C$871,$Q$1)+SUMIFS(OFFSET([2]掉落汇总!$C$2:$C$871,,MATCH($B87,[2]掉落汇总!$D$1:$M$1)),[2]掉落汇总!$A$2:$A$871,L$1,[2]掉落汇总!$C$2:$C$871,$Q$2)/$Q$3)*宝箱投放计算!K87</f>
        <v>0.58393299516338337</v>
      </c>
      <c r="M87">
        <f ca="1">(SUMIFS(OFFSET([2]掉落汇总!$C$2:$C$871,,MATCH($B87,[2]掉落汇总!$D$1:$M$1)),[2]掉落汇总!$A$2:$A$871,M$1,[2]掉落汇总!$C$2:$C$871,$Q$1)+SUMIFS(OFFSET([2]掉落汇总!$C$2:$C$871,,MATCH($B87,[2]掉落汇总!$D$1:$M$1)),[2]掉落汇总!$A$2:$A$871,M$1,[2]掉落汇总!$C$2:$C$871,$Q$2)/$Q$3)*宝箱投放计算!L87</f>
        <v>0.73572346140371359</v>
      </c>
      <c r="N87">
        <f ca="1">(SUMIFS(OFFSET([2]掉落汇总!$C$2:$C$871,,MATCH($B87,[2]掉落汇总!$D$1:$M$1)),[2]掉落汇总!$A$2:$A$871,N$1,[2]掉落汇总!$C$2:$C$871,$Q$1)+SUMIFS(OFFSET([2]掉落汇总!$C$2:$C$871,,MATCH($B87,[2]掉落汇总!$D$1:$M$1)),[2]掉落汇总!$A$2:$A$871,N$1,[2]掉落汇总!$C$2:$C$871,$Q$2)/$Q$3)*宝箱投放计算!M87</f>
        <v>0.19916400295057779</v>
      </c>
      <c r="O87">
        <f ca="1">(SUMIFS(OFFSET([2]掉落汇总!$C$2:$C$871,,MATCH($B87,[2]掉落汇总!$D$1:$M$1)),[2]掉落汇总!$A$2:$A$871,O$1,[2]掉落汇总!$C$2:$C$871,$Q$1)+SUMIFS(OFFSET([2]掉落汇总!$C$2:$C$871,,MATCH($B87,[2]掉落汇总!$D$1:$M$1)),[2]掉落汇总!$A$2:$A$871,O$1,[2]掉落汇总!$C$2:$C$871,$Q$2)/$Q$3)*宝箱投放计算!N87</f>
        <v>0.31118538581225147</v>
      </c>
    </row>
    <row r="88" spans="1:15" x14ac:dyDescent="0.2">
      <c r="A88">
        <f>玩家成长时间线!A88</f>
        <v>87</v>
      </c>
      <c r="B88">
        <f>玩家成长时间线!B88</f>
        <v>9</v>
      </c>
      <c r="C88">
        <f ca="1">SUM($D$2:D88)</f>
        <v>509.74298142960879</v>
      </c>
      <c r="D88">
        <f t="shared" ca="1" si="1"/>
        <v>5.8591049768615058</v>
      </c>
      <c r="E88">
        <f ca="1">(SUMIFS(OFFSET([2]掉落汇总!$C$2:$C$871,,MATCH($B88,[2]掉落汇总!$D$1:$M$1)),[2]掉落汇总!$A$2:$A$871,E$1,[2]掉落汇总!$C$2:$C$871,$Q$1)+SUMIFS(OFFSET([2]掉落汇总!$C$2:$C$871,,MATCH($B88,[2]掉落汇总!$D$1:$M$1)),[2]掉落汇总!$A$2:$A$871,E$1,[2]掉落汇总!$C$2:$C$871,$Q$2)/$Q$3)*宝箱投放计算!D88</f>
        <v>0.8922660850599784</v>
      </c>
      <c r="F88">
        <f ca="1">(SUMIFS(OFFSET([2]掉落汇总!$C$2:$C$871,,MATCH($B88,[2]掉落汇总!$D$1:$M$1)),[2]掉落汇总!$A$2:$A$871,F$1,[2]掉落汇总!$C$2:$C$871,$Q$1)+SUMIFS(OFFSET([2]掉落汇总!$C$2:$C$871,,MATCH($B88,[2]掉落汇总!$D$1:$M$1)),[2]掉落汇总!$A$2:$A$871,F$1,[2]掉落汇总!$C$2:$C$871,$Q$2)/$Q$3)*宝箱投放计算!E88</f>
        <v>3.1368330464716006</v>
      </c>
      <c r="G88">
        <f ca="1">(SUMIFS(OFFSET([2]掉落汇总!$C$2:$C$871,,MATCH($B88,[2]掉落汇总!$D$1:$M$1)),[2]掉落汇总!$A$2:$A$871,G$1,[2]掉落汇总!$C$2:$C$871,$Q$1)+SUMIFS(OFFSET([2]掉落汇总!$C$2:$C$871,,MATCH($B88,[2]掉落汇总!$D$1:$M$1)),[2]掉落汇总!$A$2:$A$871,G$1,[2]掉落汇总!$C$2:$C$871,$Q$2)/$Q$3)*宝箱投放计算!F88</f>
        <v>0</v>
      </c>
      <c r="H88">
        <f ca="1">(SUMIFS(OFFSET([2]掉落汇总!$C$2:$C$871,,MATCH($B88,[2]掉落汇总!$D$1:$M$1)),[2]掉落汇总!$A$2:$A$871,H$1,[2]掉落汇总!$C$2:$C$871,$Q$1)+SUMIFS(OFFSET([2]掉落汇总!$C$2:$C$871,,MATCH($B88,[2]掉落汇总!$D$1:$M$1)),[2]掉落汇总!$A$2:$A$871,H$1,[2]掉落汇总!$C$2:$C$871,$Q$2)/$Q$3)*宝箱投放计算!G88</f>
        <v>0</v>
      </c>
      <c r="I88">
        <f ca="1">(SUMIFS(OFFSET([2]掉落汇总!$C$2:$C$871,,MATCH($B88,[2]掉落汇总!$D$1:$M$1)),[2]掉落汇总!$A$2:$A$871,I$1,[2]掉落汇总!$C$2:$C$871,$Q$1)+SUMIFS(OFFSET([2]掉落汇总!$C$2:$C$871,,MATCH($B88,[2]掉落汇总!$D$1:$M$1)),[2]掉落汇总!$A$2:$A$871,I$1,[2]掉落汇总!$C$2:$C$871,$Q$2)/$Q$3)*宝箱投放计算!H88</f>
        <v>0</v>
      </c>
      <c r="J88">
        <f ca="1">(SUMIFS(OFFSET([2]掉落汇总!$C$2:$C$871,,MATCH($B88,[2]掉落汇总!$D$1:$M$1)),[2]掉落汇总!$A$2:$A$871,J$1,[2]掉落汇总!$C$2:$C$871,$Q$1)+SUMIFS(OFFSET([2]掉落汇总!$C$2:$C$871,,MATCH($B88,[2]掉落汇总!$D$1:$M$1)),[2]掉落汇总!$A$2:$A$871,J$1,[2]掉落汇总!$C$2:$C$871,$Q$2)/$Q$3)*宝箱投放计算!I88</f>
        <v>0</v>
      </c>
      <c r="K88">
        <f ca="1">(SUMIFS(OFFSET([2]掉落汇总!$C$2:$C$871,,MATCH($B88,[2]掉落汇总!$D$1:$M$1)),[2]掉落汇总!$A$2:$A$871,K$1,[2]掉落汇总!$C$2:$C$871,$Q$1)+SUMIFS(OFFSET([2]掉落汇总!$C$2:$C$871,,MATCH($B88,[2]掉落汇总!$D$1:$M$1)),[2]掉落汇总!$A$2:$A$871,K$1,[2]掉落汇总!$C$2:$C$871,$Q$2)/$Q$3)*宝箱投放计算!J88</f>
        <v>0</v>
      </c>
      <c r="L88">
        <f ca="1">(SUMIFS(OFFSET([2]掉落汇总!$C$2:$C$871,,MATCH($B88,[2]掉落汇总!$D$1:$M$1)),[2]掉落汇总!$A$2:$A$871,L$1,[2]掉落汇总!$C$2:$C$871,$Q$1)+SUMIFS(OFFSET([2]掉落汇总!$C$2:$C$871,,MATCH($B88,[2]掉落汇总!$D$1:$M$1)),[2]掉落汇总!$A$2:$A$871,L$1,[2]掉落汇总!$C$2:$C$871,$Q$2)/$Q$3)*宝箱投放计算!K88</f>
        <v>0.58393299516338337</v>
      </c>
      <c r="M88">
        <f ca="1">(SUMIFS(OFFSET([2]掉落汇总!$C$2:$C$871,,MATCH($B88,[2]掉落汇总!$D$1:$M$1)),[2]掉落汇总!$A$2:$A$871,M$1,[2]掉落汇总!$C$2:$C$871,$Q$1)+SUMIFS(OFFSET([2]掉落汇总!$C$2:$C$871,,MATCH($B88,[2]掉落汇总!$D$1:$M$1)),[2]掉落汇总!$A$2:$A$871,M$1,[2]掉落汇总!$C$2:$C$871,$Q$2)/$Q$3)*宝箱投放计算!L88</f>
        <v>0.73572346140371359</v>
      </c>
      <c r="N88">
        <f ca="1">(SUMIFS(OFFSET([2]掉落汇总!$C$2:$C$871,,MATCH($B88,[2]掉落汇总!$D$1:$M$1)),[2]掉落汇总!$A$2:$A$871,N$1,[2]掉落汇总!$C$2:$C$871,$Q$1)+SUMIFS(OFFSET([2]掉落汇总!$C$2:$C$871,,MATCH($B88,[2]掉落汇总!$D$1:$M$1)),[2]掉落汇总!$A$2:$A$871,N$1,[2]掉落汇总!$C$2:$C$871,$Q$2)/$Q$3)*宝箱投放计算!M88</f>
        <v>0.19916400295057779</v>
      </c>
      <c r="O88">
        <f ca="1">(SUMIFS(OFFSET([2]掉落汇总!$C$2:$C$871,,MATCH($B88,[2]掉落汇总!$D$1:$M$1)),[2]掉落汇总!$A$2:$A$871,O$1,[2]掉落汇总!$C$2:$C$871,$Q$1)+SUMIFS(OFFSET([2]掉落汇总!$C$2:$C$871,,MATCH($B88,[2]掉落汇总!$D$1:$M$1)),[2]掉落汇总!$A$2:$A$871,O$1,[2]掉落汇总!$C$2:$C$871,$Q$2)/$Q$3)*宝箱投放计算!N88</f>
        <v>0.31118538581225147</v>
      </c>
    </row>
    <row r="89" spans="1:15" x14ac:dyDescent="0.2">
      <c r="A89">
        <f>玩家成长时间线!A89</f>
        <v>88</v>
      </c>
      <c r="B89">
        <f>玩家成长时间线!B89</f>
        <v>9</v>
      </c>
      <c r="C89">
        <f ca="1">SUM($D$2:D89)</f>
        <v>515.60601225161747</v>
      </c>
      <c r="D89">
        <f t="shared" ca="1" si="1"/>
        <v>5.8630308220087244</v>
      </c>
      <c r="E89">
        <f ca="1">(SUMIFS(OFFSET([2]掉落汇总!$C$2:$C$871,,MATCH($B89,[2]掉落汇总!$D$1:$M$1)),[2]掉落汇总!$A$2:$A$871,E$1,[2]掉落汇总!$C$2:$C$871,$Q$1)+SUMIFS(OFFSET([2]掉落汇总!$C$2:$C$871,,MATCH($B89,[2]掉落汇总!$D$1:$M$1)),[2]掉落汇总!$A$2:$A$871,E$1,[2]掉落汇总!$C$2:$C$871,$Q$2)/$Q$3)*宝箱投放计算!D89</f>
        <v>0.89619193020719745</v>
      </c>
      <c r="F89">
        <f ca="1">(SUMIFS(OFFSET([2]掉落汇总!$C$2:$C$871,,MATCH($B89,[2]掉落汇总!$D$1:$M$1)),[2]掉落汇总!$A$2:$A$871,F$1,[2]掉落汇总!$C$2:$C$871,$Q$1)+SUMIFS(OFFSET([2]掉落汇总!$C$2:$C$871,,MATCH($B89,[2]掉落汇总!$D$1:$M$1)),[2]掉落汇总!$A$2:$A$871,F$1,[2]掉落汇总!$C$2:$C$871,$Q$2)/$Q$3)*宝箱投放计算!E89</f>
        <v>3.1368330464716006</v>
      </c>
      <c r="G89">
        <f ca="1">(SUMIFS(OFFSET([2]掉落汇总!$C$2:$C$871,,MATCH($B89,[2]掉落汇总!$D$1:$M$1)),[2]掉落汇总!$A$2:$A$871,G$1,[2]掉落汇总!$C$2:$C$871,$Q$1)+SUMIFS(OFFSET([2]掉落汇总!$C$2:$C$871,,MATCH($B89,[2]掉落汇总!$D$1:$M$1)),[2]掉落汇总!$A$2:$A$871,G$1,[2]掉落汇总!$C$2:$C$871,$Q$2)/$Q$3)*宝箱投放计算!F89</f>
        <v>0</v>
      </c>
      <c r="H89">
        <f ca="1">(SUMIFS(OFFSET([2]掉落汇总!$C$2:$C$871,,MATCH($B89,[2]掉落汇总!$D$1:$M$1)),[2]掉落汇总!$A$2:$A$871,H$1,[2]掉落汇总!$C$2:$C$871,$Q$1)+SUMIFS(OFFSET([2]掉落汇总!$C$2:$C$871,,MATCH($B89,[2]掉落汇总!$D$1:$M$1)),[2]掉落汇总!$A$2:$A$871,H$1,[2]掉落汇总!$C$2:$C$871,$Q$2)/$Q$3)*宝箱投放计算!G89</f>
        <v>0</v>
      </c>
      <c r="I89">
        <f ca="1">(SUMIFS(OFFSET([2]掉落汇总!$C$2:$C$871,,MATCH($B89,[2]掉落汇总!$D$1:$M$1)),[2]掉落汇总!$A$2:$A$871,I$1,[2]掉落汇总!$C$2:$C$871,$Q$1)+SUMIFS(OFFSET([2]掉落汇总!$C$2:$C$871,,MATCH($B89,[2]掉落汇总!$D$1:$M$1)),[2]掉落汇总!$A$2:$A$871,I$1,[2]掉落汇总!$C$2:$C$871,$Q$2)/$Q$3)*宝箱投放计算!H89</f>
        <v>0</v>
      </c>
      <c r="J89">
        <f ca="1">(SUMIFS(OFFSET([2]掉落汇总!$C$2:$C$871,,MATCH($B89,[2]掉落汇总!$D$1:$M$1)),[2]掉落汇总!$A$2:$A$871,J$1,[2]掉落汇总!$C$2:$C$871,$Q$1)+SUMIFS(OFFSET([2]掉落汇总!$C$2:$C$871,,MATCH($B89,[2]掉落汇总!$D$1:$M$1)),[2]掉落汇总!$A$2:$A$871,J$1,[2]掉落汇总!$C$2:$C$871,$Q$2)/$Q$3)*宝箱投放计算!I89</f>
        <v>0</v>
      </c>
      <c r="K89">
        <f ca="1">(SUMIFS(OFFSET([2]掉落汇总!$C$2:$C$871,,MATCH($B89,[2]掉落汇总!$D$1:$M$1)),[2]掉落汇总!$A$2:$A$871,K$1,[2]掉落汇总!$C$2:$C$871,$Q$1)+SUMIFS(OFFSET([2]掉落汇总!$C$2:$C$871,,MATCH($B89,[2]掉落汇总!$D$1:$M$1)),[2]掉落汇总!$A$2:$A$871,K$1,[2]掉落汇总!$C$2:$C$871,$Q$2)/$Q$3)*宝箱投放计算!J89</f>
        <v>0</v>
      </c>
      <c r="L89">
        <f ca="1">(SUMIFS(OFFSET([2]掉落汇总!$C$2:$C$871,,MATCH($B89,[2]掉落汇总!$D$1:$M$1)),[2]掉落汇总!$A$2:$A$871,L$1,[2]掉落汇总!$C$2:$C$871,$Q$1)+SUMIFS(OFFSET([2]掉落汇总!$C$2:$C$871,,MATCH($B89,[2]掉落汇总!$D$1:$M$1)),[2]掉落汇总!$A$2:$A$871,L$1,[2]掉落汇总!$C$2:$C$871,$Q$2)/$Q$3)*宝箱投放计算!K89</f>
        <v>0.58393299516338337</v>
      </c>
      <c r="M89">
        <f ca="1">(SUMIFS(OFFSET([2]掉落汇总!$C$2:$C$871,,MATCH($B89,[2]掉落汇总!$D$1:$M$1)),[2]掉落汇总!$A$2:$A$871,M$1,[2]掉落汇总!$C$2:$C$871,$Q$1)+SUMIFS(OFFSET([2]掉落汇总!$C$2:$C$871,,MATCH($B89,[2]掉落汇总!$D$1:$M$1)),[2]掉落汇总!$A$2:$A$871,M$1,[2]掉落汇总!$C$2:$C$871,$Q$2)/$Q$3)*宝箱投放计算!L89</f>
        <v>0.73572346140371359</v>
      </c>
      <c r="N89">
        <f ca="1">(SUMIFS(OFFSET([2]掉落汇总!$C$2:$C$871,,MATCH($B89,[2]掉落汇总!$D$1:$M$1)),[2]掉落汇总!$A$2:$A$871,N$1,[2]掉落汇总!$C$2:$C$871,$Q$1)+SUMIFS(OFFSET([2]掉落汇总!$C$2:$C$871,,MATCH($B89,[2]掉落汇总!$D$1:$M$1)),[2]掉落汇总!$A$2:$A$871,N$1,[2]掉落汇总!$C$2:$C$871,$Q$2)/$Q$3)*宝箱投放计算!M89</f>
        <v>0.19916400295057779</v>
      </c>
      <c r="O89">
        <f ca="1">(SUMIFS(OFFSET([2]掉落汇总!$C$2:$C$871,,MATCH($B89,[2]掉落汇总!$D$1:$M$1)),[2]掉落汇总!$A$2:$A$871,O$1,[2]掉落汇总!$C$2:$C$871,$Q$1)+SUMIFS(OFFSET([2]掉落汇总!$C$2:$C$871,,MATCH($B89,[2]掉落汇总!$D$1:$M$1)),[2]掉落汇总!$A$2:$A$871,O$1,[2]掉落汇总!$C$2:$C$871,$Q$2)/$Q$3)*宝箱投放计算!N89</f>
        <v>0.31118538581225147</v>
      </c>
    </row>
    <row r="90" spans="1:15" x14ac:dyDescent="0.2">
      <c r="A90">
        <f>玩家成长时间线!A90</f>
        <v>89</v>
      </c>
      <c r="B90">
        <f>玩家成长时间线!B90</f>
        <v>9</v>
      </c>
      <c r="C90">
        <f ca="1">SUM($D$2:D90)</f>
        <v>521.51222737024557</v>
      </c>
      <c r="D90">
        <f t="shared" ca="1" si="1"/>
        <v>5.9062151186281362</v>
      </c>
      <c r="E90">
        <f ca="1">(SUMIFS(OFFSET([2]掉落汇总!$C$2:$C$871,,MATCH($B90,[2]掉落汇总!$D$1:$M$1)),[2]掉落汇总!$A$2:$A$871,E$1,[2]掉落汇总!$C$2:$C$871,$Q$1)+SUMIFS(OFFSET([2]掉落汇总!$C$2:$C$871,,MATCH($B90,[2]掉落汇总!$D$1:$M$1)),[2]掉落汇总!$A$2:$A$871,E$1,[2]掉落汇总!$C$2:$C$871,$Q$2)/$Q$3)*宝箱投放计算!D90</f>
        <v>0.9393762268266086</v>
      </c>
      <c r="F90">
        <f ca="1">(SUMIFS(OFFSET([2]掉落汇总!$C$2:$C$871,,MATCH($B90,[2]掉落汇总!$D$1:$M$1)),[2]掉落汇总!$A$2:$A$871,F$1,[2]掉落汇总!$C$2:$C$871,$Q$1)+SUMIFS(OFFSET([2]掉落汇总!$C$2:$C$871,,MATCH($B90,[2]掉落汇总!$D$1:$M$1)),[2]掉落汇总!$A$2:$A$871,F$1,[2]掉落汇总!$C$2:$C$871,$Q$2)/$Q$3)*宝箱投放计算!E90</f>
        <v>3.1368330464716006</v>
      </c>
      <c r="G90">
        <f ca="1">(SUMIFS(OFFSET([2]掉落汇总!$C$2:$C$871,,MATCH($B90,[2]掉落汇总!$D$1:$M$1)),[2]掉落汇总!$A$2:$A$871,G$1,[2]掉落汇总!$C$2:$C$871,$Q$1)+SUMIFS(OFFSET([2]掉落汇总!$C$2:$C$871,,MATCH($B90,[2]掉落汇总!$D$1:$M$1)),[2]掉落汇总!$A$2:$A$871,G$1,[2]掉落汇总!$C$2:$C$871,$Q$2)/$Q$3)*宝箱投放计算!F90</f>
        <v>0</v>
      </c>
      <c r="H90">
        <f ca="1">(SUMIFS(OFFSET([2]掉落汇总!$C$2:$C$871,,MATCH($B90,[2]掉落汇总!$D$1:$M$1)),[2]掉落汇总!$A$2:$A$871,H$1,[2]掉落汇总!$C$2:$C$871,$Q$1)+SUMIFS(OFFSET([2]掉落汇总!$C$2:$C$871,,MATCH($B90,[2]掉落汇总!$D$1:$M$1)),[2]掉落汇总!$A$2:$A$871,H$1,[2]掉落汇总!$C$2:$C$871,$Q$2)/$Q$3)*宝箱投放计算!G90</f>
        <v>0</v>
      </c>
      <c r="I90">
        <f ca="1">(SUMIFS(OFFSET([2]掉落汇总!$C$2:$C$871,,MATCH($B90,[2]掉落汇总!$D$1:$M$1)),[2]掉落汇总!$A$2:$A$871,I$1,[2]掉落汇总!$C$2:$C$871,$Q$1)+SUMIFS(OFFSET([2]掉落汇总!$C$2:$C$871,,MATCH($B90,[2]掉落汇总!$D$1:$M$1)),[2]掉落汇总!$A$2:$A$871,I$1,[2]掉落汇总!$C$2:$C$871,$Q$2)/$Q$3)*宝箱投放计算!H90</f>
        <v>0</v>
      </c>
      <c r="J90">
        <f ca="1">(SUMIFS(OFFSET([2]掉落汇总!$C$2:$C$871,,MATCH($B90,[2]掉落汇总!$D$1:$M$1)),[2]掉落汇总!$A$2:$A$871,J$1,[2]掉落汇总!$C$2:$C$871,$Q$1)+SUMIFS(OFFSET([2]掉落汇总!$C$2:$C$871,,MATCH($B90,[2]掉落汇总!$D$1:$M$1)),[2]掉落汇总!$A$2:$A$871,J$1,[2]掉落汇总!$C$2:$C$871,$Q$2)/$Q$3)*宝箱投放计算!I90</f>
        <v>0</v>
      </c>
      <c r="K90">
        <f ca="1">(SUMIFS(OFFSET([2]掉落汇总!$C$2:$C$871,,MATCH($B90,[2]掉落汇总!$D$1:$M$1)),[2]掉落汇总!$A$2:$A$871,K$1,[2]掉落汇总!$C$2:$C$871,$Q$1)+SUMIFS(OFFSET([2]掉落汇总!$C$2:$C$871,,MATCH($B90,[2]掉落汇总!$D$1:$M$1)),[2]掉落汇总!$A$2:$A$871,K$1,[2]掉落汇总!$C$2:$C$871,$Q$2)/$Q$3)*宝箱投放计算!J90</f>
        <v>0</v>
      </c>
      <c r="L90">
        <f ca="1">(SUMIFS(OFFSET([2]掉落汇总!$C$2:$C$871,,MATCH($B90,[2]掉落汇总!$D$1:$M$1)),[2]掉落汇总!$A$2:$A$871,L$1,[2]掉落汇总!$C$2:$C$871,$Q$1)+SUMIFS(OFFSET([2]掉落汇总!$C$2:$C$871,,MATCH($B90,[2]掉落汇总!$D$1:$M$1)),[2]掉落汇总!$A$2:$A$871,L$1,[2]掉落汇总!$C$2:$C$871,$Q$2)/$Q$3)*宝箱投放计算!K90</f>
        <v>0.58393299516338337</v>
      </c>
      <c r="M90">
        <f ca="1">(SUMIFS(OFFSET([2]掉落汇总!$C$2:$C$871,,MATCH($B90,[2]掉落汇总!$D$1:$M$1)),[2]掉落汇总!$A$2:$A$871,M$1,[2]掉落汇总!$C$2:$C$871,$Q$1)+SUMIFS(OFFSET([2]掉落汇总!$C$2:$C$871,,MATCH($B90,[2]掉落汇总!$D$1:$M$1)),[2]掉落汇总!$A$2:$A$871,M$1,[2]掉落汇总!$C$2:$C$871,$Q$2)/$Q$3)*宝箱投放计算!L90</f>
        <v>0.73572346140371359</v>
      </c>
      <c r="N90">
        <f ca="1">(SUMIFS(OFFSET([2]掉落汇总!$C$2:$C$871,,MATCH($B90,[2]掉落汇总!$D$1:$M$1)),[2]掉落汇总!$A$2:$A$871,N$1,[2]掉落汇总!$C$2:$C$871,$Q$1)+SUMIFS(OFFSET([2]掉落汇总!$C$2:$C$871,,MATCH($B90,[2]掉落汇总!$D$1:$M$1)),[2]掉落汇总!$A$2:$A$871,N$1,[2]掉落汇总!$C$2:$C$871,$Q$2)/$Q$3)*宝箱投放计算!M90</f>
        <v>0.19916400295057779</v>
      </c>
      <c r="O90">
        <f ca="1">(SUMIFS(OFFSET([2]掉落汇总!$C$2:$C$871,,MATCH($B90,[2]掉落汇总!$D$1:$M$1)),[2]掉落汇总!$A$2:$A$871,O$1,[2]掉落汇总!$C$2:$C$871,$Q$1)+SUMIFS(OFFSET([2]掉落汇总!$C$2:$C$871,,MATCH($B90,[2]掉落汇总!$D$1:$M$1)),[2]掉落汇总!$A$2:$A$871,O$1,[2]掉落汇总!$C$2:$C$871,$Q$2)/$Q$3)*宝箱投放计算!N90</f>
        <v>0.31118538581225147</v>
      </c>
    </row>
    <row r="91" spans="1:15" x14ac:dyDescent="0.2">
      <c r="A91">
        <f>玩家成长时间线!A91</f>
        <v>90</v>
      </c>
      <c r="B91">
        <f>玩家成长时间线!B91</f>
        <v>10</v>
      </c>
      <c r="C91">
        <f ca="1">SUM($D$2:D91)</f>
        <v>527.35124721943794</v>
      </c>
      <c r="D91">
        <f t="shared" ca="1" si="1"/>
        <v>5.8390198491923746</v>
      </c>
      <c r="E91">
        <f ca="1">(SUMIFS(OFFSET([2]掉落汇总!$C$2:$C$871,,MATCH($B91,[2]掉落汇总!$D$1:$M$1)),[2]掉落汇总!$A$2:$A$871,E$1,[2]掉落汇总!$C$2:$C$871,$Q$1)+SUMIFS(OFFSET([2]掉落汇总!$C$2:$C$871,,MATCH($B91,[2]掉落汇总!$D$1:$M$1)),[2]掉落汇总!$A$2:$A$871,E$1,[2]掉落汇总!$C$2:$C$871,$Q$2)/$Q$3)*宝箱投放计算!D91</f>
        <v>0.87218095739084689</v>
      </c>
      <c r="F91">
        <f ca="1">(SUMIFS(OFFSET([2]掉落汇总!$C$2:$C$871,,MATCH($B91,[2]掉落汇总!$D$1:$M$1)),[2]掉落汇总!$A$2:$A$871,F$1,[2]掉落汇总!$C$2:$C$871,$Q$1)+SUMIFS(OFFSET([2]掉落汇总!$C$2:$C$871,,MATCH($B91,[2]掉落汇总!$D$1:$M$1)),[2]掉落汇总!$A$2:$A$871,F$1,[2]掉落汇总!$C$2:$C$871,$Q$2)/$Q$3)*宝箱投放计算!E91</f>
        <v>3.1368330464716006</v>
      </c>
      <c r="G91">
        <f ca="1">(SUMIFS(OFFSET([2]掉落汇总!$C$2:$C$871,,MATCH($B91,[2]掉落汇总!$D$1:$M$1)),[2]掉落汇总!$A$2:$A$871,G$1,[2]掉落汇总!$C$2:$C$871,$Q$1)+SUMIFS(OFFSET([2]掉落汇总!$C$2:$C$871,,MATCH($B91,[2]掉落汇总!$D$1:$M$1)),[2]掉落汇总!$A$2:$A$871,G$1,[2]掉落汇总!$C$2:$C$871,$Q$2)/$Q$3)*宝箱投放计算!F91</f>
        <v>0</v>
      </c>
      <c r="H91">
        <f ca="1">(SUMIFS(OFFSET([2]掉落汇总!$C$2:$C$871,,MATCH($B91,[2]掉落汇总!$D$1:$M$1)),[2]掉落汇总!$A$2:$A$871,H$1,[2]掉落汇总!$C$2:$C$871,$Q$1)+SUMIFS(OFFSET([2]掉落汇总!$C$2:$C$871,,MATCH($B91,[2]掉落汇总!$D$1:$M$1)),[2]掉落汇总!$A$2:$A$871,H$1,[2]掉落汇总!$C$2:$C$871,$Q$2)/$Q$3)*宝箱投放计算!G91</f>
        <v>0</v>
      </c>
      <c r="I91">
        <f ca="1">(SUMIFS(OFFSET([2]掉落汇总!$C$2:$C$871,,MATCH($B91,[2]掉落汇总!$D$1:$M$1)),[2]掉落汇总!$A$2:$A$871,I$1,[2]掉落汇总!$C$2:$C$871,$Q$1)+SUMIFS(OFFSET([2]掉落汇总!$C$2:$C$871,,MATCH($B91,[2]掉落汇总!$D$1:$M$1)),[2]掉落汇总!$A$2:$A$871,I$1,[2]掉落汇总!$C$2:$C$871,$Q$2)/$Q$3)*宝箱投放计算!H91</f>
        <v>0</v>
      </c>
      <c r="J91">
        <f ca="1">(SUMIFS(OFFSET([2]掉落汇总!$C$2:$C$871,,MATCH($B91,[2]掉落汇总!$D$1:$M$1)),[2]掉落汇总!$A$2:$A$871,J$1,[2]掉落汇总!$C$2:$C$871,$Q$1)+SUMIFS(OFFSET([2]掉落汇总!$C$2:$C$871,,MATCH($B91,[2]掉落汇总!$D$1:$M$1)),[2]掉落汇总!$A$2:$A$871,J$1,[2]掉落汇总!$C$2:$C$871,$Q$2)/$Q$3)*宝箱投放计算!I91</f>
        <v>0</v>
      </c>
      <c r="K91">
        <f ca="1">(SUMIFS(OFFSET([2]掉落汇总!$C$2:$C$871,,MATCH($B91,[2]掉落汇总!$D$1:$M$1)),[2]掉落汇总!$A$2:$A$871,K$1,[2]掉落汇总!$C$2:$C$871,$Q$1)+SUMIFS(OFFSET([2]掉落汇总!$C$2:$C$871,,MATCH($B91,[2]掉落汇总!$D$1:$M$1)),[2]掉落汇总!$A$2:$A$871,K$1,[2]掉落汇总!$C$2:$C$871,$Q$2)/$Q$3)*宝箱投放计算!J91</f>
        <v>0</v>
      </c>
      <c r="L91">
        <f ca="1">(SUMIFS(OFFSET([2]掉落汇总!$C$2:$C$871,,MATCH($B91,[2]掉落汇总!$D$1:$M$1)),[2]掉落汇总!$A$2:$A$871,L$1,[2]掉落汇总!$C$2:$C$871,$Q$1)+SUMIFS(OFFSET([2]掉落汇总!$C$2:$C$871,,MATCH($B91,[2]掉落汇总!$D$1:$M$1)),[2]掉落汇总!$A$2:$A$871,L$1,[2]掉落汇总!$C$2:$C$871,$Q$2)/$Q$3)*宝箱投放计算!K91</f>
        <v>0.58393299516338337</v>
      </c>
      <c r="M91">
        <f ca="1">(SUMIFS(OFFSET([2]掉落汇总!$C$2:$C$871,,MATCH($B91,[2]掉落汇总!$D$1:$M$1)),[2]掉落汇总!$A$2:$A$871,M$1,[2]掉落汇总!$C$2:$C$871,$Q$1)+SUMIFS(OFFSET([2]掉落汇总!$C$2:$C$871,,MATCH($B91,[2]掉落汇总!$D$1:$M$1)),[2]掉落汇总!$A$2:$A$871,M$1,[2]掉落汇总!$C$2:$C$871,$Q$2)/$Q$3)*宝箱投放计算!L91</f>
        <v>0.73572346140371359</v>
      </c>
      <c r="N91">
        <f ca="1">(SUMIFS(OFFSET([2]掉落汇总!$C$2:$C$871,,MATCH($B91,[2]掉落汇总!$D$1:$M$1)),[2]掉落汇总!$A$2:$A$871,N$1,[2]掉落汇总!$C$2:$C$871,$Q$1)+SUMIFS(OFFSET([2]掉落汇总!$C$2:$C$871,,MATCH($B91,[2]掉落汇总!$D$1:$M$1)),[2]掉落汇总!$A$2:$A$871,N$1,[2]掉落汇总!$C$2:$C$871,$Q$2)/$Q$3)*宝箱投放计算!M91</f>
        <v>0.19916400295057779</v>
      </c>
      <c r="O91">
        <f ca="1">(SUMIFS(OFFSET([2]掉落汇总!$C$2:$C$871,,MATCH($B91,[2]掉落汇总!$D$1:$M$1)),[2]掉落汇总!$A$2:$A$871,O$1,[2]掉落汇总!$C$2:$C$871,$Q$1)+SUMIFS(OFFSET([2]掉落汇总!$C$2:$C$871,,MATCH($B91,[2]掉落汇总!$D$1:$M$1)),[2]掉落汇总!$A$2:$A$871,O$1,[2]掉落汇总!$C$2:$C$871,$Q$2)/$Q$3)*宝箱投放计算!N91</f>
        <v>0.31118538581225147</v>
      </c>
    </row>
    <row r="92" spans="1:15" x14ac:dyDescent="0.2">
      <c r="A92">
        <f>玩家成长时间线!A92</f>
        <v>91</v>
      </c>
      <c r="B92">
        <f>玩家成长时间线!B92</f>
        <v>10</v>
      </c>
      <c r="C92">
        <f ca="1">SUM($D$2:D92)</f>
        <v>533.19405454890386</v>
      </c>
      <c r="D92">
        <f t="shared" ca="1" si="1"/>
        <v>5.8428073294659146</v>
      </c>
      <c r="E92">
        <f ca="1">(SUMIFS(OFFSET([2]掉落汇总!$C$2:$C$871,,MATCH($B92,[2]掉落汇总!$D$1:$M$1)),[2]掉落汇总!$A$2:$A$871,E$1,[2]掉落汇总!$C$2:$C$871,$Q$1)+SUMIFS(OFFSET([2]掉落汇总!$C$2:$C$871,,MATCH($B92,[2]掉落汇总!$D$1:$M$1)),[2]掉落汇总!$A$2:$A$871,E$1,[2]掉落汇总!$C$2:$C$871,$Q$2)/$Q$3)*宝箱投放计算!D92</f>
        <v>0.87596843766438726</v>
      </c>
      <c r="F92">
        <f ca="1">(SUMIFS(OFFSET([2]掉落汇总!$C$2:$C$871,,MATCH($B92,[2]掉落汇总!$D$1:$M$1)),[2]掉落汇总!$A$2:$A$871,F$1,[2]掉落汇总!$C$2:$C$871,$Q$1)+SUMIFS(OFFSET([2]掉落汇总!$C$2:$C$871,,MATCH($B92,[2]掉落汇总!$D$1:$M$1)),[2]掉落汇总!$A$2:$A$871,F$1,[2]掉落汇总!$C$2:$C$871,$Q$2)/$Q$3)*宝箱投放计算!E92</f>
        <v>3.1368330464716006</v>
      </c>
      <c r="G92">
        <f ca="1">(SUMIFS(OFFSET([2]掉落汇总!$C$2:$C$871,,MATCH($B92,[2]掉落汇总!$D$1:$M$1)),[2]掉落汇总!$A$2:$A$871,G$1,[2]掉落汇总!$C$2:$C$871,$Q$1)+SUMIFS(OFFSET([2]掉落汇总!$C$2:$C$871,,MATCH($B92,[2]掉落汇总!$D$1:$M$1)),[2]掉落汇总!$A$2:$A$871,G$1,[2]掉落汇总!$C$2:$C$871,$Q$2)/$Q$3)*宝箱投放计算!F92</f>
        <v>0</v>
      </c>
      <c r="H92">
        <f ca="1">(SUMIFS(OFFSET([2]掉落汇总!$C$2:$C$871,,MATCH($B92,[2]掉落汇总!$D$1:$M$1)),[2]掉落汇总!$A$2:$A$871,H$1,[2]掉落汇总!$C$2:$C$871,$Q$1)+SUMIFS(OFFSET([2]掉落汇总!$C$2:$C$871,,MATCH($B92,[2]掉落汇总!$D$1:$M$1)),[2]掉落汇总!$A$2:$A$871,H$1,[2]掉落汇总!$C$2:$C$871,$Q$2)/$Q$3)*宝箱投放计算!G92</f>
        <v>0</v>
      </c>
      <c r="I92">
        <f ca="1">(SUMIFS(OFFSET([2]掉落汇总!$C$2:$C$871,,MATCH($B92,[2]掉落汇总!$D$1:$M$1)),[2]掉落汇总!$A$2:$A$871,I$1,[2]掉落汇总!$C$2:$C$871,$Q$1)+SUMIFS(OFFSET([2]掉落汇总!$C$2:$C$871,,MATCH($B92,[2]掉落汇总!$D$1:$M$1)),[2]掉落汇总!$A$2:$A$871,I$1,[2]掉落汇总!$C$2:$C$871,$Q$2)/$Q$3)*宝箱投放计算!H92</f>
        <v>0</v>
      </c>
      <c r="J92">
        <f ca="1">(SUMIFS(OFFSET([2]掉落汇总!$C$2:$C$871,,MATCH($B92,[2]掉落汇总!$D$1:$M$1)),[2]掉落汇总!$A$2:$A$871,J$1,[2]掉落汇总!$C$2:$C$871,$Q$1)+SUMIFS(OFFSET([2]掉落汇总!$C$2:$C$871,,MATCH($B92,[2]掉落汇总!$D$1:$M$1)),[2]掉落汇总!$A$2:$A$871,J$1,[2]掉落汇总!$C$2:$C$871,$Q$2)/$Q$3)*宝箱投放计算!I92</f>
        <v>0</v>
      </c>
      <c r="K92">
        <f ca="1">(SUMIFS(OFFSET([2]掉落汇总!$C$2:$C$871,,MATCH($B92,[2]掉落汇总!$D$1:$M$1)),[2]掉落汇总!$A$2:$A$871,K$1,[2]掉落汇总!$C$2:$C$871,$Q$1)+SUMIFS(OFFSET([2]掉落汇总!$C$2:$C$871,,MATCH($B92,[2]掉落汇总!$D$1:$M$1)),[2]掉落汇总!$A$2:$A$871,K$1,[2]掉落汇总!$C$2:$C$871,$Q$2)/$Q$3)*宝箱投放计算!J92</f>
        <v>0</v>
      </c>
      <c r="L92">
        <f ca="1">(SUMIFS(OFFSET([2]掉落汇总!$C$2:$C$871,,MATCH($B92,[2]掉落汇总!$D$1:$M$1)),[2]掉落汇总!$A$2:$A$871,L$1,[2]掉落汇总!$C$2:$C$871,$Q$1)+SUMIFS(OFFSET([2]掉落汇总!$C$2:$C$871,,MATCH($B92,[2]掉落汇总!$D$1:$M$1)),[2]掉落汇总!$A$2:$A$871,L$1,[2]掉落汇总!$C$2:$C$871,$Q$2)/$Q$3)*宝箱投放计算!K92</f>
        <v>0.58393299516338337</v>
      </c>
      <c r="M92">
        <f ca="1">(SUMIFS(OFFSET([2]掉落汇总!$C$2:$C$871,,MATCH($B92,[2]掉落汇总!$D$1:$M$1)),[2]掉落汇总!$A$2:$A$871,M$1,[2]掉落汇总!$C$2:$C$871,$Q$1)+SUMIFS(OFFSET([2]掉落汇总!$C$2:$C$871,,MATCH($B92,[2]掉落汇总!$D$1:$M$1)),[2]掉落汇总!$A$2:$A$871,M$1,[2]掉落汇总!$C$2:$C$871,$Q$2)/$Q$3)*宝箱投放计算!L92</f>
        <v>0.73572346140371359</v>
      </c>
      <c r="N92">
        <f ca="1">(SUMIFS(OFFSET([2]掉落汇总!$C$2:$C$871,,MATCH($B92,[2]掉落汇总!$D$1:$M$1)),[2]掉落汇总!$A$2:$A$871,N$1,[2]掉落汇总!$C$2:$C$871,$Q$1)+SUMIFS(OFFSET([2]掉落汇总!$C$2:$C$871,,MATCH($B92,[2]掉落汇总!$D$1:$M$1)),[2]掉落汇总!$A$2:$A$871,N$1,[2]掉落汇总!$C$2:$C$871,$Q$2)/$Q$3)*宝箱投放计算!M92</f>
        <v>0.19916400295057779</v>
      </c>
      <c r="O92">
        <f ca="1">(SUMIFS(OFFSET([2]掉落汇总!$C$2:$C$871,,MATCH($B92,[2]掉落汇总!$D$1:$M$1)),[2]掉落汇总!$A$2:$A$871,O$1,[2]掉落汇总!$C$2:$C$871,$Q$1)+SUMIFS(OFFSET([2]掉落汇总!$C$2:$C$871,,MATCH($B92,[2]掉落汇总!$D$1:$M$1)),[2]掉落汇总!$A$2:$A$871,O$1,[2]掉落汇总!$C$2:$C$871,$Q$2)/$Q$3)*宝箱投放计算!N92</f>
        <v>0.31118538581225147</v>
      </c>
    </row>
    <row r="93" spans="1:15" x14ac:dyDescent="0.2">
      <c r="A93">
        <f>玩家成长时间线!A93</f>
        <v>92</v>
      </c>
      <c r="B93">
        <f>玩家成长时间线!B93</f>
        <v>10</v>
      </c>
      <c r="C93">
        <f ca="1">SUM($D$2:D93)</f>
        <v>539.04064935864335</v>
      </c>
      <c r="D93">
        <f t="shared" ca="1" si="1"/>
        <v>5.8465948097394547</v>
      </c>
      <c r="E93">
        <f ca="1">(SUMIFS(OFFSET([2]掉落汇总!$C$2:$C$871,,MATCH($B93,[2]掉落汇总!$D$1:$M$1)),[2]掉落汇总!$A$2:$A$871,E$1,[2]掉落汇总!$C$2:$C$871,$Q$1)+SUMIFS(OFFSET([2]掉落汇总!$C$2:$C$871,,MATCH($B93,[2]掉落汇总!$D$1:$M$1)),[2]掉落汇总!$A$2:$A$871,E$1,[2]掉落汇总!$C$2:$C$871,$Q$2)/$Q$3)*宝箱投放计算!D93</f>
        <v>0.8797559179379274</v>
      </c>
      <c r="F93">
        <f ca="1">(SUMIFS(OFFSET([2]掉落汇总!$C$2:$C$871,,MATCH($B93,[2]掉落汇总!$D$1:$M$1)),[2]掉落汇总!$A$2:$A$871,F$1,[2]掉落汇总!$C$2:$C$871,$Q$1)+SUMIFS(OFFSET([2]掉落汇总!$C$2:$C$871,,MATCH($B93,[2]掉落汇总!$D$1:$M$1)),[2]掉落汇总!$A$2:$A$871,F$1,[2]掉落汇总!$C$2:$C$871,$Q$2)/$Q$3)*宝箱投放计算!E93</f>
        <v>3.1368330464716006</v>
      </c>
      <c r="G93">
        <f ca="1">(SUMIFS(OFFSET([2]掉落汇总!$C$2:$C$871,,MATCH($B93,[2]掉落汇总!$D$1:$M$1)),[2]掉落汇总!$A$2:$A$871,G$1,[2]掉落汇总!$C$2:$C$871,$Q$1)+SUMIFS(OFFSET([2]掉落汇总!$C$2:$C$871,,MATCH($B93,[2]掉落汇总!$D$1:$M$1)),[2]掉落汇总!$A$2:$A$871,G$1,[2]掉落汇总!$C$2:$C$871,$Q$2)/$Q$3)*宝箱投放计算!F93</f>
        <v>0</v>
      </c>
      <c r="H93">
        <f ca="1">(SUMIFS(OFFSET([2]掉落汇总!$C$2:$C$871,,MATCH($B93,[2]掉落汇总!$D$1:$M$1)),[2]掉落汇总!$A$2:$A$871,H$1,[2]掉落汇总!$C$2:$C$871,$Q$1)+SUMIFS(OFFSET([2]掉落汇总!$C$2:$C$871,,MATCH($B93,[2]掉落汇总!$D$1:$M$1)),[2]掉落汇总!$A$2:$A$871,H$1,[2]掉落汇总!$C$2:$C$871,$Q$2)/$Q$3)*宝箱投放计算!G93</f>
        <v>0</v>
      </c>
      <c r="I93">
        <f ca="1">(SUMIFS(OFFSET([2]掉落汇总!$C$2:$C$871,,MATCH($B93,[2]掉落汇总!$D$1:$M$1)),[2]掉落汇总!$A$2:$A$871,I$1,[2]掉落汇总!$C$2:$C$871,$Q$1)+SUMIFS(OFFSET([2]掉落汇总!$C$2:$C$871,,MATCH($B93,[2]掉落汇总!$D$1:$M$1)),[2]掉落汇总!$A$2:$A$871,I$1,[2]掉落汇总!$C$2:$C$871,$Q$2)/$Q$3)*宝箱投放计算!H93</f>
        <v>0</v>
      </c>
      <c r="J93">
        <f ca="1">(SUMIFS(OFFSET([2]掉落汇总!$C$2:$C$871,,MATCH($B93,[2]掉落汇总!$D$1:$M$1)),[2]掉落汇总!$A$2:$A$871,J$1,[2]掉落汇总!$C$2:$C$871,$Q$1)+SUMIFS(OFFSET([2]掉落汇总!$C$2:$C$871,,MATCH($B93,[2]掉落汇总!$D$1:$M$1)),[2]掉落汇总!$A$2:$A$871,J$1,[2]掉落汇总!$C$2:$C$871,$Q$2)/$Q$3)*宝箱投放计算!I93</f>
        <v>0</v>
      </c>
      <c r="K93">
        <f ca="1">(SUMIFS(OFFSET([2]掉落汇总!$C$2:$C$871,,MATCH($B93,[2]掉落汇总!$D$1:$M$1)),[2]掉落汇总!$A$2:$A$871,K$1,[2]掉落汇总!$C$2:$C$871,$Q$1)+SUMIFS(OFFSET([2]掉落汇总!$C$2:$C$871,,MATCH($B93,[2]掉落汇总!$D$1:$M$1)),[2]掉落汇总!$A$2:$A$871,K$1,[2]掉落汇总!$C$2:$C$871,$Q$2)/$Q$3)*宝箱投放计算!J93</f>
        <v>0</v>
      </c>
      <c r="L93">
        <f ca="1">(SUMIFS(OFFSET([2]掉落汇总!$C$2:$C$871,,MATCH($B93,[2]掉落汇总!$D$1:$M$1)),[2]掉落汇总!$A$2:$A$871,L$1,[2]掉落汇总!$C$2:$C$871,$Q$1)+SUMIFS(OFFSET([2]掉落汇总!$C$2:$C$871,,MATCH($B93,[2]掉落汇总!$D$1:$M$1)),[2]掉落汇总!$A$2:$A$871,L$1,[2]掉落汇总!$C$2:$C$871,$Q$2)/$Q$3)*宝箱投放计算!K93</f>
        <v>0.58393299516338337</v>
      </c>
      <c r="M93">
        <f ca="1">(SUMIFS(OFFSET([2]掉落汇总!$C$2:$C$871,,MATCH($B93,[2]掉落汇总!$D$1:$M$1)),[2]掉落汇总!$A$2:$A$871,M$1,[2]掉落汇总!$C$2:$C$871,$Q$1)+SUMIFS(OFFSET([2]掉落汇总!$C$2:$C$871,,MATCH($B93,[2]掉落汇总!$D$1:$M$1)),[2]掉落汇总!$A$2:$A$871,M$1,[2]掉落汇总!$C$2:$C$871,$Q$2)/$Q$3)*宝箱投放计算!L93</f>
        <v>0.73572346140371359</v>
      </c>
      <c r="N93">
        <f ca="1">(SUMIFS(OFFSET([2]掉落汇总!$C$2:$C$871,,MATCH($B93,[2]掉落汇总!$D$1:$M$1)),[2]掉落汇总!$A$2:$A$871,N$1,[2]掉落汇总!$C$2:$C$871,$Q$1)+SUMIFS(OFFSET([2]掉落汇总!$C$2:$C$871,,MATCH($B93,[2]掉落汇总!$D$1:$M$1)),[2]掉落汇总!$A$2:$A$871,N$1,[2]掉落汇总!$C$2:$C$871,$Q$2)/$Q$3)*宝箱投放计算!M93</f>
        <v>0.19916400295057779</v>
      </c>
      <c r="O93">
        <f ca="1">(SUMIFS(OFFSET([2]掉落汇总!$C$2:$C$871,,MATCH($B93,[2]掉落汇总!$D$1:$M$1)),[2]掉落汇总!$A$2:$A$871,O$1,[2]掉落汇总!$C$2:$C$871,$Q$1)+SUMIFS(OFFSET([2]掉落汇总!$C$2:$C$871,,MATCH($B93,[2]掉落汇总!$D$1:$M$1)),[2]掉落汇总!$A$2:$A$871,O$1,[2]掉落汇总!$C$2:$C$871,$Q$2)/$Q$3)*宝箱投放计算!N93</f>
        <v>0.31118538581225147</v>
      </c>
    </row>
    <row r="94" spans="1:15" x14ac:dyDescent="0.2">
      <c r="A94">
        <f>玩家成长时间线!A94</f>
        <v>93</v>
      </c>
      <c r="B94">
        <f>玩家成长时间线!B94</f>
        <v>10</v>
      </c>
      <c r="C94">
        <f ca="1">SUM($D$2:D94)</f>
        <v>544.96678125412711</v>
      </c>
      <c r="D94">
        <f t="shared" ca="1" si="1"/>
        <v>5.9261318954837998</v>
      </c>
      <c r="E94">
        <f ca="1">(SUMIFS(OFFSET([2]掉落汇总!$C$2:$C$871,,MATCH($B94,[2]掉落汇总!$D$1:$M$1)),[2]掉落汇总!$A$2:$A$871,E$1,[2]掉落汇总!$C$2:$C$871,$Q$1)+SUMIFS(OFFSET([2]掉落汇总!$C$2:$C$871,,MATCH($B94,[2]掉落汇总!$D$1:$M$1)),[2]掉落汇总!$A$2:$A$871,E$1,[2]掉落汇总!$C$2:$C$871,$Q$2)/$Q$3)*宝箱投放计算!D94</f>
        <v>0.95929300368227244</v>
      </c>
      <c r="F94">
        <f ca="1">(SUMIFS(OFFSET([2]掉落汇总!$C$2:$C$871,,MATCH($B94,[2]掉落汇总!$D$1:$M$1)),[2]掉落汇总!$A$2:$A$871,F$1,[2]掉落汇总!$C$2:$C$871,$Q$1)+SUMIFS(OFFSET([2]掉落汇总!$C$2:$C$871,,MATCH($B94,[2]掉落汇总!$D$1:$M$1)),[2]掉落汇总!$A$2:$A$871,F$1,[2]掉落汇总!$C$2:$C$871,$Q$2)/$Q$3)*宝箱投放计算!E94</f>
        <v>3.1368330464716006</v>
      </c>
      <c r="G94">
        <f ca="1">(SUMIFS(OFFSET([2]掉落汇总!$C$2:$C$871,,MATCH($B94,[2]掉落汇总!$D$1:$M$1)),[2]掉落汇总!$A$2:$A$871,G$1,[2]掉落汇总!$C$2:$C$871,$Q$1)+SUMIFS(OFFSET([2]掉落汇总!$C$2:$C$871,,MATCH($B94,[2]掉落汇总!$D$1:$M$1)),[2]掉落汇总!$A$2:$A$871,G$1,[2]掉落汇总!$C$2:$C$871,$Q$2)/$Q$3)*宝箱投放计算!F94</f>
        <v>0</v>
      </c>
      <c r="H94">
        <f ca="1">(SUMIFS(OFFSET([2]掉落汇总!$C$2:$C$871,,MATCH($B94,[2]掉落汇总!$D$1:$M$1)),[2]掉落汇总!$A$2:$A$871,H$1,[2]掉落汇总!$C$2:$C$871,$Q$1)+SUMIFS(OFFSET([2]掉落汇总!$C$2:$C$871,,MATCH($B94,[2]掉落汇总!$D$1:$M$1)),[2]掉落汇总!$A$2:$A$871,H$1,[2]掉落汇总!$C$2:$C$871,$Q$2)/$Q$3)*宝箱投放计算!G94</f>
        <v>0</v>
      </c>
      <c r="I94">
        <f ca="1">(SUMIFS(OFFSET([2]掉落汇总!$C$2:$C$871,,MATCH($B94,[2]掉落汇总!$D$1:$M$1)),[2]掉落汇总!$A$2:$A$871,I$1,[2]掉落汇总!$C$2:$C$871,$Q$1)+SUMIFS(OFFSET([2]掉落汇总!$C$2:$C$871,,MATCH($B94,[2]掉落汇总!$D$1:$M$1)),[2]掉落汇总!$A$2:$A$871,I$1,[2]掉落汇总!$C$2:$C$871,$Q$2)/$Q$3)*宝箱投放计算!H94</f>
        <v>0</v>
      </c>
      <c r="J94">
        <f ca="1">(SUMIFS(OFFSET([2]掉落汇总!$C$2:$C$871,,MATCH($B94,[2]掉落汇总!$D$1:$M$1)),[2]掉落汇总!$A$2:$A$871,J$1,[2]掉落汇总!$C$2:$C$871,$Q$1)+SUMIFS(OFFSET([2]掉落汇总!$C$2:$C$871,,MATCH($B94,[2]掉落汇总!$D$1:$M$1)),[2]掉落汇总!$A$2:$A$871,J$1,[2]掉落汇总!$C$2:$C$871,$Q$2)/$Q$3)*宝箱投放计算!I94</f>
        <v>0</v>
      </c>
      <c r="K94">
        <f ca="1">(SUMIFS(OFFSET([2]掉落汇总!$C$2:$C$871,,MATCH($B94,[2]掉落汇总!$D$1:$M$1)),[2]掉落汇总!$A$2:$A$871,K$1,[2]掉落汇总!$C$2:$C$871,$Q$1)+SUMIFS(OFFSET([2]掉落汇总!$C$2:$C$871,,MATCH($B94,[2]掉落汇总!$D$1:$M$1)),[2]掉落汇总!$A$2:$A$871,K$1,[2]掉落汇总!$C$2:$C$871,$Q$2)/$Q$3)*宝箱投放计算!J94</f>
        <v>0</v>
      </c>
      <c r="L94">
        <f ca="1">(SUMIFS(OFFSET([2]掉落汇总!$C$2:$C$871,,MATCH($B94,[2]掉落汇总!$D$1:$M$1)),[2]掉落汇总!$A$2:$A$871,L$1,[2]掉落汇总!$C$2:$C$871,$Q$1)+SUMIFS(OFFSET([2]掉落汇总!$C$2:$C$871,,MATCH($B94,[2]掉落汇总!$D$1:$M$1)),[2]掉落汇总!$A$2:$A$871,L$1,[2]掉落汇总!$C$2:$C$871,$Q$2)/$Q$3)*宝箱投放计算!K94</f>
        <v>0.58393299516338337</v>
      </c>
      <c r="M94">
        <f ca="1">(SUMIFS(OFFSET([2]掉落汇总!$C$2:$C$871,,MATCH($B94,[2]掉落汇总!$D$1:$M$1)),[2]掉落汇总!$A$2:$A$871,M$1,[2]掉落汇总!$C$2:$C$871,$Q$1)+SUMIFS(OFFSET([2]掉落汇总!$C$2:$C$871,,MATCH($B94,[2]掉落汇总!$D$1:$M$1)),[2]掉落汇总!$A$2:$A$871,M$1,[2]掉落汇总!$C$2:$C$871,$Q$2)/$Q$3)*宝箱投放计算!L94</f>
        <v>0.73572346140371359</v>
      </c>
      <c r="N94">
        <f ca="1">(SUMIFS(OFFSET([2]掉落汇总!$C$2:$C$871,,MATCH($B94,[2]掉落汇总!$D$1:$M$1)),[2]掉落汇总!$A$2:$A$871,N$1,[2]掉落汇总!$C$2:$C$871,$Q$1)+SUMIFS(OFFSET([2]掉落汇总!$C$2:$C$871,,MATCH($B94,[2]掉落汇总!$D$1:$M$1)),[2]掉落汇总!$A$2:$A$871,N$1,[2]掉落汇总!$C$2:$C$871,$Q$2)/$Q$3)*宝箱投放计算!M94</f>
        <v>0.19916400295057779</v>
      </c>
      <c r="O94">
        <f ca="1">(SUMIFS(OFFSET([2]掉落汇总!$C$2:$C$871,,MATCH($B94,[2]掉落汇总!$D$1:$M$1)),[2]掉落汇总!$A$2:$A$871,O$1,[2]掉落汇总!$C$2:$C$871,$Q$1)+SUMIFS(OFFSET([2]掉落汇总!$C$2:$C$871,,MATCH($B94,[2]掉落汇总!$D$1:$M$1)),[2]掉落汇总!$A$2:$A$871,O$1,[2]掉落汇总!$C$2:$C$871,$Q$2)/$Q$3)*宝箱投放计算!N94</f>
        <v>0.31118538581225147</v>
      </c>
    </row>
    <row r="95" spans="1:15" x14ac:dyDescent="0.2">
      <c r="A95">
        <f>玩家成长时间线!A95</f>
        <v>94</v>
      </c>
      <c r="B95">
        <f>玩家成长时间线!B95</f>
        <v>10</v>
      </c>
      <c r="C95">
        <f ca="1">SUM($D$2:D95)</f>
        <v>550.8209510244136</v>
      </c>
      <c r="D95">
        <f t="shared" ca="1" si="1"/>
        <v>5.8541697702865356</v>
      </c>
      <c r="E95">
        <f ca="1">(SUMIFS(OFFSET([2]掉落汇总!$C$2:$C$871,,MATCH($B95,[2]掉落汇总!$D$1:$M$1)),[2]掉落汇总!$A$2:$A$871,E$1,[2]掉落汇总!$C$2:$C$871,$Q$1)+SUMIFS(OFFSET([2]掉落汇总!$C$2:$C$871,,MATCH($B95,[2]掉落汇总!$D$1:$M$1)),[2]掉落汇总!$A$2:$A$871,E$1,[2]掉落汇总!$C$2:$C$871,$Q$2)/$Q$3)*宝箱投放计算!D95</f>
        <v>0.88733087848500791</v>
      </c>
      <c r="F95">
        <f ca="1">(SUMIFS(OFFSET([2]掉落汇总!$C$2:$C$871,,MATCH($B95,[2]掉落汇总!$D$1:$M$1)),[2]掉落汇总!$A$2:$A$871,F$1,[2]掉落汇总!$C$2:$C$871,$Q$1)+SUMIFS(OFFSET([2]掉落汇总!$C$2:$C$871,,MATCH($B95,[2]掉落汇总!$D$1:$M$1)),[2]掉落汇总!$A$2:$A$871,F$1,[2]掉落汇总!$C$2:$C$871,$Q$2)/$Q$3)*宝箱投放计算!E95</f>
        <v>3.1368330464716006</v>
      </c>
      <c r="G95">
        <f ca="1">(SUMIFS(OFFSET([2]掉落汇总!$C$2:$C$871,,MATCH($B95,[2]掉落汇总!$D$1:$M$1)),[2]掉落汇总!$A$2:$A$871,G$1,[2]掉落汇总!$C$2:$C$871,$Q$1)+SUMIFS(OFFSET([2]掉落汇总!$C$2:$C$871,,MATCH($B95,[2]掉落汇总!$D$1:$M$1)),[2]掉落汇总!$A$2:$A$871,G$1,[2]掉落汇总!$C$2:$C$871,$Q$2)/$Q$3)*宝箱投放计算!F95</f>
        <v>0</v>
      </c>
      <c r="H95">
        <f ca="1">(SUMIFS(OFFSET([2]掉落汇总!$C$2:$C$871,,MATCH($B95,[2]掉落汇总!$D$1:$M$1)),[2]掉落汇总!$A$2:$A$871,H$1,[2]掉落汇总!$C$2:$C$871,$Q$1)+SUMIFS(OFFSET([2]掉落汇总!$C$2:$C$871,,MATCH($B95,[2]掉落汇总!$D$1:$M$1)),[2]掉落汇总!$A$2:$A$871,H$1,[2]掉落汇总!$C$2:$C$871,$Q$2)/$Q$3)*宝箱投放计算!G95</f>
        <v>0</v>
      </c>
      <c r="I95">
        <f ca="1">(SUMIFS(OFFSET([2]掉落汇总!$C$2:$C$871,,MATCH($B95,[2]掉落汇总!$D$1:$M$1)),[2]掉落汇总!$A$2:$A$871,I$1,[2]掉落汇总!$C$2:$C$871,$Q$1)+SUMIFS(OFFSET([2]掉落汇总!$C$2:$C$871,,MATCH($B95,[2]掉落汇总!$D$1:$M$1)),[2]掉落汇总!$A$2:$A$871,I$1,[2]掉落汇总!$C$2:$C$871,$Q$2)/$Q$3)*宝箱投放计算!H95</f>
        <v>0</v>
      </c>
      <c r="J95">
        <f ca="1">(SUMIFS(OFFSET([2]掉落汇总!$C$2:$C$871,,MATCH($B95,[2]掉落汇总!$D$1:$M$1)),[2]掉落汇总!$A$2:$A$871,J$1,[2]掉落汇总!$C$2:$C$871,$Q$1)+SUMIFS(OFFSET([2]掉落汇总!$C$2:$C$871,,MATCH($B95,[2]掉落汇总!$D$1:$M$1)),[2]掉落汇总!$A$2:$A$871,J$1,[2]掉落汇总!$C$2:$C$871,$Q$2)/$Q$3)*宝箱投放计算!I95</f>
        <v>0</v>
      </c>
      <c r="K95">
        <f ca="1">(SUMIFS(OFFSET([2]掉落汇总!$C$2:$C$871,,MATCH($B95,[2]掉落汇总!$D$1:$M$1)),[2]掉落汇总!$A$2:$A$871,K$1,[2]掉落汇总!$C$2:$C$871,$Q$1)+SUMIFS(OFFSET([2]掉落汇总!$C$2:$C$871,,MATCH($B95,[2]掉落汇总!$D$1:$M$1)),[2]掉落汇总!$A$2:$A$871,K$1,[2]掉落汇总!$C$2:$C$871,$Q$2)/$Q$3)*宝箱投放计算!J95</f>
        <v>0</v>
      </c>
      <c r="L95">
        <f ca="1">(SUMIFS(OFFSET([2]掉落汇总!$C$2:$C$871,,MATCH($B95,[2]掉落汇总!$D$1:$M$1)),[2]掉落汇总!$A$2:$A$871,L$1,[2]掉落汇总!$C$2:$C$871,$Q$1)+SUMIFS(OFFSET([2]掉落汇总!$C$2:$C$871,,MATCH($B95,[2]掉落汇总!$D$1:$M$1)),[2]掉落汇总!$A$2:$A$871,L$1,[2]掉落汇总!$C$2:$C$871,$Q$2)/$Q$3)*宝箱投放计算!K95</f>
        <v>0.58393299516338337</v>
      </c>
      <c r="M95">
        <f ca="1">(SUMIFS(OFFSET([2]掉落汇总!$C$2:$C$871,,MATCH($B95,[2]掉落汇总!$D$1:$M$1)),[2]掉落汇总!$A$2:$A$871,M$1,[2]掉落汇总!$C$2:$C$871,$Q$1)+SUMIFS(OFFSET([2]掉落汇总!$C$2:$C$871,,MATCH($B95,[2]掉落汇总!$D$1:$M$1)),[2]掉落汇总!$A$2:$A$871,M$1,[2]掉落汇总!$C$2:$C$871,$Q$2)/$Q$3)*宝箱投放计算!L95</f>
        <v>0.73572346140371359</v>
      </c>
      <c r="N95">
        <f ca="1">(SUMIFS(OFFSET([2]掉落汇总!$C$2:$C$871,,MATCH($B95,[2]掉落汇总!$D$1:$M$1)),[2]掉落汇总!$A$2:$A$871,N$1,[2]掉落汇总!$C$2:$C$871,$Q$1)+SUMIFS(OFFSET([2]掉落汇总!$C$2:$C$871,,MATCH($B95,[2]掉落汇总!$D$1:$M$1)),[2]掉落汇总!$A$2:$A$871,N$1,[2]掉落汇总!$C$2:$C$871,$Q$2)/$Q$3)*宝箱投放计算!M95</f>
        <v>0.19916400295057779</v>
      </c>
      <c r="O95">
        <f ca="1">(SUMIFS(OFFSET([2]掉落汇总!$C$2:$C$871,,MATCH($B95,[2]掉落汇总!$D$1:$M$1)),[2]掉落汇总!$A$2:$A$871,O$1,[2]掉落汇总!$C$2:$C$871,$Q$1)+SUMIFS(OFFSET([2]掉落汇总!$C$2:$C$871,,MATCH($B95,[2]掉落汇总!$D$1:$M$1)),[2]掉落汇总!$A$2:$A$871,O$1,[2]掉落汇总!$C$2:$C$871,$Q$2)/$Q$3)*宝箱投放计算!N95</f>
        <v>0.31118538581225147</v>
      </c>
    </row>
    <row r="96" spans="1:15" x14ac:dyDescent="0.2">
      <c r="A96">
        <f>玩家成长时间线!A96</f>
        <v>95</v>
      </c>
      <c r="B96">
        <f>玩家成长时间线!B96</f>
        <v>10</v>
      </c>
      <c r="C96">
        <f ca="1">SUM($D$2:D96)</f>
        <v>556.67890827497365</v>
      </c>
      <c r="D96">
        <f t="shared" ca="1" si="1"/>
        <v>5.8579572505600757</v>
      </c>
      <c r="E96">
        <f ca="1">(SUMIFS(OFFSET([2]掉落汇总!$C$2:$C$871,,MATCH($B96,[2]掉落汇总!$D$1:$M$1)),[2]掉落汇总!$A$2:$A$871,E$1,[2]掉落汇总!$C$2:$C$871,$Q$1)+SUMIFS(OFFSET([2]掉落汇总!$C$2:$C$871,,MATCH($B96,[2]掉落汇总!$D$1:$M$1)),[2]掉落汇总!$A$2:$A$871,E$1,[2]掉落汇总!$C$2:$C$871,$Q$2)/$Q$3)*宝箱投放计算!D96</f>
        <v>0.89111835875854817</v>
      </c>
      <c r="F96">
        <f ca="1">(SUMIFS(OFFSET([2]掉落汇总!$C$2:$C$871,,MATCH($B96,[2]掉落汇总!$D$1:$M$1)),[2]掉落汇总!$A$2:$A$871,F$1,[2]掉落汇总!$C$2:$C$871,$Q$1)+SUMIFS(OFFSET([2]掉落汇总!$C$2:$C$871,,MATCH($B96,[2]掉落汇总!$D$1:$M$1)),[2]掉落汇总!$A$2:$A$871,F$1,[2]掉落汇总!$C$2:$C$871,$Q$2)/$Q$3)*宝箱投放计算!E96</f>
        <v>3.1368330464716006</v>
      </c>
      <c r="G96">
        <f ca="1">(SUMIFS(OFFSET([2]掉落汇总!$C$2:$C$871,,MATCH($B96,[2]掉落汇总!$D$1:$M$1)),[2]掉落汇总!$A$2:$A$871,G$1,[2]掉落汇总!$C$2:$C$871,$Q$1)+SUMIFS(OFFSET([2]掉落汇总!$C$2:$C$871,,MATCH($B96,[2]掉落汇总!$D$1:$M$1)),[2]掉落汇总!$A$2:$A$871,G$1,[2]掉落汇总!$C$2:$C$871,$Q$2)/$Q$3)*宝箱投放计算!F96</f>
        <v>0</v>
      </c>
      <c r="H96">
        <f ca="1">(SUMIFS(OFFSET([2]掉落汇总!$C$2:$C$871,,MATCH($B96,[2]掉落汇总!$D$1:$M$1)),[2]掉落汇总!$A$2:$A$871,H$1,[2]掉落汇总!$C$2:$C$871,$Q$1)+SUMIFS(OFFSET([2]掉落汇总!$C$2:$C$871,,MATCH($B96,[2]掉落汇总!$D$1:$M$1)),[2]掉落汇总!$A$2:$A$871,H$1,[2]掉落汇总!$C$2:$C$871,$Q$2)/$Q$3)*宝箱投放计算!G96</f>
        <v>0</v>
      </c>
      <c r="I96">
        <f ca="1">(SUMIFS(OFFSET([2]掉落汇总!$C$2:$C$871,,MATCH($B96,[2]掉落汇总!$D$1:$M$1)),[2]掉落汇总!$A$2:$A$871,I$1,[2]掉落汇总!$C$2:$C$871,$Q$1)+SUMIFS(OFFSET([2]掉落汇总!$C$2:$C$871,,MATCH($B96,[2]掉落汇总!$D$1:$M$1)),[2]掉落汇总!$A$2:$A$871,I$1,[2]掉落汇总!$C$2:$C$871,$Q$2)/$Q$3)*宝箱投放计算!H96</f>
        <v>0</v>
      </c>
      <c r="J96">
        <f ca="1">(SUMIFS(OFFSET([2]掉落汇总!$C$2:$C$871,,MATCH($B96,[2]掉落汇总!$D$1:$M$1)),[2]掉落汇总!$A$2:$A$871,J$1,[2]掉落汇总!$C$2:$C$871,$Q$1)+SUMIFS(OFFSET([2]掉落汇总!$C$2:$C$871,,MATCH($B96,[2]掉落汇总!$D$1:$M$1)),[2]掉落汇总!$A$2:$A$871,J$1,[2]掉落汇总!$C$2:$C$871,$Q$2)/$Q$3)*宝箱投放计算!I96</f>
        <v>0</v>
      </c>
      <c r="K96">
        <f ca="1">(SUMIFS(OFFSET([2]掉落汇总!$C$2:$C$871,,MATCH($B96,[2]掉落汇总!$D$1:$M$1)),[2]掉落汇总!$A$2:$A$871,K$1,[2]掉落汇总!$C$2:$C$871,$Q$1)+SUMIFS(OFFSET([2]掉落汇总!$C$2:$C$871,,MATCH($B96,[2]掉落汇总!$D$1:$M$1)),[2]掉落汇总!$A$2:$A$871,K$1,[2]掉落汇总!$C$2:$C$871,$Q$2)/$Q$3)*宝箱投放计算!J96</f>
        <v>0</v>
      </c>
      <c r="L96">
        <f ca="1">(SUMIFS(OFFSET([2]掉落汇总!$C$2:$C$871,,MATCH($B96,[2]掉落汇总!$D$1:$M$1)),[2]掉落汇总!$A$2:$A$871,L$1,[2]掉落汇总!$C$2:$C$871,$Q$1)+SUMIFS(OFFSET([2]掉落汇总!$C$2:$C$871,,MATCH($B96,[2]掉落汇总!$D$1:$M$1)),[2]掉落汇总!$A$2:$A$871,L$1,[2]掉落汇总!$C$2:$C$871,$Q$2)/$Q$3)*宝箱投放计算!K96</f>
        <v>0.58393299516338337</v>
      </c>
      <c r="M96">
        <f ca="1">(SUMIFS(OFFSET([2]掉落汇总!$C$2:$C$871,,MATCH($B96,[2]掉落汇总!$D$1:$M$1)),[2]掉落汇总!$A$2:$A$871,M$1,[2]掉落汇总!$C$2:$C$871,$Q$1)+SUMIFS(OFFSET([2]掉落汇总!$C$2:$C$871,,MATCH($B96,[2]掉落汇总!$D$1:$M$1)),[2]掉落汇总!$A$2:$A$871,M$1,[2]掉落汇总!$C$2:$C$871,$Q$2)/$Q$3)*宝箱投放计算!L96</f>
        <v>0.73572346140371359</v>
      </c>
      <c r="N96">
        <f ca="1">(SUMIFS(OFFSET([2]掉落汇总!$C$2:$C$871,,MATCH($B96,[2]掉落汇总!$D$1:$M$1)),[2]掉落汇总!$A$2:$A$871,N$1,[2]掉落汇总!$C$2:$C$871,$Q$1)+SUMIFS(OFFSET([2]掉落汇总!$C$2:$C$871,,MATCH($B96,[2]掉落汇总!$D$1:$M$1)),[2]掉落汇总!$A$2:$A$871,N$1,[2]掉落汇总!$C$2:$C$871,$Q$2)/$Q$3)*宝箱投放计算!M96</f>
        <v>0.19916400295057779</v>
      </c>
      <c r="O96">
        <f ca="1">(SUMIFS(OFFSET([2]掉落汇总!$C$2:$C$871,,MATCH($B96,[2]掉落汇总!$D$1:$M$1)),[2]掉落汇总!$A$2:$A$871,O$1,[2]掉落汇总!$C$2:$C$871,$Q$1)+SUMIFS(OFFSET([2]掉落汇总!$C$2:$C$871,,MATCH($B96,[2]掉落汇总!$D$1:$M$1)),[2]掉落汇总!$A$2:$A$871,O$1,[2]掉落汇总!$C$2:$C$871,$Q$2)/$Q$3)*宝箱投放计算!N96</f>
        <v>0.31118538581225147</v>
      </c>
    </row>
    <row r="97" spans="1:15" x14ac:dyDescent="0.2">
      <c r="A97">
        <f>玩家成长时间线!A97</f>
        <v>96</v>
      </c>
      <c r="B97">
        <f>玩家成长时间线!B97</f>
        <v>10</v>
      </c>
      <c r="C97">
        <f ca="1">SUM($D$2:D97)</f>
        <v>562.61640261127809</v>
      </c>
      <c r="D97">
        <f t="shared" ca="1" si="1"/>
        <v>5.9374943363044208</v>
      </c>
      <c r="E97">
        <f ca="1">(SUMIFS(OFFSET([2]掉落汇总!$C$2:$C$871,,MATCH($B97,[2]掉落汇总!$D$1:$M$1)),[2]掉落汇总!$A$2:$A$871,E$1,[2]掉落汇总!$C$2:$C$871,$Q$1)+SUMIFS(OFFSET([2]掉落汇总!$C$2:$C$871,,MATCH($B97,[2]掉落汇总!$D$1:$M$1)),[2]掉落汇总!$A$2:$A$871,E$1,[2]掉落汇总!$C$2:$C$871,$Q$2)/$Q$3)*宝箱投放计算!D97</f>
        <v>0.97065544450289309</v>
      </c>
      <c r="F97">
        <f ca="1">(SUMIFS(OFFSET([2]掉落汇总!$C$2:$C$871,,MATCH($B97,[2]掉落汇总!$D$1:$M$1)),[2]掉落汇总!$A$2:$A$871,F$1,[2]掉落汇总!$C$2:$C$871,$Q$1)+SUMIFS(OFFSET([2]掉落汇总!$C$2:$C$871,,MATCH($B97,[2]掉落汇总!$D$1:$M$1)),[2]掉落汇总!$A$2:$A$871,F$1,[2]掉落汇总!$C$2:$C$871,$Q$2)/$Q$3)*宝箱投放计算!E97</f>
        <v>3.1368330464716006</v>
      </c>
      <c r="G97">
        <f ca="1">(SUMIFS(OFFSET([2]掉落汇总!$C$2:$C$871,,MATCH($B97,[2]掉落汇总!$D$1:$M$1)),[2]掉落汇总!$A$2:$A$871,G$1,[2]掉落汇总!$C$2:$C$871,$Q$1)+SUMIFS(OFFSET([2]掉落汇总!$C$2:$C$871,,MATCH($B97,[2]掉落汇总!$D$1:$M$1)),[2]掉落汇总!$A$2:$A$871,G$1,[2]掉落汇总!$C$2:$C$871,$Q$2)/$Q$3)*宝箱投放计算!F97</f>
        <v>0</v>
      </c>
      <c r="H97">
        <f ca="1">(SUMIFS(OFFSET([2]掉落汇总!$C$2:$C$871,,MATCH($B97,[2]掉落汇总!$D$1:$M$1)),[2]掉落汇总!$A$2:$A$871,H$1,[2]掉落汇总!$C$2:$C$871,$Q$1)+SUMIFS(OFFSET([2]掉落汇总!$C$2:$C$871,,MATCH($B97,[2]掉落汇总!$D$1:$M$1)),[2]掉落汇总!$A$2:$A$871,H$1,[2]掉落汇总!$C$2:$C$871,$Q$2)/$Q$3)*宝箱投放计算!G97</f>
        <v>0</v>
      </c>
      <c r="I97">
        <f ca="1">(SUMIFS(OFFSET([2]掉落汇总!$C$2:$C$871,,MATCH($B97,[2]掉落汇总!$D$1:$M$1)),[2]掉落汇总!$A$2:$A$871,I$1,[2]掉落汇总!$C$2:$C$871,$Q$1)+SUMIFS(OFFSET([2]掉落汇总!$C$2:$C$871,,MATCH($B97,[2]掉落汇总!$D$1:$M$1)),[2]掉落汇总!$A$2:$A$871,I$1,[2]掉落汇总!$C$2:$C$871,$Q$2)/$Q$3)*宝箱投放计算!H97</f>
        <v>0</v>
      </c>
      <c r="J97">
        <f ca="1">(SUMIFS(OFFSET([2]掉落汇总!$C$2:$C$871,,MATCH($B97,[2]掉落汇总!$D$1:$M$1)),[2]掉落汇总!$A$2:$A$871,J$1,[2]掉落汇总!$C$2:$C$871,$Q$1)+SUMIFS(OFFSET([2]掉落汇总!$C$2:$C$871,,MATCH($B97,[2]掉落汇总!$D$1:$M$1)),[2]掉落汇总!$A$2:$A$871,J$1,[2]掉落汇总!$C$2:$C$871,$Q$2)/$Q$3)*宝箱投放计算!I97</f>
        <v>0</v>
      </c>
      <c r="K97">
        <f ca="1">(SUMIFS(OFFSET([2]掉落汇总!$C$2:$C$871,,MATCH($B97,[2]掉落汇总!$D$1:$M$1)),[2]掉落汇总!$A$2:$A$871,K$1,[2]掉落汇总!$C$2:$C$871,$Q$1)+SUMIFS(OFFSET([2]掉落汇总!$C$2:$C$871,,MATCH($B97,[2]掉落汇总!$D$1:$M$1)),[2]掉落汇总!$A$2:$A$871,K$1,[2]掉落汇总!$C$2:$C$871,$Q$2)/$Q$3)*宝箱投放计算!J97</f>
        <v>0</v>
      </c>
      <c r="L97">
        <f ca="1">(SUMIFS(OFFSET([2]掉落汇总!$C$2:$C$871,,MATCH($B97,[2]掉落汇总!$D$1:$M$1)),[2]掉落汇总!$A$2:$A$871,L$1,[2]掉落汇总!$C$2:$C$871,$Q$1)+SUMIFS(OFFSET([2]掉落汇总!$C$2:$C$871,,MATCH($B97,[2]掉落汇总!$D$1:$M$1)),[2]掉落汇总!$A$2:$A$871,L$1,[2]掉落汇总!$C$2:$C$871,$Q$2)/$Q$3)*宝箱投放计算!K97</f>
        <v>0.58393299516338337</v>
      </c>
      <c r="M97">
        <f ca="1">(SUMIFS(OFFSET([2]掉落汇总!$C$2:$C$871,,MATCH($B97,[2]掉落汇总!$D$1:$M$1)),[2]掉落汇总!$A$2:$A$871,M$1,[2]掉落汇总!$C$2:$C$871,$Q$1)+SUMIFS(OFFSET([2]掉落汇总!$C$2:$C$871,,MATCH($B97,[2]掉落汇总!$D$1:$M$1)),[2]掉落汇总!$A$2:$A$871,M$1,[2]掉落汇总!$C$2:$C$871,$Q$2)/$Q$3)*宝箱投放计算!L97</f>
        <v>0.73572346140371359</v>
      </c>
      <c r="N97">
        <f ca="1">(SUMIFS(OFFSET([2]掉落汇总!$C$2:$C$871,,MATCH($B97,[2]掉落汇总!$D$1:$M$1)),[2]掉落汇总!$A$2:$A$871,N$1,[2]掉落汇总!$C$2:$C$871,$Q$1)+SUMIFS(OFFSET([2]掉落汇总!$C$2:$C$871,,MATCH($B97,[2]掉落汇总!$D$1:$M$1)),[2]掉落汇总!$A$2:$A$871,N$1,[2]掉落汇总!$C$2:$C$871,$Q$2)/$Q$3)*宝箱投放计算!M97</f>
        <v>0.19916400295057779</v>
      </c>
      <c r="O97">
        <f ca="1">(SUMIFS(OFFSET([2]掉落汇总!$C$2:$C$871,,MATCH($B97,[2]掉落汇总!$D$1:$M$1)),[2]掉落汇总!$A$2:$A$871,O$1,[2]掉落汇总!$C$2:$C$871,$Q$1)+SUMIFS(OFFSET([2]掉落汇总!$C$2:$C$871,,MATCH($B97,[2]掉落汇总!$D$1:$M$1)),[2]掉落汇总!$A$2:$A$871,O$1,[2]掉落汇总!$C$2:$C$871,$Q$2)/$Q$3)*宝箱投放计算!N97</f>
        <v>0.31118538581225147</v>
      </c>
    </row>
    <row r="98" spans="1:15" x14ac:dyDescent="0.2">
      <c r="A98">
        <f>玩家成长时间线!A98</f>
        <v>97</v>
      </c>
      <c r="B98">
        <f>玩家成长时间线!B98</f>
        <v>10</v>
      </c>
      <c r="C98">
        <f ca="1">SUM($D$2:D98)</f>
        <v>568.48193482238526</v>
      </c>
      <c r="D98">
        <f t="shared" ca="1" si="1"/>
        <v>5.8655322111071557</v>
      </c>
      <c r="E98">
        <f ca="1">(SUMIFS(OFFSET([2]掉落汇总!$C$2:$C$871,,MATCH($B98,[2]掉落汇总!$D$1:$M$1)),[2]掉落汇总!$A$2:$A$871,E$1,[2]掉落汇总!$C$2:$C$871,$Q$1)+SUMIFS(OFFSET([2]掉落汇总!$C$2:$C$871,,MATCH($B98,[2]掉落汇总!$D$1:$M$1)),[2]掉落汇总!$A$2:$A$871,E$1,[2]掉落汇总!$C$2:$C$871,$Q$2)/$Q$3)*宝箱投放计算!D98</f>
        <v>0.89869331930562846</v>
      </c>
      <c r="F98">
        <f ca="1">(SUMIFS(OFFSET([2]掉落汇总!$C$2:$C$871,,MATCH($B98,[2]掉落汇总!$D$1:$M$1)),[2]掉落汇总!$A$2:$A$871,F$1,[2]掉落汇总!$C$2:$C$871,$Q$1)+SUMIFS(OFFSET([2]掉落汇总!$C$2:$C$871,,MATCH($B98,[2]掉落汇总!$D$1:$M$1)),[2]掉落汇总!$A$2:$A$871,F$1,[2]掉落汇总!$C$2:$C$871,$Q$2)/$Q$3)*宝箱投放计算!E98</f>
        <v>3.1368330464716006</v>
      </c>
      <c r="G98">
        <f ca="1">(SUMIFS(OFFSET([2]掉落汇总!$C$2:$C$871,,MATCH($B98,[2]掉落汇总!$D$1:$M$1)),[2]掉落汇总!$A$2:$A$871,G$1,[2]掉落汇总!$C$2:$C$871,$Q$1)+SUMIFS(OFFSET([2]掉落汇总!$C$2:$C$871,,MATCH($B98,[2]掉落汇总!$D$1:$M$1)),[2]掉落汇总!$A$2:$A$871,G$1,[2]掉落汇总!$C$2:$C$871,$Q$2)/$Q$3)*宝箱投放计算!F98</f>
        <v>0</v>
      </c>
      <c r="H98">
        <f ca="1">(SUMIFS(OFFSET([2]掉落汇总!$C$2:$C$871,,MATCH($B98,[2]掉落汇总!$D$1:$M$1)),[2]掉落汇总!$A$2:$A$871,H$1,[2]掉落汇总!$C$2:$C$871,$Q$1)+SUMIFS(OFFSET([2]掉落汇总!$C$2:$C$871,,MATCH($B98,[2]掉落汇总!$D$1:$M$1)),[2]掉落汇总!$A$2:$A$871,H$1,[2]掉落汇总!$C$2:$C$871,$Q$2)/$Q$3)*宝箱投放计算!G98</f>
        <v>0</v>
      </c>
      <c r="I98">
        <f ca="1">(SUMIFS(OFFSET([2]掉落汇总!$C$2:$C$871,,MATCH($B98,[2]掉落汇总!$D$1:$M$1)),[2]掉落汇总!$A$2:$A$871,I$1,[2]掉落汇总!$C$2:$C$871,$Q$1)+SUMIFS(OFFSET([2]掉落汇总!$C$2:$C$871,,MATCH($B98,[2]掉落汇总!$D$1:$M$1)),[2]掉落汇总!$A$2:$A$871,I$1,[2]掉落汇总!$C$2:$C$871,$Q$2)/$Q$3)*宝箱投放计算!H98</f>
        <v>0</v>
      </c>
      <c r="J98">
        <f ca="1">(SUMIFS(OFFSET([2]掉落汇总!$C$2:$C$871,,MATCH($B98,[2]掉落汇总!$D$1:$M$1)),[2]掉落汇总!$A$2:$A$871,J$1,[2]掉落汇总!$C$2:$C$871,$Q$1)+SUMIFS(OFFSET([2]掉落汇总!$C$2:$C$871,,MATCH($B98,[2]掉落汇总!$D$1:$M$1)),[2]掉落汇总!$A$2:$A$871,J$1,[2]掉落汇总!$C$2:$C$871,$Q$2)/$Q$3)*宝箱投放计算!I98</f>
        <v>0</v>
      </c>
      <c r="K98">
        <f ca="1">(SUMIFS(OFFSET([2]掉落汇总!$C$2:$C$871,,MATCH($B98,[2]掉落汇总!$D$1:$M$1)),[2]掉落汇总!$A$2:$A$871,K$1,[2]掉落汇总!$C$2:$C$871,$Q$1)+SUMIFS(OFFSET([2]掉落汇总!$C$2:$C$871,,MATCH($B98,[2]掉落汇总!$D$1:$M$1)),[2]掉落汇总!$A$2:$A$871,K$1,[2]掉落汇总!$C$2:$C$871,$Q$2)/$Q$3)*宝箱投放计算!J98</f>
        <v>0</v>
      </c>
      <c r="L98">
        <f ca="1">(SUMIFS(OFFSET([2]掉落汇总!$C$2:$C$871,,MATCH($B98,[2]掉落汇总!$D$1:$M$1)),[2]掉落汇总!$A$2:$A$871,L$1,[2]掉落汇总!$C$2:$C$871,$Q$1)+SUMIFS(OFFSET([2]掉落汇总!$C$2:$C$871,,MATCH($B98,[2]掉落汇总!$D$1:$M$1)),[2]掉落汇总!$A$2:$A$871,L$1,[2]掉落汇总!$C$2:$C$871,$Q$2)/$Q$3)*宝箱投放计算!K98</f>
        <v>0.58393299516338337</v>
      </c>
      <c r="M98">
        <f ca="1">(SUMIFS(OFFSET([2]掉落汇总!$C$2:$C$871,,MATCH($B98,[2]掉落汇总!$D$1:$M$1)),[2]掉落汇总!$A$2:$A$871,M$1,[2]掉落汇总!$C$2:$C$871,$Q$1)+SUMIFS(OFFSET([2]掉落汇总!$C$2:$C$871,,MATCH($B98,[2]掉落汇总!$D$1:$M$1)),[2]掉落汇总!$A$2:$A$871,M$1,[2]掉落汇总!$C$2:$C$871,$Q$2)/$Q$3)*宝箱投放计算!L98</f>
        <v>0.73572346140371359</v>
      </c>
      <c r="N98">
        <f ca="1">(SUMIFS(OFFSET([2]掉落汇总!$C$2:$C$871,,MATCH($B98,[2]掉落汇总!$D$1:$M$1)),[2]掉落汇总!$A$2:$A$871,N$1,[2]掉落汇总!$C$2:$C$871,$Q$1)+SUMIFS(OFFSET([2]掉落汇总!$C$2:$C$871,,MATCH($B98,[2]掉落汇总!$D$1:$M$1)),[2]掉落汇总!$A$2:$A$871,N$1,[2]掉落汇总!$C$2:$C$871,$Q$2)/$Q$3)*宝箱投放计算!M98</f>
        <v>0.19916400295057779</v>
      </c>
      <c r="O98">
        <f ca="1">(SUMIFS(OFFSET([2]掉落汇总!$C$2:$C$871,,MATCH($B98,[2]掉落汇总!$D$1:$M$1)),[2]掉落汇总!$A$2:$A$871,O$1,[2]掉落汇总!$C$2:$C$871,$Q$1)+SUMIFS(OFFSET([2]掉落汇总!$C$2:$C$871,,MATCH($B98,[2]掉落汇总!$D$1:$M$1)),[2]掉落汇总!$A$2:$A$871,O$1,[2]掉落汇总!$C$2:$C$871,$Q$2)/$Q$3)*宝箱投放计算!N98</f>
        <v>0.31118538581225147</v>
      </c>
    </row>
    <row r="99" spans="1:15" x14ac:dyDescent="0.2">
      <c r="A99">
        <f>玩家成长时间线!A99</f>
        <v>98</v>
      </c>
      <c r="B99">
        <f>玩家成长时间线!B99</f>
        <v>8</v>
      </c>
      <c r="C99">
        <f ca="1">SUM($D$2:D99)</f>
        <v>574.48206460298888</v>
      </c>
      <c r="D99">
        <f t="shared" ca="1" si="1"/>
        <v>6.0001297806036478</v>
      </c>
      <c r="E99">
        <f ca="1">(SUMIFS(OFFSET([2]掉落汇总!$C$2:$C$871,,MATCH($B99,[2]掉落汇总!$D$1:$M$1)),[2]掉落汇总!$A$2:$A$871,E$1,[2]掉落汇总!$C$2:$C$871,$Q$1)+SUMIFS(OFFSET([2]掉落汇总!$C$2:$C$871,,MATCH($B99,[2]掉落汇总!$D$1:$M$1)),[2]掉落汇总!$A$2:$A$871,E$1,[2]掉落汇总!$C$2:$C$871,$Q$2)/$Q$3)*宝箱投放计算!D99</f>
        <v>1.0081076923076924</v>
      </c>
      <c r="F99">
        <f ca="1">(SUMIFS(OFFSET([2]掉落汇总!$C$2:$C$871,,MATCH($B99,[2]掉落汇总!$D$1:$M$1)),[2]掉落汇总!$A$2:$A$871,F$1,[2]掉落汇总!$C$2:$C$871,$Q$1)+SUMIFS(OFFSET([2]掉落汇总!$C$2:$C$871,,MATCH($B99,[2]掉落汇总!$D$1:$M$1)),[2]掉落汇总!$A$2:$A$871,F$1,[2]掉落汇总!$C$2:$C$871,$Q$2)/$Q$3)*宝箱投放计算!E99</f>
        <v>2.5094664371772804</v>
      </c>
      <c r="G99">
        <f ca="1">(SUMIFS(OFFSET([2]掉落汇总!$C$2:$C$871,,MATCH($B99,[2]掉落汇总!$D$1:$M$1)),[2]掉落汇总!$A$2:$A$871,G$1,[2]掉落汇总!$C$2:$C$871,$Q$1)+SUMIFS(OFFSET([2]掉落汇总!$C$2:$C$871,,MATCH($B99,[2]掉落汇总!$D$1:$M$1)),[2]掉落汇总!$A$2:$A$871,G$1,[2]掉落汇总!$C$2:$C$871,$Q$2)/$Q$3)*宝箱投放计算!F99</f>
        <v>0.65254980578874822</v>
      </c>
      <c r="H99">
        <f ca="1">(SUMIFS(OFFSET([2]掉落汇总!$C$2:$C$871,,MATCH($B99,[2]掉落汇总!$D$1:$M$1)),[2]掉落汇总!$A$2:$A$871,H$1,[2]掉落汇总!$C$2:$C$871,$Q$1)+SUMIFS(OFFSET([2]掉落汇总!$C$2:$C$871,,MATCH($B99,[2]掉落汇总!$D$1:$M$1)),[2]掉落汇总!$A$2:$A$871,H$1,[2]掉落汇总!$C$2:$C$871,$Q$2)/$Q$3)*宝箱投放计算!G99</f>
        <v>0</v>
      </c>
      <c r="I99">
        <f ca="1">(SUMIFS(OFFSET([2]掉落汇总!$C$2:$C$871,,MATCH($B99,[2]掉落汇总!$D$1:$M$1)),[2]掉落汇总!$A$2:$A$871,I$1,[2]掉落汇总!$C$2:$C$871,$Q$1)+SUMIFS(OFFSET([2]掉落汇总!$C$2:$C$871,,MATCH($B99,[2]掉落汇总!$D$1:$M$1)),[2]掉落汇总!$A$2:$A$871,I$1,[2]掉落汇总!$C$2:$C$871,$Q$2)/$Q$3)*宝箱投放计算!H99</f>
        <v>0</v>
      </c>
      <c r="J99">
        <f ca="1">(SUMIFS(OFFSET([2]掉落汇总!$C$2:$C$871,,MATCH($B99,[2]掉落汇总!$D$1:$M$1)),[2]掉落汇总!$A$2:$A$871,J$1,[2]掉落汇总!$C$2:$C$871,$Q$1)+SUMIFS(OFFSET([2]掉落汇总!$C$2:$C$871,,MATCH($B99,[2]掉落汇总!$D$1:$M$1)),[2]掉落汇总!$A$2:$A$871,J$1,[2]掉落汇总!$C$2:$C$871,$Q$2)/$Q$3)*宝箱投放计算!I99</f>
        <v>0</v>
      </c>
      <c r="K99">
        <f ca="1">(SUMIFS(OFFSET([2]掉落汇总!$C$2:$C$871,,MATCH($B99,[2]掉落汇总!$D$1:$M$1)),[2]掉落汇总!$A$2:$A$871,K$1,[2]掉落汇总!$C$2:$C$871,$Q$1)+SUMIFS(OFFSET([2]掉落汇总!$C$2:$C$871,,MATCH($B99,[2]掉落汇总!$D$1:$M$1)),[2]掉落汇总!$A$2:$A$871,K$1,[2]掉落汇总!$C$2:$C$871,$Q$2)/$Q$3)*宝箱投放计算!J99</f>
        <v>0</v>
      </c>
      <c r="L99">
        <f ca="1">(SUMIFS(OFFSET([2]掉落汇总!$C$2:$C$871,,MATCH($B99,[2]掉落汇总!$D$1:$M$1)),[2]掉落汇总!$A$2:$A$871,L$1,[2]掉落汇总!$C$2:$C$871,$Q$1)+SUMIFS(OFFSET([2]掉落汇总!$C$2:$C$871,,MATCH($B99,[2]掉落汇总!$D$1:$M$1)),[2]掉落汇总!$A$2:$A$871,L$1,[2]掉落汇总!$C$2:$C$871,$Q$2)/$Q$3)*宝箱投放计算!K99</f>
        <v>0.58393299516338337</v>
      </c>
      <c r="M99">
        <f ca="1">(SUMIFS(OFFSET([2]掉落汇总!$C$2:$C$871,,MATCH($B99,[2]掉落汇总!$D$1:$M$1)),[2]掉落汇总!$A$2:$A$871,M$1,[2]掉落汇总!$C$2:$C$871,$Q$1)+SUMIFS(OFFSET([2]掉落汇总!$C$2:$C$871,,MATCH($B99,[2]掉落汇总!$D$1:$M$1)),[2]掉落汇总!$A$2:$A$871,M$1,[2]掉落汇总!$C$2:$C$871,$Q$2)/$Q$3)*宝箱投放计算!L99</f>
        <v>0.73572346140371359</v>
      </c>
      <c r="N99">
        <f ca="1">(SUMIFS(OFFSET([2]掉落汇总!$C$2:$C$871,,MATCH($B99,[2]掉落汇总!$D$1:$M$1)),[2]掉落汇总!$A$2:$A$871,N$1,[2]掉落汇总!$C$2:$C$871,$Q$1)+SUMIFS(OFFSET([2]掉落汇总!$C$2:$C$871,,MATCH($B99,[2]掉落汇总!$D$1:$M$1)),[2]掉落汇总!$A$2:$A$871,N$1,[2]掉落汇总!$C$2:$C$871,$Q$2)/$Q$3)*宝箱投放计算!M99</f>
        <v>0.19916400295057779</v>
      </c>
      <c r="O99">
        <f ca="1">(SUMIFS(OFFSET([2]掉落汇总!$C$2:$C$871,,MATCH($B99,[2]掉落汇总!$D$1:$M$1)),[2]掉落汇总!$A$2:$A$871,O$1,[2]掉落汇总!$C$2:$C$871,$Q$1)+SUMIFS(OFFSET([2]掉落汇总!$C$2:$C$871,,MATCH($B99,[2]掉落汇总!$D$1:$M$1)),[2]掉落汇总!$A$2:$A$871,O$1,[2]掉落汇总!$C$2:$C$871,$Q$2)/$Q$3)*宝箱投放计算!N99</f>
        <v>0.31118538581225147</v>
      </c>
    </row>
    <row r="100" spans="1:15" x14ac:dyDescent="0.2">
      <c r="A100">
        <f>玩家成长时间线!A100</f>
        <v>99</v>
      </c>
      <c r="B100">
        <f>玩家成长时间线!B100</f>
        <v>8</v>
      </c>
      <c r="C100">
        <f ca="1">SUM($D$2:D100)</f>
        <v>579.83387534703456</v>
      </c>
      <c r="D100">
        <f t="shared" ca="1" si="1"/>
        <v>5.3518107440456681</v>
      </c>
      <c r="E100">
        <f ca="1">(SUMIFS(OFFSET([2]掉落汇总!$C$2:$C$871,,MATCH($B100,[2]掉落汇总!$D$1:$M$1)),[2]掉落汇总!$A$2:$A$871,E$1,[2]掉落汇总!$C$2:$C$871,$Q$1)+SUMIFS(OFFSET([2]掉落汇总!$C$2:$C$871,,MATCH($B100,[2]掉落汇总!$D$1:$M$1)),[2]掉落汇总!$A$2:$A$871,E$1,[2]掉落汇总!$C$2:$C$871,$Q$2)/$Q$3)*宝箱投放计算!D100</f>
        <v>1.0123384615384614</v>
      </c>
      <c r="F100">
        <f ca="1">(SUMIFS(OFFSET([2]掉落汇总!$C$2:$C$871,,MATCH($B100,[2]掉落汇总!$D$1:$M$1)),[2]掉落汇总!$A$2:$A$871,F$1,[2]掉落汇总!$C$2:$C$871,$Q$1)+SUMIFS(OFFSET([2]掉落汇总!$C$2:$C$871,,MATCH($B100,[2]掉落汇总!$D$1:$M$1)),[2]掉落汇总!$A$2:$A$871,F$1,[2]掉落汇总!$C$2:$C$871,$Q$2)/$Q$3)*宝箱投放计算!E100</f>
        <v>2.5094664371772804</v>
      </c>
      <c r="G100">
        <f ca="1">(SUMIFS(OFFSET([2]掉落汇总!$C$2:$C$871,,MATCH($B100,[2]掉落汇总!$D$1:$M$1)),[2]掉落汇总!$A$2:$A$871,G$1,[2]掉落汇总!$C$2:$C$871,$Q$1)+SUMIFS(OFFSET([2]掉落汇总!$C$2:$C$871,,MATCH($B100,[2]掉落汇总!$D$1:$M$1)),[2]掉落汇总!$A$2:$A$871,G$1,[2]掉落汇总!$C$2:$C$871,$Q$2)/$Q$3)*宝箱投放计算!F100</f>
        <v>0</v>
      </c>
      <c r="H100">
        <f ca="1">(SUMIFS(OFFSET([2]掉落汇总!$C$2:$C$871,,MATCH($B100,[2]掉落汇总!$D$1:$M$1)),[2]掉落汇总!$A$2:$A$871,H$1,[2]掉落汇总!$C$2:$C$871,$Q$1)+SUMIFS(OFFSET([2]掉落汇总!$C$2:$C$871,,MATCH($B100,[2]掉落汇总!$D$1:$M$1)),[2]掉落汇总!$A$2:$A$871,H$1,[2]掉落汇总!$C$2:$C$871,$Q$2)/$Q$3)*宝箱投放计算!G100</f>
        <v>0</v>
      </c>
      <c r="I100">
        <f ca="1">(SUMIFS(OFFSET([2]掉落汇总!$C$2:$C$871,,MATCH($B100,[2]掉落汇总!$D$1:$M$1)),[2]掉落汇总!$A$2:$A$871,I$1,[2]掉落汇总!$C$2:$C$871,$Q$1)+SUMIFS(OFFSET([2]掉落汇总!$C$2:$C$871,,MATCH($B100,[2]掉落汇总!$D$1:$M$1)),[2]掉落汇总!$A$2:$A$871,I$1,[2]掉落汇总!$C$2:$C$871,$Q$2)/$Q$3)*宝箱投放计算!H100</f>
        <v>0</v>
      </c>
      <c r="J100">
        <f ca="1">(SUMIFS(OFFSET([2]掉落汇总!$C$2:$C$871,,MATCH($B100,[2]掉落汇总!$D$1:$M$1)),[2]掉落汇总!$A$2:$A$871,J$1,[2]掉落汇总!$C$2:$C$871,$Q$1)+SUMIFS(OFFSET([2]掉落汇总!$C$2:$C$871,,MATCH($B100,[2]掉落汇总!$D$1:$M$1)),[2]掉落汇总!$A$2:$A$871,J$1,[2]掉落汇总!$C$2:$C$871,$Q$2)/$Q$3)*宝箱投放计算!I100</f>
        <v>0</v>
      </c>
      <c r="K100">
        <f ca="1">(SUMIFS(OFFSET([2]掉落汇总!$C$2:$C$871,,MATCH($B100,[2]掉落汇总!$D$1:$M$1)),[2]掉落汇总!$A$2:$A$871,K$1,[2]掉落汇总!$C$2:$C$871,$Q$1)+SUMIFS(OFFSET([2]掉落汇总!$C$2:$C$871,,MATCH($B100,[2]掉落汇总!$D$1:$M$1)),[2]掉落汇总!$A$2:$A$871,K$1,[2]掉落汇总!$C$2:$C$871,$Q$2)/$Q$3)*宝箱投放计算!J100</f>
        <v>0</v>
      </c>
      <c r="L100">
        <f ca="1">(SUMIFS(OFFSET([2]掉落汇总!$C$2:$C$871,,MATCH($B100,[2]掉落汇总!$D$1:$M$1)),[2]掉落汇总!$A$2:$A$871,L$1,[2]掉落汇总!$C$2:$C$871,$Q$1)+SUMIFS(OFFSET([2]掉落汇总!$C$2:$C$871,,MATCH($B100,[2]掉落汇总!$D$1:$M$1)),[2]掉落汇总!$A$2:$A$871,L$1,[2]掉落汇总!$C$2:$C$871,$Q$2)/$Q$3)*宝箱投放计算!K100</f>
        <v>0.58393299516338337</v>
      </c>
      <c r="M100">
        <f ca="1">(SUMIFS(OFFSET([2]掉落汇总!$C$2:$C$871,,MATCH($B100,[2]掉落汇总!$D$1:$M$1)),[2]掉落汇总!$A$2:$A$871,M$1,[2]掉落汇总!$C$2:$C$871,$Q$1)+SUMIFS(OFFSET([2]掉落汇总!$C$2:$C$871,,MATCH($B100,[2]掉落汇总!$D$1:$M$1)),[2]掉落汇总!$A$2:$A$871,M$1,[2]掉落汇总!$C$2:$C$871,$Q$2)/$Q$3)*宝箱投放计算!L100</f>
        <v>0.73572346140371359</v>
      </c>
      <c r="N100">
        <f ca="1">(SUMIFS(OFFSET([2]掉落汇总!$C$2:$C$871,,MATCH($B100,[2]掉落汇总!$D$1:$M$1)),[2]掉落汇总!$A$2:$A$871,N$1,[2]掉落汇总!$C$2:$C$871,$Q$1)+SUMIFS(OFFSET([2]掉落汇总!$C$2:$C$871,,MATCH($B100,[2]掉落汇总!$D$1:$M$1)),[2]掉落汇总!$A$2:$A$871,N$1,[2]掉落汇总!$C$2:$C$871,$Q$2)/$Q$3)*宝箱投放计算!M100</f>
        <v>0.19916400295057779</v>
      </c>
      <c r="O100">
        <f ca="1">(SUMIFS(OFFSET([2]掉落汇总!$C$2:$C$871,,MATCH($B100,[2]掉落汇总!$D$1:$M$1)),[2]掉落汇总!$A$2:$A$871,O$1,[2]掉落汇总!$C$2:$C$871,$Q$1)+SUMIFS(OFFSET([2]掉落汇总!$C$2:$C$871,,MATCH($B100,[2]掉落汇总!$D$1:$M$1)),[2]掉落汇总!$A$2:$A$871,O$1,[2]掉落汇总!$C$2:$C$871,$Q$2)/$Q$3)*宝箱投放计算!N100</f>
        <v>0.31118538581225147</v>
      </c>
    </row>
    <row r="101" spans="1:15" x14ac:dyDescent="0.2">
      <c r="A101">
        <f>玩家成长时间线!A101</f>
        <v>100</v>
      </c>
      <c r="B101">
        <f>玩家成长时间线!B101</f>
        <v>8</v>
      </c>
      <c r="C101">
        <f ca="1">SUM($D$2:D101)</f>
        <v>585.27453224492638</v>
      </c>
      <c r="D101">
        <f t="shared" ca="1" si="1"/>
        <v>5.4406568978918219</v>
      </c>
      <c r="E101">
        <f ca="1">(SUMIFS(OFFSET([2]掉落汇总!$C$2:$C$871,,MATCH($B101,[2]掉落汇总!$D$1:$M$1)),[2]掉落汇总!$A$2:$A$871,E$1,[2]掉落汇总!$C$2:$C$871,$Q$1)+SUMIFS(OFFSET([2]掉落汇总!$C$2:$C$871,,MATCH($B101,[2]掉落汇总!$D$1:$M$1)),[2]掉落汇总!$A$2:$A$871,E$1,[2]掉落汇总!$C$2:$C$871,$Q$2)/$Q$3)*宝箱投放计算!D101</f>
        <v>1.1011846153846152</v>
      </c>
      <c r="F101">
        <f ca="1">(SUMIFS(OFFSET([2]掉落汇总!$C$2:$C$871,,MATCH($B101,[2]掉落汇总!$D$1:$M$1)),[2]掉落汇总!$A$2:$A$871,F$1,[2]掉落汇总!$C$2:$C$871,$Q$1)+SUMIFS(OFFSET([2]掉落汇总!$C$2:$C$871,,MATCH($B101,[2]掉落汇总!$D$1:$M$1)),[2]掉落汇总!$A$2:$A$871,F$1,[2]掉落汇总!$C$2:$C$871,$Q$2)/$Q$3)*宝箱投放计算!E101</f>
        <v>2.5094664371772804</v>
      </c>
      <c r="G101">
        <f ca="1">(SUMIFS(OFFSET([2]掉落汇总!$C$2:$C$871,,MATCH($B101,[2]掉落汇总!$D$1:$M$1)),[2]掉落汇总!$A$2:$A$871,G$1,[2]掉落汇总!$C$2:$C$871,$Q$1)+SUMIFS(OFFSET([2]掉落汇总!$C$2:$C$871,,MATCH($B101,[2]掉落汇总!$D$1:$M$1)),[2]掉落汇总!$A$2:$A$871,G$1,[2]掉落汇总!$C$2:$C$871,$Q$2)/$Q$3)*宝箱投放计算!F101</f>
        <v>0</v>
      </c>
      <c r="H101">
        <f ca="1">(SUMIFS(OFFSET([2]掉落汇总!$C$2:$C$871,,MATCH($B101,[2]掉落汇总!$D$1:$M$1)),[2]掉落汇总!$A$2:$A$871,H$1,[2]掉落汇总!$C$2:$C$871,$Q$1)+SUMIFS(OFFSET([2]掉落汇总!$C$2:$C$871,,MATCH($B101,[2]掉落汇总!$D$1:$M$1)),[2]掉落汇总!$A$2:$A$871,H$1,[2]掉落汇总!$C$2:$C$871,$Q$2)/$Q$3)*宝箱投放计算!G101</f>
        <v>0</v>
      </c>
      <c r="I101">
        <f ca="1">(SUMIFS(OFFSET([2]掉落汇总!$C$2:$C$871,,MATCH($B101,[2]掉落汇总!$D$1:$M$1)),[2]掉落汇总!$A$2:$A$871,I$1,[2]掉落汇总!$C$2:$C$871,$Q$1)+SUMIFS(OFFSET([2]掉落汇总!$C$2:$C$871,,MATCH($B101,[2]掉落汇总!$D$1:$M$1)),[2]掉落汇总!$A$2:$A$871,I$1,[2]掉落汇总!$C$2:$C$871,$Q$2)/$Q$3)*宝箱投放计算!H101</f>
        <v>0</v>
      </c>
      <c r="J101">
        <f ca="1">(SUMIFS(OFFSET([2]掉落汇总!$C$2:$C$871,,MATCH($B101,[2]掉落汇总!$D$1:$M$1)),[2]掉落汇总!$A$2:$A$871,J$1,[2]掉落汇总!$C$2:$C$871,$Q$1)+SUMIFS(OFFSET([2]掉落汇总!$C$2:$C$871,,MATCH($B101,[2]掉落汇总!$D$1:$M$1)),[2]掉落汇总!$A$2:$A$871,J$1,[2]掉落汇总!$C$2:$C$871,$Q$2)/$Q$3)*宝箱投放计算!I101</f>
        <v>0</v>
      </c>
      <c r="K101">
        <f ca="1">(SUMIFS(OFFSET([2]掉落汇总!$C$2:$C$871,,MATCH($B101,[2]掉落汇总!$D$1:$M$1)),[2]掉落汇总!$A$2:$A$871,K$1,[2]掉落汇总!$C$2:$C$871,$Q$1)+SUMIFS(OFFSET([2]掉落汇总!$C$2:$C$871,,MATCH($B101,[2]掉落汇总!$D$1:$M$1)),[2]掉落汇总!$A$2:$A$871,K$1,[2]掉落汇总!$C$2:$C$871,$Q$2)/$Q$3)*宝箱投放计算!J101</f>
        <v>0</v>
      </c>
      <c r="L101">
        <f ca="1">(SUMIFS(OFFSET([2]掉落汇总!$C$2:$C$871,,MATCH($B101,[2]掉落汇总!$D$1:$M$1)),[2]掉落汇总!$A$2:$A$871,L$1,[2]掉落汇总!$C$2:$C$871,$Q$1)+SUMIFS(OFFSET([2]掉落汇总!$C$2:$C$871,,MATCH($B101,[2]掉落汇总!$D$1:$M$1)),[2]掉落汇总!$A$2:$A$871,L$1,[2]掉落汇总!$C$2:$C$871,$Q$2)/$Q$3)*宝箱投放计算!K101</f>
        <v>0.58393299516338337</v>
      </c>
      <c r="M101">
        <f ca="1">(SUMIFS(OFFSET([2]掉落汇总!$C$2:$C$871,,MATCH($B101,[2]掉落汇总!$D$1:$M$1)),[2]掉落汇总!$A$2:$A$871,M$1,[2]掉落汇总!$C$2:$C$871,$Q$1)+SUMIFS(OFFSET([2]掉落汇总!$C$2:$C$871,,MATCH($B101,[2]掉落汇总!$D$1:$M$1)),[2]掉落汇总!$A$2:$A$871,M$1,[2]掉落汇总!$C$2:$C$871,$Q$2)/$Q$3)*宝箱投放计算!L101</f>
        <v>0.73572346140371359</v>
      </c>
      <c r="N101">
        <f ca="1">(SUMIFS(OFFSET([2]掉落汇总!$C$2:$C$871,,MATCH($B101,[2]掉落汇总!$D$1:$M$1)),[2]掉落汇总!$A$2:$A$871,N$1,[2]掉落汇总!$C$2:$C$871,$Q$1)+SUMIFS(OFFSET([2]掉落汇总!$C$2:$C$871,,MATCH($B101,[2]掉落汇总!$D$1:$M$1)),[2]掉落汇总!$A$2:$A$871,N$1,[2]掉落汇总!$C$2:$C$871,$Q$2)/$Q$3)*宝箱投放计算!M101</f>
        <v>0.19916400295057779</v>
      </c>
      <c r="O101">
        <f ca="1">(SUMIFS(OFFSET([2]掉落汇总!$C$2:$C$871,,MATCH($B101,[2]掉落汇总!$D$1:$M$1)),[2]掉落汇总!$A$2:$A$871,O$1,[2]掉落汇总!$C$2:$C$871,$Q$1)+SUMIFS(OFFSET([2]掉落汇总!$C$2:$C$871,,MATCH($B101,[2]掉落汇总!$D$1:$M$1)),[2]掉落汇总!$A$2:$A$871,O$1,[2]掉落汇总!$C$2:$C$871,$Q$2)/$Q$3)*宝箱投放计算!N101</f>
        <v>0.31118538581225147</v>
      </c>
    </row>
    <row r="102" spans="1:15" x14ac:dyDescent="0.2">
      <c r="A102">
        <f>玩家成长时间线!A102</f>
        <v>101</v>
      </c>
      <c r="B102">
        <f>玩家成长时间线!B102</f>
        <v>9</v>
      </c>
      <c r="C102">
        <f ca="1">SUM($D$2:D102)</f>
        <v>591.18859905384898</v>
      </c>
      <c r="D102">
        <f t="shared" ca="1" si="1"/>
        <v>5.9140668089225743</v>
      </c>
      <c r="E102">
        <f ca="1">(SUMIFS(OFFSET([2]掉落汇总!$C$2:$C$871,,MATCH($B102,[2]掉落汇总!$D$1:$M$1)),[2]掉落汇总!$A$2:$A$871,E$1,[2]掉落汇总!$C$2:$C$871,$Q$1)+SUMIFS(OFFSET([2]掉落汇总!$C$2:$C$871,,MATCH($B102,[2]掉落汇总!$D$1:$M$1)),[2]掉落汇总!$A$2:$A$871,E$1,[2]掉落汇总!$C$2:$C$871,$Q$2)/$Q$3)*宝箱投放计算!D102</f>
        <v>0.94722791712104693</v>
      </c>
      <c r="F102">
        <f ca="1">(SUMIFS(OFFSET([2]掉落汇总!$C$2:$C$871,,MATCH($B102,[2]掉落汇总!$D$1:$M$1)),[2]掉落汇总!$A$2:$A$871,F$1,[2]掉落汇总!$C$2:$C$871,$Q$1)+SUMIFS(OFFSET([2]掉落汇总!$C$2:$C$871,,MATCH($B102,[2]掉落汇总!$D$1:$M$1)),[2]掉落汇总!$A$2:$A$871,F$1,[2]掉落汇总!$C$2:$C$871,$Q$2)/$Q$3)*宝箱投放计算!E102</f>
        <v>3.1368330464716006</v>
      </c>
      <c r="G102">
        <f ca="1">(SUMIFS(OFFSET([2]掉落汇总!$C$2:$C$871,,MATCH($B102,[2]掉落汇总!$D$1:$M$1)),[2]掉落汇总!$A$2:$A$871,G$1,[2]掉落汇总!$C$2:$C$871,$Q$1)+SUMIFS(OFFSET([2]掉落汇总!$C$2:$C$871,,MATCH($B102,[2]掉落汇总!$D$1:$M$1)),[2]掉落汇总!$A$2:$A$871,G$1,[2]掉落汇总!$C$2:$C$871,$Q$2)/$Q$3)*宝箱投放计算!F102</f>
        <v>0</v>
      </c>
      <c r="H102">
        <f ca="1">(SUMIFS(OFFSET([2]掉落汇总!$C$2:$C$871,,MATCH($B102,[2]掉落汇总!$D$1:$M$1)),[2]掉落汇总!$A$2:$A$871,H$1,[2]掉落汇总!$C$2:$C$871,$Q$1)+SUMIFS(OFFSET([2]掉落汇总!$C$2:$C$871,,MATCH($B102,[2]掉落汇总!$D$1:$M$1)),[2]掉落汇总!$A$2:$A$871,H$1,[2]掉落汇总!$C$2:$C$871,$Q$2)/$Q$3)*宝箱投放计算!G102</f>
        <v>0</v>
      </c>
      <c r="I102">
        <f ca="1">(SUMIFS(OFFSET([2]掉落汇总!$C$2:$C$871,,MATCH($B102,[2]掉落汇总!$D$1:$M$1)),[2]掉落汇总!$A$2:$A$871,I$1,[2]掉落汇总!$C$2:$C$871,$Q$1)+SUMIFS(OFFSET([2]掉落汇总!$C$2:$C$871,,MATCH($B102,[2]掉落汇总!$D$1:$M$1)),[2]掉落汇总!$A$2:$A$871,I$1,[2]掉落汇总!$C$2:$C$871,$Q$2)/$Q$3)*宝箱投放计算!H102</f>
        <v>0</v>
      </c>
      <c r="J102">
        <f ca="1">(SUMIFS(OFFSET([2]掉落汇总!$C$2:$C$871,,MATCH($B102,[2]掉落汇总!$D$1:$M$1)),[2]掉落汇总!$A$2:$A$871,J$1,[2]掉落汇总!$C$2:$C$871,$Q$1)+SUMIFS(OFFSET([2]掉落汇总!$C$2:$C$871,,MATCH($B102,[2]掉落汇总!$D$1:$M$1)),[2]掉落汇总!$A$2:$A$871,J$1,[2]掉落汇总!$C$2:$C$871,$Q$2)/$Q$3)*宝箱投放计算!I102</f>
        <v>0</v>
      </c>
      <c r="K102">
        <f ca="1">(SUMIFS(OFFSET([2]掉落汇总!$C$2:$C$871,,MATCH($B102,[2]掉落汇总!$D$1:$M$1)),[2]掉落汇总!$A$2:$A$871,K$1,[2]掉落汇总!$C$2:$C$871,$Q$1)+SUMIFS(OFFSET([2]掉落汇总!$C$2:$C$871,,MATCH($B102,[2]掉落汇总!$D$1:$M$1)),[2]掉落汇总!$A$2:$A$871,K$1,[2]掉落汇总!$C$2:$C$871,$Q$2)/$Q$3)*宝箱投放计算!J102</f>
        <v>0</v>
      </c>
      <c r="L102">
        <f ca="1">(SUMIFS(OFFSET([2]掉落汇总!$C$2:$C$871,,MATCH($B102,[2]掉落汇总!$D$1:$M$1)),[2]掉落汇总!$A$2:$A$871,L$1,[2]掉落汇总!$C$2:$C$871,$Q$1)+SUMIFS(OFFSET([2]掉落汇总!$C$2:$C$871,,MATCH($B102,[2]掉落汇总!$D$1:$M$1)),[2]掉落汇总!$A$2:$A$871,L$1,[2]掉落汇总!$C$2:$C$871,$Q$2)/$Q$3)*宝箱投放计算!K102</f>
        <v>0.58393299516338337</v>
      </c>
      <c r="M102">
        <f ca="1">(SUMIFS(OFFSET([2]掉落汇总!$C$2:$C$871,,MATCH($B102,[2]掉落汇总!$D$1:$M$1)),[2]掉落汇总!$A$2:$A$871,M$1,[2]掉落汇总!$C$2:$C$871,$Q$1)+SUMIFS(OFFSET([2]掉落汇总!$C$2:$C$871,,MATCH($B102,[2]掉落汇总!$D$1:$M$1)),[2]掉落汇总!$A$2:$A$871,M$1,[2]掉落汇总!$C$2:$C$871,$Q$2)/$Q$3)*宝箱投放计算!L102</f>
        <v>0.73572346140371359</v>
      </c>
      <c r="N102">
        <f ca="1">(SUMIFS(OFFSET([2]掉落汇总!$C$2:$C$871,,MATCH($B102,[2]掉落汇总!$D$1:$M$1)),[2]掉落汇总!$A$2:$A$871,N$1,[2]掉落汇总!$C$2:$C$871,$Q$1)+SUMIFS(OFFSET([2]掉落汇总!$C$2:$C$871,,MATCH($B102,[2]掉落汇总!$D$1:$M$1)),[2]掉落汇总!$A$2:$A$871,N$1,[2]掉落汇总!$C$2:$C$871,$Q$2)/$Q$3)*宝箱投放计算!M102</f>
        <v>0.19916400295057779</v>
      </c>
      <c r="O102">
        <f ca="1">(SUMIFS(OFFSET([2]掉落汇总!$C$2:$C$871,,MATCH($B102,[2]掉落汇总!$D$1:$M$1)),[2]掉落汇总!$A$2:$A$871,O$1,[2]掉落汇总!$C$2:$C$871,$Q$1)+SUMIFS(OFFSET([2]掉落汇总!$C$2:$C$871,,MATCH($B102,[2]掉落汇总!$D$1:$M$1)),[2]掉落汇总!$A$2:$A$871,O$1,[2]掉落汇总!$C$2:$C$871,$Q$2)/$Q$3)*宝箱投放计算!N102</f>
        <v>0.31118538581225147</v>
      </c>
    </row>
    <row r="103" spans="1:15" x14ac:dyDescent="0.2">
      <c r="A103">
        <f>玩家成长时间线!A103</f>
        <v>102</v>
      </c>
      <c r="B103">
        <f>玩家成长时间线!B103</f>
        <v>9</v>
      </c>
      <c r="C103">
        <f ca="1">SUM($D$2:D103)</f>
        <v>597.10659170791882</v>
      </c>
      <c r="D103">
        <f t="shared" ca="1" si="1"/>
        <v>5.9179926540697938</v>
      </c>
      <c r="E103">
        <f ca="1">(SUMIFS(OFFSET([2]掉落汇总!$C$2:$C$871,,MATCH($B103,[2]掉落汇总!$D$1:$M$1)),[2]掉落汇总!$A$2:$A$871,E$1,[2]掉落汇总!$C$2:$C$871,$Q$1)+SUMIFS(OFFSET([2]掉落汇总!$C$2:$C$871,,MATCH($B103,[2]掉落汇总!$D$1:$M$1)),[2]掉落汇总!$A$2:$A$871,E$1,[2]掉落汇总!$C$2:$C$871,$Q$2)/$Q$3)*宝箱投放计算!D103</f>
        <v>0.9511537622682662</v>
      </c>
      <c r="F103">
        <f ca="1">(SUMIFS(OFFSET([2]掉落汇总!$C$2:$C$871,,MATCH($B103,[2]掉落汇总!$D$1:$M$1)),[2]掉落汇总!$A$2:$A$871,F$1,[2]掉落汇总!$C$2:$C$871,$Q$1)+SUMIFS(OFFSET([2]掉落汇总!$C$2:$C$871,,MATCH($B103,[2]掉落汇总!$D$1:$M$1)),[2]掉落汇总!$A$2:$A$871,F$1,[2]掉落汇总!$C$2:$C$871,$Q$2)/$Q$3)*宝箱投放计算!E103</f>
        <v>3.1368330464716006</v>
      </c>
      <c r="G103">
        <f ca="1">(SUMIFS(OFFSET([2]掉落汇总!$C$2:$C$871,,MATCH($B103,[2]掉落汇总!$D$1:$M$1)),[2]掉落汇总!$A$2:$A$871,G$1,[2]掉落汇总!$C$2:$C$871,$Q$1)+SUMIFS(OFFSET([2]掉落汇总!$C$2:$C$871,,MATCH($B103,[2]掉落汇总!$D$1:$M$1)),[2]掉落汇总!$A$2:$A$871,G$1,[2]掉落汇总!$C$2:$C$871,$Q$2)/$Q$3)*宝箱投放计算!F103</f>
        <v>0</v>
      </c>
      <c r="H103">
        <f ca="1">(SUMIFS(OFFSET([2]掉落汇总!$C$2:$C$871,,MATCH($B103,[2]掉落汇总!$D$1:$M$1)),[2]掉落汇总!$A$2:$A$871,H$1,[2]掉落汇总!$C$2:$C$871,$Q$1)+SUMIFS(OFFSET([2]掉落汇总!$C$2:$C$871,,MATCH($B103,[2]掉落汇总!$D$1:$M$1)),[2]掉落汇总!$A$2:$A$871,H$1,[2]掉落汇总!$C$2:$C$871,$Q$2)/$Q$3)*宝箱投放计算!G103</f>
        <v>0</v>
      </c>
      <c r="I103">
        <f ca="1">(SUMIFS(OFFSET([2]掉落汇总!$C$2:$C$871,,MATCH($B103,[2]掉落汇总!$D$1:$M$1)),[2]掉落汇总!$A$2:$A$871,I$1,[2]掉落汇总!$C$2:$C$871,$Q$1)+SUMIFS(OFFSET([2]掉落汇总!$C$2:$C$871,,MATCH($B103,[2]掉落汇总!$D$1:$M$1)),[2]掉落汇总!$A$2:$A$871,I$1,[2]掉落汇总!$C$2:$C$871,$Q$2)/$Q$3)*宝箱投放计算!H103</f>
        <v>0</v>
      </c>
      <c r="J103">
        <f ca="1">(SUMIFS(OFFSET([2]掉落汇总!$C$2:$C$871,,MATCH($B103,[2]掉落汇总!$D$1:$M$1)),[2]掉落汇总!$A$2:$A$871,J$1,[2]掉落汇总!$C$2:$C$871,$Q$1)+SUMIFS(OFFSET([2]掉落汇总!$C$2:$C$871,,MATCH($B103,[2]掉落汇总!$D$1:$M$1)),[2]掉落汇总!$A$2:$A$871,J$1,[2]掉落汇总!$C$2:$C$871,$Q$2)/$Q$3)*宝箱投放计算!I103</f>
        <v>0</v>
      </c>
      <c r="K103">
        <f ca="1">(SUMIFS(OFFSET([2]掉落汇总!$C$2:$C$871,,MATCH($B103,[2]掉落汇总!$D$1:$M$1)),[2]掉落汇总!$A$2:$A$871,K$1,[2]掉落汇总!$C$2:$C$871,$Q$1)+SUMIFS(OFFSET([2]掉落汇总!$C$2:$C$871,,MATCH($B103,[2]掉落汇总!$D$1:$M$1)),[2]掉落汇总!$A$2:$A$871,K$1,[2]掉落汇总!$C$2:$C$871,$Q$2)/$Q$3)*宝箱投放计算!J103</f>
        <v>0</v>
      </c>
      <c r="L103">
        <f ca="1">(SUMIFS(OFFSET([2]掉落汇总!$C$2:$C$871,,MATCH($B103,[2]掉落汇总!$D$1:$M$1)),[2]掉落汇总!$A$2:$A$871,L$1,[2]掉落汇总!$C$2:$C$871,$Q$1)+SUMIFS(OFFSET([2]掉落汇总!$C$2:$C$871,,MATCH($B103,[2]掉落汇总!$D$1:$M$1)),[2]掉落汇总!$A$2:$A$871,L$1,[2]掉落汇总!$C$2:$C$871,$Q$2)/$Q$3)*宝箱投放计算!K103</f>
        <v>0.58393299516338337</v>
      </c>
      <c r="M103">
        <f ca="1">(SUMIFS(OFFSET([2]掉落汇总!$C$2:$C$871,,MATCH($B103,[2]掉落汇总!$D$1:$M$1)),[2]掉落汇总!$A$2:$A$871,M$1,[2]掉落汇总!$C$2:$C$871,$Q$1)+SUMIFS(OFFSET([2]掉落汇总!$C$2:$C$871,,MATCH($B103,[2]掉落汇总!$D$1:$M$1)),[2]掉落汇总!$A$2:$A$871,M$1,[2]掉落汇总!$C$2:$C$871,$Q$2)/$Q$3)*宝箱投放计算!L103</f>
        <v>0.73572346140371359</v>
      </c>
      <c r="N103">
        <f ca="1">(SUMIFS(OFFSET([2]掉落汇总!$C$2:$C$871,,MATCH($B103,[2]掉落汇总!$D$1:$M$1)),[2]掉落汇总!$A$2:$A$871,N$1,[2]掉落汇总!$C$2:$C$871,$Q$1)+SUMIFS(OFFSET([2]掉落汇总!$C$2:$C$871,,MATCH($B103,[2]掉落汇总!$D$1:$M$1)),[2]掉落汇总!$A$2:$A$871,N$1,[2]掉落汇总!$C$2:$C$871,$Q$2)/$Q$3)*宝箱投放计算!M103</f>
        <v>0.19916400295057779</v>
      </c>
      <c r="O103">
        <f ca="1">(SUMIFS(OFFSET([2]掉落汇总!$C$2:$C$871,,MATCH($B103,[2]掉落汇总!$D$1:$M$1)),[2]掉落汇总!$A$2:$A$871,O$1,[2]掉落汇总!$C$2:$C$871,$Q$1)+SUMIFS(OFFSET([2]掉落汇总!$C$2:$C$871,,MATCH($B103,[2]掉落汇总!$D$1:$M$1)),[2]掉落汇总!$A$2:$A$871,O$1,[2]掉落汇总!$C$2:$C$871,$Q$2)/$Q$3)*宝箱投放计算!N103</f>
        <v>0.31118538581225147</v>
      </c>
    </row>
    <row r="104" spans="1:15" x14ac:dyDescent="0.2">
      <c r="A104">
        <f>玩家成长时间线!A104</f>
        <v>103</v>
      </c>
      <c r="B104">
        <f>玩家成长时间线!B104</f>
        <v>9</v>
      </c>
      <c r="C104">
        <f ca="1">SUM($D$2:D104)</f>
        <v>603.10702711008025</v>
      </c>
      <c r="D104">
        <f t="shared" ca="1" si="1"/>
        <v>6.000435402161397</v>
      </c>
      <c r="E104">
        <f ca="1">(SUMIFS(OFFSET([2]掉落汇总!$C$2:$C$871,,MATCH($B104,[2]掉落汇总!$D$1:$M$1)),[2]掉落汇总!$A$2:$A$871,E$1,[2]掉落汇总!$C$2:$C$871,$Q$1)+SUMIFS(OFFSET([2]掉落汇总!$C$2:$C$871,,MATCH($B104,[2]掉落汇总!$D$1:$M$1)),[2]掉落汇总!$A$2:$A$871,E$1,[2]掉落汇总!$C$2:$C$871,$Q$2)/$Q$3)*宝箱投放计算!D104</f>
        <v>1.0335965103598692</v>
      </c>
      <c r="F104">
        <f ca="1">(SUMIFS(OFFSET([2]掉落汇总!$C$2:$C$871,,MATCH($B104,[2]掉落汇总!$D$1:$M$1)),[2]掉落汇总!$A$2:$A$871,F$1,[2]掉落汇总!$C$2:$C$871,$Q$1)+SUMIFS(OFFSET([2]掉落汇总!$C$2:$C$871,,MATCH($B104,[2]掉落汇总!$D$1:$M$1)),[2]掉落汇总!$A$2:$A$871,F$1,[2]掉落汇总!$C$2:$C$871,$Q$2)/$Q$3)*宝箱投放计算!E104</f>
        <v>3.1368330464716006</v>
      </c>
      <c r="G104">
        <f ca="1">(SUMIFS(OFFSET([2]掉落汇总!$C$2:$C$871,,MATCH($B104,[2]掉落汇总!$D$1:$M$1)),[2]掉落汇总!$A$2:$A$871,G$1,[2]掉落汇总!$C$2:$C$871,$Q$1)+SUMIFS(OFFSET([2]掉落汇总!$C$2:$C$871,,MATCH($B104,[2]掉落汇总!$D$1:$M$1)),[2]掉落汇总!$A$2:$A$871,G$1,[2]掉落汇总!$C$2:$C$871,$Q$2)/$Q$3)*宝箱投放计算!F104</f>
        <v>0</v>
      </c>
      <c r="H104">
        <f ca="1">(SUMIFS(OFFSET([2]掉落汇总!$C$2:$C$871,,MATCH($B104,[2]掉落汇总!$D$1:$M$1)),[2]掉落汇总!$A$2:$A$871,H$1,[2]掉落汇总!$C$2:$C$871,$Q$1)+SUMIFS(OFFSET([2]掉落汇总!$C$2:$C$871,,MATCH($B104,[2]掉落汇总!$D$1:$M$1)),[2]掉落汇总!$A$2:$A$871,H$1,[2]掉落汇总!$C$2:$C$871,$Q$2)/$Q$3)*宝箱投放计算!G104</f>
        <v>0</v>
      </c>
      <c r="I104">
        <f ca="1">(SUMIFS(OFFSET([2]掉落汇总!$C$2:$C$871,,MATCH($B104,[2]掉落汇总!$D$1:$M$1)),[2]掉落汇总!$A$2:$A$871,I$1,[2]掉落汇总!$C$2:$C$871,$Q$1)+SUMIFS(OFFSET([2]掉落汇总!$C$2:$C$871,,MATCH($B104,[2]掉落汇总!$D$1:$M$1)),[2]掉落汇总!$A$2:$A$871,I$1,[2]掉落汇总!$C$2:$C$871,$Q$2)/$Q$3)*宝箱投放计算!H104</f>
        <v>0</v>
      </c>
      <c r="J104">
        <f ca="1">(SUMIFS(OFFSET([2]掉落汇总!$C$2:$C$871,,MATCH($B104,[2]掉落汇总!$D$1:$M$1)),[2]掉落汇总!$A$2:$A$871,J$1,[2]掉落汇总!$C$2:$C$871,$Q$1)+SUMIFS(OFFSET([2]掉落汇总!$C$2:$C$871,,MATCH($B104,[2]掉落汇总!$D$1:$M$1)),[2]掉落汇总!$A$2:$A$871,J$1,[2]掉落汇总!$C$2:$C$871,$Q$2)/$Q$3)*宝箱投放计算!I104</f>
        <v>0</v>
      </c>
      <c r="K104">
        <f ca="1">(SUMIFS(OFFSET([2]掉落汇总!$C$2:$C$871,,MATCH($B104,[2]掉落汇总!$D$1:$M$1)),[2]掉落汇总!$A$2:$A$871,K$1,[2]掉落汇总!$C$2:$C$871,$Q$1)+SUMIFS(OFFSET([2]掉落汇总!$C$2:$C$871,,MATCH($B104,[2]掉落汇总!$D$1:$M$1)),[2]掉落汇总!$A$2:$A$871,K$1,[2]掉落汇总!$C$2:$C$871,$Q$2)/$Q$3)*宝箱投放计算!J104</f>
        <v>0</v>
      </c>
      <c r="L104">
        <f ca="1">(SUMIFS(OFFSET([2]掉落汇总!$C$2:$C$871,,MATCH($B104,[2]掉落汇总!$D$1:$M$1)),[2]掉落汇总!$A$2:$A$871,L$1,[2]掉落汇总!$C$2:$C$871,$Q$1)+SUMIFS(OFFSET([2]掉落汇总!$C$2:$C$871,,MATCH($B104,[2]掉落汇总!$D$1:$M$1)),[2]掉落汇总!$A$2:$A$871,L$1,[2]掉落汇总!$C$2:$C$871,$Q$2)/$Q$3)*宝箱投放计算!K104</f>
        <v>0.58393299516338337</v>
      </c>
      <c r="M104">
        <f ca="1">(SUMIFS(OFFSET([2]掉落汇总!$C$2:$C$871,,MATCH($B104,[2]掉落汇总!$D$1:$M$1)),[2]掉落汇总!$A$2:$A$871,M$1,[2]掉落汇总!$C$2:$C$871,$Q$1)+SUMIFS(OFFSET([2]掉落汇总!$C$2:$C$871,,MATCH($B104,[2]掉落汇总!$D$1:$M$1)),[2]掉落汇总!$A$2:$A$871,M$1,[2]掉落汇总!$C$2:$C$871,$Q$2)/$Q$3)*宝箱投放计算!L104</f>
        <v>0.73572346140371359</v>
      </c>
      <c r="N104">
        <f ca="1">(SUMIFS(OFFSET([2]掉落汇总!$C$2:$C$871,,MATCH($B104,[2]掉落汇总!$D$1:$M$1)),[2]掉落汇总!$A$2:$A$871,N$1,[2]掉落汇总!$C$2:$C$871,$Q$1)+SUMIFS(OFFSET([2]掉落汇总!$C$2:$C$871,,MATCH($B104,[2]掉落汇总!$D$1:$M$1)),[2]掉落汇总!$A$2:$A$871,N$1,[2]掉落汇总!$C$2:$C$871,$Q$2)/$Q$3)*宝箱投放计算!M104</f>
        <v>0.19916400295057779</v>
      </c>
      <c r="O104">
        <f ca="1">(SUMIFS(OFFSET([2]掉落汇总!$C$2:$C$871,,MATCH($B104,[2]掉落汇总!$D$1:$M$1)),[2]掉落汇总!$A$2:$A$871,O$1,[2]掉落汇总!$C$2:$C$871,$Q$1)+SUMIFS(OFFSET([2]掉落汇总!$C$2:$C$871,,MATCH($B104,[2]掉落汇总!$D$1:$M$1)),[2]掉落汇总!$A$2:$A$871,O$1,[2]掉落汇总!$C$2:$C$871,$Q$2)/$Q$3)*宝箱投放计算!N104</f>
        <v>0.31118538581225147</v>
      </c>
    </row>
    <row r="105" spans="1:15" x14ac:dyDescent="0.2">
      <c r="A105">
        <f>玩家成长时间线!A105</f>
        <v>104</v>
      </c>
      <c r="B105">
        <f>玩家成长时间线!B105</f>
        <v>10</v>
      </c>
      <c r="C105">
        <f ca="1">SUM($D$2:D105)</f>
        <v>608.99907168310222</v>
      </c>
      <c r="D105">
        <f t="shared" ca="1" si="1"/>
        <v>5.8920445730219377</v>
      </c>
      <c r="E105">
        <f ca="1">(SUMIFS(OFFSET([2]掉落汇总!$C$2:$C$871,,MATCH($B105,[2]掉落汇总!$D$1:$M$1)),[2]掉落汇总!$A$2:$A$871,E$1,[2]掉落汇总!$C$2:$C$871,$Q$1)+SUMIFS(OFFSET([2]掉落汇总!$C$2:$C$871,,MATCH($B105,[2]掉落汇总!$D$1:$M$1)),[2]掉落汇总!$A$2:$A$871,E$1,[2]掉落汇总!$C$2:$C$871,$Q$2)/$Q$3)*宝箱投放计算!D105</f>
        <v>0.92520568122041036</v>
      </c>
      <c r="F105">
        <f ca="1">(SUMIFS(OFFSET([2]掉落汇总!$C$2:$C$871,,MATCH($B105,[2]掉落汇总!$D$1:$M$1)),[2]掉落汇总!$A$2:$A$871,F$1,[2]掉落汇总!$C$2:$C$871,$Q$1)+SUMIFS(OFFSET([2]掉落汇总!$C$2:$C$871,,MATCH($B105,[2]掉落汇总!$D$1:$M$1)),[2]掉落汇总!$A$2:$A$871,F$1,[2]掉落汇总!$C$2:$C$871,$Q$2)/$Q$3)*宝箱投放计算!E105</f>
        <v>3.1368330464716006</v>
      </c>
      <c r="G105">
        <f ca="1">(SUMIFS(OFFSET([2]掉落汇总!$C$2:$C$871,,MATCH($B105,[2]掉落汇总!$D$1:$M$1)),[2]掉落汇总!$A$2:$A$871,G$1,[2]掉落汇总!$C$2:$C$871,$Q$1)+SUMIFS(OFFSET([2]掉落汇总!$C$2:$C$871,,MATCH($B105,[2]掉落汇总!$D$1:$M$1)),[2]掉落汇总!$A$2:$A$871,G$1,[2]掉落汇总!$C$2:$C$871,$Q$2)/$Q$3)*宝箱投放计算!F105</f>
        <v>0</v>
      </c>
      <c r="H105">
        <f ca="1">(SUMIFS(OFFSET([2]掉落汇总!$C$2:$C$871,,MATCH($B105,[2]掉落汇总!$D$1:$M$1)),[2]掉落汇总!$A$2:$A$871,H$1,[2]掉落汇总!$C$2:$C$871,$Q$1)+SUMIFS(OFFSET([2]掉落汇总!$C$2:$C$871,,MATCH($B105,[2]掉落汇总!$D$1:$M$1)),[2]掉落汇总!$A$2:$A$871,H$1,[2]掉落汇总!$C$2:$C$871,$Q$2)/$Q$3)*宝箱投放计算!G105</f>
        <v>0</v>
      </c>
      <c r="I105">
        <f ca="1">(SUMIFS(OFFSET([2]掉落汇总!$C$2:$C$871,,MATCH($B105,[2]掉落汇总!$D$1:$M$1)),[2]掉落汇总!$A$2:$A$871,I$1,[2]掉落汇总!$C$2:$C$871,$Q$1)+SUMIFS(OFFSET([2]掉落汇总!$C$2:$C$871,,MATCH($B105,[2]掉落汇总!$D$1:$M$1)),[2]掉落汇总!$A$2:$A$871,I$1,[2]掉落汇总!$C$2:$C$871,$Q$2)/$Q$3)*宝箱投放计算!H105</f>
        <v>0</v>
      </c>
      <c r="J105">
        <f ca="1">(SUMIFS(OFFSET([2]掉落汇总!$C$2:$C$871,,MATCH($B105,[2]掉落汇总!$D$1:$M$1)),[2]掉落汇总!$A$2:$A$871,J$1,[2]掉落汇总!$C$2:$C$871,$Q$1)+SUMIFS(OFFSET([2]掉落汇总!$C$2:$C$871,,MATCH($B105,[2]掉落汇总!$D$1:$M$1)),[2]掉落汇总!$A$2:$A$871,J$1,[2]掉落汇总!$C$2:$C$871,$Q$2)/$Q$3)*宝箱投放计算!I105</f>
        <v>0</v>
      </c>
      <c r="K105">
        <f ca="1">(SUMIFS(OFFSET([2]掉落汇总!$C$2:$C$871,,MATCH($B105,[2]掉落汇总!$D$1:$M$1)),[2]掉落汇总!$A$2:$A$871,K$1,[2]掉落汇总!$C$2:$C$871,$Q$1)+SUMIFS(OFFSET([2]掉落汇总!$C$2:$C$871,,MATCH($B105,[2]掉落汇总!$D$1:$M$1)),[2]掉落汇总!$A$2:$A$871,K$1,[2]掉落汇总!$C$2:$C$871,$Q$2)/$Q$3)*宝箱投放计算!J105</f>
        <v>0</v>
      </c>
      <c r="L105">
        <f ca="1">(SUMIFS(OFFSET([2]掉落汇总!$C$2:$C$871,,MATCH($B105,[2]掉落汇总!$D$1:$M$1)),[2]掉落汇总!$A$2:$A$871,L$1,[2]掉落汇总!$C$2:$C$871,$Q$1)+SUMIFS(OFFSET([2]掉落汇总!$C$2:$C$871,,MATCH($B105,[2]掉落汇总!$D$1:$M$1)),[2]掉落汇总!$A$2:$A$871,L$1,[2]掉落汇总!$C$2:$C$871,$Q$2)/$Q$3)*宝箱投放计算!K105</f>
        <v>0.58393299516338337</v>
      </c>
      <c r="M105">
        <f ca="1">(SUMIFS(OFFSET([2]掉落汇总!$C$2:$C$871,,MATCH($B105,[2]掉落汇总!$D$1:$M$1)),[2]掉落汇总!$A$2:$A$871,M$1,[2]掉落汇总!$C$2:$C$871,$Q$1)+SUMIFS(OFFSET([2]掉落汇总!$C$2:$C$871,,MATCH($B105,[2]掉落汇总!$D$1:$M$1)),[2]掉落汇总!$A$2:$A$871,M$1,[2]掉落汇总!$C$2:$C$871,$Q$2)/$Q$3)*宝箱投放计算!L105</f>
        <v>0.73572346140371359</v>
      </c>
      <c r="N105">
        <f ca="1">(SUMIFS(OFFSET([2]掉落汇总!$C$2:$C$871,,MATCH($B105,[2]掉落汇总!$D$1:$M$1)),[2]掉落汇总!$A$2:$A$871,N$1,[2]掉落汇总!$C$2:$C$871,$Q$1)+SUMIFS(OFFSET([2]掉落汇总!$C$2:$C$871,,MATCH($B105,[2]掉落汇总!$D$1:$M$1)),[2]掉落汇总!$A$2:$A$871,N$1,[2]掉落汇总!$C$2:$C$871,$Q$2)/$Q$3)*宝箱投放计算!M105</f>
        <v>0.19916400295057779</v>
      </c>
      <c r="O105">
        <f ca="1">(SUMIFS(OFFSET([2]掉落汇总!$C$2:$C$871,,MATCH($B105,[2]掉落汇总!$D$1:$M$1)),[2]掉落汇总!$A$2:$A$871,O$1,[2]掉落汇总!$C$2:$C$871,$Q$1)+SUMIFS(OFFSET([2]掉落汇总!$C$2:$C$871,,MATCH($B105,[2]掉落汇总!$D$1:$M$1)),[2]掉落汇总!$A$2:$A$871,O$1,[2]掉落汇总!$C$2:$C$871,$Q$2)/$Q$3)*宝箱投放计算!N105</f>
        <v>0.31118538581225147</v>
      </c>
    </row>
    <row r="106" spans="1:15" x14ac:dyDescent="0.2">
      <c r="A106">
        <f>玩家成长时间线!A106</f>
        <v>105</v>
      </c>
      <c r="B106">
        <f>玩家成长时间线!B106</f>
        <v>10</v>
      </c>
      <c r="C106">
        <f ca="1">SUM($D$2:D106)</f>
        <v>614.89490373639774</v>
      </c>
      <c r="D106">
        <f t="shared" ca="1" si="1"/>
        <v>5.8958320532954778</v>
      </c>
      <c r="E106">
        <f ca="1">(SUMIFS(OFFSET([2]掉落汇总!$C$2:$C$871,,MATCH($B106,[2]掉落汇总!$D$1:$M$1)),[2]掉落汇总!$A$2:$A$871,E$1,[2]掉落汇总!$C$2:$C$871,$Q$1)+SUMIFS(OFFSET([2]掉落汇总!$C$2:$C$871,,MATCH($B106,[2]掉落汇总!$D$1:$M$1)),[2]掉落汇总!$A$2:$A$871,E$1,[2]掉落汇总!$C$2:$C$871,$Q$2)/$Q$3)*宝箱投放计算!D106</f>
        <v>0.9289931614939505</v>
      </c>
      <c r="F106">
        <f ca="1">(SUMIFS(OFFSET([2]掉落汇总!$C$2:$C$871,,MATCH($B106,[2]掉落汇总!$D$1:$M$1)),[2]掉落汇总!$A$2:$A$871,F$1,[2]掉落汇总!$C$2:$C$871,$Q$1)+SUMIFS(OFFSET([2]掉落汇总!$C$2:$C$871,,MATCH($B106,[2]掉落汇总!$D$1:$M$1)),[2]掉落汇总!$A$2:$A$871,F$1,[2]掉落汇总!$C$2:$C$871,$Q$2)/$Q$3)*宝箱投放计算!E106</f>
        <v>3.1368330464716006</v>
      </c>
      <c r="G106">
        <f ca="1">(SUMIFS(OFFSET([2]掉落汇总!$C$2:$C$871,,MATCH($B106,[2]掉落汇总!$D$1:$M$1)),[2]掉落汇总!$A$2:$A$871,G$1,[2]掉落汇总!$C$2:$C$871,$Q$1)+SUMIFS(OFFSET([2]掉落汇总!$C$2:$C$871,,MATCH($B106,[2]掉落汇总!$D$1:$M$1)),[2]掉落汇总!$A$2:$A$871,G$1,[2]掉落汇总!$C$2:$C$871,$Q$2)/$Q$3)*宝箱投放计算!F106</f>
        <v>0</v>
      </c>
      <c r="H106">
        <f ca="1">(SUMIFS(OFFSET([2]掉落汇总!$C$2:$C$871,,MATCH($B106,[2]掉落汇总!$D$1:$M$1)),[2]掉落汇总!$A$2:$A$871,H$1,[2]掉落汇总!$C$2:$C$871,$Q$1)+SUMIFS(OFFSET([2]掉落汇总!$C$2:$C$871,,MATCH($B106,[2]掉落汇总!$D$1:$M$1)),[2]掉落汇总!$A$2:$A$871,H$1,[2]掉落汇总!$C$2:$C$871,$Q$2)/$Q$3)*宝箱投放计算!G106</f>
        <v>0</v>
      </c>
      <c r="I106">
        <f ca="1">(SUMIFS(OFFSET([2]掉落汇总!$C$2:$C$871,,MATCH($B106,[2]掉落汇总!$D$1:$M$1)),[2]掉落汇总!$A$2:$A$871,I$1,[2]掉落汇总!$C$2:$C$871,$Q$1)+SUMIFS(OFFSET([2]掉落汇总!$C$2:$C$871,,MATCH($B106,[2]掉落汇总!$D$1:$M$1)),[2]掉落汇总!$A$2:$A$871,I$1,[2]掉落汇总!$C$2:$C$871,$Q$2)/$Q$3)*宝箱投放计算!H106</f>
        <v>0</v>
      </c>
      <c r="J106">
        <f ca="1">(SUMIFS(OFFSET([2]掉落汇总!$C$2:$C$871,,MATCH($B106,[2]掉落汇总!$D$1:$M$1)),[2]掉落汇总!$A$2:$A$871,J$1,[2]掉落汇总!$C$2:$C$871,$Q$1)+SUMIFS(OFFSET([2]掉落汇总!$C$2:$C$871,,MATCH($B106,[2]掉落汇总!$D$1:$M$1)),[2]掉落汇总!$A$2:$A$871,J$1,[2]掉落汇总!$C$2:$C$871,$Q$2)/$Q$3)*宝箱投放计算!I106</f>
        <v>0</v>
      </c>
      <c r="K106">
        <f ca="1">(SUMIFS(OFFSET([2]掉落汇总!$C$2:$C$871,,MATCH($B106,[2]掉落汇总!$D$1:$M$1)),[2]掉落汇总!$A$2:$A$871,K$1,[2]掉落汇总!$C$2:$C$871,$Q$1)+SUMIFS(OFFSET([2]掉落汇总!$C$2:$C$871,,MATCH($B106,[2]掉落汇总!$D$1:$M$1)),[2]掉落汇总!$A$2:$A$871,K$1,[2]掉落汇总!$C$2:$C$871,$Q$2)/$Q$3)*宝箱投放计算!J106</f>
        <v>0</v>
      </c>
      <c r="L106">
        <f ca="1">(SUMIFS(OFFSET([2]掉落汇总!$C$2:$C$871,,MATCH($B106,[2]掉落汇总!$D$1:$M$1)),[2]掉落汇总!$A$2:$A$871,L$1,[2]掉落汇总!$C$2:$C$871,$Q$1)+SUMIFS(OFFSET([2]掉落汇总!$C$2:$C$871,,MATCH($B106,[2]掉落汇总!$D$1:$M$1)),[2]掉落汇总!$A$2:$A$871,L$1,[2]掉落汇总!$C$2:$C$871,$Q$2)/$Q$3)*宝箱投放计算!K106</f>
        <v>0.58393299516338337</v>
      </c>
      <c r="M106">
        <f ca="1">(SUMIFS(OFFSET([2]掉落汇总!$C$2:$C$871,,MATCH($B106,[2]掉落汇总!$D$1:$M$1)),[2]掉落汇总!$A$2:$A$871,M$1,[2]掉落汇总!$C$2:$C$871,$Q$1)+SUMIFS(OFFSET([2]掉落汇总!$C$2:$C$871,,MATCH($B106,[2]掉落汇总!$D$1:$M$1)),[2]掉落汇总!$A$2:$A$871,M$1,[2]掉落汇总!$C$2:$C$871,$Q$2)/$Q$3)*宝箱投放计算!L106</f>
        <v>0.73572346140371359</v>
      </c>
      <c r="N106">
        <f ca="1">(SUMIFS(OFFSET([2]掉落汇总!$C$2:$C$871,,MATCH($B106,[2]掉落汇总!$D$1:$M$1)),[2]掉落汇总!$A$2:$A$871,N$1,[2]掉落汇总!$C$2:$C$871,$Q$1)+SUMIFS(OFFSET([2]掉落汇总!$C$2:$C$871,,MATCH($B106,[2]掉落汇总!$D$1:$M$1)),[2]掉落汇总!$A$2:$A$871,N$1,[2]掉落汇总!$C$2:$C$871,$Q$2)/$Q$3)*宝箱投放计算!M106</f>
        <v>0.19916400295057779</v>
      </c>
      <c r="O106">
        <f ca="1">(SUMIFS(OFFSET([2]掉落汇总!$C$2:$C$871,,MATCH($B106,[2]掉落汇总!$D$1:$M$1)),[2]掉落汇总!$A$2:$A$871,O$1,[2]掉落汇总!$C$2:$C$871,$Q$1)+SUMIFS(OFFSET([2]掉落汇总!$C$2:$C$871,,MATCH($B106,[2]掉落汇总!$D$1:$M$1)),[2]掉落汇总!$A$2:$A$871,O$1,[2]掉落汇总!$C$2:$C$871,$Q$2)/$Q$3)*宝箱投放计算!N106</f>
        <v>0.31118538581225147</v>
      </c>
    </row>
    <row r="107" spans="1:15" x14ac:dyDescent="0.2">
      <c r="A107">
        <f>玩家成长时间线!A107</f>
        <v>106</v>
      </c>
      <c r="B107">
        <f>玩家成长时间线!B107</f>
        <v>10</v>
      </c>
      <c r="C107">
        <f ca="1">SUM($D$2:D107)</f>
        <v>620.7945232699667</v>
      </c>
      <c r="D107">
        <f t="shared" ca="1" si="1"/>
        <v>5.8996195335690178</v>
      </c>
      <c r="E107">
        <f ca="1">(SUMIFS(OFFSET([2]掉落汇总!$C$2:$C$871,,MATCH($B107,[2]掉落汇总!$D$1:$M$1)),[2]掉落汇总!$A$2:$A$871,E$1,[2]掉落汇总!$C$2:$C$871,$Q$1)+SUMIFS(OFFSET([2]掉落汇总!$C$2:$C$871,,MATCH($B107,[2]掉落汇总!$D$1:$M$1)),[2]掉落汇总!$A$2:$A$871,E$1,[2]掉落汇总!$C$2:$C$871,$Q$2)/$Q$3)*宝箱投放计算!D107</f>
        <v>0.93278064176749076</v>
      </c>
      <c r="F107">
        <f ca="1">(SUMIFS(OFFSET([2]掉落汇总!$C$2:$C$871,,MATCH($B107,[2]掉落汇总!$D$1:$M$1)),[2]掉落汇总!$A$2:$A$871,F$1,[2]掉落汇总!$C$2:$C$871,$Q$1)+SUMIFS(OFFSET([2]掉落汇总!$C$2:$C$871,,MATCH($B107,[2]掉落汇总!$D$1:$M$1)),[2]掉落汇总!$A$2:$A$871,F$1,[2]掉落汇总!$C$2:$C$871,$Q$2)/$Q$3)*宝箱投放计算!E107</f>
        <v>3.1368330464716006</v>
      </c>
      <c r="G107">
        <f ca="1">(SUMIFS(OFFSET([2]掉落汇总!$C$2:$C$871,,MATCH($B107,[2]掉落汇总!$D$1:$M$1)),[2]掉落汇总!$A$2:$A$871,G$1,[2]掉落汇总!$C$2:$C$871,$Q$1)+SUMIFS(OFFSET([2]掉落汇总!$C$2:$C$871,,MATCH($B107,[2]掉落汇总!$D$1:$M$1)),[2]掉落汇总!$A$2:$A$871,G$1,[2]掉落汇总!$C$2:$C$871,$Q$2)/$Q$3)*宝箱投放计算!F107</f>
        <v>0</v>
      </c>
      <c r="H107">
        <f ca="1">(SUMIFS(OFFSET([2]掉落汇总!$C$2:$C$871,,MATCH($B107,[2]掉落汇总!$D$1:$M$1)),[2]掉落汇总!$A$2:$A$871,H$1,[2]掉落汇总!$C$2:$C$871,$Q$1)+SUMIFS(OFFSET([2]掉落汇总!$C$2:$C$871,,MATCH($B107,[2]掉落汇总!$D$1:$M$1)),[2]掉落汇总!$A$2:$A$871,H$1,[2]掉落汇总!$C$2:$C$871,$Q$2)/$Q$3)*宝箱投放计算!G107</f>
        <v>0</v>
      </c>
      <c r="I107">
        <f ca="1">(SUMIFS(OFFSET([2]掉落汇总!$C$2:$C$871,,MATCH($B107,[2]掉落汇总!$D$1:$M$1)),[2]掉落汇总!$A$2:$A$871,I$1,[2]掉落汇总!$C$2:$C$871,$Q$1)+SUMIFS(OFFSET([2]掉落汇总!$C$2:$C$871,,MATCH($B107,[2]掉落汇总!$D$1:$M$1)),[2]掉落汇总!$A$2:$A$871,I$1,[2]掉落汇总!$C$2:$C$871,$Q$2)/$Q$3)*宝箱投放计算!H107</f>
        <v>0</v>
      </c>
      <c r="J107">
        <f ca="1">(SUMIFS(OFFSET([2]掉落汇总!$C$2:$C$871,,MATCH($B107,[2]掉落汇总!$D$1:$M$1)),[2]掉落汇总!$A$2:$A$871,J$1,[2]掉落汇总!$C$2:$C$871,$Q$1)+SUMIFS(OFFSET([2]掉落汇总!$C$2:$C$871,,MATCH($B107,[2]掉落汇总!$D$1:$M$1)),[2]掉落汇总!$A$2:$A$871,J$1,[2]掉落汇总!$C$2:$C$871,$Q$2)/$Q$3)*宝箱投放计算!I107</f>
        <v>0</v>
      </c>
      <c r="K107">
        <f ca="1">(SUMIFS(OFFSET([2]掉落汇总!$C$2:$C$871,,MATCH($B107,[2]掉落汇总!$D$1:$M$1)),[2]掉落汇总!$A$2:$A$871,K$1,[2]掉落汇总!$C$2:$C$871,$Q$1)+SUMIFS(OFFSET([2]掉落汇总!$C$2:$C$871,,MATCH($B107,[2]掉落汇总!$D$1:$M$1)),[2]掉落汇总!$A$2:$A$871,K$1,[2]掉落汇总!$C$2:$C$871,$Q$2)/$Q$3)*宝箱投放计算!J107</f>
        <v>0</v>
      </c>
      <c r="L107">
        <f ca="1">(SUMIFS(OFFSET([2]掉落汇总!$C$2:$C$871,,MATCH($B107,[2]掉落汇总!$D$1:$M$1)),[2]掉落汇总!$A$2:$A$871,L$1,[2]掉落汇总!$C$2:$C$871,$Q$1)+SUMIFS(OFFSET([2]掉落汇总!$C$2:$C$871,,MATCH($B107,[2]掉落汇总!$D$1:$M$1)),[2]掉落汇总!$A$2:$A$871,L$1,[2]掉落汇总!$C$2:$C$871,$Q$2)/$Q$3)*宝箱投放计算!K107</f>
        <v>0.58393299516338337</v>
      </c>
      <c r="M107">
        <f ca="1">(SUMIFS(OFFSET([2]掉落汇总!$C$2:$C$871,,MATCH($B107,[2]掉落汇总!$D$1:$M$1)),[2]掉落汇总!$A$2:$A$871,M$1,[2]掉落汇总!$C$2:$C$871,$Q$1)+SUMIFS(OFFSET([2]掉落汇总!$C$2:$C$871,,MATCH($B107,[2]掉落汇总!$D$1:$M$1)),[2]掉落汇总!$A$2:$A$871,M$1,[2]掉落汇总!$C$2:$C$871,$Q$2)/$Q$3)*宝箱投放计算!L107</f>
        <v>0.73572346140371359</v>
      </c>
      <c r="N107">
        <f ca="1">(SUMIFS(OFFSET([2]掉落汇总!$C$2:$C$871,,MATCH($B107,[2]掉落汇总!$D$1:$M$1)),[2]掉落汇总!$A$2:$A$871,N$1,[2]掉落汇总!$C$2:$C$871,$Q$1)+SUMIFS(OFFSET([2]掉落汇总!$C$2:$C$871,,MATCH($B107,[2]掉落汇总!$D$1:$M$1)),[2]掉落汇总!$A$2:$A$871,N$1,[2]掉落汇总!$C$2:$C$871,$Q$2)/$Q$3)*宝箱投放计算!M107</f>
        <v>0.19916400295057779</v>
      </c>
      <c r="O107">
        <f ca="1">(SUMIFS(OFFSET([2]掉落汇总!$C$2:$C$871,,MATCH($B107,[2]掉落汇总!$D$1:$M$1)),[2]掉落汇总!$A$2:$A$871,O$1,[2]掉落汇总!$C$2:$C$871,$Q$1)+SUMIFS(OFFSET([2]掉落汇总!$C$2:$C$871,,MATCH($B107,[2]掉落汇总!$D$1:$M$1)),[2]掉落汇总!$A$2:$A$871,O$1,[2]掉落汇总!$C$2:$C$871,$Q$2)/$Q$3)*宝箱投放计算!N107</f>
        <v>0.31118538581225147</v>
      </c>
    </row>
    <row r="108" spans="1:15" x14ac:dyDescent="0.2">
      <c r="A108">
        <f>玩家成长时间线!A108</f>
        <v>107</v>
      </c>
      <c r="B108">
        <f>玩家成长时间线!B108</f>
        <v>10</v>
      </c>
      <c r="C108">
        <f ca="1">SUM($D$2:D108)</f>
        <v>626.77367988928006</v>
      </c>
      <c r="D108">
        <f t="shared" ca="1" si="1"/>
        <v>5.979156619313363</v>
      </c>
      <c r="E108">
        <f ca="1">(SUMIFS(OFFSET([2]掉落汇总!$C$2:$C$871,,MATCH($B108,[2]掉落汇总!$D$1:$M$1)),[2]掉落汇总!$A$2:$A$871,E$1,[2]掉落汇总!$C$2:$C$871,$Q$1)+SUMIFS(OFFSET([2]掉落汇总!$C$2:$C$871,,MATCH($B108,[2]掉落汇总!$D$1:$M$1)),[2]掉落汇总!$A$2:$A$871,E$1,[2]掉落汇总!$C$2:$C$871,$Q$2)/$Q$3)*宝箱投放计算!D108</f>
        <v>1.0123177275118358</v>
      </c>
      <c r="F108">
        <f ca="1">(SUMIFS(OFFSET([2]掉落汇总!$C$2:$C$871,,MATCH($B108,[2]掉落汇总!$D$1:$M$1)),[2]掉落汇总!$A$2:$A$871,F$1,[2]掉落汇总!$C$2:$C$871,$Q$1)+SUMIFS(OFFSET([2]掉落汇总!$C$2:$C$871,,MATCH($B108,[2]掉落汇总!$D$1:$M$1)),[2]掉落汇总!$A$2:$A$871,F$1,[2]掉落汇总!$C$2:$C$871,$Q$2)/$Q$3)*宝箱投放计算!E108</f>
        <v>3.1368330464716006</v>
      </c>
      <c r="G108">
        <f ca="1">(SUMIFS(OFFSET([2]掉落汇总!$C$2:$C$871,,MATCH($B108,[2]掉落汇总!$D$1:$M$1)),[2]掉落汇总!$A$2:$A$871,G$1,[2]掉落汇总!$C$2:$C$871,$Q$1)+SUMIFS(OFFSET([2]掉落汇总!$C$2:$C$871,,MATCH($B108,[2]掉落汇总!$D$1:$M$1)),[2]掉落汇总!$A$2:$A$871,G$1,[2]掉落汇总!$C$2:$C$871,$Q$2)/$Q$3)*宝箱投放计算!F108</f>
        <v>0</v>
      </c>
      <c r="H108">
        <f ca="1">(SUMIFS(OFFSET([2]掉落汇总!$C$2:$C$871,,MATCH($B108,[2]掉落汇总!$D$1:$M$1)),[2]掉落汇总!$A$2:$A$871,H$1,[2]掉落汇总!$C$2:$C$871,$Q$1)+SUMIFS(OFFSET([2]掉落汇总!$C$2:$C$871,,MATCH($B108,[2]掉落汇总!$D$1:$M$1)),[2]掉落汇总!$A$2:$A$871,H$1,[2]掉落汇总!$C$2:$C$871,$Q$2)/$Q$3)*宝箱投放计算!G108</f>
        <v>0</v>
      </c>
      <c r="I108">
        <f ca="1">(SUMIFS(OFFSET([2]掉落汇总!$C$2:$C$871,,MATCH($B108,[2]掉落汇总!$D$1:$M$1)),[2]掉落汇总!$A$2:$A$871,I$1,[2]掉落汇总!$C$2:$C$871,$Q$1)+SUMIFS(OFFSET([2]掉落汇总!$C$2:$C$871,,MATCH($B108,[2]掉落汇总!$D$1:$M$1)),[2]掉落汇总!$A$2:$A$871,I$1,[2]掉落汇总!$C$2:$C$871,$Q$2)/$Q$3)*宝箱投放计算!H108</f>
        <v>0</v>
      </c>
      <c r="J108">
        <f ca="1">(SUMIFS(OFFSET([2]掉落汇总!$C$2:$C$871,,MATCH($B108,[2]掉落汇总!$D$1:$M$1)),[2]掉落汇总!$A$2:$A$871,J$1,[2]掉落汇总!$C$2:$C$871,$Q$1)+SUMIFS(OFFSET([2]掉落汇总!$C$2:$C$871,,MATCH($B108,[2]掉落汇总!$D$1:$M$1)),[2]掉落汇总!$A$2:$A$871,J$1,[2]掉落汇总!$C$2:$C$871,$Q$2)/$Q$3)*宝箱投放计算!I108</f>
        <v>0</v>
      </c>
      <c r="K108">
        <f ca="1">(SUMIFS(OFFSET([2]掉落汇总!$C$2:$C$871,,MATCH($B108,[2]掉落汇总!$D$1:$M$1)),[2]掉落汇总!$A$2:$A$871,K$1,[2]掉落汇总!$C$2:$C$871,$Q$1)+SUMIFS(OFFSET([2]掉落汇总!$C$2:$C$871,,MATCH($B108,[2]掉落汇总!$D$1:$M$1)),[2]掉落汇总!$A$2:$A$871,K$1,[2]掉落汇总!$C$2:$C$871,$Q$2)/$Q$3)*宝箱投放计算!J108</f>
        <v>0</v>
      </c>
      <c r="L108">
        <f ca="1">(SUMIFS(OFFSET([2]掉落汇总!$C$2:$C$871,,MATCH($B108,[2]掉落汇总!$D$1:$M$1)),[2]掉落汇总!$A$2:$A$871,L$1,[2]掉落汇总!$C$2:$C$871,$Q$1)+SUMIFS(OFFSET([2]掉落汇总!$C$2:$C$871,,MATCH($B108,[2]掉落汇总!$D$1:$M$1)),[2]掉落汇总!$A$2:$A$871,L$1,[2]掉落汇总!$C$2:$C$871,$Q$2)/$Q$3)*宝箱投放计算!K108</f>
        <v>0.58393299516338337</v>
      </c>
      <c r="M108">
        <f ca="1">(SUMIFS(OFFSET([2]掉落汇总!$C$2:$C$871,,MATCH($B108,[2]掉落汇总!$D$1:$M$1)),[2]掉落汇总!$A$2:$A$871,M$1,[2]掉落汇总!$C$2:$C$871,$Q$1)+SUMIFS(OFFSET([2]掉落汇总!$C$2:$C$871,,MATCH($B108,[2]掉落汇总!$D$1:$M$1)),[2]掉落汇总!$A$2:$A$871,M$1,[2]掉落汇总!$C$2:$C$871,$Q$2)/$Q$3)*宝箱投放计算!L108</f>
        <v>0.73572346140371359</v>
      </c>
      <c r="N108">
        <f ca="1">(SUMIFS(OFFSET([2]掉落汇总!$C$2:$C$871,,MATCH($B108,[2]掉落汇总!$D$1:$M$1)),[2]掉落汇总!$A$2:$A$871,N$1,[2]掉落汇总!$C$2:$C$871,$Q$1)+SUMIFS(OFFSET([2]掉落汇总!$C$2:$C$871,,MATCH($B108,[2]掉落汇总!$D$1:$M$1)),[2]掉落汇总!$A$2:$A$871,N$1,[2]掉落汇总!$C$2:$C$871,$Q$2)/$Q$3)*宝箱投放计算!M108</f>
        <v>0.19916400295057779</v>
      </c>
      <c r="O108">
        <f ca="1">(SUMIFS(OFFSET([2]掉落汇总!$C$2:$C$871,,MATCH($B108,[2]掉落汇总!$D$1:$M$1)),[2]掉落汇总!$A$2:$A$871,O$1,[2]掉落汇总!$C$2:$C$871,$Q$1)+SUMIFS(OFFSET([2]掉落汇总!$C$2:$C$871,,MATCH($B108,[2]掉落汇总!$D$1:$M$1)),[2]掉落汇总!$A$2:$A$871,O$1,[2]掉落汇总!$C$2:$C$871,$Q$2)/$Q$3)*宝箱投放计算!N108</f>
        <v>0.31118538581225147</v>
      </c>
    </row>
    <row r="109" spans="1:15" x14ac:dyDescent="0.2">
      <c r="A109">
        <f>玩家成长时间线!A109</f>
        <v>108</v>
      </c>
      <c r="B109">
        <f>玩家成长时间线!B109</f>
        <v>10</v>
      </c>
      <c r="C109">
        <f ca="1">SUM($D$2:D109)</f>
        <v>632.68087438339614</v>
      </c>
      <c r="D109">
        <f t="shared" ca="1" si="1"/>
        <v>5.9071944941160988</v>
      </c>
      <c r="E109">
        <f ca="1">(SUMIFS(OFFSET([2]掉落汇总!$C$2:$C$871,,MATCH($B109,[2]掉落汇总!$D$1:$M$1)),[2]掉落汇总!$A$2:$A$871,E$1,[2]掉落汇总!$C$2:$C$871,$Q$1)+SUMIFS(OFFSET([2]掉落汇总!$C$2:$C$871,,MATCH($B109,[2]掉落汇总!$D$1:$M$1)),[2]掉落汇总!$A$2:$A$871,E$1,[2]掉落汇总!$C$2:$C$871,$Q$2)/$Q$3)*宝箱投放计算!D109</f>
        <v>0.94035560231457127</v>
      </c>
      <c r="F109">
        <f ca="1">(SUMIFS(OFFSET([2]掉落汇总!$C$2:$C$871,,MATCH($B109,[2]掉落汇总!$D$1:$M$1)),[2]掉落汇总!$A$2:$A$871,F$1,[2]掉落汇总!$C$2:$C$871,$Q$1)+SUMIFS(OFFSET([2]掉落汇总!$C$2:$C$871,,MATCH($B109,[2]掉落汇总!$D$1:$M$1)),[2]掉落汇总!$A$2:$A$871,F$1,[2]掉落汇总!$C$2:$C$871,$Q$2)/$Q$3)*宝箱投放计算!E109</f>
        <v>3.1368330464716006</v>
      </c>
      <c r="G109">
        <f ca="1">(SUMIFS(OFFSET([2]掉落汇总!$C$2:$C$871,,MATCH($B109,[2]掉落汇总!$D$1:$M$1)),[2]掉落汇总!$A$2:$A$871,G$1,[2]掉落汇总!$C$2:$C$871,$Q$1)+SUMIFS(OFFSET([2]掉落汇总!$C$2:$C$871,,MATCH($B109,[2]掉落汇总!$D$1:$M$1)),[2]掉落汇总!$A$2:$A$871,G$1,[2]掉落汇总!$C$2:$C$871,$Q$2)/$Q$3)*宝箱投放计算!F109</f>
        <v>0</v>
      </c>
      <c r="H109">
        <f ca="1">(SUMIFS(OFFSET([2]掉落汇总!$C$2:$C$871,,MATCH($B109,[2]掉落汇总!$D$1:$M$1)),[2]掉落汇总!$A$2:$A$871,H$1,[2]掉落汇总!$C$2:$C$871,$Q$1)+SUMIFS(OFFSET([2]掉落汇总!$C$2:$C$871,,MATCH($B109,[2]掉落汇总!$D$1:$M$1)),[2]掉落汇总!$A$2:$A$871,H$1,[2]掉落汇总!$C$2:$C$871,$Q$2)/$Q$3)*宝箱投放计算!G109</f>
        <v>0</v>
      </c>
      <c r="I109">
        <f ca="1">(SUMIFS(OFFSET([2]掉落汇总!$C$2:$C$871,,MATCH($B109,[2]掉落汇总!$D$1:$M$1)),[2]掉落汇总!$A$2:$A$871,I$1,[2]掉落汇总!$C$2:$C$871,$Q$1)+SUMIFS(OFFSET([2]掉落汇总!$C$2:$C$871,,MATCH($B109,[2]掉落汇总!$D$1:$M$1)),[2]掉落汇总!$A$2:$A$871,I$1,[2]掉落汇总!$C$2:$C$871,$Q$2)/$Q$3)*宝箱投放计算!H109</f>
        <v>0</v>
      </c>
      <c r="J109">
        <f ca="1">(SUMIFS(OFFSET([2]掉落汇总!$C$2:$C$871,,MATCH($B109,[2]掉落汇总!$D$1:$M$1)),[2]掉落汇总!$A$2:$A$871,J$1,[2]掉落汇总!$C$2:$C$871,$Q$1)+SUMIFS(OFFSET([2]掉落汇总!$C$2:$C$871,,MATCH($B109,[2]掉落汇总!$D$1:$M$1)),[2]掉落汇总!$A$2:$A$871,J$1,[2]掉落汇总!$C$2:$C$871,$Q$2)/$Q$3)*宝箱投放计算!I109</f>
        <v>0</v>
      </c>
      <c r="K109">
        <f ca="1">(SUMIFS(OFFSET([2]掉落汇总!$C$2:$C$871,,MATCH($B109,[2]掉落汇总!$D$1:$M$1)),[2]掉落汇总!$A$2:$A$871,K$1,[2]掉落汇总!$C$2:$C$871,$Q$1)+SUMIFS(OFFSET([2]掉落汇总!$C$2:$C$871,,MATCH($B109,[2]掉落汇总!$D$1:$M$1)),[2]掉落汇总!$A$2:$A$871,K$1,[2]掉落汇总!$C$2:$C$871,$Q$2)/$Q$3)*宝箱投放计算!J109</f>
        <v>0</v>
      </c>
      <c r="L109">
        <f ca="1">(SUMIFS(OFFSET([2]掉落汇总!$C$2:$C$871,,MATCH($B109,[2]掉落汇总!$D$1:$M$1)),[2]掉落汇总!$A$2:$A$871,L$1,[2]掉落汇总!$C$2:$C$871,$Q$1)+SUMIFS(OFFSET([2]掉落汇总!$C$2:$C$871,,MATCH($B109,[2]掉落汇总!$D$1:$M$1)),[2]掉落汇总!$A$2:$A$871,L$1,[2]掉落汇总!$C$2:$C$871,$Q$2)/$Q$3)*宝箱投放计算!K109</f>
        <v>0.58393299516338337</v>
      </c>
      <c r="M109">
        <f ca="1">(SUMIFS(OFFSET([2]掉落汇总!$C$2:$C$871,,MATCH($B109,[2]掉落汇总!$D$1:$M$1)),[2]掉落汇总!$A$2:$A$871,M$1,[2]掉落汇总!$C$2:$C$871,$Q$1)+SUMIFS(OFFSET([2]掉落汇总!$C$2:$C$871,,MATCH($B109,[2]掉落汇总!$D$1:$M$1)),[2]掉落汇总!$A$2:$A$871,M$1,[2]掉落汇总!$C$2:$C$871,$Q$2)/$Q$3)*宝箱投放计算!L109</f>
        <v>0.73572346140371359</v>
      </c>
      <c r="N109">
        <f ca="1">(SUMIFS(OFFSET([2]掉落汇总!$C$2:$C$871,,MATCH($B109,[2]掉落汇总!$D$1:$M$1)),[2]掉落汇总!$A$2:$A$871,N$1,[2]掉落汇总!$C$2:$C$871,$Q$1)+SUMIFS(OFFSET([2]掉落汇总!$C$2:$C$871,,MATCH($B109,[2]掉落汇总!$D$1:$M$1)),[2]掉落汇总!$A$2:$A$871,N$1,[2]掉落汇总!$C$2:$C$871,$Q$2)/$Q$3)*宝箱投放计算!M109</f>
        <v>0.19916400295057779</v>
      </c>
      <c r="O109">
        <f ca="1">(SUMIFS(OFFSET([2]掉落汇总!$C$2:$C$871,,MATCH($B109,[2]掉落汇总!$D$1:$M$1)),[2]掉落汇总!$A$2:$A$871,O$1,[2]掉落汇总!$C$2:$C$871,$Q$1)+SUMIFS(OFFSET([2]掉落汇总!$C$2:$C$871,,MATCH($B109,[2]掉落汇总!$D$1:$M$1)),[2]掉落汇总!$A$2:$A$871,O$1,[2]掉落汇总!$C$2:$C$871,$Q$2)/$Q$3)*宝箱投放计算!N109</f>
        <v>0.31118538581225147</v>
      </c>
    </row>
    <row r="110" spans="1:15" x14ac:dyDescent="0.2">
      <c r="A110">
        <f>玩家成长时间线!A110</f>
        <v>109</v>
      </c>
      <c r="B110">
        <f>玩家成长时间线!B110</f>
        <v>10</v>
      </c>
      <c r="C110">
        <f ca="1">SUM($D$2:D110)</f>
        <v>638.59185635778579</v>
      </c>
      <c r="D110">
        <f t="shared" ca="1" si="1"/>
        <v>5.9109819743896388</v>
      </c>
      <c r="E110">
        <f ca="1">(SUMIFS(OFFSET([2]掉落汇总!$C$2:$C$871,,MATCH($B110,[2]掉落汇总!$D$1:$M$1)),[2]掉落汇总!$A$2:$A$871,E$1,[2]掉落汇总!$C$2:$C$871,$Q$1)+SUMIFS(OFFSET([2]掉落汇总!$C$2:$C$871,,MATCH($B110,[2]掉落汇总!$D$1:$M$1)),[2]掉落汇总!$A$2:$A$871,E$1,[2]掉落汇总!$C$2:$C$871,$Q$2)/$Q$3)*宝箱投放计算!D110</f>
        <v>0.94414308258811142</v>
      </c>
      <c r="F110">
        <f ca="1">(SUMIFS(OFFSET([2]掉落汇总!$C$2:$C$871,,MATCH($B110,[2]掉落汇总!$D$1:$M$1)),[2]掉落汇总!$A$2:$A$871,F$1,[2]掉落汇总!$C$2:$C$871,$Q$1)+SUMIFS(OFFSET([2]掉落汇总!$C$2:$C$871,,MATCH($B110,[2]掉落汇总!$D$1:$M$1)),[2]掉落汇总!$A$2:$A$871,F$1,[2]掉落汇总!$C$2:$C$871,$Q$2)/$Q$3)*宝箱投放计算!E110</f>
        <v>3.1368330464716006</v>
      </c>
      <c r="G110">
        <f ca="1">(SUMIFS(OFFSET([2]掉落汇总!$C$2:$C$871,,MATCH($B110,[2]掉落汇总!$D$1:$M$1)),[2]掉落汇总!$A$2:$A$871,G$1,[2]掉落汇总!$C$2:$C$871,$Q$1)+SUMIFS(OFFSET([2]掉落汇总!$C$2:$C$871,,MATCH($B110,[2]掉落汇总!$D$1:$M$1)),[2]掉落汇总!$A$2:$A$871,G$1,[2]掉落汇总!$C$2:$C$871,$Q$2)/$Q$3)*宝箱投放计算!F110</f>
        <v>0</v>
      </c>
      <c r="H110">
        <f ca="1">(SUMIFS(OFFSET([2]掉落汇总!$C$2:$C$871,,MATCH($B110,[2]掉落汇总!$D$1:$M$1)),[2]掉落汇总!$A$2:$A$871,H$1,[2]掉落汇总!$C$2:$C$871,$Q$1)+SUMIFS(OFFSET([2]掉落汇总!$C$2:$C$871,,MATCH($B110,[2]掉落汇总!$D$1:$M$1)),[2]掉落汇总!$A$2:$A$871,H$1,[2]掉落汇总!$C$2:$C$871,$Q$2)/$Q$3)*宝箱投放计算!G110</f>
        <v>0</v>
      </c>
      <c r="I110">
        <f ca="1">(SUMIFS(OFFSET([2]掉落汇总!$C$2:$C$871,,MATCH($B110,[2]掉落汇总!$D$1:$M$1)),[2]掉落汇总!$A$2:$A$871,I$1,[2]掉落汇总!$C$2:$C$871,$Q$1)+SUMIFS(OFFSET([2]掉落汇总!$C$2:$C$871,,MATCH($B110,[2]掉落汇总!$D$1:$M$1)),[2]掉落汇总!$A$2:$A$871,I$1,[2]掉落汇总!$C$2:$C$871,$Q$2)/$Q$3)*宝箱投放计算!H110</f>
        <v>0</v>
      </c>
      <c r="J110">
        <f ca="1">(SUMIFS(OFFSET([2]掉落汇总!$C$2:$C$871,,MATCH($B110,[2]掉落汇总!$D$1:$M$1)),[2]掉落汇总!$A$2:$A$871,J$1,[2]掉落汇总!$C$2:$C$871,$Q$1)+SUMIFS(OFFSET([2]掉落汇总!$C$2:$C$871,,MATCH($B110,[2]掉落汇总!$D$1:$M$1)),[2]掉落汇总!$A$2:$A$871,J$1,[2]掉落汇总!$C$2:$C$871,$Q$2)/$Q$3)*宝箱投放计算!I110</f>
        <v>0</v>
      </c>
      <c r="K110">
        <f ca="1">(SUMIFS(OFFSET([2]掉落汇总!$C$2:$C$871,,MATCH($B110,[2]掉落汇总!$D$1:$M$1)),[2]掉落汇总!$A$2:$A$871,K$1,[2]掉落汇总!$C$2:$C$871,$Q$1)+SUMIFS(OFFSET([2]掉落汇总!$C$2:$C$871,,MATCH($B110,[2]掉落汇总!$D$1:$M$1)),[2]掉落汇总!$A$2:$A$871,K$1,[2]掉落汇总!$C$2:$C$871,$Q$2)/$Q$3)*宝箱投放计算!J110</f>
        <v>0</v>
      </c>
      <c r="L110">
        <f ca="1">(SUMIFS(OFFSET([2]掉落汇总!$C$2:$C$871,,MATCH($B110,[2]掉落汇总!$D$1:$M$1)),[2]掉落汇总!$A$2:$A$871,L$1,[2]掉落汇总!$C$2:$C$871,$Q$1)+SUMIFS(OFFSET([2]掉落汇总!$C$2:$C$871,,MATCH($B110,[2]掉落汇总!$D$1:$M$1)),[2]掉落汇总!$A$2:$A$871,L$1,[2]掉落汇总!$C$2:$C$871,$Q$2)/$Q$3)*宝箱投放计算!K110</f>
        <v>0.58393299516338337</v>
      </c>
      <c r="M110">
        <f ca="1">(SUMIFS(OFFSET([2]掉落汇总!$C$2:$C$871,,MATCH($B110,[2]掉落汇总!$D$1:$M$1)),[2]掉落汇总!$A$2:$A$871,M$1,[2]掉落汇总!$C$2:$C$871,$Q$1)+SUMIFS(OFFSET([2]掉落汇总!$C$2:$C$871,,MATCH($B110,[2]掉落汇总!$D$1:$M$1)),[2]掉落汇总!$A$2:$A$871,M$1,[2]掉落汇总!$C$2:$C$871,$Q$2)/$Q$3)*宝箱投放计算!L110</f>
        <v>0.73572346140371359</v>
      </c>
      <c r="N110">
        <f ca="1">(SUMIFS(OFFSET([2]掉落汇总!$C$2:$C$871,,MATCH($B110,[2]掉落汇总!$D$1:$M$1)),[2]掉落汇总!$A$2:$A$871,N$1,[2]掉落汇总!$C$2:$C$871,$Q$1)+SUMIFS(OFFSET([2]掉落汇总!$C$2:$C$871,,MATCH($B110,[2]掉落汇总!$D$1:$M$1)),[2]掉落汇总!$A$2:$A$871,N$1,[2]掉落汇总!$C$2:$C$871,$Q$2)/$Q$3)*宝箱投放计算!M110</f>
        <v>0.19916400295057779</v>
      </c>
      <c r="O110">
        <f ca="1">(SUMIFS(OFFSET([2]掉落汇总!$C$2:$C$871,,MATCH($B110,[2]掉落汇总!$D$1:$M$1)),[2]掉落汇总!$A$2:$A$871,O$1,[2]掉落汇总!$C$2:$C$871,$Q$1)+SUMIFS(OFFSET([2]掉落汇总!$C$2:$C$871,,MATCH($B110,[2]掉落汇总!$D$1:$M$1)),[2]掉落汇总!$A$2:$A$871,O$1,[2]掉落汇总!$C$2:$C$871,$Q$2)/$Q$3)*宝箱投放计算!N110</f>
        <v>0.31118538581225147</v>
      </c>
    </row>
    <row r="111" spans="1:15" x14ac:dyDescent="0.2">
      <c r="A111">
        <f>玩家成长时间线!A111</f>
        <v>110</v>
      </c>
      <c r="B111">
        <f>玩家成长时间线!B111</f>
        <v>10</v>
      </c>
      <c r="C111">
        <f ca="1">SUM($D$2:D111)</f>
        <v>644.54450061518435</v>
      </c>
      <c r="D111">
        <f t="shared" ca="1" si="1"/>
        <v>5.9526442573985818</v>
      </c>
      <c r="E111">
        <f ca="1">(SUMIFS(OFFSET([2]掉落汇总!$C$2:$C$871,,MATCH($B111,[2]掉落汇总!$D$1:$M$1)),[2]掉落汇总!$A$2:$A$871,E$1,[2]掉落汇总!$C$2:$C$871,$Q$1)+SUMIFS(OFFSET([2]掉落汇总!$C$2:$C$871,,MATCH($B111,[2]掉落汇总!$D$1:$M$1)),[2]掉落汇总!$A$2:$A$871,E$1,[2]掉落汇总!$C$2:$C$871,$Q$2)/$Q$3)*宝箱投放计算!D111</f>
        <v>0.98580536559705412</v>
      </c>
      <c r="F111">
        <f ca="1">(SUMIFS(OFFSET([2]掉落汇总!$C$2:$C$871,,MATCH($B111,[2]掉落汇总!$D$1:$M$1)),[2]掉落汇总!$A$2:$A$871,F$1,[2]掉落汇总!$C$2:$C$871,$Q$1)+SUMIFS(OFFSET([2]掉落汇总!$C$2:$C$871,,MATCH($B111,[2]掉落汇总!$D$1:$M$1)),[2]掉落汇总!$A$2:$A$871,F$1,[2]掉落汇总!$C$2:$C$871,$Q$2)/$Q$3)*宝箱投放计算!E111</f>
        <v>3.1368330464716006</v>
      </c>
      <c r="G111">
        <f ca="1">(SUMIFS(OFFSET([2]掉落汇总!$C$2:$C$871,,MATCH($B111,[2]掉落汇总!$D$1:$M$1)),[2]掉落汇总!$A$2:$A$871,G$1,[2]掉落汇总!$C$2:$C$871,$Q$1)+SUMIFS(OFFSET([2]掉落汇总!$C$2:$C$871,,MATCH($B111,[2]掉落汇总!$D$1:$M$1)),[2]掉落汇总!$A$2:$A$871,G$1,[2]掉落汇总!$C$2:$C$871,$Q$2)/$Q$3)*宝箱投放计算!F111</f>
        <v>0</v>
      </c>
      <c r="H111">
        <f ca="1">(SUMIFS(OFFSET([2]掉落汇总!$C$2:$C$871,,MATCH($B111,[2]掉落汇总!$D$1:$M$1)),[2]掉落汇总!$A$2:$A$871,H$1,[2]掉落汇总!$C$2:$C$871,$Q$1)+SUMIFS(OFFSET([2]掉落汇总!$C$2:$C$871,,MATCH($B111,[2]掉落汇总!$D$1:$M$1)),[2]掉落汇总!$A$2:$A$871,H$1,[2]掉落汇总!$C$2:$C$871,$Q$2)/$Q$3)*宝箱投放计算!G111</f>
        <v>0</v>
      </c>
      <c r="I111">
        <f ca="1">(SUMIFS(OFFSET([2]掉落汇总!$C$2:$C$871,,MATCH($B111,[2]掉落汇总!$D$1:$M$1)),[2]掉落汇总!$A$2:$A$871,I$1,[2]掉落汇总!$C$2:$C$871,$Q$1)+SUMIFS(OFFSET([2]掉落汇总!$C$2:$C$871,,MATCH($B111,[2]掉落汇总!$D$1:$M$1)),[2]掉落汇总!$A$2:$A$871,I$1,[2]掉落汇总!$C$2:$C$871,$Q$2)/$Q$3)*宝箱投放计算!H111</f>
        <v>0</v>
      </c>
      <c r="J111">
        <f ca="1">(SUMIFS(OFFSET([2]掉落汇总!$C$2:$C$871,,MATCH($B111,[2]掉落汇总!$D$1:$M$1)),[2]掉落汇总!$A$2:$A$871,J$1,[2]掉落汇总!$C$2:$C$871,$Q$1)+SUMIFS(OFFSET([2]掉落汇总!$C$2:$C$871,,MATCH($B111,[2]掉落汇总!$D$1:$M$1)),[2]掉落汇总!$A$2:$A$871,J$1,[2]掉落汇总!$C$2:$C$871,$Q$2)/$Q$3)*宝箱投放计算!I111</f>
        <v>0</v>
      </c>
      <c r="K111">
        <f ca="1">(SUMIFS(OFFSET([2]掉落汇总!$C$2:$C$871,,MATCH($B111,[2]掉落汇总!$D$1:$M$1)),[2]掉落汇总!$A$2:$A$871,K$1,[2]掉落汇总!$C$2:$C$871,$Q$1)+SUMIFS(OFFSET([2]掉落汇总!$C$2:$C$871,,MATCH($B111,[2]掉落汇总!$D$1:$M$1)),[2]掉落汇总!$A$2:$A$871,K$1,[2]掉落汇总!$C$2:$C$871,$Q$2)/$Q$3)*宝箱投放计算!J111</f>
        <v>0</v>
      </c>
      <c r="L111">
        <f ca="1">(SUMIFS(OFFSET([2]掉落汇总!$C$2:$C$871,,MATCH($B111,[2]掉落汇总!$D$1:$M$1)),[2]掉落汇总!$A$2:$A$871,L$1,[2]掉落汇总!$C$2:$C$871,$Q$1)+SUMIFS(OFFSET([2]掉落汇总!$C$2:$C$871,,MATCH($B111,[2]掉落汇总!$D$1:$M$1)),[2]掉落汇总!$A$2:$A$871,L$1,[2]掉落汇总!$C$2:$C$871,$Q$2)/$Q$3)*宝箱投放计算!K111</f>
        <v>0.58393299516338337</v>
      </c>
      <c r="M111">
        <f ca="1">(SUMIFS(OFFSET([2]掉落汇总!$C$2:$C$871,,MATCH($B111,[2]掉落汇总!$D$1:$M$1)),[2]掉落汇总!$A$2:$A$871,M$1,[2]掉落汇总!$C$2:$C$871,$Q$1)+SUMIFS(OFFSET([2]掉落汇总!$C$2:$C$871,,MATCH($B111,[2]掉落汇总!$D$1:$M$1)),[2]掉落汇总!$A$2:$A$871,M$1,[2]掉落汇总!$C$2:$C$871,$Q$2)/$Q$3)*宝箱投放计算!L111</f>
        <v>0.73572346140371359</v>
      </c>
      <c r="N111">
        <f ca="1">(SUMIFS(OFFSET([2]掉落汇总!$C$2:$C$871,,MATCH($B111,[2]掉落汇总!$D$1:$M$1)),[2]掉落汇总!$A$2:$A$871,N$1,[2]掉落汇总!$C$2:$C$871,$Q$1)+SUMIFS(OFFSET([2]掉落汇总!$C$2:$C$871,,MATCH($B111,[2]掉落汇总!$D$1:$M$1)),[2]掉落汇总!$A$2:$A$871,N$1,[2]掉落汇总!$C$2:$C$871,$Q$2)/$Q$3)*宝箱投放计算!M111</f>
        <v>0.19916400295057779</v>
      </c>
      <c r="O111">
        <f ca="1">(SUMIFS(OFFSET([2]掉落汇总!$C$2:$C$871,,MATCH($B111,[2]掉落汇总!$D$1:$M$1)),[2]掉落汇总!$A$2:$A$871,O$1,[2]掉落汇总!$C$2:$C$871,$Q$1)+SUMIFS(OFFSET([2]掉落汇总!$C$2:$C$871,,MATCH($B111,[2]掉落汇总!$D$1:$M$1)),[2]掉落汇总!$A$2:$A$871,O$1,[2]掉落汇总!$C$2:$C$871,$Q$2)/$Q$3)*宝箱投放计算!N111</f>
        <v>0.31118538581225147</v>
      </c>
    </row>
    <row r="112" spans="1:15" x14ac:dyDescent="0.2">
      <c r="A112">
        <f>玩家成长时间线!A112</f>
        <v>111</v>
      </c>
      <c r="B112">
        <f>玩家成长时间线!B112</f>
        <v>10</v>
      </c>
      <c r="C112">
        <f ca="1">SUM($D$2:D112)</f>
        <v>650.46305755012111</v>
      </c>
      <c r="D112">
        <f t="shared" ca="1" si="1"/>
        <v>5.9185569349367189</v>
      </c>
      <c r="E112">
        <f ca="1">(SUMIFS(OFFSET([2]掉落汇总!$C$2:$C$871,,MATCH($B112,[2]掉落汇总!$D$1:$M$1)),[2]掉落汇总!$A$2:$A$871,E$1,[2]掉落汇总!$C$2:$C$871,$Q$1)+SUMIFS(OFFSET([2]掉落汇总!$C$2:$C$871,,MATCH($B112,[2]掉落汇总!$D$1:$M$1)),[2]掉落汇总!$A$2:$A$871,E$1,[2]掉落汇总!$C$2:$C$871,$Q$2)/$Q$3)*宝箱投放计算!D112</f>
        <v>0.95171804313519193</v>
      </c>
      <c r="F112">
        <f ca="1">(SUMIFS(OFFSET([2]掉落汇总!$C$2:$C$871,,MATCH($B112,[2]掉落汇总!$D$1:$M$1)),[2]掉落汇总!$A$2:$A$871,F$1,[2]掉落汇总!$C$2:$C$871,$Q$1)+SUMIFS(OFFSET([2]掉落汇总!$C$2:$C$871,,MATCH($B112,[2]掉落汇总!$D$1:$M$1)),[2]掉落汇总!$A$2:$A$871,F$1,[2]掉落汇总!$C$2:$C$871,$Q$2)/$Q$3)*宝箱投放计算!E112</f>
        <v>3.1368330464716006</v>
      </c>
      <c r="G112">
        <f ca="1">(SUMIFS(OFFSET([2]掉落汇总!$C$2:$C$871,,MATCH($B112,[2]掉落汇总!$D$1:$M$1)),[2]掉落汇总!$A$2:$A$871,G$1,[2]掉落汇总!$C$2:$C$871,$Q$1)+SUMIFS(OFFSET([2]掉落汇总!$C$2:$C$871,,MATCH($B112,[2]掉落汇总!$D$1:$M$1)),[2]掉落汇总!$A$2:$A$871,G$1,[2]掉落汇总!$C$2:$C$871,$Q$2)/$Q$3)*宝箱投放计算!F112</f>
        <v>0</v>
      </c>
      <c r="H112">
        <f ca="1">(SUMIFS(OFFSET([2]掉落汇总!$C$2:$C$871,,MATCH($B112,[2]掉落汇总!$D$1:$M$1)),[2]掉落汇总!$A$2:$A$871,H$1,[2]掉落汇总!$C$2:$C$871,$Q$1)+SUMIFS(OFFSET([2]掉落汇总!$C$2:$C$871,,MATCH($B112,[2]掉落汇总!$D$1:$M$1)),[2]掉落汇总!$A$2:$A$871,H$1,[2]掉落汇总!$C$2:$C$871,$Q$2)/$Q$3)*宝箱投放计算!G112</f>
        <v>0</v>
      </c>
      <c r="I112">
        <f ca="1">(SUMIFS(OFFSET([2]掉落汇总!$C$2:$C$871,,MATCH($B112,[2]掉落汇总!$D$1:$M$1)),[2]掉落汇总!$A$2:$A$871,I$1,[2]掉落汇总!$C$2:$C$871,$Q$1)+SUMIFS(OFFSET([2]掉落汇总!$C$2:$C$871,,MATCH($B112,[2]掉落汇总!$D$1:$M$1)),[2]掉落汇总!$A$2:$A$871,I$1,[2]掉落汇总!$C$2:$C$871,$Q$2)/$Q$3)*宝箱投放计算!H112</f>
        <v>0</v>
      </c>
      <c r="J112">
        <f ca="1">(SUMIFS(OFFSET([2]掉落汇总!$C$2:$C$871,,MATCH($B112,[2]掉落汇总!$D$1:$M$1)),[2]掉落汇总!$A$2:$A$871,J$1,[2]掉落汇总!$C$2:$C$871,$Q$1)+SUMIFS(OFFSET([2]掉落汇总!$C$2:$C$871,,MATCH($B112,[2]掉落汇总!$D$1:$M$1)),[2]掉落汇总!$A$2:$A$871,J$1,[2]掉落汇总!$C$2:$C$871,$Q$2)/$Q$3)*宝箱投放计算!I112</f>
        <v>0</v>
      </c>
      <c r="K112">
        <f ca="1">(SUMIFS(OFFSET([2]掉落汇总!$C$2:$C$871,,MATCH($B112,[2]掉落汇总!$D$1:$M$1)),[2]掉落汇总!$A$2:$A$871,K$1,[2]掉落汇总!$C$2:$C$871,$Q$1)+SUMIFS(OFFSET([2]掉落汇总!$C$2:$C$871,,MATCH($B112,[2]掉落汇总!$D$1:$M$1)),[2]掉落汇总!$A$2:$A$871,K$1,[2]掉落汇总!$C$2:$C$871,$Q$2)/$Q$3)*宝箱投放计算!J112</f>
        <v>0</v>
      </c>
      <c r="L112">
        <f ca="1">(SUMIFS(OFFSET([2]掉落汇总!$C$2:$C$871,,MATCH($B112,[2]掉落汇总!$D$1:$M$1)),[2]掉落汇总!$A$2:$A$871,L$1,[2]掉落汇总!$C$2:$C$871,$Q$1)+SUMIFS(OFFSET([2]掉落汇总!$C$2:$C$871,,MATCH($B112,[2]掉落汇总!$D$1:$M$1)),[2]掉落汇总!$A$2:$A$871,L$1,[2]掉落汇总!$C$2:$C$871,$Q$2)/$Q$3)*宝箱投放计算!K112</f>
        <v>0.58393299516338337</v>
      </c>
      <c r="M112">
        <f ca="1">(SUMIFS(OFFSET([2]掉落汇总!$C$2:$C$871,,MATCH($B112,[2]掉落汇总!$D$1:$M$1)),[2]掉落汇总!$A$2:$A$871,M$1,[2]掉落汇总!$C$2:$C$871,$Q$1)+SUMIFS(OFFSET([2]掉落汇总!$C$2:$C$871,,MATCH($B112,[2]掉落汇总!$D$1:$M$1)),[2]掉落汇总!$A$2:$A$871,M$1,[2]掉落汇总!$C$2:$C$871,$Q$2)/$Q$3)*宝箱投放计算!L112</f>
        <v>0.73572346140371359</v>
      </c>
      <c r="N112">
        <f ca="1">(SUMIFS(OFFSET([2]掉落汇总!$C$2:$C$871,,MATCH($B112,[2]掉落汇总!$D$1:$M$1)),[2]掉落汇总!$A$2:$A$871,N$1,[2]掉落汇总!$C$2:$C$871,$Q$1)+SUMIFS(OFFSET([2]掉落汇总!$C$2:$C$871,,MATCH($B112,[2]掉落汇总!$D$1:$M$1)),[2]掉落汇总!$A$2:$A$871,N$1,[2]掉落汇总!$C$2:$C$871,$Q$2)/$Q$3)*宝箱投放计算!M112</f>
        <v>0.19916400295057779</v>
      </c>
      <c r="O112">
        <f ca="1">(SUMIFS(OFFSET([2]掉落汇总!$C$2:$C$871,,MATCH($B112,[2]掉落汇总!$D$1:$M$1)),[2]掉落汇总!$A$2:$A$871,O$1,[2]掉落汇总!$C$2:$C$871,$Q$1)+SUMIFS(OFFSET([2]掉落汇总!$C$2:$C$871,,MATCH($B112,[2]掉落汇总!$D$1:$M$1)),[2]掉落汇总!$A$2:$A$871,O$1,[2]掉落汇总!$C$2:$C$871,$Q$2)/$Q$3)*宝箱投放计算!N112</f>
        <v>0.31118538581225147</v>
      </c>
    </row>
    <row r="113" spans="1:15" x14ac:dyDescent="0.2">
      <c r="A113">
        <f>玩家成长时间线!A113</f>
        <v>112</v>
      </c>
      <c r="B113">
        <f>玩家成长时间线!B113</f>
        <v>8</v>
      </c>
      <c r="C113">
        <f ca="1">SUM($D$2:D113)</f>
        <v>656.52241809995553</v>
      </c>
      <c r="D113">
        <f t="shared" ca="1" si="1"/>
        <v>6.059360549834417</v>
      </c>
      <c r="E113">
        <f ca="1">(SUMIFS(OFFSET([2]掉落汇总!$C$2:$C$871,,MATCH($B113,[2]掉落汇总!$D$1:$M$1)),[2]掉落汇总!$A$2:$A$871,E$1,[2]掉落汇总!$C$2:$C$871,$Q$1)+SUMIFS(OFFSET([2]掉落汇总!$C$2:$C$871,,MATCH($B113,[2]掉落汇总!$D$1:$M$1)),[2]掉落汇总!$A$2:$A$871,E$1,[2]掉落汇总!$C$2:$C$871,$Q$2)/$Q$3)*宝箱投放计算!D113</f>
        <v>1.0673384615384616</v>
      </c>
      <c r="F113">
        <f ca="1">(SUMIFS(OFFSET([2]掉落汇总!$C$2:$C$871,,MATCH($B113,[2]掉落汇总!$D$1:$M$1)),[2]掉落汇总!$A$2:$A$871,F$1,[2]掉落汇总!$C$2:$C$871,$Q$1)+SUMIFS(OFFSET([2]掉落汇总!$C$2:$C$871,,MATCH($B113,[2]掉落汇总!$D$1:$M$1)),[2]掉落汇总!$A$2:$A$871,F$1,[2]掉落汇总!$C$2:$C$871,$Q$2)/$Q$3)*宝箱投放计算!E113</f>
        <v>2.5094664371772804</v>
      </c>
      <c r="G113">
        <f ca="1">(SUMIFS(OFFSET([2]掉落汇总!$C$2:$C$871,,MATCH($B113,[2]掉落汇总!$D$1:$M$1)),[2]掉落汇总!$A$2:$A$871,G$1,[2]掉落汇总!$C$2:$C$871,$Q$1)+SUMIFS(OFFSET([2]掉落汇总!$C$2:$C$871,,MATCH($B113,[2]掉落汇总!$D$1:$M$1)),[2]掉落汇总!$A$2:$A$871,G$1,[2]掉落汇总!$C$2:$C$871,$Q$2)/$Q$3)*宝箱投放计算!F113</f>
        <v>0.65254980578874822</v>
      </c>
      <c r="H113">
        <f ca="1">(SUMIFS(OFFSET([2]掉落汇总!$C$2:$C$871,,MATCH($B113,[2]掉落汇总!$D$1:$M$1)),[2]掉落汇总!$A$2:$A$871,H$1,[2]掉落汇总!$C$2:$C$871,$Q$1)+SUMIFS(OFFSET([2]掉落汇总!$C$2:$C$871,,MATCH($B113,[2]掉落汇总!$D$1:$M$1)),[2]掉落汇总!$A$2:$A$871,H$1,[2]掉落汇总!$C$2:$C$871,$Q$2)/$Q$3)*宝箱投放计算!G113</f>
        <v>0</v>
      </c>
      <c r="I113">
        <f ca="1">(SUMIFS(OFFSET([2]掉落汇总!$C$2:$C$871,,MATCH($B113,[2]掉落汇总!$D$1:$M$1)),[2]掉落汇总!$A$2:$A$871,I$1,[2]掉落汇总!$C$2:$C$871,$Q$1)+SUMIFS(OFFSET([2]掉落汇总!$C$2:$C$871,,MATCH($B113,[2]掉落汇总!$D$1:$M$1)),[2]掉落汇总!$A$2:$A$871,I$1,[2]掉落汇总!$C$2:$C$871,$Q$2)/$Q$3)*宝箱投放计算!H113</f>
        <v>0</v>
      </c>
      <c r="J113">
        <f ca="1">(SUMIFS(OFFSET([2]掉落汇总!$C$2:$C$871,,MATCH($B113,[2]掉落汇总!$D$1:$M$1)),[2]掉落汇总!$A$2:$A$871,J$1,[2]掉落汇总!$C$2:$C$871,$Q$1)+SUMIFS(OFFSET([2]掉落汇总!$C$2:$C$871,,MATCH($B113,[2]掉落汇总!$D$1:$M$1)),[2]掉落汇总!$A$2:$A$871,J$1,[2]掉落汇总!$C$2:$C$871,$Q$2)/$Q$3)*宝箱投放计算!I113</f>
        <v>0</v>
      </c>
      <c r="K113">
        <f ca="1">(SUMIFS(OFFSET([2]掉落汇总!$C$2:$C$871,,MATCH($B113,[2]掉落汇总!$D$1:$M$1)),[2]掉落汇总!$A$2:$A$871,K$1,[2]掉落汇总!$C$2:$C$871,$Q$1)+SUMIFS(OFFSET([2]掉落汇总!$C$2:$C$871,,MATCH($B113,[2]掉落汇总!$D$1:$M$1)),[2]掉落汇总!$A$2:$A$871,K$1,[2]掉落汇总!$C$2:$C$871,$Q$2)/$Q$3)*宝箱投放计算!J113</f>
        <v>0</v>
      </c>
      <c r="L113">
        <f ca="1">(SUMIFS(OFFSET([2]掉落汇总!$C$2:$C$871,,MATCH($B113,[2]掉落汇总!$D$1:$M$1)),[2]掉落汇总!$A$2:$A$871,L$1,[2]掉落汇总!$C$2:$C$871,$Q$1)+SUMIFS(OFFSET([2]掉落汇总!$C$2:$C$871,,MATCH($B113,[2]掉落汇总!$D$1:$M$1)),[2]掉落汇总!$A$2:$A$871,L$1,[2]掉落汇总!$C$2:$C$871,$Q$2)/$Q$3)*宝箱投放计算!K113</f>
        <v>0.58393299516338337</v>
      </c>
      <c r="M113">
        <f ca="1">(SUMIFS(OFFSET([2]掉落汇总!$C$2:$C$871,,MATCH($B113,[2]掉落汇总!$D$1:$M$1)),[2]掉落汇总!$A$2:$A$871,M$1,[2]掉落汇总!$C$2:$C$871,$Q$1)+SUMIFS(OFFSET([2]掉落汇总!$C$2:$C$871,,MATCH($B113,[2]掉落汇总!$D$1:$M$1)),[2]掉落汇总!$A$2:$A$871,M$1,[2]掉落汇总!$C$2:$C$871,$Q$2)/$Q$3)*宝箱投放计算!L113</f>
        <v>0.73572346140371359</v>
      </c>
      <c r="N113">
        <f ca="1">(SUMIFS(OFFSET([2]掉落汇总!$C$2:$C$871,,MATCH($B113,[2]掉落汇总!$D$1:$M$1)),[2]掉落汇总!$A$2:$A$871,N$1,[2]掉落汇总!$C$2:$C$871,$Q$1)+SUMIFS(OFFSET([2]掉落汇总!$C$2:$C$871,,MATCH($B113,[2]掉落汇总!$D$1:$M$1)),[2]掉落汇总!$A$2:$A$871,N$1,[2]掉落汇总!$C$2:$C$871,$Q$2)/$Q$3)*宝箱投放计算!M113</f>
        <v>0.19916400295057779</v>
      </c>
      <c r="O113">
        <f ca="1">(SUMIFS(OFFSET([2]掉落汇总!$C$2:$C$871,,MATCH($B113,[2]掉落汇总!$D$1:$M$1)),[2]掉落汇总!$A$2:$A$871,O$1,[2]掉落汇总!$C$2:$C$871,$Q$1)+SUMIFS(OFFSET([2]掉落汇总!$C$2:$C$871,,MATCH($B113,[2]掉落汇总!$D$1:$M$1)),[2]掉落汇总!$A$2:$A$871,O$1,[2]掉落汇总!$C$2:$C$871,$Q$2)/$Q$3)*宝箱投放计算!N113</f>
        <v>0.31118538581225147</v>
      </c>
    </row>
    <row r="114" spans="1:15" x14ac:dyDescent="0.2">
      <c r="A114">
        <f>玩家成长时间线!A114</f>
        <v>113</v>
      </c>
      <c r="B114">
        <f>玩家成长时间线!B114</f>
        <v>8</v>
      </c>
      <c r="C114">
        <f ca="1">SUM($D$2:D114)</f>
        <v>661.81499807477041</v>
      </c>
      <c r="D114">
        <f t="shared" ca="1" si="1"/>
        <v>5.2925799748148989</v>
      </c>
      <c r="E114">
        <f ca="1">(SUMIFS(OFFSET([2]掉落汇总!$C$2:$C$871,,MATCH($B114,[2]掉落汇总!$D$1:$M$1)),[2]掉落汇总!$A$2:$A$871,E$1,[2]掉落汇总!$C$2:$C$871,$Q$1)+SUMIFS(OFFSET([2]掉落汇总!$C$2:$C$871,,MATCH($B114,[2]掉落汇总!$D$1:$M$1)),[2]掉落汇总!$A$2:$A$871,E$1,[2]掉落汇总!$C$2:$C$871,$Q$2)/$Q$3)*宝箱投放计算!D114</f>
        <v>0.95310769230769232</v>
      </c>
      <c r="F114">
        <f ca="1">(SUMIFS(OFFSET([2]掉落汇总!$C$2:$C$871,,MATCH($B114,[2]掉落汇总!$D$1:$M$1)),[2]掉落汇总!$A$2:$A$871,F$1,[2]掉落汇总!$C$2:$C$871,$Q$1)+SUMIFS(OFFSET([2]掉落汇总!$C$2:$C$871,,MATCH($B114,[2]掉落汇总!$D$1:$M$1)),[2]掉落汇总!$A$2:$A$871,F$1,[2]掉落汇总!$C$2:$C$871,$Q$2)/$Q$3)*宝箱投放计算!E114</f>
        <v>2.5094664371772804</v>
      </c>
      <c r="G114">
        <f ca="1">(SUMIFS(OFFSET([2]掉落汇总!$C$2:$C$871,,MATCH($B114,[2]掉落汇总!$D$1:$M$1)),[2]掉落汇总!$A$2:$A$871,G$1,[2]掉落汇总!$C$2:$C$871,$Q$1)+SUMIFS(OFFSET([2]掉落汇总!$C$2:$C$871,,MATCH($B114,[2]掉落汇总!$D$1:$M$1)),[2]掉落汇总!$A$2:$A$871,G$1,[2]掉落汇总!$C$2:$C$871,$Q$2)/$Q$3)*宝箱投放计算!F114</f>
        <v>0</v>
      </c>
      <c r="H114">
        <f ca="1">(SUMIFS(OFFSET([2]掉落汇总!$C$2:$C$871,,MATCH($B114,[2]掉落汇总!$D$1:$M$1)),[2]掉落汇总!$A$2:$A$871,H$1,[2]掉落汇总!$C$2:$C$871,$Q$1)+SUMIFS(OFFSET([2]掉落汇总!$C$2:$C$871,,MATCH($B114,[2]掉落汇总!$D$1:$M$1)),[2]掉落汇总!$A$2:$A$871,H$1,[2]掉落汇总!$C$2:$C$871,$Q$2)/$Q$3)*宝箱投放计算!G114</f>
        <v>0</v>
      </c>
      <c r="I114">
        <f ca="1">(SUMIFS(OFFSET([2]掉落汇总!$C$2:$C$871,,MATCH($B114,[2]掉落汇总!$D$1:$M$1)),[2]掉落汇总!$A$2:$A$871,I$1,[2]掉落汇总!$C$2:$C$871,$Q$1)+SUMIFS(OFFSET([2]掉落汇总!$C$2:$C$871,,MATCH($B114,[2]掉落汇总!$D$1:$M$1)),[2]掉落汇总!$A$2:$A$871,I$1,[2]掉落汇总!$C$2:$C$871,$Q$2)/$Q$3)*宝箱投放计算!H114</f>
        <v>0</v>
      </c>
      <c r="J114">
        <f ca="1">(SUMIFS(OFFSET([2]掉落汇总!$C$2:$C$871,,MATCH($B114,[2]掉落汇总!$D$1:$M$1)),[2]掉落汇总!$A$2:$A$871,J$1,[2]掉落汇总!$C$2:$C$871,$Q$1)+SUMIFS(OFFSET([2]掉落汇总!$C$2:$C$871,,MATCH($B114,[2]掉落汇总!$D$1:$M$1)),[2]掉落汇总!$A$2:$A$871,J$1,[2]掉落汇总!$C$2:$C$871,$Q$2)/$Q$3)*宝箱投放计算!I114</f>
        <v>0</v>
      </c>
      <c r="K114">
        <f ca="1">(SUMIFS(OFFSET([2]掉落汇总!$C$2:$C$871,,MATCH($B114,[2]掉落汇总!$D$1:$M$1)),[2]掉落汇总!$A$2:$A$871,K$1,[2]掉落汇总!$C$2:$C$871,$Q$1)+SUMIFS(OFFSET([2]掉落汇总!$C$2:$C$871,,MATCH($B114,[2]掉落汇总!$D$1:$M$1)),[2]掉落汇总!$A$2:$A$871,K$1,[2]掉落汇总!$C$2:$C$871,$Q$2)/$Q$3)*宝箱投放计算!J114</f>
        <v>0</v>
      </c>
      <c r="L114">
        <f ca="1">(SUMIFS(OFFSET([2]掉落汇总!$C$2:$C$871,,MATCH($B114,[2]掉落汇总!$D$1:$M$1)),[2]掉落汇总!$A$2:$A$871,L$1,[2]掉落汇总!$C$2:$C$871,$Q$1)+SUMIFS(OFFSET([2]掉落汇总!$C$2:$C$871,,MATCH($B114,[2]掉落汇总!$D$1:$M$1)),[2]掉落汇总!$A$2:$A$871,L$1,[2]掉落汇总!$C$2:$C$871,$Q$2)/$Q$3)*宝箱投放计算!K114</f>
        <v>0.58393299516338337</v>
      </c>
      <c r="M114">
        <f ca="1">(SUMIFS(OFFSET([2]掉落汇总!$C$2:$C$871,,MATCH($B114,[2]掉落汇总!$D$1:$M$1)),[2]掉落汇总!$A$2:$A$871,M$1,[2]掉落汇总!$C$2:$C$871,$Q$1)+SUMIFS(OFFSET([2]掉落汇总!$C$2:$C$871,,MATCH($B114,[2]掉落汇总!$D$1:$M$1)),[2]掉落汇总!$A$2:$A$871,M$1,[2]掉落汇总!$C$2:$C$871,$Q$2)/$Q$3)*宝箱投放计算!L114</f>
        <v>0.73572346140371359</v>
      </c>
      <c r="N114">
        <f ca="1">(SUMIFS(OFFSET([2]掉落汇总!$C$2:$C$871,,MATCH($B114,[2]掉落汇总!$D$1:$M$1)),[2]掉落汇总!$A$2:$A$871,N$1,[2]掉落汇总!$C$2:$C$871,$Q$1)+SUMIFS(OFFSET([2]掉落汇总!$C$2:$C$871,,MATCH($B114,[2]掉落汇总!$D$1:$M$1)),[2]掉落汇总!$A$2:$A$871,N$1,[2]掉落汇总!$C$2:$C$871,$Q$2)/$Q$3)*宝箱投放计算!M114</f>
        <v>0.19916400295057779</v>
      </c>
      <c r="O114">
        <f ca="1">(SUMIFS(OFFSET([2]掉落汇总!$C$2:$C$871,,MATCH($B114,[2]掉落汇总!$D$1:$M$1)),[2]掉落汇总!$A$2:$A$871,O$1,[2]掉落汇总!$C$2:$C$871,$Q$1)+SUMIFS(OFFSET([2]掉落汇总!$C$2:$C$871,,MATCH($B114,[2]掉落汇总!$D$1:$M$1)),[2]掉落汇总!$A$2:$A$871,O$1,[2]掉落汇总!$C$2:$C$871,$Q$2)/$Q$3)*宝箱投放计算!N114</f>
        <v>0.31118538581225147</v>
      </c>
    </row>
    <row r="115" spans="1:15" x14ac:dyDescent="0.2">
      <c r="A115">
        <f>玩家成长时间线!A115</f>
        <v>114</v>
      </c>
      <c r="B115">
        <f>玩家成长时间线!B115</f>
        <v>8</v>
      </c>
      <c r="C115">
        <f ca="1">SUM($D$2:D115)</f>
        <v>667.13296266496991</v>
      </c>
      <c r="D115">
        <f t="shared" ca="1" si="1"/>
        <v>5.317964590199515</v>
      </c>
      <c r="E115">
        <f ca="1">(SUMIFS(OFFSET([2]掉落汇总!$C$2:$C$871,,MATCH($B115,[2]掉落汇总!$D$1:$M$1)),[2]掉落汇总!$A$2:$A$871,E$1,[2]掉落汇总!$C$2:$C$871,$Q$1)+SUMIFS(OFFSET([2]掉落汇总!$C$2:$C$871,,MATCH($B115,[2]掉落汇总!$D$1:$M$1)),[2]掉落汇总!$A$2:$A$871,E$1,[2]掉落汇总!$C$2:$C$871,$Q$2)/$Q$3)*宝箱投放计算!D115</f>
        <v>0.97849230769230777</v>
      </c>
      <c r="F115">
        <f ca="1">(SUMIFS(OFFSET([2]掉落汇总!$C$2:$C$871,,MATCH($B115,[2]掉落汇总!$D$1:$M$1)),[2]掉落汇总!$A$2:$A$871,F$1,[2]掉落汇总!$C$2:$C$871,$Q$1)+SUMIFS(OFFSET([2]掉落汇总!$C$2:$C$871,,MATCH($B115,[2]掉落汇总!$D$1:$M$1)),[2]掉落汇总!$A$2:$A$871,F$1,[2]掉落汇总!$C$2:$C$871,$Q$2)/$Q$3)*宝箱投放计算!E115</f>
        <v>2.5094664371772804</v>
      </c>
      <c r="G115">
        <f ca="1">(SUMIFS(OFFSET([2]掉落汇总!$C$2:$C$871,,MATCH($B115,[2]掉落汇总!$D$1:$M$1)),[2]掉落汇总!$A$2:$A$871,G$1,[2]掉落汇总!$C$2:$C$871,$Q$1)+SUMIFS(OFFSET([2]掉落汇总!$C$2:$C$871,,MATCH($B115,[2]掉落汇总!$D$1:$M$1)),[2]掉落汇总!$A$2:$A$871,G$1,[2]掉落汇总!$C$2:$C$871,$Q$2)/$Q$3)*宝箱投放计算!F115</f>
        <v>0</v>
      </c>
      <c r="H115">
        <f ca="1">(SUMIFS(OFFSET([2]掉落汇总!$C$2:$C$871,,MATCH($B115,[2]掉落汇总!$D$1:$M$1)),[2]掉落汇总!$A$2:$A$871,H$1,[2]掉落汇总!$C$2:$C$871,$Q$1)+SUMIFS(OFFSET([2]掉落汇总!$C$2:$C$871,,MATCH($B115,[2]掉落汇总!$D$1:$M$1)),[2]掉落汇总!$A$2:$A$871,H$1,[2]掉落汇总!$C$2:$C$871,$Q$2)/$Q$3)*宝箱投放计算!G115</f>
        <v>0</v>
      </c>
      <c r="I115">
        <f ca="1">(SUMIFS(OFFSET([2]掉落汇总!$C$2:$C$871,,MATCH($B115,[2]掉落汇总!$D$1:$M$1)),[2]掉落汇总!$A$2:$A$871,I$1,[2]掉落汇总!$C$2:$C$871,$Q$1)+SUMIFS(OFFSET([2]掉落汇总!$C$2:$C$871,,MATCH($B115,[2]掉落汇总!$D$1:$M$1)),[2]掉落汇总!$A$2:$A$871,I$1,[2]掉落汇总!$C$2:$C$871,$Q$2)/$Q$3)*宝箱投放计算!H115</f>
        <v>0</v>
      </c>
      <c r="J115">
        <f ca="1">(SUMIFS(OFFSET([2]掉落汇总!$C$2:$C$871,,MATCH($B115,[2]掉落汇总!$D$1:$M$1)),[2]掉落汇总!$A$2:$A$871,J$1,[2]掉落汇总!$C$2:$C$871,$Q$1)+SUMIFS(OFFSET([2]掉落汇总!$C$2:$C$871,,MATCH($B115,[2]掉落汇总!$D$1:$M$1)),[2]掉落汇总!$A$2:$A$871,J$1,[2]掉落汇总!$C$2:$C$871,$Q$2)/$Q$3)*宝箱投放计算!I115</f>
        <v>0</v>
      </c>
      <c r="K115">
        <f ca="1">(SUMIFS(OFFSET([2]掉落汇总!$C$2:$C$871,,MATCH($B115,[2]掉落汇总!$D$1:$M$1)),[2]掉落汇总!$A$2:$A$871,K$1,[2]掉落汇总!$C$2:$C$871,$Q$1)+SUMIFS(OFFSET([2]掉落汇总!$C$2:$C$871,,MATCH($B115,[2]掉落汇总!$D$1:$M$1)),[2]掉落汇总!$A$2:$A$871,K$1,[2]掉落汇总!$C$2:$C$871,$Q$2)/$Q$3)*宝箱投放计算!J115</f>
        <v>0</v>
      </c>
      <c r="L115">
        <f ca="1">(SUMIFS(OFFSET([2]掉落汇总!$C$2:$C$871,,MATCH($B115,[2]掉落汇总!$D$1:$M$1)),[2]掉落汇总!$A$2:$A$871,L$1,[2]掉落汇总!$C$2:$C$871,$Q$1)+SUMIFS(OFFSET([2]掉落汇总!$C$2:$C$871,,MATCH($B115,[2]掉落汇总!$D$1:$M$1)),[2]掉落汇总!$A$2:$A$871,L$1,[2]掉落汇总!$C$2:$C$871,$Q$2)/$Q$3)*宝箱投放计算!K115</f>
        <v>0.58393299516338337</v>
      </c>
      <c r="M115">
        <f ca="1">(SUMIFS(OFFSET([2]掉落汇总!$C$2:$C$871,,MATCH($B115,[2]掉落汇总!$D$1:$M$1)),[2]掉落汇总!$A$2:$A$871,M$1,[2]掉落汇总!$C$2:$C$871,$Q$1)+SUMIFS(OFFSET([2]掉落汇总!$C$2:$C$871,,MATCH($B115,[2]掉落汇总!$D$1:$M$1)),[2]掉落汇总!$A$2:$A$871,M$1,[2]掉落汇总!$C$2:$C$871,$Q$2)/$Q$3)*宝箱投放计算!L115</f>
        <v>0.73572346140371359</v>
      </c>
      <c r="N115">
        <f ca="1">(SUMIFS(OFFSET([2]掉落汇总!$C$2:$C$871,,MATCH($B115,[2]掉落汇总!$D$1:$M$1)),[2]掉落汇总!$A$2:$A$871,N$1,[2]掉落汇总!$C$2:$C$871,$Q$1)+SUMIFS(OFFSET([2]掉落汇总!$C$2:$C$871,,MATCH($B115,[2]掉落汇总!$D$1:$M$1)),[2]掉落汇总!$A$2:$A$871,N$1,[2]掉落汇总!$C$2:$C$871,$Q$2)/$Q$3)*宝箱投放计算!M115</f>
        <v>0.19916400295057779</v>
      </c>
      <c r="O115">
        <f ca="1">(SUMIFS(OFFSET([2]掉落汇总!$C$2:$C$871,,MATCH($B115,[2]掉落汇总!$D$1:$M$1)),[2]掉落汇总!$A$2:$A$871,O$1,[2]掉落汇总!$C$2:$C$871,$Q$1)+SUMIFS(OFFSET([2]掉落汇总!$C$2:$C$871,,MATCH($B115,[2]掉落汇总!$D$1:$M$1)),[2]掉落汇总!$A$2:$A$871,O$1,[2]掉落汇总!$C$2:$C$871,$Q$2)/$Q$3)*宝箱投放计算!N115</f>
        <v>0.31118538581225147</v>
      </c>
    </row>
    <row r="116" spans="1:15" x14ac:dyDescent="0.2">
      <c r="A116">
        <f>玩家成长时间线!A116</f>
        <v>115</v>
      </c>
      <c r="B116">
        <f>玩家成长时间线!B116</f>
        <v>9</v>
      </c>
      <c r="C116">
        <f ca="1">SUM($D$2:D116)</f>
        <v>672.99206764183145</v>
      </c>
      <c r="D116">
        <f t="shared" ca="1" si="1"/>
        <v>5.8591049768615058</v>
      </c>
      <c r="E116">
        <f ca="1">(SUMIFS(OFFSET([2]掉落汇总!$C$2:$C$871,,MATCH($B116,[2]掉落汇总!$D$1:$M$1)),[2]掉落汇总!$A$2:$A$871,E$1,[2]掉落汇总!$C$2:$C$871,$Q$1)+SUMIFS(OFFSET([2]掉落汇总!$C$2:$C$871,,MATCH($B116,[2]掉落汇总!$D$1:$M$1)),[2]掉落汇总!$A$2:$A$871,E$1,[2]掉落汇总!$C$2:$C$871,$Q$2)/$Q$3)*宝箱投放计算!D116</f>
        <v>0.8922660850599784</v>
      </c>
      <c r="F116">
        <f ca="1">(SUMIFS(OFFSET([2]掉落汇总!$C$2:$C$871,,MATCH($B116,[2]掉落汇总!$D$1:$M$1)),[2]掉落汇总!$A$2:$A$871,F$1,[2]掉落汇总!$C$2:$C$871,$Q$1)+SUMIFS(OFFSET([2]掉落汇总!$C$2:$C$871,,MATCH($B116,[2]掉落汇总!$D$1:$M$1)),[2]掉落汇总!$A$2:$A$871,F$1,[2]掉落汇总!$C$2:$C$871,$Q$2)/$Q$3)*宝箱投放计算!E116</f>
        <v>3.1368330464716006</v>
      </c>
      <c r="G116">
        <f ca="1">(SUMIFS(OFFSET([2]掉落汇总!$C$2:$C$871,,MATCH($B116,[2]掉落汇总!$D$1:$M$1)),[2]掉落汇总!$A$2:$A$871,G$1,[2]掉落汇总!$C$2:$C$871,$Q$1)+SUMIFS(OFFSET([2]掉落汇总!$C$2:$C$871,,MATCH($B116,[2]掉落汇总!$D$1:$M$1)),[2]掉落汇总!$A$2:$A$871,G$1,[2]掉落汇总!$C$2:$C$871,$Q$2)/$Q$3)*宝箱投放计算!F116</f>
        <v>0</v>
      </c>
      <c r="H116">
        <f ca="1">(SUMIFS(OFFSET([2]掉落汇总!$C$2:$C$871,,MATCH($B116,[2]掉落汇总!$D$1:$M$1)),[2]掉落汇总!$A$2:$A$871,H$1,[2]掉落汇总!$C$2:$C$871,$Q$1)+SUMIFS(OFFSET([2]掉落汇总!$C$2:$C$871,,MATCH($B116,[2]掉落汇总!$D$1:$M$1)),[2]掉落汇总!$A$2:$A$871,H$1,[2]掉落汇总!$C$2:$C$871,$Q$2)/$Q$3)*宝箱投放计算!G116</f>
        <v>0</v>
      </c>
      <c r="I116">
        <f ca="1">(SUMIFS(OFFSET([2]掉落汇总!$C$2:$C$871,,MATCH($B116,[2]掉落汇总!$D$1:$M$1)),[2]掉落汇总!$A$2:$A$871,I$1,[2]掉落汇总!$C$2:$C$871,$Q$1)+SUMIFS(OFFSET([2]掉落汇总!$C$2:$C$871,,MATCH($B116,[2]掉落汇总!$D$1:$M$1)),[2]掉落汇总!$A$2:$A$871,I$1,[2]掉落汇总!$C$2:$C$871,$Q$2)/$Q$3)*宝箱投放计算!H116</f>
        <v>0</v>
      </c>
      <c r="J116">
        <f ca="1">(SUMIFS(OFFSET([2]掉落汇总!$C$2:$C$871,,MATCH($B116,[2]掉落汇总!$D$1:$M$1)),[2]掉落汇总!$A$2:$A$871,J$1,[2]掉落汇总!$C$2:$C$871,$Q$1)+SUMIFS(OFFSET([2]掉落汇总!$C$2:$C$871,,MATCH($B116,[2]掉落汇总!$D$1:$M$1)),[2]掉落汇总!$A$2:$A$871,J$1,[2]掉落汇总!$C$2:$C$871,$Q$2)/$Q$3)*宝箱投放计算!I116</f>
        <v>0</v>
      </c>
      <c r="K116">
        <f ca="1">(SUMIFS(OFFSET([2]掉落汇总!$C$2:$C$871,,MATCH($B116,[2]掉落汇总!$D$1:$M$1)),[2]掉落汇总!$A$2:$A$871,K$1,[2]掉落汇总!$C$2:$C$871,$Q$1)+SUMIFS(OFFSET([2]掉落汇总!$C$2:$C$871,,MATCH($B116,[2]掉落汇总!$D$1:$M$1)),[2]掉落汇总!$A$2:$A$871,K$1,[2]掉落汇总!$C$2:$C$871,$Q$2)/$Q$3)*宝箱投放计算!J116</f>
        <v>0</v>
      </c>
      <c r="L116">
        <f ca="1">(SUMIFS(OFFSET([2]掉落汇总!$C$2:$C$871,,MATCH($B116,[2]掉落汇总!$D$1:$M$1)),[2]掉落汇总!$A$2:$A$871,L$1,[2]掉落汇总!$C$2:$C$871,$Q$1)+SUMIFS(OFFSET([2]掉落汇总!$C$2:$C$871,,MATCH($B116,[2]掉落汇总!$D$1:$M$1)),[2]掉落汇总!$A$2:$A$871,L$1,[2]掉落汇总!$C$2:$C$871,$Q$2)/$Q$3)*宝箱投放计算!K116</f>
        <v>0.58393299516338337</v>
      </c>
      <c r="M116">
        <f ca="1">(SUMIFS(OFFSET([2]掉落汇总!$C$2:$C$871,,MATCH($B116,[2]掉落汇总!$D$1:$M$1)),[2]掉落汇总!$A$2:$A$871,M$1,[2]掉落汇总!$C$2:$C$871,$Q$1)+SUMIFS(OFFSET([2]掉落汇总!$C$2:$C$871,,MATCH($B116,[2]掉落汇总!$D$1:$M$1)),[2]掉落汇总!$A$2:$A$871,M$1,[2]掉落汇总!$C$2:$C$871,$Q$2)/$Q$3)*宝箱投放计算!L116</f>
        <v>0.73572346140371359</v>
      </c>
      <c r="N116">
        <f ca="1">(SUMIFS(OFFSET([2]掉落汇总!$C$2:$C$871,,MATCH($B116,[2]掉落汇总!$D$1:$M$1)),[2]掉落汇总!$A$2:$A$871,N$1,[2]掉落汇总!$C$2:$C$871,$Q$1)+SUMIFS(OFFSET([2]掉落汇总!$C$2:$C$871,,MATCH($B116,[2]掉落汇总!$D$1:$M$1)),[2]掉落汇总!$A$2:$A$871,N$1,[2]掉落汇总!$C$2:$C$871,$Q$2)/$Q$3)*宝箱投放计算!M116</f>
        <v>0.19916400295057779</v>
      </c>
      <c r="O116">
        <f ca="1">(SUMIFS(OFFSET([2]掉落汇总!$C$2:$C$871,,MATCH($B116,[2]掉落汇总!$D$1:$M$1)),[2]掉落汇总!$A$2:$A$871,O$1,[2]掉落汇总!$C$2:$C$871,$Q$1)+SUMIFS(OFFSET([2]掉落汇总!$C$2:$C$871,,MATCH($B116,[2]掉落汇总!$D$1:$M$1)),[2]掉落汇总!$A$2:$A$871,O$1,[2]掉落汇总!$C$2:$C$871,$Q$2)/$Q$3)*宝箱投放计算!N116</f>
        <v>0.31118538581225147</v>
      </c>
    </row>
    <row r="117" spans="1:15" x14ac:dyDescent="0.2">
      <c r="A117">
        <f>玩家成长时间线!A117</f>
        <v>116</v>
      </c>
      <c r="B117">
        <f>玩家成长时间线!B117</f>
        <v>9</v>
      </c>
      <c r="C117">
        <f ca="1">SUM($D$2:D117)</f>
        <v>678.85509846384014</v>
      </c>
      <c r="D117">
        <f t="shared" ca="1" si="1"/>
        <v>5.8630308220087244</v>
      </c>
      <c r="E117">
        <f ca="1">(SUMIFS(OFFSET([2]掉落汇总!$C$2:$C$871,,MATCH($B117,[2]掉落汇总!$D$1:$M$1)),[2]掉落汇总!$A$2:$A$871,E$1,[2]掉落汇总!$C$2:$C$871,$Q$1)+SUMIFS(OFFSET([2]掉落汇总!$C$2:$C$871,,MATCH($B117,[2]掉落汇总!$D$1:$M$1)),[2]掉落汇总!$A$2:$A$871,E$1,[2]掉落汇总!$C$2:$C$871,$Q$2)/$Q$3)*宝箱投放计算!D117</f>
        <v>0.89619193020719745</v>
      </c>
      <c r="F117">
        <f ca="1">(SUMIFS(OFFSET([2]掉落汇总!$C$2:$C$871,,MATCH($B117,[2]掉落汇总!$D$1:$M$1)),[2]掉落汇总!$A$2:$A$871,F$1,[2]掉落汇总!$C$2:$C$871,$Q$1)+SUMIFS(OFFSET([2]掉落汇总!$C$2:$C$871,,MATCH($B117,[2]掉落汇总!$D$1:$M$1)),[2]掉落汇总!$A$2:$A$871,F$1,[2]掉落汇总!$C$2:$C$871,$Q$2)/$Q$3)*宝箱投放计算!E117</f>
        <v>3.1368330464716006</v>
      </c>
      <c r="G117">
        <f ca="1">(SUMIFS(OFFSET([2]掉落汇总!$C$2:$C$871,,MATCH($B117,[2]掉落汇总!$D$1:$M$1)),[2]掉落汇总!$A$2:$A$871,G$1,[2]掉落汇总!$C$2:$C$871,$Q$1)+SUMIFS(OFFSET([2]掉落汇总!$C$2:$C$871,,MATCH($B117,[2]掉落汇总!$D$1:$M$1)),[2]掉落汇总!$A$2:$A$871,G$1,[2]掉落汇总!$C$2:$C$871,$Q$2)/$Q$3)*宝箱投放计算!F117</f>
        <v>0</v>
      </c>
      <c r="H117">
        <f ca="1">(SUMIFS(OFFSET([2]掉落汇总!$C$2:$C$871,,MATCH($B117,[2]掉落汇总!$D$1:$M$1)),[2]掉落汇总!$A$2:$A$871,H$1,[2]掉落汇总!$C$2:$C$871,$Q$1)+SUMIFS(OFFSET([2]掉落汇总!$C$2:$C$871,,MATCH($B117,[2]掉落汇总!$D$1:$M$1)),[2]掉落汇总!$A$2:$A$871,H$1,[2]掉落汇总!$C$2:$C$871,$Q$2)/$Q$3)*宝箱投放计算!G117</f>
        <v>0</v>
      </c>
      <c r="I117">
        <f ca="1">(SUMIFS(OFFSET([2]掉落汇总!$C$2:$C$871,,MATCH($B117,[2]掉落汇总!$D$1:$M$1)),[2]掉落汇总!$A$2:$A$871,I$1,[2]掉落汇总!$C$2:$C$871,$Q$1)+SUMIFS(OFFSET([2]掉落汇总!$C$2:$C$871,,MATCH($B117,[2]掉落汇总!$D$1:$M$1)),[2]掉落汇总!$A$2:$A$871,I$1,[2]掉落汇总!$C$2:$C$871,$Q$2)/$Q$3)*宝箱投放计算!H117</f>
        <v>0</v>
      </c>
      <c r="J117">
        <f ca="1">(SUMIFS(OFFSET([2]掉落汇总!$C$2:$C$871,,MATCH($B117,[2]掉落汇总!$D$1:$M$1)),[2]掉落汇总!$A$2:$A$871,J$1,[2]掉落汇总!$C$2:$C$871,$Q$1)+SUMIFS(OFFSET([2]掉落汇总!$C$2:$C$871,,MATCH($B117,[2]掉落汇总!$D$1:$M$1)),[2]掉落汇总!$A$2:$A$871,J$1,[2]掉落汇总!$C$2:$C$871,$Q$2)/$Q$3)*宝箱投放计算!I117</f>
        <v>0</v>
      </c>
      <c r="K117">
        <f ca="1">(SUMIFS(OFFSET([2]掉落汇总!$C$2:$C$871,,MATCH($B117,[2]掉落汇总!$D$1:$M$1)),[2]掉落汇总!$A$2:$A$871,K$1,[2]掉落汇总!$C$2:$C$871,$Q$1)+SUMIFS(OFFSET([2]掉落汇总!$C$2:$C$871,,MATCH($B117,[2]掉落汇总!$D$1:$M$1)),[2]掉落汇总!$A$2:$A$871,K$1,[2]掉落汇总!$C$2:$C$871,$Q$2)/$Q$3)*宝箱投放计算!J117</f>
        <v>0</v>
      </c>
      <c r="L117">
        <f ca="1">(SUMIFS(OFFSET([2]掉落汇总!$C$2:$C$871,,MATCH($B117,[2]掉落汇总!$D$1:$M$1)),[2]掉落汇总!$A$2:$A$871,L$1,[2]掉落汇总!$C$2:$C$871,$Q$1)+SUMIFS(OFFSET([2]掉落汇总!$C$2:$C$871,,MATCH($B117,[2]掉落汇总!$D$1:$M$1)),[2]掉落汇总!$A$2:$A$871,L$1,[2]掉落汇总!$C$2:$C$871,$Q$2)/$Q$3)*宝箱投放计算!K117</f>
        <v>0.58393299516338337</v>
      </c>
      <c r="M117">
        <f ca="1">(SUMIFS(OFFSET([2]掉落汇总!$C$2:$C$871,,MATCH($B117,[2]掉落汇总!$D$1:$M$1)),[2]掉落汇总!$A$2:$A$871,M$1,[2]掉落汇总!$C$2:$C$871,$Q$1)+SUMIFS(OFFSET([2]掉落汇总!$C$2:$C$871,,MATCH($B117,[2]掉落汇总!$D$1:$M$1)),[2]掉落汇总!$A$2:$A$871,M$1,[2]掉落汇总!$C$2:$C$871,$Q$2)/$Q$3)*宝箱投放计算!L117</f>
        <v>0.73572346140371359</v>
      </c>
      <c r="N117">
        <f ca="1">(SUMIFS(OFFSET([2]掉落汇总!$C$2:$C$871,,MATCH($B117,[2]掉落汇总!$D$1:$M$1)),[2]掉落汇总!$A$2:$A$871,N$1,[2]掉落汇总!$C$2:$C$871,$Q$1)+SUMIFS(OFFSET([2]掉落汇总!$C$2:$C$871,,MATCH($B117,[2]掉落汇总!$D$1:$M$1)),[2]掉落汇总!$A$2:$A$871,N$1,[2]掉落汇总!$C$2:$C$871,$Q$2)/$Q$3)*宝箱投放计算!M117</f>
        <v>0.19916400295057779</v>
      </c>
      <c r="O117">
        <f ca="1">(SUMIFS(OFFSET([2]掉落汇总!$C$2:$C$871,,MATCH($B117,[2]掉落汇总!$D$1:$M$1)),[2]掉落汇总!$A$2:$A$871,O$1,[2]掉落汇总!$C$2:$C$871,$Q$1)+SUMIFS(OFFSET([2]掉落汇总!$C$2:$C$871,,MATCH($B117,[2]掉落汇总!$D$1:$M$1)),[2]掉落汇总!$A$2:$A$871,O$1,[2]掉落汇总!$C$2:$C$871,$Q$2)/$Q$3)*宝箱投放计算!N117</f>
        <v>0.31118538581225147</v>
      </c>
    </row>
    <row r="118" spans="1:15" x14ac:dyDescent="0.2">
      <c r="A118">
        <f>玩家成长时间线!A118</f>
        <v>117</v>
      </c>
      <c r="B118">
        <f>玩家成长时间线!B118</f>
        <v>9</v>
      </c>
      <c r="C118">
        <f ca="1">SUM($D$2:D118)</f>
        <v>684.76131358246823</v>
      </c>
      <c r="D118">
        <f t="shared" ca="1" si="1"/>
        <v>5.9062151186281362</v>
      </c>
      <c r="E118">
        <f ca="1">(SUMIFS(OFFSET([2]掉落汇总!$C$2:$C$871,,MATCH($B118,[2]掉落汇总!$D$1:$M$1)),[2]掉落汇总!$A$2:$A$871,E$1,[2]掉落汇总!$C$2:$C$871,$Q$1)+SUMIFS(OFFSET([2]掉落汇总!$C$2:$C$871,,MATCH($B118,[2]掉落汇总!$D$1:$M$1)),[2]掉落汇总!$A$2:$A$871,E$1,[2]掉落汇总!$C$2:$C$871,$Q$2)/$Q$3)*宝箱投放计算!D118</f>
        <v>0.9393762268266086</v>
      </c>
      <c r="F118">
        <f ca="1">(SUMIFS(OFFSET([2]掉落汇总!$C$2:$C$871,,MATCH($B118,[2]掉落汇总!$D$1:$M$1)),[2]掉落汇总!$A$2:$A$871,F$1,[2]掉落汇总!$C$2:$C$871,$Q$1)+SUMIFS(OFFSET([2]掉落汇总!$C$2:$C$871,,MATCH($B118,[2]掉落汇总!$D$1:$M$1)),[2]掉落汇总!$A$2:$A$871,F$1,[2]掉落汇总!$C$2:$C$871,$Q$2)/$Q$3)*宝箱投放计算!E118</f>
        <v>3.1368330464716006</v>
      </c>
      <c r="G118">
        <f ca="1">(SUMIFS(OFFSET([2]掉落汇总!$C$2:$C$871,,MATCH($B118,[2]掉落汇总!$D$1:$M$1)),[2]掉落汇总!$A$2:$A$871,G$1,[2]掉落汇总!$C$2:$C$871,$Q$1)+SUMIFS(OFFSET([2]掉落汇总!$C$2:$C$871,,MATCH($B118,[2]掉落汇总!$D$1:$M$1)),[2]掉落汇总!$A$2:$A$871,G$1,[2]掉落汇总!$C$2:$C$871,$Q$2)/$Q$3)*宝箱投放计算!F118</f>
        <v>0</v>
      </c>
      <c r="H118">
        <f ca="1">(SUMIFS(OFFSET([2]掉落汇总!$C$2:$C$871,,MATCH($B118,[2]掉落汇总!$D$1:$M$1)),[2]掉落汇总!$A$2:$A$871,H$1,[2]掉落汇总!$C$2:$C$871,$Q$1)+SUMIFS(OFFSET([2]掉落汇总!$C$2:$C$871,,MATCH($B118,[2]掉落汇总!$D$1:$M$1)),[2]掉落汇总!$A$2:$A$871,H$1,[2]掉落汇总!$C$2:$C$871,$Q$2)/$Q$3)*宝箱投放计算!G118</f>
        <v>0</v>
      </c>
      <c r="I118">
        <f ca="1">(SUMIFS(OFFSET([2]掉落汇总!$C$2:$C$871,,MATCH($B118,[2]掉落汇总!$D$1:$M$1)),[2]掉落汇总!$A$2:$A$871,I$1,[2]掉落汇总!$C$2:$C$871,$Q$1)+SUMIFS(OFFSET([2]掉落汇总!$C$2:$C$871,,MATCH($B118,[2]掉落汇总!$D$1:$M$1)),[2]掉落汇总!$A$2:$A$871,I$1,[2]掉落汇总!$C$2:$C$871,$Q$2)/$Q$3)*宝箱投放计算!H118</f>
        <v>0</v>
      </c>
      <c r="J118">
        <f ca="1">(SUMIFS(OFFSET([2]掉落汇总!$C$2:$C$871,,MATCH($B118,[2]掉落汇总!$D$1:$M$1)),[2]掉落汇总!$A$2:$A$871,J$1,[2]掉落汇总!$C$2:$C$871,$Q$1)+SUMIFS(OFFSET([2]掉落汇总!$C$2:$C$871,,MATCH($B118,[2]掉落汇总!$D$1:$M$1)),[2]掉落汇总!$A$2:$A$871,J$1,[2]掉落汇总!$C$2:$C$871,$Q$2)/$Q$3)*宝箱投放计算!I118</f>
        <v>0</v>
      </c>
      <c r="K118">
        <f ca="1">(SUMIFS(OFFSET([2]掉落汇总!$C$2:$C$871,,MATCH($B118,[2]掉落汇总!$D$1:$M$1)),[2]掉落汇总!$A$2:$A$871,K$1,[2]掉落汇总!$C$2:$C$871,$Q$1)+SUMIFS(OFFSET([2]掉落汇总!$C$2:$C$871,,MATCH($B118,[2]掉落汇总!$D$1:$M$1)),[2]掉落汇总!$A$2:$A$871,K$1,[2]掉落汇总!$C$2:$C$871,$Q$2)/$Q$3)*宝箱投放计算!J118</f>
        <v>0</v>
      </c>
      <c r="L118">
        <f ca="1">(SUMIFS(OFFSET([2]掉落汇总!$C$2:$C$871,,MATCH($B118,[2]掉落汇总!$D$1:$M$1)),[2]掉落汇总!$A$2:$A$871,L$1,[2]掉落汇总!$C$2:$C$871,$Q$1)+SUMIFS(OFFSET([2]掉落汇总!$C$2:$C$871,,MATCH($B118,[2]掉落汇总!$D$1:$M$1)),[2]掉落汇总!$A$2:$A$871,L$1,[2]掉落汇总!$C$2:$C$871,$Q$2)/$Q$3)*宝箱投放计算!K118</f>
        <v>0.58393299516338337</v>
      </c>
      <c r="M118">
        <f ca="1">(SUMIFS(OFFSET([2]掉落汇总!$C$2:$C$871,,MATCH($B118,[2]掉落汇总!$D$1:$M$1)),[2]掉落汇总!$A$2:$A$871,M$1,[2]掉落汇总!$C$2:$C$871,$Q$1)+SUMIFS(OFFSET([2]掉落汇总!$C$2:$C$871,,MATCH($B118,[2]掉落汇总!$D$1:$M$1)),[2]掉落汇总!$A$2:$A$871,M$1,[2]掉落汇总!$C$2:$C$871,$Q$2)/$Q$3)*宝箱投放计算!L118</f>
        <v>0.73572346140371359</v>
      </c>
      <c r="N118">
        <f ca="1">(SUMIFS(OFFSET([2]掉落汇总!$C$2:$C$871,,MATCH($B118,[2]掉落汇总!$D$1:$M$1)),[2]掉落汇总!$A$2:$A$871,N$1,[2]掉落汇总!$C$2:$C$871,$Q$1)+SUMIFS(OFFSET([2]掉落汇总!$C$2:$C$871,,MATCH($B118,[2]掉落汇总!$D$1:$M$1)),[2]掉落汇总!$A$2:$A$871,N$1,[2]掉落汇总!$C$2:$C$871,$Q$2)/$Q$3)*宝箱投放计算!M118</f>
        <v>0.19916400295057779</v>
      </c>
      <c r="O118">
        <f ca="1">(SUMIFS(OFFSET([2]掉落汇总!$C$2:$C$871,,MATCH($B118,[2]掉落汇总!$D$1:$M$1)),[2]掉落汇总!$A$2:$A$871,O$1,[2]掉落汇总!$C$2:$C$871,$Q$1)+SUMIFS(OFFSET([2]掉落汇总!$C$2:$C$871,,MATCH($B118,[2]掉落汇总!$D$1:$M$1)),[2]掉落汇总!$A$2:$A$871,O$1,[2]掉落汇总!$C$2:$C$871,$Q$2)/$Q$3)*宝箱投放计算!N118</f>
        <v>0.31118538581225147</v>
      </c>
    </row>
    <row r="119" spans="1:15" x14ac:dyDescent="0.2">
      <c r="A119">
        <f>玩家成长时间线!A119</f>
        <v>118</v>
      </c>
      <c r="B119">
        <f>玩家成长时间线!B119</f>
        <v>10</v>
      </c>
      <c r="C119">
        <f ca="1">SUM($D$2:D119)</f>
        <v>690.6003334316606</v>
      </c>
      <c r="D119">
        <f t="shared" ca="1" si="1"/>
        <v>5.8390198491923746</v>
      </c>
      <c r="E119">
        <f ca="1">(SUMIFS(OFFSET([2]掉落汇总!$C$2:$C$871,,MATCH($B119,[2]掉落汇总!$D$1:$M$1)),[2]掉落汇总!$A$2:$A$871,E$1,[2]掉落汇总!$C$2:$C$871,$Q$1)+SUMIFS(OFFSET([2]掉落汇总!$C$2:$C$871,,MATCH($B119,[2]掉落汇总!$D$1:$M$1)),[2]掉落汇总!$A$2:$A$871,E$1,[2]掉落汇总!$C$2:$C$871,$Q$2)/$Q$3)*宝箱投放计算!D119</f>
        <v>0.87218095739084689</v>
      </c>
      <c r="F119">
        <f ca="1">(SUMIFS(OFFSET([2]掉落汇总!$C$2:$C$871,,MATCH($B119,[2]掉落汇总!$D$1:$M$1)),[2]掉落汇总!$A$2:$A$871,F$1,[2]掉落汇总!$C$2:$C$871,$Q$1)+SUMIFS(OFFSET([2]掉落汇总!$C$2:$C$871,,MATCH($B119,[2]掉落汇总!$D$1:$M$1)),[2]掉落汇总!$A$2:$A$871,F$1,[2]掉落汇总!$C$2:$C$871,$Q$2)/$Q$3)*宝箱投放计算!E119</f>
        <v>3.1368330464716006</v>
      </c>
      <c r="G119">
        <f ca="1">(SUMIFS(OFFSET([2]掉落汇总!$C$2:$C$871,,MATCH($B119,[2]掉落汇总!$D$1:$M$1)),[2]掉落汇总!$A$2:$A$871,G$1,[2]掉落汇总!$C$2:$C$871,$Q$1)+SUMIFS(OFFSET([2]掉落汇总!$C$2:$C$871,,MATCH($B119,[2]掉落汇总!$D$1:$M$1)),[2]掉落汇总!$A$2:$A$871,G$1,[2]掉落汇总!$C$2:$C$871,$Q$2)/$Q$3)*宝箱投放计算!F119</f>
        <v>0</v>
      </c>
      <c r="H119">
        <f ca="1">(SUMIFS(OFFSET([2]掉落汇总!$C$2:$C$871,,MATCH($B119,[2]掉落汇总!$D$1:$M$1)),[2]掉落汇总!$A$2:$A$871,H$1,[2]掉落汇总!$C$2:$C$871,$Q$1)+SUMIFS(OFFSET([2]掉落汇总!$C$2:$C$871,,MATCH($B119,[2]掉落汇总!$D$1:$M$1)),[2]掉落汇总!$A$2:$A$871,H$1,[2]掉落汇总!$C$2:$C$871,$Q$2)/$Q$3)*宝箱投放计算!G119</f>
        <v>0</v>
      </c>
      <c r="I119">
        <f ca="1">(SUMIFS(OFFSET([2]掉落汇总!$C$2:$C$871,,MATCH($B119,[2]掉落汇总!$D$1:$M$1)),[2]掉落汇总!$A$2:$A$871,I$1,[2]掉落汇总!$C$2:$C$871,$Q$1)+SUMIFS(OFFSET([2]掉落汇总!$C$2:$C$871,,MATCH($B119,[2]掉落汇总!$D$1:$M$1)),[2]掉落汇总!$A$2:$A$871,I$1,[2]掉落汇总!$C$2:$C$871,$Q$2)/$Q$3)*宝箱投放计算!H119</f>
        <v>0</v>
      </c>
      <c r="J119">
        <f ca="1">(SUMIFS(OFFSET([2]掉落汇总!$C$2:$C$871,,MATCH($B119,[2]掉落汇总!$D$1:$M$1)),[2]掉落汇总!$A$2:$A$871,J$1,[2]掉落汇总!$C$2:$C$871,$Q$1)+SUMIFS(OFFSET([2]掉落汇总!$C$2:$C$871,,MATCH($B119,[2]掉落汇总!$D$1:$M$1)),[2]掉落汇总!$A$2:$A$871,J$1,[2]掉落汇总!$C$2:$C$871,$Q$2)/$Q$3)*宝箱投放计算!I119</f>
        <v>0</v>
      </c>
      <c r="K119">
        <f ca="1">(SUMIFS(OFFSET([2]掉落汇总!$C$2:$C$871,,MATCH($B119,[2]掉落汇总!$D$1:$M$1)),[2]掉落汇总!$A$2:$A$871,K$1,[2]掉落汇总!$C$2:$C$871,$Q$1)+SUMIFS(OFFSET([2]掉落汇总!$C$2:$C$871,,MATCH($B119,[2]掉落汇总!$D$1:$M$1)),[2]掉落汇总!$A$2:$A$871,K$1,[2]掉落汇总!$C$2:$C$871,$Q$2)/$Q$3)*宝箱投放计算!J119</f>
        <v>0</v>
      </c>
      <c r="L119">
        <f ca="1">(SUMIFS(OFFSET([2]掉落汇总!$C$2:$C$871,,MATCH($B119,[2]掉落汇总!$D$1:$M$1)),[2]掉落汇总!$A$2:$A$871,L$1,[2]掉落汇总!$C$2:$C$871,$Q$1)+SUMIFS(OFFSET([2]掉落汇总!$C$2:$C$871,,MATCH($B119,[2]掉落汇总!$D$1:$M$1)),[2]掉落汇总!$A$2:$A$871,L$1,[2]掉落汇总!$C$2:$C$871,$Q$2)/$Q$3)*宝箱投放计算!K119</f>
        <v>0.58393299516338337</v>
      </c>
      <c r="M119">
        <f ca="1">(SUMIFS(OFFSET([2]掉落汇总!$C$2:$C$871,,MATCH($B119,[2]掉落汇总!$D$1:$M$1)),[2]掉落汇总!$A$2:$A$871,M$1,[2]掉落汇总!$C$2:$C$871,$Q$1)+SUMIFS(OFFSET([2]掉落汇总!$C$2:$C$871,,MATCH($B119,[2]掉落汇总!$D$1:$M$1)),[2]掉落汇总!$A$2:$A$871,M$1,[2]掉落汇总!$C$2:$C$871,$Q$2)/$Q$3)*宝箱投放计算!L119</f>
        <v>0.73572346140371359</v>
      </c>
      <c r="N119">
        <f ca="1">(SUMIFS(OFFSET([2]掉落汇总!$C$2:$C$871,,MATCH($B119,[2]掉落汇总!$D$1:$M$1)),[2]掉落汇总!$A$2:$A$871,N$1,[2]掉落汇总!$C$2:$C$871,$Q$1)+SUMIFS(OFFSET([2]掉落汇总!$C$2:$C$871,,MATCH($B119,[2]掉落汇总!$D$1:$M$1)),[2]掉落汇总!$A$2:$A$871,N$1,[2]掉落汇总!$C$2:$C$871,$Q$2)/$Q$3)*宝箱投放计算!M119</f>
        <v>0.19916400295057779</v>
      </c>
      <c r="O119">
        <f ca="1">(SUMIFS(OFFSET([2]掉落汇总!$C$2:$C$871,,MATCH($B119,[2]掉落汇总!$D$1:$M$1)),[2]掉落汇总!$A$2:$A$871,O$1,[2]掉落汇总!$C$2:$C$871,$Q$1)+SUMIFS(OFFSET([2]掉落汇总!$C$2:$C$871,,MATCH($B119,[2]掉落汇总!$D$1:$M$1)),[2]掉落汇总!$A$2:$A$871,O$1,[2]掉落汇总!$C$2:$C$871,$Q$2)/$Q$3)*宝箱投放计算!N119</f>
        <v>0.31118538581225147</v>
      </c>
    </row>
    <row r="120" spans="1:15" x14ac:dyDescent="0.2">
      <c r="A120">
        <f>玩家成长时间线!A120</f>
        <v>119</v>
      </c>
      <c r="B120">
        <f>玩家成长时间线!B120</f>
        <v>10</v>
      </c>
      <c r="C120">
        <f ca="1">SUM($D$2:D120)</f>
        <v>696.44314076112653</v>
      </c>
      <c r="D120">
        <f t="shared" ca="1" si="1"/>
        <v>5.8428073294659146</v>
      </c>
      <c r="E120">
        <f ca="1">(SUMIFS(OFFSET([2]掉落汇总!$C$2:$C$871,,MATCH($B120,[2]掉落汇总!$D$1:$M$1)),[2]掉落汇总!$A$2:$A$871,E$1,[2]掉落汇总!$C$2:$C$871,$Q$1)+SUMIFS(OFFSET([2]掉落汇总!$C$2:$C$871,,MATCH($B120,[2]掉落汇总!$D$1:$M$1)),[2]掉落汇总!$A$2:$A$871,E$1,[2]掉落汇总!$C$2:$C$871,$Q$2)/$Q$3)*宝箱投放计算!D120</f>
        <v>0.87596843766438726</v>
      </c>
      <c r="F120">
        <f ca="1">(SUMIFS(OFFSET([2]掉落汇总!$C$2:$C$871,,MATCH($B120,[2]掉落汇总!$D$1:$M$1)),[2]掉落汇总!$A$2:$A$871,F$1,[2]掉落汇总!$C$2:$C$871,$Q$1)+SUMIFS(OFFSET([2]掉落汇总!$C$2:$C$871,,MATCH($B120,[2]掉落汇总!$D$1:$M$1)),[2]掉落汇总!$A$2:$A$871,F$1,[2]掉落汇总!$C$2:$C$871,$Q$2)/$Q$3)*宝箱投放计算!E120</f>
        <v>3.1368330464716006</v>
      </c>
      <c r="G120">
        <f ca="1">(SUMIFS(OFFSET([2]掉落汇总!$C$2:$C$871,,MATCH($B120,[2]掉落汇总!$D$1:$M$1)),[2]掉落汇总!$A$2:$A$871,G$1,[2]掉落汇总!$C$2:$C$871,$Q$1)+SUMIFS(OFFSET([2]掉落汇总!$C$2:$C$871,,MATCH($B120,[2]掉落汇总!$D$1:$M$1)),[2]掉落汇总!$A$2:$A$871,G$1,[2]掉落汇总!$C$2:$C$871,$Q$2)/$Q$3)*宝箱投放计算!F120</f>
        <v>0</v>
      </c>
      <c r="H120">
        <f ca="1">(SUMIFS(OFFSET([2]掉落汇总!$C$2:$C$871,,MATCH($B120,[2]掉落汇总!$D$1:$M$1)),[2]掉落汇总!$A$2:$A$871,H$1,[2]掉落汇总!$C$2:$C$871,$Q$1)+SUMIFS(OFFSET([2]掉落汇总!$C$2:$C$871,,MATCH($B120,[2]掉落汇总!$D$1:$M$1)),[2]掉落汇总!$A$2:$A$871,H$1,[2]掉落汇总!$C$2:$C$871,$Q$2)/$Q$3)*宝箱投放计算!G120</f>
        <v>0</v>
      </c>
      <c r="I120">
        <f ca="1">(SUMIFS(OFFSET([2]掉落汇总!$C$2:$C$871,,MATCH($B120,[2]掉落汇总!$D$1:$M$1)),[2]掉落汇总!$A$2:$A$871,I$1,[2]掉落汇总!$C$2:$C$871,$Q$1)+SUMIFS(OFFSET([2]掉落汇总!$C$2:$C$871,,MATCH($B120,[2]掉落汇总!$D$1:$M$1)),[2]掉落汇总!$A$2:$A$871,I$1,[2]掉落汇总!$C$2:$C$871,$Q$2)/$Q$3)*宝箱投放计算!H120</f>
        <v>0</v>
      </c>
      <c r="J120">
        <f ca="1">(SUMIFS(OFFSET([2]掉落汇总!$C$2:$C$871,,MATCH($B120,[2]掉落汇总!$D$1:$M$1)),[2]掉落汇总!$A$2:$A$871,J$1,[2]掉落汇总!$C$2:$C$871,$Q$1)+SUMIFS(OFFSET([2]掉落汇总!$C$2:$C$871,,MATCH($B120,[2]掉落汇总!$D$1:$M$1)),[2]掉落汇总!$A$2:$A$871,J$1,[2]掉落汇总!$C$2:$C$871,$Q$2)/$Q$3)*宝箱投放计算!I120</f>
        <v>0</v>
      </c>
      <c r="K120">
        <f ca="1">(SUMIFS(OFFSET([2]掉落汇总!$C$2:$C$871,,MATCH($B120,[2]掉落汇总!$D$1:$M$1)),[2]掉落汇总!$A$2:$A$871,K$1,[2]掉落汇总!$C$2:$C$871,$Q$1)+SUMIFS(OFFSET([2]掉落汇总!$C$2:$C$871,,MATCH($B120,[2]掉落汇总!$D$1:$M$1)),[2]掉落汇总!$A$2:$A$871,K$1,[2]掉落汇总!$C$2:$C$871,$Q$2)/$Q$3)*宝箱投放计算!J120</f>
        <v>0</v>
      </c>
      <c r="L120">
        <f ca="1">(SUMIFS(OFFSET([2]掉落汇总!$C$2:$C$871,,MATCH($B120,[2]掉落汇总!$D$1:$M$1)),[2]掉落汇总!$A$2:$A$871,L$1,[2]掉落汇总!$C$2:$C$871,$Q$1)+SUMIFS(OFFSET([2]掉落汇总!$C$2:$C$871,,MATCH($B120,[2]掉落汇总!$D$1:$M$1)),[2]掉落汇总!$A$2:$A$871,L$1,[2]掉落汇总!$C$2:$C$871,$Q$2)/$Q$3)*宝箱投放计算!K120</f>
        <v>0.58393299516338337</v>
      </c>
      <c r="M120">
        <f ca="1">(SUMIFS(OFFSET([2]掉落汇总!$C$2:$C$871,,MATCH($B120,[2]掉落汇总!$D$1:$M$1)),[2]掉落汇总!$A$2:$A$871,M$1,[2]掉落汇总!$C$2:$C$871,$Q$1)+SUMIFS(OFFSET([2]掉落汇总!$C$2:$C$871,,MATCH($B120,[2]掉落汇总!$D$1:$M$1)),[2]掉落汇总!$A$2:$A$871,M$1,[2]掉落汇总!$C$2:$C$871,$Q$2)/$Q$3)*宝箱投放计算!L120</f>
        <v>0.73572346140371359</v>
      </c>
      <c r="N120">
        <f ca="1">(SUMIFS(OFFSET([2]掉落汇总!$C$2:$C$871,,MATCH($B120,[2]掉落汇总!$D$1:$M$1)),[2]掉落汇总!$A$2:$A$871,N$1,[2]掉落汇总!$C$2:$C$871,$Q$1)+SUMIFS(OFFSET([2]掉落汇总!$C$2:$C$871,,MATCH($B120,[2]掉落汇总!$D$1:$M$1)),[2]掉落汇总!$A$2:$A$871,N$1,[2]掉落汇总!$C$2:$C$871,$Q$2)/$Q$3)*宝箱投放计算!M120</f>
        <v>0.19916400295057779</v>
      </c>
      <c r="O120">
        <f ca="1">(SUMIFS(OFFSET([2]掉落汇总!$C$2:$C$871,,MATCH($B120,[2]掉落汇总!$D$1:$M$1)),[2]掉落汇总!$A$2:$A$871,O$1,[2]掉落汇总!$C$2:$C$871,$Q$1)+SUMIFS(OFFSET([2]掉落汇总!$C$2:$C$871,,MATCH($B120,[2]掉落汇总!$D$1:$M$1)),[2]掉落汇总!$A$2:$A$871,O$1,[2]掉落汇总!$C$2:$C$871,$Q$2)/$Q$3)*宝箱投放计算!N120</f>
        <v>0.31118538581225147</v>
      </c>
    </row>
    <row r="121" spans="1:15" x14ac:dyDescent="0.2">
      <c r="A121">
        <f>玩家成长时间线!A121</f>
        <v>120</v>
      </c>
      <c r="B121">
        <f>玩家成长时间线!B121</f>
        <v>10</v>
      </c>
      <c r="C121">
        <f ca="1">SUM($D$2:D121)</f>
        <v>702.28973557086601</v>
      </c>
      <c r="D121">
        <f t="shared" ca="1" si="1"/>
        <v>5.8465948097394547</v>
      </c>
      <c r="E121">
        <f ca="1">(SUMIFS(OFFSET([2]掉落汇总!$C$2:$C$871,,MATCH($B121,[2]掉落汇总!$D$1:$M$1)),[2]掉落汇总!$A$2:$A$871,E$1,[2]掉落汇总!$C$2:$C$871,$Q$1)+SUMIFS(OFFSET([2]掉落汇总!$C$2:$C$871,,MATCH($B121,[2]掉落汇总!$D$1:$M$1)),[2]掉落汇总!$A$2:$A$871,E$1,[2]掉落汇总!$C$2:$C$871,$Q$2)/$Q$3)*宝箱投放计算!D121</f>
        <v>0.8797559179379274</v>
      </c>
      <c r="F121">
        <f ca="1">(SUMIFS(OFFSET([2]掉落汇总!$C$2:$C$871,,MATCH($B121,[2]掉落汇总!$D$1:$M$1)),[2]掉落汇总!$A$2:$A$871,F$1,[2]掉落汇总!$C$2:$C$871,$Q$1)+SUMIFS(OFFSET([2]掉落汇总!$C$2:$C$871,,MATCH($B121,[2]掉落汇总!$D$1:$M$1)),[2]掉落汇总!$A$2:$A$871,F$1,[2]掉落汇总!$C$2:$C$871,$Q$2)/$Q$3)*宝箱投放计算!E121</f>
        <v>3.1368330464716006</v>
      </c>
      <c r="G121">
        <f ca="1">(SUMIFS(OFFSET([2]掉落汇总!$C$2:$C$871,,MATCH($B121,[2]掉落汇总!$D$1:$M$1)),[2]掉落汇总!$A$2:$A$871,G$1,[2]掉落汇总!$C$2:$C$871,$Q$1)+SUMIFS(OFFSET([2]掉落汇总!$C$2:$C$871,,MATCH($B121,[2]掉落汇总!$D$1:$M$1)),[2]掉落汇总!$A$2:$A$871,G$1,[2]掉落汇总!$C$2:$C$871,$Q$2)/$Q$3)*宝箱投放计算!F121</f>
        <v>0</v>
      </c>
      <c r="H121">
        <f ca="1">(SUMIFS(OFFSET([2]掉落汇总!$C$2:$C$871,,MATCH($B121,[2]掉落汇总!$D$1:$M$1)),[2]掉落汇总!$A$2:$A$871,H$1,[2]掉落汇总!$C$2:$C$871,$Q$1)+SUMIFS(OFFSET([2]掉落汇总!$C$2:$C$871,,MATCH($B121,[2]掉落汇总!$D$1:$M$1)),[2]掉落汇总!$A$2:$A$871,H$1,[2]掉落汇总!$C$2:$C$871,$Q$2)/$Q$3)*宝箱投放计算!G121</f>
        <v>0</v>
      </c>
      <c r="I121">
        <f ca="1">(SUMIFS(OFFSET([2]掉落汇总!$C$2:$C$871,,MATCH($B121,[2]掉落汇总!$D$1:$M$1)),[2]掉落汇总!$A$2:$A$871,I$1,[2]掉落汇总!$C$2:$C$871,$Q$1)+SUMIFS(OFFSET([2]掉落汇总!$C$2:$C$871,,MATCH($B121,[2]掉落汇总!$D$1:$M$1)),[2]掉落汇总!$A$2:$A$871,I$1,[2]掉落汇总!$C$2:$C$871,$Q$2)/$Q$3)*宝箱投放计算!H121</f>
        <v>0</v>
      </c>
      <c r="J121">
        <f ca="1">(SUMIFS(OFFSET([2]掉落汇总!$C$2:$C$871,,MATCH($B121,[2]掉落汇总!$D$1:$M$1)),[2]掉落汇总!$A$2:$A$871,J$1,[2]掉落汇总!$C$2:$C$871,$Q$1)+SUMIFS(OFFSET([2]掉落汇总!$C$2:$C$871,,MATCH($B121,[2]掉落汇总!$D$1:$M$1)),[2]掉落汇总!$A$2:$A$871,J$1,[2]掉落汇总!$C$2:$C$871,$Q$2)/$Q$3)*宝箱投放计算!I121</f>
        <v>0</v>
      </c>
      <c r="K121">
        <f ca="1">(SUMIFS(OFFSET([2]掉落汇总!$C$2:$C$871,,MATCH($B121,[2]掉落汇总!$D$1:$M$1)),[2]掉落汇总!$A$2:$A$871,K$1,[2]掉落汇总!$C$2:$C$871,$Q$1)+SUMIFS(OFFSET([2]掉落汇总!$C$2:$C$871,,MATCH($B121,[2]掉落汇总!$D$1:$M$1)),[2]掉落汇总!$A$2:$A$871,K$1,[2]掉落汇总!$C$2:$C$871,$Q$2)/$Q$3)*宝箱投放计算!J121</f>
        <v>0</v>
      </c>
      <c r="L121">
        <f ca="1">(SUMIFS(OFFSET([2]掉落汇总!$C$2:$C$871,,MATCH($B121,[2]掉落汇总!$D$1:$M$1)),[2]掉落汇总!$A$2:$A$871,L$1,[2]掉落汇总!$C$2:$C$871,$Q$1)+SUMIFS(OFFSET([2]掉落汇总!$C$2:$C$871,,MATCH($B121,[2]掉落汇总!$D$1:$M$1)),[2]掉落汇总!$A$2:$A$871,L$1,[2]掉落汇总!$C$2:$C$871,$Q$2)/$Q$3)*宝箱投放计算!K121</f>
        <v>0.58393299516338337</v>
      </c>
      <c r="M121">
        <f ca="1">(SUMIFS(OFFSET([2]掉落汇总!$C$2:$C$871,,MATCH($B121,[2]掉落汇总!$D$1:$M$1)),[2]掉落汇总!$A$2:$A$871,M$1,[2]掉落汇总!$C$2:$C$871,$Q$1)+SUMIFS(OFFSET([2]掉落汇总!$C$2:$C$871,,MATCH($B121,[2]掉落汇总!$D$1:$M$1)),[2]掉落汇总!$A$2:$A$871,M$1,[2]掉落汇总!$C$2:$C$871,$Q$2)/$Q$3)*宝箱投放计算!L121</f>
        <v>0.73572346140371359</v>
      </c>
      <c r="N121">
        <f ca="1">(SUMIFS(OFFSET([2]掉落汇总!$C$2:$C$871,,MATCH($B121,[2]掉落汇总!$D$1:$M$1)),[2]掉落汇总!$A$2:$A$871,N$1,[2]掉落汇总!$C$2:$C$871,$Q$1)+SUMIFS(OFFSET([2]掉落汇总!$C$2:$C$871,,MATCH($B121,[2]掉落汇总!$D$1:$M$1)),[2]掉落汇总!$A$2:$A$871,N$1,[2]掉落汇总!$C$2:$C$871,$Q$2)/$Q$3)*宝箱投放计算!M121</f>
        <v>0.19916400295057779</v>
      </c>
      <c r="O121">
        <f ca="1">(SUMIFS(OFFSET([2]掉落汇总!$C$2:$C$871,,MATCH($B121,[2]掉落汇总!$D$1:$M$1)),[2]掉落汇总!$A$2:$A$871,O$1,[2]掉落汇总!$C$2:$C$871,$Q$1)+SUMIFS(OFFSET([2]掉落汇总!$C$2:$C$871,,MATCH($B121,[2]掉落汇总!$D$1:$M$1)),[2]掉落汇总!$A$2:$A$871,O$1,[2]掉落汇总!$C$2:$C$871,$Q$2)/$Q$3)*宝箱投放计算!N121</f>
        <v>0.31118538581225147</v>
      </c>
    </row>
    <row r="122" spans="1:15" x14ac:dyDescent="0.2">
      <c r="A122">
        <f>玩家成长时间线!A122</f>
        <v>121</v>
      </c>
      <c r="B122">
        <f>玩家成长时间线!B122</f>
        <v>10</v>
      </c>
      <c r="C122">
        <f ca="1">SUM($D$2:D122)</f>
        <v>708.21586746634978</v>
      </c>
      <c r="D122">
        <f t="shared" ca="1" si="1"/>
        <v>5.9261318954837998</v>
      </c>
      <c r="E122">
        <f ca="1">(SUMIFS(OFFSET([2]掉落汇总!$C$2:$C$871,,MATCH($B122,[2]掉落汇总!$D$1:$M$1)),[2]掉落汇总!$A$2:$A$871,E$1,[2]掉落汇总!$C$2:$C$871,$Q$1)+SUMIFS(OFFSET([2]掉落汇总!$C$2:$C$871,,MATCH($B122,[2]掉落汇总!$D$1:$M$1)),[2]掉落汇总!$A$2:$A$871,E$1,[2]掉落汇总!$C$2:$C$871,$Q$2)/$Q$3)*宝箱投放计算!D122</f>
        <v>0.95929300368227244</v>
      </c>
      <c r="F122">
        <f ca="1">(SUMIFS(OFFSET([2]掉落汇总!$C$2:$C$871,,MATCH($B122,[2]掉落汇总!$D$1:$M$1)),[2]掉落汇总!$A$2:$A$871,F$1,[2]掉落汇总!$C$2:$C$871,$Q$1)+SUMIFS(OFFSET([2]掉落汇总!$C$2:$C$871,,MATCH($B122,[2]掉落汇总!$D$1:$M$1)),[2]掉落汇总!$A$2:$A$871,F$1,[2]掉落汇总!$C$2:$C$871,$Q$2)/$Q$3)*宝箱投放计算!E122</f>
        <v>3.1368330464716006</v>
      </c>
      <c r="G122">
        <f ca="1">(SUMIFS(OFFSET([2]掉落汇总!$C$2:$C$871,,MATCH($B122,[2]掉落汇总!$D$1:$M$1)),[2]掉落汇总!$A$2:$A$871,G$1,[2]掉落汇总!$C$2:$C$871,$Q$1)+SUMIFS(OFFSET([2]掉落汇总!$C$2:$C$871,,MATCH($B122,[2]掉落汇总!$D$1:$M$1)),[2]掉落汇总!$A$2:$A$871,G$1,[2]掉落汇总!$C$2:$C$871,$Q$2)/$Q$3)*宝箱投放计算!F122</f>
        <v>0</v>
      </c>
      <c r="H122">
        <f ca="1">(SUMIFS(OFFSET([2]掉落汇总!$C$2:$C$871,,MATCH($B122,[2]掉落汇总!$D$1:$M$1)),[2]掉落汇总!$A$2:$A$871,H$1,[2]掉落汇总!$C$2:$C$871,$Q$1)+SUMIFS(OFFSET([2]掉落汇总!$C$2:$C$871,,MATCH($B122,[2]掉落汇总!$D$1:$M$1)),[2]掉落汇总!$A$2:$A$871,H$1,[2]掉落汇总!$C$2:$C$871,$Q$2)/$Q$3)*宝箱投放计算!G122</f>
        <v>0</v>
      </c>
      <c r="I122">
        <f ca="1">(SUMIFS(OFFSET([2]掉落汇总!$C$2:$C$871,,MATCH($B122,[2]掉落汇总!$D$1:$M$1)),[2]掉落汇总!$A$2:$A$871,I$1,[2]掉落汇总!$C$2:$C$871,$Q$1)+SUMIFS(OFFSET([2]掉落汇总!$C$2:$C$871,,MATCH($B122,[2]掉落汇总!$D$1:$M$1)),[2]掉落汇总!$A$2:$A$871,I$1,[2]掉落汇总!$C$2:$C$871,$Q$2)/$Q$3)*宝箱投放计算!H122</f>
        <v>0</v>
      </c>
      <c r="J122">
        <f ca="1">(SUMIFS(OFFSET([2]掉落汇总!$C$2:$C$871,,MATCH($B122,[2]掉落汇总!$D$1:$M$1)),[2]掉落汇总!$A$2:$A$871,J$1,[2]掉落汇总!$C$2:$C$871,$Q$1)+SUMIFS(OFFSET([2]掉落汇总!$C$2:$C$871,,MATCH($B122,[2]掉落汇总!$D$1:$M$1)),[2]掉落汇总!$A$2:$A$871,J$1,[2]掉落汇总!$C$2:$C$871,$Q$2)/$Q$3)*宝箱投放计算!I122</f>
        <v>0</v>
      </c>
      <c r="K122">
        <f ca="1">(SUMIFS(OFFSET([2]掉落汇总!$C$2:$C$871,,MATCH($B122,[2]掉落汇总!$D$1:$M$1)),[2]掉落汇总!$A$2:$A$871,K$1,[2]掉落汇总!$C$2:$C$871,$Q$1)+SUMIFS(OFFSET([2]掉落汇总!$C$2:$C$871,,MATCH($B122,[2]掉落汇总!$D$1:$M$1)),[2]掉落汇总!$A$2:$A$871,K$1,[2]掉落汇总!$C$2:$C$871,$Q$2)/$Q$3)*宝箱投放计算!J122</f>
        <v>0</v>
      </c>
      <c r="L122">
        <f ca="1">(SUMIFS(OFFSET([2]掉落汇总!$C$2:$C$871,,MATCH($B122,[2]掉落汇总!$D$1:$M$1)),[2]掉落汇总!$A$2:$A$871,L$1,[2]掉落汇总!$C$2:$C$871,$Q$1)+SUMIFS(OFFSET([2]掉落汇总!$C$2:$C$871,,MATCH($B122,[2]掉落汇总!$D$1:$M$1)),[2]掉落汇总!$A$2:$A$871,L$1,[2]掉落汇总!$C$2:$C$871,$Q$2)/$Q$3)*宝箱投放计算!K122</f>
        <v>0.58393299516338337</v>
      </c>
      <c r="M122">
        <f ca="1">(SUMIFS(OFFSET([2]掉落汇总!$C$2:$C$871,,MATCH($B122,[2]掉落汇总!$D$1:$M$1)),[2]掉落汇总!$A$2:$A$871,M$1,[2]掉落汇总!$C$2:$C$871,$Q$1)+SUMIFS(OFFSET([2]掉落汇总!$C$2:$C$871,,MATCH($B122,[2]掉落汇总!$D$1:$M$1)),[2]掉落汇总!$A$2:$A$871,M$1,[2]掉落汇总!$C$2:$C$871,$Q$2)/$Q$3)*宝箱投放计算!L122</f>
        <v>0.73572346140371359</v>
      </c>
      <c r="N122">
        <f ca="1">(SUMIFS(OFFSET([2]掉落汇总!$C$2:$C$871,,MATCH($B122,[2]掉落汇总!$D$1:$M$1)),[2]掉落汇总!$A$2:$A$871,N$1,[2]掉落汇总!$C$2:$C$871,$Q$1)+SUMIFS(OFFSET([2]掉落汇总!$C$2:$C$871,,MATCH($B122,[2]掉落汇总!$D$1:$M$1)),[2]掉落汇总!$A$2:$A$871,N$1,[2]掉落汇总!$C$2:$C$871,$Q$2)/$Q$3)*宝箱投放计算!M122</f>
        <v>0.19916400295057779</v>
      </c>
      <c r="O122">
        <f ca="1">(SUMIFS(OFFSET([2]掉落汇总!$C$2:$C$871,,MATCH($B122,[2]掉落汇总!$D$1:$M$1)),[2]掉落汇总!$A$2:$A$871,O$1,[2]掉落汇总!$C$2:$C$871,$Q$1)+SUMIFS(OFFSET([2]掉落汇总!$C$2:$C$871,,MATCH($B122,[2]掉落汇总!$D$1:$M$1)),[2]掉落汇总!$A$2:$A$871,O$1,[2]掉落汇总!$C$2:$C$871,$Q$2)/$Q$3)*宝箱投放计算!N122</f>
        <v>0.31118538581225147</v>
      </c>
    </row>
    <row r="123" spans="1:15" x14ac:dyDescent="0.2">
      <c r="A123">
        <f>玩家成长时间线!A123</f>
        <v>122</v>
      </c>
      <c r="B123">
        <f>玩家成长时间线!B123</f>
        <v>10</v>
      </c>
      <c r="C123">
        <f ca="1">SUM($D$2:D123)</f>
        <v>714.07003723663627</v>
      </c>
      <c r="D123">
        <f t="shared" ca="1" si="1"/>
        <v>5.8541697702865356</v>
      </c>
      <c r="E123">
        <f ca="1">(SUMIFS(OFFSET([2]掉落汇总!$C$2:$C$871,,MATCH($B123,[2]掉落汇总!$D$1:$M$1)),[2]掉落汇总!$A$2:$A$871,E$1,[2]掉落汇总!$C$2:$C$871,$Q$1)+SUMIFS(OFFSET([2]掉落汇总!$C$2:$C$871,,MATCH($B123,[2]掉落汇总!$D$1:$M$1)),[2]掉落汇总!$A$2:$A$871,E$1,[2]掉落汇总!$C$2:$C$871,$Q$2)/$Q$3)*宝箱投放计算!D123</f>
        <v>0.88733087848500791</v>
      </c>
      <c r="F123">
        <f ca="1">(SUMIFS(OFFSET([2]掉落汇总!$C$2:$C$871,,MATCH($B123,[2]掉落汇总!$D$1:$M$1)),[2]掉落汇总!$A$2:$A$871,F$1,[2]掉落汇总!$C$2:$C$871,$Q$1)+SUMIFS(OFFSET([2]掉落汇总!$C$2:$C$871,,MATCH($B123,[2]掉落汇总!$D$1:$M$1)),[2]掉落汇总!$A$2:$A$871,F$1,[2]掉落汇总!$C$2:$C$871,$Q$2)/$Q$3)*宝箱投放计算!E123</f>
        <v>3.1368330464716006</v>
      </c>
      <c r="G123">
        <f ca="1">(SUMIFS(OFFSET([2]掉落汇总!$C$2:$C$871,,MATCH($B123,[2]掉落汇总!$D$1:$M$1)),[2]掉落汇总!$A$2:$A$871,G$1,[2]掉落汇总!$C$2:$C$871,$Q$1)+SUMIFS(OFFSET([2]掉落汇总!$C$2:$C$871,,MATCH($B123,[2]掉落汇总!$D$1:$M$1)),[2]掉落汇总!$A$2:$A$871,G$1,[2]掉落汇总!$C$2:$C$871,$Q$2)/$Q$3)*宝箱投放计算!F123</f>
        <v>0</v>
      </c>
      <c r="H123">
        <f ca="1">(SUMIFS(OFFSET([2]掉落汇总!$C$2:$C$871,,MATCH($B123,[2]掉落汇总!$D$1:$M$1)),[2]掉落汇总!$A$2:$A$871,H$1,[2]掉落汇总!$C$2:$C$871,$Q$1)+SUMIFS(OFFSET([2]掉落汇总!$C$2:$C$871,,MATCH($B123,[2]掉落汇总!$D$1:$M$1)),[2]掉落汇总!$A$2:$A$871,H$1,[2]掉落汇总!$C$2:$C$871,$Q$2)/$Q$3)*宝箱投放计算!G123</f>
        <v>0</v>
      </c>
      <c r="I123">
        <f ca="1">(SUMIFS(OFFSET([2]掉落汇总!$C$2:$C$871,,MATCH($B123,[2]掉落汇总!$D$1:$M$1)),[2]掉落汇总!$A$2:$A$871,I$1,[2]掉落汇总!$C$2:$C$871,$Q$1)+SUMIFS(OFFSET([2]掉落汇总!$C$2:$C$871,,MATCH($B123,[2]掉落汇总!$D$1:$M$1)),[2]掉落汇总!$A$2:$A$871,I$1,[2]掉落汇总!$C$2:$C$871,$Q$2)/$Q$3)*宝箱投放计算!H123</f>
        <v>0</v>
      </c>
      <c r="J123">
        <f ca="1">(SUMIFS(OFFSET([2]掉落汇总!$C$2:$C$871,,MATCH($B123,[2]掉落汇总!$D$1:$M$1)),[2]掉落汇总!$A$2:$A$871,J$1,[2]掉落汇总!$C$2:$C$871,$Q$1)+SUMIFS(OFFSET([2]掉落汇总!$C$2:$C$871,,MATCH($B123,[2]掉落汇总!$D$1:$M$1)),[2]掉落汇总!$A$2:$A$871,J$1,[2]掉落汇总!$C$2:$C$871,$Q$2)/$Q$3)*宝箱投放计算!I123</f>
        <v>0</v>
      </c>
      <c r="K123">
        <f ca="1">(SUMIFS(OFFSET([2]掉落汇总!$C$2:$C$871,,MATCH($B123,[2]掉落汇总!$D$1:$M$1)),[2]掉落汇总!$A$2:$A$871,K$1,[2]掉落汇总!$C$2:$C$871,$Q$1)+SUMIFS(OFFSET([2]掉落汇总!$C$2:$C$871,,MATCH($B123,[2]掉落汇总!$D$1:$M$1)),[2]掉落汇总!$A$2:$A$871,K$1,[2]掉落汇总!$C$2:$C$871,$Q$2)/$Q$3)*宝箱投放计算!J123</f>
        <v>0</v>
      </c>
      <c r="L123">
        <f ca="1">(SUMIFS(OFFSET([2]掉落汇总!$C$2:$C$871,,MATCH($B123,[2]掉落汇总!$D$1:$M$1)),[2]掉落汇总!$A$2:$A$871,L$1,[2]掉落汇总!$C$2:$C$871,$Q$1)+SUMIFS(OFFSET([2]掉落汇总!$C$2:$C$871,,MATCH($B123,[2]掉落汇总!$D$1:$M$1)),[2]掉落汇总!$A$2:$A$871,L$1,[2]掉落汇总!$C$2:$C$871,$Q$2)/$Q$3)*宝箱投放计算!K123</f>
        <v>0.58393299516338337</v>
      </c>
      <c r="M123">
        <f ca="1">(SUMIFS(OFFSET([2]掉落汇总!$C$2:$C$871,,MATCH($B123,[2]掉落汇总!$D$1:$M$1)),[2]掉落汇总!$A$2:$A$871,M$1,[2]掉落汇总!$C$2:$C$871,$Q$1)+SUMIFS(OFFSET([2]掉落汇总!$C$2:$C$871,,MATCH($B123,[2]掉落汇总!$D$1:$M$1)),[2]掉落汇总!$A$2:$A$871,M$1,[2]掉落汇总!$C$2:$C$871,$Q$2)/$Q$3)*宝箱投放计算!L123</f>
        <v>0.73572346140371359</v>
      </c>
      <c r="N123">
        <f ca="1">(SUMIFS(OFFSET([2]掉落汇总!$C$2:$C$871,,MATCH($B123,[2]掉落汇总!$D$1:$M$1)),[2]掉落汇总!$A$2:$A$871,N$1,[2]掉落汇总!$C$2:$C$871,$Q$1)+SUMIFS(OFFSET([2]掉落汇总!$C$2:$C$871,,MATCH($B123,[2]掉落汇总!$D$1:$M$1)),[2]掉落汇总!$A$2:$A$871,N$1,[2]掉落汇总!$C$2:$C$871,$Q$2)/$Q$3)*宝箱投放计算!M123</f>
        <v>0.19916400295057779</v>
      </c>
      <c r="O123">
        <f ca="1">(SUMIFS(OFFSET([2]掉落汇总!$C$2:$C$871,,MATCH($B123,[2]掉落汇总!$D$1:$M$1)),[2]掉落汇总!$A$2:$A$871,O$1,[2]掉落汇总!$C$2:$C$871,$Q$1)+SUMIFS(OFFSET([2]掉落汇总!$C$2:$C$871,,MATCH($B123,[2]掉落汇总!$D$1:$M$1)),[2]掉落汇总!$A$2:$A$871,O$1,[2]掉落汇总!$C$2:$C$871,$Q$2)/$Q$3)*宝箱投放计算!N123</f>
        <v>0.31118538581225147</v>
      </c>
    </row>
    <row r="124" spans="1:15" x14ac:dyDescent="0.2">
      <c r="A124">
        <f>玩家成长时间线!A124</f>
        <v>123</v>
      </c>
      <c r="B124">
        <f>玩家成长时间线!B124</f>
        <v>10</v>
      </c>
      <c r="C124">
        <f ca="1">SUM($D$2:D124)</f>
        <v>719.92799448719632</v>
      </c>
      <c r="D124">
        <f t="shared" ca="1" si="1"/>
        <v>5.8579572505600757</v>
      </c>
      <c r="E124">
        <f ca="1">(SUMIFS(OFFSET([2]掉落汇总!$C$2:$C$871,,MATCH($B124,[2]掉落汇总!$D$1:$M$1)),[2]掉落汇总!$A$2:$A$871,E$1,[2]掉落汇总!$C$2:$C$871,$Q$1)+SUMIFS(OFFSET([2]掉落汇总!$C$2:$C$871,,MATCH($B124,[2]掉落汇总!$D$1:$M$1)),[2]掉落汇总!$A$2:$A$871,E$1,[2]掉落汇总!$C$2:$C$871,$Q$2)/$Q$3)*宝箱投放计算!D124</f>
        <v>0.89111835875854817</v>
      </c>
      <c r="F124">
        <f ca="1">(SUMIFS(OFFSET([2]掉落汇总!$C$2:$C$871,,MATCH($B124,[2]掉落汇总!$D$1:$M$1)),[2]掉落汇总!$A$2:$A$871,F$1,[2]掉落汇总!$C$2:$C$871,$Q$1)+SUMIFS(OFFSET([2]掉落汇总!$C$2:$C$871,,MATCH($B124,[2]掉落汇总!$D$1:$M$1)),[2]掉落汇总!$A$2:$A$871,F$1,[2]掉落汇总!$C$2:$C$871,$Q$2)/$Q$3)*宝箱投放计算!E124</f>
        <v>3.1368330464716006</v>
      </c>
      <c r="G124">
        <f ca="1">(SUMIFS(OFFSET([2]掉落汇总!$C$2:$C$871,,MATCH($B124,[2]掉落汇总!$D$1:$M$1)),[2]掉落汇总!$A$2:$A$871,G$1,[2]掉落汇总!$C$2:$C$871,$Q$1)+SUMIFS(OFFSET([2]掉落汇总!$C$2:$C$871,,MATCH($B124,[2]掉落汇总!$D$1:$M$1)),[2]掉落汇总!$A$2:$A$871,G$1,[2]掉落汇总!$C$2:$C$871,$Q$2)/$Q$3)*宝箱投放计算!F124</f>
        <v>0</v>
      </c>
      <c r="H124">
        <f ca="1">(SUMIFS(OFFSET([2]掉落汇总!$C$2:$C$871,,MATCH($B124,[2]掉落汇总!$D$1:$M$1)),[2]掉落汇总!$A$2:$A$871,H$1,[2]掉落汇总!$C$2:$C$871,$Q$1)+SUMIFS(OFFSET([2]掉落汇总!$C$2:$C$871,,MATCH($B124,[2]掉落汇总!$D$1:$M$1)),[2]掉落汇总!$A$2:$A$871,H$1,[2]掉落汇总!$C$2:$C$871,$Q$2)/$Q$3)*宝箱投放计算!G124</f>
        <v>0</v>
      </c>
      <c r="I124">
        <f ca="1">(SUMIFS(OFFSET([2]掉落汇总!$C$2:$C$871,,MATCH($B124,[2]掉落汇总!$D$1:$M$1)),[2]掉落汇总!$A$2:$A$871,I$1,[2]掉落汇总!$C$2:$C$871,$Q$1)+SUMIFS(OFFSET([2]掉落汇总!$C$2:$C$871,,MATCH($B124,[2]掉落汇总!$D$1:$M$1)),[2]掉落汇总!$A$2:$A$871,I$1,[2]掉落汇总!$C$2:$C$871,$Q$2)/$Q$3)*宝箱投放计算!H124</f>
        <v>0</v>
      </c>
      <c r="J124">
        <f ca="1">(SUMIFS(OFFSET([2]掉落汇总!$C$2:$C$871,,MATCH($B124,[2]掉落汇总!$D$1:$M$1)),[2]掉落汇总!$A$2:$A$871,J$1,[2]掉落汇总!$C$2:$C$871,$Q$1)+SUMIFS(OFFSET([2]掉落汇总!$C$2:$C$871,,MATCH($B124,[2]掉落汇总!$D$1:$M$1)),[2]掉落汇总!$A$2:$A$871,J$1,[2]掉落汇总!$C$2:$C$871,$Q$2)/$Q$3)*宝箱投放计算!I124</f>
        <v>0</v>
      </c>
      <c r="K124">
        <f ca="1">(SUMIFS(OFFSET([2]掉落汇总!$C$2:$C$871,,MATCH($B124,[2]掉落汇总!$D$1:$M$1)),[2]掉落汇总!$A$2:$A$871,K$1,[2]掉落汇总!$C$2:$C$871,$Q$1)+SUMIFS(OFFSET([2]掉落汇总!$C$2:$C$871,,MATCH($B124,[2]掉落汇总!$D$1:$M$1)),[2]掉落汇总!$A$2:$A$871,K$1,[2]掉落汇总!$C$2:$C$871,$Q$2)/$Q$3)*宝箱投放计算!J124</f>
        <v>0</v>
      </c>
      <c r="L124">
        <f ca="1">(SUMIFS(OFFSET([2]掉落汇总!$C$2:$C$871,,MATCH($B124,[2]掉落汇总!$D$1:$M$1)),[2]掉落汇总!$A$2:$A$871,L$1,[2]掉落汇总!$C$2:$C$871,$Q$1)+SUMIFS(OFFSET([2]掉落汇总!$C$2:$C$871,,MATCH($B124,[2]掉落汇总!$D$1:$M$1)),[2]掉落汇总!$A$2:$A$871,L$1,[2]掉落汇总!$C$2:$C$871,$Q$2)/$Q$3)*宝箱投放计算!K124</f>
        <v>0.58393299516338337</v>
      </c>
      <c r="M124">
        <f ca="1">(SUMIFS(OFFSET([2]掉落汇总!$C$2:$C$871,,MATCH($B124,[2]掉落汇总!$D$1:$M$1)),[2]掉落汇总!$A$2:$A$871,M$1,[2]掉落汇总!$C$2:$C$871,$Q$1)+SUMIFS(OFFSET([2]掉落汇总!$C$2:$C$871,,MATCH($B124,[2]掉落汇总!$D$1:$M$1)),[2]掉落汇总!$A$2:$A$871,M$1,[2]掉落汇总!$C$2:$C$871,$Q$2)/$Q$3)*宝箱投放计算!L124</f>
        <v>0.73572346140371359</v>
      </c>
      <c r="N124">
        <f ca="1">(SUMIFS(OFFSET([2]掉落汇总!$C$2:$C$871,,MATCH($B124,[2]掉落汇总!$D$1:$M$1)),[2]掉落汇总!$A$2:$A$871,N$1,[2]掉落汇总!$C$2:$C$871,$Q$1)+SUMIFS(OFFSET([2]掉落汇总!$C$2:$C$871,,MATCH($B124,[2]掉落汇总!$D$1:$M$1)),[2]掉落汇总!$A$2:$A$871,N$1,[2]掉落汇总!$C$2:$C$871,$Q$2)/$Q$3)*宝箱投放计算!M124</f>
        <v>0.19916400295057779</v>
      </c>
      <c r="O124">
        <f ca="1">(SUMIFS(OFFSET([2]掉落汇总!$C$2:$C$871,,MATCH($B124,[2]掉落汇总!$D$1:$M$1)),[2]掉落汇总!$A$2:$A$871,O$1,[2]掉落汇总!$C$2:$C$871,$Q$1)+SUMIFS(OFFSET([2]掉落汇总!$C$2:$C$871,,MATCH($B124,[2]掉落汇总!$D$1:$M$1)),[2]掉落汇总!$A$2:$A$871,O$1,[2]掉落汇总!$C$2:$C$871,$Q$2)/$Q$3)*宝箱投放计算!N124</f>
        <v>0.31118538581225147</v>
      </c>
    </row>
    <row r="125" spans="1:15" x14ac:dyDescent="0.2">
      <c r="A125">
        <f>玩家成长时间线!A125</f>
        <v>124</v>
      </c>
      <c r="B125">
        <f>玩家成长时间线!B125</f>
        <v>10</v>
      </c>
      <c r="C125">
        <f ca="1">SUM($D$2:D125)</f>
        <v>725.86548882350075</v>
      </c>
      <c r="D125">
        <f t="shared" ca="1" si="1"/>
        <v>5.9374943363044208</v>
      </c>
      <c r="E125">
        <f ca="1">(SUMIFS(OFFSET([2]掉落汇总!$C$2:$C$871,,MATCH($B125,[2]掉落汇总!$D$1:$M$1)),[2]掉落汇总!$A$2:$A$871,E$1,[2]掉落汇总!$C$2:$C$871,$Q$1)+SUMIFS(OFFSET([2]掉落汇总!$C$2:$C$871,,MATCH($B125,[2]掉落汇总!$D$1:$M$1)),[2]掉落汇总!$A$2:$A$871,E$1,[2]掉落汇总!$C$2:$C$871,$Q$2)/$Q$3)*宝箱投放计算!D125</f>
        <v>0.97065544450289309</v>
      </c>
      <c r="F125">
        <f ca="1">(SUMIFS(OFFSET([2]掉落汇总!$C$2:$C$871,,MATCH($B125,[2]掉落汇总!$D$1:$M$1)),[2]掉落汇总!$A$2:$A$871,F$1,[2]掉落汇总!$C$2:$C$871,$Q$1)+SUMIFS(OFFSET([2]掉落汇总!$C$2:$C$871,,MATCH($B125,[2]掉落汇总!$D$1:$M$1)),[2]掉落汇总!$A$2:$A$871,F$1,[2]掉落汇总!$C$2:$C$871,$Q$2)/$Q$3)*宝箱投放计算!E125</f>
        <v>3.1368330464716006</v>
      </c>
      <c r="G125">
        <f ca="1">(SUMIFS(OFFSET([2]掉落汇总!$C$2:$C$871,,MATCH($B125,[2]掉落汇总!$D$1:$M$1)),[2]掉落汇总!$A$2:$A$871,G$1,[2]掉落汇总!$C$2:$C$871,$Q$1)+SUMIFS(OFFSET([2]掉落汇总!$C$2:$C$871,,MATCH($B125,[2]掉落汇总!$D$1:$M$1)),[2]掉落汇总!$A$2:$A$871,G$1,[2]掉落汇总!$C$2:$C$871,$Q$2)/$Q$3)*宝箱投放计算!F125</f>
        <v>0</v>
      </c>
      <c r="H125">
        <f ca="1">(SUMIFS(OFFSET([2]掉落汇总!$C$2:$C$871,,MATCH($B125,[2]掉落汇总!$D$1:$M$1)),[2]掉落汇总!$A$2:$A$871,H$1,[2]掉落汇总!$C$2:$C$871,$Q$1)+SUMIFS(OFFSET([2]掉落汇总!$C$2:$C$871,,MATCH($B125,[2]掉落汇总!$D$1:$M$1)),[2]掉落汇总!$A$2:$A$871,H$1,[2]掉落汇总!$C$2:$C$871,$Q$2)/$Q$3)*宝箱投放计算!G125</f>
        <v>0</v>
      </c>
      <c r="I125">
        <f ca="1">(SUMIFS(OFFSET([2]掉落汇总!$C$2:$C$871,,MATCH($B125,[2]掉落汇总!$D$1:$M$1)),[2]掉落汇总!$A$2:$A$871,I$1,[2]掉落汇总!$C$2:$C$871,$Q$1)+SUMIFS(OFFSET([2]掉落汇总!$C$2:$C$871,,MATCH($B125,[2]掉落汇总!$D$1:$M$1)),[2]掉落汇总!$A$2:$A$871,I$1,[2]掉落汇总!$C$2:$C$871,$Q$2)/$Q$3)*宝箱投放计算!H125</f>
        <v>0</v>
      </c>
      <c r="J125">
        <f ca="1">(SUMIFS(OFFSET([2]掉落汇总!$C$2:$C$871,,MATCH($B125,[2]掉落汇总!$D$1:$M$1)),[2]掉落汇总!$A$2:$A$871,J$1,[2]掉落汇总!$C$2:$C$871,$Q$1)+SUMIFS(OFFSET([2]掉落汇总!$C$2:$C$871,,MATCH($B125,[2]掉落汇总!$D$1:$M$1)),[2]掉落汇总!$A$2:$A$871,J$1,[2]掉落汇总!$C$2:$C$871,$Q$2)/$Q$3)*宝箱投放计算!I125</f>
        <v>0</v>
      </c>
      <c r="K125">
        <f ca="1">(SUMIFS(OFFSET([2]掉落汇总!$C$2:$C$871,,MATCH($B125,[2]掉落汇总!$D$1:$M$1)),[2]掉落汇总!$A$2:$A$871,K$1,[2]掉落汇总!$C$2:$C$871,$Q$1)+SUMIFS(OFFSET([2]掉落汇总!$C$2:$C$871,,MATCH($B125,[2]掉落汇总!$D$1:$M$1)),[2]掉落汇总!$A$2:$A$871,K$1,[2]掉落汇总!$C$2:$C$871,$Q$2)/$Q$3)*宝箱投放计算!J125</f>
        <v>0</v>
      </c>
      <c r="L125">
        <f ca="1">(SUMIFS(OFFSET([2]掉落汇总!$C$2:$C$871,,MATCH($B125,[2]掉落汇总!$D$1:$M$1)),[2]掉落汇总!$A$2:$A$871,L$1,[2]掉落汇总!$C$2:$C$871,$Q$1)+SUMIFS(OFFSET([2]掉落汇总!$C$2:$C$871,,MATCH($B125,[2]掉落汇总!$D$1:$M$1)),[2]掉落汇总!$A$2:$A$871,L$1,[2]掉落汇总!$C$2:$C$871,$Q$2)/$Q$3)*宝箱投放计算!K125</f>
        <v>0.58393299516338337</v>
      </c>
      <c r="M125">
        <f ca="1">(SUMIFS(OFFSET([2]掉落汇总!$C$2:$C$871,,MATCH($B125,[2]掉落汇总!$D$1:$M$1)),[2]掉落汇总!$A$2:$A$871,M$1,[2]掉落汇总!$C$2:$C$871,$Q$1)+SUMIFS(OFFSET([2]掉落汇总!$C$2:$C$871,,MATCH($B125,[2]掉落汇总!$D$1:$M$1)),[2]掉落汇总!$A$2:$A$871,M$1,[2]掉落汇总!$C$2:$C$871,$Q$2)/$Q$3)*宝箱投放计算!L125</f>
        <v>0.73572346140371359</v>
      </c>
      <c r="N125">
        <f ca="1">(SUMIFS(OFFSET([2]掉落汇总!$C$2:$C$871,,MATCH($B125,[2]掉落汇总!$D$1:$M$1)),[2]掉落汇总!$A$2:$A$871,N$1,[2]掉落汇总!$C$2:$C$871,$Q$1)+SUMIFS(OFFSET([2]掉落汇总!$C$2:$C$871,,MATCH($B125,[2]掉落汇总!$D$1:$M$1)),[2]掉落汇总!$A$2:$A$871,N$1,[2]掉落汇总!$C$2:$C$871,$Q$2)/$Q$3)*宝箱投放计算!M125</f>
        <v>0.19916400295057779</v>
      </c>
      <c r="O125">
        <f ca="1">(SUMIFS(OFFSET([2]掉落汇总!$C$2:$C$871,,MATCH($B125,[2]掉落汇总!$D$1:$M$1)),[2]掉落汇总!$A$2:$A$871,O$1,[2]掉落汇总!$C$2:$C$871,$Q$1)+SUMIFS(OFFSET([2]掉落汇总!$C$2:$C$871,,MATCH($B125,[2]掉落汇总!$D$1:$M$1)),[2]掉落汇总!$A$2:$A$871,O$1,[2]掉落汇总!$C$2:$C$871,$Q$2)/$Q$3)*宝箱投放计算!N125</f>
        <v>0.31118538581225147</v>
      </c>
    </row>
    <row r="126" spans="1:15" x14ac:dyDescent="0.2">
      <c r="A126">
        <f>玩家成长时间线!A126</f>
        <v>125</v>
      </c>
      <c r="B126">
        <f>玩家成长时间线!B126</f>
        <v>10</v>
      </c>
      <c r="C126">
        <f ca="1">SUM($D$2:D126)</f>
        <v>731.73102103460792</v>
      </c>
      <c r="D126">
        <f t="shared" ca="1" si="1"/>
        <v>5.8655322111071557</v>
      </c>
      <c r="E126">
        <f ca="1">(SUMIFS(OFFSET([2]掉落汇总!$C$2:$C$871,,MATCH($B126,[2]掉落汇总!$D$1:$M$1)),[2]掉落汇总!$A$2:$A$871,E$1,[2]掉落汇总!$C$2:$C$871,$Q$1)+SUMIFS(OFFSET([2]掉落汇总!$C$2:$C$871,,MATCH($B126,[2]掉落汇总!$D$1:$M$1)),[2]掉落汇总!$A$2:$A$871,E$1,[2]掉落汇总!$C$2:$C$871,$Q$2)/$Q$3)*宝箱投放计算!D126</f>
        <v>0.89869331930562846</v>
      </c>
      <c r="F126">
        <f ca="1">(SUMIFS(OFFSET([2]掉落汇总!$C$2:$C$871,,MATCH($B126,[2]掉落汇总!$D$1:$M$1)),[2]掉落汇总!$A$2:$A$871,F$1,[2]掉落汇总!$C$2:$C$871,$Q$1)+SUMIFS(OFFSET([2]掉落汇总!$C$2:$C$871,,MATCH($B126,[2]掉落汇总!$D$1:$M$1)),[2]掉落汇总!$A$2:$A$871,F$1,[2]掉落汇总!$C$2:$C$871,$Q$2)/$Q$3)*宝箱投放计算!E126</f>
        <v>3.1368330464716006</v>
      </c>
      <c r="G126">
        <f ca="1">(SUMIFS(OFFSET([2]掉落汇总!$C$2:$C$871,,MATCH($B126,[2]掉落汇总!$D$1:$M$1)),[2]掉落汇总!$A$2:$A$871,G$1,[2]掉落汇总!$C$2:$C$871,$Q$1)+SUMIFS(OFFSET([2]掉落汇总!$C$2:$C$871,,MATCH($B126,[2]掉落汇总!$D$1:$M$1)),[2]掉落汇总!$A$2:$A$871,G$1,[2]掉落汇总!$C$2:$C$871,$Q$2)/$Q$3)*宝箱投放计算!F126</f>
        <v>0</v>
      </c>
      <c r="H126">
        <f ca="1">(SUMIFS(OFFSET([2]掉落汇总!$C$2:$C$871,,MATCH($B126,[2]掉落汇总!$D$1:$M$1)),[2]掉落汇总!$A$2:$A$871,H$1,[2]掉落汇总!$C$2:$C$871,$Q$1)+SUMIFS(OFFSET([2]掉落汇总!$C$2:$C$871,,MATCH($B126,[2]掉落汇总!$D$1:$M$1)),[2]掉落汇总!$A$2:$A$871,H$1,[2]掉落汇总!$C$2:$C$871,$Q$2)/$Q$3)*宝箱投放计算!G126</f>
        <v>0</v>
      </c>
      <c r="I126">
        <f ca="1">(SUMIFS(OFFSET([2]掉落汇总!$C$2:$C$871,,MATCH($B126,[2]掉落汇总!$D$1:$M$1)),[2]掉落汇总!$A$2:$A$871,I$1,[2]掉落汇总!$C$2:$C$871,$Q$1)+SUMIFS(OFFSET([2]掉落汇总!$C$2:$C$871,,MATCH($B126,[2]掉落汇总!$D$1:$M$1)),[2]掉落汇总!$A$2:$A$871,I$1,[2]掉落汇总!$C$2:$C$871,$Q$2)/$Q$3)*宝箱投放计算!H126</f>
        <v>0</v>
      </c>
      <c r="J126">
        <f ca="1">(SUMIFS(OFFSET([2]掉落汇总!$C$2:$C$871,,MATCH($B126,[2]掉落汇总!$D$1:$M$1)),[2]掉落汇总!$A$2:$A$871,J$1,[2]掉落汇总!$C$2:$C$871,$Q$1)+SUMIFS(OFFSET([2]掉落汇总!$C$2:$C$871,,MATCH($B126,[2]掉落汇总!$D$1:$M$1)),[2]掉落汇总!$A$2:$A$871,J$1,[2]掉落汇总!$C$2:$C$871,$Q$2)/$Q$3)*宝箱投放计算!I126</f>
        <v>0</v>
      </c>
      <c r="K126">
        <f ca="1">(SUMIFS(OFFSET([2]掉落汇总!$C$2:$C$871,,MATCH($B126,[2]掉落汇总!$D$1:$M$1)),[2]掉落汇总!$A$2:$A$871,K$1,[2]掉落汇总!$C$2:$C$871,$Q$1)+SUMIFS(OFFSET([2]掉落汇总!$C$2:$C$871,,MATCH($B126,[2]掉落汇总!$D$1:$M$1)),[2]掉落汇总!$A$2:$A$871,K$1,[2]掉落汇总!$C$2:$C$871,$Q$2)/$Q$3)*宝箱投放计算!J126</f>
        <v>0</v>
      </c>
      <c r="L126">
        <f ca="1">(SUMIFS(OFFSET([2]掉落汇总!$C$2:$C$871,,MATCH($B126,[2]掉落汇总!$D$1:$M$1)),[2]掉落汇总!$A$2:$A$871,L$1,[2]掉落汇总!$C$2:$C$871,$Q$1)+SUMIFS(OFFSET([2]掉落汇总!$C$2:$C$871,,MATCH($B126,[2]掉落汇总!$D$1:$M$1)),[2]掉落汇总!$A$2:$A$871,L$1,[2]掉落汇总!$C$2:$C$871,$Q$2)/$Q$3)*宝箱投放计算!K126</f>
        <v>0.58393299516338337</v>
      </c>
      <c r="M126">
        <f ca="1">(SUMIFS(OFFSET([2]掉落汇总!$C$2:$C$871,,MATCH($B126,[2]掉落汇总!$D$1:$M$1)),[2]掉落汇总!$A$2:$A$871,M$1,[2]掉落汇总!$C$2:$C$871,$Q$1)+SUMIFS(OFFSET([2]掉落汇总!$C$2:$C$871,,MATCH($B126,[2]掉落汇总!$D$1:$M$1)),[2]掉落汇总!$A$2:$A$871,M$1,[2]掉落汇总!$C$2:$C$871,$Q$2)/$Q$3)*宝箱投放计算!L126</f>
        <v>0.73572346140371359</v>
      </c>
      <c r="N126">
        <f ca="1">(SUMIFS(OFFSET([2]掉落汇总!$C$2:$C$871,,MATCH($B126,[2]掉落汇总!$D$1:$M$1)),[2]掉落汇总!$A$2:$A$871,N$1,[2]掉落汇总!$C$2:$C$871,$Q$1)+SUMIFS(OFFSET([2]掉落汇总!$C$2:$C$871,,MATCH($B126,[2]掉落汇总!$D$1:$M$1)),[2]掉落汇总!$A$2:$A$871,N$1,[2]掉落汇总!$C$2:$C$871,$Q$2)/$Q$3)*宝箱投放计算!M126</f>
        <v>0.19916400295057779</v>
      </c>
      <c r="O126">
        <f ca="1">(SUMIFS(OFFSET([2]掉落汇总!$C$2:$C$871,,MATCH($B126,[2]掉落汇总!$D$1:$M$1)),[2]掉落汇总!$A$2:$A$871,O$1,[2]掉落汇总!$C$2:$C$871,$Q$1)+SUMIFS(OFFSET([2]掉落汇总!$C$2:$C$871,,MATCH($B126,[2]掉落汇总!$D$1:$M$1)),[2]掉落汇总!$A$2:$A$871,O$1,[2]掉落汇总!$C$2:$C$871,$Q$2)/$Q$3)*宝箱投放计算!N126</f>
        <v>0.31118538581225147</v>
      </c>
    </row>
    <row r="127" spans="1:15" x14ac:dyDescent="0.2">
      <c r="A127">
        <f>玩家成长时间线!A127</f>
        <v>126</v>
      </c>
      <c r="B127">
        <f>玩家成长时间线!B127</f>
        <v>8</v>
      </c>
      <c r="C127">
        <f ca="1">SUM($D$2:D127)</f>
        <v>737.73115081521155</v>
      </c>
      <c r="D127">
        <f t="shared" ca="1" si="1"/>
        <v>6.0001297806036478</v>
      </c>
      <c r="E127">
        <f ca="1">(SUMIFS(OFFSET([2]掉落汇总!$C$2:$C$871,,MATCH($B127,[2]掉落汇总!$D$1:$M$1)),[2]掉落汇总!$A$2:$A$871,E$1,[2]掉落汇总!$C$2:$C$871,$Q$1)+SUMIFS(OFFSET([2]掉落汇总!$C$2:$C$871,,MATCH($B127,[2]掉落汇总!$D$1:$M$1)),[2]掉落汇总!$A$2:$A$871,E$1,[2]掉落汇总!$C$2:$C$871,$Q$2)/$Q$3)*宝箱投放计算!D127</f>
        <v>1.0081076923076924</v>
      </c>
      <c r="F127">
        <f ca="1">(SUMIFS(OFFSET([2]掉落汇总!$C$2:$C$871,,MATCH($B127,[2]掉落汇总!$D$1:$M$1)),[2]掉落汇总!$A$2:$A$871,F$1,[2]掉落汇总!$C$2:$C$871,$Q$1)+SUMIFS(OFFSET([2]掉落汇总!$C$2:$C$871,,MATCH($B127,[2]掉落汇总!$D$1:$M$1)),[2]掉落汇总!$A$2:$A$871,F$1,[2]掉落汇总!$C$2:$C$871,$Q$2)/$Q$3)*宝箱投放计算!E127</f>
        <v>2.5094664371772804</v>
      </c>
      <c r="G127">
        <f ca="1">(SUMIFS(OFFSET([2]掉落汇总!$C$2:$C$871,,MATCH($B127,[2]掉落汇总!$D$1:$M$1)),[2]掉落汇总!$A$2:$A$871,G$1,[2]掉落汇总!$C$2:$C$871,$Q$1)+SUMIFS(OFFSET([2]掉落汇总!$C$2:$C$871,,MATCH($B127,[2]掉落汇总!$D$1:$M$1)),[2]掉落汇总!$A$2:$A$871,G$1,[2]掉落汇总!$C$2:$C$871,$Q$2)/$Q$3)*宝箱投放计算!F127</f>
        <v>0.65254980578874822</v>
      </c>
      <c r="H127">
        <f ca="1">(SUMIFS(OFFSET([2]掉落汇总!$C$2:$C$871,,MATCH($B127,[2]掉落汇总!$D$1:$M$1)),[2]掉落汇总!$A$2:$A$871,H$1,[2]掉落汇总!$C$2:$C$871,$Q$1)+SUMIFS(OFFSET([2]掉落汇总!$C$2:$C$871,,MATCH($B127,[2]掉落汇总!$D$1:$M$1)),[2]掉落汇总!$A$2:$A$871,H$1,[2]掉落汇总!$C$2:$C$871,$Q$2)/$Q$3)*宝箱投放计算!G127</f>
        <v>0</v>
      </c>
      <c r="I127">
        <f ca="1">(SUMIFS(OFFSET([2]掉落汇总!$C$2:$C$871,,MATCH($B127,[2]掉落汇总!$D$1:$M$1)),[2]掉落汇总!$A$2:$A$871,I$1,[2]掉落汇总!$C$2:$C$871,$Q$1)+SUMIFS(OFFSET([2]掉落汇总!$C$2:$C$871,,MATCH($B127,[2]掉落汇总!$D$1:$M$1)),[2]掉落汇总!$A$2:$A$871,I$1,[2]掉落汇总!$C$2:$C$871,$Q$2)/$Q$3)*宝箱投放计算!H127</f>
        <v>0</v>
      </c>
      <c r="J127">
        <f ca="1">(SUMIFS(OFFSET([2]掉落汇总!$C$2:$C$871,,MATCH($B127,[2]掉落汇总!$D$1:$M$1)),[2]掉落汇总!$A$2:$A$871,J$1,[2]掉落汇总!$C$2:$C$871,$Q$1)+SUMIFS(OFFSET([2]掉落汇总!$C$2:$C$871,,MATCH($B127,[2]掉落汇总!$D$1:$M$1)),[2]掉落汇总!$A$2:$A$871,J$1,[2]掉落汇总!$C$2:$C$871,$Q$2)/$Q$3)*宝箱投放计算!I127</f>
        <v>0</v>
      </c>
      <c r="K127">
        <f ca="1">(SUMIFS(OFFSET([2]掉落汇总!$C$2:$C$871,,MATCH($B127,[2]掉落汇总!$D$1:$M$1)),[2]掉落汇总!$A$2:$A$871,K$1,[2]掉落汇总!$C$2:$C$871,$Q$1)+SUMIFS(OFFSET([2]掉落汇总!$C$2:$C$871,,MATCH($B127,[2]掉落汇总!$D$1:$M$1)),[2]掉落汇总!$A$2:$A$871,K$1,[2]掉落汇总!$C$2:$C$871,$Q$2)/$Q$3)*宝箱投放计算!J127</f>
        <v>0</v>
      </c>
      <c r="L127">
        <f ca="1">(SUMIFS(OFFSET([2]掉落汇总!$C$2:$C$871,,MATCH($B127,[2]掉落汇总!$D$1:$M$1)),[2]掉落汇总!$A$2:$A$871,L$1,[2]掉落汇总!$C$2:$C$871,$Q$1)+SUMIFS(OFFSET([2]掉落汇总!$C$2:$C$871,,MATCH($B127,[2]掉落汇总!$D$1:$M$1)),[2]掉落汇总!$A$2:$A$871,L$1,[2]掉落汇总!$C$2:$C$871,$Q$2)/$Q$3)*宝箱投放计算!K127</f>
        <v>0.58393299516338337</v>
      </c>
      <c r="M127">
        <f ca="1">(SUMIFS(OFFSET([2]掉落汇总!$C$2:$C$871,,MATCH($B127,[2]掉落汇总!$D$1:$M$1)),[2]掉落汇总!$A$2:$A$871,M$1,[2]掉落汇总!$C$2:$C$871,$Q$1)+SUMIFS(OFFSET([2]掉落汇总!$C$2:$C$871,,MATCH($B127,[2]掉落汇总!$D$1:$M$1)),[2]掉落汇总!$A$2:$A$871,M$1,[2]掉落汇总!$C$2:$C$871,$Q$2)/$Q$3)*宝箱投放计算!L127</f>
        <v>0.73572346140371359</v>
      </c>
      <c r="N127">
        <f ca="1">(SUMIFS(OFFSET([2]掉落汇总!$C$2:$C$871,,MATCH($B127,[2]掉落汇总!$D$1:$M$1)),[2]掉落汇总!$A$2:$A$871,N$1,[2]掉落汇总!$C$2:$C$871,$Q$1)+SUMIFS(OFFSET([2]掉落汇总!$C$2:$C$871,,MATCH($B127,[2]掉落汇总!$D$1:$M$1)),[2]掉落汇总!$A$2:$A$871,N$1,[2]掉落汇总!$C$2:$C$871,$Q$2)/$Q$3)*宝箱投放计算!M127</f>
        <v>0.19916400295057779</v>
      </c>
      <c r="O127">
        <f ca="1">(SUMIFS(OFFSET([2]掉落汇总!$C$2:$C$871,,MATCH($B127,[2]掉落汇总!$D$1:$M$1)),[2]掉落汇总!$A$2:$A$871,O$1,[2]掉落汇总!$C$2:$C$871,$Q$1)+SUMIFS(OFFSET([2]掉落汇总!$C$2:$C$871,,MATCH($B127,[2]掉落汇总!$D$1:$M$1)),[2]掉落汇总!$A$2:$A$871,O$1,[2]掉落汇总!$C$2:$C$871,$Q$2)/$Q$3)*宝箱投放计算!N127</f>
        <v>0.31118538581225147</v>
      </c>
    </row>
    <row r="128" spans="1:15" x14ac:dyDescent="0.2">
      <c r="A128">
        <f>玩家成长时间线!A128</f>
        <v>127</v>
      </c>
      <c r="B128">
        <f>玩家成长时间线!B128</f>
        <v>8</v>
      </c>
      <c r="C128">
        <f ca="1">SUM($D$2:D128)</f>
        <v>743.08296155925723</v>
      </c>
      <c r="D128">
        <f t="shared" ca="1" si="1"/>
        <v>5.3518107440456681</v>
      </c>
      <c r="E128">
        <f ca="1">(SUMIFS(OFFSET([2]掉落汇总!$C$2:$C$871,,MATCH($B128,[2]掉落汇总!$D$1:$M$1)),[2]掉落汇总!$A$2:$A$871,E$1,[2]掉落汇总!$C$2:$C$871,$Q$1)+SUMIFS(OFFSET([2]掉落汇总!$C$2:$C$871,,MATCH($B128,[2]掉落汇总!$D$1:$M$1)),[2]掉落汇总!$A$2:$A$871,E$1,[2]掉落汇总!$C$2:$C$871,$Q$2)/$Q$3)*宝箱投放计算!D128</f>
        <v>1.0123384615384614</v>
      </c>
      <c r="F128">
        <f ca="1">(SUMIFS(OFFSET([2]掉落汇总!$C$2:$C$871,,MATCH($B128,[2]掉落汇总!$D$1:$M$1)),[2]掉落汇总!$A$2:$A$871,F$1,[2]掉落汇总!$C$2:$C$871,$Q$1)+SUMIFS(OFFSET([2]掉落汇总!$C$2:$C$871,,MATCH($B128,[2]掉落汇总!$D$1:$M$1)),[2]掉落汇总!$A$2:$A$871,F$1,[2]掉落汇总!$C$2:$C$871,$Q$2)/$Q$3)*宝箱投放计算!E128</f>
        <v>2.5094664371772804</v>
      </c>
      <c r="G128">
        <f ca="1">(SUMIFS(OFFSET([2]掉落汇总!$C$2:$C$871,,MATCH($B128,[2]掉落汇总!$D$1:$M$1)),[2]掉落汇总!$A$2:$A$871,G$1,[2]掉落汇总!$C$2:$C$871,$Q$1)+SUMIFS(OFFSET([2]掉落汇总!$C$2:$C$871,,MATCH($B128,[2]掉落汇总!$D$1:$M$1)),[2]掉落汇总!$A$2:$A$871,G$1,[2]掉落汇总!$C$2:$C$871,$Q$2)/$Q$3)*宝箱投放计算!F128</f>
        <v>0</v>
      </c>
      <c r="H128">
        <f ca="1">(SUMIFS(OFFSET([2]掉落汇总!$C$2:$C$871,,MATCH($B128,[2]掉落汇总!$D$1:$M$1)),[2]掉落汇总!$A$2:$A$871,H$1,[2]掉落汇总!$C$2:$C$871,$Q$1)+SUMIFS(OFFSET([2]掉落汇总!$C$2:$C$871,,MATCH($B128,[2]掉落汇总!$D$1:$M$1)),[2]掉落汇总!$A$2:$A$871,H$1,[2]掉落汇总!$C$2:$C$871,$Q$2)/$Q$3)*宝箱投放计算!G128</f>
        <v>0</v>
      </c>
      <c r="I128">
        <f ca="1">(SUMIFS(OFFSET([2]掉落汇总!$C$2:$C$871,,MATCH($B128,[2]掉落汇总!$D$1:$M$1)),[2]掉落汇总!$A$2:$A$871,I$1,[2]掉落汇总!$C$2:$C$871,$Q$1)+SUMIFS(OFFSET([2]掉落汇总!$C$2:$C$871,,MATCH($B128,[2]掉落汇总!$D$1:$M$1)),[2]掉落汇总!$A$2:$A$871,I$1,[2]掉落汇总!$C$2:$C$871,$Q$2)/$Q$3)*宝箱投放计算!H128</f>
        <v>0</v>
      </c>
      <c r="J128">
        <f ca="1">(SUMIFS(OFFSET([2]掉落汇总!$C$2:$C$871,,MATCH($B128,[2]掉落汇总!$D$1:$M$1)),[2]掉落汇总!$A$2:$A$871,J$1,[2]掉落汇总!$C$2:$C$871,$Q$1)+SUMIFS(OFFSET([2]掉落汇总!$C$2:$C$871,,MATCH($B128,[2]掉落汇总!$D$1:$M$1)),[2]掉落汇总!$A$2:$A$871,J$1,[2]掉落汇总!$C$2:$C$871,$Q$2)/$Q$3)*宝箱投放计算!I128</f>
        <v>0</v>
      </c>
      <c r="K128">
        <f ca="1">(SUMIFS(OFFSET([2]掉落汇总!$C$2:$C$871,,MATCH($B128,[2]掉落汇总!$D$1:$M$1)),[2]掉落汇总!$A$2:$A$871,K$1,[2]掉落汇总!$C$2:$C$871,$Q$1)+SUMIFS(OFFSET([2]掉落汇总!$C$2:$C$871,,MATCH($B128,[2]掉落汇总!$D$1:$M$1)),[2]掉落汇总!$A$2:$A$871,K$1,[2]掉落汇总!$C$2:$C$871,$Q$2)/$Q$3)*宝箱投放计算!J128</f>
        <v>0</v>
      </c>
      <c r="L128">
        <f ca="1">(SUMIFS(OFFSET([2]掉落汇总!$C$2:$C$871,,MATCH($B128,[2]掉落汇总!$D$1:$M$1)),[2]掉落汇总!$A$2:$A$871,L$1,[2]掉落汇总!$C$2:$C$871,$Q$1)+SUMIFS(OFFSET([2]掉落汇总!$C$2:$C$871,,MATCH($B128,[2]掉落汇总!$D$1:$M$1)),[2]掉落汇总!$A$2:$A$871,L$1,[2]掉落汇总!$C$2:$C$871,$Q$2)/$Q$3)*宝箱投放计算!K128</f>
        <v>0.58393299516338337</v>
      </c>
      <c r="M128">
        <f ca="1">(SUMIFS(OFFSET([2]掉落汇总!$C$2:$C$871,,MATCH($B128,[2]掉落汇总!$D$1:$M$1)),[2]掉落汇总!$A$2:$A$871,M$1,[2]掉落汇总!$C$2:$C$871,$Q$1)+SUMIFS(OFFSET([2]掉落汇总!$C$2:$C$871,,MATCH($B128,[2]掉落汇总!$D$1:$M$1)),[2]掉落汇总!$A$2:$A$871,M$1,[2]掉落汇总!$C$2:$C$871,$Q$2)/$Q$3)*宝箱投放计算!L128</f>
        <v>0.73572346140371359</v>
      </c>
      <c r="N128">
        <f ca="1">(SUMIFS(OFFSET([2]掉落汇总!$C$2:$C$871,,MATCH($B128,[2]掉落汇总!$D$1:$M$1)),[2]掉落汇总!$A$2:$A$871,N$1,[2]掉落汇总!$C$2:$C$871,$Q$1)+SUMIFS(OFFSET([2]掉落汇总!$C$2:$C$871,,MATCH($B128,[2]掉落汇总!$D$1:$M$1)),[2]掉落汇总!$A$2:$A$871,N$1,[2]掉落汇总!$C$2:$C$871,$Q$2)/$Q$3)*宝箱投放计算!M128</f>
        <v>0.19916400295057779</v>
      </c>
      <c r="O128">
        <f ca="1">(SUMIFS(OFFSET([2]掉落汇总!$C$2:$C$871,,MATCH($B128,[2]掉落汇总!$D$1:$M$1)),[2]掉落汇总!$A$2:$A$871,O$1,[2]掉落汇总!$C$2:$C$871,$Q$1)+SUMIFS(OFFSET([2]掉落汇总!$C$2:$C$871,,MATCH($B128,[2]掉落汇总!$D$1:$M$1)),[2]掉落汇总!$A$2:$A$871,O$1,[2]掉落汇总!$C$2:$C$871,$Q$2)/$Q$3)*宝箱投放计算!N128</f>
        <v>0.31118538581225147</v>
      </c>
    </row>
    <row r="129" spans="1:15" x14ac:dyDescent="0.2">
      <c r="A129">
        <f>玩家成长时间线!A129</f>
        <v>128</v>
      </c>
      <c r="B129">
        <f>玩家成长时间线!B129</f>
        <v>8</v>
      </c>
      <c r="C129">
        <f ca="1">SUM($D$2:D129)</f>
        <v>748.52361845714904</v>
      </c>
      <c r="D129">
        <f t="shared" ca="1" si="1"/>
        <v>5.4406568978918219</v>
      </c>
      <c r="E129">
        <f ca="1">(SUMIFS(OFFSET([2]掉落汇总!$C$2:$C$871,,MATCH($B129,[2]掉落汇总!$D$1:$M$1)),[2]掉落汇总!$A$2:$A$871,E$1,[2]掉落汇总!$C$2:$C$871,$Q$1)+SUMIFS(OFFSET([2]掉落汇总!$C$2:$C$871,,MATCH($B129,[2]掉落汇总!$D$1:$M$1)),[2]掉落汇总!$A$2:$A$871,E$1,[2]掉落汇总!$C$2:$C$871,$Q$2)/$Q$3)*宝箱投放计算!D129</f>
        <v>1.1011846153846152</v>
      </c>
      <c r="F129">
        <f ca="1">(SUMIFS(OFFSET([2]掉落汇总!$C$2:$C$871,,MATCH($B129,[2]掉落汇总!$D$1:$M$1)),[2]掉落汇总!$A$2:$A$871,F$1,[2]掉落汇总!$C$2:$C$871,$Q$1)+SUMIFS(OFFSET([2]掉落汇总!$C$2:$C$871,,MATCH($B129,[2]掉落汇总!$D$1:$M$1)),[2]掉落汇总!$A$2:$A$871,F$1,[2]掉落汇总!$C$2:$C$871,$Q$2)/$Q$3)*宝箱投放计算!E129</f>
        <v>2.5094664371772804</v>
      </c>
      <c r="G129">
        <f ca="1">(SUMIFS(OFFSET([2]掉落汇总!$C$2:$C$871,,MATCH($B129,[2]掉落汇总!$D$1:$M$1)),[2]掉落汇总!$A$2:$A$871,G$1,[2]掉落汇总!$C$2:$C$871,$Q$1)+SUMIFS(OFFSET([2]掉落汇总!$C$2:$C$871,,MATCH($B129,[2]掉落汇总!$D$1:$M$1)),[2]掉落汇总!$A$2:$A$871,G$1,[2]掉落汇总!$C$2:$C$871,$Q$2)/$Q$3)*宝箱投放计算!F129</f>
        <v>0</v>
      </c>
      <c r="H129">
        <f ca="1">(SUMIFS(OFFSET([2]掉落汇总!$C$2:$C$871,,MATCH($B129,[2]掉落汇总!$D$1:$M$1)),[2]掉落汇总!$A$2:$A$871,H$1,[2]掉落汇总!$C$2:$C$871,$Q$1)+SUMIFS(OFFSET([2]掉落汇总!$C$2:$C$871,,MATCH($B129,[2]掉落汇总!$D$1:$M$1)),[2]掉落汇总!$A$2:$A$871,H$1,[2]掉落汇总!$C$2:$C$871,$Q$2)/$Q$3)*宝箱投放计算!G129</f>
        <v>0</v>
      </c>
      <c r="I129">
        <f ca="1">(SUMIFS(OFFSET([2]掉落汇总!$C$2:$C$871,,MATCH($B129,[2]掉落汇总!$D$1:$M$1)),[2]掉落汇总!$A$2:$A$871,I$1,[2]掉落汇总!$C$2:$C$871,$Q$1)+SUMIFS(OFFSET([2]掉落汇总!$C$2:$C$871,,MATCH($B129,[2]掉落汇总!$D$1:$M$1)),[2]掉落汇总!$A$2:$A$871,I$1,[2]掉落汇总!$C$2:$C$871,$Q$2)/$Q$3)*宝箱投放计算!H129</f>
        <v>0</v>
      </c>
      <c r="J129">
        <f ca="1">(SUMIFS(OFFSET([2]掉落汇总!$C$2:$C$871,,MATCH($B129,[2]掉落汇总!$D$1:$M$1)),[2]掉落汇总!$A$2:$A$871,J$1,[2]掉落汇总!$C$2:$C$871,$Q$1)+SUMIFS(OFFSET([2]掉落汇总!$C$2:$C$871,,MATCH($B129,[2]掉落汇总!$D$1:$M$1)),[2]掉落汇总!$A$2:$A$871,J$1,[2]掉落汇总!$C$2:$C$871,$Q$2)/$Q$3)*宝箱投放计算!I129</f>
        <v>0</v>
      </c>
      <c r="K129">
        <f ca="1">(SUMIFS(OFFSET([2]掉落汇总!$C$2:$C$871,,MATCH($B129,[2]掉落汇总!$D$1:$M$1)),[2]掉落汇总!$A$2:$A$871,K$1,[2]掉落汇总!$C$2:$C$871,$Q$1)+SUMIFS(OFFSET([2]掉落汇总!$C$2:$C$871,,MATCH($B129,[2]掉落汇总!$D$1:$M$1)),[2]掉落汇总!$A$2:$A$871,K$1,[2]掉落汇总!$C$2:$C$871,$Q$2)/$Q$3)*宝箱投放计算!J129</f>
        <v>0</v>
      </c>
      <c r="L129">
        <f ca="1">(SUMIFS(OFFSET([2]掉落汇总!$C$2:$C$871,,MATCH($B129,[2]掉落汇总!$D$1:$M$1)),[2]掉落汇总!$A$2:$A$871,L$1,[2]掉落汇总!$C$2:$C$871,$Q$1)+SUMIFS(OFFSET([2]掉落汇总!$C$2:$C$871,,MATCH($B129,[2]掉落汇总!$D$1:$M$1)),[2]掉落汇总!$A$2:$A$871,L$1,[2]掉落汇总!$C$2:$C$871,$Q$2)/$Q$3)*宝箱投放计算!K129</f>
        <v>0.58393299516338337</v>
      </c>
      <c r="M129">
        <f ca="1">(SUMIFS(OFFSET([2]掉落汇总!$C$2:$C$871,,MATCH($B129,[2]掉落汇总!$D$1:$M$1)),[2]掉落汇总!$A$2:$A$871,M$1,[2]掉落汇总!$C$2:$C$871,$Q$1)+SUMIFS(OFFSET([2]掉落汇总!$C$2:$C$871,,MATCH($B129,[2]掉落汇总!$D$1:$M$1)),[2]掉落汇总!$A$2:$A$871,M$1,[2]掉落汇总!$C$2:$C$871,$Q$2)/$Q$3)*宝箱投放计算!L129</f>
        <v>0.73572346140371359</v>
      </c>
      <c r="N129">
        <f ca="1">(SUMIFS(OFFSET([2]掉落汇总!$C$2:$C$871,,MATCH($B129,[2]掉落汇总!$D$1:$M$1)),[2]掉落汇总!$A$2:$A$871,N$1,[2]掉落汇总!$C$2:$C$871,$Q$1)+SUMIFS(OFFSET([2]掉落汇总!$C$2:$C$871,,MATCH($B129,[2]掉落汇总!$D$1:$M$1)),[2]掉落汇总!$A$2:$A$871,N$1,[2]掉落汇总!$C$2:$C$871,$Q$2)/$Q$3)*宝箱投放计算!M129</f>
        <v>0.19916400295057779</v>
      </c>
      <c r="O129">
        <f ca="1">(SUMIFS(OFFSET([2]掉落汇总!$C$2:$C$871,,MATCH($B129,[2]掉落汇总!$D$1:$M$1)),[2]掉落汇总!$A$2:$A$871,O$1,[2]掉落汇总!$C$2:$C$871,$Q$1)+SUMIFS(OFFSET([2]掉落汇总!$C$2:$C$871,,MATCH($B129,[2]掉落汇总!$D$1:$M$1)),[2]掉落汇总!$A$2:$A$871,O$1,[2]掉落汇总!$C$2:$C$871,$Q$2)/$Q$3)*宝箱投放计算!N129</f>
        <v>0.31118538581225147</v>
      </c>
    </row>
    <row r="130" spans="1:15" x14ac:dyDescent="0.2">
      <c r="A130">
        <f>玩家成长时间线!A130</f>
        <v>129</v>
      </c>
      <c r="B130">
        <f>玩家成长时间线!B130</f>
        <v>9</v>
      </c>
      <c r="C130">
        <f ca="1">SUM($D$2:D130)</f>
        <v>754.43768526607164</v>
      </c>
      <c r="D130">
        <f t="shared" ca="1" si="1"/>
        <v>5.9140668089225743</v>
      </c>
      <c r="E130">
        <f ca="1">(SUMIFS(OFFSET([2]掉落汇总!$C$2:$C$871,,MATCH($B130,[2]掉落汇总!$D$1:$M$1)),[2]掉落汇总!$A$2:$A$871,E$1,[2]掉落汇总!$C$2:$C$871,$Q$1)+SUMIFS(OFFSET([2]掉落汇总!$C$2:$C$871,,MATCH($B130,[2]掉落汇总!$D$1:$M$1)),[2]掉落汇总!$A$2:$A$871,E$1,[2]掉落汇总!$C$2:$C$871,$Q$2)/$Q$3)*宝箱投放计算!D130</f>
        <v>0.94722791712104693</v>
      </c>
      <c r="F130">
        <f ca="1">(SUMIFS(OFFSET([2]掉落汇总!$C$2:$C$871,,MATCH($B130,[2]掉落汇总!$D$1:$M$1)),[2]掉落汇总!$A$2:$A$871,F$1,[2]掉落汇总!$C$2:$C$871,$Q$1)+SUMIFS(OFFSET([2]掉落汇总!$C$2:$C$871,,MATCH($B130,[2]掉落汇总!$D$1:$M$1)),[2]掉落汇总!$A$2:$A$871,F$1,[2]掉落汇总!$C$2:$C$871,$Q$2)/$Q$3)*宝箱投放计算!E130</f>
        <v>3.1368330464716006</v>
      </c>
      <c r="G130">
        <f ca="1">(SUMIFS(OFFSET([2]掉落汇总!$C$2:$C$871,,MATCH($B130,[2]掉落汇总!$D$1:$M$1)),[2]掉落汇总!$A$2:$A$871,G$1,[2]掉落汇总!$C$2:$C$871,$Q$1)+SUMIFS(OFFSET([2]掉落汇总!$C$2:$C$871,,MATCH($B130,[2]掉落汇总!$D$1:$M$1)),[2]掉落汇总!$A$2:$A$871,G$1,[2]掉落汇总!$C$2:$C$871,$Q$2)/$Q$3)*宝箱投放计算!F130</f>
        <v>0</v>
      </c>
      <c r="H130">
        <f ca="1">(SUMIFS(OFFSET([2]掉落汇总!$C$2:$C$871,,MATCH($B130,[2]掉落汇总!$D$1:$M$1)),[2]掉落汇总!$A$2:$A$871,H$1,[2]掉落汇总!$C$2:$C$871,$Q$1)+SUMIFS(OFFSET([2]掉落汇总!$C$2:$C$871,,MATCH($B130,[2]掉落汇总!$D$1:$M$1)),[2]掉落汇总!$A$2:$A$871,H$1,[2]掉落汇总!$C$2:$C$871,$Q$2)/$Q$3)*宝箱投放计算!G130</f>
        <v>0</v>
      </c>
      <c r="I130">
        <f ca="1">(SUMIFS(OFFSET([2]掉落汇总!$C$2:$C$871,,MATCH($B130,[2]掉落汇总!$D$1:$M$1)),[2]掉落汇总!$A$2:$A$871,I$1,[2]掉落汇总!$C$2:$C$871,$Q$1)+SUMIFS(OFFSET([2]掉落汇总!$C$2:$C$871,,MATCH($B130,[2]掉落汇总!$D$1:$M$1)),[2]掉落汇总!$A$2:$A$871,I$1,[2]掉落汇总!$C$2:$C$871,$Q$2)/$Q$3)*宝箱投放计算!H130</f>
        <v>0</v>
      </c>
      <c r="J130">
        <f ca="1">(SUMIFS(OFFSET([2]掉落汇总!$C$2:$C$871,,MATCH($B130,[2]掉落汇总!$D$1:$M$1)),[2]掉落汇总!$A$2:$A$871,J$1,[2]掉落汇总!$C$2:$C$871,$Q$1)+SUMIFS(OFFSET([2]掉落汇总!$C$2:$C$871,,MATCH($B130,[2]掉落汇总!$D$1:$M$1)),[2]掉落汇总!$A$2:$A$871,J$1,[2]掉落汇总!$C$2:$C$871,$Q$2)/$Q$3)*宝箱投放计算!I130</f>
        <v>0</v>
      </c>
      <c r="K130">
        <f ca="1">(SUMIFS(OFFSET([2]掉落汇总!$C$2:$C$871,,MATCH($B130,[2]掉落汇总!$D$1:$M$1)),[2]掉落汇总!$A$2:$A$871,K$1,[2]掉落汇总!$C$2:$C$871,$Q$1)+SUMIFS(OFFSET([2]掉落汇总!$C$2:$C$871,,MATCH($B130,[2]掉落汇总!$D$1:$M$1)),[2]掉落汇总!$A$2:$A$871,K$1,[2]掉落汇总!$C$2:$C$871,$Q$2)/$Q$3)*宝箱投放计算!J130</f>
        <v>0</v>
      </c>
      <c r="L130">
        <f ca="1">(SUMIFS(OFFSET([2]掉落汇总!$C$2:$C$871,,MATCH($B130,[2]掉落汇总!$D$1:$M$1)),[2]掉落汇总!$A$2:$A$871,L$1,[2]掉落汇总!$C$2:$C$871,$Q$1)+SUMIFS(OFFSET([2]掉落汇总!$C$2:$C$871,,MATCH($B130,[2]掉落汇总!$D$1:$M$1)),[2]掉落汇总!$A$2:$A$871,L$1,[2]掉落汇总!$C$2:$C$871,$Q$2)/$Q$3)*宝箱投放计算!K130</f>
        <v>0.58393299516338337</v>
      </c>
      <c r="M130">
        <f ca="1">(SUMIFS(OFFSET([2]掉落汇总!$C$2:$C$871,,MATCH($B130,[2]掉落汇总!$D$1:$M$1)),[2]掉落汇总!$A$2:$A$871,M$1,[2]掉落汇总!$C$2:$C$871,$Q$1)+SUMIFS(OFFSET([2]掉落汇总!$C$2:$C$871,,MATCH($B130,[2]掉落汇总!$D$1:$M$1)),[2]掉落汇总!$A$2:$A$871,M$1,[2]掉落汇总!$C$2:$C$871,$Q$2)/$Q$3)*宝箱投放计算!L130</f>
        <v>0.73572346140371359</v>
      </c>
      <c r="N130">
        <f ca="1">(SUMIFS(OFFSET([2]掉落汇总!$C$2:$C$871,,MATCH($B130,[2]掉落汇总!$D$1:$M$1)),[2]掉落汇总!$A$2:$A$871,N$1,[2]掉落汇总!$C$2:$C$871,$Q$1)+SUMIFS(OFFSET([2]掉落汇总!$C$2:$C$871,,MATCH($B130,[2]掉落汇总!$D$1:$M$1)),[2]掉落汇总!$A$2:$A$871,N$1,[2]掉落汇总!$C$2:$C$871,$Q$2)/$Q$3)*宝箱投放计算!M130</f>
        <v>0.19916400295057779</v>
      </c>
      <c r="O130">
        <f ca="1">(SUMIFS(OFFSET([2]掉落汇总!$C$2:$C$871,,MATCH($B130,[2]掉落汇总!$D$1:$M$1)),[2]掉落汇总!$A$2:$A$871,O$1,[2]掉落汇总!$C$2:$C$871,$Q$1)+SUMIFS(OFFSET([2]掉落汇总!$C$2:$C$871,,MATCH($B130,[2]掉落汇总!$D$1:$M$1)),[2]掉落汇总!$A$2:$A$871,O$1,[2]掉落汇总!$C$2:$C$871,$Q$2)/$Q$3)*宝箱投放计算!N130</f>
        <v>0.31118538581225147</v>
      </c>
    </row>
    <row r="131" spans="1:15" x14ac:dyDescent="0.2">
      <c r="A131">
        <f>玩家成长时间线!A131</f>
        <v>130</v>
      </c>
      <c r="B131">
        <f>玩家成长时间线!B131</f>
        <v>9</v>
      </c>
      <c r="C131">
        <f ca="1">SUM($D$2:D131)</f>
        <v>760.35567792014149</v>
      </c>
      <c r="D131">
        <f t="shared" ref="D131:D194" ca="1" si="2">SUM(E131:O131)</f>
        <v>5.9179926540697938</v>
      </c>
      <c r="E131">
        <f ca="1">(SUMIFS(OFFSET([2]掉落汇总!$C$2:$C$871,,MATCH($B131,[2]掉落汇总!$D$1:$M$1)),[2]掉落汇总!$A$2:$A$871,E$1,[2]掉落汇总!$C$2:$C$871,$Q$1)+SUMIFS(OFFSET([2]掉落汇总!$C$2:$C$871,,MATCH($B131,[2]掉落汇总!$D$1:$M$1)),[2]掉落汇总!$A$2:$A$871,E$1,[2]掉落汇总!$C$2:$C$871,$Q$2)/$Q$3)*宝箱投放计算!D131</f>
        <v>0.9511537622682662</v>
      </c>
      <c r="F131">
        <f ca="1">(SUMIFS(OFFSET([2]掉落汇总!$C$2:$C$871,,MATCH($B131,[2]掉落汇总!$D$1:$M$1)),[2]掉落汇总!$A$2:$A$871,F$1,[2]掉落汇总!$C$2:$C$871,$Q$1)+SUMIFS(OFFSET([2]掉落汇总!$C$2:$C$871,,MATCH($B131,[2]掉落汇总!$D$1:$M$1)),[2]掉落汇总!$A$2:$A$871,F$1,[2]掉落汇总!$C$2:$C$871,$Q$2)/$Q$3)*宝箱投放计算!E131</f>
        <v>3.1368330464716006</v>
      </c>
      <c r="G131">
        <f ca="1">(SUMIFS(OFFSET([2]掉落汇总!$C$2:$C$871,,MATCH($B131,[2]掉落汇总!$D$1:$M$1)),[2]掉落汇总!$A$2:$A$871,G$1,[2]掉落汇总!$C$2:$C$871,$Q$1)+SUMIFS(OFFSET([2]掉落汇总!$C$2:$C$871,,MATCH($B131,[2]掉落汇总!$D$1:$M$1)),[2]掉落汇总!$A$2:$A$871,G$1,[2]掉落汇总!$C$2:$C$871,$Q$2)/$Q$3)*宝箱投放计算!F131</f>
        <v>0</v>
      </c>
      <c r="H131">
        <f ca="1">(SUMIFS(OFFSET([2]掉落汇总!$C$2:$C$871,,MATCH($B131,[2]掉落汇总!$D$1:$M$1)),[2]掉落汇总!$A$2:$A$871,H$1,[2]掉落汇总!$C$2:$C$871,$Q$1)+SUMIFS(OFFSET([2]掉落汇总!$C$2:$C$871,,MATCH($B131,[2]掉落汇总!$D$1:$M$1)),[2]掉落汇总!$A$2:$A$871,H$1,[2]掉落汇总!$C$2:$C$871,$Q$2)/$Q$3)*宝箱投放计算!G131</f>
        <v>0</v>
      </c>
      <c r="I131">
        <f ca="1">(SUMIFS(OFFSET([2]掉落汇总!$C$2:$C$871,,MATCH($B131,[2]掉落汇总!$D$1:$M$1)),[2]掉落汇总!$A$2:$A$871,I$1,[2]掉落汇总!$C$2:$C$871,$Q$1)+SUMIFS(OFFSET([2]掉落汇总!$C$2:$C$871,,MATCH($B131,[2]掉落汇总!$D$1:$M$1)),[2]掉落汇总!$A$2:$A$871,I$1,[2]掉落汇总!$C$2:$C$871,$Q$2)/$Q$3)*宝箱投放计算!H131</f>
        <v>0</v>
      </c>
      <c r="J131">
        <f ca="1">(SUMIFS(OFFSET([2]掉落汇总!$C$2:$C$871,,MATCH($B131,[2]掉落汇总!$D$1:$M$1)),[2]掉落汇总!$A$2:$A$871,J$1,[2]掉落汇总!$C$2:$C$871,$Q$1)+SUMIFS(OFFSET([2]掉落汇总!$C$2:$C$871,,MATCH($B131,[2]掉落汇总!$D$1:$M$1)),[2]掉落汇总!$A$2:$A$871,J$1,[2]掉落汇总!$C$2:$C$871,$Q$2)/$Q$3)*宝箱投放计算!I131</f>
        <v>0</v>
      </c>
      <c r="K131">
        <f ca="1">(SUMIFS(OFFSET([2]掉落汇总!$C$2:$C$871,,MATCH($B131,[2]掉落汇总!$D$1:$M$1)),[2]掉落汇总!$A$2:$A$871,K$1,[2]掉落汇总!$C$2:$C$871,$Q$1)+SUMIFS(OFFSET([2]掉落汇总!$C$2:$C$871,,MATCH($B131,[2]掉落汇总!$D$1:$M$1)),[2]掉落汇总!$A$2:$A$871,K$1,[2]掉落汇总!$C$2:$C$871,$Q$2)/$Q$3)*宝箱投放计算!J131</f>
        <v>0</v>
      </c>
      <c r="L131">
        <f ca="1">(SUMIFS(OFFSET([2]掉落汇总!$C$2:$C$871,,MATCH($B131,[2]掉落汇总!$D$1:$M$1)),[2]掉落汇总!$A$2:$A$871,L$1,[2]掉落汇总!$C$2:$C$871,$Q$1)+SUMIFS(OFFSET([2]掉落汇总!$C$2:$C$871,,MATCH($B131,[2]掉落汇总!$D$1:$M$1)),[2]掉落汇总!$A$2:$A$871,L$1,[2]掉落汇总!$C$2:$C$871,$Q$2)/$Q$3)*宝箱投放计算!K131</f>
        <v>0.58393299516338337</v>
      </c>
      <c r="M131">
        <f ca="1">(SUMIFS(OFFSET([2]掉落汇总!$C$2:$C$871,,MATCH($B131,[2]掉落汇总!$D$1:$M$1)),[2]掉落汇总!$A$2:$A$871,M$1,[2]掉落汇总!$C$2:$C$871,$Q$1)+SUMIFS(OFFSET([2]掉落汇总!$C$2:$C$871,,MATCH($B131,[2]掉落汇总!$D$1:$M$1)),[2]掉落汇总!$A$2:$A$871,M$1,[2]掉落汇总!$C$2:$C$871,$Q$2)/$Q$3)*宝箱投放计算!L131</f>
        <v>0.73572346140371359</v>
      </c>
      <c r="N131">
        <f ca="1">(SUMIFS(OFFSET([2]掉落汇总!$C$2:$C$871,,MATCH($B131,[2]掉落汇总!$D$1:$M$1)),[2]掉落汇总!$A$2:$A$871,N$1,[2]掉落汇总!$C$2:$C$871,$Q$1)+SUMIFS(OFFSET([2]掉落汇总!$C$2:$C$871,,MATCH($B131,[2]掉落汇总!$D$1:$M$1)),[2]掉落汇总!$A$2:$A$871,N$1,[2]掉落汇总!$C$2:$C$871,$Q$2)/$Q$3)*宝箱投放计算!M131</f>
        <v>0.19916400295057779</v>
      </c>
      <c r="O131">
        <f ca="1">(SUMIFS(OFFSET([2]掉落汇总!$C$2:$C$871,,MATCH($B131,[2]掉落汇总!$D$1:$M$1)),[2]掉落汇总!$A$2:$A$871,O$1,[2]掉落汇总!$C$2:$C$871,$Q$1)+SUMIFS(OFFSET([2]掉落汇总!$C$2:$C$871,,MATCH($B131,[2]掉落汇总!$D$1:$M$1)),[2]掉落汇总!$A$2:$A$871,O$1,[2]掉落汇总!$C$2:$C$871,$Q$2)/$Q$3)*宝箱投放计算!N131</f>
        <v>0.31118538581225147</v>
      </c>
    </row>
    <row r="132" spans="1:15" x14ac:dyDescent="0.2">
      <c r="A132">
        <f>玩家成长时间线!A132</f>
        <v>131</v>
      </c>
      <c r="B132">
        <f>玩家成长时间线!B132</f>
        <v>9</v>
      </c>
      <c r="C132">
        <f ca="1">SUM($D$2:D132)</f>
        <v>766.35611332230292</v>
      </c>
      <c r="D132">
        <f t="shared" ca="1" si="2"/>
        <v>6.000435402161397</v>
      </c>
      <c r="E132">
        <f ca="1">(SUMIFS(OFFSET([2]掉落汇总!$C$2:$C$871,,MATCH($B132,[2]掉落汇总!$D$1:$M$1)),[2]掉落汇总!$A$2:$A$871,E$1,[2]掉落汇总!$C$2:$C$871,$Q$1)+SUMIFS(OFFSET([2]掉落汇总!$C$2:$C$871,,MATCH($B132,[2]掉落汇总!$D$1:$M$1)),[2]掉落汇总!$A$2:$A$871,E$1,[2]掉落汇总!$C$2:$C$871,$Q$2)/$Q$3)*宝箱投放计算!D132</f>
        <v>1.0335965103598692</v>
      </c>
      <c r="F132">
        <f ca="1">(SUMIFS(OFFSET([2]掉落汇总!$C$2:$C$871,,MATCH($B132,[2]掉落汇总!$D$1:$M$1)),[2]掉落汇总!$A$2:$A$871,F$1,[2]掉落汇总!$C$2:$C$871,$Q$1)+SUMIFS(OFFSET([2]掉落汇总!$C$2:$C$871,,MATCH($B132,[2]掉落汇总!$D$1:$M$1)),[2]掉落汇总!$A$2:$A$871,F$1,[2]掉落汇总!$C$2:$C$871,$Q$2)/$Q$3)*宝箱投放计算!E132</f>
        <v>3.1368330464716006</v>
      </c>
      <c r="G132">
        <f ca="1">(SUMIFS(OFFSET([2]掉落汇总!$C$2:$C$871,,MATCH($B132,[2]掉落汇总!$D$1:$M$1)),[2]掉落汇总!$A$2:$A$871,G$1,[2]掉落汇总!$C$2:$C$871,$Q$1)+SUMIFS(OFFSET([2]掉落汇总!$C$2:$C$871,,MATCH($B132,[2]掉落汇总!$D$1:$M$1)),[2]掉落汇总!$A$2:$A$871,G$1,[2]掉落汇总!$C$2:$C$871,$Q$2)/$Q$3)*宝箱投放计算!F132</f>
        <v>0</v>
      </c>
      <c r="H132">
        <f ca="1">(SUMIFS(OFFSET([2]掉落汇总!$C$2:$C$871,,MATCH($B132,[2]掉落汇总!$D$1:$M$1)),[2]掉落汇总!$A$2:$A$871,H$1,[2]掉落汇总!$C$2:$C$871,$Q$1)+SUMIFS(OFFSET([2]掉落汇总!$C$2:$C$871,,MATCH($B132,[2]掉落汇总!$D$1:$M$1)),[2]掉落汇总!$A$2:$A$871,H$1,[2]掉落汇总!$C$2:$C$871,$Q$2)/$Q$3)*宝箱投放计算!G132</f>
        <v>0</v>
      </c>
      <c r="I132">
        <f ca="1">(SUMIFS(OFFSET([2]掉落汇总!$C$2:$C$871,,MATCH($B132,[2]掉落汇总!$D$1:$M$1)),[2]掉落汇总!$A$2:$A$871,I$1,[2]掉落汇总!$C$2:$C$871,$Q$1)+SUMIFS(OFFSET([2]掉落汇总!$C$2:$C$871,,MATCH($B132,[2]掉落汇总!$D$1:$M$1)),[2]掉落汇总!$A$2:$A$871,I$1,[2]掉落汇总!$C$2:$C$871,$Q$2)/$Q$3)*宝箱投放计算!H132</f>
        <v>0</v>
      </c>
      <c r="J132">
        <f ca="1">(SUMIFS(OFFSET([2]掉落汇总!$C$2:$C$871,,MATCH($B132,[2]掉落汇总!$D$1:$M$1)),[2]掉落汇总!$A$2:$A$871,J$1,[2]掉落汇总!$C$2:$C$871,$Q$1)+SUMIFS(OFFSET([2]掉落汇总!$C$2:$C$871,,MATCH($B132,[2]掉落汇总!$D$1:$M$1)),[2]掉落汇总!$A$2:$A$871,J$1,[2]掉落汇总!$C$2:$C$871,$Q$2)/$Q$3)*宝箱投放计算!I132</f>
        <v>0</v>
      </c>
      <c r="K132">
        <f ca="1">(SUMIFS(OFFSET([2]掉落汇总!$C$2:$C$871,,MATCH($B132,[2]掉落汇总!$D$1:$M$1)),[2]掉落汇总!$A$2:$A$871,K$1,[2]掉落汇总!$C$2:$C$871,$Q$1)+SUMIFS(OFFSET([2]掉落汇总!$C$2:$C$871,,MATCH($B132,[2]掉落汇总!$D$1:$M$1)),[2]掉落汇总!$A$2:$A$871,K$1,[2]掉落汇总!$C$2:$C$871,$Q$2)/$Q$3)*宝箱投放计算!J132</f>
        <v>0</v>
      </c>
      <c r="L132">
        <f ca="1">(SUMIFS(OFFSET([2]掉落汇总!$C$2:$C$871,,MATCH($B132,[2]掉落汇总!$D$1:$M$1)),[2]掉落汇总!$A$2:$A$871,L$1,[2]掉落汇总!$C$2:$C$871,$Q$1)+SUMIFS(OFFSET([2]掉落汇总!$C$2:$C$871,,MATCH($B132,[2]掉落汇总!$D$1:$M$1)),[2]掉落汇总!$A$2:$A$871,L$1,[2]掉落汇总!$C$2:$C$871,$Q$2)/$Q$3)*宝箱投放计算!K132</f>
        <v>0.58393299516338337</v>
      </c>
      <c r="M132">
        <f ca="1">(SUMIFS(OFFSET([2]掉落汇总!$C$2:$C$871,,MATCH($B132,[2]掉落汇总!$D$1:$M$1)),[2]掉落汇总!$A$2:$A$871,M$1,[2]掉落汇总!$C$2:$C$871,$Q$1)+SUMIFS(OFFSET([2]掉落汇总!$C$2:$C$871,,MATCH($B132,[2]掉落汇总!$D$1:$M$1)),[2]掉落汇总!$A$2:$A$871,M$1,[2]掉落汇总!$C$2:$C$871,$Q$2)/$Q$3)*宝箱投放计算!L132</f>
        <v>0.73572346140371359</v>
      </c>
      <c r="N132">
        <f ca="1">(SUMIFS(OFFSET([2]掉落汇总!$C$2:$C$871,,MATCH($B132,[2]掉落汇总!$D$1:$M$1)),[2]掉落汇总!$A$2:$A$871,N$1,[2]掉落汇总!$C$2:$C$871,$Q$1)+SUMIFS(OFFSET([2]掉落汇总!$C$2:$C$871,,MATCH($B132,[2]掉落汇总!$D$1:$M$1)),[2]掉落汇总!$A$2:$A$871,N$1,[2]掉落汇总!$C$2:$C$871,$Q$2)/$Q$3)*宝箱投放计算!M132</f>
        <v>0.19916400295057779</v>
      </c>
      <c r="O132">
        <f ca="1">(SUMIFS(OFFSET([2]掉落汇总!$C$2:$C$871,,MATCH($B132,[2]掉落汇总!$D$1:$M$1)),[2]掉落汇总!$A$2:$A$871,O$1,[2]掉落汇总!$C$2:$C$871,$Q$1)+SUMIFS(OFFSET([2]掉落汇总!$C$2:$C$871,,MATCH($B132,[2]掉落汇总!$D$1:$M$1)),[2]掉落汇总!$A$2:$A$871,O$1,[2]掉落汇总!$C$2:$C$871,$Q$2)/$Q$3)*宝箱投放计算!N132</f>
        <v>0.31118538581225147</v>
      </c>
    </row>
    <row r="133" spans="1:15" x14ac:dyDescent="0.2">
      <c r="A133">
        <f>玩家成长时间线!A133</f>
        <v>132</v>
      </c>
      <c r="B133">
        <f>玩家成长时间线!B133</f>
        <v>10</v>
      </c>
      <c r="C133">
        <f ca="1">SUM($D$2:D133)</f>
        <v>772.24815789532488</v>
      </c>
      <c r="D133">
        <f t="shared" ca="1" si="2"/>
        <v>5.8920445730219377</v>
      </c>
      <c r="E133">
        <f ca="1">(SUMIFS(OFFSET([2]掉落汇总!$C$2:$C$871,,MATCH($B133,[2]掉落汇总!$D$1:$M$1)),[2]掉落汇总!$A$2:$A$871,E$1,[2]掉落汇总!$C$2:$C$871,$Q$1)+SUMIFS(OFFSET([2]掉落汇总!$C$2:$C$871,,MATCH($B133,[2]掉落汇总!$D$1:$M$1)),[2]掉落汇总!$A$2:$A$871,E$1,[2]掉落汇总!$C$2:$C$871,$Q$2)/$Q$3)*宝箱投放计算!D133</f>
        <v>0.92520568122041036</v>
      </c>
      <c r="F133">
        <f ca="1">(SUMIFS(OFFSET([2]掉落汇总!$C$2:$C$871,,MATCH($B133,[2]掉落汇总!$D$1:$M$1)),[2]掉落汇总!$A$2:$A$871,F$1,[2]掉落汇总!$C$2:$C$871,$Q$1)+SUMIFS(OFFSET([2]掉落汇总!$C$2:$C$871,,MATCH($B133,[2]掉落汇总!$D$1:$M$1)),[2]掉落汇总!$A$2:$A$871,F$1,[2]掉落汇总!$C$2:$C$871,$Q$2)/$Q$3)*宝箱投放计算!E133</f>
        <v>3.1368330464716006</v>
      </c>
      <c r="G133">
        <f ca="1">(SUMIFS(OFFSET([2]掉落汇总!$C$2:$C$871,,MATCH($B133,[2]掉落汇总!$D$1:$M$1)),[2]掉落汇总!$A$2:$A$871,G$1,[2]掉落汇总!$C$2:$C$871,$Q$1)+SUMIFS(OFFSET([2]掉落汇总!$C$2:$C$871,,MATCH($B133,[2]掉落汇总!$D$1:$M$1)),[2]掉落汇总!$A$2:$A$871,G$1,[2]掉落汇总!$C$2:$C$871,$Q$2)/$Q$3)*宝箱投放计算!F133</f>
        <v>0</v>
      </c>
      <c r="H133">
        <f ca="1">(SUMIFS(OFFSET([2]掉落汇总!$C$2:$C$871,,MATCH($B133,[2]掉落汇总!$D$1:$M$1)),[2]掉落汇总!$A$2:$A$871,H$1,[2]掉落汇总!$C$2:$C$871,$Q$1)+SUMIFS(OFFSET([2]掉落汇总!$C$2:$C$871,,MATCH($B133,[2]掉落汇总!$D$1:$M$1)),[2]掉落汇总!$A$2:$A$871,H$1,[2]掉落汇总!$C$2:$C$871,$Q$2)/$Q$3)*宝箱投放计算!G133</f>
        <v>0</v>
      </c>
      <c r="I133">
        <f ca="1">(SUMIFS(OFFSET([2]掉落汇总!$C$2:$C$871,,MATCH($B133,[2]掉落汇总!$D$1:$M$1)),[2]掉落汇总!$A$2:$A$871,I$1,[2]掉落汇总!$C$2:$C$871,$Q$1)+SUMIFS(OFFSET([2]掉落汇总!$C$2:$C$871,,MATCH($B133,[2]掉落汇总!$D$1:$M$1)),[2]掉落汇总!$A$2:$A$871,I$1,[2]掉落汇总!$C$2:$C$871,$Q$2)/$Q$3)*宝箱投放计算!H133</f>
        <v>0</v>
      </c>
      <c r="J133">
        <f ca="1">(SUMIFS(OFFSET([2]掉落汇总!$C$2:$C$871,,MATCH($B133,[2]掉落汇总!$D$1:$M$1)),[2]掉落汇总!$A$2:$A$871,J$1,[2]掉落汇总!$C$2:$C$871,$Q$1)+SUMIFS(OFFSET([2]掉落汇总!$C$2:$C$871,,MATCH($B133,[2]掉落汇总!$D$1:$M$1)),[2]掉落汇总!$A$2:$A$871,J$1,[2]掉落汇总!$C$2:$C$871,$Q$2)/$Q$3)*宝箱投放计算!I133</f>
        <v>0</v>
      </c>
      <c r="K133">
        <f ca="1">(SUMIFS(OFFSET([2]掉落汇总!$C$2:$C$871,,MATCH($B133,[2]掉落汇总!$D$1:$M$1)),[2]掉落汇总!$A$2:$A$871,K$1,[2]掉落汇总!$C$2:$C$871,$Q$1)+SUMIFS(OFFSET([2]掉落汇总!$C$2:$C$871,,MATCH($B133,[2]掉落汇总!$D$1:$M$1)),[2]掉落汇总!$A$2:$A$871,K$1,[2]掉落汇总!$C$2:$C$871,$Q$2)/$Q$3)*宝箱投放计算!J133</f>
        <v>0</v>
      </c>
      <c r="L133">
        <f ca="1">(SUMIFS(OFFSET([2]掉落汇总!$C$2:$C$871,,MATCH($B133,[2]掉落汇总!$D$1:$M$1)),[2]掉落汇总!$A$2:$A$871,L$1,[2]掉落汇总!$C$2:$C$871,$Q$1)+SUMIFS(OFFSET([2]掉落汇总!$C$2:$C$871,,MATCH($B133,[2]掉落汇总!$D$1:$M$1)),[2]掉落汇总!$A$2:$A$871,L$1,[2]掉落汇总!$C$2:$C$871,$Q$2)/$Q$3)*宝箱投放计算!K133</f>
        <v>0.58393299516338337</v>
      </c>
      <c r="M133">
        <f ca="1">(SUMIFS(OFFSET([2]掉落汇总!$C$2:$C$871,,MATCH($B133,[2]掉落汇总!$D$1:$M$1)),[2]掉落汇总!$A$2:$A$871,M$1,[2]掉落汇总!$C$2:$C$871,$Q$1)+SUMIFS(OFFSET([2]掉落汇总!$C$2:$C$871,,MATCH($B133,[2]掉落汇总!$D$1:$M$1)),[2]掉落汇总!$A$2:$A$871,M$1,[2]掉落汇总!$C$2:$C$871,$Q$2)/$Q$3)*宝箱投放计算!L133</f>
        <v>0.73572346140371359</v>
      </c>
      <c r="N133">
        <f ca="1">(SUMIFS(OFFSET([2]掉落汇总!$C$2:$C$871,,MATCH($B133,[2]掉落汇总!$D$1:$M$1)),[2]掉落汇总!$A$2:$A$871,N$1,[2]掉落汇总!$C$2:$C$871,$Q$1)+SUMIFS(OFFSET([2]掉落汇总!$C$2:$C$871,,MATCH($B133,[2]掉落汇总!$D$1:$M$1)),[2]掉落汇总!$A$2:$A$871,N$1,[2]掉落汇总!$C$2:$C$871,$Q$2)/$Q$3)*宝箱投放计算!M133</f>
        <v>0.19916400295057779</v>
      </c>
      <c r="O133">
        <f ca="1">(SUMIFS(OFFSET([2]掉落汇总!$C$2:$C$871,,MATCH($B133,[2]掉落汇总!$D$1:$M$1)),[2]掉落汇总!$A$2:$A$871,O$1,[2]掉落汇总!$C$2:$C$871,$Q$1)+SUMIFS(OFFSET([2]掉落汇总!$C$2:$C$871,,MATCH($B133,[2]掉落汇总!$D$1:$M$1)),[2]掉落汇总!$A$2:$A$871,O$1,[2]掉落汇总!$C$2:$C$871,$Q$2)/$Q$3)*宝箱投放计算!N133</f>
        <v>0.31118538581225147</v>
      </c>
    </row>
    <row r="134" spans="1:15" x14ac:dyDescent="0.2">
      <c r="A134">
        <f>玩家成长时间线!A134</f>
        <v>133</v>
      </c>
      <c r="B134">
        <f>玩家成长时间线!B134</f>
        <v>10</v>
      </c>
      <c r="C134">
        <f ca="1">SUM($D$2:D134)</f>
        <v>778.1439899486204</v>
      </c>
      <c r="D134">
        <f t="shared" ca="1" si="2"/>
        <v>5.8958320532954778</v>
      </c>
      <c r="E134">
        <f ca="1">(SUMIFS(OFFSET([2]掉落汇总!$C$2:$C$871,,MATCH($B134,[2]掉落汇总!$D$1:$M$1)),[2]掉落汇总!$A$2:$A$871,E$1,[2]掉落汇总!$C$2:$C$871,$Q$1)+SUMIFS(OFFSET([2]掉落汇总!$C$2:$C$871,,MATCH($B134,[2]掉落汇总!$D$1:$M$1)),[2]掉落汇总!$A$2:$A$871,E$1,[2]掉落汇总!$C$2:$C$871,$Q$2)/$Q$3)*宝箱投放计算!D134</f>
        <v>0.9289931614939505</v>
      </c>
      <c r="F134">
        <f ca="1">(SUMIFS(OFFSET([2]掉落汇总!$C$2:$C$871,,MATCH($B134,[2]掉落汇总!$D$1:$M$1)),[2]掉落汇总!$A$2:$A$871,F$1,[2]掉落汇总!$C$2:$C$871,$Q$1)+SUMIFS(OFFSET([2]掉落汇总!$C$2:$C$871,,MATCH($B134,[2]掉落汇总!$D$1:$M$1)),[2]掉落汇总!$A$2:$A$871,F$1,[2]掉落汇总!$C$2:$C$871,$Q$2)/$Q$3)*宝箱投放计算!E134</f>
        <v>3.1368330464716006</v>
      </c>
      <c r="G134">
        <f ca="1">(SUMIFS(OFFSET([2]掉落汇总!$C$2:$C$871,,MATCH($B134,[2]掉落汇总!$D$1:$M$1)),[2]掉落汇总!$A$2:$A$871,G$1,[2]掉落汇总!$C$2:$C$871,$Q$1)+SUMIFS(OFFSET([2]掉落汇总!$C$2:$C$871,,MATCH($B134,[2]掉落汇总!$D$1:$M$1)),[2]掉落汇总!$A$2:$A$871,G$1,[2]掉落汇总!$C$2:$C$871,$Q$2)/$Q$3)*宝箱投放计算!F134</f>
        <v>0</v>
      </c>
      <c r="H134">
        <f ca="1">(SUMIFS(OFFSET([2]掉落汇总!$C$2:$C$871,,MATCH($B134,[2]掉落汇总!$D$1:$M$1)),[2]掉落汇总!$A$2:$A$871,H$1,[2]掉落汇总!$C$2:$C$871,$Q$1)+SUMIFS(OFFSET([2]掉落汇总!$C$2:$C$871,,MATCH($B134,[2]掉落汇总!$D$1:$M$1)),[2]掉落汇总!$A$2:$A$871,H$1,[2]掉落汇总!$C$2:$C$871,$Q$2)/$Q$3)*宝箱投放计算!G134</f>
        <v>0</v>
      </c>
      <c r="I134">
        <f ca="1">(SUMIFS(OFFSET([2]掉落汇总!$C$2:$C$871,,MATCH($B134,[2]掉落汇总!$D$1:$M$1)),[2]掉落汇总!$A$2:$A$871,I$1,[2]掉落汇总!$C$2:$C$871,$Q$1)+SUMIFS(OFFSET([2]掉落汇总!$C$2:$C$871,,MATCH($B134,[2]掉落汇总!$D$1:$M$1)),[2]掉落汇总!$A$2:$A$871,I$1,[2]掉落汇总!$C$2:$C$871,$Q$2)/$Q$3)*宝箱投放计算!H134</f>
        <v>0</v>
      </c>
      <c r="J134">
        <f ca="1">(SUMIFS(OFFSET([2]掉落汇总!$C$2:$C$871,,MATCH($B134,[2]掉落汇总!$D$1:$M$1)),[2]掉落汇总!$A$2:$A$871,J$1,[2]掉落汇总!$C$2:$C$871,$Q$1)+SUMIFS(OFFSET([2]掉落汇总!$C$2:$C$871,,MATCH($B134,[2]掉落汇总!$D$1:$M$1)),[2]掉落汇总!$A$2:$A$871,J$1,[2]掉落汇总!$C$2:$C$871,$Q$2)/$Q$3)*宝箱投放计算!I134</f>
        <v>0</v>
      </c>
      <c r="K134">
        <f ca="1">(SUMIFS(OFFSET([2]掉落汇总!$C$2:$C$871,,MATCH($B134,[2]掉落汇总!$D$1:$M$1)),[2]掉落汇总!$A$2:$A$871,K$1,[2]掉落汇总!$C$2:$C$871,$Q$1)+SUMIFS(OFFSET([2]掉落汇总!$C$2:$C$871,,MATCH($B134,[2]掉落汇总!$D$1:$M$1)),[2]掉落汇总!$A$2:$A$871,K$1,[2]掉落汇总!$C$2:$C$871,$Q$2)/$Q$3)*宝箱投放计算!J134</f>
        <v>0</v>
      </c>
      <c r="L134">
        <f ca="1">(SUMIFS(OFFSET([2]掉落汇总!$C$2:$C$871,,MATCH($B134,[2]掉落汇总!$D$1:$M$1)),[2]掉落汇总!$A$2:$A$871,L$1,[2]掉落汇总!$C$2:$C$871,$Q$1)+SUMIFS(OFFSET([2]掉落汇总!$C$2:$C$871,,MATCH($B134,[2]掉落汇总!$D$1:$M$1)),[2]掉落汇总!$A$2:$A$871,L$1,[2]掉落汇总!$C$2:$C$871,$Q$2)/$Q$3)*宝箱投放计算!K134</f>
        <v>0.58393299516338337</v>
      </c>
      <c r="M134">
        <f ca="1">(SUMIFS(OFFSET([2]掉落汇总!$C$2:$C$871,,MATCH($B134,[2]掉落汇总!$D$1:$M$1)),[2]掉落汇总!$A$2:$A$871,M$1,[2]掉落汇总!$C$2:$C$871,$Q$1)+SUMIFS(OFFSET([2]掉落汇总!$C$2:$C$871,,MATCH($B134,[2]掉落汇总!$D$1:$M$1)),[2]掉落汇总!$A$2:$A$871,M$1,[2]掉落汇总!$C$2:$C$871,$Q$2)/$Q$3)*宝箱投放计算!L134</f>
        <v>0.73572346140371359</v>
      </c>
      <c r="N134">
        <f ca="1">(SUMIFS(OFFSET([2]掉落汇总!$C$2:$C$871,,MATCH($B134,[2]掉落汇总!$D$1:$M$1)),[2]掉落汇总!$A$2:$A$871,N$1,[2]掉落汇总!$C$2:$C$871,$Q$1)+SUMIFS(OFFSET([2]掉落汇总!$C$2:$C$871,,MATCH($B134,[2]掉落汇总!$D$1:$M$1)),[2]掉落汇总!$A$2:$A$871,N$1,[2]掉落汇总!$C$2:$C$871,$Q$2)/$Q$3)*宝箱投放计算!M134</f>
        <v>0.19916400295057779</v>
      </c>
      <c r="O134">
        <f ca="1">(SUMIFS(OFFSET([2]掉落汇总!$C$2:$C$871,,MATCH($B134,[2]掉落汇总!$D$1:$M$1)),[2]掉落汇总!$A$2:$A$871,O$1,[2]掉落汇总!$C$2:$C$871,$Q$1)+SUMIFS(OFFSET([2]掉落汇总!$C$2:$C$871,,MATCH($B134,[2]掉落汇总!$D$1:$M$1)),[2]掉落汇总!$A$2:$A$871,O$1,[2]掉落汇总!$C$2:$C$871,$Q$2)/$Q$3)*宝箱投放计算!N134</f>
        <v>0.31118538581225147</v>
      </c>
    </row>
    <row r="135" spans="1:15" x14ac:dyDescent="0.2">
      <c r="A135">
        <f>玩家成长时间线!A135</f>
        <v>134</v>
      </c>
      <c r="B135">
        <f>玩家成长时间线!B135</f>
        <v>10</v>
      </c>
      <c r="C135">
        <f ca="1">SUM($D$2:D135)</f>
        <v>784.04360948218937</v>
      </c>
      <c r="D135">
        <f t="shared" ca="1" si="2"/>
        <v>5.8996195335690178</v>
      </c>
      <c r="E135">
        <f ca="1">(SUMIFS(OFFSET([2]掉落汇总!$C$2:$C$871,,MATCH($B135,[2]掉落汇总!$D$1:$M$1)),[2]掉落汇总!$A$2:$A$871,E$1,[2]掉落汇总!$C$2:$C$871,$Q$1)+SUMIFS(OFFSET([2]掉落汇总!$C$2:$C$871,,MATCH($B135,[2]掉落汇总!$D$1:$M$1)),[2]掉落汇总!$A$2:$A$871,E$1,[2]掉落汇总!$C$2:$C$871,$Q$2)/$Q$3)*宝箱投放计算!D135</f>
        <v>0.93278064176749076</v>
      </c>
      <c r="F135">
        <f ca="1">(SUMIFS(OFFSET([2]掉落汇总!$C$2:$C$871,,MATCH($B135,[2]掉落汇总!$D$1:$M$1)),[2]掉落汇总!$A$2:$A$871,F$1,[2]掉落汇总!$C$2:$C$871,$Q$1)+SUMIFS(OFFSET([2]掉落汇总!$C$2:$C$871,,MATCH($B135,[2]掉落汇总!$D$1:$M$1)),[2]掉落汇总!$A$2:$A$871,F$1,[2]掉落汇总!$C$2:$C$871,$Q$2)/$Q$3)*宝箱投放计算!E135</f>
        <v>3.1368330464716006</v>
      </c>
      <c r="G135">
        <f ca="1">(SUMIFS(OFFSET([2]掉落汇总!$C$2:$C$871,,MATCH($B135,[2]掉落汇总!$D$1:$M$1)),[2]掉落汇总!$A$2:$A$871,G$1,[2]掉落汇总!$C$2:$C$871,$Q$1)+SUMIFS(OFFSET([2]掉落汇总!$C$2:$C$871,,MATCH($B135,[2]掉落汇总!$D$1:$M$1)),[2]掉落汇总!$A$2:$A$871,G$1,[2]掉落汇总!$C$2:$C$871,$Q$2)/$Q$3)*宝箱投放计算!F135</f>
        <v>0</v>
      </c>
      <c r="H135">
        <f ca="1">(SUMIFS(OFFSET([2]掉落汇总!$C$2:$C$871,,MATCH($B135,[2]掉落汇总!$D$1:$M$1)),[2]掉落汇总!$A$2:$A$871,H$1,[2]掉落汇总!$C$2:$C$871,$Q$1)+SUMIFS(OFFSET([2]掉落汇总!$C$2:$C$871,,MATCH($B135,[2]掉落汇总!$D$1:$M$1)),[2]掉落汇总!$A$2:$A$871,H$1,[2]掉落汇总!$C$2:$C$871,$Q$2)/$Q$3)*宝箱投放计算!G135</f>
        <v>0</v>
      </c>
      <c r="I135">
        <f ca="1">(SUMIFS(OFFSET([2]掉落汇总!$C$2:$C$871,,MATCH($B135,[2]掉落汇总!$D$1:$M$1)),[2]掉落汇总!$A$2:$A$871,I$1,[2]掉落汇总!$C$2:$C$871,$Q$1)+SUMIFS(OFFSET([2]掉落汇总!$C$2:$C$871,,MATCH($B135,[2]掉落汇总!$D$1:$M$1)),[2]掉落汇总!$A$2:$A$871,I$1,[2]掉落汇总!$C$2:$C$871,$Q$2)/$Q$3)*宝箱投放计算!H135</f>
        <v>0</v>
      </c>
      <c r="J135">
        <f ca="1">(SUMIFS(OFFSET([2]掉落汇总!$C$2:$C$871,,MATCH($B135,[2]掉落汇总!$D$1:$M$1)),[2]掉落汇总!$A$2:$A$871,J$1,[2]掉落汇总!$C$2:$C$871,$Q$1)+SUMIFS(OFFSET([2]掉落汇总!$C$2:$C$871,,MATCH($B135,[2]掉落汇总!$D$1:$M$1)),[2]掉落汇总!$A$2:$A$871,J$1,[2]掉落汇总!$C$2:$C$871,$Q$2)/$Q$3)*宝箱投放计算!I135</f>
        <v>0</v>
      </c>
      <c r="K135">
        <f ca="1">(SUMIFS(OFFSET([2]掉落汇总!$C$2:$C$871,,MATCH($B135,[2]掉落汇总!$D$1:$M$1)),[2]掉落汇总!$A$2:$A$871,K$1,[2]掉落汇总!$C$2:$C$871,$Q$1)+SUMIFS(OFFSET([2]掉落汇总!$C$2:$C$871,,MATCH($B135,[2]掉落汇总!$D$1:$M$1)),[2]掉落汇总!$A$2:$A$871,K$1,[2]掉落汇总!$C$2:$C$871,$Q$2)/$Q$3)*宝箱投放计算!J135</f>
        <v>0</v>
      </c>
      <c r="L135">
        <f ca="1">(SUMIFS(OFFSET([2]掉落汇总!$C$2:$C$871,,MATCH($B135,[2]掉落汇总!$D$1:$M$1)),[2]掉落汇总!$A$2:$A$871,L$1,[2]掉落汇总!$C$2:$C$871,$Q$1)+SUMIFS(OFFSET([2]掉落汇总!$C$2:$C$871,,MATCH($B135,[2]掉落汇总!$D$1:$M$1)),[2]掉落汇总!$A$2:$A$871,L$1,[2]掉落汇总!$C$2:$C$871,$Q$2)/$Q$3)*宝箱投放计算!K135</f>
        <v>0.58393299516338337</v>
      </c>
      <c r="M135">
        <f ca="1">(SUMIFS(OFFSET([2]掉落汇总!$C$2:$C$871,,MATCH($B135,[2]掉落汇总!$D$1:$M$1)),[2]掉落汇总!$A$2:$A$871,M$1,[2]掉落汇总!$C$2:$C$871,$Q$1)+SUMIFS(OFFSET([2]掉落汇总!$C$2:$C$871,,MATCH($B135,[2]掉落汇总!$D$1:$M$1)),[2]掉落汇总!$A$2:$A$871,M$1,[2]掉落汇总!$C$2:$C$871,$Q$2)/$Q$3)*宝箱投放计算!L135</f>
        <v>0.73572346140371359</v>
      </c>
      <c r="N135">
        <f ca="1">(SUMIFS(OFFSET([2]掉落汇总!$C$2:$C$871,,MATCH($B135,[2]掉落汇总!$D$1:$M$1)),[2]掉落汇总!$A$2:$A$871,N$1,[2]掉落汇总!$C$2:$C$871,$Q$1)+SUMIFS(OFFSET([2]掉落汇总!$C$2:$C$871,,MATCH($B135,[2]掉落汇总!$D$1:$M$1)),[2]掉落汇总!$A$2:$A$871,N$1,[2]掉落汇总!$C$2:$C$871,$Q$2)/$Q$3)*宝箱投放计算!M135</f>
        <v>0.19916400295057779</v>
      </c>
      <c r="O135">
        <f ca="1">(SUMIFS(OFFSET([2]掉落汇总!$C$2:$C$871,,MATCH($B135,[2]掉落汇总!$D$1:$M$1)),[2]掉落汇总!$A$2:$A$871,O$1,[2]掉落汇总!$C$2:$C$871,$Q$1)+SUMIFS(OFFSET([2]掉落汇总!$C$2:$C$871,,MATCH($B135,[2]掉落汇总!$D$1:$M$1)),[2]掉落汇总!$A$2:$A$871,O$1,[2]掉落汇总!$C$2:$C$871,$Q$2)/$Q$3)*宝箱投放计算!N135</f>
        <v>0.31118538581225147</v>
      </c>
    </row>
    <row r="136" spans="1:15" x14ac:dyDescent="0.2">
      <c r="A136">
        <f>玩家成长时间线!A136</f>
        <v>135</v>
      </c>
      <c r="B136">
        <f>玩家成长时间线!B136</f>
        <v>10</v>
      </c>
      <c r="C136">
        <f ca="1">SUM($D$2:D136)</f>
        <v>790.67531590729152</v>
      </c>
      <c r="D136">
        <f t="shared" ca="1" si="2"/>
        <v>6.6317064251021112</v>
      </c>
      <c r="E136">
        <f ca="1">(SUMIFS(OFFSET([2]掉落汇总!$C$2:$C$871,,MATCH($B136,[2]掉落汇总!$D$1:$M$1)),[2]掉落汇总!$A$2:$A$871,E$1,[2]掉落汇总!$C$2:$C$871,$Q$1)+SUMIFS(OFFSET([2]掉落汇总!$C$2:$C$871,,MATCH($B136,[2]掉落汇总!$D$1:$M$1)),[2]掉落汇总!$A$2:$A$871,E$1,[2]掉落汇总!$C$2:$C$871,$Q$2)/$Q$3)*宝箱投放计算!D136</f>
        <v>1.0123177275118358</v>
      </c>
      <c r="F136">
        <f ca="1">(SUMIFS(OFFSET([2]掉落汇总!$C$2:$C$871,,MATCH($B136,[2]掉落汇总!$D$1:$M$1)),[2]掉落汇总!$A$2:$A$871,F$1,[2]掉落汇总!$C$2:$C$871,$Q$1)+SUMIFS(OFFSET([2]掉落汇总!$C$2:$C$871,,MATCH($B136,[2]掉落汇总!$D$1:$M$1)),[2]掉落汇总!$A$2:$A$871,F$1,[2]掉落汇总!$C$2:$C$871,$Q$2)/$Q$3)*宝箱投放计算!E136</f>
        <v>3.1368330464716006</v>
      </c>
      <c r="G136">
        <f ca="1">(SUMIFS(OFFSET([2]掉落汇总!$C$2:$C$871,,MATCH($B136,[2]掉落汇总!$D$1:$M$1)),[2]掉落汇总!$A$2:$A$871,G$1,[2]掉落汇总!$C$2:$C$871,$Q$1)+SUMIFS(OFFSET([2]掉落汇总!$C$2:$C$871,,MATCH($B136,[2]掉落汇总!$D$1:$M$1)),[2]掉落汇总!$A$2:$A$871,G$1,[2]掉落汇总!$C$2:$C$871,$Q$2)/$Q$3)*宝箱投放计算!F136</f>
        <v>0.65254980578874822</v>
      </c>
      <c r="H136">
        <f ca="1">(SUMIFS(OFFSET([2]掉落汇总!$C$2:$C$871,,MATCH($B136,[2]掉落汇总!$D$1:$M$1)),[2]掉落汇总!$A$2:$A$871,H$1,[2]掉落汇总!$C$2:$C$871,$Q$1)+SUMIFS(OFFSET([2]掉落汇总!$C$2:$C$871,,MATCH($B136,[2]掉落汇总!$D$1:$M$1)),[2]掉落汇总!$A$2:$A$871,H$1,[2]掉落汇总!$C$2:$C$871,$Q$2)/$Q$3)*宝箱投放计算!G136</f>
        <v>0</v>
      </c>
      <c r="I136">
        <f ca="1">(SUMIFS(OFFSET([2]掉落汇总!$C$2:$C$871,,MATCH($B136,[2]掉落汇总!$D$1:$M$1)),[2]掉落汇总!$A$2:$A$871,I$1,[2]掉落汇总!$C$2:$C$871,$Q$1)+SUMIFS(OFFSET([2]掉落汇总!$C$2:$C$871,,MATCH($B136,[2]掉落汇总!$D$1:$M$1)),[2]掉落汇总!$A$2:$A$871,I$1,[2]掉落汇总!$C$2:$C$871,$Q$2)/$Q$3)*宝箱投放计算!H136</f>
        <v>0</v>
      </c>
      <c r="J136">
        <f ca="1">(SUMIFS(OFFSET([2]掉落汇总!$C$2:$C$871,,MATCH($B136,[2]掉落汇总!$D$1:$M$1)),[2]掉落汇总!$A$2:$A$871,J$1,[2]掉落汇总!$C$2:$C$871,$Q$1)+SUMIFS(OFFSET([2]掉落汇总!$C$2:$C$871,,MATCH($B136,[2]掉落汇总!$D$1:$M$1)),[2]掉落汇总!$A$2:$A$871,J$1,[2]掉落汇总!$C$2:$C$871,$Q$2)/$Q$3)*宝箱投放计算!I136</f>
        <v>0</v>
      </c>
      <c r="K136">
        <f ca="1">(SUMIFS(OFFSET([2]掉落汇总!$C$2:$C$871,,MATCH($B136,[2]掉落汇总!$D$1:$M$1)),[2]掉落汇总!$A$2:$A$871,K$1,[2]掉落汇总!$C$2:$C$871,$Q$1)+SUMIFS(OFFSET([2]掉落汇总!$C$2:$C$871,,MATCH($B136,[2]掉落汇总!$D$1:$M$1)),[2]掉落汇总!$A$2:$A$871,K$1,[2]掉落汇总!$C$2:$C$871,$Q$2)/$Q$3)*宝箱投放计算!J136</f>
        <v>0</v>
      </c>
      <c r="L136">
        <f ca="1">(SUMIFS(OFFSET([2]掉落汇总!$C$2:$C$871,,MATCH($B136,[2]掉落汇总!$D$1:$M$1)),[2]掉落汇总!$A$2:$A$871,L$1,[2]掉落汇总!$C$2:$C$871,$Q$1)+SUMIFS(OFFSET([2]掉落汇总!$C$2:$C$871,,MATCH($B136,[2]掉落汇总!$D$1:$M$1)),[2]掉落汇总!$A$2:$A$871,L$1,[2]掉落汇总!$C$2:$C$871,$Q$2)/$Q$3)*宝箱投放计算!K136</f>
        <v>0.58393299516338337</v>
      </c>
      <c r="M136">
        <f ca="1">(SUMIFS(OFFSET([2]掉落汇总!$C$2:$C$871,,MATCH($B136,[2]掉落汇总!$D$1:$M$1)),[2]掉落汇总!$A$2:$A$871,M$1,[2]掉落汇总!$C$2:$C$871,$Q$1)+SUMIFS(OFFSET([2]掉落汇总!$C$2:$C$871,,MATCH($B136,[2]掉落汇总!$D$1:$M$1)),[2]掉落汇总!$A$2:$A$871,M$1,[2]掉落汇总!$C$2:$C$871,$Q$2)/$Q$3)*宝箱投放计算!L136</f>
        <v>0.73572346140371359</v>
      </c>
      <c r="N136">
        <f ca="1">(SUMIFS(OFFSET([2]掉落汇总!$C$2:$C$871,,MATCH($B136,[2]掉落汇总!$D$1:$M$1)),[2]掉落汇总!$A$2:$A$871,N$1,[2]掉落汇总!$C$2:$C$871,$Q$1)+SUMIFS(OFFSET([2]掉落汇总!$C$2:$C$871,,MATCH($B136,[2]掉落汇总!$D$1:$M$1)),[2]掉落汇总!$A$2:$A$871,N$1,[2]掉落汇总!$C$2:$C$871,$Q$2)/$Q$3)*宝箱投放计算!M136</f>
        <v>0.19916400295057779</v>
      </c>
      <c r="O136">
        <f ca="1">(SUMIFS(OFFSET([2]掉落汇总!$C$2:$C$871,,MATCH($B136,[2]掉落汇总!$D$1:$M$1)),[2]掉落汇总!$A$2:$A$871,O$1,[2]掉落汇总!$C$2:$C$871,$Q$1)+SUMIFS(OFFSET([2]掉落汇总!$C$2:$C$871,,MATCH($B136,[2]掉落汇总!$D$1:$M$1)),[2]掉落汇总!$A$2:$A$871,O$1,[2]掉落汇总!$C$2:$C$871,$Q$2)/$Q$3)*宝箱投放计算!N136</f>
        <v>0.31118538581225147</v>
      </c>
    </row>
    <row r="137" spans="1:15" x14ac:dyDescent="0.2">
      <c r="A137">
        <f>玩家成长时间线!A137</f>
        <v>136</v>
      </c>
      <c r="B137">
        <f>玩家成长时间线!B137</f>
        <v>10</v>
      </c>
      <c r="C137">
        <f ca="1">SUM($D$2:D137)</f>
        <v>796.5825104014076</v>
      </c>
      <c r="D137">
        <f t="shared" ca="1" si="2"/>
        <v>5.9071944941160988</v>
      </c>
      <c r="E137">
        <f ca="1">(SUMIFS(OFFSET([2]掉落汇总!$C$2:$C$871,,MATCH($B137,[2]掉落汇总!$D$1:$M$1)),[2]掉落汇总!$A$2:$A$871,E$1,[2]掉落汇总!$C$2:$C$871,$Q$1)+SUMIFS(OFFSET([2]掉落汇总!$C$2:$C$871,,MATCH($B137,[2]掉落汇总!$D$1:$M$1)),[2]掉落汇总!$A$2:$A$871,E$1,[2]掉落汇总!$C$2:$C$871,$Q$2)/$Q$3)*宝箱投放计算!D137</f>
        <v>0.94035560231457127</v>
      </c>
      <c r="F137">
        <f ca="1">(SUMIFS(OFFSET([2]掉落汇总!$C$2:$C$871,,MATCH($B137,[2]掉落汇总!$D$1:$M$1)),[2]掉落汇总!$A$2:$A$871,F$1,[2]掉落汇总!$C$2:$C$871,$Q$1)+SUMIFS(OFFSET([2]掉落汇总!$C$2:$C$871,,MATCH($B137,[2]掉落汇总!$D$1:$M$1)),[2]掉落汇总!$A$2:$A$871,F$1,[2]掉落汇总!$C$2:$C$871,$Q$2)/$Q$3)*宝箱投放计算!E137</f>
        <v>3.1368330464716006</v>
      </c>
      <c r="G137">
        <f ca="1">(SUMIFS(OFFSET([2]掉落汇总!$C$2:$C$871,,MATCH($B137,[2]掉落汇总!$D$1:$M$1)),[2]掉落汇总!$A$2:$A$871,G$1,[2]掉落汇总!$C$2:$C$871,$Q$1)+SUMIFS(OFFSET([2]掉落汇总!$C$2:$C$871,,MATCH($B137,[2]掉落汇总!$D$1:$M$1)),[2]掉落汇总!$A$2:$A$871,G$1,[2]掉落汇总!$C$2:$C$871,$Q$2)/$Q$3)*宝箱投放计算!F137</f>
        <v>0</v>
      </c>
      <c r="H137">
        <f ca="1">(SUMIFS(OFFSET([2]掉落汇总!$C$2:$C$871,,MATCH($B137,[2]掉落汇总!$D$1:$M$1)),[2]掉落汇总!$A$2:$A$871,H$1,[2]掉落汇总!$C$2:$C$871,$Q$1)+SUMIFS(OFFSET([2]掉落汇总!$C$2:$C$871,,MATCH($B137,[2]掉落汇总!$D$1:$M$1)),[2]掉落汇总!$A$2:$A$871,H$1,[2]掉落汇总!$C$2:$C$871,$Q$2)/$Q$3)*宝箱投放计算!G137</f>
        <v>0</v>
      </c>
      <c r="I137">
        <f ca="1">(SUMIFS(OFFSET([2]掉落汇总!$C$2:$C$871,,MATCH($B137,[2]掉落汇总!$D$1:$M$1)),[2]掉落汇总!$A$2:$A$871,I$1,[2]掉落汇总!$C$2:$C$871,$Q$1)+SUMIFS(OFFSET([2]掉落汇总!$C$2:$C$871,,MATCH($B137,[2]掉落汇总!$D$1:$M$1)),[2]掉落汇总!$A$2:$A$871,I$1,[2]掉落汇总!$C$2:$C$871,$Q$2)/$Q$3)*宝箱投放计算!H137</f>
        <v>0</v>
      </c>
      <c r="J137">
        <f ca="1">(SUMIFS(OFFSET([2]掉落汇总!$C$2:$C$871,,MATCH($B137,[2]掉落汇总!$D$1:$M$1)),[2]掉落汇总!$A$2:$A$871,J$1,[2]掉落汇总!$C$2:$C$871,$Q$1)+SUMIFS(OFFSET([2]掉落汇总!$C$2:$C$871,,MATCH($B137,[2]掉落汇总!$D$1:$M$1)),[2]掉落汇总!$A$2:$A$871,J$1,[2]掉落汇总!$C$2:$C$871,$Q$2)/$Q$3)*宝箱投放计算!I137</f>
        <v>0</v>
      </c>
      <c r="K137">
        <f ca="1">(SUMIFS(OFFSET([2]掉落汇总!$C$2:$C$871,,MATCH($B137,[2]掉落汇总!$D$1:$M$1)),[2]掉落汇总!$A$2:$A$871,K$1,[2]掉落汇总!$C$2:$C$871,$Q$1)+SUMIFS(OFFSET([2]掉落汇总!$C$2:$C$871,,MATCH($B137,[2]掉落汇总!$D$1:$M$1)),[2]掉落汇总!$A$2:$A$871,K$1,[2]掉落汇总!$C$2:$C$871,$Q$2)/$Q$3)*宝箱投放计算!J137</f>
        <v>0</v>
      </c>
      <c r="L137">
        <f ca="1">(SUMIFS(OFFSET([2]掉落汇总!$C$2:$C$871,,MATCH($B137,[2]掉落汇总!$D$1:$M$1)),[2]掉落汇总!$A$2:$A$871,L$1,[2]掉落汇总!$C$2:$C$871,$Q$1)+SUMIFS(OFFSET([2]掉落汇总!$C$2:$C$871,,MATCH($B137,[2]掉落汇总!$D$1:$M$1)),[2]掉落汇总!$A$2:$A$871,L$1,[2]掉落汇总!$C$2:$C$871,$Q$2)/$Q$3)*宝箱投放计算!K137</f>
        <v>0.58393299516338337</v>
      </c>
      <c r="M137">
        <f ca="1">(SUMIFS(OFFSET([2]掉落汇总!$C$2:$C$871,,MATCH($B137,[2]掉落汇总!$D$1:$M$1)),[2]掉落汇总!$A$2:$A$871,M$1,[2]掉落汇总!$C$2:$C$871,$Q$1)+SUMIFS(OFFSET([2]掉落汇总!$C$2:$C$871,,MATCH($B137,[2]掉落汇总!$D$1:$M$1)),[2]掉落汇总!$A$2:$A$871,M$1,[2]掉落汇总!$C$2:$C$871,$Q$2)/$Q$3)*宝箱投放计算!L137</f>
        <v>0.73572346140371359</v>
      </c>
      <c r="N137">
        <f ca="1">(SUMIFS(OFFSET([2]掉落汇总!$C$2:$C$871,,MATCH($B137,[2]掉落汇总!$D$1:$M$1)),[2]掉落汇总!$A$2:$A$871,N$1,[2]掉落汇总!$C$2:$C$871,$Q$1)+SUMIFS(OFFSET([2]掉落汇总!$C$2:$C$871,,MATCH($B137,[2]掉落汇总!$D$1:$M$1)),[2]掉落汇总!$A$2:$A$871,N$1,[2]掉落汇总!$C$2:$C$871,$Q$2)/$Q$3)*宝箱投放计算!M137</f>
        <v>0.19916400295057779</v>
      </c>
      <c r="O137">
        <f ca="1">(SUMIFS(OFFSET([2]掉落汇总!$C$2:$C$871,,MATCH($B137,[2]掉落汇总!$D$1:$M$1)),[2]掉落汇总!$A$2:$A$871,O$1,[2]掉落汇总!$C$2:$C$871,$Q$1)+SUMIFS(OFFSET([2]掉落汇总!$C$2:$C$871,,MATCH($B137,[2]掉落汇总!$D$1:$M$1)),[2]掉落汇总!$A$2:$A$871,O$1,[2]掉落汇总!$C$2:$C$871,$Q$2)/$Q$3)*宝箱投放计算!N137</f>
        <v>0.31118538581225147</v>
      </c>
    </row>
    <row r="138" spans="1:15" x14ac:dyDescent="0.2">
      <c r="A138">
        <f>玩家成长时间线!A138</f>
        <v>137</v>
      </c>
      <c r="B138">
        <f>玩家成长时间线!B138</f>
        <v>10</v>
      </c>
      <c r="C138">
        <f ca="1">SUM($D$2:D138)</f>
        <v>802.49349237579725</v>
      </c>
      <c r="D138">
        <f t="shared" ca="1" si="2"/>
        <v>5.9109819743896388</v>
      </c>
      <c r="E138">
        <f ca="1">(SUMIFS(OFFSET([2]掉落汇总!$C$2:$C$871,,MATCH($B138,[2]掉落汇总!$D$1:$M$1)),[2]掉落汇总!$A$2:$A$871,E$1,[2]掉落汇总!$C$2:$C$871,$Q$1)+SUMIFS(OFFSET([2]掉落汇总!$C$2:$C$871,,MATCH($B138,[2]掉落汇总!$D$1:$M$1)),[2]掉落汇总!$A$2:$A$871,E$1,[2]掉落汇总!$C$2:$C$871,$Q$2)/$Q$3)*宝箱投放计算!D138</f>
        <v>0.94414308258811142</v>
      </c>
      <c r="F138">
        <f ca="1">(SUMIFS(OFFSET([2]掉落汇总!$C$2:$C$871,,MATCH($B138,[2]掉落汇总!$D$1:$M$1)),[2]掉落汇总!$A$2:$A$871,F$1,[2]掉落汇总!$C$2:$C$871,$Q$1)+SUMIFS(OFFSET([2]掉落汇总!$C$2:$C$871,,MATCH($B138,[2]掉落汇总!$D$1:$M$1)),[2]掉落汇总!$A$2:$A$871,F$1,[2]掉落汇总!$C$2:$C$871,$Q$2)/$Q$3)*宝箱投放计算!E138</f>
        <v>3.1368330464716006</v>
      </c>
      <c r="G138">
        <f ca="1">(SUMIFS(OFFSET([2]掉落汇总!$C$2:$C$871,,MATCH($B138,[2]掉落汇总!$D$1:$M$1)),[2]掉落汇总!$A$2:$A$871,G$1,[2]掉落汇总!$C$2:$C$871,$Q$1)+SUMIFS(OFFSET([2]掉落汇总!$C$2:$C$871,,MATCH($B138,[2]掉落汇总!$D$1:$M$1)),[2]掉落汇总!$A$2:$A$871,G$1,[2]掉落汇总!$C$2:$C$871,$Q$2)/$Q$3)*宝箱投放计算!F138</f>
        <v>0</v>
      </c>
      <c r="H138">
        <f ca="1">(SUMIFS(OFFSET([2]掉落汇总!$C$2:$C$871,,MATCH($B138,[2]掉落汇总!$D$1:$M$1)),[2]掉落汇总!$A$2:$A$871,H$1,[2]掉落汇总!$C$2:$C$871,$Q$1)+SUMIFS(OFFSET([2]掉落汇总!$C$2:$C$871,,MATCH($B138,[2]掉落汇总!$D$1:$M$1)),[2]掉落汇总!$A$2:$A$871,H$1,[2]掉落汇总!$C$2:$C$871,$Q$2)/$Q$3)*宝箱投放计算!G138</f>
        <v>0</v>
      </c>
      <c r="I138">
        <f ca="1">(SUMIFS(OFFSET([2]掉落汇总!$C$2:$C$871,,MATCH($B138,[2]掉落汇总!$D$1:$M$1)),[2]掉落汇总!$A$2:$A$871,I$1,[2]掉落汇总!$C$2:$C$871,$Q$1)+SUMIFS(OFFSET([2]掉落汇总!$C$2:$C$871,,MATCH($B138,[2]掉落汇总!$D$1:$M$1)),[2]掉落汇总!$A$2:$A$871,I$1,[2]掉落汇总!$C$2:$C$871,$Q$2)/$Q$3)*宝箱投放计算!H138</f>
        <v>0</v>
      </c>
      <c r="J138">
        <f ca="1">(SUMIFS(OFFSET([2]掉落汇总!$C$2:$C$871,,MATCH($B138,[2]掉落汇总!$D$1:$M$1)),[2]掉落汇总!$A$2:$A$871,J$1,[2]掉落汇总!$C$2:$C$871,$Q$1)+SUMIFS(OFFSET([2]掉落汇总!$C$2:$C$871,,MATCH($B138,[2]掉落汇总!$D$1:$M$1)),[2]掉落汇总!$A$2:$A$871,J$1,[2]掉落汇总!$C$2:$C$871,$Q$2)/$Q$3)*宝箱投放计算!I138</f>
        <v>0</v>
      </c>
      <c r="K138">
        <f ca="1">(SUMIFS(OFFSET([2]掉落汇总!$C$2:$C$871,,MATCH($B138,[2]掉落汇总!$D$1:$M$1)),[2]掉落汇总!$A$2:$A$871,K$1,[2]掉落汇总!$C$2:$C$871,$Q$1)+SUMIFS(OFFSET([2]掉落汇总!$C$2:$C$871,,MATCH($B138,[2]掉落汇总!$D$1:$M$1)),[2]掉落汇总!$A$2:$A$871,K$1,[2]掉落汇总!$C$2:$C$871,$Q$2)/$Q$3)*宝箱投放计算!J138</f>
        <v>0</v>
      </c>
      <c r="L138">
        <f ca="1">(SUMIFS(OFFSET([2]掉落汇总!$C$2:$C$871,,MATCH($B138,[2]掉落汇总!$D$1:$M$1)),[2]掉落汇总!$A$2:$A$871,L$1,[2]掉落汇总!$C$2:$C$871,$Q$1)+SUMIFS(OFFSET([2]掉落汇总!$C$2:$C$871,,MATCH($B138,[2]掉落汇总!$D$1:$M$1)),[2]掉落汇总!$A$2:$A$871,L$1,[2]掉落汇总!$C$2:$C$871,$Q$2)/$Q$3)*宝箱投放计算!K138</f>
        <v>0.58393299516338337</v>
      </c>
      <c r="M138">
        <f ca="1">(SUMIFS(OFFSET([2]掉落汇总!$C$2:$C$871,,MATCH($B138,[2]掉落汇总!$D$1:$M$1)),[2]掉落汇总!$A$2:$A$871,M$1,[2]掉落汇总!$C$2:$C$871,$Q$1)+SUMIFS(OFFSET([2]掉落汇总!$C$2:$C$871,,MATCH($B138,[2]掉落汇总!$D$1:$M$1)),[2]掉落汇总!$A$2:$A$871,M$1,[2]掉落汇总!$C$2:$C$871,$Q$2)/$Q$3)*宝箱投放计算!L138</f>
        <v>0.73572346140371359</v>
      </c>
      <c r="N138">
        <f ca="1">(SUMIFS(OFFSET([2]掉落汇总!$C$2:$C$871,,MATCH($B138,[2]掉落汇总!$D$1:$M$1)),[2]掉落汇总!$A$2:$A$871,N$1,[2]掉落汇总!$C$2:$C$871,$Q$1)+SUMIFS(OFFSET([2]掉落汇总!$C$2:$C$871,,MATCH($B138,[2]掉落汇总!$D$1:$M$1)),[2]掉落汇总!$A$2:$A$871,N$1,[2]掉落汇总!$C$2:$C$871,$Q$2)/$Q$3)*宝箱投放计算!M138</f>
        <v>0.19916400295057779</v>
      </c>
      <c r="O138">
        <f ca="1">(SUMIFS(OFFSET([2]掉落汇总!$C$2:$C$871,,MATCH($B138,[2]掉落汇总!$D$1:$M$1)),[2]掉落汇总!$A$2:$A$871,O$1,[2]掉落汇总!$C$2:$C$871,$Q$1)+SUMIFS(OFFSET([2]掉落汇总!$C$2:$C$871,,MATCH($B138,[2]掉落汇总!$D$1:$M$1)),[2]掉落汇总!$A$2:$A$871,O$1,[2]掉落汇总!$C$2:$C$871,$Q$2)/$Q$3)*宝箱投放计算!N138</f>
        <v>0.31118538581225147</v>
      </c>
    </row>
    <row r="139" spans="1:15" x14ac:dyDescent="0.2">
      <c r="A139">
        <f>玩家成长时间线!A139</f>
        <v>138</v>
      </c>
      <c r="B139">
        <f>玩家成长时间线!B139</f>
        <v>10</v>
      </c>
      <c r="C139">
        <f ca="1">SUM($D$2:D139)</f>
        <v>808.44613663319581</v>
      </c>
      <c r="D139">
        <f t="shared" ca="1" si="2"/>
        <v>5.9526442573985818</v>
      </c>
      <c r="E139">
        <f ca="1">(SUMIFS(OFFSET([2]掉落汇总!$C$2:$C$871,,MATCH($B139,[2]掉落汇总!$D$1:$M$1)),[2]掉落汇总!$A$2:$A$871,E$1,[2]掉落汇总!$C$2:$C$871,$Q$1)+SUMIFS(OFFSET([2]掉落汇总!$C$2:$C$871,,MATCH($B139,[2]掉落汇总!$D$1:$M$1)),[2]掉落汇总!$A$2:$A$871,E$1,[2]掉落汇总!$C$2:$C$871,$Q$2)/$Q$3)*宝箱投放计算!D139</f>
        <v>0.98580536559705412</v>
      </c>
      <c r="F139">
        <f ca="1">(SUMIFS(OFFSET([2]掉落汇总!$C$2:$C$871,,MATCH($B139,[2]掉落汇总!$D$1:$M$1)),[2]掉落汇总!$A$2:$A$871,F$1,[2]掉落汇总!$C$2:$C$871,$Q$1)+SUMIFS(OFFSET([2]掉落汇总!$C$2:$C$871,,MATCH($B139,[2]掉落汇总!$D$1:$M$1)),[2]掉落汇总!$A$2:$A$871,F$1,[2]掉落汇总!$C$2:$C$871,$Q$2)/$Q$3)*宝箱投放计算!E139</f>
        <v>3.1368330464716006</v>
      </c>
      <c r="G139">
        <f ca="1">(SUMIFS(OFFSET([2]掉落汇总!$C$2:$C$871,,MATCH($B139,[2]掉落汇总!$D$1:$M$1)),[2]掉落汇总!$A$2:$A$871,G$1,[2]掉落汇总!$C$2:$C$871,$Q$1)+SUMIFS(OFFSET([2]掉落汇总!$C$2:$C$871,,MATCH($B139,[2]掉落汇总!$D$1:$M$1)),[2]掉落汇总!$A$2:$A$871,G$1,[2]掉落汇总!$C$2:$C$871,$Q$2)/$Q$3)*宝箱投放计算!F139</f>
        <v>0</v>
      </c>
      <c r="H139">
        <f ca="1">(SUMIFS(OFFSET([2]掉落汇总!$C$2:$C$871,,MATCH($B139,[2]掉落汇总!$D$1:$M$1)),[2]掉落汇总!$A$2:$A$871,H$1,[2]掉落汇总!$C$2:$C$871,$Q$1)+SUMIFS(OFFSET([2]掉落汇总!$C$2:$C$871,,MATCH($B139,[2]掉落汇总!$D$1:$M$1)),[2]掉落汇总!$A$2:$A$871,H$1,[2]掉落汇总!$C$2:$C$871,$Q$2)/$Q$3)*宝箱投放计算!G139</f>
        <v>0</v>
      </c>
      <c r="I139">
        <f ca="1">(SUMIFS(OFFSET([2]掉落汇总!$C$2:$C$871,,MATCH($B139,[2]掉落汇总!$D$1:$M$1)),[2]掉落汇总!$A$2:$A$871,I$1,[2]掉落汇总!$C$2:$C$871,$Q$1)+SUMIFS(OFFSET([2]掉落汇总!$C$2:$C$871,,MATCH($B139,[2]掉落汇总!$D$1:$M$1)),[2]掉落汇总!$A$2:$A$871,I$1,[2]掉落汇总!$C$2:$C$871,$Q$2)/$Q$3)*宝箱投放计算!H139</f>
        <v>0</v>
      </c>
      <c r="J139">
        <f ca="1">(SUMIFS(OFFSET([2]掉落汇总!$C$2:$C$871,,MATCH($B139,[2]掉落汇总!$D$1:$M$1)),[2]掉落汇总!$A$2:$A$871,J$1,[2]掉落汇总!$C$2:$C$871,$Q$1)+SUMIFS(OFFSET([2]掉落汇总!$C$2:$C$871,,MATCH($B139,[2]掉落汇总!$D$1:$M$1)),[2]掉落汇总!$A$2:$A$871,J$1,[2]掉落汇总!$C$2:$C$871,$Q$2)/$Q$3)*宝箱投放计算!I139</f>
        <v>0</v>
      </c>
      <c r="K139">
        <f ca="1">(SUMIFS(OFFSET([2]掉落汇总!$C$2:$C$871,,MATCH($B139,[2]掉落汇总!$D$1:$M$1)),[2]掉落汇总!$A$2:$A$871,K$1,[2]掉落汇总!$C$2:$C$871,$Q$1)+SUMIFS(OFFSET([2]掉落汇总!$C$2:$C$871,,MATCH($B139,[2]掉落汇总!$D$1:$M$1)),[2]掉落汇总!$A$2:$A$871,K$1,[2]掉落汇总!$C$2:$C$871,$Q$2)/$Q$3)*宝箱投放计算!J139</f>
        <v>0</v>
      </c>
      <c r="L139">
        <f ca="1">(SUMIFS(OFFSET([2]掉落汇总!$C$2:$C$871,,MATCH($B139,[2]掉落汇总!$D$1:$M$1)),[2]掉落汇总!$A$2:$A$871,L$1,[2]掉落汇总!$C$2:$C$871,$Q$1)+SUMIFS(OFFSET([2]掉落汇总!$C$2:$C$871,,MATCH($B139,[2]掉落汇总!$D$1:$M$1)),[2]掉落汇总!$A$2:$A$871,L$1,[2]掉落汇总!$C$2:$C$871,$Q$2)/$Q$3)*宝箱投放计算!K139</f>
        <v>0.58393299516338337</v>
      </c>
      <c r="M139">
        <f ca="1">(SUMIFS(OFFSET([2]掉落汇总!$C$2:$C$871,,MATCH($B139,[2]掉落汇总!$D$1:$M$1)),[2]掉落汇总!$A$2:$A$871,M$1,[2]掉落汇总!$C$2:$C$871,$Q$1)+SUMIFS(OFFSET([2]掉落汇总!$C$2:$C$871,,MATCH($B139,[2]掉落汇总!$D$1:$M$1)),[2]掉落汇总!$A$2:$A$871,M$1,[2]掉落汇总!$C$2:$C$871,$Q$2)/$Q$3)*宝箱投放计算!L139</f>
        <v>0.73572346140371359</v>
      </c>
      <c r="N139">
        <f ca="1">(SUMIFS(OFFSET([2]掉落汇总!$C$2:$C$871,,MATCH($B139,[2]掉落汇总!$D$1:$M$1)),[2]掉落汇总!$A$2:$A$871,N$1,[2]掉落汇总!$C$2:$C$871,$Q$1)+SUMIFS(OFFSET([2]掉落汇总!$C$2:$C$871,,MATCH($B139,[2]掉落汇总!$D$1:$M$1)),[2]掉落汇总!$A$2:$A$871,N$1,[2]掉落汇总!$C$2:$C$871,$Q$2)/$Q$3)*宝箱投放计算!M139</f>
        <v>0.19916400295057779</v>
      </c>
      <c r="O139">
        <f ca="1">(SUMIFS(OFFSET([2]掉落汇总!$C$2:$C$871,,MATCH($B139,[2]掉落汇总!$D$1:$M$1)),[2]掉落汇总!$A$2:$A$871,O$1,[2]掉落汇总!$C$2:$C$871,$Q$1)+SUMIFS(OFFSET([2]掉落汇总!$C$2:$C$871,,MATCH($B139,[2]掉落汇总!$D$1:$M$1)),[2]掉落汇总!$A$2:$A$871,O$1,[2]掉落汇总!$C$2:$C$871,$Q$2)/$Q$3)*宝箱投放计算!N139</f>
        <v>0.31118538581225147</v>
      </c>
    </row>
    <row r="140" spans="1:15" x14ac:dyDescent="0.2">
      <c r="A140">
        <f>玩家成长时间线!A140</f>
        <v>139</v>
      </c>
      <c r="B140">
        <f>玩家成长时间线!B140</f>
        <v>10</v>
      </c>
      <c r="C140">
        <f ca="1">SUM($D$2:D140)</f>
        <v>814.36469356813257</v>
      </c>
      <c r="D140">
        <f t="shared" ca="1" si="2"/>
        <v>5.9185569349367189</v>
      </c>
      <c r="E140">
        <f ca="1">(SUMIFS(OFFSET([2]掉落汇总!$C$2:$C$871,,MATCH($B140,[2]掉落汇总!$D$1:$M$1)),[2]掉落汇总!$A$2:$A$871,E$1,[2]掉落汇总!$C$2:$C$871,$Q$1)+SUMIFS(OFFSET([2]掉落汇总!$C$2:$C$871,,MATCH($B140,[2]掉落汇总!$D$1:$M$1)),[2]掉落汇总!$A$2:$A$871,E$1,[2]掉落汇总!$C$2:$C$871,$Q$2)/$Q$3)*宝箱投放计算!D140</f>
        <v>0.95171804313519193</v>
      </c>
      <c r="F140">
        <f ca="1">(SUMIFS(OFFSET([2]掉落汇总!$C$2:$C$871,,MATCH($B140,[2]掉落汇总!$D$1:$M$1)),[2]掉落汇总!$A$2:$A$871,F$1,[2]掉落汇总!$C$2:$C$871,$Q$1)+SUMIFS(OFFSET([2]掉落汇总!$C$2:$C$871,,MATCH($B140,[2]掉落汇总!$D$1:$M$1)),[2]掉落汇总!$A$2:$A$871,F$1,[2]掉落汇总!$C$2:$C$871,$Q$2)/$Q$3)*宝箱投放计算!E140</f>
        <v>3.1368330464716006</v>
      </c>
      <c r="G140">
        <f ca="1">(SUMIFS(OFFSET([2]掉落汇总!$C$2:$C$871,,MATCH($B140,[2]掉落汇总!$D$1:$M$1)),[2]掉落汇总!$A$2:$A$871,G$1,[2]掉落汇总!$C$2:$C$871,$Q$1)+SUMIFS(OFFSET([2]掉落汇总!$C$2:$C$871,,MATCH($B140,[2]掉落汇总!$D$1:$M$1)),[2]掉落汇总!$A$2:$A$871,G$1,[2]掉落汇总!$C$2:$C$871,$Q$2)/$Q$3)*宝箱投放计算!F140</f>
        <v>0</v>
      </c>
      <c r="H140">
        <f ca="1">(SUMIFS(OFFSET([2]掉落汇总!$C$2:$C$871,,MATCH($B140,[2]掉落汇总!$D$1:$M$1)),[2]掉落汇总!$A$2:$A$871,H$1,[2]掉落汇总!$C$2:$C$871,$Q$1)+SUMIFS(OFFSET([2]掉落汇总!$C$2:$C$871,,MATCH($B140,[2]掉落汇总!$D$1:$M$1)),[2]掉落汇总!$A$2:$A$871,H$1,[2]掉落汇总!$C$2:$C$871,$Q$2)/$Q$3)*宝箱投放计算!G140</f>
        <v>0</v>
      </c>
      <c r="I140">
        <f ca="1">(SUMIFS(OFFSET([2]掉落汇总!$C$2:$C$871,,MATCH($B140,[2]掉落汇总!$D$1:$M$1)),[2]掉落汇总!$A$2:$A$871,I$1,[2]掉落汇总!$C$2:$C$871,$Q$1)+SUMIFS(OFFSET([2]掉落汇总!$C$2:$C$871,,MATCH($B140,[2]掉落汇总!$D$1:$M$1)),[2]掉落汇总!$A$2:$A$871,I$1,[2]掉落汇总!$C$2:$C$871,$Q$2)/$Q$3)*宝箱投放计算!H140</f>
        <v>0</v>
      </c>
      <c r="J140">
        <f ca="1">(SUMIFS(OFFSET([2]掉落汇总!$C$2:$C$871,,MATCH($B140,[2]掉落汇总!$D$1:$M$1)),[2]掉落汇总!$A$2:$A$871,J$1,[2]掉落汇总!$C$2:$C$871,$Q$1)+SUMIFS(OFFSET([2]掉落汇总!$C$2:$C$871,,MATCH($B140,[2]掉落汇总!$D$1:$M$1)),[2]掉落汇总!$A$2:$A$871,J$1,[2]掉落汇总!$C$2:$C$871,$Q$2)/$Q$3)*宝箱投放计算!I140</f>
        <v>0</v>
      </c>
      <c r="K140">
        <f ca="1">(SUMIFS(OFFSET([2]掉落汇总!$C$2:$C$871,,MATCH($B140,[2]掉落汇总!$D$1:$M$1)),[2]掉落汇总!$A$2:$A$871,K$1,[2]掉落汇总!$C$2:$C$871,$Q$1)+SUMIFS(OFFSET([2]掉落汇总!$C$2:$C$871,,MATCH($B140,[2]掉落汇总!$D$1:$M$1)),[2]掉落汇总!$A$2:$A$871,K$1,[2]掉落汇总!$C$2:$C$871,$Q$2)/$Q$3)*宝箱投放计算!J140</f>
        <v>0</v>
      </c>
      <c r="L140">
        <f ca="1">(SUMIFS(OFFSET([2]掉落汇总!$C$2:$C$871,,MATCH($B140,[2]掉落汇总!$D$1:$M$1)),[2]掉落汇总!$A$2:$A$871,L$1,[2]掉落汇总!$C$2:$C$871,$Q$1)+SUMIFS(OFFSET([2]掉落汇总!$C$2:$C$871,,MATCH($B140,[2]掉落汇总!$D$1:$M$1)),[2]掉落汇总!$A$2:$A$871,L$1,[2]掉落汇总!$C$2:$C$871,$Q$2)/$Q$3)*宝箱投放计算!K140</f>
        <v>0.58393299516338337</v>
      </c>
      <c r="M140">
        <f ca="1">(SUMIFS(OFFSET([2]掉落汇总!$C$2:$C$871,,MATCH($B140,[2]掉落汇总!$D$1:$M$1)),[2]掉落汇总!$A$2:$A$871,M$1,[2]掉落汇总!$C$2:$C$871,$Q$1)+SUMIFS(OFFSET([2]掉落汇总!$C$2:$C$871,,MATCH($B140,[2]掉落汇总!$D$1:$M$1)),[2]掉落汇总!$A$2:$A$871,M$1,[2]掉落汇总!$C$2:$C$871,$Q$2)/$Q$3)*宝箱投放计算!L140</f>
        <v>0.73572346140371359</v>
      </c>
      <c r="N140">
        <f ca="1">(SUMIFS(OFFSET([2]掉落汇总!$C$2:$C$871,,MATCH($B140,[2]掉落汇总!$D$1:$M$1)),[2]掉落汇总!$A$2:$A$871,N$1,[2]掉落汇总!$C$2:$C$871,$Q$1)+SUMIFS(OFFSET([2]掉落汇总!$C$2:$C$871,,MATCH($B140,[2]掉落汇总!$D$1:$M$1)),[2]掉落汇总!$A$2:$A$871,N$1,[2]掉落汇总!$C$2:$C$871,$Q$2)/$Q$3)*宝箱投放计算!M140</f>
        <v>0.19916400295057779</v>
      </c>
      <c r="O140">
        <f ca="1">(SUMIFS(OFFSET([2]掉落汇总!$C$2:$C$871,,MATCH($B140,[2]掉落汇总!$D$1:$M$1)),[2]掉落汇总!$A$2:$A$871,O$1,[2]掉落汇总!$C$2:$C$871,$Q$1)+SUMIFS(OFFSET([2]掉落汇总!$C$2:$C$871,,MATCH($B140,[2]掉落汇总!$D$1:$M$1)),[2]掉落汇总!$A$2:$A$871,O$1,[2]掉落汇总!$C$2:$C$871,$Q$2)/$Q$3)*宝箱投放计算!N140</f>
        <v>0.31118538581225147</v>
      </c>
    </row>
    <row r="141" spans="1:15" x14ac:dyDescent="0.2">
      <c r="A141">
        <f>玩家成长时间线!A141</f>
        <v>140</v>
      </c>
      <c r="B141">
        <f>玩家成长时间线!B141</f>
        <v>8</v>
      </c>
      <c r="C141">
        <f ca="1">SUM($D$2:D141)</f>
        <v>820.42405411796699</v>
      </c>
      <c r="D141">
        <f t="shared" ca="1" si="2"/>
        <v>6.059360549834417</v>
      </c>
      <c r="E141">
        <f ca="1">(SUMIFS(OFFSET([2]掉落汇总!$C$2:$C$871,,MATCH($B141,[2]掉落汇总!$D$1:$M$1)),[2]掉落汇总!$A$2:$A$871,E$1,[2]掉落汇总!$C$2:$C$871,$Q$1)+SUMIFS(OFFSET([2]掉落汇总!$C$2:$C$871,,MATCH($B141,[2]掉落汇总!$D$1:$M$1)),[2]掉落汇总!$A$2:$A$871,E$1,[2]掉落汇总!$C$2:$C$871,$Q$2)/$Q$3)*宝箱投放计算!D141</f>
        <v>1.0673384615384616</v>
      </c>
      <c r="F141">
        <f ca="1">(SUMIFS(OFFSET([2]掉落汇总!$C$2:$C$871,,MATCH($B141,[2]掉落汇总!$D$1:$M$1)),[2]掉落汇总!$A$2:$A$871,F$1,[2]掉落汇总!$C$2:$C$871,$Q$1)+SUMIFS(OFFSET([2]掉落汇总!$C$2:$C$871,,MATCH($B141,[2]掉落汇总!$D$1:$M$1)),[2]掉落汇总!$A$2:$A$871,F$1,[2]掉落汇总!$C$2:$C$871,$Q$2)/$Q$3)*宝箱投放计算!E141</f>
        <v>2.5094664371772804</v>
      </c>
      <c r="G141">
        <f ca="1">(SUMIFS(OFFSET([2]掉落汇总!$C$2:$C$871,,MATCH($B141,[2]掉落汇总!$D$1:$M$1)),[2]掉落汇总!$A$2:$A$871,G$1,[2]掉落汇总!$C$2:$C$871,$Q$1)+SUMIFS(OFFSET([2]掉落汇总!$C$2:$C$871,,MATCH($B141,[2]掉落汇总!$D$1:$M$1)),[2]掉落汇总!$A$2:$A$871,G$1,[2]掉落汇总!$C$2:$C$871,$Q$2)/$Q$3)*宝箱投放计算!F141</f>
        <v>0.65254980578874822</v>
      </c>
      <c r="H141">
        <f ca="1">(SUMIFS(OFFSET([2]掉落汇总!$C$2:$C$871,,MATCH($B141,[2]掉落汇总!$D$1:$M$1)),[2]掉落汇总!$A$2:$A$871,H$1,[2]掉落汇总!$C$2:$C$871,$Q$1)+SUMIFS(OFFSET([2]掉落汇总!$C$2:$C$871,,MATCH($B141,[2]掉落汇总!$D$1:$M$1)),[2]掉落汇总!$A$2:$A$871,H$1,[2]掉落汇总!$C$2:$C$871,$Q$2)/$Q$3)*宝箱投放计算!G141</f>
        <v>0</v>
      </c>
      <c r="I141">
        <f ca="1">(SUMIFS(OFFSET([2]掉落汇总!$C$2:$C$871,,MATCH($B141,[2]掉落汇总!$D$1:$M$1)),[2]掉落汇总!$A$2:$A$871,I$1,[2]掉落汇总!$C$2:$C$871,$Q$1)+SUMIFS(OFFSET([2]掉落汇总!$C$2:$C$871,,MATCH($B141,[2]掉落汇总!$D$1:$M$1)),[2]掉落汇总!$A$2:$A$871,I$1,[2]掉落汇总!$C$2:$C$871,$Q$2)/$Q$3)*宝箱投放计算!H141</f>
        <v>0</v>
      </c>
      <c r="J141">
        <f ca="1">(SUMIFS(OFFSET([2]掉落汇总!$C$2:$C$871,,MATCH($B141,[2]掉落汇总!$D$1:$M$1)),[2]掉落汇总!$A$2:$A$871,J$1,[2]掉落汇总!$C$2:$C$871,$Q$1)+SUMIFS(OFFSET([2]掉落汇总!$C$2:$C$871,,MATCH($B141,[2]掉落汇总!$D$1:$M$1)),[2]掉落汇总!$A$2:$A$871,J$1,[2]掉落汇总!$C$2:$C$871,$Q$2)/$Q$3)*宝箱投放计算!I141</f>
        <v>0</v>
      </c>
      <c r="K141">
        <f ca="1">(SUMIFS(OFFSET([2]掉落汇总!$C$2:$C$871,,MATCH($B141,[2]掉落汇总!$D$1:$M$1)),[2]掉落汇总!$A$2:$A$871,K$1,[2]掉落汇总!$C$2:$C$871,$Q$1)+SUMIFS(OFFSET([2]掉落汇总!$C$2:$C$871,,MATCH($B141,[2]掉落汇总!$D$1:$M$1)),[2]掉落汇总!$A$2:$A$871,K$1,[2]掉落汇总!$C$2:$C$871,$Q$2)/$Q$3)*宝箱投放计算!J141</f>
        <v>0</v>
      </c>
      <c r="L141">
        <f ca="1">(SUMIFS(OFFSET([2]掉落汇总!$C$2:$C$871,,MATCH($B141,[2]掉落汇总!$D$1:$M$1)),[2]掉落汇总!$A$2:$A$871,L$1,[2]掉落汇总!$C$2:$C$871,$Q$1)+SUMIFS(OFFSET([2]掉落汇总!$C$2:$C$871,,MATCH($B141,[2]掉落汇总!$D$1:$M$1)),[2]掉落汇总!$A$2:$A$871,L$1,[2]掉落汇总!$C$2:$C$871,$Q$2)/$Q$3)*宝箱投放计算!K141</f>
        <v>0.58393299516338337</v>
      </c>
      <c r="M141">
        <f ca="1">(SUMIFS(OFFSET([2]掉落汇总!$C$2:$C$871,,MATCH($B141,[2]掉落汇总!$D$1:$M$1)),[2]掉落汇总!$A$2:$A$871,M$1,[2]掉落汇总!$C$2:$C$871,$Q$1)+SUMIFS(OFFSET([2]掉落汇总!$C$2:$C$871,,MATCH($B141,[2]掉落汇总!$D$1:$M$1)),[2]掉落汇总!$A$2:$A$871,M$1,[2]掉落汇总!$C$2:$C$871,$Q$2)/$Q$3)*宝箱投放计算!L141</f>
        <v>0.73572346140371359</v>
      </c>
      <c r="N141">
        <f ca="1">(SUMIFS(OFFSET([2]掉落汇总!$C$2:$C$871,,MATCH($B141,[2]掉落汇总!$D$1:$M$1)),[2]掉落汇总!$A$2:$A$871,N$1,[2]掉落汇总!$C$2:$C$871,$Q$1)+SUMIFS(OFFSET([2]掉落汇总!$C$2:$C$871,,MATCH($B141,[2]掉落汇总!$D$1:$M$1)),[2]掉落汇总!$A$2:$A$871,N$1,[2]掉落汇总!$C$2:$C$871,$Q$2)/$Q$3)*宝箱投放计算!M141</f>
        <v>0.19916400295057779</v>
      </c>
      <c r="O141">
        <f ca="1">(SUMIFS(OFFSET([2]掉落汇总!$C$2:$C$871,,MATCH($B141,[2]掉落汇总!$D$1:$M$1)),[2]掉落汇总!$A$2:$A$871,O$1,[2]掉落汇总!$C$2:$C$871,$Q$1)+SUMIFS(OFFSET([2]掉落汇总!$C$2:$C$871,,MATCH($B141,[2]掉落汇总!$D$1:$M$1)),[2]掉落汇总!$A$2:$A$871,O$1,[2]掉落汇总!$C$2:$C$871,$Q$2)/$Q$3)*宝箱投放计算!N141</f>
        <v>0.31118538581225147</v>
      </c>
    </row>
    <row r="142" spans="1:15" x14ac:dyDescent="0.2">
      <c r="A142">
        <f>玩家成长时间线!A142</f>
        <v>141</v>
      </c>
      <c r="B142">
        <f>玩家成长时间线!B142</f>
        <v>8</v>
      </c>
      <c r="C142">
        <f ca="1">SUM($D$2:D142)</f>
        <v>825.71663409278187</v>
      </c>
      <c r="D142">
        <f t="shared" ca="1" si="2"/>
        <v>5.2925799748148989</v>
      </c>
      <c r="E142">
        <f ca="1">(SUMIFS(OFFSET([2]掉落汇总!$C$2:$C$871,,MATCH($B142,[2]掉落汇总!$D$1:$M$1)),[2]掉落汇总!$A$2:$A$871,E$1,[2]掉落汇总!$C$2:$C$871,$Q$1)+SUMIFS(OFFSET([2]掉落汇总!$C$2:$C$871,,MATCH($B142,[2]掉落汇总!$D$1:$M$1)),[2]掉落汇总!$A$2:$A$871,E$1,[2]掉落汇总!$C$2:$C$871,$Q$2)/$Q$3)*宝箱投放计算!D142</f>
        <v>0.95310769230769232</v>
      </c>
      <c r="F142">
        <f ca="1">(SUMIFS(OFFSET([2]掉落汇总!$C$2:$C$871,,MATCH($B142,[2]掉落汇总!$D$1:$M$1)),[2]掉落汇总!$A$2:$A$871,F$1,[2]掉落汇总!$C$2:$C$871,$Q$1)+SUMIFS(OFFSET([2]掉落汇总!$C$2:$C$871,,MATCH($B142,[2]掉落汇总!$D$1:$M$1)),[2]掉落汇总!$A$2:$A$871,F$1,[2]掉落汇总!$C$2:$C$871,$Q$2)/$Q$3)*宝箱投放计算!E142</f>
        <v>2.5094664371772804</v>
      </c>
      <c r="G142">
        <f ca="1">(SUMIFS(OFFSET([2]掉落汇总!$C$2:$C$871,,MATCH($B142,[2]掉落汇总!$D$1:$M$1)),[2]掉落汇总!$A$2:$A$871,G$1,[2]掉落汇总!$C$2:$C$871,$Q$1)+SUMIFS(OFFSET([2]掉落汇总!$C$2:$C$871,,MATCH($B142,[2]掉落汇总!$D$1:$M$1)),[2]掉落汇总!$A$2:$A$871,G$1,[2]掉落汇总!$C$2:$C$871,$Q$2)/$Q$3)*宝箱投放计算!F142</f>
        <v>0</v>
      </c>
      <c r="H142">
        <f ca="1">(SUMIFS(OFFSET([2]掉落汇总!$C$2:$C$871,,MATCH($B142,[2]掉落汇总!$D$1:$M$1)),[2]掉落汇总!$A$2:$A$871,H$1,[2]掉落汇总!$C$2:$C$871,$Q$1)+SUMIFS(OFFSET([2]掉落汇总!$C$2:$C$871,,MATCH($B142,[2]掉落汇总!$D$1:$M$1)),[2]掉落汇总!$A$2:$A$871,H$1,[2]掉落汇总!$C$2:$C$871,$Q$2)/$Q$3)*宝箱投放计算!G142</f>
        <v>0</v>
      </c>
      <c r="I142">
        <f ca="1">(SUMIFS(OFFSET([2]掉落汇总!$C$2:$C$871,,MATCH($B142,[2]掉落汇总!$D$1:$M$1)),[2]掉落汇总!$A$2:$A$871,I$1,[2]掉落汇总!$C$2:$C$871,$Q$1)+SUMIFS(OFFSET([2]掉落汇总!$C$2:$C$871,,MATCH($B142,[2]掉落汇总!$D$1:$M$1)),[2]掉落汇总!$A$2:$A$871,I$1,[2]掉落汇总!$C$2:$C$871,$Q$2)/$Q$3)*宝箱投放计算!H142</f>
        <v>0</v>
      </c>
      <c r="J142">
        <f ca="1">(SUMIFS(OFFSET([2]掉落汇总!$C$2:$C$871,,MATCH($B142,[2]掉落汇总!$D$1:$M$1)),[2]掉落汇总!$A$2:$A$871,J$1,[2]掉落汇总!$C$2:$C$871,$Q$1)+SUMIFS(OFFSET([2]掉落汇总!$C$2:$C$871,,MATCH($B142,[2]掉落汇总!$D$1:$M$1)),[2]掉落汇总!$A$2:$A$871,J$1,[2]掉落汇总!$C$2:$C$871,$Q$2)/$Q$3)*宝箱投放计算!I142</f>
        <v>0</v>
      </c>
      <c r="K142">
        <f ca="1">(SUMIFS(OFFSET([2]掉落汇总!$C$2:$C$871,,MATCH($B142,[2]掉落汇总!$D$1:$M$1)),[2]掉落汇总!$A$2:$A$871,K$1,[2]掉落汇总!$C$2:$C$871,$Q$1)+SUMIFS(OFFSET([2]掉落汇总!$C$2:$C$871,,MATCH($B142,[2]掉落汇总!$D$1:$M$1)),[2]掉落汇总!$A$2:$A$871,K$1,[2]掉落汇总!$C$2:$C$871,$Q$2)/$Q$3)*宝箱投放计算!J142</f>
        <v>0</v>
      </c>
      <c r="L142">
        <f ca="1">(SUMIFS(OFFSET([2]掉落汇总!$C$2:$C$871,,MATCH($B142,[2]掉落汇总!$D$1:$M$1)),[2]掉落汇总!$A$2:$A$871,L$1,[2]掉落汇总!$C$2:$C$871,$Q$1)+SUMIFS(OFFSET([2]掉落汇总!$C$2:$C$871,,MATCH($B142,[2]掉落汇总!$D$1:$M$1)),[2]掉落汇总!$A$2:$A$871,L$1,[2]掉落汇总!$C$2:$C$871,$Q$2)/$Q$3)*宝箱投放计算!K142</f>
        <v>0.58393299516338337</v>
      </c>
      <c r="M142">
        <f ca="1">(SUMIFS(OFFSET([2]掉落汇总!$C$2:$C$871,,MATCH($B142,[2]掉落汇总!$D$1:$M$1)),[2]掉落汇总!$A$2:$A$871,M$1,[2]掉落汇总!$C$2:$C$871,$Q$1)+SUMIFS(OFFSET([2]掉落汇总!$C$2:$C$871,,MATCH($B142,[2]掉落汇总!$D$1:$M$1)),[2]掉落汇总!$A$2:$A$871,M$1,[2]掉落汇总!$C$2:$C$871,$Q$2)/$Q$3)*宝箱投放计算!L142</f>
        <v>0.73572346140371359</v>
      </c>
      <c r="N142">
        <f ca="1">(SUMIFS(OFFSET([2]掉落汇总!$C$2:$C$871,,MATCH($B142,[2]掉落汇总!$D$1:$M$1)),[2]掉落汇总!$A$2:$A$871,N$1,[2]掉落汇总!$C$2:$C$871,$Q$1)+SUMIFS(OFFSET([2]掉落汇总!$C$2:$C$871,,MATCH($B142,[2]掉落汇总!$D$1:$M$1)),[2]掉落汇总!$A$2:$A$871,N$1,[2]掉落汇总!$C$2:$C$871,$Q$2)/$Q$3)*宝箱投放计算!M142</f>
        <v>0.19916400295057779</v>
      </c>
      <c r="O142">
        <f ca="1">(SUMIFS(OFFSET([2]掉落汇总!$C$2:$C$871,,MATCH($B142,[2]掉落汇总!$D$1:$M$1)),[2]掉落汇总!$A$2:$A$871,O$1,[2]掉落汇总!$C$2:$C$871,$Q$1)+SUMIFS(OFFSET([2]掉落汇总!$C$2:$C$871,,MATCH($B142,[2]掉落汇总!$D$1:$M$1)),[2]掉落汇总!$A$2:$A$871,O$1,[2]掉落汇总!$C$2:$C$871,$Q$2)/$Q$3)*宝箱投放计算!N142</f>
        <v>0.31118538581225147</v>
      </c>
    </row>
    <row r="143" spans="1:15" x14ac:dyDescent="0.2">
      <c r="A143">
        <f>玩家成长时间线!A143</f>
        <v>142</v>
      </c>
      <c r="B143">
        <f>玩家成长时间线!B143</f>
        <v>8</v>
      </c>
      <c r="C143">
        <f ca="1">SUM($D$2:D143)</f>
        <v>831.03459868298137</v>
      </c>
      <c r="D143">
        <f t="shared" ca="1" si="2"/>
        <v>5.317964590199515</v>
      </c>
      <c r="E143">
        <f ca="1">(SUMIFS(OFFSET([2]掉落汇总!$C$2:$C$871,,MATCH($B143,[2]掉落汇总!$D$1:$M$1)),[2]掉落汇总!$A$2:$A$871,E$1,[2]掉落汇总!$C$2:$C$871,$Q$1)+SUMIFS(OFFSET([2]掉落汇总!$C$2:$C$871,,MATCH($B143,[2]掉落汇总!$D$1:$M$1)),[2]掉落汇总!$A$2:$A$871,E$1,[2]掉落汇总!$C$2:$C$871,$Q$2)/$Q$3)*宝箱投放计算!D143</f>
        <v>0.97849230769230777</v>
      </c>
      <c r="F143">
        <f ca="1">(SUMIFS(OFFSET([2]掉落汇总!$C$2:$C$871,,MATCH($B143,[2]掉落汇总!$D$1:$M$1)),[2]掉落汇总!$A$2:$A$871,F$1,[2]掉落汇总!$C$2:$C$871,$Q$1)+SUMIFS(OFFSET([2]掉落汇总!$C$2:$C$871,,MATCH($B143,[2]掉落汇总!$D$1:$M$1)),[2]掉落汇总!$A$2:$A$871,F$1,[2]掉落汇总!$C$2:$C$871,$Q$2)/$Q$3)*宝箱投放计算!E143</f>
        <v>2.5094664371772804</v>
      </c>
      <c r="G143">
        <f ca="1">(SUMIFS(OFFSET([2]掉落汇总!$C$2:$C$871,,MATCH($B143,[2]掉落汇总!$D$1:$M$1)),[2]掉落汇总!$A$2:$A$871,G$1,[2]掉落汇总!$C$2:$C$871,$Q$1)+SUMIFS(OFFSET([2]掉落汇总!$C$2:$C$871,,MATCH($B143,[2]掉落汇总!$D$1:$M$1)),[2]掉落汇总!$A$2:$A$871,G$1,[2]掉落汇总!$C$2:$C$871,$Q$2)/$Q$3)*宝箱投放计算!F143</f>
        <v>0</v>
      </c>
      <c r="H143">
        <f ca="1">(SUMIFS(OFFSET([2]掉落汇总!$C$2:$C$871,,MATCH($B143,[2]掉落汇总!$D$1:$M$1)),[2]掉落汇总!$A$2:$A$871,H$1,[2]掉落汇总!$C$2:$C$871,$Q$1)+SUMIFS(OFFSET([2]掉落汇总!$C$2:$C$871,,MATCH($B143,[2]掉落汇总!$D$1:$M$1)),[2]掉落汇总!$A$2:$A$871,H$1,[2]掉落汇总!$C$2:$C$871,$Q$2)/$Q$3)*宝箱投放计算!G143</f>
        <v>0</v>
      </c>
      <c r="I143">
        <f ca="1">(SUMIFS(OFFSET([2]掉落汇总!$C$2:$C$871,,MATCH($B143,[2]掉落汇总!$D$1:$M$1)),[2]掉落汇总!$A$2:$A$871,I$1,[2]掉落汇总!$C$2:$C$871,$Q$1)+SUMIFS(OFFSET([2]掉落汇总!$C$2:$C$871,,MATCH($B143,[2]掉落汇总!$D$1:$M$1)),[2]掉落汇总!$A$2:$A$871,I$1,[2]掉落汇总!$C$2:$C$871,$Q$2)/$Q$3)*宝箱投放计算!H143</f>
        <v>0</v>
      </c>
      <c r="J143">
        <f ca="1">(SUMIFS(OFFSET([2]掉落汇总!$C$2:$C$871,,MATCH($B143,[2]掉落汇总!$D$1:$M$1)),[2]掉落汇总!$A$2:$A$871,J$1,[2]掉落汇总!$C$2:$C$871,$Q$1)+SUMIFS(OFFSET([2]掉落汇总!$C$2:$C$871,,MATCH($B143,[2]掉落汇总!$D$1:$M$1)),[2]掉落汇总!$A$2:$A$871,J$1,[2]掉落汇总!$C$2:$C$871,$Q$2)/$Q$3)*宝箱投放计算!I143</f>
        <v>0</v>
      </c>
      <c r="K143">
        <f ca="1">(SUMIFS(OFFSET([2]掉落汇总!$C$2:$C$871,,MATCH($B143,[2]掉落汇总!$D$1:$M$1)),[2]掉落汇总!$A$2:$A$871,K$1,[2]掉落汇总!$C$2:$C$871,$Q$1)+SUMIFS(OFFSET([2]掉落汇总!$C$2:$C$871,,MATCH($B143,[2]掉落汇总!$D$1:$M$1)),[2]掉落汇总!$A$2:$A$871,K$1,[2]掉落汇总!$C$2:$C$871,$Q$2)/$Q$3)*宝箱投放计算!J143</f>
        <v>0</v>
      </c>
      <c r="L143">
        <f ca="1">(SUMIFS(OFFSET([2]掉落汇总!$C$2:$C$871,,MATCH($B143,[2]掉落汇总!$D$1:$M$1)),[2]掉落汇总!$A$2:$A$871,L$1,[2]掉落汇总!$C$2:$C$871,$Q$1)+SUMIFS(OFFSET([2]掉落汇总!$C$2:$C$871,,MATCH($B143,[2]掉落汇总!$D$1:$M$1)),[2]掉落汇总!$A$2:$A$871,L$1,[2]掉落汇总!$C$2:$C$871,$Q$2)/$Q$3)*宝箱投放计算!K143</f>
        <v>0.58393299516338337</v>
      </c>
      <c r="M143">
        <f ca="1">(SUMIFS(OFFSET([2]掉落汇总!$C$2:$C$871,,MATCH($B143,[2]掉落汇总!$D$1:$M$1)),[2]掉落汇总!$A$2:$A$871,M$1,[2]掉落汇总!$C$2:$C$871,$Q$1)+SUMIFS(OFFSET([2]掉落汇总!$C$2:$C$871,,MATCH($B143,[2]掉落汇总!$D$1:$M$1)),[2]掉落汇总!$A$2:$A$871,M$1,[2]掉落汇总!$C$2:$C$871,$Q$2)/$Q$3)*宝箱投放计算!L143</f>
        <v>0.73572346140371359</v>
      </c>
      <c r="N143">
        <f ca="1">(SUMIFS(OFFSET([2]掉落汇总!$C$2:$C$871,,MATCH($B143,[2]掉落汇总!$D$1:$M$1)),[2]掉落汇总!$A$2:$A$871,N$1,[2]掉落汇总!$C$2:$C$871,$Q$1)+SUMIFS(OFFSET([2]掉落汇总!$C$2:$C$871,,MATCH($B143,[2]掉落汇总!$D$1:$M$1)),[2]掉落汇总!$A$2:$A$871,N$1,[2]掉落汇总!$C$2:$C$871,$Q$2)/$Q$3)*宝箱投放计算!M143</f>
        <v>0.19916400295057779</v>
      </c>
      <c r="O143">
        <f ca="1">(SUMIFS(OFFSET([2]掉落汇总!$C$2:$C$871,,MATCH($B143,[2]掉落汇总!$D$1:$M$1)),[2]掉落汇总!$A$2:$A$871,O$1,[2]掉落汇总!$C$2:$C$871,$Q$1)+SUMIFS(OFFSET([2]掉落汇总!$C$2:$C$871,,MATCH($B143,[2]掉落汇总!$D$1:$M$1)),[2]掉落汇总!$A$2:$A$871,O$1,[2]掉落汇总!$C$2:$C$871,$Q$2)/$Q$3)*宝箱投放计算!N143</f>
        <v>0.31118538581225147</v>
      </c>
    </row>
    <row r="144" spans="1:15" x14ac:dyDescent="0.2">
      <c r="A144">
        <f>玩家成长时间线!A144</f>
        <v>143</v>
      </c>
      <c r="B144">
        <f>玩家成长时间线!B144</f>
        <v>9</v>
      </c>
      <c r="C144">
        <f ca="1">SUM($D$2:D144)</f>
        <v>836.89370365984291</v>
      </c>
      <c r="D144">
        <f t="shared" ca="1" si="2"/>
        <v>5.8591049768615058</v>
      </c>
      <c r="E144">
        <f ca="1">(SUMIFS(OFFSET([2]掉落汇总!$C$2:$C$871,,MATCH($B144,[2]掉落汇总!$D$1:$M$1)),[2]掉落汇总!$A$2:$A$871,E$1,[2]掉落汇总!$C$2:$C$871,$Q$1)+SUMIFS(OFFSET([2]掉落汇总!$C$2:$C$871,,MATCH($B144,[2]掉落汇总!$D$1:$M$1)),[2]掉落汇总!$A$2:$A$871,E$1,[2]掉落汇总!$C$2:$C$871,$Q$2)/$Q$3)*宝箱投放计算!D144</f>
        <v>0.8922660850599784</v>
      </c>
      <c r="F144">
        <f ca="1">(SUMIFS(OFFSET([2]掉落汇总!$C$2:$C$871,,MATCH($B144,[2]掉落汇总!$D$1:$M$1)),[2]掉落汇总!$A$2:$A$871,F$1,[2]掉落汇总!$C$2:$C$871,$Q$1)+SUMIFS(OFFSET([2]掉落汇总!$C$2:$C$871,,MATCH($B144,[2]掉落汇总!$D$1:$M$1)),[2]掉落汇总!$A$2:$A$871,F$1,[2]掉落汇总!$C$2:$C$871,$Q$2)/$Q$3)*宝箱投放计算!E144</f>
        <v>3.1368330464716006</v>
      </c>
      <c r="G144">
        <f ca="1">(SUMIFS(OFFSET([2]掉落汇总!$C$2:$C$871,,MATCH($B144,[2]掉落汇总!$D$1:$M$1)),[2]掉落汇总!$A$2:$A$871,G$1,[2]掉落汇总!$C$2:$C$871,$Q$1)+SUMIFS(OFFSET([2]掉落汇总!$C$2:$C$871,,MATCH($B144,[2]掉落汇总!$D$1:$M$1)),[2]掉落汇总!$A$2:$A$871,G$1,[2]掉落汇总!$C$2:$C$871,$Q$2)/$Q$3)*宝箱投放计算!F144</f>
        <v>0</v>
      </c>
      <c r="H144">
        <f ca="1">(SUMIFS(OFFSET([2]掉落汇总!$C$2:$C$871,,MATCH($B144,[2]掉落汇总!$D$1:$M$1)),[2]掉落汇总!$A$2:$A$871,H$1,[2]掉落汇总!$C$2:$C$871,$Q$1)+SUMIFS(OFFSET([2]掉落汇总!$C$2:$C$871,,MATCH($B144,[2]掉落汇总!$D$1:$M$1)),[2]掉落汇总!$A$2:$A$871,H$1,[2]掉落汇总!$C$2:$C$871,$Q$2)/$Q$3)*宝箱投放计算!G144</f>
        <v>0</v>
      </c>
      <c r="I144">
        <f ca="1">(SUMIFS(OFFSET([2]掉落汇总!$C$2:$C$871,,MATCH($B144,[2]掉落汇总!$D$1:$M$1)),[2]掉落汇总!$A$2:$A$871,I$1,[2]掉落汇总!$C$2:$C$871,$Q$1)+SUMIFS(OFFSET([2]掉落汇总!$C$2:$C$871,,MATCH($B144,[2]掉落汇总!$D$1:$M$1)),[2]掉落汇总!$A$2:$A$871,I$1,[2]掉落汇总!$C$2:$C$871,$Q$2)/$Q$3)*宝箱投放计算!H144</f>
        <v>0</v>
      </c>
      <c r="J144">
        <f ca="1">(SUMIFS(OFFSET([2]掉落汇总!$C$2:$C$871,,MATCH($B144,[2]掉落汇总!$D$1:$M$1)),[2]掉落汇总!$A$2:$A$871,J$1,[2]掉落汇总!$C$2:$C$871,$Q$1)+SUMIFS(OFFSET([2]掉落汇总!$C$2:$C$871,,MATCH($B144,[2]掉落汇总!$D$1:$M$1)),[2]掉落汇总!$A$2:$A$871,J$1,[2]掉落汇总!$C$2:$C$871,$Q$2)/$Q$3)*宝箱投放计算!I144</f>
        <v>0</v>
      </c>
      <c r="K144">
        <f ca="1">(SUMIFS(OFFSET([2]掉落汇总!$C$2:$C$871,,MATCH($B144,[2]掉落汇总!$D$1:$M$1)),[2]掉落汇总!$A$2:$A$871,K$1,[2]掉落汇总!$C$2:$C$871,$Q$1)+SUMIFS(OFFSET([2]掉落汇总!$C$2:$C$871,,MATCH($B144,[2]掉落汇总!$D$1:$M$1)),[2]掉落汇总!$A$2:$A$871,K$1,[2]掉落汇总!$C$2:$C$871,$Q$2)/$Q$3)*宝箱投放计算!J144</f>
        <v>0</v>
      </c>
      <c r="L144">
        <f ca="1">(SUMIFS(OFFSET([2]掉落汇总!$C$2:$C$871,,MATCH($B144,[2]掉落汇总!$D$1:$M$1)),[2]掉落汇总!$A$2:$A$871,L$1,[2]掉落汇总!$C$2:$C$871,$Q$1)+SUMIFS(OFFSET([2]掉落汇总!$C$2:$C$871,,MATCH($B144,[2]掉落汇总!$D$1:$M$1)),[2]掉落汇总!$A$2:$A$871,L$1,[2]掉落汇总!$C$2:$C$871,$Q$2)/$Q$3)*宝箱投放计算!K144</f>
        <v>0.58393299516338337</v>
      </c>
      <c r="M144">
        <f ca="1">(SUMIFS(OFFSET([2]掉落汇总!$C$2:$C$871,,MATCH($B144,[2]掉落汇总!$D$1:$M$1)),[2]掉落汇总!$A$2:$A$871,M$1,[2]掉落汇总!$C$2:$C$871,$Q$1)+SUMIFS(OFFSET([2]掉落汇总!$C$2:$C$871,,MATCH($B144,[2]掉落汇总!$D$1:$M$1)),[2]掉落汇总!$A$2:$A$871,M$1,[2]掉落汇总!$C$2:$C$871,$Q$2)/$Q$3)*宝箱投放计算!L144</f>
        <v>0.73572346140371359</v>
      </c>
      <c r="N144">
        <f ca="1">(SUMIFS(OFFSET([2]掉落汇总!$C$2:$C$871,,MATCH($B144,[2]掉落汇总!$D$1:$M$1)),[2]掉落汇总!$A$2:$A$871,N$1,[2]掉落汇总!$C$2:$C$871,$Q$1)+SUMIFS(OFFSET([2]掉落汇总!$C$2:$C$871,,MATCH($B144,[2]掉落汇总!$D$1:$M$1)),[2]掉落汇总!$A$2:$A$871,N$1,[2]掉落汇总!$C$2:$C$871,$Q$2)/$Q$3)*宝箱投放计算!M144</f>
        <v>0.19916400295057779</v>
      </c>
      <c r="O144">
        <f ca="1">(SUMIFS(OFFSET([2]掉落汇总!$C$2:$C$871,,MATCH($B144,[2]掉落汇总!$D$1:$M$1)),[2]掉落汇总!$A$2:$A$871,O$1,[2]掉落汇总!$C$2:$C$871,$Q$1)+SUMIFS(OFFSET([2]掉落汇总!$C$2:$C$871,,MATCH($B144,[2]掉落汇总!$D$1:$M$1)),[2]掉落汇总!$A$2:$A$871,O$1,[2]掉落汇总!$C$2:$C$871,$Q$2)/$Q$3)*宝箱投放计算!N144</f>
        <v>0.31118538581225147</v>
      </c>
    </row>
    <row r="145" spans="1:15" x14ac:dyDescent="0.2">
      <c r="A145">
        <f>玩家成长时间线!A145</f>
        <v>144</v>
      </c>
      <c r="B145">
        <f>玩家成长时间线!B145</f>
        <v>9</v>
      </c>
      <c r="C145">
        <f ca="1">SUM($D$2:D145)</f>
        <v>842.75673448185159</v>
      </c>
      <c r="D145">
        <f t="shared" ca="1" si="2"/>
        <v>5.8630308220087244</v>
      </c>
      <c r="E145">
        <f ca="1">(SUMIFS(OFFSET([2]掉落汇总!$C$2:$C$871,,MATCH($B145,[2]掉落汇总!$D$1:$M$1)),[2]掉落汇总!$A$2:$A$871,E$1,[2]掉落汇总!$C$2:$C$871,$Q$1)+SUMIFS(OFFSET([2]掉落汇总!$C$2:$C$871,,MATCH($B145,[2]掉落汇总!$D$1:$M$1)),[2]掉落汇总!$A$2:$A$871,E$1,[2]掉落汇总!$C$2:$C$871,$Q$2)/$Q$3)*宝箱投放计算!D145</f>
        <v>0.89619193020719745</v>
      </c>
      <c r="F145">
        <f ca="1">(SUMIFS(OFFSET([2]掉落汇总!$C$2:$C$871,,MATCH($B145,[2]掉落汇总!$D$1:$M$1)),[2]掉落汇总!$A$2:$A$871,F$1,[2]掉落汇总!$C$2:$C$871,$Q$1)+SUMIFS(OFFSET([2]掉落汇总!$C$2:$C$871,,MATCH($B145,[2]掉落汇总!$D$1:$M$1)),[2]掉落汇总!$A$2:$A$871,F$1,[2]掉落汇总!$C$2:$C$871,$Q$2)/$Q$3)*宝箱投放计算!E145</f>
        <v>3.1368330464716006</v>
      </c>
      <c r="G145">
        <f ca="1">(SUMIFS(OFFSET([2]掉落汇总!$C$2:$C$871,,MATCH($B145,[2]掉落汇总!$D$1:$M$1)),[2]掉落汇总!$A$2:$A$871,G$1,[2]掉落汇总!$C$2:$C$871,$Q$1)+SUMIFS(OFFSET([2]掉落汇总!$C$2:$C$871,,MATCH($B145,[2]掉落汇总!$D$1:$M$1)),[2]掉落汇总!$A$2:$A$871,G$1,[2]掉落汇总!$C$2:$C$871,$Q$2)/$Q$3)*宝箱投放计算!F145</f>
        <v>0</v>
      </c>
      <c r="H145">
        <f ca="1">(SUMIFS(OFFSET([2]掉落汇总!$C$2:$C$871,,MATCH($B145,[2]掉落汇总!$D$1:$M$1)),[2]掉落汇总!$A$2:$A$871,H$1,[2]掉落汇总!$C$2:$C$871,$Q$1)+SUMIFS(OFFSET([2]掉落汇总!$C$2:$C$871,,MATCH($B145,[2]掉落汇总!$D$1:$M$1)),[2]掉落汇总!$A$2:$A$871,H$1,[2]掉落汇总!$C$2:$C$871,$Q$2)/$Q$3)*宝箱投放计算!G145</f>
        <v>0</v>
      </c>
      <c r="I145">
        <f ca="1">(SUMIFS(OFFSET([2]掉落汇总!$C$2:$C$871,,MATCH($B145,[2]掉落汇总!$D$1:$M$1)),[2]掉落汇总!$A$2:$A$871,I$1,[2]掉落汇总!$C$2:$C$871,$Q$1)+SUMIFS(OFFSET([2]掉落汇总!$C$2:$C$871,,MATCH($B145,[2]掉落汇总!$D$1:$M$1)),[2]掉落汇总!$A$2:$A$871,I$1,[2]掉落汇总!$C$2:$C$871,$Q$2)/$Q$3)*宝箱投放计算!H145</f>
        <v>0</v>
      </c>
      <c r="J145">
        <f ca="1">(SUMIFS(OFFSET([2]掉落汇总!$C$2:$C$871,,MATCH($B145,[2]掉落汇总!$D$1:$M$1)),[2]掉落汇总!$A$2:$A$871,J$1,[2]掉落汇总!$C$2:$C$871,$Q$1)+SUMIFS(OFFSET([2]掉落汇总!$C$2:$C$871,,MATCH($B145,[2]掉落汇总!$D$1:$M$1)),[2]掉落汇总!$A$2:$A$871,J$1,[2]掉落汇总!$C$2:$C$871,$Q$2)/$Q$3)*宝箱投放计算!I145</f>
        <v>0</v>
      </c>
      <c r="K145">
        <f ca="1">(SUMIFS(OFFSET([2]掉落汇总!$C$2:$C$871,,MATCH($B145,[2]掉落汇总!$D$1:$M$1)),[2]掉落汇总!$A$2:$A$871,K$1,[2]掉落汇总!$C$2:$C$871,$Q$1)+SUMIFS(OFFSET([2]掉落汇总!$C$2:$C$871,,MATCH($B145,[2]掉落汇总!$D$1:$M$1)),[2]掉落汇总!$A$2:$A$871,K$1,[2]掉落汇总!$C$2:$C$871,$Q$2)/$Q$3)*宝箱投放计算!J145</f>
        <v>0</v>
      </c>
      <c r="L145">
        <f ca="1">(SUMIFS(OFFSET([2]掉落汇总!$C$2:$C$871,,MATCH($B145,[2]掉落汇总!$D$1:$M$1)),[2]掉落汇总!$A$2:$A$871,L$1,[2]掉落汇总!$C$2:$C$871,$Q$1)+SUMIFS(OFFSET([2]掉落汇总!$C$2:$C$871,,MATCH($B145,[2]掉落汇总!$D$1:$M$1)),[2]掉落汇总!$A$2:$A$871,L$1,[2]掉落汇总!$C$2:$C$871,$Q$2)/$Q$3)*宝箱投放计算!K145</f>
        <v>0.58393299516338337</v>
      </c>
      <c r="M145">
        <f ca="1">(SUMIFS(OFFSET([2]掉落汇总!$C$2:$C$871,,MATCH($B145,[2]掉落汇总!$D$1:$M$1)),[2]掉落汇总!$A$2:$A$871,M$1,[2]掉落汇总!$C$2:$C$871,$Q$1)+SUMIFS(OFFSET([2]掉落汇总!$C$2:$C$871,,MATCH($B145,[2]掉落汇总!$D$1:$M$1)),[2]掉落汇总!$A$2:$A$871,M$1,[2]掉落汇总!$C$2:$C$871,$Q$2)/$Q$3)*宝箱投放计算!L145</f>
        <v>0.73572346140371359</v>
      </c>
      <c r="N145">
        <f ca="1">(SUMIFS(OFFSET([2]掉落汇总!$C$2:$C$871,,MATCH($B145,[2]掉落汇总!$D$1:$M$1)),[2]掉落汇总!$A$2:$A$871,N$1,[2]掉落汇总!$C$2:$C$871,$Q$1)+SUMIFS(OFFSET([2]掉落汇总!$C$2:$C$871,,MATCH($B145,[2]掉落汇总!$D$1:$M$1)),[2]掉落汇总!$A$2:$A$871,N$1,[2]掉落汇总!$C$2:$C$871,$Q$2)/$Q$3)*宝箱投放计算!M145</f>
        <v>0.19916400295057779</v>
      </c>
      <c r="O145">
        <f ca="1">(SUMIFS(OFFSET([2]掉落汇总!$C$2:$C$871,,MATCH($B145,[2]掉落汇总!$D$1:$M$1)),[2]掉落汇总!$A$2:$A$871,O$1,[2]掉落汇总!$C$2:$C$871,$Q$1)+SUMIFS(OFFSET([2]掉落汇总!$C$2:$C$871,,MATCH($B145,[2]掉落汇总!$D$1:$M$1)),[2]掉落汇总!$A$2:$A$871,O$1,[2]掉落汇总!$C$2:$C$871,$Q$2)/$Q$3)*宝箱投放计算!N145</f>
        <v>0.31118538581225147</v>
      </c>
    </row>
    <row r="146" spans="1:15" x14ac:dyDescent="0.2">
      <c r="A146">
        <f>玩家成长时间线!A146</f>
        <v>145</v>
      </c>
      <c r="B146">
        <f>玩家成长时间线!B146</f>
        <v>9</v>
      </c>
      <c r="C146">
        <f ca="1">SUM($D$2:D146)</f>
        <v>848.66294960047969</v>
      </c>
      <c r="D146">
        <f t="shared" ca="1" si="2"/>
        <v>5.9062151186281362</v>
      </c>
      <c r="E146">
        <f ca="1">(SUMIFS(OFFSET([2]掉落汇总!$C$2:$C$871,,MATCH($B146,[2]掉落汇总!$D$1:$M$1)),[2]掉落汇总!$A$2:$A$871,E$1,[2]掉落汇总!$C$2:$C$871,$Q$1)+SUMIFS(OFFSET([2]掉落汇总!$C$2:$C$871,,MATCH($B146,[2]掉落汇总!$D$1:$M$1)),[2]掉落汇总!$A$2:$A$871,E$1,[2]掉落汇总!$C$2:$C$871,$Q$2)/$Q$3)*宝箱投放计算!D146</f>
        <v>0.9393762268266086</v>
      </c>
      <c r="F146">
        <f ca="1">(SUMIFS(OFFSET([2]掉落汇总!$C$2:$C$871,,MATCH($B146,[2]掉落汇总!$D$1:$M$1)),[2]掉落汇总!$A$2:$A$871,F$1,[2]掉落汇总!$C$2:$C$871,$Q$1)+SUMIFS(OFFSET([2]掉落汇总!$C$2:$C$871,,MATCH($B146,[2]掉落汇总!$D$1:$M$1)),[2]掉落汇总!$A$2:$A$871,F$1,[2]掉落汇总!$C$2:$C$871,$Q$2)/$Q$3)*宝箱投放计算!E146</f>
        <v>3.1368330464716006</v>
      </c>
      <c r="G146">
        <f ca="1">(SUMIFS(OFFSET([2]掉落汇总!$C$2:$C$871,,MATCH($B146,[2]掉落汇总!$D$1:$M$1)),[2]掉落汇总!$A$2:$A$871,G$1,[2]掉落汇总!$C$2:$C$871,$Q$1)+SUMIFS(OFFSET([2]掉落汇总!$C$2:$C$871,,MATCH($B146,[2]掉落汇总!$D$1:$M$1)),[2]掉落汇总!$A$2:$A$871,G$1,[2]掉落汇总!$C$2:$C$871,$Q$2)/$Q$3)*宝箱投放计算!F146</f>
        <v>0</v>
      </c>
      <c r="H146">
        <f ca="1">(SUMIFS(OFFSET([2]掉落汇总!$C$2:$C$871,,MATCH($B146,[2]掉落汇总!$D$1:$M$1)),[2]掉落汇总!$A$2:$A$871,H$1,[2]掉落汇总!$C$2:$C$871,$Q$1)+SUMIFS(OFFSET([2]掉落汇总!$C$2:$C$871,,MATCH($B146,[2]掉落汇总!$D$1:$M$1)),[2]掉落汇总!$A$2:$A$871,H$1,[2]掉落汇总!$C$2:$C$871,$Q$2)/$Q$3)*宝箱投放计算!G146</f>
        <v>0</v>
      </c>
      <c r="I146">
        <f ca="1">(SUMIFS(OFFSET([2]掉落汇总!$C$2:$C$871,,MATCH($B146,[2]掉落汇总!$D$1:$M$1)),[2]掉落汇总!$A$2:$A$871,I$1,[2]掉落汇总!$C$2:$C$871,$Q$1)+SUMIFS(OFFSET([2]掉落汇总!$C$2:$C$871,,MATCH($B146,[2]掉落汇总!$D$1:$M$1)),[2]掉落汇总!$A$2:$A$871,I$1,[2]掉落汇总!$C$2:$C$871,$Q$2)/$Q$3)*宝箱投放计算!H146</f>
        <v>0</v>
      </c>
      <c r="J146">
        <f ca="1">(SUMIFS(OFFSET([2]掉落汇总!$C$2:$C$871,,MATCH($B146,[2]掉落汇总!$D$1:$M$1)),[2]掉落汇总!$A$2:$A$871,J$1,[2]掉落汇总!$C$2:$C$871,$Q$1)+SUMIFS(OFFSET([2]掉落汇总!$C$2:$C$871,,MATCH($B146,[2]掉落汇总!$D$1:$M$1)),[2]掉落汇总!$A$2:$A$871,J$1,[2]掉落汇总!$C$2:$C$871,$Q$2)/$Q$3)*宝箱投放计算!I146</f>
        <v>0</v>
      </c>
      <c r="K146">
        <f ca="1">(SUMIFS(OFFSET([2]掉落汇总!$C$2:$C$871,,MATCH($B146,[2]掉落汇总!$D$1:$M$1)),[2]掉落汇总!$A$2:$A$871,K$1,[2]掉落汇总!$C$2:$C$871,$Q$1)+SUMIFS(OFFSET([2]掉落汇总!$C$2:$C$871,,MATCH($B146,[2]掉落汇总!$D$1:$M$1)),[2]掉落汇总!$A$2:$A$871,K$1,[2]掉落汇总!$C$2:$C$871,$Q$2)/$Q$3)*宝箱投放计算!J146</f>
        <v>0</v>
      </c>
      <c r="L146">
        <f ca="1">(SUMIFS(OFFSET([2]掉落汇总!$C$2:$C$871,,MATCH($B146,[2]掉落汇总!$D$1:$M$1)),[2]掉落汇总!$A$2:$A$871,L$1,[2]掉落汇总!$C$2:$C$871,$Q$1)+SUMIFS(OFFSET([2]掉落汇总!$C$2:$C$871,,MATCH($B146,[2]掉落汇总!$D$1:$M$1)),[2]掉落汇总!$A$2:$A$871,L$1,[2]掉落汇总!$C$2:$C$871,$Q$2)/$Q$3)*宝箱投放计算!K146</f>
        <v>0.58393299516338337</v>
      </c>
      <c r="M146">
        <f ca="1">(SUMIFS(OFFSET([2]掉落汇总!$C$2:$C$871,,MATCH($B146,[2]掉落汇总!$D$1:$M$1)),[2]掉落汇总!$A$2:$A$871,M$1,[2]掉落汇总!$C$2:$C$871,$Q$1)+SUMIFS(OFFSET([2]掉落汇总!$C$2:$C$871,,MATCH($B146,[2]掉落汇总!$D$1:$M$1)),[2]掉落汇总!$A$2:$A$871,M$1,[2]掉落汇总!$C$2:$C$871,$Q$2)/$Q$3)*宝箱投放计算!L146</f>
        <v>0.73572346140371359</v>
      </c>
      <c r="N146">
        <f ca="1">(SUMIFS(OFFSET([2]掉落汇总!$C$2:$C$871,,MATCH($B146,[2]掉落汇总!$D$1:$M$1)),[2]掉落汇总!$A$2:$A$871,N$1,[2]掉落汇总!$C$2:$C$871,$Q$1)+SUMIFS(OFFSET([2]掉落汇总!$C$2:$C$871,,MATCH($B146,[2]掉落汇总!$D$1:$M$1)),[2]掉落汇总!$A$2:$A$871,N$1,[2]掉落汇总!$C$2:$C$871,$Q$2)/$Q$3)*宝箱投放计算!M146</f>
        <v>0.19916400295057779</v>
      </c>
      <c r="O146">
        <f ca="1">(SUMIFS(OFFSET([2]掉落汇总!$C$2:$C$871,,MATCH($B146,[2]掉落汇总!$D$1:$M$1)),[2]掉落汇总!$A$2:$A$871,O$1,[2]掉落汇总!$C$2:$C$871,$Q$1)+SUMIFS(OFFSET([2]掉落汇总!$C$2:$C$871,,MATCH($B146,[2]掉落汇总!$D$1:$M$1)),[2]掉落汇总!$A$2:$A$871,O$1,[2]掉落汇总!$C$2:$C$871,$Q$2)/$Q$3)*宝箱投放计算!N146</f>
        <v>0.31118538581225147</v>
      </c>
    </row>
    <row r="147" spans="1:15" x14ac:dyDescent="0.2">
      <c r="A147">
        <f>玩家成长时间线!A147</f>
        <v>146</v>
      </c>
      <c r="B147">
        <f>玩家成长时间线!B147</f>
        <v>10</v>
      </c>
      <c r="C147">
        <f ca="1">SUM($D$2:D147)</f>
        <v>854.50196944967206</v>
      </c>
      <c r="D147">
        <f t="shared" ca="1" si="2"/>
        <v>5.8390198491923746</v>
      </c>
      <c r="E147">
        <f ca="1">(SUMIFS(OFFSET([2]掉落汇总!$C$2:$C$871,,MATCH($B147,[2]掉落汇总!$D$1:$M$1)),[2]掉落汇总!$A$2:$A$871,E$1,[2]掉落汇总!$C$2:$C$871,$Q$1)+SUMIFS(OFFSET([2]掉落汇总!$C$2:$C$871,,MATCH($B147,[2]掉落汇总!$D$1:$M$1)),[2]掉落汇总!$A$2:$A$871,E$1,[2]掉落汇总!$C$2:$C$871,$Q$2)/$Q$3)*宝箱投放计算!D147</f>
        <v>0.87218095739084689</v>
      </c>
      <c r="F147">
        <f ca="1">(SUMIFS(OFFSET([2]掉落汇总!$C$2:$C$871,,MATCH($B147,[2]掉落汇总!$D$1:$M$1)),[2]掉落汇总!$A$2:$A$871,F$1,[2]掉落汇总!$C$2:$C$871,$Q$1)+SUMIFS(OFFSET([2]掉落汇总!$C$2:$C$871,,MATCH($B147,[2]掉落汇总!$D$1:$M$1)),[2]掉落汇总!$A$2:$A$871,F$1,[2]掉落汇总!$C$2:$C$871,$Q$2)/$Q$3)*宝箱投放计算!E147</f>
        <v>3.1368330464716006</v>
      </c>
      <c r="G147">
        <f ca="1">(SUMIFS(OFFSET([2]掉落汇总!$C$2:$C$871,,MATCH($B147,[2]掉落汇总!$D$1:$M$1)),[2]掉落汇总!$A$2:$A$871,G$1,[2]掉落汇总!$C$2:$C$871,$Q$1)+SUMIFS(OFFSET([2]掉落汇总!$C$2:$C$871,,MATCH($B147,[2]掉落汇总!$D$1:$M$1)),[2]掉落汇总!$A$2:$A$871,G$1,[2]掉落汇总!$C$2:$C$871,$Q$2)/$Q$3)*宝箱投放计算!F147</f>
        <v>0</v>
      </c>
      <c r="H147">
        <f ca="1">(SUMIFS(OFFSET([2]掉落汇总!$C$2:$C$871,,MATCH($B147,[2]掉落汇总!$D$1:$M$1)),[2]掉落汇总!$A$2:$A$871,H$1,[2]掉落汇总!$C$2:$C$871,$Q$1)+SUMIFS(OFFSET([2]掉落汇总!$C$2:$C$871,,MATCH($B147,[2]掉落汇总!$D$1:$M$1)),[2]掉落汇总!$A$2:$A$871,H$1,[2]掉落汇总!$C$2:$C$871,$Q$2)/$Q$3)*宝箱投放计算!G147</f>
        <v>0</v>
      </c>
      <c r="I147">
        <f ca="1">(SUMIFS(OFFSET([2]掉落汇总!$C$2:$C$871,,MATCH($B147,[2]掉落汇总!$D$1:$M$1)),[2]掉落汇总!$A$2:$A$871,I$1,[2]掉落汇总!$C$2:$C$871,$Q$1)+SUMIFS(OFFSET([2]掉落汇总!$C$2:$C$871,,MATCH($B147,[2]掉落汇总!$D$1:$M$1)),[2]掉落汇总!$A$2:$A$871,I$1,[2]掉落汇总!$C$2:$C$871,$Q$2)/$Q$3)*宝箱投放计算!H147</f>
        <v>0</v>
      </c>
      <c r="J147">
        <f ca="1">(SUMIFS(OFFSET([2]掉落汇总!$C$2:$C$871,,MATCH($B147,[2]掉落汇总!$D$1:$M$1)),[2]掉落汇总!$A$2:$A$871,J$1,[2]掉落汇总!$C$2:$C$871,$Q$1)+SUMIFS(OFFSET([2]掉落汇总!$C$2:$C$871,,MATCH($B147,[2]掉落汇总!$D$1:$M$1)),[2]掉落汇总!$A$2:$A$871,J$1,[2]掉落汇总!$C$2:$C$871,$Q$2)/$Q$3)*宝箱投放计算!I147</f>
        <v>0</v>
      </c>
      <c r="K147">
        <f ca="1">(SUMIFS(OFFSET([2]掉落汇总!$C$2:$C$871,,MATCH($B147,[2]掉落汇总!$D$1:$M$1)),[2]掉落汇总!$A$2:$A$871,K$1,[2]掉落汇总!$C$2:$C$871,$Q$1)+SUMIFS(OFFSET([2]掉落汇总!$C$2:$C$871,,MATCH($B147,[2]掉落汇总!$D$1:$M$1)),[2]掉落汇总!$A$2:$A$871,K$1,[2]掉落汇总!$C$2:$C$871,$Q$2)/$Q$3)*宝箱投放计算!J147</f>
        <v>0</v>
      </c>
      <c r="L147">
        <f ca="1">(SUMIFS(OFFSET([2]掉落汇总!$C$2:$C$871,,MATCH($B147,[2]掉落汇总!$D$1:$M$1)),[2]掉落汇总!$A$2:$A$871,L$1,[2]掉落汇总!$C$2:$C$871,$Q$1)+SUMIFS(OFFSET([2]掉落汇总!$C$2:$C$871,,MATCH($B147,[2]掉落汇总!$D$1:$M$1)),[2]掉落汇总!$A$2:$A$871,L$1,[2]掉落汇总!$C$2:$C$871,$Q$2)/$Q$3)*宝箱投放计算!K147</f>
        <v>0.58393299516338337</v>
      </c>
      <c r="M147">
        <f ca="1">(SUMIFS(OFFSET([2]掉落汇总!$C$2:$C$871,,MATCH($B147,[2]掉落汇总!$D$1:$M$1)),[2]掉落汇总!$A$2:$A$871,M$1,[2]掉落汇总!$C$2:$C$871,$Q$1)+SUMIFS(OFFSET([2]掉落汇总!$C$2:$C$871,,MATCH($B147,[2]掉落汇总!$D$1:$M$1)),[2]掉落汇总!$A$2:$A$871,M$1,[2]掉落汇总!$C$2:$C$871,$Q$2)/$Q$3)*宝箱投放计算!L147</f>
        <v>0.73572346140371359</v>
      </c>
      <c r="N147">
        <f ca="1">(SUMIFS(OFFSET([2]掉落汇总!$C$2:$C$871,,MATCH($B147,[2]掉落汇总!$D$1:$M$1)),[2]掉落汇总!$A$2:$A$871,N$1,[2]掉落汇总!$C$2:$C$871,$Q$1)+SUMIFS(OFFSET([2]掉落汇总!$C$2:$C$871,,MATCH($B147,[2]掉落汇总!$D$1:$M$1)),[2]掉落汇总!$A$2:$A$871,N$1,[2]掉落汇总!$C$2:$C$871,$Q$2)/$Q$3)*宝箱投放计算!M147</f>
        <v>0.19916400295057779</v>
      </c>
      <c r="O147">
        <f ca="1">(SUMIFS(OFFSET([2]掉落汇总!$C$2:$C$871,,MATCH($B147,[2]掉落汇总!$D$1:$M$1)),[2]掉落汇总!$A$2:$A$871,O$1,[2]掉落汇总!$C$2:$C$871,$Q$1)+SUMIFS(OFFSET([2]掉落汇总!$C$2:$C$871,,MATCH($B147,[2]掉落汇总!$D$1:$M$1)),[2]掉落汇总!$A$2:$A$871,O$1,[2]掉落汇总!$C$2:$C$871,$Q$2)/$Q$3)*宝箱投放计算!N147</f>
        <v>0.31118538581225147</v>
      </c>
    </row>
    <row r="148" spans="1:15" x14ac:dyDescent="0.2">
      <c r="A148">
        <f>玩家成长时间线!A148</f>
        <v>147</v>
      </c>
      <c r="B148">
        <f>玩家成长时间线!B148</f>
        <v>10</v>
      </c>
      <c r="C148">
        <f ca="1">SUM($D$2:D148)</f>
        <v>860.34477677913799</v>
      </c>
      <c r="D148">
        <f t="shared" ca="1" si="2"/>
        <v>5.8428073294659146</v>
      </c>
      <c r="E148">
        <f ca="1">(SUMIFS(OFFSET([2]掉落汇总!$C$2:$C$871,,MATCH($B148,[2]掉落汇总!$D$1:$M$1)),[2]掉落汇总!$A$2:$A$871,E$1,[2]掉落汇总!$C$2:$C$871,$Q$1)+SUMIFS(OFFSET([2]掉落汇总!$C$2:$C$871,,MATCH($B148,[2]掉落汇总!$D$1:$M$1)),[2]掉落汇总!$A$2:$A$871,E$1,[2]掉落汇总!$C$2:$C$871,$Q$2)/$Q$3)*宝箱投放计算!D148</f>
        <v>0.87596843766438726</v>
      </c>
      <c r="F148">
        <f ca="1">(SUMIFS(OFFSET([2]掉落汇总!$C$2:$C$871,,MATCH($B148,[2]掉落汇总!$D$1:$M$1)),[2]掉落汇总!$A$2:$A$871,F$1,[2]掉落汇总!$C$2:$C$871,$Q$1)+SUMIFS(OFFSET([2]掉落汇总!$C$2:$C$871,,MATCH($B148,[2]掉落汇总!$D$1:$M$1)),[2]掉落汇总!$A$2:$A$871,F$1,[2]掉落汇总!$C$2:$C$871,$Q$2)/$Q$3)*宝箱投放计算!E148</f>
        <v>3.1368330464716006</v>
      </c>
      <c r="G148">
        <f ca="1">(SUMIFS(OFFSET([2]掉落汇总!$C$2:$C$871,,MATCH($B148,[2]掉落汇总!$D$1:$M$1)),[2]掉落汇总!$A$2:$A$871,G$1,[2]掉落汇总!$C$2:$C$871,$Q$1)+SUMIFS(OFFSET([2]掉落汇总!$C$2:$C$871,,MATCH($B148,[2]掉落汇总!$D$1:$M$1)),[2]掉落汇总!$A$2:$A$871,G$1,[2]掉落汇总!$C$2:$C$871,$Q$2)/$Q$3)*宝箱投放计算!F148</f>
        <v>0</v>
      </c>
      <c r="H148">
        <f ca="1">(SUMIFS(OFFSET([2]掉落汇总!$C$2:$C$871,,MATCH($B148,[2]掉落汇总!$D$1:$M$1)),[2]掉落汇总!$A$2:$A$871,H$1,[2]掉落汇总!$C$2:$C$871,$Q$1)+SUMIFS(OFFSET([2]掉落汇总!$C$2:$C$871,,MATCH($B148,[2]掉落汇总!$D$1:$M$1)),[2]掉落汇总!$A$2:$A$871,H$1,[2]掉落汇总!$C$2:$C$871,$Q$2)/$Q$3)*宝箱投放计算!G148</f>
        <v>0</v>
      </c>
      <c r="I148">
        <f ca="1">(SUMIFS(OFFSET([2]掉落汇总!$C$2:$C$871,,MATCH($B148,[2]掉落汇总!$D$1:$M$1)),[2]掉落汇总!$A$2:$A$871,I$1,[2]掉落汇总!$C$2:$C$871,$Q$1)+SUMIFS(OFFSET([2]掉落汇总!$C$2:$C$871,,MATCH($B148,[2]掉落汇总!$D$1:$M$1)),[2]掉落汇总!$A$2:$A$871,I$1,[2]掉落汇总!$C$2:$C$871,$Q$2)/$Q$3)*宝箱投放计算!H148</f>
        <v>0</v>
      </c>
      <c r="J148">
        <f ca="1">(SUMIFS(OFFSET([2]掉落汇总!$C$2:$C$871,,MATCH($B148,[2]掉落汇总!$D$1:$M$1)),[2]掉落汇总!$A$2:$A$871,J$1,[2]掉落汇总!$C$2:$C$871,$Q$1)+SUMIFS(OFFSET([2]掉落汇总!$C$2:$C$871,,MATCH($B148,[2]掉落汇总!$D$1:$M$1)),[2]掉落汇总!$A$2:$A$871,J$1,[2]掉落汇总!$C$2:$C$871,$Q$2)/$Q$3)*宝箱投放计算!I148</f>
        <v>0</v>
      </c>
      <c r="K148">
        <f ca="1">(SUMIFS(OFFSET([2]掉落汇总!$C$2:$C$871,,MATCH($B148,[2]掉落汇总!$D$1:$M$1)),[2]掉落汇总!$A$2:$A$871,K$1,[2]掉落汇总!$C$2:$C$871,$Q$1)+SUMIFS(OFFSET([2]掉落汇总!$C$2:$C$871,,MATCH($B148,[2]掉落汇总!$D$1:$M$1)),[2]掉落汇总!$A$2:$A$871,K$1,[2]掉落汇总!$C$2:$C$871,$Q$2)/$Q$3)*宝箱投放计算!J148</f>
        <v>0</v>
      </c>
      <c r="L148">
        <f ca="1">(SUMIFS(OFFSET([2]掉落汇总!$C$2:$C$871,,MATCH($B148,[2]掉落汇总!$D$1:$M$1)),[2]掉落汇总!$A$2:$A$871,L$1,[2]掉落汇总!$C$2:$C$871,$Q$1)+SUMIFS(OFFSET([2]掉落汇总!$C$2:$C$871,,MATCH($B148,[2]掉落汇总!$D$1:$M$1)),[2]掉落汇总!$A$2:$A$871,L$1,[2]掉落汇总!$C$2:$C$871,$Q$2)/$Q$3)*宝箱投放计算!K148</f>
        <v>0.58393299516338337</v>
      </c>
      <c r="M148">
        <f ca="1">(SUMIFS(OFFSET([2]掉落汇总!$C$2:$C$871,,MATCH($B148,[2]掉落汇总!$D$1:$M$1)),[2]掉落汇总!$A$2:$A$871,M$1,[2]掉落汇总!$C$2:$C$871,$Q$1)+SUMIFS(OFFSET([2]掉落汇总!$C$2:$C$871,,MATCH($B148,[2]掉落汇总!$D$1:$M$1)),[2]掉落汇总!$A$2:$A$871,M$1,[2]掉落汇总!$C$2:$C$871,$Q$2)/$Q$3)*宝箱投放计算!L148</f>
        <v>0.73572346140371359</v>
      </c>
      <c r="N148">
        <f ca="1">(SUMIFS(OFFSET([2]掉落汇总!$C$2:$C$871,,MATCH($B148,[2]掉落汇总!$D$1:$M$1)),[2]掉落汇总!$A$2:$A$871,N$1,[2]掉落汇总!$C$2:$C$871,$Q$1)+SUMIFS(OFFSET([2]掉落汇总!$C$2:$C$871,,MATCH($B148,[2]掉落汇总!$D$1:$M$1)),[2]掉落汇总!$A$2:$A$871,N$1,[2]掉落汇总!$C$2:$C$871,$Q$2)/$Q$3)*宝箱投放计算!M148</f>
        <v>0.19916400295057779</v>
      </c>
      <c r="O148">
        <f ca="1">(SUMIFS(OFFSET([2]掉落汇总!$C$2:$C$871,,MATCH($B148,[2]掉落汇总!$D$1:$M$1)),[2]掉落汇总!$A$2:$A$871,O$1,[2]掉落汇总!$C$2:$C$871,$Q$1)+SUMIFS(OFFSET([2]掉落汇总!$C$2:$C$871,,MATCH($B148,[2]掉落汇总!$D$1:$M$1)),[2]掉落汇总!$A$2:$A$871,O$1,[2]掉落汇总!$C$2:$C$871,$Q$2)/$Q$3)*宝箱投放计算!N148</f>
        <v>0.31118538581225147</v>
      </c>
    </row>
    <row r="149" spans="1:15" x14ac:dyDescent="0.2">
      <c r="A149">
        <f>玩家成长时间线!A149</f>
        <v>148</v>
      </c>
      <c r="B149">
        <f>玩家成长时间线!B149</f>
        <v>10</v>
      </c>
      <c r="C149">
        <f ca="1">SUM($D$2:D149)</f>
        <v>866.19137158887747</v>
      </c>
      <c r="D149">
        <f t="shared" ca="1" si="2"/>
        <v>5.8465948097394547</v>
      </c>
      <c r="E149">
        <f ca="1">(SUMIFS(OFFSET([2]掉落汇总!$C$2:$C$871,,MATCH($B149,[2]掉落汇总!$D$1:$M$1)),[2]掉落汇总!$A$2:$A$871,E$1,[2]掉落汇总!$C$2:$C$871,$Q$1)+SUMIFS(OFFSET([2]掉落汇总!$C$2:$C$871,,MATCH($B149,[2]掉落汇总!$D$1:$M$1)),[2]掉落汇总!$A$2:$A$871,E$1,[2]掉落汇总!$C$2:$C$871,$Q$2)/$Q$3)*宝箱投放计算!D149</f>
        <v>0.8797559179379274</v>
      </c>
      <c r="F149">
        <f ca="1">(SUMIFS(OFFSET([2]掉落汇总!$C$2:$C$871,,MATCH($B149,[2]掉落汇总!$D$1:$M$1)),[2]掉落汇总!$A$2:$A$871,F$1,[2]掉落汇总!$C$2:$C$871,$Q$1)+SUMIFS(OFFSET([2]掉落汇总!$C$2:$C$871,,MATCH($B149,[2]掉落汇总!$D$1:$M$1)),[2]掉落汇总!$A$2:$A$871,F$1,[2]掉落汇总!$C$2:$C$871,$Q$2)/$Q$3)*宝箱投放计算!E149</f>
        <v>3.1368330464716006</v>
      </c>
      <c r="G149">
        <f ca="1">(SUMIFS(OFFSET([2]掉落汇总!$C$2:$C$871,,MATCH($B149,[2]掉落汇总!$D$1:$M$1)),[2]掉落汇总!$A$2:$A$871,G$1,[2]掉落汇总!$C$2:$C$871,$Q$1)+SUMIFS(OFFSET([2]掉落汇总!$C$2:$C$871,,MATCH($B149,[2]掉落汇总!$D$1:$M$1)),[2]掉落汇总!$A$2:$A$871,G$1,[2]掉落汇总!$C$2:$C$871,$Q$2)/$Q$3)*宝箱投放计算!F149</f>
        <v>0</v>
      </c>
      <c r="H149">
        <f ca="1">(SUMIFS(OFFSET([2]掉落汇总!$C$2:$C$871,,MATCH($B149,[2]掉落汇总!$D$1:$M$1)),[2]掉落汇总!$A$2:$A$871,H$1,[2]掉落汇总!$C$2:$C$871,$Q$1)+SUMIFS(OFFSET([2]掉落汇总!$C$2:$C$871,,MATCH($B149,[2]掉落汇总!$D$1:$M$1)),[2]掉落汇总!$A$2:$A$871,H$1,[2]掉落汇总!$C$2:$C$871,$Q$2)/$Q$3)*宝箱投放计算!G149</f>
        <v>0</v>
      </c>
      <c r="I149">
        <f ca="1">(SUMIFS(OFFSET([2]掉落汇总!$C$2:$C$871,,MATCH($B149,[2]掉落汇总!$D$1:$M$1)),[2]掉落汇总!$A$2:$A$871,I$1,[2]掉落汇总!$C$2:$C$871,$Q$1)+SUMIFS(OFFSET([2]掉落汇总!$C$2:$C$871,,MATCH($B149,[2]掉落汇总!$D$1:$M$1)),[2]掉落汇总!$A$2:$A$871,I$1,[2]掉落汇总!$C$2:$C$871,$Q$2)/$Q$3)*宝箱投放计算!H149</f>
        <v>0</v>
      </c>
      <c r="J149">
        <f ca="1">(SUMIFS(OFFSET([2]掉落汇总!$C$2:$C$871,,MATCH($B149,[2]掉落汇总!$D$1:$M$1)),[2]掉落汇总!$A$2:$A$871,J$1,[2]掉落汇总!$C$2:$C$871,$Q$1)+SUMIFS(OFFSET([2]掉落汇总!$C$2:$C$871,,MATCH($B149,[2]掉落汇总!$D$1:$M$1)),[2]掉落汇总!$A$2:$A$871,J$1,[2]掉落汇总!$C$2:$C$871,$Q$2)/$Q$3)*宝箱投放计算!I149</f>
        <v>0</v>
      </c>
      <c r="K149">
        <f ca="1">(SUMIFS(OFFSET([2]掉落汇总!$C$2:$C$871,,MATCH($B149,[2]掉落汇总!$D$1:$M$1)),[2]掉落汇总!$A$2:$A$871,K$1,[2]掉落汇总!$C$2:$C$871,$Q$1)+SUMIFS(OFFSET([2]掉落汇总!$C$2:$C$871,,MATCH($B149,[2]掉落汇总!$D$1:$M$1)),[2]掉落汇总!$A$2:$A$871,K$1,[2]掉落汇总!$C$2:$C$871,$Q$2)/$Q$3)*宝箱投放计算!J149</f>
        <v>0</v>
      </c>
      <c r="L149">
        <f ca="1">(SUMIFS(OFFSET([2]掉落汇总!$C$2:$C$871,,MATCH($B149,[2]掉落汇总!$D$1:$M$1)),[2]掉落汇总!$A$2:$A$871,L$1,[2]掉落汇总!$C$2:$C$871,$Q$1)+SUMIFS(OFFSET([2]掉落汇总!$C$2:$C$871,,MATCH($B149,[2]掉落汇总!$D$1:$M$1)),[2]掉落汇总!$A$2:$A$871,L$1,[2]掉落汇总!$C$2:$C$871,$Q$2)/$Q$3)*宝箱投放计算!K149</f>
        <v>0.58393299516338337</v>
      </c>
      <c r="M149">
        <f ca="1">(SUMIFS(OFFSET([2]掉落汇总!$C$2:$C$871,,MATCH($B149,[2]掉落汇总!$D$1:$M$1)),[2]掉落汇总!$A$2:$A$871,M$1,[2]掉落汇总!$C$2:$C$871,$Q$1)+SUMIFS(OFFSET([2]掉落汇总!$C$2:$C$871,,MATCH($B149,[2]掉落汇总!$D$1:$M$1)),[2]掉落汇总!$A$2:$A$871,M$1,[2]掉落汇总!$C$2:$C$871,$Q$2)/$Q$3)*宝箱投放计算!L149</f>
        <v>0.73572346140371359</v>
      </c>
      <c r="N149">
        <f ca="1">(SUMIFS(OFFSET([2]掉落汇总!$C$2:$C$871,,MATCH($B149,[2]掉落汇总!$D$1:$M$1)),[2]掉落汇总!$A$2:$A$871,N$1,[2]掉落汇总!$C$2:$C$871,$Q$1)+SUMIFS(OFFSET([2]掉落汇总!$C$2:$C$871,,MATCH($B149,[2]掉落汇总!$D$1:$M$1)),[2]掉落汇总!$A$2:$A$871,N$1,[2]掉落汇总!$C$2:$C$871,$Q$2)/$Q$3)*宝箱投放计算!M149</f>
        <v>0.19916400295057779</v>
      </c>
      <c r="O149">
        <f ca="1">(SUMIFS(OFFSET([2]掉落汇总!$C$2:$C$871,,MATCH($B149,[2]掉落汇总!$D$1:$M$1)),[2]掉落汇总!$A$2:$A$871,O$1,[2]掉落汇总!$C$2:$C$871,$Q$1)+SUMIFS(OFFSET([2]掉落汇总!$C$2:$C$871,,MATCH($B149,[2]掉落汇总!$D$1:$M$1)),[2]掉落汇总!$A$2:$A$871,O$1,[2]掉落汇总!$C$2:$C$871,$Q$2)/$Q$3)*宝箱投放计算!N149</f>
        <v>0.31118538581225147</v>
      </c>
    </row>
    <row r="150" spans="1:15" x14ac:dyDescent="0.2">
      <c r="A150">
        <f>玩家成长时间线!A150</f>
        <v>149</v>
      </c>
      <c r="B150">
        <f>玩家成长时间线!B150</f>
        <v>10</v>
      </c>
      <c r="C150">
        <f ca="1">SUM($D$2:D150)</f>
        <v>872.11750348436124</v>
      </c>
      <c r="D150">
        <f t="shared" ca="1" si="2"/>
        <v>5.9261318954837998</v>
      </c>
      <c r="E150">
        <f ca="1">(SUMIFS(OFFSET([2]掉落汇总!$C$2:$C$871,,MATCH($B150,[2]掉落汇总!$D$1:$M$1)),[2]掉落汇总!$A$2:$A$871,E$1,[2]掉落汇总!$C$2:$C$871,$Q$1)+SUMIFS(OFFSET([2]掉落汇总!$C$2:$C$871,,MATCH($B150,[2]掉落汇总!$D$1:$M$1)),[2]掉落汇总!$A$2:$A$871,E$1,[2]掉落汇总!$C$2:$C$871,$Q$2)/$Q$3)*宝箱投放计算!D150</f>
        <v>0.95929300368227244</v>
      </c>
      <c r="F150">
        <f ca="1">(SUMIFS(OFFSET([2]掉落汇总!$C$2:$C$871,,MATCH($B150,[2]掉落汇总!$D$1:$M$1)),[2]掉落汇总!$A$2:$A$871,F$1,[2]掉落汇总!$C$2:$C$871,$Q$1)+SUMIFS(OFFSET([2]掉落汇总!$C$2:$C$871,,MATCH($B150,[2]掉落汇总!$D$1:$M$1)),[2]掉落汇总!$A$2:$A$871,F$1,[2]掉落汇总!$C$2:$C$871,$Q$2)/$Q$3)*宝箱投放计算!E150</f>
        <v>3.1368330464716006</v>
      </c>
      <c r="G150">
        <f ca="1">(SUMIFS(OFFSET([2]掉落汇总!$C$2:$C$871,,MATCH($B150,[2]掉落汇总!$D$1:$M$1)),[2]掉落汇总!$A$2:$A$871,G$1,[2]掉落汇总!$C$2:$C$871,$Q$1)+SUMIFS(OFFSET([2]掉落汇总!$C$2:$C$871,,MATCH($B150,[2]掉落汇总!$D$1:$M$1)),[2]掉落汇总!$A$2:$A$871,G$1,[2]掉落汇总!$C$2:$C$871,$Q$2)/$Q$3)*宝箱投放计算!F150</f>
        <v>0</v>
      </c>
      <c r="H150">
        <f ca="1">(SUMIFS(OFFSET([2]掉落汇总!$C$2:$C$871,,MATCH($B150,[2]掉落汇总!$D$1:$M$1)),[2]掉落汇总!$A$2:$A$871,H$1,[2]掉落汇总!$C$2:$C$871,$Q$1)+SUMIFS(OFFSET([2]掉落汇总!$C$2:$C$871,,MATCH($B150,[2]掉落汇总!$D$1:$M$1)),[2]掉落汇总!$A$2:$A$871,H$1,[2]掉落汇总!$C$2:$C$871,$Q$2)/$Q$3)*宝箱投放计算!G150</f>
        <v>0</v>
      </c>
      <c r="I150">
        <f ca="1">(SUMIFS(OFFSET([2]掉落汇总!$C$2:$C$871,,MATCH($B150,[2]掉落汇总!$D$1:$M$1)),[2]掉落汇总!$A$2:$A$871,I$1,[2]掉落汇总!$C$2:$C$871,$Q$1)+SUMIFS(OFFSET([2]掉落汇总!$C$2:$C$871,,MATCH($B150,[2]掉落汇总!$D$1:$M$1)),[2]掉落汇总!$A$2:$A$871,I$1,[2]掉落汇总!$C$2:$C$871,$Q$2)/$Q$3)*宝箱投放计算!H150</f>
        <v>0</v>
      </c>
      <c r="J150">
        <f ca="1">(SUMIFS(OFFSET([2]掉落汇总!$C$2:$C$871,,MATCH($B150,[2]掉落汇总!$D$1:$M$1)),[2]掉落汇总!$A$2:$A$871,J$1,[2]掉落汇总!$C$2:$C$871,$Q$1)+SUMIFS(OFFSET([2]掉落汇总!$C$2:$C$871,,MATCH($B150,[2]掉落汇总!$D$1:$M$1)),[2]掉落汇总!$A$2:$A$871,J$1,[2]掉落汇总!$C$2:$C$871,$Q$2)/$Q$3)*宝箱投放计算!I150</f>
        <v>0</v>
      </c>
      <c r="K150">
        <f ca="1">(SUMIFS(OFFSET([2]掉落汇总!$C$2:$C$871,,MATCH($B150,[2]掉落汇总!$D$1:$M$1)),[2]掉落汇总!$A$2:$A$871,K$1,[2]掉落汇总!$C$2:$C$871,$Q$1)+SUMIFS(OFFSET([2]掉落汇总!$C$2:$C$871,,MATCH($B150,[2]掉落汇总!$D$1:$M$1)),[2]掉落汇总!$A$2:$A$871,K$1,[2]掉落汇总!$C$2:$C$871,$Q$2)/$Q$3)*宝箱投放计算!J150</f>
        <v>0</v>
      </c>
      <c r="L150">
        <f ca="1">(SUMIFS(OFFSET([2]掉落汇总!$C$2:$C$871,,MATCH($B150,[2]掉落汇总!$D$1:$M$1)),[2]掉落汇总!$A$2:$A$871,L$1,[2]掉落汇总!$C$2:$C$871,$Q$1)+SUMIFS(OFFSET([2]掉落汇总!$C$2:$C$871,,MATCH($B150,[2]掉落汇总!$D$1:$M$1)),[2]掉落汇总!$A$2:$A$871,L$1,[2]掉落汇总!$C$2:$C$871,$Q$2)/$Q$3)*宝箱投放计算!K150</f>
        <v>0.58393299516338337</v>
      </c>
      <c r="M150">
        <f ca="1">(SUMIFS(OFFSET([2]掉落汇总!$C$2:$C$871,,MATCH($B150,[2]掉落汇总!$D$1:$M$1)),[2]掉落汇总!$A$2:$A$871,M$1,[2]掉落汇总!$C$2:$C$871,$Q$1)+SUMIFS(OFFSET([2]掉落汇总!$C$2:$C$871,,MATCH($B150,[2]掉落汇总!$D$1:$M$1)),[2]掉落汇总!$A$2:$A$871,M$1,[2]掉落汇总!$C$2:$C$871,$Q$2)/$Q$3)*宝箱投放计算!L150</f>
        <v>0.73572346140371359</v>
      </c>
      <c r="N150">
        <f ca="1">(SUMIFS(OFFSET([2]掉落汇总!$C$2:$C$871,,MATCH($B150,[2]掉落汇总!$D$1:$M$1)),[2]掉落汇总!$A$2:$A$871,N$1,[2]掉落汇总!$C$2:$C$871,$Q$1)+SUMIFS(OFFSET([2]掉落汇总!$C$2:$C$871,,MATCH($B150,[2]掉落汇总!$D$1:$M$1)),[2]掉落汇总!$A$2:$A$871,N$1,[2]掉落汇总!$C$2:$C$871,$Q$2)/$Q$3)*宝箱投放计算!M150</f>
        <v>0.19916400295057779</v>
      </c>
      <c r="O150">
        <f ca="1">(SUMIFS(OFFSET([2]掉落汇总!$C$2:$C$871,,MATCH($B150,[2]掉落汇总!$D$1:$M$1)),[2]掉落汇总!$A$2:$A$871,O$1,[2]掉落汇总!$C$2:$C$871,$Q$1)+SUMIFS(OFFSET([2]掉落汇总!$C$2:$C$871,,MATCH($B150,[2]掉落汇总!$D$1:$M$1)),[2]掉落汇总!$A$2:$A$871,O$1,[2]掉落汇总!$C$2:$C$871,$Q$2)/$Q$3)*宝箱投放计算!N150</f>
        <v>0.31118538581225147</v>
      </c>
    </row>
    <row r="151" spans="1:15" x14ac:dyDescent="0.2">
      <c r="A151">
        <f>玩家成长时间线!A151</f>
        <v>150</v>
      </c>
      <c r="B151">
        <f>玩家成长时间线!B151</f>
        <v>10</v>
      </c>
      <c r="C151">
        <f ca="1">SUM($D$2:D151)</f>
        <v>877.97167325464773</v>
      </c>
      <c r="D151">
        <f t="shared" ca="1" si="2"/>
        <v>5.8541697702865356</v>
      </c>
      <c r="E151">
        <f ca="1">(SUMIFS(OFFSET([2]掉落汇总!$C$2:$C$871,,MATCH($B151,[2]掉落汇总!$D$1:$M$1)),[2]掉落汇总!$A$2:$A$871,E$1,[2]掉落汇总!$C$2:$C$871,$Q$1)+SUMIFS(OFFSET([2]掉落汇总!$C$2:$C$871,,MATCH($B151,[2]掉落汇总!$D$1:$M$1)),[2]掉落汇总!$A$2:$A$871,E$1,[2]掉落汇总!$C$2:$C$871,$Q$2)/$Q$3)*宝箱投放计算!D151</f>
        <v>0.88733087848500791</v>
      </c>
      <c r="F151">
        <f ca="1">(SUMIFS(OFFSET([2]掉落汇总!$C$2:$C$871,,MATCH($B151,[2]掉落汇总!$D$1:$M$1)),[2]掉落汇总!$A$2:$A$871,F$1,[2]掉落汇总!$C$2:$C$871,$Q$1)+SUMIFS(OFFSET([2]掉落汇总!$C$2:$C$871,,MATCH($B151,[2]掉落汇总!$D$1:$M$1)),[2]掉落汇总!$A$2:$A$871,F$1,[2]掉落汇总!$C$2:$C$871,$Q$2)/$Q$3)*宝箱投放计算!E151</f>
        <v>3.1368330464716006</v>
      </c>
      <c r="G151">
        <f ca="1">(SUMIFS(OFFSET([2]掉落汇总!$C$2:$C$871,,MATCH($B151,[2]掉落汇总!$D$1:$M$1)),[2]掉落汇总!$A$2:$A$871,G$1,[2]掉落汇总!$C$2:$C$871,$Q$1)+SUMIFS(OFFSET([2]掉落汇总!$C$2:$C$871,,MATCH($B151,[2]掉落汇总!$D$1:$M$1)),[2]掉落汇总!$A$2:$A$871,G$1,[2]掉落汇总!$C$2:$C$871,$Q$2)/$Q$3)*宝箱投放计算!F151</f>
        <v>0</v>
      </c>
      <c r="H151">
        <f ca="1">(SUMIFS(OFFSET([2]掉落汇总!$C$2:$C$871,,MATCH($B151,[2]掉落汇总!$D$1:$M$1)),[2]掉落汇总!$A$2:$A$871,H$1,[2]掉落汇总!$C$2:$C$871,$Q$1)+SUMIFS(OFFSET([2]掉落汇总!$C$2:$C$871,,MATCH($B151,[2]掉落汇总!$D$1:$M$1)),[2]掉落汇总!$A$2:$A$871,H$1,[2]掉落汇总!$C$2:$C$871,$Q$2)/$Q$3)*宝箱投放计算!G151</f>
        <v>0</v>
      </c>
      <c r="I151">
        <f ca="1">(SUMIFS(OFFSET([2]掉落汇总!$C$2:$C$871,,MATCH($B151,[2]掉落汇总!$D$1:$M$1)),[2]掉落汇总!$A$2:$A$871,I$1,[2]掉落汇总!$C$2:$C$871,$Q$1)+SUMIFS(OFFSET([2]掉落汇总!$C$2:$C$871,,MATCH($B151,[2]掉落汇总!$D$1:$M$1)),[2]掉落汇总!$A$2:$A$871,I$1,[2]掉落汇总!$C$2:$C$871,$Q$2)/$Q$3)*宝箱投放计算!H151</f>
        <v>0</v>
      </c>
      <c r="J151">
        <f ca="1">(SUMIFS(OFFSET([2]掉落汇总!$C$2:$C$871,,MATCH($B151,[2]掉落汇总!$D$1:$M$1)),[2]掉落汇总!$A$2:$A$871,J$1,[2]掉落汇总!$C$2:$C$871,$Q$1)+SUMIFS(OFFSET([2]掉落汇总!$C$2:$C$871,,MATCH($B151,[2]掉落汇总!$D$1:$M$1)),[2]掉落汇总!$A$2:$A$871,J$1,[2]掉落汇总!$C$2:$C$871,$Q$2)/$Q$3)*宝箱投放计算!I151</f>
        <v>0</v>
      </c>
      <c r="K151">
        <f ca="1">(SUMIFS(OFFSET([2]掉落汇总!$C$2:$C$871,,MATCH($B151,[2]掉落汇总!$D$1:$M$1)),[2]掉落汇总!$A$2:$A$871,K$1,[2]掉落汇总!$C$2:$C$871,$Q$1)+SUMIFS(OFFSET([2]掉落汇总!$C$2:$C$871,,MATCH($B151,[2]掉落汇总!$D$1:$M$1)),[2]掉落汇总!$A$2:$A$871,K$1,[2]掉落汇总!$C$2:$C$871,$Q$2)/$Q$3)*宝箱投放计算!J151</f>
        <v>0</v>
      </c>
      <c r="L151">
        <f ca="1">(SUMIFS(OFFSET([2]掉落汇总!$C$2:$C$871,,MATCH($B151,[2]掉落汇总!$D$1:$M$1)),[2]掉落汇总!$A$2:$A$871,L$1,[2]掉落汇总!$C$2:$C$871,$Q$1)+SUMIFS(OFFSET([2]掉落汇总!$C$2:$C$871,,MATCH($B151,[2]掉落汇总!$D$1:$M$1)),[2]掉落汇总!$A$2:$A$871,L$1,[2]掉落汇总!$C$2:$C$871,$Q$2)/$Q$3)*宝箱投放计算!K151</f>
        <v>0.58393299516338337</v>
      </c>
      <c r="M151">
        <f ca="1">(SUMIFS(OFFSET([2]掉落汇总!$C$2:$C$871,,MATCH($B151,[2]掉落汇总!$D$1:$M$1)),[2]掉落汇总!$A$2:$A$871,M$1,[2]掉落汇总!$C$2:$C$871,$Q$1)+SUMIFS(OFFSET([2]掉落汇总!$C$2:$C$871,,MATCH($B151,[2]掉落汇总!$D$1:$M$1)),[2]掉落汇总!$A$2:$A$871,M$1,[2]掉落汇总!$C$2:$C$871,$Q$2)/$Q$3)*宝箱投放计算!L151</f>
        <v>0.73572346140371359</v>
      </c>
      <c r="N151">
        <f ca="1">(SUMIFS(OFFSET([2]掉落汇总!$C$2:$C$871,,MATCH($B151,[2]掉落汇总!$D$1:$M$1)),[2]掉落汇总!$A$2:$A$871,N$1,[2]掉落汇总!$C$2:$C$871,$Q$1)+SUMIFS(OFFSET([2]掉落汇总!$C$2:$C$871,,MATCH($B151,[2]掉落汇总!$D$1:$M$1)),[2]掉落汇总!$A$2:$A$871,N$1,[2]掉落汇总!$C$2:$C$871,$Q$2)/$Q$3)*宝箱投放计算!M151</f>
        <v>0.19916400295057779</v>
      </c>
      <c r="O151">
        <f ca="1">(SUMIFS(OFFSET([2]掉落汇总!$C$2:$C$871,,MATCH($B151,[2]掉落汇总!$D$1:$M$1)),[2]掉落汇总!$A$2:$A$871,O$1,[2]掉落汇总!$C$2:$C$871,$Q$1)+SUMIFS(OFFSET([2]掉落汇总!$C$2:$C$871,,MATCH($B151,[2]掉落汇总!$D$1:$M$1)),[2]掉落汇总!$A$2:$A$871,O$1,[2]掉落汇总!$C$2:$C$871,$Q$2)/$Q$3)*宝箱投放计算!N151</f>
        <v>0.31118538581225147</v>
      </c>
    </row>
    <row r="152" spans="1:15" x14ac:dyDescent="0.2">
      <c r="A152">
        <f>玩家成长时间线!A152</f>
        <v>151</v>
      </c>
      <c r="B152">
        <f>玩家成长时间线!B152</f>
        <v>10</v>
      </c>
      <c r="C152">
        <f ca="1">SUM($D$2:D152)</f>
        <v>883.82963050520777</v>
      </c>
      <c r="D152">
        <f t="shared" ca="1" si="2"/>
        <v>5.8579572505600757</v>
      </c>
      <c r="E152">
        <f ca="1">(SUMIFS(OFFSET([2]掉落汇总!$C$2:$C$871,,MATCH($B152,[2]掉落汇总!$D$1:$M$1)),[2]掉落汇总!$A$2:$A$871,E$1,[2]掉落汇总!$C$2:$C$871,$Q$1)+SUMIFS(OFFSET([2]掉落汇总!$C$2:$C$871,,MATCH($B152,[2]掉落汇总!$D$1:$M$1)),[2]掉落汇总!$A$2:$A$871,E$1,[2]掉落汇总!$C$2:$C$871,$Q$2)/$Q$3)*宝箱投放计算!D152</f>
        <v>0.89111835875854817</v>
      </c>
      <c r="F152">
        <f ca="1">(SUMIFS(OFFSET([2]掉落汇总!$C$2:$C$871,,MATCH($B152,[2]掉落汇总!$D$1:$M$1)),[2]掉落汇总!$A$2:$A$871,F$1,[2]掉落汇总!$C$2:$C$871,$Q$1)+SUMIFS(OFFSET([2]掉落汇总!$C$2:$C$871,,MATCH($B152,[2]掉落汇总!$D$1:$M$1)),[2]掉落汇总!$A$2:$A$871,F$1,[2]掉落汇总!$C$2:$C$871,$Q$2)/$Q$3)*宝箱投放计算!E152</f>
        <v>3.1368330464716006</v>
      </c>
      <c r="G152">
        <f ca="1">(SUMIFS(OFFSET([2]掉落汇总!$C$2:$C$871,,MATCH($B152,[2]掉落汇总!$D$1:$M$1)),[2]掉落汇总!$A$2:$A$871,G$1,[2]掉落汇总!$C$2:$C$871,$Q$1)+SUMIFS(OFFSET([2]掉落汇总!$C$2:$C$871,,MATCH($B152,[2]掉落汇总!$D$1:$M$1)),[2]掉落汇总!$A$2:$A$871,G$1,[2]掉落汇总!$C$2:$C$871,$Q$2)/$Q$3)*宝箱投放计算!F152</f>
        <v>0</v>
      </c>
      <c r="H152">
        <f ca="1">(SUMIFS(OFFSET([2]掉落汇总!$C$2:$C$871,,MATCH($B152,[2]掉落汇总!$D$1:$M$1)),[2]掉落汇总!$A$2:$A$871,H$1,[2]掉落汇总!$C$2:$C$871,$Q$1)+SUMIFS(OFFSET([2]掉落汇总!$C$2:$C$871,,MATCH($B152,[2]掉落汇总!$D$1:$M$1)),[2]掉落汇总!$A$2:$A$871,H$1,[2]掉落汇总!$C$2:$C$871,$Q$2)/$Q$3)*宝箱投放计算!G152</f>
        <v>0</v>
      </c>
      <c r="I152">
        <f ca="1">(SUMIFS(OFFSET([2]掉落汇总!$C$2:$C$871,,MATCH($B152,[2]掉落汇总!$D$1:$M$1)),[2]掉落汇总!$A$2:$A$871,I$1,[2]掉落汇总!$C$2:$C$871,$Q$1)+SUMIFS(OFFSET([2]掉落汇总!$C$2:$C$871,,MATCH($B152,[2]掉落汇总!$D$1:$M$1)),[2]掉落汇总!$A$2:$A$871,I$1,[2]掉落汇总!$C$2:$C$871,$Q$2)/$Q$3)*宝箱投放计算!H152</f>
        <v>0</v>
      </c>
      <c r="J152">
        <f ca="1">(SUMIFS(OFFSET([2]掉落汇总!$C$2:$C$871,,MATCH($B152,[2]掉落汇总!$D$1:$M$1)),[2]掉落汇总!$A$2:$A$871,J$1,[2]掉落汇总!$C$2:$C$871,$Q$1)+SUMIFS(OFFSET([2]掉落汇总!$C$2:$C$871,,MATCH($B152,[2]掉落汇总!$D$1:$M$1)),[2]掉落汇总!$A$2:$A$871,J$1,[2]掉落汇总!$C$2:$C$871,$Q$2)/$Q$3)*宝箱投放计算!I152</f>
        <v>0</v>
      </c>
      <c r="K152">
        <f ca="1">(SUMIFS(OFFSET([2]掉落汇总!$C$2:$C$871,,MATCH($B152,[2]掉落汇总!$D$1:$M$1)),[2]掉落汇总!$A$2:$A$871,K$1,[2]掉落汇总!$C$2:$C$871,$Q$1)+SUMIFS(OFFSET([2]掉落汇总!$C$2:$C$871,,MATCH($B152,[2]掉落汇总!$D$1:$M$1)),[2]掉落汇总!$A$2:$A$871,K$1,[2]掉落汇总!$C$2:$C$871,$Q$2)/$Q$3)*宝箱投放计算!J152</f>
        <v>0</v>
      </c>
      <c r="L152">
        <f ca="1">(SUMIFS(OFFSET([2]掉落汇总!$C$2:$C$871,,MATCH($B152,[2]掉落汇总!$D$1:$M$1)),[2]掉落汇总!$A$2:$A$871,L$1,[2]掉落汇总!$C$2:$C$871,$Q$1)+SUMIFS(OFFSET([2]掉落汇总!$C$2:$C$871,,MATCH($B152,[2]掉落汇总!$D$1:$M$1)),[2]掉落汇总!$A$2:$A$871,L$1,[2]掉落汇总!$C$2:$C$871,$Q$2)/$Q$3)*宝箱投放计算!K152</f>
        <v>0.58393299516338337</v>
      </c>
      <c r="M152">
        <f ca="1">(SUMIFS(OFFSET([2]掉落汇总!$C$2:$C$871,,MATCH($B152,[2]掉落汇总!$D$1:$M$1)),[2]掉落汇总!$A$2:$A$871,M$1,[2]掉落汇总!$C$2:$C$871,$Q$1)+SUMIFS(OFFSET([2]掉落汇总!$C$2:$C$871,,MATCH($B152,[2]掉落汇总!$D$1:$M$1)),[2]掉落汇总!$A$2:$A$871,M$1,[2]掉落汇总!$C$2:$C$871,$Q$2)/$Q$3)*宝箱投放计算!L152</f>
        <v>0.73572346140371359</v>
      </c>
      <c r="N152">
        <f ca="1">(SUMIFS(OFFSET([2]掉落汇总!$C$2:$C$871,,MATCH($B152,[2]掉落汇总!$D$1:$M$1)),[2]掉落汇总!$A$2:$A$871,N$1,[2]掉落汇总!$C$2:$C$871,$Q$1)+SUMIFS(OFFSET([2]掉落汇总!$C$2:$C$871,,MATCH($B152,[2]掉落汇总!$D$1:$M$1)),[2]掉落汇总!$A$2:$A$871,N$1,[2]掉落汇总!$C$2:$C$871,$Q$2)/$Q$3)*宝箱投放计算!M152</f>
        <v>0.19916400295057779</v>
      </c>
      <c r="O152">
        <f ca="1">(SUMIFS(OFFSET([2]掉落汇总!$C$2:$C$871,,MATCH($B152,[2]掉落汇总!$D$1:$M$1)),[2]掉落汇总!$A$2:$A$871,O$1,[2]掉落汇总!$C$2:$C$871,$Q$1)+SUMIFS(OFFSET([2]掉落汇总!$C$2:$C$871,,MATCH($B152,[2]掉落汇总!$D$1:$M$1)),[2]掉落汇总!$A$2:$A$871,O$1,[2]掉落汇总!$C$2:$C$871,$Q$2)/$Q$3)*宝箱投放计算!N152</f>
        <v>0.31118538581225147</v>
      </c>
    </row>
    <row r="153" spans="1:15" x14ac:dyDescent="0.2">
      <c r="A153">
        <f>玩家成长时间线!A153</f>
        <v>152</v>
      </c>
      <c r="B153">
        <f>玩家成长时间线!B153</f>
        <v>10</v>
      </c>
      <c r="C153">
        <f ca="1">SUM($D$2:D153)</f>
        <v>889.76712484151221</v>
      </c>
      <c r="D153">
        <f t="shared" ca="1" si="2"/>
        <v>5.9374943363044208</v>
      </c>
      <c r="E153">
        <f ca="1">(SUMIFS(OFFSET([2]掉落汇总!$C$2:$C$871,,MATCH($B153,[2]掉落汇总!$D$1:$M$1)),[2]掉落汇总!$A$2:$A$871,E$1,[2]掉落汇总!$C$2:$C$871,$Q$1)+SUMIFS(OFFSET([2]掉落汇总!$C$2:$C$871,,MATCH($B153,[2]掉落汇总!$D$1:$M$1)),[2]掉落汇总!$A$2:$A$871,E$1,[2]掉落汇总!$C$2:$C$871,$Q$2)/$Q$3)*宝箱投放计算!D153</f>
        <v>0.97065544450289309</v>
      </c>
      <c r="F153">
        <f ca="1">(SUMIFS(OFFSET([2]掉落汇总!$C$2:$C$871,,MATCH($B153,[2]掉落汇总!$D$1:$M$1)),[2]掉落汇总!$A$2:$A$871,F$1,[2]掉落汇总!$C$2:$C$871,$Q$1)+SUMIFS(OFFSET([2]掉落汇总!$C$2:$C$871,,MATCH($B153,[2]掉落汇总!$D$1:$M$1)),[2]掉落汇总!$A$2:$A$871,F$1,[2]掉落汇总!$C$2:$C$871,$Q$2)/$Q$3)*宝箱投放计算!E153</f>
        <v>3.1368330464716006</v>
      </c>
      <c r="G153">
        <f ca="1">(SUMIFS(OFFSET([2]掉落汇总!$C$2:$C$871,,MATCH($B153,[2]掉落汇总!$D$1:$M$1)),[2]掉落汇总!$A$2:$A$871,G$1,[2]掉落汇总!$C$2:$C$871,$Q$1)+SUMIFS(OFFSET([2]掉落汇总!$C$2:$C$871,,MATCH($B153,[2]掉落汇总!$D$1:$M$1)),[2]掉落汇总!$A$2:$A$871,G$1,[2]掉落汇总!$C$2:$C$871,$Q$2)/$Q$3)*宝箱投放计算!F153</f>
        <v>0</v>
      </c>
      <c r="H153">
        <f ca="1">(SUMIFS(OFFSET([2]掉落汇总!$C$2:$C$871,,MATCH($B153,[2]掉落汇总!$D$1:$M$1)),[2]掉落汇总!$A$2:$A$871,H$1,[2]掉落汇总!$C$2:$C$871,$Q$1)+SUMIFS(OFFSET([2]掉落汇总!$C$2:$C$871,,MATCH($B153,[2]掉落汇总!$D$1:$M$1)),[2]掉落汇总!$A$2:$A$871,H$1,[2]掉落汇总!$C$2:$C$871,$Q$2)/$Q$3)*宝箱投放计算!G153</f>
        <v>0</v>
      </c>
      <c r="I153">
        <f ca="1">(SUMIFS(OFFSET([2]掉落汇总!$C$2:$C$871,,MATCH($B153,[2]掉落汇总!$D$1:$M$1)),[2]掉落汇总!$A$2:$A$871,I$1,[2]掉落汇总!$C$2:$C$871,$Q$1)+SUMIFS(OFFSET([2]掉落汇总!$C$2:$C$871,,MATCH($B153,[2]掉落汇总!$D$1:$M$1)),[2]掉落汇总!$A$2:$A$871,I$1,[2]掉落汇总!$C$2:$C$871,$Q$2)/$Q$3)*宝箱投放计算!H153</f>
        <v>0</v>
      </c>
      <c r="J153">
        <f ca="1">(SUMIFS(OFFSET([2]掉落汇总!$C$2:$C$871,,MATCH($B153,[2]掉落汇总!$D$1:$M$1)),[2]掉落汇总!$A$2:$A$871,J$1,[2]掉落汇总!$C$2:$C$871,$Q$1)+SUMIFS(OFFSET([2]掉落汇总!$C$2:$C$871,,MATCH($B153,[2]掉落汇总!$D$1:$M$1)),[2]掉落汇总!$A$2:$A$871,J$1,[2]掉落汇总!$C$2:$C$871,$Q$2)/$Q$3)*宝箱投放计算!I153</f>
        <v>0</v>
      </c>
      <c r="K153">
        <f ca="1">(SUMIFS(OFFSET([2]掉落汇总!$C$2:$C$871,,MATCH($B153,[2]掉落汇总!$D$1:$M$1)),[2]掉落汇总!$A$2:$A$871,K$1,[2]掉落汇总!$C$2:$C$871,$Q$1)+SUMIFS(OFFSET([2]掉落汇总!$C$2:$C$871,,MATCH($B153,[2]掉落汇总!$D$1:$M$1)),[2]掉落汇总!$A$2:$A$871,K$1,[2]掉落汇总!$C$2:$C$871,$Q$2)/$Q$3)*宝箱投放计算!J153</f>
        <v>0</v>
      </c>
      <c r="L153">
        <f ca="1">(SUMIFS(OFFSET([2]掉落汇总!$C$2:$C$871,,MATCH($B153,[2]掉落汇总!$D$1:$M$1)),[2]掉落汇总!$A$2:$A$871,L$1,[2]掉落汇总!$C$2:$C$871,$Q$1)+SUMIFS(OFFSET([2]掉落汇总!$C$2:$C$871,,MATCH($B153,[2]掉落汇总!$D$1:$M$1)),[2]掉落汇总!$A$2:$A$871,L$1,[2]掉落汇总!$C$2:$C$871,$Q$2)/$Q$3)*宝箱投放计算!K153</f>
        <v>0.58393299516338337</v>
      </c>
      <c r="M153">
        <f ca="1">(SUMIFS(OFFSET([2]掉落汇总!$C$2:$C$871,,MATCH($B153,[2]掉落汇总!$D$1:$M$1)),[2]掉落汇总!$A$2:$A$871,M$1,[2]掉落汇总!$C$2:$C$871,$Q$1)+SUMIFS(OFFSET([2]掉落汇总!$C$2:$C$871,,MATCH($B153,[2]掉落汇总!$D$1:$M$1)),[2]掉落汇总!$A$2:$A$871,M$1,[2]掉落汇总!$C$2:$C$871,$Q$2)/$Q$3)*宝箱投放计算!L153</f>
        <v>0.73572346140371359</v>
      </c>
      <c r="N153">
        <f ca="1">(SUMIFS(OFFSET([2]掉落汇总!$C$2:$C$871,,MATCH($B153,[2]掉落汇总!$D$1:$M$1)),[2]掉落汇总!$A$2:$A$871,N$1,[2]掉落汇总!$C$2:$C$871,$Q$1)+SUMIFS(OFFSET([2]掉落汇总!$C$2:$C$871,,MATCH($B153,[2]掉落汇总!$D$1:$M$1)),[2]掉落汇总!$A$2:$A$871,N$1,[2]掉落汇总!$C$2:$C$871,$Q$2)/$Q$3)*宝箱投放计算!M153</f>
        <v>0.19916400295057779</v>
      </c>
      <c r="O153">
        <f ca="1">(SUMIFS(OFFSET([2]掉落汇总!$C$2:$C$871,,MATCH($B153,[2]掉落汇总!$D$1:$M$1)),[2]掉落汇总!$A$2:$A$871,O$1,[2]掉落汇总!$C$2:$C$871,$Q$1)+SUMIFS(OFFSET([2]掉落汇总!$C$2:$C$871,,MATCH($B153,[2]掉落汇总!$D$1:$M$1)),[2]掉落汇总!$A$2:$A$871,O$1,[2]掉落汇总!$C$2:$C$871,$Q$2)/$Q$3)*宝箱投放计算!N153</f>
        <v>0.31118538581225147</v>
      </c>
    </row>
    <row r="154" spans="1:15" x14ac:dyDescent="0.2">
      <c r="A154">
        <f>玩家成长时间线!A154</f>
        <v>153</v>
      </c>
      <c r="B154">
        <f>玩家成长时间线!B154</f>
        <v>10</v>
      </c>
      <c r="C154">
        <f ca="1">SUM($D$2:D154)</f>
        <v>895.63265705261938</v>
      </c>
      <c r="D154">
        <f t="shared" ca="1" si="2"/>
        <v>5.8655322111071557</v>
      </c>
      <c r="E154">
        <f ca="1">(SUMIFS(OFFSET([2]掉落汇总!$C$2:$C$871,,MATCH($B154,[2]掉落汇总!$D$1:$M$1)),[2]掉落汇总!$A$2:$A$871,E$1,[2]掉落汇总!$C$2:$C$871,$Q$1)+SUMIFS(OFFSET([2]掉落汇总!$C$2:$C$871,,MATCH($B154,[2]掉落汇总!$D$1:$M$1)),[2]掉落汇总!$A$2:$A$871,E$1,[2]掉落汇总!$C$2:$C$871,$Q$2)/$Q$3)*宝箱投放计算!D154</f>
        <v>0.89869331930562846</v>
      </c>
      <c r="F154">
        <f ca="1">(SUMIFS(OFFSET([2]掉落汇总!$C$2:$C$871,,MATCH($B154,[2]掉落汇总!$D$1:$M$1)),[2]掉落汇总!$A$2:$A$871,F$1,[2]掉落汇总!$C$2:$C$871,$Q$1)+SUMIFS(OFFSET([2]掉落汇总!$C$2:$C$871,,MATCH($B154,[2]掉落汇总!$D$1:$M$1)),[2]掉落汇总!$A$2:$A$871,F$1,[2]掉落汇总!$C$2:$C$871,$Q$2)/$Q$3)*宝箱投放计算!E154</f>
        <v>3.1368330464716006</v>
      </c>
      <c r="G154">
        <f ca="1">(SUMIFS(OFFSET([2]掉落汇总!$C$2:$C$871,,MATCH($B154,[2]掉落汇总!$D$1:$M$1)),[2]掉落汇总!$A$2:$A$871,G$1,[2]掉落汇总!$C$2:$C$871,$Q$1)+SUMIFS(OFFSET([2]掉落汇总!$C$2:$C$871,,MATCH($B154,[2]掉落汇总!$D$1:$M$1)),[2]掉落汇总!$A$2:$A$871,G$1,[2]掉落汇总!$C$2:$C$871,$Q$2)/$Q$3)*宝箱投放计算!F154</f>
        <v>0</v>
      </c>
      <c r="H154">
        <f ca="1">(SUMIFS(OFFSET([2]掉落汇总!$C$2:$C$871,,MATCH($B154,[2]掉落汇总!$D$1:$M$1)),[2]掉落汇总!$A$2:$A$871,H$1,[2]掉落汇总!$C$2:$C$871,$Q$1)+SUMIFS(OFFSET([2]掉落汇总!$C$2:$C$871,,MATCH($B154,[2]掉落汇总!$D$1:$M$1)),[2]掉落汇总!$A$2:$A$871,H$1,[2]掉落汇总!$C$2:$C$871,$Q$2)/$Q$3)*宝箱投放计算!G154</f>
        <v>0</v>
      </c>
      <c r="I154">
        <f ca="1">(SUMIFS(OFFSET([2]掉落汇总!$C$2:$C$871,,MATCH($B154,[2]掉落汇总!$D$1:$M$1)),[2]掉落汇总!$A$2:$A$871,I$1,[2]掉落汇总!$C$2:$C$871,$Q$1)+SUMIFS(OFFSET([2]掉落汇总!$C$2:$C$871,,MATCH($B154,[2]掉落汇总!$D$1:$M$1)),[2]掉落汇总!$A$2:$A$871,I$1,[2]掉落汇总!$C$2:$C$871,$Q$2)/$Q$3)*宝箱投放计算!H154</f>
        <v>0</v>
      </c>
      <c r="J154">
        <f ca="1">(SUMIFS(OFFSET([2]掉落汇总!$C$2:$C$871,,MATCH($B154,[2]掉落汇总!$D$1:$M$1)),[2]掉落汇总!$A$2:$A$871,J$1,[2]掉落汇总!$C$2:$C$871,$Q$1)+SUMIFS(OFFSET([2]掉落汇总!$C$2:$C$871,,MATCH($B154,[2]掉落汇总!$D$1:$M$1)),[2]掉落汇总!$A$2:$A$871,J$1,[2]掉落汇总!$C$2:$C$871,$Q$2)/$Q$3)*宝箱投放计算!I154</f>
        <v>0</v>
      </c>
      <c r="K154">
        <f ca="1">(SUMIFS(OFFSET([2]掉落汇总!$C$2:$C$871,,MATCH($B154,[2]掉落汇总!$D$1:$M$1)),[2]掉落汇总!$A$2:$A$871,K$1,[2]掉落汇总!$C$2:$C$871,$Q$1)+SUMIFS(OFFSET([2]掉落汇总!$C$2:$C$871,,MATCH($B154,[2]掉落汇总!$D$1:$M$1)),[2]掉落汇总!$A$2:$A$871,K$1,[2]掉落汇总!$C$2:$C$871,$Q$2)/$Q$3)*宝箱投放计算!J154</f>
        <v>0</v>
      </c>
      <c r="L154">
        <f ca="1">(SUMIFS(OFFSET([2]掉落汇总!$C$2:$C$871,,MATCH($B154,[2]掉落汇总!$D$1:$M$1)),[2]掉落汇总!$A$2:$A$871,L$1,[2]掉落汇总!$C$2:$C$871,$Q$1)+SUMIFS(OFFSET([2]掉落汇总!$C$2:$C$871,,MATCH($B154,[2]掉落汇总!$D$1:$M$1)),[2]掉落汇总!$A$2:$A$871,L$1,[2]掉落汇总!$C$2:$C$871,$Q$2)/$Q$3)*宝箱投放计算!K154</f>
        <v>0.58393299516338337</v>
      </c>
      <c r="M154">
        <f ca="1">(SUMIFS(OFFSET([2]掉落汇总!$C$2:$C$871,,MATCH($B154,[2]掉落汇总!$D$1:$M$1)),[2]掉落汇总!$A$2:$A$871,M$1,[2]掉落汇总!$C$2:$C$871,$Q$1)+SUMIFS(OFFSET([2]掉落汇总!$C$2:$C$871,,MATCH($B154,[2]掉落汇总!$D$1:$M$1)),[2]掉落汇总!$A$2:$A$871,M$1,[2]掉落汇总!$C$2:$C$871,$Q$2)/$Q$3)*宝箱投放计算!L154</f>
        <v>0.73572346140371359</v>
      </c>
      <c r="N154">
        <f ca="1">(SUMIFS(OFFSET([2]掉落汇总!$C$2:$C$871,,MATCH($B154,[2]掉落汇总!$D$1:$M$1)),[2]掉落汇总!$A$2:$A$871,N$1,[2]掉落汇总!$C$2:$C$871,$Q$1)+SUMIFS(OFFSET([2]掉落汇总!$C$2:$C$871,,MATCH($B154,[2]掉落汇总!$D$1:$M$1)),[2]掉落汇总!$A$2:$A$871,N$1,[2]掉落汇总!$C$2:$C$871,$Q$2)/$Q$3)*宝箱投放计算!M154</f>
        <v>0.19916400295057779</v>
      </c>
      <c r="O154">
        <f ca="1">(SUMIFS(OFFSET([2]掉落汇总!$C$2:$C$871,,MATCH($B154,[2]掉落汇总!$D$1:$M$1)),[2]掉落汇总!$A$2:$A$871,O$1,[2]掉落汇总!$C$2:$C$871,$Q$1)+SUMIFS(OFFSET([2]掉落汇总!$C$2:$C$871,,MATCH($B154,[2]掉落汇总!$D$1:$M$1)),[2]掉落汇总!$A$2:$A$871,O$1,[2]掉落汇总!$C$2:$C$871,$Q$2)/$Q$3)*宝箱投放计算!N154</f>
        <v>0.31118538581225147</v>
      </c>
    </row>
    <row r="155" spans="1:15" x14ac:dyDescent="0.2">
      <c r="A155">
        <f>玩家成长时间线!A155</f>
        <v>154</v>
      </c>
      <c r="B155">
        <f>玩家成长时间线!B155</f>
        <v>8</v>
      </c>
      <c r="C155">
        <f ca="1">SUM($D$2:D155)</f>
        <v>901.63278683322301</v>
      </c>
      <c r="D155">
        <f t="shared" ca="1" si="2"/>
        <v>6.0001297806036478</v>
      </c>
      <c r="E155">
        <f ca="1">(SUMIFS(OFFSET([2]掉落汇总!$C$2:$C$871,,MATCH($B155,[2]掉落汇总!$D$1:$M$1)),[2]掉落汇总!$A$2:$A$871,E$1,[2]掉落汇总!$C$2:$C$871,$Q$1)+SUMIFS(OFFSET([2]掉落汇总!$C$2:$C$871,,MATCH($B155,[2]掉落汇总!$D$1:$M$1)),[2]掉落汇总!$A$2:$A$871,E$1,[2]掉落汇总!$C$2:$C$871,$Q$2)/$Q$3)*宝箱投放计算!D155</f>
        <v>1.0081076923076924</v>
      </c>
      <c r="F155">
        <f ca="1">(SUMIFS(OFFSET([2]掉落汇总!$C$2:$C$871,,MATCH($B155,[2]掉落汇总!$D$1:$M$1)),[2]掉落汇总!$A$2:$A$871,F$1,[2]掉落汇总!$C$2:$C$871,$Q$1)+SUMIFS(OFFSET([2]掉落汇总!$C$2:$C$871,,MATCH($B155,[2]掉落汇总!$D$1:$M$1)),[2]掉落汇总!$A$2:$A$871,F$1,[2]掉落汇总!$C$2:$C$871,$Q$2)/$Q$3)*宝箱投放计算!E155</f>
        <v>2.5094664371772804</v>
      </c>
      <c r="G155">
        <f ca="1">(SUMIFS(OFFSET([2]掉落汇总!$C$2:$C$871,,MATCH($B155,[2]掉落汇总!$D$1:$M$1)),[2]掉落汇总!$A$2:$A$871,G$1,[2]掉落汇总!$C$2:$C$871,$Q$1)+SUMIFS(OFFSET([2]掉落汇总!$C$2:$C$871,,MATCH($B155,[2]掉落汇总!$D$1:$M$1)),[2]掉落汇总!$A$2:$A$871,G$1,[2]掉落汇总!$C$2:$C$871,$Q$2)/$Q$3)*宝箱投放计算!F155</f>
        <v>0.65254980578874822</v>
      </c>
      <c r="H155">
        <f ca="1">(SUMIFS(OFFSET([2]掉落汇总!$C$2:$C$871,,MATCH($B155,[2]掉落汇总!$D$1:$M$1)),[2]掉落汇总!$A$2:$A$871,H$1,[2]掉落汇总!$C$2:$C$871,$Q$1)+SUMIFS(OFFSET([2]掉落汇总!$C$2:$C$871,,MATCH($B155,[2]掉落汇总!$D$1:$M$1)),[2]掉落汇总!$A$2:$A$871,H$1,[2]掉落汇总!$C$2:$C$871,$Q$2)/$Q$3)*宝箱投放计算!G155</f>
        <v>0</v>
      </c>
      <c r="I155">
        <f ca="1">(SUMIFS(OFFSET([2]掉落汇总!$C$2:$C$871,,MATCH($B155,[2]掉落汇总!$D$1:$M$1)),[2]掉落汇总!$A$2:$A$871,I$1,[2]掉落汇总!$C$2:$C$871,$Q$1)+SUMIFS(OFFSET([2]掉落汇总!$C$2:$C$871,,MATCH($B155,[2]掉落汇总!$D$1:$M$1)),[2]掉落汇总!$A$2:$A$871,I$1,[2]掉落汇总!$C$2:$C$871,$Q$2)/$Q$3)*宝箱投放计算!H155</f>
        <v>0</v>
      </c>
      <c r="J155">
        <f ca="1">(SUMIFS(OFFSET([2]掉落汇总!$C$2:$C$871,,MATCH($B155,[2]掉落汇总!$D$1:$M$1)),[2]掉落汇总!$A$2:$A$871,J$1,[2]掉落汇总!$C$2:$C$871,$Q$1)+SUMIFS(OFFSET([2]掉落汇总!$C$2:$C$871,,MATCH($B155,[2]掉落汇总!$D$1:$M$1)),[2]掉落汇总!$A$2:$A$871,J$1,[2]掉落汇总!$C$2:$C$871,$Q$2)/$Q$3)*宝箱投放计算!I155</f>
        <v>0</v>
      </c>
      <c r="K155">
        <f ca="1">(SUMIFS(OFFSET([2]掉落汇总!$C$2:$C$871,,MATCH($B155,[2]掉落汇总!$D$1:$M$1)),[2]掉落汇总!$A$2:$A$871,K$1,[2]掉落汇总!$C$2:$C$871,$Q$1)+SUMIFS(OFFSET([2]掉落汇总!$C$2:$C$871,,MATCH($B155,[2]掉落汇总!$D$1:$M$1)),[2]掉落汇总!$A$2:$A$871,K$1,[2]掉落汇总!$C$2:$C$871,$Q$2)/$Q$3)*宝箱投放计算!J155</f>
        <v>0</v>
      </c>
      <c r="L155">
        <f ca="1">(SUMIFS(OFFSET([2]掉落汇总!$C$2:$C$871,,MATCH($B155,[2]掉落汇总!$D$1:$M$1)),[2]掉落汇总!$A$2:$A$871,L$1,[2]掉落汇总!$C$2:$C$871,$Q$1)+SUMIFS(OFFSET([2]掉落汇总!$C$2:$C$871,,MATCH($B155,[2]掉落汇总!$D$1:$M$1)),[2]掉落汇总!$A$2:$A$871,L$1,[2]掉落汇总!$C$2:$C$871,$Q$2)/$Q$3)*宝箱投放计算!K155</f>
        <v>0.58393299516338337</v>
      </c>
      <c r="M155">
        <f ca="1">(SUMIFS(OFFSET([2]掉落汇总!$C$2:$C$871,,MATCH($B155,[2]掉落汇总!$D$1:$M$1)),[2]掉落汇总!$A$2:$A$871,M$1,[2]掉落汇总!$C$2:$C$871,$Q$1)+SUMIFS(OFFSET([2]掉落汇总!$C$2:$C$871,,MATCH($B155,[2]掉落汇总!$D$1:$M$1)),[2]掉落汇总!$A$2:$A$871,M$1,[2]掉落汇总!$C$2:$C$871,$Q$2)/$Q$3)*宝箱投放计算!L155</f>
        <v>0.73572346140371359</v>
      </c>
      <c r="N155">
        <f ca="1">(SUMIFS(OFFSET([2]掉落汇总!$C$2:$C$871,,MATCH($B155,[2]掉落汇总!$D$1:$M$1)),[2]掉落汇总!$A$2:$A$871,N$1,[2]掉落汇总!$C$2:$C$871,$Q$1)+SUMIFS(OFFSET([2]掉落汇总!$C$2:$C$871,,MATCH($B155,[2]掉落汇总!$D$1:$M$1)),[2]掉落汇总!$A$2:$A$871,N$1,[2]掉落汇总!$C$2:$C$871,$Q$2)/$Q$3)*宝箱投放计算!M155</f>
        <v>0.19916400295057779</v>
      </c>
      <c r="O155">
        <f ca="1">(SUMIFS(OFFSET([2]掉落汇总!$C$2:$C$871,,MATCH($B155,[2]掉落汇总!$D$1:$M$1)),[2]掉落汇总!$A$2:$A$871,O$1,[2]掉落汇总!$C$2:$C$871,$Q$1)+SUMIFS(OFFSET([2]掉落汇总!$C$2:$C$871,,MATCH($B155,[2]掉落汇总!$D$1:$M$1)),[2]掉落汇总!$A$2:$A$871,O$1,[2]掉落汇总!$C$2:$C$871,$Q$2)/$Q$3)*宝箱投放计算!N155</f>
        <v>0.31118538581225147</v>
      </c>
    </row>
    <row r="156" spans="1:15" x14ac:dyDescent="0.2">
      <c r="A156">
        <f>玩家成长时间线!A156</f>
        <v>155</v>
      </c>
      <c r="B156">
        <f>玩家成长时间线!B156</f>
        <v>8</v>
      </c>
      <c r="C156">
        <f ca="1">SUM($D$2:D156)</f>
        <v>906.98459757726869</v>
      </c>
      <c r="D156">
        <f t="shared" ca="1" si="2"/>
        <v>5.3518107440456681</v>
      </c>
      <c r="E156">
        <f ca="1">(SUMIFS(OFFSET([2]掉落汇总!$C$2:$C$871,,MATCH($B156,[2]掉落汇总!$D$1:$M$1)),[2]掉落汇总!$A$2:$A$871,E$1,[2]掉落汇总!$C$2:$C$871,$Q$1)+SUMIFS(OFFSET([2]掉落汇总!$C$2:$C$871,,MATCH($B156,[2]掉落汇总!$D$1:$M$1)),[2]掉落汇总!$A$2:$A$871,E$1,[2]掉落汇总!$C$2:$C$871,$Q$2)/$Q$3)*宝箱投放计算!D156</f>
        <v>1.0123384615384614</v>
      </c>
      <c r="F156">
        <f ca="1">(SUMIFS(OFFSET([2]掉落汇总!$C$2:$C$871,,MATCH($B156,[2]掉落汇总!$D$1:$M$1)),[2]掉落汇总!$A$2:$A$871,F$1,[2]掉落汇总!$C$2:$C$871,$Q$1)+SUMIFS(OFFSET([2]掉落汇总!$C$2:$C$871,,MATCH($B156,[2]掉落汇总!$D$1:$M$1)),[2]掉落汇总!$A$2:$A$871,F$1,[2]掉落汇总!$C$2:$C$871,$Q$2)/$Q$3)*宝箱投放计算!E156</f>
        <v>2.5094664371772804</v>
      </c>
      <c r="G156">
        <f ca="1">(SUMIFS(OFFSET([2]掉落汇总!$C$2:$C$871,,MATCH($B156,[2]掉落汇总!$D$1:$M$1)),[2]掉落汇总!$A$2:$A$871,G$1,[2]掉落汇总!$C$2:$C$871,$Q$1)+SUMIFS(OFFSET([2]掉落汇总!$C$2:$C$871,,MATCH($B156,[2]掉落汇总!$D$1:$M$1)),[2]掉落汇总!$A$2:$A$871,G$1,[2]掉落汇总!$C$2:$C$871,$Q$2)/$Q$3)*宝箱投放计算!F156</f>
        <v>0</v>
      </c>
      <c r="H156">
        <f ca="1">(SUMIFS(OFFSET([2]掉落汇总!$C$2:$C$871,,MATCH($B156,[2]掉落汇总!$D$1:$M$1)),[2]掉落汇总!$A$2:$A$871,H$1,[2]掉落汇总!$C$2:$C$871,$Q$1)+SUMIFS(OFFSET([2]掉落汇总!$C$2:$C$871,,MATCH($B156,[2]掉落汇总!$D$1:$M$1)),[2]掉落汇总!$A$2:$A$871,H$1,[2]掉落汇总!$C$2:$C$871,$Q$2)/$Q$3)*宝箱投放计算!G156</f>
        <v>0</v>
      </c>
      <c r="I156">
        <f ca="1">(SUMIFS(OFFSET([2]掉落汇总!$C$2:$C$871,,MATCH($B156,[2]掉落汇总!$D$1:$M$1)),[2]掉落汇总!$A$2:$A$871,I$1,[2]掉落汇总!$C$2:$C$871,$Q$1)+SUMIFS(OFFSET([2]掉落汇总!$C$2:$C$871,,MATCH($B156,[2]掉落汇总!$D$1:$M$1)),[2]掉落汇总!$A$2:$A$871,I$1,[2]掉落汇总!$C$2:$C$871,$Q$2)/$Q$3)*宝箱投放计算!H156</f>
        <v>0</v>
      </c>
      <c r="J156">
        <f ca="1">(SUMIFS(OFFSET([2]掉落汇总!$C$2:$C$871,,MATCH($B156,[2]掉落汇总!$D$1:$M$1)),[2]掉落汇总!$A$2:$A$871,J$1,[2]掉落汇总!$C$2:$C$871,$Q$1)+SUMIFS(OFFSET([2]掉落汇总!$C$2:$C$871,,MATCH($B156,[2]掉落汇总!$D$1:$M$1)),[2]掉落汇总!$A$2:$A$871,J$1,[2]掉落汇总!$C$2:$C$871,$Q$2)/$Q$3)*宝箱投放计算!I156</f>
        <v>0</v>
      </c>
      <c r="K156">
        <f ca="1">(SUMIFS(OFFSET([2]掉落汇总!$C$2:$C$871,,MATCH($B156,[2]掉落汇总!$D$1:$M$1)),[2]掉落汇总!$A$2:$A$871,K$1,[2]掉落汇总!$C$2:$C$871,$Q$1)+SUMIFS(OFFSET([2]掉落汇总!$C$2:$C$871,,MATCH($B156,[2]掉落汇总!$D$1:$M$1)),[2]掉落汇总!$A$2:$A$871,K$1,[2]掉落汇总!$C$2:$C$871,$Q$2)/$Q$3)*宝箱投放计算!J156</f>
        <v>0</v>
      </c>
      <c r="L156">
        <f ca="1">(SUMIFS(OFFSET([2]掉落汇总!$C$2:$C$871,,MATCH($B156,[2]掉落汇总!$D$1:$M$1)),[2]掉落汇总!$A$2:$A$871,L$1,[2]掉落汇总!$C$2:$C$871,$Q$1)+SUMIFS(OFFSET([2]掉落汇总!$C$2:$C$871,,MATCH($B156,[2]掉落汇总!$D$1:$M$1)),[2]掉落汇总!$A$2:$A$871,L$1,[2]掉落汇总!$C$2:$C$871,$Q$2)/$Q$3)*宝箱投放计算!K156</f>
        <v>0.58393299516338337</v>
      </c>
      <c r="M156">
        <f ca="1">(SUMIFS(OFFSET([2]掉落汇总!$C$2:$C$871,,MATCH($B156,[2]掉落汇总!$D$1:$M$1)),[2]掉落汇总!$A$2:$A$871,M$1,[2]掉落汇总!$C$2:$C$871,$Q$1)+SUMIFS(OFFSET([2]掉落汇总!$C$2:$C$871,,MATCH($B156,[2]掉落汇总!$D$1:$M$1)),[2]掉落汇总!$A$2:$A$871,M$1,[2]掉落汇总!$C$2:$C$871,$Q$2)/$Q$3)*宝箱投放计算!L156</f>
        <v>0.73572346140371359</v>
      </c>
      <c r="N156">
        <f ca="1">(SUMIFS(OFFSET([2]掉落汇总!$C$2:$C$871,,MATCH($B156,[2]掉落汇总!$D$1:$M$1)),[2]掉落汇总!$A$2:$A$871,N$1,[2]掉落汇总!$C$2:$C$871,$Q$1)+SUMIFS(OFFSET([2]掉落汇总!$C$2:$C$871,,MATCH($B156,[2]掉落汇总!$D$1:$M$1)),[2]掉落汇总!$A$2:$A$871,N$1,[2]掉落汇总!$C$2:$C$871,$Q$2)/$Q$3)*宝箱投放计算!M156</f>
        <v>0.19916400295057779</v>
      </c>
      <c r="O156">
        <f ca="1">(SUMIFS(OFFSET([2]掉落汇总!$C$2:$C$871,,MATCH($B156,[2]掉落汇总!$D$1:$M$1)),[2]掉落汇总!$A$2:$A$871,O$1,[2]掉落汇总!$C$2:$C$871,$Q$1)+SUMIFS(OFFSET([2]掉落汇总!$C$2:$C$871,,MATCH($B156,[2]掉落汇总!$D$1:$M$1)),[2]掉落汇总!$A$2:$A$871,O$1,[2]掉落汇总!$C$2:$C$871,$Q$2)/$Q$3)*宝箱投放计算!N156</f>
        <v>0.31118538581225147</v>
      </c>
    </row>
    <row r="157" spans="1:15" x14ac:dyDescent="0.2">
      <c r="A157">
        <f>玩家成长时间线!A157</f>
        <v>156</v>
      </c>
      <c r="B157">
        <f>玩家成长时间线!B157</f>
        <v>8</v>
      </c>
      <c r="C157">
        <f ca="1">SUM($D$2:D157)</f>
        <v>912.4252544751605</v>
      </c>
      <c r="D157">
        <f t="shared" ca="1" si="2"/>
        <v>5.4406568978918219</v>
      </c>
      <c r="E157">
        <f ca="1">(SUMIFS(OFFSET([2]掉落汇总!$C$2:$C$871,,MATCH($B157,[2]掉落汇总!$D$1:$M$1)),[2]掉落汇总!$A$2:$A$871,E$1,[2]掉落汇总!$C$2:$C$871,$Q$1)+SUMIFS(OFFSET([2]掉落汇总!$C$2:$C$871,,MATCH($B157,[2]掉落汇总!$D$1:$M$1)),[2]掉落汇总!$A$2:$A$871,E$1,[2]掉落汇总!$C$2:$C$871,$Q$2)/$Q$3)*宝箱投放计算!D157</f>
        <v>1.1011846153846152</v>
      </c>
      <c r="F157">
        <f ca="1">(SUMIFS(OFFSET([2]掉落汇总!$C$2:$C$871,,MATCH($B157,[2]掉落汇总!$D$1:$M$1)),[2]掉落汇总!$A$2:$A$871,F$1,[2]掉落汇总!$C$2:$C$871,$Q$1)+SUMIFS(OFFSET([2]掉落汇总!$C$2:$C$871,,MATCH($B157,[2]掉落汇总!$D$1:$M$1)),[2]掉落汇总!$A$2:$A$871,F$1,[2]掉落汇总!$C$2:$C$871,$Q$2)/$Q$3)*宝箱投放计算!E157</f>
        <v>2.5094664371772804</v>
      </c>
      <c r="G157">
        <f ca="1">(SUMIFS(OFFSET([2]掉落汇总!$C$2:$C$871,,MATCH($B157,[2]掉落汇总!$D$1:$M$1)),[2]掉落汇总!$A$2:$A$871,G$1,[2]掉落汇总!$C$2:$C$871,$Q$1)+SUMIFS(OFFSET([2]掉落汇总!$C$2:$C$871,,MATCH($B157,[2]掉落汇总!$D$1:$M$1)),[2]掉落汇总!$A$2:$A$871,G$1,[2]掉落汇总!$C$2:$C$871,$Q$2)/$Q$3)*宝箱投放计算!F157</f>
        <v>0</v>
      </c>
      <c r="H157">
        <f ca="1">(SUMIFS(OFFSET([2]掉落汇总!$C$2:$C$871,,MATCH($B157,[2]掉落汇总!$D$1:$M$1)),[2]掉落汇总!$A$2:$A$871,H$1,[2]掉落汇总!$C$2:$C$871,$Q$1)+SUMIFS(OFFSET([2]掉落汇总!$C$2:$C$871,,MATCH($B157,[2]掉落汇总!$D$1:$M$1)),[2]掉落汇总!$A$2:$A$871,H$1,[2]掉落汇总!$C$2:$C$871,$Q$2)/$Q$3)*宝箱投放计算!G157</f>
        <v>0</v>
      </c>
      <c r="I157">
        <f ca="1">(SUMIFS(OFFSET([2]掉落汇总!$C$2:$C$871,,MATCH($B157,[2]掉落汇总!$D$1:$M$1)),[2]掉落汇总!$A$2:$A$871,I$1,[2]掉落汇总!$C$2:$C$871,$Q$1)+SUMIFS(OFFSET([2]掉落汇总!$C$2:$C$871,,MATCH($B157,[2]掉落汇总!$D$1:$M$1)),[2]掉落汇总!$A$2:$A$871,I$1,[2]掉落汇总!$C$2:$C$871,$Q$2)/$Q$3)*宝箱投放计算!H157</f>
        <v>0</v>
      </c>
      <c r="J157">
        <f ca="1">(SUMIFS(OFFSET([2]掉落汇总!$C$2:$C$871,,MATCH($B157,[2]掉落汇总!$D$1:$M$1)),[2]掉落汇总!$A$2:$A$871,J$1,[2]掉落汇总!$C$2:$C$871,$Q$1)+SUMIFS(OFFSET([2]掉落汇总!$C$2:$C$871,,MATCH($B157,[2]掉落汇总!$D$1:$M$1)),[2]掉落汇总!$A$2:$A$871,J$1,[2]掉落汇总!$C$2:$C$871,$Q$2)/$Q$3)*宝箱投放计算!I157</f>
        <v>0</v>
      </c>
      <c r="K157">
        <f ca="1">(SUMIFS(OFFSET([2]掉落汇总!$C$2:$C$871,,MATCH($B157,[2]掉落汇总!$D$1:$M$1)),[2]掉落汇总!$A$2:$A$871,K$1,[2]掉落汇总!$C$2:$C$871,$Q$1)+SUMIFS(OFFSET([2]掉落汇总!$C$2:$C$871,,MATCH($B157,[2]掉落汇总!$D$1:$M$1)),[2]掉落汇总!$A$2:$A$871,K$1,[2]掉落汇总!$C$2:$C$871,$Q$2)/$Q$3)*宝箱投放计算!J157</f>
        <v>0</v>
      </c>
      <c r="L157">
        <f ca="1">(SUMIFS(OFFSET([2]掉落汇总!$C$2:$C$871,,MATCH($B157,[2]掉落汇总!$D$1:$M$1)),[2]掉落汇总!$A$2:$A$871,L$1,[2]掉落汇总!$C$2:$C$871,$Q$1)+SUMIFS(OFFSET([2]掉落汇总!$C$2:$C$871,,MATCH($B157,[2]掉落汇总!$D$1:$M$1)),[2]掉落汇总!$A$2:$A$871,L$1,[2]掉落汇总!$C$2:$C$871,$Q$2)/$Q$3)*宝箱投放计算!K157</f>
        <v>0.58393299516338337</v>
      </c>
      <c r="M157">
        <f ca="1">(SUMIFS(OFFSET([2]掉落汇总!$C$2:$C$871,,MATCH($B157,[2]掉落汇总!$D$1:$M$1)),[2]掉落汇总!$A$2:$A$871,M$1,[2]掉落汇总!$C$2:$C$871,$Q$1)+SUMIFS(OFFSET([2]掉落汇总!$C$2:$C$871,,MATCH($B157,[2]掉落汇总!$D$1:$M$1)),[2]掉落汇总!$A$2:$A$871,M$1,[2]掉落汇总!$C$2:$C$871,$Q$2)/$Q$3)*宝箱投放计算!L157</f>
        <v>0.73572346140371359</v>
      </c>
      <c r="N157">
        <f ca="1">(SUMIFS(OFFSET([2]掉落汇总!$C$2:$C$871,,MATCH($B157,[2]掉落汇总!$D$1:$M$1)),[2]掉落汇总!$A$2:$A$871,N$1,[2]掉落汇总!$C$2:$C$871,$Q$1)+SUMIFS(OFFSET([2]掉落汇总!$C$2:$C$871,,MATCH($B157,[2]掉落汇总!$D$1:$M$1)),[2]掉落汇总!$A$2:$A$871,N$1,[2]掉落汇总!$C$2:$C$871,$Q$2)/$Q$3)*宝箱投放计算!M157</f>
        <v>0.19916400295057779</v>
      </c>
      <c r="O157">
        <f ca="1">(SUMIFS(OFFSET([2]掉落汇总!$C$2:$C$871,,MATCH($B157,[2]掉落汇总!$D$1:$M$1)),[2]掉落汇总!$A$2:$A$871,O$1,[2]掉落汇总!$C$2:$C$871,$Q$1)+SUMIFS(OFFSET([2]掉落汇总!$C$2:$C$871,,MATCH($B157,[2]掉落汇总!$D$1:$M$1)),[2]掉落汇总!$A$2:$A$871,O$1,[2]掉落汇总!$C$2:$C$871,$Q$2)/$Q$3)*宝箱投放计算!N157</f>
        <v>0.31118538581225147</v>
      </c>
    </row>
    <row r="158" spans="1:15" x14ac:dyDescent="0.2">
      <c r="A158">
        <f>玩家成长时间线!A158</f>
        <v>157</v>
      </c>
      <c r="B158">
        <f>玩家成长时间线!B158</f>
        <v>9</v>
      </c>
      <c r="C158">
        <f ca="1">SUM($D$2:D158)</f>
        <v>918.3393212840831</v>
      </c>
      <c r="D158">
        <f t="shared" ca="1" si="2"/>
        <v>5.9140668089225743</v>
      </c>
      <c r="E158">
        <f ca="1">(SUMIFS(OFFSET([2]掉落汇总!$C$2:$C$871,,MATCH($B158,[2]掉落汇总!$D$1:$M$1)),[2]掉落汇总!$A$2:$A$871,E$1,[2]掉落汇总!$C$2:$C$871,$Q$1)+SUMIFS(OFFSET([2]掉落汇总!$C$2:$C$871,,MATCH($B158,[2]掉落汇总!$D$1:$M$1)),[2]掉落汇总!$A$2:$A$871,E$1,[2]掉落汇总!$C$2:$C$871,$Q$2)/$Q$3)*宝箱投放计算!D158</f>
        <v>0.94722791712104693</v>
      </c>
      <c r="F158">
        <f ca="1">(SUMIFS(OFFSET([2]掉落汇总!$C$2:$C$871,,MATCH($B158,[2]掉落汇总!$D$1:$M$1)),[2]掉落汇总!$A$2:$A$871,F$1,[2]掉落汇总!$C$2:$C$871,$Q$1)+SUMIFS(OFFSET([2]掉落汇总!$C$2:$C$871,,MATCH($B158,[2]掉落汇总!$D$1:$M$1)),[2]掉落汇总!$A$2:$A$871,F$1,[2]掉落汇总!$C$2:$C$871,$Q$2)/$Q$3)*宝箱投放计算!E158</f>
        <v>3.1368330464716006</v>
      </c>
      <c r="G158">
        <f ca="1">(SUMIFS(OFFSET([2]掉落汇总!$C$2:$C$871,,MATCH($B158,[2]掉落汇总!$D$1:$M$1)),[2]掉落汇总!$A$2:$A$871,G$1,[2]掉落汇总!$C$2:$C$871,$Q$1)+SUMIFS(OFFSET([2]掉落汇总!$C$2:$C$871,,MATCH($B158,[2]掉落汇总!$D$1:$M$1)),[2]掉落汇总!$A$2:$A$871,G$1,[2]掉落汇总!$C$2:$C$871,$Q$2)/$Q$3)*宝箱投放计算!F158</f>
        <v>0</v>
      </c>
      <c r="H158">
        <f ca="1">(SUMIFS(OFFSET([2]掉落汇总!$C$2:$C$871,,MATCH($B158,[2]掉落汇总!$D$1:$M$1)),[2]掉落汇总!$A$2:$A$871,H$1,[2]掉落汇总!$C$2:$C$871,$Q$1)+SUMIFS(OFFSET([2]掉落汇总!$C$2:$C$871,,MATCH($B158,[2]掉落汇总!$D$1:$M$1)),[2]掉落汇总!$A$2:$A$871,H$1,[2]掉落汇总!$C$2:$C$871,$Q$2)/$Q$3)*宝箱投放计算!G158</f>
        <v>0</v>
      </c>
      <c r="I158">
        <f ca="1">(SUMIFS(OFFSET([2]掉落汇总!$C$2:$C$871,,MATCH($B158,[2]掉落汇总!$D$1:$M$1)),[2]掉落汇总!$A$2:$A$871,I$1,[2]掉落汇总!$C$2:$C$871,$Q$1)+SUMIFS(OFFSET([2]掉落汇总!$C$2:$C$871,,MATCH($B158,[2]掉落汇总!$D$1:$M$1)),[2]掉落汇总!$A$2:$A$871,I$1,[2]掉落汇总!$C$2:$C$871,$Q$2)/$Q$3)*宝箱投放计算!H158</f>
        <v>0</v>
      </c>
      <c r="J158">
        <f ca="1">(SUMIFS(OFFSET([2]掉落汇总!$C$2:$C$871,,MATCH($B158,[2]掉落汇总!$D$1:$M$1)),[2]掉落汇总!$A$2:$A$871,J$1,[2]掉落汇总!$C$2:$C$871,$Q$1)+SUMIFS(OFFSET([2]掉落汇总!$C$2:$C$871,,MATCH($B158,[2]掉落汇总!$D$1:$M$1)),[2]掉落汇总!$A$2:$A$871,J$1,[2]掉落汇总!$C$2:$C$871,$Q$2)/$Q$3)*宝箱投放计算!I158</f>
        <v>0</v>
      </c>
      <c r="K158">
        <f ca="1">(SUMIFS(OFFSET([2]掉落汇总!$C$2:$C$871,,MATCH($B158,[2]掉落汇总!$D$1:$M$1)),[2]掉落汇总!$A$2:$A$871,K$1,[2]掉落汇总!$C$2:$C$871,$Q$1)+SUMIFS(OFFSET([2]掉落汇总!$C$2:$C$871,,MATCH($B158,[2]掉落汇总!$D$1:$M$1)),[2]掉落汇总!$A$2:$A$871,K$1,[2]掉落汇总!$C$2:$C$871,$Q$2)/$Q$3)*宝箱投放计算!J158</f>
        <v>0</v>
      </c>
      <c r="L158">
        <f ca="1">(SUMIFS(OFFSET([2]掉落汇总!$C$2:$C$871,,MATCH($B158,[2]掉落汇总!$D$1:$M$1)),[2]掉落汇总!$A$2:$A$871,L$1,[2]掉落汇总!$C$2:$C$871,$Q$1)+SUMIFS(OFFSET([2]掉落汇总!$C$2:$C$871,,MATCH($B158,[2]掉落汇总!$D$1:$M$1)),[2]掉落汇总!$A$2:$A$871,L$1,[2]掉落汇总!$C$2:$C$871,$Q$2)/$Q$3)*宝箱投放计算!K158</f>
        <v>0.58393299516338337</v>
      </c>
      <c r="M158">
        <f ca="1">(SUMIFS(OFFSET([2]掉落汇总!$C$2:$C$871,,MATCH($B158,[2]掉落汇总!$D$1:$M$1)),[2]掉落汇总!$A$2:$A$871,M$1,[2]掉落汇总!$C$2:$C$871,$Q$1)+SUMIFS(OFFSET([2]掉落汇总!$C$2:$C$871,,MATCH($B158,[2]掉落汇总!$D$1:$M$1)),[2]掉落汇总!$A$2:$A$871,M$1,[2]掉落汇总!$C$2:$C$871,$Q$2)/$Q$3)*宝箱投放计算!L158</f>
        <v>0.73572346140371359</v>
      </c>
      <c r="N158">
        <f ca="1">(SUMIFS(OFFSET([2]掉落汇总!$C$2:$C$871,,MATCH($B158,[2]掉落汇总!$D$1:$M$1)),[2]掉落汇总!$A$2:$A$871,N$1,[2]掉落汇总!$C$2:$C$871,$Q$1)+SUMIFS(OFFSET([2]掉落汇总!$C$2:$C$871,,MATCH($B158,[2]掉落汇总!$D$1:$M$1)),[2]掉落汇总!$A$2:$A$871,N$1,[2]掉落汇总!$C$2:$C$871,$Q$2)/$Q$3)*宝箱投放计算!M158</f>
        <v>0.19916400295057779</v>
      </c>
      <c r="O158">
        <f ca="1">(SUMIFS(OFFSET([2]掉落汇总!$C$2:$C$871,,MATCH($B158,[2]掉落汇总!$D$1:$M$1)),[2]掉落汇总!$A$2:$A$871,O$1,[2]掉落汇总!$C$2:$C$871,$Q$1)+SUMIFS(OFFSET([2]掉落汇总!$C$2:$C$871,,MATCH($B158,[2]掉落汇总!$D$1:$M$1)),[2]掉落汇总!$A$2:$A$871,O$1,[2]掉落汇总!$C$2:$C$871,$Q$2)/$Q$3)*宝箱投放计算!N158</f>
        <v>0.31118538581225147</v>
      </c>
    </row>
    <row r="159" spans="1:15" x14ac:dyDescent="0.2">
      <c r="A159">
        <f>玩家成长时间线!A159</f>
        <v>158</v>
      </c>
      <c r="B159">
        <f>玩家成长时间线!B159</f>
        <v>9</v>
      </c>
      <c r="C159">
        <f ca="1">SUM($D$2:D159)</f>
        <v>924.25731393815295</v>
      </c>
      <c r="D159">
        <f t="shared" ca="1" si="2"/>
        <v>5.9179926540697938</v>
      </c>
      <c r="E159">
        <f ca="1">(SUMIFS(OFFSET([2]掉落汇总!$C$2:$C$871,,MATCH($B159,[2]掉落汇总!$D$1:$M$1)),[2]掉落汇总!$A$2:$A$871,E$1,[2]掉落汇总!$C$2:$C$871,$Q$1)+SUMIFS(OFFSET([2]掉落汇总!$C$2:$C$871,,MATCH($B159,[2]掉落汇总!$D$1:$M$1)),[2]掉落汇总!$A$2:$A$871,E$1,[2]掉落汇总!$C$2:$C$871,$Q$2)/$Q$3)*宝箱投放计算!D159</f>
        <v>0.9511537622682662</v>
      </c>
      <c r="F159">
        <f ca="1">(SUMIFS(OFFSET([2]掉落汇总!$C$2:$C$871,,MATCH($B159,[2]掉落汇总!$D$1:$M$1)),[2]掉落汇总!$A$2:$A$871,F$1,[2]掉落汇总!$C$2:$C$871,$Q$1)+SUMIFS(OFFSET([2]掉落汇总!$C$2:$C$871,,MATCH($B159,[2]掉落汇总!$D$1:$M$1)),[2]掉落汇总!$A$2:$A$871,F$1,[2]掉落汇总!$C$2:$C$871,$Q$2)/$Q$3)*宝箱投放计算!E159</f>
        <v>3.1368330464716006</v>
      </c>
      <c r="G159">
        <f ca="1">(SUMIFS(OFFSET([2]掉落汇总!$C$2:$C$871,,MATCH($B159,[2]掉落汇总!$D$1:$M$1)),[2]掉落汇总!$A$2:$A$871,G$1,[2]掉落汇总!$C$2:$C$871,$Q$1)+SUMIFS(OFFSET([2]掉落汇总!$C$2:$C$871,,MATCH($B159,[2]掉落汇总!$D$1:$M$1)),[2]掉落汇总!$A$2:$A$871,G$1,[2]掉落汇总!$C$2:$C$871,$Q$2)/$Q$3)*宝箱投放计算!F159</f>
        <v>0</v>
      </c>
      <c r="H159">
        <f ca="1">(SUMIFS(OFFSET([2]掉落汇总!$C$2:$C$871,,MATCH($B159,[2]掉落汇总!$D$1:$M$1)),[2]掉落汇总!$A$2:$A$871,H$1,[2]掉落汇总!$C$2:$C$871,$Q$1)+SUMIFS(OFFSET([2]掉落汇总!$C$2:$C$871,,MATCH($B159,[2]掉落汇总!$D$1:$M$1)),[2]掉落汇总!$A$2:$A$871,H$1,[2]掉落汇总!$C$2:$C$871,$Q$2)/$Q$3)*宝箱投放计算!G159</f>
        <v>0</v>
      </c>
      <c r="I159">
        <f ca="1">(SUMIFS(OFFSET([2]掉落汇总!$C$2:$C$871,,MATCH($B159,[2]掉落汇总!$D$1:$M$1)),[2]掉落汇总!$A$2:$A$871,I$1,[2]掉落汇总!$C$2:$C$871,$Q$1)+SUMIFS(OFFSET([2]掉落汇总!$C$2:$C$871,,MATCH($B159,[2]掉落汇总!$D$1:$M$1)),[2]掉落汇总!$A$2:$A$871,I$1,[2]掉落汇总!$C$2:$C$871,$Q$2)/$Q$3)*宝箱投放计算!H159</f>
        <v>0</v>
      </c>
      <c r="J159">
        <f ca="1">(SUMIFS(OFFSET([2]掉落汇总!$C$2:$C$871,,MATCH($B159,[2]掉落汇总!$D$1:$M$1)),[2]掉落汇总!$A$2:$A$871,J$1,[2]掉落汇总!$C$2:$C$871,$Q$1)+SUMIFS(OFFSET([2]掉落汇总!$C$2:$C$871,,MATCH($B159,[2]掉落汇总!$D$1:$M$1)),[2]掉落汇总!$A$2:$A$871,J$1,[2]掉落汇总!$C$2:$C$871,$Q$2)/$Q$3)*宝箱投放计算!I159</f>
        <v>0</v>
      </c>
      <c r="K159">
        <f ca="1">(SUMIFS(OFFSET([2]掉落汇总!$C$2:$C$871,,MATCH($B159,[2]掉落汇总!$D$1:$M$1)),[2]掉落汇总!$A$2:$A$871,K$1,[2]掉落汇总!$C$2:$C$871,$Q$1)+SUMIFS(OFFSET([2]掉落汇总!$C$2:$C$871,,MATCH($B159,[2]掉落汇总!$D$1:$M$1)),[2]掉落汇总!$A$2:$A$871,K$1,[2]掉落汇总!$C$2:$C$871,$Q$2)/$Q$3)*宝箱投放计算!J159</f>
        <v>0</v>
      </c>
      <c r="L159">
        <f ca="1">(SUMIFS(OFFSET([2]掉落汇总!$C$2:$C$871,,MATCH($B159,[2]掉落汇总!$D$1:$M$1)),[2]掉落汇总!$A$2:$A$871,L$1,[2]掉落汇总!$C$2:$C$871,$Q$1)+SUMIFS(OFFSET([2]掉落汇总!$C$2:$C$871,,MATCH($B159,[2]掉落汇总!$D$1:$M$1)),[2]掉落汇总!$A$2:$A$871,L$1,[2]掉落汇总!$C$2:$C$871,$Q$2)/$Q$3)*宝箱投放计算!K159</f>
        <v>0.58393299516338337</v>
      </c>
      <c r="M159">
        <f ca="1">(SUMIFS(OFFSET([2]掉落汇总!$C$2:$C$871,,MATCH($B159,[2]掉落汇总!$D$1:$M$1)),[2]掉落汇总!$A$2:$A$871,M$1,[2]掉落汇总!$C$2:$C$871,$Q$1)+SUMIFS(OFFSET([2]掉落汇总!$C$2:$C$871,,MATCH($B159,[2]掉落汇总!$D$1:$M$1)),[2]掉落汇总!$A$2:$A$871,M$1,[2]掉落汇总!$C$2:$C$871,$Q$2)/$Q$3)*宝箱投放计算!L159</f>
        <v>0.73572346140371359</v>
      </c>
      <c r="N159">
        <f ca="1">(SUMIFS(OFFSET([2]掉落汇总!$C$2:$C$871,,MATCH($B159,[2]掉落汇总!$D$1:$M$1)),[2]掉落汇总!$A$2:$A$871,N$1,[2]掉落汇总!$C$2:$C$871,$Q$1)+SUMIFS(OFFSET([2]掉落汇总!$C$2:$C$871,,MATCH($B159,[2]掉落汇总!$D$1:$M$1)),[2]掉落汇总!$A$2:$A$871,N$1,[2]掉落汇总!$C$2:$C$871,$Q$2)/$Q$3)*宝箱投放计算!M159</f>
        <v>0.19916400295057779</v>
      </c>
      <c r="O159">
        <f ca="1">(SUMIFS(OFFSET([2]掉落汇总!$C$2:$C$871,,MATCH($B159,[2]掉落汇总!$D$1:$M$1)),[2]掉落汇总!$A$2:$A$871,O$1,[2]掉落汇总!$C$2:$C$871,$Q$1)+SUMIFS(OFFSET([2]掉落汇总!$C$2:$C$871,,MATCH($B159,[2]掉落汇总!$D$1:$M$1)),[2]掉落汇总!$A$2:$A$871,O$1,[2]掉落汇总!$C$2:$C$871,$Q$2)/$Q$3)*宝箱投放计算!N159</f>
        <v>0.31118538581225147</v>
      </c>
    </row>
    <row r="160" spans="1:15" x14ac:dyDescent="0.2">
      <c r="A160">
        <f>玩家成长时间线!A160</f>
        <v>159</v>
      </c>
      <c r="B160">
        <f>玩家成长时间线!B160</f>
        <v>9</v>
      </c>
      <c r="C160">
        <f ca="1">SUM($D$2:D160)</f>
        <v>930.25774934031438</v>
      </c>
      <c r="D160">
        <f t="shared" ca="1" si="2"/>
        <v>6.000435402161397</v>
      </c>
      <c r="E160">
        <f ca="1">(SUMIFS(OFFSET([2]掉落汇总!$C$2:$C$871,,MATCH($B160,[2]掉落汇总!$D$1:$M$1)),[2]掉落汇总!$A$2:$A$871,E$1,[2]掉落汇总!$C$2:$C$871,$Q$1)+SUMIFS(OFFSET([2]掉落汇总!$C$2:$C$871,,MATCH($B160,[2]掉落汇总!$D$1:$M$1)),[2]掉落汇总!$A$2:$A$871,E$1,[2]掉落汇总!$C$2:$C$871,$Q$2)/$Q$3)*宝箱投放计算!D160</f>
        <v>1.0335965103598692</v>
      </c>
      <c r="F160">
        <f ca="1">(SUMIFS(OFFSET([2]掉落汇总!$C$2:$C$871,,MATCH($B160,[2]掉落汇总!$D$1:$M$1)),[2]掉落汇总!$A$2:$A$871,F$1,[2]掉落汇总!$C$2:$C$871,$Q$1)+SUMIFS(OFFSET([2]掉落汇总!$C$2:$C$871,,MATCH($B160,[2]掉落汇总!$D$1:$M$1)),[2]掉落汇总!$A$2:$A$871,F$1,[2]掉落汇总!$C$2:$C$871,$Q$2)/$Q$3)*宝箱投放计算!E160</f>
        <v>3.1368330464716006</v>
      </c>
      <c r="G160">
        <f ca="1">(SUMIFS(OFFSET([2]掉落汇总!$C$2:$C$871,,MATCH($B160,[2]掉落汇总!$D$1:$M$1)),[2]掉落汇总!$A$2:$A$871,G$1,[2]掉落汇总!$C$2:$C$871,$Q$1)+SUMIFS(OFFSET([2]掉落汇总!$C$2:$C$871,,MATCH($B160,[2]掉落汇总!$D$1:$M$1)),[2]掉落汇总!$A$2:$A$871,G$1,[2]掉落汇总!$C$2:$C$871,$Q$2)/$Q$3)*宝箱投放计算!F160</f>
        <v>0</v>
      </c>
      <c r="H160">
        <f ca="1">(SUMIFS(OFFSET([2]掉落汇总!$C$2:$C$871,,MATCH($B160,[2]掉落汇总!$D$1:$M$1)),[2]掉落汇总!$A$2:$A$871,H$1,[2]掉落汇总!$C$2:$C$871,$Q$1)+SUMIFS(OFFSET([2]掉落汇总!$C$2:$C$871,,MATCH($B160,[2]掉落汇总!$D$1:$M$1)),[2]掉落汇总!$A$2:$A$871,H$1,[2]掉落汇总!$C$2:$C$871,$Q$2)/$Q$3)*宝箱投放计算!G160</f>
        <v>0</v>
      </c>
      <c r="I160">
        <f ca="1">(SUMIFS(OFFSET([2]掉落汇总!$C$2:$C$871,,MATCH($B160,[2]掉落汇总!$D$1:$M$1)),[2]掉落汇总!$A$2:$A$871,I$1,[2]掉落汇总!$C$2:$C$871,$Q$1)+SUMIFS(OFFSET([2]掉落汇总!$C$2:$C$871,,MATCH($B160,[2]掉落汇总!$D$1:$M$1)),[2]掉落汇总!$A$2:$A$871,I$1,[2]掉落汇总!$C$2:$C$871,$Q$2)/$Q$3)*宝箱投放计算!H160</f>
        <v>0</v>
      </c>
      <c r="J160">
        <f ca="1">(SUMIFS(OFFSET([2]掉落汇总!$C$2:$C$871,,MATCH($B160,[2]掉落汇总!$D$1:$M$1)),[2]掉落汇总!$A$2:$A$871,J$1,[2]掉落汇总!$C$2:$C$871,$Q$1)+SUMIFS(OFFSET([2]掉落汇总!$C$2:$C$871,,MATCH($B160,[2]掉落汇总!$D$1:$M$1)),[2]掉落汇总!$A$2:$A$871,J$1,[2]掉落汇总!$C$2:$C$871,$Q$2)/$Q$3)*宝箱投放计算!I160</f>
        <v>0</v>
      </c>
      <c r="K160">
        <f ca="1">(SUMIFS(OFFSET([2]掉落汇总!$C$2:$C$871,,MATCH($B160,[2]掉落汇总!$D$1:$M$1)),[2]掉落汇总!$A$2:$A$871,K$1,[2]掉落汇总!$C$2:$C$871,$Q$1)+SUMIFS(OFFSET([2]掉落汇总!$C$2:$C$871,,MATCH($B160,[2]掉落汇总!$D$1:$M$1)),[2]掉落汇总!$A$2:$A$871,K$1,[2]掉落汇总!$C$2:$C$871,$Q$2)/$Q$3)*宝箱投放计算!J160</f>
        <v>0</v>
      </c>
      <c r="L160">
        <f ca="1">(SUMIFS(OFFSET([2]掉落汇总!$C$2:$C$871,,MATCH($B160,[2]掉落汇总!$D$1:$M$1)),[2]掉落汇总!$A$2:$A$871,L$1,[2]掉落汇总!$C$2:$C$871,$Q$1)+SUMIFS(OFFSET([2]掉落汇总!$C$2:$C$871,,MATCH($B160,[2]掉落汇总!$D$1:$M$1)),[2]掉落汇总!$A$2:$A$871,L$1,[2]掉落汇总!$C$2:$C$871,$Q$2)/$Q$3)*宝箱投放计算!K160</f>
        <v>0.58393299516338337</v>
      </c>
      <c r="M160">
        <f ca="1">(SUMIFS(OFFSET([2]掉落汇总!$C$2:$C$871,,MATCH($B160,[2]掉落汇总!$D$1:$M$1)),[2]掉落汇总!$A$2:$A$871,M$1,[2]掉落汇总!$C$2:$C$871,$Q$1)+SUMIFS(OFFSET([2]掉落汇总!$C$2:$C$871,,MATCH($B160,[2]掉落汇总!$D$1:$M$1)),[2]掉落汇总!$A$2:$A$871,M$1,[2]掉落汇总!$C$2:$C$871,$Q$2)/$Q$3)*宝箱投放计算!L160</f>
        <v>0.73572346140371359</v>
      </c>
      <c r="N160">
        <f ca="1">(SUMIFS(OFFSET([2]掉落汇总!$C$2:$C$871,,MATCH($B160,[2]掉落汇总!$D$1:$M$1)),[2]掉落汇总!$A$2:$A$871,N$1,[2]掉落汇总!$C$2:$C$871,$Q$1)+SUMIFS(OFFSET([2]掉落汇总!$C$2:$C$871,,MATCH($B160,[2]掉落汇总!$D$1:$M$1)),[2]掉落汇总!$A$2:$A$871,N$1,[2]掉落汇总!$C$2:$C$871,$Q$2)/$Q$3)*宝箱投放计算!M160</f>
        <v>0.19916400295057779</v>
      </c>
      <c r="O160">
        <f ca="1">(SUMIFS(OFFSET([2]掉落汇总!$C$2:$C$871,,MATCH($B160,[2]掉落汇总!$D$1:$M$1)),[2]掉落汇总!$A$2:$A$871,O$1,[2]掉落汇总!$C$2:$C$871,$Q$1)+SUMIFS(OFFSET([2]掉落汇总!$C$2:$C$871,,MATCH($B160,[2]掉落汇总!$D$1:$M$1)),[2]掉落汇总!$A$2:$A$871,O$1,[2]掉落汇总!$C$2:$C$871,$Q$2)/$Q$3)*宝箱投放计算!N160</f>
        <v>0.31118538581225147</v>
      </c>
    </row>
    <row r="161" spans="1:15" x14ac:dyDescent="0.2">
      <c r="A161">
        <f>玩家成长时间线!A161</f>
        <v>160</v>
      </c>
      <c r="B161">
        <f>玩家成长时间线!B161</f>
        <v>10</v>
      </c>
      <c r="C161">
        <f ca="1">SUM($D$2:D161)</f>
        <v>936.14979391333634</v>
      </c>
      <c r="D161">
        <f t="shared" ca="1" si="2"/>
        <v>5.8920445730219377</v>
      </c>
      <c r="E161">
        <f ca="1">(SUMIFS(OFFSET([2]掉落汇总!$C$2:$C$871,,MATCH($B161,[2]掉落汇总!$D$1:$M$1)),[2]掉落汇总!$A$2:$A$871,E$1,[2]掉落汇总!$C$2:$C$871,$Q$1)+SUMIFS(OFFSET([2]掉落汇总!$C$2:$C$871,,MATCH($B161,[2]掉落汇总!$D$1:$M$1)),[2]掉落汇总!$A$2:$A$871,E$1,[2]掉落汇总!$C$2:$C$871,$Q$2)/$Q$3)*宝箱投放计算!D161</f>
        <v>0.92520568122041036</v>
      </c>
      <c r="F161">
        <f ca="1">(SUMIFS(OFFSET([2]掉落汇总!$C$2:$C$871,,MATCH($B161,[2]掉落汇总!$D$1:$M$1)),[2]掉落汇总!$A$2:$A$871,F$1,[2]掉落汇总!$C$2:$C$871,$Q$1)+SUMIFS(OFFSET([2]掉落汇总!$C$2:$C$871,,MATCH($B161,[2]掉落汇总!$D$1:$M$1)),[2]掉落汇总!$A$2:$A$871,F$1,[2]掉落汇总!$C$2:$C$871,$Q$2)/$Q$3)*宝箱投放计算!E161</f>
        <v>3.1368330464716006</v>
      </c>
      <c r="G161">
        <f ca="1">(SUMIFS(OFFSET([2]掉落汇总!$C$2:$C$871,,MATCH($B161,[2]掉落汇总!$D$1:$M$1)),[2]掉落汇总!$A$2:$A$871,G$1,[2]掉落汇总!$C$2:$C$871,$Q$1)+SUMIFS(OFFSET([2]掉落汇总!$C$2:$C$871,,MATCH($B161,[2]掉落汇总!$D$1:$M$1)),[2]掉落汇总!$A$2:$A$871,G$1,[2]掉落汇总!$C$2:$C$871,$Q$2)/$Q$3)*宝箱投放计算!F161</f>
        <v>0</v>
      </c>
      <c r="H161">
        <f ca="1">(SUMIFS(OFFSET([2]掉落汇总!$C$2:$C$871,,MATCH($B161,[2]掉落汇总!$D$1:$M$1)),[2]掉落汇总!$A$2:$A$871,H$1,[2]掉落汇总!$C$2:$C$871,$Q$1)+SUMIFS(OFFSET([2]掉落汇总!$C$2:$C$871,,MATCH($B161,[2]掉落汇总!$D$1:$M$1)),[2]掉落汇总!$A$2:$A$871,H$1,[2]掉落汇总!$C$2:$C$871,$Q$2)/$Q$3)*宝箱投放计算!G161</f>
        <v>0</v>
      </c>
      <c r="I161">
        <f ca="1">(SUMIFS(OFFSET([2]掉落汇总!$C$2:$C$871,,MATCH($B161,[2]掉落汇总!$D$1:$M$1)),[2]掉落汇总!$A$2:$A$871,I$1,[2]掉落汇总!$C$2:$C$871,$Q$1)+SUMIFS(OFFSET([2]掉落汇总!$C$2:$C$871,,MATCH($B161,[2]掉落汇总!$D$1:$M$1)),[2]掉落汇总!$A$2:$A$871,I$1,[2]掉落汇总!$C$2:$C$871,$Q$2)/$Q$3)*宝箱投放计算!H161</f>
        <v>0</v>
      </c>
      <c r="J161">
        <f ca="1">(SUMIFS(OFFSET([2]掉落汇总!$C$2:$C$871,,MATCH($B161,[2]掉落汇总!$D$1:$M$1)),[2]掉落汇总!$A$2:$A$871,J$1,[2]掉落汇总!$C$2:$C$871,$Q$1)+SUMIFS(OFFSET([2]掉落汇总!$C$2:$C$871,,MATCH($B161,[2]掉落汇总!$D$1:$M$1)),[2]掉落汇总!$A$2:$A$871,J$1,[2]掉落汇总!$C$2:$C$871,$Q$2)/$Q$3)*宝箱投放计算!I161</f>
        <v>0</v>
      </c>
      <c r="K161">
        <f ca="1">(SUMIFS(OFFSET([2]掉落汇总!$C$2:$C$871,,MATCH($B161,[2]掉落汇总!$D$1:$M$1)),[2]掉落汇总!$A$2:$A$871,K$1,[2]掉落汇总!$C$2:$C$871,$Q$1)+SUMIFS(OFFSET([2]掉落汇总!$C$2:$C$871,,MATCH($B161,[2]掉落汇总!$D$1:$M$1)),[2]掉落汇总!$A$2:$A$871,K$1,[2]掉落汇总!$C$2:$C$871,$Q$2)/$Q$3)*宝箱投放计算!J161</f>
        <v>0</v>
      </c>
      <c r="L161">
        <f ca="1">(SUMIFS(OFFSET([2]掉落汇总!$C$2:$C$871,,MATCH($B161,[2]掉落汇总!$D$1:$M$1)),[2]掉落汇总!$A$2:$A$871,L$1,[2]掉落汇总!$C$2:$C$871,$Q$1)+SUMIFS(OFFSET([2]掉落汇总!$C$2:$C$871,,MATCH($B161,[2]掉落汇总!$D$1:$M$1)),[2]掉落汇总!$A$2:$A$871,L$1,[2]掉落汇总!$C$2:$C$871,$Q$2)/$Q$3)*宝箱投放计算!K161</f>
        <v>0.58393299516338337</v>
      </c>
      <c r="M161">
        <f ca="1">(SUMIFS(OFFSET([2]掉落汇总!$C$2:$C$871,,MATCH($B161,[2]掉落汇总!$D$1:$M$1)),[2]掉落汇总!$A$2:$A$871,M$1,[2]掉落汇总!$C$2:$C$871,$Q$1)+SUMIFS(OFFSET([2]掉落汇总!$C$2:$C$871,,MATCH($B161,[2]掉落汇总!$D$1:$M$1)),[2]掉落汇总!$A$2:$A$871,M$1,[2]掉落汇总!$C$2:$C$871,$Q$2)/$Q$3)*宝箱投放计算!L161</f>
        <v>0.73572346140371359</v>
      </c>
      <c r="N161">
        <f ca="1">(SUMIFS(OFFSET([2]掉落汇总!$C$2:$C$871,,MATCH($B161,[2]掉落汇总!$D$1:$M$1)),[2]掉落汇总!$A$2:$A$871,N$1,[2]掉落汇总!$C$2:$C$871,$Q$1)+SUMIFS(OFFSET([2]掉落汇总!$C$2:$C$871,,MATCH($B161,[2]掉落汇总!$D$1:$M$1)),[2]掉落汇总!$A$2:$A$871,N$1,[2]掉落汇总!$C$2:$C$871,$Q$2)/$Q$3)*宝箱投放计算!M161</f>
        <v>0.19916400295057779</v>
      </c>
      <c r="O161">
        <f ca="1">(SUMIFS(OFFSET([2]掉落汇总!$C$2:$C$871,,MATCH($B161,[2]掉落汇总!$D$1:$M$1)),[2]掉落汇总!$A$2:$A$871,O$1,[2]掉落汇总!$C$2:$C$871,$Q$1)+SUMIFS(OFFSET([2]掉落汇总!$C$2:$C$871,,MATCH($B161,[2]掉落汇总!$D$1:$M$1)),[2]掉落汇总!$A$2:$A$871,O$1,[2]掉落汇总!$C$2:$C$871,$Q$2)/$Q$3)*宝箱投放计算!N161</f>
        <v>0.31118538581225147</v>
      </c>
    </row>
    <row r="162" spans="1:15" x14ac:dyDescent="0.2">
      <c r="A162">
        <f>玩家成长时间线!A162</f>
        <v>161</v>
      </c>
      <c r="B162">
        <f>玩家成长时间线!B162</f>
        <v>10</v>
      </c>
      <c r="C162">
        <f ca="1">SUM($D$2:D162)</f>
        <v>942.04562596663186</v>
      </c>
      <c r="D162">
        <f t="shared" ca="1" si="2"/>
        <v>5.8958320532954778</v>
      </c>
      <c r="E162">
        <f ca="1">(SUMIFS(OFFSET([2]掉落汇总!$C$2:$C$871,,MATCH($B162,[2]掉落汇总!$D$1:$M$1)),[2]掉落汇总!$A$2:$A$871,E$1,[2]掉落汇总!$C$2:$C$871,$Q$1)+SUMIFS(OFFSET([2]掉落汇总!$C$2:$C$871,,MATCH($B162,[2]掉落汇总!$D$1:$M$1)),[2]掉落汇总!$A$2:$A$871,E$1,[2]掉落汇总!$C$2:$C$871,$Q$2)/$Q$3)*宝箱投放计算!D162</f>
        <v>0.9289931614939505</v>
      </c>
      <c r="F162">
        <f ca="1">(SUMIFS(OFFSET([2]掉落汇总!$C$2:$C$871,,MATCH($B162,[2]掉落汇总!$D$1:$M$1)),[2]掉落汇总!$A$2:$A$871,F$1,[2]掉落汇总!$C$2:$C$871,$Q$1)+SUMIFS(OFFSET([2]掉落汇总!$C$2:$C$871,,MATCH($B162,[2]掉落汇总!$D$1:$M$1)),[2]掉落汇总!$A$2:$A$871,F$1,[2]掉落汇总!$C$2:$C$871,$Q$2)/$Q$3)*宝箱投放计算!E162</f>
        <v>3.1368330464716006</v>
      </c>
      <c r="G162">
        <f ca="1">(SUMIFS(OFFSET([2]掉落汇总!$C$2:$C$871,,MATCH($B162,[2]掉落汇总!$D$1:$M$1)),[2]掉落汇总!$A$2:$A$871,G$1,[2]掉落汇总!$C$2:$C$871,$Q$1)+SUMIFS(OFFSET([2]掉落汇总!$C$2:$C$871,,MATCH($B162,[2]掉落汇总!$D$1:$M$1)),[2]掉落汇总!$A$2:$A$871,G$1,[2]掉落汇总!$C$2:$C$871,$Q$2)/$Q$3)*宝箱投放计算!F162</f>
        <v>0</v>
      </c>
      <c r="H162">
        <f ca="1">(SUMIFS(OFFSET([2]掉落汇总!$C$2:$C$871,,MATCH($B162,[2]掉落汇总!$D$1:$M$1)),[2]掉落汇总!$A$2:$A$871,H$1,[2]掉落汇总!$C$2:$C$871,$Q$1)+SUMIFS(OFFSET([2]掉落汇总!$C$2:$C$871,,MATCH($B162,[2]掉落汇总!$D$1:$M$1)),[2]掉落汇总!$A$2:$A$871,H$1,[2]掉落汇总!$C$2:$C$871,$Q$2)/$Q$3)*宝箱投放计算!G162</f>
        <v>0</v>
      </c>
      <c r="I162">
        <f ca="1">(SUMIFS(OFFSET([2]掉落汇总!$C$2:$C$871,,MATCH($B162,[2]掉落汇总!$D$1:$M$1)),[2]掉落汇总!$A$2:$A$871,I$1,[2]掉落汇总!$C$2:$C$871,$Q$1)+SUMIFS(OFFSET([2]掉落汇总!$C$2:$C$871,,MATCH($B162,[2]掉落汇总!$D$1:$M$1)),[2]掉落汇总!$A$2:$A$871,I$1,[2]掉落汇总!$C$2:$C$871,$Q$2)/$Q$3)*宝箱投放计算!H162</f>
        <v>0</v>
      </c>
      <c r="J162">
        <f ca="1">(SUMIFS(OFFSET([2]掉落汇总!$C$2:$C$871,,MATCH($B162,[2]掉落汇总!$D$1:$M$1)),[2]掉落汇总!$A$2:$A$871,J$1,[2]掉落汇总!$C$2:$C$871,$Q$1)+SUMIFS(OFFSET([2]掉落汇总!$C$2:$C$871,,MATCH($B162,[2]掉落汇总!$D$1:$M$1)),[2]掉落汇总!$A$2:$A$871,J$1,[2]掉落汇总!$C$2:$C$871,$Q$2)/$Q$3)*宝箱投放计算!I162</f>
        <v>0</v>
      </c>
      <c r="K162">
        <f ca="1">(SUMIFS(OFFSET([2]掉落汇总!$C$2:$C$871,,MATCH($B162,[2]掉落汇总!$D$1:$M$1)),[2]掉落汇总!$A$2:$A$871,K$1,[2]掉落汇总!$C$2:$C$871,$Q$1)+SUMIFS(OFFSET([2]掉落汇总!$C$2:$C$871,,MATCH($B162,[2]掉落汇总!$D$1:$M$1)),[2]掉落汇总!$A$2:$A$871,K$1,[2]掉落汇总!$C$2:$C$871,$Q$2)/$Q$3)*宝箱投放计算!J162</f>
        <v>0</v>
      </c>
      <c r="L162">
        <f ca="1">(SUMIFS(OFFSET([2]掉落汇总!$C$2:$C$871,,MATCH($B162,[2]掉落汇总!$D$1:$M$1)),[2]掉落汇总!$A$2:$A$871,L$1,[2]掉落汇总!$C$2:$C$871,$Q$1)+SUMIFS(OFFSET([2]掉落汇总!$C$2:$C$871,,MATCH($B162,[2]掉落汇总!$D$1:$M$1)),[2]掉落汇总!$A$2:$A$871,L$1,[2]掉落汇总!$C$2:$C$871,$Q$2)/$Q$3)*宝箱投放计算!K162</f>
        <v>0.58393299516338337</v>
      </c>
      <c r="M162">
        <f ca="1">(SUMIFS(OFFSET([2]掉落汇总!$C$2:$C$871,,MATCH($B162,[2]掉落汇总!$D$1:$M$1)),[2]掉落汇总!$A$2:$A$871,M$1,[2]掉落汇总!$C$2:$C$871,$Q$1)+SUMIFS(OFFSET([2]掉落汇总!$C$2:$C$871,,MATCH($B162,[2]掉落汇总!$D$1:$M$1)),[2]掉落汇总!$A$2:$A$871,M$1,[2]掉落汇总!$C$2:$C$871,$Q$2)/$Q$3)*宝箱投放计算!L162</f>
        <v>0.73572346140371359</v>
      </c>
      <c r="N162">
        <f ca="1">(SUMIFS(OFFSET([2]掉落汇总!$C$2:$C$871,,MATCH($B162,[2]掉落汇总!$D$1:$M$1)),[2]掉落汇总!$A$2:$A$871,N$1,[2]掉落汇总!$C$2:$C$871,$Q$1)+SUMIFS(OFFSET([2]掉落汇总!$C$2:$C$871,,MATCH($B162,[2]掉落汇总!$D$1:$M$1)),[2]掉落汇总!$A$2:$A$871,N$1,[2]掉落汇总!$C$2:$C$871,$Q$2)/$Q$3)*宝箱投放计算!M162</f>
        <v>0.19916400295057779</v>
      </c>
      <c r="O162">
        <f ca="1">(SUMIFS(OFFSET([2]掉落汇总!$C$2:$C$871,,MATCH($B162,[2]掉落汇总!$D$1:$M$1)),[2]掉落汇总!$A$2:$A$871,O$1,[2]掉落汇总!$C$2:$C$871,$Q$1)+SUMIFS(OFFSET([2]掉落汇总!$C$2:$C$871,,MATCH($B162,[2]掉落汇总!$D$1:$M$1)),[2]掉落汇总!$A$2:$A$871,O$1,[2]掉落汇总!$C$2:$C$871,$Q$2)/$Q$3)*宝箱投放计算!N162</f>
        <v>0.31118538581225147</v>
      </c>
    </row>
    <row r="163" spans="1:15" x14ac:dyDescent="0.2">
      <c r="A163">
        <f>玩家成长时间线!A163</f>
        <v>162</v>
      </c>
      <c r="B163">
        <f>玩家成长时间线!B163</f>
        <v>10</v>
      </c>
      <c r="C163">
        <f ca="1">SUM($D$2:D163)</f>
        <v>947.94524550020083</v>
      </c>
      <c r="D163">
        <f t="shared" ca="1" si="2"/>
        <v>5.8996195335690178</v>
      </c>
      <c r="E163">
        <f ca="1">(SUMIFS(OFFSET([2]掉落汇总!$C$2:$C$871,,MATCH($B163,[2]掉落汇总!$D$1:$M$1)),[2]掉落汇总!$A$2:$A$871,E$1,[2]掉落汇总!$C$2:$C$871,$Q$1)+SUMIFS(OFFSET([2]掉落汇总!$C$2:$C$871,,MATCH($B163,[2]掉落汇总!$D$1:$M$1)),[2]掉落汇总!$A$2:$A$871,E$1,[2]掉落汇总!$C$2:$C$871,$Q$2)/$Q$3)*宝箱投放计算!D163</f>
        <v>0.93278064176749076</v>
      </c>
      <c r="F163">
        <f ca="1">(SUMIFS(OFFSET([2]掉落汇总!$C$2:$C$871,,MATCH($B163,[2]掉落汇总!$D$1:$M$1)),[2]掉落汇总!$A$2:$A$871,F$1,[2]掉落汇总!$C$2:$C$871,$Q$1)+SUMIFS(OFFSET([2]掉落汇总!$C$2:$C$871,,MATCH($B163,[2]掉落汇总!$D$1:$M$1)),[2]掉落汇总!$A$2:$A$871,F$1,[2]掉落汇总!$C$2:$C$871,$Q$2)/$Q$3)*宝箱投放计算!E163</f>
        <v>3.1368330464716006</v>
      </c>
      <c r="G163">
        <f ca="1">(SUMIFS(OFFSET([2]掉落汇总!$C$2:$C$871,,MATCH($B163,[2]掉落汇总!$D$1:$M$1)),[2]掉落汇总!$A$2:$A$871,G$1,[2]掉落汇总!$C$2:$C$871,$Q$1)+SUMIFS(OFFSET([2]掉落汇总!$C$2:$C$871,,MATCH($B163,[2]掉落汇总!$D$1:$M$1)),[2]掉落汇总!$A$2:$A$871,G$1,[2]掉落汇总!$C$2:$C$871,$Q$2)/$Q$3)*宝箱投放计算!F163</f>
        <v>0</v>
      </c>
      <c r="H163">
        <f ca="1">(SUMIFS(OFFSET([2]掉落汇总!$C$2:$C$871,,MATCH($B163,[2]掉落汇总!$D$1:$M$1)),[2]掉落汇总!$A$2:$A$871,H$1,[2]掉落汇总!$C$2:$C$871,$Q$1)+SUMIFS(OFFSET([2]掉落汇总!$C$2:$C$871,,MATCH($B163,[2]掉落汇总!$D$1:$M$1)),[2]掉落汇总!$A$2:$A$871,H$1,[2]掉落汇总!$C$2:$C$871,$Q$2)/$Q$3)*宝箱投放计算!G163</f>
        <v>0</v>
      </c>
      <c r="I163">
        <f ca="1">(SUMIFS(OFFSET([2]掉落汇总!$C$2:$C$871,,MATCH($B163,[2]掉落汇总!$D$1:$M$1)),[2]掉落汇总!$A$2:$A$871,I$1,[2]掉落汇总!$C$2:$C$871,$Q$1)+SUMIFS(OFFSET([2]掉落汇总!$C$2:$C$871,,MATCH($B163,[2]掉落汇总!$D$1:$M$1)),[2]掉落汇总!$A$2:$A$871,I$1,[2]掉落汇总!$C$2:$C$871,$Q$2)/$Q$3)*宝箱投放计算!H163</f>
        <v>0</v>
      </c>
      <c r="J163">
        <f ca="1">(SUMIFS(OFFSET([2]掉落汇总!$C$2:$C$871,,MATCH($B163,[2]掉落汇总!$D$1:$M$1)),[2]掉落汇总!$A$2:$A$871,J$1,[2]掉落汇总!$C$2:$C$871,$Q$1)+SUMIFS(OFFSET([2]掉落汇总!$C$2:$C$871,,MATCH($B163,[2]掉落汇总!$D$1:$M$1)),[2]掉落汇总!$A$2:$A$871,J$1,[2]掉落汇总!$C$2:$C$871,$Q$2)/$Q$3)*宝箱投放计算!I163</f>
        <v>0</v>
      </c>
      <c r="K163">
        <f ca="1">(SUMIFS(OFFSET([2]掉落汇总!$C$2:$C$871,,MATCH($B163,[2]掉落汇总!$D$1:$M$1)),[2]掉落汇总!$A$2:$A$871,K$1,[2]掉落汇总!$C$2:$C$871,$Q$1)+SUMIFS(OFFSET([2]掉落汇总!$C$2:$C$871,,MATCH($B163,[2]掉落汇总!$D$1:$M$1)),[2]掉落汇总!$A$2:$A$871,K$1,[2]掉落汇总!$C$2:$C$871,$Q$2)/$Q$3)*宝箱投放计算!J163</f>
        <v>0</v>
      </c>
      <c r="L163">
        <f ca="1">(SUMIFS(OFFSET([2]掉落汇总!$C$2:$C$871,,MATCH($B163,[2]掉落汇总!$D$1:$M$1)),[2]掉落汇总!$A$2:$A$871,L$1,[2]掉落汇总!$C$2:$C$871,$Q$1)+SUMIFS(OFFSET([2]掉落汇总!$C$2:$C$871,,MATCH($B163,[2]掉落汇总!$D$1:$M$1)),[2]掉落汇总!$A$2:$A$871,L$1,[2]掉落汇总!$C$2:$C$871,$Q$2)/$Q$3)*宝箱投放计算!K163</f>
        <v>0.58393299516338337</v>
      </c>
      <c r="M163">
        <f ca="1">(SUMIFS(OFFSET([2]掉落汇总!$C$2:$C$871,,MATCH($B163,[2]掉落汇总!$D$1:$M$1)),[2]掉落汇总!$A$2:$A$871,M$1,[2]掉落汇总!$C$2:$C$871,$Q$1)+SUMIFS(OFFSET([2]掉落汇总!$C$2:$C$871,,MATCH($B163,[2]掉落汇总!$D$1:$M$1)),[2]掉落汇总!$A$2:$A$871,M$1,[2]掉落汇总!$C$2:$C$871,$Q$2)/$Q$3)*宝箱投放计算!L163</f>
        <v>0.73572346140371359</v>
      </c>
      <c r="N163">
        <f ca="1">(SUMIFS(OFFSET([2]掉落汇总!$C$2:$C$871,,MATCH($B163,[2]掉落汇总!$D$1:$M$1)),[2]掉落汇总!$A$2:$A$871,N$1,[2]掉落汇总!$C$2:$C$871,$Q$1)+SUMIFS(OFFSET([2]掉落汇总!$C$2:$C$871,,MATCH($B163,[2]掉落汇总!$D$1:$M$1)),[2]掉落汇总!$A$2:$A$871,N$1,[2]掉落汇总!$C$2:$C$871,$Q$2)/$Q$3)*宝箱投放计算!M163</f>
        <v>0.19916400295057779</v>
      </c>
      <c r="O163">
        <f ca="1">(SUMIFS(OFFSET([2]掉落汇总!$C$2:$C$871,,MATCH($B163,[2]掉落汇总!$D$1:$M$1)),[2]掉落汇总!$A$2:$A$871,O$1,[2]掉落汇总!$C$2:$C$871,$Q$1)+SUMIFS(OFFSET([2]掉落汇总!$C$2:$C$871,,MATCH($B163,[2]掉落汇总!$D$1:$M$1)),[2]掉落汇总!$A$2:$A$871,O$1,[2]掉落汇总!$C$2:$C$871,$Q$2)/$Q$3)*宝箱投放计算!N163</f>
        <v>0.31118538581225147</v>
      </c>
    </row>
    <row r="164" spans="1:15" x14ac:dyDescent="0.2">
      <c r="A164">
        <f>玩家成长时间线!A164</f>
        <v>163</v>
      </c>
      <c r="B164">
        <f>玩家成长时间线!B164</f>
        <v>10</v>
      </c>
      <c r="C164">
        <f ca="1">SUM($D$2:D164)</f>
        <v>953.92440211951418</v>
      </c>
      <c r="D164">
        <f t="shared" ca="1" si="2"/>
        <v>5.979156619313363</v>
      </c>
      <c r="E164">
        <f ca="1">(SUMIFS(OFFSET([2]掉落汇总!$C$2:$C$871,,MATCH($B164,[2]掉落汇总!$D$1:$M$1)),[2]掉落汇总!$A$2:$A$871,E$1,[2]掉落汇总!$C$2:$C$871,$Q$1)+SUMIFS(OFFSET([2]掉落汇总!$C$2:$C$871,,MATCH($B164,[2]掉落汇总!$D$1:$M$1)),[2]掉落汇总!$A$2:$A$871,E$1,[2]掉落汇总!$C$2:$C$871,$Q$2)/$Q$3)*宝箱投放计算!D164</f>
        <v>1.0123177275118358</v>
      </c>
      <c r="F164">
        <f ca="1">(SUMIFS(OFFSET([2]掉落汇总!$C$2:$C$871,,MATCH($B164,[2]掉落汇总!$D$1:$M$1)),[2]掉落汇总!$A$2:$A$871,F$1,[2]掉落汇总!$C$2:$C$871,$Q$1)+SUMIFS(OFFSET([2]掉落汇总!$C$2:$C$871,,MATCH($B164,[2]掉落汇总!$D$1:$M$1)),[2]掉落汇总!$A$2:$A$871,F$1,[2]掉落汇总!$C$2:$C$871,$Q$2)/$Q$3)*宝箱投放计算!E164</f>
        <v>3.1368330464716006</v>
      </c>
      <c r="G164">
        <f ca="1">(SUMIFS(OFFSET([2]掉落汇总!$C$2:$C$871,,MATCH($B164,[2]掉落汇总!$D$1:$M$1)),[2]掉落汇总!$A$2:$A$871,G$1,[2]掉落汇总!$C$2:$C$871,$Q$1)+SUMIFS(OFFSET([2]掉落汇总!$C$2:$C$871,,MATCH($B164,[2]掉落汇总!$D$1:$M$1)),[2]掉落汇总!$A$2:$A$871,G$1,[2]掉落汇总!$C$2:$C$871,$Q$2)/$Q$3)*宝箱投放计算!F164</f>
        <v>0</v>
      </c>
      <c r="H164">
        <f ca="1">(SUMIFS(OFFSET([2]掉落汇总!$C$2:$C$871,,MATCH($B164,[2]掉落汇总!$D$1:$M$1)),[2]掉落汇总!$A$2:$A$871,H$1,[2]掉落汇总!$C$2:$C$871,$Q$1)+SUMIFS(OFFSET([2]掉落汇总!$C$2:$C$871,,MATCH($B164,[2]掉落汇总!$D$1:$M$1)),[2]掉落汇总!$A$2:$A$871,H$1,[2]掉落汇总!$C$2:$C$871,$Q$2)/$Q$3)*宝箱投放计算!G164</f>
        <v>0</v>
      </c>
      <c r="I164">
        <f ca="1">(SUMIFS(OFFSET([2]掉落汇总!$C$2:$C$871,,MATCH($B164,[2]掉落汇总!$D$1:$M$1)),[2]掉落汇总!$A$2:$A$871,I$1,[2]掉落汇总!$C$2:$C$871,$Q$1)+SUMIFS(OFFSET([2]掉落汇总!$C$2:$C$871,,MATCH($B164,[2]掉落汇总!$D$1:$M$1)),[2]掉落汇总!$A$2:$A$871,I$1,[2]掉落汇总!$C$2:$C$871,$Q$2)/$Q$3)*宝箱投放计算!H164</f>
        <v>0</v>
      </c>
      <c r="J164">
        <f ca="1">(SUMIFS(OFFSET([2]掉落汇总!$C$2:$C$871,,MATCH($B164,[2]掉落汇总!$D$1:$M$1)),[2]掉落汇总!$A$2:$A$871,J$1,[2]掉落汇总!$C$2:$C$871,$Q$1)+SUMIFS(OFFSET([2]掉落汇总!$C$2:$C$871,,MATCH($B164,[2]掉落汇总!$D$1:$M$1)),[2]掉落汇总!$A$2:$A$871,J$1,[2]掉落汇总!$C$2:$C$871,$Q$2)/$Q$3)*宝箱投放计算!I164</f>
        <v>0</v>
      </c>
      <c r="K164">
        <f ca="1">(SUMIFS(OFFSET([2]掉落汇总!$C$2:$C$871,,MATCH($B164,[2]掉落汇总!$D$1:$M$1)),[2]掉落汇总!$A$2:$A$871,K$1,[2]掉落汇总!$C$2:$C$871,$Q$1)+SUMIFS(OFFSET([2]掉落汇总!$C$2:$C$871,,MATCH($B164,[2]掉落汇总!$D$1:$M$1)),[2]掉落汇总!$A$2:$A$871,K$1,[2]掉落汇总!$C$2:$C$871,$Q$2)/$Q$3)*宝箱投放计算!J164</f>
        <v>0</v>
      </c>
      <c r="L164">
        <f ca="1">(SUMIFS(OFFSET([2]掉落汇总!$C$2:$C$871,,MATCH($B164,[2]掉落汇总!$D$1:$M$1)),[2]掉落汇总!$A$2:$A$871,L$1,[2]掉落汇总!$C$2:$C$871,$Q$1)+SUMIFS(OFFSET([2]掉落汇总!$C$2:$C$871,,MATCH($B164,[2]掉落汇总!$D$1:$M$1)),[2]掉落汇总!$A$2:$A$871,L$1,[2]掉落汇总!$C$2:$C$871,$Q$2)/$Q$3)*宝箱投放计算!K164</f>
        <v>0.58393299516338337</v>
      </c>
      <c r="M164">
        <f ca="1">(SUMIFS(OFFSET([2]掉落汇总!$C$2:$C$871,,MATCH($B164,[2]掉落汇总!$D$1:$M$1)),[2]掉落汇总!$A$2:$A$871,M$1,[2]掉落汇总!$C$2:$C$871,$Q$1)+SUMIFS(OFFSET([2]掉落汇总!$C$2:$C$871,,MATCH($B164,[2]掉落汇总!$D$1:$M$1)),[2]掉落汇总!$A$2:$A$871,M$1,[2]掉落汇总!$C$2:$C$871,$Q$2)/$Q$3)*宝箱投放计算!L164</f>
        <v>0.73572346140371359</v>
      </c>
      <c r="N164">
        <f ca="1">(SUMIFS(OFFSET([2]掉落汇总!$C$2:$C$871,,MATCH($B164,[2]掉落汇总!$D$1:$M$1)),[2]掉落汇总!$A$2:$A$871,N$1,[2]掉落汇总!$C$2:$C$871,$Q$1)+SUMIFS(OFFSET([2]掉落汇总!$C$2:$C$871,,MATCH($B164,[2]掉落汇总!$D$1:$M$1)),[2]掉落汇总!$A$2:$A$871,N$1,[2]掉落汇总!$C$2:$C$871,$Q$2)/$Q$3)*宝箱投放计算!M164</f>
        <v>0.19916400295057779</v>
      </c>
      <c r="O164">
        <f ca="1">(SUMIFS(OFFSET([2]掉落汇总!$C$2:$C$871,,MATCH($B164,[2]掉落汇总!$D$1:$M$1)),[2]掉落汇总!$A$2:$A$871,O$1,[2]掉落汇总!$C$2:$C$871,$Q$1)+SUMIFS(OFFSET([2]掉落汇总!$C$2:$C$871,,MATCH($B164,[2]掉落汇总!$D$1:$M$1)),[2]掉落汇总!$A$2:$A$871,O$1,[2]掉落汇总!$C$2:$C$871,$Q$2)/$Q$3)*宝箱投放计算!N164</f>
        <v>0.31118538581225147</v>
      </c>
    </row>
    <row r="165" spans="1:15" x14ac:dyDescent="0.2">
      <c r="A165">
        <f>玩家成长时间线!A165</f>
        <v>164</v>
      </c>
      <c r="B165">
        <f>玩家成长时间线!B165</f>
        <v>10</v>
      </c>
      <c r="C165">
        <f ca="1">SUM($D$2:D165)</f>
        <v>959.83159661363027</v>
      </c>
      <c r="D165">
        <f t="shared" ca="1" si="2"/>
        <v>5.9071944941160988</v>
      </c>
      <c r="E165">
        <f ca="1">(SUMIFS(OFFSET([2]掉落汇总!$C$2:$C$871,,MATCH($B165,[2]掉落汇总!$D$1:$M$1)),[2]掉落汇总!$A$2:$A$871,E$1,[2]掉落汇总!$C$2:$C$871,$Q$1)+SUMIFS(OFFSET([2]掉落汇总!$C$2:$C$871,,MATCH($B165,[2]掉落汇总!$D$1:$M$1)),[2]掉落汇总!$A$2:$A$871,E$1,[2]掉落汇总!$C$2:$C$871,$Q$2)/$Q$3)*宝箱投放计算!D165</f>
        <v>0.94035560231457127</v>
      </c>
      <c r="F165">
        <f ca="1">(SUMIFS(OFFSET([2]掉落汇总!$C$2:$C$871,,MATCH($B165,[2]掉落汇总!$D$1:$M$1)),[2]掉落汇总!$A$2:$A$871,F$1,[2]掉落汇总!$C$2:$C$871,$Q$1)+SUMIFS(OFFSET([2]掉落汇总!$C$2:$C$871,,MATCH($B165,[2]掉落汇总!$D$1:$M$1)),[2]掉落汇总!$A$2:$A$871,F$1,[2]掉落汇总!$C$2:$C$871,$Q$2)/$Q$3)*宝箱投放计算!E165</f>
        <v>3.1368330464716006</v>
      </c>
      <c r="G165">
        <f ca="1">(SUMIFS(OFFSET([2]掉落汇总!$C$2:$C$871,,MATCH($B165,[2]掉落汇总!$D$1:$M$1)),[2]掉落汇总!$A$2:$A$871,G$1,[2]掉落汇总!$C$2:$C$871,$Q$1)+SUMIFS(OFFSET([2]掉落汇总!$C$2:$C$871,,MATCH($B165,[2]掉落汇总!$D$1:$M$1)),[2]掉落汇总!$A$2:$A$871,G$1,[2]掉落汇总!$C$2:$C$871,$Q$2)/$Q$3)*宝箱投放计算!F165</f>
        <v>0</v>
      </c>
      <c r="H165">
        <f ca="1">(SUMIFS(OFFSET([2]掉落汇总!$C$2:$C$871,,MATCH($B165,[2]掉落汇总!$D$1:$M$1)),[2]掉落汇总!$A$2:$A$871,H$1,[2]掉落汇总!$C$2:$C$871,$Q$1)+SUMIFS(OFFSET([2]掉落汇总!$C$2:$C$871,,MATCH($B165,[2]掉落汇总!$D$1:$M$1)),[2]掉落汇总!$A$2:$A$871,H$1,[2]掉落汇总!$C$2:$C$871,$Q$2)/$Q$3)*宝箱投放计算!G165</f>
        <v>0</v>
      </c>
      <c r="I165">
        <f ca="1">(SUMIFS(OFFSET([2]掉落汇总!$C$2:$C$871,,MATCH($B165,[2]掉落汇总!$D$1:$M$1)),[2]掉落汇总!$A$2:$A$871,I$1,[2]掉落汇总!$C$2:$C$871,$Q$1)+SUMIFS(OFFSET([2]掉落汇总!$C$2:$C$871,,MATCH($B165,[2]掉落汇总!$D$1:$M$1)),[2]掉落汇总!$A$2:$A$871,I$1,[2]掉落汇总!$C$2:$C$871,$Q$2)/$Q$3)*宝箱投放计算!H165</f>
        <v>0</v>
      </c>
      <c r="J165">
        <f ca="1">(SUMIFS(OFFSET([2]掉落汇总!$C$2:$C$871,,MATCH($B165,[2]掉落汇总!$D$1:$M$1)),[2]掉落汇总!$A$2:$A$871,J$1,[2]掉落汇总!$C$2:$C$871,$Q$1)+SUMIFS(OFFSET([2]掉落汇总!$C$2:$C$871,,MATCH($B165,[2]掉落汇总!$D$1:$M$1)),[2]掉落汇总!$A$2:$A$871,J$1,[2]掉落汇总!$C$2:$C$871,$Q$2)/$Q$3)*宝箱投放计算!I165</f>
        <v>0</v>
      </c>
      <c r="K165">
        <f ca="1">(SUMIFS(OFFSET([2]掉落汇总!$C$2:$C$871,,MATCH($B165,[2]掉落汇总!$D$1:$M$1)),[2]掉落汇总!$A$2:$A$871,K$1,[2]掉落汇总!$C$2:$C$871,$Q$1)+SUMIFS(OFFSET([2]掉落汇总!$C$2:$C$871,,MATCH($B165,[2]掉落汇总!$D$1:$M$1)),[2]掉落汇总!$A$2:$A$871,K$1,[2]掉落汇总!$C$2:$C$871,$Q$2)/$Q$3)*宝箱投放计算!J165</f>
        <v>0</v>
      </c>
      <c r="L165">
        <f ca="1">(SUMIFS(OFFSET([2]掉落汇总!$C$2:$C$871,,MATCH($B165,[2]掉落汇总!$D$1:$M$1)),[2]掉落汇总!$A$2:$A$871,L$1,[2]掉落汇总!$C$2:$C$871,$Q$1)+SUMIFS(OFFSET([2]掉落汇总!$C$2:$C$871,,MATCH($B165,[2]掉落汇总!$D$1:$M$1)),[2]掉落汇总!$A$2:$A$871,L$1,[2]掉落汇总!$C$2:$C$871,$Q$2)/$Q$3)*宝箱投放计算!K165</f>
        <v>0.58393299516338337</v>
      </c>
      <c r="M165">
        <f ca="1">(SUMIFS(OFFSET([2]掉落汇总!$C$2:$C$871,,MATCH($B165,[2]掉落汇总!$D$1:$M$1)),[2]掉落汇总!$A$2:$A$871,M$1,[2]掉落汇总!$C$2:$C$871,$Q$1)+SUMIFS(OFFSET([2]掉落汇总!$C$2:$C$871,,MATCH($B165,[2]掉落汇总!$D$1:$M$1)),[2]掉落汇总!$A$2:$A$871,M$1,[2]掉落汇总!$C$2:$C$871,$Q$2)/$Q$3)*宝箱投放计算!L165</f>
        <v>0.73572346140371359</v>
      </c>
      <c r="N165">
        <f ca="1">(SUMIFS(OFFSET([2]掉落汇总!$C$2:$C$871,,MATCH($B165,[2]掉落汇总!$D$1:$M$1)),[2]掉落汇总!$A$2:$A$871,N$1,[2]掉落汇总!$C$2:$C$871,$Q$1)+SUMIFS(OFFSET([2]掉落汇总!$C$2:$C$871,,MATCH($B165,[2]掉落汇总!$D$1:$M$1)),[2]掉落汇总!$A$2:$A$871,N$1,[2]掉落汇总!$C$2:$C$871,$Q$2)/$Q$3)*宝箱投放计算!M165</f>
        <v>0.19916400295057779</v>
      </c>
      <c r="O165">
        <f ca="1">(SUMIFS(OFFSET([2]掉落汇总!$C$2:$C$871,,MATCH($B165,[2]掉落汇总!$D$1:$M$1)),[2]掉落汇总!$A$2:$A$871,O$1,[2]掉落汇总!$C$2:$C$871,$Q$1)+SUMIFS(OFFSET([2]掉落汇总!$C$2:$C$871,,MATCH($B165,[2]掉落汇总!$D$1:$M$1)),[2]掉落汇总!$A$2:$A$871,O$1,[2]掉落汇总!$C$2:$C$871,$Q$2)/$Q$3)*宝箱投放计算!N165</f>
        <v>0.31118538581225147</v>
      </c>
    </row>
    <row r="166" spans="1:15" x14ac:dyDescent="0.2">
      <c r="A166">
        <f>玩家成长时间线!A166</f>
        <v>165</v>
      </c>
      <c r="B166">
        <f>玩家成长时间线!B166</f>
        <v>10</v>
      </c>
      <c r="C166">
        <f ca="1">SUM($D$2:D166)</f>
        <v>966.3951283938087</v>
      </c>
      <c r="D166">
        <f t="shared" ca="1" si="2"/>
        <v>6.563531780178387</v>
      </c>
      <c r="E166">
        <f ca="1">(SUMIFS(OFFSET([2]掉落汇总!$C$2:$C$871,,MATCH($B166,[2]掉落汇总!$D$1:$M$1)),[2]掉落汇总!$A$2:$A$871,E$1,[2]掉落汇总!$C$2:$C$871,$Q$1)+SUMIFS(OFFSET([2]掉落汇总!$C$2:$C$871,,MATCH($B166,[2]掉落汇总!$D$1:$M$1)),[2]掉落汇总!$A$2:$A$871,E$1,[2]掉落汇总!$C$2:$C$871,$Q$2)/$Q$3)*宝箱投放计算!D166</f>
        <v>0.94414308258811142</v>
      </c>
      <c r="F166">
        <f ca="1">(SUMIFS(OFFSET([2]掉落汇总!$C$2:$C$871,,MATCH($B166,[2]掉落汇总!$D$1:$M$1)),[2]掉落汇总!$A$2:$A$871,F$1,[2]掉落汇总!$C$2:$C$871,$Q$1)+SUMIFS(OFFSET([2]掉落汇总!$C$2:$C$871,,MATCH($B166,[2]掉落汇总!$D$1:$M$1)),[2]掉落汇总!$A$2:$A$871,F$1,[2]掉落汇总!$C$2:$C$871,$Q$2)/$Q$3)*宝箱投放计算!E166</f>
        <v>3.1368330464716006</v>
      </c>
      <c r="G166">
        <f ca="1">(SUMIFS(OFFSET([2]掉落汇总!$C$2:$C$871,,MATCH($B166,[2]掉落汇总!$D$1:$M$1)),[2]掉落汇总!$A$2:$A$871,G$1,[2]掉落汇总!$C$2:$C$871,$Q$1)+SUMIFS(OFFSET([2]掉落汇总!$C$2:$C$871,,MATCH($B166,[2]掉落汇总!$D$1:$M$1)),[2]掉落汇总!$A$2:$A$871,G$1,[2]掉落汇总!$C$2:$C$871,$Q$2)/$Q$3)*宝箱投放计算!F166</f>
        <v>0.65254980578874822</v>
      </c>
      <c r="H166">
        <f ca="1">(SUMIFS(OFFSET([2]掉落汇总!$C$2:$C$871,,MATCH($B166,[2]掉落汇总!$D$1:$M$1)),[2]掉落汇总!$A$2:$A$871,H$1,[2]掉落汇总!$C$2:$C$871,$Q$1)+SUMIFS(OFFSET([2]掉落汇总!$C$2:$C$871,,MATCH($B166,[2]掉落汇总!$D$1:$M$1)),[2]掉落汇总!$A$2:$A$871,H$1,[2]掉落汇总!$C$2:$C$871,$Q$2)/$Q$3)*宝箱投放计算!G166</f>
        <v>0</v>
      </c>
      <c r="I166">
        <f ca="1">(SUMIFS(OFFSET([2]掉落汇总!$C$2:$C$871,,MATCH($B166,[2]掉落汇总!$D$1:$M$1)),[2]掉落汇总!$A$2:$A$871,I$1,[2]掉落汇总!$C$2:$C$871,$Q$1)+SUMIFS(OFFSET([2]掉落汇总!$C$2:$C$871,,MATCH($B166,[2]掉落汇总!$D$1:$M$1)),[2]掉落汇总!$A$2:$A$871,I$1,[2]掉落汇总!$C$2:$C$871,$Q$2)/$Q$3)*宝箱投放计算!H166</f>
        <v>0</v>
      </c>
      <c r="J166">
        <f ca="1">(SUMIFS(OFFSET([2]掉落汇总!$C$2:$C$871,,MATCH($B166,[2]掉落汇总!$D$1:$M$1)),[2]掉落汇总!$A$2:$A$871,J$1,[2]掉落汇总!$C$2:$C$871,$Q$1)+SUMIFS(OFFSET([2]掉落汇总!$C$2:$C$871,,MATCH($B166,[2]掉落汇总!$D$1:$M$1)),[2]掉落汇总!$A$2:$A$871,J$1,[2]掉落汇总!$C$2:$C$871,$Q$2)/$Q$3)*宝箱投放计算!I166</f>
        <v>0</v>
      </c>
      <c r="K166">
        <f ca="1">(SUMIFS(OFFSET([2]掉落汇总!$C$2:$C$871,,MATCH($B166,[2]掉落汇总!$D$1:$M$1)),[2]掉落汇总!$A$2:$A$871,K$1,[2]掉落汇总!$C$2:$C$871,$Q$1)+SUMIFS(OFFSET([2]掉落汇总!$C$2:$C$871,,MATCH($B166,[2]掉落汇总!$D$1:$M$1)),[2]掉落汇总!$A$2:$A$871,K$1,[2]掉落汇总!$C$2:$C$871,$Q$2)/$Q$3)*宝箱投放计算!J166</f>
        <v>0</v>
      </c>
      <c r="L166">
        <f ca="1">(SUMIFS(OFFSET([2]掉落汇总!$C$2:$C$871,,MATCH($B166,[2]掉落汇总!$D$1:$M$1)),[2]掉落汇总!$A$2:$A$871,L$1,[2]掉落汇总!$C$2:$C$871,$Q$1)+SUMIFS(OFFSET([2]掉落汇总!$C$2:$C$871,,MATCH($B166,[2]掉落汇总!$D$1:$M$1)),[2]掉落汇总!$A$2:$A$871,L$1,[2]掉落汇总!$C$2:$C$871,$Q$2)/$Q$3)*宝箱投放计算!K166</f>
        <v>0.58393299516338337</v>
      </c>
      <c r="M166">
        <f ca="1">(SUMIFS(OFFSET([2]掉落汇总!$C$2:$C$871,,MATCH($B166,[2]掉落汇总!$D$1:$M$1)),[2]掉落汇总!$A$2:$A$871,M$1,[2]掉落汇总!$C$2:$C$871,$Q$1)+SUMIFS(OFFSET([2]掉落汇总!$C$2:$C$871,,MATCH($B166,[2]掉落汇总!$D$1:$M$1)),[2]掉落汇总!$A$2:$A$871,M$1,[2]掉落汇总!$C$2:$C$871,$Q$2)/$Q$3)*宝箱投放计算!L166</f>
        <v>0.73572346140371359</v>
      </c>
      <c r="N166">
        <f ca="1">(SUMIFS(OFFSET([2]掉落汇总!$C$2:$C$871,,MATCH($B166,[2]掉落汇总!$D$1:$M$1)),[2]掉落汇总!$A$2:$A$871,N$1,[2]掉落汇总!$C$2:$C$871,$Q$1)+SUMIFS(OFFSET([2]掉落汇总!$C$2:$C$871,,MATCH($B166,[2]掉落汇总!$D$1:$M$1)),[2]掉落汇总!$A$2:$A$871,N$1,[2]掉落汇总!$C$2:$C$871,$Q$2)/$Q$3)*宝箱投放计算!M166</f>
        <v>0.19916400295057779</v>
      </c>
      <c r="O166">
        <f ca="1">(SUMIFS(OFFSET([2]掉落汇总!$C$2:$C$871,,MATCH($B166,[2]掉落汇总!$D$1:$M$1)),[2]掉落汇总!$A$2:$A$871,O$1,[2]掉落汇总!$C$2:$C$871,$Q$1)+SUMIFS(OFFSET([2]掉落汇总!$C$2:$C$871,,MATCH($B166,[2]掉落汇总!$D$1:$M$1)),[2]掉落汇总!$A$2:$A$871,O$1,[2]掉落汇总!$C$2:$C$871,$Q$2)/$Q$3)*宝箱投放计算!N166</f>
        <v>0.31118538581225147</v>
      </c>
    </row>
    <row r="167" spans="1:15" x14ac:dyDescent="0.2">
      <c r="A167">
        <f>玩家成长时间线!A167</f>
        <v>166</v>
      </c>
      <c r="B167">
        <f>玩家成长时间线!B167</f>
        <v>10</v>
      </c>
      <c r="C167">
        <f ca="1">SUM($D$2:D167)</f>
        <v>972.34777265120726</v>
      </c>
      <c r="D167">
        <f t="shared" ca="1" si="2"/>
        <v>5.9526442573985818</v>
      </c>
      <c r="E167">
        <f ca="1">(SUMIFS(OFFSET([2]掉落汇总!$C$2:$C$871,,MATCH($B167,[2]掉落汇总!$D$1:$M$1)),[2]掉落汇总!$A$2:$A$871,E$1,[2]掉落汇总!$C$2:$C$871,$Q$1)+SUMIFS(OFFSET([2]掉落汇总!$C$2:$C$871,,MATCH($B167,[2]掉落汇总!$D$1:$M$1)),[2]掉落汇总!$A$2:$A$871,E$1,[2]掉落汇总!$C$2:$C$871,$Q$2)/$Q$3)*宝箱投放计算!D167</f>
        <v>0.98580536559705412</v>
      </c>
      <c r="F167">
        <f ca="1">(SUMIFS(OFFSET([2]掉落汇总!$C$2:$C$871,,MATCH($B167,[2]掉落汇总!$D$1:$M$1)),[2]掉落汇总!$A$2:$A$871,F$1,[2]掉落汇总!$C$2:$C$871,$Q$1)+SUMIFS(OFFSET([2]掉落汇总!$C$2:$C$871,,MATCH($B167,[2]掉落汇总!$D$1:$M$1)),[2]掉落汇总!$A$2:$A$871,F$1,[2]掉落汇总!$C$2:$C$871,$Q$2)/$Q$3)*宝箱投放计算!E167</f>
        <v>3.1368330464716006</v>
      </c>
      <c r="G167">
        <f ca="1">(SUMIFS(OFFSET([2]掉落汇总!$C$2:$C$871,,MATCH($B167,[2]掉落汇总!$D$1:$M$1)),[2]掉落汇总!$A$2:$A$871,G$1,[2]掉落汇总!$C$2:$C$871,$Q$1)+SUMIFS(OFFSET([2]掉落汇总!$C$2:$C$871,,MATCH($B167,[2]掉落汇总!$D$1:$M$1)),[2]掉落汇总!$A$2:$A$871,G$1,[2]掉落汇总!$C$2:$C$871,$Q$2)/$Q$3)*宝箱投放计算!F167</f>
        <v>0</v>
      </c>
      <c r="H167">
        <f ca="1">(SUMIFS(OFFSET([2]掉落汇总!$C$2:$C$871,,MATCH($B167,[2]掉落汇总!$D$1:$M$1)),[2]掉落汇总!$A$2:$A$871,H$1,[2]掉落汇总!$C$2:$C$871,$Q$1)+SUMIFS(OFFSET([2]掉落汇总!$C$2:$C$871,,MATCH($B167,[2]掉落汇总!$D$1:$M$1)),[2]掉落汇总!$A$2:$A$871,H$1,[2]掉落汇总!$C$2:$C$871,$Q$2)/$Q$3)*宝箱投放计算!G167</f>
        <v>0</v>
      </c>
      <c r="I167">
        <f ca="1">(SUMIFS(OFFSET([2]掉落汇总!$C$2:$C$871,,MATCH($B167,[2]掉落汇总!$D$1:$M$1)),[2]掉落汇总!$A$2:$A$871,I$1,[2]掉落汇总!$C$2:$C$871,$Q$1)+SUMIFS(OFFSET([2]掉落汇总!$C$2:$C$871,,MATCH($B167,[2]掉落汇总!$D$1:$M$1)),[2]掉落汇总!$A$2:$A$871,I$1,[2]掉落汇总!$C$2:$C$871,$Q$2)/$Q$3)*宝箱投放计算!H167</f>
        <v>0</v>
      </c>
      <c r="J167">
        <f ca="1">(SUMIFS(OFFSET([2]掉落汇总!$C$2:$C$871,,MATCH($B167,[2]掉落汇总!$D$1:$M$1)),[2]掉落汇总!$A$2:$A$871,J$1,[2]掉落汇总!$C$2:$C$871,$Q$1)+SUMIFS(OFFSET([2]掉落汇总!$C$2:$C$871,,MATCH($B167,[2]掉落汇总!$D$1:$M$1)),[2]掉落汇总!$A$2:$A$871,J$1,[2]掉落汇总!$C$2:$C$871,$Q$2)/$Q$3)*宝箱投放计算!I167</f>
        <v>0</v>
      </c>
      <c r="K167">
        <f ca="1">(SUMIFS(OFFSET([2]掉落汇总!$C$2:$C$871,,MATCH($B167,[2]掉落汇总!$D$1:$M$1)),[2]掉落汇总!$A$2:$A$871,K$1,[2]掉落汇总!$C$2:$C$871,$Q$1)+SUMIFS(OFFSET([2]掉落汇总!$C$2:$C$871,,MATCH($B167,[2]掉落汇总!$D$1:$M$1)),[2]掉落汇总!$A$2:$A$871,K$1,[2]掉落汇总!$C$2:$C$871,$Q$2)/$Q$3)*宝箱投放计算!J167</f>
        <v>0</v>
      </c>
      <c r="L167">
        <f ca="1">(SUMIFS(OFFSET([2]掉落汇总!$C$2:$C$871,,MATCH($B167,[2]掉落汇总!$D$1:$M$1)),[2]掉落汇总!$A$2:$A$871,L$1,[2]掉落汇总!$C$2:$C$871,$Q$1)+SUMIFS(OFFSET([2]掉落汇总!$C$2:$C$871,,MATCH($B167,[2]掉落汇总!$D$1:$M$1)),[2]掉落汇总!$A$2:$A$871,L$1,[2]掉落汇总!$C$2:$C$871,$Q$2)/$Q$3)*宝箱投放计算!K167</f>
        <v>0.58393299516338337</v>
      </c>
      <c r="M167">
        <f ca="1">(SUMIFS(OFFSET([2]掉落汇总!$C$2:$C$871,,MATCH($B167,[2]掉落汇总!$D$1:$M$1)),[2]掉落汇总!$A$2:$A$871,M$1,[2]掉落汇总!$C$2:$C$871,$Q$1)+SUMIFS(OFFSET([2]掉落汇总!$C$2:$C$871,,MATCH($B167,[2]掉落汇总!$D$1:$M$1)),[2]掉落汇总!$A$2:$A$871,M$1,[2]掉落汇总!$C$2:$C$871,$Q$2)/$Q$3)*宝箱投放计算!L167</f>
        <v>0.73572346140371359</v>
      </c>
      <c r="N167">
        <f ca="1">(SUMIFS(OFFSET([2]掉落汇总!$C$2:$C$871,,MATCH($B167,[2]掉落汇总!$D$1:$M$1)),[2]掉落汇总!$A$2:$A$871,N$1,[2]掉落汇总!$C$2:$C$871,$Q$1)+SUMIFS(OFFSET([2]掉落汇总!$C$2:$C$871,,MATCH($B167,[2]掉落汇总!$D$1:$M$1)),[2]掉落汇总!$A$2:$A$871,N$1,[2]掉落汇总!$C$2:$C$871,$Q$2)/$Q$3)*宝箱投放计算!M167</f>
        <v>0.19916400295057779</v>
      </c>
      <c r="O167">
        <f ca="1">(SUMIFS(OFFSET([2]掉落汇总!$C$2:$C$871,,MATCH($B167,[2]掉落汇总!$D$1:$M$1)),[2]掉落汇总!$A$2:$A$871,O$1,[2]掉落汇总!$C$2:$C$871,$Q$1)+SUMIFS(OFFSET([2]掉落汇总!$C$2:$C$871,,MATCH($B167,[2]掉落汇总!$D$1:$M$1)),[2]掉落汇总!$A$2:$A$871,O$1,[2]掉落汇总!$C$2:$C$871,$Q$2)/$Q$3)*宝箱投放计算!N167</f>
        <v>0.31118538581225147</v>
      </c>
    </row>
    <row r="168" spans="1:15" x14ac:dyDescent="0.2">
      <c r="A168">
        <f>玩家成长时间线!A168</f>
        <v>167</v>
      </c>
      <c r="B168">
        <f>玩家成长时间线!B168</f>
        <v>10</v>
      </c>
      <c r="C168">
        <f ca="1">SUM($D$2:D168)</f>
        <v>978.26632958614402</v>
      </c>
      <c r="D168">
        <f t="shared" ca="1" si="2"/>
        <v>5.9185569349367189</v>
      </c>
      <c r="E168">
        <f ca="1">(SUMIFS(OFFSET([2]掉落汇总!$C$2:$C$871,,MATCH($B168,[2]掉落汇总!$D$1:$M$1)),[2]掉落汇总!$A$2:$A$871,E$1,[2]掉落汇总!$C$2:$C$871,$Q$1)+SUMIFS(OFFSET([2]掉落汇总!$C$2:$C$871,,MATCH($B168,[2]掉落汇总!$D$1:$M$1)),[2]掉落汇总!$A$2:$A$871,E$1,[2]掉落汇总!$C$2:$C$871,$Q$2)/$Q$3)*宝箱投放计算!D168</f>
        <v>0.95171804313519193</v>
      </c>
      <c r="F168">
        <f ca="1">(SUMIFS(OFFSET([2]掉落汇总!$C$2:$C$871,,MATCH($B168,[2]掉落汇总!$D$1:$M$1)),[2]掉落汇总!$A$2:$A$871,F$1,[2]掉落汇总!$C$2:$C$871,$Q$1)+SUMIFS(OFFSET([2]掉落汇总!$C$2:$C$871,,MATCH($B168,[2]掉落汇总!$D$1:$M$1)),[2]掉落汇总!$A$2:$A$871,F$1,[2]掉落汇总!$C$2:$C$871,$Q$2)/$Q$3)*宝箱投放计算!E168</f>
        <v>3.1368330464716006</v>
      </c>
      <c r="G168">
        <f ca="1">(SUMIFS(OFFSET([2]掉落汇总!$C$2:$C$871,,MATCH($B168,[2]掉落汇总!$D$1:$M$1)),[2]掉落汇总!$A$2:$A$871,G$1,[2]掉落汇总!$C$2:$C$871,$Q$1)+SUMIFS(OFFSET([2]掉落汇总!$C$2:$C$871,,MATCH($B168,[2]掉落汇总!$D$1:$M$1)),[2]掉落汇总!$A$2:$A$871,G$1,[2]掉落汇总!$C$2:$C$871,$Q$2)/$Q$3)*宝箱投放计算!F168</f>
        <v>0</v>
      </c>
      <c r="H168">
        <f ca="1">(SUMIFS(OFFSET([2]掉落汇总!$C$2:$C$871,,MATCH($B168,[2]掉落汇总!$D$1:$M$1)),[2]掉落汇总!$A$2:$A$871,H$1,[2]掉落汇总!$C$2:$C$871,$Q$1)+SUMIFS(OFFSET([2]掉落汇总!$C$2:$C$871,,MATCH($B168,[2]掉落汇总!$D$1:$M$1)),[2]掉落汇总!$A$2:$A$871,H$1,[2]掉落汇总!$C$2:$C$871,$Q$2)/$Q$3)*宝箱投放计算!G168</f>
        <v>0</v>
      </c>
      <c r="I168">
        <f ca="1">(SUMIFS(OFFSET([2]掉落汇总!$C$2:$C$871,,MATCH($B168,[2]掉落汇总!$D$1:$M$1)),[2]掉落汇总!$A$2:$A$871,I$1,[2]掉落汇总!$C$2:$C$871,$Q$1)+SUMIFS(OFFSET([2]掉落汇总!$C$2:$C$871,,MATCH($B168,[2]掉落汇总!$D$1:$M$1)),[2]掉落汇总!$A$2:$A$871,I$1,[2]掉落汇总!$C$2:$C$871,$Q$2)/$Q$3)*宝箱投放计算!H168</f>
        <v>0</v>
      </c>
      <c r="J168">
        <f ca="1">(SUMIFS(OFFSET([2]掉落汇总!$C$2:$C$871,,MATCH($B168,[2]掉落汇总!$D$1:$M$1)),[2]掉落汇总!$A$2:$A$871,J$1,[2]掉落汇总!$C$2:$C$871,$Q$1)+SUMIFS(OFFSET([2]掉落汇总!$C$2:$C$871,,MATCH($B168,[2]掉落汇总!$D$1:$M$1)),[2]掉落汇总!$A$2:$A$871,J$1,[2]掉落汇总!$C$2:$C$871,$Q$2)/$Q$3)*宝箱投放计算!I168</f>
        <v>0</v>
      </c>
      <c r="K168">
        <f ca="1">(SUMIFS(OFFSET([2]掉落汇总!$C$2:$C$871,,MATCH($B168,[2]掉落汇总!$D$1:$M$1)),[2]掉落汇总!$A$2:$A$871,K$1,[2]掉落汇总!$C$2:$C$871,$Q$1)+SUMIFS(OFFSET([2]掉落汇总!$C$2:$C$871,,MATCH($B168,[2]掉落汇总!$D$1:$M$1)),[2]掉落汇总!$A$2:$A$871,K$1,[2]掉落汇总!$C$2:$C$871,$Q$2)/$Q$3)*宝箱投放计算!J168</f>
        <v>0</v>
      </c>
      <c r="L168">
        <f ca="1">(SUMIFS(OFFSET([2]掉落汇总!$C$2:$C$871,,MATCH($B168,[2]掉落汇总!$D$1:$M$1)),[2]掉落汇总!$A$2:$A$871,L$1,[2]掉落汇总!$C$2:$C$871,$Q$1)+SUMIFS(OFFSET([2]掉落汇总!$C$2:$C$871,,MATCH($B168,[2]掉落汇总!$D$1:$M$1)),[2]掉落汇总!$A$2:$A$871,L$1,[2]掉落汇总!$C$2:$C$871,$Q$2)/$Q$3)*宝箱投放计算!K168</f>
        <v>0.58393299516338337</v>
      </c>
      <c r="M168">
        <f ca="1">(SUMIFS(OFFSET([2]掉落汇总!$C$2:$C$871,,MATCH($B168,[2]掉落汇总!$D$1:$M$1)),[2]掉落汇总!$A$2:$A$871,M$1,[2]掉落汇总!$C$2:$C$871,$Q$1)+SUMIFS(OFFSET([2]掉落汇总!$C$2:$C$871,,MATCH($B168,[2]掉落汇总!$D$1:$M$1)),[2]掉落汇总!$A$2:$A$871,M$1,[2]掉落汇总!$C$2:$C$871,$Q$2)/$Q$3)*宝箱投放计算!L168</f>
        <v>0.73572346140371359</v>
      </c>
      <c r="N168">
        <f ca="1">(SUMIFS(OFFSET([2]掉落汇总!$C$2:$C$871,,MATCH($B168,[2]掉落汇总!$D$1:$M$1)),[2]掉落汇总!$A$2:$A$871,N$1,[2]掉落汇总!$C$2:$C$871,$Q$1)+SUMIFS(OFFSET([2]掉落汇总!$C$2:$C$871,,MATCH($B168,[2]掉落汇总!$D$1:$M$1)),[2]掉落汇总!$A$2:$A$871,N$1,[2]掉落汇总!$C$2:$C$871,$Q$2)/$Q$3)*宝箱投放计算!M168</f>
        <v>0.19916400295057779</v>
      </c>
      <c r="O168">
        <f ca="1">(SUMIFS(OFFSET([2]掉落汇总!$C$2:$C$871,,MATCH($B168,[2]掉落汇总!$D$1:$M$1)),[2]掉落汇总!$A$2:$A$871,O$1,[2]掉落汇总!$C$2:$C$871,$Q$1)+SUMIFS(OFFSET([2]掉落汇总!$C$2:$C$871,,MATCH($B168,[2]掉落汇总!$D$1:$M$1)),[2]掉落汇总!$A$2:$A$871,O$1,[2]掉落汇总!$C$2:$C$871,$Q$2)/$Q$3)*宝箱投放计算!N168</f>
        <v>0.31118538581225147</v>
      </c>
    </row>
    <row r="169" spans="1:15" x14ac:dyDescent="0.2">
      <c r="A169">
        <f>玩家成长时间线!A169</f>
        <v>168</v>
      </c>
      <c r="B169">
        <f>玩家成长时间线!B169</f>
        <v>8</v>
      </c>
      <c r="C169">
        <f ca="1">SUM($D$2:D169)</f>
        <v>984.32569013597845</v>
      </c>
      <c r="D169">
        <f t="shared" ca="1" si="2"/>
        <v>6.059360549834417</v>
      </c>
      <c r="E169">
        <f ca="1">(SUMIFS(OFFSET([2]掉落汇总!$C$2:$C$871,,MATCH($B169,[2]掉落汇总!$D$1:$M$1)),[2]掉落汇总!$A$2:$A$871,E$1,[2]掉落汇总!$C$2:$C$871,$Q$1)+SUMIFS(OFFSET([2]掉落汇总!$C$2:$C$871,,MATCH($B169,[2]掉落汇总!$D$1:$M$1)),[2]掉落汇总!$A$2:$A$871,E$1,[2]掉落汇总!$C$2:$C$871,$Q$2)/$Q$3)*宝箱投放计算!D169</f>
        <v>1.0673384615384616</v>
      </c>
      <c r="F169">
        <f ca="1">(SUMIFS(OFFSET([2]掉落汇总!$C$2:$C$871,,MATCH($B169,[2]掉落汇总!$D$1:$M$1)),[2]掉落汇总!$A$2:$A$871,F$1,[2]掉落汇总!$C$2:$C$871,$Q$1)+SUMIFS(OFFSET([2]掉落汇总!$C$2:$C$871,,MATCH($B169,[2]掉落汇总!$D$1:$M$1)),[2]掉落汇总!$A$2:$A$871,F$1,[2]掉落汇总!$C$2:$C$871,$Q$2)/$Q$3)*宝箱投放计算!E169</f>
        <v>2.5094664371772804</v>
      </c>
      <c r="G169">
        <f ca="1">(SUMIFS(OFFSET([2]掉落汇总!$C$2:$C$871,,MATCH($B169,[2]掉落汇总!$D$1:$M$1)),[2]掉落汇总!$A$2:$A$871,G$1,[2]掉落汇总!$C$2:$C$871,$Q$1)+SUMIFS(OFFSET([2]掉落汇总!$C$2:$C$871,,MATCH($B169,[2]掉落汇总!$D$1:$M$1)),[2]掉落汇总!$A$2:$A$871,G$1,[2]掉落汇总!$C$2:$C$871,$Q$2)/$Q$3)*宝箱投放计算!F169</f>
        <v>0.65254980578874822</v>
      </c>
      <c r="H169">
        <f ca="1">(SUMIFS(OFFSET([2]掉落汇总!$C$2:$C$871,,MATCH($B169,[2]掉落汇总!$D$1:$M$1)),[2]掉落汇总!$A$2:$A$871,H$1,[2]掉落汇总!$C$2:$C$871,$Q$1)+SUMIFS(OFFSET([2]掉落汇总!$C$2:$C$871,,MATCH($B169,[2]掉落汇总!$D$1:$M$1)),[2]掉落汇总!$A$2:$A$871,H$1,[2]掉落汇总!$C$2:$C$871,$Q$2)/$Q$3)*宝箱投放计算!G169</f>
        <v>0</v>
      </c>
      <c r="I169">
        <f ca="1">(SUMIFS(OFFSET([2]掉落汇总!$C$2:$C$871,,MATCH($B169,[2]掉落汇总!$D$1:$M$1)),[2]掉落汇总!$A$2:$A$871,I$1,[2]掉落汇总!$C$2:$C$871,$Q$1)+SUMIFS(OFFSET([2]掉落汇总!$C$2:$C$871,,MATCH($B169,[2]掉落汇总!$D$1:$M$1)),[2]掉落汇总!$A$2:$A$871,I$1,[2]掉落汇总!$C$2:$C$871,$Q$2)/$Q$3)*宝箱投放计算!H169</f>
        <v>0</v>
      </c>
      <c r="J169">
        <f ca="1">(SUMIFS(OFFSET([2]掉落汇总!$C$2:$C$871,,MATCH($B169,[2]掉落汇总!$D$1:$M$1)),[2]掉落汇总!$A$2:$A$871,J$1,[2]掉落汇总!$C$2:$C$871,$Q$1)+SUMIFS(OFFSET([2]掉落汇总!$C$2:$C$871,,MATCH($B169,[2]掉落汇总!$D$1:$M$1)),[2]掉落汇总!$A$2:$A$871,J$1,[2]掉落汇总!$C$2:$C$871,$Q$2)/$Q$3)*宝箱投放计算!I169</f>
        <v>0</v>
      </c>
      <c r="K169">
        <f ca="1">(SUMIFS(OFFSET([2]掉落汇总!$C$2:$C$871,,MATCH($B169,[2]掉落汇总!$D$1:$M$1)),[2]掉落汇总!$A$2:$A$871,K$1,[2]掉落汇总!$C$2:$C$871,$Q$1)+SUMIFS(OFFSET([2]掉落汇总!$C$2:$C$871,,MATCH($B169,[2]掉落汇总!$D$1:$M$1)),[2]掉落汇总!$A$2:$A$871,K$1,[2]掉落汇总!$C$2:$C$871,$Q$2)/$Q$3)*宝箱投放计算!J169</f>
        <v>0</v>
      </c>
      <c r="L169">
        <f ca="1">(SUMIFS(OFFSET([2]掉落汇总!$C$2:$C$871,,MATCH($B169,[2]掉落汇总!$D$1:$M$1)),[2]掉落汇总!$A$2:$A$871,L$1,[2]掉落汇总!$C$2:$C$871,$Q$1)+SUMIFS(OFFSET([2]掉落汇总!$C$2:$C$871,,MATCH($B169,[2]掉落汇总!$D$1:$M$1)),[2]掉落汇总!$A$2:$A$871,L$1,[2]掉落汇总!$C$2:$C$871,$Q$2)/$Q$3)*宝箱投放计算!K169</f>
        <v>0.58393299516338337</v>
      </c>
      <c r="M169">
        <f ca="1">(SUMIFS(OFFSET([2]掉落汇总!$C$2:$C$871,,MATCH($B169,[2]掉落汇总!$D$1:$M$1)),[2]掉落汇总!$A$2:$A$871,M$1,[2]掉落汇总!$C$2:$C$871,$Q$1)+SUMIFS(OFFSET([2]掉落汇总!$C$2:$C$871,,MATCH($B169,[2]掉落汇总!$D$1:$M$1)),[2]掉落汇总!$A$2:$A$871,M$1,[2]掉落汇总!$C$2:$C$871,$Q$2)/$Q$3)*宝箱投放计算!L169</f>
        <v>0.73572346140371359</v>
      </c>
      <c r="N169">
        <f ca="1">(SUMIFS(OFFSET([2]掉落汇总!$C$2:$C$871,,MATCH($B169,[2]掉落汇总!$D$1:$M$1)),[2]掉落汇总!$A$2:$A$871,N$1,[2]掉落汇总!$C$2:$C$871,$Q$1)+SUMIFS(OFFSET([2]掉落汇总!$C$2:$C$871,,MATCH($B169,[2]掉落汇总!$D$1:$M$1)),[2]掉落汇总!$A$2:$A$871,N$1,[2]掉落汇总!$C$2:$C$871,$Q$2)/$Q$3)*宝箱投放计算!M169</f>
        <v>0.19916400295057779</v>
      </c>
      <c r="O169">
        <f ca="1">(SUMIFS(OFFSET([2]掉落汇总!$C$2:$C$871,,MATCH($B169,[2]掉落汇总!$D$1:$M$1)),[2]掉落汇总!$A$2:$A$871,O$1,[2]掉落汇总!$C$2:$C$871,$Q$1)+SUMIFS(OFFSET([2]掉落汇总!$C$2:$C$871,,MATCH($B169,[2]掉落汇总!$D$1:$M$1)),[2]掉落汇总!$A$2:$A$871,O$1,[2]掉落汇总!$C$2:$C$871,$Q$2)/$Q$3)*宝箱投放计算!N169</f>
        <v>0.31118538581225147</v>
      </c>
    </row>
    <row r="170" spans="1:15" x14ac:dyDescent="0.2">
      <c r="A170">
        <f>玩家成长时间线!A170</f>
        <v>169</v>
      </c>
      <c r="B170">
        <f>玩家成长时间线!B170</f>
        <v>8</v>
      </c>
      <c r="C170">
        <f ca="1">SUM($D$2:D170)</f>
        <v>989.61827011079333</v>
      </c>
      <c r="D170">
        <f t="shared" ca="1" si="2"/>
        <v>5.2925799748148989</v>
      </c>
      <c r="E170">
        <f ca="1">(SUMIFS(OFFSET([2]掉落汇总!$C$2:$C$871,,MATCH($B170,[2]掉落汇总!$D$1:$M$1)),[2]掉落汇总!$A$2:$A$871,E$1,[2]掉落汇总!$C$2:$C$871,$Q$1)+SUMIFS(OFFSET([2]掉落汇总!$C$2:$C$871,,MATCH($B170,[2]掉落汇总!$D$1:$M$1)),[2]掉落汇总!$A$2:$A$871,E$1,[2]掉落汇总!$C$2:$C$871,$Q$2)/$Q$3)*宝箱投放计算!D170</f>
        <v>0.95310769230769232</v>
      </c>
      <c r="F170">
        <f ca="1">(SUMIFS(OFFSET([2]掉落汇总!$C$2:$C$871,,MATCH($B170,[2]掉落汇总!$D$1:$M$1)),[2]掉落汇总!$A$2:$A$871,F$1,[2]掉落汇总!$C$2:$C$871,$Q$1)+SUMIFS(OFFSET([2]掉落汇总!$C$2:$C$871,,MATCH($B170,[2]掉落汇总!$D$1:$M$1)),[2]掉落汇总!$A$2:$A$871,F$1,[2]掉落汇总!$C$2:$C$871,$Q$2)/$Q$3)*宝箱投放计算!E170</f>
        <v>2.5094664371772804</v>
      </c>
      <c r="G170">
        <f ca="1">(SUMIFS(OFFSET([2]掉落汇总!$C$2:$C$871,,MATCH($B170,[2]掉落汇总!$D$1:$M$1)),[2]掉落汇总!$A$2:$A$871,G$1,[2]掉落汇总!$C$2:$C$871,$Q$1)+SUMIFS(OFFSET([2]掉落汇总!$C$2:$C$871,,MATCH($B170,[2]掉落汇总!$D$1:$M$1)),[2]掉落汇总!$A$2:$A$871,G$1,[2]掉落汇总!$C$2:$C$871,$Q$2)/$Q$3)*宝箱投放计算!F170</f>
        <v>0</v>
      </c>
      <c r="H170">
        <f ca="1">(SUMIFS(OFFSET([2]掉落汇总!$C$2:$C$871,,MATCH($B170,[2]掉落汇总!$D$1:$M$1)),[2]掉落汇总!$A$2:$A$871,H$1,[2]掉落汇总!$C$2:$C$871,$Q$1)+SUMIFS(OFFSET([2]掉落汇总!$C$2:$C$871,,MATCH($B170,[2]掉落汇总!$D$1:$M$1)),[2]掉落汇总!$A$2:$A$871,H$1,[2]掉落汇总!$C$2:$C$871,$Q$2)/$Q$3)*宝箱投放计算!G170</f>
        <v>0</v>
      </c>
      <c r="I170">
        <f ca="1">(SUMIFS(OFFSET([2]掉落汇总!$C$2:$C$871,,MATCH($B170,[2]掉落汇总!$D$1:$M$1)),[2]掉落汇总!$A$2:$A$871,I$1,[2]掉落汇总!$C$2:$C$871,$Q$1)+SUMIFS(OFFSET([2]掉落汇总!$C$2:$C$871,,MATCH($B170,[2]掉落汇总!$D$1:$M$1)),[2]掉落汇总!$A$2:$A$871,I$1,[2]掉落汇总!$C$2:$C$871,$Q$2)/$Q$3)*宝箱投放计算!H170</f>
        <v>0</v>
      </c>
      <c r="J170">
        <f ca="1">(SUMIFS(OFFSET([2]掉落汇总!$C$2:$C$871,,MATCH($B170,[2]掉落汇总!$D$1:$M$1)),[2]掉落汇总!$A$2:$A$871,J$1,[2]掉落汇总!$C$2:$C$871,$Q$1)+SUMIFS(OFFSET([2]掉落汇总!$C$2:$C$871,,MATCH($B170,[2]掉落汇总!$D$1:$M$1)),[2]掉落汇总!$A$2:$A$871,J$1,[2]掉落汇总!$C$2:$C$871,$Q$2)/$Q$3)*宝箱投放计算!I170</f>
        <v>0</v>
      </c>
      <c r="K170">
        <f ca="1">(SUMIFS(OFFSET([2]掉落汇总!$C$2:$C$871,,MATCH($B170,[2]掉落汇总!$D$1:$M$1)),[2]掉落汇总!$A$2:$A$871,K$1,[2]掉落汇总!$C$2:$C$871,$Q$1)+SUMIFS(OFFSET([2]掉落汇总!$C$2:$C$871,,MATCH($B170,[2]掉落汇总!$D$1:$M$1)),[2]掉落汇总!$A$2:$A$871,K$1,[2]掉落汇总!$C$2:$C$871,$Q$2)/$Q$3)*宝箱投放计算!J170</f>
        <v>0</v>
      </c>
      <c r="L170">
        <f ca="1">(SUMIFS(OFFSET([2]掉落汇总!$C$2:$C$871,,MATCH($B170,[2]掉落汇总!$D$1:$M$1)),[2]掉落汇总!$A$2:$A$871,L$1,[2]掉落汇总!$C$2:$C$871,$Q$1)+SUMIFS(OFFSET([2]掉落汇总!$C$2:$C$871,,MATCH($B170,[2]掉落汇总!$D$1:$M$1)),[2]掉落汇总!$A$2:$A$871,L$1,[2]掉落汇总!$C$2:$C$871,$Q$2)/$Q$3)*宝箱投放计算!K170</f>
        <v>0.58393299516338337</v>
      </c>
      <c r="M170">
        <f ca="1">(SUMIFS(OFFSET([2]掉落汇总!$C$2:$C$871,,MATCH($B170,[2]掉落汇总!$D$1:$M$1)),[2]掉落汇总!$A$2:$A$871,M$1,[2]掉落汇总!$C$2:$C$871,$Q$1)+SUMIFS(OFFSET([2]掉落汇总!$C$2:$C$871,,MATCH($B170,[2]掉落汇总!$D$1:$M$1)),[2]掉落汇总!$A$2:$A$871,M$1,[2]掉落汇总!$C$2:$C$871,$Q$2)/$Q$3)*宝箱投放计算!L170</f>
        <v>0.73572346140371359</v>
      </c>
      <c r="N170">
        <f ca="1">(SUMIFS(OFFSET([2]掉落汇总!$C$2:$C$871,,MATCH($B170,[2]掉落汇总!$D$1:$M$1)),[2]掉落汇总!$A$2:$A$871,N$1,[2]掉落汇总!$C$2:$C$871,$Q$1)+SUMIFS(OFFSET([2]掉落汇总!$C$2:$C$871,,MATCH($B170,[2]掉落汇总!$D$1:$M$1)),[2]掉落汇总!$A$2:$A$871,N$1,[2]掉落汇总!$C$2:$C$871,$Q$2)/$Q$3)*宝箱投放计算!M170</f>
        <v>0.19916400295057779</v>
      </c>
      <c r="O170">
        <f ca="1">(SUMIFS(OFFSET([2]掉落汇总!$C$2:$C$871,,MATCH($B170,[2]掉落汇总!$D$1:$M$1)),[2]掉落汇总!$A$2:$A$871,O$1,[2]掉落汇总!$C$2:$C$871,$Q$1)+SUMIFS(OFFSET([2]掉落汇总!$C$2:$C$871,,MATCH($B170,[2]掉落汇总!$D$1:$M$1)),[2]掉落汇总!$A$2:$A$871,O$1,[2]掉落汇总!$C$2:$C$871,$Q$2)/$Q$3)*宝箱投放计算!N170</f>
        <v>0.31118538581225147</v>
      </c>
    </row>
    <row r="171" spans="1:15" x14ac:dyDescent="0.2">
      <c r="A171">
        <f>玩家成长时间线!A171</f>
        <v>170</v>
      </c>
      <c r="B171">
        <f>玩家成长时间线!B171</f>
        <v>8</v>
      </c>
      <c r="C171">
        <f ca="1">SUM($D$2:D171)</f>
        <v>994.93623470099283</v>
      </c>
      <c r="D171">
        <f t="shared" ca="1" si="2"/>
        <v>5.317964590199515</v>
      </c>
      <c r="E171">
        <f ca="1">(SUMIFS(OFFSET([2]掉落汇总!$C$2:$C$871,,MATCH($B171,[2]掉落汇总!$D$1:$M$1)),[2]掉落汇总!$A$2:$A$871,E$1,[2]掉落汇总!$C$2:$C$871,$Q$1)+SUMIFS(OFFSET([2]掉落汇总!$C$2:$C$871,,MATCH($B171,[2]掉落汇总!$D$1:$M$1)),[2]掉落汇总!$A$2:$A$871,E$1,[2]掉落汇总!$C$2:$C$871,$Q$2)/$Q$3)*宝箱投放计算!D171</f>
        <v>0.97849230769230777</v>
      </c>
      <c r="F171">
        <f ca="1">(SUMIFS(OFFSET([2]掉落汇总!$C$2:$C$871,,MATCH($B171,[2]掉落汇总!$D$1:$M$1)),[2]掉落汇总!$A$2:$A$871,F$1,[2]掉落汇总!$C$2:$C$871,$Q$1)+SUMIFS(OFFSET([2]掉落汇总!$C$2:$C$871,,MATCH($B171,[2]掉落汇总!$D$1:$M$1)),[2]掉落汇总!$A$2:$A$871,F$1,[2]掉落汇总!$C$2:$C$871,$Q$2)/$Q$3)*宝箱投放计算!E171</f>
        <v>2.5094664371772804</v>
      </c>
      <c r="G171">
        <f ca="1">(SUMIFS(OFFSET([2]掉落汇总!$C$2:$C$871,,MATCH($B171,[2]掉落汇总!$D$1:$M$1)),[2]掉落汇总!$A$2:$A$871,G$1,[2]掉落汇总!$C$2:$C$871,$Q$1)+SUMIFS(OFFSET([2]掉落汇总!$C$2:$C$871,,MATCH($B171,[2]掉落汇总!$D$1:$M$1)),[2]掉落汇总!$A$2:$A$871,G$1,[2]掉落汇总!$C$2:$C$871,$Q$2)/$Q$3)*宝箱投放计算!F171</f>
        <v>0</v>
      </c>
      <c r="H171">
        <f ca="1">(SUMIFS(OFFSET([2]掉落汇总!$C$2:$C$871,,MATCH($B171,[2]掉落汇总!$D$1:$M$1)),[2]掉落汇总!$A$2:$A$871,H$1,[2]掉落汇总!$C$2:$C$871,$Q$1)+SUMIFS(OFFSET([2]掉落汇总!$C$2:$C$871,,MATCH($B171,[2]掉落汇总!$D$1:$M$1)),[2]掉落汇总!$A$2:$A$871,H$1,[2]掉落汇总!$C$2:$C$871,$Q$2)/$Q$3)*宝箱投放计算!G171</f>
        <v>0</v>
      </c>
      <c r="I171">
        <f ca="1">(SUMIFS(OFFSET([2]掉落汇总!$C$2:$C$871,,MATCH($B171,[2]掉落汇总!$D$1:$M$1)),[2]掉落汇总!$A$2:$A$871,I$1,[2]掉落汇总!$C$2:$C$871,$Q$1)+SUMIFS(OFFSET([2]掉落汇总!$C$2:$C$871,,MATCH($B171,[2]掉落汇总!$D$1:$M$1)),[2]掉落汇总!$A$2:$A$871,I$1,[2]掉落汇总!$C$2:$C$871,$Q$2)/$Q$3)*宝箱投放计算!H171</f>
        <v>0</v>
      </c>
      <c r="J171">
        <f ca="1">(SUMIFS(OFFSET([2]掉落汇总!$C$2:$C$871,,MATCH($B171,[2]掉落汇总!$D$1:$M$1)),[2]掉落汇总!$A$2:$A$871,J$1,[2]掉落汇总!$C$2:$C$871,$Q$1)+SUMIFS(OFFSET([2]掉落汇总!$C$2:$C$871,,MATCH($B171,[2]掉落汇总!$D$1:$M$1)),[2]掉落汇总!$A$2:$A$871,J$1,[2]掉落汇总!$C$2:$C$871,$Q$2)/$Q$3)*宝箱投放计算!I171</f>
        <v>0</v>
      </c>
      <c r="K171">
        <f ca="1">(SUMIFS(OFFSET([2]掉落汇总!$C$2:$C$871,,MATCH($B171,[2]掉落汇总!$D$1:$M$1)),[2]掉落汇总!$A$2:$A$871,K$1,[2]掉落汇总!$C$2:$C$871,$Q$1)+SUMIFS(OFFSET([2]掉落汇总!$C$2:$C$871,,MATCH($B171,[2]掉落汇总!$D$1:$M$1)),[2]掉落汇总!$A$2:$A$871,K$1,[2]掉落汇总!$C$2:$C$871,$Q$2)/$Q$3)*宝箱投放计算!J171</f>
        <v>0</v>
      </c>
      <c r="L171">
        <f ca="1">(SUMIFS(OFFSET([2]掉落汇总!$C$2:$C$871,,MATCH($B171,[2]掉落汇总!$D$1:$M$1)),[2]掉落汇总!$A$2:$A$871,L$1,[2]掉落汇总!$C$2:$C$871,$Q$1)+SUMIFS(OFFSET([2]掉落汇总!$C$2:$C$871,,MATCH($B171,[2]掉落汇总!$D$1:$M$1)),[2]掉落汇总!$A$2:$A$871,L$1,[2]掉落汇总!$C$2:$C$871,$Q$2)/$Q$3)*宝箱投放计算!K171</f>
        <v>0.58393299516338337</v>
      </c>
      <c r="M171">
        <f ca="1">(SUMIFS(OFFSET([2]掉落汇总!$C$2:$C$871,,MATCH($B171,[2]掉落汇总!$D$1:$M$1)),[2]掉落汇总!$A$2:$A$871,M$1,[2]掉落汇总!$C$2:$C$871,$Q$1)+SUMIFS(OFFSET([2]掉落汇总!$C$2:$C$871,,MATCH($B171,[2]掉落汇总!$D$1:$M$1)),[2]掉落汇总!$A$2:$A$871,M$1,[2]掉落汇总!$C$2:$C$871,$Q$2)/$Q$3)*宝箱投放计算!L171</f>
        <v>0.73572346140371359</v>
      </c>
      <c r="N171">
        <f ca="1">(SUMIFS(OFFSET([2]掉落汇总!$C$2:$C$871,,MATCH($B171,[2]掉落汇总!$D$1:$M$1)),[2]掉落汇总!$A$2:$A$871,N$1,[2]掉落汇总!$C$2:$C$871,$Q$1)+SUMIFS(OFFSET([2]掉落汇总!$C$2:$C$871,,MATCH($B171,[2]掉落汇总!$D$1:$M$1)),[2]掉落汇总!$A$2:$A$871,N$1,[2]掉落汇总!$C$2:$C$871,$Q$2)/$Q$3)*宝箱投放计算!M171</f>
        <v>0.19916400295057779</v>
      </c>
      <c r="O171">
        <f ca="1">(SUMIFS(OFFSET([2]掉落汇总!$C$2:$C$871,,MATCH($B171,[2]掉落汇总!$D$1:$M$1)),[2]掉落汇总!$A$2:$A$871,O$1,[2]掉落汇总!$C$2:$C$871,$Q$1)+SUMIFS(OFFSET([2]掉落汇总!$C$2:$C$871,,MATCH($B171,[2]掉落汇总!$D$1:$M$1)),[2]掉落汇总!$A$2:$A$871,O$1,[2]掉落汇总!$C$2:$C$871,$Q$2)/$Q$3)*宝箱投放计算!N171</f>
        <v>0.31118538581225147</v>
      </c>
    </row>
    <row r="172" spans="1:15" x14ac:dyDescent="0.2">
      <c r="A172">
        <f>玩家成长时间线!A172</f>
        <v>171</v>
      </c>
      <c r="B172">
        <f>玩家成长时间线!B172</f>
        <v>9</v>
      </c>
      <c r="C172">
        <f ca="1">SUM($D$2:D172)</f>
        <v>1000.7953396778544</v>
      </c>
      <c r="D172">
        <f t="shared" ca="1" si="2"/>
        <v>5.8591049768615058</v>
      </c>
      <c r="E172">
        <f ca="1">(SUMIFS(OFFSET([2]掉落汇总!$C$2:$C$871,,MATCH($B172,[2]掉落汇总!$D$1:$M$1)),[2]掉落汇总!$A$2:$A$871,E$1,[2]掉落汇总!$C$2:$C$871,$Q$1)+SUMIFS(OFFSET([2]掉落汇总!$C$2:$C$871,,MATCH($B172,[2]掉落汇总!$D$1:$M$1)),[2]掉落汇总!$A$2:$A$871,E$1,[2]掉落汇总!$C$2:$C$871,$Q$2)/$Q$3)*宝箱投放计算!D172</f>
        <v>0.8922660850599784</v>
      </c>
      <c r="F172">
        <f ca="1">(SUMIFS(OFFSET([2]掉落汇总!$C$2:$C$871,,MATCH($B172,[2]掉落汇总!$D$1:$M$1)),[2]掉落汇总!$A$2:$A$871,F$1,[2]掉落汇总!$C$2:$C$871,$Q$1)+SUMIFS(OFFSET([2]掉落汇总!$C$2:$C$871,,MATCH($B172,[2]掉落汇总!$D$1:$M$1)),[2]掉落汇总!$A$2:$A$871,F$1,[2]掉落汇总!$C$2:$C$871,$Q$2)/$Q$3)*宝箱投放计算!E172</f>
        <v>3.1368330464716006</v>
      </c>
      <c r="G172">
        <f ca="1">(SUMIFS(OFFSET([2]掉落汇总!$C$2:$C$871,,MATCH($B172,[2]掉落汇总!$D$1:$M$1)),[2]掉落汇总!$A$2:$A$871,G$1,[2]掉落汇总!$C$2:$C$871,$Q$1)+SUMIFS(OFFSET([2]掉落汇总!$C$2:$C$871,,MATCH($B172,[2]掉落汇总!$D$1:$M$1)),[2]掉落汇总!$A$2:$A$871,G$1,[2]掉落汇总!$C$2:$C$871,$Q$2)/$Q$3)*宝箱投放计算!F172</f>
        <v>0</v>
      </c>
      <c r="H172">
        <f ca="1">(SUMIFS(OFFSET([2]掉落汇总!$C$2:$C$871,,MATCH($B172,[2]掉落汇总!$D$1:$M$1)),[2]掉落汇总!$A$2:$A$871,H$1,[2]掉落汇总!$C$2:$C$871,$Q$1)+SUMIFS(OFFSET([2]掉落汇总!$C$2:$C$871,,MATCH($B172,[2]掉落汇总!$D$1:$M$1)),[2]掉落汇总!$A$2:$A$871,H$1,[2]掉落汇总!$C$2:$C$871,$Q$2)/$Q$3)*宝箱投放计算!G172</f>
        <v>0</v>
      </c>
      <c r="I172">
        <f ca="1">(SUMIFS(OFFSET([2]掉落汇总!$C$2:$C$871,,MATCH($B172,[2]掉落汇总!$D$1:$M$1)),[2]掉落汇总!$A$2:$A$871,I$1,[2]掉落汇总!$C$2:$C$871,$Q$1)+SUMIFS(OFFSET([2]掉落汇总!$C$2:$C$871,,MATCH($B172,[2]掉落汇总!$D$1:$M$1)),[2]掉落汇总!$A$2:$A$871,I$1,[2]掉落汇总!$C$2:$C$871,$Q$2)/$Q$3)*宝箱投放计算!H172</f>
        <v>0</v>
      </c>
      <c r="J172">
        <f ca="1">(SUMIFS(OFFSET([2]掉落汇总!$C$2:$C$871,,MATCH($B172,[2]掉落汇总!$D$1:$M$1)),[2]掉落汇总!$A$2:$A$871,J$1,[2]掉落汇总!$C$2:$C$871,$Q$1)+SUMIFS(OFFSET([2]掉落汇总!$C$2:$C$871,,MATCH($B172,[2]掉落汇总!$D$1:$M$1)),[2]掉落汇总!$A$2:$A$871,J$1,[2]掉落汇总!$C$2:$C$871,$Q$2)/$Q$3)*宝箱投放计算!I172</f>
        <v>0</v>
      </c>
      <c r="K172">
        <f ca="1">(SUMIFS(OFFSET([2]掉落汇总!$C$2:$C$871,,MATCH($B172,[2]掉落汇总!$D$1:$M$1)),[2]掉落汇总!$A$2:$A$871,K$1,[2]掉落汇总!$C$2:$C$871,$Q$1)+SUMIFS(OFFSET([2]掉落汇总!$C$2:$C$871,,MATCH($B172,[2]掉落汇总!$D$1:$M$1)),[2]掉落汇总!$A$2:$A$871,K$1,[2]掉落汇总!$C$2:$C$871,$Q$2)/$Q$3)*宝箱投放计算!J172</f>
        <v>0</v>
      </c>
      <c r="L172">
        <f ca="1">(SUMIFS(OFFSET([2]掉落汇总!$C$2:$C$871,,MATCH($B172,[2]掉落汇总!$D$1:$M$1)),[2]掉落汇总!$A$2:$A$871,L$1,[2]掉落汇总!$C$2:$C$871,$Q$1)+SUMIFS(OFFSET([2]掉落汇总!$C$2:$C$871,,MATCH($B172,[2]掉落汇总!$D$1:$M$1)),[2]掉落汇总!$A$2:$A$871,L$1,[2]掉落汇总!$C$2:$C$871,$Q$2)/$Q$3)*宝箱投放计算!K172</f>
        <v>0.58393299516338337</v>
      </c>
      <c r="M172">
        <f ca="1">(SUMIFS(OFFSET([2]掉落汇总!$C$2:$C$871,,MATCH($B172,[2]掉落汇总!$D$1:$M$1)),[2]掉落汇总!$A$2:$A$871,M$1,[2]掉落汇总!$C$2:$C$871,$Q$1)+SUMIFS(OFFSET([2]掉落汇总!$C$2:$C$871,,MATCH($B172,[2]掉落汇总!$D$1:$M$1)),[2]掉落汇总!$A$2:$A$871,M$1,[2]掉落汇总!$C$2:$C$871,$Q$2)/$Q$3)*宝箱投放计算!L172</f>
        <v>0.73572346140371359</v>
      </c>
      <c r="N172">
        <f ca="1">(SUMIFS(OFFSET([2]掉落汇总!$C$2:$C$871,,MATCH($B172,[2]掉落汇总!$D$1:$M$1)),[2]掉落汇总!$A$2:$A$871,N$1,[2]掉落汇总!$C$2:$C$871,$Q$1)+SUMIFS(OFFSET([2]掉落汇总!$C$2:$C$871,,MATCH($B172,[2]掉落汇总!$D$1:$M$1)),[2]掉落汇总!$A$2:$A$871,N$1,[2]掉落汇总!$C$2:$C$871,$Q$2)/$Q$3)*宝箱投放计算!M172</f>
        <v>0.19916400295057779</v>
      </c>
      <c r="O172">
        <f ca="1">(SUMIFS(OFFSET([2]掉落汇总!$C$2:$C$871,,MATCH($B172,[2]掉落汇总!$D$1:$M$1)),[2]掉落汇总!$A$2:$A$871,O$1,[2]掉落汇总!$C$2:$C$871,$Q$1)+SUMIFS(OFFSET([2]掉落汇总!$C$2:$C$871,,MATCH($B172,[2]掉落汇总!$D$1:$M$1)),[2]掉落汇总!$A$2:$A$871,O$1,[2]掉落汇总!$C$2:$C$871,$Q$2)/$Q$3)*宝箱投放计算!N172</f>
        <v>0.31118538581225147</v>
      </c>
    </row>
    <row r="173" spans="1:15" x14ac:dyDescent="0.2">
      <c r="A173">
        <f>玩家成长时间线!A173</f>
        <v>172</v>
      </c>
      <c r="B173">
        <f>玩家成长时间线!B173</f>
        <v>9</v>
      </c>
      <c r="C173">
        <f ca="1">SUM($D$2:D173)</f>
        <v>1006.6583704998631</v>
      </c>
      <c r="D173">
        <f t="shared" ca="1" si="2"/>
        <v>5.8630308220087244</v>
      </c>
      <c r="E173">
        <f ca="1">(SUMIFS(OFFSET([2]掉落汇总!$C$2:$C$871,,MATCH($B173,[2]掉落汇总!$D$1:$M$1)),[2]掉落汇总!$A$2:$A$871,E$1,[2]掉落汇总!$C$2:$C$871,$Q$1)+SUMIFS(OFFSET([2]掉落汇总!$C$2:$C$871,,MATCH($B173,[2]掉落汇总!$D$1:$M$1)),[2]掉落汇总!$A$2:$A$871,E$1,[2]掉落汇总!$C$2:$C$871,$Q$2)/$Q$3)*宝箱投放计算!D173</f>
        <v>0.89619193020719745</v>
      </c>
      <c r="F173">
        <f ca="1">(SUMIFS(OFFSET([2]掉落汇总!$C$2:$C$871,,MATCH($B173,[2]掉落汇总!$D$1:$M$1)),[2]掉落汇总!$A$2:$A$871,F$1,[2]掉落汇总!$C$2:$C$871,$Q$1)+SUMIFS(OFFSET([2]掉落汇总!$C$2:$C$871,,MATCH($B173,[2]掉落汇总!$D$1:$M$1)),[2]掉落汇总!$A$2:$A$871,F$1,[2]掉落汇总!$C$2:$C$871,$Q$2)/$Q$3)*宝箱投放计算!E173</f>
        <v>3.1368330464716006</v>
      </c>
      <c r="G173">
        <f ca="1">(SUMIFS(OFFSET([2]掉落汇总!$C$2:$C$871,,MATCH($B173,[2]掉落汇总!$D$1:$M$1)),[2]掉落汇总!$A$2:$A$871,G$1,[2]掉落汇总!$C$2:$C$871,$Q$1)+SUMIFS(OFFSET([2]掉落汇总!$C$2:$C$871,,MATCH($B173,[2]掉落汇总!$D$1:$M$1)),[2]掉落汇总!$A$2:$A$871,G$1,[2]掉落汇总!$C$2:$C$871,$Q$2)/$Q$3)*宝箱投放计算!F173</f>
        <v>0</v>
      </c>
      <c r="H173">
        <f ca="1">(SUMIFS(OFFSET([2]掉落汇总!$C$2:$C$871,,MATCH($B173,[2]掉落汇总!$D$1:$M$1)),[2]掉落汇总!$A$2:$A$871,H$1,[2]掉落汇总!$C$2:$C$871,$Q$1)+SUMIFS(OFFSET([2]掉落汇总!$C$2:$C$871,,MATCH($B173,[2]掉落汇总!$D$1:$M$1)),[2]掉落汇总!$A$2:$A$871,H$1,[2]掉落汇总!$C$2:$C$871,$Q$2)/$Q$3)*宝箱投放计算!G173</f>
        <v>0</v>
      </c>
      <c r="I173">
        <f ca="1">(SUMIFS(OFFSET([2]掉落汇总!$C$2:$C$871,,MATCH($B173,[2]掉落汇总!$D$1:$M$1)),[2]掉落汇总!$A$2:$A$871,I$1,[2]掉落汇总!$C$2:$C$871,$Q$1)+SUMIFS(OFFSET([2]掉落汇总!$C$2:$C$871,,MATCH($B173,[2]掉落汇总!$D$1:$M$1)),[2]掉落汇总!$A$2:$A$871,I$1,[2]掉落汇总!$C$2:$C$871,$Q$2)/$Q$3)*宝箱投放计算!H173</f>
        <v>0</v>
      </c>
      <c r="J173">
        <f ca="1">(SUMIFS(OFFSET([2]掉落汇总!$C$2:$C$871,,MATCH($B173,[2]掉落汇总!$D$1:$M$1)),[2]掉落汇总!$A$2:$A$871,J$1,[2]掉落汇总!$C$2:$C$871,$Q$1)+SUMIFS(OFFSET([2]掉落汇总!$C$2:$C$871,,MATCH($B173,[2]掉落汇总!$D$1:$M$1)),[2]掉落汇总!$A$2:$A$871,J$1,[2]掉落汇总!$C$2:$C$871,$Q$2)/$Q$3)*宝箱投放计算!I173</f>
        <v>0</v>
      </c>
      <c r="K173">
        <f ca="1">(SUMIFS(OFFSET([2]掉落汇总!$C$2:$C$871,,MATCH($B173,[2]掉落汇总!$D$1:$M$1)),[2]掉落汇总!$A$2:$A$871,K$1,[2]掉落汇总!$C$2:$C$871,$Q$1)+SUMIFS(OFFSET([2]掉落汇总!$C$2:$C$871,,MATCH($B173,[2]掉落汇总!$D$1:$M$1)),[2]掉落汇总!$A$2:$A$871,K$1,[2]掉落汇总!$C$2:$C$871,$Q$2)/$Q$3)*宝箱投放计算!J173</f>
        <v>0</v>
      </c>
      <c r="L173">
        <f ca="1">(SUMIFS(OFFSET([2]掉落汇总!$C$2:$C$871,,MATCH($B173,[2]掉落汇总!$D$1:$M$1)),[2]掉落汇总!$A$2:$A$871,L$1,[2]掉落汇总!$C$2:$C$871,$Q$1)+SUMIFS(OFFSET([2]掉落汇总!$C$2:$C$871,,MATCH($B173,[2]掉落汇总!$D$1:$M$1)),[2]掉落汇总!$A$2:$A$871,L$1,[2]掉落汇总!$C$2:$C$871,$Q$2)/$Q$3)*宝箱投放计算!K173</f>
        <v>0.58393299516338337</v>
      </c>
      <c r="M173">
        <f ca="1">(SUMIFS(OFFSET([2]掉落汇总!$C$2:$C$871,,MATCH($B173,[2]掉落汇总!$D$1:$M$1)),[2]掉落汇总!$A$2:$A$871,M$1,[2]掉落汇总!$C$2:$C$871,$Q$1)+SUMIFS(OFFSET([2]掉落汇总!$C$2:$C$871,,MATCH($B173,[2]掉落汇总!$D$1:$M$1)),[2]掉落汇总!$A$2:$A$871,M$1,[2]掉落汇总!$C$2:$C$871,$Q$2)/$Q$3)*宝箱投放计算!L173</f>
        <v>0.73572346140371359</v>
      </c>
      <c r="N173">
        <f ca="1">(SUMIFS(OFFSET([2]掉落汇总!$C$2:$C$871,,MATCH($B173,[2]掉落汇总!$D$1:$M$1)),[2]掉落汇总!$A$2:$A$871,N$1,[2]掉落汇总!$C$2:$C$871,$Q$1)+SUMIFS(OFFSET([2]掉落汇总!$C$2:$C$871,,MATCH($B173,[2]掉落汇总!$D$1:$M$1)),[2]掉落汇总!$A$2:$A$871,N$1,[2]掉落汇总!$C$2:$C$871,$Q$2)/$Q$3)*宝箱投放计算!M173</f>
        <v>0.19916400295057779</v>
      </c>
      <c r="O173">
        <f ca="1">(SUMIFS(OFFSET([2]掉落汇总!$C$2:$C$871,,MATCH($B173,[2]掉落汇总!$D$1:$M$1)),[2]掉落汇总!$A$2:$A$871,O$1,[2]掉落汇总!$C$2:$C$871,$Q$1)+SUMIFS(OFFSET([2]掉落汇总!$C$2:$C$871,,MATCH($B173,[2]掉落汇总!$D$1:$M$1)),[2]掉落汇总!$A$2:$A$871,O$1,[2]掉落汇总!$C$2:$C$871,$Q$2)/$Q$3)*宝箱投放计算!N173</f>
        <v>0.31118538581225147</v>
      </c>
    </row>
    <row r="174" spans="1:15" x14ac:dyDescent="0.2">
      <c r="A174">
        <f>玩家成长时间线!A174</f>
        <v>173</v>
      </c>
      <c r="B174">
        <f>玩家成长时间线!B174</f>
        <v>9</v>
      </c>
      <c r="C174">
        <f ca="1">SUM($D$2:D174)</f>
        <v>1012.5645856184912</v>
      </c>
      <c r="D174">
        <f t="shared" ca="1" si="2"/>
        <v>5.9062151186281362</v>
      </c>
      <c r="E174">
        <f ca="1">(SUMIFS(OFFSET([2]掉落汇总!$C$2:$C$871,,MATCH($B174,[2]掉落汇总!$D$1:$M$1)),[2]掉落汇总!$A$2:$A$871,E$1,[2]掉落汇总!$C$2:$C$871,$Q$1)+SUMIFS(OFFSET([2]掉落汇总!$C$2:$C$871,,MATCH($B174,[2]掉落汇总!$D$1:$M$1)),[2]掉落汇总!$A$2:$A$871,E$1,[2]掉落汇总!$C$2:$C$871,$Q$2)/$Q$3)*宝箱投放计算!D174</f>
        <v>0.9393762268266086</v>
      </c>
      <c r="F174">
        <f ca="1">(SUMIFS(OFFSET([2]掉落汇总!$C$2:$C$871,,MATCH($B174,[2]掉落汇总!$D$1:$M$1)),[2]掉落汇总!$A$2:$A$871,F$1,[2]掉落汇总!$C$2:$C$871,$Q$1)+SUMIFS(OFFSET([2]掉落汇总!$C$2:$C$871,,MATCH($B174,[2]掉落汇总!$D$1:$M$1)),[2]掉落汇总!$A$2:$A$871,F$1,[2]掉落汇总!$C$2:$C$871,$Q$2)/$Q$3)*宝箱投放计算!E174</f>
        <v>3.1368330464716006</v>
      </c>
      <c r="G174">
        <f ca="1">(SUMIFS(OFFSET([2]掉落汇总!$C$2:$C$871,,MATCH($B174,[2]掉落汇总!$D$1:$M$1)),[2]掉落汇总!$A$2:$A$871,G$1,[2]掉落汇总!$C$2:$C$871,$Q$1)+SUMIFS(OFFSET([2]掉落汇总!$C$2:$C$871,,MATCH($B174,[2]掉落汇总!$D$1:$M$1)),[2]掉落汇总!$A$2:$A$871,G$1,[2]掉落汇总!$C$2:$C$871,$Q$2)/$Q$3)*宝箱投放计算!F174</f>
        <v>0</v>
      </c>
      <c r="H174">
        <f ca="1">(SUMIFS(OFFSET([2]掉落汇总!$C$2:$C$871,,MATCH($B174,[2]掉落汇总!$D$1:$M$1)),[2]掉落汇总!$A$2:$A$871,H$1,[2]掉落汇总!$C$2:$C$871,$Q$1)+SUMIFS(OFFSET([2]掉落汇总!$C$2:$C$871,,MATCH($B174,[2]掉落汇总!$D$1:$M$1)),[2]掉落汇总!$A$2:$A$871,H$1,[2]掉落汇总!$C$2:$C$871,$Q$2)/$Q$3)*宝箱投放计算!G174</f>
        <v>0</v>
      </c>
      <c r="I174">
        <f ca="1">(SUMIFS(OFFSET([2]掉落汇总!$C$2:$C$871,,MATCH($B174,[2]掉落汇总!$D$1:$M$1)),[2]掉落汇总!$A$2:$A$871,I$1,[2]掉落汇总!$C$2:$C$871,$Q$1)+SUMIFS(OFFSET([2]掉落汇总!$C$2:$C$871,,MATCH($B174,[2]掉落汇总!$D$1:$M$1)),[2]掉落汇总!$A$2:$A$871,I$1,[2]掉落汇总!$C$2:$C$871,$Q$2)/$Q$3)*宝箱投放计算!H174</f>
        <v>0</v>
      </c>
      <c r="J174">
        <f ca="1">(SUMIFS(OFFSET([2]掉落汇总!$C$2:$C$871,,MATCH($B174,[2]掉落汇总!$D$1:$M$1)),[2]掉落汇总!$A$2:$A$871,J$1,[2]掉落汇总!$C$2:$C$871,$Q$1)+SUMIFS(OFFSET([2]掉落汇总!$C$2:$C$871,,MATCH($B174,[2]掉落汇总!$D$1:$M$1)),[2]掉落汇总!$A$2:$A$871,J$1,[2]掉落汇总!$C$2:$C$871,$Q$2)/$Q$3)*宝箱投放计算!I174</f>
        <v>0</v>
      </c>
      <c r="K174">
        <f ca="1">(SUMIFS(OFFSET([2]掉落汇总!$C$2:$C$871,,MATCH($B174,[2]掉落汇总!$D$1:$M$1)),[2]掉落汇总!$A$2:$A$871,K$1,[2]掉落汇总!$C$2:$C$871,$Q$1)+SUMIFS(OFFSET([2]掉落汇总!$C$2:$C$871,,MATCH($B174,[2]掉落汇总!$D$1:$M$1)),[2]掉落汇总!$A$2:$A$871,K$1,[2]掉落汇总!$C$2:$C$871,$Q$2)/$Q$3)*宝箱投放计算!J174</f>
        <v>0</v>
      </c>
      <c r="L174">
        <f ca="1">(SUMIFS(OFFSET([2]掉落汇总!$C$2:$C$871,,MATCH($B174,[2]掉落汇总!$D$1:$M$1)),[2]掉落汇总!$A$2:$A$871,L$1,[2]掉落汇总!$C$2:$C$871,$Q$1)+SUMIFS(OFFSET([2]掉落汇总!$C$2:$C$871,,MATCH($B174,[2]掉落汇总!$D$1:$M$1)),[2]掉落汇总!$A$2:$A$871,L$1,[2]掉落汇总!$C$2:$C$871,$Q$2)/$Q$3)*宝箱投放计算!K174</f>
        <v>0.58393299516338337</v>
      </c>
      <c r="M174">
        <f ca="1">(SUMIFS(OFFSET([2]掉落汇总!$C$2:$C$871,,MATCH($B174,[2]掉落汇总!$D$1:$M$1)),[2]掉落汇总!$A$2:$A$871,M$1,[2]掉落汇总!$C$2:$C$871,$Q$1)+SUMIFS(OFFSET([2]掉落汇总!$C$2:$C$871,,MATCH($B174,[2]掉落汇总!$D$1:$M$1)),[2]掉落汇总!$A$2:$A$871,M$1,[2]掉落汇总!$C$2:$C$871,$Q$2)/$Q$3)*宝箱投放计算!L174</f>
        <v>0.73572346140371359</v>
      </c>
      <c r="N174">
        <f ca="1">(SUMIFS(OFFSET([2]掉落汇总!$C$2:$C$871,,MATCH($B174,[2]掉落汇总!$D$1:$M$1)),[2]掉落汇总!$A$2:$A$871,N$1,[2]掉落汇总!$C$2:$C$871,$Q$1)+SUMIFS(OFFSET([2]掉落汇总!$C$2:$C$871,,MATCH($B174,[2]掉落汇总!$D$1:$M$1)),[2]掉落汇总!$A$2:$A$871,N$1,[2]掉落汇总!$C$2:$C$871,$Q$2)/$Q$3)*宝箱投放计算!M174</f>
        <v>0.19916400295057779</v>
      </c>
      <c r="O174">
        <f ca="1">(SUMIFS(OFFSET([2]掉落汇总!$C$2:$C$871,,MATCH($B174,[2]掉落汇总!$D$1:$M$1)),[2]掉落汇总!$A$2:$A$871,O$1,[2]掉落汇总!$C$2:$C$871,$Q$1)+SUMIFS(OFFSET([2]掉落汇总!$C$2:$C$871,,MATCH($B174,[2]掉落汇总!$D$1:$M$1)),[2]掉落汇总!$A$2:$A$871,O$1,[2]掉落汇总!$C$2:$C$871,$Q$2)/$Q$3)*宝箱投放计算!N174</f>
        <v>0.31118538581225147</v>
      </c>
    </row>
    <row r="175" spans="1:15" x14ac:dyDescent="0.2">
      <c r="A175">
        <f>玩家成长时间线!A175</f>
        <v>174</v>
      </c>
      <c r="B175">
        <f>玩家成长时间线!B175</f>
        <v>10</v>
      </c>
      <c r="C175">
        <f ca="1">SUM($D$2:D175)</f>
        <v>1018.4036054676835</v>
      </c>
      <c r="D175">
        <f t="shared" ca="1" si="2"/>
        <v>5.8390198491923746</v>
      </c>
      <c r="E175">
        <f ca="1">(SUMIFS(OFFSET([2]掉落汇总!$C$2:$C$871,,MATCH($B175,[2]掉落汇总!$D$1:$M$1)),[2]掉落汇总!$A$2:$A$871,E$1,[2]掉落汇总!$C$2:$C$871,$Q$1)+SUMIFS(OFFSET([2]掉落汇总!$C$2:$C$871,,MATCH($B175,[2]掉落汇总!$D$1:$M$1)),[2]掉落汇总!$A$2:$A$871,E$1,[2]掉落汇总!$C$2:$C$871,$Q$2)/$Q$3)*宝箱投放计算!D175</f>
        <v>0.87218095739084689</v>
      </c>
      <c r="F175">
        <f ca="1">(SUMIFS(OFFSET([2]掉落汇总!$C$2:$C$871,,MATCH($B175,[2]掉落汇总!$D$1:$M$1)),[2]掉落汇总!$A$2:$A$871,F$1,[2]掉落汇总!$C$2:$C$871,$Q$1)+SUMIFS(OFFSET([2]掉落汇总!$C$2:$C$871,,MATCH($B175,[2]掉落汇总!$D$1:$M$1)),[2]掉落汇总!$A$2:$A$871,F$1,[2]掉落汇总!$C$2:$C$871,$Q$2)/$Q$3)*宝箱投放计算!E175</f>
        <v>3.1368330464716006</v>
      </c>
      <c r="G175">
        <f ca="1">(SUMIFS(OFFSET([2]掉落汇总!$C$2:$C$871,,MATCH($B175,[2]掉落汇总!$D$1:$M$1)),[2]掉落汇总!$A$2:$A$871,G$1,[2]掉落汇总!$C$2:$C$871,$Q$1)+SUMIFS(OFFSET([2]掉落汇总!$C$2:$C$871,,MATCH($B175,[2]掉落汇总!$D$1:$M$1)),[2]掉落汇总!$A$2:$A$871,G$1,[2]掉落汇总!$C$2:$C$871,$Q$2)/$Q$3)*宝箱投放计算!F175</f>
        <v>0</v>
      </c>
      <c r="H175">
        <f ca="1">(SUMIFS(OFFSET([2]掉落汇总!$C$2:$C$871,,MATCH($B175,[2]掉落汇总!$D$1:$M$1)),[2]掉落汇总!$A$2:$A$871,H$1,[2]掉落汇总!$C$2:$C$871,$Q$1)+SUMIFS(OFFSET([2]掉落汇总!$C$2:$C$871,,MATCH($B175,[2]掉落汇总!$D$1:$M$1)),[2]掉落汇总!$A$2:$A$871,H$1,[2]掉落汇总!$C$2:$C$871,$Q$2)/$Q$3)*宝箱投放计算!G175</f>
        <v>0</v>
      </c>
      <c r="I175">
        <f ca="1">(SUMIFS(OFFSET([2]掉落汇总!$C$2:$C$871,,MATCH($B175,[2]掉落汇总!$D$1:$M$1)),[2]掉落汇总!$A$2:$A$871,I$1,[2]掉落汇总!$C$2:$C$871,$Q$1)+SUMIFS(OFFSET([2]掉落汇总!$C$2:$C$871,,MATCH($B175,[2]掉落汇总!$D$1:$M$1)),[2]掉落汇总!$A$2:$A$871,I$1,[2]掉落汇总!$C$2:$C$871,$Q$2)/$Q$3)*宝箱投放计算!H175</f>
        <v>0</v>
      </c>
      <c r="J175">
        <f ca="1">(SUMIFS(OFFSET([2]掉落汇总!$C$2:$C$871,,MATCH($B175,[2]掉落汇总!$D$1:$M$1)),[2]掉落汇总!$A$2:$A$871,J$1,[2]掉落汇总!$C$2:$C$871,$Q$1)+SUMIFS(OFFSET([2]掉落汇总!$C$2:$C$871,,MATCH($B175,[2]掉落汇总!$D$1:$M$1)),[2]掉落汇总!$A$2:$A$871,J$1,[2]掉落汇总!$C$2:$C$871,$Q$2)/$Q$3)*宝箱投放计算!I175</f>
        <v>0</v>
      </c>
      <c r="K175">
        <f ca="1">(SUMIFS(OFFSET([2]掉落汇总!$C$2:$C$871,,MATCH($B175,[2]掉落汇总!$D$1:$M$1)),[2]掉落汇总!$A$2:$A$871,K$1,[2]掉落汇总!$C$2:$C$871,$Q$1)+SUMIFS(OFFSET([2]掉落汇总!$C$2:$C$871,,MATCH($B175,[2]掉落汇总!$D$1:$M$1)),[2]掉落汇总!$A$2:$A$871,K$1,[2]掉落汇总!$C$2:$C$871,$Q$2)/$Q$3)*宝箱投放计算!J175</f>
        <v>0</v>
      </c>
      <c r="L175">
        <f ca="1">(SUMIFS(OFFSET([2]掉落汇总!$C$2:$C$871,,MATCH($B175,[2]掉落汇总!$D$1:$M$1)),[2]掉落汇总!$A$2:$A$871,L$1,[2]掉落汇总!$C$2:$C$871,$Q$1)+SUMIFS(OFFSET([2]掉落汇总!$C$2:$C$871,,MATCH($B175,[2]掉落汇总!$D$1:$M$1)),[2]掉落汇总!$A$2:$A$871,L$1,[2]掉落汇总!$C$2:$C$871,$Q$2)/$Q$3)*宝箱投放计算!K175</f>
        <v>0.58393299516338337</v>
      </c>
      <c r="M175">
        <f ca="1">(SUMIFS(OFFSET([2]掉落汇总!$C$2:$C$871,,MATCH($B175,[2]掉落汇总!$D$1:$M$1)),[2]掉落汇总!$A$2:$A$871,M$1,[2]掉落汇总!$C$2:$C$871,$Q$1)+SUMIFS(OFFSET([2]掉落汇总!$C$2:$C$871,,MATCH($B175,[2]掉落汇总!$D$1:$M$1)),[2]掉落汇总!$A$2:$A$871,M$1,[2]掉落汇总!$C$2:$C$871,$Q$2)/$Q$3)*宝箱投放计算!L175</f>
        <v>0.73572346140371359</v>
      </c>
      <c r="N175">
        <f ca="1">(SUMIFS(OFFSET([2]掉落汇总!$C$2:$C$871,,MATCH($B175,[2]掉落汇总!$D$1:$M$1)),[2]掉落汇总!$A$2:$A$871,N$1,[2]掉落汇总!$C$2:$C$871,$Q$1)+SUMIFS(OFFSET([2]掉落汇总!$C$2:$C$871,,MATCH($B175,[2]掉落汇总!$D$1:$M$1)),[2]掉落汇总!$A$2:$A$871,N$1,[2]掉落汇总!$C$2:$C$871,$Q$2)/$Q$3)*宝箱投放计算!M175</f>
        <v>0.19916400295057779</v>
      </c>
      <c r="O175">
        <f ca="1">(SUMIFS(OFFSET([2]掉落汇总!$C$2:$C$871,,MATCH($B175,[2]掉落汇总!$D$1:$M$1)),[2]掉落汇总!$A$2:$A$871,O$1,[2]掉落汇总!$C$2:$C$871,$Q$1)+SUMIFS(OFFSET([2]掉落汇总!$C$2:$C$871,,MATCH($B175,[2]掉落汇总!$D$1:$M$1)),[2]掉落汇总!$A$2:$A$871,O$1,[2]掉落汇总!$C$2:$C$871,$Q$2)/$Q$3)*宝箱投放计算!N175</f>
        <v>0.31118538581225147</v>
      </c>
    </row>
    <row r="176" spans="1:15" x14ac:dyDescent="0.2">
      <c r="A176">
        <f>玩家成长时间线!A176</f>
        <v>175</v>
      </c>
      <c r="B176">
        <f>玩家成长时间线!B176</f>
        <v>10</v>
      </c>
      <c r="C176">
        <f ca="1">SUM($D$2:D176)</f>
        <v>1024.2464127971493</v>
      </c>
      <c r="D176">
        <f t="shared" ca="1" si="2"/>
        <v>5.8428073294659146</v>
      </c>
      <c r="E176">
        <f ca="1">(SUMIFS(OFFSET([2]掉落汇总!$C$2:$C$871,,MATCH($B176,[2]掉落汇总!$D$1:$M$1)),[2]掉落汇总!$A$2:$A$871,E$1,[2]掉落汇总!$C$2:$C$871,$Q$1)+SUMIFS(OFFSET([2]掉落汇总!$C$2:$C$871,,MATCH($B176,[2]掉落汇总!$D$1:$M$1)),[2]掉落汇总!$A$2:$A$871,E$1,[2]掉落汇总!$C$2:$C$871,$Q$2)/$Q$3)*宝箱投放计算!D176</f>
        <v>0.87596843766438726</v>
      </c>
      <c r="F176">
        <f ca="1">(SUMIFS(OFFSET([2]掉落汇总!$C$2:$C$871,,MATCH($B176,[2]掉落汇总!$D$1:$M$1)),[2]掉落汇总!$A$2:$A$871,F$1,[2]掉落汇总!$C$2:$C$871,$Q$1)+SUMIFS(OFFSET([2]掉落汇总!$C$2:$C$871,,MATCH($B176,[2]掉落汇总!$D$1:$M$1)),[2]掉落汇总!$A$2:$A$871,F$1,[2]掉落汇总!$C$2:$C$871,$Q$2)/$Q$3)*宝箱投放计算!E176</f>
        <v>3.1368330464716006</v>
      </c>
      <c r="G176">
        <f ca="1">(SUMIFS(OFFSET([2]掉落汇总!$C$2:$C$871,,MATCH($B176,[2]掉落汇总!$D$1:$M$1)),[2]掉落汇总!$A$2:$A$871,G$1,[2]掉落汇总!$C$2:$C$871,$Q$1)+SUMIFS(OFFSET([2]掉落汇总!$C$2:$C$871,,MATCH($B176,[2]掉落汇总!$D$1:$M$1)),[2]掉落汇总!$A$2:$A$871,G$1,[2]掉落汇总!$C$2:$C$871,$Q$2)/$Q$3)*宝箱投放计算!F176</f>
        <v>0</v>
      </c>
      <c r="H176">
        <f ca="1">(SUMIFS(OFFSET([2]掉落汇总!$C$2:$C$871,,MATCH($B176,[2]掉落汇总!$D$1:$M$1)),[2]掉落汇总!$A$2:$A$871,H$1,[2]掉落汇总!$C$2:$C$871,$Q$1)+SUMIFS(OFFSET([2]掉落汇总!$C$2:$C$871,,MATCH($B176,[2]掉落汇总!$D$1:$M$1)),[2]掉落汇总!$A$2:$A$871,H$1,[2]掉落汇总!$C$2:$C$871,$Q$2)/$Q$3)*宝箱投放计算!G176</f>
        <v>0</v>
      </c>
      <c r="I176">
        <f ca="1">(SUMIFS(OFFSET([2]掉落汇总!$C$2:$C$871,,MATCH($B176,[2]掉落汇总!$D$1:$M$1)),[2]掉落汇总!$A$2:$A$871,I$1,[2]掉落汇总!$C$2:$C$871,$Q$1)+SUMIFS(OFFSET([2]掉落汇总!$C$2:$C$871,,MATCH($B176,[2]掉落汇总!$D$1:$M$1)),[2]掉落汇总!$A$2:$A$871,I$1,[2]掉落汇总!$C$2:$C$871,$Q$2)/$Q$3)*宝箱投放计算!H176</f>
        <v>0</v>
      </c>
      <c r="J176">
        <f ca="1">(SUMIFS(OFFSET([2]掉落汇总!$C$2:$C$871,,MATCH($B176,[2]掉落汇总!$D$1:$M$1)),[2]掉落汇总!$A$2:$A$871,J$1,[2]掉落汇总!$C$2:$C$871,$Q$1)+SUMIFS(OFFSET([2]掉落汇总!$C$2:$C$871,,MATCH($B176,[2]掉落汇总!$D$1:$M$1)),[2]掉落汇总!$A$2:$A$871,J$1,[2]掉落汇总!$C$2:$C$871,$Q$2)/$Q$3)*宝箱投放计算!I176</f>
        <v>0</v>
      </c>
      <c r="K176">
        <f ca="1">(SUMIFS(OFFSET([2]掉落汇总!$C$2:$C$871,,MATCH($B176,[2]掉落汇总!$D$1:$M$1)),[2]掉落汇总!$A$2:$A$871,K$1,[2]掉落汇总!$C$2:$C$871,$Q$1)+SUMIFS(OFFSET([2]掉落汇总!$C$2:$C$871,,MATCH($B176,[2]掉落汇总!$D$1:$M$1)),[2]掉落汇总!$A$2:$A$871,K$1,[2]掉落汇总!$C$2:$C$871,$Q$2)/$Q$3)*宝箱投放计算!J176</f>
        <v>0</v>
      </c>
      <c r="L176">
        <f ca="1">(SUMIFS(OFFSET([2]掉落汇总!$C$2:$C$871,,MATCH($B176,[2]掉落汇总!$D$1:$M$1)),[2]掉落汇总!$A$2:$A$871,L$1,[2]掉落汇总!$C$2:$C$871,$Q$1)+SUMIFS(OFFSET([2]掉落汇总!$C$2:$C$871,,MATCH($B176,[2]掉落汇总!$D$1:$M$1)),[2]掉落汇总!$A$2:$A$871,L$1,[2]掉落汇总!$C$2:$C$871,$Q$2)/$Q$3)*宝箱投放计算!K176</f>
        <v>0.58393299516338337</v>
      </c>
      <c r="M176">
        <f ca="1">(SUMIFS(OFFSET([2]掉落汇总!$C$2:$C$871,,MATCH($B176,[2]掉落汇总!$D$1:$M$1)),[2]掉落汇总!$A$2:$A$871,M$1,[2]掉落汇总!$C$2:$C$871,$Q$1)+SUMIFS(OFFSET([2]掉落汇总!$C$2:$C$871,,MATCH($B176,[2]掉落汇总!$D$1:$M$1)),[2]掉落汇总!$A$2:$A$871,M$1,[2]掉落汇总!$C$2:$C$871,$Q$2)/$Q$3)*宝箱投放计算!L176</f>
        <v>0.73572346140371359</v>
      </c>
      <c r="N176">
        <f ca="1">(SUMIFS(OFFSET([2]掉落汇总!$C$2:$C$871,,MATCH($B176,[2]掉落汇总!$D$1:$M$1)),[2]掉落汇总!$A$2:$A$871,N$1,[2]掉落汇总!$C$2:$C$871,$Q$1)+SUMIFS(OFFSET([2]掉落汇总!$C$2:$C$871,,MATCH($B176,[2]掉落汇总!$D$1:$M$1)),[2]掉落汇总!$A$2:$A$871,N$1,[2]掉落汇总!$C$2:$C$871,$Q$2)/$Q$3)*宝箱投放计算!M176</f>
        <v>0.19916400295057779</v>
      </c>
      <c r="O176">
        <f ca="1">(SUMIFS(OFFSET([2]掉落汇总!$C$2:$C$871,,MATCH($B176,[2]掉落汇总!$D$1:$M$1)),[2]掉落汇总!$A$2:$A$871,O$1,[2]掉落汇总!$C$2:$C$871,$Q$1)+SUMIFS(OFFSET([2]掉落汇总!$C$2:$C$871,,MATCH($B176,[2]掉落汇总!$D$1:$M$1)),[2]掉落汇总!$A$2:$A$871,O$1,[2]掉落汇总!$C$2:$C$871,$Q$2)/$Q$3)*宝箱投放计算!N176</f>
        <v>0.31118538581225147</v>
      </c>
    </row>
    <row r="177" spans="1:15" x14ac:dyDescent="0.2">
      <c r="A177">
        <f>玩家成长时间线!A177</f>
        <v>176</v>
      </c>
      <c r="B177">
        <f>玩家成长时间线!B177</f>
        <v>10</v>
      </c>
      <c r="C177">
        <f ca="1">SUM($D$2:D177)</f>
        <v>1030.0930076068887</v>
      </c>
      <c r="D177">
        <f t="shared" ca="1" si="2"/>
        <v>5.8465948097394547</v>
      </c>
      <c r="E177">
        <f ca="1">(SUMIFS(OFFSET([2]掉落汇总!$C$2:$C$871,,MATCH($B177,[2]掉落汇总!$D$1:$M$1)),[2]掉落汇总!$A$2:$A$871,E$1,[2]掉落汇总!$C$2:$C$871,$Q$1)+SUMIFS(OFFSET([2]掉落汇总!$C$2:$C$871,,MATCH($B177,[2]掉落汇总!$D$1:$M$1)),[2]掉落汇总!$A$2:$A$871,E$1,[2]掉落汇总!$C$2:$C$871,$Q$2)/$Q$3)*宝箱投放计算!D177</f>
        <v>0.8797559179379274</v>
      </c>
      <c r="F177">
        <f ca="1">(SUMIFS(OFFSET([2]掉落汇总!$C$2:$C$871,,MATCH($B177,[2]掉落汇总!$D$1:$M$1)),[2]掉落汇总!$A$2:$A$871,F$1,[2]掉落汇总!$C$2:$C$871,$Q$1)+SUMIFS(OFFSET([2]掉落汇总!$C$2:$C$871,,MATCH($B177,[2]掉落汇总!$D$1:$M$1)),[2]掉落汇总!$A$2:$A$871,F$1,[2]掉落汇总!$C$2:$C$871,$Q$2)/$Q$3)*宝箱投放计算!E177</f>
        <v>3.1368330464716006</v>
      </c>
      <c r="G177">
        <f ca="1">(SUMIFS(OFFSET([2]掉落汇总!$C$2:$C$871,,MATCH($B177,[2]掉落汇总!$D$1:$M$1)),[2]掉落汇总!$A$2:$A$871,G$1,[2]掉落汇总!$C$2:$C$871,$Q$1)+SUMIFS(OFFSET([2]掉落汇总!$C$2:$C$871,,MATCH($B177,[2]掉落汇总!$D$1:$M$1)),[2]掉落汇总!$A$2:$A$871,G$1,[2]掉落汇总!$C$2:$C$871,$Q$2)/$Q$3)*宝箱投放计算!F177</f>
        <v>0</v>
      </c>
      <c r="H177">
        <f ca="1">(SUMIFS(OFFSET([2]掉落汇总!$C$2:$C$871,,MATCH($B177,[2]掉落汇总!$D$1:$M$1)),[2]掉落汇总!$A$2:$A$871,H$1,[2]掉落汇总!$C$2:$C$871,$Q$1)+SUMIFS(OFFSET([2]掉落汇总!$C$2:$C$871,,MATCH($B177,[2]掉落汇总!$D$1:$M$1)),[2]掉落汇总!$A$2:$A$871,H$1,[2]掉落汇总!$C$2:$C$871,$Q$2)/$Q$3)*宝箱投放计算!G177</f>
        <v>0</v>
      </c>
      <c r="I177">
        <f ca="1">(SUMIFS(OFFSET([2]掉落汇总!$C$2:$C$871,,MATCH($B177,[2]掉落汇总!$D$1:$M$1)),[2]掉落汇总!$A$2:$A$871,I$1,[2]掉落汇总!$C$2:$C$871,$Q$1)+SUMIFS(OFFSET([2]掉落汇总!$C$2:$C$871,,MATCH($B177,[2]掉落汇总!$D$1:$M$1)),[2]掉落汇总!$A$2:$A$871,I$1,[2]掉落汇总!$C$2:$C$871,$Q$2)/$Q$3)*宝箱投放计算!H177</f>
        <v>0</v>
      </c>
      <c r="J177">
        <f ca="1">(SUMIFS(OFFSET([2]掉落汇总!$C$2:$C$871,,MATCH($B177,[2]掉落汇总!$D$1:$M$1)),[2]掉落汇总!$A$2:$A$871,J$1,[2]掉落汇总!$C$2:$C$871,$Q$1)+SUMIFS(OFFSET([2]掉落汇总!$C$2:$C$871,,MATCH($B177,[2]掉落汇总!$D$1:$M$1)),[2]掉落汇总!$A$2:$A$871,J$1,[2]掉落汇总!$C$2:$C$871,$Q$2)/$Q$3)*宝箱投放计算!I177</f>
        <v>0</v>
      </c>
      <c r="K177">
        <f ca="1">(SUMIFS(OFFSET([2]掉落汇总!$C$2:$C$871,,MATCH($B177,[2]掉落汇总!$D$1:$M$1)),[2]掉落汇总!$A$2:$A$871,K$1,[2]掉落汇总!$C$2:$C$871,$Q$1)+SUMIFS(OFFSET([2]掉落汇总!$C$2:$C$871,,MATCH($B177,[2]掉落汇总!$D$1:$M$1)),[2]掉落汇总!$A$2:$A$871,K$1,[2]掉落汇总!$C$2:$C$871,$Q$2)/$Q$3)*宝箱投放计算!J177</f>
        <v>0</v>
      </c>
      <c r="L177">
        <f ca="1">(SUMIFS(OFFSET([2]掉落汇总!$C$2:$C$871,,MATCH($B177,[2]掉落汇总!$D$1:$M$1)),[2]掉落汇总!$A$2:$A$871,L$1,[2]掉落汇总!$C$2:$C$871,$Q$1)+SUMIFS(OFFSET([2]掉落汇总!$C$2:$C$871,,MATCH($B177,[2]掉落汇总!$D$1:$M$1)),[2]掉落汇总!$A$2:$A$871,L$1,[2]掉落汇总!$C$2:$C$871,$Q$2)/$Q$3)*宝箱投放计算!K177</f>
        <v>0.58393299516338337</v>
      </c>
      <c r="M177">
        <f ca="1">(SUMIFS(OFFSET([2]掉落汇总!$C$2:$C$871,,MATCH($B177,[2]掉落汇总!$D$1:$M$1)),[2]掉落汇总!$A$2:$A$871,M$1,[2]掉落汇总!$C$2:$C$871,$Q$1)+SUMIFS(OFFSET([2]掉落汇总!$C$2:$C$871,,MATCH($B177,[2]掉落汇总!$D$1:$M$1)),[2]掉落汇总!$A$2:$A$871,M$1,[2]掉落汇总!$C$2:$C$871,$Q$2)/$Q$3)*宝箱投放计算!L177</f>
        <v>0.73572346140371359</v>
      </c>
      <c r="N177">
        <f ca="1">(SUMIFS(OFFSET([2]掉落汇总!$C$2:$C$871,,MATCH($B177,[2]掉落汇总!$D$1:$M$1)),[2]掉落汇总!$A$2:$A$871,N$1,[2]掉落汇总!$C$2:$C$871,$Q$1)+SUMIFS(OFFSET([2]掉落汇总!$C$2:$C$871,,MATCH($B177,[2]掉落汇总!$D$1:$M$1)),[2]掉落汇总!$A$2:$A$871,N$1,[2]掉落汇总!$C$2:$C$871,$Q$2)/$Q$3)*宝箱投放计算!M177</f>
        <v>0.19916400295057779</v>
      </c>
      <c r="O177">
        <f ca="1">(SUMIFS(OFFSET([2]掉落汇总!$C$2:$C$871,,MATCH($B177,[2]掉落汇总!$D$1:$M$1)),[2]掉落汇总!$A$2:$A$871,O$1,[2]掉落汇总!$C$2:$C$871,$Q$1)+SUMIFS(OFFSET([2]掉落汇总!$C$2:$C$871,,MATCH($B177,[2]掉落汇总!$D$1:$M$1)),[2]掉落汇总!$A$2:$A$871,O$1,[2]掉落汇总!$C$2:$C$871,$Q$2)/$Q$3)*宝箱投放计算!N177</f>
        <v>0.31118538581225147</v>
      </c>
    </row>
    <row r="178" spans="1:15" x14ac:dyDescent="0.2">
      <c r="A178">
        <f>玩家成长时间线!A178</f>
        <v>177</v>
      </c>
      <c r="B178">
        <f>玩家成长时间线!B178</f>
        <v>10</v>
      </c>
      <c r="C178">
        <f ca="1">SUM($D$2:D178)</f>
        <v>1036.0191395023726</v>
      </c>
      <c r="D178">
        <f t="shared" ca="1" si="2"/>
        <v>5.9261318954837998</v>
      </c>
      <c r="E178">
        <f ca="1">(SUMIFS(OFFSET([2]掉落汇总!$C$2:$C$871,,MATCH($B178,[2]掉落汇总!$D$1:$M$1)),[2]掉落汇总!$A$2:$A$871,E$1,[2]掉落汇总!$C$2:$C$871,$Q$1)+SUMIFS(OFFSET([2]掉落汇总!$C$2:$C$871,,MATCH($B178,[2]掉落汇总!$D$1:$M$1)),[2]掉落汇总!$A$2:$A$871,E$1,[2]掉落汇总!$C$2:$C$871,$Q$2)/$Q$3)*宝箱投放计算!D178</f>
        <v>0.95929300368227244</v>
      </c>
      <c r="F178">
        <f ca="1">(SUMIFS(OFFSET([2]掉落汇总!$C$2:$C$871,,MATCH($B178,[2]掉落汇总!$D$1:$M$1)),[2]掉落汇总!$A$2:$A$871,F$1,[2]掉落汇总!$C$2:$C$871,$Q$1)+SUMIFS(OFFSET([2]掉落汇总!$C$2:$C$871,,MATCH($B178,[2]掉落汇总!$D$1:$M$1)),[2]掉落汇总!$A$2:$A$871,F$1,[2]掉落汇总!$C$2:$C$871,$Q$2)/$Q$3)*宝箱投放计算!E178</f>
        <v>3.1368330464716006</v>
      </c>
      <c r="G178">
        <f ca="1">(SUMIFS(OFFSET([2]掉落汇总!$C$2:$C$871,,MATCH($B178,[2]掉落汇总!$D$1:$M$1)),[2]掉落汇总!$A$2:$A$871,G$1,[2]掉落汇总!$C$2:$C$871,$Q$1)+SUMIFS(OFFSET([2]掉落汇总!$C$2:$C$871,,MATCH($B178,[2]掉落汇总!$D$1:$M$1)),[2]掉落汇总!$A$2:$A$871,G$1,[2]掉落汇总!$C$2:$C$871,$Q$2)/$Q$3)*宝箱投放计算!F178</f>
        <v>0</v>
      </c>
      <c r="H178">
        <f ca="1">(SUMIFS(OFFSET([2]掉落汇总!$C$2:$C$871,,MATCH($B178,[2]掉落汇总!$D$1:$M$1)),[2]掉落汇总!$A$2:$A$871,H$1,[2]掉落汇总!$C$2:$C$871,$Q$1)+SUMIFS(OFFSET([2]掉落汇总!$C$2:$C$871,,MATCH($B178,[2]掉落汇总!$D$1:$M$1)),[2]掉落汇总!$A$2:$A$871,H$1,[2]掉落汇总!$C$2:$C$871,$Q$2)/$Q$3)*宝箱投放计算!G178</f>
        <v>0</v>
      </c>
      <c r="I178">
        <f ca="1">(SUMIFS(OFFSET([2]掉落汇总!$C$2:$C$871,,MATCH($B178,[2]掉落汇总!$D$1:$M$1)),[2]掉落汇总!$A$2:$A$871,I$1,[2]掉落汇总!$C$2:$C$871,$Q$1)+SUMIFS(OFFSET([2]掉落汇总!$C$2:$C$871,,MATCH($B178,[2]掉落汇总!$D$1:$M$1)),[2]掉落汇总!$A$2:$A$871,I$1,[2]掉落汇总!$C$2:$C$871,$Q$2)/$Q$3)*宝箱投放计算!H178</f>
        <v>0</v>
      </c>
      <c r="J178">
        <f ca="1">(SUMIFS(OFFSET([2]掉落汇总!$C$2:$C$871,,MATCH($B178,[2]掉落汇总!$D$1:$M$1)),[2]掉落汇总!$A$2:$A$871,J$1,[2]掉落汇总!$C$2:$C$871,$Q$1)+SUMIFS(OFFSET([2]掉落汇总!$C$2:$C$871,,MATCH($B178,[2]掉落汇总!$D$1:$M$1)),[2]掉落汇总!$A$2:$A$871,J$1,[2]掉落汇总!$C$2:$C$871,$Q$2)/$Q$3)*宝箱投放计算!I178</f>
        <v>0</v>
      </c>
      <c r="K178">
        <f ca="1">(SUMIFS(OFFSET([2]掉落汇总!$C$2:$C$871,,MATCH($B178,[2]掉落汇总!$D$1:$M$1)),[2]掉落汇总!$A$2:$A$871,K$1,[2]掉落汇总!$C$2:$C$871,$Q$1)+SUMIFS(OFFSET([2]掉落汇总!$C$2:$C$871,,MATCH($B178,[2]掉落汇总!$D$1:$M$1)),[2]掉落汇总!$A$2:$A$871,K$1,[2]掉落汇总!$C$2:$C$871,$Q$2)/$Q$3)*宝箱投放计算!J178</f>
        <v>0</v>
      </c>
      <c r="L178">
        <f ca="1">(SUMIFS(OFFSET([2]掉落汇总!$C$2:$C$871,,MATCH($B178,[2]掉落汇总!$D$1:$M$1)),[2]掉落汇总!$A$2:$A$871,L$1,[2]掉落汇总!$C$2:$C$871,$Q$1)+SUMIFS(OFFSET([2]掉落汇总!$C$2:$C$871,,MATCH($B178,[2]掉落汇总!$D$1:$M$1)),[2]掉落汇总!$A$2:$A$871,L$1,[2]掉落汇总!$C$2:$C$871,$Q$2)/$Q$3)*宝箱投放计算!K178</f>
        <v>0.58393299516338337</v>
      </c>
      <c r="M178">
        <f ca="1">(SUMIFS(OFFSET([2]掉落汇总!$C$2:$C$871,,MATCH($B178,[2]掉落汇总!$D$1:$M$1)),[2]掉落汇总!$A$2:$A$871,M$1,[2]掉落汇总!$C$2:$C$871,$Q$1)+SUMIFS(OFFSET([2]掉落汇总!$C$2:$C$871,,MATCH($B178,[2]掉落汇总!$D$1:$M$1)),[2]掉落汇总!$A$2:$A$871,M$1,[2]掉落汇总!$C$2:$C$871,$Q$2)/$Q$3)*宝箱投放计算!L178</f>
        <v>0.73572346140371359</v>
      </c>
      <c r="N178">
        <f ca="1">(SUMIFS(OFFSET([2]掉落汇总!$C$2:$C$871,,MATCH($B178,[2]掉落汇总!$D$1:$M$1)),[2]掉落汇总!$A$2:$A$871,N$1,[2]掉落汇总!$C$2:$C$871,$Q$1)+SUMIFS(OFFSET([2]掉落汇总!$C$2:$C$871,,MATCH($B178,[2]掉落汇总!$D$1:$M$1)),[2]掉落汇总!$A$2:$A$871,N$1,[2]掉落汇总!$C$2:$C$871,$Q$2)/$Q$3)*宝箱投放计算!M178</f>
        <v>0.19916400295057779</v>
      </c>
      <c r="O178">
        <f ca="1">(SUMIFS(OFFSET([2]掉落汇总!$C$2:$C$871,,MATCH($B178,[2]掉落汇总!$D$1:$M$1)),[2]掉落汇总!$A$2:$A$871,O$1,[2]掉落汇总!$C$2:$C$871,$Q$1)+SUMIFS(OFFSET([2]掉落汇总!$C$2:$C$871,,MATCH($B178,[2]掉落汇总!$D$1:$M$1)),[2]掉落汇总!$A$2:$A$871,O$1,[2]掉落汇总!$C$2:$C$871,$Q$2)/$Q$3)*宝箱投放计算!N178</f>
        <v>0.31118538581225147</v>
      </c>
    </row>
    <row r="179" spans="1:15" x14ac:dyDescent="0.2">
      <c r="A179">
        <f>玩家成长时间线!A179</f>
        <v>178</v>
      </c>
      <c r="B179">
        <f>玩家成长时间线!B179</f>
        <v>10</v>
      </c>
      <c r="C179">
        <f ca="1">SUM($D$2:D179)</f>
        <v>1041.8733092726591</v>
      </c>
      <c r="D179">
        <f t="shared" ca="1" si="2"/>
        <v>5.8541697702865356</v>
      </c>
      <c r="E179">
        <f ca="1">(SUMIFS(OFFSET([2]掉落汇总!$C$2:$C$871,,MATCH($B179,[2]掉落汇总!$D$1:$M$1)),[2]掉落汇总!$A$2:$A$871,E$1,[2]掉落汇总!$C$2:$C$871,$Q$1)+SUMIFS(OFFSET([2]掉落汇总!$C$2:$C$871,,MATCH($B179,[2]掉落汇总!$D$1:$M$1)),[2]掉落汇总!$A$2:$A$871,E$1,[2]掉落汇总!$C$2:$C$871,$Q$2)/$Q$3)*宝箱投放计算!D179</f>
        <v>0.88733087848500791</v>
      </c>
      <c r="F179">
        <f ca="1">(SUMIFS(OFFSET([2]掉落汇总!$C$2:$C$871,,MATCH($B179,[2]掉落汇总!$D$1:$M$1)),[2]掉落汇总!$A$2:$A$871,F$1,[2]掉落汇总!$C$2:$C$871,$Q$1)+SUMIFS(OFFSET([2]掉落汇总!$C$2:$C$871,,MATCH($B179,[2]掉落汇总!$D$1:$M$1)),[2]掉落汇总!$A$2:$A$871,F$1,[2]掉落汇总!$C$2:$C$871,$Q$2)/$Q$3)*宝箱投放计算!E179</f>
        <v>3.1368330464716006</v>
      </c>
      <c r="G179">
        <f ca="1">(SUMIFS(OFFSET([2]掉落汇总!$C$2:$C$871,,MATCH($B179,[2]掉落汇总!$D$1:$M$1)),[2]掉落汇总!$A$2:$A$871,G$1,[2]掉落汇总!$C$2:$C$871,$Q$1)+SUMIFS(OFFSET([2]掉落汇总!$C$2:$C$871,,MATCH($B179,[2]掉落汇总!$D$1:$M$1)),[2]掉落汇总!$A$2:$A$871,G$1,[2]掉落汇总!$C$2:$C$871,$Q$2)/$Q$3)*宝箱投放计算!F179</f>
        <v>0</v>
      </c>
      <c r="H179">
        <f ca="1">(SUMIFS(OFFSET([2]掉落汇总!$C$2:$C$871,,MATCH($B179,[2]掉落汇总!$D$1:$M$1)),[2]掉落汇总!$A$2:$A$871,H$1,[2]掉落汇总!$C$2:$C$871,$Q$1)+SUMIFS(OFFSET([2]掉落汇总!$C$2:$C$871,,MATCH($B179,[2]掉落汇总!$D$1:$M$1)),[2]掉落汇总!$A$2:$A$871,H$1,[2]掉落汇总!$C$2:$C$871,$Q$2)/$Q$3)*宝箱投放计算!G179</f>
        <v>0</v>
      </c>
      <c r="I179">
        <f ca="1">(SUMIFS(OFFSET([2]掉落汇总!$C$2:$C$871,,MATCH($B179,[2]掉落汇总!$D$1:$M$1)),[2]掉落汇总!$A$2:$A$871,I$1,[2]掉落汇总!$C$2:$C$871,$Q$1)+SUMIFS(OFFSET([2]掉落汇总!$C$2:$C$871,,MATCH($B179,[2]掉落汇总!$D$1:$M$1)),[2]掉落汇总!$A$2:$A$871,I$1,[2]掉落汇总!$C$2:$C$871,$Q$2)/$Q$3)*宝箱投放计算!H179</f>
        <v>0</v>
      </c>
      <c r="J179">
        <f ca="1">(SUMIFS(OFFSET([2]掉落汇总!$C$2:$C$871,,MATCH($B179,[2]掉落汇总!$D$1:$M$1)),[2]掉落汇总!$A$2:$A$871,J$1,[2]掉落汇总!$C$2:$C$871,$Q$1)+SUMIFS(OFFSET([2]掉落汇总!$C$2:$C$871,,MATCH($B179,[2]掉落汇总!$D$1:$M$1)),[2]掉落汇总!$A$2:$A$871,J$1,[2]掉落汇总!$C$2:$C$871,$Q$2)/$Q$3)*宝箱投放计算!I179</f>
        <v>0</v>
      </c>
      <c r="K179">
        <f ca="1">(SUMIFS(OFFSET([2]掉落汇总!$C$2:$C$871,,MATCH($B179,[2]掉落汇总!$D$1:$M$1)),[2]掉落汇总!$A$2:$A$871,K$1,[2]掉落汇总!$C$2:$C$871,$Q$1)+SUMIFS(OFFSET([2]掉落汇总!$C$2:$C$871,,MATCH($B179,[2]掉落汇总!$D$1:$M$1)),[2]掉落汇总!$A$2:$A$871,K$1,[2]掉落汇总!$C$2:$C$871,$Q$2)/$Q$3)*宝箱投放计算!J179</f>
        <v>0</v>
      </c>
      <c r="L179">
        <f ca="1">(SUMIFS(OFFSET([2]掉落汇总!$C$2:$C$871,,MATCH($B179,[2]掉落汇总!$D$1:$M$1)),[2]掉落汇总!$A$2:$A$871,L$1,[2]掉落汇总!$C$2:$C$871,$Q$1)+SUMIFS(OFFSET([2]掉落汇总!$C$2:$C$871,,MATCH($B179,[2]掉落汇总!$D$1:$M$1)),[2]掉落汇总!$A$2:$A$871,L$1,[2]掉落汇总!$C$2:$C$871,$Q$2)/$Q$3)*宝箱投放计算!K179</f>
        <v>0.58393299516338337</v>
      </c>
      <c r="M179">
        <f ca="1">(SUMIFS(OFFSET([2]掉落汇总!$C$2:$C$871,,MATCH($B179,[2]掉落汇总!$D$1:$M$1)),[2]掉落汇总!$A$2:$A$871,M$1,[2]掉落汇总!$C$2:$C$871,$Q$1)+SUMIFS(OFFSET([2]掉落汇总!$C$2:$C$871,,MATCH($B179,[2]掉落汇总!$D$1:$M$1)),[2]掉落汇总!$A$2:$A$871,M$1,[2]掉落汇总!$C$2:$C$871,$Q$2)/$Q$3)*宝箱投放计算!L179</f>
        <v>0.73572346140371359</v>
      </c>
      <c r="N179">
        <f ca="1">(SUMIFS(OFFSET([2]掉落汇总!$C$2:$C$871,,MATCH($B179,[2]掉落汇总!$D$1:$M$1)),[2]掉落汇总!$A$2:$A$871,N$1,[2]掉落汇总!$C$2:$C$871,$Q$1)+SUMIFS(OFFSET([2]掉落汇总!$C$2:$C$871,,MATCH($B179,[2]掉落汇总!$D$1:$M$1)),[2]掉落汇总!$A$2:$A$871,N$1,[2]掉落汇总!$C$2:$C$871,$Q$2)/$Q$3)*宝箱投放计算!M179</f>
        <v>0.19916400295057779</v>
      </c>
      <c r="O179">
        <f ca="1">(SUMIFS(OFFSET([2]掉落汇总!$C$2:$C$871,,MATCH($B179,[2]掉落汇总!$D$1:$M$1)),[2]掉落汇总!$A$2:$A$871,O$1,[2]掉落汇总!$C$2:$C$871,$Q$1)+SUMIFS(OFFSET([2]掉落汇总!$C$2:$C$871,,MATCH($B179,[2]掉落汇总!$D$1:$M$1)),[2]掉落汇总!$A$2:$A$871,O$1,[2]掉落汇总!$C$2:$C$871,$Q$2)/$Q$3)*宝箱投放计算!N179</f>
        <v>0.31118538581225147</v>
      </c>
    </row>
    <row r="180" spans="1:15" x14ac:dyDescent="0.2">
      <c r="A180">
        <f>玩家成长时间线!A180</f>
        <v>179</v>
      </c>
      <c r="B180">
        <f>玩家成长时间线!B180</f>
        <v>10</v>
      </c>
      <c r="C180">
        <f ca="1">SUM($D$2:D180)</f>
        <v>1047.7312665232191</v>
      </c>
      <c r="D180">
        <f t="shared" ca="1" si="2"/>
        <v>5.8579572505600757</v>
      </c>
      <c r="E180">
        <f ca="1">(SUMIFS(OFFSET([2]掉落汇总!$C$2:$C$871,,MATCH($B180,[2]掉落汇总!$D$1:$M$1)),[2]掉落汇总!$A$2:$A$871,E$1,[2]掉落汇总!$C$2:$C$871,$Q$1)+SUMIFS(OFFSET([2]掉落汇总!$C$2:$C$871,,MATCH($B180,[2]掉落汇总!$D$1:$M$1)),[2]掉落汇总!$A$2:$A$871,E$1,[2]掉落汇总!$C$2:$C$871,$Q$2)/$Q$3)*宝箱投放计算!D180</f>
        <v>0.89111835875854817</v>
      </c>
      <c r="F180">
        <f ca="1">(SUMIFS(OFFSET([2]掉落汇总!$C$2:$C$871,,MATCH($B180,[2]掉落汇总!$D$1:$M$1)),[2]掉落汇总!$A$2:$A$871,F$1,[2]掉落汇总!$C$2:$C$871,$Q$1)+SUMIFS(OFFSET([2]掉落汇总!$C$2:$C$871,,MATCH($B180,[2]掉落汇总!$D$1:$M$1)),[2]掉落汇总!$A$2:$A$871,F$1,[2]掉落汇总!$C$2:$C$871,$Q$2)/$Q$3)*宝箱投放计算!E180</f>
        <v>3.1368330464716006</v>
      </c>
      <c r="G180">
        <f ca="1">(SUMIFS(OFFSET([2]掉落汇总!$C$2:$C$871,,MATCH($B180,[2]掉落汇总!$D$1:$M$1)),[2]掉落汇总!$A$2:$A$871,G$1,[2]掉落汇总!$C$2:$C$871,$Q$1)+SUMIFS(OFFSET([2]掉落汇总!$C$2:$C$871,,MATCH($B180,[2]掉落汇总!$D$1:$M$1)),[2]掉落汇总!$A$2:$A$871,G$1,[2]掉落汇总!$C$2:$C$871,$Q$2)/$Q$3)*宝箱投放计算!F180</f>
        <v>0</v>
      </c>
      <c r="H180">
        <f ca="1">(SUMIFS(OFFSET([2]掉落汇总!$C$2:$C$871,,MATCH($B180,[2]掉落汇总!$D$1:$M$1)),[2]掉落汇总!$A$2:$A$871,H$1,[2]掉落汇总!$C$2:$C$871,$Q$1)+SUMIFS(OFFSET([2]掉落汇总!$C$2:$C$871,,MATCH($B180,[2]掉落汇总!$D$1:$M$1)),[2]掉落汇总!$A$2:$A$871,H$1,[2]掉落汇总!$C$2:$C$871,$Q$2)/$Q$3)*宝箱投放计算!G180</f>
        <v>0</v>
      </c>
      <c r="I180">
        <f ca="1">(SUMIFS(OFFSET([2]掉落汇总!$C$2:$C$871,,MATCH($B180,[2]掉落汇总!$D$1:$M$1)),[2]掉落汇总!$A$2:$A$871,I$1,[2]掉落汇总!$C$2:$C$871,$Q$1)+SUMIFS(OFFSET([2]掉落汇总!$C$2:$C$871,,MATCH($B180,[2]掉落汇总!$D$1:$M$1)),[2]掉落汇总!$A$2:$A$871,I$1,[2]掉落汇总!$C$2:$C$871,$Q$2)/$Q$3)*宝箱投放计算!H180</f>
        <v>0</v>
      </c>
      <c r="J180">
        <f ca="1">(SUMIFS(OFFSET([2]掉落汇总!$C$2:$C$871,,MATCH($B180,[2]掉落汇总!$D$1:$M$1)),[2]掉落汇总!$A$2:$A$871,J$1,[2]掉落汇总!$C$2:$C$871,$Q$1)+SUMIFS(OFFSET([2]掉落汇总!$C$2:$C$871,,MATCH($B180,[2]掉落汇总!$D$1:$M$1)),[2]掉落汇总!$A$2:$A$871,J$1,[2]掉落汇总!$C$2:$C$871,$Q$2)/$Q$3)*宝箱投放计算!I180</f>
        <v>0</v>
      </c>
      <c r="K180">
        <f ca="1">(SUMIFS(OFFSET([2]掉落汇总!$C$2:$C$871,,MATCH($B180,[2]掉落汇总!$D$1:$M$1)),[2]掉落汇总!$A$2:$A$871,K$1,[2]掉落汇总!$C$2:$C$871,$Q$1)+SUMIFS(OFFSET([2]掉落汇总!$C$2:$C$871,,MATCH($B180,[2]掉落汇总!$D$1:$M$1)),[2]掉落汇总!$A$2:$A$871,K$1,[2]掉落汇总!$C$2:$C$871,$Q$2)/$Q$3)*宝箱投放计算!J180</f>
        <v>0</v>
      </c>
      <c r="L180">
        <f ca="1">(SUMIFS(OFFSET([2]掉落汇总!$C$2:$C$871,,MATCH($B180,[2]掉落汇总!$D$1:$M$1)),[2]掉落汇总!$A$2:$A$871,L$1,[2]掉落汇总!$C$2:$C$871,$Q$1)+SUMIFS(OFFSET([2]掉落汇总!$C$2:$C$871,,MATCH($B180,[2]掉落汇总!$D$1:$M$1)),[2]掉落汇总!$A$2:$A$871,L$1,[2]掉落汇总!$C$2:$C$871,$Q$2)/$Q$3)*宝箱投放计算!K180</f>
        <v>0.58393299516338337</v>
      </c>
      <c r="M180">
        <f ca="1">(SUMIFS(OFFSET([2]掉落汇总!$C$2:$C$871,,MATCH($B180,[2]掉落汇总!$D$1:$M$1)),[2]掉落汇总!$A$2:$A$871,M$1,[2]掉落汇总!$C$2:$C$871,$Q$1)+SUMIFS(OFFSET([2]掉落汇总!$C$2:$C$871,,MATCH($B180,[2]掉落汇总!$D$1:$M$1)),[2]掉落汇总!$A$2:$A$871,M$1,[2]掉落汇总!$C$2:$C$871,$Q$2)/$Q$3)*宝箱投放计算!L180</f>
        <v>0.73572346140371359</v>
      </c>
      <c r="N180">
        <f ca="1">(SUMIFS(OFFSET([2]掉落汇总!$C$2:$C$871,,MATCH($B180,[2]掉落汇总!$D$1:$M$1)),[2]掉落汇总!$A$2:$A$871,N$1,[2]掉落汇总!$C$2:$C$871,$Q$1)+SUMIFS(OFFSET([2]掉落汇总!$C$2:$C$871,,MATCH($B180,[2]掉落汇总!$D$1:$M$1)),[2]掉落汇总!$A$2:$A$871,N$1,[2]掉落汇总!$C$2:$C$871,$Q$2)/$Q$3)*宝箱投放计算!M180</f>
        <v>0.19916400295057779</v>
      </c>
      <c r="O180">
        <f ca="1">(SUMIFS(OFFSET([2]掉落汇总!$C$2:$C$871,,MATCH($B180,[2]掉落汇总!$D$1:$M$1)),[2]掉落汇总!$A$2:$A$871,O$1,[2]掉落汇总!$C$2:$C$871,$Q$1)+SUMIFS(OFFSET([2]掉落汇总!$C$2:$C$871,,MATCH($B180,[2]掉落汇总!$D$1:$M$1)),[2]掉落汇总!$A$2:$A$871,O$1,[2]掉落汇总!$C$2:$C$871,$Q$2)/$Q$3)*宝箱投放计算!N180</f>
        <v>0.31118538581225147</v>
      </c>
    </row>
    <row r="181" spans="1:15" x14ac:dyDescent="0.2">
      <c r="A181">
        <f>玩家成长时间线!A181</f>
        <v>180</v>
      </c>
      <c r="B181">
        <f>玩家成长时间线!B181</f>
        <v>10</v>
      </c>
      <c r="C181">
        <f ca="1">SUM($D$2:D181)</f>
        <v>1053.6687608595234</v>
      </c>
      <c r="D181">
        <f t="shared" ca="1" si="2"/>
        <v>5.9374943363044208</v>
      </c>
      <c r="E181">
        <f ca="1">(SUMIFS(OFFSET([2]掉落汇总!$C$2:$C$871,,MATCH($B181,[2]掉落汇总!$D$1:$M$1)),[2]掉落汇总!$A$2:$A$871,E$1,[2]掉落汇总!$C$2:$C$871,$Q$1)+SUMIFS(OFFSET([2]掉落汇总!$C$2:$C$871,,MATCH($B181,[2]掉落汇总!$D$1:$M$1)),[2]掉落汇总!$A$2:$A$871,E$1,[2]掉落汇总!$C$2:$C$871,$Q$2)/$Q$3)*宝箱投放计算!D181</f>
        <v>0.97065544450289309</v>
      </c>
      <c r="F181">
        <f ca="1">(SUMIFS(OFFSET([2]掉落汇总!$C$2:$C$871,,MATCH($B181,[2]掉落汇总!$D$1:$M$1)),[2]掉落汇总!$A$2:$A$871,F$1,[2]掉落汇总!$C$2:$C$871,$Q$1)+SUMIFS(OFFSET([2]掉落汇总!$C$2:$C$871,,MATCH($B181,[2]掉落汇总!$D$1:$M$1)),[2]掉落汇总!$A$2:$A$871,F$1,[2]掉落汇总!$C$2:$C$871,$Q$2)/$Q$3)*宝箱投放计算!E181</f>
        <v>3.1368330464716006</v>
      </c>
      <c r="G181">
        <f ca="1">(SUMIFS(OFFSET([2]掉落汇总!$C$2:$C$871,,MATCH($B181,[2]掉落汇总!$D$1:$M$1)),[2]掉落汇总!$A$2:$A$871,G$1,[2]掉落汇总!$C$2:$C$871,$Q$1)+SUMIFS(OFFSET([2]掉落汇总!$C$2:$C$871,,MATCH($B181,[2]掉落汇总!$D$1:$M$1)),[2]掉落汇总!$A$2:$A$871,G$1,[2]掉落汇总!$C$2:$C$871,$Q$2)/$Q$3)*宝箱投放计算!F181</f>
        <v>0</v>
      </c>
      <c r="H181">
        <f ca="1">(SUMIFS(OFFSET([2]掉落汇总!$C$2:$C$871,,MATCH($B181,[2]掉落汇总!$D$1:$M$1)),[2]掉落汇总!$A$2:$A$871,H$1,[2]掉落汇总!$C$2:$C$871,$Q$1)+SUMIFS(OFFSET([2]掉落汇总!$C$2:$C$871,,MATCH($B181,[2]掉落汇总!$D$1:$M$1)),[2]掉落汇总!$A$2:$A$871,H$1,[2]掉落汇总!$C$2:$C$871,$Q$2)/$Q$3)*宝箱投放计算!G181</f>
        <v>0</v>
      </c>
      <c r="I181">
        <f ca="1">(SUMIFS(OFFSET([2]掉落汇总!$C$2:$C$871,,MATCH($B181,[2]掉落汇总!$D$1:$M$1)),[2]掉落汇总!$A$2:$A$871,I$1,[2]掉落汇总!$C$2:$C$871,$Q$1)+SUMIFS(OFFSET([2]掉落汇总!$C$2:$C$871,,MATCH($B181,[2]掉落汇总!$D$1:$M$1)),[2]掉落汇总!$A$2:$A$871,I$1,[2]掉落汇总!$C$2:$C$871,$Q$2)/$Q$3)*宝箱投放计算!H181</f>
        <v>0</v>
      </c>
      <c r="J181">
        <f ca="1">(SUMIFS(OFFSET([2]掉落汇总!$C$2:$C$871,,MATCH($B181,[2]掉落汇总!$D$1:$M$1)),[2]掉落汇总!$A$2:$A$871,J$1,[2]掉落汇总!$C$2:$C$871,$Q$1)+SUMIFS(OFFSET([2]掉落汇总!$C$2:$C$871,,MATCH($B181,[2]掉落汇总!$D$1:$M$1)),[2]掉落汇总!$A$2:$A$871,J$1,[2]掉落汇总!$C$2:$C$871,$Q$2)/$Q$3)*宝箱投放计算!I181</f>
        <v>0</v>
      </c>
      <c r="K181">
        <f ca="1">(SUMIFS(OFFSET([2]掉落汇总!$C$2:$C$871,,MATCH($B181,[2]掉落汇总!$D$1:$M$1)),[2]掉落汇总!$A$2:$A$871,K$1,[2]掉落汇总!$C$2:$C$871,$Q$1)+SUMIFS(OFFSET([2]掉落汇总!$C$2:$C$871,,MATCH($B181,[2]掉落汇总!$D$1:$M$1)),[2]掉落汇总!$A$2:$A$871,K$1,[2]掉落汇总!$C$2:$C$871,$Q$2)/$Q$3)*宝箱投放计算!J181</f>
        <v>0</v>
      </c>
      <c r="L181">
        <f ca="1">(SUMIFS(OFFSET([2]掉落汇总!$C$2:$C$871,,MATCH($B181,[2]掉落汇总!$D$1:$M$1)),[2]掉落汇总!$A$2:$A$871,L$1,[2]掉落汇总!$C$2:$C$871,$Q$1)+SUMIFS(OFFSET([2]掉落汇总!$C$2:$C$871,,MATCH($B181,[2]掉落汇总!$D$1:$M$1)),[2]掉落汇总!$A$2:$A$871,L$1,[2]掉落汇总!$C$2:$C$871,$Q$2)/$Q$3)*宝箱投放计算!K181</f>
        <v>0.58393299516338337</v>
      </c>
      <c r="M181">
        <f ca="1">(SUMIFS(OFFSET([2]掉落汇总!$C$2:$C$871,,MATCH($B181,[2]掉落汇总!$D$1:$M$1)),[2]掉落汇总!$A$2:$A$871,M$1,[2]掉落汇总!$C$2:$C$871,$Q$1)+SUMIFS(OFFSET([2]掉落汇总!$C$2:$C$871,,MATCH($B181,[2]掉落汇总!$D$1:$M$1)),[2]掉落汇总!$A$2:$A$871,M$1,[2]掉落汇总!$C$2:$C$871,$Q$2)/$Q$3)*宝箱投放计算!L181</f>
        <v>0.73572346140371359</v>
      </c>
      <c r="N181">
        <f ca="1">(SUMIFS(OFFSET([2]掉落汇总!$C$2:$C$871,,MATCH($B181,[2]掉落汇总!$D$1:$M$1)),[2]掉落汇总!$A$2:$A$871,N$1,[2]掉落汇总!$C$2:$C$871,$Q$1)+SUMIFS(OFFSET([2]掉落汇总!$C$2:$C$871,,MATCH($B181,[2]掉落汇总!$D$1:$M$1)),[2]掉落汇总!$A$2:$A$871,N$1,[2]掉落汇总!$C$2:$C$871,$Q$2)/$Q$3)*宝箱投放计算!M181</f>
        <v>0.19916400295057779</v>
      </c>
      <c r="O181">
        <f ca="1">(SUMIFS(OFFSET([2]掉落汇总!$C$2:$C$871,,MATCH($B181,[2]掉落汇总!$D$1:$M$1)),[2]掉落汇总!$A$2:$A$871,O$1,[2]掉落汇总!$C$2:$C$871,$Q$1)+SUMIFS(OFFSET([2]掉落汇总!$C$2:$C$871,,MATCH($B181,[2]掉落汇总!$D$1:$M$1)),[2]掉落汇总!$A$2:$A$871,O$1,[2]掉落汇总!$C$2:$C$871,$Q$2)/$Q$3)*宝箱投放计算!N181</f>
        <v>0.31118538581225147</v>
      </c>
    </row>
    <row r="182" spans="1:15" x14ac:dyDescent="0.2">
      <c r="A182">
        <f>玩家成长时间线!A182</f>
        <v>181</v>
      </c>
      <c r="B182">
        <f>玩家成长时间线!B182</f>
        <v>10</v>
      </c>
      <c r="C182">
        <f ca="1">SUM($D$2:D182)</f>
        <v>1059.5342930706306</v>
      </c>
      <c r="D182">
        <f t="shared" ca="1" si="2"/>
        <v>5.8655322111071557</v>
      </c>
      <c r="E182">
        <f ca="1">(SUMIFS(OFFSET([2]掉落汇总!$C$2:$C$871,,MATCH($B182,[2]掉落汇总!$D$1:$M$1)),[2]掉落汇总!$A$2:$A$871,E$1,[2]掉落汇总!$C$2:$C$871,$Q$1)+SUMIFS(OFFSET([2]掉落汇总!$C$2:$C$871,,MATCH($B182,[2]掉落汇总!$D$1:$M$1)),[2]掉落汇总!$A$2:$A$871,E$1,[2]掉落汇总!$C$2:$C$871,$Q$2)/$Q$3)*宝箱投放计算!D182</f>
        <v>0.89869331930562846</v>
      </c>
      <c r="F182">
        <f ca="1">(SUMIFS(OFFSET([2]掉落汇总!$C$2:$C$871,,MATCH($B182,[2]掉落汇总!$D$1:$M$1)),[2]掉落汇总!$A$2:$A$871,F$1,[2]掉落汇总!$C$2:$C$871,$Q$1)+SUMIFS(OFFSET([2]掉落汇总!$C$2:$C$871,,MATCH($B182,[2]掉落汇总!$D$1:$M$1)),[2]掉落汇总!$A$2:$A$871,F$1,[2]掉落汇总!$C$2:$C$871,$Q$2)/$Q$3)*宝箱投放计算!E182</f>
        <v>3.1368330464716006</v>
      </c>
      <c r="G182">
        <f ca="1">(SUMIFS(OFFSET([2]掉落汇总!$C$2:$C$871,,MATCH($B182,[2]掉落汇总!$D$1:$M$1)),[2]掉落汇总!$A$2:$A$871,G$1,[2]掉落汇总!$C$2:$C$871,$Q$1)+SUMIFS(OFFSET([2]掉落汇总!$C$2:$C$871,,MATCH($B182,[2]掉落汇总!$D$1:$M$1)),[2]掉落汇总!$A$2:$A$871,G$1,[2]掉落汇总!$C$2:$C$871,$Q$2)/$Q$3)*宝箱投放计算!F182</f>
        <v>0</v>
      </c>
      <c r="H182">
        <f ca="1">(SUMIFS(OFFSET([2]掉落汇总!$C$2:$C$871,,MATCH($B182,[2]掉落汇总!$D$1:$M$1)),[2]掉落汇总!$A$2:$A$871,H$1,[2]掉落汇总!$C$2:$C$871,$Q$1)+SUMIFS(OFFSET([2]掉落汇总!$C$2:$C$871,,MATCH($B182,[2]掉落汇总!$D$1:$M$1)),[2]掉落汇总!$A$2:$A$871,H$1,[2]掉落汇总!$C$2:$C$871,$Q$2)/$Q$3)*宝箱投放计算!G182</f>
        <v>0</v>
      </c>
      <c r="I182">
        <f ca="1">(SUMIFS(OFFSET([2]掉落汇总!$C$2:$C$871,,MATCH($B182,[2]掉落汇总!$D$1:$M$1)),[2]掉落汇总!$A$2:$A$871,I$1,[2]掉落汇总!$C$2:$C$871,$Q$1)+SUMIFS(OFFSET([2]掉落汇总!$C$2:$C$871,,MATCH($B182,[2]掉落汇总!$D$1:$M$1)),[2]掉落汇总!$A$2:$A$871,I$1,[2]掉落汇总!$C$2:$C$871,$Q$2)/$Q$3)*宝箱投放计算!H182</f>
        <v>0</v>
      </c>
      <c r="J182">
        <f ca="1">(SUMIFS(OFFSET([2]掉落汇总!$C$2:$C$871,,MATCH($B182,[2]掉落汇总!$D$1:$M$1)),[2]掉落汇总!$A$2:$A$871,J$1,[2]掉落汇总!$C$2:$C$871,$Q$1)+SUMIFS(OFFSET([2]掉落汇总!$C$2:$C$871,,MATCH($B182,[2]掉落汇总!$D$1:$M$1)),[2]掉落汇总!$A$2:$A$871,J$1,[2]掉落汇总!$C$2:$C$871,$Q$2)/$Q$3)*宝箱投放计算!I182</f>
        <v>0</v>
      </c>
      <c r="K182">
        <f ca="1">(SUMIFS(OFFSET([2]掉落汇总!$C$2:$C$871,,MATCH($B182,[2]掉落汇总!$D$1:$M$1)),[2]掉落汇总!$A$2:$A$871,K$1,[2]掉落汇总!$C$2:$C$871,$Q$1)+SUMIFS(OFFSET([2]掉落汇总!$C$2:$C$871,,MATCH($B182,[2]掉落汇总!$D$1:$M$1)),[2]掉落汇总!$A$2:$A$871,K$1,[2]掉落汇总!$C$2:$C$871,$Q$2)/$Q$3)*宝箱投放计算!J182</f>
        <v>0</v>
      </c>
      <c r="L182">
        <f ca="1">(SUMIFS(OFFSET([2]掉落汇总!$C$2:$C$871,,MATCH($B182,[2]掉落汇总!$D$1:$M$1)),[2]掉落汇总!$A$2:$A$871,L$1,[2]掉落汇总!$C$2:$C$871,$Q$1)+SUMIFS(OFFSET([2]掉落汇总!$C$2:$C$871,,MATCH($B182,[2]掉落汇总!$D$1:$M$1)),[2]掉落汇总!$A$2:$A$871,L$1,[2]掉落汇总!$C$2:$C$871,$Q$2)/$Q$3)*宝箱投放计算!K182</f>
        <v>0.58393299516338337</v>
      </c>
      <c r="M182">
        <f ca="1">(SUMIFS(OFFSET([2]掉落汇总!$C$2:$C$871,,MATCH($B182,[2]掉落汇总!$D$1:$M$1)),[2]掉落汇总!$A$2:$A$871,M$1,[2]掉落汇总!$C$2:$C$871,$Q$1)+SUMIFS(OFFSET([2]掉落汇总!$C$2:$C$871,,MATCH($B182,[2]掉落汇总!$D$1:$M$1)),[2]掉落汇总!$A$2:$A$871,M$1,[2]掉落汇总!$C$2:$C$871,$Q$2)/$Q$3)*宝箱投放计算!L182</f>
        <v>0.73572346140371359</v>
      </c>
      <c r="N182">
        <f ca="1">(SUMIFS(OFFSET([2]掉落汇总!$C$2:$C$871,,MATCH($B182,[2]掉落汇总!$D$1:$M$1)),[2]掉落汇总!$A$2:$A$871,N$1,[2]掉落汇总!$C$2:$C$871,$Q$1)+SUMIFS(OFFSET([2]掉落汇总!$C$2:$C$871,,MATCH($B182,[2]掉落汇总!$D$1:$M$1)),[2]掉落汇总!$A$2:$A$871,N$1,[2]掉落汇总!$C$2:$C$871,$Q$2)/$Q$3)*宝箱投放计算!M182</f>
        <v>0.19916400295057779</v>
      </c>
      <c r="O182">
        <f ca="1">(SUMIFS(OFFSET([2]掉落汇总!$C$2:$C$871,,MATCH($B182,[2]掉落汇总!$D$1:$M$1)),[2]掉落汇总!$A$2:$A$871,O$1,[2]掉落汇总!$C$2:$C$871,$Q$1)+SUMIFS(OFFSET([2]掉落汇总!$C$2:$C$871,,MATCH($B182,[2]掉落汇总!$D$1:$M$1)),[2]掉落汇总!$A$2:$A$871,O$1,[2]掉落汇总!$C$2:$C$871,$Q$2)/$Q$3)*宝箱投放计算!N182</f>
        <v>0.31118538581225147</v>
      </c>
    </row>
    <row r="183" spans="1:15" x14ac:dyDescent="0.2">
      <c r="A183">
        <f>玩家成长时间线!A183</f>
        <v>182</v>
      </c>
      <c r="B183">
        <f>玩家成长时间线!B183</f>
        <v>8</v>
      </c>
      <c r="C183">
        <f ca="1">SUM($D$2:D183)</f>
        <v>1065.5344228512342</v>
      </c>
      <c r="D183">
        <f t="shared" ca="1" si="2"/>
        <v>6.0001297806036478</v>
      </c>
      <c r="E183">
        <f ca="1">(SUMIFS(OFFSET([2]掉落汇总!$C$2:$C$871,,MATCH($B183,[2]掉落汇总!$D$1:$M$1)),[2]掉落汇总!$A$2:$A$871,E$1,[2]掉落汇总!$C$2:$C$871,$Q$1)+SUMIFS(OFFSET([2]掉落汇总!$C$2:$C$871,,MATCH($B183,[2]掉落汇总!$D$1:$M$1)),[2]掉落汇总!$A$2:$A$871,E$1,[2]掉落汇总!$C$2:$C$871,$Q$2)/$Q$3)*宝箱投放计算!D183</f>
        <v>1.0081076923076924</v>
      </c>
      <c r="F183">
        <f ca="1">(SUMIFS(OFFSET([2]掉落汇总!$C$2:$C$871,,MATCH($B183,[2]掉落汇总!$D$1:$M$1)),[2]掉落汇总!$A$2:$A$871,F$1,[2]掉落汇总!$C$2:$C$871,$Q$1)+SUMIFS(OFFSET([2]掉落汇总!$C$2:$C$871,,MATCH($B183,[2]掉落汇总!$D$1:$M$1)),[2]掉落汇总!$A$2:$A$871,F$1,[2]掉落汇总!$C$2:$C$871,$Q$2)/$Q$3)*宝箱投放计算!E183</f>
        <v>2.5094664371772804</v>
      </c>
      <c r="G183">
        <f ca="1">(SUMIFS(OFFSET([2]掉落汇总!$C$2:$C$871,,MATCH($B183,[2]掉落汇总!$D$1:$M$1)),[2]掉落汇总!$A$2:$A$871,G$1,[2]掉落汇总!$C$2:$C$871,$Q$1)+SUMIFS(OFFSET([2]掉落汇总!$C$2:$C$871,,MATCH($B183,[2]掉落汇总!$D$1:$M$1)),[2]掉落汇总!$A$2:$A$871,G$1,[2]掉落汇总!$C$2:$C$871,$Q$2)/$Q$3)*宝箱投放计算!F183</f>
        <v>0.65254980578874822</v>
      </c>
      <c r="H183">
        <f ca="1">(SUMIFS(OFFSET([2]掉落汇总!$C$2:$C$871,,MATCH($B183,[2]掉落汇总!$D$1:$M$1)),[2]掉落汇总!$A$2:$A$871,H$1,[2]掉落汇总!$C$2:$C$871,$Q$1)+SUMIFS(OFFSET([2]掉落汇总!$C$2:$C$871,,MATCH($B183,[2]掉落汇总!$D$1:$M$1)),[2]掉落汇总!$A$2:$A$871,H$1,[2]掉落汇总!$C$2:$C$871,$Q$2)/$Q$3)*宝箱投放计算!G183</f>
        <v>0</v>
      </c>
      <c r="I183">
        <f ca="1">(SUMIFS(OFFSET([2]掉落汇总!$C$2:$C$871,,MATCH($B183,[2]掉落汇总!$D$1:$M$1)),[2]掉落汇总!$A$2:$A$871,I$1,[2]掉落汇总!$C$2:$C$871,$Q$1)+SUMIFS(OFFSET([2]掉落汇总!$C$2:$C$871,,MATCH($B183,[2]掉落汇总!$D$1:$M$1)),[2]掉落汇总!$A$2:$A$871,I$1,[2]掉落汇总!$C$2:$C$871,$Q$2)/$Q$3)*宝箱投放计算!H183</f>
        <v>0</v>
      </c>
      <c r="J183">
        <f ca="1">(SUMIFS(OFFSET([2]掉落汇总!$C$2:$C$871,,MATCH($B183,[2]掉落汇总!$D$1:$M$1)),[2]掉落汇总!$A$2:$A$871,J$1,[2]掉落汇总!$C$2:$C$871,$Q$1)+SUMIFS(OFFSET([2]掉落汇总!$C$2:$C$871,,MATCH($B183,[2]掉落汇总!$D$1:$M$1)),[2]掉落汇总!$A$2:$A$871,J$1,[2]掉落汇总!$C$2:$C$871,$Q$2)/$Q$3)*宝箱投放计算!I183</f>
        <v>0</v>
      </c>
      <c r="K183">
        <f ca="1">(SUMIFS(OFFSET([2]掉落汇总!$C$2:$C$871,,MATCH($B183,[2]掉落汇总!$D$1:$M$1)),[2]掉落汇总!$A$2:$A$871,K$1,[2]掉落汇总!$C$2:$C$871,$Q$1)+SUMIFS(OFFSET([2]掉落汇总!$C$2:$C$871,,MATCH($B183,[2]掉落汇总!$D$1:$M$1)),[2]掉落汇总!$A$2:$A$871,K$1,[2]掉落汇总!$C$2:$C$871,$Q$2)/$Q$3)*宝箱投放计算!J183</f>
        <v>0</v>
      </c>
      <c r="L183">
        <f ca="1">(SUMIFS(OFFSET([2]掉落汇总!$C$2:$C$871,,MATCH($B183,[2]掉落汇总!$D$1:$M$1)),[2]掉落汇总!$A$2:$A$871,L$1,[2]掉落汇总!$C$2:$C$871,$Q$1)+SUMIFS(OFFSET([2]掉落汇总!$C$2:$C$871,,MATCH($B183,[2]掉落汇总!$D$1:$M$1)),[2]掉落汇总!$A$2:$A$871,L$1,[2]掉落汇总!$C$2:$C$871,$Q$2)/$Q$3)*宝箱投放计算!K183</f>
        <v>0.58393299516338337</v>
      </c>
      <c r="M183">
        <f ca="1">(SUMIFS(OFFSET([2]掉落汇总!$C$2:$C$871,,MATCH($B183,[2]掉落汇总!$D$1:$M$1)),[2]掉落汇总!$A$2:$A$871,M$1,[2]掉落汇总!$C$2:$C$871,$Q$1)+SUMIFS(OFFSET([2]掉落汇总!$C$2:$C$871,,MATCH($B183,[2]掉落汇总!$D$1:$M$1)),[2]掉落汇总!$A$2:$A$871,M$1,[2]掉落汇总!$C$2:$C$871,$Q$2)/$Q$3)*宝箱投放计算!L183</f>
        <v>0.73572346140371359</v>
      </c>
      <c r="N183">
        <f ca="1">(SUMIFS(OFFSET([2]掉落汇总!$C$2:$C$871,,MATCH($B183,[2]掉落汇总!$D$1:$M$1)),[2]掉落汇总!$A$2:$A$871,N$1,[2]掉落汇总!$C$2:$C$871,$Q$1)+SUMIFS(OFFSET([2]掉落汇总!$C$2:$C$871,,MATCH($B183,[2]掉落汇总!$D$1:$M$1)),[2]掉落汇总!$A$2:$A$871,N$1,[2]掉落汇总!$C$2:$C$871,$Q$2)/$Q$3)*宝箱投放计算!M183</f>
        <v>0.19916400295057779</v>
      </c>
      <c r="O183">
        <f ca="1">(SUMIFS(OFFSET([2]掉落汇总!$C$2:$C$871,,MATCH($B183,[2]掉落汇总!$D$1:$M$1)),[2]掉落汇总!$A$2:$A$871,O$1,[2]掉落汇总!$C$2:$C$871,$Q$1)+SUMIFS(OFFSET([2]掉落汇总!$C$2:$C$871,,MATCH($B183,[2]掉落汇总!$D$1:$M$1)),[2]掉落汇总!$A$2:$A$871,O$1,[2]掉落汇总!$C$2:$C$871,$Q$2)/$Q$3)*宝箱投放计算!N183</f>
        <v>0.31118538581225147</v>
      </c>
    </row>
    <row r="184" spans="1:15" x14ac:dyDescent="0.2">
      <c r="A184">
        <f>玩家成长时间线!A184</f>
        <v>183</v>
      </c>
      <c r="B184">
        <f>玩家成长时间线!B184</f>
        <v>8</v>
      </c>
      <c r="C184">
        <f ca="1">SUM($D$2:D184)</f>
        <v>1070.8862335952799</v>
      </c>
      <c r="D184">
        <f t="shared" ca="1" si="2"/>
        <v>5.3518107440456681</v>
      </c>
      <c r="E184">
        <f ca="1">(SUMIFS(OFFSET([2]掉落汇总!$C$2:$C$871,,MATCH($B184,[2]掉落汇总!$D$1:$M$1)),[2]掉落汇总!$A$2:$A$871,E$1,[2]掉落汇总!$C$2:$C$871,$Q$1)+SUMIFS(OFFSET([2]掉落汇总!$C$2:$C$871,,MATCH($B184,[2]掉落汇总!$D$1:$M$1)),[2]掉落汇总!$A$2:$A$871,E$1,[2]掉落汇总!$C$2:$C$871,$Q$2)/$Q$3)*宝箱投放计算!D184</f>
        <v>1.0123384615384614</v>
      </c>
      <c r="F184">
        <f ca="1">(SUMIFS(OFFSET([2]掉落汇总!$C$2:$C$871,,MATCH($B184,[2]掉落汇总!$D$1:$M$1)),[2]掉落汇总!$A$2:$A$871,F$1,[2]掉落汇总!$C$2:$C$871,$Q$1)+SUMIFS(OFFSET([2]掉落汇总!$C$2:$C$871,,MATCH($B184,[2]掉落汇总!$D$1:$M$1)),[2]掉落汇总!$A$2:$A$871,F$1,[2]掉落汇总!$C$2:$C$871,$Q$2)/$Q$3)*宝箱投放计算!E184</f>
        <v>2.5094664371772804</v>
      </c>
      <c r="G184">
        <f ca="1">(SUMIFS(OFFSET([2]掉落汇总!$C$2:$C$871,,MATCH($B184,[2]掉落汇总!$D$1:$M$1)),[2]掉落汇总!$A$2:$A$871,G$1,[2]掉落汇总!$C$2:$C$871,$Q$1)+SUMIFS(OFFSET([2]掉落汇总!$C$2:$C$871,,MATCH($B184,[2]掉落汇总!$D$1:$M$1)),[2]掉落汇总!$A$2:$A$871,G$1,[2]掉落汇总!$C$2:$C$871,$Q$2)/$Q$3)*宝箱投放计算!F184</f>
        <v>0</v>
      </c>
      <c r="H184">
        <f ca="1">(SUMIFS(OFFSET([2]掉落汇总!$C$2:$C$871,,MATCH($B184,[2]掉落汇总!$D$1:$M$1)),[2]掉落汇总!$A$2:$A$871,H$1,[2]掉落汇总!$C$2:$C$871,$Q$1)+SUMIFS(OFFSET([2]掉落汇总!$C$2:$C$871,,MATCH($B184,[2]掉落汇总!$D$1:$M$1)),[2]掉落汇总!$A$2:$A$871,H$1,[2]掉落汇总!$C$2:$C$871,$Q$2)/$Q$3)*宝箱投放计算!G184</f>
        <v>0</v>
      </c>
      <c r="I184">
        <f ca="1">(SUMIFS(OFFSET([2]掉落汇总!$C$2:$C$871,,MATCH($B184,[2]掉落汇总!$D$1:$M$1)),[2]掉落汇总!$A$2:$A$871,I$1,[2]掉落汇总!$C$2:$C$871,$Q$1)+SUMIFS(OFFSET([2]掉落汇总!$C$2:$C$871,,MATCH($B184,[2]掉落汇总!$D$1:$M$1)),[2]掉落汇总!$A$2:$A$871,I$1,[2]掉落汇总!$C$2:$C$871,$Q$2)/$Q$3)*宝箱投放计算!H184</f>
        <v>0</v>
      </c>
      <c r="J184">
        <f ca="1">(SUMIFS(OFFSET([2]掉落汇总!$C$2:$C$871,,MATCH($B184,[2]掉落汇总!$D$1:$M$1)),[2]掉落汇总!$A$2:$A$871,J$1,[2]掉落汇总!$C$2:$C$871,$Q$1)+SUMIFS(OFFSET([2]掉落汇总!$C$2:$C$871,,MATCH($B184,[2]掉落汇总!$D$1:$M$1)),[2]掉落汇总!$A$2:$A$871,J$1,[2]掉落汇总!$C$2:$C$871,$Q$2)/$Q$3)*宝箱投放计算!I184</f>
        <v>0</v>
      </c>
      <c r="K184">
        <f ca="1">(SUMIFS(OFFSET([2]掉落汇总!$C$2:$C$871,,MATCH($B184,[2]掉落汇总!$D$1:$M$1)),[2]掉落汇总!$A$2:$A$871,K$1,[2]掉落汇总!$C$2:$C$871,$Q$1)+SUMIFS(OFFSET([2]掉落汇总!$C$2:$C$871,,MATCH($B184,[2]掉落汇总!$D$1:$M$1)),[2]掉落汇总!$A$2:$A$871,K$1,[2]掉落汇总!$C$2:$C$871,$Q$2)/$Q$3)*宝箱投放计算!J184</f>
        <v>0</v>
      </c>
      <c r="L184">
        <f ca="1">(SUMIFS(OFFSET([2]掉落汇总!$C$2:$C$871,,MATCH($B184,[2]掉落汇总!$D$1:$M$1)),[2]掉落汇总!$A$2:$A$871,L$1,[2]掉落汇总!$C$2:$C$871,$Q$1)+SUMIFS(OFFSET([2]掉落汇总!$C$2:$C$871,,MATCH($B184,[2]掉落汇总!$D$1:$M$1)),[2]掉落汇总!$A$2:$A$871,L$1,[2]掉落汇总!$C$2:$C$871,$Q$2)/$Q$3)*宝箱投放计算!K184</f>
        <v>0.58393299516338337</v>
      </c>
      <c r="M184">
        <f ca="1">(SUMIFS(OFFSET([2]掉落汇总!$C$2:$C$871,,MATCH($B184,[2]掉落汇总!$D$1:$M$1)),[2]掉落汇总!$A$2:$A$871,M$1,[2]掉落汇总!$C$2:$C$871,$Q$1)+SUMIFS(OFFSET([2]掉落汇总!$C$2:$C$871,,MATCH($B184,[2]掉落汇总!$D$1:$M$1)),[2]掉落汇总!$A$2:$A$871,M$1,[2]掉落汇总!$C$2:$C$871,$Q$2)/$Q$3)*宝箱投放计算!L184</f>
        <v>0.73572346140371359</v>
      </c>
      <c r="N184">
        <f ca="1">(SUMIFS(OFFSET([2]掉落汇总!$C$2:$C$871,,MATCH($B184,[2]掉落汇总!$D$1:$M$1)),[2]掉落汇总!$A$2:$A$871,N$1,[2]掉落汇总!$C$2:$C$871,$Q$1)+SUMIFS(OFFSET([2]掉落汇总!$C$2:$C$871,,MATCH($B184,[2]掉落汇总!$D$1:$M$1)),[2]掉落汇总!$A$2:$A$871,N$1,[2]掉落汇总!$C$2:$C$871,$Q$2)/$Q$3)*宝箱投放计算!M184</f>
        <v>0.19916400295057779</v>
      </c>
      <c r="O184">
        <f ca="1">(SUMIFS(OFFSET([2]掉落汇总!$C$2:$C$871,,MATCH($B184,[2]掉落汇总!$D$1:$M$1)),[2]掉落汇总!$A$2:$A$871,O$1,[2]掉落汇总!$C$2:$C$871,$Q$1)+SUMIFS(OFFSET([2]掉落汇总!$C$2:$C$871,,MATCH($B184,[2]掉落汇总!$D$1:$M$1)),[2]掉落汇总!$A$2:$A$871,O$1,[2]掉落汇总!$C$2:$C$871,$Q$2)/$Q$3)*宝箱投放计算!N184</f>
        <v>0.31118538581225147</v>
      </c>
    </row>
    <row r="185" spans="1:15" x14ac:dyDescent="0.2">
      <c r="A185">
        <f>玩家成长时间线!A185</f>
        <v>184</v>
      </c>
      <c r="B185">
        <f>玩家成长时间线!B185</f>
        <v>8</v>
      </c>
      <c r="C185">
        <f ca="1">SUM($D$2:D185)</f>
        <v>1076.3268904931717</v>
      </c>
      <c r="D185">
        <f t="shared" ca="1" si="2"/>
        <v>5.4406568978918219</v>
      </c>
      <c r="E185">
        <f ca="1">(SUMIFS(OFFSET([2]掉落汇总!$C$2:$C$871,,MATCH($B185,[2]掉落汇总!$D$1:$M$1)),[2]掉落汇总!$A$2:$A$871,E$1,[2]掉落汇总!$C$2:$C$871,$Q$1)+SUMIFS(OFFSET([2]掉落汇总!$C$2:$C$871,,MATCH($B185,[2]掉落汇总!$D$1:$M$1)),[2]掉落汇总!$A$2:$A$871,E$1,[2]掉落汇总!$C$2:$C$871,$Q$2)/$Q$3)*宝箱投放计算!D185</f>
        <v>1.1011846153846152</v>
      </c>
      <c r="F185">
        <f ca="1">(SUMIFS(OFFSET([2]掉落汇总!$C$2:$C$871,,MATCH($B185,[2]掉落汇总!$D$1:$M$1)),[2]掉落汇总!$A$2:$A$871,F$1,[2]掉落汇总!$C$2:$C$871,$Q$1)+SUMIFS(OFFSET([2]掉落汇总!$C$2:$C$871,,MATCH($B185,[2]掉落汇总!$D$1:$M$1)),[2]掉落汇总!$A$2:$A$871,F$1,[2]掉落汇总!$C$2:$C$871,$Q$2)/$Q$3)*宝箱投放计算!E185</f>
        <v>2.5094664371772804</v>
      </c>
      <c r="G185">
        <f ca="1">(SUMIFS(OFFSET([2]掉落汇总!$C$2:$C$871,,MATCH($B185,[2]掉落汇总!$D$1:$M$1)),[2]掉落汇总!$A$2:$A$871,G$1,[2]掉落汇总!$C$2:$C$871,$Q$1)+SUMIFS(OFFSET([2]掉落汇总!$C$2:$C$871,,MATCH($B185,[2]掉落汇总!$D$1:$M$1)),[2]掉落汇总!$A$2:$A$871,G$1,[2]掉落汇总!$C$2:$C$871,$Q$2)/$Q$3)*宝箱投放计算!F185</f>
        <v>0</v>
      </c>
      <c r="H185">
        <f ca="1">(SUMIFS(OFFSET([2]掉落汇总!$C$2:$C$871,,MATCH($B185,[2]掉落汇总!$D$1:$M$1)),[2]掉落汇总!$A$2:$A$871,H$1,[2]掉落汇总!$C$2:$C$871,$Q$1)+SUMIFS(OFFSET([2]掉落汇总!$C$2:$C$871,,MATCH($B185,[2]掉落汇总!$D$1:$M$1)),[2]掉落汇总!$A$2:$A$871,H$1,[2]掉落汇总!$C$2:$C$871,$Q$2)/$Q$3)*宝箱投放计算!G185</f>
        <v>0</v>
      </c>
      <c r="I185">
        <f ca="1">(SUMIFS(OFFSET([2]掉落汇总!$C$2:$C$871,,MATCH($B185,[2]掉落汇总!$D$1:$M$1)),[2]掉落汇总!$A$2:$A$871,I$1,[2]掉落汇总!$C$2:$C$871,$Q$1)+SUMIFS(OFFSET([2]掉落汇总!$C$2:$C$871,,MATCH($B185,[2]掉落汇总!$D$1:$M$1)),[2]掉落汇总!$A$2:$A$871,I$1,[2]掉落汇总!$C$2:$C$871,$Q$2)/$Q$3)*宝箱投放计算!H185</f>
        <v>0</v>
      </c>
      <c r="J185">
        <f ca="1">(SUMIFS(OFFSET([2]掉落汇总!$C$2:$C$871,,MATCH($B185,[2]掉落汇总!$D$1:$M$1)),[2]掉落汇总!$A$2:$A$871,J$1,[2]掉落汇总!$C$2:$C$871,$Q$1)+SUMIFS(OFFSET([2]掉落汇总!$C$2:$C$871,,MATCH($B185,[2]掉落汇总!$D$1:$M$1)),[2]掉落汇总!$A$2:$A$871,J$1,[2]掉落汇总!$C$2:$C$871,$Q$2)/$Q$3)*宝箱投放计算!I185</f>
        <v>0</v>
      </c>
      <c r="K185">
        <f ca="1">(SUMIFS(OFFSET([2]掉落汇总!$C$2:$C$871,,MATCH($B185,[2]掉落汇总!$D$1:$M$1)),[2]掉落汇总!$A$2:$A$871,K$1,[2]掉落汇总!$C$2:$C$871,$Q$1)+SUMIFS(OFFSET([2]掉落汇总!$C$2:$C$871,,MATCH($B185,[2]掉落汇总!$D$1:$M$1)),[2]掉落汇总!$A$2:$A$871,K$1,[2]掉落汇总!$C$2:$C$871,$Q$2)/$Q$3)*宝箱投放计算!J185</f>
        <v>0</v>
      </c>
      <c r="L185">
        <f ca="1">(SUMIFS(OFFSET([2]掉落汇总!$C$2:$C$871,,MATCH($B185,[2]掉落汇总!$D$1:$M$1)),[2]掉落汇总!$A$2:$A$871,L$1,[2]掉落汇总!$C$2:$C$871,$Q$1)+SUMIFS(OFFSET([2]掉落汇总!$C$2:$C$871,,MATCH($B185,[2]掉落汇总!$D$1:$M$1)),[2]掉落汇总!$A$2:$A$871,L$1,[2]掉落汇总!$C$2:$C$871,$Q$2)/$Q$3)*宝箱投放计算!K185</f>
        <v>0.58393299516338337</v>
      </c>
      <c r="M185">
        <f ca="1">(SUMIFS(OFFSET([2]掉落汇总!$C$2:$C$871,,MATCH($B185,[2]掉落汇总!$D$1:$M$1)),[2]掉落汇总!$A$2:$A$871,M$1,[2]掉落汇总!$C$2:$C$871,$Q$1)+SUMIFS(OFFSET([2]掉落汇总!$C$2:$C$871,,MATCH($B185,[2]掉落汇总!$D$1:$M$1)),[2]掉落汇总!$A$2:$A$871,M$1,[2]掉落汇总!$C$2:$C$871,$Q$2)/$Q$3)*宝箱投放计算!L185</f>
        <v>0.73572346140371359</v>
      </c>
      <c r="N185">
        <f ca="1">(SUMIFS(OFFSET([2]掉落汇总!$C$2:$C$871,,MATCH($B185,[2]掉落汇总!$D$1:$M$1)),[2]掉落汇总!$A$2:$A$871,N$1,[2]掉落汇总!$C$2:$C$871,$Q$1)+SUMIFS(OFFSET([2]掉落汇总!$C$2:$C$871,,MATCH($B185,[2]掉落汇总!$D$1:$M$1)),[2]掉落汇总!$A$2:$A$871,N$1,[2]掉落汇总!$C$2:$C$871,$Q$2)/$Q$3)*宝箱投放计算!M185</f>
        <v>0.19916400295057779</v>
      </c>
      <c r="O185">
        <f ca="1">(SUMIFS(OFFSET([2]掉落汇总!$C$2:$C$871,,MATCH($B185,[2]掉落汇总!$D$1:$M$1)),[2]掉落汇总!$A$2:$A$871,O$1,[2]掉落汇总!$C$2:$C$871,$Q$1)+SUMIFS(OFFSET([2]掉落汇总!$C$2:$C$871,,MATCH($B185,[2]掉落汇总!$D$1:$M$1)),[2]掉落汇总!$A$2:$A$871,O$1,[2]掉落汇总!$C$2:$C$871,$Q$2)/$Q$3)*宝箱投放计算!N185</f>
        <v>0.31118538581225147</v>
      </c>
    </row>
    <row r="186" spans="1:15" x14ac:dyDescent="0.2">
      <c r="A186">
        <f>玩家成长时间线!A186</f>
        <v>185</v>
      </c>
      <c r="B186">
        <f>玩家成长时间线!B186</f>
        <v>9</v>
      </c>
      <c r="C186">
        <f ca="1">SUM($D$2:D186)</f>
        <v>1082.2409573020943</v>
      </c>
      <c r="D186">
        <f t="shared" ca="1" si="2"/>
        <v>5.9140668089225743</v>
      </c>
      <c r="E186">
        <f ca="1">(SUMIFS(OFFSET([2]掉落汇总!$C$2:$C$871,,MATCH($B186,[2]掉落汇总!$D$1:$M$1)),[2]掉落汇总!$A$2:$A$871,E$1,[2]掉落汇总!$C$2:$C$871,$Q$1)+SUMIFS(OFFSET([2]掉落汇总!$C$2:$C$871,,MATCH($B186,[2]掉落汇总!$D$1:$M$1)),[2]掉落汇总!$A$2:$A$871,E$1,[2]掉落汇总!$C$2:$C$871,$Q$2)/$Q$3)*宝箱投放计算!D186</f>
        <v>0.94722791712104693</v>
      </c>
      <c r="F186">
        <f ca="1">(SUMIFS(OFFSET([2]掉落汇总!$C$2:$C$871,,MATCH($B186,[2]掉落汇总!$D$1:$M$1)),[2]掉落汇总!$A$2:$A$871,F$1,[2]掉落汇总!$C$2:$C$871,$Q$1)+SUMIFS(OFFSET([2]掉落汇总!$C$2:$C$871,,MATCH($B186,[2]掉落汇总!$D$1:$M$1)),[2]掉落汇总!$A$2:$A$871,F$1,[2]掉落汇总!$C$2:$C$871,$Q$2)/$Q$3)*宝箱投放计算!E186</f>
        <v>3.1368330464716006</v>
      </c>
      <c r="G186">
        <f ca="1">(SUMIFS(OFFSET([2]掉落汇总!$C$2:$C$871,,MATCH($B186,[2]掉落汇总!$D$1:$M$1)),[2]掉落汇总!$A$2:$A$871,G$1,[2]掉落汇总!$C$2:$C$871,$Q$1)+SUMIFS(OFFSET([2]掉落汇总!$C$2:$C$871,,MATCH($B186,[2]掉落汇总!$D$1:$M$1)),[2]掉落汇总!$A$2:$A$871,G$1,[2]掉落汇总!$C$2:$C$871,$Q$2)/$Q$3)*宝箱投放计算!F186</f>
        <v>0</v>
      </c>
      <c r="H186">
        <f ca="1">(SUMIFS(OFFSET([2]掉落汇总!$C$2:$C$871,,MATCH($B186,[2]掉落汇总!$D$1:$M$1)),[2]掉落汇总!$A$2:$A$871,H$1,[2]掉落汇总!$C$2:$C$871,$Q$1)+SUMIFS(OFFSET([2]掉落汇总!$C$2:$C$871,,MATCH($B186,[2]掉落汇总!$D$1:$M$1)),[2]掉落汇总!$A$2:$A$871,H$1,[2]掉落汇总!$C$2:$C$871,$Q$2)/$Q$3)*宝箱投放计算!G186</f>
        <v>0</v>
      </c>
      <c r="I186">
        <f ca="1">(SUMIFS(OFFSET([2]掉落汇总!$C$2:$C$871,,MATCH($B186,[2]掉落汇总!$D$1:$M$1)),[2]掉落汇总!$A$2:$A$871,I$1,[2]掉落汇总!$C$2:$C$871,$Q$1)+SUMIFS(OFFSET([2]掉落汇总!$C$2:$C$871,,MATCH($B186,[2]掉落汇总!$D$1:$M$1)),[2]掉落汇总!$A$2:$A$871,I$1,[2]掉落汇总!$C$2:$C$871,$Q$2)/$Q$3)*宝箱投放计算!H186</f>
        <v>0</v>
      </c>
      <c r="J186">
        <f ca="1">(SUMIFS(OFFSET([2]掉落汇总!$C$2:$C$871,,MATCH($B186,[2]掉落汇总!$D$1:$M$1)),[2]掉落汇总!$A$2:$A$871,J$1,[2]掉落汇总!$C$2:$C$871,$Q$1)+SUMIFS(OFFSET([2]掉落汇总!$C$2:$C$871,,MATCH($B186,[2]掉落汇总!$D$1:$M$1)),[2]掉落汇总!$A$2:$A$871,J$1,[2]掉落汇总!$C$2:$C$871,$Q$2)/$Q$3)*宝箱投放计算!I186</f>
        <v>0</v>
      </c>
      <c r="K186">
        <f ca="1">(SUMIFS(OFFSET([2]掉落汇总!$C$2:$C$871,,MATCH($B186,[2]掉落汇总!$D$1:$M$1)),[2]掉落汇总!$A$2:$A$871,K$1,[2]掉落汇总!$C$2:$C$871,$Q$1)+SUMIFS(OFFSET([2]掉落汇总!$C$2:$C$871,,MATCH($B186,[2]掉落汇总!$D$1:$M$1)),[2]掉落汇总!$A$2:$A$871,K$1,[2]掉落汇总!$C$2:$C$871,$Q$2)/$Q$3)*宝箱投放计算!J186</f>
        <v>0</v>
      </c>
      <c r="L186">
        <f ca="1">(SUMIFS(OFFSET([2]掉落汇总!$C$2:$C$871,,MATCH($B186,[2]掉落汇总!$D$1:$M$1)),[2]掉落汇总!$A$2:$A$871,L$1,[2]掉落汇总!$C$2:$C$871,$Q$1)+SUMIFS(OFFSET([2]掉落汇总!$C$2:$C$871,,MATCH($B186,[2]掉落汇总!$D$1:$M$1)),[2]掉落汇总!$A$2:$A$871,L$1,[2]掉落汇总!$C$2:$C$871,$Q$2)/$Q$3)*宝箱投放计算!K186</f>
        <v>0.58393299516338337</v>
      </c>
      <c r="M186">
        <f ca="1">(SUMIFS(OFFSET([2]掉落汇总!$C$2:$C$871,,MATCH($B186,[2]掉落汇总!$D$1:$M$1)),[2]掉落汇总!$A$2:$A$871,M$1,[2]掉落汇总!$C$2:$C$871,$Q$1)+SUMIFS(OFFSET([2]掉落汇总!$C$2:$C$871,,MATCH($B186,[2]掉落汇总!$D$1:$M$1)),[2]掉落汇总!$A$2:$A$871,M$1,[2]掉落汇总!$C$2:$C$871,$Q$2)/$Q$3)*宝箱投放计算!L186</f>
        <v>0.73572346140371359</v>
      </c>
      <c r="N186">
        <f ca="1">(SUMIFS(OFFSET([2]掉落汇总!$C$2:$C$871,,MATCH($B186,[2]掉落汇总!$D$1:$M$1)),[2]掉落汇总!$A$2:$A$871,N$1,[2]掉落汇总!$C$2:$C$871,$Q$1)+SUMIFS(OFFSET([2]掉落汇总!$C$2:$C$871,,MATCH($B186,[2]掉落汇总!$D$1:$M$1)),[2]掉落汇总!$A$2:$A$871,N$1,[2]掉落汇总!$C$2:$C$871,$Q$2)/$Q$3)*宝箱投放计算!M186</f>
        <v>0.19916400295057779</v>
      </c>
      <c r="O186">
        <f ca="1">(SUMIFS(OFFSET([2]掉落汇总!$C$2:$C$871,,MATCH($B186,[2]掉落汇总!$D$1:$M$1)),[2]掉落汇总!$A$2:$A$871,O$1,[2]掉落汇总!$C$2:$C$871,$Q$1)+SUMIFS(OFFSET([2]掉落汇总!$C$2:$C$871,,MATCH($B186,[2]掉落汇总!$D$1:$M$1)),[2]掉落汇总!$A$2:$A$871,O$1,[2]掉落汇总!$C$2:$C$871,$Q$2)/$Q$3)*宝箱投放计算!N186</f>
        <v>0.31118538581225147</v>
      </c>
    </row>
    <row r="187" spans="1:15" x14ac:dyDescent="0.2">
      <c r="A187">
        <f>玩家成长时间线!A187</f>
        <v>186</v>
      </c>
      <c r="B187">
        <f>玩家成长时间线!B187</f>
        <v>9</v>
      </c>
      <c r="C187">
        <f ca="1">SUM($D$2:D187)</f>
        <v>1088.1589499561642</v>
      </c>
      <c r="D187">
        <f t="shared" ca="1" si="2"/>
        <v>5.9179926540697938</v>
      </c>
      <c r="E187">
        <f ca="1">(SUMIFS(OFFSET([2]掉落汇总!$C$2:$C$871,,MATCH($B187,[2]掉落汇总!$D$1:$M$1)),[2]掉落汇总!$A$2:$A$871,E$1,[2]掉落汇总!$C$2:$C$871,$Q$1)+SUMIFS(OFFSET([2]掉落汇总!$C$2:$C$871,,MATCH($B187,[2]掉落汇总!$D$1:$M$1)),[2]掉落汇总!$A$2:$A$871,E$1,[2]掉落汇总!$C$2:$C$871,$Q$2)/$Q$3)*宝箱投放计算!D187</f>
        <v>0.9511537622682662</v>
      </c>
      <c r="F187">
        <f ca="1">(SUMIFS(OFFSET([2]掉落汇总!$C$2:$C$871,,MATCH($B187,[2]掉落汇总!$D$1:$M$1)),[2]掉落汇总!$A$2:$A$871,F$1,[2]掉落汇总!$C$2:$C$871,$Q$1)+SUMIFS(OFFSET([2]掉落汇总!$C$2:$C$871,,MATCH($B187,[2]掉落汇总!$D$1:$M$1)),[2]掉落汇总!$A$2:$A$871,F$1,[2]掉落汇总!$C$2:$C$871,$Q$2)/$Q$3)*宝箱投放计算!E187</f>
        <v>3.1368330464716006</v>
      </c>
      <c r="G187">
        <f ca="1">(SUMIFS(OFFSET([2]掉落汇总!$C$2:$C$871,,MATCH($B187,[2]掉落汇总!$D$1:$M$1)),[2]掉落汇总!$A$2:$A$871,G$1,[2]掉落汇总!$C$2:$C$871,$Q$1)+SUMIFS(OFFSET([2]掉落汇总!$C$2:$C$871,,MATCH($B187,[2]掉落汇总!$D$1:$M$1)),[2]掉落汇总!$A$2:$A$871,G$1,[2]掉落汇总!$C$2:$C$871,$Q$2)/$Q$3)*宝箱投放计算!F187</f>
        <v>0</v>
      </c>
      <c r="H187">
        <f ca="1">(SUMIFS(OFFSET([2]掉落汇总!$C$2:$C$871,,MATCH($B187,[2]掉落汇总!$D$1:$M$1)),[2]掉落汇总!$A$2:$A$871,H$1,[2]掉落汇总!$C$2:$C$871,$Q$1)+SUMIFS(OFFSET([2]掉落汇总!$C$2:$C$871,,MATCH($B187,[2]掉落汇总!$D$1:$M$1)),[2]掉落汇总!$A$2:$A$871,H$1,[2]掉落汇总!$C$2:$C$871,$Q$2)/$Q$3)*宝箱投放计算!G187</f>
        <v>0</v>
      </c>
      <c r="I187">
        <f ca="1">(SUMIFS(OFFSET([2]掉落汇总!$C$2:$C$871,,MATCH($B187,[2]掉落汇总!$D$1:$M$1)),[2]掉落汇总!$A$2:$A$871,I$1,[2]掉落汇总!$C$2:$C$871,$Q$1)+SUMIFS(OFFSET([2]掉落汇总!$C$2:$C$871,,MATCH($B187,[2]掉落汇总!$D$1:$M$1)),[2]掉落汇总!$A$2:$A$871,I$1,[2]掉落汇总!$C$2:$C$871,$Q$2)/$Q$3)*宝箱投放计算!H187</f>
        <v>0</v>
      </c>
      <c r="J187">
        <f ca="1">(SUMIFS(OFFSET([2]掉落汇总!$C$2:$C$871,,MATCH($B187,[2]掉落汇总!$D$1:$M$1)),[2]掉落汇总!$A$2:$A$871,J$1,[2]掉落汇总!$C$2:$C$871,$Q$1)+SUMIFS(OFFSET([2]掉落汇总!$C$2:$C$871,,MATCH($B187,[2]掉落汇总!$D$1:$M$1)),[2]掉落汇总!$A$2:$A$871,J$1,[2]掉落汇总!$C$2:$C$871,$Q$2)/$Q$3)*宝箱投放计算!I187</f>
        <v>0</v>
      </c>
      <c r="K187">
        <f ca="1">(SUMIFS(OFFSET([2]掉落汇总!$C$2:$C$871,,MATCH($B187,[2]掉落汇总!$D$1:$M$1)),[2]掉落汇总!$A$2:$A$871,K$1,[2]掉落汇总!$C$2:$C$871,$Q$1)+SUMIFS(OFFSET([2]掉落汇总!$C$2:$C$871,,MATCH($B187,[2]掉落汇总!$D$1:$M$1)),[2]掉落汇总!$A$2:$A$871,K$1,[2]掉落汇总!$C$2:$C$871,$Q$2)/$Q$3)*宝箱投放计算!J187</f>
        <v>0</v>
      </c>
      <c r="L187">
        <f ca="1">(SUMIFS(OFFSET([2]掉落汇总!$C$2:$C$871,,MATCH($B187,[2]掉落汇总!$D$1:$M$1)),[2]掉落汇总!$A$2:$A$871,L$1,[2]掉落汇总!$C$2:$C$871,$Q$1)+SUMIFS(OFFSET([2]掉落汇总!$C$2:$C$871,,MATCH($B187,[2]掉落汇总!$D$1:$M$1)),[2]掉落汇总!$A$2:$A$871,L$1,[2]掉落汇总!$C$2:$C$871,$Q$2)/$Q$3)*宝箱投放计算!K187</f>
        <v>0.58393299516338337</v>
      </c>
      <c r="M187">
        <f ca="1">(SUMIFS(OFFSET([2]掉落汇总!$C$2:$C$871,,MATCH($B187,[2]掉落汇总!$D$1:$M$1)),[2]掉落汇总!$A$2:$A$871,M$1,[2]掉落汇总!$C$2:$C$871,$Q$1)+SUMIFS(OFFSET([2]掉落汇总!$C$2:$C$871,,MATCH($B187,[2]掉落汇总!$D$1:$M$1)),[2]掉落汇总!$A$2:$A$871,M$1,[2]掉落汇总!$C$2:$C$871,$Q$2)/$Q$3)*宝箱投放计算!L187</f>
        <v>0.73572346140371359</v>
      </c>
      <c r="N187">
        <f ca="1">(SUMIFS(OFFSET([2]掉落汇总!$C$2:$C$871,,MATCH($B187,[2]掉落汇总!$D$1:$M$1)),[2]掉落汇总!$A$2:$A$871,N$1,[2]掉落汇总!$C$2:$C$871,$Q$1)+SUMIFS(OFFSET([2]掉落汇总!$C$2:$C$871,,MATCH($B187,[2]掉落汇总!$D$1:$M$1)),[2]掉落汇总!$A$2:$A$871,N$1,[2]掉落汇总!$C$2:$C$871,$Q$2)/$Q$3)*宝箱投放计算!M187</f>
        <v>0.19916400295057779</v>
      </c>
      <c r="O187">
        <f ca="1">(SUMIFS(OFFSET([2]掉落汇总!$C$2:$C$871,,MATCH($B187,[2]掉落汇总!$D$1:$M$1)),[2]掉落汇总!$A$2:$A$871,O$1,[2]掉落汇总!$C$2:$C$871,$Q$1)+SUMIFS(OFFSET([2]掉落汇总!$C$2:$C$871,,MATCH($B187,[2]掉落汇总!$D$1:$M$1)),[2]掉落汇总!$A$2:$A$871,O$1,[2]掉落汇总!$C$2:$C$871,$Q$2)/$Q$3)*宝箱投放计算!N187</f>
        <v>0.31118538581225147</v>
      </c>
    </row>
    <row r="188" spans="1:15" x14ac:dyDescent="0.2">
      <c r="A188">
        <f>玩家成长时间线!A188</f>
        <v>187</v>
      </c>
      <c r="B188">
        <f>玩家成长时间线!B188</f>
        <v>9</v>
      </c>
      <c r="C188">
        <f ca="1">SUM($D$2:D188)</f>
        <v>1094.1593853583256</v>
      </c>
      <c r="D188">
        <f t="shared" ca="1" si="2"/>
        <v>6.000435402161397</v>
      </c>
      <c r="E188">
        <f ca="1">(SUMIFS(OFFSET([2]掉落汇总!$C$2:$C$871,,MATCH($B188,[2]掉落汇总!$D$1:$M$1)),[2]掉落汇总!$A$2:$A$871,E$1,[2]掉落汇总!$C$2:$C$871,$Q$1)+SUMIFS(OFFSET([2]掉落汇总!$C$2:$C$871,,MATCH($B188,[2]掉落汇总!$D$1:$M$1)),[2]掉落汇总!$A$2:$A$871,E$1,[2]掉落汇总!$C$2:$C$871,$Q$2)/$Q$3)*宝箱投放计算!D188</f>
        <v>1.0335965103598692</v>
      </c>
      <c r="F188">
        <f ca="1">(SUMIFS(OFFSET([2]掉落汇总!$C$2:$C$871,,MATCH($B188,[2]掉落汇总!$D$1:$M$1)),[2]掉落汇总!$A$2:$A$871,F$1,[2]掉落汇总!$C$2:$C$871,$Q$1)+SUMIFS(OFFSET([2]掉落汇总!$C$2:$C$871,,MATCH($B188,[2]掉落汇总!$D$1:$M$1)),[2]掉落汇总!$A$2:$A$871,F$1,[2]掉落汇总!$C$2:$C$871,$Q$2)/$Q$3)*宝箱投放计算!E188</f>
        <v>3.1368330464716006</v>
      </c>
      <c r="G188">
        <f ca="1">(SUMIFS(OFFSET([2]掉落汇总!$C$2:$C$871,,MATCH($B188,[2]掉落汇总!$D$1:$M$1)),[2]掉落汇总!$A$2:$A$871,G$1,[2]掉落汇总!$C$2:$C$871,$Q$1)+SUMIFS(OFFSET([2]掉落汇总!$C$2:$C$871,,MATCH($B188,[2]掉落汇总!$D$1:$M$1)),[2]掉落汇总!$A$2:$A$871,G$1,[2]掉落汇总!$C$2:$C$871,$Q$2)/$Q$3)*宝箱投放计算!F188</f>
        <v>0</v>
      </c>
      <c r="H188">
        <f ca="1">(SUMIFS(OFFSET([2]掉落汇总!$C$2:$C$871,,MATCH($B188,[2]掉落汇总!$D$1:$M$1)),[2]掉落汇总!$A$2:$A$871,H$1,[2]掉落汇总!$C$2:$C$871,$Q$1)+SUMIFS(OFFSET([2]掉落汇总!$C$2:$C$871,,MATCH($B188,[2]掉落汇总!$D$1:$M$1)),[2]掉落汇总!$A$2:$A$871,H$1,[2]掉落汇总!$C$2:$C$871,$Q$2)/$Q$3)*宝箱投放计算!G188</f>
        <v>0</v>
      </c>
      <c r="I188">
        <f ca="1">(SUMIFS(OFFSET([2]掉落汇总!$C$2:$C$871,,MATCH($B188,[2]掉落汇总!$D$1:$M$1)),[2]掉落汇总!$A$2:$A$871,I$1,[2]掉落汇总!$C$2:$C$871,$Q$1)+SUMIFS(OFFSET([2]掉落汇总!$C$2:$C$871,,MATCH($B188,[2]掉落汇总!$D$1:$M$1)),[2]掉落汇总!$A$2:$A$871,I$1,[2]掉落汇总!$C$2:$C$871,$Q$2)/$Q$3)*宝箱投放计算!H188</f>
        <v>0</v>
      </c>
      <c r="J188">
        <f ca="1">(SUMIFS(OFFSET([2]掉落汇总!$C$2:$C$871,,MATCH($B188,[2]掉落汇总!$D$1:$M$1)),[2]掉落汇总!$A$2:$A$871,J$1,[2]掉落汇总!$C$2:$C$871,$Q$1)+SUMIFS(OFFSET([2]掉落汇总!$C$2:$C$871,,MATCH($B188,[2]掉落汇总!$D$1:$M$1)),[2]掉落汇总!$A$2:$A$871,J$1,[2]掉落汇总!$C$2:$C$871,$Q$2)/$Q$3)*宝箱投放计算!I188</f>
        <v>0</v>
      </c>
      <c r="K188">
        <f ca="1">(SUMIFS(OFFSET([2]掉落汇总!$C$2:$C$871,,MATCH($B188,[2]掉落汇总!$D$1:$M$1)),[2]掉落汇总!$A$2:$A$871,K$1,[2]掉落汇总!$C$2:$C$871,$Q$1)+SUMIFS(OFFSET([2]掉落汇总!$C$2:$C$871,,MATCH($B188,[2]掉落汇总!$D$1:$M$1)),[2]掉落汇总!$A$2:$A$871,K$1,[2]掉落汇总!$C$2:$C$871,$Q$2)/$Q$3)*宝箱投放计算!J188</f>
        <v>0</v>
      </c>
      <c r="L188">
        <f ca="1">(SUMIFS(OFFSET([2]掉落汇总!$C$2:$C$871,,MATCH($B188,[2]掉落汇总!$D$1:$M$1)),[2]掉落汇总!$A$2:$A$871,L$1,[2]掉落汇总!$C$2:$C$871,$Q$1)+SUMIFS(OFFSET([2]掉落汇总!$C$2:$C$871,,MATCH($B188,[2]掉落汇总!$D$1:$M$1)),[2]掉落汇总!$A$2:$A$871,L$1,[2]掉落汇总!$C$2:$C$871,$Q$2)/$Q$3)*宝箱投放计算!K188</f>
        <v>0.58393299516338337</v>
      </c>
      <c r="M188">
        <f ca="1">(SUMIFS(OFFSET([2]掉落汇总!$C$2:$C$871,,MATCH($B188,[2]掉落汇总!$D$1:$M$1)),[2]掉落汇总!$A$2:$A$871,M$1,[2]掉落汇总!$C$2:$C$871,$Q$1)+SUMIFS(OFFSET([2]掉落汇总!$C$2:$C$871,,MATCH($B188,[2]掉落汇总!$D$1:$M$1)),[2]掉落汇总!$A$2:$A$871,M$1,[2]掉落汇总!$C$2:$C$871,$Q$2)/$Q$3)*宝箱投放计算!L188</f>
        <v>0.73572346140371359</v>
      </c>
      <c r="N188">
        <f ca="1">(SUMIFS(OFFSET([2]掉落汇总!$C$2:$C$871,,MATCH($B188,[2]掉落汇总!$D$1:$M$1)),[2]掉落汇总!$A$2:$A$871,N$1,[2]掉落汇总!$C$2:$C$871,$Q$1)+SUMIFS(OFFSET([2]掉落汇总!$C$2:$C$871,,MATCH($B188,[2]掉落汇总!$D$1:$M$1)),[2]掉落汇总!$A$2:$A$871,N$1,[2]掉落汇总!$C$2:$C$871,$Q$2)/$Q$3)*宝箱投放计算!M188</f>
        <v>0.19916400295057779</v>
      </c>
      <c r="O188">
        <f ca="1">(SUMIFS(OFFSET([2]掉落汇总!$C$2:$C$871,,MATCH($B188,[2]掉落汇总!$D$1:$M$1)),[2]掉落汇总!$A$2:$A$871,O$1,[2]掉落汇总!$C$2:$C$871,$Q$1)+SUMIFS(OFFSET([2]掉落汇总!$C$2:$C$871,,MATCH($B188,[2]掉落汇总!$D$1:$M$1)),[2]掉落汇总!$A$2:$A$871,O$1,[2]掉落汇总!$C$2:$C$871,$Q$2)/$Q$3)*宝箱投放计算!N188</f>
        <v>0.31118538581225147</v>
      </c>
    </row>
    <row r="189" spans="1:15" x14ac:dyDescent="0.2">
      <c r="A189">
        <f>玩家成长时间线!A189</f>
        <v>188</v>
      </c>
      <c r="B189">
        <f>玩家成长时间线!B189</f>
        <v>10</v>
      </c>
      <c r="C189">
        <f ca="1">SUM($D$2:D189)</f>
        <v>1100.0514299313475</v>
      </c>
      <c r="D189">
        <f t="shared" ca="1" si="2"/>
        <v>5.8920445730219377</v>
      </c>
      <c r="E189">
        <f ca="1">(SUMIFS(OFFSET([2]掉落汇总!$C$2:$C$871,,MATCH($B189,[2]掉落汇总!$D$1:$M$1)),[2]掉落汇总!$A$2:$A$871,E$1,[2]掉落汇总!$C$2:$C$871,$Q$1)+SUMIFS(OFFSET([2]掉落汇总!$C$2:$C$871,,MATCH($B189,[2]掉落汇总!$D$1:$M$1)),[2]掉落汇总!$A$2:$A$871,E$1,[2]掉落汇总!$C$2:$C$871,$Q$2)/$Q$3)*宝箱投放计算!D189</f>
        <v>0.92520568122041036</v>
      </c>
      <c r="F189">
        <f ca="1">(SUMIFS(OFFSET([2]掉落汇总!$C$2:$C$871,,MATCH($B189,[2]掉落汇总!$D$1:$M$1)),[2]掉落汇总!$A$2:$A$871,F$1,[2]掉落汇总!$C$2:$C$871,$Q$1)+SUMIFS(OFFSET([2]掉落汇总!$C$2:$C$871,,MATCH($B189,[2]掉落汇总!$D$1:$M$1)),[2]掉落汇总!$A$2:$A$871,F$1,[2]掉落汇总!$C$2:$C$871,$Q$2)/$Q$3)*宝箱投放计算!E189</f>
        <v>3.1368330464716006</v>
      </c>
      <c r="G189">
        <f ca="1">(SUMIFS(OFFSET([2]掉落汇总!$C$2:$C$871,,MATCH($B189,[2]掉落汇总!$D$1:$M$1)),[2]掉落汇总!$A$2:$A$871,G$1,[2]掉落汇总!$C$2:$C$871,$Q$1)+SUMIFS(OFFSET([2]掉落汇总!$C$2:$C$871,,MATCH($B189,[2]掉落汇总!$D$1:$M$1)),[2]掉落汇总!$A$2:$A$871,G$1,[2]掉落汇总!$C$2:$C$871,$Q$2)/$Q$3)*宝箱投放计算!F189</f>
        <v>0</v>
      </c>
      <c r="H189">
        <f ca="1">(SUMIFS(OFFSET([2]掉落汇总!$C$2:$C$871,,MATCH($B189,[2]掉落汇总!$D$1:$M$1)),[2]掉落汇总!$A$2:$A$871,H$1,[2]掉落汇总!$C$2:$C$871,$Q$1)+SUMIFS(OFFSET([2]掉落汇总!$C$2:$C$871,,MATCH($B189,[2]掉落汇总!$D$1:$M$1)),[2]掉落汇总!$A$2:$A$871,H$1,[2]掉落汇总!$C$2:$C$871,$Q$2)/$Q$3)*宝箱投放计算!G189</f>
        <v>0</v>
      </c>
      <c r="I189">
        <f ca="1">(SUMIFS(OFFSET([2]掉落汇总!$C$2:$C$871,,MATCH($B189,[2]掉落汇总!$D$1:$M$1)),[2]掉落汇总!$A$2:$A$871,I$1,[2]掉落汇总!$C$2:$C$871,$Q$1)+SUMIFS(OFFSET([2]掉落汇总!$C$2:$C$871,,MATCH($B189,[2]掉落汇总!$D$1:$M$1)),[2]掉落汇总!$A$2:$A$871,I$1,[2]掉落汇总!$C$2:$C$871,$Q$2)/$Q$3)*宝箱投放计算!H189</f>
        <v>0</v>
      </c>
      <c r="J189">
        <f ca="1">(SUMIFS(OFFSET([2]掉落汇总!$C$2:$C$871,,MATCH($B189,[2]掉落汇总!$D$1:$M$1)),[2]掉落汇总!$A$2:$A$871,J$1,[2]掉落汇总!$C$2:$C$871,$Q$1)+SUMIFS(OFFSET([2]掉落汇总!$C$2:$C$871,,MATCH($B189,[2]掉落汇总!$D$1:$M$1)),[2]掉落汇总!$A$2:$A$871,J$1,[2]掉落汇总!$C$2:$C$871,$Q$2)/$Q$3)*宝箱投放计算!I189</f>
        <v>0</v>
      </c>
      <c r="K189">
        <f ca="1">(SUMIFS(OFFSET([2]掉落汇总!$C$2:$C$871,,MATCH($B189,[2]掉落汇总!$D$1:$M$1)),[2]掉落汇总!$A$2:$A$871,K$1,[2]掉落汇总!$C$2:$C$871,$Q$1)+SUMIFS(OFFSET([2]掉落汇总!$C$2:$C$871,,MATCH($B189,[2]掉落汇总!$D$1:$M$1)),[2]掉落汇总!$A$2:$A$871,K$1,[2]掉落汇总!$C$2:$C$871,$Q$2)/$Q$3)*宝箱投放计算!J189</f>
        <v>0</v>
      </c>
      <c r="L189">
        <f ca="1">(SUMIFS(OFFSET([2]掉落汇总!$C$2:$C$871,,MATCH($B189,[2]掉落汇总!$D$1:$M$1)),[2]掉落汇总!$A$2:$A$871,L$1,[2]掉落汇总!$C$2:$C$871,$Q$1)+SUMIFS(OFFSET([2]掉落汇总!$C$2:$C$871,,MATCH($B189,[2]掉落汇总!$D$1:$M$1)),[2]掉落汇总!$A$2:$A$871,L$1,[2]掉落汇总!$C$2:$C$871,$Q$2)/$Q$3)*宝箱投放计算!K189</f>
        <v>0.58393299516338337</v>
      </c>
      <c r="M189">
        <f ca="1">(SUMIFS(OFFSET([2]掉落汇总!$C$2:$C$871,,MATCH($B189,[2]掉落汇总!$D$1:$M$1)),[2]掉落汇总!$A$2:$A$871,M$1,[2]掉落汇总!$C$2:$C$871,$Q$1)+SUMIFS(OFFSET([2]掉落汇总!$C$2:$C$871,,MATCH($B189,[2]掉落汇总!$D$1:$M$1)),[2]掉落汇总!$A$2:$A$871,M$1,[2]掉落汇总!$C$2:$C$871,$Q$2)/$Q$3)*宝箱投放计算!L189</f>
        <v>0.73572346140371359</v>
      </c>
      <c r="N189">
        <f ca="1">(SUMIFS(OFFSET([2]掉落汇总!$C$2:$C$871,,MATCH($B189,[2]掉落汇总!$D$1:$M$1)),[2]掉落汇总!$A$2:$A$871,N$1,[2]掉落汇总!$C$2:$C$871,$Q$1)+SUMIFS(OFFSET([2]掉落汇总!$C$2:$C$871,,MATCH($B189,[2]掉落汇总!$D$1:$M$1)),[2]掉落汇总!$A$2:$A$871,N$1,[2]掉落汇总!$C$2:$C$871,$Q$2)/$Q$3)*宝箱投放计算!M189</f>
        <v>0.19916400295057779</v>
      </c>
      <c r="O189">
        <f ca="1">(SUMIFS(OFFSET([2]掉落汇总!$C$2:$C$871,,MATCH($B189,[2]掉落汇总!$D$1:$M$1)),[2]掉落汇总!$A$2:$A$871,O$1,[2]掉落汇总!$C$2:$C$871,$Q$1)+SUMIFS(OFFSET([2]掉落汇总!$C$2:$C$871,,MATCH($B189,[2]掉落汇总!$D$1:$M$1)),[2]掉落汇总!$A$2:$A$871,O$1,[2]掉落汇总!$C$2:$C$871,$Q$2)/$Q$3)*宝箱投放计算!N189</f>
        <v>0.31118538581225147</v>
      </c>
    </row>
    <row r="190" spans="1:15" x14ac:dyDescent="0.2">
      <c r="A190">
        <f>玩家成长时间线!A190</f>
        <v>189</v>
      </c>
      <c r="B190">
        <f>玩家成长时间线!B190</f>
        <v>10</v>
      </c>
      <c r="C190">
        <f ca="1">SUM($D$2:D190)</f>
        <v>1105.9472619846429</v>
      </c>
      <c r="D190">
        <f t="shared" ca="1" si="2"/>
        <v>5.8958320532954778</v>
      </c>
      <c r="E190">
        <f ca="1">(SUMIFS(OFFSET([2]掉落汇总!$C$2:$C$871,,MATCH($B190,[2]掉落汇总!$D$1:$M$1)),[2]掉落汇总!$A$2:$A$871,E$1,[2]掉落汇总!$C$2:$C$871,$Q$1)+SUMIFS(OFFSET([2]掉落汇总!$C$2:$C$871,,MATCH($B190,[2]掉落汇总!$D$1:$M$1)),[2]掉落汇总!$A$2:$A$871,E$1,[2]掉落汇总!$C$2:$C$871,$Q$2)/$Q$3)*宝箱投放计算!D190</f>
        <v>0.9289931614939505</v>
      </c>
      <c r="F190">
        <f ca="1">(SUMIFS(OFFSET([2]掉落汇总!$C$2:$C$871,,MATCH($B190,[2]掉落汇总!$D$1:$M$1)),[2]掉落汇总!$A$2:$A$871,F$1,[2]掉落汇总!$C$2:$C$871,$Q$1)+SUMIFS(OFFSET([2]掉落汇总!$C$2:$C$871,,MATCH($B190,[2]掉落汇总!$D$1:$M$1)),[2]掉落汇总!$A$2:$A$871,F$1,[2]掉落汇总!$C$2:$C$871,$Q$2)/$Q$3)*宝箱投放计算!E190</f>
        <v>3.1368330464716006</v>
      </c>
      <c r="G190">
        <f ca="1">(SUMIFS(OFFSET([2]掉落汇总!$C$2:$C$871,,MATCH($B190,[2]掉落汇总!$D$1:$M$1)),[2]掉落汇总!$A$2:$A$871,G$1,[2]掉落汇总!$C$2:$C$871,$Q$1)+SUMIFS(OFFSET([2]掉落汇总!$C$2:$C$871,,MATCH($B190,[2]掉落汇总!$D$1:$M$1)),[2]掉落汇总!$A$2:$A$871,G$1,[2]掉落汇总!$C$2:$C$871,$Q$2)/$Q$3)*宝箱投放计算!F190</f>
        <v>0</v>
      </c>
      <c r="H190">
        <f ca="1">(SUMIFS(OFFSET([2]掉落汇总!$C$2:$C$871,,MATCH($B190,[2]掉落汇总!$D$1:$M$1)),[2]掉落汇总!$A$2:$A$871,H$1,[2]掉落汇总!$C$2:$C$871,$Q$1)+SUMIFS(OFFSET([2]掉落汇总!$C$2:$C$871,,MATCH($B190,[2]掉落汇总!$D$1:$M$1)),[2]掉落汇总!$A$2:$A$871,H$1,[2]掉落汇总!$C$2:$C$871,$Q$2)/$Q$3)*宝箱投放计算!G190</f>
        <v>0</v>
      </c>
      <c r="I190">
        <f ca="1">(SUMIFS(OFFSET([2]掉落汇总!$C$2:$C$871,,MATCH($B190,[2]掉落汇总!$D$1:$M$1)),[2]掉落汇总!$A$2:$A$871,I$1,[2]掉落汇总!$C$2:$C$871,$Q$1)+SUMIFS(OFFSET([2]掉落汇总!$C$2:$C$871,,MATCH($B190,[2]掉落汇总!$D$1:$M$1)),[2]掉落汇总!$A$2:$A$871,I$1,[2]掉落汇总!$C$2:$C$871,$Q$2)/$Q$3)*宝箱投放计算!H190</f>
        <v>0</v>
      </c>
      <c r="J190">
        <f ca="1">(SUMIFS(OFFSET([2]掉落汇总!$C$2:$C$871,,MATCH($B190,[2]掉落汇总!$D$1:$M$1)),[2]掉落汇总!$A$2:$A$871,J$1,[2]掉落汇总!$C$2:$C$871,$Q$1)+SUMIFS(OFFSET([2]掉落汇总!$C$2:$C$871,,MATCH($B190,[2]掉落汇总!$D$1:$M$1)),[2]掉落汇总!$A$2:$A$871,J$1,[2]掉落汇总!$C$2:$C$871,$Q$2)/$Q$3)*宝箱投放计算!I190</f>
        <v>0</v>
      </c>
      <c r="K190">
        <f ca="1">(SUMIFS(OFFSET([2]掉落汇总!$C$2:$C$871,,MATCH($B190,[2]掉落汇总!$D$1:$M$1)),[2]掉落汇总!$A$2:$A$871,K$1,[2]掉落汇总!$C$2:$C$871,$Q$1)+SUMIFS(OFFSET([2]掉落汇总!$C$2:$C$871,,MATCH($B190,[2]掉落汇总!$D$1:$M$1)),[2]掉落汇总!$A$2:$A$871,K$1,[2]掉落汇总!$C$2:$C$871,$Q$2)/$Q$3)*宝箱投放计算!J190</f>
        <v>0</v>
      </c>
      <c r="L190">
        <f ca="1">(SUMIFS(OFFSET([2]掉落汇总!$C$2:$C$871,,MATCH($B190,[2]掉落汇总!$D$1:$M$1)),[2]掉落汇总!$A$2:$A$871,L$1,[2]掉落汇总!$C$2:$C$871,$Q$1)+SUMIFS(OFFSET([2]掉落汇总!$C$2:$C$871,,MATCH($B190,[2]掉落汇总!$D$1:$M$1)),[2]掉落汇总!$A$2:$A$871,L$1,[2]掉落汇总!$C$2:$C$871,$Q$2)/$Q$3)*宝箱投放计算!K190</f>
        <v>0.58393299516338337</v>
      </c>
      <c r="M190">
        <f ca="1">(SUMIFS(OFFSET([2]掉落汇总!$C$2:$C$871,,MATCH($B190,[2]掉落汇总!$D$1:$M$1)),[2]掉落汇总!$A$2:$A$871,M$1,[2]掉落汇总!$C$2:$C$871,$Q$1)+SUMIFS(OFFSET([2]掉落汇总!$C$2:$C$871,,MATCH($B190,[2]掉落汇总!$D$1:$M$1)),[2]掉落汇总!$A$2:$A$871,M$1,[2]掉落汇总!$C$2:$C$871,$Q$2)/$Q$3)*宝箱投放计算!L190</f>
        <v>0.73572346140371359</v>
      </c>
      <c r="N190">
        <f ca="1">(SUMIFS(OFFSET([2]掉落汇总!$C$2:$C$871,,MATCH($B190,[2]掉落汇总!$D$1:$M$1)),[2]掉落汇总!$A$2:$A$871,N$1,[2]掉落汇总!$C$2:$C$871,$Q$1)+SUMIFS(OFFSET([2]掉落汇总!$C$2:$C$871,,MATCH($B190,[2]掉落汇总!$D$1:$M$1)),[2]掉落汇总!$A$2:$A$871,N$1,[2]掉落汇总!$C$2:$C$871,$Q$2)/$Q$3)*宝箱投放计算!M190</f>
        <v>0.19916400295057779</v>
      </c>
      <c r="O190">
        <f ca="1">(SUMIFS(OFFSET([2]掉落汇总!$C$2:$C$871,,MATCH($B190,[2]掉落汇总!$D$1:$M$1)),[2]掉落汇总!$A$2:$A$871,O$1,[2]掉落汇总!$C$2:$C$871,$Q$1)+SUMIFS(OFFSET([2]掉落汇总!$C$2:$C$871,,MATCH($B190,[2]掉落汇总!$D$1:$M$1)),[2]掉落汇总!$A$2:$A$871,O$1,[2]掉落汇总!$C$2:$C$871,$Q$2)/$Q$3)*宝箱投放计算!N190</f>
        <v>0.31118538581225147</v>
      </c>
    </row>
    <row r="191" spans="1:15" x14ac:dyDescent="0.2">
      <c r="A191">
        <f>玩家成长时间线!A191</f>
        <v>190</v>
      </c>
      <c r="B191">
        <f>玩家成长时间线!B191</f>
        <v>10</v>
      </c>
      <c r="C191">
        <f ca="1">SUM($D$2:D191)</f>
        <v>1111.8468815182118</v>
      </c>
      <c r="D191">
        <f t="shared" ca="1" si="2"/>
        <v>5.8996195335690178</v>
      </c>
      <c r="E191">
        <f ca="1">(SUMIFS(OFFSET([2]掉落汇总!$C$2:$C$871,,MATCH($B191,[2]掉落汇总!$D$1:$M$1)),[2]掉落汇总!$A$2:$A$871,E$1,[2]掉落汇总!$C$2:$C$871,$Q$1)+SUMIFS(OFFSET([2]掉落汇总!$C$2:$C$871,,MATCH($B191,[2]掉落汇总!$D$1:$M$1)),[2]掉落汇总!$A$2:$A$871,E$1,[2]掉落汇总!$C$2:$C$871,$Q$2)/$Q$3)*宝箱投放计算!D191</f>
        <v>0.93278064176749076</v>
      </c>
      <c r="F191">
        <f ca="1">(SUMIFS(OFFSET([2]掉落汇总!$C$2:$C$871,,MATCH($B191,[2]掉落汇总!$D$1:$M$1)),[2]掉落汇总!$A$2:$A$871,F$1,[2]掉落汇总!$C$2:$C$871,$Q$1)+SUMIFS(OFFSET([2]掉落汇总!$C$2:$C$871,,MATCH($B191,[2]掉落汇总!$D$1:$M$1)),[2]掉落汇总!$A$2:$A$871,F$1,[2]掉落汇总!$C$2:$C$871,$Q$2)/$Q$3)*宝箱投放计算!E191</f>
        <v>3.1368330464716006</v>
      </c>
      <c r="G191">
        <f ca="1">(SUMIFS(OFFSET([2]掉落汇总!$C$2:$C$871,,MATCH($B191,[2]掉落汇总!$D$1:$M$1)),[2]掉落汇总!$A$2:$A$871,G$1,[2]掉落汇总!$C$2:$C$871,$Q$1)+SUMIFS(OFFSET([2]掉落汇总!$C$2:$C$871,,MATCH($B191,[2]掉落汇总!$D$1:$M$1)),[2]掉落汇总!$A$2:$A$871,G$1,[2]掉落汇总!$C$2:$C$871,$Q$2)/$Q$3)*宝箱投放计算!F191</f>
        <v>0</v>
      </c>
      <c r="H191">
        <f ca="1">(SUMIFS(OFFSET([2]掉落汇总!$C$2:$C$871,,MATCH($B191,[2]掉落汇总!$D$1:$M$1)),[2]掉落汇总!$A$2:$A$871,H$1,[2]掉落汇总!$C$2:$C$871,$Q$1)+SUMIFS(OFFSET([2]掉落汇总!$C$2:$C$871,,MATCH($B191,[2]掉落汇总!$D$1:$M$1)),[2]掉落汇总!$A$2:$A$871,H$1,[2]掉落汇总!$C$2:$C$871,$Q$2)/$Q$3)*宝箱投放计算!G191</f>
        <v>0</v>
      </c>
      <c r="I191">
        <f ca="1">(SUMIFS(OFFSET([2]掉落汇总!$C$2:$C$871,,MATCH($B191,[2]掉落汇总!$D$1:$M$1)),[2]掉落汇总!$A$2:$A$871,I$1,[2]掉落汇总!$C$2:$C$871,$Q$1)+SUMIFS(OFFSET([2]掉落汇总!$C$2:$C$871,,MATCH($B191,[2]掉落汇总!$D$1:$M$1)),[2]掉落汇总!$A$2:$A$871,I$1,[2]掉落汇总!$C$2:$C$871,$Q$2)/$Q$3)*宝箱投放计算!H191</f>
        <v>0</v>
      </c>
      <c r="J191">
        <f ca="1">(SUMIFS(OFFSET([2]掉落汇总!$C$2:$C$871,,MATCH($B191,[2]掉落汇总!$D$1:$M$1)),[2]掉落汇总!$A$2:$A$871,J$1,[2]掉落汇总!$C$2:$C$871,$Q$1)+SUMIFS(OFFSET([2]掉落汇总!$C$2:$C$871,,MATCH($B191,[2]掉落汇总!$D$1:$M$1)),[2]掉落汇总!$A$2:$A$871,J$1,[2]掉落汇总!$C$2:$C$871,$Q$2)/$Q$3)*宝箱投放计算!I191</f>
        <v>0</v>
      </c>
      <c r="K191">
        <f ca="1">(SUMIFS(OFFSET([2]掉落汇总!$C$2:$C$871,,MATCH($B191,[2]掉落汇总!$D$1:$M$1)),[2]掉落汇总!$A$2:$A$871,K$1,[2]掉落汇总!$C$2:$C$871,$Q$1)+SUMIFS(OFFSET([2]掉落汇总!$C$2:$C$871,,MATCH($B191,[2]掉落汇总!$D$1:$M$1)),[2]掉落汇总!$A$2:$A$871,K$1,[2]掉落汇总!$C$2:$C$871,$Q$2)/$Q$3)*宝箱投放计算!J191</f>
        <v>0</v>
      </c>
      <c r="L191">
        <f ca="1">(SUMIFS(OFFSET([2]掉落汇总!$C$2:$C$871,,MATCH($B191,[2]掉落汇总!$D$1:$M$1)),[2]掉落汇总!$A$2:$A$871,L$1,[2]掉落汇总!$C$2:$C$871,$Q$1)+SUMIFS(OFFSET([2]掉落汇总!$C$2:$C$871,,MATCH($B191,[2]掉落汇总!$D$1:$M$1)),[2]掉落汇总!$A$2:$A$871,L$1,[2]掉落汇总!$C$2:$C$871,$Q$2)/$Q$3)*宝箱投放计算!K191</f>
        <v>0.58393299516338337</v>
      </c>
      <c r="M191">
        <f ca="1">(SUMIFS(OFFSET([2]掉落汇总!$C$2:$C$871,,MATCH($B191,[2]掉落汇总!$D$1:$M$1)),[2]掉落汇总!$A$2:$A$871,M$1,[2]掉落汇总!$C$2:$C$871,$Q$1)+SUMIFS(OFFSET([2]掉落汇总!$C$2:$C$871,,MATCH($B191,[2]掉落汇总!$D$1:$M$1)),[2]掉落汇总!$A$2:$A$871,M$1,[2]掉落汇总!$C$2:$C$871,$Q$2)/$Q$3)*宝箱投放计算!L191</f>
        <v>0.73572346140371359</v>
      </c>
      <c r="N191">
        <f ca="1">(SUMIFS(OFFSET([2]掉落汇总!$C$2:$C$871,,MATCH($B191,[2]掉落汇总!$D$1:$M$1)),[2]掉落汇总!$A$2:$A$871,N$1,[2]掉落汇总!$C$2:$C$871,$Q$1)+SUMIFS(OFFSET([2]掉落汇总!$C$2:$C$871,,MATCH($B191,[2]掉落汇总!$D$1:$M$1)),[2]掉落汇总!$A$2:$A$871,N$1,[2]掉落汇总!$C$2:$C$871,$Q$2)/$Q$3)*宝箱投放计算!M191</f>
        <v>0.19916400295057779</v>
      </c>
      <c r="O191">
        <f ca="1">(SUMIFS(OFFSET([2]掉落汇总!$C$2:$C$871,,MATCH($B191,[2]掉落汇总!$D$1:$M$1)),[2]掉落汇总!$A$2:$A$871,O$1,[2]掉落汇总!$C$2:$C$871,$Q$1)+SUMIFS(OFFSET([2]掉落汇总!$C$2:$C$871,,MATCH($B191,[2]掉落汇总!$D$1:$M$1)),[2]掉落汇总!$A$2:$A$871,O$1,[2]掉落汇总!$C$2:$C$871,$Q$2)/$Q$3)*宝箱投放计算!N191</f>
        <v>0.31118538581225147</v>
      </c>
    </row>
    <row r="192" spans="1:15" x14ac:dyDescent="0.2">
      <c r="A192">
        <f>玩家成长时间线!A192</f>
        <v>191</v>
      </c>
      <c r="B192">
        <f>玩家成长时间线!B192</f>
        <v>10</v>
      </c>
      <c r="C192">
        <f ca="1">SUM($D$2:D192)</f>
        <v>1117.8260381375253</v>
      </c>
      <c r="D192">
        <f t="shared" ca="1" si="2"/>
        <v>5.979156619313363</v>
      </c>
      <c r="E192">
        <f ca="1">(SUMIFS(OFFSET([2]掉落汇总!$C$2:$C$871,,MATCH($B192,[2]掉落汇总!$D$1:$M$1)),[2]掉落汇总!$A$2:$A$871,E$1,[2]掉落汇总!$C$2:$C$871,$Q$1)+SUMIFS(OFFSET([2]掉落汇总!$C$2:$C$871,,MATCH($B192,[2]掉落汇总!$D$1:$M$1)),[2]掉落汇总!$A$2:$A$871,E$1,[2]掉落汇总!$C$2:$C$871,$Q$2)/$Q$3)*宝箱投放计算!D192</f>
        <v>1.0123177275118358</v>
      </c>
      <c r="F192">
        <f ca="1">(SUMIFS(OFFSET([2]掉落汇总!$C$2:$C$871,,MATCH($B192,[2]掉落汇总!$D$1:$M$1)),[2]掉落汇总!$A$2:$A$871,F$1,[2]掉落汇总!$C$2:$C$871,$Q$1)+SUMIFS(OFFSET([2]掉落汇总!$C$2:$C$871,,MATCH($B192,[2]掉落汇总!$D$1:$M$1)),[2]掉落汇总!$A$2:$A$871,F$1,[2]掉落汇总!$C$2:$C$871,$Q$2)/$Q$3)*宝箱投放计算!E192</f>
        <v>3.1368330464716006</v>
      </c>
      <c r="G192">
        <f ca="1">(SUMIFS(OFFSET([2]掉落汇总!$C$2:$C$871,,MATCH($B192,[2]掉落汇总!$D$1:$M$1)),[2]掉落汇总!$A$2:$A$871,G$1,[2]掉落汇总!$C$2:$C$871,$Q$1)+SUMIFS(OFFSET([2]掉落汇总!$C$2:$C$871,,MATCH($B192,[2]掉落汇总!$D$1:$M$1)),[2]掉落汇总!$A$2:$A$871,G$1,[2]掉落汇总!$C$2:$C$871,$Q$2)/$Q$3)*宝箱投放计算!F192</f>
        <v>0</v>
      </c>
      <c r="H192">
        <f ca="1">(SUMIFS(OFFSET([2]掉落汇总!$C$2:$C$871,,MATCH($B192,[2]掉落汇总!$D$1:$M$1)),[2]掉落汇总!$A$2:$A$871,H$1,[2]掉落汇总!$C$2:$C$871,$Q$1)+SUMIFS(OFFSET([2]掉落汇总!$C$2:$C$871,,MATCH($B192,[2]掉落汇总!$D$1:$M$1)),[2]掉落汇总!$A$2:$A$871,H$1,[2]掉落汇总!$C$2:$C$871,$Q$2)/$Q$3)*宝箱投放计算!G192</f>
        <v>0</v>
      </c>
      <c r="I192">
        <f ca="1">(SUMIFS(OFFSET([2]掉落汇总!$C$2:$C$871,,MATCH($B192,[2]掉落汇总!$D$1:$M$1)),[2]掉落汇总!$A$2:$A$871,I$1,[2]掉落汇总!$C$2:$C$871,$Q$1)+SUMIFS(OFFSET([2]掉落汇总!$C$2:$C$871,,MATCH($B192,[2]掉落汇总!$D$1:$M$1)),[2]掉落汇总!$A$2:$A$871,I$1,[2]掉落汇总!$C$2:$C$871,$Q$2)/$Q$3)*宝箱投放计算!H192</f>
        <v>0</v>
      </c>
      <c r="J192">
        <f ca="1">(SUMIFS(OFFSET([2]掉落汇总!$C$2:$C$871,,MATCH($B192,[2]掉落汇总!$D$1:$M$1)),[2]掉落汇总!$A$2:$A$871,J$1,[2]掉落汇总!$C$2:$C$871,$Q$1)+SUMIFS(OFFSET([2]掉落汇总!$C$2:$C$871,,MATCH($B192,[2]掉落汇总!$D$1:$M$1)),[2]掉落汇总!$A$2:$A$871,J$1,[2]掉落汇总!$C$2:$C$871,$Q$2)/$Q$3)*宝箱投放计算!I192</f>
        <v>0</v>
      </c>
      <c r="K192">
        <f ca="1">(SUMIFS(OFFSET([2]掉落汇总!$C$2:$C$871,,MATCH($B192,[2]掉落汇总!$D$1:$M$1)),[2]掉落汇总!$A$2:$A$871,K$1,[2]掉落汇总!$C$2:$C$871,$Q$1)+SUMIFS(OFFSET([2]掉落汇总!$C$2:$C$871,,MATCH($B192,[2]掉落汇总!$D$1:$M$1)),[2]掉落汇总!$A$2:$A$871,K$1,[2]掉落汇总!$C$2:$C$871,$Q$2)/$Q$3)*宝箱投放计算!J192</f>
        <v>0</v>
      </c>
      <c r="L192">
        <f ca="1">(SUMIFS(OFFSET([2]掉落汇总!$C$2:$C$871,,MATCH($B192,[2]掉落汇总!$D$1:$M$1)),[2]掉落汇总!$A$2:$A$871,L$1,[2]掉落汇总!$C$2:$C$871,$Q$1)+SUMIFS(OFFSET([2]掉落汇总!$C$2:$C$871,,MATCH($B192,[2]掉落汇总!$D$1:$M$1)),[2]掉落汇总!$A$2:$A$871,L$1,[2]掉落汇总!$C$2:$C$871,$Q$2)/$Q$3)*宝箱投放计算!K192</f>
        <v>0.58393299516338337</v>
      </c>
      <c r="M192">
        <f ca="1">(SUMIFS(OFFSET([2]掉落汇总!$C$2:$C$871,,MATCH($B192,[2]掉落汇总!$D$1:$M$1)),[2]掉落汇总!$A$2:$A$871,M$1,[2]掉落汇总!$C$2:$C$871,$Q$1)+SUMIFS(OFFSET([2]掉落汇总!$C$2:$C$871,,MATCH($B192,[2]掉落汇总!$D$1:$M$1)),[2]掉落汇总!$A$2:$A$871,M$1,[2]掉落汇总!$C$2:$C$871,$Q$2)/$Q$3)*宝箱投放计算!L192</f>
        <v>0.73572346140371359</v>
      </c>
      <c r="N192">
        <f ca="1">(SUMIFS(OFFSET([2]掉落汇总!$C$2:$C$871,,MATCH($B192,[2]掉落汇总!$D$1:$M$1)),[2]掉落汇总!$A$2:$A$871,N$1,[2]掉落汇总!$C$2:$C$871,$Q$1)+SUMIFS(OFFSET([2]掉落汇总!$C$2:$C$871,,MATCH($B192,[2]掉落汇总!$D$1:$M$1)),[2]掉落汇总!$A$2:$A$871,N$1,[2]掉落汇总!$C$2:$C$871,$Q$2)/$Q$3)*宝箱投放计算!M192</f>
        <v>0.19916400295057779</v>
      </c>
      <c r="O192">
        <f ca="1">(SUMIFS(OFFSET([2]掉落汇总!$C$2:$C$871,,MATCH($B192,[2]掉落汇总!$D$1:$M$1)),[2]掉落汇总!$A$2:$A$871,O$1,[2]掉落汇总!$C$2:$C$871,$Q$1)+SUMIFS(OFFSET([2]掉落汇总!$C$2:$C$871,,MATCH($B192,[2]掉落汇总!$D$1:$M$1)),[2]掉落汇总!$A$2:$A$871,O$1,[2]掉落汇总!$C$2:$C$871,$Q$2)/$Q$3)*宝箱投放计算!N192</f>
        <v>0.31118538581225147</v>
      </c>
    </row>
    <row r="193" spans="1:15" x14ac:dyDescent="0.2">
      <c r="A193">
        <f>玩家成长时间线!A193</f>
        <v>192</v>
      </c>
      <c r="B193">
        <f>玩家成长时间线!B193</f>
        <v>10</v>
      </c>
      <c r="C193">
        <f ca="1">SUM($D$2:D193)</f>
        <v>1123.7332326316414</v>
      </c>
      <c r="D193">
        <f t="shared" ca="1" si="2"/>
        <v>5.9071944941160988</v>
      </c>
      <c r="E193">
        <f ca="1">(SUMIFS(OFFSET([2]掉落汇总!$C$2:$C$871,,MATCH($B193,[2]掉落汇总!$D$1:$M$1)),[2]掉落汇总!$A$2:$A$871,E$1,[2]掉落汇总!$C$2:$C$871,$Q$1)+SUMIFS(OFFSET([2]掉落汇总!$C$2:$C$871,,MATCH($B193,[2]掉落汇总!$D$1:$M$1)),[2]掉落汇总!$A$2:$A$871,E$1,[2]掉落汇总!$C$2:$C$871,$Q$2)/$Q$3)*宝箱投放计算!D193</f>
        <v>0.94035560231457127</v>
      </c>
      <c r="F193">
        <f ca="1">(SUMIFS(OFFSET([2]掉落汇总!$C$2:$C$871,,MATCH($B193,[2]掉落汇总!$D$1:$M$1)),[2]掉落汇总!$A$2:$A$871,F$1,[2]掉落汇总!$C$2:$C$871,$Q$1)+SUMIFS(OFFSET([2]掉落汇总!$C$2:$C$871,,MATCH($B193,[2]掉落汇总!$D$1:$M$1)),[2]掉落汇总!$A$2:$A$871,F$1,[2]掉落汇总!$C$2:$C$871,$Q$2)/$Q$3)*宝箱投放计算!E193</f>
        <v>3.1368330464716006</v>
      </c>
      <c r="G193">
        <f ca="1">(SUMIFS(OFFSET([2]掉落汇总!$C$2:$C$871,,MATCH($B193,[2]掉落汇总!$D$1:$M$1)),[2]掉落汇总!$A$2:$A$871,G$1,[2]掉落汇总!$C$2:$C$871,$Q$1)+SUMIFS(OFFSET([2]掉落汇总!$C$2:$C$871,,MATCH($B193,[2]掉落汇总!$D$1:$M$1)),[2]掉落汇总!$A$2:$A$871,G$1,[2]掉落汇总!$C$2:$C$871,$Q$2)/$Q$3)*宝箱投放计算!F193</f>
        <v>0</v>
      </c>
      <c r="H193">
        <f ca="1">(SUMIFS(OFFSET([2]掉落汇总!$C$2:$C$871,,MATCH($B193,[2]掉落汇总!$D$1:$M$1)),[2]掉落汇总!$A$2:$A$871,H$1,[2]掉落汇总!$C$2:$C$871,$Q$1)+SUMIFS(OFFSET([2]掉落汇总!$C$2:$C$871,,MATCH($B193,[2]掉落汇总!$D$1:$M$1)),[2]掉落汇总!$A$2:$A$871,H$1,[2]掉落汇总!$C$2:$C$871,$Q$2)/$Q$3)*宝箱投放计算!G193</f>
        <v>0</v>
      </c>
      <c r="I193">
        <f ca="1">(SUMIFS(OFFSET([2]掉落汇总!$C$2:$C$871,,MATCH($B193,[2]掉落汇总!$D$1:$M$1)),[2]掉落汇总!$A$2:$A$871,I$1,[2]掉落汇总!$C$2:$C$871,$Q$1)+SUMIFS(OFFSET([2]掉落汇总!$C$2:$C$871,,MATCH($B193,[2]掉落汇总!$D$1:$M$1)),[2]掉落汇总!$A$2:$A$871,I$1,[2]掉落汇总!$C$2:$C$871,$Q$2)/$Q$3)*宝箱投放计算!H193</f>
        <v>0</v>
      </c>
      <c r="J193">
        <f ca="1">(SUMIFS(OFFSET([2]掉落汇总!$C$2:$C$871,,MATCH($B193,[2]掉落汇总!$D$1:$M$1)),[2]掉落汇总!$A$2:$A$871,J$1,[2]掉落汇总!$C$2:$C$871,$Q$1)+SUMIFS(OFFSET([2]掉落汇总!$C$2:$C$871,,MATCH($B193,[2]掉落汇总!$D$1:$M$1)),[2]掉落汇总!$A$2:$A$871,J$1,[2]掉落汇总!$C$2:$C$871,$Q$2)/$Q$3)*宝箱投放计算!I193</f>
        <v>0</v>
      </c>
      <c r="K193">
        <f ca="1">(SUMIFS(OFFSET([2]掉落汇总!$C$2:$C$871,,MATCH($B193,[2]掉落汇总!$D$1:$M$1)),[2]掉落汇总!$A$2:$A$871,K$1,[2]掉落汇总!$C$2:$C$871,$Q$1)+SUMIFS(OFFSET([2]掉落汇总!$C$2:$C$871,,MATCH($B193,[2]掉落汇总!$D$1:$M$1)),[2]掉落汇总!$A$2:$A$871,K$1,[2]掉落汇总!$C$2:$C$871,$Q$2)/$Q$3)*宝箱投放计算!J193</f>
        <v>0</v>
      </c>
      <c r="L193">
        <f ca="1">(SUMIFS(OFFSET([2]掉落汇总!$C$2:$C$871,,MATCH($B193,[2]掉落汇总!$D$1:$M$1)),[2]掉落汇总!$A$2:$A$871,L$1,[2]掉落汇总!$C$2:$C$871,$Q$1)+SUMIFS(OFFSET([2]掉落汇总!$C$2:$C$871,,MATCH($B193,[2]掉落汇总!$D$1:$M$1)),[2]掉落汇总!$A$2:$A$871,L$1,[2]掉落汇总!$C$2:$C$871,$Q$2)/$Q$3)*宝箱投放计算!K193</f>
        <v>0.58393299516338337</v>
      </c>
      <c r="M193">
        <f ca="1">(SUMIFS(OFFSET([2]掉落汇总!$C$2:$C$871,,MATCH($B193,[2]掉落汇总!$D$1:$M$1)),[2]掉落汇总!$A$2:$A$871,M$1,[2]掉落汇总!$C$2:$C$871,$Q$1)+SUMIFS(OFFSET([2]掉落汇总!$C$2:$C$871,,MATCH($B193,[2]掉落汇总!$D$1:$M$1)),[2]掉落汇总!$A$2:$A$871,M$1,[2]掉落汇总!$C$2:$C$871,$Q$2)/$Q$3)*宝箱投放计算!L193</f>
        <v>0.73572346140371359</v>
      </c>
      <c r="N193">
        <f ca="1">(SUMIFS(OFFSET([2]掉落汇总!$C$2:$C$871,,MATCH($B193,[2]掉落汇总!$D$1:$M$1)),[2]掉落汇总!$A$2:$A$871,N$1,[2]掉落汇总!$C$2:$C$871,$Q$1)+SUMIFS(OFFSET([2]掉落汇总!$C$2:$C$871,,MATCH($B193,[2]掉落汇总!$D$1:$M$1)),[2]掉落汇总!$A$2:$A$871,N$1,[2]掉落汇总!$C$2:$C$871,$Q$2)/$Q$3)*宝箱投放计算!M193</f>
        <v>0.19916400295057779</v>
      </c>
      <c r="O193">
        <f ca="1">(SUMIFS(OFFSET([2]掉落汇总!$C$2:$C$871,,MATCH($B193,[2]掉落汇总!$D$1:$M$1)),[2]掉落汇总!$A$2:$A$871,O$1,[2]掉落汇总!$C$2:$C$871,$Q$1)+SUMIFS(OFFSET([2]掉落汇总!$C$2:$C$871,,MATCH($B193,[2]掉落汇总!$D$1:$M$1)),[2]掉落汇总!$A$2:$A$871,O$1,[2]掉落汇总!$C$2:$C$871,$Q$2)/$Q$3)*宝箱投放计算!N193</f>
        <v>0.31118538581225147</v>
      </c>
    </row>
    <row r="194" spans="1:15" x14ac:dyDescent="0.2">
      <c r="A194">
        <f>玩家成长时间线!A194</f>
        <v>193</v>
      </c>
      <c r="B194">
        <f>玩家成长时间线!B194</f>
        <v>10</v>
      </c>
      <c r="C194">
        <f ca="1">SUM($D$2:D194)</f>
        <v>1129.644214606031</v>
      </c>
      <c r="D194">
        <f t="shared" ca="1" si="2"/>
        <v>5.9109819743896388</v>
      </c>
      <c r="E194">
        <f ca="1">(SUMIFS(OFFSET([2]掉落汇总!$C$2:$C$871,,MATCH($B194,[2]掉落汇总!$D$1:$M$1)),[2]掉落汇总!$A$2:$A$871,E$1,[2]掉落汇总!$C$2:$C$871,$Q$1)+SUMIFS(OFFSET([2]掉落汇总!$C$2:$C$871,,MATCH($B194,[2]掉落汇总!$D$1:$M$1)),[2]掉落汇总!$A$2:$A$871,E$1,[2]掉落汇总!$C$2:$C$871,$Q$2)/$Q$3)*宝箱投放计算!D194</f>
        <v>0.94414308258811142</v>
      </c>
      <c r="F194">
        <f ca="1">(SUMIFS(OFFSET([2]掉落汇总!$C$2:$C$871,,MATCH($B194,[2]掉落汇总!$D$1:$M$1)),[2]掉落汇总!$A$2:$A$871,F$1,[2]掉落汇总!$C$2:$C$871,$Q$1)+SUMIFS(OFFSET([2]掉落汇总!$C$2:$C$871,,MATCH($B194,[2]掉落汇总!$D$1:$M$1)),[2]掉落汇总!$A$2:$A$871,F$1,[2]掉落汇总!$C$2:$C$871,$Q$2)/$Q$3)*宝箱投放计算!E194</f>
        <v>3.1368330464716006</v>
      </c>
      <c r="G194">
        <f ca="1">(SUMIFS(OFFSET([2]掉落汇总!$C$2:$C$871,,MATCH($B194,[2]掉落汇总!$D$1:$M$1)),[2]掉落汇总!$A$2:$A$871,G$1,[2]掉落汇总!$C$2:$C$871,$Q$1)+SUMIFS(OFFSET([2]掉落汇总!$C$2:$C$871,,MATCH($B194,[2]掉落汇总!$D$1:$M$1)),[2]掉落汇总!$A$2:$A$871,G$1,[2]掉落汇总!$C$2:$C$871,$Q$2)/$Q$3)*宝箱投放计算!F194</f>
        <v>0</v>
      </c>
      <c r="H194">
        <f ca="1">(SUMIFS(OFFSET([2]掉落汇总!$C$2:$C$871,,MATCH($B194,[2]掉落汇总!$D$1:$M$1)),[2]掉落汇总!$A$2:$A$871,H$1,[2]掉落汇总!$C$2:$C$871,$Q$1)+SUMIFS(OFFSET([2]掉落汇总!$C$2:$C$871,,MATCH($B194,[2]掉落汇总!$D$1:$M$1)),[2]掉落汇总!$A$2:$A$871,H$1,[2]掉落汇总!$C$2:$C$871,$Q$2)/$Q$3)*宝箱投放计算!G194</f>
        <v>0</v>
      </c>
      <c r="I194">
        <f ca="1">(SUMIFS(OFFSET([2]掉落汇总!$C$2:$C$871,,MATCH($B194,[2]掉落汇总!$D$1:$M$1)),[2]掉落汇总!$A$2:$A$871,I$1,[2]掉落汇总!$C$2:$C$871,$Q$1)+SUMIFS(OFFSET([2]掉落汇总!$C$2:$C$871,,MATCH($B194,[2]掉落汇总!$D$1:$M$1)),[2]掉落汇总!$A$2:$A$871,I$1,[2]掉落汇总!$C$2:$C$871,$Q$2)/$Q$3)*宝箱投放计算!H194</f>
        <v>0</v>
      </c>
      <c r="J194">
        <f ca="1">(SUMIFS(OFFSET([2]掉落汇总!$C$2:$C$871,,MATCH($B194,[2]掉落汇总!$D$1:$M$1)),[2]掉落汇总!$A$2:$A$871,J$1,[2]掉落汇总!$C$2:$C$871,$Q$1)+SUMIFS(OFFSET([2]掉落汇总!$C$2:$C$871,,MATCH($B194,[2]掉落汇总!$D$1:$M$1)),[2]掉落汇总!$A$2:$A$871,J$1,[2]掉落汇总!$C$2:$C$871,$Q$2)/$Q$3)*宝箱投放计算!I194</f>
        <v>0</v>
      </c>
      <c r="K194">
        <f ca="1">(SUMIFS(OFFSET([2]掉落汇总!$C$2:$C$871,,MATCH($B194,[2]掉落汇总!$D$1:$M$1)),[2]掉落汇总!$A$2:$A$871,K$1,[2]掉落汇总!$C$2:$C$871,$Q$1)+SUMIFS(OFFSET([2]掉落汇总!$C$2:$C$871,,MATCH($B194,[2]掉落汇总!$D$1:$M$1)),[2]掉落汇总!$A$2:$A$871,K$1,[2]掉落汇总!$C$2:$C$871,$Q$2)/$Q$3)*宝箱投放计算!J194</f>
        <v>0</v>
      </c>
      <c r="L194">
        <f ca="1">(SUMIFS(OFFSET([2]掉落汇总!$C$2:$C$871,,MATCH($B194,[2]掉落汇总!$D$1:$M$1)),[2]掉落汇总!$A$2:$A$871,L$1,[2]掉落汇总!$C$2:$C$871,$Q$1)+SUMIFS(OFFSET([2]掉落汇总!$C$2:$C$871,,MATCH($B194,[2]掉落汇总!$D$1:$M$1)),[2]掉落汇总!$A$2:$A$871,L$1,[2]掉落汇总!$C$2:$C$871,$Q$2)/$Q$3)*宝箱投放计算!K194</f>
        <v>0.58393299516338337</v>
      </c>
      <c r="M194">
        <f ca="1">(SUMIFS(OFFSET([2]掉落汇总!$C$2:$C$871,,MATCH($B194,[2]掉落汇总!$D$1:$M$1)),[2]掉落汇总!$A$2:$A$871,M$1,[2]掉落汇总!$C$2:$C$871,$Q$1)+SUMIFS(OFFSET([2]掉落汇总!$C$2:$C$871,,MATCH($B194,[2]掉落汇总!$D$1:$M$1)),[2]掉落汇总!$A$2:$A$871,M$1,[2]掉落汇总!$C$2:$C$871,$Q$2)/$Q$3)*宝箱投放计算!L194</f>
        <v>0.73572346140371359</v>
      </c>
      <c r="N194">
        <f ca="1">(SUMIFS(OFFSET([2]掉落汇总!$C$2:$C$871,,MATCH($B194,[2]掉落汇总!$D$1:$M$1)),[2]掉落汇总!$A$2:$A$871,N$1,[2]掉落汇总!$C$2:$C$871,$Q$1)+SUMIFS(OFFSET([2]掉落汇总!$C$2:$C$871,,MATCH($B194,[2]掉落汇总!$D$1:$M$1)),[2]掉落汇总!$A$2:$A$871,N$1,[2]掉落汇总!$C$2:$C$871,$Q$2)/$Q$3)*宝箱投放计算!M194</f>
        <v>0.19916400295057779</v>
      </c>
      <c r="O194">
        <f ca="1">(SUMIFS(OFFSET([2]掉落汇总!$C$2:$C$871,,MATCH($B194,[2]掉落汇总!$D$1:$M$1)),[2]掉落汇总!$A$2:$A$871,O$1,[2]掉落汇总!$C$2:$C$871,$Q$1)+SUMIFS(OFFSET([2]掉落汇总!$C$2:$C$871,,MATCH($B194,[2]掉落汇总!$D$1:$M$1)),[2]掉落汇总!$A$2:$A$871,O$1,[2]掉落汇总!$C$2:$C$871,$Q$2)/$Q$3)*宝箱投放计算!N194</f>
        <v>0.31118538581225147</v>
      </c>
    </row>
    <row r="195" spans="1:15" x14ac:dyDescent="0.2">
      <c r="A195">
        <f>玩家成长时间线!A195</f>
        <v>194</v>
      </c>
      <c r="B195">
        <f>玩家成长时间线!B195</f>
        <v>10</v>
      </c>
      <c r="C195">
        <f ca="1">SUM($D$2:D195)</f>
        <v>1135.5968588634296</v>
      </c>
      <c r="D195">
        <f t="shared" ref="D195:D258" ca="1" si="3">SUM(E195:O195)</f>
        <v>5.9526442573985818</v>
      </c>
      <c r="E195">
        <f ca="1">(SUMIFS(OFFSET([2]掉落汇总!$C$2:$C$871,,MATCH($B195,[2]掉落汇总!$D$1:$M$1)),[2]掉落汇总!$A$2:$A$871,E$1,[2]掉落汇总!$C$2:$C$871,$Q$1)+SUMIFS(OFFSET([2]掉落汇总!$C$2:$C$871,,MATCH($B195,[2]掉落汇总!$D$1:$M$1)),[2]掉落汇总!$A$2:$A$871,E$1,[2]掉落汇总!$C$2:$C$871,$Q$2)/$Q$3)*宝箱投放计算!D195</f>
        <v>0.98580536559705412</v>
      </c>
      <c r="F195">
        <f ca="1">(SUMIFS(OFFSET([2]掉落汇总!$C$2:$C$871,,MATCH($B195,[2]掉落汇总!$D$1:$M$1)),[2]掉落汇总!$A$2:$A$871,F$1,[2]掉落汇总!$C$2:$C$871,$Q$1)+SUMIFS(OFFSET([2]掉落汇总!$C$2:$C$871,,MATCH($B195,[2]掉落汇总!$D$1:$M$1)),[2]掉落汇总!$A$2:$A$871,F$1,[2]掉落汇总!$C$2:$C$871,$Q$2)/$Q$3)*宝箱投放计算!E195</f>
        <v>3.1368330464716006</v>
      </c>
      <c r="G195">
        <f ca="1">(SUMIFS(OFFSET([2]掉落汇总!$C$2:$C$871,,MATCH($B195,[2]掉落汇总!$D$1:$M$1)),[2]掉落汇总!$A$2:$A$871,G$1,[2]掉落汇总!$C$2:$C$871,$Q$1)+SUMIFS(OFFSET([2]掉落汇总!$C$2:$C$871,,MATCH($B195,[2]掉落汇总!$D$1:$M$1)),[2]掉落汇总!$A$2:$A$871,G$1,[2]掉落汇总!$C$2:$C$871,$Q$2)/$Q$3)*宝箱投放计算!F195</f>
        <v>0</v>
      </c>
      <c r="H195">
        <f ca="1">(SUMIFS(OFFSET([2]掉落汇总!$C$2:$C$871,,MATCH($B195,[2]掉落汇总!$D$1:$M$1)),[2]掉落汇总!$A$2:$A$871,H$1,[2]掉落汇总!$C$2:$C$871,$Q$1)+SUMIFS(OFFSET([2]掉落汇总!$C$2:$C$871,,MATCH($B195,[2]掉落汇总!$D$1:$M$1)),[2]掉落汇总!$A$2:$A$871,H$1,[2]掉落汇总!$C$2:$C$871,$Q$2)/$Q$3)*宝箱投放计算!G195</f>
        <v>0</v>
      </c>
      <c r="I195">
        <f ca="1">(SUMIFS(OFFSET([2]掉落汇总!$C$2:$C$871,,MATCH($B195,[2]掉落汇总!$D$1:$M$1)),[2]掉落汇总!$A$2:$A$871,I$1,[2]掉落汇总!$C$2:$C$871,$Q$1)+SUMIFS(OFFSET([2]掉落汇总!$C$2:$C$871,,MATCH($B195,[2]掉落汇总!$D$1:$M$1)),[2]掉落汇总!$A$2:$A$871,I$1,[2]掉落汇总!$C$2:$C$871,$Q$2)/$Q$3)*宝箱投放计算!H195</f>
        <v>0</v>
      </c>
      <c r="J195">
        <f ca="1">(SUMIFS(OFFSET([2]掉落汇总!$C$2:$C$871,,MATCH($B195,[2]掉落汇总!$D$1:$M$1)),[2]掉落汇总!$A$2:$A$871,J$1,[2]掉落汇总!$C$2:$C$871,$Q$1)+SUMIFS(OFFSET([2]掉落汇总!$C$2:$C$871,,MATCH($B195,[2]掉落汇总!$D$1:$M$1)),[2]掉落汇总!$A$2:$A$871,J$1,[2]掉落汇总!$C$2:$C$871,$Q$2)/$Q$3)*宝箱投放计算!I195</f>
        <v>0</v>
      </c>
      <c r="K195">
        <f ca="1">(SUMIFS(OFFSET([2]掉落汇总!$C$2:$C$871,,MATCH($B195,[2]掉落汇总!$D$1:$M$1)),[2]掉落汇总!$A$2:$A$871,K$1,[2]掉落汇总!$C$2:$C$871,$Q$1)+SUMIFS(OFFSET([2]掉落汇总!$C$2:$C$871,,MATCH($B195,[2]掉落汇总!$D$1:$M$1)),[2]掉落汇总!$A$2:$A$871,K$1,[2]掉落汇总!$C$2:$C$871,$Q$2)/$Q$3)*宝箱投放计算!J195</f>
        <v>0</v>
      </c>
      <c r="L195">
        <f ca="1">(SUMIFS(OFFSET([2]掉落汇总!$C$2:$C$871,,MATCH($B195,[2]掉落汇总!$D$1:$M$1)),[2]掉落汇总!$A$2:$A$871,L$1,[2]掉落汇总!$C$2:$C$871,$Q$1)+SUMIFS(OFFSET([2]掉落汇总!$C$2:$C$871,,MATCH($B195,[2]掉落汇总!$D$1:$M$1)),[2]掉落汇总!$A$2:$A$871,L$1,[2]掉落汇总!$C$2:$C$871,$Q$2)/$Q$3)*宝箱投放计算!K195</f>
        <v>0.58393299516338337</v>
      </c>
      <c r="M195">
        <f ca="1">(SUMIFS(OFFSET([2]掉落汇总!$C$2:$C$871,,MATCH($B195,[2]掉落汇总!$D$1:$M$1)),[2]掉落汇总!$A$2:$A$871,M$1,[2]掉落汇总!$C$2:$C$871,$Q$1)+SUMIFS(OFFSET([2]掉落汇总!$C$2:$C$871,,MATCH($B195,[2]掉落汇总!$D$1:$M$1)),[2]掉落汇总!$A$2:$A$871,M$1,[2]掉落汇总!$C$2:$C$871,$Q$2)/$Q$3)*宝箱投放计算!L195</f>
        <v>0.73572346140371359</v>
      </c>
      <c r="N195">
        <f ca="1">(SUMIFS(OFFSET([2]掉落汇总!$C$2:$C$871,,MATCH($B195,[2]掉落汇总!$D$1:$M$1)),[2]掉落汇总!$A$2:$A$871,N$1,[2]掉落汇总!$C$2:$C$871,$Q$1)+SUMIFS(OFFSET([2]掉落汇总!$C$2:$C$871,,MATCH($B195,[2]掉落汇总!$D$1:$M$1)),[2]掉落汇总!$A$2:$A$871,N$1,[2]掉落汇总!$C$2:$C$871,$Q$2)/$Q$3)*宝箱投放计算!M195</f>
        <v>0.19916400295057779</v>
      </c>
      <c r="O195">
        <f ca="1">(SUMIFS(OFFSET([2]掉落汇总!$C$2:$C$871,,MATCH($B195,[2]掉落汇总!$D$1:$M$1)),[2]掉落汇总!$A$2:$A$871,O$1,[2]掉落汇总!$C$2:$C$871,$Q$1)+SUMIFS(OFFSET([2]掉落汇总!$C$2:$C$871,,MATCH($B195,[2]掉落汇总!$D$1:$M$1)),[2]掉落汇总!$A$2:$A$871,O$1,[2]掉落汇总!$C$2:$C$871,$Q$2)/$Q$3)*宝箱投放计算!N195</f>
        <v>0.31118538581225147</v>
      </c>
    </row>
    <row r="196" spans="1:15" x14ac:dyDescent="0.2">
      <c r="A196">
        <f>玩家成长时间线!A196</f>
        <v>195</v>
      </c>
      <c r="B196">
        <f>玩家成长时间线!B196</f>
        <v>10</v>
      </c>
      <c r="C196">
        <f ca="1">SUM($D$2:D196)</f>
        <v>1141.5154157983663</v>
      </c>
      <c r="D196">
        <f t="shared" ca="1" si="3"/>
        <v>5.9185569349367189</v>
      </c>
      <c r="E196">
        <f ca="1">(SUMIFS(OFFSET([2]掉落汇总!$C$2:$C$871,,MATCH($B196,[2]掉落汇总!$D$1:$M$1)),[2]掉落汇总!$A$2:$A$871,E$1,[2]掉落汇总!$C$2:$C$871,$Q$1)+SUMIFS(OFFSET([2]掉落汇总!$C$2:$C$871,,MATCH($B196,[2]掉落汇总!$D$1:$M$1)),[2]掉落汇总!$A$2:$A$871,E$1,[2]掉落汇总!$C$2:$C$871,$Q$2)/$Q$3)*宝箱投放计算!D196</f>
        <v>0.95171804313519193</v>
      </c>
      <c r="F196">
        <f ca="1">(SUMIFS(OFFSET([2]掉落汇总!$C$2:$C$871,,MATCH($B196,[2]掉落汇总!$D$1:$M$1)),[2]掉落汇总!$A$2:$A$871,F$1,[2]掉落汇总!$C$2:$C$871,$Q$1)+SUMIFS(OFFSET([2]掉落汇总!$C$2:$C$871,,MATCH($B196,[2]掉落汇总!$D$1:$M$1)),[2]掉落汇总!$A$2:$A$871,F$1,[2]掉落汇总!$C$2:$C$871,$Q$2)/$Q$3)*宝箱投放计算!E196</f>
        <v>3.1368330464716006</v>
      </c>
      <c r="G196">
        <f ca="1">(SUMIFS(OFFSET([2]掉落汇总!$C$2:$C$871,,MATCH($B196,[2]掉落汇总!$D$1:$M$1)),[2]掉落汇总!$A$2:$A$871,G$1,[2]掉落汇总!$C$2:$C$871,$Q$1)+SUMIFS(OFFSET([2]掉落汇总!$C$2:$C$871,,MATCH($B196,[2]掉落汇总!$D$1:$M$1)),[2]掉落汇总!$A$2:$A$871,G$1,[2]掉落汇总!$C$2:$C$871,$Q$2)/$Q$3)*宝箱投放计算!F196</f>
        <v>0</v>
      </c>
      <c r="H196">
        <f ca="1">(SUMIFS(OFFSET([2]掉落汇总!$C$2:$C$871,,MATCH($B196,[2]掉落汇总!$D$1:$M$1)),[2]掉落汇总!$A$2:$A$871,H$1,[2]掉落汇总!$C$2:$C$871,$Q$1)+SUMIFS(OFFSET([2]掉落汇总!$C$2:$C$871,,MATCH($B196,[2]掉落汇总!$D$1:$M$1)),[2]掉落汇总!$A$2:$A$871,H$1,[2]掉落汇总!$C$2:$C$871,$Q$2)/$Q$3)*宝箱投放计算!G196</f>
        <v>0</v>
      </c>
      <c r="I196">
        <f ca="1">(SUMIFS(OFFSET([2]掉落汇总!$C$2:$C$871,,MATCH($B196,[2]掉落汇总!$D$1:$M$1)),[2]掉落汇总!$A$2:$A$871,I$1,[2]掉落汇总!$C$2:$C$871,$Q$1)+SUMIFS(OFFSET([2]掉落汇总!$C$2:$C$871,,MATCH($B196,[2]掉落汇总!$D$1:$M$1)),[2]掉落汇总!$A$2:$A$871,I$1,[2]掉落汇总!$C$2:$C$871,$Q$2)/$Q$3)*宝箱投放计算!H196</f>
        <v>0</v>
      </c>
      <c r="J196">
        <f ca="1">(SUMIFS(OFFSET([2]掉落汇总!$C$2:$C$871,,MATCH($B196,[2]掉落汇总!$D$1:$M$1)),[2]掉落汇总!$A$2:$A$871,J$1,[2]掉落汇总!$C$2:$C$871,$Q$1)+SUMIFS(OFFSET([2]掉落汇总!$C$2:$C$871,,MATCH($B196,[2]掉落汇总!$D$1:$M$1)),[2]掉落汇总!$A$2:$A$871,J$1,[2]掉落汇总!$C$2:$C$871,$Q$2)/$Q$3)*宝箱投放计算!I196</f>
        <v>0</v>
      </c>
      <c r="K196">
        <f ca="1">(SUMIFS(OFFSET([2]掉落汇总!$C$2:$C$871,,MATCH($B196,[2]掉落汇总!$D$1:$M$1)),[2]掉落汇总!$A$2:$A$871,K$1,[2]掉落汇总!$C$2:$C$871,$Q$1)+SUMIFS(OFFSET([2]掉落汇总!$C$2:$C$871,,MATCH($B196,[2]掉落汇总!$D$1:$M$1)),[2]掉落汇总!$A$2:$A$871,K$1,[2]掉落汇总!$C$2:$C$871,$Q$2)/$Q$3)*宝箱投放计算!J196</f>
        <v>0</v>
      </c>
      <c r="L196">
        <f ca="1">(SUMIFS(OFFSET([2]掉落汇总!$C$2:$C$871,,MATCH($B196,[2]掉落汇总!$D$1:$M$1)),[2]掉落汇总!$A$2:$A$871,L$1,[2]掉落汇总!$C$2:$C$871,$Q$1)+SUMIFS(OFFSET([2]掉落汇总!$C$2:$C$871,,MATCH($B196,[2]掉落汇总!$D$1:$M$1)),[2]掉落汇总!$A$2:$A$871,L$1,[2]掉落汇总!$C$2:$C$871,$Q$2)/$Q$3)*宝箱投放计算!K196</f>
        <v>0.58393299516338337</v>
      </c>
      <c r="M196">
        <f ca="1">(SUMIFS(OFFSET([2]掉落汇总!$C$2:$C$871,,MATCH($B196,[2]掉落汇总!$D$1:$M$1)),[2]掉落汇总!$A$2:$A$871,M$1,[2]掉落汇总!$C$2:$C$871,$Q$1)+SUMIFS(OFFSET([2]掉落汇总!$C$2:$C$871,,MATCH($B196,[2]掉落汇总!$D$1:$M$1)),[2]掉落汇总!$A$2:$A$871,M$1,[2]掉落汇总!$C$2:$C$871,$Q$2)/$Q$3)*宝箱投放计算!L196</f>
        <v>0.73572346140371359</v>
      </c>
      <c r="N196">
        <f ca="1">(SUMIFS(OFFSET([2]掉落汇总!$C$2:$C$871,,MATCH($B196,[2]掉落汇总!$D$1:$M$1)),[2]掉落汇总!$A$2:$A$871,N$1,[2]掉落汇总!$C$2:$C$871,$Q$1)+SUMIFS(OFFSET([2]掉落汇总!$C$2:$C$871,,MATCH($B196,[2]掉落汇总!$D$1:$M$1)),[2]掉落汇总!$A$2:$A$871,N$1,[2]掉落汇总!$C$2:$C$871,$Q$2)/$Q$3)*宝箱投放计算!M196</f>
        <v>0.19916400295057779</v>
      </c>
      <c r="O196">
        <f ca="1">(SUMIFS(OFFSET([2]掉落汇总!$C$2:$C$871,,MATCH($B196,[2]掉落汇总!$D$1:$M$1)),[2]掉落汇总!$A$2:$A$871,O$1,[2]掉落汇总!$C$2:$C$871,$Q$1)+SUMIFS(OFFSET([2]掉落汇总!$C$2:$C$871,,MATCH($B196,[2]掉落汇总!$D$1:$M$1)),[2]掉落汇总!$A$2:$A$871,O$1,[2]掉落汇总!$C$2:$C$871,$Q$2)/$Q$3)*宝箱投放计算!N196</f>
        <v>0.31118538581225147</v>
      </c>
    </row>
    <row r="197" spans="1:15" x14ac:dyDescent="0.2">
      <c r="A197">
        <f>玩家成长时间线!A197</f>
        <v>196</v>
      </c>
      <c r="B197">
        <f>玩家成长时间线!B197</f>
        <v>8</v>
      </c>
      <c r="C197">
        <f ca="1">SUM($D$2:D197)</f>
        <v>1147.5747763482007</v>
      </c>
      <c r="D197">
        <f t="shared" ca="1" si="3"/>
        <v>6.059360549834417</v>
      </c>
      <c r="E197">
        <f ca="1">(SUMIFS(OFFSET([2]掉落汇总!$C$2:$C$871,,MATCH($B197,[2]掉落汇总!$D$1:$M$1)),[2]掉落汇总!$A$2:$A$871,E$1,[2]掉落汇总!$C$2:$C$871,$Q$1)+SUMIFS(OFFSET([2]掉落汇总!$C$2:$C$871,,MATCH($B197,[2]掉落汇总!$D$1:$M$1)),[2]掉落汇总!$A$2:$A$871,E$1,[2]掉落汇总!$C$2:$C$871,$Q$2)/$Q$3)*宝箱投放计算!D197</f>
        <v>1.0673384615384616</v>
      </c>
      <c r="F197">
        <f ca="1">(SUMIFS(OFFSET([2]掉落汇总!$C$2:$C$871,,MATCH($B197,[2]掉落汇总!$D$1:$M$1)),[2]掉落汇总!$A$2:$A$871,F$1,[2]掉落汇总!$C$2:$C$871,$Q$1)+SUMIFS(OFFSET([2]掉落汇总!$C$2:$C$871,,MATCH($B197,[2]掉落汇总!$D$1:$M$1)),[2]掉落汇总!$A$2:$A$871,F$1,[2]掉落汇总!$C$2:$C$871,$Q$2)/$Q$3)*宝箱投放计算!E197</f>
        <v>2.5094664371772804</v>
      </c>
      <c r="G197">
        <f ca="1">(SUMIFS(OFFSET([2]掉落汇总!$C$2:$C$871,,MATCH($B197,[2]掉落汇总!$D$1:$M$1)),[2]掉落汇总!$A$2:$A$871,G$1,[2]掉落汇总!$C$2:$C$871,$Q$1)+SUMIFS(OFFSET([2]掉落汇总!$C$2:$C$871,,MATCH($B197,[2]掉落汇总!$D$1:$M$1)),[2]掉落汇总!$A$2:$A$871,G$1,[2]掉落汇总!$C$2:$C$871,$Q$2)/$Q$3)*宝箱投放计算!F197</f>
        <v>0.65254980578874822</v>
      </c>
      <c r="H197">
        <f ca="1">(SUMIFS(OFFSET([2]掉落汇总!$C$2:$C$871,,MATCH($B197,[2]掉落汇总!$D$1:$M$1)),[2]掉落汇总!$A$2:$A$871,H$1,[2]掉落汇总!$C$2:$C$871,$Q$1)+SUMIFS(OFFSET([2]掉落汇总!$C$2:$C$871,,MATCH($B197,[2]掉落汇总!$D$1:$M$1)),[2]掉落汇总!$A$2:$A$871,H$1,[2]掉落汇总!$C$2:$C$871,$Q$2)/$Q$3)*宝箱投放计算!G197</f>
        <v>0</v>
      </c>
      <c r="I197">
        <f ca="1">(SUMIFS(OFFSET([2]掉落汇总!$C$2:$C$871,,MATCH($B197,[2]掉落汇总!$D$1:$M$1)),[2]掉落汇总!$A$2:$A$871,I$1,[2]掉落汇总!$C$2:$C$871,$Q$1)+SUMIFS(OFFSET([2]掉落汇总!$C$2:$C$871,,MATCH($B197,[2]掉落汇总!$D$1:$M$1)),[2]掉落汇总!$A$2:$A$871,I$1,[2]掉落汇总!$C$2:$C$871,$Q$2)/$Q$3)*宝箱投放计算!H197</f>
        <v>0</v>
      </c>
      <c r="J197">
        <f ca="1">(SUMIFS(OFFSET([2]掉落汇总!$C$2:$C$871,,MATCH($B197,[2]掉落汇总!$D$1:$M$1)),[2]掉落汇总!$A$2:$A$871,J$1,[2]掉落汇总!$C$2:$C$871,$Q$1)+SUMIFS(OFFSET([2]掉落汇总!$C$2:$C$871,,MATCH($B197,[2]掉落汇总!$D$1:$M$1)),[2]掉落汇总!$A$2:$A$871,J$1,[2]掉落汇总!$C$2:$C$871,$Q$2)/$Q$3)*宝箱投放计算!I197</f>
        <v>0</v>
      </c>
      <c r="K197">
        <f ca="1">(SUMIFS(OFFSET([2]掉落汇总!$C$2:$C$871,,MATCH($B197,[2]掉落汇总!$D$1:$M$1)),[2]掉落汇总!$A$2:$A$871,K$1,[2]掉落汇总!$C$2:$C$871,$Q$1)+SUMIFS(OFFSET([2]掉落汇总!$C$2:$C$871,,MATCH($B197,[2]掉落汇总!$D$1:$M$1)),[2]掉落汇总!$A$2:$A$871,K$1,[2]掉落汇总!$C$2:$C$871,$Q$2)/$Q$3)*宝箱投放计算!J197</f>
        <v>0</v>
      </c>
      <c r="L197">
        <f ca="1">(SUMIFS(OFFSET([2]掉落汇总!$C$2:$C$871,,MATCH($B197,[2]掉落汇总!$D$1:$M$1)),[2]掉落汇总!$A$2:$A$871,L$1,[2]掉落汇总!$C$2:$C$871,$Q$1)+SUMIFS(OFFSET([2]掉落汇总!$C$2:$C$871,,MATCH($B197,[2]掉落汇总!$D$1:$M$1)),[2]掉落汇总!$A$2:$A$871,L$1,[2]掉落汇总!$C$2:$C$871,$Q$2)/$Q$3)*宝箱投放计算!K197</f>
        <v>0.58393299516338337</v>
      </c>
      <c r="M197">
        <f ca="1">(SUMIFS(OFFSET([2]掉落汇总!$C$2:$C$871,,MATCH($B197,[2]掉落汇总!$D$1:$M$1)),[2]掉落汇总!$A$2:$A$871,M$1,[2]掉落汇总!$C$2:$C$871,$Q$1)+SUMIFS(OFFSET([2]掉落汇总!$C$2:$C$871,,MATCH($B197,[2]掉落汇总!$D$1:$M$1)),[2]掉落汇总!$A$2:$A$871,M$1,[2]掉落汇总!$C$2:$C$871,$Q$2)/$Q$3)*宝箱投放计算!L197</f>
        <v>0.73572346140371359</v>
      </c>
      <c r="N197">
        <f ca="1">(SUMIFS(OFFSET([2]掉落汇总!$C$2:$C$871,,MATCH($B197,[2]掉落汇总!$D$1:$M$1)),[2]掉落汇总!$A$2:$A$871,N$1,[2]掉落汇总!$C$2:$C$871,$Q$1)+SUMIFS(OFFSET([2]掉落汇总!$C$2:$C$871,,MATCH($B197,[2]掉落汇总!$D$1:$M$1)),[2]掉落汇总!$A$2:$A$871,N$1,[2]掉落汇总!$C$2:$C$871,$Q$2)/$Q$3)*宝箱投放计算!M197</f>
        <v>0.19916400295057779</v>
      </c>
      <c r="O197">
        <f ca="1">(SUMIFS(OFFSET([2]掉落汇总!$C$2:$C$871,,MATCH($B197,[2]掉落汇总!$D$1:$M$1)),[2]掉落汇总!$A$2:$A$871,O$1,[2]掉落汇总!$C$2:$C$871,$Q$1)+SUMIFS(OFFSET([2]掉落汇总!$C$2:$C$871,,MATCH($B197,[2]掉落汇总!$D$1:$M$1)),[2]掉落汇总!$A$2:$A$871,O$1,[2]掉落汇总!$C$2:$C$871,$Q$2)/$Q$3)*宝箱投放计算!N197</f>
        <v>0.31118538581225147</v>
      </c>
    </row>
    <row r="198" spans="1:15" x14ac:dyDescent="0.2">
      <c r="A198">
        <f>玩家成长时间线!A198</f>
        <v>197</v>
      </c>
      <c r="B198">
        <f>玩家成长时间线!B198</f>
        <v>8</v>
      </c>
      <c r="C198">
        <f ca="1">SUM($D$2:D198)</f>
        <v>1152.8673563230157</v>
      </c>
      <c r="D198">
        <f t="shared" ca="1" si="3"/>
        <v>5.2925799748148989</v>
      </c>
      <c r="E198">
        <f ca="1">(SUMIFS(OFFSET([2]掉落汇总!$C$2:$C$871,,MATCH($B198,[2]掉落汇总!$D$1:$M$1)),[2]掉落汇总!$A$2:$A$871,E$1,[2]掉落汇总!$C$2:$C$871,$Q$1)+SUMIFS(OFFSET([2]掉落汇总!$C$2:$C$871,,MATCH($B198,[2]掉落汇总!$D$1:$M$1)),[2]掉落汇总!$A$2:$A$871,E$1,[2]掉落汇总!$C$2:$C$871,$Q$2)/$Q$3)*宝箱投放计算!D198</f>
        <v>0.95310769230769232</v>
      </c>
      <c r="F198">
        <f ca="1">(SUMIFS(OFFSET([2]掉落汇总!$C$2:$C$871,,MATCH($B198,[2]掉落汇总!$D$1:$M$1)),[2]掉落汇总!$A$2:$A$871,F$1,[2]掉落汇总!$C$2:$C$871,$Q$1)+SUMIFS(OFFSET([2]掉落汇总!$C$2:$C$871,,MATCH($B198,[2]掉落汇总!$D$1:$M$1)),[2]掉落汇总!$A$2:$A$871,F$1,[2]掉落汇总!$C$2:$C$871,$Q$2)/$Q$3)*宝箱投放计算!E198</f>
        <v>2.5094664371772804</v>
      </c>
      <c r="G198">
        <f ca="1">(SUMIFS(OFFSET([2]掉落汇总!$C$2:$C$871,,MATCH($B198,[2]掉落汇总!$D$1:$M$1)),[2]掉落汇总!$A$2:$A$871,G$1,[2]掉落汇总!$C$2:$C$871,$Q$1)+SUMIFS(OFFSET([2]掉落汇总!$C$2:$C$871,,MATCH($B198,[2]掉落汇总!$D$1:$M$1)),[2]掉落汇总!$A$2:$A$871,G$1,[2]掉落汇总!$C$2:$C$871,$Q$2)/$Q$3)*宝箱投放计算!F198</f>
        <v>0</v>
      </c>
      <c r="H198">
        <f ca="1">(SUMIFS(OFFSET([2]掉落汇总!$C$2:$C$871,,MATCH($B198,[2]掉落汇总!$D$1:$M$1)),[2]掉落汇总!$A$2:$A$871,H$1,[2]掉落汇总!$C$2:$C$871,$Q$1)+SUMIFS(OFFSET([2]掉落汇总!$C$2:$C$871,,MATCH($B198,[2]掉落汇总!$D$1:$M$1)),[2]掉落汇总!$A$2:$A$871,H$1,[2]掉落汇总!$C$2:$C$871,$Q$2)/$Q$3)*宝箱投放计算!G198</f>
        <v>0</v>
      </c>
      <c r="I198">
        <f ca="1">(SUMIFS(OFFSET([2]掉落汇总!$C$2:$C$871,,MATCH($B198,[2]掉落汇总!$D$1:$M$1)),[2]掉落汇总!$A$2:$A$871,I$1,[2]掉落汇总!$C$2:$C$871,$Q$1)+SUMIFS(OFFSET([2]掉落汇总!$C$2:$C$871,,MATCH($B198,[2]掉落汇总!$D$1:$M$1)),[2]掉落汇总!$A$2:$A$871,I$1,[2]掉落汇总!$C$2:$C$871,$Q$2)/$Q$3)*宝箱投放计算!H198</f>
        <v>0</v>
      </c>
      <c r="J198">
        <f ca="1">(SUMIFS(OFFSET([2]掉落汇总!$C$2:$C$871,,MATCH($B198,[2]掉落汇总!$D$1:$M$1)),[2]掉落汇总!$A$2:$A$871,J$1,[2]掉落汇总!$C$2:$C$871,$Q$1)+SUMIFS(OFFSET([2]掉落汇总!$C$2:$C$871,,MATCH($B198,[2]掉落汇总!$D$1:$M$1)),[2]掉落汇总!$A$2:$A$871,J$1,[2]掉落汇总!$C$2:$C$871,$Q$2)/$Q$3)*宝箱投放计算!I198</f>
        <v>0</v>
      </c>
      <c r="K198">
        <f ca="1">(SUMIFS(OFFSET([2]掉落汇总!$C$2:$C$871,,MATCH($B198,[2]掉落汇总!$D$1:$M$1)),[2]掉落汇总!$A$2:$A$871,K$1,[2]掉落汇总!$C$2:$C$871,$Q$1)+SUMIFS(OFFSET([2]掉落汇总!$C$2:$C$871,,MATCH($B198,[2]掉落汇总!$D$1:$M$1)),[2]掉落汇总!$A$2:$A$871,K$1,[2]掉落汇总!$C$2:$C$871,$Q$2)/$Q$3)*宝箱投放计算!J198</f>
        <v>0</v>
      </c>
      <c r="L198">
        <f ca="1">(SUMIFS(OFFSET([2]掉落汇总!$C$2:$C$871,,MATCH($B198,[2]掉落汇总!$D$1:$M$1)),[2]掉落汇总!$A$2:$A$871,L$1,[2]掉落汇总!$C$2:$C$871,$Q$1)+SUMIFS(OFFSET([2]掉落汇总!$C$2:$C$871,,MATCH($B198,[2]掉落汇总!$D$1:$M$1)),[2]掉落汇总!$A$2:$A$871,L$1,[2]掉落汇总!$C$2:$C$871,$Q$2)/$Q$3)*宝箱投放计算!K198</f>
        <v>0.58393299516338337</v>
      </c>
      <c r="M198">
        <f ca="1">(SUMIFS(OFFSET([2]掉落汇总!$C$2:$C$871,,MATCH($B198,[2]掉落汇总!$D$1:$M$1)),[2]掉落汇总!$A$2:$A$871,M$1,[2]掉落汇总!$C$2:$C$871,$Q$1)+SUMIFS(OFFSET([2]掉落汇总!$C$2:$C$871,,MATCH($B198,[2]掉落汇总!$D$1:$M$1)),[2]掉落汇总!$A$2:$A$871,M$1,[2]掉落汇总!$C$2:$C$871,$Q$2)/$Q$3)*宝箱投放计算!L198</f>
        <v>0.73572346140371359</v>
      </c>
      <c r="N198">
        <f ca="1">(SUMIFS(OFFSET([2]掉落汇总!$C$2:$C$871,,MATCH($B198,[2]掉落汇总!$D$1:$M$1)),[2]掉落汇总!$A$2:$A$871,N$1,[2]掉落汇总!$C$2:$C$871,$Q$1)+SUMIFS(OFFSET([2]掉落汇总!$C$2:$C$871,,MATCH($B198,[2]掉落汇总!$D$1:$M$1)),[2]掉落汇总!$A$2:$A$871,N$1,[2]掉落汇总!$C$2:$C$871,$Q$2)/$Q$3)*宝箱投放计算!M198</f>
        <v>0.19916400295057779</v>
      </c>
      <c r="O198">
        <f ca="1">(SUMIFS(OFFSET([2]掉落汇总!$C$2:$C$871,,MATCH($B198,[2]掉落汇总!$D$1:$M$1)),[2]掉落汇总!$A$2:$A$871,O$1,[2]掉落汇总!$C$2:$C$871,$Q$1)+SUMIFS(OFFSET([2]掉落汇总!$C$2:$C$871,,MATCH($B198,[2]掉落汇总!$D$1:$M$1)),[2]掉落汇总!$A$2:$A$871,O$1,[2]掉落汇总!$C$2:$C$871,$Q$2)/$Q$3)*宝箱投放计算!N198</f>
        <v>0.31118538581225147</v>
      </c>
    </row>
    <row r="199" spans="1:15" x14ac:dyDescent="0.2">
      <c r="A199">
        <f>玩家成长时间线!A199</f>
        <v>198</v>
      </c>
      <c r="B199">
        <f>玩家成长时间线!B199</f>
        <v>8</v>
      </c>
      <c r="C199">
        <f ca="1">SUM($D$2:D199)</f>
        <v>1158.1853209132153</v>
      </c>
      <c r="D199">
        <f t="shared" ca="1" si="3"/>
        <v>5.317964590199515</v>
      </c>
      <c r="E199">
        <f ca="1">(SUMIFS(OFFSET([2]掉落汇总!$C$2:$C$871,,MATCH($B199,[2]掉落汇总!$D$1:$M$1)),[2]掉落汇总!$A$2:$A$871,E$1,[2]掉落汇总!$C$2:$C$871,$Q$1)+SUMIFS(OFFSET([2]掉落汇总!$C$2:$C$871,,MATCH($B199,[2]掉落汇总!$D$1:$M$1)),[2]掉落汇总!$A$2:$A$871,E$1,[2]掉落汇总!$C$2:$C$871,$Q$2)/$Q$3)*宝箱投放计算!D199</f>
        <v>0.97849230769230777</v>
      </c>
      <c r="F199">
        <f ca="1">(SUMIFS(OFFSET([2]掉落汇总!$C$2:$C$871,,MATCH($B199,[2]掉落汇总!$D$1:$M$1)),[2]掉落汇总!$A$2:$A$871,F$1,[2]掉落汇总!$C$2:$C$871,$Q$1)+SUMIFS(OFFSET([2]掉落汇总!$C$2:$C$871,,MATCH($B199,[2]掉落汇总!$D$1:$M$1)),[2]掉落汇总!$A$2:$A$871,F$1,[2]掉落汇总!$C$2:$C$871,$Q$2)/$Q$3)*宝箱投放计算!E199</f>
        <v>2.5094664371772804</v>
      </c>
      <c r="G199">
        <f ca="1">(SUMIFS(OFFSET([2]掉落汇总!$C$2:$C$871,,MATCH($B199,[2]掉落汇总!$D$1:$M$1)),[2]掉落汇总!$A$2:$A$871,G$1,[2]掉落汇总!$C$2:$C$871,$Q$1)+SUMIFS(OFFSET([2]掉落汇总!$C$2:$C$871,,MATCH($B199,[2]掉落汇总!$D$1:$M$1)),[2]掉落汇总!$A$2:$A$871,G$1,[2]掉落汇总!$C$2:$C$871,$Q$2)/$Q$3)*宝箱投放计算!F199</f>
        <v>0</v>
      </c>
      <c r="H199">
        <f ca="1">(SUMIFS(OFFSET([2]掉落汇总!$C$2:$C$871,,MATCH($B199,[2]掉落汇总!$D$1:$M$1)),[2]掉落汇总!$A$2:$A$871,H$1,[2]掉落汇总!$C$2:$C$871,$Q$1)+SUMIFS(OFFSET([2]掉落汇总!$C$2:$C$871,,MATCH($B199,[2]掉落汇总!$D$1:$M$1)),[2]掉落汇总!$A$2:$A$871,H$1,[2]掉落汇总!$C$2:$C$871,$Q$2)/$Q$3)*宝箱投放计算!G199</f>
        <v>0</v>
      </c>
      <c r="I199">
        <f ca="1">(SUMIFS(OFFSET([2]掉落汇总!$C$2:$C$871,,MATCH($B199,[2]掉落汇总!$D$1:$M$1)),[2]掉落汇总!$A$2:$A$871,I$1,[2]掉落汇总!$C$2:$C$871,$Q$1)+SUMIFS(OFFSET([2]掉落汇总!$C$2:$C$871,,MATCH($B199,[2]掉落汇总!$D$1:$M$1)),[2]掉落汇总!$A$2:$A$871,I$1,[2]掉落汇总!$C$2:$C$871,$Q$2)/$Q$3)*宝箱投放计算!H199</f>
        <v>0</v>
      </c>
      <c r="J199">
        <f ca="1">(SUMIFS(OFFSET([2]掉落汇总!$C$2:$C$871,,MATCH($B199,[2]掉落汇总!$D$1:$M$1)),[2]掉落汇总!$A$2:$A$871,J$1,[2]掉落汇总!$C$2:$C$871,$Q$1)+SUMIFS(OFFSET([2]掉落汇总!$C$2:$C$871,,MATCH($B199,[2]掉落汇总!$D$1:$M$1)),[2]掉落汇总!$A$2:$A$871,J$1,[2]掉落汇总!$C$2:$C$871,$Q$2)/$Q$3)*宝箱投放计算!I199</f>
        <v>0</v>
      </c>
      <c r="K199">
        <f ca="1">(SUMIFS(OFFSET([2]掉落汇总!$C$2:$C$871,,MATCH($B199,[2]掉落汇总!$D$1:$M$1)),[2]掉落汇总!$A$2:$A$871,K$1,[2]掉落汇总!$C$2:$C$871,$Q$1)+SUMIFS(OFFSET([2]掉落汇总!$C$2:$C$871,,MATCH($B199,[2]掉落汇总!$D$1:$M$1)),[2]掉落汇总!$A$2:$A$871,K$1,[2]掉落汇总!$C$2:$C$871,$Q$2)/$Q$3)*宝箱投放计算!J199</f>
        <v>0</v>
      </c>
      <c r="L199">
        <f ca="1">(SUMIFS(OFFSET([2]掉落汇总!$C$2:$C$871,,MATCH($B199,[2]掉落汇总!$D$1:$M$1)),[2]掉落汇总!$A$2:$A$871,L$1,[2]掉落汇总!$C$2:$C$871,$Q$1)+SUMIFS(OFFSET([2]掉落汇总!$C$2:$C$871,,MATCH($B199,[2]掉落汇总!$D$1:$M$1)),[2]掉落汇总!$A$2:$A$871,L$1,[2]掉落汇总!$C$2:$C$871,$Q$2)/$Q$3)*宝箱投放计算!K199</f>
        <v>0.58393299516338337</v>
      </c>
      <c r="M199">
        <f ca="1">(SUMIFS(OFFSET([2]掉落汇总!$C$2:$C$871,,MATCH($B199,[2]掉落汇总!$D$1:$M$1)),[2]掉落汇总!$A$2:$A$871,M$1,[2]掉落汇总!$C$2:$C$871,$Q$1)+SUMIFS(OFFSET([2]掉落汇总!$C$2:$C$871,,MATCH($B199,[2]掉落汇总!$D$1:$M$1)),[2]掉落汇总!$A$2:$A$871,M$1,[2]掉落汇总!$C$2:$C$871,$Q$2)/$Q$3)*宝箱投放计算!L199</f>
        <v>0.73572346140371359</v>
      </c>
      <c r="N199">
        <f ca="1">(SUMIFS(OFFSET([2]掉落汇总!$C$2:$C$871,,MATCH($B199,[2]掉落汇总!$D$1:$M$1)),[2]掉落汇总!$A$2:$A$871,N$1,[2]掉落汇总!$C$2:$C$871,$Q$1)+SUMIFS(OFFSET([2]掉落汇总!$C$2:$C$871,,MATCH($B199,[2]掉落汇总!$D$1:$M$1)),[2]掉落汇总!$A$2:$A$871,N$1,[2]掉落汇总!$C$2:$C$871,$Q$2)/$Q$3)*宝箱投放计算!M199</f>
        <v>0.19916400295057779</v>
      </c>
      <c r="O199">
        <f ca="1">(SUMIFS(OFFSET([2]掉落汇总!$C$2:$C$871,,MATCH($B199,[2]掉落汇总!$D$1:$M$1)),[2]掉落汇总!$A$2:$A$871,O$1,[2]掉落汇总!$C$2:$C$871,$Q$1)+SUMIFS(OFFSET([2]掉落汇总!$C$2:$C$871,,MATCH($B199,[2]掉落汇总!$D$1:$M$1)),[2]掉落汇总!$A$2:$A$871,O$1,[2]掉落汇总!$C$2:$C$871,$Q$2)/$Q$3)*宝箱投放计算!N199</f>
        <v>0.31118538581225147</v>
      </c>
    </row>
    <row r="200" spans="1:15" x14ac:dyDescent="0.2">
      <c r="A200">
        <f>玩家成长时间线!A200</f>
        <v>199</v>
      </c>
      <c r="B200">
        <f>玩家成长时间线!B200</f>
        <v>9</v>
      </c>
      <c r="C200">
        <f ca="1">SUM($D$2:D200)</f>
        <v>1164.0444258900768</v>
      </c>
      <c r="D200">
        <f t="shared" ca="1" si="3"/>
        <v>5.8591049768615058</v>
      </c>
      <c r="E200">
        <f ca="1">(SUMIFS(OFFSET([2]掉落汇总!$C$2:$C$871,,MATCH($B200,[2]掉落汇总!$D$1:$M$1)),[2]掉落汇总!$A$2:$A$871,E$1,[2]掉落汇总!$C$2:$C$871,$Q$1)+SUMIFS(OFFSET([2]掉落汇总!$C$2:$C$871,,MATCH($B200,[2]掉落汇总!$D$1:$M$1)),[2]掉落汇总!$A$2:$A$871,E$1,[2]掉落汇总!$C$2:$C$871,$Q$2)/$Q$3)*宝箱投放计算!D200</f>
        <v>0.8922660850599784</v>
      </c>
      <c r="F200">
        <f ca="1">(SUMIFS(OFFSET([2]掉落汇总!$C$2:$C$871,,MATCH($B200,[2]掉落汇总!$D$1:$M$1)),[2]掉落汇总!$A$2:$A$871,F$1,[2]掉落汇总!$C$2:$C$871,$Q$1)+SUMIFS(OFFSET([2]掉落汇总!$C$2:$C$871,,MATCH($B200,[2]掉落汇总!$D$1:$M$1)),[2]掉落汇总!$A$2:$A$871,F$1,[2]掉落汇总!$C$2:$C$871,$Q$2)/$Q$3)*宝箱投放计算!E200</f>
        <v>3.1368330464716006</v>
      </c>
      <c r="G200">
        <f ca="1">(SUMIFS(OFFSET([2]掉落汇总!$C$2:$C$871,,MATCH($B200,[2]掉落汇总!$D$1:$M$1)),[2]掉落汇总!$A$2:$A$871,G$1,[2]掉落汇总!$C$2:$C$871,$Q$1)+SUMIFS(OFFSET([2]掉落汇总!$C$2:$C$871,,MATCH($B200,[2]掉落汇总!$D$1:$M$1)),[2]掉落汇总!$A$2:$A$871,G$1,[2]掉落汇总!$C$2:$C$871,$Q$2)/$Q$3)*宝箱投放计算!F200</f>
        <v>0</v>
      </c>
      <c r="H200">
        <f ca="1">(SUMIFS(OFFSET([2]掉落汇总!$C$2:$C$871,,MATCH($B200,[2]掉落汇总!$D$1:$M$1)),[2]掉落汇总!$A$2:$A$871,H$1,[2]掉落汇总!$C$2:$C$871,$Q$1)+SUMIFS(OFFSET([2]掉落汇总!$C$2:$C$871,,MATCH($B200,[2]掉落汇总!$D$1:$M$1)),[2]掉落汇总!$A$2:$A$871,H$1,[2]掉落汇总!$C$2:$C$871,$Q$2)/$Q$3)*宝箱投放计算!G200</f>
        <v>0</v>
      </c>
      <c r="I200">
        <f ca="1">(SUMIFS(OFFSET([2]掉落汇总!$C$2:$C$871,,MATCH($B200,[2]掉落汇总!$D$1:$M$1)),[2]掉落汇总!$A$2:$A$871,I$1,[2]掉落汇总!$C$2:$C$871,$Q$1)+SUMIFS(OFFSET([2]掉落汇总!$C$2:$C$871,,MATCH($B200,[2]掉落汇总!$D$1:$M$1)),[2]掉落汇总!$A$2:$A$871,I$1,[2]掉落汇总!$C$2:$C$871,$Q$2)/$Q$3)*宝箱投放计算!H200</f>
        <v>0</v>
      </c>
      <c r="J200">
        <f ca="1">(SUMIFS(OFFSET([2]掉落汇总!$C$2:$C$871,,MATCH($B200,[2]掉落汇总!$D$1:$M$1)),[2]掉落汇总!$A$2:$A$871,J$1,[2]掉落汇总!$C$2:$C$871,$Q$1)+SUMIFS(OFFSET([2]掉落汇总!$C$2:$C$871,,MATCH($B200,[2]掉落汇总!$D$1:$M$1)),[2]掉落汇总!$A$2:$A$871,J$1,[2]掉落汇总!$C$2:$C$871,$Q$2)/$Q$3)*宝箱投放计算!I200</f>
        <v>0</v>
      </c>
      <c r="K200">
        <f ca="1">(SUMIFS(OFFSET([2]掉落汇总!$C$2:$C$871,,MATCH($B200,[2]掉落汇总!$D$1:$M$1)),[2]掉落汇总!$A$2:$A$871,K$1,[2]掉落汇总!$C$2:$C$871,$Q$1)+SUMIFS(OFFSET([2]掉落汇总!$C$2:$C$871,,MATCH($B200,[2]掉落汇总!$D$1:$M$1)),[2]掉落汇总!$A$2:$A$871,K$1,[2]掉落汇总!$C$2:$C$871,$Q$2)/$Q$3)*宝箱投放计算!J200</f>
        <v>0</v>
      </c>
      <c r="L200">
        <f ca="1">(SUMIFS(OFFSET([2]掉落汇总!$C$2:$C$871,,MATCH($B200,[2]掉落汇总!$D$1:$M$1)),[2]掉落汇总!$A$2:$A$871,L$1,[2]掉落汇总!$C$2:$C$871,$Q$1)+SUMIFS(OFFSET([2]掉落汇总!$C$2:$C$871,,MATCH($B200,[2]掉落汇总!$D$1:$M$1)),[2]掉落汇总!$A$2:$A$871,L$1,[2]掉落汇总!$C$2:$C$871,$Q$2)/$Q$3)*宝箱投放计算!K200</f>
        <v>0.58393299516338337</v>
      </c>
      <c r="M200">
        <f ca="1">(SUMIFS(OFFSET([2]掉落汇总!$C$2:$C$871,,MATCH($B200,[2]掉落汇总!$D$1:$M$1)),[2]掉落汇总!$A$2:$A$871,M$1,[2]掉落汇总!$C$2:$C$871,$Q$1)+SUMIFS(OFFSET([2]掉落汇总!$C$2:$C$871,,MATCH($B200,[2]掉落汇总!$D$1:$M$1)),[2]掉落汇总!$A$2:$A$871,M$1,[2]掉落汇总!$C$2:$C$871,$Q$2)/$Q$3)*宝箱投放计算!L200</f>
        <v>0.73572346140371359</v>
      </c>
      <c r="N200">
        <f ca="1">(SUMIFS(OFFSET([2]掉落汇总!$C$2:$C$871,,MATCH($B200,[2]掉落汇总!$D$1:$M$1)),[2]掉落汇总!$A$2:$A$871,N$1,[2]掉落汇总!$C$2:$C$871,$Q$1)+SUMIFS(OFFSET([2]掉落汇总!$C$2:$C$871,,MATCH($B200,[2]掉落汇总!$D$1:$M$1)),[2]掉落汇总!$A$2:$A$871,N$1,[2]掉落汇总!$C$2:$C$871,$Q$2)/$Q$3)*宝箱投放计算!M200</f>
        <v>0.19916400295057779</v>
      </c>
      <c r="O200">
        <f ca="1">(SUMIFS(OFFSET([2]掉落汇总!$C$2:$C$871,,MATCH($B200,[2]掉落汇总!$D$1:$M$1)),[2]掉落汇总!$A$2:$A$871,O$1,[2]掉落汇总!$C$2:$C$871,$Q$1)+SUMIFS(OFFSET([2]掉落汇总!$C$2:$C$871,,MATCH($B200,[2]掉落汇总!$D$1:$M$1)),[2]掉落汇总!$A$2:$A$871,O$1,[2]掉落汇总!$C$2:$C$871,$Q$2)/$Q$3)*宝箱投放计算!N200</f>
        <v>0.31118538581225147</v>
      </c>
    </row>
    <row r="201" spans="1:15" x14ac:dyDescent="0.2">
      <c r="A201">
        <f>玩家成长时间线!A201</f>
        <v>200</v>
      </c>
      <c r="B201">
        <f>玩家成长时间线!B201</f>
        <v>9</v>
      </c>
      <c r="C201">
        <f ca="1">SUM($D$2:D201)</f>
        <v>1169.9074567120856</v>
      </c>
      <c r="D201">
        <f t="shared" ca="1" si="3"/>
        <v>5.8630308220087244</v>
      </c>
      <c r="E201">
        <f ca="1">(SUMIFS(OFFSET([2]掉落汇总!$C$2:$C$871,,MATCH($B201,[2]掉落汇总!$D$1:$M$1)),[2]掉落汇总!$A$2:$A$871,E$1,[2]掉落汇总!$C$2:$C$871,$Q$1)+SUMIFS(OFFSET([2]掉落汇总!$C$2:$C$871,,MATCH($B201,[2]掉落汇总!$D$1:$M$1)),[2]掉落汇总!$A$2:$A$871,E$1,[2]掉落汇总!$C$2:$C$871,$Q$2)/$Q$3)*宝箱投放计算!D201</f>
        <v>0.89619193020719745</v>
      </c>
      <c r="F201">
        <f ca="1">(SUMIFS(OFFSET([2]掉落汇总!$C$2:$C$871,,MATCH($B201,[2]掉落汇总!$D$1:$M$1)),[2]掉落汇总!$A$2:$A$871,F$1,[2]掉落汇总!$C$2:$C$871,$Q$1)+SUMIFS(OFFSET([2]掉落汇总!$C$2:$C$871,,MATCH($B201,[2]掉落汇总!$D$1:$M$1)),[2]掉落汇总!$A$2:$A$871,F$1,[2]掉落汇总!$C$2:$C$871,$Q$2)/$Q$3)*宝箱投放计算!E201</f>
        <v>3.1368330464716006</v>
      </c>
      <c r="G201">
        <f ca="1">(SUMIFS(OFFSET([2]掉落汇总!$C$2:$C$871,,MATCH($B201,[2]掉落汇总!$D$1:$M$1)),[2]掉落汇总!$A$2:$A$871,G$1,[2]掉落汇总!$C$2:$C$871,$Q$1)+SUMIFS(OFFSET([2]掉落汇总!$C$2:$C$871,,MATCH($B201,[2]掉落汇总!$D$1:$M$1)),[2]掉落汇总!$A$2:$A$871,G$1,[2]掉落汇总!$C$2:$C$871,$Q$2)/$Q$3)*宝箱投放计算!F201</f>
        <v>0</v>
      </c>
      <c r="H201">
        <f ca="1">(SUMIFS(OFFSET([2]掉落汇总!$C$2:$C$871,,MATCH($B201,[2]掉落汇总!$D$1:$M$1)),[2]掉落汇总!$A$2:$A$871,H$1,[2]掉落汇总!$C$2:$C$871,$Q$1)+SUMIFS(OFFSET([2]掉落汇总!$C$2:$C$871,,MATCH($B201,[2]掉落汇总!$D$1:$M$1)),[2]掉落汇总!$A$2:$A$871,H$1,[2]掉落汇总!$C$2:$C$871,$Q$2)/$Q$3)*宝箱投放计算!G201</f>
        <v>0</v>
      </c>
      <c r="I201">
        <f ca="1">(SUMIFS(OFFSET([2]掉落汇总!$C$2:$C$871,,MATCH($B201,[2]掉落汇总!$D$1:$M$1)),[2]掉落汇总!$A$2:$A$871,I$1,[2]掉落汇总!$C$2:$C$871,$Q$1)+SUMIFS(OFFSET([2]掉落汇总!$C$2:$C$871,,MATCH($B201,[2]掉落汇总!$D$1:$M$1)),[2]掉落汇总!$A$2:$A$871,I$1,[2]掉落汇总!$C$2:$C$871,$Q$2)/$Q$3)*宝箱投放计算!H201</f>
        <v>0</v>
      </c>
      <c r="J201">
        <f ca="1">(SUMIFS(OFFSET([2]掉落汇总!$C$2:$C$871,,MATCH($B201,[2]掉落汇总!$D$1:$M$1)),[2]掉落汇总!$A$2:$A$871,J$1,[2]掉落汇总!$C$2:$C$871,$Q$1)+SUMIFS(OFFSET([2]掉落汇总!$C$2:$C$871,,MATCH($B201,[2]掉落汇总!$D$1:$M$1)),[2]掉落汇总!$A$2:$A$871,J$1,[2]掉落汇总!$C$2:$C$871,$Q$2)/$Q$3)*宝箱投放计算!I201</f>
        <v>0</v>
      </c>
      <c r="K201">
        <f ca="1">(SUMIFS(OFFSET([2]掉落汇总!$C$2:$C$871,,MATCH($B201,[2]掉落汇总!$D$1:$M$1)),[2]掉落汇总!$A$2:$A$871,K$1,[2]掉落汇总!$C$2:$C$871,$Q$1)+SUMIFS(OFFSET([2]掉落汇总!$C$2:$C$871,,MATCH($B201,[2]掉落汇总!$D$1:$M$1)),[2]掉落汇总!$A$2:$A$871,K$1,[2]掉落汇总!$C$2:$C$871,$Q$2)/$Q$3)*宝箱投放计算!J201</f>
        <v>0</v>
      </c>
      <c r="L201">
        <f ca="1">(SUMIFS(OFFSET([2]掉落汇总!$C$2:$C$871,,MATCH($B201,[2]掉落汇总!$D$1:$M$1)),[2]掉落汇总!$A$2:$A$871,L$1,[2]掉落汇总!$C$2:$C$871,$Q$1)+SUMIFS(OFFSET([2]掉落汇总!$C$2:$C$871,,MATCH($B201,[2]掉落汇总!$D$1:$M$1)),[2]掉落汇总!$A$2:$A$871,L$1,[2]掉落汇总!$C$2:$C$871,$Q$2)/$Q$3)*宝箱投放计算!K201</f>
        <v>0.58393299516338337</v>
      </c>
      <c r="M201">
        <f ca="1">(SUMIFS(OFFSET([2]掉落汇总!$C$2:$C$871,,MATCH($B201,[2]掉落汇总!$D$1:$M$1)),[2]掉落汇总!$A$2:$A$871,M$1,[2]掉落汇总!$C$2:$C$871,$Q$1)+SUMIFS(OFFSET([2]掉落汇总!$C$2:$C$871,,MATCH($B201,[2]掉落汇总!$D$1:$M$1)),[2]掉落汇总!$A$2:$A$871,M$1,[2]掉落汇总!$C$2:$C$871,$Q$2)/$Q$3)*宝箱投放计算!L201</f>
        <v>0.73572346140371359</v>
      </c>
      <c r="N201">
        <f ca="1">(SUMIFS(OFFSET([2]掉落汇总!$C$2:$C$871,,MATCH($B201,[2]掉落汇总!$D$1:$M$1)),[2]掉落汇总!$A$2:$A$871,N$1,[2]掉落汇总!$C$2:$C$871,$Q$1)+SUMIFS(OFFSET([2]掉落汇总!$C$2:$C$871,,MATCH($B201,[2]掉落汇总!$D$1:$M$1)),[2]掉落汇总!$A$2:$A$871,N$1,[2]掉落汇总!$C$2:$C$871,$Q$2)/$Q$3)*宝箱投放计算!M201</f>
        <v>0.19916400295057779</v>
      </c>
      <c r="O201">
        <f ca="1">(SUMIFS(OFFSET([2]掉落汇总!$C$2:$C$871,,MATCH($B201,[2]掉落汇总!$D$1:$M$1)),[2]掉落汇总!$A$2:$A$871,O$1,[2]掉落汇总!$C$2:$C$871,$Q$1)+SUMIFS(OFFSET([2]掉落汇总!$C$2:$C$871,,MATCH($B201,[2]掉落汇总!$D$1:$M$1)),[2]掉落汇总!$A$2:$A$871,O$1,[2]掉落汇总!$C$2:$C$871,$Q$2)/$Q$3)*宝箱投放计算!N201</f>
        <v>0.31118538581225147</v>
      </c>
    </row>
    <row r="202" spans="1:15" x14ac:dyDescent="0.2">
      <c r="A202">
        <f>玩家成长时间线!A202</f>
        <v>201</v>
      </c>
      <c r="B202">
        <f>玩家成长时间线!B202</f>
        <v>9</v>
      </c>
      <c r="C202">
        <f ca="1">SUM($D$2:D202)</f>
        <v>1175.8136718307137</v>
      </c>
      <c r="D202">
        <f t="shared" ca="1" si="3"/>
        <v>5.9062151186281362</v>
      </c>
      <c r="E202">
        <f ca="1">(SUMIFS(OFFSET([2]掉落汇总!$C$2:$C$871,,MATCH($B202,[2]掉落汇总!$D$1:$M$1)),[2]掉落汇总!$A$2:$A$871,E$1,[2]掉落汇总!$C$2:$C$871,$Q$1)+SUMIFS(OFFSET([2]掉落汇总!$C$2:$C$871,,MATCH($B202,[2]掉落汇总!$D$1:$M$1)),[2]掉落汇总!$A$2:$A$871,E$1,[2]掉落汇总!$C$2:$C$871,$Q$2)/$Q$3)*宝箱投放计算!D202</f>
        <v>0.9393762268266086</v>
      </c>
      <c r="F202">
        <f ca="1">(SUMIFS(OFFSET([2]掉落汇总!$C$2:$C$871,,MATCH($B202,[2]掉落汇总!$D$1:$M$1)),[2]掉落汇总!$A$2:$A$871,F$1,[2]掉落汇总!$C$2:$C$871,$Q$1)+SUMIFS(OFFSET([2]掉落汇总!$C$2:$C$871,,MATCH($B202,[2]掉落汇总!$D$1:$M$1)),[2]掉落汇总!$A$2:$A$871,F$1,[2]掉落汇总!$C$2:$C$871,$Q$2)/$Q$3)*宝箱投放计算!E202</f>
        <v>3.1368330464716006</v>
      </c>
      <c r="G202">
        <f ca="1">(SUMIFS(OFFSET([2]掉落汇总!$C$2:$C$871,,MATCH($B202,[2]掉落汇总!$D$1:$M$1)),[2]掉落汇总!$A$2:$A$871,G$1,[2]掉落汇总!$C$2:$C$871,$Q$1)+SUMIFS(OFFSET([2]掉落汇总!$C$2:$C$871,,MATCH($B202,[2]掉落汇总!$D$1:$M$1)),[2]掉落汇总!$A$2:$A$871,G$1,[2]掉落汇总!$C$2:$C$871,$Q$2)/$Q$3)*宝箱投放计算!F202</f>
        <v>0</v>
      </c>
      <c r="H202">
        <f ca="1">(SUMIFS(OFFSET([2]掉落汇总!$C$2:$C$871,,MATCH($B202,[2]掉落汇总!$D$1:$M$1)),[2]掉落汇总!$A$2:$A$871,H$1,[2]掉落汇总!$C$2:$C$871,$Q$1)+SUMIFS(OFFSET([2]掉落汇总!$C$2:$C$871,,MATCH($B202,[2]掉落汇总!$D$1:$M$1)),[2]掉落汇总!$A$2:$A$871,H$1,[2]掉落汇总!$C$2:$C$871,$Q$2)/$Q$3)*宝箱投放计算!G202</f>
        <v>0</v>
      </c>
      <c r="I202">
        <f ca="1">(SUMIFS(OFFSET([2]掉落汇总!$C$2:$C$871,,MATCH($B202,[2]掉落汇总!$D$1:$M$1)),[2]掉落汇总!$A$2:$A$871,I$1,[2]掉落汇总!$C$2:$C$871,$Q$1)+SUMIFS(OFFSET([2]掉落汇总!$C$2:$C$871,,MATCH($B202,[2]掉落汇总!$D$1:$M$1)),[2]掉落汇总!$A$2:$A$871,I$1,[2]掉落汇总!$C$2:$C$871,$Q$2)/$Q$3)*宝箱投放计算!H202</f>
        <v>0</v>
      </c>
      <c r="J202">
        <f ca="1">(SUMIFS(OFFSET([2]掉落汇总!$C$2:$C$871,,MATCH($B202,[2]掉落汇总!$D$1:$M$1)),[2]掉落汇总!$A$2:$A$871,J$1,[2]掉落汇总!$C$2:$C$871,$Q$1)+SUMIFS(OFFSET([2]掉落汇总!$C$2:$C$871,,MATCH($B202,[2]掉落汇总!$D$1:$M$1)),[2]掉落汇总!$A$2:$A$871,J$1,[2]掉落汇总!$C$2:$C$871,$Q$2)/$Q$3)*宝箱投放计算!I202</f>
        <v>0</v>
      </c>
      <c r="K202">
        <f ca="1">(SUMIFS(OFFSET([2]掉落汇总!$C$2:$C$871,,MATCH($B202,[2]掉落汇总!$D$1:$M$1)),[2]掉落汇总!$A$2:$A$871,K$1,[2]掉落汇总!$C$2:$C$871,$Q$1)+SUMIFS(OFFSET([2]掉落汇总!$C$2:$C$871,,MATCH($B202,[2]掉落汇总!$D$1:$M$1)),[2]掉落汇总!$A$2:$A$871,K$1,[2]掉落汇总!$C$2:$C$871,$Q$2)/$Q$3)*宝箱投放计算!J202</f>
        <v>0</v>
      </c>
      <c r="L202">
        <f ca="1">(SUMIFS(OFFSET([2]掉落汇总!$C$2:$C$871,,MATCH($B202,[2]掉落汇总!$D$1:$M$1)),[2]掉落汇总!$A$2:$A$871,L$1,[2]掉落汇总!$C$2:$C$871,$Q$1)+SUMIFS(OFFSET([2]掉落汇总!$C$2:$C$871,,MATCH($B202,[2]掉落汇总!$D$1:$M$1)),[2]掉落汇总!$A$2:$A$871,L$1,[2]掉落汇总!$C$2:$C$871,$Q$2)/$Q$3)*宝箱投放计算!K202</f>
        <v>0.58393299516338337</v>
      </c>
      <c r="M202">
        <f ca="1">(SUMIFS(OFFSET([2]掉落汇总!$C$2:$C$871,,MATCH($B202,[2]掉落汇总!$D$1:$M$1)),[2]掉落汇总!$A$2:$A$871,M$1,[2]掉落汇总!$C$2:$C$871,$Q$1)+SUMIFS(OFFSET([2]掉落汇总!$C$2:$C$871,,MATCH($B202,[2]掉落汇总!$D$1:$M$1)),[2]掉落汇总!$A$2:$A$871,M$1,[2]掉落汇总!$C$2:$C$871,$Q$2)/$Q$3)*宝箱投放计算!L202</f>
        <v>0.73572346140371359</v>
      </c>
      <c r="N202">
        <f ca="1">(SUMIFS(OFFSET([2]掉落汇总!$C$2:$C$871,,MATCH($B202,[2]掉落汇总!$D$1:$M$1)),[2]掉落汇总!$A$2:$A$871,N$1,[2]掉落汇总!$C$2:$C$871,$Q$1)+SUMIFS(OFFSET([2]掉落汇总!$C$2:$C$871,,MATCH($B202,[2]掉落汇总!$D$1:$M$1)),[2]掉落汇总!$A$2:$A$871,N$1,[2]掉落汇总!$C$2:$C$871,$Q$2)/$Q$3)*宝箱投放计算!M202</f>
        <v>0.19916400295057779</v>
      </c>
      <c r="O202">
        <f ca="1">(SUMIFS(OFFSET([2]掉落汇总!$C$2:$C$871,,MATCH($B202,[2]掉落汇总!$D$1:$M$1)),[2]掉落汇总!$A$2:$A$871,O$1,[2]掉落汇总!$C$2:$C$871,$Q$1)+SUMIFS(OFFSET([2]掉落汇总!$C$2:$C$871,,MATCH($B202,[2]掉落汇总!$D$1:$M$1)),[2]掉落汇总!$A$2:$A$871,O$1,[2]掉落汇总!$C$2:$C$871,$Q$2)/$Q$3)*宝箱投放计算!N202</f>
        <v>0.31118538581225147</v>
      </c>
    </row>
    <row r="203" spans="1:15" x14ac:dyDescent="0.2">
      <c r="A203">
        <f>玩家成长时间线!A203</f>
        <v>202</v>
      </c>
      <c r="B203">
        <f>玩家成长时间线!B203</f>
        <v>10</v>
      </c>
      <c r="C203">
        <f ca="1">SUM($D$2:D203)</f>
        <v>1181.6526916799062</v>
      </c>
      <c r="D203">
        <f t="shared" ca="1" si="3"/>
        <v>5.8390198491923746</v>
      </c>
      <c r="E203">
        <f ca="1">(SUMIFS(OFFSET([2]掉落汇总!$C$2:$C$871,,MATCH($B203,[2]掉落汇总!$D$1:$M$1)),[2]掉落汇总!$A$2:$A$871,E$1,[2]掉落汇总!$C$2:$C$871,$Q$1)+SUMIFS(OFFSET([2]掉落汇总!$C$2:$C$871,,MATCH($B203,[2]掉落汇总!$D$1:$M$1)),[2]掉落汇总!$A$2:$A$871,E$1,[2]掉落汇总!$C$2:$C$871,$Q$2)/$Q$3)*宝箱投放计算!D203</f>
        <v>0.87218095739084689</v>
      </c>
      <c r="F203">
        <f ca="1">(SUMIFS(OFFSET([2]掉落汇总!$C$2:$C$871,,MATCH($B203,[2]掉落汇总!$D$1:$M$1)),[2]掉落汇总!$A$2:$A$871,F$1,[2]掉落汇总!$C$2:$C$871,$Q$1)+SUMIFS(OFFSET([2]掉落汇总!$C$2:$C$871,,MATCH($B203,[2]掉落汇总!$D$1:$M$1)),[2]掉落汇总!$A$2:$A$871,F$1,[2]掉落汇总!$C$2:$C$871,$Q$2)/$Q$3)*宝箱投放计算!E203</f>
        <v>3.1368330464716006</v>
      </c>
      <c r="G203">
        <f ca="1">(SUMIFS(OFFSET([2]掉落汇总!$C$2:$C$871,,MATCH($B203,[2]掉落汇总!$D$1:$M$1)),[2]掉落汇总!$A$2:$A$871,G$1,[2]掉落汇总!$C$2:$C$871,$Q$1)+SUMIFS(OFFSET([2]掉落汇总!$C$2:$C$871,,MATCH($B203,[2]掉落汇总!$D$1:$M$1)),[2]掉落汇总!$A$2:$A$871,G$1,[2]掉落汇总!$C$2:$C$871,$Q$2)/$Q$3)*宝箱投放计算!F203</f>
        <v>0</v>
      </c>
      <c r="H203">
        <f ca="1">(SUMIFS(OFFSET([2]掉落汇总!$C$2:$C$871,,MATCH($B203,[2]掉落汇总!$D$1:$M$1)),[2]掉落汇总!$A$2:$A$871,H$1,[2]掉落汇总!$C$2:$C$871,$Q$1)+SUMIFS(OFFSET([2]掉落汇总!$C$2:$C$871,,MATCH($B203,[2]掉落汇总!$D$1:$M$1)),[2]掉落汇总!$A$2:$A$871,H$1,[2]掉落汇总!$C$2:$C$871,$Q$2)/$Q$3)*宝箱投放计算!G203</f>
        <v>0</v>
      </c>
      <c r="I203">
        <f ca="1">(SUMIFS(OFFSET([2]掉落汇总!$C$2:$C$871,,MATCH($B203,[2]掉落汇总!$D$1:$M$1)),[2]掉落汇总!$A$2:$A$871,I$1,[2]掉落汇总!$C$2:$C$871,$Q$1)+SUMIFS(OFFSET([2]掉落汇总!$C$2:$C$871,,MATCH($B203,[2]掉落汇总!$D$1:$M$1)),[2]掉落汇总!$A$2:$A$871,I$1,[2]掉落汇总!$C$2:$C$871,$Q$2)/$Q$3)*宝箱投放计算!H203</f>
        <v>0</v>
      </c>
      <c r="J203">
        <f ca="1">(SUMIFS(OFFSET([2]掉落汇总!$C$2:$C$871,,MATCH($B203,[2]掉落汇总!$D$1:$M$1)),[2]掉落汇总!$A$2:$A$871,J$1,[2]掉落汇总!$C$2:$C$871,$Q$1)+SUMIFS(OFFSET([2]掉落汇总!$C$2:$C$871,,MATCH($B203,[2]掉落汇总!$D$1:$M$1)),[2]掉落汇总!$A$2:$A$871,J$1,[2]掉落汇总!$C$2:$C$871,$Q$2)/$Q$3)*宝箱投放计算!I203</f>
        <v>0</v>
      </c>
      <c r="K203">
        <f ca="1">(SUMIFS(OFFSET([2]掉落汇总!$C$2:$C$871,,MATCH($B203,[2]掉落汇总!$D$1:$M$1)),[2]掉落汇总!$A$2:$A$871,K$1,[2]掉落汇总!$C$2:$C$871,$Q$1)+SUMIFS(OFFSET([2]掉落汇总!$C$2:$C$871,,MATCH($B203,[2]掉落汇总!$D$1:$M$1)),[2]掉落汇总!$A$2:$A$871,K$1,[2]掉落汇总!$C$2:$C$871,$Q$2)/$Q$3)*宝箱投放计算!J203</f>
        <v>0</v>
      </c>
      <c r="L203">
        <f ca="1">(SUMIFS(OFFSET([2]掉落汇总!$C$2:$C$871,,MATCH($B203,[2]掉落汇总!$D$1:$M$1)),[2]掉落汇总!$A$2:$A$871,L$1,[2]掉落汇总!$C$2:$C$871,$Q$1)+SUMIFS(OFFSET([2]掉落汇总!$C$2:$C$871,,MATCH($B203,[2]掉落汇总!$D$1:$M$1)),[2]掉落汇总!$A$2:$A$871,L$1,[2]掉落汇总!$C$2:$C$871,$Q$2)/$Q$3)*宝箱投放计算!K203</f>
        <v>0.58393299516338337</v>
      </c>
      <c r="M203">
        <f ca="1">(SUMIFS(OFFSET([2]掉落汇总!$C$2:$C$871,,MATCH($B203,[2]掉落汇总!$D$1:$M$1)),[2]掉落汇总!$A$2:$A$871,M$1,[2]掉落汇总!$C$2:$C$871,$Q$1)+SUMIFS(OFFSET([2]掉落汇总!$C$2:$C$871,,MATCH($B203,[2]掉落汇总!$D$1:$M$1)),[2]掉落汇总!$A$2:$A$871,M$1,[2]掉落汇总!$C$2:$C$871,$Q$2)/$Q$3)*宝箱投放计算!L203</f>
        <v>0.73572346140371359</v>
      </c>
      <c r="N203">
        <f ca="1">(SUMIFS(OFFSET([2]掉落汇总!$C$2:$C$871,,MATCH($B203,[2]掉落汇总!$D$1:$M$1)),[2]掉落汇总!$A$2:$A$871,N$1,[2]掉落汇总!$C$2:$C$871,$Q$1)+SUMIFS(OFFSET([2]掉落汇总!$C$2:$C$871,,MATCH($B203,[2]掉落汇总!$D$1:$M$1)),[2]掉落汇总!$A$2:$A$871,N$1,[2]掉落汇总!$C$2:$C$871,$Q$2)/$Q$3)*宝箱投放计算!M203</f>
        <v>0.19916400295057779</v>
      </c>
      <c r="O203">
        <f ca="1">(SUMIFS(OFFSET([2]掉落汇总!$C$2:$C$871,,MATCH($B203,[2]掉落汇总!$D$1:$M$1)),[2]掉落汇总!$A$2:$A$871,O$1,[2]掉落汇总!$C$2:$C$871,$Q$1)+SUMIFS(OFFSET([2]掉落汇总!$C$2:$C$871,,MATCH($B203,[2]掉落汇总!$D$1:$M$1)),[2]掉落汇总!$A$2:$A$871,O$1,[2]掉落汇总!$C$2:$C$871,$Q$2)/$Q$3)*宝箱投放计算!N203</f>
        <v>0.31118538581225147</v>
      </c>
    </row>
    <row r="204" spans="1:15" x14ac:dyDescent="0.2">
      <c r="A204">
        <f>玩家成长时间线!A204</f>
        <v>203</v>
      </c>
      <c r="B204">
        <f>玩家成长时间线!B204</f>
        <v>10</v>
      </c>
      <c r="C204">
        <f ca="1">SUM($D$2:D204)</f>
        <v>1187.495499009372</v>
      </c>
      <c r="D204">
        <f t="shared" ca="1" si="3"/>
        <v>5.8428073294659146</v>
      </c>
      <c r="E204">
        <f ca="1">(SUMIFS(OFFSET([2]掉落汇总!$C$2:$C$871,,MATCH($B204,[2]掉落汇总!$D$1:$M$1)),[2]掉落汇总!$A$2:$A$871,E$1,[2]掉落汇总!$C$2:$C$871,$Q$1)+SUMIFS(OFFSET([2]掉落汇总!$C$2:$C$871,,MATCH($B204,[2]掉落汇总!$D$1:$M$1)),[2]掉落汇总!$A$2:$A$871,E$1,[2]掉落汇总!$C$2:$C$871,$Q$2)/$Q$3)*宝箱投放计算!D204</f>
        <v>0.87596843766438726</v>
      </c>
      <c r="F204">
        <f ca="1">(SUMIFS(OFFSET([2]掉落汇总!$C$2:$C$871,,MATCH($B204,[2]掉落汇总!$D$1:$M$1)),[2]掉落汇总!$A$2:$A$871,F$1,[2]掉落汇总!$C$2:$C$871,$Q$1)+SUMIFS(OFFSET([2]掉落汇总!$C$2:$C$871,,MATCH($B204,[2]掉落汇总!$D$1:$M$1)),[2]掉落汇总!$A$2:$A$871,F$1,[2]掉落汇总!$C$2:$C$871,$Q$2)/$Q$3)*宝箱投放计算!E204</f>
        <v>3.1368330464716006</v>
      </c>
      <c r="G204">
        <f ca="1">(SUMIFS(OFFSET([2]掉落汇总!$C$2:$C$871,,MATCH($B204,[2]掉落汇总!$D$1:$M$1)),[2]掉落汇总!$A$2:$A$871,G$1,[2]掉落汇总!$C$2:$C$871,$Q$1)+SUMIFS(OFFSET([2]掉落汇总!$C$2:$C$871,,MATCH($B204,[2]掉落汇总!$D$1:$M$1)),[2]掉落汇总!$A$2:$A$871,G$1,[2]掉落汇总!$C$2:$C$871,$Q$2)/$Q$3)*宝箱投放计算!F204</f>
        <v>0</v>
      </c>
      <c r="H204">
        <f ca="1">(SUMIFS(OFFSET([2]掉落汇总!$C$2:$C$871,,MATCH($B204,[2]掉落汇总!$D$1:$M$1)),[2]掉落汇总!$A$2:$A$871,H$1,[2]掉落汇总!$C$2:$C$871,$Q$1)+SUMIFS(OFFSET([2]掉落汇总!$C$2:$C$871,,MATCH($B204,[2]掉落汇总!$D$1:$M$1)),[2]掉落汇总!$A$2:$A$871,H$1,[2]掉落汇总!$C$2:$C$871,$Q$2)/$Q$3)*宝箱投放计算!G204</f>
        <v>0</v>
      </c>
      <c r="I204">
        <f ca="1">(SUMIFS(OFFSET([2]掉落汇总!$C$2:$C$871,,MATCH($B204,[2]掉落汇总!$D$1:$M$1)),[2]掉落汇总!$A$2:$A$871,I$1,[2]掉落汇总!$C$2:$C$871,$Q$1)+SUMIFS(OFFSET([2]掉落汇总!$C$2:$C$871,,MATCH($B204,[2]掉落汇总!$D$1:$M$1)),[2]掉落汇总!$A$2:$A$871,I$1,[2]掉落汇总!$C$2:$C$871,$Q$2)/$Q$3)*宝箱投放计算!H204</f>
        <v>0</v>
      </c>
      <c r="J204">
        <f ca="1">(SUMIFS(OFFSET([2]掉落汇总!$C$2:$C$871,,MATCH($B204,[2]掉落汇总!$D$1:$M$1)),[2]掉落汇总!$A$2:$A$871,J$1,[2]掉落汇总!$C$2:$C$871,$Q$1)+SUMIFS(OFFSET([2]掉落汇总!$C$2:$C$871,,MATCH($B204,[2]掉落汇总!$D$1:$M$1)),[2]掉落汇总!$A$2:$A$871,J$1,[2]掉落汇总!$C$2:$C$871,$Q$2)/$Q$3)*宝箱投放计算!I204</f>
        <v>0</v>
      </c>
      <c r="K204">
        <f ca="1">(SUMIFS(OFFSET([2]掉落汇总!$C$2:$C$871,,MATCH($B204,[2]掉落汇总!$D$1:$M$1)),[2]掉落汇总!$A$2:$A$871,K$1,[2]掉落汇总!$C$2:$C$871,$Q$1)+SUMIFS(OFFSET([2]掉落汇总!$C$2:$C$871,,MATCH($B204,[2]掉落汇总!$D$1:$M$1)),[2]掉落汇总!$A$2:$A$871,K$1,[2]掉落汇总!$C$2:$C$871,$Q$2)/$Q$3)*宝箱投放计算!J204</f>
        <v>0</v>
      </c>
      <c r="L204">
        <f ca="1">(SUMIFS(OFFSET([2]掉落汇总!$C$2:$C$871,,MATCH($B204,[2]掉落汇总!$D$1:$M$1)),[2]掉落汇总!$A$2:$A$871,L$1,[2]掉落汇总!$C$2:$C$871,$Q$1)+SUMIFS(OFFSET([2]掉落汇总!$C$2:$C$871,,MATCH($B204,[2]掉落汇总!$D$1:$M$1)),[2]掉落汇总!$A$2:$A$871,L$1,[2]掉落汇总!$C$2:$C$871,$Q$2)/$Q$3)*宝箱投放计算!K204</f>
        <v>0.58393299516338337</v>
      </c>
      <c r="M204">
        <f ca="1">(SUMIFS(OFFSET([2]掉落汇总!$C$2:$C$871,,MATCH($B204,[2]掉落汇总!$D$1:$M$1)),[2]掉落汇总!$A$2:$A$871,M$1,[2]掉落汇总!$C$2:$C$871,$Q$1)+SUMIFS(OFFSET([2]掉落汇总!$C$2:$C$871,,MATCH($B204,[2]掉落汇总!$D$1:$M$1)),[2]掉落汇总!$A$2:$A$871,M$1,[2]掉落汇总!$C$2:$C$871,$Q$2)/$Q$3)*宝箱投放计算!L204</f>
        <v>0.73572346140371359</v>
      </c>
      <c r="N204">
        <f ca="1">(SUMIFS(OFFSET([2]掉落汇总!$C$2:$C$871,,MATCH($B204,[2]掉落汇总!$D$1:$M$1)),[2]掉落汇总!$A$2:$A$871,N$1,[2]掉落汇总!$C$2:$C$871,$Q$1)+SUMIFS(OFFSET([2]掉落汇总!$C$2:$C$871,,MATCH($B204,[2]掉落汇总!$D$1:$M$1)),[2]掉落汇总!$A$2:$A$871,N$1,[2]掉落汇总!$C$2:$C$871,$Q$2)/$Q$3)*宝箱投放计算!M204</f>
        <v>0.19916400295057779</v>
      </c>
      <c r="O204">
        <f ca="1">(SUMIFS(OFFSET([2]掉落汇总!$C$2:$C$871,,MATCH($B204,[2]掉落汇总!$D$1:$M$1)),[2]掉落汇总!$A$2:$A$871,O$1,[2]掉落汇总!$C$2:$C$871,$Q$1)+SUMIFS(OFFSET([2]掉落汇总!$C$2:$C$871,,MATCH($B204,[2]掉落汇总!$D$1:$M$1)),[2]掉落汇总!$A$2:$A$871,O$1,[2]掉落汇总!$C$2:$C$871,$Q$2)/$Q$3)*宝箱投放计算!N204</f>
        <v>0.31118538581225147</v>
      </c>
    </row>
    <row r="205" spans="1:15" x14ac:dyDescent="0.2">
      <c r="A205">
        <f>玩家成长时间线!A205</f>
        <v>204</v>
      </c>
      <c r="B205">
        <f>玩家成长时间线!B205</f>
        <v>10</v>
      </c>
      <c r="C205">
        <f ca="1">SUM($D$2:D205)</f>
        <v>1193.3420938191114</v>
      </c>
      <c r="D205">
        <f t="shared" ca="1" si="3"/>
        <v>5.8465948097394547</v>
      </c>
      <c r="E205">
        <f ca="1">(SUMIFS(OFFSET([2]掉落汇总!$C$2:$C$871,,MATCH($B205,[2]掉落汇总!$D$1:$M$1)),[2]掉落汇总!$A$2:$A$871,E$1,[2]掉落汇总!$C$2:$C$871,$Q$1)+SUMIFS(OFFSET([2]掉落汇总!$C$2:$C$871,,MATCH($B205,[2]掉落汇总!$D$1:$M$1)),[2]掉落汇总!$A$2:$A$871,E$1,[2]掉落汇总!$C$2:$C$871,$Q$2)/$Q$3)*宝箱投放计算!D205</f>
        <v>0.8797559179379274</v>
      </c>
      <c r="F205">
        <f ca="1">(SUMIFS(OFFSET([2]掉落汇总!$C$2:$C$871,,MATCH($B205,[2]掉落汇总!$D$1:$M$1)),[2]掉落汇总!$A$2:$A$871,F$1,[2]掉落汇总!$C$2:$C$871,$Q$1)+SUMIFS(OFFSET([2]掉落汇总!$C$2:$C$871,,MATCH($B205,[2]掉落汇总!$D$1:$M$1)),[2]掉落汇总!$A$2:$A$871,F$1,[2]掉落汇总!$C$2:$C$871,$Q$2)/$Q$3)*宝箱投放计算!E205</f>
        <v>3.1368330464716006</v>
      </c>
      <c r="G205">
        <f ca="1">(SUMIFS(OFFSET([2]掉落汇总!$C$2:$C$871,,MATCH($B205,[2]掉落汇总!$D$1:$M$1)),[2]掉落汇总!$A$2:$A$871,G$1,[2]掉落汇总!$C$2:$C$871,$Q$1)+SUMIFS(OFFSET([2]掉落汇总!$C$2:$C$871,,MATCH($B205,[2]掉落汇总!$D$1:$M$1)),[2]掉落汇总!$A$2:$A$871,G$1,[2]掉落汇总!$C$2:$C$871,$Q$2)/$Q$3)*宝箱投放计算!F205</f>
        <v>0</v>
      </c>
      <c r="H205">
        <f ca="1">(SUMIFS(OFFSET([2]掉落汇总!$C$2:$C$871,,MATCH($B205,[2]掉落汇总!$D$1:$M$1)),[2]掉落汇总!$A$2:$A$871,H$1,[2]掉落汇总!$C$2:$C$871,$Q$1)+SUMIFS(OFFSET([2]掉落汇总!$C$2:$C$871,,MATCH($B205,[2]掉落汇总!$D$1:$M$1)),[2]掉落汇总!$A$2:$A$871,H$1,[2]掉落汇总!$C$2:$C$871,$Q$2)/$Q$3)*宝箱投放计算!G205</f>
        <v>0</v>
      </c>
      <c r="I205">
        <f ca="1">(SUMIFS(OFFSET([2]掉落汇总!$C$2:$C$871,,MATCH($B205,[2]掉落汇总!$D$1:$M$1)),[2]掉落汇总!$A$2:$A$871,I$1,[2]掉落汇总!$C$2:$C$871,$Q$1)+SUMIFS(OFFSET([2]掉落汇总!$C$2:$C$871,,MATCH($B205,[2]掉落汇总!$D$1:$M$1)),[2]掉落汇总!$A$2:$A$871,I$1,[2]掉落汇总!$C$2:$C$871,$Q$2)/$Q$3)*宝箱投放计算!H205</f>
        <v>0</v>
      </c>
      <c r="J205">
        <f ca="1">(SUMIFS(OFFSET([2]掉落汇总!$C$2:$C$871,,MATCH($B205,[2]掉落汇总!$D$1:$M$1)),[2]掉落汇总!$A$2:$A$871,J$1,[2]掉落汇总!$C$2:$C$871,$Q$1)+SUMIFS(OFFSET([2]掉落汇总!$C$2:$C$871,,MATCH($B205,[2]掉落汇总!$D$1:$M$1)),[2]掉落汇总!$A$2:$A$871,J$1,[2]掉落汇总!$C$2:$C$871,$Q$2)/$Q$3)*宝箱投放计算!I205</f>
        <v>0</v>
      </c>
      <c r="K205">
        <f ca="1">(SUMIFS(OFFSET([2]掉落汇总!$C$2:$C$871,,MATCH($B205,[2]掉落汇总!$D$1:$M$1)),[2]掉落汇总!$A$2:$A$871,K$1,[2]掉落汇总!$C$2:$C$871,$Q$1)+SUMIFS(OFFSET([2]掉落汇总!$C$2:$C$871,,MATCH($B205,[2]掉落汇总!$D$1:$M$1)),[2]掉落汇总!$A$2:$A$871,K$1,[2]掉落汇总!$C$2:$C$871,$Q$2)/$Q$3)*宝箱投放计算!J205</f>
        <v>0</v>
      </c>
      <c r="L205">
        <f ca="1">(SUMIFS(OFFSET([2]掉落汇总!$C$2:$C$871,,MATCH($B205,[2]掉落汇总!$D$1:$M$1)),[2]掉落汇总!$A$2:$A$871,L$1,[2]掉落汇总!$C$2:$C$871,$Q$1)+SUMIFS(OFFSET([2]掉落汇总!$C$2:$C$871,,MATCH($B205,[2]掉落汇总!$D$1:$M$1)),[2]掉落汇总!$A$2:$A$871,L$1,[2]掉落汇总!$C$2:$C$871,$Q$2)/$Q$3)*宝箱投放计算!K205</f>
        <v>0.58393299516338337</v>
      </c>
      <c r="M205">
        <f ca="1">(SUMIFS(OFFSET([2]掉落汇总!$C$2:$C$871,,MATCH($B205,[2]掉落汇总!$D$1:$M$1)),[2]掉落汇总!$A$2:$A$871,M$1,[2]掉落汇总!$C$2:$C$871,$Q$1)+SUMIFS(OFFSET([2]掉落汇总!$C$2:$C$871,,MATCH($B205,[2]掉落汇总!$D$1:$M$1)),[2]掉落汇总!$A$2:$A$871,M$1,[2]掉落汇总!$C$2:$C$871,$Q$2)/$Q$3)*宝箱投放计算!L205</f>
        <v>0.73572346140371359</v>
      </c>
      <c r="N205">
        <f ca="1">(SUMIFS(OFFSET([2]掉落汇总!$C$2:$C$871,,MATCH($B205,[2]掉落汇总!$D$1:$M$1)),[2]掉落汇总!$A$2:$A$871,N$1,[2]掉落汇总!$C$2:$C$871,$Q$1)+SUMIFS(OFFSET([2]掉落汇总!$C$2:$C$871,,MATCH($B205,[2]掉落汇总!$D$1:$M$1)),[2]掉落汇总!$A$2:$A$871,N$1,[2]掉落汇总!$C$2:$C$871,$Q$2)/$Q$3)*宝箱投放计算!M205</f>
        <v>0.19916400295057779</v>
      </c>
      <c r="O205">
        <f ca="1">(SUMIFS(OFFSET([2]掉落汇总!$C$2:$C$871,,MATCH($B205,[2]掉落汇总!$D$1:$M$1)),[2]掉落汇总!$A$2:$A$871,O$1,[2]掉落汇总!$C$2:$C$871,$Q$1)+SUMIFS(OFFSET([2]掉落汇总!$C$2:$C$871,,MATCH($B205,[2]掉落汇总!$D$1:$M$1)),[2]掉落汇总!$A$2:$A$871,O$1,[2]掉落汇总!$C$2:$C$871,$Q$2)/$Q$3)*宝箱投放计算!N205</f>
        <v>0.31118538581225147</v>
      </c>
    </row>
    <row r="206" spans="1:15" x14ac:dyDescent="0.2">
      <c r="A206">
        <f>玩家成长时间线!A206</f>
        <v>205</v>
      </c>
      <c r="B206">
        <f>玩家成长时间线!B206</f>
        <v>10</v>
      </c>
      <c r="C206">
        <f ca="1">SUM($D$2:D206)</f>
        <v>1199.2682257145952</v>
      </c>
      <c r="D206">
        <f t="shared" ca="1" si="3"/>
        <v>5.9261318954837998</v>
      </c>
      <c r="E206">
        <f ca="1">(SUMIFS(OFFSET([2]掉落汇总!$C$2:$C$871,,MATCH($B206,[2]掉落汇总!$D$1:$M$1)),[2]掉落汇总!$A$2:$A$871,E$1,[2]掉落汇总!$C$2:$C$871,$Q$1)+SUMIFS(OFFSET([2]掉落汇总!$C$2:$C$871,,MATCH($B206,[2]掉落汇总!$D$1:$M$1)),[2]掉落汇总!$A$2:$A$871,E$1,[2]掉落汇总!$C$2:$C$871,$Q$2)/$Q$3)*宝箱投放计算!D206</f>
        <v>0.95929300368227244</v>
      </c>
      <c r="F206">
        <f ca="1">(SUMIFS(OFFSET([2]掉落汇总!$C$2:$C$871,,MATCH($B206,[2]掉落汇总!$D$1:$M$1)),[2]掉落汇总!$A$2:$A$871,F$1,[2]掉落汇总!$C$2:$C$871,$Q$1)+SUMIFS(OFFSET([2]掉落汇总!$C$2:$C$871,,MATCH($B206,[2]掉落汇总!$D$1:$M$1)),[2]掉落汇总!$A$2:$A$871,F$1,[2]掉落汇总!$C$2:$C$871,$Q$2)/$Q$3)*宝箱投放计算!E206</f>
        <v>3.1368330464716006</v>
      </c>
      <c r="G206">
        <f ca="1">(SUMIFS(OFFSET([2]掉落汇总!$C$2:$C$871,,MATCH($B206,[2]掉落汇总!$D$1:$M$1)),[2]掉落汇总!$A$2:$A$871,G$1,[2]掉落汇总!$C$2:$C$871,$Q$1)+SUMIFS(OFFSET([2]掉落汇总!$C$2:$C$871,,MATCH($B206,[2]掉落汇总!$D$1:$M$1)),[2]掉落汇总!$A$2:$A$871,G$1,[2]掉落汇总!$C$2:$C$871,$Q$2)/$Q$3)*宝箱投放计算!F206</f>
        <v>0</v>
      </c>
      <c r="H206">
        <f ca="1">(SUMIFS(OFFSET([2]掉落汇总!$C$2:$C$871,,MATCH($B206,[2]掉落汇总!$D$1:$M$1)),[2]掉落汇总!$A$2:$A$871,H$1,[2]掉落汇总!$C$2:$C$871,$Q$1)+SUMIFS(OFFSET([2]掉落汇总!$C$2:$C$871,,MATCH($B206,[2]掉落汇总!$D$1:$M$1)),[2]掉落汇总!$A$2:$A$871,H$1,[2]掉落汇总!$C$2:$C$871,$Q$2)/$Q$3)*宝箱投放计算!G206</f>
        <v>0</v>
      </c>
      <c r="I206">
        <f ca="1">(SUMIFS(OFFSET([2]掉落汇总!$C$2:$C$871,,MATCH($B206,[2]掉落汇总!$D$1:$M$1)),[2]掉落汇总!$A$2:$A$871,I$1,[2]掉落汇总!$C$2:$C$871,$Q$1)+SUMIFS(OFFSET([2]掉落汇总!$C$2:$C$871,,MATCH($B206,[2]掉落汇总!$D$1:$M$1)),[2]掉落汇总!$A$2:$A$871,I$1,[2]掉落汇总!$C$2:$C$871,$Q$2)/$Q$3)*宝箱投放计算!H206</f>
        <v>0</v>
      </c>
      <c r="J206">
        <f ca="1">(SUMIFS(OFFSET([2]掉落汇总!$C$2:$C$871,,MATCH($B206,[2]掉落汇总!$D$1:$M$1)),[2]掉落汇总!$A$2:$A$871,J$1,[2]掉落汇总!$C$2:$C$871,$Q$1)+SUMIFS(OFFSET([2]掉落汇总!$C$2:$C$871,,MATCH($B206,[2]掉落汇总!$D$1:$M$1)),[2]掉落汇总!$A$2:$A$871,J$1,[2]掉落汇总!$C$2:$C$871,$Q$2)/$Q$3)*宝箱投放计算!I206</f>
        <v>0</v>
      </c>
      <c r="K206">
        <f ca="1">(SUMIFS(OFFSET([2]掉落汇总!$C$2:$C$871,,MATCH($B206,[2]掉落汇总!$D$1:$M$1)),[2]掉落汇总!$A$2:$A$871,K$1,[2]掉落汇总!$C$2:$C$871,$Q$1)+SUMIFS(OFFSET([2]掉落汇总!$C$2:$C$871,,MATCH($B206,[2]掉落汇总!$D$1:$M$1)),[2]掉落汇总!$A$2:$A$871,K$1,[2]掉落汇总!$C$2:$C$871,$Q$2)/$Q$3)*宝箱投放计算!J206</f>
        <v>0</v>
      </c>
      <c r="L206">
        <f ca="1">(SUMIFS(OFFSET([2]掉落汇总!$C$2:$C$871,,MATCH($B206,[2]掉落汇总!$D$1:$M$1)),[2]掉落汇总!$A$2:$A$871,L$1,[2]掉落汇总!$C$2:$C$871,$Q$1)+SUMIFS(OFFSET([2]掉落汇总!$C$2:$C$871,,MATCH($B206,[2]掉落汇总!$D$1:$M$1)),[2]掉落汇总!$A$2:$A$871,L$1,[2]掉落汇总!$C$2:$C$871,$Q$2)/$Q$3)*宝箱投放计算!K206</f>
        <v>0.58393299516338337</v>
      </c>
      <c r="M206">
        <f ca="1">(SUMIFS(OFFSET([2]掉落汇总!$C$2:$C$871,,MATCH($B206,[2]掉落汇总!$D$1:$M$1)),[2]掉落汇总!$A$2:$A$871,M$1,[2]掉落汇总!$C$2:$C$871,$Q$1)+SUMIFS(OFFSET([2]掉落汇总!$C$2:$C$871,,MATCH($B206,[2]掉落汇总!$D$1:$M$1)),[2]掉落汇总!$A$2:$A$871,M$1,[2]掉落汇总!$C$2:$C$871,$Q$2)/$Q$3)*宝箱投放计算!L206</f>
        <v>0.73572346140371359</v>
      </c>
      <c r="N206">
        <f ca="1">(SUMIFS(OFFSET([2]掉落汇总!$C$2:$C$871,,MATCH($B206,[2]掉落汇总!$D$1:$M$1)),[2]掉落汇总!$A$2:$A$871,N$1,[2]掉落汇总!$C$2:$C$871,$Q$1)+SUMIFS(OFFSET([2]掉落汇总!$C$2:$C$871,,MATCH($B206,[2]掉落汇总!$D$1:$M$1)),[2]掉落汇总!$A$2:$A$871,N$1,[2]掉落汇总!$C$2:$C$871,$Q$2)/$Q$3)*宝箱投放计算!M206</f>
        <v>0.19916400295057779</v>
      </c>
      <c r="O206">
        <f ca="1">(SUMIFS(OFFSET([2]掉落汇总!$C$2:$C$871,,MATCH($B206,[2]掉落汇总!$D$1:$M$1)),[2]掉落汇总!$A$2:$A$871,O$1,[2]掉落汇总!$C$2:$C$871,$Q$1)+SUMIFS(OFFSET([2]掉落汇总!$C$2:$C$871,,MATCH($B206,[2]掉落汇总!$D$1:$M$1)),[2]掉落汇总!$A$2:$A$871,O$1,[2]掉落汇总!$C$2:$C$871,$Q$2)/$Q$3)*宝箱投放计算!N206</f>
        <v>0.31118538581225147</v>
      </c>
    </row>
    <row r="207" spans="1:15" x14ac:dyDescent="0.2">
      <c r="A207">
        <f>玩家成长时间线!A207</f>
        <v>206</v>
      </c>
      <c r="B207">
        <f>玩家成长时间线!B207</f>
        <v>10</v>
      </c>
      <c r="C207">
        <f ca="1">SUM($D$2:D207)</f>
        <v>1205.1223954848817</v>
      </c>
      <c r="D207">
        <f t="shared" ca="1" si="3"/>
        <v>5.8541697702865356</v>
      </c>
      <c r="E207">
        <f ca="1">(SUMIFS(OFFSET([2]掉落汇总!$C$2:$C$871,,MATCH($B207,[2]掉落汇总!$D$1:$M$1)),[2]掉落汇总!$A$2:$A$871,E$1,[2]掉落汇总!$C$2:$C$871,$Q$1)+SUMIFS(OFFSET([2]掉落汇总!$C$2:$C$871,,MATCH($B207,[2]掉落汇总!$D$1:$M$1)),[2]掉落汇总!$A$2:$A$871,E$1,[2]掉落汇总!$C$2:$C$871,$Q$2)/$Q$3)*宝箱投放计算!D207</f>
        <v>0.88733087848500791</v>
      </c>
      <c r="F207">
        <f ca="1">(SUMIFS(OFFSET([2]掉落汇总!$C$2:$C$871,,MATCH($B207,[2]掉落汇总!$D$1:$M$1)),[2]掉落汇总!$A$2:$A$871,F$1,[2]掉落汇总!$C$2:$C$871,$Q$1)+SUMIFS(OFFSET([2]掉落汇总!$C$2:$C$871,,MATCH($B207,[2]掉落汇总!$D$1:$M$1)),[2]掉落汇总!$A$2:$A$871,F$1,[2]掉落汇总!$C$2:$C$871,$Q$2)/$Q$3)*宝箱投放计算!E207</f>
        <v>3.1368330464716006</v>
      </c>
      <c r="G207">
        <f ca="1">(SUMIFS(OFFSET([2]掉落汇总!$C$2:$C$871,,MATCH($B207,[2]掉落汇总!$D$1:$M$1)),[2]掉落汇总!$A$2:$A$871,G$1,[2]掉落汇总!$C$2:$C$871,$Q$1)+SUMIFS(OFFSET([2]掉落汇总!$C$2:$C$871,,MATCH($B207,[2]掉落汇总!$D$1:$M$1)),[2]掉落汇总!$A$2:$A$871,G$1,[2]掉落汇总!$C$2:$C$871,$Q$2)/$Q$3)*宝箱投放计算!F207</f>
        <v>0</v>
      </c>
      <c r="H207">
        <f ca="1">(SUMIFS(OFFSET([2]掉落汇总!$C$2:$C$871,,MATCH($B207,[2]掉落汇总!$D$1:$M$1)),[2]掉落汇总!$A$2:$A$871,H$1,[2]掉落汇总!$C$2:$C$871,$Q$1)+SUMIFS(OFFSET([2]掉落汇总!$C$2:$C$871,,MATCH($B207,[2]掉落汇总!$D$1:$M$1)),[2]掉落汇总!$A$2:$A$871,H$1,[2]掉落汇总!$C$2:$C$871,$Q$2)/$Q$3)*宝箱投放计算!G207</f>
        <v>0</v>
      </c>
      <c r="I207">
        <f ca="1">(SUMIFS(OFFSET([2]掉落汇总!$C$2:$C$871,,MATCH($B207,[2]掉落汇总!$D$1:$M$1)),[2]掉落汇总!$A$2:$A$871,I$1,[2]掉落汇总!$C$2:$C$871,$Q$1)+SUMIFS(OFFSET([2]掉落汇总!$C$2:$C$871,,MATCH($B207,[2]掉落汇总!$D$1:$M$1)),[2]掉落汇总!$A$2:$A$871,I$1,[2]掉落汇总!$C$2:$C$871,$Q$2)/$Q$3)*宝箱投放计算!H207</f>
        <v>0</v>
      </c>
      <c r="J207">
        <f ca="1">(SUMIFS(OFFSET([2]掉落汇总!$C$2:$C$871,,MATCH($B207,[2]掉落汇总!$D$1:$M$1)),[2]掉落汇总!$A$2:$A$871,J$1,[2]掉落汇总!$C$2:$C$871,$Q$1)+SUMIFS(OFFSET([2]掉落汇总!$C$2:$C$871,,MATCH($B207,[2]掉落汇总!$D$1:$M$1)),[2]掉落汇总!$A$2:$A$871,J$1,[2]掉落汇总!$C$2:$C$871,$Q$2)/$Q$3)*宝箱投放计算!I207</f>
        <v>0</v>
      </c>
      <c r="K207">
        <f ca="1">(SUMIFS(OFFSET([2]掉落汇总!$C$2:$C$871,,MATCH($B207,[2]掉落汇总!$D$1:$M$1)),[2]掉落汇总!$A$2:$A$871,K$1,[2]掉落汇总!$C$2:$C$871,$Q$1)+SUMIFS(OFFSET([2]掉落汇总!$C$2:$C$871,,MATCH($B207,[2]掉落汇总!$D$1:$M$1)),[2]掉落汇总!$A$2:$A$871,K$1,[2]掉落汇总!$C$2:$C$871,$Q$2)/$Q$3)*宝箱投放计算!J207</f>
        <v>0</v>
      </c>
      <c r="L207">
        <f ca="1">(SUMIFS(OFFSET([2]掉落汇总!$C$2:$C$871,,MATCH($B207,[2]掉落汇总!$D$1:$M$1)),[2]掉落汇总!$A$2:$A$871,L$1,[2]掉落汇总!$C$2:$C$871,$Q$1)+SUMIFS(OFFSET([2]掉落汇总!$C$2:$C$871,,MATCH($B207,[2]掉落汇总!$D$1:$M$1)),[2]掉落汇总!$A$2:$A$871,L$1,[2]掉落汇总!$C$2:$C$871,$Q$2)/$Q$3)*宝箱投放计算!K207</f>
        <v>0.58393299516338337</v>
      </c>
      <c r="M207">
        <f ca="1">(SUMIFS(OFFSET([2]掉落汇总!$C$2:$C$871,,MATCH($B207,[2]掉落汇总!$D$1:$M$1)),[2]掉落汇总!$A$2:$A$871,M$1,[2]掉落汇总!$C$2:$C$871,$Q$1)+SUMIFS(OFFSET([2]掉落汇总!$C$2:$C$871,,MATCH($B207,[2]掉落汇总!$D$1:$M$1)),[2]掉落汇总!$A$2:$A$871,M$1,[2]掉落汇总!$C$2:$C$871,$Q$2)/$Q$3)*宝箱投放计算!L207</f>
        <v>0.73572346140371359</v>
      </c>
      <c r="N207">
        <f ca="1">(SUMIFS(OFFSET([2]掉落汇总!$C$2:$C$871,,MATCH($B207,[2]掉落汇总!$D$1:$M$1)),[2]掉落汇总!$A$2:$A$871,N$1,[2]掉落汇总!$C$2:$C$871,$Q$1)+SUMIFS(OFFSET([2]掉落汇总!$C$2:$C$871,,MATCH($B207,[2]掉落汇总!$D$1:$M$1)),[2]掉落汇总!$A$2:$A$871,N$1,[2]掉落汇总!$C$2:$C$871,$Q$2)/$Q$3)*宝箱投放计算!M207</f>
        <v>0.19916400295057779</v>
      </c>
      <c r="O207">
        <f ca="1">(SUMIFS(OFFSET([2]掉落汇总!$C$2:$C$871,,MATCH($B207,[2]掉落汇总!$D$1:$M$1)),[2]掉落汇总!$A$2:$A$871,O$1,[2]掉落汇总!$C$2:$C$871,$Q$1)+SUMIFS(OFFSET([2]掉落汇总!$C$2:$C$871,,MATCH($B207,[2]掉落汇总!$D$1:$M$1)),[2]掉落汇总!$A$2:$A$871,O$1,[2]掉落汇总!$C$2:$C$871,$Q$2)/$Q$3)*宝箱投放计算!N207</f>
        <v>0.31118538581225147</v>
      </c>
    </row>
    <row r="208" spans="1:15" x14ac:dyDescent="0.2">
      <c r="A208">
        <f>玩家成长时间线!A208</f>
        <v>207</v>
      </c>
      <c r="B208">
        <f>玩家成长时间线!B208</f>
        <v>10</v>
      </c>
      <c r="C208">
        <f ca="1">SUM($D$2:D208)</f>
        <v>1210.9803527354418</v>
      </c>
      <c r="D208">
        <f t="shared" ca="1" si="3"/>
        <v>5.8579572505600757</v>
      </c>
      <c r="E208">
        <f ca="1">(SUMIFS(OFFSET([2]掉落汇总!$C$2:$C$871,,MATCH($B208,[2]掉落汇总!$D$1:$M$1)),[2]掉落汇总!$A$2:$A$871,E$1,[2]掉落汇总!$C$2:$C$871,$Q$1)+SUMIFS(OFFSET([2]掉落汇总!$C$2:$C$871,,MATCH($B208,[2]掉落汇总!$D$1:$M$1)),[2]掉落汇总!$A$2:$A$871,E$1,[2]掉落汇总!$C$2:$C$871,$Q$2)/$Q$3)*宝箱投放计算!D208</f>
        <v>0.89111835875854817</v>
      </c>
      <c r="F208">
        <f ca="1">(SUMIFS(OFFSET([2]掉落汇总!$C$2:$C$871,,MATCH($B208,[2]掉落汇总!$D$1:$M$1)),[2]掉落汇总!$A$2:$A$871,F$1,[2]掉落汇总!$C$2:$C$871,$Q$1)+SUMIFS(OFFSET([2]掉落汇总!$C$2:$C$871,,MATCH($B208,[2]掉落汇总!$D$1:$M$1)),[2]掉落汇总!$A$2:$A$871,F$1,[2]掉落汇总!$C$2:$C$871,$Q$2)/$Q$3)*宝箱投放计算!E208</f>
        <v>3.1368330464716006</v>
      </c>
      <c r="G208">
        <f ca="1">(SUMIFS(OFFSET([2]掉落汇总!$C$2:$C$871,,MATCH($B208,[2]掉落汇总!$D$1:$M$1)),[2]掉落汇总!$A$2:$A$871,G$1,[2]掉落汇总!$C$2:$C$871,$Q$1)+SUMIFS(OFFSET([2]掉落汇总!$C$2:$C$871,,MATCH($B208,[2]掉落汇总!$D$1:$M$1)),[2]掉落汇总!$A$2:$A$871,G$1,[2]掉落汇总!$C$2:$C$871,$Q$2)/$Q$3)*宝箱投放计算!F208</f>
        <v>0</v>
      </c>
      <c r="H208">
        <f ca="1">(SUMIFS(OFFSET([2]掉落汇总!$C$2:$C$871,,MATCH($B208,[2]掉落汇总!$D$1:$M$1)),[2]掉落汇总!$A$2:$A$871,H$1,[2]掉落汇总!$C$2:$C$871,$Q$1)+SUMIFS(OFFSET([2]掉落汇总!$C$2:$C$871,,MATCH($B208,[2]掉落汇总!$D$1:$M$1)),[2]掉落汇总!$A$2:$A$871,H$1,[2]掉落汇总!$C$2:$C$871,$Q$2)/$Q$3)*宝箱投放计算!G208</f>
        <v>0</v>
      </c>
      <c r="I208">
        <f ca="1">(SUMIFS(OFFSET([2]掉落汇总!$C$2:$C$871,,MATCH($B208,[2]掉落汇总!$D$1:$M$1)),[2]掉落汇总!$A$2:$A$871,I$1,[2]掉落汇总!$C$2:$C$871,$Q$1)+SUMIFS(OFFSET([2]掉落汇总!$C$2:$C$871,,MATCH($B208,[2]掉落汇总!$D$1:$M$1)),[2]掉落汇总!$A$2:$A$871,I$1,[2]掉落汇总!$C$2:$C$871,$Q$2)/$Q$3)*宝箱投放计算!H208</f>
        <v>0</v>
      </c>
      <c r="J208">
        <f ca="1">(SUMIFS(OFFSET([2]掉落汇总!$C$2:$C$871,,MATCH($B208,[2]掉落汇总!$D$1:$M$1)),[2]掉落汇总!$A$2:$A$871,J$1,[2]掉落汇总!$C$2:$C$871,$Q$1)+SUMIFS(OFFSET([2]掉落汇总!$C$2:$C$871,,MATCH($B208,[2]掉落汇总!$D$1:$M$1)),[2]掉落汇总!$A$2:$A$871,J$1,[2]掉落汇总!$C$2:$C$871,$Q$2)/$Q$3)*宝箱投放计算!I208</f>
        <v>0</v>
      </c>
      <c r="K208">
        <f ca="1">(SUMIFS(OFFSET([2]掉落汇总!$C$2:$C$871,,MATCH($B208,[2]掉落汇总!$D$1:$M$1)),[2]掉落汇总!$A$2:$A$871,K$1,[2]掉落汇总!$C$2:$C$871,$Q$1)+SUMIFS(OFFSET([2]掉落汇总!$C$2:$C$871,,MATCH($B208,[2]掉落汇总!$D$1:$M$1)),[2]掉落汇总!$A$2:$A$871,K$1,[2]掉落汇总!$C$2:$C$871,$Q$2)/$Q$3)*宝箱投放计算!J208</f>
        <v>0</v>
      </c>
      <c r="L208">
        <f ca="1">(SUMIFS(OFFSET([2]掉落汇总!$C$2:$C$871,,MATCH($B208,[2]掉落汇总!$D$1:$M$1)),[2]掉落汇总!$A$2:$A$871,L$1,[2]掉落汇总!$C$2:$C$871,$Q$1)+SUMIFS(OFFSET([2]掉落汇总!$C$2:$C$871,,MATCH($B208,[2]掉落汇总!$D$1:$M$1)),[2]掉落汇总!$A$2:$A$871,L$1,[2]掉落汇总!$C$2:$C$871,$Q$2)/$Q$3)*宝箱投放计算!K208</f>
        <v>0.58393299516338337</v>
      </c>
      <c r="M208">
        <f ca="1">(SUMIFS(OFFSET([2]掉落汇总!$C$2:$C$871,,MATCH($B208,[2]掉落汇总!$D$1:$M$1)),[2]掉落汇总!$A$2:$A$871,M$1,[2]掉落汇总!$C$2:$C$871,$Q$1)+SUMIFS(OFFSET([2]掉落汇总!$C$2:$C$871,,MATCH($B208,[2]掉落汇总!$D$1:$M$1)),[2]掉落汇总!$A$2:$A$871,M$1,[2]掉落汇总!$C$2:$C$871,$Q$2)/$Q$3)*宝箱投放计算!L208</f>
        <v>0.73572346140371359</v>
      </c>
      <c r="N208">
        <f ca="1">(SUMIFS(OFFSET([2]掉落汇总!$C$2:$C$871,,MATCH($B208,[2]掉落汇总!$D$1:$M$1)),[2]掉落汇总!$A$2:$A$871,N$1,[2]掉落汇总!$C$2:$C$871,$Q$1)+SUMIFS(OFFSET([2]掉落汇总!$C$2:$C$871,,MATCH($B208,[2]掉落汇总!$D$1:$M$1)),[2]掉落汇总!$A$2:$A$871,N$1,[2]掉落汇总!$C$2:$C$871,$Q$2)/$Q$3)*宝箱投放计算!M208</f>
        <v>0.19916400295057779</v>
      </c>
      <c r="O208">
        <f ca="1">(SUMIFS(OFFSET([2]掉落汇总!$C$2:$C$871,,MATCH($B208,[2]掉落汇总!$D$1:$M$1)),[2]掉落汇总!$A$2:$A$871,O$1,[2]掉落汇总!$C$2:$C$871,$Q$1)+SUMIFS(OFFSET([2]掉落汇总!$C$2:$C$871,,MATCH($B208,[2]掉落汇总!$D$1:$M$1)),[2]掉落汇总!$A$2:$A$871,O$1,[2]掉落汇总!$C$2:$C$871,$Q$2)/$Q$3)*宝箱投放计算!N208</f>
        <v>0.31118538581225147</v>
      </c>
    </row>
    <row r="209" spans="1:15" x14ac:dyDescent="0.2">
      <c r="A209">
        <f>玩家成长时间线!A209</f>
        <v>208</v>
      </c>
      <c r="B209">
        <f>玩家成长时间线!B209</f>
        <v>10</v>
      </c>
      <c r="C209">
        <f ca="1">SUM($D$2:D209)</f>
        <v>1216.9178470717461</v>
      </c>
      <c r="D209">
        <f t="shared" ca="1" si="3"/>
        <v>5.9374943363044208</v>
      </c>
      <c r="E209">
        <f ca="1">(SUMIFS(OFFSET([2]掉落汇总!$C$2:$C$871,,MATCH($B209,[2]掉落汇总!$D$1:$M$1)),[2]掉落汇总!$A$2:$A$871,E$1,[2]掉落汇总!$C$2:$C$871,$Q$1)+SUMIFS(OFFSET([2]掉落汇总!$C$2:$C$871,,MATCH($B209,[2]掉落汇总!$D$1:$M$1)),[2]掉落汇总!$A$2:$A$871,E$1,[2]掉落汇总!$C$2:$C$871,$Q$2)/$Q$3)*宝箱投放计算!D209</f>
        <v>0.97065544450289309</v>
      </c>
      <c r="F209">
        <f ca="1">(SUMIFS(OFFSET([2]掉落汇总!$C$2:$C$871,,MATCH($B209,[2]掉落汇总!$D$1:$M$1)),[2]掉落汇总!$A$2:$A$871,F$1,[2]掉落汇总!$C$2:$C$871,$Q$1)+SUMIFS(OFFSET([2]掉落汇总!$C$2:$C$871,,MATCH($B209,[2]掉落汇总!$D$1:$M$1)),[2]掉落汇总!$A$2:$A$871,F$1,[2]掉落汇总!$C$2:$C$871,$Q$2)/$Q$3)*宝箱投放计算!E209</f>
        <v>3.1368330464716006</v>
      </c>
      <c r="G209">
        <f ca="1">(SUMIFS(OFFSET([2]掉落汇总!$C$2:$C$871,,MATCH($B209,[2]掉落汇总!$D$1:$M$1)),[2]掉落汇总!$A$2:$A$871,G$1,[2]掉落汇总!$C$2:$C$871,$Q$1)+SUMIFS(OFFSET([2]掉落汇总!$C$2:$C$871,,MATCH($B209,[2]掉落汇总!$D$1:$M$1)),[2]掉落汇总!$A$2:$A$871,G$1,[2]掉落汇总!$C$2:$C$871,$Q$2)/$Q$3)*宝箱投放计算!F209</f>
        <v>0</v>
      </c>
      <c r="H209">
        <f ca="1">(SUMIFS(OFFSET([2]掉落汇总!$C$2:$C$871,,MATCH($B209,[2]掉落汇总!$D$1:$M$1)),[2]掉落汇总!$A$2:$A$871,H$1,[2]掉落汇总!$C$2:$C$871,$Q$1)+SUMIFS(OFFSET([2]掉落汇总!$C$2:$C$871,,MATCH($B209,[2]掉落汇总!$D$1:$M$1)),[2]掉落汇总!$A$2:$A$871,H$1,[2]掉落汇总!$C$2:$C$871,$Q$2)/$Q$3)*宝箱投放计算!G209</f>
        <v>0</v>
      </c>
      <c r="I209">
        <f ca="1">(SUMIFS(OFFSET([2]掉落汇总!$C$2:$C$871,,MATCH($B209,[2]掉落汇总!$D$1:$M$1)),[2]掉落汇总!$A$2:$A$871,I$1,[2]掉落汇总!$C$2:$C$871,$Q$1)+SUMIFS(OFFSET([2]掉落汇总!$C$2:$C$871,,MATCH($B209,[2]掉落汇总!$D$1:$M$1)),[2]掉落汇总!$A$2:$A$871,I$1,[2]掉落汇总!$C$2:$C$871,$Q$2)/$Q$3)*宝箱投放计算!H209</f>
        <v>0</v>
      </c>
      <c r="J209">
        <f ca="1">(SUMIFS(OFFSET([2]掉落汇总!$C$2:$C$871,,MATCH($B209,[2]掉落汇总!$D$1:$M$1)),[2]掉落汇总!$A$2:$A$871,J$1,[2]掉落汇总!$C$2:$C$871,$Q$1)+SUMIFS(OFFSET([2]掉落汇总!$C$2:$C$871,,MATCH($B209,[2]掉落汇总!$D$1:$M$1)),[2]掉落汇总!$A$2:$A$871,J$1,[2]掉落汇总!$C$2:$C$871,$Q$2)/$Q$3)*宝箱投放计算!I209</f>
        <v>0</v>
      </c>
      <c r="K209">
        <f ca="1">(SUMIFS(OFFSET([2]掉落汇总!$C$2:$C$871,,MATCH($B209,[2]掉落汇总!$D$1:$M$1)),[2]掉落汇总!$A$2:$A$871,K$1,[2]掉落汇总!$C$2:$C$871,$Q$1)+SUMIFS(OFFSET([2]掉落汇总!$C$2:$C$871,,MATCH($B209,[2]掉落汇总!$D$1:$M$1)),[2]掉落汇总!$A$2:$A$871,K$1,[2]掉落汇总!$C$2:$C$871,$Q$2)/$Q$3)*宝箱投放计算!J209</f>
        <v>0</v>
      </c>
      <c r="L209">
        <f ca="1">(SUMIFS(OFFSET([2]掉落汇总!$C$2:$C$871,,MATCH($B209,[2]掉落汇总!$D$1:$M$1)),[2]掉落汇总!$A$2:$A$871,L$1,[2]掉落汇总!$C$2:$C$871,$Q$1)+SUMIFS(OFFSET([2]掉落汇总!$C$2:$C$871,,MATCH($B209,[2]掉落汇总!$D$1:$M$1)),[2]掉落汇总!$A$2:$A$871,L$1,[2]掉落汇总!$C$2:$C$871,$Q$2)/$Q$3)*宝箱投放计算!K209</f>
        <v>0.58393299516338337</v>
      </c>
      <c r="M209">
        <f ca="1">(SUMIFS(OFFSET([2]掉落汇总!$C$2:$C$871,,MATCH($B209,[2]掉落汇总!$D$1:$M$1)),[2]掉落汇总!$A$2:$A$871,M$1,[2]掉落汇总!$C$2:$C$871,$Q$1)+SUMIFS(OFFSET([2]掉落汇总!$C$2:$C$871,,MATCH($B209,[2]掉落汇总!$D$1:$M$1)),[2]掉落汇总!$A$2:$A$871,M$1,[2]掉落汇总!$C$2:$C$871,$Q$2)/$Q$3)*宝箱投放计算!L209</f>
        <v>0.73572346140371359</v>
      </c>
      <c r="N209">
        <f ca="1">(SUMIFS(OFFSET([2]掉落汇总!$C$2:$C$871,,MATCH($B209,[2]掉落汇总!$D$1:$M$1)),[2]掉落汇总!$A$2:$A$871,N$1,[2]掉落汇总!$C$2:$C$871,$Q$1)+SUMIFS(OFFSET([2]掉落汇总!$C$2:$C$871,,MATCH($B209,[2]掉落汇总!$D$1:$M$1)),[2]掉落汇总!$A$2:$A$871,N$1,[2]掉落汇总!$C$2:$C$871,$Q$2)/$Q$3)*宝箱投放计算!M209</f>
        <v>0.19916400295057779</v>
      </c>
      <c r="O209">
        <f ca="1">(SUMIFS(OFFSET([2]掉落汇总!$C$2:$C$871,,MATCH($B209,[2]掉落汇总!$D$1:$M$1)),[2]掉落汇总!$A$2:$A$871,O$1,[2]掉落汇总!$C$2:$C$871,$Q$1)+SUMIFS(OFFSET([2]掉落汇总!$C$2:$C$871,,MATCH($B209,[2]掉落汇总!$D$1:$M$1)),[2]掉落汇总!$A$2:$A$871,O$1,[2]掉落汇总!$C$2:$C$871,$Q$2)/$Q$3)*宝箱投放计算!N209</f>
        <v>0.31118538581225147</v>
      </c>
    </row>
    <row r="210" spans="1:15" x14ac:dyDescent="0.2">
      <c r="A210">
        <f>玩家成长时间线!A210</f>
        <v>209</v>
      </c>
      <c r="B210">
        <f>玩家成长时间线!B210</f>
        <v>10</v>
      </c>
      <c r="C210">
        <f ca="1">SUM($D$2:D210)</f>
        <v>1222.7833792828533</v>
      </c>
      <c r="D210">
        <f t="shared" ca="1" si="3"/>
        <v>5.8655322111071557</v>
      </c>
      <c r="E210">
        <f ca="1">(SUMIFS(OFFSET([2]掉落汇总!$C$2:$C$871,,MATCH($B210,[2]掉落汇总!$D$1:$M$1)),[2]掉落汇总!$A$2:$A$871,E$1,[2]掉落汇总!$C$2:$C$871,$Q$1)+SUMIFS(OFFSET([2]掉落汇总!$C$2:$C$871,,MATCH($B210,[2]掉落汇总!$D$1:$M$1)),[2]掉落汇总!$A$2:$A$871,E$1,[2]掉落汇总!$C$2:$C$871,$Q$2)/$Q$3)*宝箱投放计算!D210</f>
        <v>0.89869331930562846</v>
      </c>
      <c r="F210">
        <f ca="1">(SUMIFS(OFFSET([2]掉落汇总!$C$2:$C$871,,MATCH($B210,[2]掉落汇总!$D$1:$M$1)),[2]掉落汇总!$A$2:$A$871,F$1,[2]掉落汇总!$C$2:$C$871,$Q$1)+SUMIFS(OFFSET([2]掉落汇总!$C$2:$C$871,,MATCH($B210,[2]掉落汇总!$D$1:$M$1)),[2]掉落汇总!$A$2:$A$871,F$1,[2]掉落汇总!$C$2:$C$871,$Q$2)/$Q$3)*宝箱投放计算!E210</f>
        <v>3.1368330464716006</v>
      </c>
      <c r="G210">
        <f ca="1">(SUMIFS(OFFSET([2]掉落汇总!$C$2:$C$871,,MATCH($B210,[2]掉落汇总!$D$1:$M$1)),[2]掉落汇总!$A$2:$A$871,G$1,[2]掉落汇总!$C$2:$C$871,$Q$1)+SUMIFS(OFFSET([2]掉落汇总!$C$2:$C$871,,MATCH($B210,[2]掉落汇总!$D$1:$M$1)),[2]掉落汇总!$A$2:$A$871,G$1,[2]掉落汇总!$C$2:$C$871,$Q$2)/$Q$3)*宝箱投放计算!F210</f>
        <v>0</v>
      </c>
      <c r="H210">
        <f ca="1">(SUMIFS(OFFSET([2]掉落汇总!$C$2:$C$871,,MATCH($B210,[2]掉落汇总!$D$1:$M$1)),[2]掉落汇总!$A$2:$A$871,H$1,[2]掉落汇总!$C$2:$C$871,$Q$1)+SUMIFS(OFFSET([2]掉落汇总!$C$2:$C$871,,MATCH($B210,[2]掉落汇总!$D$1:$M$1)),[2]掉落汇总!$A$2:$A$871,H$1,[2]掉落汇总!$C$2:$C$871,$Q$2)/$Q$3)*宝箱投放计算!G210</f>
        <v>0</v>
      </c>
      <c r="I210">
        <f ca="1">(SUMIFS(OFFSET([2]掉落汇总!$C$2:$C$871,,MATCH($B210,[2]掉落汇总!$D$1:$M$1)),[2]掉落汇总!$A$2:$A$871,I$1,[2]掉落汇总!$C$2:$C$871,$Q$1)+SUMIFS(OFFSET([2]掉落汇总!$C$2:$C$871,,MATCH($B210,[2]掉落汇总!$D$1:$M$1)),[2]掉落汇总!$A$2:$A$871,I$1,[2]掉落汇总!$C$2:$C$871,$Q$2)/$Q$3)*宝箱投放计算!H210</f>
        <v>0</v>
      </c>
      <c r="J210">
        <f ca="1">(SUMIFS(OFFSET([2]掉落汇总!$C$2:$C$871,,MATCH($B210,[2]掉落汇总!$D$1:$M$1)),[2]掉落汇总!$A$2:$A$871,J$1,[2]掉落汇总!$C$2:$C$871,$Q$1)+SUMIFS(OFFSET([2]掉落汇总!$C$2:$C$871,,MATCH($B210,[2]掉落汇总!$D$1:$M$1)),[2]掉落汇总!$A$2:$A$871,J$1,[2]掉落汇总!$C$2:$C$871,$Q$2)/$Q$3)*宝箱投放计算!I210</f>
        <v>0</v>
      </c>
      <c r="K210">
        <f ca="1">(SUMIFS(OFFSET([2]掉落汇总!$C$2:$C$871,,MATCH($B210,[2]掉落汇总!$D$1:$M$1)),[2]掉落汇总!$A$2:$A$871,K$1,[2]掉落汇总!$C$2:$C$871,$Q$1)+SUMIFS(OFFSET([2]掉落汇总!$C$2:$C$871,,MATCH($B210,[2]掉落汇总!$D$1:$M$1)),[2]掉落汇总!$A$2:$A$871,K$1,[2]掉落汇总!$C$2:$C$871,$Q$2)/$Q$3)*宝箱投放计算!J210</f>
        <v>0</v>
      </c>
      <c r="L210">
        <f ca="1">(SUMIFS(OFFSET([2]掉落汇总!$C$2:$C$871,,MATCH($B210,[2]掉落汇总!$D$1:$M$1)),[2]掉落汇总!$A$2:$A$871,L$1,[2]掉落汇总!$C$2:$C$871,$Q$1)+SUMIFS(OFFSET([2]掉落汇总!$C$2:$C$871,,MATCH($B210,[2]掉落汇总!$D$1:$M$1)),[2]掉落汇总!$A$2:$A$871,L$1,[2]掉落汇总!$C$2:$C$871,$Q$2)/$Q$3)*宝箱投放计算!K210</f>
        <v>0.58393299516338337</v>
      </c>
      <c r="M210">
        <f ca="1">(SUMIFS(OFFSET([2]掉落汇总!$C$2:$C$871,,MATCH($B210,[2]掉落汇总!$D$1:$M$1)),[2]掉落汇总!$A$2:$A$871,M$1,[2]掉落汇总!$C$2:$C$871,$Q$1)+SUMIFS(OFFSET([2]掉落汇总!$C$2:$C$871,,MATCH($B210,[2]掉落汇总!$D$1:$M$1)),[2]掉落汇总!$A$2:$A$871,M$1,[2]掉落汇总!$C$2:$C$871,$Q$2)/$Q$3)*宝箱投放计算!L210</f>
        <v>0.73572346140371359</v>
      </c>
      <c r="N210">
        <f ca="1">(SUMIFS(OFFSET([2]掉落汇总!$C$2:$C$871,,MATCH($B210,[2]掉落汇总!$D$1:$M$1)),[2]掉落汇总!$A$2:$A$871,N$1,[2]掉落汇总!$C$2:$C$871,$Q$1)+SUMIFS(OFFSET([2]掉落汇总!$C$2:$C$871,,MATCH($B210,[2]掉落汇总!$D$1:$M$1)),[2]掉落汇总!$A$2:$A$871,N$1,[2]掉落汇总!$C$2:$C$871,$Q$2)/$Q$3)*宝箱投放计算!M210</f>
        <v>0.19916400295057779</v>
      </c>
      <c r="O210">
        <f ca="1">(SUMIFS(OFFSET([2]掉落汇总!$C$2:$C$871,,MATCH($B210,[2]掉落汇总!$D$1:$M$1)),[2]掉落汇总!$A$2:$A$871,O$1,[2]掉落汇总!$C$2:$C$871,$Q$1)+SUMIFS(OFFSET([2]掉落汇总!$C$2:$C$871,,MATCH($B210,[2]掉落汇总!$D$1:$M$1)),[2]掉落汇总!$A$2:$A$871,O$1,[2]掉落汇总!$C$2:$C$871,$Q$2)/$Q$3)*宝箱投放计算!N210</f>
        <v>0.31118538581225147</v>
      </c>
    </row>
    <row r="211" spans="1:15" x14ac:dyDescent="0.2">
      <c r="A211">
        <f>玩家成长时间线!A211</f>
        <v>210</v>
      </c>
      <c r="B211">
        <f>玩家成长时间线!B211</f>
        <v>8</v>
      </c>
      <c r="C211">
        <f ca="1">SUM($D$2:D211)</f>
        <v>1228.7835090634569</v>
      </c>
      <c r="D211">
        <f t="shared" ca="1" si="3"/>
        <v>6.0001297806036478</v>
      </c>
      <c r="E211">
        <f ca="1">(SUMIFS(OFFSET([2]掉落汇总!$C$2:$C$871,,MATCH($B211,[2]掉落汇总!$D$1:$M$1)),[2]掉落汇总!$A$2:$A$871,E$1,[2]掉落汇总!$C$2:$C$871,$Q$1)+SUMIFS(OFFSET([2]掉落汇总!$C$2:$C$871,,MATCH($B211,[2]掉落汇总!$D$1:$M$1)),[2]掉落汇总!$A$2:$A$871,E$1,[2]掉落汇总!$C$2:$C$871,$Q$2)/$Q$3)*宝箱投放计算!D211</f>
        <v>1.0081076923076924</v>
      </c>
      <c r="F211">
        <f ca="1">(SUMIFS(OFFSET([2]掉落汇总!$C$2:$C$871,,MATCH($B211,[2]掉落汇总!$D$1:$M$1)),[2]掉落汇总!$A$2:$A$871,F$1,[2]掉落汇总!$C$2:$C$871,$Q$1)+SUMIFS(OFFSET([2]掉落汇总!$C$2:$C$871,,MATCH($B211,[2]掉落汇总!$D$1:$M$1)),[2]掉落汇总!$A$2:$A$871,F$1,[2]掉落汇总!$C$2:$C$871,$Q$2)/$Q$3)*宝箱投放计算!E211</f>
        <v>2.5094664371772804</v>
      </c>
      <c r="G211">
        <f ca="1">(SUMIFS(OFFSET([2]掉落汇总!$C$2:$C$871,,MATCH($B211,[2]掉落汇总!$D$1:$M$1)),[2]掉落汇总!$A$2:$A$871,G$1,[2]掉落汇总!$C$2:$C$871,$Q$1)+SUMIFS(OFFSET([2]掉落汇总!$C$2:$C$871,,MATCH($B211,[2]掉落汇总!$D$1:$M$1)),[2]掉落汇总!$A$2:$A$871,G$1,[2]掉落汇总!$C$2:$C$871,$Q$2)/$Q$3)*宝箱投放计算!F211</f>
        <v>0.65254980578874822</v>
      </c>
      <c r="H211">
        <f ca="1">(SUMIFS(OFFSET([2]掉落汇总!$C$2:$C$871,,MATCH($B211,[2]掉落汇总!$D$1:$M$1)),[2]掉落汇总!$A$2:$A$871,H$1,[2]掉落汇总!$C$2:$C$871,$Q$1)+SUMIFS(OFFSET([2]掉落汇总!$C$2:$C$871,,MATCH($B211,[2]掉落汇总!$D$1:$M$1)),[2]掉落汇总!$A$2:$A$871,H$1,[2]掉落汇总!$C$2:$C$871,$Q$2)/$Q$3)*宝箱投放计算!G211</f>
        <v>0</v>
      </c>
      <c r="I211">
        <f ca="1">(SUMIFS(OFFSET([2]掉落汇总!$C$2:$C$871,,MATCH($B211,[2]掉落汇总!$D$1:$M$1)),[2]掉落汇总!$A$2:$A$871,I$1,[2]掉落汇总!$C$2:$C$871,$Q$1)+SUMIFS(OFFSET([2]掉落汇总!$C$2:$C$871,,MATCH($B211,[2]掉落汇总!$D$1:$M$1)),[2]掉落汇总!$A$2:$A$871,I$1,[2]掉落汇总!$C$2:$C$871,$Q$2)/$Q$3)*宝箱投放计算!H211</f>
        <v>0</v>
      </c>
      <c r="J211">
        <f ca="1">(SUMIFS(OFFSET([2]掉落汇总!$C$2:$C$871,,MATCH($B211,[2]掉落汇总!$D$1:$M$1)),[2]掉落汇总!$A$2:$A$871,J$1,[2]掉落汇总!$C$2:$C$871,$Q$1)+SUMIFS(OFFSET([2]掉落汇总!$C$2:$C$871,,MATCH($B211,[2]掉落汇总!$D$1:$M$1)),[2]掉落汇总!$A$2:$A$871,J$1,[2]掉落汇总!$C$2:$C$871,$Q$2)/$Q$3)*宝箱投放计算!I211</f>
        <v>0</v>
      </c>
      <c r="K211">
        <f ca="1">(SUMIFS(OFFSET([2]掉落汇总!$C$2:$C$871,,MATCH($B211,[2]掉落汇总!$D$1:$M$1)),[2]掉落汇总!$A$2:$A$871,K$1,[2]掉落汇总!$C$2:$C$871,$Q$1)+SUMIFS(OFFSET([2]掉落汇总!$C$2:$C$871,,MATCH($B211,[2]掉落汇总!$D$1:$M$1)),[2]掉落汇总!$A$2:$A$871,K$1,[2]掉落汇总!$C$2:$C$871,$Q$2)/$Q$3)*宝箱投放计算!J211</f>
        <v>0</v>
      </c>
      <c r="L211">
        <f ca="1">(SUMIFS(OFFSET([2]掉落汇总!$C$2:$C$871,,MATCH($B211,[2]掉落汇总!$D$1:$M$1)),[2]掉落汇总!$A$2:$A$871,L$1,[2]掉落汇总!$C$2:$C$871,$Q$1)+SUMIFS(OFFSET([2]掉落汇总!$C$2:$C$871,,MATCH($B211,[2]掉落汇总!$D$1:$M$1)),[2]掉落汇总!$A$2:$A$871,L$1,[2]掉落汇总!$C$2:$C$871,$Q$2)/$Q$3)*宝箱投放计算!K211</f>
        <v>0.58393299516338337</v>
      </c>
      <c r="M211">
        <f ca="1">(SUMIFS(OFFSET([2]掉落汇总!$C$2:$C$871,,MATCH($B211,[2]掉落汇总!$D$1:$M$1)),[2]掉落汇总!$A$2:$A$871,M$1,[2]掉落汇总!$C$2:$C$871,$Q$1)+SUMIFS(OFFSET([2]掉落汇总!$C$2:$C$871,,MATCH($B211,[2]掉落汇总!$D$1:$M$1)),[2]掉落汇总!$A$2:$A$871,M$1,[2]掉落汇总!$C$2:$C$871,$Q$2)/$Q$3)*宝箱投放计算!L211</f>
        <v>0.73572346140371359</v>
      </c>
      <c r="N211">
        <f ca="1">(SUMIFS(OFFSET([2]掉落汇总!$C$2:$C$871,,MATCH($B211,[2]掉落汇总!$D$1:$M$1)),[2]掉落汇总!$A$2:$A$871,N$1,[2]掉落汇总!$C$2:$C$871,$Q$1)+SUMIFS(OFFSET([2]掉落汇总!$C$2:$C$871,,MATCH($B211,[2]掉落汇总!$D$1:$M$1)),[2]掉落汇总!$A$2:$A$871,N$1,[2]掉落汇总!$C$2:$C$871,$Q$2)/$Q$3)*宝箱投放计算!M211</f>
        <v>0.19916400295057779</v>
      </c>
      <c r="O211">
        <f ca="1">(SUMIFS(OFFSET([2]掉落汇总!$C$2:$C$871,,MATCH($B211,[2]掉落汇总!$D$1:$M$1)),[2]掉落汇总!$A$2:$A$871,O$1,[2]掉落汇总!$C$2:$C$871,$Q$1)+SUMIFS(OFFSET([2]掉落汇总!$C$2:$C$871,,MATCH($B211,[2]掉落汇总!$D$1:$M$1)),[2]掉落汇总!$A$2:$A$871,O$1,[2]掉落汇总!$C$2:$C$871,$Q$2)/$Q$3)*宝箱投放计算!N211</f>
        <v>0.31118538581225147</v>
      </c>
    </row>
    <row r="212" spans="1:15" x14ac:dyDescent="0.2">
      <c r="A212">
        <f>玩家成长时间线!A212</f>
        <v>211</v>
      </c>
      <c r="B212">
        <f>玩家成长时间线!B212</f>
        <v>8</v>
      </c>
      <c r="C212">
        <f ca="1">SUM($D$2:D212)</f>
        <v>1234.1353198075026</v>
      </c>
      <c r="D212">
        <f t="shared" ca="1" si="3"/>
        <v>5.3518107440456681</v>
      </c>
      <c r="E212">
        <f ca="1">(SUMIFS(OFFSET([2]掉落汇总!$C$2:$C$871,,MATCH($B212,[2]掉落汇总!$D$1:$M$1)),[2]掉落汇总!$A$2:$A$871,E$1,[2]掉落汇总!$C$2:$C$871,$Q$1)+SUMIFS(OFFSET([2]掉落汇总!$C$2:$C$871,,MATCH($B212,[2]掉落汇总!$D$1:$M$1)),[2]掉落汇总!$A$2:$A$871,E$1,[2]掉落汇总!$C$2:$C$871,$Q$2)/$Q$3)*宝箱投放计算!D212</f>
        <v>1.0123384615384614</v>
      </c>
      <c r="F212">
        <f ca="1">(SUMIFS(OFFSET([2]掉落汇总!$C$2:$C$871,,MATCH($B212,[2]掉落汇总!$D$1:$M$1)),[2]掉落汇总!$A$2:$A$871,F$1,[2]掉落汇总!$C$2:$C$871,$Q$1)+SUMIFS(OFFSET([2]掉落汇总!$C$2:$C$871,,MATCH($B212,[2]掉落汇总!$D$1:$M$1)),[2]掉落汇总!$A$2:$A$871,F$1,[2]掉落汇总!$C$2:$C$871,$Q$2)/$Q$3)*宝箱投放计算!E212</f>
        <v>2.5094664371772804</v>
      </c>
      <c r="G212">
        <f ca="1">(SUMIFS(OFFSET([2]掉落汇总!$C$2:$C$871,,MATCH($B212,[2]掉落汇总!$D$1:$M$1)),[2]掉落汇总!$A$2:$A$871,G$1,[2]掉落汇总!$C$2:$C$871,$Q$1)+SUMIFS(OFFSET([2]掉落汇总!$C$2:$C$871,,MATCH($B212,[2]掉落汇总!$D$1:$M$1)),[2]掉落汇总!$A$2:$A$871,G$1,[2]掉落汇总!$C$2:$C$871,$Q$2)/$Q$3)*宝箱投放计算!F212</f>
        <v>0</v>
      </c>
      <c r="H212">
        <f ca="1">(SUMIFS(OFFSET([2]掉落汇总!$C$2:$C$871,,MATCH($B212,[2]掉落汇总!$D$1:$M$1)),[2]掉落汇总!$A$2:$A$871,H$1,[2]掉落汇总!$C$2:$C$871,$Q$1)+SUMIFS(OFFSET([2]掉落汇总!$C$2:$C$871,,MATCH($B212,[2]掉落汇总!$D$1:$M$1)),[2]掉落汇总!$A$2:$A$871,H$1,[2]掉落汇总!$C$2:$C$871,$Q$2)/$Q$3)*宝箱投放计算!G212</f>
        <v>0</v>
      </c>
      <c r="I212">
        <f ca="1">(SUMIFS(OFFSET([2]掉落汇总!$C$2:$C$871,,MATCH($B212,[2]掉落汇总!$D$1:$M$1)),[2]掉落汇总!$A$2:$A$871,I$1,[2]掉落汇总!$C$2:$C$871,$Q$1)+SUMIFS(OFFSET([2]掉落汇总!$C$2:$C$871,,MATCH($B212,[2]掉落汇总!$D$1:$M$1)),[2]掉落汇总!$A$2:$A$871,I$1,[2]掉落汇总!$C$2:$C$871,$Q$2)/$Q$3)*宝箱投放计算!H212</f>
        <v>0</v>
      </c>
      <c r="J212">
        <f ca="1">(SUMIFS(OFFSET([2]掉落汇总!$C$2:$C$871,,MATCH($B212,[2]掉落汇总!$D$1:$M$1)),[2]掉落汇总!$A$2:$A$871,J$1,[2]掉落汇总!$C$2:$C$871,$Q$1)+SUMIFS(OFFSET([2]掉落汇总!$C$2:$C$871,,MATCH($B212,[2]掉落汇总!$D$1:$M$1)),[2]掉落汇总!$A$2:$A$871,J$1,[2]掉落汇总!$C$2:$C$871,$Q$2)/$Q$3)*宝箱投放计算!I212</f>
        <v>0</v>
      </c>
      <c r="K212">
        <f ca="1">(SUMIFS(OFFSET([2]掉落汇总!$C$2:$C$871,,MATCH($B212,[2]掉落汇总!$D$1:$M$1)),[2]掉落汇总!$A$2:$A$871,K$1,[2]掉落汇总!$C$2:$C$871,$Q$1)+SUMIFS(OFFSET([2]掉落汇总!$C$2:$C$871,,MATCH($B212,[2]掉落汇总!$D$1:$M$1)),[2]掉落汇总!$A$2:$A$871,K$1,[2]掉落汇总!$C$2:$C$871,$Q$2)/$Q$3)*宝箱投放计算!J212</f>
        <v>0</v>
      </c>
      <c r="L212">
        <f ca="1">(SUMIFS(OFFSET([2]掉落汇总!$C$2:$C$871,,MATCH($B212,[2]掉落汇总!$D$1:$M$1)),[2]掉落汇总!$A$2:$A$871,L$1,[2]掉落汇总!$C$2:$C$871,$Q$1)+SUMIFS(OFFSET([2]掉落汇总!$C$2:$C$871,,MATCH($B212,[2]掉落汇总!$D$1:$M$1)),[2]掉落汇总!$A$2:$A$871,L$1,[2]掉落汇总!$C$2:$C$871,$Q$2)/$Q$3)*宝箱投放计算!K212</f>
        <v>0.58393299516338337</v>
      </c>
      <c r="M212">
        <f ca="1">(SUMIFS(OFFSET([2]掉落汇总!$C$2:$C$871,,MATCH($B212,[2]掉落汇总!$D$1:$M$1)),[2]掉落汇总!$A$2:$A$871,M$1,[2]掉落汇总!$C$2:$C$871,$Q$1)+SUMIFS(OFFSET([2]掉落汇总!$C$2:$C$871,,MATCH($B212,[2]掉落汇总!$D$1:$M$1)),[2]掉落汇总!$A$2:$A$871,M$1,[2]掉落汇总!$C$2:$C$871,$Q$2)/$Q$3)*宝箱投放计算!L212</f>
        <v>0.73572346140371359</v>
      </c>
      <c r="N212">
        <f ca="1">(SUMIFS(OFFSET([2]掉落汇总!$C$2:$C$871,,MATCH($B212,[2]掉落汇总!$D$1:$M$1)),[2]掉落汇总!$A$2:$A$871,N$1,[2]掉落汇总!$C$2:$C$871,$Q$1)+SUMIFS(OFFSET([2]掉落汇总!$C$2:$C$871,,MATCH($B212,[2]掉落汇总!$D$1:$M$1)),[2]掉落汇总!$A$2:$A$871,N$1,[2]掉落汇总!$C$2:$C$871,$Q$2)/$Q$3)*宝箱投放计算!M212</f>
        <v>0.19916400295057779</v>
      </c>
      <c r="O212">
        <f ca="1">(SUMIFS(OFFSET([2]掉落汇总!$C$2:$C$871,,MATCH($B212,[2]掉落汇总!$D$1:$M$1)),[2]掉落汇总!$A$2:$A$871,O$1,[2]掉落汇总!$C$2:$C$871,$Q$1)+SUMIFS(OFFSET([2]掉落汇总!$C$2:$C$871,,MATCH($B212,[2]掉落汇总!$D$1:$M$1)),[2]掉落汇总!$A$2:$A$871,O$1,[2]掉落汇总!$C$2:$C$871,$Q$2)/$Q$3)*宝箱投放计算!N212</f>
        <v>0.31118538581225147</v>
      </c>
    </row>
    <row r="213" spans="1:15" x14ac:dyDescent="0.2">
      <c r="A213">
        <f>玩家成长时间线!A213</f>
        <v>212</v>
      </c>
      <c r="B213">
        <f>玩家成长时间线!B213</f>
        <v>8</v>
      </c>
      <c r="C213">
        <f ca="1">SUM($D$2:D213)</f>
        <v>1239.5759767053944</v>
      </c>
      <c r="D213">
        <f t="shared" ca="1" si="3"/>
        <v>5.4406568978918219</v>
      </c>
      <c r="E213">
        <f ca="1">(SUMIFS(OFFSET([2]掉落汇总!$C$2:$C$871,,MATCH($B213,[2]掉落汇总!$D$1:$M$1)),[2]掉落汇总!$A$2:$A$871,E$1,[2]掉落汇总!$C$2:$C$871,$Q$1)+SUMIFS(OFFSET([2]掉落汇总!$C$2:$C$871,,MATCH($B213,[2]掉落汇总!$D$1:$M$1)),[2]掉落汇总!$A$2:$A$871,E$1,[2]掉落汇总!$C$2:$C$871,$Q$2)/$Q$3)*宝箱投放计算!D213</f>
        <v>1.1011846153846152</v>
      </c>
      <c r="F213">
        <f ca="1">(SUMIFS(OFFSET([2]掉落汇总!$C$2:$C$871,,MATCH($B213,[2]掉落汇总!$D$1:$M$1)),[2]掉落汇总!$A$2:$A$871,F$1,[2]掉落汇总!$C$2:$C$871,$Q$1)+SUMIFS(OFFSET([2]掉落汇总!$C$2:$C$871,,MATCH($B213,[2]掉落汇总!$D$1:$M$1)),[2]掉落汇总!$A$2:$A$871,F$1,[2]掉落汇总!$C$2:$C$871,$Q$2)/$Q$3)*宝箱投放计算!E213</f>
        <v>2.5094664371772804</v>
      </c>
      <c r="G213">
        <f ca="1">(SUMIFS(OFFSET([2]掉落汇总!$C$2:$C$871,,MATCH($B213,[2]掉落汇总!$D$1:$M$1)),[2]掉落汇总!$A$2:$A$871,G$1,[2]掉落汇总!$C$2:$C$871,$Q$1)+SUMIFS(OFFSET([2]掉落汇总!$C$2:$C$871,,MATCH($B213,[2]掉落汇总!$D$1:$M$1)),[2]掉落汇总!$A$2:$A$871,G$1,[2]掉落汇总!$C$2:$C$871,$Q$2)/$Q$3)*宝箱投放计算!F213</f>
        <v>0</v>
      </c>
      <c r="H213">
        <f ca="1">(SUMIFS(OFFSET([2]掉落汇总!$C$2:$C$871,,MATCH($B213,[2]掉落汇总!$D$1:$M$1)),[2]掉落汇总!$A$2:$A$871,H$1,[2]掉落汇总!$C$2:$C$871,$Q$1)+SUMIFS(OFFSET([2]掉落汇总!$C$2:$C$871,,MATCH($B213,[2]掉落汇总!$D$1:$M$1)),[2]掉落汇总!$A$2:$A$871,H$1,[2]掉落汇总!$C$2:$C$871,$Q$2)/$Q$3)*宝箱投放计算!G213</f>
        <v>0</v>
      </c>
      <c r="I213">
        <f ca="1">(SUMIFS(OFFSET([2]掉落汇总!$C$2:$C$871,,MATCH($B213,[2]掉落汇总!$D$1:$M$1)),[2]掉落汇总!$A$2:$A$871,I$1,[2]掉落汇总!$C$2:$C$871,$Q$1)+SUMIFS(OFFSET([2]掉落汇总!$C$2:$C$871,,MATCH($B213,[2]掉落汇总!$D$1:$M$1)),[2]掉落汇总!$A$2:$A$871,I$1,[2]掉落汇总!$C$2:$C$871,$Q$2)/$Q$3)*宝箱投放计算!H213</f>
        <v>0</v>
      </c>
      <c r="J213">
        <f ca="1">(SUMIFS(OFFSET([2]掉落汇总!$C$2:$C$871,,MATCH($B213,[2]掉落汇总!$D$1:$M$1)),[2]掉落汇总!$A$2:$A$871,J$1,[2]掉落汇总!$C$2:$C$871,$Q$1)+SUMIFS(OFFSET([2]掉落汇总!$C$2:$C$871,,MATCH($B213,[2]掉落汇总!$D$1:$M$1)),[2]掉落汇总!$A$2:$A$871,J$1,[2]掉落汇总!$C$2:$C$871,$Q$2)/$Q$3)*宝箱投放计算!I213</f>
        <v>0</v>
      </c>
      <c r="K213">
        <f ca="1">(SUMIFS(OFFSET([2]掉落汇总!$C$2:$C$871,,MATCH($B213,[2]掉落汇总!$D$1:$M$1)),[2]掉落汇总!$A$2:$A$871,K$1,[2]掉落汇总!$C$2:$C$871,$Q$1)+SUMIFS(OFFSET([2]掉落汇总!$C$2:$C$871,,MATCH($B213,[2]掉落汇总!$D$1:$M$1)),[2]掉落汇总!$A$2:$A$871,K$1,[2]掉落汇总!$C$2:$C$871,$Q$2)/$Q$3)*宝箱投放计算!J213</f>
        <v>0</v>
      </c>
      <c r="L213">
        <f ca="1">(SUMIFS(OFFSET([2]掉落汇总!$C$2:$C$871,,MATCH($B213,[2]掉落汇总!$D$1:$M$1)),[2]掉落汇总!$A$2:$A$871,L$1,[2]掉落汇总!$C$2:$C$871,$Q$1)+SUMIFS(OFFSET([2]掉落汇总!$C$2:$C$871,,MATCH($B213,[2]掉落汇总!$D$1:$M$1)),[2]掉落汇总!$A$2:$A$871,L$1,[2]掉落汇总!$C$2:$C$871,$Q$2)/$Q$3)*宝箱投放计算!K213</f>
        <v>0.58393299516338337</v>
      </c>
      <c r="M213">
        <f ca="1">(SUMIFS(OFFSET([2]掉落汇总!$C$2:$C$871,,MATCH($B213,[2]掉落汇总!$D$1:$M$1)),[2]掉落汇总!$A$2:$A$871,M$1,[2]掉落汇总!$C$2:$C$871,$Q$1)+SUMIFS(OFFSET([2]掉落汇总!$C$2:$C$871,,MATCH($B213,[2]掉落汇总!$D$1:$M$1)),[2]掉落汇总!$A$2:$A$871,M$1,[2]掉落汇总!$C$2:$C$871,$Q$2)/$Q$3)*宝箱投放计算!L213</f>
        <v>0.73572346140371359</v>
      </c>
      <c r="N213">
        <f ca="1">(SUMIFS(OFFSET([2]掉落汇总!$C$2:$C$871,,MATCH($B213,[2]掉落汇总!$D$1:$M$1)),[2]掉落汇总!$A$2:$A$871,N$1,[2]掉落汇总!$C$2:$C$871,$Q$1)+SUMIFS(OFFSET([2]掉落汇总!$C$2:$C$871,,MATCH($B213,[2]掉落汇总!$D$1:$M$1)),[2]掉落汇总!$A$2:$A$871,N$1,[2]掉落汇总!$C$2:$C$871,$Q$2)/$Q$3)*宝箱投放计算!M213</f>
        <v>0.19916400295057779</v>
      </c>
      <c r="O213">
        <f ca="1">(SUMIFS(OFFSET([2]掉落汇总!$C$2:$C$871,,MATCH($B213,[2]掉落汇总!$D$1:$M$1)),[2]掉落汇总!$A$2:$A$871,O$1,[2]掉落汇总!$C$2:$C$871,$Q$1)+SUMIFS(OFFSET([2]掉落汇总!$C$2:$C$871,,MATCH($B213,[2]掉落汇总!$D$1:$M$1)),[2]掉落汇总!$A$2:$A$871,O$1,[2]掉落汇总!$C$2:$C$871,$Q$2)/$Q$3)*宝箱投放计算!N213</f>
        <v>0.31118538581225147</v>
      </c>
    </row>
    <row r="214" spans="1:15" x14ac:dyDescent="0.2">
      <c r="A214">
        <f>玩家成长时间线!A214</f>
        <v>213</v>
      </c>
      <c r="B214">
        <f>玩家成长时间线!B214</f>
        <v>9</v>
      </c>
      <c r="C214">
        <f ca="1">SUM($D$2:D214)</f>
        <v>1245.490043514317</v>
      </c>
      <c r="D214">
        <f t="shared" ca="1" si="3"/>
        <v>5.9140668089225743</v>
      </c>
      <c r="E214">
        <f ca="1">(SUMIFS(OFFSET([2]掉落汇总!$C$2:$C$871,,MATCH($B214,[2]掉落汇总!$D$1:$M$1)),[2]掉落汇总!$A$2:$A$871,E$1,[2]掉落汇总!$C$2:$C$871,$Q$1)+SUMIFS(OFFSET([2]掉落汇总!$C$2:$C$871,,MATCH($B214,[2]掉落汇总!$D$1:$M$1)),[2]掉落汇总!$A$2:$A$871,E$1,[2]掉落汇总!$C$2:$C$871,$Q$2)/$Q$3)*宝箱投放计算!D214</f>
        <v>0.94722791712104693</v>
      </c>
      <c r="F214">
        <f ca="1">(SUMIFS(OFFSET([2]掉落汇总!$C$2:$C$871,,MATCH($B214,[2]掉落汇总!$D$1:$M$1)),[2]掉落汇总!$A$2:$A$871,F$1,[2]掉落汇总!$C$2:$C$871,$Q$1)+SUMIFS(OFFSET([2]掉落汇总!$C$2:$C$871,,MATCH($B214,[2]掉落汇总!$D$1:$M$1)),[2]掉落汇总!$A$2:$A$871,F$1,[2]掉落汇总!$C$2:$C$871,$Q$2)/$Q$3)*宝箱投放计算!E214</f>
        <v>3.1368330464716006</v>
      </c>
      <c r="G214">
        <f ca="1">(SUMIFS(OFFSET([2]掉落汇总!$C$2:$C$871,,MATCH($B214,[2]掉落汇总!$D$1:$M$1)),[2]掉落汇总!$A$2:$A$871,G$1,[2]掉落汇总!$C$2:$C$871,$Q$1)+SUMIFS(OFFSET([2]掉落汇总!$C$2:$C$871,,MATCH($B214,[2]掉落汇总!$D$1:$M$1)),[2]掉落汇总!$A$2:$A$871,G$1,[2]掉落汇总!$C$2:$C$871,$Q$2)/$Q$3)*宝箱投放计算!F214</f>
        <v>0</v>
      </c>
      <c r="H214">
        <f ca="1">(SUMIFS(OFFSET([2]掉落汇总!$C$2:$C$871,,MATCH($B214,[2]掉落汇总!$D$1:$M$1)),[2]掉落汇总!$A$2:$A$871,H$1,[2]掉落汇总!$C$2:$C$871,$Q$1)+SUMIFS(OFFSET([2]掉落汇总!$C$2:$C$871,,MATCH($B214,[2]掉落汇总!$D$1:$M$1)),[2]掉落汇总!$A$2:$A$871,H$1,[2]掉落汇总!$C$2:$C$871,$Q$2)/$Q$3)*宝箱投放计算!G214</f>
        <v>0</v>
      </c>
      <c r="I214">
        <f ca="1">(SUMIFS(OFFSET([2]掉落汇总!$C$2:$C$871,,MATCH($B214,[2]掉落汇总!$D$1:$M$1)),[2]掉落汇总!$A$2:$A$871,I$1,[2]掉落汇总!$C$2:$C$871,$Q$1)+SUMIFS(OFFSET([2]掉落汇总!$C$2:$C$871,,MATCH($B214,[2]掉落汇总!$D$1:$M$1)),[2]掉落汇总!$A$2:$A$871,I$1,[2]掉落汇总!$C$2:$C$871,$Q$2)/$Q$3)*宝箱投放计算!H214</f>
        <v>0</v>
      </c>
      <c r="J214">
        <f ca="1">(SUMIFS(OFFSET([2]掉落汇总!$C$2:$C$871,,MATCH($B214,[2]掉落汇总!$D$1:$M$1)),[2]掉落汇总!$A$2:$A$871,J$1,[2]掉落汇总!$C$2:$C$871,$Q$1)+SUMIFS(OFFSET([2]掉落汇总!$C$2:$C$871,,MATCH($B214,[2]掉落汇总!$D$1:$M$1)),[2]掉落汇总!$A$2:$A$871,J$1,[2]掉落汇总!$C$2:$C$871,$Q$2)/$Q$3)*宝箱投放计算!I214</f>
        <v>0</v>
      </c>
      <c r="K214">
        <f ca="1">(SUMIFS(OFFSET([2]掉落汇总!$C$2:$C$871,,MATCH($B214,[2]掉落汇总!$D$1:$M$1)),[2]掉落汇总!$A$2:$A$871,K$1,[2]掉落汇总!$C$2:$C$871,$Q$1)+SUMIFS(OFFSET([2]掉落汇总!$C$2:$C$871,,MATCH($B214,[2]掉落汇总!$D$1:$M$1)),[2]掉落汇总!$A$2:$A$871,K$1,[2]掉落汇总!$C$2:$C$871,$Q$2)/$Q$3)*宝箱投放计算!J214</f>
        <v>0</v>
      </c>
      <c r="L214">
        <f ca="1">(SUMIFS(OFFSET([2]掉落汇总!$C$2:$C$871,,MATCH($B214,[2]掉落汇总!$D$1:$M$1)),[2]掉落汇总!$A$2:$A$871,L$1,[2]掉落汇总!$C$2:$C$871,$Q$1)+SUMIFS(OFFSET([2]掉落汇总!$C$2:$C$871,,MATCH($B214,[2]掉落汇总!$D$1:$M$1)),[2]掉落汇总!$A$2:$A$871,L$1,[2]掉落汇总!$C$2:$C$871,$Q$2)/$Q$3)*宝箱投放计算!K214</f>
        <v>0.58393299516338337</v>
      </c>
      <c r="M214">
        <f ca="1">(SUMIFS(OFFSET([2]掉落汇总!$C$2:$C$871,,MATCH($B214,[2]掉落汇总!$D$1:$M$1)),[2]掉落汇总!$A$2:$A$871,M$1,[2]掉落汇总!$C$2:$C$871,$Q$1)+SUMIFS(OFFSET([2]掉落汇总!$C$2:$C$871,,MATCH($B214,[2]掉落汇总!$D$1:$M$1)),[2]掉落汇总!$A$2:$A$871,M$1,[2]掉落汇总!$C$2:$C$871,$Q$2)/$Q$3)*宝箱投放计算!L214</f>
        <v>0.73572346140371359</v>
      </c>
      <c r="N214">
        <f ca="1">(SUMIFS(OFFSET([2]掉落汇总!$C$2:$C$871,,MATCH($B214,[2]掉落汇总!$D$1:$M$1)),[2]掉落汇总!$A$2:$A$871,N$1,[2]掉落汇总!$C$2:$C$871,$Q$1)+SUMIFS(OFFSET([2]掉落汇总!$C$2:$C$871,,MATCH($B214,[2]掉落汇总!$D$1:$M$1)),[2]掉落汇总!$A$2:$A$871,N$1,[2]掉落汇总!$C$2:$C$871,$Q$2)/$Q$3)*宝箱投放计算!M214</f>
        <v>0.19916400295057779</v>
      </c>
      <c r="O214">
        <f ca="1">(SUMIFS(OFFSET([2]掉落汇总!$C$2:$C$871,,MATCH($B214,[2]掉落汇总!$D$1:$M$1)),[2]掉落汇总!$A$2:$A$871,O$1,[2]掉落汇总!$C$2:$C$871,$Q$1)+SUMIFS(OFFSET([2]掉落汇总!$C$2:$C$871,,MATCH($B214,[2]掉落汇总!$D$1:$M$1)),[2]掉落汇总!$A$2:$A$871,O$1,[2]掉落汇总!$C$2:$C$871,$Q$2)/$Q$3)*宝箱投放计算!N214</f>
        <v>0.31118538581225147</v>
      </c>
    </row>
    <row r="215" spans="1:15" x14ac:dyDescent="0.2">
      <c r="A215">
        <f>玩家成长时间线!A215</f>
        <v>214</v>
      </c>
      <c r="B215">
        <f>玩家成长时间线!B215</f>
        <v>9</v>
      </c>
      <c r="C215">
        <f ca="1">SUM($D$2:D215)</f>
        <v>1251.4080361683868</v>
      </c>
      <c r="D215">
        <f t="shared" ca="1" si="3"/>
        <v>5.9179926540697938</v>
      </c>
      <c r="E215">
        <f ca="1">(SUMIFS(OFFSET([2]掉落汇总!$C$2:$C$871,,MATCH($B215,[2]掉落汇总!$D$1:$M$1)),[2]掉落汇总!$A$2:$A$871,E$1,[2]掉落汇总!$C$2:$C$871,$Q$1)+SUMIFS(OFFSET([2]掉落汇总!$C$2:$C$871,,MATCH($B215,[2]掉落汇总!$D$1:$M$1)),[2]掉落汇总!$A$2:$A$871,E$1,[2]掉落汇总!$C$2:$C$871,$Q$2)/$Q$3)*宝箱投放计算!D215</f>
        <v>0.9511537622682662</v>
      </c>
      <c r="F215">
        <f ca="1">(SUMIFS(OFFSET([2]掉落汇总!$C$2:$C$871,,MATCH($B215,[2]掉落汇总!$D$1:$M$1)),[2]掉落汇总!$A$2:$A$871,F$1,[2]掉落汇总!$C$2:$C$871,$Q$1)+SUMIFS(OFFSET([2]掉落汇总!$C$2:$C$871,,MATCH($B215,[2]掉落汇总!$D$1:$M$1)),[2]掉落汇总!$A$2:$A$871,F$1,[2]掉落汇总!$C$2:$C$871,$Q$2)/$Q$3)*宝箱投放计算!E215</f>
        <v>3.1368330464716006</v>
      </c>
      <c r="G215">
        <f ca="1">(SUMIFS(OFFSET([2]掉落汇总!$C$2:$C$871,,MATCH($B215,[2]掉落汇总!$D$1:$M$1)),[2]掉落汇总!$A$2:$A$871,G$1,[2]掉落汇总!$C$2:$C$871,$Q$1)+SUMIFS(OFFSET([2]掉落汇总!$C$2:$C$871,,MATCH($B215,[2]掉落汇总!$D$1:$M$1)),[2]掉落汇总!$A$2:$A$871,G$1,[2]掉落汇总!$C$2:$C$871,$Q$2)/$Q$3)*宝箱投放计算!F215</f>
        <v>0</v>
      </c>
      <c r="H215">
        <f ca="1">(SUMIFS(OFFSET([2]掉落汇总!$C$2:$C$871,,MATCH($B215,[2]掉落汇总!$D$1:$M$1)),[2]掉落汇总!$A$2:$A$871,H$1,[2]掉落汇总!$C$2:$C$871,$Q$1)+SUMIFS(OFFSET([2]掉落汇总!$C$2:$C$871,,MATCH($B215,[2]掉落汇总!$D$1:$M$1)),[2]掉落汇总!$A$2:$A$871,H$1,[2]掉落汇总!$C$2:$C$871,$Q$2)/$Q$3)*宝箱投放计算!G215</f>
        <v>0</v>
      </c>
      <c r="I215">
        <f ca="1">(SUMIFS(OFFSET([2]掉落汇总!$C$2:$C$871,,MATCH($B215,[2]掉落汇总!$D$1:$M$1)),[2]掉落汇总!$A$2:$A$871,I$1,[2]掉落汇总!$C$2:$C$871,$Q$1)+SUMIFS(OFFSET([2]掉落汇总!$C$2:$C$871,,MATCH($B215,[2]掉落汇总!$D$1:$M$1)),[2]掉落汇总!$A$2:$A$871,I$1,[2]掉落汇总!$C$2:$C$871,$Q$2)/$Q$3)*宝箱投放计算!H215</f>
        <v>0</v>
      </c>
      <c r="J215">
        <f ca="1">(SUMIFS(OFFSET([2]掉落汇总!$C$2:$C$871,,MATCH($B215,[2]掉落汇总!$D$1:$M$1)),[2]掉落汇总!$A$2:$A$871,J$1,[2]掉落汇总!$C$2:$C$871,$Q$1)+SUMIFS(OFFSET([2]掉落汇总!$C$2:$C$871,,MATCH($B215,[2]掉落汇总!$D$1:$M$1)),[2]掉落汇总!$A$2:$A$871,J$1,[2]掉落汇总!$C$2:$C$871,$Q$2)/$Q$3)*宝箱投放计算!I215</f>
        <v>0</v>
      </c>
      <c r="K215">
        <f ca="1">(SUMIFS(OFFSET([2]掉落汇总!$C$2:$C$871,,MATCH($B215,[2]掉落汇总!$D$1:$M$1)),[2]掉落汇总!$A$2:$A$871,K$1,[2]掉落汇总!$C$2:$C$871,$Q$1)+SUMIFS(OFFSET([2]掉落汇总!$C$2:$C$871,,MATCH($B215,[2]掉落汇总!$D$1:$M$1)),[2]掉落汇总!$A$2:$A$871,K$1,[2]掉落汇总!$C$2:$C$871,$Q$2)/$Q$3)*宝箱投放计算!J215</f>
        <v>0</v>
      </c>
      <c r="L215">
        <f ca="1">(SUMIFS(OFFSET([2]掉落汇总!$C$2:$C$871,,MATCH($B215,[2]掉落汇总!$D$1:$M$1)),[2]掉落汇总!$A$2:$A$871,L$1,[2]掉落汇总!$C$2:$C$871,$Q$1)+SUMIFS(OFFSET([2]掉落汇总!$C$2:$C$871,,MATCH($B215,[2]掉落汇总!$D$1:$M$1)),[2]掉落汇总!$A$2:$A$871,L$1,[2]掉落汇总!$C$2:$C$871,$Q$2)/$Q$3)*宝箱投放计算!K215</f>
        <v>0.58393299516338337</v>
      </c>
      <c r="M215">
        <f ca="1">(SUMIFS(OFFSET([2]掉落汇总!$C$2:$C$871,,MATCH($B215,[2]掉落汇总!$D$1:$M$1)),[2]掉落汇总!$A$2:$A$871,M$1,[2]掉落汇总!$C$2:$C$871,$Q$1)+SUMIFS(OFFSET([2]掉落汇总!$C$2:$C$871,,MATCH($B215,[2]掉落汇总!$D$1:$M$1)),[2]掉落汇总!$A$2:$A$871,M$1,[2]掉落汇总!$C$2:$C$871,$Q$2)/$Q$3)*宝箱投放计算!L215</f>
        <v>0.73572346140371359</v>
      </c>
      <c r="N215">
        <f ca="1">(SUMIFS(OFFSET([2]掉落汇总!$C$2:$C$871,,MATCH($B215,[2]掉落汇总!$D$1:$M$1)),[2]掉落汇总!$A$2:$A$871,N$1,[2]掉落汇总!$C$2:$C$871,$Q$1)+SUMIFS(OFFSET([2]掉落汇总!$C$2:$C$871,,MATCH($B215,[2]掉落汇总!$D$1:$M$1)),[2]掉落汇总!$A$2:$A$871,N$1,[2]掉落汇总!$C$2:$C$871,$Q$2)/$Q$3)*宝箱投放计算!M215</f>
        <v>0.19916400295057779</v>
      </c>
      <c r="O215">
        <f ca="1">(SUMIFS(OFFSET([2]掉落汇总!$C$2:$C$871,,MATCH($B215,[2]掉落汇总!$D$1:$M$1)),[2]掉落汇总!$A$2:$A$871,O$1,[2]掉落汇总!$C$2:$C$871,$Q$1)+SUMIFS(OFFSET([2]掉落汇总!$C$2:$C$871,,MATCH($B215,[2]掉落汇总!$D$1:$M$1)),[2]掉落汇总!$A$2:$A$871,O$1,[2]掉落汇总!$C$2:$C$871,$Q$2)/$Q$3)*宝箱投放计算!N215</f>
        <v>0.31118538581225147</v>
      </c>
    </row>
    <row r="216" spans="1:15" x14ac:dyDescent="0.2">
      <c r="A216">
        <f>玩家成长时间线!A216</f>
        <v>215</v>
      </c>
      <c r="B216">
        <f>玩家成长时间线!B216</f>
        <v>9</v>
      </c>
      <c r="C216">
        <f ca="1">SUM($D$2:D216)</f>
        <v>1257.4084715705483</v>
      </c>
      <c r="D216">
        <f t="shared" ca="1" si="3"/>
        <v>6.000435402161397</v>
      </c>
      <c r="E216">
        <f ca="1">(SUMIFS(OFFSET([2]掉落汇总!$C$2:$C$871,,MATCH($B216,[2]掉落汇总!$D$1:$M$1)),[2]掉落汇总!$A$2:$A$871,E$1,[2]掉落汇总!$C$2:$C$871,$Q$1)+SUMIFS(OFFSET([2]掉落汇总!$C$2:$C$871,,MATCH($B216,[2]掉落汇总!$D$1:$M$1)),[2]掉落汇总!$A$2:$A$871,E$1,[2]掉落汇总!$C$2:$C$871,$Q$2)/$Q$3)*宝箱投放计算!D216</f>
        <v>1.0335965103598692</v>
      </c>
      <c r="F216">
        <f ca="1">(SUMIFS(OFFSET([2]掉落汇总!$C$2:$C$871,,MATCH($B216,[2]掉落汇总!$D$1:$M$1)),[2]掉落汇总!$A$2:$A$871,F$1,[2]掉落汇总!$C$2:$C$871,$Q$1)+SUMIFS(OFFSET([2]掉落汇总!$C$2:$C$871,,MATCH($B216,[2]掉落汇总!$D$1:$M$1)),[2]掉落汇总!$A$2:$A$871,F$1,[2]掉落汇总!$C$2:$C$871,$Q$2)/$Q$3)*宝箱投放计算!E216</f>
        <v>3.1368330464716006</v>
      </c>
      <c r="G216">
        <f ca="1">(SUMIFS(OFFSET([2]掉落汇总!$C$2:$C$871,,MATCH($B216,[2]掉落汇总!$D$1:$M$1)),[2]掉落汇总!$A$2:$A$871,G$1,[2]掉落汇总!$C$2:$C$871,$Q$1)+SUMIFS(OFFSET([2]掉落汇总!$C$2:$C$871,,MATCH($B216,[2]掉落汇总!$D$1:$M$1)),[2]掉落汇总!$A$2:$A$871,G$1,[2]掉落汇总!$C$2:$C$871,$Q$2)/$Q$3)*宝箱投放计算!F216</f>
        <v>0</v>
      </c>
      <c r="H216">
        <f ca="1">(SUMIFS(OFFSET([2]掉落汇总!$C$2:$C$871,,MATCH($B216,[2]掉落汇总!$D$1:$M$1)),[2]掉落汇总!$A$2:$A$871,H$1,[2]掉落汇总!$C$2:$C$871,$Q$1)+SUMIFS(OFFSET([2]掉落汇总!$C$2:$C$871,,MATCH($B216,[2]掉落汇总!$D$1:$M$1)),[2]掉落汇总!$A$2:$A$871,H$1,[2]掉落汇总!$C$2:$C$871,$Q$2)/$Q$3)*宝箱投放计算!G216</f>
        <v>0</v>
      </c>
      <c r="I216">
        <f ca="1">(SUMIFS(OFFSET([2]掉落汇总!$C$2:$C$871,,MATCH($B216,[2]掉落汇总!$D$1:$M$1)),[2]掉落汇总!$A$2:$A$871,I$1,[2]掉落汇总!$C$2:$C$871,$Q$1)+SUMIFS(OFFSET([2]掉落汇总!$C$2:$C$871,,MATCH($B216,[2]掉落汇总!$D$1:$M$1)),[2]掉落汇总!$A$2:$A$871,I$1,[2]掉落汇总!$C$2:$C$871,$Q$2)/$Q$3)*宝箱投放计算!H216</f>
        <v>0</v>
      </c>
      <c r="J216">
        <f ca="1">(SUMIFS(OFFSET([2]掉落汇总!$C$2:$C$871,,MATCH($B216,[2]掉落汇总!$D$1:$M$1)),[2]掉落汇总!$A$2:$A$871,J$1,[2]掉落汇总!$C$2:$C$871,$Q$1)+SUMIFS(OFFSET([2]掉落汇总!$C$2:$C$871,,MATCH($B216,[2]掉落汇总!$D$1:$M$1)),[2]掉落汇总!$A$2:$A$871,J$1,[2]掉落汇总!$C$2:$C$871,$Q$2)/$Q$3)*宝箱投放计算!I216</f>
        <v>0</v>
      </c>
      <c r="K216">
        <f ca="1">(SUMIFS(OFFSET([2]掉落汇总!$C$2:$C$871,,MATCH($B216,[2]掉落汇总!$D$1:$M$1)),[2]掉落汇总!$A$2:$A$871,K$1,[2]掉落汇总!$C$2:$C$871,$Q$1)+SUMIFS(OFFSET([2]掉落汇总!$C$2:$C$871,,MATCH($B216,[2]掉落汇总!$D$1:$M$1)),[2]掉落汇总!$A$2:$A$871,K$1,[2]掉落汇总!$C$2:$C$871,$Q$2)/$Q$3)*宝箱投放计算!J216</f>
        <v>0</v>
      </c>
      <c r="L216">
        <f ca="1">(SUMIFS(OFFSET([2]掉落汇总!$C$2:$C$871,,MATCH($B216,[2]掉落汇总!$D$1:$M$1)),[2]掉落汇总!$A$2:$A$871,L$1,[2]掉落汇总!$C$2:$C$871,$Q$1)+SUMIFS(OFFSET([2]掉落汇总!$C$2:$C$871,,MATCH($B216,[2]掉落汇总!$D$1:$M$1)),[2]掉落汇总!$A$2:$A$871,L$1,[2]掉落汇总!$C$2:$C$871,$Q$2)/$Q$3)*宝箱投放计算!K216</f>
        <v>0.58393299516338337</v>
      </c>
      <c r="M216">
        <f ca="1">(SUMIFS(OFFSET([2]掉落汇总!$C$2:$C$871,,MATCH($B216,[2]掉落汇总!$D$1:$M$1)),[2]掉落汇总!$A$2:$A$871,M$1,[2]掉落汇总!$C$2:$C$871,$Q$1)+SUMIFS(OFFSET([2]掉落汇总!$C$2:$C$871,,MATCH($B216,[2]掉落汇总!$D$1:$M$1)),[2]掉落汇总!$A$2:$A$871,M$1,[2]掉落汇总!$C$2:$C$871,$Q$2)/$Q$3)*宝箱投放计算!L216</f>
        <v>0.73572346140371359</v>
      </c>
      <c r="N216">
        <f ca="1">(SUMIFS(OFFSET([2]掉落汇总!$C$2:$C$871,,MATCH($B216,[2]掉落汇总!$D$1:$M$1)),[2]掉落汇总!$A$2:$A$871,N$1,[2]掉落汇总!$C$2:$C$871,$Q$1)+SUMIFS(OFFSET([2]掉落汇总!$C$2:$C$871,,MATCH($B216,[2]掉落汇总!$D$1:$M$1)),[2]掉落汇总!$A$2:$A$871,N$1,[2]掉落汇总!$C$2:$C$871,$Q$2)/$Q$3)*宝箱投放计算!M216</f>
        <v>0.19916400295057779</v>
      </c>
      <c r="O216">
        <f ca="1">(SUMIFS(OFFSET([2]掉落汇总!$C$2:$C$871,,MATCH($B216,[2]掉落汇总!$D$1:$M$1)),[2]掉落汇总!$A$2:$A$871,O$1,[2]掉落汇总!$C$2:$C$871,$Q$1)+SUMIFS(OFFSET([2]掉落汇总!$C$2:$C$871,,MATCH($B216,[2]掉落汇总!$D$1:$M$1)),[2]掉落汇总!$A$2:$A$871,O$1,[2]掉落汇总!$C$2:$C$871,$Q$2)/$Q$3)*宝箱投放计算!N216</f>
        <v>0.31118538581225147</v>
      </c>
    </row>
    <row r="217" spans="1:15" x14ac:dyDescent="0.2">
      <c r="A217">
        <f>玩家成长时间线!A217</f>
        <v>216</v>
      </c>
      <c r="B217">
        <f>玩家成长时间线!B217</f>
        <v>10</v>
      </c>
      <c r="C217">
        <f ca="1">SUM($D$2:D217)</f>
        <v>1263.3005161435701</v>
      </c>
      <c r="D217">
        <f t="shared" ca="1" si="3"/>
        <v>5.8920445730219377</v>
      </c>
      <c r="E217">
        <f ca="1">(SUMIFS(OFFSET([2]掉落汇总!$C$2:$C$871,,MATCH($B217,[2]掉落汇总!$D$1:$M$1)),[2]掉落汇总!$A$2:$A$871,E$1,[2]掉落汇总!$C$2:$C$871,$Q$1)+SUMIFS(OFFSET([2]掉落汇总!$C$2:$C$871,,MATCH($B217,[2]掉落汇总!$D$1:$M$1)),[2]掉落汇总!$A$2:$A$871,E$1,[2]掉落汇总!$C$2:$C$871,$Q$2)/$Q$3)*宝箱投放计算!D217</f>
        <v>0.92520568122041036</v>
      </c>
      <c r="F217">
        <f ca="1">(SUMIFS(OFFSET([2]掉落汇总!$C$2:$C$871,,MATCH($B217,[2]掉落汇总!$D$1:$M$1)),[2]掉落汇总!$A$2:$A$871,F$1,[2]掉落汇总!$C$2:$C$871,$Q$1)+SUMIFS(OFFSET([2]掉落汇总!$C$2:$C$871,,MATCH($B217,[2]掉落汇总!$D$1:$M$1)),[2]掉落汇总!$A$2:$A$871,F$1,[2]掉落汇总!$C$2:$C$871,$Q$2)/$Q$3)*宝箱投放计算!E217</f>
        <v>3.1368330464716006</v>
      </c>
      <c r="G217">
        <f ca="1">(SUMIFS(OFFSET([2]掉落汇总!$C$2:$C$871,,MATCH($B217,[2]掉落汇总!$D$1:$M$1)),[2]掉落汇总!$A$2:$A$871,G$1,[2]掉落汇总!$C$2:$C$871,$Q$1)+SUMIFS(OFFSET([2]掉落汇总!$C$2:$C$871,,MATCH($B217,[2]掉落汇总!$D$1:$M$1)),[2]掉落汇总!$A$2:$A$871,G$1,[2]掉落汇总!$C$2:$C$871,$Q$2)/$Q$3)*宝箱投放计算!F217</f>
        <v>0</v>
      </c>
      <c r="H217">
        <f ca="1">(SUMIFS(OFFSET([2]掉落汇总!$C$2:$C$871,,MATCH($B217,[2]掉落汇总!$D$1:$M$1)),[2]掉落汇总!$A$2:$A$871,H$1,[2]掉落汇总!$C$2:$C$871,$Q$1)+SUMIFS(OFFSET([2]掉落汇总!$C$2:$C$871,,MATCH($B217,[2]掉落汇总!$D$1:$M$1)),[2]掉落汇总!$A$2:$A$871,H$1,[2]掉落汇总!$C$2:$C$871,$Q$2)/$Q$3)*宝箱投放计算!G217</f>
        <v>0</v>
      </c>
      <c r="I217">
        <f ca="1">(SUMIFS(OFFSET([2]掉落汇总!$C$2:$C$871,,MATCH($B217,[2]掉落汇总!$D$1:$M$1)),[2]掉落汇总!$A$2:$A$871,I$1,[2]掉落汇总!$C$2:$C$871,$Q$1)+SUMIFS(OFFSET([2]掉落汇总!$C$2:$C$871,,MATCH($B217,[2]掉落汇总!$D$1:$M$1)),[2]掉落汇总!$A$2:$A$871,I$1,[2]掉落汇总!$C$2:$C$871,$Q$2)/$Q$3)*宝箱投放计算!H217</f>
        <v>0</v>
      </c>
      <c r="J217">
        <f ca="1">(SUMIFS(OFFSET([2]掉落汇总!$C$2:$C$871,,MATCH($B217,[2]掉落汇总!$D$1:$M$1)),[2]掉落汇总!$A$2:$A$871,J$1,[2]掉落汇总!$C$2:$C$871,$Q$1)+SUMIFS(OFFSET([2]掉落汇总!$C$2:$C$871,,MATCH($B217,[2]掉落汇总!$D$1:$M$1)),[2]掉落汇总!$A$2:$A$871,J$1,[2]掉落汇总!$C$2:$C$871,$Q$2)/$Q$3)*宝箱投放计算!I217</f>
        <v>0</v>
      </c>
      <c r="K217">
        <f ca="1">(SUMIFS(OFFSET([2]掉落汇总!$C$2:$C$871,,MATCH($B217,[2]掉落汇总!$D$1:$M$1)),[2]掉落汇总!$A$2:$A$871,K$1,[2]掉落汇总!$C$2:$C$871,$Q$1)+SUMIFS(OFFSET([2]掉落汇总!$C$2:$C$871,,MATCH($B217,[2]掉落汇总!$D$1:$M$1)),[2]掉落汇总!$A$2:$A$871,K$1,[2]掉落汇总!$C$2:$C$871,$Q$2)/$Q$3)*宝箱投放计算!J217</f>
        <v>0</v>
      </c>
      <c r="L217">
        <f ca="1">(SUMIFS(OFFSET([2]掉落汇总!$C$2:$C$871,,MATCH($B217,[2]掉落汇总!$D$1:$M$1)),[2]掉落汇总!$A$2:$A$871,L$1,[2]掉落汇总!$C$2:$C$871,$Q$1)+SUMIFS(OFFSET([2]掉落汇总!$C$2:$C$871,,MATCH($B217,[2]掉落汇总!$D$1:$M$1)),[2]掉落汇总!$A$2:$A$871,L$1,[2]掉落汇总!$C$2:$C$871,$Q$2)/$Q$3)*宝箱投放计算!K217</f>
        <v>0.58393299516338337</v>
      </c>
      <c r="M217">
        <f ca="1">(SUMIFS(OFFSET([2]掉落汇总!$C$2:$C$871,,MATCH($B217,[2]掉落汇总!$D$1:$M$1)),[2]掉落汇总!$A$2:$A$871,M$1,[2]掉落汇总!$C$2:$C$871,$Q$1)+SUMIFS(OFFSET([2]掉落汇总!$C$2:$C$871,,MATCH($B217,[2]掉落汇总!$D$1:$M$1)),[2]掉落汇总!$A$2:$A$871,M$1,[2]掉落汇总!$C$2:$C$871,$Q$2)/$Q$3)*宝箱投放计算!L217</f>
        <v>0.73572346140371359</v>
      </c>
      <c r="N217">
        <f ca="1">(SUMIFS(OFFSET([2]掉落汇总!$C$2:$C$871,,MATCH($B217,[2]掉落汇总!$D$1:$M$1)),[2]掉落汇总!$A$2:$A$871,N$1,[2]掉落汇总!$C$2:$C$871,$Q$1)+SUMIFS(OFFSET([2]掉落汇总!$C$2:$C$871,,MATCH($B217,[2]掉落汇总!$D$1:$M$1)),[2]掉落汇总!$A$2:$A$871,N$1,[2]掉落汇总!$C$2:$C$871,$Q$2)/$Q$3)*宝箱投放计算!M217</f>
        <v>0.19916400295057779</v>
      </c>
      <c r="O217">
        <f ca="1">(SUMIFS(OFFSET([2]掉落汇总!$C$2:$C$871,,MATCH($B217,[2]掉落汇总!$D$1:$M$1)),[2]掉落汇总!$A$2:$A$871,O$1,[2]掉落汇总!$C$2:$C$871,$Q$1)+SUMIFS(OFFSET([2]掉落汇总!$C$2:$C$871,,MATCH($B217,[2]掉落汇总!$D$1:$M$1)),[2]掉落汇总!$A$2:$A$871,O$1,[2]掉落汇总!$C$2:$C$871,$Q$2)/$Q$3)*宝箱投放计算!N217</f>
        <v>0.31118538581225147</v>
      </c>
    </row>
    <row r="218" spans="1:15" x14ac:dyDescent="0.2">
      <c r="A218">
        <f>玩家成长时间线!A218</f>
        <v>217</v>
      </c>
      <c r="B218">
        <f>玩家成长时间线!B218</f>
        <v>10</v>
      </c>
      <c r="C218">
        <f ca="1">SUM($D$2:D218)</f>
        <v>1269.1963481968655</v>
      </c>
      <c r="D218">
        <f t="shared" ca="1" si="3"/>
        <v>5.8958320532954778</v>
      </c>
      <c r="E218">
        <f ca="1">(SUMIFS(OFFSET([2]掉落汇总!$C$2:$C$871,,MATCH($B218,[2]掉落汇总!$D$1:$M$1)),[2]掉落汇总!$A$2:$A$871,E$1,[2]掉落汇总!$C$2:$C$871,$Q$1)+SUMIFS(OFFSET([2]掉落汇总!$C$2:$C$871,,MATCH($B218,[2]掉落汇总!$D$1:$M$1)),[2]掉落汇总!$A$2:$A$871,E$1,[2]掉落汇总!$C$2:$C$871,$Q$2)/$Q$3)*宝箱投放计算!D218</f>
        <v>0.9289931614939505</v>
      </c>
      <c r="F218">
        <f ca="1">(SUMIFS(OFFSET([2]掉落汇总!$C$2:$C$871,,MATCH($B218,[2]掉落汇总!$D$1:$M$1)),[2]掉落汇总!$A$2:$A$871,F$1,[2]掉落汇总!$C$2:$C$871,$Q$1)+SUMIFS(OFFSET([2]掉落汇总!$C$2:$C$871,,MATCH($B218,[2]掉落汇总!$D$1:$M$1)),[2]掉落汇总!$A$2:$A$871,F$1,[2]掉落汇总!$C$2:$C$871,$Q$2)/$Q$3)*宝箱投放计算!E218</f>
        <v>3.1368330464716006</v>
      </c>
      <c r="G218">
        <f ca="1">(SUMIFS(OFFSET([2]掉落汇总!$C$2:$C$871,,MATCH($B218,[2]掉落汇总!$D$1:$M$1)),[2]掉落汇总!$A$2:$A$871,G$1,[2]掉落汇总!$C$2:$C$871,$Q$1)+SUMIFS(OFFSET([2]掉落汇总!$C$2:$C$871,,MATCH($B218,[2]掉落汇总!$D$1:$M$1)),[2]掉落汇总!$A$2:$A$871,G$1,[2]掉落汇总!$C$2:$C$871,$Q$2)/$Q$3)*宝箱投放计算!F218</f>
        <v>0</v>
      </c>
      <c r="H218">
        <f ca="1">(SUMIFS(OFFSET([2]掉落汇总!$C$2:$C$871,,MATCH($B218,[2]掉落汇总!$D$1:$M$1)),[2]掉落汇总!$A$2:$A$871,H$1,[2]掉落汇总!$C$2:$C$871,$Q$1)+SUMIFS(OFFSET([2]掉落汇总!$C$2:$C$871,,MATCH($B218,[2]掉落汇总!$D$1:$M$1)),[2]掉落汇总!$A$2:$A$871,H$1,[2]掉落汇总!$C$2:$C$871,$Q$2)/$Q$3)*宝箱投放计算!G218</f>
        <v>0</v>
      </c>
      <c r="I218">
        <f ca="1">(SUMIFS(OFFSET([2]掉落汇总!$C$2:$C$871,,MATCH($B218,[2]掉落汇总!$D$1:$M$1)),[2]掉落汇总!$A$2:$A$871,I$1,[2]掉落汇总!$C$2:$C$871,$Q$1)+SUMIFS(OFFSET([2]掉落汇总!$C$2:$C$871,,MATCH($B218,[2]掉落汇总!$D$1:$M$1)),[2]掉落汇总!$A$2:$A$871,I$1,[2]掉落汇总!$C$2:$C$871,$Q$2)/$Q$3)*宝箱投放计算!H218</f>
        <v>0</v>
      </c>
      <c r="J218">
        <f ca="1">(SUMIFS(OFFSET([2]掉落汇总!$C$2:$C$871,,MATCH($B218,[2]掉落汇总!$D$1:$M$1)),[2]掉落汇总!$A$2:$A$871,J$1,[2]掉落汇总!$C$2:$C$871,$Q$1)+SUMIFS(OFFSET([2]掉落汇总!$C$2:$C$871,,MATCH($B218,[2]掉落汇总!$D$1:$M$1)),[2]掉落汇总!$A$2:$A$871,J$1,[2]掉落汇总!$C$2:$C$871,$Q$2)/$Q$3)*宝箱投放计算!I218</f>
        <v>0</v>
      </c>
      <c r="K218">
        <f ca="1">(SUMIFS(OFFSET([2]掉落汇总!$C$2:$C$871,,MATCH($B218,[2]掉落汇总!$D$1:$M$1)),[2]掉落汇总!$A$2:$A$871,K$1,[2]掉落汇总!$C$2:$C$871,$Q$1)+SUMIFS(OFFSET([2]掉落汇总!$C$2:$C$871,,MATCH($B218,[2]掉落汇总!$D$1:$M$1)),[2]掉落汇总!$A$2:$A$871,K$1,[2]掉落汇总!$C$2:$C$871,$Q$2)/$Q$3)*宝箱投放计算!J218</f>
        <v>0</v>
      </c>
      <c r="L218">
        <f ca="1">(SUMIFS(OFFSET([2]掉落汇总!$C$2:$C$871,,MATCH($B218,[2]掉落汇总!$D$1:$M$1)),[2]掉落汇总!$A$2:$A$871,L$1,[2]掉落汇总!$C$2:$C$871,$Q$1)+SUMIFS(OFFSET([2]掉落汇总!$C$2:$C$871,,MATCH($B218,[2]掉落汇总!$D$1:$M$1)),[2]掉落汇总!$A$2:$A$871,L$1,[2]掉落汇总!$C$2:$C$871,$Q$2)/$Q$3)*宝箱投放计算!K218</f>
        <v>0.58393299516338337</v>
      </c>
      <c r="M218">
        <f ca="1">(SUMIFS(OFFSET([2]掉落汇总!$C$2:$C$871,,MATCH($B218,[2]掉落汇总!$D$1:$M$1)),[2]掉落汇总!$A$2:$A$871,M$1,[2]掉落汇总!$C$2:$C$871,$Q$1)+SUMIFS(OFFSET([2]掉落汇总!$C$2:$C$871,,MATCH($B218,[2]掉落汇总!$D$1:$M$1)),[2]掉落汇总!$A$2:$A$871,M$1,[2]掉落汇总!$C$2:$C$871,$Q$2)/$Q$3)*宝箱投放计算!L218</f>
        <v>0.73572346140371359</v>
      </c>
      <c r="N218">
        <f ca="1">(SUMIFS(OFFSET([2]掉落汇总!$C$2:$C$871,,MATCH($B218,[2]掉落汇总!$D$1:$M$1)),[2]掉落汇总!$A$2:$A$871,N$1,[2]掉落汇总!$C$2:$C$871,$Q$1)+SUMIFS(OFFSET([2]掉落汇总!$C$2:$C$871,,MATCH($B218,[2]掉落汇总!$D$1:$M$1)),[2]掉落汇总!$A$2:$A$871,N$1,[2]掉落汇总!$C$2:$C$871,$Q$2)/$Q$3)*宝箱投放计算!M218</f>
        <v>0.19916400295057779</v>
      </c>
      <c r="O218">
        <f ca="1">(SUMIFS(OFFSET([2]掉落汇总!$C$2:$C$871,,MATCH($B218,[2]掉落汇总!$D$1:$M$1)),[2]掉落汇总!$A$2:$A$871,O$1,[2]掉落汇总!$C$2:$C$871,$Q$1)+SUMIFS(OFFSET([2]掉落汇总!$C$2:$C$871,,MATCH($B218,[2]掉落汇总!$D$1:$M$1)),[2]掉落汇总!$A$2:$A$871,O$1,[2]掉落汇总!$C$2:$C$871,$Q$2)/$Q$3)*宝箱投放计算!N218</f>
        <v>0.31118538581225147</v>
      </c>
    </row>
    <row r="219" spans="1:15" x14ac:dyDescent="0.2">
      <c r="A219">
        <f>玩家成长时间线!A219</f>
        <v>218</v>
      </c>
      <c r="B219">
        <f>玩家成长时间线!B219</f>
        <v>10</v>
      </c>
      <c r="C219">
        <f ca="1">SUM($D$2:D219)</f>
        <v>1275.0959677304345</v>
      </c>
      <c r="D219">
        <f t="shared" ca="1" si="3"/>
        <v>5.8996195335690178</v>
      </c>
      <c r="E219">
        <f ca="1">(SUMIFS(OFFSET([2]掉落汇总!$C$2:$C$871,,MATCH($B219,[2]掉落汇总!$D$1:$M$1)),[2]掉落汇总!$A$2:$A$871,E$1,[2]掉落汇总!$C$2:$C$871,$Q$1)+SUMIFS(OFFSET([2]掉落汇总!$C$2:$C$871,,MATCH($B219,[2]掉落汇总!$D$1:$M$1)),[2]掉落汇总!$A$2:$A$871,E$1,[2]掉落汇总!$C$2:$C$871,$Q$2)/$Q$3)*宝箱投放计算!D219</f>
        <v>0.93278064176749076</v>
      </c>
      <c r="F219">
        <f ca="1">(SUMIFS(OFFSET([2]掉落汇总!$C$2:$C$871,,MATCH($B219,[2]掉落汇总!$D$1:$M$1)),[2]掉落汇总!$A$2:$A$871,F$1,[2]掉落汇总!$C$2:$C$871,$Q$1)+SUMIFS(OFFSET([2]掉落汇总!$C$2:$C$871,,MATCH($B219,[2]掉落汇总!$D$1:$M$1)),[2]掉落汇总!$A$2:$A$871,F$1,[2]掉落汇总!$C$2:$C$871,$Q$2)/$Q$3)*宝箱投放计算!E219</f>
        <v>3.1368330464716006</v>
      </c>
      <c r="G219">
        <f ca="1">(SUMIFS(OFFSET([2]掉落汇总!$C$2:$C$871,,MATCH($B219,[2]掉落汇总!$D$1:$M$1)),[2]掉落汇总!$A$2:$A$871,G$1,[2]掉落汇总!$C$2:$C$871,$Q$1)+SUMIFS(OFFSET([2]掉落汇总!$C$2:$C$871,,MATCH($B219,[2]掉落汇总!$D$1:$M$1)),[2]掉落汇总!$A$2:$A$871,G$1,[2]掉落汇总!$C$2:$C$871,$Q$2)/$Q$3)*宝箱投放计算!F219</f>
        <v>0</v>
      </c>
      <c r="H219">
        <f ca="1">(SUMIFS(OFFSET([2]掉落汇总!$C$2:$C$871,,MATCH($B219,[2]掉落汇总!$D$1:$M$1)),[2]掉落汇总!$A$2:$A$871,H$1,[2]掉落汇总!$C$2:$C$871,$Q$1)+SUMIFS(OFFSET([2]掉落汇总!$C$2:$C$871,,MATCH($B219,[2]掉落汇总!$D$1:$M$1)),[2]掉落汇总!$A$2:$A$871,H$1,[2]掉落汇总!$C$2:$C$871,$Q$2)/$Q$3)*宝箱投放计算!G219</f>
        <v>0</v>
      </c>
      <c r="I219">
        <f ca="1">(SUMIFS(OFFSET([2]掉落汇总!$C$2:$C$871,,MATCH($B219,[2]掉落汇总!$D$1:$M$1)),[2]掉落汇总!$A$2:$A$871,I$1,[2]掉落汇总!$C$2:$C$871,$Q$1)+SUMIFS(OFFSET([2]掉落汇总!$C$2:$C$871,,MATCH($B219,[2]掉落汇总!$D$1:$M$1)),[2]掉落汇总!$A$2:$A$871,I$1,[2]掉落汇总!$C$2:$C$871,$Q$2)/$Q$3)*宝箱投放计算!H219</f>
        <v>0</v>
      </c>
      <c r="J219">
        <f ca="1">(SUMIFS(OFFSET([2]掉落汇总!$C$2:$C$871,,MATCH($B219,[2]掉落汇总!$D$1:$M$1)),[2]掉落汇总!$A$2:$A$871,J$1,[2]掉落汇总!$C$2:$C$871,$Q$1)+SUMIFS(OFFSET([2]掉落汇总!$C$2:$C$871,,MATCH($B219,[2]掉落汇总!$D$1:$M$1)),[2]掉落汇总!$A$2:$A$871,J$1,[2]掉落汇总!$C$2:$C$871,$Q$2)/$Q$3)*宝箱投放计算!I219</f>
        <v>0</v>
      </c>
      <c r="K219">
        <f ca="1">(SUMIFS(OFFSET([2]掉落汇总!$C$2:$C$871,,MATCH($B219,[2]掉落汇总!$D$1:$M$1)),[2]掉落汇总!$A$2:$A$871,K$1,[2]掉落汇总!$C$2:$C$871,$Q$1)+SUMIFS(OFFSET([2]掉落汇总!$C$2:$C$871,,MATCH($B219,[2]掉落汇总!$D$1:$M$1)),[2]掉落汇总!$A$2:$A$871,K$1,[2]掉落汇总!$C$2:$C$871,$Q$2)/$Q$3)*宝箱投放计算!J219</f>
        <v>0</v>
      </c>
      <c r="L219">
        <f ca="1">(SUMIFS(OFFSET([2]掉落汇总!$C$2:$C$871,,MATCH($B219,[2]掉落汇总!$D$1:$M$1)),[2]掉落汇总!$A$2:$A$871,L$1,[2]掉落汇总!$C$2:$C$871,$Q$1)+SUMIFS(OFFSET([2]掉落汇总!$C$2:$C$871,,MATCH($B219,[2]掉落汇总!$D$1:$M$1)),[2]掉落汇总!$A$2:$A$871,L$1,[2]掉落汇总!$C$2:$C$871,$Q$2)/$Q$3)*宝箱投放计算!K219</f>
        <v>0.58393299516338337</v>
      </c>
      <c r="M219">
        <f ca="1">(SUMIFS(OFFSET([2]掉落汇总!$C$2:$C$871,,MATCH($B219,[2]掉落汇总!$D$1:$M$1)),[2]掉落汇总!$A$2:$A$871,M$1,[2]掉落汇总!$C$2:$C$871,$Q$1)+SUMIFS(OFFSET([2]掉落汇总!$C$2:$C$871,,MATCH($B219,[2]掉落汇总!$D$1:$M$1)),[2]掉落汇总!$A$2:$A$871,M$1,[2]掉落汇总!$C$2:$C$871,$Q$2)/$Q$3)*宝箱投放计算!L219</f>
        <v>0.73572346140371359</v>
      </c>
      <c r="N219">
        <f ca="1">(SUMIFS(OFFSET([2]掉落汇总!$C$2:$C$871,,MATCH($B219,[2]掉落汇总!$D$1:$M$1)),[2]掉落汇总!$A$2:$A$871,N$1,[2]掉落汇总!$C$2:$C$871,$Q$1)+SUMIFS(OFFSET([2]掉落汇总!$C$2:$C$871,,MATCH($B219,[2]掉落汇总!$D$1:$M$1)),[2]掉落汇总!$A$2:$A$871,N$1,[2]掉落汇总!$C$2:$C$871,$Q$2)/$Q$3)*宝箱投放计算!M219</f>
        <v>0.19916400295057779</v>
      </c>
      <c r="O219">
        <f ca="1">(SUMIFS(OFFSET([2]掉落汇总!$C$2:$C$871,,MATCH($B219,[2]掉落汇总!$D$1:$M$1)),[2]掉落汇总!$A$2:$A$871,O$1,[2]掉落汇总!$C$2:$C$871,$Q$1)+SUMIFS(OFFSET([2]掉落汇总!$C$2:$C$871,,MATCH($B219,[2]掉落汇总!$D$1:$M$1)),[2]掉落汇总!$A$2:$A$871,O$1,[2]掉落汇总!$C$2:$C$871,$Q$2)/$Q$3)*宝箱投放计算!N219</f>
        <v>0.31118538581225147</v>
      </c>
    </row>
    <row r="220" spans="1:15" x14ac:dyDescent="0.2">
      <c r="A220">
        <f>玩家成长时间线!A220</f>
        <v>219</v>
      </c>
      <c r="B220">
        <f>玩家成长时间线!B220</f>
        <v>10</v>
      </c>
      <c r="C220">
        <f ca="1">SUM($D$2:D220)</f>
        <v>1281.075124349748</v>
      </c>
      <c r="D220">
        <f t="shared" ca="1" si="3"/>
        <v>5.979156619313363</v>
      </c>
      <c r="E220">
        <f ca="1">(SUMIFS(OFFSET([2]掉落汇总!$C$2:$C$871,,MATCH($B220,[2]掉落汇总!$D$1:$M$1)),[2]掉落汇总!$A$2:$A$871,E$1,[2]掉落汇总!$C$2:$C$871,$Q$1)+SUMIFS(OFFSET([2]掉落汇总!$C$2:$C$871,,MATCH($B220,[2]掉落汇总!$D$1:$M$1)),[2]掉落汇总!$A$2:$A$871,E$1,[2]掉落汇总!$C$2:$C$871,$Q$2)/$Q$3)*宝箱投放计算!D220</f>
        <v>1.0123177275118358</v>
      </c>
      <c r="F220">
        <f ca="1">(SUMIFS(OFFSET([2]掉落汇总!$C$2:$C$871,,MATCH($B220,[2]掉落汇总!$D$1:$M$1)),[2]掉落汇总!$A$2:$A$871,F$1,[2]掉落汇总!$C$2:$C$871,$Q$1)+SUMIFS(OFFSET([2]掉落汇总!$C$2:$C$871,,MATCH($B220,[2]掉落汇总!$D$1:$M$1)),[2]掉落汇总!$A$2:$A$871,F$1,[2]掉落汇总!$C$2:$C$871,$Q$2)/$Q$3)*宝箱投放计算!E220</f>
        <v>3.1368330464716006</v>
      </c>
      <c r="G220">
        <f ca="1">(SUMIFS(OFFSET([2]掉落汇总!$C$2:$C$871,,MATCH($B220,[2]掉落汇总!$D$1:$M$1)),[2]掉落汇总!$A$2:$A$871,G$1,[2]掉落汇总!$C$2:$C$871,$Q$1)+SUMIFS(OFFSET([2]掉落汇总!$C$2:$C$871,,MATCH($B220,[2]掉落汇总!$D$1:$M$1)),[2]掉落汇总!$A$2:$A$871,G$1,[2]掉落汇总!$C$2:$C$871,$Q$2)/$Q$3)*宝箱投放计算!F220</f>
        <v>0</v>
      </c>
      <c r="H220">
        <f ca="1">(SUMIFS(OFFSET([2]掉落汇总!$C$2:$C$871,,MATCH($B220,[2]掉落汇总!$D$1:$M$1)),[2]掉落汇总!$A$2:$A$871,H$1,[2]掉落汇总!$C$2:$C$871,$Q$1)+SUMIFS(OFFSET([2]掉落汇总!$C$2:$C$871,,MATCH($B220,[2]掉落汇总!$D$1:$M$1)),[2]掉落汇总!$A$2:$A$871,H$1,[2]掉落汇总!$C$2:$C$871,$Q$2)/$Q$3)*宝箱投放计算!G220</f>
        <v>0</v>
      </c>
      <c r="I220">
        <f ca="1">(SUMIFS(OFFSET([2]掉落汇总!$C$2:$C$871,,MATCH($B220,[2]掉落汇总!$D$1:$M$1)),[2]掉落汇总!$A$2:$A$871,I$1,[2]掉落汇总!$C$2:$C$871,$Q$1)+SUMIFS(OFFSET([2]掉落汇总!$C$2:$C$871,,MATCH($B220,[2]掉落汇总!$D$1:$M$1)),[2]掉落汇总!$A$2:$A$871,I$1,[2]掉落汇总!$C$2:$C$871,$Q$2)/$Q$3)*宝箱投放计算!H220</f>
        <v>0</v>
      </c>
      <c r="J220">
        <f ca="1">(SUMIFS(OFFSET([2]掉落汇总!$C$2:$C$871,,MATCH($B220,[2]掉落汇总!$D$1:$M$1)),[2]掉落汇总!$A$2:$A$871,J$1,[2]掉落汇总!$C$2:$C$871,$Q$1)+SUMIFS(OFFSET([2]掉落汇总!$C$2:$C$871,,MATCH($B220,[2]掉落汇总!$D$1:$M$1)),[2]掉落汇总!$A$2:$A$871,J$1,[2]掉落汇总!$C$2:$C$871,$Q$2)/$Q$3)*宝箱投放计算!I220</f>
        <v>0</v>
      </c>
      <c r="K220">
        <f ca="1">(SUMIFS(OFFSET([2]掉落汇总!$C$2:$C$871,,MATCH($B220,[2]掉落汇总!$D$1:$M$1)),[2]掉落汇总!$A$2:$A$871,K$1,[2]掉落汇总!$C$2:$C$871,$Q$1)+SUMIFS(OFFSET([2]掉落汇总!$C$2:$C$871,,MATCH($B220,[2]掉落汇总!$D$1:$M$1)),[2]掉落汇总!$A$2:$A$871,K$1,[2]掉落汇总!$C$2:$C$871,$Q$2)/$Q$3)*宝箱投放计算!J220</f>
        <v>0</v>
      </c>
      <c r="L220">
        <f ca="1">(SUMIFS(OFFSET([2]掉落汇总!$C$2:$C$871,,MATCH($B220,[2]掉落汇总!$D$1:$M$1)),[2]掉落汇总!$A$2:$A$871,L$1,[2]掉落汇总!$C$2:$C$871,$Q$1)+SUMIFS(OFFSET([2]掉落汇总!$C$2:$C$871,,MATCH($B220,[2]掉落汇总!$D$1:$M$1)),[2]掉落汇总!$A$2:$A$871,L$1,[2]掉落汇总!$C$2:$C$871,$Q$2)/$Q$3)*宝箱投放计算!K220</f>
        <v>0.58393299516338337</v>
      </c>
      <c r="M220">
        <f ca="1">(SUMIFS(OFFSET([2]掉落汇总!$C$2:$C$871,,MATCH($B220,[2]掉落汇总!$D$1:$M$1)),[2]掉落汇总!$A$2:$A$871,M$1,[2]掉落汇总!$C$2:$C$871,$Q$1)+SUMIFS(OFFSET([2]掉落汇总!$C$2:$C$871,,MATCH($B220,[2]掉落汇总!$D$1:$M$1)),[2]掉落汇总!$A$2:$A$871,M$1,[2]掉落汇总!$C$2:$C$871,$Q$2)/$Q$3)*宝箱投放计算!L220</f>
        <v>0.73572346140371359</v>
      </c>
      <c r="N220">
        <f ca="1">(SUMIFS(OFFSET([2]掉落汇总!$C$2:$C$871,,MATCH($B220,[2]掉落汇总!$D$1:$M$1)),[2]掉落汇总!$A$2:$A$871,N$1,[2]掉落汇总!$C$2:$C$871,$Q$1)+SUMIFS(OFFSET([2]掉落汇总!$C$2:$C$871,,MATCH($B220,[2]掉落汇总!$D$1:$M$1)),[2]掉落汇总!$A$2:$A$871,N$1,[2]掉落汇总!$C$2:$C$871,$Q$2)/$Q$3)*宝箱投放计算!M220</f>
        <v>0.19916400295057779</v>
      </c>
      <c r="O220">
        <f ca="1">(SUMIFS(OFFSET([2]掉落汇总!$C$2:$C$871,,MATCH($B220,[2]掉落汇总!$D$1:$M$1)),[2]掉落汇总!$A$2:$A$871,O$1,[2]掉落汇总!$C$2:$C$871,$Q$1)+SUMIFS(OFFSET([2]掉落汇总!$C$2:$C$871,,MATCH($B220,[2]掉落汇总!$D$1:$M$1)),[2]掉落汇总!$A$2:$A$871,O$1,[2]掉落汇总!$C$2:$C$871,$Q$2)/$Q$3)*宝箱投放计算!N220</f>
        <v>0.31118538581225147</v>
      </c>
    </row>
    <row r="221" spans="1:15" x14ac:dyDescent="0.2">
      <c r="A221">
        <f>玩家成长时间线!A221</f>
        <v>220</v>
      </c>
      <c r="B221">
        <f>玩家成长时间线!B221</f>
        <v>10</v>
      </c>
      <c r="C221">
        <f ca="1">SUM($D$2:D221)</f>
        <v>1286.982318843864</v>
      </c>
      <c r="D221">
        <f t="shared" ca="1" si="3"/>
        <v>5.9071944941160988</v>
      </c>
      <c r="E221">
        <f ca="1">(SUMIFS(OFFSET([2]掉落汇总!$C$2:$C$871,,MATCH($B221,[2]掉落汇总!$D$1:$M$1)),[2]掉落汇总!$A$2:$A$871,E$1,[2]掉落汇总!$C$2:$C$871,$Q$1)+SUMIFS(OFFSET([2]掉落汇总!$C$2:$C$871,,MATCH($B221,[2]掉落汇总!$D$1:$M$1)),[2]掉落汇总!$A$2:$A$871,E$1,[2]掉落汇总!$C$2:$C$871,$Q$2)/$Q$3)*宝箱投放计算!D221</f>
        <v>0.94035560231457127</v>
      </c>
      <c r="F221">
        <f ca="1">(SUMIFS(OFFSET([2]掉落汇总!$C$2:$C$871,,MATCH($B221,[2]掉落汇总!$D$1:$M$1)),[2]掉落汇总!$A$2:$A$871,F$1,[2]掉落汇总!$C$2:$C$871,$Q$1)+SUMIFS(OFFSET([2]掉落汇总!$C$2:$C$871,,MATCH($B221,[2]掉落汇总!$D$1:$M$1)),[2]掉落汇总!$A$2:$A$871,F$1,[2]掉落汇总!$C$2:$C$871,$Q$2)/$Q$3)*宝箱投放计算!E221</f>
        <v>3.1368330464716006</v>
      </c>
      <c r="G221">
        <f ca="1">(SUMIFS(OFFSET([2]掉落汇总!$C$2:$C$871,,MATCH($B221,[2]掉落汇总!$D$1:$M$1)),[2]掉落汇总!$A$2:$A$871,G$1,[2]掉落汇总!$C$2:$C$871,$Q$1)+SUMIFS(OFFSET([2]掉落汇总!$C$2:$C$871,,MATCH($B221,[2]掉落汇总!$D$1:$M$1)),[2]掉落汇总!$A$2:$A$871,G$1,[2]掉落汇总!$C$2:$C$871,$Q$2)/$Q$3)*宝箱投放计算!F221</f>
        <v>0</v>
      </c>
      <c r="H221">
        <f ca="1">(SUMIFS(OFFSET([2]掉落汇总!$C$2:$C$871,,MATCH($B221,[2]掉落汇总!$D$1:$M$1)),[2]掉落汇总!$A$2:$A$871,H$1,[2]掉落汇总!$C$2:$C$871,$Q$1)+SUMIFS(OFFSET([2]掉落汇总!$C$2:$C$871,,MATCH($B221,[2]掉落汇总!$D$1:$M$1)),[2]掉落汇总!$A$2:$A$871,H$1,[2]掉落汇总!$C$2:$C$871,$Q$2)/$Q$3)*宝箱投放计算!G221</f>
        <v>0</v>
      </c>
      <c r="I221">
        <f ca="1">(SUMIFS(OFFSET([2]掉落汇总!$C$2:$C$871,,MATCH($B221,[2]掉落汇总!$D$1:$M$1)),[2]掉落汇总!$A$2:$A$871,I$1,[2]掉落汇总!$C$2:$C$871,$Q$1)+SUMIFS(OFFSET([2]掉落汇总!$C$2:$C$871,,MATCH($B221,[2]掉落汇总!$D$1:$M$1)),[2]掉落汇总!$A$2:$A$871,I$1,[2]掉落汇总!$C$2:$C$871,$Q$2)/$Q$3)*宝箱投放计算!H221</f>
        <v>0</v>
      </c>
      <c r="J221">
        <f ca="1">(SUMIFS(OFFSET([2]掉落汇总!$C$2:$C$871,,MATCH($B221,[2]掉落汇总!$D$1:$M$1)),[2]掉落汇总!$A$2:$A$871,J$1,[2]掉落汇总!$C$2:$C$871,$Q$1)+SUMIFS(OFFSET([2]掉落汇总!$C$2:$C$871,,MATCH($B221,[2]掉落汇总!$D$1:$M$1)),[2]掉落汇总!$A$2:$A$871,J$1,[2]掉落汇总!$C$2:$C$871,$Q$2)/$Q$3)*宝箱投放计算!I221</f>
        <v>0</v>
      </c>
      <c r="K221">
        <f ca="1">(SUMIFS(OFFSET([2]掉落汇总!$C$2:$C$871,,MATCH($B221,[2]掉落汇总!$D$1:$M$1)),[2]掉落汇总!$A$2:$A$871,K$1,[2]掉落汇总!$C$2:$C$871,$Q$1)+SUMIFS(OFFSET([2]掉落汇总!$C$2:$C$871,,MATCH($B221,[2]掉落汇总!$D$1:$M$1)),[2]掉落汇总!$A$2:$A$871,K$1,[2]掉落汇总!$C$2:$C$871,$Q$2)/$Q$3)*宝箱投放计算!J221</f>
        <v>0</v>
      </c>
      <c r="L221">
        <f ca="1">(SUMIFS(OFFSET([2]掉落汇总!$C$2:$C$871,,MATCH($B221,[2]掉落汇总!$D$1:$M$1)),[2]掉落汇总!$A$2:$A$871,L$1,[2]掉落汇总!$C$2:$C$871,$Q$1)+SUMIFS(OFFSET([2]掉落汇总!$C$2:$C$871,,MATCH($B221,[2]掉落汇总!$D$1:$M$1)),[2]掉落汇总!$A$2:$A$871,L$1,[2]掉落汇总!$C$2:$C$871,$Q$2)/$Q$3)*宝箱投放计算!K221</f>
        <v>0.58393299516338337</v>
      </c>
      <c r="M221">
        <f ca="1">(SUMIFS(OFFSET([2]掉落汇总!$C$2:$C$871,,MATCH($B221,[2]掉落汇总!$D$1:$M$1)),[2]掉落汇总!$A$2:$A$871,M$1,[2]掉落汇总!$C$2:$C$871,$Q$1)+SUMIFS(OFFSET([2]掉落汇总!$C$2:$C$871,,MATCH($B221,[2]掉落汇总!$D$1:$M$1)),[2]掉落汇总!$A$2:$A$871,M$1,[2]掉落汇总!$C$2:$C$871,$Q$2)/$Q$3)*宝箱投放计算!L221</f>
        <v>0.73572346140371359</v>
      </c>
      <c r="N221">
        <f ca="1">(SUMIFS(OFFSET([2]掉落汇总!$C$2:$C$871,,MATCH($B221,[2]掉落汇总!$D$1:$M$1)),[2]掉落汇总!$A$2:$A$871,N$1,[2]掉落汇总!$C$2:$C$871,$Q$1)+SUMIFS(OFFSET([2]掉落汇总!$C$2:$C$871,,MATCH($B221,[2]掉落汇总!$D$1:$M$1)),[2]掉落汇总!$A$2:$A$871,N$1,[2]掉落汇总!$C$2:$C$871,$Q$2)/$Q$3)*宝箱投放计算!M221</f>
        <v>0.19916400295057779</v>
      </c>
      <c r="O221">
        <f ca="1">(SUMIFS(OFFSET([2]掉落汇总!$C$2:$C$871,,MATCH($B221,[2]掉落汇总!$D$1:$M$1)),[2]掉落汇总!$A$2:$A$871,O$1,[2]掉落汇总!$C$2:$C$871,$Q$1)+SUMIFS(OFFSET([2]掉落汇总!$C$2:$C$871,,MATCH($B221,[2]掉落汇总!$D$1:$M$1)),[2]掉落汇总!$A$2:$A$871,O$1,[2]掉落汇总!$C$2:$C$871,$Q$2)/$Q$3)*宝箱投放计算!N221</f>
        <v>0.31118538581225147</v>
      </c>
    </row>
    <row r="222" spans="1:15" x14ac:dyDescent="0.2">
      <c r="A222">
        <f>玩家成长时间线!A222</f>
        <v>221</v>
      </c>
      <c r="B222">
        <f>玩家成长时间线!B222</f>
        <v>10</v>
      </c>
      <c r="C222">
        <f ca="1">SUM($D$2:D222)</f>
        <v>1292.8933008182537</v>
      </c>
      <c r="D222">
        <f t="shared" ca="1" si="3"/>
        <v>5.9109819743896388</v>
      </c>
      <c r="E222">
        <f ca="1">(SUMIFS(OFFSET([2]掉落汇总!$C$2:$C$871,,MATCH($B222,[2]掉落汇总!$D$1:$M$1)),[2]掉落汇总!$A$2:$A$871,E$1,[2]掉落汇总!$C$2:$C$871,$Q$1)+SUMIFS(OFFSET([2]掉落汇总!$C$2:$C$871,,MATCH($B222,[2]掉落汇总!$D$1:$M$1)),[2]掉落汇总!$A$2:$A$871,E$1,[2]掉落汇总!$C$2:$C$871,$Q$2)/$Q$3)*宝箱投放计算!D222</f>
        <v>0.94414308258811142</v>
      </c>
      <c r="F222">
        <f ca="1">(SUMIFS(OFFSET([2]掉落汇总!$C$2:$C$871,,MATCH($B222,[2]掉落汇总!$D$1:$M$1)),[2]掉落汇总!$A$2:$A$871,F$1,[2]掉落汇总!$C$2:$C$871,$Q$1)+SUMIFS(OFFSET([2]掉落汇总!$C$2:$C$871,,MATCH($B222,[2]掉落汇总!$D$1:$M$1)),[2]掉落汇总!$A$2:$A$871,F$1,[2]掉落汇总!$C$2:$C$871,$Q$2)/$Q$3)*宝箱投放计算!E222</f>
        <v>3.1368330464716006</v>
      </c>
      <c r="G222">
        <f ca="1">(SUMIFS(OFFSET([2]掉落汇总!$C$2:$C$871,,MATCH($B222,[2]掉落汇总!$D$1:$M$1)),[2]掉落汇总!$A$2:$A$871,G$1,[2]掉落汇总!$C$2:$C$871,$Q$1)+SUMIFS(OFFSET([2]掉落汇总!$C$2:$C$871,,MATCH($B222,[2]掉落汇总!$D$1:$M$1)),[2]掉落汇总!$A$2:$A$871,G$1,[2]掉落汇总!$C$2:$C$871,$Q$2)/$Q$3)*宝箱投放计算!F222</f>
        <v>0</v>
      </c>
      <c r="H222">
        <f ca="1">(SUMIFS(OFFSET([2]掉落汇总!$C$2:$C$871,,MATCH($B222,[2]掉落汇总!$D$1:$M$1)),[2]掉落汇总!$A$2:$A$871,H$1,[2]掉落汇总!$C$2:$C$871,$Q$1)+SUMIFS(OFFSET([2]掉落汇总!$C$2:$C$871,,MATCH($B222,[2]掉落汇总!$D$1:$M$1)),[2]掉落汇总!$A$2:$A$871,H$1,[2]掉落汇总!$C$2:$C$871,$Q$2)/$Q$3)*宝箱投放计算!G222</f>
        <v>0</v>
      </c>
      <c r="I222">
        <f ca="1">(SUMIFS(OFFSET([2]掉落汇总!$C$2:$C$871,,MATCH($B222,[2]掉落汇总!$D$1:$M$1)),[2]掉落汇总!$A$2:$A$871,I$1,[2]掉落汇总!$C$2:$C$871,$Q$1)+SUMIFS(OFFSET([2]掉落汇总!$C$2:$C$871,,MATCH($B222,[2]掉落汇总!$D$1:$M$1)),[2]掉落汇总!$A$2:$A$871,I$1,[2]掉落汇总!$C$2:$C$871,$Q$2)/$Q$3)*宝箱投放计算!H222</f>
        <v>0</v>
      </c>
      <c r="J222">
        <f ca="1">(SUMIFS(OFFSET([2]掉落汇总!$C$2:$C$871,,MATCH($B222,[2]掉落汇总!$D$1:$M$1)),[2]掉落汇总!$A$2:$A$871,J$1,[2]掉落汇总!$C$2:$C$871,$Q$1)+SUMIFS(OFFSET([2]掉落汇总!$C$2:$C$871,,MATCH($B222,[2]掉落汇总!$D$1:$M$1)),[2]掉落汇总!$A$2:$A$871,J$1,[2]掉落汇总!$C$2:$C$871,$Q$2)/$Q$3)*宝箱投放计算!I222</f>
        <v>0</v>
      </c>
      <c r="K222">
        <f ca="1">(SUMIFS(OFFSET([2]掉落汇总!$C$2:$C$871,,MATCH($B222,[2]掉落汇总!$D$1:$M$1)),[2]掉落汇总!$A$2:$A$871,K$1,[2]掉落汇总!$C$2:$C$871,$Q$1)+SUMIFS(OFFSET([2]掉落汇总!$C$2:$C$871,,MATCH($B222,[2]掉落汇总!$D$1:$M$1)),[2]掉落汇总!$A$2:$A$871,K$1,[2]掉落汇总!$C$2:$C$871,$Q$2)/$Q$3)*宝箱投放计算!J222</f>
        <v>0</v>
      </c>
      <c r="L222">
        <f ca="1">(SUMIFS(OFFSET([2]掉落汇总!$C$2:$C$871,,MATCH($B222,[2]掉落汇总!$D$1:$M$1)),[2]掉落汇总!$A$2:$A$871,L$1,[2]掉落汇总!$C$2:$C$871,$Q$1)+SUMIFS(OFFSET([2]掉落汇总!$C$2:$C$871,,MATCH($B222,[2]掉落汇总!$D$1:$M$1)),[2]掉落汇总!$A$2:$A$871,L$1,[2]掉落汇总!$C$2:$C$871,$Q$2)/$Q$3)*宝箱投放计算!K222</f>
        <v>0.58393299516338337</v>
      </c>
      <c r="M222">
        <f ca="1">(SUMIFS(OFFSET([2]掉落汇总!$C$2:$C$871,,MATCH($B222,[2]掉落汇总!$D$1:$M$1)),[2]掉落汇总!$A$2:$A$871,M$1,[2]掉落汇总!$C$2:$C$871,$Q$1)+SUMIFS(OFFSET([2]掉落汇总!$C$2:$C$871,,MATCH($B222,[2]掉落汇总!$D$1:$M$1)),[2]掉落汇总!$A$2:$A$871,M$1,[2]掉落汇总!$C$2:$C$871,$Q$2)/$Q$3)*宝箱投放计算!L222</f>
        <v>0.73572346140371359</v>
      </c>
      <c r="N222">
        <f ca="1">(SUMIFS(OFFSET([2]掉落汇总!$C$2:$C$871,,MATCH($B222,[2]掉落汇总!$D$1:$M$1)),[2]掉落汇总!$A$2:$A$871,N$1,[2]掉落汇总!$C$2:$C$871,$Q$1)+SUMIFS(OFFSET([2]掉落汇总!$C$2:$C$871,,MATCH($B222,[2]掉落汇总!$D$1:$M$1)),[2]掉落汇总!$A$2:$A$871,N$1,[2]掉落汇总!$C$2:$C$871,$Q$2)/$Q$3)*宝箱投放计算!M222</f>
        <v>0.19916400295057779</v>
      </c>
      <c r="O222">
        <f ca="1">(SUMIFS(OFFSET([2]掉落汇总!$C$2:$C$871,,MATCH($B222,[2]掉落汇总!$D$1:$M$1)),[2]掉落汇总!$A$2:$A$871,O$1,[2]掉落汇总!$C$2:$C$871,$Q$1)+SUMIFS(OFFSET([2]掉落汇总!$C$2:$C$871,,MATCH($B222,[2]掉落汇总!$D$1:$M$1)),[2]掉落汇总!$A$2:$A$871,O$1,[2]掉落汇总!$C$2:$C$871,$Q$2)/$Q$3)*宝箱投放计算!N222</f>
        <v>0.31118538581225147</v>
      </c>
    </row>
    <row r="223" spans="1:15" x14ac:dyDescent="0.2">
      <c r="A223">
        <f>玩家成长时间线!A223</f>
        <v>222</v>
      </c>
      <c r="B223">
        <f>玩家成长时间线!B223</f>
        <v>10</v>
      </c>
      <c r="C223">
        <f ca="1">SUM($D$2:D223)</f>
        <v>1298.8459450756523</v>
      </c>
      <c r="D223">
        <f t="shared" ca="1" si="3"/>
        <v>5.9526442573985818</v>
      </c>
      <c r="E223">
        <f ca="1">(SUMIFS(OFFSET([2]掉落汇总!$C$2:$C$871,,MATCH($B223,[2]掉落汇总!$D$1:$M$1)),[2]掉落汇总!$A$2:$A$871,E$1,[2]掉落汇总!$C$2:$C$871,$Q$1)+SUMIFS(OFFSET([2]掉落汇总!$C$2:$C$871,,MATCH($B223,[2]掉落汇总!$D$1:$M$1)),[2]掉落汇总!$A$2:$A$871,E$1,[2]掉落汇总!$C$2:$C$871,$Q$2)/$Q$3)*宝箱投放计算!D223</f>
        <v>0.98580536559705412</v>
      </c>
      <c r="F223">
        <f ca="1">(SUMIFS(OFFSET([2]掉落汇总!$C$2:$C$871,,MATCH($B223,[2]掉落汇总!$D$1:$M$1)),[2]掉落汇总!$A$2:$A$871,F$1,[2]掉落汇总!$C$2:$C$871,$Q$1)+SUMIFS(OFFSET([2]掉落汇总!$C$2:$C$871,,MATCH($B223,[2]掉落汇总!$D$1:$M$1)),[2]掉落汇总!$A$2:$A$871,F$1,[2]掉落汇总!$C$2:$C$871,$Q$2)/$Q$3)*宝箱投放计算!E223</f>
        <v>3.1368330464716006</v>
      </c>
      <c r="G223">
        <f ca="1">(SUMIFS(OFFSET([2]掉落汇总!$C$2:$C$871,,MATCH($B223,[2]掉落汇总!$D$1:$M$1)),[2]掉落汇总!$A$2:$A$871,G$1,[2]掉落汇总!$C$2:$C$871,$Q$1)+SUMIFS(OFFSET([2]掉落汇总!$C$2:$C$871,,MATCH($B223,[2]掉落汇总!$D$1:$M$1)),[2]掉落汇总!$A$2:$A$871,G$1,[2]掉落汇总!$C$2:$C$871,$Q$2)/$Q$3)*宝箱投放计算!F223</f>
        <v>0</v>
      </c>
      <c r="H223">
        <f ca="1">(SUMIFS(OFFSET([2]掉落汇总!$C$2:$C$871,,MATCH($B223,[2]掉落汇总!$D$1:$M$1)),[2]掉落汇总!$A$2:$A$871,H$1,[2]掉落汇总!$C$2:$C$871,$Q$1)+SUMIFS(OFFSET([2]掉落汇总!$C$2:$C$871,,MATCH($B223,[2]掉落汇总!$D$1:$M$1)),[2]掉落汇总!$A$2:$A$871,H$1,[2]掉落汇总!$C$2:$C$871,$Q$2)/$Q$3)*宝箱投放计算!G223</f>
        <v>0</v>
      </c>
      <c r="I223">
        <f ca="1">(SUMIFS(OFFSET([2]掉落汇总!$C$2:$C$871,,MATCH($B223,[2]掉落汇总!$D$1:$M$1)),[2]掉落汇总!$A$2:$A$871,I$1,[2]掉落汇总!$C$2:$C$871,$Q$1)+SUMIFS(OFFSET([2]掉落汇总!$C$2:$C$871,,MATCH($B223,[2]掉落汇总!$D$1:$M$1)),[2]掉落汇总!$A$2:$A$871,I$1,[2]掉落汇总!$C$2:$C$871,$Q$2)/$Q$3)*宝箱投放计算!H223</f>
        <v>0</v>
      </c>
      <c r="J223">
        <f ca="1">(SUMIFS(OFFSET([2]掉落汇总!$C$2:$C$871,,MATCH($B223,[2]掉落汇总!$D$1:$M$1)),[2]掉落汇总!$A$2:$A$871,J$1,[2]掉落汇总!$C$2:$C$871,$Q$1)+SUMIFS(OFFSET([2]掉落汇总!$C$2:$C$871,,MATCH($B223,[2]掉落汇总!$D$1:$M$1)),[2]掉落汇总!$A$2:$A$871,J$1,[2]掉落汇总!$C$2:$C$871,$Q$2)/$Q$3)*宝箱投放计算!I223</f>
        <v>0</v>
      </c>
      <c r="K223">
        <f ca="1">(SUMIFS(OFFSET([2]掉落汇总!$C$2:$C$871,,MATCH($B223,[2]掉落汇总!$D$1:$M$1)),[2]掉落汇总!$A$2:$A$871,K$1,[2]掉落汇总!$C$2:$C$871,$Q$1)+SUMIFS(OFFSET([2]掉落汇总!$C$2:$C$871,,MATCH($B223,[2]掉落汇总!$D$1:$M$1)),[2]掉落汇总!$A$2:$A$871,K$1,[2]掉落汇总!$C$2:$C$871,$Q$2)/$Q$3)*宝箱投放计算!J223</f>
        <v>0</v>
      </c>
      <c r="L223">
        <f ca="1">(SUMIFS(OFFSET([2]掉落汇总!$C$2:$C$871,,MATCH($B223,[2]掉落汇总!$D$1:$M$1)),[2]掉落汇总!$A$2:$A$871,L$1,[2]掉落汇总!$C$2:$C$871,$Q$1)+SUMIFS(OFFSET([2]掉落汇总!$C$2:$C$871,,MATCH($B223,[2]掉落汇总!$D$1:$M$1)),[2]掉落汇总!$A$2:$A$871,L$1,[2]掉落汇总!$C$2:$C$871,$Q$2)/$Q$3)*宝箱投放计算!K223</f>
        <v>0.58393299516338337</v>
      </c>
      <c r="M223">
        <f ca="1">(SUMIFS(OFFSET([2]掉落汇总!$C$2:$C$871,,MATCH($B223,[2]掉落汇总!$D$1:$M$1)),[2]掉落汇总!$A$2:$A$871,M$1,[2]掉落汇总!$C$2:$C$871,$Q$1)+SUMIFS(OFFSET([2]掉落汇总!$C$2:$C$871,,MATCH($B223,[2]掉落汇总!$D$1:$M$1)),[2]掉落汇总!$A$2:$A$871,M$1,[2]掉落汇总!$C$2:$C$871,$Q$2)/$Q$3)*宝箱投放计算!L223</f>
        <v>0.73572346140371359</v>
      </c>
      <c r="N223">
        <f ca="1">(SUMIFS(OFFSET([2]掉落汇总!$C$2:$C$871,,MATCH($B223,[2]掉落汇总!$D$1:$M$1)),[2]掉落汇总!$A$2:$A$871,N$1,[2]掉落汇总!$C$2:$C$871,$Q$1)+SUMIFS(OFFSET([2]掉落汇总!$C$2:$C$871,,MATCH($B223,[2]掉落汇总!$D$1:$M$1)),[2]掉落汇总!$A$2:$A$871,N$1,[2]掉落汇总!$C$2:$C$871,$Q$2)/$Q$3)*宝箱投放计算!M223</f>
        <v>0.19916400295057779</v>
      </c>
      <c r="O223">
        <f ca="1">(SUMIFS(OFFSET([2]掉落汇总!$C$2:$C$871,,MATCH($B223,[2]掉落汇总!$D$1:$M$1)),[2]掉落汇总!$A$2:$A$871,O$1,[2]掉落汇总!$C$2:$C$871,$Q$1)+SUMIFS(OFFSET([2]掉落汇总!$C$2:$C$871,,MATCH($B223,[2]掉落汇总!$D$1:$M$1)),[2]掉落汇总!$A$2:$A$871,O$1,[2]掉落汇总!$C$2:$C$871,$Q$2)/$Q$3)*宝箱投放计算!N223</f>
        <v>0.31118538581225147</v>
      </c>
    </row>
    <row r="224" spans="1:15" x14ac:dyDescent="0.2">
      <c r="A224">
        <f>玩家成长时间线!A224</f>
        <v>223</v>
      </c>
      <c r="B224">
        <f>玩家成长时间线!B224</f>
        <v>10</v>
      </c>
      <c r="C224">
        <f ca="1">SUM($D$2:D224)</f>
        <v>1304.764502010589</v>
      </c>
      <c r="D224">
        <f t="shared" ca="1" si="3"/>
        <v>5.9185569349367189</v>
      </c>
      <c r="E224">
        <f ca="1">(SUMIFS(OFFSET([2]掉落汇总!$C$2:$C$871,,MATCH($B224,[2]掉落汇总!$D$1:$M$1)),[2]掉落汇总!$A$2:$A$871,E$1,[2]掉落汇总!$C$2:$C$871,$Q$1)+SUMIFS(OFFSET([2]掉落汇总!$C$2:$C$871,,MATCH($B224,[2]掉落汇总!$D$1:$M$1)),[2]掉落汇总!$A$2:$A$871,E$1,[2]掉落汇总!$C$2:$C$871,$Q$2)/$Q$3)*宝箱投放计算!D224</f>
        <v>0.95171804313519193</v>
      </c>
      <c r="F224">
        <f ca="1">(SUMIFS(OFFSET([2]掉落汇总!$C$2:$C$871,,MATCH($B224,[2]掉落汇总!$D$1:$M$1)),[2]掉落汇总!$A$2:$A$871,F$1,[2]掉落汇总!$C$2:$C$871,$Q$1)+SUMIFS(OFFSET([2]掉落汇总!$C$2:$C$871,,MATCH($B224,[2]掉落汇总!$D$1:$M$1)),[2]掉落汇总!$A$2:$A$871,F$1,[2]掉落汇总!$C$2:$C$871,$Q$2)/$Q$3)*宝箱投放计算!E224</f>
        <v>3.1368330464716006</v>
      </c>
      <c r="G224">
        <f ca="1">(SUMIFS(OFFSET([2]掉落汇总!$C$2:$C$871,,MATCH($B224,[2]掉落汇总!$D$1:$M$1)),[2]掉落汇总!$A$2:$A$871,G$1,[2]掉落汇总!$C$2:$C$871,$Q$1)+SUMIFS(OFFSET([2]掉落汇总!$C$2:$C$871,,MATCH($B224,[2]掉落汇总!$D$1:$M$1)),[2]掉落汇总!$A$2:$A$871,G$1,[2]掉落汇总!$C$2:$C$871,$Q$2)/$Q$3)*宝箱投放计算!F224</f>
        <v>0</v>
      </c>
      <c r="H224">
        <f ca="1">(SUMIFS(OFFSET([2]掉落汇总!$C$2:$C$871,,MATCH($B224,[2]掉落汇总!$D$1:$M$1)),[2]掉落汇总!$A$2:$A$871,H$1,[2]掉落汇总!$C$2:$C$871,$Q$1)+SUMIFS(OFFSET([2]掉落汇总!$C$2:$C$871,,MATCH($B224,[2]掉落汇总!$D$1:$M$1)),[2]掉落汇总!$A$2:$A$871,H$1,[2]掉落汇总!$C$2:$C$871,$Q$2)/$Q$3)*宝箱投放计算!G224</f>
        <v>0</v>
      </c>
      <c r="I224">
        <f ca="1">(SUMIFS(OFFSET([2]掉落汇总!$C$2:$C$871,,MATCH($B224,[2]掉落汇总!$D$1:$M$1)),[2]掉落汇总!$A$2:$A$871,I$1,[2]掉落汇总!$C$2:$C$871,$Q$1)+SUMIFS(OFFSET([2]掉落汇总!$C$2:$C$871,,MATCH($B224,[2]掉落汇总!$D$1:$M$1)),[2]掉落汇总!$A$2:$A$871,I$1,[2]掉落汇总!$C$2:$C$871,$Q$2)/$Q$3)*宝箱投放计算!H224</f>
        <v>0</v>
      </c>
      <c r="J224">
        <f ca="1">(SUMIFS(OFFSET([2]掉落汇总!$C$2:$C$871,,MATCH($B224,[2]掉落汇总!$D$1:$M$1)),[2]掉落汇总!$A$2:$A$871,J$1,[2]掉落汇总!$C$2:$C$871,$Q$1)+SUMIFS(OFFSET([2]掉落汇总!$C$2:$C$871,,MATCH($B224,[2]掉落汇总!$D$1:$M$1)),[2]掉落汇总!$A$2:$A$871,J$1,[2]掉落汇总!$C$2:$C$871,$Q$2)/$Q$3)*宝箱投放计算!I224</f>
        <v>0</v>
      </c>
      <c r="K224">
        <f ca="1">(SUMIFS(OFFSET([2]掉落汇总!$C$2:$C$871,,MATCH($B224,[2]掉落汇总!$D$1:$M$1)),[2]掉落汇总!$A$2:$A$871,K$1,[2]掉落汇总!$C$2:$C$871,$Q$1)+SUMIFS(OFFSET([2]掉落汇总!$C$2:$C$871,,MATCH($B224,[2]掉落汇总!$D$1:$M$1)),[2]掉落汇总!$A$2:$A$871,K$1,[2]掉落汇总!$C$2:$C$871,$Q$2)/$Q$3)*宝箱投放计算!J224</f>
        <v>0</v>
      </c>
      <c r="L224">
        <f ca="1">(SUMIFS(OFFSET([2]掉落汇总!$C$2:$C$871,,MATCH($B224,[2]掉落汇总!$D$1:$M$1)),[2]掉落汇总!$A$2:$A$871,L$1,[2]掉落汇总!$C$2:$C$871,$Q$1)+SUMIFS(OFFSET([2]掉落汇总!$C$2:$C$871,,MATCH($B224,[2]掉落汇总!$D$1:$M$1)),[2]掉落汇总!$A$2:$A$871,L$1,[2]掉落汇总!$C$2:$C$871,$Q$2)/$Q$3)*宝箱投放计算!K224</f>
        <v>0.58393299516338337</v>
      </c>
      <c r="M224">
        <f ca="1">(SUMIFS(OFFSET([2]掉落汇总!$C$2:$C$871,,MATCH($B224,[2]掉落汇总!$D$1:$M$1)),[2]掉落汇总!$A$2:$A$871,M$1,[2]掉落汇总!$C$2:$C$871,$Q$1)+SUMIFS(OFFSET([2]掉落汇总!$C$2:$C$871,,MATCH($B224,[2]掉落汇总!$D$1:$M$1)),[2]掉落汇总!$A$2:$A$871,M$1,[2]掉落汇总!$C$2:$C$871,$Q$2)/$Q$3)*宝箱投放计算!L224</f>
        <v>0.73572346140371359</v>
      </c>
      <c r="N224">
        <f ca="1">(SUMIFS(OFFSET([2]掉落汇总!$C$2:$C$871,,MATCH($B224,[2]掉落汇总!$D$1:$M$1)),[2]掉落汇总!$A$2:$A$871,N$1,[2]掉落汇总!$C$2:$C$871,$Q$1)+SUMIFS(OFFSET([2]掉落汇总!$C$2:$C$871,,MATCH($B224,[2]掉落汇总!$D$1:$M$1)),[2]掉落汇总!$A$2:$A$871,N$1,[2]掉落汇总!$C$2:$C$871,$Q$2)/$Q$3)*宝箱投放计算!M224</f>
        <v>0.19916400295057779</v>
      </c>
      <c r="O224">
        <f ca="1">(SUMIFS(OFFSET([2]掉落汇总!$C$2:$C$871,,MATCH($B224,[2]掉落汇总!$D$1:$M$1)),[2]掉落汇总!$A$2:$A$871,O$1,[2]掉落汇总!$C$2:$C$871,$Q$1)+SUMIFS(OFFSET([2]掉落汇总!$C$2:$C$871,,MATCH($B224,[2]掉落汇总!$D$1:$M$1)),[2]掉落汇总!$A$2:$A$871,O$1,[2]掉落汇总!$C$2:$C$871,$Q$2)/$Q$3)*宝箱投放计算!N224</f>
        <v>0.31118538581225147</v>
      </c>
    </row>
    <row r="225" spans="1:15" x14ac:dyDescent="0.2">
      <c r="A225">
        <f>玩家成长时间线!A225</f>
        <v>224</v>
      </c>
      <c r="B225">
        <f>玩家成长时间线!B225</f>
        <v>8</v>
      </c>
      <c r="C225">
        <f ca="1">SUM($D$2:D225)</f>
        <v>1310.8238625604233</v>
      </c>
      <c r="D225">
        <f t="shared" ca="1" si="3"/>
        <v>6.059360549834417</v>
      </c>
      <c r="E225">
        <f ca="1">(SUMIFS(OFFSET([2]掉落汇总!$C$2:$C$871,,MATCH($B225,[2]掉落汇总!$D$1:$M$1)),[2]掉落汇总!$A$2:$A$871,E$1,[2]掉落汇总!$C$2:$C$871,$Q$1)+SUMIFS(OFFSET([2]掉落汇总!$C$2:$C$871,,MATCH($B225,[2]掉落汇总!$D$1:$M$1)),[2]掉落汇总!$A$2:$A$871,E$1,[2]掉落汇总!$C$2:$C$871,$Q$2)/$Q$3)*宝箱投放计算!D225</f>
        <v>1.0673384615384616</v>
      </c>
      <c r="F225">
        <f ca="1">(SUMIFS(OFFSET([2]掉落汇总!$C$2:$C$871,,MATCH($B225,[2]掉落汇总!$D$1:$M$1)),[2]掉落汇总!$A$2:$A$871,F$1,[2]掉落汇总!$C$2:$C$871,$Q$1)+SUMIFS(OFFSET([2]掉落汇总!$C$2:$C$871,,MATCH($B225,[2]掉落汇总!$D$1:$M$1)),[2]掉落汇总!$A$2:$A$871,F$1,[2]掉落汇总!$C$2:$C$871,$Q$2)/$Q$3)*宝箱投放计算!E225</f>
        <v>2.5094664371772804</v>
      </c>
      <c r="G225">
        <f ca="1">(SUMIFS(OFFSET([2]掉落汇总!$C$2:$C$871,,MATCH($B225,[2]掉落汇总!$D$1:$M$1)),[2]掉落汇总!$A$2:$A$871,G$1,[2]掉落汇总!$C$2:$C$871,$Q$1)+SUMIFS(OFFSET([2]掉落汇总!$C$2:$C$871,,MATCH($B225,[2]掉落汇总!$D$1:$M$1)),[2]掉落汇总!$A$2:$A$871,G$1,[2]掉落汇总!$C$2:$C$871,$Q$2)/$Q$3)*宝箱投放计算!F225</f>
        <v>0.65254980578874822</v>
      </c>
      <c r="H225">
        <f ca="1">(SUMIFS(OFFSET([2]掉落汇总!$C$2:$C$871,,MATCH($B225,[2]掉落汇总!$D$1:$M$1)),[2]掉落汇总!$A$2:$A$871,H$1,[2]掉落汇总!$C$2:$C$871,$Q$1)+SUMIFS(OFFSET([2]掉落汇总!$C$2:$C$871,,MATCH($B225,[2]掉落汇总!$D$1:$M$1)),[2]掉落汇总!$A$2:$A$871,H$1,[2]掉落汇总!$C$2:$C$871,$Q$2)/$Q$3)*宝箱投放计算!G225</f>
        <v>0</v>
      </c>
      <c r="I225">
        <f ca="1">(SUMIFS(OFFSET([2]掉落汇总!$C$2:$C$871,,MATCH($B225,[2]掉落汇总!$D$1:$M$1)),[2]掉落汇总!$A$2:$A$871,I$1,[2]掉落汇总!$C$2:$C$871,$Q$1)+SUMIFS(OFFSET([2]掉落汇总!$C$2:$C$871,,MATCH($B225,[2]掉落汇总!$D$1:$M$1)),[2]掉落汇总!$A$2:$A$871,I$1,[2]掉落汇总!$C$2:$C$871,$Q$2)/$Q$3)*宝箱投放计算!H225</f>
        <v>0</v>
      </c>
      <c r="J225">
        <f ca="1">(SUMIFS(OFFSET([2]掉落汇总!$C$2:$C$871,,MATCH($B225,[2]掉落汇总!$D$1:$M$1)),[2]掉落汇总!$A$2:$A$871,J$1,[2]掉落汇总!$C$2:$C$871,$Q$1)+SUMIFS(OFFSET([2]掉落汇总!$C$2:$C$871,,MATCH($B225,[2]掉落汇总!$D$1:$M$1)),[2]掉落汇总!$A$2:$A$871,J$1,[2]掉落汇总!$C$2:$C$871,$Q$2)/$Q$3)*宝箱投放计算!I225</f>
        <v>0</v>
      </c>
      <c r="K225">
        <f ca="1">(SUMIFS(OFFSET([2]掉落汇总!$C$2:$C$871,,MATCH($B225,[2]掉落汇总!$D$1:$M$1)),[2]掉落汇总!$A$2:$A$871,K$1,[2]掉落汇总!$C$2:$C$871,$Q$1)+SUMIFS(OFFSET([2]掉落汇总!$C$2:$C$871,,MATCH($B225,[2]掉落汇总!$D$1:$M$1)),[2]掉落汇总!$A$2:$A$871,K$1,[2]掉落汇总!$C$2:$C$871,$Q$2)/$Q$3)*宝箱投放计算!J225</f>
        <v>0</v>
      </c>
      <c r="L225">
        <f ca="1">(SUMIFS(OFFSET([2]掉落汇总!$C$2:$C$871,,MATCH($B225,[2]掉落汇总!$D$1:$M$1)),[2]掉落汇总!$A$2:$A$871,L$1,[2]掉落汇总!$C$2:$C$871,$Q$1)+SUMIFS(OFFSET([2]掉落汇总!$C$2:$C$871,,MATCH($B225,[2]掉落汇总!$D$1:$M$1)),[2]掉落汇总!$A$2:$A$871,L$1,[2]掉落汇总!$C$2:$C$871,$Q$2)/$Q$3)*宝箱投放计算!K225</f>
        <v>0.58393299516338337</v>
      </c>
      <c r="M225">
        <f ca="1">(SUMIFS(OFFSET([2]掉落汇总!$C$2:$C$871,,MATCH($B225,[2]掉落汇总!$D$1:$M$1)),[2]掉落汇总!$A$2:$A$871,M$1,[2]掉落汇总!$C$2:$C$871,$Q$1)+SUMIFS(OFFSET([2]掉落汇总!$C$2:$C$871,,MATCH($B225,[2]掉落汇总!$D$1:$M$1)),[2]掉落汇总!$A$2:$A$871,M$1,[2]掉落汇总!$C$2:$C$871,$Q$2)/$Q$3)*宝箱投放计算!L225</f>
        <v>0.73572346140371359</v>
      </c>
      <c r="N225">
        <f ca="1">(SUMIFS(OFFSET([2]掉落汇总!$C$2:$C$871,,MATCH($B225,[2]掉落汇总!$D$1:$M$1)),[2]掉落汇总!$A$2:$A$871,N$1,[2]掉落汇总!$C$2:$C$871,$Q$1)+SUMIFS(OFFSET([2]掉落汇总!$C$2:$C$871,,MATCH($B225,[2]掉落汇总!$D$1:$M$1)),[2]掉落汇总!$A$2:$A$871,N$1,[2]掉落汇总!$C$2:$C$871,$Q$2)/$Q$3)*宝箱投放计算!M225</f>
        <v>0.19916400295057779</v>
      </c>
      <c r="O225">
        <f ca="1">(SUMIFS(OFFSET([2]掉落汇总!$C$2:$C$871,,MATCH($B225,[2]掉落汇总!$D$1:$M$1)),[2]掉落汇总!$A$2:$A$871,O$1,[2]掉落汇总!$C$2:$C$871,$Q$1)+SUMIFS(OFFSET([2]掉落汇总!$C$2:$C$871,,MATCH($B225,[2]掉落汇总!$D$1:$M$1)),[2]掉落汇总!$A$2:$A$871,O$1,[2]掉落汇总!$C$2:$C$871,$Q$2)/$Q$3)*宝箱投放计算!N225</f>
        <v>0.31118538581225147</v>
      </c>
    </row>
    <row r="226" spans="1:15" x14ac:dyDescent="0.2">
      <c r="A226">
        <f>玩家成长时间线!A226</f>
        <v>225</v>
      </c>
      <c r="B226">
        <f>玩家成长时间线!B226</f>
        <v>8</v>
      </c>
      <c r="C226">
        <f ca="1">SUM($D$2:D226)</f>
        <v>1316.7689923410269</v>
      </c>
      <c r="D226">
        <f t="shared" ca="1" si="3"/>
        <v>5.9451297806036472</v>
      </c>
      <c r="E226">
        <f ca="1">(SUMIFS(OFFSET([2]掉落汇总!$C$2:$C$871,,MATCH($B226,[2]掉落汇总!$D$1:$M$1)),[2]掉落汇总!$A$2:$A$871,E$1,[2]掉落汇总!$C$2:$C$871,$Q$1)+SUMIFS(OFFSET([2]掉落汇总!$C$2:$C$871,,MATCH($B226,[2]掉落汇总!$D$1:$M$1)),[2]掉落汇总!$A$2:$A$871,E$1,[2]掉落汇总!$C$2:$C$871,$Q$2)/$Q$3)*宝箱投放计算!D226</f>
        <v>0.95310769230769232</v>
      </c>
      <c r="F226">
        <f ca="1">(SUMIFS(OFFSET([2]掉落汇总!$C$2:$C$871,,MATCH($B226,[2]掉落汇总!$D$1:$M$1)),[2]掉落汇总!$A$2:$A$871,F$1,[2]掉落汇总!$C$2:$C$871,$Q$1)+SUMIFS(OFFSET([2]掉落汇总!$C$2:$C$871,,MATCH($B226,[2]掉落汇总!$D$1:$M$1)),[2]掉落汇总!$A$2:$A$871,F$1,[2]掉落汇总!$C$2:$C$871,$Q$2)/$Q$3)*宝箱投放计算!E226</f>
        <v>2.5094664371772804</v>
      </c>
      <c r="G226">
        <f ca="1">(SUMIFS(OFFSET([2]掉落汇总!$C$2:$C$871,,MATCH($B226,[2]掉落汇总!$D$1:$M$1)),[2]掉落汇总!$A$2:$A$871,G$1,[2]掉落汇总!$C$2:$C$871,$Q$1)+SUMIFS(OFFSET([2]掉落汇总!$C$2:$C$871,,MATCH($B226,[2]掉落汇总!$D$1:$M$1)),[2]掉落汇总!$A$2:$A$871,G$1,[2]掉落汇总!$C$2:$C$871,$Q$2)/$Q$3)*宝箱投放计算!F226</f>
        <v>0.65254980578874822</v>
      </c>
      <c r="H226">
        <f ca="1">(SUMIFS(OFFSET([2]掉落汇总!$C$2:$C$871,,MATCH($B226,[2]掉落汇总!$D$1:$M$1)),[2]掉落汇总!$A$2:$A$871,H$1,[2]掉落汇总!$C$2:$C$871,$Q$1)+SUMIFS(OFFSET([2]掉落汇总!$C$2:$C$871,,MATCH($B226,[2]掉落汇总!$D$1:$M$1)),[2]掉落汇总!$A$2:$A$871,H$1,[2]掉落汇总!$C$2:$C$871,$Q$2)/$Q$3)*宝箱投放计算!G226</f>
        <v>0</v>
      </c>
      <c r="I226">
        <f ca="1">(SUMIFS(OFFSET([2]掉落汇总!$C$2:$C$871,,MATCH($B226,[2]掉落汇总!$D$1:$M$1)),[2]掉落汇总!$A$2:$A$871,I$1,[2]掉落汇总!$C$2:$C$871,$Q$1)+SUMIFS(OFFSET([2]掉落汇总!$C$2:$C$871,,MATCH($B226,[2]掉落汇总!$D$1:$M$1)),[2]掉落汇总!$A$2:$A$871,I$1,[2]掉落汇总!$C$2:$C$871,$Q$2)/$Q$3)*宝箱投放计算!H226</f>
        <v>0</v>
      </c>
      <c r="J226">
        <f ca="1">(SUMIFS(OFFSET([2]掉落汇总!$C$2:$C$871,,MATCH($B226,[2]掉落汇总!$D$1:$M$1)),[2]掉落汇总!$A$2:$A$871,J$1,[2]掉落汇总!$C$2:$C$871,$Q$1)+SUMIFS(OFFSET([2]掉落汇总!$C$2:$C$871,,MATCH($B226,[2]掉落汇总!$D$1:$M$1)),[2]掉落汇总!$A$2:$A$871,J$1,[2]掉落汇总!$C$2:$C$871,$Q$2)/$Q$3)*宝箱投放计算!I226</f>
        <v>0</v>
      </c>
      <c r="K226">
        <f ca="1">(SUMIFS(OFFSET([2]掉落汇总!$C$2:$C$871,,MATCH($B226,[2]掉落汇总!$D$1:$M$1)),[2]掉落汇总!$A$2:$A$871,K$1,[2]掉落汇总!$C$2:$C$871,$Q$1)+SUMIFS(OFFSET([2]掉落汇总!$C$2:$C$871,,MATCH($B226,[2]掉落汇总!$D$1:$M$1)),[2]掉落汇总!$A$2:$A$871,K$1,[2]掉落汇总!$C$2:$C$871,$Q$2)/$Q$3)*宝箱投放计算!J226</f>
        <v>0</v>
      </c>
      <c r="L226">
        <f ca="1">(SUMIFS(OFFSET([2]掉落汇总!$C$2:$C$871,,MATCH($B226,[2]掉落汇总!$D$1:$M$1)),[2]掉落汇总!$A$2:$A$871,L$1,[2]掉落汇总!$C$2:$C$871,$Q$1)+SUMIFS(OFFSET([2]掉落汇总!$C$2:$C$871,,MATCH($B226,[2]掉落汇总!$D$1:$M$1)),[2]掉落汇总!$A$2:$A$871,L$1,[2]掉落汇总!$C$2:$C$871,$Q$2)/$Q$3)*宝箱投放计算!K226</f>
        <v>0.58393299516338337</v>
      </c>
      <c r="M226">
        <f ca="1">(SUMIFS(OFFSET([2]掉落汇总!$C$2:$C$871,,MATCH($B226,[2]掉落汇总!$D$1:$M$1)),[2]掉落汇总!$A$2:$A$871,M$1,[2]掉落汇总!$C$2:$C$871,$Q$1)+SUMIFS(OFFSET([2]掉落汇总!$C$2:$C$871,,MATCH($B226,[2]掉落汇总!$D$1:$M$1)),[2]掉落汇总!$A$2:$A$871,M$1,[2]掉落汇总!$C$2:$C$871,$Q$2)/$Q$3)*宝箱投放计算!L226</f>
        <v>0.73572346140371359</v>
      </c>
      <c r="N226">
        <f ca="1">(SUMIFS(OFFSET([2]掉落汇总!$C$2:$C$871,,MATCH($B226,[2]掉落汇总!$D$1:$M$1)),[2]掉落汇总!$A$2:$A$871,N$1,[2]掉落汇总!$C$2:$C$871,$Q$1)+SUMIFS(OFFSET([2]掉落汇总!$C$2:$C$871,,MATCH($B226,[2]掉落汇总!$D$1:$M$1)),[2]掉落汇总!$A$2:$A$871,N$1,[2]掉落汇总!$C$2:$C$871,$Q$2)/$Q$3)*宝箱投放计算!M226</f>
        <v>0.19916400295057779</v>
      </c>
      <c r="O226">
        <f ca="1">(SUMIFS(OFFSET([2]掉落汇总!$C$2:$C$871,,MATCH($B226,[2]掉落汇总!$D$1:$M$1)),[2]掉落汇总!$A$2:$A$871,O$1,[2]掉落汇总!$C$2:$C$871,$Q$1)+SUMIFS(OFFSET([2]掉落汇总!$C$2:$C$871,,MATCH($B226,[2]掉落汇总!$D$1:$M$1)),[2]掉落汇总!$A$2:$A$871,O$1,[2]掉落汇总!$C$2:$C$871,$Q$2)/$Q$3)*宝箱投放计算!N226</f>
        <v>0.31118538581225147</v>
      </c>
    </row>
    <row r="227" spans="1:15" x14ac:dyDescent="0.2">
      <c r="A227">
        <f>玩家成长时间线!A227</f>
        <v>226</v>
      </c>
      <c r="B227">
        <f>玩家成长时间线!B227</f>
        <v>8</v>
      </c>
      <c r="C227">
        <f ca="1">SUM($D$2:D227)</f>
        <v>1322.0869569312265</v>
      </c>
      <c r="D227">
        <f t="shared" ca="1" si="3"/>
        <v>5.317964590199515</v>
      </c>
      <c r="E227">
        <f ca="1">(SUMIFS(OFFSET([2]掉落汇总!$C$2:$C$871,,MATCH($B227,[2]掉落汇总!$D$1:$M$1)),[2]掉落汇总!$A$2:$A$871,E$1,[2]掉落汇总!$C$2:$C$871,$Q$1)+SUMIFS(OFFSET([2]掉落汇总!$C$2:$C$871,,MATCH($B227,[2]掉落汇总!$D$1:$M$1)),[2]掉落汇总!$A$2:$A$871,E$1,[2]掉落汇总!$C$2:$C$871,$Q$2)/$Q$3)*宝箱投放计算!D227</f>
        <v>0.97849230769230777</v>
      </c>
      <c r="F227">
        <f ca="1">(SUMIFS(OFFSET([2]掉落汇总!$C$2:$C$871,,MATCH($B227,[2]掉落汇总!$D$1:$M$1)),[2]掉落汇总!$A$2:$A$871,F$1,[2]掉落汇总!$C$2:$C$871,$Q$1)+SUMIFS(OFFSET([2]掉落汇总!$C$2:$C$871,,MATCH($B227,[2]掉落汇总!$D$1:$M$1)),[2]掉落汇总!$A$2:$A$871,F$1,[2]掉落汇总!$C$2:$C$871,$Q$2)/$Q$3)*宝箱投放计算!E227</f>
        <v>2.5094664371772804</v>
      </c>
      <c r="G227">
        <f ca="1">(SUMIFS(OFFSET([2]掉落汇总!$C$2:$C$871,,MATCH($B227,[2]掉落汇总!$D$1:$M$1)),[2]掉落汇总!$A$2:$A$871,G$1,[2]掉落汇总!$C$2:$C$871,$Q$1)+SUMIFS(OFFSET([2]掉落汇总!$C$2:$C$871,,MATCH($B227,[2]掉落汇总!$D$1:$M$1)),[2]掉落汇总!$A$2:$A$871,G$1,[2]掉落汇总!$C$2:$C$871,$Q$2)/$Q$3)*宝箱投放计算!F227</f>
        <v>0</v>
      </c>
      <c r="H227">
        <f ca="1">(SUMIFS(OFFSET([2]掉落汇总!$C$2:$C$871,,MATCH($B227,[2]掉落汇总!$D$1:$M$1)),[2]掉落汇总!$A$2:$A$871,H$1,[2]掉落汇总!$C$2:$C$871,$Q$1)+SUMIFS(OFFSET([2]掉落汇总!$C$2:$C$871,,MATCH($B227,[2]掉落汇总!$D$1:$M$1)),[2]掉落汇总!$A$2:$A$871,H$1,[2]掉落汇总!$C$2:$C$871,$Q$2)/$Q$3)*宝箱投放计算!G227</f>
        <v>0</v>
      </c>
      <c r="I227">
        <f ca="1">(SUMIFS(OFFSET([2]掉落汇总!$C$2:$C$871,,MATCH($B227,[2]掉落汇总!$D$1:$M$1)),[2]掉落汇总!$A$2:$A$871,I$1,[2]掉落汇总!$C$2:$C$871,$Q$1)+SUMIFS(OFFSET([2]掉落汇总!$C$2:$C$871,,MATCH($B227,[2]掉落汇总!$D$1:$M$1)),[2]掉落汇总!$A$2:$A$871,I$1,[2]掉落汇总!$C$2:$C$871,$Q$2)/$Q$3)*宝箱投放计算!H227</f>
        <v>0</v>
      </c>
      <c r="J227">
        <f ca="1">(SUMIFS(OFFSET([2]掉落汇总!$C$2:$C$871,,MATCH($B227,[2]掉落汇总!$D$1:$M$1)),[2]掉落汇总!$A$2:$A$871,J$1,[2]掉落汇总!$C$2:$C$871,$Q$1)+SUMIFS(OFFSET([2]掉落汇总!$C$2:$C$871,,MATCH($B227,[2]掉落汇总!$D$1:$M$1)),[2]掉落汇总!$A$2:$A$871,J$1,[2]掉落汇总!$C$2:$C$871,$Q$2)/$Q$3)*宝箱投放计算!I227</f>
        <v>0</v>
      </c>
      <c r="K227">
        <f ca="1">(SUMIFS(OFFSET([2]掉落汇总!$C$2:$C$871,,MATCH($B227,[2]掉落汇总!$D$1:$M$1)),[2]掉落汇总!$A$2:$A$871,K$1,[2]掉落汇总!$C$2:$C$871,$Q$1)+SUMIFS(OFFSET([2]掉落汇总!$C$2:$C$871,,MATCH($B227,[2]掉落汇总!$D$1:$M$1)),[2]掉落汇总!$A$2:$A$871,K$1,[2]掉落汇总!$C$2:$C$871,$Q$2)/$Q$3)*宝箱投放计算!J227</f>
        <v>0</v>
      </c>
      <c r="L227">
        <f ca="1">(SUMIFS(OFFSET([2]掉落汇总!$C$2:$C$871,,MATCH($B227,[2]掉落汇总!$D$1:$M$1)),[2]掉落汇总!$A$2:$A$871,L$1,[2]掉落汇总!$C$2:$C$871,$Q$1)+SUMIFS(OFFSET([2]掉落汇总!$C$2:$C$871,,MATCH($B227,[2]掉落汇总!$D$1:$M$1)),[2]掉落汇总!$A$2:$A$871,L$1,[2]掉落汇总!$C$2:$C$871,$Q$2)/$Q$3)*宝箱投放计算!K227</f>
        <v>0.58393299516338337</v>
      </c>
      <c r="M227">
        <f ca="1">(SUMIFS(OFFSET([2]掉落汇总!$C$2:$C$871,,MATCH($B227,[2]掉落汇总!$D$1:$M$1)),[2]掉落汇总!$A$2:$A$871,M$1,[2]掉落汇总!$C$2:$C$871,$Q$1)+SUMIFS(OFFSET([2]掉落汇总!$C$2:$C$871,,MATCH($B227,[2]掉落汇总!$D$1:$M$1)),[2]掉落汇总!$A$2:$A$871,M$1,[2]掉落汇总!$C$2:$C$871,$Q$2)/$Q$3)*宝箱投放计算!L227</f>
        <v>0.73572346140371359</v>
      </c>
      <c r="N227">
        <f ca="1">(SUMIFS(OFFSET([2]掉落汇总!$C$2:$C$871,,MATCH($B227,[2]掉落汇总!$D$1:$M$1)),[2]掉落汇总!$A$2:$A$871,N$1,[2]掉落汇总!$C$2:$C$871,$Q$1)+SUMIFS(OFFSET([2]掉落汇总!$C$2:$C$871,,MATCH($B227,[2]掉落汇总!$D$1:$M$1)),[2]掉落汇总!$A$2:$A$871,N$1,[2]掉落汇总!$C$2:$C$871,$Q$2)/$Q$3)*宝箱投放计算!M227</f>
        <v>0.19916400295057779</v>
      </c>
      <c r="O227">
        <f ca="1">(SUMIFS(OFFSET([2]掉落汇总!$C$2:$C$871,,MATCH($B227,[2]掉落汇总!$D$1:$M$1)),[2]掉落汇总!$A$2:$A$871,O$1,[2]掉落汇总!$C$2:$C$871,$Q$1)+SUMIFS(OFFSET([2]掉落汇总!$C$2:$C$871,,MATCH($B227,[2]掉落汇总!$D$1:$M$1)),[2]掉落汇总!$A$2:$A$871,O$1,[2]掉落汇总!$C$2:$C$871,$Q$2)/$Q$3)*宝箱投放计算!N227</f>
        <v>0.31118538581225147</v>
      </c>
    </row>
    <row r="228" spans="1:15" x14ac:dyDescent="0.2">
      <c r="A228">
        <f>玩家成长时间线!A228</f>
        <v>227</v>
      </c>
      <c r="B228">
        <f>玩家成长时间线!B228</f>
        <v>9</v>
      </c>
      <c r="C228">
        <f ca="1">SUM($D$2:D228)</f>
        <v>1327.946061908088</v>
      </c>
      <c r="D228">
        <f t="shared" ca="1" si="3"/>
        <v>5.8591049768615058</v>
      </c>
      <c r="E228">
        <f ca="1">(SUMIFS(OFFSET([2]掉落汇总!$C$2:$C$871,,MATCH($B228,[2]掉落汇总!$D$1:$M$1)),[2]掉落汇总!$A$2:$A$871,E$1,[2]掉落汇总!$C$2:$C$871,$Q$1)+SUMIFS(OFFSET([2]掉落汇总!$C$2:$C$871,,MATCH($B228,[2]掉落汇总!$D$1:$M$1)),[2]掉落汇总!$A$2:$A$871,E$1,[2]掉落汇总!$C$2:$C$871,$Q$2)/$Q$3)*宝箱投放计算!D228</f>
        <v>0.8922660850599784</v>
      </c>
      <c r="F228">
        <f ca="1">(SUMIFS(OFFSET([2]掉落汇总!$C$2:$C$871,,MATCH($B228,[2]掉落汇总!$D$1:$M$1)),[2]掉落汇总!$A$2:$A$871,F$1,[2]掉落汇总!$C$2:$C$871,$Q$1)+SUMIFS(OFFSET([2]掉落汇总!$C$2:$C$871,,MATCH($B228,[2]掉落汇总!$D$1:$M$1)),[2]掉落汇总!$A$2:$A$871,F$1,[2]掉落汇总!$C$2:$C$871,$Q$2)/$Q$3)*宝箱投放计算!E228</f>
        <v>3.1368330464716006</v>
      </c>
      <c r="G228">
        <f ca="1">(SUMIFS(OFFSET([2]掉落汇总!$C$2:$C$871,,MATCH($B228,[2]掉落汇总!$D$1:$M$1)),[2]掉落汇总!$A$2:$A$871,G$1,[2]掉落汇总!$C$2:$C$871,$Q$1)+SUMIFS(OFFSET([2]掉落汇总!$C$2:$C$871,,MATCH($B228,[2]掉落汇总!$D$1:$M$1)),[2]掉落汇总!$A$2:$A$871,G$1,[2]掉落汇总!$C$2:$C$871,$Q$2)/$Q$3)*宝箱投放计算!F228</f>
        <v>0</v>
      </c>
      <c r="H228">
        <f ca="1">(SUMIFS(OFFSET([2]掉落汇总!$C$2:$C$871,,MATCH($B228,[2]掉落汇总!$D$1:$M$1)),[2]掉落汇总!$A$2:$A$871,H$1,[2]掉落汇总!$C$2:$C$871,$Q$1)+SUMIFS(OFFSET([2]掉落汇总!$C$2:$C$871,,MATCH($B228,[2]掉落汇总!$D$1:$M$1)),[2]掉落汇总!$A$2:$A$871,H$1,[2]掉落汇总!$C$2:$C$871,$Q$2)/$Q$3)*宝箱投放计算!G228</f>
        <v>0</v>
      </c>
      <c r="I228">
        <f ca="1">(SUMIFS(OFFSET([2]掉落汇总!$C$2:$C$871,,MATCH($B228,[2]掉落汇总!$D$1:$M$1)),[2]掉落汇总!$A$2:$A$871,I$1,[2]掉落汇总!$C$2:$C$871,$Q$1)+SUMIFS(OFFSET([2]掉落汇总!$C$2:$C$871,,MATCH($B228,[2]掉落汇总!$D$1:$M$1)),[2]掉落汇总!$A$2:$A$871,I$1,[2]掉落汇总!$C$2:$C$871,$Q$2)/$Q$3)*宝箱投放计算!H228</f>
        <v>0</v>
      </c>
      <c r="J228">
        <f ca="1">(SUMIFS(OFFSET([2]掉落汇总!$C$2:$C$871,,MATCH($B228,[2]掉落汇总!$D$1:$M$1)),[2]掉落汇总!$A$2:$A$871,J$1,[2]掉落汇总!$C$2:$C$871,$Q$1)+SUMIFS(OFFSET([2]掉落汇总!$C$2:$C$871,,MATCH($B228,[2]掉落汇总!$D$1:$M$1)),[2]掉落汇总!$A$2:$A$871,J$1,[2]掉落汇总!$C$2:$C$871,$Q$2)/$Q$3)*宝箱投放计算!I228</f>
        <v>0</v>
      </c>
      <c r="K228">
        <f ca="1">(SUMIFS(OFFSET([2]掉落汇总!$C$2:$C$871,,MATCH($B228,[2]掉落汇总!$D$1:$M$1)),[2]掉落汇总!$A$2:$A$871,K$1,[2]掉落汇总!$C$2:$C$871,$Q$1)+SUMIFS(OFFSET([2]掉落汇总!$C$2:$C$871,,MATCH($B228,[2]掉落汇总!$D$1:$M$1)),[2]掉落汇总!$A$2:$A$871,K$1,[2]掉落汇总!$C$2:$C$871,$Q$2)/$Q$3)*宝箱投放计算!J228</f>
        <v>0</v>
      </c>
      <c r="L228">
        <f ca="1">(SUMIFS(OFFSET([2]掉落汇总!$C$2:$C$871,,MATCH($B228,[2]掉落汇总!$D$1:$M$1)),[2]掉落汇总!$A$2:$A$871,L$1,[2]掉落汇总!$C$2:$C$871,$Q$1)+SUMIFS(OFFSET([2]掉落汇总!$C$2:$C$871,,MATCH($B228,[2]掉落汇总!$D$1:$M$1)),[2]掉落汇总!$A$2:$A$871,L$1,[2]掉落汇总!$C$2:$C$871,$Q$2)/$Q$3)*宝箱投放计算!K228</f>
        <v>0.58393299516338337</v>
      </c>
      <c r="M228">
        <f ca="1">(SUMIFS(OFFSET([2]掉落汇总!$C$2:$C$871,,MATCH($B228,[2]掉落汇总!$D$1:$M$1)),[2]掉落汇总!$A$2:$A$871,M$1,[2]掉落汇总!$C$2:$C$871,$Q$1)+SUMIFS(OFFSET([2]掉落汇总!$C$2:$C$871,,MATCH($B228,[2]掉落汇总!$D$1:$M$1)),[2]掉落汇总!$A$2:$A$871,M$1,[2]掉落汇总!$C$2:$C$871,$Q$2)/$Q$3)*宝箱投放计算!L228</f>
        <v>0.73572346140371359</v>
      </c>
      <c r="N228">
        <f ca="1">(SUMIFS(OFFSET([2]掉落汇总!$C$2:$C$871,,MATCH($B228,[2]掉落汇总!$D$1:$M$1)),[2]掉落汇总!$A$2:$A$871,N$1,[2]掉落汇总!$C$2:$C$871,$Q$1)+SUMIFS(OFFSET([2]掉落汇总!$C$2:$C$871,,MATCH($B228,[2]掉落汇总!$D$1:$M$1)),[2]掉落汇总!$A$2:$A$871,N$1,[2]掉落汇总!$C$2:$C$871,$Q$2)/$Q$3)*宝箱投放计算!M228</f>
        <v>0.19916400295057779</v>
      </c>
      <c r="O228">
        <f ca="1">(SUMIFS(OFFSET([2]掉落汇总!$C$2:$C$871,,MATCH($B228,[2]掉落汇总!$D$1:$M$1)),[2]掉落汇总!$A$2:$A$871,O$1,[2]掉落汇总!$C$2:$C$871,$Q$1)+SUMIFS(OFFSET([2]掉落汇总!$C$2:$C$871,,MATCH($B228,[2]掉落汇总!$D$1:$M$1)),[2]掉落汇总!$A$2:$A$871,O$1,[2]掉落汇总!$C$2:$C$871,$Q$2)/$Q$3)*宝箱投放计算!N228</f>
        <v>0.31118538581225147</v>
      </c>
    </row>
    <row r="229" spans="1:15" x14ac:dyDescent="0.2">
      <c r="A229">
        <f>玩家成长时间线!A229</f>
        <v>228</v>
      </c>
      <c r="B229">
        <f>玩家成长时间线!B229</f>
        <v>9</v>
      </c>
      <c r="C229">
        <f ca="1">SUM($D$2:D229)</f>
        <v>1333.8090927300968</v>
      </c>
      <c r="D229">
        <f t="shared" ca="1" si="3"/>
        <v>5.8630308220087244</v>
      </c>
      <c r="E229">
        <f ca="1">(SUMIFS(OFFSET([2]掉落汇总!$C$2:$C$871,,MATCH($B229,[2]掉落汇总!$D$1:$M$1)),[2]掉落汇总!$A$2:$A$871,E$1,[2]掉落汇总!$C$2:$C$871,$Q$1)+SUMIFS(OFFSET([2]掉落汇总!$C$2:$C$871,,MATCH($B229,[2]掉落汇总!$D$1:$M$1)),[2]掉落汇总!$A$2:$A$871,E$1,[2]掉落汇总!$C$2:$C$871,$Q$2)/$Q$3)*宝箱投放计算!D229</f>
        <v>0.89619193020719745</v>
      </c>
      <c r="F229">
        <f ca="1">(SUMIFS(OFFSET([2]掉落汇总!$C$2:$C$871,,MATCH($B229,[2]掉落汇总!$D$1:$M$1)),[2]掉落汇总!$A$2:$A$871,F$1,[2]掉落汇总!$C$2:$C$871,$Q$1)+SUMIFS(OFFSET([2]掉落汇总!$C$2:$C$871,,MATCH($B229,[2]掉落汇总!$D$1:$M$1)),[2]掉落汇总!$A$2:$A$871,F$1,[2]掉落汇总!$C$2:$C$871,$Q$2)/$Q$3)*宝箱投放计算!E229</f>
        <v>3.1368330464716006</v>
      </c>
      <c r="G229">
        <f ca="1">(SUMIFS(OFFSET([2]掉落汇总!$C$2:$C$871,,MATCH($B229,[2]掉落汇总!$D$1:$M$1)),[2]掉落汇总!$A$2:$A$871,G$1,[2]掉落汇总!$C$2:$C$871,$Q$1)+SUMIFS(OFFSET([2]掉落汇总!$C$2:$C$871,,MATCH($B229,[2]掉落汇总!$D$1:$M$1)),[2]掉落汇总!$A$2:$A$871,G$1,[2]掉落汇总!$C$2:$C$871,$Q$2)/$Q$3)*宝箱投放计算!F229</f>
        <v>0</v>
      </c>
      <c r="H229">
        <f ca="1">(SUMIFS(OFFSET([2]掉落汇总!$C$2:$C$871,,MATCH($B229,[2]掉落汇总!$D$1:$M$1)),[2]掉落汇总!$A$2:$A$871,H$1,[2]掉落汇总!$C$2:$C$871,$Q$1)+SUMIFS(OFFSET([2]掉落汇总!$C$2:$C$871,,MATCH($B229,[2]掉落汇总!$D$1:$M$1)),[2]掉落汇总!$A$2:$A$871,H$1,[2]掉落汇总!$C$2:$C$871,$Q$2)/$Q$3)*宝箱投放计算!G229</f>
        <v>0</v>
      </c>
      <c r="I229">
        <f ca="1">(SUMIFS(OFFSET([2]掉落汇总!$C$2:$C$871,,MATCH($B229,[2]掉落汇总!$D$1:$M$1)),[2]掉落汇总!$A$2:$A$871,I$1,[2]掉落汇总!$C$2:$C$871,$Q$1)+SUMIFS(OFFSET([2]掉落汇总!$C$2:$C$871,,MATCH($B229,[2]掉落汇总!$D$1:$M$1)),[2]掉落汇总!$A$2:$A$871,I$1,[2]掉落汇总!$C$2:$C$871,$Q$2)/$Q$3)*宝箱投放计算!H229</f>
        <v>0</v>
      </c>
      <c r="J229">
        <f ca="1">(SUMIFS(OFFSET([2]掉落汇总!$C$2:$C$871,,MATCH($B229,[2]掉落汇总!$D$1:$M$1)),[2]掉落汇总!$A$2:$A$871,J$1,[2]掉落汇总!$C$2:$C$871,$Q$1)+SUMIFS(OFFSET([2]掉落汇总!$C$2:$C$871,,MATCH($B229,[2]掉落汇总!$D$1:$M$1)),[2]掉落汇总!$A$2:$A$871,J$1,[2]掉落汇总!$C$2:$C$871,$Q$2)/$Q$3)*宝箱投放计算!I229</f>
        <v>0</v>
      </c>
      <c r="K229">
        <f ca="1">(SUMIFS(OFFSET([2]掉落汇总!$C$2:$C$871,,MATCH($B229,[2]掉落汇总!$D$1:$M$1)),[2]掉落汇总!$A$2:$A$871,K$1,[2]掉落汇总!$C$2:$C$871,$Q$1)+SUMIFS(OFFSET([2]掉落汇总!$C$2:$C$871,,MATCH($B229,[2]掉落汇总!$D$1:$M$1)),[2]掉落汇总!$A$2:$A$871,K$1,[2]掉落汇总!$C$2:$C$871,$Q$2)/$Q$3)*宝箱投放计算!J229</f>
        <v>0</v>
      </c>
      <c r="L229">
        <f ca="1">(SUMIFS(OFFSET([2]掉落汇总!$C$2:$C$871,,MATCH($B229,[2]掉落汇总!$D$1:$M$1)),[2]掉落汇总!$A$2:$A$871,L$1,[2]掉落汇总!$C$2:$C$871,$Q$1)+SUMIFS(OFFSET([2]掉落汇总!$C$2:$C$871,,MATCH($B229,[2]掉落汇总!$D$1:$M$1)),[2]掉落汇总!$A$2:$A$871,L$1,[2]掉落汇总!$C$2:$C$871,$Q$2)/$Q$3)*宝箱投放计算!K229</f>
        <v>0.58393299516338337</v>
      </c>
      <c r="M229">
        <f ca="1">(SUMIFS(OFFSET([2]掉落汇总!$C$2:$C$871,,MATCH($B229,[2]掉落汇总!$D$1:$M$1)),[2]掉落汇总!$A$2:$A$871,M$1,[2]掉落汇总!$C$2:$C$871,$Q$1)+SUMIFS(OFFSET([2]掉落汇总!$C$2:$C$871,,MATCH($B229,[2]掉落汇总!$D$1:$M$1)),[2]掉落汇总!$A$2:$A$871,M$1,[2]掉落汇总!$C$2:$C$871,$Q$2)/$Q$3)*宝箱投放计算!L229</f>
        <v>0.73572346140371359</v>
      </c>
      <c r="N229">
        <f ca="1">(SUMIFS(OFFSET([2]掉落汇总!$C$2:$C$871,,MATCH($B229,[2]掉落汇总!$D$1:$M$1)),[2]掉落汇总!$A$2:$A$871,N$1,[2]掉落汇总!$C$2:$C$871,$Q$1)+SUMIFS(OFFSET([2]掉落汇总!$C$2:$C$871,,MATCH($B229,[2]掉落汇总!$D$1:$M$1)),[2]掉落汇总!$A$2:$A$871,N$1,[2]掉落汇总!$C$2:$C$871,$Q$2)/$Q$3)*宝箱投放计算!M229</f>
        <v>0.19916400295057779</v>
      </c>
      <c r="O229">
        <f ca="1">(SUMIFS(OFFSET([2]掉落汇总!$C$2:$C$871,,MATCH($B229,[2]掉落汇总!$D$1:$M$1)),[2]掉落汇总!$A$2:$A$871,O$1,[2]掉落汇总!$C$2:$C$871,$Q$1)+SUMIFS(OFFSET([2]掉落汇总!$C$2:$C$871,,MATCH($B229,[2]掉落汇总!$D$1:$M$1)),[2]掉落汇总!$A$2:$A$871,O$1,[2]掉落汇总!$C$2:$C$871,$Q$2)/$Q$3)*宝箱投放计算!N229</f>
        <v>0.31118538581225147</v>
      </c>
    </row>
    <row r="230" spans="1:15" x14ac:dyDescent="0.2">
      <c r="A230">
        <f>玩家成长时间线!A230</f>
        <v>229</v>
      </c>
      <c r="B230">
        <f>玩家成长时间线!B230</f>
        <v>9</v>
      </c>
      <c r="C230">
        <f ca="1">SUM($D$2:D230)</f>
        <v>1339.7153078487249</v>
      </c>
      <c r="D230">
        <f t="shared" ca="1" si="3"/>
        <v>5.9062151186281362</v>
      </c>
      <c r="E230">
        <f ca="1">(SUMIFS(OFFSET([2]掉落汇总!$C$2:$C$871,,MATCH($B230,[2]掉落汇总!$D$1:$M$1)),[2]掉落汇总!$A$2:$A$871,E$1,[2]掉落汇总!$C$2:$C$871,$Q$1)+SUMIFS(OFFSET([2]掉落汇总!$C$2:$C$871,,MATCH($B230,[2]掉落汇总!$D$1:$M$1)),[2]掉落汇总!$A$2:$A$871,E$1,[2]掉落汇总!$C$2:$C$871,$Q$2)/$Q$3)*宝箱投放计算!D230</f>
        <v>0.9393762268266086</v>
      </c>
      <c r="F230">
        <f ca="1">(SUMIFS(OFFSET([2]掉落汇总!$C$2:$C$871,,MATCH($B230,[2]掉落汇总!$D$1:$M$1)),[2]掉落汇总!$A$2:$A$871,F$1,[2]掉落汇总!$C$2:$C$871,$Q$1)+SUMIFS(OFFSET([2]掉落汇总!$C$2:$C$871,,MATCH($B230,[2]掉落汇总!$D$1:$M$1)),[2]掉落汇总!$A$2:$A$871,F$1,[2]掉落汇总!$C$2:$C$871,$Q$2)/$Q$3)*宝箱投放计算!E230</f>
        <v>3.1368330464716006</v>
      </c>
      <c r="G230">
        <f ca="1">(SUMIFS(OFFSET([2]掉落汇总!$C$2:$C$871,,MATCH($B230,[2]掉落汇总!$D$1:$M$1)),[2]掉落汇总!$A$2:$A$871,G$1,[2]掉落汇总!$C$2:$C$871,$Q$1)+SUMIFS(OFFSET([2]掉落汇总!$C$2:$C$871,,MATCH($B230,[2]掉落汇总!$D$1:$M$1)),[2]掉落汇总!$A$2:$A$871,G$1,[2]掉落汇总!$C$2:$C$871,$Q$2)/$Q$3)*宝箱投放计算!F230</f>
        <v>0</v>
      </c>
      <c r="H230">
        <f ca="1">(SUMIFS(OFFSET([2]掉落汇总!$C$2:$C$871,,MATCH($B230,[2]掉落汇总!$D$1:$M$1)),[2]掉落汇总!$A$2:$A$871,H$1,[2]掉落汇总!$C$2:$C$871,$Q$1)+SUMIFS(OFFSET([2]掉落汇总!$C$2:$C$871,,MATCH($B230,[2]掉落汇总!$D$1:$M$1)),[2]掉落汇总!$A$2:$A$871,H$1,[2]掉落汇总!$C$2:$C$871,$Q$2)/$Q$3)*宝箱投放计算!G230</f>
        <v>0</v>
      </c>
      <c r="I230">
        <f ca="1">(SUMIFS(OFFSET([2]掉落汇总!$C$2:$C$871,,MATCH($B230,[2]掉落汇总!$D$1:$M$1)),[2]掉落汇总!$A$2:$A$871,I$1,[2]掉落汇总!$C$2:$C$871,$Q$1)+SUMIFS(OFFSET([2]掉落汇总!$C$2:$C$871,,MATCH($B230,[2]掉落汇总!$D$1:$M$1)),[2]掉落汇总!$A$2:$A$871,I$1,[2]掉落汇总!$C$2:$C$871,$Q$2)/$Q$3)*宝箱投放计算!H230</f>
        <v>0</v>
      </c>
      <c r="J230">
        <f ca="1">(SUMIFS(OFFSET([2]掉落汇总!$C$2:$C$871,,MATCH($B230,[2]掉落汇总!$D$1:$M$1)),[2]掉落汇总!$A$2:$A$871,J$1,[2]掉落汇总!$C$2:$C$871,$Q$1)+SUMIFS(OFFSET([2]掉落汇总!$C$2:$C$871,,MATCH($B230,[2]掉落汇总!$D$1:$M$1)),[2]掉落汇总!$A$2:$A$871,J$1,[2]掉落汇总!$C$2:$C$871,$Q$2)/$Q$3)*宝箱投放计算!I230</f>
        <v>0</v>
      </c>
      <c r="K230">
        <f ca="1">(SUMIFS(OFFSET([2]掉落汇总!$C$2:$C$871,,MATCH($B230,[2]掉落汇总!$D$1:$M$1)),[2]掉落汇总!$A$2:$A$871,K$1,[2]掉落汇总!$C$2:$C$871,$Q$1)+SUMIFS(OFFSET([2]掉落汇总!$C$2:$C$871,,MATCH($B230,[2]掉落汇总!$D$1:$M$1)),[2]掉落汇总!$A$2:$A$871,K$1,[2]掉落汇总!$C$2:$C$871,$Q$2)/$Q$3)*宝箱投放计算!J230</f>
        <v>0</v>
      </c>
      <c r="L230">
        <f ca="1">(SUMIFS(OFFSET([2]掉落汇总!$C$2:$C$871,,MATCH($B230,[2]掉落汇总!$D$1:$M$1)),[2]掉落汇总!$A$2:$A$871,L$1,[2]掉落汇总!$C$2:$C$871,$Q$1)+SUMIFS(OFFSET([2]掉落汇总!$C$2:$C$871,,MATCH($B230,[2]掉落汇总!$D$1:$M$1)),[2]掉落汇总!$A$2:$A$871,L$1,[2]掉落汇总!$C$2:$C$871,$Q$2)/$Q$3)*宝箱投放计算!K230</f>
        <v>0.58393299516338337</v>
      </c>
      <c r="M230">
        <f ca="1">(SUMIFS(OFFSET([2]掉落汇总!$C$2:$C$871,,MATCH($B230,[2]掉落汇总!$D$1:$M$1)),[2]掉落汇总!$A$2:$A$871,M$1,[2]掉落汇总!$C$2:$C$871,$Q$1)+SUMIFS(OFFSET([2]掉落汇总!$C$2:$C$871,,MATCH($B230,[2]掉落汇总!$D$1:$M$1)),[2]掉落汇总!$A$2:$A$871,M$1,[2]掉落汇总!$C$2:$C$871,$Q$2)/$Q$3)*宝箱投放计算!L230</f>
        <v>0.73572346140371359</v>
      </c>
      <c r="N230">
        <f ca="1">(SUMIFS(OFFSET([2]掉落汇总!$C$2:$C$871,,MATCH($B230,[2]掉落汇总!$D$1:$M$1)),[2]掉落汇总!$A$2:$A$871,N$1,[2]掉落汇总!$C$2:$C$871,$Q$1)+SUMIFS(OFFSET([2]掉落汇总!$C$2:$C$871,,MATCH($B230,[2]掉落汇总!$D$1:$M$1)),[2]掉落汇总!$A$2:$A$871,N$1,[2]掉落汇总!$C$2:$C$871,$Q$2)/$Q$3)*宝箱投放计算!M230</f>
        <v>0.19916400295057779</v>
      </c>
      <c r="O230">
        <f ca="1">(SUMIFS(OFFSET([2]掉落汇总!$C$2:$C$871,,MATCH($B230,[2]掉落汇总!$D$1:$M$1)),[2]掉落汇总!$A$2:$A$871,O$1,[2]掉落汇总!$C$2:$C$871,$Q$1)+SUMIFS(OFFSET([2]掉落汇总!$C$2:$C$871,,MATCH($B230,[2]掉落汇总!$D$1:$M$1)),[2]掉落汇总!$A$2:$A$871,O$1,[2]掉落汇总!$C$2:$C$871,$Q$2)/$Q$3)*宝箱投放计算!N230</f>
        <v>0.31118538581225147</v>
      </c>
    </row>
    <row r="231" spans="1:15" x14ac:dyDescent="0.2">
      <c r="A231">
        <f>玩家成长时间线!A231</f>
        <v>230</v>
      </c>
      <c r="B231">
        <f>玩家成长时间线!B231</f>
        <v>10</v>
      </c>
      <c r="C231">
        <f ca="1">SUM($D$2:D231)</f>
        <v>1345.5543276979174</v>
      </c>
      <c r="D231">
        <f t="shared" ca="1" si="3"/>
        <v>5.8390198491923746</v>
      </c>
      <c r="E231">
        <f ca="1">(SUMIFS(OFFSET([2]掉落汇总!$C$2:$C$871,,MATCH($B231,[2]掉落汇总!$D$1:$M$1)),[2]掉落汇总!$A$2:$A$871,E$1,[2]掉落汇总!$C$2:$C$871,$Q$1)+SUMIFS(OFFSET([2]掉落汇总!$C$2:$C$871,,MATCH($B231,[2]掉落汇总!$D$1:$M$1)),[2]掉落汇总!$A$2:$A$871,E$1,[2]掉落汇总!$C$2:$C$871,$Q$2)/$Q$3)*宝箱投放计算!D231</f>
        <v>0.87218095739084689</v>
      </c>
      <c r="F231">
        <f ca="1">(SUMIFS(OFFSET([2]掉落汇总!$C$2:$C$871,,MATCH($B231,[2]掉落汇总!$D$1:$M$1)),[2]掉落汇总!$A$2:$A$871,F$1,[2]掉落汇总!$C$2:$C$871,$Q$1)+SUMIFS(OFFSET([2]掉落汇总!$C$2:$C$871,,MATCH($B231,[2]掉落汇总!$D$1:$M$1)),[2]掉落汇总!$A$2:$A$871,F$1,[2]掉落汇总!$C$2:$C$871,$Q$2)/$Q$3)*宝箱投放计算!E231</f>
        <v>3.1368330464716006</v>
      </c>
      <c r="G231">
        <f ca="1">(SUMIFS(OFFSET([2]掉落汇总!$C$2:$C$871,,MATCH($B231,[2]掉落汇总!$D$1:$M$1)),[2]掉落汇总!$A$2:$A$871,G$1,[2]掉落汇总!$C$2:$C$871,$Q$1)+SUMIFS(OFFSET([2]掉落汇总!$C$2:$C$871,,MATCH($B231,[2]掉落汇总!$D$1:$M$1)),[2]掉落汇总!$A$2:$A$871,G$1,[2]掉落汇总!$C$2:$C$871,$Q$2)/$Q$3)*宝箱投放计算!F231</f>
        <v>0</v>
      </c>
      <c r="H231">
        <f ca="1">(SUMIFS(OFFSET([2]掉落汇总!$C$2:$C$871,,MATCH($B231,[2]掉落汇总!$D$1:$M$1)),[2]掉落汇总!$A$2:$A$871,H$1,[2]掉落汇总!$C$2:$C$871,$Q$1)+SUMIFS(OFFSET([2]掉落汇总!$C$2:$C$871,,MATCH($B231,[2]掉落汇总!$D$1:$M$1)),[2]掉落汇总!$A$2:$A$871,H$1,[2]掉落汇总!$C$2:$C$871,$Q$2)/$Q$3)*宝箱投放计算!G231</f>
        <v>0</v>
      </c>
      <c r="I231">
        <f ca="1">(SUMIFS(OFFSET([2]掉落汇总!$C$2:$C$871,,MATCH($B231,[2]掉落汇总!$D$1:$M$1)),[2]掉落汇总!$A$2:$A$871,I$1,[2]掉落汇总!$C$2:$C$871,$Q$1)+SUMIFS(OFFSET([2]掉落汇总!$C$2:$C$871,,MATCH($B231,[2]掉落汇总!$D$1:$M$1)),[2]掉落汇总!$A$2:$A$871,I$1,[2]掉落汇总!$C$2:$C$871,$Q$2)/$Q$3)*宝箱投放计算!H231</f>
        <v>0</v>
      </c>
      <c r="J231">
        <f ca="1">(SUMIFS(OFFSET([2]掉落汇总!$C$2:$C$871,,MATCH($B231,[2]掉落汇总!$D$1:$M$1)),[2]掉落汇总!$A$2:$A$871,J$1,[2]掉落汇总!$C$2:$C$871,$Q$1)+SUMIFS(OFFSET([2]掉落汇总!$C$2:$C$871,,MATCH($B231,[2]掉落汇总!$D$1:$M$1)),[2]掉落汇总!$A$2:$A$871,J$1,[2]掉落汇总!$C$2:$C$871,$Q$2)/$Q$3)*宝箱投放计算!I231</f>
        <v>0</v>
      </c>
      <c r="K231">
        <f ca="1">(SUMIFS(OFFSET([2]掉落汇总!$C$2:$C$871,,MATCH($B231,[2]掉落汇总!$D$1:$M$1)),[2]掉落汇总!$A$2:$A$871,K$1,[2]掉落汇总!$C$2:$C$871,$Q$1)+SUMIFS(OFFSET([2]掉落汇总!$C$2:$C$871,,MATCH($B231,[2]掉落汇总!$D$1:$M$1)),[2]掉落汇总!$A$2:$A$871,K$1,[2]掉落汇总!$C$2:$C$871,$Q$2)/$Q$3)*宝箱投放计算!J231</f>
        <v>0</v>
      </c>
      <c r="L231">
        <f ca="1">(SUMIFS(OFFSET([2]掉落汇总!$C$2:$C$871,,MATCH($B231,[2]掉落汇总!$D$1:$M$1)),[2]掉落汇总!$A$2:$A$871,L$1,[2]掉落汇总!$C$2:$C$871,$Q$1)+SUMIFS(OFFSET([2]掉落汇总!$C$2:$C$871,,MATCH($B231,[2]掉落汇总!$D$1:$M$1)),[2]掉落汇总!$A$2:$A$871,L$1,[2]掉落汇总!$C$2:$C$871,$Q$2)/$Q$3)*宝箱投放计算!K231</f>
        <v>0.58393299516338337</v>
      </c>
      <c r="M231">
        <f ca="1">(SUMIFS(OFFSET([2]掉落汇总!$C$2:$C$871,,MATCH($B231,[2]掉落汇总!$D$1:$M$1)),[2]掉落汇总!$A$2:$A$871,M$1,[2]掉落汇总!$C$2:$C$871,$Q$1)+SUMIFS(OFFSET([2]掉落汇总!$C$2:$C$871,,MATCH($B231,[2]掉落汇总!$D$1:$M$1)),[2]掉落汇总!$A$2:$A$871,M$1,[2]掉落汇总!$C$2:$C$871,$Q$2)/$Q$3)*宝箱投放计算!L231</f>
        <v>0.73572346140371359</v>
      </c>
      <c r="N231">
        <f ca="1">(SUMIFS(OFFSET([2]掉落汇总!$C$2:$C$871,,MATCH($B231,[2]掉落汇总!$D$1:$M$1)),[2]掉落汇总!$A$2:$A$871,N$1,[2]掉落汇总!$C$2:$C$871,$Q$1)+SUMIFS(OFFSET([2]掉落汇总!$C$2:$C$871,,MATCH($B231,[2]掉落汇总!$D$1:$M$1)),[2]掉落汇总!$A$2:$A$871,N$1,[2]掉落汇总!$C$2:$C$871,$Q$2)/$Q$3)*宝箱投放计算!M231</f>
        <v>0.19916400295057779</v>
      </c>
      <c r="O231">
        <f ca="1">(SUMIFS(OFFSET([2]掉落汇总!$C$2:$C$871,,MATCH($B231,[2]掉落汇总!$D$1:$M$1)),[2]掉落汇总!$A$2:$A$871,O$1,[2]掉落汇总!$C$2:$C$871,$Q$1)+SUMIFS(OFFSET([2]掉落汇总!$C$2:$C$871,,MATCH($B231,[2]掉落汇总!$D$1:$M$1)),[2]掉落汇总!$A$2:$A$871,O$1,[2]掉落汇总!$C$2:$C$871,$Q$2)/$Q$3)*宝箱投放计算!N231</f>
        <v>0.31118538581225147</v>
      </c>
    </row>
    <row r="232" spans="1:15" x14ac:dyDescent="0.2">
      <c r="A232">
        <f>玩家成长时间线!A232</f>
        <v>231</v>
      </c>
      <c r="B232">
        <f>玩家成长时间线!B232</f>
        <v>10</v>
      </c>
      <c r="C232">
        <f ca="1">SUM($D$2:D232)</f>
        <v>1351.3971350273832</v>
      </c>
      <c r="D232">
        <f t="shared" ca="1" si="3"/>
        <v>5.8428073294659146</v>
      </c>
      <c r="E232">
        <f ca="1">(SUMIFS(OFFSET([2]掉落汇总!$C$2:$C$871,,MATCH($B232,[2]掉落汇总!$D$1:$M$1)),[2]掉落汇总!$A$2:$A$871,E$1,[2]掉落汇总!$C$2:$C$871,$Q$1)+SUMIFS(OFFSET([2]掉落汇总!$C$2:$C$871,,MATCH($B232,[2]掉落汇总!$D$1:$M$1)),[2]掉落汇总!$A$2:$A$871,E$1,[2]掉落汇总!$C$2:$C$871,$Q$2)/$Q$3)*宝箱投放计算!D232</f>
        <v>0.87596843766438726</v>
      </c>
      <c r="F232">
        <f ca="1">(SUMIFS(OFFSET([2]掉落汇总!$C$2:$C$871,,MATCH($B232,[2]掉落汇总!$D$1:$M$1)),[2]掉落汇总!$A$2:$A$871,F$1,[2]掉落汇总!$C$2:$C$871,$Q$1)+SUMIFS(OFFSET([2]掉落汇总!$C$2:$C$871,,MATCH($B232,[2]掉落汇总!$D$1:$M$1)),[2]掉落汇总!$A$2:$A$871,F$1,[2]掉落汇总!$C$2:$C$871,$Q$2)/$Q$3)*宝箱投放计算!E232</f>
        <v>3.1368330464716006</v>
      </c>
      <c r="G232">
        <f ca="1">(SUMIFS(OFFSET([2]掉落汇总!$C$2:$C$871,,MATCH($B232,[2]掉落汇总!$D$1:$M$1)),[2]掉落汇总!$A$2:$A$871,G$1,[2]掉落汇总!$C$2:$C$871,$Q$1)+SUMIFS(OFFSET([2]掉落汇总!$C$2:$C$871,,MATCH($B232,[2]掉落汇总!$D$1:$M$1)),[2]掉落汇总!$A$2:$A$871,G$1,[2]掉落汇总!$C$2:$C$871,$Q$2)/$Q$3)*宝箱投放计算!F232</f>
        <v>0</v>
      </c>
      <c r="H232">
        <f ca="1">(SUMIFS(OFFSET([2]掉落汇总!$C$2:$C$871,,MATCH($B232,[2]掉落汇总!$D$1:$M$1)),[2]掉落汇总!$A$2:$A$871,H$1,[2]掉落汇总!$C$2:$C$871,$Q$1)+SUMIFS(OFFSET([2]掉落汇总!$C$2:$C$871,,MATCH($B232,[2]掉落汇总!$D$1:$M$1)),[2]掉落汇总!$A$2:$A$871,H$1,[2]掉落汇总!$C$2:$C$871,$Q$2)/$Q$3)*宝箱投放计算!G232</f>
        <v>0</v>
      </c>
      <c r="I232">
        <f ca="1">(SUMIFS(OFFSET([2]掉落汇总!$C$2:$C$871,,MATCH($B232,[2]掉落汇总!$D$1:$M$1)),[2]掉落汇总!$A$2:$A$871,I$1,[2]掉落汇总!$C$2:$C$871,$Q$1)+SUMIFS(OFFSET([2]掉落汇总!$C$2:$C$871,,MATCH($B232,[2]掉落汇总!$D$1:$M$1)),[2]掉落汇总!$A$2:$A$871,I$1,[2]掉落汇总!$C$2:$C$871,$Q$2)/$Q$3)*宝箱投放计算!H232</f>
        <v>0</v>
      </c>
      <c r="J232">
        <f ca="1">(SUMIFS(OFFSET([2]掉落汇总!$C$2:$C$871,,MATCH($B232,[2]掉落汇总!$D$1:$M$1)),[2]掉落汇总!$A$2:$A$871,J$1,[2]掉落汇总!$C$2:$C$871,$Q$1)+SUMIFS(OFFSET([2]掉落汇总!$C$2:$C$871,,MATCH($B232,[2]掉落汇总!$D$1:$M$1)),[2]掉落汇总!$A$2:$A$871,J$1,[2]掉落汇总!$C$2:$C$871,$Q$2)/$Q$3)*宝箱投放计算!I232</f>
        <v>0</v>
      </c>
      <c r="K232">
        <f ca="1">(SUMIFS(OFFSET([2]掉落汇总!$C$2:$C$871,,MATCH($B232,[2]掉落汇总!$D$1:$M$1)),[2]掉落汇总!$A$2:$A$871,K$1,[2]掉落汇总!$C$2:$C$871,$Q$1)+SUMIFS(OFFSET([2]掉落汇总!$C$2:$C$871,,MATCH($B232,[2]掉落汇总!$D$1:$M$1)),[2]掉落汇总!$A$2:$A$871,K$1,[2]掉落汇总!$C$2:$C$871,$Q$2)/$Q$3)*宝箱投放计算!J232</f>
        <v>0</v>
      </c>
      <c r="L232">
        <f ca="1">(SUMIFS(OFFSET([2]掉落汇总!$C$2:$C$871,,MATCH($B232,[2]掉落汇总!$D$1:$M$1)),[2]掉落汇总!$A$2:$A$871,L$1,[2]掉落汇总!$C$2:$C$871,$Q$1)+SUMIFS(OFFSET([2]掉落汇总!$C$2:$C$871,,MATCH($B232,[2]掉落汇总!$D$1:$M$1)),[2]掉落汇总!$A$2:$A$871,L$1,[2]掉落汇总!$C$2:$C$871,$Q$2)/$Q$3)*宝箱投放计算!K232</f>
        <v>0.58393299516338337</v>
      </c>
      <c r="M232">
        <f ca="1">(SUMIFS(OFFSET([2]掉落汇总!$C$2:$C$871,,MATCH($B232,[2]掉落汇总!$D$1:$M$1)),[2]掉落汇总!$A$2:$A$871,M$1,[2]掉落汇总!$C$2:$C$871,$Q$1)+SUMIFS(OFFSET([2]掉落汇总!$C$2:$C$871,,MATCH($B232,[2]掉落汇总!$D$1:$M$1)),[2]掉落汇总!$A$2:$A$871,M$1,[2]掉落汇总!$C$2:$C$871,$Q$2)/$Q$3)*宝箱投放计算!L232</f>
        <v>0.73572346140371359</v>
      </c>
      <c r="N232">
        <f ca="1">(SUMIFS(OFFSET([2]掉落汇总!$C$2:$C$871,,MATCH($B232,[2]掉落汇总!$D$1:$M$1)),[2]掉落汇总!$A$2:$A$871,N$1,[2]掉落汇总!$C$2:$C$871,$Q$1)+SUMIFS(OFFSET([2]掉落汇总!$C$2:$C$871,,MATCH($B232,[2]掉落汇总!$D$1:$M$1)),[2]掉落汇总!$A$2:$A$871,N$1,[2]掉落汇总!$C$2:$C$871,$Q$2)/$Q$3)*宝箱投放计算!M232</f>
        <v>0.19916400295057779</v>
      </c>
      <c r="O232">
        <f ca="1">(SUMIFS(OFFSET([2]掉落汇总!$C$2:$C$871,,MATCH($B232,[2]掉落汇总!$D$1:$M$1)),[2]掉落汇总!$A$2:$A$871,O$1,[2]掉落汇总!$C$2:$C$871,$Q$1)+SUMIFS(OFFSET([2]掉落汇总!$C$2:$C$871,,MATCH($B232,[2]掉落汇总!$D$1:$M$1)),[2]掉落汇总!$A$2:$A$871,O$1,[2]掉落汇总!$C$2:$C$871,$Q$2)/$Q$3)*宝箱投放计算!N232</f>
        <v>0.31118538581225147</v>
      </c>
    </row>
    <row r="233" spans="1:15" x14ac:dyDescent="0.2">
      <c r="A233">
        <f>玩家成长时间线!A233</f>
        <v>232</v>
      </c>
      <c r="B233">
        <f>玩家成长时间线!B233</f>
        <v>10</v>
      </c>
      <c r="C233">
        <f ca="1">SUM($D$2:D233)</f>
        <v>1357.2437298371226</v>
      </c>
      <c r="D233">
        <f t="shared" ca="1" si="3"/>
        <v>5.8465948097394547</v>
      </c>
      <c r="E233">
        <f ca="1">(SUMIFS(OFFSET([2]掉落汇总!$C$2:$C$871,,MATCH($B233,[2]掉落汇总!$D$1:$M$1)),[2]掉落汇总!$A$2:$A$871,E$1,[2]掉落汇总!$C$2:$C$871,$Q$1)+SUMIFS(OFFSET([2]掉落汇总!$C$2:$C$871,,MATCH($B233,[2]掉落汇总!$D$1:$M$1)),[2]掉落汇总!$A$2:$A$871,E$1,[2]掉落汇总!$C$2:$C$871,$Q$2)/$Q$3)*宝箱投放计算!D233</f>
        <v>0.8797559179379274</v>
      </c>
      <c r="F233">
        <f ca="1">(SUMIFS(OFFSET([2]掉落汇总!$C$2:$C$871,,MATCH($B233,[2]掉落汇总!$D$1:$M$1)),[2]掉落汇总!$A$2:$A$871,F$1,[2]掉落汇总!$C$2:$C$871,$Q$1)+SUMIFS(OFFSET([2]掉落汇总!$C$2:$C$871,,MATCH($B233,[2]掉落汇总!$D$1:$M$1)),[2]掉落汇总!$A$2:$A$871,F$1,[2]掉落汇总!$C$2:$C$871,$Q$2)/$Q$3)*宝箱投放计算!E233</f>
        <v>3.1368330464716006</v>
      </c>
      <c r="G233">
        <f ca="1">(SUMIFS(OFFSET([2]掉落汇总!$C$2:$C$871,,MATCH($B233,[2]掉落汇总!$D$1:$M$1)),[2]掉落汇总!$A$2:$A$871,G$1,[2]掉落汇总!$C$2:$C$871,$Q$1)+SUMIFS(OFFSET([2]掉落汇总!$C$2:$C$871,,MATCH($B233,[2]掉落汇总!$D$1:$M$1)),[2]掉落汇总!$A$2:$A$871,G$1,[2]掉落汇总!$C$2:$C$871,$Q$2)/$Q$3)*宝箱投放计算!F233</f>
        <v>0</v>
      </c>
      <c r="H233">
        <f ca="1">(SUMIFS(OFFSET([2]掉落汇总!$C$2:$C$871,,MATCH($B233,[2]掉落汇总!$D$1:$M$1)),[2]掉落汇总!$A$2:$A$871,H$1,[2]掉落汇总!$C$2:$C$871,$Q$1)+SUMIFS(OFFSET([2]掉落汇总!$C$2:$C$871,,MATCH($B233,[2]掉落汇总!$D$1:$M$1)),[2]掉落汇总!$A$2:$A$871,H$1,[2]掉落汇总!$C$2:$C$871,$Q$2)/$Q$3)*宝箱投放计算!G233</f>
        <v>0</v>
      </c>
      <c r="I233">
        <f ca="1">(SUMIFS(OFFSET([2]掉落汇总!$C$2:$C$871,,MATCH($B233,[2]掉落汇总!$D$1:$M$1)),[2]掉落汇总!$A$2:$A$871,I$1,[2]掉落汇总!$C$2:$C$871,$Q$1)+SUMIFS(OFFSET([2]掉落汇总!$C$2:$C$871,,MATCH($B233,[2]掉落汇总!$D$1:$M$1)),[2]掉落汇总!$A$2:$A$871,I$1,[2]掉落汇总!$C$2:$C$871,$Q$2)/$Q$3)*宝箱投放计算!H233</f>
        <v>0</v>
      </c>
      <c r="J233">
        <f ca="1">(SUMIFS(OFFSET([2]掉落汇总!$C$2:$C$871,,MATCH($B233,[2]掉落汇总!$D$1:$M$1)),[2]掉落汇总!$A$2:$A$871,J$1,[2]掉落汇总!$C$2:$C$871,$Q$1)+SUMIFS(OFFSET([2]掉落汇总!$C$2:$C$871,,MATCH($B233,[2]掉落汇总!$D$1:$M$1)),[2]掉落汇总!$A$2:$A$871,J$1,[2]掉落汇总!$C$2:$C$871,$Q$2)/$Q$3)*宝箱投放计算!I233</f>
        <v>0</v>
      </c>
      <c r="K233">
        <f ca="1">(SUMIFS(OFFSET([2]掉落汇总!$C$2:$C$871,,MATCH($B233,[2]掉落汇总!$D$1:$M$1)),[2]掉落汇总!$A$2:$A$871,K$1,[2]掉落汇总!$C$2:$C$871,$Q$1)+SUMIFS(OFFSET([2]掉落汇总!$C$2:$C$871,,MATCH($B233,[2]掉落汇总!$D$1:$M$1)),[2]掉落汇总!$A$2:$A$871,K$1,[2]掉落汇总!$C$2:$C$871,$Q$2)/$Q$3)*宝箱投放计算!J233</f>
        <v>0</v>
      </c>
      <c r="L233">
        <f ca="1">(SUMIFS(OFFSET([2]掉落汇总!$C$2:$C$871,,MATCH($B233,[2]掉落汇总!$D$1:$M$1)),[2]掉落汇总!$A$2:$A$871,L$1,[2]掉落汇总!$C$2:$C$871,$Q$1)+SUMIFS(OFFSET([2]掉落汇总!$C$2:$C$871,,MATCH($B233,[2]掉落汇总!$D$1:$M$1)),[2]掉落汇总!$A$2:$A$871,L$1,[2]掉落汇总!$C$2:$C$871,$Q$2)/$Q$3)*宝箱投放计算!K233</f>
        <v>0.58393299516338337</v>
      </c>
      <c r="M233">
        <f ca="1">(SUMIFS(OFFSET([2]掉落汇总!$C$2:$C$871,,MATCH($B233,[2]掉落汇总!$D$1:$M$1)),[2]掉落汇总!$A$2:$A$871,M$1,[2]掉落汇总!$C$2:$C$871,$Q$1)+SUMIFS(OFFSET([2]掉落汇总!$C$2:$C$871,,MATCH($B233,[2]掉落汇总!$D$1:$M$1)),[2]掉落汇总!$A$2:$A$871,M$1,[2]掉落汇总!$C$2:$C$871,$Q$2)/$Q$3)*宝箱投放计算!L233</f>
        <v>0.73572346140371359</v>
      </c>
      <c r="N233">
        <f ca="1">(SUMIFS(OFFSET([2]掉落汇总!$C$2:$C$871,,MATCH($B233,[2]掉落汇总!$D$1:$M$1)),[2]掉落汇总!$A$2:$A$871,N$1,[2]掉落汇总!$C$2:$C$871,$Q$1)+SUMIFS(OFFSET([2]掉落汇总!$C$2:$C$871,,MATCH($B233,[2]掉落汇总!$D$1:$M$1)),[2]掉落汇总!$A$2:$A$871,N$1,[2]掉落汇总!$C$2:$C$871,$Q$2)/$Q$3)*宝箱投放计算!M233</f>
        <v>0.19916400295057779</v>
      </c>
      <c r="O233">
        <f ca="1">(SUMIFS(OFFSET([2]掉落汇总!$C$2:$C$871,,MATCH($B233,[2]掉落汇总!$D$1:$M$1)),[2]掉落汇总!$A$2:$A$871,O$1,[2]掉落汇总!$C$2:$C$871,$Q$1)+SUMIFS(OFFSET([2]掉落汇总!$C$2:$C$871,,MATCH($B233,[2]掉落汇总!$D$1:$M$1)),[2]掉落汇总!$A$2:$A$871,O$1,[2]掉落汇总!$C$2:$C$871,$Q$2)/$Q$3)*宝箱投放计算!N233</f>
        <v>0.31118538581225147</v>
      </c>
    </row>
    <row r="234" spans="1:15" x14ac:dyDescent="0.2">
      <c r="A234">
        <f>玩家成长时间线!A234</f>
        <v>233</v>
      </c>
      <c r="B234">
        <f>玩家成长时间线!B234</f>
        <v>10</v>
      </c>
      <c r="C234">
        <f ca="1">SUM($D$2:D234)</f>
        <v>1363.1698617326065</v>
      </c>
      <c r="D234">
        <f t="shared" ca="1" si="3"/>
        <v>5.9261318954837998</v>
      </c>
      <c r="E234">
        <f ca="1">(SUMIFS(OFFSET([2]掉落汇总!$C$2:$C$871,,MATCH($B234,[2]掉落汇总!$D$1:$M$1)),[2]掉落汇总!$A$2:$A$871,E$1,[2]掉落汇总!$C$2:$C$871,$Q$1)+SUMIFS(OFFSET([2]掉落汇总!$C$2:$C$871,,MATCH($B234,[2]掉落汇总!$D$1:$M$1)),[2]掉落汇总!$A$2:$A$871,E$1,[2]掉落汇总!$C$2:$C$871,$Q$2)/$Q$3)*宝箱投放计算!D234</f>
        <v>0.95929300368227244</v>
      </c>
      <c r="F234">
        <f ca="1">(SUMIFS(OFFSET([2]掉落汇总!$C$2:$C$871,,MATCH($B234,[2]掉落汇总!$D$1:$M$1)),[2]掉落汇总!$A$2:$A$871,F$1,[2]掉落汇总!$C$2:$C$871,$Q$1)+SUMIFS(OFFSET([2]掉落汇总!$C$2:$C$871,,MATCH($B234,[2]掉落汇总!$D$1:$M$1)),[2]掉落汇总!$A$2:$A$871,F$1,[2]掉落汇总!$C$2:$C$871,$Q$2)/$Q$3)*宝箱投放计算!E234</f>
        <v>3.1368330464716006</v>
      </c>
      <c r="G234">
        <f ca="1">(SUMIFS(OFFSET([2]掉落汇总!$C$2:$C$871,,MATCH($B234,[2]掉落汇总!$D$1:$M$1)),[2]掉落汇总!$A$2:$A$871,G$1,[2]掉落汇总!$C$2:$C$871,$Q$1)+SUMIFS(OFFSET([2]掉落汇总!$C$2:$C$871,,MATCH($B234,[2]掉落汇总!$D$1:$M$1)),[2]掉落汇总!$A$2:$A$871,G$1,[2]掉落汇总!$C$2:$C$871,$Q$2)/$Q$3)*宝箱投放计算!F234</f>
        <v>0</v>
      </c>
      <c r="H234">
        <f ca="1">(SUMIFS(OFFSET([2]掉落汇总!$C$2:$C$871,,MATCH($B234,[2]掉落汇总!$D$1:$M$1)),[2]掉落汇总!$A$2:$A$871,H$1,[2]掉落汇总!$C$2:$C$871,$Q$1)+SUMIFS(OFFSET([2]掉落汇总!$C$2:$C$871,,MATCH($B234,[2]掉落汇总!$D$1:$M$1)),[2]掉落汇总!$A$2:$A$871,H$1,[2]掉落汇总!$C$2:$C$871,$Q$2)/$Q$3)*宝箱投放计算!G234</f>
        <v>0</v>
      </c>
      <c r="I234">
        <f ca="1">(SUMIFS(OFFSET([2]掉落汇总!$C$2:$C$871,,MATCH($B234,[2]掉落汇总!$D$1:$M$1)),[2]掉落汇总!$A$2:$A$871,I$1,[2]掉落汇总!$C$2:$C$871,$Q$1)+SUMIFS(OFFSET([2]掉落汇总!$C$2:$C$871,,MATCH($B234,[2]掉落汇总!$D$1:$M$1)),[2]掉落汇总!$A$2:$A$871,I$1,[2]掉落汇总!$C$2:$C$871,$Q$2)/$Q$3)*宝箱投放计算!H234</f>
        <v>0</v>
      </c>
      <c r="J234">
        <f ca="1">(SUMIFS(OFFSET([2]掉落汇总!$C$2:$C$871,,MATCH($B234,[2]掉落汇总!$D$1:$M$1)),[2]掉落汇总!$A$2:$A$871,J$1,[2]掉落汇总!$C$2:$C$871,$Q$1)+SUMIFS(OFFSET([2]掉落汇总!$C$2:$C$871,,MATCH($B234,[2]掉落汇总!$D$1:$M$1)),[2]掉落汇总!$A$2:$A$871,J$1,[2]掉落汇总!$C$2:$C$871,$Q$2)/$Q$3)*宝箱投放计算!I234</f>
        <v>0</v>
      </c>
      <c r="K234">
        <f ca="1">(SUMIFS(OFFSET([2]掉落汇总!$C$2:$C$871,,MATCH($B234,[2]掉落汇总!$D$1:$M$1)),[2]掉落汇总!$A$2:$A$871,K$1,[2]掉落汇总!$C$2:$C$871,$Q$1)+SUMIFS(OFFSET([2]掉落汇总!$C$2:$C$871,,MATCH($B234,[2]掉落汇总!$D$1:$M$1)),[2]掉落汇总!$A$2:$A$871,K$1,[2]掉落汇总!$C$2:$C$871,$Q$2)/$Q$3)*宝箱投放计算!J234</f>
        <v>0</v>
      </c>
      <c r="L234">
        <f ca="1">(SUMIFS(OFFSET([2]掉落汇总!$C$2:$C$871,,MATCH($B234,[2]掉落汇总!$D$1:$M$1)),[2]掉落汇总!$A$2:$A$871,L$1,[2]掉落汇总!$C$2:$C$871,$Q$1)+SUMIFS(OFFSET([2]掉落汇总!$C$2:$C$871,,MATCH($B234,[2]掉落汇总!$D$1:$M$1)),[2]掉落汇总!$A$2:$A$871,L$1,[2]掉落汇总!$C$2:$C$871,$Q$2)/$Q$3)*宝箱投放计算!K234</f>
        <v>0.58393299516338337</v>
      </c>
      <c r="M234">
        <f ca="1">(SUMIFS(OFFSET([2]掉落汇总!$C$2:$C$871,,MATCH($B234,[2]掉落汇总!$D$1:$M$1)),[2]掉落汇总!$A$2:$A$871,M$1,[2]掉落汇总!$C$2:$C$871,$Q$1)+SUMIFS(OFFSET([2]掉落汇总!$C$2:$C$871,,MATCH($B234,[2]掉落汇总!$D$1:$M$1)),[2]掉落汇总!$A$2:$A$871,M$1,[2]掉落汇总!$C$2:$C$871,$Q$2)/$Q$3)*宝箱投放计算!L234</f>
        <v>0.73572346140371359</v>
      </c>
      <c r="N234">
        <f ca="1">(SUMIFS(OFFSET([2]掉落汇总!$C$2:$C$871,,MATCH($B234,[2]掉落汇总!$D$1:$M$1)),[2]掉落汇总!$A$2:$A$871,N$1,[2]掉落汇总!$C$2:$C$871,$Q$1)+SUMIFS(OFFSET([2]掉落汇总!$C$2:$C$871,,MATCH($B234,[2]掉落汇总!$D$1:$M$1)),[2]掉落汇总!$A$2:$A$871,N$1,[2]掉落汇总!$C$2:$C$871,$Q$2)/$Q$3)*宝箱投放计算!M234</f>
        <v>0.19916400295057779</v>
      </c>
      <c r="O234">
        <f ca="1">(SUMIFS(OFFSET([2]掉落汇总!$C$2:$C$871,,MATCH($B234,[2]掉落汇总!$D$1:$M$1)),[2]掉落汇总!$A$2:$A$871,O$1,[2]掉落汇总!$C$2:$C$871,$Q$1)+SUMIFS(OFFSET([2]掉落汇总!$C$2:$C$871,,MATCH($B234,[2]掉落汇总!$D$1:$M$1)),[2]掉落汇总!$A$2:$A$871,O$1,[2]掉落汇总!$C$2:$C$871,$Q$2)/$Q$3)*宝箱投放计算!N234</f>
        <v>0.31118538581225147</v>
      </c>
    </row>
    <row r="235" spans="1:15" x14ac:dyDescent="0.2">
      <c r="A235">
        <f>玩家成长时间线!A235</f>
        <v>234</v>
      </c>
      <c r="B235">
        <f>玩家成长时间线!B235</f>
        <v>10</v>
      </c>
      <c r="C235">
        <f ca="1">SUM($D$2:D235)</f>
        <v>1369.024031502893</v>
      </c>
      <c r="D235">
        <f t="shared" ca="1" si="3"/>
        <v>5.8541697702865356</v>
      </c>
      <c r="E235">
        <f ca="1">(SUMIFS(OFFSET([2]掉落汇总!$C$2:$C$871,,MATCH($B235,[2]掉落汇总!$D$1:$M$1)),[2]掉落汇总!$A$2:$A$871,E$1,[2]掉落汇总!$C$2:$C$871,$Q$1)+SUMIFS(OFFSET([2]掉落汇总!$C$2:$C$871,,MATCH($B235,[2]掉落汇总!$D$1:$M$1)),[2]掉落汇总!$A$2:$A$871,E$1,[2]掉落汇总!$C$2:$C$871,$Q$2)/$Q$3)*宝箱投放计算!D235</f>
        <v>0.88733087848500791</v>
      </c>
      <c r="F235">
        <f ca="1">(SUMIFS(OFFSET([2]掉落汇总!$C$2:$C$871,,MATCH($B235,[2]掉落汇总!$D$1:$M$1)),[2]掉落汇总!$A$2:$A$871,F$1,[2]掉落汇总!$C$2:$C$871,$Q$1)+SUMIFS(OFFSET([2]掉落汇总!$C$2:$C$871,,MATCH($B235,[2]掉落汇总!$D$1:$M$1)),[2]掉落汇总!$A$2:$A$871,F$1,[2]掉落汇总!$C$2:$C$871,$Q$2)/$Q$3)*宝箱投放计算!E235</f>
        <v>3.1368330464716006</v>
      </c>
      <c r="G235">
        <f ca="1">(SUMIFS(OFFSET([2]掉落汇总!$C$2:$C$871,,MATCH($B235,[2]掉落汇总!$D$1:$M$1)),[2]掉落汇总!$A$2:$A$871,G$1,[2]掉落汇总!$C$2:$C$871,$Q$1)+SUMIFS(OFFSET([2]掉落汇总!$C$2:$C$871,,MATCH($B235,[2]掉落汇总!$D$1:$M$1)),[2]掉落汇总!$A$2:$A$871,G$1,[2]掉落汇总!$C$2:$C$871,$Q$2)/$Q$3)*宝箱投放计算!F235</f>
        <v>0</v>
      </c>
      <c r="H235">
        <f ca="1">(SUMIFS(OFFSET([2]掉落汇总!$C$2:$C$871,,MATCH($B235,[2]掉落汇总!$D$1:$M$1)),[2]掉落汇总!$A$2:$A$871,H$1,[2]掉落汇总!$C$2:$C$871,$Q$1)+SUMIFS(OFFSET([2]掉落汇总!$C$2:$C$871,,MATCH($B235,[2]掉落汇总!$D$1:$M$1)),[2]掉落汇总!$A$2:$A$871,H$1,[2]掉落汇总!$C$2:$C$871,$Q$2)/$Q$3)*宝箱投放计算!G235</f>
        <v>0</v>
      </c>
      <c r="I235">
        <f ca="1">(SUMIFS(OFFSET([2]掉落汇总!$C$2:$C$871,,MATCH($B235,[2]掉落汇总!$D$1:$M$1)),[2]掉落汇总!$A$2:$A$871,I$1,[2]掉落汇总!$C$2:$C$871,$Q$1)+SUMIFS(OFFSET([2]掉落汇总!$C$2:$C$871,,MATCH($B235,[2]掉落汇总!$D$1:$M$1)),[2]掉落汇总!$A$2:$A$871,I$1,[2]掉落汇总!$C$2:$C$871,$Q$2)/$Q$3)*宝箱投放计算!H235</f>
        <v>0</v>
      </c>
      <c r="J235">
        <f ca="1">(SUMIFS(OFFSET([2]掉落汇总!$C$2:$C$871,,MATCH($B235,[2]掉落汇总!$D$1:$M$1)),[2]掉落汇总!$A$2:$A$871,J$1,[2]掉落汇总!$C$2:$C$871,$Q$1)+SUMIFS(OFFSET([2]掉落汇总!$C$2:$C$871,,MATCH($B235,[2]掉落汇总!$D$1:$M$1)),[2]掉落汇总!$A$2:$A$871,J$1,[2]掉落汇总!$C$2:$C$871,$Q$2)/$Q$3)*宝箱投放计算!I235</f>
        <v>0</v>
      </c>
      <c r="K235">
        <f ca="1">(SUMIFS(OFFSET([2]掉落汇总!$C$2:$C$871,,MATCH($B235,[2]掉落汇总!$D$1:$M$1)),[2]掉落汇总!$A$2:$A$871,K$1,[2]掉落汇总!$C$2:$C$871,$Q$1)+SUMIFS(OFFSET([2]掉落汇总!$C$2:$C$871,,MATCH($B235,[2]掉落汇总!$D$1:$M$1)),[2]掉落汇总!$A$2:$A$871,K$1,[2]掉落汇总!$C$2:$C$871,$Q$2)/$Q$3)*宝箱投放计算!J235</f>
        <v>0</v>
      </c>
      <c r="L235">
        <f ca="1">(SUMIFS(OFFSET([2]掉落汇总!$C$2:$C$871,,MATCH($B235,[2]掉落汇总!$D$1:$M$1)),[2]掉落汇总!$A$2:$A$871,L$1,[2]掉落汇总!$C$2:$C$871,$Q$1)+SUMIFS(OFFSET([2]掉落汇总!$C$2:$C$871,,MATCH($B235,[2]掉落汇总!$D$1:$M$1)),[2]掉落汇总!$A$2:$A$871,L$1,[2]掉落汇总!$C$2:$C$871,$Q$2)/$Q$3)*宝箱投放计算!K235</f>
        <v>0.58393299516338337</v>
      </c>
      <c r="M235">
        <f ca="1">(SUMIFS(OFFSET([2]掉落汇总!$C$2:$C$871,,MATCH($B235,[2]掉落汇总!$D$1:$M$1)),[2]掉落汇总!$A$2:$A$871,M$1,[2]掉落汇总!$C$2:$C$871,$Q$1)+SUMIFS(OFFSET([2]掉落汇总!$C$2:$C$871,,MATCH($B235,[2]掉落汇总!$D$1:$M$1)),[2]掉落汇总!$A$2:$A$871,M$1,[2]掉落汇总!$C$2:$C$871,$Q$2)/$Q$3)*宝箱投放计算!L235</f>
        <v>0.73572346140371359</v>
      </c>
      <c r="N235">
        <f ca="1">(SUMIFS(OFFSET([2]掉落汇总!$C$2:$C$871,,MATCH($B235,[2]掉落汇总!$D$1:$M$1)),[2]掉落汇总!$A$2:$A$871,N$1,[2]掉落汇总!$C$2:$C$871,$Q$1)+SUMIFS(OFFSET([2]掉落汇总!$C$2:$C$871,,MATCH($B235,[2]掉落汇总!$D$1:$M$1)),[2]掉落汇总!$A$2:$A$871,N$1,[2]掉落汇总!$C$2:$C$871,$Q$2)/$Q$3)*宝箱投放计算!M235</f>
        <v>0.19916400295057779</v>
      </c>
      <c r="O235">
        <f ca="1">(SUMIFS(OFFSET([2]掉落汇总!$C$2:$C$871,,MATCH($B235,[2]掉落汇总!$D$1:$M$1)),[2]掉落汇总!$A$2:$A$871,O$1,[2]掉落汇总!$C$2:$C$871,$Q$1)+SUMIFS(OFFSET([2]掉落汇总!$C$2:$C$871,,MATCH($B235,[2]掉落汇总!$D$1:$M$1)),[2]掉落汇总!$A$2:$A$871,O$1,[2]掉落汇总!$C$2:$C$871,$Q$2)/$Q$3)*宝箱投放计算!N235</f>
        <v>0.31118538581225147</v>
      </c>
    </row>
    <row r="236" spans="1:15" x14ac:dyDescent="0.2">
      <c r="A236">
        <f>玩家成长时间线!A236</f>
        <v>235</v>
      </c>
      <c r="B236">
        <f>玩家成长时间线!B236</f>
        <v>10</v>
      </c>
      <c r="C236">
        <f ca="1">SUM($D$2:D236)</f>
        <v>1374.881988753453</v>
      </c>
      <c r="D236">
        <f t="shared" ca="1" si="3"/>
        <v>5.8579572505600757</v>
      </c>
      <c r="E236">
        <f ca="1">(SUMIFS(OFFSET([2]掉落汇总!$C$2:$C$871,,MATCH($B236,[2]掉落汇总!$D$1:$M$1)),[2]掉落汇总!$A$2:$A$871,E$1,[2]掉落汇总!$C$2:$C$871,$Q$1)+SUMIFS(OFFSET([2]掉落汇总!$C$2:$C$871,,MATCH($B236,[2]掉落汇总!$D$1:$M$1)),[2]掉落汇总!$A$2:$A$871,E$1,[2]掉落汇总!$C$2:$C$871,$Q$2)/$Q$3)*宝箱投放计算!D236</f>
        <v>0.89111835875854817</v>
      </c>
      <c r="F236">
        <f ca="1">(SUMIFS(OFFSET([2]掉落汇总!$C$2:$C$871,,MATCH($B236,[2]掉落汇总!$D$1:$M$1)),[2]掉落汇总!$A$2:$A$871,F$1,[2]掉落汇总!$C$2:$C$871,$Q$1)+SUMIFS(OFFSET([2]掉落汇总!$C$2:$C$871,,MATCH($B236,[2]掉落汇总!$D$1:$M$1)),[2]掉落汇总!$A$2:$A$871,F$1,[2]掉落汇总!$C$2:$C$871,$Q$2)/$Q$3)*宝箱投放计算!E236</f>
        <v>3.1368330464716006</v>
      </c>
      <c r="G236">
        <f ca="1">(SUMIFS(OFFSET([2]掉落汇总!$C$2:$C$871,,MATCH($B236,[2]掉落汇总!$D$1:$M$1)),[2]掉落汇总!$A$2:$A$871,G$1,[2]掉落汇总!$C$2:$C$871,$Q$1)+SUMIFS(OFFSET([2]掉落汇总!$C$2:$C$871,,MATCH($B236,[2]掉落汇总!$D$1:$M$1)),[2]掉落汇总!$A$2:$A$871,G$1,[2]掉落汇总!$C$2:$C$871,$Q$2)/$Q$3)*宝箱投放计算!F236</f>
        <v>0</v>
      </c>
      <c r="H236">
        <f ca="1">(SUMIFS(OFFSET([2]掉落汇总!$C$2:$C$871,,MATCH($B236,[2]掉落汇总!$D$1:$M$1)),[2]掉落汇总!$A$2:$A$871,H$1,[2]掉落汇总!$C$2:$C$871,$Q$1)+SUMIFS(OFFSET([2]掉落汇总!$C$2:$C$871,,MATCH($B236,[2]掉落汇总!$D$1:$M$1)),[2]掉落汇总!$A$2:$A$871,H$1,[2]掉落汇总!$C$2:$C$871,$Q$2)/$Q$3)*宝箱投放计算!G236</f>
        <v>0</v>
      </c>
      <c r="I236">
        <f ca="1">(SUMIFS(OFFSET([2]掉落汇总!$C$2:$C$871,,MATCH($B236,[2]掉落汇总!$D$1:$M$1)),[2]掉落汇总!$A$2:$A$871,I$1,[2]掉落汇总!$C$2:$C$871,$Q$1)+SUMIFS(OFFSET([2]掉落汇总!$C$2:$C$871,,MATCH($B236,[2]掉落汇总!$D$1:$M$1)),[2]掉落汇总!$A$2:$A$871,I$1,[2]掉落汇总!$C$2:$C$871,$Q$2)/$Q$3)*宝箱投放计算!H236</f>
        <v>0</v>
      </c>
      <c r="J236">
        <f ca="1">(SUMIFS(OFFSET([2]掉落汇总!$C$2:$C$871,,MATCH($B236,[2]掉落汇总!$D$1:$M$1)),[2]掉落汇总!$A$2:$A$871,J$1,[2]掉落汇总!$C$2:$C$871,$Q$1)+SUMIFS(OFFSET([2]掉落汇总!$C$2:$C$871,,MATCH($B236,[2]掉落汇总!$D$1:$M$1)),[2]掉落汇总!$A$2:$A$871,J$1,[2]掉落汇总!$C$2:$C$871,$Q$2)/$Q$3)*宝箱投放计算!I236</f>
        <v>0</v>
      </c>
      <c r="K236">
        <f ca="1">(SUMIFS(OFFSET([2]掉落汇总!$C$2:$C$871,,MATCH($B236,[2]掉落汇总!$D$1:$M$1)),[2]掉落汇总!$A$2:$A$871,K$1,[2]掉落汇总!$C$2:$C$871,$Q$1)+SUMIFS(OFFSET([2]掉落汇总!$C$2:$C$871,,MATCH($B236,[2]掉落汇总!$D$1:$M$1)),[2]掉落汇总!$A$2:$A$871,K$1,[2]掉落汇总!$C$2:$C$871,$Q$2)/$Q$3)*宝箱投放计算!J236</f>
        <v>0</v>
      </c>
      <c r="L236">
        <f ca="1">(SUMIFS(OFFSET([2]掉落汇总!$C$2:$C$871,,MATCH($B236,[2]掉落汇总!$D$1:$M$1)),[2]掉落汇总!$A$2:$A$871,L$1,[2]掉落汇总!$C$2:$C$871,$Q$1)+SUMIFS(OFFSET([2]掉落汇总!$C$2:$C$871,,MATCH($B236,[2]掉落汇总!$D$1:$M$1)),[2]掉落汇总!$A$2:$A$871,L$1,[2]掉落汇总!$C$2:$C$871,$Q$2)/$Q$3)*宝箱投放计算!K236</f>
        <v>0.58393299516338337</v>
      </c>
      <c r="M236">
        <f ca="1">(SUMIFS(OFFSET([2]掉落汇总!$C$2:$C$871,,MATCH($B236,[2]掉落汇总!$D$1:$M$1)),[2]掉落汇总!$A$2:$A$871,M$1,[2]掉落汇总!$C$2:$C$871,$Q$1)+SUMIFS(OFFSET([2]掉落汇总!$C$2:$C$871,,MATCH($B236,[2]掉落汇总!$D$1:$M$1)),[2]掉落汇总!$A$2:$A$871,M$1,[2]掉落汇总!$C$2:$C$871,$Q$2)/$Q$3)*宝箱投放计算!L236</f>
        <v>0.73572346140371359</v>
      </c>
      <c r="N236">
        <f ca="1">(SUMIFS(OFFSET([2]掉落汇总!$C$2:$C$871,,MATCH($B236,[2]掉落汇总!$D$1:$M$1)),[2]掉落汇总!$A$2:$A$871,N$1,[2]掉落汇总!$C$2:$C$871,$Q$1)+SUMIFS(OFFSET([2]掉落汇总!$C$2:$C$871,,MATCH($B236,[2]掉落汇总!$D$1:$M$1)),[2]掉落汇总!$A$2:$A$871,N$1,[2]掉落汇总!$C$2:$C$871,$Q$2)/$Q$3)*宝箱投放计算!M236</f>
        <v>0.19916400295057779</v>
      </c>
      <c r="O236">
        <f ca="1">(SUMIFS(OFFSET([2]掉落汇总!$C$2:$C$871,,MATCH($B236,[2]掉落汇总!$D$1:$M$1)),[2]掉落汇总!$A$2:$A$871,O$1,[2]掉落汇总!$C$2:$C$871,$Q$1)+SUMIFS(OFFSET([2]掉落汇总!$C$2:$C$871,,MATCH($B236,[2]掉落汇总!$D$1:$M$1)),[2]掉落汇总!$A$2:$A$871,O$1,[2]掉落汇总!$C$2:$C$871,$Q$2)/$Q$3)*宝箱投放计算!N236</f>
        <v>0.31118538581225147</v>
      </c>
    </row>
    <row r="237" spans="1:15" x14ac:dyDescent="0.2">
      <c r="A237">
        <f>玩家成长时间线!A237</f>
        <v>236</v>
      </c>
      <c r="B237">
        <f>玩家成长时间线!B237</f>
        <v>10</v>
      </c>
      <c r="C237">
        <f ca="1">SUM($D$2:D237)</f>
        <v>1380.8194830897573</v>
      </c>
      <c r="D237">
        <f t="shared" ca="1" si="3"/>
        <v>5.9374943363044208</v>
      </c>
      <c r="E237">
        <f ca="1">(SUMIFS(OFFSET([2]掉落汇总!$C$2:$C$871,,MATCH($B237,[2]掉落汇总!$D$1:$M$1)),[2]掉落汇总!$A$2:$A$871,E$1,[2]掉落汇总!$C$2:$C$871,$Q$1)+SUMIFS(OFFSET([2]掉落汇总!$C$2:$C$871,,MATCH($B237,[2]掉落汇总!$D$1:$M$1)),[2]掉落汇总!$A$2:$A$871,E$1,[2]掉落汇总!$C$2:$C$871,$Q$2)/$Q$3)*宝箱投放计算!D237</f>
        <v>0.97065544450289309</v>
      </c>
      <c r="F237">
        <f ca="1">(SUMIFS(OFFSET([2]掉落汇总!$C$2:$C$871,,MATCH($B237,[2]掉落汇总!$D$1:$M$1)),[2]掉落汇总!$A$2:$A$871,F$1,[2]掉落汇总!$C$2:$C$871,$Q$1)+SUMIFS(OFFSET([2]掉落汇总!$C$2:$C$871,,MATCH($B237,[2]掉落汇总!$D$1:$M$1)),[2]掉落汇总!$A$2:$A$871,F$1,[2]掉落汇总!$C$2:$C$871,$Q$2)/$Q$3)*宝箱投放计算!E237</f>
        <v>3.1368330464716006</v>
      </c>
      <c r="G237">
        <f ca="1">(SUMIFS(OFFSET([2]掉落汇总!$C$2:$C$871,,MATCH($B237,[2]掉落汇总!$D$1:$M$1)),[2]掉落汇总!$A$2:$A$871,G$1,[2]掉落汇总!$C$2:$C$871,$Q$1)+SUMIFS(OFFSET([2]掉落汇总!$C$2:$C$871,,MATCH($B237,[2]掉落汇总!$D$1:$M$1)),[2]掉落汇总!$A$2:$A$871,G$1,[2]掉落汇总!$C$2:$C$871,$Q$2)/$Q$3)*宝箱投放计算!F237</f>
        <v>0</v>
      </c>
      <c r="H237">
        <f ca="1">(SUMIFS(OFFSET([2]掉落汇总!$C$2:$C$871,,MATCH($B237,[2]掉落汇总!$D$1:$M$1)),[2]掉落汇总!$A$2:$A$871,H$1,[2]掉落汇总!$C$2:$C$871,$Q$1)+SUMIFS(OFFSET([2]掉落汇总!$C$2:$C$871,,MATCH($B237,[2]掉落汇总!$D$1:$M$1)),[2]掉落汇总!$A$2:$A$871,H$1,[2]掉落汇总!$C$2:$C$871,$Q$2)/$Q$3)*宝箱投放计算!G237</f>
        <v>0</v>
      </c>
      <c r="I237">
        <f ca="1">(SUMIFS(OFFSET([2]掉落汇总!$C$2:$C$871,,MATCH($B237,[2]掉落汇总!$D$1:$M$1)),[2]掉落汇总!$A$2:$A$871,I$1,[2]掉落汇总!$C$2:$C$871,$Q$1)+SUMIFS(OFFSET([2]掉落汇总!$C$2:$C$871,,MATCH($B237,[2]掉落汇总!$D$1:$M$1)),[2]掉落汇总!$A$2:$A$871,I$1,[2]掉落汇总!$C$2:$C$871,$Q$2)/$Q$3)*宝箱投放计算!H237</f>
        <v>0</v>
      </c>
      <c r="J237">
        <f ca="1">(SUMIFS(OFFSET([2]掉落汇总!$C$2:$C$871,,MATCH($B237,[2]掉落汇总!$D$1:$M$1)),[2]掉落汇总!$A$2:$A$871,J$1,[2]掉落汇总!$C$2:$C$871,$Q$1)+SUMIFS(OFFSET([2]掉落汇总!$C$2:$C$871,,MATCH($B237,[2]掉落汇总!$D$1:$M$1)),[2]掉落汇总!$A$2:$A$871,J$1,[2]掉落汇总!$C$2:$C$871,$Q$2)/$Q$3)*宝箱投放计算!I237</f>
        <v>0</v>
      </c>
      <c r="K237">
        <f ca="1">(SUMIFS(OFFSET([2]掉落汇总!$C$2:$C$871,,MATCH($B237,[2]掉落汇总!$D$1:$M$1)),[2]掉落汇总!$A$2:$A$871,K$1,[2]掉落汇总!$C$2:$C$871,$Q$1)+SUMIFS(OFFSET([2]掉落汇总!$C$2:$C$871,,MATCH($B237,[2]掉落汇总!$D$1:$M$1)),[2]掉落汇总!$A$2:$A$871,K$1,[2]掉落汇总!$C$2:$C$871,$Q$2)/$Q$3)*宝箱投放计算!J237</f>
        <v>0</v>
      </c>
      <c r="L237">
        <f ca="1">(SUMIFS(OFFSET([2]掉落汇总!$C$2:$C$871,,MATCH($B237,[2]掉落汇总!$D$1:$M$1)),[2]掉落汇总!$A$2:$A$871,L$1,[2]掉落汇总!$C$2:$C$871,$Q$1)+SUMIFS(OFFSET([2]掉落汇总!$C$2:$C$871,,MATCH($B237,[2]掉落汇总!$D$1:$M$1)),[2]掉落汇总!$A$2:$A$871,L$1,[2]掉落汇总!$C$2:$C$871,$Q$2)/$Q$3)*宝箱投放计算!K237</f>
        <v>0.58393299516338337</v>
      </c>
      <c r="M237">
        <f ca="1">(SUMIFS(OFFSET([2]掉落汇总!$C$2:$C$871,,MATCH($B237,[2]掉落汇总!$D$1:$M$1)),[2]掉落汇总!$A$2:$A$871,M$1,[2]掉落汇总!$C$2:$C$871,$Q$1)+SUMIFS(OFFSET([2]掉落汇总!$C$2:$C$871,,MATCH($B237,[2]掉落汇总!$D$1:$M$1)),[2]掉落汇总!$A$2:$A$871,M$1,[2]掉落汇总!$C$2:$C$871,$Q$2)/$Q$3)*宝箱投放计算!L237</f>
        <v>0.73572346140371359</v>
      </c>
      <c r="N237">
        <f ca="1">(SUMIFS(OFFSET([2]掉落汇总!$C$2:$C$871,,MATCH($B237,[2]掉落汇总!$D$1:$M$1)),[2]掉落汇总!$A$2:$A$871,N$1,[2]掉落汇总!$C$2:$C$871,$Q$1)+SUMIFS(OFFSET([2]掉落汇总!$C$2:$C$871,,MATCH($B237,[2]掉落汇总!$D$1:$M$1)),[2]掉落汇总!$A$2:$A$871,N$1,[2]掉落汇总!$C$2:$C$871,$Q$2)/$Q$3)*宝箱投放计算!M237</f>
        <v>0.19916400295057779</v>
      </c>
      <c r="O237">
        <f ca="1">(SUMIFS(OFFSET([2]掉落汇总!$C$2:$C$871,,MATCH($B237,[2]掉落汇总!$D$1:$M$1)),[2]掉落汇总!$A$2:$A$871,O$1,[2]掉落汇总!$C$2:$C$871,$Q$1)+SUMIFS(OFFSET([2]掉落汇总!$C$2:$C$871,,MATCH($B237,[2]掉落汇总!$D$1:$M$1)),[2]掉落汇总!$A$2:$A$871,O$1,[2]掉落汇总!$C$2:$C$871,$Q$2)/$Q$3)*宝箱投放计算!N237</f>
        <v>0.31118538581225147</v>
      </c>
    </row>
    <row r="238" spans="1:15" x14ac:dyDescent="0.2">
      <c r="A238">
        <f>玩家成长时间线!A238</f>
        <v>237</v>
      </c>
      <c r="B238">
        <f>玩家成长时间线!B238</f>
        <v>10</v>
      </c>
      <c r="C238">
        <f ca="1">SUM($D$2:D238)</f>
        <v>1386.6850153008645</v>
      </c>
      <c r="D238">
        <f t="shared" ca="1" si="3"/>
        <v>5.8655322111071557</v>
      </c>
      <c r="E238">
        <f ca="1">(SUMIFS(OFFSET([2]掉落汇总!$C$2:$C$871,,MATCH($B238,[2]掉落汇总!$D$1:$M$1)),[2]掉落汇总!$A$2:$A$871,E$1,[2]掉落汇总!$C$2:$C$871,$Q$1)+SUMIFS(OFFSET([2]掉落汇总!$C$2:$C$871,,MATCH($B238,[2]掉落汇总!$D$1:$M$1)),[2]掉落汇总!$A$2:$A$871,E$1,[2]掉落汇总!$C$2:$C$871,$Q$2)/$Q$3)*宝箱投放计算!D238</f>
        <v>0.89869331930562846</v>
      </c>
      <c r="F238">
        <f ca="1">(SUMIFS(OFFSET([2]掉落汇总!$C$2:$C$871,,MATCH($B238,[2]掉落汇总!$D$1:$M$1)),[2]掉落汇总!$A$2:$A$871,F$1,[2]掉落汇总!$C$2:$C$871,$Q$1)+SUMIFS(OFFSET([2]掉落汇总!$C$2:$C$871,,MATCH($B238,[2]掉落汇总!$D$1:$M$1)),[2]掉落汇总!$A$2:$A$871,F$1,[2]掉落汇总!$C$2:$C$871,$Q$2)/$Q$3)*宝箱投放计算!E238</f>
        <v>3.1368330464716006</v>
      </c>
      <c r="G238">
        <f ca="1">(SUMIFS(OFFSET([2]掉落汇总!$C$2:$C$871,,MATCH($B238,[2]掉落汇总!$D$1:$M$1)),[2]掉落汇总!$A$2:$A$871,G$1,[2]掉落汇总!$C$2:$C$871,$Q$1)+SUMIFS(OFFSET([2]掉落汇总!$C$2:$C$871,,MATCH($B238,[2]掉落汇总!$D$1:$M$1)),[2]掉落汇总!$A$2:$A$871,G$1,[2]掉落汇总!$C$2:$C$871,$Q$2)/$Q$3)*宝箱投放计算!F238</f>
        <v>0</v>
      </c>
      <c r="H238">
        <f ca="1">(SUMIFS(OFFSET([2]掉落汇总!$C$2:$C$871,,MATCH($B238,[2]掉落汇总!$D$1:$M$1)),[2]掉落汇总!$A$2:$A$871,H$1,[2]掉落汇总!$C$2:$C$871,$Q$1)+SUMIFS(OFFSET([2]掉落汇总!$C$2:$C$871,,MATCH($B238,[2]掉落汇总!$D$1:$M$1)),[2]掉落汇总!$A$2:$A$871,H$1,[2]掉落汇总!$C$2:$C$871,$Q$2)/$Q$3)*宝箱投放计算!G238</f>
        <v>0</v>
      </c>
      <c r="I238">
        <f ca="1">(SUMIFS(OFFSET([2]掉落汇总!$C$2:$C$871,,MATCH($B238,[2]掉落汇总!$D$1:$M$1)),[2]掉落汇总!$A$2:$A$871,I$1,[2]掉落汇总!$C$2:$C$871,$Q$1)+SUMIFS(OFFSET([2]掉落汇总!$C$2:$C$871,,MATCH($B238,[2]掉落汇总!$D$1:$M$1)),[2]掉落汇总!$A$2:$A$871,I$1,[2]掉落汇总!$C$2:$C$871,$Q$2)/$Q$3)*宝箱投放计算!H238</f>
        <v>0</v>
      </c>
      <c r="J238">
        <f ca="1">(SUMIFS(OFFSET([2]掉落汇总!$C$2:$C$871,,MATCH($B238,[2]掉落汇总!$D$1:$M$1)),[2]掉落汇总!$A$2:$A$871,J$1,[2]掉落汇总!$C$2:$C$871,$Q$1)+SUMIFS(OFFSET([2]掉落汇总!$C$2:$C$871,,MATCH($B238,[2]掉落汇总!$D$1:$M$1)),[2]掉落汇总!$A$2:$A$871,J$1,[2]掉落汇总!$C$2:$C$871,$Q$2)/$Q$3)*宝箱投放计算!I238</f>
        <v>0</v>
      </c>
      <c r="K238">
        <f ca="1">(SUMIFS(OFFSET([2]掉落汇总!$C$2:$C$871,,MATCH($B238,[2]掉落汇总!$D$1:$M$1)),[2]掉落汇总!$A$2:$A$871,K$1,[2]掉落汇总!$C$2:$C$871,$Q$1)+SUMIFS(OFFSET([2]掉落汇总!$C$2:$C$871,,MATCH($B238,[2]掉落汇总!$D$1:$M$1)),[2]掉落汇总!$A$2:$A$871,K$1,[2]掉落汇总!$C$2:$C$871,$Q$2)/$Q$3)*宝箱投放计算!J238</f>
        <v>0</v>
      </c>
      <c r="L238">
        <f ca="1">(SUMIFS(OFFSET([2]掉落汇总!$C$2:$C$871,,MATCH($B238,[2]掉落汇总!$D$1:$M$1)),[2]掉落汇总!$A$2:$A$871,L$1,[2]掉落汇总!$C$2:$C$871,$Q$1)+SUMIFS(OFFSET([2]掉落汇总!$C$2:$C$871,,MATCH($B238,[2]掉落汇总!$D$1:$M$1)),[2]掉落汇总!$A$2:$A$871,L$1,[2]掉落汇总!$C$2:$C$871,$Q$2)/$Q$3)*宝箱投放计算!K238</f>
        <v>0.58393299516338337</v>
      </c>
      <c r="M238">
        <f ca="1">(SUMIFS(OFFSET([2]掉落汇总!$C$2:$C$871,,MATCH($B238,[2]掉落汇总!$D$1:$M$1)),[2]掉落汇总!$A$2:$A$871,M$1,[2]掉落汇总!$C$2:$C$871,$Q$1)+SUMIFS(OFFSET([2]掉落汇总!$C$2:$C$871,,MATCH($B238,[2]掉落汇总!$D$1:$M$1)),[2]掉落汇总!$A$2:$A$871,M$1,[2]掉落汇总!$C$2:$C$871,$Q$2)/$Q$3)*宝箱投放计算!L238</f>
        <v>0.73572346140371359</v>
      </c>
      <c r="N238">
        <f ca="1">(SUMIFS(OFFSET([2]掉落汇总!$C$2:$C$871,,MATCH($B238,[2]掉落汇总!$D$1:$M$1)),[2]掉落汇总!$A$2:$A$871,N$1,[2]掉落汇总!$C$2:$C$871,$Q$1)+SUMIFS(OFFSET([2]掉落汇总!$C$2:$C$871,,MATCH($B238,[2]掉落汇总!$D$1:$M$1)),[2]掉落汇总!$A$2:$A$871,N$1,[2]掉落汇总!$C$2:$C$871,$Q$2)/$Q$3)*宝箱投放计算!M238</f>
        <v>0.19916400295057779</v>
      </c>
      <c r="O238">
        <f ca="1">(SUMIFS(OFFSET([2]掉落汇总!$C$2:$C$871,,MATCH($B238,[2]掉落汇总!$D$1:$M$1)),[2]掉落汇总!$A$2:$A$871,O$1,[2]掉落汇总!$C$2:$C$871,$Q$1)+SUMIFS(OFFSET([2]掉落汇总!$C$2:$C$871,,MATCH($B238,[2]掉落汇总!$D$1:$M$1)),[2]掉落汇总!$A$2:$A$871,O$1,[2]掉落汇总!$C$2:$C$871,$Q$2)/$Q$3)*宝箱投放计算!N238</f>
        <v>0.31118538581225147</v>
      </c>
    </row>
    <row r="239" spans="1:15" x14ac:dyDescent="0.2">
      <c r="A239">
        <f>玩家成长时间线!A239</f>
        <v>238</v>
      </c>
      <c r="B239">
        <f>玩家成长时间线!B239</f>
        <v>8</v>
      </c>
      <c r="C239">
        <f ca="1">SUM($D$2:D239)</f>
        <v>1392.6851450814681</v>
      </c>
      <c r="D239">
        <f t="shared" ca="1" si="3"/>
        <v>6.0001297806036478</v>
      </c>
      <c r="E239">
        <f ca="1">(SUMIFS(OFFSET([2]掉落汇总!$C$2:$C$871,,MATCH($B239,[2]掉落汇总!$D$1:$M$1)),[2]掉落汇总!$A$2:$A$871,E$1,[2]掉落汇总!$C$2:$C$871,$Q$1)+SUMIFS(OFFSET([2]掉落汇总!$C$2:$C$871,,MATCH($B239,[2]掉落汇总!$D$1:$M$1)),[2]掉落汇总!$A$2:$A$871,E$1,[2]掉落汇总!$C$2:$C$871,$Q$2)/$Q$3)*宝箱投放计算!D239</f>
        <v>1.0081076923076924</v>
      </c>
      <c r="F239">
        <f ca="1">(SUMIFS(OFFSET([2]掉落汇总!$C$2:$C$871,,MATCH($B239,[2]掉落汇总!$D$1:$M$1)),[2]掉落汇总!$A$2:$A$871,F$1,[2]掉落汇总!$C$2:$C$871,$Q$1)+SUMIFS(OFFSET([2]掉落汇总!$C$2:$C$871,,MATCH($B239,[2]掉落汇总!$D$1:$M$1)),[2]掉落汇总!$A$2:$A$871,F$1,[2]掉落汇总!$C$2:$C$871,$Q$2)/$Q$3)*宝箱投放计算!E239</f>
        <v>2.5094664371772804</v>
      </c>
      <c r="G239">
        <f ca="1">(SUMIFS(OFFSET([2]掉落汇总!$C$2:$C$871,,MATCH($B239,[2]掉落汇总!$D$1:$M$1)),[2]掉落汇总!$A$2:$A$871,G$1,[2]掉落汇总!$C$2:$C$871,$Q$1)+SUMIFS(OFFSET([2]掉落汇总!$C$2:$C$871,,MATCH($B239,[2]掉落汇总!$D$1:$M$1)),[2]掉落汇总!$A$2:$A$871,G$1,[2]掉落汇总!$C$2:$C$871,$Q$2)/$Q$3)*宝箱投放计算!F239</f>
        <v>0.65254980578874822</v>
      </c>
      <c r="H239">
        <f ca="1">(SUMIFS(OFFSET([2]掉落汇总!$C$2:$C$871,,MATCH($B239,[2]掉落汇总!$D$1:$M$1)),[2]掉落汇总!$A$2:$A$871,H$1,[2]掉落汇总!$C$2:$C$871,$Q$1)+SUMIFS(OFFSET([2]掉落汇总!$C$2:$C$871,,MATCH($B239,[2]掉落汇总!$D$1:$M$1)),[2]掉落汇总!$A$2:$A$871,H$1,[2]掉落汇总!$C$2:$C$871,$Q$2)/$Q$3)*宝箱投放计算!G239</f>
        <v>0</v>
      </c>
      <c r="I239">
        <f ca="1">(SUMIFS(OFFSET([2]掉落汇总!$C$2:$C$871,,MATCH($B239,[2]掉落汇总!$D$1:$M$1)),[2]掉落汇总!$A$2:$A$871,I$1,[2]掉落汇总!$C$2:$C$871,$Q$1)+SUMIFS(OFFSET([2]掉落汇总!$C$2:$C$871,,MATCH($B239,[2]掉落汇总!$D$1:$M$1)),[2]掉落汇总!$A$2:$A$871,I$1,[2]掉落汇总!$C$2:$C$871,$Q$2)/$Q$3)*宝箱投放计算!H239</f>
        <v>0</v>
      </c>
      <c r="J239">
        <f ca="1">(SUMIFS(OFFSET([2]掉落汇总!$C$2:$C$871,,MATCH($B239,[2]掉落汇总!$D$1:$M$1)),[2]掉落汇总!$A$2:$A$871,J$1,[2]掉落汇总!$C$2:$C$871,$Q$1)+SUMIFS(OFFSET([2]掉落汇总!$C$2:$C$871,,MATCH($B239,[2]掉落汇总!$D$1:$M$1)),[2]掉落汇总!$A$2:$A$871,J$1,[2]掉落汇总!$C$2:$C$871,$Q$2)/$Q$3)*宝箱投放计算!I239</f>
        <v>0</v>
      </c>
      <c r="K239">
        <f ca="1">(SUMIFS(OFFSET([2]掉落汇总!$C$2:$C$871,,MATCH($B239,[2]掉落汇总!$D$1:$M$1)),[2]掉落汇总!$A$2:$A$871,K$1,[2]掉落汇总!$C$2:$C$871,$Q$1)+SUMIFS(OFFSET([2]掉落汇总!$C$2:$C$871,,MATCH($B239,[2]掉落汇总!$D$1:$M$1)),[2]掉落汇总!$A$2:$A$871,K$1,[2]掉落汇总!$C$2:$C$871,$Q$2)/$Q$3)*宝箱投放计算!J239</f>
        <v>0</v>
      </c>
      <c r="L239">
        <f ca="1">(SUMIFS(OFFSET([2]掉落汇总!$C$2:$C$871,,MATCH($B239,[2]掉落汇总!$D$1:$M$1)),[2]掉落汇总!$A$2:$A$871,L$1,[2]掉落汇总!$C$2:$C$871,$Q$1)+SUMIFS(OFFSET([2]掉落汇总!$C$2:$C$871,,MATCH($B239,[2]掉落汇总!$D$1:$M$1)),[2]掉落汇总!$A$2:$A$871,L$1,[2]掉落汇总!$C$2:$C$871,$Q$2)/$Q$3)*宝箱投放计算!K239</f>
        <v>0.58393299516338337</v>
      </c>
      <c r="M239">
        <f ca="1">(SUMIFS(OFFSET([2]掉落汇总!$C$2:$C$871,,MATCH($B239,[2]掉落汇总!$D$1:$M$1)),[2]掉落汇总!$A$2:$A$871,M$1,[2]掉落汇总!$C$2:$C$871,$Q$1)+SUMIFS(OFFSET([2]掉落汇总!$C$2:$C$871,,MATCH($B239,[2]掉落汇总!$D$1:$M$1)),[2]掉落汇总!$A$2:$A$871,M$1,[2]掉落汇总!$C$2:$C$871,$Q$2)/$Q$3)*宝箱投放计算!L239</f>
        <v>0.73572346140371359</v>
      </c>
      <c r="N239">
        <f ca="1">(SUMIFS(OFFSET([2]掉落汇总!$C$2:$C$871,,MATCH($B239,[2]掉落汇总!$D$1:$M$1)),[2]掉落汇总!$A$2:$A$871,N$1,[2]掉落汇总!$C$2:$C$871,$Q$1)+SUMIFS(OFFSET([2]掉落汇总!$C$2:$C$871,,MATCH($B239,[2]掉落汇总!$D$1:$M$1)),[2]掉落汇总!$A$2:$A$871,N$1,[2]掉落汇总!$C$2:$C$871,$Q$2)/$Q$3)*宝箱投放计算!M239</f>
        <v>0.19916400295057779</v>
      </c>
      <c r="O239">
        <f ca="1">(SUMIFS(OFFSET([2]掉落汇总!$C$2:$C$871,,MATCH($B239,[2]掉落汇总!$D$1:$M$1)),[2]掉落汇总!$A$2:$A$871,O$1,[2]掉落汇总!$C$2:$C$871,$Q$1)+SUMIFS(OFFSET([2]掉落汇总!$C$2:$C$871,,MATCH($B239,[2]掉落汇总!$D$1:$M$1)),[2]掉落汇总!$A$2:$A$871,O$1,[2]掉落汇总!$C$2:$C$871,$Q$2)/$Q$3)*宝箱投放计算!N239</f>
        <v>0.31118538581225147</v>
      </c>
    </row>
    <row r="240" spans="1:15" x14ac:dyDescent="0.2">
      <c r="A240">
        <f>玩家成长时间线!A240</f>
        <v>239</v>
      </c>
      <c r="B240">
        <f>玩家成长时间线!B240</f>
        <v>8</v>
      </c>
      <c r="C240">
        <f ca="1">SUM($D$2:D240)</f>
        <v>1398.0369558255138</v>
      </c>
      <c r="D240">
        <f t="shared" ca="1" si="3"/>
        <v>5.3518107440456681</v>
      </c>
      <c r="E240">
        <f ca="1">(SUMIFS(OFFSET([2]掉落汇总!$C$2:$C$871,,MATCH($B240,[2]掉落汇总!$D$1:$M$1)),[2]掉落汇总!$A$2:$A$871,E$1,[2]掉落汇总!$C$2:$C$871,$Q$1)+SUMIFS(OFFSET([2]掉落汇总!$C$2:$C$871,,MATCH($B240,[2]掉落汇总!$D$1:$M$1)),[2]掉落汇总!$A$2:$A$871,E$1,[2]掉落汇总!$C$2:$C$871,$Q$2)/$Q$3)*宝箱投放计算!D240</f>
        <v>1.0123384615384614</v>
      </c>
      <c r="F240">
        <f ca="1">(SUMIFS(OFFSET([2]掉落汇总!$C$2:$C$871,,MATCH($B240,[2]掉落汇总!$D$1:$M$1)),[2]掉落汇总!$A$2:$A$871,F$1,[2]掉落汇总!$C$2:$C$871,$Q$1)+SUMIFS(OFFSET([2]掉落汇总!$C$2:$C$871,,MATCH($B240,[2]掉落汇总!$D$1:$M$1)),[2]掉落汇总!$A$2:$A$871,F$1,[2]掉落汇总!$C$2:$C$871,$Q$2)/$Q$3)*宝箱投放计算!E240</f>
        <v>2.5094664371772804</v>
      </c>
      <c r="G240">
        <f ca="1">(SUMIFS(OFFSET([2]掉落汇总!$C$2:$C$871,,MATCH($B240,[2]掉落汇总!$D$1:$M$1)),[2]掉落汇总!$A$2:$A$871,G$1,[2]掉落汇总!$C$2:$C$871,$Q$1)+SUMIFS(OFFSET([2]掉落汇总!$C$2:$C$871,,MATCH($B240,[2]掉落汇总!$D$1:$M$1)),[2]掉落汇总!$A$2:$A$871,G$1,[2]掉落汇总!$C$2:$C$871,$Q$2)/$Q$3)*宝箱投放计算!F240</f>
        <v>0</v>
      </c>
      <c r="H240">
        <f ca="1">(SUMIFS(OFFSET([2]掉落汇总!$C$2:$C$871,,MATCH($B240,[2]掉落汇总!$D$1:$M$1)),[2]掉落汇总!$A$2:$A$871,H$1,[2]掉落汇总!$C$2:$C$871,$Q$1)+SUMIFS(OFFSET([2]掉落汇总!$C$2:$C$871,,MATCH($B240,[2]掉落汇总!$D$1:$M$1)),[2]掉落汇总!$A$2:$A$871,H$1,[2]掉落汇总!$C$2:$C$871,$Q$2)/$Q$3)*宝箱投放计算!G240</f>
        <v>0</v>
      </c>
      <c r="I240">
        <f ca="1">(SUMIFS(OFFSET([2]掉落汇总!$C$2:$C$871,,MATCH($B240,[2]掉落汇总!$D$1:$M$1)),[2]掉落汇总!$A$2:$A$871,I$1,[2]掉落汇总!$C$2:$C$871,$Q$1)+SUMIFS(OFFSET([2]掉落汇总!$C$2:$C$871,,MATCH($B240,[2]掉落汇总!$D$1:$M$1)),[2]掉落汇总!$A$2:$A$871,I$1,[2]掉落汇总!$C$2:$C$871,$Q$2)/$Q$3)*宝箱投放计算!H240</f>
        <v>0</v>
      </c>
      <c r="J240">
        <f ca="1">(SUMIFS(OFFSET([2]掉落汇总!$C$2:$C$871,,MATCH($B240,[2]掉落汇总!$D$1:$M$1)),[2]掉落汇总!$A$2:$A$871,J$1,[2]掉落汇总!$C$2:$C$871,$Q$1)+SUMIFS(OFFSET([2]掉落汇总!$C$2:$C$871,,MATCH($B240,[2]掉落汇总!$D$1:$M$1)),[2]掉落汇总!$A$2:$A$871,J$1,[2]掉落汇总!$C$2:$C$871,$Q$2)/$Q$3)*宝箱投放计算!I240</f>
        <v>0</v>
      </c>
      <c r="K240">
        <f ca="1">(SUMIFS(OFFSET([2]掉落汇总!$C$2:$C$871,,MATCH($B240,[2]掉落汇总!$D$1:$M$1)),[2]掉落汇总!$A$2:$A$871,K$1,[2]掉落汇总!$C$2:$C$871,$Q$1)+SUMIFS(OFFSET([2]掉落汇总!$C$2:$C$871,,MATCH($B240,[2]掉落汇总!$D$1:$M$1)),[2]掉落汇总!$A$2:$A$871,K$1,[2]掉落汇总!$C$2:$C$871,$Q$2)/$Q$3)*宝箱投放计算!J240</f>
        <v>0</v>
      </c>
      <c r="L240">
        <f ca="1">(SUMIFS(OFFSET([2]掉落汇总!$C$2:$C$871,,MATCH($B240,[2]掉落汇总!$D$1:$M$1)),[2]掉落汇总!$A$2:$A$871,L$1,[2]掉落汇总!$C$2:$C$871,$Q$1)+SUMIFS(OFFSET([2]掉落汇总!$C$2:$C$871,,MATCH($B240,[2]掉落汇总!$D$1:$M$1)),[2]掉落汇总!$A$2:$A$871,L$1,[2]掉落汇总!$C$2:$C$871,$Q$2)/$Q$3)*宝箱投放计算!K240</f>
        <v>0.58393299516338337</v>
      </c>
      <c r="M240">
        <f ca="1">(SUMIFS(OFFSET([2]掉落汇总!$C$2:$C$871,,MATCH($B240,[2]掉落汇总!$D$1:$M$1)),[2]掉落汇总!$A$2:$A$871,M$1,[2]掉落汇总!$C$2:$C$871,$Q$1)+SUMIFS(OFFSET([2]掉落汇总!$C$2:$C$871,,MATCH($B240,[2]掉落汇总!$D$1:$M$1)),[2]掉落汇总!$A$2:$A$871,M$1,[2]掉落汇总!$C$2:$C$871,$Q$2)/$Q$3)*宝箱投放计算!L240</f>
        <v>0.73572346140371359</v>
      </c>
      <c r="N240">
        <f ca="1">(SUMIFS(OFFSET([2]掉落汇总!$C$2:$C$871,,MATCH($B240,[2]掉落汇总!$D$1:$M$1)),[2]掉落汇总!$A$2:$A$871,N$1,[2]掉落汇总!$C$2:$C$871,$Q$1)+SUMIFS(OFFSET([2]掉落汇总!$C$2:$C$871,,MATCH($B240,[2]掉落汇总!$D$1:$M$1)),[2]掉落汇总!$A$2:$A$871,N$1,[2]掉落汇总!$C$2:$C$871,$Q$2)/$Q$3)*宝箱投放计算!M240</f>
        <v>0.19916400295057779</v>
      </c>
      <c r="O240">
        <f ca="1">(SUMIFS(OFFSET([2]掉落汇总!$C$2:$C$871,,MATCH($B240,[2]掉落汇总!$D$1:$M$1)),[2]掉落汇总!$A$2:$A$871,O$1,[2]掉落汇总!$C$2:$C$871,$Q$1)+SUMIFS(OFFSET([2]掉落汇总!$C$2:$C$871,,MATCH($B240,[2]掉落汇总!$D$1:$M$1)),[2]掉落汇总!$A$2:$A$871,O$1,[2]掉落汇总!$C$2:$C$871,$Q$2)/$Q$3)*宝箱投放计算!N240</f>
        <v>0.31118538581225147</v>
      </c>
    </row>
    <row r="241" spans="1:15" x14ac:dyDescent="0.2">
      <c r="A241">
        <f>玩家成长时间线!A241</f>
        <v>240</v>
      </c>
      <c r="B241">
        <f>玩家成长时间线!B241</f>
        <v>8</v>
      </c>
      <c r="C241">
        <f ca="1">SUM($D$2:D241)</f>
        <v>1403.4776127234056</v>
      </c>
      <c r="D241">
        <f t="shared" ca="1" si="3"/>
        <v>5.4406568978918219</v>
      </c>
      <c r="E241">
        <f ca="1">(SUMIFS(OFFSET([2]掉落汇总!$C$2:$C$871,,MATCH($B241,[2]掉落汇总!$D$1:$M$1)),[2]掉落汇总!$A$2:$A$871,E$1,[2]掉落汇总!$C$2:$C$871,$Q$1)+SUMIFS(OFFSET([2]掉落汇总!$C$2:$C$871,,MATCH($B241,[2]掉落汇总!$D$1:$M$1)),[2]掉落汇总!$A$2:$A$871,E$1,[2]掉落汇总!$C$2:$C$871,$Q$2)/$Q$3)*宝箱投放计算!D241</f>
        <v>1.1011846153846152</v>
      </c>
      <c r="F241">
        <f ca="1">(SUMIFS(OFFSET([2]掉落汇总!$C$2:$C$871,,MATCH($B241,[2]掉落汇总!$D$1:$M$1)),[2]掉落汇总!$A$2:$A$871,F$1,[2]掉落汇总!$C$2:$C$871,$Q$1)+SUMIFS(OFFSET([2]掉落汇总!$C$2:$C$871,,MATCH($B241,[2]掉落汇总!$D$1:$M$1)),[2]掉落汇总!$A$2:$A$871,F$1,[2]掉落汇总!$C$2:$C$871,$Q$2)/$Q$3)*宝箱投放计算!E241</f>
        <v>2.5094664371772804</v>
      </c>
      <c r="G241">
        <f ca="1">(SUMIFS(OFFSET([2]掉落汇总!$C$2:$C$871,,MATCH($B241,[2]掉落汇总!$D$1:$M$1)),[2]掉落汇总!$A$2:$A$871,G$1,[2]掉落汇总!$C$2:$C$871,$Q$1)+SUMIFS(OFFSET([2]掉落汇总!$C$2:$C$871,,MATCH($B241,[2]掉落汇总!$D$1:$M$1)),[2]掉落汇总!$A$2:$A$871,G$1,[2]掉落汇总!$C$2:$C$871,$Q$2)/$Q$3)*宝箱投放计算!F241</f>
        <v>0</v>
      </c>
      <c r="H241">
        <f ca="1">(SUMIFS(OFFSET([2]掉落汇总!$C$2:$C$871,,MATCH($B241,[2]掉落汇总!$D$1:$M$1)),[2]掉落汇总!$A$2:$A$871,H$1,[2]掉落汇总!$C$2:$C$871,$Q$1)+SUMIFS(OFFSET([2]掉落汇总!$C$2:$C$871,,MATCH($B241,[2]掉落汇总!$D$1:$M$1)),[2]掉落汇总!$A$2:$A$871,H$1,[2]掉落汇总!$C$2:$C$871,$Q$2)/$Q$3)*宝箱投放计算!G241</f>
        <v>0</v>
      </c>
      <c r="I241">
        <f ca="1">(SUMIFS(OFFSET([2]掉落汇总!$C$2:$C$871,,MATCH($B241,[2]掉落汇总!$D$1:$M$1)),[2]掉落汇总!$A$2:$A$871,I$1,[2]掉落汇总!$C$2:$C$871,$Q$1)+SUMIFS(OFFSET([2]掉落汇总!$C$2:$C$871,,MATCH($B241,[2]掉落汇总!$D$1:$M$1)),[2]掉落汇总!$A$2:$A$871,I$1,[2]掉落汇总!$C$2:$C$871,$Q$2)/$Q$3)*宝箱投放计算!H241</f>
        <v>0</v>
      </c>
      <c r="J241">
        <f ca="1">(SUMIFS(OFFSET([2]掉落汇总!$C$2:$C$871,,MATCH($B241,[2]掉落汇总!$D$1:$M$1)),[2]掉落汇总!$A$2:$A$871,J$1,[2]掉落汇总!$C$2:$C$871,$Q$1)+SUMIFS(OFFSET([2]掉落汇总!$C$2:$C$871,,MATCH($B241,[2]掉落汇总!$D$1:$M$1)),[2]掉落汇总!$A$2:$A$871,J$1,[2]掉落汇总!$C$2:$C$871,$Q$2)/$Q$3)*宝箱投放计算!I241</f>
        <v>0</v>
      </c>
      <c r="K241">
        <f ca="1">(SUMIFS(OFFSET([2]掉落汇总!$C$2:$C$871,,MATCH($B241,[2]掉落汇总!$D$1:$M$1)),[2]掉落汇总!$A$2:$A$871,K$1,[2]掉落汇总!$C$2:$C$871,$Q$1)+SUMIFS(OFFSET([2]掉落汇总!$C$2:$C$871,,MATCH($B241,[2]掉落汇总!$D$1:$M$1)),[2]掉落汇总!$A$2:$A$871,K$1,[2]掉落汇总!$C$2:$C$871,$Q$2)/$Q$3)*宝箱投放计算!J241</f>
        <v>0</v>
      </c>
      <c r="L241">
        <f ca="1">(SUMIFS(OFFSET([2]掉落汇总!$C$2:$C$871,,MATCH($B241,[2]掉落汇总!$D$1:$M$1)),[2]掉落汇总!$A$2:$A$871,L$1,[2]掉落汇总!$C$2:$C$871,$Q$1)+SUMIFS(OFFSET([2]掉落汇总!$C$2:$C$871,,MATCH($B241,[2]掉落汇总!$D$1:$M$1)),[2]掉落汇总!$A$2:$A$871,L$1,[2]掉落汇总!$C$2:$C$871,$Q$2)/$Q$3)*宝箱投放计算!K241</f>
        <v>0.58393299516338337</v>
      </c>
      <c r="M241">
        <f ca="1">(SUMIFS(OFFSET([2]掉落汇总!$C$2:$C$871,,MATCH($B241,[2]掉落汇总!$D$1:$M$1)),[2]掉落汇总!$A$2:$A$871,M$1,[2]掉落汇总!$C$2:$C$871,$Q$1)+SUMIFS(OFFSET([2]掉落汇总!$C$2:$C$871,,MATCH($B241,[2]掉落汇总!$D$1:$M$1)),[2]掉落汇总!$A$2:$A$871,M$1,[2]掉落汇总!$C$2:$C$871,$Q$2)/$Q$3)*宝箱投放计算!L241</f>
        <v>0.73572346140371359</v>
      </c>
      <c r="N241">
        <f ca="1">(SUMIFS(OFFSET([2]掉落汇总!$C$2:$C$871,,MATCH($B241,[2]掉落汇总!$D$1:$M$1)),[2]掉落汇总!$A$2:$A$871,N$1,[2]掉落汇总!$C$2:$C$871,$Q$1)+SUMIFS(OFFSET([2]掉落汇总!$C$2:$C$871,,MATCH($B241,[2]掉落汇总!$D$1:$M$1)),[2]掉落汇总!$A$2:$A$871,N$1,[2]掉落汇总!$C$2:$C$871,$Q$2)/$Q$3)*宝箱投放计算!M241</f>
        <v>0.19916400295057779</v>
      </c>
      <c r="O241">
        <f ca="1">(SUMIFS(OFFSET([2]掉落汇总!$C$2:$C$871,,MATCH($B241,[2]掉落汇总!$D$1:$M$1)),[2]掉落汇总!$A$2:$A$871,O$1,[2]掉落汇总!$C$2:$C$871,$Q$1)+SUMIFS(OFFSET([2]掉落汇总!$C$2:$C$871,,MATCH($B241,[2]掉落汇总!$D$1:$M$1)),[2]掉落汇总!$A$2:$A$871,O$1,[2]掉落汇总!$C$2:$C$871,$Q$2)/$Q$3)*宝箱投放计算!N241</f>
        <v>0.31118538581225147</v>
      </c>
    </row>
    <row r="242" spans="1:15" x14ac:dyDescent="0.2">
      <c r="A242">
        <f>玩家成长时间线!A242</f>
        <v>241</v>
      </c>
      <c r="B242">
        <f>玩家成长时间线!B242</f>
        <v>9</v>
      </c>
      <c r="C242">
        <f ca="1">SUM($D$2:D242)</f>
        <v>1409.3916795323282</v>
      </c>
      <c r="D242">
        <f t="shared" ca="1" si="3"/>
        <v>5.9140668089225743</v>
      </c>
      <c r="E242">
        <f ca="1">(SUMIFS(OFFSET([2]掉落汇总!$C$2:$C$871,,MATCH($B242,[2]掉落汇总!$D$1:$M$1)),[2]掉落汇总!$A$2:$A$871,E$1,[2]掉落汇总!$C$2:$C$871,$Q$1)+SUMIFS(OFFSET([2]掉落汇总!$C$2:$C$871,,MATCH($B242,[2]掉落汇总!$D$1:$M$1)),[2]掉落汇总!$A$2:$A$871,E$1,[2]掉落汇总!$C$2:$C$871,$Q$2)/$Q$3)*宝箱投放计算!D242</f>
        <v>0.94722791712104693</v>
      </c>
      <c r="F242">
        <f ca="1">(SUMIFS(OFFSET([2]掉落汇总!$C$2:$C$871,,MATCH($B242,[2]掉落汇总!$D$1:$M$1)),[2]掉落汇总!$A$2:$A$871,F$1,[2]掉落汇总!$C$2:$C$871,$Q$1)+SUMIFS(OFFSET([2]掉落汇总!$C$2:$C$871,,MATCH($B242,[2]掉落汇总!$D$1:$M$1)),[2]掉落汇总!$A$2:$A$871,F$1,[2]掉落汇总!$C$2:$C$871,$Q$2)/$Q$3)*宝箱投放计算!E242</f>
        <v>3.1368330464716006</v>
      </c>
      <c r="G242">
        <f ca="1">(SUMIFS(OFFSET([2]掉落汇总!$C$2:$C$871,,MATCH($B242,[2]掉落汇总!$D$1:$M$1)),[2]掉落汇总!$A$2:$A$871,G$1,[2]掉落汇总!$C$2:$C$871,$Q$1)+SUMIFS(OFFSET([2]掉落汇总!$C$2:$C$871,,MATCH($B242,[2]掉落汇总!$D$1:$M$1)),[2]掉落汇总!$A$2:$A$871,G$1,[2]掉落汇总!$C$2:$C$871,$Q$2)/$Q$3)*宝箱投放计算!F242</f>
        <v>0</v>
      </c>
      <c r="H242">
        <f ca="1">(SUMIFS(OFFSET([2]掉落汇总!$C$2:$C$871,,MATCH($B242,[2]掉落汇总!$D$1:$M$1)),[2]掉落汇总!$A$2:$A$871,H$1,[2]掉落汇总!$C$2:$C$871,$Q$1)+SUMIFS(OFFSET([2]掉落汇总!$C$2:$C$871,,MATCH($B242,[2]掉落汇总!$D$1:$M$1)),[2]掉落汇总!$A$2:$A$871,H$1,[2]掉落汇总!$C$2:$C$871,$Q$2)/$Q$3)*宝箱投放计算!G242</f>
        <v>0</v>
      </c>
      <c r="I242">
        <f ca="1">(SUMIFS(OFFSET([2]掉落汇总!$C$2:$C$871,,MATCH($B242,[2]掉落汇总!$D$1:$M$1)),[2]掉落汇总!$A$2:$A$871,I$1,[2]掉落汇总!$C$2:$C$871,$Q$1)+SUMIFS(OFFSET([2]掉落汇总!$C$2:$C$871,,MATCH($B242,[2]掉落汇总!$D$1:$M$1)),[2]掉落汇总!$A$2:$A$871,I$1,[2]掉落汇总!$C$2:$C$871,$Q$2)/$Q$3)*宝箱投放计算!H242</f>
        <v>0</v>
      </c>
      <c r="J242">
        <f ca="1">(SUMIFS(OFFSET([2]掉落汇总!$C$2:$C$871,,MATCH($B242,[2]掉落汇总!$D$1:$M$1)),[2]掉落汇总!$A$2:$A$871,J$1,[2]掉落汇总!$C$2:$C$871,$Q$1)+SUMIFS(OFFSET([2]掉落汇总!$C$2:$C$871,,MATCH($B242,[2]掉落汇总!$D$1:$M$1)),[2]掉落汇总!$A$2:$A$871,J$1,[2]掉落汇总!$C$2:$C$871,$Q$2)/$Q$3)*宝箱投放计算!I242</f>
        <v>0</v>
      </c>
      <c r="K242">
        <f ca="1">(SUMIFS(OFFSET([2]掉落汇总!$C$2:$C$871,,MATCH($B242,[2]掉落汇总!$D$1:$M$1)),[2]掉落汇总!$A$2:$A$871,K$1,[2]掉落汇总!$C$2:$C$871,$Q$1)+SUMIFS(OFFSET([2]掉落汇总!$C$2:$C$871,,MATCH($B242,[2]掉落汇总!$D$1:$M$1)),[2]掉落汇总!$A$2:$A$871,K$1,[2]掉落汇总!$C$2:$C$871,$Q$2)/$Q$3)*宝箱投放计算!J242</f>
        <v>0</v>
      </c>
      <c r="L242">
        <f ca="1">(SUMIFS(OFFSET([2]掉落汇总!$C$2:$C$871,,MATCH($B242,[2]掉落汇总!$D$1:$M$1)),[2]掉落汇总!$A$2:$A$871,L$1,[2]掉落汇总!$C$2:$C$871,$Q$1)+SUMIFS(OFFSET([2]掉落汇总!$C$2:$C$871,,MATCH($B242,[2]掉落汇总!$D$1:$M$1)),[2]掉落汇总!$A$2:$A$871,L$1,[2]掉落汇总!$C$2:$C$871,$Q$2)/$Q$3)*宝箱投放计算!K242</f>
        <v>0.58393299516338337</v>
      </c>
      <c r="M242">
        <f ca="1">(SUMIFS(OFFSET([2]掉落汇总!$C$2:$C$871,,MATCH($B242,[2]掉落汇总!$D$1:$M$1)),[2]掉落汇总!$A$2:$A$871,M$1,[2]掉落汇总!$C$2:$C$871,$Q$1)+SUMIFS(OFFSET([2]掉落汇总!$C$2:$C$871,,MATCH($B242,[2]掉落汇总!$D$1:$M$1)),[2]掉落汇总!$A$2:$A$871,M$1,[2]掉落汇总!$C$2:$C$871,$Q$2)/$Q$3)*宝箱投放计算!L242</f>
        <v>0.73572346140371359</v>
      </c>
      <c r="N242">
        <f ca="1">(SUMIFS(OFFSET([2]掉落汇总!$C$2:$C$871,,MATCH($B242,[2]掉落汇总!$D$1:$M$1)),[2]掉落汇总!$A$2:$A$871,N$1,[2]掉落汇总!$C$2:$C$871,$Q$1)+SUMIFS(OFFSET([2]掉落汇总!$C$2:$C$871,,MATCH($B242,[2]掉落汇总!$D$1:$M$1)),[2]掉落汇总!$A$2:$A$871,N$1,[2]掉落汇总!$C$2:$C$871,$Q$2)/$Q$3)*宝箱投放计算!M242</f>
        <v>0.19916400295057779</v>
      </c>
      <c r="O242">
        <f ca="1">(SUMIFS(OFFSET([2]掉落汇总!$C$2:$C$871,,MATCH($B242,[2]掉落汇总!$D$1:$M$1)),[2]掉落汇总!$A$2:$A$871,O$1,[2]掉落汇总!$C$2:$C$871,$Q$1)+SUMIFS(OFFSET([2]掉落汇总!$C$2:$C$871,,MATCH($B242,[2]掉落汇总!$D$1:$M$1)),[2]掉落汇总!$A$2:$A$871,O$1,[2]掉落汇总!$C$2:$C$871,$Q$2)/$Q$3)*宝箱投放计算!N242</f>
        <v>0.31118538581225147</v>
      </c>
    </row>
    <row r="243" spans="1:15" x14ac:dyDescent="0.2">
      <c r="A243">
        <f>玩家成长时间线!A243</f>
        <v>242</v>
      </c>
      <c r="B243">
        <f>玩家成长时间线!B243</f>
        <v>9</v>
      </c>
      <c r="C243">
        <f ca="1">SUM($D$2:D243)</f>
        <v>1415.3096721863981</v>
      </c>
      <c r="D243">
        <f t="shared" ca="1" si="3"/>
        <v>5.9179926540697938</v>
      </c>
      <c r="E243">
        <f ca="1">(SUMIFS(OFFSET([2]掉落汇总!$C$2:$C$871,,MATCH($B243,[2]掉落汇总!$D$1:$M$1)),[2]掉落汇总!$A$2:$A$871,E$1,[2]掉落汇总!$C$2:$C$871,$Q$1)+SUMIFS(OFFSET([2]掉落汇总!$C$2:$C$871,,MATCH($B243,[2]掉落汇总!$D$1:$M$1)),[2]掉落汇总!$A$2:$A$871,E$1,[2]掉落汇总!$C$2:$C$871,$Q$2)/$Q$3)*宝箱投放计算!D243</f>
        <v>0.9511537622682662</v>
      </c>
      <c r="F243">
        <f ca="1">(SUMIFS(OFFSET([2]掉落汇总!$C$2:$C$871,,MATCH($B243,[2]掉落汇总!$D$1:$M$1)),[2]掉落汇总!$A$2:$A$871,F$1,[2]掉落汇总!$C$2:$C$871,$Q$1)+SUMIFS(OFFSET([2]掉落汇总!$C$2:$C$871,,MATCH($B243,[2]掉落汇总!$D$1:$M$1)),[2]掉落汇总!$A$2:$A$871,F$1,[2]掉落汇总!$C$2:$C$871,$Q$2)/$Q$3)*宝箱投放计算!E243</f>
        <v>3.1368330464716006</v>
      </c>
      <c r="G243">
        <f ca="1">(SUMIFS(OFFSET([2]掉落汇总!$C$2:$C$871,,MATCH($B243,[2]掉落汇总!$D$1:$M$1)),[2]掉落汇总!$A$2:$A$871,G$1,[2]掉落汇总!$C$2:$C$871,$Q$1)+SUMIFS(OFFSET([2]掉落汇总!$C$2:$C$871,,MATCH($B243,[2]掉落汇总!$D$1:$M$1)),[2]掉落汇总!$A$2:$A$871,G$1,[2]掉落汇总!$C$2:$C$871,$Q$2)/$Q$3)*宝箱投放计算!F243</f>
        <v>0</v>
      </c>
      <c r="H243">
        <f ca="1">(SUMIFS(OFFSET([2]掉落汇总!$C$2:$C$871,,MATCH($B243,[2]掉落汇总!$D$1:$M$1)),[2]掉落汇总!$A$2:$A$871,H$1,[2]掉落汇总!$C$2:$C$871,$Q$1)+SUMIFS(OFFSET([2]掉落汇总!$C$2:$C$871,,MATCH($B243,[2]掉落汇总!$D$1:$M$1)),[2]掉落汇总!$A$2:$A$871,H$1,[2]掉落汇总!$C$2:$C$871,$Q$2)/$Q$3)*宝箱投放计算!G243</f>
        <v>0</v>
      </c>
      <c r="I243">
        <f ca="1">(SUMIFS(OFFSET([2]掉落汇总!$C$2:$C$871,,MATCH($B243,[2]掉落汇总!$D$1:$M$1)),[2]掉落汇总!$A$2:$A$871,I$1,[2]掉落汇总!$C$2:$C$871,$Q$1)+SUMIFS(OFFSET([2]掉落汇总!$C$2:$C$871,,MATCH($B243,[2]掉落汇总!$D$1:$M$1)),[2]掉落汇总!$A$2:$A$871,I$1,[2]掉落汇总!$C$2:$C$871,$Q$2)/$Q$3)*宝箱投放计算!H243</f>
        <v>0</v>
      </c>
      <c r="J243">
        <f ca="1">(SUMIFS(OFFSET([2]掉落汇总!$C$2:$C$871,,MATCH($B243,[2]掉落汇总!$D$1:$M$1)),[2]掉落汇总!$A$2:$A$871,J$1,[2]掉落汇总!$C$2:$C$871,$Q$1)+SUMIFS(OFFSET([2]掉落汇总!$C$2:$C$871,,MATCH($B243,[2]掉落汇总!$D$1:$M$1)),[2]掉落汇总!$A$2:$A$871,J$1,[2]掉落汇总!$C$2:$C$871,$Q$2)/$Q$3)*宝箱投放计算!I243</f>
        <v>0</v>
      </c>
      <c r="K243">
        <f ca="1">(SUMIFS(OFFSET([2]掉落汇总!$C$2:$C$871,,MATCH($B243,[2]掉落汇总!$D$1:$M$1)),[2]掉落汇总!$A$2:$A$871,K$1,[2]掉落汇总!$C$2:$C$871,$Q$1)+SUMIFS(OFFSET([2]掉落汇总!$C$2:$C$871,,MATCH($B243,[2]掉落汇总!$D$1:$M$1)),[2]掉落汇总!$A$2:$A$871,K$1,[2]掉落汇总!$C$2:$C$871,$Q$2)/$Q$3)*宝箱投放计算!J243</f>
        <v>0</v>
      </c>
      <c r="L243">
        <f ca="1">(SUMIFS(OFFSET([2]掉落汇总!$C$2:$C$871,,MATCH($B243,[2]掉落汇总!$D$1:$M$1)),[2]掉落汇总!$A$2:$A$871,L$1,[2]掉落汇总!$C$2:$C$871,$Q$1)+SUMIFS(OFFSET([2]掉落汇总!$C$2:$C$871,,MATCH($B243,[2]掉落汇总!$D$1:$M$1)),[2]掉落汇总!$A$2:$A$871,L$1,[2]掉落汇总!$C$2:$C$871,$Q$2)/$Q$3)*宝箱投放计算!K243</f>
        <v>0.58393299516338337</v>
      </c>
      <c r="M243">
        <f ca="1">(SUMIFS(OFFSET([2]掉落汇总!$C$2:$C$871,,MATCH($B243,[2]掉落汇总!$D$1:$M$1)),[2]掉落汇总!$A$2:$A$871,M$1,[2]掉落汇总!$C$2:$C$871,$Q$1)+SUMIFS(OFFSET([2]掉落汇总!$C$2:$C$871,,MATCH($B243,[2]掉落汇总!$D$1:$M$1)),[2]掉落汇总!$A$2:$A$871,M$1,[2]掉落汇总!$C$2:$C$871,$Q$2)/$Q$3)*宝箱投放计算!L243</f>
        <v>0.73572346140371359</v>
      </c>
      <c r="N243">
        <f ca="1">(SUMIFS(OFFSET([2]掉落汇总!$C$2:$C$871,,MATCH($B243,[2]掉落汇总!$D$1:$M$1)),[2]掉落汇总!$A$2:$A$871,N$1,[2]掉落汇总!$C$2:$C$871,$Q$1)+SUMIFS(OFFSET([2]掉落汇总!$C$2:$C$871,,MATCH($B243,[2]掉落汇总!$D$1:$M$1)),[2]掉落汇总!$A$2:$A$871,N$1,[2]掉落汇总!$C$2:$C$871,$Q$2)/$Q$3)*宝箱投放计算!M243</f>
        <v>0.19916400295057779</v>
      </c>
      <c r="O243">
        <f ca="1">(SUMIFS(OFFSET([2]掉落汇总!$C$2:$C$871,,MATCH($B243,[2]掉落汇总!$D$1:$M$1)),[2]掉落汇总!$A$2:$A$871,O$1,[2]掉落汇总!$C$2:$C$871,$Q$1)+SUMIFS(OFFSET([2]掉落汇总!$C$2:$C$871,,MATCH($B243,[2]掉落汇总!$D$1:$M$1)),[2]掉落汇总!$A$2:$A$871,O$1,[2]掉落汇总!$C$2:$C$871,$Q$2)/$Q$3)*宝箱投放计算!N243</f>
        <v>0.31118538581225147</v>
      </c>
    </row>
    <row r="244" spans="1:15" x14ac:dyDescent="0.2">
      <c r="A244">
        <f>玩家成长时间线!A244</f>
        <v>243</v>
      </c>
      <c r="B244">
        <f>玩家成长时间线!B244</f>
        <v>9</v>
      </c>
      <c r="C244">
        <f ca="1">SUM($D$2:D244)</f>
        <v>1421.3101075885595</v>
      </c>
      <c r="D244">
        <f t="shared" ca="1" si="3"/>
        <v>6.000435402161397</v>
      </c>
      <c r="E244">
        <f ca="1">(SUMIFS(OFFSET([2]掉落汇总!$C$2:$C$871,,MATCH($B244,[2]掉落汇总!$D$1:$M$1)),[2]掉落汇总!$A$2:$A$871,E$1,[2]掉落汇总!$C$2:$C$871,$Q$1)+SUMIFS(OFFSET([2]掉落汇总!$C$2:$C$871,,MATCH($B244,[2]掉落汇总!$D$1:$M$1)),[2]掉落汇总!$A$2:$A$871,E$1,[2]掉落汇总!$C$2:$C$871,$Q$2)/$Q$3)*宝箱投放计算!D244</f>
        <v>1.0335965103598692</v>
      </c>
      <c r="F244">
        <f ca="1">(SUMIFS(OFFSET([2]掉落汇总!$C$2:$C$871,,MATCH($B244,[2]掉落汇总!$D$1:$M$1)),[2]掉落汇总!$A$2:$A$871,F$1,[2]掉落汇总!$C$2:$C$871,$Q$1)+SUMIFS(OFFSET([2]掉落汇总!$C$2:$C$871,,MATCH($B244,[2]掉落汇总!$D$1:$M$1)),[2]掉落汇总!$A$2:$A$871,F$1,[2]掉落汇总!$C$2:$C$871,$Q$2)/$Q$3)*宝箱投放计算!E244</f>
        <v>3.1368330464716006</v>
      </c>
      <c r="G244">
        <f ca="1">(SUMIFS(OFFSET([2]掉落汇总!$C$2:$C$871,,MATCH($B244,[2]掉落汇总!$D$1:$M$1)),[2]掉落汇总!$A$2:$A$871,G$1,[2]掉落汇总!$C$2:$C$871,$Q$1)+SUMIFS(OFFSET([2]掉落汇总!$C$2:$C$871,,MATCH($B244,[2]掉落汇总!$D$1:$M$1)),[2]掉落汇总!$A$2:$A$871,G$1,[2]掉落汇总!$C$2:$C$871,$Q$2)/$Q$3)*宝箱投放计算!F244</f>
        <v>0</v>
      </c>
      <c r="H244">
        <f ca="1">(SUMIFS(OFFSET([2]掉落汇总!$C$2:$C$871,,MATCH($B244,[2]掉落汇总!$D$1:$M$1)),[2]掉落汇总!$A$2:$A$871,H$1,[2]掉落汇总!$C$2:$C$871,$Q$1)+SUMIFS(OFFSET([2]掉落汇总!$C$2:$C$871,,MATCH($B244,[2]掉落汇总!$D$1:$M$1)),[2]掉落汇总!$A$2:$A$871,H$1,[2]掉落汇总!$C$2:$C$871,$Q$2)/$Q$3)*宝箱投放计算!G244</f>
        <v>0</v>
      </c>
      <c r="I244">
        <f ca="1">(SUMIFS(OFFSET([2]掉落汇总!$C$2:$C$871,,MATCH($B244,[2]掉落汇总!$D$1:$M$1)),[2]掉落汇总!$A$2:$A$871,I$1,[2]掉落汇总!$C$2:$C$871,$Q$1)+SUMIFS(OFFSET([2]掉落汇总!$C$2:$C$871,,MATCH($B244,[2]掉落汇总!$D$1:$M$1)),[2]掉落汇总!$A$2:$A$871,I$1,[2]掉落汇总!$C$2:$C$871,$Q$2)/$Q$3)*宝箱投放计算!H244</f>
        <v>0</v>
      </c>
      <c r="J244">
        <f ca="1">(SUMIFS(OFFSET([2]掉落汇总!$C$2:$C$871,,MATCH($B244,[2]掉落汇总!$D$1:$M$1)),[2]掉落汇总!$A$2:$A$871,J$1,[2]掉落汇总!$C$2:$C$871,$Q$1)+SUMIFS(OFFSET([2]掉落汇总!$C$2:$C$871,,MATCH($B244,[2]掉落汇总!$D$1:$M$1)),[2]掉落汇总!$A$2:$A$871,J$1,[2]掉落汇总!$C$2:$C$871,$Q$2)/$Q$3)*宝箱投放计算!I244</f>
        <v>0</v>
      </c>
      <c r="K244">
        <f ca="1">(SUMIFS(OFFSET([2]掉落汇总!$C$2:$C$871,,MATCH($B244,[2]掉落汇总!$D$1:$M$1)),[2]掉落汇总!$A$2:$A$871,K$1,[2]掉落汇总!$C$2:$C$871,$Q$1)+SUMIFS(OFFSET([2]掉落汇总!$C$2:$C$871,,MATCH($B244,[2]掉落汇总!$D$1:$M$1)),[2]掉落汇总!$A$2:$A$871,K$1,[2]掉落汇总!$C$2:$C$871,$Q$2)/$Q$3)*宝箱投放计算!J244</f>
        <v>0</v>
      </c>
      <c r="L244">
        <f ca="1">(SUMIFS(OFFSET([2]掉落汇总!$C$2:$C$871,,MATCH($B244,[2]掉落汇总!$D$1:$M$1)),[2]掉落汇总!$A$2:$A$871,L$1,[2]掉落汇总!$C$2:$C$871,$Q$1)+SUMIFS(OFFSET([2]掉落汇总!$C$2:$C$871,,MATCH($B244,[2]掉落汇总!$D$1:$M$1)),[2]掉落汇总!$A$2:$A$871,L$1,[2]掉落汇总!$C$2:$C$871,$Q$2)/$Q$3)*宝箱投放计算!K244</f>
        <v>0.58393299516338337</v>
      </c>
      <c r="M244">
        <f ca="1">(SUMIFS(OFFSET([2]掉落汇总!$C$2:$C$871,,MATCH($B244,[2]掉落汇总!$D$1:$M$1)),[2]掉落汇总!$A$2:$A$871,M$1,[2]掉落汇总!$C$2:$C$871,$Q$1)+SUMIFS(OFFSET([2]掉落汇总!$C$2:$C$871,,MATCH($B244,[2]掉落汇总!$D$1:$M$1)),[2]掉落汇总!$A$2:$A$871,M$1,[2]掉落汇总!$C$2:$C$871,$Q$2)/$Q$3)*宝箱投放计算!L244</f>
        <v>0.73572346140371359</v>
      </c>
      <c r="N244">
        <f ca="1">(SUMIFS(OFFSET([2]掉落汇总!$C$2:$C$871,,MATCH($B244,[2]掉落汇总!$D$1:$M$1)),[2]掉落汇总!$A$2:$A$871,N$1,[2]掉落汇总!$C$2:$C$871,$Q$1)+SUMIFS(OFFSET([2]掉落汇总!$C$2:$C$871,,MATCH($B244,[2]掉落汇总!$D$1:$M$1)),[2]掉落汇总!$A$2:$A$871,N$1,[2]掉落汇总!$C$2:$C$871,$Q$2)/$Q$3)*宝箱投放计算!M244</f>
        <v>0.19916400295057779</v>
      </c>
      <c r="O244">
        <f ca="1">(SUMIFS(OFFSET([2]掉落汇总!$C$2:$C$871,,MATCH($B244,[2]掉落汇总!$D$1:$M$1)),[2]掉落汇总!$A$2:$A$871,O$1,[2]掉落汇总!$C$2:$C$871,$Q$1)+SUMIFS(OFFSET([2]掉落汇总!$C$2:$C$871,,MATCH($B244,[2]掉落汇总!$D$1:$M$1)),[2]掉落汇总!$A$2:$A$871,O$1,[2]掉落汇总!$C$2:$C$871,$Q$2)/$Q$3)*宝箱投放计算!N244</f>
        <v>0.31118538581225147</v>
      </c>
    </row>
    <row r="245" spans="1:15" x14ac:dyDescent="0.2">
      <c r="A245">
        <f>玩家成长时间线!A245</f>
        <v>244</v>
      </c>
      <c r="B245">
        <f>玩家成长时间线!B245</f>
        <v>10</v>
      </c>
      <c r="C245">
        <f ca="1">SUM($D$2:D245)</f>
        <v>1427.2021521615814</v>
      </c>
      <c r="D245">
        <f t="shared" ca="1" si="3"/>
        <v>5.8920445730219377</v>
      </c>
      <c r="E245">
        <f ca="1">(SUMIFS(OFFSET([2]掉落汇总!$C$2:$C$871,,MATCH($B245,[2]掉落汇总!$D$1:$M$1)),[2]掉落汇总!$A$2:$A$871,E$1,[2]掉落汇总!$C$2:$C$871,$Q$1)+SUMIFS(OFFSET([2]掉落汇总!$C$2:$C$871,,MATCH($B245,[2]掉落汇总!$D$1:$M$1)),[2]掉落汇总!$A$2:$A$871,E$1,[2]掉落汇总!$C$2:$C$871,$Q$2)/$Q$3)*宝箱投放计算!D245</f>
        <v>0.92520568122041036</v>
      </c>
      <c r="F245">
        <f ca="1">(SUMIFS(OFFSET([2]掉落汇总!$C$2:$C$871,,MATCH($B245,[2]掉落汇总!$D$1:$M$1)),[2]掉落汇总!$A$2:$A$871,F$1,[2]掉落汇总!$C$2:$C$871,$Q$1)+SUMIFS(OFFSET([2]掉落汇总!$C$2:$C$871,,MATCH($B245,[2]掉落汇总!$D$1:$M$1)),[2]掉落汇总!$A$2:$A$871,F$1,[2]掉落汇总!$C$2:$C$871,$Q$2)/$Q$3)*宝箱投放计算!E245</f>
        <v>3.1368330464716006</v>
      </c>
      <c r="G245">
        <f ca="1">(SUMIFS(OFFSET([2]掉落汇总!$C$2:$C$871,,MATCH($B245,[2]掉落汇总!$D$1:$M$1)),[2]掉落汇总!$A$2:$A$871,G$1,[2]掉落汇总!$C$2:$C$871,$Q$1)+SUMIFS(OFFSET([2]掉落汇总!$C$2:$C$871,,MATCH($B245,[2]掉落汇总!$D$1:$M$1)),[2]掉落汇总!$A$2:$A$871,G$1,[2]掉落汇总!$C$2:$C$871,$Q$2)/$Q$3)*宝箱投放计算!F245</f>
        <v>0</v>
      </c>
      <c r="H245">
        <f ca="1">(SUMIFS(OFFSET([2]掉落汇总!$C$2:$C$871,,MATCH($B245,[2]掉落汇总!$D$1:$M$1)),[2]掉落汇总!$A$2:$A$871,H$1,[2]掉落汇总!$C$2:$C$871,$Q$1)+SUMIFS(OFFSET([2]掉落汇总!$C$2:$C$871,,MATCH($B245,[2]掉落汇总!$D$1:$M$1)),[2]掉落汇总!$A$2:$A$871,H$1,[2]掉落汇总!$C$2:$C$871,$Q$2)/$Q$3)*宝箱投放计算!G245</f>
        <v>0</v>
      </c>
      <c r="I245">
        <f ca="1">(SUMIFS(OFFSET([2]掉落汇总!$C$2:$C$871,,MATCH($B245,[2]掉落汇总!$D$1:$M$1)),[2]掉落汇总!$A$2:$A$871,I$1,[2]掉落汇总!$C$2:$C$871,$Q$1)+SUMIFS(OFFSET([2]掉落汇总!$C$2:$C$871,,MATCH($B245,[2]掉落汇总!$D$1:$M$1)),[2]掉落汇总!$A$2:$A$871,I$1,[2]掉落汇总!$C$2:$C$871,$Q$2)/$Q$3)*宝箱投放计算!H245</f>
        <v>0</v>
      </c>
      <c r="J245">
        <f ca="1">(SUMIFS(OFFSET([2]掉落汇总!$C$2:$C$871,,MATCH($B245,[2]掉落汇总!$D$1:$M$1)),[2]掉落汇总!$A$2:$A$871,J$1,[2]掉落汇总!$C$2:$C$871,$Q$1)+SUMIFS(OFFSET([2]掉落汇总!$C$2:$C$871,,MATCH($B245,[2]掉落汇总!$D$1:$M$1)),[2]掉落汇总!$A$2:$A$871,J$1,[2]掉落汇总!$C$2:$C$871,$Q$2)/$Q$3)*宝箱投放计算!I245</f>
        <v>0</v>
      </c>
      <c r="K245">
        <f ca="1">(SUMIFS(OFFSET([2]掉落汇总!$C$2:$C$871,,MATCH($B245,[2]掉落汇总!$D$1:$M$1)),[2]掉落汇总!$A$2:$A$871,K$1,[2]掉落汇总!$C$2:$C$871,$Q$1)+SUMIFS(OFFSET([2]掉落汇总!$C$2:$C$871,,MATCH($B245,[2]掉落汇总!$D$1:$M$1)),[2]掉落汇总!$A$2:$A$871,K$1,[2]掉落汇总!$C$2:$C$871,$Q$2)/$Q$3)*宝箱投放计算!J245</f>
        <v>0</v>
      </c>
      <c r="L245">
        <f ca="1">(SUMIFS(OFFSET([2]掉落汇总!$C$2:$C$871,,MATCH($B245,[2]掉落汇总!$D$1:$M$1)),[2]掉落汇总!$A$2:$A$871,L$1,[2]掉落汇总!$C$2:$C$871,$Q$1)+SUMIFS(OFFSET([2]掉落汇总!$C$2:$C$871,,MATCH($B245,[2]掉落汇总!$D$1:$M$1)),[2]掉落汇总!$A$2:$A$871,L$1,[2]掉落汇总!$C$2:$C$871,$Q$2)/$Q$3)*宝箱投放计算!K245</f>
        <v>0.58393299516338337</v>
      </c>
      <c r="M245">
        <f ca="1">(SUMIFS(OFFSET([2]掉落汇总!$C$2:$C$871,,MATCH($B245,[2]掉落汇总!$D$1:$M$1)),[2]掉落汇总!$A$2:$A$871,M$1,[2]掉落汇总!$C$2:$C$871,$Q$1)+SUMIFS(OFFSET([2]掉落汇总!$C$2:$C$871,,MATCH($B245,[2]掉落汇总!$D$1:$M$1)),[2]掉落汇总!$A$2:$A$871,M$1,[2]掉落汇总!$C$2:$C$871,$Q$2)/$Q$3)*宝箱投放计算!L245</f>
        <v>0.73572346140371359</v>
      </c>
      <c r="N245">
        <f ca="1">(SUMIFS(OFFSET([2]掉落汇总!$C$2:$C$871,,MATCH($B245,[2]掉落汇总!$D$1:$M$1)),[2]掉落汇总!$A$2:$A$871,N$1,[2]掉落汇总!$C$2:$C$871,$Q$1)+SUMIFS(OFFSET([2]掉落汇总!$C$2:$C$871,,MATCH($B245,[2]掉落汇总!$D$1:$M$1)),[2]掉落汇总!$A$2:$A$871,N$1,[2]掉落汇总!$C$2:$C$871,$Q$2)/$Q$3)*宝箱投放计算!M245</f>
        <v>0.19916400295057779</v>
      </c>
      <c r="O245">
        <f ca="1">(SUMIFS(OFFSET([2]掉落汇总!$C$2:$C$871,,MATCH($B245,[2]掉落汇总!$D$1:$M$1)),[2]掉落汇总!$A$2:$A$871,O$1,[2]掉落汇总!$C$2:$C$871,$Q$1)+SUMIFS(OFFSET([2]掉落汇总!$C$2:$C$871,,MATCH($B245,[2]掉落汇总!$D$1:$M$1)),[2]掉落汇总!$A$2:$A$871,O$1,[2]掉落汇总!$C$2:$C$871,$Q$2)/$Q$3)*宝箱投放计算!N245</f>
        <v>0.31118538581225147</v>
      </c>
    </row>
    <row r="246" spans="1:15" x14ac:dyDescent="0.2">
      <c r="A246">
        <f>玩家成长时间线!A246</f>
        <v>245</v>
      </c>
      <c r="B246">
        <f>玩家成长时间线!B246</f>
        <v>10</v>
      </c>
      <c r="C246">
        <f ca="1">SUM($D$2:D246)</f>
        <v>1433.0979842148768</v>
      </c>
      <c r="D246">
        <f t="shared" ca="1" si="3"/>
        <v>5.8958320532954778</v>
      </c>
      <c r="E246">
        <f ca="1">(SUMIFS(OFFSET([2]掉落汇总!$C$2:$C$871,,MATCH($B246,[2]掉落汇总!$D$1:$M$1)),[2]掉落汇总!$A$2:$A$871,E$1,[2]掉落汇总!$C$2:$C$871,$Q$1)+SUMIFS(OFFSET([2]掉落汇总!$C$2:$C$871,,MATCH($B246,[2]掉落汇总!$D$1:$M$1)),[2]掉落汇总!$A$2:$A$871,E$1,[2]掉落汇总!$C$2:$C$871,$Q$2)/$Q$3)*宝箱投放计算!D246</f>
        <v>0.9289931614939505</v>
      </c>
      <c r="F246">
        <f ca="1">(SUMIFS(OFFSET([2]掉落汇总!$C$2:$C$871,,MATCH($B246,[2]掉落汇总!$D$1:$M$1)),[2]掉落汇总!$A$2:$A$871,F$1,[2]掉落汇总!$C$2:$C$871,$Q$1)+SUMIFS(OFFSET([2]掉落汇总!$C$2:$C$871,,MATCH($B246,[2]掉落汇总!$D$1:$M$1)),[2]掉落汇总!$A$2:$A$871,F$1,[2]掉落汇总!$C$2:$C$871,$Q$2)/$Q$3)*宝箱投放计算!E246</f>
        <v>3.1368330464716006</v>
      </c>
      <c r="G246">
        <f ca="1">(SUMIFS(OFFSET([2]掉落汇总!$C$2:$C$871,,MATCH($B246,[2]掉落汇总!$D$1:$M$1)),[2]掉落汇总!$A$2:$A$871,G$1,[2]掉落汇总!$C$2:$C$871,$Q$1)+SUMIFS(OFFSET([2]掉落汇总!$C$2:$C$871,,MATCH($B246,[2]掉落汇总!$D$1:$M$1)),[2]掉落汇总!$A$2:$A$871,G$1,[2]掉落汇总!$C$2:$C$871,$Q$2)/$Q$3)*宝箱投放计算!F246</f>
        <v>0</v>
      </c>
      <c r="H246">
        <f ca="1">(SUMIFS(OFFSET([2]掉落汇总!$C$2:$C$871,,MATCH($B246,[2]掉落汇总!$D$1:$M$1)),[2]掉落汇总!$A$2:$A$871,H$1,[2]掉落汇总!$C$2:$C$871,$Q$1)+SUMIFS(OFFSET([2]掉落汇总!$C$2:$C$871,,MATCH($B246,[2]掉落汇总!$D$1:$M$1)),[2]掉落汇总!$A$2:$A$871,H$1,[2]掉落汇总!$C$2:$C$871,$Q$2)/$Q$3)*宝箱投放计算!G246</f>
        <v>0</v>
      </c>
      <c r="I246">
        <f ca="1">(SUMIFS(OFFSET([2]掉落汇总!$C$2:$C$871,,MATCH($B246,[2]掉落汇总!$D$1:$M$1)),[2]掉落汇总!$A$2:$A$871,I$1,[2]掉落汇总!$C$2:$C$871,$Q$1)+SUMIFS(OFFSET([2]掉落汇总!$C$2:$C$871,,MATCH($B246,[2]掉落汇总!$D$1:$M$1)),[2]掉落汇总!$A$2:$A$871,I$1,[2]掉落汇总!$C$2:$C$871,$Q$2)/$Q$3)*宝箱投放计算!H246</f>
        <v>0</v>
      </c>
      <c r="J246">
        <f ca="1">(SUMIFS(OFFSET([2]掉落汇总!$C$2:$C$871,,MATCH($B246,[2]掉落汇总!$D$1:$M$1)),[2]掉落汇总!$A$2:$A$871,J$1,[2]掉落汇总!$C$2:$C$871,$Q$1)+SUMIFS(OFFSET([2]掉落汇总!$C$2:$C$871,,MATCH($B246,[2]掉落汇总!$D$1:$M$1)),[2]掉落汇总!$A$2:$A$871,J$1,[2]掉落汇总!$C$2:$C$871,$Q$2)/$Q$3)*宝箱投放计算!I246</f>
        <v>0</v>
      </c>
      <c r="K246">
        <f ca="1">(SUMIFS(OFFSET([2]掉落汇总!$C$2:$C$871,,MATCH($B246,[2]掉落汇总!$D$1:$M$1)),[2]掉落汇总!$A$2:$A$871,K$1,[2]掉落汇总!$C$2:$C$871,$Q$1)+SUMIFS(OFFSET([2]掉落汇总!$C$2:$C$871,,MATCH($B246,[2]掉落汇总!$D$1:$M$1)),[2]掉落汇总!$A$2:$A$871,K$1,[2]掉落汇总!$C$2:$C$871,$Q$2)/$Q$3)*宝箱投放计算!J246</f>
        <v>0</v>
      </c>
      <c r="L246">
        <f ca="1">(SUMIFS(OFFSET([2]掉落汇总!$C$2:$C$871,,MATCH($B246,[2]掉落汇总!$D$1:$M$1)),[2]掉落汇总!$A$2:$A$871,L$1,[2]掉落汇总!$C$2:$C$871,$Q$1)+SUMIFS(OFFSET([2]掉落汇总!$C$2:$C$871,,MATCH($B246,[2]掉落汇总!$D$1:$M$1)),[2]掉落汇总!$A$2:$A$871,L$1,[2]掉落汇总!$C$2:$C$871,$Q$2)/$Q$3)*宝箱投放计算!K246</f>
        <v>0.58393299516338337</v>
      </c>
      <c r="M246">
        <f ca="1">(SUMIFS(OFFSET([2]掉落汇总!$C$2:$C$871,,MATCH($B246,[2]掉落汇总!$D$1:$M$1)),[2]掉落汇总!$A$2:$A$871,M$1,[2]掉落汇总!$C$2:$C$871,$Q$1)+SUMIFS(OFFSET([2]掉落汇总!$C$2:$C$871,,MATCH($B246,[2]掉落汇总!$D$1:$M$1)),[2]掉落汇总!$A$2:$A$871,M$1,[2]掉落汇总!$C$2:$C$871,$Q$2)/$Q$3)*宝箱投放计算!L246</f>
        <v>0.73572346140371359</v>
      </c>
      <c r="N246">
        <f ca="1">(SUMIFS(OFFSET([2]掉落汇总!$C$2:$C$871,,MATCH($B246,[2]掉落汇总!$D$1:$M$1)),[2]掉落汇总!$A$2:$A$871,N$1,[2]掉落汇总!$C$2:$C$871,$Q$1)+SUMIFS(OFFSET([2]掉落汇总!$C$2:$C$871,,MATCH($B246,[2]掉落汇总!$D$1:$M$1)),[2]掉落汇总!$A$2:$A$871,N$1,[2]掉落汇总!$C$2:$C$871,$Q$2)/$Q$3)*宝箱投放计算!M246</f>
        <v>0.19916400295057779</v>
      </c>
      <c r="O246">
        <f ca="1">(SUMIFS(OFFSET([2]掉落汇总!$C$2:$C$871,,MATCH($B246,[2]掉落汇总!$D$1:$M$1)),[2]掉落汇总!$A$2:$A$871,O$1,[2]掉落汇总!$C$2:$C$871,$Q$1)+SUMIFS(OFFSET([2]掉落汇总!$C$2:$C$871,,MATCH($B246,[2]掉落汇总!$D$1:$M$1)),[2]掉落汇总!$A$2:$A$871,O$1,[2]掉落汇总!$C$2:$C$871,$Q$2)/$Q$3)*宝箱投放计算!N246</f>
        <v>0.31118538581225147</v>
      </c>
    </row>
    <row r="247" spans="1:15" x14ac:dyDescent="0.2">
      <c r="A247">
        <f>玩家成长时间线!A247</f>
        <v>246</v>
      </c>
      <c r="B247">
        <f>玩家成长时间线!B247</f>
        <v>10</v>
      </c>
      <c r="C247">
        <f ca="1">SUM($D$2:D247)</f>
        <v>1438.9976037484457</v>
      </c>
      <c r="D247">
        <f t="shared" ca="1" si="3"/>
        <v>5.8996195335690178</v>
      </c>
      <c r="E247">
        <f ca="1">(SUMIFS(OFFSET([2]掉落汇总!$C$2:$C$871,,MATCH($B247,[2]掉落汇总!$D$1:$M$1)),[2]掉落汇总!$A$2:$A$871,E$1,[2]掉落汇总!$C$2:$C$871,$Q$1)+SUMIFS(OFFSET([2]掉落汇总!$C$2:$C$871,,MATCH($B247,[2]掉落汇总!$D$1:$M$1)),[2]掉落汇总!$A$2:$A$871,E$1,[2]掉落汇总!$C$2:$C$871,$Q$2)/$Q$3)*宝箱投放计算!D247</f>
        <v>0.93278064176749076</v>
      </c>
      <c r="F247">
        <f ca="1">(SUMIFS(OFFSET([2]掉落汇总!$C$2:$C$871,,MATCH($B247,[2]掉落汇总!$D$1:$M$1)),[2]掉落汇总!$A$2:$A$871,F$1,[2]掉落汇总!$C$2:$C$871,$Q$1)+SUMIFS(OFFSET([2]掉落汇总!$C$2:$C$871,,MATCH($B247,[2]掉落汇总!$D$1:$M$1)),[2]掉落汇总!$A$2:$A$871,F$1,[2]掉落汇总!$C$2:$C$871,$Q$2)/$Q$3)*宝箱投放计算!E247</f>
        <v>3.1368330464716006</v>
      </c>
      <c r="G247">
        <f ca="1">(SUMIFS(OFFSET([2]掉落汇总!$C$2:$C$871,,MATCH($B247,[2]掉落汇总!$D$1:$M$1)),[2]掉落汇总!$A$2:$A$871,G$1,[2]掉落汇总!$C$2:$C$871,$Q$1)+SUMIFS(OFFSET([2]掉落汇总!$C$2:$C$871,,MATCH($B247,[2]掉落汇总!$D$1:$M$1)),[2]掉落汇总!$A$2:$A$871,G$1,[2]掉落汇总!$C$2:$C$871,$Q$2)/$Q$3)*宝箱投放计算!F247</f>
        <v>0</v>
      </c>
      <c r="H247">
        <f ca="1">(SUMIFS(OFFSET([2]掉落汇总!$C$2:$C$871,,MATCH($B247,[2]掉落汇总!$D$1:$M$1)),[2]掉落汇总!$A$2:$A$871,H$1,[2]掉落汇总!$C$2:$C$871,$Q$1)+SUMIFS(OFFSET([2]掉落汇总!$C$2:$C$871,,MATCH($B247,[2]掉落汇总!$D$1:$M$1)),[2]掉落汇总!$A$2:$A$871,H$1,[2]掉落汇总!$C$2:$C$871,$Q$2)/$Q$3)*宝箱投放计算!G247</f>
        <v>0</v>
      </c>
      <c r="I247">
        <f ca="1">(SUMIFS(OFFSET([2]掉落汇总!$C$2:$C$871,,MATCH($B247,[2]掉落汇总!$D$1:$M$1)),[2]掉落汇总!$A$2:$A$871,I$1,[2]掉落汇总!$C$2:$C$871,$Q$1)+SUMIFS(OFFSET([2]掉落汇总!$C$2:$C$871,,MATCH($B247,[2]掉落汇总!$D$1:$M$1)),[2]掉落汇总!$A$2:$A$871,I$1,[2]掉落汇总!$C$2:$C$871,$Q$2)/$Q$3)*宝箱投放计算!H247</f>
        <v>0</v>
      </c>
      <c r="J247">
        <f ca="1">(SUMIFS(OFFSET([2]掉落汇总!$C$2:$C$871,,MATCH($B247,[2]掉落汇总!$D$1:$M$1)),[2]掉落汇总!$A$2:$A$871,J$1,[2]掉落汇总!$C$2:$C$871,$Q$1)+SUMIFS(OFFSET([2]掉落汇总!$C$2:$C$871,,MATCH($B247,[2]掉落汇总!$D$1:$M$1)),[2]掉落汇总!$A$2:$A$871,J$1,[2]掉落汇总!$C$2:$C$871,$Q$2)/$Q$3)*宝箱投放计算!I247</f>
        <v>0</v>
      </c>
      <c r="K247">
        <f ca="1">(SUMIFS(OFFSET([2]掉落汇总!$C$2:$C$871,,MATCH($B247,[2]掉落汇总!$D$1:$M$1)),[2]掉落汇总!$A$2:$A$871,K$1,[2]掉落汇总!$C$2:$C$871,$Q$1)+SUMIFS(OFFSET([2]掉落汇总!$C$2:$C$871,,MATCH($B247,[2]掉落汇总!$D$1:$M$1)),[2]掉落汇总!$A$2:$A$871,K$1,[2]掉落汇总!$C$2:$C$871,$Q$2)/$Q$3)*宝箱投放计算!J247</f>
        <v>0</v>
      </c>
      <c r="L247">
        <f ca="1">(SUMIFS(OFFSET([2]掉落汇总!$C$2:$C$871,,MATCH($B247,[2]掉落汇总!$D$1:$M$1)),[2]掉落汇总!$A$2:$A$871,L$1,[2]掉落汇总!$C$2:$C$871,$Q$1)+SUMIFS(OFFSET([2]掉落汇总!$C$2:$C$871,,MATCH($B247,[2]掉落汇总!$D$1:$M$1)),[2]掉落汇总!$A$2:$A$871,L$1,[2]掉落汇总!$C$2:$C$871,$Q$2)/$Q$3)*宝箱投放计算!K247</f>
        <v>0.58393299516338337</v>
      </c>
      <c r="M247">
        <f ca="1">(SUMIFS(OFFSET([2]掉落汇总!$C$2:$C$871,,MATCH($B247,[2]掉落汇总!$D$1:$M$1)),[2]掉落汇总!$A$2:$A$871,M$1,[2]掉落汇总!$C$2:$C$871,$Q$1)+SUMIFS(OFFSET([2]掉落汇总!$C$2:$C$871,,MATCH($B247,[2]掉落汇总!$D$1:$M$1)),[2]掉落汇总!$A$2:$A$871,M$1,[2]掉落汇总!$C$2:$C$871,$Q$2)/$Q$3)*宝箱投放计算!L247</f>
        <v>0.73572346140371359</v>
      </c>
      <c r="N247">
        <f ca="1">(SUMIFS(OFFSET([2]掉落汇总!$C$2:$C$871,,MATCH($B247,[2]掉落汇总!$D$1:$M$1)),[2]掉落汇总!$A$2:$A$871,N$1,[2]掉落汇总!$C$2:$C$871,$Q$1)+SUMIFS(OFFSET([2]掉落汇总!$C$2:$C$871,,MATCH($B247,[2]掉落汇总!$D$1:$M$1)),[2]掉落汇总!$A$2:$A$871,N$1,[2]掉落汇总!$C$2:$C$871,$Q$2)/$Q$3)*宝箱投放计算!M247</f>
        <v>0.19916400295057779</v>
      </c>
      <c r="O247">
        <f ca="1">(SUMIFS(OFFSET([2]掉落汇总!$C$2:$C$871,,MATCH($B247,[2]掉落汇总!$D$1:$M$1)),[2]掉落汇总!$A$2:$A$871,O$1,[2]掉落汇总!$C$2:$C$871,$Q$1)+SUMIFS(OFFSET([2]掉落汇总!$C$2:$C$871,,MATCH($B247,[2]掉落汇总!$D$1:$M$1)),[2]掉落汇总!$A$2:$A$871,O$1,[2]掉落汇总!$C$2:$C$871,$Q$2)/$Q$3)*宝箱投放计算!N247</f>
        <v>0.31118538581225147</v>
      </c>
    </row>
    <row r="248" spans="1:15" x14ac:dyDescent="0.2">
      <c r="A248">
        <f>玩家成长时间线!A248</f>
        <v>247</v>
      </c>
      <c r="B248">
        <f>玩家成长时间线!B248</f>
        <v>10</v>
      </c>
      <c r="C248">
        <f ca="1">SUM($D$2:D248)</f>
        <v>1444.9767603677592</v>
      </c>
      <c r="D248">
        <f t="shared" ca="1" si="3"/>
        <v>5.979156619313363</v>
      </c>
      <c r="E248">
        <f ca="1">(SUMIFS(OFFSET([2]掉落汇总!$C$2:$C$871,,MATCH($B248,[2]掉落汇总!$D$1:$M$1)),[2]掉落汇总!$A$2:$A$871,E$1,[2]掉落汇总!$C$2:$C$871,$Q$1)+SUMIFS(OFFSET([2]掉落汇总!$C$2:$C$871,,MATCH($B248,[2]掉落汇总!$D$1:$M$1)),[2]掉落汇总!$A$2:$A$871,E$1,[2]掉落汇总!$C$2:$C$871,$Q$2)/$Q$3)*宝箱投放计算!D248</f>
        <v>1.0123177275118358</v>
      </c>
      <c r="F248">
        <f ca="1">(SUMIFS(OFFSET([2]掉落汇总!$C$2:$C$871,,MATCH($B248,[2]掉落汇总!$D$1:$M$1)),[2]掉落汇总!$A$2:$A$871,F$1,[2]掉落汇总!$C$2:$C$871,$Q$1)+SUMIFS(OFFSET([2]掉落汇总!$C$2:$C$871,,MATCH($B248,[2]掉落汇总!$D$1:$M$1)),[2]掉落汇总!$A$2:$A$871,F$1,[2]掉落汇总!$C$2:$C$871,$Q$2)/$Q$3)*宝箱投放计算!E248</f>
        <v>3.1368330464716006</v>
      </c>
      <c r="G248">
        <f ca="1">(SUMIFS(OFFSET([2]掉落汇总!$C$2:$C$871,,MATCH($B248,[2]掉落汇总!$D$1:$M$1)),[2]掉落汇总!$A$2:$A$871,G$1,[2]掉落汇总!$C$2:$C$871,$Q$1)+SUMIFS(OFFSET([2]掉落汇总!$C$2:$C$871,,MATCH($B248,[2]掉落汇总!$D$1:$M$1)),[2]掉落汇总!$A$2:$A$871,G$1,[2]掉落汇总!$C$2:$C$871,$Q$2)/$Q$3)*宝箱投放计算!F248</f>
        <v>0</v>
      </c>
      <c r="H248">
        <f ca="1">(SUMIFS(OFFSET([2]掉落汇总!$C$2:$C$871,,MATCH($B248,[2]掉落汇总!$D$1:$M$1)),[2]掉落汇总!$A$2:$A$871,H$1,[2]掉落汇总!$C$2:$C$871,$Q$1)+SUMIFS(OFFSET([2]掉落汇总!$C$2:$C$871,,MATCH($B248,[2]掉落汇总!$D$1:$M$1)),[2]掉落汇总!$A$2:$A$871,H$1,[2]掉落汇总!$C$2:$C$871,$Q$2)/$Q$3)*宝箱投放计算!G248</f>
        <v>0</v>
      </c>
      <c r="I248">
        <f ca="1">(SUMIFS(OFFSET([2]掉落汇总!$C$2:$C$871,,MATCH($B248,[2]掉落汇总!$D$1:$M$1)),[2]掉落汇总!$A$2:$A$871,I$1,[2]掉落汇总!$C$2:$C$871,$Q$1)+SUMIFS(OFFSET([2]掉落汇总!$C$2:$C$871,,MATCH($B248,[2]掉落汇总!$D$1:$M$1)),[2]掉落汇总!$A$2:$A$871,I$1,[2]掉落汇总!$C$2:$C$871,$Q$2)/$Q$3)*宝箱投放计算!H248</f>
        <v>0</v>
      </c>
      <c r="J248">
        <f ca="1">(SUMIFS(OFFSET([2]掉落汇总!$C$2:$C$871,,MATCH($B248,[2]掉落汇总!$D$1:$M$1)),[2]掉落汇总!$A$2:$A$871,J$1,[2]掉落汇总!$C$2:$C$871,$Q$1)+SUMIFS(OFFSET([2]掉落汇总!$C$2:$C$871,,MATCH($B248,[2]掉落汇总!$D$1:$M$1)),[2]掉落汇总!$A$2:$A$871,J$1,[2]掉落汇总!$C$2:$C$871,$Q$2)/$Q$3)*宝箱投放计算!I248</f>
        <v>0</v>
      </c>
      <c r="K248">
        <f ca="1">(SUMIFS(OFFSET([2]掉落汇总!$C$2:$C$871,,MATCH($B248,[2]掉落汇总!$D$1:$M$1)),[2]掉落汇总!$A$2:$A$871,K$1,[2]掉落汇总!$C$2:$C$871,$Q$1)+SUMIFS(OFFSET([2]掉落汇总!$C$2:$C$871,,MATCH($B248,[2]掉落汇总!$D$1:$M$1)),[2]掉落汇总!$A$2:$A$871,K$1,[2]掉落汇总!$C$2:$C$871,$Q$2)/$Q$3)*宝箱投放计算!J248</f>
        <v>0</v>
      </c>
      <c r="L248">
        <f ca="1">(SUMIFS(OFFSET([2]掉落汇总!$C$2:$C$871,,MATCH($B248,[2]掉落汇总!$D$1:$M$1)),[2]掉落汇总!$A$2:$A$871,L$1,[2]掉落汇总!$C$2:$C$871,$Q$1)+SUMIFS(OFFSET([2]掉落汇总!$C$2:$C$871,,MATCH($B248,[2]掉落汇总!$D$1:$M$1)),[2]掉落汇总!$A$2:$A$871,L$1,[2]掉落汇总!$C$2:$C$871,$Q$2)/$Q$3)*宝箱投放计算!K248</f>
        <v>0.58393299516338337</v>
      </c>
      <c r="M248">
        <f ca="1">(SUMIFS(OFFSET([2]掉落汇总!$C$2:$C$871,,MATCH($B248,[2]掉落汇总!$D$1:$M$1)),[2]掉落汇总!$A$2:$A$871,M$1,[2]掉落汇总!$C$2:$C$871,$Q$1)+SUMIFS(OFFSET([2]掉落汇总!$C$2:$C$871,,MATCH($B248,[2]掉落汇总!$D$1:$M$1)),[2]掉落汇总!$A$2:$A$871,M$1,[2]掉落汇总!$C$2:$C$871,$Q$2)/$Q$3)*宝箱投放计算!L248</f>
        <v>0.73572346140371359</v>
      </c>
      <c r="N248">
        <f ca="1">(SUMIFS(OFFSET([2]掉落汇总!$C$2:$C$871,,MATCH($B248,[2]掉落汇总!$D$1:$M$1)),[2]掉落汇总!$A$2:$A$871,N$1,[2]掉落汇总!$C$2:$C$871,$Q$1)+SUMIFS(OFFSET([2]掉落汇总!$C$2:$C$871,,MATCH($B248,[2]掉落汇总!$D$1:$M$1)),[2]掉落汇总!$A$2:$A$871,N$1,[2]掉落汇总!$C$2:$C$871,$Q$2)/$Q$3)*宝箱投放计算!M248</f>
        <v>0.19916400295057779</v>
      </c>
      <c r="O248">
        <f ca="1">(SUMIFS(OFFSET([2]掉落汇总!$C$2:$C$871,,MATCH($B248,[2]掉落汇总!$D$1:$M$1)),[2]掉落汇总!$A$2:$A$871,O$1,[2]掉落汇总!$C$2:$C$871,$Q$1)+SUMIFS(OFFSET([2]掉落汇总!$C$2:$C$871,,MATCH($B248,[2]掉落汇总!$D$1:$M$1)),[2]掉落汇总!$A$2:$A$871,O$1,[2]掉落汇总!$C$2:$C$871,$Q$2)/$Q$3)*宝箱投放计算!N248</f>
        <v>0.31118538581225147</v>
      </c>
    </row>
    <row r="249" spans="1:15" x14ac:dyDescent="0.2">
      <c r="A249">
        <f>玩家成长时间线!A249</f>
        <v>248</v>
      </c>
      <c r="B249">
        <f>玩家成长时间线!B249</f>
        <v>10</v>
      </c>
      <c r="C249">
        <f ca="1">SUM($D$2:D249)</f>
        <v>1450.8839548618753</v>
      </c>
      <c r="D249">
        <f t="shared" ca="1" si="3"/>
        <v>5.9071944941160988</v>
      </c>
      <c r="E249">
        <f ca="1">(SUMIFS(OFFSET([2]掉落汇总!$C$2:$C$871,,MATCH($B249,[2]掉落汇总!$D$1:$M$1)),[2]掉落汇总!$A$2:$A$871,E$1,[2]掉落汇总!$C$2:$C$871,$Q$1)+SUMIFS(OFFSET([2]掉落汇总!$C$2:$C$871,,MATCH($B249,[2]掉落汇总!$D$1:$M$1)),[2]掉落汇总!$A$2:$A$871,E$1,[2]掉落汇总!$C$2:$C$871,$Q$2)/$Q$3)*宝箱投放计算!D249</f>
        <v>0.94035560231457127</v>
      </c>
      <c r="F249">
        <f ca="1">(SUMIFS(OFFSET([2]掉落汇总!$C$2:$C$871,,MATCH($B249,[2]掉落汇总!$D$1:$M$1)),[2]掉落汇总!$A$2:$A$871,F$1,[2]掉落汇总!$C$2:$C$871,$Q$1)+SUMIFS(OFFSET([2]掉落汇总!$C$2:$C$871,,MATCH($B249,[2]掉落汇总!$D$1:$M$1)),[2]掉落汇总!$A$2:$A$871,F$1,[2]掉落汇总!$C$2:$C$871,$Q$2)/$Q$3)*宝箱投放计算!E249</f>
        <v>3.1368330464716006</v>
      </c>
      <c r="G249">
        <f ca="1">(SUMIFS(OFFSET([2]掉落汇总!$C$2:$C$871,,MATCH($B249,[2]掉落汇总!$D$1:$M$1)),[2]掉落汇总!$A$2:$A$871,G$1,[2]掉落汇总!$C$2:$C$871,$Q$1)+SUMIFS(OFFSET([2]掉落汇总!$C$2:$C$871,,MATCH($B249,[2]掉落汇总!$D$1:$M$1)),[2]掉落汇总!$A$2:$A$871,G$1,[2]掉落汇总!$C$2:$C$871,$Q$2)/$Q$3)*宝箱投放计算!F249</f>
        <v>0</v>
      </c>
      <c r="H249">
        <f ca="1">(SUMIFS(OFFSET([2]掉落汇总!$C$2:$C$871,,MATCH($B249,[2]掉落汇总!$D$1:$M$1)),[2]掉落汇总!$A$2:$A$871,H$1,[2]掉落汇总!$C$2:$C$871,$Q$1)+SUMIFS(OFFSET([2]掉落汇总!$C$2:$C$871,,MATCH($B249,[2]掉落汇总!$D$1:$M$1)),[2]掉落汇总!$A$2:$A$871,H$1,[2]掉落汇总!$C$2:$C$871,$Q$2)/$Q$3)*宝箱投放计算!G249</f>
        <v>0</v>
      </c>
      <c r="I249">
        <f ca="1">(SUMIFS(OFFSET([2]掉落汇总!$C$2:$C$871,,MATCH($B249,[2]掉落汇总!$D$1:$M$1)),[2]掉落汇总!$A$2:$A$871,I$1,[2]掉落汇总!$C$2:$C$871,$Q$1)+SUMIFS(OFFSET([2]掉落汇总!$C$2:$C$871,,MATCH($B249,[2]掉落汇总!$D$1:$M$1)),[2]掉落汇总!$A$2:$A$871,I$1,[2]掉落汇总!$C$2:$C$871,$Q$2)/$Q$3)*宝箱投放计算!H249</f>
        <v>0</v>
      </c>
      <c r="J249">
        <f ca="1">(SUMIFS(OFFSET([2]掉落汇总!$C$2:$C$871,,MATCH($B249,[2]掉落汇总!$D$1:$M$1)),[2]掉落汇总!$A$2:$A$871,J$1,[2]掉落汇总!$C$2:$C$871,$Q$1)+SUMIFS(OFFSET([2]掉落汇总!$C$2:$C$871,,MATCH($B249,[2]掉落汇总!$D$1:$M$1)),[2]掉落汇总!$A$2:$A$871,J$1,[2]掉落汇总!$C$2:$C$871,$Q$2)/$Q$3)*宝箱投放计算!I249</f>
        <v>0</v>
      </c>
      <c r="K249">
        <f ca="1">(SUMIFS(OFFSET([2]掉落汇总!$C$2:$C$871,,MATCH($B249,[2]掉落汇总!$D$1:$M$1)),[2]掉落汇总!$A$2:$A$871,K$1,[2]掉落汇总!$C$2:$C$871,$Q$1)+SUMIFS(OFFSET([2]掉落汇总!$C$2:$C$871,,MATCH($B249,[2]掉落汇总!$D$1:$M$1)),[2]掉落汇总!$A$2:$A$871,K$1,[2]掉落汇总!$C$2:$C$871,$Q$2)/$Q$3)*宝箱投放计算!J249</f>
        <v>0</v>
      </c>
      <c r="L249">
        <f ca="1">(SUMIFS(OFFSET([2]掉落汇总!$C$2:$C$871,,MATCH($B249,[2]掉落汇总!$D$1:$M$1)),[2]掉落汇总!$A$2:$A$871,L$1,[2]掉落汇总!$C$2:$C$871,$Q$1)+SUMIFS(OFFSET([2]掉落汇总!$C$2:$C$871,,MATCH($B249,[2]掉落汇总!$D$1:$M$1)),[2]掉落汇总!$A$2:$A$871,L$1,[2]掉落汇总!$C$2:$C$871,$Q$2)/$Q$3)*宝箱投放计算!K249</f>
        <v>0.58393299516338337</v>
      </c>
      <c r="M249">
        <f ca="1">(SUMIFS(OFFSET([2]掉落汇总!$C$2:$C$871,,MATCH($B249,[2]掉落汇总!$D$1:$M$1)),[2]掉落汇总!$A$2:$A$871,M$1,[2]掉落汇总!$C$2:$C$871,$Q$1)+SUMIFS(OFFSET([2]掉落汇总!$C$2:$C$871,,MATCH($B249,[2]掉落汇总!$D$1:$M$1)),[2]掉落汇总!$A$2:$A$871,M$1,[2]掉落汇总!$C$2:$C$871,$Q$2)/$Q$3)*宝箱投放计算!L249</f>
        <v>0.73572346140371359</v>
      </c>
      <c r="N249">
        <f ca="1">(SUMIFS(OFFSET([2]掉落汇总!$C$2:$C$871,,MATCH($B249,[2]掉落汇总!$D$1:$M$1)),[2]掉落汇总!$A$2:$A$871,N$1,[2]掉落汇总!$C$2:$C$871,$Q$1)+SUMIFS(OFFSET([2]掉落汇总!$C$2:$C$871,,MATCH($B249,[2]掉落汇总!$D$1:$M$1)),[2]掉落汇总!$A$2:$A$871,N$1,[2]掉落汇总!$C$2:$C$871,$Q$2)/$Q$3)*宝箱投放计算!M249</f>
        <v>0.19916400295057779</v>
      </c>
      <c r="O249">
        <f ca="1">(SUMIFS(OFFSET([2]掉落汇总!$C$2:$C$871,,MATCH($B249,[2]掉落汇总!$D$1:$M$1)),[2]掉落汇总!$A$2:$A$871,O$1,[2]掉落汇总!$C$2:$C$871,$Q$1)+SUMIFS(OFFSET([2]掉落汇总!$C$2:$C$871,,MATCH($B249,[2]掉落汇总!$D$1:$M$1)),[2]掉落汇总!$A$2:$A$871,O$1,[2]掉落汇总!$C$2:$C$871,$Q$2)/$Q$3)*宝箱投放计算!N249</f>
        <v>0.31118538581225147</v>
      </c>
    </row>
    <row r="250" spans="1:15" x14ac:dyDescent="0.2">
      <c r="A250">
        <f>玩家成长时间线!A250</f>
        <v>249</v>
      </c>
      <c r="B250">
        <f>玩家成长时间线!B250</f>
        <v>10</v>
      </c>
      <c r="C250">
        <f ca="1">SUM($D$2:D250)</f>
        <v>1456.7949368362649</v>
      </c>
      <c r="D250">
        <f t="shared" ca="1" si="3"/>
        <v>5.9109819743896388</v>
      </c>
      <c r="E250">
        <f ca="1">(SUMIFS(OFFSET([2]掉落汇总!$C$2:$C$871,,MATCH($B250,[2]掉落汇总!$D$1:$M$1)),[2]掉落汇总!$A$2:$A$871,E$1,[2]掉落汇总!$C$2:$C$871,$Q$1)+SUMIFS(OFFSET([2]掉落汇总!$C$2:$C$871,,MATCH($B250,[2]掉落汇总!$D$1:$M$1)),[2]掉落汇总!$A$2:$A$871,E$1,[2]掉落汇总!$C$2:$C$871,$Q$2)/$Q$3)*宝箱投放计算!D250</f>
        <v>0.94414308258811142</v>
      </c>
      <c r="F250">
        <f ca="1">(SUMIFS(OFFSET([2]掉落汇总!$C$2:$C$871,,MATCH($B250,[2]掉落汇总!$D$1:$M$1)),[2]掉落汇总!$A$2:$A$871,F$1,[2]掉落汇总!$C$2:$C$871,$Q$1)+SUMIFS(OFFSET([2]掉落汇总!$C$2:$C$871,,MATCH($B250,[2]掉落汇总!$D$1:$M$1)),[2]掉落汇总!$A$2:$A$871,F$1,[2]掉落汇总!$C$2:$C$871,$Q$2)/$Q$3)*宝箱投放计算!E250</f>
        <v>3.1368330464716006</v>
      </c>
      <c r="G250">
        <f ca="1">(SUMIFS(OFFSET([2]掉落汇总!$C$2:$C$871,,MATCH($B250,[2]掉落汇总!$D$1:$M$1)),[2]掉落汇总!$A$2:$A$871,G$1,[2]掉落汇总!$C$2:$C$871,$Q$1)+SUMIFS(OFFSET([2]掉落汇总!$C$2:$C$871,,MATCH($B250,[2]掉落汇总!$D$1:$M$1)),[2]掉落汇总!$A$2:$A$871,G$1,[2]掉落汇总!$C$2:$C$871,$Q$2)/$Q$3)*宝箱投放计算!F250</f>
        <v>0</v>
      </c>
      <c r="H250">
        <f ca="1">(SUMIFS(OFFSET([2]掉落汇总!$C$2:$C$871,,MATCH($B250,[2]掉落汇总!$D$1:$M$1)),[2]掉落汇总!$A$2:$A$871,H$1,[2]掉落汇总!$C$2:$C$871,$Q$1)+SUMIFS(OFFSET([2]掉落汇总!$C$2:$C$871,,MATCH($B250,[2]掉落汇总!$D$1:$M$1)),[2]掉落汇总!$A$2:$A$871,H$1,[2]掉落汇总!$C$2:$C$871,$Q$2)/$Q$3)*宝箱投放计算!G250</f>
        <v>0</v>
      </c>
      <c r="I250">
        <f ca="1">(SUMIFS(OFFSET([2]掉落汇总!$C$2:$C$871,,MATCH($B250,[2]掉落汇总!$D$1:$M$1)),[2]掉落汇总!$A$2:$A$871,I$1,[2]掉落汇总!$C$2:$C$871,$Q$1)+SUMIFS(OFFSET([2]掉落汇总!$C$2:$C$871,,MATCH($B250,[2]掉落汇总!$D$1:$M$1)),[2]掉落汇总!$A$2:$A$871,I$1,[2]掉落汇总!$C$2:$C$871,$Q$2)/$Q$3)*宝箱投放计算!H250</f>
        <v>0</v>
      </c>
      <c r="J250">
        <f ca="1">(SUMIFS(OFFSET([2]掉落汇总!$C$2:$C$871,,MATCH($B250,[2]掉落汇总!$D$1:$M$1)),[2]掉落汇总!$A$2:$A$871,J$1,[2]掉落汇总!$C$2:$C$871,$Q$1)+SUMIFS(OFFSET([2]掉落汇总!$C$2:$C$871,,MATCH($B250,[2]掉落汇总!$D$1:$M$1)),[2]掉落汇总!$A$2:$A$871,J$1,[2]掉落汇总!$C$2:$C$871,$Q$2)/$Q$3)*宝箱投放计算!I250</f>
        <v>0</v>
      </c>
      <c r="K250">
        <f ca="1">(SUMIFS(OFFSET([2]掉落汇总!$C$2:$C$871,,MATCH($B250,[2]掉落汇总!$D$1:$M$1)),[2]掉落汇总!$A$2:$A$871,K$1,[2]掉落汇总!$C$2:$C$871,$Q$1)+SUMIFS(OFFSET([2]掉落汇总!$C$2:$C$871,,MATCH($B250,[2]掉落汇总!$D$1:$M$1)),[2]掉落汇总!$A$2:$A$871,K$1,[2]掉落汇总!$C$2:$C$871,$Q$2)/$Q$3)*宝箱投放计算!J250</f>
        <v>0</v>
      </c>
      <c r="L250">
        <f ca="1">(SUMIFS(OFFSET([2]掉落汇总!$C$2:$C$871,,MATCH($B250,[2]掉落汇总!$D$1:$M$1)),[2]掉落汇总!$A$2:$A$871,L$1,[2]掉落汇总!$C$2:$C$871,$Q$1)+SUMIFS(OFFSET([2]掉落汇总!$C$2:$C$871,,MATCH($B250,[2]掉落汇总!$D$1:$M$1)),[2]掉落汇总!$A$2:$A$871,L$1,[2]掉落汇总!$C$2:$C$871,$Q$2)/$Q$3)*宝箱投放计算!K250</f>
        <v>0.58393299516338337</v>
      </c>
      <c r="M250">
        <f ca="1">(SUMIFS(OFFSET([2]掉落汇总!$C$2:$C$871,,MATCH($B250,[2]掉落汇总!$D$1:$M$1)),[2]掉落汇总!$A$2:$A$871,M$1,[2]掉落汇总!$C$2:$C$871,$Q$1)+SUMIFS(OFFSET([2]掉落汇总!$C$2:$C$871,,MATCH($B250,[2]掉落汇总!$D$1:$M$1)),[2]掉落汇总!$A$2:$A$871,M$1,[2]掉落汇总!$C$2:$C$871,$Q$2)/$Q$3)*宝箱投放计算!L250</f>
        <v>0.73572346140371359</v>
      </c>
      <c r="N250">
        <f ca="1">(SUMIFS(OFFSET([2]掉落汇总!$C$2:$C$871,,MATCH($B250,[2]掉落汇总!$D$1:$M$1)),[2]掉落汇总!$A$2:$A$871,N$1,[2]掉落汇总!$C$2:$C$871,$Q$1)+SUMIFS(OFFSET([2]掉落汇总!$C$2:$C$871,,MATCH($B250,[2]掉落汇总!$D$1:$M$1)),[2]掉落汇总!$A$2:$A$871,N$1,[2]掉落汇总!$C$2:$C$871,$Q$2)/$Q$3)*宝箱投放计算!M250</f>
        <v>0.19916400295057779</v>
      </c>
      <c r="O250">
        <f ca="1">(SUMIFS(OFFSET([2]掉落汇总!$C$2:$C$871,,MATCH($B250,[2]掉落汇总!$D$1:$M$1)),[2]掉落汇总!$A$2:$A$871,O$1,[2]掉落汇总!$C$2:$C$871,$Q$1)+SUMIFS(OFFSET([2]掉落汇总!$C$2:$C$871,,MATCH($B250,[2]掉落汇总!$D$1:$M$1)),[2]掉落汇总!$A$2:$A$871,O$1,[2]掉落汇总!$C$2:$C$871,$Q$2)/$Q$3)*宝箱投放计算!N250</f>
        <v>0.31118538581225147</v>
      </c>
    </row>
    <row r="251" spans="1:15" x14ac:dyDescent="0.2">
      <c r="A251">
        <f>玩家成长时间线!A251</f>
        <v>250</v>
      </c>
      <c r="B251">
        <f>玩家成长时间线!B251</f>
        <v>10</v>
      </c>
      <c r="C251">
        <f ca="1">SUM($D$2:D251)</f>
        <v>1462.7475810936635</v>
      </c>
      <c r="D251">
        <f t="shared" ca="1" si="3"/>
        <v>5.9526442573985818</v>
      </c>
      <c r="E251">
        <f ca="1">(SUMIFS(OFFSET([2]掉落汇总!$C$2:$C$871,,MATCH($B251,[2]掉落汇总!$D$1:$M$1)),[2]掉落汇总!$A$2:$A$871,E$1,[2]掉落汇总!$C$2:$C$871,$Q$1)+SUMIFS(OFFSET([2]掉落汇总!$C$2:$C$871,,MATCH($B251,[2]掉落汇总!$D$1:$M$1)),[2]掉落汇总!$A$2:$A$871,E$1,[2]掉落汇总!$C$2:$C$871,$Q$2)/$Q$3)*宝箱投放计算!D251</f>
        <v>0.98580536559705412</v>
      </c>
      <c r="F251">
        <f ca="1">(SUMIFS(OFFSET([2]掉落汇总!$C$2:$C$871,,MATCH($B251,[2]掉落汇总!$D$1:$M$1)),[2]掉落汇总!$A$2:$A$871,F$1,[2]掉落汇总!$C$2:$C$871,$Q$1)+SUMIFS(OFFSET([2]掉落汇总!$C$2:$C$871,,MATCH($B251,[2]掉落汇总!$D$1:$M$1)),[2]掉落汇总!$A$2:$A$871,F$1,[2]掉落汇总!$C$2:$C$871,$Q$2)/$Q$3)*宝箱投放计算!E251</f>
        <v>3.1368330464716006</v>
      </c>
      <c r="G251">
        <f ca="1">(SUMIFS(OFFSET([2]掉落汇总!$C$2:$C$871,,MATCH($B251,[2]掉落汇总!$D$1:$M$1)),[2]掉落汇总!$A$2:$A$871,G$1,[2]掉落汇总!$C$2:$C$871,$Q$1)+SUMIFS(OFFSET([2]掉落汇总!$C$2:$C$871,,MATCH($B251,[2]掉落汇总!$D$1:$M$1)),[2]掉落汇总!$A$2:$A$871,G$1,[2]掉落汇总!$C$2:$C$871,$Q$2)/$Q$3)*宝箱投放计算!F251</f>
        <v>0</v>
      </c>
      <c r="H251">
        <f ca="1">(SUMIFS(OFFSET([2]掉落汇总!$C$2:$C$871,,MATCH($B251,[2]掉落汇总!$D$1:$M$1)),[2]掉落汇总!$A$2:$A$871,H$1,[2]掉落汇总!$C$2:$C$871,$Q$1)+SUMIFS(OFFSET([2]掉落汇总!$C$2:$C$871,,MATCH($B251,[2]掉落汇总!$D$1:$M$1)),[2]掉落汇总!$A$2:$A$871,H$1,[2]掉落汇总!$C$2:$C$871,$Q$2)/$Q$3)*宝箱投放计算!G251</f>
        <v>0</v>
      </c>
      <c r="I251">
        <f ca="1">(SUMIFS(OFFSET([2]掉落汇总!$C$2:$C$871,,MATCH($B251,[2]掉落汇总!$D$1:$M$1)),[2]掉落汇总!$A$2:$A$871,I$1,[2]掉落汇总!$C$2:$C$871,$Q$1)+SUMIFS(OFFSET([2]掉落汇总!$C$2:$C$871,,MATCH($B251,[2]掉落汇总!$D$1:$M$1)),[2]掉落汇总!$A$2:$A$871,I$1,[2]掉落汇总!$C$2:$C$871,$Q$2)/$Q$3)*宝箱投放计算!H251</f>
        <v>0</v>
      </c>
      <c r="J251">
        <f ca="1">(SUMIFS(OFFSET([2]掉落汇总!$C$2:$C$871,,MATCH($B251,[2]掉落汇总!$D$1:$M$1)),[2]掉落汇总!$A$2:$A$871,J$1,[2]掉落汇总!$C$2:$C$871,$Q$1)+SUMIFS(OFFSET([2]掉落汇总!$C$2:$C$871,,MATCH($B251,[2]掉落汇总!$D$1:$M$1)),[2]掉落汇总!$A$2:$A$871,J$1,[2]掉落汇总!$C$2:$C$871,$Q$2)/$Q$3)*宝箱投放计算!I251</f>
        <v>0</v>
      </c>
      <c r="K251">
        <f ca="1">(SUMIFS(OFFSET([2]掉落汇总!$C$2:$C$871,,MATCH($B251,[2]掉落汇总!$D$1:$M$1)),[2]掉落汇总!$A$2:$A$871,K$1,[2]掉落汇总!$C$2:$C$871,$Q$1)+SUMIFS(OFFSET([2]掉落汇总!$C$2:$C$871,,MATCH($B251,[2]掉落汇总!$D$1:$M$1)),[2]掉落汇总!$A$2:$A$871,K$1,[2]掉落汇总!$C$2:$C$871,$Q$2)/$Q$3)*宝箱投放计算!J251</f>
        <v>0</v>
      </c>
      <c r="L251">
        <f ca="1">(SUMIFS(OFFSET([2]掉落汇总!$C$2:$C$871,,MATCH($B251,[2]掉落汇总!$D$1:$M$1)),[2]掉落汇总!$A$2:$A$871,L$1,[2]掉落汇总!$C$2:$C$871,$Q$1)+SUMIFS(OFFSET([2]掉落汇总!$C$2:$C$871,,MATCH($B251,[2]掉落汇总!$D$1:$M$1)),[2]掉落汇总!$A$2:$A$871,L$1,[2]掉落汇总!$C$2:$C$871,$Q$2)/$Q$3)*宝箱投放计算!K251</f>
        <v>0.58393299516338337</v>
      </c>
      <c r="M251">
        <f ca="1">(SUMIFS(OFFSET([2]掉落汇总!$C$2:$C$871,,MATCH($B251,[2]掉落汇总!$D$1:$M$1)),[2]掉落汇总!$A$2:$A$871,M$1,[2]掉落汇总!$C$2:$C$871,$Q$1)+SUMIFS(OFFSET([2]掉落汇总!$C$2:$C$871,,MATCH($B251,[2]掉落汇总!$D$1:$M$1)),[2]掉落汇总!$A$2:$A$871,M$1,[2]掉落汇总!$C$2:$C$871,$Q$2)/$Q$3)*宝箱投放计算!L251</f>
        <v>0.73572346140371359</v>
      </c>
      <c r="N251">
        <f ca="1">(SUMIFS(OFFSET([2]掉落汇总!$C$2:$C$871,,MATCH($B251,[2]掉落汇总!$D$1:$M$1)),[2]掉落汇总!$A$2:$A$871,N$1,[2]掉落汇总!$C$2:$C$871,$Q$1)+SUMIFS(OFFSET([2]掉落汇总!$C$2:$C$871,,MATCH($B251,[2]掉落汇总!$D$1:$M$1)),[2]掉落汇总!$A$2:$A$871,N$1,[2]掉落汇总!$C$2:$C$871,$Q$2)/$Q$3)*宝箱投放计算!M251</f>
        <v>0.19916400295057779</v>
      </c>
      <c r="O251">
        <f ca="1">(SUMIFS(OFFSET([2]掉落汇总!$C$2:$C$871,,MATCH($B251,[2]掉落汇总!$D$1:$M$1)),[2]掉落汇总!$A$2:$A$871,O$1,[2]掉落汇总!$C$2:$C$871,$Q$1)+SUMIFS(OFFSET([2]掉落汇总!$C$2:$C$871,,MATCH($B251,[2]掉落汇总!$D$1:$M$1)),[2]掉落汇总!$A$2:$A$871,O$1,[2]掉落汇总!$C$2:$C$871,$Q$2)/$Q$3)*宝箱投放计算!N251</f>
        <v>0.31118538581225147</v>
      </c>
    </row>
    <row r="252" spans="1:15" x14ac:dyDescent="0.2">
      <c r="A252">
        <f>玩家成长时间线!A252</f>
        <v>251</v>
      </c>
      <c r="B252">
        <f>玩家成长时间线!B252</f>
        <v>10</v>
      </c>
      <c r="C252">
        <f ca="1">SUM($D$2:D252)</f>
        <v>1468.6661380286002</v>
      </c>
      <c r="D252">
        <f t="shared" ca="1" si="3"/>
        <v>5.9185569349367189</v>
      </c>
      <c r="E252">
        <f ca="1">(SUMIFS(OFFSET([2]掉落汇总!$C$2:$C$871,,MATCH($B252,[2]掉落汇总!$D$1:$M$1)),[2]掉落汇总!$A$2:$A$871,E$1,[2]掉落汇总!$C$2:$C$871,$Q$1)+SUMIFS(OFFSET([2]掉落汇总!$C$2:$C$871,,MATCH($B252,[2]掉落汇总!$D$1:$M$1)),[2]掉落汇总!$A$2:$A$871,E$1,[2]掉落汇总!$C$2:$C$871,$Q$2)/$Q$3)*宝箱投放计算!D252</f>
        <v>0.95171804313519193</v>
      </c>
      <c r="F252">
        <f ca="1">(SUMIFS(OFFSET([2]掉落汇总!$C$2:$C$871,,MATCH($B252,[2]掉落汇总!$D$1:$M$1)),[2]掉落汇总!$A$2:$A$871,F$1,[2]掉落汇总!$C$2:$C$871,$Q$1)+SUMIFS(OFFSET([2]掉落汇总!$C$2:$C$871,,MATCH($B252,[2]掉落汇总!$D$1:$M$1)),[2]掉落汇总!$A$2:$A$871,F$1,[2]掉落汇总!$C$2:$C$871,$Q$2)/$Q$3)*宝箱投放计算!E252</f>
        <v>3.1368330464716006</v>
      </c>
      <c r="G252">
        <f ca="1">(SUMIFS(OFFSET([2]掉落汇总!$C$2:$C$871,,MATCH($B252,[2]掉落汇总!$D$1:$M$1)),[2]掉落汇总!$A$2:$A$871,G$1,[2]掉落汇总!$C$2:$C$871,$Q$1)+SUMIFS(OFFSET([2]掉落汇总!$C$2:$C$871,,MATCH($B252,[2]掉落汇总!$D$1:$M$1)),[2]掉落汇总!$A$2:$A$871,G$1,[2]掉落汇总!$C$2:$C$871,$Q$2)/$Q$3)*宝箱投放计算!F252</f>
        <v>0</v>
      </c>
      <c r="H252">
        <f ca="1">(SUMIFS(OFFSET([2]掉落汇总!$C$2:$C$871,,MATCH($B252,[2]掉落汇总!$D$1:$M$1)),[2]掉落汇总!$A$2:$A$871,H$1,[2]掉落汇总!$C$2:$C$871,$Q$1)+SUMIFS(OFFSET([2]掉落汇总!$C$2:$C$871,,MATCH($B252,[2]掉落汇总!$D$1:$M$1)),[2]掉落汇总!$A$2:$A$871,H$1,[2]掉落汇总!$C$2:$C$871,$Q$2)/$Q$3)*宝箱投放计算!G252</f>
        <v>0</v>
      </c>
      <c r="I252">
        <f ca="1">(SUMIFS(OFFSET([2]掉落汇总!$C$2:$C$871,,MATCH($B252,[2]掉落汇总!$D$1:$M$1)),[2]掉落汇总!$A$2:$A$871,I$1,[2]掉落汇总!$C$2:$C$871,$Q$1)+SUMIFS(OFFSET([2]掉落汇总!$C$2:$C$871,,MATCH($B252,[2]掉落汇总!$D$1:$M$1)),[2]掉落汇总!$A$2:$A$871,I$1,[2]掉落汇总!$C$2:$C$871,$Q$2)/$Q$3)*宝箱投放计算!H252</f>
        <v>0</v>
      </c>
      <c r="J252">
        <f ca="1">(SUMIFS(OFFSET([2]掉落汇总!$C$2:$C$871,,MATCH($B252,[2]掉落汇总!$D$1:$M$1)),[2]掉落汇总!$A$2:$A$871,J$1,[2]掉落汇总!$C$2:$C$871,$Q$1)+SUMIFS(OFFSET([2]掉落汇总!$C$2:$C$871,,MATCH($B252,[2]掉落汇总!$D$1:$M$1)),[2]掉落汇总!$A$2:$A$871,J$1,[2]掉落汇总!$C$2:$C$871,$Q$2)/$Q$3)*宝箱投放计算!I252</f>
        <v>0</v>
      </c>
      <c r="K252">
        <f ca="1">(SUMIFS(OFFSET([2]掉落汇总!$C$2:$C$871,,MATCH($B252,[2]掉落汇总!$D$1:$M$1)),[2]掉落汇总!$A$2:$A$871,K$1,[2]掉落汇总!$C$2:$C$871,$Q$1)+SUMIFS(OFFSET([2]掉落汇总!$C$2:$C$871,,MATCH($B252,[2]掉落汇总!$D$1:$M$1)),[2]掉落汇总!$A$2:$A$871,K$1,[2]掉落汇总!$C$2:$C$871,$Q$2)/$Q$3)*宝箱投放计算!J252</f>
        <v>0</v>
      </c>
      <c r="L252">
        <f ca="1">(SUMIFS(OFFSET([2]掉落汇总!$C$2:$C$871,,MATCH($B252,[2]掉落汇总!$D$1:$M$1)),[2]掉落汇总!$A$2:$A$871,L$1,[2]掉落汇总!$C$2:$C$871,$Q$1)+SUMIFS(OFFSET([2]掉落汇总!$C$2:$C$871,,MATCH($B252,[2]掉落汇总!$D$1:$M$1)),[2]掉落汇总!$A$2:$A$871,L$1,[2]掉落汇总!$C$2:$C$871,$Q$2)/$Q$3)*宝箱投放计算!K252</f>
        <v>0.58393299516338337</v>
      </c>
      <c r="M252">
        <f ca="1">(SUMIFS(OFFSET([2]掉落汇总!$C$2:$C$871,,MATCH($B252,[2]掉落汇总!$D$1:$M$1)),[2]掉落汇总!$A$2:$A$871,M$1,[2]掉落汇总!$C$2:$C$871,$Q$1)+SUMIFS(OFFSET([2]掉落汇总!$C$2:$C$871,,MATCH($B252,[2]掉落汇总!$D$1:$M$1)),[2]掉落汇总!$A$2:$A$871,M$1,[2]掉落汇总!$C$2:$C$871,$Q$2)/$Q$3)*宝箱投放计算!L252</f>
        <v>0.73572346140371359</v>
      </c>
      <c r="N252">
        <f ca="1">(SUMIFS(OFFSET([2]掉落汇总!$C$2:$C$871,,MATCH($B252,[2]掉落汇总!$D$1:$M$1)),[2]掉落汇总!$A$2:$A$871,N$1,[2]掉落汇总!$C$2:$C$871,$Q$1)+SUMIFS(OFFSET([2]掉落汇总!$C$2:$C$871,,MATCH($B252,[2]掉落汇总!$D$1:$M$1)),[2]掉落汇总!$A$2:$A$871,N$1,[2]掉落汇总!$C$2:$C$871,$Q$2)/$Q$3)*宝箱投放计算!M252</f>
        <v>0.19916400295057779</v>
      </c>
      <c r="O252">
        <f ca="1">(SUMIFS(OFFSET([2]掉落汇总!$C$2:$C$871,,MATCH($B252,[2]掉落汇总!$D$1:$M$1)),[2]掉落汇总!$A$2:$A$871,O$1,[2]掉落汇总!$C$2:$C$871,$Q$1)+SUMIFS(OFFSET([2]掉落汇总!$C$2:$C$871,,MATCH($B252,[2]掉落汇总!$D$1:$M$1)),[2]掉落汇总!$A$2:$A$871,O$1,[2]掉落汇总!$C$2:$C$871,$Q$2)/$Q$3)*宝箱投放计算!N252</f>
        <v>0.31118538581225147</v>
      </c>
    </row>
    <row r="253" spans="1:15" x14ac:dyDescent="0.2">
      <c r="A253">
        <f>玩家成长时间线!A253</f>
        <v>252</v>
      </c>
      <c r="B253">
        <f>玩家成长时间线!B253</f>
        <v>8</v>
      </c>
      <c r="C253">
        <f ca="1">SUM($D$2:D253)</f>
        <v>1474.7254985784346</v>
      </c>
      <c r="D253">
        <f t="shared" ca="1" si="3"/>
        <v>6.059360549834417</v>
      </c>
      <c r="E253">
        <f ca="1">(SUMIFS(OFFSET([2]掉落汇总!$C$2:$C$871,,MATCH($B253,[2]掉落汇总!$D$1:$M$1)),[2]掉落汇总!$A$2:$A$871,E$1,[2]掉落汇总!$C$2:$C$871,$Q$1)+SUMIFS(OFFSET([2]掉落汇总!$C$2:$C$871,,MATCH($B253,[2]掉落汇总!$D$1:$M$1)),[2]掉落汇总!$A$2:$A$871,E$1,[2]掉落汇总!$C$2:$C$871,$Q$2)/$Q$3)*宝箱投放计算!D253</f>
        <v>1.0673384615384616</v>
      </c>
      <c r="F253">
        <f ca="1">(SUMIFS(OFFSET([2]掉落汇总!$C$2:$C$871,,MATCH($B253,[2]掉落汇总!$D$1:$M$1)),[2]掉落汇总!$A$2:$A$871,F$1,[2]掉落汇总!$C$2:$C$871,$Q$1)+SUMIFS(OFFSET([2]掉落汇总!$C$2:$C$871,,MATCH($B253,[2]掉落汇总!$D$1:$M$1)),[2]掉落汇总!$A$2:$A$871,F$1,[2]掉落汇总!$C$2:$C$871,$Q$2)/$Q$3)*宝箱投放计算!E253</f>
        <v>2.5094664371772804</v>
      </c>
      <c r="G253">
        <f ca="1">(SUMIFS(OFFSET([2]掉落汇总!$C$2:$C$871,,MATCH($B253,[2]掉落汇总!$D$1:$M$1)),[2]掉落汇总!$A$2:$A$871,G$1,[2]掉落汇总!$C$2:$C$871,$Q$1)+SUMIFS(OFFSET([2]掉落汇总!$C$2:$C$871,,MATCH($B253,[2]掉落汇总!$D$1:$M$1)),[2]掉落汇总!$A$2:$A$871,G$1,[2]掉落汇总!$C$2:$C$871,$Q$2)/$Q$3)*宝箱投放计算!F253</f>
        <v>0.65254980578874822</v>
      </c>
      <c r="H253">
        <f ca="1">(SUMIFS(OFFSET([2]掉落汇总!$C$2:$C$871,,MATCH($B253,[2]掉落汇总!$D$1:$M$1)),[2]掉落汇总!$A$2:$A$871,H$1,[2]掉落汇总!$C$2:$C$871,$Q$1)+SUMIFS(OFFSET([2]掉落汇总!$C$2:$C$871,,MATCH($B253,[2]掉落汇总!$D$1:$M$1)),[2]掉落汇总!$A$2:$A$871,H$1,[2]掉落汇总!$C$2:$C$871,$Q$2)/$Q$3)*宝箱投放计算!G253</f>
        <v>0</v>
      </c>
      <c r="I253">
        <f ca="1">(SUMIFS(OFFSET([2]掉落汇总!$C$2:$C$871,,MATCH($B253,[2]掉落汇总!$D$1:$M$1)),[2]掉落汇总!$A$2:$A$871,I$1,[2]掉落汇总!$C$2:$C$871,$Q$1)+SUMIFS(OFFSET([2]掉落汇总!$C$2:$C$871,,MATCH($B253,[2]掉落汇总!$D$1:$M$1)),[2]掉落汇总!$A$2:$A$871,I$1,[2]掉落汇总!$C$2:$C$871,$Q$2)/$Q$3)*宝箱投放计算!H253</f>
        <v>0</v>
      </c>
      <c r="J253">
        <f ca="1">(SUMIFS(OFFSET([2]掉落汇总!$C$2:$C$871,,MATCH($B253,[2]掉落汇总!$D$1:$M$1)),[2]掉落汇总!$A$2:$A$871,J$1,[2]掉落汇总!$C$2:$C$871,$Q$1)+SUMIFS(OFFSET([2]掉落汇总!$C$2:$C$871,,MATCH($B253,[2]掉落汇总!$D$1:$M$1)),[2]掉落汇总!$A$2:$A$871,J$1,[2]掉落汇总!$C$2:$C$871,$Q$2)/$Q$3)*宝箱投放计算!I253</f>
        <v>0</v>
      </c>
      <c r="K253">
        <f ca="1">(SUMIFS(OFFSET([2]掉落汇总!$C$2:$C$871,,MATCH($B253,[2]掉落汇总!$D$1:$M$1)),[2]掉落汇总!$A$2:$A$871,K$1,[2]掉落汇总!$C$2:$C$871,$Q$1)+SUMIFS(OFFSET([2]掉落汇总!$C$2:$C$871,,MATCH($B253,[2]掉落汇总!$D$1:$M$1)),[2]掉落汇总!$A$2:$A$871,K$1,[2]掉落汇总!$C$2:$C$871,$Q$2)/$Q$3)*宝箱投放计算!J253</f>
        <v>0</v>
      </c>
      <c r="L253">
        <f ca="1">(SUMIFS(OFFSET([2]掉落汇总!$C$2:$C$871,,MATCH($B253,[2]掉落汇总!$D$1:$M$1)),[2]掉落汇总!$A$2:$A$871,L$1,[2]掉落汇总!$C$2:$C$871,$Q$1)+SUMIFS(OFFSET([2]掉落汇总!$C$2:$C$871,,MATCH($B253,[2]掉落汇总!$D$1:$M$1)),[2]掉落汇总!$A$2:$A$871,L$1,[2]掉落汇总!$C$2:$C$871,$Q$2)/$Q$3)*宝箱投放计算!K253</f>
        <v>0.58393299516338337</v>
      </c>
      <c r="M253">
        <f ca="1">(SUMIFS(OFFSET([2]掉落汇总!$C$2:$C$871,,MATCH($B253,[2]掉落汇总!$D$1:$M$1)),[2]掉落汇总!$A$2:$A$871,M$1,[2]掉落汇总!$C$2:$C$871,$Q$1)+SUMIFS(OFFSET([2]掉落汇总!$C$2:$C$871,,MATCH($B253,[2]掉落汇总!$D$1:$M$1)),[2]掉落汇总!$A$2:$A$871,M$1,[2]掉落汇总!$C$2:$C$871,$Q$2)/$Q$3)*宝箱投放计算!L253</f>
        <v>0.73572346140371359</v>
      </c>
      <c r="N253">
        <f ca="1">(SUMIFS(OFFSET([2]掉落汇总!$C$2:$C$871,,MATCH($B253,[2]掉落汇总!$D$1:$M$1)),[2]掉落汇总!$A$2:$A$871,N$1,[2]掉落汇总!$C$2:$C$871,$Q$1)+SUMIFS(OFFSET([2]掉落汇总!$C$2:$C$871,,MATCH($B253,[2]掉落汇总!$D$1:$M$1)),[2]掉落汇总!$A$2:$A$871,N$1,[2]掉落汇总!$C$2:$C$871,$Q$2)/$Q$3)*宝箱投放计算!M253</f>
        <v>0.19916400295057779</v>
      </c>
      <c r="O253">
        <f ca="1">(SUMIFS(OFFSET([2]掉落汇总!$C$2:$C$871,,MATCH($B253,[2]掉落汇总!$D$1:$M$1)),[2]掉落汇总!$A$2:$A$871,O$1,[2]掉落汇总!$C$2:$C$871,$Q$1)+SUMIFS(OFFSET([2]掉落汇总!$C$2:$C$871,,MATCH($B253,[2]掉落汇总!$D$1:$M$1)),[2]掉落汇总!$A$2:$A$871,O$1,[2]掉落汇总!$C$2:$C$871,$Q$2)/$Q$3)*宝箱投放计算!N253</f>
        <v>0.31118538581225147</v>
      </c>
    </row>
    <row r="254" spans="1:15" x14ac:dyDescent="0.2">
      <c r="A254">
        <f>玩家成长时间线!A254</f>
        <v>253</v>
      </c>
      <c r="B254">
        <f>玩家成长时间线!B254</f>
        <v>8</v>
      </c>
      <c r="C254">
        <f ca="1">SUM($D$2:D254)</f>
        <v>1480.0180785532496</v>
      </c>
      <c r="D254">
        <f t="shared" ca="1" si="3"/>
        <v>5.2925799748148989</v>
      </c>
      <c r="E254">
        <f ca="1">(SUMIFS(OFFSET([2]掉落汇总!$C$2:$C$871,,MATCH($B254,[2]掉落汇总!$D$1:$M$1)),[2]掉落汇总!$A$2:$A$871,E$1,[2]掉落汇总!$C$2:$C$871,$Q$1)+SUMIFS(OFFSET([2]掉落汇总!$C$2:$C$871,,MATCH($B254,[2]掉落汇总!$D$1:$M$1)),[2]掉落汇总!$A$2:$A$871,E$1,[2]掉落汇总!$C$2:$C$871,$Q$2)/$Q$3)*宝箱投放计算!D254</f>
        <v>0.95310769230769232</v>
      </c>
      <c r="F254">
        <f ca="1">(SUMIFS(OFFSET([2]掉落汇总!$C$2:$C$871,,MATCH($B254,[2]掉落汇总!$D$1:$M$1)),[2]掉落汇总!$A$2:$A$871,F$1,[2]掉落汇总!$C$2:$C$871,$Q$1)+SUMIFS(OFFSET([2]掉落汇总!$C$2:$C$871,,MATCH($B254,[2]掉落汇总!$D$1:$M$1)),[2]掉落汇总!$A$2:$A$871,F$1,[2]掉落汇总!$C$2:$C$871,$Q$2)/$Q$3)*宝箱投放计算!E254</f>
        <v>2.5094664371772804</v>
      </c>
      <c r="G254">
        <f ca="1">(SUMIFS(OFFSET([2]掉落汇总!$C$2:$C$871,,MATCH($B254,[2]掉落汇总!$D$1:$M$1)),[2]掉落汇总!$A$2:$A$871,G$1,[2]掉落汇总!$C$2:$C$871,$Q$1)+SUMIFS(OFFSET([2]掉落汇总!$C$2:$C$871,,MATCH($B254,[2]掉落汇总!$D$1:$M$1)),[2]掉落汇总!$A$2:$A$871,G$1,[2]掉落汇总!$C$2:$C$871,$Q$2)/$Q$3)*宝箱投放计算!F254</f>
        <v>0</v>
      </c>
      <c r="H254">
        <f ca="1">(SUMIFS(OFFSET([2]掉落汇总!$C$2:$C$871,,MATCH($B254,[2]掉落汇总!$D$1:$M$1)),[2]掉落汇总!$A$2:$A$871,H$1,[2]掉落汇总!$C$2:$C$871,$Q$1)+SUMIFS(OFFSET([2]掉落汇总!$C$2:$C$871,,MATCH($B254,[2]掉落汇总!$D$1:$M$1)),[2]掉落汇总!$A$2:$A$871,H$1,[2]掉落汇总!$C$2:$C$871,$Q$2)/$Q$3)*宝箱投放计算!G254</f>
        <v>0</v>
      </c>
      <c r="I254">
        <f ca="1">(SUMIFS(OFFSET([2]掉落汇总!$C$2:$C$871,,MATCH($B254,[2]掉落汇总!$D$1:$M$1)),[2]掉落汇总!$A$2:$A$871,I$1,[2]掉落汇总!$C$2:$C$871,$Q$1)+SUMIFS(OFFSET([2]掉落汇总!$C$2:$C$871,,MATCH($B254,[2]掉落汇总!$D$1:$M$1)),[2]掉落汇总!$A$2:$A$871,I$1,[2]掉落汇总!$C$2:$C$871,$Q$2)/$Q$3)*宝箱投放计算!H254</f>
        <v>0</v>
      </c>
      <c r="J254">
        <f ca="1">(SUMIFS(OFFSET([2]掉落汇总!$C$2:$C$871,,MATCH($B254,[2]掉落汇总!$D$1:$M$1)),[2]掉落汇总!$A$2:$A$871,J$1,[2]掉落汇总!$C$2:$C$871,$Q$1)+SUMIFS(OFFSET([2]掉落汇总!$C$2:$C$871,,MATCH($B254,[2]掉落汇总!$D$1:$M$1)),[2]掉落汇总!$A$2:$A$871,J$1,[2]掉落汇总!$C$2:$C$871,$Q$2)/$Q$3)*宝箱投放计算!I254</f>
        <v>0</v>
      </c>
      <c r="K254">
        <f ca="1">(SUMIFS(OFFSET([2]掉落汇总!$C$2:$C$871,,MATCH($B254,[2]掉落汇总!$D$1:$M$1)),[2]掉落汇总!$A$2:$A$871,K$1,[2]掉落汇总!$C$2:$C$871,$Q$1)+SUMIFS(OFFSET([2]掉落汇总!$C$2:$C$871,,MATCH($B254,[2]掉落汇总!$D$1:$M$1)),[2]掉落汇总!$A$2:$A$871,K$1,[2]掉落汇总!$C$2:$C$871,$Q$2)/$Q$3)*宝箱投放计算!J254</f>
        <v>0</v>
      </c>
      <c r="L254">
        <f ca="1">(SUMIFS(OFFSET([2]掉落汇总!$C$2:$C$871,,MATCH($B254,[2]掉落汇总!$D$1:$M$1)),[2]掉落汇总!$A$2:$A$871,L$1,[2]掉落汇总!$C$2:$C$871,$Q$1)+SUMIFS(OFFSET([2]掉落汇总!$C$2:$C$871,,MATCH($B254,[2]掉落汇总!$D$1:$M$1)),[2]掉落汇总!$A$2:$A$871,L$1,[2]掉落汇总!$C$2:$C$871,$Q$2)/$Q$3)*宝箱投放计算!K254</f>
        <v>0.58393299516338337</v>
      </c>
      <c r="M254">
        <f ca="1">(SUMIFS(OFFSET([2]掉落汇总!$C$2:$C$871,,MATCH($B254,[2]掉落汇总!$D$1:$M$1)),[2]掉落汇总!$A$2:$A$871,M$1,[2]掉落汇总!$C$2:$C$871,$Q$1)+SUMIFS(OFFSET([2]掉落汇总!$C$2:$C$871,,MATCH($B254,[2]掉落汇总!$D$1:$M$1)),[2]掉落汇总!$A$2:$A$871,M$1,[2]掉落汇总!$C$2:$C$871,$Q$2)/$Q$3)*宝箱投放计算!L254</f>
        <v>0.73572346140371359</v>
      </c>
      <c r="N254">
        <f ca="1">(SUMIFS(OFFSET([2]掉落汇总!$C$2:$C$871,,MATCH($B254,[2]掉落汇总!$D$1:$M$1)),[2]掉落汇总!$A$2:$A$871,N$1,[2]掉落汇总!$C$2:$C$871,$Q$1)+SUMIFS(OFFSET([2]掉落汇总!$C$2:$C$871,,MATCH($B254,[2]掉落汇总!$D$1:$M$1)),[2]掉落汇总!$A$2:$A$871,N$1,[2]掉落汇总!$C$2:$C$871,$Q$2)/$Q$3)*宝箱投放计算!M254</f>
        <v>0.19916400295057779</v>
      </c>
      <c r="O254">
        <f ca="1">(SUMIFS(OFFSET([2]掉落汇总!$C$2:$C$871,,MATCH($B254,[2]掉落汇总!$D$1:$M$1)),[2]掉落汇总!$A$2:$A$871,O$1,[2]掉落汇总!$C$2:$C$871,$Q$1)+SUMIFS(OFFSET([2]掉落汇总!$C$2:$C$871,,MATCH($B254,[2]掉落汇总!$D$1:$M$1)),[2]掉落汇总!$A$2:$A$871,O$1,[2]掉落汇总!$C$2:$C$871,$Q$2)/$Q$3)*宝箱投放计算!N254</f>
        <v>0.31118538581225147</v>
      </c>
    </row>
    <row r="255" spans="1:15" x14ac:dyDescent="0.2">
      <c r="A255">
        <f>玩家成长时间线!A255</f>
        <v>254</v>
      </c>
      <c r="B255">
        <f>玩家成长时间线!B255</f>
        <v>8</v>
      </c>
      <c r="C255">
        <f ca="1">SUM($D$2:D255)</f>
        <v>1485.3360431434492</v>
      </c>
      <c r="D255">
        <f t="shared" ca="1" si="3"/>
        <v>5.317964590199515</v>
      </c>
      <c r="E255">
        <f ca="1">(SUMIFS(OFFSET([2]掉落汇总!$C$2:$C$871,,MATCH($B255,[2]掉落汇总!$D$1:$M$1)),[2]掉落汇总!$A$2:$A$871,E$1,[2]掉落汇总!$C$2:$C$871,$Q$1)+SUMIFS(OFFSET([2]掉落汇总!$C$2:$C$871,,MATCH($B255,[2]掉落汇总!$D$1:$M$1)),[2]掉落汇总!$A$2:$A$871,E$1,[2]掉落汇总!$C$2:$C$871,$Q$2)/$Q$3)*宝箱投放计算!D255</f>
        <v>0.97849230769230777</v>
      </c>
      <c r="F255">
        <f ca="1">(SUMIFS(OFFSET([2]掉落汇总!$C$2:$C$871,,MATCH($B255,[2]掉落汇总!$D$1:$M$1)),[2]掉落汇总!$A$2:$A$871,F$1,[2]掉落汇总!$C$2:$C$871,$Q$1)+SUMIFS(OFFSET([2]掉落汇总!$C$2:$C$871,,MATCH($B255,[2]掉落汇总!$D$1:$M$1)),[2]掉落汇总!$A$2:$A$871,F$1,[2]掉落汇总!$C$2:$C$871,$Q$2)/$Q$3)*宝箱投放计算!E255</f>
        <v>2.5094664371772804</v>
      </c>
      <c r="G255">
        <f ca="1">(SUMIFS(OFFSET([2]掉落汇总!$C$2:$C$871,,MATCH($B255,[2]掉落汇总!$D$1:$M$1)),[2]掉落汇总!$A$2:$A$871,G$1,[2]掉落汇总!$C$2:$C$871,$Q$1)+SUMIFS(OFFSET([2]掉落汇总!$C$2:$C$871,,MATCH($B255,[2]掉落汇总!$D$1:$M$1)),[2]掉落汇总!$A$2:$A$871,G$1,[2]掉落汇总!$C$2:$C$871,$Q$2)/$Q$3)*宝箱投放计算!F255</f>
        <v>0</v>
      </c>
      <c r="H255">
        <f ca="1">(SUMIFS(OFFSET([2]掉落汇总!$C$2:$C$871,,MATCH($B255,[2]掉落汇总!$D$1:$M$1)),[2]掉落汇总!$A$2:$A$871,H$1,[2]掉落汇总!$C$2:$C$871,$Q$1)+SUMIFS(OFFSET([2]掉落汇总!$C$2:$C$871,,MATCH($B255,[2]掉落汇总!$D$1:$M$1)),[2]掉落汇总!$A$2:$A$871,H$1,[2]掉落汇总!$C$2:$C$871,$Q$2)/$Q$3)*宝箱投放计算!G255</f>
        <v>0</v>
      </c>
      <c r="I255">
        <f ca="1">(SUMIFS(OFFSET([2]掉落汇总!$C$2:$C$871,,MATCH($B255,[2]掉落汇总!$D$1:$M$1)),[2]掉落汇总!$A$2:$A$871,I$1,[2]掉落汇总!$C$2:$C$871,$Q$1)+SUMIFS(OFFSET([2]掉落汇总!$C$2:$C$871,,MATCH($B255,[2]掉落汇总!$D$1:$M$1)),[2]掉落汇总!$A$2:$A$871,I$1,[2]掉落汇总!$C$2:$C$871,$Q$2)/$Q$3)*宝箱投放计算!H255</f>
        <v>0</v>
      </c>
      <c r="J255">
        <f ca="1">(SUMIFS(OFFSET([2]掉落汇总!$C$2:$C$871,,MATCH($B255,[2]掉落汇总!$D$1:$M$1)),[2]掉落汇总!$A$2:$A$871,J$1,[2]掉落汇总!$C$2:$C$871,$Q$1)+SUMIFS(OFFSET([2]掉落汇总!$C$2:$C$871,,MATCH($B255,[2]掉落汇总!$D$1:$M$1)),[2]掉落汇总!$A$2:$A$871,J$1,[2]掉落汇总!$C$2:$C$871,$Q$2)/$Q$3)*宝箱投放计算!I255</f>
        <v>0</v>
      </c>
      <c r="K255">
        <f ca="1">(SUMIFS(OFFSET([2]掉落汇总!$C$2:$C$871,,MATCH($B255,[2]掉落汇总!$D$1:$M$1)),[2]掉落汇总!$A$2:$A$871,K$1,[2]掉落汇总!$C$2:$C$871,$Q$1)+SUMIFS(OFFSET([2]掉落汇总!$C$2:$C$871,,MATCH($B255,[2]掉落汇总!$D$1:$M$1)),[2]掉落汇总!$A$2:$A$871,K$1,[2]掉落汇总!$C$2:$C$871,$Q$2)/$Q$3)*宝箱投放计算!J255</f>
        <v>0</v>
      </c>
      <c r="L255">
        <f ca="1">(SUMIFS(OFFSET([2]掉落汇总!$C$2:$C$871,,MATCH($B255,[2]掉落汇总!$D$1:$M$1)),[2]掉落汇总!$A$2:$A$871,L$1,[2]掉落汇总!$C$2:$C$871,$Q$1)+SUMIFS(OFFSET([2]掉落汇总!$C$2:$C$871,,MATCH($B255,[2]掉落汇总!$D$1:$M$1)),[2]掉落汇总!$A$2:$A$871,L$1,[2]掉落汇总!$C$2:$C$871,$Q$2)/$Q$3)*宝箱投放计算!K255</f>
        <v>0.58393299516338337</v>
      </c>
      <c r="M255">
        <f ca="1">(SUMIFS(OFFSET([2]掉落汇总!$C$2:$C$871,,MATCH($B255,[2]掉落汇总!$D$1:$M$1)),[2]掉落汇总!$A$2:$A$871,M$1,[2]掉落汇总!$C$2:$C$871,$Q$1)+SUMIFS(OFFSET([2]掉落汇总!$C$2:$C$871,,MATCH($B255,[2]掉落汇总!$D$1:$M$1)),[2]掉落汇总!$A$2:$A$871,M$1,[2]掉落汇总!$C$2:$C$871,$Q$2)/$Q$3)*宝箱投放计算!L255</f>
        <v>0.73572346140371359</v>
      </c>
      <c r="N255">
        <f ca="1">(SUMIFS(OFFSET([2]掉落汇总!$C$2:$C$871,,MATCH($B255,[2]掉落汇总!$D$1:$M$1)),[2]掉落汇总!$A$2:$A$871,N$1,[2]掉落汇总!$C$2:$C$871,$Q$1)+SUMIFS(OFFSET([2]掉落汇总!$C$2:$C$871,,MATCH($B255,[2]掉落汇总!$D$1:$M$1)),[2]掉落汇总!$A$2:$A$871,N$1,[2]掉落汇总!$C$2:$C$871,$Q$2)/$Q$3)*宝箱投放计算!M255</f>
        <v>0.19916400295057779</v>
      </c>
      <c r="O255">
        <f ca="1">(SUMIFS(OFFSET([2]掉落汇总!$C$2:$C$871,,MATCH($B255,[2]掉落汇总!$D$1:$M$1)),[2]掉落汇总!$A$2:$A$871,O$1,[2]掉落汇总!$C$2:$C$871,$Q$1)+SUMIFS(OFFSET([2]掉落汇总!$C$2:$C$871,,MATCH($B255,[2]掉落汇总!$D$1:$M$1)),[2]掉落汇总!$A$2:$A$871,O$1,[2]掉落汇总!$C$2:$C$871,$Q$2)/$Q$3)*宝箱投放计算!N255</f>
        <v>0.31118538581225147</v>
      </c>
    </row>
    <row r="256" spans="1:15" x14ac:dyDescent="0.2">
      <c r="A256">
        <f>玩家成长时间线!A256</f>
        <v>255</v>
      </c>
      <c r="B256">
        <f>玩家成长时间线!B256</f>
        <v>9</v>
      </c>
      <c r="C256">
        <f ca="1">SUM($D$2:D256)</f>
        <v>1491.1951481203107</v>
      </c>
      <c r="D256">
        <f t="shared" ca="1" si="3"/>
        <v>5.8591049768615058</v>
      </c>
      <c r="E256">
        <f ca="1">(SUMIFS(OFFSET([2]掉落汇总!$C$2:$C$871,,MATCH($B256,[2]掉落汇总!$D$1:$M$1)),[2]掉落汇总!$A$2:$A$871,E$1,[2]掉落汇总!$C$2:$C$871,$Q$1)+SUMIFS(OFFSET([2]掉落汇总!$C$2:$C$871,,MATCH($B256,[2]掉落汇总!$D$1:$M$1)),[2]掉落汇总!$A$2:$A$871,E$1,[2]掉落汇总!$C$2:$C$871,$Q$2)/$Q$3)*宝箱投放计算!D256</f>
        <v>0.8922660850599784</v>
      </c>
      <c r="F256">
        <f ca="1">(SUMIFS(OFFSET([2]掉落汇总!$C$2:$C$871,,MATCH($B256,[2]掉落汇总!$D$1:$M$1)),[2]掉落汇总!$A$2:$A$871,F$1,[2]掉落汇总!$C$2:$C$871,$Q$1)+SUMIFS(OFFSET([2]掉落汇总!$C$2:$C$871,,MATCH($B256,[2]掉落汇总!$D$1:$M$1)),[2]掉落汇总!$A$2:$A$871,F$1,[2]掉落汇总!$C$2:$C$871,$Q$2)/$Q$3)*宝箱投放计算!E256</f>
        <v>3.1368330464716006</v>
      </c>
      <c r="G256">
        <f ca="1">(SUMIFS(OFFSET([2]掉落汇总!$C$2:$C$871,,MATCH($B256,[2]掉落汇总!$D$1:$M$1)),[2]掉落汇总!$A$2:$A$871,G$1,[2]掉落汇总!$C$2:$C$871,$Q$1)+SUMIFS(OFFSET([2]掉落汇总!$C$2:$C$871,,MATCH($B256,[2]掉落汇总!$D$1:$M$1)),[2]掉落汇总!$A$2:$A$871,G$1,[2]掉落汇总!$C$2:$C$871,$Q$2)/$Q$3)*宝箱投放计算!F256</f>
        <v>0</v>
      </c>
      <c r="H256">
        <f ca="1">(SUMIFS(OFFSET([2]掉落汇总!$C$2:$C$871,,MATCH($B256,[2]掉落汇总!$D$1:$M$1)),[2]掉落汇总!$A$2:$A$871,H$1,[2]掉落汇总!$C$2:$C$871,$Q$1)+SUMIFS(OFFSET([2]掉落汇总!$C$2:$C$871,,MATCH($B256,[2]掉落汇总!$D$1:$M$1)),[2]掉落汇总!$A$2:$A$871,H$1,[2]掉落汇总!$C$2:$C$871,$Q$2)/$Q$3)*宝箱投放计算!G256</f>
        <v>0</v>
      </c>
      <c r="I256">
        <f ca="1">(SUMIFS(OFFSET([2]掉落汇总!$C$2:$C$871,,MATCH($B256,[2]掉落汇总!$D$1:$M$1)),[2]掉落汇总!$A$2:$A$871,I$1,[2]掉落汇总!$C$2:$C$871,$Q$1)+SUMIFS(OFFSET([2]掉落汇总!$C$2:$C$871,,MATCH($B256,[2]掉落汇总!$D$1:$M$1)),[2]掉落汇总!$A$2:$A$871,I$1,[2]掉落汇总!$C$2:$C$871,$Q$2)/$Q$3)*宝箱投放计算!H256</f>
        <v>0</v>
      </c>
      <c r="J256">
        <f ca="1">(SUMIFS(OFFSET([2]掉落汇总!$C$2:$C$871,,MATCH($B256,[2]掉落汇总!$D$1:$M$1)),[2]掉落汇总!$A$2:$A$871,J$1,[2]掉落汇总!$C$2:$C$871,$Q$1)+SUMIFS(OFFSET([2]掉落汇总!$C$2:$C$871,,MATCH($B256,[2]掉落汇总!$D$1:$M$1)),[2]掉落汇总!$A$2:$A$871,J$1,[2]掉落汇总!$C$2:$C$871,$Q$2)/$Q$3)*宝箱投放计算!I256</f>
        <v>0</v>
      </c>
      <c r="K256">
        <f ca="1">(SUMIFS(OFFSET([2]掉落汇总!$C$2:$C$871,,MATCH($B256,[2]掉落汇总!$D$1:$M$1)),[2]掉落汇总!$A$2:$A$871,K$1,[2]掉落汇总!$C$2:$C$871,$Q$1)+SUMIFS(OFFSET([2]掉落汇总!$C$2:$C$871,,MATCH($B256,[2]掉落汇总!$D$1:$M$1)),[2]掉落汇总!$A$2:$A$871,K$1,[2]掉落汇总!$C$2:$C$871,$Q$2)/$Q$3)*宝箱投放计算!J256</f>
        <v>0</v>
      </c>
      <c r="L256">
        <f ca="1">(SUMIFS(OFFSET([2]掉落汇总!$C$2:$C$871,,MATCH($B256,[2]掉落汇总!$D$1:$M$1)),[2]掉落汇总!$A$2:$A$871,L$1,[2]掉落汇总!$C$2:$C$871,$Q$1)+SUMIFS(OFFSET([2]掉落汇总!$C$2:$C$871,,MATCH($B256,[2]掉落汇总!$D$1:$M$1)),[2]掉落汇总!$A$2:$A$871,L$1,[2]掉落汇总!$C$2:$C$871,$Q$2)/$Q$3)*宝箱投放计算!K256</f>
        <v>0.58393299516338337</v>
      </c>
      <c r="M256">
        <f ca="1">(SUMIFS(OFFSET([2]掉落汇总!$C$2:$C$871,,MATCH($B256,[2]掉落汇总!$D$1:$M$1)),[2]掉落汇总!$A$2:$A$871,M$1,[2]掉落汇总!$C$2:$C$871,$Q$1)+SUMIFS(OFFSET([2]掉落汇总!$C$2:$C$871,,MATCH($B256,[2]掉落汇总!$D$1:$M$1)),[2]掉落汇总!$A$2:$A$871,M$1,[2]掉落汇总!$C$2:$C$871,$Q$2)/$Q$3)*宝箱投放计算!L256</f>
        <v>0.73572346140371359</v>
      </c>
      <c r="N256">
        <f ca="1">(SUMIFS(OFFSET([2]掉落汇总!$C$2:$C$871,,MATCH($B256,[2]掉落汇总!$D$1:$M$1)),[2]掉落汇总!$A$2:$A$871,N$1,[2]掉落汇总!$C$2:$C$871,$Q$1)+SUMIFS(OFFSET([2]掉落汇总!$C$2:$C$871,,MATCH($B256,[2]掉落汇总!$D$1:$M$1)),[2]掉落汇总!$A$2:$A$871,N$1,[2]掉落汇总!$C$2:$C$871,$Q$2)/$Q$3)*宝箱投放计算!M256</f>
        <v>0.19916400295057779</v>
      </c>
      <c r="O256">
        <f ca="1">(SUMIFS(OFFSET([2]掉落汇总!$C$2:$C$871,,MATCH($B256,[2]掉落汇总!$D$1:$M$1)),[2]掉落汇总!$A$2:$A$871,O$1,[2]掉落汇总!$C$2:$C$871,$Q$1)+SUMIFS(OFFSET([2]掉落汇总!$C$2:$C$871,,MATCH($B256,[2]掉落汇总!$D$1:$M$1)),[2]掉落汇总!$A$2:$A$871,O$1,[2]掉落汇总!$C$2:$C$871,$Q$2)/$Q$3)*宝箱投放计算!N256</f>
        <v>0.31118538581225147</v>
      </c>
    </row>
    <row r="257" spans="1:15" x14ac:dyDescent="0.2">
      <c r="A257">
        <f>玩家成长时间线!A257</f>
        <v>256</v>
      </c>
      <c r="B257">
        <f>玩家成长时间线!B257</f>
        <v>9</v>
      </c>
      <c r="C257">
        <f ca="1">SUM($D$2:D257)</f>
        <v>1497.0581789423195</v>
      </c>
      <c r="D257">
        <f t="shared" ca="1" si="3"/>
        <v>5.8630308220087244</v>
      </c>
      <c r="E257">
        <f ca="1">(SUMIFS(OFFSET([2]掉落汇总!$C$2:$C$871,,MATCH($B257,[2]掉落汇总!$D$1:$M$1)),[2]掉落汇总!$A$2:$A$871,E$1,[2]掉落汇总!$C$2:$C$871,$Q$1)+SUMIFS(OFFSET([2]掉落汇总!$C$2:$C$871,,MATCH($B257,[2]掉落汇总!$D$1:$M$1)),[2]掉落汇总!$A$2:$A$871,E$1,[2]掉落汇总!$C$2:$C$871,$Q$2)/$Q$3)*宝箱投放计算!D257</f>
        <v>0.89619193020719745</v>
      </c>
      <c r="F257">
        <f ca="1">(SUMIFS(OFFSET([2]掉落汇总!$C$2:$C$871,,MATCH($B257,[2]掉落汇总!$D$1:$M$1)),[2]掉落汇总!$A$2:$A$871,F$1,[2]掉落汇总!$C$2:$C$871,$Q$1)+SUMIFS(OFFSET([2]掉落汇总!$C$2:$C$871,,MATCH($B257,[2]掉落汇总!$D$1:$M$1)),[2]掉落汇总!$A$2:$A$871,F$1,[2]掉落汇总!$C$2:$C$871,$Q$2)/$Q$3)*宝箱投放计算!E257</f>
        <v>3.1368330464716006</v>
      </c>
      <c r="G257">
        <f ca="1">(SUMIFS(OFFSET([2]掉落汇总!$C$2:$C$871,,MATCH($B257,[2]掉落汇总!$D$1:$M$1)),[2]掉落汇总!$A$2:$A$871,G$1,[2]掉落汇总!$C$2:$C$871,$Q$1)+SUMIFS(OFFSET([2]掉落汇总!$C$2:$C$871,,MATCH($B257,[2]掉落汇总!$D$1:$M$1)),[2]掉落汇总!$A$2:$A$871,G$1,[2]掉落汇总!$C$2:$C$871,$Q$2)/$Q$3)*宝箱投放计算!F257</f>
        <v>0</v>
      </c>
      <c r="H257">
        <f ca="1">(SUMIFS(OFFSET([2]掉落汇总!$C$2:$C$871,,MATCH($B257,[2]掉落汇总!$D$1:$M$1)),[2]掉落汇总!$A$2:$A$871,H$1,[2]掉落汇总!$C$2:$C$871,$Q$1)+SUMIFS(OFFSET([2]掉落汇总!$C$2:$C$871,,MATCH($B257,[2]掉落汇总!$D$1:$M$1)),[2]掉落汇总!$A$2:$A$871,H$1,[2]掉落汇总!$C$2:$C$871,$Q$2)/$Q$3)*宝箱投放计算!G257</f>
        <v>0</v>
      </c>
      <c r="I257">
        <f ca="1">(SUMIFS(OFFSET([2]掉落汇总!$C$2:$C$871,,MATCH($B257,[2]掉落汇总!$D$1:$M$1)),[2]掉落汇总!$A$2:$A$871,I$1,[2]掉落汇总!$C$2:$C$871,$Q$1)+SUMIFS(OFFSET([2]掉落汇总!$C$2:$C$871,,MATCH($B257,[2]掉落汇总!$D$1:$M$1)),[2]掉落汇总!$A$2:$A$871,I$1,[2]掉落汇总!$C$2:$C$871,$Q$2)/$Q$3)*宝箱投放计算!H257</f>
        <v>0</v>
      </c>
      <c r="J257">
        <f ca="1">(SUMIFS(OFFSET([2]掉落汇总!$C$2:$C$871,,MATCH($B257,[2]掉落汇总!$D$1:$M$1)),[2]掉落汇总!$A$2:$A$871,J$1,[2]掉落汇总!$C$2:$C$871,$Q$1)+SUMIFS(OFFSET([2]掉落汇总!$C$2:$C$871,,MATCH($B257,[2]掉落汇总!$D$1:$M$1)),[2]掉落汇总!$A$2:$A$871,J$1,[2]掉落汇总!$C$2:$C$871,$Q$2)/$Q$3)*宝箱投放计算!I257</f>
        <v>0</v>
      </c>
      <c r="K257">
        <f ca="1">(SUMIFS(OFFSET([2]掉落汇总!$C$2:$C$871,,MATCH($B257,[2]掉落汇总!$D$1:$M$1)),[2]掉落汇总!$A$2:$A$871,K$1,[2]掉落汇总!$C$2:$C$871,$Q$1)+SUMIFS(OFFSET([2]掉落汇总!$C$2:$C$871,,MATCH($B257,[2]掉落汇总!$D$1:$M$1)),[2]掉落汇总!$A$2:$A$871,K$1,[2]掉落汇总!$C$2:$C$871,$Q$2)/$Q$3)*宝箱投放计算!J257</f>
        <v>0</v>
      </c>
      <c r="L257">
        <f ca="1">(SUMIFS(OFFSET([2]掉落汇总!$C$2:$C$871,,MATCH($B257,[2]掉落汇总!$D$1:$M$1)),[2]掉落汇总!$A$2:$A$871,L$1,[2]掉落汇总!$C$2:$C$871,$Q$1)+SUMIFS(OFFSET([2]掉落汇总!$C$2:$C$871,,MATCH($B257,[2]掉落汇总!$D$1:$M$1)),[2]掉落汇总!$A$2:$A$871,L$1,[2]掉落汇总!$C$2:$C$871,$Q$2)/$Q$3)*宝箱投放计算!K257</f>
        <v>0.58393299516338337</v>
      </c>
      <c r="M257">
        <f ca="1">(SUMIFS(OFFSET([2]掉落汇总!$C$2:$C$871,,MATCH($B257,[2]掉落汇总!$D$1:$M$1)),[2]掉落汇总!$A$2:$A$871,M$1,[2]掉落汇总!$C$2:$C$871,$Q$1)+SUMIFS(OFFSET([2]掉落汇总!$C$2:$C$871,,MATCH($B257,[2]掉落汇总!$D$1:$M$1)),[2]掉落汇总!$A$2:$A$871,M$1,[2]掉落汇总!$C$2:$C$871,$Q$2)/$Q$3)*宝箱投放计算!L257</f>
        <v>0.73572346140371359</v>
      </c>
      <c r="N257">
        <f ca="1">(SUMIFS(OFFSET([2]掉落汇总!$C$2:$C$871,,MATCH($B257,[2]掉落汇总!$D$1:$M$1)),[2]掉落汇总!$A$2:$A$871,N$1,[2]掉落汇总!$C$2:$C$871,$Q$1)+SUMIFS(OFFSET([2]掉落汇总!$C$2:$C$871,,MATCH($B257,[2]掉落汇总!$D$1:$M$1)),[2]掉落汇总!$A$2:$A$871,N$1,[2]掉落汇总!$C$2:$C$871,$Q$2)/$Q$3)*宝箱投放计算!M257</f>
        <v>0.19916400295057779</v>
      </c>
      <c r="O257">
        <f ca="1">(SUMIFS(OFFSET([2]掉落汇总!$C$2:$C$871,,MATCH($B257,[2]掉落汇总!$D$1:$M$1)),[2]掉落汇总!$A$2:$A$871,O$1,[2]掉落汇总!$C$2:$C$871,$Q$1)+SUMIFS(OFFSET([2]掉落汇总!$C$2:$C$871,,MATCH($B257,[2]掉落汇总!$D$1:$M$1)),[2]掉落汇总!$A$2:$A$871,O$1,[2]掉落汇总!$C$2:$C$871,$Q$2)/$Q$3)*宝箱投放计算!N257</f>
        <v>0.31118538581225147</v>
      </c>
    </row>
    <row r="258" spans="1:15" x14ac:dyDescent="0.2">
      <c r="A258">
        <f>玩家成长时间线!A258</f>
        <v>257</v>
      </c>
      <c r="B258">
        <f>玩家成长时间线!B258</f>
        <v>9</v>
      </c>
      <c r="C258">
        <f ca="1">SUM($D$2:D258)</f>
        <v>1502.9643940609476</v>
      </c>
      <c r="D258">
        <f t="shared" ca="1" si="3"/>
        <v>5.9062151186281362</v>
      </c>
      <c r="E258">
        <f ca="1">(SUMIFS(OFFSET([2]掉落汇总!$C$2:$C$871,,MATCH($B258,[2]掉落汇总!$D$1:$M$1)),[2]掉落汇总!$A$2:$A$871,E$1,[2]掉落汇总!$C$2:$C$871,$Q$1)+SUMIFS(OFFSET([2]掉落汇总!$C$2:$C$871,,MATCH($B258,[2]掉落汇总!$D$1:$M$1)),[2]掉落汇总!$A$2:$A$871,E$1,[2]掉落汇总!$C$2:$C$871,$Q$2)/$Q$3)*宝箱投放计算!D258</f>
        <v>0.9393762268266086</v>
      </c>
      <c r="F258">
        <f ca="1">(SUMIFS(OFFSET([2]掉落汇总!$C$2:$C$871,,MATCH($B258,[2]掉落汇总!$D$1:$M$1)),[2]掉落汇总!$A$2:$A$871,F$1,[2]掉落汇总!$C$2:$C$871,$Q$1)+SUMIFS(OFFSET([2]掉落汇总!$C$2:$C$871,,MATCH($B258,[2]掉落汇总!$D$1:$M$1)),[2]掉落汇总!$A$2:$A$871,F$1,[2]掉落汇总!$C$2:$C$871,$Q$2)/$Q$3)*宝箱投放计算!E258</f>
        <v>3.1368330464716006</v>
      </c>
      <c r="G258">
        <f ca="1">(SUMIFS(OFFSET([2]掉落汇总!$C$2:$C$871,,MATCH($B258,[2]掉落汇总!$D$1:$M$1)),[2]掉落汇总!$A$2:$A$871,G$1,[2]掉落汇总!$C$2:$C$871,$Q$1)+SUMIFS(OFFSET([2]掉落汇总!$C$2:$C$871,,MATCH($B258,[2]掉落汇总!$D$1:$M$1)),[2]掉落汇总!$A$2:$A$871,G$1,[2]掉落汇总!$C$2:$C$871,$Q$2)/$Q$3)*宝箱投放计算!F258</f>
        <v>0</v>
      </c>
      <c r="H258">
        <f ca="1">(SUMIFS(OFFSET([2]掉落汇总!$C$2:$C$871,,MATCH($B258,[2]掉落汇总!$D$1:$M$1)),[2]掉落汇总!$A$2:$A$871,H$1,[2]掉落汇总!$C$2:$C$871,$Q$1)+SUMIFS(OFFSET([2]掉落汇总!$C$2:$C$871,,MATCH($B258,[2]掉落汇总!$D$1:$M$1)),[2]掉落汇总!$A$2:$A$871,H$1,[2]掉落汇总!$C$2:$C$871,$Q$2)/$Q$3)*宝箱投放计算!G258</f>
        <v>0</v>
      </c>
      <c r="I258">
        <f ca="1">(SUMIFS(OFFSET([2]掉落汇总!$C$2:$C$871,,MATCH($B258,[2]掉落汇总!$D$1:$M$1)),[2]掉落汇总!$A$2:$A$871,I$1,[2]掉落汇总!$C$2:$C$871,$Q$1)+SUMIFS(OFFSET([2]掉落汇总!$C$2:$C$871,,MATCH($B258,[2]掉落汇总!$D$1:$M$1)),[2]掉落汇总!$A$2:$A$871,I$1,[2]掉落汇总!$C$2:$C$871,$Q$2)/$Q$3)*宝箱投放计算!H258</f>
        <v>0</v>
      </c>
      <c r="J258">
        <f ca="1">(SUMIFS(OFFSET([2]掉落汇总!$C$2:$C$871,,MATCH($B258,[2]掉落汇总!$D$1:$M$1)),[2]掉落汇总!$A$2:$A$871,J$1,[2]掉落汇总!$C$2:$C$871,$Q$1)+SUMIFS(OFFSET([2]掉落汇总!$C$2:$C$871,,MATCH($B258,[2]掉落汇总!$D$1:$M$1)),[2]掉落汇总!$A$2:$A$871,J$1,[2]掉落汇总!$C$2:$C$871,$Q$2)/$Q$3)*宝箱投放计算!I258</f>
        <v>0</v>
      </c>
      <c r="K258">
        <f ca="1">(SUMIFS(OFFSET([2]掉落汇总!$C$2:$C$871,,MATCH($B258,[2]掉落汇总!$D$1:$M$1)),[2]掉落汇总!$A$2:$A$871,K$1,[2]掉落汇总!$C$2:$C$871,$Q$1)+SUMIFS(OFFSET([2]掉落汇总!$C$2:$C$871,,MATCH($B258,[2]掉落汇总!$D$1:$M$1)),[2]掉落汇总!$A$2:$A$871,K$1,[2]掉落汇总!$C$2:$C$871,$Q$2)/$Q$3)*宝箱投放计算!J258</f>
        <v>0</v>
      </c>
      <c r="L258">
        <f ca="1">(SUMIFS(OFFSET([2]掉落汇总!$C$2:$C$871,,MATCH($B258,[2]掉落汇总!$D$1:$M$1)),[2]掉落汇总!$A$2:$A$871,L$1,[2]掉落汇总!$C$2:$C$871,$Q$1)+SUMIFS(OFFSET([2]掉落汇总!$C$2:$C$871,,MATCH($B258,[2]掉落汇总!$D$1:$M$1)),[2]掉落汇总!$A$2:$A$871,L$1,[2]掉落汇总!$C$2:$C$871,$Q$2)/$Q$3)*宝箱投放计算!K258</f>
        <v>0.58393299516338337</v>
      </c>
      <c r="M258">
        <f ca="1">(SUMIFS(OFFSET([2]掉落汇总!$C$2:$C$871,,MATCH($B258,[2]掉落汇总!$D$1:$M$1)),[2]掉落汇总!$A$2:$A$871,M$1,[2]掉落汇总!$C$2:$C$871,$Q$1)+SUMIFS(OFFSET([2]掉落汇总!$C$2:$C$871,,MATCH($B258,[2]掉落汇总!$D$1:$M$1)),[2]掉落汇总!$A$2:$A$871,M$1,[2]掉落汇总!$C$2:$C$871,$Q$2)/$Q$3)*宝箱投放计算!L258</f>
        <v>0.73572346140371359</v>
      </c>
      <c r="N258">
        <f ca="1">(SUMIFS(OFFSET([2]掉落汇总!$C$2:$C$871,,MATCH($B258,[2]掉落汇总!$D$1:$M$1)),[2]掉落汇总!$A$2:$A$871,N$1,[2]掉落汇总!$C$2:$C$871,$Q$1)+SUMIFS(OFFSET([2]掉落汇总!$C$2:$C$871,,MATCH($B258,[2]掉落汇总!$D$1:$M$1)),[2]掉落汇总!$A$2:$A$871,N$1,[2]掉落汇总!$C$2:$C$871,$Q$2)/$Q$3)*宝箱投放计算!M258</f>
        <v>0.19916400295057779</v>
      </c>
      <c r="O258">
        <f ca="1">(SUMIFS(OFFSET([2]掉落汇总!$C$2:$C$871,,MATCH($B258,[2]掉落汇总!$D$1:$M$1)),[2]掉落汇总!$A$2:$A$871,O$1,[2]掉落汇总!$C$2:$C$871,$Q$1)+SUMIFS(OFFSET([2]掉落汇总!$C$2:$C$871,,MATCH($B258,[2]掉落汇总!$D$1:$M$1)),[2]掉落汇总!$A$2:$A$871,O$1,[2]掉落汇总!$C$2:$C$871,$Q$2)/$Q$3)*宝箱投放计算!N258</f>
        <v>0.31118538581225147</v>
      </c>
    </row>
    <row r="259" spans="1:15" x14ac:dyDescent="0.2">
      <c r="A259">
        <f>玩家成长时间线!A259</f>
        <v>258</v>
      </c>
      <c r="B259">
        <f>玩家成长时间线!B259</f>
        <v>10</v>
      </c>
      <c r="C259">
        <f ca="1">SUM($D$2:D259)</f>
        <v>1508.8034139101401</v>
      </c>
      <c r="D259">
        <f t="shared" ref="D259:D322" ca="1" si="4">SUM(E259:O259)</f>
        <v>5.8390198491923746</v>
      </c>
      <c r="E259">
        <f ca="1">(SUMIFS(OFFSET([2]掉落汇总!$C$2:$C$871,,MATCH($B259,[2]掉落汇总!$D$1:$M$1)),[2]掉落汇总!$A$2:$A$871,E$1,[2]掉落汇总!$C$2:$C$871,$Q$1)+SUMIFS(OFFSET([2]掉落汇总!$C$2:$C$871,,MATCH($B259,[2]掉落汇总!$D$1:$M$1)),[2]掉落汇总!$A$2:$A$871,E$1,[2]掉落汇总!$C$2:$C$871,$Q$2)/$Q$3)*宝箱投放计算!D259</f>
        <v>0.87218095739084689</v>
      </c>
      <c r="F259">
        <f ca="1">(SUMIFS(OFFSET([2]掉落汇总!$C$2:$C$871,,MATCH($B259,[2]掉落汇总!$D$1:$M$1)),[2]掉落汇总!$A$2:$A$871,F$1,[2]掉落汇总!$C$2:$C$871,$Q$1)+SUMIFS(OFFSET([2]掉落汇总!$C$2:$C$871,,MATCH($B259,[2]掉落汇总!$D$1:$M$1)),[2]掉落汇总!$A$2:$A$871,F$1,[2]掉落汇总!$C$2:$C$871,$Q$2)/$Q$3)*宝箱投放计算!E259</f>
        <v>3.1368330464716006</v>
      </c>
      <c r="G259">
        <f ca="1">(SUMIFS(OFFSET([2]掉落汇总!$C$2:$C$871,,MATCH($B259,[2]掉落汇总!$D$1:$M$1)),[2]掉落汇总!$A$2:$A$871,G$1,[2]掉落汇总!$C$2:$C$871,$Q$1)+SUMIFS(OFFSET([2]掉落汇总!$C$2:$C$871,,MATCH($B259,[2]掉落汇总!$D$1:$M$1)),[2]掉落汇总!$A$2:$A$871,G$1,[2]掉落汇总!$C$2:$C$871,$Q$2)/$Q$3)*宝箱投放计算!F259</f>
        <v>0</v>
      </c>
      <c r="H259">
        <f ca="1">(SUMIFS(OFFSET([2]掉落汇总!$C$2:$C$871,,MATCH($B259,[2]掉落汇总!$D$1:$M$1)),[2]掉落汇总!$A$2:$A$871,H$1,[2]掉落汇总!$C$2:$C$871,$Q$1)+SUMIFS(OFFSET([2]掉落汇总!$C$2:$C$871,,MATCH($B259,[2]掉落汇总!$D$1:$M$1)),[2]掉落汇总!$A$2:$A$871,H$1,[2]掉落汇总!$C$2:$C$871,$Q$2)/$Q$3)*宝箱投放计算!G259</f>
        <v>0</v>
      </c>
      <c r="I259">
        <f ca="1">(SUMIFS(OFFSET([2]掉落汇总!$C$2:$C$871,,MATCH($B259,[2]掉落汇总!$D$1:$M$1)),[2]掉落汇总!$A$2:$A$871,I$1,[2]掉落汇总!$C$2:$C$871,$Q$1)+SUMIFS(OFFSET([2]掉落汇总!$C$2:$C$871,,MATCH($B259,[2]掉落汇总!$D$1:$M$1)),[2]掉落汇总!$A$2:$A$871,I$1,[2]掉落汇总!$C$2:$C$871,$Q$2)/$Q$3)*宝箱投放计算!H259</f>
        <v>0</v>
      </c>
      <c r="J259">
        <f ca="1">(SUMIFS(OFFSET([2]掉落汇总!$C$2:$C$871,,MATCH($B259,[2]掉落汇总!$D$1:$M$1)),[2]掉落汇总!$A$2:$A$871,J$1,[2]掉落汇总!$C$2:$C$871,$Q$1)+SUMIFS(OFFSET([2]掉落汇总!$C$2:$C$871,,MATCH($B259,[2]掉落汇总!$D$1:$M$1)),[2]掉落汇总!$A$2:$A$871,J$1,[2]掉落汇总!$C$2:$C$871,$Q$2)/$Q$3)*宝箱投放计算!I259</f>
        <v>0</v>
      </c>
      <c r="K259">
        <f ca="1">(SUMIFS(OFFSET([2]掉落汇总!$C$2:$C$871,,MATCH($B259,[2]掉落汇总!$D$1:$M$1)),[2]掉落汇总!$A$2:$A$871,K$1,[2]掉落汇总!$C$2:$C$871,$Q$1)+SUMIFS(OFFSET([2]掉落汇总!$C$2:$C$871,,MATCH($B259,[2]掉落汇总!$D$1:$M$1)),[2]掉落汇总!$A$2:$A$871,K$1,[2]掉落汇总!$C$2:$C$871,$Q$2)/$Q$3)*宝箱投放计算!J259</f>
        <v>0</v>
      </c>
      <c r="L259">
        <f ca="1">(SUMIFS(OFFSET([2]掉落汇总!$C$2:$C$871,,MATCH($B259,[2]掉落汇总!$D$1:$M$1)),[2]掉落汇总!$A$2:$A$871,L$1,[2]掉落汇总!$C$2:$C$871,$Q$1)+SUMIFS(OFFSET([2]掉落汇总!$C$2:$C$871,,MATCH($B259,[2]掉落汇总!$D$1:$M$1)),[2]掉落汇总!$A$2:$A$871,L$1,[2]掉落汇总!$C$2:$C$871,$Q$2)/$Q$3)*宝箱投放计算!K259</f>
        <v>0.58393299516338337</v>
      </c>
      <c r="M259">
        <f ca="1">(SUMIFS(OFFSET([2]掉落汇总!$C$2:$C$871,,MATCH($B259,[2]掉落汇总!$D$1:$M$1)),[2]掉落汇总!$A$2:$A$871,M$1,[2]掉落汇总!$C$2:$C$871,$Q$1)+SUMIFS(OFFSET([2]掉落汇总!$C$2:$C$871,,MATCH($B259,[2]掉落汇总!$D$1:$M$1)),[2]掉落汇总!$A$2:$A$871,M$1,[2]掉落汇总!$C$2:$C$871,$Q$2)/$Q$3)*宝箱投放计算!L259</f>
        <v>0.73572346140371359</v>
      </c>
      <c r="N259">
        <f ca="1">(SUMIFS(OFFSET([2]掉落汇总!$C$2:$C$871,,MATCH($B259,[2]掉落汇总!$D$1:$M$1)),[2]掉落汇总!$A$2:$A$871,N$1,[2]掉落汇总!$C$2:$C$871,$Q$1)+SUMIFS(OFFSET([2]掉落汇总!$C$2:$C$871,,MATCH($B259,[2]掉落汇总!$D$1:$M$1)),[2]掉落汇总!$A$2:$A$871,N$1,[2]掉落汇总!$C$2:$C$871,$Q$2)/$Q$3)*宝箱投放计算!M259</f>
        <v>0.19916400295057779</v>
      </c>
      <c r="O259">
        <f ca="1">(SUMIFS(OFFSET([2]掉落汇总!$C$2:$C$871,,MATCH($B259,[2]掉落汇总!$D$1:$M$1)),[2]掉落汇总!$A$2:$A$871,O$1,[2]掉落汇总!$C$2:$C$871,$Q$1)+SUMIFS(OFFSET([2]掉落汇总!$C$2:$C$871,,MATCH($B259,[2]掉落汇总!$D$1:$M$1)),[2]掉落汇总!$A$2:$A$871,O$1,[2]掉落汇总!$C$2:$C$871,$Q$2)/$Q$3)*宝箱投放计算!N259</f>
        <v>0.31118538581225147</v>
      </c>
    </row>
    <row r="260" spans="1:15" x14ac:dyDescent="0.2">
      <c r="A260">
        <f>玩家成长时间线!A260</f>
        <v>259</v>
      </c>
      <c r="B260">
        <f>玩家成长时间线!B260</f>
        <v>10</v>
      </c>
      <c r="C260">
        <f ca="1">SUM($D$2:D260)</f>
        <v>1514.6462212396059</v>
      </c>
      <c r="D260">
        <f t="shared" ca="1" si="4"/>
        <v>5.8428073294659146</v>
      </c>
      <c r="E260">
        <f ca="1">(SUMIFS(OFFSET([2]掉落汇总!$C$2:$C$871,,MATCH($B260,[2]掉落汇总!$D$1:$M$1)),[2]掉落汇总!$A$2:$A$871,E$1,[2]掉落汇总!$C$2:$C$871,$Q$1)+SUMIFS(OFFSET([2]掉落汇总!$C$2:$C$871,,MATCH($B260,[2]掉落汇总!$D$1:$M$1)),[2]掉落汇总!$A$2:$A$871,E$1,[2]掉落汇总!$C$2:$C$871,$Q$2)/$Q$3)*宝箱投放计算!D260</f>
        <v>0.87596843766438726</v>
      </c>
      <c r="F260">
        <f ca="1">(SUMIFS(OFFSET([2]掉落汇总!$C$2:$C$871,,MATCH($B260,[2]掉落汇总!$D$1:$M$1)),[2]掉落汇总!$A$2:$A$871,F$1,[2]掉落汇总!$C$2:$C$871,$Q$1)+SUMIFS(OFFSET([2]掉落汇总!$C$2:$C$871,,MATCH($B260,[2]掉落汇总!$D$1:$M$1)),[2]掉落汇总!$A$2:$A$871,F$1,[2]掉落汇总!$C$2:$C$871,$Q$2)/$Q$3)*宝箱投放计算!E260</f>
        <v>3.1368330464716006</v>
      </c>
      <c r="G260">
        <f ca="1">(SUMIFS(OFFSET([2]掉落汇总!$C$2:$C$871,,MATCH($B260,[2]掉落汇总!$D$1:$M$1)),[2]掉落汇总!$A$2:$A$871,G$1,[2]掉落汇总!$C$2:$C$871,$Q$1)+SUMIFS(OFFSET([2]掉落汇总!$C$2:$C$871,,MATCH($B260,[2]掉落汇总!$D$1:$M$1)),[2]掉落汇总!$A$2:$A$871,G$1,[2]掉落汇总!$C$2:$C$871,$Q$2)/$Q$3)*宝箱投放计算!F260</f>
        <v>0</v>
      </c>
      <c r="H260">
        <f ca="1">(SUMIFS(OFFSET([2]掉落汇总!$C$2:$C$871,,MATCH($B260,[2]掉落汇总!$D$1:$M$1)),[2]掉落汇总!$A$2:$A$871,H$1,[2]掉落汇总!$C$2:$C$871,$Q$1)+SUMIFS(OFFSET([2]掉落汇总!$C$2:$C$871,,MATCH($B260,[2]掉落汇总!$D$1:$M$1)),[2]掉落汇总!$A$2:$A$871,H$1,[2]掉落汇总!$C$2:$C$871,$Q$2)/$Q$3)*宝箱投放计算!G260</f>
        <v>0</v>
      </c>
      <c r="I260">
        <f ca="1">(SUMIFS(OFFSET([2]掉落汇总!$C$2:$C$871,,MATCH($B260,[2]掉落汇总!$D$1:$M$1)),[2]掉落汇总!$A$2:$A$871,I$1,[2]掉落汇总!$C$2:$C$871,$Q$1)+SUMIFS(OFFSET([2]掉落汇总!$C$2:$C$871,,MATCH($B260,[2]掉落汇总!$D$1:$M$1)),[2]掉落汇总!$A$2:$A$871,I$1,[2]掉落汇总!$C$2:$C$871,$Q$2)/$Q$3)*宝箱投放计算!H260</f>
        <v>0</v>
      </c>
      <c r="J260">
        <f ca="1">(SUMIFS(OFFSET([2]掉落汇总!$C$2:$C$871,,MATCH($B260,[2]掉落汇总!$D$1:$M$1)),[2]掉落汇总!$A$2:$A$871,J$1,[2]掉落汇总!$C$2:$C$871,$Q$1)+SUMIFS(OFFSET([2]掉落汇总!$C$2:$C$871,,MATCH($B260,[2]掉落汇总!$D$1:$M$1)),[2]掉落汇总!$A$2:$A$871,J$1,[2]掉落汇总!$C$2:$C$871,$Q$2)/$Q$3)*宝箱投放计算!I260</f>
        <v>0</v>
      </c>
      <c r="K260">
        <f ca="1">(SUMIFS(OFFSET([2]掉落汇总!$C$2:$C$871,,MATCH($B260,[2]掉落汇总!$D$1:$M$1)),[2]掉落汇总!$A$2:$A$871,K$1,[2]掉落汇总!$C$2:$C$871,$Q$1)+SUMIFS(OFFSET([2]掉落汇总!$C$2:$C$871,,MATCH($B260,[2]掉落汇总!$D$1:$M$1)),[2]掉落汇总!$A$2:$A$871,K$1,[2]掉落汇总!$C$2:$C$871,$Q$2)/$Q$3)*宝箱投放计算!J260</f>
        <v>0</v>
      </c>
      <c r="L260">
        <f ca="1">(SUMIFS(OFFSET([2]掉落汇总!$C$2:$C$871,,MATCH($B260,[2]掉落汇总!$D$1:$M$1)),[2]掉落汇总!$A$2:$A$871,L$1,[2]掉落汇总!$C$2:$C$871,$Q$1)+SUMIFS(OFFSET([2]掉落汇总!$C$2:$C$871,,MATCH($B260,[2]掉落汇总!$D$1:$M$1)),[2]掉落汇总!$A$2:$A$871,L$1,[2]掉落汇总!$C$2:$C$871,$Q$2)/$Q$3)*宝箱投放计算!K260</f>
        <v>0.58393299516338337</v>
      </c>
      <c r="M260">
        <f ca="1">(SUMIFS(OFFSET([2]掉落汇总!$C$2:$C$871,,MATCH($B260,[2]掉落汇总!$D$1:$M$1)),[2]掉落汇总!$A$2:$A$871,M$1,[2]掉落汇总!$C$2:$C$871,$Q$1)+SUMIFS(OFFSET([2]掉落汇总!$C$2:$C$871,,MATCH($B260,[2]掉落汇总!$D$1:$M$1)),[2]掉落汇总!$A$2:$A$871,M$1,[2]掉落汇总!$C$2:$C$871,$Q$2)/$Q$3)*宝箱投放计算!L260</f>
        <v>0.73572346140371359</v>
      </c>
      <c r="N260">
        <f ca="1">(SUMIFS(OFFSET([2]掉落汇总!$C$2:$C$871,,MATCH($B260,[2]掉落汇总!$D$1:$M$1)),[2]掉落汇总!$A$2:$A$871,N$1,[2]掉落汇总!$C$2:$C$871,$Q$1)+SUMIFS(OFFSET([2]掉落汇总!$C$2:$C$871,,MATCH($B260,[2]掉落汇总!$D$1:$M$1)),[2]掉落汇总!$A$2:$A$871,N$1,[2]掉落汇总!$C$2:$C$871,$Q$2)/$Q$3)*宝箱投放计算!M260</f>
        <v>0.19916400295057779</v>
      </c>
      <c r="O260">
        <f ca="1">(SUMIFS(OFFSET([2]掉落汇总!$C$2:$C$871,,MATCH($B260,[2]掉落汇总!$D$1:$M$1)),[2]掉落汇总!$A$2:$A$871,O$1,[2]掉落汇总!$C$2:$C$871,$Q$1)+SUMIFS(OFFSET([2]掉落汇总!$C$2:$C$871,,MATCH($B260,[2]掉落汇总!$D$1:$M$1)),[2]掉落汇总!$A$2:$A$871,O$1,[2]掉落汇总!$C$2:$C$871,$Q$2)/$Q$3)*宝箱投放计算!N260</f>
        <v>0.31118538581225147</v>
      </c>
    </row>
    <row r="261" spans="1:15" x14ac:dyDescent="0.2">
      <c r="A261">
        <f>玩家成长时间线!A261</f>
        <v>260</v>
      </c>
      <c r="B261">
        <f>玩家成长时间线!B261</f>
        <v>10</v>
      </c>
      <c r="C261">
        <f ca="1">SUM($D$2:D261)</f>
        <v>1520.4928160493453</v>
      </c>
      <c r="D261">
        <f t="shared" ca="1" si="4"/>
        <v>5.8465948097394547</v>
      </c>
      <c r="E261">
        <f ca="1">(SUMIFS(OFFSET([2]掉落汇总!$C$2:$C$871,,MATCH($B261,[2]掉落汇总!$D$1:$M$1)),[2]掉落汇总!$A$2:$A$871,E$1,[2]掉落汇总!$C$2:$C$871,$Q$1)+SUMIFS(OFFSET([2]掉落汇总!$C$2:$C$871,,MATCH($B261,[2]掉落汇总!$D$1:$M$1)),[2]掉落汇总!$A$2:$A$871,E$1,[2]掉落汇总!$C$2:$C$871,$Q$2)/$Q$3)*宝箱投放计算!D261</f>
        <v>0.8797559179379274</v>
      </c>
      <c r="F261">
        <f ca="1">(SUMIFS(OFFSET([2]掉落汇总!$C$2:$C$871,,MATCH($B261,[2]掉落汇总!$D$1:$M$1)),[2]掉落汇总!$A$2:$A$871,F$1,[2]掉落汇总!$C$2:$C$871,$Q$1)+SUMIFS(OFFSET([2]掉落汇总!$C$2:$C$871,,MATCH($B261,[2]掉落汇总!$D$1:$M$1)),[2]掉落汇总!$A$2:$A$871,F$1,[2]掉落汇总!$C$2:$C$871,$Q$2)/$Q$3)*宝箱投放计算!E261</f>
        <v>3.1368330464716006</v>
      </c>
      <c r="G261">
        <f ca="1">(SUMIFS(OFFSET([2]掉落汇总!$C$2:$C$871,,MATCH($B261,[2]掉落汇总!$D$1:$M$1)),[2]掉落汇总!$A$2:$A$871,G$1,[2]掉落汇总!$C$2:$C$871,$Q$1)+SUMIFS(OFFSET([2]掉落汇总!$C$2:$C$871,,MATCH($B261,[2]掉落汇总!$D$1:$M$1)),[2]掉落汇总!$A$2:$A$871,G$1,[2]掉落汇总!$C$2:$C$871,$Q$2)/$Q$3)*宝箱投放计算!F261</f>
        <v>0</v>
      </c>
      <c r="H261">
        <f ca="1">(SUMIFS(OFFSET([2]掉落汇总!$C$2:$C$871,,MATCH($B261,[2]掉落汇总!$D$1:$M$1)),[2]掉落汇总!$A$2:$A$871,H$1,[2]掉落汇总!$C$2:$C$871,$Q$1)+SUMIFS(OFFSET([2]掉落汇总!$C$2:$C$871,,MATCH($B261,[2]掉落汇总!$D$1:$M$1)),[2]掉落汇总!$A$2:$A$871,H$1,[2]掉落汇总!$C$2:$C$871,$Q$2)/$Q$3)*宝箱投放计算!G261</f>
        <v>0</v>
      </c>
      <c r="I261">
        <f ca="1">(SUMIFS(OFFSET([2]掉落汇总!$C$2:$C$871,,MATCH($B261,[2]掉落汇总!$D$1:$M$1)),[2]掉落汇总!$A$2:$A$871,I$1,[2]掉落汇总!$C$2:$C$871,$Q$1)+SUMIFS(OFFSET([2]掉落汇总!$C$2:$C$871,,MATCH($B261,[2]掉落汇总!$D$1:$M$1)),[2]掉落汇总!$A$2:$A$871,I$1,[2]掉落汇总!$C$2:$C$871,$Q$2)/$Q$3)*宝箱投放计算!H261</f>
        <v>0</v>
      </c>
      <c r="J261">
        <f ca="1">(SUMIFS(OFFSET([2]掉落汇总!$C$2:$C$871,,MATCH($B261,[2]掉落汇总!$D$1:$M$1)),[2]掉落汇总!$A$2:$A$871,J$1,[2]掉落汇总!$C$2:$C$871,$Q$1)+SUMIFS(OFFSET([2]掉落汇总!$C$2:$C$871,,MATCH($B261,[2]掉落汇总!$D$1:$M$1)),[2]掉落汇总!$A$2:$A$871,J$1,[2]掉落汇总!$C$2:$C$871,$Q$2)/$Q$3)*宝箱投放计算!I261</f>
        <v>0</v>
      </c>
      <c r="K261">
        <f ca="1">(SUMIFS(OFFSET([2]掉落汇总!$C$2:$C$871,,MATCH($B261,[2]掉落汇总!$D$1:$M$1)),[2]掉落汇总!$A$2:$A$871,K$1,[2]掉落汇总!$C$2:$C$871,$Q$1)+SUMIFS(OFFSET([2]掉落汇总!$C$2:$C$871,,MATCH($B261,[2]掉落汇总!$D$1:$M$1)),[2]掉落汇总!$A$2:$A$871,K$1,[2]掉落汇总!$C$2:$C$871,$Q$2)/$Q$3)*宝箱投放计算!J261</f>
        <v>0</v>
      </c>
      <c r="L261">
        <f ca="1">(SUMIFS(OFFSET([2]掉落汇总!$C$2:$C$871,,MATCH($B261,[2]掉落汇总!$D$1:$M$1)),[2]掉落汇总!$A$2:$A$871,L$1,[2]掉落汇总!$C$2:$C$871,$Q$1)+SUMIFS(OFFSET([2]掉落汇总!$C$2:$C$871,,MATCH($B261,[2]掉落汇总!$D$1:$M$1)),[2]掉落汇总!$A$2:$A$871,L$1,[2]掉落汇总!$C$2:$C$871,$Q$2)/$Q$3)*宝箱投放计算!K261</f>
        <v>0.58393299516338337</v>
      </c>
      <c r="M261">
        <f ca="1">(SUMIFS(OFFSET([2]掉落汇总!$C$2:$C$871,,MATCH($B261,[2]掉落汇总!$D$1:$M$1)),[2]掉落汇总!$A$2:$A$871,M$1,[2]掉落汇总!$C$2:$C$871,$Q$1)+SUMIFS(OFFSET([2]掉落汇总!$C$2:$C$871,,MATCH($B261,[2]掉落汇总!$D$1:$M$1)),[2]掉落汇总!$A$2:$A$871,M$1,[2]掉落汇总!$C$2:$C$871,$Q$2)/$Q$3)*宝箱投放计算!L261</f>
        <v>0.73572346140371359</v>
      </c>
      <c r="N261">
        <f ca="1">(SUMIFS(OFFSET([2]掉落汇总!$C$2:$C$871,,MATCH($B261,[2]掉落汇总!$D$1:$M$1)),[2]掉落汇总!$A$2:$A$871,N$1,[2]掉落汇总!$C$2:$C$871,$Q$1)+SUMIFS(OFFSET([2]掉落汇总!$C$2:$C$871,,MATCH($B261,[2]掉落汇总!$D$1:$M$1)),[2]掉落汇总!$A$2:$A$871,N$1,[2]掉落汇总!$C$2:$C$871,$Q$2)/$Q$3)*宝箱投放计算!M261</f>
        <v>0.19916400295057779</v>
      </c>
      <c r="O261">
        <f ca="1">(SUMIFS(OFFSET([2]掉落汇总!$C$2:$C$871,,MATCH($B261,[2]掉落汇总!$D$1:$M$1)),[2]掉落汇总!$A$2:$A$871,O$1,[2]掉落汇总!$C$2:$C$871,$Q$1)+SUMIFS(OFFSET([2]掉落汇总!$C$2:$C$871,,MATCH($B261,[2]掉落汇总!$D$1:$M$1)),[2]掉落汇总!$A$2:$A$871,O$1,[2]掉落汇总!$C$2:$C$871,$Q$2)/$Q$3)*宝箱投放计算!N261</f>
        <v>0.31118538581225147</v>
      </c>
    </row>
    <row r="262" spans="1:15" x14ac:dyDescent="0.2">
      <c r="A262">
        <f>玩家成长时间线!A262</f>
        <v>261</v>
      </c>
      <c r="B262">
        <f>玩家成长时间线!B262</f>
        <v>10</v>
      </c>
      <c r="C262">
        <f ca="1">SUM($D$2:D262)</f>
        <v>1526.4189479448291</v>
      </c>
      <c r="D262">
        <f t="shared" ca="1" si="4"/>
        <v>5.9261318954837998</v>
      </c>
      <c r="E262">
        <f ca="1">(SUMIFS(OFFSET([2]掉落汇总!$C$2:$C$871,,MATCH($B262,[2]掉落汇总!$D$1:$M$1)),[2]掉落汇总!$A$2:$A$871,E$1,[2]掉落汇总!$C$2:$C$871,$Q$1)+SUMIFS(OFFSET([2]掉落汇总!$C$2:$C$871,,MATCH($B262,[2]掉落汇总!$D$1:$M$1)),[2]掉落汇总!$A$2:$A$871,E$1,[2]掉落汇总!$C$2:$C$871,$Q$2)/$Q$3)*宝箱投放计算!D262</f>
        <v>0.95929300368227244</v>
      </c>
      <c r="F262">
        <f ca="1">(SUMIFS(OFFSET([2]掉落汇总!$C$2:$C$871,,MATCH($B262,[2]掉落汇总!$D$1:$M$1)),[2]掉落汇总!$A$2:$A$871,F$1,[2]掉落汇总!$C$2:$C$871,$Q$1)+SUMIFS(OFFSET([2]掉落汇总!$C$2:$C$871,,MATCH($B262,[2]掉落汇总!$D$1:$M$1)),[2]掉落汇总!$A$2:$A$871,F$1,[2]掉落汇总!$C$2:$C$871,$Q$2)/$Q$3)*宝箱投放计算!E262</f>
        <v>3.1368330464716006</v>
      </c>
      <c r="G262">
        <f ca="1">(SUMIFS(OFFSET([2]掉落汇总!$C$2:$C$871,,MATCH($B262,[2]掉落汇总!$D$1:$M$1)),[2]掉落汇总!$A$2:$A$871,G$1,[2]掉落汇总!$C$2:$C$871,$Q$1)+SUMIFS(OFFSET([2]掉落汇总!$C$2:$C$871,,MATCH($B262,[2]掉落汇总!$D$1:$M$1)),[2]掉落汇总!$A$2:$A$871,G$1,[2]掉落汇总!$C$2:$C$871,$Q$2)/$Q$3)*宝箱投放计算!F262</f>
        <v>0</v>
      </c>
      <c r="H262">
        <f ca="1">(SUMIFS(OFFSET([2]掉落汇总!$C$2:$C$871,,MATCH($B262,[2]掉落汇总!$D$1:$M$1)),[2]掉落汇总!$A$2:$A$871,H$1,[2]掉落汇总!$C$2:$C$871,$Q$1)+SUMIFS(OFFSET([2]掉落汇总!$C$2:$C$871,,MATCH($B262,[2]掉落汇总!$D$1:$M$1)),[2]掉落汇总!$A$2:$A$871,H$1,[2]掉落汇总!$C$2:$C$871,$Q$2)/$Q$3)*宝箱投放计算!G262</f>
        <v>0</v>
      </c>
      <c r="I262">
        <f ca="1">(SUMIFS(OFFSET([2]掉落汇总!$C$2:$C$871,,MATCH($B262,[2]掉落汇总!$D$1:$M$1)),[2]掉落汇总!$A$2:$A$871,I$1,[2]掉落汇总!$C$2:$C$871,$Q$1)+SUMIFS(OFFSET([2]掉落汇总!$C$2:$C$871,,MATCH($B262,[2]掉落汇总!$D$1:$M$1)),[2]掉落汇总!$A$2:$A$871,I$1,[2]掉落汇总!$C$2:$C$871,$Q$2)/$Q$3)*宝箱投放计算!H262</f>
        <v>0</v>
      </c>
      <c r="J262">
        <f ca="1">(SUMIFS(OFFSET([2]掉落汇总!$C$2:$C$871,,MATCH($B262,[2]掉落汇总!$D$1:$M$1)),[2]掉落汇总!$A$2:$A$871,J$1,[2]掉落汇总!$C$2:$C$871,$Q$1)+SUMIFS(OFFSET([2]掉落汇总!$C$2:$C$871,,MATCH($B262,[2]掉落汇总!$D$1:$M$1)),[2]掉落汇总!$A$2:$A$871,J$1,[2]掉落汇总!$C$2:$C$871,$Q$2)/$Q$3)*宝箱投放计算!I262</f>
        <v>0</v>
      </c>
      <c r="K262">
        <f ca="1">(SUMIFS(OFFSET([2]掉落汇总!$C$2:$C$871,,MATCH($B262,[2]掉落汇总!$D$1:$M$1)),[2]掉落汇总!$A$2:$A$871,K$1,[2]掉落汇总!$C$2:$C$871,$Q$1)+SUMIFS(OFFSET([2]掉落汇总!$C$2:$C$871,,MATCH($B262,[2]掉落汇总!$D$1:$M$1)),[2]掉落汇总!$A$2:$A$871,K$1,[2]掉落汇总!$C$2:$C$871,$Q$2)/$Q$3)*宝箱投放计算!J262</f>
        <v>0</v>
      </c>
      <c r="L262">
        <f ca="1">(SUMIFS(OFFSET([2]掉落汇总!$C$2:$C$871,,MATCH($B262,[2]掉落汇总!$D$1:$M$1)),[2]掉落汇总!$A$2:$A$871,L$1,[2]掉落汇总!$C$2:$C$871,$Q$1)+SUMIFS(OFFSET([2]掉落汇总!$C$2:$C$871,,MATCH($B262,[2]掉落汇总!$D$1:$M$1)),[2]掉落汇总!$A$2:$A$871,L$1,[2]掉落汇总!$C$2:$C$871,$Q$2)/$Q$3)*宝箱投放计算!K262</f>
        <v>0.58393299516338337</v>
      </c>
      <c r="M262">
        <f ca="1">(SUMIFS(OFFSET([2]掉落汇总!$C$2:$C$871,,MATCH($B262,[2]掉落汇总!$D$1:$M$1)),[2]掉落汇总!$A$2:$A$871,M$1,[2]掉落汇总!$C$2:$C$871,$Q$1)+SUMIFS(OFFSET([2]掉落汇总!$C$2:$C$871,,MATCH($B262,[2]掉落汇总!$D$1:$M$1)),[2]掉落汇总!$A$2:$A$871,M$1,[2]掉落汇总!$C$2:$C$871,$Q$2)/$Q$3)*宝箱投放计算!L262</f>
        <v>0.73572346140371359</v>
      </c>
      <c r="N262">
        <f ca="1">(SUMIFS(OFFSET([2]掉落汇总!$C$2:$C$871,,MATCH($B262,[2]掉落汇总!$D$1:$M$1)),[2]掉落汇总!$A$2:$A$871,N$1,[2]掉落汇总!$C$2:$C$871,$Q$1)+SUMIFS(OFFSET([2]掉落汇总!$C$2:$C$871,,MATCH($B262,[2]掉落汇总!$D$1:$M$1)),[2]掉落汇总!$A$2:$A$871,N$1,[2]掉落汇总!$C$2:$C$871,$Q$2)/$Q$3)*宝箱投放计算!M262</f>
        <v>0.19916400295057779</v>
      </c>
      <c r="O262">
        <f ca="1">(SUMIFS(OFFSET([2]掉落汇总!$C$2:$C$871,,MATCH($B262,[2]掉落汇总!$D$1:$M$1)),[2]掉落汇总!$A$2:$A$871,O$1,[2]掉落汇总!$C$2:$C$871,$Q$1)+SUMIFS(OFFSET([2]掉落汇总!$C$2:$C$871,,MATCH($B262,[2]掉落汇总!$D$1:$M$1)),[2]掉落汇总!$A$2:$A$871,O$1,[2]掉落汇总!$C$2:$C$871,$Q$2)/$Q$3)*宝箱投放计算!N262</f>
        <v>0.31118538581225147</v>
      </c>
    </row>
    <row r="263" spans="1:15" x14ac:dyDescent="0.2">
      <c r="A263">
        <f>玩家成长时间线!A263</f>
        <v>262</v>
      </c>
      <c r="B263">
        <f>玩家成长时间线!B263</f>
        <v>10</v>
      </c>
      <c r="C263">
        <f ca="1">SUM($D$2:D263)</f>
        <v>1532.2731177151156</v>
      </c>
      <c r="D263">
        <f t="shared" ca="1" si="4"/>
        <v>5.8541697702865356</v>
      </c>
      <c r="E263">
        <f ca="1">(SUMIFS(OFFSET([2]掉落汇总!$C$2:$C$871,,MATCH($B263,[2]掉落汇总!$D$1:$M$1)),[2]掉落汇总!$A$2:$A$871,E$1,[2]掉落汇总!$C$2:$C$871,$Q$1)+SUMIFS(OFFSET([2]掉落汇总!$C$2:$C$871,,MATCH($B263,[2]掉落汇总!$D$1:$M$1)),[2]掉落汇总!$A$2:$A$871,E$1,[2]掉落汇总!$C$2:$C$871,$Q$2)/$Q$3)*宝箱投放计算!D263</f>
        <v>0.88733087848500791</v>
      </c>
      <c r="F263">
        <f ca="1">(SUMIFS(OFFSET([2]掉落汇总!$C$2:$C$871,,MATCH($B263,[2]掉落汇总!$D$1:$M$1)),[2]掉落汇总!$A$2:$A$871,F$1,[2]掉落汇总!$C$2:$C$871,$Q$1)+SUMIFS(OFFSET([2]掉落汇总!$C$2:$C$871,,MATCH($B263,[2]掉落汇总!$D$1:$M$1)),[2]掉落汇总!$A$2:$A$871,F$1,[2]掉落汇总!$C$2:$C$871,$Q$2)/$Q$3)*宝箱投放计算!E263</f>
        <v>3.1368330464716006</v>
      </c>
      <c r="G263">
        <f ca="1">(SUMIFS(OFFSET([2]掉落汇总!$C$2:$C$871,,MATCH($B263,[2]掉落汇总!$D$1:$M$1)),[2]掉落汇总!$A$2:$A$871,G$1,[2]掉落汇总!$C$2:$C$871,$Q$1)+SUMIFS(OFFSET([2]掉落汇总!$C$2:$C$871,,MATCH($B263,[2]掉落汇总!$D$1:$M$1)),[2]掉落汇总!$A$2:$A$871,G$1,[2]掉落汇总!$C$2:$C$871,$Q$2)/$Q$3)*宝箱投放计算!F263</f>
        <v>0</v>
      </c>
      <c r="H263">
        <f ca="1">(SUMIFS(OFFSET([2]掉落汇总!$C$2:$C$871,,MATCH($B263,[2]掉落汇总!$D$1:$M$1)),[2]掉落汇总!$A$2:$A$871,H$1,[2]掉落汇总!$C$2:$C$871,$Q$1)+SUMIFS(OFFSET([2]掉落汇总!$C$2:$C$871,,MATCH($B263,[2]掉落汇总!$D$1:$M$1)),[2]掉落汇总!$A$2:$A$871,H$1,[2]掉落汇总!$C$2:$C$871,$Q$2)/$Q$3)*宝箱投放计算!G263</f>
        <v>0</v>
      </c>
      <c r="I263">
        <f ca="1">(SUMIFS(OFFSET([2]掉落汇总!$C$2:$C$871,,MATCH($B263,[2]掉落汇总!$D$1:$M$1)),[2]掉落汇总!$A$2:$A$871,I$1,[2]掉落汇总!$C$2:$C$871,$Q$1)+SUMIFS(OFFSET([2]掉落汇总!$C$2:$C$871,,MATCH($B263,[2]掉落汇总!$D$1:$M$1)),[2]掉落汇总!$A$2:$A$871,I$1,[2]掉落汇总!$C$2:$C$871,$Q$2)/$Q$3)*宝箱投放计算!H263</f>
        <v>0</v>
      </c>
      <c r="J263">
        <f ca="1">(SUMIFS(OFFSET([2]掉落汇总!$C$2:$C$871,,MATCH($B263,[2]掉落汇总!$D$1:$M$1)),[2]掉落汇总!$A$2:$A$871,J$1,[2]掉落汇总!$C$2:$C$871,$Q$1)+SUMIFS(OFFSET([2]掉落汇总!$C$2:$C$871,,MATCH($B263,[2]掉落汇总!$D$1:$M$1)),[2]掉落汇总!$A$2:$A$871,J$1,[2]掉落汇总!$C$2:$C$871,$Q$2)/$Q$3)*宝箱投放计算!I263</f>
        <v>0</v>
      </c>
      <c r="K263">
        <f ca="1">(SUMIFS(OFFSET([2]掉落汇总!$C$2:$C$871,,MATCH($B263,[2]掉落汇总!$D$1:$M$1)),[2]掉落汇总!$A$2:$A$871,K$1,[2]掉落汇总!$C$2:$C$871,$Q$1)+SUMIFS(OFFSET([2]掉落汇总!$C$2:$C$871,,MATCH($B263,[2]掉落汇总!$D$1:$M$1)),[2]掉落汇总!$A$2:$A$871,K$1,[2]掉落汇总!$C$2:$C$871,$Q$2)/$Q$3)*宝箱投放计算!J263</f>
        <v>0</v>
      </c>
      <c r="L263">
        <f ca="1">(SUMIFS(OFFSET([2]掉落汇总!$C$2:$C$871,,MATCH($B263,[2]掉落汇总!$D$1:$M$1)),[2]掉落汇总!$A$2:$A$871,L$1,[2]掉落汇总!$C$2:$C$871,$Q$1)+SUMIFS(OFFSET([2]掉落汇总!$C$2:$C$871,,MATCH($B263,[2]掉落汇总!$D$1:$M$1)),[2]掉落汇总!$A$2:$A$871,L$1,[2]掉落汇总!$C$2:$C$871,$Q$2)/$Q$3)*宝箱投放计算!K263</f>
        <v>0.58393299516338337</v>
      </c>
      <c r="M263">
        <f ca="1">(SUMIFS(OFFSET([2]掉落汇总!$C$2:$C$871,,MATCH($B263,[2]掉落汇总!$D$1:$M$1)),[2]掉落汇总!$A$2:$A$871,M$1,[2]掉落汇总!$C$2:$C$871,$Q$1)+SUMIFS(OFFSET([2]掉落汇总!$C$2:$C$871,,MATCH($B263,[2]掉落汇总!$D$1:$M$1)),[2]掉落汇总!$A$2:$A$871,M$1,[2]掉落汇总!$C$2:$C$871,$Q$2)/$Q$3)*宝箱投放计算!L263</f>
        <v>0.73572346140371359</v>
      </c>
      <c r="N263">
        <f ca="1">(SUMIFS(OFFSET([2]掉落汇总!$C$2:$C$871,,MATCH($B263,[2]掉落汇总!$D$1:$M$1)),[2]掉落汇总!$A$2:$A$871,N$1,[2]掉落汇总!$C$2:$C$871,$Q$1)+SUMIFS(OFFSET([2]掉落汇总!$C$2:$C$871,,MATCH($B263,[2]掉落汇总!$D$1:$M$1)),[2]掉落汇总!$A$2:$A$871,N$1,[2]掉落汇总!$C$2:$C$871,$Q$2)/$Q$3)*宝箱投放计算!M263</f>
        <v>0.19916400295057779</v>
      </c>
      <c r="O263">
        <f ca="1">(SUMIFS(OFFSET([2]掉落汇总!$C$2:$C$871,,MATCH($B263,[2]掉落汇总!$D$1:$M$1)),[2]掉落汇总!$A$2:$A$871,O$1,[2]掉落汇总!$C$2:$C$871,$Q$1)+SUMIFS(OFFSET([2]掉落汇总!$C$2:$C$871,,MATCH($B263,[2]掉落汇总!$D$1:$M$1)),[2]掉落汇总!$A$2:$A$871,O$1,[2]掉落汇总!$C$2:$C$871,$Q$2)/$Q$3)*宝箱投放计算!N263</f>
        <v>0.31118538581225147</v>
      </c>
    </row>
    <row r="264" spans="1:15" x14ac:dyDescent="0.2">
      <c r="A264">
        <f>玩家成长时间线!A264</f>
        <v>263</v>
      </c>
      <c r="B264">
        <f>玩家成长时间线!B264</f>
        <v>10</v>
      </c>
      <c r="C264">
        <f ca="1">SUM($D$2:D264)</f>
        <v>1538.1310749656757</v>
      </c>
      <c r="D264">
        <f t="shared" ca="1" si="4"/>
        <v>5.8579572505600757</v>
      </c>
      <c r="E264">
        <f ca="1">(SUMIFS(OFFSET([2]掉落汇总!$C$2:$C$871,,MATCH($B264,[2]掉落汇总!$D$1:$M$1)),[2]掉落汇总!$A$2:$A$871,E$1,[2]掉落汇总!$C$2:$C$871,$Q$1)+SUMIFS(OFFSET([2]掉落汇总!$C$2:$C$871,,MATCH($B264,[2]掉落汇总!$D$1:$M$1)),[2]掉落汇总!$A$2:$A$871,E$1,[2]掉落汇总!$C$2:$C$871,$Q$2)/$Q$3)*宝箱投放计算!D264</f>
        <v>0.89111835875854817</v>
      </c>
      <c r="F264">
        <f ca="1">(SUMIFS(OFFSET([2]掉落汇总!$C$2:$C$871,,MATCH($B264,[2]掉落汇总!$D$1:$M$1)),[2]掉落汇总!$A$2:$A$871,F$1,[2]掉落汇总!$C$2:$C$871,$Q$1)+SUMIFS(OFFSET([2]掉落汇总!$C$2:$C$871,,MATCH($B264,[2]掉落汇总!$D$1:$M$1)),[2]掉落汇总!$A$2:$A$871,F$1,[2]掉落汇总!$C$2:$C$871,$Q$2)/$Q$3)*宝箱投放计算!E264</f>
        <v>3.1368330464716006</v>
      </c>
      <c r="G264">
        <f ca="1">(SUMIFS(OFFSET([2]掉落汇总!$C$2:$C$871,,MATCH($B264,[2]掉落汇总!$D$1:$M$1)),[2]掉落汇总!$A$2:$A$871,G$1,[2]掉落汇总!$C$2:$C$871,$Q$1)+SUMIFS(OFFSET([2]掉落汇总!$C$2:$C$871,,MATCH($B264,[2]掉落汇总!$D$1:$M$1)),[2]掉落汇总!$A$2:$A$871,G$1,[2]掉落汇总!$C$2:$C$871,$Q$2)/$Q$3)*宝箱投放计算!F264</f>
        <v>0</v>
      </c>
      <c r="H264">
        <f ca="1">(SUMIFS(OFFSET([2]掉落汇总!$C$2:$C$871,,MATCH($B264,[2]掉落汇总!$D$1:$M$1)),[2]掉落汇总!$A$2:$A$871,H$1,[2]掉落汇总!$C$2:$C$871,$Q$1)+SUMIFS(OFFSET([2]掉落汇总!$C$2:$C$871,,MATCH($B264,[2]掉落汇总!$D$1:$M$1)),[2]掉落汇总!$A$2:$A$871,H$1,[2]掉落汇总!$C$2:$C$871,$Q$2)/$Q$3)*宝箱投放计算!G264</f>
        <v>0</v>
      </c>
      <c r="I264">
        <f ca="1">(SUMIFS(OFFSET([2]掉落汇总!$C$2:$C$871,,MATCH($B264,[2]掉落汇总!$D$1:$M$1)),[2]掉落汇总!$A$2:$A$871,I$1,[2]掉落汇总!$C$2:$C$871,$Q$1)+SUMIFS(OFFSET([2]掉落汇总!$C$2:$C$871,,MATCH($B264,[2]掉落汇总!$D$1:$M$1)),[2]掉落汇总!$A$2:$A$871,I$1,[2]掉落汇总!$C$2:$C$871,$Q$2)/$Q$3)*宝箱投放计算!H264</f>
        <v>0</v>
      </c>
      <c r="J264">
        <f ca="1">(SUMIFS(OFFSET([2]掉落汇总!$C$2:$C$871,,MATCH($B264,[2]掉落汇总!$D$1:$M$1)),[2]掉落汇总!$A$2:$A$871,J$1,[2]掉落汇总!$C$2:$C$871,$Q$1)+SUMIFS(OFFSET([2]掉落汇总!$C$2:$C$871,,MATCH($B264,[2]掉落汇总!$D$1:$M$1)),[2]掉落汇总!$A$2:$A$871,J$1,[2]掉落汇总!$C$2:$C$871,$Q$2)/$Q$3)*宝箱投放计算!I264</f>
        <v>0</v>
      </c>
      <c r="K264">
        <f ca="1">(SUMIFS(OFFSET([2]掉落汇总!$C$2:$C$871,,MATCH($B264,[2]掉落汇总!$D$1:$M$1)),[2]掉落汇总!$A$2:$A$871,K$1,[2]掉落汇总!$C$2:$C$871,$Q$1)+SUMIFS(OFFSET([2]掉落汇总!$C$2:$C$871,,MATCH($B264,[2]掉落汇总!$D$1:$M$1)),[2]掉落汇总!$A$2:$A$871,K$1,[2]掉落汇总!$C$2:$C$871,$Q$2)/$Q$3)*宝箱投放计算!J264</f>
        <v>0</v>
      </c>
      <c r="L264">
        <f ca="1">(SUMIFS(OFFSET([2]掉落汇总!$C$2:$C$871,,MATCH($B264,[2]掉落汇总!$D$1:$M$1)),[2]掉落汇总!$A$2:$A$871,L$1,[2]掉落汇总!$C$2:$C$871,$Q$1)+SUMIFS(OFFSET([2]掉落汇总!$C$2:$C$871,,MATCH($B264,[2]掉落汇总!$D$1:$M$1)),[2]掉落汇总!$A$2:$A$871,L$1,[2]掉落汇总!$C$2:$C$871,$Q$2)/$Q$3)*宝箱投放计算!K264</f>
        <v>0.58393299516338337</v>
      </c>
      <c r="M264">
        <f ca="1">(SUMIFS(OFFSET([2]掉落汇总!$C$2:$C$871,,MATCH($B264,[2]掉落汇总!$D$1:$M$1)),[2]掉落汇总!$A$2:$A$871,M$1,[2]掉落汇总!$C$2:$C$871,$Q$1)+SUMIFS(OFFSET([2]掉落汇总!$C$2:$C$871,,MATCH($B264,[2]掉落汇总!$D$1:$M$1)),[2]掉落汇总!$A$2:$A$871,M$1,[2]掉落汇总!$C$2:$C$871,$Q$2)/$Q$3)*宝箱投放计算!L264</f>
        <v>0.73572346140371359</v>
      </c>
      <c r="N264">
        <f ca="1">(SUMIFS(OFFSET([2]掉落汇总!$C$2:$C$871,,MATCH($B264,[2]掉落汇总!$D$1:$M$1)),[2]掉落汇总!$A$2:$A$871,N$1,[2]掉落汇总!$C$2:$C$871,$Q$1)+SUMIFS(OFFSET([2]掉落汇总!$C$2:$C$871,,MATCH($B264,[2]掉落汇总!$D$1:$M$1)),[2]掉落汇总!$A$2:$A$871,N$1,[2]掉落汇总!$C$2:$C$871,$Q$2)/$Q$3)*宝箱投放计算!M264</f>
        <v>0.19916400295057779</v>
      </c>
      <c r="O264">
        <f ca="1">(SUMIFS(OFFSET([2]掉落汇总!$C$2:$C$871,,MATCH($B264,[2]掉落汇总!$D$1:$M$1)),[2]掉落汇总!$A$2:$A$871,O$1,[2]掉落汇总!$C$2:$C$871,$Q$1)+SUMIFS(OFFSET([2]掉落汇总!$C$2:$C$871,,MATCH($B264,[2]掉落汇总!$D$1:$M$1)),[2]掉落汇总!$A$2:$A$871,O$1,[2]掉落汇总!$C$2:$C$871,$Q$2)/$Q$3)*宝箱投放计算!N264</f>
        <v>0.31118538581225147</v>
      </c>
    </row>
    <row r="265" spans="1:15" x14ac:dyDescent="0.2">
      <c r="A265">
        <f>玩家成长时间线!A265</f>
        <v>264</v>
      </c>
      <c r="B265">
        <f>玩家成长时间线!B265</f>
        <v>10</v>
      </c>
      <c r="C265">
        <f ca="1">SUM($D$2:D265)</f>
        <v>1544.06856930198</v>
      </c>
      <c r="D265">
        <f t="shared" ca="1" si="4"/>
        <v>5.9374943363044208</v>
      </c>
      <c r="E265">
        <f ca="1">(SUMIFS(OFFSET([2]掉落汇总!$C$2:$C$871,,MATCH($B265,[2]掉落汇总!$D$1:$M$1)),[2]掉落汇总!$A$2:$A$871,E$1,[2]掉落汇总!$C$2:$C$871,$Q$1)+SUMIFS(OFFSET([2]掉落汇总!$C$2:$C$871,,MATCH($B265,[2]掉落汇总!$D$1:$M$1)),[2]掉落汇总!$A$2:$A$871,E$1,[2]掉落汇总!$C$2:$C$871,$Q$2)/$Q$3)*宝箱投放计算!D265</f>
        <v>0.97065544450289309</v>
      </c>
      <c r="F265">
        <f ca="1">(SUMIFS(OFFSET([2]掉落汇总!$C$2:$C$871,,MATCH($B265,[2]掉落汇总!$D$1:$M$1)),[2]掉落汇总!$A$2:$A$871,F$1,[2]掉落汇总!$C$2:$C$871,$Q$1)+SUMIFS(OFFSET([2]掉落汇总!$C$2:$C$871,,MATCH($B265,[2]掉落汇总!$D$1:$M$1)),[2]掉落汇总!$A$2:$A$871,F$1,[2]掉落汇总!$C$2:$C$871,$Q$2)/$Q$3)*宝箱投放计算!E265</f>
        <v>3.1368330464716006</v>
      </c>
      <c r="G265">
        <f ca="1">(SUMIFS(OFFSET([2]掉落汇总!$C$2:$C$871,,MATCH($B265,[2]掉落汇总!$D$1:$M$1)),[2]掉落汇总!$A$2:$A$871,G$1,[2]掉落汇总!$C$2:$C$871,$Q$1)+SUMIFS(OFFSET([2]掉落汇总!$C$2:$C$871,,MATCH($B265,[2]掉落汇总!$D$1:$M$1)),[2]掉落汇总!$A$2:$A$871,G$1,[2]掉落汇总!$C$2:$C$871,$Q$2)/$Q$3)*宝箱投放计算!F265</f>
        <v>0</v>
      </c>
      <c r="H265">
        <f ca="1">(SUMIFS(OFFSET([2]掉落汇总!$C$2:$C$871,,MATCH($B265,[2]掉落汇总!$D$1:$M$1)),[2]掉落汇总!$A$2:$A$871,H$1,[2]掉落汇总!$C$2:$C$871,$Q$1)+SUMIFS(OFFSET([2]掉落汇总!$C$2:$C$871,,MATCH($B265,[2]掉落汇总!$D$1:$M$1)),[2]掉落汇总!$A$2:$A$871,H$1,[2]掉落汇总!$C$2:$C$871,$Q$2)/$Q$3)*宝箱投放计算!G265</f>
        <v>0</v>
      </c>
      <c r="I265">
        <f ca="1">(SUMIFS(OFFSET([2]掉落汇总!$C$2:$C$871,,MATCH($B265,[2]掉落汇总!$D$1:$M$1)),[2]掉落汇总!$A$2:$A$871,I$1,[2]掉落汇总!$C$2:$C$871,$Q$1)+SUMIFS(OFFSET([2]掉落汇总!$C$2:$C$871,,MATCH($B265,[2]掉落汇总!$D$1:$M$1)),[2]掉落汇总!$A$2:$A$871,I$1,[2]掉落汇总!$C$2:$C$871,$Q$2)/$Q$3)*宝箱投放计算!H265</f>
        <v>0</v>
      </c>
      <c r="J265">
        <f ca="1">(SUMIFS(OFFSET([2]掉落汇总!$C$2:$C$871,,MATCH($B265,[2]掉落汇总!$D$1:$M$1)),[2]掉落汇总!$A$2:$A$871,J$1,[2]掉落汇总!$C$2:$C$871,$Q$1)+SUMIFS(OFFSET([2]掉落汇总!$C$2:$C$871,,MATCH($B265,[2]掉落汇总!$D$1:$M$1)),[2]掉落汇总!$A$2:$A$871,J$1,[2]掉落汇总!$C$2:$C$871,$Q$2)/$Q$3)*宝箱投放计算!I265</f>
        <v>0</v>
      </c>
      <c r="K265">
        <f ca="1">(SUMIFS(OFFSET([2]掉落汇总!$C$2:$C$871,,MATCH($B265,[2]掉落汇总!$D$1:$M$1)),[2]掉落汇总!$A$2:$A$871,K$1,[2]掉落汇总!$C$2:$C$871,$Q$1)+SUMIFS(OFFSET([2]掉落汇总!$C$2:$C$871,,MATCH($B265,[2]掉落汇总!$D$1:$M$1)),[2]掉落汇总!$A$2:$A$871,K$1,[2]掉落汇总!$C$2:$C$871,$Q$2)/$Q$3)*宝箱投放计算!J265</f>
        <v>0</v>
      </c>
      <c r="L265">
        <f ca="1">(SUMIFS(OFFSET([2]掉落汇总!$C$2:$C$871,,MATCH($B265,[2]掉落汇总!$D$1:$M$1)),[2]掉落汇总!$A$2:$A$871,L$1,[2]掉落汇总!$C$2:$C$871,$Q$1)+SUMIFS(OFFSET([2]掉落汇总!$C$2:$C$871,,MATCH($B265,[2]掉落汇总!$D$1:$M$1)),[2]掉落汇总!$A$2:$A$871,L$1,[2]掉落汇总!$C$2:$C$871,$Q$2)/$Q$3)*宝箱投放计算!K265</f>
        <v>0.58393299516338337</v>
      </c>
      <c r="M265">
        <f ca="1">(SUMIFS(OFFSET([2]掉落汇总!$C$2:$C$871,,MATCH($B265,[2]掉落汇总!$D$1:$M$1)),[2]掉落汇总!$A$2:$A$871,M$1,[2]掉落汇总!$C$2:$C$871,$Q$1)+SUMIFS(OFFSET([2]掉落汇总!$C$2:$C$871,,MATCH($B265,[2]掉落汇总!$D$1:$M$1)),[2]掉落汇总!$A$2:$A$871,M$1,[2]掉落汇总!$C$2:$C$871,$Q$2)/$Q$3)*宝箱投放计算!L265</f>
        <v>0.73572346140371359</v>
      </c>
      <c r="N265">
        <f ca="1">(SUMIFS(OFFSET([2]掉落汇总!$C$2:$C$871,,MATCH($B265,[2]掉落汇总!$D$1:$M$1)),[2]掉落汇总!$A$2:$A$871,N$1,[2]掉落汇总!$C$2:$C$871,$Q$1)+SUMIFS(OFFSET([2]掉落汇总!$C$2:$C$871,,MATCH($B265,[2]掉落汇总!$D$1:$M$1)),[2]掉落汇总!$A$2:$A$871,N$1,[2]掉落汇总!$C$2:$C$871,$Q$2)/$Q$3)*宝箱投放计算!M265</f>
        <v>0.19916400295057779</v>
      </c>
      <c r="O265">
        <f ca="1">(SUMIFS(OFFSET([2]掉落汇总!$C$2:$C$871,,MATCH($B265,[2]掉落汇总!$D$1:$M$1)),[2]掉落汇总!$A$2:$A$871,O$1,[2]掉落汇总!$C$2:$C$871,$Q$1)+SUMIFS(OFFSET([2]掉落汇总!$C$2:$C$871,,MATCH($B265,[2]掉落汇总!$D$1:$M$1)),[2]掉落汇总!$A$2:$A$871,O$1,[2]掉落汇总!$C$2:$C$871,$Q$2)/$Q$3)*宝箱投放计算!N265</f>
        <v>0.31118538581225147</v>
      </c>
    </row>
    <row r="266" spans="1:15" x14ac:dyDescent="0.2">
      <c r="A266">
        <f>玩家成长时间线!A266</f>
        <v>265</v>
      </c>
      <c r="B266">
        <f>玩家成长时间线!B266</f>
        <v>10</v>
      </c>
      <c r="C266">
        <f ca="1">SUM($D$2:D266)</f>
        <v>1549.9341015130872</v>
      </c>
      <c r="D266">
        <f t="shared" ca="1" si="4"/>
        <v>5.8655322111071557</v>
      </c>
      <c r="E266">
        <f ca="1">(SUMIFS(OFFSET([2]掉落汇总!$C$2:$C$871,,MATCH($B266,[2]掉落汇总!$D$1:$M$1)),[2]掉落汇总!$A$2:$A$871,E$1,[2]掉落汇总!$C$2:$C$871,$Q$1)+SUMIFS(OFFSET([2]掉落汇总!$C$2:$C$871,,MATCH($B266,[2]掉落汇总!$D$1:$M$1)),[2]掉落汇总!$A$2:$A$871,E$1,[2]掉落汇总!$C$2:$C$871,$Q$2)/$Q$3)*宝箱投放计算!D266</f>
        <v>0.89869331930562846</v>
      </c>
      <c r="F266">
        <f ca="1">(SUMIFS(OFFSET([2]掉落汇总!$C$2:$C$871,,MATCH($B266,[2]掉落汇总!$D$1:$M$1)),[2]掉落汇总!$A$2:$A$871,F$1,[2]掉落汇总!$C$2:$C$871,$Q$1)+SUMIFS(OFFSET([2]掉落汇总!$C$2:$C$871,,MATCH($B266,[2]掉落汇总!$D$1:$M$1)),[2]掉落汇总!$A$2:$A$871,F$1,[2]掉落汇总!$C$2:$C$871,$Q$2)/$Q$3)*宝箱投放计算!E266</f>
        <v>3.1368330464716006</v>
      </c>
      <c r="G266">
        <f ca="1">(SUMIFS(OFFSET([2]掉落汇总!$C$2:$C$871,,MATCH($B266,[2]掉落汇总!$D$1:$M$1)),[2]掉落汇总!$A$2:$A$871,G$1,[2]掉落汇总!$C$2:$C$871,$Q$1)+SUMIFS(OFFSET([2]掉落汇总!$C$2:$C$871,,MATCH($B266,[2]掉落汇总!$D$1:$M$1)),[2]掉落汇总!$A$2:$A$871,G$1,[2]掉落汇总!$C$2:$C$871,$Q$2)/$Q$3)*宝箱投放计算!F266</f>
        <v>0</v>
      </c>
      <c r="H266">
        <f ca="1">(SUMIFS(OFFSET([2]掉落汇总!$C$2:$C$871,,MATCH($B266,[2]掉落汇总!$D$1:$M$1)),[2]掉落汇总!$A$2:$A$871,H$1,[2]掉落汇总!$C$2:$C$871,$Q$1)+SUMIFS(OFFSET([2]掉落汇总!$C$2:$C$871,,MATCH($B266,[2]掉落汇总!$D$1:$M$1)),[2]掉落汇总!$A$2:$A$871,H$1,[2]掉落汇总!$C$2:$C$871,$Q$2)/$Q$3)*宝箱投放计算!G266</f>
        <v>0</v>
      </c>
      <c r="I266">
        <f ca="1">(SUMIFS(OFFSET([2]掉落汇总!$C$2:$C$871,,MATCH($B266,[2]掉落汇总!$D$1:$M$1)),[2]掉落汇总!$A$2:$A$871,I$1,[2]掉落汇总!$C$2:$C$871,$Q$1)+SUMIFS(OFFSET([2]掉落汇总!$C$2:$C$871,,MATCH($B266,[2]掉落汇总!$D$1:$M$1)),[2]掉落汇总!$A$2:$A$871,I$1,[2]掉落汇总!$C$2:$C$871,$Q$2)/$Q$3)*宝箱投放计算!H266</f>
        <v>0</v>
      </c>
      <c r="J266">
        <f ca="1">(SUMIFS(OFFSET([2]掉落汇总!$C$2:$C$871,,MATCH($B266,[2]掉落汇总!$D$1:$M$1)),[2]掉落汇总!$A$2:$A$871,J$1,[2]掉落汇总!$C$2:$C$871,$Q$1)+SUMIFS(OFFSET([2]掉落汇总!$C$2:$C$871,,MATCH($B266,[2]掉落汇总!$D$1:$M$1)),[2]掉落汇总!$A$2:$A$871,J$1,[2]掉落汇总!$C$2:$C$871,$Q$2)/$Q$3)*宝箱投放计算!I266</f>
        <v>0</v>
      </c>
      <c r="K266">
        <f ca="1">(SUMIFS(OFFSET([2]掉落汇总!$C$2:$C$871,,MATCH($B266,[2]掉落汇总!$D$1:$M$1)),[2]掉落汇总!$A$2:$A$871,K$1,[2]掉落汇总!$C$2:$C$871,$Q$1)+SUMIFS(OFFSET([2]掉落汇总!$C$2:$C$871,,MATCH($B266,[2]掉落汇总!$D$1:$M$1)),[2]掉落汇总!$A$2:$A$871,K$1,[2]掉落汇总!$C$2:$C$871,$Q$2)/$Q$3)*宝箱投放计算!J266</f>
        <v>0</v>
      </c>
      <c r="L266">
        <f ca="1">(SUMIFS(OFFSET([2]掉落汇总!$C$2:$C$871,,MATCH($B266,[2]掉落汇总!$D$1:$M$1)),[2]掉落汇总!$A$2:$A$871,L$1,[2]掉落汇总!$C$2:$C$871,$Q$1)+SUMIFS(OFFSET([2]掉落汇总!$C$2:$C$871,,MATCH($B266,[2]掉落汇总!$D$1:$M$1)),[2]掉落汇总!$A$2:$A$871,L$1,[2]掉落汇总!$C$2:$C$871,$Q$2)/$Q$3)*宝箱投放计算!K266</f>
        <v>0.58393299516338337</v>
      </c>
      <c r="M266">
        <f ca="1">(SUMIFS(OFFSET([2]掉落汇总!$C$2:$C$871,,MATCH($B266,[2]掉落汇总!$D$1:$M$1)),[2]掉落汇总!$A$2:$A$871,M$1,[2]掉落汇总!$C$2:$C$871,$Q$1)+SUMIFS(OFFSET([2]掉落汇总!$C$2:$C$871,,MATCH($B266,[2]掉落汇总!$D$1:$M$1)),[2]掉落汇总!$A$2:$A$871,M$1,[2]掉落汇总!$C$2:$C$871,$Q$2)/$Q$3)*宝箱投放计算!L266</f>
        <v>0.73572346140371359</v>
      </c>
      <c r="N266">
        <f ca="1">(SUMIFS(OFFSET([2]掉落汇总!$C$2:$C$871,,MATCH($B266,[2]掉落汇总!$D$1:$M$1)),[2]掉落汇总!$A$2:$A$871,N$1,[2]掉落汇总!$C$2:$C$871,$Q$1)+SUMIFS(OFFSET([2]掉落汇总!$C$2:$C$871,,MATCH($B266,[2]掉落汇总!$D$1:$M$1)),[2]掉落汇总!$A$2:$A$871,N$1,[2]掉落汇总!$C$2:$C$871,$Q$2)/$Q$3)*宝箱投放计算!M266</f>
        <v>0.19916400295057779</v>
      </c>
      <c r="O266">
        <f ca="1">(SUMIFS(OFFSET([2]掉落汇总!$C$2:$C$871,,MATCH($B266,[2]掉落汇总!$D$1:$M$1)),[2]掉落汇总!$A$2:$A$871,O$1,[2]掉落汇总!$C$2:$C$871,$Q$1)+SUMIFS(OFFSET([2]掉落汇总!$C$2:$C$871,,MATCH($B266,[2]掉落汇总!$D$1:$M$1)),[2]掉落汇总!$A$2:$A$871,O$1,[2]掉落汇总!$C$2:$C$871,$Q$2)/$Q$3)*宝箱投放计算!N266</f>
        <v>0.31118538581225147</v>
      </c>
    </row>
    <row r="267" spans="1:15" x14ac:dyDescent="0.2">
      <c r="A267">
        <f>玩家成长时间线!A267</f>
        <v>266</v>
      </c>
      <c r="B267">
        <f>玩家成长时间线!B267</f>
        <v>8</v>
      </c>
      <c r="C267">
        <f ca="1">SUM($D$2:D267)</f>
        <v>1555.9342312936908</v>
      </c>
      <c r="D267">
        <f t="shared" ca="1" si="4"/>
        <v>6.0001297806036478</v>
      </c>
      <c r="E267">
        <f ca="1">(SUMIFS(OFFSET([2]掉落汇总!$C$2:$C$871,,MATCH($B267,[2]掉落汇总!$D$1:$M$1)),[2]掉落汇总!$A$2:$A$871,E$1,[2]掉落汇总!$C$2:$C$871,$Q$1)+SUMIFS(OFFSET([2]掉落汇总!$C$2:$C$871,,MATCH($B267,[2]掉落汇总!$D$1:$M$1)),[2]掉落汇总!$A$2:$A$871,E$1,[2]掉落汇总!$C$2:$C$871,$Q$2)/$Q$3)*宝箱投放计算!D267</f>
        <v>1.0081076923076924</v>
      </c>
      <c r="F267">
        <f ca="1">(SUMIFS(OFFSET([2]掉落汇总!$C$2:$C$871,,MATCH($B267,[2]掉落汇总!$D$1:$M$1)),[2]掉落汇总!$A$2:$A$871,F$1,[2]掉落汇总!$C$2:$C$871,$Q$1)+SUMIFS(OFFSET([2]掉落汇总!$C$2:$C$871,,MATCH($B267,[2]掉落汇总!$D$1:$M$1)),[2]掉落汇总!$A$2:$A$871,F$1,[2]掉落汇总!$C$2:$C$871,$Q$2)/$Q$3)*宝箱投放计算!E267</f>
        <v>2.5094664371772804</v>
      </c>
      <c r="G267">
        <f ca="1">(SUMIFS(OFFSET([2]掉落汇总!$C$2:$C$871,,MATCH($B267,[2]掉落汇总!$D$1:$M$1)),[2]掉落汇总!$A$2:$A$871,G$1,[2]掉落汇总!$C$2:$C$871,$Q$1)+SUMIFS(OFFSET([2]掉落汇总!$C$2:$C$871,,MATCH($B267,[2]掉落汇总!$D$1:$M$1)),[2]掉落汇总!$A$2:$A$871,G$1,[2]掉落汇总!$C$2:$C$871,$Q$2)/$Q$3)*宝箱投放计算!F267</f>
        <v>0.65254980578874822</v>
      </c>
      <c r="H267">
        <f ca="1">(SUMIFS(OFFSET([2]掉落汇总!$C$2:$C$871,,MATCH($B267,[2]掉落汇总!$D$1:$M$1)),[2]掉落汇总!$A$2:$A$871,H$1,[2]掉落汇总!$C$2:$C$871,$Q$1)+SUMIFS(OFFSET([2]掉落汇总!$C$2:$C$871,,MATCH($B267,[2]掉落汇总!$D$1:$M$1)),[2]掉落汇总!$A$2:$A$871,H$1,[2]掉落汇总!$C$2:$C$871,$Q$2)/$Q$3)*宝箱投放计算!G267</f>
        <v>0</v>
      </c>
      <c r="I267">
        <f ca="1">(SUMIFS(OFFSET([2]掉落汇总!$C$2:$C$871,,MATCH($B267,[2]掉落汇总!$D$1:$M$1)),[2]掉落汇总!$A$2:$A$871,I$1,[2]掉落汇总!$C$2:$C$871,$Q$1)+SUMIFS(OFFSET([2]掉落汇总!$C$2:$C$871,,MATCH($B267,[2]掉落汇总!$D$1:$M$1)),[2]掉落汇总!$A$2:$A$871,I$1,[2]掉落汇总!$C$2:$C$871,$Q$2)/$Q$3)*宝箱投放计算!H267</f>
        <v>0</v>
      </c>
      <c r="J267">
        <f ca="1">(SUMIFS(OFFSET([2]掉落汇总!$C$2:$C$871,,MATCH($B267,[2]掉落汇总!$D$1:$M$1)),[2]掉落汇总!$A$2:$A$871,J$1,[2]掉落汇总!$C$2:$C$871,$Q$1)+SUMIFS(OFFSET([2]掉落汇总!$C$2:$C$871,,MATCH($B267,[2]掉落汇总!$D$1:$M$1)),[2]掉落汇总!$A$2:$A$871,J$1,[2]掉落汇总!$C$2:$C$871,$Q$2)/$Q$3)*宝箱投放计算!I267</f>
        <v>0</v>
      </c>
      <c r="K267">
        <f ca="1">(SUMIFS(OFFSET([2]掉落汇总!$C$2:$C$871,,MATCH($B267,[2]掉落汇总!$D$1:$M$1)),[2]掉落汇总!$A$2:$A$871,K$1,[2]掉落汇总!$C$2:$C$871,$Q$1)+SUMIFS(OFFSET([2]掉落汇总!$C$2:$C$871,,MATCH($B267,[2]掉落汇总!$D$1:$M$1)),[2]掉落汇总!$A$2:$A$871,K$1,[2]掉落汇总!$C$2:$C$871,$Q$2)/$Q$3)*宝箱投放计算!J267</f>
        <v>0</v>
      </c>
      <c r="L267">
        <f ca="1">(SUMIFS(OFFSET([2]掉落汇总!$C$2:$C$871,,MATCH($B267,[2]掉落汇总!$D$1:$M$1)),[2]掉落汇总!$A$2:$A$871,L$1,[2]掉落汇总!$C$2:$C$871,$Q$1)+SUMIFS(OFFSET([2]掉落汇总!$C$2:$C$871,,MATCH($B267,[2]掉落汇总!$D$1:$M$1)),[2]掉落汇总!$A$2:$A$871,L$1,[2]掉落汇总!$C$2:$C$871,$Q$2)/$Q$3)*宝箱投放计算!K267</f>
        <v>0.58393299516338337</v>
      </c>
      <c r="M267">
        <f ca="1">(SUMIFS(OFFSET([2]掉落汇总!$C$2:$C$871,,MATCH($B267,[2]掉落汇总!$D$1:$M$1)),[2]掉落汇总!$A$2:$A$871,M$1,[2]掉落汇总!$C$2:$C$871,$Q$1)+SUMIFS(OFFSET([2]掉落汇总!$C$2:$C$871,,MATCH($B267,[2]掉落汇总!$D$1:$M$1)),[2]掉落汇总!$A$2:$A$871,M$1,[2]掉落汇总!$C$2:$C$871,$Q$2)/$Q$3)*宝箱投放计算!L267</f>
        <v>0.73572346140371359</v>
      </c>
      <c r="N267">
        <f ca="1">(SUMIFS(OFFSET([2]掉落汇总!$C$2:$C$871,,MATCH($B267,[2]掉落汇总!$D$1:$M$1)),[2]掉落汇总!$A$2:$A$871,N$1,[2]掉落汇总!$C$2:$C$871,$Q$1)+SUMIFS(OFFSET([2]掉落汇总!$C$2:$C$871,,MATCH($B267,[2]掉落汇总!$D$1:$M$1)),[2]掉落汇总!$A$2:$A$871,N$1,[2]掉落汇总!$C$2:$C$871,$Q$2)/$Q$3)*宝箱投放计算!M267</f>
        <v>0.19916400295057779</v>
      </c>
      <c r="O267">
        <f ca="1">(SUMIFS(OFFSET([2]掉落汇总!$C$2:$C$871,,MATCH($B267,[2]掉落汇总!$D$1:$M$1)),[2]掉落汇总!$A$2:$A$871,O$1,[2]掉落汇总!$C$2:$C$871,$Q$1)+SUMIFS(OFFSET([2]掉落汇总!$C$2:$C$871,,MATCH($B267,[2]掉落汇总!$D$1:$M$1)),[2]掉落汇总!$A$2:$A$871,O$1,[2]掉落汇总!$C$2:$C$871,$Q$2)/$Q$3)*宝箱投放计算!N267</f>
        <v>0.31118538581225147</v>
      </c>
    </row>
    <row r="268" spans="1:15" x14ac:dyDescent="0.2">
      <c r="A268">
        <f>玩家成长时间线!A268</f>
        <v>267</v>
      </c>
      <c r="B268">
        <f>玩家成长时间线!B268</f>
        <v>8</v>
      </c>
      <c r="C268">
        <f ca="1">SUM($D$2:D268)</f>
        <v>1561.2860420377365</v>
      </c>
      <c r="D268">
        <f t="shared" ca="1" si="4"/>
        <v>5.3518107440456681</v>
      </c>
      <c r="E268">
        <f ca="1">(SUMIFS(OFFSET([2]掉落汇总!$C$2:$C$871,,MATCH($B268,[2]掉落汇总!$D$1:$M$1)),[2]掉落汇总!$A$2:$A$871,E$1,[2]掉落汇总!$C$2:$C$871,$Q$1)+SUMIFS(OFFSET([2]掉落汇总!$C$2:$C$871,,MATCH($B268,[2]掉落汇总!$D$1:$M$1)),[2]掉落汇总!$A$2:$A$871,E$1,[2]掉落汇总!$C$2:$C$871,$Q$2)/$Q$3)*宝箱投放计算!D268</f>
        <v>1.0123384615384614</v>
      </c>
      <c r="F268">
        <f ca="1">(SUMIFS(OFFSET([2]掉落汇总!$C$2:$C$871,,MATCH($B268,[2]掉落汇总!$D$1:$M$1)),[2]掉落汇总!$A$2:$A$871,F$1,[2]掉落汇总!$C$2:$C$871,$Q$1)+SUMIFS(OFFSET([2]掉落汇总!$C$2:$C$871,,MATCH($B268,[2]掉落汇总!$D$1:$M$1)),[2]掉落汇总!$A$2:$A$871,F$1,[2]掉落汇总!$C$2:$C$871,$Q$2)/$Q$3)*宝箱投放计算!E268</f>
        <v>2.5094664371772804</v>
      </c>
      <c r="G268">
        <f ca="1">(SUMIFS(OFFSET([2]掉落汇总!$C$2:$C$871,,MATCH($B268,[2]掉落汇总!$D$1:$M$1)),[2]掉落汇总!$A$2:$A$871,G$1,[2]掉落汇总!$C$2:$C$871,$Q$1)+SUMIFS(OFFSET([2]掉落汇总!$C$2:$C$871,,MATCH($B268,[2]掉落汇总!$D$1:$M$1)),[2]掉落汇总!$A$2:$A$871,G$1,[2]掉落汇总!$C$2:$C$871,$Q$2)/$Q$3)*宝箱投放计算!F268</f>
        <v>0</v>
      </c>
      <c r="H268">
        <f ca="1">(SUMIFS(OFFSET([2]掉落汇总!$C$2:$C$871,,MATCH($B268,[2]掉落汇总!$D$1:$M$1)),[2]掉落汇总!$A$2:$A$871,H$1,[2]掉落汇总!$C$2:$C$871,$Q$1)+SUMIFS(OFFSET([2]掉落汇总!$C$2:$C$871,,MATCH($B268,[2]掉落汇总!$D$1:$M$1)),[2]掉落汇总!$A$2:$A$871,H$1,[2]掉落汇总!$C$2:$C$871,$Q$2)/$Q$3)*宝箱投放计算!G268</f>
        <v>0</v>
      </c>
      <c r="I268">
        <f ca="1">(SUMIFS(OFFSET([2]掉落汇总!$C$2:$C$871,,MATCH($B268,[2]掉落汇总!$D$1:$M$1)),[2]掉落汇总!$A$2:$A$871,I$1,[2]掉落汇总!$C$2:$C$871,$Q$1)+SUMIFS(OFFSET([2]掉落汇总!$C$2:$C$871,,MATCH($B268,[2]掉落汇总!$D$1:$M$1)),[2]掉落汇总!$A$2:$A$871,I$1,[2]掉落汇总!$C$2:$C$871,$Q$2)/$Q$3)*宝箱投放计算!H268</f>
        <v>0</v>
      </c>
      <c r="J268">
        <f ca="1">(SUMIFS(OFFSET([2]掉落汇总!$C$2:$C$871,,MATCH($B268,[2]掉落汇总!$D$1:$M$1)),[2]掉落汇总!$A$2:$A$871,J$1,[2]掉落汇总!$C$2:$C$871,$Q$1)+SUMIFS(OFFSET([2]掉落汇总!$C$2:$C$871,,MATCH($B268,[2]掉落汇总!$D$1:$M$1)),[2]掉落汇总!$A$2:$A$871,J$1,[2]掉落汇总!$C$2:$C$871,$Q$2)/$Q$3)*宝箱投放计算!I268</f>
        <v>0</v>
      </c>
      <c r="K268">
        <f ca="1">(SUMIFS(OFFSET([2]掉落汇总!$C$2:$C$871,,MATCH($B268,[2]掉落汇总!$D$1:$M$1)),[2]掉落汇总!$A$2:$A$871,K$1,[2]掉落汇总!$C$2:$C$871,$Q$1)+SUMIFS(OFFSET([2]掉落汇总!$C$2:$C$871,,MATCH($B268,[2]掉落汇总!$D$1:$M$1)),[2]掉落汇总!$A$2:$A$871,K$1,[2]掉落汇总!$C$2:$C$871,$Q$2)/$Q$3)*宝箱投放计算!J268</f>
        <v>0</v>
      </c>
      <c r="L268">
        <f ca="1">(SUMIFS(OFFSET([2]掉落汇总!$C$2:$C$871,,MATCH($B268,[2]掉落汇总!$D$1:$M$1)),[2]掉落汇总!$A$2:$A$871,L$1,[2]掉落汇总!$C$2:$C$871,$Q$1)+SUMIFS(OFFSET([2]掉落汇总!$C$2:$C$871,,MATCH($B268,[2]掉落汇总!$D$1:$M$1)),[2]掉落汇总!$A$2:$A$871,L$1,[2]掉落汇总!$C$2:$C$871,$Q$2)/$Q$3)*宝箱投放计算!K268</f>
        <v>0.58393299516338337</v>
      </c>
      <c r="M268">
        <f ca="1">(SUMIFS(OFFSET([2]掉落汇总!$C$2:$C$871,,MATCH($B268,[2]掉落汇总!$D$1:$M$1)),[2]掉落汇总!$A$2:$A$871,M$1,[2]掉落汇总!$C$2:$C$871,$Q$1)+SUMIFS(OFFSET([2]掉落汇总!$C$2:$C$871,,MATCH($B268,[2]掉落汇总!$D$1:$M$1)),[2]掉落汇总!$A$2:$A$871,M$1,[2]掉落汇总!$C$2:$C$871,$Q$2)/$Q$3)*宝箱投放计算!L268</f>
        <v>0.73572346140371359</v>
      </c>
      <c r="N268">
        <f ca="1">(SUMIFS(OFFSET([2]掉落汇总!$C$2:$C$871,,MATCH($B268,[2]掉落汇总!$D$1:$M$1)),[2]掉落汇总!$A$2:$A$871,N$1,[2]掉落汇总!$C$2:$C$871,$Q$1)+SUMIFS(OFFSET([2]掉落汇总!$C$2:$C$871,,MATCH($B268,[2]掉落汇总!$D$1:$M$1)),[2]掉落汇总!$A$2:$A$871,N$1,[2]掉落汇总!$C$2:$C$871,$Q$2)/$Q$3)*宝箱投放计算!M268</f>
        <v>0.19916400295057779</v>
      </c>
      <c r="O268">
        <f ca="1">(SUMIFS(OFFSET([2]掉落汇总!$C$2:$C$871,,MATCH($B268,[2]掉落汇总!$D$1:$M$1)),[2]掉落汇总!$A$2:$A$871,O$1,[2]掉落汇总!$C$2:$C$871,$Q$1)+SUMIFS(OFFSET([2]掉落汇总!$C$2:$C$871,,MATCH($B268,[2]掉落汇总!$D$1:$M$1)),[2]掉落汇总!$A$2:$A$871,O$1,[2]掉落汇总!$C$2:$C$871,$Q$2)/$Q$3)*宝箱投放计算!N268</f>
        <v>0.31118538581225147</v>
      </c>
    </row>
    <row r="269" spans="1:15" x14ac:dyDescent="0.2">
      <c r="A269">
        <f>玩家成长时间线!A269</f>
        <v>268</v>
      </c>
      <c r="B269">
        <f>玩家成长时间线!B269</f>
        <v>8</v>
      </c>
      <c r="C269">
        <f ca="1">SUM($D$2:D269)</f>
        <v>1566.7266989356283</v>
      </c>
      <c r="D269">
        <f t="shared" ca="1" si="4"/>
        <v>5.4406568978918219</v>
      </c>
      <c r="E269">
        <f ca="1">(SUMIFS(OFFSET([2]掉落汇总!$C$2:$C$871,,MATCH($B269,[2]掉落汇总!$D$1:$M$1)),[2]掉落汇总!$A$2:$A$871,E$1,[2]掉落汇总!$C$2:$C$871,$Q$1)+SUMIFS(OFFSET([2]掉落汇总!$C$2:$C$871,,MATCH($B269,[2]掉落汇总!$D$1:$M$1)),[2]掉落汇总!$A$2:$A$871,E$1,[2]掉落汇总!$C$2:$C$871,$Q$2)/$Q$3)*宝箱投放计算!D269</f>
        <v>1.1011846153846152</v>
      </c>
      <c r="F269">
        <f ca="1">(SUMIFS(OFFSET([2]掉落汇总!$C$2:$C$871,,MATCH($B269,[2]掉落汇总!$D$1:$M$1)),[2]掉落汇总!$A$2:$A$871,F$1,[2]掉落汇总!$C$2:$C$871,$Q$1)+SUMIFS(OFFSET([2]掉落汇总!$C$2:$C$871,,MATCH($B269,[2]掉落汇总!$D$1:$M$1)),[2]掉落汇总!$A$2:$A$871,F$1,[2]掉落汇总!$C$2:$C$871,$Q$2)/$Q$3)*宝箱投放计算!E269</f>
        <v>2.5094664371772804</v>
      </c>
      <c r="G269">
        <f ca="1">(SUMIFS(OFFSET([2]掉落汇总!$C$2:$C$871,,MATCH($B269,[2]掉落汇总!$D$1:$M$1)),[2]掉落汇总!$A$2:$A$871,G$1,[2]掉落汇总!$C$2:$C$871,$Q$1)+SUMIFS(OFFSET([2]掉落汇总!$C$2:$C$871,,MATCH($B269,[2]掉落汇总!$D$1:$M$1)),[2]掉落汇总!$A$2:$A$871,G$1,[2]掉落汇总!$C$2:$C$871,$Q$2)/$Q$3)*宝箱投放计算!F269</f>
        <v>0</v>
      </c>
      <c r="H269">
        <f ca="1">(SUMIFS(OFFSET([2]掉落汇总!$C$2:$C$871,,MATCH($B269,[2]掉落汇总!$D$1:$M$1)),[2]掉落汇总!$A$2:$A$871,H$1,[2]掉落汇总!$C$2:$C$871,$Q$1)+SUMIFS(OFFSET([2]掉落汇总!$C$2:$C$871,,MATCH($B269,[2]掉落汇总!$D$1:$M$1)),[2]掉落汇总!$A$2:$A$871,H$1,[2]掉落汇总!$C$2:$C$871,$Q$2)/$Q$3)*宝箱投放计算!G269</f>
        <v>0</v>
      </c>
      <c r="I269">
        <f ca="1">(SUMIFS(OFFSET([2]掉落汇总!$C$2:$C$871,,MATCH($B269,[2]掉落汇总!$D$1:$M$1)),[2]掉落汇总!$A$2:$A$871,I$1,[2]掉落汇总!$C$2:$C$871,$Q$1)+SUMIFS(OFFSET([2]掉落汇总!$C$2:$C$871,,MATCH($B269,[2]掉落汇总!$D$1:$M$1)),[2]掉落汇总!$A$2:$A$871,I$1,[2]掉落汇总!$C$2:$C$871,$Q$2)/$Q$3)*宝箱投放计算!H269</f>
        <v>0</v>
      </c>
      <c r="J269">
        <f ca="1">(SUMIFS(OFFSET([2]掉落汇总!$C$2:$C$871,,MATCH($B269,[2]掉落汇总!$D$1:$M$1)),[2]掉落汇总!$A$2:$A$871,J$1,[2]掉落汇总!$C$2:$C$871,$Q$1)+SUMIFS(OFFSET([2]掉落汇总!$C$2:$C$871,,MATCH($B269,[2]掉落汇总!$D$1:$M$1)),[2]掉落汇总!$A$2:$A$871,J$1,[2]掉落汇总!$C$2:$C$871,$Q$2)/$Q$3)*宝箱投放计算!I269</f>
        <v>0</v>
      </c>
      <c r="K269">
        <f ca="1">(SUMIFS(OFFSET([2]掉落汇总!$C$2:$C$871,,MATCH($B269,[2]掉落汇总!$D$1:$M$1)),[2]掉落汇总!$A$2:$A$871,K$1,[2]掉落汇总!$C$2:$C$871,$Q$1)+SUMIFS(OFFSET([2]掉落汇总!$C$2:$C$871,,MATCH($B269,[2]掉落汇总!$D$1:$M$1)),[2]掉落汇总!$A$2:$A$871,K$1,[2]掉落汇总!$C$2:$C$871,$Q$2)/$Q$3)*宝箱投放计算!J269</f>
        <v>0</v>
      </c>
      <c r="L269">
        <f ca="1">(SUMIFS(OFFSET([2]掉落汇总!$C$2:$C$871,,MATCH($B269,[2]掉落汇总!$D$1:$M$1)),[2]掉落汇总!$A$2:$A$871,L$1,[2]掉落汇总!$C$2:$C$871,$Q$1)+SUMIFS(OFFSET([2]掉落汇总!$C$2:$C$871,,MATCH($B269,[2]掉落汇总!$D$1:$M$1)),[2]掉落汇总!$A$2:$A$871,L$1,[2]掉落汇总!$C$2:$C$871,$Q$2)/$Q$3)*宝箱投放计算!K269</f>
        <v>0.58393299516338337</v>
      </c>
      <c r="M269">
        <f ca="1">(SUMIFS(OFFSET([2]掉落汇总!$C$2:$C$871,,MATCH($B269,[2]掉落汇总!$D$1:$M$1)),[2]掉落汇总!$A$2:$A$871,M$1,[2]掉落汇总!$C$2:$C$871,$Q$1)+SUMIFS(OFFSET([2]掉落汇总!$C$2:$C$871,,MATCH($B269,[2]掉落汇总!$D$1:$M$1)),[2]掉落汇总!$A$2:$A$871,M$1,[2]掉落汇总!$C$2:$C$871,$Q$2)/$Q$3)*宝箱投放计算!L269</f>
        <v>0.73572346140371359</v>
      </c>
      <c r="N269">
        <f ca="1">(SUMIFS(OFFSET([2]掉落汇总!$C$2:$C$871,,MATCH($B269,[2]掉落汇总!$D$1:$M$1)),[2]掉落汇总!$A$2:$A$871,N$1,[2]掉落汇总!$C$2:$C$871,$Q$1)+SUMIFS(OFFSET([2]掉落汇总!$C$2:$C$871,,MATCH($B269,[2]掉落汇总!$D$1:$M$1)),[2]掉落汇总!$A$2:$A$871,N$1,[2]掉落汇总!$C$2:$C$871,$Q$2)/$Q$3)*宝箱投放计算!M269</f>
        <v>0.19916400295057779</v>
      </c>
      <c r="O269">
        <f ca="1">(SUMIFS(OFFSET([2]掉落汇总!$C$2:$C$871,,MATCH($B269,[2]掉落汇总!$D$1:$M$1)),[2]掉落汇总!$A$2:$A$871,O$1,[2]掉落汇总!$C$2:$C$871,$Q$1)+SUMIFS(OFFSET([2]掉落汇总!$C$2:$C$871,,MATCH($B269,[2]掉落汇总!$D$1:$M$1)),[2]掉落汇总!$A$2:$A$871,O$1,[2]掉落汇总!$C$2:$C$871,$Q$2)/$Q$3)*宝箱投放计算!N269</f>
        <v>0.31118538581225147</v>
      </c>
    </row>
    <row r="270" spans="1:15" x14ac:dyDescent="0.2">
      <c r="A270">
        <f>玩家成长时间线!A270</f>
        <v>269</v>
      </c>
      <c r="B270">
        <f>玩家成长时间线!B270</f>
        <v>9</v>
      </c>
      <c r="C270">
        <f ca="1">SUM($D$2:D270)</f>
        <v>1572.6407657445509</v>
      </c>
      <c r="D270">
        <f t="shared" ca="1" si="4"/>
        <v>5.9140668089225743</v>
      </c>
      <c r="E270">
        <f ca="1">(SUMIFS(OFFSET([2]掉落汇总!$C$2:$C$871,,MATCH($B270,[2]掉落汇总!$D$1:$M$1)),[2]掉落汇总!$A$2:$A$871,E$1,[2]掉落汇总!$C$2:$C$871,$Q$1)+SUMIFS(OFFSET([2]掉落汇总!$C$2:$C$871,,MATCH($B270,[2]掉落汇总!$D$1:$M$1)),[2]掉落汇总!$A$2:$A$871,E$1,[2]掉落汇总!$C$2:$C$871,$Q$2)/$Q$3)*宝箱投放计算!D270</f>
        <v>0.94722791712104693</v>
      </c>
      <c r="F270">
        <f ca="1">(SUMIFS(OFFSET([2]掉落汇总!$C$2:$C$871,,MATCH($B270,[2]掉落汇总!$D$1:$M$1)),[2]掉落汇总!$A$2:$A$871,F$1,[2]掉落汇总!$C$2:$C$871,$Q$1)+SUMIFS(OFFSET([2]掉落汇总!$C$2:$C$871,,MATCH($B270,[2]掉落汇总!$D$1:$M$1)),[2]掉落汇总!$A$2:$A$871,F$1,[2]掉落汇总!$C$2:$C$871,$Q$2)/$Q$3)*宝箱投放计算!E270</f>
        <v>3.1368330464716006</v>
      </c>
      <c r="G270">
        <f ca="1">(SUMIFS(OFFSET([2]掉落汇总!$C$2:$C$871,,MATCH($B270,[2]掉落汇总!$D$1:$M$1)),[2]掉落汇总!$A$2:$A$871,G$1,[2]掉落汇总!$C$2:$C$871,$Q$1)+SUMIFS(OFFSET([2]掉落汇总!$C$2:$C$871,,MATCH($B270,[2]掉落汇总!$D$1:$M$1)),[2]掉落汇总!$A$2:$A$871,G$1,[2]掉落汇总!$C$2:$C$871,$Q$2)/$Q$3)*宝箱投放计算!F270</f>
        <v>0</v>
      </c>
      <c r="H270">
        <f ca="1">(SUMIFS(OFFSET([2]掉落汇总!$C$2:$C$871,,MATCH($B270,[2]掉落汇总!$D$1:$M$1)),[2]掉落汇总!$A$2:$A$871,H$1,[2]掉落汇总!$C$2:$C$871,$Q$1)+SUMIFS(OFFSET([2]掉落汇总!$C$2:$C$871,,MATCH($B270,[2]掉落汇总!$D$1:$M$1)),[2]掉落汇总!$A$2:$A$871,H$1,[2]掉落汇总!$C$2:$C$871,$Q$2)/$Q$3)*宝箱投放计算!G270</f>
        <v>0</v>
      </c>
      <c r="I270">
        <f ca="1">(SUMIFS(OFFSET([2]掉落汇总!$C$2:$C$871,,MATCH($B270,[2]掉落汇总!$D$1:$M$1)),[2]掉落汇总!$A$2:$A$871,I$1,[2]掉落汇总!$C$2:$C$871,$Q$1)+SUMIFS(OFFSET([2]掉落汇总!$C$2:$C$871,,MATCH($B270,[2]掉落汇总!$D$1:$M$1)),[2]掉落汇总!$A$2:$A$871,I$1,[2]掉落汇总!$C$2:$C$871,$Q$2)/$Q$3)*宝箱投放计算!H270</f>
        <v>0</v>
      </c>
      <c r="J270">
        <f ca="1">(SUMIFS(OFFSET([2]掉落汇总!$C$2:$C$871,,MATCH($B270,[2]掉落汇总!$D$1:$M$1)),[2]掉落汇总!$A$2:$A$871,J$1,[2]掉落汇总!$C$2:$C$871,$Q$1)+SUMIFS(OFFSET([2]掉落汇总!$C$2:$C$871,,MATCH($B270,[2]掉落汇总!$D$1:$M$1)),[2]掉落汇总!$A$2:$A$871,J$1,[2]掉落汇总!$C$2:$C$871,$Q$2)/$Q$3)*宝箱投放计算!I270</f>
        <v>0</v>
      </c>
      <c r="K270">
        <f ca="1">(SUMIFS(OFFSET([2]掉落汇总!$C$2:$C$871,,MATCH($B270,[2]掉落汇总!$D$1:$M$1)),[2]掉落汇总!$A$2:$A$871,K$1,[2]掉落汇总!$C$2:$C$871,$Q$1)+SUMIFS(OFFSET([2]掉落汇总!$C$2:$C$871,,MATCH($B270,[2]掉落汇总!$D$1:$M$1)),[2]掉落汇总!$A$2:$A$871,K$1,[2]掉落汇总!$C$2:$C$871,$Q$2)/$Q$3)*宝箱投放计算!J270</f>
        <v>0</v>
      </c>
      <c r="L270">
        <f ca="1">(SUMIFS(OFFSET([2]掉落汇总!$C$2:$C$871,,MATCH($B270,[2]掉落汇总!$D$1:$M$1)),[2]掉落汇总!$A$2:$A$871,L$1,[2]掉落汇总!$C$2:$C$871,$Q$1)+SUMIFS(OFFSET([2]掉落汇总!$C$2:$C$871,,MATCH($B270,[2]掉落汇总!$D$1:$M$1)),[2]掉落汇总!$A$2:$A$871,L$1,[2]掉落汇总!$C$2:$C$871,$Q$2)/$Q$3)*宝箱投放计算!K270</f>
        <v>0.58393299516338337</v>
      </c>
      <c r="M270">
        <f ca="1">(SUMIFS(OFFSET([2]掉落汇总!$C$2:$C$871,,MATCH($B270,[2]掉落汇总!$D$1:$M$1)),[2]掉落汇总!$A$2:$A$871,M$1,[2]掉落汇总!$C$2:$C$871,$Q$1)+SUMIFS(OFFSET([2]掉落汇总!$C$2:$C$871,,MATCH($B270,[2]掉落汇总!$D$1:$M$1)),[2]掉落汇总!$A$2:$A$871,M$1,[2]掉落汇总!$C$2:$C$871,$Q$2)/$Q$3)*宝箱投放计算!L270</f>
        <v>0.73572346140371359</v>
      </c>
      <c r="N270">
        <f ca="1">(SUMIFS(OFFSET([2]掉落汇总!$C$2:$C$871,,MATCH($B270,[2]掉落汇总!$D$1:$M$1)),[2]掉落汇总!$A$2:$A$871,N$1,[2]掉落汇总!$C$2:$C$871,$Q$1)+SUMIFS(OFFSET([2]掉落汇总!$C$2:$C$871,,MATCH($B270,[2]掉落汇总!$D$1:$M$1)),[2]掉落汇总!$A$2:$A$871,N$1,[2]掉落汇总!$C$2:$C$871,$Q$2)/$Q$3)*宝箱投放计算!M270</f>
        <v>0.19916400295057779</v>
      </c>
      <c r="O270">
        <f ca="1">(SUMIFS(OFFSET([2]掉落汇总!$C$2:$C$871,,MATCH($B270,[2]掉落汇总!$D$1:$M$1)),[2]掉落汇总!$A$2:$A$871,O$1,[2]掉落汇总!$C$2:$C$871,$Q$1)+SUMIFS(OFFSET([2]掉落汇总!$C$2:$C$871,,MATCH($B270,[2]掉落汇总!$D$1:$M$1)),[2]掉落汇总!$A$2:$A$871,O$1,[2]掉落汇总!$C$2:$C$871,$Q$2)/$Q$3)*宝箱投放计算!N270</f>
        <v>0.31118538581225147</v>
      </c>
    </row>
    <row r="271" spans="1:15" x14ac:dyDescent="0.2">
      <c r="A271">
        <f>玩家成长时间线!A271</f>
        <v>270</v>
      </c>
      <c r="B271">
        <f>玩家成长时间线!B271</f>
        <v>9</v>
      </c>
      <c r="C271">
        <f ca="1">SUM($D$2:D271)</f>
        <v>1578.5587583986207</v>
      </c>
      <c r="D271">
        <f t="shared" ca="1" si="4"/>
        <v>5.9179926540697938</v>
      </c>
      <c r="E271">
        <f ca="1">(SUMIFS(OFFSET([2]掉落汇总!$C$2:$C$871,,MATCH($B271,[2]掉落汇总!$D$1:$M$1)),[2]掉落汇总!$A$2:$A$871,E$1,[2]掉落汇总!$C$2:$C$871,$Q$1)+SUMIFS(OFFSET([2]掉落汇总!$C$2:$C$871,,MATCH($B271,[2]掉落汇总!$D$1:$M$1)),[2]掉落汇总!$A$2:$A$871,E$1,[2]掉落汇总!$C$2:$C$871,$Q$2)/$Q$3)*宝箱投放计算!D271</f>
        <v>0.9511537622682662</v>
      </c>
      <c r="F271">
        <f ca="1">(SUMIFS(OFFSET([2]掉落汇总!$C$2:$C$871,,MATCH($B271,[2]掉落汇总!$D$1:$M$1)),[2]掉落汇总!$A$2:$A$871,F$1,[2]掉落汇总!$C$2:$C$871,$Q$1)+SUMIFS(OFFSET([2]掉落汇总!$C$2:$C$871,,MATCH($B271,[2]掉落汇总!$D$1:$M$1)),[2]掉落汇总!$A$2:$A$871,F$1,[2]掉落汇总!$C$2:$C$871,$Q$2)/$Q$3)*宝箱投放计算!E271</f>
        <v>3.1368330464716006</v>
      </c>
      <c r="G271">
        <f ca="1">(SUMIFS(OFFSET([2]掉落汇总!$C$2:$C$871,,MATCH($B271,[2]掉落汇总!$D$1:$M$1)),[2]掉落汇总!$A$2:$A$871,G$1,[2]掉落汇总!$C$2:$C$871,$Q$1)+SUMIFS(OFFSET([2]掉落汇总!$C$2:$C$871,,MATCH($B271,[2]掉落汇总!$D$1:$M$1)),[2]掉落汇总!$A$2:$A$871,G$1,[2]掉落汇总!$C$2:$C$871,$Q$2)/$Q$3)*宝箱投放计算!F271</f>
        <v>0</v>
      </c>
      <c r="H271">
        <f ca="1">(SUMIFS(OFFSET([2]掉落汇总!$C$2:$C$871,,MATCH($B271,[2]掉落汇总!$D$1:$M$1)),[2]掉落汇总!$A$2:$A$871,H$1,[2]掉落汇总!$C$2:$C$871,$Q$1)+SUMIFS(OFFSET([2]掉落汇总!$C$2:$C$871,,MATCH($B271,[2]掉落汇总!$D$1:$M$1)),[2]掉落汇总!$A$2:$A$871,H$1,[2]掉落汇总!$C$2:$C$871,$Q$2)/$Q$3)*宝箱投放计算!G271</f>
        <v>0</v>
      </c>
      <c r="I271">
        <f ca="1">(SUMIFS(OFFSET([2]掉落汇总!$C$2:$C$871,,MATCH($B271,[2]掉落汇总!$D$1:$M$1)),[2]掉落汇总!$A$2:$A$871,I$1,[2]掉落汇总!$C$2:$C$871,$Q$1)+SUMIFS(OFFSET([2]掉落汇总!$C$2:$C$871,,MATCH($B271,[2]掉落汇总!$D$1:$M$1)),[2]掉落汇总!$A$2:$A$871,I$1,[2]掉落汇总!$C$2:$C$871,$Q$2)/$Q$3)*宝箱投放计算!H271</f>
        <v>0</v>
      </c>
      <c r="J271">
        <f ca="1">(SUMIFS(OFFSET([2]掉落汇总!$C$2:$C$871,,MATCH($B271,[2]掉落汇总!$D$1:$M$1)),[2]掉落汇总!$A$2:$A$871,J$1,[2]掉落汇总!$C$2:$C$871,$Q$1)+SUMIFS(OFFSET([2]掉落汇总!$C$2:$C$871,,MATCH($B271,[2]掉落汇总!$D$1:$M$1)),[2]掉落汇总!$A$2:$A$871,J$1,[2]掉落汇总!$C$2:$C$871,$Q$2)/$Q$3)*宝箱投放计算!I271</f>
        <v>0</v>
      </c>
      <c r="K271">
        <f ca="1">(SUMIFS(OFFSET([2]掉落汇总!$C$2:$C$871,,MATCH($B271,[2]掉落汇总!$D$1:$M$1)),[2]掉落汇总!$A$2:$A$871,K$1,[2]掉落汇总!$C$2:$C$871,$Q$1)+SUMIFS(OFFSET([2]掉落汇总!$C$2:$C$871,,MATCH($B271,[2]掉落汇总!$D$1:$M$1)),[2]掉落汇总!$A$2:$A$871,K$1,[2]掉落汇总!$C$2:$C$871,$Q$2)/$Q$3)*宝箱投放计算!J271</f>
        <v>0</v>
      </c>
      <c r="L271">
        <f ca="1">(SUMIFS(OFFSET([2]掉落汇总!$C$2:$C$871,,MATCH($B271,[2]掉落汇总!$D$1:$M$1)),[2]掉落汇总!$A$2:$A$871,L$1,[2]掉落汇总!$C$2:$C$871,$Q$1)+SUMIFS(OFFSET([2]掉落汇总!$C$2:$C$871,,MATCH($B271,[2]掉落汇总!$D$1:$M$1)),[2]掉落汇总!$A$2:$A$871,L$1,[2]掉落汇总!$C$2:$C$871,$Q$2)/$Q$3)*宝箱投放计算!K271</f>
        <v>0.58393299516338337</v>
      </c>
      <c r="M271">
        <f ca="1">(SUMIFS(OFFSET([2]掉落汇总!$C$2:$C$871,,MATCH($B271,[2]掉落汇总!$D$1:$M$1)),[2]掉落汇总!$A$2:$A$871,M$1,[2]掉落汇总!$C$2:$C$871,$Q$1)+SUMIFS(OFFSET([2]掉落汇总!$C$2:$C$871,,MATCH($B271,[2]掉落汇总!$D$1:$M$1)),[2]掉落汇总!$A$2:$A$871,M$1,[2]掉落汇总!$C$2:$C$871,$Q$2)/$Q$3)*宝箱投放计算!L271</f>
        <v>0.73572346140371359</v>
      </c>
      <c r="N271">
        <f ca="1">(SUMIFS(OFFSET([2]掉落汇总!$C$2:$C$871,,MATCH($B271,[2]掉落汇总!$D$1:$M$1)),[2]掉落汇总!$A$2:$A$871,N$1,[2]掉落汇总!$C$2:$C$871,$Q$1)+SUMIFS(OFFSET([2]掉落汇总!$C$2:$C$871,,MATCH($B271,[2]掉落汇总!$D$1:$M$1)),[2]掉落汇总!$A$2:$A$871,N$1,[2]掉落汇总!$C$2:$C$871,$Q$2)/$Q$3)*宝箱投放计算!M271</f>
        <v>0.19916400295057779</v>
      </c>
      <c r="O271">
        <f ca="1">(SUMIFS(OFFSET([2]掉落汇总!$C$2:$C$871,,MATCH($B271,[2]掉落汇总!$D$1:$M$1)),[2]掉落汇总!$A$2:$A$871,O$1,[2]掉落汇总!$C$2:$C$871,$Q$1)+SUMIFS(OFFSET([2]掉落汇总!$C$2:$C$871,,MATCH($B271,[2]掉落汇总!$D$1:$M$1)),[2]掉落汇总!$A$2:$A$871,O$1,[2]掉落汇总!$C$2:$C$871,$Q$2)/$Q$3)*宝箱投放计算!N271</f>
        <v>0.31118538581225147</v>
      </c>
    </row>
    <row r="272" spans="1:15" x14ac:dyDescent="0.2">
      <c r="A272">
        <f>玩家成长时间线!A272</f>
        <v>271</v>
      </c>
      <c r="B272">
        <f>玩家成长时间线!B272</f>
        <v>9</v>
      </c>
      <c r="C272">
        <f ca="1">SUM($D$2:D272)</f>
        <v>1584.5591938007822</v>
      </c>
      <c r="D272">
        <f t="shared" ca="1" si="4"/>
        <v>6.000435402161397</v>
      </c>
      <c r="E272">
        <f ca="1">(SUMIFS(OFFSET([2]掉落汇总!$C$2:$C$871,,MATCH($B272,[2]掉落汇总!$D$1:$M$1)),[2]掉落汇总!$A$2:$A$871,E$1,[2]掉落汇总!$C$2:$C$871,$Q$1)+SUMIFS(OFFSET([2]掉落汇总!$C$2:$C$871,,MATCH($B272,[2]掉落汇总!$D$1:$M$1)),[2]掉落汇总!$A$2:$A$871,E$1,[2]掉落汇总!$C$2:$C$871,$Q$2)/$Q$3)*宝箱投放计算!D272</f>
        <v>1.0335965103598692</v>
      </c>
      <c r="F272">
        <f ca="1">(SUMIFS(OFFSET([2]掉落汇总!$C$2:$C$871,,MATCH($B272,[2]掉落汇总!$D$1:$M$1)),[2]掉落汇总!$A$2:$A$871,F$1,[2]掉落汇总!$C$2:$C$871,$Q$1)+SUMIFS(OFFSET([2]掉落汇总!$C$2:$C$871,,MATCH($B272,[2]掉落汇总!$D$1:$M$1)),[2]掉落汇总!$A$2:$A$871,F$1,[2]掉落汇总!$C$2:$C$871,$Q$2)/$Q$3)*宝箱投放计算!E272</f>
        <v>3.1368330464716006</v>
      </c>
      <c r="G272">
        <f ca="1">(SUMIFS(OFFSET([2]掉落汇总!$C$2:$C$871,,MATCH($B272,[2]掉落汇总!$D$1:$M$1)),[2]掉落汇总!$A$2:$A$871,G$1,[2]掉落汇总!$C$2:$C$871,$Q$1)+SUMIFS(OFFSET([2]掉落汇总!$C$2:$C$871,,MATCH($B272,[2]掉落汇总!$D$1:$M$1)),[2]掉落汇总!$A$2:$A$871,G$1,[2]掉落汇总!$C$2:$C$871,$Q$2)/$Q$3)*宝箱投放计算!F272</f>
        <v>0</v>
      </c>
      <c r="H272">
        <f ca="1">(SUMIFS(OFFSET([2]掉落汇总!$C$2:$C$871,,MATCH($B272,[2]掉落汇总!$D$1:$M$1)),[2]掉落汇总!$A$2:$A$871,H$1,[2]掉落汇总!$C$2:$C$871,$Q$1)+SUMIFS(OFFSET([2]掉落汇总!$C$2:$C$871,,MATCH($B272,[2]掉落汇总!$D$1:$M$1)),[2]掉落汇总!$A$2:$A$871,H$1,[2]掉落汇总!$C$2:$C$871,$Q$2)/$Q$3)*宝箱投放计算!G272</f>
        <v>0</v>
      </c>
      <c r="I272">
        <f ca="1">(SUMIFS(OFFSET([2]掉落汇总!$C$2:$C$871,,MATCH($B272,[2]掉落汇总!$D$1:$M$1)),[2]掉落汇总!$A$2:$A$871,I$1,[2]掉落汇总!$C$2:$C$871,$Q$1)+SUMIFS(OFFSET([2]掉落汇总!$C$2:$C$871,,MATCH($B272,[2]掉落汇总!$D$1:$M$1)),[2]掉落汇总!$A$2:$A$871,I$1,[2]掉落汇总!$C$2:$C$871,$Q$2)/$Q$3)*宝箱投放计算!H272</f>
        <v>0</v>
      </c>
      <c r="J272">
        <f ca="1">(SUMIFS(OFFSET([2]掉落汇总!$C$2:$C$871,,MATCH($B272,[2]掉落汇总!$D$1:$M$1)),[2]掉落汇总!$A$2:$A$871,J$1,[2]掉落汇总!$C$2:$C$871,$Q$1)+SUMIFS(OFFSET([2]掉落汇总!$C$2:$C$871,,MATCH($B272,[2]掉落汇总!$D$1:$M$1)),[2]掉落汇总!$A$2:$A$871,J$1,[2]掉落汇总!$C$2:$C$871,$Q$2)/$Q$3)*宝箱投放计算!I272</f>
        <v>0</v>
      </c>
      <c r="K272">
        <f ca="1">(SUMIFS(OFFSET([2]掉落汇总!$C$2:$C$871,,MATCH($B272,[2]掉落汇总!$D$1:$M$1)),[2]掉落汇总!$A$2:$A$871,K$1,[2]掉落汇总!$C$2:$C$871,$Q$1)+SUMIFS(OFFSET([2]掉落汇总!$C$2:$C$871,,MATCH($B272,[2]掉落汇总!$D$1:$M$1)),[2]掉落汇总!$A$2:$A$871,K$1,[2]掉落汇总!$C$2:$C$871,$Q$2)/$Q$3)*宝箱投放计算!J272</f>
        <v>0</v>
      </c>
      <c r="L272">
        <f ca="1">(SUMIFS(OFFSET([2]掉落汇总!$C$2:$C$871,,MATCH($B272,[2]掉落汇总!$D$1:$M$1)),[2]掉落汇总!$A$2:$A$871,L$1,[2]掉落汇总!$C$2:$C$871,$Q$1)+SUMIFS(OFFSET([2]掉落汇总!$C$2:$C$871,,MATCH($B272,[2]掉落汇总!$D$1:$M$1)),[2]掉落汇总!$A$2:$A$871,L$1,[2]掉落汇总!$C$2:$C$871,$Q$2)/$Q$3)*宝箱投放计算!K272</f>
        <v>0.58393299516338337</v>
      </c>
      <c r="M272">
        <f ca="1">(SUMIFS(OFFSET([2]掉落汇总!$C$2:$C$871,,MATCH($B272,[2]掉落汇总!$D$1:$M$1)),[2]掉落汇总!$A$2:$A$871,M$1,[2]掉落汇总!$C$2:$C$871,$Q$1)+SUMIFS(OFFSET([2]掉落汇总!$C$2:$C$871,,MATCH($B272,[2]掉落汇总!$D$1:$M$1)),[2]掉落汇总!$A$2:$A$871,M$1,[2]掉落汇总!$C$2:$C$871,$Q$2)/$Q$3)*宝箱投放计算!L272</f>
        <v>0.73572346140371359</v>
      </c>
      <c r="N272">
        <f ca="1">(SUMIFS(OFFSET([2]掉落汇总!$C$2:$C$871,,MATCH($B272,[2]掉落汇总!$D$1:$M$1)),[2]掉落汇总!$A$2:$A$871,N$1,[2]掉落汇总!$C$2:$C$871,$Q$1)+SUMIFS(OFFSET([2]掉落汇总!$C$2:$C$871,,MATCH($B272,[2]掉落汇总!$D$1:$M$1)),[2]掉落汇总!$A$2:$A$871,N$1,[2]掉落汇总!$C$2:$C$871,$Q$2)/$Q$3)*宝箱投放计算!M272</f>
        <v>0.19916400295057779</v>
      </c>
      <c r="O272">
        <f ca="1">(SUMIFS(OFFSET([2]掉落汇总!$C$2:$C$871,,MATCH($B272,[2]掉落汇总!$D$1:$M$1)),[2]掉落汇总!$A$2:$A$871,O$1,[2]掉落汇总!$C$2:$C$871,$Q$1)+SUMIFS(OFFSET([2]掉落汇总!$C$2:$C$871,,MATCH($B272,[2]掉落汇总!$D$1:$M$1)),[2]掉落汇总!$A$2:$A$871,O$1,[2]掉落汇总!$C$2:$C$871,$Q$2)/$Q$3)*宝箱投放计算!N272</f>
        <v>0.31118538581225147</v>
      </c>
    </row>
    <row r="273" spans="1:15" x14ac:dyDescent="0.2">
      <c r="A273">
        <f>玩家成长时间线!A273</f>
        <v>272</v>
      </c>
      <c r="B273">
        <f>玩家成长时间线!B273</f>
        <v>10</v>
      </c>
      <c r="C273">
        <f ca="1">SUM($D$2:D273)</f>
        <v>1590.451238373804</v>
      </c>
      <c r="D273">
        <f t="shared" ca="1" si="4"/>
        <v>5.8920445730219377</v>
      </c>
      <c r="E273">
        <f ca="1">(SUMIFS(OFFSET([2]掉落汇总!$C$2:$C$871,,MATCH($B273,[2]掉落汇总!$D$1:$M$1)),[2]掉落汇总!$A$2:$A$871,E$1,[2]掉落汇总!$C$2:$C$871,$Q$1)+SUMIFS(OFFSET([2]掉落汇总!$C$2:$C$871,,MATCH($B273,[2]掉落汇总!$D$1:$M$1)),[2]掉落汇总!$A$2:$A$871,E$1,[2]掉落汇总!$C$2:$C$871,$Q$2)/$Q$3)*宝箱投放计算!D273</f>
        <v>0.92520568122041036</v>
      </c>
      <c r="F273">
        <f ca="1">(SUMIFS(OFFSET([2]掉落汇总!$C$2:$C$871,,MATCH($B273,[2]掉落汇总!$D$1:$M$1)),[2]掉落汇总!$A$2:$A$871,F$1,[2]掉落汇总!$C$2:$C$871,$Q$1)+SUMIFS(OFFSET([2]掉落汇总!$C$2:$C$871,,MATCH($B273,[2]掉落汇总!$D$1:$M$1)),[2]掉落汇总!$A$2:$A$871,F$1,[2]掉落汇总!$C$2:$C$871,$Q$2)/$Q$3)*宝箱投放计算!E273</f>
        <v>3.1368330464716006</v>
      </c>
      <c r="G273">
        <f ca="1">(SUMIFS(OFFSET([2]掉落汇总!$C$2:$C$871,,MATCH($B273,[2]掉落汇总!$D$1:$M$1)),[2]掉落汇总!$A$2:$A$871,G$1,[2]掉落汇总!$C$2:$C$871,$Q$1)+SUMIFS(OFFSET([2]掉落汇总!$C$2:$C$871,,MATCH($B273,[2]掉落汇总!$D$1:$M$1)),[2]掉落汇总!$A$2:$A$871,G$1,[2]掉落汇总!$C$2:$C$871,$Q$2)/$Q$3)*宝箱投放计算!F273</f>
        <v>0</v>
      </c>
      <c r="H273">
        <f ca="1">(SUMIFS(OFFSET([2]掉落汇总!$C$2:$C$871,,MATCH($B273,[2]掉落汇总!$D$1:$M$1)),[2]掉落汇总!$A$2:$A$871,H$1,[2]掉落汇总!$C$2:$C$871,$Q$1)+SUMIFS(OFFSET([2]掉落汇总!$C$2:$C$871,,MATCH($B273,[2]掉落汇总!$D$1:$M$1)),[2]掉落汇总!$A$2:$A$871,H$1,[2]掉落汇总!$C$2:$C$871,$Q$2)/$Q$3)*宝箱投放计算!G273</f>
        <v>0</v>
      </c>
      <c r="I273">
        <f ca="1">(SUMIFS(OFFSET([2]掉落汇总!$C$2:$C$871,,MATCH($B273,[2]掉落汇总!$D$1:$M$1)),[2]掉落汇总!$A$2:$A$871,I$1,[2]掉落汇总!$C$2:$C$871,$Q$1)+SUMIFS(OFFSET([2]掉落汇总!$C$2:$C$871,,MATCH($B273,[2]掉落汇总!$D$1:$M$1)),[2]掉落汇总!$A$2:$A$871,I$1,[2]掉落汇总!$C$2:$C$871,$Q$2)/$Q$3)*宝箱投放计算!H273</f>
        <v>0</v>
      </c>
      <c r="J273">
        <f ca="1">(SUMIFS(OFFSET([2]掉落汇总!$C$2:$C$871,,MATCH($B273,[2]掉落汇总!$D$1:$M$1)),[2]掉落汇总!$A$2:$A$871,J$1,[2]掉落汇总!$C$2:$C$871,$Q$1)+SUMIFS(OFFSET([2]掉落汇总!$C$2:$C$871,,MATCH($B273,[2]掉落汇总!$D$1:$M$1)),[2]掉落汇总!$A$2:$A$871,J$1,[2]掉落汇总!$C$2:$C$871,$Q$2)/$Q$3)*宝箱投放计算!I273</f>
        <v>0</v>
      </c>
      <c r="K273">
        <f ca="1">(SUMIFS(OFFSET([2]掉落汇总!$C$2:$C$871,,MATCH($B273,[2]掉落汇总!$D$1:$M$1)),[2]掉落汇总!$A$2:$A$871,K$1,[2]掉落汇总!$C$2:$C$871,$Q$1)+SUMIFS(OFFSET([2]掉落汇总!$C$2:$C$871,,MATCH($B273,[2]掉落汇总!$D$1:$M$1)),[2]掉落汇总!$A$2:$A$871,K$1,[2]掉落汇总!$C$2:$C$871,$Q$2)/$Q$3)*宝箱投放计算!J273</f>
        <v>0</v>
      </c>
      <c r="L273">
        <f ca="1">(SUMIFS(OFFSET([2]掉落汇总!$C$2:$C$871,,MATCH($B273,[2]掉落汇总!$D$1:$M$1)),[2]掉落汇总!$A$2:$A$871,L$1,[2]掉落汇总!$C$2:$C$871,$Q$1)+SUMIFS(OFFSET([2]掉落汇总!$C$2:$C$871,,MATCH($B273,[2]掉落汇总!$D$1:$M$1)),[2]掉落汇总!$A$2:$A$871,L$1,[2]掉落汇总!$C$2:$C$871,$Q$2)/$Q$3)*宝箱投放计算!K273</f>
        <v>0.58393299516338337</v>
      </c>
      <c r="M273">
        <f ca="1">(SUMIFS(OFFSET([2]掉落汇总!$C$2:$C$871,,MATCH($B273,[2]掉落汇总!$D$1:$M$1)),[2]掉落汇总!$A$2:$A$871,M$1,[2]掉落汇总!$C$2:$C$871,$Q$1)+SUMIFS(OFFSET([2]掉落汇总!$C$2:$C$871,,MATCH($B273,[2]掉落汇总!$D$1:$M$1)),[2]掉落汇总!$A$2:$A$871,M$1,[2]掉落汇总!$C$2:$C$871,$Q$2)/$Q$3)*宝箱投放计算!L273</f>
        <v>0.73572346140371359</v>
      </c>
      <c r="N273">
        <f ca="1">(SUMIFS(OFFSET([2]掉落汇总!$C$2:$C$871,,MATCH($B273,[2]掉落汇总!$D$1:$M$1)),[2]掉落汇总!$A$2:$A$871,N$1,[2]掉落汇总!$C$2:$C$871,$Q$1)+SUMIFS(OFFSET([2]掉落汇总!$C$2:$C$871,,MATCH($B273,[2]掉落汇总!$D$1:$M$1)),[2]掉落汇总!$A$2:$A$871,N$1,[2]掉落汇总!$C$2:$C$871,$Q$2)/$Q$3)*宝箱投放计算!M273</f>
        <v>0.19916400295057779</v>
      </c>
      <c r="O273">
        <f ca="1">(SUMIFS(OFFSET([2]掉落汇总!$C$2:$C$871,,MATCH($B273,[2]掉落汇总!$D$1:$M$1)),[2]掉落汇总!$A$2:$A$871,O$1,[2]掉落汇总!$C$2:$C$871,$Q$1)+SUMIFS(OFFSET([2]掉落汇总!$C$2:$C$871,,MATCH($B273,[2]掉落汇总!$D$1:$M$1)),[2]掉落汇总!$A$2:$A$871,O$1,[2]掉落汇总!$C$2:$C$871,$Q$2)/$Q$3)*宝箱投放计算!N273</f>
        <v>0.31118538581225147</v>
      </c>
    </row>
    <row r="274" spans="1:15" x14ac:dyDescent="0.2">
      <c r="A274">
        <f>玩家成长时间线!A274</f>
        <v>273</v>
      </c>
      <c r="B274">
        <f>玩家成长时间线!B274</f>
        <v>10</v>
      </c>
      <c r="C274">
        <f ca="1">SUM($D$2:D274)</f>
        <v>1596.3470704270994</v>
      </c>
      <c r="D274">
        <f t="shared" ca="1" si="4"/>
        <v>5.8958320532954778</v>
      </c>
      <c r="E274">
        <f ca="1">(SUMIFS(OFFSET([2]掉落汇总!$C$2:$C$871,,MATCH($B274,[2]掉落汇总!$D$1:$M$1)),[2]掉落汇总!$A$2:$A$871,E$1,[2]掉落汇总!$C$2:$C$871,$Q$1)+SUMIFS(OFFSET([2]掉落汇总!$C$2:$C$871,,MATCH($B274,[2]掉落汇总!$D$1:$M$1)),[2]掉落汇总!$A$2:$A$871,E$1,[2]掉落汇总!$C$2:$C$871,$Q$2)/$Q$3)*宝箱投放计算!D274</f>
        <v>0.9289931614939505</v>
      </c>
      <c r="F274">
        <f ca="1">(SUMIFS(OFFSET([2]掉落汇总!$C$2:$C$871,,MATCH($B274,[2]掉落汇总!$D$1:$M$1)),[2]掉落汇总!$A$2:$A$871,F$1,[2]掉落汇总!$C$2:$C$871,$Q$1)+SUMIFS(OFFSET([2]掉落汇总!$C$2:$C$871,,MATCH($B274,[2]掉落汇总!$D$1:$M$1)),[2]掉落汇总!$A$2:$A$871,F$1,[2]掉落汇总!$C$2:$C$871,$Q$2)/$Q$3)*宝箱投放计算!E274</f>
        <v>3.1368330464716006</v>
      </c>
      <c r="G274">
        <f ca="1">(SUMIFS(OFFSET([2]掉落汇总!$C$2:$C$871,,MATCH($B274,[2]掉落汇总!$D$1:$M$1)),[2]掉落汇总!$A$2:$A$871,G$1,[2]掉落汇总!$C$2:$C$871,$Q$1)+SUMIFS(OFFSET([2]掉落汇总!$C$2:$C$871,,MATCH($B274,[2]掉落汇总!$D$1:$M$1)),[2]掉落汇总!$A$2:$A$871,G$1,[2]掉落汇总!$C$2:$C$871,$Q$2)/$Q$3)*宝箱投放计算!F274</f>
        <v>0</v>
      </c>
      <c r="H274">
        <f ca="1">(SUMIFS(OFFSET([2]掉落汇总!$C$2:$C$871,,MATCH($B274,[2]掉落汇总!$D$1:$M$1)),[2]掉落汇总!$A$2:$A$871,H$1,[2]掉落汇总!$C$2:$C$871,$Q$1)+SUMIFS(OFFSET([2]掉落汇总!$C$2:$C$871,,MATCH($B274,[2]掉落汇总!$D$1:$M$1)),[2]掉落汇总!$A$2:$A$871,H$1,[2]掉落汇总!$C$2:$C$871,$Q$2)/$Q$3)*宝箱投放计算!G274</f>
        <v>0</v>
      </c>
      <c r="I274">
        <f ca="1">(SUMIFS(OFFSET([2]掉落汇总!$C$2:$C$871,,MATCH($B274,[2]掉落汇总!$D$1:$M$1)),[2]掉落汇总!$A$2:$A$871,I$1,[2]掉落汇总!$C$2:$C$871,$Q$1)+SUMIFS(OFFSET([2]掉落汇总!$C$2:$C$871,,MATCH($B274,[2]掉落汇总!$D$1:$M$1)),[2]掉落汇总!$A$2:$A$871,I$1,[2]掉落汇总!$C$2:$C$871,$Q$2)/$Q$3)*宝箱投放计算!H274</f>
        <v>0</v>
      </c>
      <c r="J274">
        <f ca="1">(SUMIFS(OFFSET([2]掉落汇总!$C$2:$C$871,,MATCH($B274,[2]掉落汇总!$D$1:$M$1)),[2]掉落汇总!$A$2:$A$871,J$1,[2]掉落汇总!$C$2:$C$871,$Q$1)+SUMIFS(OFFSET([2]掉落汇总!$C$2:$C$871,,MATCH($B274,[2]掉落汇总!$D$1:$M$1)),[2]掉落汇总!$A$2:$A$871,J$1,[2]掉落汇总!$C$2:$C$871,$Q$2)/$Q$3)*宝箱投放计算!I274</f>
        <v>0</v>
      </c>
      <c r="K274">
        <f ca="1">(SUMIFS(OFFSET([2]掉落汇总!$C$2:$C$871,,MATCH($B274,[2]掉落汇总!$D$1:$M$1)),[2]掉落汇总!$A$2:$A$871,K$1,[2]掉落汇总!$C$2:$C$871,$Q$1)+SUMIFS(OFFSET([2]掉落汇总!$C$2:$C$871,,MATCH($B274,[2]掉落汇总!$D$1:$M$1)),[2]掉落汇总!$A$2:$A$871,K$1,[2]掉落汇总!$C$2:$C$871,$Q$2)/$Q$3)*宝箱投放计算!J274</f>
        <v>0</v>
      </c>
      <c r="L274">
        <f ca="1">(SUMIFS(OFFSET([2]掉落汇总!$C$2:$C$871,,MATCH($B274,[2]掉落汇总!$D$1:$M$1)),[2]掉落汇总!$A$2:$A$871,L$1,[2]掉落汇总!$C$2:$C$871,$Q$1)+SUMIFS(OFFSET([2]掉落汇总!$C$2:$C$871,,MATCH($B274,[2]掉落汇总!$D$1:$M$1)),[2]掉落汇总!$A$2:$A$871,L$1,[2]掉落汇总!$C$2:$C$871,$Q$2)/$Q$3)*宝箱投放计算!K274</f>
        <v>0.58393299516338337</v>
      </c>
      <c r="M274">
        <f ca="1">(SUMIFS(OFFSET([2]掉落汇总!$C$2:$C$871,,MATCH($B274,[2]掉落汇总!$D$1:$M$1)),[2]掉落汇总!$A$2:$A$871,M$1,[2]掉落汇总!$C$2:$C$871,$Q$1)+SUMIFS(OFFSET([2]掉落汇总!$C$2:$C$871,,MATCH($B274,[2]掉落汇总!$D$1:$M$1)),[2]掉落汇总!$A$2:$A$871,M$1,[2]掉落汇总!$C$2:$C$871,$Q$2)/$Q$3)*宝箱投放计算!L274</f>
        <v>0.73572346140371359</v>
      </c>
      <c r="N274">
        <f ca="1">(SUMIFS(OFFSET([2]掉落汇总!$C$2:$C$871,,MATCH($B274,[2]掉落汇总!$D$1:$M$1)),[2]掉落汇总!$A$2:$A$871,N$1,[2]掉落汇总!$C$2:$C$871,$Q$1)+SUMIFS(OFFSET([2]掉落汇总!$C$2:$C$871,,MATCH($B274,[2]掉落汇总!$D$1:$M$1)),[2]掉落汇总!$A$2:$A$871,N$1,[2]掉落汇总!$C$2:$C$871,$Q$2)/$Q$3)*宝箱投放计算!M274</f>
        <v>0.19916400295057779</v>
      </c>
      <c r="O274">
        <f ca="1">(SUMIFS(OFFSET([2]掉落汇总!$C$2:$C$871,,MATCH($B274,[2]掉落汇总!$D$1:$M$1)),[2]掉落汇总!$A$2:$A$871,O$1,[2]掉落汇总!$C$2:$C$871,$Q$1)+SUMIFS(OFFSET([2]掉落汇总!$C$2:$C$871,,MATCH($B274,[2]掉落汇总!$D$1:$M$1)),[2]掉落汇总!$A$2:$A$871,O$1,[2]掉落汇总!$C$2:$C$871,$Q$2)/$Q$3)*宝箱投放计算!N274</f>
        <v>0.31118538581225147</v>
      </c>
    </row>
    <row r="275" spans="1:15" x14ac:dyDescent="0.2">
      <c r="A275">
        <f>玩家成长时间线!A275</f>
        <v>274</v>
      </c>
      <c r="B275">
        <f>玩家成长时间线!B275</f>
        <v>10</v>
      </c>
      <c r="C275">
        <f ca="1">SUM($D$2:D275)</f>
        <v>1602.2466899606684</v>
      </c>
      <c r="D275">
        <f t="shared" ca="1" si="4"/>
        <v>5.8996195335690178</v>
      </c>
      <c r="E275">
        <f ca="1">(SUMIFS(OFFSET([2]掉落汇总!$C$2:$C$871,,MATCH($B275,[2]掉落汇总!$D$1:$M$1)),[2]掉落汇总!$A$2:$A$871,E$1,[2]掉落汇总!$C$2:$C$871,$Q$1)+SUMIFS(OFFSET([2]掉落汇总!$C$2:$C$871,,MATCH($B275,[2]掉落汇总!$D$1:$M$1)),[2]掉落汇总!$A$2:$A$871,E$1,[2]掉落汇总!$C$2:$C$871,$Q$2)/$Q$3)*宝箱投放计算!D275</f>
        <v>0.93278064176749076</v>
      </c>
      <c r="F275">
        <f ca="1">(SUMIFS(OFFSET([2]掉落汇总!$C$2:$C$871,,MATCH($B275,[2]掉落汇总!$D$1:$M$1)),[2]掉落汇总!$A$2:$A$871,F$1,[2]掉落汇总!$C$2:$C$871,$Q$1)+SUMIFS(OFFSET([2]掉落汇总!$C$2:$C$871,,MATCH($B275,[2]掉落汇总!$D$1:$M$1)),[2]掉落汇总!$A$2:$A$871,F$1,[2]掉落汇总!$C$2:$C$871,$Q$2)/$Q$3)*宝箱投放计算!E275</f>
        <v>3.1368330464716006</v>
      </c>
      <c r="G275">
        <f ca="1">(SUMIFS(OFFSET([2]掉落汇总!$C$2:$C$871,,MATCH($B275,[2]掉落汇总!$D$1:$M$1)),[2]掉落汇总!$A$2:$A$871,G$1,[2]掉落汇总!$C$2:$C$871,$Q$1)+SUMIFS(OFFSET([2]掉落汇总!$C$2:$C$871,,MATCH($B275,[2]掉落汇总!$D$1:$M$1)),[2]掉落汇总!$A$2:$A$871,G$1,[2]掉落汇总!$C$2:$C$871,$Q$2)/$Q$3)*宝箱投放计算!F275</f>
        <v>0</v>
      </c>
      <c r="H275">
        <f ca="1">(SUMIFS(OFFSET([2]掉落汇总!$C$2:$C$871,,MATCH($B275,[2]掉落汇总!$D$1:$M$1)),[2]掉落汇总!$A$2:$A$871,H$1,[2]掉落汇总!$C$2:$C$871,$Q$1)+SUMIFS(OFFSET([2]掉落汇总!$C$2:$C$871,,MATCH($B275,[2]掉落汇总!$D$1:$M$1)),[2]掉落汇总!$A$2:$A$871,H$1,[2]掉落汇总!$C$2:$C$871,$Q$2)/$Q$3)*宝箱投放计算!G275</f>
        <v>0</v>
      </c>
      <c r="I275">
        <f ca="1">(SUMIFS(OFFSET([2]掉落汇总!$C$2:$C$871,,MATCH($B275,[2]掉落汇总!$D$1:$M$1)),[2]掉落汇总!$A$2:$A$871,I$1,[2]掉落汇总!$C$2:$C$871,$Q$1)+SUMIFS(OFFSET([2]掉落汇总!$C$2:$C$871,,MATCH($B275,[2]掉落汇总!$D$1:$M$1)),[2]掉落汇总!$A$2:$A$871,I$1,[2]掉落汇总!$C$2:$C$871,$Q$2)/$Q$3)*宝箱投放计算!H275</f>
        <v>0</v>
      </c>
      <c r="J275">
        <f ca="1">(SUMIFS(OFFSET([2]掉落汇总!$C$2:$C$871,,MATCH($B275,[2]掉落汇总!$D$1:$M$1)),[2]掉落汇总!$A$2:$A$871,J$1,[2]掉落汇总!$C$2:$C$871,$Q$1)+SUMIFS(OFFSET([2]掉落汇总!$C$2:$C$871,,MATCH($B275,[2]掉落汇总!$D$1:$M$1)),[2]掉落汇总!$A$2:$A$871,J$1,[2]掉落汇总!$C$2:$C$871,$Q$2)/$Q$3)*宝箱投放计算!I275</f>
        <v>0</v>
      </c>
      <c r="K275">
        <f ca="1">(SUMIFS(OFFSET([2]掉落汇总!$C$2:$C$871,,MATCH($B275,[2]掉落汇总!$D$1:$M$1)),[2]掉落汇总!$A$2:$A$871,K$1,[2]掉落汇总!$C$2:$C$871,$Q$1)+SUMIFS(OFFSET([2]掉落汇总!$C$2:$C$871,,MATCH($B275,[2]掉落汇总!$D$1:$M$1)),[2]掉落汇总!$A$2:$A$871,K$1,[2]掉落汇总!$C$2:$C$871,$Q$2)/$Q$3)*宝箱投放计算!J275</f>
        <v>0</v>
      </c>
      <c r="L275">
        <f ca="1">(SUMIFS(OFFSET([2]掉落汇总!$C$2:$C$871,,MATCH($B275,[2]掉落汇总!$D$1:$M$1)),[2]掉落汇总!$A$2:$A$871,L$1,[2]掉落汇总!$C$2:$C$871,$Q$1)+SUMIFS(OFFSET([2]掉落汇总!$C$2:$C$871,,MATCH($B275,[2]掉落汇总!$D$1:$M$1)),[2]掉落汇总!$A$2:$A$871,L$1,[2]掉落汇总!$C$2:$C$871,$Q$2)/$Q$3)*宝箱投放计算!K275</f>
        <v>0.58393299516338337</v>
      </c>
      <c r="M275">
        <f ca="1">(SUMIFS(OFFSET([2]掉落汇总!$C$2:$C$871,,MATCH($B275,[2]掉落汇总!$D$1:$M$1)),[2]掉落汇总!$A$2:$A$871,M$1,[2]掉落汇总!$C$2:$C$871,$Q$1)+SUMIFS(OFFSET([2]掉落汇总!$C$2:$C$871,,MATCH($B275,[2]掉落汇总!$D$1:$M$1)),[2]掉落汇总!$A$2:$A$871,M$1,[2]掉落汇总!$C$2:$C$871,$Q$2)/$Q$3)*宝箱投放计算!L275</f>
        <v>0.73572346140371359</v>
      </c>
      <c r="N275">
        <f ca="1">(SUMIFS(OFFSET([2]掉落汇总!$C$2:$C$871,,MATCH($B275,[2]掉落汇总!$D$1:$M$1)),[2]掉落汇总!$A$2:$A$871,N$1,[2]掉落汇总!$C$2:$C$871,$Q$1)+SUMIFS(OFFSET([2]掉落汇总!$C$2:$C$871,,MATCH($B275,[2]掉落汇总!$D$1:$M$1)),[2]掉落汇总!$A$2:$A$871,N$1,[2]掉落汇总!$C$2:$C$871,$Q$2)/$Q$3)*宝箱投放计算!M275</f>
        <v>0.19916400295057779</v>
      </c>
      <c r="O275">
        <f ca="1">(SUMIFS(OFFSET([2]掉落汇总!$C$2:$C$871,,MATCH($B275,[2]掉落汇总!$D$1:$M$1)),[2]掉落汇总!$A$2:$A$871,O$1,[2]掉落汇总!$C$2:$C$871,$Q$1)+SUMIFS(OFFSET([2]掉落汇总!$C$2:$C$871,,MATCH($B275,[2]掉落汇总!$D$1:$M$1)),[2]掉落汇总!$A$2:$A$871,O$1,[2]掉落汇总!$C$2:$C$871,$Q$2)/$Q$3)*宝箱投放计算!N275</f>
        <v>0.31118538581225147</v>
      </c>
    </row>
    <row r="276" spans="1:15" x14ac:dyDescent="0.2">
      <c r="A276">
        <f>玩家成长时间线!A276</f>
        <v>275</v>
      </c>
      <c r="B276">
        <f>玩家成长时间线!B276</f>
        <v>10</v>
      </c>
      <c r="C276">
        <f ca="1">SUM($D$2:D276)</f>
        <v>1608.2258465799819</v>
      </c>
      <c r="D276">
        <f t="shared" ca="1" si="4"/>
        <v>5.979156619313363</v>
      </c>
      <c r="E276">
        <f ca="1">(SUMIFS(OFFSET([2]掉落汇总!$C$2:$C$871,,MATCH($B276,[2]掉落汇总!$D$1:$M$1)),[2]掉落汇总!$A$2:$A$871,E$1,[2]掉落汇总!$C$2:$C$871,$Q$1)+SUMIFS(OFFSET([2]掉落汇总!$C$2:$C$871,,MATCH($B276,[2]掉落汇总!$D$1:$M$1)),[2]掉落汇总!$A$2:$A$871,E$1,[2]掉落汇总!$C$2:$C$871,$Q$2)/$Q$3)*宝箱投放计算!D276</f>
        <v>1.0123177275118358</v>
      </c>
      <c r="F276">
        <f ca="1">(SUMIFS(OFFSET([2]掉落汇总!$C$2:$C$871,,MATCH($B276,[2]掉落汇总!$D$1:$M$1)),[2]掉落汇总!$A$2:$A$871,F$1,[2]掉落汇总!$C$2:$C$871,$Q$1)+SUMIFS(OFFSET([2]掉落汇总!$C$2:$C$871,,MATCH($B276,[2]掉落汇总!$D$1:$M$1)),[2]掉落汇总!$A$2:$A$871,F$1,[2]掉落汇总!$C$2:$C$871,$Q$2)/$Q$3)*宝箱投放计算!E276</f>
        <v>3.1368330464716006</v>
      </c>
      <c r="G276">
        <f ca="1">(SUMIFS(OFFSET([2]掉落汇总!$C$2:$C$871,,MATCH($B276,[2]掉落汇总!$D$1:$M$1)),[2]掉落汇总!$A$2:$A$871,G$1,[2]掉落汇总!$C$2:$C$871,$Q$1)+SUMIFS(OFFSET([2]掉落汇总!$C$2:$C$871,,MATCH($B276,[2]掉落汇总!$D$1:$M$1)),[2]掉落汇总!$A$2:$A$871,G$1,[2]掉落汇总!$C$2:$C$871,$Q$2)/$Q$3)*宝箱投放计算!F276</f>
        <v>0</v>
      </c>
      <c r="H276">
        <f ca="1">(SUMIFS(OFFSET([2]掉落汇总!$C$2:$C$871,,MATCH($B276,[2]掉落汇总!$D$1:$M$1)),[2]掉落汇总!$A$2:$A$871,H$1,[2]掉落汇总!$C$2:$C$871,$Q$1)+SUMIFS(OFFSET([2]掉落汇总!$C$2:$C$871,,MATCH($B276,[2]掉落汇总!$D$1:$M$1)),[2]掉落汇总!$A$2:$A$871,H$1,[2]掉落汇总!$C$2:$C$871,$Q$2)/$Q$3)*宝箱投放计算!G276</f>
        <v>0</v>
      </c>
      <c r="I276">
        <f ca="1">(SUMIFS(OFFSET([2]掉落汇总!$C$2:$C$871,,MATCH($B276,[2]掉落汇总!$D$1:$M$1)),[2]掉落汇总!$A$2:$A$871,I$1,[2]掉落汇总!$C$2:$C$871,$Q$1)+SUMIFS(OFFSET([2]掉落汇总!$C$2:$C$871,,MATCH($B276,[2]掉落汇总!$D$1:$M$1)),[2]掉落汇总!$A$2:$A$871,I$1,[2]掉落汇总!$C$2:$C$871,$Q$2)/$Q$3)*宝箱投放计算!H276</f>
        <v>0</v>
      </c>
      <c r="J276">
        <f ca="1">(SUMIFS(OFFSET([2]掉落汇总!$C$2:$C$871,,MATCH($B276,[2]掉落汇总!$D$1:$M$1)),[2]掉落汇总!$A$2:$A$871,J$1,[2]掉落汇总!$C$2:$C$871,$Q$1)+SUMIFS(OFFSET([2]掉落汇总!$C$2:$C$871,,MATCH($B276,[2]掉落汇总!$D$1:$M$1)),[2]掉落汇总!$A$2:$A$871,J$1,[2]掉落汇总!$C$2:$C$871,$Q$2)/$Q$3)*宝箱投放计算!I276</f>
        <v>0</v>
      </c>
      <c r="K276">
        <f ca="1">(SUMIFS(OFFSET([2]掉落汇总!$C$2:$C$871,,MATCH($B276,[2]掉落汇总!$D$1:$M$1)),[2]掉落汇总!$A$2:$A$871,K$1,[2]掉落汇总!$C$2:$C$871,$Q$1)+SUMIFS(OFFSET([2]掉落汇总!$C$2:$C$871,,MATCH($B276,[2]掉落汇总!$D$1:$M$1)),[2]掉落汇总!$A$2:$A$871,K$1,[2]掉落汇总!$C$2:$C$871,$Q$2)/$Q$3)*宝箱投放计算!J276</f>
        <v>0</v>
      </c>
      <c r="L276">
        <f ca="1">(SUMIFS(OFFSET([2]掉落汇总!$C$2:$C$871,,MATCH($B276,[2]掉落汇总!$D$1:$M$1)),[2]掉落汇总!$A$2:$A$871,L$1,[2]掉落汇总!$C$2:$C$871,$Q$1)+SUMIFS(OFFSET([2]掉落汇总!$C$2:$C$871,,MATCH($B276,[2]掉落汇总!$D$1:$M$1)),[2]掉落汇总!$A$2:$A$871,L$1,[2]掉落汇总!$C$2:$C$871,$Q$2)/$Q$3)*宝箱投放计算!K276</f>
        <v>0.58393299516338337</v>
      </c>
      <c r="M276">
        <f ca="1">(SUMIFS(OFFSET([2]掉落汇总!$C$2:$C$871,,MATCH($B276,[2]掉落汇总!$D$1:$M$1)),[2]掉落汇总!$A$2:$A$871,M$1,[2]掉落汇总!$C$2:$C$871,$Q$1)+SUMIFS(OFFSET([2]掉落汇总!$C$2:$C$871,,MATCH($B276,[2]掉落汇总!$D$1:$M$1)),[2]掉落汇总!$A$2:$A$871,M$1,[2]掉落汇总!$C$2:$C$871,$Q$2)/$Q$3)*宝箱投放计算!L276</f>
        <v>0.73572346140371359</v>
      </c>
      <c r="N276">
        <f ca="1">(SUMIFS(OFFSET([2]掉落汇总!$C$2:$C$871,,MATCH($B276,[2]掉落汇总!$D$1:$M$1)),[2]掉落汇总!$A$2:$A$871,N$1,[2]掉落汇总!$C$2:$C$871,$Q$1)+SUMIFS(OFFSET([2]掉落汇总!$C$2:$C$871,,MATCH($B276,[2]掉落汇总!$D$1:$M$1)),[2]掉落汇总!$A$2:$A$871,N$1,[2]掉落汇总!$C$2:$C$871,$Q$2)/$Q$3)*宝箱投放计算!M276</f>
        <v>0.19916400295057779</v>
      </c>
      <c r="O276">
        <f ca="1">(SUMIFS(OFFSET([2]掉落汇总!$C$2:$C$871,,MATCH($B276,[2]掉落汇总!$D$1:$M$1)),[2]掉落汇总!$A$2:$A$871,O$1,[2]掉落汇总!$C$2:$C$871,$Q$1)+SUMIFS(OFFSET([2]掉落汇总!$C$2:$C$871,,MATCH($B276,[2]掉落汇总!$D$1:$M$1)),[2]掉落汇总!$A$2:$A$871,O$1,[2]掉落汇总!$C$2:$C$871,$Q$2)/$Q$3)*宝箱投放计算!N276</f>
        <v>0.31118538581225147</v>
      </c>
    </row>
    <row r="277" spans="1:15" x14ac:dyDescent="0.2">
      <c r="A277">
        <f>玩家成长时间线!A277</f>
        <v>276</v>
      </c>
      <c r="B277">
        <f>玩家成长时间线!B277</f>
        <v>10</v>
      </c>
      <c r="C277">
        <f ca="1">SUM($D$2:D277)</f>
        <v>1614.1330410740979</v>
      </c>
      <c r="D277">
        <f t="shared" ca="1" si="4"/>
        <v>5.9071944941160988</v>
      </c>
      <c r="E277">
        <f ca="1">(SUMIFS(OFFSET([2]掉落汇总!$C$2:$C$871,,MATCH($B277,[2]掉落汇总!$D$1:$M$1)),[2]掉落汇总!$A$2:$A$871,E$1,[2]掉落汇总!$C$2:$C$871,$Q$1)+SUMIFS(OFFSET([2]掉落汇总!$C$2:$C$871,,MATCH($B277,[2]掉落汇总!$D$1:$M$1)),[2]掉落汇总!$A$2:$A$871,E$1,[2]掉落汇总!$C$2:$C$871,$Q$2)/$Q$3)*宝箱投放计算!D277</f>
        <v>0.94035560231457127</v>
      </c>
      <c r="F277">
        <f ca="1">(SUMIFS(OFFSET([2]掉落汇总!$C$2:$C$871,,MATCH($B277,[2]掉落汇总!$D$1:$M$1)),[2]掉落汇总!$A$2:$A$871,F$1,[2]掉落汇总!$C$2:$C$871,$Q$1)+SUMIFS(OFFSET([2]掉落汇总!$C$2:$C$871,,MATCH($B277,[2]掉落汇总!$D$1:$M$1)),[2]掉落汇总!$A$2:$A$871,F$1,[2]掉落汇总!$C$2:$C$871,$Q$2)/$Q$3)*宝箱投放计算!E277</f>
        <v>3.1368330464716006</v>
      </c>
      <c r="G277">
        <f ca="1">(SUMIFS(OFFSET([2]掉落汇总!$C$2:$C$871,,MATCH($B277,[2]掉落汇总!$D$1:$M$1)),[2]掉落汇总!$A$2:$A$871,G$1,[2]掉落汇总!$C$2:$C$871,$Q$1)+SUMIFS(OFFSET([2]掉落汇总!$C$2:$C$871,,MATCH($B277,[2]掉落汇总!$D$1:$M$1)),[2]掉落汇总!$A$2:$A$871,G$1,[2]掉落汇总!$C$2:$C$871,$Q$2)/$Q$3)*宝箱投放计算!F277</f>
        <v>0</v>
      </c>
      <c r="H277">
        <f ca="1">(SUMIFS(OFFSET([2]掉落汇总!$C$2:$C$871,,MATCH($B277,[2]掉落汇总!$D$1:$M$1)),[2]掉落汇总!$A$2:$A$871,H$1,[2]掉落汇总!$C$2:$C$871,$Q$1)+SUMIFS(OFFSET([2]掉落汇总!$C$2:$C$871,,MATCH($B277,[2]掉落汇总!$D$1:$M$1)),[2]掉落汇总!$A$2:$A$871,H$1,[2]掉落汇总!$C$2:$C$871,$Q$2)/$Q$3)*宝箱投放计算!G277</f>
        <v>0</v>
      </c>
      <c r="I277">
        <f ca="1">(SUMIFS(OFFSET([2]掉落汇总!$C$2:$C$871,,MATCH($B277,[2]掉落汇总!$D$1:$M$1)),[2]掉落汇总!$A$2:$A$871,I$1,[2]掉落汇总!$C$2:$C$871,$Q$1)+SUMIFS(OFFSET([2]掉落汇总!$C$2:$C$871,,MATCH($B277,[2]掉落汇总!$D$1:$M$1)),[2]掉落汇总!$A$2:$A$871,I$1,[2]掉落汇总!$C$2:$C$871,$Q$2)/$Q$3)*宝箱投放计算!H277</f>
        <v>0</v>
      </c>
      <c r="J277">
        <f ca="1">(SUMIFS(OFFSET([2]掉落汇总!$C$2:$C$871,,MATCH($B277,[2]掉落汇总!$D$1:$M$1)),[2]掉落汇总!$A$2:$A$871,J$1,[2]掉落汇总!$C$2:$C$871,$Q$1)+SUMIFS(OFFSET([2]掉落汇总!$C$2:$C$871,,MATCH($B277,[2]掉落汇总!$D$1:$M$1)),[2]掉落汇总!$A$2:$A$871,J$1,[2]掉落汇总!$C$2:$C$871,$Q$2)/$Q$3)*宝箱投放计算!I277</f>
        <v>0</v>
      </c>
      <c r="K277">
        <f ca="1">(SUMIFS(OFFSET([2]掉落汇总!$C$2:$C$871,,MATCH($B277,[2]掉落汇总!$D$1:$M$1)),[2]掉落汇总!$A$2:$A$871,K$1,[2]掉落汇总!$C$2:$C$871,$Q$1)+SUMIFS(OFFSET([2]掉落汇总!$C$2:$C$871,,MATCH($B277,[2]掉落汇总!$D$1:$M$1)),[2]掉落汇总!$A$2:$A$871,K$1,[2]掉落汇总!$C$2:$C$871,$Q$2)/$Q$3)*宝箱投放计算!J277</f>
        <v>0</v>
      </c>
      <c r="L277">
        <f ca="1">(SUMIFS(OFFSET([2]掉落汇总!$C$2:$C$871,,MATCH($B277,[2]掉落汇总!$D$1:$M$1)),[2]掉落汇总!$A$2:$A$871,L$1,[2]掉落汇总!$C$2:$C$871,$Q$1)+SUMIFS(OFFSET([2]掉落汇总!$C$2:$C$871,,MATCH($B277,[2]掉落汇总!$D$1:$M$1)),[2]掉落汇总!$A$2:$A$871,L$1,[2]掉落汇总!$C$2:$C$871,$Q$2)/$Q$3)*宝箱投放计算!K277</f>
        <v>0.58393299516338337</v>
      </c>
      <c r="M277">
        <f ca="1">(SUMIFS(OFFSET([2]掉落汇总!$C$2:$C$871,,MATCH($B277,[2]掉落汇总!$D$1:$M$1)),[2]掉落汇总!$A$2:$A$871,M$1,[2]掉落汇总!$C$2:$C$871,$Q$1)+SUMIFS(OFFSET([2]掉落汇总!$C$2:$C$871,,MATCH($B277,[2]掉落汇总!$D$1:$M$1)),[2]掉落汇总!$A$2:$A$871,M$1,[2]掉落汇总!$C$2:$C$871,$Q$2)/$Q$3)*宝箱投放计算!L277</f>
        <v>0.73572346140371359</v>
      </c>
      <c r="N277">
        <f ca="1">(SUMIFS(OFFSET([2]掉落汇总!$C$2:$C$871,,MATCH($B277,[2]掉落汇总!$D$1:$M$1)),[2]掉落汇总!$A$2:$A$871,N$1,[2]掉落汇总!$C$2:$C$871,$Q$1)+SUMIFS(OFFSET([2]掉落汇总!$C$2:$C$871,,MATCH($B277,[2]掉落汇总!$D$1:$M$1)),[2]掉落汇总!$A$2:$A$871,N$1,[2]掉落汇总!$C$2:$C$871,$Q$2)/$Q$3)*宝箱投放计算!M277</f>
        <v>0.19916400295057779</v>
      </c>
      <c r="O277">
        <f ca="1">(SUMIFS(OFFSET([2]掉落汇总!$C$2:$C$871,,MATCH($B277,[2]掉落汇总!$D$1:$M$1)),[2]掉落汇总!$A$2:$A$871,O$1,[2]掉落汇总!$C$2:$C$871,$Q$1)+SUMIFS(OFFSET([2]掉落汇总!$C$2:$C$871,,MATCH($B277,[2]掉落汇总!$D$1:$M$1)),[2]掉落汇总!$A$2:$A$871,O$1,[2]掉落汇总!$C$2:$C$871,$Q$2)/$Q$3)*宝箱投放计算!N277</f>
        <v>0.31118538581225147</v>
      </c>
    </row>
    <row r="278" spans="1:15" x14ac:dyDescent="0.2">
      <c r="A278">
        <f>玩家成长时间线!A278</f>
        <v>277</v>
      </c>
      <c r="B278">
        <f>玩家成长时间线!B278</f>
        <v>10</v>
      </c>
      <c r="C278">
        <f ca="1">SUM($D$2:D278)</f>
        <v>1620.0440230484876</v>
      </c>
      <c r="D278">
        <f t="shared" ca="1" si="4"/>
        <v>5.9109819743896388</v>
      </c>
      <c r="E278">
        <f ca="1">(SUMIFS(OFFSET([2]掉落汇总!$C$2:$C$871,,MATCH($B278,[2]掉落汇总!$D$1:$M$1)),[2]掉落汇总!$A$2:$A$871,E$1,[2]掉落汇总!$C$2:$C$871,$Q$1)+SUMIFS(OFFSET([2]掉落汇总!$C$2:$C$871,,MATCH($B278,[2]掉落汇总!$D$1:$M$1)),[2]掉落汇总!$A$2:$A$871,E$1,[2]掉落汇总!$C$2:$C$871,$Q$2)/$Q$3)*宝箱投放计算!D278</f>
        <v>0.94414308258811142</v>
      </c>
      <c r="F278">
        <f ca="1">(SUMIFS(OFFSET([2]掉落汇总!$C$2:$C$871,,MATCH($B278,[2]掉落汇总!$D$1:$M$1)),[2]掉落汇总!$A$2:$A$871,F$1,[2]掉落汇总!$C$2:$C$871,$Q$1)+SUMIFS(OFFSET([2]掉落汇总!$C$2:$C$871,,MATCH($B278,[2]掉落汇总!$D$1:$M$1)),[2]掉落汇总!$A$2:$A$871,F$1,[2]掉落汇总!$C$2:$C$871,$Q$2)/$Q$3)*宝箱投放计算!E278</f>
        <v>3.1368330464716006</v>
      </c>
      <c r="G278">
        <f ca="1">(SUMIFS(OFFSET([2]掉落汇总!$C$2:$C$871,,MATCH($B278,[2]掉落汇总!$D$1:$M$1)),[2]掉落汇总!$A$2:$A$871,G$1,[2]掉落汇总!$C$2:$C$871,$Q$1)+SUMIFS(OFFSET([2]掉落汇总!$C$2:$C$871,,MATCH($B278,[2]掉落汇总!$D$1:$M$1)),[2]掉落汇总!$A$2:$A$871,G$1,[2]掉落汇总!$C$2:$C$871,$Q$2)/$Q$3)*宝箱投放计算!F278</f>
        <v>0</v>
      </c>
      <c r="H278">
        <f ca="1">(SUMIFS(OFFSET([2]掉落汇总!$C$2:$C$871,,MATCH($B278,[2]掉落汇总!$D$1:$M$1)),[2]掉落汇总!$A$2:$A$871,H$1,[2]掉落汇总!$C$2:$C$871,$Q$1)+SUMIFS(OFFSET([2]掉落汇总!$C$2:$C$871,,MATCH($B278,[2]掉落汇总!$D$1:$M$1)),[2]掉落汇总!$A$2:$A$871,H$1,[2]掉落汇总!$C$2:$C$871,$Q$2)/$Q$3)*宝箱投放计算!G278</f>
        <v>0</v>
      </c>
      <c r="I278">
        <f ca="1">(SUMIFS(OFFSET([2]掉落汇总!$C$2:$C$871,,MATCH($B278,[2]掉落汇总!$D$1:$M$1)),[2]掉落汇总!$A$2:$A$871,I$1,[2]掉落汇总!$C$2:$C$871,$Q$1)+SUMIFS(OFFSET([2]掉落汇总!$C$2:$C$871,,MATCH($B278,[2]掉落汇总!$D$1:$M$1)),[2]掉落汇总!$A$2:$A$871,I$1,[2]掉落汇总!$C$2:$C$871,$Q$2)/$Q$3)*宝箱投放计算!H278</f>
        <v>0</v>
      </c>
      <c r="J278">
        <f ca="1">(SUMIFS(OFFSET([2]掉落汇总!$C$2:$C$871,,MATCH($B278,[2]掉落汇总!$D$1:$M$1)),[2]掉落汇总!$A$2:$A$871,J$1,[2]掉落汇总!$C$2:$C$871,$Q$1)+SUMIFS(OFFSET([2]掉落汇总!$C$2:$C$871,,MATCH($B278,[2]掉落汇总!$D$1:$M$1)),[2]掉落汇总!$A$2:$A$871,J$1,[2]掉落汇总!$C$2:$C$871,$Q$2)/$Q$3)*宝箱投放计算!I278</f>
        <v>0</v>
      </c>
      <c r="K278">
        <f ca="1">(SUMIFS(OFFSET([2]掉落汇总!$C$2:$C$871,,MATCH($B278,[2]掉落汇总!$D$1:$M$1)),[2]掉落汇总!$A$2:$A$871,K$1,[2]掉落汇总!$C$2:$C$871,$Q$1)+SUMIFS(OFFSET([2]掉落汇总!$C$2:$C$871,,MATCH($B278,[2]掉落汇总!$D$1:$M$1)),[2]掉落汇总!$A$2:$A$871,K$1,[2]掉落汇总!$C$2:$C$871,$Q$2)/$Q$3)*宝箱投放计算!J278</f>
        <v>0</v>
      </c>
      <c r="L278">
        <f ca="1">(SUMIFS(OFFSET([2]掉落汇总!$C$2:$C$871,,MATCH($B278,[2]掉落汇总!$D$1:$M$1)),[2]掉落汇总!$A$2:$A$871,L$1,[2]掉落汇总!$C$2:$C$871,$Q$1)+SUMIFS(OFFSET([2]掉落汇总!$C$2:$C$871,,MATCH($B278,[2]掉落汇总!$D$1:$M$1)),[2]掉落汇总!$A$2:$A$871,L$1,[2]掉落汇总!$C$2:$C$871,$Q$2)/$Q$3)*宝箱投放计算!K278</f>
        <v>0.58393299516338337</v>
      </c>
      <c r="M278">
        <f ca="1">(SUMIFS(OFFSET([2]掉落汇总!$C$2:$C$871,,MATCH($B278,[2]掉落汇总!$D$1:$M$1)),[2]掉落汇总!$A$2:$A$871,M$1,[2]掉落汇总!$C$2:$C$871,$Q$1)+SUMIFS(OFFSET([2]掉落汇总!$C$2:$C$871,,MATCH($B278,[2]掉落汇总!$D$1:$M$1)),[2]掉落汇总!$A$2:$A$871,M$1,[2]掉落汇总!$C$2:$C$871,$Q$2)/$Q$3)*宝箱投放计算!L278</f>
        <v>0.73572346140371359</v>
      </c>
      <c r="N278">
        <f ca="1">(SUMIFS(OFFSET([2]掉落汇总!$C$2:$C$871,,MATCH($B278,[2]掉落汇总!$D$1:$M$1)),[2]掉落汇总!$A$2:$A$871,N$1,[2]掉落汇总!$C$2:$C$871,$Q$1)+SUMIFS(OFFSET([2]掉落汇总!$C$2:$C$871,,MATCH($B278,[2]掉落汇总!$D$1:$M$1)),[2]掉落汇总!$A$2:$A$871,N$1,[2]掉落汇总!$C$2:$C$871,$Q$2)/$Q$3)*宝箱投放计算!M278</f>
        <v>0.19916400295057779</v>
      </c>
      <c r="O278">
        <f ca="1">(SUMIFS(OFFSET([2]掉落汇总!$C$2:$C$871,,MATCH($B278,[2]掉落汇总!$D$1:$M$1)),[2]掉落汇总!$A$2:$A$871,O$1,[2]掉落汇总!$C$2:$C$871,$Q$1)+SUMIFS(OFFSET([2]掉落汇总!$C$2:$C$871,,MATCH($B278,[2]掉落汇总!$D$1:$M$1)),[2]掉落汇总!$A$2:$A$871,O$1,[2]掉落汇总!$C$2:$C$871,$Q$2)/$Q$3)*宝箱投放计算!N278</f>
        <v>0.31118538581225147</v>
      </c>
    </row>
    <row r="279" spans="1:15" x14ac:dyDescent="0.2">
      <c r="A279">
        <f>玩家成长时间线!A279</f>
        <v>278</v>
      </c>
      <c r="B279">
        <f>玩家成长时间线!B279</f>
        <v>10</v>
      </c>
      <c r="C279">
        <f ca="1">SUM($D$2:D279)</f>
        <v>1625.9966673058861</v>
      </c>
      <c r="D279">
        <f t="shared" ca="1" si="4"/>
        <v>5.9526442573985818</v>
      </c>
      <c r="E279">
        <f ca="1">(SUMIFS(OFFSET([2]掉落汇总!$C$2:$C$871,,MATCH($B279,[2]掉落汇总!$D$1:$M$1)),[2]掉落汇总!$A$2:$A$871,E$1,[2]掉落汇总!$C$2:$C$871,$Q$1)+SUMIFS(OFFSET([2]掉落汇总!$C$2:$C$871,,MATCH($B279,[2]掉落汇总!$D$1:$M$1)),[2]掉落汇总!$A$2:$A$871,E$1,[2]掉落汇总!$C$2:$C$871,$Q$2)/$Q$3)*宝箱投放计算!D279</f>
        <v>0.98580536559705412</v>
      </c>
      <c r="F279">
        <f ca="1">(SUMIFS(OFFSET([2]掉落汇总!$C$2:$C$871,,MATCH($B279,[2]掉落汇总!$D$1:$M$1)),[2]掉落汇总!$A$2:$A$871,F$1,[2]掉落汇总!$C$2:$C$871,$Q$1)+SUMIFS(OFFSET([2]掉落汇总!$C$2:$C$871,,MATCH($B279,[2]掉落汇总!$D$1:$M$1)),[2]掉落汇总!$A$2:$A$871,F$1,[2]掉落汇总!$C$2:$C$871,$Q$2)/$Q$3)*宝箱投放计算!E279</f>
        <v>3.1368330464716006</v>
      </c>
      <c r="G279">
        <f ca="1">(SUMIFS(OFFSET([2]掉落汇总!$C$2:$C$871,,MATCH($B279,[2]掉落汇总!$D$1:$M$1)),[2]掉落汇总!$A$2:$A$871,G$1,[2]掉落汇总!$C$2:$C$871,$Q$1)+SUMIFS(OFFSET([2]掉落汇总!$C$2:$C$871,,MATCH($B279,[2]掉落汇总!$D$1:$M$1)),[2]掉落汇总!$A$2:$A$871,G$1,[2]掉落汇总!$C$2:$C$871,$Q$2)/$Q$3)*宝箱投放计算!F279</f>
        <v>0</v>
      </c>
      <c r="H279">
        <f ca="1">(SUMIFS(OFFSET([2]掉落汇总!$C$2:$C$871,,MATCH($B279,[2]掉落汇总!$D$1:$M$1)),[2]掉落汇总!$A$2:$A$871,H$1,[2]掉落汇总!$C$2:$C$871,$Q$1)+SUMIFS(OFFSET([2]掉落汇总!$C$2:$C$871,,MATCH($B279,[2]掉落汇总!$D$1:$M$1)),[2]掉落汇总!$A$2:$A$871,H$1,[2]掉落汇总!$C$2:$C$871,$Q$2)/$Q$3)*宝箱投放计算!G279</f>
        <v>0</v>
      </c>
      <c r="I279">
        <f ca="1">(SUMIFS(OFFSET([2]掉落汇总!$C$2:$C$871,,MATCH($B279,[2]掉落汇总!$D$1:$M$1)),[2]掉落汇总!$A$2:$A$871,I$1,[2]掉落汇总!$C$2:$C$871,$Q$1)+SUMIFS(OFFSET([2]掉落汇总!$C$2:$C$871,,MATCH($B279,[2]掉落汇总!$D$1:$M$1)),[2]掉落汇总!$A$2:$A$871,I$1,[2]掉落汇总!$C$2:$C$871,$Q$2)/$Q$3)*宝箱投放计算!H279</f>
        <v>0</v>
      </c>
      <c r="J279">
        <f ca="1">(SUMIFS(OFFSET([2]掉落汇总!$C$2:$C$871,,MATCH($B279,[2]掉落汇总!$D$1:$M$1)),[2]掉落汇总!$A$2:$A$871,J$1,[2]掉落汇总!$C$2:$C$871,$Q$1)+SUMIFS(OFFSET([2]掉落汇总!$C$2:$C$871,,MATCH($B279,[2]掉落汇总!$D$1:$M$1)),[2]掉落汇总!$A$2:$A$871,J$1,[2]掉落汇总!$C$2:$C$871,$Q$2)/$Q$3)*宝箱投放计算!I279</f>
        <v>0</v>
      </c>
      <c r="K279">
        <f ca="1">(SUMIFS(OFFSET([2]掉落汇总!$C$2:$C$871,,MATCH($B279,[2]掉落汇总!$D$1:$M$1)),[2]掉落汇总!$A$2:$A$871,K$1,[2]掉落汇总!$C$2:$C$871,$Q$1)+SUMIFS(OFFSET([2]掉落汇总!$C$2:$C$871,,MATCH($B279,[2]掉落汇总!$D$1:$M$1)),[2]掉落汇总!$A$2:$A$871,K$1,[2]掉落汇总!$C$2:$C$871,$Q$2)/$Q$3)*宝箱投放计算!J279</f>
        <v>0</v>
      </c>
      <c r="L279">
        <f ca="1">(SUMIFS(OFFSET([2]掉落汇总!$C$2:$C$871,,MATCH($B279,[2]掉落汇总!$D$1:$M$1)),[2]掉落汇总!$A$2:$A$871,L$1,[2]掉落汇总!$C$2:$C$871,$Q$1)+SUMIFS(OFFSET([2]掉落汇总!$C$2:$C$871,,MATCH($B279,[2]掉落汇总!$D$1:$M$1)),[2]掉落汇总!$A$2:$A$871,L$1,[2]掉落汇总!$C$2:$C$871,$Q$2)/$Q$3)*宝箱投放计算!K279</f>
        <v>0.58393299516338337</v>
      </c>
      <c r="M279">
        <f ca="1">(SUMIFS(OFFSET([2]掉落汇总!$C$2:$C$871,,MATCH($B279,[2]掉落汇总!$D$1:$M$1)),[2]掉落汇总!$A$2:$A$871,M$1,[2]掉落汇总!$C$2:$C$871,$Q$1)+SUMIFS(OFFSET([2]掉落汇总!$C$2:$C$871,,MATCH($B279,[2]掉落汇总!$D$1:$M$1)),[2]掉落汇总!$A$2:$A$871,M$1,[2]掉落汇总!$C$2:$C$871,$Q$2)/$Q$3)*宝箱投放计算!L279</f>
        <v>0.73572346140371359</v>
      </c>
      <c r="N279">
        <f ca="1">(SUMIFS(OFFSET([2]掉落汇总!$C$2:$C$871,,MATCH($B279,[2]掉落汇总!$D$1:$M$1)),[2]掉落汇总!$A$2:$A$871,N$1,[2]掉落汇总!$C$2:$C$871,$Q$1)+SUMIFS(OFFSET([2]掉落汇总!$C$2:$C$871,,MATCH($B279,[2]掉落汇总!$D$1:$M$1)),[2]掉落汇总!$A$2:$A$871,N$1,[2]掉落汇总!$C$2:$C$871,$Q$2)/$Q$3)*宝箱投放计算!M279</f>
        <v>0.19916400295057779</v>
      </c>
      <c r="O279">
        <f ca="1">(SUMIFS(OFFSET([2]掉落汇总!$C$2:$C$871,,MATCH($B279,[2]掉落汇总!$D$1:$M$1)),[2]掉落汇总!$A$2:$A$871,O$1,[2]掉落汇总!$C$2:$C$871,$Q$1)+SUMIFS(OFFSET([2]掉落汇总!$C$2:$C$871,,MATCH($B279,[2]掉落汇总!$D$1:$M$1)),[2]掉落汇总!$A$2:$A$871,O$1,[2]掉落汇总!$C$2:$C$871,$Q$2)/$Q$3)*宝箱投放计算!N279</f>
        <v>0.31118538581225147</v>
      </c>
    </row>
    <row r="280" spans="1:15" x14ac:dyDescent="0.2">
      <c r="A280">
        <f>玩家成长时间线!A280</f>
        <v>279</v>
      </c>
      <c r="B280">
        <f>玩家成长时间线!B280</f>
        <v>10</v>
      </c>
      <c r="C280">
        <f ca="1">SUM($D$2:D280)</f>
        <v>1631.9152242408229</v>
      </c>
      <c r="D280">
        <f t="shared" ca="1" si="4"/>
        <v>5.9185569349367189</v>
      </c>
      <c r="E280">
        <f ca="1">(SUMIFS(OFFSET([2]掉落汇总!$C$2:$C$871,,MATCH($B280,[2]掉落汇总!$D$1:$M$1)),[2]掉落汇总!$A$2:$A$871,E$1,[2]掉落汇总!$C$2:$C$871,$Q$1)+SUMIFS(OFFSET([2]掉落汇总!$C$2:$C$871,,MATCH($B280,[2]掉落汇总!$D$1:$M$1)),[2]掉落汇总!$A$2:$A$871,E$1,[2]掉落汇总!$C$2:$C$871,$Q$2)/$Q$3)*宝箱投放计算!D280</f>
        <v>0.95171804313519193</v>
      </c>
      <c r="F280">
        <f ca="1">(SUMIFS(OFFSET([2]掉落汇总!$C$2:$C$871,,MATCH($B280,[2]掉落汇总!$D$1:$M$1)),[2]掉落汇总!$A$2:$A$871,F$1,[2]掉落汇总!$C$2:$C$871,$Q$1)+SUMIFS(OFFSET([2]掉落汇总!$C$2:$C$871,,MATCH($B280,[2]掉落汇总!$D$1:$M$1)),[2]掉落汇总!$A$2:$A$871,F$1,[2]掉落汇总!$C$2:$C$871,$Q$2)/$Q$3)*宝箱投放计算!E280</f>
        <v>3.1368330464716006</v>
      </c>
      <c r="G280">
        <f ca="1">(SUMIFS(OFFSET([2]掉落汇总!$C$2:$C$871,,MATCH($B280,[2]掉落汇总!$D$1:$M$1)),[2]掉落汇总!$A$2:$A$871,G$1,[2]掉落汇总!$C$2:$C$871,$Q$1)+SUMIFS(OFFSET([2]掉落汇总!$C$2:$C$871,,MATCH($B280,[2]掉落汇总!$D$1:$M$1)),[2]掉落汇总!$A$2:$A$871,G$1,[2]掉落汇总!$C$2:$C$871,$Q$2)/$Q$3)*宝箱投放计算!F280</f>
        <v>0</v>
      </c>
      <c r="H280">
        <f ca="1">(SUMIFS(OFFSET([2]掉落汇总!$C$2:$C$871,,MATCH($B280,[2]掉落汇总!$D$1:$M$1)),[2]掉落汇总!$A$2:$A$871,H$1,[2]掉落汇总!$C$2:$C$871,$Q$1)+SUMIFS(OFFSET([2]掉落汇总!$C$2:$C$871,,MATCH($B280,[2]掉落汇总!$D$1:$M$1)),[2]掉落汇总!$A$2:$A$871,H$1,[2]掉落汇总!$C$2:$C$871,$Q$2)/$Q$3)*宝箱投放计算!G280</f>
        <v>0</v>
      </c>
      <c r="I280">
        <f ca="1">(SUMIFS(OFFSET([2]掉落汇总!$C$2:$C$871,,MATCH($B280,[2]掉落汇总!$D$1:$M$1)),[2]掉落汇总!$A$2:$A$871,I$1,[2]掉落汇总!$C$2:$C$871,$Q$1)+SUMIFS(OFFSET([2]掉落汇总!$C$2:$C$871,,MATCH($B280,[2]掉落汇总!$D$1:$M$1)),[2]掉落汇总!$A$2:$A$871,I$1,[2]掉落汇总!$C$2:$C$871,$Q$2)/$Q$3)*宝箱投放计算!H280</f>
        <v>0</v>
      </c>
      <c r="J280">
        <f ca="1">(SUMIFS(OFFSET([2]掉落汇总!$C$2:$C$871,,MATCH($B280,[2]掉落汇总!$D$1:$M$1)),[2]掉落汇总!$A$2:$A$871,J$1,[2]掉落汇总!$C$2:$C$871,$Q$1)+SUMIFS(OFFSET([2]掉落汇总!$C$2:$C$871,,MATCH($B280,[2]掉落汇总!$D$1:$M$1)),[2]掉落汇总!$A$2:$A$871,J$1,[2]掉落汇总!$C$2:$C$871,$Q$2)/$Q$3)*宝箱投放计算!I280</f>
        <v>0</v>
      </c>
      <c r="K280">
        <f ca="1">(SUMIFS(OFFSET([2]掉落汇总!$C$2:$C$871,,MATCH($B280,[2]掉落汇总!$D$1:$M$1)),[2]掉落汇总!$A$2:$A$871,K$1,[2]掉落汇总!$C$2:$C$871,$Q$1)+SUMIFS(OFFSET([2]掉落汇总!$C$2:$C$871,,MATCH($B280,[2]掉落汇总!$D$1:$M$1)),[2]掉落汇总!$A$2:$A$871,K$1,[2]掉落汇总!$C$2:$C$871,$Q$2)/$Q$3)*宝箱投放计算!J280</f>
        <v>0</v>
      </c>
      <c r="L280">
        <f ca="1">(SUMIFS(OFFSET([2]掉落汇总!$C$2:$C$871,,MATCH($B280,[2]掉落汇总!$D$1:$M$1)),[2]掉落汇总!$A$2:$A$871,L$1,[2]掉落汇总!$C$2:$C$871,$Q$1)+SUMIFS(OFFSET([2]掉落汇总!$C$2:$C$871,,MATCH($B280,[2]掉落汇总!$D$1:$M$1)),[2]掉落汇总!$A$2:$A$871,L$1,[2]掉落汇总!$C$2:$C$871,$Q$2)/$Q$3)*宝箱投放计算!K280</f>
        <v>0.58393299516338337</v>
      </c>
      <c r="M280">
        <f ca="1">(SUMIFS(OFFSET([2]掉落汇总!$C$2:$C$871,,MATCH($B280,[2]掉落汇总!$D$1:$M$1)),[2]掉落汇总!$A$2:$A$871,M$1,[2]掉落汇总!$C$2:$C$871,$Q$1)+SUMIFS(OFFSET([2]掉落汇总!$C$2:$C$871,,MATCH($B280,[2]掉落汇总!$D$1:$M$1)),[2]掉落汇总!$A$2:$A$871,M$1,[2]掉落汇总!$C$2:$C$871,$Q$2)/$Q$3)*宝箱投放计算!L280</f>
        <v>0.73572346140371359</v>
      </c>
      <c r="N280">
        <f ca="1">(SUMIFS(OFFSET([2]掉落汇总!$C$2:$C$871,,MATCH($B280,[2]掉落汇总!$D$1:$M$1)),[2]掉落汇总!$A$2:$A$871,N$1,[2]掉落汇总!$C$2:$C$871,$Q$1)+SUMIFS(OFFSET([2]掉落汇总!$C$2:$C$871,,MATCH($B280,[2]掉落汇总!$D$1:$M$1)),[2]掉落汇总!$A$2:$A$871,N$1,[2]掉落汇总!$C$2:$C$871,$Q$2)/$Q$3)*宝箱投放计算!M280</f>
        <v>0.19916400295057779</v>
      </c>
      <c r="O280">
        <f ca="1">(SUMIFS(OFFSET([2]掉落汇总!$C$2:$C$871,,MATCH($B280,[2]掉落汇总!$D$1:$M$1)),[2]掉落汇总!$A$2:$A$871,O$1,[2]掉落汇总!$C$2:$C$871,$Q$1)+SUMIFS(OFFSET([2]掉落汇总!$C$2:$C$871,,MATCH($B280,[2]掉落汇总!$D$1:$M$1)),[2]掉落汇总!$A$2:$A$871,O$1,[2]掉落汇总!$C$2:$C$871,$Q$2)/$Q$3)*宝箱投放计算!N280</f>
        <v>0.31118538581225147</v>
      </c>
    </row>
    <row r="281" spans="1:15" x14ac:dyDescent="0.2">
      <c r="A281">
        <f>玩家成长时间线!A281</f>
        <v>280</v>
      </c>
      <c r="B281">
        <f>玩家成长时间线!B281</f>
        <v>8</v>
      </c>
      <c r="C281">
        <f ca="1">SUM($D$2:D281)</f>
        <v>1637.9745847906572</v>
      </c>
      <c r="D281">
        <f t="shared" ca="1" si="4"/>
        <v>6.059360549834417</v>
      </c>
      <c r="E281">
        <f ca="1">(SUMIFS(OFFSET([2]掉落汇总!$C$2:$C$871,,MATCH($B281,[2]掉落汇总!$D$1:$M$1)),[2]掉落汇总!$A$2:$A$871,E$1,[2]掉落汇总!$C$2:$C$871,$Q$1)+SUMIFS(OFFSET([2]掉落汇总!$C$2:$C$871,,MATCH($B281,[2]掉落汇总!$D$1:$M$1)),[2]掉落汇总!$A$2:$A$871,E$1,[2]掉落汇总!$C$2:$C$871,$Q$2)/$Q$3)*宝箱投放计算!D281</f>
        <v>1.0673384615384616</v>
      </c>
      <c r="F281">
        <f ca="1">(SUMIFS(OFFSET([2]掉落汇总!$C$2:$C$871,,MATCH($B281,[2]掉落汇总!$D$1:$M$1)),[2]掉落汇总!$A$2:$A$871,F$1,[2]掉落汇总!$C$2:$C$871,$Q$1)+SUMIFS(OFFSET([2]掉落汇总!$C$2:$C$871,,MATCH($B281,[2]掉落汇总!$D$1:$M$1)),[2]掉落汇总!$A$2:$A$871,F$1,[2]掉落汇总!$C$2:$C$871,$Q$2)/$Q$3)*宝箱投放计算!E281</f>
        <v>2.5094664371772804</v>
      </c>
      <c r="G281">
        <f ca="1">(SUMIFS(OFFSET([2]掉落汇总!$C$2:$C$871,,MATCH($B281,[2]掉落汇总!$D$1:$M$1)),[2]掉落汇总!$A$2:$A$871,G$1,[2]掉落汇总!$C$2:$C$871,$Q$1)+SUMIFS(OFFSET([2]掉落汇总!$C$2:$C$871,,MATCH($B281,[2]掉落汇总!$D$1:$M$1)),[2]掉落汇总!$A$2:$A$871,G$1,[2]掉落汇总!$C$2:$C$871,$Q$2)/$Q$3)*宝箱投放计算!F281</f>
        <v>0.65254980578874822</v>
      </c>
      <c r="H281">
        <f ca="1">(SUMIFS(OFFSET([2]掉落汇总!$C$2:$C$871,,MATCH($B281,[2]掉落汇总!$D$1:$M$1)),[2]掉落汇总!$A$2:$A$871,H$1,[2]掉落汇总!$C$2:$C$871,$Q$1)+SUMIFS(OFFSET([2]掉落汇总!$C$2:$C$871,,MATCH($B281,[2]掉落汇总!$D$1:$M$1)),[2]掉落汇总!$A$2:$A$871,H$1,[2]掉落汇总!$C$2:$C$871,$Q$2)/$Q$3)*宝箱投放计算!G281</f>
        <v>0</v>
      </c>
      <c r="I281">
        <f ca="1">(SUMIFS(OFFSET([2]掉落汇总!$C$2:$C$871,,MATCH($B281,[2]掉落汇总!$D$1:$M$1)),[2]掉落汇总!$A$2:$A$871,I$1,[2]掉落汇总!$C$2:$C$871,$Q$1)+SUMIFS(OFFSET([2]掉落汇总!$C$2:$C$871,,MATCH($B281,[2]掉落汇总!$D$1:$M$1)),[2]掉落汇总!$A$2:$A$871,I$1,[2]掉落汇总!$C$2:$C$871,$Q$2)/$Q$3)*宝箱投放计算!H281</f>
        <v>0</v>
      </c>
      <c r="J281">
        <f ca="1">(SUMIFS(OFFSET([2]掉落汇总!$C$2:$C$871,,MATCH($B281,[2]掉落汇总!$D$1:$M$1)),[2]掉落汇总!$A$2:$A$871,J$1,[2]掉落汇总!$C$2:$C$871,$Q$1)+SUMIFS(OFFSET([2]掉落汇总!$C$2:$C$871,,MATCH($B281,[2]掉落汇总!$D$1:$M$1)),[2]掉落汇总!$A$2:$A$871,J$1,[2]掉落汇总!$C$2:$C$871,$Q$2)/$Q$3)*宝箱投放计算!I281</f>
        <v>0</v>
      </c>
      <c r="K281">
        <f ca="1">(SUMIFS(OFFSET([2]掉落汇总!$C$2:$C$871,,MATCH($B281,[2]掉落汇总!$D$1:$M$1)),[2]掉落汇总!$A$2:$A$871,K$1,[2]掉落汇总!$C$2:$C$871,$Q$1)+SUMIFS(OFFSET([2]掉落汇总!$C$2:$C$871,,MATCH($B281,[2]掉落汇总!$D$1:$M$1)),[2]掉落汇总!$A$2:$A$871,K$1,[2]掉落汇总!$C$2:$C$871,$Q$2)/$Q$3)*宝箱投放计算!J281</f>
        <v>0</v>
      </c>
      <c r="L281">
        <f ca="1">(SUMIFS(OFFSET([2]掉落汇总!$C$2:$C$871,,MATCH($B281,[2]掉落汇总!$D$1:$M$1)),[2]掉落汇总!$A$2:$A$871,L$1,[2]掉落汇总!$C$2:$C$871,$Q$1)+SUMIFS(OFFSET([2]掉落汇总!$C$2:$C$871,,MATCH($B281,[2]掉落汇总!$D$1:$M$1)),[2]掉落汇总!$A$2:$A$871,L$1,[2]掉落汇总!$C$2:$C$871,$Q$2)/$Q$3)*宝箱投放计算!K281</f>
        <v>0.58393299516338337</v>
      </c>
      <c r="M281">
        <f ca="1">(SUMIFS(OFFSET([2]掉落汇总!$C$2:$C$871,,MATCH($B281,[2]掉落汇总!$D$1:$M$1)),[2]掉落汇总!$A$2:$A$871,M$1,[2]掉落汇总!$C$2:$C$871,$Q$1)+SUMIFS(OFFSET([2]掉落汇总!$C$2:$C$871,,MATCH($B281,[2]掉落汇总!$D$1:$M$1)),[2]掉落汇总!$A$2:$A$871,M$1,[2]掉落汇总!$C$2:$C$871,$Q$2)/$Q$3)*宝箱投放计算!L281</f>
        <v>0.73572346140371359</v>
      </c>
      <c r="N281">
        <f ca="1">(SUMIFS(OFFSET([2]掉落汇总!$C$2:$C$871,,MATCH($B281,[2]掉落汇总!$D$1:$M$1)),[2]掉落汇总!$A$2:$A$871,N$1,[2]掉落汇总!$C$2:$C$871,$Q$1)+SUMIFS(OFFSET([2]掉落汇总!$C$2:$C$871,,MATCH($B281,[2]掉落汇总!$D$1:$M$1)),[2]掉落汇总!$A$2:$A$871,N$1,[2]掉落汇总!$C$2:$C$871,$Q$2)/$Q$3)*宝箱投放计算!M281</f>
        <v>0.19916400295057779</v>
      </c>
      <c r="O281">
        <f ca="1">(SUMIFS(OFFSET([2]掉落汇总!$C$2:$C$871,,MATCH($B281,[2]掉落汇总!$D$1:$M$1)),[2]掉落汇总!$A$2:$A$871,O$1,[2]掉落汇总!$C$2:$C$871,$Q$1)+SUMIFS(OFFSET([2]掉落汇总!$C$2:$C$871,,MATCH($B281,[2]掉落汇总!$D$1:$M$1)),[2]掉落汇总!$A$2:$A$871,O$1,[2]掉落汇总!$C$2:$C$871,$Q$2)/$Q$3)*宝箱投放计算!N281</f>
        <v>0.31118538581225147</v>
      </c>
    </row>
    <row r="282" spans="1:15" x14ac:dyDescent="0.2">
      <c r="A282">
        <f>玩家成长时间线!A282</f>
        <v>281</v>
      </c>
      <c r="B282">
        <f>玩家成长时间线!B282</f>
        <v>8</v>
      </c>
      <c r="C282">
        <f ca="1">SUM($D$2:D282)</f>
        <v>1643.2671647654722</v>
      </c>
      <c r="D282">
        <f t="shared" ca="1" si="4"/>
        <v>5.2925799748148989</v>
      </c>
      <c r="E282">
        <f ca="1">(SUMIFS(OFFSET([2]掉落汇总!$C$2:$C$871,,MATCH($B282,[2]掉落汇总!$D$1:$M$1)),[2]掉落汇总!$A$2:$A$871,E$1,[2]掉落汇总!$C$2:$C$871,$Q$1)+SUMIFS(OFFSET([2]掉落汇总!$C$2:$C$871,,MATCH($B282,[2]掉落汇总!$D$1:$M$1)),[2]掉落汇总!$A$2:$A$871,E$1,[2]掉落汇总!$C$2:$C$871,$Q$2)/$Q$3)*宝箱投放计算!D282</f>
        <v>0.95310769230769232</v>
      </c>
      <c r="F282">
        <f ca="1">(SUMIFS(OFFSET([2]掉落汇总!$C$2:$C$871,,MATCH($B282,[2]掉落汇总!$D$1:$M$1)),[2]掉落汇总!$A$2:$A$871,F$1,[2]掉落汇总!$C$2:$C$871,$Q$1)+SUMIFS(OFFSET([2]掉落汇总!$C$2:$C$871,,MATCH($B282,[2]掉落汇总!$D$1:$M$1)),[2]掉落汇总!$A$2:$A$871,F$1,[2]掉落汇总!$C$2:$C$871,$Q$2)/$Q$3)*宝箱投放计算!E282</f>
        <v>2.5094664371772804</v>
      </c>
      <c r="G282">
        <f ca="1">(SUMIFS(OFFSET([2]掉落汇总!$C$2:$C$871,,MATCH($B282,[2]掉落汇总!$D$1:$M$1)),[2]掉落汇总!$A$2:$A$871,G$1,[2]掉落汇总!$C$2:$C$871,$Q$1)+SUMIFS(OFFSET([2]掉落汇总!$C$2:$C$871,,MATCH($B282,[2]掉落汇总!$D$1:$M$1)),[2]掉落汇总!$A$2:$A$871,G$1,[2]掉落汇总!$C$2:$C$871,$Q$2)/$Q$3)*宝箱投放计算!F282</f>
        <v>0</v>
      </c>
      <c r="H282">
        <f ca="1">(SUMIFS(OFFSET([2]掉落汇总!$C$2:$C$871,,MATCH($B282,[2]掉落汇总!$D$1:$M$1)),[2]掉落汇总!$A$2:$A$871,H$1,[2]掉落汇总!$C$2:$C$871,$Q$1)+SUMIFS(OFFSET([2]掉落汇总!$C$2:$C$871,,MATCH($B282,[2]掉落汇总!$D$1:$M$1)),[2]掉落汇总!$A$2:$A$871,H$1,[2]掉落汇总!$C$2:$C$871,$Q$2)/$Q$3)*宝箱投放计算!G282</f>
        <v>0</v>
      </c>
      <c r="I282">
        <f ca="1">(SUMIFS(OFFSET([2]掉落汇总!$C$2:$C$871,,MATCH($B282,[2]掉落汇总!$D$1:$M$1)),[2]掉落汇总!$A$2:$A$871,I$1,[2]掉落汇总!$C$2:$C$871,$Q$1)+SUMIFS(OFFSET([2]掉落汇总!$C$2:$C$871,,MATCH($B282,[2]掉落汇总!$D$1:$M$1)),[2]掉落汇总!$A$2:$A$871,I$1,[2]掉落汇总!$C$2:$C$871,$Q$2)/$Q$3)*宝箱投放计算!H282</f>
        <v>0</v>
      </c>
      <c r="J282">
        <f ca="1">(SUMIFS(OFFSET([2]掉落汇总!$C$2:$C$871,,MATCH($B282,[2]掉落汇总!$D$1:$M$1)),[2]掉落汇总!$A$2:$A$871,J$1,[2]掉落汇总!$C$2:$C$871,$Q$1)+SUMIFS(OFFSET([2]掉落汇总!$C$2:$C$871,,MATCH($B282,[2]掉落汇总!$D$1:$M$1)),[2]掉落汇总!$A$2:$A$871,J$1,[2]掉落汇总!$C$2:$C$871,$Q$2)/$Q$3)*宝箱投放计算!I282</f>
        <v>0</v>
      </c>
      <c r="K282">
        <f ca="1">(SUMIFS(OFFSET([2]掉落汇总!$C$2:$C$871,,MATCH($B282,[2]掉落汇总!$D$1:$M$1)),[2]掉落汇总!$A$2:$A$871,K$1,[2]掉落汇总!$C$2:$C$871,$Q$1)+SUMIFS(OFFSET([2]掉落汇总!$C$2:$C$871,,MATCH($B282,[2]掉落汇总!$D$1:$M$1)),[2]掉落汇总!$A$2:$A$871,K$1,[2]掉落汇总!$C$2:$C$871,$Q$2)/$Q$3)*宝箱投放计算!J282</f>
        <v>0</v>
      </c>
      <c r="L282">
        <f ca="1">(SUMIFS(OFFSET([2]掉落汇总!$C$2:$C$871,,MATCH($B282,[2]掉落汇总!$D$1:$M$1)),[2]掉落汇总!$A$2:$A$871,L$1,[2]掉落汇总!$C$2:$C$871,$Q$1)+SUMIFS(OFFSET([2]掉落汇总!$C$2:$C$871,,MATCH($B282,[2]掉落汇总!$D$1:$M$1)),[2]掉落汇总!$A$2:$A$871,L$1,[2]掉落汇总!$C$2:$C$871,$Q$2)/$Q$3)*宝箱投放计算!K282</f>
        <v>0.58393299516338337</v>
      </c>
      <c r="M282">
        <f ca="1">(SUMIFS(OFFSET([2]掉落汇总!$C$2:$C$871,,MATCH($B282,[2]掉落汇总!$D$1:$M$1)),[2]掉落汇总!$A$2:$A$871,M$1,[2]掉落汇总!$C$2:$C$871,$Q$1)+SUMIFS(OFFSET([2]掉落汇总!$C$2:$C$871,,MATCH($B282,[2]掉落汇总!$D$1:$M$1)),[2]掉落汇总!$A$2:$A$871,M$1,[2]掉落汇总!$C$2:$C$871,$Q$2)/$Q$3)*宝箱投放计算!L282</f>
        <v>0.73572346140371359</v>
      </c>
      <c r="N282">
        <f ca="1">(SUMIFS(OFFSET([2]掉落汇总!$C$2:$C$871,,MATCH($B282,[2]掉落汇总!$D$1:$M$1)),[2]掉落汇总!$A$2:$A$871,N$1,[2]掉落汇总!$C$2:$C$871,$Q$1)+SUMIFS(OFFSET([2]掉落汇总!$C$2:$C$871,,MATCH($B282,[2]掉落汇总!$D$1:$M$1)),[2]掉落汇总!$A$2:$A$871,N$1,[2]掉落汇总!$C$2:$C$871,$Q$2)/$Q$3)*宝箱投放计算!M282</f>
        <v>0.19916400295057779</v>
      </c>
      <c r="O282">
        <f ca="1">(SUMIFS(OFFSET([2]掉落汇总!$C$2:$C$871,,MATCH($B282,[2]掉落汇总!$D$1:$M$1)),[2]掉落汇总!$A$2:$A$871,O$1,[2]掉落汇总!$C$2:$C$871,$Q$1)+SUMIFS(OFFSET([2]掉落汇总!$C$2:$C$871,,MATCH($B282,[2]掉落汇总!$D$1:$M$1)),[2]掉落汇总!$A$2:$A$871,O$1,[2]掉落汇总!$C$2:$C$871,$Q$2)/$Q$3)*宝箱投放计算!N282</f>
        <v>0.31118538581225147</v>
      </c>
    </row>
    <row r="283" spans="1:15" x14ac:dyDescent="0.2">
      <c r="A283">
        <f>玩家成长时间线!A283</f>
        <v>282</v>
      </c>
      <c r="B283">
        <f>玩家成长时间线!B283</f>
        <v>8</v>
      </c>
      <c r="C283">
        <f ca="1">SUM($D$2:D283)</f>
        <v>1648.5851293556718</v>
      </c>
      <c r="D283">
        <f t="shared" ca="1" si="4"/>
        <v>5.317964590199515</v>
      </c>
      <c r="E283">
        <f ca="1">(SUMIFS(OFFSET([2]掉落汇总!$C$2:$C$871,,MATCH($B283,[2]掉落汇总!$D$1:$M$1)),[2]掉落汇总!$A$2:$A$871,E$1,[2]掉落汇总!$C$2:$C$871,$Q$1)+SUMIFS(OFFSET([2]掉落汇总!$C$2:$C$871,,MATCH($B283,[2]掉落汇总!$D$1:$M$1)),[2]掉落汇总!$A$2:$A$871,E$1,[2]掉落汇总!$C$2:$C$871,$Q$2)/$Q$3)*宝箱投放计算!D283</f>
        <v>0.97849230769230777</v>
      </c>
      <c r="F283">
        <f ca="1">(SUMIFS(OFFSET([2]掉落汇总!$C$2:$C$871,,MATCH($B283,[2]掉落汇总!$D$1:$M$1)),[2]掉落汇总!$A$2:$A$871,F$1,[2]掉落汇总!$C$2:$C$871,$Q$1)+SUMIFS(OFFSET([2]掉落汇总!$C$2:$C$871,,MATCH($B283,[2]掉落汇总!$D$1:$M$1)),[2]掉落汇总!$A$2:$A$871,F$1,[2]掉落汇总!$C$2:$C$871,$Q$2)/$Q$3)*宝箱投放计算!E283</f>
        <v>2.5094664371772804</v>
      </c>
      <c r="G283">
        <f ca="1">(SUMIFS(OFFSET([2]掉落汇总!$C$2:$C$871,,MATCH($B283,[2]掉落汇总!$D$1:$M$1)),[2]掉落汇总!$A$2:$A$871,G$1,[2]掉落汇总!$C$2:$C$871,$Q$1)+SUMIFS(OFFSET([2]掉落汇总!$C$2:$C$871,,MATCH($B283,[2]掉落汇总!$D$1:$M$1)),[2]掉落汇总!$A$2:$A$871,G$1,[2]掉落汇总!$C$2:$C$871,$Q$2)/$Q$3)*宝箱投放计算!F283</f>
        <v>0</v>
      </c>
      <c r="H283">
        <f ca="1">(SUMIFS(OFFSET([2]掉落汇总!$C$2:$C$871,,MATCH($B283,[2]掉落汇总!$D$1:$M$1)),[2]掉落汇总!$A$2:$A$871,H$1,[2]掉落汇总!$C$2:$C$871,$Q$1)+SUMIFS(OFFSET([2]掉落汇总!$C$2:$C$871,,MATCH($B283,[2]掉落汇总!$D$1:$M$1)),[2]掉落汇总!$A$2:$A$871,H$1,[2]掉落汇总!$C$2:$C$871,$Q$2)/$Q$3)*宝箱投放计算!G283</f>
        <v>0</v>
      </c>
      <c r="I283">
        <f ca="1">(SUMIFS(OFFSET([2]掉落汇总!$C$2:$C$871,,MATCH($B283,[2]掉落汇总!$D$1:$M$1)),[2]掉落汇总!$A$2:$A$871,I$1,[2]掉落汇总!$C$2:$C$871,$Q$1)+SUMIFS(OFFSET([2]掉落汇总!$C$2:$C$871,,MATCH($B283,[2]掉落汇总!$D$1:$M$1)),[2]掉落汇总!$A$2:$A$871,I$1,[2]掉落汇总!$C$2:$C$871,$Q$2)/$Q$3)*宝箱投放计算!H283</f>
        <v>0</v>
      </c>
      <c r="J283">
        <f ca="1">(SUMIFS(OFFSET([2]掉落汇总!$C$2:$C$871,,MATCH($B283,[2]掉落汇总!$D$1:$M$1)),[2]掉落汇总!$A$2:$A$871,J$1,[2]掉落汇总!$C$2:$C$871,$Q$1)+SUMIFS(OFFSET([2]掉落汇总!$C$2:$C$871,,MATCH($B283,[2]掉落汇总!$D$1:$M$1)),[2]掉落汇总!$A$2:$A$871,J$1,[2]掉落汇总!$C$2:$C$871,$Q$2)/$Q$3)*宝箱投放计算!I283</f>
        <v>0</v>
      </c>
      <c r="K283">
        <f ca="1">(SUMIFS(OFFSET([2]掉落汇总!$C$2:$C$871,,MATCH($B283,[2]掉落汇总!$D$1:$M$1)),[2]掉落汇总!$A$2:$A$871,K$1,[2]掉落汇总!$C$2:$C$871,$Q$1)+SUMIFS(OFFSET([2]掉落汇总!$C$2:$C$871,,MATCH($B283,[2]掉落汇总!$D$1:$M$1)),[2]掉落汇总!$A$2:$A$871,K$1,[2]掉落汇总!$C$2:$C$871,$Q$2)/$Q$3)*宝箱投放计算!J283</f>
        <v>0</v>
      </c>
      <c r="L283">
        <f ca="1">(SUMIFS(OFFSET([2]掉落汇总!$C$2:$C$871,,MATCH($B283,[2]掉落汇总!$D$1:$M$1)),[2]掉落汇总!$A$2:$A$871,L$1,[2]掉落汇总!$C$2:$C$871,$Q$1)+SUMIFS(OFFSET([2]掉落汇总!$C$2:$C$871,,MATCH($B283,[2]掉落汇总!$D$1:$M$1)),[2]掉落汇总!$A$2:$A$871,L$1,[2]掉落汇总!$C$2:$C$871,$Q$2)/$Q$3)*宝箱投放计算!K283</f>
        <v>0.58393299516338337</v>
      </c>
      <c r="M283">
        <f ca="1">(SUMIFS(OFFSET([2]掉落汇总!$C$2:$C$871,,MATCH($B283,[2]掉落汇总!$D$1:$M$1)),[2]掉落汇总!$A$2:$A$871,M$1,[2]掉落汇总!$C$2:$C$871,$Q$1)+SUMIFS(OFFSET([2]掉落汇总!$C$2:$C$871,,MATCH($B283,[2]掉落汇总!$D$1:$M$1)),[2]掉落汇总!$A$2:$A$871,M$1,[2]掉落汇总!$C$2:$C$871,$Q$2)/$Q$3)*宝箱投放计算!L283</f>
        <v>0.73572346140371359</v>
      </c>
      <c r="N283">
        <f ca="1">(SUMIFS(OFFSET([2]掉落汇总!$C$2:$C$871,,MATCH($B283,[2]掉落汇总!$D$1:$M$1)),[2]掉落汇总!$A$2:$A$871,N$1,[2]掉落汇总!$C$2:$C$871,$Q$1)+SUMIFS(OFFSET([2]掉落汇总!$C$2:$C$871,,MATCH($B283,[2]掉落汇总!$D$1:$M$1)),[2]掉落汇总!$A$2:$A$871,N$1,[2]掉落汇总!$C$2:$C$871,$Q$2)/$Q$3)*宝箱投放计算!M283</f>
        <v>0.19916400295057779</v>
      </c>
      <c r="O283">
        <f ca="1">(SUMIFS(OFFSET([2]掉落汇总!$C$2:$C$871,,MATCH($B283,[2]掉落汇总!$D$1:$M$1)),[2]掉落汇总!$A$2:$A$871,O$1,[2]掉落汇总!$C$2:$C$871,$Q$1)+SUMIFS(OFFSET([2]掉落汇总!$C$2:$C$871,,MATCH($B283,[2]掉落汇总!$D$1:$M$1)),[2]掉落汇总!$A$2:$A$871,O$1,[2]掉落汇总!$C$2:$C$871,$Q$2)/$Q$3)*宝箱投放计算!N283</f>
        <v>0.31118538581225147</v>
      </c>
    </row>
    <row r="284" spans="1:15" x14ac:dyDescent="0.2">
      <c r="A284">
        <f>玩家成长时间线!A284</f>
        <v>283</v>
      </c>
      <c r="B284">
        <f>玩家成长时间线!B284</f>
        <v>9</v>
      </c>
      <c r="C284">
        <f ca="1">SUM($D$2:D284)</f>
        <v>1654.4442343325334</v>
      </c>
      <c r="D284">
        <f t="shared" ca="1" si="4"/>
        <v>5.8591049768615058</v>
      </c>
      <c r="E284">
        <f ca="1">(SUMIFS(OFFSET([2]掉落汇总!$C$2:$C$871,,MATCH($B284,[2]掉落汇总!$D$1:$M$1)),[2]掉落汇总!$A$2:$A$871,E$1,[2]掉落汇总!$C$2:$C$871,$Q$1)+SUMIFS(OFFSET([2]掉落汇总!$C$2:$C$871,,MATCH($B284,[2]掉落汇总!$D$1:$M$1)),[2]掉落汇总!$A$2:$A$871,E$1,[2]掉落汇总!$C$2:$C$871,$Q$2)/$Q$3)*宝箱投放计算!D284</f>
        <v>0.8922660850599784</v>
      </c>
      <c r="F284">
        <f ca="1">(SUMIFS(OFFSET([2]掉落汇总!$C$2:$C$871,,MATCH($B284,[2]掉落汇总!$D$1:$M$1)),[2]掉落汇总!$A$2:$A$871,F$1,[2]掉落汇总!$C$2:$C$871,$Q$1)+SUMIFS(OFFSET([2]掉落汇总!$C$2:$C$871,,MATCH($B284,[2]掉落汇总!$D$1:$M$1)),[2]掉落汇总!$A$2:$A$871,F$1,[2]掉落汇总!$C$2:$C$871,$Q$2)/$Q$3)*宝箱投放计算!E284</f>
        <v>3.1368330464716006</v>
      </c>
      <c r="G284">
        <f ca="1">(SUMIFS(OFFSET([2]掉落汇总!$C$2:$C$871,,MATCH($B284,[2]掉落汇总!$D$1:$M$1)),[2]掉落汇总!$A$2:$A$871,G$1,[2]掉落汇总!$C$2:$C$871,$Q$1)+SUMIFS(OFFSET([2]掉落汇总!$C$2:$C$871,,MATCH($B284,[2]掉落汇总!$D$1:$M$1)),[2]掉落汇总!$A$2:$A$871,G$1,[2]掉落汇总!$C$2:$C$871,$Q$2)/$Q$3)*宝箱投放计算!F284</f>
        <v>0</v>
      </c>
      <c r="H284">
        <f ca="1">(SUMIFS(OFFSET([2]掉落汇总!$C$2:$C$871,,MATCH($B284,[2]掉落汇总!$D$1:$M$1)),[2]掉落汇总!$A$2:$A$871,H$1,[2]掉落汇总!$C$2:$C$871,$Q$1)+SUMIFS(OFFSET([2]掉落汇总!$C$2:$C$871,,MATCH($B284,[2]掉落汇总!$D$1:$M$1)),[2]掉落汇总!$A$2:$A$871,H$1,[2]掉落汇总!$C$2:$C$871,$Q$2)/$Q$3)*宝箱投放计算!G284</f>
        <v>0</v>
      </c>
      <c r="I284">
        <f ca="1">(SUMIFS(OFFSET([2]掉落汇总!$C$2:$C$871,,MATCH($B284,[2]掉落汇总!$D$1:$M$1)),[2]掉落汇总!$A$2:$A$871,I$1,[2]掉落汇总!$C$2:$C$871,$Q$1)+SUMIFS(OFFSET([2]掉落汇总!$C$2:$C$871,,MATCH($B284,[2]掉落汇总!$D$1:$M$1)),[2]掉落汇总!$A$2:$A$871,I$1,[2]掉落汇总!$C$2:$C$871,$Q$2)/$Q$3)*宝箱投放计算!H284</f>
        <v>0</v>
      </c>
      <c r="J284">
        <f ca="1">(SUMIFS(OFFSET([2]掉落汇总!$C$2:$C$871,,MATCH($B284,[2]掉落汇总!$D$1:$M$1)),[2]掉落汇总!$A$2:$A$871,J$1,[2]掉落汇总!$C$2:$C$871,$Q$1)+SUMIFS(OFFSET([2]掉落汇总!$C$2:$C$871,,MATCH($B284,[2]掉落汇总!$D$1:$M$1)),[2]掉落汇总!$A$2:$A$871,J$1,[2]掉落汇总!$C$2:$C$871,$Q$2)/$Q$3)*宝箱投放计算!I284</f>
        <v>0</v>
      </c>
      <c r="K284">
        <f ca="1">(SUMIFS(OFFSET([2]掉落汇总!$C$2:$C$871,,MATCH($B284,[2]掉落汇总!$D$1:$M$1)),[2]掉落汇总!$A$2:$A$871,K$1,[2]掉落汇总!$C$2:$C$871,$Q$1)+SUMIFS(OFFSET([2]掉落汇总!$C$2:$C$871,,MATCH($B284,[2]掉落汇总!$D$1:$M$1)),[2]掉落汇总!$A$2:$A$871,K$1,[2]掉落汇总!$C$2:$C$871,$Q$2)/$Q$3)*宝箱投放计算!J284</f>
        <v>0</v>
      </c>
      <c r="L284">
        <f ca="1">(SUMIFS(OFFSET([2]掉落汇总!$C$2:$C$871,,MATCH($B284,[2]掉落汇总!$D$1:$M$1)),[2]掉落汇总!$A$2:$A$871,L$1,[2]掉落汇总!$C$2:$C$871,$Q$1)+SUMIFS(OFFSET([2]掉落汇总!$C$2:$C$871,,MATCH($B284,[2]掉落汇总!$D$1:$M$1)),[2]掉落汇总!$A$2:$A$871,L$1,[2]掉落汇总!$C$2:$C$871,$Q$2)/$Q$3)*宝箱投放计算!K284</f>
        <v>0.58393299516338337</v>
      </c>
      <c r="M284">
        <f ca="1">(SUMIFS(OFFSET([2]掉落汇总!$C$2:$C$871,,MATCH($B284,[2]掉落汇总!$D$1:$M$1)),[2]掉落汇总!$A$2:$A$871,M$1,[2]掉落汇总!$C$2:$C$871,$Q$1)+SUMIFS(OFFSET([2]掉落汇总!$C$2:$C$871,,MATCH($B284,[2]掉落汇总!$D$1:$M$1)),[2]掉落汇总!$A$2:$A$871,M$1,[2]掉落汇总!$C$2:$C$871,$Q$2)/$Q$3)*宝箱投放计算!L284</f>
        <v>0.73572346140371359</v>
      </c>
      <c r="N284">
        <f ca="1">(SUMIFS(OFFSET([2]掉落汇总!$C$2:$C$871,,MATCH($B284,[2]掉落汇总!$D$1:$M$1)),[2]掉落汇总!$A$2:$A$871,N$1,[2]掉落汇总!$C$2:$C$871,$Q$1)+SUMIFS(OFFSET([2]掉落汇总!$C$2:$C$871,,MATCH($B284,[2]掉落汇总!$D$1:$M$1)),[2]掉落汇总!$A$2:$A$871,N$1,[2]掉落汇总!$C$2:$C$871,$Q$2)/$Q$3)*宝箱投放计算!M284</f>
        <v>0.19916400295057779</v>
      </c>
      <c r="O284">
        <f ca="1">(SUMIFS(OFFSET([2]掉落汇总!$C$2:$C$871,,MATCH($B284,[2]掉落汇总!$D$1:$M$1)),[2]掉落汇总!$A$2:$A$871,O$1,[2]掉落汇总!$C$2:$C$871,$Q$1)+SUMIFS(OFFSET([2]掉落汇总!$C$2:$C$871,,MATCH($B284,[2]掉落汇总!$D$1:$M$1)),[2]掉落汇总!$A$2:$A$871,O$1,[2]掉落汇总!$C$2:$C$871,$Q$2)/$Q$3)*宝箱投放计算!N284</f>
        <v>0.31118538581225147</v>
      </c>
    </row>
    <row r="285" spans="1:15" x14ac:dyDescent="0.2">
      <c r="A285">
        <f>玩家成长时间线!A285</f>
        <v>284</v>
      </c>
      <c r="B285">
        <f>玩家成长时间线!B285</f>
        <v>9</v>
      </c>
      <c r="C285">
        <f ca="1">SUM($D$2:D285)</f>
        <v>1660.3072651545422</v>
      </c>
      <c r="D285">
        <f t="shared" ca="1" si="4"/>
        <v>5.8630308220087244</v>
      </c>
      <c r="E285">
        <f ca="1">(SUMIFS(OFFSET([2]掉落汇总!$C$2:$C$871,,MATCH($B285,[2]掉落汇总!$D$1:$M$1)),[2]掉落汇总!$A$2:$A$871,E$1,[2]掉落汇总!$C$2:$C$871,$Q$1)+SUMIFS(OFFSET([2]掉落汇总!$C$2:$C$871,,MATCH($B285,[2]掉落汇总!$D$1:$M$1)),[2]掉落汇总!$A$2:$A$871,E$1,[2]掉落汇总!$C$2:$C$871,$Q$2)/$Q$3)*宝箱投放计算!D285</f>
        <v>0.89619193020719745</v>
      </c>
      <c r="F285">
        <f ca="1">(SUMIFS(OFFSET([2]掉落汇总!$C$2:$C$871,,MATCH($B285,[2]掉落汇总!$D$1:$M$1)),[2]掉落汇总!$A$2:$A$871,F$1,[2]掉落汇总!$C$2:$C$871,$Q$1)+SUMIFS(OFFSET([2]掉落汇总!$C$2:$C$871,,MATCH($B285,[2]掉落汇总!$D$1:$M$1)),[2]掉落汇总!$A$2:$A$871,F$1,[2]掉落汇总!$C$2:$C$871,$Q$2)/$Q$3)*宝箱投放计算!E285</f>
        <v>3.1368330464716006</v>
      </c>
      <c r="G285">
        <f ca="1">(SUMIFS(OFFSET([2]掉落汇总!$C$2:$C$871,,MATCH($B285,[2]掉落汇总!$D$1:$M$1)),[2]掉落汇总!$A$2:$A$871,G$1,[2]掉落汇总!$C$2:$C$871,$Q$1)+SUMIFS(OFFSET([2]掉落汇总!$C$2:$C$871,,MATCH($B285,[2]掉落汇总!$D$1:$M$1)),[2]掉落汇总!$A$2:$A$871,G$1,[2]掉落汇总!$C$2:$C$871,$Q$2)/$Q$3)*宝箱投放计算!F285</f>
        <v>0</v>
      </c>
      <c r="H285">
        <f ca="1">(SUMIFS(OFFSET([2]掉落汇总!$C$2:$C$871,,MATCH($B285,[2]掉落汇总!$D$1:$M$1)),[2]掉落汇总!$A$2:$A$871,H$1,[2]掉落汇总!$C$2:$C$871,$Q$1)+SUMIFS(OFFSET([2]掉落汇总!$C$2:$C$871,,MATCH($B285,[2]掉落汇总!$D$1:$M$1)),[2]掉落汇总!$A$2:$A$871,H$1,[2]掉落汇总!$C$2:$C$871,$Q$2)/$Q$3)*宝箱投放计算!G285</f>
        <v>0</v>
      </c>
      <c r="I285">
        <f ca="1">(SUMIFS(OFFSET([2]掉落汇总!$C$2:$C$871,,MATCH($B285,[2]掉落汇总!$D$1:$M$1)),[2]掉落汇总!$A$2:$A$871,I$1,[2]掉落汇总!$C$2:$C$871,$Q$1)+SUMIFS(OFFSET([2]掉落汇总!$C$2:$C$871,,MATCH($B285,[2]掉落汇总!$D$1:$M$1)),[2]掉落汇总!$A$2:$A$871,I$1,[2]掉落汇总!$C$2:$C$871,$Q$2)/$Q$3)*宝箱投放计算!H285</f>
        <v>0</v>
      </c>
      <c r="J285">
        <f ca="1">(SUMIFS(OFFSET([2]掉落汇总!$C$2:$C$871,,MATCH($B285,[2]掉落汇总!$D$1:$M$1)),[2]掉落汇总!$A$2:$A$871,J$1,[2]掉落汇总!$C$2:$C$871,$Q$1)+SUMIFS(OFFSET([2]掉落汇总!$C$2:$C$871,,MATCH($B285,[2]掉落汇总!$D$1:$M$1)),[2]掉落汇总!$A$2:$A$871,J$1,[2]掉落汇总!$C$2:$C$871,$Q$2)/$Q$3)*宝箱投放计算!I285</f>
        <v>0</v>
      </c>
      <c r="K285">
        <f ca="1">(SUMIFS(OFFSET([2]掉落汇总!$C$2:$C$871,,MATCH($B285,[2]掉落汇总!$D$1:$M$1)),[2]掉落汇总!$A$2:$A$871,K$1,[2]掉落汇总!$C$2:$C$871,$Q$1)+SUMIFS(OFFSET([2]掉落汇总!$C$2:$C$871,,MATCH($B285,[2]掉落汇总!$D$1:$M$1)),[2]掉落汇总!$A$2:$A$871,K$1,[2]掉落汇总!$C$2:$C$871,$Q$2)/$Q$3)*宝箱投放计算!J285</f>
        <v>0</v>
      </c>
      <c r="L285">
        <f ca="1">(SUMIFS(OFFSET([2]掉落汇总!$C$2:$C$871,,MATCH($B285,[2]掉落汇总!$D$1:$M$1)),[2]掉落汇总!$A$2:$A$871,L$1,[2]掉落汇总!$C$2:$C$871,$Q$1)+SUMIFS(OFFSET([2]掉落汇总!$C$2:$C$871,,MATCH($B285,[2]掉落汇总!$D$1:$M$1)),[2]掉落汇总!$A$2:$A$871,L$1,[2]掉落汇总!$C$2:$C$871,$Q$2)/$Q$3)*宝箱投放计算!K285</f>
        <v>0.58393299516338337</v>
      </c>
      <c r="M285">
        <f ca="1">(SUMIFS(OFFSET([2]掉落汇总!$C$2:$C$871,,MATCH($B285,[2]掉落汇总!$D$1:$M$1)),[2]掉落汇总!$A$2:$A$871,M$1,[2]掉落汇总!$C$2:$C$871,$Q$1)+SUMIFS(OFFSET([2]掉落汇总!$C$2:$C$871,,MATCH($B285,[2]掉落汇总!$D$1:$M$1)),[2]掉落汇总!$A$2:$A$871,M$1,[2]掉落汇总!$C$2:$C$871,$Q$2)/$Q$3)*宝箱投放计算!L285</f>
        <v>0.73572346140371359</v>
      </c>
      <c r="N285">
        <f ca="1">(SUMIFS(OFFSET([2]掉落汇总!$C$2:$C$871,,MATCH($B285,[2]掉落汇总!$D$1:$M$1)),[2]掉落汇总!$A$2:$A$871,N$1,[2]掉落汇总!$C$2:$C$871,$Q$1)+SUMIFS(OFFSET([2]掉落汇总!$C$2:$C$871,,MATCH($B285,[2]掉落汇总!$D$1:$M$1)),[2]掉落汇总!$A$2:$A$871,N$1,[2]掉落汇总!$C$2:$C$871,$Q$2)/$Q$3)*宝箱投放计算!M285</f>
        <v>0.19916400295057779</v>
      </c>
      <c r="O285">
        <f ca="1">(SUMIFS(OFFSET([2]掉落汇总!$C$2:$C$871,,MATCH($B285,[2]掉落汇总!$D$1:$M$1)),[2]掉落汇总!$A$2:$A$871,O$1,[2]掉落汇总!$C$2:$C$871,$Q$1)+SUMIFS(OFFSET([2]掉落汇总!$C$2:$C$871,,MATCH($B285,[2]掉落汇总!$D$1:$M$1)),[2]掉落汇总!$A$2:$A$871,O$1,[2]掉落汇总!$C$2:$C$871,$Q$2)/$Q$3)*宝箱投放计算!N285</f>
        <v>0.31118538581225147</v>
      </c>
    </row>
    <row r="286" spans="1:15" x14ac:dyDescent="0.2">
      <c r="A286">
        <f>玩家成长时间线!A286</f>
        <v>285</v>
      </c>
      <c r="B286">
        <f>玩家成长时间线!B286</f>
        <v>9</v>
      </c>
      <c r="C286">
        <f ca="1">SUM($D$2:D286)</f>
        <v>1666.8660300789591</v>
      </c>
      <c r="D286">
        <f t="shared" ca="1" si="4"/>
        <v>6.5587649244168844</v>
      </c>
      <c r="E286">
        <f ca="1">(SUMIFS(OFFSET([2]掉落汇总!$C$2:$C$871,,MATCH($B286,[2]掉落汇总!$D$1:$M$1)),[2]掉落汇总!$A$2:$A$871,E$1,[2]掉落汇总!$C$2:$C$871,$Q$1)+SUMIFS(OFFSET([2]掉落汇总!$C$2:$C$871,,MATCH($B286,[2]掉落汇总!$D$1:$M$1)),[2]掉落汇总!$A$2:$A$871,E$1,[2]掉落汇总!$C$2:$C$871,$Q$2)/$Q$3)*宝箱投放计算!D286</f>
        <v>0.9393762268266086</v>
      </c>
      <c r="F286">
        <f ca="1">(SUMIFS(OFFSET([2]掉落汇总!$C$2:$C$871,,MATCH($B286,[2]掉落汇总!$D$1:$M$1)),[2]掉落汇总!$A$2:$A$871,F$1,[2]掉落汇总!$C$2:$C$871,$Q$1)+SUMIFS(OFFSET([2]掉落汇总!$C$2:$C$871,,MATCH($B286,[2]掉落汇总!$D$1:$M$1)),[2]掉落汇总!$A$2:$A$871,F$1,[2]掉落汇总!$C$2:$C$871,$Q$2)/$Q$3)*宝箱投放计算!E286</f>
        <v>3.1368330464716006</v>
      </c>
      <c r="G286">
        <f ca="1">(SUMIFS(OFFSET([2]掉落汇总!$C$2:$C$871,,MATCH($B286,[2]掉落汇总!$D$1:$M$1)),[2]掉落汇总!$A$2:$A$871,G$1,[2]掉落汇总!$C$2:$C$871,$Q$1)+SUMIFS(OFFSET([2]掉落汇总!$C$2:$C$871,,MATCH($B286,[2]掉落汇总!$D$1:$M$1)),[2]掉落汇总!$A$2:$A$871,G$1,[2]掉落汇总!$C$2:$C$871,$Q$2)/$Q$3)*宝箱投放计算!F286</f>
        <v>0.65254980578874822</v>
      </c>
      <c r="H286">
        <f ca="1">(SUMIFS(OFFSET([2]掉落汇总!$C$2:$C$871,,MATCH($B286,[2]掉落汇总!$D$1:$M$1)),[2]掉落汇总!$A$2:$A$871,H$1,[2]掉落汇总!$C$2:$C$871,$Q$1)+SUMIFS(OFFSET([2]掉落汇总!$C$2:$C$871,,MATCH($B286,[2]掉落汇总!$D$1:$M$1)),[2]掉落汇总!$A$2:$A$871,H$1,[2]掉落汇总!$C$2:$C$871,$Q$2)/$Q$3)*宝箱投放计算!G286</f>
        <v>0</v>
      </c>
      <c r="I286">
        <f ca="1">(SUMIFS(OFFSET([2]掉落汇总!$C$2:$C$871,,MATCH($B286,[2]掉落汇总!$D$1:$M$1)),[2]掉落汇总!$A$2:$A$871,I$1,[2]掉落汇总!$C$2:$C$871,$Q$1)+SUMIFS(OFFSET([2]掉落汇总!$C$2:$C$871,,MATCH($B286,[2]掉落汇总!$D$1:$M$1)),[2]掉落汇总!$A$2:$A$871,I$1,[2]掉落汇总!$C$2:$C$871,$Q$2)/$Q$3)*宝箱投放计算!H286</f>
        <v>0</v>
      </c>
      <c r="J286">
        <f ca="1">(SUMIFS(OFFSET([2]掉落汇总!$C$2:$C$871,,MATCH($B286,[2]掉落汇总!$D$1:$M$1)),[2]掉落汇总!$A$2:$A$871,J$1,[2]掉落汇总!$C$2:$C$871,$Q$1)+SUMIFS(OFFSET([2]掉落汇总!$C$2:$C$871,,MATCH($B286,[2]掉落汇总!$D$1:$M$1)),[2]掉落汇总!$A$2:$A$871,J$1,[2]掉落汇总!$C$2:$C$871,$Q$2)/$Q$3)*宝箱投放计算!I286</f>
        <v>0</v>
      </c>
      <c r="K286">
        <f ca="1">(SUMIFS(OFFSET([2]掉落汇总!$C$2:$C$871,,MATCH($B286,[2]掉落汇总!$D$1:$M$1)),[2]掉落汇总!$A$2:$A$871,K$1,[2]掉落汇总!$C$2:$C$871,$Q$1)+SUMIFS(OFFSET([2]掉落汇总!$C$2:$C$871,,MATCH($B286,[2]掉落汇总!$D$1:$M$1)),[2]掉落汇总!$A$2:$A$871,K$1,[2]掉落汇总!$C$2:$C$871,$Q$2)/$Q$3)*宝箱投放计算!J286</f>
        <v>0</v>
      </c>
      <c r="L286">
        <f ca="1">(SUMIFS(OFFSET([2]掉落汇总!$C$2:$C$871,,MATCH($B286,[2]掉落汇总!$D$1:$M$1)),[2]掉落汇总!$A$2:$A$871,L$1,[2]掉落汇总!$C$2:$C$871,$Q$1)+SUMIFS(OFFSET([2]掉落汇总!$C$2:$C$871,,MATCH($B286,[2]掉落汇总!$D$1:$M$1)),[2]掉落汇总!$A$2:$A$871,L$1,[2]掉落汇总!$C$2:$C$871,$Q$2)/$Q$3)*宝箱投放计算!K286</f>
        <v>0.58393299516338337</v>
      </c>
      <c r="M286">
        <f ca="1">(SUMIFS(OFFSET([2]掉落汇总!$C$2:$C$871,,MATCH($B286,[2]掉落汇总!$D$1:$M$1)),[2]掉落汇总!$A$2:$A$871,M$1,[2]掉落汇总!$C$2:$C$871,$Q$1)+SUMIFS(OFFSET([2]掉落汇总!$C$2:$C$871,,MATCH($B286,[2]掉落汇总!$D$1:$M$1)),[2]掉落汇总!$A$2:$A$871,M$1,[2]掉落汇总!$C$2:$C$871,$Q$2)/$Q$3)*宝箱投放计算!L286</f>
        <v>0.73572346140371359</v>
      </c>
      <c r="N286">
        <f ca="1">(SUMIFS(OFFSET([2]掉落汇总!$C$2:$C$871,,MATCH($B286,[2]掉落汇总!$D$1:$M$1)),[2]掉落汇总!$A$2:$A$871,N$1,[2]掉落汇总!$C$2:$C$871,$Q$1)+SUMIFS(OFFSET([2]掉落汇总!$C$2:$C$871,,MATCH($B286,[2]掉落汇总!$D$1:$M$1)),[2]掉落汇总!$A$2:$A$871,N$1,[2]掉落汇总!$C$2:$C$871,$Q$2)/$Q$3)*宝箱投放计算!M286</f>
        <v>0.19916400295057779</v>
      </c>
      <c r="O286">
        <f ca="1">(SUMIFS(OFFSET([2]掉落汇总!$C$2:$C$871,,MATCH($B286,[2]掉落汇总!$D$1:$M$1)),[2]掉落汇总!$A$2:$A$871,O$1,[2]掉落汇总!$C$2:$C$871,$Q$1)+SUMIFS(OFFSET([2]掉落汇总!$C$2:$C$871,,MATCH($B286,[2]掉落汇总!$D$1:$M$1)),[2]掉落汇总!$A$2:$A$871,O$1,[2]掉落汇总!$C$2:$C$871,$Q$2)/$Q$3)*宝箱投放计算!N286</f>
        <v>0.31118538581225147</v>
      </c>
    </row>
    <row r="287" spans="1:15" x14ac:dyDescent="0.2">
      <c r="A287">
        <f>玩家成长时间线!A287</f>
        <v>286</v>
      </c>
      <c r="B287">
        <f>玩家成长时间线!B287</f>
        <v>10</v>
      </c>
      <c r="C287">
        <f ca="1">SUM($D$2:D287)</f>
        <v>1672.7050499281515</v>
      </c>
      <c r="D287">
        <f t="shared" ca="1" si="4"/>
        <v>5.8390198491923746</v>
      </c>
      <c r="E287">
        <f ca="1">(SUMIFS(OFFSET([2]掉落汇总!$C$2:$C$871,,MATCH($B287,[2]掉落汇总!$D$1:$M$1)),[2]掉落汇总!$A$2:$A$871,E$1,[2]掉落汇总!$C$2:$C$871,$Q$1)+SUMIFS(OFFSET([2]掉落汇总!$C$2:$C$871,,MATCH($B287,[2]掉落汇总!$D$1:$M$1)),[2]掉落汇总!$A$2:$A$871,E$1,[2]掉落汇总!$C$2:$C$871,$Q$2)/$Q$3)*宝箱投放计算!D287</f>
        <v>0.87218095739084689</v>
      </c>
      <c r="F287">
        <f ca="1">(SUMIFS(OFFSET([2]掉落汇总!$C$2:$C$871,,MATCH($B287,[2]掉落汇总!$D$1:$M$1)),[2]掉落汇总!$A$2:$A$871,F$1,[2]掉落汇总!$C$2:$C$871,$Q$1)+SUMIFS(OFFSET([2]掉落汇总!$C$2:$C$871,,MATCH($B287,[2]掉落汇总!$D$1:$M$1)),[2]掉落汇总!$A$2:$A$871,F$1,[2]掉落汇总!$C$2:$C$871,$Q$2)/$Q$3)*宝箱投放计算!E287</f>
        <v>3.1368330464716006</v>
      </c>
      <c r="G287">
        <f ca="1">(SUMIFS(OFFSET([2]掉落汇总!$C$2:$C$871,,MATCH($B287,[2]掉落汇总!$D$1:$M$1)),[2]掉落汇总!$A$2:$A$871,G$1,[2]掉落汇总!$C$2:$C$871,$Q$1)+SUMIFS(OFFSET([2]掉落汇总!$C$2:$C$871,,MATCH($B287,[2]掉落汇总!$D$1:$M$1)),[2]掉落汇总!$A$2:$A$871,G$1,[2]掉落汇总!$C$2:$C$871,$Q$2)/$Q$3)*宝箱投放计算!F287</f>
        <v>0</v>
      </c>
      <c r="H287">
        <f ca="1">(SUMIFS(OFFSET([2]掉落汇总!$C$2:$C$871,,MATCH($B287,[2]掉落汇总!$D$1:$M$1)),[2]掉落汇总!$A$2:$A$871,H$1,[2]掉落汇总!$C$2:$C$871,$Q$1)+SUMIFS(OFFSET([2]掉落汇总!$C$2:$C$871,,MATCH($B287,[2]掉落汇总!$D$1:$M$1)),[2]掉落汇总!$A$2:$A$871,H$1,[2]掉落汇总!$C$2:$C$871,$Q$2)/$Q$3)*宝箱投放计算!G287</f>
        <v>0</v>
      </c>
      <c r="I287">
        <f ca="1">(SUMIFS(OFFSET([2]掉落汇总!$C$2:$C$871,,MATCH($B287,[2]掉落汇总!$D$1:$M$1)),[2]掉落汇总!$A$2:$A$871,I$1,[2]掉落汇总!$C$2:$C$871,$Q$1)+SUMIFS(OFFSET([2]掉落汇总!$C$2:$C$871,,MATCH($B287,[2]掉落汇总!$D$1:$M$1)),[2]掉落汇总!$A$2:$A$871,I$1,[2]掉落汇总!$C$2:$C$871,$Q$2)/$Q$3)*宝箱投放计算!H287</f>
        <v>0</v>
      </c>
      <c r="J287">
        <f ca="1">(SUMIFS(OFFSET([2]掉落汇总!$C$2:$C$871,,MATCH($B287,[2]掉落汇总!$D$1:$M$1)),[2]掉落汇总!$A$2:$A$871,J$1,[2]掉落汇总!$C$2:$C$871,$Q$1)+SUMIFS(OFFSET([2]掉落汇总!$C$2:$C$871,,MATCH($B287,[2]掉落汇总!$D$1:$M$1)),[2]掉落汇总!$A$2:$A$871,J$1,[2]掉落汇总!$C$2:$C$871,$Q$2)/$Q$3)*宝箱投放计算!I287</f>
        <v>0</v>
      </c>
      <c r="K287">
        <f ca="1">(SUMIFS(OFFSET([2]掉落汇总!$C$2:$C$871,,MATCH($B287,[2]掉落汇总!$D$1:$M$1)),[2]掉落汇总!$A$2:$A$871,K$1,[2]掉落汇总!$C$2:$C$871,$Q$1)+SUMIFS(OFFSET([2]掉落汇总!$C$2:$C$871,,MATCH($B287,[2]掉落汇总!$D$1:$M$1)),[2]掉落汇总!$A$2:$A$871,K$1,[2]掉落汇总!$C$2:$C$871,$Q$2)/$Q$3)*宝箱投放计算!J287</f>
        <v>0</v>
      </c>
      <c r="L287">
        <f ca="1">(SUMIFS(OFFSET([2]掉落汇总!$C$2:$C$871,,MATCH($B287,[2]掉落汇总!$D$1:$M$1)),[2]掉落汇总!$A$2:$A$871,L$1,[2]掉落汇总!$C$2:$C$871,$Q$1)+SUMIFS(OFFSET([2]掉落汇总!$C$2:$C$871,,MATCH($B287,[2]掉落汇总!$D$1:$M$1)),[2]掉落汇总!$A$2:$A$871,L$1,[2]掉落汇总!$C$2:$C$871,$Q$2)/$Q$3)*宝箱投放计算!K287</f>
        <v>0.58393299516338337</v>
      </c>
      <c r="M287">
        <f ca="1">(SUMIFS(OFFSET([2]掉落汇总!$C$2:$C$871,,MATCH($B287,[2]掉落汇总!$D$1:$M$1)),[2]掉落汇总!$A$2:$A$871,M$1,[2]掉落汇总!$C$2:$C$871,$Q$1)+SUMIFS(OFFSET([2]掉落汇总!$C$2:$C$871,,MATCH($B287,[2]掉落汇总!$D$1:$M$1)),[2]掉落汇总!$A$2:$A$871,M$1,[2]掉落汇总!$C$2:$C$871,$Q$2)/$Q$3)*宝箱投放计算!L287</f>
        <v>0.73572346140371359</v>
      </c>
      <c r="N287">
        <f ca="1">(SUMIFS(OFFSET([2]掉落汇总!$C$2:$C$871,,MATCH($B287,[2]掉落汇总!$D$1:$M$1)),[2]掉落汇总!$A$2:$A$871,N$1,[2]掉落汇总!$C$2:$C$871,$Q$1)+SUMIFS(OFFSET([2]掉落汇总!$C$2:$C$871,,MATCH($B287,[2]掉落汇总!$D$1:$M$1)),[2]掉落汇总!$A$2:$A$871,N$1,[2]掉落汇总!$C$2:$C$871,$Q$2)/$Q$3)*宝箱投放计算!M287</f>
        <v>0.19916400295057779</v>
      </c>
      <c r="O287">
        <f ca="1">(SUMIFS(OFFSET([2]掉落汇总!$C$2:$C$871,,MATCH($B287,[2]掉落汇总!$D$1:$M$1)),[2]掉落汇总!$A$2:$A$871,O$1,[2]掉落汇总!$C$2:$C$871,$Q$1)+SUMIFS(OFFSET([2]掉落汇总!$C$2:$C$871,,MATCH($B287,[2]掉落汇总!$D$1:$M$1)),[2]掉落汇总!$A$2:$A$871,O$1,[2]掉落汇总!$C$2:$C$871,$Q$2)/$Q$3)*宝箱投放计算!N287</f>
        <v>0.31118538581225147</v>
      </c>
    </row>
    <row r="288" spans="1:15" x14ac:dyDescent="0.2">
      <c r="A288">
        <f>玩家成长时间线!A288</f>
        <v>287</v>
      </c>
      <c r="B288">
        <f>玩家成长时间线!B288</f>
        <v>10</v>
      </c>
      <c r="C288">
        <f ca="1">SUM($D$2:D288)</f>
        <v>1678.5478572576174</v>
      </c>
      <c r="D288">
        <f t="shared" ca="1" si="4"/>
        <v>5.8428073294659146</v>
      </c>
      <c r="E288">
        <f ca="1">(SUMIFS(OFFSET([2]掉落汇总!$C$2:$C$871,,MATCH($B288,[2]掉落汇总!$D$1:$M$1)),[2]掉落汇总!$A$2:$A$871,E$1,[2]掉落汇总!$C$2:$C$871,$Q$1)+SUMIFS(OFFSET([2]掉落汇总!$C$2:$C$871,,MATCH($B288,[2]掉落汇总!$D$1:$M$1)),[2]掉落汇总!$A$2:$A$871,E$1,[2]掉落汇总!$C$2:$C$871,$Q$2)/$Q$3)*宝箱投放计算!D288</f>
        <v>0.87596843766438726</v>
      </c>
      <c r="F288">
        <f ca="1">(SUMIFS(OFFSET([2]掉落汇总!$C$2:$C$871,,MATCH($B288,[2]掉落汇总!$D$1:$M$1)),[2]掉落汇总!$A$2:$A$871,F$1,[2]掉落汇总!$C$2:$C$871,$Q$1)+SUMIFS(OFFSET([2]掉落汇总!$C$2:$C$871,,MATCH($B288,[2]掉落汇总!$D$1:$M$1)),[2]掉落汇总!$A$2:$A$871,F$1,[2]掉落汇总!$C$2:$C$871,$Q$2)/$Q$3)*宝箱投放计算!E288</f>
        <v>3.1368330464716006</v>
      </c>
      <c r="G288">
        <f ca="1">(SUMIFS(OFFSET([2]掉落汇总!$C$2:$C$871,,MATCH($B288,[2]掉落汇总!$D$1:$M$1)),[2]掉落汇总!$A$2:$A$871,G$1,[2]掉落汇总!$C$2:$C$871,$Q$1)+SUMIFS(OFFSET([2]掉落汇总!$C$2:$C$871,,MATCH($B288,[2]掉落汇总!$D$1:$M$1)),[2]掉落汇总!$A$2:$A$871,G$1,[2]掉落汇总!$C$2:$C$871,$Q$2)/$Q$3)*宝箱投放计算!F288</f>
        <v>0</v>
      </c>
      <c r="H288">
        <f ca="1">(SUMIFS(OFFSET([2]掉落汇总!$C$2:$C$871,,MATCH($B288,[2]掉落汇总!$D$1:$M$1)),[2]掉落汇总!$A$2:$A$871,H$1,[2]掉落汇总!$C$2:$C$871,$Q$1)+SUMIFS(OFFSET([2]掉落汇总!$C$2:$C$871,,MATCH($B288,[2]掉落汇总!$D$1:$M$1)),[2]掉落汇总!$A$2:$A$871,H$1,[2]掉落汇总!$C$2:$C$871,$Q$2)/$Q$3)*宝箱投放计算!G288</f>
        <v>0</v>
      </c>
      <c r="I288">
        <f ca="1">(SUMIFS(OFFSET([2]掉落汇总!$C$2:$C$871,,MATCH($B288,[2]掉落汇总!$D$1:$M$1)),[2]掉落汇总!$A$2:$A$871,I$1,[2]掉落汇总!$C$2:$C$871,$Q$1)+SUMIFS(OFFSET([2]掉落汇总!$C$2:$C$871,,MATCH($B288,[2]掉落汇总!$D$1:$M$1)),[2]掉落汇总!$A$2:$A$871,I$1,[2]掉落汇总!$C$2:$C$871,$Q$2)/$Q$3)*宝箱投放计算!H288</f>
        <v>0</v>
      </c>
      <c r="J288">
        <f ca="1">(SUMIFS(OFFSET([2]掉落汇总!$C$2:$C$871,,MATCH($B288,[2]掉落汇总!$D$1:$M$1)),[2]掉落汇总!$A$2:$A$871,J$1,[2]掉落汇总!$C$2:$C$871,$Q$1)+SUMIFS(OFFSET([2]掉落汇总!$C$2:$C$871,,MATCH($B288,[2]掉落汇总!$D$1:$M$1)),[2]掉落汇总!$A$2:$A$871,J$1,[2]掉落汇总!$C$2:$C$871,$Q$2)/$Q$3)*宝箱投放计算!I288</f>
        <v>0</v>
      </c>
      <c r="K288">
        <f ca="1">(SUMIFS(OFFSET([2]掉落汇总!$C$2:$C$871,,MATCH($B288,[2]掉落汇总!$D$1:$M$1)),[2]掉落汇总!$A$2:$A$871,K$1,[2]掉落汇总!$C$2:$C$871,$Q$1)+SUMIFS(OFFSET([2]掉落汇总!$C$2:$C$871,,MATCH($B288,[2]掉落汇总!$D$1:$M$1)),[2]掉落汇总!$A$2:$A$871,K$1,[2]掉落汇总!$C$2:$C$871,$Q$2)/$Q$3)*宝箱投放计算!J288</f>
        <v>0</v>
      </c>
      <c r="L288">
        <f ca="1">(SUMIFS(OFFSET([2]掉落汇总!$C$2:$C$871,,MATCH($B288,[2]掉落汇总!$D$1:$M$1)),[2]掉落汇总!$A$2:$A$871,L$1,[2]掉落汇总!$C$2:$C$871,$Q$1)+SUMIFS(OFFSET([2]掉落汇总!$C$2:$C$871,,MATCH($B288,[2]掉落汇总!$D$1:$M$1)),[2]掉落汇总!$A$2:$A$871,L$1,[2]掉落汇总!$C$2:$C$871,$Q$2)/$Q$3)*宝箱投放计算!K288</f>
        <v>0.58393299516338337</v>
      </c>
      <c r="M288">
        <f ca="1">(SUMIFS(OFFSET([2]掉落汇总!$C$2:$C$871,,MATCH($B288,[2]掉落汇总!$D$1:$M$1)),[2]掉落汇总!$A$2:$A$871,M$1,[2]掉落汇总!$C$2:$C$871,$Q$1)+SUMIFS(OFFSET([2]掉落汇总!$C$2:$C$871,,MATCH($B288,[2]掉落汇总!$D$1:$M$1)),[2]掉落汇总!$A$2:$A$871,M$1,[2]掉落汇总!$C$2:$C$871,$Q$2)/$Q$3)*宝箱投放计算!L288</f>
        <v>0.73572346140371359</v>
      </c>
      <c r="N288">
        <f ca="1">(SUMIFS(OFFSET([2]掉落汇总!$C$2:$C$871,,MATCH($B288,[2]掉落汇总!$D$1:$M$1)),[2]掉落汇总!$A$2:$A$871,N$1,[2]掉落汇总!$C$2:$C$871,$Q$1)+SUMIFS(OFFSET([2]掉落汇总!$C$2:$C$871,,MATCH($B288,[2]掉落汇总!$D$1:$M$1)),[2]掉落汇总!$A$2:$A$871,N$1,[2]掉落汇总!$C$2:$C$871,$Q$2)/$Q$3)*宝箱投放计算!M288</f>
        <v>0.19916400295057779</v>
      </c>
      <c r="O288">
        <f ca="1">(SUMIFS(OFFSET([2]掉落汇总!$C$2:$C$871,,MATCH($B288,[2]掉落汇总!$D$1:$M$1)),[2]掉落汇总!$A$2:$A$871,O$1,[2]掉落汇总!$C$2:$C$871,$Q$1)+SUMIFS(OFFSET([2]掉落汇总!$C$2:$C$871,,MATCH($B288,[2]掉落汇总!$D$1:$M$1)),[2]掉落汇总!$A$2:$A$871,O$1,[2]掉落汇总!$C$2:$C$871,$Q$2)/$Q$3)*宝箱投放计算!N288</f>
        <v>0.31118538581225147</v>
      </c>
    </row>
    <row r="289" spans="1:15" x14ac:dyDescent="0.2">
      <c r="A289">
        <f>玩家成长时间线!A289</f>
        <v>288</v>
      </c>
      <c r="B289">
        <f>玩家成长时间线!B289</f>
        <v>10</v>
      </c>
      <c r="C289">
        <f ca="1">SUM($D$2:D289)</f>
        <v>1684.3944520673567</v>
      </c>
      <c r="D289">
        <f t="shared" ca="1" si="4"/>
        <v>5.8465948097394547</v>
      </c>
      <c r="E289">
        <f ca="1">(SUMIFS(OFFSET([2]掉落汇总!$C$2:$C$871,,MATCH($B289,[2]掉落汇总!$D$1:$M$1)),[2]掉落汇总!$A$2:$A$871,E$1,[2]掉落汇总!$C$2:$C$871,$Q$1)+SUMIFS(OFFSET([2]掉落汇总!$C$2:$C$871,,MATCH($B289,[2]掉落汇总!$D$1:$M$1)),[2]掉落汇总!$A$2:$A$871,E$1,[2]掉落汇总!$C$2:$C$871,$Q$2)/$Q$3)*宝箱投放计算!D289</f>
        <v>0.8797559179379274</v>
      </c>
      <c r="F289">
        <f ca="1">(SUMIFS(OFFSET([2]掉落汇总!$C$2:$C$871,,MATCH($B289,[2]掉落汇总!$D$1:$M$1)),[2]掉落汇总!$A$2:$A$871,F$1,[2]掉落汇总!$C$2:$C$871,$Q$1)+SUMIFS(OFFSET([2]掉落汇总!$C$2:$C$871,,MATCH($B289,[2]掉落汇总!$D$1:$M$1)),[2]掉落汇总!$A$2:$A$871,F$1,[2]掉落汇总!$C$2:$C$871,$Q$2)/$Q$3)*宝箱投放计算!E289</f>
        <v>3.1368330464716006</v>
      </c>
      <c r="G289">
        <f ca="1">(SUMIFS(OFFSET([2]掉落汇总!$C$2:$C$871,,MATCH($B289,[2]掉落汇总!$D$1:$M$1)),[2]掉落汇总!$A$2:$A$871,G$1,[2]掉落汇总!$C$2:$C$871,$Q$1)+SUMIFS(OFFSET([2]掉落汇总!$C$2:$C$871,,MATCH($B289,[2]掉落汇总!$D$1:$M$1)),[2]掉落汇总!$A$2:$A$871,G$1,[2]掉落汇总!$C$2:$C$871,$Q$2)/$Q$3)*宝箱投放计算!F289</f>
        <v>0</v>
      </c>
      <c r="H289">
        <f ca="1">(SUMIFS(OFFSET([2]掉落汇总!$C$2:$C$871,,MATCH($B289,[2]掉落汇总!$D$1:$M$1)),[2]掉落汇总!$A$2:$A$871,H$1,[2]掉落汇总!$C$2:$C$871,$Q$1)+SUMIFS(OFFSET([2]掉落汇总!$C$2:$C$871,,MATCH($B289,[2]掉落汇总!$D$1:$M$1)),[2]掉落汇总!$A$2:$A$871,H$1,[2]掉落汇总!$C$2:$C$871,$Q$2)/$Q$3)*宝箱投放计算!G289</f>
        <v>0</v>
      </c>
      <c r="I289">
        <f ca="1">(SUMIFS(OFFSET([2]掉落汇总!$C$2:$C$871,,MATCH($B289,[2]掉落汇总!$D$1:$M$1)),[2]掉落汇总!$A$2:$A$871,I$1,[2]掉落汇总!$C$2:$C$871,$Q$1)+SUMIFS(OFFSET([2]掉落汇总!$C$2:$C$871,,MATCH($B289,[2]掉落汇总!$D$1:$M$1)),[2]掉落汇总!$A$2:$A$871,I$1,[2]掉落汇总!$C$2:$C$871,$Q$2)/$Q$3)*宝箱投放计算!H289</f>
        <v>0</v>
      </c>
      <c r="J289">
        <f ca="1">(SUMIFS(OFFSET([2]掉落汇总!$C$2:$C$871,,MATCH($B289,[2]掉落汇总!$D$1:$M$1)),[2]掉落汇总!$A$2:$A$871,J$1,[2]掉落汇总!$C$2:$C$871,$Q$1)+SUMIFS(OFFSET([2]掉落汇总!$C$2:$C$871,,MATCH($B289,[2]掉落汇总!$D$1:$M$1)),[2]掉落汇总!$A$2:$A$871,J$1,[2]掉落汇总!$C$2:$C$871,$Q$2)/$Q$3)*宝箱投放计算!I289</f>
        <v>0</v>
      </c>
      <c r="K289">
        <f ca="1">(SUMIFS(OFFSET([2]掉落汇总!$C$2:$C$871,,MATCH($B289,[2]掉落汇总!$D$1:$M$1)),[2]掉落汇总!$A$2:$A$871,K$1,[2]掉落汇总!$C$2:$C$871,$Q$1)+SUMIFS(OFFSET([2]掉落汇总!$C$2:$C$871,,MATCH($B289,[2]掉落汇总!$D$1:$M$1)),[2]掉落汇总!$A$2:$A$871,K$1,[2]掉落汇总!$C$2:$C$871,$Q$2)/$Q$3)*宝箱投放计算!J289</f>
        <v>0</v>
      </c>
      <c r="L289">
        <f ca="1">(SUMIFS(OFFSET([2]掉落汇总!$C$2:$C$871,,MATCH($B289,[2]掉落汇总!$D$1:$M$1)),[2]掉落汇总!$A$2:$A$871,L$1,[2]掉落汇总!$C$2:$C$871,$Q$1)+SUMIFS(OFFSET([2]掉落汇总!$C$2:$C$871,,MATCH($B289,[2]掉落汇总!$D$1:$M$1)),[2]掉落汇总!$A$2:$A$871,L$1,[2]掉落汇总!$C$2:$C$871,$Q$2)/$Q$3)*宝箱投放计算!K289</f>
        <v>0.58393299516338337</v>
      </c>
      <c r="M289">
        <f ca="1">(SUMIFS(OFFSET([2]掉落汇总!$C$2:$C$871,,MATCH($B289,[2]掉落汇总!$D$1:$M$1)),[2]掉落汇总!$A$2:$A$871,M$1,[2]掉落汇总!$C$2:$C$871,$Q$1)+SUMIFS(OFFSET([2]掉落汇总!$C$2:$C$871,,MATCH($B289,[2]掉落汇总!$D$1:$M$1)),[2]掉落汇总!$A$2:$A$871,M$1,[2]掉落汇总!$C$2:$C$871,$Q$2)/$Q$3)*宝箱投放计算!L289</f>
        <v>0.73572346140371359</v>
      </c>
      <c r="N289">
        <f ca="1">(SUMIFS(OFFSET([2]掉落汇总!$C$2:$C$871,,MATCH($B289,[2]掉落汇总!$D$1:$M$1)),[2]掉落汇总!$A$2:$A$871,N$1,[2]掉落汇总!$C$2:$C$871,$Q$1)+SUMIFS(OFFSET([2]掉落汇总!$C$2:$C$871,,MATCH($B289,[2]掉落汇总!$D$1:$M$1)),[2]掉落汇总!$A$2:$A$871,N$1,[2]掉落汇总!$C$2:$C$871,$Q$2)/$Q$3)*宝箱投放计算!M289</f>
        <v>0.19916400295057779</v>
      </c>
      <c r="O289">
        <f ca="1">(SUMIFS(OFFSET([2]掉落汇总!$C$2:$C$871,,MATCH($B289,[2]掉落汇总!$D$1:$M$1)),[2]掉落汇总!$A$2:$A$871,O$1,[2]掉落汇总!$C$2:$C$871,$Q$1)+SUMIFS(OFFSET([2]掉落汇总!$C$2:$C$871,,MATCH($B289,[2]掉落汇总!$D$1:$M$1)),[2]掉落汇总!$A$2:$A$871,O$1,[2]掉落汇总!$C$2:$C$871,$Q$2)/$Q$3)*宝箱投放计算!N289</f>
        <v>0.31118538581225147</v>
      </c>
    </row>
    <row r="290" spans="1:15" x14ac:dyDescent="0.2">
      <c r="A290">
        <f>玩家成长时间线!A290</f>
        <v>289</v>
      </c>
      <c r="B290">
        <f>玩家成长时间线!B290</f>
        <v>10</v>
      </c>
      <c r="C290">
        <f ca="1">SUM($D$2:D290)</f>
        <v>1690.3205839628406</v>
      </c>
      <c r="D290">
        <f t="shared" ca="1" si="4"/>
        <v>5.9261318954837998</v>
      </c>
      <c r="E290">
        <f ca="1">(SUMIFS(OFFSET([2]掉落汇总!$C$2:$C$871,,MATCH($B290,[2]掉落汇总!$D$1:$M$1)),[2]掉落汇总!$A$2:$A$871,E$1,[2]掉落汇总!$C$2:$C$871,$Q$1)+SUMIFS(OFFSET([2]掉落汇总!$C$2:$C$871,,MATCH($B290,[2]掉落汇总!$D$1:$M$1)),[2]掉落汇总!$A$2:$A$871,E$1,[2]掉落汇总!$C$2:$C$871,$Q$2)/$Q$3)*宝箱投放计算!D290</f>
        <v>0.95929300368227244</v>
      </c>
      <c r="F290">
        <f ca="1">(SUMIFS(OFFSET([2]掉落汇总!$C$2:$C$871,,MATCH($B290,[2]掉落汇总!$D$1:$M$1)),[2]掉落汇总!$A$2:$A$871,F$1,[2]掉落汇总!$C$2:$C$871,$Q$1)+SUMIFS(OFFSET([2]掉落汇总!$C$2:$C$871,,MATCH($B290,[2]掉落汇总!$D$1:$M$1)),[2]掉落汇总!$A$2:$A$871,F$1,[2]掉落汇总!$C$2:$C$871,$Q$2)/$Q$3)*宝箱投放计算!E290</f>
        <v>3.1368330464716006</v>
      </c>
      <c r="G290">
        <f ca="1">(SUMIFS(OFFSET([2]掉落汇总!$C$2:$C$871,,MATCH($B290,[2]掉落汇总!$D$1:$M$1)),[2]掉落汇总!$A$2:$A$871,G$1,[2]掉落汇总!$C$2:$C$871,$Q$1)+SUMIFS(OFFSET([2]掉落汇总!$C$2:$C$871,,MATCH($B290,[2]掉落汇总!$D$1:$M$1)),[2]掉落汇总!$A$2:$A$871,G$1,[2]掉落汇总!$C$2:$C$871,$Q$2)/$Q$3)*宝箱投放计算!F290</f>
        <v>0</v>
      </c>
      <c r="H290">
        <f ca="1">(SUMIFS(OFFSET([2]掉落汇总!$C$2:$C$871,,MATCH($B290,[2]掉落汇总!$D$1:$M$1)),[2]掉落汇总!$A$2:$A$871,H$1,[2]掉落汇总!$C$2:$C$871,$Q$1)+SUMIFS(OFFSET([2]掉落汇总!$C$2:$C$871,,MATCH($B290,[2]掉落汇总!$D$1:$M$1)),[2]掉落汇总!$A$2:$A$871,H$1,[2]掉落汇总!$C$2:$C$871,$Q$2)/$Q$3)*宝箱投放计算!G290</f>
        <v>0</v>
      </c>
      <c r="I290">
        <f ca="1">(SUMIFS(OFFSET([2]掉落汇总!$C$2:$C$871,,MATCH($B290,[2]掉落汇总!$D$1:$M$1)),[2]掉落汇总!$A$2:$A$871,I$1,[2]掉落汇总!$C$2:$C$871,$Q$1)+SUMIFS(OFFSET([2]掉落汇总!$C$2:$C$871,,MATCH($B290,[2]掉落汇总!$D$1:$M$1)),[2]掉落汇总!$A$2:$A$871,I$1,[2]掉落汇总!$C$2:$C$871,$Q$2)/$Q$3)*宝箱投放计算!H290</f>
        <v>0</v>
      </c>
      <c r="J290">
        <f ca="1">(SUMIFS(OFFSET([2]掉落汇总!$C$2:$C$871,,MATCH($B290,[2]掉落汇总!$D$1:$M$1)),[2]掉落汇总!$A$2:$A$871,J$1,[2]掉落汇总!$C$2:$C$871,$Q$1)+SUMIFS(OFFSET([2]掉落汇总!$C$2:$C$871,,MATCH($B290,[2]掉落汇总!$D$1:$M$1)),[2]掉落汇总!$A$2:$A$871,J$1,[2]掉落汇总!$C$2:$C$871,$Q$2)/$Q$3)*宝箱投放计算!I290</f>
        <v>0</v>
      </c>
      <c r="K290">
        <f ca="1">(SUMIFS(OFFSET([2]掉落汇总!$C$2:$C$871,,MATCH($B290,[2]掉落汇总!$D$1:$M$1)),[2]掉落汇总!$A$2:$A$871,K$1,[2]掉落汇总!$C$2:$C$871,$Q$1)+SUMIFS(OFFSET([2]掉落汇总!$C$2:$C$871,,MATCH($B290,[2]掉落汇总!$D$1:$M$1)),[2]掉落汇总!$A$2:$A$871,K$1,[2]掉落汇总!$C$2:$C$871,$Q$2)/$Q$3)*宝箱投放计算!J290</f>
        <v>0</v>
      </c>
      <c r="L290">
        <f ca="1">(SUMIFS(OFFSET([2]掉落汇总!$C$2:$C$871,,MATCH($B290,[2]掉落汇总!$D$1:$M$1)),[2]掉落汇总!$A$2:$A$871,L$1,[2]掉落汇总!$C$2:$C$871,$Q$1)+SUMIFS(OFFSET([2]掉落汇总!$C$2:$C$871,,MATCH($B290,[2]掉落汇总!$D$1:$M$1)),[2]掉落汇总!$A$2:$A$871,L$1,[2]掉落汇总!$C$2:$C$871,$Q$2)/$Q$3)*宝箱投放计算!K290</f>
        <v>0.58393299516338337</v>
      </c>
      <c r="M290">
        <f ca="1">(SUMIFS(OFFSET([2]掉落汇总!$C$2:$C$871,,MATCH($B290,[2]掉落汇总!$D$1:$M$1)),[2]掉落汇总!$A$2:$A$871,M$1,[2]掉落汇总!$C$2:$C$871,$Q$1)+SUMIFS(OFFSET([2]掉落汇总!$C$2:$C$871,,MATCH($B290,[2]掉落汇总!$D$1:$M$1)),[2]掉落汇总!$A$2:$A$871,M$1,[2]掉落汇总!$C$2:$C$871,$Q$2)/$Q$3)*宝箱投放计算!L290</f>
        <v>0.73572346140371359</v>
      </c>
      <c r="N290">
        <f ca="1">(SUMIFS(OFFSET([2]掉落汇总!$C$2:$C$871,,MATCH($B290,[2]掉落汇总!$D$1:$M$1)),[2]掉落汇总!$A$2:$A$871,N$1,[2]掉落汇总!$C$2:$C$871,$Q$1)+SUMIFS(OFFSET([2]掉落汇总!$C$2:$C$871,,MATCH($B290,[2]掉落汇总!$D$1:$M$1)),[2]掉落汇总!$A$2:$A$871,N$1,[2]掉落汇总!$C$2:$C$871,$Q$2)/$Q$3)*宝箱投放计算!M290</f>
        <v>0.19916400295057779</v>
      </c>
      <c r="O290">
        <f ca="1">(SUMIFS(OFFSET([2]掉落汇总!$C$2:$C$871,,MATCH($B290,[2]掉落汇总!$D$1:$M$1)),[2]掉落汇总!$A$2:$A$871,O$1,[2]掉落汇总!$C$2:$C$871,$Q$1)+SUMIFS(OFFSET([2]掉落汇总!$C$2:$C$871,,MATCH($B290,[2]掉落汇总!$D$1:$M$1)),[2]掉落汇总!$A$2:$A$871,O$1,[2]掉落汇总!$C$2:$C$871,$Q$2)/$Q$3)*宝箱投放计算!N290</f>
        <v>0.31118538581225147</v>
      </c>
    </row>
    <row r="291" spans="1:15" x14ac:dyDescent="0.2">
      <c r="A291">
        <f>玩家成长时间线!A291</f>
        <v>290</v>
      </c>
      <c r="B291">
        <f>玩家成长时间线!B291</f>
        <v>10</v>
      </c>
      <c r="C291">
        <f ca="1">SUM($D$2:D291)</f>
        <v>1696.1747537331271</v>
      </c>
      <c r="D291">
        <f t="shared" ca="1" si="4"/>
        <v>5.8541697702865356</v>
      </c>
      <c r="E291">
        <f ca="1">(SUMIFS(OFFSET([2]掉落汇总!$C$2:$C$871,,MATCH($B291,[2]掉落汇总!$D$1:$M$1)),[2]掉落汇总!$A$2:$A$871,E$1,[2]掉落汇总!$C$2:$C$871,$Q$1)+SUMIFS(OFFSET([2]掉落汇总!$C$2:$C$871,,MATCH($B291,[2]掉落汇总!$D$1:$M$1)),[2]掉落汇总!$A$2:$A$871,E$1,[2]掉落汇总!$C$2:$C$871,$Q$2)/$Q$3)*宝箱投放计算!D291</f>
        <v>0.88733087848500791</v>
      </c>
      <c r="F291">
        <f ca="1">(SUMIFS(OFFSET([2]掉落汇总!$C$2:$C$871,,MATCH($B291,[2]掉落汇总!$D$1:$M$1)),[2]掉落汇总!$A$2:$A$871,F$1,[2]掉落汇总!$C$2:$C$871,$Q$1)+SUMIFS(OFFSET([2]掉落汇总!$C$2:$C$871,,MATCH($B291,[2]掉落汇总!$D$1:$M$1)),[2]掉落汇总!$A$2:$A$871,F$1,[2]掉落汇总!$C$2:$C$871,$Q$2)/$Q$3)*宝箱投放计算!E291</f>
        <v>3.1368330464716006</v>
      </c>
      <c r="G291">
        <f ca="1">(SUMIFS(OFFSET([2]掉落汇总!$C$2:$C$871,,MATCH($B291,[2]掉落汇总!$D$1:$M$1)),[2]掉落汇总!$A$2:$A$871,G$1,[2]掉落汇总!$C$2:$C$871,$Q$1)+SUMIFS(OFFSET([2]掉落汇总!$C$2:$C$871,,MATCH($B291,[2]掉落汇总!$D$1:$M$1)),[2]掉落汇总!$A$2:$A$871,G$1,[2]掉落汇总!$C$2:$C$871,$Q$2)/$Q$3)*宝箱投放计算!F291</f>
        <v>0</v>
      </c>
      <c r="H291">
        <f ca="1">(SUMIFS(OFFSET([2]掉落汇总!$C$2:$C$871,,MATCH($B291,[2]掉落汇总!$D$1:$M$1)),[2]掉落汇总!$A$2:$A$871,H$1,[2]掉落汇总!$C$2:$C$871,$Q$1)+SUMIFS(OFFSET([2]掉落汇总!$C$2:$C$871,,MATCH($B291,[2]掉落汇总!$D$1:$M$1)),[2]掉落汇总!$A$2:$A$871,H$1,[2]掉落汇总!$C$2:$C$871,$Q$2)/$Q$3)*宝箱投放计算!G291</f>
        <v>0</v>
      </c>
      <c r="I291">
        <f ca="1">(SUMIFS(OFFSET([2]掉落汇总!$C$2:$C$871,,MATCH($B291,[2]掉落汇总!$D$1:$M$1)),[2]掉落汇总!$A$2:$A$871,I$1,[2]掉落汇总!$C$2:$C$871,$Q$1)+SUMIFS(OFFSET([2]掉落汇总!$C$2:$C$871,,MATCH($B291,[2]掉落汇总!$D$1:$M$1)),[2]掉落汇总!$A$2:$A$871,I$1,[2]掉落汇总!$C$2:$C$871,$Q$2)/$Q$3)*宝箱投放计算!H291</f>
        <v>0</v>
      </c>
      <c r="J291">
        <f ca="1">(SUMIFS(OFFSET([2]掉落汇总!$C$2:$C$871,,MATCH($B291,[2]掉落汇总!$D$1:$M$1)),[2]掉落汇总!$A$2:$A$871,J$1,[2]掉落汇总!$C$2:$C$871,$Q$1)+SUMIFS(OFFSET([2]掉落汇总!$C$2:$C$871,,MATCH($B291,[2]掉落汇总!$D$1:$M$1)),[2]掉落汇总!$A$2:$A$871,J$1,[2]掉落汇总!$C$2:$C$871,$Q$2)/$Q$3)*宝箱投放计算!I291</f>
        <v>0</v>
      </c>
      <c r="K291">
        <f ca="1">(SUMIFS(OFFSET([2]掉落汇总!$C$2:$C$871,,MATCH($B291,[2]掉落汇总!$D$1:$M$1)),[2]掉落汇总!$A$2:$A$871,K$1,[2]掉落汇总!$C$2:$C$871,$Q$1)+SUMIFS(OFFSET([2]掉落汇总!$C$2:$C$871,,MATCH($B291,[2]掉落汇总!$D$1:$M$1)),[2]掉落汇总!$A$2:$A$871,K$1,[2]掉落汇总!$C$2:$C$871,$Q$2)/$Q$3)*宝箱投放计算!J291</f>
        <v>0</v>
      </c>
      <c r="L291">
        <f ca="1">(SUMIFS(OFFSET([2]掉落汇总!$C$2:$C$871,,MATCH($B291,[2]掉落汇总!$D$1:$M$1)),[2]掉落汇总!$A$2:$A$871,L$1,[2]掉落汇总!$C$2:$C$871,$Q$1)+SUMIFS(OFFSET([2]掉落汇总!$C$2:$C$871,,MATCH($B291,[2]掉落汇总!$D$1:$M$1)),[2]掉落汇总!$A$2:$A$871,L$1,[2]掉落汇总!$C$2:$C$871,$Q$2)/$Q$3)*宝箱投放计算!K291</f>
        <v>0.58393299516338337</v>
      </c>
      <c r="M291">
        <f ca="1">(SUMIFS(OFFSET([2]掉落汇总!$C$2:$C$871,,MATCH($B291,[2]掉落汇总!$D$1:$M$1)),[2]掉落汇总!$A$2:$A$871,M$1,[2]掉落汇总!$C$2:$C$871,$Q$1)+SUMIFS(OFFSET([2]掉落汇总!$C$2:$C$871,,MATCH($B291,[2]掉落汇总!$D$1:$M$1)),[2]掉落汇总!$A$2:$A$871,M$1,[2]掉落汇总!$C$2:$C$871,$Q$2)/$Q$3)*宝箱投放计算!L291</f>
        <v>0.73572346140371359</v>
      </c>
      <c r="N291">
        <f ca="1">(SUMIFS(OFFSET([2]掉落汇总!$C$2:$C$871,,MATCH($B291,[2]掉落汇总!$D$1:$M$1)),[2]掉落汇总!$A$2:$A$871,N$1,[2]掉落汇总!$C$2:$C$871,$Q$1)+SUMIFS(OFFSET([2]掉落汇总!$C$2:$C$871,,MATCH($B291,[2]掉落汇总!$D$1:$M$1)),[2]掉落汇总!$A$2:$A$871,N$1,[2]掉落汇总!$C$2:$C$871,$Q$2)/$Q$3)*宝箱投放计算!M291</f>
        <v>0.19916400295057779</v>
      </c>
      <c r="O291">
        <f ca="1">(SUMIFS(OFFSET([2]掉落汇总!$C$2:$C$871,,MATCH($B291,[2]掉落汇总!$D$1:$M$1)),[2]掉落汇总!$A$2:$A$871,O$1,[2]掉落汇总!$C$2:$C$871,$Q$1)+SUMIFS(OFFSET([2]掉落汇总!$C$2:$C$871,,MATCH($B291,[2]掉落汇总!$D$1:$M$1)),[2]掉落汇总!$A$2:$A$871,O$1,[2]掉落汇总!$C$2:$C$871,$Q$2)/$Q$3)*宝箱投放计算!N291</f>
        <v>0.31118538581225147</v>
      </c>
    </row>
    <row r="292" spans="1:15" x14ac:dyDescent="0.2">
      <c r="A292">
        <f>玩家成长时间线!A292</f>
        <v>291</v>
      </c>
      <c r="B292">
        <f>玩家成长时间线!B292</f>
        <v>10</v>
      </c>
      <c r="C292">
        <f ca="1">SUM($D$2:D292)</f>
        <v>1702.0327109836871</v>
      </c>
      <c r="D292">
        <f t="shared" ca="1" si="4"/>
        <v>5.8579572505600757</v>
      </c>
      <c r="E292">
        <f ca="1">(SUMIFS(OFFSET([2]掉落汇总!$C$2:$C$871,,MATCH($B292,[2]掉落汇总!$D$1:$M$1)),[2]掉落汇总!$A$2:$A$871,E$1,[2]掉落汇总!$C$2:$C$871,$Q$1)+SUMIFS(OFFSET([2]掉落汇总!$C$2:$C$871,,MATCH($B292,[2]掉落汇总!$D$1:$M$1)),[2]掉落汇总!$A$2:$A$871,E$1,[2]掉落汇总!$C$2:$C$871,$Q$2)/$Q$3)*宝箱投放计算!D292</f>
        <v>0.89111835875854817</v>
      </c>
      <c r="F292">
        <f ca="1">(SUMIFS(OFFSET([2]掉落汇总!$C$2:$C$871,,MATCH($B292,[2]掉落汇总!$D$1:$M$1)),[2]掉落汇总!$A$2:$A$871,F$1,[2]掉落汇总!$C$2:$C$871,$Q$1)+SUMIFS(OFFSET([2]掉落汇总!$C$2:$C$871,,MATCH($B292,[2]掉落汇总!$D$1:$M$1)),[2]掉落汇总!$A$2:$A$871,F$1,[2]掉落汇总!$C$2:$C$871,$Q$2)/$Q$3)*宝箱投放计算!E292</f>
        <v>3.1368330464716006</v>
      </c>
      <c r="G292">
        <f ca="1">(SUMIFS(OFFSET([2]掉落汇总!$C$2:$C$871,,MATCH($B292,[2]掉落汇总!$D$1:$M$1)),[2]掉落汇总!$A$2:$A$871,G$1,[2]掉落汇总!$C$2:$C$871,$Q$1)+SUMIFS(OFFSET([2]掉落汇总!$C$2:$C$871,,MATCH($B292,[2]掉落汇总!$D$1:$M$1)),[2]掉落汇总!$A$2:$A$871,G$1,[2]掉落汇总!$C$2:$C$871,$Q$2)/$Q$3)*宝箱投放计算!F292</f>
        <v>0</v>
      </c>
      <c r="H292">
        <f ca="1">(SUMIFS(OFFSET([2]掉落汇总!$C$2:$C$871,,MATCH($B292,[2]掉落汇总!$D$1:$M$1)),[2]掉落汇总!$A$2:$A$871,H$1,[2]掉落汇总!$C$2:$C$871,$Q$1)+SUMIFS(OFFSET([2]掉落汇总!$C$2:$C$871,,MATCH($B292,[2]掉落汇总!$D$1:$M$1)),[2]掉落汇总!$A$2:$A$871,H$1,[2]掉落汇总!$C$2:$C$871,$Q$2)/$Q$3)*宝箱投放计算!G292</f>
        <v>0</v>
      </c>
      <c r="I292">
        <f ca="1">(SUMIFS(OFFSET([2]掉落汇总!$C$2:$C$871,,MATCH($B292,[2]掉落汇总!$D$1:$M$1)),[2]掉落汇总!$A$2:$A$871,I$1,[2]掉落汇总!$C$2:$C$871,$Q$1)+SUMIFS(OFFSET([2]掉落汇总!$C$2:$C$871,,MATCH($B292,[2]掉落汇总!$D$1:$M$1)),[2]掉落汇总!$A$2:$A$871,I$1,[2]掉落汇总!$C$2:$C$871,$Q$2)/$Q$3)*宝箱投放计算!H292</f>
        <v>0</v>
      </c>
      <c r="J292">
        <f ca="1">(SUMIFS(OFFSET([2]掉落汇总!$C$2:$C$871,,MATCH($B292,[2]掉落汇总!$D$1:$M$1)),[2]掉落汇总!$A$2:$A$871,J$1,[2]掉落汇总!$C$2:$C$871,$Q$1)+SUMIFS(OFFSET([2]掉落汇总!$C$2:$C$871,,MATCH($B292,[2]掉落汇总!$D$1:$M$1)),[2]掉落汇总!$A$2:$A$871,J$1,[2]掉落汇总!$C$2:$C$871,$Q$2)/$Q$3)*宝箱投放计算!I292</f>
        <v>0</v>
      </c>
      <c r="K292">
        <f ca="1">(SUMIFS(OFFSET([2]掉落汇总!$C$2:$C$871,,MATCH($B292,[2]掉落汇总!$D$1:$M$1)),[2]掉落汇总!$A$2:$A$871,K$1,[2]掉落汇总!$C$2:$C$871,$Q$1)+SUMIFS(OFFSET([2]掉落汇总!$C$2:$C$871,,MATCH($B292,[2]掉落汇总!$D$1:$M$1)),[2]掉落汇总!$A$2:$A$871,K$1,[2]掉落汇总!$C$2:$C$871,$Q$2)/$Q$3)*宝箱投放计算!J292</f>
        <v>0</v>
      </c>
      <c r="L292">
        <f ca="1">(SUMIFS(OFFSET([2]掉落汇总!$C$2:$C$871,,MATCH($B292,[2]掉落汇总!$D$1:$M$1)),[2]掉落汇总!$A$2:$A$871,L$1,[2]掉落汇总!$C$2:$C$871,$Q$1)+SUMIFS(OFFSET([2]掉落汇总!$C$2:$C$871,,MATCH($B292,[2]掉落汇总!$D$1:$M$1)),[2]掉落汇总!$A$2:$A$871,L$1,[2]掉落汇总!$C$2:$C$871,$Q$2)/$Q$3)*宝箱投放计算!K292</f>
        <v>0.58393299516338337</v>
      </c>
      <c r="M292">
        <f ca="1">(SUMIFS(OFFSET([2]掉落汇总!$C$2:$C$871,,MATCH($B292,[2]掉落汇总!$D$1:$M$1)),[2]掉落汇总!$A$2:$A$871,M$1,[2]掉落汇总!$C$2:$C$871,$Q$1)+SUMIFS(OFFSET([2]掉落汇总!$C$2:$C$871,,MATCH($B292,[2]掉落汇总!$D$1:$M$1)),[2]掉落汇总!$A$2:$A$871,M$1,[2]掉落汇总!$C$2:$C$871,$Q$2)/$Q$3)*宝箱投放计算!L292</f>
        <v>0.73572346140371359</v>
      </c>
      <c r="N292">
        <f ca="1">(SUMIFS(OFFSET([2]掉落汇总!$C$2:$C$871,,MATCH($B292,[2]掉落汇总!$D$1:$M$1)),[2]掉落汇总!$A$2:$A$871,N$1,[2]掉落汇总!$C$2:$C$871,$Q$1)+SUMIFS(OFFSET([2]掉落汇总!$C$2:$C$871,,MATCH($B292,[2]掉落汇总!$D$1:$M$1)),[2]掉落汇总!$A$2:$A$871,N$1,[2]掉落汇总!$C$2:$C$871,$Q$2)/$Q$3)*宝箱投放计算!M292</f>
        <v>0.19916400295057779</v>
      </c>
      <c r="O292">
        <f ca="1">(SUMIFS(OFFSET([2]掉落汇总!$C$2:$C$871,,MATCH($B292,[2]掉落汇总!$D$1:$M$1)),[2]掉落汇总!$A$2:$A$871,O$1,[2]掉落汇总!$C$2:$C$871,$Q$1)+SUMIFS(OFFSET([2]掉落汇总!$C$2:$C$871,,MATCH($B292,[2]掉落汇总!$D$1:$M$1)),[2]掉落汇总!$A$2:$A$871,O$1,[2]掉落汇总!$C$2:$C$871,$Q$2)/$Q$3)*宝箱投放计算!N292</f>
        <v>0.31118538581225147</v>
      </c>
    </row>
    <row r="293" spans="1:15" x14ac:dyDescent="0.2">
      <c r="A293">
        <f>玩家成长时间线!A293</f>
        <v>292</v>
      </c>
      <c r="B293">
        <f>玩家成长时间线!B293</f>
        <v>10</v>
      </c>
      <c r="C293">
        <f ca="1">SUM($D$2:D293)</f>
        <v>1707.9702053199915</v>
      </c>
      <c r="D293">
        <f t="shared" ca="1" si="4"/>
        <v>5.9374943363044208</v>
      </c>
      <c r="E293">
        <f ca="1">(SUMIFS(OFFSET([2]掉落汇总!$C$2:$C$871,,MATCH($B293,[2]掉落汇总!$D$1:$M$1)),[2]掉落汇总!$A$2:$A$871,E$1,[2]掉落汇总!$C$2:$C$871,$Q$1)+SUMIFS(OFFSET([2]掉落汇总!$C$2:$C$871,,MATCH($B293,[2]掉落汇总!$D$1:$M$1)),[2]掉落汇总!$A$2:$A$871,E$1,[2]掉落汇总!$C$2:$C$871,$Q$2)/$Q$3)*宝箱投放计算!D293</f>
        <v>0.97065544450289309</v>
      </c>
      <c r="F293">
        <f ca="1">(SUMIFS(OFFSET([2]掉落汇总!$C$2:$C$871,,MATCH($B293,[2]掉落汇总!$D$1:$M$1)),[2]掉落汇总!$A$2:$A$871,F$1,[2]掉落汇总!$C$2:$C$871,$Q$1)+SUMIFS(OFFSET([2]掉落汇总!$C$2:$C$871,,MATCH($B293,[2]掉落汇总!$D$1:$M$1)),[2]掉落汇总!$A$2:$A$871,F$1,[2]掉落汇总!$C$2:$C$871,$Q$2)/$Q$3)*宝箱投放计算!E293</f>
        <v>3.1368330464716006</v>
      </c>
      <c r="G293">
        <f ca="1">(SUMIFS(OFFSET([2]掉落汇总!$C$2:$C$871,,MATCH($B293,[2]掉落汇总!$D$1:$M$1)),[2]掉落汇总!$A$2:$A$871,G$1,[2]掉落汇总!$C$2:$C$871,$Q$1)+SUMIFS(OFFSET([2]掉落汇总!$C$2:$C$871,,MATCH($B293,[2]掉落汇总!$D$1:$M$1)),[2]掉落汇总!$A$2:$A$871,G$1,[2]掉落汇总!$C$2:$C$871,$Q$2)/$Q$3)*宝箱投放计算!F293</f>
        <v>0</v>
      </c>
      <c r="H293">
        <f ca="1">(SUMIFS(OFFSET([2]掉落汇总!$C$2:$C$871,,MATCH($B293,[2]掉落汇总!$D$1:$M$1)),[2]掉落汇总!$A$2:$A$871,H$1,[2]掉落汇总!$C$2:$C$871,$Q$1)+SUMIFS(OFFSET([2]掉落汇总!$C$2:$C$871,,MATCH($B293,[2]掉落汇总!$D$1:$M$1)),[2]掉落汇总!$A$2:$A$871,H$1,[2]掉落汇总!$C$2:$C$871,$Q$2)/$Q$3)*宝箱投放计算!G293</f>
        <v>0</v>
      </c>
      <c r="I293">
        <f ca="1">(SUMIFS(OFFSET([2]掉落汇总!$C$2:$C$871,,MATCH($B293,[2]掉落汇总!$D$1:$M$1)),[2]掉落汇总!$A$2:$A$871,I$1,[2]掉落汇总!$C$2:$C$871,$Q$1)+SUMIFS(OFFSET([2]掉落汇总!$C$2:$C$871,,MATCH($B293,[2]掉落汇总!$D$1:$M$1)),[2]掉落汇总!$A$2:$A$871,I$1,[2]掉落汇总!$C$2:$C$871,$Q$2)/$Q$3)*宝箱投放计算!H293</f>
        <v>0</v>
      </c>
      <c r="J293">
        <f ca="1">(SUMIFS(OFFSET([2]掉落汇总!$C$2:$C$871,,MATCH($B293,[2]掉落汇总!$D$1:$M$1)),[2]掉落汇总!$A$2:$A$871,J$1,[2]掉落汇总!$C$2:$C$871,$Q$1)+SUMIFS(OFFSET([2]掉落汇总!$C$2:$C$871,,MATCH($B293,[2]掉落汇总!$D$1:$M$1)),[2]掉落汇总!$A$2:$A$871,J$1,[2]掉落汇总!$C$2:$C$871,$Q$2)/$Q$3)*宝箱投放计算!I293</f>
        <v>0</v>
      </c>
      <c r="K293">
        <f ca="1">(SUMIFS(OFFSET([2]掉落汇总!$C$2:$C$871,,MATCH($B293,[2]掉落汇总!$D$1:$M$1)),[2]掉落汇总!$A$2:$A$871,K$1,[2]掉落汇总!$C$2:$C$871,$Q$1)+SUMIFS(OFFSET([2]掉落汇总!$C$2:$C$871,,MATCH($B293,[2]掉落汇总!$D$1:$M$1)),[2]掉落汇总!$A$2:$A$871,K$1,[2]掉落汇总!$C$2:$C$871,$Q$2)/$Q$3)*宝箱投放计算!J293</f>
        <v>0</v>
      </c>
      <c r="L293">
        <f ca="1">(SUMIFS(OFFSET([2]掉落汇总!$C$2:$C$871,,MATCH($B293,[2]掉落汇总!$D$1:$M$1)),[2]掉落汇总!$A$2:$A$871,L$1,[2]掉落汇总!$C$2:$C$871,$Q$1)+SUMIFS(OFFSET([2]掉落汇总!$C$2:$C$871,,MATCH($B293,[2]掉落汇总!$D$1:$M$1)),[2]掉落汇总!$A$2:$A$871,L$1,[2]掉落汇总!$C$2:$C$871,$Q$2)/$Q$3)*宝箱投放计算!K293</f>
        <v>0.58393299516338337</v>
      </c>
      <c r="M293">
        <f ca="1">(SUMIFS(OFFSET([2]掉落汇总!$C$2:$C$871,,MATCH($B293,[2]掉落汇总!$D$1:$M$1)),[2]掉落汇总!$A$2:$A$871,M$1,[2]掉落汇总!$C$2:$C$871,$Q$1)+SUMIFS(OFFSET([2]掉落汇总!$C$2:$C$871,,MATCH($B293,[2]掉落汇总!$D$1:$M$1)),[2]掉落汇总!$A$2:$A$871,M$1,[2]掉落汇总!$C$2:$C$871,$Q$2)/$Q$3)*宝箱投放计算!L293</f>
        <v>0.73572346140371359</v>
      </c>
      <c r="N293">
        <f ca="1">(SUMIFS(OFFSET([2]掉落汇总!$C$2:$C$871,,MATCH($B293,[2]掉落汇总!$D$1:$M$1)),[2]掉落汇总!$A$2:$A$871,N$1,[2]掉落汇总!$C$2:$C$871,$Q$1)+SUMIFS(OFFSET([2]掉落汇总!$C$2:$C$871,,MATCH($B293,[2]掉落汇总!$D$1:$M$1)),[2]掉落汇总!$A$2:$A$871,N$1,[2]掉落汇总!$C$2:$C$871,$Q$2)/$Q$3)*宝箱投放计算!M293</f>
        <v>0.19916400295057779</v>
      </c>
      <c r="O293">
        <f ca="1">(SUMIFS(OFFSET([2]掉落汇总!$C$2:$C$871,,MATCH($B293,[2]掉落汇总!$D$1:$M$1)),[2]掉落汇总!$A$2:$A$871,O$1,[2]掉落汇总!$C$2:$C$871,$Q$1)+SUMIFS(OFFSET([2]掉落汇总!$C$2:$C$871,,MATCH($B293,[2]掉落汇总!$D$1:$M$1)),[2]掉落汇总!$A$2:$A$871,O$1,[2]掉落汇总!$C$2:$C$871,$Q$2)/$Q$3)*宝箱投放计算!N293</f>
        <v>0.31118538581225147</v>
      </c>
    </row>
    <row r="294" spans="1:15" x14ac:dyDescent="0.2">
      <c r="A294">
        <f>玩家成长时间线!A294</f>
        <v>293</v>
      </c>
      <c r="B294">
        <f>玩家成长时间线!B294</f>
        <v>10</v>
      </c>
      <c r="C294">
        <f ca="1">SUM($D$2:D294)</f>
        <v>1713.8357375310986</v>
      </c>
      <c r="D294">
        <f t="shared" ca="1" si="4"/>
        <v>5.8655322111071557</v>
      </c>
      <c r="E294">
        <f ca="1">(SUMIFS(OFFSET([2]掉落汇总!$C$2:$C$871,,MATCH($B294,[2]掉落汇总!$D$1:$M$1)),[2]掉落汇总!$A$2:$A$871,E$1,[2]掉落汇总!$C$2:$C$871,$Q$1)+SUMIFS(OFFSET([2]掉落汇总!$C$2:$C$871,,MATCH($B294,[2]掉落汇总!$D$1:$M$1)),[2]掉落汇总!$A$2:$A$871,E$1,[2]掉落汇总!$C$2:$C$871,$Q$2)/$Q$3)*宝箱投放计算!D294</f>
        <v>0.89869331930562846</v>
      </c>
      <c r="F294">
        <f ca="1">(SUMIFS(OFFSET([2]掉落汇总!$C$2:$C$871,,MATCH($B294,[2]掉落汇总!$D$1:$M$1)),[2]掉落汇总!$A$2:$A$871,F$1,[2]掉落汇总!$C$2:$C$871,$Q$1)+SUMIFS(OFFSET([2]掉落汇总!$C$2:$C$871,,MATCH($B294,[2]掉落汇总!$D$1:$M$1)),[2]掉落汇总!$A$2:$A$871,F$1,[2]掉落汇总!$C$2:$C$871,$Q$2)/$Q$3)*宝箱投放计算!E294</f>
        <v>3.1368330464716006</v>
      </c>
      <c r="G294">
        <f ca="1">(SUMIFS(OFFSET([2]掉落汇总!$C$2:$C$871,,MATCH($B294,[2]掉落汇总!$D$1:$M$1)),[2]掉落汇总!$A$2:$A$871,G$1,[2]掉落汇总!$C$2:$C$871,$Q$1)+SUMIFS(OFFSET([2]掉落汇总!$C$2:$C$871,,MATCH($B294,[2]掉落汇总!$D$1:$M$1)),[2]掉落汇总!$A$2:$A$871,G$1,[2]掉落汇总!$C$2:$C$871,$Q$2)/$Q$3)*宝箱投放计算!F294</f>
        <v>0</v>
      </c>
      <c r="H294">
        <f ca="1">(SUMIFS(OFFSET([2]掉落汇总!$C$2:$C$871,,MATCH($B294,[2]掉落汇总!$D$1:$M$1)),[2]掉落汇总!$A$2:$A$871,H$1,[2]掉落汇总!$C$2:$C$871,$Q$1)+SUMIFS(OFFSET([2]掉落汇总!$C$2:$C$871,,MATCH($B294,[2]掉落汇总!$D$1:$M$1)),[2]掉落汇总!$A$2:$A$871,H$1,[2]掉落汇总!$C$2:$C$871,$Q$2)/$Q$3)*宝箱投放计算!G294</f>
        <v>0</v>
      </c>
      <c r="I294">
        <f ca="1">(SUMIFS(OFFSET([2]掉落汇总!$C$2:$C$871,,MATCH($B294,[2]掉落汇总!$D$1:$M$1)),[2]掉落汇总!$A$2:$A$871,I$1,[2]掉落汇总!$C$2:$C$871,$Q$1)+SUMIFS(OFFSET([2]掉落汇总!$C$2:$C$871,,MATCH($B294,[2]掉落汇总!$D$1:$M$1)),[2]掉落汇总!$A$2:$A$871,I$1,[2]掉落汇总!$C$2:$C$871,$Q$2)/$Q$3)*宝箱投放计算!H294</f>
        <v>0</v>
      </c>
      <c r="J294">
        <f ca="1">(SUMIFS(OFFSET([2]掉落汇总!$C$2:$C$871,,MATCH($B294,[2]掉落汇总!$D$1:$M$1)),[2]掉落汇总!$A$2:$A$871,J$1,[2]掉落汇总!$C$2:$C$871,$Q$1)+SUMIFS(OFFSET([2]掉落汇总!$C$2:$C$871,,MATCH($B294,[2]掉落汇总!$D$1:$M$1)),[2]掉落汇总!$A$2:$A$871,J$1,[2]掉落汇总!$C$2:$C$871,$Q$2)/$Q$3)*宝箱投放计算!I294</f>
        <v>0</v>
      </c>
      <c r="K294">
        <f ca="1">(SUMIFS(OFFSET([2]掉落汇总!$C$2:$C$871,,MATCH($B294,[2]掉落汇总!$D$1:$M$1)),[2]掉落汇总!$A$2:$A$871,K$1,[2]掉落汇总!$C$2:$C$871,$Q$1)+SUMIFS(OFFSET([2]掉落汇总!$C$2:$C$871,,MATCH($B294,[2]掉落汇总!$D$1:$M$1)),[2]掉落汇总!$A$2:$A$871,K$1,[2]掉落汇总!$C$2:$C$871,$Q$2)/$Q$3)*宝箱投放计算!J294</f>
        <v>0</v>
      </c>
      <c r="L294">
        <f ca="1">(SUMIFS(OFFSET([2]掉落汇总!$C$2:$C$871,,MATCH($B294,[2]掉落汇总!$D$1:$M$1)),[2]掉落汇总!$A$2:$A$871,L$1,[2]掉落汇总!$C$2:$C$871,$Q$1)+SUMIFS(OFFSET([2]掉落汇总!$C$2:$C$871,,MATCH($B294,[2]掉落汇总!$D$1:$M$1)),[2]掉落汇总!$A$2:$A$871,L$1,[2]掉落汇总!$C$2:$C$871,$Q$2)/$Q$3)*宝箱投放计算!K294</f>
        <v>0.58393299516338337</v>
      </c>
      <c r="M294">
        <f ca="1">(SUMIFS(OFFSET([2]掉落汇总!$C$2:$C$871,,MATCH($B294,[2]掉落汇总!$D$1:$M$1)),[2]掉落汇总!$A$2:$A$871,M$1,[2]掉落汇总!$C$2:$C$871,$Q$1)+SUMIFS(OFFSET([2]掉落汇总!$C$2:$C$871,,MATCH($B294,[2]掉落汇总!$D$1:$M$1)),[2]掉落汇总!$A$2:$A$871,M$1,[2]掉落汇总!$C$2:$C$871,$Q$2)/$Q$3)*宝箱投放计算!L294</f>
        <v>0.73572346140371359</v>
      </c>
      <c r="N294">
        <f ca="1">(SUMIFS(OFFSET([2]掉落汇总!$C$2:$C$871,,MATCH($B294,[2]掉落汇总!$D$1:$M$1)),[2]掉落汇总!$A$2:$A$871,N$1,[2]掉落汇总!$C$2:$C$871,$Q$1)+SUMIFS(OFFSET([2]掉落汇总!$C$2:$C$871,,MATCH($B294,[2]掉落汇总!$D$1:$M$1)),[2]掉落汇总!$A$2:$A$871,N$1,[2]掉落汇总!$C$2:$C$871,$Q$2)/$Q$3)*宝箱投放计算!M294</f>
        <v>0.19916400295057779</v>
      </c>
      <c r="O294">
        <f ca="1">(SUMIFS(OFFSET([2]掉落汇总!$C$2:$C$871,,MATCH($B294,[2]掉落汇总!$D$1:$M$1)),[2]掉落汇总!$A$2:$A$871,O$1,[2]掉落汇总!$C$2:$C$871,$Q$1)+SUMIFS(OFFSET([2]掉落汇总!$C$2:$C$871,,MATCH($B294,[2]掉落汇总!$D$1:$M$1)),[2]掉落汇总!$A$2:$A$871,O$1,[2]掉落汇总!$C$2:$C$871,$Q$2)/$Q$3)*宝箱投放计算!N294</f>
        <v>0.31118538581225147</v>
      </c>
    </row>
    <row r="295" spans="1:15" x14ac:dyDescent="0.2">
      <c r="A295">
        <f>玩家成长时间线!A295</f>
        <v>294</v>
      </c>
      <c r="B295">
        <f>玩家成长时间线!B295</f>
        <v>8</v>
      </c>
      <c r="C295">
        <f ca="1">SUM($D$2:D295)</f>
        <v>1719.8358673117023</v>
      </c>
      <c r="D295">
        <f t="shared" ca="1" si="4"/>
        <v>6.0001297806036478</v>
      </c>
      <c r="E295">
        <f ca="1">(SUMIFS(OFFSET([2]掉落汇总!$C$2:$C$871,,MATCH($B295,[2]掉落汇总!$D$1:$M$1)),[2]掉落汇总!$A$2:$A$871,E$1,[2]掉落汇总!$C$2:$C$871,$Q$1)+SUMIFS(OFFSET([2]掉落汇总!$C$2:$C$871,,MATCH($B295,[2]掉落汇总!$D$1:$M$1)),[2]掉落汇总!$A$2:$A$871,E$1,[2]掉落汇总!$C$2:$C$871,$Q$2)/$Q$3)*宝箱投放计算!D295</f>
        <v>1.0081076923076924</v>
      </c>
      <c r="F295">
        <f ca="1">(SUMIFS(OFFSET([2]掉落汇总!$C$2:$C$871,,MATCH($B295,[2]掉落汇总!$D$1:$M$1)),[2]掉落汇总!$A$2:$A$871,F$1,[2]掉落汇总!$C$2:$C$871,$Q$1)+SUMIFS(OFFSET([2]掉落汇总!$C$2:$C$871,,MATCH($B295,[2]掉落汇总!$D$1:$M$1)),[2]掉落汇总!$A$2:$A$871,F$1,[2]掉落汇总!$C$2:$C$871,$Q$2)/$Q$3)*宝箱投放计算!E295</f>
        <v>2.5094664371772804</v>
      </c>
      <c r="G295">
        <f ca="1">(SUMIFS(OFFSET([2]掉落汇总!$C$2:$C$871,,MATCH($B295,[2]掉落汇总!$D$1:$M$1)),[2]掉落汇总!$A$2:$A$871,G$1,[2]掉落汇总!$C$2:$C$871,$Q$1)+SUMIFS(OFFSET([2]掉落汇总!$C$2:$C$871,,MATCH($B295,[2]掉落汇总!$D$1:$M$1)),[2]掉落汇总!$A$2:$A$871,G$1,[2]掉落汇总!$C$2:$C$871,$Q$2)/$Q$3)*宝箱投放计算!F295</f>
        <v>0.65254980578874822</v>
      </c>
      <c r="H295">
        <f ca="1">(SUMIFS(OFFSET([2]掉落汇总!$C$2:$C$871,,MATCH($B295,[2]掉落汇总!$D$1:$M$1)),[2]掉落汇总!$A$2:$A$871,H$1,[2]掉落汇总!$C$2:$C$871,$Q$1)+SUMIFS(OFFSET([2]掉落汇总!$C$2:$C$871,,MATCH($B295,[2]掉落汇总!$D$1:$M$1)),[2]掉落汇总!$A$2:$A$871,H$1,[2]掉落汇总!$C$2:$C$871,$Q$2)/$Q$3)*宝箱投放计算!G295</f>
        <v>0</v>
      </c>
      <c r="I295">
        <f ca="1">(SUMIFS(OFFSET([2]掉落汇总!$C$2:$C$871,,MATCH($B295,[2]掉落汇总!$D$1:$M$1)),[2]掉落汇总!$A$2:$A$871,I$1,[2]掉落汇总!$C$2:$C$871,$Q$1)+SUMIFS(OFFSET([2]掉落汇总!$C$2:$C$871,,MATCH($B295,[2]掉落汇总!$D$1:$M$1)),[2]掉落汇总!$A$2:$A$871,I$1,[2]掉落汇总!$C$2:$C$871,$Q$2)/$Q$3)*宝箱投放计算!H295</f>
        <v>0</v>
      </c>
      <c r="J295">
        <f ca="1">(SUMIFS(OFFSET([2]掉落汇总!$C$2:$C$871,,MATCH($B295,[2]掉落汇总!$D$1:$M$1)),[2]掉落汇总!$A$2:$A$871,J$1,[2]掉落汇总!$C$2:$C$871,$Q$1)+SUMIFS(OFFSET([2]掉落汇总!$C$2:$C$871,,MATCH($B295,[2]掉落汇总!$D$1:$M$1)),[2]掉落汇总!$A$2:$A$871,J$1,[2]掉落汇总!$C$2:$C$871,$Q$2)/$Q$3)*宝箱投放计算!I295</f>
        <v>0</v>
      </c>
      <c r="K295">
        <f ca="1">(SUMIFS(OFFSET([2]掉落汇总!$C$2:$C$871,,MATCH($B295,[2]掉落汇总!$D$1:$M$1)),[2]掉落汇总!$A$2:$A$871,K$1,[2]掉落汇总!$C$2:$C$871,$Q$1)+SUMIFS(OFFSET([2]掉落汇总!$C$2:$C$871,,MATCH($B295,[2]掉落汇总!$D$1:$M$1)),[2]掉落汇总!$A$2:$A$871,K$1,[2]掉落汇总!$C$2:$C$871,$Q$2)/$Q$3)*宝箱投放计算!J295</f>
        <v>0</v>
      </c>
      <c r="L295">
        <f ca="1">(SUMIFS(OFFSET([2]掉落汇总!$C$2:$C$871,,MATCH($B295,[2]掉落汇总!$D$1:$M$1)),[2]掉落汇总!$A$2:$A$871,L$1,[2]掉落汇总!$C$2:$C$871,$Q$1)+SUMIFS(OFFSET([2]掉落汇总!$C$2:$C$871,,MATCH($B295,[2]掉落汇总!$D$1:$M$1)),[2]掉落汇总!$A$2:$A$871,L$1,[2]掉落汇总!$C$2:$C$871,$Q$2)/$Q$3)*宝箱投放计算!K295</f>
        <v>0.58393299516338337</v>
      </c>
      <c r="M295">
        <f ca="1">(SUMIFS(OFFSET([2]掉落汇总!$C$2:$C$871,,MATCH($B295,[2]掉落汇总!$D$1:$M$1)),[2]掉落汇总!$A$2:$A$871,M$1,[2]掉落汇总!$C$2:$C$871,$Q$1)+SUMIFS(OFFSET([2]掉落汇总!$C$2:$C$871,,MATCH($B295,[2]掉落汇总!$D$1:$M$1)),[2]掉落汇总!$A$2:$A$871,M$1,[2]掉落汇总!$C$2:$C$871,$Q$2)/$Q$3)*宝箱投放计算!L295</f>
        <v>0.73572346140371359</v>
      </c>
      <c r="N295">
        <f ca="1">(SUMIFS(OFFSET([2]掉落汇总!$C$2:$C$871,,MATCH($B295,[2]掉落汇总!$D$1:$M$1)),[2]掉落汇总!$A$2:$A$871,N$1,[2]掉落汇总!$C$2:$C$871,$Q$1)+SUMIFS(OFFSET([2]掉落汇总!$C$2:$C$871,,MATCH($B295,[2]掉落汇总!$D$1:$M$1)),[2]掉落汇总!$A$2:$A$871,N$1,[2]掉落汇总!$C$2:$C$871,$Q$2)/$Q$3)*宝箱投放计算!M295</f>
        <v>0.19916400295057779</v>
      </c>
      <c r="O295">
        <f ca="1">(SUMIFS(OFFSET([2]掉落汇总!$C$2:$C$871,,MATCH($B295,[2]掉落汇总!$D$1:$M$1)),[2]掉落汇总!$A$2:$A$871,O$1,[2]掉落汇总!$C$2:$C$871,$Q$1)+SUMIFS(OFFSET([2]掉落汇总!$C$2:$C$871,,MATCH($B295,[2]掉落汇总!$D$1:$M$1)),[2]掉落汇总!$A$2:$A$871,O$1,[2]掉落汇总!$C$2:$C$871,$Q$2)/$Q$3)*宝箱投放计算!N295</f>
        <v>0.31118538581225147</v>
      </c>
    </row>
    <row r="296" spans="1:15" x14ac:dyDescent="0.2">
      <c r="A296">
        <f>玩家成长时间线!A296</f>
        <v>295</v>
      </c>
      <c r="B296">
        <f>玩家成长时间线!B296</f>
        <v>8</v>
      </c>
      <c r="C296">
        <f ca="1">SUM($D$2:D296)</f>
        <v>1725.1876780557479</v>
      </c>
      <c r="D296">
        <f t="shared" ca="1" si="4"/>
        <v>5.3518107440456681</v>
      </c>
      <c r="E296">
        <f ca="1">(SUMIFS(OFFSET([2]掉落汇总!$C$2:$C$871,,MATCH($B296,[2]掉落汇总!$D$1:$M$1)),[2]掉落汇总!$A$2:$A$871,E$1,[2]掉落汇总!$C$2:$C$871,$Q$1)+SUMIFS(OFFSET([2]掉落汇总!$C$2:$C$871,,MATCH($B296,[2]掉落汇总!$D$1:$M$1)),[2]掉落汇总!$A$2:$A$871,E$1,[2]掉落汇总!$C$2:$C$871,$Q$2)/$Q$3)*宝箱投放计算!D296</f>
        <v>1.0123384615384614</v>
      </c>
      <c r="F296">
        <f ca="1">(SUMIFS(OFFSET([2]掉落汇总!$C$2:$C$871,,MATCH($B296,[2]掉落汇总!$D$1:$M$1)),[2]掉落汇总!$A$2:$A$871,F$1,[2]掉落汇总!$C$2:$C$871,$Q$1)+SUMIFS(OFFSET([2]掉落汇总!$C$2:$C$871,,MATCH($B296,[2]掉落汇总!$D$1:$M$1)),[2]掉落汇总!$A$2:$A$871,F$1,[2]掉落汇总!$C$2:$C$871,$Q$2)/$Q$3)*宝箱投放计算!E296</f>
        <v>2.5094664371772804</v>
      </c>
      <c r="G296">
        <f ca="1">(SUMIFS(OFFSET([2]掉落汇总!$C$2:$C$871,,MATCH($B296,[2]掉落汇总!$D$1:$M$1)),[2]掉落汇总!$A$2:$A$871,G$1,[2]掉落汇总!$C$2:$C$871,$Q$1)+SUMIFS(OFFSET([2]掉落汇总!$C$2:$C$871,,MATCH($B296,[2]掉落汇总!$D$1:$M$1)),[2]掉落汇总!$A$2:$A$871,G$1,[2]掉落汇总!$C$2:$C$871,$Q$2)/$Q$3)*宝箱投放计算!F296</f>
        <v>0</v>
      </c>
      <c r="H296">
        <f ca="1">(SUMIFS(OFFSET([2]掉落汇总!$C$2:$C$871,,MATCH($B296,[2]掉落汇总!$D$1:$M$1)),[2]掉落汇总!$A$2:$A$871,H$1,[2]掉落汇总!$C$2:$C$871,$Q$1)+SUMIFS(OFFSET([2]掉落汇总!$C$2:$C$871,,MATCH($B296,[2]掉落汇总!$D$1:$M$1)),[2]掉落汇总!$A$2:$A$871,H$1,[2]掉落汇总!$C$2:$C$871,$Q$2)/$Q$3)*宝箱投放计算!G296</f>
        <v>0</v>
      </c>
      <c r="I296">
        <f ca="1">(SUMIFS(OFFSET([2]掉落汇总!$C$2:$C$871,,MATCH($B296,[2]掉落汇总!$D$1:$M$1)),[2]掉落汇总!$A$2:$A$871,I$1,[2]掉落汇总!$C$2:$C$871,$Q$1)+SUMIFS(OFFSET([2]掉落汇总!$C$2:$C$871,,MATCH($B296,[2]掉落汇总!$D$1:$M$1)),[2]掉落汇总!$A$2:$A$871,I$1,[2]掉落汇总!$C$2:$C$871,$Q$2)/$Q$3)*宝箱投放计算!H296</f>
        <v>0</v>
      </c>
      <c r="J296">
        <f ca="1">(SUMIFS(OFFSET([2]掉落汇总!$C$2:$C$871,,MATCH($B296,[2]掉落汇总!$D$1:$M$1)),[2]掉落汇总!$A$2:$A$871,J$1,[2]掉落汇总!$C$2:$C$871,$Q$1)+SUMIFS(OFFSET([2]掉落汇总!$C$2:$C$871,,MATCH($B296,[2]掉落汇总!$D$1:$M$1)),[2]掉落汇总!$A$2:$A$871,J$1,[2]掉落汇总!$C$2:$C$871,$Q$2)/$Q$3)*宝箱投放计算!I296</f>
        <v>0</v>
      </c>
      <c r="K296">
        <f ca="1">(SUMIFS(OFFSET([2]掉落汇总!$C$2:$C$871,,MATCH($B296,[2]掉落汇总!$D$1:$M$1)),[2]掉落汇总!$A$2:$A$871,K$1,[2]掉落汇总!$C$2:$C$871,$Q$1)+SUMIFS(OFFSET([2]掉落汇总!$C$2:$C$871,,MATCH($B296,[2]掉落汇总!$D$1:$M$1)),[2]掉落汇总!$A$2:$A$871,K$1,[2]掉落汇总!$C$2:$C$871,$Q$2)/$Q$3)*宝箱投放计算!J296</f>
        <v>0</v>
      </c>
      <c r="L296">
        <f ca="1">(SUMIFS(OFFSET([2]掉落汇总!$C$2:$C$871,,MATCH($B296,[2]掉落汇总!$D$1:$M$1)),[2]掉落汇总!$A$2:$A$871,L$1,[2]掉落汇总!$C$2:$C$871,$Q$1)+SUMIFS(OFFSET([2]掉落汇总!$C$2:$C$871,,MATCH($B296,[2]掉落汇总!$D$1:$M$1)),[2]掉落汇总!$A$2:$A$871,L$1,[2]掉落汇总!$C$2:$C$871,$Q$2)/$Q$3)*宝箱投放计算!K296</f>
        <v>0.58393299516338337</v>
      </c>
      <c r="M296">
        <f ca="1">(SUMIFS(OFFSET([2]掉落汇总!$C$2:$C$871,,MATCH($B296,[2]掉落汇总!$D$1:$M$1)),[2]掉落汇总!$A$2:$A$871,M$1,[2]掉落汇总!$C$2:$C$871,$Q$1)+SUMIFS(OFFSET([2]掉落汇总!$C$2:$C$871,,MATCH($B296,[2]掉落汇总!$D$1:$M$1)),[2]掉落汇总!$A$2:$A$871,M$1,[2]掉落汇总!$C$2:$C$871,$Q$2)/$Q$3)*宝箱投放计算!L296</f>
        <v>0.73572346140371359</v>
      </c>
      <c r="N296">
        <f ca="1">(SUMIFS(OFFSET([2]掉落汇总!$C$2:$C$871,,MATCH($B296,[2]掉落汇总!$D$1:$M$1)),[2]掉落汇总!$A$2:$A$871,N$1,[2]掉落汇总!$C$2:$C$871,$Q$1)+SUMIFS(OFFSET([2]掉落汇总!$C$2:$C$871,,MATCH($B296,[2]掉落汇总!$D$1:$M$1)),[2]掉落汇总!$A$2:$A$871,N$1,[2]掉落汇总!$C$2:$C$871,$Q$2)/$Q$3)*宝箱投放计算!M296</f>
        <v>0.19916400295057779</v>
      </c>
      <c r="O296">
        <f ca="1">(SUMIFS(OFFSET([2]掉落汇总!$C$2:$C$871,,MATCH($B296,[2]掉落汇总!$D$1:$M$1)),[2]掉落汇总!$A$2:$A$871,O$1,[2]掉落汇总!$C$2:$C$871,$Q$1)+SUMIFS(OFFSET([2]掉落汇总!$C$2:$C$871,,MATCH($B296,[2]掉落汇总!$D$1:$M$1)),[2]掉落汇总!$A$2:$A$871,O$1,[2]掉落汇总!$C$2:$C$871,$Q$2)/$Q$3)*宝箱投放计算!N296</f>
        <v>0.31118538581225147</v>
      </c>
    </row>
    <row r="297" spans="1:15" x14ac:dyDescent="0.2">
      <c r="A297">
        <f>玩家成长时间线!A297</f>
        <v>296</v>
      </c>
      <c r="B297">
        <f>玩家成长时间线!B297</f>
        <v>8</v>
      </c>
      <c r="C297">
        <f ca="1">SUM($D$2:D297)</f>
        <v>1730.6283349536398</v>
      </c>
      <c r="D297">
        <f t="shared" ca="1" si="4"/>
        <v>5.4406568978918219</v>
      </c>
      <c r="E297">
        <f ca="1">(SUMIFS(OFFSET([2]掉落汇总!$C$2:$C$871,,MATCH($B297,[2]掉落汇总!$D$1:$M$1)),[2]掉落汇总!$A$2:$A$871,E$1,[2]掉落汇总!$C$2:$C$871,$Q$1)+SUMIFS(OFFSET([2]掉落汇总!$C$2:$C$871,,MATCH($B297,[2]掉落汇总!$D$1:$M$1)),[2]掉落汇总!$A$2:$A$871,E$1,[2]掉落汇总!$C$2:$C$871,$Q$2)/$Q$3)*宝箱投放计算!D297</f>
        <v>1.1011846153846152</v>
      </c>
      <c r="F297">
        <f ca="1">(SUMIFS(OFFSET([2]掉落汇总!$C$2:$C$871,,MATCH($B297,[2]掉落汇总!$D$1:$M$1)),[2]掉落汇总!$A$2:$A$871,F$1,[2]掉落汇总!$C$2:$C$871,$Q$1)+SUMIFS(OFFSET([2]掉落汇总!$C$2:$C$871,,MATCH($B297,[2]掉落汇总!$D$1:$M$1)),[2]掉落汇总!$A$2:$A$871,F$1,[2]掉落汇总!$C$2:$C$871,$Q$2)/$Q$3)*宝箱投放计算!E297</f>
        <v>2.5094664371772804</v>
      </c>
      <c r="G297">
        <f ca="1">(SUMIFS(OFFSET([2]掉落汇总!$C$2:$C$871,,MATCH($B297,[2]掉落汇总!$D$1:$M$1)),[2]掉落汇总!$A$2:$A$871,G$1,[2]掉落汇总!$C$2:$C$871,$Q$1)+SUMIFS(OFFSET([2]掉落汇总!$C$2:$C$871,,MATCH($B297,[2]掉落汇总!$D$1:$M$1)),[2]掉落汇总!$A$2:$A$871,G$1,[2]掉落汇总!$C$2:$C$871,$Q$2)/$Q$3)*宝箱投放计算!F297</f>
        <v>0</v>
      </c>
      <c r="H297">
        <f ca="1">(SUMIFS(OFFSET([2]掉落汇总!$C$2:$C$871,,MATCH($B297,[2]掉落汇总!$D$1:$M$1)),[2]掉落汇总!$A$2:$A$871,H$1,[2]掉落汇总!$C$2:$C$871,$Q$1)+SUMIFS(OFFSET([2]掉落汇总!$C$2:$C$871,,MATCH($B297,[2]掉落汇总!$D$1:$M$1)),[2]掉落汇总!$A$2:$A$871,H$1,[2]掉落汇总!$C$2:$C$871,$Q$2)/$Q$3)*宝箱投放计算!G297</f>
        <v>0</v>
      </c>
      <c r="I297">
        <f ca="1">(SUMIFS(OFFSET([2]掉落汇总!$C$2:$C$871,,MATCH($B297,[2]掉落汇总!$D$1:$M$1)),[2]掉落汇总!$A$2:$A$871,I$1,[2]掉落汇总!$C$2:$C$871,$Q$1)+SUMIFS(OFFSET([2]掉落汇总!$C$2:$C$871,,MATCH($B297,[2]掉落汇总!$D$1:$M$1)),[2]掉落汇总!$A$2:$A$871,I$1,[2]掉落汇总!$C$2:$C$871,$Q$2)/$Q$3)*宝箱投放计算!H297</f>
        <v>0</v>
      </c>
      <c r="J297">
        <f ca="1">(SUMIFS(OFFSET([2]掉落汇总!$C$2:$C$871,,MATCH($B297,[2]掉落汇总!$D$1:$M$1)),[2]掉落汇总!$A$2:$A$871,J$1,[2]掉落汇总!$C$2:$C$871,$Q$1)+SUMIFS(OFFSET([2]掉落汇总!$C$2:$C$871,,MATCH($B297,[2]掉落汇总!$D$1:$M$1)),[2]掉落汇总!$A$2:$A$871,J$1,[2]掉落汇总!$C$2:$C$871,$Q$2)/$Q$3)*宝箱投放计算!I297</f>
        <v>0</v>
      </c>
      <c r="K297">
        <f ca="1">(SUMIFS(OFFSET([2]掉落汇总!$C$2:$C$871,,MATCH($B297,[2]掉落汇总!$D$1:$M$1)),[2]掉落汇总!$A$2:$A$871,K$1,[2]掉落汇总!$C$2:$C$871,$Q$1)+SUMIFS(OFFSET([2]掉落汇总!$C$2:$C$871,,MATCH($B297,[2]掉落汇总!$D$1:$M$1)),[2]掉落汇总!$A$2:$A$871,K$1,[2]掉落汇总!$C$2:$C$871,$Q$2)/$Q$3)*宝箱投放计算!J297</f>
        <v>0</v>
      </c>
      <c r="L297">
        <f ca="1">(SUMIFS(OFFSET([2]掉落汇总!$C$2:$C$871,,MATCH($B297,[2]掉落汇总!$D$1:$M$1)),[2]掉落汇总!$A$2:$A$871,L$1,[2]掉落汇总!$C$2:$C$871,$Q$1)+SUMIFS(OFFSET([2]掉落汇总!$C$2:$C$871,,MATCH($B297,[2]掉落汇总!$D$1:$M$1)),[2]掉落汇总!$A$2:$A$871,L$1,[2]掉落汇总!$C$2:$C$871,$Q$2)/$Q$3)*宝箱投放计算!K297</f>
        <v>0.58393299516338337</v>
      </c>
      <c r="M297">
        <f ca="1">(SUMIFS(OFFSET([2]掉落汇总!$C$2:$C$871,,MATCH($B297,[2]掉落汇总!$D$1:$M$1)),[2]掉落汇总!$A$2:$A$871,M$1,[2]掉落汇总!$C$2:$C$871,$Q$1)+SUMIFS(OFFSET([2]掉落汇总!$C$2:$C$871,,MATCH($B297,[2]掉落汇总!$D$1:$M$1)),[2]掉落汇总!$A$2:$A$871,M$1,[2]掉落汇总!$C$2:$C$871,$Q$2)/$Q$3)*宝箱投放计算!L297</f>
        <v>0.73572346140371359</v>
      </c>
      <c r="N297">
        <f ca="1">(SUMIFS(OFFSET([2]掉落汇总!$C$2:$C$871,,MATCH($B297,[2]掉落汇总!$D$1:$M$1)),[2]掉落汇总!$A$2:$A$871,N$1,[2]掉落汇总!$C$2:$C$871,$Q$1)+SUMIFS(OFFSET([2]掉落汇总!$C$2:$C$871,,MATCH($B297,[2]掉落汇总!$D$1:$M$1)),[2]掉落汇总!$A$2:$A$871,N$1,[2]掉落汇总!$C$2:$C$871,$Q$2)/$Q$3)*宝箱投放计算!M297</f>
        <v>0.19916400295057779</v>
      </c>
      <c r="O297">
        <f ca="1">(SUMIFS(OFFSET([2]掉落汇总!$C$2:$C$871,,MATCH($B297,[2]掉落汇总!$D$1:$M$1)),[2]掉落汇总!$A$2:$A$871,O$1,[2]掉落汇总!$C$2:$C$871,$Q$1)+SUMIFS(OFFSET([2]掉落汇总!$C$2:$C$871,,MATCH($B297,[2]掉落汇总!$D$1:$M$1)),[2]掉落汇总!$A$2:$A$871,O$1,[2]掉落汇总!$C$2:$C$871,$Q$2)/$Q$3)*宝箱投放计算!N297</f>
        <v>0.31118538581225147</v>
      </c>
    </row>
    <row r="298" spans="1:15" x14ac:dyDescent="0.2">
      <c r="A298">
        <f>玩家成长时间线!A298</f>
        <v>297</v>
      </c>
      <c r="B298">
        <f>玩家成长时间线!B298</f>
        <v>9</v>
      </c>
      <c r="C298">
        <f ca="1">SUM($D$2:D298)</f>
        <v>1736.5424017625623</v>
      </c>
      <c r="D298">
        <f t="shared" ca="1" si="4"/>
        <v>5.9140668089225743</v>
      </c>
      <c r="E298">
        <f ca="1">(SUMIFS(OFFSET([2]掉落汇总!$C$2:$C$871,,MATCH($B298,[2]掉落汇总!$D$1:$M$1)),[2]掉落汇总!$A$2:$A$871,E$1,[2]掉落汇总!$C$2:$C$871,$Q$1)+SUMIFS(OFFSET([2]掉落汇总!$C$2:$C$871,,MATCH($B298,[2]掉落汇总!$D$1:$M$1)),[2]掉落汇总!$A$2:$A$871,E$1,[2]掉落汇总!$C$2:$C$871,$Q$2)/$Q$3)*宝箱投放计算!D298</f>
        <v>0.94722791712104693</v>
      </c>
      <c r="F298">
        <f ca="1">(SUMIFS(OFFSET([2]掉落汇总!$C$2:$C$871,,MATCH($B298,[2]掉落汇总!$D$1:$M$1)),[2]掉落汇总!$A$2:$A$871,F$1,[2]掉落汇总!$C$2:$C$871,$Q$1)+SUMIFS(OFFSET([2]掉落汇总!$C$2:$C$871,,MATCH($B298,[2]掉落汇总!$D$1:$M$1)),[2]掉落汇总!$A$2:$A$871,F$1,[2]掉落汇总!$C$2:$C$871,$Q$2)/$Q$3)*宝箱投放计算!E298</f>
        <v>3.1368330464716006</v>
      </c>
      <c r="G298">
        <f ca="1">(SUMIFS(OFFSET([2]掉落汇总!$C$2:$C$871,,MATCH($B298,[2]掉落汇总!$D$1:$M$1)),[2]掉落汇总!$A$2:$A$871,G$1,[2]掉落汇总!$C$2:$C$871,$Q$1)+SUMIFS(OFFSET([2]掉落汇总!$C$2:$C$871,,MATCH($B298,[2]掉落汇总!$D$1:$M$1)),[2]掉落汇总!$A$2:$A$871,G$1,[2]掉落汇总!$C$2:$C$871,$Q$2)/$Q$3)*宝箱投放计算!F298</f>
        <v>0</v>
      </c>
      <c r="H298">
        <f ca="1">(SUMIFS(OFFSET([2]掉落汇总!$C$2:$C$871,,MATCH($B298,[2]掉落汇总!$D$1:$M$1)),[2]掉落汇总!$A$2:$A$871,H$1,[2]掉落汇总!$C$2:$C$871,$Q$1)+SUMIFS(OFFSET([2]掉落汇总!$C$2:$C$871,,MATCH($B298,[2]掉落汇总!$D$1:$M$1)),[2]掉落汇总!$A$2:$A$871,H$1,[2]掉落汇总!$C$2:$C$871,$Q$2)/$Q$3)*宝箱投放计算!G298</f>
        <v>0</v>
      </c>
      <c r="I298">
        <f ca="1">(SUMIFS(OFFSET([2]掉落汇总!$C$2:$C$871,,MATCH($B298,[2]掉落汇总!$D$1:$M$1)),[2]掉落汇总!$A$2:$A$871,I$1,[2]掉落汇总!$C$2:$C$871,$Q$1)+SUMIFS(OFFSET([2]掉落汇总!$C$2:$C$871,,MATCH($B298,[2]掉落汇总!$D$1:$M$1)),[2]掉落汇总!$A$2:$A$871,I$1,[2]掉落汇总!$C$2:$C$871,$Q$2)/$Q$3)*宝箱投放计算!H298</f>
        <v>0</v>
      </c>
      <c r="J298">
        <f ca="1">(SUMIFS(OFFSET([2]掉落汇总!$C$2:$C$871,,MATCH($B298,[2]掉落汇总!$D$1:$M$1)),[2]掉落汇总!$A$2:$A$871,J$1,[2]掉落汇总!$C$2:$C$871,$Q$1)+SUMIFS(OFFSET([2]掉落汇总!$C$2:$C$871,,MATCH($B298,[2]掉落汇总!$D$1:$M$1)),[2]掉落汇总!$A$2:$A$871,J$1,[2]掉落汇总!$C$2:$C$871,$Q$2)/$Q$3)*宝箱投放计算!I298</f>
        <v>0</v>
      </c>
      <c r="K298">
        <f ca="1">(SUMIFS(OFFSET([2]掉落汇总!$C$2:$C$871,,MATCH($B298,[2]掉落汇总!$D$1:$M$1)),[2]掉落汇总!$A$2:$A$871,K$1,[2]掉落汇总!$C$2:$C$871,$Q$1)+SUMIFS(OFFSET([2]掉落汇总!$C$2:$C$871,,MATCH($B298,[2]掉落汇总!$D$1:$M$1)),[2]掉落汇总!$A$2:$A$871,K$1,[2]掉落汇总!$C$2:$C$871,$Q$2)/$Q$3)*宝箱投放计算!J298</f>
        <v>0</v>
      </c>
      <c r="L298">
        <f ca="1">(SUMIFS(OFFSET([2]掉落汇总!$C$2:$C$871,,MATCH($B298,[2]掉落汇总!$D$1:$M$1)),[2]掉落汇总!$A$2:$A$871,L$1,[2]掉落汇总!$C$2:$C$871,$Q$1)+SUMIFS(OFFSET([2]掉落汇总!$C$2:$C$871,,MATCH($B298,[2]掉落汇总!$D$1:$M$1)),[2]掉落汇总!$A$2:$A$871,L$1,[2]掉落汇总!$C$2:$C$871,$Q$2)/$Q$3)*宝箱投放计算!K298</f>
        <v>0.58393299516338337</v>
      </c>
      <c r="M298">
        <f ca="1">(SUMIFS(OFFSET([2]掉落汇总!$C$2:$C$871,,MATCH($B298,[2]掉落汇总!$D$1:$M$1)),[2]掉落汇总!$A$2:$A$871,M$1,[2]掉落汇总!$C$2:$C$871,$Q$1)+SUMIFS(OFFSET([2]掉落汇总!$C$2:$C$871,,MATCH($B298,[2]掉落汇总!$D$1:$M$1)),[2]掉落汇总!$A$2:$A$871,M$1,[2]掉落汇总!$C$2:$C$871,$Q$2)/$Q$3)*宝箱投放计算!L298</f>
        <v>0.73572346140371359</v>
      </c>
      <c r="N298">
        <f ca="1">(SUMIFS(OFFSET([2]掉落汇总!$C$2:$C$871,,MATCH($B298,[2]掉落汇总!$D$1:$M$1)),[2]掉落汇总!$A$2:$A$871,N$1,[2]掉落汇总!$C$2:$C$871,$Q$1)+SUMIFS(OFFSET([2]掉落汇总!$C$2:$C$871,,MATCH($B298,[2]掉落汇总!$D$1:$M$1)),[2]掉落汇总!$A$2:$A$871,N$1,[2]掉落汇总!$C$2:$C$871,$Q$2)/$Q$3)*宝箱投放计算!M298</f>
        <v>0.19916400295057779</v>
      </c>
      <c r="O298">
        <f ca="1">(SUMIFS(OFFSET([2]掉落汇总!$C$2:$C$871,,MATCH($B298,[2]掉落汇总!$D$1:$M$1)),[2]掉落汇总!$A$2:$A$871,O$1,[2]掉落汇总!$C$2:$C$871,$Q$1)+SUMIFS(OFFSET([2]掉落汇总!$C$2:$C$871,,MATCH($B298,[2]掉落汇总!$D$1:$M$1)),[2]掉落汇总!$A$2:$A$871,O$1,[2]掉落汇总!$C$2:$C$871,$Q$2)/$Q$3)*宝箱投放计算!N298</f>
        <v>0.31118538581225147</v>
      </c>
    </row>
    <row r="299" spans="1:15" x14ac:dyDescent="0.2">
      <c r="A299">
        <f>玩家成长时间线!A299</f>
        <v>298</v>
      </c>
      <c r="B299">
        <f>玩家成长时间线!B299</f>
        <v>9</v>
      </c>
      <c r="C299">
        <f ca="1">SUM($D$2:D299)</f>
        <v>1742.4603944166322</v>
      </c>
      <c r="D299">
        <f t="shared" ca="1" si="4"/>
        <v>5.9179926540697938</v>
      </c>
      <c r="E299">
        <f ca="1">(SUMIFS(OFFSET([2]掉落汇总!$C$2:$C$871,,MATCH($B299,[2]掉落汇总!$D$1:$M$1)),[2]掉落汇总!$A$2:$A$871,E$1,[2]掉落汇总!$C$2:$C$871,$Q$1)+SUMIFS(OFFSET([2]掉落汇总!$C$2:$C$871,,MATCH($B299,[2]掉落汇总!$D$1:$M$1)),[2]掉落汇总!$A$2:$A$871,E$1,[2]掉落汇总!$C$2:$C$871,$Q$2)/$Q$3)*宝箱投放计算!D299</f>
        <v>0.9511537622682662</v>
      </c>
      <c r="F299">
        <f ca="1">(SUMIFS(OFFSET([2]掉落汇总!$C$2:$C$871,,MATCH($B299,[2]掉落汇总!$D$1:$M$1)),[2]掉落汇总!$A$2:$A$871,F$1,[2]掉落汇总!$C$2:$C$871,$Q$1)+SUMIFS(OFFSET([2]掉落汇总!$C$2:$C$871,,MATCH($B299,[2]掉落汇总!$D$1:$M$1)),[2]掉落汇总!$A$2:$A$871,F$1,[2]掉落汇总!$C$2:$C$871,$Q$2)/$Q$3)*宝箱投放计算!E299</f>
        <v>3.1368330464716006</v>
      </c>
      <c r="G299">
        <f ca="1">(SUMIFS(OFFSET([2]掉落汇总!$C$2:$C$871,,MATCH($B299,[2]掉落汇总!$D$1:$M$1)),[2]掉落汇总!$A$2:$A$871,G$1,[2]掉落汇总!$C$2:$C$871,$Q$1)+SUMIFS(OFFSET([2]掉落汇总!$C$2:$C$871,,MATCH($B299,[2]掉落汇总!$D$1:$M$1)),[2]掉落汇总!$A$2:$A$871,G$1,[2]掉落汇总!$C$2:$C$871,$Q$2)/$Q$3)*宝箱投放计算!F299</f>
        <v>0</v>
      </c>
      <c r="H299">
        <f ca="1">(SUMIFS(OFFSET([2]掉落汇总!$C$2:$C$871,,MATCH($B299,[2]掉落汇总!$D$1:$M$1)),[2]掉落汇总!$A$2:$A$871,H$1,[2]掉落汇总!$C$2:$C$871,$Q$1)+SUMIFS(OFFSET([2]掉落汇总!$C$2:$C$871,,MATCH($B299,[2]掉落汇总!$D$1:$M$1)),[2]掉落汇总!$A$2:$A$871,H$1,[2]掉落汇总!$C$2:$C$871,$Q$2)/$Q$3)*宝箱投放计算!G299</f>
        <v>0</v>
      </c>
      <c r="I299">
        <f ca="1">(SUMIFS(OFFSET([2]掉落汇总!$C$2:$C$871,,MATCH($B299,[2]掉落汇总!$D$1:$M$1)),[2]掉落汇总!$A$2:$A$871,I$1,[2]掉落汇总!$C$2:$C$871,$Q$1)+SUMIFS(OFFSET([2]掉落汇总!$C$2:$C$871,,MATCH($B299,[2]掉落汇总!$D$1:$M$1)),[2]掉落汇总!$A$2:$A$871,I$1,[2]掉落汇总!$C$2:$C$871,$Q$2)/$Q$3)*宝箱投放计算!H299</f>
        <v>0</v>
      </c>
      <c r="J299">
        <f ca="1">(SUMIFS(OFFSET([2]掉落汇总!$C$2:$C$871,,MATCH($B299,[2]掉落汇总!$D$1:$M$1)),[2]掉落汇总!$A$2:$A$871,J$1,[2]掉落汇总!$C$2:$C$871,$Q$1)+SUMIFS(OFFSET([2]掉落汇总!$C$2:$C$871,,MATCH($B299,[2]掉落汇总!$D$1:$M$1)),[2]掉落汇总!$A$2:$A$871,J$1,[2]掉落汇总!$C$2:$C$871,$Q$2)/$Q$3)*宝箱投放计算!I299</f>
        <v>0</v>
      </c>
      <c r="K299">
        <f ca="1">(SUMIFS(OFFSET([2]掉落汇总!$C$2:$C$871,,MATCH($B299,[2]掉落汇总!$D$1:$M$1)),[2]掉落汇总!$A$2:$A$871,K$1,[2]掉落汇总!$C$2:$C$871,$Q$1)+SUMIFS(OFFSET([2]掉落汇总!$C$2:$C$871,,MATCH($B299,[2]掉落汇总!$D$1:$M$1)),[2]掉落汇总!$A$2:$A$871,K$1,[2]掉落汇总!$C$2:$C$871,$Q$2)/$Q$3)*宝箱投放计算!J299</f>
        <v>0</v>
      </c>
      <c r="L299">
        <f ca="1">(SUMIFS(OFFSET([2]掉落汇总!$C$2:$C$871,,MATCH($B299,[2]掉落汇总!$D$1:$M$1)),[2]掉落汇总!$A$2:$A$871,L$1,[2]掉落汇总!$C$2:$C$871,$Q$1)+SUMIFS(OFFSET([2]掉落汇总!$C$2:$C$871,,MATCH($B299,[2]掉落汇总!$D$1:$M$1)),[2]掉落汇总!$A$2:$A$871,L$1,[2]掉落汇总!$C$2:$C$871,$Q$2)/$Q$3)*宝箱投放计算!K299</f>
        <v>0.58393299516338337</v>
      </c>
      <c r="M299">
        <f ca="1">(SUMIFS(OFFSET([2]掉落汇总!$C$2:$C$871,,MATCH($B299,[2]掉落汇总!$D$1:$M$1)),[2]掉落汇总!$A$2:$A$871,M$1,[2]掉落汇总!$C$2:$C$871,$Q$1)+SUMIFS(OFFSET([2]掉落汇总!$C$2:$C$871,,MATCH($B299,[2]掉落汇总!$D$1:$M$1)),[2]掉落汇总!$A$2:$A$871,M$1,[2]掉落汇总!$C$2:$C$871,$Q$2)/$Q$3)*宝箱投放计算!L299</f>
        <v>0.73572346140371359</v>
      </c>
      <c r="N299">
        <f ca="1">(SUMIFS(OFFSET([2]掉落汇总!$C$2:$C$871,,MATCH($B299,[2]掉落汇总!$D$1:$M$1)),[2]掉落汇总!$A$2:$A$871,N$1,[2]掉落汇总!$C$2:$C$871,$Q$1)+SUMIFS(OFFSET([2]掉落汇总!$C$2:$C$871,,MATCH($B299,[2]掉落汇总!$D$1:$M$1)),[2]掉落汇总!$A$2:$A$871,N$1,[2]掉落汇总!$C$2:$C$871,$Q$2)/$Q$3)*宝箱投放计算!M299</f>
        <v>0.19916400295057779</v>
      </c>
      <c r="O299">
        <f ca="1">(SUMIFS(OFFSET([2]掉落汇总!$C$2:$C$871,,MATCH($B299,[2]掉落汇总!$D$1:$M$1)),[2]掉落汇总!$A$2:$A$871,O$1,[2]掉落汇总!$C$2:$C$871,$Q$1)+SUMIFS(OFFSET([2]掉落汇总!$C$2:$C$871,,MATCH($B299,[2]掉落汇总!$D$1:$M$1)),[2]掉落汇总!$A$2:$A$871,O$1,[2]掉落汇总!$C$2:$C$871,$Q$2)/$Q$3)*宝箱投放计算!N299</f>
        <v>0.31118538581225147</v>
      </c>
    </row>
    <row r="300" spans="1:15" x14ac:dyDescent="0.2">
      <c r="A300">
        <f>玩家成长时间线!A300</f>
        <v>299</v>
      </c>
      <c r="B300">
        <f>玩家成长时间线!B300</f>
        <v>9</v>
      </c>
      <c r="C300">
        <f ca="1">SUM($D$2:D300)</f>
        <v>1748.4608298187936</v>
      </c>
      <c r="D300">
        <f t="shared" ca="1" si="4"/>
        <v>6.000435402161397</v>
      </c>
      <c r="E300">
        <f ca="1">(SUMIFS(OFFSET([2]掉落汇总!$C$2:$C$871,,MATCH($B300,[2]掉落汇总!$D$1:$M$1)),[2]掉落汇总!$A$2:$A$871,E$1,[2]掉落汇总!$C$2:$C$871,$Q$1)+SUMIFS(OFFSET([2]掉落汇总!$C$2:$C$871,,MATCH($B300,[2]掉落汇总!$D$1:$M$1)),[2]掉落汇总!$A$2:$A$871,E$1,[2]掉落汇总!$C$2:$C$871,$Q$2)/$Q$3)*宝箱投放计算!D300</f>
        <v>1.0335965103598692</v>
      </c>
      <c r="F300">
        <f ca="1">(SUMIFS(OFFSET([2]掉落汇总!$C$2:$C$871,,MATCH($B300,[2]掉落汇总!$D$1:$M$1)),[2]掉落汇总!$A$2:$A$871,F$1,[2]掉落汇总!$C$2:$C$871,$Q$1)+SUMIFS(OFFSET([2]掉落汇总!$C$2:$C$871,,MATCH($B300,[2]掉落汇总!$D$1:$M$1)),[2]掉落汇总!$A$2:$A$871,F$1,[2]掉落汇总!$C$2:$C$871,$Q$2)/$Q$3)*宝箱投放计算!E300</f>
        <v>3.1368330464716006</v>
      </c>
      <c r="G300">
        <f ca="1">(SUMIFS(OFFSET([2]掉落汇总!$C$2:$C$871,,MATCH($B300,[2]掉落汇总!$D$1:$M$1)),[2]掉落汇总!$A$2:$A$871,G$1,[2]掉落汇总!$C$2:$C$871,$Q$1)+SUMIFS(OFFSET([2]掉落汇总!$C$2:$C$871,,MATCH($B300,[2]掉落汇总!$D$1:$M$1)),[2]掉落汇总!$A$2:$A$871,G$1,[2]掉落汇总!$C$2:$C$871,$Q$2)/$Q$3)*宝箱投放计算!F300</f>
        <v>0</v>
      </c>
      <c r="H300">
        <f ca="1">(SUMIFS(OFFSET([2]掉落汇总!$C$2:$C$871,,MATCH($B300,[2]掉落汇总!$D$1:$M$1)),[2]掉落汇总!$A$2:$A$871,H$1,[2]掉落汇总!$C$2:$C$871,$Q$1)+SUMIFS(OFFSET([2]掉落汇总!$C$2:$C$871,,MATCH($B300,[2]掉落汇总!$D$1:$M$1)),[2]掉落汇总!$A$2:$A$871,H$1,[2]掉落汇总!$C$2:$C$871,$Q$2)/$Q$3)*宝箱投放计算!G300</f>
        <v>0</v>
      </c>
      <c r="I300">
        <f ca="1">(SUMIFS(OFFSET([2]掉落汇总!$C$2:$C$871,,MATCH($B300,[2]掉落汇总!$D$1:$M$1)),[2]掉落汇总!$A$2:$A$871,I$1,[2]掉落汇总!$C$2:$C$871,$Q$1)+SUMIFS(OFFSET([2]掉落汇总!$C$2:$C$871,,MATCH($B300,[2]掉落汇总!$D$1:$M$1)),[2]掉落汇总!$A$2:$A$871,I$1,[2]掉落汇总!$C$2:$C$871,$Q$2)/$Q$3)*宝箱投放计算!H300</f>
        <v>0</v>
      </c>
      <c r="J300">
        <f ca="1">(SUMIFS(OFFSET([2]掉落汇总!$C$2:$C$871,,MATCH($B300,[2]掉落汇总!$D$1:$M$1)),[2]掉落汇总!$A$2:$A$871,J$1,[2]掉落汇总!$C$2:$C$871,$Q$1)+SUMIFS(OFFSET([2]掉落汇总!$C$2:$C$871,,MATCH($B300,[2]掉落汇总!$D$1:$M$1)),[2]掉落汇总!$A$2:$A$871,J$1,[2]掉落汇总!$C$2:$C$871,$Q$2)/$Q$3)*宝箱投放计算!I300</f>
        <v>0</v>
      </c>
      <c r="K300">
        <f ca="1">(SUMIFS(OFFSET([2]掉落汇总!$C$2:$C$871,,MATCH($B300,[2]掉落汇总!$D$1:$M$1)),[2]掉落汇总!$A$2:$A$871,K$1,[2]掉落汇总!$C$2:$C$871,$Q$1)+SUMIFS(OFFSET([2]掉落汇总!$C$2:$C$871,,MATCH($B300,[2]掉落汇总!$D$1:$M$1)),[2]掉落汇总!$A$2:$A$871,K$1,[2]掉落汇总!$C$2:$C$871,$Q$2)/$Q$3)*宝箱投放计算!J300</f>
        <v>0</v>
      </c>
      <c r="L300">
        <f ca="1">(SUMIFS(OFFSET([2]掉落汇总!$C$2:$C$871,,MATCH($B300,[2]掉落汇总!$D$1:$M$1)),[2]掉落汇总!$A$2:$A$871,L$1,[2]掉落汇总!$C$2:$C$871,$Q$1)+SUMIFS(OFFSET([2]掉落汇总!$C$2:$C$871,,MATCH($B300,[2]掉落汇总!$D$1:$M$1)),[2]掉落汇总!$A$2:$A$871,L$1,[2]掉落汇总!$C$2:$C$871,$Q$2)/$Q$3)*宝箱投放计算!K300</f>
        <v>0.58393299516338337</v>
      </c>
      <c r="M300">
        <f ca="1">(SUMIFS(OFFSET([2]掉落汇总!$C$2:$C$871,,MATCH($B300,[2]掉落汇总!$D$1:$M$1)),[2]掉落汇总!$A$2:$A$871,M$1,[2]掉落汇总!$C$2:$C$871,$Q$1)+SUMIFS(OFFSET([2]掉落汇总!$C$2:$C$871,,MATCH($B300,[2]掉落汇总!$D$1:$M$1)),[2]掉落汇总!$A$2:$A$871,M$1,[2]掉落汇总!$C$2:$C$871,$Q$2)/$Q$3)*宝箱投放计算!L300</f>
        <v>0.73572346140371359</v>
      </c>
      <c r="N300">
        <f ca="1">(SUMIFS(OFFSET([2]掉落汇总!$C$2:$C$871,,MATCH($B300,[2]掉落汇总!$D$1:$M$1)),[2]掉落汇总!$A$2:$A$871,N$1,[2]掉落汇总!$C$2:$C$871,$Q$1)+SUMIFS(OFFSET([2]掉落汇总!$C$2:$C$871,,MATCH($B300,[2]掉落汇总!$D$1:$M$1)),[2]掉落汇总!$A$2:$A$871,N$1,[2]掉落汇总!$C$2:$C$871,$Q$2)/$Q$3)*宝箱投放计算!M300</f>
        <v>0.19916400295057779</v>
      </c>
      <c r="O300">
        <f ca="1">(SUMIFS(OFFSET([2]掉落汇总!$C$2:$C$871,,MATCH($B300,[2]掉落汇总!$D$1:$M$1)),[2]掉落汇总!$A$2:$A$871,O$1,[2]掉落汇总!$C$2:$C$871,$Q$1)+SUMIFS(OFFSET([2]掉落汇总!$C$2:$C$871,,MATCH($B300,[2]掉落汇总!$D$1:$M$1)),[2]掉落汇总!$A$2:$A$871,O$1,[2]掉落汇总!$C$2:$C$871,$Q$2)/$Q$3)*宝箱投放计算!N300</f>
        <v>0.31118538581225147</v>
      </c>
    </row>
    <row r="301" spans="1:15" x14ac:dyDescent="0.2">
      <c r="A301">
        <f>玩家成长时间线!A301</f>
        <v>300</v>
      </c>
      <c r="B301">
        <f>玩家成长时间线!B301</f>
        <v>10</v>
      </c>
      <c r="C301">
        <f ca="1">SUM($D$2:D301)</f>
        <v>1754.3528743918155</v>
      </c>
      <c r="D301">
        <f t="shared" ca="1" si="4"/>
        <v>5.8920445730219377</v>
      </c>
      <c r="E301">
        <f ca="1">(SUMIFS(OFFSET([2]掉落汇总!$C$2:$C$871,,MATCH($B301,[2]掉落汇总!$D$1:$M$1)),[2]掉落汇总!$A$2:$A$871,E$1,[2]掉落汇总!$C$2:$C$871,$Q$1)+SUMIFS(OFFSET([2]掉落汇总!$C$2:$C$871,,MATCH($B301,[2]掉落汇总!$D$1:$M$1)),[2]掉落汇总!$A$2:$A$871,E$1,[2]掉落汇总!$C$2:$C$871,$Q$2)/$Q$3)*宝箱投放计算!D301</f>
        <v>0.92520568122041036</v>
      </c>
      <c r="F301">
        <f ca="1">(SUMIFS(OFFSET([2]掉落汇总!$C$2:$C$871,,MATCH($B301,[2]掉落汇总!$D$1:$M$1)),[2]掉落汇总!$A$2:$A$871,F$1,[2]掉落汇总!$C$2:$C$871,$Q$1)+SUMIFS(OFFSET([2]掉落汇总!$C$2:$C$871,,MATCH($B301,[2]掉落汇总!$D$1:$M$1)),[2]掉落汇总!$A$2:$A$871,F$1,[2]掉落汇总!$C$2:$C$871,$Q$2)/$Q$3)*宝箱投放计算!E301</f>
        <v>3.1368330464716006</v>
      </c>
      <c r="G301">
        <f ca="1">(SUMIFS(OFFSET([2]掉落汇总!$C$2:$C$871,,MATCH($B301,[2]掉落汇总!$D$1:$M$1)),[2]掉落汇总!$A$2:$A$871,G$1,[2]掉落汇总!$C$2:$C$871,$Q$1)+SUMIFS(OFFSET([2]掉落汇总!$C$2:$C$871,,MATCH($B301,[2]掉落汇总!$D$1:$M$1)),[2]掉落汇总!$A$2:$A$871,G$1,[2]掉落汇总!$C$2:$C$871,$Q$2)/$Q$3)*宝箱投放计算!F301</f>
        <v>0</v>
      </c>
      <c r="H301">
        <f ca="1">(SUMIFS(OFFSET([2]掉落汇总!$C$2:$C$871,,MATCH($B301,[2]掉落汇总!$D$1:$M$1)),[2]掉落汇总!$A$2:$A$871,H$1,[2]掉落汇总!$C$2:$C$871,$Q$1)+SUMIFS(OFFSET([2]掉落汇总!$C$2:$C$871,,MATCH($B301,[2]掉落汇总!$D$1:$M$1)),[2]掉落汇总!$A$2:$A$871,H$1,[2]掉落汇总!$C$2:$C$871,$Q$2)/$Q$3)*宝箱投放计算!G301</f>
        <v>0</v>
      </c>
      <c r="I301">
        <f ca="1">(SUMIFS(OFFSET([2]掉落汇总!$C$2:$C$871,,MATCH($B301,[2]掉落汇总!$D$1:$M$1)),[2]掉落汇总!$A$2:$A$871,I$1,[2]掉落汇总!$C$2:$C$871,$Q$1)+SUMIFS(OFFSET([2]掉落汇总!$C$2:$C$871,,MATCH($B301,[2]掉落汇总!$D$1:$M$1)),[2]掉落汇总!$A$2:$A$871,I$1,[2]掉落汇总!$C$2:$C$871,$Q$2)/$Q$3)*宝箱投放计算!H301</f>
        <v>0</v>
      </c>
      <c r="J301">
        <f ca="1">(SUMIFS(OFFSET([2]掉落汇总!$C$2:$C$871,,MATCH($B301,[2]掉落汇总!$D$1:$M$1)),[2]掉落汇总!$A$2:$A$871,J$1,[2]掉落汇总!$C$2:$C$871,$Q$1)+SUMIFS(OFFSET([2]掉落汇总!$C$2:$C$871,,MATCH($B301,[2]掉落汇总!$D$1:$M$1)),[2]掉落汇总!$A$2:$A$871,J$1,[2]掉落汇总!$C$2:$C$871,$Q$2)/$Q$3)*宝箱投放计算!I301</f>
        <v>0</v>
      </c>
      <c r="K301">
        <f ca="1">(SUMIFS(OFFSET([2]掉落汇总!$C$2:$C$871,,MATCH($B301,[2]掉落汇总!$D$1:$M$1)),[2]掉落汇总!$A$2:$A$871,K$1,[2]掉落汇总!$C$2:$C$871,$Q$1)+SUMIFS(OFFSET([2]掉落汇总!$C$2:$C$871,,MATCH($B301,[2]掉落汇总!$D$1:$M$1)),[2]掉落汇总!$A$2:$A$871,K$1,[2]掉落汇总!$C$2:$C$871,$Q$2)/$Q$3)*宝箱投放计算!J301</f>
        <v>0</v>
      </c>
      <c r="L301">
        <f ca="1">(SUMIFS(OFFSET([2]掉落汇总!$C$2:$C$871,,MATCH($B301,[2]掉落汇总!$D$1:$M$1)),[2]掉落汇总!$A$2:$A$871,L$1,[2]掉落汇总!$C$2:$C$871,$Q$1)+SUMIFS(OFFSET([2]掉落汇总!$C$2:$C$871,,MATCH($B301,[2]掉落汇总!$D$1:$M$1)),[2]掉落汇总!$A$2:$A$871,L$1,[2]掉落汇总!$C$2:$C$871,$Q$2)/$Q$3)*宝箱投放计算!K301</f>
        <v>0.58393299516338337</v>
      </c>
      <c r="M301">
        <f ca="1">(SUMIFS(OFFSET([2]掉落汇总!$C$2:$C$871,,MATCH($B301,[2]掉落汇总!$D$1:$M$1)),[2]掉落汇总!$A$2:$A$871,M$1,[2]掉落汇总!$C$2:$C$871,$Q$1)+SUMIFS(OFFSET([2]掉落汇总!$C$2:$C$871,,MATCH($B301,[2]掉落汇总!$D$1:$M$1)),[2]掉落汇总!$A$2:$A$871,M$1,[2]掉落汇总!$C$2:$C$871,$Q$2)/$Q$3)*宝箱投放计算!L301</f>
        <v>0.73572346140371359</v>
      </c>
      <c r="N301">
        <f ca="1">(SUMIFS(OFFSET([2]掉落汇总!$C$2:$C$871,,MATCH($B301,[2]掉落汇总!$D$1:$M$1)),[2]掉落汇总!$A$2:$A$871,N$1,[2]掉落汇总!$C$2:$C$871,$Q$1)+SUMIFS(OFFSET([2]掉落汇总!$C$2:$C$871,,MATCH($B301,[2]掉落汇总!$D$1:$M$1)),[2]掉落汇总!$A$2:$A$871,N$1,[2]掉落汇总!$C$2:$C$871,$Q$2)/$Q$3)*宝箱投放计算!M301</f>
        <v>0.19916400295057779</v>
      </c>
      <c r="O301">
        <f ca="1">(SUMIFS(OFFSET([2]掉落汇总!$C$2:$C$871,,MATCH($B301,[2]掉落汇总!$D$1:$M$1)),[2]掉落汇总!$A$2:$A$871,O$1,[2]掉落汇总!$C$2:$C$871,$Q$1)+SUMIFS(OFFSET([2]掉落汇总!$C$2:$C$871,,MATCH($B301,[2]掉落汇总!$D$1:$M$1)),[2]掉落汇总!$A$2:$A$871,O$1,[2]掉落汇总!$C$2:$C$871,$Q$2)/$Q$3)*宝箱投放计算!N301</f>
        <v>0.31118538581225147</v>
      </c>
    </row>
    <row r="302" spans="1:15" x14ac:dyDescent="0.2">
      <c r="A302">
        <f>玩家成长时间线!A302</f>
        <v>301</v>
      </c>
      <c r="B302">
        <f>玩家成长时间线!B302</f>
        <v>10</v>
      </c>
      <c r="C302">
        <f ca="1">SUM($D$2:D302)</f>
        <v>1760.2487064451109</v>
      </c>
      <c r="D302">
        <f t="shared" ca="1" si="4"/>
        <v>5.8958320532954778</v>
      </c>
      <c r="E302">
        <f ca="1">(SUMIFS(OFFSET([2]掉落汇总!$C$2:$C$871,,MATCH($B302,[2]掉落汇总!$D$1:$M$1)),[2]掉落汇总!$A$2:$A$871,E$1,[2]掉落汇总!$C$2:$C$871,$Q$1)+SUMIFS(OFFSET([2]掉落汇总!$C$2:$C$871,,MATCH($B302,[2]掉落汇总!$D$1:$M$1)),[2]掉落汇总!$A$2:$A$871,E$1,[2]掉落汇总!$C$2:$C$871,$Q$2)/$Q$3)*宝箱投放计算!D302</f>
        <v>0.9289931614939505</v>
      </c>
      <c r="F302">
        <f ca="1">(SUMIFS(OFFSET([2]掉落汇总!$C$2:$C$871,,MATCH($B302,[2]掉落汇总!$D$1:$M$1)),[2]掉落汇总!$A$2:$A$871,F$1,[2]掉落汇总!$C$2:$C$871,$Q$1)+SUMIFS(OFFSET([2]掉落汇总!$C$2:$C$871,,MATCH($B302,[2]掉落汇总!$D$1:$M$1)),[2]掉落汇总!$A$2:$A$871,F$1,[2]掉落汇总!$C$2:$C$871,$Q$2)/$Q$3)*宝箱投放计算!E302</f>
        <v>3.1368330464716006</v>
      </c>
      <c r="G302">
        <f ca="1">(SUMIFS(OFFSET([2]掉落汇总!$C$2:$C$871,,MATCH($B302,[2]掉落汇总!$D$1:$M$1)),[2]掉落汇总!$A$2:$A$871,G$1,[2]掉落汇总!$C$2:$C$871,$Q$1)+SUMIFS(OFFSET([2]掉落汇总!$C$2:$C$871,,MATCH($B302,[2]掉落汇总!$D$1:$M$1)),[2]掉落汇总!$A$2:$A$871,G$1,[2]掉落汇总!$C$2:$C$871,$Q$2)/$Q$3)*宝箱投放计算!F302</f>
        <v>0</v>
      </c>
      <c r="H302">
        <f ca="1">(SUMIFS(OFFSET([2]掉落汇总!$C$2:$C$871,,MATCH($B302,[2]掉落汇总!$D$1:$M$1)),[2]掉落汇总!$A$2:$A$871,H$1,[2]掉落汇总!$C$2:$C$871,$Q$1)+SUMIFS(OFFSET([2]掉落汇总!$C$2:$C$871,,MATCH($B302,[2]掉落汇总!$D$1:$M$1)),[2]掉落汇总!$A$2:$A$871,H$1,[2]掉落汇总!$C$2:$C$871,$Q$2)/$Q$3)*宝箱投放计算!G302</f>
        <v>0</v>
      </c>
      <c r="I302">
        <f ca="1">(SUMIFS(OFFSET([2]掉落汇总!$C$2:$C$871,,MATCH($B302,[2]掉落汇总!$D$1:$M$1)),[2]掉落汇总!$A$2:$A$871,I$1,[2]掉落汇总!$C$2:$C$871,$Q$1)+SUMIFS(OFFSET([2]掉落汇总!$C$2:$C$871,,MATCH($B302,[2]掉落汇总!$D$1:$M$1)),[2]掉落汇总!$A$2:$A$871,I$1,[2]掉落汇总!$C$2:$C$871,$Q$2)/$Q$3)*宝箱投放计算!H302</f>
        <v>0</v>
      </c>
      <c r="J302">
        <f ca="1">(SUMIFS(OFFSET([2]掉落汇总!$C$2:$C$871,,MATCH($B302,[2]掉落汇总!$D$1:$M$1)),[2]掉落汇总!$A$2:$A$871,J$1,[2]掉落汇总!$C$2:$C$871,$Q$1)+SUMIFS(OFFSET([2]掉落汇总!$C$2:$C$871,,MATCH($B302,[2]掉落汇总!$D$1:$M$1)),[2]掉落汇总!$A$2:$A$871,J$1,[2]掉落汇总!$C$2:$C$871,$Q$2)/$Q$3)*宝箱投放计算!I302</f>
        <v>0</v>
      </c>
      <c r="K302">
        <f ca="1">(SUMIFS(OFFSET([2]掉落汇总!$C$2:$C$871,,MATCH($B302,[2]掉落汇总!$D$1:$M$1)),[2]掉落汇总!$A$2:$A$871,K$1,[2]掉落汇总!$C$2:$C$871,$Q$1)+SUMIFS(OFFSET([2]掉落汇总!$C$2:$C$871,,MATCH($B302,[2]掉落汇总!$D$1:$M$1)),[2]掉落汇总!$A$2:$A$871,K$1,[2]掉落汇总!$C$2:$C$871,$Q$2)/$Q$3)*宝箱投放计算!J302</f>
        <v>0</v>
      </c>
      <c r="L302">
        <f ca="1">(SUMIFS(OFFSET([2]掉落汇总!$C$2:$C$871,,MATCH($B302,[2]掉落汇总!$D$1:$M$1)),[2]掉落汇总!$A$2:$A$871,L$1,[2]掉落汇总!$C$2:$C$871,$Q$1)+SUMIFS(OFFSET([2]掉落汇总!$C$2:$C$871,,MATCH($B302,[2]掉落汇总!$D$1:$M$1)),[2]掉落汇总!$A$2:$A$871,L$1,[2]掉落汇总!$C$2:$C$871,$Q$2)/$Q$3)*宝箱投放计算!K302</f>
        <v>0.58393299516338337</v>
      </c>
      <c r="M302">
        <f ca="1">(SUMIFS(OFFSET([2]掉落汇总!$C$2:$C$871,,MATCH($B302,[2]掉落汇总!$D$1:$M$1)),[2]掉落汇总!$A$2:$A$871,M$1,[2]掉落汇总!$C$2:$C$871,$Q$1)+SUMIFS(OFFSET([2]掉落汇总!$C$2:$C$871,,MATCH($B302,[2]掉落汇总!$D$1:$M$1)),[2]掉落汇总!$A$2:$A$871,M$1,[2]掉落汇总!$C$2:$C$871,$Q$2)/$Q$3)*宝箱投放计算!L302</f>
        <v>0.73572346140371359</v>
      </c>
      <c r="N302">
        <f ca="1">(SUMIFS(OFFSET([2]掉落汇总!$C$2:$C$871,,MATCH($B302,[2]掉落汇总!$D$1:$M$1)),[2]掉落汇总!$A$2:$A$871,N$1,[2]掉落汇总!$C$2:$C$871,$Q$1)+SUMIFS(OFFSET([2]掉落汇总!$C$2:$C$871,,MATCH($B302,[2]掉落汇总!$D$1:$M$1)),[2]掉落汇总!$A$2:$A$871,N$1,[2]掉落汇总!$C$2:$C$871,$Q$2)/$Q$3)*宝箱投放计算!M302</f>
        <v>0.19916400295057779</v>
      </c>
      <c r="O302">
        <f ca="1">(SUMIFS(OFFSET([2]掉落汇总!$C$2:$C$871,,MATCH($B302,[2]掉落汇总!$D$1:$M$1)),[2]掉落汇总!$A$2:$A$871,O$1,[2]掉落汇总!$C$2:$C$871,$Q$1)+SUMIFS(OFFSET([2]掉落汇总!$C$2:$C$871,,MATCH($B302,[2]掉落汇总!$D$1:$M$1)),[2]掉落汇总!$A$2:$A$871,O$1,[2]掉落汇总!$C$2:$C$871,$Q$2)/$Q$3)*宝箱投放计算!N302</f>
        <v>0.31118538581225147</v>
      </c>
    </row>
    <row r="303" spans="1:15" x14ac:dyDescent="0.2">
      <c r="A303">
        <f>玩家成长时间线!A303</f>
        <v>302</v>
      </c>
      <c r="B303">
        <f>玩家成长时间线!B303</f>
        <v>10</v>
      </c>
      <c r="C303">
        <f ca="1">SUM($D$2:D303)</f>
        <v>1766.1483259786798</v>
      </c>
      <c r="D303">
        <f t="shared" ca="1" si="4"/>
        <v>5.8996195335690178</v>
      </c>
      <c r="E303">
        <f ca="1">(SUMIFS(OFFSET([2]掉落汇总!$C$2:$C$871,,MATCH($B303,[2]掉落汇总!$D$1:$M$1)),[2]掉落汇总!$A$2:$A$871,E$1,[2]掉落汇总!$C$2:$C$871,$Q$1)+SUMIFS(OFFSET([2]掉落汇总!$C$2:$C$871,,MATCH($B303,[2]掉落汇总!$D$1:$M$1)),[2]掉落汇总!$A$2:$A$871,E$1,[2]掉落汇总!$C$2:$C$871,$Q$2)/$Q$3)*宝箱投放计算!D303</f>
        <v>0.93278064176749076</v>
      </c>
      <c r="F303">
        <f ca="1">(SUMIFS(OFFSET([2]掉落汇总!$C$2:$C$871,,MATCH($B303,[2]掉落汇总!$D$1:$M$1)),[2]掉落汇总!$A$2:$A$871,F$1,[2]掉落汇总!$C$2:$C$871,$Q$1)+SUMIFS(OFFSET([2]掉落汇总!$C$2:$C$871,,MATCH($B303,[2]掉落汇总!$D$1:$M$1)),[2]掉落汇总!$A$2:$A$871,F$1,[2]掉落汇总!$C$2:$C$871,$Q$2)/$Q$3)*宝箱投放计算!E303</f>
        <v>3.1368330464716006</v>
      </c>
      <c r="G303">
        <f ca="1">(SUMIFS(OFFSET([2]掉落汇总!$C$2:$C$871,,MATCH($B303,[2]掉落汇总!$D$1:$M$1)),[2]掉落汇总!$A$2:$A$871,G$1,[2]掉落汇总!$C$2:$C$871,$Q$1)+SUMIFS(OFFSET([2]掉落汇总!$C$2:$C$871,,MATCH($B303,[2]掉落汇总!$D$1:$M$1)),[2]掉落汇总!$A$2:$A$871,G$1,[2]掉落汇总!$C$2:$C$871,$Q$2)/$Q$3)*宝箱投放计算!F303</f>
        <v>0</v>
      </c>
      <c r="H303">
        <f ca="1">(SUMIFS(OFFSET([2]掉落汇总!$C$2:$C$871,,MATCH($B303,[2]掉落汇总!$D$1:$M$1)),[2]掉落汇总!$A$2:$A$871,H$1,[2]掉落汇总!$C$2:$C$871,$Q$1)+SUMIFS(OFFSET([2]掉落汇总!$C$2:$C$871,,MATCH($B303,[2]掉落汇总!$D$1:$M$1)),[2]掉落汇总!$A$2:$A$871,H$1,[2]掉落汇总!$C$2:$C$871,$Q$2)/$Q$3)*宝箱投放计算!G303</f>
        <v>0</v>
      </c>
      <c r="I303">
        <f ca="1">(SUMIFS(OFFSET([2]掉落汇总!$C$2:$C$871,,MATCH($B303,[2]掉落汇总!$D$1:$M$1)),[2]掉落汇总!$A$2:$A$871,I$1,[2]掉落汇总!$C$2:$C$871,$Q$1)+SUMIFS(OFFSET([2]掉落汇总!$C$2:$C$871,,MATCH($B303,[2]掉落汇总!$D$1:$M$1)),[2]掉落汇总!$A$2:$A$871,I$1,[2]掉落汇总!$C$2:$C$871,$Q$2)/$Q$3)*宝箱投放计算!H303</f>
        <v>0</v>
      </c>
      <c r="J303">
        <f ca="1">(SUMIFS(OFFSET([2]掉落汇总!$C$2:$C$871,,MATCH($B303,[2]掉落汇总!$D$1:$M$1)),[2]掉落汇总!$A$2:$A$871,J$1,[2]掉落汇总!$C$2:$C$871,$Q$1)+SUMIFS(OFFSET([2]掉落汇总!$C$2:$C$871,,MATCH($B303,[2]掉落汇总!$D$1:$M$1)),[2]掉落汇总!$A$2:$A$871,J$1,[2]掉落汇总!$C$2:$C$871,$Q$2)/$Q$3)*宝箱投放计算!I303</f>
        <v>0</v>
      </c>
      <c r="K303">
        <f ca="1">(SUMIFS(OFFSET([2]掉落汇总!$C$2:$C$871,,MATCH($B303,[2]掉落汇总!$D$1:$M$1)),[2]掉落汇总!$A$2:$A$871,K$1,[2]掉落汇总!$C$2:$C$871,$Q$1)+SUMIFS(OFFSET([2]掉落汇总!$C$2:$C$871,,MATCH($B303,[2]掉落汇总!$D$1:$M$1)),[2]掉落汇总!$A$2:$A$871,K$1,[2]掉落汇总!$C$2:$C$871,$Q$2)/$Q$3)*宝箱投放计算!J303</f>
        <v>0</v>
      </c>
      <c r="L303">
        <f ca="1">(SUMIFS(OFFSET([2]掉落汇总!$C$2:$C$871,,MATCH($B303,[2]掉落汇总!$D$1:$M$1)),[2]掉落汇总!$A$2:$A$871,L$1,[2]掉落汇总!$C$2:$C$871,$Q$1)+SUMIFS(OFFSET([2]掉落汇总!$C$2:$C$871,,MATCH($B303,[2]掉落汇总!$D$1:$M$1)),[2]掉落汇总!$A$2:$A$871,L$1,[2]掉落汇总!$C$2:$C$871,$Q$2)/$Q$3)*宝箱投放计算!K303</f>
        <v>0.58393299516338337</v>
      </c>
      <c r="M303">
        <f ca="1">(SUMIFS(OFFSET([2]掉落汇总!$C$2:$C$871,,MATCH($B303,[2]掉落汇总!$D$1:$M$1)),[2]掉落汇总!$A$2:$A$871,M$1,[2]掉落汇总!$C$2:$C$871,$Q$1)+SUMIFS(OFFSET([2]掉落汇总!$C$2:$C$871,,MATCH($B303,[2]掉落汇总!$D$1:$M$1)),[2]掉落汇总!$A$2:$A$871,M$1,[2]掉落汇总!$C$2:$C$871,$Q$2)/$Q$3)*宝箱投放计算!L303</f>
        <v>0.73572346140371359</v>
      </c>
      <c r="N303">
        <f ca="1">(SUMIFS(OFFSET([2]掉落汇总!$C$2:$C$871,,MATCH($B303,[2]掉落汇总!$D$1:$M$1)),[2]掉落汇总!$A$2:$A$871,N$1,[2]掉落汇总!$C$2:$C$871,$Q$1)+SUMIFS(OFFSET([2]掉落汇总!$C$2:$C$871,,MATCH($B303,[2]掉落汇总!$D$1:$M$1)),[2]掉落汇总!$A$2:$A$871,N$1,[2]掉落汇总!$C$2:$C$871,$Q$2)/$Q$3)*宝箱投放计算!M303</f>
        <v>0.19916400295057779</v>
      </c>
      <c r="O303">
        <f ca="1">(SUMIFS(OFFSET([2]掉落汇总!$C$2:$C$871,,MATCH($B303,[2]掉落汇总!$D$1:$M$1)),[2]掉落汇总!$A$2:$A$871,O$1,[2]掉落汇总!$C$2:$C$871,$Q$1)+SUMIFS(OFFSET([2]掉落汇总!$C$2:$C$871,,MATCH($B303,[2]掉落汇总!$D$1:$M$1)),[2]掉落汇总!$A$2:$A$871,O$1,[2]掉落汇总!$C$2:$C$871,$Q$2)/$Q$3)*宝箱投放计算!N303</f>
        <v>0.31118538581225147</v>
      </c>
    </row>
    <row r="304" spans="1:15" x14ac:dyDescent="0.2">
      <c r="A304">
        <f>玩家成长时间线!A304</f>
        <v>303</v>
      </c>
      <c r="B304">
        <f>玩家成长时间线!B304</f>
        <v>10</v>
      </c>
      <c r="C304">
        <f ca="1">SUM($D$2:D304)</f>
        <v>1772.1274825979933</v>
      </c>
      <c r="D304">
        <f t="shared" ca="1" si="4"/>
        <v>5.979156619313363</v>
      </c>
      <c r="E304">
        <f ca="1">(SUMIFS(OFFSET([2]掉落汇总!$C$2:$C$871,,MATCH($B304,[2]掉落汇总!$D$1:$M$1)),[2]掉落汇总!$A$2:$A$871,E$1,[2]掉落汇总!$C$2:$C$871,$Q$1)+SUMIFS(OFFSET([2]掉落汇总!$C$2:$C$871,,MATCH($B304,[2]掉落汇总!$D$1:$M$1)),[2]掉落汇总!$A$2:$A$871,E$1,[2]掉落汇总!$C$2:$C$871,$Q$2)/$Q$3)*宝箱投放计算!D304</f>
        <v>1.0123177275118358</v>
      </c>
      <c r="F304">
        <f ca="1">(SUMIFS(OFFSET([2]掉落汇总!$C$2:$C$871,,MATCH($B304,[2]掉落汇总!$D$1:$M$1)),[2]掉落汇总!$A$2:$A$871,F$1,[2]掉落汇总!$C$2:$C$871,$Q$1)+SUMIFS(OFFSET([2]掉落汇总!$C$2:$C$871,,MATCH($B304,[2]掉落汇总!$D$1:$M$1)),[2]掉落汇总!$A$2:$A$871,F$1,[2]掉落汇总!$C$2:$C$871,$Q$2)/$Q$3)*宝箱投放计算!E304</f>
        <v>3.1368330464716006</v>
      </c>
      <c r="G304">
        <f ca="1">(SUMIFS(OFFSET([2]掉落汇总!$C$2:$C$871,,MATCH($B304,[2]掉落汇总!$D$1:$M$1)),[2]掉落汇总!$A$2:$A$871,G$1,[2]掉落汇总!$C$2:$C$871,$Q$1)+SUMIFS(OFFSET([2]掉落汇总!$C$2:$C$871,,MATCH($B304,[2]掉落汇总!$D$1:$M$1)),[2]掉落汇总!$A$2:$A$871,G$1,[2]掉落汇总!$C$2:$C$871,$Q$2)/$Q$3)*宝箱投放计算!F304</f>
        <v>0</v>
      </c>
      <c r="H304">
        <f ca="1">(SUMIFS(OFFSET([2]掉落汇总!$C$2:$C$871,,MATCH($B304,[2]掉落汇总!$D$1:$M$1)),[2]掉落汇总!$A$2:$A$871,H$1,[2]掉落汇总!$C$2:$C$871,$Q$1)+SUMIFS(OFFSET([2]掉落汇总!$C$2:$C$871,,MATCH($B304,[2]掉落汇总!$D$1:$M$1)),[2]掉落汇总!$A$2:$A$871,H$1,[2]掉落汇总!$C$2:$C$871,$Q$2)/$Q$3)*宝箱投放计算!G304</f>
        <v>0</v>
      </c>
      <c r="I304">
        <f ca="1">(SUMIFS(OFFSET([2]掉落汇总!$C$2:$C$871,,MATCH($B304,[2]掉落汇总!$D$1:$M$1)),[2]掉落汇总!$A$2:$A$871,I$1,[2]掉落汇总!$C$2:$C$871,$Q$1)+SUMIFS(OFFSET([2]掉落汇总!$C$2:$C$871,,MATCH($B304,[2]掉落汇总!$D$1:$M$1)),[2]掉落汇总!$A$2:$A$871,I$1,[2]掉落汇总!$C$2:$C$871,$Q$2)/$Q$3)*宝箱投放计算!H304</f>
        <v>0</v>
      </c>
      <c r="J304">
        <f ca="1">(SUMIFS(OFFSET([2]掉落汇总!$C$2:$C$871,,MATCH($B304,[2]掉落汇总!$D$1:$M$1)),[2]掉落汇总!$A$2:$A$871,J$1,[2]掉落汇总!$C$2:$C$871,$Q$1)+SUMIFS(OFFSET([2]掉落汇总!$C$2:$C$871,,MATCH($B304,[2]掉落汇总!$D$1:$M$1)),[2]掉落汇总!$A$2:$A$871,J$1,[2]掉落汇总!$C$2:$C$871,$Q$2)/$Q$3)*宝箱投放计算!I304</f>
        <v>0</v>
      </c>
      <c r="K304">
        <f ca="1">(SUMIFS(OFFSET([2]掉落汇总!$C$2:$C$871,,MATCH($B304,[2]掉落汇总!$D$1:$M$1)),[2]掉落汇总!$A$2:$A$871,K$1,[2]掉落汇总!$C$2:$C$871,$Q$1)+SUMIFS(OFFSET([2]掉落汇总!$C$2:$C$871,,MATCH($B304,[2]掉落汇总!$D$1:$M$1)),[2]掉落汇总!$A$2:$A$871,K$1,[2]掉落汇总!$C$2:$C$871,$Q$2)/$Q$3)*宝箱投放计算!J304</f>
        <v>0</v>
      </c>
      <c r="L304">
        <f ca="1">(SUMIFS(OFFSET([2]掉落汇总!$C$2:$C$871,,MATCH($B304,[2]掉落汇总!$D$1:$M$1)),[2]掉落汇总!$A$2:$A$871,L$1,[2]掉落汇总!$C$2:$C$871,$Q$1)+SUMIFS(OFFSET([2]掉落汇总!$C$2:$C$871,,MATCH($B304,[2]掉落汇总!$D$1:$M$1)),[2]掉落汇总!$A$2:$A$871,L$1,[2]掉落汇总!$C$2:$C$871,$Q$2)/$Q$3)*宝箱投放计算!K304</f>
        <v>0.58393299516338337</v>
      </c>
      <c r="M304">
        <f ca="1">(SUMIFS(OFFSET([2]掉落汇总!$C$2:$C$871,,MATCH($B304,[2]掉落汇总!$D$1:$M$1)),[2]掉落汇总!$A$2:$A$871,M$1,[2]掉落汇总!$C$2:$C$871,$Q$1)+SUMIFS(OFFSET([2]掉落汇总!$C$2:$C$871,,MATCH($B304,[2]掉落汇总!$D$1:$M$1)),[2]掉落汇总!$A$2:$A$871,M$1,[2]掉落汇总!$C$2:$C$871,$Q$2)/$Q$3)*宝箱投放计算!L304</f>
        <v>0.73572346140371359</v>
      </c>
      <c r="N304">
        <f ca="1">(SUMIFS(OFFSET([2]掉落汇总!$C$2:$C$871,,MATCH($B304,[2]掉落汇总!$D$1:$M$1)),[2]掉落汇总!$A$2:$A$871,N$1,[2]掉落汇总!$C$2:$C$871,$Q$1)+SUMIFS(OFFSET([2]掉落汇总!$C$2:$C$871,,MATCH($B304,[2]掉落汇总!$D$1:$M$1)),[2]掉落汇总!$A$2:$A$871,N$1,[2]掉落汇总!$C$2:$C$871,$Q$2)/$Q$3)*宝箱投放计算!M304</f>
        <v>0.19916400295057779</v>
      </c>
      <c r="O304">
        <f ca="1">(SUMIFS(OFFSET([2]掉落汇总!$C$2:$C$871,,MATCH($B304,[2]掉落汇总!$D$1:$M$1)),[2]掉落汇总!$A$2:$A$871,O$1,[2]掉落汇总!$C$2:$C$871,$Q$1)+SUMIFS(OFFSET([2]掉落汇总!$C$2:$C$871,,MATCH($B304,[2]掉落汇总!$D$1:$M$1)),[2]掉落汇总!$A$2:$A$871,O$1,[2]掉落汇总!$C$2:$C$871,$Q$2)/$Q$3)*宝箱投放计算!N304</f>
        <v>0.31118538581225147</v>
      </c>
    </row>
    <row r="305" spans="1:15" x14ac:dyDescent="0.2">
      <c r="A305">
        <f>玩家成长时间线!A305</f>
        <v>304</v>
      </c>
      <c r="B305">
        <f>玩家成长时间线!B305</f>
        <v>10</v>
      </c>
      <c r="C305">
        <f ca="1">SUM($D$2:D305)</f>
        <v>1778.0346770921094</v>
      </c>
      <c r="D305">
        <f t="shared" ca="1" si="4"/>
        <v>5.9071944941160988</v>
      </c>
      <c r="E305">
        <f ca="1">(SUMIFS(OFFSET([2]掉落汇总!$C$2:$C$871,,MATCH($B305,[2]掉落汇总!$D$1:$M$1)),[2]掉落汇总!$A$2:$A$871,E$1,[2]掉落汇总!$C$2:$C$871,$Q$1)+SUMIFS(OFFSET([2]掉落汇总!$C$2:$C$871,,MATCH($B305,[2]掉落汇总!$D$1:$M$1)),[2]掉落汇总!$A$2:$A$871,E$1,[2]掉落汇总!$C$2:$C$871,$Q$2)/$Q$3)*宝箱投放计算!D305</f>
        <v>0.94035560231457127</v>
      </c>
      <c r="F305">
        <f ca="1">(SUMIFS(OFFSET([2]掉落汇总!$C$2:$C$871,,MATCH($B305,[2]掉落汇总!$D$1:$M$1)),[2]掉落汇总!$A$2:$A$871,F$1,[2]掉落汇总!$C$2:$C$871,$Q$1)+SUMIFS(OFFSET([2]掉落汇总!$C$2:$C$871,,MATCH($B305,[2]掉落汇总!$D$1:$M$1)),[2]掉落汇总!$A$2:$A$871,F$1,[2]掉落汇总!$C$2:$C$871,$Q$2)/$Q$3)*宝箱投放计算!E305</f>
        <v>3.1368330464716006</v>
      </c>
      <c r="G305">
        <f ca="1">(SUMIFS(OFFSET([2]掉落汇总!$C$2:$C$871,,MATCH($B305,[2]掉落汇总!$D$1:$M$1)),[2]掉落汇总!$A$2:$A$871,G$1,[2]掉落汇总!$C$2:$C$871,$Q$1)+SUMIFS(OFFSET([2]掉落汇总!$C$2:$C$871,,MATCH($B305,[2]掉落汇总!$D$1:$M$1)),[2]掉落汇总!$A$2:$A$871,G$1,[2]掉落汇总!$C$2:$C$871,$Q$2)/$Q$3)*宝箱投放计算!F305</f>
        <v>0</v>
      </c>
      <c r="H305">
        <f ca="1">(SUMIFS(OFFSET([2]掉落汇总!$C$2:$C$871,,MATCH($B305,[2]掉落汇总!$D$1:$M$1)),[2]掉落汇总!$A$2:$A$871,H$1,[2]掉落汇总!$C$2:$C$871,$Q$1)+SUMIFS(OFFSET([2]掉落汇总!$C$2:$C$871,,MATCH($B305,[2]掉落汇总!$D$1:$M$1)),[2]掉落汇总!$A$2:$A$871,H$1,[2]掉落汇总!$C$2:$C$871,$Q$2)/$Q$3)*宝箱投放计算!G305</f>
        <v>0</v>
      </c>
      <c r="I305">
        <f ca="1">(SUMIFS(OFFSET([2]掉落汇总!$C$2:$C$871,,MATCH($B305,[2]掉落汇总!$D$1:$M$1)),[2]掉落汇总!$A$2:$A$871,I$1,[2]掉落汇总!$C$2:$C$871,$Q$1)+SUMIFS(OFFSET([2]掉落汇总!$C$2:$C$871,,MATCH($B305,[2]掉落汇总!$D$1:$M$1)),[2]掉落汇总!$A$2:$A$871,I$1,[2]掉落汇总!$C$2:$C$871,$Q$2)/$Q$3)*宝箱投放计算!H305</f>
        <v>0</v>
      </c>
      <c r="J305">
        <f ca="1">(SUMIFS(OFFSET([2]掉落汇总!$C$2:$C$871,,MATCH($B305,[2]掉落汇总!$D$1:$M$1)),[2]掉落汇总!$A$2:$A$871,J$1,[2]掉落汇总!$C$2:$C$871,$Q$1)+SUMIFS(OFFSET([2]掉落汇总!$C$2:$C$871,,MATCH($B305,[2]掉落汇总!$D$1:$M$1)),[2]掉落汇总!$A$2:$A$871,J$1,[2]掉落汇总!$C$2:$C$871,$Q$2)/$Q$3)*宝箱投放计算!I305</f>
        <v>0</v>
      </c>
      <c r="K305">
        <f ca="1">(SUMIFS(OFFSET([2]掉落汇总!$C$2:$C$871,,MATCH($B305,[2]掉落汇总!$D$1:$M$1)),[2]掉落汇总!$A$2:$A$871,K$1,[2]掉落汇总!$C$2:$C$871,$Q$1)+SUMIFS(OFFSET([2]掉落汇总!$C$2:$C$871,,MATCH($B305,[2]掉落汇总!$D$1:$M$1)),[2]掉落汇总!$A$2:$A$871,K$1,[2]掉落汇总!$C$2:$C$871,$Q$2)/$Q$3)*宝箱投放计算!J305</f>
        <v>0</v>
      </c>
      <c r="L305">
        <f ca="1">(SUMIFS(OFFSET([2]掉落汇总!$C$2:$C$871,,MATCH($B305,[2]掉落汇总!$D$1:$M$1)),[2]掉落汇总!$A$2:$A$871,L$1,[2]掉落汇总!$C$2:$C$871,$Q$1)+SUMIFS(OFFSET([2]掉落汇总!$C$2:$C$871,,MATCH($B305,[2]掉落汇总!$D$1:$M$1)),[2]掉落汇总!$A$2:$A$871,L$1,[2]掉落汇总!$C$2:$C$871,$Q$2)/$Q$3)*宝箱投放计算!K305</f>
        <v>0.58393299516338337</v>
      </c>
      <c r="M305">
        <f ca="1">(SUMIFS(OFFSET([2]掉落汇总!$C$2:$C$871,,MATCH($B305,[2]掉落汇总!$D$1:$M$1)),[2]掉落汇总!$A$2:$A$871,M$1,[2]掉落汇总!$C$2:$C$871,$Q$1)+SUMIFS(OFFSET([2]掉落汇总!$C$2:$C$871,,MATCH($B305,[2]掉落汇总!$D$1:$M$1)),[2]掉落汇总!$A$2:$A$871,M$1,[2]掉落汇总!$C$2:$C$871,$Q$2)/$Q$3)*宝箱投放计算!L305</f>
        <v>0.73572346140371359</v>
      </c>
      <c r="N305">
        <f ca="1">(SUMIFS(OFFSET([2]掉落汇总!$C$2:$C$871,,MATCH($B305,[2]掉落汇总!$D$1:$M$1)),[2]掉落汇总!$A$2:$A$871,N$1,[2]掉落汇总!$C$2:$C$871,$Q$1)+SUMIFS(OFFSET([2]掉落汇总!$C$2:$C$871,,MATCH($B305,[2]掉落汇总!$D$1:$M$1)),[2]掉落汇总!$A$2:$A$871,N$1,[2]掉落汇总!$C$2:$C$871,$Q$2)/$Q$3)*宝箱投放计算!M305</f>
        <v>0.19916400295057779</v>
      </c>
      <c r="O305">
        <f ca="1">(SUMIFS(OFFSET([2]掉落汇总!$C$2:$C$871,,MATCH($B305,[2]掉落汇总!$D$1:$M$1)),[2]掉落汇总!$A$2:$A$871,O$1,[2]掉落汇总!$C$2:$C$871,$Q$1)+SUMIFS(OFFSET([2]掉落汇总!$C$2:$C$871,,MATCH($B305,[2]掉落汇总!$D$1:$M$1)),[2]掉落汇总!$A$2:$A$871,O$1,[2]掉落汇总!$C$2:$C$871,$Q$2)/$Q$3)*宝箱投放计算!N305</f>
        <v>0.31118538581225147</v>
      </c>
    </row>
    <row r="306" spans="1:15" x14ac:dyDescent="0.2">
      <c r="A306">
        <f>玩家成长时间线!A306</f>
        <v>305</v>
      </c>
      <c r="B306">
        <f>玩家成长时间线!B306</f>
        <v>10</v>
      </c>
      <c r="C306">
        <f ca="1">SUM($D$2:D306)</f>
        <v>1783.945659066499</v>
      </c>
      <c r="D306">
        <f t="shared" ca="1" si="4"/>
        <v>5.9109819743896388</v>
      </c>
      <c r="E306">
        <f ca="1">(SUMIFS(OFFSET([2]掉落汇总!$C$2:$C$871,,MATCH($B306,[2]掉落汇总!$D$1:$M$1)),[2]掉落汇总!$A$2:$A$871,E$1,[2]掉落汇总!$C$2:$C$871,$Q$1)+SUMIFS(OFFSET([2]掉落汇总!$C$2:$C$871,,MATCH($B306,[2]掉落汇总!$D$1:$M$1)),[2]掉落汇总!$A$2:$A$871,E$1,[2]掉落汇总!$C$2:$C$871,$Q$2)/$Q$3)*宝箱投放计算!D306</f>
        <v>0.94414308258811142</v>
      </c>
      <c r="F306">
        <f ca="1">(SUMIFS(OFFSET([2]掉落汇总!$C$2:$C$871,,MATCH($B306,[2]掉落汇总!$D$1:$M$1)),[2]掉落汇总!$A$2:$A$871,F$1,[2]掉落汇总!$C$2:$C$871,$Q$1)+SUMIFS(OFFSET([2]掉落汇总!$C$2:$C$871,,MATCH($B306,[2]掉落汇总!$D$1:$M$1)),[2]掉落汇总!$A$2:$A$871,F$1,[2]掉落汇总!$C$2:$C$871,$Q$2)/$Q$3)*宝箱投放计算!E306</f>
        <v>3.1368330464716006</v>
      </c>
      <c r="G306">
        <f ca="1">(SUMIFS(OFFSET([2]掉落汇总!$C$2:$C$871,,MATCH($B306,[2]掉落汇总!$D$1:$M$1)),[2]掉落汇总!$A$2:$A$871,G$1,[2]掉落汇总!$C$2:$C$871,$Q$1)+SUMIFS(OFFSET([2]掉落汇总!$C$2:$C$871,,MATCH($B306,[2]掉落汇总!$D$1:$M$1)),[2]掉落汇总!$A$2:$A$871,G$1,[2]掉落汇总!$C$2:$C$871,$Q$2)/$Q$3)*宝箱投放计算!F306</f>
        <v>0</v>
      </c>
      <c r="H306">
        <f ca="1">(SUMIFS(OFFSET([2]掉落汇总!$C$2:$C$871,,MATCH($B306,[2]掉落汇总!$D$1:$M$1)),[2]掉落汇总!$A$2:$A$871,H$1,[2]掉落汇总!$C$2:$C$871,$Q$1)+SUMIFS(OFFSET([2]掉落汇总!$C$2:$C$871,,MATCH($B306,[2]掉落汇总!$D$1:$M$1)),[2]掉落汇总!$A$2:$A$871,H$1,[2]掉落汇总!$C$2:$C$871,$Q$2)/$Q$3)*宝箱投放计算!G306</f>
        <v>0</v>
      </c>
      <c r="I306">
        <f ca="1">(SUMIFS(OFFSET([2]掉落汇总!$C$2:$C$871,,MATCH($B306,[2]掉落汇总!$D$1:$M$1)),[2]掉落汇总!$A$2:$A$871,I$1,[2]掉落汇总!$C$2:$C$871,$Q$1)+SUMIFS(OFFSET([2]掉落汇总!$C$2:$C$871,,MATCH($B306,[2]掉落汇总!$D$1:$M$1)),[2]掉落汇总!$A$2:$A$871,I$1,[2]掉落汇总!$C$2:$C$871,$Q$2)/$Q$3)*宝箱投放计算!H306</f>
        <v>0</v>
      </c>
      <c r="J306">
        <f ca="1">(SUMIFS(OFFSET([2]掉落汇总!$C$2:$C$871,,MATCH($B306,[2]掉落汇总!$D$1:$M$1)),[2]掉落汇总!$A$2:$A$871,J$1,[2]掉落汇总!$C$2:$C$871,$Q$1)+SUMIFS(OFFSET([2]掉落汇总!$C$2:$C$871,,MATCH($B306,[2]掉落汇总!$D$1:$M$1)),[2]掉落汇总!$A$2:$A$871,J$1,[2]掉落汇总!$C$2:$C$871,$Q$2)/$Q$3)*宝箱投放计算!I306</f>
        <v>0</v>
      </c>
      <c r="K306">
        <f ca="1">(SUMIFS(OFFSET([2]掉落汇总!$C$2:$C$871,,MATCH($B306,[2]掉落汇总!$D$1:$M$1)),[2]掉落汇总!$A$2:$A$871,K$1,[2]掉落汇总!$C$2:$C$871,$Q$1)+SUMIFS(OFFSET([2]掉落汇总!$C$2:$C$871,,MATCH($B306,[2]掉落汇总!$D$1:$M$1)),[2]掉落汇总!$A$2:$A$871,K$1,[2]掉落汇总!$C$2:$C$871,$Q$2)/$Q$3)*宝箱投放计算!J306</f>
        <v>0</v>
      </c>
      <c r="L306">
        <f ca="1">(SUMIFS(OFFSET([2]掉落汇总!$C$2:$C$871,,MATCH($B306,[2]掉落汇总!$D$1:$M$1)),[2]掉落汇总!$A$2:$A$871,L$1,[2]掉落汇总!$C$2:$C$871,$Q$1)+SUMIFS(OFFSET([2]掉落汇总!$C$2:$C$871,,MATCH($B306,[2]掉落汇总!$D$1:$M$1)),[2]掉落汇总!$A$2:$A$871,L$1,[2]掉落汇总!$C$2:$C$871,$Q$2)/$Q$3)*宝箱投放计算!K306</f>
        <v>0.58393299516338337</v>
      </c>
      <c r="M306">
        <f ca="1">(SUMIFS(OFFSET([2]掉落汇总!$C$2:$C$871,,MATCH($B306,[2]掉落汇总!$D$1:$M$1)),[2]掉落汇总!$A$2:$A$871,M$1,[2]掉落汇总!$C$2:$C$871,$Q$1)+SUMIFS(OFFSET([2]掉落汇总!$C$2:$C$871,,MATCH($B306,[2]掉落汇总!$D$1:$M$1)),[2]掉落汇总!$A$2:$A$871,M$1,[2]掉落汇总!$C$2:$C$871,$Q$2)/$Q$3)*宝箱投放计算!L306</f>
        <v>0.73572346140371359</v>
      </c>
      <c r="N306">
        <f ca="1">(SUMIFS(OFFSET([2]掉落汇总!$C$2:$C$871,,MATCH($B306,[2]掉落汇总!$D$1:$M$1)),[2]掉落汇总!$A$2:$A$871,N$1,[2]掉落汇总!$C$2:$C$871,$Q$1)+SUMIFS(OFFSET([2]掉落汇总!$C$2:$C$871,,MATCH($B306,[2]掉落汇总!$D$1:$M$1)),[2]掉落汇总!$A$2:$A$871,N$1,[2]掉落汇总!$C$2:$C$871,$Q$2)/$Q$3)*宝箱投放计算!M306</f>
        <v>0.19916400295057779</v>
      </c>
      <c r="O306">
        <f ca="1">(SUMIFS(OFFSET([2]掉落汇总!$C$2:$C$871,,MATCH($B306,[2]掉落汇总!$D$1:$M$1)),[2]掉落汇总!$A$2:$A$871,O$1,[2]掉落汇总!$C$2:$C$871,$Q$1)+SUMIFS(OFFSET([2]掉落汇总!$C$2:$C$871,,MATCH($B306,[2]掉落汇总!$D$1:$M$1)),[2]掉落汇总!$A$2:$A$871,O$1,[2]掉落汇总!$C$2:$C$871,$Q$2)/$Q$3)*宝箱投放计算!N306</f>
        <v>0.31118538581225147</v>
      </c>
    </row>
    <row r="307" spans="1:15" x14ac:dyDescent="0.2">
      <c r="A307">
        <f>玩家成长时间线!A307</f>
        <v>306</v>
      </c>
      <c r="B307">
        <f>玩家成长时间线!B307</f>
        <v>10</v>
      </c>
      <c r="C307">
        <f ca="1">SUM($D$2:D307)</f>
        <v>1789.8983033238976</v>
      </c>
      <c r="D307">
        <f t="shared" ca="1" si="4"/>
        <v>5.9526442573985818</v>
      </c>
      <c r="E307">
        <f ca="1">(SUMIFS(OFFSET([2]掉落汇总!$C$2:$C$871,,MATCH($B307,[2]掉落汇总!$D$1:$M$1)),[2]掉落汇总!$A$2:$A$871,E$1,[2]掉落汇总!$C$2:$C$871,$Q$1)+SUMIFS(OFFSET([2]掉落汇总!$C$2:$C$871,,MATCH($B307,[2]掉落汇总!$D$1:$M$1)),[2]掉落汇总!$A$2:$A$871,E$1,[2]掉落汇总!$C$2:$C$871,$Q$2)/$Q$3)*宝箱投放计算!D307</f>
        <v>0.98580536559705412</v>
      </c>
      <c r="F307">
        <f ca="1">(SUMIFS(OFFSET([2]掉落汇总!$C$2:$C$871,,MATCH($B307,[2]掉落汇总!$D$1:$M$1)),[2]掉落汇总!$A$2:$A$871,F$1,[2]掉落汇总!$C$2:$C$871,$Q$1)+SUMIFS(OFFSET([2]掉落汇总!$C$2:$C$871,,MATCH($B307,[2]掉落汇总!$D$1:$M$1)),[2]掉落汇总!$A$2:$A$871,F$1,[2]掉落汇总!$C$2:$C$871,$Q$2)/$Q$3)*宝箱投放计算!E307</f>
        <v>3.1368330464716006</v>
      </c>
      <c r="G307">
        <f ca="1">(SUMIFS(OFFSET([2]掉落汇总!$C$2:$C$871,,MATCH($B307,[2]掉落汇总!$D$1:$M$1)),[2]掉落汇总!$A$2:$A$871,G$1,[2]掉落汇总!$C$2:$C$871,$Q$1)+SUMIFS(OFFSET([2]掉落汇总!$C$2:$C$871,,MATCH($B307,[2]掉落汇总!$D$1:$M$1)),[2]掉落汇总!$A$2:$A$871,G$1,[2]掉落汇总!$C$2:$C$871,$Q$2)/$Q$3)*宝箱投放计算!F307</f>
        <v>0</v>
      </c>
      <c r="H307">
        <f ca="1">(SUMIFS(OFFSET([2]掉落汇总!$C$2:$C$871,,MATCH($B307,[2]掉落汇总!$D$1:$M$1)),[2]掉落汇总!$A$2:$A$871,H$1,[2]掉落汇总!$C$2:$C$871,$Q$1)+SUMIFS(OFFSET([2]掉落汇总!$C$2:$C$871,,MATCH($B307,[2]掉落汇总!$D$1:$M$1)),[2]掉落汇总!$A$2:$A$871,H$1,[2]掉落汇总!$C$2:$C$871,$Q$2)/$Q$3)*宝箱投放计算!G307</f>
        <v>0</v>
      </c>
      <c r="I307">
        <f ca="1">(SUMIFS(OFFSET([2]掉落汇总!$C$2:$C$871,,MATCH($B307,[2]掉落汇总!$D$1:$M$1)),[2]掉落汇总!$A$2:$A$871,I$1,[2]掉落汇总!$C$2:$C$871,$Q$1)+SUMIFS(OFFSET([2]掉落汇总!$C$2:$C$871,,MATCH($B307,[2]掉落汇总!$D$1:$M$1)),[2]掉落汇总!$A$2:$A$871,I$1,[2]掉落汇总!$C$2:$C$871,$Q$2)/$Q$3)*宝箱投放计算!H307</f>
        <v>0</v>
      </c>
      <c r="J307">
        <f ca="1">(SUMIFS(OFFSET([2]掉落汇总!$C$2:$C$871,,MATCH($B307,[2]掉落汇总!$D$1:$M$1)),[2]掉落汇总!$A$2:$A$871,J$1,[2]掉落汇总!$C$2:$C$871,$Q$1)+SUMIFS(OFFSET([2]掉落汇总!$C$2:$C$871,,MATCH($B307,[2]掉落汇总!$D$1:$M$1)),[2]掉落汇总!$A$2:$A$871,J$1,[2]掉落汇总!$C$2:$C$871,$Q$2)/$Q$3)*宝箱投放计算!I307</f>
        <v>0</v>
      </c>
      <c r="K307">
        <f ca="1">(SUMIFS(OFFSET([2]掉落汇总!$C$2:$C$871,,MATCH($B307,[2]掉落汇总!$D$1:$M$1)),[2]掉落汇总!$A$2:$A$871,K$1,[2]掉落汇总!$C$2:$C$871,$Q$1)+SUMIFS(OFFSET([2]掉落汇总!$C$2:$C$871,,MATCH($B307,[2]掉落汇总!$D$1:$M$1)),[2]掉落汇总!$A$2:$A$871,K$1,[2]掉落汇总!$C$2:$C$871,$Q$2)/$Q$3)*宝箱投放计算!J307</f>
        <v>0</v>
      </c>
      <c r="L307">
        <f ca="1">(SUMIFS(OFFSET([2]掉落汇总!$C$2:$C$871,,MATCH($B307,[2]掉落汇总!$D$1:$M$1)),[2]掉落汇总!$A$2:$A$871,L$1,[2]掉落汇总!$C$2:$C$871,$Q$1)+SUMIFS(OFFSET([2]掉落汇总!$C$2:$C$871,,MATCH($B307,[2]掉落汇总!$D$1:$M$1)),[2]掉落汇总!$A$2:$A$871,L$1,[2]掉落汇总!$C$2:$C$871,$Q$2)/$Q$3)*宝箱投放计算!K307</f>
        <v>0.58393299516338337</v>
      </c>
      <c r="M307">
        <f ca="1">(SUMIFS(OFFSET([2]掉落汇总!$C$2:$C$871,,MATCH($B307,[2]掉落汇总!$D$1:$M$1)),[2]掉落汇总!$A$2:$A$871,M$1,[2]掉落汇总!$C$2:$C$871,$Q$1)+SUMIFS(OFFSET([2]掉落汇总!$C$2:$C$871,,MATCH($B307,[2]掉落汇总!$D$1:$M$1)),[2]掉落汇总!$A$2:$A$871,M$1,[2]掉落汇总!$C$2:$C$871,$Q$2)/$Q$3)*宝箱投放计算!L307</f>
        <v>0.73572346140371359</v>
      </c>
      <c r="N307">
        <f ca="1">(SUMIFS(OFFSET([2]掉落汇总!$C$2:$C$871,,MATCH($B307,[2]掉落汇总!$D$1:$M$1)),[2]掉落汇总!$A$2:$A$871,N$1,[2]掉落汇总!$C$2:$C$871,$Q$1)+SUMIFS(OFFSET([2]掉落汇总!$C$2:$C$871,,MATCH($B307,[2]掉落汇总!$D$1:$M$1)),[2]掉落汇总!$A$2:$A$871,N$1,[2]掉落汇总!$C$2:$C$871,$Q$2)/$Q$3)*宝箱投放计算!M307</f>
        <v>0.19916400295057779</v>
      </c>
      <c r="O307">
        <f ca="1">(SUMIFS(OFFSET([2]掉落汇总!$C$2:$C$871,,MATCH($B307,[2]掉落汇总!$D$1:$M$1)),[2]掉落汇总!$A$2:$A$871,O$1,[2]掉落汇总!$C$2:$C$871,$Q$1)+SUMIFS(OFFSET([2]掉落汇总!$C$2:$C$871,,MATCH($B307,[2]掉落汇总!$D$1:$M$1)),[2]掉落汇总!$A$2:$A$871,O$1,[2]掉落汇总!$C$2:$C$871,$Q$2)/$Q$3)*宝箱投放计算!N307</f>
        <v>0.31118538581225147</v>
      </c>
    </row>
    <row r="308" spans="1:15" x14ac:dyDescent="0.2">
      <c r="A308">
        <f>玩家成长时间线!A308</f>
        <v>307</v>
      </c>
      <c r="B308">
        <f>玩家成长时间线!B308</f>
        <v>10</v>
      </c>
      <c r="C308">
        <f ca="1">SUM($D$2:D308)</f>
        <v>1795.8168602588344</v>
      </c>
      <c r="D308">
        <f t="shared" ca="1" si="4"/>
        <v>5.9185569349367189</v>
      </c>
      <c r="E308">
        <f ca="1">(SUMIFS(OFFSET([2]掉落汇总!$C$2:$C$871,,MATCH($B308,[2]掉落汇总!$D$1:$M$1)),[2]掉落汇总!$A$2:$A$871,E$1,[2]掉落汇总!$C$2:$C$871,$Q$1)+SUMIFS(OFFSET([2]掉落汇总!$C$2:$C$871,,MATCH($B308,[2]掉落汇总!$D$1:$M$1)),[2]掉落汇总!$A$2:$A$871,E$1,[2]掉落汇总!$C$2:$C$871,$Q$2)/$Q$3)*宝箱投放计算!D308</f>
        <v>0.95171804313519193</v>
      </c>
      <c r="F308">
        <f ca="1">(SUMIFS(OFFSET([2]掉落汇总!$C$2:$C$871,,MATCH($B308,[2]掉落汇总!$D$1:$M$1)),[2]掉落汇总!$A$2:$A$871,F$1,[2]掉落汇总!$C$2:$C$871,$Q$1)+SUMIFS(OFFSET([2]掉落汇总!$C$2:$C$871,,MATCH($B308,[2]掉落汇总!$D$1:$M$1)),[2]掉落汇总!$A$2:$A$871,F$1,[2]掉落汇总!$C$2:$C$871,$Q$2)/$Q$3)*宝箱投放计算!E308</f>
        <v>3.1368330464716006</v>
      </c>
      <c r="G308">
        <f ca="1">(SUMIFS(OFFSET([2]掉落汇总!$C$2:$C$871,,MATCH($B308,[2]掉落汇总!$D$1:$M$1)),[2]掉落汇总!$A$2:$A$871,G$1,[2]掉落汇总!$C$2:$C$871,$Q$1)+SUMIFS(OFFSET([2]掉落汇总!$C$2:$C$871,,MATCH($B308,[2]掉落汇总!$D$1:$M$1)),[2]掉落汇总!$A$2:$A$871,G$1,[2]掉落汇总!$C$2:$C$871,$Q$2)/$Q$3)*宝箱投放计算!F308</f>
        <v>0</v>
      </c>
      <c r="H308">
        <f ca="1">(SUMIFS(OFFSET([2]掉落汇总!$C$2:$C$871,,MATCH($B308,[2]掉落汇总!$D$1:$M$1)),[2]掉落汇总!$A$2:$A$871,H$1,[2]掉落汇总!$C$2:$C$871,$Q$1)+SUMIFS(OFFSET([2]掉落汇总!$C$2:$C$871,,MATCH($B308,[2]掉落汇总!$D$1:$M$1)),[2]掉落汇总!$A$2:$A$871,H$1,[2]掉落汇总!$C$2:$C$871,$Q$2)/$Q$3)*宝箱投放计算!G308</f>
        <v>0</v>
      </c>
      <c r="I308">
        <f ca="1">(SUMIFS(OFFSET([2]掉落汇总!$C$2:$C$871,,MATCH($B308,[2]掉落汇总!$D$1:$M$1)),[2]掉落汇总!$A$2:$A$871,I$1,[2]掉落汇总!$C$2:$C$871,$Q$1)+SUMIFS(OFFSET([2]掉落汇总!$C$2:$C$871,,MATCH($B308,[2]掉落汇总!$D$1:$M$1)),[2]掉落汇总!$A$2:$A$871,I$1,[2]掉落汇总!$C$2:$C$871,$Q$2)/$Q$3)*宝箱投放计算!H308</f>
        <v>0</v>
      </c>
      <c r="J308">
        <f ca="1">(SUMIFS(OFFSET([2]掉落汇总!$C$2:$C$871,,MATCH($B308,[2]掉落汇总!$D$1:$M$1)),[2]掉落汇总!$A$2:$A$871,J$1,[2]掉落汇总!$C$2:$C$871,$Q$1)+SUMIFS(OFFSET([2]掉落汇总!$C$2:$C$871,,MATCH($B308,[2]掉落汇总!$D$1:$M$1)),[2]掉落汇总!$A$2:$A$871,J$1,[2]掉落汇总!$C$2:$C$871,$Q$2)/$Q$3)*宝箱投放计算!I308</f>
        <v>0</v>
      </c>
      <c r="K308">
        <f ca="1">(SUMIFS(OFFSET([2]掉落汇总!$C$2:$C$871,,MATCH($B308,[2]掉落汇总!$D$1:$M$1)),[2]掉落汇总!$A$2:$A$871,K$1,[2]掉落汇总!$C$2:$C$871,$Q$1)+SUMIFS(OFFSET([2]掉落汇总!$C$2:$C$871,,MATCH($B308,[2]掉落汇总!$D$1:$M$1)),[2]掉落汇总!$A$2:$A$871,K$1,[2]掉落汇总!$C$2:$C$871,$Q$2)/$Q$3)*宝箱投放计算!J308</f>
        <v>0</v>
      </c>
      <c r="L308">
        <f ca="1">(SUMIFS(OFFSET([2]掉落汇总!$C$2:$C$871,,MATCH($B308,[2]掉落汇总!$D$1:$M$1)),[2]掉落汇总!$A$2:$A$871,L$1,[2]掉落汇总!$C$2:$C$871,$Q$1)+SUMIFS(OFFSET([2]掉落汇总!$C$2:$C$871,,MATCH($B308,[2]掉落汇总!$D$1:$M$1)),[2]掉落汇总!$A$2:$A$871,L$1,[2]掉落汇总!$C$2:$C$871,$Q$2)/$Q$3)*宝箱投放计算!K308</f>
        <v>0.58393299516338337</v>
      </c>
      <c r="M308">
        <f ca="1">(SUMIFS(OFFSET([2]掉落汇总!$C$2:$C$871,,MATCH($B308,[2]掉落汇总!$D$1:$M$1)),[2]掉落汇总!$A$2:$A$871,M$1,[2]掉落汇总!$C$2:$C$871,$Q$1)+SUMIFS(OFFSET([2]掉落汇总!$C$2:$C$871,,MATCH($B308,[2]掉落汇总!$D$1:$M$1)),[2]掉落汇总!$A$2:$A$871,M$1,[2]掉落汇总!$C$2:$C$871,$Q$2)/$Q$3)*宝箱投放计算!L308</f>
        <v>0.73572346140371359</v>
      </c>
      <c r="N308">
        <f ca="1">(SUMIFS(OFFSET([2]掉落汇总!$C$2:$C$871,,MATCH($B308,[2]掉落汇总!$D$1:$M$1)),[2]掉落汇总!$A$2:$A$871,N$1,[2]掉落汇总!$C$2:$C$871,$Q$1)+SUMIFS(OFFSET([2]掉落汇总!$C$2:$C$871,,MATCH($B308,[2]掉落汇总!$D$1:$M$1)),[2]掉落汇总!$A$2:$A$871,N$1,[2]掉落汇总!$C$2:$C$871,$Q$2)/$Q$3)*宝箱投放计算!M308</f>
        <v>0.19916400295057779</v>
      </c>
      <c r="O308">
        <f ca="1">(SUMIFS(OFFSET([2]掉落汇总!$C$2:$C$871,,MATCH($B308,[2]掉落汇总!$D$1:$M$1)),[2]掉落汇总!$A$2:$A$871,O$1,[2]掉落汇总!$C$2:$C$871,$Q$1)+SUMIFS(OFFSET([2]掉落汇总!$C$2:$C$871,,MATCH($B308,[2]掉落汇总!$D$1:$M$1)),[2]掉落汇总!$A$2:$A$871,O$1,[2]掉落汇总!$C$2:$C$871,$Q$2)/$Q$3)*宝箱投放计算!N308</f>
        <v>0.31118538581225147</v>
      </c>
    </row>
    <row r="309" spans="1:15" x14ac:dyDescent="0.2">
      <c r="A309">
        <f>玩家成长时间线!A309</f>
        <v>308</v>
      </c>
      <c r="B309">
        <f>玩家成长时间线!B309</f>
        <v>8</v>
      </c>
      <c r="C309">
        <f ca="1">SUM($D$2:D309)</f>
        <v>1801.8762208086687</v>
      </c>
      <c r="D309">
        <f t="shared" ca="1" si="4"/>
        <v>6.059360549834417</v>
      </c>
      <c r="E309">
        <f ca="1">(SUMIFS(OFFSET([2]掉落汇总!$C$2:$C$871,,MATCH($B309,[2]掉落汇总!$D$1:$M$1)),[2]掉落汇总!$A$2:$A$871,E$1,[2]掉落汇总!$C$2:$C$871,$Q$1)+SUMIFS(OFFSET([2]掉落汇总!$C$2:$C$871,,MATCH($B309,[2]掉落汇总!$D$1:$M$1)),[2]掉落汇总!$A$2:$A$871,E$1,[2]掉落汇总!$C$2:$C$871,$Q$2)/$Q$3)*宝箱投放计算!D309</f>
        <v>1.0673384615384616</v>
      </c>
      <c r="F309">
        <f ca="1">(SUMIFS(OFFSET([2]掉落汇总!$C$2:$C$871,,MATCH($B309,[2]掉落汇总!$D$1:$M$1)),[2]掉落汇总!$A$2:$A$871,F$1,[2]掉落汇总!$C$2:$C$871,$Q$1)+SUMIFS(OFFSET([2]掉落汇总!$C$2:$C$871,,MATCH($B309,[2]掉落汇总!$D$1:$M$1)),[2]掉落汇总!$A$2:$A$871,F$1,[2]掉落汇总!$C$2:$C$871,$Q$2)/$Q$3)*宝箱投放计算!E309</f>
        <v>2.5094664371772804</v>
      </c>
      <c r="G309">
        <f ca="1">(SUMIFS(OFFSET([2]掉落汇总!$C$2:$C$871,,MATCH($B309,[2]掉落汇总!$D$1:$M$1)),[2]掉落汇总!$A$2:$A$871,G$1,[2]掉落汇总!$C$2:$C$871,$Q$1)+SUMIFS(OFFSET([2]掉落汇总!$C$2:$C$871,,MATCH($B309,[2]掉落汇总!$D$1:$M$1)),[2]掉落汇总!$A$2:$A$871,G$1,[2]掉落汇总!$C$2:$C$871,$Q$2)/$Q$3)*宝箱投放计算!F309</f>
        <v>0.65254980578874822</v>
      </c>
      <c r="H309">
        <f ca="1">(SUMIFS(OFFSET([2]掉落汇总!$C$2:$C$871,,MATCH($B309,[2]掉落汇总!$D$1:$M$1)),[2]掉落汇总!$A$2:$A$871,H$1,[2]掉落汇总!$C$2:$C$871,$Q$1)+SUMIFS(OFFSET([2]掉落汇总!$C$2:$C$871,,MATCH($B309,[2]掉落汇总!$D$1:$M$1)),[2]掉落汇总!$A$2:$A$871,H$1,[2]掉落汇总!$C$2:$C$871,$Q$2)/$Q$3)*宝箱投放计算!G309</f>
        <v>0</v>
      </c>
      <c r="I309">
        <f ca="1">(SUMIFS(OFFSET([2]掉落汇总!$C$2:$C$871,,MATCH($B309,[2]掉落汇总!$D$1:$M$1)),[2]掉落汇总!$A$2:$A$871,I$1,[2]掉落汇总!$C$2:$C$871,$Q$1)+SUMIFS(OFFSET([2]掉落汇总!$C$2:$C$871,,MATCH($B309,[2]掉落汇总!$D$1:$M$1)),[2]掉落汇总!$A$2:$A$871,I$1,[2]掉落汇总!$C$2:$C$871,$Q$2)/$Q$3)*宝箱投放计算!H309</f>
        <v>0</v>
      </c>
      <c r="J309">
        <f ca="1">(SUMIFS(OFFSET([2]掉落汇总!$C$2:$C$871,,MATCH($B309,[2]掉落汇总!$D$1:$M$1)),[2]掉落汇总!$A$2:$A$871,J$1,[2]掉落汇总!$C$2:$C$871,$Q$1)+SUMIFS(OFFSET([2]掉落汇总!$C$2:$C$871,,MATCH($B309,[2]掉落汇总!$D$1:$M$1)),[2]掉落汇总!$A$2:$A$871,J$1,[2]掉落汇总!$C$2:$C$871,$Q$2)/$Q$3)*宝箱投放计算!I309</f>
        <v>0</v>
      </c>
      <c r="K309">
        <f ca="1">(SUMIFS(OFFSET([2]掉落汇总!$C$2:$C$871,,MATCH($B309,[2]掉落汇总!$D$1:$M$1)),[2]掉落汇总!$A$2:$A$871,K$1,[2]掉落汇总!$C$2:$C$871,$Q$1)+SUMIFS(OFFSET([2]掉落汇总!$C$2:$C$871,,MATCH($B309,[2]掉落汇总!$D$1:$M$1)),[2]掉落汇总!$A$2:$A$871,K$1,[2]掉落汇总!$C$2:$C$871,$Q$2)/$Q$3)*宝箱投放计算!J309</f>
        <v>0</v>
      </c>
      <c r="L309">
        <f ca="1">(SUMIFS(OFFSET([2]掉落汇总!$C$2:$C$871,,MATCH($B309,[2]掉落汇总!$D$1:$M$1)),[2]掉落汇总!$A$2:$A$871,L$1,[2]掉落汇总!$C$2:$C$871,$Q$1)+SUMIFS(OFFSET([2]掉落汇总!$C$2:$C$871,,MATCH($B309,[2]掉落汇总!$D$1:$M$1)),[2]掉落汇总!$A$2:$A$871,L$1,[2]掉落汇总!$C$2:$C$871,$Q$2)/$Q$3)*宝箱投放计算!K309</f>
        <v>0.58393299516338337</v>
      </c>
      <c r="M309">
        <f ca="1">(SUMIFS(OFFSET([2]掉落汇总!$C$2:$C$871,,MATCH($B309,[2]掉落汇总!$D$1:$M$1)),[2]掉落汇总!$A$2:$A$871,M$1,[2]掉落汇总!$C$2:$C$871,$Q$1)+SUMIFS(OFFSET([2]掉落汇总!$C$2:$C$871,,MATCH($B309,[2]掉落汇总!$D$1:$M$1)),[2]掉落汇总!$A$2:$A$871,M$1,[2]掉落汇总!$C$2:$C$871,$Q$2)/$Q$3)*宝箱投放计算!L309</f>
        <v>0.73572346140371359</v>
      </c>
      <c r="N309">
        <f ca="1">(SUMIFS(OFFSET([2]掉落汇总!$C$2:$C$871,,MATCH($B309,[2]掉落汇总!$D$1:$M$1)),[2]掉落汇总!$A$2:$A$871,N$1,[2]掉落汇总!$C$2:$C$871,$Q$1)+SUMIFS(OFFSET([2]掉落汇总!$C$2:$C$871,,MATCH($B309,[2]掉落汇总!$D$1:$M$1)),[2]掉落汇总!$A$2:$A$871,N$1,[2]掉落汇总!$C$2:$C$871,$Q$2)/$Q$3)*宝箱投放计算!M309</f>
        <v>0.19916400295057779</v>
      </c>
      <c r="O309">
        <f ca="1">(SUMIFS(OFFSET([2]掉落汇总!$C$2:$C$871,,MATCH($B309,[2]掉落汇总!$D$1:$M$1)),[2]掉落汇总!$A$2:$A$871,O$1,[2]掉落汇总!$C$2:$C$871,$Q$1)+SUMIFS(OFFSET([2]掉落汇总!$C$2:$C$871,,MATCH($B309,[2]掉落汇总!$D$1:$M$1)),[2]掉落汇总!$A$2:$A$871,O$1,[2]掉落汇总!$C$2:$C$871,$Q$2)/$Q$3)*宝箱投放计算!N309</f>
        <v>0.31118538581225147</v>
      </c>
    </row>
    <row r="310" spans="1:15" x14ac:dyDescent="0.2">
      <c r="A310">
        <f>玩家成长时间线!A310</f>
        <v>309</v>
      </c>
      <c r="B310">
        <f>玩家成长时间线!B310</f>
        <v>8</v>
      </c>
      <c r="C310">
        <f ca="1">SUM($D$2:D310)</f>
        <v>1807.1688007834837</v>
      </c>
      <c r="D310">
        <f t="shared" ca="1" si="4"/>
        <v>5.2925799748148989</v>
      </c>
      <c r="E310">
        <f ca="1">(SUMIFS(OFFSET([2]掉落汇总!$C$2:$C$871,,MATCH($B310,[2]掉落汇总!$D$1:$M$1)),[2]掉落汇总!$A$2:$A$871,E$1,[2]掉落汇总!$C$2:$C$871,$Q$1)+SUMIFS(OFFSET([2]掉落汇总!$C$2:$C$871,,MATCH($B310,[2]掉落汇总!$D$1:$M$1)),[2]掉落汇总!$A$2:$A$871,E$1,[2]掉落汇总!$C$2:$C$871,$Q$2)/$Q$3)*宝箱投放计算!D310</f>
        <v>0.95310769230769232</v>
      </c>
      <c r="F310">
        <f ca="1">(SUMIFS(OFFSET([2]掉落汇总!$C$2:$C$871,,MATCH($B310,[2]掉落汇总!$D$1:$M$1)),[2]掉落汇总!$A$2:$A$871,F$1,[2]掉落汇总!$C$2:$C$871,$Q$1)+SUMIFS(OFFSET([2]掉落汇总!$C$2:$C$871,,MATCH($B310,[2]掉落汇总!$D$1:$M$1)),[2]掉落汇总!$A$2:$A$871,F$1,[2]掉落汇总!$C$2:$C$871,$Q$2)/$Q$3)*宝箱投放计算!E310</f>
        <v>2.5094664371772804</v>
      </c>
      <c r="G310">
        <f ca="1">(SUMIFS(OFFSET([2]掉落汇总!$C$2:$C$871,,MATCH($B310,[2]掉落汇总!$D$1:$M$1)),[2]掉落汇总!$A$2:$A$871,G$1,[2]掉落汇总!$C$2:$C$871,$Q$1)+SUMIFS(OFFSET([2]掉落汇总!$C$2:$C$871,,MATCH($B310,[2]掉落汇总!$D$1:$M$1)),[2]掉落汇总!$A$2:$A$871,G$1,[2]掉落汇总!$C$2:$C$871,$Q$2)/$Q$3)*宝箱投放计算!F310</f>
        <v>0</v>
      </c>
      <c r="H310">
        <f ca="1">(SUMIFS(OFFSET([2]掉落汇总!$C$2:$C$871,,MATCH($B310,[2]掉落汇总!$D$1:$M$1)),[2]掉落汇总!$A$2:$A$871,H$1,[2]掉落汇总!$C$2:$C$871,$Q$1)+SUMIFS(OFFSET([2]掉落汇总!$C$2:$C$871,,MATCH($B310,[2]掉落汇总!$D$1:$M$1)),[2]掉落汇总!$A$2:$A$871,H$1,[2]掉落汇总!$C$2:$C$871,$Q$2)/$Q$3)*宝箱投放计算!G310</f>
        <v>0</v>
      </c>
      <c r="I310">
        <f ca="1">(SUMIFS(OFFSET([2]掉落汇总!$C$2:$C$871,,MATCH($B310,[2]掉落汇总!$D$1:$M$1)),[2]掉落汇总!$A$2:$A$871,I$1,[2]掉落汇总!$C$2:$C$871,$Q$1)+SUMIFS(OFFSET([2]掉落汇总!$C$2:$C$871,,MATCH($B310,[2]掉落汇总!$D$1:$M$1)),[2]掉落汇总!$A$2:$A$871,I$1,[2]掉落汇总!$C$2:$C$871,$Q$2)/$Q$3)*宝箱投放计算!H310</f>
        <v>0</v>
      </c>
      <c r="J310">
        <f ca="1">(SUMIFS(OFFSET([2]掉落汇总!$C$2:$C$871,,MATCH($B310,[2]掉落汇总!$D$1:$M$1)),[2]掉落汇总!$A$2:$A$871,J$1,[2]掉落汇总!$C$2:$C$871,$Q$1)+SUMIFS(OFFSET([2]掉落汇总!$C$2:$C$871,,MATCH($B310,[2]掉落汇总!$D$1:$M$1)),[2]掉落汇总!$A$2:$A$871,J$1,[2]掉落汇总!$C$2:$C$871,$Q$2)/$Q$3)*宝箱投放计算!I310</f>
        <v>0</v>
      </c>
      <c r="K310">
        <f ca="1">(SUMIFS(OFFSET([2]掉落汇总!$C$2:$C$871,,MATCH($B310,[2]掉落汇总!$D$1:$M$1)),[2]掉落汇总!$A$2:$A$871,K$1,[2]掉落汇总!$C$2:$C$871,$Q$1)+SUMIFS(OFFSET([2]掉落汇总!$C$2:$C$871,,MATCH($B310,[2]掉落汇总!$D$1:$M$1)),[2]掉落汇总!$A$2:$A$871,K$1,[2]掉落汇总!$C$2:$C$871,$Q$2)/$Q$3)*宝箱投放计算!J310</f>
        <v>0</v>
      </c>
      <c r="L310">
        <f ca="1">(SUMIFS(OFFSET([2]掉落汇总!$C$2:$C$871,,MATCH($B310,[2]掉落汇总!$D$1:$M$1)),[2]掉落汇总!$A$2:$A$871,L$1,[2]掉落汇总!$C$2:$C$871,$Q$1)+SUMIFS(OFFSET([2]掉落汇总!$C$2:$C$871,,MATCH($B310,[2]掉落汇总!$D$1:$M$1)),[2]掉落汇总!$A$2:$A$871,L$1,[2]掉落汇总!$C$2:$C$871,$Q$2)/$Q$3)*宝箱投放计算!K310</f>
        <v>0.58393299516338337</v>
      </c>
      <c r="M310">
        <f ca="1">(SUMIFS(OFFSET([2]掉落汇总!$C$2:$C$871,,MATCH($B310,[2]掉落汇总!$D$1:$M$1)),[2]掉落汇总!$A$2:$A$871,M$1,[2]掉落汇总!$C$2:$C$871,$Q$1)+SUMIFS(OFFSET([2]掉落汇总!$C$2:$C$871,,MATCH($B310,[2]掉落汇总!$D$1:$M$1)),[2]掉落汇总!$A$2:$A$871,M$1,[2]掉落汇总!$C$2:$C$871,$Q$2)/$Q$3)*宝箱投放计算!L310</f>
        <v>0.73572346140371359</v>
      </c>
      <c r="N310">
        <f ca="1">(SUMIFS(OFFSET([2]掉落汇总!$C$2:$C$871,,MATCH($B310,[2]掉落汇总!$D$1:$M$1)),[2]掉落汇总!$A$2:$A$871,N$1,[2]掉落汇总!$C$2:$C$871,$Q$1)+SUMIFS(OFFSET([2]掉落汇总!$C$2:$C$871,,MATCH($B310,[2]掉落汇总!$D$1:$M$1)),[2]掉落汇总!$A$2:$A$871,N$1,[2]掉落汇总!$C$2:$C$871,$Q$2)/$Q$3)*宝箱投放计算!M310</f>
        <v>0.19916400295057779</v>
      </c>
      <c r="O310">
        <f ca="1">(SUMIFS(OFFSET([2]掉落汇总!$C$2:$C$871,,MATCH($B310,[2]掉落汇总!$D$1:$M$1)),[2]掉落汇总!$A$2:$A$871,O$1,[2]掉落汇总!$C$2:$C$871,$Q$1)+SUMIFS(OFFSET([2]掉落汇总!$C$2:$C$871,,MATCH($B310,[2]掉落汇总!$D$1:$M$1)),[2]掉落汇总!$A$2:$A$871,O$1,[2]掉落汇总!$C$2:$C$871,$Q$2)/$Q$3)*宝箱投放计算!N310</f>
        <v>0.31118538581225147</v>
      </c>
    </row>
    <row r="311" spans="1:15" x14ac:dyDescent="0.2">
      <c r="A311">
        <f>玩家成长时间线!A311</f>
        <v>310</v>
      </c>
      <c r="B311">
        <f>玩家成长时间线!B311</f>
        <v>8</v>
      </c>
      <c r="C311">
        <f ca="1">SUM($D$2:D311)</f>
        <v>1812.4867653736833</v>
      </c>
      <c r="D311">
        <f t="shared" ca="1" si="4"/>
        <v>5.317964590199515</v>
      </c>
      <c r="E311">
        <f ca="1">(SUMIFS(OFFSET([2]掉落汇总!$C$2:$C$871,,MATCH($B311,[2]掉落汇总!$D$1:$M$1)),[2]掉落汇总!$A$2:$A$871,E$1,[2]掉落汇总!$C$2:$C$871,$Q$1)+SUMIFS(OFFSET([2]掉落汇总!$C$2:$C$871,,MATCH($B311,[2]掉落汇总!$D$1:$M$1)),[2]掉落汇总!$A$2:$A$871,E$1,[2]掉落汇总!$C$2:$C$871,$Q$2)/$Q$3)*宝箱投放计算!D311</f>
        <v>0.97849230769230777</v>
      </c>
      <c r="F311">
        <f ca="1">(SUMIFS(OFFSET([2]掉落汇总!$C$2:$C$871,,MATCH($B311,[2]掉落汇总!$D$1:$M$1)),[2]掉落汇总!$A$2:$A$871,F$1,[2]掉落汇总!$C$2:$C$871,$Q$1)+SUMIFS(OFFSET([2]掉落汇总!$C$2:$C$871,,MATCH($B311,[2]掉落汇总!$D$1:$M$1)),[2]掉落汇总!$A$2:$A$871,F$1,[2]掉落汇总!$C$2:$C$871,$Q$2)/$Q$3)*宝箱投放计算!E311</f>
        <v>2.5094664371772804</v>
      </c>
      <c r="G311">
        <f ca="1">(SUMIFS(OFFSET([2]掉落汇总!$C$2:$C$871,,MATCH($B311,[2]掉落汇总!$D$1:$M$1)),[2]掉落汇总!$A$2:$A$871,G$1,[2]掉落汇总!$C$2:$C$871,$Q$1)+SUMIFS(OFFSET([2]掉落汇总!$C$2:$C$871,,MATCH($B311,[2]掉落汇总!$D$1:$M$1)),[2]掉落汇总!$A$2:$A$871,G$1,[2]掉落汇总!$C$2:$C$871,$Q$2)/$Q$3)*宝箱投放计算!F311</f>
        <v>0</v>
      </c>
      <c r="H311">
        <f ca="1">(SUMIFS(OFFSET([2]掉落汇总!$C$2:$C$871,,MATCH($B311,[2]掉落汇总!$D$1:$M$1)),[2]掉落汇总!$A$2:$A$871,H$1,[2]掉落汇总!$C$2:$C$871,$Q$1)+SUMIFS(OFFSET([2]掉落汇总!$C$2:$C$871,,MATCH($B311,[2]掉落汇总!$D$1:$M$1)),[2]掉落汇总!$A$2:$A$871,H$1,[2]掉落汇总!$C$2:$C$871,$Q$2)/$Q$3)*宝箱投放计算!G311</f>
        <v>0</v>
      </c>
      <c r="I311">
        <f ca="1">(SUMIFS(OFFSET([2]掉落汇总!$C$2:$C$871,,MATCH($B311,[2]掉落汇总!$D$1:$M$1)),[2]掉落汇总!$A$2:$A$871,I$1,[2]掉落汇总!$C$2:$C$871,$Q$1)+SUMIFS(OFFSET([2]掉落汇总!$C$2:$C$871,,MATCH($B311,[2]掉落汇总!$D$1:$M$1)),[2]掉落汇总!$A$2:$A$871,I$1,[2]掉落汇总!$C$2:$C$871,$Q$2)/$Q$3)*宝箱投放计算!H311</f>
        <v>0</v>
      </c>
      <c r="J311">
        <f ca="1">(SUMIFS(OFFSET([2]掉落汇总!$C$2:$C$871,,MATCH($B311,[2]掉落汇总!$D$1:$M$1)),[2]掉落汇总!$A$2:$A$871,J$1,[2]掉落汇总!$C$2:$C$871,$Q$1)+SUMIFS(OFFSET([2]掉落汇总!$C$2:$C$871,,MATCH($B311,[2]掉落汇总!$D$1:$M$1)),[2]掉落汇总!$A$2:$A$871,J$1,[2]掉落汇总!$C$2:$C$871,$Q$2)/$Q$3)*宝箱投放计算!I311</f>
        <v>0</v>
      </c>
      <c r="K311">
        <f ca="1">(SUMIFS(OFFSET([2]掉落汇总!$C$2:$C$871,,MATCH($B311,[2]掉落汇总!$D$1:$M$1)),[2]掉落汇总!$A$2:$A$871,K$1,[2]掉落汇总!$C$2:$C$871,$Q$1)+SUMIFS(OFFSET([2]掉落汇总!$C$2:$C$871,,MATCH($B311,[2]掉落汇总!$D$1:$M$1)),[2]掉落汇总!$A$2:$A$871,K$1,[2]掉落汇总!$C$2:$C$871,$Q$2)/$Q$3)*宝箱投放计算!J311</f>
        <v>0</v>
      </c>
      <c r="L311">
        <f ca="1">(SUMIFS(OFFSET([2]掉落汇总!$C$2:$C$871,,MATCH($B311,[2]掉落汇总!$D$1:$M$1)),[2]掉落汇总!$A$2:$A$871,L$1,[2]掉落汇总!$C$2:$C$871,$Q$1)+SUMIFS(OFFSET([2]掉落汇总!$C$2:$C$871,,MATCH($B311,[2]掉落汇总!$D$1:$M$1)),[2]掉落汇总!$A$2:$A$871,L$1,[2]掉落汇总!$C$2:$C$871,$Q$2)/$Q$3)*宝箱投放计算!K311</f>
        <v>0.58393299516338337</v>
      </c>
      <c r="M311">
        <f ca="1">(SUMIFS(OFFSET([2]掉落汇总!$C$2:$C$871,,MATCH($B311,[2]掉落汇总!$D$1:$M$1)),[2]掉落汇总!$A$2:$A$871,M$1,[2]掉落汇总!$C$2:$C$871,$Q$1)+SUMIFS(OFFSET([2]掉落汇总!$C$2:$C$871,,MATCH($B311,[2]掉落汇总!$D$1:$M$1)),[2]掉落汇总!$A$2:$A$871,M$1,[2]掉落汇总!$C$2:$C$871,$Q$2)/$Q$3)*宝箱投放计算!L311</f>
        <v>0.73572346140371359</v>
      </c>
      <c r="N311">
        <f ca="1">(SUMIFS(OFFSET([2]掉落汇总!$C$2:$C$871,,MATCH($B311,[2]掉落汇总!$D$1:$M$1)),[2]掉落汇总!$A$2:$A$871,N$1,[2]掉落汇总!$C$2:$C$871,$Q$1)+SUMIFS(OFFSET([2]掉落汇总!$C$2:$C$871,,MATCH($B311,[2]掉落汇总!$D$1:$M$1)),[2]掉落汇总!$A$2:$A$871,N$1,[2]掉落汇总!$C$2:$C$871,$Q$2)/$Q$3)*宝箱投放计算!M311</f>
        <v>0.19916400295057779</v>
      </c>
      <c r="O311">
        <f ca="1">(SUMIFS(OFFSET([2]掉落汇总!$C$2:$C$871,,MATCH($B311,[2]掉落汇总!$D$1:$M$1)),[2]掉落汇总!$A$2:$A$871,O$1,[2]掉落汇总!$C$2:$C$871,$Q$1)+SUMIFS(OFFSET([2]掉落汇总!$C$2:$C$871,,MATCH($B311,[2]掉落汇总!$D$1:$M$1)),[2]掉落汇总!$A$2:$A$871,O$1,[2]掉落汇总!$C$2:$C$871,$Q$2)/$Q$3)*宝箱投放计算!N311</f>
        <v>0.31118538581225147</v>
      </c>
    </row>
    <row r="312" spans="1:15" x14ac:dyDescent="0.2">
      <c r="A312">
        <f>玩家成长时间线!A312</f>
        <v>311</v>
      </c>
      <c r="B312">
        <f>玩家成长时间线!B312</f>
        <v>9</v>
      </c>
      <c r="C312">
        <f ca="1">SUM($D$2:D312)</f>
        <v>1818.3458703505448</v>
      </c>
      <c r="D312">
        <f t="shared" ca="1" si="4"/>
        <v>5.8591049768615058</v>
      </c>
      <c r="E312">
        <f ca="1">(SUMIFS(OFFSET([2]掉落汇总!$C$2:$C$871,,MATCH($B312,[2]掉落汇总!$D$1:$M$1)),[2]掉落汇总!$A$2:$A$871,E$1,[2]掉落汇总!$C$2:$C$871,$Q$1)+SUMIFS(OFFSET([2]掉落汇总!$C$2:$C$871,,MATCH($B312,[2]掉落汇总!$D$1:$M$1)),[2]掉落汇总!$A$2:$A$871,E$1,[2]掉落汇总!$C$2:$C$871,$Q$2)/$Q$3)*宝箱投放计算!D312</f>
        <v>0.8922660850599784</v>
      </c>
      <c r="F312">
        <f ca="1">(SUMIFS(OFFSET([2]掉落汇总!$C$2:$C$871,,MATCH($B312,[2]掉落汇总!$D$1:$M$1)),[2]掉落汇总!$A$2:$A$871,F$1,[2]掉落汇总!$C$2:$C$871,$Q$1)+SUMIFS(OFFSET([2]掉落汇总!$C$2:$C$871,,MATCH($B312,[2]掉落汇总!$D$1:$M$1)),[2]掉落汇总!$A$2:$A$871,F$1,[2]掉落汇总!$C$2:$C$871,$Q$2)/$Q$3)*宝箱投放计算!E312</f>
        <v>3.1368330464716006</v>
      </c>
      <c r="G312">
        <f ca="1">(SUMIFS(OFFSET([2]掉落汇总!$C$2:$C$871,,MATCH($B312,[2]掉落汇总!$D$1:$M$1)),[2]掉落汇总!$A$2:$A$871,G$1,[2]掉落汇总!$C$2:$C$871,$Q$1)+SUMIFS(OFFSET([2]掉落汇总!$C$2:$C$871,,MATCH($B312,[2]掉落汇总!$D$1:$M$1)),[2]掉落汇总!$A$2:$A$871,G$1,[2]掉落汇总!$C$2:$C$871,$Q$2)/$Q$3)*宝箱投放计算!F312</f>
        <v>0</v>
      </c>
      <c r="H312">
        <f ca="1">(SUMIFS(OFFSET([2]掉落汇总!$C$2:$C$871,,MATCH($B312,[2]掉落汇总!$D$1:$M$1)),[2]掉落汇总!$A$2:$A$871,H$1,[2]掉落汇总!$C$2:$C$871,$Q$1)+SUMIFS(OFFSET([2]掉落汇总!$C$2:$C$871,,MATCH($B312,[2]掉落汇总!$D$1:$M$1)),[2]掉落汇总!$A$2:$A$871,H$1,[2]掉落汇总!$C$2:$C$871,$Q$2)/$Q$3)*宝箱投放计算!G312</f>
        <v>0</v>
      </c>
      <c r="I312">
        <f ca="1">(SUMIFS(OFFSET([2]掉落汇总!$C$2:$C$871,,MATCH($B312,[2]掉落汇总!$D$1:$M$1)),[2]掉落汇总!$A$2:$A$871,I$1,[2]掉落汇总!$C$2:$C$871,$Q$1)+SUMIFS(OFFSET([2]掉落汇总!$C$2:$C$871,,MATCH($B312,[2]掉落汇总!$D$1:$M$1)),[2]掉落汇总!$A$2:$A$871,I$1,[2]掉落汇总!$C$2:$C$871,$Q$2)/$Q$3)*宝箱投放计算!H312</f>
        <v>0</v>
      </c>
      <c r="J312">
        <f ca="1">(SUMIFS(OFFSET([2]掉落汇总!$C$2:$C$871,,MATCH($B312,[2]掉落汇总!$D$1:$M$1)),[2]掉落汇总!$A$2:$A$871,J$1,[2]掉落汇总!$C$2:$C$871,$Q$1)+SUMIFS(OFFSET([2]掉落汇总!$C$2:$C$871,,MATCH($B312,[2]掉落汇总!$D$1:$M$1)),[2]掉落汇总!$A$2:$A$871,J$1,[2]掉落汇总!$C$2:$C$871,$Q$2)/$Q$3)*宝箱投放计算!I312</f>
        <v>0</v>
      </c>
      <c r="K312">
        <f ca="1">(SUMIFS(OFFSET([2]掉落汇总!$C$2:$C$871,,MATCH($B312,[2]掉落汇总!$D$1:$M$1)),[2]掉落汇总!$A$2:$A$871,K$1,[2]掉落汇总!$C$2:$C$871,$Q$1)+SUMIFS(OFFSET([2]掉落汇总!$C$2:$C$871,,MATCH($B312,[2]掉落汇总!$D$1:$M$1)),[2]掉落汇总!$A$2:$A$871,K$1,[2]掉落汇总!$C$2:$C$871,$Q$2)/$Q$3)*宝箱投放计算!J312</f>
        <v>0</v>
      </c>
      <c r="L312">
        <f ca="1">(SUMIFS(OFFSET([2]掉落汇总!$C$2:$C$871,,MATCH($B312,[2]掉落汇总!$D$1:$M$1)),[2]掉落汇总!$A$2:$A$871,L$1,[2]掉落汇总!$C$2:$C$871,$Q$1)+SUMIFS(OFFSET([2]掉落汇总!$C$2:$C$871,,MATCH($B312,[2]掉落汇总!$D$1:$M$1)),[2]掉落汇总!$A$2:$A$871,L$1,[2]掉落汇总!$C$2:$C$871,$Q$2)/$Q$3)*宝箱投放计算!K312</f>
        <v>0.58393299516338337</v>
      </c>
      <c r="M312">
        <f ca="1">(SUMIFS(OFFSET([2]掉落汇总!$C$2:$C$871,,MATCH($B312,[2]掉落汇总!$D$1:$M$1)),[2]掉落汇总!$A$2:$A$871,M$1,[2]掉落汇总!$C$2:$C$871,$Q$1)+SUMIFS(OFFSET([2]掉落汇总!$C$2:$C$871,,MATCH($B312,[2]掉落汇总!$D$1:$M$1)),[2]掉落汇总!$A$2:$A$871,M$1,[2]掉落汇总!$C$2:$C$871,$Q$2)/$Q$3)*宝箱投放计算!L312</f>
        <v>0.73572346140371359</v>
      </c>
      <c r="N312">
        <f ca="1">(SUMIFS(OFFSET([2]掉落汇总!$C$2:$C$871,,MATCH($B312,[2]掉落汇总!$D$1:$M$1)),[2]掉落汇总!$A$2:$A$871,N$1,[2]掉落汇总!$C$2:$C$871,$Q$1)+SUMIFS(OFFSET([2]掉落汇总!$C$2:$C$871,,MATCH($B312,[2]掉落汇总!$D$1:$M$1)),[2]掉落汇总!$A$2:$A$871,N$1,[2]掉落汇总!$C$2:$C$871,$Q$2)/$Q$3)*宝箱投放计算!M312</f>
        <v>0.19916400295057779</v>
      </c>
      <c r="O312">
        <f ca="1">(SUMIFS(OFFSET([2]掉落汇总!$C$2:$C$871,,MATCH($B312,[2]掉落汇总!$D$1:$M$1)),[2]掉落汇总!$A$2:$A$871,O$1,[2]掉落汇总!$C$2:$C$871,$Q$1)+SUMIFS(OFFSET([2]掉落汇总!$C$2:$C$871,,MATCH($B312,[2]掉落汇总!$D$1:$M$1)),[2]掉落汇总!$A$2:$A$871,O$1,[2]掉落汇总!$C$2:$C$871,$Q$2)/$Q$3)*宝箱投放计算!N312</f>
        <v>0.31118538581225147</v>
      </c>
    </row>
    <row r="313" spans="1:15" x14ac:dyDescent="0.2">
      <c r="A313">
        <f>玩家成长时间线!A313</f>
        <v>312</v>
      </c>
      <c r="B313">
        <f>玩家成长时间线!B313</f>
        <v>9</v>
      </c>
      <c r="C313">
        <f ca="1">SUM($D$2:D313)</f>
        <v>1824.2089011725536</v>
      </c>
      <c r="D313">
        <f t="shared" ca="1" si="4"/>
        <v>5.8630308220087244</v>
      </c>
      <c r="E313">
        <f ca="1">(SUMIFS(OFFSET([2]掉落汇总!$C$2:$C$871,,MATCH($B313,[2]掉落汇总!$D$1:$M$1)),[2]掉落汇总!$A$2:$A$871,E$1,[2]掉落汇总!$C$2:$C$871,$Q$1)+SUMIFS(OFFSET([2]掉落汇总!$C$2:$C$871,,MATCH($B313,[2]掉落汇总!$D$1:$M$1)),[2]掉落汇总!$A$2:$A$871,E$1,[2]掉落汇总!$C$2:$C$871,$Q$2)/$Q$3)*宝箱投放计算!D313</f>
        <v>0.89619193020719745</v>
      </c>
      <c r="F313">
        <f ca="1">(SUMIFS(OFFSET([2]掉落汇总!$C$2:$C$871,,MATCH($B313,[2]掉落汇总!$D$1:$M$1)),[2]掉落汇总!$A$2:$A$871,F$1,[2]掉落汇总!$C$2:$C$871,$Q$1)+SUMIFS(OFFSET([2]掉落汇总!$C$2:$C$871,,MATCH($B313,[2]掉落汇总!$D$1:$M$1)),[2]掉落汇总!$A$2:$A$871,F$1,[2]掉落汇总!$C$2:$C$871,$Q$2)/$Q$3)*宝箱投放计算!E313</f>
        <v>3.1368330464716006</v>
      </c>
      <c r="G313">
        <f ca="1">(SUMIFS(OFFSET([2]掉落汇总!$C$2:$C$871,,MATCH($B313,[2]掉落汇总!$D$1:$M$1)),[2]掉落汇总!$A$2:$A$871,G$1,[2]掉落汇总!$C$2:$C$871,$Q$1)+SUMIFS(OFFSET([2]掉落汇总!$C$2:$C$871,,MATCH($B313,[2]掉落汇总!$D$1:$M$1)),[2]掉落汇总!$A$2:$A$871,G$1,[2]掉落汇总!$C$2:$C$871,$Q$2)/$Q$3)*宝箱投放计算!F313</f>
        <v>0</v>
      </c>
      <c r="H313">
        <f ca="1">(SUMIFS(OFFSET([2]掉落汇总!$C$2:$C$871,,MATCH($B313,[2]掉落汇总!$D$1:$M$1)),[2]掉落汇总!$A$2:$A$871,H$1,[2]掉落汇总!$C$2:$C$871,$Q$1)+SUMIFS(OFFSET([2]掉落汇总!$C$2:$C$871,,MATCH($B313,[2]掉落汇总!$D$1:$M$1)),[2]掉落汇总!$A$2:$A$871,H$1,[2]掉落汇总!$C$2:$C$871,$Q$2)/$Q$3)*宝箱投放计算!G313</f>
        <v>0</v>
      </c>
      <c r="I313">
        <f ca="1">(SUMIFS(OFFSET([2]掉落汇总!$C$2:$C$871,,MATCH($B313,[2]掉落汇总!$D$1:$M$1)),[2]掉落汇总!$A$2:$A$871,I$1,[2]掉落汇总!$C$2:$C$871,$Q$1)+SUMIFS(OFFSET([2]掉落汇总!$C$2:$C$871,,MATCH($B313,[2]掉落汇总!$D$1:$M$1)),[2]掉落汇总!$A$2:$A$871,I$1,[2]掉落汇总!$C$2:$C$871,$Q$2)/$Q$3)*宝箱投放计算!H313</f>
        <v>0</v>
      </c>
      <c r="J313">
        <f ca="1">(SUMIFS(OFFSET([2]掉落汇总!$C$2:$C$871,,MATCH($B313,[2]掉落汇总!$D$1:$M$1)),[2]掉落汇总!$A$2:$A$871,J$1,[2]掉落汇总!$C$2:$C$871,$Q$1)+SUMIFS(OFFSET([2]掉落汇总!$C$2:$C$871,,MATCH($B313,[2]掉落汇总!$D$1:$M$1)),[2]掉落汇总!$A$2:$A$871,J$1,[2]掉落汇总!$C$2:$C$871,$Q$2)/$Q$3)*宝箱投放计算!I313</f>
        <v>0</v>
      </c>
      <c r="K313">
        <f ca="1">(SUMIFS(OFFSET([2]掉落汇总!$C$2:$C$871,,MATCH($B313,[2]掉落汇总!$D$1:$M$1)),[2]掉落汇总!$A$2:$A$871,K$1,[2]掉落汇总!$C$2:$C$871,$Q$1)+SUMIFS(OFFSET([2]掉落汇总!$C$2:$C$871,,MATCH($B313,[2]掉落汇总!$D$1:$M$1)),[2]掉落汇总!$A$2:$A$871,K$1,[2]掉落汇总!$C$2:$C$871,$Q$2)/$Q$3)*宝箱投放计算!J313</f>
        <v>0</v>
      </c>
      <c r="L313">
        <f ca="1">(SUMIFS(OFFSET([2]掉落汇总!$C$2:$C$871,,MATCH($B313,[2]掉落汇总!$D$1:$M$1)),[2]掉落汇总!$A$2:$A$871,L$1,[2]掉落汇总!$C$2:$C$871,$Q$1)+SUMIFS(OFFSET([2]掉落汇总!$C$2:$C$871,,MATCH($B313,[2]掉落汇总!$D$1:$M$1)),[2]掉落汇总!$A$2:$A$871,L$1,[2]掉落汇总!$C$2:$C$871,$Q$2)/$Q$3)*宝箱投放计算!K313</f>
        <v>0.58393299516338337</v>
      </c>
      <c r="M313">
        <f ca="1">(SUMIFS(OFFSET([2]掉落汇总!$C$2:$C$871,,MATCH($B313,[2]掉落汇总!$D$1:$M$1)),[2]掉落汇总!$A$2:$A$871,M$1,[2]掉落汇总!$C$2:$C$871,$Q$1)+SUMIFS(OFFSET([2]掉落汇总!$C$2:$C$871,,MATCH($B313,[2]掉落汇总!$D$1:$M$1)),[2]掉落汇总!$A$2:$A$871,M$1,[2]掉落汇总!$C$2:$C$871,$Q$2)/$Q$3)*宝箱投放计算!L313</f>
        <v>0.73572346140371359</v>
      </c>
      <c r="N313">
        <f ca="1">(SUMIFS(OFFSET([2]掉落汇总!$C$2:$C$871,,MATCH($B313,[2]掉落汇总!$D$1:$M$1)),[2]掉落汇总!$A$2:$A$871,N$1,[2]掉落汇总!$C$2:$C$871,$Q$1)+SUMIFS(OFFSET([2]掉落汇总!$C$2:$C$871,,MATCH($B313,[2]掉落汇总!$D$1:$M$1)),[2]掉落汇总!$A$2:$A$871,N$1,[2]掉落汇总!$C$2:$C$871,$Q$2)/$Q$3)*宝箱投放计算!M313</f>
        <v>0.19916400295057779</v>
      </c>
      <c r="O313">
        <f ca="1">(SUMIFS(OFFSET([2]掉落汇总!$C$2:$C$871,,MATCH($B313,[2]掉落汇总!$D$1:$M$1)),[2]掉落汇总!$A$2:$A$871,O$1,[2]掉落汇总!$C$2:$C$871,$Q$1)+SUMIFS(OFFSET([2]掉落汇总!$C$2:$C$871,,MATCH($B313,[2]掉落汇总!$D$1:$M$1)),[2]掉落汇总!$A$2:$A$871,O$1,[2]掉落汇总!$C$2:$C$871,$Q$2)/$Q$3)*宝箱投放计算!N313</f>
        <v>0.31118538581225147</v>
      </c>
    </row>
    <row r="314" spans="1:15" x14ac:dyDescent="0.2">
      <c r="A314">
        <f>玩家成长时间线!A314</f>
        <v>313</v>
      </c>
      <c r="B314">
        <f>玩家成长时间线!B314</f>
        <v>9</v>
      </c>
      <c r="C314">
        <f ca="1">SUM($D$2:D314)</f>
        <v>1830.1151162911817</v>
      </c>
      <c r="D314">
        <f t="shared" ca="1" si="4"/>
        <v>5.9062151186281362</v>
      </c>
      <c r="E314">
        <f ca="1">(SUMIFS(OFFSET([2]掉落汇总!$C$2:$C$871,,MATCH($B314,[2]掉落汇总!$D$1:$M$1)),[2]掉落汇总!$A$2:$A$871,E$1,[2]掉落汇总!$C$2:$C$871,$Q$1)+SUMIFS(OFFSET([2]掉落汇总!$C$2:$C$871,,MATCH($B314,[2]掉落汇总!$D$1:$M$1)),[2]掉落汇总!$A$2:$A$871,E$1,[2]掉落汇总!$C$2:$C$871,$Q$2)/$Q$3)*宝箱投放计算!D314</f>
        <v>0.9393762268266086</v>
      </c>
      <c r="F314">
        <f ca="1">(SUMIFS(OFFSET([2]掉落汇总!$C$2:$C$871,,MATCH($B314,[2]掉落汇总!$D$1:$M$1)),[2]掉落汇总!$A$2:$A$871,F$1,[2]掉落汇总!$C$2:$C$871,$Q$1)+SUMIFS(OFFSET([2]掉落汇总!$C$2:$C$871,,MATCH($B314,[2]掉落汇总!$D$1:$M$1)),[2]掉落汇总!$A$2:$A$871,F$1,[2]掉落汇总!$C$2:$C$871,$Q$2)/$Q$3)*宝箱投放计算!E314</f>
        <v>3.1368330464716006</v>
      </c>
      <c r="G314">
        <f ca="1">(SUMIFS(OFFSET([2]掉落汇总!$C$2:$C$871,,MATCH($B314,[2]掉落汇总!$D$1:$M$1)),[2]掉落汇总!$A$2:$A$871,G$1,[2]掉落汇总!$C$2:$C$871,$Q$1)+SUMIFS(OFFSET([2]掉落汇总!$C$2:$C$871,,MATCH($B314,[2]掉落汇总!$D$1:$M$1)),[2]掉落汇总!$A$2:$A$871,G$1,[2]掉落汇总!$C$2:$C$871,$Q$2)/$Q$3)*宝箱投放计算!F314</f>
        <v>0</v>
      </c>
      <c r="H314">
        <f ca="1">(SUMIFS(OFFSET([2]掉落汇总!$C$2:$C$871,,MATCH($B314,[2]掉落汇总!$D$1:$M$1)),[2]掉落汇总!$A$2:$A$871,H$1,[2]掉落汇总!$C$2:$C$871,$Q$1)+SUMIFS(OFFSET([2]掉落汇总!$C$2:$C$871,,MATCH($B314,[2]掉落汇总!$D$1:$M$1)),[2]掉落汇总!$A$2:$A$871,H$1,[2]掉落汇总!$C$2:$C$871,$Q$2)/$Q$3)*宝箱投放计算!G314</f>
        <v>0</v>
      </c>
      <c r="I314">
        <f ca="1">(SUMIFS(OFFSET([2]掉落汇总!$C$2:$C$871,,MATCH($B314,[2]掉落汇总!$D$1:$M$1)),[2]掉落汇总!$A$2:$A$871,I$1,[2]掉落汇总!$C$2:$C$871,$Q$1)+SUMIFS(OFFSET([2]掉落汇总!$C$2:$C$871,,MATCH($B314,[2]掉落汇总!$D$1:$M$1)),[2]掉落汇总!$A$2:$A$871,I$1,[2]掉落汇总!$C$2:$C$871,$Q$2)/$Q$3)*宝箱投放计算!H314</f>
        <v>0</v>
      </c>
      <c r="J314">
        <f ca="1">(SUMIFS(OFFSET([2]掉落汇总!$C$2:$C$871,,MATCH($B314,[2]掉落汇总!$D$1:$M$1)),[2]掉落汇总!$A$2:$A$871,J$1,[2]掉落汇总!$C$2:$C$871,$Q$1)+SUMIFS(OFFSET([2]掉落汇总!$C$2:$C$871,,MATCH($B314,[2]掉落汇总!$D$1:$M$1)),[2]掉落汇总!$A$2:$A$871,J$1,[2]掉落汇总!$C$2:$C$871,$Q$2)/$Q$3)*宝箱投放计算!I314</f>
        <v>0</v>
      </c>
      <c r="K314">
        <f ca="1">(SUMIFS(OFFSET([2]掉落汇总!$C$2:$C$871,,MATCH($B314,[2]掉落汇总!$D$1:$M$1)),[2]掉落汇总!$A$2:$A$871,K$1,[2]掉落汇总!$C$2:$C$871,$Q$1)+SUMIFS(OFFSET([2]掉落汇总!$C$2:$C$871,,MATCH($B314,[2]掉落汇总!$D$1:$M$1)),[2]掉落汇总!$A$2:$A$871,K$1,[2]掉落汇总!$C$2:$C$871,$Q$2)/$Q$3)*宝箱投放计算!J314</f>
        <v>0</v>
      </c>
      <c r="L314">
        <f ca="1">(SUMIFS(OFFSET([2]掉落汇总!$C$2:$C$871,,MATCH($B314,[2]掉落汇总!$D$1:$M$1)),[2]掉落汇总!$A$2:$A$871,L$1,[2]掉落汇总!$C$2:$C$871,$Q$1)+SUMIFS(OFFSET([2]掉落汇总!$C$2:$C$871,,MATCH($B314,[2]掉落汇总!$D$1:$M$1)),[2]掉落汇总!$A$2:$A$871,L$1,[2]掉落汇总!$C$2:$C$871,$Q$2)/$Q$3)*宝箱投放计算!K314</f>
        <v>0.58393299516338337</v>
      </c>
      <c r="M314">
        <f ca="1">(SUMIFS(OFFSET([2]掉落汇总!$C$2:$C$871,,MATCH($B314,[2]掉落汇总!$D$1:$M$1)),[2]掉落汇总!$A$2:$A$871,M$1,[2]掉落汇总!$C$2:$C$871,$Q$1)+SUMIFS(OFFSET([2]掉落汇总!$C$2:$C$871,,MATCH($B314,[2]掉落汇总!$D$1:$M$1)),[2]掉落汇总!$A$2:$A$871,M$1,[2]掉落汇总!$C$2:$C$871,$Q$2)/$Q$3)*宝箱投放计算!L314</f>
        <v>0.73572346140371359</v>
      </c>
      <c r="N314">
        <f ca="1">(SUMIFS(OFFSET([2]掉落汇总!$C$2:$C$871,,MATCH($B314,[2]掉落汇总!$D$1:$M$1)),[2]掉落汇总!$A$2:$A$871,N$1,[2]掉落汇总!$C$2:$C$871,$Q$1)+SUMIFS(OFFSET([2]掉落汇总!$C$2:$C$871,,MATCH($B314,[2]掉落汇总!$D$1:$M$1)),[2]掉落汇总!$A$2:$A$871,N$1,[2]掉落汇总!$C$2:$C$871,$Q$2)/$Q$3)*宝箱投放计算!M314</f>
        <v>0.19916400295057779</v>
      </c>
      <c r="O314">
        <f ca="1">(SUMIFS(OFFSET([2]掉落汇总!$C$2:$C$871,,MATCH($B314,[2]掉落汇总!$D$1:$M$1)),[2]掉落汇总!$A$2:$A$871,O$1,[2]掉落汇总!$C$2:$C$871,$Q$1)+SUMIFS(OFFSET([2]掉落汇总!$C$2:$C$871,,MATCH($B314,[2]掉落汇总!$D$1:$M$1)),[2]掉落汇总!$A$2:$A$871,O$1,[2]掉落汇总!$C$2:$C$871,$Q$2)/$Q$3)*宝箱投放计算!N314</f>
        <v>0.31118538581225147</v>
      </c>
    </row>
    <row r="315" spans="1:15" x14ac:dyDescent="0.2">
      <c r="A315">
        <f>玩家成长时间线!A315</f>
        <v>314</v>
      </c>
      <c r="B315">
        <f>玩家成长时间线!B315</f>
        <v>10</v>
      </c>
      <c r="C315">
        <f ca="1">SUM($D$2:D315)</f>
        <v>1835.9541361403742</v>
      </c>
      <c r="D315">
        <f t="shared" ca="1" si="4"/>
        <v>5.8390198491923746</v>
      </c>
      <c r="E315">
        <f ca="1">(SUMIFS(OFFSET([2]掉落汇总!$C$2:$C$871,,MATCH($B315,[2]掉落汇总!$D$1:$M$1)),[2]掉落汇总!$A$2:$A$871,E$1,[2]掉落汇总!$C$2:$C$871,$Q$1)+SUMIFS(OFFSET([2]掉落汇总!$C$2:$C$871,,MATCH($B315,[2]掉落汇总!$D$1:$M$1)),[2]掉落汇总!$A$2:$A$871,E$1,[2]掉落汇总!$C$2:$C$871,$Q$2)/$Q$3)*宝箱投放计算!D315</f>
        <v>0.87218095739084689</v>
      </c>
      <c r="F315">
        <f ca="1">(SUMIFS(OFFSET([2]掉落汇总!$C$2:$C$871,,MATCH($B315,[2]掉落汇总!$D$1:$M$1)),[2]掉落汇总!$A$2:$A$871,F$1,[2]掉落汇总!$C$2:$C$871,$Q$1)+SUMIFS(OFFSET([2]掉落汇总!$C$2:$C$871,,MATCH($B315,[2]掉落汇总!$D$1:$M$1)),[2]掉落汇总!$A$2:$A$871,F$1,[2]掉落汇总!$C$2:$C$871,$Q$2)/$Q$3)*宝箱投放计算!E315</f>
        <v>3.1368330464716006</v>
      </c>
      <c r="G315">
        <f ca="1">(SUMIFS(OFFSET([2]掉落汇总!$C$2:$C$871,,MATCH($B315,[2]掉落汇总!$D$1:$M$1)),[2]掉落汇总!$A$2:$A$871,G$1,[2]掉落汇总!$C$2:$C$871,$Q$1)+SUMIFS(OFFSET([2]掉落汇总!$C$2:$C$871,,MATCH($B315,[2]掉落汇总!$D$1:$M$1)),[2]掉落汇总!$A$2:$A$871,G$1,[2]掉落汇总!$C$2:$C$871,$Q$2)/$Q$3)*宝箱投放计算!F315</f>
        <v>0</v>
      </c>
      <c r="H315">
        <f ca="1">(SUMIFS(OFFSET([2]掉落汇总!$C$2:$C$871,,MATCH($B315,[2]掉落汇总!$D$1:$M$1)),[2]掉落汇总!$A$2:$A$871,H$1,[2]掉落汇总!$C$2:$C$871,$Q$1)+SUMIFS(OFFSET([2]掉落汇总!$C$2:$C$871,,MATCH($B315,[2]掉落汇总!$D$1:$M$1)),[2]掉落汇总!$A$2:$A$871,H$1,[2]掉落汇总!$C$2:$C$871,$Q$2)/$Q$3)*宝箱投放计算!G315</f>
        <v>0</v>
      </c>
      <c r="I315">
        <f ca="1">(SUMIFS(OFFSET([2]掉落汇总!$C$2:$C$871,,MATCH($B315,[2]掉落汇总!$D$1:$M$1)),[2]掉落汇总!$A$2:$A$871,I$1,[2]掉落汇总!$C$2:$C$871,$Q$1)+SUMIFS(OFFSET([2]掉落汇总!$C$2:$C$871,,MATCH($B315,[2]掉落汇总!$D$1:$M$1)),[2]掉落汇总!$A$2:$A$871,I$1,[2]掉落汇总!$C$2:$C$871,$Q$2)/$Q$3)*宝箱投放计算!H315</f>
        <v>0</v>
      </c>
      <c r="J315">
        <f ca="1">(SUMIFS(OFFSET([2]掉落汇总!$C$2:$C$871,,MATCH($B315,[2]掉落汇总!$D$1:$M$1)),[2]掉落汇总!$A$2:$A$871,J$1,[2]掉落汇总!$C$2:$C$871,$Q$1)+SUMIFS(OFFSET([2]掉落汇总!$C$2:$C$871,,MATCH($B315,[2]掉落汇总!$D$1:$M$1)),[2]掉落汇总!$A$2:$A$871,J$1,[2]掉落汇总!$C$2:$C$871,$Q$2)/$Q$3)*宝箱投放计算!I315</f>
        <v>0</v>
      </c>
      <c r="K315">
        <f ca="1">(SUMIFS(OFFSET([2]掉落汇总!$C$2:$C$871,,MATCH($B315,[2]掉落汇总!$D$1:$M$1)),[2]掉落汇总!$A$2:$A$871,K$1,[2]掉落汇总!$C$2:$C$871,$Q$1)+SUMIFS(OFFSET([2]掉落汇总!$C$2:$C$871,,MATCH($B315,[2]掉落汇总!$D$1:$M$1)),[2]掉落汇总!$A$2:$A$871,K$1,[2]掉落汇总!$C$2:$C$871,$Q$2)/$Q$3)*宝箱投放计算!J315</f>
        <v>0</v>
      </c>
      <c r="L315">
        <f ca="1">(SUMIFS(OFFSET([2]掉落汇总!$C$2:$C$871,,MATCH($B315,[2]掉落汇总!$D$1:$M$1)),[2]掉落汇总!$A$2:$A$871,L$1,[2]掉落汇总!$C$2:$C$871,$Q$1)+SUMIFS(OFFSET([2]掉落汇总!$C$2:$C$871,,MATCH($B315,[2]掉落汇总!$D$1:$M$1)),[2]掉落汇总!$A$2:$A$871,L$1,[2]掉落汇总!$C$2:$C$871,$Q$2)/$Q$3)*宝箱投放计算!K315</f>
        <v>0.58393299516338337</v>
      </c>
      <c r="M315">
        <f ca="1">(SUMIFS(OFFSET([2]掉落汇总!$C$2:$C$871,,MATCH($B315,[2]掉落汇总!$D$1:$M$1)),[2]掉落汇总!$A$2:$A$871,M$1,[2]掉落汇总!$C$2:$C$871,$Q$1)+SUMIFS(OFFSET([2]掉落汇总!$C$2:$C$871,,MATCH($B315,[2]掉落汇总!$D$1:$M$1)),[2]掉落汇总!$A$2:$A$871,M$1,[2]掉落汇总!$C$2:$C$871,$Q$2)/$Q$3)*宝箱投放计算!L315</f>
        <v>0.73572346140371359</v>
      </c>
      <c r="N315">
        <f ca="1">(SUMIFS(OFFSET([2]掉落汇总!$C$2:$C$871,,MATCH($B315,[2]掉落汇总!$D$1:$M$1)),[2]掉落汇总!$A$2:$A$871,N$1,[2]掉落汇总!$C$2:$C$871,$Q$1)+SUMIFS(OFFSET([2]掉落汇总!$C$2:$C$871,,MATCH($B315,[2]掉落汇总!$D$1:$M$1)),[2]掉落汇总!$A$2:$A$871,N$1,[2]掉落汇总!$C$2:$C$871,$Q$2)/$Q$3)*宝箱投放计算!M315</f>
        <v>0.19916400295057779</v>
      </c>
      <c r="O315">
        <f ca="1">(SUMIFS(OFFSET([2]掉落汇总!$C$2:$C$871,,MATCH($B315,[2]掉落汇总!$D$1:$M$1)),[2]掉落汇总!$A$2:$A$871,O$1,[2]掉落汇总!$C$2:$C$871,$Q$1)+SUMIFS(OFFSET([2]掉落汇总!$C$2:$C$871,,MATCH($B315,[2]掉落汇总!$D$1:$M$1)),[2]掉落汇总!$A$2:$A$871,O$1,[2]掉落汇总!$C$2:$C$871,$Q$2)/$Q$3)*宝箱投放计算!N315</f>
        <v>0.31118538581225147</v>
      </c>
    </row>
    <row r="316" spans="1:15" x14ac:dyDescent="0.2">
      <c r="A316">
        <f>玩家成长时间线!A316</f>
        <v>315</v>
      </c>
      <c r="B316">
        <f>玩家成长时间线!B316</f>
        <v>10</v>
      </c>
      <c r="C316">
        <f ca="1">SUM($D$2:D316)</f>
        <v>1841.79694346984</v>
      </c>
      <c r="D316">
        <f t="shared" ca="1" si="4"/>
        <v>5.8428073294659146</v>
      </c>
      <c r="E316">
        <f ca="1">(SUMIFS(OFFSET([2]掉落汇总!$C$2:$C$871,,MATCH($B316,[2]掉落汇总!$D$1:$M$1)),[2]掉落汇总!$A$2:$A$871,E$1,[2]掉落汇总!$C$2:$C$871,$Q$1)+SUMIFS(OFFSET([2]掉落汇总!$C$2:$C$871,,MATCH($B316,[2]掉落汇总!$D$1:$M$1)),[2]掉落汇总!$A$2:$A$871,E$1,[2]掉落汇总!$C$2:$C$871,$Q$2)/$Q$3)*宝箱投放计算!D316</f>
        <v>0.87596843766438726</v>
      </c>
      <c r="F316">
        <f ca="1">(SUMIFS(OFFSET([2]掉落汇总!$C$2:$C$871,,MATCH($B316,[2]掉落汇总!$D$1:$M$1)),[2]掉落汇总!$A$2:$A$871,F$1,[2]掉落汇总!$C$2:$C$871,$Q$1)+SUMIFS(OFFSET([2]掉落汇总!$C$2:$C$871,,MATCH($B316,[2]掉落汇总!$D$1:$M$1)),[2]掉落汇总!$A$2:$A$871,F$1,[2]掉落汇总!$C$2:$C$871,$Q$2)/$Q$3)*宝箱投放计算!E316</f>
        <v>3.1368330464716006</v>
      </c>
      <c r="G316">
        <f ca="1">(SUMIFS(OFFSET([2]掉落汇总!$C$2:$C$871,,MATCH($B316,[2]掉落汇总!$D$1:$M$1)),[2]掉落汇总!$A$2:$A$871,G$1,[2]掉落汇总!$C$2:$C$871,$Q$1)+SUMIFS(OFFSET([2]掉落汇总!$C$2:$C$871,,MATCH($B316,[2]掉落汇总!$D$1:$M$1)),[2]掉落汇总!$A$2:$A$871,G$1,[2]掉落汇总!$C$2:$C$871,$Q$2)/$Q$3)*宝箱投放计算!F316</f>
        <v>0</v>
      </c>
      <c r="H316">
        <f ca="1">(SUMIFS(OFFSET([2]掉落汇总!$C$2:$C$871,,MATCH($B316,[2]掉落汇总!$D$1:$M$1)),[2]掉落汇总!$A$2:$A$871,H$1,[2]掉落汇总!$C$2:$C$871,$Q$1)+SUMIFS(OFFSET([2]掉落汇总!$C$2:$C$871,,MATCH($B316,[2]掉落汇总!$D$1:$M$1)),[2]掉落汇总!$A$2:$A$871,H$1,[2]掉落汇总!$C$2:$C$871,$Q$2)/$Q$3)*宝箱投放计算!G316</f>
        <v>0</v>
      </c>
      <c r="I316">
        <f ca="1">(SUMIFS(OFFSET([2]掉落汇总!$C$2:$C$871,,MATCH($B316,[2]掉落汇总!$D$1:$M$1)),[2]掉落汇总!$A$2:$A$871,I$1,[2]掉落汇总!$C$2:$C$871,$Q$1)+SUMIFS(OFFSET([2]掉落汇总!$C$2:$C$871,,MATCH($B316,[2]掉落汇总!$D$1:$M$1)),[2]掉落汇总!$A$2:$A$871,I$1,[2]掉落汇总!$C$2:$C$871,$Q$2)/$Q$3)*宝箱投放计算!H316</f>
        <v>0</v>
      </c>
      <c r="J316">
        <f ca="1">(SUMIFS(OFFSET([2]掉落汇总!$C$2:$C$871,,MATCH($B316,[2]掉落汇总!$D$1:$M$1)),[2]掉落汇总!$A$2:$A$871,J$1,[2]掉落汇总!$C$2:$C$871,$Q$1)+SUMIFS(OFFSET([2]掉落汇总!$C$2:$C$871,,MATCH($B316,[2]掉落汇总!$D$1:$M$1)),[2]掉落汇总!$A$2:$A$871,J$1,[2]掉落汇总!$C$2:$C$871,$Q$2)/$Q$3)*宝箱投放计算!I316</f>
        <v>0</v>
      </c>
      <c r="K316">
        <f ca="1">(SUMIFS(OFFSET([2]掉落汇总!$C$2:$C$871,,MATCH($B316,[2]掉落汇总!$D$1:$M$1)),[2]掉落汇总!$A$2:$A$871,K$1,[2]掉落汇总!$C$2:$C$871,$Q$1)+SUMIFS(OFFSET([2]掉落汇总!$C$2:$C$871,,MATCH($B316,[2]掉落汇总!$D$1:$M$1)),[2]掉落汇总!$A$2:$A$871,K$1,[2]掉落汇总!$C$2:$C$871,$Q$2)/$Q$3)*宝箱投放计算!J316</f>
        <v>0</v>
      </c>
      <c r="L316">
        <f ca="1">(SUMIFS(OFFSET([2]掉落汇总!$C$2:$C$871,,MATCH($B316,[2]掉落汇总!$D$1:$M$1)),[2]掉落汇总!$A$2:$A$871,L$1,[2]掉落汇总!$C$2:$C$871,$Q$1)+SUMIFS(OFFSET([2]掉落汇总!$C$2:$C$871,,MATCH($B316,[2]掉落汇总!$D$1:$M$1)),[2]掉落汇总!$A$2:$A$871,L$1,[2]掉落汇总!$C$2:$C$871,$Q$2)/$Q$3)*宝箱投放计算!K316</f>
        <v>0.58393299516338337</v>
      </c>
      <c r="M316">
        <f ca="1">(SUMIFS(OFFSET([2]掉落汇总!$C$2:$C$871,,MATCH($B316,[2]掉落汇总!$D$1:$M$1)),[2]掉落汇总!$A$2:$A$871,M$1,[2]掉落汇总!$C$2:$C$871,$Q$1)+SUMIFS(OFFSET([2]掉落汇总!$C$2:$C$871,,MATCH($B316,[2]掉落汇总!$D$1:$M$1)),[2]掉落汇总!$A$2:$A$871,M$1,[2]掉落汇总!$C$2:$C$871,$Q$2)/$Q$3)*宝箱投放计算!L316</f>
        <v>0.73572346140371359</v>
      </c>
      <c r="N316">
        <f ca="1">(SUMIFS(OFFSET([2]掉落汇总!$C$2:$C$871,,MATCH($B316,[2]掉落汇总!$D$1:$M$1)),[2]掉落汇总!$A$2:$A$871,N$1,[2]掉落汇总!$C$2:$C$871,$Q$1)+SUMIFS(OFFSET([2]掉落汇总!$C$2:$C$871,,MATCH($B316,[2]掉落汇总!$D$1:$M$1)),[2]掉落汇总!$A$2:$A$871,N$1,[2]掉落汇总!$C$2:$C$871,$Q$2)/$Q$3)*宝箱投放计算!M316</f>
        <v>0.19916400295057779</v>
      </c>
      <c r="O316">
        <f ca="1">(SUMIFS(OFFSET([2]掉落汇总!$C$2:$C$871,,MATCH($B316,[2]掉落汇总!$D$1:$M$1)),[2]掉落汇总!$A$2:$A$871,O$1,[2]掉落汇总!$C$2:$C$871,$Q$1)+SUMIFS(OFFSET([2]掉落汇总!$C$2:$C$871,,MATCH($B316,[2]掉落汇总!$D$1:$M$1)),[2]掉落汇总!$A$2:$A$871,O$1,[2]掉落汇总!$C$2:$C$871,$Q$2)/$Q$3)*宝箱投放计算!N316</f>
        <v>0.31118538581225147</v>
      </c>
    </row>
    <row r="317" spans="1:15" x14ac:dyDescent="0.2">
      <c r="A317">
        <f>玩家成长时间线!A317</f>
        <v>316</v>
      </c>
      <c r="B317">
        <f>玩家成长时间线!B317</f>
        <v>10</v>
      </c>
      <c r="C317">
        <f ca="1">SUM($D$2:D317)</f>
        <v>1847.6435382795794</v>
      </c>
      <c r="D317">
        <f t="shared" ca="1" si="4"/>
        <v>5.8465948097394547</v>
      </c>
      <c r="E317">
        <f ca="1">(SUMIFS(OFFSET([2]掉落汇总!$C$2:$C$871,,MATCH($B317,[2]掉落汇总!$D$1:$M$1)),[2]掉落汇总!$A$2:$A$871,E$1,[2]掉落汇总!$C$2:$C$871,$Q$1)+SUMIFS(OFFSET([2]掉落汇总!$C$2:$C$871,,MATCH($B317,[2]掉落汇总!$D$1:$M$1)),[2]掉落汇总!$A$2:$A$871,E$1,[2]掉落汇总!$C$2:$C$871,$Q$2)/$Q$3)*宝箱投放计算!D317</f>
        <v>0.8797559179379274</v>
      </c>
      <c r="F317">
        <f ca="1">(SUMIFS(OFFSET([2]掉落汇总!$C$2:$C$871,,MATCH($B317,[2]掉落汇总!$D$1:$M$1)),[2]掉落汇总!$A$2:$A$871,F$1,[2]掉落汇总!$C$2:$C$871,$Q$1)+SUMIFS(OFFSET([2]掉落汇总!$C$2:$C$871,,MATCH($B317,[2]掉落汇总!$D$1:$M$1)),[2]掉落汇总!$A$2:$A$871,F$1,[2]掉落汇总!$C$2:$C$871,$Q$2)/$Q$3)*宝箱投放计算!E317</f>
        <v>3.1368330464716006</v>
      </c>
      <c r="G317">
        <f ca="1">(SUMIFS(OFFSET([2]掉落汇总!$C$2:$C$871,,MATCH($B317,[2]掉落汇总!$D$1:$M$1)),[2]掉落汇总!$A$2:$A$871,G$1,[2]掉落汇总!$C$2:$C$871,$Q$1)+SUMIFS(OFFSET([2]掉落汇总!$C$2:$C$871,,MATCH($B317,[2]掉落汇总!$D$1:$M$1)),[2]掉落汇总!$A$2:$A$871,G$1,[2]掉落汇总!$C$2:$C$871,$Q$2)/$Q$3)*宝箱投放计算!F317</f>
        <v>0</v>
      </c>
      <c r="H317">
        <f ca="1">(SUMIFS(OFFSET([2]掉落汇总!$C$2:$C$871,,MATCH($B317,[2]掉落汇总!$D$1:$M$1)),[2]掉落汇总!$A$2:$A$871,H$1,[2]掉落汇总!$C$2:$C$871,$Q$1)+SUMIFS(OFFSET([2]掉落汇总!$C$2:$C$871,,MATCH($B317,[2]掉落汇总!$D$1:$M$1)),[2]掉落汇总!$A$2:$A$871,H$1,[2]掉落汇总!$C$2:$C$871,$Q$2)/$Q$3)*宝箱投放计算!G317</f>
        <v>0</v>
      </c>
      <c r="I317">
        <f ca="1">(SUMIFS(OFFSET([2]掉落汇总!$C$2:$C$871,,MATCH($B317,[2]掉落汇总!$D$1:$M$1)),[2]掉落汇总!$A$2:$A$871,I$1,[2]掉落汇总!$C$2:$C$871,$Q$1)+SUMIFS(OFFSET([2]掉落汇总!$C$2:$C$871,,MATCH($B317,[2]掉落汇总!$D$1:$M$1)),[2]掉落汇总!$A$2:$A$871,I$1,[2]掉落汇总!$C$2:$C$871,$Q$2)/$Q$3)*宝箱投放计算!H317</f>
        <v>0</v>
      </c>
      <c r="J317">
        <f ca="1">(SUMIFS(OFFSET([2]掉落汇总!$C$2:$C$871,,MATCH($B317,[2]掉落汇总!$D$1:$M$1)),[2]掉落汇总!$A$2:$A$871,J$1,[2]掉落汇总!$C$2:$C$871,$Q$1)+SUMIFS(OFFSET([2]掉落汇总!$C$2:$C$871,,MATCH($B317,[2]掉落汇总!$D$1:$M$1)),[2]掉落汇总!$A$2:$A$871,J$1,[2]掉落汇总!$C$2:$C$871,$Q$2)/$Q$3)*宝箱投放计算!I317</f>
        <v>0</v>
      </c>
      <c r="K317">
        <f ca="1">(SUMIFS(OFFSET([2]掉落汇总!$C$2:$C$871,,MATCH($B317,[2]掉落汇总!$D$1:$M$1)),[2]掉落汇总!$A$2:$A$871,K$1,[2]掉落汇总!$C$2:$C$871,$Q$1)+SUMIFS(OFFSET([2]掉落汇总!$C$2:$C$871,,MATCH($B317,[2]掉落汇总!$D$1:$M$1)),[2]掉落汇总!$A$2:$A$871,K$1,[2]掉落汇总!$C$2:$C$871,$Q$2)/$Q$3)*宝箱投放计算!J317</f>
        <v>0</v>
      </c>
      <c r="L317">
        <f ca="1">(SUMIFS(OFFSET([2]掉落汇总!$C$2:$C$871,,MATCH($B317,[2]掉落汇总!$D$1:$M$1)),[2]掉落汇总!$A$2:$A$871,L$1,[2]掉落汇总!$C$2:$C$871,$Q$1)+SUMIFS(OFFSET([2]掉落汇总!$C$2:$C$871,,MATCH($B317,[2]掉落汇总!$D$1:$M$1)),[2]掉落汇总!$A$2:$A$871,L$1,[2]掉落汇总!$C$2:$C$871,$Q$2)/$Q$3)*宝箱投放计算!K317</f>
        <v>0.58393299516338337</v>
      </c>
      <c r="M317">
        <f ca="1">(SUMIFS(OFFSET([2]掉落汇总!$C$2:$C$871,,MATCH($B317,[2]掉落汇总!$D$1:$M$1)),[2]掉落汇总!$A$2:$A$871,M$1,[2]掉落汇总!$C$2:$C$871,$Q$1)+SUMIFS(OFFSET([2]掉落汇总!$C$2:$C$871,,MATCH($B317,[2]掉落汇总!$D$1:$M$1)),[2]掉落汇总!$A$2:$A$871,M$1,[2]掉落汇总!$C$2:$C$871,$Q$2)/$Q$3)*宝箱投放计算!L317</f>
        <v>0.73572346140371359</v>
      </c>
      <c r="N317">
        <f ca="1">(SUMIFS(OFFSET([2]掉落汇总!$C$2:$C$871,,MATCH($B317,[2]掉落汇总!$D$1:$M$1)),[2]掉落汇总!$A$2:$A$871,N$1,[2]掉落汇总!$C$2:$C$871,$Q$1)+SUMIFS(OFFSET([2]掉落汇总!$C$2:$C$871,,MATCH($B317,[2]掉落汇总!$D$1:$M$1)),[2]掉落汇总!$A$2:$A$871,N$1,[2]掉落汇总!$C$2:$C$871,$Q$2)/$Q$3)*宝箱投放计算!M317</f>
        <v>0.19916400295057779</v>
      </c>
      <c r="O317">
        <f ca="1">(SUMIFS(OFFSET([2]掉落汇总!$C$2:$C$871,,MATCH($B317,[2]掉落汇总!$D$1:$M$1)),[2]掉落汇总!$A$2:$A$871,O$1,[2]掉落汇总!$C$2:$C$871,$Q$1)+SUMIFS(OFFSET([2]掉落汇总!$C$2:$C$871,,MATCH($B317,[2]掉落汇总!$D$1:$M$1)),[2]掉落汇总!$A$2:$A$871,O$1,[2]掉落汇总!$C$2:$C$871,$Q$2)/$Q$3)*宝箱投放计算!N317</f>
        <v>0.31118538581225147</v>
      </c>
    </row>
    <row r="318" spans="1:15" x14ac:dyDescent="0.2">
      <c r="A318">
        <f>玩家成长时间线!A318</f>
        <v>317</v>
      </c>
      <c r="B318">
        <f>玩家成长时间线!B318</f>
        <v>10</v>
      </c>
      <c r="C318">
        <f ca="1">SUM($D$2:D318)</f>
        <v>1853.5696701750633</v>
      </c>
      <c r="D318">
        <f t="shared" ca="1" si="4"/>
        <v>5.9261318954837998</v>
      </c>
      <c r="E318">
        <f ca="1">(SUMIFS(OFFSET([2]掉落汇总!$C$2:$C$871,,MATCH($B318,[2]掉落汇总!$D$1:$M$1)),[2]掉落汇总!$A$2:$A$871,E$1,[2]掉落汇总!$C$2:$C$871,$Q$1)+SUMIFS(OFFSET([2]掉落汇总!$C$2:$C$871,,MATCH($B318,[2]掉落汇总!$D$1:$M$1)),[2]掉落汇总!$A$2:$A$871,E$1,[2]掉落汇总!$C$2:$C$871,$Q$2)/$Q$3)*宝箱投放计算!D318</f>
        <v>0.95929300368227244</v>
      </c>
      <c r="F318">
        <f ca="1">(SUMIFS(OFFSET([2]掉落汇总!$C$2:$C$871,,MATCH($B318,[2]掉落汇总!$D$1:$M$1)),[2]掉落汇总!$A$2:$A$871,F$1,[2]掉落汇总!$C$2:$C$871,$Q$1)+SUMIFS(OFFSET([2]掉落汇总!$C$2:$C$871,,MATCH($B318,[2]掉落汇总!$D$1:$M$1)),[2]掉落汇总!$A$2:$A$871,F$1,[2]掉落汇总!$C$2:$C$871,$Q$2)/$Q$3)*宝箱投放计算!E318</f>
        <v>3.1368330464716006</v>
      </c>
      <c r="G318">
        <f ca="1">(SUMIFS(OFFSET([2]掉落汇总!$C$2:$C$871,,MATCH($B318,[2]掉落汇总!$D$1:$M$1)),[2]掉落汇总!$A$2:$A$871,G$1,[2]掉落汇总!$C$2:$C$871,$Q$1)+SUMIFS(OFFSET([2]掉落汇总!$C$2:$C$871,,MATCH($B318,[2]掉落汇总!$D$1:$M$1)),[2]掉落汇总!$A$2:$A$871,G$1,[2]掉落汇总!$C$2:$C$871,$Q$2)/$Q$3)*宝箱投放计算!F318</f>
        <v>0</v>
      </c>
      <c r="H318">
        <f ca="1">(SUMIFS(OFFSET([2]掉落汇总!$C$2:$C$871,,MATCH($B318,[2]掉落汇总!$D$1:$M$1)),[2]掉落汇总!$A$2:$A$871,H$1,[2]掉落汇总!$C$2:$C$871,$Q$1)+SUMIFS(OFFSET([2]掉落汇总!$C$2:$C$871,,MATCH($B318,[2]掉落汇总!$D$1:$M$1)),[2]掉落汇总!$A$2:$A$871,H$1,[2]掉落汇总!$C$2:$C$871,$Q$2)/$Q$3)*宝箱投放计算!G318</f>
        <v>0</v>
      </c>
      <c r="I318">
        <f ca="1">(SUMIFS(OFFSET([2]掉落汇总!$C$2:$C$871,,MATCH($B318,[2]掉落汇总!$D$1:$M$1)),[2]掉落汇总!$A$2:$A$871,I$1,[2]掉落汇总!$C$2:$C$871,$Q$1)+SUMIFS(OFFSET([2]掉落汇总!$C$2:$C$871,,MATCH($B318,[2]掉落汇总!$D$1:$M$1)),[2]掉落汇总!$A$2:$A$871,I$1,[2]掉落汇总!$C$2:$C$871,$Q$2)/$Q$3)*宝箱投放计算!H318</f>
        <v>0</v>
      </c>
      <c r="J318">
        <f ca="1">(SUMIFS(OFFSET([2]掉落汇总!$C$2:$C$871,,MATCH($B318,[2]掉落汇总!$D$1:$M$1)),[2]掉落汇总!$A$2:$A$871,J$1,[2]掉落汇总!$C$2:$C$871,$Q$1)+SUMIFS(OFFSET([2]掉落汇总!$C$2:$C$871,,MATCH($B318,[2]掉落汇总!$D$1:$M$1)),[2]掉落汇总!$A$2:$A$871,J$1,[2]掉落汇总!$C$2:$C$871,$Q$2)/$Q$3)*宝箱投放计算!I318</f>
        <v>0</v>
      </c>
      <c r="K318">
        <f ca="1">(SUMIFS(OFFSET([2]掉落汇总!$C$2:$C$871,,MATCH($B318,[2]掉落汇总!$D$1:$M$1)),[2]掉落汇总!$A$2:$A$871,K$1,[2]掉落汇总!$C$2:$C$871,$Q$1)+SUMIFS(OFFSET([2]掉落汇总!$C$2:$C$871,,MATCH($B318,[2]掉落汇总!$D$1:$M$1)),[2]掉落汇总!$A$2:$A$871,K$1,[2]掉落汇总!$C$2:$C$871,$Q$2)/$Q$3)*宝箱投放计算!J318</f>
        <v>0</v>
      </c>
      <c r="L318">
        <f ca="1">(SUMIFS(OFFSET([2]掉落汇总!$C$2:$C$871,,MATCH($B318,[2]掉落汇总!$D$1:$M$1)),[2]掉落汇总!$A$2:$A$871,L$1,[2]掉落汇总!$C$2:$C$871,$Q$1)+SUMIFS(OFFSET([2]掉落汇总!$C$2:$C$871,,MATCH($B318,[2]掉落汇总!$D$1:$M$1)),[2]掉落汇总!$A$2:$A$871,L$1,[2]掉落汇总!$C$2:$C$871,$Q$2)/$Q$3)*宝箱投放计算!K318</f>
        <v>0.58393299516338337</v>
      </c>
      <c r="M318">
        <f ca="1">(SUMIFS(OFFSET([2]掉落汇总!$C$2:$C$871,,MATCH($B318,[2]掉落汇总!$D$1:$M$1)),[2]掉落汇总!$A$2:$A$871,M$1,[2]掉落汇总!$C$2:$C$871,$Q$1)+SUMIFS(OFFSET([2]掉落汇总!$C$2:$C$871,,MATCH($B318,[2]掉落汇总!$D$1:$M$1)),[2]掉落汇总!$A$2:$A$871,M$1,[2]掉落汇总!$C$2:$C$871,$Q$2)/$Q$3)*宝箱投放计算!L318</f>
        <v>0.73572346140371359</v>
      </c>
      <c r="N318">
        <f ca="1">(SUMIFS(OFFSET([2]掉落汇总!$C$2:$C$871,,MATCH($B318,[2]掉落汇总!$D$1:$M$1)),[2]掉落汇总!$A$2:$A$871,N$1,[2]掉落汇总!$C$2:$C$871,$Q$1)+SUMIFS(OFFSET([2]掉落汇总!$C$2:$C$871,,MATCH($B318,[2]掉落汇总!$D$1:$M$1)),[2]掉落汇总!$A$2:$A$871,N$1,[2]掉落汇总!$C$2:$C$871,$Q$2)/$Q$3)*宝箱投放计算!M318</f>
        <v>0.19916400295057779</v>
      </c>
      <c r="O318">
        <f ca="1">(SUMIFS(OFFSET([2]掉落汇总!$C$2:$C$871,,MATCH($B318,[2]掉落汇总!$D$1:$M$1)),[2]掉落汇总!$A$2:$A$871,O$1,[2]掉落汇总!$C$2:$C$871,$Q$1)+SUMIFS(OFFSET([2]掉落汇总!$C$2:$C$871,,MATCH($B318,[2]掉落汇总!$D$1:$M$1)),[2]掉落汇总!$A$2:$A$871,O$1,[2]掉落汇总!$C$2:$C$871,$Q$2)/$Q$3)*宝箱投放计算!N318</f>
        <v>0.31118538581225147</v>
      </c>
    </row>
    <row r="319" spans="1:15" x14ac:dyDescent="0.2">
      <c r="A319">
        <f>玩家成长时间线!A319</f>
        <v>318</v>
      </c>
      <c r="B319">
        <f>玩家成长时间线!B319</f>
        <v>10</v>
      </c>
      <c r="C319">
        <f ca="1">SUM($D$2:D319)</f>
        <v>1859.4238399453498</v>
      </c>
      <c r="D319">
        <f t="shared" ca="1" si="4"/>
        <v>5.8541697702865356</v>
      </c>
      <c r="E319">
        <f ca="1">(SUMIFS(OFFSET([2]掉落汇总!$C$2:$C$871,,MATCH($B319,[2]掉落汇总!$D$1:$M$1)),[2]掉落汇总!$A$2:$A$871,E$1,[2]掉落汇总!$C$2:$C$871,$Q$1)+SUMIFS(OFFSET([2]掉落汇总!$C$2:$C$871,,MATCH($B319,[2]掉落汇总!$D$1:$M$1)),[2]掉落汇总!$A$2:$A$871,E$1,[2]掉落汇总!$C$2:$C$871,$Q$2)/$Q$3)*宝箱投放计算!D319</f>
        <v>0.88733087848500791</v>
      </c>
      <c r="F319">
        <f ca="1">(SUMIFS(OFFSET([2]掉落汇总!$C$2:$C$871,,MATCH($B319,[2]掉落汇总!$D$1:$M$1)),[2]掉落汇总!$A$2:$A$871,F$1,[2]掉落汇总!$C$2:$C$871,$Q$1)+SUMIFS(OFFSET([2]掉落汇总!$C$2:$C$871,,MATCH($B319,[2]掉落汇总!$D$1:$M$1)),[2]掉落汇总!$A$2:$A$871,F$1,[2]掉落汇总!$C$2:$C$871,$Q$2)/$Q$3)*宝箱投放计算!E319</f>
        <v>3.1368330464716006</v>
      </c>
      <c r="G319">
        <f ca="1">(SUMIFS(OFFSET([2]掉落汇总!$C$2:$C$871,,MATCH($B319,[2]掉落汇总!$D$1:$M$1)),[2]掉落汇总!$A$2:$A$871,G$1,[2]掉落汇总!$C$2:$C$871,$Q$1)+SUMIFS(OFFSET([2]掉落汇总!$C$2:$C$871,,MATCH($B319,[2]掉落汇总!$D$1:$M$1)),[2]掉落汇总!$A$2:$A$871,G$1,[2]掉落汇总!$C$2:$C$871,$Q$2)/$Q$3)*宝箱投放计算!F319</f>
        <v>0</v>
      </c>
      <c r="H319">
        <f ca="1">(SUMIFS(OFFSET([2]掉落汇总!$C$2:$C$871,,MATCH($B319,[2]掉落汇总!$D$1:$M$1)),[2]掉落汇总!$A$2:$A$871,H$1,[2]掉落汇总!$C$2:$C$871,$Q$1)+SUMIFS(OFFSET([2]掉落汇总!$C$2:$C$871,,MATCH($B319,[2]掉落汇总!$D$1:$M$1)),[2]掉落汇总!$A$2:$A$871,H$1,[2]掉落汇总!$C$2:$C$871,$Q$2)/$Q$3)*宝箱投放计算!G319</f>
        <v>0</v>
      </c>
      <c r="I319">
        <f ca="1">(SUMIFS(OFFSET([2]掉落汇总!$C$2:$C$871,,MATCH($B319,[2]掉落汇总!$D$1:$M$1)),[2]掉落汇总!$A$2:$A$871,I$1,[2]掉落汇总!$C$2:$C$871,$Q$1)+SUMIFS(OFFSET([2]掉落汇总!$C$2:$C$871,,MATCH($B319,[2]掉落汇总!$D$1:$M$1)),[2]掉落汇总!$A$2:$A$871,I$1,[2]掉落汇总!$C$2:$C$871,$Q$2)/$Q$3)*宝箱投放计算!H319</f>
        <v>0</v>
      </c>
      <c r="J319">
        <f ca="1">(SUMIFS(OFFSET([2]掉落汇总!$C$2:$C$871,,MATCH($B319,[2]掉落汇总!$D$1:$M$1)),[2]掉落汇总!$A$2:$A$871,J$1,[2]掉落汇总!$C$2:$C$871,$Q$1)+SUMIFS(OFFSET([2]掉落汇总!$C$2:$C$871,,MATCH($B319,[2]掉落汇总!$D$1:$M$1)),[2]掉落汇总!$A$2:$A$871,J$1,[2]掉落汇总!$C$2:$C$871,$Q$2)/$Q$3)*宝箱投放计算!I319</f>
        <v>0</v>
      </c>
      <c r="K319">
        <f ca="1">(SUMIFS(OFFSET([2]掉落汇总!$C$2:$C$871,,MATCH($B319,[2]掉落汇总!$D$1:$M$1)),[2]掉落汇总!$A$2:$A$871,K$1,[2]掉落汇总!$C$2:$C$871,$Q$1)+SUMIFS(OFFSET([2]掉落汇总!$C$2:$C$871,,MATCH($B319,[2]掉落汇总!$D$1:$M$1)),[2]掉落汇总!$A$2:$A$871,K$1,[2]掉落汇总!$C$2:$C$871,$Q$2)/$Q$3)*宝箱投放计算!J319</f>
        <v>0</v>
      </c>
      <c r="L319">
        <f ca="1">(SUMIFS(OFFSET([2]掉落汇总!$C$2:$C$871,,MATCH($B319,[2]掉落汇总!$D$1:$M$1)),[2]掉落汇总!$A$2:$A$871,L$1,[2]掉落汇总!$C$2:$C$871,$Q$1)+SUMIFS(OFFSET([2]掉落汇总!$C$2:$C$871,,MATCH($B319,[2]掉落汇总!$D$1:$M$1)),[2]掉落汇总!$A$2:$A$871,L$1,[2]掉落汇总!$C$2:$C$871,$Q$2)/$Q$3)*宝箱投放计算!K319</f>
        <v>0.58393299516338337</v>
      </c>
      <c r="M319">
        <f ca="1">(SUMIFS(OFFSET([2]掉落汇总!$C$2:$C$871,,MATCH($B319,[2]掉落汇总!$D$1:$M$1)),[2]掉落汇总!$A$2:$A$871,M$1,[2]掉落汇总!$C$2:$C$871,$Q$1)+SUMIFS(OFFSET([2]掉落汇总!$C$2:$C$871,,MATCH($B319,[2]掉落汇总!$D$1:$M$1)),[2]掉落汇总!$A$2:$A$871,M$1,[2]掉落汇总!$C$2:$C$871,$Q$2)/$Q$3)*宝箱投放计算!L319</f>
        <v>0.73572346140371359</v>
      </c>
      <c r="N319">
        <f ca="1">(SUMIFS(OFFSET([2]掉落汇总!$C$2:$C$871,,MATCH($B319,[2]掉落汇总!$D$1:$M$1)),[2]掉落汇总!$A$2:$A$871,N$1,[2]掉落汇总!$C$2:$C$871,$Q$1)+SUMIFS(OFFSET([2]掉落汇总!$C$2:$C$871,,MATCH($B319,[2]掉落汇总!$D$1:$M$1)),[2]掉落汇总!$A$2:$A$871,N$1,[2]掉落汇总!$C$2:$C$871,$Q$2)/$Q$3)*宝箱投放计算!M319</f>
        <v>0.19916400295057779</v>
      </c>
      <c r="O319">
        <f ca="1">(SUMIFS(OFFSET([2]掉落汇总!$C$2:$C$871,,MATCH($B319,[2]掉落汇总!$D$1:$M$1)),[2]掉落汇总!$A$2:$A$871,O$1,[2]掉落汇总!$C$2:$C$871,$Q$1)+SUMIFS(OFFSET([2]掉落汇总!$C$2:$C$871,,MATCH($B319,[2]掉落汇总!$D$1:$M$1)),[2]掉落汇总!$A$2:$A$871,O$1,[2]掉落汇总!$C$2:$C$871,$Q$2)/$Q$3)*宝箱投放计算!N319</f>
        <v>0.31118538581225147</v>
      </c>
    </row>
    <row r="320" spans="1:15" x14ac:dyDescent="0.2">
      <c r="A320">
        <f>玩家成长时间线!A320</f>
        <v>319</v>
      </c>
      <c r="B320">
        <f>玩家成长时间线!B320</f>
        <v>10</v>
      </c>
      <c r="C320">
        <f ca="1">SUM($D$2:D320)</f>
        <v>1865.2817971959098</v>
      </c>
      <c r="D320">
        <f t="shared" ca="1" si="4"/>
        <v>5.8579572505600757</v>
      </c>
      <c r="E320">
        <f ca="1">(SUMIFS(OFFSET([2]掉落汇总!$C$2:$C$871,,MATCH($B320,[2]掉落汇总!$D$1:$M$1)),[2]掉落汇总!$A$2:$A$871,E$1,[2]掉落汇总!$C$2:$C$871,$Q$1)+SUMIFS(OFFSET([2]掉落汇总!$C$2:$C$871,,MATCH($B320,[2]掉落汇总!$D$1:$M$1)),[2]掉落汇总!$A$2:$A$871,E$1,[2]掉落汇总!$C$2:$C$871,$Q$2)/$Q$3)*宝箱投放计算!D320</f>
        <v>0.89111835875854817</v>
      </c>
      <c r="F320">
        <f ca="1">(SUMIFS(OFFSET([2]掉落汇总!$C$2:$C$871,,MATCH($B320,[2]掉落汇总!$D$1:$M$1)),[2]掉落汇总!$A$2:$A$871,F$1,[2]掉落汇总!$C$2:$C$871,$Q$1)+SUMIFS(OFFSET([2]掉落汇总!$C$2:$C$871,,MATCH($B320,[2]掉落汇总!$D$1:$M$1)),[2]掉落汇总!$A$2:$A$871,F$1,[2]掉落汇总!$C$2:$C$871,$Q$2)/$Q$3)*宝箱投放计算!E320</f>
        <v>3.1368330464716006</v>
      </c>
      <c r="G320">
        <f ca="1">(SUMIFS(OFFSET([2]掉落汇总!$C$2:$C$871,,MATCH($B320,[2]掉落汇总!$D$1:$M$1)),[2]掉落汇总!$A$2:$A$871,G$1,[2]掉落汇总!$C$2:$C$871,$Q$1)+SUMIFS(OFFSET([2]掉落汇总!$C$2:$C$871,,MATCH($B320,[2]掉落汇总!$D$1:$M$1)),[2]掉落汇总!$A$2:$A$871,G$1,[2]掉落汇总!$C$2:$C$871,$Q$2)/$Q$3)*宝箱投放计算!F320</f>
        <v>0</v>
      </c>
      <c r="H320">
        <f ca="1">(SUMIFS(OFFSET([2]掉落汇总!$C$2:$C$871,,MATCH($B320,[2]掉落汇总!$D$1:$M$1)),[2]掉落汇总!$A$2:$A$871,H$1,[2]掉落汇总!$C$2:$C$871,$Q$1)+SUMIFS(OFFSET([2]掉落汇总!$C$2:$C$871,,MATCH($B320,[2]掉落汇总!$D$1:$M$1)),[2]掉落汇总!$A$2:$A$871,H$1,[2]掉落汇总!$C$2:$C$871,$Q$2)/$Q$3)*宝箱投放计算!G320</f>
        <v>0</v>
      </c>
      <c r="I320">
        <f ca="1">(SUMIFS(OFFSET([2]掉落汇总!$C$2:$C$871,,MATCH($B320,[2]掉落汇总!$D$1:$M$1)),[2]掉落汇总!$A$2:$A$871,I$1,[2]掉落汇总!$C$2:$C$871,$Q$1)+SUMIFS(OFFSET([2]掉落汇总!$C$2:$C$871,,MATCH($B320,[2]掉落汇总!$D$1:$M$1)),[2]掉落汇总!$A$2:$A$871,I$1,[2]掉落汇总!$C$2:$C$871,$Q$2)/$Q$3)*宝箱投放计算!H320</f>
        <v>0</v>
      </c>
      <c r="J320">
        <f ca="1">(SUMIFS(OFFSET([2]掉落汇总!$C$2:$C$871,,MATCH($B320,[2]掉落汇总!$D$1:$M$1)),[2]掉落汇总!$A$2:$A$871,J$1,[2]掉落汇总!$C$2:$C$871,$Q$1)+SUMIFS(OFFSET([2]掉落汇总!$C$2:$C$871,,MATCH($B320,[2]掉落汇总!$D$1:$M$1)),[2]掉落汇总!$A$2:$A$871,J$1,[2]掉落汇总!$C$2:$C$871,$Q$2)/$Q$3)*宝箱投放计算!I320</f>
        <v>0</v>
      </c>
      <c r="K320">
        <f ca="1">(SUMIFS(OFFSET([2]掉落汇总!$C$2:$C$871,,MATCH($B320,[2]掉落汇总!$D$1:$M$1)),[2]掉落汇总!$A$2:$A$871,K$1,[2]掉落汇总!$C$2:$C$871,$Q$1)+SUMIFS(OFFSET([2]掉落汇总!$C$2:$C$871,,MATCH($B320,[2]掉落汇总!$D$1:$M$1)),[2]掉落汇总!$A$2:$A$871,K$1,[2]掉落汇总!$C$2:$C$871,$Q$2)/$Q$3)*宝箱投放计算!J320</f>
        <v>0</v>
      </c>
      <c r="L320">
        <f ca="1">(SUMIFS(OFFSET([2]掉落汇总!$C$2:$C$871,,MATCH($B320,[2]掉落汇总!$D$1:$M$1)),[2]掉落汇总!$A$2:$A$871,L$1,[2]掉落汇总!$C$2:$C$871,$Q$1)+SUMIFS(OFFSET([2]掉落汇总!$C$2:$C$871,,MATCH($B320,[2]掉落汇总!$D$1:$M$1)),[2]掉落汇总!$A$2:$A$871,L$1,[2]掉落汇总!$C$2:$C$871,$Q$2)/$Q$3)*宝箱投放计算!K320</f>
        <v>0.58393299516338337</v>
      </c>
      <c r="M320">
        <f ca="1">(SUMIFS(OFFSET([2]掉落汇总!$C$2:$C$871,,MATCH($B320,[2]掉落汇总!$D$1:$M$1)),[2]掉落汇总!$A$2:$A$871,M$1,[2]掉落汇总!$C$2:$C$871,$Q$1)+SUMIFS(OFFSET([2]掉落汇总!$C$2:$C$871,,MATCH($B320,[2]掉落汇总!$D$1:$M$1)),[2]掉落汇总!$A$2:$A$871,M$1,[2]掉落汇总!$C$2:$C$871,$Q$2)/$Q$3)*宝箱投放计算!L320</f>
        <v>0.73572346140371359</v>
      </c>
      <c r="N320">
        <f ca="1">(SUMIFS(OFFSET([2]掉落汇总!$C$2:$C$871,,MATCH($B320,[2]掉落汇总!$D$1:$M$1)),[2]掉落汇总!$A$2:$A$871,N$1,[2]掉落汇总!$C$2:$C$871,$Q$1)+SUMIFS(OFFSET([2]掉落汇总!$C$2:$C$871,,MATCH($B320,[2]掉落汇总!$D$1:$M$1)),[2]掉落汇总!$A$2:$A$871,N$1,[2]掉落汇总!$C$2:$C$871,$Q$2)/$Q$3)*宝箱投放计算!M320</f>
        <v>0.19916400295057779</v>
      </c>
      <c r="O320">
        <f ca="1">(SUMIFS(OFFSET([2]掉落汇总!$C$2:$C$871,,MATCH($B320,[2]掉落汇总!$D$1:$M$1)),[2]掉落汇总!$A$2:$A$871,O$1,[2]掉落汇总!$C$2:$C$871,$Q$1)+SUMIFS(OFFSET([2]掉落汇总!$C$2:$C$871,,MATCH($B320,[2]掉落汇总!$D$1:$M$1)),[2]掉落汇总!$A$2:$A$871,O$1,[2]掉落汇总!$C$2:$C$871,$Q$2)/$Q$3)*宝箱投放计算!N320</f>
        <v>0.31118538581225147</v>
      </c>
    </row>
    <row r="321" spans="1:15" x14ac:dyDescent="0.2">
      <c r="A321">
        <f>玩家成长时间线!A321</f>
        <v>320</v>
      </c>
      <c r="B321">
        <f>玩家成长时间线!B321</f>
        <v>10</v>
      </c>
      <c r="C321">
        <f ca="1">SUM($D$2:D321)</f>
        <v>1871.2192915322141</v>
      </c>
      <c r="D321">
        <f t="shared" ca="1" si="4"/>
        <v>5.9374943363044208</v>
      </c>
      <c r="E321">
        <f ca="1">(SUMIFS(OFFSET([2]掉落汇总!$C$2:$C$871,,MATCH($B321,[2]掉落汇总!$D$1:$M$1)),[2]掉落汇总!$A$2:$A$871,E$1,[2]掉落汇总!$C$2:$C$871,$Q$1)+SUMIFS(OFFSET([2]掉落汇总!$C$2:$C$871,,MATCH($B321,[2]掉落汇总!$D$1:$M$1)),[2]掉落汇总!$A$2:$A$871,E$1,[2]掉落汇总!$C$2:$C$871,$Q$2)/$Q$3)*宝箱投放计算!D321</f>
        <v>0.97065544450289309</v>
      </c>
      <c r="F321">
        <f ca="1">(SUMIFS(OFFSET([2]掉落汇总!$C$2:$C$871,,MATCH($B321,[2]掉落汇总!$D$1:$M$1)),[2]掉落汇总!$A$2:$A$871,F$1,[2]掉落汇总!$C$2:$C$871,$Q$1)+SUMIFS(OFFSET([2]掉落汇总!$C$2:$C$871,,MATCH($B321,[2]掉落汇总!$D$1:$M$1)),[2]掉落汇总!$A$2:$A$871,F$1,[2]掉落汇总!$C$2:$C$871,$Q$2)/$Q$3)*宝箱投放计算!E321</f>
        <v>3.1368330464716006</v>
      </c>
      <c r="G321">
        <f ca="1">(SUMIFS(OFFSET([2]掉落汇总!$C$2:$C$871,,MATCH($B321,[2]掉落汇总!$D$1:$M$1)),[2]掉落汇总!$A$2:$A$871,G$1,[2]掉落汇总!$C$2:$C$871,$Q$1)+SUMIFS(OFFSET([2]掉落汇总!$C$2:$C$871,,MATCH($B321,[2]掉落汇总!$D$1:$M$1)),[2]掉落汇总!$A$2:$A$871,G$1,[2]掉落汇总!$C$2:$C$871,$Q$2)/$Q$3)*宝箱投放计算!F321</f>
        <v>0</v>
      </c>
      <c r="H321">
        <f ca="1">(SUMIFS(OFFSET([2]掉落汇总!$C$2:$C$871,,MATCH($B321,[2]掉落汇总!$D$1:$M$1)),[2]掉落汇总!$A$2:$A$871,H$1,[2]掉落汇总!$C$2:$C$871,$Q$1)+SUMIFS(OFFSET([2]掉落汇总!$C$2:$C$871,,MATCH($B321,[2]掉落汇总!$D$1:$M$1)),[2]掉落汇总!$A$2:$A$871,H$1,[2]掉落汇总!$C$2:$C$871,$Q$2)/$Q$3)*宝箱投放计算!G321</f>
        <v>0</v>
      </c>
      <c r="I321">
        <f ca="1">(SUMIFS(OFFSET([2]掉落汇总!$C$2:$C$871,,MATCH($B321,[2]掉落汇总!$D$1:$M$1)),[2]掉落汇总!$A$2:$A$871,I$1,[2]掉落汇总!$C$2:$C$871,$Q$1)+SUMIFS(OFFSET([2]掉落汇总!$C$2:$C$871,,MATCH($B321,[2]掉落汇总!$D$1:$M$1)),[2]掉落汇总!$A$2:$A$871,I$1,[2]掉落汇总!$C$2:$C$871,$Q$2)/$Q$3)*宝箱投放计算!H321</f>
        <v>0</v>
      </c>
      <c r="J321">
        <f ca="1">(SUMIFS(OFFSET([2]掉落汇总!$C$2:$C$871,,MATCH($B321,[2]掉落汇总!$D$1:$M$1)),[2]掉落汇总!$A$2:$A$871,J$1,[2]掉落汇总!$C$2:$C$871,$Q$1)+SUMIFS(OFFSET([2]掉落汇总!$C$2:$C$871,,MATCH($B321,[2]掉落汇总!$D$1:$M$1)),[2]掉落汇总!$A$2:$A$871,J$1,[2]掉落汇总!$C$2:$C$871,$Q$2)/$Q$3)*宝箱投放计算!I321</f>
        <v>0</v>
      </c>
      <c r="K321">
        <f ca="1">(SUMIFS(OFFSET([2]掉落汇总!$C$2:$C$871,,MATCH($B321,[2]掉落汇总!$D$1:$M$1)),[2]掉落汇总!$A$2:$A$871,K$1,[2]掉落汇总!$C$2:$C$871,$Q$1)+SUMIFS(OFFSET([2]掉落汇总!$C$2:$C$871,,MATCH($B321,[2]掉落汇总!$D$1:$M$1)),[2]掉落汇总!$A$2:$A$871,K$1,[2]掉落汇总!$C$2:$C$871,$Q$2)/$Q$3)*宝箱投放计算!J321</f>
        <v>0</v>
      </c>
      <c r="L321">
        <f ca="1">(SUMIFS(OFFSET([2]掉落汇总!$C$2:$C$871,,MATCH($B321,[2]掉落汇总!$D$1:$M$1)),[2]掉落汇总!$A$2:$A$871,L$1,[2]掉落汇总!$C$2:$C$871,$Q$1)+SUMIFS(OFFSET([2]掉落汇总!$C$2:$C$871,,MATCH($B321,[2]掉落汇总!$D$1:$M$1)),[2]掉落汇总!$A$2:$A$871,L$1,[2]掉落汇总!$C$2:$C$871,$Q$2)/$Q$3)*宝箱投放计算!K321</f>
        <v>0.58393299516338337</v>
      </c>
      <c r="M321">
        <f ca="1">(SUMIFS(OFFSET([2]掉落汇总!$C$2:$C$871,,MATCH($B321,[2]掉落汇总!$D$1:$M$1)),[2]掉落汇总!$A$2:$A$871,M$1,[2]掉落汇总!$C$2:$C$871,$Q$1)+SUMIFS(OFFSET([2]掉落汇总!$C$2:$C$871,,MATCH($B321,[2]掉落汇总!$D$1:$M$1)),[2]掉落汇总!$A$2:$A$871,M$1,[2]掉落汇总!$C$2:$C$871,$Q$2)/$Q$3)*宝箱投放计算!L321</f>
        <v>0.73572346140371359</v>
      </c>
      <c r="N321">
        <f ca="1">(SUMIFS(OFFSET([2]掉落汇总!$C$2:$C$871,,MATCH($B321,[2]掉落汇总!$D$1:$M$1)),[2]掉落汇总!$A$2:$A$871,N$1,[2]掉落汇总!$C$2:$C$871,$Q$1)+SUMIFS(OFFSET([2]掉落汇总!$C$2:$C$871,,MATCH($B321,[2]掉落汇总!$D$1:$M$1)),[2]掉落汇总!$A$2:$A$871,N$1,[2]掉落汇总!$C$2:$C$871,$Q$2)/$Q$3)*宝箱投放计算!M321</f>
        <v>0.19916400295057779</v>
      </c>
      <c r="O321">
        <f ca="1">(SUMIFS(OFFSET([2]掉落汇总!$C$2:$C$871,,MATCH($B321,[2]掉落汇总!$D$1:$M$1)),[2]掉落汇总!$A$2:$A$871,O$1,[2]掉落汇总!$C$2:$C$871,$Q$1)+SUMIFS(OFFSET([2]掉落汇总!$C$2:$C$871,,MATCH($B321,[2]掉落汇总!$D$1:$M$1)),[2]掉落汇总!$A$2:$A$871,O$1,[2]掉落汇总!$C$2:$C$871,$Q$2)/$Q$3)*宝箱投放计算!N321</f>
        <v>0.31118538581225147</v>
      </c>
    </row>
    <row r="322" spans="1:15" x14ac:dyDescent="0.2">
      <c r="A322">
        <f>玩家成长时间线!A322</f>
        <v>321</v>
      </c>
      <c r="B322">
        <f>玩家成长时间线!B322</f>
        <v>10</v>
      </c>
      <c r="C322">
        <f ca="1">SUM($D$2:D322)</f>
        <v>1877.0848237433213</v>
      </c>
      <c r="D322">
        <f t="shared" ca="1" si="4"/>
        <v>5.8655322111071557</v>
      </c>
      <c r="E322">
        <f ca="1">(SUMIFS(OFFSET([2]掉落汇总!$C$2:$C$871,,MATCH($B322,[2]掉落汇总!$D$1:$M$1)),[2]掉落汇总!$A$2:$A$871,E$1,[2]掉落汇总!$C$2:$C$871,$Q$1)+SUMIFS(OFFSET([2]掉落汇总!$C$2:$C$871,,MATCH($B322,[2]掉落汇总!$D$1:$M$1)),[2]掉落汇总!$A$2:$A$871,E$1,[2]掉落汇总!$C$2:$C$871,$Q$2)/$Q$3)*宝箱投放计算!D322</f>
        <v>0.89869331930562846</v>
      </c>
      <c r="F322">
        <f ca="1">(SUMIFS(OFFSET([2]掉落汇总!$C$2:$C$871,,MATCH($B322,[2]掉落汇总!$D$1:$M$1)),[2]掉落汇总!$A$2:$A$871,F$1,[2]掉落汇总!$C$2:$C$871,$Q$1)+SUMIFS(OFFSET([2]掉落汇总!$C$2:$C$871,,MATCH($B322,[2]掉落汇总!$D$1:$M$1)),[2]掉落汇总!$A$2:$A$871,F$1,[2]掉落汇总!$C$2:$C$871,$Q$2)/$Q$3)*宝箱投放计算!E322</f>
        <v>3.1368330464716006</v>
      </c>
      <c r="G322">
        <f ca="1">(SUMIFS(OFFSET([2]掉落汇总!$C$2:$C$871,,MATCH($B322,[2]掉落汇总!$D$1:$M$1)),[2]掉落汇总!$A$2:$A$871,G$1,[2]掉落汇总!$C$2:$C$871,$Q$1)+SUMIFS(OFFSET([2]掉落汇总!$C$2:$C$871,,MATCH($B322,[2]掉落汇总!$D$1:$M$1)),[2]掉落汇总!$A$2:$A$871,G$1,[2]掉落汇总!$C$2:$C$871,$Q$2)/$Q$3)*宝箱投放计算!F322</f>
        <v>0</v>
      </c>
      <c r="H322">
        <f ca="1">(SUMIFS(OFFSET([2]掉落汇总!$C$2:$C$871,,MATCH($B322,[2]掉落汇总!$D$1:$M$1)),[2]掉落汇总!$A$2:$A$871,H$1,[2]掉落汇总!$C$2:$C$871,$Q$1)+SUMIFS(OFFSET([2]掉落汇总!$C$2:$C$871,,MATCH($B322,[2]掉落汇总!$D$1:$M$1)),[2]掉落汇总!$A$2:$A$871,H$1,[2]掉落汇总!$C$2:$C$871,$Q$2)/$Q$3)*宝箱投放计算!G322</f>
        <v>0</v>
      </c>
      <c r="I322">
        <f ca="1">(SUMIFS(OFFSET([2]掉落汇总!$C$2:$C$871,,MATCH($B322,[2]掉落汇总!$D$1:$M$1)),[2]掉落汇总!$A$2:$A$871,I$1,[2]掉落汇总!$C$2:$C$871,$Q$1)+SUMIFS(OFFSET([2]掉落汇总!$C$2:$C$871,,MATCH($B322,[2]掉落汇总!$D$1:$M$1)),[2]掉落汇总!$A$2:$A$871,I$1,[2]掉落汇总!$C$2:$C$871,$Q$2)/$Q$3)*宝箱投放计算!H322</f>
        <v>0</v>
      </c>
      <c r="J322">
        <f ca="1">(SUMIFS(OFFSET([2]掉落汇总!$C$2:$C$871,,MATCH($B322,[2]掉落汇总!$D$1:$M$1)),[2]掉落汇总!$A$2:$A$871,J$1,[2]掉落汇总!$C$2:$C$871,$Q$1)+SUMIFS(OFFSET([2]掉落汇总!$C$2:$C$871,,MATCH($B322,[2]掉落汇总!$D$1:$M$1)),[2]掉落汇总!$A$2:$A$871,J$1,[2]掉落汇总!$C$2:$C$871,$Q$2)/$Q$3)*宝箱投放计算!I322</f>
        <v>0</v>
      </c>
      <c r="K322">
        <f ca="1">(SUMIFS(OFFSET([2]掉落汇总!$C$2:$C$871,,MATCH($B322,[2]掉落汇总!$D$1:$M$1)),[2]掉落汇总!$A$2:$A$871,K$1,[2]掉落汇总!$C$2:$C$871,$Q$1)+SUMIFS(OFFSET([2]掉落汇总!$C$2:$C$871,,MATCH($B322,[2]掉落汇总!$D$1:$M$1)),[2]掉落汇总!$A$2:$A$871,K$1,[2]掉落汇总!$C$2:$C$871,$Q$2)/$Q$3)*宝箱投放计算!J322</f>
        <v>0</v>
      </c>
      <c r="L322">
        <f ca="1">(SUMIFS(OFFSET([2]掉落汇总!$C$2:$C$871,,MATCH($B322,[2]掉落汇总!$D$1:$M$1)),[2]掉落汇总!$A$2:$A$871,L$1,[2]掉落汇总!$C$2:$C$871,$Q$1)+SUMIFS(OFFSET([2]掉落汇总!$C$2:$C$871,,MATCH($B322,[2]掉落汇总!$D$1:$M$1)),[2]掉落汇总!$A$2:$A$871,L$1,[2]掉落汇总!$C$2:$C$871,$Q$2)/$Q$3)*宝箱投放计算!K322</f>
        <v>0.58393299516338337</v>
      </c>
      <c r="M322">
        <f ca="1">(SUMIFS(OFFSET([2]掉落汇总!$C$2:$C$871,,MATCH($B322,[2]掉落汇总!$D$1:$M$1)),[2]掉落汇总!$A$2:$A$871,M$1,[2]掉落汇总!$C$2:$C$871,$Q$1)+SUMIFS(OFFSET([2]掉落汇总!$C$2:$C$871,,MATCH($B322,[2]掉落汇总!$D$1:$M$1)),[2]掉落汇总!$A$2:$A$871,M$1,[2]掉落汇总!$C$2:$C$871,$Q$2)/$Q$3)*宝箱投放计算!L322</f>
        <v>0.73572346140371359</v>
      </c>
      <c r="N322">
        <f ca="1">(SUMIFS(OFFSET([2]掉落汇总!$C$2:$C$871,,MATCH($B322,[2]掉落汇总!$D$1:$M$1)),[2]掉落汇总!$A$2:$A$871,N$1,[2]掉落汇总!$C$2:$C$871,$Q$1)+SUMIFS(OFFSET([2]掉落汇总!$C$2:$C$871,,MATCH($B322,[2]掉落汇总!$D$1:$M$1)),[2]掉落汇总!$A$2:$A$871,N$1,[2]掉落汇总!$C$2:$C$871,$Q$2)/$Q$3)*宝箱投放计算!M322</f>
        <v>0.19916400295057779</v>
      </c>
      <c r="O322">
        <f ca="1">(SUMIFS(OFFSET([2]掉落汇总!$C$2:$C$871,,MATCH($B322,[2]掉落汇总!$D$1:$M$1)),[2]掉落汇总!$A$2:$A$871,O$1,[2]掉落汇总!$C$2:$C$871,$Q$1)+SUMIFS(OFFSET([2]掉落汇总!$C$2:$C$871,,MATCH($B322,[2]掉落汇总!$D$1:$M$1)),[2]掉落汇总!$A$2:$A$871,O$1,[2]掉落汇总!$C$2:$C$871,$Q$2)/$Q$3)*宝箱投放计算!N322</f>
        <v>0.31118538581225147</v>
      </c>
    </row>
    <row r="323" spans="1:15" x14ac:dyDescent="0.2">
      <c r="A323">
        <f>玩家成长时间线!A323</f>
        <v>322</v>
      </c>
      <c r="B323">
        <f>玩家成长时间线!B323</f>
        <v>8</v>
      </c>
      <c r="C323">
        <f ca="1">SUM($D$2:D323)</f>
        <v>1883.0849535239249</v>
      </c>
      <c r="D323">
        <f t="shared" ref="D323:D361" ca="1" si="5">SUM(E323:O323)</f>
        <v>6.0001297806036478</v>
      </c>
      <c r="E323">
        <f ca="1">(SUMIFS(OFFSET([2]掉落汇总!$C$2:$C$871,,MATCH($B323,[2]掉落汇总!$D$1:$M$1)),[2]掉落汇总!$A$2:$A$871,E$1,[2]掉落汇总!$C$2:$C$871,$Q$1)+SUMIFS(OFFSET([2]掉落汇总!$C$2:$C$871,,MATCH($B323,[2]掉落汇总!$D$1:$M$1)),[2]掉落汇总!$A$2:$A$871,E$1,[2]掉落汇总!$C$2:$C$871,$Q$2)/$Q$3)*宝箱投放计算!D323</f>
        <v>1.0081076923076924</v>
      </c>
      <c r="F323">
        <f ca="1">(SUMIFS(OFFSET([2]掉落汇总!$C$2:$C$871,,MATCH($B323,[2]掉落汇总!$D$1:$M$1)),[2]掉落汇总!$A$2:$A$871,F$1,[2]掉落汇总!$C$2:$C$871,$Q$1)+SUMIFS(OFFSET([2]掉落汇总!$C$2:$C$871,,MATCH($B323,[2]掉落汇总!$D$1:$M$1)),[2]掉落汇总!$A$2:$A$871,F$1,[2]掉落汇总!$C$2:$C$871,$Q$2)/$Q$3)*宝箱投放计算!E323</f>
        <v>2.5094664371772804</v>
      </c>
      <c r="G323">
        <f ca="1">(SUMIFS(OFFSET([2]掉落汇总!$C$2:$C$871,,MATCH($B323,[2]掉落汇总!$D$1:$M$1)),[2]掉落汇总!$A$2:$A$871,G$1,[2]掉落汇总!$C$2:$C$871,$Q$1)+SUMIFS(OFFSET([2]掉落汇总!$C$2:$C$871,,MATCH($B323,[2]掉落汇总!$D$1:$M$1)),[2]掉落汇总!$A$2:$A$871,G$1,[2]掉落汇总!$C$2:$C$871,$Q$2)/$Q$3)*宝箱投放计算!F323</f>
        <v>0.65254980578874822</v>
      </c>
      <c r="H323">
        <f ca="1">(SUMIFS(OFFSET([2]掉落汇总!$C$2:$C$871,,MATCH($B323,[2]掉落汇总!$D$1:$M$1)),[2]掉落汇总!$A$2:$A$871,H$1,[2]掉落汇总!$C$2:$C$871,$Q$1)+SUMIFS(OFFSET([2]掉落汇总!$C$2:$C$871,,MATCH($B323,[2]掉落汇总!$D$1:$M$1)),[2]掉落汇总!$A$2:$A$871,H$1,[2]掉落汇总!$C$2:$C$871,$Q$2)/$Q$3)*宝箱投放计算!G323</f>
        <v>0</v>
      </c>
      <c r="I323">
        <f ca="1">(SUMIFS(OFFSET([2]掉落汇总!$C$2:$C$871,,MATCH($B323,[2]掉落汇总!$D$1:$M$1)),[2]掉落汇总!$A$2:$A$871,I$1,[2]掉落汇总!$C$2:$C$871,$Q$1)+SUMIFS(OFFSET([2]掉落汇总!$C$2:$C$871,,MATCH($B323,[2]掉落汇总!$D$1:$M$1)),[2]掉落汇总!$A$2:$A$871,I$1,[2]掉落汇总!$C$2:$C$871,$Q$2)/$Q$3)*宝箱投放计算!H323</f>
        <v>0</v>
      </c>
      <c r="J323">
        <f ca="1">(SUMIFS(OFFSET([2]掉落汇总!$C$2:$C$871,,MATCH($B323,[2]掉落汇总!$D$1:$M$1)),[2]掉落汇总!$A$2:$A$871,J$1,[2]掉落汇总!$C$2:$C$871,$Q$1)+SUMIFS(OFFSET([2]掉落汇总!$C$2:$C$871,,MATCH($B323,[2]掉落汇总!$D$1:$M$1)),[2]掉落汇总!$A$2:$A$871,J$1,[2]掉落汇总!$C$2:$C$871,$Q$2)/$Q$3)*宝箱投放计算!I323</f>
        <v>0</v>
      </c>
      <c r="K323">
        <f ca="1">(SUMIFS(OFFSET([2]掉落汇总!$C$2:$C$871,,MATCH($B323,[2]掉落汇总!$D$1:$M$1)),[2]掉落汇总!$A$2:$A$871,K$1,[2]掉落汇总!$C$2:$C$871,$Q$1)+SUMIFS(OFFSET([2]掉落汇总!$C$2:$C$871,,MATCH($B323,[2]掉落汇总!$D$1:$M$1)),[2]掉落汇总!$A$2:$A$871,K$1,[2]掉落汇总!$C$2:$C$871,$Q$2)/$Q$3)*宝箱投放计算!J323</f>
        <v>0</v>
      </c>
      <c r="L323">
        <f ca="1">(SUMIFS(OFFSET([2]掉落汇总!$C$2:$C$871,,MATCH($B323,[2]掉落汇总!$D$1:$M$1)),[2]掉落汇总!$A$2:$A$871,L$1,[2]掉落汇总!$C$2:$C$871,$Q$1)+SUMIFS(OFFSET([2]掉落汇总!$C$2:$C$871,,MATCH($B323,[2]掉落汇总!$D$1:$M$1)),[2]掉落汇总!$A$2:$A$871,L$1,[2]掉落汇总!$C$2:$C$871,$Q$2)/$Q$3)*宝箱投放计算!K323</f>
        <v>0.58393299516338337</v>
      </c>
      <c r="M323">
        <f ca="1">(SUMIFS(OFFSET([2]掉落汇总!$C$2:$C$871,,MATCH($B323,[2]掉落汇总!$D$1:$M$1)),[2]掉落汇总!$A$2:$A$871,M$1,[2]掉落汇总!$C$2:$C$871,$Q$1)+SUMIFS(OFFSET([2]掉落汇总!$C$2:$C$871,,MATCH($B323,[2]掉落汇总!$D$1:$M$1)),[2]掉落汇总!$A$2:$A$871,M$1,[2]掉落汇总!$C$2:$C$871,$Q$2)/$Q$3)*宝箱投放计算!L323</f>
        <v>0.73572346140371359</v>
      </c>
      <c r="N323">
        <f ca="1">(SUMIFS(OFFSET([2]掉落汇总!$C$2:$C$871,,MATCH($B323,[2]掉落汇总!$D$1:$M$1)),[2]掉落汇总!$A$2:$A$871,N$1,[2]掉落汇总!$C$2:$C$871,$Q$1)+SUMIFS(OFFSET([2]掉落汇总!$C$2:$C$871,,MATCH($B323,[2]掉落汇总!$D$1:$M$1)),[2]掉落汇总!$A$2:$A$871,N$1,[2]掉落汇总!$C$2:$C$871,$Q$2)/$Q$3)*宝箱投放计算!M323</f>
        <v>0.19916400295057779</v>
      </c>
      <c r="O323">
        <f ca="1">(SUMIFS(OFFSET([2]掉落汇总!$C$2:$C$871,,MATCH($B323,[2]掉落汇总!$D$1:$M$1)),[2]掉落汇总!$A$2:$A$871,O$1,[2]掉落汇总!$C$2:$C$871,$Q$1)+SUMIFS(OFFSET([2]掉落汇总!$C$2:$C$871,,MATCH($B323,[2]掉落汇总!$D$1:$M$1)),[2]掉落汇总!$A$2:$A$871,O$1,[2]掉落汇总!$C$2:$C$871,$Q$2)/$Q$3)*宝箱投放计算!N323</f>
        <v>0.31118538581225147</v>
      </c>
    </row>
    <row r="324" spans="1:15" x14ac:dyDescent="0.2">
      <c r="A324">
        <f>玩家成长时间线!A324</f>
        <v>323</v>
      </c>
      <c r="B324">
        <f>玩家成长时间线!B324</f>
        <v>8</v>
      </c>
      <c r="C324">
        <f ca="1">SUM($D$2:D324)</f>
        <v>1888.4367642679706</v>
      </c>
      <c r="D324">
        <f t="shared" ca="1" si="5"/>
        <v>5.3518107440456681</v>
      </c>
      <c r="E324">
        <f ca="1">(SUMIFS(OFFSET([2]掉落汇总!$C$2:$C$871,,MATCH($B324,[2]掉落汇总!$D$1:$M$1)),[2]掉落汇总!$A$2:$A$871,E$1,[2]掉落汇总!$C$2:$C$871,$Q$1)+SUMIFS(OFFSET([2]掉落汇总!$C$2:$C$871,,MATCH($B324,[2]掉落汇总!$D$1:$M$1)),[2]掉落汇总!$A$2:$A$871,E$1,[2]掉落汇总!$C$2:$C$871,$Q$2)/$Q$3)*宝箱投放计算!D324</f>
        <v>1.0123384615384614</v>
      </c>
      <c r="F324">
        <f ca="1">(SUMIFS(OFFSET([2]掉落汇总!$C$2:$C$871,,MATCH($B324,[2]掉落汇总!$D$1:$M$1)),[2]掉落汇总!$A$2:$A$871,F$1,[2]掉落汇总!$C$2:$C$871,$Q$1)+SUMIFS(OFFSET([2]掉落汇总!$C$2:$C$871,,MATCH($B324,[2]掉落汇总!$D$1:$M$1)),[2]掉落汇总!$A$2:$A$871,F$1,[2]掉落汇总!$C$2:$C$871,$Q$2)/$Q$3)*宝箱投放计算!E324</f>
        <v>2.5094664371772804</v>
      </c>
      <c r="G324">
        <f ca="1">(SUMIFS(OFFSET([2]掉落汇总!$C$2:$C$871,,MATCH($B324,[2]掉落汇总!$D$1:$M$1)),[2]掉落汇总!$A$2:$A$871,G$1,[2]掉落汇总!$C$2:$C$871,$Q$1)+SUMIFS(OFFSET([2]掉落汇总!$C$2:$C$871,,MATCH($B324,[2]掉落汇总!$D$1:$M$1)),[2]掉落汇总!$A$2:$A$871,G$1,[2]掉落汇总!$C$2:$C$871,$Q$2)/$Q$3)*宝箱投放计算!F324</f>
        <v>0</v>
      </c>
      <c r="H324">
        <f ca="1">(SUMIFS(OFFSET([2]掉落汇总!$C$2:$C$871,,MATCH($B324,[2]掉落汇总!$D$1:$M$1)),[2]掉落汇总!$A$2:$A$871,H$1,[2]掉落汇总!$C$2:$C$871,$Q$1)+SUMIFS(OFFSET([2]掉落汇总!$C$2:$C$871,,MATCH($B324,[2]掉落汇总!$D$1:$M$1)),[2]掉落汇总!$A$2:$A$871,H$1,[2]掉落汇总!$C$2:$C$871,$Q$2)/$Q$3)*宝箱投放计算!G324</f>
        <v>0</v>
      </c>
      <c r="I324">
        <f ca="1">(SUMIFS(OFFSET([2]掉落汇总!$C$2:$C$871,,MATCH($B324,[2]掉落汇总!$D$1:$M$1)),[2]掉落汇总!$A$2:$A$871,I$1,[2]掉落汇总!$C$2:$C$871,$Q$1)+SUMIFS(OFFSET([2]掉落汇总!$C$2:$C$871,,MATCH($B324,[2]掉落汇总!$D$1:$M$1)),[2]掉落汇总!$A$2:$A$871,I$1,[2]掉落汇总!$C$2:$C$871,$Q$2)/$Q$3)*宝箱投放计算!H324</f>
        <v>0</v>
      </c>
      <c r="J324">
        <f ca="1">(SUMIFS(OFFSET([2]掉落汇总!$C$2:$C$871,,MATCH($B324,[2]掉落汇总!$D$1:$M$1)),[2]掉落汇总!$A$2:$A$871,J$1,[2]掉落汇总!$C$2:$C$871,$Q$1)+SUMIFS(OFFSET([2]掉落汇总!$C$2:$C$871,,MATCH($B324,[2]掉落汇总!$D$1:$M$1)),[2]掉落汇总!$A$2:$A$871,J$1,[2]掉落汇总!$C$2:$C$871,$Q$2)/$Q$3)*宝箱投放计算!I324</f>
        <v>0</v>
      </c>
      <c r="K324">
        <f ca="1">(SUMIFS(OFFSET([2]掉落汇总!$C$2:$C$871,,MATCH($B324,[2]掉落汇总!$D$1:$M$1)),[2]掉落汇总!$A$2:$A$871,K$1,[2]掉落汇总!$C$2:$C$871,$Q$1)+SUMIFS(OFFSET([2]掉落汇总!$C$2:$C$871,,MATCH($B324,[2]掉落汇总!$D$1:$M$1)),[2]掉落汇总!$A$2:$A$871,K$1,[2]掉落汇总!$C$2:$C$871,$Q$2)/$Q$3)*宝箱投放计算!J324</f>
        <v>0</v>
      </c>
      <c r="L324">
        <f ca="1">(SUMIFS(OFFSET([2]掉落汇总!$C$2:$C$871,,MATCH($B324,[2]掉落汇总!$D$1:$M$1)),[2]掉落汇总!$A$2:$A$871,L$1,[2]掉落汇总!$C$2:$C$871,$Q$1)+SUMIFS(OFFSET([2]掉落汇总!$C$2:$C$871,,MATCH($B324,[2]掉落汇总!$D$1:$M$1)),[2]掉落汇总!$A$2:$A$871,L$1,[2]掉落汇总!$C$2:$C$871,$Q$2)/$Q$3)*宝箱投放计算!K324</f>
        <v>0.58393299516338337</v>
      </c>
      <c r="M324">
        <f ca="1">(SUMIFS(OFFSET([2]掉落汇总!$C$2:$C$871,,MATCH($B324,[2]掉落汇总!$D$1:$M$1)),[2]掉落汇总!$A$2:$A$871,M$1,[2]掉落汇总!$C$2:$C$871,$Q$1)+SUMIFS(OFFSET([2]掉落汇总!$C$2:$C$871,,MATCH($B324,[2]掉落汇总!$D$1:$M$1)),[2]掉落汇总!$A$2:$A$871,M$1,[2]掉落汇总!$C$2:$C$871,$Q$2)/$Q$3)*宝箱投放计算!L324</f>
        <v>0.73572346140371359</v>
      </c>
      <c r="N324">
        <f ca="1">(SUMIFS(OFFSET([2]掉落汇总!$C$2:$C$871,,MATCH($B324,[2]掉落汇总!$D$1:$M$1)),[2]掉落汇总!$A$2:$A$871,N$1,[2]掉落汇总!$C$2:$C$871,$Q$1)+SUMIFS(OFFSET([2]掉落汇总!$C$2:$C$871,,MATCH($B324,[2]掉落汇总!$D$1:$M$1)),[2]掉落汇总!$A$2:$A$871,N$1,[2]掉落汇总!$C$2:$C$871,$Q$2)/$Q$3)*宝箱投放计算!M324</f>
        <v>0.19916400295057779</v>
      </c>
      <c r="O324">
        <f ca="1">(SUMIFS(OFFSET([2]掉落汇总!$C$2:$C$871,,MATCH($B324,[2]掉落汇总!$D$1:$M$1)),[2]掉落汇总!$A$2:$A$871,O$1,[2]掉落汇总!$C$2:$C$871,$Q$1)+SUMIFS(OFFSET([2]掉落汇总!$C$2:$C$871,,MATCH($B324,[2]掉落汇总!$D$1:$M$1)),[2]掉落汇总!$A$2:$A$871,O$1,[2]掉落汇总!$C$2:$C$871,$Q$2)/$Q$3)*宝箱投放计算!N324</f>
        <v>0.31118538581225147</v>
      </c>
    </row>
    <row r="325" spans="1:15" x14ac:dyDescent="0.2">
      <c r="A325">
        <f>玩家成长时间线!A325</f>
        <v>324</v>
      </c>
      <c r="B325">
        <f>玩家成长时间线!B325</f>
        <v>8</v>
      </c>
      <c r="C325">
        <f ca="1">SUM($D$2:D325)</f>
        <v>1893.8774211658624</v>
      </c>
      <c r="D325">
        <f t="shared" ca="1" si="5"/>
        <v>5.4406568978918219</v>
      </c>
      <c r="E325">
        <f ca="1">(SUMIFS(OFFSET([2]掉落汇总!$C$2:$C$871,,MATCH($B325,[2]掉落汇总!$D$1:$M$1)),[2]掉落汇总!$A$2:$A$871,E$1,[2]掉落汇总!$C$2:$C$871,$Q$1)+SUMIFS(OFFSET([2]掉落汇总!$C$2:$C$871,,MATCH($B325,[2]掉落汇总!$D$1:$M$1)),[2]掉落汇总!$A$2:$A$871,E$1,[2]掉落汇总!$C$2:$C$871,$Q$2)/$Q$3)*宝箱投放计算!D325</f>
        <v>1.1011846153846152</v>
      </c>
      <c r="F325">
        <f ca="1">(SUMIFS(OFFSET([2]掉落汇总!$C$2:$C$871,,MATCH($B325,[2]掉落汇总!$D$1:$M$1)),[2]掉落汇总!$A$2:$A$871,F$1,[2]掉落汇总!$C$2:$C$871,$Q$1)+SUMIFS(OFFSET([2]掉落汇总!$C$2:$C$871,,MATCH($B325,[2]掉落汇总!$D$1:$M$1)),[2]掉落汇总!$A$2:$A$871,F$1,[2]掉落汇总!$C$2:$C$871,$Q$2)/$Q$3)*宝箱投放计算!E325</f>
        <v>2.5094664371772804</v>
      </c>
      <c r="G325">
        <f ca="1">(SUMIFS(OFFSET([2]掉落汇总!$C$2:$C$871,,MATCH($B325,[2]掉落汇总!$D$1:$M$1)),[2]掉落汇总!$A$2:$A$871,G$1,[2]掉落汇总!$C$2:$C$871,$Q$1)+SUMIFS(OFFSET([2]掉落汇总!$C$2:$C$871,,MATCH($B325,[2]掉落汇总!$D$1:$M$1)),[2]掉落汇总!$A$2:$A$871,G$1,[2]掉落汇总!$C$2:$C$871,$Q$2)/$Q$3)*宝箱投放计算!F325</f>
        <v>0</v>
      </c>
      <c r="H325">
        <f ca="1">(SUMIFS(OFFSET([2]掉落汇总!$C$2:$C$871,,MATCH($B325,[2]掉落汇总!$D$1:$M$1)),[2]掉落汇总!$A$2:$A$871,H$1,[2]掉落汇总!$C$2:$C$871,$Q$1)+SUMIFS(OFFSET([2]掉落汇总!$C$2:$C$871,,MATCH($B325,[2]掉落汇总!$D$1:$M$1)),[2]掉落汇总!$A$2:$A$871,H$1,[2]掉落汇总!$C$2:$C$871,$Q$2)/$Q$3)*宝箱投放计算!G325</f>
        <v>0</v>
      </c>
      <c r="I325">
        <f ca="1">(SUMIFS(OFFSET([2]掉落汇总!$C$2:$C$871,,MATCH($B325,[2]掉落汇总!$D$1:$M$1)),[2]掉落汇总!$A$2:$A$871,I$1,[2]掉落汇总!$C$2:$C$871,$Q$1)+SUMIFS(OFFSET([2]掉落汇总!$C$2:$C$871,,MATCH($B325,[2]掉落汇总!$D$1:$M$1)),[2]掉落汇总!$A$2:$A$871,I$1,[2]掉落汇总!$C$2:$C$871,$Q$2)/$Q$3)*宝箱投放计算!H325</f>
        <v>0</v>
      </c>
      <c r="J325">
        <f ca="1">(SUMIFS(OFFSET([2]掉落汇总!$C$2:$C$871,,MATCH($B325,[2]掉落汇总!$D$1:$M$1)),[2]掉落汇总!$A$2:$A$871,J$1,[2]掉落汇总!$C$2:$C$871,$Q$1)+SUMIFS(OFFSET([2]掉落汇总!$C$2:$C$871,,MATCH($B325,[2]掉落汇总!$D$1:$M$1)),[2]掉落汇总!$A$2:$A$871,J$1,[2]掉落汇总!$C$2:$C$871,$Q$2)/$Q$3)*宝箱投放计算!I325</f>
        <v>0</v>
      </c>
      <c r="K325">
        <f ca="1">(SUMIFS(OFFSET([2]掉落汇总!$C$2:$C$871,,MATCH($B325,[2]掉落汇总!$D$1:$M$1)),[2]掉落汇总!$A$2:$A$871,K$1,[2]掉落汇总!$C$2:$C$871,$Q$1)+SUMIFS(OFFSET([2]掉落汇总!$C$2:$C$871,,MATCH($B325,[2]掉落汇总!$D$1:$M$1)),[2]掉落汇总!$A$2:$A$871,K$1,[2]掉落汇总!$C$2:$C$871,$Q$2)/$Q$3)*宝箱投放计算!J325</f>
        <v>0</v>
      </c>
      <c r="L325">
        <f ca="1">(SUMIFS(OFFSET([2]掉落汇总!$C$2:$C$871,,MATCH($B325,[2]掉落汇总!$D$1:$M$1)),[2]掉落汇总!$A$2:$A$871,L$1,[2]掉落汇总!$C$2:$C$871,$Q$1)+SUMIFS(OFFSET([2]掉落汇总!$C$2:$C$871,,MATCH($B325,[2]掉落汇总!$D$1:$M$1)),[2]掉落汇总!$A$2:$A$871,L$1,[2]掉落汇总!$C$2:$C$871,$Q$2)/$Q$3)*宝箱投放计算!K325</f>
        <v>0.58393299516338337</v>
      </c>
      <c r="M325">
        <f ca="1">(SUMIFS(OFFSET([2]掉落汇总!$C$2:$C$871,,MATCH($B325,[2]掉落汇总!$D$1:$M$1)),[2]掉落汇总!$A$2:$A$871,M$1,[2]掉落汇总!$C$2:$C$871,$Q$1)+SUMIFS(OFFSET([2]掉落汇总!$C$2:$C$871,,MATCH($B325,[2]掉落汇总!$D$1:$M$1)),[2]掉落汇总!$A$2:$A$871,M$1,[2]掉落汇总!$C$2:$C$871,$Q$2)/$Q$3)*宝箱投放计算!L325</f>
        <v>0.73572346140371359</v>
      </c>
      <c r="N325">
        <f ca="1">(SUMIFS(OFFSET([2]掉落汇总!$C$2:$C$871,,MATCH($B325,[2]掉落汇总!$D$1:$M$1)),[2]掉落汇总!$A$2:$A$871,N$1,[2]掉落汇总!$C$2:$C$871,$Q$1)+SUMIFS(OFFSET([2]掉落汇总!$C$2:$C$871,,MATCH($B325,[2]掉落汇总!$D$1:$M$1)),[2]掉落汇总!$A$2:$A$871,N$1,[2]掉落汇总!$C$2:$C$871,$Q$2)/$Q$3)*宝箱投放计算!M325</f>
        <v>0.19916400295057779</v>
      </c>
      <c r="O325">
        <f ca="1">(SUMIFS(OFFSET([2]掉落汇总!$C$2:$C$871,,MATCH($B325,[2]掉落汇总!$D$1:$M$1)),[2]掉落汇总!$A$2:$A$871,O$1,[2]掉落汇总!$C$2:$C$871,$Q$1)+SUMIFS(OFFSET([2]掉落汇总!$C$2:$C$871,,MATCH($B325,[2]掉落汇总!$D$1:$M$1)),[2]掉落汇总!$A$2:$A$871,O$1,[2]掉落汇总!$C$2:$C$871,$Q$2)/$Q$3)*宝箱投放计算!N325</f>
        <v>0.31118538581225147</v>
      </c>
    </row>
    <row r="326" spans="1:15" x14ac:dyDescent="0.2">
      <c r="A326">
        <f>玩家成长时间线!A326</f>
        <v>325</v>
      </c>
      <c r="B326">
        <f>玩家成长时间线!B326</f>
        <v>9</v>
      </c>
      <c r="C326">
        <f ca="1">SUM($D$2:D326)</f>
        <v>1899.791487974785</v>
      </c>
      <c r="D326">
        <f t="shared" ca="1" si="5"/>
        <v>5.9140668089225743</v>
      </c>
      <c r="E326">
        <f ca="1">(SUMIFS(OFFSET([2]掉落汇总!$C$2:$C$871,,MATCH($B326,[2]掉落汇总!$D$1:$M$1)),[2]掉落汇总!$A$2:$A$871,E$1,[2]掉落汇总!$C$2:$C$871,$Q$1)+SUMIFS(OFFSET([2]掉落汇总!$C$2:$C$871,,MATCH($B326,[2]掉落汇总!$D$1:$M$1)),[2]掉落汇总!$A$2:$A$871,E$1,[2]掉落汇总!$C$2:$C$871,$Q$2)/$Q$3)*宝箱投放计算!D326</f>
        <v>0.94722791712104693</v>
      </c>
      <c r="F326">
        <f ca="1">(SUMIFS(OFFSET([2]掉落汇总!$C$2:$C$871,,MATCH($B326,[2]掉落汇总!$D$1:$M$1)),[2]掉落汇总!$A$2:$A$871,F$1,[2]掉落汇总!$C$2:$C$871,$Q$1)+SUMIFS(OFFSET([2]掉落汇总!$C$2:$C$871,,MATCH($B326,[2]掉落汇总!$D$1:$M$1)),[2]掉落汇总!$A$2:$A$871,F$1,[2]掉落汇总!$C$2:$C$871,$Q$2)/$Q$3)*宝箱投放计算!E326</f>
        <v>3.1368330464716006</v>
      </c>
      <c r="G326">
        <f ca="1">(SUMIFS(OFFSET([2]掉落汇总!$C$2:$C$871,,MATCH($B326,[2]掉落汇总!$D$1:$M$1)),[2]掉落汇总!$A$2:$A$871,G$1,[2]掉落汇总!$C$2:$C$871,$Q$1)+SUMIFS(OFFSET([2]掉落汇总!$C$2:$C$871,,MATCH($B326,[2]掉落汇总!$D$1:$M$1)),[2]掉落汇总!$A$2:$A$871,G$1,[2]掉落汇总!$C$2:$C$871,$Q$2)/$Q$3)*宝箱投放计算!F326</f>
        <v>0</v>
      </c>
      <c r="H326">
        <f ca="1">(SUMIFS(OFFSET([2]掉落汇总!$C$2:$C$871,,MATCH($B326,[2]掉落汇总!$D$1:$M$1)),[2]掉落汇总!$A$2:$A$871,H$1,[2]掉落汇总!$C$2:$C$871,$Q$1)+SUMIFS(OFFSET([2]掉落汇总!$C$2:$C$871,,MATCH($B326,[2]掉落汇总!$D$1:$M$1)),[2]掉落汇总!$A$2:$A$871,H$1,[2]掉落汇总!$C$2:$C$871,$Q$2)/$Q$3)*宝箱投放计算!G326</f>
        <v>0</v>
      </c>
      <c r="I326">
        <f ca="1">(SUMIFS(OFFSET([2]掉落汇总!$C$2:$C$871,,MATCH($B326,[2]掉落汇总!$D$1:$M$1)),[2]掉落汇总!$A$2:$A$871,I$1,[2]掉落汇总!$C$2:$C$871,$Q$1)+SUMIFS(OFFSET([2]掉落汇总!$C$2:$C$871,,MATCH($B326,[2]掉落汇总!$D$1:$M$1)),[2]掉落汇总!$A$2:$A$871,I$1,[2]掉落汇总!$C$2:$C$871,$Q$2)/$Q$3)*宝箱投放计算!H326</f>
        <v>0</v>
      </c>
      <c r="J326">
        <f ca="1">(SUMIFS(OFFSET([2]掉落汇总!$C$2:$C$871,,MATCH($B326,[2]掉落汇总!$D$1:$M$1)),[2]掉落汇总!$A$2:$A$871,J$1,[2]掉落汇总!$C$2:$C$871,$Q$1)+SUMIFS(OFFSET([2]掉落汇总!$C$2:$C$871,,MATCH($B326,[2]掉落汇总!$D$1:$M$1)),[2]掉落汇总!$A$2:$A$871,J$1,[2]掉落汇总!$C$2:$C$871,$Q$2)/$Q$3)*宝箱投放计算!I326</f>
        <v>0</v>
      </c>
      <c r="K326">
        <f ca="1">(SUMIFS(OFFSET([2]掉落汇总!$C$2:$C$871,,MATCH($B326,[2]掉落汇总!$D$1:$M$1)),[2]掉落汇总!$A$2:$A$871,K$1,[2]掉落汇总!$C$2:$C$871,$Q$1)+SUMIFS(OFFSET([2]掉落汇总!$C$2:$C$871,,MATCH($B326,[2]掉落汇总!$D$1:$M$1)),[2]掉落汇总!$A$2:$A$871,K$1,[2]掉落汇总!$C$2:$C$871,$Q$2)/$Q$3)*宝箱投放计算!J326</f>
        <v>0</v>
      </c>
      <c r="L326">
        <f ca="1">(SUMIFS(OFFSET([2]掉落汇总!$C$2:$C$871,,MATCH($B326,[2]掉落汇总!$D$1:$M$1)),[2]掉落汇总!$A$2:$A$871,L$1,[2]掉落汇总!$C$2:$C$871,$Q$1)+SUMIFS(OFFSET([2]掉落汇总!$C$2:$C$871,,MATCH($B326,[2]掉落汇总!$D$1:$M$1)),[2]掉落汇总!$A$2:$A$871,L$1,[2]掉落汇总!$C$2:$C$871,$Q$2)/$Q$3)*宝箱投放计算!K326</f>
        <v>0.58393299516338337</v>
      </c>
      <c r="M326">
        <f ca="1">(SUMIFS(OFFSET([2]掉落汇总!$C$2:$C$871,,MATCH($B326,[2]掉落汇总!$D$1:$M$1)),[2]掉落汇总!$A$2:$A$871,M$1,[2]掉落汇总!$C$2:$C$871,$Q$1)+SUMIFS(OFFSET([2]掉落汇总!$C$2:$C$871,,MATCH($B326,[2]掉落汇总!$D$1:$M$1)),[2]掉落汇总!$A$2:$A$871,M$1,[2]掉落汇总!$C$2:$C$871,$Q$2)/$Q$3)*宝箱投放计算!L326</f>
        <v>0.73572346140371359</v>
      </c>
      <c r="N326">
        <f ca="1">(SUMIFS(OFFSET([2]掉落汇总!$C$2:$C$871,,MATCH($B326,[2]掉落汇总!$D$1:$M$1)),[2]掉落汇总!$A$2:$A$871,N$1,[2]掉落汇总!$C$2:$C$871,$Q$1)+SUMIFS(OFFSET([2]掉落汇总!$C$2:$C$871,,MATCH($B326,[2]掉落汇总!$D$1:$M$1)),[2]掉落汇总!$A$2:$A$871,N$1,[2]掉落汇总!$C$2:$C$871,$Q$2)/$Q$3)*宝箱投放计算!M326</f>
        <v>0.19916400295057779</v>
      </c>
      <c r="O326">
        <f ca="1">(SUMIFS(OFFSET([2]掉落汇总!$C$2:$C$871,,MATCH($B326,[2]掉落汇总!$D$1:$M$1)),[2]掉落汇总!$A$2:$A$871,O$1,[2]掉落汇总!$C$2:$C$871,$Q$1)+SUMIFS(OFFSET([2]掉落汇总!$C$2:$C$871,,MATCH($B326,[2]掉落汇总!$D$1:$M$1)),[2]掉落汇总!$A$2:$A$871,O$1,[2]掉落汇总!$C$2:$C$871,$Q$2)/$Q$3)*宝箱投放计算!N326</f>
        <v>0.31118538581225147</v>
      </c>
    </row>
    <row r="327" spans="1:15" x14ac:dyDescent="0.2">
      <c r="A327">
        <f>玩家成长时间线!A327</f>
        <v>326</v>
      </c>
      <c r="B327">
        <f>玩家成长时间线!B327</f>
        <v>9</v>
      </c>
      <c r="C327">
        <f ca="1">SUM($D$2:D327)</f>
        <v>1905.7094806288549</v>
      </c>
      <c r="D327">
        <f t="shared" ca="1" si="5"/>
        <v>5.9179926540697938</v>
      </c>
      <c r="E327">
        <f ca="1">(SUMIFS(OFFSET([2]掉落汇总!$C$2:$C$871,,MATCH($B327,[2]掉落汇总!$D$1:$M$1)),[2]掉落汇总!$A$2:$A$871,E$1,[2]掉落汇总!$C$2:$C$871,$Q$1)+SUMIFS(OFFSET([2]掉落汇总!$C$2:$C$871,,MATCH($B327,[2]掉落汇总!$D$1:$M$1)),[2]掉落汇总!$A$2:$A$871,E$1,[2]掉落汇总!$C$2:$C$871,$Q$2)/$Q$3)*宝箱投放计算!D327</f>
        <v>0.9511537622682662</v>
      </c>
      <c r="F327">
        <f ca="1">(SUMIFS(OFFSET([2]掉落汇总!$C$2:$C$871,,MATCH($B327,[2]掉落汇总!$D$1:$M$1)),[2]掉落汇总!$A$2:$A$871,F$1,[2]掉落汇总!$C$2:$C$871,$Q$1)+SUMIFS(OFFSET([2]掉落汇总!$C$2:$C$871,,MATCH($B327,[2]掉落汇总!$D$1:$M$1)),[2]掉落汇总!$A$2:$A$871,F$1,[2]掉落汇总!$C$2:$C$871,$Q$2)/$Q$3)*宝箱投放计算!E327</f>
        <v>3.1368330464716006</v>
      </c>
      <c r="G327">
        <f ca="1">(SUMIFS(OFFSET([2]掉落汇总!$C$2:$C$871,,MATCH($B327,[2]掉落汇总!$D$1:$M$1)),[2]掉落汇总!$A$2:$A$871,G$1,[2]掉落汇总!$C$2:$C$871,$Q$1)+SUMIFS(OFFSET([2]掉落汇总!$C$2:$C$871,,MATCH($B327,[2]掉落汇总!$D$1:$M$1)),[2]掉落汇总!$A$2:$A$871,G$1,[2]掉落汇总!$C$2:$C$871,$Q$2)/$Q$3)*宝箱投放计算!F327</f>
        <v>0</v>
      </c>
      <c r="H327">
        <f ca="1">(SUMIFS(OFFSET([2]掉落汇总!$C$2:$C$871,,MATCH($B327,[2]掉落汇总!$D$1:$M$1)),[2]掉落汇总!$A$2:$A$871,H$1,[2]掉落汇总!$C$2:$C$871,$Q$1)+SUMIFS(OFFSET([2]掉落汇总!$C$2:$C$871,,MATCH($B327,[2]掉落汇总!$D$1:$M$1)),[2]掉落汇总!$A$2:$A$871,H$1,[2]掉落汇总!$C$2:$C$871,$Q$2)/$Q$3)*宝箱投放计算!G327</f>
        <v>0</v>
      </c>
      <c r="I327">
        <f ca="1">(SUMIFS(OFFSET([2]掉落汇总!$C$2:$C$871,,MATCH($B327,[2]掉落汇总!$D$1:$M$1)),[2]掉落汇总!$A$2:$A$871,I$1,[2]掉落汇总!$C$2:$C$871,$Q$1)+SUMIFS(OFFSET([2]掉落汇总!$C$2:$C$871,,MATCH($B327,[2]掉落汇总!$D$1:$M$1)),[2]掉落汇总!$A$2:$A$871,I$1,[2]掉落汇总!$C$2:$C$871,$Q$2)/$Q$3)*宝箱投放计算!H327</f>
        <v>0</v>
      </c>
      <c r="J327">
        <f ca="1">(SUMIFS(OFFSET([2]掉落汇总!$C$2:$C$871,,MATCH($B327,[2]掉落汇总!$D$1:$M$1)),[2]掉落汇总!$A$2:$A$871,J$1,[2]掉落汇总!$C$2:$C$871,$Q$1)+SUMIFS(OFFSET([2]掉落汇总!$C$2:$C$871,,MATCH($B327,[2]掉落汇总!$D$1:$M$1)),[2]掉落汇总!$A$2:$A$871,J$1,[2]掉落汇总!$C$2:$C$871,$Q$2)/$Q$3)*宝箱投放计算!I327</f>
        <v>0</v>
      </c>
      <c r="K327">
        <f ca="1">(SUMIFS(OFFSET([2]掉落汇总!$C$2:$C$871,,MATCH($B327,[2]掉落汇总!$D$1:$M$1)),[2]掉落汇总!$A$2:$A$871,K$1,[2]掉落汇总!$C$2:$C$871,$Q$1)+SUMIFS(OFFSET([2]掉落汇总!$C$2:$C$871,,MATCH($B327,[2]掉落汇总!$D$1:$M$1)),[2]掉落汇总!$A$2:$A$871,K$1,[2]掉落汇总!$C$2:$C$871,$Q$2)/$Q$3)*宝箱投放计算!J327</f>
        <v>0</v>
      </c>
      <c r="L327">
        <f ca="1">(SUMIFS(OFFSET([2]掉落汇总!$C$2:$C$871,,MATCH($B327,[2]掉落汇总!$D$1:$M$1)),[2]掉落汇总!$A$2:$A$871,L$1,[2]掉落汇总!$C$2:$C$871,$Q$1)+SUMIFS(OFFSET([2]掉落汇总!$C$2:$C$871,,MATCH($B327,[2]掉落汇总!$D$1:$M$1)),[2]掉落汇总!$A$2:$A$871,L$1,[2]掉落汇总!$C$2:$C$871,$Q$2)/$Q$3)*宝箱投放计算!K327</f>
        <v>0.58393299516338337</v>
      </c>
      <c r="M327">
        <f ca="1">(SUMIFS(OFFSET([2]掉落汇总!$C$2:$C$871,,MATCH($B327,[2]掉落汇总!$D$1:$M$1)),[2]掉落汇总!$A$2:$A$871,M$1,[2]掉落汇总!$C$2:$C$871,$Q$1)+SUMIFS(OFFSET([2]掉落汇总!$C$2:$C$871,,MATCH($B327,[2]掉落汇总!$D$1:$M$1)),[2]掉落汇总!$A$2:$A$871,M$1,[2]掉落汇总!$C$2:$C$871,$Q$2)/$Q$3)*宝箱投放计算!L327</f>
        <v>0.73572346140371359</v>
      </c>
      <c r="N327">
        <f ca="1">(SUMIFS(OFFSET([2]掉落汇总!$C$2:$C$871,,MATCH($B327,[2]掉落汇总!$D$1:$M$1)),[2]掉落汇总!$A$2:$A$871,N$1,[2]掉落汇总!$C$2:$C$871,$Q$1)+SUMIFS(OFFSET([2]掉落汇总!$C$2:$C$871,,MATCH($B327,[2]掉落汇总!$D$1:$M$1)),[2]掉落汇总!$A$2:$A$871,N$1,[2]掉落汇总!$C$2:$C$871,$Q$2)/$Q$3)*宝箱投放计算!M327</f>
        <v>0.19916400295057779</v>
      </c>
      <c r="O327">
        <f ca="1">(SUMIFS(OFFSET([2]掉落汇总!$C$2:$C$871,,MATCH($B327,[2]掉落汇总!$D$1:$M$1)),[2]掉落汇总!$A$2:$A$871,O$1,[2]掉落汇总!$C$2:$C$871,$Q$1)+SUMIFS(OFFSET([2]掉落汇总!$C$2:$C$871,,MATCH($B327,[2]掉落汇总!$D$1:$M$1)),[2]掉落汇总!$A$2:$A$871,O$1,[2]掉落汇总!$C$2:$C$871,$Q$2)/$Q$3)*宝箱投放计算!N327</f>
        <v>0.31118538581225147</v>
      </c>
    </row>
    <row r="328" spans="1:15" x14ac:dyDescent="0.2">
      <c r="A328">
        <f>玩家成长时间线!A328</f>
        <v>327</v>
      </c>
      <c r="B328">
        <f>玩家成长时间线!B328</f>
        <v>9</v>
      </c>
      <c r="C328">
        <f ca="1">SUM($D$2:D328)</f>
        <v>1911.7099160310163</v>
      </c>
      <c r="D328">
        <f t="shared" ca="1" si="5"/>
        <v>6.000435402161397</v>
      </c>
      <c r="E328">
        <f ca="1">(SUMIFS(OFFSET([2]掉落汇总!$C$2:$C$871,,MATCH($B328,[2]掉落汇总!$D$1:$M$1)),[2]掉落汇总!$A$2:$A$871,E$1,[2]掉落汇总!$C$2:$C$871,$Q$1)+SUMIFS(OFFSET([2]掉落汇总!$C$2:$C$871,,MATCH($B328,[2]掉落汇总!$D$1:$M$1)),[2]掉落汇总!$A$2:$A$871,E$1,[2]掉落汇总!$C$2:$C$871,$Q$2)/$Q$3)*宝箱投放计算!D328</f>
        <v>1.0335965103598692</v>
      </c>
      <c r="F328">
        <f ca="1">(SUMIFS(OFFSET([2]掉落汇总!$C$2:$C$871,,MATCH($B328,[2]掉落汇总!$D$1:$M$1)),[2]掉落汇总!$A$2:$A$871,F$1,[2]掉落汇总!$C$2:$C$871,$Q$1)+SUMIFS(OFFSET([2]掉落汇总!$C$2:$C$871,,MATCH($B328,[2]掉落汇总!$D$1:$M$1)),[2]掉落汇总!$A$2:$A$871,F$1,[2]掉落汇总!$C$2:$C$871,$Q$2)/$Q$3)*宝箱投放计算!E328</f>
        <v>3.1368330464716006</v>
      </c>
      <c r="G328">
        <f ca="1">(SUMIFS(OFFSET([2]掉落汇总!$C$2:$C$871,,MATCH($B328,[2]掉落汇总!$D$1:$M$1)),[2]掉落汇总!$A$2:$A$871,G$1,[2]掉落汇总!$C$2:$C$871,$Q$1)+SUMIFS(OFFSET([2]掉落汇总!$C$2:$C$871,,MATCH($B328,[2]掉落汇总!$D$1:$M$1)),[2]掉落汇总!$A$2:$A$871,G$1,[2]掉落汇总!$C$2:$C$871,$Q$2)/$Q$3)*宝箱投放计算!F328</f>
        <v>0</v>
      </c>
      <c r="H328">
        <f ca="1">(SUMIFS(OFFSET([2]掉落汇总!$C$2:$C$871,,MATCH($B328,[2]掉落汇总!$D$1:$M$1)),[2]掉落汇总!$A$2:$A$871,H$1,[2]掉落汇总!$C$2:$C$871,$Q$1)+SUMIFS(OFFSET([2]掉落汇总!$C$2:$C$871,,MATCH($B328,[2]掉落汇总!$D$1:$M$1)),[2]掉落汇总!$A$2:$A$871,H$1,[2]掉落汇总!$C$2:$C$871,$Q$2)/$Q$3)*宝箱投放计算!G328</f>
        <v>0</v>
      </c>
      <c r="I328">
        <f ca="1">(SUMIFS(OFFSET([2]掉落汇总!$C$2:$C$871,,MATCH($B328,[2]掉落汇总!$D$1:$M$1)),[2]掉落汇总!$A$2:$A$871,I$1,[2]掉落汇总!$C$2:$C$871,$Q$1)+SUMIFS(OFFSET([2]掉落汇总!$C$2:$C$871,,MATCH($B328,[2]掉落汇总!$D$1:$M$1)),[2]掉落汇总!$A$2:$A$871,I$1,[2]掉落汇总!$C$2:$C$871,$Q$2)/$Q$3)*宝箱投放计算!H328</f>
        <v>0</v>
      </c>
      <c r="J328">
        <f ca="1">(SUMIFS(OFFSET([2]掉落汇总!$C$2:$C$871,,MATCH($B328,[2]掉落汇总!$D$1:$M$1)),[2]掉落汇总!$A$2:$A$871,J$1,[2]掉落汇总!$C$2:$C$871,$Q$1)+SUMIFS(OFFSET([2]掉落汇总!$C$2:$C$871,,MATCH($B328,[2]掉落汇总!$D$1:$M$1)),[2]掉落汇总!$A$2:$A$871,J$1,[2]掉落汇总!$C$2:$C$871,$Q$2)/$Q$3)*宝箱投放计算!I328</f>
        <v>0</v>
      </c>
      <c r="K328">
        <f ca="1">(SUMIFS(OFFSET([2]掉落汇总!$C$2:$C$871,,MATCH($B328,[2]掉落汇总!$D$1:$M$1)),[2]掉落汇总!$A$2:$A$871,K$1,[2]掉落汇总!$C$2:$C$871,$Q$1)+SUMIFS(OFFSET([2]掉落汇总!$C$2:$C$871,,MATCH($B328,[2]掉落汇总!$D$1:$M$1)),[2]掉落汇总!$A$2:$A$871,K$1,[2]掉落汇总!$C$2:$C$871,$Q$2)/$Q$3)*宝箱投放计算!J328</f>
        <v>0</v>
      </c>
      <c r="L328">
        <f ca="1">(SUMIFS(OFFSET([2]掉落汇总!$C$2:$C$871,,MATCH($B328,[2]掉落汇总!$D$1:$M$1)),[2]掉落汇总!$A$2:$A$871,L$1,[2]掉落汇总!$C$2:$C$871,$Q$1)+SUMIFS(OFFSET([2]掉落汇总!$C$2:$C$871,,MATCH($B328,[2]掉落汇总!$D$1:$M$1)),[2]掉落汇总!$A$2:$A$871,L$1,[2]掉落汇总!$C$2:$C$871,$Q$2)/$Q$3)*宝箱投放计算!K328</f>
        <v>0.58393299516338337</v>
      </c>
      <c r="M328">
        <f ca="1">(SUMIFS(OFFSET([2]掉落汇总!$C$2:$C$871,,MATCH($B328,[2]掉落汇总!$D$1:$M$1)),[2]掉落汇总!$A$2:$A$871,M$1,[2]掉落汇总!$C$2:$C$871,$Q$1)+SUMIFS(OFFSET([2]掉落汇总!$C$2:$C$871,,MATCH($B328,[2]掉落汇总!$D$1:$M$1)),[2]掉落汇总!$A$2:$A$871,M$1,[2]掉落汇总!$C$2:$C$871,$Q$2)/$Q$3)*宝箱投放计算!L328</f>
        <v>0.73572346140371359</v>
      </c>
      <c r="N328">
        <f ca="1">(SUMIFS(OFFSET([2]掉落汇总!$C$2:$C$871,,MATCH($B328,[2]掉落汇总!$D$1:$M$1)),[2]掉落汇总!$A$2:$A$871,N$1,[2]掉落汇总!$C$2:$C$871,$Q$1)+SUMIFS(OFFSET([2]掉落汇总!$C$2:$C$871,,MATCH($B328,[2]掉落汇总!$D$1:$M$1)),[2]掉落汇总!$A$2:$A$871,N$1,[2]掉落汇总!$C$2:$C$871,$Q$2)/$Q$3)*宝箱投放计算!M328</f>
        <v>0.19916400295057779</v>
      </c>
      <c r="O328">
        <f ca="1">(SUMIFS(OFFSET([2]掉落汇总!$C$2:$C$871,,MATCH($B328,[2]掉落汇总!$D$1:$M$1)),[2]掉落汇总!$A$2:$A$871,O$1,[2]掉落汇总!$C$2:$C$871,$Q$1)+SUMIFS(OFFSET([2]掉落汇总!$C$2:$C$871,,MATCH($B328,[2]掉落汇总!$D$1:$M$1)),[2]掉落汇总!$A$2:$A$871,O$1,[2]掉落汇总!$C$2:$C$871,$Q$2)/$Q$3)*宝箱投放计算!N328</f>
        <v>0.31118538581225147</v>
      </c>
    </row>
    <row r="329" spans="1:15" x14ac:dyDescent="0.2">
      <c r="A329">
        <f>玩家成长时间线!A329</f>
        <v>328</v>
      </c>
      <c r="B329">
        <f>玩家成长时间线!B329</f>
        <v>10</v>
      </c>
      <c r="C329">
        <f ca="1">SUM($D$2:D329)</f>
        <v>1917.6019606040381</v>
      </c>
      <c r="D329">
        <f t="shared" ca="1" si="5"/>
        <v>5.8920445730219377</v>
      </c>
      <c r="E329">
        <f ca="1">(SUMIFS(OFFSET([2]掉落汇总!$C$2:$C$871,,MATCH($B329,[2]掉落汇总!$D$1:$M$1)),[2]掉落汇总!$A$2:$A$871,E$1,[2]掉落汇总!$C$2:$C$871,$Q$1)+SUMIFS(OFFSET([2]掉落汇总!$C$2:$C$871,,MATCH($B329,[2]掉落汇总!$D$1:$M$1)),[2]掉落汇总!$A$2:$A$871,E$1,[2]掉落汇总!$C$2:$C$871,$Q$2)/$Q$3)*宝箱投放计算!D329</f>
        <v>0.92520568122041036</v>
      </c>
      <c r="F329">
        <f ca="1">(SUMIFS(OFFSET([2]掉落汇总!$C$2:$C$871,,MATCH($B329,[2]掉落汇总!$D$1:$M$1)),[2]掉落汇总!$A$2:$A$871,F$1,[2]掉落汇总!$C$2:$C$871,$Q$1)+SUMIFS(OFFSET([2]掉落汇总!$C$2:$C$871,,MATCH($B329,[2]掉落汇总!$D$1:$M$1)),[2]掉落汇总!$A$2:$A$871,F$1,[2]掉落汇总!$C$2:$C$871,$Q$2)/$Q$3)*宝箱投放计算!E329</f>
        <v>3.1368330464716006</v>
      </c>
      <c r="G329">
        <f ca="1">(SUMIFS(OFFSET([2]掉落汇总!$C$2:$C$871,,MATCH($B329,[2]掉落汇总!$D$1:$M$1)),[2]掉落汇总!$A$2:$A$871,G$1,[2]掉落汇总!$C$2:$C$871,$Q$1)+SUMIFS(OFFSET([2]掉落汇总!$C$2:$C$871,,MATCH($B329,[2]掉落汇总!$D$1:$M$1)),[2]掉落汇总!$A$2:$A$871,G$1,[2]掉落汇总!$C$2:$C$871,$Q$2)/$Q$3)*宝箱投放计算!F329</f>
        <v>0</v>
      </c>
      <c r="H329">
        <f ca="1">(SUMIFS(OFFSET([2]掉落汇总!$C$2:$C$871,,MATCH($B329,[2]掉落汇总!$D$1:$M$1)),[2]掉落汇总!$A$2:$A$871,H$1,[2]掉落汇总!$C$2:$C$871,$Q$1)+SUMIFS(OFFSET([2]掉落汇总!$C$2:$C$871,,MATCH($B329,[2]掉落汇总!$D$1:$M$1)),[2]掉落汇总!$A$2:$A$871,H$1,[2]掉落汇总!$C$2:$C$871,$Q$2)/$Q$3)*宝箱投放计算!G329</f>
        <v>0</v>
      </c>
      <c r="I329">
        <f ca="1">(SUMIFS(OFFSET([2]掉落汇总!$C$2:$C$871,,MATCH($B329,[2]掉落汇总!$D$1:$M$1)),[2]掉落汇总!$A$2:$A$871,I$1,[2]掉落汇总!$C$2:$C$871,$Q$1)+SUMIFS(OFFSET([2]掉落汇总!$C$2:$C$871,,MATCH($B329,[2]掉落汇总!$D$1:$M$1)),[2]掉落汇总!$A$2:$A$871,I$1,[2]掉落汇总!$C$2:$C$871,$Q$2)/$Q$3)*宝箱投放计算!H329</f>
        <v>0</v>
      </c>
      <c r="J329">
        <f ca="1">(SUMIFS(OFFSET([2]掉落汇总!$C$2:$C$871,,MATCH($B329,[2]掉落汇总!$D$1:$M$1)),[2]掉落汇总!$A$2:$A$871,J$1,[2]掉落汇总!$C$2:$C$871,$Q$1)+SUMIFS(OFFSET([2]掉落汇总!$C$2:$C$871,,MATCH($B329,[2]掉落汇总!$D$1:$M$1)),[2]掉落汇总!$A$2:$A$871,J$1,[2]掉落汇总!$C$2:$C$871,$Q$2)/$Q$3)*宝箱投放计算!I329</f>
        <v>0</v>
      </c>
      <c r="K329">
        <f ca="1">(SUMIFS(OFFSET([2]掉落汇总!$C$2:$C$871,,MATCH($B329,[2]掉落汇总!$D$1:$M$1)),[2]掉落汇总!$A$2:$A$871,K$1,[2]掉落汇总!$C$2:$C$871,$Q$1)+SUMIFS(OFFSET([2]掉落汇总!$C$2:$C$871,,MATCH($B329,[2]掉落汇总!$D$1:$M$1)),[2]掉落汇总!$A$2:$A$871,K$1,[2]掉落汇总!$C$2:$C$871,$Q$2)/$Q$3)*宝箱投放计算!J329</f>
        <v>0</v>
      </c>
      <c r="L329">
        <f ca="1">(SUMIFS(OFFSET([2]掉落汇总!$C$2:$C$871,,MATCH($B329,[2]掉落汇总!$D$1:$M$1)),[2]掉落汇总!$A$2:$A$871,L$1,[2]掉落汇总!$C$2:$C$871,$Q$1)+SUMIFS(OFFSET([2]掉落汇总!$C$2:$C$871,,MATCH($B329,[2]掉落汇总!$D$1:$M$1)),[2]掉落汇总!$A$2:$A$871,L$1,[2]掉落汇总!$C$2:$C$871,$Q$2)/$Q$3)*宝箱投放计算!K329</f>
        <v>0.58393299516338337</v>
      </c>
      <c r="M329">
        <f ca="1">(SUMIFS(OFFSET([2]掉落汇总!$C$2:$C$871,,MATCH($B329,[2]掉落汇总!$D$1:$M$1)),[2]掉落汇总!$A$2:$A$871,M$1,[2]掉落汇总!$C$2:$C$871,$Q$1)+SUMIFS(OFFSET([2]掉落汇总!$C$2:$C$871,,MATCH($B329,[2]掉落汇总!$D$1:$M$1)),[2]掉落汇总!$A$2:$A$871,M$1,[2]掉落汇总!$C$2:$C$871,$Q$2)/$Q$3)*宝箱投放计算!L329</f>
        <v>0.73572346140371359</v>
      </c>
      <c r="N329">
        <f ca="1">(SUMIFS(OFFSET([2]掉落汇总!$C$2:$C$871,,MATCH($B329,[2]掉落汇总!$D$1:$M$1)),[2]掉落汇总!$A$2:$A$871,N$1,[2]掉落汇总!$C$2:$C$871,$Q$1)+SUMIFS(OFFSET([2]掉落汇总!$C$2:$C$871,,MATCH($B329,[2]掉落汇总!$D$1:$M$1)),[2]掉落汇总!$A$2:$A$871,N$1,[2]掉落汇总!$C$2:$C$871,$Q$2)/$Q$3)*宝箱投放计算!M329</f>
        <v>0.19916400295057779</v>
      </c>
      <c r="O329">
        <f ca="1">(SUMIFS(OFFSET([2]掉落汇总!$C$2:$C$871,,MATCH($B329,[2]掉落汇总!$D$1:$M$1)),[2]掉落汇总!$A$2:$A$871,O$1,[2]掉落汇总!$C$2:$C$871,$Q$1)+SUMIFS(OFFSET([2]掉落汇总!$C$2:$C$871,,MATCH($B329,[2]掉落汇总!$D$1:$M$1)),[2]掉落汇总!$A$2:$A$871,O$1,[2]掉落汇总!$C$2:$C$871,$Q$2)/$Q$3)*宝箱投放计算!N329</f>
        <v>0.31118538581225147</v>
      </c>
    </row>
    <row r="330" spans="1:15" x14ac:dyDescent="0.2">
      <c r="A330">
        <f>玩家成长时间线!A330</f>
        <v>329</v>
      </c>
      <c r="B330">
        <f>玩家成长时间线!B330</f>
        <v>10</v>
      </c>
      <c r="C330">
        <f ca="1">SUM($D$2:D330)</f>
        <v>1923.4977926573335</v>
      </c>
      <c r="D330">
        <f t="shared" ca="1" si="5"/>
        <v>5.8958320532954778</v>
      </c>
      <c r="E330">
        <f ca="1">(SUMIFS(OFFSET([2]掉落汇总!$C$2:$C$871,,MATCH($B330,[2]掉落汇总!$D$1:$M$1)),[2]掉落汇总!$A$2:$A$871,E$1,[2]掉落汇总!$C$2:$C$871,$Q$1)+SUMIFS(OFFSET([2]掉落汇总!$C$2:$C$871,,MATCH($B330,[2]掉落汇总!$D$1:$M$1)),[2]掉落汇总!$A$2:$A$871,E$1,[2]掉落汇总!$C$2:$C$871,$Q$2)/$Q$3)*宝箱投放计算!D330</f>
        <v>0.9289931614939505</v>
      </c>
      <c r="F330">
        <f ca="1">(SUMIFS(OFFSET([2]掉落汇总!$C$2:$C$871,,MATCH($B330,[2]掉落汇总!$D$1:$M$1)),[2]掉落汇总!$A$2:$A$871,F$1,[2]掉落汇总!$C$2:$C$871,$Q$1)+SUMIFS(OFFSET([2]掉落汇总!$C$2:$C$871,,MATCH($B330,[2]掉落汇总!$D$1:$M$1)),[2]掉落汇总!$A$2:$A$871,F$1,[2]掉落汇总!$C$2:$C$871,$Q$2)/$Q$3)*宝箱投放计算!E330</f>
        <v>3.1368330464716006</v>
      </c>
      <c r="G330">
        <f ca="1">(SUMIFS(OFFSET([2]掉落汇总!$C$2:$C$871,,MATCH($B330,[2]掉落汇总!$D$1:$M$1)),[2]掉落汇总!$A$2:$A$871,G$1,[2]掉落汇总!$C$2:$C$871,$Q$1)+SUMIFS(OFFSET([2]掉落汇总!$C$2:$C$871,,MATCH($B330,[2]掉落汇总!$D$1:$M$1)),[2]掉落汇总!$A$2:$A$871,G$1,[2]掉落汇总!$C$2:$C$871,$Q$2)/$Q$3)*宝箱投放计算!F330</f>
        <v>0</v>
      </c>
      <c r="H330">
        <f ca="1">(SUMIFS(OFFSET([2]掉落汇总!$C$2:$C$871,,MATCH($B330,[2]掉落汇总!$D$1:$M$1)),[2]掉落汇总!$A$2:$A$871,H$1,[2]掉落汇总!$C$2:$C$871,$Q$1)+SUMIFS(OFFSET([2]掉落汇总!$C$2:$C$871,,MATCH($B330,[2]掉落汇总!$D$1:$M$1)),[2]掉落汇总!$A$2:$A$871,H$1,[2]掉落汇总!$C$2:$C$871,$Q$2)/$Q$3)*宝箱投放计算!G330</f>
        <v>0</v>
      </c>
      <c r="I330">
        <f ca="1">(SUMIFS(OFFSET([2]掉落汇总!$C$2:$C$871,,MATCH($B330,[2]掉落汇总!$D$1:$M$1)),[2]掉落汇总!$A$2:$A$871,I$1,[2]掉落汇总!$C$2:$C$871,$Q$1)+SUMIFS(OFFSET([2]掉落汇总!$C$2:$C$871,,MATCH($B330,[2]掉落汇总!$D$1:$M$1)),[2]掉落汇总!$A$2:$A$871,I$1,[2]掉落汇总!$C$2:$C$871,$Q$2)/$Q$3)*宝箱投放计算!H330</f>
        <v>0</v>
      </c>
      <c r="J330">
        <f ca="1">(SUMIFS(OFFSET([2]掉落汇总!$C$2:$C$871,,MATCH($B330,[2]掉落汇总!$D$1:$M$1)),[2]掉落汇总!$A$2:$A$871,J$1,[2]掉落汇总!$C$2:$C$871,$Q$1)+SUMIFS(OFFSET([2]掉落汇总!$C$2:$C$871,,MATCH($B330,[2]掉落汇总!$D$1:$M$1)),[2]掉落汇总!$A$2:$A$871,J$1,[2]掉落汇总!$C$2:$C$871,$Q$2)/$Q$3)*宝箱投放计算!I330</f>
        <v>0</v>
      </c>
      <c r="K330">
        <f ca="1">(SUMIFS(OFFSET([2]掉落汇总!$C$2:$C$871,,MATCH($B330,[2]掉落汇总!$D$1:$M$1)),[2]掉落汇总!$A$2:$A$871,K$1,[2]掉落汇总!$C$2:$C$871,$Q$1)+SUMIFS(OFFSET([2]掉落汇总!$C$2:$C$871,,MATCH($B330,[2]掉落汇总!$D$1:$M$1)),[2]掉落汇总!$A$2:$A$871,K$1,[2]掉落汇总!$C$2:$C$871,$Q$2)/$Q$3)*宝箱投放计算!J330</f>
        <v>0</v>
      </c>
      <c r="L330">
        <f ca="1">(SUMIFS(OFFSET([2]掉落汇总!$C$2:$C$871,,MATCH($B330,[2]掉落汇总!$D$1:$M$1)),[2]掉落汇总!$A$2:$A$871,L$1,[2]掉落汇总!$C$2:$C$871,$Q$1)+SUMIFS(OFFSET([2]掉落汇总!$C$2:$C$871,,MATCH($B330,[2]掉落汇总!$D$1:$M$1)),[2]掉落汇总!$A$2:$A$871,L$1,[2]掉落汇总!$C$2:$C$871,$Q$2)/$Q$3)*宝箱投放计算!K330</f>
        <v>0.58393299516338337</v>
      </c>
      <c r="M330">
        <f ca="1">(SUMIFS(OFFSET([2]掉落汇总!$C$2:$C$871,,MATCH($B330,[2]掉落汇总!$D$1:$M$1)),[2]掉落汇总!$A$2:$A$871,M$1,[2]掉落汇总!$C$2:$C$871,$Q$1)+SUMIFS(OFFSET([2]掉落汇总!$C$2:$C$871,,MATCH($B330,[2]掉落汇总!$D$1:$M$1)),[2]掉落汇总!$A$2:$A$871,M$1,[2]掉落汇总!$C$2:$C$871,$Q$2)/$Q$3)*宝箱投放计算!L330</f>
        <v>0.73572346140371359</v>
      </c>
      <c r="N330">
        <f ca="1">(SUMIFS(OFFSET([2]掉落汇总!$C$2:$C$871,,MATCH($B330,[2]掉落汇总!$D$1:$M$1)),[2]掉落汇总!$A$2:$A$871,N$1,[2]掉落汇总!$C$2:$C$871,$Q$1)+SUMIFS(OFFSET([2]掉落汇总!$C$2:$C$871,,MATCH($B330,[2]掉落汇总!$D$1:$M$1)),[2]掉落汇总!$A$2:$A$871,N$1,[2]掉落汇总!$C$2:$C$871,$Q$2)/$Q$3)*宝箱投放计算!M330</f>
        <v>0.19916400295057779</v>
      </c>
      <c r="O330">
        <f ca="1">(SUMIFS(OFFSET([2]掉落汇总!$C$2:$C$871,,MATCH($B330,[2]掉落汇总!$D$1:$M$1)),[2]掉落汇总!$A$2:$A$871,O$1,[2]掉落汇总!$C$2:$C$871,$Q$1)+SUMIFS(OFFSET([2]掉落汇总!$C$2:$C$871,,MATCH($B330,[2]掉落汇总!$D$1:$M$1)),[2]掉落汇总!$A$2:$A$871,O$1,[2]掉落汇总!$C$2:$C$871,$Q$2)/$Q$3)*宝箱投放计算!N330</f>
        <v>0.31118538581225147</v>
      </c>
    </row>
    <row r="331" spans="1:15" x14ac:dyDescent="0.2">
      <c r="A331">
        <f>玩家成长时间线!A331</f>
        <v>330</v>
      </c>
      <c r="B331">
        <f>玩家成长时间线!B331</f>
        <v>10</v>
      </c>
      <c r="C331">
        <f ca="1">SUM($D$2:D331)</f>
        <v>1929.3974121909025</v>
      </c>
      <c r="D331">
        <f t="shared" ca="1" si="5"/>
        <v>5.8996195335690178</v>
      </c>
      <c r="E331">
        <f ca="1">(SUMIFS(OFFSET([2]掉落汇总!$C$2:$C$871,,MATCH($B331,[2]掉落汇总!$D$1:$M$1)),[2]掉落汇总!$A$2:$A$871,E$1,[2]掉落汇总!$C$2:$C$871,$Q$1)+SUMIFS(OFFSET([2]掉落汇总!$C$2:$C$871,,MATCH($B331,[2]掉落汇总!$D$1:$M$1)),[2]掉落汇总!$A$2:$A$871,E$1,[2]掉落汇总!$C$2:$C$871,$Q$2)/$Q$3)*宝箱投放计算!D331</f>
        <v>0.93278064176749076</v>
      </c>
      <c r="F331">
        <f ca="1">(SUMIFS(OFFSET([2]掉落汇总!$C$2:$C$871,,MATCH($B331,[2]掉落汇总!$D$1:$M$1)),[2]掉落汇总!$A$2:$A$871,F$1,[2]掉落汇总!$C$2:$C$871,$Q$1)+SUMIFS(OFFSET([2]掉落汇总!$C$2:$C$871,,MATCH($B331,[2]掉落汇总!$D$1:$M$1)),[2]掉落汇总!$A$2:$A$871,F$1,[2]掉落汇总!$C$2:$C$871,$Q$2)/$Q$3)*宝箱投放计算!E331</f>
        <v>3.1368330464716006</v>
      </c>
      <c r="G331">
        <f ca="1">(SUMIFS(OFFSET([2]掉落汇总!$C$2:$C$871,,MATCH($B331,[2]掉落汇总!$D$1:$M$1)),[2]掉落汇总!$A$2:$A$871,G$1,[2]掉落汇总!$C$2:$C$871,$Q$1)+SUMIFS(OFFSET([2]掉落汇总!$C$2:$C$871,,MATCH($B331,[2]掉落汇总!$D$1:$M$1)),[2]掉落汇总!$A$2:$A$871,G$1,[2]掉落汇总!$C$2:$C$871,$Q$2)/$Q$3)*宝箱投放计算!F331</f>
        <v>0</v>
      </c>
      <c r="H331">
        <f ca="1">(SUMIFS(OFFSET([2]掉落汇总!$C$2:$C$871,,MATCH($B331,[2]掉落汇总!$D$1:$M$1)),[2]掉落汇总!$A$2:$A$871,H$1,[2]掉落汇总!$C$2:$C$871,$Q$1)+SUMIFS(OFFSET([2]掉落汇总!$C$2:$C$871,,MATCH($B331,[2]掉落汇总!$D$1:$M$1)),[2]掉落汇总!$A$2:$A$871,H$1,[2]掉落汇总!$C$2:$C$871,$Q$2)/$Q$3)*宝箱投放计算!G331</f>
        <v>0</v>
      </c>
      <c r="I331">
        <f ca="1">(SUMIFS(OFFSET([2]掉落汇总!$C$2:$C$871,,MATCH($B331,[2]掉落汇总!$D$1:$M$1)),[2]掉落汇总!$A$2:$A$871,I$1,[2]掉落汇总!$C$2:$C$871,$Q$1)+SUMIFS(OFFSET([2]掉落汇总!$C$2:$C$871,,MATCH($B331,[2]掉落汇总!$D$1:$M$1)),[2]掉落汇总!$A$2:$A$871,I$1,[2]掉落汇总!$C$2:$C$871,$Q$2)/$Q$3)*宝箱投放计算!H331</f>
        <v>0</v>
      </c>
      <c r="J331">
        <f ca="1">(SUMIFS(OFFSET([2]掉落汇总!$C$2:$C$871,,MATCH($B331,[2]掉落汇总!$D$1:$M$1)),[2]掉落汇总!$A$2:$A$871,J$1,[2]掉落汇总!$C$2:$C$871,$Q$1)+SUMIFS(OFFSET([2]掉落汇总!$C$2:$C$871,,MATCH($B331,[2]掉落汇总!$D$1:$M$1)),[2]掉落汇总!$A$2:$A$871,J$1,[2]掉落汇总!$C$2:$C$871,$Q$2)/$Q$3)*宝箱投放计算!I331</f>
        <v>0</v>
      </c>
      <c r="K331">
        <f ca="1">(SUMIFS(OFFSET([2]掉落汇总!$C$2:$C$871,,MATCH($B331,[2]掉落汇总!$D$1:$M$1)),[2]掉落汇总!$A$2:$A$871,K$1,[2]掉落汇总!$C$2:$C$871,$Q$1)+SUMIFS(OFFSET([2]掉落汇总!$C$2:$C$871,,MATCH($B331,[2]掉落汇总!$D$1:$M$1)),[2]掉落汇总!$A$2:$A$871,K$1,[2]掉落汇总!$C$2:$C$871,$Q$2)/$Q$3)*宝箱投放计算!J331</f>
        <v>0</v>
      </c>
      <c r="L331">
        <f ca="1">(SUMIFS(OFFSET([2]掉落汇总!$C$2:$C$871,,MATCH($B331,[2]掉落汇总!$D$1:$M$1)),[2]掉落汇总!$A$2:$A$871,L$1,[2]掉落汇总!$C$2:$C$871,$Q$1)+SUMIFS(OFFSET([2]掉落汇总!$C$2:$C$871,,MATCH($B331,[2]掉落汇总!$D$1:$M$1)),[2]掉落汇总!$A$2:$A$871,L$1,[2]掉落汇总!$C$2:$C$871,$Q$2)/$Q$3)*宝箱投放计算!K331</f>
        <v>0.58393299516338337</v>
      </c>
      <c r="M331">
        <f ca="1">(SUMIFS(OFFSET([2]掉落汇总!$C$2:$C$871,,MATCH($B331,[2]掉落汇总!$D$1:$M$1)),[2]掉落汇总!$A$2:$A$871,M$1,[2]掉落汇总!$C$2:$C$871,$Q$1)+SUMIFS(OFFSET([2]掉落汇总!$C$2:$C$871,,MATCH($B331,[2]掉落汇总!$D$1:$M$1)),[2]掉落汇总!$A$2:$A$871,M$1,[2]掉落汇总!$C$2:$C$871,$Q$2)/$Q$3)*宝箱投放计算!L331</f>
        <v>0.73572346140371359</v>
      </c>
      <c r="N331">
        <f ca="1">(SUMIFS(OFFSET([2]掉落汇总!$C$2:$C$871,,MATCH($B331,[2]掉落汇总!$D$1:$M$1)),[2]掉落汇总!$A$2:$A$871,N$1,[2]掉落汇总!$C$2:$C$871,$Q$1)+SUMIFS(OFFSET([2]掉落汇总!$C$2:$C$871,,MATCH($B331,[2]掉落汇总!$D$1:$M$1)),[2]掉落汇总!$A$2:$A$871,N$1,[2]掉落汇总!$C$2:$C$871,$Q$2)/$Q$3)*宝箱投放计算!M331</f>
        <v>0.19916400295057779</v>
      </c>
      <c r="O331">
        <f ca="1">(SUMIFS(OFFSET([2]掉落汇总!$C$2:$C$871,,MATCH($B331,[2]掉落汇总!$D$1:$M$1)),[2]掉落汇总!$A$2:$A$871,O$1,[2]掉落汇总!$C$2:$C$871,$Q$1)+SUMIFS(OFFSET([2]掉落汇总!$C$2:$C$871,,MATCH($B331,[2]掉落汇总!$D$1:$M$1)),[2]掉落汇总!$A$2:$A$871,O$1,[2]掉落汇总!$C$2:$C$871,$Q$2)/$Q$3)*宝箱投放计算!N331</f>
        <v>0.31118538581225147</v>
      </c>
    </row>
    <row r="332" spans="1:15" x14ac:dyDescent="0.2">
      <c r="A332">
        <f>玩家成长时间线!A332</f>
        <v>331</v>
      </c>
      <c r="B332">
        <f>玩家成长时间线!B332</f>
        <v>10</v>
      </c>
      <c r="C332">
        <f ca="1">SUM($D$2:D332)</f>
        <v>1935.376568810216</v>
      </c>
      <c r="D332">
        <f t="shared" ca="1" si="5"/>
        <v>5.979156619313363</v>
      </c>
      <c r="E332">
        <f ca="1">(SUMIFS(OFFSET([2]掉落汇总!$C$2:$C$871,,MATCH($B332,[2]掉落汇总!$D$1:$M$1)),[2]掉落汇总!$A$2:$A$871,E$1,[2]掉落汇总!$C$2:$C$871,$Q$1)+SUMIFS(OFFSET([2]掉落汇总!$C$2:$C$871,,MATCH($B332,[2]掉落汇总!$D$1:$M$1)),[2]掉落汇总!$A$2:$A$871,E$1,[2]掉落汇总!$C$2:$C$871,$Q$2)/$Q$3)*宝箱投放计算!D332</f>
        <v>1.0123177275118358</v>
      </c>
      <c r="F332">
        <f ca="1">(SUMIFS(OFFSET([2]掉落汇总!$C$2:$C$871,,MATCH($B332,[2]掉落汇总!$D$1:$M$1)),[2]掉落汇总!$A$2:$A$871,F$1,[2]掉落汇总!$C$2:$C$871,$Q$1)+SUMIFS(OFFSET([2]掉落汇总!$C$2:$C$871,,MATCH($B332,[2]掉落汇总!$D$1:$M$1)),[2]掉落汇总!$A$2:$A$871,F$1,[2]掉落汇总!$C$2:$C$871,$Q$2)/$Q$3)*宝箱投放计算!E332</f>
        <v>3.1368330464716006</v>
      </c>
      <c r="G332">
        <f ca="1">(SUMIFS(OFFSET([2]掉落汇总!$C$2:$C$871,,MATCH($B332,[2]掉落汇总!$D$1:$M$1)),[2]掉落汇总!$A$2:$A$871,G$1,[2]掉落汇总!$C$2:$C$871,$Q$1)+SUMIFS(OFFSET([2]掉落汇总!$C$2:$C$871,,MATCH($B332,[2]掉落汇总!$D$1:$M$1)),[2]掉落汇总!$A$2:$A$871,G$1,[2]掉落汇总!$C$2:$C$871,$Q$2)/$Q$3)*宝箱投放计算!F332</f>
        <v>0</v>
      </c>
      <c r="H332">
        <f ca="1">(SUMIFS(OFFSET([2]掉落汇总!$C$2:$C$871,,MATCH($B332,[2]掉落汇总!$D$1:$M$1)),[2]掉落汇总!$A$2:$A$871,H$1,[2]掉落汇总!$C$2:$C$871,$Q$1)+SUMIFS(OFFSET([2]掉落汇总!$C$2:$C$871,,MATCH($B332,[2]掉落汇总!$D$1:$M$1)),[2]掉落汇总!$A$2:$A$871,H$1,[2]掉落汇总!$C$2:$C$871,$Q$2)/$Q$3)*宝箱投放计算!G332</f>
        <v>0</v>
      </c>
      <c r="I332">
        <f ca="1">(SUMIFS(OFFSET([2]掉落汇总!$C$2:$C$871,,MATCH($B332,[2]掉落汇总!$D$1:$M$1)),[2]掉落汇总!$A$2:$A$871,I$1,[2]掉落汇总!$C$2:$C$871,$Q$1)+SUMIFS(OFFSET([2]掉落汇总!$C$2:$C$871,,MATCH($B332,[2]掉落汇总!$D$1:$M$1)),[2]掉落汇总!$A$2:$A$871,I$1,[2]掉落汇总!$C$2:$C$871,$Q$2)/$Q$3)*宝箱投放计算!H332</f>
        <v>0</v>
      </c>
      <c r="J332">
        <f ca="1">(SUMIFS(OFFSET([2]掉落汇总!$C$2:$C$871,,MATCH($B332,[2]掉落汇总!$D$1:$M$1)),[2]掉落汇总!$A$2:$A$871,J$1,[2]掉落汇总!$C$2:$C$871,$Q$1)+SUMIFS(OFFSET([2]掉落汇总!$C$2:$C$871,,MATCH($B332,[2]掉落汇总!$D$1:$M$1)),[2]掉落汇总!$A$2:$A$871,J$1,[2]掉落汇总!$C$2:$C$871,$Q$2)/$Q$3)*宝箱投放计算!I332</f>
        <v>0</v>
      </c>
      <c r="K332">
        <f ca="1">(SUMIFS(OFFSET([2]掉落汇总!$C$2:$C$871,,MATCH($B332,[2]掉落汇总!$D$1:$M$1)),[2]掉落汇总!$A$2:$A$871,K$1,[2]掉落汇总!$C$2:$C$871,$Q$1)+SUMIFS(OFFSET([2]掉落汇总!$C$2:$C$871,,MATCH($B332,[2]掉落汇总!$D$1:$M$1)),[2]掉落汇总!$A$2:$A$871,K$1,[2]掉落汇总!$C$2:$C$871,$Q$2)/$Q$3)*宝箱投放计算!J332</f>
        <v>0</v>
      </c>
      <c r="L332">
        <f ca="1">(SUMIFS(OFFSET([2]掉落汇总!$C$2:$C$871,,MATCH($B332,[2]掉落汇总!$D$1:$M$1)),[2]掉落汇总!$A$2:$A$871,L$1,[2]掉落汇总!$C$2:$C$871,$Q$1)+SUMIFS(OFFSET([2]掉落汇总!$C$2:$C$871,,MATCH($B332,[2]掉落汇总!$D$1:$M$1)),[2]掉落汇总!$A$2:$A$871,L$1,[2]掉落汇总!$C$2:$C$871,$Q$2)/$Q$3)*宝箱投放计算!K332</f>
        <v>0.58393299516338337</v>
      </c>
      <c r="M332">
        <f ca="1">(SUMIFS(OFFSET([2]掉落汇总!$C$2:$C$871,,MATCH($B332,[2]掉落汇总!$D$1:$M$1)),[2]掉落汇总!$A$2:$A$871,M$1,[2]掉落汇总!$C$2:$C$871,$Q$1)+SUMIFS(OFFSET([2]掉落汇总!$C$2:$C$871,,MATCH($B332,[2]掉落汇总!$D$1:$M$1)),[2]掉落汇总!$A$2:$A$871,M$1,[2]掉落汇总!$C$2:$C$871,$Q$2)/$Q$3)*宝箱投放计算!L332</f>
        <v>0.73572346140371359</v>
      </c>
      <c r="N332">
        <f ca="1">(SUMIFS(OFFSET([2]掉落汇总!$C$2:$C$871,,MATCH($B332,[2]掉落汇总!$D$1:$M$1)),[2]掉落汇总!$A$2:$A$871,N$1,[2]掉落汇总!$C$2:$C$871,$Q$1)+SUMIFS(OFFSET([2]掉落汇总!$C$2:$C$871,,MATCH($B332,[2]掉落汇总!$D$1:$M$1)),[2]掉落汇总!$A$2:$A$871,N$1,[2]掉落汇总!$C$2:$C$871,$Q$2)/$Q$3)*宝箱投放计算!M332</f>
        <v>0.19916400295057779</v>
      </c>
      <c r="O332">
        <f ca="1">(SUMIFS(OFFSET([2]掉落汇总!$C$2:$C$871,,MATCH($B332,[2]掉落汇总!$D$1:$M$1)),[2]掉落汇总!$A$2:$A$871,O$1,[2]掉落汇总!$C$2:$C$871,$Q$1)+SUMIFS(OFFSET([2]掉落汇总!$C$2:$C$871,,MATCH($B332,[2]掉落汇总!$D$1:$M$1)),[2]掉落汇总!$A$2:$A$871,O$1,[2]掉落汇总!$C$2:$C$871,$Q$2)/$Q$3)*宝箱投放计算!N332</f>
        <v>0.31118538581225147</v>
      </c>
    </row>
    <row r="333" spans="1:15" x14ac:dyDescent="0.2">
      <c r="A333">
        <f>玩家成长时间线!A333</f>
        <v>332</v>
      </c>
      <c r="B333">
        <f>玩家成长时间线!B333</f>
        <v>10</v>
      </c>
      <c r="C333">
        <f ca="1">SUM($D$2:D333)</f>
        <v>1941.2837633043321</v>
      </c>
      <c r="D333">
        <f t="shared" ca="1" si="5"/>
        <v>5.9071944941160988</v>
      </c>
      <c r="E333">
        <f ca="1">(SUMIFS(OFFSET([2]掉落汇总!$C$2:$C$871,,MATCH($B333,[2]掉落汇总!$D$1:$M$1)),[2]掉落汇总!$A$2:$A$871,E$1,[2]掉落汇总!$C$2:$C$871,$Q$1)+SUMIFS(OFFSET([2]掉落汇总!$C$2:$C$871,,MATCH($B333,[2]掉落汇总!$D$1:$M$1)),[2]掉落汇总!$A$2:$A$871,E$1,[2]掉落汇总!$C$2:$C$871,$Q$2)/$Q$3)*宝箱投放计算!D333</f>
        <v>0.94035560231457127</v>
      </c>
      <c r="F333">
        <f ca="1">(SUMIFS(OFFSET([2]掉落汇总!$C$2:$C$871,,MATCH($B333,[2]掉落汇总!$D$1:$M$1)),[2]掉落汇总!$A$2:$A$871,F$1,[2]掉落汇总!$C$2:$C$871,$Q$1)+SUMIFS(OFFSET([2]掉落汇总!$C$2:$C$871,,MATCH($B333,[2]掉落汇总!$D$1:$M$1)),[2]掉落汇总!$A$2:$A$871,F$1,[2]掉落汇总!$C$2:$C$871,$Q$2)/$Q$3)*宝箱投放计算!E333</f>
        <v>3.1368330464716006</v>
      </c>
      <c r="G333">
        <f ca="1">(SUMIFS(OFFSET([2]掉落汇总!$C$2:$C$871,,MATCH($B333,[2]掉落汇总!$D$1:$M$1)),[2]掉落汇总!$A$2:$A$871,G$1,[2]掉落汇总!$C$2:$C$871,$Q$1)+SUMIFS(OFFSET([2]掉落汇总!$C$2:$C$871,,MATCH($B333,[2]掉落汇总!$D$1:$M$1)),[2]掉落汇总!$A$2:$A$871,G$1,[2]掉落汇总!$C$2:$C$871,$Q$2)/$Q$3)*宝箱投放计算!F333</f>
        <v>0</v>
      </c>
      <c r="H333">
        <f ca="1">(SUMIFS(OFFSET([2]掉落汇总!$C$2:$C$871,,MATCH($B333,[2]掉落汇总!$D$1:$M$1)),[2]掉落汇总!$A$2:$A$871,H$1,[2]掉落汇总!$C$2:$C$871,$Q$1)+SUMIFS(OFFSET([2]掉落汇总!$C$2:$C$871,,MATCH($B333,[2]掉落汇总!$D$1:$M$1)),[2]掉落汇总!$A$2:$A$871,H$1,[2]掉落汇总!$C$2:$C$871,$Q$2)/$Q$3)*宝箱投放计算!G333</f>
        <v>0</v>
      </c>
      <c r="I333">
        <f ca="1">(SUMIFS(OFFSET([2]掉落汇总!$C$2:$C$871,,MATCH($B333,[2]掉落汇总!$D$1:$M$1)),[2]掉落汇总!$A$2:$A$871,I$1,[2]掉落汇总!$C$2:$C$871,$Q$1)+SUMIFS(OFFSET([2]掉落汇总!$C$2:$C$871,,MATCH($B333,[2]掉落汇总!$D$1:$M$1)),[2]掉落汇总!$A$2:$A$871,I$1,[2]掉落汇总!$C$2:$C$871,$Q$2)/$Q$3)*宝箱投放计算!H333</f>
        <v>0</v>
      </c>
      <c r="J333">
        <f ca="1">(SUMIFS(OFFSET([2]掉落汇总!$C$2:$C$871,,MATCH($B333,[2]掉落汇总!$D$1:$M$1)),[2]掉落汇总!$A$2:$A$871,J$1,[2]掉落汇总!$C$2:$C$871,$Q$1)+SUMIFS(OFFSET([2]掉落汇总!$C$2:$C$871,,MATCH($B333,[2]掉落汇总!$D$1:$M$1)),[2]掉落汇总!$A$2:$A$871,J$1,[2]掉落汇总!$C$2:$C$871,$Q$2)/$Q$3)*宝箱投放计算!I333</f>
        <v>0</v>
      </c>
      <c r="K333">
        <f ca="1">(SUMIFS(OFFSET([2]掉落汇总!$C$2:$C$871,,MATCH($B333,[2]掉落汇总!$D$1:$M$1)),[2]掉落汇总!$A$2:$A$871,K$1,[2]掉落汇总!$C$2:$C$871,$Q$1)+SUMIFS(OFFSET([2]掉落汇总!$C$2:$C$871,,MATCH($B333,[2]掉落汇总!$D$1:$M$1)),[2]掉落汇总!$A$2:$A$871,K$1,[2]掉落汇总!$C$2:$C$871,$Q$2)/$Q$3)*宝箱投放计算!J333</f>
        <v>0</v>
      </c>
      <c r="L333">
        <f ca="1">(SUMIFS(OFFSET([2]掉落汇总!$C$2:$C$871,,MATCH($B333,[2]掉落汇总!$D$1:$M$1)),[2]掉落汇总!$A$2:$A$871,L$1,[2]掉落汇总!$C$2:$C$871,$Q$1)+SUMIFS(OFFSET([2]掉落汇总!$C$2:$C$871,,MATCH($B333,[2]掉落汇总!$D$1:$M$1)),[2]掉落汇总!$A$2:$A$871,L$1,[2]掉落汇总!$C$2:$C$871,$Q$2)/$Q$3)*宝箱投放计算!K333</f>
        <v>0.58393299516338337</v>
      </c>
      <c r="M333">
        <f ca="1">(SUMIFS(OFFSET([2]掉落汇总!$C$2:$C$871,,MATCH($B333,[2]掉落汇总!$D$1:$M$1)),[2]掉落汇总!$A$2:$A$871,M$1,[2]掉落汇总!$C$2:$C$871,$Q$1)+SUMIFS(OFFSET([2]掉落汇总!$C$2:$C$871,,MATCH($B333,[2]掉落汇总!$D$1:$M$1)),[2]掉落汇总!$A$2:$A$871,M$1,[2]掉落汇总!$C$2:$C$871,$Q$2)/$Q$3)*宝箱投放计算!L333</f>
        <v>0.73572346140371359</v>
      </c>
      <c r="N333">
        <f ca="1">(SUMIFS(OFFSET([2]掉落汇总!$C$2:$C$871,,MATCH($B333,[2]掉落汇总!$D$1:$M$1)),[2]掉落汇总!$A$2:$A$871,N$1,[2]掉落汇总!$C$2:$C$871,$Q$1)+SUMIFS(OFFSET([2]掉落汇总!$C$2:$C$871,,MATCH($B333,[2]掉落汇总!$D$1:$M$1)),[2]掉落汇总!$A$2:$A$871,N$1,[2]掉落汇总!$C$2:$C$871,$Q$2)/$Q$3)*宝箱投放计算!M333</f>
        <v>0.19916400295057779</v>
      </c>
      <c r="O333">
        <f ca="1">(SUMIFS(OFFSET([2]掉落汇总!$C$2:$C$871,,MATCH($B333,[2]掉落汇总!$D$1:$M$1)),[2]掉落汇总!$A$2:$A$871,O$1,[2]掉落汇总!$C$2:$C$871,$Q$1)+SUMIFS(OFFSET([2]掉落汇总!$C$2:$C$871,,MATCH($B333,[2]掉落汇总!$D$1:$M$1)),[2]掉落汇总!$A$2:$A$871,O$1,[2]掉落汇总!$C$2:$C$871,$Q$2)/$Q$3)*宝箱投放计算!N333</f>
        <v>0.31118538581225147</v>
      </c>
    </row>
    <row r="334" spans="1:15" x14ac:dyDescent="0.2">
      <c r="A334">
        <f>玩家成长时间线!A334</f>
        <v>333</v>
      </c>
      <c r="B334">
        <f>玩家成长时间线!B334</f>
        <v>10</v>
      </c>
      <c r="C334">
        <f ca="1">SUM($D$2:D334)</f>
        <v>1947.1947452787217</v>
      </c>
      <c r="D334">
        <f t="shared" ca="1" si="5"/>
        <v>5.9109819743896388</v>
      </c>
      <c r="E334">
        <f ca="1">(SUMIFS(OFFSET([2]掉落汇总!$C$2:$C$871,,MATCH($B334,[2]掉落汇总!$D$1:$M$1)),[2]掉落汇总!$A$2:$A$871,E$1,[2]掉落汇总!$C$2:$C$871,$Q$1)+SUMIFS(OFFSET([2]掉落汇总!$C$2:$C$871,,MATCH($B334,[2]掉落汇总!$D$1:$M$1)),[2]掉落汇总!$A$2:$A$871,E$1,[2]掉落汇总!$C$2:$C$871,$Q$2)/$Q$3)*宝箱投放计算!D334</f>
        <v>0.94414308258811142</v>
      </c>
      <c r="F334">
        <f ca="1">(SUMIFS(OFFSET([2]掉落汇总!$C$2:$C$871,,MATCH($B334,[2]掉落汇总!$D$1:$M$1)),[2]掉落汇总!$A$2:$A$871,F$1,[2]掉落汇总!$C$2:$C$871,$Q$1)+SUMIFS(OFFSET([2]掉落汇总!$C$2:$C$871,,MATCH($B334,[2]掉落汇总!$D$1:$M$1)),[2]掉落汇总!$A$2:$A$871,F$1,[2]掉落汇总!$C$2:$C$871,$Q$2)/$Q$3)*宝箱投放计算!E334</f>
        <v>3.1368330464716006</v>
      </c>
      <c r="G334">
        <f ca="1">(SUMIFS(OFFSET([2]掉落汇总!$C$2:$C$871,,MATCH($B334,[2]掉落汇总!$D$1:$M$1)),[2]掉落汇总!$A$2:$A$871,G$1,[2]掉落汇总!$C$2:$C$871,$Q$1)+SUMIFS(OFFSET([2]掉落汇总!$C$2:$C$871,,MATCH($B334,[2]掉落汇总!$D$1:$M$1)),[2]掉落汇总!$A$2:$A$871,G$1,[2]掉落汇总!$C$2:$C$871,$Q$2)/$Q$3)*宝箱投放计算!F334</f>
        <v>0</v>
      </c>
      <c r="H334">
        <f ca="1">(SUMIFS(OFFSET([2]掉落汇总!$C$2:$C$871,,MATCH($B334,[2]掉落汇总!$D$1:$M$1)),[2]掉落汇总!$A$2:$A$871,H$1,[2]掉落汇总!$C$2:$C$871,$Q$1)+SUMIFS(OFFSET([2]掉落汇总!$C$2:$C$871,,MATCH($B334,[2]掉落汇总!$D$1:$M$1)),[2]掉落汇总!$A$2:$A$871,H$1,[2]掉落汇总!$C$2:$C$871,$Q$2)/$Q$3)*宝箱投放计算!G334</f>
        <v>0</v>
      </c>
      <c r="I334">
        <f ca="1">(SUMIFS(OFFSET([2]掉落汇总!$C$2:$C$871,,MATCH($B334,[2]掉落汇总!$D$1:$M$1)),[2]掉落汇总!$A$2:$A$871,I$1,[2]掉落汇总!$C$2:$C$871,$Q$1)+SUMIFS(OFFSET([2]掉落汇总!$C$2:$C$871,,MATCH($B334,[2]掉落汇总!$D$1:$M$1)),[2]掉落汇总!$A$2:$A$871,I$1,[2]掉落汇总!$C$2:$C$871,$Q$2)/$Q$3)*宝箱投放计算!H334</f>
        <v>0</v>
      </c>
      <c r="J334">
        <f ca="1">(SUMIFS(OFFSET([2]掉落汇总!$C$2:$C$871,,MATCH($B334,[2]掉落汇总!$D$1:$M$1)),[2]掉落汇总!$A$2:$A$871,J$1,[2]掉落汇总!$C$2:$C$871,$Q$1)+SUMIFS(OFFSET([2]掉落汇总!$C$2:$C$871,,MATCH($B334,[2]掉落汇总!$D$1:$M$1)),[2]掉落汇总!$A$2:$A$871,J$1,[2]掉落汇总!$C$2:$C$871,$Q$2)/$Q$3)*宝箱投放计算!I334</f>
        <v>0</v>
      </c>
      <c r="K334">
        <f ca="1">(SUMIFS(OFFSET([2]掉落汇总!$C$2:$C$871,,MATCH($B334,[2]掉落汇总!$D$1:$M$1)),[2]掉落汇总!$A$2:$A$871,K$1,[2]掉落汇总!$C$2:$C$871,$Q$1)+SUMIFS(OFFSET([2]掉落汇总!$C$2:$C$871,,MATCH($B334,[2]掉落汇总!$D$1:$M$1)),[2]掉落汇总!$A$2:$A$871,K$1,[2]掉落汇总!$C$2:$C$871,$Q$2)/$Q$3)*宝箱投放计算!J334</f>
        <v>0</v>
      </c>
      <c r="L334">
        <f ca="1">(SUMIFS(OFFSET([2]掉落汇总!$C$2:$C$871,,MATCH($B334,[2]掉落汇总!$D$1:$M$1)),[2]掉落汇总!$A$2:$A$871,L$1,[2]掉落汇总!$C$2:$C$871,$Q$1)+SUMIFS(OFFSET([2]掉落汇总!$C$2:$C$871,,MATCH($B334,[2]掉落汇总!$D$1:$M$1)),[2]掉落汇总!$A$2:$A$871,L$1,[2]掉落汇总!$C$2:$C$871,$Q$2)/$Q$3)*宝箱投放计算!K334</f>
        <v>0.58393299516338337</v>
      </c>
      <c r="M334">
        <f ca="1">(SUMIFS(OFFSET([2]掉落汇总!$C$2:$C$871,,MATCH($B334,[2]掉落汇总!$D$1:$M$1)),[2]掉落汇总!$A$2:$A$871,M$1,[2]掉落汇总!$C$2:$C$871,$Q$1)+SUMIFS(OFFSET([2]掉落汇总!$C$2:$C$871,,MATCH($B334,[2]掉落汇总!$D$1:$M$1)),[2]掉落汇总!$A$2:$A$871,M$1,[2]掉落汇总!$C$2:$C$871,$Q$2)/$Q$3)*宝箱投放计算!L334</f>
        <v>0.73572346140371359</v>
      </c>
      <c r="N334">
        <f ca="1">(SUMIFS(OFFSET([2]掉落汇总!$C$2:$C$871,,MATCH($B334,[2]掉落汇总!$D$1:$M$1)),[2]掉落汇总!$A$2:$A$871,N$1,[2]掉落汇总!$C$2:$C$871,$Q$1)+SUMIFS(OFFSET([2]掉落汇总!$C$2:$C$871,,MATCH($B334,[2]掉落汇总!$D$1:$M$1)),[2]掉落汇总!$A$2:$A$871,N$1,[2]掉落汇总!$C$2:$C$871,$Q$2)/$Q$3)*宝箱投放计算!M334</f>
        <v>0.19916400295057779</v>
      </c>
      <c r="O334">
        <f ca="1">(SUMIFS(OFFSET([2]掉落汇总!$C$2:$C$871,,MATCH($B334,[2]掉落汇总!$D$1:$M$1)),[2]掉落汇总!$A$2:$A$871,O$1,[2]掉落汇总!$C$2:$C$871,$Q$1)+SUMIFS(OFFSET([2]掉落汇总!$C$2:$C$871,,MATCH($B334,[2]掉落汇总!$D$1:$M$1)),[2]掉落汇总!$A$2:$A$871,O$1,[2]掉落汇总!$C$2:$C$871,$Q$2)/$Q$3)*宝箱投放计算!N334</f>
        <v>0.31118538581225147</v>
      </c>
    </row>
    <row r="335" spans="1:15" x14ac:dyDescent="0.2">
      <c r="A335">
        <f>玩家成长时间线!A335</f>
        <v>334</v>
      </c>
      <c r="B335">
        <f>玩家成长时间线!B335</f>
        <v>10</v>
      </c>
      <c r="C335">
        <f ca="1">SUM($D$2:D335)</f>
        <v>1953.1473895361203</v>
      </c>
      <c r="D335">
        <f t="shared" ca="1" si="5"/>
        <v>5.9526442573985818</v>
      </c>
      <c r="E335">
        <f ca="1">(SUMIFS(OFFSET([2]掉落汇总!$C$2:$C$871,,MATCH($B335,[2]掉落汇总!$D$1:$M$1)),[2]掉落汇总!$A$2:$A$871,E$1,[2]掉落汇总!$C$2:$C$871,$Q$1)+SUMIFS(OFFSET([2]掉落汇总!$C$2:$C$871,,MATCH($B335,[2]掉落汇总!$D$1:$M$1)),[2]掉落汇总!$A$2:$A$871,E$1,[2]掉落汇总!$C$2:$C$871,$Q$2)/$Q$3)*宝箱投放计算!D335</f>
        <v>0.98580536559705412</v>
      </c>
      <c r="F335">
        <f ca="1">(SUMIFS(OFFSET([2]掉落汇总!$C$2:$C$871,,MATCH($B335,[2]掉落汇总!$D$1:$M$1)),[2]掉落汇总!$A$2:$A$871,F$1,[2]掉落汇总!$C$2:$C$871,$Q$1)+SUMIFS(OFFSET([2]掉落汇总!$C$2:$C$871,,MATCH($B335,[2]掉落汇总!$D$1:$M$1)),[2]掉落汇总!$A$2:$A$871,F$1,[2]掉落汇总!$C$2:$C$871,$Q$2)/$Q$3)*宝箱投放计算!E335</f>
        <v>3.1368330464716006</v>
      </c>
      <c r="G335">
        <f ca="1">(SUMIFS(OFFSET([2]掉落汇总!$C$2:$C$871,,MATCH($B335,[2]掉落汇总!$D$1:$M$1)),[2]掉落汇总!$A$2:$A$871,G$1,[2]掉落汇总!$C$2:$C$871,$Q$1)+SUMIFS(OFFSET([2]掉落汇总!$C$2:$C$871,,MATCH($B335,[2]掉落汇总!$D$1:$M$1)),[2]掉落汇总!$A$2:$A$871,G$1,[2]掉落汇总!$C$2:$C$871,$Q$2)/$Q$3)*宝箱投放计算!F335</f>
        <v>0</v>
      </c>
      <c r="H335">
        <f ca="1">(SUMIFS(OFFSET([2]掉落汇总!$C$2:$C$871,,MATCH($B335,[2]掉落汇总!$D$1:$M$1)),[2]掉落汇总!$A$2:$A$871,H$1,[2]掉落汇总!$C$2:$C$871,$Q$1)+SUMIFS(OFFSET([2]掉落汇总!$C$2:$C$871,,MATCH($B335,[2]掉落汇总!$D$1:$M$1)),[2]掉落汇总!$A$2:$A$871,H$1,[2]掉落汇总!$C$2:$C$871,$Q$2)/$Q$3)*宝箱投放计算!G335</f>
        <v>0</v>
      </c>
      <c r="I335">
        <f ca="1">(SUMIFS(OFFSET([2]掉落汇总!$C$2:$C$871,,MATCH($B335,[2]掉落汇总!$D$1:$M$1)),[2]掉落汇总!$A$2:$A$871,I$1,[2]掉落汇总!$C$2:$C$871,$Q$1)+SUMIFS(OFFSET([2]掉落汇总!$C$2:$C$871,,MATCH($B335,[2]掉落汇总!$D$1:$M$1)),[2]掉落汇总!$A$2:$A$871,I$1,[2]掉落汇总!$C$2:$C$871,$Q$2)/$Q$3)*宝箱投放计算!H335</f>
        <v>0</v>
      </c>
      <c r="J335">
        <f ca="1">(SUMIFS(OFFSET([2]掉落汇总!$C$2:$C$871,,MATCH($B335,[2]掉落汇总!$D$1:$M$1)),[2]掉落汇总!$A$2:$A$871,J$1,[2]掉落汇总!$C$2:$C$871,$Q$1)+SUMIFS(OFFSET([2]掉落汇总!$C$2:$C$871,,MATCH($B335,[2]掉落汇总!$D$1:$M$1)),[2]掉落汇总!$A$2:$A$871,J$1,[2]掉落汇总!$C$2:$C$871,$Q$2)/$Q$3)*宝箱投放计算!I335</f>
        <v>0</v>
      </c>
      <c r="K335">
        <f ca="1">(SUMIFS(OFFSET([2]掉落汇总!$C$2:$C$871,,MATCH($B335,[2]掉落汇总!$D$1:$M$1)),[2]掉落汇总!$A$2:$A$871,K$1,[2]掉落汇总!$C$2:$C$871,$Q$1)+SUMIFS(OFFSET([2]掉落汇总!$C$2:$C$871,,MATCH($B335,[2]掉落汇总!$D$1:$M$1)),[2]掉落汇总!$A$2:$A$871,K$1,[2]掉落汇总!$C$2:$C$871,$Q$2)/$Q$3)*宝箱投放计算!J335</f>
        <v>0</v>
      </c>
      <c r="L335">
        <f ca="1">(SUMIFS(OFFSET([2]掉落汇总!$C$2:$C$871,,MATCH($B335,[2]掉落汇总!$D$1:$M$1)),[2]掉落汇总!$A$2:$A$871,L$1,[2]掉落汇总!$C$2:$C$871,$Q$1)+SUMIFS(OFFSET([2]掉落汇总!$C$2:$C$871,,MATCH($B335,[2]掉落汇总!$D$1:$M$1)),[2]掉落汇总!$A$2:$A$871,L$1,[2]掉落汇总!$C$2:$C$871,$Q$2)/$Q$3)*宝箱投放计算!K335</f>
        <v>0.58393299516338337</v>
      </c>
      <c r="M335">
        <f ca="1">(SUMIFS(OFFSET([2]掉落汇总!$C$2:$C$871,,MATCH($B335,[2]掉落汇总!$D$1:$M$1)),[2]掉落汇总!$A$2:$A$871,M$1,[2]掉落汇总!$C$2:$C$871,$Q$1)+SUMIFS(OFFSET([2]掉落汇总!$C$2:$C$871,,MATCH($B335,[2]掉落汇总!$D$1:$M$1)),[2]掉落汇总!$A$2:$A$871,M$1,[2]掉落汇总!$C$2:$C$871,$Q$2)/$Q$3)*宝箱投放计算!L335</f>
        <v>0.73572346140371359</v>
      </c>
      <c r="N335">
        <f ca="1">(SUMIFS(OFFSET([2]掉落汇总!$C$2:$C$871,,MATCH($B335,[2]掉落汇总!$D$1:$M$1)),[2]掉落汇总!$A$2:$A$871,N$1,[2]掉落汇总!$C$2:$C$871,$Q$1)+SUMIFS(OFFSET([2]掉落汇总!$C$2:$C$871,,MATCH($B335,[2]掉落汇总!$D$1:$M$1)),[2]掉落汇总!$A$2:$A$871,N$1,[2]掉落汇总!$C$2:$C$871,$Q$2)/$Q$3)*宝箱投放计算!M335</f>
        <v>0.19916400295057779</v>
      </c>
      <c r="O335">
        <f ca="1">(SUMIFS(OFFSET([2]掉落汇总!$C$2:$C$871,,MATCH($B335,[2]掉落汇总!$D$1:$M$1)),[2]掉落汇总!$A$2:$A$871,O$1,[2]掉落汇总!$C$2:$C$871,$Q$1)+SUMIFS(OFFSET([2]掉落汇总!$C$2:$C$871,,MATCH($B335,[2]掉落汇总!$D$1:$M$1)),[2]掉落汇总!$A$2:$A$871,O$1,[2]掉落汇总!$C$2:$C$871,$Q$2)/$Q$3)*宝箱投放计算!N335</f>
        <v>0.31118538581225147</v>
      </c>
    </row>
    <row r="336" spans="1:15" x14ac:dyDescent="0.2">
      <c r="A336">
        <f>玩家成长时间线!A336</f>
        <v>335</v>
      </c>
      <c r="B336">
        <f>玩家成长时间线!B336</f>
        <v>10</v>
      </c>
      <c r="C336">
        <f ca="1">SUM($D$2:D336)</f>
        <v>1959.065946471057</v>
      </c>
      <c r="D336">
        <f t="shared" ca="1" si="5"/>
        <v>5.9185569349367189</v>
      </c>
      <c r="E336">
        <f ca="1">(SUMIFS(OFFSET([2]掉落汇总!$C$2:$C$871,,MATCH($B336,[2]掉落汇总!$D$1:$M$1)),[2]掉落汇总!$A$2:$A$871,E$1,[2]掉落汇总!$C$2:$C$871,$Q$1)+SUMIFS(OFFSET([2]掉落汇总!$C$2:$C$871,,MATCH($B336,[2]掉落汇总!$D$1:$M$1)),[2]掉落汇总!$A$2:$A$871,E$1,[2]掉落汇总!$C$2:$C$871,$Q$2)/$Q$3)*宝箱投放计算!D336</f>
        <v>0.95171804313519193</v>
      </c>
      <c r="F336">
        <f ca="1">(SUMIFS(OFFSET([2]掉落汇总!$C$2:$C$871,,MATCH($B336,[2]掉落汇总!$D$1:$M$1)),[2]掉落汇总!$A$2:$A$871,F$1,[2]掉落汇总!$C$2:$C$871,$Q$1)+SUMIFS(OFFSET([2]掉落汇总!$C$2:$C$871,,MATCH($B336,[2]掉落汇总!$D$1:$M$1)),[2]掉落汇总!$A$2:$A$871,F$1,[2]掉落汇总!$C$2:$C$871,$Q$2)/$Q$3)*宝箱投放计算!E336</f>
        <v>3.1368330464716006</v>
      </c>
      <c r="G336">
        <f ca="1">(SUMIFS(OFFSET([2]掉落汇总!$C$2:$C$871,,MATCH($B336,[2]掉落汇总!$D$1:$M$1)),[2]掉落汇总!$A$2:$A$871,G$1,[2]掉落汇总!$C$2:$C$871,$Q$1)+SUMIFS(OFFSET([2]掉落汇总!$C$2:$C$871,,MATCH($B336,[2]掉落汇总!$D$1:$M$1)),[2]掉落汇总!$A$2:$A$871,G$1,[2]掉落汇总!$C$2:$C$871,$Q$2)/$Q$3)*宝箱投放计算!F336</f>
        <v>0</v>
      </c>
      <c r="H336">
        <f ca="1">(SUMIFS(OFFSET([2]掉落汇总!$C$2:$C$871,,MATCH($B336,[2]掉落汇总!$D$1:$M$1)),[2]掉落汇总!$A$2:$A$871,H$1,[2]掉落汇总!$C$2:$C$871,$Q$1)+SUMIFS(OFFSET([2]掉落汇总!$C$2:$C$871,,MATCH($B336,[2]掉落汇总!$D$1:$M$1)),[2]掉落汇总!$A$2:$A$871,H$1,[2]掉落汇总!$C$2:$C$871,$Q$2)/$Q$3)*宝箱投放计算!G336</f>
        <v>0</v>
      </c>
      <c r="I336">
        <f ca="1">(SUMIFS(OFFSET([2]掉落汇总!$C$2:$C$871,,MATCH($B336,[2]掉落汇总!$D$1:$M$1)),[2]掉落汇总!$A$2:$A$871,I$1,[2]掉落汇总!$C$2:$C$871,$Q$1)+SUMIFS(OFFSET([2]掉落汇总!$C$2:$C$871,,MATCH($B336,[2]掉落汇总!$D$1:$M$1)),[2]掉落汇总!$A$2:$A$871,I$1,[2]掉落汇总!$C$2:$C$871,$Q$2)/$Q$3)*宝箱投放计算!H336</f>
        <v>0</v>
      </c>
      <c r="J336">
        <f ca="1">(SUMIFS(OFFSET([2]掉落汇总!$C$2:$C$871,,MATCH($B336,[2]掉落汇总!$D$1:$M$1)),[2]掉落汇总!$A$2:$A$871,J$1,[2]掉落汇总!$C$2:$C$871,$Q$1)+SUMIFS(OFFSET([2]掉落汇总!$C$2:$C$871,,MATCH($B336,[2]掉落汇总!$D$1:$M$1)),[2]掉落汇总!$A$2:$A$871,J$1,[2]掉落汇总!$C$2:$C$871,$Q$2)/$Q$3)*宝箱投放计算!I336</f>
        <v>0</v>
      </c>
      <c r="K336">
        <f ca="1">(SUMIFS(OFFSET([2]掉落汇总!$C$2:$C$871,,MATCH($B336,[2]掉落汇总!$D$1:$M$1)),[2]掉落汇总!$A$2:$A$871,K$1,[2]掉落汇总!$C$2:$C$871,$Q$1)+SUMIFS(OFFSET([2]掉落汇总!$C$2:$C$871,,MATCH($B336,[2]掉落汇总!$D$1:$M$1)),[2]掉落汇总!$A$2:$A$871,K$1,[2]掉落汇总!$C$2:$C$871,$Q$2)/$Q$3)*宝箱投放计算!J336</f>
        <v>0</v>
      </c>
      <c r="L336">
        <f ca="1">(SUMIFS(OFFSET([2]掉落汇总!$C$2:$C$871,,MATCH($B336,[2]掉落汇总!$D$1:$M$1)),[2]掉落汇总!$A$2:$A$871,L$1,[2]掉落汇总!$C$2:$C$871,$Q$1)+SUMIFS(OFFSET([2]掉落汇总!$C$2:$C$871,,MATCH($B336,[2]掉落汇总!$D$1:$M$1)),[2]掉落汇总!$A$2:$A$871,L$1,[2]掉落汇总!$C$2:$C$871,$Q$2)/$Q$3)*宝箱投放计算!K336</f>
        <v>0.58393299516338337</v>
      </c>
      <c r="M336">
        <f ca="1">(SUMIFS(OFFSET([2]掉落汇总!$C$2:$C$871,,MATCH($B336,[2]掉落汇总!$D$1:$M$1)),[2]掉落汇总!$A$2:$A$871,M$1,[2]掉落汇总!$C$2:$C$871,$Q$1)+SUMIFS(OFFSET([2]掉落汇总!$C$2:$C$871,,MATCH($B336,[2]掉落汇总!$D$1:$M$1)),[2]掉落汇总!$A$2:$A$871,M$1,[2]掉落汇总!$C$2:$C$871,$Q$2)/$Q$3)*宝箱投放计算!L336</f>
        <v>0.73572346140371359</v>
      </c>
      <c r="N336">
        <f ca="1">(SUMIFS(OFFSET([2]掉落汇总!$C$2:$C$871,,MATCH($B336,[2]掉落汇总!$D$1:$M$1)),[2]掉落汇总!$A$2:$A$871,N$1,[2]掉落汇总!$C$2:$C$871,$Q$1)+SUMIFS(OFFSET([2]掉落汇总!$C$2:$C$871,,MATCH($B336,[2]掉落汇总!$D$1:$M$1)),[2]掉落汇总!$A$2:$A$871,N$1,[2]掉落汇总!$C$2:$C$871,$Q$2)/$Q$3)*宝箱投放计算!M336</f>
        <v>0.19916400295057779</v>
      </c>
      <c r="O336">
        <f ca="1">(SUMIFS(OFFSET([2]掉落汇总!$C$2:$C$871,,MATCH($B336,[2]掉落汇总!$D$1:$M$1)),[2]掉落汇总!$A$2:$A$871,O$1,[2]掉落汇总!$C$2:$C$871,$Q$1)+SUMIFS(OFFSET([2]掉落汇总!$C$2:$C$871,,MATCH($B336,[2]掉落汇总!$D$1:$M$1)),[2]掉落汇总!$A$2:$A$871,O$1,[2]掉落汇总!$C$2:$C$871,$Q$2)/$Q$3)*宝箱投放计算!N336</f>
        <v>0.31118538581225147</v>
      </c>
    </row>
    <row r="337" spans="1:15" x14ac:dyDescent="0.2">
      <c r="A337">
        <f>玩家成长时间线!A337</f>
        <v>336</v>
      </c>
      <c r="B337">
        <f>玩家成长时间线!B337</f>
        <v>8</v>
      </c>
      <c r="C337">
        <f ca="1">SUM($D$2:D337)</f>
        <v>1965.1253070208913</v>
      </c>
      <c r="D337">
        <f t="shared" ca="1" si="5"/>
        <v>6.059360549834417</v>
      </c>
      <c r="E337">
        <f ca="1">(SUMIFS(OFFSET([2]掉落汇总!$C$2:$C$871,,MATCH($B337,[2]掉落汇总!$D$1:$M$1)),[2]掉落汇总!$A$2:$A$871,E$1,[2]掉落汇总!$C$2:$C$871,$Q$1)+SUMIFS(OFFSET([2]掉落汇总!$C$2:$C$871,,MATCH($B337,[2]掉落汇总!$D$1:$M$1)),[2]掉落汇总!$A$2:$A$871,E$1,[2]掉落汇总!$C$2:$C$871,$Q$2)/$Q$3)*宝箱投放计算!D337</f>
        <v>1.0673384615384616</v>
      </c>
      <c r="F337">
        <f ca="1">(SUMIFS(OFFSET([2]掉落汇总!$C$2:$C$871,,MATCH($B337,[2]掉落汇总!$D$1:$M$1)),[2]掉落汇总!$A$2:$A$871,F$1,[2]掉落汇总!$C$2:$C$871,$Q$1)+SUMIFS(OFFSET([2]掉落汇总!$C$2:$C$871,,MATCH($B337,[2]掉落汇总!$D$1:$M$1)),[2]掉落汇总!$A$2:$A$871,F$1,[2]掉落汇总!$C$2:$C$871,$Q$2)/$Q$3)*宝箱投放计算!E337</f>
        <v>2.5094664371772804</v>
      </c>
      <c r="G337">
        <f ca="1">(SUMIFS(OFFSET([2]掉落汇总!$C$2:$C$871,,MATCH($B337,[2]掉落汇总!$D$1:$M$1)),[2]掉落汇总!$A$2:$A$871,G$1,[2]掉落汇总!$C$2:$C$871,$Q$1)+SUMIFS(OFFSET([2]掉落汇总!$C$2:$C$871,,MATCH($B337,[2]掉落汇总!$D$1:$M$1)),[2]掉落汇总!$A$2:$A$871,G$1,[2]掉落汇总!$C$2:$C$871,$Q$2)/$Q$3)*宝箱投放计算!F337</f>
        <v>0.65254980578874822</v>
      </c>
      <c r="H337">
        <f ca="1">(SUMIFS(OFFSET([2]掉落汇总!$C$2:$C$871,,MATCH($B337,[2]掉落汇总!$D$1:$M$1)),[2]掉落汇总!$A$2:$A$871,H$1,[2]掉落汇总!$C$2:$C$871,$Q$1)+SUMIFS(OFFSET([2]掉落汇总!$C$2:$C$871,,MATCH($B337,[2]掉落汇总!$D$1:$M$1)),[2]掉落汇总!$A$2:$A$871,H$1,[2]掉落汇总!$C$2:$C$871,$Q$2)/$Q$3)*宝箱投放计算!G337</f>
        <v>0</v>
      </c>
      <c r="I337">
        <f ca="1">(SUMIFS(OFFSET([2]掉落汇总!$C$2:$C$871,,MATCH($B337,[2]掉落汇总!$D$1:$M$1)),[2]掉落汇总!$A$2:$A$871,I$1,[2]掉落汇总!$C$2:$C$871,$Q$1)+SUMIFS(OFFSET([2]掉落汇总!$C$2:$C$871,,MATCH($B337,[2]掉落汇总!$D$1:$M$1)),[2]掉落汇总!$A$2:$A$871,I$1,[2]掉落汇总!$C$2:$C$871,$Q$2)/$Q$3)*宝箱投放计算!H337</f>
        <v>0</v>
      </c>
      <c r="J337">
        <f ca="1">(SUMIFS(OFFSET([2]掉落汇总!$C$2:$C$871,,MATCH($B337,[2]掉落汇总!$D$1:$M$1)),[2]掉落汇总!$A$2:$A$871,J$1,[2]掉落汇总!$C$2:$C$871,$Q$1)+SUMIFS(OFFSET([2]掉落汇总!$C$2:$C$871,,MATCH($B337,[2]掉落汇总!$D$1:$M$1)),[2]掉落汇总!$A$2:$A$871,J$1,[2]掉落汇总!$C$2:$C$871,$Q$2)/$Q$3)*宝箱投放计算!I337</f>
        <v>0</v>
      </c>
      <c r="K337">
        <f ca="1">(SUMIFS(OFFSET([2]掉落汇总!$C$2:$C$871,,MATCH($B337,[2]掉落汇总!$D$1:$M$1)),[2]掉落汇总!$A$2:$A$871,K$1,[2]掉落汇总!$C$2:$C$871,$Q$1)+SUMIFS(OFFSET([2]掉落汇总!$C$2:$C$871,,MATCH($B337,[2]掉落汇总!$D$1:$M$1)),[2]掉落汇总!$A$2:$A$871,K$1,[2]掉落汇总!$C$2:$C$871,$Q$2)/$Q$3)*宝箱投放计算!J337</f>
        <v>0</v>
      </c>
      <c r="L337">
        <f ca="1">(SUMIFS(OFFSET([2]掉落汇总!$C$2:$C$871,,MATCH($B337,[2]掉落汇总!$D$1:$M$1)),[2]掉落汇总!$A$2:$A$871,L$1,[2]掉落汇总!$C$2:$C$871,$Q$1)+SUMIFS(OFFSET([2]掉落汇总!$C$2:$C$871,,MATCH($B337,[2]掉落汇总!$D$1:$M$1)),[2]掉落汇总!$A$2:$A$871,L$1,[2]掉落汇总!$C$2:$C$871,$Q$2)/$Q$3)*宝箱投放计算!K337</f>
        <v>0.58393299516338337</v>
      </c>
      <c r="M337">
        <f ca="1">(SUMIFS(OFFSET([2]掉落汇总!$C$2:$C$871,,MATCH($B337,[2]掉落汇总!$D$1:$M$1)),[2]掉落汇总!$A$2:$A$871,M$1,[2]掉落汇总!$C$2:$C$871,$Q$1)+SUMIFS(OFFSET([2]掉落汇总!$C$2:$C$871,,MATCH($B337,[2]掉落汇总!$D$1:$M$1)),[2]掉落汇总!$A$2:$A$871,M$1,[2]掉落汇总!$C$2:$C$871,$Q$2)/$Q$3)*宝箱投放计算!L337</f>
        <v>0.73572346140371359</v>
      </c>
      <c r="N337">
        <f ca="1">(SUMIFS(OFFSET([2]掉落汇总!$C$2:$C$871,,MATCH($B337,[2]掉落汇总!$D$1:$M$1)),[2]掉落汇总!$A$2:$A$871,N$1,[2]掉落汇总!$C$2:$C$871,$Q$1)+SUMIFS(OFFSET([2]掉落汇总!$C$2:$C$871,,MATCH($B337,[2]掉落汇总!$D$1:$M$1)),[2]掉落汇总!$A$2:$A$871,N$1,[2]掉落汇总!$C$2:$C$871,$Q$2)/$Q$3)*宝箱投放计算!M337</f>
        <v>0.19916400295057779</v>
      </c>
      <c r="O337">
        <f ca="1">(SUMIFS(OFFSET([2]掉落汇总!$C$2:$C$871,,MATCH($B337,[2]掉落汇总!$D$1:$M$1)),[2]掉落汇总!$A$2:$A$871,O$1,[2]掉落汇总!$C$2:$C$871,$Q$1)+SUMIFS(OFFSET([2]掉落汇总!$C$2:$C$871,,MATCH($B337,[2]掉落汇总!$D$1:$M$1)),[2]掉落汇总!$A$2:$A$871,O$1,[2]掉落汇总!$C$2:$C$871,$Q$2)/$Q$3)*宝箱投放计算!N337</f>
        <v>0.31118538581225147</v>
      </c>
    </row>
    <row r="338" spans="1:15" x14ac:dyDescent="0.2">
      <c r="A338">
        <f>玩家成长时间线!A338</f>
        <v>337</v>
      </c>
      <c r="B338">
        <f>玩家成长时间线!B338</f>
        <v>8</v>
      </c>
      <c r="C338">
        <f ca="1">SUM($D$2:D338)</f>
        <v>1970.4178869957063</v>
      </c>
      <c r="D338">
        <f t="shared" ca="1" si="5"/>
        <v>5.2925799748148989</v>
      </c>
      <c r="E338">
        <f ca="1">(SUMIFS(OFFSET([2]掉落汇总!$C$2:$C$871,,MATCH($B338,[2]掉落汇总!$D$1:$M$1)),[2]掉落汇总!$A$2:$A$871,E$1,[2]掉落汇总!$C$2:$C$871,$Q$1)+SUMIFS(OFFSET([2]掉落汇总!$C$2:$C$871,,MATCH($B338,[2]掉落汇总!$D$1:$M$1)),[2]掉落汇总!$A$2:$A$871,E$1,[2]掉落汇总!$C$2:$C$871,$Q$2)/$Q$3)*宝箱投放计算!D338</f>
        <v>0.95310769230769232</v>
      </c>
      <c r="F338">
        <f ca="1">(SUMIFS(OFFSET([2]掉落汇总!$C$2:$C$871,,MATCH($B338,[2]掉落汇总!$D$1:$M$1)),[2]掉落汇总!$A$2:$A$871,F$1,[2]掉落汇总!$C$2:$C$871,$Q$1)+SUMIFS(OFFSET([2]掉落汇总!$C$2:$C$871,,MATCH($B338,[2]掉落汇总!$D$1:$M$1)),[2]掉落汇总!$A$2:$A$871,F$1,[2]掉落汇总!$C$2:$C$871,$Q$2)/$Q$3)*宝箱投放计算!E338</f>
        <v>2.5094664371772804</v>
      </c>
      <c r="G338">
        <f ca="1">(SUMIFS(OFFSET([2]掉落汇总!$C$2:$C$871,,MATCH($B338,[2]掉落汇总!$D$1:$M$1)),[2]掉落汇总!$A$2:$A$871,G$1,[2]掉落汇总!$C$2:$C$871,$Q$1)+SUMIFS(OFFSET([2]掉落汇总!$C$2:$C$871,,MATCH($B338,[2]掉落汇总!$D$1:$M$1)),[2]掉落汇总!$A$2:$A$871,G$1,[2]掉落汇总!$C$2:$C$871,$Q$2)/$Q$3)*宝箱投放计算!F338</f>
        <v>0</v>
      </c>
      <c r="H338">
        <f ca="1">(SUMIFS(OFFSET([2]掉落汇总!$C$2:$C$871,,MATCH($B338,[2]掉落汇总!$D$1:$M$1)),[2]掉落汇总!$A$2:$A$871,H$1,[2]掉落汇总!$C$2:$C$871,$Q$1)+SUMIFS(OFFSET([2]掉落汇总!$C$2:$C$871,,MATCH($B338,[2]掉落汇总!$D$1:$M$1)),[2]掉落汇总!$A$2:$A$871,H$1,[2]掉落汇总!$C$2:$C$871,$Q$2)/$Q$3)*宝箱投放计算!G338</f>
        <v>0</v>
      </c>
      <c r="I338">
        <f ca="1">(SUMIFS(OFFSET([2]掉落汇总!$C$2:$C$871,,MATCH($B338,[2]掉落汇总!$D$1:$M$1)),[2]掉落汇总!$A$2:$A$871,I$1,[2]掉落汇总!$C$2:$C$871,$Q$1)+SUMIFS(OFFSET([2]掉落汇总!$C$2:$C$871,,MATCH($B338,[2]掉落汇总!$D$1:$M$1)),[2]掉落汇总!$A$2:$A$871,I$1,[2]掉落汇总!$C$2:$C$871,$Q$2)/$Q$3)*宝箱投放计算!H338</f>
        <v>0</v>
      </c>
      <c r="J338">
        <f ca="1">(SUMIFS(OFFSET([2]掉落汇总!$C$2:$C$871,,MATCH($B338,[2]掉落汇总!$D$1:$M$1)),[2]掉落汇总!$A$2:$A$871,J$1,[2]掉落汇总!$C$2:$C$871,$Q$1)+SUMIFS(OFFSET([2]掉落汇总!$C$2:$C$871,,MATCH($B338,[2]掉落汇总!$D$1:$M$1)),[2]掉落汇总!$A$2:$A$871,J$1,[2]掉落汇总!$C$2:$C$871,$Q$2)/$Q$3)*宝箱投放计算!I338</f>
        <v>0</v>
      </c>
      <c r="K338">
        <f ca="1">(SUMIFS(OFFSET([2]掉落汇总!$C$2:$C$871,,MATCH($B338,[2]掉落汇总!$D$1:$M$1)),[2]掉落汇总!$A$2:$A$871,K$1,[2]掉落汇总!$C$2:$C$871,$Q$1)+SUMIFS(OFFSET([2]掉落汇总!$C$2:$C$871,,MATCH($B338,[2]掉落汇总!$D$1:$M$1)),[2]掉落汇总!$A$2:$A$871,K$1,[2]掉落汇总!$C$2:$C$871,$Q$2)/$Q$3)*宝箱投放计算!J338</f>
        <v>0</v>
      </c>
      <c r="L338">
        <f ca="1">(SUMIFS(OFFSET([2]掉落汇总!$C$2:$C$871,,MATCH($B338,[2]掉落汇总!$D$1:$M$1)),[2]掉落汇总!$A$2:$A$871,L$1,[2]掉落汇总!$C$2:$C$871,$Q$1)+SUMIFS(OFFSET([2]掉落汇总!$C$2:$C$871,,MATCH($B338,[2]掉落汇总!$D$1:$M$1)),[2]掉落汇总!$A$2:$A$871,L$1,[2]掉落汇总!$C$2:$C$871,$Q$2)/$Q$3)*宝箱投放计算!K338</f>
        <v>0.58393299516338337</v>
      </c>
      <c r="M338">
        <f ca="1">(SUMIFS(OFFSET([2]掉落汇总!$C$2:$C$871,,MATCH($B338,[2]掉落汇总!$D$1:$M$1)),[2]掉落汇总!$A$2:$A$871,M$1,[2]掉落汇总!$C$2:$C$871,$Q$1)+SUMIFS(OFFSET([2]掉落汇总!$C$2:$C$871,,MATCH($B338,[2]掉落汇总!$D$1:$M$1)),[2]掉落汇总!$A$2:$A$871,M$1,[2]掉落汇总!$C$2:$C$871,$Q$2)/$Q$3)*宝箱投放计算!L338</f>
        <v>0.73572346140371359</v>
      </c>
      <c r="N338">
        <f ca="1">(SUMIFS(OFFSET([2]掉落汇总!$C$2:$C$871,,MATCH($B338,[2]掉落汇总!$D$1:$M$1)),[2]掉落汇总!$A$2:$A$871,N$1,[2]掉落汇总!$C$2:$C$871,$Q$1)+SUMIFS(OFFSET([2]掉落汇总!$C$2:$C$871,,MATCH($B338,[2]掉落汇总!$D$1:$M$1)),[2]掉落汇总!$A$2:$A$871,N$1,[2]掉落汇总!$C$2:$C$871,$Q$2)/$Q$3)*宝箱投放计算!M338</f>
        <v>0.19916400295057779</v>
      </c>
      <c r="O338">
        <f ca="1">(SUMIFS(OFFSET([2]掉落汇总!$C$2:$C$871,,MATCH($B338,[2]掉落汇总!$D$1:$M$1)),[2]掉落汇总!$A$2:$A$871,O$1,[2]掉落汇总!$C$2:$C$871,$Q$1)+SUMIFS(OFFSET([2]掉落汇总!$C$2:$C$871,,MATCH($B338,[2]掉落汇总!$D$1:$M$1)),[2]掉落汇总!$A$2:$A$871,O$1,[2]掉落汇总!$C$2:$C$871,$Q$2)/$Q$3)*宝箱投放计算!N338</f>
        <v>0.31118538581225147</v>
      </c>
    </row>
    <row r="339" spans="1:15" x14ac:dyDescent="0.2">
      <c r="A339">
        <f>玩家成长时间线!A339</f>
        <v>338</v>
      </c>
      <c r="B339">
        <f>玩家成长时间线!B339</f>
        <v>8</v>
      </c>
      <c r="C339">
        <f ca="1">SUM($D$2:D339)</f>
        <v>1975.7358515859059</v>
      </c>
      <c r="D339">
        <f t="shared" ca="1" si="5"/>
        <v>5.317964590199515</v>
      </c>
      <c r="E339">
        <f ca="1">(SUMIFS(OFFSET([2]掉落汇总!$C$2:$C$871,,MATCH($B339,[2]掉落汇总!$D$1:$M$1)),[2]掉落汇总!$A$2:$A$871,E$1,[2]掉落汇总!$C$2:$C$871,$Q$1)+SUMIFS(OFFSET([2]掉落汇总!$C$2:$C$871,,MATCH($B339,[2]掉落汇总!$D$1:$M$1)),[2]掉落汇总!$A$2:$A$871,E$1,[2]掉落汇总!$C$2:$C$871,$Q$2)/$Q$3)*宝箱投放计算!D339</f>
        <v>0.97849230769230777</v>
      </c>
      <c r="F339">
        <f ca="1">(SUMIFS(OFFSET([2]掉落汇总!$C$2:$C$871,,MATCH($B339,[2]掉落汇总!$D$1:$M$1)),[2]掉落汇总!$A$2:$A$871,F$1,[2]掉落汇总!$C$2:$C$871,$Q$1)+SUMIFS(OFFSET([2]掉落汇总!$C$2:$C$871,,MATCH($B339,[2]掉落汇总!$D$1:$M$1)),[2]掉落汇总!$A$2:$A$871,F$1,[2]掉落汇总!$C$2:$C$871,$Q$2)/$Q$3)*宝箱投放计算!E339</f>
        <v>2.5094664371772804</v>
      </c>
      <c r="G339">
        <f ca="1">(SUMIFS(OFFSET([2]掉落汇总!$C$2:$C$871,,MATCH($B339,[2]掉落汇总!$D$1:$M$1)),[2]掉落汇总!$A$2:$A$871,G$1,[2]掉落汇总!$C$2:$C$871,$Q$1)+SUMIFS(OFFSET([2]掉落汇总!$C$2:$C$871,,MATCH($B339,[2]掉落汇总!$D$1:$M$1)),[2]掉落汇总!$A$2:$A$871,G$1,[2]掉落汇总!$C$2:$C$871,$Q$2)/$Q$3)*宝箱投放计算!F339</f>
        <v>0</v>
      </c>
      <c r="H339">
        <f ca="1">(SUMIFS(OFFSET([2]掉落汇总!$C$2:$C$871,,MATCH($B339,[2]掉落汇总!$D$1:$M$1)),[2]掉落汇总!$A$2:$A$871,H$1,[2]掉落汇总!$C$2:$C$871,$Q$1)+SUMIFS(OFFSET([2]掉落汇总!$C$2:$C$871,,MATCH($B339,[2]掉落汇总!$D$1:$M$1)),[2]掉落汇总!$A$2:$A$871,H$1,[2]掉落汇总!$C$2:$C$871,$Q$2)/$Q$3)*宝箱投放计算!G339</f>
        <v>0</v>
      </c>
      <c r="I339">
        <f ca="1">(SUMIFS(OFFSET([2]掉落汇总!$C$2:$C$871,,MATCH($B339,[2]掉落汇总!$D$1:$M$1)),[2]掉落汇总!$A$2:$A$871,I$1,[2]掉落汇总!$C$2:$C$871,$Q$1)+SUMIFS(OFFSET([2]掉落汇总!$C$2:$C$871,,MATCH($B339,[2]掉落汇总!$D$1:$M$1)),[2]掉落汇总!$A$2:$A$871,I$1,[2]掉落汇总!$C$2:$C$871,$Q$2)/$Q$3)*宝箱投放计算!H339</f>
        <v>0</v>
      </c>
      <c r="J339">
        <f ca="1">(SUMIFS(OFFSET([2]掉落汇总!$C$2:$C$871,,MATCH($B339,[2]掉落汇总!$D$1:$M$1)),[2]掉落汇总!$A$2:$A$871,J$1,[2]掉落汇总!$C$2:$C$871,$Q$1)+SUMIFS(OFFSET([2]掉落汇总!$C$2:$C$871,,MATCH($B339,[2]掉落汇总!$D$1:$M$1)),[2]掉落汇总!$A$2:$A$871,J$1,[2]掉落汇总!$C$2:$C$871,$Q$2)/$Q$3)*宝箱投放计算!I339</f>
        <v>0</v>
      </c>
      <c r="K339">
        <f ca="1">(SUMIFS(OFFSET([2]掉落汇总!$C$2:$C$871,,MATCH($B339,[2]掉落汇总!$D$1:$M$1)),[2]掉落汇总!$A$2:$A$871,K$1,[2]掉落汇总!$C$2:$C$871,$Q$1)+SUMIFS(OFFSET([2]掉落汇总!$C$2:$C$871,,MATCH($B339,[2]掉落汇总!$D$1:$M$1)),[2]掉落汇总!$A$2:$A$871,K$1,[2]掉落汇总!$C$2:$C$871,$Q$2)/$Q$3)*宝箱投放计算!J339</f>
        <v>0</v>
      </c>
      <c r="L339">
        <f ca="1">(SUMIFS(OFFSET([2]掉落汇总!$C$2:$C$871,,MATCH($B339,[2]掉落汇总!$D$1:$M$1)),[2]掉落汇总!$A$2:$A$871,L$1,[2]掉落汇总!$C$2:$C$871,$Q$1)+SUMIFS(OFFSET([2]掉落汇总!$C$2:$C$871,,MATCH($B339,[2]掉落汇总!$D$1:$M$1)),[2]掉落汇总!$A$2:$A$871,L$1,[2]掉落汇总!$C$2:$C$871,$Q$2)/$Q$3)*宝箱投放计算!K339</f>
        <v>0.58393299516338337</v>
      </c>
      <c r="M339">
        <f ca="1">(SUMIFS(OFFSET([2]掉落汇总!$C$2:$C$871,,MATCH($B339,[2]掉落汇总!$D$1:$M$1)),[2]掉落汇总!$A$2:$A$871,M$1,[2]掉落汇总!$C$2:$C$871,$Q$1)+SUMIFS(OFFSET([2]掉落汇总!$C$2:$C$871,,MATCH($B339,[2]掉落汇总!$D$1:$M$1)),[2]掉落汇总!$A$2:$A$871,M$1,[2]掉落汇总!$C$2:$C$871,$Q$2)/$Q$3)*宝箱投放计算!L339</f>
        <v>0.73572346140371359</v>
      </c>
      <c r="N339">
        <f ca="1">(SUMIFS(OFFSET([2]掉落汇总!$C$2:$C$871,,MATCH($B339,[2]掉落汇总!$D$1:$M$1)),[2]掉落汇总!$A$2:$A$871,N$1,[2]掉落汇总!$C$2:$C$871,$Q$1)+SUMIFS(OFFSET([2]掉落汇总!$C$2:$C$871,,MATCH($B339,[2]掉落汇总!$D$1:$M$1)),[2]掉落汇总!$A$2:$A$871,N$1,[2]掉落汇总!$C$2:$C$871,$Q$2)/$Q$3)*宝箱投放计算!M339</f>
        <v>0.19916400295057779</v>
      </c>
      <c r="O339">
        <f ca="1">(SUMIFS(OFFSET([2]掉落汇总!$C$2:$C$871,,MATCH($B339,[2]掉落汇总!$D$1:$M$1)),[2]掉落汇总!$A$2:$A$871,O$1,[2]掉落汇总!$C$2:$C$871,$Q$1)+SUMIFS(OFFSET([2]掉落汇总!$C$2:$C$871,,MATCH($B339,[2]掉落汇总!$D$1:$M$1)),[2]掉落汇总!$A$2:$A$871,O$1,[2]掉落汇总!$C$2:$C$871,$Q$2)/$Q$3)*宝箱投放计算!N339</f>
        <v>0.31118538581225147</v>
      </c>
    </row>
    <row r="340" spans="1:15" x14ac:dyDescent="0.2">
      <c r="A340">
        <f>玩家成长时间线!A340</f>
        <v>339</v>
      </c>
      <c r="B340">
        <f>玩家成长时间线!B340</f>
        <v>9</v>
      </c>
      <c r="C340">
        <f ca="1">SUM($D$2:D340)</f>
        <v>1981.5949565627675</v>
      </c>
      <c r="D340">
        <f t="shared" ca="1" si="5"/>
        <v>5.8591049768615058</v>
      </c>
      <c r="E340">
        <f ca="1">(SUMIFS(OFFSET([2]掉落汇总!$C$2:$C$871,,MATCH($B340,[2]掉落汇总!$D$1:$M$1)),[2]掉落汇总!$A$2:$A$871,E$1,[2]掉落汇总!$C$2:$C$871,$Q$1)+SUMIFS(OFFSET([2]掉落汇总!$C$2:$C$871,,MATCH($B340,[2]掉落汇总!$D$1:$M$1)),[2]掉落汇总!$A$2:$A$871,E$1,[2]掉落汇总!$C$2:$C$871,$Q$2)/$Q$3)*宝箱投放计算!D340</f>
        <v>0.8922660850599784</v>
      </c>
      <c r="F340">
        <f ca="1">(SUMIFS(OFFSET([2]掉落汇总!$C$2:$C$871,,MATCH($B340,[2]掉落汇总!$D$1:$M$1)),[2]掉落汇总!$A$2:$A$871,F$1,[2]掉落汇总!$C$2:$C$871,$Q$1)+SUMIFS(OFFSET([2]掉落汇总!$C$2:$C$871,,MATCH($B340,[2]掉落汇总!$D$1:$M$1)),[2]掉落汇总!$A$2:$A$871,F$1,[2]掉落汇总!$C$2:$C$871,$Q$2)/$Q$3)*宝箱投放计算!E340</f>
        <v>3.1368330464716006</v>
      </c>
      <c r="G340">
        <f ca="1">(SUMIFS(OFFSET([2]掉落汇总!$C$2:$C$871,,MATCH($B340,[2]掉落汇总!$D$1:$M$1)),[2]掉落汇总!$A$2:$A$871,G$1,[2]掉落汇总!$C$2:$C$871,$Q$1)+SUMIFS(OFFSET([2]掉落汇总!$C$2:$C$871,,MATCH($B340,[2]掉落汇总!$D$1:$M$1)),[2]掉落汇总!$A$2:$A$871,G$1,[2]掉落汇总!$C$2:$C$871,$Q$2)/$Q$3)*宝箱投放计算!F340</f>
        <v>0</v>
      </c>
      <c r="H340">
        <f ca="1">(SUMIFS(OFFSET([2]掉落汇总!$C$2:$C$871,,MATCH($B340,[2]掉落汇总!$D$1:$M$1)),[2]掉落汇总!$A$2:$A$871,H$1,[2]掉落汇总!$C$2:$C$871,$Q$1)+SUMIFS(OFFSET([2]掉落汇总!$C$2:$C$871,,MATCH($B340,[2]掉落汇总!$D$1:$M$1)),[2]掉落汇总!$A$2:$A$871,H$1,[2]掉落汇总!$C$2:$C$871,$Q$2)/$Q$3)*宝箱投放计算!G340</f>
        <v>0</v>
      </c>
      <c r="I340">
        <f ca="1">(SUMIFS(OFFSET([2]掉落汇总!$C$2:$C$871,,MATCH($B340,[2]掉落汇总!$D$1:$M$1)),[2]掉落汇总!$A$2:$A$871,I$1,[2]掉落汇总!$C$2:$C$871,$Q$1)+SUMIFS(OFFSET([2]掉落汇总!$C$2:$C$871,,MATCH($B340,[2]掉落汇总!$D$1:$M$1)),[2]掉落汇总!$A$2:$A$871,I$1,[2]掉落汇总!$C$2:$C$871,$Q$2)/$Q$3)*宝箱投放计算!H340</f>
        <v>0</v>
      </c>
      <c r="J340">
        <f ca="1">(SUMIFS(OFFSET([2]掉落汇总!$C$2:$C$871,,MATCH($B340,[2]掉落汇总!$D$1:$M$1)),[2]掉落汇总!$A$2:$A$871,J$1,[2]掉落汇总!$C$2:$C$871,$Q$1)+SUMIFS(OFFSET([2]掉落汇总!$C$2:$C$871,,MATCH($B340,[2]掉落汇总!$D$1:$M$1)),[2]掉落汇总!$A$2:$A$871,J$1,[2]掉落汇总!$C$2:$C$871,$Q$2)/$Q$3)*宝箱投放计算!I340</f>
        <v>0</v>
      </c>
      <c r="K340">
        <f ca="1">(SUMIFS(OFFSET([2]掉落汇总!$C$2:$C$871,,MATCH($B340,[2]掉落汇总!$D$1:$M$1)),[2]掉落汇总!$A$2:$A$871,K$1,[2]掉落汇总!$C$2:$C$871,$Q$1)+SUMIFS(OFFSET([2]掉落汇总!$C$2:$C$871,,MATCH($B340,[2]掉落汇总!$D$1:$M$1)),[2]掉落汇总!$A$2:$A$871,K$1,[2]掉落汇总!$C$2:$C$871,$Q$2)/$Q$3)*宝箱投放计算!J340</f>
        <v>0</v>
      </c>
      <c r="L340">
        <f ca="1">(SUMIFS(OFFSET([2]掉落汇总!$C$2:$C$871,,MATCH($B340,[2]掉落汇总!$D$1:$M$1)),[2]掉落汇总!$A$2:$A$871,L$1,[2]掉落汇总!$C$2:$C$871,$Q$1)+SUMIFS(OFFSET([2]掉落汇总!$C$2:$C$871,,MATCH($B340,[2]掉落汇总!$D$1:$M$1)),[2]掉落汇总!$A$2:$A$871,L$1,[2]掉落汇总!$C$2:$C$871,$Q$2)/$Q$3)*宝箱投放计算!K340</f>
        <v>0.58393299516338337</v>
      </c>
      <c r="M340">
        <f ca="1">(SUMIFS(OFFSET([2]掉落汇总!$C$2:$C$871,,MATCH($B340,[2]掉落汇总!$D$1:$M$1)),[2]掉落汇总!$A$2:$A$871,M$1,[2]掉落汇总!$C$2:$C$871,$Q$1)+SUMIFS(OFFSET([2]掉落汇总!$C$2:$C$871,,MATCH($B340,[2]掉落汇总!$D$1:$M$1)),[2]掉落汇总!$A$2:$A$871,M$1,[2]掉落汇总!$C$2:$C$871,$Q$2)/$Q$3)*宝箱投放计算!L340</f>
        <v>0.73572346140371359</v>
      </c>
      <c r="N340">
        <f ca="1">(SUMIFS(OFFSET([2]掉落汇总!$C$2:$C$871,,MATCH($B340,[2]掉落汇总!$D$1:$M$1)),[2]掉落汇总!$A$2:$A$871,N$1,[2]掉落汇总!$C$2:$C$871,$Q$1)+SUMIFS(OFFSET([2]掉落汇总!$C$2:$C$871,,MATCH($B340,[2]掉落汇总!$D$1:$M$1)),[2]掉落汇总!$A$2:$A$871,N$1,[2]掉落汇总!$C$2:$C$871,$Q$2)/$Q$3)*宝箱投放计算!M340</f>
        <v>0.19916400295057779</v>
      </c>
      <c r="O340">
        <f ca="1">(SUMIFS(OFFSET([2]掉落汇总!$C$2:$C$871,,MATCH($B340,[2]掉落汇总!$D$1:$M$1)),[2]掉落汇总!$A$2:$A$871,O$1,[2]掉落汇总!$C$2:$C$871,$Q$1)+SUMIFS(OFFSET([2]掉落汇总!$C$2:$C$871,,MATCH($B340,[2]掉落汇总!$D$1:$M$1)),[2]掉落汇总!$A$2:$A$871,O$1,[2]掉落汇总!$C$2:$C$871,$Q$2)/$Q$3)*宝箱投放计算!N340</f>
        <v>0.31118538581225147</v>
      </c>
    </row>
    <row r="341" spans="1:15" x14ac:dyDescent="0.2">
      <c r="A341">
        <f>玩家成长时间线!A341</f>
        <v>340</v>
      </c>
      <c r="B341">
        <f>玩家成长时间线!B341</f>
        <v>9</v>
      </c>
      <c r="C341">
        <f ca="1">SUM($D$2:D341)</f>
        <v>1987.4579873847763</v>
      </c>
      <c r="D341">
        <f t="shared" ca="1" si="5"/>
        <v>5.8630308220087244</v>
      </c>
      <c r="E341">
        <f ca="1">(SUMIFS(OFFSET([2]掉落汇总!$C$2:$C$871,,MATCH($B341,[2]掉落汇总!$D$1:$M$1)),[2]掉落汇总!$A$2:$A$871,E$1,[2]掉落汇总!$C$2:$C$871,$Q$1)+SUMIFS(OFFSET([2]掉落汇总!$C$2:$C$871,,MATCH($B341,[2]掉落汇总!$D$1:$M$1)),[2]掉落汇总!$A$2:$A$871,E$1,[2]掉落汇总!$C$2:$C$871,$Q$2)/$Q$3)*宝箱投放计算!D341</f>
        <v>0.89619193020719745</v>
      </c>
      <c r="F341">
        <f ca="1">(SUMIFS(OFFSET([2]掉落汇总!$C$2:$C$871,,MATCH($B341,[2]掉落汇总!$D$1:$M$1)),[2]掉落汇总!$A$2:$A$871,F$1,[2]掉落汇总!$C$2:$C$871,$Q$1)+SUMIFS(OFFSET([2]掉落汇总!$C$2:$C$871,,MATCH($B341,[2]掉落汇总!$D$1:$M$1)),[2]掉落汇总!$A$2:$A$871,F$1,[2]掉落汇总!$C$2:$C$871,$Q$2)/$Q$3)*宝箱投放计算!E341</f>
        <v>3.1368330464716006</v>
      </c>
      <c r="G341">
        <f ca="1">(SUMIFS(OFFSET([2]掉落汇总!$C$2:$C$871,,MATCH($B341,[2]掉落汇总!$D$1:$M$1)),[2]掉落汇总!$A$2:$A$871,G$1,[2]掉落汇总!$C$2:$C$871,$Q$1)+SUMIFS(OFFSET([2]掉落汇总!$C$2:$C$871,,MATCH($B341,[2]掉落汇总!$D$1:$M$1)),[2]掉落汇总!$A$2:$A$871,G$1,[2]掉落汇总!$C$2:$C$871,$Q$2)/$Q$3)*宝箱投放计算!F341</f>
        <v>0</v>
      </c>
      <c r="H341">
        <f ca="1">(SUMIFS(OFFSET([2]掉落汇总!$C$2:$C$871,,MATCH($B341,[2]掉落汇总!$D$1:$M$1)),[2]掉落汇总!$A$2:$A$871,H$1,[2]掉落汇总!$C$2:$C$871,$Q$1)+SUMIFS(OFFSET([2]掉落汇总!$C$2:$C$871,,MATCH($B341,[2]掉落汇总!$D$1:$M$1)),[2]掉落汇总!$A$2:$A$871,H$1,[2]掉落汇总!$C$2:$C$871,$Q$2)/$Q$3)*宝箱投放计算!G341</f>
        <v>0</v>
      </c>
      <c r="I341">
        <f ca="1">(SUMIFS(OFFSET([2]掉落汇总!$C$2:$C$871,,MATCH($B341,[2]掉落汇总!$D$1:$M$1)),[2]掉落汇总!$A$2:$A$871,I$1,[2]掉落汇总!$C$2:$C$871,$Q$1)+SUMIFS(OFFSET([2]掉落汇总!$C$2:$C$871,,MATCH($B341,[2]掉落汇总!$D$1:$M$1)),[2]掉落汇总!$A$2:$A$871,I$1,[2]掉落汇总!$C$2:$C$871,$Q$2)/$Q$3)*宝箱投放计算!H341</f>
        <v>0</v>
      </c>
      <c r="J341">
        <f ca="1">(SUMIFS(OFFSET([2]掉落汇总!$C$2:$C$871,,MATCH($B341,[2]掉落汇总!$D$1:$M$1)),[2]掉落汇总!$A$2:$A$871,J$1,[2]掉落汇总!$C$2:$C$871,$Q$1)+SUMIFS(OFFSET([2]掉落汇总!$C$2:$C$871,,MATCH($B341,[2]掉落汇总!$D$1:$M$1)),[2]掉落汇总!$A$2:$A$871,J$1,[2]掉落汇总!$C$2:$C$871,$Q$2)/$Q$3)*宝箱投放计算!I341</f>
        <v>0</v>
      </c>
      <c r="K341">
        <f ca="1">(SUMIFS(OFFSET([2]掉落汇总!$C$2:$C$871,,MATCH($B341,[2]掉落汇总!$D$1:$M$1)),[2]掉落汇总!$A$2:$A$871,K$1,[2]掉落汇总!$C$2:$C$871,$Q$1)+SUMIFS(OFFSET([2]掉落汇总!$C$2:$C$871,,MATCH($B341,[2]掉落汇总!$D$1:$M$1)),[2]掉落汇总!$A$2:$A$871,K$1,[2]掉落汇总!$C$2:$C$871,$Q$2)/$Q$3)*宝箱投放计算!J341</f>
        <v>0</v>
      </c>
      <c r="L341">
        <f ca="1">(SUMIFS(OFFSET([2]掉落汇总!$C$2:$C$871,,MATCH($B341,[2]掉落汇总!$D$1:$M$1)),[2]掉落汇总!$A$2:$A$871,L$1,[2]掉落汇总!$C$2:$C$871,$Q$1)+SUMIFS(OFFSET([2]掉落汇总!$C$2:$C$871,,MATCH($B341,[2]掉落汇总!$D$1:$M$1)),[2]掉落汇总!$A$2:$A$871,L$1,[2]掉落汇总!$C$2:$C$871,$Q$2)/$Q$3)*宝箱投放计算!K341</f>
        <v>0.58393299516338337</v>
      </c>
      <c r="M341">
        <f ca="1">(SUMIFS(OFFSET([2]掉落汇总!$C$2:$C$871,,MATCH($B341,[2]掉落汇总!$D$1:$M$1)),[2]掉落汇总!$A$2:$A$871,M$1,[2]掉落汇总!$C$2:$C$871,$Q$1)+SUMIFS(OFFSET([2]掉落汇总!$C$2:$C$871,,MATCH($B341,[2]掉落汇总!$D$1:$M$1)),[2]掉落汇总!$A$2:$A$871,M$1,[2]掉落汇总!$C$2:$C$871,$Q$2)/$Q$3)*宝箱投放计算!L341</f>
        <v>0.73572346140371359</v>
      </c>
      <c r="N341">
        <f ca="1">(SUMIFS(OFFSET([2]掉落汇总!$C$2:$C$871,,MATCH($B341,[2]掉落汇总!$D$1:$M$1)),[2]掉落汇总!$A$2:$A$871,N$1,[2]掉落汇总!$C$2:$C$871,$Q$1)+SUMIFS(OFFSET([2]掉落汇总!$C$2:$C$871,,MATCH($B341,[2]掉落汇总!$D$1:$M$1)),[2]掉落汇总!$A$2:$A$871,N$1,[2]掉落汇总!$C$2:$C$871,$Q$2)/$Q$3)*宝箱投放计算!M341</f>
        <v>0.19916400295057779</v>
      </c>
      <c r="O341">
        <f ca="1">(SUMIFS(OFFSET([2]掉落汇总!$C$2:$C$871,,MATCH($B341,[2]掉落汇总!$D$1:$M$1)),[2]掉落汇总!$A$2:$A$871,O$1,[2]掉落汇总!$C$2:$C$871,$Q$1)+SUMIFS(OFFSET([2]掉落汇总!$C$2:$C$871,,MATCH($B341,[2]掉落汇总!$D$1:$M$1)),[2]掉落汇总!$A$2:$A$871,O$1,[2]掉落汇总!$C$2:$C$871,$Q$2)/$Q$3)*宝箱投放计算!N341</f>
        <v>0.31118538581225147</v>
      </c>
    </row>
    <row r="342" spans="1:15" x14ac:dyDescent="0.2">
      <c r="A342">
        <f>玩家成长时间线!A342</f>
        <v>341</v>
      </c>
      <c r="B342">
        <f>玩家成长时间线!B342</f>
        <v>9</v>
      </c>
      <c r="C342">
        <f ca="1">SUM($D$2:D342)</f>
        <v>1993.3642025034044</v>
      </c>
      <c r="D342">
        <f t="shared" ca="1" si="5"/>
        <v>5.9062151186281362</v>
      </c>
      <c r="E342">
        <f ca="1">(SUMIFS(OFFSET([2]掉落汇总!$C$2:$C$871,,MATCH($B342,[2]掉落汇总!$D$1:$M$1)),[2]掉落汇总!$A$2:$A$871,E$1,[2]掉落汇总!$C$2:$C$871,$Q$1)+SUMIFS(OFFSET([2]掉落汇总!$C$2:$C$871,,MATCH($B342,[2]掉落汇总!$D$1:$M$1)),[2]掉落汇总!$A$2:$A$871,E$1,[2]掉落汇总!$C$2:$C$871,$Q$2)/$Q$3)*宝箱投放计算!D342</f>
        <v>0.9393762268266086</v>
      </c>
      <c r="F342">
        <f ca="1">(SUMIFS(OFFSET([2]掉落汇总!$C$2:$C$871,,MATCH($B342,[2]掉落汇总!$D$1:$M$1)),[2]掉落汇总!$A$2:$A$871,F$1,[2]掉落汇总!$C$2:$C$871,$Q$1)+SUMIFS(OFFSET([2]掉落汇总!$C$2:$C$871,,MATCH($B342,[2]掉落汇总!$D$1:$M$1)),[2]掉落汇总!$A$2:$A$871,F$1,[2]掉落汇总!$C$2:$C$871,$Q$2)/$Q$3)*宝箱投放计算!E342</f>
        <v>3.1368330464716006</v>
      </c>
      <c r="G342">
        <f ca="1">(SUMIFS(OFFSET([2]掉落汇总!$C$2:$C$871,,MATCH($B342,[2]掉落汇总!$D$1:$M$1)),[2]掉落汇总!$A$2:$A$871,G$1,[2]掉落汇总!$C$2:$C$871,$Q$1)+SUMIFS(OFFSET([2]掉落汇总!$C$2:$C$871,,MATCH($B342,[2]掉落汇总!$D$1:$M$1)),[2]掉落汇总!$A$2:$A$871,G$1,[2]掉落汇总!$C$2:$C$871,$Q$2)/$Q$3)*宝箱投放计算!F342</f>
        <v>0</v>
      </c>
      <c r="H342">
        <f ca="1">(SUMIFS(OFFSET([2]掉落汇总!$C$2:$C$871,,MATCH($B342,[2]掉落汇总!$D$1:$M$1)),[2]掉落汇总!$A$2:$A$871,H$1,[2]掉落汇总!$C$2:$C$871,$Q$1)+SUMIFS(OFFSET([2]掉落汇总!$C$2:$C$871,,MATCH($B342,[2]掉落汇总!$D$1:$M$1)),[2]掉落汇总!$A$2:$A$871,H$1,[2]掉落汇总!$C$2:$C$871,$Q$2)/$Q$3)*宝箱投放计算!G342</f>
        <v>0</v>
      </c>
      <c r="I342">
        <f ca="1">(SUMIFS(OFFSET([2]掉落汇总!$C$2:$C$871,,MATCH($B342,[2]掉落汇总!$D$1:$M$1)),[2]掉落汇总!$A$2:$A$871,I$1,[2]掉落汇总!$C$2:$C$871,$Q$1)+SUMIFS(OFFSET([2]掉落汇总!$C$2:$C$871,,MATCH($B342,[2]掉落汇总!$D$1:$M$1)),[2]掉落汇总!$A$2:$A$871,I$1,[2]掉落汇总!$C$2:$C$871,$Q$2)/$Q$3)*宝箱投放计算!H342</f>
        <v>0</v>
      </c>
      <c r="J342">
        <f ca="1">(SUMIFS(OFFSET([2]掉落汇总!$C$2:$C$871,,MATCH($B342,[2]掉落汇总!$D$1:$M$1)),[2]掉落汇总!$A$2:$A$871,J$1,[2]掉落汇总!$C$2:$C$871,$Q$1)+SUMIFS(OFFSET([2]掉落汇总!$C$2:$C$871,,MATCH($B342,[2]掉落汇总!$D$1:$M$1)),[2]掉落汇总!$A$2:$A$871,J$1,[2]掉落汇总!$C$2:$C$871,$Q$2)/$Q$3)*宝箱投放计算!I342</f>
        <v>0</v>
      </c>
      <c r="K342">
        <f ca="1">(SUMIFS(OFFSET([2]掉落汇总!$C$2:$C$871,,MATCH($B342,[2]掉落汇总!$D$1:$M$1)),[2]掉落汇总!$A$2:$A$871,K$1,[2]掉落汇总!$C$2:$C$871,$Q$1)+SUMIFS(OFFSET([2]掉落汇总!$C$2:$C$871,,MATCH($B342,[2]掉落汇总!$D$1:$M$1)),[2]掉落汇总!$A$2:$A$871,K$1,[2]掉落汇总!$C$2:$C$871,$Q$2)/$Q$3)*宝箱投放计算!J342</f>
        <v>0</v>
      </c>
      <c r="L342">
        <f ca="1">(SUMIFS(OFFSET([2]掉落汇总!$C$2:$C$871,,MATCH($B342,[2]掉落汇总!$D$1:$M$1)),[2]掉落汇总!$A$2:$A$871,L$1,[2]掉落汇总!$C$2:$C$871,$Q$1)+SUMIFS(OFFSET([2]掉落汇总!$C$2:$C$871,,MATCH($B342,[2]掉落汇总!$D$1:$M$1)),[2]掉落汇总!$A$2:$A$871,L$1,[2]掉落汇总!$C$2:$C$871,$Q$2)/$Q$3)*宝箱投放计算!K342</f>
        <v>0.58393299516338337</v>
      </c>
      <c r="M342">
        <f ca="1">(SUMIFS(OFFSET([2]掉落汇总!$C$2:$C$871,,MATCH($B342,[2]掉落汇总!$D$1:$M$1)),[2]掉落汇总!$A$2:$A$871,M$1,[2]掉落汇总!$C$2:$C$871,$Q$1)+SUMIFS(OFFSET([2]掉落汇总!$C$2:$C$871,,MATCH($B342,[2]掉落汇总!$D$1:$M$1)),[2]掉落汇总!$A$2:$A$871,M$1,[2]掉落汇总!$C$2:$C$871,$Q$2)/$Q$3)*宝箱投放计算!L342</f>
        <v>0.73572346140371359</v>
      </c>
      <c r="N342">
        <f ca="1">(SUMIFS(OFFSET([2]掉落汇总!$C$2:$C$871,,MATCH($B342,[2]掉落汇总!$D$1:$M$1)),[2]掉落汇总!$A$2:$A$871,N$1,[2]掉落汇总!$C$2:$C$871,$Q$1)+SUMIFS(OFFSET([2]掉落汇总!$C$2:$C$871,,MATCH($B342,[2]掉落汇总!$D$1:$M$1)),[2]掉落汇总!$A$2:$A$871,N$1,[2]掉落汇总!$C$2:$C$871,$Q$2)/$Q$3)*宝箱投放计算!M342</f>
        <v>0.19916400295057779</v>
      </c>
      <c r="O342">
        <f ca="1">(SUMIFS(OFFSET([2]掉落汇总!$C$2:$C$871,,MATCH($B342,[2]掉落汇总!$D$1:$M$1)),[2]掉落汇总!$A$2:$A$871,O$1,[2]掉落汇总!$C$2:$C$871,$Q$1)+SUMIFS(OFFSET([2]掉落汇总!$C$2:$C$871,,MATCH($B342,[2]掉落汇总!$D$1:$M$1)),[2]掉落汇总!$A$2:$A$871,O$1,[2]掉落汇总!$C$2:$C$871,$Q$2)/$Q$3)*宝箱投放计算!N342</f>
        <v>0.31118538581225147</v>
      </c>
    </row>
    <row r="343" spans="1:15" x14ac:dyDescent="0.2">
      <c r="A343">
        <f>玩家成长时间线!A343</f>
        <v>342</v>
      </c>
      <c r="B343">
        <f>玩家成长时间线!B343</f>
        <v>10</v>
      </c>
      <c r="C343">
        <f ca="1">SUM($D$2:D343)</f>
        <v>1999.2032223525969</v>
      </c>
      <c r="D343">
        <f t="shared" ca="1" si="5"/>
        <v>5.8390198491923746</v>
      </c>
      <c r="E343">
        <f ca="1">(SUMIFS(OFFSET([2]掉落汇总!$C$2:$C$871,,MATCH($B343,[2]掉落汇总!$D$1:$M$1)),[2]掉落汇总!$A$2:$A$871,E$1,[2]掉落汇总!$C$2:$C$871,$Q$1)+SUMIFS(OFFSET([2]掉落汇总!$C$2:$C$871,,MATCH($B343,[2]掉落汇总!$D$1:$M$1)),[2]掉落汇总!$A$2:$A$871,E$1,[2]掉落汇总!$C$2:$C$871,$Q$2)/$Q$3)*宝箱投放计算!D343</f>
        <v>0.87218095739084689</v>
      </c>
      <c r="F343">
        <f ca="1">(SUMIFS(OFFSET([2]掉落汇总!$C$2:$C$871,,MATCH($B343,[2]掉落汇总!$D$1:$M$1)),[2]掉落汇总!$A$2:$A$871,F$1,[2]掉落汇总!$C$2:$C$871,$Q$1)+SUMIFS(OFFSET([2]掉落汇总!$C$2:$C$871,,MATCH($B343,[2]掉落汇总!$D$1:$M$1)),[2]掉落汇总!$A$2:$A$871,F$1,[2]掉落汇总!$C$2:$C$871,$Q$2)/$Q$3)*宝箱投放计算!E343</f>
        <v>3.1368330464716006</v>
      </c>
      <c r="G343">
        <f ca="1">(SUMIFS(OFFSET([2]掉落汇总!$C$2:$C$871,,MATCH($B343,[2]掉落汇总!$D$1:$M$1)),[2]掉落汇总!$A$2:$A$871,G$1,[2]掉落汇总!$C$2:$C$871,$Q$1)+SUMIFS(OFFSET([2]掉落汇总!$C$2:$C$871,,MATCH($B343,[2]掉落汇总!$D$1:$M$1)),[2]掉落汇总!$A$2:$A$871,G$1,[2]掉落汇总!$C$2:$C$871,$Q$2)/$Q$3)*宝箱投放计算!F343</f>
        <v>0</v>
      </c>
      <c r="H343">
        <f ca="1">(SUMIFS(OFFSET([2]掉落汇总!$C$2:$C$871,,MATCH($B343,[2]掉落汇总!$D$1:$M$1)),[2]掉落汇总!$A$2:$A$871,H$1,[2]掉落汇总!$C$2:$C$871,$Q$1)+SUMIFS(OFFSET([2]掉落汇总!$C$2:$C$871,,MATCH($B343,[2]掉落汇总!$D$1:$M$1)),[2]掉落汇总!$A$2:$A$871,H$1,[2]掉落汇总!$C$2:$C$871,$Q$2)/$Q$3)*宝箱投放计算!G343</f>
        <v>0</v>
      </c>
      <c r="I343">
        <f ca="1">(SUMIFS(OFFSET([2]掉落汇总!$C$2:$C$871,,MATCH($B343,[2]掉落汇总!$D$1:$M$1)),[2]掉落汇总!$A$2:$A$871,I$1,[2]掉落汇总!$C$2:$C$871,$Q$1)+SUMIFS(OFFSET([2]掉落汇总!$C$2:$C$871,,MATCH($B343,[2]掉落汇总!$D$1:$M$1)),[2]掉落汇总!$A$2:$A$871,I$1,[2]掉落汇总!$C$2:$C$871,$Q$2)/$Q$3)*宝箱投放计算!H343</f>
        <v>0</v>
      </c>
      <c r="J343">
        <f ca="1">(SUMIFS(OFFSET([2]掉落汇总!$C$2:$C$871,,MATCH($B343,[2]掉落汇总!$D$1:$M$1)),[2]掉落汇总!$A$2:$A$871,J$1,[2]掉落汇总!$C$2:$C$871,$Q$1)+SUMIFS(OFFSET([2]掉落汇总!$C$2:$C$871,,MATCH($B343,[2]掉落汇总!$D$1:$M$1)),[2]掉落汇总!$A$2:$A$871,J$1,[2]掉落汇总!$C$2:$C$871,$Q$2)/$Q$3)*宝箱投放计算!I343</f>
        <v>0</v>
      </c>
      <c r="K343">
        <f ca="1">(SUMIFS(OFFSET([2]掉落汇总!$C$2:$C$871,,MATCH($B343,[2]掉落汇总!$D$1:$M$1)),[2]掉落汇总!$A$2:$A$871,K$1,[2]掉落汇总!$C$2:$C$871,$Q$1)+SUMIFS(OFFSET([2]掉落汇总!$C$2:$C$871,,MATCH($B343,[2]掉落汇总!$D$1:$M$1)),[2]掉落汇总!$A$2:$A$871,K$1,[2]掉落汇总!$C$2:$C$871,$Q$2)/$Q$3)*宝箱投放计算!J343</f>
        <v>0</v>
      </c>
      <c r="L343">
        <f ca="1">(SUMIFS(OFFSET([2]掉落汇总!$C$2:$C$871,,MATCH($B343,[2]掉落汇总!$D$1:$M$1)),[2]掉落汇总!$A$2:$A$871,L$1,[2]掉落汇总!$C$2:$C$871,$Q$1)+SUMIFS(OFFSET([2]掉落汇总!$C$2:$C$871,,MATCH($B343,[2]掉落汇总!$D$1:$M$1)),[2]掉落汇总!$A$2:$A$871,L$1,[2]掉落汇总!$C$2:$C$871,$Q$2)/$Q$3)*宝箱投放计算!K343</f>
        <v>0.58393299516338337</v>
      </c>
      <c r="M343">
        <f ca="1">(SUMIFS(OFFSET([2]掉落汇总!$C$2:$C$871,,MATCH($B343,[2]掉落汇总!$D$1:$M$1)),[2]掉落汇总!$A$2:$A$871,M$1,[2]掉落汇总!$C$2:$C$871,$Q$1)+SUMIFS(OFFSET([2]掉落汇总!$C$2:$C$871,,MATCH($B343,[2]掉落汇总!$D$1:$M$1)),[2]掉落汇总!$A$2:$A$871,M$1,[2]掉落汇总!$C$2:$C$871,$Q$2)/$Q$3)*宝箱投放计算!L343</f>
        <v>0.73572346140371359</v>
      </c>
      <c r="N343">
        <f ca="1">(SUMIFS(OFFSET([2]掉落汇总!$C$2:$C$871,,MATCH($B343,[2]掉落汇总!$D$1:$M$1)),[2]掉落汇总!$A$2:$A$871,N$1,[2]掉落汇总!$C$2:$C$871,$Q$1)+SUMIFS(OFFSET([2]掉落汇总!$C$2:$C$871,,MATCH($B343,[2]掉落汇总!$D$1:$M$1)),[2]掉落汇总!$A$2:$A$871,N$1,[2]掉落汇总!$C$2:$C$871,$Q$2)/$Q$3)*宝箱投放计算!M343</f>
        <v>0.19916400295057779</v>
      </c>
      <c r="O343">
        <f ca="1">(SUMIFS(OFFSET([2]掉落汇总!$C$2:$C$871,,MATCH($B343,[2]掉落汇总!$D$1:$M$1)),[2]掉落汇总!$A$2:$A$871,O$1,[2]掉落汇总!$C$2:$C$871,$Q$1)+SUMIFS(OFFSET([2]掉落汇总!$C$2:$C$871,,MATCH($B343,[2]掉落汇总!$D$1:$M$1)),[2]掉落汇总!$A$2:$A$871,O$1,[2]掉落汇总!$C$2:$C$871,$Q$2)/$Q$3)*宝箱投放计算!N343</f>
        <v>0.31118538581225147</v>
      </c>
    </row>
    <row r="344" spans="1:15" x14ac:dyDescent="0.2">
      <c r="A344">
        <f>玩家成长时间线!A344</f>
        <v>343</v>
      </c>
      <c r="B344">
        <f>玩家成长时间线!B344</f>
        <v>10</v>
      </c>
      <c r="C344">
        <f ca="1">SUM($D$2:D344)</f>
        <v>2005.0460296820627</v>
      </c>
      <c r="D344">
        <f t="shared" ca="1" si="5"/>
        <v>5.8428073294659146</v>
      </c>
      <c r="E344">
        <f ca="1">(SUMIFS(OFFSET([2]掉落汇总!$C$2:$C$871,,MATCH($B344,[2]掉落汇总!$D$1:$M$1)),[2]掉落汇总!$A$2:$A$871,E$1,[2]掉落汇总!$C$2:$C$871,$Q$1)+SUMIFS(OFFSET([2]掉落汇总!$C$2:$C$871,,MATCH($B344,[2]掉落汇总!$D$1:$M$1)),[2]掉落汇总!$A$2:$A$871,E$1,[2]掉落汇总!$C$2:$C$871,$Q$2)/$Q$3)*宝箱投放计算!D344</f>
        <v>0.87596843766438726</v>
      </c>
      <c r="F344">
        <f ca="1">(SUMIFS(OFFSET([2]掉落汇总!$C$2:$C$871,,MATCH($B344,[2]掉落汇总!$D$1:$M$1)),[2]掉落汇总!$A$2:$A$871,F$1,[2]掉落汇总!$C$2:$C$871,$Q$1)+SUMIFS(OFFSET([2]掉落汇总!$C$2:$C$871,,MATCH($B344,[2]掉落汇总!$D$1:$M$1)),[2]掉落汇总!$A$2:$A$871,F$1,[2]掉落汇总!$C$2:$C$871,$Q$2)/$Q$3)*宝箱投放计算!E344</f>
        <v>3.1368330464716006</v>
      </c>
      <c r="G344">
        <f ca="1">(SUMIFS(OFFSET([2]掉落汇总!$C$2:$C$871,,MATCH($B344,[2]掉落汇总!$D$1:$M$1)),[2]掉落汇总!$A$2:$A$871,G$1,[2]掉落汇总!$C$2:$C$871,$Q$1)+SUMIFS(OFFSET([2]掉落汇总!$C$2:$C$871,,MATCH($B344,[2]掉落汇总!$D$1:$M$1)),[2]掉落汇总!$A$2:$A$871,G$1,[2]掉落汇总!$C$2:$C$871,$Q$2)/$Q$3)*宝箱投放计算!F344</f>
        <v>0</v>
      </c>
      <c r="H344">
        <f ca="1">(SUMIFS(OFFSET([2]掉落汇总!$C$2:$C$871,,MATCH($B344,[2]掉落汇总!$D$1:$M$1)),[2]掉落汇总!$A$2:$A$871,H$1,[2]掉落汇总!$C$2:$C$871,$Q$1)+SUMIFS(OFFSET([2]掉落汇总!$C$2:$C$871,,MATCH($B344,[2]掉落汇总!$D$1:$M$1)),[2]掉落汇总!$A$2:$A$871,H$1,[2]掉落汇总!$C$2:$C$871,$Q$2)/$Q$3)*宝箱投放计算!G344</f>
        <v>0</v>
      </c>
      <c r="I344">
        <f ca="1">(SUMIFS(OFFSET([2]掉落汇总!$C$2:$C$871,,MATCH($B344,[2]掉落汇总!$D$1:$M$1)),[2]掉落汇总!$A$2:$A$871,I$1,[2]掉落汇总!$C$2:$C$871,$Q$1)+SUMIFS(OFFSET([2]掉落汇总!$C$2:$C$871,,MATCH($B344,[2]掉落汇总!$D$1:$M$1)),[2]掉落汇总!$A$2:$A$871,I$1,[2]掉落汇总!$C$2:$C$871,$Q$2)/$Q$3)*宝箱投放计算!H344</f>
        <v>0</v>
      </c>
      <c r="J344">
        <f ca="1">(SUMIFS(OFFSET([2]掉落汇总!$C$2:$C$871,,MATCH($B344,[2]掉落汇总!$D$1:$M$1)),[2]掉落汇总!$A$2:$A$871,J$1,[2]掉落汇总!$C$2:$C$871,$Q$1)+SUMIFS(OFFSET([2]掉落汇总!$C$2:$C$871,,MATCH($B344,[2]掉落汇总!$D$1:$M$1)),[2]掉落汇总!$A$2:$A$871,J$1,[2]掉落汇总!$C$2:$C$871,$Q$2)/$Q$3)*宝箱投放计算!I344</f>
        <v>0</v>
      </c>
      <c r="K344">
        <f ca="1">(SUMIFS(OFFSET([2]掉落汇总!$C$2:$C$871,,MATCH($B344,[2]掉落汇总!$D$1:$M$1)),[2]掉落汇总!$A$2:$A$871,K$1,[2]掉落汇总!$C$2:$C$871,$Q$1)+SUMIFS(OFFSET([2]掉落汇总!$C$2:$C$871,,MATCH($B344,[2]掉落汇总!$D$1:$M$1)),[2]掉落汇总!$A$2:$A$871,K$1,[2]掉落汇总!$C$2:$C$871,$Q$2)/$Q$3)*宝箱投放计算!J344</f>
        <v>0</v>
      </c>
      <c r="L344">
        <f ca="1">(SUMIFS(OFFSET([2]掉落汇总!$C$2:$C$871,,MATCH($B344,[2]掉落汇总!$D$1:$M$1)),[2]掉落汇总!$A$2:$A$871,L$1,[2]掉落汇总!$C$2:$C$871,$Q$1)+SUMIFS(OFFSET([2]掉落汇总!$C$2:$C$871,,MATCH($B344,[2]掉落汇总!$D$1:$M$1)),[2]掉落汇总!$A$2:$A$871,L$1,[2]掉落汇总!$C$2:$C$871,$Q$2)/$Q$3)*宝箱投放计算!K344</f>
        <v>0.58393299516338337</v>
      </c>
      <c r="M344">
        <f ca="1">(SUMIFS(OFFSET([2]掉落汇总!$C$2:$C$871,,MATCH($B344,[2]掉落汇总!$D$1:$M$1)),[2]掉落汇总!$A$2:$A$871,M$1,[2]掉落汇总!$C$2:$C$871,$Q$1)+SUMIFS(OFFSET([2]掉落汇总!$C$2:$C$871,,MATCH($B344,[2]掉落汇总!$D$1:$M$1)),[2]掉落汇总!$A$2:$A$871,M$1,[2]掉落汇总!$C$2:$C$871,$Q$2)/$Q$3)*宝箱投放计算!L344</f>
        <v>0.73572346140371359</v>
      </c>
      <c r="N344">
        <f ca="1">(SUMIFS(OFFSET([2]掉落汇总!$C$2:$C$871,,MATCH($B344,[2]掉落汇总!$D$1:$M$1)),[2]掉落汇总!$A$2:$A$871,N$1,[2]掉落汇总!$C$2:$C$871,$Q$1)+SUMIFS(OFFSET([2]掉落汇总!$C$2:$C$871,,MATCH($B344,[2]掉落汇总!$D$1:$M$1)),[2]掉落汇总!$A$2:$A$871,N$1,[2]掉落汇总!$C$2:$C$871,$Q$2)/$Q$3)*宝箱投放计算!M344</f>
        <v>0.19916400295057779</v>
      </c>
      <c r="O344">
        <f ca="1">(SUMIFS(OFFSET([2]掉落汇总!$C$2:$C$871,,MATCH($B344,[2]掉落汇总!$D$1:$M$1)),[2]掉落汇总!$A$2:$A$871,O$1,[2]掉落汇总!$C$2:$C$871,$Q$1)+SUMIFS(OFFSET([2]掉落汇总!$C$2:$C$871,,MATCH($B344,[2]掉落汇总!$D$1:$M$1)),[2]掉落汇总!$A$2:$A$871,O$1,[2]掉落汇总!$C$2:$C$871,$Q$2)/$Q$3)*宝箱投放计算!N344</f>
        <v>0.31118538581225147</v>
      </c>
    </row>
    <row r="345" spans="1:15" x14ac:dyDescent="0.2">
      <c r="A345">
        <f>玩家成长时间线!A345</f>
        <v>344</v>
      </c>
      <c r="B345">
        <f>玩家成长时间线!B345</f>
        <v>10</v>
      </c>
      <c r="C345">
        <f ca="1">SUM($D$2:D345)</f>
        <v>2010.8926244918021</v>
      </c>
      <c r="D345">
        <f t="shared" ca="1" si="5"/>
        <v>5.8465948097394547</v>
      </c>
      <c r="E345">
        <f ca="1">(SUMIFS(OFFSET([2]掉落汇总!$C$2:$C$871,,MATCH($B345,[2]掉落汇总!$D$1:$M$1)),[2]掉落汇总!$A$2:$A$871,E$1,[2]掉落汇总!$C$2:$C$871,$Q$1)+SUMIFS(OFFSET([2]掉落汇总!$C$2:$C$871,,MATCH($B345,[2]掉落汇总!$D$1:$M$1)),[2]掉落汇总!$A$2:$A$871,E$1,[2]掉落汇总!$C$2:$C$871,$Q$2)/$Q$3)*宝箱投放计算!D345</f>
        <v>0.8797559179379274</v>
      </c>
      <c r="F345">
        <f ca="1">(SUMIFS(OFFSET([2]掉落汇总!$C$2:$C$871,,MATCH($B345,[2]掉落汇总!$D$1:$M$1)),[2]掉落汇总!$A$2:$A$871,F$1,[2]掉落汇总!$C$2:$C$871,$Q$1)+SUMIFS(OFFSET([2]掉落汇总!$C$2:$C$871,,MATCH($B345,[2]掉落汇总!$D$1:$M$1)),[2]掉落汇总!$A$2:$A$871,F$1,[2]掉落汇总!$C$2:$C$871,$Q$2)/$Q$3)*宝箱投放计算!E345</f>
        <v>3.1368330464716006</v>
      </c>
      <c r="G345">
        <f ca="1">(SUMIFS(OFFSET([2]掉落汇总!$C$2:$C$871,,MATCH($B345,[2]掉落汇总!$D$1:$M$1)),[2]掉落汇总!$A$2:$A$871,G$1,[2]掉落汇总!$C$2:$C$871,$Q$1)+SUMIFS(OFFSET([2]掉落汇总!$C$2:$C$871,,MATCH($B345,[2]掉落汇总!$D$1:$M$1)),[2]掉落汇总!$A$2:$A$871,G$1,[2]掉落汇总!$C$2:$C$871,$Q$2)/$Q$3)*宝箱投放计算!F345</f>
        <v>0</v>
      </c>
      <c r="H345">
        <f ca="1">(SUMIFS(OFFSET([2]掉落汇总!$C$2:$C$871,,MATCH($B345,[2]掉落汇总!$D$1:$M$1)),[2]掉落汇总!$A$2:$A$871,H$1,[2]掉落汇总!$C$2:$C$871,$Q$1)+SUMIFS(OFFSET([2]掉落汇总!$C$2:$C$871,,MATCH($B345,[2]掉落汇总!$D$1:$M$1)),[2]掉落汇总!$A$2:$A$871,H$1,[2]掉落汇总!$C$2:$C$871,$Q$2)/$Q$3)*宝箱投放计算!G345</f>
        <v>0</v>
      </c>
      <c r="I345">
        <f ca="1">(SUMIFS(OFFSET([2]掉落汇总!$C$2:$C$871,,MATCH($B345,[2]掉落汇总!$D$1:$M$1)),[2]掉落汇总!$A$2:$A$871,I$1,[2]掉落汇总!$C$2:$C$871,$Q$1)+SUMIFS(OFFSET([2]掉落汇总!$C$2:$C$871,,MATCH($B345,[2]掉落汇总!$D$1:$M$1)),[2]掉落汇总!$A$2:$A$871,I$1,[2]掉落汇总!$C$2:$C$871,$Q$2)/$Q$3)*宝箱投放计算!H345</f>
        <v>0</v>
      </c>
      <c r="J345">
        <f ca="1">(SUMIFS(OFFSET([2]掉落汇总!$C$2:$C$871,,MATCH($B345,[2]掉落汇总!$D$1:$M$1)),[2]掉落汇总!$A$2:$A$871,J$1,[2]掉落汇总!$C$2:$C$871,$Q$1)+SUMIFS(OFFSET([2]掉落汇总!$C$2:$C$871,,MATCH($B345,[2]掉落汇总!$D$1:$M$1)),[2]掉落汇总!$A$2:$A$871,J$1,[2]掉落汇总!$C$2:$C$871,$Q$2)/$Q$3)*宝箱投放计算!I345</f>
        <v>0</v>
      </c>
      <c r="K345">
        <f ca="1">(SUMIFS(OFFSET([2]掉落汇总!$C$2:$C$871,,MATCH($B345,[2]掉落汇总!$D$1:$M$1)),[2]掉落汇总!$A$2:$A$871,K$1,[2]掉落汇总!$C$2:$C$871,$Q$1)+SUMIFS(OFFSET([2]掉落汇总!$C$2:$C$871,,MATCH($B345,[2]掉落汇总!$D$1:$M$1)),[2]掉落汇总!$A$2:$A$871,K$1,[2]掉落汇总!$C$2:$C$871,$Q$2)/$Q$3)*宝箱投放计算!J345</f>
        <v>0</v>
      </c>
      <c r="L345">
        <f ca="1">(SUMIFS(OFFSET([2]掉落汇总!$C$2:$C$871,,MATCH($B345,[2]掉落汇总!$D$1:$M$1)),[2]掉落汇总!$A$2:$A$871,L$1,[2]掉落汇总!$C$2:$C$871,$Q$1)+SUMIFS(OFFSET([2]掉落汇总!$C$2:$C$871,,MATCH($B345,[2]掉落汇总!$D$1:$M$1)),[2]掉落汇总!$A$2:$A$871,L$1,[2]掉落汇总!$C$2:$C$871,$Q$2)/$Q$3)*宝箱投放计算!K345</f>
        <v>0.58393299516338337</v>
      </c>
      <c r="M345">
        <f ca="1">(SUMIFS(OFFSET([2]掉落汇总!$C$2:$C$871,,MATCH($B345,[2]掉落汇总!$D$1:$M$1)),[2]掉落汇总!$A$2:$A$871,M$1,[2]掉落汇总!$C$2:$C$871,$Q$1)+SUMIFS(OFFSET([2]掉落汇总!$C$2:$C$871,,MATCH($B345,[2]掉落汇总!$D$1:$M$1)),[2]掉落汇总!$A$2:$A$871,M$1,[2]掉落汇总!$C$2:$C$871,$Q$2)/$Q$3)*宝箱投放计算!L345</f>
        <v>0.73572346140371359</v>
      </c>
      <c r="N345">
        <f ca="1">(SUMIFS(OFFSET([2]掉落汇总!$C$2:$C$871,,MATCH($B345,[2]掉落汇总!$D$1:$M$1)),[2]掉落汇总!$A$2:$A$871,N$1,[2]掉落汇总!$C$2:$C$871,$Q$1)+SUMIFS(OFFSET([2]掉落汇总!$C$2:$C$871,,MATCH($B345,[2]掉落汇总!$D$1:$M$1)),[2]掉落汇总!$A$2:$A$871,N$1,[2]掉落汇总!$C$2:$C$871,$Q$2)/$Q$3)*宝箱投放计算!M345</f>
        <v>0.19916400295057779</v>
      </c>
      <c r="O345">
        <f ca="1">(SUMIFS(OFFSET([2]掉落汇总!$C$2:$C$871,,MATCH($B345,[2]掉落汇总!$D$1:$M$1)),[2]掉落汇总!$A$2:$A$871,O$1,[2]掉落汇总!$C$2:$C$871,$Q$1)+SUMIFS(OFFSET([2]掉落汇总!$C$2:$C$871,,MATCH($B345,[2]掉落汇总!$D$1:$M$1)),[2]掉落汇总!$A$2:$A$871,O$1,[2]掉落汇总!$C$2:$C$871,$Q$2)/$Q$3)*宝箱投放计算!N345</f>
        <v>0.31118538581225147</v>
      </c>
    </row>
    <row r="346" spans="1:15" x14ac:dyDescent="0.2">
      <c r="A346">
        <f>玩家成长时间线!A346</f>
        <v>345</v>
      </c>
      <c r="B346">
        <f>玩家成长时间线!B346</f>
        <v>10</v>
      </c>
      <c r="C346">
        <f ca="1">SUM($D$2:D346)</f>
        <v>2017.4713061930745</v>
      </c>
      <c r="D346">
        <f t="shared" ca="1" si="5"/>
        <v>6.578681701272548</v>
      </c>
      <c r="E346">
        <f ca="1">(SUMIFS(OFFSET([2]掉落汇总!$C$2:$C$871,,MATCH($B346,[2]掉落汇总!$D$1:$M$1)),[2]掉落汇总!$A$2:$A$871,E$1,[2]掉落汇总!$C$2:$C$871,$Q$1)+SUMIFS(OFFSET([2]掉落汇总!$C$2:$C$871,,MATCH($B346,[2]掉落汇总!$D$1:$M$1)),[2]掉落汇总!$A$2:$A$871,E$1,[2]掉落汇总!$C$2:$C$871,$Q$2)/$Q$3)*宝箱投放计算!D346</f>
        <v>0.95929300368227244</v>
      </c>
      <c r="F346">
        <f ca="1">(SUMIFS(OFFSET([2]掉落汇总!$C$2:$C$871,,MATCH($B346,[2]掉落汇总!$D$1:$M$1)),[2]掉落汇总!$A$2:$A$871,F$1,[2]掉落汇总!$C$2:$C$871,$Q$1)+SUMIFS(OFFSET([2]掉落汇总!$C$2:$C$871,,MATCH($B346,[2]掉落汇总!$D$1:$M$1)),[2]掉落汇总!$A$2:$A$871,F$1,[2]掉落汇总!$C$2:$C$871,$Q$2)/$Q$3)*宝箱投放计算!E346</f>
        <v>3.1368330464716006</v>
      </c>
      <c r="G346">
        <f ca="1">(SUMIFS(OFFSET([2]掉落汇总!$C$2:$C$871,,MATCH($B346,[2]掉落汇总!$D$1:$M$1)),[2]掉落汇总!$A$2:$A$871,G$1,[2]掉落汇总!$C$2:$C$871,$Q$1)+SUMIFS(OFFSET([2]掉落汇总!$C$2:$C$871,,MATCH($B346,[2]掉落汇总!$D$1:$M$1)),[2]掉落汇总!$A$2:$A$871,G$1,[2]掉落汇总!$C$2:$C$871,$Q$2)/$Q$3)*宝箱投放计算!F346</f>
        <v>0.65254980578874822</v>
      </c>
      <c r="H346">
        <f ca="1">(SUMIFS(OFFSET([2]掉落汇总!$C$2:$C$871,,MATCH($B346,[2]掉落汇总!$D$1:$M$1)),[2]掉落汇总!$A$2:$A$871,H$1,[2]掉落汇总!$C$2:$C$871,$Q$1)+SUMIFS(OFFSET([2]掉落汇总!$C$2:$C$871,,MATCH($B346,[2]掉落汇总!$D$1:$M$1)),[2]掉落汇总!$A$2:$A$871,H$1,[2]掉落汇总!$C$2:$C$871,$Q$2)/$Q$3)*宝箱投放计算!G346</f>
        <v>0</v>
      </c>
      <c r="I346">
        <f ca="1">(SUMIFS(OFFSET([2]掉落汇总!$C$2:$C$871,,MATCH($B346,[2]掉落汇总!$D$1:$M$1)),[2]掉落汇总!$A$2:$A$871,I$1,[2]掉落汇总!$C$2:$C$871,$Q$1)+SUMIFS(OFFSET([2]掉落汇总!$C$2:$C$871,,MATCH($B346,[2]掉落汇总!$D$1:$M$1)),[2]掉落汇总!$A$2:$A$871,I$1,[2]掉落汇总!$C$2:$C$871,$Q$2)/$Q$3)*宝箱投放计算!H346</f>
        <v>0</v>
      </c>
      <c r="J346">
        <f ca="1">(SUMIFS(OFFSET([2]掉落汇总!$C$2:$C$871,,MATCH($B346,[2]掉落汇总!$D$1:$M$1)),[2]掉落汇总!$A$2:$A$871,J$1,[2]掉落汇总!$C$2:$C$871,$Q$1)+SUMIFS(OFFSET([2]掉落汇总!$C$2:$C$871,,MATCH($B346,[2]掉落汇总!$D$1:$M$1)),[2]掉落汇总!$A$2:$A$871,J$1,[2]掉落汇总!$C$2:$C$871,$Q$2)/$Q$3)*宝箱投放计算!I346</f>
        <v>0</v>
      </c>
      <c r="K346">
        <f ca="1">(SUMIFS(OFFSET([2]掉落汇总!$C$2:$C$871,,MATCH($B346,[2]掉落汇总!$D$1:$M$1)),[2]掉落汇总!$A$2:$A$871,K$1,[2]掉落汇总!$C$2:$C$871,$Q$1)+SUMIFS(OFFSET([2]掉落汇总!$C$2:$C$871,,MATCH($B346,[2]掉落汇总!$D$1:$M$1)),[2]掉落汇总!$A$2:$A$871,K$1,[2]掉落汇总!$C$2:$C$871,$Q$2)/$Q$3)*宝箱投放计算!J346</f>
        <v>0</v>
      </c>
      <c r="L346">
        <f ca="1">(SUMIFS(OFFSET([2]掉落汇总!$C$2:$C$871,,MATCH($B346,[2]掉落汇总!$D$1:$M$1)),[2]掉落汇总!$A$2:$A$871,L$1,[2]掉落汇总!$C$2:$C$871,$Q$1)+SUMIFS(OFFSET([2]掉落汇总!$C$2:$C$871,,MATCH($B346,[2]掉落汇总!$D$1:$M$1)),[2]掉落汇总!$A$2:$A$871,L$1,[2]掉落汇总!$C$2:$C$871,$Q$2)/$Q$3)*宝箱投放计算!K346</f>
        <v>0.58393299516338337</v>
      </c>
      <c r="M346">
        <f ca="1">(SUMIFS(OFFSET([2]掉落汇总!$C$2:$C$871,,MATCH($B346,[2]掉落汇总!$D$1:$M$1)),[2]掉落汇总!$A$2:$A$871,M$1,[2]掉落汇总!$C$2:$C$871,$Q$1)+SUMIFS(OFFSET([2]掉落汇总!$C$2:$C$871,,MATCH($B346,[2]掉落汇总!$D$1:$M$1)),[2]掉落汇总!$A$2:$A$871,M$1,[2]掉落汇总!$C$2:$C$871,$Q$2)/$Q$3)*宝箱投放计算!L346</f>
        <v>0.73572346140371359</v>
      </c>
      <c r="N346">
        <f ca="1">(SUMIFS(OFFSET([2]掉落汇总!$C$2:$C$871,,MATCH($B346,[2]掉落汇总!$D$1:$M$1)),[2]掉落汇总!$A$2:$A$871,N$1,[2]掉落汇总!$C$2:$C$871,$Q$1)+SUMIFS(OFFSET([2]掉落汇总!$C$2:$C$871,,MATCH($B346,[2]掉落汇总!$D$1:$M$1)),[2]掉落汇总!$A$2:$A$871,N$1,[2]掉落汇总!$C$2:$C$871,$Q$2)/$Q$3)*宝箱投放计算!M346</f>
        <v>0.19916400295057779</v>
      </c>
      <c r="O346">
        <f ca="1">(SUMIFS(OFFSET([2]掉落汇总!$C$2:$C$871,,MATCH($B346,[2]掉落汇总!$D$1:$M$1)),[2]掉落汇总!$A$2:$A$871,O$1,[2]掉落汇总!$C$2:$C$871,$Q$1)+SUMIFS(OFFSET([2]掉落汇总!$C$2:$C$871,,MATCH($B346,[2]掉落汇总!$D$1:$M$1)),[2]掉落汇总!$A$2:$A$871,O$1,[2]掉落汇总!$C$2:$C$871,$Q$2)/$Q$3)*宝箱投放计算!N346</f>
        <v>0.31118538581225147</v>
      </c>
    </row>
    <row r="347" spans="1:15" x14ac:dyDescent="0.2">
      <c r="A347">
        <f>玩家成长时间线!A347</f>
        <v>346</v>
      </c>
      <c r="B347">
        <f>玩家成长时间线!B347</f>
        <v>10</v>
      </c>
      <c r="C347">
        <f ca="1">SUM($D$2:D347)</f>
        <v>2023.325475963361</v>
      </c>
      <c r="D347">
        <f t="shared" ca="1" si="5"/>
        <v>5.8541697702865356</v>
      </c>
      <c r="E347">
        <f ca="1">(SUMIFS(OFFSET([2]掉落汇总!$C$2:$C$871,,MATCH($B347,[2]掉落汇总!$D$1:$M$1)),[2]掉落汇总!$A$2:$A$871,E$1,[2]掉落汇总!$C$2:$C$871,$Q$1)+SUMIFS(OFFSET([2]掉落汇总!$C$2:$C$871,,MATCH($B347,[2]掉落汇总!$D$1:$M$1)),[2]掉落汇总!$A$2:$A$871,E$1,[2]掉落汇总!$C$2:$C$871,$Q$2)/$Q$3)*宝箱投放计算!D347</f>
        <v>0.88733087848500791</v>
      </c>
      <c r="F347">
        <f ca="1">(SUMIFS(OFFSET([2]掉落汇总!$C$2:$C$871,,MATCH($B347,[2]掉落汇总!$D$1:$M$1)),[2]掉落汇总!$A$2:$A$871,F$1,[2]掉落汇总!$C$2:$C$871,$Q$1)+SUMIFS(OFFSET([2]掉落汇总!$C$2:$C$871,,MATCH($B347,[2]掉落汇总!$D$1:$M$1)),[2]掉落汇总!$A$2:$A$871,F$1,[2]掉落汇总!$C$2:$C$871,$Q$2)/$Q$3)*宝箱投放计算!E347</f>
        <v>3.1368330464716006</v>
      </c>
      <c r="G347">
        <f ca="1">(SUMIFS(OFFSET([2]掉落汇总!$C$2:$C$871,,MATCH($B347,[2]掉落汇总!$D$1:$M$1)),[2]掉落汇总!$A$2:$A$871,G$1,[2]掉落汇总!$C$2:$C$871,$Q$1)+SUMIFS(OFFSET([2]掉落汇总!$C$2:$C$871,,MATCH($B347,[2]掉落汇总!$D$1:$M$1)),[2]掉落汇总!$A$2:$A$871,G$1,[2]掉落汇总!$C$2:$C$871,$Q$2)/$Q$3)*宝箱投放计算!F347</f>
        <v>0</v>
      </c>
      <c r="H347">
        <f ca="1">(SUMIFS(OFFSET([2]掉落汇总!$C$2:$C$871,,MATCH($B347,[2]掉落汇总!$D$1:$M$1)),[2]掉落汇总!$A$2:$A$871,H$1,[2]掉落汇总!$C$2:$C$871,$Q$1)+SUMIFS(OFFSET([2]掉落汇总!$C$2:$C$871,,MATCH($B347,[2]掉落汇总!$D$1:$M$1)),[2]掉落汇总!$A$2:$A$871,H$1,[2]掉落汇总!$C$2:$C$871,$Q$2)/$Q$3)*宝箱投放计算!G347</f>
        <v>0</v>
      </c>
      <c r="I347">
        <f ca="1">(SUMIFS(OFFSET([2]掉落汇总!$C$2:$C$871,,MATCH($B347,[2]掉落汇总!$D$1:$M$1)),[2]掉落汇总!$A$2:$A$871,I$1,[2]掉落汇总!$C$2:$C$871,$Q$1)+SUMIFS(OFFSET([2]掉落汇总!$C$2:$C$871,,MATCH($B347,[2]掉落汇总!$D$1:$M$1)),[2]掉落汇总!$A$2:$A$871,I$1,[2]掉落汇总!$C$2:$C$871,$Q$2)/$Q$3)*宝箱投放计算!H347</f>
        <v>0</v>
      </c>
      <c r="J347">
        <f ca="1">(SUMIFS(OFFSET([2]掉落汇总!$C$2:$C$871,,MATCH($B347,[2]掉落汇总!$D$1:$M$1)),[2]掉落汇总!$A$2:$A$871,J$1,[2]掉落汇总!$C$2:$C$871,$Q$1)+SUMIFS(OFFSET([2]掉落汇总!$C$2:$C$871,,MATCH($B347,[2]掉落汇总!$D$1:$M$1)),[2]掉落汇总!$A$2:$A$871,J$1,[2]掉落汇总!$C$2:$C$871,$Q$2)/$Q$3)*宝箱投放计算!I347</f>
        <v>0</v>
      </c>
      <c r="K347">
        <f ca="1">(SUMIFS(OFFSET([2]掉落汇总!$C$2:$C$871,,MATCH($B347,[2]掉落汇总!$D$1:$M$1)),[2]掉落汇总!$A$2:$A$871,K$1,[2]掉落汇总!$C$2:$C$871,$Q$1)+SUMIFS(OFFSET([2]掉落汇总!$C$2:$C$871,,MATCH($B347,[2]掉落汇总!$D$1:$M$1)),[2]掉落汇总!$A$2:$A$871,K$1,[2]掉落汇总!$C$2:$C$871,$Q$2)/$Q$3)*宝箱投放计算!J347</f>
        <v>0</v>
      </c>
      <c r="L347">
        <f ca="1">(SUMIFS(OFFSET([2]掉落汇总!$C$2:$C$871,,MATCH($B347,[2]掉落汇总!$D$1:$M$1)),[2]掉落汇总!$A$2:$A$871,L$1,[2]掉落汇总!$C$2:$C$871,$Q$1)+SUMIFS(OFFSET([2]掉落汇总!$C$2:$C$871,,MATCH($B347,[2]掉落汇总!$D$1:$M$1)),[2]掉落汇总!$A$2:$A$871,L$1,[2]掉落汇总!$C$2:$C$871,$Q$2)/$Q$3)*宝箱投放计算!K347</f>
        <v>0.58393299516338337</v>
      </c>
      <c r="M347">
        <f ca="1">(SUMIFS(OFFSET([2]掉落汇总!$C$2:$C$871,,MATCH($B347,[2]掉落汇总!$D$1:$M$1)),[2]掉落汇总!$A$2:$A$871,M$1,[2]掉落汇总!$C$2:$C$871,$Q$1)+SUMIFS(OFFSET([2]掉落汇总!$C$2:$C$871,,MATCH($B347,[2]掉落汇总!$D$1:$M$1)),[2]掉落汇总!$A$2:$A$871,M$1,[2]掉落汇总!$C$2:$C$871,$Q$2)/$Q$3)*宝箱投放计算!L347</f>
        <v>0.73572346140371359</v>
      </c>
      <c r="N347">
        <f ca="1">(SUMIFS(OFFSET([2]掉落汇总!$C$2:$C$871,,MATCH($B347,[2]掉落汇总!$D$1:$M$1)),[2]掉落汇总!$A$2:$A$871,N$1,[2]掉落汇总!$C$2:$C$871,$Q$1)+SUMIFS(OFFSET([2]掉落汇总!$C$2:$C$871,,MATCH($B347,[2]掉落汇总!$D$1:$M$1)),[2]掉落汇总!$A$2:$A$871,N$1,[2]掉落汇总!$C$2:$C$871,$Q$2)/$Q$3)*宝箱投放计算!M347</f>
        <v>0.19916400295057779</v>
      </c>
      <c r="O347">
        <f ca="1">(SUMIFS(OFFSET([2]掉落汇总!$C$2:$C$871,,MATCH($B347,[2]掉落汇总!$D$1:$M$1)),[2]掉落汇总!$A$2:$A$871,O$1,[2]掉落汇总!$C$2:$C$871,$Q$1)+SUMIFS(OFFSET([2]掉落汇总!$C$2:$C$871,,MATCH($B347,[2]掉落汇总!$D$1:$M$1)),[2]掉落汇总!$A$2:$A$871,O$1,[2]掉落汇总!$C$2:$C$871,$Q$2)/$Q$3)*宝箱投放计算!N347</f>
        <v>0.31118538581225147</v>
      </c>
    </row>
    <row r="348" spans="1:15" x14ac:dyDescent="0.2">
      <c r="A348">
        <f>玩家成长时间线!A348</f>
        <v>347</v>
      </c>
      <c r="B348">
        <f>玩家成长时间线!B348</f>
        <v>10</v>
      </c>
      <c r="C348">
        <f ca="1">SUM($D$2:D348)</f>
        <v>2029.183433213921</v>
      </c>
      <c r="D348">
        <f t="shared" ca="1" si="5"/>
        <v>5.8579572505600757</v>
      </c>
      <c r="E348">
        <f ca="1">(SUMIFS(OFFSET([2]掉落汇总!$C$2:$C$871,,MATCH($B348,[2]掉落汇总!$D$1:$M$1)),[2]掉落汇总!$A$2:$A$871,E$1,[2]掉落汇总!$C$2:$C$871,$Q$1)+SUMIFS(OFFSET([2]掉落汇总!$C$2:$C$871,,MATCH($B348,[2]掉落汇总!$D$1:$M$1)),[2]掉落汇总!$A$2:$A$871,E$1,[2]掉落汇总!$C$2:$C$871,$Q$2)/$Q$3)*宝箱投放计算!D348</f>
        <v>0.89111835875854817</v>
      </c>
      <c r="F348">
        <f ca="1">(SUMIFS(OFFSET([2]掉落汇总!$C$2:$C$871,,MATCH($B348,[2]掉落汇总!$D$1:$M$1)),[2]掉落汇总!$A$2:$A$871,F$1,[2]掉落汇总!$C$2:$C$871,$Q$1)+SUMIFS(OFFSET([2]掉落汇总!$C$2:$C$871,,MATCH($B348,[2]掉落汇总!$D$1:$M$1)),[2]掉落汇总!$A$2:$A$871,F$1,[2]掉落汇总!$C$2:$C$871,$Q$2)/$Q$3)*宝箱投放计算!E348</f>
        <v>3.1368330464716006</v>
      </c>
      <c r="G348">
        <f ca="1">(SUMIFS(OFFSET([2]掉落汇总!$C$2:$C$871,,MATCH($B348,[2]掉落汇总!$D$1:$M$1)),[2]掉落汇总!$A$2:$A$871,G$1,[2]掉落汇总!$C$2:$C$871,$Q$1)+SUMIFS(OFFSET([2]掉落汇总!$C$2:$C$871,,MATCH($B348,[2]掉落汇总!$D$1:$M$1)),[2]掉落汇总!$A$2:$A$871,G$1,[2]掉落汇总!$C$2:$C$871,$Q$2)/$Q$3)*宝箱投放计算!F348</f>
        <v>0</v>
      </c>
      <c r="H348">
        <f ca="1">(SUMIFS(OFFSET([2]掉落汇总!$C$2:$C$871,,MATCH($B348,[2]掉落汇总!$D$1:$M$1)),[2]掉落汇总!$A$2:$A$871,H$1,[2]掉落汇总!$C$2:$C$871,$Q$1)+SUMIFS(OFFSET([2]掉落汇总!$C$2:$C$871,,MATCH($B348,[2]掉落汇总!$D$1:$M$1)),[2]掉落汇总!$A$2:$A$871,H$1,[2]掉落汇总!$C$2:$C$871,$Q$2)/$Q$3)*宝箱投放计算!G348</f>
        <v>0</v>
      </c>
      <c r="I348">
        <f ca="1">(SUMIFS(OFFSET([2]掉落汇总!$C$2:$C$871,,MATCH($B348,[2]掉落汇总!$D$1:$M$1)),[2]掉落汇总!$A$2:$A$871,I$1,[2]掉落汇总!$C$2:$C$871,$Q$1)+SUMIFS(OFFSET([2]掉落汇总!$C$2:$C$871,,MATCH($B348,[2]掉落汇总!$D$1:$M$1)),[2]掉落汇总!$A$2:$A$871,I$1,[2]掉落汇总!$C$2:$C$871,$Q$2)/$Q$3)*宝箱投放计算!H348</f>
        <v>0</v>
      </c>
      <c r="J348">
        <f ca="1">(SUMIFS(OFFSET([2]掉落汇总!$C$2:$C$871,,MATCH($B348,[2]掉落汇总!$D$1:$M$1)),[2]掉落汇总!$A$2:$A$871,J$1,[2]掉落汇总!$C$2:$C$871,$Q$1)+SUMIFS(OFFSET([2]掉落汇总!$C$2:$C$871,,MATCH($B348,[2]掉落汇总!$D$1:$M$1)),[2]掉落汇总!$A$2:$A$871,J$1,[2]掉落汇总!$C$2:$C$871,$Q$2)/$Q$3)*宝箱投放计算!I348</f>
        <v>0</v>
      </c>
      <c r="K348">
        <f ca="1">(SUMIFS(OFFSET([2]掉落汇总!$C$2:$C$871,,MATCH($B348,[2]掉落汇总!$D$1:$M$1)),[2]掉落汇总!$A$2:$A$871,K$1,[2]掉落汇总!$C$2:$C$871,$Q$1)+SUMIFS(OFFSET([2]掉落汇总!$C$2:$C$871,,MATCH($B348,[2]掉落汇总!$D$1:$M$1)),[2]掉落汇总!$A$2:$A$871,K$1,[2]掉落汇总!$C$2:$C$871,$Q$2)/$Q$3)*宝箱投放计算!J348</f>
        <v>0</v>
      </c>
      <c r="L348">
        <f ca="1">(SUMIFS(OFFSET([2]掉落汇总!$C$2:$C$871,,MATCH($B348,[2]掉落汇总!$D$1:$M$1)),[2]掉落汇总!$A$2:$A$871,L$1,[2]掉落汇总!$C$2:$C$871,$Q$1)+SUMIFS(OFFSET([2]掉落汇总!$C$2:$C$871,,MATCH($B348,[2]掉落汇总!$D$1:$M$1)),[2]掉落汇总!$A$2:$A$871,L$1,[2]掉落汇总!$C$2:$C$871,$Q$2)/$Q$3)*宝箱投放计算!K348</f>
        <v>0.58393299516338337</v>
      </c>
      <c r="M348">
        <f ca="1">(SUMIFS(OFFSET([2]掉落汇总!$C$2:$C$871,,MATCH($B348,[2]掉落汇总!$D$1:$M$1)),[2]掉落汇总!$A$2:$A$871,M$1,[2]掉落汇总!$C$2:$C$871,$Q$1)+SUMIFS(OFFSET([2]掉落汇总!$C$2:$C$871,,MATCH($B348,[2]掉落汇总!$D$1:$M$1)),[2]掉落汇总!$A$2:$A$871,M$1,[2]掉落汇总!$C$2:$C$871,$Q$2)/$Q$3)*宝箱投放计算!L348</f>
        <v>0.73572346140371359</v>
      </c>
      <c r="N348">
        <f ca="1">(SUMIFS(OFFSET([2]掉落汇总!$C$2:$C$871,,MATCH($B348,[2]掉落汇总!$D$1:$M$1)),[2]掉落汇总!$A$2:$A$871,N$1,[2]掉落汇总!$C$2:$C$871,$Q$1)+SUMIFS(OFFSET([2]掉落汇总!$C$2:$C$871,,MATCH($B348,[2]掉落汇总!$D$1:$M$1)),[2]掉落汇总!$A$2:$A$871,N$1,[2]掉落汇总!$C$2:$C$871,$Q$2)/$Q$3)*宝箱投放计算!M348</f>
        <v>0.19916400295057779</v>
      </c>
      <c r="O348">
        <f ca="1">(SUMIFS(OFFSET([2]掉落汇总!$C$2:$C$871,,MATCH($B348,[2]掉落汇总!$D$1:$M$1)),[2]掉落汇总!$A$2:$A$871,O$1,[2]掉落汇总!$C$2:$C$871,$Q$1)+SUMIFS(OFFSET([2]掉落汇总!$C$2:$C$871,,MATCH($B348,[2]掉落汇总!$D$1:$M$1)),[2]掉落汇总!$A$2:$A$871,O$1,[2]掉落汇总!$C$2:$C$871,$Q$2)/$Q$3)*宝箱投放计算!N348</f>
        <v>0.31118538581225147</v>
      </c>
    </row>
    <row r="349" spans="1:15" x14ac:dyDescent="0.2">
      <c r="A349">
        <f>玩家成长时间线!A349</f>
        <v>348</v>
      </c>
      <c r="B349">
        <f>玩家成长时间线!B349</f>
        <v>10</v>
      </c>
      <c r="C349">
        <f ca="1">SUM($D$2:D349)</f>
        <v>2035.1209275502254</v>
      </c>
      <c r="D349">
        <f t="shared" ca="1" si="5"/>
        <v>5.9374943363044208</v>
      </c>
      <c r="E349">
        <f ca="1">(SUMIFS(OFFSET([2]掉落汇总!$C$2:$C$871,,MATCH($B349,[2]掉落汇总!$D$1:$M$1)),[2]掉落汇总!$A$2:$A$871,E$1,[2]掉落汇总!$C$2:$C$871,$Q$1)+SUMIFS(OFFSET([2]掉落汇总!$C$2:$C$871,,MATCH($B349,[2]掉落汇总!$D$1:$M$1)),[2]掉落汇总!$A$2:$A$871,E$1,[2]掉落汇总!$C$2:$C$871,$Q$2)/$Q$3)*宝箱投放计算!D349</f>
        <v>0.97065544450289309</v>
      </c>
      <c r="F349">
        <f ca="1">(SUMIFS(OFFSET([2]掉落汇总!$C$2:$C$871,,MATCH($B349,[2]掉落汇总!$D$1:$M$1)),[2]掉落汇总!$A$2:$A$871,F$1,[2]掉落汇总!$C$2:$C$871,$Q$1)+SUMIFS(OFFSET([2]掉落汇总!$C$2:$C$871,,MATCH($B349,[2]掉落汇总!$D$1:$M$1)),[2]掉落汇总!$A$2:$A$871,F$1,[2]掉落汇总!$C$2:$C$871,$Q$2)/$Q$3)*宝箱投放计算!E349</f>
        <v>3.1368330464716006</v>
      </c>
      <c r="G349">
        <f ca="1">(SUMIFS(OFFSET([2]掉落汇总!$C$2:$C$871,,MATCH($B349,[2]掉落汇总!$D$1:$M$1)),[2]掉落汇总!$A$2:$A$871,G$1,[2]掉落汇总!$C$2:$C$871,$Q$1)+SUMIFS(OFFSET([2]掉落汇总!$C$2:$C$871,,MATCH($B349,[2]掉落汇总!$D$1:$M$1)),[2]掉落汇总!$A$2:$A$871,G$1,[2]掉落汇总!$C$2:$C$871,$Q$2)/$Q$3)*宝箱投放计算!F349</f>
        <v>0</v>
      </c>
      <c r="H349">
        <f ca="1">(SUMIFS(OFFSET([2]掉落汇总!$C$2:$C$871,,MATCH($B349,[2]掉落汇总!$D$1:$M$1)),[2]掉落汇总!$A$2:$A$871,H$1,[2]掉落汇总!$C$2:$C$871,$Q$1)+SUMIFS(OFFSET([2]掉落汇总!$C$2:$C$871,,MATCH($B349,[2]掉落汇总!$D$1:$M$1)),[2]掉落汇总!$A$2:$A$871,H$1,[2]掉落汇总!$C$2:$C$871,$Q$2)/$Q$3)*宝箱投放计算!G349</f>
        <v>0</v>
      </c>
      <c r="I349">
        <f ca="1">(SUMIFS(OFFSET([2]掉落汇总!$C$2:$C$871,,MATCH($B349,[2]掉落汇总!$D$1:$M$1)),[2]掉落汇总!$A$2:$A$871,I$1,[2]掉落汇总!$C$2:$C$871,$Q$1)+SUMIFS(OFFSET([2]掉落汇总!$C$2:$C$871,,MATCH($B349,[2]掉落汇总!$D$1:$M$1)),[2]掉落汇总!$A$2:$A$871,I$1,[2]掉落汇总!$C$2:$C$871,$Q$2)/$Q$3)*宝箱投放计算!H349</f>
        <v>0</v>
      </c>
      <c r="J349">
        <f ca="1">(SUMIFS(OFFSET([2]掉落汇总!$C$2:$C$871,,MATCH($B349,[2]掉落汇总!$D$1:$M$1)),[2]掉落汇总!$A$2:$A$871,J$1,[2]掉落汇总!$C$2:$C$871,$Q$1)+SUMIFS(OFFSET([2]掉落汇总!$C$2:$C$871,,MATCH($B349,[2]掉落汇总!$D$1:$M$1)),[2]掉落汇总!$A$2:$A$871,J$1,[2]掉落汇总!$C$2:$C$871,$Q$2)/$Q$3)*宝箱投放计算!I349</f>
        <v>0</v>
      </c>
      <c r="K349">
        <f ca="1">(SUMIFS(OFFSET([2]掉落汇总!$C$2:$C$871,,MATCH($B349,[2]掉落汇总!$D$1:$M$1)),[2]掉落汇总!$A$2:$A$871,K$1,[2]掉落汇总!$C$2:$C$871,$Q$1)+SUMIFS(OFFSET([2]掉落汇总!$C$2:$C$871,,MATCH($B349,[2]掉落汇总!$D$1:$M$1)),[2]掉落汇总!$A$2:$A$871,K$1,[2]掉落汇总!$C$2:$C$871,$Q$2)/$Q$3)*宝箱投放计算!J349</f>
        <v>0</v>
      </c>
      <c r="L349">
        <f ca="1">(SUMIFS(OFFSET([2]掉落汇总!$C$2:$C$871,,MATCH($B349,[2]掉落汇总!$D$1:$M$1)),[2]掉落汇总!$A$2:$A$871,L$1,[2]掉落汇总!$C$2:$C$871,$Q$1)+SUMIFS(OFFSET([2]掉落汇总!$C$2:$C$871,,MATCH($B349,[2]掉落汇总!$D$1:$M$1)),[2]掉落汇总!$A$2:$A$871,L$1,[2]掉落汇总!$C$2:$C$871,$Q$2)/$Q$3)*宝箱投放计算!K349</f>
        <v>0.58393299516338337</v>
      </c>
      <c r="M349">
        <f ca="1">(SUMIFS(OFFSET([2]掉落汇总!$C$2:$C$871,,MATCH($B349,[2]掉落汇总!$D$1:$M$1)),[2]掉落汇总!$A$2:$A$871,M$1,[2]掉落汇总!$C$2:$C$871,$Q$1)+SUMIFS(OFFSET([2]掉落汇总!$C$2:$C$871,,MATCH($B349,[2]掉落汇总!$D$1:$M$1)),[2]掉落汇总!$A$2:$A$871,M$1,[2]掉落汇总!$C$2:$C$871,$Q$2)/$Q$3)*宝箱投放计算!L349</f>
        <v>0.73572346140371359</v>
      </c>
      <c r="N349">
        <f ca="1">(SUMIFS(OFFSET([2]掉落汇总!$C$2:$C$871,,MATCH($B349,[2]掉落汇总!$D$1:$M$1)),[2]掉落汇总!$A$2:$A$871,N$1,[2]掉落汇总!$C$2:$C$871,$Q$1)+SUMIFS(OFFSET([2]掉落汇总!$C$2:$C$871,,MATCH($B349,[2]掉落汇总!$D$1:$M$1)),[2]掉落汇总!$A$2:$A$871,N$1,[2]掉落汇总!$C$2:$C$871,$Q$2)/$Q$3)*宝箱投放计算!M349</f>
        <v>0.19916400295057779</v>
      </c>
      <c r="O349">
        <f ca="1">(SUMIFS(OFFSET([2]掉落汇总!$C$2:$C$871,,MATCH($B349,[2]掉落汇总!$D$1:$M$1)),[2]掉落汇总!$A$2:$A$871,O$1,[2]掉落汇总!$C$2:$C$871,$Q$1)+SUMIFS(OFFSET([2]掉落汇总!$C$2:$C$871,,MATCH($B349,[2]掉落汇总!$D$1:$M$1)),[2]掉落汇总!$A$2:$A$871,O$1,[2]掉落汇总!$C$2:$C$871,$Q$2)/$Q$3)*宝箱投放计算!N349</f>
        <v>0.31118538581225147</v>
      </c>
    </row>
    <row r="350" spans="1:15" x14ac:dyDescent="0.2">
      <c r="A350">
        <f>玩家成长时间线!A350</f>
        <v>349</v>
      </c>
      <c r="B350">
        <f>玩家成长时间线!B350</f>
        <v>10</v>
      </c>
      <c r="C350">
        <f ca="1">SUM($D$2:D350)</f>
        <v>2040.9864597613325</v>
      </c>
      <c r="D350">
        <f t="shared" ca="1" si="5"/>
        <v>5.8655322111071557</v>
      </c>
      <c r="E350">
        <f ca="1">(SUMIFS(OFFSET([2]掉落汇总!$C$2:$C$871,,MATCH($B350,[2]掉落汇总!$D$1:$M$1)),[2]掉落汇总!$A$2:$A$871,E$1,[2]掉落汇总!$C$2:$C$871,$Q$1)+SUMIFS(OFFSET([2]掉落汇总!$C$2:$C$871,,MATCH($B350,[2]掉落汇总!$D$1:$M$1)),[2]掉落汇总!$A$2:$A$871,E$1,[2]掉落汇总!$C$2:$C$871,$Q$2)/$Q$3)*宝箱投放计算!D350</f>
        <v>0.89869331930562846</v>
      </c>
      <c r="F350">
        <f ca="1">(SUMIFS(OFFSET([2]掉落汇总!$C$2:$C$871,,MATCH($B350,[2]掉落汇总!$D$1:$M$1)),[2]掉落汇总!$A$2:$A$871,F$1,[2]掉落汇总!$C$2:$C$871,$Q$1)+SUMIFS(OFFSET([2]掉落汇总!$C$2:$C$871,,MATCH($B350,[2]掉落汇总!$D$1:$M$1)),[2]掉落汇总!$A$2:$A$871,F$1,[2]掉落汇总!$C$2:$C$871,$Q$2)/$Q$3)*宝箱投放计算!E350</f>
        <v>3.1368330464716006</v>
      </c>
      <c r="G350">
        <f ca="1">(SUMIFS(OFFSET([2]掉落汇总!$C$2:$C$871,,MATCH($B350,[2]掉落汇总!$D$1:$M$1)),[2]掉落汇总!$A$2:$A$871,G$1,[2]掉落汇总!$C$2:$C$871,$Q$1)+SUMIFS(OFFSET([2]掉落汇总!$C$2:$C$871,,MATCH($B350,[2]掉落汇总!$D$1:$M$1)),[2]掉落汇总!$A$2:$A$871,G$1,[2]掉落汇总!$C$2:$C$871,$Q$2)/$Q$3)*宝箱投放计算!F350</f>
        <v>0</v>
      </c>
      <c r="H350">
        <f ca="1">(SUMIFS(OFFSET([2]掉落汇总!$C$2:$C$871,,MATCH($B350,[2]掉落汇总!$D$1:$M$1)),[2]掉落汇总!$A$2:$A$871,H$1,[2]掉落汇总!$C$2:$C$871,$Q$1)+SUMIFS(OFFSET([2]掉落汇总!$C$2:$C$871,,MATCH($B350,[2]掉落汇总!$D$1:$M$1)),[2]掉落汇总!$A$2:$A$871,H$1,[2]掉落汇总!$C$2:$C$871,$Q$2)/$Q$3)*宝箱投放计算!G350</f>
        <v>0</v>
      </c>
      <c r="I350">
        <f ca="1">(SUMIFS(OFFSET([2]掉落汇总!$C$2:$C$871,,MATCH($B350,[2]掉落汇总!$D$1:$M$1)),[2]掉落汇总!$A$2:$A$871,I$1,[2]掉落汇总!$C$2:$C$871,$Q$1)+SUMIFS(OFFSET([2]掉落汇总!$C$2:$C$871,,MATCH($B350,[2]掉落汇总!$D$1:$M$1)),[2]掉落汇总!$A$2:$A$871,I$1,[2]掉落汇总!$C$2:$C$871,$Q$2)/$Q$3)*宝箱投放计算!H350</f>
        <v>0</v>
      </c>
      <c r="J350">
        <f ca="1">(SUMIFS(OFFSET([2]掉落汇总!$C$2:$C$871,,MATCH($B350,[2]掉落汇总!$D$1:$M$1)),[2]掉落汇总!$A$2:$A$871,J$1,[2]掉落汇总!$C$2:$C$871,$Q$1)+SUMIFS(OFFSET([2]掉落汇总!$C$2:$C$871,,MATCH($B350,[2]掉落汇总!$D$1:$M$1)),[2]掉落汇总!$A$2:$A$871,J$1,[2]掉落汇总!$C$2:$C$871,$Q$2)/$Q$3)*宝箱投放计算!I350</f>
        <v>0</v>
      </c>
      <c r="K350">
        <f ca="1">(SUMIFS(OFFSET([2]掉落汇总!$C$2:$C$871,,MATCH($B350,[2]掉落汇总!$D$1:$M$1)),[2]掉落汇总!$A$2:$A$871,K$1,[2]掉落汇总!$C$2:$C$871,$Q$1)+SUMIFS(OFFSET([2]掉落汇总!$C$2:$C$871,,MATCH($B350,[2]掉落汇总!$D$1:$M$1)),[2]掉落汇总!$A$2:$A$871,K$1,[2]掉落汇总!$C$2:$C$871,$Q$2)/$Q$3)*宝箱投放计算!J350</f>
        <v>0</v>
      </c>
      <c r="L350">
        <f ca="1">(SUMIFS(OFFSET([2]掉落汇总!$C$2:$C$871,,MATCH($B350,[2]掉落汇总!$D$1:$M$1)),[2]掉落汇总!$A$2:$A$871,L$1,[2]掉落汇总!$C$2:$C$871,$Q$1)+SUMIFS(OFFSET([2]掉落汇总!$C$2:$C$871,,MATCH($B350,[2]掉落汇总!$D$1:$M$1)),[2]掉落汇总!$A$2:$A$871,L$1,[2]掉落汇总!$C$2:$C$871,$Q$2)/$Q$3)*宝箱投放计算!K350</f>
        <v>0.58393299516338337</v>
      </c>
      <c r="M350">
        <f ca="1">(SUMIFS(OFFSET([2]掉落汇总!$C$2:$C$871,,MATCH($B350,[2]掉落汇总!$D$1:$M$1)),[2]掉落汇总!$A$2:$A$871,M$1,[2]掉落汇总!$C$2:$C$871,$Q$1)+SUMIFS(OFFSET([2]掉落汇总!$C$2:$C$871,,MATCH($B350,[2]掉落汇总!$D$1:$M$1)),[2]掉落汇总!$A$2:$A$871,M$1,[2]掉落汇总!$C$2:$C$871,$Q$2)/$Q$3)*宝箱投放计算!L350</f>
        <v>0.73572346140371359</v>
      </c>
      <c r="N350">
        <f ca="1">(SUMIFS(OFFSET([2]掉落汇总!$C$2:$C$871,,MATCH($B350,[2]掉落汇总!$D$1:$M$1)),[2]掉落汇总!$A$2:$A$871,N$1,[2]掉落汇总!$C$2:$C$871,$Q$1)+SUMIFS(OFFSET([2]掉落汇总!$C$2:$C$871,,MATCH($B350,[2]掉落汇总!$D$1:$M$1)),[2]掉落汇总!$A$2:$A$871,N$1,[2]掉落汇总!$C$2:$C$871,$Q$2)/$Q$3)*宝箱投放计算!M350</f>
        <v>0.19916400295057779</v>
      </c>
      <c r="O350">
        <f ca="1">(SUMIFS(OFFSET([2]掉落汇总!$C$2:$C$871,,MATCH($B350,[2]掉落汇总!$D$1:$M$1)),[2]掉落汇总!$A$2:$A$871,O$1,[2]掉落汇总!$C$2:$C$871,$Q$1)+SUMIFS(OFFSET([2]掉落汇总!$C$2:$C$871,,MATCH($B350,[2]掉落汇总!$D$1:$M$1)),[2]掉落汇总!$A$2:$A$871,O$1,[2]掉落汇总!$C$2:$C$871,$Q$2)/$Q$3)*宝箱投放计算!N350</f>
        <v>0.31118538581225147</v>
      </c>
    </row>
    <row r="351" spans="1:15" x14ac:dyDescent="0.2">
      <c r="A351">
        <f>玩家成长时间线!A351</f>
        <v>350</v>
      </c>
      <c r="B351">
        <f>玩家成长时间线!B351</f>
        <v>8</v>
      </c>
      <c r="C351">
        <f ca="1">SUM($D$2:D351)</f>
        <v>2046.9865895419362</v>
      </c>
      <c r="D351">
        <f t="shared" ca="1" si="5"/>
        <v>6.0001297806036478</v>
      </c>
      <c r="E351">
        <f ca="1">(SUMIFS(OFFSET([2]掉落汇总!$C$2:$C$871,,MATCH($B351,[2]掉落汇总!$D$1:$M$1)),[2]掉落汇总!$A$2:$A$871,E$1,[2]掉落汇总!$C$2:$C$871,$Q$1)+SUMIFS(OFFSET([2]掉落汇总!$C$2:$C$871,,MATCH($B351,[2]掉落汇总!$D$1:$M$1)),[2]掉落汇总!$A$2:$A$871,E$1,[2]掉落汇总!$C$2:$C$871,$Q$2)/$Q$3)*宝箱投放计算!D351</f>
        <v>1.0081076923076924</v>
      </c>
      <c r="F351">
        <f ca="1">(SUMIFS(OFFSET([2]掉落汇总!$C$2:$C$871,,MATCH($B351,[2]掉落汇总!$D$1:$M$1)),[2]掉落汇总!$A$2:$A$871,F$1,[2]掉落汇总!$C$2:$C$871,$Q$1)+SUMIFS(OFFSET([2]掉落汇总!$C$2:$C$871,,MATCH($B351,[2]掉落汇总!$D$1:$M$1)),[2]掉落汇总!$A$2:$A$871,F$1,[2]掉落汇总!$C$2:$C$871,$Q$2)/$Q$3)*宝箱投放计算!E351</f>
        <v>2.5094664371772804</v>
      </c>
      <c r="G351">
        <f ca="1">(SUMIFS(OFFSET([2]掉落汇总!$C$2:$C$871,,MATCH($B351,[2]掉落汇总!$D$1:$M$1)),[2]掉落汇总!$A$2:$A$871,G$1,[2]掉落汇总!$C$2:$C$871,$Q$1)+SUMIFS(OFFSET([2]掉落汇总!$C$2:$C$871,,MATCH($B351,[2]掉落汇总!$D$1:$M$1)),[2]掉落汇总!$A$2:$A$871,G$1,[2]掉落汇总!$C$2:$C$871,$Q$2)/$Q$3)*宝箱投放计算!F351</f>
        <v>0.65254980578874822</v>
      </c>
      <c r="H351">
        <f ca="1">(SUMIFS(OFFSET([2]掉落汇总!$C$2:$C$871,,MATCH($B351,[2]掉落汇总!$D$1:$M$1)),[2]掉落汇总!$A$2:$A$871,H$1,[2]掉落汇总!$C$2:$C$871,$Q$1)+SUMIFS(OFFSET([2]掉落汇总!$C$2:$C$871,,MATCH($B351,[2]掉落汇总!$D$1:$M$1)),[2]掉落汇总!$A$2:$A$871,H$1,[2]掉落汇总!$C$2:$C$871,$Q$2)/$Q$3)*宝箱投放计算!G351</f>
        <v>0</v>
      </c>
      <c r="I351">
        <f ca="1">(SUMIFS(OFFSET([2]掉落汇总!$C$2:$C$871,,MATCH($B351,[2]掉落汇总!$D$1:$M$1)),[2]掉落汇总!$A$2:$A$871,I$1,[2]掉落汇总!$C$2:$C$871,$Q$1)+SUMIFS(OFFSET([2]掉落汇总!$C$2:$C$871,,MATCH($B351,[2]掉落汇总!$D$1:$M$1)),[2]掉落汇总!$A$2:$A$871,I$1,[2]掉落汇总!$C$2:$C$871,$Q$2)/$Q$3)*宝箱投放计算!H351</f>
        <v>0</v>
      </c>
      <c r="J351">
        <f ca="1">(SUMIFS(OFFSET([2]掉落汇总!$C$2:$C$871,,MATCH($B351,[2]掉落汇总!$D$1:$M$1)),[2]掉落汇总!$A$2:$A$871,J$1,[2]掉落汇总!$C$2:$C$871,$Q$1)+SUMIFS(OFFSET([2]掉落汇总!$C$2:$C$871,,MATCH($B351,[2]掉落汇总!$D$1:$M$1)),[2]掉落汇总!$A$2:$A$871,J$1,[2]掉落汇总!$C$2:$C$871,$Q$2)/$Q$3)*宝箱投放计算!I351</f>
        <v>0</v>
      </c>
      <c r="K351">
        <f ca="1">(SUMIFS(OFFSET([2]掉落汇总!$C$2:$C$871,,MATCH($B351,[2]掉落汇总!$D$1:$M$1)),[2]掉落汇总!$A$2:$A$871,K$1,[2]掉落汇总!$C$2:$C$871,$Q$1)+SUMIFS(OFFSET([2]掉落汇总!$C$2:$C$871,,MATCH($B351,[2]掉落汇总!$D$1:$M$1)),[2]掉落汇总!$A$2:$A$871,K$1,[2]掉落汇总!$C$2:$C$871,$Q$2)/$Q$3)*宝箱投放计算!J351</f>
        <v>0</v>
      </c>
      <c r="L351">
        <f ca="1">(SUMIFS(OFFSET([2]掉落汇总!$C$2:$C$871,,MATCH($B351,[2]掉落汇总!$D$1:$M$1)),[2]掉落汇总!$A$2:$A$871,L$1,[2]掉落汇总!$C$2:$C$871,$Q$1)+SUMIFS(OFFSET([2]掉落汇总!$C$2:$C$871,,MATCH($B351,[2]掉落汇总!$D$1:$M$1)),[2]掉落汇总!$A$2:$A$871,L$1,[2]掉落汇总!$C$2:$C$871,$Q$2)/$Q$3)*宝箱投放计算!K351</f>
        <v>0.58393299516338337</v>
      </c>
      <c r="M351">
        <f ca="1">(SUMIFS(OFFSET([2]掉落汇总!$C$2:$C$871,,MATCH($B351,[2]掉落汇总!$D$1:$M$1)),[2]掉落汇总!$A$2:$A$871,M$1,[2]掉落汇总!$C$2:$C$871,$Q$1)+SUMIFS(OFFSET([2]掉落汇总!$C$2:$C$871,,MATCH($B351,[2]掉落汇总!$D$1:$M$1)),[2]掉落汇总!$A$2:$A$871,M$1,[2]掉落汇总!$C$2:$C$871,$Q$2)/$Q$3)*宝箱投放计算!L351</f>
        <v>0.73572346140371359</v>
      </c>
      <c r="N351">
        <f ca="1">(SUMIFS(OFFSET([2]掉落汇总!$C$2:$C$871,,MATCH($B351,[2]掉落汇总!$D$1:$M$1)),[2]掉落汇总!$A$2:$A$871,N$1,[2]掉落汇总!$C$2:$C$871,$Q$1)+SUMIFS(OFFSET([2]掉落汇总!$C$2:$C$871,,MATCH($B351,[2]掉落汇总!$D$1:$M$1)),[2]掉落汇总!$A$2:$A$871,N$1,[2]掉落汇总!$C$2:$C$871,$Q$2)/$Q$3)*宝箱投放计算!M351</f>
        <v>0.19916400295057779</v>
      </c>
      <c r="O351">
        <f ca="1">(SUMIFS(OFFSET([2]掉落汇总!$C$2:$C$871,,MATCH($B351,[2]掉落汇总!$D$1:$M$1)),[2]掉落汇总!$A$2:$A$871,O$1,[2]掉落汇总!$C$2:$C$871,$Q$1)+SUMIFS(OFFSET([2]掉落汇总!$C$2:$C$871,,MATCH($B351,[2]掉落汇总!$D$1:$M$1)),[2]掉落汇总!$A$2:$A$871,O$1,[2]掉落汇总!$C$2:$C$871,$Q$2)/$Q$3)*宝箱投放计算!N351</f>
        <v>0.31118538581225147</v>
      </c>
    </row>
    <row r="352" spans="1:15" x14ac:dyDescent="0.2">
      <c r="A352">
        <f>玩家成长时间线!A352</f>
        <v>351</v>
      </c>
      <c r="B352">
        <f>玩家成长时间线!B352</f>
        <v>8</v>
      </c>
      <c r="C352">
        <f ca="1">SUM($D$2:D352)</f>
        <v>2052.3384002859816</v>
      </c>
      <c r="D352">
        <f t="shared" ca="1" si="5"/>
        <v>5.3518107440456681</v>
      </c>
      <c r="E352">
        <f ca="1">(SUMIFS(OFFSET([2]掉落汇总!$C$2:$C$871,,MATCH($B352,[2]掉落汇总!$D$1:$M$1)),[2]掉落汇总!$A$2:$A$871,E$1,[2]掉落汇总!$C$2:$C$871,$Q$1)+SUMIFS(OFFSET([2]掉落汇总!$C$2:$C$871,,MATCH($B352,[2]掉落汇总!$D$1:$M$1)),[2]掉落汇总!$A$2:$A$871,E$1,[2]掉落汇总!$C$2:$C$871,$Q$2)/$Q$3)*宝箱投放计算!D352</f>
        <v>1.0123384615384614</v>
      </c>
      <c r="F352">
        <f ca="1">(SUMIFS(OFFSET([2]掉落汇总!$C$2:$C$871,,MATCH($B352,[2]掉落汇总!$D$1:$M$1)),[2]掉落汇总!$A$2:$A$871,F$1,[2]掉落汇总!$C$2:$C$871,$Q$1)+SUMIFS(OFFSET([2]掉落汇总!$C$2:$C$871,,MATCH($B352,[2]掉落汇总!$D$1:$M$1)),[2]掉落汇总!$A$2:$A$871,F$1,[2]掉落汇总!$C$2:$C$871,$Q$2)/$Q$3)*宝箱投放计算!E352</f>
        <v>2.5094664371772804</v>
      </c>
      <c r="G352">
        <f ca="1">(SUMIFS(OFFSET([2]掉落汇总!$C$2:$C$871,,MATCH($B352,[2]掉落汇总!$D$1:$M$1)),[2]掉落汇总!$A$2:$A$871,G$1,[2]掉落汇总!$C$2:$C$871,$Q$1)+SUMIFS(OFFSET([2]掉落汇总!$C$2:$C$871,,MATCH($B352,[2]掉落汇总!$D$1:$M$1)),[2]掉落汇总!$A$2:$A$871,G$1,[2]掉落汇总!$C$2:$C$871,$Q$2)/$Q$3)*宝箱投放计算!F352</f>
        <v>0</v>
      </c>
      <c r="H352">
        <f ca="1">(SUMIFS(OFFSET([2]掉落汇总!$C$2:$C$871,,MATCH($B352,[2]掉落汇总!$D$1:$M$1)),[2]掉落汇总!$A$2:$A$871,H$1,[2]掉落汇总!$C$2:$C$871,$Q$1)+SUMIFS(OFFSET([2]掉落汇总!$C$2:$C$871,,MATCH($B352,[2]掉落汇总!$D$1:$M$1)),[2]掉落汇总!$A$2:$A$871,H$1,[2]掉落汇总!$C$2:$C$871,$Q$2)/$Q$3)*宝箱投放计算!G352</f>
        <v>0</v>
      </c>
      <c r="I352">
        <f ca="1">(SUMIFS(OFFSET([2]掉落汇总!$C$2:$C$871,,MATCH($B352,[2]掉落汇总!$D$1:$M$1)),[2]掉落汇总!$A$2:$A$871,I$1,[2]掉落汇总!$C$2:$C$871,$Q$1)+SUMIFS(OFFSET([2]掉落汇总!$C$2:$C$871,,MATCH($B352,[2]掉落汇总!$D$1:$M$1)),[2]掉落汇总!$A$2:$A$871,I$1,[2]掉落汇总!$C$2:$C$871,$Q$2)/$Q$3)*宝箱投放计算!H352</f>
        <v>0</v>
      </c>
      <c r="J352">
        <f ca="1">(SUMIFS(OFFSET([2]掉落汇总!$C$2:$C$871,,MATCH($B352,[2]掉落汇总!$D$1:$M$1)),[2]掉落汇总!$A$2:$A$871,J$1,[2]掉落汇总!$C$2:$C$871,$Q$1)+SUMIFS(OFFSET([2]掉落汇总!$C$2:$C$871,,MATCH($B352,[2]掉落汇总!$D$1:$M$1)),[2]掉落汇总!$A$2:$A$871,J$1,[2]掉落汇总!$C$2:$C$871,$Q$2)/$Q$3)*宝箱投放计算!I352</f>
        <v>0</v>
      </c>
      <c r="K352">
        <f ca="1">(SUMIFS(OFFSET([2]掉落汇总!$C$2:$C$871,,MATCH($B352,[2]掉落汇总!$D$1:$M$1)),[2]掉落汇总!$A$2:$A$871,K$1,[2]掉落汇总!$C$2:$C$871,$Q$1)+SUMIFS(OFFSET([2]掉落汇总!$C$2:$C$871,,MATCH($B352,[2]掉落汇总!$D$1:$M$1)),[2]掉落汇总!$A$2:$A$871,K$1,[2]掉落汇总!$C$2:$C$871,$Q$2)/$Q$3)*宝箱投放计算!J352</f>
        <v>0</v>
      </c>
      <c r="L352">
        <f ca="1">(SUMIFS(OFFSET([2]掉落汇总!$C$2:$C$871,,MATCH($B352,[2]掉落汇总!$D$1:$M$1)),[2]掉落汇总!$A$2:$A$871,L$1,[2]掉落汇总!$C$2:$C$871,$Q$1)+SUMIFS(OFFSET([2]掉落汇总!$C$2:$C$871,,MATCH($B352,[2]掉落汇总!$D$1:$M$1)),[2]掉落汇总!$A$2:$A$871,L$1,[2]掉落汇总!$C$2:$C$871,$Q$2)/$Q$3)*宝箱投放计算!K352</f>
        <v>0.58393299516338337</v>
      </c>
      <c r="M352">
        <f ca="1">(SUMIFS(OFFSET([2]掉落汇总!$C$2:$C$871,,MATCH($B352,[2]掉落汇总!$D$1:$M$1)),[2]掉落汇总!$A$2:$A$871,M$1,[2]掉落汇总!$C$2:$C$871,$Q$1)+SUMIFS(OFFSET([2]掉落汇总!$C$2:$C$871,,MATCH($B352,[2]掉落汇总!$D$1:$M$1)),[2]掉落汇总!$A$2:$A$871,M$1,[2]掉落汇总!$C$2:$C$871,$Q$2)/$Q$3)*宝箱投放计算!L352</f>
        <v>0.73572346140371359</v>
      </c>
      <c r="N352">
        <f ca="1">(SUMIFS(OFFSET([2]掉落汇总!$C$2:$C$871,,MATCH($B352,[2]掉落汇总!$D$1:$M$1)),[2]掉落汇总!$A$2:$A$871,N$1,[2]掉落汇总!$C$2:$C$871,$Q$1)+SUMIFS(OFFSET([2]掉落汇总!$C$2:$C$871,,MATCH($B352,[2]掉落汇总!$D$1:$M$1)),[2]掉落汇总!$A$2:$A$871,N$1,[2]掉落汇总!$C$2:$C$871,$Q$2)/$Q$3)*宝箱投放计算!M352</f>
        <v>0.19916400295057779</v>
      </c>
      <c r="O352">
        <f ca="1">(SUMIFS(OFFSET([2]掉落汇总!$C$2:$C$871,,MATCH($B352,[2]掉落汇总!$D$1:$M$1)),[2]掉落汇总!$A$2:$A$871,O$1,[2]掉落汇总!$C$2:$C$871,$Q$1)+SUMIFS(OFFSET([2]掉落汇总!$C$2:$C$871,,MATCH($B352,[2]掉落汇总!$D$1:$M$1)),[2]掉落汇总!$A$2:$A$871,O$1,[2]掉落汇总!$C$2:$C$871,$Q$2)/$Q$3)*宝箱投放计算!N352</f>
        <v>0.31118538581225147</v>
      </c>
    </row>
    <row r="353" spans="1:15" x14ac:dyDescent="0.2">
      <c r="A353">
        <f>玩家成长时间线!A353</f>
        <v>352</v>
      </c>
      <c r="B353">
        <f>玩家成长时间线!B353</f>
        <v>8</v>
      </c>
      <c r="C353">
        <f ca="1">SUM($D$2:D353)</f>
        <v>2057.7790571838736</v>
      </c>
      <c r="D353">
        <f t="shared" ca="1" si="5"/>
        <v>5.4406568978918219</v>
      </c>
      <c r="E353">
        <f ca="1">(SUMIFS(OFFSET([2]掉落汇总!$C$2:$C$871,,MATCH($B353,[2]掉落汇总!$D$1:$M$1)),[2]掉落汇总!$A$2:$A$871,E$1,[2]掉落汇总!$C$2:$C$871,$Q$1)+SUMIFS(OFFSET([2]掉落汇总!$C$2:$C$871,,MATCH($B353,[2]掉落汇总!$D$1:$M$1)),[2]掉落汇总!$A$2:$A$871,E$1,[2]掉落汇总!$C$2:$C$871,$Q$2)/$Q$3)*宝箱投放计算!D353</f>
        <v>1.1011846153846152</v>
      </c>
      <c r="F353">
        <f ca="1">(SUMIFS(OFFSET([2]掉落汇总!$C$2:$C$871,,MATCH($B353,[2]掉落汇总!$D$1:$M$1)),[2]掉落汇总!$A$2:$A$871,F$1,[2]掉落汇总!$C$2:$C$871,$Q$1)+SUMIFS(OFFSET([2]掉落汇总!$C$2:$C$871,,MATCH($B353,[2]掉落汇总!$D$1:$M$1)),[2]掉落汇总!$A$2:$A$871,F$1,[2]掉落汇总!$C$2:$C$871,$Q$2)/$Q$3)*宝箱投放计算!E353</f>
        <v>2.5094664371772804</v>
      </c>
      <c r="G353">
        <f ca="1">(SUMIFS(OFFSET([2]掉落汇总!$C$2:$C$871,,MATCH($B353,[2]掉落汇总!$D$1:$M$1)),[2]掉落汇总!$A$2:$A$871,G$1,[2]掉落汇总!$C$2:$C$871,$Q$1)+SUMIFS(OFFSET([2]掉落汇总!$C$2:$C$871,,MATCH($B353,[2]掉落汇总!$D$1:$M$1)),[2]掉落汇总!$A$2:$A$871,G$1,[2]掉落汇总!$C$2:$C$871,$Q$2)/$Q$3)*宝箱投放计算!F353</f>
        <v>0</v>
      </c>
      <c r="H353">
        <f ca="1">(SUMIFS(OFFSET([2]掉落汇总!$C$2:$C$871,,MATCH($B353,[2]掉落汇总!$D$1:$M$1)),[2]掉落汇总!$A$2:$A$871,H$1,[2]掉落汇总!$C$2:$C$871,$Q$1)+SUMIFS(OFFSET([2]掉落汇总!$C$2:$C$871,,MATCH($B353,[2]掉落汇总!$D$1:$M$1)),[2]掉落汇总!$A$2:$A$871,H$1,[2]掉落汇总!$C$2:$C$871,$Q$2)/$Q$3)*宝箱投放计算!G353</f>
        <v>0</v>
      </c>
      <c r="I353">
        <f ca="1">(SUMIFS(OFFSET([2]掉落汇总!$C$2:$C$871,,MATCH($B353,[2]掉落汇总!$D$1:$M$1)),[2]掉落汇总!$A$2:$A$871,I$1,[2]掉落汇总!$C$2:$C$871,$Q$1)+SUMIFS(OFFSET([2]掉落汇总!$C$2:$C$871,,MATCH($B353,[2]掉落汇总!$D$1:$M$1)),[2]掉落汇总!$A$2:$A$871,I$1,[2]掉落汇总!$C$2:$C$871,$Q$2)/$Q$3)*宝箱投放计算!H353</f>
        <v>0</v>
      </c>
      <c r="J353">
        <f ca="1">(SUMIFS(OFFSET([2]掉落汇总!$C$2:$C$871,,MATCH($B353,[2]掉落汇总!$D$1:$M$1)),[2]掉落汇总!$A$2:$A$871,J$1,[2]掉落汇总!$C$2:$C$871,$Q$1)+SUMIFS(OFFSET([2]掉落汇总!$C$2:$C$871,,MATCH($B353,[2]掉落汇总!$D$1:$M$1)),[2]掉落汇总!$A$2:$A$871,J$1,[2]掉落汇总!$C$2:$C$871,$Q$2)/$Q$3)*宝箱投放计算!I353</f>
        <v>0</v>
      </c>
      <c r="K353">
        <f ca="1">(SUMIFS(OFFSET([2]掉落汇总!$C$2:$C$871,,MATCH($B353,[2]掉落汇总!$D$1:$M$1)),[2]掉落汇总!$A$2:$A$871,K$1,[2]掉落汇总!$C$2:$C$871,$Q$1)+SUMIFS(OFFSET([2]掉落汇总!$C$2:$C$871,,MATCH($B353,[2]掉落汇总!$D$1:$M$1)),[2]掉落汇总!$A$2:$A$871,K$1,[2]掉落汇总!$C$2:$C$871,$Q$2)/$Q$3)*宝箱投放计算!J353</f>
        <v>0</v>
      </c>
      <c r="L353">
        <f ca="1">(SUMIFS(OFFSET([2]掉落汇总!$C$2:$C$871,,MATCH($B353,[2]掉落汇总!$D$1:$M$1)),[2]掉落汇总!$A$2:$A$871,L$1,[2]掉落汇总!$C$2:$C$871,$Q$1)+SUMIFS(OFFSET([2]掉落汇总!$C$2:$C$871,,MATCH($B353,[2]掉落汇总!$D$1:$M$1)),[2]掉落汇总!$A$2:$A$871,L$1,[2]掉落汇总!$C$2:$C$871,$Q$2)/$Q$3)*宝箱投放计算!K353</f>
        <v>0.58393299516338337</v>
      </c>
      <c r="M353">
        <f ca="1">(SUMIFS(OFFSET([2]掉落汇总!$C$2:$C$871,,MATCH($B353,[2]掉落汇总!$D$1:$M$1)),[2]掉落汇总!$A$2:$A$871,M$1,[2]掉落汇总!$C$2:$C$871,$Q$1)+SUMIFS(OFFSET([2]掉落汇总!$C$2:$C$871,,MATCH($B353,[2]掉落汇总!$D$1:$M$1)),[2]掉落汇总!$A$2:$A$871,M$1,[2]掉落汇总!$C$2:$C$871,$Q$2)/$Q$3)*宝箱投放计算!L353</f>
        <v>0.73572346140371359</v>
      </c>
      <c r="N353">
        <f ca="1">(SUMIFS(OFFSET([2]掉落汇总!$C$2:$C$871,,MATCH($B353,[2]掉落汇总!$D$1:$M$1)),[2]掉落汇总!$A$2:$A$871,N$1,[2]掉落汇总!$C$2:$C$871,$Q$1)+SUMIFS(OFFSET([2]掉落汇总!$C$2:$C$871,,MATCH($B353,[2]掉落汇总!$D$1:$M$1)),[2]掉落汇总!$A$2:$A$871,N$1,[2]掉落汇总!$C$2:$C$871,$Q$2)/$Q$3)*宝箱投放计算!M353</f>
        <v>0.19916400295057779</v>
      </c>
      <c r="O353">
        <f ca="1">(SUMIFS(OFFSET([2]掉落汇总!$C$2:$C$871,,MATCH($B353,[2]掉落汇总!$D$1:$M$1)),[2]掉落汇总!$A$2:$A$871,O$1,[2]掉落汇总!$C$2:$C$871,$Q$1)+SUMIFS(OFFSET([2]掉落汇总!$C$2:$C$871,,MATCH($B353,[2]掉落汇总!$D$1:$M$1)),[2]掉落汇总!$A$2:$A$871,O$1,[2]掉落汇总!$C$2:$C$871,$Q$2)/$Q$3)*宝箱投放计算!N353</f>
        <v>0.31118538581225147</v>
      </c>
    </row>
    <row r="354" spans="1:15" x14ac:dyDescent="0.2">
      <c r="A354">
        <f>玩家成长时间线!A354</f>
        <v>353</v>
      </c>
      <c r="B354">
        <f>玩家成长时间线!B354</f>
        <v>9</v>
      </c>
      <c r="C354">
        <f ca="1">SUM($D$2:D354)</f>
        <v>2063.6931239927962</v>
      </c>
      <c r="D354">
        <f t="shared" ca="1" si="5"/>
        <v>5.9140668089225743</v>
      </c>
      <c r="E354">
        <f ca="1">(SUMIFS(OFFSET([2]掉落汇总!$C$2:$C$871,,MATCH($B354,[2]掉落汇总!$D$1:$M$1)),[2]掉落汇总!$A$2:$A$871,E$1,[2]掉落汇总!$C$2:$C$871,$Q$1)+SUMIFS(OFFSET([2]掉落汇总!$C$2:$C$871,,MATCH($B354,[2]掉落汇总!$D$1:$M$1)),[2]掉落汇总!$A$2:$A$871,E$1,[2]掉落汇总!$C$2:$C$871,$Q$2)/$Q$3)*宝箱投放计算!D354</f>
        <v>0.94722791712104693</v>
      </c>
      <c r="F354">
        <f ca="1">(SUMIFS(OFFSET([2]掉落汇总!$C$2:$C$871,,MATCH($B354,[2]掉落汇总!$D$1:$M$1)),[2]掉落汇总!$A$2:$A$871,F$1,[2]掉落汇总!$C$2:$C$871,$Q$1)+SUMIFS(OFFSET([2]掉落汇总!$C$2:$C$871,,MATCH($B354,[2]掉落汇总!$D$1:$M$1)),[2]掉落汇总!$A$2:$A$871,F$1,[2]掉落汇总!$C$2:$C$871,$Q$2)/$Q$3)*宝箱投放计算!E354</f>
        <v>3.1368330464716006</v>
      </c>
      <c r="G354">
        <f ca="1">(SUMIFS(OFFSET([2]掉落汇总!$C$2:$C$871,,MATCH($B354,[2]掉落汇总!$D$1:$M$1)),[2]掉落汇总!$A$2:$A$871,G$1,[2]掉落汇总!$C$2:$C$871,$Q$1)+SUMIFS(OFFSET([2]掉落汇总!$C$2:$C$871,,MATCH($B354,[2]掉落汇总!$D$1:$M$1)),[2]掉落汇总!$A$2:$A$871,G$1,[2]掉落汇总!$C$2:$C$871,$Q$2)/$Q$3)*宝箱投放计算!F354</f>
        <v>0</v>
      </c>
      <c r="H354">
        <f ca="1">(SUMIFS(OFFSET([2]掉落汇总!$C$2:$C$871,,MATCH($B354,[2]掉落汇总!$D$1:$M$1)),[2]掉落汇总!$A$2:$A$871,H$1,[2]掉落汇总!$C$2:$C$871,$Q$1)+SUMIFS(OFFSET([2]掉落汇总!$C$2:$C$871,,MATCH($B354,[2]掉落汇总!$D$1:$M$1)),[2]掉落汇总!$A$2:$A$871,H$1,[2]掉落汇总!$C$2:$C$871,$Q$2)/$Q$3)*宝箱投放计算!G354</f>
        <v>0</v>
      </c>
      <c r="I354">
        <f ca="1">(SUMIFS(OFFSET([2]掉落汇总!$C$2:$C$871,,MATCH($B354,[2]掉落汇总!$D$1:$M$1)),[2]掉落汇总!$A$2:$A$871,I$1,[2]掉落汇总!$C$2:$C$871,$Q$1)+SUMIFS(OFFSET([2]掉落汇总!$C$2:$C$871,,MATCH($B354,[2]掉落汇总!$D$1:$M$1)),[2]掉落汇总!$A$2:$A$871,I$1,[2]掉落汇总!$C$2:$C$871,$Q$2)/$Q$3)*宝箱投放计算!H354</f>
        <v>0</v>
      </c>
      <c r="J354">
        <f ca="1">(SUMIFS(OFFSET([2]掉落汇总!$C$2:$C$871,,MATCH($B354,[2]掉落汇总!$D$1:$M$1)),[2]掉落汇总!$A$2:$A$871,J$1,[2]掉落汇总!$C$2:$C$871,$Q$1)+SUMIFS(OFFSET([2]掉落汇总!$C$2:$C$871,,MATCH($B354,[2]掉落汇总!$D$1:$M$1)),[2]掉落汇总!$A$2:$A$871,J$1,[2]掉落汇总!$C$2:$C$871,$Q$2)/$Q$3)*宝箱投放计算!I354</f>
        <v>0</v>
      </c>
      <c r="K354">
        <f ca="1">(SUMIFS(OFFSET([2]掉落汇总!$C$2:$C$871,,MATCH($B354,[2]掉落汇总!$D$1:$M$1)),[2]掉落汇总!$A$2:$A$871,K$1,[2]掉落汇总!$C$2:$C$871,$Q$1)+SUMIFS(OFFSET([2]掉落汇总!$C$2:$C$871,,MATCH($B354,[2]掉落汇总!$D$1:$M$1)),[2]掉落汇总!$A$2:$A$871,K$1,[2]掉落汇总!$C$2:$C$871,$Q$2)/$Q$3)*宝箱投放计算!J354</f>
        <v>0</v>
      </c>
      <c r="L354">
        <f ca="1">(SUMIFS(OFFSET([2]掉落汇总!$C$2:$C$871,,MATCH($B354,[2]掉落汇总!$D$1:$M$1)),[2]掉落汇总!$A$2:$A$871,L$1,[2]掉落汇总!$C$2:$C$871,$Q$1)+SUMIFS(OFFSET([2]掉落汇总!$C$2:$C$871,,MATCH($B354,[2]掉落汇总!$D$1:$M$1)),[2]掉落汇总!$A$2:$A$871,L$1,[2]掉落汇总!$C$2:$C$871,$Q$2)/$Q$3)*宝箱投放计算!K354</f>
        <v>0.58393299516338337</v>
      </c>
      <c r="M354">
        <f ca="1">(SUMIFS(OFFSET([2]掉落汇总!$C$2:$C$871,,MATCH($B354,[2]掉落汇总!$D$1:$M$1)),[2]掉落汇总!$A$2:$A$871,M$1,[2]掉落汇总!$C$2:$C$871,$Q$1)+SUMIFS(OFFSET([2]掉落汇总!$C$2:$C$871,,MATCH($B354,[2]掉落汇总!$D$1:$M$1)),[2]掉落汇总!$A$2:$A$871,M$1,[2]掉落汇总!$C$2:$C$871,$Q$2)/$Q$3)*宝箱投放计算!L354</f>
        <v>0.73572346140371359</v>
      </c>
      <c r="N354">
        <f ca="1">(SUMIFS(OFFSET([2]掉落汇总!$C$2:$C$871,,MATCH($B354,[2]掉落汇总!$D$1:$M$1)),[2]掉落汇总!$A$2:$A$871,N$1,[2]掉落汇总!$C$2:$C$871,$Q$1)+SUMIFS(OFFSET([2]掉落汇总!$C$2:$C$871,,MATCH($B354,[2]掉落汇总!$D$1:$M$1)),[2]掉落汇总!$A$2:$A$871,N$1,[2]掉落汇总!$C$2:$C$871,$Q$2)/$Q$3)*宝箱投放计算!M354</f>
        <v>0.19916400295057779</v>
      </c>
      <c r="O354">
        <f ca="1">(SUMIFS(OFFSET([2]掉落汇总!$C$2:$C$871,,MATCH($B354,[2]掉落汇总!$D$1:$M$1)),[2]掉落汇总!$A$2:$A$871,O$1,[2]掉落汇总!$C$2:$C$871,$Q$1)+SUMIFS(OFFSET([2]掉落汇总!$C$2:$C$871,,MATCH($B354,[2]掉落汇总!$D$1:$M$1)),[2]掉落汇总!$A$2:$A$871,O$1,[2]掉落汇总!$C$2:$C$871,$Q$2)/$Q$3)*宝箱投放计算!N354</f>
        <v>0.31118538581225147</v>
      </c>
    </row>
    <row r="355" spans="1:15" x14ac:dyDescent="0.2">
      <c r="A355">
        <f>玩家成长时间线!A355</f>
        <v>354</v>
      </c>
      <c r="B355">
        <f>玩家成长时间线!B355</f>
        <v>9</v>
      </c>
      <c r="C355">
        <f ca="1">SUM($D$2:D355)</f>
        <v>2069.6111166468659</v>
      </c>
      <c r="D355">
        <f t="shared" ca="1" si="5"/>
        <v>5.9179926540697938</v>
      </c>
      <c r="E355">
        <f ca="1">(SUMIFS(OFFSET([2]掉落汇总!$C$2:$C$871,,MATCH($B355,[2]掉落汇总!$D$1:$M$1)),[2]掉落汇总!$A$2:$A$871,E$1,[2]掉落汇总!$C$2:$C$871,$Q$1)+SUMIFS(OFFSET([2]掉落汇总!$C$2:$C$871,,MATCH($B355,[2]掉落汇总!$D$1:$M$1)),[2]掉落汇总!$A$2:$A$871,E$1,[2]掉落汇总!$C$2:$C$871,$Q$2)/$Q$3)*宝箱投放计算!D355</f>
        <v>0.9511537622682662</v>
      </c>
      <c r="F355">
        <f ca="1">(SUMIFS(OFFSET([2]掉落汇总!$C$2:$C$871,,MATCH($B355,[2]掉落汇总!$D$1:$M$1)),[2]掉落汇总!$A$2:$A$871,F$1,[2]掉落汇总!$C$2:$C$871,$Q$1)+SUMIFS(OFFSET([2]掉落汇总!$C$2:$C$871,,MATCH($B355,[2]掉落汇总!$D$1:$M$1)),[2]掉落汇总!$A$2:$A$871,F$1,[2]掉落汇总!$C$2:$C$871,$Q$2)/$Q$3)*宝箱投放计算!E355</f>
        <v>3.1368330464716006</v>
      </c>
      <c r="G355">
        <f ca="1">(SUMIFS(OFFSET([2]掉落汇总!$C$2:$C$871,,MATCH($B355,[2]掉落汇总!$D$1:$M$1)),[2]掉落汇总!$A$2:$A$871,G$1,[2]掉落汇总!$C$2:$C$871,$Q$1)+SUMIFS(OFFSET([2]掉落汇总!$C$2:$C$871,,MATCH($B355,[2]掉落汇总!$D$1:$M$1)),[2]掉落汇总!$A$2:$A$871,G$1,[2]掉落汇总!$C$2:$C$871,$Q$2)/$Q$3)*宝箱投放计算!F355</f>
        <v>0</v>
      </c>
      <c r="H355">
        <f ca="1">(SUMIFS(OFFSET([2]掉落汇总!$C$2:$C$871,,MATCH($B355,[2]掉落汇总!$D$1:$M$1)),[2]掉落汇总!$A$2:$A$871,H$1,[2]掉落汇总!$C$2:$C$871,$Q$1)+SUMIFS(OFFSET([2]掉落汇总!$C$2:$C$871,,MATCH($B355,[2]掉落汇总!$D$1:$M$1)),[2]掉落汇总!$A$2:$A$871,H$1,[2]掉落汇总!$C$2:$C$871,$Q$2)/$Q$3)*宝箱投放计算!G355</f>
        <v>0</v>
      </c>
      <c r="I355">
        <f ca="1">(SUMIFS(OFFSET([2]掉落汇总!$C$2:$C$871,,MATCH($B355,[2]掉落汇总!$D$1:$M$1)),[2]掉落汇总!$A$2:$A$871,I$1,[2]掉落汇总!$C$2:$C$871,$Q$1)+SUMIFS(OFFSET([2]掉落汇总!$C$2:$C$871,,MATCH($B355,[2]掉落汇总!$D$1:$M$1)),[2]掉落汇总!$A$2:$A$871,I$1,[2]掉落汇总!$C$2:$C$871,$Q$2)/$Q$3)*宝箱投放计算!H355</f>
        <v>0</v>
      </c>
      <c r="J355">
        <f ca="1">(SUMIFS(OFFSET([2]掉落汇总!$C$2:$C$871,,MATCH($B355,[2]掉落汇总!$D$1:$M$1)),[2]掉落汇总!$A$2:$A$871,J$1,[2]掉落汇总!$C$2:$C$871,$Q$1)+SUMIFS(OFFSET([2]掉落汇总!$C$2:$C$871,,MATCH($B355,[2]掉落汇总!$D$1:$M$1)),[2]掉落汇总!$A$2:$A$871,J$1,[2]掉落汇总!$C$2:$C$871,$Q$2)/$Q$3)*宝箱投放计算!I355</f>
        <v>0</v>
      </c>
      <c r="K355">
        <f ca="1">(SUMIFS(OFFSET([2]掉落汇总!$C$2:$C$871,,MATCH($B355,[2]掉落汇总!$D$1:$M$1)),[2]掉落汇总!$A$2:$A$871,K$1,[2]掉落汇总!$C$2:$C$871,$Q$1)+SUMIFS(OFFSET([2]掉落汇总!$C$2:$C$871,,MATCH($B355,[2]掉落汇总!$D$1:$M$1)),[2]掉落汇总!$A$2:$A$871,K$1,[2]掉落汇总!$C$2:$C$871,$Q$2)/$Q$3)*宝箱投放计算!J355</f>
        <v>0</v>
      </c>
      <c r="L355">
        <f ca="1">(SUMIFS(OFFSET([2]掉落汇总!$C$2:$C$871,,MATCH($B355,[2]掉落汇总!$D$1:$M$1)),[2]掉落汇总!$A$2:$A$871,L$1,[2]掉落汇总!$C$2:$C$871,$Q$1)+SUMIFS(OFFSET([2]掉落汇总!$C$2:$C$871,,MATCH($B355,[2]掉落汇总!$D$1:$M$1)),[2]掉落汇总!$A$2:$A$871,L$1,[2]掉落汇总!$C$2:$C$871,$Q$2)/$Q$3)*宝箱投放计算!K355</f>
        <v>0.58393299516338337</v>
      </c>
      <c r="M355">
        <f ca="1">(SUMIFS(OFFSET([2]掉落汇总!$C$2:$C$871,,MATCH($B355,[2]掉落汇总!$D$1:$M$1)),[2]掉落汇总!$A$2:$A$871,M$1,[2]掉落汇总!$C$2:$C$871,$Q$1)+SUMIFS(OFFSET([2]掉落汇总!$C$2:$C$871,,MATCH($B355,[2]掉落汇总!$D$1:$M$1)),[2]掉落汇总!$A$2:$A$871,M$1,[2]掉落汇总!$C$2:$C$871,$Q$2)/$Q$3)*宝箱投放计算!L355</f>
        <v>0.73572346140371359</v>
      </c>
      <c r="N355">
        <f ca="1">(SUMIFS(OFFSET([2]掉落汇总!$C$2:$C$871,,MATCH($B355,[2]掉落汇总!$D$1:$M$1)),[2]掉落汇总!$A$2:$A$871,N$1,[2]掉落汇总!$C$2:$C$871,$Q$1)+SUMIFS(OFFSET([2]掉落汇总!$C$2:$C$871,,MATCH($B355,[2]掉落汇总!$D$1:$M$1)),[2]掉落汇总!$A$2:$A$871,N$1,[2]掉落汇总!$C$2:$C$871,$Q$2)/$Q$3)*宝箱投放计算!M355</f>
        <v>0.19916400295057779</v>
      </c>
      <c r="O355">
        <f ca="1">(SUMIFS(OFFSET([2]掉落汇总!$C$2:$C$871,,MATCH($B355,[2]掉落汇总!$D$1:$M$1)),[2]掉落汇总!$A$2:$A$871,O$1,[2]掉落汇总!$C$2:$C$871,$Q$1)+SUMIFS(OFFSET([2]掉落汇总!$C$2:$C$871,,MATCH($B355,[2]掉落汇总!$D$1:$M$1)),[2]掉落汇总!$A$2:$A$871,O$1,[2]掉落汇总!$C$2:$C$871,$Q$2)/$Q$3)*宝箱投放计算!N355</f>
        <v>0.31118538581225147</v>
      </c>
    </row>
    <row r="356" spans="1:15" x14ac:dyDescent="0.2">
      <c r="A356">
        <f>玩家成长时间线!A356</f>
        <v>355</v>
      </c>
      <c r="B356">
        <f>玩家成长时间线!B356</f>
        <v>9</v>
      </c>
      <c r="C356">
        <f ca="1">SUM($D$2:D356)</f>
        <v>2075.6115520490271</v>
      </c>
      <c r="D356">
        <f t="shared" ca="1" si="5"/>
        <v>6.000435402161397</v>
      </c>
      <c r="E356">
        <f ca="1">(SUMIFS(OFFSET([2]掉落汇总!$C$2:$C$871,,MATCH($B356,[2]掉落汇总!$D$1:$M$1)),[2]掉落汇总!$A$2:$A$871,E$1,[2]掉落汇总!$C$2:$C$871,$Q$1)+SUMIFS(OFFSET([2]掉落汇总!$C$2:$C$871,,MATCH($B356,[2]掉落汇总!$D$1:$M$1)),[2]掉落汇总!$A$2:$A$871,E$1,[2]掉落汇总!$C$2:$C$871,$Q$2)/$Q$3)*宝箱投放计算!D356</f>
        <v>1.0335965103598692</v>
      </c>
      <c r="F356">
        <f ca="1">(SUMIFS(OFFSET([2]掉落汇总!$C$2:$C$871,,MATCH($B356,[2]掉落汇总!$D$1:$M$1)),[2]掉落汇总!$A$2:$A$871,F$1,[2]掉落汇总!$C$2:$C$871,$Q$1)+SUMIFS(OFFSET([2]掉落汇总!$C$2:$C$871,,MATCH($B356,[2]掉落汇总!$D$1:$M$1)),[2]掉落汇总!$A$2:$A$871,F$1,[2]掉落汇总!$C$2:$C$871,$Q$2)/$Q$3)*宝箱投放计算!E356</f>
        <v>3.1368330464716006</v>
      </c>
      <c r="G356">
        <f ca="1">(SUMIFS(OFFSET([2]掉落汇总!$C$2:$C$871,,MATCH($B356,[2]掉落汇总!$D$1:$M$1)),[2]掉落汇总!$A$2:$A$871,G$1,[2]掉落汇总!$C$2:$C$871,$Q$1)+SUMIFS(OFFSET([2]掉落汇总!$C$2:$C$871,,MATCH($B356,[2]掉落汇总!$D$1:$M$1)),[2]掉落汇总!$A$2:$A$871,G$1,[2]掉落汇总!$C$2:$C$871,$Q$2)/$Q$3)*宝箱投放计算!F356</f>
        <v>0</v>
      </c>
      <c r="H356">
        <f ca="1">(SUMIFS(OFFSET([2]掉落汇总!$C$2:$C$871,,MATCH($B356,[2]掉落汇总!$D$1:$M$1)),[2]掉落汇总!$A$2:$A$871,H$1,[2]掉落汇总!$C$2:$C$871,$Q$1)+SUMIFS(OFFSET([2]掉落汇总!$C$2:$C$871,,MATCH($B356,[2]掉落汇总!$D$1:$M$1)),[2]掉落汇总!$A$2:$A$871,H$1,[2]掉落汇总!$C$2:$C$871,$Q$2)/$Q$3)*宝箱投放计算!G356</f>
        <v>0</v>
      </c>
      <c r="I356">
        <f ca="1">(SUMIFS(OFFSET([2]掉落汇总!$C$2:$C$871,,MATCH($B356,[2]掉落汇总!$D$1:$M$1)),[2]掉落汇总!$A$2:$A$871,I$1,[2]掉落汇总!$C$2:$C$871,$Q$1)+SUMIFS(OFFSET([2]掉落汇总!$C$2:$C$871,,MATCH($B356,[2]掉落汇总!$D$1:$M$1)),[2]掉落汇总!$A$2:$A$871,I$1,[2]掉落汇总!$C$2:$C$871,$Q$2)/$Q$3)*宝箱投放计算!H356</f>
        <v>0</v>
      </c>
      <c r="J356">
        <f ca="1">(SUMIFS(OFFSET([2]掉落汇总!$C$2:$C$871,,MATCH($B356,[2]掉落汇总!$D$1:$M$1)),[2]掉落汇总!$A$2:$A$871,J$1,[2]掉落汇总!$C$2:$C$871,$Q$1)+SUMIFS(OFFSET([2]掉落汇总!$C$2:$C$871,,MATCH($B356,[2]掉落汇总!$D$1:$M$1)),[2]掉落汇总!$A$2:$A$871,J$1,[2]掉落汇总!$C$2:$C$871,$Q$2)/$Q$3)*宝箱投放计算!I356</f>
        <v>0</v>
      </c>
      <c r="K356">
        <f ca="1">(SUMIFS(OFFSET([2]掉落汇总!$C$2:$C$871,,MATCH($B356,[2]掉落汇总!$D$1:$M$1)),[2]掉落汇总!$A$2:$A$871,K$1,[2]掉落汇总!$C$2:$C$871,$Q$1)+SUMIFS(OFFSET([2]掉落汇总!$C$2:$C$871,,MATCH($B356,[2]掉落汇总!$D$1:$M$1)),[2]掉落汇总!$A$2:$A$871,K$1,[2]掉落汇总!$C$2:$C$871,$Q$2)/$Q$3)*宝箱投放计算!J356</f>
        <v>0</v>
      </c>
      <c r="L356">
        <f ca="1">(SUMIFS(OFFSET([2]掉落汇总!$C$2:$C$871,,MATCH($B356,[2]掉落汇总!$D$1:$M$1)),[2]掉落汇总!$A$2:$A$871,L$1,[2]掉落汇总!$C$2:$C$871,$Q$1)+SUMIFS(OFFSET([2]掉落汇总!$C$2:$C$871,,MATCH($B356,[2]掉落汇总!$D$1:$M$1)),[2]掉落汇总!$A$2:$A$871,L$1,[2]掉落汇总!$C$2:$C$871,$Q$2)/$Q$3)*宝箱投放计算!K356</f>
        <v>0.58393299516338337</v>
      </c>
      <c r="M356">
        <f ca="1">(SUMIFS(OFFSET([2]掉落汇总!$C$2:$C$871,,MATCH($B356,[2]掉落汇总!$D$1:$M$1)),[2]掉落汇总!$A$2:$A$871,M$1,[2]掉落汇总!$C$2:$C$871,$Q$1)+SUMIFS(OFFSET([2]掉落汇总!$C$2:$C$871,,MATCH($B356,[2]掉落汇总!$D$1:$M$1)),[2]掉落汇总!$A$2:$A$871,M$1,[2]掉落汇总!$C$2:$C$871,$Q$2)/$Q$3)*宝箱投放计算!L356</f>
        <v>0.73572346140371359</v>
      </c>
      <c r="N356">
        <f ca="1">(SUMIFS(OFFSET([2]掉落汇总!$C$2:$C$871,,MATCH($B356,[2]掉落汇总!$D$1:$M$1)),[2]掉落汇总!$A$2:$A$871,N$1,[2]掉落汇总!$C$2:$C$871,$Q$1)+SUMIFS(OFFSET([2]掉落汇总!$C$2:$C$871,,MATCH($B356,[2]掉落汇总!$D$1:$M$1)),[2]掉落汇总!$A$2:$A$871,N$1,[2]掉落汇总!$C$2:$C$871,$Q$2)/$Q$3)*宝箱投放计算!M356</f>
        <v>0.19916400295057779</v>
      </c>
      <c r="O356">
        <f ca="1">(SUMIFS(OFFSET([2]掉落汇总!$C$2:$C$871,,MATCH($B356,[2]掉落汇总!$D$1:$M$1)),[2]掉落汇总!$A$2:$A$871,O$1,[2]掉落汇总!$C$2:$C$871,$Q$1)+SUMIFS(OFFSET([2]掉落汇总!$C$2:$C$871,,MATCH($B356,[2]掉落汇总!$D$1:$M$1)),[2]掉落汇总!$A$2:$A$871,O$1,[2]掉落汇总!$C$2:$C$871,$Q$2)/$Q$3)*宝箱投放计算!N356</f>
        <v>0.31118538581225147</v>
      </c>
    </row>
    <row r="357" spans="1:15" x14ac:dyDescent="0.2">
      <c r="A357">
        <f>玩家成长时间线!A357</f>
        <v>356</v>
      </c>
      <c r="B357">
        <f>玩家成长时间线!B357</f>
        <v>10</v>
      </c>
      <c r="C357">
        <f ca="1">SUM($D$2:D357)</f>
        <v>2081.5035966220489</v>
      </c>
      <c r="D357">
        <f t="shared" ca="1" si="5"/>
        <v>5.8920445730219377</v>
      </c>
      <c r="E357">
        <f ca="1">(SUMIFS(OFFSET([2]掉落汇总!$C$2:$C$871,,MATCH($B357,[2]掉落汇总!$D$1:$M$1)),[2]掉落汇总!$A$2:$A$871,E$1,[2]掉落汇总!$C$2:$C$871,$Q$1)+SUMIFS(OFFSET([2]掉落汇总!$C$2:$C$871,,MATCH($B357,[2]掉落汇总!$D$1:$M$1)),[2]掉落汇总!$A$2:$A$871,E$1,[2]掉落汇总!$C$2:$C$871,$Q$2)/$Q$3)*宝箱投放计算!D357</f>
        <v>0.92520568122041036</v>
      </c>
      <c r="F357">
        <f ca="1">(SUMIFS(OFFSET([2]掉落汇总!$C$2:$C$871,,MATCH($B357,[2]掉落汇总!$D$1:$M$1)),[2]掉落汇总!$A$2:$A$871,F$1,[2]掉落汇总!$C$2:$C$871,$Q$1)+SUMIFS(OFFSET([2]掉落汇总!$C$2:$C$871,,MATCH($B357,[2]掉落汇总!$D$1:$M$1)),[2]掉落汇总!$A$2:$A$871,F$1,[2]掉落汇总!$C$2:$C$871,$Q$2)/$Q$3)*宝箱投放计算!E357</f>
        <v>3.1368330464716006</v>
      </c>
      <c r="G357">
        <f ca="1">(SUMIFS(OFFSET([2]掉落汇总!$C$2:$C$871,,MATCH($B357,[2]掉落汇总!$D$1:$M$1)),[2]掉落汇总!$A$2:$A$871,G$1,[2]掉落汇总!$C$2:$C$871,$Q$1)+SUMIFS(OFFSET([2]掉落汇总!$C$2:$C$871,,MATCH($B357,[2]掉落汇总!$D$1:$M$1)),[2]掉落汇总!$A$2:$A$871,G$1,[2]掉落汇总!$C$2:$C$871,$Q$2)/$Q$3)*宝箱投放计算!F357</f>
        <v>0</v>
      </c>
      <c r="H357">
        <f ca="1">(SUMIFS(OFFSET([2]掉落汇总!$C$2:$C$871,,MATCH($B357,[2]掉落汇总!$D$1:$M$1)),[2]掉落汇总!$A$2:$A$871,H$1,[2]掉落汇总!$C$2:$C$871,$Q$1)+SUMIFS(OFFSET([2]掉落汇总!$C$2:$C$871,,MATCH($B357,[2]掉落汇总!$D$1:$M$1)),[2]掉落汇总!$A$2:$A$871,H$1,[2]掉落汇总!$C$2:$C$871,$Q$2)/$Q$3)*宝箱投放计算!G357</f>
        <v>0</v>
      </c>
      <c r="I357">
        <f ca="1">(SUMIFS(OFFSET([2]掉落汇总!$C$2:$C$871,,MATCH($B357,[2]掉落汇总!$D$1:$M$1)),[2]掉落汇总!$A$2:$A$871,I$1,[2]掉落汇总!$C$2:$C$871,$Q$1)+SUMIFS(OFFSET([2]掉落汇总!$C$2:$C$871,,MATCH($B357,[2]掉落汇总!$D$1:$M$1)),[2]掉落汇总!$A$2:$A$871,I$1,[2]掉落汇总!$C$2:$C$871,$Q$2)/$Q$3)*宝箱投放计算!H357</f>
        <v>0</v>
      </c>
      <c r="J357">
        <f ca="1">(SUMIFS(OFFSET([2]掉落汇总!$C$2:$C$871,,MATCH($B357,[2]掉落汇总!$D$1:$M$1)),[2]掉落汇总!$A$2:$A$871,J$1,[2]掉落汇总!$C$2:$C$871,$Q$1)+SUMIFS(OFFSET([2]掉落汇总!$C$2:$C$871,,MATCH($B357,[2]掉落汇总!$D$1:$M$1)),[2]掉落汇总!$A$2:$A$871,J$1,[2]掉落汇总!$C$2:$C$871,$Q$2)/$Q$3)*宝箱投放计算!I357</f>
        <v>0</v>
      </c>
      <c r="K357">
        <f ca="1">(SUMIFS(OFFSET([2]掉落汇总!$C$2:$C$871,,MATCH($B357,[2]掉落汇总!$D$1:$M$1)),[2]掉落汇总!$A$2:$A$871,K$1,[2]掉落汇总!$C$2:$C$871,$Q$1)+SUMIFS(OFFSET([2]掉落汇总!$C$2:$C$871,,MATCH($B357,[2]掉落汇总!$D$1:$M$1)),[2]掉落汇总!$A$2:$A$871,K$1,[2]掉落汇总!$C$2:$C$871,$Q$2)/$Q$3)*宝箱投放计算!J357</f>
        <v>0</v>
      </c>
      <c r="L357">
        <f ca="1">(SUMIFS(OFFSET([2]掉落汇总!$C$2:$C$871,,MATCH($B357,[2]掉落汇总!$D$1:$M$1)),[2]掉落汇总!$A$2:$A$871,L$1,[2]掉落汇总!$C$2:$C$871,$Q$1)+SUMIFS(OFFSET([2]掉落汇总!$C$2:$C$871,,MATCH($B357,[2]掉落汇总!$D$1:$M$1)),[2]掉落汇总!$A$2:$A$871,L$1,[2]掉落汇总!$C$2:$C$871,$Q$2)/$Q$3)*宝箱投放计算!K357</f>
        <v>0.58393299516338337</v>
      </c>
      <c r="M357">
        <f ca="1">(SUMIFS(OFFSET([2]掉落汇总!$C$2:$C$871,,MATCH($B357,[2]掉落汇总!$D$1:$M$1)),[2]掉落汇总!$A$2:$A$871,M$1,[2]掉落汇总!$C$2:$C$871,$Q$1)+SUMIFS(OFFSET([2]掉落汇总!$C$2:$C$871,,MATCH($B357,[2]掉落汇总!$D$1:$M$1)),[2]掉落汇总!$A$2:$A$871,M$1,[2]掉落汇总!$C$2:$C$871,$Q$2)/$Q$3)*宝箱投放计算!L357</f>
        <v>0.73572346140371359</v>
      </c>
      <c r="N357">
        <f ca="1">(SUMIFS(OFFSET([2]掉落汇总!$C$2:$C$871,,MATCH($B357,[2]掉落汇总!$D$1:$M$1)),[2]掉落汇总!$A$2:$A$871,N$1,[2]掉落汇总!$C$2:$C$871,$Q$1)+SUMIFS(OFFSET([2]掉落汇总!$C$2:$C$871,,MATCH($B357,[2]掉落汇总!$D$1:$M$1)),[2]掉落汇总!$A$2:$A$871,N$1,[2]掉落汇总!$C$2:$C$871,$Q$2)/$Q$3)*宝箱投放计算!M357</f>
        <v>0.19916400295057779</v>
      </c>
      <c r="O357">
        <f ca="1">(SUMIFS(OFFSET([2]掉落汇总!$C$2:$C$871,,MATCH($B357,[2]掉落汇总!$D$1:$M$1)),[2]掉落汇总!$A$2:$A$871,O$1,[2]掉落汇总!$C$2:$C$871,$Q$1)+SUMIFS(OFFSET([2]掉落汇总!$C$2:$C$871,,MATCH($B357,[2]掉落汇总!$D$1:$M$1)),[2]掉落汇总!$A$2:$A$871,O$1,[2]掉落汇总!$C$2:$C$871,$Q$2)/$Q$3)*宝箱投放计算!N357</f>
        <v>0.31118538581225147</v>
      </c>
    </row>
    <row r="358" spans="1:15" x14ac:dyDescent="0.2">
      <c r="A358">
        <f>玩家成长时间线!A358</f>
        <v>357</v>
      </c>
      <c r="B358">
        <f>玩家成长时间线!B358</f>
        <v>10</v>
      </c>
      <c r="C358">
        <f ca="1">SUM($D$2:D358)</f>
        <v>2087.3994286753446</v>
      </c>
      <c r="D358">
        <f t="shared" ca="1" si="5"/>
        <v>5.8958320532954778</v>
      </c>
      <c r="E358">
        <f ca="1">(SUMIFS(OFFSET([2]掉落汇总!$C$2:$C$871,,MATCH($B358,[2]掉落汇总!$D$1:$M$1)),[2]掉落汇总!$A$2:$A$871,E$1,[2]掉落汇总!$C$2:$C$871,$Q$1)+SUMIFS(OFFSET([2]掉落汇总!$C$2:$C$871,,MATCH($B358,[2]掉落汇总!$D$1:$M$1)),[2]掉落汇总!$A$2:$A$871,E$1,[2]掉落汇总!$C$2:$C$871,$Q$2)/$Q$3)*宝箱投放计算!D358</f>
        <v>0.9289931614939505</v>
      </c>
      <c r="F358">
        <f ca="1">(SUMIFS(OFFSET([2]掉落汇总!$C$2:$C$871,,MATCH($B358,[2]掉落汇总!$D$1:$M$1)),[2]掉落汇总!$A$2:$A$871,F$1,[2]掉落汇总!$C$2:$C$871,$Q$1)+SUMIFS(OFFSET([2]掉落汇总!$C$2:$C$871,,MATCH($B358,[2]掉落汇总!$D$1:$M$1)),[2]掉落汇总!$A$2:$A$871,F$1,[2]掉落汇总!$C$2:$C$871,$Q$2)/$Q$3)*宝箱投放计算!E358</f>
        <v>3.1368330464716006</v>
      </c>
      <c r="G358">
        <f ca="1">(SUMIFS(OFFSET([2]掉落汇总!$C$2:$C$871,,MATCH($B358,[2]掉落汇总!$D$1:$M$1)),[2]掉落汇总!$A$2:$A$871,G$1,[2]掉落汇总!$C$2:$C$871,$Q$1)+SUMIFS(OFFSET([2]掉落汇总!$C$2:$C$871,,MATCH($B358,[2]掉落汇总!$D$1:$M$1)),[2]掉落汇总!$A$2:$A$871,G$1,[2]掉落汇总!$C$2:$C$871,$Q$2)/$Q$3)*宝箱投放计算!F358</f>
        <v>0</v>
      </c>
      <c r="H358">
        <f ca="1">(SUMIFS(OFFSET([2]掉落汇总!$C$2:$C$871,,MATCH($B358,[2]掉落汇总!$D$1:$M$1)),[2]掉落汇总!$A$2:$A$871,H$1,[2]掉落汇总!$C$2:$C$871,$Q$1)+SUMIFS(OFFSET([2]掉落汇总!$C$2:$C$871,,MATCH($B358,[2]掉落汇总!$D$1:$M$1)),[2]掉落汇总!$A$2:$A$871,H$1,[2]掉落汇总!$C$2:$C$871,$Q$2)/$Q$3)*宝箱投放计算!G358</f>
        <v>0</v>
      </c>
      <c r="I358">
        <f ca="1">(SUMIFS(OFFSET([2]掉落汇总!$C$2:$C$871,,MATCH($B358,[2]掉落汇总!$D$1:$M$1)),[2]掉落汇总!$A$2:$A$871,I$1,[2]掉落汇总!$C$2:$C$871,$Q$1)+SUMIFS(OFFSET([2]掉落汇总!$C$2:$C$871,,MATCH($B358,[2]掉落汇总!$D$1:$M$1)),[2]掉落汇总!$A$2:$A$871,I$1,[2]掉落汇总!$C$2:$C$871,$Q$2)/$Q$3)*宝箱投放计算!H358</f>
        <v>0</v>
      </c>
      <c r="J358">
        <f ca="1">(SUMIFS(OFFSET([2]掉落汇总!$C$2:$C$871,,MATCH($B358,[2]掉落汇总!$D$1:$M$1)),[2]掉落汇总!$A$2:$A$871,J$1,[2]掉落汇总!$C$2:$C$871,$Q$1)+SUMIFS(OFFSET([2]掉落汇总!$C$2:$C$871,,MATCH($B358,[2]掉落汇总!$D$1:$M$1)),[2]掉落汇总!$A$2:$A$871,J$1,[2]掉落汇总!$C$2:$C$871,$Q$2)/$Q$3)*宝箱投放计算!I358</f>
        <v>0</v>
      </c>
      <c r="K358">
        <f ca="1">(SUMIFS(OFFSET([2]掉落汇总!$C$2:$C$871,,MATCH($B358,[2]掉落汇总!$D$1:$M$1)),[2]掉落汇总!$A$2:$A$871,K$1,[2]掉落汇总!$C$2:$C$871,$Q$1)+SUMIFS(OFFSET([2]掉落汇总!$C$2:$C$871,,MATCH($B358,[2]掉落汇总!$D$1:$M$1)),[2]掉落汇总!$A$2:$A$871,K$1,[2]掉落汇总!$C$2:$C$871,$Q$2)/$Q$3)*宝箱投放计算!J358</f>
        <v>0</v>
      </c>
      <c r="L358">
        <f ca="1">(SUMIFS(OFFSET([2]掉落汇总!$C$2:$C$871,,MATCH($B358,[2]掉落汇总!$D$1:$M$1)),[2]掉落汇总!$A$2:$A$871,L$1,[2]掉落汇总!$C$2:$C$871,$Q$1)+SUMIFS(OFFSET([2]掉落汇总!$C$2:$C$871,,MATCH($B358,[2]掉落汇总!$D$1:$M$1)),[2]掉落汇总!$A$2:$A$871,L$1,[2]掉落汇总!$C$2:$C$871,$Q$2)/$Q$3)*宝箱投放计算!K358</f>
        <v>0.58393299516338337</v>
      </c>
      <c r="M358">
        <f ca="1">(SUMIFS(OFFSET([2]掉落汇总!$C$2:$C$871,,MATCH($B358,[2]掉落汇总!$D$1:$M$1)),[2]掉落汇总!$A$2:$A$871,M$1,[2]掉落汇总!$C$2:$C$871,$Q$1)+SUMIFS(OFFSET([2]掉落汇总!$C$2:$C$871,,MATCH($B358,[2]掉落汇总!$D$1:$M$1)),[2]掉落汇总!$A$2:$A$871,M$1,[2]掉落汇总!$C$2:$C$871,$Q$2)/$Q$3)*宝箱投放计算!L358</f>
        <v>0.73572346140371359</v>
      </c>
      <c r="N358">
        <f ca="1">(SUMIFS(OFFSET([2]掉落汇总!$C$2:$C$871,,MATCH($B358,[2]掉落汇总!$D$1:$M$1)),[2]掉落汇总!$A$2:$A$871,N$1,[2]掉落汇总!$C$2:$C$871,$Q$1)+SUMIFS(OFFSET([2]掉落汇总!$C$2:$C$871,,MATCH($B358,[2]掉落汇总!$D$1:$M$1)),[2]掉落汇总!$A$2:$A$871,N$1,[2]掉落汇总!$C$2:$C$871,$Q$2)/$Q$3)*宝箱投放计算!M358</f>
        <v>0.19916400295057779</v>
      </c>
      <c r="O358">
        <f ca="1">(SUMIFS(OFFSET([2]掉落汇总!$C$2:$C$871,,MATCH($B358,[2]掉落汇总!$D$1:$M$1)),[2]掉落汇总!$A$2:$A$871,O$1,[2]掉落汇总!$C$2:$C$871,$Q$1)+SUMIFS(OFFSET([2]掉落汇总!$C$2:$C$871,,MATCH($B358,[2]掉落汇总!$D$1:$M$1)),[2]掉落汇总!$A$2:$A$871,O$1,[2]掉落汇总!$C$2:$C$871,$Q$2)/$Q$3)*宝箱投放计算!N358</f>
        <v>0.31118538581225147</v>
      </c>
    </row>
    <row r="359" spans="1:15" x14ac:dyDescent="0.2">
      <c r="A359">
        <f>玩家成长时间线!A359</f>
        <v>358</v>
      </c>
      <c r="B359">
        <f>玩家成长时间线!B359</f>
        <v>10</v>
      </c>
      <c r="C359">
        <f ca="1">SUM($D$2:D359)</f>
        <v>2093.2990482089135</v>
      </c>
      <c r="D359">
        <f t="shared" ca="1" si="5"/>
        <v>5.8996195335690178</v>
      </c>
      <c r="E359">
        <f ca="1">(SUMIFS(OFFSET([2]掉落汇总!$C$2:$C$871,,MATCH($B359,[2]掉落汇总!$D$1:$M$1)),[2]掉落汇总!$A$2:$A$871,E$1,[2]掉落汇总!$C$2:$C$871,$Q$1)+SUMIFS(OFFSET([2]掉落汇总!$C$2:$C$871,,MATCH($B359,[2]掉落汇总!$D$1:$M$1)),[2]掉落汇总!$A$2:$A$871,E$1,[2]掉落汇总!$C$2:$C$871,$Q$2)/$Q$3)*宝箱投放计算!D359</f>
        <v>0.93278064176749076</v>
      </c>
      <c r="F359">
        <f ca="1">(SUMIFS(OFFSET([2]掉落汇总!$C$2:$C$871,,MATCH($B359,[2]掉落汇总!$D$1:$M$1)),[2]掉落汇总!$A$2:$A$871,F$1,[2]掉落汇总!$C$2:$C$871,$Q$1)+SUMIFS(OFFSET([2]掉落汇总!$C$2:$C$871,,MATCH($B359,[2]掉落汇总!$D$1:$M$1)),[2]掉落汇总!$A$2:$A$871,F$1,[2]掉落汇总!$C$2:$C$871,$Q$2)/$Q$3)*宝箱投放计算!E359</f>
        <v>3.1368330464716006</v>
      </c>
      <c r="G359">
        <f ca="1">(SUMIFS(OFFSET([2]掉落汇总!$C$2:$C$871,,MATCH($B359,[2]掉落汇总!$D$1:$M$1)),[2]掉落汇总!$A$2:$A$871,G$1,[2]掉落汇总!$C$2:$C$871,$Q$1)+SUMIFS(OFFSET([2]掉落汇总!$C$2:$C$871,,MATCH($B359,[2]掉落汇总!$D$1:$M$1)),[2]掉落汇总!$A$2:$A$871,G$1,[2]掉落汇总!$C$2:$C$871,$Q$2)/$Q$3)*宝箱投放计算!F359</f>
        <v>0</v>
      </c>
      <c r="H359">
        <f ca="1">(SUMIFS(OFFSET([2]掉落汇总!$C$2:$C$871,,MATCH($B359,[2]掉落汇总!$D$1:$M$1)),[2]掉落汇总!$A$2:$A$871,H$1,[2]掉落汇总!$C$2:$C$871,$Q$1)+SUMIFS(OFFSET([2]掉落汇总!$C$2:$C$871,,MATCH($B359,[2]掉落汇总!$D$1:$M$1)),[2]掉落汇总!$A$2:$A$871,H$1,[2]掉落汇总!$C$2:$C$871,$Q$2)/$Q$3)*宝箱投放计算!G359</f>
        <v>0</v>
      </c>
      <c r="I359">
        <f ca="1">(SUMIFS(OFFSET([2]掉落汇总!$C$2:$C$871,,MATCH($B359,[2]掉落汇总!$D$1:$M$1)),[2]掉落汇总!$A$2:$A$871,I$1,[2]掉落汇总!$C$2:$C$871,$Q$1)+SUMIFS(OFFSET([2]掉落汇总!$C$2:$C$871,,MATCH($B359,[2]掉落汇总!$D$1:$M$1)),[2]掉落汇总!$A$2:$A$871,I$1,[2]掉落汇总!$C$2:$C$871,$Q$2)/$Q$3)*宝箱投放计算!H359</f>
        <v>0</v>
      </c>
      <c r="J359">
        <f ca="1">(SUMIFS(OFFSET([2]掉落汇总!$C$2:$C$871,,MATCH($B359,[2]掉落汇总!$D$1:$M$1)),[2]掉落汇总!$A$2:$A$871,J$1,[2]掉落汇总!$C$2:$C$871,$Q$1)+SUMIFS(OFFSET([2]掉落汇总!$C$2:$C$871,,MATCH($B359,[2]掉落汇总!$D$1:$M$1)),[2]掉落汇总!$A$2:$A$871,J$1,[2]掉落汇总!$C$2:$C$871,$Q$2)/$Q$3)*宝箱投放计算!I359</f>
        <v>0</v>
      </c>
      <c r="K359">
        <f ca="1">(SUMIFS(OFFSET([2]掉落汇总!$C$2:$C$871,,MATCH($B359,[2]掉落汇总!$D$1:$M$1)),[2]掉落汇总!$A$2:$A$871,K$1,[2]掉落汇总!$C$2:$C$871,$Q$1)+SUMIFS(OFFSET([2]掉落汇总!$C$2:$C$871,,MATCH($B359,[2]掉落汇总!$D$1:$M$1)),[2]掉落汇总!$A$2:$A$871,K$1,[2]掉落汇总!$C$2:$C$871,$Q$2)/$Q$3)*宝箱投放计算!J359</f>
        <v>0</v>
      </c>
      <c r="L359">
        <f ca="1">(SUMIFS(OFFSET([2]掉落汇总!$C$2:$C$871,,MATCH($B359,[2]掉落汇总!$D$1:$M$1)),[2]掉落汇总!$A$2:$A$871,L$1,[2]掉落汇总!$C$2:$C$871,$Q$1)+SUMIFS(OFFSET([2]掉落汇总!$C$2:$C$871,,MATCH($B359,[2]掉落汇总!$D$1:$M$1)),[2]掉落汇总!$A$2:$A$871,L$1,[2]掉落汇总!$C$2:$C$871,$Q$2)/$Q$3)*宝箱投放计算!K359</f>
        <v>0.58393299516338337</v>
      </c>
      <c r="M359">
        <f ca="1">(SUMIFS(OFFSET([2]掉落汇总!$C$2:$C$871,,MATCH($B359,[2]掉落汇总!$D$1:$M$1)),[2]掉落汇总!$A$2:$A$871,M$1,[2]掉落汇总!$C$2:$C$871,$Q$1)+SUMIFS(OFFSET([2]掉落汇总!$C$2:$C$871,,MATCH($B359,[2]掉落汇总!$D$1:$M$1)),[2]掉落汇总!$A$2:$A$871,M$1,[2]掉落汇总!$C$2:$C$871,$Q$2)/$Q$3)*宝箱投放计算!L359</f>
        <v>0.73572346140371359</v>
      </c>
      <c r="N359">
        <f ca="1">(SUMIFS(OFFSET([2]掉落汇总!$C$2:$C$871,,MATCH($B359,[2]掉落汇总!$D$1:$M$1)),[2]掉落汇总!$A$2:$A$871,N$1,[2]掉落汇总!$C$2:$C$871,$Q$1)+SUMIFS(OFFSET([2]掉落汇总!$C$2:$C$871,,MATCH($B359,[2]掉落汇总!$D$1:$M$1)),[2]掉落汇总!$A$2:$A$871,N$1,[2]掉落汇总!$C$2:$C$871,$Q$2)/$Q$3)*宝箱投放计算!M359</f>
        <v>0.19916400295057779</v>
      </c>
      <c r="O359">
        <f ca="1">(SUMIFS(OFFSET([2]掉落汇总!$C$2:$C$871,,MATCH($B359,[2]掉落汇总!$D$1:$M$1)),[2]掉落汇总!$A$2:$A$871,O$1,[2]掉落汇总!$C$2:$C$871,$Q$1)+SUMIFS(OFFSET([2]掉落汇总!$C$2:$C$871,,MATCH($B359,[2]掉落汇总!$D$1:$M$1)),[2]掉落汇总!$A$2:$A$871,O$1,[2]掉落汇总!$C$2:$C$871,$Q$2)/$Q$3)*宝箱投放计算!N359</f>
        <v>0.31118538581225147</v>
      </c>
    </row>
    <row r="360" spans="1:15" x14ac:dyDescent="0.2">
      <c r="A360">
        <f>玩家成长时间线!A360</f>
        <v>359</v>
      </c>
      <c r="B360">
        <f>玩家成长时间线!B360</f>
        <v>10</v>
      </c>
      <c r="C360">
        <f ca="1">SUM($D$2:D360)</f>
        <v>2099.278204828227</v>
      </c>
      <c r="D360">
        <f t="shared" ca="1" si="5"/>
        <v>5.979156619313363</v>
      </c>
      <c r="E360">
        <f ca="1">(SUMIFS(OFFSET([2]掉落汇总!$C$2:$C$871,,MATCH($B360,[2]掉落汇总!$D$1:$M$1)),[2]掉落汇总!$A$2:$A$871,E$1,[2]掉落汇总!$C$2:$C$871,$Q$1)+SUMIFS(OFFSET([2]掉落汇总!$C$2:$C$871,,MATCH($B360,[2]掉落汇总!$D$1:$M$1)),[2]掉落汇总!$A$2:$A$871,E$1,[2]掉落汇总!$C$2:$C$871,$Q$2)/$Q$3)*宝箱投放计算!D360</f>
        <v>1.0123177275118358</v>
      </c>
      <c r="F360">
        <f ca="1">(SUMIFS(OFFSET([2]掉落汇总!$C$2:$C$871,,MATCH($B360,[2]掉落汇总!$D$1:$M$1)),[2]掉落汇总!$A$2:$A$871,F$1,[2]掉落汇总!$C$2:$C$871,$Q$1)+SUMIFS(OFFSET([2]掉落汇总!$C$2:$C$871,,MATCH($B360,[2]掉落汇总!$D$1:$M$1)),[2]掉落汇总!$A$2:$A$871,F$1,[2]掉落汇总!$C$2:$C$871,$Q$2)/$Q$3)*宝箱投放计算!E360</f>
        <v>3.1368330464716006</v>
      </c>
      <c r="G360">
        <f ca="1">(SUMIFS(OFFSET([2]掉落汇总!$C$2:$C$871,,MATCH($B360,[2]掉落汇总!$D$1:$M$1)),[2]掉落汇总!$A$2:$A$871,G$1,[2]掉落汇总!$C$2:$C$871,$Q$1)+SUMIFS(OFFSET([2]掉落汇总!$C$2:$C$871,,MATCH($B360,[2]掉落汇总!$D$1:$M$1)),[2]掉落汇总!$A$2:$A$871,G$1,[2]掉落汇总!$C$2:$C$871,$Q$2)/$Q$3)*宝箱投放计算!F360</f>
        <v>0</v>
      </c>
      <c r="H360">
        <f ca="1">(SUMIFS(OFFSET([2]掉落汇总!$C$2:$C$871,,MATCH($B360,[2]掉落汇总!$D$1:$M$1)),[2]掉落汇总!$A$2:$A$871,H$1,[2]掉落汇总!$C$2:$C$871,$Q$1)+SUMIFS(OFFSET([2]掉落汇总!$C$2:$C$871,,MATCH($B360,[2]掉落汇总!$D$1:$M$1)),[2]掉落汇总!$A$2:$A$871,H$1,[2]掉落汇总!$C$2:$C$871,$Q$2)/$Q$3)*宝箱投放计算!G360</f>
        <v>0</v>
      </c>
      <c r="I360">
        <f ca="1">(SUMIFS(OFFSET([2]掉落汇总!$C$2:$C$871,,MATCH($B360,[2]掉落汇总!$D$1:$M$1)),[2]掉落汇总!$A$2:$A$871,I$1,[2]掉落汇总!$C$2:$C$871,$Q$1)+SUMIFS(OFFSET([2]掉落汇总!$C$2:$C$871,,MATCH($B360,[2]掉落汇总!$D$1:$M$1)),[2]掉落汇总!$A$2:$A$871,I$1,[2]掉落汇总!$C$2:$C$871,$Q$2)/$Q$3)*宝箱投放计算!H360</f>
        <v>0</v>
      </c>
      <c r="J360">
        <f ca="1">(SUMIFS(OFFSET([2]掉落汇总!$C$2:$C$871,,MATCH($B360,[2]掉落汇总!$D$1:$M$1)),[2]掉落汇总!$A$2:$A$871,J$1,[2]掉落汇总!$C$2:$C$871,$Q$1)+SUMIFS(OFFSET([2]掉落汇总!$C$2:$C$871,,MATCH($B360,[2]掉落汇总!$D$1:$M$1)),[2]掉落汇总!$A$2:$A$871,J$1,[2]掉落汇总!$C$2:$C$871,$Q$2)/$Q$3)*宝箱投放计算!I360</f>
        <v>0</v>
      </c>
      <c r="K360">
        <f ca="1">(SUMIFS(OFFSET([2]掉落汇总!$C$2:$C$871,,MATCH($B360,[2]掉落汇总!$D$1:$M$1)),[2]掉落汇总!$A$2:$A$871,K$1,[2]掉落汇总!$C$2:$C$871,$Q$1)+SUMIFS(OFFSET([2]掉落汇总!$C$2:$C$871,,MATCH($B360,[2]掉落汇总!$D$1:$M$1)),[2]掉落汇总!$A$2:$A$871,K$1,[2]掉落汇总!$C$2:$C$871,$Q$2)/$Q$3)*宝箱投放计算!J360</f>
        <v>0</v>
      </c>
      <c r="L360">
        <f ca="1">(SUMIFS(OFFSET([2]掉落汇总!$C$2:$C$871,,MATCH($B360,[2]掉落汇总!$D$1:$M$1)),[2]掉落汇总!$A$2:$A$871,L$1,[2]掉落汇总!$C$2:$C$871,$Q$1)+SUMIFS(OFFSET([2]掉落汇总!$C$2:$C$871,,MATCH($B360,[2]掉落汇总!$D$1:$M$1)),[2]掉落汇总!$A$2:$A$871,L$1,[2]掉落汇总!$C$2:$C$871,$Q$2)/$Q$3)*宝箱投放计算!K360</f>
        <v>0.58393299516338337</v>
      </c>
      <c r="M360">
        <f ca="1">(SUMIFS(OFFSET([2]掉落汇总!$C$2:$C$871,,MATCH($B360,[2]掉落汇总!$D$1:$M$1)),[2]掉落汇总!$A$2:$A$871,M$1,[2]掉落汇总!$C$2:$C$871,$Q$1)+SUMIFS(OFFSET([2]掉落汇总!$C$2:$C$871,,MATCH($B360,[2]掉落汇总!$D$1:$M$1)),[2]掉落汇总!$A$2:$A$871,M$1,[2]掉落汇总!$C$2:$C$871,$Q$2)/$Q$3)*宝箱投放计算!L360</f>
        <v>0.73572346140371359</v>
      </c>
      <c r="N360">
        <f ca="1">(SUMIFS(OFFSET([2]掉落汇总!$C$2:$C$871,,MATCH($B360,[2]掉落汇总!$D$1:$M$1)),[2]掉落汇总!$A$2:$A$871,N$1,[2]掉落汇总!$C$2:$C$871,$Q$1)+SUMIFS(OFFSET([2]掉落汇总!$C$2:$C$871,,MATCH($B360,[2]掉落汇总!$D$1:$M$1)),[2]掉落汇总!$A$2:$A$871,N$1,[2]掉落汇总!$C$2:$C$871,$Q$2)/$Q$3)*宝箱投放计算!M360</f>
        <v>0.19916400295057779</v>
      </c>
      <c r="O360">
        <f ca="1">(SUMIFS(OFFSET([2]掉落汇总!$C$2:$C$871,,MATCH($B360,[2]掉落汇总!$D$1:$M$1)),[2]掉落汇总!$A$2:$A$871,O$1,[2]掉落汇总!$C$2:$C$871,$Q$1)+SUMIFS(OFFSET([2]掉落汇总!$C$2:$C$871,,MATCH($B360,[2]掉落汇总!$D$1:$M$1)),[2]掉落汇总!$A$2:$A$871,O$1,[2]掉落汇总!$C$2:$C$871,$Q$2)/$Q$3)*宝箱投放计算!N360</f>
        <v>0.31118538581225147</v>
      </c>
    </row>
    <row r="361" spans="1:15" x14ac:dyDescent="0.2">
      <c r="A361">
        <f>玩家成长时间线!A361</f>
        <v>360</v>
      </c>
      <c r="B361">
        <f>玩家成长时间线!B361</f>
        <v>10</v>
      </c>
      <c r="C361">
        <f ca="1">SUM($D$2:D361)</f>
        <v>2105.1853993223431</v>
      </c>
      <c r="D361">
        <f t="shared" ca="1" si="5"/>
        <v>5.9071944941160988</v>
      </c>
      <c r="E361">
        <f ca="1">(SUMIFS(OFFSET([2]掉落汇总!$C$2:$C$871,,MATCH($B361,[2]掉落汇总!$D$1:$M$1)),[2]掉落汇总!$A$2:$A$871,E$1,[2]掉落汇总!$C$2:$C$871,$Q$1)+SUMIFS(OFFSET([2]掉落汇总!$C$2:$C$871,,MATCH($B361,[2]掉落汇总!$D$1:$M$1)),[2]掉落汇总!$A$2:$A$871,E$1,[2]掉落汇总!$C$2:$C$871,$Q$2)/$Q$3)*宝箱投放计算!D361</f>
        <v>0.94035560231457127</v>
      </c>
      <c r="F361">
        <f ca="1">(SUMIFS(OFFSET([2]掉落汇总!$C$2:$C$871,,MATCH($B361,[2]掉落汇总!$D$1:$M$1)),[2]掉落汇总!$A$2:$A$871,F$1,[2]掉落汇总!$C$2:$C$871,$Q$1)+SUMIFS(OFFSET([2]掉落汇总!$C$2:$C$871,,MATCH($B361,[2]掉落汇总!$D$1:$M$1)),[2]掉落汇总!$A$2:$A$871,F$1,[2]掉落汇总!$C$2:$C$871,$Q$2)/$Q$3)*宝箱投放计算!E361</f>
        <v>3.1368330464716006</v>
      </c>
      <c r="G361">
        <f ca="1">(SUMIFS(OFFSET([2]掉落汇总!$C$2:$C$871,,MATCH($B361,[2]掉落汇总!$D$1:$M$1)),[2]掉落汇总!$A$2:$A$871,G$1,[2]掉落汇总!$C$2:$C$871,$Q$1)+SUMIFS(OFFSET([2]掉落汇总!$C$2:$C$871,,MATCH($B361,[2]掉落汇总!$D$1:$M$1)),[2]掉落汇总!$A$2:$A$871,G$1,[2]掉落汇总!$C$2:$C$871,$Q$2)/$Q$3)*宝箱投放计算!F361</f>
        <v>0</v>
      </c>
      <c r="H361">
        <f ca="1">(SUMIFS(OFFSET([2]掉落汇总!$C$2:$C$871,,MATCH($B361,[2]掉落汇总!$D$1:$M$1)),[2]掉落汇总!$A$2:$A$871,H$1,[2]掉落汇总!$C$2:$C$871,$Q$1)+SUMIFS(OFFSET([2]掉落汇总!$C$2:$C$871,,MATCH($B361,[2]掉落汇总!$D$1:$M$1)),[2]掉落汇总!$A$2:$A$871,H$1,[2]掉落汇总!$C$2:$C$871,$Q$2)/$Q$3)*宝箱投放计算!G361</f>
        <v>0</v>
      </c>
      <c r="I361">
        <f ca="1">(SUMIFS(OFFSET([2]掉落汇总!$C$2:$C$871,,MATCH($B361,[2]掉落汇总!$D$1:$M$1)),[2]掉落汇总!$A$2:$A$871,I$1,[2]掉落汇总!$C$2:$C$871,$Q$1)+SUMIFS(OFFSET([2]掉落汇总!$C$2:$C$871,,MATCH($B361,[2]掉落汇总!$D$1:$M$1)),[2]掉落汇总!$A$2:$A$871,I$1,[2]掉落汇总!$C$2:$C$871,$Q$2)/$Q$3)*宝箱投放计算!H361</f>
        <v>0</v>
      </c>
      <c r="J361">
        <f ca="1">(SUMIFS(OFFSET([2]掉落汇总!$C$2:$C$871,,MATCH($B361,[2]掉落汇总!$D$1:$M$1)),[2]掉落汇总!$A$2:$A$871,J$1,[2]掉落汇总!$C$2:$C$871,$Q$1)+SUMIFS(OFFSET([2]掉落汇总!$C$2:$C$871,,MATCH($B361,[2]掉落汇总!$D$1:$M$1)),[2]掉落汇总!$A$2:$A$871,J$1,[2]掉落汇总!$C$2:$C$871,$Q$2)/$Q$3)*宝箱投放计算!I361</f>
        <v>0</v>
      </c>
      <c r="K361">
        <f ca="1">(SUMIFS(OFFSET([2]掉落汇总!$C$2:$C$871,,MATCH($B361,[2]掉落汇总!$D$1:$M$1)),[2]掉落汇总!$A$2:$A$871,K$1,[2]掉落汇总!$C$2:$C$871,$Q$1)+SUMIFS(OFFSET([2]掉落汇总!$C$2:$C$871,,MATCH($B361,[2]掉落汇总!$D$1:$M$1)),[2]掉落汇总!$A$2:$A$871,K$1,[2]掉落汇总!$C$2:$C$871,$Q$2)/$Q$3)*宝箱投放计算!J361</f>
        <v>0</v>
      </c>
      <c r="L361">
        <f ca="1">(SUMIFS(OFFSET([2]掉落汇总!$C$2:$C$871,,MATCH($B361,[2]掉落汇总!$D$1:$M$1)),[2]掉落汇总!$A$2:$A$871,L$1,[2]掉落汇总!$C$2:$C$871,$Q$1)+SUMIFS(OFFSET([2]掉落汇总!$C$2:$C$871,,MATCH($B361,[2]掉落汇总!$D$1:$M$1)),[2]掉落汇总!$A$2:$A$871,L$1,[2]掉落汇总!$C$2:$C$871,$Q$2)/$Q$3)*宝箱投放计算!K361</f>
        <v>0.58393299516338337</v>
      </c>
      <c r="M361">
        <f ca="1">(SUMIFS(OFFSET([2]掉落汇总!$C$2:$C$871,,MATCH($B361,[2]掉落汇总!$D$1:$M$1)),[2]掉落汇总!$A$2:$A$871,M$1,[2]掉落汇总!$C$2:$C$871,$Q$1)+SUMIFS(OFFSET([2]掉落汇总!$C$2:$C$871,,MATCH($B361,[2]掉落汇总!$D$1:$M$1)),[2]掉落汇总!$A$2:$A$871,M$1,[2]掉落汇总!$C$2:$C$871,$Q$2)/$Q$3)*宝箱投放计算!L361</f>
        <v>0.73572346140371359</v>
      </c>
      <c r="N361">
        <f ca="1">(SUMIFS(OFFSET([2]掉落汇总!$C$2:$C$871,,MATCH($B361,[2]掉落汇总!$D$1:$M$1)),[2]掉落汇总!$A$2:$A$871,N$1,[2]掉落汇总!$C$2:$C$871,$Q$1)+SUMIFS(OFFSET([2]掉落汇总!$C$2:$C$871,,MATCH($B361,[2]掉落汇总!$D$1:$M$1)),[2]掉落汇总!$A$2:$A$871,N$1,[2]掉落汇总!$C$2:$C$871,$Q$2)/$Q$3)*宝箱投放计算!M361</f>
        <v>0.19916400295057779</v>
      </c>
      <c r="O361">
        <f ca="1">(SUMIFS(OFFSET([2]掉落汇总!$C$2:$C$871,,MATCH($B361,[2]掉落汇总!$D$1:$M$1)),[2]掉落汇总!$A$2:$A$871,O$1,[2]掉落汇总!$C$2:$C$871,$Q$1)+SUMIFS(OFFSET([2]掉落汇总!$C$2:$C$871,,MATCH($B361,[2]掉落汇总!$D$1:$M$1)),[2]掉落汇总!$A$2:$A$871,O$1,[2]掉落汇总!$C$2:$C$871,$Q$2)/$Q$3)*宝箱投放计算!N361</f>
        <v>0.31118538581225147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D3E02-E9DC-413B-8208-C55B984A0B70}">
  <dimension ref="A1:Q361"/>
  <sheetViews>
    <sheetView workbookViewId="0">
      <selection activeCell="J52" sqref="J52"/>
    </sheetView>
  </sheetViews>
  <sheetFormatPr defaultRowHeight="14.25" x14ac:dyDescent="0.2"/>
  <cols>
    <col min="1" max="1" width="11.75" bestFit="1" customWidth="1"/>
    <col min="2" max="2" width="9.25" bestFit="1" customWidth="1"/>
    <col min="3" max="4" width="9.25" customWidth="1"/>
    <col min="8" max="17" width="12.25" bestFit="1" customWidth="1"/>
  </cols>
  <sheetData>
    <row r="1" spans="1:17" x14ac:dyDescent="0.2">
      <c r="A1" t="s">
        <v>1</v>
      </c>
      <c r="B1" t="s">
        <v>2</v>
      </c>
      <c r="C1" t="s">
        <v>84</v>
      </c>
      <c r="D1" t="s">
        <v>85</v>
      </c>
      <c r="E1" t="s">
        <v>48</v>
      </c>
      <c r="F1" t="s">
        <v>51</v>
      </c>
      <c r="G1" t="s">
        <v>49</v>
      </c>
      <c r="H1" t="s">
        <v>50</v>
      </c>
      <c r="I1" t="s">
        <v>52</v>
      </c>
      <c r="J1" t="s">
        <v>53</v>
      </c>
      <c r="K1" t="s">
        <v>54</v>
      </c>
      <c r="L1" t="s">
        <v>77</v>
      </c>
      <c r="M1" t="s">
        <v>78</v>
      </c>
      <c r="N1" t="s">
        <v>79</v>
      </c>
      <c r="O1" t="s">
        <v>80</v>
      </c>
      <c r="Q1" t="s">
        <v>75</v>
      </c>
    </row>
    <row r="2" spans="1:17" x14ac:dyDescent="0.2">
      <c r="A2">
        <f>玩家成长时间线!A2</f>
        <v>1</v>
      </c>
      <c r="B2">
        <f>玩家成长时间线!B2</f>
        <v>1</v>
      </c>
      <c r="C2">
        <f ca="1">SUM($D$2:D2)</f>
        <v>0</v>
      </c>
      <c r="D2">
        <f ca="1">SUM(E2:O2)</f>
        <v>0</v>
      </c>
      <c r="E2">
        <f ca="1">(SUMIFS(OFFSET([2]掉落汇总!$C$2:$C$871,,MATCH($B2,[2]掉落汇总!$D$1:$M$1)),[2]掉落汇总!$A$2:$A$871,E$1,[2]掉落汇总!$C$2:$C$871,$Q$1)+SUMIFS(OFFSET([2]掉落汇总!$C$2:$C$871,,MATCH($B2,[2]掉落汇总!$D$1:$M$1)),[2]掉落汇总!$A$2:$A$871,E$1,[2]掉落汇总!$C$2:$C$871,$Q$2)/$Q$3)*宝箱投放计算!D2</f>
        <v>0</v>
      </c>
      <c r="F2">
        <f ca="1">(SUMIFS(OFFSET([2]掉落汇总!$C$2:$C$871,,MATCH($B2,[2]掉落汇总!$D$1:$M$1)),[2]掉落汇总!$A$2:$A$871,F$1,[2]掉落汇总!$C$2:$C$871,$Q$1)+SUMIFS(OFFSET([2]掉落汇总!$C$2:$C$871,,MATCH($B2,[2]掉落汇总!$D$1:$M$1)),[2]掉落汇总!$A$2:$A$871,F$1,[2]掉落汇总!$C$2:$C$871,$Q$2)/$Q$3)*宝箱投放计算!E2</f>
        <v>0</v>
      </c>
      <c r="G2">
        <f ca="1">(SUMIFS(OFFSET([2]掉落汇总!$C$2:$C$871,,MATCH($B2,[2]掉落汇总!$D$1:$M$1)),[2]掉落汇总!$A$2:$A$871,G$1,[2]掉落汇总!$C$2:$C$871,$Q$1)+SUMIFS(OFFSET([2]掉落汇总!$C$2:$C$871,,MATCH($B2,[2]掉落汇总!$D$1:$M$1)),[2]掉落汇总!$A$2:$A$871,G$1,[2]掉落汇总!$C$2:$C$871,$Q$2)/$Q$3)*宝箱投放计算!F2</f>
        <v>0</v>
      </c>
      <c r="H2">
        <f ca="1">(SUMIFS(OFFSET([2]掉落汇总!$C$2:$C$871,,MATCH($B2,[2]掉落汇总!$D$1:$M$1)),[2]掉落汇总!$A$2:$A$871,H$1,[2]掉落汇总!$C$2:$C$871,$Q$1)+SUMIFS(OFFSET([2]掉落汇总!$C$2:$C$871,,MATCH($B2,[2]掉落汇总!$D$1:$M$1)),[2]掉落汇总!$A$2:$A$871,H$1,[2]掉落汇总!$C$2:$C$871,$Q$2)/$Q$3)*宝箱投放计算!G2</f>
        <v>0</v>
      </c>
      <c r="I2">
        <f ca="1">(SUMIFS(OFFSET([2]掉落汇总!$C$2:$C$871,,MATCH($B2,[2]掉落汇总!$D$1:$M$1)),[2]掉落汇总!$A$2:$A$871,I$1,[2]掉落汇总!$C$2:$C$871,$Q$1)+SUMIFS(OFFSET([2]掉落汇总!$C$2:$C$871,,MATCH($B2,[2]掉落汇总!$D$1:$M$1)),[2]掉落汇总!$A$2:$A$871,I$1,[2]掉落汇总!$C$2:$C$871,$Q$2)/$Q$3)*宝箱投放计算!H2</f>
        <v>0</v>
      </c>
      <c r="J2">
        <f ca="1">(SUMIFS(OFFSET([2]掉落汇总!$C$2:$C$871,,MATCH($B2,[2]掉落汇总!$D$1:$M$1)),[2]掉落汇总!$A$2:$A$871,J$1,[2]掉落汇总!$C$2:$C$871,$Q$1)+SUMIFS(OFFSET([2]掉落汇总!$C$2:$C$871,,MATCH($B2,[2]掉落汇总!$D$1:$M$1)),[2]掉落汇总!$A$2:$A$871,J$1,[2]掉落汇总!$C$2:$C$871,$Q$2)/$Q$3)*宝箱投放计算!I2</f>
        <v>0</v>
      </c>
      <c r="K2">
        <f ca="1">(SUMIFS(OFFSET([2]掉落汇总!$C$2:$C$871,,MATCH($B2,[2]掉落汇总!$D$1:$M$1)),[2]掉落汇总!$A$2:$A$871,K$1,[2]掉落汇总!$C$2:$C$871,$Q$1)+SUMIFS(OFFSET([2]掉落汇总!$C$2:$C$871,,MATCH($B2,[2]掉落汇总!$D$1:$M$1)),[2]掉落汇总!$A$2:$A$871,K$1,[2]掉落汇总!$C$2:$C$871,$Q$2)/$Q$3)*宝箱投放计算!J2</f>
        <v>0</v>
      </c>
      <c r="L2">
        <f ca="1">(SUMIFS(OFFSET([2]掉落汇总!$C$2:$C$871,,MATCH($B2,[2]掉落汇总!$D$1:$M$1)),[2]掉落汇总!$A$2:$A$871,L$1,[2]掉落汇总!$C$2:$C$871,$Q$1)+SUMIFS(OFFSET([2]掉落汇总!$C$2:$C$871,,MATCH($B2,[2]掉落汇总!$D$1:$M$1)),[2]掉落汇总!$A$2:$A$871,L$1,[2]掉落汇总!$C$2:$C$871,$Q$2)/$Q$3)*宝箱投放计算!K2</f>
        <v>0</v>
      </c>
      <c r="M2">
        <f ca="1">(SUMIFS(OFFSET([2]掉落汇总!$C$2:$C$871,,MATCH($B2,[2]掉落汇总!$D$1:$M$1)),[2]掉落汇总!$A$2:$A$871,M$1,[2]掉落汇总!$C$2:$C$871,$Q$1)+SUMIFS(OFFSET([2]掉落汇总!$C$2:$C$871,,MATCH($B2,[2]掉落汇总!$D$1:$M$1)),[2]掉落汇总!$A$2:$A$871,M$1,[2]掉落汇总!$C$2:$C$871,$Q$2)/$Q$3)*宝箱投放计算!L2</f>
        <v>0</v>
      </c>
      <c r="N2">
        <f ca="1">(SUMIFS(OFFSET([2]掉落汇总!$C$2:$C$871,,MATCH($B2,[2]掉落汇总!$D$1:$M$1)),[2]掉落汇总!$A$2:$A$871,N$1,[2]掉落汇总!$C$2:$C$871,$Q$1)+SUMIFS(OFFSET([2]掉落汇总!$C$2:$C$871,,MATCH($B2,[2]掉落汇总!$D$1:$M$1)),[2]掉落汇总!$A$2:$A$871,N$1,[2]掉落汇总!$C$2:$C$871,$Q$2)/$Q$3)*宝箱投放计算!M2</f>
        <v>0</v>
      </c>
      <c r="O2">
        <f ca="1">(SUMIFS(OFFSET([2]掉落汇总!$C$2:$C$871,,MATCH($B2,[2]掉落汇总!$D$1:$M$1)),[2]掉落汇总!$A$2:$A$871,O$1,[2]掉落汇总!$C$2:$C$871,$Q$1)+SUMIFS(OFFSET([2]掉落汇总!$C$2:$C$871,,MATCH($B2,[2]掉落汇总!$D$1:$M$1)),[2]掉落汇总!$A$2:$A$871,O$1,[2]掉落汇总!$C$2:$C$871,$Q$2)/$Q$3)*宝箱投放计算!N2</f>
        <v>0</v>
      </c>
      <c r="Q2" t="s">
        <v>87</v>
      </c>
    </row>
    <row r="3" spans="1:17" x14ac:dyDescent="0.2">
      <c r="A3">
        <f>玩家成长时间线!A3</f>
        <v>2</v>
      </c>
      <c r="B3">
        <f>玩家成长时间线!B3</f>
        <v>1</v>
      </c>
      <c r="C3">
        <f ca="1">SUM($D$2:D3)</f>
        <v>0</v>
      </c>
      <c r="D3">
        <f t="shared" ref="D3:D66" ca="1" si="0">SUM(E3:O3)</f>
        <v>0</v>
      </c>
      <c r="E3">
        <f ca="1">(SUMIFS(OFFSET([2]掉落汇总!$C$2:$C$871,,MATCH($B3,[2]掉落汇总!$D$1:$M$1)),[2]掉落汇总!$A$2:$A$871,E$1,[2]掉落汇总!$C$2:$C$871,$Q$1)+SUMIFS(OFFSET([2]掉落汇总!$C$2:$C$871,,MATCH($B3,[2]掉落汇总!$D$1:$M$1)),[2]掉落汇总!$A$2:$A$871,E$1,[2]掉落汇总!$C$2:$C$871,$Q$2)/$Q$3)*宝箱投放计算!D3</f>
        <v>0</v>
      </c>
      <c r="F3">
        <f ca="1">(SUMIFS(OFFSET([2]掉落汇总!$C$2:$C$871,,MATCH($B3,[2]掉落汇总!$D$1:$M$1)),[2]掉落汇总!$A$2:$A$871,F$1,[2]掉落汇总!$C$2:$C$871,$Q$1)+SUMIFS(OFFSET([2]掉落汇总!$C$2:$C$871,,MATCH($B3,[2]掉落汇总!$D$1:$M$1)),[2]掉落汇总!$A$2:$A$871,F$1,[2]掉落汇总!$C$2:$C$871,$Q$2)/$Q$3)*宝箱投放计算!E3</f>
        <v>0</v>
      </c>
      <c r="G3">
        <f ca="1">(SUMIFS(OFFSET([2]掉落汇总!$C$2:$C$871,,MATCH($B3,[2]掉落汇总!$D$1:$M$1)),[2]掉落汇总!$A$2:$A$871,G$1,[2]掉落汇总!$C$2:$C$871,$Q$1)+SUMIFS(OFFSET([2]掉落汇总!$C$2:$C$871,,MATCH($B3,[2]掉落汇总!$D$1:$M$1)),[2]掉落汇总!$A$2:$A$871,G$1,[2]掉落汇总!$C$2:$C$871,$Q$2)/$Q$3)*宝箱投放计算!F3</f>
        <v>0</v>
      </c>
      <c r="H3">
        <f ca="1">(SUMIFS(OFFSET([2]掉落汇总!$C$2:$C$871,,MATCH($B3,[2]掉落汇总!$D$1:$M$1)),[2]掉落汇总!$A$2:$A$871,H$1,[2]掉落汇总!$C$2:$C$871,$Q$1)+SUMIFS(OFFSET([2]掉落汇总!$C$2:$C$871,,MATCH($B3,[2]掉落汇总!$D$1:$M$1)),[2]掉落汇总!$A$2:$A$871,H$1,[2]掉落汇总!$C$2:$C$871,$Q$2)/$Q$3)*宝箱投放计算!G3</f>
        <v>0</v>
      </c>
      <c r="I3">
        <f ca="1">(SUMIFS(OFFSET([2]掉落汇总!$C$2:$C$871,,MATCH($B3,[2]掉落汇总!$D$1:$M$1)),[2]掉落汇总!$A$2:$A$871,I$1,[2]掉落汇总!$C$2:$C$871,$Q$1)+SUMIFS(OFFSET([2]掉落汇总!$C$2:$C$871,,MATCH($B3,[2]掉落汇总!$D$1:$M$1)),[2]掉落汇总!$A$2:$A$871,I$1,[2]掉落汇总!$C$2:$C$871,$Q$2)/$Q$3)*宝箱投放计算!H3</f>
        <v>0</v>
      </c>
      <c r="J3">
        <f ca="1">(SUMIFS(OFFSET([2]掉落汇总!$C$2:$C$871,,MATCH($B3,[2]掉落汇总!$D$1:$M$1)),[2]掉落汇总!$A$2:$A$871,J$1,[2]掉落汇总!$C$2:$C$871,$Q$1)+SUMIFS(OFFSET([2]掉落汇总!$C$2:$C$871,,MATCH($B3,[2]掉落汇总!$D$1:$M$1)),[2]掉落汇总!$A$2:$A$871,J$1,[2]掉落汇总!$C$2:$C$871,$Q$2)/$Q$3)*宝箱投放计算!I3</f>
        <v>0</v>
      </c>
      <c r="K3">
        <f ca="1">(SUMIFS(OFFSET([2]掉落汇总!$C$2:$C$871,,MATCH($B3,[2]掉落汇总!$D$1:$M$1)),[2]掉落汇总!$A$2:$A$871,K$1,[2]掉落汇总!$C$2:$C$871,$Q$1)+SUMIFS(OFFSET([2]掉落汇总!$C$2:$C$871,,MATCH($B3,[2]掉落汇总!$D$1:$M$1)),[2]掉落汇总!$A$2:$A$871,K$1,[2]掉落汇总!$C$2:$C$871,$Q$2)/$Q$3)*宝箱投放计算!J3</f>
        <v>0</v>
      </c>
      <c r="L3">
        <f ca="1">(SUMIFS(OFFSET([2]掉落汇总!$C$2:$C$871,,MATCH($B3,[2]掉落汇总!$D$1:$M$1)),[2]掉落汇总!$A$2:$A$871,L$1,[2]掉落汇总!$C$2:$C$871,$Q$1)+SUMIFS(OFFSET([2]掉落汇总!$C$2:$C$871,,MATCH($B3,[2]掉落汇总!$D$1:$M$1)),[2]掉落汇总!$A$2:$A$871,L$1,[2]掉落汇总!$C$2:$C$871,$Q$2)/$Q$3)*宝箱投放计算!K3</f>
        <v>0</v>
      </c>
      <c r="M3">
        <f ca="1">(SUMIFS(OFFSET([2]掉落汇总!$C$2:$C$871,,MATCH($B3,[2]掉落汇总!$D$1:$M$1)),[2]掉落汇总!$A$2:$A$871,M$1,[2]掉落汇总!$C$2:$C$871,$Q$1)+SUMIFS(OFFSET([2]掉落汇总!$C$2:$C$871,,MATCH($B3,[2]掉落汇总!$D$1:$M$1)),[2]掉落汇总!$A$2:$A$871,M$1,[2]掉落汇总!$C$2:$C$871,$Q$2)/$Q$3)*宝箱投放计算!L3</f>
        <v>0</v>
      </c>
      <c r="N3">
        <f ca="1">(SUMIFS(OFFSET([2]掉落汇总!$C$2:$C$871,,MATCH($B3,[2]掉落汇总!$D$1:$M$1)),[2]掉落汇总!$A$2:$A$871,N$1,[2]掉落汇总!$C$2:$C$871,$Q$1)+SUMIFS(OFFSET([2]掉落汇总!$C$2:$C$871,,MATCH($B3,[2]掉落汇总!$D$1:$M$1)),[2]掉落汇总!$A$2:$A$871,N$1,[2]掉落汇总!$C$2:$C$871,$Q$2)/$Q$3)*宝箱投放计算!M3</f>
        <v>0</v>
      </c>
      <c r="O3">
        <f ca="1">(SUMIFS(OFFSET([2]掉落汇总!$C$2:$C$871,,MATCH($B3,[2]掉落汇总!$D$1:$M$1)),[2]掉落汇总!$A$2:$A$871,O$1,[2]掉落汇总!$C$2:$C$871,$Q$1)+SUMIFS(OFFSET([2]掉落汇总!$C$2:$C$871,,MATCH($B3,[2]掉落汇总!$D$1:$M$1)),[2]掉落汇总!$A$2:$A$871,O$1,[2]掉落汇总!$C$2:$C$871,$Q$2)/$Q$3)*宝箱投放计算!N3</f>
        <v>0</v>
      </c>
      <c r="Q3">
        <v>6</v>
      </c>
    </row>
    <row r="4" spans="1:17" x14ac:dyDescent="0.2">
      <c r="A4">
        <f>玩家成长时间线!A4</f>
        <v>3</v>
      </c>
      <c r="B4">
        <f>玩家成长时间线!B4</f>
        <v>2</v>
      </c>
      <c r="C4">
        <f ca="1">SUM($D$2:D4)</f>
        <v>2.6517750299162346</v>
      </c>
      <c r="D4">
        <f t="shared" ca="1" si="0"/>
        <v>2.6517750299162346</v>
      </c>
      <c r="E4">
        <f ca="1">(SUMIFS(OFFSET([2]掉落汇总!$C$2:$C$871,,MATCH($B4,[2]掉落汇总!$D$1:$M$1)),[2]掉落汇总!$A$2:$A$871,E$1,[2]掉落汇总!$C$2:$C$871,$Q$1)+SUMIFS(OFFSET([2]掉落汇总!$C$2:$C$871,,MATCH($B4,[2]掉落汇总!$D$1:$M$1)),[2]掉落汇总!$A$2:$A$871,E$1,[2]掉落汇总!$C$2:$C$871,$Q$2)/$Q$3)*宝箱投放计算!D4</f>
        <v>0</v>
      </c>
      <c r="F4">
        <f ca="1">(SUMIFS(OFFSET([2]掉落汇总!$C$2:$C$871,,MATCH($B4,[2]掉落汇总!$D$1:$M$1)),[2]掉落汇总!$A$2:$A$871,F$1,[2]掉落汇总!$C$2:$C$871,$Q$1)+SUMIFS(OFFSET([2]掉落汇总!$C$2:$C$871,,MATCH($B4,[2]掉落汇总!$D$1:$M$1)),[2]掉落汇总!$A$2:$A$871,F$1,[2]掉落汇总!$C$2:$C$871,$Q$2)/$Q$3)*宝箱投放计算!E4</f>
        <v>0</v>
      </c>
      <c r="G4">
        <f ca="1">(SUMIFS(OFFSET([2]掉落汇总!$C$2:$C$871,,MATCH($B4,[2]掉落汇总!$D$1:$M$1)),[2]掉落汇总!$A$2:$A$871,G$1,[2]掉落汇总!$C$2:$C$871,$Q$1)+SUMIFS(OFFSET([2]掉落汇总!$C$2:$C$871,,MATCH($B4,[2]掉落汇总!$D$1:$M$1)),[2]掉落汇总!$A$2:$A$871,G$1,[2]掉落汇总!$C$2:$C$871,$Q$2)/$Q$3)*宝箱投放计算!F4</f>
        <v>0</v>
      </c>
      <c r="H4">
        <f ca="1">(SUMIFS(OFFSET([2]掉落汇总!$C$2:$C$871,,MATCH($B4,[2]掉落汇总!$D$1:$M$1)),[2]掉落汇总!$A$2:$A$871,H$1,[2]掉落汇总!$C$2:$C$871,$Q$1)+SUMIFS(OFFSET([2]掉落汇总!$C$2:$C$871,,MATCH($B4,[2]掉落汇总!$D$1:$M$1)),[2]掉落汇总!$A$2:$A$871,H$1,[2]掉落汇总!$C$2:$C$871,$Q$2)/$Q$3)*宝箱投放计算!G4</f>
        <v>0</v>
      </c>
      <c r="I4">
        <f ca="1">(SUMIFS(OFFSET([2]掉落汇总!$C$2:$C$871,,MATCH($B4,[2]掉落汇总!$D$1:$M$1)),[2]掉落汇总!$A$2:$A$871,I$1,[2]掉落汇总!$C$2:$C$871,$Q$1)+SUMIFS(OFFSET([2]掉落汇总!$C$2:$C$871,,MATCH($B4,[2]掉落汇总!$D$1:$M$1)),[2]掉落汇总!$A$2:$A$871,I$1,[2]掉落汇总!$C$2:$C$871,$Q$2)/$Q$3)*宝箱投放计算!H4</f>
        <v>0</v>
      </c>
      <c r="J4">
        <f ca="1">(SUMIFS(OFFSET([2]掉落汇总!$C$2:$C$871,,MATCH($B4,[2]掉落汇总!$D$1:$M$1)),[2]掉落汇总!$A$2:$A$871,J$1,[2]掉落汇总!$C$2:$C$871,$Q$1)+SUMIFS(OFFSET([2]掉落汇总!$C$2:$C$871,,MATCH($B4,[2]掉落汇总!$D$1:$M$1)),[2]掉落汇总!$A$2:$A$871,J$1,[2]掉落汇总!$C$2:$C$871,$Q$2)/$Q$3)*宝箱投放计算!I4</f>
        <v>2.6517750299162346</v>
      </c>
      <c r="K4">
        <f ca="1">(SUMIFS(OFFSET([2]掉落汇总!$C$2:$C$871,,MATCH($B4,[2]掉落汇总!$D$1:$M$1)),[2]掉落汇总!$A$2:$A$871,K$1,[2]掉落汇总!$C$2:$C$871,$Q$1)+SUMIFS(OFFSET([2]掉落汇总!$C$2:$C$871,,MATCH($B4,[2]掉落汇总!$D$1:$M$1)),[2]掉落汇总!$A$2:$A$871,K$1,[2]掉落汇总!$C$2:$C$871,$Q$2)/$Q$3)*宝箱投放计算!J4</f>
        <v>0</v>
      </c>
      <c r="L4">
        <f ca="1">(SUMIFS(OFFSET([2]掉落汇总!$C$2:$C$871,,MATCH($B4,[2]掉落汇总!$D$1:$M$1)),[2]掉落汇总!$A$2:$A$871,L$1,[2]掉落汇总!$C$2:$C$871,$Q$1)+SUMIFS(OFFSET([2]掉落汇总!$C$2:$C$871,,MATCH($B4,[2]掉落汇总!$D$1:$M$1)),[2]掉落汇总!$A$2:$A$871,L$1,[2]掉落汇总!$C$2:$C$871,$Q$2)/$Q$3)*宝箱投放计算!K4</f>
        <v>0</v>
      </c>
      <c r="M4">
        <f ca="1">(SUMIFS(OFFSET([2]掉落汇总!$C$2:$C$871,,MATCH($B4,[2]掉落汇总!$D$1:$M$1)),[2]掉落汇总!$A$2:$A$871,M$1,[2]掉落汇总!$C$2:$C$871,$Q$1)+SUMIFS(OFFSET([2]掉落汇总!$C$2:$C$871,,MATCH($B4,[2]掉落汇总!$D$1:$M$1)),[2]掉落汇总!$A$2:$A$871,M$1,[2]掉落汇总!$C$2:$C$871,$Q$2)/$Q$3)*宝箱投放计算!L4</f>
        <v>0</v>
      </c>
      <c r="N4">
        <f ca="1">(SUMIFS(OFFSET([2]掉落汇总!$C$2:$C$871,,MATCH($B4,[2]掉落汇总!$D$1:$M$1)),[2]掉落汇总!$A$2:$A$871,N$1,[2]掉落汇总!$C$2:$C$871,$Q$1)+SUMIFS(OFFSET([2]掉落汇总!$C$2:$C$871,,MATCH($B4,[2]掉落汇总!$D$1:$M$1)),[2]掉落汇总!$A$2:$A$871,N$1,[2]掉落汇总!$C$2:$C$871,$Q$2)/$Q$3)*宝箱投放计算!M4</f>
        <v>0</v>
      </c>
      <c r="O4">
        <f ca="1">(SUMIFS(OFFSET([2]掉落汇总!$C$2:$C$871,,MATCH($B4,[2]掉落汇总!$D$1:$M$1)),[2]掉落汇总!$A$2:$A$871,O$1,[2]掉落汇总!$C$2:$C$871,$Q$1)+SUMIFS(OFFSET([2]掉落汇总!$C$2:$C$871,,MATCH($B4,[2]掉落汇总!$D$1:$M$1)),[2]掉落汇总!$A$2:$A$871,O$1,[2]掉落汇总!$C$2:$C$871,$Q$2)/$Q$3)*宝箱投放计算!N4</f>
        <v>0</v>
      </c>
    </row>
    <row r="5" spans="1:17" x14ac:dyDescent="0.2">
      <c r="A5">
        <f>玩家成长时间线!A5</f>
        <v>4</v>
      </c>
      <c r="B5">
        <f>玩家成长时间线!B5</f>
        <v>3</v>
      </c>
      <c r="C5">
        <f ca="1">SUM($D$2:D5)</f>
        <v>13.480525675570732</v>
      </c>
      <c r="D5">
        <f t="shared" ca="1" si="0"/>
        <v>10.828750645654496</v>
      </c>
      <c r="E5">
        <f ca="1">(SUMIFS(OFFSET([2]掉落汇总!$C$2:$C$871,,MATCH($B5,[2]掉落汇总!$D$1:$M$1)),[2]掉落汇总!$A$2:$A$871,E$1,[2]掉落汇总!$C$2:$C$871,$Q$1)+SUMIFS(OFFSET([2]掉落汇总!$C$2:$C$871,,MATCH($B5,[2]掉落汇总!$D$1:$M$1)),[2]掉落汇总!$A$2:$A$871,E$1,[2]掉落汇总!$C$2:$C$871,$Q$2)/$Q$3)*宝箱投放计算!D5</f>
        <v>1.1044535156250002</v>
      </c>
      <c r="F5">
        <f ca="1">(SUMIFS(OFFSET([2]掉落汇总!$C$2:$C$871,,MATCH($B5,[2]掉落汇总!$D$1:$M$1)),[2]掉落汇总!$A$2:$A$871,F$1,[2]掉落汇总!$C$2:$C$871,$Q$1)+SUMIFS(OFFSET([2]掉落汇总!$C$2:$C$871,,MATCH($B5,[2]掉落汇总!$D$1:$M$1)),[2]掉落汇总!$A$2:$A$871,F$1,[2]掉落汇总!$C$2:$C$871,$Q$2)/$Q$3)*宝箱投放计算!E5</f>
        <v>2.7392093586123436</v>
      </c>
      <c r="G5">
        <f ca="1">(SUMIFS(OFFSET([2]掉落汇总!$C$2:$C$871,,MATCH($B5,[2]掉落汇总!$D$1:$M$1)),[2]掉落汇总!$A$2:$A$871,G$1,[2]掉落汇总!$C$2:$C$871,$Q$1)+SUMIFS(OFFSET([2]掉落汇总!$C$2:$C$871,,MATCH($B5,[2]掉落汇总!$D$1:$M$1)),[2]掉落汇总!$A$2:$A$871,G$1,[2]掉落汇总!$C$2:$C$871,$Q$2)/$Q$3)*宝箱投放计算!F5</f>
        <v>0</v>
      </c>
      <c r="H5">
        <f ca="1">(SUMIFS(OFFSET([2]掉落汇总!$C$2:$C$871,,MATCH($B5,[2]掉落汇总!$D$1:$M$1)),[2]掉落汇总!$A$2:$A$871,H$1,[2]掉落汇总!$C$2:$C$871,$Q$1)+SUMIFS(OFFSET([2]掉落汇总!$C$2:$C$871,,MATCH($B5,[2]掉落汇总!$D$1:$M$1)),[2]掉落汇总!$A$2:$A$871,H$1,[2]掉落汇总!$C$2:$C$871,$Q$2)/$Q$3)*宝箱投放计算!G5</f>
        <v>0</v>
      </c>
      <c r="I5">
        <f ca="1">(SUMIFS(OFFSET([2]掉落汇总!$C$2:$C$871,,MATCH($B5,[2]掉落汇总!$D$1:$M$1)),[2]掉落汇总!$A$2:$A$871,I$1,[2]掉落汇总!$C$2:$C$871,$Q$1)+SUMIFS(OFFSET([2]掉落汇总!$C$2:$C$871,,MATCH($B5,[2]掉落汇总!$D$1:$M$1)),[2]掉落汇总!$A$2:$A$871,I$1,[2]掉落汇总!$C$2:$C$871,$Q$2)/$Q$3)*宝箱投放计算!H5</f>
        <v>0</v>
      </c>
      <c r="J5">
        <f ca="1">(SUMIFS(OFFSET([2]掉落汇总!$C$2:$C$871,,MATCH($B5,[2]掉落汇总!$D$1:$M$1)),[2]掉落汇总!$A$2:$A$871,J$1,[2]掉落汇总!$C$2:$C$871,$Q$1)+SUMIFS(OFFSET([2]掉落汇总!$C$2:$C$871,,MATCH($B5,[2]掉落汇总!$D$1:$M$1)),[2]掉落汇总!$A$2:$A$871,J$1,[2]掉落汇总!$C$2:$C$871,$Q$2)/$Q$3)*宝箱投放计算!I5</f>
        <v>4.1647232714731484</v>
      </c>
      <c r="K5">
        <f ca="1">(SUMIFS(OFFSET([2]掉落汇总!$C$2:$C$871,,MATCH($B5,[2]掉落汇总!$D$1:$M$1)),[2]掉落汇总!$A$2:$A$871,K$1,[2]掉落汇总!$C$2:$C$871,$Q$1)+SUMIFS(OFFSET([2]掉落汇总!$C$2:$C$871,,MATCH($B5,[2]掉落汇总!$D$1:$M$1)),[2]掉落汇总!$A$2:$A$871,K$1,[2]掉落汇总!$C$2:$C$871,$Q$2)/$Q$3)*宝箱投放计算!J5</f>
        <v>0</v>
      </c>
      <c r="L5">
        <f ca="1">(SUMIFS(OFFSET([2]掉落汇总!$C$2:$C$871,,MATCH($B5,[2]掉落汇总!$D$1:$M$1)),[2]掉落汇总!$A$2:$A$871,L$1,[2]掉落汇总!$C$2:$C$871,$Q$1)+SUMIFS(OFFSET([2]掉落汇总!$C$2:$C$871,,MATCH($B5,[2]掉落汇总!$D$1:$M$1)),[2]掉落汇总!$A$2:$A$871,L$1,[2]掉落汇总!$C$2:$C$871,$Q$2)/$Q$3)*宝箱投放计算!K5</f>
        <v>1.0310173697270471</v>
      </c>
      <c r="M5">
        <f ca="1">(SUMIFS(OFFSET([2]掉落汇总!$C$2:$C$871,,MATCH($B5,[2]掉落汇总!$D$1:$M$1)),[2]掉落汇总!$A$2:$A$871,M$1,[2]掉落汇总!$C$2:$C$871,$Q$1)+SUMIFS(OFFSET([2]掉落汇总!$C$2:$C$871,,MATCH($B5,[2]掉落汇总!$D$1:$M$1)),[2]掉落汇总!$A$2:$A$871,M$1,[2]掉落汇总!$C$2:$C$871,$Q$2)/$Q$3)*宝箱投放计算!L5</f>
        <v>1.0318118948824342</v>
      </c>
      <c r="N5">
        <f ca="1">(SUMIFS(OFFSET([2]掉落汇总!$C$2:$C$871,,MATCH($B5,[2]掉落汇总!$D$1:$M$1)),[2]掉落汇总!$A$2:$A$871,N$1,[2]掉落汇总!$C$2:$C$871,$Q$1)+SUMIFS(OFFSET([2]掉落汇总!$C$2:$C$871,,MATCH($B5,[2]掉落汇总!$D$1:$M$1)),[2]掉落汇总!$A$2:$A$871,N$1,[2]掉落汇总!$C$2:$C$871,$Q$2)/$Q$3)*宝箱投放计算!M5</f>
        <v>0.2608770817726041</v>
      </c>
      <c r="O5">
        <f ca="1">(SUMIFS(OFFSET([2]掉落汇总!$C$2:$C$871,,MATCH($B5,[2]掉落汇总!$D$1:$M$1)),[2]掉落汇总!$A$2:$A$871,O$1,[2]掉落汇总!$C$2:$C$871,$Q$1)+SUMIFS(OFFSET([2]掉落汇总!$C$2:$C$871,,MATCH($B5,[2]掉落汇总!$D$1:$M$1)),[2]掉落汇总!$A$2:$A$871,O$1,[2]掉落汇总!$C$2:$C$871,$Q$2)/$Q$3)*宝箱投放计算!N5</f>
        <v>0.49665815356191922</v>
      </c>
    </row>
    <row r="6" spans="1:17" x14ac:dyDescent="0.2">
      <c r="A6">
        <f>玩家成长时间线!A6</f>
        <v>5</v>
      </c>
      <c r="B6">
        <f>玩家成长时间线!B6</f>
        <v>3</v>
      </c>
      <c r="C6">
        <f ca="1">SUM($D$2:D6)</f>
        <v>20.20288312787708</v>
      </c>
      <c r="D6">
        <f t="shared" ca="1" si="0"/>
        <v>6.7223574523063494</v>
      </c>
      <c r="E6">
        <f ca="1">(SUMIFS(OFFSET([2]掉落汇总!$C$2:$C$871,,MATCH($B6,[2]掉落汇总!$D$1:$M$1)),[2]掉落汇总!$A$2:$A$871,E$1,[2]掉落汇总!$C$2:$C$871,$Q$1)+SUMIFS(OFFSET([2]掉落汇总!$C$2:$C$871,,MATCH($B6,[2]掉落汇总!$D$1:$M$1)),[2]掉落汇总!$A$2:$A$871,E$1,[2]掉落汇总!$C$2:$C$871,$Q$2)/$Q$3)*宝箱投放计算!D6</f>
        <v>1.16278359375</v>
      </c>
      <c r="F6">
        <f ca="1">(SUMIFS(OFFSET([2]掉落汇总!$C$2:$C$871,,MATCH($B6,[2]掉落汇总!$D$1:$M$1)),[2]掉落汇总!$A$2:$A$871,F$1,[2]掉落汇总!$C$2:$C$871,$Q$1)+SUMIFS(OFFSET([2]掉落汇总!$C$2:$C$871,,MATCH($B6,[2]掉落汇总!$D$1:$M$1)),[2]掉落汇总!$A$2:$A$871,F$1,[2]掉落汇总!$C$2:$C$871,$Q$2)/$Q$3)*宝箱投放计算!E6</f>
        <v>2.7392093586123436</v>
      </c>
      <c r="G6">
        <f ca="1">(SUMIFS(OFFSET([2]掉落汇总!$C$2:$C$871,,MATCH($B6,[2]掉落汇总!$D$1:$M$1)),[2]掉落汇总!$A$2:$A$871,G$1,[2]掉落汇总!$C$2:$C$871,$Q$1)+SUMIFS(OFFSET([2]掉落汇总!$C$2:$C$871,,MATCH($B6,[2]掉落汇总!$D$1:$M$1)),[2]掉落汇总!$A$2:$A$871,G$1,[2]掉落汇总!$C$2:$C$871,$Q$2)/$Q$3)*宝箱投放计算!F6</f>
        <v>0</v>
      </c>
      <c r="H6">
        <f ca="1">(SUMIFS(OFFSET([2]掉落汇总!$C$2:$C$871,,MATCH($B6,[2]掉落汇总!$D$1:$M$1)),[2]掉落汇总!$A$2:$A$871,H$1,[2]掉落汇总!$C$2:$C$871,$Q$1)+SUMIFS(OFFSET([2]掉落汇总!$C$2:$C$871,,MATCH($B6,[2]掉落汇总!$D$1:$M$1)),[2]掉落汇总!$A$2:$A$871,H$1,[2]掉落汇总!$C$2:$C$871,$Q$2)/$Q$3)*宝箱投放计算!G6</f>
        <v>0</v>
      </c>
      <c r="I6">
        <f ca="1">(SUMIFS(OFFSET([2]掉落汇总!$C$2:$C$871,,MATCH($B6,[2]掉落汇总!$D$1:$M$1)),[2]掉落汇总!$A$2:$A$871,I$1,[2]掉落汇总!$C$2:$C$871,$Q$1)+SUMIFS(OFFSET([2]掉落汇总!$C$2:$C$871,,MATCH($B6,[2]掉落汇总!$D$1:$M$1)),[2]掉落汇总!$A$2:$A$871,I$1,[2]掉落汇总!$C$2:$C$871,$Q$2)/$Q$3)*宝箱投放计算!H6</f>
        <v>0</v>
      </c>
      <c r="J6">
        <f ca="1">(SUMIFS(OFFSET([2]掉落汇总!$C$2:$C$871,,MATCH($B6,[2]掉落汇总!$D$1:$M$1)),[2]掉落汇总!$A$2:$A$871,J$1,[2]掉落汇总!$C$2:$C$871,$Q$1)+SUMIFS(OFFSET([2]掉落汇总!$C$2:$C$871,,MATCH($B6,[2]掉落汇总!$D$1:$M$1)),[2]掉落汇总!$A$2:$A$871,J$1,[2]掉落汇总!$C$2:$C$871,$Q$2)/$Q$3)*宝箱投放计算!I6</f>
        <v>0</v>
      </c>
      <c r="K6">
        <f ca="1">(SUMIFS(OFFSET([2]掉落汇总!$C$2:$C$871,,MATCH($B6,[2]掉落汇总!$D$1:$M$1)),[2]掉落汇总!$A$2:$A$871,K$1,[2]掉落汇总!$C$2:$C$871,$Q$1)+SUMIFS(OFFSET([2]掉落汇总!$C$2:$C$871,,MATCH($B6,[2]掉落汇总!$D$1:$M$1)),[2]掉落汇总!$A$2:$A$871,K$1,[2]掉落汇总!$C$2:$C$871,$Q$2)/$Q$3)*宝箱投放计算!J6</f>
        <v>0</v>
      </c>
      <c r="L6">
        <f ca="1">(SUMIFS(OFFSET([2]掉落汇总!$C$2:$C$871,,MATCH($B6,[2]掉落汇总!$D$1:$M$1)),[2]掉落汇总!$A$2:$A$871,L$1,[2]掉落汇总!$C$2:$C$871,$Q$1)+SUMIFS(OFFSET([2]掉落汇总!$C$2:$C$871,,MATCH($B6,[2]掉落汇总!$D$1:$M$1)),[2]掉落汇总!$A$2:$A$871,L$1,[2]掉落汇总!$C$2:$C$871,$Q$2)/$Q$3)*宝箱投放计算!K6</f>
        <v>1.0310173697270471</v>
      </c>
      <c r="M6">
        <f ca="1">(SUMIFS(OFFSET([2]掉落汇总!$C$2:$C$871,,MATCH($B6,[2]掉落汇总!$D$1:$M$1)),[2]掉落汇总!$A$2:$A$871,M$1,[2]掉落汇总!$C$2:$C$871,$Q$1)+SUMIFS(OFFSET([2]掉落汇总!$C$2:$C$871,,MATCH($B6,[2]掉落汇总!$D$1:$M$1)),[2]掉落汇总!$A$2:$A$871,M$1,[2]掉落汇总!$C$2:$C$871,$Q$2)/$Q$3)*宝箱投放计算!L6</f>
        <v>1.0318118948824342</v>
      </c>
      <c r="N6">
        <f ca="1">(SUMIFS(OFFSET([2]掉落汇总!$C$2:$C$871,,MATCH($B6,[2]掉落汇总!$D$1:$M$1)),[2]掉落汇总!$A$2:$A$871,N$1,[2]掉落汇总!$C$2:$C$871,$Q$1)+SUMIFS(OFFSET([2]掉落汇总!$C$2:$C$871,,MATCH($B6,[2]掉落汇总!$D$1:$M$1)),[2]掉落汇总!$A$2:$A$871,N$1,[2]掉落汇总!$C$2:$C$871,$Q$2)/$Q$3)*宝箱投放计算!M6</f>
        <v>0.2608770817726041</v>
      </c>
      <c r="O6">
        <f ca="1">(SUMIFS(OFFSET([2]掉落汇总!$C$2:$C$871,,MATCH($B6,[2]掉落汇总!$D$1:$M$1)),[2]掉落汇总!$A$2:$A$871,O$1,[2]掉落汇总!$C$2:$C$871,$Q$1)+SUMIFS(OFFSET([2]掉落汇总!$C$2:$C$871,,MATCH($B6,[2]掉落汇总!$D$1:$M$1)),[2]掉落汇总!$A$2:$A$871,O$1,[2]掉落汇总!$C$2:$C$871,$Q$2)/$Q$3)*宝箱投放计算!N6</f>
        <v>0.49665815356191922</v>
      </c>
    </row>
    <row r="7" spans="1:17" x14ac:dyDescent="0.2">
      <c r="A7">
        <f>玩家成长时间线!A7</f>
        <v>6</v>
      </c>
      <c r="B7">
        <f>玩家成长时间线!B7</f>
        <v>3</v>
      </c>
      <c r="C7">
        <f ca="1">SUM($D$2:D7)</f>
        <v>26.877515970808428</v>
      </c>
      <c r="D7">
        <f t="shared" ca="1" si="0"/>
        <v>6.6746328429313486</v>
      </c>
      <c r="E7">
        <f ca="1">(SUMIFS(OFFSET([2]掉落汇总!$C$2:$C$871,,MATCH($B7,[2]掉落汇总!$D$1:$M$1)),[2]掉落汇总!$A$2:$A$871,E$1,[2]掉落汇总!$C$2:$C$871,$Q$1)+SUMIFS(OFFSET([2]掉落汇总!$C$2:$C$871,,MATCH($B7,[2]掉落汇总!$D$1:$M$1)),[2]掉落汇总!$A$2:$A$871,E$1,[2]掉落汇总!$C$2:$C$871,$Q$2)/$Q$3)*宝箱投放计算!D7</f>
        <v>1.1150589843750001</v>
      </c>
      <c r="F7">
        <f ca="1">(SUMIFS(OFFSET([2]掉落汇总!$C$2:$C$871,,MATCH($B7,[2]掉落汇总!$D$1:$M$1)),[2]掉落汇总!$A$2:$A$871,F$1,[2]掉落汇总!$C$2:$C$871,$Q$1)+SUMIFS(OFFSET([2]掉落汇总!$C$2:$C$871,,MATCH($B7,[2]掉落汇总!$D$1:$M$1)),[2]掉落汇总!$A$2:$A$871,F$1,[2]掉落汇总!$C$2:$C$871,$Q$2)/$Q$3)*宝箱投放计算!E7</f>
        <v>2.7392093586123436</v>
      </c>
      <c r="G7">
        <f ca="1">(SUMIFS(OFFSET([2]掉落汇总!$C$2:$C$871,,MATCH($B7,[2]掉落汇总!$D$1:$M$1)),[2]掉落汇总!$A$2:$A$871,G$1,[2]掉落汇总!$C$2:$C$871,$Q$1)+SUMIFS(OFFSET([2]掉落汇总!$C$2:$C$871,,MATCH($B7,[2]掉落汇总!$D$1:$M$1)),[2]掉落汇总!$A$2:$A$871,G$1,[2]掉落汇总!$C$2:$C$871,$Q$2)/$Q$3)*宝箱投放计算!F7</f>
        <v>0</v>
      </c>
      <c r="H7">
        <f ca="1">(SUMIFS(OFFSET([2]掉落汇总!$C$2:$C$871,,MATCH($B7,[2]掉落汇总!$D$1:$M$1)),[2]掉落汇总!$A$2:$A$871,H$1,[2]掉落汇总!$C$2:$C$871,$Q$1)+SUMIFS(OFFSET([2]掉落汇总!$C$2:$C$871,,MATCH($B7,[2]掉落汇总!$D$1:$M$1)),[2]掉落汇总!$A$2:$A$871,H$1,[2]掉落汇总!$C$2:$C$871,$Q$2)/$Q$3)*宝箱投放计算!G7</f>
        <v>0</v>
      </c>
      <c r="I7">
        <f ca="1">(SUMIFS(OFFSET([2]掉落汇总!$C$2:$C$871,,MATCH($B7,[2]掉落汇总!$D$1:$M$1)),[2]掉落汇总!$A$2:$A$871,I$1,[2]掉落汇总!$C$2:$C$871,$Q$1)+SUMIFS(OFFSET([2]掉落汇总!$C$2:$C$871,,MATCH($B7,[2]掉落汇总!$D$1:$M$1)),[2]掉落汇总!$A$2:$A$871,I$1,[2]掉落汇总!$C$2:$C$871,$Q$2)/$Q$3)*宝箱投放计算!H7</f>
        <v>0</v>
      </c>
      <c r="J7">
        <f ca="1">(SUMIFS(OFFSET([2]掉落汇总!$C$2:$C$871,,MATCH($B7,[2]掉落汇总!$D$1:$M$1)),[2]掉落汇总!$A$2:$A$871,J$1,[2]掉落汇总!$C$2:$C$871,$Q$1)+SUMIFS(OFFSET([2]掉落汇总!$C$2:$C$871,,MATCH($B7,[2]掉落汇总!$D$1:$M$1)),[2]掉落汇总!$A$2:$A$871,J$1,[2]掉落汇总!$C$2:$C$871,$Q$2)/$Q$3)*宝箱投放计算!I7</f>
        <v>0</v>
      </c>
      <c r="K7">
        <f ca="1">(SUMIFS(OFFSET([2]掉落汇总!$C$2:$C$871,,MATCH($B7,[2]掉落汇总!$D$1:$M$1)),[2]掉落汇总!$A$2:$A$871,K$1,[2]掉落汇总!$C$2:$C$871,$Q$1)+SUMIFS(OFFSET([2]掉落汇总!$C$2:$C$871,,MATCH($B7,[2]掉落汇总!$D$1:$M$1)),[2]掉落汇总!$A$2:$A$871,K$1,[2]掉落汇总!$C$2:$C$871,$Q$2)/$Q$3)*宝箱投放计算!J7</f>
        <v>0</v>
      </c>
      <c r="L7">
        <f ca="1">(SUMIFS(OFFSET([2]掉落汇总!$C$2:$C$871,,MATCH($B7,[2]掉落汇总!$D$1:$M$1)),[2]掉落汇总!$A$2:$A$871,L$1,[2]掉落汇总!$C$2:$C$871,$Q$1)+SUMIFS(OFFSET([2]掉落汇总!$C$2:$C$871,,MATCH($B7,[2]掉落汇总!$D$1:$M$1)),[2]掉落汇总!$A$2:$A$871,L$1,[2]掉落汇总!$C$2:$C$871,$Q$2)/$Q$3)*宝箱投放计算!K7</f>
        <v>1.0310173697270471</v>
      </c>
      <c r="M7">
        <f ca="1">(SUMIFS(OFFSET([2]掉落汇总!$C$2:$C$871,,MATCH($B7,[2]掉落汇总!$D$1:$M$1)),[2]掉落汇总!$A$2:$A$871,M$1,[2]掉落汇总!$C$2:$C$871,$Q$1)+SUMIFS(OFFSET([2]掉落汇总!$C$2:$C$871,,MATCH($B7,[2]掉落汇总!$D$1:$M$1)),[2]掉落汇总!$A$2:$A$871,M$1,[2]掉落汇总!$C$2:$C$871,$Q$2)/$Q$3)*宝箱投放计算!L7</f>
        <v>1.0318118948824342</v>
      </c>
      <c r="N7">
        <f ca="1">(SUMIFS(OFFSET([2]掉落汇总!$C$2:$C$871,,MATCH($B7,[2]掉落汇总!$D$1:$M$1)),[2]掉落汇总!$A$2:$A$871,N$1,[2]掉落汇总!$C$2:$C$871,$Q$1)+SUMIFS(OFFSET([2]掉落汇总!$C$2:$C$871,,MATCH($B7,[2]掉落汇总!$D$1:$M$1)),[2]掉落汇总!$A$2:$A$871,N$1,[2]掉落汇总!$C$2:$C$871,$Q$2)/$Q$3)*宝箱投放计算!M7</f>
        <v>0.2608770817726041</v>
      </c>
      <c r="O7">
        <f ca="1">(SUMIFS(OFFSET([2]掉落汇总!$C$2:$C$871,,MATCH($B7,[2]掉落汇总!$D$1:$M$1)),[2]掉落汇总!$A$2:$A$871,O$1,[2]掉落汇总!$C$2:$C$871,$Q$1)+SUMIFS(OFFSET([2]掉落汇总!$C$2:$C$871,,MATCH($B7,[2]掉落汇总!$D$1:$M$1)),[2]掉落汇总!$A$2:$A$871,O$1,[2]掉落汇总!$C$2:$C$871,$Q$2)/$Q$3)*宝箱投放计算!N7</f>
        <v>0.49665815356191922</v>
      </c>
    </row>
    <row r="8" spans="1:17" x14ac:dyDescent="0.2">
      <c r="A8">
        <f>玩家成长时间线!A8</f>
        <v>7</v>
      </c>
      <c r="B8">
        <f>玩家成长时间线!B8</f>
        <v>3</v>
      </c>
      <c r="C8">
        <f ca="1">SUM($D$2:D8)</f>
        <v>33.557451548114777</v>
      </c>
      <c r="D8">
        <f t="shared" ca="1" si="0"/>
        <v>6.6799355773063489</v>
      </c>
      <c r="E8">
        <f ca="1">(SUMIFS(OFFSET([2]掉落汇总!$C$2:$C$871,,MATCH($B8,[2]掉落汇总!$D$1:$M$1)),[2]掉落汇总!$A$2:$A$871,E$1,[2]掉落汇总!$C$2:$C$871,$Q$1)+SUMIFS(OFFSET([2]掉落汇总!$C$2:$C$871,,MATCH($B8,[2]掉落汇总!$D$1:$M$1)),[2]掉落汇总!$A$2:$A$871,E$1,[2]掉落汇总!$C$2:$C$871,$Q$2)/$Q$3)*宝箱投放计算!D8</f>
        <v>1.1203617187499999</v>
      </c>
      <c r="F8">
        <f ca="1">(SUMIFS(OFFSET([2]掉落汇总!$C$2:$C$871,,MATCH($B8,[2]掉落汇总!$D$1:$M$1)),[2]掉落汇总!$A$2:$A$871,F$1,[2]掉落汇总!$C$2:$C$871,$Q$1)+SUMIFS(OFFSET([2]掉落汇总!$C$2:$C$871,,MATCH($B8,[2]掉落汇总!$D$1:$M$1)),[2]掉落汇总!$A$2:$A$871,F$1,[2]掉落汇总!$C$2:$C$871,$Q$2)/$Q$3)*宝箱投放计算!E8</f>
        <v>2.7392093586123436</v>
      </c>
      <c r="G8">
        <f ca="1">(SUMIFS(OFFSET([2]掉落汇总!$C$2:$C$871,,MATCH($B8,[2]掉落汇总!$D$1:$M$1)),[2]掉落汇总!$A$2:$A$871,G$1,[2]掉落汇总!$C$2:$C$871,$Q$1)+SUMIFS(OFFSET([2]掉落汇总!$C$2:$C$871,,MATCH($B8,[2]掉落汇总!$D$1:$M$1)),[2]掉落汇总!$A$2:$A$871,G$1,[2]掉落汇总!$C$2:$C$871,$Q$2)/$Q$3)*宝箱投放计算!F8</f>
        <v>0</v>
      </c>
      <c r="H8">
        <f ca="1">(SUMIFS(OFFSET([2]掉落汇总!$C$2:$C$871,,MATCH($B8,[2]掉落汇总!$D$1:$M$1)),[2]掉落汇总!$A$2:$A$871,H$1,[2]掉落汇总!$C$2:$C$871,$Q$1)+SUMIFS(OFFSET([2]掉落汇总!$C$2:$C$871,,MATCH($B8,[2]掉落汇总!$D$1:$M$1)),[2]掉落汇总!$A$2:$A$871,H$1,[2]掉落汇总!$C$2:$C$871,$Q$2)/$Q$3)*宝箱投放计算!G8</f>
        <v>0</v>
      </c>
      <c r="I8">
        <f ca="1">(SUMIFS(OFFSET([2]掉落汇总!$C$2:$C$871,,MATCH($B8,[2]掉落汇总!$D$1:$M$1)),[2]掉落汇总!$A$2:$A$871,I$1,[2]掉落汇总!$C$2:$C$871,$Q$1)+SUMIFS(OFFSET([2]掉落汇总!$C$2:$C$871,,MATCH($B8,[2]掉落汇总!$D$1:$M$1)),[2]掉落汇总!$A$2:$A$871,I$1,[2]掉落汇总!$C$2:$C$871,$Q$2)/$Q$3)*宝箱投放计算!H8</f>
        <v>0</v>
      </c>
      <c r="J8">
        <f ca="1">(SUMIFS(OFFSET([2]掉落汇总!$C$2:$C$871,,MATCH($B8,[2]掉落汇总!$D$1:$M$1)),[2]掉落汇总!$A$2:$A$871,J$1,[2]掉落汇总!$C$2:$C$871,$Q$1)+SUMIFS(OFFSET([2]掉落汇总!$C$2:$C$871,,MATCH($B8,[2]掉落汇总!$D$1:$M$1)),[2]掉落汇总!$A$2:$A$871,J$1,[2]掉落汇总!$C$2:$C$871,$Q$2)/$Q$3)*宝箱投放计算!I8</f>
        <v>0</v>
      </c>
      <c r="K8">
        <f ca="1">(SUMIFS(OFFSET([2]掉落汇总!$C$2:$C$871,,MATCH($B8,[2]掉落汇总!$D$1:$M$1)),[2]掉落汇总!$A$2:$A$871,K$1,[2]掉落汇总!$C$2:$C$871,$Q$1)+SUMIFS(OFFSET([2]掉落汇总!$C$2:$C$871,,MATCH($B8,[2]掉落汇总!$D$1:$M$1)),[2]掉落汇总!$A$2:$A$871,K$1,[2]掉落汇总!$C$2:$C$871,$Q$2)/$Q$3)*宝箱投放计算!J8</f>
        <v>0</v>
      </c>
      <c r="L8">
        <f ca="1">(SUMIFS(OFFSET([2]掉落汇总!$C$2:$C$871,,MATCH($B8,[2]掉落汇总!$D$1:$M$1)),[2]掉落汇总!$A$2:$A$871,L$1,[2]掉落汇总!$C$2:$C$871,$Q$1)+SUMIFS(OFFSET([2]掉落汇总!$C$2:$C$871,,MATCH($B8,[2]掉落汇总!$D$1:$M$1)),[2]掉落汇总!$A$2:$A$871,L$1,[2]掉落汇总!$C$2:$C$871,$Q$2)/$Q$3)*宝箱投放计算!K8</f>
        <v>1.0310173697270471</v>
      </c>
      <c r="M8">
        <f ca="1">(SUMIFS(OFFSET([2]掉落汇总!$C$2:$C$871,,MATCH($B8,[2]掉落汇总!$D$1:$M$1)),[2]掉落汇总!$A$2:$A$871,M$1,[2]掉落汇总!$C$2:$C$871,$Q$1)+SUMIFS(OFFSET([2]掉落汇总!$C$2:$C$871,,MATCH($B8,[2]掉落汇总!$D$1:$M$1)),[2]掉落汇总!$A$2:$A$871,M$1,[2]掉落汇总!$C$2:$C$871,$Q$2)/$Q$3)*宝箱投放计算!L8</f>
        <v>1.0318118948824342</v>
      </c>
      <c r="N8">
        <f ca="1">(SUMIFS(OFFSET([2]掉落汇总!$C$2:$C$871,,MATCH($B8,[2]掉落汇总!$D$1:$M$1)),[2]掉落汇总!$A$2:$A$871,N$1,[2]掉落汇总!$C$2:$C$871,$Q$1)+SUMIFS(OFFSET([2]掉落汇总!$C$2:$C$871,,MATCH($B8,[2]掉落汇总!$D$1:$M$1)),[2]掉落汇总!$A$2:$A$871,N$1,[2]掉落汇总!$C$2:$C$871,$Q$2)/$Q$3)*宝箱投放计算!M8</f>
        <v>0.2608770817726041</v>
      </c>
      <c r="O8">
        <f ca="1">(SUMIFS(OFFSET([2]掉落汇总!$C$2:$C$871,,MATCH($B8,[2]掉落汇总!$D$1:$M$1)),[2]掉落汇总!$A$2:$A$871,O$1,[2]掉落汇总!$C$2:$C$871,$Q$1)+SUMIFS(OFFSET([2]掉落汇总!$C$2:$C$871,,MATCH($B8,[2]掉落汇总!$D$1:$M$1)),[2]掉落汇总!$A$2:$A$871,O$1,[2]掉落汇总!$C$2:$C$871,$Q$2)/$Q$3)*宝箱投放计算!N8</f>
        <v>0.49665815356191922</v>
      </c>
    </row>
    <row r="9" spans="1:17" x14ac:dyDescent="0.2">
      <c r="A9">
        <f>玩家成长时间线!A9</f>
        <v>8</v>
      </c>
      <c r="B9">
        <f>玩家成长时间线!B9</f>
        <v>3</v>
      </c>
      <c r="C9">
        <f ca="1">SUM($D$2:D9)</f>
        <v>40.24268985979613</v>
      </c>
      <c r="D9">
        <f t="shared" ca="1" si="0"/>
        <v>6.6852383116813492</v>
      </c>
      <c r="E9">
        <f ca="1">(SUMIFS(OFFSET([2]掉落汇总!$C$2:$C$871,,MATCH($B9,[2]掉落汇总!$D$1:$M$1)),[2]掉落汇总!$A$2:$A$871,E$1,[2]掉落汇总!$C$2:$C$871,$Q$1)+SUMIFS(OFFSET([2]掉落汇总!$C$2:$C$871,,MATCH($B9,[2]掉落汇总!$D$1:$M$1)),[2]掉落汇总!$A$2:$A$871,E$1,[2]掉落汇总!$C$2:$C$871,$Q$2)/$Q$3)*宝箱投放计算!D9</f>
        <v>1.125664453125</v>
      </c>
      <c r="F9">
        <f ca="1">(SUMIFS(OFFSET([2]掉落汇总!$C$2:$C$871,,MATCH($B9,[2]掉落汇总!$D$1:$M$1)),[2]掉落汇总!$A$2:$A$871,F$1,[2]掉落汇总!$C$2:$C$871,$Q$1)+SUMIFS(OFFSET([2]掉落汇总!$C$2:$C$871,,MATCH($B9,[2]掉落汇总!$D$1:$M$1)),[2]掉落汇总!$A$2:$A$871,F$1,[2]掉落汇总!$C$2:$C$871,$Q$2)/$Q$3)*宝箱投放计算!E9</f>
        <v>2.7392093586123436</v>
      </c>
      <c r="G9">
        <f ca="1">(SUMIFS(OFFSET([2]掉落汇总!$C$2:$C$871,,MATCH($B9,[2]掉落汇总!$D$1:$M$1)),[2]掉落汇总!$A$2:$A$871,G$1,[2]掉落汇总!$C$2:$C$871,$Q$1)+SUMIFS(OFFSET([2]掉落汇总!$C$2:$C$871,,MATCH($B9,[2]掉落汇总!$D$1:$M$1)),[2]掉落汇总!$A$2:$A$871,G$1,[2]掉落汇总!$C$2:$C$871,$Q$2)/$Q$3)*宝箱投放计算!F9</f>
        <v>0</v>
      </c>
      <c r="H9">
        <f ca="1">(SUMIFS(OFFSET([2]掉落汇总!$C$2:$C$871,,MATCH($B9,[2]掉落汇总!$D$1:$M$1)),[2]掉落汇总!$A$2:$A$871,H$1,[2]掉落汇总!$C$2:$C$871,$Q$1)+SUMIFS(OFFSET([2]掉落汇总!$C$2:$C$871,,MATCH($B9,[2]掉落汇总!$D$1:$M$1)),[2]掉落汇总!$A$2:$A$871,H$1,[2]掉落汇总!$C$2:$C$871,$Q$2)/$Q$3)*宝箱投放计算!G9</f>
        <v>0</v>
      </c>
      <c r="I9">
        <f ca="1">(SUMIFS(OFFSET([2]掉落汇总!$C$2:$C$871,,MATCH($B9,[2]掉落汇总!$D$1:$M$1)),[2]掉落汇总!$A$2:$A$871,I$1,[2]掉落汇总!$C$2:$C$871,$Q$1)+SUMIFS(OFFSET([2]掉落汇总!$C$2:$C$871,,MATCH($B9,[2]掉落汇总!$D$1:$M$1)),[2]掉落汇总!$A$2:$A$871,I$1,[2]掉落汇总!$C$2:$C$871,$Q$2)/$Q$3)*宝箱投放计算!H9</f>
        <v>0</v>
      </c>
      <c r="J9">
        <f ca="1">(SUMIFS(OFFSET([2]掉落汇总!$C$2:$C$871,,MATCH($B9,[2]掉落汇总!$D$1:$M$1)),[2]掉落汇总!$A$2:$A$871,J$1,[2]掉落汇总!$C$2:$C$871,$Q$1)+SUMIFS(OFFSET([2]掉落汇总!$C$2:$C$871,,MATCH($B9,[2]掉落汇总!$D$1:$M$1)),[2]掉落汇总!$A$2:$A$871,J$1,[2]掉落汇总!$C$2:$C$871,$Q$2)/$Q$3)*宝箱投放计算!I9</f>
        <v>0</v>
      </c>
      <c r="K9">
        <f ca="1">(SUMIFS(OFFSET([2]掉落汇总!$C$2:$C$871,,MATCH($B9,[2]掉落汇总!$D$1:$M$1)),[2]掉落汇总!$A$2:$A$871,K$1,[2]掉落汇总!$C$2:$C$871,$Q$1)+SUMIFS(OFFSET([2]掉落汇总!$C$2:$C$871,,MATCH($B9,[2]掉落汇总!$D$1:$M$1)),[2]掉落汇总!$A$2:$A$871,K$1,[2]掉落汇总!$C$2:$C$871,$Q$2)/$Q$3)*宝箱投放计算!J9</f>
        <v>0</v>
      </c>
      <c r="L9">
        <f ca="1">(SUMIFS(OFFSET([2]掉落汇总!$C$2:$C$871,,MATCH($B9,[2]掉落汇总!$D$1:$M$1)),[2]掉落汇总!$A$2:$A$871,L$1,[2]掉落汇总!$C$2:$C$871,$Q$1)+SUMIFS(OFFSET([2]掉落汇总!$C$2:$C$871,,MATCH($B9,[2]掉落汇总!$D$1:$M$1)),[2]掉落汇总!$A$2:$A$871,L$1,[2]掉落汇总!$C$2:$C$871,$Q$2)/$Q$3)*宝箱投放计算!K9</f>
        <v>1.0310173697270471</v>
      </c>
      <c r="M9">
        <f ca="1">(SUMIFS(OFFSET([2]掉落汇总!$C$2:$C$871,,MATCH($B9,[2]掉落汇总!$D$1:$M$1)),[2]掉落汇总!$A$2:$A$871,M$1,[2]掉落汇总!$C$2:$C$871,$Q$1)+SUMIFS(OFFSET([2]掉落汇总!$C$2:$C$871,,MATCH($B9,[2]掉落汇总!$D$1:$M$1)),[2]掉落汇总!$A$2:$A$871,M$1,[2]掉落汇总!$C$2:$C$871,$Q$2)/$Q$3)*宝箱投放计算!L9</f>
        <v>1.0318118948824342</v>
      </c>
      <c r="N9">
        <f ca="1">(SUMIFS(OFFSET([2]掉落汇总!$C$2:$C$871,,MATCH($B9,[2]掉落汇总!$D$1:$M$1)),[2]掉落汇总!$A$2:$A$871,N$1,[2]掉落汇总!$C$2:$C$871,$Q$1)+SUMIFS(OFFSET([2]掉落汇总!$C$2:$C$871,,MATCH($B9,[2]掉落汇总!$D$1:$M$1)),[2]掉落汇总!$A$2:$A$871,N$1,[2]掉落汇总!$C$2:$C$871,$Q$2)/$Q$3)*宝箱投放计算!M9</f>
        <v>0.2608770817726041</v>
      </c>
      <c r="O9">
        <f ca="1">(SUMIFS(OFFSET([2]掉落汇总!$C$2:$C$871,,MATCH($B9,[2]掉落汇总!$D$1:$M$1)),[2]掉落汇总!$A$2:$A$871,O$1,[2]掉落汇总!$C$2:$C$871,$Q$1)+SUMIFS(OFFSET([2]掉落汇总!$C$2:$C$871,,MATCH($B9,[2]掉落汇总!$D$1:$M$1)),[2]掉落汇总!$A$2:$A$871,O$1,[2]掉落汇总!$C$2:$C$871,$Q$2)/$Q$3)*宝箱投放计算!N9</f>
        <v>0.49665815356191922</v>
      </c>
    </row>
    <row r="10" spans="1:17" x14ac:dyDescent="0.2">
      <c r="A10">
        <f>玩家成长时间线!A10</f>
        <v>9</v>
      </c>
      <c r="B10">
        <f>玩家成长时间线!B10</f>
        <v>4</v>
      </c>
      <c r="C10">
        <f ca="1">SUM($D$2:D10)</f>
        <v>57.343630567693928</v>
      </c>
      <c r="D10">
        <f t="shared" ca="1" si="0"/>
        <v>17.100940707897799</v>
      </c>
      <c r="E10">
        <f ca="1">(SUMIFS(OFFSET([2]掉落汇总!$C$2:$C$871,,MATCH($B10,[2]掉落汇总!$D$1:$M$1)),[2]掉落汇总!$A$2:$A$871,E$1,[2]掉落汇总!$C$2:$C$871,$Q$1)+SUMIFS(OFFSET([2]掉落汇总!$C$2:$C$871,,MATCH($B10,[2]掉落汇总!$D$1:$M$1)),[2]掉落汇总!$A$2:$A$871,E$1,[2]掉落汇总!$C$2:$C$871,$Q$2)/$Q$3)*宝箱投放计算!D10</f>
        <v>1.8653772151898735</v>
      </c>
      <c r="F10">
        <f ca="1">(SUMIFS(OFFSET([2]掉落汇总!$C$2:$C$871,,MATCH($B10,[2]掉落汇总!$D$1:$M$1)),[2]掉落汇总!$A$2:$A$871,F$1,[2]掉落汇总!$C$2:$C$871,$Q$1)+SUMIFS(OFFSET([2]掉落汇总!$C$2:$C$871,,MATCH($B10,[2]掉落汇总!$D$1:$M$1)),[2]掉落汇总!$A$2:$A$871,F$1,[2]掉落汇总!$C$2:$C$871,$Q$2)/$Q$3)*宝箱投放计算!E10</f>
        <v>4.4647419015011849</v>
      </c>
      <c r="G10">
        <f ca="1">(SUMIFS(OFFSET([2]掉落汇总!$C$2:$C$871,,MATCH($B10,[2]掉落汇总!$D$1:$M$1)),[2]掉落汇总!$A$2:$A$871,G$1,[2]掉落汇总!$C$2:$C$871,$Q$1)+SUMIFS(OFFSET([2]掉落汇总!$C$2:$C$871,,MATCH($B10,[2]掉落汇总!$D$1:$M$1)),[2]掉落汇总!$A$2:$A$871,G$1,[2]掉落汇总!$C$2:$C$871,$Q$2)/$Q$3)*宝箱投放计算!F10</f>
        <v>1.7958374628344895</v>
      </c>
      <c r="H10">
        <f ca="1">(SUMIFS(OFFSET([2]掉落汇总!$C$2:$C$871,,MATCH($B10,[2]掉落汇总!$D$1:$M$1)),[2]掉落汇总!$A$2:$A$871,H$1,[2]掉落汇总!$C$2:$C$871,$Q$1)+SUMIFS(OFFSET([2]掉落汇总!$C$2:$C$871,,MATCH($B10,[2]掉落汇总!$D$1:$M$1)),[2]掉落汇总!$A$2:$A$871,H$1,[2]掉落汇总!$C$2:$C$871,$Q$2)/$Q$3)*宝箱投放计算!G10</f>
        <v>0</v>
      </c>
      <c r="I10">
        <f ca="1">(SUMIFS(OFFSET([2]掉落汇总!$C$2:$C$871,,MATCH($B10,[2]掉落汇总!$D$1:$M$1)),[2]掉落汇总!$A$2:$A$871,I$1,[2]掉落汇总!$C$2:$C$871,$Q$1)+SUMIFS(OFFSET([2]掉落汇总!$C$2:$C$871,,MATCH($B10,[2]掉落汇总!$D$1:$M$1)),[2]掉落汇总!$A$2:$A$871,I$1,[2]掉落汇总!$C$2:$C$871,$Q$2)/$Q$3)*宝箱投放计算!H10</f>
        <v>0</v>
      </c>
      <c r="J10">
        <f ca="1">(SUMIFS(OFFSET([2]掉落汇总!$C$2:$C$871,,MATCH($B10,[2]掉落汇总!$D$1:$M$1)),[2]掉落汇总!$A$2:$A$871,J$1,[2]掉落汇总!$C$2:$C$871,$Q$1)+SUMIFS(OFFSET([2]掉落汇总!$C$2:$C$871,,MATCH($B10,[2]掉落汇总!$D$1:$M$1)),[2]掉落汇总!$A$2:$A$871,J$1,[2]掉落汇总!$C$2:$C$871,$Q$2)/$Q$3)*宝箱投放计算!I10</f>
        <v>4.6203110704483077</v>
      </c>
      <c r="K10">
        <f ca="1">(SUMIFS(OFFSET([2]掉落汇总!$C$2:$C$871,,MATCH($B10,[2]掉落汇总!$D$1:$M$1)),[2]掉落汇总!$A$2:$A$871,K$1,[2]掉落汇总!$C$2:$C$871,$Q$1)+SUMIFS(OFFSET([2]掉落汇总!$C$2:$C$871,,MATCH($B10,[2]掉落汇总!$D$1:$M$1)),[2]掉落汇总!$A$2:$A$871,K$1,[2]掉落汇总!$C$2:$C$871,$Q$2)/$Q$3)*宝箱投放计算!J10</f>
        <v>0</v>
      </c>
      <c r="L10">
        <f ca="1">(SUMIFS(OFFSET([2]掉落汇总!$C$2:$C$871,,MATCH($B10,[2]掉落汇总!$D$1:$M$1)),[2]掉落汇总!$A$2:$A$871,L$1,[2]掉落汇总!$C$2:$C$871,$Q$1)+SUMIFS(OFFSET([2]掉落汇总!$C$2:$C$871,,MATCH($B10,[2]掉落汇总!$D$1:$M$1)),[2]掉落汇总!$A$2:$A$871,L$1,[2]掉落汇总!$C$2:$C$871,$Q$2)/$Q$3)*宝箱投放计算!K10</f>
        <v>1.6186576984939318</v>
      </c>
      <c r="M10">
        <f ca="1">(SUMIFS(OFFSET([2]掉落汇总!$C$2:$C$871,,MATCH($B10,[2]掉落汇总!$D$1:$M$1)),[2]掉落汇总!$A$2:$A$871,M$1,[2]掉落汇总!$C$2:$C$871,$Q$1)+SUMIFS(OFFSET([2]掉落汇总!$C$2:$C$871,,MATCH($B10,[2]掉落汇总!$D$1:$M$1)),[2]掉落汇总!$A$2:$A$871,M$1,[2]掉落汇总!$C$2:$C$871,$Q$2)/$Q$3)*宝箱投放计算!L10</f>
        <v>1.6145848375451264</v>
      </c>
      <c r="N10">
        <f ca="1">(SUMIFS(OFFSET([2]掉落汇总!$C$2:$C$871,,MATCH($B10,[2]掉落汇总!$D$1:$M$1)),[2]掉落汇总!$A$2:$A$871,N$1,[2]掉落汇总!$C$2:$C$871,$Q$1)+SUMIFS(OFFSET([2]掉落汇总!$C$2:$C$871,,MATCH($B10,[2]掉落汇总!$D$1:$M$1)),[2]掉落汇总!$A$2:$A$871,N$1,[2]掉落汇总!$C$2:$C$871,$Q$2)/$Q$3)*宝箱投放计算!M10</f>
        <v>0.42521351442868427</v>
      </c>
      <c r="O10">
        <f ca="1">(SUMIFS(OFFSET([2]掉落汇总!$C$2:$C$871,,MATCH($B10,[2]掉落汇总!$D$1:$M$1)),[2]掉落汇总!$A$2:$A$871,O$1,[2]掉落汇总!$C$2:$C$871,$Q$1)+SUMIFS(OFFSET([2]掉落汇总!$C$2:$C$871,,MATCH($B10,[2]掉落汇总!$D$1:$M$1)),[2]掉落汇总!$A$2:$A$871,O$1,[2]掉落汇总!$C$2:$C$871,$Q$2)/$Q$3)*宝箱投放计算!N10</f>
        <v>0.69621700745620041</v>
      </c>
    </row>
    <row r="11" spans="1:17" x14ac:dyDescent="0.2">
      <c r="A11">
        <f>玩家成长时间线!A11</f>
        <v>10</v>
      </c>
      <c r="B11">
        <f>玩家成长时间线!B11</f>
        <v>4</v>
      </c>
      <c r="C11">
        <f ca="1">SUM($D$2:D11)</f>
        <v>67.869688565093739</v>
      </c>
      <c r="D11">
        <f t="shared" ca="1" si="0"/>
        <v>10.526057997399811</v>
      </c>
      <c r="E11">
        <f ca="1">(SUMIFS(OFFSET([2]掉落汇总!$C$2:$C$871,,MATCH($B11,[2]掉落汇总!$D$1:$M$1)),[2]掉落汇总!$A$2:$A$871,E$1,[2]掉落汇总!$C$2:$C$871,$Q$1)+SUMIFS(OFFSET([2]掉落汇总!$C$2:$C$871,,MATCH($B11,[2]掉落汇总!$D$1:$M$1)),[2]掉落汇总!$A$2:$A$871,E$1,[2]掉落汇总!$C$2:$C$871,$Q$2)/$Q$3)*宝箱投放计算!D11</f>
        <v>1.7066430379746838</v>
      </c>
      <c r="F11">
        <f ca="1">(SUMIFS(OFFSET([2]掉落汇总!$C$2:$C$871,,MATCH($B11,[2]掉落汇总!$D$1:$M$1)),[2]掉落汇总!$A$2:$A$871,F$1,[2]掉落汇总!$C$2:$C$871,$Q$1)+SUMIFS(OFFSET([2]掉落汇总!$C$2:$C$871,,MATCH($B11,[2]掉落汇总!$D$1:$M$1)),[2]掉落汇总!$A$2:$A$871,F$1,[2]掉落汇总!$C$2:$C$871,$Q$2)/$Q$3)*宝箱投放计算!E11</f>
        <v>4.4647419015011849</v>
      </c>
      <c r="G11">
        <f ca="1">(SUMIFS(OFFSET([2]掉落汇总!$C$2:$C$871,,MATCH($B11,[2]掉落汇总!$D$1:$M$1)),[2]掉落汇总!$A$2:$A$871,G$1,[2]掉落汇总!$C$2:$C$871,$Q$1)+SUMIFS(OFFSET([2]掉落汇总!$C$2:$C$871,,MATCH($B11,[2]掉落汇总!$D$1:$M$1)),[2]掉落汇总!$A$2:$A$871,G$1,[2]掉落汇总!$C$2:$C$871,$Q$2)/$Q$3)*宝箱投放计算!F11</f>
        <v>0</v>
      </c>
      <c r="H11">
        <f ca="1">(SUMIFS(OFFSET([2]掉落汇总!$C$2:$C$871,,MATCH($B11,[2]掉落汇总!$D$1:$M$1)),[2]掉落汇总!$A$2:$A$871,H$1,[2]掉落汇总!$C$2:$C$871,$Q$1)+SUMIFS(OFFSET([2]掉落汇总!$C$2:$C$871,,MATCH($B11,[2]掉落汇总!$D$1:$M$1)),[2]掉落汇总!$A$2:$A$871,H$1,[2]掉落汇总!$C$2:$C$871,$Q$2)/$Q$3)*宝箱投放计算!G11</f>
        <v>0</v>
      </c>
      <c r="I11">
        <f ca="1">(SUMIFS(OFFSET([2]掉落汇总!$C$2:$C$871,,MATCH($B11,[2]掉落汇总!$D$1:$M$1)),[2]掉落汇总!$A$2:$A$871,I$1,[2]掉落汇总!$C$2:$C$871,$Q$1)+SUMIFS(OFFSET([2]掉落汇总!$C$2:$C$871,,MATCH($B11,[2]掉落汇总!$D$1:$M$1)),[2]掉落汇总!$A$2:$A$871,I$1,[2]掉落汇总!$C$2:$C$871,$Q$2)/$Q$3)*宝箱投放计算!H11</f>
        <v>0</v>
      </c>
      <c r="J11">
        <f ca="1">(SUMIFS(OFFSET([2]掉落汇总!$C$2:$C$871,,MATCH($B11,[2]掉落汇总!$D$1:$M$1)),[2]掉落汇总!$A$2:$A$871,J$1,[2]掉落汇总!$C$2:$C$871,$Q$1)+SUMIFS(OFFSET([2]掉落汇总!$C$2:$C$871,,MATCH($B11,[2]掉落汇总!$D$1:$M$1)),[2]掉落汇总!$A$2:$A$871,J$1,[2]掉落汇总!$C$2:$C$871,$Q$2)/$Q$3)*宝箱投放计算!I11</f>
        <v>0</v>
      </c>
      <c r="K11">
        <f ca="1">(SUMIFS(OFFSET([2]掉落汇总!$C$2:$C$871,,MATCH($B11,[2]掉落汇总!$D$1:$M$1)),[2]掉落汇总!$A$2:$A$871,K$1,[2]掉落汇总!$C$2:$C$871,$Q$1)+SUMIFS(OFFSET([2]掉落汇总!$C$2:$C$871,,MATCH($B11,[2]掉落汇总!$D$1:$M$1)),[2]掉落汇总!$A$2:$A$871,K$1,[2]掉落汇总!$C$2:$C$871,$Q$2)/$Q$3)*宝箱投放计算!J11</f>
        <v>0</v>
      </c>
      <c r="L11">
        <f ca="1">(SUMIFS(OFFSET([2]掉落汇总!$C$2:$C$871,,MATCH($B11,[2]掉落汇总!$D$1:$M$1)),[2]掉落汇总!$A$2:$A$871,L$1,[2]掉落汇总!$C$2:$C$871,$Q$1)+SUMIFS(OFFSET([2]掉落汇总!$C$2:$C$871,,MATCH($B11,[2]掉落汇总!$D$1:$M$1)),[2]掉落汇总!$A$2:$A$871,L$1,[2]掉落汇总!$C$2:$C$871,$Q$2)/$Q$3)*宝箱投放计算!K11</f>
        <v>1.6186576984939318</v>
      </c>
      <c r="M11">
        <f ca="1">(SUMIFS(OFFSET([2]掉落汇总!$C$2:$C$871,,MATCH($B11,[2]掉落汇总!$D$1:$M$1)),[2]掉落汇总!$A$2:$A$871,M$1,[2]掉落汇总!$C$2:$C$871,$Q$1)+SUMIFS(OFFSET([2]掉落汇总!$C$2:$C$871,,MATCH($B11,[2]掉落汇总!$D$1:$M$1)),[2]掉落汇总!$A$2:$A$871,M$1,[2]掉落汇总!$C$2:$C$871,$Q$2)/$Q$3)*宝箱投放计算!L11</f>
        <v>1.6145848375451264</v>
      </c>
      <c r="N11">
        <f ca="1">(SUMIFS(OFFSET([2]掉落汇总!$C$2:$C$871,,MATCH($B11,[2]掉落汇总!$D$1:$M$1)),[2]掉落汇总!$A$2:$A$871,N$1,[2]掉落汇总!$C$2:$C$871,$Q$1)+SUMIFS(OFFSET([2]掉落汇总!$C$2:$C$871,,MATCH($B11,[2]掉落汇总!$D$1:$M$1)),[2]掉落汇总!$A$2:$A$871,N$1,[2]掉落汇总!$C$2:$C$871,$Q$2)/$Q$3)*宝箱投放计算!M11</f>
        <v>0.42521351442868427</v>
      </c>
      <c r="O11">
        <f ca="1">(SUMIFS(OFFSET([2]掉落汇总!$C$2:$C$871,,MATCH($B11,[2]掉落汇总!$D$1:$M$1)),[2]掉落汇总!$A$2:$A$871,O$1,[2]掉落汇总!$C$2:$C$871,$Q$1)+SUMIFS(OFFSET([2]掉落汇总!$C$2:$C$871,,MATCH($B11,[2]掉落汇总!$D$1:$M$1)),[2]掉落汇总!$A$2:$A$871,O$1,[2]掉落汇总!$C$2:$C$871,$Q$2)/$Q$3)*宝箱投放计算!N11</f>
        <v>0.69621700745620041</v>
      </c>
    </row>
    <row r="12" spans="1:17" x14ac:dyDescent="0.2">
      <c r="A12">
        <f>玩家成长时间线!A12</f>
        <v>11</v>
      </c>
      <c r="B12">
        <f>玩家成长时间线!B12</f>
        <v>4</v>
      </c>
      <c r="C12">
        <f ca="1">SUM($D$2:D12)</f>
        <v>78.404100992873296</v>
      </c>
      <c r="D12">
        <f t="shared" ca="1" si="0"/>
        <v>10.534412427779557</v>
      </c>
      <c r="E12">
        <f ca="1">(SUMIFS(OFFSET([2]掉落汇总!$C$2:$C$871,,MATCH($B12,[2]掉落汇总!$D$1:$M$1)),[2]掉落汇总!$A$2:$A$871,E$1,[2]掉落汇总!$C$2:$C$871,$Q$1)+SUMIFS(OFFSET([2]掉落汇总!$C$2:$C$871,,MATCH($B12,[2]掉落汇总!$D$1:$M$1)),[2]掉落汇总!$A$2:$A$871,E$1,[2]掉落汇总!$C$2:$C$871,$Q$2)/$Q$3)*宝箱投放计算!D12</f>
        <v>1.7149974683544305</v>
      </c>
      <c r="F12">
        <f ca="1">(SUMIFS(OFFSET([2]掉落汇总!$C$2:$C$871,,MATCH($B12,[2]掉落汇总!$D$1:$M$1)),[2]掉落汇总!$A$2:$A$871,F$1,[2]掉落汇总!$C$2:$C$871,$Q$1)+SUMIFS(OFFSET([2]掉落汇总!$C$2:$C$871,,MATCH($B12,[2]掉落汇总!$D$1:$M$1)),[2]掉落汇总!$A$2:$A$871,F$1,[2]掉落汇总!$C$2:$C$871,$Q$2)/$Q$3)*宝箱投放计算!E12</f>
        <v>4.4647419015011849</v>
      </c>
      <c r="G12">
        <f ca="1">(SUMIFS(OFFSET([2]掉落汇总!$C$2:$C$871,,MATCH($B12,[2]掉落汇总!$D$1:$M$1)),[2]掉落汇总!$A$2:$A$871,G$1,[2]掉落汇总!$C$2:$C$871,$Q$1)+SUMIFS(OFFSET([2]掉落汇总!$C$2:$C$871,,MATCH($B12,[2]掉落汇总!$D$1:$M$1)),[2]掉落汇总!$A$2:$A$871,G$1,[2]掉落汇总!$C$2:$C$871,$Q$2)/$Q$3)*宝箱投放计算!F12</f>
        <v>0</v>
      </c>
      <c r="H12">
        <f ca="1">(SUMIFS(OFFSET([2]掉落汇总!$C$2:$C$871,,MATCH($B12,[2]掉落汇总!$D$1:$M$1)),[2]掉落汇总!$A$2:$A$871,H$1,[2]掉落汇总!$C$2:$C$871,$Q$1)+SUMIFS(OFFSET([2]掉落汇总!$C$2:$C$871,,MATCH($B12,[2]掉落汇总!$D$1:$M$1)),[2]掉落汇总!$A$2:$A$871,H$1,[2]掉落汇总!$C$2:$C$871,$Q$2)/$Q$3)*宝箱投放计算!G12</f>
        <v>0</v>
      </c>
      <c r="I12">
        <f ca="1">(SUMIFS(OFFSET([2]掉落汇总!$C$2:$C$871,,MATCH($B12,[2]掉落汇总!$D$1:$M$1)),[2]掉落汇总!$A$2:$A$871,I$1,[2]掉落汇总!$C$2:$C$871,$Q$1)+SUMIFS(OFFSET([2]掉落汇总!$C$2:$C$871,,MATCH($B12,[2]掉落汇总!$D$1:$M$1)),[2]掉落汇总!$A$2:$A$871,I$1,[2]掉落汇总!$C$2:$C$871,$Q$2)/$Q$3)*宝箱投放计算!H12</f>
        <v>0</v>
      </c>
      <c r="J12">
        <f ca="1">(SUMIFS(OFFSET([2]掉落汇总!$C$2:$C$871,,MATCH($B12,[2]掉落汇总!$D$1:$M$1)),[2]掉落汇总!$A$2:$A$871,J$1,[2]掉落汇总!$C$2:$C$871,$Q$1)+SUMIFS(OFFSET([2]掉落汇总!$C$2:$C$871,,MATCH($B12,[2]掉落汇总!$D$1:$M$1)),[2]掉落汇总!$A$2:$A$871,J$1,[2]掉落汇总!$C$2:$C$871,$Q$2)/$Q$3)*宝箱投放计算!I12</f>
        <v>0</v>
      </c>
      <c r="K12">
        <f ca="1">(SUMIFS(OFFSET([2]掉落汇总!$C$2:$C$871,,MATCH($B12,[2]掉落汇总!$D$1:$M$1)),[2]掉落汇总!$A$2:$A$871,K$1,[2]掉落汇总!$C$2:$C$871,$Q$1)+SUMIFS(OFFSET([2]掉落汇总!$C$2:$C$871,,MATCH($B12,[2]掉落汇总!$D$1:$M$1)),[2]掉落汇总!$A$2:$A$871,K$1,[2]掉落汇总!$C$2:$C$871,$Q$2)/$Q$3)*宝箱投放计算!J12</f>
        <v>0</v>
      </c>
      <c r="L12">
        <f ca="1">(SUMIFS(OFFSET([2]掉落汇总!$C$2:$C$871,,MATCH($B12,[2]掉落汇总!$D$1:$M$1)),[2]掉落汇总!$A$2:$A$871,L$1,[2]掉落汇总!$C$2:$C$871,$Q$1)+SUMIFS(OFFSET([2]掉落汇总!$C$2:$C$871,,MATCH($B12,[2]掉落汇总!$D$1:$M$1)),[2]掉落汇总!$A$2:$A$871,L$1,[2]掉落汇总!$C$2:$C$871,$Q$2)/$Q$3)*宝箱投放计算!K12</f>
        <v>1.6186576984939318</v>
      </c>
      <c r="M12">
        <f ca="1">(SUMIFS(OFFSET([2]掉落汇总!$C$2:$C$871,,MATCH($B12,[2]掉落汇总!$D$1:$M$1)),[2]掉落汇总!$A$2:$A$871,M$1,[2]掉落汇总!$C$2:$C$871,$Q$1)+SUMIFS(OFFSET([2]掉落汇总!$C$2:$C$871,,MATCH($B12,[2]掉落汇总!$D$1:$M$1)),[2]掉落汇总!$A$2:$A$871,M$1,[2]掉落汇总!$C$2:$C$871,$Q$2)/$Q$3)*宝箱投放计算!L12</f>
        <v>1.6145848375451264</v>
      </c>
      <c r="N12">
        <f ca="1">(SUMIFS(OFFSET([2]掉落汇总!$C$2:$C$871,,MATCH($B12,[2]掉落汇总!$D$1:$M$1)),[2]掉落汇总!$A$2:$A$871,N$1,[2]掉落汇总!$C$2:$C$871,$Q$1)+SUMIFS(OFFSET([2]掉落汇总!$C$2:$C$871,,MATCH($B12,[2]掉落汇总!$D$1:$M$1)),[2]掉落汇总!$A$2:$A$871,N$1,[2]掉落汇总!$C$2:$C$871,$Q$2)/$Q$3)*宝箱投放计算!M12</f>
        <v>0.42521351442868427</v>
      </c>
      <c r="O12">
        <f ca="1">(SUMIFS(OFFSET([2]掉落汇总!$C$2:$C$871,,MATCH($B12,[2]掉落汇总!$D$1:$M$1)),[2]掉落汇总!$A$2:$A$871,O$1,[2]掉落汇总!$C$2:$C$871,$Q$1)+SUMIFS(OFFSET([2]掉落汇总!$C$2:$C$871,,MATCH($B12,[2]掉落汇总!$D$1:$M$1)),[2]掉落汇总!$A$2:$A$871,O$1,[2]掉落汇总!$C$2:$C$871,$Q$2)/$Q$3)*宝箱投放计算!N12</f>
        <v>0.69621700745620041</v>
      </c>
    </row>
    <row r="13" spans="1:17" x14ac:dyDescent="0.2">
      <c r="A13">
        <f>玩家成长时间线!A13</f>
        <v>12</v>
      </c>
      <c r="B13">
        <f>玩家成长时间线!B13</f>
        <v>4</v>
      </c>
      <c r="C13">
        <f ca="1">SUM($D$2:D13)</f>
        <v>89.113956458627541</v>
      </c>
      <c r="D13">
        <f t="shared" ca="1" si="0"/>
        <v>10.70985546575424</v>
      </c>
      <c r="E13">
        <f ca="1">(SUMIFS(OFFSET([2]掉落汇总!$C$2:$C$871,,MATCH($B13,[2]掉落汇总!$D$1:$M$1)),[2]掉落汇总!$A$2:$A$871,E$1,[2]掉落汇总!$C$2:$C$871,$Q$1)+SUMIFS(OFFSET([2]掉落汇总!$C$2:$C$871,,MATCH($B13,[2]掉落汇总!$D$1:$M$1)),[2]掉落汇总!$A$2:$A$871,E$1,[2]掉落汇总!$C$2:$C$871,$Q$2)/$Q$3)*宝箱投放计算!D13</f>
        <v>1.8904405063291139</v>
      </c>
      <c r="F13">
        <f ca="1">(SUMIFS(OFFSET([2]掉落汇总!$C$2:$C$871,,MATCH($B13,[2]掉落汇总!$D$1:$M$1)),[2]掉落汇总!$A$2:$A$871,F$1,[2]掉落汇总!$C$2:$C$871,$Q$1)+SUMIFS(OFFSET([2]掉落汇总!$C$2:$C$871,,MATCH($B13,[2]掉落汇总!$D$1:$M$1)),[2]掉落汇总!$A$2:$A$871,F$1,[2]掉落汇总!$C$2:$C$871,$Q$2)/$Q$3)*宝箱投放计算!E13</f>
        <v>4.4647419015011849</v>
      </c>
      <c r="G13">
        <f ca="1">(SUMIFS(OFFSET([2]掉落汇总!$C$2:$C$871,,MATCH($B13,[2]掉落汇总!$D$1:$M$1)),[2]掉落汇总!$A$2:$A$871,G$1,[2]掉落汇总!$C$2:$C$871,$Q$1)+SUMIFS(OFFSET([2]掉落汇总!$C$2:$C$871,,MATCH($B13,[2]掉落汇总!$D$1:$M$1)),[2]掉落汇总!$A$2:$A$871,G$1,[2]掉落汇总!$C$2:$C$871,$Q$2)/$Q$3)*宝箱投放计算!F13</f>
        <v>0</v>
      </c>
      <c r="H13">
        <f ca="1">(SUMIFS(OFFSET([2]掉落汇总!$C$2:$C$871,,MATCH($B13,[2]掉落汇总!$D$1:$M$1)),[2]掉落汇总!$A$2:$A$871,H$1,[2]掉落汇总!$C$2:$C$871,$Q$1)+SUMIFS(OFFSET([2]掉落汇总!$C$2:$C$871,,MATCH($B13,[2]掉落汇总!$D$1:$M$1)),[2]掉落汇总!$A$2:$A$871,H$1,[2]掉落汇总!$C$2:$C$871,$Q$2)/$Q$3)*宝箱投放计算!G13</f>
        <v>0</v>
      </c>
      <c r="I13">
        <f ca="1">(SUMIFS(OFFSET([2]掉落汇总!$C$2:$C$871,,MATCH($B13,[2]掉落汇总!$D$1:$M$1)),[2]掉落汇总!$A$2:$A$871,I$1,[2]掉落汇总!$C$2:$C$871,$Q$1)+SUMIFS(OFFSET([2]掉落汇总!$C$2:$C$871,,MATCH($B13,[2]掉落汇总!$D$1:$M$1)),[2]掉落汇总!$A$2:$A$871,I$1,[2]掉落汇总!$C$2:$C$871,$Q$2)/$Q$3)*宝箱投放计算!H13</f>
        <v>0</v>
      </c>
      <c r="J13">
        <f ca="1">(SUMIFS(OFFSET([2]掉落汇总!$C$2:$C$871,,MATCH($B13,[2]掉落汇总!$D$1:$M$1)),[2]掉落汇总!$A$2:$A$871,J$1,[2]掉落汇总!$C$2:$C$871,$Q$1)+SUMIFS(OFFSET([2]掉落汇总!$C$2:$C$871,,MATCH($B13,[2]掉落汇总!$D$1:$M$1)),[2]掉落汇总!$A$2:$A$871,J$1,[2]掉落汇总!$C$2:$C$871,$Q$2)/$Q$3)*宝箱投放计算!I13</f>
        <v>0</v>
      </c>
      <c r="K13">
        <f ca="1">(SUMIFS(OFFSET([2]掉落汇总!$C$2:$C$871,,MATCH($B13,[2]掉落汇总!$D$1:$M$1)),[2]掉落汇总!$A$2:$A$871,K$1,[2]掉落汇总!$C$2:$C$871,$Q$1)+SUMIFS(OFFSET([2]掉落汇总!$C$2:$C$871,,MATCH($B13,[2]掉落汇总!$D$1:$M$1)),[2]掉落汇总!$A$2:$A$871,K$1,[2]掉落汇总!$C$2:$C$871,$Q$2)/$Q$3)*宝箱投放计算!J13</f>
        <v>0</v>
      </c>
      <c r="L13">
        <f ca="1">(SUMIFS(OFFSET([2]掉落汇总!$C$2:$C$871,,MATCH($B13,[2]掉落汇总!$D$1:$M$1)),[2]掉落汇总!$A$2:$A$871,L$1,[2]掉落汇总!$C$2:$C$871,$Q$1)+SUMIFS(OFFSET([2]掉落汇总!$C$2:$C$871,,MATCH($B13,[2]掉落汇总!$D$1:$M$1)),[2]掉落汇总!$A$2:$A$871,L$1,[2]掉落汇总!$C$2:$C$871,$Q$2)/$Q$3)*宝箱投放计算!K13</f>
        <v>1.6186576984939318</v>
      </c>
      <c r="M13">
        <f ca="1">(SUMIFS(OFFSET([2]掉落汇总!$C$2:$C$871,,MATCH($B13,[2]掉落汇总!$D$1:$M$1)),[2]掉落汇总!$A$2:$A$871,M$1,[2]掉落汇总!$C$2:$C$871,$Q$1)+SUMIFS(OFFSET([2]掉落汇总!$C$2:$C$871,,MATCH($B13,[2]掉落汇总!$D$1:$M$1)),[2]掉落汇总!$A$2:$A$871,M$1,[2]掉落汇总!$C$2:$C$871,$Q$2)/$Q$3)*宝箱投放计算!L13</f>
        <v>1.6145848375451264</v>
      </c>
      <c r="N13">
        <f ca="1">(SUMIFS(OFFSET([2]掉落汇总!$C$2:$C$871,,MATCH($B13,[2]掉落汇总!$D$1:$M$1)),[2]掉落汇总!$A$2:$A$871,N$1,[2]掉落汇总!$C$2:$C$871,$Q$1)+SUMIFS(OFFSET([2]掉落汇总!$C$2:$C$871,,MATCH($B13,[2]掉落汇总!$D$1:$M$1)),[2]掉落汇总!$A$2:$A$871,N$1,[2]掉落汇总!$C$2:$C$871,$Q$2)/$Q$3)*宝箱投放计算!M13</f>
        <v>0.42521351442868427</v>
      </c>
      <c r="O13">
        <f ca="1">(SUMIFS(OFFSET([2]掉落汇总!$C$2:$C$871,,MATCH($B13,[2]掉落汇总!$D$1:$M$1)),[2]掉落汇总!$A$2:$A$871,O$1,[2]掉落汇总!$C$2:$C$871,$Q$1)+SUMIFS(OFFSET([2]掉落汇总!$C$2:$C$871,,MATCH($B13,[2]掉落汇总!$D$1:$M$1)),[2]掉落汇总!$A$2:$A$871,O$1,[2]掉落汇总!$C$2:$C$871,$Q$2)/$Q$3)*宝箱投放计算!N13</f>
        <v>0.69621700745620041</v>
      </c>
    </row>
    <row r="14" spans="1:17" x14ac:dyDescent="0.2">
      <c r="A14">
        <f>玩家成长时间线!A14</f>
        <v>13</v>
      </c>
      <c r="B14">
        <f>玩家成长时间线!B14</f>
        <v>4</v>
      </c>
      <c r="C14">
        <f ca="1">SUM($D$2:D14)</f>
        <v>99.665077747166592</v>
      </c>
      <c r="D14">
        <f t="shared" ca="1" si="0"/>
        <v>10.551121288539052</v>
      </c>
      <c r="E14">
        <f ca="1">(SUMIFS(OFFSET([2]掉落汇总!$C$2:$C$871,,MATCH($B14,[2]掉落汇总!$D$1:$M$1)),[2]掉落汇总!$A$2:$A$871,E$1,[2]掉落汇总!$C$2:$C$871,$Q$1)+SUMIFS(OFFSET([2]掉落汇总!$C$2:$C$871,,MATCH($B14,[2]掉落汇总!$D$1:$M$1)),[2]掉落汇总!$A$2:$A$871,E$1,[2]掉落汇总!$C$2:$C$871,$Q$2)/$Q$3)*宝箱投放计算!D14</f>
        <v>1.7317063291139241</v>
      </c>
      <c r="F14">
        <f ca="1">(SUMIFS(OFFSET([2]掉落汇总!$C$2:$C$871,,MATCH($B14,[2]掉落汇总!$D$1:$M$1)),[2]掉落汇总!$A$2:$A$871,F$1,[2]掉落汇总!$C$2:$C$871,$Q$1)+SUMIFS(OFFSET([2]掉落汇总!$C$2:$C$871,,MATCH($B14,[2]掉落汇总!$D$1:$M$1)),[2]掉落汇总!$A$2:$A$871,F$1,[2]掉落汇总!$C$2:$C$871,$Q$2)/$Q$3)*宝箱投放计算!E14</f>
        <v>4.4647419015011849</v>
      </c>
      <c r="G14">
        <f ca="1">(SUMIFS(OFFSET([2]掉落汇总!$C$2:$C$871,,MATCH($B14,[2]掉落汇总!$D$1:$M$1)),[2]掉落汇总!$A$2:$A$871,G$1,[2]掉落汇总!$C$2:$C$871,$Q$1)+SUMIFS(OFFSET([2]掉落汇总!$C$2:$C$871,,MATCH($B14,[2]掉落汇总!$D$1:$M$1)),[2]掉落汇总!$A$2:$A$871,G$1,[2]掉落汇总!$C$2:$C$871,$Q$2)/$Q$3)*宝箱投放计算!F14</f>
        <v>0</v>
      </c>
      <c r="H14">
        <f ca="1">(SUMIFS(OFFSET([2]掉落汇总!$C$2:$C$871,,MATCH($B14,[2]掉落汇总!$D$1:$M$1)),[2]掉落汇总!$A$2:$A$871,H$1,[2]掉落汇总!$C$2:$C$871,$Q$1)+SUMIFS(OFFSET([2]掉落汇总!$C$2:$C$871,,MATCH($B14,[2]掉落汇总!$D$1:$M$1)),[2]掉落汇总!$A$2:$A$871,H$1,[2]掉落汇总!$C$2:$C$871,$Q$2)/$Q$3)*宝箱投放计算!G14</f>
        <v>0</v>
      </c>
      <c r="I14">
        <f ca="1">(SUMIFS(OFFSET([2]掉落汇总!$C$2:$C$871,,MATCH($B14,[2]掉落汇总!$D$1:$M$1)),[2]掉落汇总!$A$2:$A$871,I$1,[2]掉落汇总!$C$2:$C$871,$Q$1)+SUMIFS(OFFSET([2]掉落汇总!$C$2:$C$871,,MATCH($B14,[2]掉落汇总!$D$1:$M$1)),[2]掉落汇总!$A$2:$A$871,I$1,[2]掉落汇总!$C$2:$C$871,$Q$2)/$Q$3)*宝箱投放计算!H14</f>
        <v>0</v>
      </c>
      <c r="J14">
        <f ca="1">(SUMIFS(OFFSET([2]掉落汇总!$C$2:$C$871,,MATCH($B14,[2]掉落汇总!$D$1:$M$1)),[2]掉落汇总!$A$2:$A$871,J$1,[2]掉落汇总!$C$2:$C$871,$Q$1)+SUMIFS(OFFSET([2]掉落汇总!$C$2:$C$871,,MATCH($B14,[2]掉落汇总!$D$1:$M$1)),[2]掉落汇总!$A$2:$A$871,J$1,[2]掉落汇总!$C$2:$C$871,$Q$2)/$Q$3)*宝箱投放计算!I14</f>
        <v>0</v>
      </c>
      <c r="K14">
        <f ca="1">(SUMIFS(OFFSET([2]掉落汇总!$C$2:$C$871,,MATCH($B14,[2]掉落汇总!$D$1:$M$1)),[2]掉落汇总!$A$2:$A$871,K$1,[2]掉落汇总!$C$2:$C$871,$Q$1)+SUMIFS(OFFSET([2]掉落汇总!$C$2:$C$871,,MATCH($B14,[2]掉落汇总!$D$1:$M$1)),[2]掉落汇总!$A$2:$A$871,K$1,[2]掉落汇总!$C$2:$C$871,$Q$2)/$Q$3)*宝箱投放计算!J14</f>
        <v>0</v>
      </c>
      <c r="L14">
        <f ca="1">(SUMIFS(OFFSET([2]掉落汇总!$C$2:$C$871,,MATCH($B14,[2]掉落汇总!$D$1:$M$1)),[2]掉落汇总!$A$2:$A$871,L$1,[2]掉落汇总!$C$2:$C$871,$Q$1)+SUMIFS(OFFSET([2]掉落汇总!$C$2:$C$871,,MATCH($B14,[2]掉落汇总!$D$1:$M$1)),[2]掉落汇总!$A$2:$A$871,L$1,[2]掉落汇总!$C$2:$C$871,$Q$2)/$Q$3)*宝箱投放计算!K14</f>
        <v>1.6186576984939318</v>
      </c>
      <c r="M14">
        <f ca="1">(SUMIFS(OFFSET([2]掉落汇总!$C$2:$C$871,,MATCH($B14,[2]掉落汇总!$D$1:$M$1)),[2]掉落汇总!$A$2:$A$871,M$1,[2]掉落汇总!$C$2:$C$871,$Q$1)+SUMIFS(OFFSET([2]掉落汇总!$C$2:$C$871,,MATCH($B14,[2]掉落汇总!$D$1:$M$1)),[2]掉落汇总!$A$2:$A$871,M$1,[2]掉落汇总!$C$2:$C$871,$Q$2)/$Q$3)*宝箱投放计算!L14</f>
        <v>1.6145848375451264</v>
      </c>
      <c r="N14">
        <f ca="1">(SUMIFS(OFFSET([2]掉落汇总!$C$2:$C$871,,MATCH($B14,[2]掉落汇总!$D$1:$M$1)),[2]掉落汇总!$A$2:$A$871,N$1,[2]掉落汇总!$C$2:$C$871,$Q$1)+SUMIFS(OFFSET([2]掉落汇总!$C$2:$C$871,,MATCH($B14,[2]掉落汇总!$D$1:$M$1)),[2]掉落汇总!$A$2:$A$871,N$1,[2]掉落汇总!$C$2:$C$871,$Q$2)/$Q$3)*宝箱投放计算!M14</f>
        <v>0.42521351442868427</v>
      </c>
      <c r="O14">
        <f ca="1">(SUMIFS(OFFSET([2]掉落汇总!$C$2:$C$871,,MATCH($B14,[2]掉落汇总!$D$1:$M$1)),[2]掉落汇总!$A$2:$A$871,O$1,[2]掉落汇总!$C$2:$C$871,$Q$1)+SUMIFS(OFFSET([2]掉落汇总!$C$2:$C$871,,MATCH($B14,[2]掉落汇总!$D$1:$M$1)),[2]掉落汇总!$A$2:$A$871,O$1,[2]掉落汇总!$C$2:$C$871,$Q$2)/$Q$3)*宝箱投放计算!N14</f>
        <v>0.69621700745620041</v>
      </c>
    </row>
    <row r="15" spans="1:17" x14ac:dyDescent="0.2">
      <c r="A15">
        <f>玩家成长时间线!A15</f>
        <v>14</v>
      </c>
      <c r="B15">
        <f>玩家成长时间线!B15</f>
        <v>5</v>
      </c>
      <c r="C15">
        <f ca="1">SUM($D$2:D15)</f>
        <v>106.36399239522196</v>
      </c>
      <c r="D15">
        <f t="shared" ca="1" si="0"/>
        <v>6.6989146480553696</v>
      </c>
      <c r="E15">
        <f ca="1">(SUMIFS(OFFSET([2]掉落汇总!$C$2:$C$871,,MATCH($B15,[2]掉落汇总!$D$1:$M$1)),[2]掉落汇总!$A$2:$A$871,E$1,[2]掉落汇总!$C$2:$C$871,$Q$1)+SUMIFS(OFFSET([2]掉落汇总!$C$2:$C$871,,MATCH($B15,[2]掉落汇总!$D$1:$M$1)),[2]掉落汇总!$A$2:$A$871,E$1,[2]掉落汇总!$C$2:$C$871,$Q$2)/$Q$3)*宝箱投放计算!D15</f>
        <v>0.93294512877939528</v>
      </c>
      <c r="F15">
        <f ca="1">(SUMIFS(OFFSET([2]掉落汇总!$C$2:$C$871,,MATCH($B15,[2]掉落汇总!$D$1:$M$1)),[2]掉落汇总!$A$2:$A$871,F$1,[2]掉落汇总!$C$2:$C$871,$Q$1)+SUMIFS(OFFSET([2]掉落汇总!$C$2:$C$871,,MATCH($B15,[2]掉落汇总!$D$1:$M$1)),[2]掉落汇总!$A$2:$A$871,F$1,[2]掉落汇总!$C$2:$C$871,$Q$2)/$Q$3)*宝箱投放计算!E15</f>
        <v>1.6229333963155408</v>
      </c>
      <c r="G15">
        <f ca="1">(SUMIFS(OFFSET([2]掉落汇总!$C$2:$C$871,,MATCH($B15,[2]掉落汇总!$D$1:$M$1)),[2]掉落汇总!$A$2:$A$871,G$1,[2]掉落汇总!$C$2:$C$871,$Q$1)+SUMIFS(OFFSET([2]掉落汇总!$C$2:$C$871,,MATCH($B15,[2]掉落汇总!$D$1:$M$1)),[2]掉落汇总!$A$2:$A$871,G$1,[2]掉落汇总!$C$2:$C$871,$Q$2)/$Q$3)*宝箱投放计算!F15</f>
        <v>0</v>
      </c>
      <c r="H15">
        <f ca="1">(SUMIFS(OFFSET([2]掉落汇总!$C$2:$C$871,,MATCH($B15,[2]掉落汇总!$D$1:$M$1)),[2]掉落汇总!$A$2:$A$871,H$1,[2]掉落汇总!$C$2:$C$871,$Q$1)+SUMIFS(OFFSET([2]掉落汇总!$C$2:$C$871,,MATCH($B15,[2]掉落汇总!$D$1:$M$1)),[2]掉落汇总!$A$2:$A$871,H$1,[2]掉落汇总!$C$2:$C$871,$Q$2)/$Q$3)*宝箱投放计算!G15</f>
        <v>0</v>
      </c>
      <c r="I15">
        <f ca="1">(SUMIFS(OFFSET([2]掉落汇总!$C$2:$C$871,,MATCH($B15,[2]掉落汇总!$D$1:$M$1)),[2]掉落汇总!$A$2:$A$871,I$1,[2]掉落汇总!$C$2:$C$871,$Q$1)+SUMIFS(OFFSET([2]掉落汇总!$C$2:$C$871,,MATCH($B15,[2]掉落汇总!$D$1:$M$1)),[2]掉落汇总!$A$2:$A$871,I$1,[2]掉落汇总!$C$2:$C$871,$Q$2)/$Q$3)*宝箱投放计算!H15</f>
        <v>0.56189151599443665</v>
      </c>
      <c r="J15">
        <f ca="1">(SUMIFS(OFFSET([2]掉落汇总!$C$2:$C$871,,MATCH($B15,[2]掉落汇总!$D$1:$M$1)),[2]掉落汇总!$A$2:$A$871,J$1,[2]掉落汇总!$C$2:$C$871,$Q$1)+SUMIFS(OFFSET([2]掉落汇总!$C$2:$C$871,,MATCH($B15,[2]掉落汇总!$D$1:$M$1)),[2]掉落汇总!$A$2:$A$871,J$1,[2]掉落汇总!$C$2:$C$871,$Q$2)/$Q$3)*宝箱投放计算!I15</f>
        <v>2.0635665529010243</v>
      </c>
      <c r="K15">
        <f ca="1">(SUMIFS(OFFSET([2]掉落汇总!$C$2:$C$871,,MATCH($B15,[2]掉落汇总!$D$1:$M$1)),[2]掉落汇总!$A$2:$A$871,K$1,[2]掉落汇总!$C$2:$C$871,$Q$1)+SUMIFS(OFFSET([2]掉落汇总!$C$2:$C$871,,MATCH($B15,[2]掉落汇总!$D$1:$M$1)),[2]掉落汇总!$A$2:$A$871,K$1,[2]掉落汇总!$C$2:$C$871,$Q$2)/$Q$3)*宝箱投放计算!J15</f>
        <v>0</v>
      </c>
      <c r="L15">
        <f ca="1">(SUMIFS(OFFSET([2]掉落汇总!$C$2:$C$871,,MATCH($B15,[2]掉落汇总!$D$1:$M$1)),[2]掉落汇总!$A$2:$A$871,L$1,[2]掉落汇总!$C$2:$C$871,$Q$1)+SUMIFS(OFFSET([2]掉落汇总!$C$2:$C$871,,MATCH($B15,[2]掉落汇总!$D$1:$M$1)),[2]掉落汇总!$A$2:$A$871,L$1,[2]掉落汇总!$C$2:$C$871,$Q$2)/$Q$3)*宝箱投放计算!K15</f>
        <v>0.55587250403075772</v>
      </c>
      <c r="M15">
        <f ca="1">(SUMIFS(OFFSET([2]掉落汇总!$C$2:$C$871,,MATCH($B15,[2]掉落汇总!$D$1:$M$1)),[2]掉落汇总!$A$2:$A$871,M$1,[2]掉落汇总!$C$2:$C$871,$Q$1)+SUMIFS(OFFSET([2]掉落汇总!$C$2:$C$871,,MATCH($B15,[2]掉落汇总!$D$1:$M$1)),[2]掉落汇总!$A$2:$A$871,M$1,[2]掉落汇总!$C$2:$C$871,$Q$2)/$Q$3)*宝箱投放计算!L15</f>
        <v>0.55059596205302841</v>
      </c>
      <c r="N15">
        <f ca="1">(SUMIFS(OFFSET([2]掉落汇总!$C$2:$C$871,,MATCH($B15,[2]掉落汇总!$D$1:$M$1)),[2]掉落汇总!$A$2:$A$871,N$1,[2]掉落汇总!$C$2:$C$871,$Q$1)+SUMIFS(OFFSET([2]掉落汇总!$C$2:$C$871,,MATCH($B15,[2]掉落汇总!$D$1:$M$1)),[2]掉落汇总!$A$2:$A$871,N$1,[2]掉落汇总!$C$2:$C$871,$Q$2)/$Q$3)*宝箱投放计算!M15</f>
        <v>0.15456508536338484</v>
      </c>
      <c r="O15">
        <f ca="1">(SUMIFS(OFFSET([2]掉落汇总!$C$2:$C$871,,MATCH($B15,[2]掉落汇总!$D$1:$M$1)),[2]掉落汇总!$A$2:$A$871,O$1,[2]掉落汇总!$C$2:$C$871,$Q$1)+SUMIFS(OFFSET([2]掉落汇总!$C$2:$C$871,,MATCH($B15,[2]掉落汇总!$D$1:$M$1)),[2]掉落汇总!$A$2:$A$871,O$1,[2]掉落汇总!$C$2:$C$871,$Q$2)/$Q$3)*宝箱投放计算!N15</f>
        <v>0.25654450261780104</v>
      </c>
    </row>
    <row r="16" spans="1:17" x14ac:dyDescent="0.2">
      <c r="A16">
        <f>玩家成长时间线!A16</f>
        <v>15</v>
      </c>
      <c r="B16">
        <f>玩家成长时间线!B16</f>
        <v>5</v>
      </c>
      <c r="C16">
        <f ca="1">SUM($D$2:D16)</f>
        <v>110.44192825769653</v>
      </c>
      <c r="D16">
        <f t="shared" ca="1" si="0"/>
        <v>4.0779358624745772</v>
      </c>
      <c r="E16">
        <f ca="1">(SUMIFS(OFFSET([2]掉落汇总!$C$2:$C$871,,MATCH($B16,[2]掉落汇总!$D$1:$M$1)),[2]掉落汇总!$A$2:$A$871,E$1,[2]掉落汇总!$C$2:$C$871,$Q$1)+SUMIFS(OFFSET([2]掉落汇总!$C$2:$C$871,,MATCH($B16,[2]掉落汇总!$D$1:$M$1)),[2]掉落汇总!$A$2:$A$871,E$1,[2]掉落汇总!$C$2:$C$871,$Q$2)/$Q$3)*宝箱投放计算!D16</f>
        <v>0.93742441209406491</v>
      </c>
      <c r="F16">
        <f ca="1">(SUMIFS(OFFSET([2]掉落汇总!$C$2:$C$871,,MATCH($B16,[2]掉落汇总!$D$1:$M$1)),[2]掉落汇总!$A$2:$A$871,F$1,[2]掉落汇总!$C$2:$C$871,$Q$1)+SUMIFS(OFFSET([2]掉落汇总!$C$2:$C$871,,MATCH($B16,[2]掉落汇总!$D$1:$M$1)),[2]掉落汇总!$A$2:$A$871,F$1,[2]掉落汇总!$C$2:$C$871,$Q$2)/$Q$3)*宝箱投放计算!E16</f>
        <v>1.6229333963155408</v>
      </c>
      <c r="G16">
        <f ca="1">(SUMIFS(OFFSET([2]掉落汇总!$C$2:$C$871,,MATCH($B16,[2]掉落汇总!$D$1:$M$1)),[2]掉落汇总!$A$2:$A$871,G$1,[2]掉落汇总!$C$2:$C$871,$Q$1)+SUMIFS(OFFSET([2]掉落汇总!$C$2:$C$871,,MATCH($B16,[2]掉落汇总!$D$1:$M$1)),[2]掉落汇总!$A$2:$A$871,G$1,[2]掉落汇总!$C$2:$C$871,$Q$2)/$Q$3)*宝箱投放计算!F16</f>
        <v>0</v>
      </c>
      <c r="H16">
        <f ca="1">(SUMIFS(OFFSET([2]掉落汇总!$C$2:$C$871,,MATCH($B16,[2]掉落汇总!$D$1:$M$1)),[2]掉落汇总!$A$2:$A$871,H$1,[2]掉落汇总!$C$2:$C$871,$Q$1)+SUMIFS(OFFSET([2]掉落汇总!$C$2:$C$871,,MATCH($B16,[2]掉落汇总!$D$1:$M$1)),[2]掉落汇总!$A$2:$A$871,H$1,[2]掉落汇总!$C$2:$C$871,$Q$2)/$Q$3)*宝箱投放计算!G16</f>
        <v>0</v>
      </c>
      <c r="I16">
        <f ca="1">(SUMIFS(OFFSET([2]掉落汇总!$C$2:$C$871,,MATCH($B16,[2]掉落汇总!$D$1:$M$1)),[2]掉落汇总!$A$2:$A$871,I$1,[2]掉落汇总!$C$2:$C$871,$Q$1)+SUMIFS(OFFSET([2]掉落汇总!$C$2:$C$871,,MATCH($B16,[2]掉落汇总!$D$1:$M$1)),[2]掉落汇总!$A$2:$A$871,I$1,[2]掉落汇总!$C$2:$C$871,$Q$2)/$Q$3)*宝箱投放计算!H16</f>
        <v>0</v>
      </c>
      <c r="J16">
        <f ca="1">(SUMIFS(OFFSET([2]掉落汇总!$C$2:$C$871,,MATCH($B16,[2]掉落汇总!$D$1:$M$1)),[2]掉落汇总!$A$2:$A$871,J$1,[2]掉落汇总!$C$2:$C$871,$Q$1)+SUMIFS(OFFSET([2]掉落汇总!$C$2:$C$871,,MATCH($B16,[2]掉落汇总!$D$1:$M$1)),[2]掉落汇总!$A$2:$A$871,J$1,[2]掉落汇总!$C$2:$C$871,$Q$2)/$Q$3)*宝箱投放计算!I16</f>
        <v>0</v>
      </c>
      <c r="K16">
        <f ca="1">(SUMIFS(OFFSET([2]掉落汇总!$C$2:$C$871,,MATCH($B16,[2]掉落汇总!$D$1:$M$1)),[2]掉落汇总!$A$2:$A$871,K$1,[2]掉落汇总!$C$2:$C$871,$Q$1)+SUMIFS(OFFSET([2]掉落汇总!$C$2:$C$871,,MATCH($B16,[2]掉落汇总!$D$1:$M$1)),[2]掉落汇总!$A$2:$A$871,K$1,[2]掉落汇总!$C$2:$C$871,$Q$2)/$Q$3)*宝箱投放计算!J16</f>
        <v>0</v>
      </c>
      <c r="L16">
        <f ca="1">(SUMIFS(OFFSET([2]掉落汇总!$C$2:$C$871,,MATCH($B16,[2]掉落汇总!$D$1:$M$1)),[2]掉落汇总!$A$2:$A$871,L$1,[2]掉落汇总!$C$2:$C$871,$Q$1)+SUMIFS(OFFSET([2]掉落汇总!$C$2:$C$871,,MATCH($B16,[2]掉落汇总!$D$1:$M$1)),[2]掉落汇总!$A$2:$A$871,L$1,[2]掉落汇总!$C$2:$C$871,$Q$2)/$Q$3)*宝箱投放计算!K16</f>
        <v>0.55587250403075772</v>
      </c>
      <c r="M16">
        <f ca="1">(SUMIFS(OFFSET([2]掉落汇总!$C$2:$C$871,,MATCH($B16,[2]掉落汇总!$D$1:$M$1)),[2]掉落汇总!$A$2:$A$871,M$1,[2]掉落汇总!$C$2:$C$871,$Q$1)+SUMIFS(OFFSET([2]掉落汇总!$C$2:$C$871,,MATCH($B16,[2]掉落汇总!$D$1:$M$1)),[2]掉落汇总!$A$2:$A$871,M$1,[2]掉落汇总!$C$2:$C$871,$Q$2)/$Q$3)*宝箱投放计算!L16</f>
        <v>0.55059596205302841</v>
      </c>
      <c r="N16">
        <f ca="1">(SUMIFS(OFFSET([2]掉落汇总!$C$2:$C$871,,MATCH($B16,[2]掉落汇总!$D$1:$M$1)),[2]掉落汇总!$A$2:$A$871,N$1,[2]掉落汇总!$C$2:$C$871,$Q$1)+SUMIFS(OFFSET([2]掉落汇总!$C$2:$C$871,,MATCH($B16,[2]掉落汇总!$D$1:$M$1)),[2]掉落汇总!$A$2:$A$871,N$1,[2]掉落汇总!$C$2:$C$871,$Q$2)/$Q$3)*宝箱投放计算!M16</f>
        <v>0.15456508536338484</v>
      </c>
      <c r="O16">
        <f ca="1">(SUMIFS(OFFSET([2]掉落汇总!$C$2:$C$871,,MATCH($B16,[2]掉落汇总!$D$1:$M$1)),[2]掉落汇总!$A$2:$A$871,O$1,[2]掉落汇总!$C$2:$C$871,$Q$1)+SUMIFS(OFFSET([2]掉落汇总!$C$2:$C$871,,MATCH($B16,[2]掉落汇总!$D$1:$M$1)),[2]掉落汇总!$A$2:$A$871,O$1,[2]掉落汇总!$C$2:$C$871,$Q$2)/$Q$3)*宝箱投放计算!N16</f>
        <v>0.25654450261780104</v>
      </c>
    </row>
    <row r="17" spans="1:15" x14ac:dyDescent="0.2">
      <c r="A17">
        <f>玩家成长时间线!A17</f>
        <v>16</v>
      </c>
      <c r="B17">
        <f>玩家成长时间线!B17</f>
        <v>5</v>
      </c>
      <c r="C17">
        <f ca="1">SUM($D$2:D17)</f>
        <v>114.61392906977918</v>
      </c>
      <c r="D17">
        <f t="shared" ca="1" si="0"/>
        <v>4.17200081208264</v>
      </c>
      <c r="E17">
        <f ca="1">(SUMIFS(OFFSET([2]掉落汇总!$C$2:$C$871,,MATCH($B17,[2]掉落汇总!$D$1:$M$1)),[2]掉落汇总!$A$2:$A$871,E$1,[2]掉落汇总!$C$2:$C$871,$Q$1)+SUMIFS(OFFSET([2]掉落汇总!$C$2:$C$871,,MATCH($B17,[2]掉落汇总!$D$1:$M$1)),[2]掉落汇总!$A$2:$A$871,E$1,[2]掉落汇总!$C$2:$C$871,$Q$2)/$Q$3)*宝箱投放计算!D17</f>
        <v>1.0314893617021277</v>
      </c>
      <c r="F17">
        <f ca="1">(SUMIFS(OFFSET([2]掉落汇总!$C$2:$C$871,,MATCH($B17,[2]掉落汇总!$D$1:$M$1)),[2]掉落汇总!$A$2:$A$871,F$1,[2]掉落汇总!$C$2:$C$871,$Q$1)+SUMIFS(OFFSET([2]掉落汇总!$C$2:$C$871,,MATCH($B17,[2]掉落汇总!$D$1:$M$1)),[2]掉落汇总!$A$2:$A$871,F$1,[2]掉落汇总!$C$2:$C$871,$Q$2)/$Q$3)*宝箱投放计算!E17</f>
        <v>1.6229333963155408</v>
      </c>
      <c r="G17">
        <f ca="1">(SUMIFS(OFFSET([2]掉落汇总!$C$2:$C$871,,MATCH($B17,[2]掉落汇总!$D$1:$M$1)),[2]掉落汇总!$A$2:$A$871,G$1,[2]掉落汇总!$C$2:$C$871,$Q$1)+SUMIFS(OFFSET([2]掉落汇总!$C$2:$C$871,,MATCH($B17,[2]掉落汇总!$D$1:$M$1)),[2]掉落汇总!$A$2:$A$871,G$1,[2]掉落汇总!$C$2:$C$871,$Q$2)/$Q$3)*宝箱投放计算!F17</f>
        <v>0</v>
      </c>
      <c r="H17">
        <f ca="1">(SUMIFS(OFFSET([2]掉落汇总!$C$2:$C$871,,MATCH($B17,[2]掉落汇总!$D$1:$M$1)),[2]掉落汇总!$A$2:$A$871,H$1,[2]掉落汇总!$C$2:$C$871,$Q$1)+SUMIFS(OFFSET([2]掉落汇总!$C$2:$C$871,,MATCH($B17,[2]掉落汇总!$D$1:$M$1)),[2]掉落汇总!$A$2:$A$871,H$1,[2]掉落汇总!$C$2:$C$871,$Q$2)/$Q$3)*宝箱投放计算!G17</f>
        <v>0</v>
      </c>
      <c r="I17">
        <f ca="1">(SUMIFS(OFFSET([2]掉落汇总!$C$2:$C$871,,MATCH($B17,[2]掉落汇总!$D$1:$M$1)),[2]掉落汇总!$A$2:$A$871,I$1,[2]掉落汇总!$C$2:$C$871,$Q$1)+SUMIFS(OFFSET([2]掉落汇总!$C$2:$C$871,,MATCH($B17,[2]掉落汇总!$D$1:$M$1)),[2]掉落汇总!$A$2:$A$871,I$1,[2]掉落汇总!$C$2:$C$871,$Q$2)/$Q$3)*宝箱投放计算!H17</f>
        <v>0</v>
      </c>
      <c r="J17">
        <f ca="1">(SUMIFS(OFFSET([2]掉落汇总!$C$2:$C$871,,MATCH($B17,[2]掉落汇总!$D$1:$M$1)),[2]掉落汇总!$A$2:$A$871,J$1,[2]掉落汇总!$C$2:$C$871,$Q$1)+SUMIFS(OFFSET([2]掉落汇总!$C$2:$C$871,,MATCH($B17,[2]掉落汇总!$D$1:$M$1)),[2]掉落汇总!$A$2:$A$871,J$1,[2]掉落汇总!$C$2:$C$871,$Q$2)/$Q$3)*宝箱投放计算!I17</f>
        <v>0</v>
      </c>
      <c r="K17">
        <f ca="1">(SUMIFS(OFFSET([2]掉落汇总!$C$2:$C$871,,MATCH($B17,[2]掉落汇总!$D$1:$M$1)),[2]掉落汇总!$A$2:$A$871,K$1,[2]掉落汇总!$C$2:$C$871,$Q$1)+SUMIFS(OFFSET([2]掉落汇总!$C$2:$C$871,,MATCH($B17,[2]掉落汇总!$D$1:$M$1)),[2]掉落汇总!$A$2:$A$871,K$1,[2]掉落汇总!$C$2:$C$871,$Q$2)/$Q$3)*宝箱投放计算!J17</f>
        <v>0</v>
      </c>
      <c r="L17">
        <f ca="1">(SUMIFS(OFFSET([2]掉落汇总!$C$2:$C$871,,MATCH($B17,[2]掉落汇总!$D$1:$M$1)),[2]掉落汇总!$A$2:$A$871,L$1,[2]掉落汇总!$C$2:$C$871,$Q$1)+SUMIFS(OFFSET([2]掉落汇总!$C$2:$C$871,,MATCH($B17,[2]掉落汇总!$D$1:$M$1)),[2]掉落汇总!$A$2:$A$871,L$1,[2]掉落汇总!$C$2:$C$871,$Q$2)/$Q$3)*宝箱投放计算!K17</f>
        <v>0.55587250403075772</v>
      </c>
      <c r="M17">
        <f ca="1">(SUMIFS(OFFSET([2]掉落汇总!$C$2:$C$871,,MATCH($B17,[2]掉落汇总!$D$1:$M$1)),[2]掉落汇总!$A$2:$A$871,M$1,[2]掉落汇总!$C$2:$C$871,$Q$1)+SUMIFS(OFFSET([2]掉落汇总!$C$2:$C$871,,MATCH($B17,[2]掉落汇总!$D$1:$M$1)),[2]掉落汇总!$A$2:$A$871,M$1,[2]掉落汇总!$C$2:$C$871,$Q$2)/$Q$3)*宝箱投放计算!L17</f>
        <v>0.55059596205302841</v>
      </c>
      <c r="N17">
        <f ca="1">(SUMIFS(OFFSET([2]掉落汇总!$C$2:$C$871,,MATCH($B17,[2]掉落汇总!$D$1:$M$1)),[2]掉落汇总!$A$2:$A$871,N$1,[2]掉落汇总!$C$2:$C$871,$Q$1)+SUMIFS(OFFSET([2]掉落汇总!$C$2:$C$871,,MATCH($B17,[2]掉落汇总!$D$1:$M$1)),[2]掉落汇总!$A$2:$A$871,N$1,[2]掉落汇总!$C$2:$C$871,$Q$2)/$Q$3)*宝箱投放计算!M17</f>
        <v>0.15456508536338484</v>
      </c>
      <c r="O17">
        <f ca="1">(SUMIFS(OFFSET([2]掉落汇总!$C$2:$C$871,,MATCH($B17,[2]掉落汇总!$D$1:$M$1)),[2]掉落汇总!$A$2:$A$871,O$1,[2]掉落汇总!$C$2:$C$871,$Q$1)+SUMIFS(OFFSET([2]掉落汇总!$C$2:$C$871,,MATCH($B17,[2]掉落汇总!$D$1:$M$1)),[2]掉落汇总!$A$2:$A$871,O$1,[2]掉落汇总!$C$2:$C$871,$Q$2)/$Q$3)*宝箱投放计算!N17</f>
        <v>0.25654450261780104</v>
      </c>
    </row>
    <row r="18" spans="1:15" x14ac:dyDescent="0.2">
      <c r="A18">
        <f>玩家成长时间线!A18</f>
        <v>17</v>
      </c>
      <c r="B18">
        <f>玩家成长时间线!B18</f>
        <v>5</v>
      </c>
      <c r="C18">
        <f ca="1">SUM($D$2:D18)</f>
        <v>118.7008234988831</v>
      </c>
      <c r="D18">
        <f t="shared" ca="1" si="0"/>
        <v>4.0868944291039169</v>
      </c>
      <c r="E18">
        <f ca="1">(SUMIFS(OFFSET([2]掉落汇总!$C$2:$C$871,,MATCH($B18,[2]掉落汇总!$D$1:$M$1)),[2]掉落汇总!$A$2:$A$871,E$1,[2]掉落汇总!$C$2:$C$871,$Q$1)+SUMIFS(OFFSET([2]掉落汇总!$C$2:$C$871,,MATCH($B18,[2]掉落汇总!$D$1:$M$1)),[2]掉落汇总!$A$2:$A$871,E$1,[2]掉落汇总!$C$2:$C$871,$Q$2)/$Q$3)*宝箱投放计算!D18</f>
        <v>0.94638297872340416</v>
      </c>
      <c r="F18">
        <f ca="1">(SUMIFS(OFFSET([2]掉落汇总!$C$2:$C$871,,MATCH($B18,[2]掉落汇总!$D$1:$M$1)),[2]掉落汇总!$A$2:$A$871,F$1,[2]掉落汇总!$C$2:$C$871,$Q$1)+SUMIFS(OFFSET([2]掉落汇总!$C$2:$C$871,,MATCH($B18,[2]掉落汇总!$D$1:$M$1)),[2]掉落汇总!$A$2:$A$871,F$1,[2]掉落汇总!$C$2:$C$871,$Q$2)/$Q$3)*宝箱投放计算!E18</f>
        <v>1.6229333963155408</v>
      </c>
      <c r="G18">
        <f ca="1">(SUMIFS(OFFSET([2]掉落汇总!$C$2:$C$871,,MATCH($B18,[2]掉落汇总!$D$1:$M$1)),[2]掉落汇总!$A$2:$A$871,G$1,[2]掉落汇总!$C$2:$C$871,$Q$1)+SUMIFS(OFFSET([2]掉落汇总!$C$2:$C$871,,MATCH($B18,[2]掉落汇总!$D$1:$M$1)),[2]掉落汇总!$A$2:$A$871,G$1,[2]掉落汇总!$C$2:$C$871,$Q$2)/$Q$3)*宝箱投放计算!F18</f>
        <v>0</v>
      </c>
      <c r="H18">
        <f ca="1">(SUMIFS(OFFSET([2]掉落汇总!$C$2:$C$871,,MATCH($B18,[2]掉落汇总!$D$1:$M$1)),[2]掉落汇总!$A$2:$A$871,H$1,[2]掉落汇总!$C$2:$C$871,$Q$1)+SUMIFS(OFFSET([2]掉落汇总!$C$2:$C$871,,MATCH($B18,[2]掉落汇总!$D$1:$M$1)),[2]掉落汇总!$A$2:$A$871,H$1,[2]掉落汇总!$C$2:$C$871,$Q$2)/$Q$3)*宝箱投放计算!G18</f>
        <v>0</v>
      </c>
      <c r="I18">
        <f ca="1">(SUMIFS(OFFSET([2]掉落汇总!$C$2:$C$871,,MATCH($B18,[2]掉落汇总!$D$1:$M$1)),[2]掉落汇总!$A$2:$A$871,I$1,[2]掉落汇总!$C$2:$C$871,$Q$1)+SUMIFS(OFFSET([2]掉落汇总!$C$2:$C$871,,MATCH($B18,[2]掉落汇总!$D$1:$M$1)),[2]掉落汇总!$A$2:$A$871,I$1,[2]掉落汇总!$C$2:$C$871,$Q$2)/$Q$3)*宝箱投放计算!H18</f>
        <v>0</v>
      </c>
      <c r="J18">
        <f ca="1">(SUMIFS(OFFSET([2]掉落汇总!$C$2:$C$871,,MATCH($B18,[2]掉落汇总!$D$1:$M$1)),[2]掉落汇总!$A$2:$A$871,J$1,[2]掉落汇总!$C$2:$C$871,$Q$1)+SUMIFS(OFFSET([2]掉落汇总!$C$2:$C$871,,MATCH($B18,[2]掉落汇总!$D$1:$M$1)),[2]掉落汇总!$A$2:$A$871,J$1,[2]掉落汇总!$C$2:$C$871,$Q$2)/$Q$3)*宝箱投放计算!I18</f>
        <v>0</v>
      </c>
      <c r="K18">
        <f ca="1">(SUMIFS(OFFSET([2]掉落汇总!$C$2:$C$871,,MATCH($B18,[2]掉落汇总!$D$1:$M$1)),[2]掉落汇总!$A$2:$A$871,K$1,[2]掉落汇总!$C$2:$C$871,$Q$1)+SUMIFS(OFFSET([2]掉落汇总!$C$2:$C$871,,MATCH($B18,[2]掉落汇总!$D$1:$M$1)),[2]掉落汇总!$A$2:$A$871,K$1,[2]掉落汇总!$C$2:$C$871,$Q$2)/$Q$3)*宝箱投放计算!J18</f>
        <v>0</v>
      </c>
      <c r="L18">
        <f ca="1">(SUMIFS(OFFSET([2]掉落汇总!$C$2:$C$871,,MATCH($B18,[2]掉落汇总!$D$1:$M$1)),[2]掉落汇总!$A$2:$A$871,L$1,[2]掉落汇总!$C$2:$C$871,$Q$1)+SUMIFS(OFFSET([2]掉落汇总!$C$2:$C$871,,MATCH($B18,[2]掉落汇总!$D$1:$M$1)),[2]掉落汇总!$A$2:$A$871,L$1,[2]掉落汇总!$C$2:$C$871,$Q$2)/$Q$3)*宝箱投放计算!K18</f>
        <v>0.55587250403075772</v>
      </c>
      <c r="M18">
        <f ca="1">(SUMIFS(OFFSET([2]掉落汇总!$C$2:$C$871,,MATCH($B18,[2]掉落汇总!$D$1:$M$1)),[2]掉落汇总!$A$2:$A$871,M$1,[2]掉落汇总!$C$2:$C$871,$Q$1)+SUMIFS(OFFSET([2]掉落汇总!$C$2:$C$871,,MATCH($B18,[2]掉落汇总!$D$1:$M$1)),[2]掉落汇总!$A$2:$A$871,M$1,[2]掉落汇总!$C$2:$C$871,$Q$2)/$Q$3)*宝箱投放计算!L18</f>
        <v>0.55059596205302841</v>
      </c>
      <c r="N18">
        <f ca="1">(SUMIFS(OFFSET([2]掉落汇总!$C$2:$C$871,,MATCH($B18,[2]掉落汇总!$D$1:$M$1)),[2]掉落汇总!$A$2:$A$871,N$1,[2]掉落汇总!$C$2:$C$871,$Q$1)+SUMIFS(OFFSET([2]掉落汇总!$C$2:$C$871,,MATCH($B18,[2]掉落汇总!$D$1:$M$1)),[2]掉落汇总!$A$2:$A$871,N$1,[2]掉落汇总!$C$2:$C$871,$Q$2)/$Q$3)*宝箱投放计算!M18</f>
        <v>0.15456508536338484</v>
      </c>
      <c r="O18">
        <f ca="1">(SUMIFS(OFFSET([2]掉落汇总!$C$2:$C$871,,MATCH($B18,[2]掉落汇总!$D$1:$M$1)),[2]掉落汇总!$A$2:$A$871,O$1,[2]掉落汇总!$C$2:$C$871,$Q$1)+SUMIFS(OFFSET([2]掉落汇总!$C$2:$C$871,,MATCH($B18,[2]掉落汇总!$D$1:$M$1)),[2]掉落汇总!$A$2:$A$871,O$1,[2]掉落汇总!$C$2:$C$871,$Q$2)/$Q$3)*宝箱投放计算!N18</f>
        <v>0.25654450261780104</v>
      </c>
    </row>
    <row r="19" spans="1:15" x14ac:dyDescent="0.2">
      <c r="A19">
        <f>玩家成长时间线!A19</f>
        <v>18</v>
      </c>
      <c r="B19">
        <f>玩家成长时间线!B19</f>
        <v>5</v>
      </c>
      <c r="C19">
        <f ca="1">SUM($D$2:D19)</f>
        <v>122.79219721130168</v>
      </c>
      <c r="D19">
        <f t="shared" ca="1" si="0"/>
        <v>4.0913737124185863</v>
      </c>
      <c r="E19">
        <f ca="1">(SUMIFS(OFFSET([2]掉落汇总!$C$2:$C$871,,MATCH($B19,[2]掉落汇总!$D$1:$M$1)),[2]掉落汇总!$A$2:$A$871,E$1,[2]掉落汇总!$C$2:$C$871,$Q$1)+SUMIFS(OFFSET([2]掉落汇总!$C$2:$C$871,,MATCH($B19,[2]掉落汇总!$D$1:$M$1)),[2]掉落汇总!$A$2:$A$871,E$1,[2]掉落汇总!$C$2:$C$871,$Q$2)/$Q$3)*宝箱投放计算!D19</f>
        <v>0.95086226203807378</v>
      </c>
      <c r="F19">
        <f ca="1">(SUMIFS(OFFSET([2]掉落汇总!$C$2:$C$871,,MATCH($B19,[2]掉落汇总!$D$1:$M$1)),[2]掉落汇总!$A$2:$A$871,F$1,[2]掉落汇总!$C$2:$C$871,$Q$1)+SUMIFS(OFFSET([2]掉落汇总!$C$2:$C$871,,MATCH($B19,[2]掉落汇总!$D$1:$M$1)),[2]掉落汇总!$A$2:$A$871,F$1,[2]掉落汇总!$C$2:$C$871,$Q$2)/$Q$3)*宝箱投放计算!E19</f>
        <v>1.6229333963155408</v>
      </c>
      <c r="G19">
        <f ca="1">(SUMIFS(OFFSET([2]掉落汇总!$C$2:$C$871,,MATCH($B19,[2]掉落汇总!$D$1:$M$1)),[2]掉落汇总!$A$2:$A$871,G$1,[2]掉落汇总!$C$2:$C$871,$Q$1)+SUMIFS(OFFSET([2]掉落汇总!$C$2:$C$871,,MATCH($B19,[2]掉落汇总!$D$1:$M$1)),[2]掉落汇总!$A$2:$A$871,G$1,[2]掉落汇总!$C$2:$C$871,$Q$2)/$Q$3)*宝箱投放计算!F19</f>
        <v>0</v>
      </c>
      <c r="H19">
        <f ca="1">(SUMIFS(OFFSET([2]掉落汇总!$C$2:$C$871,,MATCH($B19,[2]掉落汇总!$D$1:$M$1)),[2]掉落汇总!$A$2:$A$871,H$1,[2]掉落汇总!$C$2:$C$871,$Q$1)+SUMIFS(OFFSET([2]掉落汇总!$C$2:$C$871,,MATCH($B19,[2]掉落汇总!$D$1:$M$1)),[2]掉落汇总!$A$2:$A$871,H$1,[2]掉落汇总!$C$2:$C$871,$Q$2)/$Q$3)*宝箱投放计算!G19</f>
        <v>0</v>
      </c>
      <c r="I19">
        <f ca="1">(SUMIFS(OFFSET([2]掉落汇总!$C$2:$C$871,,MATCH($B19,[2]掉落汇总!$D$1:$M$1)),[2]掉落汇总!$A$2:$A$871,I$1,[2]掉落汇总!$C$2:$C$871,$Q$1)+SUMIFS(OFFSET([2]掉落汇总!$C$2:$C$871,,MATCH($B19,[2]掉落汇总!$D$1:$M$1)),[2]掉落汇总!$A$2:$A$871,I$1,[2]掉落汇总!$C$2:$C$871,$Q$2)/$Q$3)*宝箱投放计算!H19</f>
        <v>0</v>
      </c>
      <c r="J19">
        <f ca="1">(SUMIFS(OFFSET([2]掉落汇总!$C$2:$C$871,,MATCH($B19,[2]掉落汇总!$D$1:$M$1)),[2]掉落汇总!$A$2:$A$871,J$1,[2]掉落汇总!$C$2:$C$871,$Q$1)+SUMIFS(OFFSET([2]掉落汇总!$C$2:$C$871,,MATCH($B19,[2]掉落汇总!$D$1:$M$1)),[2]掉落汇总!$A$2:$A$871,J$1,[2]掉落汇总!$C$2:$C$871,$Q$2)/$Q$3)*宝箱投放计算!I19</f>
        <v>0</v>
      </c>
      <c r="K19">
        <f ca="1">(SUMIFS(OFFSET([2]掉落汇总!$C$2:$C$871,,MATCH($B19,[2]掉落汇总!$D$1:$M$1)),[2]掉落汇总!$A$2:$A$871,K$1,[2]掉落汇总!$C$2:$C$871,$Q$1)+SUMIFS(OFFSET([2]掉落汇总!$C$2:$C$871,,MATCH($B19,[2]掉落汇总!$D$1:$M$1)),[2]掉落汇总!$A$2:$A$871,K$1,[2]掉落汇总!$C$2:$C$871,$Q$2)/$Q$3)*宝箱投放计算!J19</f>
        <v>0</v>
      </c>
      <c r="L19">
        <f ca="1">(SUMIFS(OFFSET([2]掉落汇总!$C$2:$C$871,,MATCH($B19,[2]掉落汇总!$D$1:$M$1)),[2]掉落汇总!$A$2:$A$871,L$1,[2]掉落汇总!$C$2:$C$871,$Q$1)+SUMIFS(OFFSET([2]掉落汇总!$C$2:$C$871,,MATCH($B19,[2]掉落汇总!$D$1:$M$1)),[2]掉落汇总!$A$2:$A$871,L$1,[2]掉落汇总!$C$2:$C$871,$Q$2)/$Q$3)*宝箱投放计算!K19</f>
        <v>0.55587250403075772</v>
      </c>
      <c r="M19">
        <f ca="1">(SUMIFS(OFFSET([2]掉落汇总!$C$2:$C$871,,MATCH($B19,[2]掉落汇总!$D$1:$M$1)),[2]掉落汇总!$A$2:$A$871,M$1,[2]掉落汇总!$C$2:$C$871,$Q$1)+SUMIFS(OFFSET([2]掉落汇总!$C$2:$C$871,,MATCH($B19,[2]掉落汇总!$D$1:$M$1)),[2]掉落汇总!$A$2:$A$871,M$1,[2]掉落汇总!$C$2:$C$871,$Q$2)/$Q$3)*宝箱投放计算!L19</f>
        <v>0.55059596205302841</v>
      </c>
      <c r="N19">
        <f ca="1">(SUMIFS(OFFSET([2]掉落汇总!$C$2:$C$871,,MATCH($B19,[2]掉落汇总!$D$1:$M$1)),[2]掉落汇总!$A$2:$A$871,N$1,[2]掉落汇总!$C$2:$C$871,$Q$1)+SUMIFS(OFFSET([2]掉落汇总!$C$2:$C$871,,MATCH($B19,[2]掉落汇总!$D$1:$M$1)),[2]掉落汇总!$A$2:$A$871,N$1,[2]掉落汇总!$C$2:$C$871,$Q$2)/$Q$3)*宝箱投放计算!M19</f>
        <v>0.15456508536338484</v>
      </c>
      <c r="O19">
        <f ca="1">(SUMIFS(OFFSET([2]掉落汇总!$C$2:$C$871,,MATCH($B19,[2]掉落汇总!$D$1:$M$1)),[2]掉落汇总!$A$2:$A$871,O$1,[2]掉落汇总!$C$2:$C$871,$Q$1)+SUMIFS(OFFSET([2]掉落汇总!$C$2:$C$871,,MATCH($B19,[2]掉落汇总!$D$1:$M$1)),[2]掉落汇总!$A$2:$A$871,O$1,[2]掉落汇总!$C$2:$C$871,$Q$2)/$Q$3)*宝箱投放计算!N19</f>
        <v>0.25654450261780104</v>
      </c>
    </row>
    <row r="20" spans="1:15" x14ac:dyDescent="0.2">
      <c r="A20">
        <f>玩家成长时间线!A20</f>
        <v>19</v>
      </c>
      <c r="B20">
        <f>玩家成长时间线!B20</f>
        <v>6</v>
      </c>
      <c r="C20">
        <f ca="1">SUM($D$2:D20)</f>
        <v>128.72875270372626</v>
      </c>
      <c r="D20">
        <f t="shared" ca="1" si="0"/>
        <v>5.9365554924245618</v>
      </c>
      <c r="E20">
        <f ca="1">(SUMIFS(OFFSET([2]掉落汇总!$C$2:$C$871,,MATCH($B20,[2]掉落汇总!$D$1:$M$1)),[2]掉落汇总!$A$2:$A$871,E$1,[2]掉落汇总!$C$2:$C$871,$Q$1)+SUMIFS(OFFSET([2]掉落汇总!$C$2:$C$871,,MATCH($B20,[2]掉落汇总!$D$1:$M$1)),[2]掉落汇总!$A$2:$A$871,E$1,[2]掉落汇总!$C$2:$C$871,$Q$2)/$Q$3)*宝箱投放计算!D20</f>
        <v>0.81930965665236055</v>
      </c>
      <c r="F20">
        <f ca="1">(SUMIFS(OFFSET([2]掉落汇总!$C$2:$C$871,,MATCH($B20,[2]掉落汇总!$D$1:$M$1)),[2]掉落汇总!$A$2:$A$871,F$1,[2]掉落汇总!$C$2:$C$871,$Q$1)+SUMIFS(OFFSET([2]掉落汇总!$C$2:$C$871,,MATCH($B20,[2]掉落汇总!$D$1:$M$1)),[2]掉落汇总!$A$2:$A$871,F$1,[2]掉落汇总!$C$2:$C$871,$Q$2)/$Q$3)*宝箱投放计算!E20</f>
        <v>1.2858583594800539</v>
      </c>
      <c r="G20">
        <f ca="1">(SUMIFS(OFFSET([2]掉落汇总!$C$2:$C$871,,MATCH($B20,[2]掉落汇总!$D$1:$M$1)),[2]掉落汇总!$A$2:$A$871,G$1,[2]掉落汇总!$C$2:$C$871,$Q$1)+SUMIFS(OFFSET([2]掉落汇总!$C$2:$C$871,,MATCH($B20,[2]掉落汇总!$D$1:$M$1)),[2]掉落汇总!$A$2:$A$871,G$1,[2]掉落汇总!$C$2:$C$871,$Q$2)/$Q$3)*宝箱投放计算!F20</f>
        <v>1.029269534232629</v>
      </c>
      <c r="H20">
        <f ca="1">(SUMIFS(OFFSET([2]掉落汇总!$C$2:$C$871,,MATCH($B20,[2]掉落汇总!$D$1:$M$1)),[2]掉落汇总!$A$2:$A$871,H$1,[2]掉落汇总!$C$2:$C$871,$Q$1)+SUMIFS(OFFSET([2]掉落汇总!$C$2:$C$871,,MATCH($B20,[2]掉落汇总!$D$1:$M$1)),[2]掉落汇总!$A$2:$A$871,H$1,[2]掉落汇总!$C$2:$C$871,$Q$2)/$Q$3)*宝箱投放计算!G20</f>
        <v>0</v>
      </c>
      <c r="I20">
        <f ca="1">(SUMIFS(OFFSET([2]掉落汇总!$C$2:$C$871,,MATCH($B20,[2]掉落汇总!$D$1:$M$1)),[2]掉落汇总!$A$2:$A$871,I$1,[2]掉落汇总!$C$2:$C$871,$Q$1)+SUMIFS(OFFSET([2]掉落汇总!$C$2:$C$871,,MATCH($B20,[2]掉落汇总!$D$1:$M$1)),[2]掉落汇总!$A$2:$A$871,I$1,[2]掉落汇总!$C$2:$C$871,$Q$2)/$Q$3)*宝箱投放计算!H20</f>
        <v>0</v>
      </c>
      <c r="J20">
        <f ca="1">(SUMIFS(OFFSET([2]掉落汇总!$C$2:$C$871,,MATCH($B20,[2]掉落汇总!$D$1:$M$1)),[2]掉落汇总!$A$2:$A$871,J$1,[2]掉落汇总!$C$2:$C$871,$Q$1)+SUMIFS(OFFSET([2]掉落汇总!$C$2:$C$871,,MATCH($B20,[2]掉落汇总!$D$1:$M$1)),[2]掉落汇总!$A$2:$A$871,J$1,[2]掉落汇总!$C$2:$C$871,$Q$2)/$Q$3)*宝箱投放计算!I20</f>
        <v>1.5268370607028756</v>
      </c>
      <c r="K20">
        <f ca="1">(SUMIFS(OFFSET([2]掉落汇总!$C$2:$C$871,,MATCH($B20,[2]掉落汇总!$D$1:$M$1)),[2]掉落汇总!$A$2:$A$871,K$1,[2]掉落汇总!$C$2:$C$871,$Q$1)+SUMIFS(OFFSET([2]掉落汇总!$C$2:$C$871,,MATCH($B20,[2]掉落汇总!$D$1:$M$1)),[2]掉落汇总!$A$2:$A$871,K$1,[2]掉落汇总!$C$2:$C$871,$Q$2)/$Q$3)*宝箱投放计算!J20</f>
        <v>0</v>
      </c>
      <c r="L20">
        <f ca="1">(SUMIFS(OFFSET([2]掉落汇总!$C$2:$C$871,,MATCH($B20,[2]掉落汇总!$D$1:$M$1)),[2]掉落汇总!$A$2:$A$871,L$1,[2]掉落汇总!$C$2:$C$871,$Q$1)+SUMIFS(OFFSET([2]掉落汇总!$C$2:$C$871,,MATCH($B20,[2]掉落汇总!$D$1:$M$1)),[2]掉落汇总!$A$2:$A$871,L$1,[2]掉落汇总!$C$2:$C$871,$Q$2)/$Q$3)*宝箱投放计算!K20</f>
        <v>0.46173720472440949</v>
      </c>
      <c r="M20">
        <f ca="1">(SUMIFS(OFFSET([2]掉落汇总!$C$2:$C$871,,MATCH($B20,[2]掉落汇总!$D$1:$M$1)),[2]掉落汇总!$A$2:$A$871,M$1,[2]掉落汇总!$C$2:$C$871,$Q$1)+SUMIFS(OFFSET([2]掉落汇总!$C$2:$C$871,,MATCH($B20,[2]掉落汇总!$D$1:$M$1)),[2]掉落汇总!$A$2:$A$871,M$1,[2]掉落汇总!$C$2:$C$871,$Q$2)/$Q$3)*宝箱投放计算!L20</f>
        <v>0.45247193694769527</v>
      </c>
      <c r="N20">
        <f ca="1">(SUMIFS(OFFSET([2]掉落汇总!$C$2:$C$871,,MATCH($B20,[2]掉落汇总!$D$1:$M$1)),[2]掉落汇总!$A$2:$A$871,N$1,[2]掉落汇总!$C$2:$C$871,$Q$1)+SUMIFS(OFFSET([2]掉落汇总!$C$2:$C$871,,MATCH($B20,[2]掉落汇总!$D$1:$M$1)),[2]掉落汇总!$A$2:$A$871,N$1,[2]掉落汇总!$C$2:$C$871,$Q$2)/$Q$3)*宝箱投放计算!M20</f>
        <v>0.12246270090286226</v>
      </c>
      <c r="O20">
        <f ca="1">(SUMIFS(OFFSET([2]掉落汇总!$C$2:$C$871,,MATCH($B20,[2]掉落汇总!$D$1:$M$1)),[2]掉落汇总!$A$2:$A$871,O$1,[2]掉落汇总!$C$2:$C$871,$Q$1)+SUMIFS(OFFSET([2]掉落汇总!$C$2:$C$871,,MATCH($B20,[2]掉落汇总!$D$1:$M$1)),[2]掉落汇总!$A$2:$A$871,O$1,[2]掉落汇总!$C$2:$C$871,$Q$2)/$Q$3)*宝箱投放计算!N20</f>
        <v>0.2386090387816758</v>
      </c>
    </row>
    <row r="21" spans="1:15" x14ac:dyDescent="0.2">
      <c r="A21">
        <f>玩家成长时间线!A21</f>
        <v>20</v>
      </c>
      <c r="B21">
        <f>玩家成长时间线!B21</f>
        <v>6</v>
      </c>
      <c r="C21">
        <f ca="1">SUM($D$2:D21)</f>
        <v>132.04100954112948</v>
      </c>
      <c r="D21">
        <f t="shared" ca="1" si="0"/>
        <v>3.3122568374032211</v>
      </c>
      <c r="E21">
        <f ca="1">(SUMIFS(OFFSET([2]掉落汇总!$C$2:$C$871,,MATCH($B21,[2]掉落汇总!$D$1:$M$1)),[2]掉落汇总!$A$2:$A$871,E$1,[2]掉落汇总!$C$2:$C$871,$Q$1)+SUMIFS(OFFSET([2]掉落汇总!$C$2:$C$871,,MATCH($B21,[2]掉落汇总!$D$1:$M$1)),[2]掉落汇总!$A$2:$A$871,E$1,[2]掉落汇总!$C$2:$C$871,$Q$2)/$Q$3)*宝箱投放计算!D21</f>
        <v>0.75111759656652366</v>
      </c>
      <c r="F21">
        <f ca="1">(SUMIFS(OFFSET([2]掉落汇总!$C$2:$C$871,,MATCH($B21,[2]掉落汇总!$D$1:$M$1)),[2]掉落汇总!$A$2:$A$871,F$1,[2]掉落汇总!$C$2:$C$871,$Q$1)+SUMIFS(OFFSET([2]掉落汇总!$C$2:$C$871,,MATCH($B21,[2]掉落汇总!$D$1:$M$1)),[2]掉落汇总!$A$2:$A$871,F$1,[2]掉落汇总!$C$2:$C$871,$Q$2)/$Q$3)*宝箱投放计算!E21</f>
        <v>1.2858583594800539</v>
      </c>
      <c r="G21">
        <f ca="1">(SUMIFS(OFFSET([2]掉落汇总!$C$2:$C$871,,MATCH($B21,[2]掉落汇总!$D$1:$M$1)),[2]掉落汇总!$A$2:$A$871,G$1,[2]掉落汇总!$C$2:$C$871,$Q$1)+SUMIFS(OFFSET([2]掉落汇总!$C$2:$C$871,,MATCH($B21,[2]掉落汇总!$D$1:$M$1)),[2]掉落汇总!$A$2:$A$871,G$1,[2]掉落汇总!$C$2:$C$871,$Q$2)/$Q$3)*宝箱投放计算!F21</f>
        <v>0</v>
      </c>
      <c r="H21">
        <f ca="1">(SUMIFS(OFFSET([2]掉落汇总!$C$2:$C$871,,MATCH($B21,[2]掉落汇总!$D$1:$M$1)),[2]掉落汇总!$A$2:$A$871,H$1,[2]掉落汇总!$C$2:$C$871,$Q$1)+SUMIFS(OFFSET([2]掉落汇总!$C$2:$C$871,,MATCH($B21,[2]掉落汇总!$D$1:$M$1)),[2]掉落汇总!$A$2:$A$871,H$1,[2]掉落汇总!$C$2:$C$871,$Q$2)/$Q$3)*宝箱投放计算!G21</f>
        <v>0</v>
      </c>
      <c r="I21">
        <f ca="1">(SUMIFS(OFFSET([2]掉落汇总!$C$2:$C$871,,MATCH($B21,[2]掉落汇总!$D$1:$M$1)),[2]掉落汇总!$A$2:$A$871,I$1,[2]掉落汇总!$C$2:$C$871,$Q$1)+SUMIFS(OFFSET([2]掉落汇总!$C$2:$C$871,,MATCH($B21,[2]掉落汇总!$D$1:$M$1)),[2]掉落汇总!$A$2:$A$871,I$1,[2]掉落汇总!$C$2:$C$871,$Q$2)/$Q$3)*宝箱投放计算!H21</f>
        <v>0</v>
      </c>
      <c r="J21">
        <f ca="1">(SUMIFS(OFFSET([2]掉落汇总!$C$2:$C$871,,MATCH($B21,[2]掉落汇总!$D$1:$M$1)),[2]掉落汇总!$A$2:$A$871,J$1,[2]掉落汇总!$C$2:$C$871,$Q$1)+SUMIFS(OFFSET([2]掉落汇总!$C$2:$C$871,,MATCH($B21,[2]掉落汇总!$D$1:$M$1)),[2]掉落汇总!$A$2:$A$871,J$1,[2]掉落汇总!$C$2:$C$871,$Q$2)/$Q$3)*宝箱投放计算!I21</f>
        <v>0</v>
      </c>
      <c r="K21">
        <f ca="1">(SUMIFS(OFFSET([2]掉落汇总!$C$2:$C$871,,MATCH($B21,[2]掉落汇总!$D$1:$M$1)),[2]掉落汇总!$A$2:$A$871,K$1,[2]掉落汇总!$C$2:$C$871,$Q$1)+SUMIFS(OFFSET([2]掉落汇总!$C$2:$C$871,,MATCH($B21,[2]掉落汇总!$D$1:$M$1)),[2]掉落汇总!$A$2:$A$871,K$1,[2]掉落汇总!$C$2:$C$871,$Q$2)/$Q$3)*宝箱投放计算!J21</f>
        <v>0</v>
      </c>
      <c r="L21">
        <f ca="1">(SUMIFS(OFFSET([2]掉落汇总!$C$2:$C$871,,MATCH($B21,[2]掉落汇总!$D$1:$M$1)),[2]掉落汇总!$A$2:$A$871,L$1,[2]掉落汇总!$C$2:$C$871,$Q$1)+SUMIFS(OFFSET([2]掉落汇总!$C$2:$C$871,,MATCH($B21,[2]掉落汇总!$D$1:$M$1)),[2]掉落汇总!$A$2:$A$871,L$1,[2]掉落汇总!$C$2:$C$871,$Q$2)/$Q$3)*宝箱投放计算!K21</f>
        <v>0.46173720472440949</v>
      </c>
      <c r="M21">
        <f ca="1">(SUMIFS(OFFSET([2]掉落汇总!$C$2:$C$871,,MATCH($B21,[2]掉落汇总!$D$1:$M$1)),[2]掉落汇总!$A$2:$A$871,M$1,[2]掉落汇总!$C$2:$C$871,$Q$1)+SUMIFS(OFFSET([2]掉落汇总!$C$2:$C$871,,MATCH($B21,[2]掉落汇总!$D$1:$M$1)),[2]掉落汇总!$A$2:$A$871,M$1,[2]掉落汇总!$C$2:$C$871,$Q$2)/$Q$3)*宝箱投放计算!L21</f>
        <v>0.45247193694769527</v>
      </c>
      <c r="N21">
        <f ca="1">(SUMIFS(OFFSET([2]掉落汇总!$C$2:$C$871,,MATCH($B21,[2]掉落汇总!$D$1:$M$1)),[2]掉落汇总!$A$2:$A$871,N$1,[2]掉落汇总!$C$2:$C$871,$Q$1)+SUMIFS(OFFSET([2]掉落汇总!$C$2:$C$871,,MATCH($B21,[2]掉落汇总!$D$1:$M$1)),[2]掉落汇总!$A$2:$A$871,N$1,[2]掉落汇总!$C$2:$C$871,$Q$2)/$Q$3)*宝箱投放计算!M21</f>
        <v>0.12246270090286226</v>
      </c>
      <c r="O21">
        <f ca="1">(SUMIFS(OFFSET([2]掉落汇总!$C$2:$C$871,,MATCH($B21,[2]掉落汇总!$D$1:$M$1)),[2]掉落汇总!$A$2:$A$871,O$1,[2]掉落汇总!$C$2:$C$871,$Q$1)+SUMIFS(OFFSET([2]掉落汇总!$C$2:$C$871,,MATCH($B21,[2]掉落汇总!$D$1:$M$1)),[2]掉落汇总!$A$2:$A$871,O$1,[2]掉落汇总!$C$2:$C$871,$Q$2)/$Q$3)*宝箱投放计算!N21</f>
        <v>0.2386090387816758</v>
      </c>
    </row>
    <row r="22" spans="1:15" x14ac:dyDescent="0.2">
      <c r="A22">
        <f>玩家成长时间线!A22</f>
        <v>21</v>
      </c>
      <c r="B22">
        <f>玩家成长时间线!B22</f>
        <v>6</v>
      </c>
      <c r="C22">
        <f ca="1">SUM($D$2:D22)</f>
        <v>135.35685543432669</v>
      </c>
      <c r="D22">
        <f t="shared" ca="1" si="0"/>
        <v>3.3158458931972126</v>
      </c>
      <c r="E22">
        <f ca="1">(SUMIFS(OFFSET([2]掉落汇总!$C$2:$C$871,,MATCH($B22,[2]掉落汇总!$D$1:$M$1)),[2]掉落汇总!$A$2:$A$871,E$1,[2]掉落汇总!$C$2:$C$871,$Q$1)+SUMIFS(OFFSET([2]掉落汇总!$C$2:$C$871,,MATCH($B22,[2]掉落汇总!$D$1:$M$1)),[2]掉落汇总!$A$2:$A$871,E$1,[2]掉落汇总!$C$2:$C$871,$Q$2)/$Q$3)*宝箱投放计算!D22</f>
        <v>0.75470665236051515</v>
      </c>
      <c r="F22">
        <f ca="1">(SUMIFS(OFFSET([2]掉落汇总!$C$2:$C$871,,MATCH($B22,[2]掉落汇总!$D$1:$M$1)),[2]掉落汇总!$A$2:$A$871,F$1,[2]掉落汇总!$C$2:$C$871,$Q$1)+SUMIFS(OFFSET([2]掉落汇总!$C$2:$C$871,,MATCH($B22,[2]掉落汇总!$D$1:$M$1)),[2]掉落汇总!$A$2:$A$871,F$1,[2]掉落汇总!$C$2:$C$871,$Q$2)/$Q$3)*宝箱投放计算!E22</f>
        <v>1.2858583594800539</v>
      </c>
      <c r="G22">
        <f ca="1">(SUMIFS(OFFSET([2]掉落汇总!$C$2:$C$871,,MATCH($B22,[2]掉落汇总!$D$1:$M$1)),[2]掉落汇总!$A$2:$A$871,G$1,[2]掉落汇总!$C$2:$C$871,$Q$1)+SUMIFS(OFFSET([2]掉落汇总!$C$2:$C$871,,MATCH($B22,[2]掉落汇总!$D$1:$M$1)),[2]掉落汇总!$A$2:$A$871,G$1,[2]掉落汇总!$C$2:$C$871,$Q$2)/$Q$3)*宝箱投放计算!F22</f>
        <v>0</v>
      </c>
      <c r="H22">
        <f ca="1">(SUMIFS(OFFSET([2]掉落汇总!$C$2:$C$871,,MATCH($B22,[2]掉落汇总!$D$1:$M$1)),[2]掉落汇总!$A$2:$A$871,H$1,[2]掉落汇总!$C$2:$C$871,$Q$1)+SUMIFS(OFFSET([2]掉落汇总!$C$2:$C$871,,MATCH($B22,[2]掉落汇总!$D$1:$M$1)),[2]掉落汇总!$A$2:$A$871,H$1,[2]掉落汇总!$C$2:$C$871,$Q$2)/$Q$3)*宝箱投放计算!G22</f>
        <v>0</v>
      </c>
      <c r="I22">
        <f ca="1">(SUMIFS(OFFSET([2]掉落汇总!$C$2:$C$871,,MATCH($B22,[2]掉落汇总!$D$1:$M$1)),[2]掉落汇总!$A$2:$A$871,I$1,[2]掉落汇总!$C$2:$C$871,$Q$1)+SUMIFS(OFFSET([2]掉落汇总!$C$2:$C$871,,MATCH($B22,[2]掉落汇总!$D$1:$M$1)),[2]掉落汇总!$A$2:$A$871,I$1,[2]掉落汇总!$C$2:$C$871,$Q$2)/$Q$3)*宝箱投放计算!H22</f>
        <v>0</v>
      </c>
      <c r="J22">
        <f ca="1">(SUMIFS(OFFSET([2]掉落汇总!$C$2:$C$871,,MATCH($B22,[2]掉落汇总!$D$1:$M$1)),[2]掉落汇总!$A$2:$A$871,J$1,[2]掉落汇总!$C$2:$C$871,$Q$1)+SUMIFS(OFFSET([2]掉落汇总!$C$2:$C$871,,MATCH($B22,[2]掉落汇总!$D$1:$M$1)),[2]掉落汇总!$A$2:$A$871,J$1,[2]掉落汇总!$C$2:$C$871,$Q$2)/$Q$3)*宝箱投放计算!I22</f>
        <v>0</v>
      </c>
      <c r="K22">
        <f ca="1">(SUMIFS(OFFSET([2]掉落汇总!$C$2:$C$871,,MATCH($B22,[2]掉落汇总!$D$1:$M$1)),[2]掉落汇总!$A$2:$A$871,K$1,[2]掉落汇总!$C$2:$C$871,$Q$1)+SUMIFS(OFFSET([2]掉落汇总!$C$2:$C$871,,MATCH($B22,[2]掉落汇总!$D$1:$M$1)),[2]掉落汇总!$A$2:$A$871,K$1,[2]掉落汇总!$C$2:$C$871,$Q$2)/$Q$3)*宝箱投放计算!J22</f>
        <v>0</v>
      </c>
      <c r="L22">
        <f ca="1">(SUMIFS(OFFSET([2]掉落汇总!$C$2:$C$871,,MATCH($B22,[2]掉落汇总!$D$1:$M$1)),[2]掉落汇总!$A$2:$A$871,L$1,[2]掉落汇总!$C$2:$C$871,$Q$1)+SUMIFS(OFFSET([2]掉落汇总!$C$2:$C$871,,MATCH($B22,[2]掉落汇总!$D$1:$M$1)),[2]掉落汇总!$A$2:$A$871,L$1,[2]掉落汇总!$C$2:$C$871,$Q$2)/$Q$3)*宝箱投放计算!K22</f>
        <v>0.46173720472440949</v>
      </c>
      <c r="M22">
        <f ca="1">(SUMIFS(OFFSET([2]掉落汇总!$C$2:$C$871,,MATCH($B22,[2]掉落汇总!$D$1:$M$1)),[2]掉落汇总!$A$2:$A$871,M$1,[2]掉落汇总!$C$2:$C$871,$Q$1)+SUMIFS(OFFSET([2]掉落汇总!$C$2:$C$871,,MATCH($B22,[2]掉落汇总!$D$1:$M$1)),[2]掉落汇总!$A$2:$A$871,M$1,[2]掉落汇总!$C$2:$C$871,$Q$2)/$Q$3)*宝箱投放计算!L22</f>
        <v>0.45247193694769527</v>
      </c>
      <c r="N22">
        <f ca="1">(SUMIFS(OFFSET([2]掉落汇总!$C$2:$C$871,,MATCH($B22,[2]掉落汇总!$D$1:$M$1)),[2]掉落汇总!$A$2:$A$871,N$1,[2]掉落汇总!$C$2:$C$871,$Q$1)+SUMIFS(OFFSET([2]掉落汇总!$C$2:$C$871,,MATCH($B22,[2]掉落汇总!$D$1:$M$1)),[2]掉落汇总!$A$2:$A$871,N$1,[2]掉落汇总!$C$2:$C$871,$Q$2)/$Q$3)*宝箱投放计算!M22</f>
        <v>0.12246270090286226</v>
      </c>
      <c r="O22">
        <f ca="1">(SUMIFS(OFFSET([2]掉落汇总!$C$2:$C$871,,MATCH($B22,[2]掉落汇总!$D$1:$M$1)),[2]掉落汇总!$A$2:$A$871,O$1,[2]掉落汇总!$C$2:$C$871,$Q$1)+SUMIFS(OFFSET([2]掉落汇总!$C$2:$C$871,,MATCH($B22,[2]掉落汇总!$D$1:$M$1)),[2]掉落汇总!$A$2:$A$871,O$1,[2]掉落汇总!$C$2:$C$871,$Q$2)/$Q$3)*宝箱投放计算!N22</f>
        <v>0.2386090387816758</v>
      </c>
    </row>
    <row r="23" spans="1:15" x14ac:dyDescent="0.2">
      <c r="A23">
        <f>玩家成长时间线!A23</f>
        <v>22</v>
      </c>
      <c r="B23">
        <f>玩家成长时间线!B23</f>
        <v>6</v>
      </c>
      <c r="C23">
        <f ca="1">SUM($D$2:D23)</f>
        <v>138.67629038331791</v>
      </c>
      <c r="D23">
        <f t="shared" ca="1" si="0"/>
        <v>3.3194349489912041</v>
      </c>
      <c r="E23">
        <f ca="1">(SUMIFS(OFFSET([2]掉落汇总!$C$2:$C$871,,MATCH($B23,[2]掉落汇总!$D$1:$M$1)),[2]掉落汇总!$A$2:$A$871,E$1,[2]掉落汇总!$C$2:$C$871,$Q$1)+SUMIFS(OFFSET([2]掉落汇总!$C$2:$C$871,,MATCH($B23,[2]掉落汇总!$D$1:$M$1)),[2]掉落汇总!$A$2:$A$871,E$1,[2]掉落汇总!$C$2:$C$871,$Q$2)/$Q$3)*宝箱投放计算!D23</f>
        <v>0.75829570815450642</v>
      </c>
      <c r="F23">
        <f ca="1">(SUMIFS(OFFSET([2]掉落汇总!$C$2:$C$871,,MATCH($B23,[2]掉落汇总!$D$1:$M$1)),[2]掉落汇总!$A$2:$A$871,F$1,[2]掉落汇总!$C$2:$C$871,$Q$1)+SUMIFS(OFFSET([2]掉落汇总!$C$2:$C$871,,MATCH($B23,[2]掉落汇总!$D$1:$M$1)),[2]掉落汇总!$A$2:$A$871,F$1,[2]掉落汇总!$C$2:$C$871,$Q$2)/$Q$3)*宝箱投放计算!E23</f>
        <v>1.2858583594800539</v>
      </c>
      <c r="G23">
        <f ca="1">(SUMIFS(OFFSET([2]掉落汇总!$C$2:$C$871,,MATCH($B23,[2]掉落汇总!$D$1:$M$1)),[2]掉落汇总!$A$2:$A$871,G$1,[2]掉落汇总!$C$2:$C$871,$Q$1)+SUMIFS(OFFSET([2]掉落汇总!$C$2:$C$871,,MATCH($B23,[2]掉落汇总!$D$1:$M$1)),[2]掉落汇总!$A$2:$A$871,G$1,[2]掉落汇总!$C$2:$C$871,$Q$2)/$Q$3)*宝箱投放计算!F23</f>
        <v>0</v>
      </c>
      <c r="H23">
        <f ca="1">(SUMIFS(OFFSET([2]掉落汇总!$C$2:$C$871,,MATCH($B23,[2]掉落汇总!$D$1:$M$1)),[2]掉落汇总!$A$2:$A$871,H$1,[2]掉落汇总!$C$2:$C$871,$Q$1)+SUMIFS(OFFSET([2]掉落汇总!$C$2:$C$871,,MATCH($B23,[2]掉落汇总!$D$1:$M$1)),[2]掉落汇总!$A$2:$A$871,H$1,[2]掉落汇总!$C$2:$C$871,$Q$2)/$Q$3)*宝箱投放计算!G23</f>
        <v>0</v>
      </c>
      <c r="I23">
        <f ca="1">(SUMIFS(OFFSET([2]掉落汇总!$C$2:$C$871,,MATCH($B23,[2]掉落汇总!$D$1:$M$1)),[2]掉落汇总!$A$2:$A$871,I$1,[2]掉落汇总!$C$2:$C$871,$Q$1)+SUMIFS(OFFSET([2]掉落汇总!$C$2:$C$871,,MATCH($B23,[2]掉落汇总!$D$1:$M$1)),[2]掉落汇总!$A$2:$A$871,I$1,[2]掉落汇总!$C$2:$C$871,$Q$2)/$Q$3)*宝箱投放计算!H23</f>
        <v>0</v>
      </c>
      <c r="J23">
        <f ca="1">(SUMIFS(OFFSET([2]掉落汇总!$C$2:$C$871,,MATCH($B23,[2]掉落汇总!$D$1:$M$1)),[2]掉落汇总!$A$2:$A$871,J$1,[2]掉落汇总!$C$2:$C$871,$Q$1)+SUMIFS(OFFSET([2]掉落汇总!$C$2:$C$871,,MATCH($B23,[2]掉落汇总!$D$1:$M$1)),[2]掉落汇总!$A$2:$A$871,J$1,[2]掉落汇总!$C$2:$C$871,$Q$2)/$Q$3)*宝箱投放计算!I23</f>
        <v>0</v>
      </c>
      <c r="K23">
        <f ca="1">(SUMIFS(OFFSET([2]掉落汇总!$C$2:$C$871,,MATCH($B23,[2]掉落汇总!$D$1:$M$1)),[2]掉落汇总!$A$2:$A$871,K$1,[2]掉落汇总!$C$2:$C$871,$Q$1)+SUMIFS(OFFSET([2]掉落汇总!$C$2:$C$871,,MATCH($B23,[2]掉落汇总!$D$1:$M$1)),[2]掉落汇总!$A$2:$A$871,K$1,[2]掉落汇总!$C$2:$C$871,$Q$2)/$Q$3)*宝箱投放计算!J23</f>
        <v>0</v>
      </c>
      <c r="L23">
        <f ca="1">(SUMIFS(OFFSET([2]掉落汇总!$C$2:$C$871,,MATCH($B23,[2]掉落汇总!$D$1:$M$1)),[2]掉落汇总!$A$2:$A$871,L$1,[2]掉落汇总!$C$2:$C$871,$Q$1)+SUMIFS(OFFSET([2]掉落汇总!$C$2:$C$871,,MATCH($B23,[2]掉落汇总!$D$1:$M$1)),[2]掉落汇总!$A$2:$A$871,L$1,[2]掉落汇总!$C$2:$C$871,$Q$2)/$Q$3)*宝箱投放计算!K23</f>
        <v>0.46173720472440949</v>
      </c>
      <c r="M23">
        <f ca="1">(SUMIFS(OFFSET([2]掉落汇总!$C$2:$C$871,,MATCH($B23,[2]掉落汇总!$D$1:$M$1)),[2]掉落汇总!$A$2:$A$871,M$1,[2]掉落汇总!$C$2:$C$871,$Q$1)+SUMIFS(OFFSET([2]掉落汇总!$C$2:$C$871,,MATCH($B23,[2]掉落汇总!$D$1:$M$1)),[2]掉落汇总!$A$2:$A$871,M$1,[2]掉落汇总!$C$2:$C$871,$Q$2)/$Q$3)*宝箱投放计算!L23</f>
        <v>0.45247193694769527</v>
      </c>
      <c r="N23">
        <f ca="1">(SUMIFS(OFFSET([2]掉落汇总!$C$2:$C$871,,MATCH($B23,[2]掉落汇总!$D$1:$M$1)),[2]掉落汇总!$A$2:$A$871,N$1,[2]掉落汇总!$C$2:$C$871,$Q$1)+SUMIFS(OFFSET([2]掉落汇总!$C$2:$C$871,,MATCH($B23,[2]掉落汇总!$D$1:$M$1)),[2]掉落汇总!$A$2:$A$871,N$1,[2]掉落汇总!$C$2:$C$871,$Q$2)/$Q$3)*宝箱投放计算!M23</f>
        <v>0.12246270090286226</v>
      </c>
      <c r="O23">
        <f ca="1">(SUMIFS(OFFSET([2]掉落汇总!$C$2:$C$871,,MATCH($B23,[2]掉落汇总!$D$1:$M$1)),[2]掉落汇总!$A$2:$A$871,O$1,[2]掉落汇总!$C$2:$C$871,$Q$1)+SUMIFS(OFFSET([2]掉落汇总!$C$2:$C$871,,MATCH($B23,[2]掉落汇总!$D$1:$M$1)),[2]掉落汇总!$A$2:$A$871,O$1,[2]掉落汇总!$C$2:$C$871,$Q$2)/$Q$3)*宝箱投放计算!N23</f>
        <v>0.2386090387816758</v>
      </c>
    </row>
    <row r="24" spans="1:15" x14ac:dyDescent="0.2">
      <c r="A24">
        <f>玩家成长时间线!A24</f>
        <v>23</v>
      </c>
      <c r="B24">
        <f>玩家成长时间线!B24</f>
        <v>6</v>
      </c>
      <c r="C24">
        <f ca="1">SUM($D$2:D24)</f>
        <v>142.07109550398292</v>
      </c>
      <c r="D24">
        <f t="shared" ca="1" si="0"/>
        <v>3.3948051206650236</v>
      </c>
      <c r="E24">
        <f ca="1">(SUMIFS(OFFSET([2]掉落汇总!$C$2:$C$871,,MATCH($B24,[2]掉落汇总!$D$1:$M$1)),[2]掉落汇总!$A$2:$A$871,E$1,[2]掉落汇总!$C$2:$C$871,$Q$1)+SUMIFS(OFFSET([2]掉落汇总!$C$2:$C$871,,MATCH($B24,[2]掉落汇总!$D$1:$M$1)),[2]掉落汇总!$A$2:$A$871,E$1,[2]掉落汇总!$C$2:$C$871,$Q$2)/$Q$3)*宝箱投放计算!D24</f>
        <v>0.83366587982832618</v>
      </c>
      <c r="F24">
        <f ca="1">(SUMIFS(OFFSET([2]掉落汇总!$C$2:$C$871,,MATCH($B24,[2]掉落汇总!$D$1:$M$1)),[2]掉落汇总!$A$2:$A$871,F$1,[2]掉落汇总!$C$2:$C$871,$Q$1)+SUMIFS(OFFSET([2]掉落汇总!$C$2:$C$871,,MATCH($B24,[2]掉落汇总!$D$1:$M$1)),[2]掉落汇总!$A$2:$A$871,F$1,[2]掉落汇总!$C$2:$C$871,$Q$2)/$Q$3)*宝箱投放计算!E24</f>
        <v>1.2858583594800539</v>
      </c>
      <c r="G24">
        <f ca="1">(SUMIFS(OFFSET([2]掉落汇总!$C$2:$C$871,,MATCH($B24,[2]掉落汇总!$D$1:$M$1)),[2]掉落汇总!$A$2:$A$871,G$1,[2]掉落汇总!$C$2:$C$871,$Q$1)+SUMIFS(OFFSET([2]掉落汇总!$C$2:$C$871,,MATCH($B24,[2]掉落汇总!$D$1:$M$1)),[2]掉落汇总!$A$2:$A$871,G$1,[2]掉落汇总!$C$2:$C$871,$Q$2)/$Q$3)*宝箱投放计算!F24</f>
        <v>0</v>
      </c>
      <c r="H24">
        <f ca="1">(SUMIFS(OFFSET([2]掉落汇总!$C$2:$C$871,,MATCH($B24,[2]掉落汇总!$D$1:$M$1)),[2]掉落汇总!$A$2:$A$871,H$1,[2]掉落汇总!$C$2:$C$871,$Q$1)+SUMIFS(OFFSET([2]掉落汇总!$C$2:$C$871,,MATCH($B24,[2]掉落汇总!$D$1:$M$1)),[2]掉落汇总!$A$2:$A$871,H$1,[2]掉落汇总!$C$2:$C$871,$Q$2)/$Q$3)*宝箱投放计算!G24</f>
        <v>0</v>
      </c>
      <c r="I24">
        <f ca="1">(SUMIFS(OFFSET([2]掉落汇总!$C$2:$C$871,,MATCH($B24,[2]掉落汇总!$D$1:$M$1)),[2]掉落汇总!$A$2:$A$871,I$1,[2]掉落汇总!$C$2:$C$871,$Q$1)+SUMIFS(OFFSET([2]掉落汇总!$C$2:$C$871,,MATCH($B24,[2]掉落汇总!$D$1:$M$1)),[2]掉落汇总!$A$2:$A$871,I$1,[2]掉落汇总!$C$2:$C$871,$Q$2)/$Q$3)*宝箱投放计算!H24</f>
        <v>0</v>
      </c>
      <c r="J24">
        <f ca="1">(SUMIFS(OFFSET([2]掉落汇总!$C$2:$C$871,,MATCH($B24,[2]掉落汇总!$D$1:$M$1)),[2]掉落汇总!$A$2:$A$871,J$1,[2]掉落汇总!$C$2:$C$871,$Q$1)+SUMIFS(OFFSET([2]掉落汇总!$C$2:$C$871,,MATCH($B24,[2]掉落汇总!$D$1:$M$1)),[2]掉落汇总!$A$2:$A$871,J$1,[2]掉落汇总!$C$2:$C$871,$Q$2)/$Q$3)*宝箱投放计算!I24</f>
        <v>0</v>
      </c>
      <c r="K24">
        <f ca="1">(SUMIFS(OFFSET([2]掉落汇总!$C$2:$C$871,,MATCH($B24,[2]掉落汇总!$D$1:$M$1)),[2]掉落汇总!$A$2:$A$871,K$1,[2]掉落汇总!$C$2:$C$871,$Q$1)+SUMIFS(OFFSET([2]掉落汇总!$C$2:$C$871,,MATCH($B24,[2]掉落汇总!$D$1:$M$1)),[2]掉落汇总!$A$2:$A$871,K$1,[2]掉落汇总!$C$2:$C$871,$Q$2)/$Q$3)*宝箱投放计算!J24</f>
        <v>0</v>
      </c>
      <c r="L24">
        <f ca="1">(SUMIFS(OFFSET([2]掉落汇总!$C$2:$C$871,,MATCH($B24,[2]掉落汇总!$D$1:$M$1)),[2]掉落汇总!$A$2:$A$871,L$1,[2]掉落汇总!$C$2:$C$871,$Q$1)+SUMIFS(OFFSET([2]掉落汇总!$C$2:$C$871,,MATCH($B24,[2]掉落汇总!$D$1:$M$1)),[2]掉落汇总!$A$2:$A$871,L$1,[2]掉落汇总!$C$2:$C$871,$Q$2)/$Q$3)*宝箱投放计算!K24</f>
        <v>0.46173720472440949</v>
      </c>
      <c r="M24">
        <f ca="1">(SUMIFS(OFFSET([2]掉落汇总!$C$2:$C$871,,MATCH($B24,[2]掉落汇总!$D$1:$M$1)),[2]掉落汇总!$A$2:$A$871,M$1,[2]掉落汇总!$C$2:$C$871,$Q$1)+SUMIFS(OFFSET([2]掉落汇总!$C$2:$C$871,,MATCH($B24,[2]掉落汇总!$D$1:$M$1)),[2]掉落汇总!$A$2:$A$871,M$1,[2]掉落汇总!$C$2:$C$871,$Q$2)/$Q$3)*宝箱投放计算!L24</f>
        <v>0.45247193694769527</v>
      </c>
      <c r="N24">
        <f ca="1">(SUMIFS(OFFSET([2]掉落汇总!$C$2:$C$871,,MATCH($B24,[2]掉落汇总!$D$1:$M$1)),[2]掉落汇总!$A$2:$A$871,N$1,[2]掉落汇总!$C$2:$C$871,$Q$1)+SUMIFS(OFFSET([2]掉落汇总!$C$2:$C$871,,MATCH($B24,[2]掉落汇总!$D$1:$M$1)),[2]掉落汇总!$A$2:$A$871,N$1,[2]掉落汇总!$C$2:$C$871,$Q$2)/$Q$3)*宝箱投放计算!M24</f>
        <v>0.12246270090286226</v>
      </c>
      <c r="O24">
        <f ca="1">(SUMIFS(OFFSET([2]掉落汇总!$C$2:$C$871,,MATCH($B24,[2]掉落汇总!$D$1:$M$1)),[2]掉落汇总!$A$2:$A$871,O$1,[2]掉落汇总!$C$2:$C$871,$Q$1)+SUMIFS(OFFSET([2]掉落汇总!$C$2:$C$871,,MATCH($B24,[2]掉落汇总!$D$1:$M$1)),[2]掉落汇总!$A$2:$A$871,O$1,[2]掉落汇总!$C$2:$C$871,$Q$2)/$Q$3)*宝箱投放计算!N24</f>
        <v>0.2386090387816758</v>
      </c>
    </row>
    <row r="25" spans="1:15" x14ac:dyDescent="0.2">
      <c r="A25">
        <f>玩家成长时间线!A25</f>
        <v>24</v>
      </c>
      <c r="B25">
        <f>玩家成长时间线!B25</f>
        <v>6</v>
      </c>
      <c r="C25">
        <f ca="1">SUM($D$2:D25)</f>
        <v>145.39770856456209</v>
      </c>
      <c r="D25">
        <f t="shared" ca="1" si="0"/>
        <v>3.3266130605791862</v>
      </c>
      <c r="E25">
        <f ca="1">(SUMIFS(OFFSET([2]掉落汇总!$C$2:$C$871,,MATCH($B25,[2]掉落汇总!$D$1:$M$1)),[2]掉落汇总!$A$2:$A$871,E$1,[2]掉落汇总!$C$2:$C$871,$Q$1)+SUMIFS(OFFSET([2]掉落汇总!$C$2:$C$871,,MATCH($B25,[2]掉落汇总!$D$1:$M$1)),[2]掉落汇总!$A$2:$A$871,E$1,[2]掉落汇总!$C$2:$C$871,$Q$2)/$Q$3)*宝箱投放计算!D25</f>
        <v>0.76547381974248929</v>
      </c>
      <c r="F25">
        <f ca="1">(SUMIFS(OFFSET([2]掉落汇总!$C$2:$C$871,,MATCH($B25,[2]掉落汇总!$D$1:$M$1)),[2]掉落汇总!$A$2:$A$871,F$1,[2]掉落汇总!$C$2:$C$871,$Q$1)+SUMIFS(OFFSET([2]掉落汇总!$C$2:$C$871,,MATCH($B25,[2]掉落汇总!$D$1:$M$1)),[2]掉落汇总!$A$2:$A$871,F$1,[2]掉落汇总!$C$2:$C$871,$Q$2)/$Q$3)*宝箱投放计算!E25</f>
        <v>1.2858583594800539</v>
      </c>
      <c r="G25">
        <f ca="1">(SUMIFS(OFFSET([2]掉落汇总!$C$2:$C$871,,MATCH($B25,[2]掉落汇总!$D$1:$M$1)),[2]掉落汇总!$A$2:$A$871,G$1,[2]掉落汇总!$C$2:$C$871,$Q$1)+SUMIFS(OFFSET([2]掉落汇总!$C$2:$C$871,,MATCH($B25,[2]掉落汇总!$D$1:$M$1)),[2]掉落汇总!$A$2:$A$871,G$1,[2]掉落汇总!$C$2:$C$871,$Q$2)/$Q$3)*宝箱投放计算!F25</f>
        <v>0</v>
      </c>
      <c r="H25">
        <f ca="1">(SUMIFS(OFFSET([2]掉落汇总!$C$2:$C$871,,MATCH($B25,[2]掉落汇总!$D$1:$M$1)),[2]掉落汇总!$A$2:$A$871,H$1,[2]掉落汇总!$C$2:$C$871,$Q$1)+SUMIFS(OFFSET([2]掉落汇总!$C$2:$C$871,,MATCH($B25,[2]掉落汇总!$D$1:$M$1)),[2]掉落汇总!$A$2:$A$871,H$1,[2]掉落汇总!$C$2:$C$871,$Q$2)/$Q$3)*宝箱投放计算!G25</f>
        <v>0</v>
      </c>
      <c r="I25">
        <f ca="1">(SUMIFS(OFFSET([2]掉落汇总!$C$2:$C$871,,MATCH($B25,[2]掉落汇总!$D$1:$M$1)),[2]掉落汇总!$A$2:$A$871,I$1,[2]掉落汇总!$C$2:$C$871,$Q$1)+SUMIFS(OFFSET([2]掉落汇总!$C$2:$C$871,,MATCH($B25,[2]掉落汇总!$D$1:$M$1)),[2]掉落汇总!$A$2:$A$871,I$1,[2]掉落汇总!$C$2:$C$871,$Q$2)/$Q$3)*宝箱投放计算!H25</f>
        <v>0</v>
      </c>
      <c r="J25">
        <f ca="1">(SUMIFS(OFFSET([2]掉落汇总!$C$2:$C$871,,MATCH($B25,[2]掉落汇总!$D$1:$M$1)),[2]掉落汇总!$A$2:$A$871,J$1,[2]掉落汇总!$C$2:$C$871,$Q$1)+SUMIFS(OFFSET([2]掉落汇总!$C$2:$C$871,,MATCH($B25,[2]掉落汇总!$D$1:$M$1)),[2]掉落汇总!$A$2:$A$871,J$1,[2]掉落汇总!$C$2:$C$871,$Q$2)/$Q$3)*宝箱投放计算!I25</f>
        <v>0</v>
      </c>
      <c r="K25">
        <f ca="1">(SUMIFS(OFFSET([2]掉落汇总!$C$2:$C$871,,MATCH($B25,[2]掉落汇总!$D$1:$M$1)),[2]掉落汇总!$A$2:$A$871,K$1,[2]掉落汇总!$C$2:$C$871,$Q$1)+SUMIFS(OFFSET([2]掉落汇总!$C$2:$C$871,,MATCH($B25,[2]掉落汇总!$D$1:$M$1)),[2]掉落汇总!$A$2:$A$871,K$1,[2]掉落汇总!$C$2:$C$871,$Q$2)/$Q$3)*宝箱投放计算!J25</f>
        <v>0</v>
      </c>
      <c r="L25">
        <f ca="1">(SUMIFS(OFFSET([2]掉落汇总!$C$2:$C$871,,MATCH($B25,[2]掉落汇总!$D$1:$M$1)),[2]掉落汇总!$A$2:$A$871,L$1,[2]掉落汇总!$C$2:$C$871,$Q$1)+SUMIFS(OFFSET([2]掉落汇总!$C$2:$C$871,,MATCH($B25,[2]掉落汇总!$D$1:$M$1)),[2]掉落汇总!$A$2:$A$871,L$1,[2]掉落汇总!$C$2:$C$871,$Q$2)/$Q$3)*宝箱投放计算!K25</f>
        <v>0.46173720472440949</v>
      </c>
      <c r="M25">
        <f ca="1">(SUMIFS(OFFSET([2]掉落汇总!$C$2:$C$871,,MATCH($B25,[2]掉落汇总!$D$1:$M$1)),[2]掉落汇总!$A$2:$A$871,M$1,[2]掉落汇总!$C$2:$C$871,$Q$1)+SUMIFS(OFFSET([2]掉落汇总!$C$2:$C$871,,MATCH($B25,[2]掉落汇总!$D$1:$M$1)),[2]掉落汇总!$A$2:$A$871,M$1,[2]掉落汇总!$C$2:$C$871,$Q$2)/$Q$3)*宝箱投放计算!L25</f>
        <v>0.45247193694769527</v>
      </c>
      <c r="N25">
        <f ca="1">(SUMIFS(OFFSET([2]掉落汇总!$C$2:$C$871,,MATCH($B25,[2]掉落汇总!$D$1:$M$1)),[2]掉落汇总!$A$2:$A$871,N$1,[2]掉落汇总!$C$2:$C$871,$Q$1)+SUMIFS(OFFSET([2]掉落汇总!$C$2:$C$871,,MATCH($B25,[2]掉落汇总!$D$1:$M$1)),[2]掉落汇总!$A$2:$A$871,N$1,[2]掉落汇总!$C$2:$C$871,$Q$2)/$Q$3)*宝箱投放计算!M25</f>
        <v>0.12246270090286226</v>
      </c>
      <c r="O25">
        <f ca="1">(SUMIFS(OFFSET([2]掉落汇总!$C$2:$C$871,,MATCH($B25,[2]掉落汇总!$D$1:$M$1)),[2]掉落汇总!$A$2:$A$871,O$1,[2]掉落汇总!$C$2:$C$871,$Q$1)+SUMIFS(OFFSET([2]掉落汇总!$C$2:$C$871,,MATCH($B25,[2]掉落汇总!$D$1:$M$1)),[2]掉落汇总!$A$2:$A$871,O$1,[2]掉落汇总!$C$2:$C$871,$Q$2)/$Q$3)*宝箱投放计算!N25</f>
        <v>0.2386090387816758</v>
      </c>
    </row>
    <row r="26" spans="1:15" x14ac:dyDescent="0.2">
      <c r="A26">
        <f>玩家成长时间线!A26</f>
        <v>25</v>
      </c>
      <c r="B26">
        <f>玩家成长时间线!B26</f>
        <v>6</v>
      </c>
      <c r="C26">
        <f ca="1">SUM($D$2:D26)</f>
        <v>148.72791068093528</v>
      </c>
      <c r="D26">
        <f t="shared" ca="1" si="0"/>
        <v>3.3302021163731776</v>
      </c>
      <c r="E26">
        <f ca="1">(SUMIFS(OFFSET([2]掉落汇总!$C$2:$C$871,,MATCH($B26,[2]掉落汇总!$D$1:$M$1)),[2]掉落汇总!$A$2:$A$871,E$1,[2]掉落汇总!$C$2:$C$871,$Q$1)+SUMIFS(OFFSET([2]掉落汇总!$C$2:$C$871,,MATCH($B26,[2]掉落汇总!$D$1:$M$1)),[2]掉落汇总!$A$2:$A$871,E$1,[2]掉落汇总!$C$2:$C$871,$Q$2)/$Q$3)*宝箱投放计算!D26</f>
        <v>0.76906287553648067</v>
      </c>
      <c r="F26">
        <f ca="1">(SUMIFS(OFFSET([2]掉落汇总!$C$2:$C$871,,MATCH($B26,[2]掉落汇总!$D$1:$M$1)),[2]掉落汇总!$A$2:$A$871,F$1,[2]掉落汇总!$C$2:$C$871,$Q$1)+SUMIFS(OFFSET([2]掉落汇总!$C$2:$C$871,,MATCH($B26,[2]掉落汇总!$D$1:$M$1)),[2]掉落汇总!$A$2:$A$871,F$1,[2]掉落汇总!$C$2:$C$871,$Q$2)/$Q$3)*宝箱投放计算!E26</f>
        <v>1.2858583594800539</v>
      </c>
      <c r="G26">
        <f ca="1">(SUMIFS(OFFSET([2]掉落汇总!$C$2:$C$871,,MATCH($B26,[2]掉落汇总!$D$1:$M$1)),[2]掉落汇总!$A$2:$A$871,G$1,[2]掉落汇总!$C$2:$C$871,$Q$1)+SUMIFS(OFFSET([2]掉落汇总!$C$2:$C$871,,MATCH($B26,[2]掉落汇总!$D$1:$M$1)),[2]掉落汇总!$A$2:$A$871,G$1,[2]掉落汇总!$C$2:$C$871,$Q$2)/$Q$3)*宝箱投放计算!F26</f>
        <v>0</v>
      </c>
      <c r="H26">
        <f ca="1">(SUMIFS(OFFSET([2]掉落汇总!$C$2:$C$871,,MATCH($B26,[2]掉落汇总!$D$1:$M$1)),[2]掉落汇总!$A$2:$A$871,H$1,[2]掉落汇总!$C$2:$C$871,$Q$1)+SUMIFS(OFFSET([2]掉落汇总!$C$2:$C$871,,MATCH($B26,[2]掉落汇总!$D$1:$M$1)),[2]掉落汇总!$A$2:$A$871,H$1,[2]掉落汇总!$C$2:$C$871,$Q$2)/$Q$3)*宝箱投放计算!G26</f>
        <v>0</v>
      </c>
      <c r="I26">
        <f ca="1">(SUMIFS(OFFSET([2]掉落汇总!$C$2:$C$871,,MATCH($B26,[2]掉落汇总!$D$1:$M$1)),[2]掉落汇总!$A$2:$A$871,I$1,[2]掉落汇总!$C$2:$C$871,$Q$1)+SUMIFS(OFFSET([2]掉落汇总!$C$2:$C$871,,MATCH($B26,[2]掉落汇总!$D$1:$M$1)),[2]掉落汇总!$A$2:$A$871,I$1,[2]掉落汇总!$C$2:$C$871,$Q$2)/$Q$3)*宝箱投放计算!H26</f>
        <v>0</v>
      </c>
      <c r="J26">
        <f ca="1">(SUMIFS(OFFSET([2]掉落汇总!$C$2:$C$871,,MATCH($B26,[2]掉落汇总!$D$1:$M$1)),[2]掉落汇总!$A$2:$A$871,J$1,[2]掉落汇总!$C$2:$C$871,$Q$1)+SUMIFS(OFFSET([2]掉落汇总!$C$2:$C$871,,MATCH($B26,[2]掉落汇总!$D$1:$M$1)),[2]掉落汇总!$A$2:$A$871,J$1,[2]掉落汇总!$C$2:$C$871,$Q$2)/$Q$3)*宝箱投放计算!I26</f>
        <v>0</v>
      </c>
      <c r="K26">
        <f ca="1">(SUMIFS(OFFSET([2]掉落汇总!$C$2:$C$871,,MATCH($B26,[2]掉落汇总!$D$1:$M$1)),[2]掉落汇总!$A$2:$A$871,K$1,[2]掉落汇总!$C$2:$C$871,$Q$1)+SUMIFS(OFFSET([2]掉落汇总!$C$2:$C$871,,MATCH($B26,[2]掉落汇总!$D$1:$M$1)),[2]掉落汇总!$A$2:$A$871,K$1,[2]掉落汇总!$C$2:$C$871,$Q$2)/$Q$3)*宝箱投放计算!J26</f>
        <v>0</v>
      </c>
      <c r="L26">
        <f ca="1">(SUMIFS(OFFSET([2]掉落汇总!$C$2:$C$871,,MATCH($B26,[2]掉落汇总!$D$1:$M$1)),[2]掉落汇总!$A$2:$A$871,L$1,[2]掉落汇总!$C$2:$C$871,$Q$1)+SUMIFS(OFFSET([2]掉落汇总!$C$2:$C$871,,MATCH($B26,[2]掉落汇总!$D$1:$M$1)),[2]掉落汇总!$A$2:$A$871,L$1,[2]掉落汇总!$C$2:$C$871,$Q$2)/$Q$3)*宝箱投放计算!K26</f>
        <v>0.46173720472440949</v>
      </c>
      <c r="M26">
        <f ca="1">(SUMIFS(OFFSET([2]掉落汇总!$C$2:$C$871,,MATCH($B26,[2]掉落汇总!$D$1:$M$1)),[2]掉落汇总!$A$2:$A$871,M$1,[2]掉落汇总!$C$2:$C$871,$Q$1)+SUMIFS(OFFSET([2]掉落汇总!$C$2:$C$871,,MATCH($B26,[2]掉落汇总!$D$1:$M$1)),[2]掉落汇总!$A$2:$A$871,M$1,[2]掉落汇总!$C$2:$C$871,$Q$2)/$Q$3)*宝箱投放计算!L26</f>
        <v>0.45247193694769527</v>
      </c>
      <c r="N26">
        <f ca="1">(SUMIFS(OFFSET([2]掉落汇总!$C$2:$C$871,,MATCH($B26,[2]掉落汇总!$D$1:$M$1)),[2]掉落汇总!$A$2:$A$871,N$1,[2]掉落汇总!$C$2:$C$871,$Q$1)+SUMIFS(OFFSET([2]掉落汇总!$C$2:$C$871,,MATCH($B26,[2]掉落汇总!$D$1:$M$1)),[2]掉落汇总!$A$2:$A$871,N$1,[2]掉落汇总!$C$2:$C$871,$Q$2)/$Q$3)*宝箱投放计算!M26</f>
        <v>0.12246270090286226</v>
      </c>
      <c r="O26">
        <f ca="1">(SUMIFS(OFFSET([2]掉落汇总!$C$2:$C$871,,MATCH($B26,[2]掉落汇总!$D$1:$M$1)),[2]掉落汇总!$A$2:$A$871,O$1,[2]掉落汇总!$C$2:$C$871,$Q$1)+SUMIFS(OFFSET([2]掉落汇总!$C$2:$C$871,,MATCH($B26,[2]掉落汇总!$D$1:$M$1)),[2]掉落汇总!$A$2:$A$871,O$1,[2]掉落汇总!$C$2:$C$871,$Q$2)/$Q$3)*宝箱投放计算!N26</f>
        <v>0.2386090387816758</v>
      </c>
    </row>
    <row r="27" spans="1:15" x14ac:dyDescent="0.2">
      <c r="A27">
        <f>玩家成长时间线!A27</f>
        <v>26</v>
      </c>
      <c r="B27">
        <f>玩家成长时间线!B27</f>
        <v>7</v>
      </c>
      <c r="C27">
        <f ca="1">SUM($D$2:D27)</f>
        <v>152.64826149855406</v>
      </c>
      <c r="D27">
        <f t="shared" ca="1" si="0"/>
        <v>3.9203508176187785</v>
      </c>
      <c r="E27">
        <f ca="1">(SUMIFS(OFFSET([2]掉落汇总!$C$2:$C$871,,MATCH($B27,[2]掉落汇总!$D$1:$M$1)),[2]掉落汇总!$A$2:$A$871,E$1,[2]掉落汇总!$C$2:$C$871,$Q$1)+SUMIFS(OFFSET([2]掉落汇总!$C$2:$C$871,,MATCH($B27,[2]掉落汇总!$D$1:$M$1)),[2]掉落汇总!$A$2:$A$871,E$1,[2]掉落汇总!$C$2:$C$871,$Q$2)/$Q$3)*宝箱投放计算!D27</f>
        <v>0.45056000000000007</v>
      </c>
      <c r="F27">
        <f ca="1">(SUMIFS(OFFSET([2]掉落汇总!$C$2:$C$871,,MATCH($B27,[2]掉落汇总!$D$1:$M$1)),[2]掉落汇总!$A$2:$A$871,F$1,[2]掉落汇总!$C$2:$C$871,$Q$1)+SUMIFS(OFFSET([2]掉落汇总!$C$2:$C$871,,MATCH($B27,[2]掉落汇总!$D$1:$M$1)),[2]掉落汇总!$A$2:$A$871,F$1,[2]掉落汇总!$C$2:$C$871,$Q$2)/$Q$3)*宝箱投放计算!E27</f>
        <v>0.41308089500860579</v>
      </c>
      <c r="G27">
        <f ca="1">(SUMIFS(OFFSET([2]掉落汇总!$C$2:$C$871,,MATCH($B27,[2]掉落汇总!$D$1:$M$1)),[2]掉落汇总!$A$2:$A$871,G$1,[2]掉落汇总!$C$2:$C$871,$Q$1)+SUMIFS(OFFSET([2]掉落汇总!$C$2:$C$871,,MATCH($B27,[2]掉落汇总!$D$1:$M$1)),[2]掉落汇总!$A$2:$A$871,G$1,[2]掉落汇总!$C$2:$C$871,$Q$2)/$Q$3)*宝箱投放计算!F27</f>
        <v>0</v>
      </c>
      <c r="H27">
        <f ca="1">(SUMIFS(OFFSET([2]掉落汇总!$C$2:$C$871,,MATCH($B27,[2]掉落汇总!$D$1:$M$1)),[2]掉落汇总!$A$2:$A$871,H$1,[2]掉落汇总!$C$2:$C$871,$Q$1)+SUMIFS(OFFSET([2]掉落汇总!$C$2:$C$871,,MATCH($B27,[2]掉落汇总!$D$1:$M$1)),[2]掉落汇总!$A$2:$A$871,H$1,[2]掉落汇总!$C$2:$C$871,$Q$2)/$Q$3)*宝箱投放计算!G27</f>
        <v>0</v>
      </c>
      <c r="I27">
        <f ca="1">(SUMIFS(OFFSET([2]掉落汇总!$C$2:$C$871,,MATCH($B27,[2]掉落汇总!$D$1:$M$1)),[2]掉落汇总!$A$2:$A$871,I$1,[2]掉落汇总!$C$2:$C$871,$Q$1)+SUMIFS(OFFSET([2]掉落汇总!$C$2:$C$871,,MATCH($B27,[2]掉落汇总!$D$1:$M$1)),[2]掉落汇总!$A$2:$A$871,I$1,[2]掉落汇总!$C$2:$C$871,$Q$2)/$Q$3)*宝箱投放计算!H27</f>
        <v>0</v>
      </c>
      <c r="J27">
        <f ca="1">(SUMIFS(OFFSET([2]掉落汇总!$C$2:$C$871,,MATCH($B27,[2]掉落汇总!$D$1:$M$1)),[2]掉落汇总!$A$2:$A$871,J$1,[2]掉落汇总!$C$2:$C$871,$Q$1)+SUMIFS(OFFSET([2]掉落汇总!$C$2:$C$871,,MATCH($B27,[2]掉落汇总!$D$1:$M$1)),[2]掉落汇总!$A$2:$A$871,J$1,[2]掉落汇总!$C$2:$C$871,$Q$2)/$Q$3)*宝箱投放计算!I27</f>
        <v>2.6391176470588236</v>
      </c>
      <c r="K27">
        <f ca="1">(SUMIFS(OFFSET([2]掉落汇总!$C$2:$C$871,,MATCH($B27,[2]掉落汇总!$D$1:$M$1)),[2]掉落汇总!$A$2:$A$871,K$1,[2]掉落汇总!$C$2:$C$871,$Q$1)+SUMIFS(OFFSET([2]掉落汇总!$C$2:$C$871,,MATCH($B27,[2]掉落汇总!$D$1:$M$1)),[2]掉落汇总!$A$2:$A$871,K$1,[2]掉落汇总!$C$2:$C$871,$Q$2)/$Q$3)*宝箱投放计算!J27</f>
        <v>0</v>
      </c>
      <c r="L27">
        <f ca="1">(SUMIFS(OFFSET([2]掉落汇总!$C$2:$C$871,,MATCH($B27,[2]掉落汇总!$D$1:$M$1)),[2]掉落汇总!$A$2:$A$871,L$1,[2]掉落汇总!$C$2:$C$871,$Q$1)+SUMIFS(OFFSET([2]掉落汇总!$C$2:$C$871,,MATCH($B27,[2]掉落汇总!$D$1:$M$1)),[2]掉落汇总!$A$2:$A$871,L$1,[2]掉落汇总!$C$2:$C$871,$Q$2)/$Q$3)*宝箱投放计算!K27</f>
        <v>0.14863748967795209</v>
      </c>
      <c r="M27">
        <f ca="1">(SUMIFS(OFFSET([2]掉落汇总!$C$2:$C$871,,MATCH($B27,[2]掉落汇总!$D$1:$M$1)),[2]掉落汇总!$A$2:$A$871,M$1,[2]掉落汇总!$C$2:$C$871,$Q$1)+SUMIFS(OFFSET([2]掉落汇总!$C$2:$C$871,,MATCH($B27,[2]掉落汇总!$D$1:$M$1)),[2]掉落汇总!$A$2:$A$871,M$1,[2]掉落汇总!$C$2:$C$871,$Q$2)/$Q$3)*宝箱投放计算!L27</f>
        <v>0.14663097870359595</v>
      </c>
      <c r="N27">
        <f ca="1">(SUMIFS(OFFSET([2]掉落汇总!$C$2:$C$871,,MATCH($B27,[2]掉落汇总!$D$1:$M$1)),[2]掉落汇总!$A$2:$A$871,N$1,[2]掉落汇总!$C$2:$C$871,$Q$1)+SUMIFS(OFFSET([2]掉落汇总!$C$2:$C$871,,MATCH($B27,[2]掉落汇总!$D$1:$M$1)),[2]掉落汇总!$A$2:$A$871,N$1,[2]掉落汇总!$C$2:$C$871,$Q$2)/$Q$3)*宝箱投放计算!M27</f>
        <v>3.9341037619867215E-2</v>
      </c>
      <c r="O27">
        <f ca="1">(SUMIFS(OFFSET([2]掉落汇总!$C$2:$C$871,,MATCH($B27,[2]掉落汇总!$D$1:$M$1)),[2]掉落汇总!$A$2:$A$871,O$1,[2]掉落汇总!$C$2:$C$871,$Q$1)+SUMIFS(OFFSET([2]掉落汇总!$C$2:$C$871,,MATCH($B27,[2]掉落汇总!$D$1:$M$1)),[2]掉落汇总!$A$2:$A$871,O$1,[2]掉落汇总!$C$2:$C$871,$Q$2)/$Q$3)*宝箱投放计算!N27</f>
        <v>8.2982769549933721E-2</v>
      </c>
    </row>
    <row r="28" spans="1:15" x14ac:dyDescent="0.2">
      <c r="A28">
        <f>玩家成长时间线!A28</f>
        <v>27</v>
      </c>
      <c r="B28">
        <f>玩家成长时间线!B28</f>
        <v>7</v>
      </c>
      <c r="C28">
        <f ca="1">SUM($D$2:D28)</f>
        <v>154.31149466911401</v>
      </c>
      <c r="D28">
        <f t="shared" ca="1" si="0"/>
        <v>1.6632331705599548</v>
      </c>
      <c r="E28">
        <f ca="1">(SUMIFS(OFFSET([2]掉落汇总!$C$2:$C$871,,MATCH($B28,[2]掉落汇总!$D$1:$M$1)),[2]掉落汇总!$A$2:$A$871,E$1,[2]掉落汇总!$C$2:$C$871,$Q$1)+SUMIFS(OFFSET([2]掉落汇总!$C$2:$C$871,,MATCH($B28,[2]掉落汇总!$D$1:$M$1)),[2]掉落汇总!$A$2:$A$871,E$1,[2]掉落汇总!$C$2:$C$871,$Q$2)/$Q$3)*宝箱投放计算!D28</f>
        <v>0.83255999999999997</v>
      </c>
      <c r="F28">
        <f ca="1">(SUMIFS(OFFSET([2]掉落汇总!$C$2:$C$871,,MATCH($B28,[2]掉落汇总!$D$1:$M$1)),[2]掉落汇总!$A$2:$A$871,F$1,[2]掉落汇总!$C$2:$C$871,$Q$1)+SUMIFS(OFFSET([2]掉落汇总!$C$2:$C$871,,MATCH($B28,[2]掉落汇总!$D$1:$M$1)),[2]掉落汇总!$A$2:$A$871,F$1,[2]掉落汇总!$C$2:$C$871,$Q$2)/$Q$3)*宝箱投放计算!E28</f>
        <v>0.41308089500860579</v>
      </c>
      <c r="G28">
        <f ca="1">(SUMIFS(OFFSET([2]掉落汇总!$C$2:$C$871,,MATCH($B28,[2]掉落汇总!$D$1:$M$1)),[2]掉落汇总!$A$2:$A$871,G$1,[2]掉落汇总!$C$2:$C$871,$Q$1)+SUMIFS(OFFSET([2]掉落汇总!$C$2:$C$871,,MATCH($B28,[2]掉落汇总!$D$1:$M$1)),[2]掉落汇总!$A$2:$A$871,G$1,[2]掉落汇总!$C$2:$C$871,$Q$2)/$Q$3)*宝箱投放计算!F28</f>
        <v>0</v>
      </c>
      <c r="H28">
        <f ca="1">(SUMIFS(OFFSET([2]掉落汇总!$C$2:$C$871,,MATCH($B28,[2]掉落汇总!$D$1:$M$1)),[2]掉落汇总!$A$2:$A$871,H$1,[2]掉落汇总!$C$2:$C$871,$Q$1)+SUMIFS(OFFSET([2]掉落汇总!$C$2:$C$871,,MATCH($B28,[2]掉落汇总!$D$1:$M$1)),[2]掉落汇总!$A$2:$A$871,H$1,[2]掉落汇总!$C$2:$C$871,$Q$2)/$Q$3)*宝箱投放计算!G28</f>
        <v>0</v>
      </c>
      <c r="I28">
        <f ca="1">(SUMIFS(OFFSET([2]掉落汇总!$C$2:$C$871,,MATCH($B28,[2]掉落汇总!$D$1:$M$1)),[2]掉落汇总!$A$2:$A$871,I$1,[2]掉落汇总!$C$2:$C$871,$Q$1)+SUMIFS(OFFSET([2]掉落汇总!$C$2:$C$871,,MATCH($B28,[2]掉落汇总!$D$1:$M$1)),[2]掉落汇总!$A$2:$A$871,I$1,[2]掉落汇总!$C$2:$C$871,$Q$2)/$Q$3)*宝箱投放计算!H28</f>
        <v>0</v>
      </c>
      <c r="J28">
        <f ca="1">(SUMIFS(OFFSET([2]掉落汇总!$C$2:$C$871,,MATCH($B28,[2]掉落汇总!$D$1:$M$1)),[2]掉落汇总!$A$2:$A$871,J$1,[2]掉落汇总!$C$2:$C$871,$Q$1)+SUMIFS(OFFSET([2]掉落汇总!$C$2:$C$871,,MATCH($B28,[2]掉落汇总!$D$1:$M$1)),[2]掉落汇总!$A$2:$A$871,J$1,[2]掉落汇总!$C$2:$C$871,$Q$2)/$Q$3)*宝箱投放计算!I28</f>
        <v>0</v>
      </c>
      <c r="K28">
        <f ca="1">(SUMIFS(OFFSET([2]掉落汇总!$C$2:$C$871,,MATCH($B28,[2]掉落汇总!$D$1:$M$1)),[2]掉落汇总!$A$2:$A$871,K$1,[2]掉落汇总!$C$2:$C$871,$Q$1)+SUMIFS(OFFSET([2]掉落汇总!$C$2:$C$871,,MATCH($B28,[2]掉落汇总!$D$1:$M$1)),[2]掉落汇总!$A$2:$A$871,K$1,[2]掉落汇总!$C$2:$C$871,$Q$2)/$Q$3)*宝箱投放计算!J28</f>
        <v>0</v>
      </c>
      <c r="L28">
        <f ca="1">(SUMIFS(OFFSET([2]掉落汇总!$C$2:$C$871,,MATCH($B28,[2]掉落汇总!$D$1:$M$1)),[2]掉落汇总!$A$2:$A$871,L$1,[2]掉落汇总!$C$2:$C$871,$Q$1)+SUMIFS(OFFSET([2]掉落汇总!$C$2:$C$871,,MATCH($B28,[2]掉落汇总!$D$1:$M$1)),[2]掉落汇总!$A$2:$A$871,L$1,[2]掉落汇总!$C$2:$C$871,$Q$2)/$Q$3)*宝箱投放计算!K28</f>
        <v>0.14863748967795209</v>
      </c>
      <c r="M28">
        <f ca="1">(SUMIFS(OFFSET([2]掉落汇总!$C$2:$C$871,,MATCH($B28,[2]掉落汇总!$D$1:$M$1)),[2]掉落汇总!$A$2:$A$871,M$1,[2]掉落汇总!$C$2:$C$871,$Q$1)+SUMIFS(OFFSET([2]掉落汇总!$C$2:$C$871,,MATCH($B28,[2]掉落汇总!$D$1:$M$1)),[2]掉落汇总!$A$2:$A$871,M$1,[2]掉落汇总!$C$2:$C$871,$Q$2)/$Q$3)*宝箱投放计算!L28</f>
        <v>0.14663097870359595</v>
      </c>
      <c r="N28">
        <f ca="1">(SUMIFS(OFFSET([2]掉落汇总!$C$2:$C$871,,MATCH($B28,[2]掉落汇总!$D$1:$M$1)),[2]掉落汇总!$A$2:$A$871,N$1,[2]掉落汇总!$C$2:$C$871,$Q$1)+SUMIFS(OFFSET([2]掉落汇总!$C$2:$C$871,,MATCH($B28,[2]掉落汇总!$D$1:$M$1)),[2]掉落汇总!$A$2:$A$871,N$1,[2]掉落汇总!$C$2:$C$871,$Q$2)/$Q$3)*宝箱投放计算!M28</f>
        <v>3.9341037619867215E-2</v>
      </c>
      <c r="O28">
        <f ca="1">(SUMIFS(OFFSET([2]掉落汇总!$C$2:$C$871,,MATCH($B28,[2]掉落汇总!$D$1:$M$1)),[2]掉落汇总!$A$2:$A$871,O$1,[2]掉落汇总!$C$2:$C$871,$Q$1)+SUMIFS(OFFSET([2]掉落汇总!$C$2:$C$871,,MATCH($B28,[2]掉落汇总!$D$1:$M$1)),[2]掉落汇总!$A$2:$A$871,O$1,[2]掉落汇总!$C$2:$C$871,$Q$2)/$Q$3)*宝箱投放计算!N28</f>
        <v>8.2982769549933721E-2</v>
      </c>
    </row>
    <row r="29" spans="1:15" x14ac:dyDescent="0.2">
      <c r="A29">
        <f>玩家成长时间线!A29</f>
        <v>28</v>
      </c>
      <c r="B29">
        <f>玩家成长时间线!B29</f>
        <v>7</v>
      </c>
      <c r="C29">
        <f ca="1">SUM($D$2:D29)</f>
        <v>155.57672783967396</v>
      </c>
      <c r="D29">
        <f t="shared" ca="1" si="0"/>
        <v>1.2652331705599549</v>
      </c>
      <c r="E29">
        <f ca="1">(SUMIFS(OFFSET([2]掉落汇总!$C$2:$C$871,,MATCH($B29,[2]掉落汇总!$D$1:$M$1)),[2]掉落汇总!$A$2:$A$871,E$1,[2]掉落汇总!$C$2:$C$871,$Q$1)+SUMIFS(OFFSET([2]掉落汇总!$C$2:$C$871,,MATCH($B29,[2]掉落汇总!$D$1:$M$1)),[2]掉落汇总!$A$2:$A$871,E$1,[2]掉落汇总!$C$2:$C$871,$Q$2)/$Q$3)*宝箱投放计算!D29</f>
        <v>0.43456000000000006</v>
      </c>
      <c r="F29">
        <f ca="1">(SUMIFS(OFFSET([2]掉落汇总!$C$2:$C$871,,MATCH($B29,[2]掉落汇总!$D$1:$M$1)),[2]掉落汇总!$A$2:$A$871,F$1,[2]掉落汇总!$C$2:$C$871,$Q$1)+SUMIFS(OFFSET([2]掉落汇总!$C$2:$C$871,,MATCH($B29,[2]掉落汇总!$D$1:$M$1)),[2]掉落汇总!$A$2:$A$871,F$1,[2]掉落汇总!$C$2:$C$871,$Q$2)/$Q$3)*宝箱投放计算!E29</f>
        <v>0.41308089500860579</v>
      </c>
      <c r="G29">
        <f ca="1">(SUMIFS(OFFSET([2]掉落汇总!$C$2:$C$871,,MATCH($B29,[2]掉落汇总!$D$1:$M$1)),[2]掉落汇总!$A$2:$A$871,G$1,[2]掉落汇总!$C$2:$C$871,$Q$1)+SUMIFS(OFFSET([2]掉落汇总!$C$2:$C$871,,MATCH($B29,[2]掉落汇总!$D$1:$M$1)),[2]掉落汇总!$A$2:$A$871,G$1,[2]掉落汇总!$C$2:$C$871,$Q$2)/$Q$3)*宝箱投放计算!F29</f>
        <v>0</v>
      </c>
      <c r="H29">
        <f ca="1">(SUMIFS(OFFSET([2]掉落汇总!$C$2:$C$871,,MATCH($B29,[2]掉落汇总!$D$1:$M$1)),[2]掉落汇总!$A$2:$A$871,H$1,[2]掉落汇总!$C$2:$C$871,$Q$1)+SUMIFS(OFFSET([2]掉落汇总!$C$2:$C$871,,MATCH($B29,[2]掉落汇总!$D$1:$M$1)),[2]掉落汇总!$A$2:$A$871,H$1,[2]掉落汇总!$C$2:$C$871,$Q$2)/$Q$3)*宝箱投放计算!G29</f>
        <v>0</v>
      </c>
      <c r="I29">
        <f ca="1">(SUMIFS(OFFSET([2]掉落汇总!$C$2:$C$871,,MATCH($B29,[2]掉落汇总!$D$1:$M$1)),[2]掉落汇总!$A$2:$A$871,I$1,[2]掉落汇总!$C$2:$C$871,$Q$1)+SUMIFS(OFFSET([2]掉落汇总!$C$2:$C$871,,MATCH($B29,[2]掉落汇总!$D$1:$M$1)),[2]掉落汇总!$A$2:$A$871,I$1,[2]掉落汇总!$C$2:$C$871,$Q$2)/$Q$3)*宝箱投放计算!H29</f>
        <v>0</v>
      </c>
      <c r="J29">
        <f ca="1">(SUMIFS(OFFSET([2]掉落汇总!$C$2:$C$871,,MATCH($B29,[2]掉落汇总!$D$1:$M$1)),[2]掉落汇总!$A$2:$A$871,J$1,[2]掉落汇总!$C$2:$C$871,$Q$1)+SUMIFS(OFFSET([2]掉落汇总!$C$2:$C$871,,MATCH($B29,[2]掉落汇总!$D$1:$M$1)),[2]掉落汇总!$A$2:$A$871,J$1,[2]掉落汇总!$C$2:$C$871,$Q$2)/$Q$3)*宝箱投放计算!I29</f>
        <v>0</v>
      </c>
      <c r="K29">
        <f ca="1">(SUMIFS(OFFSET([2]掉落汇总!$C$2:$C$871,,MATCH($B29,[2]掉落汇总!$D$1:$M$1)),[2]掉落汇总!$A$2:$A$871,K$1,[2]掉落汇总!$C$2:$C$871,$Q$1)+SUMIFS(OFFSET([2]掉落汇总!$C$2:$C$871,,MATCH($B29,[2]掉落汇总!$D$1:$M$1)),[2]掉落汇总!$A$2:$A$871,K$1,[2]掉落汇总!$C$2:$C$871,$Q$2)/$Q$3)*宝箱投放计算!J29</f>
        <v>0</v>
      </c>
      <c r="L29">
        <f ca="1">(SUMIFS(OFFSET([2]掉落汇总!$C$2:$C$871,,MATCH($B29,[2]掉落汇总!$D$1:$M$1)),[2]掉落汇总!$A$2:$A$871,L$1,[2]掉落汇总!$C$2:$C$871,$Q$1)+SUMIFS(OFFSET([2]掉落汇总!$C$2:$C$871,,MATCH($B29,[2]掉落汇总!$D$1:$M$1)),[2]掉落汇总!$A$2:$A$871,L$1,[2]掉落汇总!$C$2:$C$871,$Q$2)/$Q$3)*宝箱投放计算!K29</f>
        <v>0.14863748967795209</v>
      </c>
      <c r="M29">
        <f ca="1">(SUMIFS(OFFSET([2]掉落汇总!$C$2:$C$871,,MATCH($B29,[2]掉落汇总!$D$1:$M$1)),[2]掉落汇总!$A$2:$A$871,M$1,[2]掉落汇总!$C$2:$C$871,$Q$1)+SUMIFS(OFFSET([2]掉落汇总!$C$2:$C$871,,MATCH($B29,[2]掉落汇总!$D$1:$M$1)),[2]掉落汇总!$A$2:$A$871,M$1,[2]掉落汇总!$C$2:$C$871,$Q$2)/$Q$3)*宝箱投放计算!L29</f>
        <v>0.14663097870359595</v>
      </c>
      <c r="N29">
        <f ca="1">(SUMIFS(OFFSET([2]掉落汇总!$C$2:$C$871,,MATCH($B29,[2]掉落汇总!$D$1:$M$1)),[2]掉落汇总!$A$2:$A$871,N$1,[2]掉落汇总!$C$2:$C$871,$Q$1)+SUMIFS(OFFSET([2]掉落汇总!$C$2:$C$871,,MATCH($B29,[2]掉落汇总!$D$1:$M$1)),[2]掉落汇总!$A$2:$A$871,N$1,[2]掉落汇总!$C$2:$C$871,$Q$2)/$Q$3)*宝箱投放计算!M29</f>
        <v>3.9341037619867215E-2</v>
      </c>
      <c r="O29">
        <f ca="1">(SUMIFS(OFFSET([2]掉落汇总!$C$2:$C$871,,MATCH($B29,[2]掉落汇总!$D$1:$M$1)),[2]掉落汇总!$A$2:$A$871,O$1,[2]掉落汇总!$C$2:$C$871,$Q$1)+SUMIFS(OFFSET([2]掉落汇总!$C$2:$C$871,,MATCH($B29,[2]掉落汇总!$D$1:$M$1)),[2]掉落汇总!$A$2:$A$871,O$1,[2]掉落汇总!$C$2:$C$871,$Q$2)/$Q$3)*宝箱投放计算!N29</f>
        <v>8.2982769549933721E-2</v>
      </c>
    </row>
    <row r="30" spans="1:15" x14ac:dyDescent="0.2">
      <c r="A30">
        <f>玩家成长时间线!A30</f>
        <v>29</v>
      </c>
      <c r="B30">
        <f>玩家成长时间线!B30</f>
        <v>7</v>
      </c>
      <c r="C30">
        <f ca="1">SUM($D$2:D30)</f>
        <v>156.78796101023391</v>
      </c>
      <c r="D30">
        <f t="shared" ca="1" si="0"/>
        <v>1.2112331705599548</v>
      </c>
      <c r="E30">
        <f ca="1">(SUMIFS(OFFSET([2]掉落汇总!$C$2:$C$871,,MATCH($B30,[2]掉落汇总!$D$1:$M$1)),[2]掉落汇总!$A$2:$A$871,E$1,[2]掉落汇总!$C$2:$C$871,$Q$1)+SUMIFS(OFFSET([2]掉落汇总!$C$2:$C$871,,MATCH($B30,[2]掉落汇总!$D$1:$M$1)),[2]掉落汇总!$A$2:$A$871,E$1,[2]掉落汇总!$C$2:$C$871,$Q$2)/$Q$3)*宝箱投放计算!D30</f>
        <v>0.38056000000000001</v>
      </c>
      <c r="F30">
        <f ca="1">(SUMIFS(OFFSET([2]掉落汇总!$C$2:$C$871,,MATCH($B30,[2]掉落汇总!$D$1:$M$1)),[2]掉落汇总!$A$2:$A$871,F$1,[2]掉落汇总!$C$2:$C$871,$Q$1)+SUMIFS(OFFSET([2]掉落汇总!$C$2:$C$871,,MATCH($B30,[2]掉落汇总!$D$1:$M$1)),[2]掉落汇总!$A$2:$A$871,F$1,[2]掉落汇总!$C$2:$C$871,$Q$2)/$Q$3)*宝箱投放计算!E30</f>
        <v>0.41308089500860579</v>
      </c>
      <c r="G30">
        <f ca="1">(SUMIFS(OFFSET([2]掉落汇总!$C$2:$C$871,,MATCH($B30,[2]掉落汇总!$D$1:$M$1)),[2]掉落汇总!$A$2:$A$871,G$1,[2]掉落汇总!$C$2:$C$871,$Q$1)+SUMIFS(OFFSET([2]掉落汇总!$C$2:$C$871,,MATCH($B30,[2]掉落汇总!$D$1:$M$1)),[2]掉落汇总!$A$2:$A$871,G$1,[2]掉落汇总!$C$2:$C$871,$Q$2)/$Q$3)*宝箱投放计算!F30</f>
        <v>0</v>
      </c>
      <c r="H30">
        <f ca="1">(SUMIFS(OFFSET([2]掉落汇总!$C$2:$C$871,,MATCH($B30,[2]掉落汇总!$D$1:$M$1)),[2]掉落汇总!$A$2:$A$871,H$1,[2]掉落汇总!$C$2:$C$871,$Q$1)+SUMIFS(OFFSET([2]掉落汇总!$C$2:$C$871,,MATCH($B30,[2]掉落汇总!$D$1:$M$1)),[2]掉落汇总!$A$2:$A$871,H$1,[2]掉落汇总!$C$2:$C$871,$Q$2)/$Q$3)*宝箱投放计算!G30</f>
        <v>0</v>
      </c>
      <c r="I30">
        <f ca="1">(SUMIFS(OFFSET([2]掉落汇总!$C$2:$C$871,,MATCH($B30,[2]掉落汇总!$D$1:$M$1)),[2]掉落汇总!$A$2:$A$871,I$1,[2]掉落汇总!$C$2:$C$871,$Q$1)+SUMIFS(OFFSET([2]掉落汇总!$C$2:$C$871,,MATCH($B30,[2]掉落汇总!$D$1:$M$1)),[2]掉落汇总!$A$2:$A$871,I$1,[2]掉落汇总!$C$2:$C$871,$Q$2)/$Q$3)*宝箱投放计算!H30</f>
        <v>0</v>
      </c>
      <c r="J30">
        <f ca="1">(SUMIFS(OFFSET([2]掉落汇总!$C$2:$C$871,,MATCH($B30,[2]掉落汇总!$D$1:$M$1)),[2]掉落汇总!$A$2:$A$871,J$1,[2]掉落汇总!$C$2:$C$871,$Q$1)+SUMIFS(OFFSET([2]掉落汇总!$C$2:$C$871,,MATCH($B30,[2]掉落汇总!$D$1:$M$1)),[2]掉落汇总!$A$2:$A$871,J$1,[2]掉落汇总!$C$2:$C$871,$Q$2)/$Q$3)*宝箱投放计算!I30</f>
        <v>0</v>
      </c>
      <c r="K30">
        <f ca="1">(SUMIFS(OFFSET([2]掉落汇总!$C$2:$C$871,,MATCH($B30,[2]掉落汇总!$D$1:$M$1)),[2]掉落汇总!$A$2:$A$871,K$1,[2]掉落汇总!$C$2:$C$871,$Q$1)+SUMIFS(OFFSET([2]掉落汇总!$C$2:$C$871,,MATCH($B30,[2]掉落汇总!$D$1:$M$1)),[2]掉落汇总!$A$2:$A$871,K$1,[2]掉落汇总!$C$2:$C$871,$Q$2)/$Q$3)*宝箱投放计算!J30</f>
        <v>0</v>
      </c>
      <c r="L30">
        <f ca="1">(SUMIFS(OFFSET([2]掉落汇总!$C$2:$C$871,,MATCH($B30,[2]掉落汇总!$D$1:$M$1)),[2]掉落汇总!$A$2:$A$871,L$1,[2]掉落汇总!$C$2:$C$871,$Q$1)+SUMIFS(OFFSET([2]掉落汇总!$C$2:$C$871,,MATCH($B30,[2]掉落汇总!$D$1:$M$1)),[2]掉落汇总!$A$2:$A$871,L$1,[2]掉落汇总!$C$2:$C$871,$Q$2)/$Q$3)*宝箱投放计算!K30</f>
        <v>0.14863748967795209</v>
      </c>
      <c r="M30">
        <f ca="1">(SUMIFS(OFFSET([2]掉落汇总!$C$2:$C$871,,MATCH($B30,[2]掉落汇总!$D$1:$M$1)),[2]掉落汇总!$A$2:$A$871,M$1,[2]掉落汇总!$C$2:$C$871,$Q$1)+SUMIFS(OFFSET([2]掉落汇总!$C$2:$C$871,,MATCH($B30,[2]掉落汇总!$D$1:$M$1)),[2]掉落汇总!$A$2:$A$871,M$1,[2]掉落汇总!$C$2:$C$871,$Q$2)/$Q$3)*宝箱投放计算!L30</f>
        <v>0.14663097870359595</v>
      </c>
      <c r="N30">
        <f ca="1">(SUMIFS(OFFSET([2]掉落汇总!$C$2:$C$871,,MATCH($B30,[2]掉落汇总!$D$1:$M$1)),[2]掉落汇总!$A$2:$A$871,N$1,[2]掉落汇总!$C$2:$C$871,$Q$1)+SUMIFS(OFFSET([2]掉落汇总!$C$2:$C$871,,MATCH($B30,[2]掉落汇总!$D$1:$M$1)),[2]掉落汇总!$A$2:$A$871,N$1,[2]掉落汇总!$C$2:$C$871,$Q$2)/$Q$3)*宝箱投放计算!M30</f>
        <v>3.9341037619867215E-2</v>
      </c>
      <c r="O30">
        <f ca="1">(SUMIFS(OFFSET([2]掉落汇总!$C$2:$C$871,,MATCH($B30,[2]掉落汇总!$D$1:$M$1)),[2]掉落汇总!$A$2:$A$871,O$1,[2]掉落汇总!$C$2:$C$871,$Q$1)+SUMIFS(OFFSET([2]掉落汇总!$C$2:$C$871,,MATCH($B30,[2]掉落汇总!$D$1:$M$1)),[2]掉落汇总!$A$2:$A$871,O$1,[2]掉落汇总!$C$2:$C$871,$Q$2)/$Q$3)*宝箱投放计算!N30</f>
        <v>8.2982769549933721E-2</v>
      </c>
    </row>
    <row r="31" spans="1:15" x14ac:dyDescent="0.2">
      <c r="A31">
        <f>玩家成长时间线!A31</f>
        <v>30</v>
      </c>
      <c r="B31">
        <f>玩家成长时间线!B31</f>
        <v>7</v>
      </c>
      <c r="C31">
        <f ca="1">SUM($D$2:D31)</f>
        <v>160.6503118278527</v>
      </c>
      <c r="D31">
        <f t="shared" ca="1" si="0"/>
        <v>3.8623508176187786</v>
      </c>
      <c r="E31">
        <f ca="1">(SUMIFS(OFFSET([2]掉落汇总!$C$2:$C$871,,MATCH($B31,[2]掉落汇总!$D$1:$M$1)),[2]掉落汇总!$A$2:$A$871,E$1,[2]掉落汇总!$C$2:$C$871,$Q$1)+SUMIFS(OFFSET([2]掉落汇总!$C$2:$C$871,,MATCH($B31,[2]掉落汇总!$D$1:$M$1)),[2]掉落汇总!$A$2:$A$871,E$1,[2]掉落汇总!$C$2:$C$871,$Q$2)/$Q$3)*宝箱投放计算!D31</f>
        <v>0.39256000000000002</v>
      </c>
      <c r="F31">
        <f ca="1">(SUMIFS(OFFSET([2]掉落汇总!$C$2:$C$871,,MATCH($B31,[2]掉落汇总!$D$1:$M$1)),[2]掉落汇总!$A$2:$A$871,F$1,[2]掉落汇总!$C$2:$C$871,$Q$1)+SUMIFS(OFFSET([2]掉落汇总!$C$2:$C$871,,MATCH($B31,[2]掉落汇总!$D$1:$M$1)),[2]掉落汇总!$A$2:$A$871,F$1,[2]掉落汇总!$C$2:$C$871,$Q$2)/$Q$3)*宝箱投放计算!E31</f>
        <v>0.41308089500860579</v>
      </c>
      <c r="G31">
        <f ca="1">(SUMIFS(OFFSET([2]掉落汇总!$C$2:$C$871,,MATCH($B31,[2]掉落汇总!$D$1:$M$1)),[2]掉落汇总!$A$2:$A$871,G$1,[2]掉落汇总!$C$2:$C$871,$Q$1)+SUMIFS(OFFSET([2]掉落汇总!$C$2:$C$871,,MATCH($B31,[2]掉落汇总!$D$1:$M$1)),[2]掉落汇总!$A$2:$A$871,G$1,[2]掉落汇总!$C$2:$C$871,$Q$2)/$Q$3)*宝箱投放计算!F31</f>
        <v>0</v>
      </c>
      <c r="H31">
        <f ca="1">(SUMIFS(OFFSET([2]掉落汇总!$C$2:$C$871,,MATCH($B31,[2]掉落汇总!$D$1:$M$1)),[2]掉落汇总!$A$2:$A$871,H$1,[2]掉落汇总!$C$2:$C$871,$Q$1)+SUMIFS(OFFSET([2]掉落汇总!$C$2:$C$871,,MATCH($B31,[2]掉落汇总!$D$1:$M$1)),[2]掉落汇总!$A$2:$A$871,H$1,[2]掉落汇总!$C$2:$C$871,$Q$2)/$Q$3)*宝箱投放计算!G31</f>
        <v>0</v>
      </c>
      <c r="I31">
        <f ca="1">(SUMIFS(OFFSET([2]掉落汇总!$C$2:$C$871,,MATCH($B31,[2]掉落汇总!$D$1:$M$1)),[2]掉落汇总!$A$2:$A$871,I$1,[2]掉落汇总!$C$2:$C$871,$Q$1)+SUMIFS(OFFSET([2]掉落汇总!$C$2:$C$871,,MATCH($B31,[2]掉落汇总!$D$1:$M$1)),[2]掉落汇总!$A$2:$A$871,I$1,[2]掉落汇总!$C$2:$C$871,$Q$2)/$Q$3)*宝箱投放计算!H31</f>
        <v>0</v>
      </c>
      <c r="J31">
        <f ca="1">(SUMIFS(OFFSET([2]掉落汇总!$C$2:$C$871,,MATCH($B31,[2]掉落汇总!$D$1:$M$1)),[2]掉落汇总!$A$2:$A$871,J$1,[2]掉落汇总!$C$2:$C$871,$Q$1)+SUMIFS(OFFSET([2]掉落汇总!$C$2:$C$871,,MATCH($B31,[2]掉落汇总!$D$1:$M$1)),[2]掉落汇总!$A$2:$A$871,J$1,[2]掉落汇总!$C$2:$C$871,$Q$2)/$Q$3)*宝箱投放计算!I31</f>
        <v>2.6391176470588236</v>
      </c>
      <c r="K31">
        <f ca="1">(SUMIFS(OFFSET([2]掉落汇总!$C$2:$C$871,,MATCH($B31,[2]掉落汇总!$D$1:$M$1)),[2]掉落汇总!$A$2:$A$871,K$1,[2]掉落汇总!$C$2:$C$871,$Q$1)+SUMIFS(OFFSET([2]掉落汇总!$C$2:$C$871,,MATCH($B31,[2]掉落汇总!$D$1:$M$1)),[2]掉落汇总!$A$2:$A$871,K$1,[2]掉落汇总!$C$2:$C$871,$Q$2)/$Q$3)*宝箱投放计算!J31</f>
        <v>0</v>
      </c>
      <c r="L31">
        <f ca="1">(SUMIFS(OFFSET([2]掉落汇总!$C$2:$C$871,,MATCH($B31,[2]掉落汇总!$D$1:$M$1)),[2]掉落汇总!$A$2:$A$871,L$1,[2]掉落汇总!$C$2:$C$871,$Q$1)+SUMIFS(OFFSET([2]掉落汇总!$C$2:$C$871,,MATCH($B31,[2]掉落汇总!$D$1:$M$1)),[2]掉落汇总!$A$2:$A$871,L$1,[2]掉落汇总!$C$2:$C$871,$Q$2)/$Q$3)*宝箱投放计算!K31</f>
        <v>0.14863748967795209</v>
      </c>
      <c r="M31">
        <f ca="1">(SUMIFS(OFFSET([2]掉落汇总!$C$2:$C$871,,MATCH($B31,[2]掉落汇总!$D$1:$M$1)),[2]掉落汇总!$A$2:$A$871,M$1,[2]掉落汇总!$C$2:$C$871,$Q$1)+SUMIFS(OFFSET([2]掉落汇总!$C$2:$C$871,,MATCH($B31,[2]掉落汇总!$D$1:$M$1)),[2]掉落汇总!$A$2:$A$871,M$1,[2]掉落汇总!$C$2:$C$871,$Q$2)/$Q$3)*宝箱投放计算!L31</f>
        <v>0.14663097870359595</v>
      </c>
      <c r="N31">
        <f ca="1">(SUMIFS(OFFSET([2]掉落汇总!$C$2:$C$871,,MATCH($B31,[2]掉落汇总!$D$1:$M$1)),[2]掉落汇总!$A$2:$A$871,N$1,[2]掉落汇总!$C$2:$C$871,$Q$1)+SUMIFS(OFFSET([2]掉落汇总!$C$2:$C$871,,MATCH($B31,[2]掉落汇总!$D$1:$M$1)),[2]掉落汇总!$A$2:$A$871,N$1,[2]掉落汇总!$C$2:$C$871,$Q$2)/$Q$3)*宝箱投放计算!M31</f>
        <v>3.9341037619867215E-2</v>
      </c>
      <c r="O31">
        <f ca="1">(SUMIFS(OFFSET([2]掉落汇总!$C$2:$C$871,,MATCH($B31,[2]掉落汇总!$D$1:$M$1)),[2]掉落汇总!$A$2:$A$871,O$1,[2]掉落汇总!$C$2:$C$871,$Q$1)+SUMIFS(OFFSET([2]掉落汇总!$C$2:$C$871,,MATCH($B31,[2]掉落汇总!$D$1:$M$1)),[2]掉落汇总!$A$2:$A$871,O$1,[2]掉落汇总!$C$2:$C$871,$Q$2)/$Q$3)*宝箱投放计算!N31</f>
        <v>8.2982769549933721E-2</v>
      </c>
    </row>
    <row r="32" spans="1:15" x14ac:dyDescent="0.2">
      <c r="A32">
        <f>玩家成长时间线!A32</f>
        <v>31</v>
      </c>
      <c r="B32">
        <f>玩家成长时间线!B32</f>
        <v>8</v>
      </c>
      <c r="C32">
        <f ca="1">SUM($D$2:D32)</f>
        <v>165.86711758948189</v>
      </c>
      <c r="D32">
        <f t="shared" ca="1" si="0"/>
        <v>5.2168057616291863</v>
      </c>
      <c r="E32">
        <f ca="1">(SUMIFS(OFFSET([2]掉落汇总!$C$2:$C$871,,MATCH($B32,[2]掉落汇总!$D$1:$M$1)),[2]掉落汇总!$A$2:$A$871,E$1,[2]掉落汇总!$C$2:$C$871,$Q$1)+SUMIFS(OFFSET([2]掉落汇总!$C$2:$C$871,,MATCH($B32,[2]掉落汇总!$D$1:$M$1)),[2]掉落汇总!$A$2:$A$871,E$1,[2]掉落汇总!$C$2:$C$871,$Q$2)/$Q$3)*宝箱投放计算!D32</f>
        <v>0.3933692307692308</v>
      </c>
      <c r="F32">
        <f ca="1">(SUMIFS(OFFSET([2]掉落汇总!$C$2:$C$871,,MATCH($B32,[2]掉落汇总!$D$1:$M$1)),[2]掉落汇总!$A$2:$A$871,F$1,[2]掉落汇总!$C$2:$C$871,$Q$1)+SUMIFS(OFFSET([2]掉落汇总!$C$2:$C$871,,MATCH($B32,[2]掉落汇总!$D$1:$M$1)),[2]掉落汇总!$A$2:$A$871,F$1,[2]掉落汇总!$C$2:$C$871,$Q$2)/$Q$3)*宝箱投放计算!E32</f>
        <v>0.49569707401032698</v>
      </c>
      <c r="G32">
        <f ca="1">(SUMIFS(OFFSET([2]掉落汇总!$C$2:$C$871,,MATCH($B32,[2]掉落汇总!$D$1:$M$1)),[2]掉落汇总!$A$2:$A$871,G$1,[2]掉落汇总!$C$2:$C$871,$Q$1)+SUMIFS(OFFSET([2]掉落汇总!$C$2:$C$871,,MATCH($B32,[2]掉落汇总!$D$1:$M$1)),[2]掉落汇总!$A$2:$A$871,G$1,[2]掉落汇总!$C$2:$C$871,$Q$2)/$Q$3)*宝箱投放计算!F32</f>
        <v>1.0190452324270141</v>
      </c>
      <c r="H32">
        <f ca="1">(SUMIFS(OFFSET([2]掉落汇总!$C$2:$C$871,,MATCH($B32,[2]掉落汇总!$D$1:$M$1)),[2]掉落汇总!$A$2:$A$871,H$1,[2]掉落汇总!$C$2:$C$871,$Q$1)+SUMIFS(OFFSET([2]掉落汇总!$C$2:$C$871,,MATCH($B32,[2]掉落汇总!$D$1:$M$1)),[2]掉落汇总!$A$2:$A$871,H$1,[2]掉落汇总!$C$2:$C$871,$Q$2)/$Q$3)*宝箱投放计算!G32</f>
        <v>0</v>
      </c>
      <c r="I32">
        <f ca="1">(SUMIFS(OFFSET([2]掉落汇总!$C$2:$C$871,,MATCH($B32,[2]掉落汇总!$D$1:$M$1)),[2]掉落汇总!$A$2:$A$871,I$1,[2]掉落汇总!$C$2:$C$871,$Q$1)+SUMIFS(OFFSET([2]掉落汇总!$C$2:$C$871,,MATCH($B32,[2]掉落汇总!$D$1:$M$1)),[2]掉落汇总!$A$2:$A$871,I$1,[2]掉落汇总!$C$2:$C$871,$Q$2)/$Q$3)*宝箱投放计算!H32</f>
        <v>0</v>
      </c>
      <c r="J32">
        <f ca="1">(SUMIFS(OFFSET([2]掉落汇总!$C$2:$C$871,,MATCH($B32,[2]掉落汇总!$D$1:$M$1)),[2]掉落汇总!$A$2:$A$871,J$1,[2]掉落汇总!$C$2:$C$871,$Q$1)+SUMIFS(OFFSET([2]掉落汇总!$C$2:$C$871,,MATCH($B32,[2]掉落汇总!$D$1:$M$1)),[2]掉落汇总!$A$2:$A$871,J$1,[2]掉落汇总!$C$2:$C$871,$Q$2)/$Q$3)*宝箱投放计算!I32</f>
        <v>2.8905882352941181</v>
      </c>
      <c r="K32">
        <f ca="1">(SUMIFS(OFFSET([2]掉落汇总!$C$2:$C$871,,MATCH($B32,[2]掉落汇总!$D$1:$M$1)),[2]掉落汇总!$A$2:$A$871,K$1,[2]掉落汇总!$C$2:$C$871,$Q$1)+SUMIFS(OFFSET([2]掉落汇总!$C$2:$C$871,,MATCH($B32,[2]掉落汇总!$D$1:$M$1)),[2]掉落汇总!$A$2:$A$871,K$1,[2]掉落汇总!$C$2:$C$871,$Q$2)/$Q$3)*宝箱投放计算!J32</f>
        <v>0</v>
      </c>
      <c r="L32">
        <f ca="1">(SUMIFS(OFFSET([2]掉落汇总!$C$2:$C$871,,MATCH($B32,[2]掉落汇总!$D$1:$M$1)),[2]掉落汇总!$A$2:$A$871,L$1,[2]掉落汇总!$C$2:$C$871,$Q$1)+SUMIFS(OFFSET([2]掉落汇总!$C$2:$C$871,,MATCH($B32,[2]掉落汇总!$D$1:$M$1)),[2]掉落汇总!$A$2:$A$871,L$1,[2]掉落汇总!$C$2:$C$871,$Q$2)/$Q$3)*宝箱投放计算!K32</f>
        <v>0.14863748967795209</v>
      </c>
      <c r="M32">
        <f ca="1">(SUMIFS(OFFSET([2]掉落汇总!$C$2:$C$871,,MATCH($B32,[2]掉落汇总!$D$1:$M$1)),[2]掉落汇总!$A$2:$A$871,M$1,[2]掉落汇总!$C$2:$C$871,$Q$1)+SUMIFS(OFFSET([2]掉落汇总!$C$2:$C$871,,MATCH($B32,[2]掉落汇总!$D$1:$M$1)),[2]掉落汇总!$A$2:$A$871,M$1,[2]掉落汇总!$C$2:$C$871,$Q$2)/$Q$3)*宝箱投放计算!L32</f>
        <v>0.14714469228074273</v>
      </c>
      <c r="N32">
        <f ca="1">(SUMIFS(OFFSET([2]掉落汇总!$C$2:$C$871,,MATCH($B32,[2]掉落汇总!$D$1:$M$1)),[2]掉落汇总!$A$2:$A$871,N$1,[2]掉落汇总!$C$2:$C$871,$Q$1)+SUMIFS(OFFSET([2]掉落汇总!$C$2:$C$871,,MATCH($B32,[2]掉落汇总!$D$1:$M$1)),[2]掉落汇总!$A$2:$A$871,N$1,[2]掉落汇总!$C$2:$C$871,$Q$2)/$Q$3)*宝箱投放计算!M32</f>
        <v>3.9341037619867215E-2</v>
      </c>
      <c r="O32">
        <f ca="1">(SUMIFS(OFFSET([2]掉落汇总!$C$2:$C$871,,MATCH($B32,[2]掉落汇总!$D$1:$M$1)),[2]掉落汇总!$A$2:$A$871,O$1,[2]掉落汇总!$C$2:$C$871,$Q$1)+SUMIFS(OFFSET([2]掉落汇总!$C$2:$C$871,,MATCH($B32,[2]掉落汇总!$D$1:$M$1)),[2]掉落汇总!$A$2:$A$871,O$1,[2]掉落汇总!$C$2:$C$871,$Q$2)/$Q$3)*宝箱投放计算!N32</f>
        <v>8.2982769549933721E-2</v>
      </c>
    </row>
    <row r="33" spans="1:15" x14ac:dyDescent="0.2">
      <c r="A33">
        <f>玩家成长时间线!A33</f>
        <v>32</v>
      </c>
      <c r="B33">
        <f>玩家成长时间线!B33</f>
        <v>8</v>
      </c>
      <c r="C33">
        <f ca="1">SUM($D$2:D33)</f>
        <v>167.17602065262071</v>
      </c>
      <c r="D33">
        <f t="shared" ca="1" si="0"/>
        <v>1.3089030631388228</v>
      </c>
      <c r="E33">
        <f ca="1">(SUMIFS(OFFSET([2]掉落汇总!$C$2:$C$871,,MATCH($B33,[2]掉落汇总!$D$1:$M$1)),[2]掉落汇总!$A$2:$A$871,E$1,[2]掉落汇总!$C$2:$C$871,$Q$1)+SUMIFS(OFFSET([2]掉落汇总!$C$2:$C$871,,MATCH($B33,[2]掉落汇总!$D$1:$M$1)),[2]掉落汇总!$A$2:$A$871,E$1,[2]掉落汇总!$C$2:$C$871,$Q$2)/$Q$3)*宝箱投放计算!D33</f>
        <v>0.39510000000000001</v>
      </c>
      <c r="F33">
        <f ca="1">(SUMIFS(OFFSET([2]掉落汇总!$C$2:$C$871,,MATCH($B33,[2]掉落汇总!$D$1:$M$1)),[2]掉落汇总!$A$2:$A$871,F$1,[2]掉落汇总!$C$2:$C$871,$Q$1)+SUMIFS(OFFSET([2]掉落汇总!$C$2:$C$871,,MATCH($B33,[2]掉落汇总!$D$1:$M$1)),[2]掉落汇总!$A$2:$A$871,F$1,[2]掉落汇总!$C$2:$C$871,$Q$2)/$Q$3)*宝箱投放计算!E33</f>
        <v>0.49569707401032698</v>
      </c>
      <c r="G33">
        <f ca="1">(SUMIFS(OFFSET([2]掉落汇总!$C$2:$C$871,,MATCH($B33,[2]掉落汇总!$D$1:$M$1)),[2]掉落汇总!$A$2:$A$871,G$1,[2]掉落汇总!$C$2:$C$871,$Q$1)+SUMIFS(OFFSET([2]掉落汇总!$C$2:$C$871,,MATCH($B33,[2]掉落汇总!$D$1:$M$1)),[2]掉落汇总!$A$2:$A$871,G$1,[2]掉落汇总!$C$2:$C$871,$Q$2)/$Q$3)*宝箱投放计算!F33</f>
        <v>0</v>
      </c>
      <c r="H33">
        <f ca="1">(SUMIFS(OFFSET([2]掉落汇总!$C$2:$C$871,,MATCH($B33,[2]掉落汇总!$D$1:$M$1)),[2]掉落汇总!$A$2:$A$871,H$1,[2]掉落汇总!$C$2:$C$871,$Q$1)+SUMIFS(OFFSET([2]掉落汇总!$C$2:$C$871,,MATCH($B33,[2]掉落汇总!$D$1:$M$1)),[2]掉落汇总!$A$2:$A$871,H$1,[2]掉落汇总!$C$2:$C$871,$Q$2)/$Q$3)*宝箱投放计算!G33</f>
        <v>0</v>
      </c>
      <c r="I33">
        <f ca="1">(SUMIFS(OFFSET([2]掉落汇总!$C$2:$C$871,,MATCH($B33,[2]掉落汇总!$D$1:$M$1)),[2]掉落汇总!$A$2:$A$871,I$1,[2]掉落汇总!$C$2:$C$871,$Q$1)+SUMIFS(OFFSET([2]掉落汇总!$C$2:$C$871,,MATCH($B33,[2]掉落汇总!$D$1:$M$1)),[2]掉落汇总!$A$2:$A$871,I$1,[2]掉落汇总!$C$2:$C$871,$Q$2)/$Q$3)*宝箱投放计算!H33</f>
        <v>0</v>
      </c>
      <c r="J33">
        <f ca="1">(SUMIFS(OFFSET([2]掉落汇总!$C$2:$C$871,,MATCH($B33,[2]掉落汇总!$D$1:$M$1)),[2]掉落汇总!$A$2:$A$871,J$1,[2]掉落汇总!$C$2:$C$871,$Q$1)+SUMIFS(OFFSET([2]掉落汇总!$C$2:$C$871,,MATCH($B33,[2]掉落汇总!$D$1:$M$1)),[2]掉落汇总!$A$2:$A$871,J$1,[2]掉落汇总!$C$2:$C$871,$Q$2)/$Q$3)*宝箱投放计算!I33</f>
        <v>0</v>
      </c>
      <c r="K33">
        <f ca="1">(SUMIFS(OFFSET([2]掉落汇总!$C$2:$C$871,,MATCH($B33,[2]掉落汇总!$D$1:$M$1)),[2]掉落汇总!$A$2:$A$871,K$1,[2]掉落汇总!$C$2:$C$871,$Q$1)+SUMIFS(OFFSET([2]掉落汇总!$C$2:$C$871,,MATCH($B33,[2]掉落汇总!$D$1:$M$1)),[2]掉落汇总!$A$2:$A$871,K$1,[2]掉落汇总!$C$2:$C$871,$Q$2)/$Q$3)*宝箱投放计算!J33</f>
        <v>0</v>
      </c>
      <c r="L33">
        <f ca="1">(SUMIFS(OFFSET([2]掉落汇总!$C$2:$C$871,,MATCH($B33,[2]掉落汇总!$D$1:$M$1)),[2]掉落汇总!$A$2:$A$871,L$1,[2]掉落汇总!$C$2:$C$871,$Q$1)+SUMIFS(OFFSET([2]掉落汇总!$C$2:$C$871,,MATCH($B33,[2]掉落汇总!$D$1:$M$1)),[2]掉落汇总!$A$2:$A$871,L$1,[2]掉落汇总!$C$2:$C$871,$Q$2)/$Q$3)*宝箱投放计算!K33</f>
        <v>0.14863748967795209</v>
      </c>
      <c r="M33">
        <f ca="1">(SUMIFS(OFFSET([2]掉落汇总!$C$2:$C$871,,MATCH($B33,[2]掉落汇总!$D$1:$M$1)),[2]掉落汇总!$A$2:$A$871,M$1,[2]掉落汇总!$C$2:$C$871,$Q$1)+SUMIFS(OFFSET([2]掉落汇总!$C$2:$C$871,,MATCH($B33,[2]掉落汇总!$D$1:$M$1)),[2]掉落汇总!$A$2:$A$871,M$1,[2]掉落汇总!$C$2:$C$871,$Q$2)/$Q$3)*宝箱投放计算!L33</f>
        <v>0.14714469228074273</v>
      </c>
      <c r="N33">
        <f ca="1">(SUMIFS(OFFSET([2]掉落汇总!$C$2:$C$871,,MATCH($B33,[2]掉落汇总!$D$1:$M$1)),[2]掉落汇总!$A$2:$A$871,N$1,[2]掉落汇总!$C$2:$C$871,$Q$1)+SUMIFS(OFFSET([2]掉落汇总!$C$2:$C$871,,MATCH($B33,[2]掉落汇总!$D$1:$M$1)),[2]掉落汇总!$A$2:$A$871,N$1,[2]掉落汇总!$C$2:$C$871,$Q$2)/$Q$3)*宝箱投放计算!M33</f>
        <v>3.9341037619867215E-2</v>
      </c>
      <c r="O33">
        <f ca="1">(SUMIFS(OFFSET([2]掉落汇总!$C$2:$C$871,,MATCH($B33,[2]掉落汇总!$D$1:$M$1)),[2]掉落汇总!$A$2:$A$871,O$1,[2]掉落汇总!$C$2:$C$871,$Q$1)+SUMIFS(OFFSET([2]掉落汇总!$C$2:$C$871,,MATCH($B33,[2]掉落汇总!$D$1:$M$1)),[2]掉落汇总!$A$2:$A$871,O$1,[2]掉落汇总!$C$2:$C$871,$Q$2)/$Q$3)*宝箱投放计算!N33</f>
        <v>8.2982769549933721E-2</v>
      </c>
    </row>
    <row r="34" spans="1:15" x14ac:dyDescent="0.2">
      <c r="A34">
        <f>玩家成长时间线!A34</f>
        <v>33</v>
      </c>
      <c r="B34">
        <f>玩家成长时间线!B34</f>
        <v>8</v>
      </c>
      <c r="C34">
        <f ca="1">SUM($D$2:D34)</f>
        <v>168.50396217729798</v>
      </c>
      <c r="D34">
        <f t="shared" ca="1" si="0"/>
        <v>1.3279415246772841</v>
      </c>
      <c r="E34">
        <f ca="1">(SUMIFS(OFFSET([2]掉落汇总!$C$2:$C$871,,MATCH($B34,[2]掉落汇总!$D$1:$M$1)),[2]掉落汇总!$A$2:$A$871,E$1,[2]掉落汇总!$C$2:$C$871,$Q$1)+SUMIFS(OFFSET([2]掉落汇总!$C$2:$C$871,,MATCH($B34,[2]掉落汇总!$D$1:$M$1)),[2]掉落汇总!$A$2:$A$871,E$1,[2]掉落汇总!$C$2:$C$871,$Q$2)/$Q$3)*宝箱投放计算!D34</f>
        <v>0.41413846153846151</v>
      </c>
      <c r="F34">
        <f ca="1">(SUMIFS(OFFSET([2]掉落汇总!$C$2:$C$871,,MATCH($B34,[2]掉落汇总!$D$1:$M$1)),[2]掉落汇总!$A$2:$A$871,F$1,[2]掉落汇总!$C$2:$C$871,$Q$1)+SUMIFS(OFFSET([2]掉落汇总!$C$2:$C$871,,MATCH($B34,[2]掉落汇总!$D$1:$M$1)),[2]掉落汇总!$A$2:$A$871,F$1,[2]掉落汇总!$C$2:$C$871,$Q$2)/$Q$3)*宝箱投放计算!E34</f>
        <v>0.49569707401032698</v>
      </c>
      <c r="G34">
        <f ca="1">(SUMIFS(OFFSET([2]掉落汇总!$C$2:$C$871,,MATCH($B34,[2]掉落汇总!$D$1:$M$1)),[2]掉落汇总!$A$2:$A$871,G$1,[2]掉落汇总!$C$2:$C$871,$Q$1)+SUMIFS(OFFSET([2]掉落汇总!$C$2:$C$871,,MATCH($B34,[2]掉落汇总!$D$1:$M$1)),[2]掉落汇总!$A$2:$A$871,G$1,[2]掉落汇总!$C$2:$C$871,$Q$2)/$Q$3)*宝箱投放计算!F34</f>
        <v>0</v>
      </c>
      <c r="H34">
        <f ca="1">(SUMIFS(OFFSET([2]掉落汇总!$C$2:$C$871,,MATCH($B34,[2]掉落汇总!$D$1:$M$1)),[2]掉落汇总!$A$2:$A$871,H$1,[2]掉落汇总!$C$2:$C$871,$Q$1)+SUMIFS(OFFSET([2]掉落汇总!$C$2:$C$871,,MATCH($B34,[2]掉落汇总!$D$1:$M$1)),[2]掉落汇总!$A$2:$A$871,H$1,[2]掉落汇总!$C$2:$C$871,$Q$2)/$Q$3)*宝箱投放计算!G34</f>
        <v>0</v>
      </c>
      <c r="I34">
        <f ca="1">(SUMIFS(OFFSET([2]掉落汇总!$C$2:$C$871,,MATCH($B34,[2]掉落汇总!$D$1:$M$1)),[2]掉落汇总!$A$2:$A$871,I$1,[2]掉落汇总!$C$2:$C$871,$Q$1)+SUMIFS(OFFSET([2]掉落汇总!$C$2:$C$871,,MATCH($B34,[2]掉落汇总!$D$1:$M$1)),[2]掉落汇总!$A$2:$A$871,I$1,[2]掉落汇总!$C$2:$C$871,$Q$2)/$Q$3)*宝箱投放计算!H34</f>
        <v>0</v>
      </c>
      <c r="J34">
        <f ca="1">(SUMIFS(OFFSET([2]掉落汇总!$C$2:$C$871,,MATCH($B34,[2]掉落汇总!$D$1:$M$1)),[2]掉落汇总!$A$2:$A$871,J$1,[2]掉落汇总!$C$2:$C$871,$Q$1)+SUMIFS(OFFSET([2]掉落汇总!$C$2:$C$871,,MATCH($B34,[2]掉落汇总!$D$1:$M$1)),[2]掉落汇总!$A$2:$A$871,J$1,[2]掉落汇总!$C$2:$C$871,$Q$2)/$Q$3)*宝箱投放计算!I34</f>
        <v>0</v>
      </c>
      <c r="K34">
        <f ca="1">(SUMIFS(OFFSET([2]掉落汇总!$C$2:$C$871,,MATCH($B34,[2]掉落汇总!$D$1:$M$1)),[2]掉落汇总!$A$2:$A$871,K$1,[2]掉落汇总!$C$2:$C$871,$Q$1)+SUMIFS(OFFSET([2]掉落汇总!$C$2:$C$871,,MATCH($B34,[2]掉落汇总!$D$1:$M$1)),[2]掉落汇总!$A$2:$A$871,K$1,[2]掉落汇总!$C$2:$C$871,$Q$2)/$Q$3)*宝箱投放计算!J34</f>
        <v>0</v>
      </c>
      <c r="L34">
        <f ca="1">(SUMIFS(OFFSET([2]掉落汇总!$C$2:$C$871,,MATCH($B34,[2]掉落汇总!$D$1:$M$1)),[2]掉落汇总!$A$2:$A$871,L$1,[2]掉落汇总!$C$2:$C$871,$Q$1)+SUMIFS(OFFSET([2]掉落汇总!$C$2:$C$871,,MATCH($B34,[2]掉落汇总!$D$1:$M$1)),[2]掉落汇总!$A$2:$A$871,L$1,[2]掉落汇总!$C$2:$C$871,$Q$2)/$Q$3)*宝箱投放计算!K34</f>
        <v>0.14863748967795209</v>
      </c>
      <c r="M34">
        <f ca="1">(SUMIFS(OFFSET([2]掉落汇总!$C$2:$C$871,,MATCH($B34,[2]掉落汇总!$D$1:$M$1)),[2]掉落汇总!$A$2:$A$871,M$1,[2]掉落汇总!$C$2:$C$871,$Q$1)+SUMIFS(OFFSET([2]掉落汇总!$C$2:$C$871,,MATCH($B34,[2]掉落汇总!$D$1:$M$1)),[2]掉落汇总!$A$2:$A$871,M$1,[2]掉落汇总!$C$2:$C$871,$Q$2)/$Q$3)*宝箱投放计算!L34</f>
        <v>0.14714469228074273</v>
      </c>
      <c r="N34">
        <f ca="1">(SUMIFS(OFFSET([2]掉落汇总!$C$2:$C$871,,MATCH($B34,[2]掉落汇总!$D$1:$M$1)),[2]掉落汇总!$A$2:$A$871,N$1,[2]掉落汇总!$C$2:$C$871,$Q$1)+SUMIFS(OFFSET([2]掉落汇总!$C$2:$C$871,,MATCH($B34,[2]掉落汇总!$D$1:$M$1)),[2]掉落汇总!$A$2:$A$871,N$1,[2]掉落汇总!$C$2:$C$871,$Q$2)/$Q$3)*宝箱投放计算!M34</f>
        <v>3.9341037619867215E-2</v>
      </c>
      <c r="O34">
        <f ca="1">(SUMIFS(OFFSET([2]掉落汇总!$C$2:$C$871,,MATCH($B34,[2]掉落汇总!$D$1:$M$1)),[2]掉落汇总!$A$2:$A$871,O$1,[2]掉落汇总!$C$2:$C$871,$Q$1)+SUMIFS(OFFSET([2]掉落汇总!$C$2:$C$871,,MATCH($B34,[2]掉落汇总!$D$1:$M$1)),[2]掉落汇总!$A$2:$A$871,O$1,[2]掉落汇总!$C$2:$C$871,$Q$2)/$Q$3)*宝箱投放计算!N34</f>
        <v>8.2982769549933721E-2</v>
      </c>
    </row>
    <row r="35" spans="1:15" x14ac:dyDescent="0.2">
      <c r="A35">
        <f>玩家成长时间线!A35</f>
        <v>34</v>
      </c>
      <c r="B35">
        <f>玩家成长时间线!B35</f>
        <v>8</v>
      </c>
      <c r="C35">
        <f ca="1">SUM($D$2:D35)</f>
        <v>169.81632677889834</v>
      </c>
      <c r="D35">
        <f t="shared" ca="1" si="0"/>
        <v>1.3123646016003612</v>
      </c>
      <c r="E35">
        <f ca="1">(SUMIFS(OFFSET([2]掉落汇总!$C$2:$C$871,,MATCH($B35,[2]掉落汇总!$D$1:$M$1)),[2]掉落汇总!$A$2:$A$871,E$1,[2]掉落汇总!$C$2:$C$871,$Q$1)+SUMIFS(OFFSET([2]掉落汇总!$C$2:$C$871,,MATCH($B35,[2]掉落汇总!$D$1:$M$1)),[2]掉落汇总!$A$2:$A$871,E$1,[2]掉落汇总!$C$2:$C$871,$Q$2)/$Q$3)*宝箱投放计算!D35</f>
        <v>0.39856153846153847</v>
      </c>
      <c r="F35">
        <f ca="1">(SUMIFS(OFFSET([2]掉落汇总!$C$2:$C$871,,MATCH($B35,[2]掉落汇总!$D$1:$M$1)),[2]掉落汇总!$A$2:$A$871,F$1,[2]掉落汇总!$C$2:$C$871,$Q$1)+SUMIFS(OFFSET([2]掉落汇总!$C$2:$C$871,,MATCH($B35,[2]掉落汇总!$D$1:$M$1)),[2]掉落汇总!$A$2:$A$871,F$1,[2]掉落汇总!$C$2:$C$871,$Q$2)/$Q$3)*宝箱投放计算!E35</f>
        <v>0.49569707401032698</v>
      </c>
      <c r="G35">
        <f ca="1">(SUMIFS(OFFSET([2]掉落汇总!$C$2:$C$871,,MATCH($B35,[2]掉落汇总!$D$1:$M$1)),[2]掉落汇总!$A$2:$A$871,G$1,[2]掉落汇总!$C$2:$C$871,$Q$1)+SUMIFS(OFFSET([2]掉落汇总!$C$2:$C$871,,MATCH($B35,[2]掉落汇总!$D$1:$M$1)),[2]掉落汇总!$A$2:$A$871,G$1,[2]掉落汇总!$C$2:$C$871,$Q$2)/$Q$3)*宝箱投放计算!F35</f>
        <v>0</v>
      </c>
      <c r="H35">
        <f ca="1">(SUMIFS(OFFSET([2]掉落汇总!$C$2:$C$871,,MATCH($B35,[2]掉落汇总!$D$1:$M$1)),[2]掉落汇总!$A$2:$A$871,H$1,[2]掉落汇总!$C$2:$C$871,$Q$1)+SUMIFS(OFFSET([2]掉落汇总!$C$2:$C$871,,MATCH($B35,[2]掉落汇总!$D$1:$M$1)),[2]掉落汇总!$A$2:$A$871,H$1,[2]掉落汇总!$C$2:$C$871,$Q$2)/$Q$3)*宝箱投放计算!G35</f>
        <v>0</v>
      </c>
      <c r="I35">
        <f ca="1">(SUMIFS(OFFSET([2]掉落汇总!$C$2:$C$871,,MATCH($B35,[2]掉落汇总!$D$1:$M$1)),[2]掉落汇总!$A$2:$A$871,I$1,[2]掉落汇总!$C$2:$C$871,$Q$1)+SUMIFS(OFFSET([2]掉落汇总!$C$2:$C$871,,MATCH($B35,[2]掉落汇总!$D$1:$M$1)),[2]掉落汇总!$A$2:$A$871,I$1,[2]掉落汇总!$C$2:$C$871,$Q$2)/$Q$3)*宝箱投放计算!H35</f>
        <v>0</v>
      </c>
      <c r="J35">
        <f ca="1">(SUMIFS(OFFSET([2]掉落汇总!$C$2:$C$871,,MATCH($B35,[2]掉落汇总!$D$1:$M$1)),[2]掉落汇总!$A$2:$A$871,J$1,[2]掉落汇总!$C$2:$C$871,$Q$1)+SUMIFS(OFFSET([2]掉落汇总!$C$2:$C$871,,MATCH($B35,[2]掉落汇总!$D$1:$M$1)),[2]掉落汇总!$A$2:$A$871,J$1,[2]掉落汇总!$C$2:$C$871,$Q$2)/$Q$3)*宝箱投放计算!I35</f>
        <v>0</v>
      </c>
      <c r="K35">
        <f ca="1">(SUMIFS(OFFSET([2]掉落汇总!$C$2:$C$871,,MATCH($B35,[2]掉落汇总!$D$1:$M$1)),[2]掉落汇总!$A$2:$A$871,K$1,[2]掉落汇总!$C$2:$C$871,$Q$1)+SUMIFS(OFFSET([2]掉落汇总!$C$2:$C$871,,MATCH($B35,[2]掉落汇总!$D$1:$M$1)),[2]掉落汇总!$A$2:$A$871,K$1,[2]掉落汇总!$C$2:$C$871,$Q$2)/$Q$3)*宝箱投放计算!J35</f>
        <v>0</v>
      </c>
      <c r="L35">
        <f ca="1">(SUMIFS(OFFSET([2]掉落汇总!$C$2:$C$871,,MATCH($B35,[2]掉落汇总!$D$1:$M$1)),[2]掉落汇总!$A$2:$A$871,L$1,[2]掉落汇总!$C$2:$C$871,$Q$1)+SUMIFS(OFFSET([2]掉落汇总!$C$2:$C$871,,MATCH($B35,[2]掉落汇总!$D$1:$M$1)),[2]掉落汇总!$A$2:$A$871,L$1,[2]掉落汇总!$C$2:$C$871,$Q$2)/$Q$3)*宝箱投放计算!K35</f>
        <v>0.14863748967795209</v>
      </c>
      <c r="M35">
        <f ca="1">(SUMIFS(OFFSET([2]掉落汇总!$C$2:$C$871,,MATCH($B35,[2]掉落汇总!$D$1:$M$1)),[2]掉落汇总!$A$2:$A$871,M$1,[2]掉落汇总!$C$2:$C$871,$Q$1)+SUMIFS(OFFSET([2]掉落汇总!$C$2:$C$871,,MATCH($B35,[2]掉落汇总!$D$1:$M$1)),[2]掉落汇总!$A$2:$A$871,M$1,[2]掉落汇总!$C$2:$C$871,$Q$2)/$Q$3)*宝箱投放计算!L35</f>
        <v>0.14714469228074273</v>
      </c>
      <c r="N35">
        <f ca="1">(SUMIFS(OFFSET([2]掉落汇总!$C$2:$C$871,,MATCH($B35,[2]掉落汇总!$D$1:$M$1)),[2]掉落汇总!$A$2:$A$871,N$1,[2]掉落汇总!$C$2:$C$871,$Q$1)+SUMIFS(OFFSET([2]掉落汇总!$C$2:$C$871,,MATCH($B35,[2]掉落汇总!$D$1:$M$1)),[2]掉落汇总!$A$2:$A$871,N$1,[2]掉落汇总!$C$2:$C$871,$Q$2)/$Q$3)*宝箱投放计算!M35</f>
        <v>3.9341037619867215E-2</v>
      </c>
      <c r="O35">
        <f ca="1">(SUMIFS(OFFSET([2]掉落汇总!$C$2:$C$871,,MATCH($B35,[2]掉落汇总!$D$1:$M$1)),[2]掉落汇总!$A$2:$A$871,O$1,[2]掉落汇总!$C$2:$C$871,$Q$1)+SUMIFS(OFFSET([2]掉落汇总!$C$2:$C$871,,MATCH($B35,[2]掉落汇总!$D$1:$M$1)),[2]掉落汇总!$A$2:$A$871,O$1,[2]掉落汇总!$C$2:$C$871,$Q$2)/$Q$3)*宝箱投放计算!N35</f>
        <v>8.2982769549933721E-2</v>
      </c>
    </row>
    <row r="36" spans="1:15" x14ac:dyDescent="0.2">
      <c r="A36">
        <f>玩家成长时间线!A36</f>
        <v>35</v>
      </c>
      <c r="B36">
        <f>玩家成长时间线!B36</f>
        <v>8</v>
      </c>
      <c r="C36">
        <f ca="1">SUM($D$2:D36)</f>
        <v>171.13042214972947</v>
      </c>
      <c r="D36">
        <f t="shared" ca="1" si="0"/>
        <v>1.3140953708311305</v>
      </c>
      <c r="E36">
        <f ca="1">(SUMIFS(OFFSET([2]掉落汇总!$C$2:$C$871,,MATCH($B36,[2]掉落汇总!$D$1:$M$1)),[2]掉落汇总!$A$2:$A$871,E$1,[2]掉落汇总!$C$2:$C$871,$Q$1)+SUMIFS(OFFSET([2]掉落汇总!$C$2:$C$871,,MATCH($B36,[2]掉落汇总!$D$1:$M$1)),[2]掉落汇总!$A$2:$A$871,E$1,[2]掉落汇总!$C$2:$C$871,$Q$2)/$Q$3)*宝箱投放计算!D36</f>
        <v>0.40029230769230773</v>
      </c>
      <c r="F36">
        <f ca="1">(SUMIFS(OFFSET([2]掉落汇总!$C$2:$C$871,,MATCH($B36,[2]掉落汇总!$D$1:$M$1)),[2]掉落汇总!$A$2:$A$871,F$1,[2]掉落汇总!$C$2:$C$871,$Q$1)+SUMIFS(OFFSET([2]掉落汇总!$C$2:$C$871,,MATCH($B36,[2]掉落汇总!$D$1:$M$1)),[2]掉落汇总!$A$2:$A$871,F$1,[2]掉落汇总!$C$2:$C$871,$Q$2)/$Q$3)*宝箱投放计算!E36</f>
        <v>0.49569707401032698</v>
      </c>
      <c r="G36">
        <f ca="1">(SUMIFS(OFFSET([2]掉落汇总!$C$2:$C$871,,MATCH($B36,[2]掉落汇总!$D$1:$M$1)),[2]掉落汇总!$A$2:$A$871,G$1,[2]掉落汇总!$C$2:$C$871,$Q$1)+SUMIFS(OFFSET([2]掉落汇总!$C$2:$C$871,,MATCH($B36,[2]掉落汇总!$D$1:$M$1)),[2]掉落汇总!$A$2:$A$871,G$1,[2]掉落汇总!$C$2:$C$871,$Q$2)/$Q$3)*宝箱投放计算!F36</f>
        <v>0</v>
      </c>
      <c r="H36">
        <f ca="1">(SUMIFS(OFFSET([2]掉落汇总!$C$2:$C$871,,MATCH($B36,[2]掉落汇总!$D$1:$M$1)),[2]掉落汇总!$A$2:$A$871,H$1,[2]掉落汇总!$C$2:$C$871,$Q$1)+SUMIFS(OFFSET([2]掉落汇总!$C$2:$C$871,,MATCH($B36,[2]掉落汇总!$D$1:$M$1)),[2]掉落汇总!$A$2:$A$871,H$1,[2]掉落汇总!$C$2:$C$871,$Q$2)/$Q$3)*宝箱投放计算!G36</f>
        <v>0</v>
      </c>
      <c r="I36">
        <f ca="1">(SUMIFS(OFFSET([2]掉落汇总!$C$2:$C$871,,MATCH($B36,[2]掉落汇总!$D$1:$M$1)),[2]掉落汇总!$A$2:$A$871,I$1,[2]掉落汇总!$C$2:$C$871,$Q$1)+SUMIFS(OFFSET([2]掉落汇总!$C$2:$C$871,,MATCH($B36,[2]掉落汇总!$D$1:$M$1)),[2]掉落汇总!$A$2:$A$871,I$1,[2]掉落汇总!$C$2:$C$871,$Q$2)/$Q$3)*宝箱投放计算!H36</f>
        <v>0</v>
      </c>
      <c r="J36">
        <f ca="1">(SUMIFS(OFFSET([2]掉落汇总!$C$2:$C$871,,MATCH($B36,[2]掉落汇总!$D$1:$M$1)),[2]掉落汇总!$A$2:$A$871,J$1,[2]掉落汇总!$C$2:$C$871,$Q$1)+SUMIFS(OFFSET([2]掉落汇总!$C$2:$C$871,,MATCH($B36,[2]掉落汇总!$D$1:$M$1)),[2]掉落汇总!$A$2:$A$871,J$1,[2]掉落汇总!$C$2:$C$871,$Q$2)/$Q$3)*宝箱投放计算!I36</f>
        <v>0</v>
      </c>
      <c r="K36">
        <f ca="1">(SUMIFS(OFFSET([2]掉落汇总!$C$2:$C$871,,MATCH($B36,[2]掉落汇总!$D$1:$M$1)),[2]掉落汇总!$A$2:$A$871,K$1,[2]掉落汇总!$C$2:$C$871,$Q$1)+SUMIFS(OFFSET([2]掉落汇总!$C$2:$C$871,,MATCH($B36,[2]掉落汇总!$D$1:$M$1)),[2]掉落汇总!$A$2:$A$871,K$1,[2]掉落汇总!$C$2:$C$871,$Q$2)/$Q$3)*宝箱投放计算!J36</f>
        <v>0</v>
      </c>
      <c r="L36">
        <f ca="1">(SUMIFS(OFFSET([2]掉落汇总!$C$2:$C$871,,MATCH($B36,[2]掉落汇总!$D$1:$M$1)),[2]掉落汇总!$A$2:$A$871,L$1,[2]掉落汇总!$C$2:$C$871,$Q$1)+SUMIFS(OFFSET([2]掉落汇总!$C$2:$C$871,,MATCH($B36,[2]掉落汇总!$D$1:$M$1)),[2]掉落汇总!$A$2:$A$871,L$1,[2]掉落汇总!$C$2:$C$871,$Q$2)/$Q$3)*宝箱投放计算!K36</f>
        <v>0.14863748967795209</v>
      </c>
      <c r="M36">
        <f ca="1">(SUMIFS(OFFSET([2]掉落汇总!$C$2:$C$871,,MATCH($B36,[2]掉落汇总!$D$1:$M$1)),[2]掉落汇总!$A$2:$A$871,M$1,[2]掉落汇总!$C$2:$C$871,$Q$1)+SUMIFS(OFFSET([2]掉落汇总!$C$2:$C$871,,MATCH($B36,[2]掉落汇总!$D$1:$M$1)),[2]掉落汇总!$A$2:$A$871,M$1,[2]掉落汇总!$C$2:$C$871,$Q$2)/$Q$3)*宝箱投放计算!L36</f>
        <v>0.14714469228074273</v>
      </c>
      <c r="N36">
        <f ca="1">(SUMIFS(OFFSET([2]掉落汇总!$C$2:$C$871,,MATCH($B36,[2]掉落汇总!$D$1:$M$1)),[2]掉落汇总!$A$2:$A$871,N$1,[2]掉落汇总!$C$2:$C$871,$Q$1)+SUMIFS(OFFSET([2]掉落汇总!$C$2:$C$871,,MATCH($B36,[2]掉落汇总!$D$1:$M$1)),[2]掉落汇总!$A$2:$A$871,N$1,[2]掉落汇总!$C$2:$C$871,$Q$2)/$Q$3)*宝箱投放计算!M36</f>
        <v>3.9341037619867215E-2</v>
      </c>
      <c r="O36">
        <f ca="1">(SUMIFS(OFFSET([2]掉落汇总!$C$2:$C$871,,MATCH($B36,[2]掉落汇总!$D$1:$M$1)),[2]掉落汇总!$A$2:$A$871,O$1,[2]掉落汇总!$C$2:$C$871,$Q$1)+SUMIFS(OFFSET([2]掉落汇总!$C$2:$C$871,,MATCH($B36,[2]掉落汇总!$D$1:$M$1)),[2]掉落汇总!$A$2:$A$871,O$1,[2]掉落汇总!$C$2:$C$871,$Q$2)/$Q$3)*宝箱投放计算!N36</f>
        <v>8.2982769549933721E-2</v>
      </c>
    </row>
    <row r="37" spans="1:15" x14ac:dyDescent="0.2">
      <c r="A37">
        <f>玩家成长时间线!A37</f>
        <v>36</v>
      </c>
      <c r="B37">
        <f>玩家成长时间线!B37</f>
        <v>9</v>
      </c>
      <c r="C37">
        <f ca="1">SUM($D$2:D37)</f>
        <v>176.95699501878119</v>
      </c>
      <c r="D37">
        <f t="shared" ca="1" si="0"/>
        <v>5.8265728690517156</v>
      </c>
      <c r="E37">
        <f ca="1">(SUMIFS(OFFSET([2]掉落汇总!$C$2:$C$871,,MATCH($B37,[2]掉落汇总!$D$1:$M$1)),[2]掉落汇总!$A$2:$A$871,E$1,[2]掉落汇总!$C$2:$C$871,$Q$1)+SUMIFS(OFFSET([2]掉落汇总!$C$2:$C$871,,MATCH($B37,[2]掉落汇总!$D$1:$M$1)),[2]掉落汇总!$A$2:$A$871,E$1,[2]掉落汇总!$C$2:$C$871,$Q$2)/$Q$3)*宝箱投放计算!D37</f>
        <v>0.40528680479825518</v>
      </c>
      <c r="F37">
        <f ca="1">(SUMIFS(OFFSET([2]掉落汇总!$C$2:$C$871,,MATCH($B37,[2]掉落汇总!$D$1:$M$1)),[2]掉落汇总!$A$2:$A$871,F$1,[2]掉落汇总!$C$2:$C$871,$Q$1)+SUMIFS(OFFSET([2]掉落汇总!$C$2:$C$871,,MATCH($B37,[2]掉落汇总!$D$1:$M$1)),[2]掉落汇总!$A$2:$A$871,F$1,[2]掉落汇总!$C$2:$C$871,$Q$2)/$Q$3)*宝箱投放计算!E37</f>
        <v>0.61962134251290868</v>
      </c>
      <c r="G37">
        <f ca="1">(SUMIFS(OFFSET([2]掉落汇总!$C$2:$C$871,,MATCH($B37,[2]掉落汇总!$D$1:$M$1)),[2]掉落汇总!$A$2:$A$871,G$1,[2]掉落汇总!$C$2:$C$871,$Q$1)+SUMIFS(OFFSET([2]掉落汇总!$C$2:$C$871,,MATCH($B37,[2]掉落汇总!$D$1:$M$1)),[2]掉落汇总!$A$2:$A$871,G$1,[2]掉落汇总!$C$2:$C$871,$Q$2)/$Q$3)*宝箱投放计算!F37</f>
        <v>0</v>
      </c>
      <c r="H37">
        <f ca="1">(SUMIFS(OFFSET([2]掉落汇总!$C$2:$C$871,,MATCH($B37,[2]掉落汇总!$D$1:$M$1)),[2]掉落汇总!$A$2:$A$871,H$1,[2]掉落汇总!$C$2:$C$871,$Q$1)+SUMIFS(OFFSET([2]掉落汇总!$C$2:$C$871,,MATCH($B37,[2]掉落汇总!$D$1:$M$1)),[2]掉落汇总!$A$2:$A$871,H$1,[2]掉落汇总!$C$2:$C$871,$Q$2)/$Q$3)*宝箱投放计算!G37</f>
        <v>0</v>
      </c>
      <c r="I37">
        <f ca="1">(SUMIFS(OFFSET([2]掉落汇总!$C$2:$C$871,,MATCH($B37,[2]掉落汇总!$D$1:$M$1)),[2]掉落汇总!$A$2:$A$871,I$1,[2]掉落汇总!$C$2:$C$871,$Q$1)+SUMIFS(OFFSET([2]掉落汇总!$C$2:$C$871,,MATCH($B37,[2]掉落汇总!$D$1:$M$1)),[2]掉落汇总!$A$2:$A$871,I$1,[2]掉落汇总!$C$2:$C$871,$Q$2)/$Q$3)*宝箱投放计算!H37</f>
        <v>0.89605873261205571</v>
      </c>
      <c r="J37">
        <f ca="1">(SUMIFS(OFFSET([2]掉落汇总!$C$2:$C$871,,MATCH($B37,[2]掉落汇总!$D$1:$M$1)),[2]掉落汇总!$A$2:$A$871,J$1,[2]掉落汇总!$C$2:$C$871,$Q$1)+SUMIFS(OFFSET([2]掉落汇总!$C$2:$C$871,,MATCH($B37,[2]掉落汇总!$D$1:$M$1)),[2]掉落汇总!$A$2:$A$871,J$1,[2]掉落汇总!$C$2:$C$871,$Q$2)/$Q$3)*宝箱投放计算!I37</f>
        <v>3.4874999999999998</v>
      </c>
      <c r="K37">
        <f ca="1">(SUMIFS(OFFSET([2]掉落汇总!$C$2:$C$871,,MATCH($B37,[2]掉落汇总!$D$1:$M$1)),[2]掉落汇总!$A$2:$A$871,K$1,[2]掉落汇总!$C$2:$C$871,$Q$1)+SUMIFS(OFFSET([2]掉落汇总!$C$2:$C$871,,MATCH($B37,[2]掉落汇总!$D$1:$M$1)),[2]掉落汇总!$A$2:$A$871,K$1,[2]掉落汇总!$C$2:$C$871,$Q$2)/$Q$3)*宝箱投放计算!J37</f>
        <v>0</v>
      </c>
      <c r="L37">
        <f ca="1">(SUMIFS(OFFSET([2]掉落汇总!$C$2:$C$871,,MATCH($B37,[2]掉落汇总!$D$1:$M$1)),[2]掉落汇总!$A$2:$A$871,L$1,[2]掉落汇总!$C$2:$C$871,$Q$1)+SUMIFS(OFFSET([2]掉落汇总!$C$2:$C$871,,MATCH($B37,[2]掉落汇总!$D$1:$M$1)),[2]掉落汇总!$A$2:$A$871,L$1,[2]掉落汇总!$C$2:$C$871,$Q$2)/$Q$3)*宝箱投放计算!K37</f>
        <v>0.14863748967795209</v>
      </c>
      <c r="M37">
        <f ca="1">(SUMIFS(OFFSET([2]掉落汇总!$C$2:$C$871,,MATCH($B37,[2]掉落汇总!$D$1:$M$1)),[2]掉落汇总!$A$2:$A$871,M$1,[2]掉落汇总!$C$2:$C$871,$Q$1)+SUMIFS(OFFSET([2]掉落汇总!$C$2:$C$871,,MATCH($B37,[2]掉落汇总!$D$1:$M$1)),[2]掉落汇总!$A$2:$A$871,M$1,[2]掉落汇总!$C$2:$C$871,$Q$2)/$Q$3)*宝箱投放计算!L37</f>
        <v>0.14714469228074273</v>
      </c>
      <c r="N37">
        <f ca="1">(SUMIFS(OFFSET([2]掉落汇总!$C$2:$C$871,,MATCH($B37,[2]掉落汇总!$D$1:$M$1)),[2]掉落汇总!$A$2:$A$871,N$1,[2]掉落汇总!$C$2:$C$871,$Q$1)+SUMIFS(OFFSET([2]掉落汇总!$C$2:$C$871,,MATCH($B37,[2]掉落汇总!$D$1:$M$1)),[2]掉落汇总!$A$2:$A$871,N$1,[2]掉落汇总!$C$2:$C$871,$Q$2)/$Q$3)*宝箱投放计算!M37</f>
        <v>3.9341037619867215E-2</v>
      </c>
      <c r="O37">
        <f ca="1">(SUMIFS(OFFSET([2]掉落汇总!$C$2:$C$871,,MATCH($B37,[2]掉落汇总!$D$1:$M$1)),[2]掉落汇总!$A$2:$A$871,O$1,[2]掉落汇总!$C$2:$C$871,$Q$1)+SUMIFS(OFFSET([2]掉落汇总!$C$2:$C$871,,MATCH($B37,[2]掉落汇总!$D$1:$M$1)),[2]掉落汇总!$A$2:$A$871,O$1,[2]掉落汇总!$C$2:$C$871,$Q$2)/$Q$3)*宝箱投放计算!N37</f>
        <v>8.2982769549933721E-2</v>
      </c>
    </row>
    <row r="38" spans="1:15" x14ac:dyDescent="0.2">
      <c r="A38">
        <f>玩家成长时间线!A38</f>
        <v>37</v>
      </c>
      <c r="B38">
        <f>玩家成长时间线!B38</f>
        <v>9</v>
      </c>
      <c r="C38">
        <f ca="1">SUM($D$2:D38)</f>
        <v>178.43665037659488</v>
      </c>
      <c r="D38">
        <f t="shared" ca="1" si="0"/>
        <v>1.4796553578137055</v>
      </c>
      <c r="E38">
        <f ca="1">(SUMIFS(OFFSET([2]掉落汇总!$C$2:$C$871,,MATCH($B38,[2]掉落汇总!$D$1:$M$1)),[2]掉落汇总!$A$2:$A$871,E$1,[2]掉落汇总!$C$2:$C$871,$Q$1)+SUMIFS(OFFSET([2]掉落汇总!$C$2:$C$871,,MATCH($B38,[2]掉落汇总!$D$1:$M$1)),[2]掉落汇总!$A$2:$A$871,E$1,[2]掉落汇总!$C$2:$C$871,$Q$2)/$Q$3)*宝箱投放计算!D38</f>
        <v>0.44192802617230098</v>
      </c>
      <c r="F38">
        <f ca="1">(SUMIFS(OFFSET([2]掉落汇总!$C$2:$C$871,,MATCH($B38,[2]掉落汇总!$D$1:$M$1)),[2]掉落汇总!$A$2:$A$871,F$1,[2]掉落汇总!$C$2:$C$871,$Q$1)+SUMIFS(OFFSET([2]掉落汇总!$C$2:$C$871,,MATCH($B38,[2]掉落汇总!$D$1:$M$1)),[2]掉落汇总!$A$2:$A$871,F$1,[2]掉落汇总!$C$2:$C$871,$Q$2)/$Q$3)*宝箱投放计算!E38</f>
        <v>0.61962134251290868</v>
      </c>
      <c r="G38">
        <f ca="1">(SUMIFS(OFFSET([2]掉落汇总!$C$2:$C$871,,MATCH($B38,[2]掉落汇总!$D$1:$M$1)),[2]掉落汇总!$A$2:$A$871,G$1,[2]掉落汇总!$C$2:$C$871,$Q$1)+SUMIFS(OFFSET([2]掉落汇总!$C$2:$C$871,,MATCH($B38,[2]掉落汇总!$D$1:$M$1)),[2]掉落汇总!$A$2:$A$871,G$1,[2]掉落汇总!$C$2:$C$871,$Q$2)/$Q$3)*宝箱投放计算!F38</f>
        <v>0</v>
      </c>
      <c r="H38">
        <f ca="1">(SUMIFS(OFFSET([2]掉落汇总!$C$2:$C$871,,MATCH($B38,[2]掉落汇总!$D$1:$M$1)),[2]掉落汇总!$A$2:$A$871,H$1,[2]掉落汇总!$C$2:$C$871,$Q$1)+SUMIFS(OFFSET([2]掉落汇总!$C$2:$C$871,,MATCH($B38,[2]掉落汇总!$D$1:$M$1)),[2]掉落汇总!$A$2:$A$871,H$1,[2]掉落汇总!$C$2:$C$871,$Q$2)/$Q$3)*宝箱投放计算!G38</f>
        <v>0</v>
      </c>
      <c r="I38">
        <f ca="1">(SUMIFS(OFFSET([2]掉落汇总!$C$2:$C$871,,MATCH($B38,[2]掉落汇总!$D$1:$M$1)),[2]掉落汇总!$A$2:$A$871,I$1,[2]掉落汇总!$C$2:$C$871,$Q$1)+SUMIFS(OFFSET([2]掉落汇总!$C$2:$C$871,,MATCH($B38,[2]掉落汇总!$D$1:$M$1)),[2]掉落汇总!$A$2:$A$871,I$1,[2]掉落汇总!$C$2:$C$871,$Q$2)/$Q$3)*宝箱投放计算!H38</f>
        <v>0</v>
      </c>
      <c r="J38">
        <f ca="1">(SUMIFS(OFFSET([2]掉落汇总!$C$2:$C$871,,MATCH($B38,[2]掉落汇总!$D$1:$M$1)),[2]掉落汇总!$A$2:$A$871,J$1,[2]掉落汇总!$C$2:$C$871,$Q$1)+SUMIFS(OFFSET([2]掉落汇总!$C$2:$C$871,,MATCH($B38,[2]掉落汇总!$D$1:$M$1)),[2]掉落汇总!$A$2:$A$871,J$1,[2]掉落汇总!$C$2:$C$871,$Q$2)/$Q$3)*宝箱投放计算!I38</f>
        <v>0</v>
      </c>
      <c r="K38">
        <f ca="1">(SUMIFS(OFFSET([2]掉落汇总!$C$2:$C$871,,MATCH($B38,[2]掉落汇总!$D$1:$M$1)),[2]掉落汇总!$A$2:$A$871,K$1,[2]掉落汇总!$C$2:$C$871,$Q$1)+SUMIFS(OFFSET([2]掉落汇总!$C$2:$C$871,,MATCH($B38,[2]掉落汇总!$D$1:$M$1)),[2]掉落汇总!$A$2:$A$871,K$1,[2]掉落汇总!$C$2:$C$871,$Q$2)/$Q$3)*宝箱投放计算!J38</f>
        <v>0</v>
      </c>
      <c r="L38">
        <f ca="1">(SUMIFS(OFFSET([2]掉落汇总!$C$2:$C$871,,MATCH($B38,[2]掉落汇总!$D$1:$M$1)),[2]掉落汇总!$A$2:$A$871,L$1,[2]掉落汇总!$C$2:$C$871,$Q$1)+SUMIFS(OFFSET([2]掉落汇总!$C$2:$C$871,,MATCH($B38,[2]掉落汇总!$D$1:$M$1)),[2]掉落汇总!$A$2:$A$871,L$1,[2]掉落汇总!$C$2:$C$871,$Q$2)/$Q$3)*宝箱投放计算!K38</f>
        <v>0.14863748967795209</v>
      </c>
      <c r="M38">
        <f ca="1">(SUMIFS(OFFSET([2]掉落汇总!$C$2:$C$871,,MATCH($B38,[2]掉落汇总!$D$1:$M$1)),[2]掉落汇总!$A$2:$A$871,M$1,[2]掉落汇总!$C$2:$C$871,$Q$1)+SUMIFS(OFFSET([2]掉落汇总!$C$2:$C$871,,MATCH($B38,[2]掉落汇总!$D$1:$M$1)),[2]掉落汇总!$A$2:$A$871,M$1,[2]掉落汇总!$C$2:$C$871,$Q$2)/$Q$3)*宝箱投放计算!L38</f>
        <v>0.14714469228074273</v>
      </c>
      <c r="N38">
        <f ca="1">(SUMIFS(OFFSET([2]掉落汇总!$C$2:$C$871,,MATCH($B38,[2]掉落汇总!$D$1:$M$1)),[2]掉落汇总!$A$2:$A$871,N$1,[2]掉落汇总!$C$2:$C$871,$Q$1)+SUMIFS(OFFSET([2]掉落汇总!$C$2:$C$871,,MATCH($B38,[2]掉落汇总!$D$1:$M$1)),[2]掉落汇总!$A$2:$A$871,N$1,[2]掉落汇总!$C$2:$C$871,$Q$2)/$Q$3)*宝箱投放计算!M38</f>
        <v>3.9341037619867215E-2</v>
      </c>
      <c r="O38">
        <f ca="1">(SUMIFS(OFFSET([2]掉落汇总!$C$2:$C$871,,MATCH($B38,[2]掉落汇总!$D$1:$M$1)),[2]掉落汇总!$A$2:$A$871,O$1,[2]掉落汇总!$C$2:$C$871,$Q$1)+SUMIFS(OFFSET([2]掉落汇总!$C$2:$C$871,,MATCH($B38,[2]掉落汇总!$D$1:$M$1)),[2]掉落汇总!$A$2:$A$871,O$1,[2]掉落汇总!$C$2:$C$871,$Q$2)/$Q$3)*宝箱投放计算!N38</f>
        <v>8.2982769549933721E-2</v>
      </c>
    </row>
    <row r="39" spans="1:15" x14ac:dyDescent="0.2">
      <c r="A39">
        <f>玩家成长时间线!A39</f>
        <v>38</v>
      </c>
      <c r="B39">
        <f>玩家成长时间线!B39</f>
        <v>9</v>
      </c>
      <c r="C39">
        <f ca="1">SUM($D$2:D39)</f>
        <v>179.88315415316541</v>
      </c>
      <c r="D39">
        <f t="shared" ca="1" si="0"/>
        <v>1.4465037765705211</v>
      </c>
      <c r="E39">
        <f ca="1">(SUMIFS(OFFSET([2]掉落汇总!$C$2:$C$871,,MATCH($B39,[2]掉落汇总!$D$1:$M$1)),[2]掉落汇总!$A$2:$A$871,E$1,[2]掉落汇总!$C$2:$C$871,$Q$1)+SUMIFS(OFFSET([2]掉落汇总!$C$2:$C$871,,MATCH($B39,[2]掉落汇总!$D$1:$M$1)),[2]掉落汇总!$A$2:$A$871,E$1,[2]掉落汇总!$C$2:$C$871,$Q$2)/$Q$3)*宝箱投放计算!D39</f>
        <v>0.40877644492911669</v>
      </c>
      <c r="F39">
        <f ca="1">(SUMIFS(OFFSET([2]掉落汇总!$C$2:$C$871,,MATCH($B39,[2]掉落汇总!$D$1:$M$1)),[2]掉落汇总!$A$2:$A$871,F$1,[2]掉落汇总!$C$2:$C$871,$Q$1)+SUMIFS(OFFSET([2]掉落汇总!$C$2:$C$871,,MATCH($B39,[2]掉落汇总!$D$1:$M$1)),[2]掉落汇总!$A$2:$A$871,F$1,[2]掉落汇总!$C$2:$C$871,$Q$2)/$Q$3)*宝箱投放计算!E39</f>
        <v>0.61962134251290868</v>
      </c>
      <c r="G39">
        <f ca="1">(SUMIFS(OFFSET([2]掉落汇总!$C$2:$C$871,,MATCH($B39,[2]掉落汇总!$D$1:$M$1)),[2]掉落汇总!$A$2:$A$871,G$1,[2]掉落汇总!$C$2:$C$871,$Q$1)+SUMIFS(OFFSET([2]掉落汇总!$C$2:$C$871,,MATCH($B39,[2]掉落汇总!$D$1:$M$1)),[2]掉落汇总!$A$2:$A$871,G$1,[2]掉落汇总!$C$2:$C$871,$Q$2)/$Q$3)*宝箱投放计算!F39</f>
        <v>0</v>
      </c>
      <c r="H39">
        <f ca="1">(SUMIFS(OFFSET([2]掉落汇总!$C$2:$C$871,,MATCH($B39,[2]掉落汇总!$D$1:$M$1)),[2]掉落汇总!$A$2:$A$871,H$1,[2]掉落汇总!$C$2:$C$871,$Q$1)+SUMIFS(OFFSET([2]掉落汇总!$C$2:$C$871,,MATCH($B39,[2]掉落汇总!$D$1:$M$1)),[2]掉落汇总!$A$2:$A$871,H$1,[2]掉落汇总!$C$2:$C$871,$Q$2)/$Q$3)*宝箱投放计算!G39</f>
        <v>0</v>
      </c>
      <c r="I39">
        <f ca="1">(SUMIFS(OFFSET([2]掉落汇总!$C$2:$C$871,,MATCH($B39,[2]掉落汇总!$D$1:$M$1)),[2]掉落汇总!$A$2:$A$871,I$1,[2]掉落汇总!$C$2:$C$871,$Q$1)+SUMIFS(OFFSET([2]掉落汇总!$C$2:$C$871,,MATCH($B39,[2]掉落汇总!$D$1:$M$1)),[2]掉落汇总!$A$2:$A$871,I$1,[2]掉落汇总!$C$2:$C$871,$Q$2)/$Q$3)*宝箱投放计算!H39</f>
        <v>0</v>
      </c>
      <c r="J39">
        <f ca="1">(SUMIFS(OFFSET([2]掉落汇总!$C$2:$C$871,,MATCH($B39,[2]掉落汇总!$D$1:$M$1)),[2]掉落汇总!$A$2:$A$871,J$1,[2]掉落汇总!$C$2:$C$871,$Q$1)+SUMIFS(OFFSET([2]掉落汇总!$C$2:$C$871,,MATCH($B39,[2]掉落汇总!$D$1:$M$1)),[2]掉落汇总!$A$2:$A$871,J$1,[2]掉落汇总!$C$2:$C$871,$Q$2)/$Q$3)*宝箱投放计算!I39</f>
        <v>0</v>
      </c>
      <c r="K39">
        <f ca="1">(SUMIFS(OFFSET([2]掉落汇总!$C$2:$C$871,,MATCH($B39,[2]掉落汇总!$D$1:$M$1)),[2]掉落汇总!$A$2:$A$871,K$1,[2]掉落汇总!$C$2:$C$871,$Q$1)+SUMIFS(OFFSET([2]掉落汇总!$C$2:$C$871,,MATCH($B39,[2]掉落汇总!$D$1:$M$1)),[2]掉落汇总!$A$2:$A$871,K$1,[2]掉落汇总!$C$2:$C$871,$Q$2)/$Q$3)*宝箱投放计算!J39</f>
        <v>0</v>
      </c>
      <c r="L39">
        <f ca="1">(SUMIFS(OFFSET([2]掉落汇总!$C$2:$C$871,,MATCH($B39,[2]掉落汇总!$D$1:$M$1)),[2]掉落汇总!$A$2:$A$871,L$1,[2]掉落汇总!$C$2:$C$871,$Q$1)+SUMIFS(OFFSET([2]掉落汇总!$C$2:$C$871,,MATCH($B39,[2]掉落汇总!$D$1:$M$1)),[2]掉落汇总!$A$2:$A$871,L$1,[2]掉落汇总!$C$2:$C$871,$Q$2)/$Q$3)*宝箱投放计算!K39</f>
        <v>0.14863748967795209</v>
      </c>
      <c r="M39">
        <f ca="1">(SUMIFS(OFFSET([2]掉落汇总!$C$2:$C$871,,MATCH($B39,[2]掉落汇总!$D$1:$M$1)),[2]掉落汇总!$A$2:$A$871,M$1,[2]掉落汇总!$C$2:$C$871,$Q$1)+SUMIFS(OFFSET([2]掉落汇总!$C$2:$C$871,,MATCH($B39,[2]掉落汇总!$D$1:$M$1)),[2]掉落汇总!$A$2:$A$871,M$1,[2]掉落汇总!$C$2:$C$871,$Q$2)/$Q$3)*宝箱投放计算!L39</f>
        <v>0.14714469228074273</v>
      </c>
      <c r="N39">
        <f ca="1">(SUMIFS(OFFSET([2]掉落汇总!$C$2:$C$871,,MATCH($B39,[2]掉落汇总!$D$1:$M$1)),[2]掉落汇总!$A$2:$A$871,N$1,[2]掉落汇总!$C$2:$C$871,$Q$1)+SUMIFS(OFFSET([2]掉落汇总!$C$2:$C$871,,MATCH($B39,[2]掉落汇总!$D$1:$M$1)),[2]掉落汇总!$A$2:$A$871,N$1,[2]掉落汇总!$C$2:$C$871,$Q$2)/$Q$3)*宝箱投放计算!M39</f>
        <v>3.9341037619867215E-2</v>
      </c>
      <c r="O39">
        <f ca="1">(SUMIFS(OFFSET([2]掉落汇总!$C$2:$C$871,,MATCH($B39,[2]掉落汇总!$D$1:$M$1)),[2]掉落汇总!$A$2:$A$871,O$1,[2]掉落汇总!$C$2:$C$871,$Q$1)+SUMIFS(OFFSET([2]掉落汇总!$C$2:$C$871,,MATCH($B39,[2]掉落汇总!$D$1:$M$1)),[2]掉落汇总!$A$2:$A$871,O$1,[2]掉落汇总!$C$2:$C$871,$Q$2)/$Q$3)*宝箱投放计算!N39</f>
        <v>8.2982769549933721E-2</v>
      </c>
    </row>
    <row r="40" spans="1:15" x14ac:dyDescent="0.2">
      <c r="A40">
        <f>玩家成长时间线!A40</f>
        <v>39</v>
      </c>
      <c r="B40">
        <f>玩家成长时间线!B40</f>
        <v>10</v>
      </c>
      <c r="C40">
        <f ca="1">SUM($D$2:D40)</f>
        <v>185.03458286776078</v>
      </c>
      <c r="D40">
        <f t="shared" ca="1" si="0"/>
        <v>5.151428714595359</v>
      </c>
      <c r="E40">
        <f ca="1">(SUMIFS(OFFSET([2]掉落汇总!$C$2:$C$871,,MATCH($B40,[2]掉落汇总!$D$1:$M$1)),[2]掉落汇总!$A$2:$A$871,E$1,[2]掉落汇总!$C$2:$C$871,$Q$1)+SUMIFS(OFFSET([2]掉落汇总!$C$2:$C$871,,MATCH($B40,[2]掉落汇总!$D$1:$M$1)),[2]掉落汇总!$A$2:$A$871,E$1,[2]掉落汇总!$C$2:$C$871,$Q$2)/$Q$3)*宝箱投放计算!D40</f>
        <v>0.39605260389268809</v>
      </c>
      <c r="F40">
        <f ca="1">(SUMIFS(OFFSET([2]掉落汇总!$C$2:$C$871,,MATCH($B40,[2]掉落汇总!$D$1:$M$1)),[2]掉落汇总!$A$2:$A$871,F$1,[2]掉落汇总!$C$2:$C$871,$Q$1)+SUMIFS(OFFSET([2]掉落汇总!$C$2:$C$871,,MATCH($B40,[2]掉落汇总!$D$1:$M$1)),[2]掉落汇总!$A$2:$A$871,F$1,[2]掉落汇总!$C$2:$C$871,$Q$2)/$Q$3)*宝箱投放计算!E40</f>
        <v>0.61962134251290868</v>
      </c>
      <c r="G40">
        <f ca="1">(SUMIFS(OFFSET([2]掉落汇总!$C$2:$C$871,,MATCH($B40,[2]掉落汇总!$D$1:$M$1)),[2]掉落汇总!$A$2:$A$871,G$1,[2]掉落汇总!$C$2:$C$871,$Q$1)+SUMIFS(OFFSET([2]掉落汇总!$C$2:$C$871,,MATCH($B40,[2]掉落汇总!$D$1:$M$1)),[2]掉落汇总!$A$2:$A$871,G$1,[2]掉落汇总!$C$2:$C$871,$Q$2)/$Q$3)*宝箱投放计算!F40</f>
        <v>0</v>
      </c>
      <c r="H40">
        <f ca="1">(SUMIFS(OFFSET([2]掉落汇总!$C$2:$C$871,,MATCH($B40,[2]掉落汇总!$D$1:$M$1)),[2]掉落汇总!$A$2:$A$871,H$1,[2]掉落汇总!$C$2:$C$871,$Q$1)+SUMIFS(OFFSET([2]掉落汇总!$C$2:$C$871,,MATCH($B40,[2]掉落汇总!$D$1:$M$1)),[2]掉落汇总!$A$2:$A$871,H$1,[2]掉落汇总!$C$2:$C$871,$Q$2)/$Q$3)*宝箱投放计算!G40</f>
        <v>0</v>
      </c>
      <c r="I40">
        <f ca="1">(SUMIFS(OFFSET([2]掉落汇总!$C$2:$C$871,,MATCH($B40,[2]掉落汇总!$D$1:$M$1)),[2]掉落汇总!$A$2:$A$871,I$1,[2]掉落汇总!$C$2:$C$871,$Q$1)+SUMIFS(OFFSET([2]掉落汇总!$C$2:$C$871,,MATCH($B40,[2]掉落汇总!$D$1:$M$1)),[2]掉落汇总!$A$2:$A$871,I$1,[2]掉落汇总!$C$2:$C$871,$Q$2)/$Q$3)*宝箱投放计算!H40</f>
        <v>0</v>
      </c>
      <c r="J40">
        <f ca="1">(SUMIFS(OFFSET([2]掉落汇总!$C$2:$C$871,,MATCH($B40,[2]掉落汇总!$D$1:$M$1)),[2]掉落汇总!$A$2:$A$871,J$1,[2]掉落汇总!$C$2:$C$871,$Q$1)+SUMIFS(OFFSET([2]掉落汇总!$C$2:$C$871,,MATCH($B40,[2]掉落汇总!$D$1:$M$1)),[2]掉落汇总!$A$2:$A$871,J$1,[2]掉落汇总!$C$2:$C$871,$Q$2)/$Q$3)*宝箱投放计算!I40</f>
        <v>3.7176487790612662</v>
      </c>
      <c r="K40">
        <f ca="1">(SUMIFS(OFFSET([2]掉落汇总!$C$2:$C$871,,MATCH($B40,[2]掉落汇总!$D$1:$M$1)),[2]掉落汇总!$A$2:$A$871,K$1,[2]掉落汇总!$C$2:$C$871,$Q$1)+SUMIFS(OFFSET([2]掉落汇总!$C$2:$C$871,,MATCH($B40,[2]掉落汇总!$D$1:$M$1)),[2]掉落汇总!$A$2:$A$871,K$1,[2]掉落汇总!$C$2:$C$871,$Q$2)/$Q$3)*宝箱投放计算!J40</f>
        <v>0</v>
      </c>
      <c r="L40">
        <f ca="1">(SUMIFS(OFFSET([2]掉落汇总!$C$2:$C$871,,MATCH($B40,[2]掉落汇总!$D$1:$M$1)),[2]掉落汇总!$A$2:$A$871,L$1,[2]掉落汇总!$C$2:$C$871,$Q$1)+SUMIFS(OFFSET([2]掉落汇总!$C$2:$C$871,,MATCH($B40,[2]掉落汇总!$D$1:$M$1)),[2]掉落汇总!$A$2:$A$871,L$1,[2]掉落汇总!$C$2:$C$871,$Q$2)/$Q$3)*宝箱投放计算!K40</f>
        <v>0.14863748967795209</v>
      </c>
      <c r="M40">
        <f ca="1">(SUMIFS(OFFSET([2]掉落汇总!$C$2:$C$871,,MATCH($B40,[2]掉落汇总!$D$1:$M$1)),[2]掉落汇总!$A$2:$A$871,M$1,[2]掉落汇总!$C$2:$C$871,$Q$1)+SUMIFS(OFFSET([2]掉落汇总!$C$2:$C$871,,MATCH($B40,[2]掉落汇总!$D$1:$M$1)),[2]掉落汇总!$A$2:$A$871,M$1,[2]掉落汇总!$C$2:$C$871,$Q$2)/$Q$3)*宝箱投放计算!L40</f>
        <v>0.14714469228074273</v>
      </c>
      <c r="N40">
        <f ca="1">(SUMIFS(OFFSET([2]掉落汇总!$C$2:$C$871,,MATCH($B40,[2]掉落汇总!$D$1:$M$1)),[2]掉落汇总!$A$2:$A$871,N$1,[2]掉落汇总!$C$2:$C$871,$Q$1)+SUMIFS(OFFSET([2]掉落汇总!$C$2:$C$871,,MATCH($B40,[2]掉落汇总!$D$1:$M$1)),[2]掉落汇总!$A$2:$A$871,N$1,[2]掉落汇总!$C$2:$C$871,$Q$2)/$Q$3)*宝箱投放计算!M40</f>
        <v>3.9341037619867215E-2</v>
      </c>
      <c r="O40">
        <f ca="1">(SUMIFS(OFFSET([2]掉落汇总!$C$2:$C$871,,MATCH($B40,[2]掉落汇总!$D$1:$M$1)),[2]掉落汇总!$A$2:$A$871,O$1,[2]掉落汇总!$C$2:$C$871,$Q$1)+SUMIFS(OFFSET([2]掉落汇总!$C$2:$C$871,,MATCH($B40,[2]掉落汇总!$D$1:$M$1)),[2]掉落汇总!$A$2:$A$871,O$1,[2]掉落汇总!$C$2:$C$871,$Q$2)/$Q$3)*宝箱投放计算!N40</f>
        <v>8.2982769549933721E-2</v>
      </c>
    </row>
    <row r="41" spans="1:15" x14ac:dyDescent="0.2">
      <c r="A41">
        <f>玩家成长时间线!A41</f>
        <v>40</v>
      </c>
      <c r="B41">
        <f>玩家成长时间线!B41</f>
        <v>10</v>
      </c>
      <c r="C41">
        <f ca="1">SUM($D$2:D41)</f>
        <v>186.50371261918124</v>
      </c>
      <c r="D41">
        <f t="shared" ca="1" si="0"/>
        <v>1.469129751420468</v>
      </c>
      <c r="E41">
        <f ca="1">(SUMIFS(OFFSET([2]掉落汇总!$C$2:$C$871,,MATCH($B41,[2]掉落汇总!$D$1:$M$1)),[2]掉落汇总!$A$2:$A$871,E$1,[2]掉落汇总!$C$2:$C$871,$Q$1)+SUMIFS(OFFSET([2]掉落汇总!$C$2:$C$871,,MATCH($B41,[2]掉落汇总!$D$1:$M$1)),[2]掉落汇总!$A$2:$A$871,E$1,[2]掉落汇总!$C$2:$C$871,$Q$2)/$Q$3)*宝箱投放计算!D41</f>
        <v>0.43140241977906357</v>
      </c>
      <c r="F41">
        <f ca="1">(SUMIFS(OFFSET([2]掉落汇总!$C$2:$C$871,,MATCH($B41,[2]掉落汇总!$D$1:$M$1)),[2]掉落汇总!$A$2:$A$871,F$1,[2]掉落汇总!$C$2:$C$871,$Q$1)+SUMIFS(OFFSET([2]掉落汇总!$C$2:$C$871,,MATCH($B41,[2]掉落汇总!$D$1:$M$1)),[2]掉落汇总!$A$2:$A$871,F$1,[2]掉落汇总!$C$2:$C$871,$Q$2)/$Q$3)*宝箱投放计算!E41</f>
        <v>0.61962134251290868</v>
      </c>
      <c r="G41">
        <f ca="1">(SUMIFS(OFFSET([2]掉落汇总!$C$2:$C$871,,MATCH($B41,[2]掉落汇总!$D$1:$M$1)),[2]掉落汇总!$A$2:$A$871,G$1,[2]掉落汇总!$C$2:$C$871,$Q$1)+SUMIFS(OFFSET([2]掉落汇总!$C$2:$C$871,,MATCH($B41,[2]掉落汇总!$D$1:$M$1)),[2]掉落汇总!$A$2:$A$871,G$1,[2]掉落汇总!$C$2:$C$871,$Q$2)/$Q$3)*宝箱投放计算!F41</f>
        <v>0</v>
      </c>
      <c r="H41">
        <f ca="1">(SUMIFS(OFFSET([2]掉落汇总!$C$2:$C$871,,MATCH($B41,[2]掉落汇总!$D$1:$M$1)),[2]掉落汇总!$A$2:$A$871,H$1,[2]掉落汇总!$C$2:$C$871,$Q$1)+SUMIFS(OFFSET([2]掉落汇总!$C$2:$C$871,,MATCH($B41,[2]掉落汇总!$D$1:$M$1)),[2]掉落汇总!$A$2:$A$871,H$1,[2]掉落汇总!$C$2:$C$871,$Q$2)/$Q$3)*宝箱投放计算!G41</f>
        <v>0</v>
      </c>
      <c r="I41">
        <f ca="1">(SUMIFS(OFFSET([2]掉落汇总!$C$2:$C$871,,MATCH($B41,[2]掉落汇总!$D$1:$M$1)),[2]掉落汇总!$A$2:$A$871,I$1,[2]掉落汇总!$C$2:$C$871,$Q$1)+SUMIFS(OFFSET([2]掉落汇总!$C$2:$C$871,,MATCH($B41,[2]掉落汇总!$D$1:$M$1)),[2]掉落汇总!$A$2:$A$871,I$1,[2]掉落汇总!$C$2:$C$871,$Q$2)/$Q$3)*宝箱投放计算!H41</f>
        <v>0</v>
      </c>
      <c r="J41">
        <f ca="1">(SUMIFS(OFFSET([2]掉落汇总!$C$2:$C$871,,MATCH($B41,[2]掉落汇总!$D$1:$M$1)),[2]掉落汇总!$A$2:$A$871,J$1,[2]掉落汇总!$C$2:$C$871,$Q$1)+SUMIFS(OFFSET([2]掉落汇总!$C$2:$C$871,,MATCH($B41,[2]掉落汇总!$D$1:$M$1)),[2]掉落汇总!$A$2:$A$871,J$1,[2]掉落汇总!$C$2:$C$871,$Q$2)/$Q$3)*宝箱投放计算!I41</f>
        <v>0</v>
      </c>
      <c r="K41">
        <f ca="1">(SUMIFS(OFFSET([2]掉落汇总!$C$2:$C$871,,MATCH($B41,[2]掉落汇总!$D$1:$M$1)),[2]掉落汇总!$A$2:$A$871,K$1,[2]掉落汇总!$C$2:$C$871,$Q$1)+SUMIFS(OFFSET([2]掉落汇总!$C$2:$C$871,,MATCH($B41,[2]掉落汇总!$D$1:$M$1)),[2]掉落汇总!$A$2:$A$871,K$1,[2]掉落汇总!$C$2:$C$871,$Q$2)/$Q$3)*宝箱投放计算!J41</f>
        <v>0</v>
      </c>
      <c r="L41">
        <f ca="1">(SUMIFS(OFFSET([2]掉落汇总!$C$2:$C$871,,MATCH($B41,[2]掉落汇总!$D$1:$M$1)),[2]掉落汇总!$A$2:$A$871,L$1,[2]掉落汇总!$C$2:$C$871,$Q$1)+SUMIFS(OFFSET([2]掉落汇总!$C$2:$C$871,,MATCH($B41,[2]掉落汇总!$D$1:$M$1)),[2]掉落汇总!$A$2:$A$871,L$1,[2]掉落汇总!$C$2:$C$871,$Q$2)/$Q$3)*宝箱投放计算!K41</f>
        <v>0.14863748967795209</v>
      </c>
      <c r="M41">
        <f ca="1">(SUMIFS(OFFSET([2]掉落汇总!$C$2:$C$871,,MATCH($B41,[2]掉落汇总!$D$1:$M$1)),[2]掉落汇总!$A$2:$A$871,M$1,[2]掉落汇总!$C$2:$C$871,$Q$1)+SUMIFS(OFFSET([2]掉落汇总!$C$2:$C$871,,MATCH($B41,[2]掉落汇总!$D$1:$M$1)),[2]掉落汇总!$A$2:$A$871,M$1,[2]掉落汇总!$C$2:$C$871,$Q$2)/$Q$3)*宝箱投放计算!L41</f>
        <v>0.14714469228074273</v>
      </c>
      <c r="N41">
        <f ca="1">(SUMIFS(OFFSET([2]掉落汇总!$C$2:$C$871,,MATCH($B41,[2]掉落汇总!$D$1:$M$1)),[2]掉落汇总!$A$2:$A$871,N$1,[2]掉落汇总!$C$2:$C$871,$Q$1)+SUMIFS(OFFSET([2]掉落汇总!$C$2:$C$871,,MATCH($B41,[2]掉落汇总!$D$1:$M$1)),[2]掉落汇总!$A$2:$A$871,N$1,[2]掉落汇总!$C$2:$C$871,$Q$2)/$Q$3)*宝箱投放计算!M41</f>
        <v>3.9341037619867215E-2</v>
      </c>
      <c r="O41">
        <f ca="1">(SUMIFS(OFFSET([2]掉落汇总!$C$2:$C$871,,MATCH($B41,[2]掉落汇总!$D$1:$M$1)),[2]掉落汇总!$A$2:$A$871,O$1,[2]掉落汇总!$C$2:$C$871,$Q$1)+SUMIFS(OFFSET([2]掉落汇总!$C$2:$C$871,,MATCH($B41,[2]掉落汇总!$D$1:$M$1)),[2]掉落汇总!$A$2:$A$871,O$1,[2]掉落汇总!$C$2:$C$871,$Q$2)/$Q$3)*宝箱投放计算!N41</f>
        <v>8.2982769549933721E-2</v>
      </c>
    </row>
    <row r="42" spans="1:15" x14ac:dyDescent="0.2">
      <c r="A42">
        <f>玩家成长时间线!A42</f>
        <v>41</v>
      </c>
      <c r="B42">
        <f>玩家成长时间线!B42</f>
        <v>10</v>
      </c>
      <c r="C42">
        <f ca="1">SUM($D$2:D42)</f>
        <v>187.94085920384737</v>
      </c>
      <c r="D42">
        <f t="shared" ca="1" si="0"/>
        <v>1.4371465846661282</v>
      </c>
      <c r="E42">
        <f ca="1">(SUMIFS(OFFSET([2]掉落汇总!$C$2:$C$871,,MATCH($B42,[2]掉落汇总!$D$1:$M$1)),[2]掉落汇总!$A$2:$A$871,E$1,[2]掉落汇总!$C$2:$C$871,$Q$1)+SUMIFS(OFFSET([2]掉落汇总!$C$2:$C$871,,MATCH($B42,[2]掉落汇总!$D$1:$M$1)),[2]掉落汇总!$A$2:$A$871,E$1,[2]掉落汇总!$C$2:$C$871,$Q$2)/$Q$3)*宝箱投放计算!D42</f>
        <v>0.39941925302472381</v>
      </c>
      <c r="F42">
        <f ca="1">(SUMIFS(OFFSET([2]掉落汇总!$C$2:$C$871,,MATCH($B42,[2]掉落汇总!$D$1:$M$1)),[2]掉落汇总!$A$2:$A$871,F$1,[2]掉落汇总!$C$2:$C$871,$Q$1)+SUMIFS(OFFSET([2]掉落汇总!$C$2:$C$871,,MATCH($B42,[2]掉落汇总!$D$1:$M$1)),[2]掉落汇总!$A$2:$A$871,F$1,[2]掉落汇总!$C$2:$C$871,$Q$2)/$Q$3)*宝箱投放计算!E42</f>
        <v>0.61962134251290868</v>
      </c>
      <c r="G42">
        <f ca="1">(SUMIFS(OFFSET([2]掉落汇总!$C$2:$C$871,,MATCH($B42,[2]掉落汇总!$D$1:$M$1)),[2]掉落汇总!$A$2:$A$871,G$1,[2]掉落汇总!$C$2:$C$871,$Q$1)+SUMIFS(OFFSET([2]掉落汇总!$C$2:$C$871,,MATCH($B42,[2]掉落汇总!$D$1:$M$1)),[2]掉落汇总!$A$2:$A$871,G$1,[2]掉落汇总!$C$2:$C$871,$Q$2)/$Q$3)*宝箱投放计算!F42</f>
        <v>0</v>
      </c>
      <c r="H42">
        <f ca="1">(SUMIFS(OFFSET([2]掉落汇总!$C$2:$C$871,,MATCH($B42,[2]掉落汇总!$D$1:$M$1)),[2]掉落汇总!$A$2:$A$871,H$1,[2]掉落汇总!$C$2:$C$871,$Q$1)+SUMIFS(OFFSET([2]掉落汇总!$C$2:$C$871,,MATCH($B42,[2]掉落汇总!$D$1:$M$1)),[2]掉落汇总!$A$2:$A$871,H$1,[2]掉落汇总!$C$2:$C$871,$Q$2)/$Q$3)*宝箱投放计算!G42</f>
        <v>0</v>
      </c>
      <c r="I42">
        <f ca="1">(SUMIFS(OFFSET([2]掉落汇总!$C$2:$C$871,,MATCH($B42,[2]掉落汇总!$D$1:$M$1)),[2]掉落汇总!$A$2:$A$871,I$1,[2]掉落汇总!$C$2:$C$871,$Q$1)+SUMIFS(OFFSET([2]掉落汇总!$C$2:$C$871,,MATCH($B42,[2]掉落汇总!$D$1:$M$1)),[2]掉落汇总!$A$2:$A$871,I$1,[2]掉落汇总!$C$2:$C$871,$Q$2)/$Q$3)*宝箱投放计算!H42</f>
        <v>0</v>
      </c>
      <c r="J42">
        <f ca="1">(SUMIFS(OFFSET([2]掉落汇总!$C$2:$C$871,,MATCH($B42,[2]掉落汇总!$D$1:$M$1)),[2]掉落汇总!$A$2:$A$871,J$1,[2]掉落汇总!$C$2:$C$871,$Q$1)+SUMIFS(OFFSET([2]掉落汇总!$C$2:$C$871,,MATCH($B42,[2]掉落汇总!$D$1:$M$1)),[2]掉落汇总!$A$2:$A$871,J$1,[2]掉落汇总!$C$2:$C$871,$Q$2)/$Q$3)*宝箱投放计算!I42</f>
        <v>0</v>
      </c>
      <c r="K42">
        <f ca="1">(SUMIFS(OFFSET([2]掉落汇总!$C$2:$C$871,,MATCH($B42,[2]掉落汇总!$D$1:$M$1)),[2]掉落汇总!$A$2:$A$871,K$1,[2]掉落汇总!$C$2:$C$871,$Q$1)+SUMIFS(OFFSET([2]掉落汇总!$C$2:$C$871,,MATCH($B42,[2]掉落汇总!$D$1:$M$1)),[2]掉落汇总!$A$2:$A$871,K$1,[2]掉落汇总!$C$2:$C$871,$Q$2)/$Q$3)*宝箱投放计算!J42</f>
        <v>0</v>
      </c>
      <c r="L42">
        <f ca="1">(SUMIFS(OFFSET([2]掉落汇总!$C$2:$C$871,,MATCH($B42,[2]掉落汇总!$D$1:$M$1)),[2]掉落汇总!$A$2:$A$871,L$1,[2]掉落汇总!$C$2:$C$871,$Q$1)+SUMIFS(OFFSET([2]掉落汇总!$C$2:$C$871,,MATCH($B42,[2]掉落汇总!$D$1:$M$1)),[2]掉落汇总!$A$2:$A$871,L$1,[2]掉落汇总!$C$2:$C$871,$Q$2)/$Q$3)*宝箱投放计算!K42</f>
        <v>0.14863748967795209</v>
      </c>
      <c r="M42">
        <f ca="1">(SUMIFS(OFFSET([2]掉落汇总!$C$2:$C$871,,MATCH($B42,[2]掉落汇总!$D$1:$M$1)),[2]掉落汇总!$A$2:$A$871,M$1,[2]掉落汇总!$C$2:$C$871,$Q$1)+SUMIFS(OFFSET([2]掉落汇总!$C$2:$C$871,,MATCH($B42,[2]掉落汇总!$D$1:$M$1)),[2]掉落汇总!$A$2:$A$871,M$1,[2]掉落汇总!$C$2:$C$871,$Q$2)/$Q$3)*宝箱投放计算!L42</f>
        <v>0.14714469228074273</v>
      </c>
      <c r="N42">
        <f ca="1">(SUMIFS(OFFSET([2]掉落汇总!$C$2:$C$871,,MATCH($B42,[2]掉落汇总!$D$1:$M$1)),[2]掉落汇总!$A$2:$A$871,N$1,[2]掉落汇总!$C$2:$C$871,$Q$1)+SUMIFS(OFFSET([2]掉落汇总!$C$2:$C$871,,MATCH($B42,[2]掉落汇总!$D$1:$M$1)),[2]掉落汇总!$A$2:$A$871,N$1,[2]掉落汇总!$C$2:$C$871,$Q$2)/$Q$3)*宝箱投放计算!M42</f>
        <v>3.9341037619867215E-2</v>
      </c>
      <c r="O42">
        <f ca="1">(SUMIFS(OFFSET([2]掉落汇总!$C$2:$C$871,,MATCH($B42,[2]掉落汇总!$D$1:$M$1)),[2]掉落汇总!$A$2:$A$871,O$1,[2]掉落汇总!$C$2:$C$871,$Q$1)+SUMIFS(OFFSET([2]掉落汇总!$C$2:$C$871,,MATCH($B42,[2]掉落汇总!$D$1:$M$1)),[2]掉落汇总!$A$2:$A$871,O$1,[2]掉落汇总!$C$2:$C$871,$Q$2)/$Q$3)*宝箱投放计算!N42</f>
        <v>8.2982769549933721E-2</v>
      </c>
    </row>
    <row r="43" spans="1:15" x14ac:dyDescent="0.2">
      <c r="A43">
        <f>玩家成长时间线!A43</f>
        <v>42</v>
      </c>
      <c r="B43">
        <f>玩家成长时间线!B43</f>
        <v>8</v>
      </c>
      <c r="C43">
        <f ca="1">SUM($D$2:D43)</f>
        <v>191.27317083314284</v>
      </c>
      <c r="D43">
        <f t="shared" ca="1" si="0"/>
        <v>3.3323116292954769</v>
      </c>
      <c r="E43">
        <f ca="1">(SUMIFS(OFFSET([2]掉落汇总!$C$2:$C$871,,MATCH($B43,[2]掉落汇总!$D$1:$M$1)),[2]掉落汇总!$A$2:$A$871,E$1,[2]掉落汇总!$C$2:$C$871,$Q$1)+SUMIFS(OFFSET([2]掉落汇总!$C$2:$C$871,,MATCH($B43,[2]掉落汇总!$D$1:$M$1)),[2]掉落汇总!$A$2:$A$871,E$1,[2]掉落汇总!$C$2:$C$871,$Q$2)/$Q$3)*宝箱投放计算!D43</f>
        <v>0.41240769230769231</v>
      </c>
      <c r="F43">
        <f ca="1">(SUMIFS(OFFSET([2]掉落汇总!$C$2:$C$871,,MATCH($B43,[2]掉落汇总!$D$1:$M$1)),[2]掉落汇总!$A$2:$A$871,F$1,[2]掉落汇总!$C$2:$C$871,$Q$1)+SUMIFS(OFFSET([2]掉落汇总!$C$2:$C$871,,MATCH($B43,[2]掉落汇总!$D$1:$M$1)),[2]掉落汇总!$A$2:$A$871,F$1,[2]掉落汇总!$C$2:$C$871,$Q$2)/$Q$3)*宝箱投放计算!E43</f>
        <v>0.49569707401032698</v>
      </c>
      <c r="G43">
        <f ca="1">(SUMIFS(OFFSET([2]掉落汇总!$C$2:$C$871,,MATCH($B43,[2]掉落汇总!$D$1:$M$1)),[2]掉落汇总!$A$2:$A$871,G$1,[2]掉落汇总!$C$2:$C$871,$Q$1)+SUMIFS(OFFSET([2]掉落汇总!$C$2:$C$871,,MATCH($B43,[2]掉落汇总!$D$1:$M$1)),[2]掉落汇总!$A$2:$A$871,G$1,[2]掉落汇总!$C$2:$C$871,$Q$2)/$Q$3)*宝箱投放计算!F43</f>
        <v>1.0190452324270141</v>
      </c>
      <c r="H43">
        <f ca="1">(SUMIFS(OFFSET([2]掉落汇总!$C$2:$C$871,,MATCH($B43,[2]掉落汇总!$D$1:$M$1)),[2]掉落汇总!$A$2:$A$871,H$1,[2]掉落汇总!$C$2:$C$871,$Q$1)+SUMIFS(OFFSET([2]掉落汇总!$C$2:$C$871,,MATCH($B43,[2]掉落汇总!$D$1:$M$1)),[2]掉落汇总!$A$2:$A$871,H$1,[2]掉落汇总!$C$2:$C$871,$Q$2)/$Q$3)*宝箱投放计算!G43</f>
        <v>0</v>
      </c>
      <c r="I43">
        <f ca="1">(SUMIFS(OFFSET([2]掉落汇总!$C$2:$C$871,,MATCH($B43,[2]掉落汇总!$D$1:$M$1)),[2]掉落汇总!$A$2:$A$871,I$1,[2]掉落汇总!$C$2:$C$871,$Q$1)+SUMIFS(OFFSET([2]掉落汇总!$C$2:$C$871,,MATCH($B43,[2]掉落汇总!$D$1:$M$1)),[2]掉落汇总!$A$2:$A$871,I$1,[2]掉落汇总!$C$2:$C$871,$Q$2)/$Q$3)*宝箱投放计算!H43</f>
        <v>0.98705564142194746</v>
      </c>
      <c r="J43">
        <f ca="1">(SUMIFS(OFFSET([2]掉落汇总!$C$2:$C$871,,MATCH($B43,[2]掉落汇总!$D$1:$M$1)),[2]掉落汇总!$A$2:$A$871,J$1,[2]掉落汇总!$C$2:$C$871,$Q$1)+SUMIFS(OFFSET([2]掉落汇总!$C$2:$C$871,,MATCH($B43,[2]掉落汇总!$D$1:$M$1)),[2]掉落汇总!$A$2:$A$871,J$1,[2]掉落汇总!$C$2:$C$871,$Q$2)/$Q$3)*宝箱投放计算!I43</f>
        <v>0</v>
      </c>
      <c r="K43">
        <f ca="1">(SUMIFS(OFFSET([2]掉落汇总!$C$2:$C$871,,MATCH($B43,[2]掉落汇总!$D$1:$M$1)),[2]掉落汇总!$A$2:$A$871,K$1,[2]掉落汇总!$C$2:$C$871,$Q$1)+SUMIFS(OFFSET([2]掉落汇总!$C$2:$C$871,,MATCH($B43,[2]掉落汇总!$D$1:$M$1)),[2]掉落汇总!$A$2:$A$871,K$1,[2]掉落汇总!$C$2:$C$871,$Q$2)/$Q$3)*宝箱投放计算!J43</f>
        <v>0</v>
      </c>
      <c r="L43">
        <f ca="1">(SUMIFS(OFFSET([2]掉落汇总!$C$2:$C$871,,MATCH($B43,[2]掉落汇总!$D$1:$M$1)),[2]掉落汇总!$A$2:$A$871,L$1,[2]掉落汇总!$C$2:$C$871,$Q$1)+SUMIFS(OFFSET([2]掉落汇总!$C$2:$C$871,,MATCH($B43,[2]掉落汇总!$D$1:$M$1)),[2]掉落汇总!$A$2:$A$871,L$1,[2]掉落汇总!$C$2:$C$871,$Q$2)/$Q$3)*宝箱投放计算!K43</f>
        <v>0.14863748967795209</v>
      </c>
      <c r="M43">
        <f ca="1">(SUMIFS(OFFSET([2]掉落汇总!$C$2:$C$871,,MATCH($B43,[2]掉落汇总!$D$1:$M$1)),[2]掉落汇总!$A$2:$A$871,M$1,[2]掉落汇总!$C$2:$C$871,$Q$1)+SUMIFS(OFFSET([2]掉落汇总!$C$2:$C$871,,MATCH($B43,[2]掉落汇总!$D$1:$M$1)),[2]掉落汇总!$A$2:$A$871,M$1,[2]掉落汇总!$C$2:$C$871,$Q$2)/$Q$3)*宝箱投放计算!L43</f>
        <v>0.14714469228074273</v>
      </c>
      <c r="N43">
        <f ca="1">(SUMIFS(OFFSET([2]掉落汇总!$C$2:$C$871,,MATCH($B43,[2]掉落汇总!$D$1:$M$1)),[2]掉落汇总!$A$2:$A$871,N$1,[2]掉落汇总!$C$2:$C$871,$Q$1)+SUMIFS(OFFSET([2]掉落汇总!$C$2:$C$871,,MATCH($B43,[2]掉落汇总!$D$1:$M$1)),[2]掉落汇总!$A$2:$A$871,N$1,[2]掉落汇总!$C$2:$C$871,$Q$2)/$Q$3)*宝箱投放计算!M43</f>
        <v>3.9341037619867215E-2</v>
      </c>
      <c r="O43">
        <f ca="1">(SUMIFS(OFFSET([2]掉落汇总!$C$2:$C$871,,MATCH($B43,[2]掉落汇总!$D$1:$M$1)),[2]掉落汇总!$A$2:$A$871,O$1,[2]掉落汇总!$C$2:$C$871,$Q$1)+SUMIFS(OFFSET([2]掉落汇总!$C$2:$C$871,,MATCH($B43,[2]掉落汇总!$D$1:$M$1)),[2]掉落汇总!$A$2:$A$871,O$1,[2]掉落汇总!$C$2:$C$871,$Q$2)/$Q$3)*宝箱投放计算!N43</f>
        <v>8.2982769549933721E-2</v>
      </c>
    </row>
    <row r="44" spans="1:15" x14ac:dyDescent="0.2">
      <c r="A44">
        <f>玩家成长时间线!A44</f>
        <v>43</v>
      </c>
      <c r="B44">
        <f>玩家成长时间线!B44</f>
        <v>8</v>
      </c>
      <c r="C44">
        <f ca="1">SUM($D$2:D44)</f>
        <v>192.60111235782011</v>
      </c>
      <c r="D44">
        <f t="shared" ca="1" si="0"/>
        <v>1.3279415246772841</v>
      </c>
      <c r="E44">
        <f ca="1">(SUMIFS(OFFSET([2]掉落汇总!$C$2:$C$871,,MATCH($B44,[2]掉落汇总!$D$1:$M$1)),[2]掉落汇总!$A$2:$A$871,E$1,[2]掉落汇总!$C$2:$C$871,$Q$1)+SUMIFS(OFFSET([2]掉落汇总!$C$2:$C$871,,MATCH($B44,[2]掉落汇总!$D$1:$M$1)),[2]掉落汇总!$A$2:$A$871,E$1,[2]掉落汇总!$C$2:$C$871,$Q$2)/$Q$3)*宝箱投放计算!D44</f>
        <v>0.41413846153846151</v>
      </c>
      <c r="F44">
        <f ca="1">(SUMIFS(OFFSET([2]掉落汇总!$C$2:$C$871,,MATCH($B44,[2]掉落汇总!$D$1:$M$1)),[2]掉落汇总!$A$2:$A$871,F$1,[2]掉落汇总!$C$2:$C$871,$Q$1)+SUMIFS(OFFSET([2]掉落汇总!$C$2:$C$871,,MATCH($B44,[2]掉落汇总!$D$1:$M$1)),[2]掉落汇总!$A$2:$A$871,F$1,[2]掉落汇总!$C$2:$C$871,$Q$2)/$Q$3)*宝箱投放计算!E44</f>
        <v>0.49569707401032698</v>
      </c>
      <c r="G44">
        <f ca="1">(SUMIFS(OFFSET([2]掉落汇总!$C$2:$C$871,,MATCH($B44,[2]掉落汇总!$D$1:$M$1)),[2]掉落汇总!$A$2:$A$871,G$1,[2]掉落汇总!$C$2:$C$871,$Q$1)+SUMIFS(OFFSET([2]掉落汇总!$C$2:$C$871,,MATCH($B44,[2]掉落汇总!$D$1:$M$1)),[2]掉落汇总!$A$2:$A$871,G$1,[2]掉落汇总!$C$2:$C$871,$Q$2)/$Q$3)*宝箱投放计算!F44</f>
        <v>0</v>
      </c>
      <c r="H44">
        <f ca="1">(SUMIFS(OFFSET([2]掉落汇总!$C$2:$C$871,,MATCH($B44,[2]掉落汇总!$D$1:$M$1)),[2]掉落汇总!$A$2:$A$871,H$1,[2]掉落汇总!$C$2:$C$871,$Q$1)+SUMIFS(OFFSET([2]掉落汇总!$C$2:$C$871,,MATCH($B44,[2]掉落汇总!$D$1:$M$1)),[2]掉落汇总!$A$2:$A$871,H$1,[2]掉落汇总!$C$2:$C$871,$Q$2)/$Q$3)*宝箱投放计算!G44</f>
        <v>0</v>
      </c>
      <c r="I44">
        <f ca="1">(SUMIFS(OFFSET([2]掉落汇总!$C$2:$C$871,,MATCH($B44,[2]掉落汇总!$D$1:$M$1)),[2]掉落汇总!$A$2:$A$871,I$1,[2]掉落汇总!$C$2:$C$871,$Q$1)+SUMIFS(OFFSET([2]掉落汇总!$C$2:$C$871,,MATCH($B44,[2]掉落汇总!$D$1:$M$1)),[2]掉落汇总!$A$2:$A$871,I$1,[2]掉落汇总!$C$2:$C$871,$Q$2)/$Q$3)*宝箱投放计算!H44</f>
        <v>0</v>
      </c>
      <c r="J44">
        <f ca="1">(SUMIFS(OFFSET([2]掉落汇总!$C$2:$C$871,,MATCH($B44,[2]掉落汇总!$D$1:$M$1)),[2]掉落汇总!$A$2:$A$871,J$1,[2]掉落汇总!$C$2:$C$871,$Q$1)+SUMIFS(OFFSET([2]掉落汇总!$C$2:$C$871,,MATCH($B44,[2]掉落汇总!$D$1:$M$1)),[2]掉落汇总!$A$2:$A$871,J$1,[2]掉落汇总!$C$2:$C$871,$Q$2)/$Q$3)*宝箱投放计算!I44</f>
        <v>0</v>
      </c>
      <c r="K44">
        <f ca="1">(SUMIFS(OFFSET([2]掉落汇总!$C$2:$C$871,,MATCH($B44,[2]掉落汇总!$D$1:$M$1)),[2]掉落汇总!$A$2:$A$871,K$1,[2]掉落汇总!$C$2:$C$871,$Q$1)+SUMIFS(OFFSET([2]掉落汇总!$C$2:$C$871,,MATCH($B44,[2]掉落汇总!$D$1:$M$1)),[2]掉落汇总!$A$2:$A$871,K$1,[2]掉落汇总!$C$2:$C$871,$Q$2)/$Q$3)*宝箱投放计算!J44</f>
        <v>0</v>
      </c>
      <c r="L44">
        <f ca="1">(SUMIFS(OFFSET([2]掉落汇总!$C$2:$C$871,,MATCH($B44,[2]掉落汇总!$D$1:$M$1)),[2]掉落汇总!$A$2:$A$871,L$1,[2]掉落汇总!$C$2:$C$871,$Q$1)+SUMIFS(OFFSET([2]掉落汇总!$C$2:$C$871,,MATCH($B44,[2]掉落汇总!$D$1:$M$1)),[2]掉落汇总!$A$2:$A$871,L$1,[2]掉落汇总!$C$2:$C$871,$Q$2)/$Q$3)*宝箱投放计算!K44</f>
        <v>0.14863748967795209</v>
      </c>
      <c r="M44">
        <f ca="1">(SUMIFS(OFFSET([2]掉落汇总!$C$2:$C$871,,MATCH($B44,[2]掉落汇总!$D$1:$M$1)),[2]掉落汇总!$A$2:$A$871,M$1,[2]掉落汇总!$C$2:$C$871,$Q$1)+SUMIFS(OFFSET([2]掉落汇总!$C$2:$C$871,,MATCH($B44,[2]掉落汇总!$D$1:$M$1)),[2]掉落汇总!$A$2:$A$871,M$1,[2]掉落汇总!$C$2:$C$871,$Q$2)/$Q$3)*宝箱投放计算!L44</f>
        <v>0.14714469228074273</v>
      </c>
      <c r="N44">
        <f ca="1">(SUMIFS(OFFSET([2]掉落汇总!$C$2:$C$871,,MATCH($B44,[2]掉落汇总!$D$1:$M$1)),[2]掉落汇总!$A$2:$A$871,N$1,[2]掉落汇总!$C$2:$C$871,$Q$1)+SUMIFS(OFFSET([2]掉落汇总!$C$2:$C$871,,MATCH($B44,[2]掉落汇总!$D$1:$M$1)),[2]掉落汇总!$A$2:$A$871,N$1,[2]掉落汇总!$C$2:$C$871,$Q$2)/$Q$3)*宝箱投放计算!M44</f>
        <v>3.9341037619867215E-2</v>
      </c>
      <c r="O44">
        <f ca="1">(SUMIFS(OFFSET([2]掉落汇总!$C$2:$C$871,,MATCH($B44,[2]掉落汇总!$D$1:$M$1)),[2]掉落汇总!$A$2:$A$871,O$1,[2]掉落汇总!$C$2:$C$871,$Q$1)+SUMIFS(OFFSET([2]掉落汇总!$C$2:$C$871,,MATCH($B44,[2]掉落汇总!$D$1:$M$1)),[2]掉落汇总!$A$2:$A$871,O$1,[2]掉落汇总!$C$2:$C$871,$Q$2)/$Q$3)*宝箱投放计算!N44</f>
        <v>8.2982769549933721E-2</v>
      </c>
    </row>
    <row r="45" spans="1:15" x14ac:dyDescent="0.2">
      <c r="A45">
        <f>玩家成长时间线!A45</f>
        <v>44</v>
      </c>
      <c r="B45">
        <f>玩家成长时间线!B45</f>
        <v>8</v>
      </c>
      <c r="C45">
        <f ca="1">SUM($D$2:D45)</f>
        <v>193.96540003634354</v>
      </c>
      <c r="D45">
        <f t="shared" ca="1" si="0"/>
        <v>1.3642876785234381</v>
      </c>
      <c r="E45">
        <f ca="1">(SUMIFS(OFFSET([2]掉落汇总!$C$2:$C$871,,MATCH($B45,[2]掉落汇总!$D$1:$M$1)),[2]掉落汇总!$A$2:$A$871,E$1,[2]掉落汇总!$C$2:$C$871,$Q$1)+SUMIFS(OFFSET([2]掉落汇总!$C$2:$C$871,,MATCH($B45,[2]掉落汇总!$D$1:$M$1)),[2]掉落汇总!$A$2:$A$871,E$1,[2]掉落汇总!$C$2:$C$871,$Q$2)/$Q$3)*宝箱投放计算!D45</f>
        <v>0.45048461538461532</v>
      </c>
      <c r="F45">
        <f ca="1">(SUMIFS(OFFSET([2]掉落汇总!$C$2:$C$871,,MATCH($B45,[2]掉落汇总!$D$1:$M$1)),[2]掉落汇总!$A$2:$A$871,F$1,[2]掉落汇总!$C$2:$C$871,$Q$1)+SUMIFS(OFFSET([2]掉落汇总!$C$2:$C$871,,MATCH($B45,[2]掉落汇总!$D$1:$M$1)),[2]掉落汇总!$A$2:$A$871,F$1,[2]掉落汇总!$C$2:$C$871,$Q$2)/$Q$3)*宝箱投放计算!E45</f>
        <v>0.49569707401032698</v>
      </c>
      <c r="G45">
        <f ca="1">(SUMIFS(OFFSET([2]掉落汇总!$C$2:$C$871,,MATCH($B45,[2]掉落汇总!$D$1:$M$1)),[2]掉落汇总!$A$2:$A$871,G$1,[2]掉落汇总!$C$2:$C$871,$Q$1)+SUMIFS(OFFSET([2]掉落汇总!$C$2:$C$871,,MATCH($B45,[2]掉落汇总!$D$1:$M$1)),[2]掉落汇总!$A$2:$A$871,G$1,[2]掉落汇总!$C$2:$C$871,$Q$2)/$Q$3)*宝箱投放计算!F45</f>
        <v>0</v>
      </c>
      <c r="H45">
        <f ca="1">(SUMIFS(OFFSET([2]掉落汇总!$C$2:$C$871,,MATCH($B45,[2]掉落汇总!$D$1:$M$1)),[2]掉落汇总!$A$2:$A$871,H$1,[2]掉落汇总!$C$2:$C$871,$Q$1)+SUMIFS(OFFSET([2]掉落汇总!$C$2:$C$871,,MATCH($B45,[2]掉落汇总!$D$1:$M$1)),[2]掉落汇总!$A$2:$A$871,H$1,[2]掉落汇总!$C$2:$C$871,$Q$2)/$Q$3)*宝箱投放计算!G45</f>
        <v>0</v>
      </c>
      <c r="I45">
        <f ca="1">(SUMIFS(OFFSET([2]掉落汇总!$C$2:$C$871,,MATCH($B45,[2]掉落汇总!$D$1:$M$1)),[2]掉落汇总!$A$2:$A$871,I$1,[2]掉落汇总!$C$2:$C$871,$Q$1)+SUMIFS(OFFSET([2]掉落汇总!$C$2:$C$871,,MATCH($B45,[2]掉落汇总!$D$1:$M$1)),[2]掉落汇总!$A$2:$A$871,I$1,[2]掉落汇总!$C$2:$C$871,$Q$2)/$Q$3)*宝箱投放计算!H45</f>
        <v>0</v>
      </c>
      <c r="J45">
        <f ca="1">(SUMIFS(OFFSET([2]掉落汇总!$C$2:$C$871,,MATCH($B45,[2]掉落汇总!$D$1:$M$1)),[2]掉落汇总!$A$2:$A$871,J$1,[2]掉落汇总!$C$2:$C$871,$Q$1)+SUMIFS(OFFSET([2]掉落汇总!$C$2:$C$871,,MATCH($B45,[2]掉落汇总!$D$1:$M$1)),[2]掉落汇总!$A$2:$A$871,J$1,[2]掉落汇总!$C$2:$C$871,$Q$2)/$Q$3)*宝箱投放计算!I45</f>
        <v>0</v>
      </c>
      <c r="K45">
        <f ca="1">(SUMIFS(OFFSET([2]掉落汇总!$C$2:$C$871,,MATCH($B45,[2]掉落汇总!$D$1:$M$1)),[2]掉落汇总!$A$2:$A$871,K$1,[2]掉落汇总!$C$2:$C$871,$Q$1)+SUMIFS(OFFSET([2]掉落汇总!$C$2:$C$871,,MATCH($B45,[2]掉落汇总!$D$1:$M$1)),[2]掉落汇总!$A$2:$A$871,K$1,[2]掉落汇总!$C$2:$C$871,$Q$2)/$Q$3)*宝箱投放计算!J45</f>
        <v>0</v>
      </c>
      <c r="L45">
        <f ca="1">(SUMIFS(OFFSET([2]掉落汇总!$C$2:$C$871,,MATCH($B45,[2]掉落汇总!$D$1:$M$1)),[2]掉落汇总!$A$2:$A$871,L$1,[2]掉落汇总!$C$2:$C$871,$Q$1)+SUMIFS(OFFSET([2]掉落汇总!$C$2:$C$871,,MATCH($B45,[2]掉落汇总!$D$1:$M$1)),[2]掉落汇总!$A$2:$A$871,L$1,[2]掉落汇总!$C$2:$C$871,$Q$2)/$Q$3)*宝箱投放计算!K45</f>
        <v>0.14863748967795209</v>
      </c>
      <c r="M45">
        <f ca="1">(SUMIFS(OFFSET([2]掉落汇总!$C$2:$C$871,,MATCH($B45,[2]掉落汇总!$D$1:$M$1)),[2]掉落汇总!$A$2:$A$871,M$1,[2]掉落汇总!$C$2:$C$871,$Q$1)+SUMIFS(OFFSET([2]掉落汇总!$C$2:$C$871,,MATCH($B45,[2]掉落汇总!$D$1:$M$1)),[2]掉落汇总!$A$2:$A$871,M$1,[2]掉落汇总!$C$2:$C$871,$Q$2)/$Q$3)*宝箱投放计算!L45</f>
        <v>0.14714469228074273</v>
      </c>
      <c r="N45">
        <f ca="1">(SUMIFS(OFFSET([2]掉落汇总!$C$2:$C$871,,MATCH($B45,[2]掉落汇总!$D$1:$M$1)),[2]掉落汇总!$A$2:$A$871,N$1,[2]掉落汇总!$C$2:$C$871,$Q$1)+SUMIFS(OFFSET([2]掉落汇总!$C$2:$C$871,,MATCH($B45,[2]掉落汇总!$D$1:$M$1)),[2]掉落汇总!$A$2:$A$871,N$1,[2]掉落汇总!$C$2:$C$871,$Q$2)/$Q$3)*宝箱投放计算!M45</f>
        <v>3.9341037619867215E-2</v>
      </c>
      <c r="O45">
        <f ca="1">(SUMIFS(OFFSET([2]掉落汇总!$C$2:$C$871,,MATCH($B45,[2]掉落汇总!$D$1:$M$1)),[2]掉落汇总!$A$2:$A$871,O$1,[2]掉落汇总!$C$2:$C$871,$Q$1)+SUMIFS(OFFSET([2]掉落汇总!$C$2:$C$871,,MATCH($B45,[2]掉落汇总!$D$1:$M$1)),[2]掉落汇总!$A$2:$A$871,O$1,[2]掉落汇总!$C$2:$C$871,$Q$2)/$Q$3)*宝箱投放计算!N45</f>
        <v>8.2982769549933721E-2</v>
      </c>
    </row>
    <row r="46" spans="1:15" x14ac:dyDescent="0.2">
      <c r="A46">
        <f>玩家成长时间线!A46</f>
        <v>45</v>
      </c>
      <c r="B46">
        <f>玩家成长时间线!B46</f>
        <v>9</v>
      </c>
      <c r="C46">
        <f ca="1">SUM($D$2:D46)</f>
        <v>199.80767628598414</v>
      </c>
      <c r="D46">
        <f t="shared" ca="1" si="0"/>
        <v>5.8422762496405918</v>
      </c>
      <c r="E46">
        <f ca="1">(SUMIFS(OFFSET([2]掉落汇总!$C$2:$C$871,,MATCH($B46,[2]掉落汇总!$D$1:$M$1)),[2]掉落汇总!$A$2:$A$871,E$1,[2]掉落汇总!$C$2:$C$871,$Q$1)+SUMIFS(OFFSET([2]掉落汇总!$C$2:$C$871,,MATCH($B46,[2]掉落汇总!$D$1:$M$1)),[2]掉落汇总!$A$2:$A$871,E$1,[2]掉落汇总!$C$2:$C$871,$Q$2)/$Q$3)*宝箱投放计算!D46</f>
        <v>0.4209901853871319</v>
      </c>
      <c r="F46">
        <f ca="1">(SUMIFS(OFFSET([2]掉落汇总!$C$2:$C$871,,MATCH($B46,[2]掉落汇总!$D$1:$M$1)),[2]掉落汇总!$A$2:$A$871,F$1,[2]掉落汇总!$C$2:$C$871,$Q$1)+SUMIFS(OFFSET([2]掉落汇总!$C$2:$C$871,,MATCH($B46,[2]掉落汇总!$D$1:$M$1)),[2]掉落汇总!$A$2:$A$871,F$1,[2]掉落汇总!$C$2:$C$871,$Q$2)/$Q$3)*宝箱投放计算!E46</f>
        <v>0.61962134251290868</v>
      </c>
      <c r="G46">
        <f ca="1">(SUMIFS(OFFSET([2]掉落汇总!$C$2:$C$871,,MATCH($B46,[2]掉落汇总!$D$1:$M$1)),[2]掉落汇总!$A$2:$A$871,G$1,[2]掉落汇总!$C$2:$C$871,$Q$1)+SUMIFS(OFFSET([2]掉落汇总!$C$2:$C$871,,MATCH($B46,[2]掉落汇总!$D$1:$M$1)),[2]掉落汇总!$A$2:$A$871,G$1,[2]掉落汇总!$C$2:$C$871,$Q$2)/$Q$3)*宝箱投放计算!F46</f>
        <v>0</v>
      </c>
      <c r="H46">
        <f ca="1">(SUMIFS(OFFSET([2]掉落汇总!$C$2:$C$871,,MATCH($B46,[2]掉落汇总!$D$1:$M$1)),[2]掉落汇总!$A$2:$A$871,H$1,[2]掉落汇总!$C$2:$C$871,$Q$1)+SUMIFS(OFFSET([2]掉落汇总!$C$2:$C$871,,MATCH($B46,[2]掉落汇总!$D$1:$M$1)),[2]掉落汇总!$A$2:$A$871,H$1,[2]掉落汇总!$C$2:$C$871,$Q$2)/$Q$3)*宝箱投放计算!G46</f>
        <v>0</v>
      </c>
      <c r="I46">
        <f ca="1">(SUMIFS(OFFSET([2]掉落汇总!$C$2:$C$871,,MATCH($B46,[2]掉落汇总!$D$1:$M$1)),[2]掉落汇总!$A$2:$A$871,I$1,[2]掉落汇总!$C$2:$C$871,$Q$1)+SUMIFS(OFFSET([2]掉落汇总!$C$2:$C$871,,MATCH($B46,[2]掉落汇总!$D$1:$M$1)),[2]掉落汇总!$A$2:$A$871,I$1,[2]掉落汇总!$C$2:$C$871,$Q$2)/$Q$3)*宝箱投放计算!H46</f>
        <v>0.89605873261205571</v>
      </c>
      <c r="J46">
        <f ca="1">(SUMIFS(OFFSET([2]掉落汇总!$C$2:$C$871,,MATCH($B46,[2]掉落汇总!$D$1:$M$1)),[2]掉落汇总!$A$2:$A$871,J$1,[2]掉落汇总!$C$2:$C$871,$Q$1)+SUMIFS(OFFSET([2]掉落汇总!$C$2:$C$871,,MATCH($B46,[2]掉落汇总!$D$1:$M$1)),[2]掉落汇总!$A$2:$A$871,J$1,[2]掉落汇总!$C$2:$C$871,$Q$2)/$Q$3)*宝箱投放计算!I46</f>
        <v>3.4874999999999998</v>
      </c>
      <c r="K46">
        <f ca="1">(SUMIFS(OFFSET([2]掉落汇总!$C$2:$C$871,,MATCH($B46,[2]掉落汇总!$D$1:$M$1)),[2]掉落汇总!$A$2:$A$871,K$1,[2]掉落汇总!$C$2:$C$871,$Q$1)+SUMIFS(OFFSET([2]掉落汇总!$C$2:$C$871,,MATCH($B46,[2]掉落汇总!$D$1:$M$1)),[2]掉落汇总!$A$2:$A$871,K$1,[2]掉落汇总!$C$2:$C$871,$Q$2)/$Q$3)*宝箱投放计算!J46</f>
        <v>0</v>
      </c>
      <c r="L46">
        <f ca="1">(SUMIFS(OFFSET([2]掉落汇总!$C$2:$C$871,,MATCH($B46,[2]掉落汇总!$D$1:$M$1)),[2]掉落汇总!$A$2:$A$871,L$1,[2]掉落汇总!$C$2:$C$871,$Q$1)+SUMIFS(OFFSET([2]掉落汇总!$C$2:$C$871,,MATCH($B46,[2]掉落汇总!$D$1:$M$1)),[2]掉落汇总!$A$2:$A$871,L$1,[2]掉落汇总!$C$2:$C$871,$Q$2)/$Q$3)*宝箱投放计算!K46</f>
        <v>0.14863748967795209</v>
      </c>
      <c r="M46">
        <f ca="1">(SUMIFS(OFFSET([2]掉落汇总!$C$2:$C$871,,MATCH($B46,[2]掉落汇总!$D$1:$M$1)),[2]掉落汇总!$A$2:$A$871,M$1,[2]掉落汇总!$C$2:$C$871,$Q$1)+SUMIFS(OFFSET([2]掉落汇总!$C$2:$C$871,,MATCH($B46,[2]掉落汇总!$D$1:$M$1)),[2]掉落汇总!$A$2:$A$871,M$1,[2]掉落汇总!$C$2:$C$871,$Q$2)/$Q$3)*宝箱投放计算!L46</f>
        <v>0.14714469228074273</v>
      </c>
      <c r="N46">
        <f ca="1">(SUMIFS(OFFSET([2]掉落汇总!$C$2:$C$871,,MATCH($B46,[2]掉落汇总!$D$1:$M$1)),[2]掉落汇总!$A$2:$A$871,N$1,[2]掉落汇总!$C$2:$C$871,$Q$1)+SUMIFS(OFFSET([2]掉落汇总!$C$2:$C$871,,MATCH($B46,[2]掉落汇总!$D$1:$M$1)),[2]掉落汇总!$A$2:$A$871,N$1,[2]掉落汇总!$C$2:$C$871,$Q$2)/$Q$3)*宝箱投放计算!M46</f>
        <v>3.9341037619867215E-2</v>
      </c>
      <c r="O46">
        <f ca="1">(SUMIFS(OFFSET([2]掉落汇总!$C$2:$C$871,,MATCH($B46,[2]掉落汇总!$D$1:$M$1)),[2]掉落汇总!$A$2:$A$871,O$1,[2]掉落汇总!$C$2:$C$871,$Q$1)+SUMIFS(OFFSET([2]掉落汇总!$C$2:$C$871,,MATCH($B46,[2]掉落汇总!$D$1:$M$1)),[2]掉落汇总!$A$2:$A$871,O$1,[2]掉落汇总!$C$2:$C$871,$Q$2)/$Q$3)*宝箱投放计算!N46</f>
        <v>8.2982769549933721E-2</v>
      </c>
    </row>
    <row r="47" spans="1:15" x14ac:dyDescent="0.2">
      <c r="A47">
        <f>玩家成长时间线!A47</f>
        <v>46</v>
      </c>
      <c r="B47">
        <f>玩家成长时间线!B47</f>
        <v>9</v>
      </c>
      <c r="C47">
        <f ca="1">SUM($D$2:D47)</f>
        <v>201.2681386230781</v>
      </c>
      <c r="D47">
        <f t="shared" ca="1" si="0"/>
        <v>1.4604623370939671</v>
      </c>
      <c r="E47">
        <f ca="1">(SUMIFS(OFFSET([2]掉落汇总!$C$2:$C$871,,MATCH($B47,[2]掉落汇总!$D$1:$M$1)),[2]掉落汇总!$A$2:$A$871,E$1,[2]掉落汇总!$C$2:$C$871,$Q$1)+SUMIFS(OFFSET([2]掉落汇总!$C$2:$C$871,,MATCH($B47,[2]掉落汇总!$D$1:$M$1)),[2]掉落汇总!$A$2:$A$871,E$1,[2]掉落汇总!$C$2:$C$871,$Q$2)/$Q$3)*宝箱投放计算!D47</f>
        <v>0.42273500545256271</v>
      </c>
      <c r="F47">
        <f ca="1">(SUMIFS(OFFSET([2]掉落汇总!$C$2:$C$871,,MATCH($B47,[2]掉落汇总!$D$1:$M$1)),[2]掉落汇总!$A$2:$A$871,F$1,[2]掉落汇总!$C$2:$C$871,$Q$1)+SUMIFS(OFFSET([2]掉落汇总!$C$2:$C$871,,MATCH($B47,[2]掉落汇总!$D$1:$M$1)),[2]掉落汇总!$A$2:$A$871,F$1,[2]掉落汇总!$C$2:$C$871,$Q$2)/$Q$3)*宝箱投放计算!E47</f>
        <v>0.61962134251290868</v>
      </c>
      <c r="G47">
        <f ca="1">(SUMIFS(OFFSET([2]掉落汇总!$C$2:$C$871,,MATCH($B47,[2]掉落汇总!$D$1:$M$1)),[2]掉落汇总!$A$2:$A$871,G$1,[2]掉落汇总!$C$2:$C$871,$Q$1)+SUMIFS(OFFSET([2]掉落汇总!$C$2:$C$871,,MATCH($B47,[2]掉落汇总!$D$1:$M$1)),[2]掉落汇总!$A$2:$A$871,G$1,[2]掉落汇总!$C$2:$C$871,$Q$2)/$Q$3)*宝箱投放计算!F47</f>
        <v>0</v>
      </c>
      <c r="H47">
        <f ca="1">(SUMIFS(OFFSET([2]掉落汇总!$C$2:$C$871,,MATCH($B47,[2]掉落汇总!$D$1:$M$1)),[2]掉落汇总!$A$2:$A$871,H$1,[2]掉落汇总!$C$2:$C$871,$Q$1)+SUMIFS(OFFSET([2]掉落汇总!$C$2:$C$871,,MATCH($B47,[2]掉落汇总!$D$1:$M$1)),[2]掉落汇总!$A$2:$A$871,H$1,[2]掉落汇总!$C$2:$C$871,$Q$2)/$Q$3)*宝箱投放计算!G47</f>
        <v>0</v>
      </c>
      <c r="I47">
        <f ca="1">(SUMIFS(OFFSET([2]掉落汇总!$C$2:$C$871,,MATCH($B47,[2]掉落汇总!$D$1:$M$1)),[2]掉落汇总!$A$2:$A$871,I$1,[2]掉落汇总!$C$2:$C$871,$Q$1)+SUMIFS(OFFSET([2]掉落汇总!$C$2:$C$871,,MATCH($B47,[2]掉落汇总!$D$1:$M$1)),[2]掉落汇总!$A$2:$A$871,I$1,[2]掉落汇总!$C$2:$C$871,$Q$2)/$Q$3)*宝箱投放计算!H47</f>
        <v>0</v>
      </c>
      <c r="J47">
        <f ca="1">(SUMIFS(OFFSET([2]掉落汇总!$C$2:$C$871,,MATCH($B47,[2]掉落汇总!$D$1:$M$1)),[2]掉落汇总!$A$2:$A$871,J$1,[2]掉落汇总!$C$2:$C$871,$Q$1)+SUMIFS(OFFSET([2]掉落汇总!$C$2:$C$871,,MATCH($B47,[2]掉落汇总!$D$1:$M$1)),[2]掉落汇总!$A$2:$A$871,J$1,[2]掉落汇总!$C$2:$C$871,$Q$2)/$Q$3)*宝箱投放计算!I47</f>
        <v>0</v>
      </c>
      <c r="K47">
        <f ca="1">(SUMIFS(OFFSET([2]掉落汇总!$C$2:$C$871,,MATCH($B47,[2]掉落汇总!$D$1:$M$1)),[2]掉落汇总!$A$2:$A$871,K$1,[2]掉落汇总!$C$2:$C$871,$Q$1)+SUMIFS(OFFSET([2]掉落汇总!$C$2:$C$871,,MATCH($B47,[2]掉落汇总!$D$1:$M$1)),[2]掉落汇总!$A$2:$A$871,K$1,[2]掉落汇总!$C$2:$C$871,$Q$2)/$Q$3)*宝箱投放计算!J47</f>
        <v>0</v>
      </c>
      <c r="L47">
        <f ca="1">(SUMIFS(OFFSET([2]掉落汇总!$C$2:$C$871,,MATCH($B47,[2]掉落汇总!$D$1:$M$1)),[2]掉落汇总!$A$2:$A$871,L$1,[2]掉落汇总!$C$2:$C$871,$Q$1)+SUMIFS(OFFSET([2]掉落汇总!$C$2:$C$871,,MATCH($B47,[2]掉落汇总!$D$1:$M$1)),[2]掉落汇总!$A$2:$A$871,L$1,[2]掉落汇总!$C$2:$C$871,$Q$2)/$Q$3)*宝箱投放计算!K47</f>
        <v>0.14863748967795209</v>
      </c>
      <c r="M47">
        <f ca="1">(SUMIFS(OFFSET([2]掉落汇总!$C$2:$C$871,,MATCH($B47,[2]掉落汇总!$D$1:$M$1)),[2]掉落汇总!$A$2:$A$871,M$1,[2]掉落汇总!$C$2:$C$871,$Q$1)+SUMIFS(OFFSET([2]掉落汇总!$C$2:$C$871,,MATCH($B47,[2]掉落汇总!$D$1:$M$1)),[2]掉落汇总!$A$2:$A$871,M$1,[2]掉落汇总!$C$2:$C$871,$Q$2)/$Q$3)*宝箱投放计算!L47</f>
        <v>0.14714469228074273</v>
      </c>
      <c r="N47">
        <f ca="1">(SUMIFS(OFFSET([2]掉落汇总!$C$2:$C$871,,MATCH($B47,[2]掉落汇总!$D$1:$M$1)),[2]掉落汇总!$A$2:$A$871,N$1,[2]掉落汇总!$C$2:$C$871,$Q$1)+SUMIFS(OFFSET([2]掉落汇总!$C$2:$C$871,,MATCH($B47,[2]掉落汇总!$D$1:$M$1)),[2]掉落汇总!$A$2:$A$871,N$1,[2]掉落汇总!$C$2:$C$871,$Q$2)/$Q$3)*宝箱投放计算!M47</f>
        <v>3.9341037619867215E-2</v>
      </c>
      <c r="O47">
        <f ca="1">(SUMIFS(OFFSET([2]掉落汇总!$C$2:$C$871,,MATCH($B47,[2]掉落汇总!$D$1:$M$1)),[2]掉落汇总!$A$2:$A$871,O$1,[2]掉落汇总!$C$2:$C$871,$Q$1)+SUMIFS(OFFSET([2]掉落汇总!$C$2:$C$871,,MATCH($B47,[2]掉落汇总!$D$1:$M$1)),[2]掉落汇总!$A$2:$A$871,O$1,[2]掉落汇总!$C$2:$C$871,$Q$2)/$Q$3)*宝箱投放计算!N47</f>
        <v>8.2982769549933721E-2</v>
      </c>
    </row>
    <row r="48" spans="1:15" x14ac:dyDescent="0.2">
      <c r="A48">
        <f>玩家成长时间线!A48</f>
        <v>47</v>
      </c>
      <c r="B48">
        <f>玩家成长时间线!B48</f>
        <v>9</v>
      </c>
      <c r="C48">
        <f ca="1">SUM($D$2:D48)</f>
        <v>202.76524218154611</v>
      </c>
      <c r="D48">
        <f t="shared" ca="1" si="0"/>
        <v>1.4971035584680128</v>
      </c>
      <c r="E48">
        <f ca="1">(SUMIFS(OFFSET([2]掉落汇总!$C$2:$C$871,,MATCH($B48,[2]掉落汇总!$D$1:$M$1)),[2]掉落汇总!$A$2:$A$871,E$1,[2]掉落汇总!$C$2:$C$871,$Q$1)+SUMIFS(OFFSET([2]掉落汇总!$C$2:$C$871,,MATCH($B48,[2]掉落汇总!$D$1:$M$1)),[2]掉落汇总!$A$2:$A$871,E$1,[2]掉落汇总!$C$2:$C$871,$Q$2)/$Q$3)*宝箱投放计算!D48</f>
        <v>0.45937622682660845</v>
      </c>
      <c r="F48">
        <f ca="1">(SUMIFS(OFFSET([2]掉落汇总!$C$2:$C$871,,MATCH($B48,[2]掉落汇总!$D$1:$M$1)),[2]掉落汇总!$A$2:$A$871,F$1,[2]掉落汇总!$C$2:$C$871,$Q$1)+SUMIFS(OFFSET([2]掉落汇总!$C$2:$C$871,,MATCH($B48,[2]掉落汇总!$D$1:$M$1)),[2]掉落汇总!$A$2:$A$871,F$1,[2]掉落汇总!$C$2:$C$871,$Q$2)/$Q$3)*宝箱投放计算!E48</f>
        <v>0.61962134251290868</v>
      </c>
      <c r="G48">
        <f ca="1">(SUMIFS(OFFSET([2]掉落汇总!$C$2:$C$871,,MATCH($B48,[2]掉落汇总!$D$1:$M$1)),[2]掉落汇总!$A$2:$A$871,G$1,[2]掉落汇总!$C$2:$C$871,$Q$1)+SUMIFS(OFFSET([2]掉落汇总!$C$2:$C$871,,MATCH($B48,[2]掉落汇总!$D$1:$M$1)),[2]掉落汇总!$A$2:$A$871,G$1,[2]掉落汇总!$C$2:$C$871,$Q$2)/$Q$3)*宝箱投放计算!F48</f>
        <v>0</v>
      </c>
      <c r="H48">
        <f ca="1">(SUMIFS(OFFSET([2]掉落汇总!$C$2:$C$871,,MATCH($B48,[2]掉落汇总!$D$1:$M$1)),[2]掉落汇总!$A$2:$A$871,H$1,[2]掉落汇总!$C$2:$C$871,$Q$1)+SUMIFS(OFFSET([2]掉落汇总!$C$2:$C$871,,MATCH($B48,[2]掉落汇总!$D$1:$M$1)),[2]掉落汇总!$A$2:$A$871,H$1,[2]掉落汇总!$C$2:$C$871,$Q$2)/$Q$3)*宝箱投放计算!G48</f>
        <v>0</v>
      </c>
      <c r="I48">
        <f ca="1">(SUMIFS(OFFSET([2]掉落汇总!$C$2:$C$871,,MATCH($B48,[2]掉落汇总!$D$1:$M$1)),[2]掉落汇总!$A$2:$A$871,I$1,[2]掉落汇总!$C$2:$C$871,$Q$1)+SUMIFS(OFFSET([2]掉落汇总!$C$2:$C$871,,MATCH($B48,[2]掉落汇总!$D$1:$M$1)),[2]掉落汇总!$A$2:$A$871,I$1,[2]掉落汇总!$C$2:$C$871,$Q$2)/$Q$3)*宝箱投放计算!H48</f>
        <v>0</v>
      </c>
      <c r="J48">
        <f ca="1">(SUMIFS(OFFSET([2]掉落汇总!$C$2:$C$871,,MATCH($B48,[2]掉落汇总!$D$1:$M$1)),[2]掉落汇总!$A$2:$A$871,J$1,[2]掉落汇总!$C$2:$C$871,$Q$1)+SUMIFS(OFFSET([2]掉落汇总!$C$2:$C$871,,MATCH($B48,[2]掉落汇总!$D$1:$M$1)),[2]掉落汇总!$A$2:$A$871,J$1,[2]掉落汇总!$C$2:$C$871,$Q$2)/$Q$3)*宝箱投放计算!I48</f>
        <v>0</v>
      </c>
      <c r="K48">
        <f ca="1">(SUMIFS(OFFSET([2]掉落汇总!$C$2:$C$871,,MATCH($B48,[2]掉落汇总!$D$1:$M$1)),[2]掉落汇总!$A$2:$A$871,K$1,[2]掉落汇总!$C$2:$C$871,$Q$1)+SUMIFS(OFFSET([2]掉落汇总!$C$2:$C$871,,MATCH($B48,[2]掉落汇总!$D$1:$M$1)),[2]掉落汇总!$A$2:$A$871,K$1,[2]掉落汇总!$C$2:$C$871,$Q$2)/$Q$3)*宝箱投放计算!J48</f>
        <v>0</v>
      </c>
      <c r="L48">
        <f ca="1">(SUMIFS(OFFSET([2]掉落汇总!$C$2:$C$871,,MATCH($B48,[2]掉落汇总!$D$1:$M$1)),[2]掉落汇总!$A$2:$A$871,L$1,[2]掉落汇总!$C$2:$C$871,$Q$1)+SUMIFS(OFFSET([2]掉落汇总!$C$2:$C$871,,MATCH($B48,[2]掉落汇总!$D$1:$M$1)),[2]掉落汇总!$A$2:$A$871,L$1,[2]掉落汇总!$C$2:$C$871,$Q$2)/$Q$3)*宝箱投放计算!K48</f>
        <v>0.14863748967795209</v>
      </c>
      <c r="M48">
        <f ca="1">(SUMIFS(OFFSET([2]掉落汇总!$C$2:$C$871,,MATCH($B48,[2]掉落汇总!$D$1:$M$1)),[2]掉落汇总!$A$2:$A$871,M$1,[2]掉落汇总!$C$2:$C$871,$Q$1)+SUMIFS(OFFSET([2]掉落汇总!$C$2:$C$871,,MATCH($B48,[2]掉落汇总!$D$1:$M$1)),[2]掉落汇总!$A$2:$A$871,M$1,[2]掉落汇总!$C$2:$C$871,$Q$2)/$Q$3)*宝箱投放计算!L48</f>
        <v>0.14714469228074273</v>
      </c>
      <c r="N48">
        <f ca="1">(SUMIFS(OFFSET([2]掉落汇总!$C$2:$C$871,,MATCH($B48,[2]掉落汇总!$D$1:$M$1)),[2]掉落汇总!$A$2:$A$871,N$1,[2]掉落汇总!$C$2:$C$871,$Q$1)+SUMIFS(OFFSET([2]掉落汇总!$C$2:$C$871,,MATCH($B48,[2]掉落汇总!$D$1:$M$1)),[2]掉落汇总!$A$2:$A$871,N$1,[2]掉落汇总!$C$2:$C$871,$Q$2)/$Q$3)*宝箱投放计算!M48</f>
        <v>3.9341037619867215E-2</v>
      </c>
      <c r="O48">
        <f ca="1">(SUMIFS(OFFSET([2]掉落汇总!$C$2:$C$871,,MATCH($B48,[2]掉落汇总!$D$1:$M$1)),[2]掉落汇总!$A$2:$A$871,O$1,[2]掉落汇总!$C$2:$C$871,$Q$1)+SUMIFS(OFFSET([2]掉落汇总!$C$2:$C$871,,MATCH($B48,[2]掉落汇总!$D$1:$M$1)),[2]掉落汇总!$A$2:$A$871,O$1,[2]掉落汇总!$C$2:$C$871,$Q$2)/$Q$3)*宝箱投放计算!N48</f>
        <v>8.2982769549933721E-2</v>
      </c>
    </row>
    <row r="49" spans="1:15" x14ac:dyDescent="0.2">
      <c r="A49">
        <f>玩家成长时间线!A49</f>
        <v>48</v>
      </c>
      <c r="B49">
        <f>玩家成长时间线!B49</f>
        <v>10</v>
      </c>
      <c r="C49">
        <f ca="1">SUM($D$2:D49)</f>
        <v>207.93182081723563</v>
      </c>
      <c r="D49">
        <f t="shared" ca="1" si="0"/>
        <v>5.16657863568952</v>
      </c>
      <c r="E49">
        <f ca="1">(SUMIFS(OFFSET([2]掉落汇总!$C$2:$C$871,,MATCH($B49,[2]掉落汇总!$D$1:$M$1)),[2]掉落汇总!$A$2:$A$871,E$1,[2]掉落汇总!$C$2:$C$871,$Q$1)+SUMIFS(OFFSET([2]掉落汇总!$C$2:$C$871,,MATCH($B49,[2]掉落汇总!$D$1:$M$1)),[2]掉落汇总!$A$2:$A$871,E$1,[2]掉落汇总!$C$2:$C$871,$Q$2)/$Q$3)*宝箱投放计算!D49</f>
        <v>0.41120252498684901</v>
      </c>
      <c r="F49">
        <f ca="1">(SUMIFS(OFFSET([2]掉落汇总!$C$2:$C$871,,MATCH($B49,[2]掉落汇总!$D$1:$M$1)),[2]掉落汇总!$A$2:$A$871,F$1,[2]掉落汇总!$C$2:$C$871,$Q$1)+SUMIFS(OFFSET([2]掉落汇总!$C$2:$C$871,,MATCH($B49,[2]掉落汇总!$D$1:$M$1)),[2]掉落汇总!$A$2:$A$871,F$1,[2]掉落汇总!$C$2:$C$871,$Q$2)/$Q$3)*宝箱投放计算!E49</f>
        <v>0.61962134251290868</v>
      </c>
      <c r="G49">
        <f ca="1">(SUMIFS(OFFSET([2]掉落汇总!$C$2:$C$871,,MATCH($B49,[2]掉落汇总!$D$1:$M$1)),[2]掉落汇总!$A$2:$A$871,G$1,[2]掉落汇总!$C$2:$C$871,$Q$1)+SUMIFS(OFFSET([2]掉落汇总!$C$2:$C$871,,MATCH($B49,[2]掉落汇总!$D$1:$M$1)),[2]掉落汇总!$A$2:$A$871,G$1,[2]掉落汇总!$C$2:$C$871,$Q$2)/$Q$3)*宝箱投放计算!F49</f>
        <v>0</v>
      </c>
      <c r="H49">
        <f ca="1">(SUMIFS(OFFSET([2]掉落汇总!$C$2:$C$871,,MATCH($B49,[2]掉落汇总!$D$1:$M$1)),[2]掉落汇总!$A$2:$A$871,H$1,[2]掉落汇总!$C$2:$C$871,$Q$1)+SUMIFS(OFFSET([2]掉落汇总!$C$2:$C$871,,MATCH($B49,[2]掉落汇总!$D$1:$M$1)),[2]掉落汇总!$A$2:$A$871,H$1,[2]掉落汇总!$C$2:$C$871,$Q$2)/$Q$3)*宝箱投放计算!G49</f>
        <v>0</v>
      </c>
      <c r="I49">
        <f ca="1">(SUMIFS(OFFSET([2]掉落汇总!$C$2:$C$871,,MATCH($B49,[2]掉落汇总!$D$1:$M$1)),[2]掉落汇总!$A$2:$A$871,I$1,[2]掉落汇总!$C$2:$C$871,$Q$1)+SUMIFS(OFFSET([2]掉落汇总!$C$2:$C$871,,MATCH($B49,[2]掉落汇总!$D$1:$M$1)),[2]掉落汇总!$A$2:$A$871,I$1,[2]掉落汇总!$C$2:$C$871,$Q$2)/$Q$3)*宝箱投放计算!H49</f>
        <v>0</v>
      </c>
      <c r="J49">
        <f ca="1">(SUMIFS(OFFSET([2]掉落汇总!$C$2:$C$871,,MATCH($B49,[2]掉落汇总!$D$1:$M$1)),[2]掉落汇总!$A$2:$A$871,J$1,[2]掉落汇总!$C$2:$C$871,$Q$1)+SUMIFS(OFFSET([2]掉落汇总!$C$2:$C$871,,MATCH($B49,[2]掉落汇总!$D$1:$M$1)),[2]掉落汇总!$A$2:$A$871,J$1,[2]掉落汇总!$C$2:$C$871,$Q$2)/$Q$3)*宝箱投放计算!I49</f>
        <v>3.7176487790612662</v>
      </c>
      <c r="K49">
        <f ca="1">(SUMIFS(OFFSET([2]掉落汇总!$C$2:$C$871,,MATCH($B49,[2]掉落汇总!$D$1:$M$1)),[2]掉落汇总!$A$2:$A$871,K$1,[2]掉落汇总!$C$2:$C$871,$Q$1)+SUMIFS(OFFSET([2]掉落汇总!$C$2:$C$871,,MATCH($B49,[2]掉落汇总!$D$1:$M$1)),[2]掉落汇总!$A$2:$A$871,K$1,[2]掉落汇总!$C$2:$C$871,$Q$2)/$Q$3)*宝箱投放计算!J49</f>
        <v>0</v>
      </c>
      <c r="L49">
        <f ca="1">(SUMIFS(OFFSET([2]掉落汇总!$C$2:$C$871,,MATCH($B49,[2]掉落汇总!$D$1:$M$1)),[2]掉落汇总!$A$2:$A$871,L$1,[2]掉落汇总!$C$2:$C$871,$Q$1)+SUMIFS(OFFSET([2]掉落汇总!$C$2:$C$871,,MATCH($B49,[2]掉落汇总!$D$1:$M$1)),[2]掉落汇总!$A$2:$A$871,L$1,[2]掉落汇总!$C$2:$C$871,$Q$2)/$Q$3)*宝箱投放计算!K49</f>
        <v>0.14863748967795209</v>
      </c>
      <c r="M49">
        <f ca="1">(SUMIFS(OFFSET([2]掉落汇总!$C$2:$C$871,,MATCH($B49,[2]掉落汇总!$D$1:$M$1)),[2]掉落汇总!$A$2:$A$871,M$1,[2]掉落汇总!$C$2:$C$871,$Q$1)+SUMIFS(OFFSET([2]掉落汇总!$C$2:$C$871,,MATCH($B49,[2]掉落汇总!$D$1:$M$1)),[2]掉落汇总!$A$2:$A$871,M$1,[2]掉落汇总!$C$2:$C$871,$Q$2)/$Q$3)*宝箱投放计算!L49</f>
        <v>0.14714469228074273</v>
      </c>
      <c r="N49">
        <f ca="1">(SUMIFS(OFFSET([2]掉落汇总!$C$2:$C$871,,MATCH($B49,[2]掉落汇总!$D$1:$M$1)),[2]掉落汇总!$A$2:$A$871,N$1,[2]掉落汇总!$C$2:$C$871,$Q$1)+SUMIFS(OFFSET([2]掉落汇总!$C$2:$C$871,,MATCH($B49,[2]掉落汇总!$D$1:$M$1)),[2]掉落汇总!$A$2:$A$871,N$1,[2]掉落汇总!$C$2:$C$871,$Q$2)/$Q$3)*宝箱投放计算!M49</f>
        <v>3.9341037619867215E-2</v>
      </c>
      <c r="O49">
        <f ca="1">(SUMIFS(OFFSET([2]掉落汇总!$C$2:$C$871,,MATCH($B49,[2]掉落汇总!$D$1:$M$1)),[2]掉落汇总!$A$2:$A$871,O$1,[2]掉落汇总!$C$2:$C$871,$Q$1)+SUMIFS(OFFSET([2]掉落汇总!$C$2:$C$871,,MATCH($B49,[2]掉落汇总!$D$1:$M$1)),[2]掉落汇总!$A$2:$A$871,O$1,[2]掉落汇总!$C$2:$C$871,$Q$2)/$Q$3)*宝箱投放计算!N49</f>
        <v>8.2982769549933721E-2</v>
      </c>
    </row>
    <row r="50" spans="1:15" x14ac:dyDescent="0.2">
      <c r="A50">
        <f>玩家成长时间线!A50</f>
        <v>49</v>
      </c>
      <c r="B50">
        <f>玩家成长时间线!B50</f>
        <v>10</v>
      </c>
      <c r="C50">
        <f ca="1">SUM($D$2:D50)</f>
        <v>209.38243399842992</v>
      </c>
      <c r="D50">
        <f t="shared" ca="1" si="0"/>
        <v>1.4506131811942713</v>
      </c>
      <c r="E50">
        <f ca="1">(SUMIFS(OFFSET([2]掉落汇总!$C$2:$C$871,,MATCH($B50,[2]掉落汇总!$D$1:$M$1)),[2]掉落汇总!$A$2:$A$871,E$1,[2]掉落汇总!$C$2:$C$871,$Q$1)+SUMIFS(OFFSET([2]掉落汇总!$C$2:$C$871,,MATCH($B50,[2]掉落汇总!$D$1:$M$1)),[2]掉落汇总!$A$2:$A$871,E$1,[2]掉落汇总!$C$2:$C$871,$Q$2)/$Q$3)*宝箱投放计算!D50</f>
        <v>0.41288584955286689</v>
      </c>
      <c r="F50">
        <f ca="1">(SUMIFS(OFFSET([2]掉落汇总!$C$2:$C$871,,MATCH($B50,[2]掉落汇总!$D$1:$M$1)),[2]掉落汇总!$A$2:$A$871,F$1,[2]掉落汇总!$C$2:$C$871,$Q$1)+SUMIFS(OFFSET([2]掉落汇总!$C$2:$C$871,,MATCH($B50,[2]掉落汇总!$D$1:$M$1)),[2]掉落汇总!$A$2:$A$871,F$1,[2]掉落汇总!$C$2:$C$871,$Q$2)/$Q$3)*宝箱投放计算!E50</f>
        <v>0.61962134251290868</v>
      </c>
      <c r="G50">
        <f ca="1">(SUMIFS(OFFSET([2]掉落汇总!$C$2:$C$871,,MATCH($B50,[2]掉落汇总!$D$1:$M$1)),[2]掉落汇总!$A$2:$A$871,G$1,[2]掉落汇总!$C$2:$C$871,$Q$1)+SUMIFS(OFFSET([2]掉落汇总!$C$2:$C$871,,MATCH($B50,[2]掉落汇总!$D$1:$M$1)),[2]掉落汇总!$A$2:$A$871,G$1,[2]掉落汇总!$C$2:$C$871,$Q$2)/$Q$3)*宝箱投放计算!F50</f>
        <v>0</v>
      </c>
      <c r="H50">
        <f ca="1">(SUMIFS(OFFSET([2]掉落汇总!$C$2:$C$871,,MATCH($B50,[2]掉落汇总!$D$1:$M$1)),[2]掉落汇总!$A$2:$A$871,H$1,[2]掉落汇总!$C$2:$C$871,$Q$1)+SUMIFS(OFFSET([2]掉落汇总!$C$2:$C$871,,MATCH($B50,[2]掉落汇总!$D$1:$M$1)),[2]掉落汇总!$A$2:$A$871,H$1,[2]掉落汇总!$C$2:$C$871,$Q$2)/$Q$3)*宝箱投放计算!G50</f>
        <v>0</v>
      </c>
      <c r="I50">
        <f ca="1">(SUMIFS(OFFSET([2]掉落汇总!$C$2:$C$871,,MATCH($B50,[2]掉落汇总!$D$1:$M$1)),[2]掉落汇总!$A$2:$A$871,I$1,[2]掉落汇总!$C$2:$C$871,$Q$1)+SUMIFS(OFFSET([2]掉落汇总!$C$2:$C$871,,MATCH($B50,[2]掉落汇总!$D$1:$M$1)),[2]掉落汇总!$A$2:$A$871,I$1,[2]掉落汇总!$C$2:$C$871,$Q$2)/$Q$3)*宝箱投放计算!H50</f>
        <v>0</v>
      </c>
      <c r="J50">
        <f ca="1">(SUMIFS(OFFSET([2]掉落汇总!$C$2:$C$871,,MATCH($B50,[2]掉落汇总!$D$1:$M$1)),[2]掉落汇总!$A$2:$A$871,J$1,[2]掉落汇总!$C$2:$C$871,$Q$1)+SUMIFS(OFFSET([2]掉落汇总!$C$2:$C$871,,MATCH($B50,[2]掉落汇总!$D$1:$M$1)),[2]掉落汇总!$A$2:$A$871,J$1,[2]掉落汇总!$C$2:$C$871,$Q$2)/$Q$3)*宝箱投放计算!I50</f>
        <v>0</v>
      </c>
      <c r="K50">
        <f ca="1">(SUMIFS(OFFSET([2]掉落汇总!$C$2:$C$871,,MATCH($B50,[2]掉落汇总!$D$1:$M$1)),[2]掉落汇总!$A$2:$A$871,K$1,[2]掉落汇总!$C$2:$C$871,$Q$1)+SUMIFS(OFFSET([2]掉落汇总!$C$2:$C$871,,MATCH($B50,[2]掉落汇总!$D$1:$M$1)),[2]掉落汇总!$A$2:$A$871,K$1,[2]掉落汇总!$C$2:$C$871,$Q$2)/$Q$3)*宝箱投放计算!J50</f>
        <v>0</v>
      </c>
      <c r="L50">
        <f ca="1">(SUMIFS(OFFSET([2]掉落汇总!$C$2:$C$871,,MATCH($B50,[2]掉落汇总!$D$1:$M$1)),[2]掉落汇总!$A$2:$A$871,L$1,[2]掉落汇总!$C$2:$C$871,$Q$1)+SUMIFS(OFFSET([2]掉落汇总!$C$2:$C$871,,MATCH($B50,[2]掉落汇总!$D$1:$M$1)),[2]掉落汇总!$A$2:$A$871,L$1,[2]掉落汇总!$C$2:$C$871,$Q$2)/$Q$3)*宝箱投放计算!K50</f>
        <v>0.14863748967795209</v>
      </c>
      <c r="M50">
        <f ca="1">(SUMIFS(OFFSET([2]掉落汇总!$C$2:$C$871,,MATCH($B50,[2]掉落汇总!$D$1:$M$1)),[2]掉落汇总!$A$2:$A$871,M$1,[2]掉落汇总!$C$2:$C$871,$Q$1)+SUMIFS(OFFSET([2]掉落汇总!$C$2:$C$871,,MATCH($B50,[2]掉落汇总!$D$1:$M$1)),[2]掉落汇总!$A$2:$A$871,M$1,[2]掉落汇总!$C$2:$C$871,$Q$2)/$Q$3)*宝箱投放计算!L50</f>
        <v>0.14714469228074273</v>
      </c>
      <c r="N50">
        <f ca="1">(SUMIFS(OFFSET([2]掉落汇总!$C$2:$C$871,,MATCH($B50,[2]掉落汇总!$D$1:$M$1)),[2]掉落汇总!$A$2:$A$871,N$1,[2]掉落汇总!$C$2:$C$871,$Q$1)+SUMIFS(OFFSET([2]掉落汇总!$C$2:$C$871,,MATCH($B50,[2]掉落汇总!$D$1:$M$1)),[2]掉落汇总!$A$2:$A$871,N$1,[2]掉落汇总!$C$2:$C$871,$Q$2)/$Q$3)*宝箱投放计算!M50</f>
        <v>3.9341037619867215E-2</v>
      </c>
      <c r="O50">
        <f ca="1">(SUMIFS(OFFSET([2]掉落汇总!$C$2:$C$871,,MATCH($B50,[2]掉落汇总!$D$1:$M$1)),[2]掉落汇总!$A$2:$A$871,O$1,[2]掉落汇总!$C$2:$C$871,$Q$1)+SUMIFS(OFFSET([2]掉落汇总!$C$2:$C$871,,MATCH($B50,[2]掉落汇总!$D$1:$M$1)),[2]掉落汇总!$A$2:$A$871,O$1,[2]掉落汇总!$C$2:$C$871,$Q$2)/$Q$3)*宝箱投放计算!N50</f>
        <v>8.2982769549933721E-2</v>
      </c>
    </row>
    <row r="51" spans="1:15" x14ac:dyDescent="0.2">
      <c r="A51">
        <f>玩家成长时间线!A51</f>
        <v>50</v>
      </c>
      <c r="B51">
        <f>玩家成长时间线!B51</f>
        <v>10</v>
      </c>
      <c r="C51">
        <f ca="1">SUM($D$2:D51)</f>
        <v>210.83473050419022</v>
      </c>
      <c r="D51">
        <f t="shared" ca="1" si="0"/>
        <v>1.4522965057602892</v>
      </c>
      <c r="E51">
        <f ca="1">(SUMIFS(OFFSET([2]掉落汇总!$C$2:$C$871,,MATCH($B51,[2]掉落汇总!$D$1:$M$1)),[2]掉落汇总!$A$2:$A$871,E$1,[2]掉落汇总!$C$2:$C$871,$Q$1)+SUMIFS(OFFSET([2]掉落汇总!$C$2:$C$871,,MATCH($B51,[2]掉落汇总!$D$1:$M$1)),[2]掉落汇总!$A$2:$A$871,E$1,[2]掉落汇总!$C$2:$C$871,$Q$2)/$Q$3)*宝箱投放计算!D51</f>
        <v>0.41456917411888478</v>
      </c>
      <c r="F51">
        <f ca="1">(SUMIFS(OFFSET([2]掉落汇总!$C$2:$C$871,,MATCH($B51,[2]掉落汇总!$D$1:$M$1)),[2]掉落汇总!$A$2:$A$871,F$1,[2]掉落汇总!$C$2:$C$871,$Q$1)+SUMIFS(OFFSET([2]掉落汇总!$C$2:$C$871,,MATCH($B51,[2]掉落汇总!$D$1:$M$1)),[2]掉落汇总!$A$2:$A$871,F$1,[2]掉落汇总!$C$2:$C$871,$Q$2)/$Q$3)*宝箱投放计算!E51</f>
        <v>0.61962134251290868</v>
      </c>
      <c r="G51">
        <f ca="1">(SUMIFS(OFFSET([2]掉落汇总!$C$2:$C$871,,MATCH($B51,[2]掉落汇总!$D$1:$M$1)),[2]掉落汇总!$A$2:$A$871,G$1,[2]掉落汇总!$C$2:$C$871,$Q$1)+SUMIFS(OFFSET([2]掉落汇总!$C$2:$C$871,,MATCH($B51,[2]掉落汇总!$D$1:$M$1)),[2]掉落汇总!$A$2:$A$871,G$1,[2]掉落汇总!$C$2:$C$871,$Q$2)/$Q$3)*宝箱投放计算!F51</f>
        <v>0</v>
      </c>
      <c r="H51">
        <f ca="1">(SUMIFS(OFFSET([2]掉落汇总!$C$2:$C$871,,MATCH($B51,[2]掉落汇总!$D$1:$M$1)),[2]掉落汇总!$A$2:$A$871,H$1,[2]掉落汇总!$C$2:$C$871,$Q$1)+SUMIFS(OFFSET([2]掉落汇总!$C$2:$C$871,,MATCH($B51,[2]掉落汇总!$D$1:$M$1)),[2]掉落汇总!$A$2:$A$871,H$1,[2]掉落汇总!$C$2:$C$871,$Q$2)/$Q$3)*宝箱投放计算!G51</f>
        <v>0</v>
      </c>
      <c r="I51">
        <f ca="1">(SUMIFS(OFFSET([2]掉落汇总!$C$2:$C$871,,MATCH($B51,[2]掉落汇总!$D$1:$M$1)),[2]掉落汇总!$A$2:$A$871,I$1,[2]掉落汇总!$C$2:$C$871,$Q$1)+SUMIFS(OFFSET([2]掉落汇总!$C$2:$C$871,,MATCH($B51,[2]掉落汇总!$D$1:$M$1)),[2]掉落汇总!$A$2:$A$871,I$1,[2]掉落汇总!$C$2:$C$871,$Q$2)/$Q$3)*宝箱投放计算!H51</f>
        <v>0</v>
      </c>
      <c r="J51">
        <f ca="1">(SUMIFS(OFFSET([2]掉落汇总!$C$2:$C$871,,MATCH($B51,[2]掉落汇总!$D$1:$M$1)),[2]掉落汇总!$A$2:$A$871,J$1,[2]掉落汇总!$C$2:$C$871,$Q$1)+SUMIFS(OFFSET([2]掉落汇总!$C$2:$C$871,,MATCH($B51,[2]掉落汇总!$D$1:$M$1)),[2]掉落汇总!$A$2:$A$871,J$1,[2]掉落汇总!$C$2:$C$871,$Q$2)/$Q$3)*宝箱投放计算!I51</f>
        <v>0</v>
      </c>
      <c r="K51">
        <f ca="1">(SUMIFS(OFFSET([2]掉落汇总!$C$2:$C$871,,MATCH($B51,[2]掉落汇总!$D$1:$M$1)),[2]掉落汇总!$A$2:$A$871,K$1,[2]掉落汇总!$C$2:$C$871,$Q$1)+SUMIFS(OFFSET([2]掉落汇总!$C$2:$C$871,,MATCH($B51,[2]掉落汇总!$D$1:$M$1)),[2]掉落汇总!$A$2:$A$871,K$1,[2]掉落汇总!$C$2:$C$871,$Q$2)/$Q$3)*宝箱投放计算!J51</f>
        <v>0</v>
      </c>
      <c r="L51">
        <f ca="1">(SUMIFS(OFFSET([2]掉落汇总!$C$2:$C$871,,MATCH($B51,[2]掉落汇总!$D$1:$M$1)),[2]掉落汇总!$A$2:$A$871,L$1,[2]掉落汇总!$C$2:$C$871,$Q$1)+SUMIFS(OFFSET([2]掉落汇总!$C$2:$C$871,,MATCH($B51,[2]掉落汇总!$D$1:$M$1)),[2]掉落汇总!$A$2:$A$871,L$1,[2]掉落汇总!$C$2:$C$871,$Q$2)/$Q$3)*宝箱投放计算!K51</f>
        <v>0.14863748967795209</v>
      </c>
      <c r="M51">
        <f ca="1">(SUMIFS(OFFSET([2]掉落汇总!$C$2:$C$871,,MATCH($B51,[2]掉落汇总!$D$1:$M$1)),[2]掉落汇总!$A$2:$A$871,M$1,[2]掉落汇总!$C$2:$C$871,$Q$1)+SUMIFS(OFFSET([2]掉落汇总!$C$2:$C$871,,MATCH($B51,[2]掉落汇总!$D$1:$M$1)),[2]掉落汇总!$A$2:$A$871,M$1,[2]掉落汇总!$C$2:$C$871,$Q$2)/$Q$3)*宝箱投放计算!L51</f>
        <v>0.14714469228074273</v>
      </c>
      <c r="N51">
        <f ca="1">(SUMIFS(OFFSET([2]掉落汇总!$C$2:$C$871,,MATCH($B51,[2]掉落汇总!$D$1:$M$1)),[2]掉落汇总!$A$2:$A$871,N$1,[2]掉落汇总!$C$2:$C$871,$Q$1)+SUMIFS(OFFSET([2]掉落汇总!$C$2:$C$871,,MATCH($B51,[2]掉落汇总!$D$1:$M$1)),[2]掉落汇总!$A$2:$A$871,N$1,[2]掉落汇总!$C$2:$C$871,$Q$2)/$Q$3)*宝箱投放计算!M51</f>
        <v>3.9341037619867215E-2</v>
      </c>
      <c r="O51">
        <f ca="1">(SUMIFS(OFFSET([2]掉落汇总!$C$2:$C$871,,MATCH($B51,[2]掉落汇总!$D$1:$M$1)),[2]掉落汇总!$A$2:$A$871,O$1,[2]掉落汇总!$C$2:$C$871,$Q$1)+SUMIFS(OFFSET([2]掉落汇总!$C$2:$C$871,,MATCH($B51,[2]掉落汇总!$D$1:$M$1)),[2]掉落汇总!$A$2:$A$871,O$1,[2]掉落汇总!$C$2:$C$871,$Q$2)/$Q$3)*宝箱投放计算!N51</f>
        <v>8.2982769549933721E-2</v>
      </c>
    </row>
    <row r="52" spans="1:15" x14ac:dyDescent="0.2">
      <c r="A52">
        <f>玩家成长时间线!A52</f>
        <v>51</v>
      </c>
      <c r="B52">
        <f>玩家成长时间线!B52</f>
        <v>10</v>
      </c>
      <c r="C52">
        <f ca="1">SUM($D$2:D52)</f>
        <v>212.3223768258369</v>
      </c>
      <c r="D52">
        <f t="shared" ca="1" si="0"/>
        <v>1.4876463216466647</v>
      </c>
      <c r="E52">
        <f ca="1">(SUMIFS(OFFSET([2]掉落汇总!$C$2:$C$871,,MATCH($B52,[2]掉落汇总!$D$1:$M$1)),[2]掉落汇总!$A$2:$A$871,E$1,[2]掉落汇总!$C$2:$C$871,$Q$1)+SUMIFS(OFFSET([2]掉落汇总!$C$2:$C$871,,MATCH($B52,[2]掉落汇总!$D$1:$M$1)),[2]掉落汇总!$A$2:$A$871,E$1,[2]掉落汇总!$C$2:$C$871,$Q$2)/$Q$3)*宝箱投放计算!D52</f>
        <v>0.44991899000526031</v>
      </c>
      <c r="F52">
        <f ca="1">(SUMIFS(OFFSET([2]掉落汇总!$C$2:$C$871,,MATCH($B52,[2]掉落汇总!$D$1:$M$1)),[2]掉落汇总!$A$2:$A$871,F$1,[2]掉落汇总!$C$2:$C$871,$Q$1)+SUMIFS(OFFSET([2]掉落汇总!$C$2:$C$871,,MATCH($B52,[2]掉落汇总!$D$1:$M$1)),[2]掉落汇总!$A$2:$A$871,F$1,[2]掉落汇总!$C$2:$C$871,$Q$2)/$Q$3)*宝箱投放计算!E52</f>
        <v>0.61962134251290868</v>
      </c>
      <c r="G52">
        <f ca="1">(SUMIFS(OFFSET([2]掉落汇总!$C$2:$C$871,,MATCH($B52,[2]掉落汇总!$D$1:$M$1)),[2]掉落汇总!$A$2:$A$871,G$1,[2]掉落汇总!$C$2:$C$871,$Q$1)+SUMIFS(OFFSET([2]掉落汇总!$C$2:$C$871,,MATCH($B52,[2]掉落汇总!$D$1:$M$1)),[2]掉落汇总!$A$2:$A$871,G$1,[2]掉落汇总!$C$2:$C$871,$Q$2)/$Q$3)*宝箱投放计算!F52</f>
        <v>0</v>
      </c>
      <c r="H52">
        <f ca="1">(SUMIFS(OFFSET([2]掉落汇总!$C$2:$C$871,,MATCH($B52,[2]掉落汇总!$D$1:$M$1)),[2]掉落汇总!$A$2:$A$871,H$1,[2]掉落汇总!$C$2:$C$871,$Q$1)+SUMIFS(OFFSET([2]掉落汇总!$C$2:$C$871,,MATCH($B52,[2]掉落汇总!$D$1:$M$1)),[2]掉落汇总!$A$2:$A$871,H$1,[2]掉落汇总!$C$2:$C$871,$Q$2)/$Q$3)*宝箱投放计算!G52</f>
        <v>0</v>
      </c>
      <c r="I52">
        <f ca="1">(SUMIFS(OFFSET([2]掉落汇总!$C$2:$C$871,,MATCH($B52,[2]掉落汇总!$D$1:$M$1)),[2]掉落汇总!$A$2:$A$871,I$1,[2]掉落汇总!$C$2:$C$871,$Q$1)+SUMIFS(OFFSET([2]掉落汇总!$C$2:$C$871,,MATCH($B52,[2]掉落汇总!$D$1:$M$1)),[2]掉落汇总!$A$2:$A$871,I$1,[2]掉落汇总!$C$2:$C$871,$Q$2)/$Q$3)*宝箱投放计算!H52</f>
        <v>0</v>
      </c>
      <c r="J52">
        <f ca="1">(SUMIFS(OFFSET([2]掉落汇总!$C$2:$C$871,,MATCH($B52,[2]掉落汇总!$D$1:$M$1)),[2]掉落汇总!$A$2:$A$871,J$1,[2]掉落汇总!$C$2:$C$871,$Q$1)+SUMIFS(OFFSET([2]掉落汇总!$C$2:$C$871,,MATCH($B52,[2]掉落汇总!$D$1:$M$1)),[2]掉落汇总!$A$2:$A$871,J$1,[2]掉落汇总!$C$2:$C$871,$Q$2)/$Q$3)*宝箱投放计算!I52</f>
        <v>0</v>
      </c>
      <c r="K52">
        <f ca="1">(SUMIFS(OFFSET([2]掉落汇总!$C$2:$C$871,,MATCH($B52,[2]掉落汇总!$D$1:$M$1)),[2]掉落汇总!$A$2:$A$871,K$1,[2]掉落汇总!$C$2:$C$871,$Q$1)+SUMIFS(OFFSET([2]掉落汇总!$C$2:$C$871,,MATCH($B52,[2]掉落汇总!$D$1:$M$1)),[2]掉落汇总!$A$2:$A$871,K$1,[2]掉落汇总!$C$2:$C$871,$Q$2)/$Q$3)*宝箱投放计算!J52</f>
        <v>0</v>
      </c>
      <c r="L52">
        <f ca="1">(SUMIFS(OFFSET([2]掉落汇总!$C$2:$C$871,,MATCH($B52,[2]掉落汇总!$D$1:$M$1)),[2]掉落汇总!$A$2:$A$871,L$1,[2]掉落汇总!$C$2:$C$871,$Q$1)+SUMIFS(OFFSET([2]掉落汇总!$C$2:$C$871,,MATCH($B52,[2]掉落汇总!$D$1:$M$1)),[2]掉落汇总!$A$2:$A$871,L$1,[2]掉落汇总!$C$2:$C$871,$Q$2)/$Q$3)*宝箱投放计算!K52</f>
        <v>0.14863748967795209</v>
      </c>
      <c r="M52">
        <f ca="1">(SUMIFS(OFFSET([2]掉落汇总!$C$2:$C$871,,MATCH($B52,[2]掉落汇总!$D$1:$M$1)),[2]掉落汇总!$A$2:$A$871,M$1,[2]掉落汇总!$C$2:$C$871,$Q$1)+SUMIFS(OFFSET([2]掉落汇总!$C$2:$C$871,,MATCH($B52,[2]掉落汇总!$D$1:$M$1)),[2]掉落汇总!$A$2:$A$871,M$1,[2]掉落汇总!$C$2:$C$871,$Q$2)/$Q$3)*宝箱投放计算!L52</f>
        <v>0.14714469228074273</v>
      </c>
      <c r="N52">
        <f ca="1">(SUMIFS(OFFSET([2]掉落汇总!$C$2:$C$871,,MATCH($B52,[2]掉落汇总!$D$1:$M$1)),[2]掉落汇总!$A$2:$A$871,N$1,[2]掉落汇总!$C$2:$C$871,$Q$1)+SUMIFS(OFFSET([2]掉落汇总!$C$2:$C$871,,MATCH($B52,[2]掉落汇总!$D$1:$M$1)),[2]掉落汇总!$A$2:$A$871,N$1,[2]掉落汇总!$C$2:$C$871,$Q$2)/$Q$3)*宝箱投放计算!M52</f>
        <v>3.9341037619867215E-2</v>
      </c>
      <c r="O52">
        <f ca="1">(SUMIFS(OFFSET([2]掉落汇总!$C$2:$C$871,,MATCH($B52,[2]掉落汇总!$D$1:$M$1)),[2]掉落汇总!$A$2:$A$871,O$1,[2]掉落汇总!$C$2:$C$871,$Q$1)+SUMIFS(OFFSET([2]掉落汇总!$C$2:$C$871,,MATCH($B52,[2]掉落汇总!$D$1:$M$1)),[2]掉落汇总!$A$2:$A$871,O$1,[2]掉落汇总!$C$2:$C$871,$Q$2)/$Q$3)*宝箱投放计算!N52</f>
        <v>8.2982769549933721E-2</v>
      </c>
    </row>
    <row r="53" spans="1:15" x14ac:dyDescent="0.2">
      <c r="A53">
        <f>玩家成长时间线!A53</f>
        <v>52</v>
      </c>
      <c r="B53">
        <f>玩家成长时间线!B53</f>
        <v>10</v>
      </c>
      <c r="C53">
        <f ca="1">SUM($D$2:D53)</f>
        <v>213.77803998072923</v>
      </c>
      <c r="D53">
        <f t="shared" ca="1" si="0"/>
        <v>1.4556631548923251</v>
      </c>
      <c r="E53">
        <f ca="1">(SUMIFS(OFFSET([2]掉落汇总!$C$2:$C$871,,MATCH($B53,[2]掉落汇总!$D$1:$M$1)),[2]掉落汇总!$A$2:$A$871,E$1,[2]掉落汇总!$C$2:$C$871,$Q$1)+SUMIFS(OFFSET([2]掉落汇总!$C$2:$C$871,,MATCH($B53,[2]掉落汇总!$D$1:$M$1)),[2]掉落汇总!$A$2:$A$871,E$1,[2]掉落汇总!$C$2:$C$871,$Q$2)/$Q$3)*宝箱投放计算!D53</f>
        <v>0.4179358232509206</v>
      </c>
      <c r="F53">
        <f ca="1">(SUMIFS(OFFSET([2]掉落汇总!$C$2:$C$871,,MATCH($B53,[2]掉落汇总!$D$1:$M$1)),[2]掉落汇总!$A$2:$A$871,F$1,[2]掉落汇总!$C$2:$C$871,$Q$1)+SUMIFS(OFFSET([2]掉落汇总!$C$2:$C$871,,MATCH($B53,[2]掉落汇总!$D$1:$M$1)),[2]掉落汇总!$A$2:$A$871,F$1,[2]掉落汇总!$C$2:$C$871,$Q$2)/$Q$3)*宝箱投放计算!E53</f>
        <v>0.61962134251290868</v>
      </c>
      <c r="G53">
        <f ca="1">(SUMIFS(OFFSET([2]掉落汇总!$C$2:$C$871,,MATCH($B53,[2]掉落汇总!$D$1:$M$1)),[2]掉落汇总!$A$2:$A$871,G$1,[2]掉落汇总!$C$2:$C$871,$Q$1)+SUMIFS(OFFSET([2]掉落汇总!$C$2:$C$871,,MATCH($B53,[2]掉落汇总!$D$1:$M$1)),[2]掉落汇总!$A$2:$A$871,G$1,[2]掉落汇总!$C$2:$C$871,$Q$2)/$Q$3)*宝箱投放计算!F53</f>
        <v>0</v>
      </c>
      <c r="H53">
        <f ca="1">(SUMIFS(OFFSET([2]掉落汇总!$C$2:$C$871,,MATCH($B53,[2]掉落汇总!$D$1:$M$1)),[2]掉落汇总!$A$2:$A$871,H$1,[2]掉落汇总!$C$2:$C$871,$Q$1)+SUMIFS(OFFSET([2]掉落汇总!$C$2:$C$871,,MATCH($B53,[2]掉落汇总!$D$1:$M$1)),[2]掉落汇总!$A$2:$A$871,H$1,[2]掉落汇总!$C$2:$C$871,$Q$2)/$Q$3)*宝箱投放计算!G53</f>
        <v>0</v>
      </c>
      <c r="I53">
        <f ca="1">(SUMIFS(OFFSET([2]掉落汇总!$C$2:$C$871,,MATCH($B53,[2]掉落汇总!$D$1:$M$1)),[2]掉落汇总!$A$2:$A$871,I$1,[2]掉落汇总!$C$2:$C$871,$Q$1)+SUMIFS(OFFSET([2]掉落汇总!$C$2:$C$871,,MATCH($B53,[2]掉落汇总!$D$1:$M$1)),[2]掉落汇总!$A$2:$A$871,I$1,[2]掉落汇总!$C$2:$C$871,$Q$2)/$Q$3)*宝箱投放计算!H53</f>
        <v>0</v>
      </c>
      <c r="J53">
        <f ca="1">(SUMIFS(OFFSET([2]掉落汇总!$C$2:$C$871,,MATCH($B53,[2]掉落汇总!$D$1:$M$1)),[2]掉落汇总!$A$2:$A$871,J$1,[2]掉落汇总!$C$2:$C$871,$Q$1)+SUMIFS(OFFSET([2]掉落汇总!$C$2:$C$871,,MATCH($B53,[2]掉落汇总!$D$1:$M$1)),[2]掉落汇总!$A$2:$A$871,J$1,[2]掉落汇总!$C$2:$C$871,$Q$2)/$Q$3)*宝箱投放计算!I53</f>
        <v>0</v>
      </c>
      <c r="K53">
        <f ca="1">(SUMIFS(OFFSET([2]掉落汇总!$C$2:$C$871,,MATCH($B53,[2]掉落汇总!$D$1:$M$1)),[2]掉落汇总!$A$2:$A$871,K$1,[2]掉落汇总!$C$2:$C$871,$Q$1)+SUMIFS(OFFSET([2]掉落汇总!$C$2:$C$871,,MATCH($B53,[2]掉落汇总!$D$1:$M$1)),[2]掉落汇总!$A$2:$A$871,K$1,[2]掉落汇总!$C$2:$C$871,$Q$2)/$Q$3)*宝箱投放计算!J53</f>
        <v>0</v>
      </c>
      <c r="L53">
        <f ca="1">(SUMIFS(OFFSET([2]掉落汇总!$C$2:$C$871,,MATCH($B53,[2]掉落汇总!$D$1:$M$1)),[2]掉落汇总!$A$2:$A$871,L$1,[2]掉落汇总!$C$2:$C$871,$Q$1)+SUMIFS(OFFSET([2]掉落汇总!$C$2:$C$871,,MATCH($B53,[2]掉落汇总!$D$1:$M$1)),[2]掉落汇总!$A$2:$A$871,L$1,[2]掉落汇总!$C$2:$C$871,$Q$2)/$Q$3)*宝箱投放计算!K53</f>
        <v>0.14863748967795209</v>
      </c>
      <c r="M53">
        <f ca="1">(SUMIFS(OFFSET([2]掉落汇总!$C$2:$C$871,,MATCH($B53,[2]掉落汇总!$D$1:$M$1)),[2]掉落汇总!$A$2:$A$871,M$1,[2]掉落汇总!$C$2:$C$871,$Q$1)+SUMIFS(OFFSET([2]掉落汇总!$C$2:$C$871,,MATCH($B53,[2]掉落汇总!$D$1:$M$1)),[2]掉落汇总!$A$2:$A$871,M$1,[2]掉落汇总!$C$2:$C$871,$Q$2)/$Q$3)*宝箱投放计算!L53</f>
        <v>0.14714469228074273</v>
      </c>
      <c r="N53">
        <f ca="1">(SUMIFS(OFFSET([2]掉落汇总!$C$2:$C$871,,MATCH($B53,[2]掉落汇总!$D$1:$M$1)),[2]掉落汇总!$A$2:$A$871,N$1,[2]掉落汇总!$C$2:$C$871,$Q$1)+SUMIFS(OFFSET([2]掉落汇总!$C$2:$C$871,,MATCH($B53,[2]掉落汇总!$D$1:$M$1)),[2]掉落汇总!$A$2:$A$871,N$1,[2]掉落汇总!$C$2:$C$871,$Q$2)/$Q$3)*宝箱投放计算!M53</f>
        <v>3.9341037619867215E-2</v>
      </c>
      <c r="O53">
        <f ca="1">(SUMIFS(OFFSET([2]掉落汇总!$C$2:$C$871,,MATCH($B53,[2]掉落汇总!$D$1:$M$1)),[2]掉落汇总!$A$2:$A$871,O$1,[2]掉落汇总!$C$2:$C$871,$Q$1)+SUMIFS(OFFSET([2]掉落汇总!$C$2:$C$871,,MATCH($B53,[2]掉落汇总!$D$1:$M$1)),[2]掉落汇总!$A$2:$A$871,O$1,[2]掉落汇总!$C$2:$C$871,$Q$2)/$Q$3)*宝箱投放计算!N53</f>
        <v>8.2982769549933721E-2</v>
      </c>
    </row>
    <row r="54" spans="1:15" x14ac:dyDescent="0.2">
      <c r="A54">
        <f>玩家成长时间线!A54</f>
        <v>53</v>
      </c>
      <c r="B54">
        <f>玩家成长时间线!B54</f>
        <v>10</v>
      </c>
      <c r="C54">
        <f ca="1">SUM($D$2:D54)</f>
        <v>215.23538646018758</v>
      </c>
      <c r="D54">
        <f t="shared" ca="1" si="0"/>
        <v>1.4573464794583428</v>
      </c>
      <c r="E54">
        <f ca="1">(SUMIFS(OFFSET([2]掉落汇总!$C$2:$C$871,,MATCH($B54,[2]掉落汇总!$D$1:$M$1)),[2]掉落汇总!$A$2:$A$871,E$1,[2]掉落汇总!$C$2:$C$871,$Q$1)+SUMIFS(OFFSET([2]掉落汇总!$C$2:$C$871,,MATCH($B54,[2]掉落汇总!$D$1:$M$1)),[2]掉落汇总!$A$2:$A$871,E$1,[2]掉落汇总!$C$2:$C$871,$Q$2)/$Q$3)*宝箱投放计算!D54</f>
        <v>0.41961914781693843</v>
      </c>
      <c r="F54">
        <f ca="1">(SUMIFS(OFFSET([2]掉落汇总!$C$2:$C$871,,MATCH($B54,[2]掉落汇总!$D$1:$M$1)),[2]掉落汇总!$A$2:$A$871,F$1,[2]掉落汇总!$C$2:$C$871,$Q$1)+SUMIFS(OFFSET([2]掉落汇总!$C$2:$C$871,,MATCH($B54,[2]掉落汇总!$D$1:$M$1)),[2]掉落汇总!$A$2:$A$871,F$1,[2]掉落汇总!$C$2:$C$871,$Q$2)/$Q$3)*宝箱投放计算!E54</f>
        <v>0.61962134251290868</v>
      </c>
      <c r="G54">
        <f ca="1">(SUMIFS(OFFSET([2]掉落汇总!$C$2:$C$871,,MATCH($B54,[2]掉落汇总!$D$1:$M$1)),[2]掉落汇总!$A$2:$A$871,G$1,[2]掉落汇总!$C$2:$C$871,$Q$1)+SUMIFS(OFFSET([2]掉落汇总!$C$2:$C$871,,MATCH($B54,[2]掉落汇总!$D$1:$M$1)),[2]掉落汇总!$A$2:$A$871,G$1,[2]掉落汇总!$C$2:$C$871,$Q$2)/$Q$3)*宝箱投放计算!F54</f>
        <v>0</v>
      </c>
      <c r="H54">
        <f ca="1">(SUMIFS(OFFSET([2]掉落汇总!$C$2:$C$871,,MATCH($B54,[2]掉落汇总!$D$1:$M$1)),[2]掉落汇总!$A$2:$A$871,H$1,[2]掉落汇总!$C$2:$C$871,$Q$1)+SUMIFS(OFFSET([2]掉落汇总!$C$2:$C$871,,MATCH($B54,[2]掉落汇总!$D$1:$M$1)),[2]掉落汇总!$A$2:$A$871,H$1,[2]掉落汇总!$C$2:$C$871,$Q$2)/$Q$3)*宝箱投放计算!G54</f>
        <v>0</v>
      </c>
      <c r="I54">
        <f ca="1">(SUMIFS(OFFSET([2]掉落汇总!$C$2:$C$871,,MATCH($B54,[2]掉落汇总!$D$1:$M$1)),[2]掉落汇总!$A$2:$A$871,I$1,[2]掉落汇总!$C$2:$C$871,$Q$1)+SUMIFS(OFFSET([2]掉落汇总!$C$2:$C$871,,MATCH($B54,[2]掉落汇总!$D$1:$M$1)),[2]掉落汇总!$A$2:$A$871,I$1,[2]掉落汇总!$C$2:$C$871,$Q$2)/$Q$3)*宝箱投放计算!H54</f>
        <v>0</v>
      </c>
      <c r="J54">
        <f ca="1">(SUMIFS(OFFSET([2]掉落汇总!$C$2:$C$871,,MATCH($B54,[2]掉落汇总!$D$1:$M$1)),[2]掉落汇总!$A$2:$A$871,J$1,[2]掉落汇总!$C$2:$C$871,$Q$1)+SUMIFS(OFFSET([2]掉落汇总!$C$2:$C$871,,MATCH($B54,[2]掉落汇总!$D$1:$M$1)),[2]掉落汇总!$A$2:$A$871,J$1,[2]掉落汇总!$C$2:$C$871,$Q$2)/$Q$3)*宝箱投放计算!I54</f>
        <v>0</v>
      </c>
      <c r="K54">
        <f ca="1">(SUMIFS(OFFSET([2]掉落汇总!$C$2:$C$871,,MATCH($B54,[2]掉落汇总!$D$1:$M$1)),[2]掉落汇总!$A$2:$A$871,K$1,[2]掉落汇总!$C$2:$C$871,$Q$1)+SUMIFS(OFFSET([2]掉落汇总!$C$2:$C$871,,MATCH($B54,[2]掉落汇总!$D$1:$M$1)),[2]掉落汇总!$A$2:$A$871,K$1,[2]掉落汇总!$C$2:$C$871,$Q$2)/$Q$3)*宝箱投放计算!J54</f>
        <v>0</v>
      </c>
      <c r="L54">
        <f ca="1">(SUMIFS(OFFSET([2]掉落汇总!$C$2:$C$871,,MATCH($B54,[2]掉落汇总!$D$1:$M$1)),[2]掉落汇总!$A$2:$A$871,L$1,[2]掉落汇总!$C$2:$C$871,$Q$1)+SUMIFS(OFFSET([2]掉落汇总!$C$2:$C$871,,MATCH($B54,[2]掉落汇总!$D$1:$M$1)),[2]掉落汇总!$A$2:$A$871,L$1,[2]掉落汇总!$C$2:$C$871,$Q$2)/$Q$3)*宝箱投放计算!K54</f>
        <v>0.14863748967795209</v>
      </c>
      <c r="M54">
        <f ca="1">(SUMIFS(OFFSET([2]掉落汇总!$C$2:$C$871,,MATCH($B54,[2]掉落汇总!$D$1:$M$1)),[2]掉落汇总!$A$2:$A$871,M$1,[2]掉落汇总!$C$2:$C$871,$Q$1)+SUMIFS(OFFSET([2]掉落汇总!$C$2:$C$871,,MATCH($B54,[2]掉落汇总!$D$1:$M$1)),[2]掉落汇总!$A$2:$A$871,M$1,[2]掉落汇总!$C$2:$C$871,$Q$2)/$Q$3)*宝箱投放计算!L54</f>
        <v>0.14714469228074273</v>
      </c>
      <c r="N54">
        <f ca="1">(SUMIFS(OFFSET([2]掉落汇总!$C$2:$C$871,,MATCH($B54,[2]掉落汇总!$D$1:$M$1)),[2]掉落汇总!$A$2:$A$871,N$1,[2]掉落汇总!$C$2:$C$871,$Q$1)+SUMIFS(OFFSET([2]掉落汇总!$C$2:$C$871,,MATCH($B54,[2]掉落汇总!$D$1:$M$1)),[2]掉落汇总!$A$2:$A$871,N$1,[2]掉落汇总!$C$2:$C$871,$Q$2)/$Q$3)*宝箱投放计算!M54</f>
        <v>3.9341037619867215E-2</v>
      </c>
      <c r="O54">
        <f ca="1">(SUMIFS(OFFSET([2]掉落汇总!$C$2:$C$871,,MATCH($B54,[2]掉落汇总!$D$1:$M$1)),[2]掉落汇总!$A$2:$A$871,O$1,[2]掉落汇总!$C$2:$C$871,$Q$1)+SUMIFS(OFFSET([2]掉落汇总!$C$2:$C$871,,MATCH($B54,[2]掉落汇总!$D$1:$M$1)),[2]掉落汇总!$A$2:$A$871,O$1,[2]掉落汇总!$C$2:$C$871,$Q$2)/$Q$3)*宝箱投放计算!N54</f>
        <v>8.2982769549933721E-2</v>
      </c>
    </row>
    <row r="55" spans="1:15" x14ac:dyDescent="0.2">
      <c r="A55">
        <f>玩家成长时间线!A55</f>
        <v>54</v>
      </c>
      <c r="B55">
        <f>玩家成长时间线!B55</f>
        <v>10</v>
      </c>
      <c r="C55">
        <f ca="1">SUM($D$2:D55)</f>
        <v>216.71124950987212</v>
      </c>
      <c r="D55">
        <f t="shared" ca="1" si="0"/>
        <v>1.4758630496845395</v>
      </c>
      <c r="E55">
        <f ca="1">(SUMIFS(OFFSET([2]掉落汇总!$C$2:$C$871,,MATCH($B55,[2]掉落汇总!$D$1:$M$1)),[2]掉落汇总!$A$2:$A$871,E$1,[2]掉落汇总!$C$2:$C$871,$Q$1)+SUMIFS(OFFSET([2]掉落汇总!$C$2:$C$871,,MATCH($B55,[2]掉落汇总!$D$1:$M$1)),[2]掉落汇总!$A$2:$A$871,E$1,[2]掉落汇总!$C$2:$C$871,$Q$2)/$Q$3)*宝箱投放计算!D55</f>
        <v>0.43813571804313511</v>
      </c>
      <c r="F55">
        <f ca="1">(SUMIFS(OFFSET([2]掉落汇总!$C$2:$C$871,,MATCH($B55,[2]掉落汇总!$D$1:$M$1)),[2]掉落汇总!$A$2:$A$871,F$1,[2]掉落汇总!$C$2:$C$871,$Q$1)+SUMIFS(OFFSET([2]掉落汇总!$C$2:$C$871,,MATCH($B55,[2]掉落汇总!$D$1:$M$1)),[2]掉落汇总!$A$2:$A$871,F$1,[2]掉落汇总!$C$2:$C$871,$Q$2)/$Q$3)*宝箱投放计算!E55</f>
        <v>0.61962134251290868</v>
      </c>
      <c r="G55">
        <f ca="1">(SUMIFS(OFFSET([2]掉落汇总!$C$2:$C$871,,MATCH($B55,[2]掉落汇总!$D$1:$M$1)),[2]掉落汇总!$A$2:$A$871,G$1,[2]掉落汇总!$C$2:$C$871,$Q$1)+SUMIFS(OFFSET([2]掉落汇总!$C$2:$C$871,,MATCH($B55,[2]掉落汇总!$D$1:$M$1)),[2]掉落汇总!$A$2:$A$871,G$1,[2]掉落汇总!$C$2:$C$871,$Q$2)/$Q$3)*宝箱投放计算!F55</f>
        <v>0</v>
      </c>
      <c r="H55">
        <f ca="1">(SUMIFS(OFFSET([2]掉落汇总!$C$2:$C$871,,MATCH($B55,[2]掉落汇总!$D$1:$M$1)),[2]掉落汇总!$A$2:$A$871,H$1,[2]掉落汇总!$C$2:$C$871,$Q$1)+SUMIFS(OFFSET([2]掉落汇总!$C$2:$C$871,,MATCH($B55,[2]掉落汇总!$D$1:$M$1)),[2]掉落汇总!$A$2:$A$871,H$1,[2]掉落汇总!$C$2:$C$871,$Q$2)/$Q$3)*宝箱投放计算!G55</f>
        <v>0</v>
      </c>
      <c r="I55">
        <f ca="1">(SUMIFS(OFFSET([2]掉落汇总!$C$2:$C$871,,MATCH($B55,[2]掉落汇总!$D$1:$M$1)),[2]掉落汇总!$A$2:$A$871,I$1,[2]掉落汇总!$C$2:$C$871,$Q$1)+SUMIFS(OFFSET([2]掉落汇总!$C$2:$C$871,,MATCH($B55,[2]掉落汇总!$D$1:$M$1)),[2]掉落汇总!$A$2:$A$871,I$1,[2]掉落汇总!$C$2:$C$871,$Q$2)/$Q$3)*宝箱投放计算!H55</f>
        <v>0</v>
      </c>
      <c r="J55">
        <f ca="1">(SUMIFS(OFFSET([2]掉落汇总!$C$2:$C$871,,MATCH($B55,[2]掉落汇总!$D$1:$M$1)),[2]掉落汇总!$A$2:$A$871,J$1,[2]掉落汇总!$C$2:$C$871,$Q$1)+SUMIFS(OFFSET([2]掉落汇总!$C$2:$C$871,,MATCH($B55,[2]掉落汇总!$D$1:$M$1)),[2]掉落汇总!$A$2:$A$871,J$1,[2]掉落汇总!$C$2:$C$871,$Q$2)/$Q$3)*宝箱投放计算!I55</f>
        <v>0</v>
      </c>
      <c r="K55">
        <f ca="1">(SUMIFS(OFFSET([2]掉落汇总!$C$2:$C$871,,MATCH($B55,[2]掉落汇总!$D$1:$M$1)),[2]掉落汇总!$A$2:$A$871,K$1,[2]掉落汇总!$C$2:$C$871,$Q$1)+SUMIFS(OFFSET([2]掉落汇总!$C$2:$C$871,,MATCH($B55,[2]掉落汇总!$D$1:$M$1)),[2]掉落汇总!$A$2:$A$871,K$1,[2]掉落汇总!$C$2:$C$871,$Q$2)/$Q$3)*宝箱投放计算!J55</f>
        <v>0</v>
      </c>
      <c r="L55">
        <f ca="1">(SUMIFS(OFFSET([2]掉落汇总!$C$2:$C$871,,MATCH($B55,[2]掉落汇总!$D$1:$M$1)),[2]掉落汇总!$A$2:$A$871,L$1,[2]掉落汇总!$C$2:$C$871,$Q$1)+SUMIFS(OFFSET([2]掉落汇总!$C$2:$C$871,,MATCH($B55,[2]掉落汇总!$D$1:$M$1)),[2]掉落汇总!$A$2:$A$871,L$1,[2]掉落汇总!$C$2:$C$871,$Q$2)/$Q$3)*宝箱投放计算!K55</f>
        <v>0.14863748967795209</v>
      </c>
      <c r="M55">
        <f ca="1">(SUMIFS(OFFSET([2]掉落汇总!$C$2:$C$871,,MATCH($B55,[2]掉落汇总!$D$1:$M$1)),[2]掉落汇总!$A$2:$A$871,M$1,[2]掉落汇总!$C$2:$C$871,$Q$1)+SUMIFS(OFFSET([2]掉落汇总!$C$2:$C$871,,MATCH($B55,[2]掉落汇总!$D$1:$M$1)),[2]掉落汇总!$A$2:$A$871,M$1,[2]掉落汇总!$C$2:$C$871,$Q$2)/$Q$3)*宝箱投放计算!L55</f>
        <v>0.14714469228074273</v>
      </c>
      <c r="N55">
        <f ca="1">(SUMIFS(OFFSET([2]掉落汇总!$C$2:$C$871,,MATCH($B55,[2]掉落汇总!$D$1:$M$1)),[2]掉落汇总!$A$2:$A$871,N$1,[2]掉落汇总!$C$2:$C$871,$Q$1)+SUMIFS(OFFSET([2]掉落汇总!$C$2:$C$871,,MATCH($B55,[2]掉落汇总!$D$1:$M$1)),[2]掉落汇总!$A$2:$A$871,N$1,[2]掉落汇总!$C$2:$C$871,$Q$2)/$Q$3)*宝箱投放计算!M55</f>
        <v>3.9341037619867215E-2</v>
      </c>
      <c r="O55">
        <f ca="1">(SUMIFS(OFFSET([2]掉落汇总!$C$2:$C$871,,MATCH($B55,[2]掉落汇总!$D$1:$M$1)),[2]掉落汇总!$A$2:$A$871,O$1,[2]掉落汇总!$C$2:$C$871,$Q$1)+SUMIFS(OFFSET([2]掉落汇总!$C$2:$C$871,,MATCH($B55,[2]掉落汇总!$D$1:$M$1)),[2]掉落汇总!$A$2:$A$871,O$1,[2]掉落汇总!$C$2:$C$871,$Q$2)/$Q$3)*宝箱投放计算!N55</f>
        <v>8.2982769549933721E-2</v>
      </c>
    </row>
    <row r="56" spans="1:15" x14ac:dyDescent="0.2">
      <c r="A56">
        <f>玩家成长时间线!A56</f>
        <v>55</v>
      </c>
      <c r="B56">
        <f>玩家成长时间线!B56</f>
        <v>10</v>
      </c>
      <c r="C56">
        <f ca="1">SUM($D$2:D56)</f>
        <v>218.1719626384625</v>
      </c>
      <c r="D56">
        <f t="shared" ca="1" si="0"/>
        <v>1.4607131285903785</v>
      </c>
      <c r="E56">
        <f ca="1">(SUMIFS(OFFSET([2]掉落汇总!$C$2:$C$871,,MATCH($B56,[2]掉落汇总!$D$1:$M$1)),[2]掉落汇总!$A$2:$A$871,E$1,[2]掉落汇总!$C$2:$C$871,$Q$1)+SUMIFS(OFFSET([2]掉落汇总!$C$2:$C$871,,MATCH($B56,[2]掉落汇总!$D$1:$M$1)),[2]掉落汇总!$A$2:$A$871,E$1,[2]掉落汇总!$C$2:$C$871,$Q$2)/$Q$3)*宝箱投放计算!D56</f>
        <v>0.4229857969489742</v>
      </c>
      <c r="F56">
        <f ca="1">(SUMIFS(OFFSET([2]掉落汇总!$C$2:$C$871,,MATCH($B56,[2]掉落汇总!$D$1:$M$1)),[2]掉落汇总!$A$2:$A$871,F$1,[2]掉落汇总!$C$2:$C$871,$Q$1)+SUMIFS(OFFSET([2]掉落汇总!$C$2:$C$871,,MATCH($B56,[2]掉落汇总!$D$1:$M$1)),[2]掉落汇总!$A$2:$A$871,F$1,[2]掉落汇总!$C$2:$C$871,$Q$2)/$Q$3)*宝箱投放计算!E56</f>
        <v>0.61962134251290868</v>
      </c>
      <c r="G56">
        <f ca="1">(SUMIFS(OFFSET([2]掉落汇总!$C$2:$C$871,,MATCH($B56,[2]掉落汇总!$D$1:$M$1)),[2]掉落汇总!$A$2:$A$871,G$1,[2]掉落汇总!$C$2:$C$871,$Q$1)+SUMIFS(OFFSET([2]掉落汇总!$C$2:$C$871,,MATCH($B56,[2]掉落汇总!$D$1:$M$1)),[2]掉落汇总!$A$2:$A$871,G$1,[2]掉落汇总!$C$2:$C$871,$Q$2)/$Q$3)*宝箱投放计算!F56</f>
        <v>0</v>
      </c>
      <c r="H56">
        <f ca="1">(SUMIFS(OFFSET([2]掉落汇总!$C$2:$C$871,,MATCH($B56,[2]掉落汇总!$D$1:$M$1)),[2]掉落汇总!$A$2:$A$871,H$1,[2]掉落汇总!$C$2:$C$871,$Q$1)+SUMIFS(OFFSET([2]掉落汇总!$C$2:$C$871,,MATCH($B56,[2]掉落汇总!$D$1:$M$1)),[2]掉落汇总!$A$2:$A$871,H$1,[2]掉落汇总!$C$2:$C$871,$Q$2)/$Q$3)*宝箱投放计算!G56</f>
        <v>0</v>
      </c>
      <c r="I56">
        <f ca="1">(SUMIFS(OFFSET([2]掉落汇总!$C$2:$C$871,,MATCH($B56,[2]掉落汇总!$D$1:$M$1)),[2]掉落汇总!$A$2:$A$871,I$1,[2]掉落汇总!$C$2:$C$871,$Q$1)+SUMIFS(OFFSET([2]掉落汇总!$C$2:$C$871,,MATCH($B56,[2]掉落汇总!$D$1:$M$1)),[2]掉落汇总!$A$2:$A$871,I$1,[2]掉落汇总!$C$2:$C$871,$Q$2)/$Q$3)*宝箱投放计算!H56</f>
        <v>0</v>
      </c>
      <c r="J56">
        <f ca="1">(SUMIFS(OFFSET([2]掉落汇总!$C$2:$C$871,,MATCH($B56,[2]掉落汇总!$D$1:$M$1)),[2]掉落汇总!$A$2:$A$871,J$1,[2]掉落汇总!$C$2:$C$871,$Q$1)+SUMIFS(OFFSET([2]掉落汇总!$C$2:$C$871,,MATCH($B56,[2]掉落汇总!$D$1:$M$1)),[2]掉落汇总!$A$2:$A$871,J$1,[2]掉落汇总!$C$2:$C$871,$Q$2)/$Q$3)*宝箱投放计算!I56</f>
        <v>0</v>
      </c>
      <c r="K56">
        <f ca="1">(SUMIFS(OFFSET([2]掉落汇总!$C$2:$C$871,,MATCH($B56,[2]掉落汇总!$D$1:$M$1)),[2]掉落汇总!$A$2:$A$871,K$1,[2]掉落汇总!$C$2:$C$871,$Q$1)+SUMIFS(OFFSET([2]掉落汇总!$C$2:$C$871,,MATCH($B56,[2]掉落汇总!$D$1:$M$1)),[2]掉落汇总!$A$2:$A$871,K$1,[2]掉落汇总!$C$2:$C$871,$Q$2)/$Q$3)*宝箱投放计算!J56</f>
        <v>0</v>
      </c>
      <c r="L56">
        <f ca="1">(SUMIFS(OFFSET([2]掉落汇总!$C$2:$C$871,,MATCH($B56,[2]掉落汇总!$D$1:$M$1)),[2]掉落汇总!$A$2:$A$871,L$1,[2]掉落汇总!$C$2:$C$871,$Q$1)+SUMIFS(OFFSET([2]掉落汇总!$C$2:$C$871,,MATCH($B56,[2]掉落汇总!$D$1:$M$1)),[2]掉落汇总!$A$2:$A$871,L$1,[2]掉落汇总!$C$2:$C$871,$Q$2)/$Q$3)*宝箱投放计算!K56</f>
        <v>0.14863748967795209</v>
      </c>
      <c r="M56">
        <f ca="1">(SUMIFS(OFFSET([2]掉落汇总!$C$2:$C$871,,MATCH($B56,[2]掉落汇总!$D$1:$M$1)),[2]掉落汇总!$A$2:$A$871,M$1,[2]掉落汇总!$C$2:$C$871,$Q$1)+SUMIFS(OFFSET([2]掉落汇总!$C$2:$C$871,,MATCH($B56,[2]掉落汇总!$D$1:$M$1)),[2]掉落汇总!$A$2:$A$871,M$1,[2]掉落汇总!$C$2:$C$871,$Q$2)/$Q$3)*宝箱投放计算!L56</f>
        <v>0.14714469228074273</v>
      </c>
      <c r="N56">
        <f ca="1">(SUMIFS(OFFSET([2]掉落汇总!$C$2:$C$871,,MATCH($B56,[2]掉落汇总!$D$1:$M$1)),[2]掉落汇总!$A$2:$A$871,N$1,[2]掉落汇总!$C$2:$C$871,$Q$1)+SUMIFS(OFFSET([2]掉落汇总!$C$2:$C$871,,MATCH($B56,[2]掉落汇总!$D$1:$M$1)),[2]掉落汇总!$A$2:$A$871,N$1,[2]掉落汇总!$C$2:$C$871,$Q$2)/$Q$3)*宝箱投放计算!M56</f>
        <v>3.9341037619867215E-2</v>
      </c>
      <c r="O56">
        <f ca="1">(SUMIFS(OFFSET([2]掉落汇总!$C$2:$C$871,,MATCH($B56,[2]掉落汇总!$D$1:$M$1)),[2]掉落汇总!$A$2:$A$871,O$1,[2]掉落汇总!$C$2:$C$871,$Q$1)+SUMIFS(OFFSET([2]掉落汇总!$C$2:$C$871,,MATCH($B56,[2]掉落汇总!$D$1:$M$1)),[2]掉落汇总!$A$2:$A$871,O$1,[2]掉落汇总!$C$2:$C$871,$Q$2)/$Q$3)*宝箱投放计算!N56</f>
        <v>8.2982769549933721E-2</v>
      </c>
    </row>
    <row r="57" spans="1:15" x14ac:dyDescent="0.2">
      <c r="A57">
        <f>玩家成长时间线!A57</f>
        <v>56</v>
      </c>
      <c r="B57">
        <f>玩家成长时间线!B57</f>
        <v>8</v>
      </c>
      <c r="C57">
        <f ca="1">SUM($D$2:D57)</f>
        <v>220.54144939556681</v>
      </c>
      <c r="D57">
        <f t="shared" ca="1" si="0"/>
        <v>2.3694867571042986</v>
      </c>
      <c r="E57">
        <f ca="1">(SUMIFS(OFFSET([2]掉落汇总!$C$2:$C$871,,MATCH($B57,[2]掉落汇总!$D$1:$M$1)),[2]掉落汇总!$A$2:$A$871,E$1,[2]掉落汇总!$C$2:$C$871,$Q$1)+SUMIFS(OFFSET([2]掉落汇总!$C$2:$C$871,,MATCH($B57,[2]掉落汇总!$D$1:$M$1)),[2]掉落汇总!$A$2:$A$871,E$1,[2]掉落汇总!$C$2:$C$871,$Q$2)/$Q$3)*宝箱投放计算!D57</f>
        <v>0.43663846153846153</v>
      </c>
      <c r="F57">
        <f ca="1">(SUMIFS(OFFSET([2]掉落汇总!$C$2:$C$871,,MATCH($B57,[2]掉落汇总!$D$1:$M$1)),[2]掉落汇总!$A$2:$A$871,F$1,[2]掉落汇总!$C$2:$C$871,$Q$1)+SUMIFS(OFFSET([2]掉落汇总!$C$2:$C$871,,MATCH($B57,[2]掉落汇总!$D$1:$M$1)),[2]掉落汇总!$A$2:$A$871,F$1,[2]掉落汇总!$C$2:$C$871,$Q$2)/$Q$3)*宝箱投放计算!E57</f>
        <v>0.49569707401032698</v>
      </c>
      <c r="G57">
        <f ca="1">(SUMIFS(OFFSET([2]掉落汇总!$C$2:$C$871,,MATCH($B57,[2]掉落汇总!$D$1:$M$1)),[2]掉落汇总!$A$2:$A$871,G$1,[2]掉落汇总!$C$2:$C$871,$Q$1)+SUMIFS(OFFSET([2]掉落汇总!$C$2:$C$871,,MATCH($B57,[2]掉落汇总!$D$1:$M$1)),[2]掉落汇总!$A$2:$A$871,G$1,[2]掉落汇总!$C$2:$C$871,$Q$2)/$Q$3)*宝箱投放计算!F57</f>
        <v>1.0190452324270141</v>
      </c>
      <c r="H57">
        <f ca="1">(SUMIFS(OFFSET([2]掉落汇总!$C$2:$C$871,,MATCH($B57,[2]掉落汇总!$D$1:$M$1)),[2]掉落汇总!$A$2:$A$871,H$1,[2]掉落汇总!$C$2:$C$871,$Q$1)+SUMIFS(OFFSET([2]掉落汇总!$C$2:$C$871,,MATCH($B57,[2]掉落汇总!$D$1:$M$1)),[2]掉落汇总!$A$2:$A$871,H$1,[2]掉落汇总!$C$2:$C$871,$Q$2)/$Q$3)*宝箱投放计算!G57</f>
        <v>0</v>
      </c>
      <c r="I57">
        <f ca="1">(SUMIFS(OFFSET([2]掉落汇总!$C$2:$C$871,,MATCH($B57,[2]掉落汇总!$D$1:$M$1)),[2]掉落汇总!$A$2:$A$871,I$1,[2]掉落汇总!$C$2:$C$871,$Q$1)+SUMIFS(OFFSET([2]掉落汇总!$C$2:$C$871,,MATCH($B57,[2]掉落汇总!$D$1:$M$1)),[2]掉落汇总!$A$2:$A$871,I$1,[2]掉落汇总!$C$2:$C$871,$Q$2)/$Q$3)*宝箱投放计算!H57</f>
        <v>0</v>
      </c>
      <c r="J57">
        <f ca="1">(SUMIFS(OFFSET([2]掉落汇总!$C$2:$C$871,,MATCH($B57,[2]掉落汇总!$D$1:$M$1)),[2]掉落汇总!$A$2:$A$871,J$1,[2]掉落汇总!$C$2:$C$871,$Q$1)+SUMIFS(OFFSET([2]掉落汇总!$C$2:$C$871,,MATCH($B57,[2]掉落汇总!$D$1:$M$1)),[2]掉落汇总!$A$2:$A$871,J$1,[2]掉落汇总!$C$2:$C$871,$Q$2)/$Q$3)*宝箱投放计算!I57</f>
        <v>0</v>
      </c>
      <c r="K57">
        <f ca="1">(SUMIFS(OFFSET([2]掉落汇总!$C$2:$C$871,,MATCH($B57,[2]掉落汇总!$D$1:$M$1)),[2]掉落汇总!$A$2:$A$871,K$1,[2]掉落汇总!$C$2:$C$871,$Q$1)+SUMIFS(OFFSET([2]掉落汇总!$C$2:$C$871,,MATCH($B57,[2]掉落汇总!$D$1:$M$1)),[2]掉落汇总!$A$2:$A$871,K$1,[2]掉落汇总!$C$2:$C$871,$Q$2)/$Q$3)*宝箱投放计算!J57</f>
        <v>0</v>
      </c>
      <c r="L57">
        <f ca="1">(SUMIFS(OFFSET([2]掉落汇总!$C$2:$C$871,,MATCH($B57,[2]掉落汇总!$D$1:$M$1)),[2]掉落汇总!$A$2:$A$871,L$1,[2]掉落汇总!$C$2:$C$871,$Q$1)+SUMIFS(OFFSET([2]掉落汇总!$C$2:$C$871,,MATCH($B57,[2]掉落汇总!$D$1:$M$1)),[2]掉落汇总!$A$2:$A$871,L$1,[2]掉落汇总!$C$2:$C$871,$Q$2)/$Q$3)*宝箱投放计算!K57</f>
        <v>0.14863748967795209</v>
      </c>
      <c r="M57">
        <f ca="1">(SUMIFS(OFFSET([2]掉落汇总!$C$2:$C$871,,MATCH($B57,[2]掉落汇总!$D$1:$M$1)),[2]掉落汇总!$A$2:$A$871,M$1,[2]掉落汇总!$C$2:$C$871,$Q$1)+SUMIFS(OFFSET([2]掉落汇总!$C$2:$C$871,,MATCH($B57,[2]掉落汇总!$D$1:$M$1)),[2]掉落汇总!$A$2:$A$871,M$1,[2]掉落汇总!$C$2:$C$871,$Q$2)/$Q$3)*宝箱投放计算!L57</f>
        <v>0.14714469228074273</v>
      </c>
      <c r="N57">
        <f ca="1">(SUMIFS(OFFSET([2]掉落汇总!$C$2:$C$871,,MATCH($B57,[2]掉落汇总!$D$1:$M$1)),[2]掉落汇总!$A$2:$A$871,N$1,[2]掉落汇总!$C$2:$C$871,$Q$1)+SUMIFS(OFFSET([2]掉落汇总!$C$2:$C$871,,MATCH($B57,[2]掉落汇总!$D$1:$M$1)),[2]掉落汇总!$A$2:$A$871,N$1,[2]掉落汇总!$C$2:$C$871,$Q$2)/$Q$3)*宝箱投放计算!M57</f>
        <v>3.9341037619867215E-2</v>
      </c>
      <c r="O57">
        <f ca="1">(SUMIFS(OFFSET([2]掉落汇总!$C$2:$C$871,,MATCH($B57,[2]掉落汇总!$D$1:$M$1)),[2]掉落汇总!$A$2:$A$871,O$1,[2]掉落汇总!$C$2:$C$871,$Q$1)+SUMIFS(OFFSET([2]掉落汇总!$C$2:$C$871,,MATCH($B57,[2]掉落汇总!$D$1:$M$1)),[2]掉落汇总!$A$2:$A$871,O$1,[2]掉落汇总!$C$2:$C$871,$Q$2)/$Q$3)*宝箱投放计算!N57</f>
        <v>8.2982769549933721E-2</v>
      </c>
    </row>
    <row r="58" spans="1:15" x14ac:dyDescent="0.2">
      <c r="A58">
        <f>玩家成长时间线!A58</f>
        <v>57</v>
      </c>
      <c r="B58">
        <f>玩家成长时间线!B58</f>
        <v>8</v>
      </c>
      <c r="C58">
        <f ca="1">SUM($D$2:D58)</f>
        <v>221.84516015101332</v>
      </c>
      <c r="D58">
        <f t="shared" ca="1" si="0"/>
        <v>1.303710755446515</v>
      </c>
      <c r="E58">
        <f ca="1">(SUMIFS(OFFSET([2]掉落汇总!$C$2:$C$871,,MATCH($B58,[2]掉落汇总!$D$1:$M$1)),[2]掉落汇总!$A$2:$A$871,E$1,[2]掉落汇总!$C$2:$C$871,$Q$1)+SUMIFS(OFFSET([2]掉落汇总!$C$2:$C$871,,MATCH($B58,[2]掉落汇总!$D$1:$M$1)),[2]掉落汇总!$A$2:$A$871,E$1,[2]掉落汇总!$C$2:$C$871,$Q$2)/$Q$3)*宝箱投放计算!D58</f>
        <v>0.38990769230769234</v>
      </c>
      <c r="F58">
        <f ca="1">(SUMIFS(OFFSET([2]掉落汇总!$C$2:$C$871,,MATCH($B58,[2]掉落汇总!$D$1:$M$1)),[2]掉落汇总!$A$2:$A$871,F$1,[2]掉落汇总!$C$2:$C$871,$Q$1)+SUMIFS(OFFSET([2]掉落汇总!$C$2:$C$871,,MATCH($B58,[2]掉落汇总!$D$1:$M$1)),[2]掉落汇总!$A$2:$A$871,F$1,[2]掉落汇总!$C$2:$C$871,$Q$2)/$Q$3)*宝箱投放计算!E58</f>
        <v>0.49569707401032698</v>
      </c>
      <c r="G58">
        <f ca="1">(SUMIFS(OFFSET([2]掉落汇总!$C$2:$C$871,,MATCH($B58,[2]掉落汇总!$D$1:$M$1)),[2]掉落汇总!$A$2:$A$871,G$1,[2]掉落汇总!$C$2:$C$871,$Q$1)+SUMIFS(OFFSET([2]掉落汇总!$C$2:$C$871,,MATCH($B58,[2]掉落汇总!$D$1:$M$1)),[2]掉落汇总!$A$2:$A$871,G$1,[2]掉落汇总!$C$2:$C$871,$Q$2)/$Q$3)*宝箱投放计算!F58</f>
        <v>0</v>
      </c>
      <c r="H58">
        <f ca="1">(SUMIFS(OFFSET([2]掉落汇总!$C$2:$C$871,,MATCH($B58,[2]掉落汇总!$D$1:$M$1)),[2]掉落汇总!$A$2:$A$871,H$1,[2]掉落汇总!$C$2:$C$871,$Q$1)+SUMIFS(OFFSET([2]掉落汇总!$C$2:$C$871,,MATCH($B58,[2]掉落汇总!$D$1:$M$1)),[2]掉落汇总!$A$2:$A$871,H$1,[2]掉落汇总!$C$2:$C$871,$Q$2)/$Q$3)*宝箱投放计算!G58</f>
        <v>0</v>
      </c>
      <c r="I58">
        <f ca="1">(SUMIFS(OFFSET([2]掉落汇总!$C$2:$C$871,,MATCH($B58,[2]掉落汇总!$D$1:$M$1)),[2]掉落汇总!$A$2:$A$871,I$1,[2]掉落汇总!$C$2:$C$871,$Q$1)+SUMIFS(OFFSET([2]掉落汇总!$C$2:$C$871,,MATCH($B58,[2]掉落汇总!$D$1:$M$1)),[2]掉落汇总!$A$2:$A$871,I$1,[2]掉落汇总!$C$2:$C$871,$Q$2)/$Q$3)*宝箱投放计算!H58</f>
        <v>0</v>
      </c>
      <c r="J58">
        <f ca="1">(SUMIFS(OFFSET([2]掉落汇总!$C$2:$C$871,,MATCH($B58,[2]掉落汇总!$D$1:$M$1)),[2]掉落汇总!$A$2:$A$871,J$1,[2]掉落汇总!$C$2:$C$871,$Q$1)+SUMIFS(OFFSET([2]掉落汇总!$C$2:$C$871,,MATCH($B58,[2]掉落汇总!$D$1:$M$1)),[2]掉落汇总!$A$2:$A$871,J$1,[2]掉落汇总!$C$2:$C$871,$Q$2)/$Q$3)*宝箱投放计算!I58</f>
        <v>0</v>
      </c>
      <c r="K58">
        <f ca="1">(SUMIFS(OFFSET([2]掉落汇总!$C$2:$C$871,,MATCH($B58,[2]掉落汇总!$D$1:$M$1)),[2]掉落汇总!$A$2:$A$871,K$1,[2]掉落汇总!$C$2:$C$871,$Q$1)+SUMIFS(OFFSET([2]掉落汇总!$C$2:$C$871,,MATCH($B58,[2]掉落汇总!$D$1:$M$1)),[2]掉落汇总!$A$2:$A$871,K$1,[2]掉落汇总!$C$2:$C$871,$Q$2)/$Q$3)*宝箱投放计算!J58</f>
        <v>0</v>
      </c>
      <c r="L58">
        <f ca="1">(SUMIFS(OFFSET([2]掉落汇总!$C$2:$C$871,,MATCH($B58,[2]掉落汇总!$D$1:$M$1)),[2]掉落汇总!$A$2:$A$871,L$1,[2]掉落汇总!$C$2:$C$871,$Q$1)+SUMIFS(OFFSET([2]掉落汇总!$C$2:$C$871,,MATCH($B58,[2]掉落汇总!$D$1:$M$1)),[2]掉落汇总!$A$2:$A$871,L$1,[2]掉落汇总!$C$2:$C$871,$Q$2)/$Q$3)*宝箱投放计算!K58</f>
        <v>0.14863748967795209</v>
      </c>
      <c r="M58">
        <f ca="1">(SUMIFS(OFFSET([2]掉落汇总!$C$2:$C$871,,MATCH($B58,[2]掉落汇总!$D$1:$M$1)),[2]掉落汇总!$A$2:$A$871,M$1,[2]掉落汇总!$C$2:$C$871,$Q$1)+SUMIFS(OFFSET([2]掉落汇总!$C$2:$C$871,,MATCH($B58,[2]掉落汇总!$D$1:$M$1)),[2]掉落汇总!$A$2:$A$871,M$1,[2]掉落汇总!$C$2:$C$871,$Q$2)/$Q$3)*宝箱投放计算!L58</f>
        <v>0.14714469228074273</v>
      </c>
      <c r="N58">
        <f ca="1">(SUMIFS(OFFSET([2]掉落汇总!$C$2:$C$871,,MATCH($B58,[2]掉落汇总!$D$1:$M$1)),[2]掉落汇总!$A$2:$A$871,N$1,[2]掉落汇总!$C$2:$C$871,$Q$1)+SUMIFS(OFFSET([2]掉落汇总!$C$2:$C$871,,MATCH($B58,[2]掉落汇总!$D$1:$M$1)),[2]掉落汇总!$A$2:$A$871,N$1,[2]掉落汇总!$C$2:$C$871,$Q$2)/$Q$3)*宝箱投放计算!M58</f>
        <v>3.9341037619867215E-2</v>
      </c>
      <c r="O58">
        <f ca="1">(SUMIFS(OFFSET([2]掉落汇总!$C$2:$C$871,,MATCH($B58,[2]掉落汇总!$D$1:$M$1)),[2]掉落汇总!$A$2:$A$871,O$1,[2]掉落汇总!$C$2:$C$871,$Q$1)+SUMIFS(OFFSET([2]掉落汇总!$C$2:$C$871,,MATCH($B58,[2]掉落汇总!$D$1:$M$1)),[2]掉落汇总!$A$2:$A$871,O$1,[2]掉落汇总!$C$2:$C$871,$Q$2)/$Q$3)*宝箱投放计算!N58</f>
        <v>8.2982769549933721E-2</v>
      </c>
    </row>
    <row r="59" spans="1:15" x14ac:dyDescent="0.2">
      <c r="A59">
        <f>玩家成长时间线!A59</f>
        <v>58</v>
      </c>
      <c r="B59">
        <f>玩家成长时间线!B59</f>
        <v>8</v>
      </c>
      <c r="C59">
        <f ca="1">SUM($D$2:D59)</f>
        <v>223.15925552184444</v>
      </c>
      <c r="D59">
        <f t="shared" ca="1" si="0"/>
        <v>1.3140953708311305</v>
      </c>
      <c r="E59">
        <f ca="1">(SUMIFS(OFFSET([2]掉落汇总!$C$2:$C$871,,MATCH($B59,[2]掉落汇总!$D$1:$M$1)),[2]掉落汇总!$A$2:$A$871,E$1,[2]掉落汇总!$C$2:$C$871,$Q$1)+SUMIFS(OFFSET([2]掉落汇总!$C$2:$C$871,,MATCH($B59,[2]掉落汇总!$D$1:$M$1)),[2]掉落汇总!$A$2:$A$871,E$1,[2]掉落汇总!$C$2:$C$871,$Q$2)/$Q$3)*宝箱投放计算!D59</f>
        <v>0.40029230769230773</v>
      </c>
      <c r="F59">
        <f ca="1">(SUMIFS(OFFSET([2]掉落汇总!$C$2:$C$871,,MATCH($B59,[2]掉落汇总!$D$1:$M$1)),[2]掉落汇总!$A$2:$A$871,F$1,[2]掉落汇总!$C$2:$C$871,$Q$1)+SUMIFS(OFFSET([2]掉落汇总!$C$2:$C$871,,MATCH($B59,[2]掉落汇总!$D$1:$M$1)),[2]掉落汇总!$A$2:$A$871,F$1,[2]掉落汇总!$C$2:$C$871,$Q$2)/$Q$3)*宝箱投放计算!E59</f>
        <v>0.49569707401032698</v>
      </c>
      <c r="G59">
        <f ca="1">(SUMIFS(OFFSET([2]掉落汇总!$C$2:$C$871,,MATCH($B59,[2]掉落汇总!$D$1:$M$1)),[2]掉落汇总!$A$2:$A$871,G$1,[2]掉落汇总!$C$2:$C$871,$Q$1)+SUMIFS(OFFSET([2]掉落汇总!$C$2:$C$871,,MATCH($B59,[2]掉落汇总!$D$1:$M$1)),[2]掉落汇总!$A$2:$A$871,G$1,[2]掉落汇总!$C$2:$C$871,$Q$2)/$Q$3)*宝箱投放计算!F59</f>
        <v>0</v>
      </c>
      <c r="H59">
        <f ca="1">(SUMIFS(OFFSET([2]掉落汇总!$C$2:$C$871,,MATCH($B59,[2]掉落汇总!$D$1:$M$1)),[2]掉落汇总!$A$2:$A$871,H$1,[2]掉落汇总!$C$2:$C$871,$Q$1)+SUMIFS(OFFSET([2]掉落汇总!$C$2:$C$871,,MATCH($B59,[2]掉落汇总!$D$1:$M$1)),[2]掉落汇总!$A$2:$A$871,H$1,[2]掉落汇总!$C$2:$C$871,$Q$2)/$Q$3)*宝箱投放计算!G59</f>
        <v>0</v>
      </c>
      <c r="I59">
        <f ca="1">(SUMIFS(OFFSET([2]掉落汇总!$C$2:$C$871,,MATCH($B59,[2]掉落汇总!$D$1:$M$1)),[2]掉落汇总!$A$2:$A$871,I$1,[2]掉落汇总!$C$2:$C$871,$Q$1)+SUMIFS(OFFSET([2]掉落汇总!$C$2:$C$871,,MATCH($B59,[2]掉落汇总!$D$1:$M$1)),[2]掉落汇总!$A$2:$A$871,I$1,[2]掉落汇总!$C$2:$C$871,$Q$2)/$Q$3)*宝箱投放计算!H59</f>
        <v>0</v>
      </c>
      <c r="J59">
        <f ca="1">(SUMIFS(OFFSET([2]掉落汇总!$C$2:$C$871,,MATCH($B59,[2]掉落汇总!$D$1:$M$1)),[2]掉落汇总!$A$2:$A$871,J$1,[2]掉落汇总!$C$2:$C$871,$Q$1)+SUMIFS(OFFSET([2]掉落汇总!$C$2:$C$871,,MATCH($B59,[2]掉落汇总!$D$1:$M$1)),[2]掉落汇总!$A$2:$A$871,J$1,[2]掉落汇总!$C$2:$C$871,$Q$2)/$Q$3)*宝箱投放计算!I59</f>
        <v>0</v>
      </c>
      <c r="K59">
        <f ca="1">(SUMIFS(OFFSET([2]掉落汇总!$C$2:$C$871,,MATCH($B59,[2]掉落汇总!$D$1:$M$1)),[2]掉落汇总!$A$2:$A$871,K$1,[2]掉落汇总!$C$2:$C$871,$Q$1)+SUMIFS(OFFSET([2]掉落汇总!$C$2:$C$871,,MATCH($B59,[2]掉落汇总!$D$1:$M$1)),[2]掉落汇总!$A$2:$A$871,K$1,[2]掉落汇总!$C$2:$C$871,$Q$2)/$Q$3)*宝箱投放计算!J59</f>
        <v>0</v>
      </c>
      <c r="L59">
        <f ca="1">(SUMIFS(OFFSET([2]掉落汇总!$C$2:$C$871,,MATCH($B59,[2]掉落汇总!$D$1:$M$1)),[2]掉落汇总!$A$2:$A$871,L$1,[2]掉落汇总!$C$2:$C$871,$Q$1)+SUMIFS(OFFSET([2]掉落汇总!$C$2:$C$871,,MATCH($B59,[2]掉落汇总!$D$1:$M$1)),[2]掉落汇总!$A$2:$A$871,L$1,[2]掉落汇总!$C$2:$C$871,$Q$2)/$Q$3)*宝箱投放计算!K59</f>
        <v>0.14863748967795209</v>
      </c>
      <c r="M59">
        <f ca="1">(SUMIFS(OFFSET([2]掉落汇总!$C$2:$C$871,,MATCH($B59,[2]掉落汇总!$D$1:$M$1)),[2]掉落汇总!$A$2:$A$871,M$1,[2]掉落汇总!$C$2:$C$871,$Q$1)+SUMIFS(OFFSET([2]掉落汇总!$C$2:$C$871,,MATCH($B59,[2]掉落汇总!$D$1:$M$1)),[2]掉落汇总!$A$2:$A$871,M$1,[2]掉落汇总!$C$2:$C$871,$Q$2)/$Q$3)*宝箱投放计算!L59</f>
        <v>0.14714469228074273</v>
      </c>
      <c r="N59">
        <f ca="1">(SUMIFS(OFFSET([2]掉落汇总!$C$2:$C$871,,MATCH($B59,[2]掉落汇总!$D$1:$M$1)),[2]掉落汇总!$A$2:$A$871,N$1,[2]掉落汇总!$C$2:$C$871,$Q$1)+SUMIFS(OFFSET([2]掉落汇总!$C$2:$C$871,,MATCH($B59,[2]掉落汇总!$D$1:$M$1)),[2]掉落汇总!$A$2:$A$871,N$1,[2]掉落汇总!$C$2:$C$871,$Q$2)/$Q$3)*宝箱投放计算!M59</f>
        <v>3.9341037619867215E-2</v>
      </c>
      <c r="O59">
        <f ca="1">(SUMIFS(OFFSET([2]掉落汇总!$C$2:$C$871,,MATCH($B59,[2]掉落汇总!$D$1:$M$1)),[2]掉落汇总!$A$2:$A$871,O$1,[2]掉落汇总!$C$2:$C$871,$Q$1)+SUMIFS(OFFSET([2]掉落汇总!$C$2:$C$871,,MATCH($B59,[2]掉落汇总!$D$1:$M$1)),[2]掉落汇总!$A$2:$A$871,O$1,[2]掉落汇总!$C$2:$C$871,$Q$2)/$Q$3)*宝箱投放计算!N59</f>
        <v>8.2982769549933721E-2</v>
      </c>
    </row>
    <row r="60" spans="1:15" x14ac:dyDescent="0.2">
      <c r="A60">
        <f>玩家成长时间线!A60</f>
        <v>59</v>
      </c>
      <c r="B60">
        <f>玩家成长时间线!B60</f>
        <v>9</v>
      </c>
      <c r="C60">
        <f ca="1">SUM($D$2:D60)</f>
        <v>228.977104290569</v>
      </c>
      <c r="D60">
        <f t="shared" ca="1" si="0"/>
        <v>5.8178487687245619</v>
      </c>
      <c r="E60">
        <f ca="1">(SUMIFS(OFFSET([2]掉落汇总!$C$2:$C$871,,MATCH($B60,[2]掉落汇总!$D$1:$M$1)),[2]掉落汇总!$A$2:$A$871,E$1,[2]掉落汇总!$C$2:$C$871,$Q$1)+SUMIFS(OFFSET([2]掉落汇总!$C$2:$C$871,,MATCH($B60,[2]掉落汇总!$D$1:$M$1)),[2]掉落汇总!$A$2:$A$871,E$1,[2]掉落汇总!$C$2:$C$871,$Q$2)/$Q$3)*宝箱投放计算!D60</f>
        <v>0.39656270447110142</v>
      </c>
      <c r="F60">
        <f ca="1">(SUMIFS(OFFSET([2]掉落汇总!$C$2:$C$871,,MATCH($B60,[2]掉落汇总!$D$1:$M$1)),[2]掉落汇总!$A$2:$A$871,F$1,[2]掉落汇总!$C$2:$C$871,$Q$1)+SUMIFS(OFFSET([2]掉落汇总!$C$2:$C$871,,MATCH($B60,[2]掉落汇总!$D$1:$M$1)),[2]掉落汇总!$A$2:$A$871,F$1,[2]掉落汇总!$C$2:$C$871,$Q$2)/$Q$3)*宝箱投放计算!E60</f>
        <v>0.61962134251290868</v>
      </c>
      <c r="G60">
        <f ca="1">(SUMIFS(OFFSET([2]掉落汇总!$C$2:$C$871,,MATCH($B60,[2]掉落汇总!$D$1:$M$1)),[2]掉落汇总!$A$2:$A$871,G$1,[2]掉落汇总!$C$2:$C$871,$Q$1)+SUMIFS(OFFSET([2]掉落汇总!$C$2:$C$871,,MATCH($B60,[2]掉落汇总!$D$1:$M$1)),[2]掉落汇总!$A$2:$A$871,G$1,[2]掉落汇总!$C$2:$C$871,$Q$2)/$Q$3)*宝箱投放计算!F60</f>
        <v>0</v>
      </c>
      <c r="H60">
        <f ca="1">(SUMIFS(OFFSET([2]掉落汇总!$C$2:$C$871,,MATCH($B60,[2]掉落汇总!$D$1:$M$1)),[2]掉落汇总!$A$2:$A$871,H$1,[2]掉落汇总!$C$2:$C$871,$Q$1)+SUMIFS(OFFSET([2]掉落汇总!$C$2:$C$871,,MATCH($B60,[2]掉落汇总!$D$1:$M$1)),[2]掉落汇总!$A$2:$A$871,H$1,[2]掉落汇总!$C$2:$C$871,$Q$2)/$Q$3)*宝箱投放计算!G60</f>
        <v>0</v>
      </c>
      <c r="I60">
        <f ca="1">(SUMIFS(OFFSET([2]掉落汇总!$C$2:$C$871,,MATCH($B60,[2]掉落汇总!$D$1:$M$1)),[2]掉落汇总!$A$2:$A$871,I$1,[2]掉落汇总!$C$2:$C$871,$Q$1)+SUMIFS(OFFSET([2]掉落汇总!$C$2:$C$871,,MATCH($B60,[2]掉落汇总!$D$1:$M$1)),[2]掉落汇总!$A$2:$A$871,I$1,[2]掉落汇总!$C$2:$C$871,$Q$2)/$Q$3)*宝箱投放计算!H60</f>
        <v>0.89605873261205571</v>
      </c>
      <c r="J60">
        <f ca="1">(SUMIFS(OFFSET([2]掉落汇总!$C$2:$C$871,,MATCH($B60,[2]掉落汇总!$D$1:$M$1)),[2]掉落汇总!$A$2:$A$871,J$1,[2]掉落汇总!$C$2:$C$871,$Q$1)+SUMIFS(OFFSET([2]掉落汇总!$C$2:$C$871,,MATCH($B60,[2]掉落汇总!$D$1:$M$1)),[2]掉落汇总!$A$2:$A$871,J$1,[2]掉落汇总!$C$2:$C$871,$Q$2)/$Q$3)*宝箱投放计算!I60</f>
        <v>3.4874999999999998</v>
      </c>
      <c r="K60">
        <f ca="1">(SUMIFS(OFFSET([2]掉落汇总!$C$2:$C$871,,MATCH($B60,[2]掉落汇总!$D$1:$M$1)),[2]掉落汇总!$A$2:$A$871,K$1,[2]掉落汇总!$C$2:$C$871,$Q$1)+SUMIFS(OFFSET([2]掉落汇总!$C$2:$C$871,,MATCH($B60,[2]掉落汇总!$D$1:$M$1)),[2]掉落汇总!$A$2:$A$871,K$1,[2]掉落汇总!$C$2:$C$871,$Q$2)/$Q$3)*宝箱投放计算!J60</f>
        <v>0</v>
      </c>
      <c r="L60">
        <f ca="1">(SUMIFS(OFFSET([2]掉落汇总!$C$2:$C$871,,MATCH($B60,[2]掉落汇总!$D$1:$M$1)),[2]掉落汇总!$A$2:$A$871,L$1,[2]掉落汇总!$C$2:$C$871,$Q$1)+SUMIFS(OFFSET([2]掉落汇总!$C$2:$C$871,,MATCH($B60,[2]掉落汇总!$D$1:$M$1)),[2]掉落汇总!$A$2:$A$871,L$1,[2]掉落汇总!$C$2:$C$871,$Q$2)/$Q$3)*宝箱投放计算!K60</f>
        <v>0.14863748967795209</v>
      </c>
      <c r="M60">
        <f ca="1">(SUMIFS(OFFSET([2]掉落汇总!$C$2:$C$871,,MATCH($B60,[2]掉落汇总!$D$1:$M$1)),[2]掉落汇总!$A$2:$A$871,M$1,[2]掉落汇总!$C$2:$C$871,$Q$1)+SUMIFS(OFFSET([2]掉落汇总!$C$2:$C$871,,MATCH($B60,[2]掉落汇总!$D$1:$M$1)),[2]掉落汇总!$A$2:$A$871,M$1,[2]掉落汇总!$C$2:$C$871,$Q$2)/$Q$3)*宝箱投放计算!L60</f>
        <v>0.14714469228074273</v>
      </c>
      <c r="N60">
        <f ca="1">(SUMIFS(OFFSET([2]掉落汇总!$C$2:$C$871,,MATCH($B60,[2]掉落汇总!$D$1:$M$1)),[2]掉落汇总!$A$2:$A$871,N$1,[2]掉落汇总!$C$2:$C$871,$Q$1)+SUMIFS(OFFSET([2]掉落汇总!$C$2:$C$871,,MATCH($B60,[2]掉落汇总!$D$1:$M$1)),[2]掉落汇总!$A$2:$A$871,N$1,[2]掉落汇总!$C$2:$C$871,$Q$2)/$Q$3)*宝箱投放计算!M60</f>
        <v>3.9341037619867215E-2</v>
      </c>
      <c r="O60">
        <f ca="1">(SUMIFS(OFFSET([2]掉落汇总!$C$2:$C$871,,MATCH($B60,[2]掉落汇总!$D$1:$M$1)),[2]掉落汇总!$A$2:$A$871,O$1,[2]掉落汇总!$C$2:$C$871,$Q$1)+SUMIFS(OFFSET([2]掉落汇总!$C$2:$C$871,,MATCH($B60,[2]掉落汇总!$D$1:$M$1)),[2]掉落汇总!$A$2:$A$871,O$1,[2]掉落汇总!$C$2:$C$871,$Q$2)/$Q$3)*宝箱投放计算!N60</f>
        <v>8.2982769549933721E-2</v>
      </c>
    </row>
    <row r="61" spans="1:15" x14ac:dyDescent="0.2">
      <c r="A61">
        <f>玩家成长时间线!A61</f>
        <v>60</v>
      </c>
      <c r="B61">
        <f>玩家成长时间线!B61</f>
        <v>9</v>
      </c>
      <c r="C61">
        <f ca="1">SUM($D$2:D61)</f>
        <v>233.90063914674693</v>
      </c>
      <c r="D61">
        <f t="shared" ca="1" si="0"/>
        <v>4.9235348561779366</v>
      </c>
      <c r="E61">
        <f ca="1">(SUMIFS(OFFSET([2]掉落汇总!$C$2:$C$871,,MATCH($B61,[2]掉落汇总!$D$1:$M$1)),[2]掉落汇总!$A$2:$A$871,E$1,[2]掉落汇总!$C$2:$C$871,$Q$1)+SUMIFS(OFFSET([2]掉落汇总!$C$2:$C$871,,MATCH($B61,[2]掉落汇总!$D$1:$M$1)),[2]掉落汇总!$A$2:$A$871,E$1,[2]掉落汇总!$C$2:$C$871,$Q$2)/$Q$3)*宝箱投放计算!D61</f>
        <v>0.39830752453653218</v>
      </c>
      <c r="F61">
        <f ca="1">(SUMIFS(OFFSET([2]掉落汇总!$C$2:$C$871,,MATCH($B61,[2]掉落汇总!$D$1:$M$1)),[2]掉落汇总!$A$2:$A$871,F$1,[2]掉落汇总!$C$2:$C$871,$Q$1)+SUMIFS(OFFSET([2]掉落汇总!$C$2:$C$871,,MATCH($B61,[2]掉落汇总!$D$1:$M$1)),[2]掉落汇总!$A$2:$A$871,F$1,[2]掉落汇总!$C$2:$C$871,$Q$2)/$Q$3)*宝箱投放计算!E61</f>
        <v>0.61962134251290868</v>
      </c>
      <c r="G61">
        <f ca="1">(SUMIFS(OFFSET([2]掉落汇总!$C$2:$C$871,,MATCH($B61,[2]掉落汇总!$D$1:$M$1)),[2]掉落汇总!$A$2:$A$871,G$1,[2]掉落汇总!$C$2:$C$871,$Q$1)+SUMIFS(OFFSET([2]掉落汇总!$C$2:$C$871,,MATCH($B61,[2]掉落汇总!$D$1:$M$1)),[2]掉落汇总!$A$2:$A$871,G$1,[2]掉落汇总!$C$2:$C$871,$Q$2)/$Q$3)*宝箱投放计算!F61</f>
        <v>0</v>
      </c>
      <c r="H61">
        <f ca="1">(SUMIFS(OFFSET([2]掉落汇总!$C$2:$C$871,,MATCH($B61,[2]掉落汇总!$D$1:$M$1)),[2]掉落汇总!$A$2:$A$871,H$1,[2]掉落汇总!$C$2:$C$871,$Q$1)+SUMIFS(OFFSET([2]掉落汇总!$C$2:$C$871,,MATCH($B61,[2]掉落汇总!$D$1:$M$1)),[2]掉落汇总!$A$2:$A$871,H$1,[2]掉落汇总!$C$2:$C$871,$Q$2)/$Q$3)*宝箱投放计算!G61</f>
        <v>0</v>
      </c>
      <c r="I61">
        <f ca="1">(SUMIFS(OFFSET([2]掉落汇总!$C$2:$C$871,,MATCH($B61,[2]掉落汇总!$D$1:$M$1)),[2]掉落汇总!$A$2:$A$871,I$1,[2]掉落汇总!$C$2:$C$871,$Q$1)+SUMIFS(OFFSET([2]掉落汇总!$C$2:$C$871,,MATCH($B61,[2]掉落汇总!$D$1:$M$1)),[2]掉落汇总!$A$2:$A$871,I$1,[2]掉落汇总!$C$2:$C$871,$Q$2)/$Q$3)*宝箱投放计算!H61</f>
        <v>0</v>
      </c>
      <c r="J61">
        <f ca="1">(SUMIFS(OFFSET([2]掉落汇总!$C$2:$C$871,,MATCH($B61,[2]掉落汇总!$D$1:$M$1)),[2]掉落汇总!$A$2:$A$871,J$1,[2]掉落汇总!$C$2:$C$871,$Q$1)+SUMIFS(OFFSET([2]掉落汇总!$C$2:$C$871,,MATCH($B61,[2]掉落汇总!$D$1:$M$1)),[2]掉落汇总!$A$2:$A$871,J$1,[2]掉落汇总!$C$2:$C$871,$Q$2)/$Q$3)*宝箱投放计算!I61</f>
        <v>3.4874999999999998</v>
      </c>
      <c r="K61">
        <f ca="1">(SUMIFS(OFFSET([2]掉落汇总!$C$2:$C$871,,MATCH($B61,[2]掉落汇总!$D$1:$M$1)),[2]掉落汇总!$A$2:$A$871,K$1,[2]掉落汇总!$C$2:$C$871,$Q$1)+SUMIFS(OFFSET([2]掉落汇总!$C$2:$C$871,,MATCH($B61,[2]掉落汇总!$D$1:$M$1)),[2]掉落汇总!$A$2:$A$871,K$1,[2]掉落汇总!$C$2:$C$871,$Q$2)/$Q$3)*宝箱投放计算!J61</f>
        <v>0</v>
      </c>
      <c r="L61">
        <f ca="1">(SUMIFS(OFFSET([2]掉落汇总!$C$2:$C$871,,MATCH($B61,[2]掉落汇总!$D$1:$M$1)),[2]掉落汇总!$A$2:$A$871,L$1,[2]掉落汇总!$C$2:$C$871,$Q$1)+SUMIFS(OFFSET([2]掉落汇总!$C$2:$C$871,,MATCH($B61,[2]掉落汇总!$D$1:$M$1)),[2]掉落汇总!$A$2:$A$871,L$1,[2]掉落汇总!$C$2:$C$871,$Q$2)/$Q$3)*宝箱投放计算!K61</f>
        <v>0.14863748967795209</v>
      </c>
      <c r="M61">
        <f ca="1">(SUMIFS(OFFSET([2]掉落汇总!$C$2:$C$871,,MATCH($B61,[2]掉落汇总!$D$1:$M$1)),[2]掉落汇总!$A$2:$A$871,M$1,[2]掉落汇总!$C$2:$C$871,$Q$1)+SUMIFS(OFFSET([2]掉落汇总!$C$2:$C$871,,MATCH($B61,[2]掉落汇总!$D$1:$M$1)),[2]掉落汇总!$A$2:$A$871,M$1,[2]掉落汇总!$C$2:$C$871,$Q$2)/$Q$3)*宝箱投放计算!L61</f>
        <v>0.14714469228074273</v>
      </c>
      <c r="N61">
        <f ca="1">(SUMIFS(OFFSET([2]掉落汇总!$C$2:$C$871,,MATCH($B61,[2]掉落汇总!$D$1:$M$1)),[2]掉落汇总!$A$2:$A$871,N$1,[2]掉落汇总!$C$2:$C$871,$Q$1)+SUMIFS(OFFSET([2]掉落汇总!$C$2:$C$871,,MATCH($B61,[2]掉落汇总!$D$1:$M$1)),[2]掉落汇总!$A$2:$A$871,N$1,[2]掉落汇总!$C$2:$C$871,$Q$2)/$Q$3)*宝箱投放计算!M61</f>
        <v>3.9341037619867215E-2</v>
      </c>
      <c r="O61">
        <f ca="1">(SUMIFS(OFFSET([2]掉落汇总!$C$2:$C$871,,MATCH($B61,[2]掉落汇总!$D$1:$M$1)),[2]掉落汇总!$A$2:$A$871,O$1,[2]掉落汇总!$C$2:$C$871,$Q$1)+SUMIFS(OFFSET([2]掉落汇总!$C$2:$C$871,,MATCH($B61,[2]掉落汇总!$D$1:$M$1)),[2]掉落汇总!$A$2:$A$871,O$1,[2]掉落汇总!$C$2:$C$871,$Q$2)/$Q$3)*宝箱投放计算!N61</f>
        <v>8.2982769549933721E-2</v>
      </c>
    </row>
    <row r="62" spans="1:15" x14ac:dyDescent="0.2">
      <c r="A62">
        <f>玩家成长时间线!A62</f>
        <v>61</v>
      </c>
      <c r="B62">
        <f>玩家成长时间线!B62</f>
        <v>9</v>
      </c>
      <c r="C62">
        <f ca="1">SUM($D$2:D62)</f>
        <v>235.35586702364461</v>
      </c>
      <c r="D62">
        <f t="shared" ca="1" si="0"/>
        <v>1.4552278768976747</v>
      </c>
      <c r="E62">
        <f ca="1">(SUMIFS(OFFSET([2]掉落汇总!$C$2:$C$871,,MATCH($B62,[2]掉落汇总!$D$1:$M$1)),[2]掉落汇总!$A$2:$A$871,E$1,[2]掉落汇总!$C$2:$C$871,$Q$1)+SUMIFS(OFFSET([2]掉落汇总!$C$2:$C$871,,MATCH($B62,[2]掉落汇总!$D$1:$M$1)),[2]掉落汇总!$A$2:$A$871,E$1,[2]掉落汇总!$C$2:$C$871,$Q$2)/$Q$3)*宝箱投放计算!D62</f>
        <v>0.41750054525627039</v>
      </c>
      <c r="F62">
        <f ca="1">(SUMIFS(OFFSET([2]掉落汇总!$C$2:$C$871,,MATCH($B62,[2]掉落汇总!$D$1:$M$1)),[2]掉落汇总!$A$2:$A$871,F$1,[2]掉落汇总!$C$2:$C$871,$Q$1)+SUMIFS(OFFSET([2]掉落汇总!$C$2:$C$871,,MATCH($B62,[2]掉落汇总!$D$1:$M$1)),[2]掉落汇总!$A$2:$A$871,F$1,[2]掉落汇总!$C$2:$C$871,$Q$2)/$Q$3)*宝箱投放计算!E62</f>
        <v>0.61962134251290868</v>
      </c>
      <c r="G62">
        <f ca="1">(SUMIFS(OFFSET([2]掉落汇总!$C$2:$C$871,,MATCH($B62,[2]掉落汇总!$D$1:$M$1)),[2]掉落汇总!$A$2:$A$871,G$1,[2]掉落汇总!$C$2:$C$871,$Q$1)+SUMIFS(OFFSET([2]掉落汇总!$C$2:$C$871,,MATCH($B62,[2]掉落汇总!$D$1:$M$1)),[2]掉落汇总!$A$2:$A$871,G$1,[2]掉落汇总!$C$2:$C$871,$Q$2)/$Q$3)*宝箱投放计算!F62</f>
        <v>0</v>
      </c>
      <c r="H62">
        <f ca="1">(SUMIFS(OFFSET([2]掉落汇总!$C$2:$C$871,,MATCH($B62,[2]掉落汇总!$D$1:$M$1)),[2]掉落汇总!$A$2:$A$871,H$1,[2]掉落汇总!$C$2:$C$871,$Q$1)+SUMIFS(OFFSET([2]掉落汇总!$C$2:$C$871,,MATCH($B62,[2]掉落汇总!$D$1:$M$1)),[2]掉落汇总!$A$2:$A$871,H$1,[2]掉落汇总!$C$2:$C$871,$Q$2)/$Q$3)*宝箱投放计算!G62</f>
        <v>0</v>
      </c>
      <c r="I62">
        <f ca="1">(SUMIFS(OFFSET([2]掉落汇总!$C$2:$C$871,,MATCH($B62,[2]掉落汇总!$D$1:$M$1)),[2]掉落汇总!$A$2:$A$871,I$1,[2]掉落汇总!$C$2:$C$871,$Q$1)+SUMIFS(OFFSET([2]掉落汇总!$C$2:$C$871,,MATCH($B62,[2]掉落汇总!$D$1:$M$1)),[2]掉落汇总!$A$2:$A$871,I$1,[2]掉落汇总!$C$2:$C$871,$Q$2)/$Q$3)*宝箱投放计算!H62</f>
        <v>0</v>
      </c>
      <c r="J62">
        <f ca="1">(SUMIFS(OFFSET([2]掉落汇总!$C$2:$C$871,,MATCH($B62,[2]掉落汇总!$D$1:$M$1)),[2]掉落汇总!$A$2:$A$871,J$1,[2]掉落汇总!$C$2:$C$871,$Q$1)+SUMIFS(OFFSET([2]掉落汇总!$C$2:$C$871,,MATCH($B62,[2]掉落汇总!$D$1:$M$1)),[2]掉落汇总!$A$2:$A$871,J$1,[2]掉落汇总!$C$2:$C$871,$Q$2)/$Q$3)*宝箱投放计算!I62</f>
        <v>0</v>
      </c>
      <c r="K62">
        <f ca="1">(SUMIFS(OFFSET([2]掉落汇总!$C$2:$C$871,,MATCH($B62,[2]掉落汇总!$D$1:$M$1)),[2]掉落汇总!$A$2:$A$871,K$1,[2]掉落汇总!$C$2:$C$871,$Q$1)+SUMIFS(OFFSET([2]掉落汇总!$C$2:$C$871,,MATCH($B62,[2]掉落汇总!$D$1:$M$1)),[2]掉落汇总!$A$2:$A$871,K$1,[2]掉落汇总!$C$2:$C$871,$Q$2)/$Q$3)*宝箱投放计算!J62</f>
        <v>0</v>
      </c>
      <c r="L62">
        <f ca="1">(SUMIFS(OFFSET([2]掉落汇总!$C$2:$C$871,,MATCH($B62,[2]掉落汇总!$D$1:$M$1)),[2]掉落汇总!$A$2:$A$871,L$1,[2]掉落汇总!$C$2:$C$871,$Q$1)+SUMIFS(OFFSET([2]掉落汇总!$C$2:$C$871,,MATCH($B62,[2]掉落汇总!$D$1:$M$1)),[2]掉落汇总!$A$2:$A$871,L$1,[2]掉落汇总!$C$2:$C$871,$Q$2)/$Q$3)*宝箱投放计算!K62</f>
        <v>0.14863748967795209</v>
      </c>
      <c r="M62">
        <f ca="1">(SUMIFS(OFFSET([2]掉落汇总!$C$2:$C$871,,MATCH($B62,[2]掉落汇总!$D$1:$M$1)),[2]掉落汇总!$A$2:$A$871,M$1,[2]掉落汇总!$C$2:$C$871,$Q$1)+SUMIFS(OFFSET([2]掉落汇总!$C$2:$C$871,,MATCH($B62,[2]掉落汇总!$D$1:$M$1)),[2]掉落汇总!$A$2:$A$871,M$1,[2]掉落汇总!$C$2:$C$871,$Q$2)/$Q$3)*宝箱投放计算!L62</f>
        <v>0.14714469228074273</v>
      </c>
      <c r="N62">
        <f ca="1">(SUMIFS(OFFSET([2]掉落汇总!$C$2:$C$871,,MATCH($B62,[2]掉落汇总!$D$1:$M$1)),[2]掉落汇总!$A$2:$A$871,N$1,[2]掉落汇总!$C$2:$C$871,$Q$1)+SUMIFS(OFFSET([2]掉落汇总!$C$2:$C$871,,MATCH($B62,[2]掉落汇总!$D$1:$M$1)),[2]掉落汇总!$A$2:$A$871,N$1,[2]掉落汇总!$C$2:$C$871,$Q$2)/$Q$3)*宝箱投放计算!M62</f>
        <v>3.9341037619867215E-2</v>
      </c>
      <c r="O62">
        <f ca="1">(SUMIFS(OFFSET([2]掉落汇总!$C$2:$C$871,,MATCH($B62,[2]掉落汇总!$D$1:$M$1)),[2]掉落汇总!$A$2:$A$871,O$1,[2]掉落汇总!$C$2:$C$871,$Q$1)+SUMIFS(OFFSET([2]掉落汇总!$C$2:$C$871,,MATCH($B62,[2]掉落汇总!$D$1:$M$1)),[2]掉落汇总!$A$2:$A$871,O$1,[2]掉落汇总!$C$2:$C$871,$Q$2)/$Q$3)*宝箱投放计算!N62</f>
        <v>8.2982769549933721E-2</v>
      </c>
    </row>
    <row r="63" spans="1:15" x14ac:dyDescent="0.2">
      <c r="A63">
        <f>玩家成长时间线!A63</f>
        <v>62</v>
      </c>
      <c r="B63">
        <f>玩家成长时间线!B63</f>
        <v>10</v>
      </c>
      <c r="C63">
        <f ca="1">SUM($D$2:D63)</f>
        <v>240.49887911540986</v>
      </c>
      <c r="D63">
        <f t="shared" ca="1" si="0"/>
        <v>5.1430120917652697</v>
      </c>
      <c r="E63">
        <f ca="1">(SUMIFS(OFFSET([2]掉落汇总!$C$2:$C$871,,MATCH($B63,[2]掉落汇总!$D$1:$M$1)),[2]掉落汇总!$A$2:$A$871,E$1,[2]掉落汇总!$C$2:$C$871,$Q$1)+SUMIFS(OFFSET([2]掉落汇总!$C$2:$C$871,,MATCH($B63,[2]掉落汇总!$D$1:$M$1)),[2]掉落汇总!$A$2:$A$871,E$1,[2]掉落汇总!$C$2:$C$871,$Q$2)/$Q$3)*宝箱投放计算!D63</f>
        <v>0.38763598106259861</v>
      </c>
      <c r="F63">
        <f ca="1">(SUMIFS(OFFSET([2]掉落汇总!$C$2:$C$871,,MATCH($B63,[2]掉落汇总!$D$1:$M$1)),[2]掉落汇总!$A$2:$A$871,F$1,[2]掉落汇总!$C$2:$C$871,$Q$1)+SUMIFS(OFFSET([2]掉落汇总!$C$2:$C$871,,MATCH($B63,[2]掉落汇总!$D$1:$M$1)),[2]掉落汇总!$A$2:$A$871,F$1,[2]掉落汇总!$C$2:$C$871,$Q$2)/$Q$3)*宝箱投放计算!E63</f>
        <v>0.61962134251290868</v>
      </c>
      <c r="G63">
        <f ca="1">(SUMIFS(OFFSET([2]掉落汇总!$C$2:$C$871,,MATCH($B63,[2]掉落汇总!$D$1:$M$1)),[2]掉落汇总!$A$2:$A$871,G$1,[2]掉落汇总!$C$2:$C$871,$Q$1)+SUMIFS(OFFSET([2]掉落汇总!$C$2:$C$871,,MATCH($B63,[2]掉落汇总!$D$1:$M$1)),[2]掉落汇总!$A$2:$A$871,G$1,[2]掉落汇总!$C$2:$C$871,$Q$2)/$Q$3)*宝箱投放计算!F63</f>
        <v>0</v>
      </c>
      <c r="H63">
        <f ca="1">(SUMIFS(OFFSET([2]掉落汇总!$C$2:$C$871,,MATCH($B63,[2]掉落汇总!$D$1:$M$1)),[2]掉落汇总!$A$2:$A$871,H$1,[2]掉落汇总!$C$2:$C$871,$Q$1)+SUMIFS(OFFSET([2]掉落汇总!$C$2:$C$871,,MATCH($B63,[2]掉落汇总!$D$1:$M$1)),[2]掉落汇总!$A$2:$A$871,H$1,[2]掉落汇总!$C$2:$C$871,$Q$2)/$Q$3)*宝箱投放计算!G63</f>
        <v>0</v>
      </c>
      <c r="I63">
        <f ca="1">(SUMIFS(OFFSET([2]掉落汇总!$C$2:$C$871,,MATCH($B63,[2]掉落汇总!$D$1:$M$1)),[2]掉落汇总!$A$2:$A$871,I$1,[2]掉落汇总!$C$2:$C$871,$Q$1)+SUMIFS(OFFSET([2]掉落汇总!$C$2:$C$871,,MATCH($B63,[2]掉落汇总!$D$1:$M$1)),[2]掉落汇总!$A$2:$A$871,I$1,[2]掉落汇总!$C$2:$C$871,$Q$2)/$Q$3)*宝箱投放计算!H63</f>
        <v>0</v>
      </c>
      <c r="J63">
        <f ca="1">(SUMIFS(OFFSET([2]掉落汇总!$C$2:$C$871,,MATCH($B63,[2]掉落汇总!$D$1:$M$1)),[2]掉落汇总!$A$2:$A$871,J$1,[2]掉落汇总!$C$2:$C$871,$Q$1)+SUMIFS(OFFSET([2]掉落汇总!$C$2:$C$871,,MATCH($B63,[2]掉落汇总!$D$1:$M$1)),[2]掉落汇总!$A$2:$A$871,J$1,[2]掉落汇总!$C$2:$C$871,$Q$2)/$Q$3)*宝箱投放计算!I63</f>
        <v>3.7176487790612662</v>
      </c>
      <c r="K63">
        <f ca="1">(SUMIFS(OFFSET([2]掉落汇总!$C$2:$C$871,,MATCH($B63,[2]掉落汇总!$D$1:$M$1)),[2]掉落汇总!$A$2:$A$871,K$1,[2]掉落汇总!$C$2:$C$871,$Q$1)+SUMIFS(OFFSET([2]掉落汇总!$C$2:$C$871,,MATCH($B63,[2]掉落汇总!$D$1:$M$1)),[2]掉落汇总!$A$2:$A$871,K$1,[2]掉落汇总!$C$2:$C$871,$Q$2)/$Q$3)*宝箱投放计算!J63</f>
        <v>0</v>
      </c>
      <c r="L63">
        <f ca="1">(SUMIFS(OFFSET([2]掉落汇总!$C$2:$C$871,,MATCH($B63,[2]掉落汇总!$D$1:$M$1)),[2]掉落汇总!$A$2:$A$871,L$1,[2]掉落汇总!$C$2:$C$871,$Q$1)+SUMIFS(OFFSET([2]掉落汇总!$C$2:$C$871,,MATCH($B63,[2]掉落汇总!$D$1:$M$1)),[2]掉落汇总!$A$2:$A$871,L$1,[2]掉落汇总!$C$2:$C$871,$Q$2)/$Q$3)*宝箱投放计算!K63</f>
        <v>0.14863748967795209</v>
      </c>
      <c r="M63">
        <f ca="1">(SUMIFS(OFFSET([2]掉落汇总!$C$2:$C$871,,MATCH($B63,[2]掉落汇总!$D$1:$M$1)),[2]掉落汇总!$A$2:$A$871,M$1,[2]掉落汇总!$C$2:$C$871,$Q$1)+SUMIFS(OFFSET([2]掉落汇总!$C$2:$C$871,,MATCH($B63,[2]掉落汇总!$D$1:$M$1)),[2]掉落汇总!$A$2:$A$871,M$1,[2]掉落汇总!$C$2:$C$871,$Q$2)/$Q$3)*宝箱投放计算!L63</f>
        <v>0.14714469228074273</v>
      </c>
      <c r="N63">
        <f ca="1">(SUMIFS(OFFSET([2]掉落汇总!$C$2:$C$871,,MATCH($B63,[2]掉落汇总!$D$1:$M$1)),[2]掉落汇总!$A$2:$A$871,N$1,[2]掉落汇总!$C$2:$C$871,$Q$1)+SUMIFS(OFFSET([2]掉落汇总!$C$2:$C$871,,MATCH($B63,[2]掉落汇总!$D$1:$M$1)),[2]掉落汇总!$A$2:$A$871,N$1,[2]掉落汇总!$C$2:$C$871,$Q$2)/$Q$3)*宝箱投放计算!M63</f>
        <v>3.9341037619867215E-2</v>
      </c>
      <c r="O63">
        <f ca="1">(SUMIFS(OFFSET([2]掉落汇总!$C$2:$C$871,,MATCH($B63,[2]掉落汇总!$D$1:$M$1)),[2]掉落汇总!$A$2:$A$871,O$1,[2]掉落汇总!$C$2:$C$871,$Q$1)+SUMIFS(OFFSET([2]掉落汇总!$C$2:$C$871,,MATCH($B63,[2]掉落汇总!$D$1:$M$1)),[2]掉落汇总!$A$2:$A$871,O$1,[2]掉落汇总!$C$2:$C$871,$Q$2)/$Q$3)*宝箱投放计算!N63</f>
        <v>8.2982769549933721E-2</v>
      </c>
    </row>
    <row r="64" spans="1:15" x14ac:dyDescent="0.2">
      <c r="A64">
        <f>玩家成长时间线!A64</f>
        <v>63</v>
      </c>
      <c r="B64">
        <f>玩家成长时间线!B64</f>
        <v>10</v>
      </c>
      <c r="C64">
        <f ca="1">SUM($D$2:D64)</f>
        <v>241.92592575267989</v>
      </c>
      <c r="D64">
        <f t="shared" ca="1" si="0"/>
        <v>1.427046637270021</v>
      </c>
      <c r="E64">
        <f ca="1">(SUMIFS(OFFSET([2]掉落汇总!$C$2:$C$871,,MATCH($B64,[2]掉落汇总!$D$1:$M$1)),[2]掉落汇总!$A$2:$A$871,E$1,[2]掉落汇总!$C$2:$C$871,$Q$1)+SUMIFS(OFFSET([2]掉落汇总!$C$2:$C$871,,MATCH($B64,[2]掉落汇总!$D$1:$M$1)),[2]掉落汇总!$A$2:$A$871,E$1,[2]掉落汇总!$C$2:$C$871,$Q$2)/$Q$3)*宝箱投放计算!D64</f>
        <v>0.38931930562861655</v>
      </c>
      <c r="F64">
        <f ca="1">(SUMIFS(OFFSET([2]掉落汇总!$C$2:$C$871,,MATCH($B64,[2]掉落汇总!$D$1:$M$1)),[2]掉落汇总!$A$2:$A$871,F$1,[2]掉落汇总!$C$2:$C$871,$Q$1)+SUMIFS(OFFSET([2]掉落汇总!$C$2:$C$871,,MATCH($B64,[2]掉落汇总!$D$1:$M$1)),[2]掉落汇总!$A$2:$A$871,F$1,[2]掉落汇总!$C$2:$C$871,$Q$2)/$Q$3)*宝箱投放计算!E64</f>
        <v>0.61962134251290868</v>
      </c>
      <c r="G64">
        <f ca="1">(SUMIFS(OFFSET([2]掉落汇总!$C$2:$C$871,,MATCH($B64,[2]掉落汇总!$D$1:$M$1)),[2]掉落汇总!$A$2:$A$871,G$1,[2]掉落汇总!$C$2:$C$871,$Q$1)+SUMIFS(OFFSET([2]掉落汇总!$C$2:$C$871,,MATCH($B64,[2]掉落汇总!$D$1:$M$1)),[2]掉落汇总!$A$2:$A$871,G$1,[2]掉落汇总!$C$2:$C$871,$Q$2)/$Q$3)*宝箱投放计算!F64</f>
        <v>0</v>
      </c>
      <c r="H64">
        <f ca="1">(SUMIFS(OFFSET([2]掉落汇总!$C$2:$C$871,,MATCH($B64,[2]掉落汇总!$D$1:$M$1)),[2]掉落汇总!$A$2:$A$871,H$1,[2]掉落汇总!$C$2:$C$871,$Q$1)+SUMIFS(OFFSET([2]掉落汇总!$C$2:$C$871,,MATCH($B64,[2]掉落汇总!$D$1:$M$1)),[2]掉落汇总!$A$2:$A$871,H$1,[2]掉落汇总!$C$2:$C$871,$Q$2)/$Q$3)*宝箱投放计算!G64</f>
        <v>0</v>
      </c>
      <c r="I64">
        <f ca="1">(SUMIFS(OFFSET([2]掉落汇总!$C$2:$C$871,,MATCH($B64,[2]掉落汇总!$D$1:$M$1)),[2]掉落汇总!$A$2:$A$871,I$1,[2]掉落汇总!$C$2:$C$871,$Q$1)+SUMIFS(OFFSET([2]掉落汇总!$C$2:$C$871,,MATCH($B64,[2]掉落汇总!$D$1:$M$1)),[2]掉落汇总!$A$2:$A$871,I$1,[2]掉落汇总!$C$2:$C$871,$Q$2)/$Q$3)*宝箱投放计算!H64</f>
        <v>0</v>
      </c>
      <c r="J64">
        <f ca="1">(SUMIFS(OFFSET([2]掉落汇总!$C$2:$C$871,,MATCH($B64,[2]掉落汇总!$D$1:$M$1)),[2]掉落汇总!$A$2:$A$871,J$1,[2]掉落汇总!$C$2:$C$871,$Q$1)+SUMIFS(OFFSET([2]掉落汇总!$C$2:$C$871,,MATCH($B64,[2]掉落汇总!$D$1:$M$1)),[2]掉落汇总!$A$2:$A$871,J$1,[2]掉落汇总!$C$2:$C$871,$Q$2)/$Q$3)*宝箱投放计算!I64</f>
        <v>0</v>
      </c>
      <c r="K64">
        <f ca="1">(SUMIFS(OFFSET([2]掉落汇总!$C$2:$C$871,,MATCH($B64,[2]掉落汇总!$D$1:$M$1)),[2]掉落汇总!$A$2:$A$871,K$1,[2]掉落汇总!$C$2:$C$871,$Q$1)+SUMIFS(OFFSET([2]掉落汇总!$C$2:$C$871,,MATCH($B64,[2]掉落汇总!$D$1:$M$1)),[2]掉落汇总!$A$2:$A$871,K$1,[2]掉落汇总!$C$2:$C$871,$Q$2)/$Q$3)*宝箱投放计算!J64</f>
        <v>0</v>
      </c>
      <c r="L64">
        <f ca="1">(SUMIFS(OFFSET([2]掉落汇总!$C$2:$C$871,,MATCH($B64,[2]掉落汇总!$D$1:$M$1)),[2]掉落汇总!$A$2:$A$871,L$1,[2]掉落汇总!$C$2:$C$871,$Q$1)+SUMIFS(OFFSET([2]掉落汇总!$C$2:$C$871,,MATCH($B64,[2]掉落汇总!$D$1:$M$1)),[2]掉落汇总!$A$2:$A$871,L$1,[2]掉落汇总!$C$2:$C$871,$Q$2)/$Q$3)*宝箱投放计算!K64</f>
        <v>0.14863748967795209</v>
      </c>
      <c r="M64">
        <f ca="1">(SUMIFS(OFFSET([2]掉落汇总!$C$2:$C$871,,MATCH($B64,[2]掉落汇总!$D$1:$M$1)),[2]掉落汇总!$A$2:$A$871,M$1,[2]掉落汇总!$C$2:$C$871,$Q$1)+SUMIFS(OFFSET([2]掉落汇总!$C$2:$C$871,,MATCH($B64,[2]掉落汇总!$D$1:$M$1)),[2]掉落汇总!$A$2:$A$871,M$1,[2]掉落汇总!$C$2:$C$871,$Q$2)/$Q$3)*宝箱投放计算!L64</f>
        <v>0.14714469228074273</v>
      </c>
      <c r="N64">
        <f ca="1">(SUMIFS(OFFSET([2]掉落汇总!$C$2:$C$871,,MATCH($B64,[2]掉落汇总!$D$1:$M$1)),[2]掉落汇总!$A$2:$A$871,N$1,[2]掉落汇总!$C$2:$C$871,$Q$1)+SUMIFS(OFFSET([2]掉落汇总!$C$2:$C$871,,MATCH($B64,[2]掉落汇总!$D$1:$M$1)),[2]掉落汇总!$A$2:$A$871,N$1,[2]掉落汇总!$C$2:$C$871,$Q$2)/$Q$3)*宝箱投放计算!M64</f>
        <v>3.9341037619867215E-2</v>
      </c>
      <c r="O64">
        <f ca="1">(SUMIFS(OFFSET([2]掉落汇总!$C$2:$C$871,,MATCH($B64,[2]掉落汇总!$D$1:$M$1)),[2]掉落汇总!$A$2:$A$871,O$1,[2]掉落汇总!$C$2:$C$871,$Q$1)+SUMIFS(OFFSET([2]掉落汇总!$C$2:$C$871,,MATCH($B64,[2]掉落汇总!$D$1:$M$1)),[2]掉落汇总!$A$2:$A$871,O$1,[2]掉落汇总!$C$2:$C$871,$Q$2)/$Q$3)*宝箱投放计算!N64</f>
        <v>8.2982769549933721E-2</v>
      </c>
    </row>
    <row r="65" spans="1:15" x14ac:dyDescent="0.2">
      <c r="A65">
        <f>玩家成长时间线!A65</f>
        <v>64</v>
      </c>
      <c r="B65">
        <f>玩家成长时间线!B65</f>
        <v>10</v>
      </c>
      <c r="C65">
        <f ca="1">SUM($D$2:D65)</f>
        <v>243.35465571451593</v>
      </c>
      <c r="D65">
        <f t="shared" ca="1" si="0"/>
        <v>1.4287299618360387</v>
      </c>
      <c r="E65">
        <f ca="1">(SUMIFS(OFFSET([2]掉落汇总!$C$2:$C$871,,MATCH($B65,[2]掉落汇总!$D$1:$M$1)),[2]掉落汇总!$A$2:$A$871,E$1,[2]掉落汇总!$C$2:$C$871,$Q$1)+SUMIFS(OFFSET([2]掉落汇总!$C$2:$C$871,,MATCH($B65,[2]掉落汇总!$D$1:$M$1)),[2]掉落汇总!$A$2:$A$871,E$1,[2]掉落汇总!$C$2:$C$871,$Q$2)/$Q$3)*宝箱投放计算!D65</f>
        <v>0.39100263019463438</v>
      </c>
      <c r="F65">
        <f ca="1">(SUMIFS(OFFSET([2]掉落汇总!$C$2:$C$871,,MATCH($B65,[2]掉落汇总!$D$1:$M$1)),[2]掉落汇总!$A$2:$A$871,F$1,[2]掉落汇总!$C$2:$C$871,$Q$1)+SUMIFS(OFFSET([2]掉落汇总!$C$2:$C$871,,MATCH($B65,[2]掉落汇总!$D$1:$M$1)),[2]掉落汇总!$A$2:$A$871,F$1,[2]掉落汇总!$C$2:$C$871,$Q$2)/$Q$3)*宝箱投放计算!E65</f>
        <v>0.61962134251290868</v>
      </c>
      <c r="G65">
        <f ca="1">(SUMIFS(OFFSET([2]掉落汇总!$C$2:$C$871,,MATCH($B65,[2]掉落汇总!$D$1:$M$1)),[2]掉落汇总!$A$2:$A$871,G$1,[2]掉落汇总!$C$2:$C$871,$Q$1)+SUMIFS(OFFSET([2]掉落汇总!$C$2:$C$871,,MATCH($B65,[2]掉落汇总!$D$1:$M$1)),[2]掉落汇总!$A$2:$A$871,G$1,[2]掉落汇总!$C$2:$C$871,$Q$2)/$Q$3)*宝箱投放计算!F65</f>
        <v>0</v>
      </c>
      <c r="H65">
        <f ca="1">(SUMIFS(OFFSET([2]掉落汇总!$C$2:$C$871,,MATCH($B65,[2]掉落汇总!$D$1:$M$1)),[2]掉落汇总!$A$2:$A$871,H$1,[2]掉落汇总!$C$2:$C$871,$Q$1)+SUMIFS(OFFSET([2]掉落汇总!$C$2:$C$871,,MATCH($B65,[2]掉落汇总!$D$1:$M$1)),[2]掉落汇总!$A$2:$A$871,H$1,[2]掉落汇总!$C$2:$C$871,$Q$2)/$Q$3)*宝箱投放计算!G65</f>
        <v>0</v>
      </c>
      <c r="I65">
        <f ca="1">(SUMIFS(OFFSET([2]掉落汇总!$C$2:$C$871,,MATCH($B65,[2]掉落汇总!$D$1:$M$1)),[2]掉落汇总!$A$2:$A$871,I$1,[2]掉落汇总!$C$2:$C$871,$Q$1)+SUMIFS(OFFSET([2]掉落汇总!$C$2:$C$871,,MATCH($B65,[2]掉落汇总!$D$1:$M$1)),[2]掉落汇总!$A$2:$A$871,I$1,[2]掉落汇总!$C$2:$C$871,$Q$2)/$Q$3)*宝箱投放计算!H65</f>
        <v>0</v>
      </c>
      <c r="J65">
        <f ca="1">(SUMIFS(OFFSET([2]掉落汇总!$C$2:$C$871,,MATCH($B65,[2]掉落汇总!$D$1:$M$1)),[2]掉落汇总!$A$2:$A$871,J$1,[2]掉落汇总!$C$2:$C$871,$Q$1)+SUMIFS(OFFSET([2]掉落汇总!$C$2:$C$871,,MATCH($B65,[2]掉落汇总!$D$1:$M$1)),[2]掉落汇总!$A$2:$A$871,J$1,[2]掉落汇总!$C$2:$C$871,$Q$2)/$Q$3)*宝箱投放计算!I65</f>
        <v>0</v>
      </c>
      <c r="K65">
        <f ca="1">(SUMIFS(OFFSET([2]掉落汇总!$C$2:$C$871,,MATCH($B65,[2]掉落汇总!$D$1:$M$1)),[2]掉落汇总!$A$2:$A$871,K$1,[2]掉落汇总!$C$2:$C$871,$Q$1)+SUMIFS(OFFSET([2]掉落汇总!$C$2:$C$871,,MATCH($B65,[2]掉落汇总!$D$1:$M$1)),[2]掉落汇总!$A$2:$A$871,K$1,[2]掉落汇总!$C$2:$C$871,$Q$2)/$Q$3)*宝箱投放计算!J65</f>
        <v>0</v>
      </c>
      <c r="L65">
        <f ca="1">(SUMIFS(OFFSET([2]掉落汇总!$C$2:$C$871,,MATCH($B65,[2]掉落汇总!$D$1:$M$1)),[2]掉落汇总!$A$2:$A$871,L$1,[2]掉落汇总!$C$2:$C$871,$Q$1)+SUMIFS(OFFSET([2]掉落汇总!$C$2:$C$871,,MATCH($B65,[2]掉落汇总!$D$1:$M$1)),[2]掉落汇总!$A$2:$A$871,L$1,[2]掉落汇总!$C$2:$C$871,$Q$2)/$Q$3)*宝箱投放计算!K65</f>
        <v>0.14863748967795209</v>
      </c>
      <c r="M65">
        <f ca="1">(SUMIFS(OFFSET([2]掉落汇总!$C$2:$C$871,,MATCH($B65,[2]掉落汇总!$D$1:$M$1)),[2]掉落汇总!$A$2:$A$871,M$1,[2]掉落汇总!$C$2:$C$871,$Q$1)+SUMIFS(OFFSET([2]掉落汇总!$C$2:$C$871,,MATCH($B65,[2]掉落汇总!$D$1:$M$1)),[2]掉落汇总!$A$2:$A$871,M$1,[2]掉落汇总!$C$2:$C$871,$Q$2)/$Q$3)*宝箱投放计算!L65</f>
        <v>0.14714469228074273</v>
      </c>
      <c r="N65">
        <f ca="1">(SUMIFS(OFFSET([2]掉落汇总!$C$2:$C$871,,MATCH($B65,[2]掉落汇总!$D$1:$M$1)),[2]掉落汇总!$A$2:$A$871,N$1,[2]掉落汇总!$C$2:$C$871,$Q$1)+SUMIFS(OFFSET([2]掉落汇总!$C$2:$C$871,,MATCH($B65,[2]掉落汇总!$D$1:$M$1)),[2]掉落汇总!$A$2:$A$871,N$1,[2]掉落汇总!$C$2:$C$871,$Q$2)/$Q$3)*宝箱投放计算!M65</f>
        <v>3.9341037619867215E-2</v>
      </c>
      <c r="O65">
        <f ca="1">(SUMIFS(OFFSET([2]掉落汇总!$C$2:$C$871,,MATCH($B65,[2]掉落汇总!$D$1:$M$1)),[2]掉落汇总!$A$2:$A$871,O$1,[2]掉落汇总!$C$2:$C$871,$Q$1)+SUMIFS(OFFSET([2]掉落汇总!$C$2:$C$871,,MATCH($B65,[2]掉落汇总!$D$1:$M$1)),[2]掉落汇总!$A$2:$A$871,O$1,[2]掉落汇总!$C$2:$C$871,$Q$2)/$Q$3)*宝箱投放计算!N65</f>
        <v>8.2982769549933721E-2</v>
      </c>
    </row>
    <row r="66" spans="1:15" x14ac:dyDescent="0.2">
      <c r="A66">
        <f>玩家成长时间线!A66</f>
        <v>65</v>
      </c>
      <c r="B66">
        <f>玩家成长时间线!B66</f>
        <v>10</v>
      </c>
      <c r="C66">
        <f ca="1">SUM($D$2:D66)</f>
        <v>244.81873549223835</v>
      </c>
      <c r="D66">
        <f t="shared" ca="1" si="0"/>
        <v>1.4640797777224144</v>
      </c>
      <c r="E66">
        <f ca="1">(SUMIFS(OFFSET([2]掉落汇总!$C$2:$C$871,,MATCH($B66,[2]掉落汇总!$D$1:$M$1)),[2]掉落汇总!$A$2:$A$871,E$1,[2]掉落汇总!$C$2:$C$871,$Q$1)+SUMIFS(OFFSET([2]掉落汇总!$C$2:$C$871,,MATCH($B66,[2]掉落汇总!$D$1:$M$1)),[2]掉落汇总!$A$2:$A$871,E$1,[2]掉落汇总!$C$2:$C$871,$Q$2)/$Q$3)*宝箱投放计算!D66</f>
        <v>0.42635244608100997</v>
      </c>
      <c r="F66">
        <f ca="1">(SUMIFS(OFFSET([2]掉落汇总!$C$2:$C$871,,MATCH($B66,[2]掉落汇总!$D$1:$M$1)),[2]掉落汇总!$A$2:$A$871,F$1,[2]掉落汇总!$C$2:$C$871,$Q$1)+SUMIFS(OFFSET([2]掉落汇总!$C$2:$C$871,,MATCH($B66,[2]掉落汇总!$D$1:$M$1)),[2]掉落汇总!$A$2:$A$871,F$1,[2]掉落汇总!$C$2:$C$871,$Q$2)/$Q$3)*宝箱投放计算!E66</f>
        <v>0.61962134251290868</v>
      </c>
      <c r="G66">
        <f ca="1">(SUMIFS(OFFSET([2]掉落汇总!$C$2:$C$871,,MATCH($B66,[2]掉落汇总!$D$1:$M$1)),[2]掉落汇总!$A$2:$A$871,G$1,[2]掉落汇总!$C$2:$C$871,$Q$1)+SUMIFS(OFFSET([2]掉落汇总!$C$2:$C$871,,MATCH($B66,[2]掉落汇总!$D$1:$M$1)),[2]掉落汇总!$A$2:$A$871,G$1,[2]掉落汇总!$C$2:$C$871,$Q$2)/$Q$3)*宝箱投放计算!F66</f>
        <v>0</v>
      </c>
      <c r="H66">
        <f ca="1">(SUMIFS(OFFSET([2]掉落汇总!$C$2:$C$871,,MATCH($B66,[2]掉落汇总!$D$1:$M$1)),[2]掉落汇总!$A$2:$A$871,H$1,[2]掉落汇总!$C$2:$C$871,$Q$1)+SUMIFS(OFFSET([2]掉落汇总!$C$2:$C$871,,MATCH($B66,[2]掉落汇总!$D$1:$M$1)),[2]掉落汇总!$A$2:$A$871,H$1,[2]掉落汇总!$C$2:$C$871,$Q$2)/$Q$3)*宝箱投放计算!G66</f>
        <v>0</v>
      </c>
      <c r="I66">
        <f ca="1">(SUMIFS(OFFSET([2]掉落汇总!$C$2:$C$871,,MATCH($B66,[2]掉落汇总!$D$1:$M$1)),[2]掉落汇总!$A$2:$A$871,I$1,[2]掉落汇总!$C$2:$C$871,$Q$1)+SUMIFS(OFFSET([2]掉落汇总!$C$2:$C$871,,MATCH($B66,[2]掉落汇总!$D$1:$M$1)),[2]掉落汇总!$A$2:$A$871,I$1,[2]掉落汇总!$C$2:$C$871,$Q$2)/$Q$3)*宝箱投放计算!H66</f>
        <v>0</v>
      </c>
      <c r="J66">
        <f ca="1">(SUMIFS(OFFSET([2]掉落汇总!$C$2:$C$871,,MATCH($B66,[2]掉落汇总!$D$1:$M$1)),[2]掉落汇总!$A$2:$A$871,J$1,[2]掉落汇总!$C$2:$C$871,$Q$1)+SUMIFS(OFFSET([2]掉落汇总!$C$2:$C$871,,MATCH($B66,[2]掉落汇总!$D$1:$M$1)),[2]掉落汇总!$A$2:$A$871,J$1,[2]掉落汇总!$C$2:$C$871,$Q$2)/$Q$3)*宝箱投放计算!I66</f>
        <v>0</v>
      </c>
      <c r="K66">
        <f ca="1">(SUMIFS(OFFSET([2]掉落汇总!$C$2:$C$871,,MATCH($B66,[2]掉落汇总!$D$1:$M$1)),[2]掉落汇总!$A$2:$A$871,K$1,[2]掉落汇总!$C$2:$C$871,$Q$1)+SUMIFS(OFFSET([2]掉落汇总!$C$2:$C$871,,MATCH($B66,[2]掉落汇总!$D$1:$M$1)),[2]掉落汇总!$A$2:$A$871,K$1,[2]掉落汇总!$C$2:$C$871,$Q$2)/$Q$3)*宝箱投放计算!J66</f>
        <v>0</v>
      </c>
      <c r="L66">
        <f ca="1">(SUMIFS(OFFSET([2]掉落汇总!$C$2:$C$871,,MATCH($B66,[2]掉落汇总!$D$1:$M$1)),[2]掉落汇总!$A$2:$A$871,L$1,[2]掉落汇总!$C$2:$C$871,$Q$1)+SUMIFS(OFFSET([2]掉落汇总!$C$2:$C$871,,MATCH($B66,[2]掉落汇总!$D$1:$M$1)),[2]掉落汇总!$A$2:$A$871,L$1,[2]掉落汇总!$C$2:$C$871,$Q$2)/$Q$3)*宝箱投放计算!K66</f>
        <v>0.14863748967795209</v>
      </c>
      <c r="M66">
        <f ca="1">(SUMIFS(OFFSET([2]掉落汇总!$C$2:$C$871,,MATCH($B66,[2]掉落汇总!$D$1:$M$1)),[2]掉落汇总!$A$2:$A$871,M$1,[2]掉落汇总!$C$2:$C$871,$Q$1)+SUMIFS(OFFSET([2]掉落汇总!$C$2:$C$871,,MATCH($B66,[2]掉落汇总!$D$1:$M$1)),[2]掉落汇总!$A$2:$A$871,M$1,[2]掉落汇总!$C$2:$C$871,$Q$2)/$Q$3)*宝箱投放计算!L66</f>
        <v>0.14714469228074273</v>
      </c>
      <c r="N66">
        <f ca="1">(SUMIFS(OFFSET([2]掉落汇总!$C$2:$C$871,,MATCH($B66,[2]掉落汇总!$D$1:$M$1)),[2]掉落汇总!$A$2:$A$871,N$1,[2]掉落汇总!$C$2:$C$871,$Q$1)+SUMIFS(OFFSET([2]掉落汇总!$C$2:$C$871,,MATCH($B66,[2]掉落汇总!$D$1:$M$1)),[2]掉落汇总!$A$2:$A$871,N$1,[2]掉落汇总!$C$2:$C$871,$Q$2)/$Q$3)*宝箱投放计算!M66</f>
        <v>3.9341037619867215E-2</v>
      </c>
      <c r="O66">
        <f ca="1">(SUMIFS(OFFSET([2]掉落汇总!$C$2:$C$871,,MATCH($B66,[2]掉落汇总!$D$1:$M$1)),[2]掉落汇总!$A$2:$A$871,O$1,[2]掉落汇总!$C$2:$C$871,$Q$1)+SUMIFS(OFFSET([2]掉落汇总!$C$2:$C$871,,MATCH($B66,[2]掉落汇总!$D$1:$M$1)),[2]掉落汇总!$A$2:$A$871,O$1,[2]掉落汇总!$C$2:$C$871,$Q$2)/$Q$3)*宝箱投放计算!N66</f>
        <v>8.2982769549933721E-2</v>
      </c>
    </row>
    <row r="67" spans="1:15" x14ac:dyDescent="0.2">
      <c r="A67">
        <f>玩家成长时间线!A67</f>
        <v>66</v>
      </c>
      <c r="B67">
        <f>玩家成长时间线!B67</f>
        <v>10</v>
      </c>
      <c r="C67">
        <f ca="1">SUM($D$2:D67)</f>
        <v>246.25083210320642</v>
      </c>
      <c r="D67">
        <f t="shared" ref="D67:D130" ca="1" si="1">SUM(E67:O67)</f>
        <v>1.4320966109680746</v>
      </c>
      <c r="E67">
        <f ca="1">(SUMIFS(OFFSET([2]掉落汇总!$C$2:$C$871,,MATCH($B67,[2]掉落汇总!$D$1:$M$1)),[2]掉落汇总!$A$2:$A$871,E$1,[2]掉落汇总!$C$2:$C$871,$Q$1)+SUMIFS(OFFSET([2]掉落汇总!$C$2:$C$871,,MATCH($B67,[2]掉落汇总!$D$1:$M$1)),[2]掉落汇总!$A$2:$A$871,E$1,[2]掉落汇总!$C$2:$C$871,$Q$2)/$Q$3)*宝箱投放计算!D67</f>
        <v>0.39436927932667015</v>
      </c>
      <c r="F67">
        <f ca="1">(SUMIFS(OFFSET([2]掉落汇总!$C$2:$C$871,,MATCH($B67,[2]掉落汇总!$D$1:$M$1)),[2]掉落汇总!$A$2:$A$871,F$1,[2]掉落汇总!$C$2:$C$871,$Q$1)+SUMIFS(OFFSET([2]掉落汇总!$C$2:$C$871,,MATCH($B67,[2]掉落汇总!$D$1:$M$1)),[2]掉落汇总!$A$2:$A$871,F$1,[2]掉落汇总!$C$2:$C$871,$Q$2)/$Q$3)*宝箱投放计算!E67</f>
        <v>0.61962134251290868</v>
      </c>
      <c r="G67">
        <f ca="1">(SUMIFS(OFFSET([2]掉落汇总!$C$2:$C$871,,MATCH($B67,[2]掉落汇总!$D$1:$M$1)),[2]掉落汇总!$A$2:$A$871,G$1,[2]掉落汇总!$C$2:$C$871,$Q$1)+SUMIFS(OFFSET([2]掉落汇总!$C$2:$C$871,,MATCH($B67,[2]掉落汇总!$D$1:$M$1)),[2]掉落汇总!$A$2:$A$871,G$1,[2]掉落汇总!$C$2:$C$871,$Q$2)/$Q$3)*宝箱投放计算!F67</f>
        <v>0</v>
      </c>
      <c r="H67">
        <f ca="1">(SUMIFS(OFFSET([2]掉落汇总!$C$2:$C$871,,MATCH($B67,[2]掉落汇总!$D$1:$M$1)),[2]掉落汇总!$A$2:$A$871,H$1,[2]掉落汇总!$C$2:$C$871,$Q$1)+SUMIFS(OFFSET([2]掉落汇总!$C$2:$C$871,,MATCH($B67,[2]掉落汇总!$D$1:$M$1)),[2]掉落汇总!$A$2:$A$871,H$1,[2]掉落汇总!$C$2:$C$871,$Q$2)/$Q$3)*宝箱投放计算!G67</f>
        <v>0</v>
      </c>
      <c r="I67">
        <f ca="1">(SUMIFS(OFFSET([2]掉落汇总!$C$2:$C$871,,MATCH($B67,[2]掉落汇总!$D$1:$M$1)),[2]掉落汇总!$A$2:$A$871,I$1,[2]掉落汇总!$C$2:$C$871,$Q$1)+SUMIFS(OFFSET([2]掉落汇总!$C$2:$C$871,,MATCH($B67,[2]掉落汇总!$D$1:$M$1)),[2]掉落汇总!$A$2:$A$871,I$1,[2]掉落汇总!$C$2:$C$871,$Q$2)/$Q$3)*宝箱投放计算!H67</f>
        <v>0</v>
      </c>
      <c r="J67">
        <f ca="1">(SUMIFS(OFFSET([2]掉落汇总!$C$2:$C$871,,MATCH($B67,[2]掉落汇总!$D$1:$M$1)),[2]掉落汇总!$A$2:$A$871,J$1,[2]掉落汇总!$C$2:$C$871,$Q$1)+SUMIFS(OFFSET([2]掉落汇总!$C$2:$C$871,,MATCH($B67,[2]掉落汇总!$D$1:$M$1)),[2]掉落汇总!$A$2:$A$871,J$1,[2]掉落汇总!$C$2:$C$871,$Q$2)/$Q$3)*宝箱投放计算!I67</f>
        <v>0</v>
      </c>
      <c r="K67">
        <f ca="1">(SUMIFS(OFFSET([2]掉落汇总!$C$2:$C$871,,MATCH($B67,[2]掉落汇总!$D$1:$M$1)),[2]掉落汇总!$A$2:$A$871,K$1,[2]掉落汇总!$C$2:$C$871,$Q$1)+SUMIFS(OFFSET([2]掉落汇总!$C$2:$C$871,,MATCH($B67,[2]掉落汇总!$D$1:$M$1)),[2]掉落汇总!$A$2:$A$871,K$1,[2]掉落汇总!$C$2:$C$871,$Q$2)/$Q$3)*宝箱投放计算!J67</f>
        <v>0</v>
      </c>
      <c r="L67">
        <f ca="1">(SUMIFS(OFFSET([2]掉落汇总!$C$2:$C$871,,MATCH($B67,[2]掉落汇总!$D$1:$M$1)),[2]掉落汇总!$A$2:$A$871,L$1,[2]掉落汇总!$C$2:$C$871,$Q$1)+SUMIFS(OFFSET([2]掉落汇总!$C$2:$C$871,,MATCH($B67,[2]掉落汇总!$D$1:$M$1)),[2]掉落汇总!$A$2:$A$871,L$1,[2]掉落汇总!$C$2:$C$871,$Q$2)/$Q$3)*宝箱投放计算!K67</f>
        <v>0.14863748967795209</v>
      </c>
      <c r="M67">
        <f ca="1">(SUMIFS(OFFSET([2]掉落汇总!$C$2:$C$871,,MATCH($B67,[2]掉落汇总!$D$1:$M$1)),[2]掉落汇总!$A$2:$A$871,M$1,[2]掉落汇总!$C$2:$C$871,$Q$1)+SUMIFS(OFFSET([2]掉落汇总!$C$2:$C$871,,MATCH($B67,[2]掉落汇总!$D$1:$M$1)),[2]掉落汇总!$A$2:$A$871,M$1,[2]掉落汇总!$C$2:$C$871,$Q$2)/$Q$3)*宝箱投放计算!L67</f>
        <v>0.14714469228074273</v>
      </c>
      <c r="N67">
        <f ca="1">(SUMIFS(OFFSET([2]掉落汇总!$C$2:$C$871,,MATCH($B67,[2]掉落汇总!$D$1:$M$1)),[2]掉落汇总!$A$2:$A$871,N$1,[2]掉落汇总!$C$2:$C$871,$Q$1)+SUMIFS(OFFSET([2]掉落汇总!$C$2:$C$871,,MATCH($B67,[2]掉落汇总!$D$1:$M$1)),[2]掉落汇总!$A$2:$A$871,N$1,[2]掉落汇总!$C$2:$C$871,$Q$2)/$Q$3)*宝箱投放计算!M67</f>
        <v>3.9341037619867215E-2</v>
      </c>
      <c r="O67">
        <f ca="1">(SUMIFS(OFFSET([2]掉落汇总!$C$2:$C$871,,MATCH($B67,[2]掉落汇总!$D$1:$M$1)),[2]掉落汇总!$A$2:$A$871,O$1,[2]掉落汇总!$C$2:$C$871,$Q$1)+SUMIFS(OFFSET([2]掉落汇总!$C$2:$C$871,,MATCH($B67,[2]掉落汇总!$D$1:$M$1)),[2]掉落汇总!$A$2:$A$871,O$1,[2]掉落汇总!$C$2:$C$871,$Q$2)/$Q$3)*宝箱投放计算!N67</f>
        <v>8.2982769549933721E-2</v>
      </c>
    </row>
    <row r="68" spans="1:15" x14ac:dyDescent="0.2">
      <c r="A68">
        <f>玩家成长时间线!A68</f>
        <v>67</v>
      </c>
      <c r="B68">
        <f>玩家成长时间线!B68</f>
        <v>10</v>
      </c>
      <c r="C68">
        <f ca="1">SUM($D$2:D68)</f>
        <v>247.68461203874051</v>
      </c>
      <c r="D68">
        <f t="shared" ca="1" si="1"/>
        <v>1.4337799355340926</v>
      </c>
      <c r="E68">
        <f ca="1">(SUMIFS(OFFSET([2]掉落汇总!$C$2:$C$871,,MATCH($B68,[2]掉落汇总!$D$1:$M$1)),[2]掉落汇总!$A$2:$A$871,E$1,[2]掉落汇总!$C$2:$C$871,$Q$1)+SUMIFS(OFFSET([2]掉落汇总!$C$2:$C$871,,MATCH($B68,[2]掉落汇总!$D$1:$M$1)),[2]掉落汇总!$A$2:$A$871,E$1,[2]掉落汇总!$C$2:$C$871,$Q$2)/$Q$3)*宝箱投放计算!D68</f>
        <v>0.39605260389268809</v>
      </c>
      <c r="F68">
        <f ca="1">(SUMIFS(OFFSET([2]掉落汇总!$C$2:$C$871,,MATCH($B68,[2]掉落汇总!$D$1:$M$1)),[2]掉落汇总!$A$2:$A$871,F$1,[2]掉落汇总!$C$2:$C$871,$Q$1)+SUMIFS(OFFSET([2]掉落汇总!$C$2:$C$871,,MATCH($B68,[2]掉落汇总!$D$1:$M$1)),[2]掉落汇总!$A$2:$A$871,F$1,[2]掉落汇总!$C$2:$C$871,$Q$2)/$Q$3)*宝箱投放计算!E68</f>
        <v>0.61962134251290868</v>
      </c>
      <c r="G68">
        <f ca="1">(SUMIFS(OFFSET([2]掉落汇总!$C$2:$C$871,,MATCH($B68,[2]掉落汇总!$D$1:$M$1)),[2]掉落汇总!$A$2:$A$871,G$1,[2]掉落汇总!$C$2:$C$871,$Q$1)+SUMIFS(OFFSET([2]掉落汇总!$C$2:$C$871,,MATCH($B68,[2]掉落汇总!$D$1:$M$1)),[2]掉落汇总!$A$2:$A$871,G$1,[2]掉落汇总!$C$2:$C$871,$Q$2)/$Q$3)*宝箱投放计算!F68</f>
        <v>0</v>
      </c>
      <c r="H68">
        <f ca="1">(SUMIFS(OFFSET([2]掉落汇总!$C$2:$C$871,,MATCH($B68,[2]掉落汇总!$D$1:$M$1)),[2]掉落汇总!$A$2:$A$871,H$1,[2]掉落汇总!$C$2:$C$871,$Q$1)+SUMIFS(OFFSET([2]掉落汇总!$C$2:$C$871,,MATCH($B68,[2]掉落汇总!$D$1:$M$1)),[2]掉落汇总!$A$2:$A$871,H$1,[2]掉落汇总!$C$2:$C$871,$Q$2)/$Q$3)*宝箱投放计算!G68</f>
        <v>0</v>
      </c>
      <c r="I68">
        <f ca="1">(SUMIFS(OFFSET([2]掉落汇总!$C$2:$C$871,,MATCH($B68,[2]掉落汇总!$D$1:$M$1)),[2]掉落汇总!$A$2:$A$871,I$1,[2]掉落汇总!$C$2:$C$871,$Q$1)+SUMIFS(OFFSET([2]掉落汇总!$C$2:$C$871,,MATCH($B68,[2]掉落汇总!$D$1:$M$1)),[2]掉落汇总!$A$2:$A$871,I$1,[2]掉落汇总!$C$2:$C$871,$Q$2)/$Q$3)*宝箱投放计算!H68</f>
        <v>0</v>
      </c>
      <c r="J68">
        <f ca="1">(SUMIFS(OFFSET([2]掉落汇总!$C$2:$C$871,,MATCH($B68,[2]掉落汇总!$D$1:$M$1)),[2]掉落汇总!$A$2:$A$871,J$1,[2]掉落汇总!$C$2:$C$871,$Q$1)+SUMIFS(OFFSET([2]掉落汇总!$C$2:$C$871,,MATCH($B68,[2]掉落汇总!$D$1:$M$1)),[2]掉落汇总!$A$2:$A$871,J$1,[2]掉落汇总!$C$2:$C$871,$Q$2)/$Q$3)*宝箱投放计算!I68</f>
        <v>0</v>
      </c>
      <c r="K68">
        <f ca="1">(SUMIFS(OFFSET([2]掉落汇总!$C$2:$C$871,,MATCH($B68,[2]掉落汇总!$D$1:$M$1)),[2]掉落汇总!$A$2:$A$871,K$1,[2]掉落汇总!$C$2:$C$871,$Q$1)+SUMIFS(OFFSET([2]掉落汇总!$C$2:$C$871,,MATCH($B68,[2]掉落汇总!$D$1:$M$1)),[2]掉落汇总!$A$2:$A$871,K$1,[2]掉落汇总!$C$2:$C$871,$Q$2)/$Q$3)*宝箱投放计算!J68</f>
        <v>0</v>
      </c>
      <c r="L68">
        <f ca="1">(SUMIFS(OFFSET([2]掉落汇总!$C$2:$C$871,,MATCH($B68,[2]掉落汇总!$D$1:$M$1)),[2]掉落汇总!$A$2:$A$871,L$1,[2]掉落汇总!$C$2:$C$871,$Q$1)+SUMIFS(OFFSET([2]掉落汇总!$C$2:$C$871,,MATCH($B68,[2]掉落汇总!$D$1:$M$1)),[2]掉落汇总!$A$2:$A$871,L$1,[2]掉落汇总!$C$2:$C$871,$Q$2)/$Q$3)*宝箱投放计算!K68</f>
        <v>0.14863748967795209</v>
      </c>
      <c r="M68">
        <f ca="1">(SUMIFS(OFFSET([2]掉落汇总!$C$2:$C$871,,MATCH($B68,[2]掉落汇总!$D$1:$M$1)),[2]掉落汇总!$A$2:$A$871,M$1,[2]掉落汇总!$C$2:$C$871,$Q$1)+SUMIFS(OFFSET([2]掉落汇总!$C$2:$C$871,,MATCH($B68,[2]掉落汇总!$D$1:$M$1)),[2]掉落汇总!$A$2:$A$871,M$1,[2]掉落汇总!$C$2:$C$871,$Q$2)/$Q$3)*宝箱投放计算!L68</f>
        <v>0.14714469228074273</v>
      </c>
      <c r="N68">
        <f ca="1">(SUMIFS(OFFSET([2]掉落汇总!$C$2:$C$871,,MATCH($B68,[2]掉落汇总!$D$1:$M$1)),[2]掉落汇总!$A$2:$A$871,N$1,[2]掉落汇总!$C$2:$C$871,$Q$1)+SUMIFS(OFFSET([2]掉落汇总!$C$2:$C$871,,MATCH($B68,[2]掉落汇总!$D$1:$M$1)),[2]掉落汇总!$A$2:$A$871,N$1,[2]掉落汇总!$C$2:$C$871,$Q$2)/$Q$3)*宝箱投放计算!M68</f>
        <v>3.9341037619867215E-2</v>
      </c>
      <c r="O68">
        <f ca="1">(SUMIFS(OFFSET([2]掉落汇总!$C$2:$C$871,,MATCH($B68,[2]掉落汇总!$D$1:$M$1)),[2]掉落汇总!$A$2:$A$871,O$1,[2]掉落汇总!$C$2:$C$871,$Q$1)+SUMIFS(OFFSET([2]掉落汇总!$C$2:$C$871,,MATCH($B68,[2]掉落汇总!$D$1:$M$1)),[2]掉落汇总!$A$2:$A$871,O$1,[2]掉落汇总!$C$2:$C$871,$Q$2)/$Q$3)*宝箱投放计算!N68</f>
        <v>8.2982769549933721E-2</v>
      </c>
    </row>
    <row r="69" spans="1:15" x14ac:dyDescent="0.2">
      <c r="A69">
        <f>玩家成长时间线!A69</f>
        <v>68</v>
      </c>
      <c r="B69">
        <f>玩家成长时间线!B69</f>
        <v>10</v>
      </c>
      <c r="C69">
        <f ca="1">SUM($D$2:D69)</f>
        <v>249.15374179016098</v>
      </c>
      <c r="D69">
        <f t="shared" ca="1" si="1"/>
        <v>1.469129751420468</v>
      </c>
      <c r="E69">
        <f ca="1">(SUMIFS(OFFSET([2]掉落汇总!$C$2:$C$871,,MATCH($B69,[2]掉落汇总!$D$1:$M$1)),[2]掉落汇总!$A$2:$A$871,E$1,[2]掉落汇总!$C$2:$C$871,$Q$1)+SUMIFS(OFFSET([2]掉落汇总!$C$2:$C$871,,MATCH($B69,[2]掉落汇总!$D$1:$M$1)),[2]掉落汇总!$A$2:$A$871,E$1,[2]掉落汇总!$C$2:$C$871,$Q$2)/$Q$3)*宝箱投放计算!D69</f>
        <v>0.43140241977906357</v>
      </c>
      <c r="F69">
        <f ca="1">(SUMIFS(OFFSET([2]掉落汇总!$C$2:$C$871,,MATCH($B69,[2]掉落汇总!$D$1:$M$1)),[2]掉落汇总!$A$2:$A$871,F$1,[2]掉落汇总!$C$2:$C$871,$Q$1)+SUMIFS(OFFSET([2]掉落汇总!$C$2:$C$871,,MATCH($B69,[2]掉落汇总!$D$1:$M$1)),[2]掉落汇总!$A$2:$A$871,F$1,[2]掉落汇总!$C$2:$C$871,$Q$2)/$Q$3)*宝箱投放计算!E69</f>
        <v>0.61962134251290868</v>
      </c>
      <c r="G69">
        <f ca="1">(SUMIFS(OFFSET([2]掉落汇总!$C$2:$C$871,,MATCH($B69,[2]掉落汇总!$D$1:$M$1)),[2]掉落汇总!$A$2:$A$871,G$1,[2]掉落汇总!$C$2:$C$871,$Q$1)+SUMIFS(OFFSET([2]掉落汇总!$C$2:$C$871,,MATCH($B69,[2]掉落汇总!$D$1:$M$1)),[2]掉落汇总!$A$2:$A$871,G$1,[2]掉落汇总!$C$2:$C$871,$Q$2)/$Q$3)*宝箱投放计算!F69</f>
        <v>0</v>
      </c>
      <c r="H69">
        <f ca="1">(SUMIFS(OFFSET([2]掉落汇总!$C$2:$C$871,,MATCH($B69,[2]掉落汇总!$D$1:$M$1)),[2]掉落汇总!$A$2:$A$871,H$1,[2]掉落汇总!$C$2:$C$871,$Q$1)+SUMIFS(OFFSET([2]掉落汇总!$C$2:$C$871,,MATCH($B69,[2]掉落汇总!$D$1:$M$1)),[2]掉落汇总!$A$2:$A$871,H$1,[2]掉落汇总!$C$2:$C$871,$Q$2)/$Q$3)*宝箱投放计算!G69</f>
        <v>0</v>
      </c>
      <c r="I69">
        <f ca="1">(SUMIFS(OFFSET([2]掉落汇总!$C$2:$C$871,,MATCH($B69,[2]掉落汇总!$D$1:$M$1)),[2]掉落汇总!$A$2:$A$871,I$1,[2]掉落汇总!$C$2:$C$871,$Q$1)+SUMIFS(OFFSET([2]掉落汇总!$C$2:$C$871,,MATCH($B69,[2]掉落汇总!$D$1:$M$1)),[2]掉落汇总!$A$2:$A$871,I$1,[2]掉落汇总!$C$2:$C$871,$Q$2)/$Q$3)*宝箱投放计算!H69</f>
        <v>0</v>
      </c>
      <c r="J69">
        <f ca="1">(SUMIFS(OFFSET([2]掉落汇总!$C$2:$C$871,,MATCH($B69,[2]掉落汇总!$D$1:$M$1)),[2]掉落汇总!$A$2:$A$871,J$1,[2]掉落汇总!$C$2:$C$871,$Q$1)+SUMIFS(OFFSET([2]掉落汇总!$C$2:$C$871,,MATCH($B69,[2]掉落汇总!$D$1:$M$1)),[2]掉落汇总!$A$2:$A$871,J$1,[2]掉落汇总!$C$2:$C$871,$Q$2)/$Q$3)*宝箱投放计算!I69</f>
        <v>0</v>
      </c>
      <c r="K69">
        <f ca="1">(SUMIFS(OFFSET([2]掉落汇总!$C$2:$C$871,,MATCH($B69,[2]掉落汇总!$D$1:$M$1)),[2]掉落汇总!$A$2:$A$871,K$1,[2]掉落汇总!$C$2:$C$871,$Q$1)+SUMIFS(OFFSET([2]掉落汇总!$C$2:$C$871,,MATCH($B69,[2]掉落汇总!$D$1:$M$1)),[2]掉落汇总!$A$2:$A$871,K$1,[2]掉落汇总!$C$2:$C$871,$Q$2)/$Q$3)*宝箱投放计算!J69</f>
        <v>0</v>
      </c>
      <c r="L69">
        <f ca="1">(SUMIFS(OFFSET([2]掉落汇总!$C$2:$C$871,,MATCH($B69,[2]掉落汇总!$D$1:$M$1)),[2]掉落汇总!$A$2:$A$871,L$1,[2]掉落汇总!$C$2:$C$871,$Q$1)+SUMIFS(OFFSET([2]掉落汇总!$C$2:$C$871,,MATCH($B69,[2]掉落汇总!$D$1:$M$1)),[2]掉落汇总!$A$2:$A$871,L$1,[2]掉落汇总!$C$2:$C$871,$Q$2)/$Q$3)*宝箱投放计算!K69</f>
        <v>0.14863748967795209</v>
      </c>
      <c r="M69">
        <f ca="1">(SUMIFS(OFFSET([2]掉落汇总!$C$2:$C$871,,MATCH($B69,[2]掉落汇总!$D$1:$M$1)),[2]掉落汇总!$A$2:$A$871,M$1,[2]掉落汇总!$C$2:$C$871,$Q$1)+SUMIFS(OFFSET([2]掉落汇总!$C$2:$C$871,,MATCH($B69,[2]掉落汇总!$D$1:$M$1)),[2]掉落汇总!$A$2:$A$871,M$1,[2]掉落汇总!$C$2:$C$871,$Q$2)/$Q$3)*宝箱投放计算!L69</f>
        <v>0.14714469228074273</v>
      </c>
      <c r="N69">
        <f ca="1">(SUMIFS(OFFSET([2]掉落汇总!$C$2:$C$871,,MATCH($B69,[2]掉落汇总!$D$1:$M$1)),[2]掉落汇总!$A$2:$A$871,N$1,[2]掉落汇总!$C$2:$C$871,$Q$1)+SUMIFS(OFFSET([2]掉落汇总!$C$2:$C$871,,MATCH($B69,[2]掉落汇总!$D$1:$M$1)),[2]掉落汇总!$A$2:$A$871,N$1,[2]掉落汇总!$C$2:$C$871,$Q$2)/$Q$3)*宝箱投放计算!M69</f>
        <v>3.9341037619867215E-2</v>
      </c>
      <c r="O69">
        <f ca="1">(SUMIFS(OFFSET([2]掉落汇总!$C$2:$C$871,,MATCH($B69,[2]掉落汇总!$D$1:$M$1)),[2]掉落汇总!$A$2:$A$871,O$1,[2]掉落汇总!$C$2:$C$871,$Q$1)+SUMIFS(OFFSET([2]掉落汇总!$C$2:$C$871,,MATCH($B69,[2]掉落汇总!$D$1:$M$1)),[2]掉落汇总!$A$2:$A$871,O$1,[2]掉落汇总!$C$2:$C$871,$Q$2)/$Q$3)*宝箱投放计算!N69</f>
        <v>8.2982769549933721E-2</v>
      </c>
    </row>
    <row r="70" spans="1:15" x14ac:dyDescent="0.2">
      <c r="A70">
        <f>玩家成长时间线!A70</f>
        <v>69</v>
      </c>
      <c r="B70">
        <f>玩家成长时间线!B70</f>
        <v>10</v>
      </c>
      <c r="C70">
        <f ca="1">SUM($D$2:D70)</f>
        <v>250.5908883748271</v>
      </c>
      <c r="D70">
        <f t="shared" ca="1" si="1"/>
        <v>1.4371465846661282</v>
      </c>
      <c r="E70">
        <f ca="1">(SUMIFS(OFFSET([2]掉落汇总!$C$2:$C$871,,MATCH($B70,[2]掉落汇总!$D$1:$M$1)),[2]掉落汇总!$A$2:$A$871,E$1,[2]掉落汇总!$C$2:$C$871,$Q$1)+SUMIFS(OFFSET([2]掉落汇总!$C$2:$C$871,,MATCH($B70,[2]掉落汇总!$D$1:$M$1)),[2]掉落汇总!$A$2:$A$871,E$1,[2]掉落汇总!$C$2:$C$871,$Q$2)/$Q$3)*宝箱投放计算!D70</f>
        <v>0.39941925302472381</v>
      </c>
      <c r="F70">
        <f ca="1">(SUMIFS(OFFSET([2]掉落汇总!$C$2:$C$871,,MATCH($B70,[2]掉落汇总!$D$1:$M$1)),[2]掉落汇总!$A$2:$A$871,F$1,[2]掉落汇总!$C$2:$C$871,$Q$1)+SUMIFS(OFFSET([2]掉落汇总!$C$2:$C$871,,MATCH($B70,[2]掉落汇总!$D$1:$M$1)),[2]掉落汇总!$A$2:$A$871,F$1,[2]掉落汇总!$C$2:$C$871,$Q$2)/$Q$3)*宝箱投放计算!E70</f>
        <v>0.61962134251290868</v>
      </c>
      <c r="G70">
        <f ca="1">(SUMIFS(OFFSET([2]掉落汇总!$C$2:$C$871,,MATCH($B70,[2]掉落汇总!$D$1:$M$1)),[2]掉落汇总!$A$2:$A$871,G$1,[2]掉落汇总!$C$2:$C$871,$Q$1)+SUMIFS(OFFSET([2]掉落汇总!$C$2:$C$871,,MATCH($B70,[2]掉落汇总!$D$1:$M$1)),[2]掉落汇总!$A$2:$A$871,G$1,[2]掉落汇总!$C$2:$C$871,$Q$2)/$Q$3)*宝箱投放计算!F70</f>
        <v>0</v>
      </c>
      <c r="H70">
        <f ca="1">(SUMIFS(OFFSET([2]掉落汇总!$C$2:$C$871,,MATCH($B70,[2]掉落汇总!$D$1:$M$1)),[2]掉落汇总!$A$2:$A$871,H$1,[2]掉落汇总!$C$2:$C$871,$Q$1)+SUMIFS(OFFSET([2]掉落汇总!$C$2:$C$871,,MATCH($B70,[2]掉落汇总!$D$1:$M$1)),[2]掉落汇总!$A$2:$A$871,H$1,[2]掉落汇总!$C$2:$C$871,$Q$2)/$Q$3)*宝箱投放计算!G70</f>
        <v>0</v>
      </c>
      <c r="I70">
        <f ca="1">(SUMIFS(OFFSET([2]掉落汇总!$C$2:$C$871,,MATCH($B70,[2]掉落汇总!$D$1:$M$1)),[2]掉落汇总!$A$2:$A$871,I$1,[2]掉落汇总!$C$2:$C$871,$Q$1)+SUMIFS(OFFSET([2]掉落汇总!$C$2:$C$871,,MATCH($B70,[2]掉落汇总!$D$1:$M$1)),[2]掉落汇总!$A$2:$A$871,I$1,[2]掉落汇总!$C$2:$C$871,$Q$2)/$Q$3)*宝箱投放计算!H70</f>
        <v>0</v>
      </c>
      <c r="J70">
        <f ca="1">(SUMIFS(OFFSET([2]掉落汇总!$C$2:$C$871,,MATCH($B70,[2]掉落汇总!$D$1:$M$1)),[2]掉落汇总!$A$2:$A$871,J$1,[2]掉落汇总!$C$2:$C$871,$Q$1)+SUMIFS(OFFSET([2]掉落汇总!$C$2:$C$871,,MATCH($B70,[2]掉落汇总!$D$1:$M$1)),[2]掉落汇总!$A$2:$A$871,J$1,[2]掉落汇总!$C$2:$C$871,$Q$2)/$Q$3)*宝箱投放计算!I70</f>
        <v>0</v>
      </c>
      <c r="K70">
        <f ca="1">(SUMIFS(OFFSET([2]掉落汇总!$C$2:$C$871,,MATCH($B70,[2]掉落汇总!$D$1:$M$1)),[2]掉落汇总!$A$2:$A$871,K$1,[2]掉落汇总!$C$2:$C$871,$Q$1)+SUMIFS(OFFSET([2]掉落汇总!$C$2:$C$871,,MATCH($B70,[2]掉落汇总!$D$1:$M$1)),[2]掉落汇总!$A$2:$A$871,K$1,[2]掉落汇总!$C$2:$C$871,$Q$2)/$Q$3)*宝箱投放计算!J70</f>
        <v>0</v>
      </c>
      <c r="L70">
        <f ca="1">(SUMIFS(OFFSET([2]掉落汇总!$C$2:$C$871,,MATCH($B70,[2]掉落汇总!$D$1:$M$1)),[2]掉落汇总!$A$2:$A$871,L$1,[2]掉落汇总!$C$2:$C$871,$Q$1)+SUMIFS(OFFSET([2]掉落汇总!$C$2:$C$871,,MATCH($B70,[2]掉落汇总!$D$1:$M$1)),[2]掉落汇总!$A$2:$A$871,L$1,[2]掉落汇总!$C$2:$C$871,$Q$2)/$Q$3)*宝箱投放计算!K70</f>
        <v>0.14863748967795209</v>
      </c>
      <c r="M70">
        <f ca="1">(SUMIFS(OFFSET([2]掉落汇总!$C$2:$C$871,,MATCH($B70,[2]掉落汇总!$D$1:$M$1)),[2]掉落汇总!$A$2:$A$871,M$1,[2]掉落汇总!$C$2:$C$871,$Q$1)+SUMIFS(OFFSET([2]掉落汇总!$C$2:$C$871,,MATCH($B70,[2]掉落汇总!$D$1:$M$1)),[2]掉落汇总!$A$2:$A$871,M$1,[2]掉落汇总!$C$2:$C$871,$Q$2)/$Q$3)*宝箱投放计算!L70</f>
        <v>0.14714469228074273</v>
      </c>
      <c r="N70">
        <f ca="1">(SUMIFS(OFFSET([2]掉落汇总!$C$2:$C$871,,MATCH($B70,[2]掉落汇总!$D$1:$M$1)),[2]掉落汇总!$A$2:$A$871,N$1,[2]掉落汇总!$C$2:$C$871,$Q$1)+SUMIFS(OFFSET([2]掉落汇总!$C$2:$C$871,,MATCH($B70,[2]掉落汇总!$D$1:$M$1)),[2]掉落汇总!$A$2:$A$871,N$1,[2]掉落汇总!$C$2:$C$871,$Q$2)/$Q$3)*宝箱投放计算!M70</f>
        <v>3.9341037619867215E-2</v>
      </c>
      <c r="O70">
        <f ca="1">(SUMIFS(OFFSET([2]掉落汇总!$C$2:$C$871,,MATCH($B70,[2]掉落汇总!$D$1:$M$1)),[2]掉落汇总!$A$2:$A$871,O$1,[2]掉落汇总!$C$2:$C$871,$Q$1)+SUMIFS(OFFSET([2]掉落汇总!$C$2:$C$871,,MATCH($B70,[2]掉落汇总!$D$1:$M$1)),[2]掉落汇总!$A$2:$A$871,O$1,[2]掉落汇总!$C$2:$C$871,$Q$2)/$Q$3)*宝箱投放计算!N70</f>
        <v>8.2982769549933721E-2</v>
      </c>
    </row>
    <row r="71" spans="1:15" x14ac:dyDescent="0.2">
      <c r="A71">
        <f>玩家成长时间线!A71</f>
        <v>70</v>
      </c>
      <c r="B71">
        <f>玩家成长时间线!B71</f>
        <v>8</v>
      </c>
      <c r="C71">
        <f ca="1">SUM($D$2:D71)</f>
        <v>253.92320000412258</v>
      </c>
      <c r="D71">
        <f t="shared" ca="1" si="1"/>
        <v>3.3323116292954769</v>
      </c>
      <c r="E71">
        <f ca="1">(SUMIFS(OFFSET([2]掉落汇总!$C$2:$C$871,,MATCH($B71,[2]掉落汇总!$D$1:$M$1)),[2]掉落汇总!$A$2:$A$871,E$1,[2]掉落汇总!$C$2:$C$871,$Q$1)+SUMIFS(OFFSET([2]掉落汇总!$C$2:$C$871,,MATCH($B71,[2]掉落汇总!$D$1:$M$1)),[2]掉落汇总!$A$2:$A$871,E$1,[2]掉落汇总!$C$2:$C$871,$Q$2)/$Q$3)*宝箱投放计算!D71</f>
        <v>0.41240769230769231</v>
      </c>
      <c r="F71">
        <f ca="1">(SUMIFS(OFFSET([2]掉落汇总!$C$2:$C$871,,MATCH($B71,[2]掉落汇总!$D$1:$M$1)),[2]掉落汇总!$A$2:$A$871,F$1,[2]掉落汇总!$C$2:$C$871,$Q$1)+SUMIFS(OFFSET([2]掉落汇总!$C$2:$C$871,,MATCH($B71,[2]掉落汇总!$D$1:$M$1)),[2]掉落汇总!$A$2:$A$871,F$1,[2]掉落汇总!$C$2:$C$871,$Q$2)/$Q$3)*宝箱投放计算!E71</f>
        <v>0.49569707401032698</v>
      </c>
      <c r="G71">
        <f ca="1">(SUMIFS(OFFSET([2]掉落汇总!$C$2:$C$871,,MATCH($B71,[2]掉落汇总!$D$1:$M$1)),[2]掉落汇总!$A$2:$A$871,G$1,[2]掉落汇总!$C$2:$C$871,$Q$1)+SUMIFS(OFFSET([2]掉落汇总!$C$2:$C$871,,MATCH($B71,[2]掉落汇总!$D$1:$M$1)),[2]掉落汇总!$A$2:$A$871,G$1,[2]掉落汇总!$C$2:$C$871,$Q$2)/$Q$3)*宝箱投放计算!F71</f>
        <v>1.0190452324270141</v>
      </c>
      <c r="H71">
        <f ca="1">(SUMIFS(OFFSET([2]掉落汇总!$C$2:$C$871,,MATCH($B71,[2]掉落汇总!$D$1:$M$1)),[2]掉落汇总!$A$2:$A$871,H$1,[2]掉落汇总!$C$2:$C$871,$Q$1)+SUMIFS(OFFSET([2]掉落汇总!$C$2:$C$871,,MATCH($B71,[2]掉落汇总!$D$1:$M$1)),[2]掉落汇总!$A$2:$A$871,H$1,[2]掉落汇总!$C$2:$C$871,$Q$2)/$Q$3)*宝箱投放计算!G71</f>
        <v>0</v>
      </c>
      <c r="I71">
        <f ca="1">(SUMIFS(OFFSET([2]掉落汇总!$C$2:$C$871,,MATCH($B71,[2]掉落汇总!$D$1:$M$1)),[2]掉落汇总!$A$2:$A$871,I$1,[2]掉落汇总!$C$2:$C$871,$Q$1)+SUMIFS(OFFSET([2]掉落汇总!$C$2:$C$871,,MATCH($B71,[2]掉落汇总!$D$1:$M$1)),[2]掉落汇总!$A$2:$A$871,I$1,[2]掉落汇总!$C$2:$C$871,$Q$2)/$Q$3)*宝箱投放计算!H71</f>
        <v>0.98705564142194746</v>
      </c>
      <c r="J71">
        <f ca="1">(SUMIFS(OFFSET([2]掉落汇总!$C$2:$C$871,,MATCH($B71,[2]掉落汇总!$D$1:$M$1)),[2]掉落汇总!$A$2:$A$871,J$1,[2]掉落汇总!$C$2:$C$871,$Q$1)+SUMIFS(OFFSET([2]掉落汇总!$C$2:$C$871,,MATCH($B71,[2]掉落汇总!$D$1:$M$1)),[2]掉落汇总!$A$2:$A$871,J$1,[2]掉落汇总!$C$2:$C$871,$Q$2)/$Q$3)*宝箱投放计算!I71</f>
        <v>0</v>
      </c>
      <c r="K71">
        <f ca="1">(SUMIFS(OFFSET([2]掉落汇总!$C$2:$C$871,,MATCH($B71,[2]掉落汇总!$D$1:$M$1)),[2]掉落汇总!$A$2:$A$871,K$1,[2]掉落汇总!$C$2:$C$871,$Q$1)+SUMIFS(OFFSET([2]掉落汇总!$C$2:$C$871,,MATCH($B71,[2]掉落汇总!$D$1:$M$1)),[2]掉落汇总!$A$2:$A$871,K$1,[2]掉落汇总!$C$2:$C$871,$Q$2)/$Q$3)*宝箱投放计算!J71</f>
        <v>0</v>
      </c>
      <c r="L71">
        <f ca="1">(SUMIFS(OFFSET([2]掉落汇总!$C$2:$C$871,,MATCH($B71,[2]掉落汇总!$D$1:$M$1)),[2]掉落汇总!$A$2:$A$871,L$1,[2]掉落汇总!$C$2:$C$871,$Q$1)+SUMIFS(OFFSET([2]掉落汇总!$C$2:$C$871,,MATCH($B71,[2]掉落汇总!$D$1:$M$1)),[2]掉落汇总!$A$2:$A$871,L$1,[2]掉落汇总!$C$2:$C$871,$Q$2)/$Q$3)*宝箱投放计算!K71</f>
        <v>0.14863748967795209</v>
      </c>
      <c r="M71">
        <f ca="1">(SUMIFS(OFFSET([2]掉落汇总!$C$2:$C$871,,MATCH($B71,[2]掉落汇总!$D$1:$M$1)),[2]掉落汇总!$A$2:$A$871,M$1,[2]掉落汇总!$C$2:$C$871,$Q$1)+SUMIFS(OFFSET([2]掉落汇总!$C$2:$C$871,,MATCH($B71,[2]掉落汇总!$D$1:$M$1)),[2]掉落汇总!$A$2:$A$871,M$1,[2]掉落汇总!$C$2:$C$871,$Q$2)/$Q$3)*宝箱投放计算!L71</f>
        <v>0.14714469228074273</v>
      </c>
      <c r="N71">
        <f ca="1">(SUMIFS(OFFSET([2]掉落汇总!$C$2:$C$871,,MATCH($B71,[2]掉落汇总!$D$1:$M$1)),[2]掉落汇总!$A$2:$A$871,N$1,[2]掉落汇总!$C$2:$C$871,$Q$1)+SUMIFS(OFFSET([2]掉落汇总!$C$2:$C$871,,MATCH($B71,[2]掉落汇总!$D$1:$M$1)),[2]掉落汇总!$A$2:$A$871,N$1,[2]掉落汇总!$C$2:$C$871,$Q$2)/$Q$3)*宝箱投放计算!M71</f>
        <v>3.9341037619867215E-2</v>
      </c>
      <c r="O71">
        <f ca="1">(SUMIFS(OFFSET([2]掉落汇总!$C$2:$C$871,,MATCH($B71,[2]掉落汇总!$D$1:$M$1)),[2]掉落汇总!$A$2:$A$871,O$1,[2]掉落汇总!$C$2:$C$871,$Q$1)+SUMIFS(OFFSET([2]掉落汇总!$C$2:$C$871,,MATCH($B71,[2]掉落汇总!$D$1:$M$1)),[2]掉落汇总!$A$2:$A$871,O$1,[2]掉落汇总!$C$2:$C$871,$Q$2)/$Q$3)*宝箱投放计算!N71</f>
        <v>8.2982769549933721E-2</v>
      </c>
    </row>
    <row r="72" spans="1:15" x14ac:dyDescent="0.2">
      <c r="A72">
        <f>玩家成长时间线!A72</f>
        <v>71</v>
      </c>
      <c r="B72">
        <f>玩家成长时间线!B72</f>
        <v>8</v>
      </c>
      <c r="C72">
        <f ca="1">SUM($D$2:D72)</f>
        <v>255.25114152879985</v>
      </c>
      <c r="D72">
        <f t="shared" ca="1" si="1"/>
        <v>1.3279415246772841</v>
      </c>
      <c r="E72">
        <f ca="1">(SUMIFS(OFFSET([2]掉落汇总!$C$2:$C$871,,MATCH($B72,[2]掉落汇总!$D$1:$M$1)),[2]掉落汇总!$A$2:$A$871,E$1,[2]掉落汇总!$C$2:$C$871,$Q$1)+SUMIFS(OFFSET([2]掉落汇总!$C$2:$C$871,,MATCH($B72,[2]掉落汇总!$D$1:$M$1)),[2]掉落汇总!$A$2:$A$871,E$1,[2]掉落汇总!$C$2:$C$871,$Q$2)/$Q$3)*宝箱投放计算!D72</f>
        <v>0.41413846153846151</v>
      </c>
      <c r="F72">
        <f ca="1">(SUMIFS(OFFSET([2]掉落汇总!$C$2:$C$871,,MATCH($B72,[2]掉落汇总!$D$1:$M$1)),[2]掉落汇总!$A$2:$A$871,F$1,[2]掉落汇总!$C$2:$C$871,$Q$1)+SUMIFS(OFFSET([2]掉落汇总!$C$2:$C$871,,MATCH($B72,[2]掉落汇总!$D$1:$M$1)),[2]掉落汇总!$A$2:$A$871,F$1,[2]掉落汇总!$C$2:$C$871,$Q$2)/$Q$3)*宝箱投放计算!E72</f>
        <v>0.49569707401032698</v>
      </c>
      <c r="G72">
        <f ca="1">(SUMIFS(OFFSET([2]掉落汇总!$C$2:$C$871,,MATCH($B72,[2]掉落汇总!$D$1:$M$1)),[2]掉落汇总!$A$2:$A$871,G$1,[2]掉落汇总!$C$2:$C$871,$Q$1)+SUMIFS(OFFSET([2]掉落汇总!$C$2:$C$871,,MATCH($B72,[2]掉落汇总!$D$1:$M$1)),[2]掉落汇总!$A$2:$A$871,G$1,[2]掉落汇总!$C$2:$C$871,$Q$2)/$Q$3)*宝箱投放计算!F72</f>
        <v>0</v>
      </c>
      <c r="H72">
        <f ca="1">(SUMIFS(OFFSET([2]掉落汇总!$C$2:$C$871,,MATCH($B72,[2]掉落汇总!$D$1:$M$1)),[2]掉落汇总!$A$2:$A$871,H$1,[2]掉落汇总!$C$2:$C$871,$Q$1)+SUMIFS(OFFSET([2]掉落汇总!$C$2:$C$871,,MATCH($B72,[2]掉落汇总!$D$1:$M$1)),[2]掉落汇总!$A$2:$A$871,H$1,[2]掉落汇总!$C$2:$C$871,$Q$2)/$Q$3)*宝箱投放计算!G72</f>
        <v>0</v>
      </c>
      <c r="I72">
        <f ca="1">(SUMIFS(OFFSET([2]掉落汇总!$C$2:$C$871,,MATCH($B72,[2]掉落汇总!$D$1:$M$1)),[2]掉落汇总!$A$2:$A$871,I$1,[2]掉落汇总!$C$2:$C$871,$Q$1)+SUMIFS(OFFSET([2]掉落汇总!$C$2:$C$871,,MATCH($B72,[2]掉落汇总!$D$1:$M$1)),[2]掉落汇总!$A$2:$A$871,I$1,[2]掉落汇总!$C$2:$C$871,$Q$2)/$Q$3)*宝箱投放计算!H72</f>
        <v>0</v>
      </c>
      <c r="J72">
        <f ca="1">(SUMIFS(OFFSET([2]掉落汇总!$C$2:$C$871,,MATCH($B72,[2]掉落汇总!$D$1:$M$1)),[2]掉落汇总!$A$2:$A$871,J$1,[2]掉落汇总!$C$2:$C$871,$Q$1)+SUMIFS(OFFSET([2]掉落汇总!$C$2:$C$871,,MATCH($B72,[2]掉落汇总!$D$1:$M$1)),[2]掉落汇总!$A$2:$A$871,J$1,[2]掉落汇总!$C$2:$C$871,$Q$2)/$Q$3)*宝箱投放计算!I72</f>
        <v>0</v>
      </c>
      <c r="K72">
        <f ca="1">(SUMIFS(OFFSET([2]掉落汇总!$C$2:$C$871,,MATCH($B72,[2]掉落汇总!$D$1:$M$1)),[2]掉落汇总!$A$2:$A$871,K$1,[2]掉落汇总!$C$2:$C$871,$Q$1)+SUMIFS(OFFSET([2]掉落汇总!$C$2:$C$871,,MATCH($B72,[2]掉落汇总!$D$1:$M$1)),[2]掉落汇总!$A$2:$A$871,K$1,[2]掉落汇总!$C$2:$C$871,$Q$2)/$Q$3)*宝箱投放计算!J72</f>
        <v>0</v>
      </c>
      <c r="L72">
        <f ca="1">(SUMIFS(OFFSET([2]掉落汇总!$C$2:$C$871,,MATCH($B72,[2]掉落汇总!$D$1:$M$1)),[2]掉落汇总!$A$2:$A$871,L$1,[2]掉落汇总!$C$2:$C$871,$Q$1)+SUMIFS(OFFSET([2]掉落汇总!$C$2:$C$871,,MATCH($B72,[2]掉落汇总!$D$1:$M$1)),[2]掉落汇总!$A$2:$A$871,L$1,[2]掉落汇总!$C$2:$C$871,$Q$2)/$Q$3)*宝箱投放计算!K72</f>
        <v>0.14863748967795209</v>
      </c>
      <c r="M72">
        <f ca="1">(SUMIFS(OFFSET([2]掉落汇总!$C$2:$C$871,,MATCH($B72,[2]掉落汇总!$D$1:$M$1)),[2]掉落汇总!$A$2:$A$871,M$1,[2]掉落汇总!$C$2:$C$871,$Q$1)+SUMIFS(OFFSET([2]掉落汇总!$C$2:$C$871,,MATCH($B72,[2]掉落汇总!$D$1:$M$1)),[2]掉落汇总!$A$2:$A$871,M$1,[2]掉落汇总!$C$2:$C$871,$Q$2)/$Q$3)*宝箱投放计算!L72</f>
        <v>0.14714469228074273</v>
      </c>
      <c r="N72">
        <f ca="1">(SUMIFS(OFFSET([2]掉落汇总!$C$2:$C$871,,MATCH($B72,[2]掉落汇总!$D$1:$M$1)),[2]掉落汇总!$A$2:$A$871,N$1,[2]掉落汇总!$C$2:$C$871,$Q$1)+SUMIFS(OFFSET([2]掉落汇总!$C$2:$C$871,,MATCH($B72,[2]掉落汇总!$D$1:$M$1)),[2]掉落汇总!$A$2:$A$871,N$1,[2]掉落汇总!$C$2:$C$871,$Q$2)/$Q$3)*宝箱投放计算!M72</f>
        <v>3.9341037619867215E-2</v>
      </c>
      <c r="O72">
        <f ca="1">(SUMIFS(OFFSET([2]掉落汇总!$C$2:$C$871,,MATCH($B72,[2]掉落汇总!$D$1:$M$1)),[2]掉落汇总!$A$2:$A$871,O$1,[2]掉落汇总!$C$2:$C$871,$Q$1)+SUMIFS(OFFSET([2]掉落汇总!$C$2:$C$871,,MATCH($B72,[2]掉落汇总!$D$1:$M$1)),[2]掉落汇总!$A$2:$A$871,O$1,[2]掉落汇总!$C$2:$C$871,$Q$2)/$Q$3)*宝箱投放计算!N72</f>
        <v>8.2982769549933721E-2</v>
      </c>
    </row>
    <row r="73" spans="1:15" x14ac:dyDescent="0.2">
      <c r="A73">
        <f>玩家成长时间线!A73</f>
        <v>72</v>
      </c>
      <c r="B73">
        <f>玩家成长时间线!B73</f>
        <v>8</v>
      </c>
      <c r="C73">
        <f ca="1">SUM($D$2:D73)</f>
        <v>256.6154292073233</v>
      </c>
      <c r="D73">
        <f t="shared" ca="1" si="1"/>
        <v>1.3642876785234381</v>
      </c>
      <c r="E73">
        <f ca="1">(SUMIFS(OFFSET([2]掉落汇总!$C$2:$C$871,,MATCH($B73,[2]掉落汇总!$D$1:$M$1)),[2]掉落汇总!$A$2:$A$871,E$1,[2]掉落汇总!$C$2:$C$871,$Q$1)+SUMIFS(OFFSET([2]掉落汇总!$C$2:$C$871,,MATCH($B73,[2]掉落汇总!$D$1:$M$1)),[2]掉落汇总!$A$2:$A$871,E$1,[2]掉落汇总!$C$2:$C$871,$Q$2)/$Q$3)*宝箱投放计算!D73</f>
        <v>0.45048461538461532</v>
      </c>
      <c r="F73">
        <f ca="1">(SUMIFS(OFFSET([2]掉落汇总!$C$2:$C$871,,MATCH($B73,[2]掉落汇总!$D$1:$M$1)),[2]掉落汇总!$A$2:$A$871,F$1,[2]掉落汇总!$C$2:$C$871,$Q$1)+SUMIFS(OFFSET([2]掉落汇总!$C$2:$C$871,,MATCH($B73,[2]掉落汇总!$D$1:$M$1)),[2]掉落汇总!$A$2:$A$871,F$1,[2]掉落汇总!$C$2:$C$871,$Q$2)/$Q$3)*宝箱投放计算!E73</f>
        <v>0.49569707401032698</v>
      </c>
      <c r="G73">
        <f ca="1">(SUMIFS(OFFSET([2]掉落汇总!$C$2:$C$871,,MATCH($B73,[2]掉落汇总!$D$1:$M$1)),[2]掉落汇总!$A$2:$A$871,G$1,[2]掉落汇总!$C$2:$C$871,$Q$1)+SUMIFS(OFFSET([2]掉落汇总!$C$2:$C$871,,MATCH($B73,[2]掉落汇总!$D$1:$M$1)),[2]掉落汇总!$A$2:$A$871,G$1,[2]掉落汇总!$C$2:$C$871,$Q$2)/$Q$3)*宝箱投放计算!F73</f>
        <v>0</v>
      </c>
      <c r="H73">
        <f ca="1">(SUMIFS(OFFSET([2]掉落汇总!$C$2:$C$871,,MATCH($B73,[2]掉落汇总!$D$1:$M$1)),[2]掉落汇总!$A$2:$A$871,H$1,[2]掉落汇总!$C$2:$C$871,$Q$1)+SUMIFS(OFFSET([2]掉落汇总!$C$2:$C$871,,MATCH($B73,[2]掉落汇总!$D$1:$M$1)),[2]掉落汇总!$A$2:$A$871,H$1,[2]掉落汇总!$C$2:$C$871,$Q$2)/$Q$3)*宝箱投放计算!G73</f>
        <v>0</v>
      </c>
      <c r="I73">
        <f ca="1">(SUMIFS(OFFSET([2]掉落汇总!$C$2:$C$871,,MATCH($B73,[2]掉落汇总!$D$1:$M$1)),[2]掉落汇总!$A$2:$A$871,I$1,[2]掉落汇总!$C$2:$C$871,$Q$1)+SUMIFS(OFFSET([2]掉落汇总!$C$2:$C$871,,MATCH($B73,[2]掉落汇总!$D$1:$M$1)),[2]掉落汇总!$A$2:$A$871,I$1,[2]掉落汇总!$C$2:$C$871,$Q$2)/$Q$3)*宝箱投放计算!H73</f>
        <v>0</v>
      </c>
      <c r="J73">
        <f ca="1">(SUMIFS(OFFSET([2]掉落汇总!$C$2:$C$871,,MATCH($B73,[2]掉落汇总!$D$1:$M$1)),[2]掉落汇总!$A$2:$A$871,J$1,[2]掉落汇总!$C$2:$C$871,$Q$1)+SUMIFS(OFFSET([2]掉落汇总!$C$2:$C$871,,MATCH($B73,[2]掉落汇总!$D$1:$M$1)),[2]掉落汇总!$A$2:$A$871,J$1,[2]掉落汇总!$C$2:$C$871,$Q$2)/$Q$3)*宝箱投放计算!I73</f>
        <v>0</v>
      </c>
      <c r="K73">
        <f ca="1">(SUMIFS(OFFSET([2]掉落汇总!$C$2:$C$871,,MATCH($B73,[2]掉落汇总!$D$1:$M$1)),[2]掉落汇总!$A$2:$A$871,K$1,[2]掉落汇总!$C$2:$C$871,$Q$1)+SUMIFS(OFFSET([2]掉落汇总!$C$2:$C$871,,MATCH($B73,[2]掉落汇总!$D$1:$M$1)),[2]掉落汇总!$A$2:$A$871,K$1,[2]掉落汇总!$C$2:$C$871,$Q$2)/$Q$3)*宝箱投放计算!J73</f>
        <v>0</v>
      </c>
      <c r="L73">
        <f ca="1">(SUMIFS(OFFSET([2]掉落汇总!$C$2:$C$871,,MATCH($B73,[2]掉落汇总!$D$1:$M$1)),[2]掉落汇总!$A$2:$A$871,L$1,[2]掉落汇总!$C$2:$C$871,$Q$1)+SUMIFS(OFFSET([2]掉落汇总!$C$2:$C$871,,MATCH($B73,[2]掉落汇总!$D$1:$M$1)),[2]掉落汇总!$A$2:$A$871,L$1,[2]掉落汇总!$C$2:$C$871,$Q$2)/$Q$3)*宝箱投放计算!K73</f>
        <v>0.14863748967795209</v>
      </c>
      <c r="M73">
        <f ca="1">(SUMIFS(OFFSET([2]掉落汇总!$C$2:$C$871,,MATCH($B73,[2]掉落汇总!$D$1:$M$1)),[2]掉落汇总!$A$2:$A$871,M$1,[2]掉落汇总!$C$2:$C$871,$Q$1)+SUMIFS(OFFSET([2]掉落汇总!$C$2:$C$871,,MATCH($B73,[2]掉落汇总!$D$1:$M$1)),[2]掉落汇总!$A$2:$A$871,M$1,[2]掉落汇总!$C$2:$C$871,$Q$2)/$Q$3)*宝箱投放计算!L73</f>
        <v>0.14714469228074273</v>
      </c>
      <c r="N73">
        <f ca="1">(SUMIFS(OFFSET([2]掉落汇总!$C$2:$C$871,,MATCH($B73,[2]掉落汇总!$D$1:$M$1)),[2]掉落汇总!$A$2:$A$871,N$1,[2]掉落汇总!$C$2:$C$871,$Q$1)+SUMIFS(OFFSET([2]掉落汇总!$C$2:$C$871,,MATCH($B73,[2]掉落汇总!$D$1:$M$1)),[2]掉落汇总!$A$2:$A$871,N$1,[2]掉落汇总!$C$2:$C$871,$Q$2)/$Q$3)*宝箱投放计算!M73</f>
        <v>3.9341037619867215E-2</v>
      </c>
      <c r="O73">
        <f ca="1">(SUMIFS(OFFSET([2]掉落汇总!$C$2:$C$871,,MATCH($B73,[2]掉落汇总!$D$1:$M$1)),[2]掉落汇总!$A$2:$A$871,O$1,[2]掉落汇总!$C$2:$C$871,$Q$1)+SUMIFS(OFFSET([2]掉落汇总!$C$2:$C$871,,MATCH($B73,[2]掉落汇总!$D$1:$M$1)),[2]掉落汇总!$A$2:$A$871,O$1,[2]掉落汇总!$C$2:$C$871,$Q$2)/$Q$3)*宝箱投放计算!N73</f>
        <v>8.2982769549933721E-2</v>
      </c>
    </row>
    <row r="74" spans="1:15" x14ac:dyDescent="0.2">
      <c r="A74">
        <f>玩家成长时间线!A74</f>
        <v>73</v>
      </c>
      <c r="B74">
        <f>玩家成长时间线!B74</f>
        <v>9</v>
      </c>
      <c r="C74">
        <f ca="1">SUM($D$2:D74)</f>
        <v>262.45770545696388</v>
      </c>
      <c r="D74">
        <f t="shared" ca="1" si="1"/>
        <v>5.8422762496405918</v>
      </c>
      <c r="E74">
        <f ca="1">(SUMIFS(OFFSET([2]掉落汇总!$C$2:$C$871,,MATCH($B74,[2]掉落汇总!$D$1:$M$1)),[2]掉落汇总!$A$2:$A$871,E$1,[2]掉落汇总!$C$2:$C$871,$Q$1)+SUMIFS(OFFSET([2]掉落汇总!$C$2:$C$871,,MATCH($B74,[2]掉落汇总!$D$1:$M$1)),[2]掉落汇总!$A$2:$A$871,E$1,[2]掉落汇总!$C$2:$C$871,$Q$2)/$Q$3)*宝箱投放计算!D74</f>
        <v>0.4209901853871319</v>
      </c>
      <c r="F74">
        <f ca="1">(SUMIFS(OFFSET([2]掉落汇总!$C$2:$C$871,,MATCH($B74,[2]掉落汇总!$D$1:$M$1)),[2]掉落汇总!$A$2:$A$871,F$1,[2]掉落汇总!$C$2:$C$871,$Q$1)+SUMIFS(OFFSET([2]掉落汇总!$C$2:$C$871,,MATCH($B74,[2]掉落汇总!$D$1:$M$1)),[2]掉落汇总!$A$2:$A$871,F$1,[2]掉落汇总!$C$2:$C$871,$Q$2)/$Q$3)*宝箱投放计算!E74</f>
        <v>0.61962134251290868</v>
      </c>
      <c r="G74">
        <f ca="1">(SUMIFS(OFFSET([2]掉落汇总!$C$2:$C$871,,MATCH($B74,[2]掉落汇总!$D$1:$M$1)),[2]掉落汇总!$A$2:$A$871,G$1,[2]掉落汇总!$C$2:$C$871,$Q$1)+SUMIFS(OFFSET([2]掉落汇总!$C$2:$C$871,,MATCH($B74,[2]掉落汇总!$D$1:$M$1)),[2]掉落汇总!$A$2:$A$871,G$1,[2]掉落汇总!$C$2:$C$871,$Q$2)/$Q$3)*宝箱投放计算!F74</f>
        <v>0</v>
      </c>
      <c r="H74">
        <f ca="1">(SUMIFS(OFFSET([2]掉落汇总!$C$2:$C$871,,MATCH($B74,[2]掉落汇总!$D$1:$M$1)),[2]掉落汇总!$A$2:$A$871,H$1,[2]掉落汇总!$C$2:$C$871,$Q$1)+SUMIFS(OFFSET([2]掉落汇总!$C$2:$C$871,,MATCH($B74,[2]掉落汇总!$D$1:$M$1)),[2]掉落汇总!$A$2:$A$871,H$1,[2]掉落汇总!$C$2:$C$871,$Q$2)/$Q$3)*宝箱投放计算!G74</f>
        <v>0</v>
      </c>
      <c r="I74">
        <f ca="1">(SUMIFS(OFFSET([2]掉落汇总!$C$2:$C$871,,MATCH($B74,[2]掉落汇总!$D$1:$M$1)),[2]掉落汇总!$A$2:$A$871,I$1,[2]掉落汇总!$C$2:$C$871,$Q$1)+SUMIFS(OFFSET([2]掉落汇总!$C$2:$C$871,,MATCH($B74,[2]掉落汇总!$D$1:$M$1)),[2]掉落汇总!$A$2:$A$871,I$1,[2]掉落汇总!$C$2:$C$871,$Q$2)/$Q$3)*宝箱投放计算!H74</f>
        <v>0.89605873261205571</v>
      </c>
      <c r="J74">
        <f ca="1">(SUMIFS(OFFSET([2]掉落汇总!$C$2:$C$871,,MATCH($B74,[2]掉落汇总!$D$1:$M$1)),[2]掉落汇总!$A$2:$A$871,J$1,[2]掉落汇总!$C$2:$C$871,$Q$1)+SUMIFS(OFFSET([2]掉落汇总!$C$2:$C$871,,MATCH($B74,[2]掉落汇总!$D$1:$M$1)),[2]掉落汇总!$A$2:$A$871,J$1,[2]掉落汇总!$C$2:$C$871,$Q$2)/$Q$3)*宝箱投放计算!I74</f>
        <v>3.4874999999999998</v>
      </c>
      <c r="K74">
        <f ca="1">(SUMIFS(OFFSET([2]掉落汇总!$C$2:$C$871,,MATCH($B74,[2]掉落汇总!$D$1:$M$1)),[2]掉落汇总!$A$2:$A$871,K$1,[2]掉落汇总!$C$2:$C$871,$Q$1)+SUMIFS(OFFSET([2]掉落汇总!$C$2:$C$871,,MATCH($B74,[2]掉落汇总!$D$1:$M$1)),[2]掉落汇总!$A$2:$A$871,K$1,[2]掉落汇总!$C$2:$C$871,$Q$2)/$Q$3)*宝箱投放计算!J74</f>
        <v>0</v>
      </c>
      <c r="L74">
        <f ca="1">(SUMIFS(OFFSET([2]掉落汇总!$C$2:$C$871,,MATCH($B74,[2]掉落汇总!$D$1:$M$1)),[2]掉落汇总!$A$2:$A$871,L$1,[2]掉落汇总!$C$2:$C$871,$Q$1)+SUMIFS(OFFSET([2]掉落汇总!$C$2:$C$871,,MATCH($B74,[2]掉落汇总!$D$1:$M$1)),[2]掉落汇总!$A$2:$A$871,L$1,[2]掉落汇总!$C$2:$C$871,$Q$2)/$Q$3)*宝箱投放计算!K74</f>
        <v>0.14863748967795209</v>
      </c>
      <c r="M74">
        <f ca="1">(SUMIFS(OFFSET([2]掉落汇总!$C$2:$C$871,,MATCH($B74,[2]掉落汇总!$D$1:$M$1)),[2]掉落汇总!$A$2:$A$871,M$1,[2]掉落汇总!$C$2:$C$871,$Q$1)+SUMIFS(OFFSET([2]掉落汇总!$C$2:$C$871,,MATCH($B74,[2]掉落汇总!$D$1:$M$1)),[2]掉落汇总!$A$2:$A$871,M$1,[2]掉落汇总!$C$2:$C$871,$Q$2)/$Q$3)*宝箱投放计算!L74</f>
        <v>0.14714469228074273</v>
      </c>
      <c r="N74">
        <f ca="1">(SUMIFS(OFFSET([2]掉落汇总!$C$2:$C$871,,MATCH($B74,[2]掉落汇总!$D$1:$M$1)),[2]掉落汇总!$A$2:$A$871,N$1,[2]掉落汇总!$C$2:$C$871,$Q$1)+SUMIFS(OFFSET([2]掉落汇总!$C$2:$C$871,,MATCH($B74,[2]掉落汇总!$D$1:$M$1)),[2]掉落汇总!$A$2:$A$871,N$1,[2]掉落汇总!$C$2:$C$871,$Q$2)/$Q$3)*宝箱投放计算!M74</f>
        <v>3.9341037619867215E-2</v>
      </c>
      <c r="O74">
        <f ca="1">(SUMIFS(OFFSET([2]掉落汇总!$C$2:$C$871,,MATCH($B74,[2]掉落汇总!$D$1:$M$1)),[2]掉落汇总!$A$2:$A$871,O$1,[2]掉落汇总!$C$2:$C$871,$Q$1)+SUMIFS(OFFSET([2]掉落汇总!$C$2:$C$871,,MATCH($B74,[2]掉落汇总!$D$1:$M$1)),[2]掉落汇总!$A$2:$A$871,O$1,[2]掉落汇总!$C$2:$C$871,$Q$2)/$Q$3)*宝箱投放计算!N74</f>
        <v>8.2982769549933721E-2</v>
      </c>
    </row>
    <row r="75" spans="1:15" x14ac:dyDescent="0.2">
      <c r="A75">
        <f>玩家成长时间线!A75</f>
        <v>74</v>
      </c>
      <c r="B75">
        <f>玩家成长时间线!B75</f>
        <v>9</v>
      </c>
      <c r="C75">
        <f ca="1">SUM($D$2:D75)</f>
        <v>263.91816779405787</v>
      </c>
      <c r="D75">
        <f t="shared" ca="1" si="1"/>
        <v>1.4604623370939671</v>
      </c>
      <c r="E75">
        <f ca="1">(SUMIFS(OFFSET([2]掉落汇总!$C$2:$C$871,,MATCH($B75,[2]掉落汇总!$D$1:$M$1)),[2]掉落汇总!$A$2:$A$871,E$1,[2]掉落汇总!$C$2:$C$871,$Q$1)+SUMIFS(OFFSET([2]掉落汇总!$C$2:$C$871,,MATCH($B75,[2]掉落汇总!$D$1:$M$1)),[2]掉落汇总!$A$2:$A$871,E$1,[2]掉落汇总!$C$2:$C$871,$Q$2)/$Q$3)*宝箱投放计算!D75</f>
        <v>0.42273500545256271</v>
      </c>
      <c r="F75">
        <f ca="1">(SUMIFS(OFFSET([2]掉落汇总!$C$2:$C$871,,MATCH($B75,[2]掉落汇总!$D$1:$M$1)),[2]掉落汇总!$A$2:$A$871,F$1,[2]掉落汇总!$C$2:$C$871,$Q$1)+SUMIFS(OFFSET([2]掉落汇总!$C$2:$C$871,,MATCH($B75,[2]掉落汇总!$D$1:$M$1)),[2]掉落汇总!$A$2:$A$871,F$1,[2]掉落汇总!$C$2:$C$871,$Q$2)/$Q$3)*宝箱投放计算!E75</f>
        <v>0.61962134251290868</v>
      </c>
      <c r="G75">
        <f ca="1">(SUMIFS(OFFSET([2]掉落汇总!$C$2:$C$871,,MATCH($B75,[2]掉落汇总!$D$1:$M$1)),[2]掉落汇总!$A$2:$A$871,G$1,[2]掉落汇总!$C$2:$C$871,$Q$1)+SUMIFS(OFFSET([2]掉落汇总!$C$2:$C$871,,MATCH($B75,[2]掉落汇总!$D$1:$M$1)),[2]掉落汇总!$A$2:$A$871,G$1,[2]掉落汇总!$C$2:$C$871,$Q$2)/$Q$3)*宝箱投放计算!F75</f>
        <v>0</v>
      </c>
      <c r="H75">
        <f ca="1">(SUMIFS(OFFSET([2]掉落汇总!$C$2:$C$871,,MATCH($B75,[2]掉落汇总!$D$1:$M$1)),[2]掉落汇总!$A$2:$A$871,H$1,[2]掉落汇总!$C$2:$C$871,$Q$1)+SUMIFS(OFFSET([2]掉落汇总!$C$2:$C$871,,MATCH($B75,[2]掉落汇总!$D$1:$M$1)),[2]掉落汇总!$A$2:$A$871,H$1,[2]掉落汇总!$C$2:$C$871,$Q$2)/$Q$3)*宝箱投放计算!G75</f>
        <v>0</v>
      </c>
      <c r="I75">
        <f ca="1">(SUMIFS(OFFSET([2]掉落汇总!$C$2:$C$871,,MATCH($B75,[2]掉落汇总!$D$1:$M$1)),[2]掉落汇总!$A$2:$A$871,I$1,[2]掉落汇总!$C$2:$C$871,$Q$1)+SUMIFS(OFFSET([2]掉落汇总!$C$2:$C$871,,MATCH($B75,[2]掉落汇总!$D$1:$M$1)),[2]掉落汇总!$A$2:$A$871,I$1,[2]掉落汇总!$C$2:$C$871,$Q$2)/$Q$3)*宝箱投放计算!H75</f>
        <v>0</v>
      </c>
      <c r="J75">
        <f ca="1">(SUMIFS(OFFSET([2]掉落汇总!$C$2:$C$871,,MATCH($B75,[2]掉落汇总!$D$1:$M$1)),[2]掉落汇总!$A$2:$A$871,J$1,[2]掉落汇总!$C$2:$C$871,$Q$1)+SUMIFS(OFFSET([2]掉落汇总!$C$2:$C$871,,MATCH($B75,[2]掉落汇总!$D$1:$M$1)),[2]掉落汇总!$A$2:$A$871,J$1,[2]掉落汇总!$C$2:$C$871,$Q$2)/$Q$3)*宝箱投放计算!I75</f>
        <v>0</v>
      </c>
      <c r="K75">
        <f ca="1">(SUMIFS(OFFSET([2]掉落汇总!$C$2:$C$871,,MATCH($B75,[2]掉落汇总!$D$1:$M$1)),[2]掉落汇总!$A$2:$A$871,K$1,[2]掉落汇总!$C$2:$C$871,$Q$1)+SUMIFS(OFFSET([2]掉落汇总!$C$2:$C$871,,MATCH($B75,[2]掉落汇总!$D$1:$M$1)),[2]掉落汇总!$A$2:$A$871,K$1,[2]掉落汇总!$C$2:$C$871,$Q$2)/$Q$3)*宝箱投放计算!J75</f>
        <v>0</v>
      </c>
      <c r="L75">
        <f ca="1">(SUMIFS(OFFSET([2]掉落汇总!$C$2:$C$871,,MATCH($B75,[2]掉落汇总!$D$1:$M$1)),[2]掉落汇总!$A$2:$A$871,L$1,[2]掉落汇总!$C$2:$C$871,$Q$1)+SUMIFS(OFFSET([2]掉落汇总!$C$2:$C$871,,MATCH($B75,[2]掉落汇总!$D$1:$M$1)),[2]掉落汇总!$A$2:$A$871,L$1,[2]掉落汇总!$C$2:$C$871,$Q$2)/$Q$3)*宝箱投放计算!K75</f>
        <v>0.14863748967795209</v>
      </c>
      <c r="M75">
        <f ca="1">(SUMIFS(OFFSET([2]掉落汇总!$C$2:$C$871,,MATCH($B75,[2]掉落汇总!$D$1:$M$1)),[2]掉落汇总!$A$2:$A$871,M$1,[2]掉落汇总!$C$2:$C$871,$Q$1)+SUMIFS(OFFSET([2]掉落汇总!$C$2:$C$871,,MATCH($B75,[2]掉落汇总!$D$1:$M$1)),[2]掉落汇总!$A$2:$A$871,M$1,[2]掉落汇总!$C$2:$C$871,$Q$2)/$Q$3)*宝箱投放计算!L75</f>
        <v>0.14714469228074273</v>
      </c>
      <c r="N75">
        <f ca="1">(SUMIFS(OFFSET([2]掉落汇总!$C$2:$C$871,,MATCH($B75,[2]掉落汇总!$D$1:$M$1)),[2]掉落汇总!$A$2:$A$871,N$1,[2]掉落汇总!$C$2:$C$871,$Q$1)+SUMIFS(OFFSET([2]掉落汇总!$C$2:$C$871,,MATCH($B75,[2]掉落汇总!$D$1:$M$1)),[2]掉落汇总!$A$2:$A$871,N$1,[2]掉落汇总!$C$2:$C$871,$Q$2)/$Q$3)*宝箱投放计算!M75</f>
        <v>3.9341037619867215E-2</v>
      </c>
      <c r="O75">
        <f ca="1">(SUMIFS(OFFSET([2]掉落汇总!$C$2:$C$871,,MATCH($B75,[2]掉落汇总!$D$1:$M$1)),[2]掉落汇总!$A$2:$A$871,O$1,[2]掉落汇总!$C$2:$C$871,$Q$1)+SUMIFS(OFFSET([2]掉落汇总!$C$2:$C$871,,MATCH($B75,[2]掉落汇总!$D$1:$M$1)),[2]掉落汇总!$A$2:$A$871,O$1,[2]掉落汇总!$C$2:$C$871,$Q$2)/$Q$3)*宝箱投放计算!N75</f>
        <v>8.2982769549933721E-2</v>
      </c>
    </row>
    <row r="76" spans="1:15" x14ac:dyDescent="0.2">
      <c r="A76">
        <f>玩家成长时间线!A76</f>
        <v>75</v>
      </c>
      <c r="B76">
        <f>玩家成长时间线!B76</f>
        <v>9</v>
      </c>
      <c r="C76">
        <f ca="1">SUM($D$2:D76)</f>
        <v>265.41527135252591</v>
      </c>
      <c r="D76">
        <f t="shared" ca="1" si="1"/>
        <v>1.4971035584680128</v>
      </c>
      <c r="E76">
        <f ca="1">(SUMIFS(OFFSET([2]掉落汇总!$C$2:$C$871,,MATCH($B76,[2]掉落汇总!$D$1:$M$1)),[2]掉落汇总!$A$2:$A$871,E$1,[2]掉落汇总!$C$2:$C$871,$Q$1)+SUMIFS(OFFSET([2]掉落汇总!$C$2:$C$871,,MATCH($B76,[2]掉落汇总!$D$1:$M$1)),[2]掉落汇总!$A$2:$A$871,E$1,[2]掉落汇总!$C$2:$C$871,$Q$2)/$Q$3)*宝箱投放计算!D76</f>
        <v>0.45937622682660845</v>
      </c>
      <c r="F76">
        <f ca="1">(SUMIFS(OFFSET([2]掉落汇总!$C$2:$C$871,,MATCH($B76,[2]掉落汇总!$D$1:$M$1)),[2]掉落汇总!$A$2:$A$871,F$1,[2]掉落汇总!$C$2:$C$871,$Q$1)+SUMIFS(OFFSET([2]掉落汇总!$C$2:$C$871,,MATCH($B76,[2]掉落汇总!$D$1:$M$1)),[2]掉落汇总!$A$2:$A$871,F$1,[2]掉落汇总!$C$2:$C$871,$Q$2)/$Q$3)*宝箱投放计算!E76</f>
        <v>0.61962134251290868</v>
      </c>
      <c r="G76">
        <f ca="1">(SUMIFS(OFFSET([2]掉落汇总!$C$2:$C$871,,MATCH($B76,[2]掉落汇总!$D$1:$M$1)),[2]掉落汇总!$A$2:$A$871,G$1,[2]掉落汇总!$C$2:$C$871,$Q$1)+SUMIFS(OFFSET([2]掉落汇总!$C$2:$C$871,,MATCH($B76,[2]掉落汇总!$D$1:$M$1)),[2]掉落汇总!$A$2:$A$871,G$1,[2]掉落汇总!$C$2:$C$871,$Q$2)/$Q$3)*宝箱投放计算!F76</f>
        <v>0</v>
      </c>
      <c r="H76">
        <f ca="1">(SUMIFS(OFFSET([2]掉落汇总!$C$2:$C$871,,MATCH($B76,[2]掉落汇总!$D$1:$M$1)),[2]掉落汇总!$A$2:$A$871,H$1,[2]掉落汇总!$C$2:$C$871,$Q$1)+SUMIFS(OFFSET([2]掉落汇总!$C$2:$C$871,,MATCH($B76,[2]掉落汇总!$D$1:$M$1)),[2]掉落汇总!$A$2:$A$871,H$1,[2]掉落汇总!$C$2:$C$871,$Q$2)/$Q$3)*宝箱投放计算!G76</f>
        <v>0</v>
      </c>
      <c r="I76">
        <f ca="1">(SUMIFS(OFFSET([2]掉落汇总!$C$2:$C$871,,MATCH($B76,[2]掉落汇总!$D$1:$M$1)),[2]掉落汇总!$A$2:$A$871,I$1,[2]掉落汇总!$C$2:$C$871,$Q$1)+SUMIFS(OFFSET([2]掉落汇总!$C$2:$C$871,,MATCH($B76,[2]掉落汇总!$D$1:$M$1)),[2]掉落汇总!$A$2:$A$871,I$1,[2]掉落汇总!$C$2:$C$871,$Q$2)/$Q$3)*宝箱投放计算!H76</f>
        <v>0</v>
      </c>
      <c r="J76">
        <f ca="1">(SUMIFS(OFFSET([2]掉落汇总!$C$2:$C$871,,MATCH($B76,[2]掉落汇总!$D$1:$M$1)),[2]掉落汇总!$A$2:$A$871,J$1,[2]掉落汇总!$C$2:$C$871,$Q$1)+SUMIFS(OFFSET([2]掉落汇总!$C$2:$C$871,,MATCH($B76,[2]掉落汇总!$D$1:$M$1)),[2]掉落汇总!$A$2:$A$871,J$1,[2]掉落汇总!$C$2:$C$871,$Q$2)/$Q$3)*宝箱投放计算!I76</f>
        <v>0</v>
      </c>
      <c r="K76">
        <f ca="1">(SUMIFS(OFFSET([2]掉落汇总!$C$2:$C$871,,MATCH($B76,[2]掉落汇总!$D$1:$M$1)),[2]掉落汇总!$A$2:$A$871,K$1,[2]掉落汇总!$C$2:$C$871,$Q$1)+SUMIFS(OFFSET([2]掉落汇总!$C$2:$C$871,,MATCH($B76,[2]掉落汇总!$D$1:$M$1)),[2]掉落汇总!$A$2:$A$871,K$1,[2]掉落汇总!$C$2:$C$871,$Q$2)/$Q$3)*宝箱投放计算!J76</f>
        <v>0</v>
      </c>
      <c r="L76">
        <f ca="1">(SUMIFS(OFFSET([2]掉落汇总!$C$2:$C$871,,MATCH($B76,[2]掉落汇总!$D$1:$M$1)),[2]掉落汇总!$A$2:$A$871,L$1,[2]掉落汇总!$C$2:$C$871,$Q$1)+SUMIFS(OFFSET([2]掉落汇总!$C$2:$C$871,,MATCH($B76,[2]掉落汇总!$D$1:$M$1)),[2]掉落汇总!$A$2:$A$871,L$1,[2]掉落汇总!$C$2:$C$871,$Q$2)/$Q$3)*宝箱投放计算!K76</f>
        <v>0.14863748967795209</v>
      </c>
      <c r="M76">
        <f ca="1">(SUMIFS(OFFSET([2]掉落汇总!$C$2:$C$871,,MATCH($B76,[2]掉落汇总!$D$1:$M$1)),[2]掉落汇总!$A$2:$A$871,M$1,[2]掉落汇总!$C$2:$C$871,$Q$1)+SUMIFS(OFFSET([2]掉落汇总!$C$2:$C$871,,MATCH($B76,[2]掉落汇总!$D$1:$M$1)),[2]掉落汇总!$A$2:$A$871,M$1,[2]掉落汇总!$C$2:$C$871,$Q$2)/$Q$3)*宝箱投放计算!L76</f>
        <v>0.14714469228074273</v>
      </c>
      <c r="N76">
        <f ca="1">(SUMIFS(OFFSET([2]掉落汇总!$C$2:$C$871,,MATCH($B76,[2]掉落汇总!$D$1:$M$1)),[2]掉落汇总!$A$2:$A$871,N$1,[2]掉落汇总!$C$2:$C$871,$Q$1)+SUMIFS(OFFSET([2]掉落汇总!$C$2:$C$871,,MATCH($B76,[2]掉落汇总!$D$1:$M$1)),[2]掉落汇总!$A$2:$A$871,N$1,[2]掉落汇总!$C$2:$C$871,$Q$2)/$Q$3)*宝箱投放计算!M76</f>
        <v>3.9341037619867215E-2</v>
      </c>
      <c r="O76">
        <f ca="1">(SUMIFS(OFFSET([2]掉落汇总!$C$2:$C$871,,MATCH($B76,[2]掉落汇总!$D$1:$M$1)),[2]掉落汇总!$A$2:$A$871,O$1,[2]掉落汇总!$C$2:$C$871,$Q$1)+SUMIFS(OFFSET([2]掉落汇总!$C$2:$C$871,,MATCH($B76,[2]掉落汇总!$D$1:$M$1)),[2]掉落汇总!$A$2:$A$871,O$1,[2]掉落汇总!$C$2:$C$871,$Q$2)/$Q$3)*宝箱投放计算!N76</f>
        <v>8.2982769549933721E-2</v>
      </c>
    </row>
    <row r="77" spans="1:15" x14ac:dyDescent="0.2">
      <c r="A77">
        <f>玩家成长时间线!A77</f>
        <v>76</v>
      </c>
      <c r="B77">
        <f>玩家成长时间线!B77</f>
        <v>10</v>
      </c>
      <c r="C77">
        <f ca="1">SUM($D$2:D77)</f>
        <v>270.58184998821542</v>
      </c>
      <c r="D77">
        <f t="shared" ca="1" si="1"/>
        <v>5.16657863568952</v>
      </c>
      <c r="E77">
        <f ca="1">(SUMIFS(OFFSET([2]掉落汇总!$C$2:$C$871,,MATCH($B77,[2]掉落汇总!$D$1:$M$1)),[2]掉落汇总!$A$2:$A$871,E$1,[2]掉落汇总!$C$2:$C$871,$Q$1)+SUMIFS(OFFSET([2]掉落汇总!$C$2:$C$871,,MATCH($B77,[2]掉落汇总!$D$1:$M$1)),[2]掉落汇总!$A$2:$A$871,E$1,[2]掉落汇总!$C$2:$C$871,$Q$2)/$Q$3)*宝箱投放计算!D77</f>
        <v>0.41120252498684901</v>
      </c>
      <c r="F77">
        <f ca="1">(SUMIFS(OFFSET([2]掉落汇总!$C$2:$C$871,,MATCH($B77,[2]掉落汇总!$D$1:$M$1)),[2]掉落汇总!$A$2:$A$871,F$1,[2]掉落汇总!$C$2:$C$871,$Q$1)+SUMIFS(OFFSET([2]掉落汇总!$C$2:$C$871,,MATCH($B77,[2]掉落汇总!$D$1:$M$1)),[2]掉落汇总!$A$2:$A$871,F$1,[2]掉落汇总!$C$2:$C$871,$Q$2)/$Q$3)*宝箱投放计算!E77</f>
        <v>0.61962134251290868</v>
      </c>
      <c r="G77">
        <f ca="1">(SUMIFS(OFFSET([2]掉落汇总!$C$2:$C$871,,MATCH($B77,[2]掉落汇总!$D$1:$M$1)),[2]掉落汇总!$A$2:$A$871,G$1,[2]掉落汇总!$C$2:$C$871,$Q$1)+SUMIFS(OFFSET([2]掉落汇总!$C$2:$C$871,,MATCH($B77,[2]掉落汇总!$D$1:$M$1)),[2]掉落汇总!$A$2:$A$871,G$1,[2]掉落汇总!$C$2:$C$871,$Q$2)/$Q$3)*宝箱投放计算!F77</f>
        <v>0</v>
      </c>
      <c r="H77">
        <f ca="1">(SUMIFS(OFFSET([2]掉落汇总!$C$2:$C$871,,MATCH($B77,[2]掉落汇总!$D$1:$M$1)),[2]掉落汇总!$A$2:$A$871,H$1,[2]掉落汇总!$C$2:$C$871,$Q$1)+SUMIFS(OFFSET([2]掉落汇总!$C$2:$C$871,,MATCH($B77,[2]掉落汇总!$D$1:$M$1)),[2]掉落汇总!$A$2:$A$871,H$1,[2]掉落汇总!$C$2:$C$871,$Q$2)/$Q$3)*宝箱投放计算!G77</f>
        <v>0</v>
      </c>
      <c r="I77">
        <f ca="1">(SUMIFS(OFFSET([2]掉落汇总!$C$2:$C$871,,MATCH($B77,[2]掉落汇总!$D$1:$M$1)),[2]掉落汇总!$A$2:$A$871,I$1,[2]掉落汇总!$C$2:$C$871,$Q$1)+SUMIFS(OFFSET([2]掉落汇总!$C$2:$C$871,,MATCH($B77,[2]掉落汇总!$D$1:$M$1)),[2]掉落汇总!$A$2:$A$871,I$1,[2]掉落汇总!$C$2:$C$871,$Q$2)/$Q$3)*宝箱投放计算!H77</f>
        <v>0</v>
      </c>
      <c r="J77">
        <f ca="1">(SUMIFS(OFFSET([2]掉落汇总!$C$2:$C$871,,MATCH($B77,[2]掉落汇总!$D$1:$M$1)),[2]掉落汇总!$A$2:$A$871,J$1,[2]掉落汇总!$C$2:$C$871,$Q$1)+SUMIFS(OFFSET([2]掉落汇总!$C$2:$C$871,,MATCH($B77,[2]掉落汇总!$D$1:$M$1)),[2]掉落汇总!$A$2:$A$871,J$1,[2]掉落汇总!$C$2:$C$871,$Q$2)/$Q$3)*宝箱投放计算!I77</f>
        <v>3.7176487790612662</v>
      </c>
      <c r="K77">
        <f ca="1">(SUMIFS(OFFSET([2]掉落汇总!$C$2:$C$871,,MATCH($B77,[2]掉落汇总!$D$1:$M$1)),[2]掉落汇总!$A$2:$A$871,K$1,[2]掉落汇总!$C$2:$C$871,$Q$1)+SUMIFS(OFFSET([2]掉落汇总!$C$2:$C$871,,MATCH($B77,[2]掉落汇总!$D$1:$M$1)),[2]掉落汇总!$A$2:$A$871,K$1,[2]掉落汇总!$C$2:$C$871,$Q$2)/$Q$3)*宝箱投放计算!J77</f>
        <v>0</v>
      </c>
      <c r="L77">
        <f ca="1">(SUMIFS(OFFSET([2]掉落汇总!$C$2:$C$871,,MATCH($B77,[2]掉落汇总!$D$1:$M$1)),[2]掉落汇总!$A$2:$A$871,L$1,[2]掉落汇总!$C$2:$C$871,$Q$1)+SUMIFS(OFFSET([2]掉落汇总!$C$2:$C$871,,MATCH($B77,[2]掉落汇总!$D$1:$M$1)),[2]掉落汇总!$A$2:$A$871,L$1,[2]掉落汇总!$C$2:$C$871,$Q$2)/$Q$3)*宝箱投放计算!K77</f>
        <v>0.14863748967795209</v>
      </c>
      <c r="M77">
        <f ca="1">(SUMIFS(OFFSET([2]掉落汇总!$C$2:$C$871,,MATCH($B77,[2]掉落汇总!$D$1:$M$1)),[2]掉落汇总!$A$2:$A$871,M$1,[2]掉落汇总!$C$2:$C$871,$Q$1)+SUMIFS(OFFSET([2]掉落汇总!$C$2:$C$871,,MATCH($B77,[2]掉落汇总!$D$1:$M$1)),[2]掉落汇总!$A$2:$A$871,M$1,[2]掉落汇总!$C$2:$C$871,$Q$2)/$Q$3)*宝箱投放计算!L77</f>
        <v>0.14714469228074273</v>
      </c>
      <c r="N77">
        <f ca="1">(SUMIFS(OFFSET([2]掉落汇总!$C$2:$C$871,,MATCH($B77,[2]掉落汇总!$D$1:$M$1)),[2]掉落汇总!$A$2:$A$871,N$1,[2]掉落汇总!$C$2:$C$871,$Q$1)+SUMIFS(OFFSET([2]掉落汇总!$C$2:$C$871,,MATCH($B77,[2]掉落汇总!$D$1:$M$1)),[2]掉落汇总!$A$2:$A$871,N$1,[2]掉落汇总!$C$2:$C$871,$Q$2)/$Q$3)*宝箱投放计算!M77</f>
        <v>3.9341037619867215E-2</v>
      </c>
      <c r="O77">
        <f ca="1">(SUMIFS(OFFSET([2]掉落汇总!$C$2:$C$871,,MATCH($B77,[2]掉落汇总!$D$1:$M$1)),[2]掉落汇总!$A$2:$A$871,O$1,[2]掉落汇总!$C$2:$C$871,$Q$1)+SUMIFS(OFFSET([2]掉落汇总!$C$2:$C$871,,MATCH($B77,[2]掉落汇总!$D$1:$M$1)),[2]掉落汇总!$A$2:$A$871,O$1,[2]掉落汇总!$C$2:$C$871,$Q$2)/$Q$3)*宝箱投放计算!N77</f>
        <v>8.2982769549933721E-2</v>
      </c>
    </row>
    <row r="78" spans="1:15" x14ac:dyDescent="0.2">
      <c r="A78">
        <f>玩家成长时间线!A78</f>
        <v>77</v>
      </c>
      <c r="B78">
        <f>玩家成长时间线!B78</f>
        <v>10</v>
      </c>
      <c r="C78">
        <f ca="1">SUM($D$2:D78)</f>
        <v>272.03246316940971</v>
      </c>
      <c r="D78">
        <f t="shared" ca="1" si="1"/>
        <v>1.4506131811942713</v>
      </c>
      <c r="E78">
        <f ca="1">(SUMIFS(OFFSET([2]掉落汇总!$C$2:$C$871,,MATCH($B78,[2]掉落汇总!$D$1:$M$1)),[2]掉落汇总!$A$2:$A$871,E$1,[2]掉落汇总!$C$2:$C$871,$Q$1)+SUMIFS(OFFSET([2]掉落汇总!$C$2:$C$871,,MATCH($B78,[2]掉落汇总!$D$1:$M$1)),[2]掉落汇总!$A$2:$A$871,E$1,[2]掉落汇总!$C$2:$C$871,$Q$2)/$Q$3)*宝箱投放计算!D78</f>
        <v>0.41288584955286689</v>
      </c>
      <c r="F78">
        <f ca="1">(SUMIFS(OFFSET([2]掉落汇总!$C$2:$C$871,,MATCH($B78,[2]掉落汇总!$D$1:$M$1)),[2]掉落汇总!$A$2:$A$871,F$1,[2]掉落汇总!$C$2:$C$871,$Q$1)+SUMIFS(OFFSET([2]掉落汇总!$C$2:$C$871,,MATCH($B78,[2]掉落汇总!$D$1:$M$1)),[2]掉落汇总!$A$2:$A$871,F$1,[2]掉落汇总!$C$2:$C$871,$Q$2)/$Q$3)*宝箱投放计算!E78</f>
        <v>0.61962134251290868</v>
      </c>
      <c r="G78">
        <f ca="1">(SUMIFS(OFFSET([2]掉落汇总!$C$2:$C$871,,MATCH($B78,[2]掉落汇总!$D$1:$M$1)),[2]掉落汇总!$A$2:$A$871,G$1,[2]掉落汇总!$C$2:$C$871,$Q$1)+SUMIFS(OFFSET([2]掉落汇总!$C$2:$C$871,,MATCH($B78,[2]掉落汇总!$D$1:$M$1)),[2]掉落汇总!$A$2:$A$871,G$1,[2]掉落汇总!$C$2:$C$871,$Q$2)/$Q$3)*宝箱投放计算!F78</f>
        <v>0</v>
      </c>
      <c r="H78">
        <f ca="1">(SUMIFS(OFFSET([2]掉落汇总!$C$2:$C$871,,MATCH($B78,[2]掉落汇总!$D$1:$M$1)),[2]掉落汇总!$A$2:$A$871,H$1,[2]掉落汇总!$C$2:$C$871,$Q$1)+SUMIFS(OFFSET([2]掉落汇总!$C$2:$C$871,,MATCH($B78,[2]掉落汇总!$D$1:$M$1)),[2]掉落汇总!$A$2:$A$871,H$1,[2]掉落汇总!$C$2:$C$871,$Q$2)/$Q$3)*宝箱投放计算!G78</f>
        <v>0</v>
      </c>
      <c r="I78">
        <f ca="1">(SUMIFS(OFFSET([2]掉落汇总!$C$2:$C$871,,MATCH($B78,[2]掉落汇总!$D$1:$M$1)),[2]掉落汇总!$A$2:$A$871,I$1,[2]掉落汇总!$C$2:$C$871,$Q$1)+SUMIFS(OFFSET([2]掉落汇总!$C$2:$C$871,,MATCH($B78,[2]掉落汇总!$D$1:$M$1)),[2]掉落汇总!$A$2:$A$871,I$1,[2]掉落汇总!$C$2:$C$871,$Q$2)/$Q$3)*宝箱投放计算!H78</f>
        <v>0</v>
      </c>
      <c r="J78">
        <f ca="1">(SUMIFS(OFFSET([2]掉落汇总!$C$2:$C$871,,MATCH($B78,[2]掉落汇总!$D$1:$M$1)),[2]掉落汇总!$A$2:$A$871,J$1,[2]掉落汇总!$C$2:$C$871,$Q$1)+SUMIFS(OFFSET([2]掉落汇总!$C$2:$C$871,,MATCH($B78,[2]掉落汇总!$D$1:$M$1)),[2]掉落汇总!$A$2:$A$871,J$1,[2]掉落汇总!$C$2:$C$871,$Q$2)/$Q$3)*宝箱投放计算!I78</f>
        <v>0</v>
      </c>
      <c r="K78">
        <f ca="1">(SUMIFS(OFFSET([2]掉落汇总!$C$2:$C$871,,MATCH($B78,[2]掉落汇总!$D$1:$M$1)),[2]掉落汇总!$A$2:$A$871,K$1,[2]掉落汇总!$C$2:$C$871,$Q$1)+SUMIFS(OFFSET([2]掉落汇总!$C$2:$C$871,,MATCH($B78,[2]掉落汇总!$D$1:$M$1)),[2]掉落汇总!$A$2:$A$871,K$1,[2]掉落汇总!$C$2:$C$871,$Q$2)/$Q$3)*宝箱投放计算!J78</f>
        <v>0</v>
      </c>
      <c r="L78">
        <f ca="1">(SUMIFS(OFFSET([2]掉落汇总!$C$2:$C$871,,MATCH($B78,[2]掉落汇总!$D$1:$M$1)),[2]掉落汇总!$A$2:$A$871,L$1,[2]掉落汇总!$C$2:$C$871,$Q$1)+SUMIFS(OFFSET([2]掉落汇总!$C$2:$C$871,,MATCH($B78,[2]掉落汇总!$D$1:$M$1)),[2]掉落汇总!$A$2:$A$871,L$1,[2]掉落汇总!$C$2:$C$871,$Q$2)/$Q$3)*宝箱投放计算!K78</f>
        <v>0.14863748967795209</v>
      </c>
      <c r="M78">
        <f ca="1">(SUMIFS(OFFSET([2]掉落汇总!$C$2:$C$871,,MATCH($B78,[2]掉落汇总!$D$1:$M$1)),[2]掉落汇总!$A$2:$A$871,M$1,[2]掉落汇总!$C$2:$C$871,$Q$1)+SUMIFS(OFFSET([2]掉落汇总!$C$2:$C$871,,MATCH($B78,[2]掉落汇总!$D$1:$M$1)),[2]掉落汇总!$A$2:$A$871,M$1,[2]掉落汇总!$C$2:$C$871,$Q$2)/$Q$3)*宝箱投放计算!L78</f>
        <v>0.14714469228074273</v>
      </c>
      <c r="N78">
        <f ca="1">(SUMIFS(OFFSET([2]掉落汇总!$C$2:$C$871,,MATCH($B78,[2]掉落汇总!$D$1:$M$1)),[2]掉落汇总!$A$2:$A$871,N$1,[2]掉落汇总!$C$2:$C$871,$Q$1)+SUMIFS(OFFSET([2]掉落汇总!$C$2:$C$871,,MATCH($B78,[2]掉落汇总!$D$1:$M$1)),[2]掉落汇总!$A$2:$A$871,N$1,[2]掉落汇总!$C$2:$C$871,$Q$2)/$Q$3)*宝箱投放计算!M78</f>
        <v>3.9341037619867215E-2</v>
      </c>
      <c r="O78">
        <f ca="1">(SUMIFS(OFFSET([2]掉落汇总!$C$2:$C$871,,MATCH($B78,[2]掉落汇总!$D$1:$M$1)),[2]掉落汇总!$A$2:$A$871,O$1,[2]掉落汇总!$C$2:$C$871,$Q$1)+SUMIFS(OFFSET([2]掉落汇总!$C$2:$C$871,,MATCH($B78,[2]掉落汇总!$D$1:$M$1)),[2]掉落汇总!$A$2:$A$871,O$1,[2]掉落汇总!$C$2:$C$871,$Q$2)/$Q$3)*宝箱投放计算!N78</f>
        <v>8.2982769549933721E-2</v>
      </c>
    </row>
    <row r="79" spans="1:15" x14ac:dyDescent="0.2">
      <c r="A79">
        <f>玩家成长时间线!A79</f>
        <v>78</v>
      </c>
      <c r="B79">
        <f>玩家成长时间线!B79</f>
        <v>10</v>
      </c>
      <c r="C79">
        <f ca="1">SUM($D$2:D79)</f>
        <v>273.48475967516998</v>
      </c>
      <c r="D79">
        <f t="shared" ca="1" si="1"/>
        <v>1.4522965057602892</v>
      </c>
      <c r="E79">
        <f ca="1">(SUMIFS(OFFSET([2]掉落汇总!$C$2:$C$871,,MATCH($B79,[2]掉落汇总!$D$1:$M$1)),[2]掉落汇总!$A$2:$A$871,E$1,[2]掉落汇总!$C$2:$C$871,$Q$1)+SUMIFS(OFFSET([2]掉落汇总!$C$2:$C$871,,MATCH($B79,[2]掉落汇总!$D$1:$M$1)),[2]掉落汇总!$A$2:$A$871,E$1,[2]掉落汇总!$C$2:$C$871,$Q$2)/$Q$3)*宝箱投放计算!D79</f>
        <v>0.41456917411888478</v>
      </c>
      <c r="F79">
        <f ca="1">(SUMIFS(OFFSET([2]掉落汇总!$C$2:$C$871,,MATCH($B79,[2]掉落汇总!$D$1:$M$1)),[2]掉落汇总!$A$2:$A$871,F$1,[2]掉落汇总!$C$2:$C$871,$Q$1)+SUMIFS(OFFSET([2]掉落汇总!$C$2:$C$871,,MATCH($B79,[2]掉落汇总!$D$1:$M$1)),[2]掉落汇总!$A$2:$A$871,F$1,[2]掉落汇总!$C$2:$C$871,$Q$2)/$Q$3)*宝箱投放计算!E79</f>
        <v>0.61962134251290868</v>
      </c>
      <c r="G79">
        <f ca="1">(SUMIFS(OFFSET([2]掉落汇总!$C$2:$C$871,,MATCH($B79,[2]掉落汇总!$D$1:$M$1)),[2]掉落汇总!$A$2:$A$871,G$1,[2]掉落汇总!$C$2:$C$871,$Q$1)+SUMIFS(OFFSET([2]掉落汇总!$C$2:$C$871,,MATCH($B79,[2]掉落汇总!$D$1:$M$1)),[2]掉落汇总!$A$2:$A$871,G$1,[2]掉落汇总!$C$2:$C$871,$Q$2)/$Q$3)*宝箱投放计算!F79</f>
        <v>0</v>
      </c>
      <c r="H79">
        <f ca="1">(SUMIFS(OFFSET([2]掉落汇总!$C$2:$C$871,,MATCH($B79,[2]掉落汇总!$D$1:$M$1)),[2]掉落汇总!$A$2:$A$871,H$1,[2]掉落汇总!$C$2:$C$871,$Q$1)+SUMIFS(OFFSET([2]掉落汇总!$C$2:$C$871,,MATCH($B79,[2]掉落汇总!$D$1:$M$1)),[2]掉落汇总!$A$2:$A$871,H$1,[2]掉落汇总!$C$2:$C$871,$Q$2)/$Q$3)*宝箱投放计算!G79</f>
        <v>0</v>
      </c>
      <c r="I79">
        <f ca="1">(SUMIFS(OFFSET([2]掉落汇总!$C$2:$C$871,,MATCH($B79,[2]掉落汇总!$D$1:$M$1)),[2]掉落汇总!$A$2:$A$871,I$1,[2]掉落汇总!$C$2:$C$871,$Q$1)+SUMIFS(OFFSET([2]掉落汇总!$C$2:$C$871,,MATCH($B79,[2]掉落汇总!$D$1:$M$1)),[2]掉落汇总!$A$2:$A$871,I$1,[2]掉落汇总!$C$2:$C$871,$Q$2)/$Q$3)*宝箱投放计算!H79</f>
        <v>0</v>
      </c>
      <c r="J79">
        <f ca="1">(SUMIFS(OFFSET([2]掉落汇总!$C$2:$C$871,,MATCH($B79,[2]掉落汇总!$D$1:$M$1)),[2]掉落汇总!$A$2:$A$871,J$1,[2]掉落汇总!$C$2:$C$871,$Q$1)+SUMIFS(OFFSET([2]掉落汇总!$C$2:$C$871,,MATCH($B79,[2]掉落汇总!$D$1:$M$1)),[2]掉落汇总!$A$2:$A$871,J$1,[2]掉落汇总!$C$2:$C$871,$Q$2)/$Q$3)*宝箱投放计算!I79</f>
        <v>0</v>
      </c>
      <c r="K79">
        <f ca="1">(SUMIFS(OFFSET([2]掉落汇总!$C$2:$C$871,,MATCH($B79,[2]掉落汇总!$D$1:$M$1)),[2]掉落汇总!$A$2:$A$871,K$1,[2]掉落汇总!$C$2:$C$871,$Q$1)+SUMIFS(OFFSET([2]掉落汇总!$C$2:$C$871,,MATCH($B79,[2]掉落汇总!$D$1:$M$1)),[2]掉落汇总!$A$2:$A$871,K$1,[2]掉落汇总!$C$2:$C$871,$Q$2)/$Q$3)*宝箱投放计算!J79</f>
        <v>0</v>
      </c>
      <c r="L79">
        <f ca="1">(SUMIFS(OFFSET([2]掉落汇总!$C$2:$C$871,,MATCH($B79,[2]掉落汇总!$D$1:$M$1)),[2]掉落汇总!$A$2:$A$871,L$1,[2]掉落汇总!$C$2:$C$871,$Q$1)+SUMIFS(OFFSET([2]掉落汇总!$C$2:$C$871,,MATCH($B79,[2]掉落汇总!$D$1:$M$1)),[2]掉落汇总!$A$2:$A$871,L$1,[2]掉落汇总!$C$2:$C$871,$Q$2)/$Q$3)*宝箱投放计算!K79</f>
        <v>0.14863748967795209</v>
      </c>
      <c r="M79">
        <f ca="1">(SUMIFS(OFFSET([2]掉落汇总!$C$2:$C$871,,MATCH($B79,[2]掉落汇总!$D$1:$M$1)),[2]掉落汇总!$A$2:$A$871,M$1,[2]掉落汇总!$C$2:$C$871,$Q$1)+SUMIFS(OFFSET([2]掉落汇总!$C$2:$C$871,,MATCH($B79,[2]掉落汇总!$D$1:$M$1)),[2]掉落汇总!$A$2:$A$871,M$1,[2]掉落汇总!$C$2:$C$871,$Q$2)/$Q$3)*宝箱投放计算!L79</f>
        <v>0.14714469228074273</v>
      </c>
      <c r="N79">
        <f ca="1">(SUMIFS(OFFSET([2]掉落汇总!$C$2:$C$871,,MATCH($B79,[2]掉落汇总!$D$1:$M$1)),[2]掉落汇总!$A$2:$A$871,N$1,[2]掉落汇总!$C$2:$C$871,$Q$1)+SUMIFS(OFFSET([2]掉落汇总!$C$2:$C$871,,MATCH($B79,[2]掉落汇总!$D$1:$M$1)),[2]掉落汇总!$A$2:$A$871,N$1,[2]掉落汇总!$C$2:$C$871,$Q$2)/$Q$3)*宝箱投放计算!M79</f>
        <v>3.9341037619867215E-2</v>
      </c>
      <c r="O79">
        <f ca="1">(SUMIFS(OFFSET([2]掉落汇总!$C$2:$C$871,,MATCH($B79,[2]掉落汇总!$D$1:$M$1)),[2]掉落汇总!$A$2:$A$871,O$1,[2]掉落汇总!$C$2:$C$871,$Q$1)+SUMIFS(OFFSET([2]掉落汇总!$C$2:$C$871,,MATCH($B79,[2]掉落汇总!$D$1:$M$1)),[2]掉落汇总!$A$2:$A$871,O$1,[2]掉落汇总!$C$2:$C$871,$Q$2)/$Q$3)*宝箱投放计算!N79</f>
        <v>8.2982769549933721E-2</v>
      </c>
    </row>
    <row r="80" spans="1:15" x14ac:dyDescent="0.2">
      <c r="A80">
        <f>玩家成长时间线!A80</f>
        <v>79</v>
      </c>
      <c r="B80">
        <f>玩家成长时间线!B80</f>
        <v>10</v>
      </c>
      <c r="C80">
        <f ca="1">SUM($D$2:D80)</f>
        <v>274.97240599681663</v>
      </c>
      <c r="D80">
        <f t="shared" ca="1" si="1"/>
        <v>1.4876463216466647</v>
      </c>
      <c r="E80">
        <f ca="1">(SUMIFS(OFFSET([2]掉落汇总!$C$2:$C$871,,MATCH($B80,[2]掉落汇总!$D$1:$M$1)),[2]掉落汇总!$A$2:$A$871,E$1,[2]掉落汇总!$C$2:$C$871,$Q$1)+SUMIFS(OFFSET([2]掉落汇总!$C$2:$C$871,,MATCH($B80,[2]掉落汇总!$D$1:$M$1)),[2]掉落汇总!$A$2:$A$871,E$1,[2]掉落汇总!$C$2:$C$871,$Q$2)/$Q$3)*宝箱投放计算!D80</f>
        <v>0.44991899000526031</v>
      </c>
      <c r="F80">
        <f ca="1">(SUMIFS(OFFSET([2]掉落汇总!$C$2:$C$871,,MATCH($B80,[2]掉落汇总!$D$1:$M$1)),[2]掉落汇总!$A$2:$A$871,F$1,[2]掉落汇总!$C$2:$C$871,$Q$1)+SUMIFS(OFFSET([2]掉落汇总!$C$2:$C$871,,MATCH($B80,[2]掉落汇总!$D$1:$M$1)),[2]掉落汇总!$A$2:$A$871,F$1,[2]掉落汇总!$C$2:$C$871,$Q$2)/$Q$3)*宝箱投放计算!E80</f>
        <v>0.61962134251290868</v>
      </c>
      <c r="G80">
        <f ca="1">(SUMIFS(OFFSET([2]掉落汇总!$C$2:$C$871,,MATCH($B80,[2]掉落汇总!$D$1:$M$1)),[2]掉落汇总!$A$2:$A$871,G$1,[2]掉落汇总!$C$2:$C$871,$Q$1)+SUMIFS(OFFSET([2]掉落汇总!$C$2:$C$871,,MATCH($B80,[2]掉落汇总!$D$1:$M$1)),[2]掉落汇总!$A$2:$A$871,G$1,[2]掉落汇总!$C$2:$C$871,$Q$2)/$Q$3)*宝箱投放计算!F80</f>
        <v>0</v>
      </c>
      <c r="H80">
        <f ca="1">(SUMIFS(OFFSET([2]掉落汇总!$C$2:$C$871,,MATCH($B80,[2]掉落汇总!$D$1:$M$1)),[2]掉落汇总!$A$2:$A$871,H$1,[2]掉落汇总!$C$2:$C$871,$Q$1)+SUMIFS(OFFSET([2]掉落汇总!$C$2:$C$871,,MATCH($B80,[2]掉落汇总!$D$1:$M$1)),[2]掉落汇总!$A$2:$A$871,H$1,[2]掉落汇总!$C$2:$C$871,$Q$2)/$Q$3)*宝箱投放计算!G80</f>
        <v>0</v>
      </c>
      <c r="I80">
        <f ca="1">(SUMIFS(OFFSET([2]掉落汇总!$C$2:$C$871,,MATCH($B80,[2]掉落汇总!$D$1:$M$1)),[2]掉落汇总!$A$2:$A$871,I$1,[2]掉落汇总!$C$2:$C$871,$Q$1)+SUMIFS(OFFSET([2]掉落汇总!$C$2:$C$871,,MATCH($B80,[2]掉落汇总!$D$1:$M$1)),[2]掉落汇总!$A$2:$A$871,I$1,[2]掉落汇总!$C$2:$C$871,$Q$2)/$Q$3)*宝箱投放计算!H80</f>
        <v>0</v>
      </c>
      <c r="J80">
        <f ca="1">(SUMIFS(OFFSET([2]掉落汇总!$C$2:$C$871,,MATCH($B80,[2]掉落汇总!$D$1:$M$1)),[2]掉落汇总!$A$2:$A$871,J$1,[2]掉落汇总!$C$2:$C$871,$Q$1)+SUMIFS(OFFSET([2]掉落汇总!$C$2:$C$871,,MATCH($B80,[2]掉落汇总!$D$1:$M$1)),[2]掉落汇总!$A$2:$A$871,J$1,[2]掉落汇总!$C$2:$C$871,$Q$2)/$Q$3)*宝箱投放计算!I80</f>
        <v>0</v>
      </c>
      <c r="K80">
        <f ca="1">(SUMIFS(OFFSET([2]掉落汇总!$C$2:$C$871,,MATCH($B80,[2]掉落汇总!$D$1:$M$1)),[2]掉落汇总!$A$2:$A$871,K$1,[2]掉落汇总!$C$2:$C$871,$Q$1)+SUMIFS(OFFSET([2]掉落汇总!$C$2:$C$871,,MATCH($B80,[2]掉落汇总!$D$1:$M$1)),[2]掉落汇总!$A$2:$A$871,K$1,[2]掉落汇总!$C$2:$C$871,$Q$2)/$Q$3)*宝箱投放计算!J80</f>
        <v>0</v>
      </c>
      <c r="L80">
        <f ca="1">(SUMIFS(OFFSET([2]掉落汇总!$C$2:$C$871,,MATCH($B80,[2]掉落汇总!$D$1:$M$1)),[2]掉落汇总!$A$2:$A$871,L$1,[2]掉落汇总!$C$2:$C$871,$Q$1)+SUMIFS(OFFSET([2]掉落汇总!$C$2:$C$871,,MATCH($B80,[2]掉落汇总!$D$1:$M$1)),[2]掉落汇总!$A$2:$A$871,L$1,[2]掉落汇总!$C$2:$C$871,$Q$2)/$Q$3)*宝箱投放计算!K80</f>
        <v>0.14863748967795209</v>
      </c>
      <c r="M80">
        <f ca="1">(SUMIFS(OFFSET([2]掉落汇总!$C$2:$C$871,,MATCH($B80,[2]掉落汇总!$D$1:$M$1)),[2]掉落汇总!$A$2:$A$871,M$1,[2]掉落汇总!$C$2:$C$871,$Q$1)+SUMIFS(OFFSET([2]掉落汇总!$C$2:$C$871,,MATCH($B80,[2]掉落汇总!$D$1:$M$1)),[2]掉落汇总!$A$2:$A$871,M$1,[2]掉落汇总!$C$2:$C$871,$Q$2)/$Q$3)*宝箱投放计算!L80</f>
        <v>0.14714469228074273</v>
      </c>
      <c r="N80">
        <f ca="1">(SUMIFS(OFFSET([2]掉落汇总!$C$2:$C$871,,MATCH($B80,[2]掉落汇总!$D$1:$M$1)),[2]掉落汇总!$A$2:$A$871,N$1,[2]掉落汇总!$C$2:$C$871,$Q$1)+SUMIFS(OFFSET([2]掉落汇总!$C$2:$C$871,,MATCH($B80,[2]掉落汇总!$D$1:$M$1)),[2]掉落汇总!$A$2:$A$871,N$1,[2]掉落汇总!$C$2:$C$871,$Q$2)/$Q$3)*宝箱投放计算!M80</f>
        <v>3.9341037619867215E-2</v>
      </c>
      <c r="O80">
        <f ca="1">(SUMIFS(OFFSET([2]掉落汇总!$C$2:$C$871,,MATCH($B80,[2]掉落汇总!$D$1:$M$1)),[2]掉落汇总!$A$2:$A$871,O$1,[2]掉落汇总!$C$2:$C$871,$Q$1)+SUMIFS(OFFSET([2]掉落汇总!$C$2:$C$871,,MATCH($B80,[2]掉落汇总!$D$1:$M$1)),[2]掉落汇总!$A$2:$A$871,O$1,[2]掉落汇总!$C$2:$C$871,$Q$2)/$Q$3)*宝箱投放计算!N80</f>
        <v>8.2982769549933721E-2</v>
      </c>
    </row>
    <row r="81" spans="1:15" x14ac:dyDescent="0.2">
      <c r="A81">
        <f>玩家成长时间线!A81</f>
        <v>80</v>
      </c>
      <c r="B81">
        <f>玩家成长时间线!B81</f>
        <v>10</v>
      </c>
      <c r="C81">
        <f ca="1">SUM($D$2:D81)</f>
        <v>276.42806915170894</v>
      </c>
      <c r="D81">
        <f t="shared" ca="1" si="1"/>
        <v>1.4556631548923251</v>
      </c>
      <c r="E81">
        <f ca="1">(SUMIFS(OFFSET([2]掉落汇总!$C$2:$C$871,,MATCH($B81,[2]掉落汇总!$D$1:$M$1)),[2]掉落汇总!$A$2:$A$871,E$1,[2]掉落汇总!$C$2:$C$871,$Q$1)+SUMIFS(OFFSET([2]掉落汇总!$C$2:$C$871,,MATCH($B81,[2]掉落汇总!$D$1:$M$1)),[2]掉落汇总!$A$2:$A$871,E$1,[2]掉落汇总!$C$2:$C$871,$Q$2)/$Q$3)*宝箱投放计算!D81</f>
        <v>0.4179358232509206</v>
      </c>
      <c r="F81">
        <f ca="1">(SUMIFS(OFFSET([2]掉落汇总!$C$2:$C$871,,MATCH($B81,[2]掉落汇总!$D$1:$M$1)),[2]掉落汇总!$A$2:$A$871,F$1,[2]掉落汇总!$C$2:$C$871,$Q$1)+SUMIFS(OFFSET([2]掉落汇总!$C$2:$C$871,,MATCH($B81,[2]掉落汇总!$D$1:$M$1)),[2]掉落汇总!$A$2:$A$871,F$1,[2]掉落汇总!$C$2:$C$871,$Q$2)/$Q$3)*宝箱投放计算!E81</f>
        <v>0.61962134251290868</v>
      </c>
      <c r="G81">
        <f ca="1">(SUMIFS(OFFSET([2]掉落汇总!$C$2:$C$871,,MATCH($B81,[2]掉落汇总!$D$1:$M$1)),[2]掉落汇总!$A$2:$A$871,G$1,[2]掉落汇总!$C$2:$C$871,$Q$1)+SUMIFS(OFFSET([2]掉落汇总!$C$2:$C$871,,MATCH($B81,[2]掉落汇总!$D$1:$M$1)),[2]掉落汇总!$A$2:$A$871,G$1,[2]掉落汇总!$C$2:$C$871,$Q$2)/$Q$3)*宝箱投放计算!F81</f>
        <v>0</v>
      </c>
      <c r="H81">
        <f ca="1">(SUMIFS(OFFSET([2]掉落汇总!$C$2:$C$871,,MATCH($B81,[2]掉落汇总!$D$1:$M$1)),[2]掉落汇总!$A$2:$A$871,H$1,[2]掉落汇总!$C$2:$C$871,$Q$1)+SUMIFS(OFFSET([2]掉落汇总!$C$2:$C$871,,MATCH($B81,[2]掉落汇总!$D$1:$M$1)),[2]掉落汇总!$A$2:$A$871,H$1,[2]掉落汇总!$C$2:$C$871,$Q$2)/$Q$3)*宝箱投放计算!G81</f>
        <v>0</v>
      </c>
      <c r="I81">
        <f ca="1">(SUMIFS(OFFSET([2]掉落汇总!$C$2:$C$871,,MATCH($B81,[2]掉落汇总!$D$1:$M$1)),[2]掉落汇总!$A$2:$A$871,I$1,[2]掉落汇总!$C$2:$C$871,$Q$1)+SUMIFS(OFFSET([2]掉落汇总!$C$2:$C$871,,MATCH($B81,[2]掉落汇总!$D$1:$M$1)),[2]掉落汇总!$A$2:$A$871,I$1,[2]掉落汇总!$C$2:$C$871,$Q$2)/$Q$3)*宝箱投放计算!H81</f>
        <v>0</v>
      </c>
      <c r="J81">
        <f ca="1">(SUMIFS(OFFSET([2]掉落汇总!$C$2:$C$871,,MATCH($B81,[2]掉落汇总!$D$1:$M$1)),[2]掉落汇总!$A$2:$A$871,J$1,[2]掉落汇总!$C$2:$C$871,$Q$1)+SUMIFS(OFFSET([2]掉落汇总!$C$2:$C$871,,MATCH($B81,[2]掉落汇总!$D$1:$M$1)),[2]掉落汇总!$A$2:$A$871,J$1,[2]掉落汇总!$C$2:$C$871,$Q$2)/$Q$3)*宝箱投放计算!I81</f>
        <v>0</v>
      </c>
      <c r="K81">
        <f ca="1">(SUMIFS(OFFSET([2]掉落汇总!$C$2:$C$871,,MATCH($B81,[2]掉落汇总!$D$1:$M$1)),[2]掉落汇总!$A$2:$A$871,K$1,[2]掉落汇总!$C$2:$C$871,$Q$1)+SUMIFS(OFFSET([2]掉落汇总!$C$2:$C$871,,MATCH($B81,[2]掉落汇总!$D$1:$M$1)),[2]掉落汇总!$A$2:$A$871,K$1,[2]掉落汇总!$C$2:$C$871,$Q$2)/$Q$3)*宝箱投放计算!J81</f>
        <v>0</v>
      </c>
      <c r="L81">
        <f ca="1">(SUMIFS(OFFSET([2]掉落汇总!$C$2:$C$871,,MATCH($B81,[2]掉落汇总!$D$1:$M$1)),[2]掉落汇总!$A$2:$A$871,L$1,[2]掉落汇总!$C$2:$C$871,$Q$1)+SUMIFS(OFFSET([2]掉落汇总!$C$2:$C$871,,MATCH($B81,[2]掉落汇总!$D$1:$M$1)),[2]掉落汇总!$A$2:$A$871,L$1,[2]掉落汇总!$C$2:$C$871,$Q$2)/$Q$3)*宝箱投放计算!K81</f>
        <v>0.14863748967795209</v>
      </c>
      <c r="M81">
        <f ca="1">(SUMIFS(OFFSET([2]掉落汇总!$C$2:$C$871,,MATCH($B81,[2]掉落汇总!$D$1:$M$1)),[2]掉落汇总!$A$2:$A$871,M$1,[2]掉落汇总!$C$2:$C$871,$Q$1)+SUMIFS(OFFSET([2]掉落汇总!$C$2:$C$871,,MATCH($B81,[2]掉落汇总!$D$1:$M$1)),[2]掉落汇总!$A$2:$A$871,M$1,[2]掉落汇总!$C$2:$C$871,$Q$2)/$Q$3)*宝箱投放计算!L81</f>
        <v>0.14714469228074273</v>
      </c>
      <c r="N81">
        <f ca="1">(SUMIFS(OFFSET([2]掉落汇总!$C$2:$C$871,,MATCH($B81,[2]掉落汇总!$D$1:$M$1)),[2]掉落汇总!$A$2:$A$871,N$1,[2]掉落汇总!$C$2:$C$871,$Q$1)+SUMIFS(OFFSET([2]掉落汇总!$C$2:$C$871,,MATCH($B81,[2]掉落汇总!$D$1:$M$1)),[2]掉落汇总!$A$2:$A$871,N$1,[2]掉落汇总!$C$2:$C$871,$Q$2)/$Q$3)*宝箱投放计算!M81</f>
        <v>3.9341037619867215E-2</v>
      </c>
      <c r="O81">
        <f ca="1">(SUMIFS(OFFSET([2]掉落汇总!$C$2:$C$871,,MATCH($B81,[2]掉落汇总!$D$1:$M$1)),[2]掉落汇总!$A$2:$A$871,O$1,[2]掉落汇总!$C$2:$C$871,$Q$1)+SUMIFS(OFFSET([2]掉落汇总!$C$2:$C$871,,MATCH($B81,[2]掉落汇总!$D$1:$M$1)),[2]掉落汇总!$A$2:$A$871,O$1,[2]掉落汇总!$C$2:$C$871,$Q$2)/$Q$3)*宝箱投放计算!N81</f>
        <v>8.2982769549933721E-2</v>
      </c>
    </row>
    <row r="82" spans="1:15" x14ac:dyDescent="0.2">
      <c r="A82">
        <f>玩家成长时间线!A82</f>
        <v>81</v>
      </c>
      <c r="B82">
        <f>玩家成长时间线!B82</f>
        <v>10</v>
      </c>
      <c r="C82">
        <f ca="1">SUM($D$2:D82)</f>
        <v>277.88541563116729</v>
      </c>
      <c r="D82">
        <f t="shared" ca="1" si="1"/>
        <v>1.4573464794583428</v>
      </c>
      <c r="E82">
        <f ca="1">(SUMIFS(OFFSET([2]掉落汇总!$C$2:$C$871,,MATCH($B82,[2]掉落汇总!$D$1:$M$1)),[2]掉落汇总!$A$2:$A$871,E$1,[2]掉落汇总!$C$2:$C$871,$Q$1)+SUMIFS(OFFSET([2]掉落汇总!$C$2:$C$871,,MATCH($B82,[2]掉落汇总!$D$1:$M$1)),[2]掉落汇总!$A$2:$A$871,E$1,[2]掉落汇总!$C$2:$C$871,$Q$2)/$Q$3)*宝箱投放计算!D82</f>
        <v>0.41961914781693843</v>
      </c>
      <c r="F82">
        <f ca="1">(SUMIFS(OFFSET([2]掉落汇总!$C$2:$C$871,,MATCH($B82,[2]掉落汇总!$D$1:$M$1)),[2]掉落汇总!$A$2:$A$871,F$1,[2]掉落汇总!$C$2:$C$871,$Q$1)+SUMIFS(OFFSET([2]掉落汇总!$C$2:$C$871,,MATCH($B82,[2]掉落汇总!$D$1:$M$1)),[2]掉落汇总!$A$2:$A$871,F$1,[2]掉落汇总!$C$2:$C$871,$Q$2)/$Q$3)*宝箱投放计算!E82</f>
        <v>0.61962134251290868</v>
      </c>
      <c r="G82">
        <f ca="1">(SUMIFS(OFFSET([2]掉落汇总!$C$2:$C$871,,MATCH($B82,[2]掉落汇总!$D$1:$M$1)),[2]掉落汇总!$A$2:$A$871,G$1,[2]掉落汇总!$C$2:$C$871,$Q$1)+SUMIFS(OFFSET([2]掉落汇总!$C$2:$C$871,,MATCH($B82,[2]掉落汇总!$D$1:$M$1)),[2]掉落汇总!$A$2:$A$871,G$1,[2]掉落汇总!$C$2:$C$871,$Q$2)/$Q$3)*宝箱投放计算!F82</f>
        <v>0</v>
      </c>
      <c r="H82">
        <f ca="1">(SUMIFS(OFFSET([2]掉落汇总!$C$2:$C$871,,MATCH($B82,[2]掉落汇总!$D$1:$M$1)),[2]掉落汇总!$A$2:$A$871,H$1,[2]掉落汇总!$C$2:$C$871,$Q$1)+SUMIFS(OFFSET([2]掉落汇总!$C$2:$C$871,,MATCH($B82,[2]掉落汇总!$D$1:$M$1)),[2]掉落汇总!$A$2:$A$871,H$1,[2]掉落汇总!$C$2:$C$871,$Q$2)/$Q$3)*宝箱投放计算!G82</f>
        <v>0</v>
      </c>
      <c r="I82">
        <f ca="1">(SUMIFS(OFFSET([2]掉落汇总!$C$2:$C$871,,MATCH($B82,[2]掉落汇总!$D$1:$M$1)),[2]掉落汇总!$A$2:$A$871,I$1,[2]掉落汇总!$C$2:$C$871,$Q$1)+SUMIFS(OFFSET([2]掉落汇总!$C$2:$C$871,,MATCH($B82,[2]掉落汇总!$D$1:$M$1)),[2]掉落汇总!$A$2:$A$871,I$1,[2]掉落汇总!$C$2:$C$871,$Q$2)/$Q$3)*宝箱投放计算!H82</f>
        <v>0</v>
      </c>
      <c r="J82">
        <f ca="1">(SUMIFS(OFFSET([2]掉落汇总!$C$2:$C$871,,MATCH($B82,[2]掉落汇总!$D$1:$M$1)),[2]掉落汇总!$A$2:$A$871,J$1,[2]掉落汇总!$C$2:$C$871,$Q$1)+SUMIFS(OFFSET([2]掉落汇总!$C$2:$C$871,,MATCH($B82,[2]掉落汇总!$D$1:$M$1)),[2]掉落汇总!$A$2:$A$871,J$1,[2]掉落汇总!$C$2:$C$871,$Q$2)/$Q$3)*宝箱投放计算!I82</f>
        <v>0</v>
      </c>
      <c r="K82">
        <f ca="1">(SUMIFS(OFFSET([2]掉落汇总!$C$2:$C$871,,MATCH($B82,[2]掉落汇总!$D$1:$M$1)),[2]掉落汇总!$A$2:$A$871,K$1,[2]掉落汇总!$C$2:$C$871,$Q$1)+SUMIFS(OFFSET([2]掉落汇总!$C$2:$C$871,,MATCH($B82,[2]掉落汇总!$D$1:$M$1)),[2]掉落汇总!$A$2:$A$871,K$1,[2]掉落汇总!$C$2:$C$871,$Q$2)/$Q$3)*宝箱投放计算!J82</f>
        <v>0</v>
      </c>
      <c r="L82">
        <f ca="1">(SUMIFS(OFFSET([2]掉落汇总!$C$2:$C$871,,MATCH($B82,[2]掉落汇总!$D$1:$M$1)),[2]掉落汇总!$A$2:$A$871,L$1,[2]掉落汇总!$C$2:$C$871,$Q$1)+SUMIFS(OFFSET([2]掉落汇总!$C$2:$C$871,,MATCH($B82,[2]掉落汇总!$D$1:$M$1)),[2]掉落汇总!$A$2:$A$871,L$1,[2]掉落汇总!$C$2:$C$871,$Q$2)/$Q$3)*宝箱投放计算!K82</f>
        <v>0.14863748967795209</v>
      </c>
      <c r="M82">
        <f ca="1">(SUMIFS(OFFSET([2]掉落汇总!$C$2:$C$871,,MATCH($B82,[2]掉落汇总!$D$1:$M$1)),[2]掉落汇总!$A$2:$A$871,M$1,[2]掉落汇总!$C$2:$C$871,$Q$1)+SUMIFS(OFFSET([2]掉落汇总!$C$2:$C$871,,MATCH($B82,[2]掉落汇总!$D$1:$M$1)),[2]掉落汇总!$A$2:$A$871,M$1,[2]掉落汇总!$C$2:$C$871,$Q$2)/$Q$3)*宝箱投放计算!L82</f>
        <v>0.14714469228074273</v>
      </c>
      <c r="N82">
        <f ca="1">(SUMIFS(OFFSET([2]掉落汇总!$C$2:$C$871,,MATCH($B82,[2]掉落汇总!$D$1:$M$1)),[2]掉落汇总!$A$2:$A$871,N$1,[2]掉落汇总!$C$2:$C$871,$Q$1)+SUMIFS(OFFSET([2]掉落汇总!$C$2:$C$871,,MATCH($B82,[2]掉落汇总!$D$1:$M$1)),[2]掉落汇总!$A$2:$A$871,N$1,[2]掉落汇总!$C$2:$C$871,$Q$2)/$Q$3)*宝箱投放计算!M82</f>
        <v>3.9341037619867215E-2</v>
      </c>
      <c r="O82">
        <f ca="1">(SUMIFS(OFFSET([2]掉落汇总!$C$2:$C$871,,MATCH($B82,[2]掉落汇总!$D$1:$M$1)),[2]掉落汇总!$A$2:$A$871,O$1,[2]掉落汇总!$C$2:$C$871,$Q$1)+SUMIFS(OFFSET([2]掉落汇总!$C$2:$C$871,,MATCH($B82,[2]掉落汇总!$D$1:$M$1)),[2]掉落汇总!$A$2:$A$871,O$1,[2]掉落汇总!$C$2:$C$871,$Q$2)/$Q$3)*宝箱投放计算!N82</f>
        <v>8.2982769549933721E-2</v>
      </c>
    </row>
    <row r="83" spans="1:15" x14ac:dyDescent="0.2">
      <c r="A83">
        <f>玩家成长时间线!A83</f>
        <v>82</v>
      </c>
      <c r="B83">
        <f>玩家成长时间线!B83</f>
        <v>10</v>
      </c>
      <c r="C83">
        <f ca="1">SUM($D$2:D83)</f>
        <v>279.36127868085185</v>
      </c>
      <c r="D83">
        <f t="shared" ca="1" si="1"/>
        <v>1.4758630496845395</v>
      </c>
      <c r="E83">
        <f ca="1">(SUMIFS(OFFSET([2]掉落汇总!$C$2:$C$871,,MATCH($B83,[2]掉落汇总!$D$1:$M$1)),[2]掉落汇总!$A$2:$A$871,E$1,[2]掉落汇总!$C$2:$C$871,$Q$1)+SUMIFS(OFFSET([2]掉落汇总!$C$2:$C$871,,MATCH($B83,[2]掉落汇总!$D$1:$M$1)),[2]掉落汇总!$A$2:$A$871,E$1,[2]掉落汇总!$C$2:$C$871,$Q$2)/$Q$3)*宝箱投放计算!D83</f>
        <v>0.43813571804313511</v>
      </c>
      <c r="F83">
        <f ca="1">(SUMIFS(OFFSET([2]掉落汇总!$C$2:$C$871,,MATCH($B83,[2]掉落汇总!$D$1:$M$1)),[2]掉落汇总!$A$2:$A$871,F$1,[2]掉落汇总!$C$2:$C$871,$Q$1)+SUMIFS(OFFSET([2]掉落汇总!$C$2:$C$871,,MATCH($B83,[2]掉落汇总!$D$1:$M$1)),[2]掉落汇总!$A$2:$A$871,F$1,[2]掉落汇总!$C$2:$C$871,$Q$2)/$Q$3)*宝箱投放计算!E83</f>
        <v>0.61962134251290868</v>
      </c>
      <c r="G83">
        <f ca="1">(SUMIFS(OFFSET([2]掉落汇总!$C$2:$C$871,,MATCH($B83,[2]掉落汇总!$D$1:$M$1)),[2]掉落汇总!$A$2:$A$871,G$1,[2]掉落汇总!$C$2:$C$871,$Q$1)+SUMIFS(OFFSET([2]掉落汇总!$C$2:$C$871,,MATCH($B83,[2]掉落汇总!$D$1:$M$1)),[2]掉落汇总!$A$2:$A$871,G$1,[2]掉落汇总!$C$2:$C$871,$Q$2)/$Q$3)*宝箱投放计算!F83</f>
        <v>0</v>
      </c>
      <c r="H83">
        <f ca="1">(SUMIFS(OFFSET([2]掉落汇总!$C$2:$C$871,,MATCH($B83,[2]掉落汇总!$D$1:$M$1)),[2]掉落汇总!$A$2:$A$871,H$1,[2]掉落汇总!$C$2:$C$871,$Q$1)+SUMIFS(OFFSET([2]掉落汇总!$C$2:$C$871,,MATCH($B83,[2]掉落汇总!$D$1:$M$1)),[2]掉落汇总!$A$2:$A$871,H$1,[2]掉落汇总!$C$2:$C$871,$Q$2)/$Q$3)*宝箱投放计算!G83</f>
        <v>0</v>
      </c>
      <c r="I83">
        <f ca="1">(SUMIFS(OFFSET([2]掉落汇总!$C$2:$C$871,,MATCH($B83,[2]掉落汇总!$D$1:$M$1)),[2]掉落汇总!$A$2:$A$871,I$1,[2]掉落汇总!$C$2:$C$871,$Q$1)+SUMIFS(OFFSET([2]掉落汇总!$C$2:$C$871,,MATCH($B83,[2]掉落汇总!$D$1:$M$1)),[2]掉落汇总!$A$2:$A$871,I$1,[2]掉落汇总!$C$2:$C$871,$Q$2)/$Q$3)*宝箱投放计算!H83</f>
        <v>0</v>
      </c>
      <c r="J83">
        <f ca="1">(SUMIFS(OFFSET([2]掉落汇总!$C$2:$C$871,,MATCH($B83,[2]掉落汇总!$D$1:$M$1)),[2]掉落汇总!$A$2:$A$871,J$1,[2]掉落汇总!$C$2:$C$871,$Q$1)+SUMIFS(OFFSET([2]掉落汇总!$C$2:$C$871,,MATCH($B83,[2]掉落汇总!$D$1:$M$1)),[2]掉落汇总!$A$2:$A$871,J$1,[2]掉落汇总!$C$2:$C$871,$Q$2)/$Q$3)*宝箱投放计算!I83</f>
        <v>0</v>
      </c>
      <c r="K83">
        <f ca="1">(SUMIFS(OFFSET([2]掉落汇总!$C$2:$C$871,,MATCH($B83,[2]掉落汇总!$D$1:$M$1)),[2]掉落汇总!$A$2:$A$871,K$1,[2]掉落汇总!$C$2:$C$871,$Q$1)+SUMIFS(OFFSET([2]掉落汇总!$C$2:$C$871,,MATCH($B83,[2]掉落汇总!$D$1:$M$1)),[2]掉落汇总!$A$2:$A$871,K$1,[2]掉落汇总!$C$2:$C$871,$Q$2)/$Q$3)*宝箱投放计算!J83</f>
        <v>0</v>
      </c>
      <c r="L83">
        <f ca="1">(SUMIFS(OFFSET([2]掉落汇总!$C$2:$C$871,,MATCH($B83,[2]掉落汇总!$D$1:$M$1)),[2]掉落汇总!$A$2:$A$871,L$1,[2]掉落汇总!$C$2:$C$871,$Q$1)+SUMIFS(OFFSET([2]掉落汇总!$C$2:$C$871,,MATCH($B83,[2]掉落汇总!$D$1:$M$1)),[2]掉落汇总!$A$2:$A$871,L$1,[2]掉落汇总!$C$2:$C$871,$Q$2)/$Q$3)*宝箱投放计算!K83</f>
        <v>0.14863748967795209</v>
      </c>
      <c r="M83">
        <f ca="1">(SUMIFS(OFFSET([2]掉落汇总!$C$2:$C$871,,MATCH($B83,[2]掉落汇总!$D$1:$M$1)),[2]掉落汇总!$A$2:$A$871,M$1,[2]掉落汇总!$C$2:$C$871,$Q$1)+SUMIFS(OFFSET([2]掉落汇总!$C$2:$C$871,,MATCH($B83,[2]掉落汇总!$D$1:$M$1)),[2]掉落汇总!$A$2:$A$871,M$1,[2]掉落汇总!$C$2:$C$871,$Q$2)/$Q$3)*宝箱投放计算!L83</f>
        <v>0.14714469228074273</v>
      </c>
      <c r="N83">
        <f ca="1">(SUMIFS(OFFSET([2]掉落汇总!$C$2:$C$871,,MATCH($B83,[2]掉落汇总!$D$1:$M$1)),[2]掉落汇总!$A$2:$A$871,N$1,[2]掉落汇总!$C$2:$C$871,$Q$1)+SUMIFS(OFFSET([2]掉落汇总!$C$2:$C$871,,MATCH($B83,[2]掉落汇总!$D$1:$M$1)),[2]掉落汇总!$A$2:$A$871,N$1,[2]掉落汇总!$C$2:$C$871,$Q$2)/$Q$3)*宝箱投放计算!M83</f>
        <v>3.9341037619867215E-2</v>
      </c>
      <c r="O83">
        <f ca="1">(SUMIFS(OFFSET([2]掉落汇总!$C$2:$C$871,,MATCH($B83,[2]掉落汇总!$D$1:$M$1)),[2]掉落汇总!$A$2:$A$871,O$1,[2]掉落汇总!$C$2:$C$871,$Q$1)+SUMIFS(OFFSET([2]掉落汇总!$C$2:$C$871,,MATCH($B83,[2]掉落汇总!$D$1:$M$1)),[2]掉落汇总!$A$2:$A$871,O$1,[2]掉落汇总!$C$2:$C$871,$Q$2)/$Q$3)*宝箱投放计算!N83</f>
        <v>8.2982769549933721E-2</v>
      </c>
    </row>
    <row r="84" spans="1:15" x14ac:dyDescent="0.2">
      <c r="A84">
        <f>玩家成长时间线!A84</f>
        <v>83</v>
      </c>
      <c r="B84">
        <f>玩家成长时间线!B84</f>
        <v>10</v>
      </c>
      <c r="C84">
        <f ca="1">SUM($D$2:D84)</f>
        <v>280.82199180944224</v>
      </c>
      <c r="D84">
        <f t="shared" ca="1" si="1"/>
        <v>1.4607131285903785</v>
      </c>
      <c r="E84">
        <f ca="1">(SUMIFS(OFFSET([2]掉落汇总!$C$2:$C$871,,MATCH($B84,[2]掉落汇总!$D$1:$M$1)),[2]掉落汇总!$A$2:$A$871,E$1,[2]掉落汇总!$C$2:$C$871,$Q$1)+SUMIFS(OFFSET([2]掉落汇总!$C$2:$C$871,,MATCH($B84,[2]掉落汇总!$D$1:$M$1)),[2]掉落汇总!$A$2:$A$871,E$1,[2]掉落汇总!$C$2:$C$871,$Q$2)/$Q$3)*宝箱投放计算!D84</f>
        <v>0.4229857969489742</v>
      </c>
      <c r="F84">
        <f ca="1">(SUMIFS(OFFSET([2]掉落汇总!$C$2:$C$871,,MATCH($B84,[2]掉落汇总!$D$1:$M$1)),[2]掉落汇总!$A$2:$A$871,F$1,[2]掉落汇总!$C$2:$C$871,$Q$1)+SUMIFS(OFFSET([2]掉落汇总!$C$2:$C$871,,MATCH($B84,[2]掉落汇总!$D$1:$M$1)),[2]掉落汇总!$A$2:$A$871,F$1,[2]掉落汇总!$C$2:$C$871,$Q$2)/$Q$3)*宝箱投放计算!E84</f>
        <v>0.61962134251290868</v>
      </c>
      <c r="G84">
        <f ca="1">(SUMIFS(OFFSET([2]掉落汇总!$C$2:$C$871,,MATCH($B84,[2]掉落汇总!$D$1:$M$1)),[2]掉落汇总!$A$2:$A$871,G$1,[2]掉落汇总!$C$2:$C$871,$Q$1)+SUMIFS(OFFSET([2]掉落汇总!$C$2:$C$871,,MATCH($B84,[2]掉落汇总!$D$1:$M$1)),[2]掉落汇总!$A$2:$A$871,G$1,[2]掉落汇总!$C$2:$C$871,$Q$2)/$Q$3)*宝箱投放计算!F84</f>
        <v>0</v>
      </c>
      <c r="H84">
        <f ca="1">(SUMIFS(OFFSET([2]掉落汇总!$C$2:$C$871,,MATCH($B84,[2]掉落汇总!$D$1:$M$1)),[2]掉落汇总!$A$2:$A$871,H$1,[2]掉落汇总!$C$2:$C$871,$Q$1)+SUMIFS(OFFSET([2]掉落汇总!$C$2:$C$871,,MATCH($B84,[2]掉落汇总!$D$1:$M$1)),[2]掉落汇总!$A$2:$A$871,H$1,[2]掉落汇总!$C$2:$C$871,$Q$2)/$Q$3)*宝箱投放计算!G84</f>
        <v>0</v>
      </c>
      <c r="I84">
        <f ca="1">(SUMIFS(OFFSET([2]掉落汇总!$C$2:$C$871,,MATCH($B84,[2]掉落汇总!$D$1:$M$1)),[2]掉落汇总!$A$2:$A$871,I$1,[2]掉落汇总!$C$2:$C$871,$Q$1)+SUMIFS(OFFSET([2]掉落汇总!$C$2:$C$871,,MATCH($B84,[2]掉落汇总!$D$1:$M$1)),[2]掉落汇总!$A$2:$A$871,I$1,[2]掉落汇总!$C$2:$C$871,$Q$2)/$Q$3)*宝箱投放计算!H84</f>
        <v>0</v>
      </c>
      <c r="J84">
        <f ca="1">(SUMIFS(OFFSET([2]掉落汇总!$C$2:$C$871,,MATCH($B84,[2]掉落汇总!$D$1:$M$1)),[2]掉落汇总!$A$2:$A$871,J$1,[2]掉落汇总!$C$2:$C$871,$Q$1)+SUMIFS(OFFSET([2]掉落汇总!$C$2:$C$871,,MATCH($B84,[2]掉落汇总!$D$1:$M$1)),[2]掉落汇总!$A$2:$A$871,J$1,[2]掉落汇总!$C$2:$C$871,$Q$2)/$Q$3)*宝箱投放计算!I84</f>
        <v>0</v>
      </c>
      <c r="K84">
        <f ca="1">(SUMIFS(OFFSET([2]掉落汇总!$C$2:$C$871,,MATCH($B84,[2]掉落汇总!$D$1:$M$1)),[2]掉落汇总!$A$2:$A$871,K$1,[2]掉落汇总!$C$2:$C$871,$Q$1)+SUMIFS(OFFSET([2]掉落汇总!$C$2:$C$871,,MATCH($B84,[2]掉落汇总!$D$1:$M$1)),[2]掉落汇总!$A$2:$A$871,K$1,[2]掉落汇总!$C$2:$C$871,$Q$2)/$Q$3)*宝箱投放计算!J84</f>
        <v>0</v>
      </c>
      <c r="L84">
        <f ca="1">(SUMIFS(OFFSET([2]掉落汇总!$C$2:$C$871,,MATCH($B84,[2]掉落汇总!$D$1:$M$1)),[2]掉落汇总!$A$2:$A$871,L$1,[2]掉落汇总!$C$2:$C$871,$Q$1)+SUMIFS(OFFSET([2]掉落汇总!$C$2:$C$871,,MATCH($B84,[2]掉落汇总!$D$1:$M$1)),[2]掉落汇总!$A$2:$A$871,L$1,[2]掉落汇总!$C$2:$C$871,$Q$2)/$Q$3)*宝箱投放计算!K84</f>
        <v>0.14863748967795209</v>
      </c>
      <c r="M84">
        <f ca="1">(SUMIFS(OFFSET([2]掉落汇总!$C$2:$C$871,,MATCH($B84,[2]掉落汇总!$D$1:$M$1)),[2]掉落汇总!$A$2:$A$871,M$1,[2]掉落汇总!$C$2:$C$871,$Q$1)+SUMIFS(OFFSET([2]掉落汇总!$C$2:$C$871,,MATCH($B84,[2]掉落汇总!$D$1:$M$1)),[2]掉落汇总!$A$2:$A$871,M$1,[2]掉落汇总!$C$2:$C$871,$Q$2)/$Q$3)*宝箱投放计算!L84</f>
        <v>0.14714469228074273</v>
      </c>
      <c r="N84">
        <f ca="1">(SUMIFS(OFFSET([2]掉落汇总!$C$2:$C$871,,MATCH($B84,[2]掉落汇总!$D$1:$M$1)),[2]掉落汇总!$A$2:$A$871,N$1,[2]掉落汇总!$C$2:$C$871,$Q$1)+SUMIFS(OFFSET([2]掉落汇总!$C$2:$C$871,,MATCH($B84,[2]掉落汇总!$D$1:$M$1)),[2]掉落汇总!$A$2:$A$871,N$1,[2]掉落汇总!$C$2:$C$871,$Q$2)/$Q$3)*宝箱投放计算!M84</f>
        <v>3.9341037619867215E-2</v>
      </c>
      <c r="O84">
        <f ca="1">(SUMIFS(OFFSET([2]掉落汇总!$C$2:$C$871,,MATCH($B84,[2]掉落汇总!$D$1:$M$1)),[2]掉落汇总!$A$2:$A$871,O$1,[2]掉落汇总!$C$2:$C$871,$Q$1)+SUMIFS(OFFSET([2]掉落汇总!$C$2:$C$871,,MATCH($B84,[2]掉落汇总!$D$1:$M$1)),[2]掉落汇总!$A$2:$A$871,O$1,[2]掉落汇总!$C$2:$C$871,$Q$2)/$Q$3)*宝箱投放计算!N84</f>
        <v>8.2982769549933721E-2</v>
      </c>
    </row>
    <row r="85" spans="1:15" x14ac:dyDescent="0.2">
      <c r="A85">
        <f>玩家成长时间线!A85</f>
        <v>84</v>
      </c>
      <c r="B85">
        <f>玩家成长时间线!B85</f>
        <v>8</v>
      </c>
      <c r="C85">
        <f ca="1">SUM($D$2:D85)</f>
        <v>283.19147856654655</v>
      </c>
      <c r="D85">
        <f t="shared" ca="1" si="1"/>
        <v>2.3694867571042986</v>
      </c>
      <c r="E85">
        <f ca="1">(SUMIFS(OFFSET([2]掉落汇总!$C$2:$C$871,,MATCH($B85,[2]掉落汇总!$D$1:$M$1)),[2]掉落汇总!$A$2:$A$871,E$1,[2]掉落汇总!$C$2:$C$871,$Q$1)+SUMIFS(OFFSET([2]掉落汇总!$C$2:$C$871,,MATCH($B85,[2]掉落汇总!$D$1:$M$1)),[2]掉落汇总!$A$2:$A$871,E$1,[2]掉落汇总!$C$2:$C$871,$Q$2)/$Q$3)*宝箱投放计算!D85</f>
        <v>0.43663846153846153</v>
      </c>
      <c r="F85">
        <f ca="1">(SUMIFS(OFFSET([2]掉落汇总!$C$2:$C$871,,MATCH($B85,[2]掉落汇总!$D$1:$M$1)),[2]掉落汇总!$A$2:$A$871,F$1,[2]掉落汇总!$C$2:$C$871,$Q$1)+SUMIFS(OFFSET([2]掉落汇总!$C$2:$C$871,,MATCH($B85,[2]掉落汇总!$D$1:$M$1)),[2]掉落汇总!$A$2:$A$871,F$1,[2]掉落汇总!$C$2:$C$871,$Q$2)/$Q$3)*宝箱投放计算!E85</f>
        <v>0.49569707401032698</v>
      </c>
      <c r="G85">
        <f ca="1">(SUMIFS(OFFSET([2]掉落汇总!$C$2:$C$871,,MATCH($B85,[2]掉落汇总!$D$1:$M$1)),[2]掉落汇总!$A$2:$A$871,G$1,[2]掉落汇总!$C$2:$C$871,$Q$1)+SUMIFS(OFFSET([2]掉落汇总!$C$2:$C$871,,MATCH($B85,[2]掉落汇总!$D$1:$M$1)),[2]掉落汇总!$A$2:$A$871,G$1,[2]掉落汇总!$C$2:$C$871,$Q$2)/$Q$3)*宝箱投放计算!F85</f>
        <v>1.0190452324270141</v>
      </c>
      <c r="H85">
        <f ca="1">(SUMIFS(OFFSET([2]掉落汇总!$C$2:$C$871,,MATCH($B85,[2]掉落汇总!$D$1:$M$1)),[2]掉落汇总!$A$2:$A$871,H$1,[2]掉落汇总!$C$2:$C$871,$Q$1)+SUMIFS(OFFSET([2]掉落汇总!$C$2:$C$871,,MATCH($B85,[2]掉落汇总!$D$1:$M$1)),[2]掉落汇总!$A$2:$A$871,H$1,[2]掉落汇总!$C$2:$C$871,$Q$2)/$Q$3)*宝箱投放计算!G85</f>
        <v>0</v>
      </c>
      <c r="I85">
        <f ca="1">(SUMIFS(OFFSET([2]掉落汇总!$C$2:$C$871,,MATCH($B85,[2]掉落汇总!$D$1:$M$1)),[2]掉落汇总!$A$2:$A$871,I$1,[2]掉落汇总!$C$2:$C$871,$Q$1)+SUMIFS(OFFSET([2]掉落汇总!$C$2:$C$871,,MATCH($B85,[2]掉落汇总!$D$1:$M$1)),[2]掉落汇总!$A$2:$A$871,I$1,[2]掉落汇总!$C$2:$C$871,$Q$2)/$Q$3)*宝箱投放计算!H85</f>
        <v>0</v>
      </c>
      <c r="J85">
        <f ca="1">(SUMIFS(OFFSET([2]掉落汇总!$C$2:$C$871,,MATCH($B85,[2]掉落汇总!$D$1:$M$1)),[2]掉落汇总!$A$2:$A$871,J$1,[2]掉落汇总!$C$2:$C$871,$Q$1)+SUMIFS(OFFSET([2]掉落汇总!$C$2:$C$871,,MATCH($B85,[2]掉落汇总!$D$1:$M$1)),[2]掉落汇总!$A$2:$A$871,J$1,[2]掉落汇总!$C$2:$C$871,$Q$2)/$Q$3)*宝箱投放计算!I85</f>
        <v>0</v>
      </c>
      <c r="K85">
        <f ca="1">(SUMIFS(OFFSET([2]掉落汇总!$C$2:$C$871,,MATCH($B85,[2]掉落汇总!$D$1:$M$1)),[2]掉落汇总!$A$2:$A$871,K$1,[2]掉落汇总!$C$2:$C$871,$Q$1)+SUMIFS(OFFSET([2]掉落汇总!$C$2:$C$871,,MATCH($B85,[2]掉落汇总!$D$1:$M$1)),[2]掉落汇总!$A$2:$A$871,K$1,[2]掉落汇总!$C$2:$C$871,$Q$2)/$Q$3)*宝箱投放计算!J85</f>
        <v>0</v>
      </c>
      <c r="L85">
        <f ca="1">(SUMIFS(OFFSET([2]掉落汇总!$C$2:$C$871,,MATCH($B85,[2]掉落汇总!$D$1:$M$1)),[2]掉落汇总!$A$2:$A$871,L$1,[2]掉落汇总!$C$2:$C$871,$Q$1)+SUMIFS(OFFSET([2]掉落汇总!$C$2:$C$871,,MATCH($B85,[2]掉落汇总!$D$1:$M$1)),[2]掉落汇总!$A$2:$A$871,L$1,[2]掉落汇总!$C$2:$C$871,$Q$2)/$Q$3)*宝箱投放计算!K85</f>
        <v>0.14863748967795209</v>
      </c>
      <c r="M85">
        <f ca="1">(SUMIFS(OFFSET([2]掉落汇总!$C$2:$C$871,,MATCH($B85,[2]掉落汇总!$D$1:$M$1)),[2]掉落汇总!$A$2:$A$871,M$1,[2]掉落汇总!$C$2:$C$871,$Q$1)+SUMIFS(OFFSET([2]掉落汇总!$C$2:$C$871,,MATCH($B85,[2]掉落汇总!$D$1:$M$1)),[2]掉落汇总!$A$2:$A$871,M$1,[2]掉落汇总!$C$2:$C$871,$Q$2)/$Q$3)*宝箱投放计算!L85</f>
        <v>0.14714469228074273</v>
      </c>
      <c r="N85">
        <f ca="1">(SUMIFS(OFFSET([2]掉落汇总!$C$2:$C$871,,MATCH($B85,[2]掉落汇总!$D$1:$M$1)),[2]掉落汇总!$A$2:$A$871,N$1,[2]掉落汇总!$C$2:$C$871,$Q$1)+SUMIFS(OFFSET([2]掉落汇总!$C$2:$C$871,,MATCH($B85,[2]掉落汇总!$D$1:$M$1)),[2]掉落汇总!$A$2:$A$871,N$1,[2]掉落汇总!$C$2:$C$871,$Q$2)/$Q$3)*宝箱投放计算!M85</f>
        <v>3.9341037619867215E-2</v>
      </c>
      <c r="O85">
        <f ca="1">(SUMIFS(OFFSET([2]掉落汇总!$C$2:$C$871,,MATCH($B85,[2]掉落汇总!$D$1:$M$1)),[2]掉落汇总!$A$2:$A$871,O$1,[2]掉落汇总!$C$2:$C$871,$Q$1)+SUMIFS(OFFSET([2]掉落汇总!$C$2:$C$871,,MATCH($B85,[2]掉落汇总!$D$1:$M$1)),[2]掉落汇总!$A$2:$A$871,O$1,[2]掉落汇总!$C$2:$C$871,$Q$2)/$Q$3)*宝箱投放计算!N85</f>
        <v>8.2982769549933721E-2</v>
      </c>
    </row>
    <row r="86" spans="1:15" x14ac:dyDescent="0.2">
      <c r="A86">
        <f>玩家成长时间线!A86</f>
        <v>85</v>
      </c>
      <c r="B86">
        <f>玩家成长时间线!B86</f>
        <v>8</v>
      </c>
      <c r="C86">
        <f ca="1">SUM($D$2:D86)</f>
        <v>284.49518932199305</v>
      </c>
      <c r="D86">
        <f t="shared" ca="1" si="1"/>
        <v>1.303710755446515</v>
      </c>
      <c r="E86">
        <f ca="1">(SUMIFS(OFFSET([2]掉落汇总!$C$2:$C$871,,MATCH($B86,[2]掉落汇总!$D$1:$M$1)),[2]掉落汇总!$A$2:$A$871,E$1,[2]掉落汇总!$C$2:$C$871,$Q$1)+SUMIFS(OFFSET([2]掉落汇总!$C$2:$C$871,,MATCH($B86,[2]掉落汇总!$D$1:$M$1)),[2]掉落汇总!$A$2:$A$871,E$1,[2]掉落汇总!$C$2:$C$871,$Q$2)/$Q$3)*宝箱投放计算!D86</f>
        <v>0.38990769230769234</v>
      </c>
      <c r="F86">
        <f ca="1">(SUMIFS(OFFSET([2]掉落汇总!$C$2:$C$871,,MATCH($B86,[2]掉落汇总!$D$1:$M$1)),[2]掉落汇总!$A$2:$A$871,F$1,[2]掉落汇总!$C$2:$C$871,$Q$1)+SUMIFS(OFFSET([2]掉落汇总!$C$2:$C$871,,MATCH($B86,[2]掉落汇总!$D$1:$M$1)),[2]掉落汇总!$A$2:$A$871,F$1,[2]掉落汇总!$C$2:$C$871,$Q$2)/$Q$3)*宝箱投放计算!E86</f>
        <v>0.49569707401032698</v>
      </c>
      <c r="G86">
        <f ca="1">(SUMIFS(OFFSET([2]掉落汇总!$C$2:$C$871,,MATCH($B86,[2]掉落汇总!$D$1:$M$1)),[2]掉落汇总!$A$2:$A$871,G$1,[2]掉落汇总!$C$2:$C$871,$Q$1)+SUMIFS(OFFSET([2]掉落汇总!$C$2:$C$871,,MATCH($B86,[2]掉落汇总!$D$1:$M$1)),[2]掉落汇总!$A$2:$A$871,G$1,[2]掉落汇总!$C$2:$C$871,$Q$2)/$Q$3)*宝箱投放计算!F86</f>
        <v>0</v>
      </c>
      <c r="H86">
        <f ca="1">(SUMIFS(OFFSET([2]掉落汇总!$C$2:$C$871,,MATCH($B86,[2]掉落汇总!$D$1:$M$1)),[2]掉落汇总!$A$2:$A$871,H$1,[2]掉落汇总!$C$2:$C$871,$Q$1)+SUMIFS(OFFSET([2]掉落汇总!$C$2:$C$871,,MATCH($B86,[2]掉落汇总!$D$1:$M$1)),[2]掉落汇总!$A$2:$A$871,H$1,[2]掉落汇总!$C$2:$C$871,$Q$2)/$Q$3)*宝箱投放计算!G86</f>
        <v>0</v>
      </c>
      <c r="I86">
        <f ca="1">(SUMIFS(OFFSET([2]掉落汇总!$C$2:$C$871,,MATCH($B86,[2]掉落汇总!$D$1:$M$1)),[2]掉落汇总!$A$2:$A$871,I$1,[2]掉落汇总!$C$2:$C$871,$Q$1)+SUMIFS(OFFSET([2]掉落汇总!$C$2:$C$871,,MATCH($B86,[2]掉落汇总!$D$1:$M$1)),[2]掉落汇总!$A$2:$A$871,I$1,[2]掉落汇总!$C$2:$C$871,$Q$2)/$Q$3)*宝箱投放计算!H86</f>
        <v>0</v>
      </c>
      <c r="J86">
        <f ca="1">(SUMIFS(OFFSET([2]掉落汇总!$C$2:$C$871,,MATCH($B86,[2]掉落汇总!$D$1:$M$1)),[2]掉落汇总!$A$2:$A$871,J$1,[2]掉落汇总!$C$2:$C$871,$Q$1)+SUMIFS(OFFSET([2]掉落汇总!$C$2:$C$871,,MATCH($B86,[2]掉落汇总!$D$1:$M$1)),[2]掉落汇总!$A$2:$A$871,J$1,[2]掉落汇总!$C$2:$C$871,$Q$2)/$Q$3)*宝箱投放计算!I86</f>
        <v>0</v>
      </c>
      <c r="K86">
        <f ca="1">(SUMIFS(OFFSET([2]掉落汇总!$C$2:$C$871,,MATCH($B86,[2]掉落汇总!$D$1:$M$1)),[2]掉落汇总!$A$2:$A$871,K$1,[2]掉落汇总!$C$2:$C$871,$Q$1)+SUMIFS(OFFSET([2]掉落汇总!$C$2:$C$871,,MATCH($B86,[2]掉落汇总!$D$1:$M$1)),[2]掉落汇总!$A$2:$A$871,K$1,[2]掉落汇总!$C$2:$C$871,$Q$2)/$Q$3)*宝箱投放计算!J86</f>
        <v>0</v>
      </c>
      <c r="L86">
        <f ca="1">(SUMIFS(OFFSET([2]掉落汇总!$C$2:$C$871,,MATCH($B86,[2]掉落汇总!$D$1:$M$1)),[2]掉落汇总!$A$2:$A$871,L$1,[2]掉落汇总!$C$2:$C$871,$Q$1)+SUMIFS(OFFSET([2]掉落汇总!$C$2:$C$871,,MATCH($B86,[2]掉落汇总!$D$1:$M$1)),[2]掉落汇总!$A$2:$A$871,L$1,[2]掉落汇总!$C$2:$C$871,$Q$2)/$Q$3)*宝箱投放计算!K86</f>
        <v>0.14863748967795209</v>
      </c>
      <c r="M86">
        <f ca="1">(SUMIFS(OFFSET([2]掉落汇总!$C$2:$C$871,,MATCH($B86,[2]掉落汇总!$D$1:$M$1)),[2]掉落汇总!$A$2:$A$871,M$1,[2]掉落汇总!$C$2:$C$871,$Q$1)+SUMIFS(OFFSET([2]掉落汇总!$C$2:$C$871,,MATCH($B86,[2]掉落汇总!$D$1:$M$1)),[2]掉落汇总!$A$2:$A$871,M$1,[2]掉落汇总!$C$2:$C$871,$Q$2)/$Q$3)*宝箱投放计算!L86</f>
        <v>0.14714469228074273</v>
      </c>
      <c r="N86">
        <f ca="1">(SUMIFS(OFFSET([2]掉落汇总!$C$2:$C$871,,MATCH($B86,[2]掉落汇总!$D$1:$M$1)),[2]掉落汇总!$A$2:$A$871,N$1,[2]掉落汇总!$C$2:$C$871,$Q$1)+SUMIFS(OFFSET([2]掉落汇总!$C$2:$C$871,,MATCH($B86,[2]掉落汇总!$D$1:$M$1)),[2]掉落汇总!$A$2:$A$871,N$1,[2]掉落汇总!$C$2:$C$871,$Q$2)/$Q$3)*宝箱投放计算!M86</f>
        <v>3.9341037619867215E-2</v>
      </c>
      <c r="O86">
        <f ca="1">(SUMIFS(OFFSET([2]掉落汇总!$C$2:$C$871,,MATCH($B86,[2]掉落汇总!$D$1:$M$1)),[2]掉落汇总!$A$2:$A$871,O$1,[2]掉落汇总!$C$2:$C$871,$Q$1)+SUMIFS(OFFSET([2]掉落汇总!$C$2:$C$871,,MATCH($B86,[2]掉落汇总!$D$1:$M$1)),[2]掉落汇总!$A$2:$A$871,O$1,[2]掉落汇总!$C$2:$C$871,$Q$2)/$Q$3)*宝箱投放计算!N86</f>
        <v>8.2982769549933721E-2</v>
      </c>
    </row>
    <row r="87" spans="1:15" x14ac:dyDescent="0.2">
      <c r="A87">
        <f>玩家成长时间线!A87</f>
        <v>86</v>
      </c>
      <c r="B87">
        <f>玩家成长时间线!B87</f>
        <v>8</v>
      </c>
      <c r="C87">
        <f ca="1">SUM($D$2:D87)</f>
        <v>285.80928469282418</v>
      </c>
      <c r="D87">
        <f t="shared" ca="1" si="1"/>
        <v>1.3140953708311305</v>
      </c>
      <c r="E87">
        <f ca="1">(SUMIFS(OFFSET([2]掉落汇总!$C$2:$C$871,,MATCH($B87,[2]掉落汇总!$D$1:$M$1)),[2]掉落汇总!$A$2:$A$871,E$1,[2]掉落汇总!$C$2:$C$871,$Q$1)+SUMIFS(OFFSET([2]掉落汇总!$C$2:$C$871,,MATCH($B87,[2]掉落汇总!$D$1:$M$1)),[2]掉落汇总!$A$2:$A$871,E$1,[2]掉落汇总!$C$2:$C$871,$Q$2)/$Q$3)*宝箱投放计算!D87</f>
        <v>0.40029230769230773</v>
      </c>
      <c r="F87">
        <f ca="1">(SUMIFS(OFFSET([2]掉落汇总!$C$2:$C$871,,MATCH($B87,[2]掉落汇总!$D$1:$M$1)),[2]掉落汇总!$A$2:$A$871,F$1,[2]掉落汇总!$C$2:$C$871,$Q$1)+SUMIFS(OFFSET([2]掉落汇总!$C$2:$C$871,,MATCH($B87,[2]掉落汇总!$D$1:$M$1)),[2]掉落汇总!$A$2:$A$871,F$1,[2]掉落汇总!$C$2:$C$871,$Q$2)/$Q$3)*宝箱投放计算!E87</f>
        <v>0.49569707401032698</v>
      </c>
      <c r="G87">
        <f ca="1">(SUMIFS(OFFSET([2]掉落汇总!$C$2:$C$871,,MATCH($B87,[2]掉落汇总!$D$1:$M$1)),[2]掉落汇总!$A$2:$A$871,G$1,[2]掉落汇总!$C$2:$C$871,$Q$1)+SUMIFS(OFFSET([2]掉落汇总!$C$2:$C$871,,MATCH($B87,[2]掉落汇总!$D$1:$M$1)),[2]掉落汇总!$A$2:$A$871,G$1,[2]掉落汇总!$C$2:$C$871,$Q$2)/$Q$3)*宝箱投放计算!F87</f>
        <v>0</v>
      </c>
      <c r="H87">
        <f ca="1">(SUMIFS(OFFSET([2]掉落汇总!$C$2:$C$871,,MATCH($B87,[2]掉落汇总!$D$1:$M$1)),[2]掉落汇总!$A$2:$A$871,H$1,[2]掉落汇总!$C$2:$C$871,$Q$1)+SUMIFS(OFFSET([2]掉落汇总!$C$2:$C$871,,MATCH($B87,[2]掉落汇总!$D$1:$M$1)),[2]掉落汇总!$A$2:$A$871,H$1,[2]掉落汇总!$C$2:$C$871,$Q$2)/$Q$3)*宝箱投放计算!G87</f>
        <v>0</v>
      </c>
      <c r="I87">
        <f ca="1">(SUMIFS(OFFSET([2]掉落汇总!$C$2:$C$871,,MATCH($B87,[2]掉落汇总!$D$1:$M$1)),[2]掉落汇总!$A$2:$A$871,I$1,[2]掉落汇总!$C$2:$C$871,$Q$1)+SUMIFS(OFFSET([2]掉落汇总!$C$2:$C$871,,MATCH($B87,[2]掉落汇总!$D$1:$M$1)),[2]掉落汇总!$A$2:$A$871,I$1,[2]掉落汇总!$C$2:$C$871,$Q$2)/$Q$3)*宝箱投放计算!H87</f>
        <v>0</v>
      </c>
      <c r="J87">
        <f ca="1">(SUMIFS(OFFSET([2]掉落汇总!$C$2:$C$871,,MATCH($B87,[2]掉落汇总!$D$1:$M$1)),[2]掉落汇总!$A$2:$A$871,J$1,[2]掉落汇总!$C$2:$C$871,$Q$1)+SUMIFS(OFFSET([2]掉落汇总!$C$2:$C$871,,MATCH($B87,[2]掉落汇总!$D$1:$M$1)),[2]掉落汇总!$A$2:$A$871,J$1,[2]掉落汇总!$C$2:$C$871,$Q$2)/$Q$3)*宝箱投放计算!I87</f>
        <v>0</v>
      </c>
      <c r="K87">
        <f ca="1">(SUMIFS(OFFSET([2]掉落汇总!$C$2:$C$871,,MATCH($B87,[2]掉落汇总!$D$1:$M$1)),[2]掉落汇总!$A$2:$A$871,K$1,[2]掉落汇总!$C$2:$C$871,$Q$1)+SUMIFS(OFFSET([2]掉落汇总!$C$2:$C$871,,MATCH($B87,[2]掉落汇总!$D$1:$M$1)),[2]掉落汇总!$A$2:$A$871,K$1,[2]掉落汇总!$C$2:$C$871,$Q$2)/$Q$3)*宝箱投放计算!J87</f>
        <v>0</v>
      </c>
      <c r="L87">
        <f ca="1">(SUMIFS(OFFSET([2]掉落汇总!$C$2:$C$871,,MATCH($B87,[2]掉落汇总!$D$1:$M$1)),[2]掉落汇总!$A$2:$A$871,L$1,[2]掉落汇总!$C$2:$C$871,$Q$1)+SUMIFS(OFFSET([2]掉落汇总!$C$2:$C$871,,MATCH($B87,[2]掉落汇总!$D$1:$M$1)),[2]掉落汇总!$A$2:$A$871,L$1,[2]掉落汇总!$C$2:$C$871,$Q$2)/$Q$3)*宝箱投放计算!K87</f>
        <v>0.14863748967795209</v>
      </c>
      <c r="M87">
        <f ca="1">(SUMIFS(OFFSET([2]掉落汇总!$C$2:$C$871,,MATCH($B87,[2]掉落汇总!$D$1:$M$1)),[2]掉落汇总!$A$2:$A$871,M$1,[2]掉落汇总!$C$2:$C$871,$Q$1)+SUMIFS(OFFSET([2]掉落汇总!$C$2:$C$871,,MATCH($B87,[2]掉落汇总!$D$1:$M$1)),[2]掉落汇总!$A$2:$A$871,M$1,[2]掉落汇总!$C$2:$C$871,$Q$2)/$Q$3)*宝箱投放计算!L87</f>
        <v>0.14714469228074273</v>
      </c>
      <c r="N87">
        <f ca="1">(SUMIFS(OFFSET([2]掉落汇总!$C$2:$C$871,,MATCH($B87,[2]掉落汇总!$D$1:$M$1)),[2]掉落汇总!$A$2:$A$871,N$1,[2]掉落汇总!$C$2:$C$871,$Q$1)+SUMIFS(OFFSET([2]掉落汇总!$C$2:$C$871,,MATCH($B87,[2]掉落汇总!$D$1:$M$1)),[2]掉落汇总!$A$2:$A$871,N$1,[2]掉落汇总!$C$2:$C$871,$Q$2)/$Q$3)*宝箱投放计算!M87</f>
        <v>3.9341037619867215E-2</v>
      </c>
      <c r="O87">
        <f ca="1">(SUMIFS(OFFSET([2]掉落汇总!$C$2:$C$871,,MATCH($B87,[2]掉落汇总!$D$1:$M$1)),[2]掉落汇总!$A$2:$A$871,O$1,[2]掉落汇总!$C$2:$C$871,$Q$1)+SUMIFS(OFFSET([2]掉落汇总!$C$2:$C$871,,MATCH($B87,[2]掉落汇总!$D$1:$M$1)),[2]掉落汇总!$A$2:$A$871,O$1,[2]掉落汇总!$C$2:$C$871,$Q$2)/$Q$3)*宝箱投放计算!N87</f>
        <v>8.2982769549933721E-2</v>
      </c>
    </row>
    <row r="88" spans="1:15" x14ac:dyDescent="0.2">
      <c r="A88">
        <f>玩家成长时间线!A88</f>
        <v>87</v>
      </c>
      <c r="B88">
        <f>玩家成长时间线!B88</f>
        <v>9</v>
      </c>
      <c r="C88">
        <f ca="1">SUM($D$2:D88)</f>
        <v>291.62713346154874</v>
      </c>
      <c r="D88">
        <f t="shared" ca="1" si="1"/>
        <v>5.8178487687245619</v>
      </c>
      <c r="E88">
        <f ca="1">(SUMIFS(OFFSET([2]掉落汇总!$C$2:$C$871,,MATCH($B88,[2]掉落汇总!$D$1:$M$1)),[2]掉落汇总!$A$2:$A$871,E$1,[2]掉落汇总!$C$2:$C$871,$Q$1)+SUMIFS(OFFSET([2]掉落汇总!$C$2:$C$871,,MATCH($B88,[2]掉落汇总!$D$1:$M$1)),[2]掉落汇总!$A$2:$A$871,E$1,[2]掉落汇总!$C$2:$C$871,$Q$2)/$Q$3)*宝箱投放计算!D88</f>
        <v>0.39656270447110142</v>
      </c>
      <c r="F88">
        <f ca="1">(SUMIFS(OFFSET([2]掉落汇总!$C$2:$C$871,,MATCH($B88,[2]掉落汇总!$D$1:$M$1)),[2]掉落汇总!$A$2:$A$871,F$1,[2]掉落汇总!$C$2:$C$871,$Q$1)+SUMIFS(OFFSET([2]掉落汇总!$C$2:$C$871,,MATCH($B88,[2]掉落汇总!$D$1:$M$1)),[2]掉落汇总!$A$2:$A$871,F$1,[2]掉落汇总!$C$2:$C$871,$Q$2)/$Q$3)*宝箱投放计算!E88</f>
        <v>0.61962134251290868</v>
      </c>
      <c r="G88">
        <f ca="1">(SUMIFS(OFFSET([2]掉落汇总!$C$2:$C$871,,MATCH($B88,[2]掉落汇总!$D$1:$M$1)),[2]掉落汇总!$A$2:$A$871,G$1,[2]掉落汇总!$C$2:$C$871,$Q$1)+SUMIFS(OFFSET([2]掉落汇总!$C$2:$C$871,,MATCH($B88,[2]掉落汇总!$D$1:$M$1)),[2]掉落汇总!$A$2:$A$871,G$1,[2]掉落汇总!$C$2:$C$871,$Q$2)/$Q$3)*宝箱投放计算!F88</f>
        <v>0</v>
      </c>
      <c r="H88">
        <f ca="1">(SUMIFS(OFFSET([2]掉落汇总!$C$2:$C$871,,MATCH($B88,[2]掉落汇总!$D$1:$M$1)),[2]掉落汇总!$A$2:$A$871,H$1,[2]掉落汇总!$C$2:$C$871,$Q$1)+SUMIFS(OFFSET([2]掉落汇总!$C$2:$C$871,,MATCH($B88,[2]掉落汇总!$D$1:$M$1)),[2]掉落汇总!$A$2:$A$871,H$1,[2]掉落汇总!$C$2:$C$871,$Q$2)/$Q$3)*宝箱投放计算!G88</f>
        <v>0</v>
      </c>
      <c r="I88">
        <f ca="1">(SUMIFS(OFFSET([2]掉落汇总!$C$2:$C$871,,MATCH($B88,[2]掉落汇总!$D$1:$M$1)),[2]掉落汇总!$A$2:$A$871,I$1,[2]掉落汇总!$C$2:$C$871,$Q$1)+SUMIFS(OFFSET([2]掉落汇总!$C$2:$C$871,,MATCH($B88,[2]掉落汇总!$D$1:$M$1)),[2]掉落汇总!$A$2:$A$871,I$1,[2]掉落汇总!$C$2:$C$871,$Q$2)/$Q$3)*宝箱投放计算!H88</f>
        <v>0.89605873261205571</v>
      </c>
      <c r="J88">
        <f ca="1">(SUMIFS(OFFSET([2]掉落汇总!$C$2:$C$871,,MATCH($B88,[2]掉落汇总!$D$1:$M$1)),[2]掉落汇总!$A$2:$A$871,J$1,[2]掉落汇总!$C$2:$C$871,$Q$1)+SUMIFS(OFFSET([2]掉落汇总!$C$2:$C$871,,MATCH($B88,[2]掉落汇总!$D$1:$M$1)),[2]掉落汇总!$A$2:$A$871,J$1,[2]掉落汇总!$C$2:$C$871,$Q$2)/$Q$3)*宝箱投放计算!I88</f>
        <v>3.4874999999999998</v>
      </c>
      <c r="K88">
        <f ca="1">(SUMIFS(OFFSET([2]掉落汇总!$C$2:$C$871,,MATCH($B88,[2]掉落汇总!$D$1:$M$1)),[2]掉落汇总!$A$2:$A$871,K$1,[2]掉落汇总!$C$2:$C$871,$Q$1)+SUMIFS(OFFSET([2]掉落汇总!$C$2:$C$871,,MATCH($B88,[2]掉落汇总!$D$1:$M$1)),[2]掉落汇总!$A$2:$A$871,K$1,[2]掉落汇总!$C$2:$C$871,$Q$2)/$Q$3)*宝箱投放计算!J88</f>
        <v>0</v>
      </c>
      <c r="L88">
        <f ca="1">(SUMIFS(OFFSET([2]掉落汇总!$C$2:$C$871,,MATCH($B88,[2]掉落汇总!$D$1:$M$1)),[2]掉落汇总!$A$2:$A$871,L$1,[2]掉落汇总!$C$2:$C$871,$Q$1)+SUMIFS(OFFSET([2]掉落汇总!$C$2:$C$871,,MATCH($B88,[2]掉落汇总!$D$1:$M$1)),[2]掉落汇总!$A$2:$A$871,L$1,[2]掉落汇总!$C$2:$C$871,$Q$2)/$Q$3)*宝箱投放计算!K88</f>
        <v>0.14863748967795209</v>
      </c>
      <c r="M88">
        <f ca="1">(SUMIFS(OFFSET([2]掉落汇总!$C$2:$C$871,,MATCH($B88,[2]掉落汇总!$D$1:$M$1)),[2]掉落汇总!$A$2:$A$871,M$1,[2]掉落汇总!$C$2:$C$871,$Q$1)+SUMIFS(OFFSET([2]掉落汇总!$C$2:$C$871,,MATCH($B88,[2]掉落汇总!$D$1:$M$1)),[2]掉落汇总!$A$2:$A$871,M$1,[2]掉落汇总!$C$2:$C$871,$Q$2)/$Q$3)*宝箱投放计算!L88</f>
        <v>0.14714469228074273</v>
      </c>
      <c r="N88">
        <f ca="1">(SUMIFS(OFFSET([2]掉落汇总!$C$2:$C$871,,MATCH($B88,[2]掉落汇总!$D$1:$M$1)),[2]掉落汇总!$A$2:$A$871,N$1,[2]掉落汇总!$C$2:$C$871,$Q$1)+SUMIFS(OFFSET([2]掉落汇总!$C$2:$C$871,,MATCH($B88,[2]掉落汇总!$D$1:$M$1)),[2]掉落汇总!$A$2:$A$871,N$1,[2]掉落汇总!$C$2:$C$871,$Q$2)/$Q$3)*宝箱投放计算!M88</f>
        <v>3.9341037619867215E-2</v>
      </c>
      <c r="O88">
        <f ca="1">(SUMIFS(OFFSET([2]掉落汇总!$C$2:$C$871,,MATCH($B88,[2]掉落汇总!$D$1:$M$1)),[2]掉落汇总!$A$2:$A$871,O$1,[2]掉落汇总!$C$2:$C$871,$Q$1)+SUMIFS(OFFSET([2]掉落汇总!$C$2:$C$871,,MATCH($B88,[2]掉落汇总!$D$1:$M$1)),[2]掉落汇总!$A$2:$A$871,O$1,[2]掉落汇总!$C$2:$C$871,$Q$2)/$Q$3)*宝箱投放计算!N88</f>
        <v>8.2982769549933721E-2</v>
      </c>
    </row>
    <row r="89" spans="1:15" x14ac:dyDescent="0.2">
      <c r="A89">
        <f>玩家成长时间线!A89</f>
        <v>88</v>
      </c>
      <c r="B89">
        <f>玩家成长时间线!B89</f>
        <v>9</v>
      </c>
      <c r="C89">
        <f ca="1">SUM($D$2:D89)</f>
        <v>293.06316831772665</v>
      </c>
      <c r="D89">
        <f t="shared" ca="1" si="1"/>
        <v>1.4360348561779366</v>
      </c>
      <c r="E89">
        <f ca="1">(SUMIFS(OFFSET([2]掉落汇总!$C$2:$C$871,,MATCH($B89,[2]掉落汇总!$D$1:$M$1)),[2]掉落汇总!$A$2:$A$871,E$1,[2]掉落汇总!$C$2:$C$871,$Q$1)+SUMIFS(OFFSET([2]掉落汇总!$C$2:$C$871,,MATCH($B89,[2]掉落汇总!$D$1:$M$1)),[2]掉落汇总!$A$2:$A$871,E$1,[2]掉落汇总!$C$2:$C$871,$Q$2)/$Q$3)*宝箱投放计算!D89</f>
        <v>0.39830752453653218</v>
      </c>
      <c r="F89">
        <f ca="1">(SUMIFS(OFFSET([2]掉落汇总!$C$2:$C$871,,MATCH($B89,[2]掉落汇总!$D$1:$M$1)),[2]掉落汇总!$A$2:$A$871,F$1,[2]掉落汇总!$C$2:$C$871,$Q$1)+SUMIFS(OFFSET([2]掉落汇总!$C$2:$C$871,,MATCH($B89,[2]掉落汇总!$D$1:$M$1)),[2]掉落汇总!$A$2:$A$871,F$1,[2]掉落汇总!$C$2:$C$871,$Q$2)/$Q$3)*宝箱投放计算!E89</f>
        <v>0.61962134251290868</v>
      </c>
      <c r="G89">
        <f ca="1">(SUMIFS(OFFSET([2]掉落汇总!$C$2:$C$871,,MATCH($B89,[2]掉落汇总!$D$1:$M$1)),[2]掉落汇总!$A$2:$A$871,G$1,[2]掉落汇总!$C$2:$C$871,$Q$1)+SUMIFS(OFFSET([2]掉落汇总!$C$2:$C$871,,MATCH($B89,[2]掉落汇总!$D$1:$M$1)),[2]掉落汇总!$A$2:$A$871,G$1,[2]掉落汇总!$C$2:$C$871,$Q$2)/$Q$3)*宝箱投放计算!F89</f>
        <v>0</v>
      </c>
      <c r="H89">
        <f ca="1">(SUMIFS(OFFSET([2]掉落汇总!$C$2:$C$871,,MATCH($B89,[2]掉落汇总!$D$1:$M$1)),[2]掉落汇总!$A$2:$A$871,H$1,[2]掉落汇总!$C$2:$C$871,$Q$1)+SUMIFS(OFFSET([2]掉落汇总!$C$2:$C$871,,MATCH($B89,[2]掉落汇总!$D$1:$M$1)),[2]掉落汇总!$A$2:$A$871,H$1,[2]掉落汇总!$C$2:$C$871,$Q$2)/$Q$3)*宝箱投放计算!G89</f>
        <v>0</v>
      </c>
      <c r="I89">
        <f ca="1">(SUMIFS(OFFSET([2]掉落汇总!$C$2:$C$871,,MATCH($B89,[2]掉落汇总!$D$1:$M$1)),[2]掉落汇总!$A$2:$A$871,I$1,[2]掉落汇总!$C$2:$C$871,$Q$1)+SUMIFS(OFFSET([2]掉落汇总!$C$2:$C$871,,MATCH($B89,[2]掉落汇总!$D$1:$M$1)),[2]掉落汇总!$A$2:$A$871,I$1,[2]掉落汇总!$C$2:$C$871,$Q$2)/$Q$3)*宝箱投放计算!H89</f>
        <v>0</v>
      </c>
      <c r="J89">
        <f ca="1">(SUMIFS(OFFSET([2]掉落汇总!$C$2:$C$871,,MATCH($B89,[2]掉落汇总!$D$1:$M$1)),[2]掉落汇总!$A$2:$A$871,J$1,[2]掉落汇总!$C$2:$C$871,$Q$1)+SUMIFS(OFFSET([2]掉落汇总!$C$2:$C$871,,MATCH($B89,[2]掉落汇总!$D$1:$M$1)),[2]掉落汇总!$A$2:$A$871,J$1,[2]掉落汇总!$C$2:$C$871,$Q$2)/$Q$3)*宝箱投放计算!I89</f>
        <v>0</v>
      </c>
      <c r="K89">
        <f ca="1">(SUMIFS(OFFSET([2]掉落汇总!$C$2:$C$871,,MATCH($B89,[2]掉落汇总!$D$1:$M$1)),[2]掉落汇总!$A$2:$A$871,K$1,[2]掉落汇总!$C$2:$C$871,$Q$1)+SUMIFS(OFFSET([2]掉落汇总!$C$2:$C$871,,MATCH($B89,[2]掉落汇总!$D$1:$M$1)),[2]掉落汇总!$A$2:$A$871,K$1,[2]掉落汇总!$C$2:$C$871,$Q$2)/$Q$3)*宝箱投放计算!J89</f>
        <v>0</v>
      </c>
      <c r="L89">
        <f ca="1">(SUMIFS(OFFSET([2]掉落汇总!$C$2:$C$871,,MATCH($B89,[2]掉落汇总!$D$1:$M$1)),[2]掉落汇总!$A$2:$A$871,L$1,[2]掉落汇总!$C$2:$C$871,$Q$1)+SUMIFS(OFFSET([2]掉落汇总!$C$2:$C$871,,MATCH($B89,[2]掉落汇总!$D$1:$M$1)),[2]掉落汇总!$A$2:$A$871,L$1,[2]掉落汇总!$C$2:$C$871,$Q$2)/$Q$3)*宝箱投放计算!K89</f>
        <v>0.14863748967795209</v>
      </c>
      <c r="M89">
        <f ca="1">(SUMIFS(OFFSET([2]掉落汇总!$C$2:$C$871,,MATCH($B89,[2]掉落汇总!$D$1:$M$1)),[2]掉落汇总!$A$2:$A$871,M$1,[2]掉落汇总!$C$2:$C$871,$Q$1)+SUMIFS(OFFSET([2]掉落汇总!$C$2:$C$871,,MATCH($B89,[2]掉落汇总!$D$1:$M$1)),[2]掉落汇总!$A$2:$A$871,M$1,[2]掉落汇总!$C$2:$C$871,$Q$2)/$Q$3)*宝箱投放计算!L89</f>
        <v>0.14714469228074273</v>
      </c>
      <c r="N89">
        <f ca="1">(SUMIFS(OFFSET([2]掉落汇总!$C$2:$C$871,,MATCH($B89,[2]掉落汇总!$D$1:$M$1)),[2]掉落汇总!$A$2:$A$871,N$1,[2]掉落汇总!$C$2:$C$871,$Q$1)+SUMIFS(OFFSET([2]掉落汇总!$C$2:$C$871,,MATCH($B89,[2]掉落汇总!$D$1:$M$1)),[2]掉落汇总!$A$2:$A$871,N$1,[2]掉落汇总!$C$2:$C$871,$Q$2)/$Q$3)*宝箱投放计算!M89</f>
        <v>3.9341037619867215E-2</v>
      </c>
      <c r="O89">
        <f ca="1">(SUMIFS(OFFSET([2]掉落汇总!$C$2:$C$871,,MATCH($B89,[2]掉落汇总!$D$1:$M$1)),[2]掉落汇总!$A$2:$A$871,O$1,[2]掉落汇总!$C$2:$C$871,$Q$1)+SUMIFS(OFFSET([2]掉落汇总!$C$2:$C$871,,MATCH($B89,[2]掉落汇总!$D$1:$M$1)),[2]掉落汇总!$A$2:$A$871,O$1,[2]掉落汇总!$C$2:$C$871,$Q$2)/$Q$3)*宝箱投放计算!N89</f>
        <v>8.2982769549933721E-2</v>
      </c>
    </row>
    <row r="90" spans="1:15" x14ac:dyDescent="0.2">
      <c r="A90">
        <f>玩家成长时间线!A90</f>
        <v>89</v>
      </c>
      <c r="B90">
        <f>玩家成长时间线!B90</f>
        <v>9</v>
      </c>
      <c r="C90">
        <f ca="1">SUM($D$2:D90)</f>
        <v>294.5183961946243</v>
      </c>
      <c r="D90">
        <f t="shared" ca="1" si="1"/>
        <v>1.4552278768976747</v>
      </c>
      <c r="E90">
        <f ca="1">(SUMIFS(OFFSET([2]掉落汇总!$C$2:$C$871,,MATCH($B90,[2]掉落汇总!$D$1:$M$1)),[2]掉落汇总!$A$2:$A$871,E$1,[2]掉落汇总!$C$2:$C$871,$Q$1)+SUMIFS(OFFSET([2]掉落汇总!$C$2:$C$871,,MATCH($B90,[2]掉落汇总!$D$1:$M$1)),[2]掉落汇总!$A$2:$A$871,E$1,[2]掉落汇总!$C$2:$C$871,$Q$2)/$Q$3)*宝箱投放计算!D90</f>
        <v>0.41750054525627039</v>
      </c>
      <c r="F90">
        <f ca="1">(SUMIFS(OFFSET([2]掉落汇总!$C$2:$C$871,,MATCH($B90,[2]掉落汇总!$D$1:$M$1)),[2]掉落汇总!$A$2:$A$871,F$1,[2]掉落汇总!$C$2:$C$871,$Q$1)+SUMIFS(OFFSET([2]掉落汇总!$C$2:$C$871,,MATCH($B90,[2]掉落汇总!$D$1:$M$1)),[2]掉落汇总!$A$2:$A$871,F$1,[2]掉落汇总!$C$2:$C$871,$Q$2)/$Q$3)*宝箱投放计算!E90</f>
        <v>0.61962134251290868</v>
      </c>
      <c r="G90">
        <f ca="1">(SUMIFS(OFFSET([2]掉落汇总!$C$2:$C$871,,MATCH($B90,[2]掉落汇总!$D$1:$M$1)),[2]掉落汇总!$A$2:$A$871,G$1,[2]掉落汇总!$C$2:$C$871,$Q$1)+SUMIFS(OFFSET([2]掉落汇总!$C$2:$C$871,,MATCH($B90,[2]掉落汇总!$D$1:$M$1)),[2]掉落汇总!$A$2:$A$871,G$1,[2]掉落汇总!$C$2:$C$871,$Q$2)/$Q$3)*宝箱投放计算!F90</f>
        <v>0</v>
      </c>
      <c r="H90">
        <f ca="1">(SUMIFS(OFFSET([2]掉落汇总!$C$2:$C$871,,MATCH($B90,[2]掉落汇总!$D$1:$M$1)),[2]掉落汇总!$A$2:$A$871,H$1,[2]掉落汇总!$C$2:$C$871,$Q$1)+SUMIFS(OFFSET([2]掉落汇总!$C$2:$C$871,,MATCH($B90,[2]掉落汇总!$D$1:$M$1)),[2]掉落汇总!$A$2:$A$871,H$1,[2]掉落汇总!$C$2:$C$871,$Q$2)/$Q$3)*宝箱投放计算!G90</f>
        <v>0</v>
      </c>
      <c r="I90">
        <f ca="1">(SUMIFS(OFFSET([2]掉落汇总!$C$2:$C$871,,MATCH($B90,[2]掉落汇总!$D$1:$M$1)),[2]掉落汇总!$A$2:$A$871,I$1,[2]掉落汇总!$C$2:$C$871,$Q$1)+SUMIFS(OFFSET([2]掉落汇总!$C$2:$C$871,,MATCH($B90,[2]掉落汇总!$D$1:$M$1)),[2]掉落汇总!$A$2:$A$871,I$1,[2]掉落汇总!$C$2:$C$871,$Q$2)/$Q$3)*宝箱投放计算!H90</f>
        <v>0</v>
      </c>
      <c r="J90">
        <f ca="1">(SUMIFS(OFFSET([2]掉落汇总!$C$2:$C$871,,MATCH($B90,[2]掉落汇总!$D$1:$M$1)),[2]掉落汇总!$A$2:$A$871,J$1,[2]掉落汇总!$C$2:$C$871,$Q$1)+SUMIFS(OFFSET([2]掉落汇总!$C$2:$C$871,,MATCH($B90,[2]掉落汇总!$D$1:$M$1)),[2]掉落汇总!$A$2:$A$871,J$1,[2]掉落汇总!$C$2:$C$871,$Q$2)/$Q$3)*宝箱投放计算!I90</f>
        <v>0</v>
      </c>
      <c r="K90">
        <f ca="1">(SUMIFS(OFFSET([2]掉落汇总!$C$2:$C$871,,MATCH($B90,[2]掉落汇总!$D$1:$M$1)),[2]掉落汇总!$A$2:$A$871,K$1,[2]掉落汇总!$C$2:$C$871,$Q$1)+SUMIFS(OFFSET([2]掉落汇总!$C$2:$C$871,,MATCH($B90,[2]掉落汇总!$D$1:$M$1)),[2]掉落汇总!$A$2:$A$871,K$1,[2]掉落汇总!$C$2:$C$871,$Q$2)/$Q$3)*宝箱投放计算!J90</f>
        <v>0</v>
      </c>
      <c r="L90">
        <f ca="1">(SUMIFS(OFFSET([2]掉落汇总!$C$2:$C$871,,MATCH($B90,[2]掉落汇总!$D$1:$M$1)),[2]掉落汇总!$A$2:$A$871,L$1,[2]掉落汇总!$C$2:$C$871,$Q$1)+SUMIFS(OFFSET([2]掉落汇总!$C$2:$C$871,,MATCH($B90,[2]掉落汇总!$D$1:$M$1)),[2]掉落汇总!$A$2:$A$871,L$1,[2]掉落汇总!$C$2:$C$871,$Q$2)/$Q$3)*宝箱投放计算!K90</f>
        <v>0.14863748967795209</v>
      </c>
      <c r="M90">
        <f ca="1">(SUMIFS(OFFSET([2]掉落汇总!$C$2:$C$871,,MATCH($B90,[2]掉落汇总!$D$1:$M$1)),[2]掉落汇总!$A$2:$A$871,M$1,[2]掉落汇总!$C$2:$C$871,$Q$1)+SUMIFS(OFFSET([2]掉落汇总!$C$2:$C$871,,MATCH($B90,[2]掉落汇总!$D$1:$M$1)),[2]掉落汇总!$A$2:$A$871,M$1,[2]掉落汇总!$C$2:$C$871,$Q$2)/$Q$3)*宝箱投放计算!L90</f>
        <v>0.14714469228074273</v>
      </c>
      <c r="N90">
        <f ca="1">(SUMIFS(OFFSET([2]掉落汇总!$C$2:$C$871,,MATCH($B90,[2]掉落汇总!$D$1:$M$1)),[2]掉落汇总!$A$2:$A$871,N$1,[2]掉落汇总!$C$2:$C$871,$Q$1)+SUMIFS(OFFSET([2]掉落汇总!$C$2:$C$871,,MATCH($B90,[2]掉落汇总!$D$1:$M$1)),[2]掉落汇总!$A$2:$A$871,N$1,[2]掉落汇总!$C$2:$C$871,$Q$2)/$Q$3)*宝箱投放计算!M90</f>
        <v>3.9341037619867215E-2</v>
      </c>
      <c r="O90">
        <f ca="1">(SUMIFS(OFFSET([2]掉落汇总!$C$2:$C$871,,MATCH($B90,[2]掉落汇总!$D$1:$M$1)),[2]掉落汇总!$A$2:$A$871,O$1,[2]掉落汇总!$C$2:$C$871,$Q$1)+SUMIFS(OFFSET([2]掉落汇总!$C$2:$C$871,,MATCH($B90,[2]掉落汇总!$D$1:$M$1)),[2]掉落汇总!$A$2:$A$871,O$1,[2]掉落汇总!$C$2:$C$871,$Q$2)/$Q$3)*宝箱投放计算!N90</f>
        <v>8.2982769549933721E-2</v>
      </c>
    </row>
    <row r="91" spans="1:15" x14ac:dyDescent="0.2">
      <c r="A91">
        <f>玩家成长时间线!A91</f>
        <v>90</v>
      </c>
      <c r="B91">
        <f>玩家成长时间线!B91</f>
        <v>10</v>
      </c>
      <c r="C91">
        <f ca="1">SUM($D$2:D91)</f>
        <v>303.37905706545087</v>
      </c>
      <c r="D91">
        <f t="shared" ca="1" si="1"/>
        <v>8.8606608708265355</v>
      </c>
      <c r="E91">
        <f ca="1">(SUMIFS(OFFSET([2]掉落汇总!$C$2:$C$871,,MATCH($B91,[2]掉落汇总!$D$1:$M$1)),[2]掉落汇总!$A$2:$A$871,E$1,[2]掉落汇总!$C$2:$C$871,$Q$1)+SUMIFS(OFFSET([2]掉落汇总!$C$2:$C$871,,MATCH($B91,[2]掉落汇总!$D$1:$M$1)),[2]掉落汇总!$A$2:$A$871,E$1,[2]掉落汇总!$C$2:$C$871,$Q$2)/$Q$3)*宝箱投放计算!D91</f>
        <v>0.38763598106259861</v>
      </c>
      <c r="F91">
        <f ca="1">(SUMIFS(OFFSET([2]掉落汇总!$C$2:$C$871,,MATCH($B91,[2]掉落汇总!$D$1:$M$1)),[2]掉落汇总!$A$2:$A$871,F$1,[2]掉落汇总!$C$2:$C$871,$Q$1)+SUMIFS(OFFSET([2]掉落汇总!$C$2:$C$871,,MATCH($B91,[2]掉落汇总!$D$1:$M$1)),[2]掉落汇总!$A$2:$A$871,F$1,[2]掉落汇总!$C$2:$C$871,$Q$2)/$Q$3)*宝箱投放计算!E91</f>
        <v>0.61962134251290868</v>
      </c>
      <c r="G91">
        <f ca="1">(SUMIFS(OFFSET([2]掉落汇总!$C$2:$C$871,,MATCH($B91,[2]掉落汇总!$D$1:$M$1)),[2]掉落汇总!$A$2:$A$871,G$1,[2]掉落汇总!$C$2:$C$871,$Q$1)+SUMIFS(OFFSET([2]掉落汇总!$C$2:$C$871,,MATCH($B91,[2]掉落汇总!$D$1:$M$1)),[2]掉落汇总!$A$2:$A$871,G$1,[2]掉落汇总!$C$2:$C$871,$Q$2)/$Q$3)*宝箱投放计算!F91</f>
        <v>0</v>
      </c>
      <c r="H91">
        <f ca="1">(SUMIFS(OFFSET([2]掉落汇总!$C$2:$C$871,,MATCH($B91,[2]掉落汇总!$D$1:$M$1)),[2]掉落汇总!$A$2:$A$871,H$1,[2]掉落汇总!$C$2:$C$871,$Q$1)+SUMIFS(OFFSET([2]掉落汇总!$C$2:$C$871,,MATCH($B91,[2]掉落汇总!$D$1:$M$1)),[2]掉落汇总!$A$2:$A$871,H$1,[2]掉落汇总!$C$2:$C$871,$Q$2)/$Q$3)*宝箱投放计算!G91</f>
        <v>0</v>
      </c>
      <c r="I91">
        <f ca="1">(SUMIFS(OFFSET([2]掉落汇总!$C$2:$C$871,,MATCH($B91,[2]掉落汇总!$D$1:$M$1)),[2]掉落汇总!$A$2:$A$871,I$1,[2]掉落汇总!$C$2:$C$871,$Q$1)+SUMIFS(OFFSET([2]掉落汇总!$C$2:$C$871,,MATCH($B91,[2]掉落汇总!$D$1:$M$1)),[2]掉落汇总!$A$2:$A$871,I$1,[2]掉落汇总!$C$2:$C$871,$Q$2)/$Q$3)*宝箱投放计算!H91</f>
        <v>0</v>
      </c>
      <c r="J91">
        <f ca="1">(SUMIFS(OFFSET([2]掉落汇总!$C$2:$C$871,,MATCH($B91,[2]掉落汇总!$D$1:$M$1)),[2]掉落汇总!$A$2:$A$871,J$1,[2]掉落汇总!$C$2:$C$871,$Q$1)+SUMIFS(OFFSET([2]掉落汇总!$C$2:$C$871,,MATCH($B91,[2]掉落汇总!$D$1:$M$1)),[2]掉落汇总!$A$2:$A$871,J$1,[2]掉落汇总!$C$2:$C$871,$Q$2)/$Q$3)*宝箱投放计算!I91</f>
        <v>7.4352975581225325</v>
      </c>
      <c r="K91">
        <f ca="1">(SUMIFS(OFFSET([2]掉落汇总!$C$2:$C$871,,MATCH($B91,[2]掉落汇总!$D$1:$M$1)),[2]掉落汇总!$A$2:$A$871,K$1,[2]掉落汇总!$C$2:$C$871,$Q$1)+SUMIFS(OFFSET([2]掉落汇总!$C$2:$C$871,,MATCH($B91,[2]掉落汇总!$D$1:$M$1)),[2]掉落汇总!$A$2:$A$871,K$1,[2]掉落汇总!$C$2:$C$871,$Q$2)/$Q$3)*宝箱投放计算!J91</f>
        <v>0</v>
      </c>
      <c r="L91">
        <f ca="1">(SUMIFS(OFFSET([2]掉落汇总!$C$2:$C$871,,MATCH($B91,[2]掉落汇总!$D$1:$M$1)),[2]掉落汇总!$A$2:$A$871,L$1,[2]掉落汇总!$C$2:$C$871,$Q$1)+SUMIFS(OFFSET([2]掉落汇总!$C$2:$C$871,,MATCH($B91,[2]掉落汇总!$D$1:$M$1)),[2]掉落汇总!$A$2:$A$871,L$1,[2]掉落汇总!$C$2:$C$871,$Q$2)/$Q$3)*宝箱投放计算!K91</f>
        <v>0.14863748967795209</v>
      </c>
      <c r="M91">
        <f ca="1">(SUMIFS(OFFSET([2]掉落汇总!$C$2:$C$871,,MATCH($B91,[2]掉落汇总!$D$1:$M$1)),[2]掉落汇总!$A$2:$A$871,M$1,[2]掉落汇总!$C$2:$C$871,$Q$1)+SUMIFS(OFFSET([2]掉落汇总!$C$2:$C$871,,MATCH($B91,[2]掉落汇总!$D$1:$M$1)),[2]掉落汇总!$A$2:$A$871,M$1,[2]掉落汇总!$C$2:$C$871,$Q$2)/$Q$3)*宝箱投放计算!L91</f>
        <v>0.14714469228074273</v>
      </c>
      <c r="N91">
        <f ca="1">(SUMIFS(OFFSET([2]掉落汇总!$C$2:$C$871,,MATCH($B91,[2]掉落汇总!$D$1:$M$1)),[2]掉落汇总!$A$2:$A$871,N$1,[2]掉落汇总!$C$2:$C$871,$Q$1)+SUMIFS(OFFSET([2]掉落汇总!$C$2:$C$871,,MATCH($B91,[2]掉落汇总!$D$1:$M$1)),[2]掉落汇总!$A$2:$A$871,N$1,[2]掉落汇总!$C$2:$C$871,$Q$2)/$Q$3)*宝箱投放计算!M91</f>
        <v>3.9341037619867215E-2</v>
      </c>
      <c r="O91">
        <f ca="1">(SUMIFS(OFFSET([2]掉落汇总!$C$2:$C$871,,MATCH($B91,[2]掉落汇总!$D$1:$M$1)),[2]掉落汇总!$A$2:$A$871,O$1,[2]掉落汇总!$C$2:$C$871,$Q$1)+SUMIFS(OFFSET([2]掉落汇总!$C$2:$C$871,,MATCH($B91,[2]掉落汇总!$D$1:$M$1)),[2]掉落汇总!$A$2:$A$871,O$1,[2]掉落汇总!$C$2:$C$871,$Q$2)/$Q$3)*宝箱投放计算!N91</f>
        <v>8.2982769549933721E-2</v>
      </c>
    </row>
    <row r="92" spans="1:15" x14ac:dyDescent="0.2">
      <c r="A92">
        <f>玩家成长时间线!A92</f>
        <v>91</v>
      </c>
      <c r="B92">
        <f>玩家成长时间线!B92</f>
        <v>10</v>
      </c>
      <c r="C92">
        <f ca="1">SUM($D$2:D92)</f>
        <v>304.80610370272086</v>
      </c>
      <c r="D92">
        <f t="shared" ca="1" si="1"/>
        <v>1.427046637270021</v>
      </c>
      <c r="E92">
        <f ca="1">(SUMIFS(OFFSET([2]掉落汇总!$C$2:$C$871,,MATCH($B92,[2]掉落汇总!$D$1:$M$1)),[2]掉落汇总!$A$2:$A$871,E$1,[2]掉落汇总!$C$2:$C$871,$Q$1)+SUMIFS(OFFSET([2]掉落汇总!$C$2:$C$871,,MATCH($B92,[2]掉落汇总!$D$1:$M$1)),[2]掉落汇总!$A$2:$A$871,E$1,[2]掉落汇总!$C$2:$C$871,$Q$2)/$Q$3)*宝箱投放计算!D92</f>
        <v>0.38931930562861655</v>
      </c>
      <c r="F92">
        <f ca="1">(SUMIFS(OFFSET([2]掉落汇总!$C$2:$C$871,,MATCH($B92,[2]掉落汇总!$D$1:$M$1)),[2]掉落汇总!$A$2:$A$871,F$1,[2]掉落汇总!$C$2:$C$871,$Q$1)+SUMIFS(OFFSET([2]掉落汇总!$C$2:$C$871,,MATCH($B92,[2]掉落汇总!$D$1:$M$1)),[2]掉落汇总!$A$2:$A$871,F$1,[2]掉落汇总!$C$2:$C$871,$Q$2)/$Q$3)*宝箱投放计算!E92</f>
        <v>0.61962134251290868</v>
      </c>
      <c r="G92">
        <f ca="1">(SUMIFS(OFFSET([2]掉落汇总!$C$2:$C$871,,MATCH($B92,[2]掉落汇总!$D$1:$M$1)),[2]掉落汇总!$A$2:$A$871,G$1,[2]掉落汇总!$C$2:$C$871,$Q$1)+SUMIFS(OFFSET([2]掉落汇总!$C$2:$C$871,,MATCH($B92,[2]掉落汇总!$D$1:$M$1)),[2]掉落汇总!$A$2:$A$871,G$1,[2]掉落汇总!$C$2:$C$871,$Q$2)/$Q$3)*宝箱投放计算!F92</f>
        <v>0</v>
      </c>
      <c r="H92">
        <f ca="1">(SUMIFS(OFFSET([2]掉落汇总!$C$2:$C$871,,MATCH($B92,[2]掉落汇总!$D$1:$M$1)),[2]掉落汇总!$A$2:$A$871,H$1,[2]掉落汇总!$C$2:$C$871,$Q$1)+SUMIFS(OFFSET([2]掉落汇总!$C$2:$C$871,,MATCH($B92,[2]掉落汇总!$D$1:$M$1)),[2]掉落汇总!$A$2:$A$871,H$1,[2]掉落汇总!$C$2:$C$871,$Q$2)/$Q$3)*宝箱投放计算!G92</f>
        <v>0</v>
      </c>
      <c r="I92">
        <f ca="1">(SUMIFS(OFFSET([2]掉落汇总!$C$2:$C$871,,MATCH($B92,[2]掉落汇总!$D$1:$M$1)),[2]掉落汇总!$A$2:$A$871,I$1,[2]掉落汇总!$C$2:$C$871,$Q$1)+SUMIFS(OFFSET([2]掉落汇总!$C$2:$C$871,,MATCH($B92,[2]掉落汇总!$D$1:$M$1)),[2]掉落汇总!$A$2:$A$871,I$1,[2]掉落汇总!$C$2:$C$871,$Q$2)/$Q$3)*宝箱投放计算!H92</f>
        <v>0</v>
      </c>
      <c r="J92">
        <f ca="1">(SUMIFS(OFFSET([2]掉落汇总!$C$2:$C$871,,MATCH($B92,[2]掉落汇总!$D$1:$M$1)),[2]掉落汇总!$A$2:$A$871,J$1,[2]掉落汇总!$C$2:$C$871,$Q$1)+SUMIFS(OFFSET([2]掉落汇总!$C$2:$C$871,,MATCH($B92,[2]掉落汇总!$D$1:$M$1)),[2]掉落汇总!$A$2:$A$871,J$1,[2]掉落汇总!$C$2:$C$871,$Q$2)/$Q$3)*宝箱投放计算!I92</f>
        <v>0</v>
      </c>
      <c r="K92">
        <f ca="1">(SUMIFS(OFFSET([2]掉落汇总!$C$2:$C$871,,MATCH($B92,[2]掉落汇总!$D$1:$M$1)),[2]掉落汇总!$A$2:$A$871,K$1,[2]掉落汇总!$C$2:$C$871,$Q$1)+SUMIFS(OFFSET([2]掉落汇总!$C$2:$C$871,,MATCH($B92,[2]掉落汇总!$D$1:$M$1)),[2]掉落汇总!$A$2:$A$871,K$1,[2]掉落汇总!$C$2:$C$871,$Q$2)/$Q$3)*宝箱投放计算!J92</f>
        <v>0</v>
      </c>
      <c r="L92">
        <f ca="1">(SUMIFS(OFFSET([2]掉落汇总!$C$2:$C$871,,MATCH($B92,[2]掉落汇总!$D$1:$M$1)),[2]掉落汇总!$A$2:$A$871,L$1,[2]掉落汇总!$C$2:$C$871,$Q$1)+SUMIFS(OFFSET([2]掉落汇总!$C$2:$C$871,,MATCH($B92,[2]掉落汇总!$D$1:$M$1)),[2]掉落汇总!$A$2:$A$871,L$1,[2]掉落汇总!$C$2:$C$871,$Q$2)/$Q$3)*宝箱投放计算!K92</f>
        <v>0.14863748967795209</v>
      </c>
      <c r="M92">
        <f ca="1">(SUMIFS(OFFSET([2]掉落汇总!$C$2:$C$871,,MATCH($B92,[2]掉落汇总!$D$1:$M$1)),[2]掉落汇总!$A$2:$A$871,M$1,[2]掉落汇总!$C$2:$C$871,$Q$1)+SUMIFS(OFFSET([2]掉落汇总!$C$2:$C$871,,MATCH($B92,[2]掉落汇总!$D$1:$M$1)),[2]掉落汇总!$A$2:$A$871,M$1,[2]掉落汇总!$C$2:$C$871,$Q$2)/$Q$3)*宝箱投放计算!L92</f>
        <v>0.14714469228074273</v>
      </c>
      <c r="N92">
        <f ca="1">(SUMIFS(OFFSET([2]掉落汇总!$C$2:$C$871,,MATCH($B92,[2]掉落汇总!$D$1:$M$1)),[2]掉落汇总!$A$2:$A$871,N$1,[2]掉落汇总!$C$2:$C$871,$Q$1)+SUMIFS(OFFSET([2]掉落汇总!$C$2:$C$871,,MATCH($B92,[2]掉落汇总!$D$1:$M$1)),[2]掉落汇总!$A$2:$A$871,N$1,[2]掉落汇总!$C$2:$C$871,$Q$2)/$Q$3)*宝箱投放计算!M92</f>
        <v>3.9341037619867215E-2</v>
      </c>
      <c r="O92">
        <f ca="1">(SUMIFS(OFFSET([2]掉落汇总!$C$2:$C$871,,MATCH($B92,[2]掉落汇总!$D$1:$M$1)),[2]掉落汇总!$A$2:$A$871,O$1,[2]掉落汇总!$C$2:$C$871,$Q$1)+SUMIFS(OFFSET([2]掉落汇总!$C$2:$C$871,,MATCH($B92,[2]掉落汇总!$D$1:$M$1)),[2]掉落汇总!$A$2:$A$871,O$1,[2]掉落汇总!$C$2:$C$871,$Q$2)/$Q$3)*宝箱投放计算!N92</f>
        <v>8.2982769549933721E-2</v>
      </c>
    </row>
    <row r="93" spans="1:15" x14ac:dyDescent="0.2">
      <c r="A93">
        <f>玩家成长时间线!A93</f>
        <v>92</v>
      </c>
      <c r="B93">
        <f>玩家成长时间线!B93</f>
        <v>10</v>
      </c>
      <c r="C93">
        <f ca="1">SUM($D$2:D93)</f>
        <v>306.2348336645569</v>
      </c>
      <c r="D93">
        <f t="shared" ca="1" si="1"/>
        <v>1.4287299618360387</v>
      </c>
      <c r="E93">
        <f ca="1">(SUMIFS(OFFSET([2]掉落汇总!$C$2:$C$871,,MATCH($B93,[2]掉落汇总!$D$1:$M$1)),[2]掉落汇总!$A$2:$A$871,E$1,[2]掉落汇总!$C$2:$C$871,$Q$1)+SUMIFS(OFFSET([2]掉落汇总!$C$2:$C$871,,MATCH($B93,[2]掉落汇总!$D$1:$M$1)),[2]掉落汇总!$A$2:$A$871,E$1,[2]掉落汇总!$C$2:$C$871,$Q$2)/$Q$3)*宝箱投放计算!D93</f>
        <v>0.39100263019463438</v>
      </c>
      <c r="F93">
        <f ca="1">(SUMIFS(OFFSET([2]掉落汇总!$C$2:$C$871,,MATCH($B93,[2]掉落汇总!$D$1:$M$1)),[2]掉落汇总!$A$2:$A$871,F$1,[2]掉落汇总!$C$2:$C$871,$Q$1)+SUMIFS(OFFSET([2]掉落汇总!$C$2:$C$871,,MATCH($B93,[2]掉落汇总!$D$1:$M$1)),[2]掉落汇总!$A$2:$A$871,F$1,[2]掉落汇总!$C$2:$C$871,$Q$2)/$Q$3)*宝箱投放计算!E93</f>
        <v>0.61962134251290868</v>
      </c>
      <c r="G93">
        <f ca="1">(SUMIFS(OFFSET([2]掉落汇总!$C$2:$C$871,,MATCH($B93,[2]掉落汇总!$D$1:$M$1)),[2]掉落汇总!$A$2:$A$871,G$1,[2]掉落汇总!$C$2:$C$871,$Q$1)+SUMIFS(OFFSET([2]掉落汇总!$C$2:$C$871,,MATCH($B93,[2]掉落汇总!$D$1:$M$1)),[2]掉落汇总!$A$2:$A$871,G$1,[2]掉落汇总!$C$2:$C$871,$Q$2)/$Q$3)*宝箱投放计算!F93</f>
        <v>0</v>
      </c>
      <c r="H93">
        <f ca="1">(SUMIFS(OFFSET([2]掉落汇总!$C$2:$C$871,,MATCH($B93,[2]掉落汇总!$D$1:$M$1)),[2]掉落汇总!$A$2:$A$871,H$1,[2]掉落汇总!$C$2:$C$871,$Q$1)+SUMIFS(OFFSET([2]掉落汇总!$C$2:$C$871,,MATCH($B93,[2]掉落汇总!$D$1:$M$1)),[2]掉落汇总!$A$2:$A$871,H$1,[2]掉落汇总!$C$2:$C$871,$Q$2)/$Q$3)*宝箱投放计算!G93</f>
        <v>0</v>
      </c>
      <c r="I93">
        <f ca="1">(SUMIFS(OFFSET([2]掉落汇总!$C$2:$C$871,,MATCH($B93,[2]掉落汇总!$D$1:$M$1)),[2]掉落汇总!$A$2:$A$871,I$1,[2]掉落汇总!$C$2:$C$871,$Q$1)+SUMIFS(OFFSET([2]掉落汇总!$C$2:$C$871,,MATCH($B93,[2]掉落汇总!$D$1:$M$1)),[2]掉落汇总!$A$2:$A$871,I$1,[2]掉落汇总!$C$2:$C$871,$Q$2)/$Q$3)*宝箱投放计算!H93</f>
        <v>0</v>
      </c>
      <c r="J93">
        <f ca="1">(SUMIFS(OFFSET([2]掉落汇总!$C$2:$C$871,,MATCH($B93,[2]掉落汇总!$D$1:$M$1)),[2]掉落汇总!$A$2:$A$871,J$1,[2]掉落汇总!$C$2:$C$871,$Q$1)+SUMIFS(OFFSET([2]掉落汇总!$C$2:$C$871,,MATCH($B93,[2]掉落汇总!$D$1:$M$1)),[2]掉落汇总!$A$2:$A$871,J$1,[2]掉落汇总!$C$2:$C$871,$Q$2)/$Q$3)*宝箱投放计算!I93</f>
        <v>0</v>
      </c>
      <c r="K93">
        <f ca="1">(SUMIFS(OFFSET([2]掉落汇总!$C$2:$C$871,,MATCH($B93,[2]掉落汇总!$D$1:$M$1)),[2]掉落汇总!$A$2:$A$871,K$1,[2]掉落汇总!$C$2:$C$871,$Q$1)+SUMIFS(OFFSET([2]掉落汇总!$C$2:$C$871,,MATCH($B93,[2]掉落汇总!$D$1:$M$1)),[2]掉落汇总!$A$2:$A$871,K$1,[2]掉落汇总!$C$2:$C$871,$Q$2)/$Q$3)*宝箱投放计算!J93</f>
        <v>0</v>
      </c>
      <c r="L93">
        <f ca="1">(SUMIFS(OFFSET([2]掉落汇总!$C$2:$C$871,,MATCH($B93,[2]掉落汇总!$D$1:$M$1)),[2]掉落汇总!$A$2:$A$871,L$1,[2]掉落汇总!$C$2:$C$871,$Q$1)+SUMIFS(OFFSET([2]掉落汇总!$C$2:$C$871,,MATCH($B93,[2]掉落汇总!$D$1:$M$1)),[2]掉落汇总!$A$2:$A$871,L$1,[2]掉落汇总!$C$2:$C$871,$Q$2)/$Q$3)*宝箱投放计算!K93</f>
        <v>0.14863748967795209</v>
      </c>
      <c r="M93">
        <f ca="1">(SUMIFS(OFFSET([2]掉落汇总!$C$2:$C$871,,MATCH($B93,[2]掉落汇总!$D$1:$M$1)),[2]掉落汇总!$A$2:$A$871,M$1,[2]掉落汇总!$C$2:$C$871,$Q$1)+SUMIFS(OFFSET([2]掉落汇总!$C$2:$C$871,,MATCH($B93,[2]掉落汇总!$D$1:$M$1)),[2]掉落汇总!$A$2:$A$871,M$1,[2]掉落汇总!$C$2:$C$871,$Q$2)/$Q$3)*宝箱投放计算!L93</f>
        <v>0.14714469228074273</v>
      </c>
      <c r="N93">
        <f ca="1">(SUMIFS(OFFSET([2]掉落汇总!$C$2:$C$871,,MATCH($B93,[2]掉落汇总!$D$1:$M$1)),[2]掉落汇总!$A$2:$A$871,N$1,[2]掉落汇总!$C$2:$C$871,$Q$1)+SUMIFS(OFFSET([2]掉落汇总!$C$2:$C$871,,MATCH($B93,[2]掉落汇总!$D$1:$M$1)),[2]掉落汇总!$A$2:$A$871,N$1,[2]掉落汇总!$C$2:$C$871,$Q$2)/$Q$3)*宝箱投放计算!M93</f>
        <v>3.9341037619867215E-2</v>
      </c>
      <c r="O93">
        <f ca="1">(SUMIFS(OFFSET([2]掉落汇总!$C$2:$C$871,,MATCH($B93,[2]掉落汇总!$D$1:$M$1)),[2]掉落汇总!$A$2:$A$871,O$1,[2]掉落汇总!$C$2:$C$871,$Q$1)+SUMIFS(OFFSET([2]掉落汇总!$C$2:$C$871,,MATCH($B93,[2]掉落汇总!$D$1:$M$1)),[2]掉落汇总!$A$2:$A$871,O$1,[2]掉落汇总!$C$2:$C$871,$Q$2)/$Q$3)*宝箱投放计算!N93</f>
        <v>8.2982769549933721E-2</v>
      </c>
    </row>
    <row r="94" spans="1:15" x14ac:dyDescent="0.2">
      <c r="A94">
        <f>玩家成长时间线!A94</f>
        <v>93</v>
      </c>
      <c r="B94">
        <f>玩家成长时间线!B94</f>
        <v>10</v>
      </c>
      <c r="C94">
        <f ca="1">SUM($D$2:D94)</f>
        <v>307.69891344227932</v>
      </c>
      <c r="D94">
        <f t="shared" ca="1" si="1"/>
        <v>1.4640797777224144</v>
      </c>
      <c r="E94">
        <f ca="1">(SUMIFS(OFFSET([2]掉落汇总!$C$2:$C$871,,MATCH($B94,[2]掉落汇总!$D$1:$M$1)),[2]掉落汇总!$A$2:$A$871,E$1,[2]掉落汇总!$C$2:$C$871,$Q$1)+SUMIFS(OFFSET([2]掉落汇总!$C$2:$C$871,,MATCH($B94,[2]掉落汇总!$D$1:$M$1)),[2]掉落汇总!$A$2:$A$871,E$1,[2]掉落汇总!$C$2:$C$871,$Q$2)/$Q$3)*宝箱投放计算!D94</f>
        <v>0.42635244608100997</v>
      </c>
      <c r="F94">
        <f ca="1">(SUMIFS(OFFSET([2]掉落汇总!$C$2:$C$871,,MATCH($B94,[2]掉落汇总!$D$1:$M$1)),[2]掉落汇总!$A$2:$A$871,F$1,[2]掉落汇总!$C$2:$C$871,$Q$1)+SUMIFS(OFFSET([2]掉落汇总!$C$2:$C$871,,MATCH($B94,[2]掉落汇总!$D$1:$M$1)),[2]掉落汇总!$A$2:$A$871,F$1,[2]掉落汇总!$C$2:$C$871,$Q$2)/$Q$3)*宝箱投放计算!E94</f>
        <v>0.61962134251290868</v>
      </c>
      <c r="G94">
        <f ca="1">(SUMIFS(OFFSET([2]掉落汇总!$C$2:$C$871,,MATCH($B94,[2]掉落汇总!$D$1:$M$1)),[2]掉落汇总!$A$2:$A$871,G$1,[2]掉落汇总!$C$2:$C$871,$Q$1)+SUMIFS(OFFSET([2]掉落汇总!$C$2:$C$871,,MATCH($B94,[2]掉落汇总!$D$1:$M$1)),[2]掉落汇总!$A$2:$A$871,G$1,[2]掉落汇总!$C$2:$C$871,$Q$2)/$Q$3)*宝箱投放计算!F94</f>
        <v>0</v>
      </c>
      <c r="H94">
        <f ca="1">(SUMIFS(OFFSET([2]掉落汇总!$C$2:$C$871,,MATCH($B94,[2]掉落汇总!$D$1:$M$1)),[2]掉落汇总!$A$2:$A$871,H$1,[2]掉落汇总!$C$2:$C$871,$Q$1)+SUMIFS(OFFSET([2]掉落汇总!$C$2:$C$871,,MATCH($B94,[2]掉落汇总!$D$1:$M$1)),[2]掉落汇总!$A$2:$A$871,H$1,[2]掉落汇总!$C$2:$C$871,$Q$2)/$Q$3)*宝箱投放计算!G94</f>
        <v>0</v>
      </c>
      <c r="I94">
        <f ca="1">(SUMIFS(OFFSET([2]掉落汇总!$C$2:$C$871,,MATCH($B94,[2]掉落汇总!$D$1:$M$1)),[2]掉落汇总!$A$2:$A$871,I$1,[2]掉落汇总!$C$2:$C$871,$Q$1)+SUMIFS(OFFSET([2]掉落汇总!$C$2:$C$871,,MATCH($B94,[2]掉落汇总!$D$1:$M$1)),[2]掉落汇总!$A$2:$A$871,I$1,[2]掉落汇总!$C$2:$C$871,$Q$2)/$Q$3)*宝箱投放计算!H94</f>
        <v>0</v>
      </c>
      <c r="J94">
        <f ca="1">(SUMIFS(OFFSET([2]掉落汇总!$C$2:$C$871,,MATCH($B94,[2]掉落汇总!$D$1:$M$1)),[2]掉落汇总!$A$2:$A$871,J$1,[2]掉落汇总!$C$2:$C$871,$Q$1)+SUMIFS(OFFSET([2]掉落汇总!$C$2:$C$871,,MATCH($B94,[2]掉落汇总!$D$1:$M$1)),[2]掉落汇总!$A$2:$A$871,J$1,[2]掉落汇总!$C$2:$C$871,$Q$2)/$Q$3)*宝箱投放计算!I94</f>
        <v>0</v>
      </c>
      <c r="K94">
        <f ca="1">(SUMIFS(OFFSET([2]掉落汇总!$C$2:$C$871,,MATCH($B94,[2]掉落汇总!$D$1:$M$1)),[2]掉落汇总!$A$2:$A$871,K$1,[2]掉落汇总!$C$2:$C$871,$Q$1)+SUMIFS(OFFSET([2]掉落汇总!$C$2:$C$871,,MATCH($B94,[2]掉落汇总!$D$1:$M$1)),[2]掉落汇总!$A$2:$A$871,K$1,[2]掉落汇总!$C$2:$C$871,$Q$2)/$Q$3)*宝箱投放计算!J94</f>
        <v>0</v>
      </c>
      <c r="L94">
        <f ca="1">(SUMIFS(OFFSET([2]掉落汇总!$C$2:$C$871,,MATCH($B94,[2]掉落汇总!$D$1:$M$1)),[2]掉落汇总!$A$2:$A$871,L$1,[2]掉落汇总!$C$2:$C$871,$Q$1)+SUMIFS(OFFSET([2]掉落汇总!$C$2:$C$871,,MATCH($B94,[2]掉落汇总!$D$1:$M$1)),[2]掉落汇总!$A$2:$A$871,L$1,[2]掉落汇总!$C$2:$C$871,$Q$2)/$Q$3)*宝箱投放计算!K94</f>
        <v>0.14863748967795209</v>
      </c>
      <c r="M94">
        <f ca="1">(SUMIFS(OFFSET([2]掉落汇总!$C$2:$C$871,,MATCH($B94,[2]掉落汇总!$D$1:$M$1)),[2]掉落汇总!$A$2:$A$871,M$1,[2]掉落汇总!$C$2:$C$871,$Q$1)+SUMIFS(OFFSET([2]掉落汇总!$C$2:$C$871,,MATCH($B94,[2]掉落汇总!$D$1:$M$1)),[2]掉落汇总!$A$2:$A$871,M$1,[2]掉落汇总!$C$2:$C$871,$Q$2)/$Q$3)*宝箱投放计算!L94</f>
        <v>0.14714469228074273</v>
      </c>
      <c r="N94">
        <f ca="1">(SUMIFS(OFFSET([2]掉落汇总!$C$2:$C$871,,MATCH($B94,[2]掉落汇总!$D$1:$M$1)),[2]掉落汇总!$A$2:$A$871,N$1,[2]掉落汇总!$C$2:$C$871,$Q$1)+SUMIFS(OFFSET([2]掉落汇总!$C$2:$C$871,,MATCH($B94,[2]掉落汇总!$D$1:$M$1)),[2]掉落汇总!$A$2:$A$871,N$1,[2]掉落汇总!$C$2:$C$871,$Q$2)/$Q$3)*宝箱投放计算!M94</f>
        <v>3.9341037619867215E-2</v>
      </c>
      <c r="O94">
        <f ca="1">(SUMIFS(OFFSET([2]掉落汇总!$C$2:$C$871,,MATCH($B94,[2]掉落汇总!$D$1:$M$1)),[2]掉落汇总!$A$2:$A$871,O$1,[2]掉落汇总!$C$2:$C$871,$Q$1)+SUMIFS(OFFSET([2]掉落汇总!$C$2:$C$871,,MATCH($B94,[2]掉落汇总!$D$1:$M$1)),[2]掉落汇总!$A$2:$A$871,O$1,[2]掉落汇总!$C$2:$C$871,$Q$2)/$Q$3)*宝箱投放计算!N94</f>
        <v>8.2982769549933721E-2</v>
      </c>
    </row>
    <row r="95" spans="1:15" x14ac:dyDescent="0.2">
      <c r="A95">
        <f>玩家成长时间线!A95</f>
        <v>94</v>
      </c>
      <c r="B95">
        <f>玩家成长时间线!B95</f>
        <v>10</v>
      </c>
      <c r="C95">
        <f ca="1">SUM($D$2:D95)</f>
        <v>309.13101005324739</v>
      </c>
      <c r="D95">
        <f t="shared" ca="1" si="1"/>
        <v>1.4320966109680746</v>
      </c>
      <c r="E95">
        <f ca="1">(SUMIFS(OFFSET([2]掉落汇总!$C$2:$C$871,,MATCH($B95,[2]掉落汇总!$D$1:$M$1)),[2]掉落汇总!$A$2:$A$871,E$1,[2]掉落汇总!$C$2:$C$871,$Q$1)+SUMIFS(OFFSET([2]掉落汇总!$C$2:$C$871,,MATCH($B95,[2]掉落汇总!$D$1:$M$1)),[2]掉落汇总!$A$2:$A$871,E$1,[2]掉落汇总!$C$2:$C$871,$Q$2)/$Q$3)*宝箱投放计算!D95</f>
        <v>0.39436927932667015</v>
      </c>
      <c r="F95">
        <f ca="1">(SUMIFS(OFFSET([2]掉落汇总!$C$2:$C$871,,MATCH($B95,[2]掉落汇总!$D$1:$M$1)),[2]掉落汇总!$A$2:$A$871,F$1,[2]掉落汇总!$C$2:$C$871,$Q$1)+SUMIFS(OFFSET([2]掉落汇总!$C$2:$C$871,,MATCH($B95,[2]掉落汇总!$D$1:$M$1)),[2]掉落汇总!$A$2:$A$871,F$1,[2]掉落汇总!$C$2:$C$871,$Q$2)/$Q$3)*宝箱投放计算!E95</f>
        <v>0.61962134251290868</v>
      </c>
      <c r="G95">
        <f ca="1">(SUMIFS(OFFSET([2]掉落汇总!$C$2:$C$871,,MATCH($B95,[2]掉落汇总!$D$1:$M$1)),[2]掉落汇总!$A$2:$A$871,G$1,[2]掉落汇总!$C$2:$C$871,$Q$1)+SUMIFS(OFFSET([2]掉落汇总!$C$2:$C$871,,MATCH($B95,[2]掉落汇总!$D$1:$M$1)),[2]掉落汇总!$A$2:$A$871,G$1,[2]掉落汇总!$C$2:$C$871,$Q$2)/$Q$3)*宝箱投放计算!F95</f>
        <v>0</v>
      </c>
      <c r="H95">
        <f ca="1">(SUMIFS(OFFSET([2]掉落汇总!$C$2:$C$871,,MATCH($B95,[2]掉落汇总!$D$1:$M$1)),[2]掉落汇总!$A$2:$A$871,H$1,[2]掉落汇总!$C$2:$C$871,$Q$1)+SUMIFS(OFFSET([2]掉落汇总!$C$2:$C$871,,MATCH($B95,[2]掉落汇总!$D$1:$M$1)),[2]掉落汇总!$A$2:$A$871,H$1,[2]掉落汇总!$C$2:$C$871,$Q$2)/$Q$3)*宝箱投放计算!G95</f>
        <v>0</v>
      </c>
      <c r="I95">
        <f ca="1">(SUMIFS(OFFSET([2]掉落汇总!$C$2:$C$871,,MATCH($B95,[2]掉落汇总!$D$1:$M$1)),[2]掉落汇总!$A$2:$A$871,I$1,[2]掉落汇总!$C$2:$C$871,$Q$1)+SUMIFS(OFFSET([2]掉落汇总!$C$2:$C$871,,MATCH($B95,[2]掉落汇总!$D$1:$M$1)),[2]掉落汇总!$A$2:$A$871,I$1,[2]掉落汇总!$C$2:$C$871,$Q$2)/$Q$3)*宝箱投放计算!H95</f>
        <v>0</v>
      </c>
      <c r="J95">
        <f ca="1">(SUMIFS(OFFSET([2]掉落汇总!$C$2:$C$871,,MATCH($B95,[2]掉落汇总!$D$1:$M$1)),[2]掉落汇总!$A$2:$A$871,J$1,[2]掉落汇总!$C$2:$C$871,$Q$1)+SUMIFS(OFFSET([2]掉落汇总!$C$2:$C$871,,MATCH($B95,[2]掉落汇总!$D$1:$M$1)),[2]掉落汇总!$A$2:$A$871,J$1,[2]掉落汇总!$C$2:$C$871,$Q$2)/$Q$3)*宝箱投放计算!I95</f>
        <v>0</v>
      </c>
      <c r="K95">
        <f ca="1">(SUMIFS(OFFSET([2]掉落汇总!$C$2:$C$871,,MATCH($B95,[2]掉落汇总!$D$1:$M$1)),[2]掉落汇总!$A$2:$A$871,K$1,[2]掉落汇总!$C$2:$C$871,$Q$1)+SUMIFS(OFFSET([2]掉落汇总!$C$2:$C$871,,MATCH($B95,[2]掉落汇总!$D$1:$M$1)),[2]掉落汇总!$A$2:$A$871,K$1,[2]掉落汇总!$C$2:$C$871,$Q$2)/$Q$3)*宝箱投放计算!J95</f>
        <v>0</v>
      </c>
      <c r="L95">
        <f ca="1">(SUMIFS(OFFSET([2]掉落汇总!$C$2:$C$871,,MATCH($B95,[2]掉落汇总!$D$1:$M$1)),[2]掉落汇总!$A$2:$A$871,L$1,[2]掉落汇总!$C$2:$C$871,$Q$1)+SUMIFS(OFFSET([2]掉落汇总!$C$2:$C$871,,MATCH($B95,[2]掉落汇总!$D$1:$M$1)),[2]掉落汇总!$A$2:$A$871,L$1,[2]掉落汇总!$C$2:$C$871,$Q$2)/$Q$3)*宝箱投放计算!K95</f>
        <v>0.14863748967795209</v>
      </c>
      <c r="M95">
        <f ca="1">(SUMIFS(OFFSET([2]掉落汇总!$C$2:$C$871,,MATCH($B95,[2]掉落汇总!$D$1:$M$1)),[2]掉落汇总!$A$2:$A$871,M$1,[2]掉落汇总!$C$2:$C$871,$Q$1)+SUMIFS(OFFSET([2]掉落汇总!$C$2:$C$871,,MATCH($B95,[2]掉落汇总!$D$1:$M$1)),[2]掉落汇总!$A$2:$A$871,M$1,[2]掉落汇总!$C$2:$C$871,$Q$2)/$Q$3)*宝箱投放计算!L95</f>
        <v>0.14714469228074273</v>
      </c>
      <c r="N95">
        <f ca="1">(SUMIFS(OFFSET([2]掉落汇总!$C$2:$C$871,,MATCH($B95,[2]掉落汇总!$D$1:$M$1)),[2]掉落汇总!$A$2:$A$871,N$1,[2]掉落汇总!$C$2:$C$871,$Q$1)+SUMIFS(OFFSET([2]掉落汇总!$C$2:$C$871,,MATCH($B95,[2]掉落汇总!$D$1:$M$1)),[2]掉落汇总!$A$2:$A$871,N$1,[2]掉落汇总!$C$2:$C$871,$Q$2)/$Q$3)*宝箱投放计算!M95</f>
        <v>3.9341037619867215E-2</v>
      </c>
      <c r="O95">
        <f ca="1">(SUMIFS(OFFSET([2]掉落汇总!$C$2:$C$871,,MATCH($B95,[2]掉落汇总!$D$1:$M$1)),[2]掉落汇总!$A$2:$A$871,O$1,[2]掉落汇总!$C$2:$C$871,$Q$1)+SUMIFS(OFFSET([2]掉落汇总!$C$2:$C$871,,MATCH($B95,[2]掉落汇总!$D$1:$M$1)),[2]掉落汇总!$A$2:$A$871,O$1,[2]掉落汇总!$C$2:$C$871,$Q$2)/$Q$3)*宝箱投放计算!N95</f>
        <v>8.2982769549933721E-2</v>
      </c>
    </row>
    <row r="96" spans="1:15" x14ac:dyDescent="0.2">
      <c r="A96">
        <f>玩家成长时间线!A96</f>
        <v>95</v>
      </c>
      <c r="B96">
        <f>玩家成长时间线!B96</f>
        <v>10</v>
      </c>
      <c r="C96">
        <f ca="1">SUM($D$2:D96)</f>
        <v>310.56478998878151</v>
      </c>
      <c r="D96">
        <f t="shared" ca="1" si="1"/>
        <v>1.4337799355340926</v>
      </c>
      <c r="E96">
        <f ca="1">(SUMIFS(OFFSET([2]掉落汇总!$C$2:$C$871,,MATCH($B96,[2]掉落汇总!$D$1:$M$1)),[2]掉落汇总!$A$2:$A$871,E$1,[2]掉落汇总!$C$2:$C$871,$Q$1)+SUMIFS(OFFSET([2]掉落汇总!$C$2:$C$871,,MATCH($B96,[2]掉落汇总!$D$1:$M$1)),[2]掉落汇总!$A$2:$A$871,E$1,[2]掉落汇总!$C$2:$C$871,$Q$2)/$Q$3)*宝箱投放计算!D96</f>
        <v>0.39605260389268809</v>
      </c>
      <c r="F96">
        <f ca="1">(SUMIFS(OFFSET([2]掉落汇总!$C$2:$C$871,,MATCH($B96,[2]掉落汇总!$D$1:$M$1)),[2]掉落汇总!$A$2:$A$871,F$1,[2]掉落汇总!$C$2:$C$871,$Q$1)+SUMIFS(OFFSET([2]掉落汇总!$C$2:$C$871,,MATCH($B96,[2]掉落汇总!$D$1:$M$1)),[2]掉落汇总!$A$2:$A$871,F$1,[2]掉落汇总!$C$2:$C$871,$Q$2)/$Q$3)*宝箱投放计算!E96</f>
        <v>0.61962134251290868</v>
      </c>
      <c r="G96">
        <f ca="1">(SUMIFS(OFFSET([2]掉落汇总!$C$2:$C$871,,MATCH($B96,[2]掉落汇总!$D$1:$M$1)),[2]掉落汇总!$A$2:$A$871,G$1,[2]掉落汇总!$C$2:$C$871,$Q$1)+SUMIFS(OFFSET([2]掉落汇总!$C$2:$C$871,,MATCH($B96,[2]掉落汇总!$D$1:$M$1)),[2]掉落汇总!$A$2:$A$871,G$1,[2]掉落汇总!$C$2:$C$871,$Q$2)/$Q$3)*宝箱投放计算!F96</f>
        <v>0</v>
      </c>
      <c r="H96">
        <f ca="1">(SUMIFS(OFFSET([2]掉落汇总!$C$2:$C$871,,MATCH($B96,[2]掉落汇总!$D$1:$M$1)),[2]掉落汇总!$A$2:$A$871,H$1,[2]掉落汇总!$C$2:$C$871,$Q$1)+SUMIFS(OFFSET([2]掉落汇总!$C$2:$C$871,,MATCH($B96,[2]掉落汇总!$D$1:$M$1)),[2]掉落汇总!$A$2:$A$871,H$1,[2]掉落汇总!$C$2:$C$871,$Q$2)/$Q$3)*宝箱投放计算!G96</f>
        <v>0</v>
      </c>
      <c r="I96">
        <f ca="1">(SUMIFS(OFFSET([2]掉落汇总!$C$2:$C$871,,MATCH($B96,[2]掉落汇总!$D$1:$M$1)),[2]掉落汇总!$A$2:$A$871,I$1,[2]掉落汇总!$C$2:$C$871,$Q$1)+SUMIFS(OFFSET([2]掉落汇总!$C$2:$C$871,,MATCH($B96,[2]掉落汇总!$D$1:$M$1)),[2]掉落汇总!$A$2:$A$871,I$1,[2]掉落汇总!$C$2:$C$871,$Q$2)/$Q$3)*宝箱投放计算!H96</f>
        <v>0</v>
      </c>
      <c r="J96">
        <f ca="1">(SUMIFS(OFFSET([2]掉落汇总!$C$2:$C$871,,MATCH($B96,[2]掉落汇总!$D$1:$M$1)),[2]掉落汇总!$A$2:$A$871,J$1,[2]掉落汇总!$C$2:$C$871,$Q$1)+SUMIFS(OFFSET([2]掉落汇总!$C$2:$C$871,,MATCH($B96,[2]掉落汇总!$D$1:$M$1)),[2]掉落汇总!$A$2:$A$871,J$1,[2]掉落汇总!$C$2:$C$871,$Q$2)/$Q$3)*宝箱投放计算!I96</f>
        <v>0</v>
      </c>
      <c r="K96">
        <f ca="1">(SUMIFS(OFFSET([2]掉落汇总!$C$2:$C$871,,MATCH($B96,[2]掉落汇总!$D$1:$M$1)),[2]掉落汇总!$A$2:$A$871,K$1,[2]掉落汇总!$C$2:$C$871,$Q$1)+SUMIFS(OFFSET([2]掉落汇总!$C$2:$C$871,,MATCH($B96,[2]掉落汇总!$D$1:$M$1)),[2]掉落汇总!$A$2:$A$871,K$1,[2]掉落汇总!$C$2:$C$871,$Q$2)/$Q$3)*宝箱投放计算!J96</f>
        <v>0</v>
      </c>
      <c r="L96">
        <f ca="1">(SUMIFS(OFFSET([2]掉落汇总!$C$2:$C$871,,MATCH($B96,[2]掉落汇总!$D$1:$M$1)),[2]掉落汇总!$A$2:$A$871,L$1,[2]掉落汇总!$C$2:$C$871,$Q$1)+SUMIFS(OFFSET([2]掉落汇总!$C$2:$C$871,,MATCH($B96,[2]掉落汇总!$D$1:$M$1)),[2]掉落汇总!$A$2:$A$871,L$1,[2]掉落汇总!$C$2:$C$871,$Q$2)/$Q$3)*宝箱投放计算!K96</f>
        <v>0.14863748967795209</v>
      </c>
      <c r="M96">
        <f ca="1">(SUMIFS(OFFSET([2]掉落汇总!$C$2:$C$871,,MATCH($B96,[2]掉落汇总!$D$1:$M$1)),[2]掉落汇总!$A$2:$A$871,M$1,[2]掉落汇总!$C$2:$C$871,$Q$1)+SUMIFS(OFFSET([2]掉落汇总!$C$2:$C$871,,MATCH($B96,[2]掉落汇总!$D$1:$M$1)),[2]掉落汇总!$A$2:$A$871,M$1,[2]掉落汇总!$C$2:$C$871,$Q$2)/$Q$3)*宝箱投放计算!L96</f>
        <v>0.14714469228074273</v>
      </c>
      <c r="N96">
        <f ca="1">(SUMIFS(OFFSET([2]掉落汇总!$C$2:$C$871,,MATCH($B96,[2]掉落汇总!$D$1:$M$1)),[2]掉落汇总!$A$2:$A$871,N$1,[2]掉落汇总!$C$2:$C$871,$Q$1)+SUMIFS(OFFSET([2]掉落汇总!$C$2:$C$871,,MATCH($B96,[2]掉落汇总!$D$1:$M$1)),[2]掉落汇总!$A$2:$A$871,N$1,[2]掉落汇总!$C$2:$C$871,$Q$2)/$Q$3)*宝箱投放计算!M96</f>
        <v>3.9341037619867215E-2</v>
      </c>
      <c r="O96">
        <f ca="1">(SUMIFS(OFFSET([2]掉落汇总!$C$2:$C$871,,MATCH($B96,[2]掉落汇总!$D$1:$M$1)),[2]掉落汇总!$A$2:$A$871,O$1,[2]掉落汇总!$C$2:$C$871,$Q$1)+SUMIFS(OFFSET([2]掉落汇总!$C$2:$C$871,,MATCH($B96,[2]掉落汇总!$D$1:$M$1)),[2]掉落汇总!$A$2:$A$871,O$1,[2]掉落汇总!$C$2:$C$871,$Q$2)/$Q$3)*宝箱投放计算!N96</f>
        <v>8.2982769549933721E-2</v>
      </c>
    </row>
    <row r="97" spans="1:15" x14ac:dyDescent="0.2">
      <c r="A97">
        <f>玩家成长时间线!A97</f>
        <v>96</v>
      </c>
      <c r="B97">
        <f>玩家成长时间线!B97</f>
        <v>10</v>
      </c>
      <c r="C97">
        <f ca="1">SUM($D$2:D97)</f>
        <v>312.03391974020201</v>
      </c>
      <c r="D97">
        <f t="shared" ca="1" si="1"/>
        <v>1.469129751420468</v>
      </c>
      <c r="E97">
        <f ca="1">(SUMIFS(OFFSET([2]掉落汇总!$C$2:$C$871,,MATCH($B97,[2]掉落汇总!$D$1:$M$1)),[2]掉落汇总!$A$2:$A$871,E$1,[2]掉落汇总!$C$2:$C$871,$Q$1)+SUMIFS(OFFSET([2]掉落汇总!$C$2:$C$871,,MATCH($B97,[2]掉落汇总!$D$1:$M$1)),[2]掉落汇总!$A$2:$A$871,E$1,[2]掉落汇总!$C$2:$C$871,$Q$2)/$Q$3)*宝箱投放计算!D97</f>
        <v>0.43140241977906357</v>
      </c>
      <c r="F97">
        <f ca="1">(SUMIFS(OFFSET([2]掉落汇总!$C$2:$C$871,,MATCH($B97,[2]掉落汇总!$D$1:$M$1)),[2]掉落汇总!$A$2:$A$871,F$1,[2]掉落汇总!$C$2:$C$871,$Q$1)+SUMIFS(OFFSET([2]掉落汇总!$C$2:$C$871,,MATCH($B97,[2]掉落汇总!$D$1:$M$1)),[2]掉落汇总!$A$2:$A$871,F$1,[2]掉落汇总!$C$2:$C$871,$Q$2)/$Q$3)*宝箱投放计算!E97</f>
        <v>0.61962134251290868</v>
      </c>
      <c r="G97">
        <f ca="1">(SUMIFS(OFFSET([2]掉落汇总!$C$2:$C$871,,MATCH($B97,[2]掉落汇总!$D$1:$M$1)),[2]掉落汇总!$A$2:$A$871,G$1,[2]掉落汇总!$C$2:$C$871,$Q$1)+SUMIFS(OFFSET([2]掉落汇总!$C$2:$C$871,,MATCH($B97,[2]掉落汇总!$D$1:$M$1)),[2]掉落汇总!$A$2:$A$871,G$1,[2]掉落汇总!$C$2:$C$871,$Q$2)/$Q$3)*宝箱投放计算!F97</f>
        <v>0</v>
      </c>
      <c r="H97">
        <f ca="1">(SUMIFS(OFFSET([2]掉落汇总!$C$2:$C$871,,MATCH($B97,[2]掉落汇总!$D$1:$M$1)),[2]掉落汇总!$A$2:$A$871,H$1,[2]掉落汇总!$C$2:$C$871,$Q$1)+SUMIFS(OFFSET([2]掉落汇总!$C$2:$C$871,,MATCH($B97,[2]掉落汇总!$D$1:$M$1)),[2]掉落汇总!$A$2:$A$871,H$1,[2]掉落汇总!$C$2:$C$871,$Q$2)/$Q$3)*宝箱投放计算!G97</f>
        <v>0</v>
      </c>
      <c r="I97">
        <f ca="1">(SUMIFS(OFFSET([2]掉落汇总!$C$2:$C$871,,MATCH($B97,[2]掉落汇总!$D$1:$M$1)),[2]掉落汇总!$A$2:$A$871,I$1,[2]掉落汇总!$C$2:$C$871,$Q$1)+SUMIFS(OFFSET([2]掉落汇总!$C$2:$C$871,,MATCH($B97,[2]掉落汇总!$D$1:$M$1)),[2]掉落汇总!$A$2:$A$871,I$1,[2]掉落汇总!$C$2:$C$871,$Q$2)/$Q$3)*宝箱投放计算!H97</f>
        <v>0</v>
      </c>
      <c r="J97">
        <f ca="1">(SUMIFS(OFFSET([2]掉落汇总!$C$2:$C$871,,MATCH($B97,[2]掉落汇总!$D$1:$M$1)),[2]掉落汇总!$A$2:$A$871,J$1,[2]掉落汇总!$C$2:$C$871,$Q$1)+SUMIFS(OFFSET([2]掉落汇总!$C$2:$C$871,,MATCH($B97,[2]掉落汇总!$D$1:$M$1)),[2]掉落汇总!$A$2:$A$871,J$1,[2]掉落汇总!$C$2:$C$871,$Q$2)/$Q$3)*宝箱投放计算!I97</f>
        <v>0</v>
      </c>
      <c r="K97">
        <f ca="1">(SUMIFS(OFFSET([2]掉落汇总!$C$2:$C$871,,MATCH($B97,[2]掉落汇总!$D$1:$M$1)),[2]掉落汇总!$A$2:$A$871,K$1,[2]掉落汇总!$C$2:$C$871,$Q$1)+SUMIFS(OFFSET([2]掉落汇总!$C$2:$C$871,,MATCH($B97,[2]掉落汇总!$D$1:$M$1)),[2]掉落汇总!$A$2:$A$871,K$1,[2]掉落汇总!$C$2:$C$871,$Q$2)/$Q$3)*宝箱投放计算!J97</f>
        <v>0</v>
      </c>
      <c r="L97">
        <f ca="1">(SUMIFS(OFFSET([2]掉落汇总!$C$2:$C$871,,MATCH($B97,[2]掉落汇总!$D$1:$M$1)),[2]掉落汇总!$A$2:$A$871,L$1,[2]掉落汇总!$C$2:$C$871,$Q$1)+SUMIFS(OFFSET([2]掉落汇总!$C$2:$C$871,,MATCH($B97,[2]掉落汇总!$D$1:$M$1)),[2]掉落汇总!$A$2:$A$871,L$1,[2]掉落汇总!$C$2:$C$871,$Q$2)/$Q$3)*宝箱投放计算!K97</f>
        <v>0.14863748967795209</v>
      </c>
      <c r="M97">
        <f ca="1">(SUMIFS(OFFSET([2]掉落汇总!$C$2:$C$871,,MATCH($B97,[2]掉落汇总!$D$1:$M$1)),[2]掉落汇总!$A$2:$A$871,M$1,[2]掉落汇总!$C$2:$C$871,$Q$1)+SUMIFS(OFFSET([2]掉落汇总!$C$2:$C$871,,MATCH($B97,[2]掉落汇总!$D$1:$M$1)),[2]掉落汇总!$A$2:$A$871,M$1,[2]掉落汇总!$C$2:$C$871,$Q$2)/$Q$3)*宝箱投放计算!L97</f>
        <v>0.14714469228074273</v>
      </c>
      <c r="N97">
        <f ca="1">(SUMIFS(OFFSET([2]掉落汇总!$C$2:$C$871,,MATCH($B97,[2]掉落汇总!$D$1:$M$1)),[2]掉落汇总!$A$2:$A$871,N$1,[2]掉落汇总!$C$2:$C$871,$Q$1)+SUMIFS(OFFSET([2]掉落汇总!$C$2:$C$871,,MATCH($B97,[2]掉落汇总!$D$1:$M$1)),[2]掉落汇总!$A$2:$A$871,N$1,[2]掉落汇总!$C$2:$C$871,$Q$2)/$Q$3)*宝箱投放计算!M97</f>
        <v>3.9341037619867215E-2</v>
      </c>
      <c r="O97">
        <f ca="1">(SUMIFS(OFFSET([2]掉落汇总!$C$2:$C$871,,MATCH($B97,[2]掉落汇总!$D$1:$M$1)),[2]掉落汇总!$A$2:$A$871,O$1,[2]掉落汇总!$C$2:$C$871,$Q$1)+SUMIFS(OFFSET([2]掉落汇总!$C$2:$C$871,,MATCH($B97,[2]掉落汇总!$D$1:$M$1)),[2]掉落汇总!$A$2:$A$871,O$1,[2]掉落汇总!$C$2:$C$871,$Q$2)/$Q$3)*宝箱投放计算!N97</f>
        <v>8.2982769549933721E-2</v>
      </c>
    </row>
    <row r="98" spans="1:15" x14ac:dyDescent="0.2">
      <c r="A98">
        <f>玩家成长时间线!A98</f>
        <v>97</v>
      </c>
      <c r="B98">
        <f>玩家成长时间线!B98</f>
        <v>10</v>
      </c>
      <c r="C98">
        <f ca="1">SUM($D$2:D98)</f>
        <v>313.47106632486816</v>
      </c>
      <c r="D98">
        <f t="shared" ca="1" si="1"/>
        <v>1.4371465846661282</v>
      </c>
      <c r="E98">
        <f ca="1">(SUMIFS(OFFSET([2]掉落汇总!$C$2:$C$871,,MATCH($B98,[2]掉落汇总!$D$1:$M$1)),[2]掉落汇总!$A$2:$A$871,E$1,[2]掉落汇总!$C$2:$C$871,$Q$1)+SUMIFS(OFFSET([2]掉落汇总!$C$2:$C$871,,MATCH($B98,[2]掉落汇总!$D$1:$M$1)),[2]掉落汇总!$A$2:$A$871,E$1,[2]掉落汇总!$C$2:$C$871,$Q$2)/$Q$3)*宝箱投放计算!D98</f>
        <v>0.39941925302472381</v>
      </c>
      <c r="F98">
        <f ca="1">(SUMIFS(OFFSET([2]掉落汇总!$C$2:$C$871,,MATCH($B98,[2]掉落汇总!$D$1:$M$1)),[2]掉落汇总!$A$2:$A$871,F$1,[2]掉落汇总!$C$2:$C$871,$Q$1)+SUMIFS(OFFSET([2]掉落汇总!$C$2:$C$871,,MATCH($B98,[2]掉落汇总!$D$1:$M$1)),[2]掉落汇总!$A$2:$A$871,F$1,[2]掉落汇总!$C$2:$C$871,$Q$2)/$Q$3)*宝箱投放计算!E98</f>
        <v>0.61962134251290868</v>
      </c>
      <c r="G98">
        <f ca="1">(SUMIFS(OFFSET([2]掉落汇总!$C$2:$C$871,,MATCH($B98,[2]掉落汇总!$D$1:$M$1)),[2]掉落汇总!$A$2:$A$871,G$1,[2]掉落汇总!$C$2:$C$871,$Q$1)+SUMIFS(OFFSET([2]掉落汇总!$C$2:$C$871,,MATCH($B98,[2]掉落汇总!$D$1:$M$1)),[2]掉落汇总!$A$2:$A$871,G$1,[2]掉落汇总!$C$2:$C$871,$Q$2)/$Q$3)*宝箱投放计算!F98</f>
        <v>0</v>
      </c>
      <c r="H98">
        <f ca="1">(SUMIFS(OFFSET([2]掉落汇总!$C$2:$C$871,,MATCH($B98,[2]掉落汇总!$D$1:$M$1)),[2]掉落汇总!$A$2:$A$871,H$1,[2]掉落汇总!$C$2:$C$871,$Q$1)+SUMIFS(OFFSET([2]掉落汇总!$C$2:$C$871,,MATCH($B98,[2]掉落汇总!$D$1:$M$1)),[2]掉落汇总!$A$2:$A$871,H$1,[2]掉落汇总!$C$2:$C$871,$Q$2)/$Q$3)*宝箱投放计算!G98</f>
        <v>0</v>
      </c>
      <c r="I98">
        <f ca="1">(SUMIFS(OFFSET([2]掉落汇总!$C$2:$C$871,,MATCH($B98,[2]掉落汇总!$D$1:$M$1)),[2]掉落汇总!$A$2:$A$871,I$1,[2]掉落汇总!$C$2:$C$871,$Q$1)+SUMIFS(OFFSET([2]掉落汇总!$C$2:$C$871,,MATCH($B98,[2]掉落汇总!$D$1:$M$1)),[2]掉落汇总!$A$2:$A$871,I$1,[2]掉落汇总!$C$2:$C$871,$Q$2)/$Q$3)*宝箱投放计算!H98</f>
        <v>0</v>
      </c>
      <c r="J98">
        <f ca="1">(SUMIFS(OFFSET([2]掉落汇总!$C$2:$C$871,,MATCH($B98,[2]掉落汇总!$D$1:$M$1)),[2]掉落汇总!$A$2:$A$871,J$1,[2]掉落汇总!$C$2:$C$871,$Q$1)+SUMIFS(OFFSET([2]掉落汇总!$C$2:$C$871,,MATCH($B98,[2]掉落汇总!$D$1:$M$1)),[2]掉落汇总!$A$2:$A$871,J$1,[2]掉落汇总!$C$2:$C$871,$Q$2)/$Q$3)*宝箱投放计算!I98</f>
        <v>0</v>
      </c>
      <c r="K98">
        <f ca="1">(SUMIFS(OFFSET([2]掉落汇总!$C$2:$C$871,,MATCH($B98,[2]掉落汇总!$D$1:$M$1)),[2]掉落汇总!$A$2:$A$871,K$1,[2]掉落汇总!$C$2:$C$871,$Q$1)+SUMIFS(OFFSET([2]掉落汇总!$C$2:$C$871,,MATCH($B98,[2]掉落汇总!$D$1:$M$1)),[2]掉落汇总!$A$2:$A$871,K$1,[2]掉落汇总!$C$2:$C$871,$Q$2)/$Q$3)*宝箱投放计算!J98</f>
        <v>0</v>
      </c>
      <c r="L98">
        <f ca="1">(SUMIFS(OFFSET([2]掉落汇总!$C$2:$C$871,,MATCH($B98,[2]掉落汇总!$D$1:$M$1)),[2]掉落汇总!$A$2:$A$871,L$1,[2]掉落汇总!$C$2:$C$871,$Q$1)+SUMIFS(OFFSET([2]掉落汇总!$C$2:$C$871,,MATCH($B98,[2]掉落汇总!$D$1:$M$1)),[2]掉落汇总!$A$2:$A$871,L$1,[2]掉落汇总!$C$2:$C$871,$Q$2)/$Q$3)*宝箱投放计算!K98</f>
        <v>0.14863748967795209</v>
      </c>
      <c r="M98">
        <f ca="1">(SUMIFS(OFFSET([2]掉落汇总!$C$2:$C$871,,MATCH($B98,[2]掉落汇总!$D$1:$M$1)),[2]掉落汇总!$A$2:$A$871,M$1,[2]掉落汇总!$C$2:$C$871,$Q$1)+SUMIFS(OFFSET([2]掉落汇总!$C$2:$C$871,,MATCH($B98,[2]掉落汇总!$D$1:$M$1)),[2]掉落汇总!$A$2:$A$871,M$1,[2]掉落汇总!$C$2:$C$871,$Q$2)/$Q$3)*宝箱投放计算!L98</f>
        <v>0.14714469228074273</v>
      </c>
      <c r="N98">
        <f ca="1">(SUMIFS(OFFSET([2]掉落汇总!$C$2:$C$871,,MATCH($B98,[2]掉落汇总!$D$1:$M$1)),[2]掉落汇总!$A$2:$A$871,N$1,[2]掉落汇总!$C$2:$C$871,$Q$1)+SUMIFS(OFFSET([2]掉落汇总!$C$2:$C$871,,MATCH($B98,[2]掉落汇总!$D$1:$M$1)),[2]掉落汇总!$A$2:$A$871,N$1,[2]掉落汇总!$C$2:$C$871,$Q$2)/$Q$3)*宝箱投放计算!M98</f>
        <v>3.9341037619867215E-2</v>
      </c>
      <c r="O98">
        <f ca="1">(SUMIFS(OFFSET([2]掉落汇总!$C$2:$C$871,,MATCH($B98,[2]掉落汇总!$D$1:$M$1)),[2]掉落汇总!$A$2:$A$871,O$1,[2]掉落汇总!$C$2:$C$871,$Q$1)+SUMIFS(OFFSET([2]掉落汇总!$C$2:$C$871,,MATCH($B98,[2]掉落汇总!$D$1:$M$1)),[2]掉落汇总!$A$2:$A$871,O$1,[2]掉落汇总!$C$2:$C$871,$Q$2)/$Q$3)*宝箱投放计算!N98</f>
        <v>8.2982769549933721E-2</v>
      </c>
    </row>
    <row r="99" spans="1:15" x14ac:dyDescent="0.2">
      <c r="A99">
        <f>玩家成长时间线!A99</f>
        <v>98</v>
      </c>
      <c r="B99">
        <f>玩家成长时间线!B99</f>
        <v>8</v>
      </c>
      <c r="C99">
        <f ca="1">SUM($D$2:D99)</f>
        <v>316.80337795416364</v>
      </c>
      <c r="D99">
        <f t="shared" ca="1" si="1"/>
        <v>3.3323116292954769</v>
      </c>
      <c r="E99">
        <f ca="1">(SUMIFS(OFFSET([2]掉落汇总!$C$2:$C$871,,MATCH($B99,[2]掉落汇总!$D$1:$M$1)),[2]掉落汇总!$A$2:$A$871,E$1,[2]掉落汇总!$C$2:$C$871,$Q$1)+SUMIFS(OFFSET([2]掉落汇总!$C$2:$C$871,,MATCH($B99,[2]掉落汇总!$D$1:$M$1)),[2]掉落汇总!$A$2:$A$871,E$1,[2]掉落汇总!$C$2:$C$871,$Q$2)/$Q$3)*宝箱投放计算!D99</f>
        <v>0.41240769230769231</v>
      </c>
      <c r="F99">
        <f ca="1">(SUMIFS(OFFSET([2]掉落汇总!$C$2:$C$871,,MATCH($B99,[2]掉落汇总!$D$1:$M$1)),[2]掉落汇总!$A$2:$A$871,F$1,[2]掉落汇总!$C$2:$C$871,$Q$1)+SUMIFS(OFFSET([2]掉落汇总!$C$2:$C$871,,MATCH($B99,[2]掉落汇总!$D$1:$M$1)),[2]掉落汇总!$A$2:$A$871,F$1,[2]掉落汇总!$C$2:$C$871,$Q$2)/$Q$3)*宝箱投放计算!E99</f>
        <v>0.49569707401032698</v>
      </c>
      <c r="G99">
        <f ca="1">(SUMIFS(OFFSET([2]掉落汇总!$C$2:$C$871,,MATCH($B99,[2]掉落汇总!$D$1:$M$1)),[2]掉落汇总!$A$2:$A$871,G$1,[2]掉落汇总!$C$2:$C$871,$Q$1)+SUMIFS(OFFSET([2]掉落汇总!$C$2:$C$871,,MATCH($B99,[2]掉落汇总!$D$1:$M$1)),[2]掉落汇总!$A$2:$A$871,G$1,[2]掉落汇总!$C$2:$C$871,$Q$2)/$Q$3)*宝箱投放计算!F99</f>
        <v>1.0190452324270141</v>
      </c>
      <c r="H99">
        <f ca="1">(SUMIFS(OFFSET([2]掉落汇总!$C$2:$C$871,,MATCH($B99,[2]掉落汇总!$D$1:$M$1)),[2]掉落汇总!$A$2:$A$871,H$1,[2]掉落汇总!$C$2:$C$871,$Q$1)+SUMIFS(OFFSET([2]掉落汇总!$C$2:$C$871,,MATCH($B99,[2]掉落汇总!$D$1:$M$1)),[2]掉落汇总!$A$2:$A$871,H$1,[2]掉落汇总!$C$2:$C$871,$Q$2)/$Q$3)*宝箱投放计算!G99</f>
        <v>0</v>
      </c>
      <c r="I99">
        <f ca="1">(SUMIFS(OFFSET([2]掉落汇总!$C$2:$C$871,,MATCH($B99,[2]掉落汇总!$D$1:$M$1)),[2]掉落汇总!$A$2:$A$871,I$1,[2]掉落汇总!$C$2:$C$871,$Q$1)+SUMIFS(OFFSET([2]掉落汇总!$C$2:$C$871,,MATCH($B99,[2]掉落汇总!$D$1:$M$1)),[2]掉落汇总!$A$2:$A$871,I$1,[2]掉落汇总!$C$2:$C$871,$Q$2)/$Q$3)*宝箱投放计算!H99</f>
        <v>0.98705564142194746</v>
      </c>
      <c r="J99">
        <f ca="1">(SUMIFS(OFFSET([2]掉落汇总!$C$2:$C$871,,MATCH($B99,[2]掉落汇总!$D$1:$M$1)),[2]掉落汇总!$A$2:$A$871,J$1,[2]掉落汇总!$C$2:$C$871,$Q$1)+SUMIFS(OFFSET([2]掉落汇总!$C$2:$C$871,,MATCH($B99,[2]掉落汇总!$D$1:$M$1)),[2]掉落汇总!$A$2:$A$871,J$1,[2]掉落汇总!$C$2:$C$871,$Q$2)/$Q$3)*宝箱投放计算!I99</f>
        <v>0</v>
      </c>
      <c r="K99">
        <f ca="1">(SUMIFS(OFFSET([2]掉落汇总!$C$2:$C$871,,MATCH($B99,[2]掉落汇总!$D$1:$M$1)),[2]掉落汇总!$A$2:$A$871,K$1,[2]掉落汇总!$C$2:$C$871,$Q$1)+SUMIFS(OFFSET([2]掉落汇总!$C$2:$C$871,,MATCH($B99,[2]掉落汇总!$D$1:$M$1)),[2]掉落汇总!$A$2:$A$871,K$1,[2]掉落汇总!$C$2:$C$871,$Q$2)/$Q$3)*宝箱投放计算!J99</f>
        <v>0</v>
      </c>
      <c r="L99">
        <f ca="1">(SUMIFS(OFFSET([2]掉落汇总!$C$2:$C$871,,MATCH($B99,[2]掉落汇总!$D$1:$M$1)),[2]掉落汇总!$A$2:$A$871,L$1,[2]掉落汇总!$C$2:$C$871,$Q$1)+SUMIFS(OFFSET([2]掉落汇总!$C$2:$C$871,,MATCH($B99,[2]掉落汇总!$D$1:$M$1)),[2]掉落汇总!$A$2:$A$871,L$1,[2]掉落汇总!$C$2:$C$871,$Q$2)/$Q$3)*宝箱投放计算!K99</f>
        <v>0.14863748967795209</v>
      </c>
      <c r="M99">
        <f ca="1">(SUMIFS(OFFSET([2]掉落汇总!$C$2:$C$871,,MATCH($B99,[2]掉落汇总!$D$1:$M$1)),[2]掉落汇总!$A$2:$A$871,M$1,[2]掉落汇总!$C$2:$C$871,$Q$1)+SUMIFS(OFFSET([2]掉落汇总!$C$2:$C$871,,MATCH($B99,[2]掉落汇总!$D$1:$M$1)),[2]掉落汇总!$A$2:$A$871,M$1,[2]掉落汇总!$C$2:$C$871,$Q$2)/$Q$3)*宝箱投放计算!L99</f>
        <v>0.14714469228074273</v>
      </c>
      <c r="N99">
        <f ca="1">(SUMIFS(OFFSET([2]掉落汇总!$C$2:$C$871,,MATCH($B99,[2]掉落汇总!$D$1:$M$1)),[2]掉落汇总!$A$2:$A$871,N$1,[2]掉落汇总!$C$2:$C$871,$Q$1)+SUMIFS(OFFSET([2]掉落汇总!$C$2:$C$871,,MATCH($B99,[2]掉落汇总!$D$1:$M$1)),[2]掉落汇总!$A$2:$A$871,N$1,[2]掉落汇总!$C$2:$C$871,$Q$2)/$Q$3)*宝箱投放计算!M99</f>
        <v>3.9341037619867215E-2</v>
      </c>
      <c r="O99">
        <f ca="1">(SUMIFS(OFFSET([2]掉落汇总!$C$2:$C$871,,MATCH($B99,[2]掉落汇总!$D$1:$M$1)),[2]掉落汇总!$A$2:$A$871,O$1,[2]掉落汇总!$C$2:$C$871,$Q$1)+SUMIFS(OFFSET([2]掉落汇总!$C$2:$C$871,,MATCH($B99,[2]掉落汇总!$D$1:$M$1)),[2]掉落汇总!$A$2:$A$871,O$1,[2]掉落汇总!$C$2:$C$871,$Q$2)/$Q$3)*宝箱投放计算!N99</f>
        <v>8.2982769549933721E-2</v>
      </c>
    </row>
    <row r="100" spans="1:15" x14ac:dyDescent="0.2">
      <c r="A100">
        <f>玩家成长时间线!A100</f>
        <v>99</v>
      </c>
      <c r="B100">
        <f>玩家成长时间线!B100</f>
        <v>8</v>
      </c>
      <c r="C100">
        <f ca="1">SUM($D$2:D100)</f>
        <v>318.13131947884091</v>
      </c>
      <c r="D100">
        <f t="shared" ca="1" si="1"/>
        <v>1.3279415246772841</v>
      </c>
      <c r="E100">
        <f ca="1">(SUMIFS(OFFSET([2]掉落汇总!$C$2:$C$871,,MATCH($B100,[2]掉落汇总!$D$1:$M$1)),[2]掉落汇总!$A$2:$A$871,E$1,[2]掉落汇总!$C$2:$C$871,$Q$1)+SUMIFS(OFFSET([2]掉落汇总!$C$2:$C$871,,MATCH($B100,[2]掉落汇总!$D$1:$M$1)),[2]掉落汇总!$A$2:$A$871,E$1,[2]掉落汇总!$C$2:$C$871,$Q$2)/$Q$3)*宝箱投放计算!D100</f>
        <v>0.41413846153846151</v>
      </c>
      <c r="F100">
        <f ca="1">(SUMIFS(OFFSET([2]掉落汇总!$C$2:$C$871,,MATCH($B100,[2]掉落汇总!$D$1:$M$1)),[2]掉落汇总!$A$2:$A$871,F$1,[2]掉落汇总!$C$2:$C$871,$Q$1)+SUMIFS(OFFSET([2]掉落汇总!$C$2:$C$871,,MATCH($B100,[2]掉落汇总!$D$1:$M$1)),[2]掉落汇总!$A$2:$A$871,F$1,[2]掉落汇总!$C$2:$C$871,$Q$2)/$Q$3)*宝箱投放计算!E100</f>
        <v>0.49569707401032698</v>
      </c>
      <c r="G100">
        <f ca="1">(SUMIFS(OFFSET([2]掉落汇总!$C$2:$C$871,,MATCH($B100,[2]掉落汇总!$D$1:$M$1)),[2]掉落汇总!$A$2:$A$871,G$1,[2]掉落汇总!$C$2:$C$871,$Q$1)+SUMIFS(OFFSET([2]掉落汇总!$C$2:$C$871,,MATCH($B100,[2]掉落汇总!$D$1:$M$1)),[2]掉落汇总!$A$2:$A$871,G$1,[2]掉落汇总!$C$2:$C$871,$Q$2)/$Q$3)*宝箱投放计算!F100</f>
        <v>0</v>
      </c>
      <c r="H100">
        <f ca="1">(SUMIFS(OFFSET([2]掉落汇总!$C$2:$C$871,,MATCH($B100,[2]掉落汇总!$D$1:$M$1)),[2]掉落汇总!$A$2:$A$871,H$1,[2]掉落汇总!$C$2:$C$871,$Q$1)+SUMIFS(OFFSET([2]掉落汇总!$C$2:$C$871,,MATCH($B100,[2]掉落汇总!$D$1:$M$1)),[2]掉落汇总!$A$2:$A$871,H$1,[2]掉落汇总!$C$2:$C$871,$Q$2)/$Q$3)*宝箱投放计算!G100</f>
        <v>0</v>
      </c>
      <c r="I100">
        <f ca="1">(SUMIFS(OFFSET([2]掉落汇总!$C$2:$C$871,,MATCH($B100,[2]掉落汇总!$D$1:$M$1)),[2]掉落汇总!$A$2:$A$871,I$1,[2]掉落汇总!$C$2:$C$871,$Q$1)+SUMIFS(OFFSET([2]掉落汇总!$C$2:$C$871,,MATCH($B100,[2]掉落汇总!$D$1:$M$1)),[2]掉落汇总!$A$2:$A$871,I$1,[2]掉落汇总!$C$2:$C$871,$Q$2)/$Q$3)*宝箱投放计算!H100</f>
        <v>0</v>
      </c>
      <c r="J100">
        <f ca="1">(SUMIFS(OFFSET([2]掉落汇总!$C$2:$C$871,,MATCH($B100,[2]掉落汇总!$D$1:$M$1)),[2]掉落汇总!$A$2:$A$871,J$1,[2]掉落汇总!$C$2:$C$871,$Q$1)+SUMIFS(OFFSET([2]掉落汇总!$C$2:$C$871,,MATCH($B100,[2]掉落汇总!$D$1:$M$1)),[2]掉落汇总!$A$2:$A$871,J$1,[2]掉落汇总!$C$2:$C$871,$Q$2)/$Q$3)*宝箱投放计算!I100</f>
        <v>0</v>
      </c>
      <c r="K100">
        <f ca="1">(SUMIFS(OFFSET([2]掉落汇总!$C$2:$C$871,,MATCH($B100,[2]掉落汇总!$D$1:$M$1)),[2]掉落汇总!$A$2:$A$871,K$1,[2]掉落汇总!$C$2:$C$871,$Q$1)+SUMIFS(OFFSET([2]掉落汇总!$C$2:$C$871,,MATCH($B100,[2]掉落汇总!$D$1:$M$1)),[2]掉落汇总!$A$2:$A$871,K$1,[2]掉落汇总!$C$2:$C$871,$Q$2)/$Q$3)*宝箱投放计算!J100</f>
        <v>0</v>
      </c>
      <c r="L100">
        <f ca="1">(SUMIFS(OFFSET([2]掉落汇总!$C$2:$C$871,,MATCH($B100,[2]掉落汇总!$D$1:$M$1)),[2]掉落汇总!$A$2:$A$871,L$1,[2]掉落汇总!$C$2:$C$871,$Q$1)+SUMIFS(OFFSET([2]掉落汇总!$C$2:$C$871,,MATCH($B100,[2]掉落汇总!$D$1:$M$1)),[2]掉落汇总!$A$2:$A$871,L$1,[2]掉落汇总!$C$2:$C$871,$Q$2)/$Q$3)*宝箱投放计算!K100</f>
        <v>0.14863748967795209</v>
      </c>
      <c r="M100">
        <f ca="1">(SUMIFS(OFFSET([2]掉落汇总!$C$2:$C$871,,MATCH($B100,[2]掉落汇总!$D$1:$M$1)),[2]掉落汇总!$A$2:$A$871,M$1,[2]掉落汇总!$C$2:$C$871,$Q$1)+SUMIFS(OFFSET([2]掉落汇总!$C$2:$C$871,,MATCH($B100,[2]掉落汇总!$D$1:$M$1)),[2]掉落汇总!$A$2:$A$871,M$1,[2]掉落汇总!$C$2:$C$871,$Q$2)/$Q$3)*宝箱投放计算!L100</f>
        <v>0.14714469228074273</v>
      </c>
      <c r="N100">
        <f ca="1">(SUMIFS(OFFSET([2]掉落汇总!$C$2:$C$871,,MATCH($B100,[2]掉落汇总!$D$1:$M$1)),[2]掉落汇总!$A$2:$A$871,N$1,[2]掉落汇总!$C$2:$C$871,$Q$1)+SUMIFS(OFFSET([2]掉落汇总!$C$2:$C$871,,MATCH($B100,[2]掉落汇总!$D$1:$M$1)),[2]掉落汇总!$A$2:$A$871,N$1,[2]掉落汇总!$C$2:$C$871,$Q$2)/$Q$3)*宝箱投放计算!M100</f>
        <v>3.9341037619867215E-2</v>
      </c>
      <c r="O100">
        <f ca="1">(SUMIFS(OFFSET([2]掉落汇总!$C$2:$C$871,,MATCH($B100,[2]掉落汇总!$D$1:$M$1)),[2]掉落汇总!$A$2:$A$871,O$1,[2]掉落汇总!$C$2:$C$871,$Q$1)+SUMIFS(OFFSET([2]掉落汇总!$C$2:$C$871,,MATCH($B100,[2]掉落汇总!$D$1:$M$1)),[2]掉落汇总!$A$2:$A$871,O$1,[2]掉落汇总!$C$2:$C$871,$Q$2)/$Q$3)*宝箱投放计算!N100</f>
        <v>8.2982769549933721E-2</v>
      </c>
    </row>
    <row r="101" spans="1:15" x14ac:dyDescent="0.2">
      <c r="A101">
        <f>玩家成长时间线!A101</f>
        <v>100</v>
      </c>
      <c r="B101">
        <f>玩家成长时间线!B101</f>
        <v>8</v>
      </c>
      <c r="C101">
        <f ca="1">SUM($D$2:D101)</f>
        <v>319.49560715736436</v>
      </c>
      <c r="D101">
        <f t="shared" ca="1" si="1"/>
        <v>1.3642876785234381</v>
      </c>
      <c r="E101">
        <f ca="1">(SUMIFS(OFFSET([2]掉落汇总!$C$2:$C$871,,MATCH($B101,[2]掉落汇总!$D$1:$M$1)),[2]掉落汇总!$A$2:$A$871,E$1,[2]掉落汇总!$C$2:$C$871,$Q$1)+SUMIFS(OFFSET([2]掉落汇总!$C$2:$C$871,,MATCH($B101,[2]掉落汇总!$D$1:$M$1)),[2]掉落汇总!$A$2:$A$871,E$1,[2]掉落汇总!$C$2:$C$871,$Q$2)/$Q$3)*宝箱投放计算!D101</f>
        <v>0.45048461538461532</v>
      </c>
      <c r="F101">
        <f ca="1">(SUMIFS(OFFSET([2]掉落汇总!$C$2:$C$871,,MATCH($B101,[2]掉落汇总!$D$1:$M$1)),[2]掉落汇总!$A$2:$A$871,F$1,[2]掉落汇总!$C$2:$C$871,$Q$1)+SUMIFS(OFFSET([2]掉落汇总!$C$2:$C$871,,MATCH($B101,[2]掉落汇总!$D$1:$M$1)),[2]掉落汇总!$A$2:$A$871,F$1,[2]掉落汇总!$C$2:$C$871,$Q$2)/$Q$3)*宝箱投放计算!E101</f>
        <v>0.49569707401032698</v>
      </c>
      <c r="G101">
        <f ca="1">(SUMIFS(OFFSET([2]掉落汇总!$C$2:$C$871,,MATCH($B101,[2]掉落汇总!$D$1:$M$1)),[2]掉落汇总!$A$2:$A$871,G$1,[2]掉落汇总!$C$2:$C$871,$Q$1)+SUMIFS(OFFSET([2]掉落汇总!$C$2:$C$871,,MATCH($B101,[2]掉落汇总!$D$1:$M$1)),[2]掉落汇总!$A$2:$A$871,G$1,[2]掉落汇总!$C$2:$C$871,$Q$2)/$Q$3)*宝箱投放计算!F101</f>
        <v>0</v>
      </c>
      <c r="H101">
        <f ca="1">(SUMIFS(OFFSET([2]掉落汇总!$C$2:$C$871,,MATCH($B101,[2]掉落汇总!$D$1:$M$1)),[2]掉落汇总!$A$2:$A$871,H$1,[2]掉落汇总!$C$2:$C$871,$Q$1)+SUMIFS(OFFSET([2]掉落汇总!$C$2:$C$871,,MATCH($B101,[2]掉落汇总!$D$1:$M$1)),[2]掉落汇总!$A$2:$A$871,H$1,[2]掉落汇总!$C$2:$C$871,$Q$2)/$Q$3)*宝箱投放计算!G101</f>
        <v>0</v>
      </c>
      <c r="I101">
        <f ca="1">(SUMIFS(OFFSET([2]掉落汇总!$C$2:$C$871,,MATCH($B101,[2]掉落汇总!$D$1:$M$1)),[2]掉落汇总!$A$2:$A$871,I$1,[2]掉落汇总!$C$2:$C$871,$Q$1)+SUMIFS(OFFSET([2]掉落汇总!$C$2:$C$871,,MATCH($B101,[2]掉落汇总!$D$1:$M$1)),[2]掉落汇总!$A$2:$A$871,I$1,[2]掉落汇总!$C$2:$C$871,$Q$2)/$Q$3)*宝箱投放计算!H101</f>
        <v>0</v>
      </c>
      <c r="J101">
        <f ca="1">(SUMIFS(OFFSET([2]掉落汇总!$C$2:$C$871,,MATCH($B101,[2]掉落汇总!$D$1:$M$1)),[2]掉落汇总!$A$2:$A$871,J$1,[2]掉落汇总!$C$2:$C$871,$Q$1)+SUMIFS(OFFSET([2]掉落汇总!$C$2:$C$871,,MATCH($B101,[2]掉落汇总!$D$1:$M$1)),[2]掉落汇总!$A$2:$A$871,J$1,[2]掉落汇总!$C$2:$C$871,$Q$2)/$Q$3)*宝箱投放计算!I101</f>
        <v>0</v>
      </c>
      <c r="K101">
        <f ca="1">(SUMIFS(OFFSET([2]掉落汇总!$C$2:$C$871,,MATCH($B101,[2]掉落汇总!$D$1:$M$1)),[2]掉落汇总!$A$2:$A$871,K$1,[2]掉落汇总!$C$2:$C$871,$Q$1)+SUMIFS(OFFSET([2]掉落汇总!$C$2:$C$871,,MATCH($B101,[2]掉落汇总!$D$1:$M$1)),[2]掉落汇总!$A$2:$A$871,K$1,[2]掉落汇总!$C$2:$C$871,$Q$2)/$Q$3)*宝箱投放计算!J101</f>
        <v>0</v>
      </c>
      <c r="L101">
        <f ca="1">(SUMIFS(OFFSET([2]掉落汇总!$C$2:$C$871,,MATCH($B101,[2]掉落汇总!$D$1:$M$1)),[2]掉落汇总!$A$2:$A$871,L$1,[2]掉落汇总!$C$2:$C$871,$Q$1)+SUMIFS(OFFSET([2]掉落汇总!$C$2:$C$871,,MATCH($B101,[2]掉落汇总!$D$1:$M$1)),[2]掉落汇总!$A$2:$A$871,L$1,[2]掉落汇总!$C$2:$C$871,$Q$2)/$Q$3)*宝箱投放计算!K101</f>
        <v>0.14863748967795209</v>
      </c>
      <c r="M101">
        <f ca="1">(SUMIFS(OFFSET([2]掉落汇总!$C$2:$C$871,,MATCH($B101,[2]掉落汇总!$D$1:$M$1)),[2]掉落汇总!$A$2:$A$871,M$1,[2]掉落汇总!$C$2:$C$871,$Q$1)+SUMIFS(OFFSET([2]掉落汇总!$C$2:$C$871,,MATCH($B101,[2]掉落汇总!$D$1:$M$1)),[2]掉落汇总!$A$2:$A$871,M$1,[2]掉落汇总!$C$2:$C$871,$Q$2)/$Q$3)*宝箱投放计算!L101</f>
        <v>0.14714469228074273</v>
      </c>
      <c r="N101">
        <f ca="1">(SUMIFS(OFFSET([2]掉落汇总!$C$2:$C$871,,MATCH($B101,[2]掉落汇总!$D$1:$M$1)),[2]掉落汇总!$A$2:$A$871,N$1,[2]掉落汇总!$C$2:$C$871,$Q$1)+SUMIFS(OFFSET([2]掉落汇总!$C$2:$C$871,,MATCH($B101,[2]掉落汇总!$D$1:$M$1)),[2]掉落汇总!$A$2:$A$871,N$1,[2]掉落汇总!$C$2:$C$871,$Q$2)/$Q$3)*宝箱投放计算!M101</f>
        <v>3.9341037619867215E-2</v>
      </c>
      <c r="O101">
        <f ca="1">(SUMIFS(OFFSET([2]掉落汇总!$C$2:$C$871,,MATCH($B101,[2]掉落汇总!$D$1:$M$1)),[2]掉落汇总!$A$2:$A$871,O$1,[2]掉落汇总!$C$2:$C$871,$Q$1)+SUMIFS(OFFSET([2]掉落汇总!$C$2:$C$871,,MATCH($B101,[2]掉落汇总!$D$1:$M$1)),[2]掉落汇总!$A$2:$A$871,O$1,[2]掉落汇总!$C$2:$C$871,$Q$2)/$Q$3)*宝箱投放计算!N101</f>
        <v>8.2982769549933721E-2</v>
      </c>
    </row>
    <row r="102" spans="1:15" x14ac:dyDescent="0.2">
      <c r="A102">
        <f>玩家成长时间线!A102</f>
        <v>101</v>
      </c>
      <c r="B102">
        <f>玩家成长时间线!B102</f>
        <v>9</v>
      </c>
      <c r="C102">
        <f ca="1">SUM($D$2:D102)</f>
        <v>325.33788340700494</v>
      </c>
      <c r="D102">
        <f t="shared" ca="1" si="1"/>
        <v>5.8422762496405918</v>
      </c>
      <c r="E102">
        <f ca="1">(SUMIFS(OFFSET([2]掉落汇总!$C$2:$C$871,,MATCH($B102,[2]掉落汇总!$D$1:$M$1)),[2]掉落汇总!$A$2:$A$871,E$1,[2]掉落汇总!$C$2:$C$871,$Q$1)+SUMIFS(OFFSET([2]掉落汇总!$C$2:$C$871,,MATCH($B102,[2]掉落汇总!$D$1:$M$1)),[2]掉落汇总!$A$2:$A$871,E$1,[2]掉落汇总!$C$2:$C$871,$Q$2)/$Q$3)*宝箱投放计算!D102</f>
        <v>0.4209901853871319</v>
      </c>
      <c r="F102">
        <f ca="1">(SUMIFS(OFFSET([2]掉落汇总!$C$2:$C$871,,MATCH($B102,[2]掉落汇总!$D$1:$M$1)),[2]掉落汇总!$A$2:$A$871,F$1,[2]掉落汇总!$C$2:$C$871,$Q$1)+SUMIFS(OFFSET([2]掉落汇总!$C$2:$C$871,,MATCH($B102,[2]掉落汇总!$D$1:$M$1)),[2]掉落汇总!$A$2:$A$871,F$1,[2]掉落汇总!$C$2:$C$871,$Q$2)/$Q$3)*宝箱投放计算!E102</f>
        <v>0.61962134251290868</v>
      </c>
      <c r="G102">
        <f ca="1">(SUMIFS(OFFSET([2]掉落汇总!$C$2:$C$871,,MATCH($B102,[2]掉落汇总!$D$1:$M$1)),[2]掉落汇总!$A$2:$A$871,G$1,[2]掉落汇总!$C$2:$C$871,$Q$1)+SUMIFS(OFFSET([2]掉落汇总!$C$2:$C$871,,MATCH($B102,[2]掉落汇总!$D$1:$M$1)),[2]掉落汇总!$A$2:$A$871,G$1,[2]掉落汇总!$C$2:$C$871,$Q$2)/$Q$3)*宝箱投放计算!F102</f>
        <v>0</v>
      </c>
      <c r="H102">
        <f ca="1">(SUMIFS(OFFSET([2]掉落汇总!$C$2:$C$871,,MATCH($B102,[2]掉落汇总!$D$1:$M$1)),[2]掉落汇总!$A$2:$A$871,H$1,[2]掉落汇总!$C$2:$C$871,$Q$1)+SUMIFS(OFFSET([2]掉落汇总!$C$2:$C$871,,MATCH($B102,[2]掉落汇总!$D$1:$M$1)),[2]掉落汇总!$A$2:$A$871,H$1,[2]掉落汇总!$C$2:$C$871,$Q$2)/$Q$3)*宝箱投放计算!G102</f>
        <v>0</v>
      </c>
      <c r="I102">
        <f ca="1">(SUMIFS(OFFSET([2]掉落汇总!$C$2:$C$871,,MATCH($B102,[2]掉落汇总!$D$1:$M$1)),[2]掉落汇总!$A$2:$A$871,I$1,[2]掉落汇总!$C$2:$C$871,$Q$1)+SUMIFS(OFFSET([2]掉落汇总!$C$2:$C$871,,MATCH($B102,[2]掉落汇总!$D$1:$M$1)),[2]掉落汇总!$A$2:$A$871,I$1,[2]掉落汇总!$C$2:$C$871,$Q$2)/$Q$3)*宝箱投放计算!H102</f>
        <v>0.89605873261205571</v>
      </c>
      <c r="J102">
        <f ca="1">(SUMIFS(OFFSET([2]掉落汇总!$C$2:$C$871,,MATCH($B102,[2]掉落汇总!$D$1:$M$1)),[2]掉落汇总!$A$2:$A$871,J$1,[2]掉落汇总!$C$2:$C$871,$Q$1)+SUMIFS(OFFSET([2]掉落汇总!$C$2:$C$871,,MATCH($B102,[2]掉落汇总!$D$1:$M$1)),[2]掉落汇总!$A$2:$A$871,J$1,[2]掉落汇总!$C$2:$C$871,$Q$2)/$Q$3)*宝箱投放计算!I102</f>
        <v>3.4874999999999998</v>
      </c>
      <c r="K102">
        <f ca="1">(SUMIFS(OFFSET([2]掉落汇总!$C$2:$C$871,,MATCH($B102,[2]掉落汇总!$D$1:$M$1)),[2]掉落汇总!$A$2:$A$871,K$1,[2]掉落汇总!$C$2:$C$871,$Q$1)+SUMIFS(OFFSET([2]掉落汇总!$C$2:$C$871,,MATCH($B102,[2]掉落汇总!$D$1:$M$1)),[2]掉落汇总!$A$2:$A$871,K$1,[2]掉落汇总!$C$2:$C$871,$Q$2)/$Q$3)*宝箱投放计算!J102</f>
        <v>0</v>
      </c>
      <c r="L102">
        <f ca="1">(SUMIFS(OFFSET([2]掉落汇总!$C$2:$C$871,,MATCH($B102,[2]掉落汇总!$D$1:$M$1)),[2]掉落汇总!$A$2:$A$871,L$1,[2]掉落汇总!$C$2:$C$871,$Q$1)+SUMIFS(OFFSET([2]掉落汇总!$C$2:$C$871,,MATCH($B102,[2]掉落汇总!$D$1:$M$1)),[2]掉落汇总!$A$2:$A$871,L$1,[2]掉落汇总!$C$2:$C$871,$Q$2)/$Q$3)*宝箱投放计算!K102</f>
        <v>0.14863748967795209</v>
      </c>
      <c r="M102">
        <f ca="1">(SUMIFS(OFFSET([2]掉落汇总!$C$2:$C$871,,MATCH($B102,[2]掉落汇总!$D$1:$M$1)),[2]掉落汇总!$A$2:$A$871,M$1,[2]掉落汇总!$C$2:$C$871,$Q$1)+SUMIFS(OFFSET([2]掉落汇总!$C$2:$C$871,,MATCH($B102,[2]掉落汇总!$D$1:$M$1)),[2]掉落汇总!$A$2:$A$871,M$1,[2]掉落汇总!$C$2:$C$871,$Q$2)/$Q$3)*宝箱投放计算!L102</f>
        <v>0.14714469228074273</v>
      </c>
      <c r="N102">
        <f ca="1">(SUMIFS(OFFSET([2]掉落汇总!$C$2:$C$871,,MATCH($B102,[2]掉落汇总!$D$1:$M$1)),[2]掉落汇总!$A$2:$A$871,N$1,[2]掉落汇总!$C$2:$C$871,$Q$1)+SUMIFS(OFFSET([2]掉落汇总!$C$2:$C$871,,MATCH($B102,[2]掉落汇总!$D$1:$M$1)),[2]掉落汇总!$A$2:$A$871,N$1,[2]掉落汇总!$C$2:$C$871,$Q$2)/$Q$3)*宝箱投放计算!M102</f>
        <v>3.9341037619867215E-2</v>
      </c>
      <c r="O102">
        <f ca="1">(SUMIFS(OFFSET([2]掉落汇总!$C$2:$C$871,,MATCH($B102,[2]掉落汇总!$D$1:$M$1)),[2]掉落汇总!$A$2:$A$871,O$1,[2]掉落汇总!$C$2:$C$871,$Q$1)+SUMIFS(OFFSET([2]掉落汇总!$C$2:$C$871,,MATCH($B102,[2]掉落汇总!$D$1:$M$1)),[2]掉落汇总!$A$2:$A$871,O$1,[2]掉落汇总!$C$2:$C$871,$Q$2)/$Q$3)*宝箱投放计算!N102</f>
        <v>8.2982769549933721E-2</v>
      </c>
    </row>
    <row r="103" spans="1:15" x14ac:dyDescent="0.2">
      <c r="A103">
        <f>玩家成长时间线!A103</f>
        <v>102</v>
      </c>
      <c r="B103">
        <f>玩家成长时间线!B103</f>
        <v>9</v>
      </c>
      <c r="C103">
        <f ca="1">SUM($D$2:D103)</f>
        <v>326.79834574409892</v>
      </c>
      <c r="D103">
        <f t="shared" ca="1" si="1"/>
        <v>1.4604623370939671</v>
      </c>
      <c r="E103">
        <f ca="1">(SUMIFS(OFFSET([2]掉落汇总!$C$2:$C$871,,MATCH($B103,[2]掉落汇总!$D$1:$M$1)),[2]掉落汇总!$A$2:$A$871,E$1,[2]掉落汇总!$C$2:$C$871,$Q$1)+SUMIFS(OFFSET([2]掉落汇总!$C$2:$C$871,,MATCH($B103,[2]掉落汇总!$D$1:$M$1)),[2]掉落汇总!$A$2:$A$871,E$1,[2]掉落汇总!$C$2:$C$871,$Q$2)/$Q$3)*宝箱投放计算!D103</f>
        <v>0.42273500545256271</v>
      </c>
      <c r="F103">
        <f ca="1">(SUMIFS(OFFSET([2]掉落汇总!$C$2:$C$871,,MATCH($B103,[2]掉落汇总!$D$1:$M$1)),[2]掉落汇总!$A$2:$A$871,F$1,[2]掉落汇总!$C$2:$C$871,$Q$1)+SUMIFS(OFFSET([2]掉落汇总!$C$2:$C$871,,MATCH($B103,[2]掉落汇总!$D$1:$M$1)),[2]掉落汇总!$A$2:$A$871,F$1,[2]掉落汇总!$C$2:$C$871,$Q$2)/$Q$3)*宝箱投放计算!E103</f>
        <v>0.61962134251290868</v>
      </c>
      <c r="G103">
        <f ca="1">(SUMIFS(OFFSET([2]掉落汇总!$C$2:$C$871,,MATCH($B103,[2]掉落汇总!$D$1:$M$1)),[2]掉落汇总!$A$2:$A$871,G$1,[2]掉落汇总!$C$2:$C$871,$Q$1)+SUMIFS(OFFSET([2]掉落汇总!$C$2:$C$871,,MATCH($B103,[2]掉落汇总!$D$1:$M$1)),[2]掉落汇总!$A$2:$A$871,G$1,[2]掉落汇总!$C$2:$C$871,$Q$2)/$Q$3)*宝箱投放计算!F103</f>
        <v>0</v>
      </c>
      <c r="H103">
        <f ca="1">(SUMIFS(OFFSET([2]掉落汇总!$C$2:$C$871,,MATCH($B103,[2]掉落汇总!$D$1:$M$1)),[2]掉落汇总!$A$2:$A$871,H$1,[2]掉落汇总!$C$2:$C$871,$Q$1)+SUMIFS(OFFSET([2]掉落汇总!$C$2:$C$871,,MATCH($B103,[2]掉落汇总!$D$1:$M$1)),[2]掉落汇总!$A$2:$A$871,H$1,[2]掉落汇总!$C$2:$C$871,$Q$2)/$Q$3)*宝箱投放计算!G103</f>
        <v>0</v>
      </c>
      <c r="I103">
        <f ca="1">(SUMIFS(OFFSET([2]掉落汇总!$C$2:$C$871,,MATCH($B103,[2]掉落汇总!$D$1:$M$1)),[2]掉落汇总!$A$2:$A$871,I$1,[2]掉落汇总!$C$2:$C$871,$Q$1)+SUMIFS(OFFSET([2]掉落汇总!$C$2:$C$871,,MATCH($B103,[2]掉落汇总!$D$1:$M$1)),[2]掉落汇总!$A$2:$A$871,I$1,[2]掉落汇总!$C$2:$C$871,$Q$2)/$Q$3)*宝箱投放计算!H103</f>
        <v>0</v>
      </c>
      <c r="J103">
        <f ca="1">(SUMIFS(OFFSET([2]掉落汇总!$C$2:$C$871,,MATCH($B103,[2]掉落汇总!$D$1:$M$1)),[2]掉落汇总!$A$2:$A$871,J$1,[2]掉落汇总!$C$2:$C$871,$Q$1)+SUMIFS(OFFSET([2]掉落汇总!$C$2:$C$871,,MATCH($B103,[2]掉落汇总!$D$1:$M$1)),[2]掉落汇总!$A$2:$A$871,J$1,[2]掉落汇总!$C$2:$C$871,$Q$2)/$Q$3)*宝箱投放计算!I103</f>
        <v>0</v>
      </c>
      <c r="K103">
        <f ca="1">(SUMIFS(OFFSET([2]掉落汇总!$C$2:$C$871,,MATCH($B103,[2]掉落汇总!$D$1:$M$1)),[2]掉落汇总!$A$2:$A$871,K$1,[2]掉落汇总!$C$2:$C$871,$Q$1)+SUMIFS(OFFSET([2]掉落汇总!$C$2:$C$871,,MATCH($B103,[2]掉落汇总!$D$1:$M$1)),[2]掉落汇总!$A$2:$A$871,K$1,[2]掉落汇总!$C$2:$C$871,$Q$2)/$Q$3)*宝箱投放计算!J103</f>
        <v>0</v>
      </c>
      <c r="L103">
        <f ca="1">(SUMIFS(OFFSET([2]掉落汇总!$C$2:$C$871,,MATCH($B103,[2]掉落汇总!$D$1:$M$1)),[2]掉落汇总!$A$2:$A$871,L$1,[2]掉落汇总!$C$2:$C$871,$Q$1)+SUMIFS(OFFSET([2]掉落汇总!$C$2:$C$871,,MATCH($B103,[2]掉落汇总!$D$1:$M$1)),[2]掉落汇总!$A$2:$A$871,L$1,[2]掉落汇总!$C$2:$C$871,$Q$2)/$Q$3)*宝箱投放计算!K103</f>
        <v>0.14863748967795209</v>
      </c>
      <c r="M103">
        <f ca="1">(SUMIFS(OFFSET([2]掉落汇总!$C$2:$C$871,,MATCH($B103,[2]掉落汇总!$D$1:$M$1)),[2]掉落汇总!$A$2:$A$871,M$1,[2]掉落汇总!$C$2:$C$871,$Q$1)+SUMIFS(OFFSET([2]掉落汇总!$C$2:$C$871,,MATCH($B103,[2]掉落汇总!$D$1:$M$1)),[2]掉落汇总!$A$2:$A$871,M$1,[2]掉落汇总!$C$2:$C$871,$Q$2)/$Q$3)*宝箱投放计算!L103</f>
        <v>0.14714469228074273</v>
      </c>
      <c r="N103">
        <f ca="1">(SUMIFS(OFFSET([2]掉落汇总!$C$2:$C$871,,MATCH($B103,[2]掉落汇总!$D$1:$M$1)),[2]掉落汇总!$A$2:$A$871,N$1,[2]掉落汇总!$C$2:$C$871,$Q$1)+SUMIFS(OFFSET([2]掉落汇总!$C$2:$C$871,,MATCH($B103,[2]掉落汇总!$D$1:$M$1)),[2]掉落汇总!$A$2:$A$871,N$1,[2]掉落汇总!$C$2:$C$871,$Q$2)/$Q$3)*宝箱投放计算!M103</f>
        <v>3.9341037619867215E-2</v>
      </c>
      <c r="O103">
        <f ca="1">(SUMIFS(OFFSET([2]掉落汇总!$C$2:$C$871,,MATCH($B103,[2]掉落汇总!$D$1:$M$1)),[2]掉落汇总!$A$2:$A$871,O$1,[2]掉落汇总!$C$2:$C$871,$Q$1)+SUMIFS(OFFSET([2]掉落汇总!$C$2:$C$871,,MATCH($B103,[2]掉落汇总!$D$1:$M$1)),[2]掉落汇总!$A$2:$A$871,O$1,[2]掉落汇总!$C$2:$C$871,$Q$2)/$Q$3)*宝箱投放计算!N103</f>
        <v>8.2982769549933721E-2</v>
      </c>
    </row>
    <row r="104" spans="1:15" x14ac:dyDescent="0.2">
      <c r="A104">
        <f>玩家成长时间线!A104</f>
        <v>103</v>
      </c>
      <c r="B104">
        <f>玩家成长时间线!B104</f>
        <v>9</v>
      </c>
      <c r="C104">
        <f ca="1">SUM($D$2:D104)</f>
        <v>328.29544930256696</v>
      </c>
      <c r="D104">
        <f t="shared" ca="1" si="1"/>
        <v>1.4971035584680128</v>
      </c>
      <c r="E104">
        <f ca="1">(SUMIFS(OFFSET([2]掉落汇总!$C$2:$C$871,,MATCH($B104,[2]掉落汇总!$D$1:$M$1)),[2]掉落汇总!$A$2:$A$871,E$1,[2]掉落汇总!$C$2:$C$871,$Q$1)+SUMIFS(OFFSET([2]掉落汇总!$C$2:$C$871,,MATCH($B104,[2]掉落汇总!$D$1:$M$1)),[2]掉落汇总!$A$2:$A$871,E$1,[2]掉落汇总!$C$2:$C$871,$Q$2)/$Q$3)*宝箱投放计算!D104</f>
        <v>0.45937622682660845</v>
      </c>
      <c r="F104">
        <f ca="1">(SUMIFS(OFFSET([2]掉落汇总!$C$2:$C$871,,MATCH($B104,[2]掉落汇总!$D$1:$M$1)),[2]掉落汇总!$A$2:$A$871,F$1,[2]掉落汇总!$C$2:$C$871,$Q$1)+SUMIFS(OFFSET([2]掉落汇总!$C$2:$C$871,,MATCH($B104,[2]掉落汇总!$D$1:$M$1)),[2]掉落汇总!$A$2:$A$871,F$1,[2]掉落汇总!$C$2:$C$871,$Q$2)/$Q$3)*宝箱投放计算!E104</f>
        <v>0.61962134251290868</v>
      </c>
      <c r="G104">
        <f ca="1">(SUMIFS(OFFSET([2]掉落汇总!$C$2:$C$871,,MATCH($B104,[2]掉落汇总!$D$1:$M$1)),[2]掉落汇总!$A$2:$A$871,G$1,[2]掉落汇总!$C$2:$C$871,$Q$1)+SUMIFS(OFFSET([2]掉落汇总!$C$2:$C$871,,MATCH($B104,[2]掉落汇总!$D$1:$M$1)),[2]掉落汇总!$A$2:$A$871,G$1,[2]掉落汇总!$C$2:$C$871,$Q$2)/$Q$3)*宝箱投放计算!F104</f>
        <v>0</v>
      </c>
      <c r="H104">
        <f ca="1">(SUMIFS(OFFSET([2]掉落汇总!$C$2:$C$871,,MATCH($B104,[2]掉落汇总!$D$1:$M$1)),[2]掉落汇总!$A$2:$A$871,H$1,[2]掉落汇总!$C$2:$C$871,$Q$1)+SUMIFS(OFFSET([2]掉落汇总!$C$2:$C$871,,MATCH($B104,[2]掉落汇总!$D$1:$M$1)),[2]掉落汇总!$A$2:$A$871,H$1,[2]掉落汇总!$C$2:$C$871,$Q$2)/$Q$3)*宝箱投放计算!G104</f>
        <v>0</v>
      </c>
      <c r="I104">
        <f ca="1">(SUMIFS(OFFSET([2]掉落汇总!$C$2:$C$871,,MATCH($B104,[2]掉落汇总!$D$1:$M$1)),[2]掉落汇总!$A$2:$A$871,I$1,[2]掉落汇总!$C$2:$C$871,$Q$1)+SUMIFS(OFFSET([2]掉落汇总!$C$2:$C$871,,MATCH($B104,[2]掉落汇总!$D$1:$M$1)),[2]掉落汇总!$A$2:$A$871,I$1,[2]掉落汇总!$C$2:$C$871,$Q$2)/$Q$3)*宝箱投放计算!H104</f>
        <v>0</v>
      </c>
      <c r="J104">
        <f ca="1">(SUMIFS(OFFSET([2]掉落汇总!$C$2:$C$871,,MATCH($B104,[2]掉落汇总!$D$1:$M$1)),[2]掉落汇总!$A$2:$A$871,J$1,[2]掉落汇总!$C$2:$C$871,$Q$1)+SUMIFS(OFFSET([2]掉落汇总!$C$2:$C$871,,MATCH($B104,[2]掉落汇总!$D$1:$M$1)),[2]掉落汇总!$A$2:$A$871,J$1,[2]掉落汇总!$C$2:$C$871,$Q$2)/$Q$3)*宝箱投放计算!I104</f>
        <v>0</v>
      </c>
      <c r="K104">
        <f ca="1">(SUMIFS(OFFSET([2]掉落汇总!$C$2:$C$871,,MATCH($B104,[2]掉落汇总!$D$1:$M$1)),[2]掉落汇总!$A$2:$A$871,K$1,[2]掉落汇总!$C$2:$C$871,$Q$1)+SUMIFS(OFFSET([2]掉落汇总!$C$2:$C$871,,MATCH($B104,[2]掉落汇总!$D$1:$M$1)),[2]掉落汇总!$A$2:$A$871,K$1,[2]掉落汇总!$C$2:$C$871,$Q$2)/$Q$3)*宝箱投放计算!J104</f>
        <v>0</v>
      </c>
      <c r="L104">
        <f ca="1">(SUMIFS(OFFSET([2]掉落汇总!$C$2:$C$871,,MATCH($B104,[2]掉落汇总!$D$1:$M$1)),[2]掉落汇总!$A$2:$A$871,L$1,[2]掉落汇总!$C$2:$C$871,$Q$1)+SUMIFS(OFFSET([2]掉落汇总!$C$2:$C$871,,MATCH($B104,[2]掉落汇总!$D$1:$M$1)),[2]掉落汇总!$A$2:$A$871,L$1,[2]掉落汇总!$C$2:$C$871,$Q$2)/$Q$3)*宝箱投放计算!K104</f>
        <v>0.14863748967795209</v>
      </c>
      <c r="M104">
        <f ca="1">(SUMIFS(OFFSET([2]掉落汇总!$C$2:$C$871,,MATCH($B104,[2]掉落汇总!$D$1:$M$1)),[2]掉落汇总!$A$2:$A$871,M$1,[2]掉落汇总!$C$2:$C$871,$Q$1)+SUMIFS(OFFSET([2]掉落汇总!$C$2:$C$871,,MATCH($B104,[2]掉落汇总!$D$1:$M$1)),[2]掉落汇总!$A$2:$A$871,M$1,[2]掉落汇总!$C$2:$C$871,$Q$2)/$Q$3)*宝箱投放计算!L104</f>
        <v>0.14714469228074273</v>
      </c>
      <c r="N104">
        <f ca="1">(SUMIFS(OFFSET([2]掉落汇总!$C$2:$C$871,,MATCH($B104,[2]掉落汇总!$D$1:$M$1)),[2]掉落汇总!$A$2:$A$871,N$1,[2]掉落汇总!$C$2:$C$871,$Q$1)+SUMIFS(OFFSET([2]掉落汇总!$C$2:$C$871,,MATCH($B104,[2]掉落汇总!$D$1:$M$1)),[2]掉落汇总!$A$2:$A$871,N$1,[2]掉落汇总!$C$2:$C$871,$Q$2)/$Q$3)*宝箱投放计算!M104</f>
        <v>3.9341037619867215E-2</v>
      </c>
      <c r="O104">
        <f ca="1">(SUMIFS(OFFSET([2]掉落汇总!$C$2:$C$871,,MATCH($B104,[2]掉落汇总!$D$1:$M$1)),[2]掉落汇总!$A$2:$A$871,O$1,[2]掉落汇总!$C$2:$C$871,$Q$1)+SUMIFS(OFFSET([2]掉落汇总!$C$2:$C$871,,MATCH($B104,[2]掉落汇总!$D$1:$M$1)),[2]掉落汇总!$A$2:$A$871,O$1,[2]掉落汇总!$C$2:$C$871,$Q$2)/$Q$3)*宝箱投放计算!N104</f>
        <v>8.2982769549933721E-2</v>
      </c>
    </row>
    <row r="105" spans="1:15" x14ac:dyDescent="0.2">
      <c r="A105">
        <f>玩家成长时间线!A105</f>
        <v>104</v>
      </c>
      <c r="B105">
        <f>玩家成长时间线!B105</f>
        <v>10</v>
      </c>
      <c r="C105">
        <f ca="1">SUM($D$2:D105)</f>
        <v>333.46202793825648</v>
      </c>
      <c r="D105">
        <f t="shared" ca="1" si="1"/>
        <v>5.16657863568952</v>
      </c>
      <c r="E105">
        <f ca="1">(SUMIFS(OFFSET([2]掉落汇总!$C$2:$C$871,,MATCH($B105,[2]掉落汇总!$D$1:$M$1)),[2]掉落汇总!$A$2:$A$871,E$1,[2]掉落汇总!$C$2:$C$871,$Q$1)+SUMIFS(OFFSET([2]掉落汇总!$C$2:$C$871,,MATCH($B105,[2]掉落汇总!$D$1:$M$1)),[2]掉落汇总!$A$2:$A$871,E$1,[2]掉落汇总!$C$2:$C$871,$Q$2)/$Q$3)*宝箱投放计算!D105</f>
        <v>0.41120252498684901</v>
      </c>
      <c r="F105">
        <f ca="1">(SUMIFS(OFFSET([2]掉落汇总!$C$2:$C$871,,MATCH($B105,[2]掉落汇总!$D$1:$M$1)),[2]掉落汇总!$A$2:$A$871,F$1,[2]掉落汇总!$C$2:$C$871,$Q$1)+SUMIFS(OFFSET([2]掉落汇总!$C$2:$C$871,,MATCH($B105,[2]掉落汇总!$D$1:$M$1)),[2]掉落汇总!$A$2:$A$871,F$1,[2]掉落汇总!$C$2:$C$871,$Q$2)/$Q$3)*宝箱投放计算!E105</f>
        <v>0.61962134251290868</v>
      </c>
      <c r="G105">
        <f ca="1">(SUMIFS(OFFSET([2]掉落汇总!$C$2:$C$871,,MATCH($B105,[2]掉落汇总!$D$1:$M$1)),[2]掉落汇总!$A$2:$A$871,G$1,[2]掉落汇总!$C$2:$C$871,$Q$1)+SUMIFS(OFFSET([2]掉落汇总!$C$2:$C$871,,MATCH($B105,[2]掉落汇总!$D$1:$M$1)),[2]掉落汇总!$A$2:$A$871,G$1,[2]掉落汇总!$C$2:$C$871,$Q$2)/$Q$3)*宝箱投放计算!F105</f>
        <v>0</v>
      </c>
      <c r="H105">
        <f ca="1">(SUMIFS(OFFSET([2]掉落汇总!$C$2:$C$871,,MATCH($B105,[2]掉落汇总!$D$1:$M$1)),[2]掉落汇总!$A$2:$A$871,H$1,[2]掉落汇总!$C$2:$C$871,$Q$1)+SUMIFS(OFFSET([2]掉落汇总!$C$2:$C$871,,MATCH($B105,[2]掉落汇总!$D$1:$M$1)),[2]掉落汇总!$A$2:$A$871,H$1,[2]掉落汇总!$C$2:$C$871,$Q$2)/$Q$3)*宝箱投放计算!G105</f>
        <v>0</v>
      </c>
      <c r="I105">
        <f ca="1">(SUMIFS(OFFSET([2]掉落汇总!$C$2:$C$871,,MATCH($B105,[2]掉落汇总!$D$1:$M$1)),[2]掉落汇总!$A$2:$A$871,I$1,[2]掉落汇总!$C$2:$C$871,$Q$1)+SUMIFS(OFFSET([2]掉落汇总!$C$2:$C$871,,MATCH($B105,[2]掉落汇总!$D$1:$M$1)),[2]掉落汇总!$A$2:$A$871,I$1,[2]掉落汇总!$C$2:$C$871,$Q$2)/$Q$3)*宝箱投放计算!H105</f>
        <v>0</v>
      </c>
      <c r="J105">
        <f ca="1">(SUMIFS(OFFSET([2]掉落汇总!$C$2:$C$871,,MATCH($B105,[2]掉落汇总!$D$1:$M$1)),[2]掉落汇总!$A$2:$A$871,J$1,[2]掉落汇总!$C$2:$C$871,$Q$1)+SUMIFS(OFFSET([2]掉落汇总!$C$2:$C$871,,MATCH($B105,[2]掉落汇总!$D$1:$M$1)),[2]掉落汇总!$A$2:$A$871,J$1,[2]掉落汇总!$C$2:$C$871,$Q$2)/$Q$3)*宝箱投放计算!I105</f>
        <v>3.7176487790612662</v>
      </c>
      <c r="K105">
        <f ca="1">(SUMIFS(OFFSET([2]掉落汇总!$C$2:$C$871,,MATCH($B105,[2]掉落汇总!$D$1:$M$1)),[2]掉落汇总!$A$2:$A$871,K$1,[2]掉落汇总!$C$2:$C$871,$Q$1)+SUMIFS(OFFSET([2]掉落汇总!$C$2:$C$871,,MATCH($B105,[2]掉落汇总!$D$1:$M$1)),[2]掉落汇总!$A$2:$A$871,K$1,[2]掉落汇总!$C$2:$C$871,$Q$2)/$Q$3)*宝箱投放计算!J105</f>
        <v>0</v>
      </c>
      <c r="L105">
        <f ca="1">(SUMIFS(OFFSET([2]掉落汇总!$C$2:$C$871,,MATCH($B105,[2]掉落汇总!$D$1:$M$1)),[2]掉落汇总!$A$2:$A$871,L$1,[2]掉落汇总!$C$2:$C$871,$Q$1)+SUMIFS(OFFSET([2]掉落汇总!$C$2:$C$871,,MATCH($B105,[2]掉落汇总!$D$1:$M$1)),[2]掉落汇总!$A$2:$A$871,L$1,[2]掉落汇总!$C$2:$C$871,$Q$2)/$Q$3)*宝箱投放计算!K105</f>
        <v>0.14863748967795209</v>
      </c>
      <c r="M105">
        <f ca="1">(SUMIFS(OFFSET([2]掉落汇总!$C$2:$C$871,,MATCH($B105,[2]掉落汇总!$D$1:$M$1)),[2]掉落汇总!$A$2:$A$871,M$1,[2]掉落汇总!$C$2:$C$871,$Q$1)+SUMIFS(OFFSET([2]掉落汇总!$C$2:$C$871,,MATCH($B105,[2]掉落汇总!$D$1:$M$1)),[2]掉落汇总!$A$2:$A$871,M$1,[2]掉落汇总!$C$2:$C$871,$Q$2)/$Q$3)*宝箱投放计算!L105</f>
        <v>0.14714469228074273</v>
      </c>
      <c r="N105">
        <f ca="1">(SUMIFS(OFFSET([2]掉落汇总!$C$2:$C$871,,MATCH($B105,[2]掉落汇总!$D$1:$M$1)),[2]掉落汇总!$A$2:$A$871,N$1,[2]掉落汇总!$C$2:$C$871,$Q$1)+SUMIFS(OFFSET([2]掉落汇总!$C$2:$C$871,,MATCH($B105,[2]掉落汇总!$D$1:$M$1)),[2]掉落汇总!$A$2:$A$871,N$1,[2]掉落汇总!$C$2:$C$871,$Q$2)/$Q$3)*宝箱投放计算!M105</f>
        <v>3.9341037619867215E-2</v>
      </c>
      <c r="O105">
        <f ca="1">(SUMIFS(OFFSET([2]掉落汇总!$C$2:$C$871,,MATCH($B105,[2]掉落汇总!$D$1:$M$1)),[2]掉落汇总!$A$2:$A$871,O$1,[2]掉落汇总!$C$2:$C$871,$Q$1)+SUMIFS(OFFSET([2]掉落汇总!$C$2:$C$871,,MATCH($B105,[2]掉落汇总!$D$1:$M$1)),[2]掉落汇总!$A$2:$A$871,O$1,[2]掉落汇总!$C$2:$C$871,$Q$2)/$Q$3)*宝箱投放计算!N105</f>
        <v>8.2982769549933721E-2</v>
      </c>
    </row>
    <row r="106" spans="1:15" x14ac:dyDescent="0.2">
      <c r="A106">
        <f>玩家成长时间线!A106</f>
        <v>105</v>
      </c>
      <c r="B106">
        <f>玩家成长时间线!B106</f>
        <v>10</v>
      </c>
      <c r="C106">
        <f ca="1">SUM($D$2:D106)</f>
        <v>334.91264111945077</v>
      </c>
      <c r="D106">
        <f t="shared" ca="1" si="1"/>
        <v>1.4506131811942713</v>
      </c>
      <c r="E106">
        <f ca="1">(SUMIFS(OFFSET([2]掉落汇总!$C$2:$C$871,,MATCH($B106,[2]掉落汇总!$D$1:$M$1)),[2]掉落汇总!$A$2:$A$871,E$1,[2]掉落汇总!$C$2:$C$871,$Q$1)+SUMIFS(OFFSET([2]掉落汇总!$C$2:$C$871,,MATCH($B106,[2]掉落汇总!$D$1:$M$1)),[2]掉落汇总!$A$2:$A$871,E$1,[2]掉落汇总!$C$2:$C$871,$Q$2)/$Q$3)*宝箱投放计算!D106</f>
        <v>0.41288584955286689</v>
      </c>
      <c r="F106">
        <f ca="1">(SUMIFS(OFFSET([2]掉落汇总!$C$2:$C$871,,MATCH($B106,[2]掉落汇总!$D$1:$M$1)),[2]掉落汇总!$A$2:$A$871,F$1,[2]掉落汇总!$C$2:$C$871,$Q$1)+SUMIFS(OFFSET([2]掉落汇总!$C$2:$C$871,,MATCH($B106,[2]掉落汇总!$D$1:$M$1)),[2]掉落汇总!$A$2:$A$871,F$1,[2]掉落汇总!$C$2:$C$871,$Q$2)/$Q$3)*宝箱投放计算!E106</f>
        <v>0.61962134251290868</v>
      </c>
      <c r="G106">
        <f ca="1">(SUMIFS(OFFSET([2]掉落汇总!$C$2:$C$871,,MATCH($B106,[2]掉落汇总!$D$1:$M$1)),[2]掉落汇总!$A$2:$A$871,G$1,[2]掉落汇总!$C$2:$C$871,$Q$1)+SUMIFS(OFFSET([2]掉落汇总!$C$2:$C$871,,MATCH($B106,[2]掉落汇总!$D$1:$M$1)),[2]掉落汇总!$A$2:$A$871,G$1,[2]掉落汇总!$C$2:$C$871,$Q$2)/$Q$3)*宝箱投放计算!F106</f>
        <v>0</v>
      </c>
      <c r="H106">
        <f ca="1">(SUMIFS(OFFSET([2]掉落汇总!$C$2:$C$871,,MATCH($B106,[2]掉落汇总!$D$1:$M$1)),[2]掉落汇总!$A$2:$A$871,H$1,[2]掉落汇总!$C$2:$C$871,$Q$1)+SUMIFS(OFFSET([2]掉落汇总!$C$2:$C$871,,MATCH($B106,[2]掉落汇总!$D$1:$M$1)),[2]掉落汇总!$A$2:$A$871,H$1,[2]掉落汇总!$C$2:$C$871,$Q$2)/$Q$3)*宝箱投放计算!G106</f>
        <v>0</v>
      </c>
      <c r="I106">
        <f ca="1">(SUMIFS(OFFSET([2]掉落汇总!$C$2:$C$871,,MATCH($B106,[2]掉落汇总!$D$1:$M$1)),[2]掉落汇总!$A$2:$A$871,I$1,[2]掉落汇总!$C$2:$C$871,$Q$1)+SUMIFS(OFFSET([2]掉落汇总!$C$2:$C$871,,MATCH($B106,[2]掉落汇总!$D$1:$M$1)),[2]掉落汇总!$A$2:$A$871,I$1,[2]掉落汇总!$C$2:$C$871,$Q$2)/$Q$3)*宝箱投放计算!H106</f>
        <v>0</v>
      </c>
      <c r="J106">
        <f ca="1">(SUMIFS(OFFSET([2]掉落汇总!$C$2:$C$871,,MATCH($B106,[2]掉落汇总!$D$1:$M$1)),[2]掉落汇总!$A$2:$A$871,J$1,[2]掉落汇总!$C$2:$C$871,$Q$1)+SUMIFS(OFFSET([2]掉落汇总!$C$2:$C$871,,MATCH($B106,[2]掉落汇总!$D$1:$M$1)),[2]掉落汇总!$A$2:$A$871,J$1,[2]掉落汇总!$C$2:$C$871,$Q$2)/$Q$3)*宝箱投放计算!I106</f>
        <v>0</v>
      </c>
      <c r="K106">
        <f ca="1">(SUMIFS(OFFSET([2]掉落汇总!$C$2:$C$871,,MATCH($B106,[2]掉落汇总!$D$1:$M$1)),[2]掉落汇总!$A$2:$A$871,K$1,[2]掉落汇总!$C$2:$C$871,$Q$1)+SUMIFS(OFFSET([2]掉落汇总!$C$2:$C$871,,MATCH($B106,[2]掉落汇总!$D$1:$M$1)),[2]掉落汇总!$A$2:$A$871,K$1,[2]掉落汇总!$C$2:$C$871,$Q$2)/$Q$3)*宝箱投放计算!J106</f>
        <v>0</v>
      </c>
      <c r="L106">
        <f ca="1">(SUMIFS(OFFSET([2]掉落汇总!$C$2:$C$871,,MATCH($B106,[2]掉落汇总!$D$1:$M$1)),[2]掉落汇总!$A$2:$A$871,L$1,[2]掉落汇总!$C$2:$C$871,$Q$1)+SUMIFS(OFFSET([2]掉落汇总!$C$2:$C$871,,MATCH($B106,[2]掉落汇总!$D$1:$M$1)),[2]掉落汇总!$A$2:$A$871,L$1,[2]掉落汇总!$C$2:$C$871,$Q$2)/$Q$3)*宝箱投放计算!K106</f>
        <v>0.14863748967795209</v>
      </c>
      <c r="M106">
        <f ca="1">(SUMIFS(OFFSET([2]掉落汇总!$C$2:$C$871,,MATCH($B106,[2]掉落汇总!$D$1:$M$1)),[2]掉落汇总!$A$2:$A$871,M$1,[2]掉落汇总!$C$2:$C$871,$Q$1)+SUMIFS(OFFSET([2]掉落汇总!$C$2:$C$871,,MATCH($B106,[2]掉落汇总!$D$1:$M$1)),[2]掉落汇总!$A$2:$A$871,M$1,[2]掉落汇总!$C$2:$C$871,$Q$2)/$Q$3)*宝箱投放计算!L106</f>
        <v>0.14714469228074273</v>
      </c>
      <c r="N106">
        <f ca="1">(SUMIFS(OFFSET([2]掉落汇总!$C$2:$C$871,,MATCH($B106,[2]掉落汇总!$D$1:$M$1)),[2]掉落汇总!$A$2:$A$871,N$1,[2]掉落汇总!$C$2:$C$871,$Q$1)+SUMIFS(OFFSET([2]掉落汇总!$C$2:$C$871,,MATCH($B106,[2]掉落汇总!$D$1:$M$1)),[2]掉落汇总!$A$2:$A$871,N$1,[2]掉落汇总!$C$2:$C$871,$Q$2)/$Q$3)*宝箱投放计算!M106</f>
        <v>3.9341037619867215E-2</v>
      </c>
      <c r="O106">
        <f ca="1">(SUMIFS(OFFSET([2]掉落汇总!$C$2:$C$871,,MATCH($B106,[2]掉落汇总!$D$1:$M$1)),[2]掉落汇总!$A$2:$A$871,O$1,[2]掉落汇总!$C$2:$C$871,$Q$1)+SUMIFS(OFFSET([2]掉落汇总!$C$2:$C$871,,MATCH($B106,[2]掉落汇总!$D$1:$M$1)),[2]掉落汇总!$A$2:$A$871,O$1,[2]掉落汇总!$C$2:$C$871,$Q$2)/$Q$3)*宝箱投放计算!N106</f>
        <v>8.2982769549933721E-2</v>
      </c>
    </row>
    <row r="107" spans="1:15" x14ac:dyDescent="0.2">
      <c r="A107">
        <f>玩家成长时间线!A107</f>
        <v>106</v>
      </c>
      <c r="B107">
        <f>玩家成长时间线!B107</f>
        <v>10</v>
      </c>
      <c r="C107">
        <f ca="1">SUM($D$2:D107)</f>
        <v>336.36493762521104</v>
      </c>
      <c r="D107">
        <f t="shared" ca="1" si="1"/>
        <v>1.4522965057602892</v>
      </c>
      <c r="E107">
        <f ca="1">(SUMIFS(OFFSET([2]掉落汇总!$C$2:$C$871,,MATCH($B107,[2]掉落汇总!$D$1:$M$1)),[2]掉落汇总!$A$2:$A$871,E$1,[2]掉落汇总!$C$2:$C$871,$Q$1)+SUMIFS(OFFSET([2]掉落汇总!$C$2:$C$871,,MATCH($B107,[2]掉落汇总!$D$1:$M$1)),[2]掉落汇总!$A$2:$A$871,E$1,[2]掉落汇总!$C$2:$C$871,$Q$2)/$Q$3)*宝箱投放计算!D107</f>
        <v>0.41456917411888478</v>
      </c>
      <c r="F107">
        <f ca="1">(SUMIFS(OFFSET([2]掉落汇总!$C$2:$C$871,,MATCH($B107,[2]掉落汇总!$D$1:$M$1)),[2]掉落汇总!$A$2:$A$871,F$1,[2]掉落汇总!$C$2:$C$871,$Q$1)+SUMIFS(OFFSET([2]掉落汇总!$C$2:$C$871,,MATCH($B107,[2]掉落汇总!$D$1:$M$1)),[2]掉落汇总!$A$2:$A$871,F$1,[2]掉落汇总!$C$2:$C$871,$Q$2)/$Q$3)*宝箱投放计算!E107</f>
        <v>0.61962134251290868</v>
      </c>
      <c r="G107">
        <f ca="1">(SUMIFS(OFFSET([2]掉落汇总!$C$2:$C$871,,MATCH($B107,[2]掉落汇总!$D$1:$M$1)),[2]掉落汇总!$A$2:$A$871,G$1,[2]掉落汇总!$C$2:$C$871,$Q$1)+SUMIFS(OFFSET([2]掉落汇总!$C$2:$C$871,,MATCH($B107,[2]掉落汇总!$D$1:$M$1)),[2]掉落汇总!$A$2:$A$871,G$1,[2]掉落汇总!$C$2:$C$871,$Q$2)/$Q$3)*宝箱投放计算!F107</f>
        <v>0</v>
      </c>
      <c r="H107">
        <f ca="1">(SUMIFS(OFFSET([2]掉落汇总!$C$2:$C$871,,MATCH($B107,[2]掉落汇总!$D$1:$M$1)),[2]掉落汇总!$A$2:$A$871,H$1,[2]掉落汇总!$C$2:$C$871,$Q$1)+SUMIFS(OFFSET([2]掉落汇总!$C$2:$C$871,,MATCH($B107,[2]掉落汇总!$D$1:$M$1)),[2]掉落汇总!$A$2:$A$871,H$1,[2]掉落汇总!$C$2:$C$871,$Q$2)/$Q$3)*宝箱投放计算!G107</f>
        <v>0</v>
      </c>
      <c r="I107">
        <f ca="1">(SUMIFS(OFFSET([2]掉落汇总!$C$2:$C$871,,MATCH($B107,[2]掉落汇总!$D$1:$M$1)),[2]掉落汇总!$A$2:$A$871,I$1,[2]掉落汇总!$C$2:$C$871,$Q$1)+SUMIFS(OFFSET([2]掉落汇总!$C$2:$C$871,,MATCH($B107,[2]掉落汇总!$D$1:$M$1)),[2]掉落汇总!$A$2:$A$871,I$1,[2]掉落汇总!$C$2:$C$871,$Q$2)/$Q$3)*宝箱投放计算!H107</f>
        <v>0</v>
      </c>
      <c r="J107">
        <f ca="1">(SUMIFS(OFFSET([2]掉落汇总!$C$2:$C$871,,MATCH($B107,[2]掉落汇总!$D$1:$M$1)),[2]掉落汇总!$A$2:$A$871,J$1,[2]掉落汇总!$C$2:$C$871,$Q$1)+SUMIFS(OFFSET([2]掉落汇总!$C$2:$C$871,,MATCH($B107,[2]掉落汇总!$D$1:$M$1)),[2]掉落汇总!$A$2:$A$871,J$1,[2]掉落汇总!$C$2:$C$871,$Q$2)/$Q$3)*宝箱投放计算!I107</f>
        <v>0</v>
      </c>
      <c r="K107">
        <f ca="1">(SUMIFS(OFFSET([2]掉落汇总!$C$2:$C$871,,MATCH($B107,[2]掉落汇总!$D$1:$M$1)),[2]掉落汇总!$A$2:$A$871,K$1,[2]掉落汇总!$C$2:$C$871,$Q$1)+SUMIFS(OFFSET([2]掉落汇总!$C$2:$C$871,,MATCH($B107,[2]掉落汇总!$D$1:$M$1)),[2]掉落汇总!$A$2:$A$871,K$1,[2]掉落汇总!$C$2:$C$871,$Q$2)/$Q$3)*宝箱投放计算!J107</f>
        <v>0</v>
      </c>
      <c r="L107">
        <f ca="1">(SUMIFS(OFFSET([2]掉落汇总!$C$2:$C$871,,MATCH($B107,[2]掉落汇总!$D$1:$M$1)),[2]掉落汇总!$A$2:$A$871,L$1,[2]掉落汇总!$C$2:$C$871,$Q$1)+SUMIFS(OFFSET([2]掉落汇总!$C$2:$C$871,,MATCH($B107,[2]掉落汇总!$D$1:$M$1)),[2]掉落汇总!$A$2:$A$871,L$1,[2]掉落汇总!$C$2:$C$871,$Q$2)/$Q$3)*宝箱投放计算!K107</f>
        <v>0.14863748967795209</v>
      </c>
      <c r="M107">
        <f ca="1">(SUMIFS(OFFSET([2]掉落汇总!$C$2:$C$871,,MATCH($B107,[2]掉落汇总!$D$1:$M$1)),[2]掉落汇总!$A$2:$A$871,M$1,[2]掉落汇总!$C$2:$C$871,$Q$1)+SUMIFS(OFFSET([2]掉落汇总!$C$2:$C$871,,MATCH($B107,[2]掉落汇总!$D$1:$M$1)),[2]掉落汇总!$A$2:$A$871,M$1,[2]掉落汇总!$C$2:$C$871,$Q$2)/$Q$3)*宝箱投放计算!L107</f>
        <v>0.14714469228074273</v>
      </c>
      <c r="N107">
        <f ca="1">(SUMIFS(OFFSET([2]掉落汇总!$C$2:$C$871,,MATCH($B107,[2]掉落汇总!$D$1:$M$1)),[2]掉落汇总!$A$2:$A$871,N$1,[2]掉落汇总!$C$2:$C$871,$Q$1)+SUMIFS(OFFSET([2]掉落汇总!$C$2:$C$871,,MATCH($B107,[2]掉落汇总!$D$1:$M$1)),[2]掉落汇总!$A$2:$A$871,N$1,[2]掉落汇总!$C$2:$C$871,$Q$2)/$Q$3)*宝箱投放计算!M107</f>
        <v>3.9341037619867215E-2</v>
      </c>
      <c r="O107">
        <f ca="1">(SUMIFS(OFFSET([2]掉落汇总!$C$2:$C$871,,MATCH($B107,[2]掉落汇总!$D$1:$M$1)),[2]掉落汇总!$A$2:$A$871,O$1,[2]掉落汇总!$C$2:$C$871,$Q$1)+SUMIFS(OFFSET([2]掉落汇总!$C$2:$C$871,,MATCH($B107,[2]掉落汇总!$D$1:$M$1)),[2]掉落汇总!$A$2:$A$871,O$1,[2]掉落汇总!$C$2:$C$871,$Q$2)/$Q$3)*宝箱投放计算!N107</f>
        <v>8.2982769549933721E-2</v>
      </c>
    </row>
    <row r="108" spans="1:15" x14ac:dyDescent="0.2">
      <c r="A108">
        <f>玩家成长时间线!A108</f>
        <v>107</v>
      </c>
      <c r="B108">
        <f>玩家成长时间线!B108</f>
        <v>10</v>
      </c>
      <c r="C108">
        <f ca="1">SUM($D$2:D108)</f>
        <v>337.85258394685769</v>
      </c>
      <c r="D108">
        <f t="shared" ca="1" si="1"/>
        <v>1.4876463216466647</v>
      </c>
      <c r="E108">
        <f ca="1">(SUMIFS(OFFSET([2]掉落汇总!$C$2:$C$871,,MATCH($B108,[2]掉落汇总!$D$1:$M$1)),[2]掉落汇总!$A$2:$A$871,E$1,[2]掉落汇总!$C$2:$C$871,$Q$1)+SUMIFS(OFFSET([2]掉落汇总!$C$2:$C$871,,MATCH($B108,[2]掉落汇总!$D$1:$M$1)),[2]掉落汇总!$A$2:$A$871,E$1,[2]掉落汇总!$C$2:$C$871,$Q$2)/$Q$3)*宝箱投放计算!D108</f>
        <v>0.44991899000526031</v>
      </c>
      <c r="F108">
        <f ca="1">(SUMIFS(OFFSET([2]掉落汇总!$C$2:$C$871,,MATCH($B108,[2]掉落汇总!$D$1:$M$1)),[2]掉落汇总!$A$2:$A$871,F$1,[2]掉落汇总!$C$2:$C$871,$Q$1)+SUMIFS(OFFSET([2]掉落汇总!$C$2:$C$871,,MATCH($B108,[2]掉落汇总!$D$1:$M$1)),[2]掉落汇总!$A$2:$A$871,F$1,[2]掉落汇总!$C$2:$C$871,$Q$2)/$Q$3)*宝箱投放计算!E108</f>
        <v>0.61962134251290868</v>
      </c>
      <c r="G108">
        <f ca="1">(SUMIFS(OFFSET([2]掉落汇总!$C$2:$C$871,,MATCH($B108,[2]掉落汇总!$D$1:$M$1)),[2]掉落汇总!$A$2:$A$871,G$1,[2]掉落汇总!$C$2:$C$871,$Q$1)+SUMIFS(OFFSET([2]掉落汇总!$C$2:$C$871,,MATCH($B108,[2]掉落汇总!$D$1:$M$1)),[2]掉落汇总!$A$2:$A$871,G$1,[2]掉落汇总!$C$2:$C$871,$Q$2)/$Q$3)*宝箱投放计算!F108</f>
        <v>0</v>
      </c>
      <c r="H108">
        <f ca="1">(SUMIFS(OFFSET([2]掉落汇总!$C$2:$C$871,,MATCH($B108,[2]掉落汇总!$D$1:$M$1)),[2]掉落汇总!$A$2:$A$871,H$1,[2]掉落汇总!$C$2:$C$871,$Q$1)+SUMIFS(OFFSET([2]掉落汇总!$C$2:$C$871,,MATCH($B108,[2]掉落汇总!$D$1:$M$1)),[2]掉落汇总!$A$2:$A$871,H$1,[2]掉落汇总!$C$2:$C$871,$Q$2)/$Q$3)*宝箱投放计算!G108</f>
        <v>0</v>
      </c>
      <c r="I108">
        <f ca="1">(SUMIFS(OFFSET([2]掉落汇总!$C$2:$C$871,,MATCH($B108,[2]掉落汇总!$D$1:$M$1)),[2]掉落汇总!$A$2:$A$871,I$1,[2]掉落汇总!$C$2:$C$871,$Q$1)+SUMIFS(OFFSET([2]掉落汇总!$C$2:$C$871,,MATCH($B108,[2]掉落汇总!$D$1:$M$1)),[2]掉落汇总!$A$2:$A$871,I$1,[2]掉落汇总!$C$2:$C$871,$Q$2)/$Q$3)*宝箱投放计算!H108</f>
        <v>0</v>
      </c>
      <c r="J108">
        <f ca="1">(SUMIFS(OFFSET([2]掉落汇总!$C$2:$C$871,,MATCH($B108,[2]掉落汇总!$D$1:$M$1)),[2]掉落汇总!$A$2:$A$871,J$1,[2]掉落汇总!$C$2:$C$871,$Q$1)+SUMIFS(OFFSET([2]掉落汇总!$C$2:$C$871,,MATCH($B108,[2]掉落汇总!$D$1:$M$1)),[2]掉落汇总!$A$2:$A$871,J$1,[2]掉落汇总!$C$2:$C$871,$Q$2)/$Q$3)*宝箱投放计算!I108</f>
        <v>0</v>
      </c>
      <c r="K108">
        <f ca="1">(SUMIFS(OFFSET([2]掉落汇总!$C$2:$C$871,,MATCH($B108,[2]掉落汇总!$D$1:$M$1)),[2]掉落汇总!$A$2:$A$871,K$1,[2]掉落汇总!$C$2:$C$871,$Q$1)+SUMIFS(OFFSET([2]掉落汇总!$C$2:$C$871,,MATCH($B108,[2]掉落汇总!$D$1:$M$1)),[2]掉落汇总!$A$2:$A$871,K$1,[2]掉落汇总!$C$2:$C$871,$Q$2)/$Q$3)*宝箱投放计算!J108</f>
        <v>0</v>
      </c>
      <c r="L108">
        <f ca="1">(SUMIFS(OFFSET([2]掉落汇总!$C$2:$C$871,,MATCH($B108,[2]掉落汇总!$D$1:$M$1)),[2]掉落汇总!$A$2:$A$871,L$1,[2]掉落汇总!$C$2:$C$871,$Q$1)+SUMIFS(OFFSET([2]掉落汇总!$C$2:$C$871,,MATCH($B108,[2]掉落汇总!$D$1:$M$1)),[2]掉落汇总!$A$2:$A$871,L$1,[2]掉落汇总!$C$2:$C$871,$Q$2)/$Q$3)*宝箱投放计算!K108</f>
        <v>0.14863748967795209</v>
      </c>
      <c r="M108">
        <f ca="1">(SUMIFS(OFFSET([2]掉落汇总!$C$2:$C$871,,MATCH($B108,[2]掉落汇总!$D$1:$M$1)),[2]掉落汇总!$A$2:$A$871,M$1,[2]掉落汇总!$C$2:$C$871,$Q$1)+SUMIFS(OFFSET([2]掉落汇总!$C$2:$C$871,,MATCH($B108,[2]掉落汇总!$D$1:$M$1)),[2]掉落汇总!$A$2:$A$871,M$1,[2]掉落汇总!$C$2:$C$871,$Q$2)/$Q$3)*宝箱投放计算!L108</f>
        <v>0.14714469228074273</v>
      </c>
      <c r="N108">
        <f ca="1">(SUMIFS(OFFSET([2]掉落汇总!$C$2:$C$871,,MATCH($B108,[2]掉落汇总!$D$1:$M$1)),[2]掉落汇总!$A$2:$A$871,N$1,[2]掉落汇总!$C$2:$C$871,$Q$1)+SUMIFS(OFFSET([2]掉落汇总!$C$2:$C$871,,MATCH($B108,[2]掉落汇总!$D$1:$M$1)),[2]掉落汇总!$A$2:$A$871,N$1,[2]掉落汇总!$C$2:$C$871,$Q$2)/$Q$3)*宝箱投放计算!M108</f>
        <v>3.9341037619867215E-2</v>
      </c>
      <c r="O108">
        <f ca="1">(SUMIFS(OFFSET([2]掉落汇总!$C$2:$C$871,,MATCH($B108,[2]掉落汇总!$D$1:$M$1)),[2]掉落汇总!$A$2:$A$871,O$1,[2]掉落汇总!$C$2:$C$871,$Q$1)+SUMIFS(OFFSET([2]掉落汇总!$C$2:$C$871,,MATCH($B108,[2]掉落汇总!$D$1:$M$1)),[2]掉落汇总!$A$2:$A$871,O$1,[2]掉落汇总!$C$2:$C$871,$Q$2)/$Q$3)*宝箱投放计算!N108</f>
        <v>8.2982769549933721E-2</v>
      </c>
    </row>
    <row r="109" spans="1:15" x14ac:dyDescent="0.2">
      <c r="A109">
        <f>玩家成长时间线!A109</f>
        <v>108</v>
      </c>
      <c r="B109">
        <f>玩家成长时间线!B109</f>
        <v>10</v>
      </c>
      <c r="C109">
        <f ca="1">SUM($D$2:D109)</f>
        <v>339.30824710175</v>
      </c>
      <c r="D109">
        <f t="shared" ca="1" si="1"/>
        <v>1.4556631548923251</v>
      </c>
      <c r="E109">
        <f ca="1">(SUMIFS(OFFSET([2]掉落汇总!$C$2:$C$871,,MATCH($B109,[2]掉落汇总!$D$1:$M$1)),[2]掉落汇总!$A$2:$A$871,E$1,[2]掉落汇总!$C$2:$C$871,$Q$1)+SUMIFS(OFFSET([2]掉落汇总!$C$2:$C$871,,MATCH($B109,[2]掉落汇总!$D$1:$M$1)),[2]掉落汇总!$A$2:$A$871,E$1,[2]掉落汇总!$C$2:$C$871,$Q$2)/$Q$3)*宝箱投放计算!D109</f>
        <v>0.4179358232509206</v>
      </c>
      <c r="F109">
        <f ca="1">(SUMIFS(OFFSET([2]掉落汇总!$C$2:$C$871,,MATCH($B109,[2]掉落汇总!$D$1:$M$1)),[2]掉落汇总!$A$2:$A$871,F$1,[2]掉落汇总!$C$2:$C$871,$Q$1)+SUMIFS(OFFSET([2]掉落汇总!$C$2:$C$871,,MATCH($B109,[2]掉落汇总!$D$1:$M$1)),[2]掉落汇总!$A$2:$A$871,F$1,[2]掉落汇总!$C$2:$C$871,$Q$2)/$Q$3)*宝箱投放计算!E109</f>
        <v>0.61962134251290868</v>
      </c>
      <c r="G109">
        <f ca="1">(SUMIFS(OFFSET([2]掉落汇总!$C$2:$C$871,,MATCH($B109,[2]掉落汇总!$D$1:$M$1)),[2]掉落汇总!$A$2:$A$871,G$1,[2]掉落汇总!$C$2:$C$871,$Q$1)+SUMIFS(OFFSET([2]掉落汇总!$C$2:$C$871,,MATCH($B109,[2]掉落汇总!$D$1:$M$1)),[2]掉落汇总!$A$2:$A$871,G$1,[2]掉落汇总!$C$2:$C$871,$Q$2)/$Q$3)*宝箱投放计算!F109</f>
        <v>0</v>
      </c>
      <c r="H109">
        <f ca="1">(SUMIFS(OFFSET([2]掉落汇总!$C$2:$C$871,,MATCH($B109,[2]掉落汇总!$D$1:$M$1)),[2]掉落汇总!$A$2:$A$871,H$1,[2]掉落汇总!$C$2:$C$871,$Q$1)+SUMIFS(OFFSET([2]掉落汇总!$C$2:$C$871,,MATCH($B109,[2]掉落汇总!$D$1:$M$1)),[2]掉落汇总!$A$2:$A$871,H$1,[2]掉落汇总!$C$2:$C$871,$Q$2)/$Q$3)*宝箱投放计算!G109</f>
        <v>0</v>
      </c>
      <c r="I109">
        <f ca="1">(SUMIFS(OFFSET([2]掉落汇总!$C$2:$C$871,,MATCH($B109,[2]掉落汇总!$D$1:$M$1)),[2]掉落汇总!$A$2:$A$871,I$1,[2]掉落汇总!$C$2:$C$871,$Q$1)+SUMIFS(OFFSET([2]掉落汇总!$C$2:$C$871,,MATCH($B109,[2]掉落汇总!$D$1:$M$1)),[2]掉落汇总!$A$2:$A$871,I$1,[2]掉落汇总!$C$2:$C$871,$Q$2)/$Q$3)*宝箱投放计算!H109</f>
        <v>0</v>
      </c>
      <c r="J109">
        <f ca="1">(SUMIFS(OFFSET([2]掉落汇总!$C$2:$C$871,,MATCH($B109,[2]掉落汇总!$D$1:$M$1)),[2]掉落汇总!$A$2:$A$871,J$1,[2]掉落汇总!$C$2:$C$871,$Q$1)+SUMIFS(OFFSET([2]掉落汇总!$C$2:$C$871,,MATCH($B109,[2]掉落汇总!$D$1:$M$1)),[2]掉落汇总!$A$2:$A$871,J$1,[2]掉落汇总!$C$2:$C$871,$Q$2)/$Q$3)*宝箱投放计算!I109</f>
        <v>0</v>
      </c>
      <c r="K109">
        <f ca="1">(SUMIFS(OFFSET([2]掉落汇总!$C$2:$C$871,,MATCH($B109,[2]掉落汇总!$D$1:$M$1)),[2]掉落汇总!$A$2:$A$871,K$1,[2]掉落汇总!$C$2:$C$871,$Q$1)+SUMIFS(OFFSET([2]掉落汇总!$C$2:$C$871,,MATCH($B109,[2]掉落汇总!$D$1:$M$1)),[2]掉落汇总!$A$2:$A$871,K$1,[2]掉落汇总!$C$2:$C$871,$Q$2)/$Q$3)*宝箱投放计算!J109</f>
        <v>0</v>
      </c>
      <c r="L109">
        <f ca="1">(SUMIFS(OFFSET([2]掉落汇总!$C$2:$C$871,,MATCH($B109,[2]掉落汇总!$D$1:$M$1)),[2]掉落汇总!$A$2:$A$871,L$1,[2]掉落汇总!$C$2:$C$871,$Q$1)+SUMIFS(OFFSET([2]掉落汇总!$C$2:$C$871,,MATCH($B109,[2]掉落汇总!$D$1:$M$1)),[2]掉落汇总!$A$2:$A$871,L$1,[2]掉落汇总!$C$2:$C$871,$Q$2)/$Q$3)*宝箱投放计算!K109</f>
        <v>0.14863748967795209</v>
      </c>
      <c r="M109">
        <f ca="1">(SUMIFS(OFFSET([2]掉落汇总!$C$2:$C$871,,MATCH($B109,[2]掉落汇总!$D$1:$M$1)),[2]掉落汇总!$A$2:$A$871,M$1,[2]掉落汇总!$C$2:$C$871,$Q$1)+SUMIFS(OFFSET([2]掉落汇总!$C$2:$C$871,,MATCH($B109,[2]掉落汇总!$D$1:$M$1)),[2]掉落汇总!$A$2:$A$871,M$1,[2]掉落汇总!$C$2:$C$871,$Q$2)/$Q$3)*宝箱投放计算!L109</f>
        <v>0.14714469228074273</v>
      </c>
      <c r="N109">
        <f ca="1">(SUMIFS(OFFSET([2]掉落汇总!$C$2:$C$871,,MATCH($B109,[2]掉落汇总!$D$1:$M$1)),[2]掉落汇总!$A$2:$A$871,N$1,[2]掉落汇总!$C$2:$C$871,$Q$1)+SUMIFS(OFFSET([2]掉落汇总!$C$2:$C$871,,MATCH($B109,[2]掉落汇总!$D$1:$M$1)),[2]掉落汇总!$A$2:$A$871,N$1,[2]掉落汇总!$C$2:$C$871,$Q$2)/$Q$3)*宝箱投放计算!M109</f>
        <v>3.9341037619867215E-2</v>
      </c>
      <c r="O109">
        <f ca="1">(SUMIFS(OFFSET([2]掉落汇总!$C$2:$C$871,,MATCH($B109,[2]掉落汇总!$D$1:$M$1)),[2]掉落汇总!$A$2:$A$871,O$1,[2]掉落汇总!$C$2:$C$871,$Q$1)+SUMIFS(OFFSET([2]掉落汇总!$C$2:$C$871,,MATCH($B109,[2]掉落汇总!$D$1:$M$1)),[2]掉落汇总!$A$2:$A$871,O$1,[2]掉落汇总!$C$2:$C$871,$Q$2)/$Q$3)*宝箱投放计算!N109</f>
        <v>8.2982769549933721E-2</v>
      </c>
    </row>
    <row r="110" spans="1:15" x14ac:dyDescent="0.2">
      <c r="A110">
        <f>玩家成长时间线!A110</f>
        <v>109</v>
      </c>
      <c r="B110">
        <f>玩家成长时间线!B110</f>
        <v>10</v>
      </c>
      <c r="C110">
        <f ca="1">SUM($D$2:D110)</f>
        <v>340.76559358120835</v>
      </c>
      <c r="D110">
        <f t="shared" ca="1" si="1"/>
        <v>1.4573464794583428</v>
      </c>
      <c r="E110">
        <f ca="1">(SUMIFS(OFFSET([2]掉落汇总!$C$2:$C$871,,MATCH($B110,[2]掉落汇总!$D$1:$M$1)),[2]掉落汇总!$A$2:$A$871,E$1,[2]掉落汇总!$C$2:$C$871,$Q$1)+SUMIFS(OFFSET([2]掉落汇总!$C$2:$C$871,,MATCH($B110,[2]掉落汇总!$D$1:$M$1)),[2]掉落汇总!$A$2:$A$871,E$1,[2]掉落汇总!$C$2:$C$871,$Q$2)/$Q$3)*宝箱投放计算!D110</f>
        <v>0.41961914781693843</v>
      </c>
      <c r="F110">
        <f ca="1">(SUMIFS(OFFSET([2]掉落汇总!$C$2:$C$871,,MATCH($B110,[2]掉落汇总!$D$1:$M$1)),[2]掉落汇总!$A$2:$A$871,F$1,[2]掉落汇总!$C$2:$C$871,$Q$1)+SUMIFS(OFFSET([2]掉落汇总!$C$2:$C$871,,MATCH($B110,[2]掉落汇总!$D$1:$M$1)),[2]掉落汇总!$A$2:$A$871,F$1,[2]掉落汇总!$C$2:$C$871,$Q$2)/$Q$3)*宝箱投放计算!E110</f>
        <v>0.61962134251290868</v>
      </c>
      <c r="G110">
        <f ca="1">(SUMIFS(OFFSET([2]掉落汇总!$C$2:$C$871,,MATCH($B110,[2]掉落汇总!$D$1:$M$1)),[2]掉落汇总!$A$2:$A$871,G$1,[2]掉落汇总!$C$2:$C$871,$Q$1)+SUMIFS(OFFSET([2]掉落汇总!$C$2:$C$871,,MATCH($B110,[2]掉落汇总!$D$1:$M$1)),[2]掉落汇总!$A$2:$A$871,G$1,[2]掉落汇总!$C$2:$C$871,$Q$2)/$Q$3)*宝箱投放计算!F110</f>
        <v>0</v>
      </c>
      <c r="H110">
        <f ca="1">(SUMIFS(OFFSET([2]掉落汇总!$C$2:$C$871,,MATCH($B110,[2]掉落汇总!$D$1:$M$1)),[2]掉落汇总!$A$2:$A$871,H$1,[2]掉落汇总!$C$2:$C$871,$Q$1)+SUMIFS(OFFSET([2]掉落汇总!$C$2:$C$871,,MATCH($B110,[2]掉落汇总!$D$1:$M$1)),[2]掉落汇总!$A$2:$A$871,H$1,[2]掉落汇总!$C$2:$C$871,$Q$2)/$Q$3)*宝箱投放计算!G110</f>
        <v>0</v>
      </c>
      <c r="I110">
        <f ca="1">(SUMIFS(OFFSET([2]掉落汇总!$C$2:$C$871,,MATCH($B110,[2]掉落汇总!$D$1:$M$1)),[2]掉落汇总!$A$2:$A$871,I$1,[2]掉落汇总!$C$2:$C$871,$Q$1)+SUMIFS(OFFSET([2]掉落汇总!$C$2:$C$871,,MATCH($B110,[2]掉落汇总!$D$1:$M$1)),[2]掉落汇总!$A$2:$A$871,I$1,[2]掉落汇总!$C$2:$C$871,$Q$2)/$Q$3)*宝箱投放计算!H110</f>
        <v>0</v>
      </c>
      <c r="J110">
        <f ca="1">(SUMIFS(OFFSET([2]掉落汇总!$C$2:$C$871,,MATCH($B110,[2]掉落汇总!$D$1:$M$1)),[2]掉落汇总!$A$2:$A$871,J$1,[2]掉落汇总!$C$2:$C$871,$Q$1)+SUMIFS(OFFSET([2]掉落汇总!$C$2:$C$871,,MATCH($B110,[2]掉落汇总!$D$1:$M$1)),[2]掉落汇总!$A$2:$A$871,J$1,[2]掉落汇总!$C$2:$C$871,$Q$2)/$Q$3)*宝箱投放计算!I110</f>
        <v>0</v>
      </c>
      <c r="K110">
        <f ca="1">(SUMIFS(OFFSET([2]掉落汇总!$C$2:$C$871,,MATCH($B110,[2]掉落汇总!$D$1:$M$1)),[2]掉落汇总!$A$2:$A$871,K$1,[2]掉落汇总!$C$2:$C$871,$Q$1)+SUMIFS(OFFSET([2]掉落汇总!$C$2:$C$871,,MATCH($B110,[2]掉落汇总!$D$1:$M$1)),[2]掉落汇总!$A$2:$A$871,K$1,[2]掉落汇总!$C$2:$C$871,$Q$2)/$Q$3)*宝箱投放计算!J110</f>
        <v>0</v>
      </c>
      <c r="L110">
        <f ca="1">(SUMIFS(OFFSET([2]掉落汇总!$C$2:$C$871,,MATCH($B110,[2]掉落汇总!$D$1:$M$1)),[2]掉落汇总!$A$2:$A$871,L$1,[2]掉落汇总!$C$2:$C$871,$Q$1)+SUMIFS(OFFSET([2]掉落汇总!$C$2:$C$871,,MATCH($B110,[2]掉落汇总!$D$1:$M$1)),[2]掉落汇总!$A$2:$A$871,L$1,[2]掉落汇总!$C$2:$C$871,$Q$2)/$Q$3)*宝箱投放计算!K110</f>
        <v>0.14863748967795209</v>
      </c>
      <c r="M110">
        <f ca="1">(SUMIFS(OFFSET([2]掉落汇总!$C$2:$C$871,,MATCH($B110,[2]掉落汇总!$D$1:$M$1)),[2]掉落汇总!$A$2:$A$871,M$1,[2]掉落汇总!$C$2:$C$871,$Q$1)+SUMIFS(OFFSET([2]掉落汇总!$C$2:$C$871,,MATCH($B110,[2]掉落汇总!$D$1:$M$1)),[2]掉落汇总!$A$2:$A$871,M$1,[2]掉落汇总!$C$2:$C$871,$Q$2)/$Q$3)*宝箱投放计算!L110</f>
        <v>0.14714469228074273</v>
      </c>
      <c r="N110">
        <f ca="1">(SUMIFS(OFFSET([2]掉落汇总!$C$2:$C$871,,MATCH($B110,[2]掉落汇总!$D$1:$M$1)),[2]掉落汇总!$A$2:$A$871,N$1,[2]掉落汇总!$C$2:$C$871,$Q$1)+SUMIFS(OFFSET([2]掉落汇总!$C$2:$C$871,,MATCH($B110,[2]掉落汇总!$D$1:$M$1)),[2]掉落汇总!$A$2:$A$871,N$1,[2]掉落汇总!$C$2:$C$871,$Q$2)/$Q$3)*宝箱投放计算!M110</f>
        <v>3.9341037619867215E-2</v>
      </c>
      <c r="O110">
        <f ca="1">(SUMIFS(OFFSET([2]掉落汇总!$C$2:$C$871,,MATCH($B110,[2]掉落汇总!$D$1:$M$1)),[2]掉落汇总!$A$2:$A$871,O$1,[2]掉落汇总!$C$2:$C$871,$Q$1)+SUMIFS(OFFSET([2]掉落汇总!$C$2:$C$871,,MATCH($B110,[2]掉落汇总!$D$1:$M$1)),[2]掉落汇总!$A$2:$A$871,O$1,[2]掉落汇总!$C$2:$C$871,$Q$2)/$Q$3)*宝箱投放计算!N110</f>
        <v>8.2982769549933721E-2</v>
      </c>
    </row>
    <row r="111" spans="1:15" x14ac:dyDescent="0.2">
      <c r="A111">
        <f>玩家成长时间线!A111</f>
        <v>110</v>
      </c>
      <c r="B111">
        <f>玩家成长时间线!B111</f>
        <v>10</v>
      </c>
      <c r="C111">
        <f ca="1">SUM($D$2:D111)</f>
        <v>342.24145663089291</v>
      </c>
      <c r="D111">
        <f t="shared" ca="1" si="1"/>
        <v>1.4758630496845395</v>
      </c>
      <c r="E111">
        <f ca="1">(SUMIFS(OFFSET([2]掉落汇总!$C$2:$C$871,,MATCH($B111,[2]掉落汇总!$D$1:$M$1)),[2]掉落汇总!$A$2:$A$871,E$1,[2]掉落汇总!$C$2:$C$871,$Q$1)+SUMIFS(OFFSET([2]掉落汇总!$C$2:$C$871,,MATCH($B111,[2]掉落汇总!$D$1:$M$1)),[2]掉落汇总!$A$2:$A$871,E$1,[2]掉落汇总!$C$2:$C$871,$Q$2)/$Q$3)*宝箱投放计算!D111</f>
        <v>0.43813571804313511</v>
      </c>
      <c r="F111">
        <f ca="1">(SUMIFS(OFFSET([2]掉落汇总!$C$2:$C$871,,MATCH($B111,[2]掉落汇总!$D$1:$M$1)),[2]掉落汇总!$A$2:$A$871,F$1,[2]掉落汇总!$C$2:$C$871,$Q$1)+SUMIFS(OFFSET([2]掉落汇总!$C$2:$C$871,,MATCH($B111,[2]掉落汇总!$D$1:$M$1)),[2]掉落汇总!$A$2:$A$871,F$1,[2]掉落汇总!$C$2:$C$871,$Q$2)/$Q$3)*宝箱投放计算!E111</f>
        <v>0.61962134251290868</v>
      </c>
      <c r="G111">
        <f ca="1">(SUMIFS(OFFSET([2]掉落汇总!$C$2:$C$871,,MATCH($B111,[2]掉落汇总!$D$1:$M$1)),[2]掉落汇总!$A$2:$A$871,G$1,[2]掉落汇总!$C$2:$C$871,$Q$1)+SUMIFS(OFFSET([2]掉落汇总!$C$2:$C$871,,MATCH($B111,[2]掉落汇总!$D$1:$M$1)),[2]掉落汇总!$A$2:$A$871,G$1,[2]掉落汇总!$C$2:$C$871,$Q$2)/$Q$3)*宝箱投放计算!F111</f>
        <v>0</v>
      </c>
      <c r="H111">
        <f ca="1">(SUMIFS(OFFSET([2]掉落汇总!$C$2:$C$871,,MATCH($B111,[2]掉落汇总!$D$1:$M$1)),[2]掉落汇总!$A$2:$A$871,H$1,[2]掉落汇总!$C$2:$C$871,$Q$1)+SUMIFS(OFFSET([2]掉落汇总!$C$2:$C$871,,MATCH($B111,[2]掉落汇总!$D$1:$M$1)),[2]掉落汇总!$A$2:$A$871,H$1,[2]掉落汇总!$C$2:$C$871,$Q$2)/$Q$3)*宝箱投放计算!G111</f>
        <v>0</v>
      </c>
      <c r="I111">
        <f ca="1">(SUMIFS(OFFSET([2]掉落汇总!$C$2:$C$871,,MATCH($B111,[2]掉落汇总!$D$1:$M$1)),[2]掉落汇总!$A$2:$A$871,I$1,[2]掉落汇总!$C$2:$C$871,$Q$1)+SUMIFS(OFFSET([2]掉落汇总!$C$2:$C$871,,MATCH($B111,[2]掉落汇总!$D$1:$M$1)),[2]掉落汇总!$A$2:$A$871,I$1,[2]掉落汇总!$C$2:$C$871,$Q$2)/$Q$3)*宝箱投放计算!H111</f>
        <v>0</v>
      </c>
      <c r="J111">
        <f ca="1">(SUMIFS(OFFSET([2]掉落汇总!$C$2:$C$871,,MATCH($B111,[2]掉落汇总!$D$1:$M$1)),[2]掉落汇总!$A$2:$A$871,J$1,[2]掉落汇总!$C$2:$C$871,$Q$1)+SUMIFS(OFFSET([2]掉落汇总!$C$2:$C$871,,MATCH($B111,[2]掉落汇总!$D$1:$M$1)),[2]掉落汇总!$A$2:$A$871,J$1,[2]掉落汇总!$C$2:$C$871,$Q$2)/$Q$3)*宝箱投放计算!I111</f>
        <v>0</v>
      </c>
      <c r="K111">
        <f ca="1">(SUMIFS(OFFSET([2]掉落汇总!$C$2:$C$871,,MATCH($B111,[2]掉落汇总!$D$1:$M$1)),[2]掉落汇总!$A$2:$A$871,K$1,[2]掉落汇总!$C$2:$C$871,$Q$1)+SUMIFS(OFFSET([2]掉落汇总!$C$2:$C$871,,MATCH($B111,[2]掉落汇总!$D$1:$M$1)),[2]掉落汇总!$A$2:$A$871,K$1,[2]掉落汇总!$C$2:$C$871,$Q$2)/$Q$3)*宝箱投放计算!J111</f>
        <v>0</v>
      </c>
      <c r="L111">
        <f ca="1">(SUMIFS(OFFSET([2]掉落汇总!$C$2:$C$871,,MATCH($B111,[2]掉落汇总!$D$1:$M$1)),[2]掉落汇总!$A$2:$A$871,L$1,[2]掉落汇总!$C$2:$C$871,$Q$1)+SUMIFS(OFFSET([2]掉落汇总!$C$2:$C$871,,MATCH($B111,[2]掉落汇总!$D$1:$M$1)),[2]掉落汇总!$A$2:$A$871,L$1,[2]掉落汇总!$C$2:$C$871,$Q$2)/$Q$3)*宝箱投放计算!K111</f>
        <v>0.14863748967795209</v>
      </c>
      <c r="M111">
        <f ca="1">(SUMIFS(OFFSET([2]掉落汇总!$C$2:$C$871,,MATCH($B111,[2]掉落汇总!$D$1:$M$1)),[2]掉落汇总!$A$2:$A$871,M$1,[2]掉落汇总!$C$2:$C$871,$Q$1)+SUMIFS(OFFSET([2]掉落汇总!$C$2:$C$871,,MATCH($B111,[2]掉落汇总!$D$1:$M$1)),[2]掉落汇总!$A$2:$A$871,M$1,[2]掉落汇总!$C$2:$C$871,$Q$2)/$Q$3)*宝箱投放计算!L111</f>
        <v>0.14714469228074273</v>
      </c>
      <c r="N111">
        <f ca="1">(SUMIFS(OFFSET([2]掉落汇总!$C$2:$C$871,,MATCH($B111,[2]掉落汇总!$D$1:$M$1)),[2]掉落汇总!$A$2:$A$871,N$1,[2]掉落汇总!$C$2:$C$871,$Q$1)+SUMIFS(OFFSET([2]掉落汇总!$C$2:$C$871,,MATCH($B111,[2]掉落汇总!$D$1:$M$1)),[2]掉落汇总!$A$2:$A$871,N$1,[2]掉落汇总!$C$2:$C$871,$Q$2)/$Q$3)*宝箱投放计算!M111</f>
        <v>3.9341037619867215E-2</v>
      </c>
      <c r="O111">
        <f ca="1">(SUMIFS(OFFSET([2]掉落汇总!$C$2:$C$871,,MATCH($B111,[2]掉落汇总!$D$1:$M$1)),[2]掉落汇总!$A$2:$A$871,O$1,[2]掉落汇总!$C$2:$C$871,$Q$1)+SUMIFS(OFFSET([2]掉落汇总!$C$2:$C$871,,MATCH($B111,[2]掉落汇总!$D$1:$M$1)),[2]掉落汇总!$A$2:$A$871,O$1,[2]掉落汇总!$C$2:$C$871,$Q$2)/$Q$3)*宝箱投放计算!N111</f>
        <v>8.2982769549933721E-2</v>
      </c>
    </row>
    <row r="112" spans="1:15" x14ac:dyDescent="0.2">
      <c r="A112">
        <f>玩家成长时间线!A112</f>
        <v>111</v>
      </c>
      <c r="B112">
        <f>玩家成长时间线!B112</f>
        <v>10</v>
      </c>
      <c r="C112">
        <f ca="1">SUM($D$2:D112)</f>
        <v>343.7021697594833</v>
      </c>
      <c r="D112">
        <f t="shared" ca="1" si="1"/>
        <v>1.4607131285903785</v>
      </c>
      <c r="E112">
        <f ca="1">(SUMIFS(OFFSET([2]掉落汇总!$C$2:$C$871,,MATCH($B112,[2]掉落汇总!$D$1:$M$1)),[2]掉落汇总!$A$2:$A$871,E$1,[2]掉落汇总!$C$2:$C$871,$Q$1)+SUMIFS(OFFSET([2]掉落汇总!$C$2:$C$871,,MATCH($B112,[2]掉落汇总!$D$1:$M$1)),[2]掉落汇总!$A$2:$A$871,E$1,[2]掉落汇总!$C$2:$C$871,$Q$2)/$Q$3)*宝箱投放计算!D112</f>
        <v>0.4229857969489742</v>
      </c>
      <c r="F112">
        <f ca="1">(SUMIFS(OFFSET([2]掉落汇总!$C$2:$C$871,,MATCH($B112,[2]掉落汇总!$D$1:$M$1)),[2]掉落汇总!$A$2:$A$871,F$1,[2]掉落汇总!$C$2:$C$871,$Q$1)+SUMIFS(OFFSET([2]掉落汇总!$C$2:$C$871,,MATCH($B112,[2]掉落汇总!$D$1:$M$1)),[2]掉落汇总!$A$2:$A$871,F$1,[2]掉落汇总!$C$2:$C$871,$Q$2)/$Q$3)*宝箱投放计算!E112</f>
        <v>0.61962134251290868</v>
      </c>
      <c r="G112">
        <f ca="1">(SUMIFS(OFFSET([2]掉落汇总!$C$2:$C$871,,MATCH($B112,[2]掉落汇总!$D$1:$M$1)),[2]掉落汇总!$A$2:$A$871,G$1,[2]掉落汇总!$C$2:$C$871,$Q$1)+SUMIFS(OFFSET([2]掉落汇总!$C$2:$C$871,,MATCH($B112,[2]掉落汇总!$D$1:$M$1)),[2]掉落汇总!$A$2:$A$871,G$1,[2]掉落汇总!$C$2:$C$871,$Q$2)/$Q$3)*宝箱投放计算!F112</f>
        <v>0</v>
      </c>
      <c r="H112">
        <f ca="1">(SUMIFS(OFFSET([2]掉落汇总!$C$2:$C$871,,MATCH($B112,[2]掉落汇总!$D$1:$M$1)),[2]掉落汇总!$A$2:$A$871,H$1,[2]掉落汇总!$C$2:$C$871,$Q$1)+SUMIFS(OFFSET([2]掉落汇总!$C$2:$C$871,,MATCH($B112,[2]掉落汇总!$D$1:$M$1)),[2]掉落汇总!$A$2:$A$871,H$1,[2]掉落汇总!$C$2:$C$871,$Q$2)/$Q$3)*宝箱投放计算!G112</f>
        <v>0</v>
      </c>
      <c r="I112">
        <f ca="1">(SUMIFS(OFFSET([2]掉落汇总!$C$2:$C$871,,MATCH($B112,[2]掉落汇总!$D$1:$M$1)),[2]掉落汇总!$A$2:$A$871,I$1,[2]掉落汇总!$C$2:$C$871,$Q$1)+SUMIFS(OFFSET([2]掉落汇总!$C$2:$C$871,,MATCH($B112,[2]掉落汇总!$D$1:$M$1)),[2]掉落汇总!$A$2:$A$871,I$1,[2]掉落汇总!$C$2:$C$871,$Q$2)/$Q$3)*宝箱投放计算!H112</f>
        <v>0</v>
      </c>
      <c r="J112">
        <f ca="1">(SUMIFS(OFFSET([2]掉落汇总!$C$2:$C$871,,MATCH($B112,[2]掉落汇总!$D$1:$M$1)),[2]掉落汇总!$A$2:$A$871,J$1,[2]掉落汇总!$C$2:$C$871,$Q$1)+SUMIFS(OFFSET([2]掉落汇总!$C$2:$C$871,,MATCH($B112,[2]掉落汇总!$D$1:$M$1)),[2]掉落汇总!$A$2:$A$871,J$1,[2]掉落汇总!$C$2:$C$871,$Q$2)/$Q$3)*宝箱投放计算!I112</f>
        <v>0</v>
      </c>
      <c r="K112">
        <f ca="1">(SUMIFS(OFFSET([2]掉落汇总!$C$2:$C$871,,MATCH($B112,[2]掉落汇总!$D$1:$M$1)),[2]掉落汇总!$A$2:$A$871,K$1,[2]掉落汇总!$C$2:$C$871,$Q$1)+SUMIFS(OFFSET([2]掉落汇总!$C$2:$C$871,,MATCH($B112,[2]掉落汇总!$D$1:$M$1)),[2]掉落汇总!$A$2:$A$871,K$1,[2]掉落汇总!$C$2:$C$871,$Q$2)/$Q$3)*宝箱投放计算!J112</f>
        <v>0</v>
      </c>
      <c r="L112">
        <f ca="1">(SUMIFS(OFFSET([2]掉落汇总!$C$2:$C$871,,MATCH($B112,[2]掉落汇总!$D$1:$M$1)),[2]掉落汇总!$A$2:$A$871,L$1,[2]掉落汇总!$C$2:$C$871,$Q$1)+SUMIFS(OFFSET([2]掉落汇总!$C$2:$C$871,,MATCH($B112,[2]掉落汇总!$D$1:$M$1)),[2]掉落汇总!$A$2:$A$871,L$1,[2]掉落汇总!$C$2:$C$871,$Q$2)/$Q$3)*宝箱投放计算!K112</f>
        <v>0.14863748967795209</v>
      </c>
      <c r="M112">
        <f ca="1">(SUMIFS(OFFSET([2]掉落汇总!$C$2:$C$871,,MATCH($B112,[2]掉落汇总!$D$1:$M$1)),[2]掉落汇总!$A$2:$A$871,M$1,[2]掉落汇总!$C$2:$C$871,$Q$1)+SUMIFS(OFFSET([2]掉落汇总!$C$2:$C$871,,MATCH($B112,[2]掉落汇总!$D$1:$M$1)),[2]掉落汇总!$A$2:$A$871,M$1,[2]掉落汇总!$C$2:$C$871,$Q$2)/$Q$3)*宝箱投放计算!L112</f>
        <v>0.14714469228074273</v>
      </c>
      <c r="N112">
        <f ca="1">(SUMIFS(OFFSET([2]掉落汇总!$C$2:$C$871,,MATCH($B112,[2]掉落汇总!$D$1:$M$1)),[2]掉落汇总!$A$2:$A$871,N$1,[2]掉落汇总!$C$2:$C$871,$Q$1)+SUMIFS(OFFSET([2]掉落汇总!$C$2:$C$871,,MATCH($B112,[2]掉落汇总!$D$1:$M$1)),[2]掉落汇总!$A$2:$A$871,N$1,[2]掉落汇总!$C$2:$C$871,$Q$2)/$Q$3)*宝箱投放计算!M112</f>
        <v>3.9341037619867215E-2</v>
      </c>
      <c r="O112">
        <f ca="1">(SUMIFS(OFFSET([2]掉落汇总!$C$2:$C$871,,MATCH($B112,[2]掉落汇总!$D$1:$M$1)),[2]掉落汇总!$A$2:$A$871,O$1,[2]掉落汇总!$C$2:$C$871,$Q$1)+SUMIFS(OFFSET([2]掉落汇总!$C$2:$C$871,,MATCH($B112,[2]掉落汇总!$D$1:$M$1)),[2]掉落汇总!$A$2:$A$871,O$1,[2]掉落汇总!$C$2:$C$871,$Q$2)/$Q$3)*宝箱投放计算!N112</f>
        <v>8.2982769549933721E-2</v>
      </c>
    </row>
    <row r="113" spans="1:15" x14ac:dyDescent="0.2">
      <c r="A113">
        <f>玩家成长时间线!A113</f>
        <v>112</v>
      </c>
      <c r="B113">
        <f>玩家成长时间线!B113</f>
        <v>8</v>
      </c>
      <c r="C113">
        <f ca="1">SUM($D$2:D113)</f>
        <v>346.07165651658761</v>
      </c>
      <c r="D113">
        <f t="shared" ca="1" si="1"/>
        <v>2.3694867571042986</v>
      </c>
      <c r="E113">
        <f ca="1">(SUMIFS(OFFSET([2]掉落汇总!$C$2:$C$871,,MATCH($B113,[2]掉落汇总!$D$1:$M$1)),[2]掉落汇总!$A$2:$A$871,E$1,[2]掉落汇总!$C$2:$C$871,$Q$1)+SUMIFS(OFFSET([2]掉落汇总!$C$2:$C$871,,MATCH($B113,[2]掉落汇总!$D$1:$M$1)),[2]掉落汇总!$A$2:$A$871,E$1,[2]掉落汇总!$C$2:$C$871,$Q$2)/$Q$3)*宝箱投放计算!D113</f>
        <v>0.43663846153846153</v>
      </c>
      <c r="F113">
        <f ca="1">(SUMIFS(OFFSET([2]掉落汇总!$C$2:$C$871,,MATCH($B113,[2]掉落汇总!$D$1:$M$1)),[2]掉落汇总!$A$2:$A$871,F$1,[2]掉落汇总!$C$2:$C$871,$Q$1)+SUMIFS(OFFSET([2]掉落汇总!$C$2:$C$871,,MATCH($B113,[2]掉落汇总!$D$1:$M$1)),[2]掉落汇总!$A$2:$A$871,F$1,[2]掉落汇总!$C$2:$C$871,$Q$2)/$Q$3)*宝箱投放计算!E113</f>
        <v>0.49569707401032698</v>
      </c>
      <c r="G113">
        <f ca="1">(SUMIFS(OFFSET([2]掉落汇总!$C$2:$C$871,,MATCH($B113,[2]掉落汇总!$D$1:$M$1)),[2]掉落汇总!$A$2:$A$871,G$1,[2]掉落汇总!$C$2:$C$871,$Q$1)+SUMIFS(OFFSET([2]掉落汇总!$C$2:$C$871,,MATCH($B113,[2]掉落汇总!$D$1:$M$1)),[2]掉落汇总!$A$2:$A$871,G$1,[2]掉落汇总!$C$2:$C$871,$Q$2)/$Q$3)*宝箱投放计算!F113</f>
        <v>1.0190452324270141</v>
      </c>
      <c r="H113">
        <f ca="1">(SUMIFS(OFFSET([2]掉落汇总!$C$2:$C$871,,MATCH($B113,[2]掉落汇总!$D$1:$M$1)),[2]掉落汇总!$A$2:$A$871,H$1,[2]掉落汇总!$C$2:$C$871,$Q$1)+SUMIFS(OFFSET([2]掉落汇总!$C$2:$C$871,,MATCH($B113,[2]掉落汇总!$D$1:$M$1)),[2]掉落汇总!$A$2:$A$871,H$1,[2]掉落汇总!$C$2:$C$871,$Q$2)/$Q$3)*宝箱投放计算!G113</f>
        <v>0</v>
      </c>
      <c r="I113">
        <f ca="1">(SUMIFS(OFFSET([2]掉落汇总!$C$2:$C$871,,MATCH($B113,[2]掉落汇总!$D$1:$M$1)),[2]掉落汇总!$A$2:$A$871,I$1,[2]掉落汇总!$C$2:$C$871,$Q$1)+SUMIFS(OFFSET([2]掉落汇总!$C$2:$C$871,,MATCH($B113,[2]掉落汇总!$D$1:$M$1)),[2]掉落汇总!$A$2:$A$871,I$1,[2]掉落汇总!$C$2:$C$871,$Q$2)/$Q$3)*宝箱投放计算!H113</f>
        <v>0</v>
      </c>
      <c r="J113">
        <f ca="1">(SUMIFS(OFFSET([2]掉落汇总!$C$2:$C$871,,MATCH($B113,[2]掉落汇总!$D$1:$M$1)),[2]掉落汇总!$A$2:$A$871,J$1,[2]掉落汇总!$C$2:$C$871,$Q$1)+SUMIFS(OFFSET([2]掉落汇总!$C$2:$C$871,,MATCH($B113,[2]掉落汇总!$D$1:$M$1)),[2]掉落汇总!$A$2:$A$871,J$1,[2]掉落汇总!$C$2:$C$871,$Q$2)/$Q$3)*宝箱投放计算!I113</f>
        <v>0</v>
      </c>
      <c r="K113">
        <f ca="1">(SUMIFS(OFFSET([2]掉落汇总!$C$2:$C$871,,MATCH($B113,[2]掉落汇总!$D$1:$M$1)),[2]掉落汇总!$A$2:$A$871,K$1,[2]掉落汇总!$C$2:$C$871,$Q$1)+SUMIFS(OFFSET([2]掉落汇总!$C$2:$C$871,,MATCH($B113,[2]掉落汇总!$D$1:$M$1)),[2]掉落汇总!$A$2:$A$871,K$1,[2]掉落汇总!$C$2:$C$871,$Q$2)/$Q$3)*宝箱投放计算!J113</f>
        <v>0</v>
      </c>
      <c r="L113">
        <f ca="1">(SUMIFS(OFFSET([2]掉落汇总!$C$2:$C$871,,MATCH($B113,[2]掉落汇总!$D$1:$M$1)),[2]掉落汇总!$A$2:$A$871,L$1,[2]掉落汇总!$C$2:$C$871,$Q$1)+SUMIFS(OFFSET([2]掉落汇总!$C$2:$C$871,,MATCH($B113,[2]掉落汇总!$D$1:$M$1)),[2]掉落汇总!$A$2:$A$871,L$1,[2]掉落汇总!$C$2:$C$871,$Q$2)/$Q$3)*宝箱投放计算!K113</f>
        <v>0.14863748967795209</v>
      </c>
      <c r="M113">
        <f ca="1">(SUMIFS(OFFSET([2]掉落汇总!$C$2:$C$871,,MATCH($B113,[2]掉落汇总!$D$1:$M$1)),[2]掉落汇总!$A$2:$A$871,M$1,[2]掉落汇总!$C$2:$C$871,$Q$1)+SUMIFS(OFFSET([2]掉落汇总!$C$2:$C$871,,MATCH($B113,[2]掉落汇总!$D$1:$M$1)),[2]掉落汇总!$A$2:$A$871,M$1,[2]掉落汇总!$C$2:$C$871,$Q$2)/$Q$3)*宝箱投放计算!L113</f>
        <v>0.14714469228074273</v>
      </c>
      <c r="N113">
        <f ca="1">(SUMIFS(OFFSET([2]掉落汇总!$C$2:$C$871,,MATCH($B113,[2]掉落汇总!$D$1:$M$1)),[2]掉落汇总!$A$2:$A$871,N$1,[2]掉落汇总!$C$2:$C$871,$Q$1)+SUMIFS(OFFSET([2]掉落汇总!$C$2:$C$871,,MATCH($B113,[2]掉落汇总!$D$1:$M$1)),[2]掉落汇总!$A$2:$A$871,N$1,[2]掉落汇总!$C$2:$C$871,$Q$2)/$Q$3)*宝箱投放计算!M113</f>
        <v>3.9341037619867215E-2</v>
      </c>
      <c r="O113">
        <f ca="1">(SUMIFS(OFFSET([2]掉落汇总!$C$2:$C$871,,MATCH($B113,[2]掉落汇总!$D$1:$M$1)),[2]掉落汇总!$A$2:$A$871,O$1,[2]掉落汇总!$C$2:$C$871,$Q$1)+SUMIFS(OFFSET([2]掉落汇总!$C$2:$C$871,,MATCH($B113,[2]掉落汇总!$D$1:$M$1)),[2]掉落汇总!$A$2:$A$871,O$1,[2]掉落汇总!$C$2:$C$871,$Q$2)/$Q$3)*宝箱投放计算!N113</f>
        <v>8.2982769549933721E-2</v>
      </c>
    </row>
    <row r="114" spans="1:15" x14ac:dyDescent="0.2">
      <c r="A114">
        <f>玩家成长时间线!A114</f>
        <v>113</v>
      </c>
      <c r="B114">
        <f>玩家成长时间线!B114</f>
        <v>8</v>
      </c>
      <c r="C114">
        <f ca="1">SUM($D$2:D114)</f>
        <v>347.37536727203411</v>
      </c>
      <c r="D114">
        <f t="shared" ca="1" si="1"/>
        <v>1.303710755446515</v>
      </c>
      <c r="E114">
        <f ca="1">(SUMIFS(OFFSET([2]掉落汇总!$C$2:$C$871,,MATCH($B114,[2]掉落汇总!$D$1:$M$1)),[2]掉落汇总!$A$2:$A$871,E$1,[2]掉落汇总!$C$2:$C$871,$Q$1)+SUMIFS(OFFSET([2]掉落汇总!$C$2:$C$871,,MATCH($B114,[2]掉落汇总!$D$1:$M$1)),[2]掉落汇总!$A$2:$A$871,E$1,[2]掉落汇总!$C$2:$C$871,$Q$2)/$Q$3)*宝箱投放计算!D114</f>
        <v>0.38990769230769234</v>
      </c>
      <c r="F114">
        <f ca="1">(SUMIFS(OFFSET([2]掉落汇总!$C$2:$C$871,,MATCH($B114,[2]掉落汇总!$D$1:$M$1)),[2]掉落汇总!$A$2:$A$871,F$1,[2]掉落汇总!$C$2:$C$871,$Q$1)+SUMIFS(OFFSET([2]掉落汇总!$C$2:$C$871,,MATCH($B114,[2]掉落汇总!$D$1:$M$1)),[2]掉落汇总!$A$2:$A$871,F$1,[2]掉落汇总!$C$2:$C$871,$Q$2)/$Q$3)*宝箱投放计算!E114</f>
        <v>0.49569707401032698</v>
      </c>
      <c r="G114">
        <f ca="1">(SUMIFS(OFFSET([2]掉落汇总!$C$2:$C$871,,MATCH($B114,[2]掉落汇总!$D$1:$M$1)),[2]掉落汇总!$A$2:$A$871,G$1,[2]掉落汇总!$C$2:$C$871,$Q$1)+SUMIFS(OFFSET([2]掉落汇总!$C$2:$C$871,,MATCH($B114,[2]掉落汇总!$D$1:$M$1)),[2]掉落汇总!$A$2:$A$871,G$1,[2]掉落汇总!$C$2:$C$871,$Q$2)/$Q$3)*宝箱投放计算!F114</f>
        <v>0</v>
      </c>
      <c r="H114">
        <f ca="1">(SUMIFS(OFFSET([2]掉落汇总!$C$2:$C$871,,MATCH($B114,[2]掉落汇总!$D$1:$M$1)),[2]掉落汇总!$A$2:$A$871,H$1,[2]掉落汇总!$C$2:$C$871,$Q$1)+SUMIFS(OFFSET([2]掉落汇总!$C$2:$C$871,,MATCH($B114,[2]掉落汇总!$D$1:$M$1)),[2]掉落汇总!$A$2:$A$871,H$1,[2]掉落汇总!$C$2:$C$871,$Q$2)/$Q$3)*宝箱投放计算!G114</f>
        <v>0</v>
      </c>
      <c r="I114">
        <f ca="1">(SUMIFS(OFFSET([2]掉落汇总!$C$2:$C$871,,MATCH($B114,[2]掉落汇总!$D$1:$M$1)),[2]掉落汇总!$A$2:$A$871,I$1,[2]掉落汇总!$C$2:$C$871,$Q$1)+SUMIFS(OFFSET([2]掉落汇总!$C$2:$C$871,,MATCH($B114,[2]掉落汇总!$D$1:$M$1)),[2]掉落汇总!$A$2:$A$871,I$1,[2]掉落汇总!$C$2:$C$871,$Q$2)/$Q$3)*宝箱投放计算!H114</f>
        <v>0</v>
      </c>
      <c r="J114">
        <f ca="1">(SUMIFS(OFFSET([2]掉落汇总!$C$2:$C$871,,MATCH($B114,[2]掉落汇总!$D$1:$M$1)),[2]掉落汇总!$A$2:$A$871,J$1,[2]掉落汇总!$C$2:$C$871,$Q$1)+SUMIFS(OFFSET([2]掉落汇总!$C$2:$C$871,,MATCH($B114,[2]掉落汇总!$D$1:$M$1)),[2]掉落汇总!$A$2:$A$871,J$1,[2]掉落汇总!$C$2:$C$871,$Q$2)/$Q$3)*宝箱投放计算!I114</f>
        <v>0</v>
      </c>
      <c r="K114">
        <f ca="1">(SUMIFS(OFFSET([2]掉落汇总!$C$2:$C$871,,MATCH($B114,[2]掉落汇总!$D$1:$M$1)),[2]掉落汇总!$A$2:$A$871,K$1,[2]掉落汇总!$C$2:$C$871,$Q$1)+SUMIFS(OFFSET([2]掉落汇总!$C$2:$C$871,,MATCH($B114,[2]掉落汇总!$D$1:$M$1)),[2]掉落汇总!$A$2:$A$871,K$1,[2]掉落汇总!$C$2:$C$871,$Q$2)/$Q$3)*宝箱投放计算!J114</f>
        <v>0</v>
      </c>
      <c r="L114">
        <f ca="1">(SUMIFS(OFFSET([2]掉落汇总!$C$2:$C$871,,MATCH($B114,[2]掉落汇总!$D$1:$M$1)),[2]掉落汇总!$A$2:$A$871,L$1,[2]掉落汇总!$C$2:$C$871,$Q$1)+SUMIFS(OFFSET([2]掉落汇总!$C$2:$C$871,,MATCH($B114,[2]掉落汇总!$D$1:$M$1)),[2]掉落汇总!$A$2:$A$871,L$1,[2]掉落汇总!$C$2:$C$871,$Q$2)/$Q$3)*宝箱投放计算!K114</f>
        <v>0.14863748967795209</v>
      </c>
      <c r="M114">
        <f ca="1">(SUMIFS(OFFSET([2]掉落汇总!$C$2:$C$871,,MATCH($B114,[2]掉落汇总!$D$1:$M$1)),[2]掉落汇总!$A$2:$A$871,M$1,[2]掉落汇总!$C$2:$C$871,$Q$1)+SUMIFS(OFFSET([2]掉落汇总!$C$2:$C$871,,MATCH($B114,[2]掉落汇总!$D$1:$M$1)),[2]掉落汇总!$A$2:$A$871,M$1,[2]掉落汇总!$C$2:$C$871,$Q$2)/$Q$3)*宝箱投放计算!L114</f>
        <v>0.14714469228074273</v>
      </c>
      <c r="N114">
        <f ca="1">(SUMIFS(OFFSET([2]掉落汇总!$C$2:$C$871,,MATCH($B114,[2]掉落汇总!$D$1:$M$1)),[2]掉落汇总!$A$2:$A$871,N$1,[2]掉落汇总!$C$2:$C$871,$Q$1)+SUMIFS(OFFSET([2]掉落汇总!$C$2:$C$871,,MATCH($B114,[2]掉落汇总!$D$1:$M$1)),[2]掉落汇总!$A$2:$A$871,N$1,[2]掉落汇总!$C$2:$C$871,$Q$2)/$Q$3)*宝箱投放计算!M114</f>
        <v>3.9341037619867215E-2</v>
      </c>
      <c r="O114">
        <f ca="1">(SUMIFS(OFFSET([2]掉落汇总!$C$2:$C$871,,MATCH($B114,[2]掉落汇总!$D$1:$M$1)),[2]掉落汇总!$A$2:$A$871,O$1,[2]掉落汇总!$C$2:$C$871,$Q$1)+SUMIFS(OFFSET([2]掉落汇总!$C$2:$C$871,,MATCH($B114,[2]掉落汇总!$D$1:$M$1)),[2]掉落汇总!$A$2:$A$871,O$1,[2]掉落汇总!$C$2:$C$871,$Q$2)/$Q$3)*宝箱投放计算!N114</f>
        <v>8.2982769549933721E-2</v>
      </c>
    </row>
    <row r="115" spans="1:15" x14ac:dyDescent="0.2">
      <c r="A115">
        <f>玩家成长时间线!A115</f>
        <v>114</v>
      </c>
      <c r="B115">
        <f>玩家成长时间线!B115</f>
        <v>8</v>
      </c>
      <c r="C115">
        <f ca="1">SUM($D$2:D115)</f>
        <v>348.68946264286524</v>
      </c>
      <c r="D115">
        <f t="shared" ca="1" si="1"/>
        <v>1.3140953708311305</v>
      </c>
      <c r="E115">
        <f ca="1">(SUMIFS(OFFSET([2]掉落汇总!$C$2:$C$871,,MATCH($B115,[2]掉落汇总!$D$1:$M$1)),[2]掉落汇总!$A$2:$A$871,E$1,[2]掉落汇总!$C$2:$C$871,$Q$1)+SUMIFS(OFFSET([2]掉落汇总!$C$2:$C$871,,MATCH($B115,[2]掉落汇总!$D$1:$M$1)),[2]掉落汇总!$A$2:$A$871,E$1,[2]掉落汇总!$C$2:$C$871,$Q$2)/$Q$3)*宝箱投放计算!D115</f>
        <v>0.40029230769230773</v>
      </c>
      <c r="F115">
        <f ca="1">(SUMIFS(OFFSET([2]掉落汇总!$C$2:$C$871,,MATCH($B115,[2]掉落汇总!$D$1:$M$1)),[2]掉落汇总!$A$2:$A$871,F$1,[2]掉落汇总!$C$2:$C$871,$Q$1)+SUMIFS(OFFSET([2]掉落汇总!$C$2:$C$871,,MATCH($B115,[2]掉落汇总!$D$1:$M$1)),[2]掉落汇总!$A$2:$A$871,F$1,[2]掉落汇总!$C$2:$C$871,$Q$2)/$Q$3)*宝箱投放计算!E115</f>
        <v>0.49569707401032698</v>
      </c>
      <c r="G115">
        <f ca="1">(SUMIFS(OFFSET([2]掉落汇总!$C$2:$C$871,,MATCH($B115,[2]掉落汇总!$D$1:$M$1)),[2]掉落汇总!$A$2:$A$871,G$1,[2]掉落汇总!$C$2:$C$871,$Q$1)+SUMIFS(OFFSET([2]掉落汇总!$C$2:$C$871,,MATCH($B115,[2]掉落汇总!$D$1:$M$1)),[2]掉落汇总!$A$2:$A$871,G$1,[2]掉落汇总!$C$2:$C$871,$Q$2)/$Q$3)*宝箱投放计算!F115</f>
        <v>0</v>
      </c>
      <c r="H115">
        <f ca="1">(SUMIFS(OFFSET([2]掉落汇总!$C$2:$C$871,,MATCH($B115,[2]掉落汇总!$D$1:$M$1)),[2]掉落汇总!$A$2:$A$871,H$1,[2]掉落汇总!$C$2:$C$871,$Q$1)+SUMIFS(OFFSET([2]掉落汇总!$C$2:$C$871,,MATCH($B115,[2]掉落汇总!$D$1:$M$1)),[2]掉落汇总!$A$2:$A$871,H$1,[2]掉落汇总!$C$2:$C$871,$Q$2)/$Q$3)*宝箱投放计算!G115</f>
        <v>0</v>
      </c>
      <c r="I115">
        <f ca="1">(SUMIFS(OFFSET([2]掉落汇总!$C$2:$C$871,,MATCH($B115,[2]掉落汇总!$D$1:$M$1)),[2]掉落汇总!$A$2:$A$871,I$1,[2]掉落汇总!$C$2:$C$871,$Q$1)+SUMIFS(OFFSET([2]掉落汇总!$C$2:$C$871,,MATCH($B115,[2]掉落汇总!$D$1:$M$1)),[2]掉落汇总!$A$2:$A$871,I$1,[2]掉落汇总!$C$2:$C$871,$Q$2)/$Q$3)*宝箱投放计算!H115</f>
        <v>0</v>
      </c>
      <c r="J115">
        <f ca="1">(SUMIFS(OFFSET([2]掉落汇总!$C$2:$C$871,,MATCH($B115,[2]掉落汇总!$D$1:$M$1)),[2]掉落汇总!$A$2:$A$871,J$1,[2]掉落汇总!$C$2:$C$871,$Q$1)+SUMIFS(OFFSET([2]掉落汇总!$C$2:$C$871,,MATCH($B115,[2]掉落汇总!$D$1:$M$1)),[2]掉落汇总!$A$2:$A$871,J$1,[2]掉落汇总!$C$2:$C$871,$Q$2)/$Q$3)*宝箱投放计算!I115</f>
        <v>0</v>
      </c>
      <c r="K115">
        <f ca="1">(SUMIFS(OFFSET([2]掉落汇总!$C$2:$C$871,,MATCH($B115,[2]掉落汇总!$D$1:$M$1)),[2]掉落汇总!$A$2:$A$871,K$1,[2]掉落汇总!$C$2:$C$871,$Q$1)+SUMIFS(OFFSET([2]掉落汇总!$C$2:$C$871,,MATCH($B115,[2]掉落汇总!$D$1:$M$1)),[2]掉落汇总!$A$2:$A$871,K$1,[2]掉落汇总!$C$2:$C$871,$Q$2)/$Q$3)*宝箱投放计算!J115</f>
        <v>0</v>
      </c>
      <c r="L115">
        <f ca="1">(SUMIFS(OFFSET([2]掉落汇总!$C$2:$C$871,,MATCH($B115,[2]掉落汇总!$D$1:$M$1)),[2]掉落汇总!$A$2:$A$871,L$1,[2]掉落汇总!$C$2:$C$871,$Q$1)+SUMIFS(OFFSET([2]掉落汇总!$C$2:$C$871,,MATCH($B115,[2]掉落汇总!$D$1:$M$1)),[2]掉落汇总!$A$2:$A$871,L$1,[2]掉落汇总!$C$2:$C$871,$Q$2)/$Q$3)*宝箱投放计算!K115</f>
        <v>0.14863748967795209</v>
      </c>
      <c r="M115">
        <f ca="1">(SUMIFS(OFFSET([2]掉落汇总!$C$2:$C$871,,MATCH($B115,[2]掉落汇总!$D$1:$M$1)),[2]掉落汇总!$A$2:$A$871,M$1,[2]掉落汇总!$C$2:$C$871,$Q$1)+SUMIFS(OFFSET([2]掉落汇总!$C$2:$C$871,,MATCH($B115,[2]掉落汇总!$D$1:$M$1)),[2]掉落汇总!$A$2:$A$871,M$1,[2]掉落汇总!$C$2:$C$871,$Q$2)/$Q$3)*宝箱投放计算!L115</f>
        <v>0.14714469228074273</v>
      </c>
      <c r="N115">
        <f ca="1">(SUMIFS(OFFSET([2]掉落汇总!$C$2:$C$871,,MATCH($B115,[2]掉落汇总!$D$1:$M$1)),[2]掉落汇总!$A$2:$A$871,N$1,[2]掉落汇总!$C$2:$C$871,$Q$1)+SUMIFS(OFFSET([2]掉落汇总!$C$2:$C$871,,MATCH($B115,[2]掉落汇总!$D$1:$M$1)),[2]掉落汇总!$A$2:$A$871,N$1,[2]掉落汇总!$C$2:$C$871,$Q$2)/$Q$3)*宝箱投放计算!M115</f>
        <v>3.9341037619867215E-2</v>
      </c>
      <c r="O115">
        <f ca="1">(SUMIFS(OFFSET([2]掉落汇总!$C$2:$C$871,,MATCH($B115,[2]掉落汇总!$D$1:$M$1)),[2]掉落汇总!$A$2:$A$871,O$1,[2]掉落汇总!$C$2:$C$871,$Q$1)+SUMIFS(OFFSET([2]掉落汇总!$C$2:$C$871,,MATCH($B115,[2]掉落汇总!$D$1:$M$1)),[2]掉落汇总!$A$2:$A$871,O$1,[2]掉落汇总!$C$2:$C$871,$Q$2)/$Q$3)*宝箱投放计算!N115</f>
        <v>8.2982769549933721E-2</v>
      </c>
    </row>
    <row r="116" spans="1:15" x14ac:dyDescent="0.2">
      <c r="A116">
        <f>玩家成长时间线!A116</f>
        <v>115</v>
      </c>
      <c r="B116">
        <f>玩家成长时间线!B116</f>
        <v>9</v>
      </c>
      <c r="C116">
        <f ca="1">SUM($D$2:D116)</f>
        <v>354.5073114115898</v>
      </c>
      <c r="D116">
        <f t="shared" ca="1" si="1"/>
        <v>5.8178487687245619</v>
      </c>
      <c r="E116">
        <f ca="1">(SUMIFS(OFFSET([2]掉落汇总!$C$2:$C$871,,MATCH($B116,[2]掉落汇总!$D$1:$M$1)),[2]掉落汇总!$A$2:$A$871,E$1,[2]掉落汇总!$C$2:$C$871,$Q$1)+SUMIFS(OFFSET([2]掉落汇总!$C$2:$C$871,,MATCH($B116,[2]掉落汇总!$D$1:$M$1)),[2]掉落汇总!$A$2:$A$871,E$1,[2]掉落汇总!$C$2:$C$871,$Q$2)/$Q$3)*宝箱投放计算!D116</f>
        <v>0.39656270447110142</v>
      </c>
      <c r="F116">
        <f ca="1">(SUMIFS(OFFSET([2]掉落汇总!$C$2:$C$871,,MATCH($B116,[2]掉落汇总!$D$1:$M$1)),[2]掉落汇总!$A$2:$A$871,F$1,[2]掉落汇总!$C$2:$C$871,$Q$1)+SUMIFS(OFFSET([2]掉落汇总!$C$2:$C$871,,MATCH($B116,[2]掉落汇总!$D$1:$M$1)),[2]掉落汇总!$A$2:$A$871,F$1,[2]掉落汇总!$C$2:$C$871,$Q$2)/$Q$3)*宝箱投放计算!E116</f>
        <v>0.61962134251290868</v>
      </c>
      <c r="G116">
        <f ca="1">(SUMIFS(OFFSET([2]掉落汇总!$C$2:$C$871,,MATCH($B116,[2]掉落汇总!$D$1:$M$1)),[2]掉落汇总!$A$2:$A$871,G$1,[2]掉落汇总!$C$2:$C$871,$Q$1)+SUMIFS(OFFSET([2]掉落汇总!$C$2:$C$871,,MATCH($B116,[2]掉落汇总!$D$1:$M$1)),[2]掉落汇总!$A$2:$A$871,G$1,[2]掉落汇总!$C$2:$C$871,$Q$2)/$Q$3)*宝箱投放计算!F116</f>
        <v>0</v>
      </c>
      <c r="H116">
        <f ca="1">(SUMIFS(OFFSET([2]掉落汇总!$C$2:$C$871,,MATCH($B116,[2]掉落汇总!$D$1:$M$1)),[2]掉落汇总!$A$2:$A$871,H$1,[2]掉落汇总!$C$2:$C$871,$Q$1)+SUMIFS(OFFSET([2]掉落汇总!$C$2:$C$871,,MATCH($B116,[2]掉落汇总!$D$1:$M$1)),[2]掉落汇总!$A$2:$A$871,H$1,[2]掉落汇总!$C$2:$C$871,$Q$2)/$Q$3)*宝箱投放计算!G116</f>
        <v>0</v>
      </c>
      <c r="I116">
        <f ca="1">(SUMIFS(OFFSET([2]掉落汇总!$C$2:$C$871,,MATCH($B116,[2]掉落汇总!$D$1:$M$1)),[2]掉落汇总!$A$2:$A$871,I$1,[2]掉落汇总!$C$2:$C$871,$Q$1)+SUMIFS(OFFSET([2]掉落汇总!$C$2:$C$871,,MATCH($B116,[2]掉落汇总!$D$1:$M$1)),[2]掉落汇总!$A$2:$A$871,I$1,[2]掉落汇总!$C$2:$C$871,$Q$2)/$Q$3)*宝箱投放计算!H116</f>
        <v>0.89605873261205571</v>
      </c>
      <c r="J116">
        <f ca="1">(SUMIFS(OFFSET([2]掉落汇总!$C$2:$C$871,,MATCH($B116,[2]掉落汇总!$D$1:$M$1)),[2]掉落汇总!$A$2:$A$871,J$1,[2]掉落汇总!$C$2:$C$871,$Q$1)+SUMIFS(OFFSET([2]掉落汇总!$C$2:$C$871,,MATCH($B116,[2]掉落汇总!$D$1:$M$1)),[2]掉落汇总!$A$2:$A$871,J$1,[2]掉落汇总!$C$2:$C$871,$Q$2)/$Q$3)*宝箱投放计算!I116</f>
        <v>3.4874999999999998</v>
      </c>
      <c r="K116">
        <f ca="1">(SUMIFS(OFFSET([2]掉落汇总!$C$2:$C$871,,MATCH($B116,[2]掉落汇总!$D$1:$M$1)),[2]掉落汇总!$A$2:$A$871,K$1,[2]掉落汇总!$C$2:$C$871,$Q$1)+SUMIFS(OFFSET([2]掉落汇总!$C$2:$C$871,,MATCH($B116,[2]掉落汇总!$D$1:$M$1)),[2]掉落汇总!$A$2:$A$871,K$1,[2]掉落汇总!$C$2:$C$871,$Q$2)/$Q$3)*宝箱投放计算!J116</f>
        <v>0</v>
      </c>
      <c r="L116">
        <f ca="1">(SUMIFS(OFFSET([2]掉落汇总!$C$2:$C$871,,MATCH($B116,[2]掉落汇总!$D$1:$M$1)),[2]掉落汇总!$A$2:$A$871,L$1,[2]掉落汇总!$C$2:$C$871,$Q$1)+SUMIFS(OFFSET([2]掉落汇总!$C$2:$C$871,,MATCH($B116,[2]掉落汇总!$D$1:$M$1)),[2]掉落汇总!$A$2:$A$871,L$1,[2]掉落汇总!$C$2:$C$871,$Q$2)/$Q$3)*宝箱投放计算!K116</f>
        <v>0.14863748967795209</v>
      </c>
      <c r="M116">
        <f ca="1">(SUMIFS(OFFSET([2]掉落汇总!$C$2:$C$871,,MATCH($B116,[2]掉落汇总!$D$1:$M$1)),[2]掉落汇总!$A$2:$A$871,M$1,[2]掉落汇总!$C$2:$C$871,$Q$1)+SUMIFS(OFFSET([2]掉落汇总!$C$2:$C$871,,MATCH($B116,[2]掉落汇总!$D$1:$M$1)),[2]掉落汇总!$A$2:$A$871,M$1,[2]掉落汇总!$C$2:$C$871,$Q$2)/$Q$3)*宝箱投放计算!L116</f>
        <v>0.14714469228074273</v>
      </c>
      <c r="N116">
        <f ca="1">(SUMIFS(OFFSET([2]掉落汇总!$C$2:$C$871,,MATCH($B116,[2]掉落汇总!$D$1:$M$1)),[2]掉落汇总!$A$2:$A$871,N$1,[2]掉落汇总!$C$2:$C$871,$Q$1)+SUMIFS(OFFSET([2]掉落汇总!$C$2:$C$871,,MATCH($B116,[2]掉落汇总!$D$1:$M$1)),[2]掉落汇总!$A$2:$A$871,N$1,[2]掉落汇总!$C$2:$C$871,$Q$2)/$Q$3)*宝箱投放计算!M116</f>
        <v>3.9341037619867215E-2</v>
      </c>
      <c r="O116">
        <f ca="1">(SUMIFS(OFFSET([2]掉落汇总!$C$2:$C$871,,MATCH($B116,[2]掉落汇总!$D$1:$M$1)),[2]掉落汇总!$A$2:$A$871,O$1,[2]掉落汇总!$C$2:$C$871,$Q$1)+SUMIFS(OFFSET([2]掉落汇总!$C$2:$C$871,,MATCH($B116,[2]掉落汇总!$D$1:$M$1)),[2]掉落汇总!$A$2:$A$871,O$1,[2]掉落汇总!$C$2:$C$871,$Q$2)/$Q$3)*宝箱投放计算!N116</f>
        <v>8.2982769549933721E-2</v>
      </c>
    </row>
    <row r="117" spans="1:15" x14ac:dyDescent="0.2">
      <c r="A117">
        <f>玩家成长时间线!A117</f>
        <v>116</v>
      </c>
      <c r="B117">
        <f>玩家成长时间线!B117</f>
        <v>9</v>
      </c>
      <c r="C117">
        <f ca="1">SUM($D$2:D117)</f>
        <v>355.94334626776771</v>
      </c>
      <c r="D117">
        <f t="shared" ca="1" si="1"/>
        <v>1.4360348561779366</v>
      </c>
      <c r="E117">
        <f ca="1">(SUMIFS(OFFSET([2]掉落汇总!$C$2:$C$871,,MATCH($B117,[2]掉落汇总!$D$1:$M$1)),[2]掉落汇总!$A$2:$A$871,E$1,[2]掉落汇总!$C$2:$C$871,$Q$1)+SUMIFS(OFFSET([2]掉落汇总!$C$2:$C$871,,MATCH($B117,[2]掉落汇总!$D$1:$M$1)),[2]掉落汇总!$A$2:$A$871,E$1,[2]掉落汇总!$C$2:$C$871,$Q$2)/$Q$3)*宝箱投放计算!D117</f>
        <v>0.39830752453653218</v>
      </c>
      <c r="F117">
        <f ca="1">(SUMIFS(OFFSET([2]掉落汇总!$C$2:$C$871,,MATCH($B117,[2]掉落汇总!$D$1:$M$1)),[2]掉落汇总!$A$2:$A$871,F$1,[2]掉落汇总!$C$2:$C$871,$Q$1)+SUMIFS(OFFSET([2]掉落汇总!$C$2:$C$871,,MATCH($B117,[2]掉落汇总!$D$1:$M$1)),[2]掉落汇总!$A$2:$A$871,F$1,[2]掉落汇总!$C$2:$C$871,$Q$2)/$Q$3)*宝箱投放计算!E117</f>
        <v>0.61962134251290868</v>
      </c>
      <c r="G117">
        <f ca="1">(SUMIFS(OFFSET([2]掉落汇总!$C$2:$C$871,,MATCH($B117,[2]掉落汇总!$D$1:$M$1)),[2]掉落汇总!$A$2:$A$871,G$1,[2]掉落汇总!$C$2:$C$871,$Q$1)+SUMIFS(OFFSET([2]掉落汇总!$C$2:$C$871,,MATCH($B117,[2]掉落汇总!$D$1:$M$1)),[2]掉落汇总!$A$2:$A$871,G$1,[2]掉落汇总!$C$2:$C$871,$Q$2)/$Q$3)*宝箱投放计算!F117</f>
        <v>0</v>
      </c>
      <c r="H117">
        <f ca="1">(SUMIFS(OFFSET([2]掉落汇总!$C$2:$C$871,,MATCH($B117,[2]掉落汇总!$D$1:$M$1)),[2]掉落汇总!$A$2:$A$871,H$1,[2]掉落汇总!$C$2:$C$871,$Q$1)+SUMIFS(OFFSET([2]掉落汇总!$C$2:$C$871,,MATCH($B117,[2]掉落汇总!$D$1:$M$1)),[2]掉落汇总!$A$2:$A$871,H$1,[2]掉落汇总!$C$2:$C$871,$Q$2)/$Q$3)*宝箱投放计算!G117</f>
        <v>0</v>
      </c>
      <c r="I117">
        <f ca="1">(SUMIFS(OFFSET([2]掉落汇总!$C$2:$C$871,,MATCH($B117,[2]掉落汇总!$D$1:$M$1)),[2]掉落汇总!$A$2:$A$871,I$1,[2]掉落汇总!$C$2:$C$871,$Q$1)+SUMIFS(OFFSET([2]掉落汇总!$C$2:$C$871,,MATCH($B117,[2]掉落汇总!$D$1:$M$1)),[2]掉落汇总!$A$2:$A$871,I$1,[2]掉落汇总!$C$2:$C$871,$Q$2)/$Q$3)*宝箱投放计算!H117</f>
        <v>0</v>
      </c>
      <c r="J117">
        <f ca="1">(SUMIFS(OFFSET([2]掉落汇总!$C$2:$C$871,,MATCH($B117,[2]掉落汇总!$D$1:$M$1)),[2]掉落汇总!$A$2:$A$871,J$1,[2]掉落汇总!$C$2:$C$871,$Q$1)+SUMIFS(OFFSET([2]掉落汇总!$C$2:$C$871,,MATCH($B117,[2]掉落汇总!$D$1:$M$1)),[2]掉落汇总!$A$2:$A$871,J$1,[2]掉落汇总!$C$2:$C$871,$Q$2)/$Q$3)*宝箱投放计算!I117</f>
        <v>0</v>
      </c>
      <c r="K117">
        <f ca="1">(SUMIFS(OFFSET([2]掉落汇总!$C$2:$C$871,,MATCH($B117,[2]掉落汇总!$D$1:$M$1)),[2]掉落汇总!$A$2:$A$871,K$1,[2]掉落汇总!$C$2:$C$871,$Q$1)+SUMIFS(OFFSET([2]掉落汇总!$C$2:$C$871,,MATCH($B117,[2]掉落汇总!$D$1:$M$1)),[2]掉落汇总!$A$2:$A$871,K$1,[2]掉落汇总!$C$2:$C$871,$Q$2)/$Q$3)*宝箱投放计算!J117</f>
        <v>0</v>
      </c>
      <c r="L117">
        <f ca="1">(SUMIFS(OFFSET([2]掉落汇总!$C$2:$C$871,,MATCH($B117,[2]掉落汇总!$D$1:$M$1)),[2]掉落汇总!$A$2:$A$871,L$1,[2]掉落汇总!$C$2:$C$871,$Q$1)+SUMIFS(OFFSET([2]掉落汇总!$C$2:$C$871,,MATCH($B117,[2]掉落汇总!$D$1:$M$1)),[2]掉落汇总!$A$2:$A$871,L$1,[2]掉落汇总!$C$2:$C$871,$Q$2)/$Q$3)*宝箱投放计算!K117</f>
        <v>0.14863748967795209</v>
      </c>
      <c r="M117">
        <f ca="1">(SUMIFS(OFFSET([2]掉落汇总!$C$2:$C$871,,MATCH($B117,[2]掉落汇总!$D$1:$M$1)),[2]掉落汇总!$A$2:$A$871,M$1,[2]掉落汇总!$C$2:$C$871,$Q$1)+SUMIFS(OFFSET([2]掉落汇总!$C$2:$C$871,,MATCH($B117,[2]掉落汇总!$D$1:$M$1)),[2]掉落汇总!$A$2:$A$871,M$1,[2]掉落汇总!$C$2:$C$871,$Q$2)/$Q$3)*宝箱投放计算!L117</f>
        <v>0.14714469228074273</v>
      </c>
      <c r="N117">
        <f ca="1">(SUMIFS(OFFSET([2]掉落汇总!$C$2:$C$871,,MATCH($B117,[2]掉落汇总!$D$1:$M$1)),[2]掉落汇总!$A$2:$A$871,N$1,[2]掉落汇总!$C$2:$C$871,$Q$1)+SUMIFS(OFFSET([2]掉落汇总!$C$2:$C$871,,MATCH($B117,[2]掉落汇总!$D$1:$M$1)),[2]掉落汇总!$A$2:$A$871,N$1,[2]掉落汇总!$C$2:$C$871,$Q$2)/$Q$3)*宝箱投放计算!M117</f>
        <v>3.9341037619867215E-2</v>
      </c>
      <c r="O117">
        <f ca="1">(SUMIFS(OFFSET([2]掉落汇总!$C$2:$C$871,,MATCH($B117,[2]掉落汇总!$D$1:$M$1)),[2]掉落汇总!$A$2:$A$871,O$1,[2]掉落汇总!$C$2:$C$871,$Q$1)+SUMIFS(OFFSET([2]掉落汇总!$C$2:$C$871,,MATCH($B117,[2]掉落汇总!$D$1:$M$1)),[2]掉落汇总!$A$2:$A$871,O$1,[2]掉落汇总!$C$2:$C$871,$Q$2)/$Q$3)*宝箱投放计算!N117</f>
        <v>8.2982769549933721E-2</v>
      </c>
    </row>
    <row r="118" spans="1:15" x14ac:dyDescent="0.2">
      <c r="A118">
        <f>玩家成长时间线!A118</f>
        <v>117</v>
      </c>
      <c r="B118">
        <f>玩家成长时间线!B118</f>
        <v>9</v>
      </c>
      <c r="C118">
        <f ca="1">SUM($D$2:D118)</f>
        <v>357.39857414466536</v>
      </c>
      <c r="D118">
        <f t="shared" ca="1" si="1"/>
        <v>1.4552278768976747</v>
      </c>
      <c r="E118">
        <f ca="1">(SUMIFS(OFFSET([2]掉落汇总!$C$2:$C$871,,MATCH($B118,[2]掉落汇总!$D$1:$M$1)),[2]掉落汇总!$A$2:$A$871,E$1,[2]掉落汇总!$C$2:$C$871,$Q$1)+SUMIFS(OFFSET([2]掉落汇总!$C$2:$C$871,,MATCH($B118,[2]掉落汇总!$D$1:$M$1)),[2]掉落汇总!$A$2:$A$871,E$1,[2]掉落汇总!$C$2:$C$871,$Q$2)/$Q$3)*宝箱投放计算!D118</f>
        <v>0.41750054525627039</v>
      </c>
      <c r="F118">
        <f ca="1">(SUMIFS(OFFSET([2]掉落汇总!$C$2:$C$871,,MATCH($B118,[2]掉落汇总!$D$1:$M$1)),[2]掉落汇总!$A$2:$A$871,F$1,[2]掉落汇总!$C$2:$C$871,$Q$1)+SUMIFS(OFFSET([2]掉落汇总!$C$2:$C$871,,MATCH($B118,[2]掉落汇总!$D$1:$M$1)),[2]掉落汇总!$A$2:$A$871,F$1,[2]掉落汇总!$C$2:$C$871,$Q$2)/$Q$3)*宝箱投放计算!E118</f>
        <v>0.61962134251290868</v>
      </c>
      <c r="G118">
        <f ca="1">(SUMIFS(OFFSET([2]掉落汇总!$C$2:$C$871,,MATCH($B118,[2]掉落汇总!$D$1:$M$1)),[2]掉落汇总!$A$2:$A$871,G$1,[2]掉落汇总!$C$2:$C$871,$Q$1)+SUMIFS(OFFSET([2]掉落汇总!$C$2:$C$871,,MATCH($B118,[2]掉落汇总!$D$1:$M$1)),[2]掉落汇总!$A$2:$A$871,G$1,[2]掉落汇总!$C$2:$C$871,$Q$2)/$Q$3)*宝箱投放计算!F118</f>
        <v>0</v>
      </c>
      <c r="H118">
        <f ca="1">(SUMIFS(OFFSET([2]掉落汇总!$C$2:$C$871,,MATCH($B118,[2]掉落汇总!$D$1:$M$1)),[2]掉落汇总!$A$2:$A$871,H$1,[2]掉落汇总!$C$2:$C$871,$Q$1)+SUMIFS(OFFSET([2]掉落汇总!$C$2:$C$871,,MATCH($B118,[2]掉落汇总!$D$1:$M$1)),[2]掉落汇总!$A$2:$A$871,H$1,[2]掉落汇总!$C$2:$C$871,$Q$2)/$Q$3)*宝箱投放计算!G118</f>
        <v>0</v>
      </c>
      <c r="I118">
        <f ca="1">(SUMIFS(OFFSET([2]掉落汇总!$C$2:$C$871,,MATCH($B118,[2]掉落汇总!$D$1:$M$1)),[2]掉落汇总!$A$2:$A$871,I$1,[2]掉落汇总!$C$2:$C$871,$Q$1)+SUMIFS(OFFSET([2]掉落汇总!$C$2:$C$871,,MATCH($B118,[2]掉落汇总!$D$1:$M$1)),[2]掉落汇总!$A$2:$A$871,I$1,[2]掉落汇总!$C$2:$C$871,$Q$2)/$Q$3)*宝箱投放计算!H118</f>
        <v>0</v>
      </c>
      <c r="J118">
        <f ca="1">(SUMIFS(OFFSET([2]掉落汇总!$C$2:$C$871,,MATCH($B118,[2]掉落汇总!$D$1:$M$1)),[2]掉落汇总!$A$2:$A$871,J$1,[2]掉落汇总!$C$2:$C$871,$Q$1)+SUMIFS(OFFSET([2]掉落汇总!$C$2:$C$871,,MATCH($B118,[2]掉落汇总!$D$1:$M$1)),[2]掉落汇总!$A$2:$A$871,J$1,[2]掉落汇总!$C$2:$C$871,$Q$2)/$Q$3)*宝箱投放计算!I118</f>
        <v>0</v>
      </c>
      <c r="K118">
        <f ca="1">(SUMIFS(OFFSET([2]掉落汇总!$C$2:$C$871,,MATCH($B118,[2]掉落汇总!$D$1:$M$1)),[2]掉落汇总!$A$2:$A$871,K$1,[2]掉落汇总!$C$2:$C$871,$Q$1)+SUMIFS(OFFSET([2]掉落汇总!$C$2:$C$871,,MATCH($B118,[2]掉落汇总!$D$1:$M$1)),[2]掉落汇总!$A$2:$A$871,K$1,[2]掉落汇总!$C$2:$C$871,$Q$2)/$Q$3)*宝箱投放计算!J118</f>
        <v>0</v>
      </c>
      <c r="L118">
        <f ca="1">(SUMIFS(OFFSET([2]掉落汇总!$C$2:$C$871,,MATCH($B118,[2]掉落汇总!$D$1:$M$1)),[2]掉落汇总!$A$2:$A$871,L$1,[2]掉落汇总!$C$2:$C$871,$Q$1)+SUMIFS(OFFSET([2]掉落汇总!$C$2:$C$871,,MATCH($B118,[2]掉落汇总!$D$1:$M$1)),[2]掉落汇总!$A$2:$A$871,L$1,[2]掉落汇总!$C$2:$C$871,$Q$2)/$Q$3)*宝箱投放计算!K118</f>
        <v>0.14863748967795209</v>
      </c>
      <c r="M118">
        <f ca="1">(SUMIFS(OFFSET([2]掉落汇总!$C$2:$C$871,,MATCH($B118,[2]掉落汇总!$D$1:$M$1)),[2]掉落汇总!$A$2:$A$871,M$1,[2]掉落汇总!$C$2:$C$871,$Q$1)+SUMIFS(OFFSET([2]掉落汇总!$C$2:$C$871,,MATCH($B118,[2]掉落汇总!$D$1:$M$1)),[2]掉落汇总!$A$2:$A$871,M$1,[2]掉落汇总!$C$2:$C$871,$Q$2)/$Q$3)*宝箱投放计算!L118</f>
        <v>0.14714469228074273</v>
      </c>
      <c r="N118">
        <f ca="1">(SUMIFS(OFFSET([2]掉落汇总!$C$2:$C$871,,MATCH($B118,[2]掉落汇总!$D$1:$M$1)),[2]掉落汇总!$A$2:$A$871,N$1,[2]掉落汇总!$C$2:$C$871,$Q$1)+SUMIFS(OFFSET([2]掉落汇总!$C$2:$C$871,,MATCH($B118,[2]掉落汇总!$D$1:$M$1)),[2]掉落汇总!$A$2:$A$871,N$1,[2]掉落汇总!$C$2:$C$871,$Q$2)/$Q$3)*宝箱投放计算!M118</f>
        <v>3.9341037619867215E-2</v>
      </c>
      <c r="O118">
        <f ca="1">(SUMIFS(OFFSET([2]掉落汇总!$C$2:$C$871,,MATCH($B118,[2]掉落汇总!$D$1:$M$1)),[2]掉落汇总!$A$2:$A$871,O$1,[2]掉落汇总!$C$2:$C$871,$Q$1)+SUMIFS(OFFSET([2]掉落汇总!$C$2:$C$871,,MATCH($B118,[2]掉落汇总!$D$1:$M$1)),[2]掉落汇总!$A$2:$A$871,O$1,[2]掉落汇总!$C$2:$C$871,$Q$2)/$Q$3)*宝箱投放计算!N118</f>
        <v>8.2982769549933721E-2</v>
      </c>
    </row>
    <row r="119" spans="1:15" x14ac:dyDescent="0.2">
      <c r="A119">
        <f>玩家成长时间线!A119</f>
        <v>118</v>
      </c>
      <c r="B119">
        <f>玩家成长时间线!B119</f>
        <v>10</v>
      </c>
      <c r="C119">
        <f ca="1">SUM($D$2:D119)</f>
        <v>362.54158623643065</v>
      </c>
      <c r="D119">
        <f t="shared" ca="1" si="1"/>
        <v>5.1430120917652697</v>
      </c>
      <c r="E119">
        <f ca="1">(SUMIFS(OFFSET([2]掉落汇总!$C$2:$C$871,,MATCH($B119,[2]掉落汇总!$D$1:$M$1)),[2]掉落汇总!$A$2:$A$871,E$1,[2]掉落汇总!$C$2:$C$871,$Q$1)+SUMIFS(OFFSET([2]掉落汇总!$C$2:$C$871,,MATCH($B119,[2]掉落汇总!$D$1:$M$1)),[2]掉落汇总!$A$2:$A$871,E$1,[2]掉落汇总!$C$2:$C$871,$Q$2)/$Q$3)*宝箱投放计算!D119</f>
        <v>0.38763598106259861</v>
      </c>
      <c r="F119">
        <f ca="1">(SUMIFS(OFFSET([2]掉落汇总!$C$2:$C$871,,MATCH($B119,[2]掉落汇总!$D$1:$M$1)),[2]掉落汇总!$A$2:$A$871,F$1,[2]掉落汇总!$C$2:$C$871,$Q$1)+SUMIFS(OFFSET([2]掉落汇总!$C$2:$C$871,,MATCH($B119,[2]掉落汇总!$D$1:$M$1)),[2]掉落汇总!$A$2:$A$871,F$1,[2]掉落汇总!$C$2:$C$871,$Q$2)/$Q$3)*宝箱投放计算!E119</f>
        <v>0.61962134251290868</v>
      </c>
      <c r="G119">
        <f ca="1">(SUMIFS(OFFSET([2]掉落汇总!$C$2:$C$871,,MATCH($B119,[2]掉落汇总!$D$1:$M$1)),[2]掉落汇总!$A$2:$A$871,G$1,[2]掉落汇总!$C$2:$C$871,$Q$1)+SUMIFS(OFFSET([2]掉落汇总!$C$2:$C$871,,MATCH($B119,[2]掉落汇总!$D$1:$M$1)),[2]掉落汇总!$A$2:$A$871,G$1,[2]掉落汇总!$C$2:$C$871,$Q$2)/$Q$3)*宝箱投放计算!F119</f>
        <v>0</v>
      </c>
      <c r="H119">
        <f ca="1">(SUMIFS(OFFSET([2]掉落汇总!$C$2:$C$871,,MATCH($B119,[2]掉落汇总!$D$1:$M$1)),[2]掉落汇总!$A$2:$A$871,H$1,[2]掉落汇总!$C$2:$C$871,$Q$1)+SUMIFS(OFFSET([2]掉落汇总!$C$2:$C$871,,MATCH($B119,[2]掉落汇总!$D$1:$M$1)),[2]掉落汇总!$A$2:$A$871,H$1,[2]掉落汇总!$C$2:$C$871,$Q$2)/$Q$3)*宝箱投放计算!G119</f>
        <v>0</v>
      </c>
      <c r="I119">
        <f ca="1">(SUMIFS(OFFSET([2]掉落汇总!$C$2:$C$871,,MATCH($B119,[2]掉落汇总!$D$1:$M$1)),[2]掉落汇总!$A$2:$A$871,I$1,[2]掉落汇总!$C$2:$C$871,$Q$1)+SUMIFS(OFFSET([2]掉落汇总!$C$2:$C$871,,MATCH($B119,[2]掉落汇总!$D$1:$M$1)),[2]掉落汇总!$A$2:$A$871,I$1,[2]掉落汇总!$C$2:$C$871,$Q$2)/$Q$3)*宝箱投放计算!H119</f>
        <v>0</v>
      </c>
      <c r="J119">
        <f ca="1">(SUMIFS(OFFSET([2]掉落汇总!$C$2:$C$871,,MATCH($B119,[2]掉落汇总!$D$1:$M$1)),[2]掉落汇总!$A$2:$A$871,J$1,[2]掉落汇总!$C$2:$C$871,$Q$1)+SUMIFS(OFFSET([2]掉落汇总!$C$2:$C$871,,MATCH($B119,[2]掉落汇总!$D$1:$M$1)),[2]掉落汇总!$A$2:$A$871,J$1,[2]掉落汇总!$C$2:$C$871,$Q$2)/$Q$3)*宝箱投放计算!I119</f>
        <v>3.7176487790612662</v>
      </c>
      <c r="K119">
        <f ca="1">(SUMIFS(OFFSET([2]掉落汇总!$C$2:$C$871,,MATCH($B119,[2]掉落汇总!$D$1:$M$1)),[2]掉落汇总!$A$2:$A$871,K$1,[2]掉落汇总!$C$2:$C$871,$Q$1)+SUMIFS(OFFSET([2]掉落汇总!$C$2:$C$871,,MATCH($B119,[2]掉落汇总!$D$1:$M$1)),[2]掉落汇总!$A$2:$A$871,K$1,[2]掉落汇总!$C$2:$C$871,$Q$2)/$Q$3)*宝箱投放计算!J119</f>
        <v>0</v>
      </c>
      <c r="L119">
        <f ca="1">(SUMIFS(OFFSET([2]掉落汇总!$C$2:$C$871,,MATCH($B119,[2]掉落汇总!$D$1:$M$1)),[2]掉落汇总!$A$2:$A$871,L$1,[2]掉落汇总!$C$2:$C$871,$Q$1)+SUMIFS(OFFSET([2]掉落汇总!$C$2:$C$871,,MATCH($B119,[2]掉落汇总!$D$1:$M$1)),[2]掉落汇总!$A$2:$A$871,L$1,[2]掉落汇总!$C$2:$C$871,$Q$2)/$Q$3)*宝箱投放计算!K119</f>
        <v>0.14863748967795209</v>
      </c>
      <c r="M119">
        <f ca="1">(SUMIFS(OFFSET([2]掉落汇总!$C$2:$C$871,,MATCH($B119,[2]掉落汇总!$D$1:$M$1)),[2]掉落汇总!$A$2:$A$871,M$1,[2]掉落汇总!$C$2:$C$871,$Q$1)+SUMIFS(OFFSET([2]掉落汇总!$C$2:$C$871,,MATCH($B119,[2]掉落汇总!$D$1:$M$1)),[2]掉落汇总!$A$2:$A$871,M$1,[2]掉落汇总!$C$2:$C$871,$Q$2)/$Q$3)*宝箱投放计算!L119</f>
        <v>0.14714469228074273</v>
      </c>
      <c r="N119">
        <f ca="1">(SUMIFS(OFFSET([2]掉落汇总!$C$2:$C$871,,MATCH($B119,[2]掉落汇总!$D$1:$M$1)),[2]掉落汇总!$A$2:$A$871,N$1,[2]掉落汇总!$C$2:$C$871,$Q$1)+SUMIFS(OFFSET([2]掉落汇总!$C$2:$C$871,,MATCH($B119,[2]掉落汇总!$D$1:$M$1)),[2]掉落汇总!$A$2:$A$871,N$1,[2]掉落汇总!$C$2:$C$871,$Q$2)/$Q$3)*宝箱投放计算!M119</f>
        <v>3.9341037619867215E-2</v>
      </c>
      <c r="O119">
        <f ca="1">(SUMIFS(OFFSET([2]掉落汇总!$C$2:$C$871,,MATCH($B119,[2]掉落汇总!$D$1:$M$1)),[2]掉落汇总!$A$2:$A$871,O$1,[2]掉落汇总!$C$2:$C$871,$Q$1)+SUMIFS(OFFSET([2]掉落汇总!$C$2:$C$871,,MATCH($B119,[2]掉落汇总!$D$1:$M$1)),[2]掉落汇总!$A$2:$A$871,O$1,[2]掉落汇总!$C$2:$C$871,$Q$2)/$Q$3)*宝箱投放计算!N119</f>
        <v>8.2982769549933721E-2</v>
      </c>
    </row>
    <row r="120" spans="1:15" x14ac:dyDescent="0.2">
      <c r="A120">
        <f>玩家成长时间线!A120</f>
        <v>119</v>
      </c>
      <c r="B120">
        <f>玩家成长时间线!B120</f>
        <v>10</v>
      </c>
      <c r="C120">
        <f ca="1">SUM($D$2:D120)</f>
        <v>363.96863287370064</v>
      </c>
      <c r="D120">
        <f t="shared" ca="1" si="1"/>
        <v>1.427046637270021</v>
      </c>
      <c r="E120">
        <f ca="1">(SUMIFS(OFFSET([2]掉落汇总!$C$2:$C$871,,MATCH($B120,[2]掉落汇总!$D$1:$M$1)),[2]掉落汇总!$A$2:$A$871,E$1,[2]掉落汇总!$C$2:$C$871,$Q$1)+SUMIFS(OFFSET([2]掉落汇总!$C$2:$C$871,,MATCH($B120,[2]掉落汇总!$D$1:$M$1)),[2]掉落汇总!$A$2:$A$871,E$1,[2]掉落汇总!$C$2:$C$871,$Q$2)/$Q$3)*宝箱投放计算!D120</f>
        <v>0.38931930562861655</v>
      </c>
      <c r="F120">
        <f ca="1">(SUMIFS(OFFSET([2]掉落汇总!$C$2:$C$871,,MATCH($B120,[2]掉落汇总!$D$1:$M$1)),[2]掉落汇总!$A$2:$A$871,F$1,[2]掉落汇总!$C$2:$C$871,$Q$1)+SUMIFS(OFFSET([2]掉落汇总!$C$2:$C$871,,MATCH($B120,[2]掉落汇总!$D$1:$M$1)),[2]掉落汇总!$A$2:$A$871,F$1,[2]掉落汇总!$C$2:$C$871,$Q$2)/$Q$3)*宝箱投放计算!E120</f>
        <v>0.61962134251290868</v>
      </c>
      <c r="G120">
        <f ca="1">(SUMIFS(OFFSET([2]掉落汇总!$C$2:$C$871,,MATCH($B120,[2]掉落汇总!$D$1:$M$1)),[2]掉落汇总!$A$2:$A$871,G$1,[2]掉落汇总!$C$2:$C$871,$Q$1)+SUMIFS(OFFSET([2]掉落汇总!$C$2:$C$871,,MATCH($B120,[2]掉落汇总!$D$1:$M$1)),[2]掉落汇总!$A$2:$A$871,G$1,[2]掉落汇总!$C$2:$C$871,$Q$2)/$Q$3)*宝箱投放计算!F120</f>
        <v>0</v>
      </c>
      <c r="H120">
        <f ca="1">(SUMIFS(OFFSET([2]掉落汇总!$C$2:$C$871,,MATCH($B120,[2]掉落汇总!$D$1:$M$1)),[2]掉落汇总!$A$2:$A$871,H$1,[2]掉落汇总!$C$2:$C$871,$Q$1)+SUMIFS(OFFSET([2]掉落汇总!$C$2:$C$871,,MATCH($B120,[2]掉落汇总!$D$1:$M$1)),[2]掉落汇总!$A$2:$A$871,H$1,[2]掉落汇总!$C$2:$C$871,$Q$2)/$Q$3)*宝箱投放计算!G120</f>
        <v>0</v>
      </c>
      <c r="I120">
        <f ca="1">(SUMIFS(OFFSET([2]掉落汇总!$C$2:$C$871,,MATCH($B120,[2]掉落汇总!$D$1:$M$1)),[2]掉落汇总!$A$2:$A$871,I$1,[2]掉落汇总!$C$2:$C$871,$Q$1)+SUMIFS(OFFSET([2]掉落汇总!$C$2:$C$871,,MATCH($B120,[2]掉落汇总!$D$1:$M$1)),[2]掉落汇总!$A$2:$A$871,I$1,[2]掉落汇总!$C$2:$C$871,$Q$2)/$Q$3)*宝箱投放计算!H120</f>
        <v>0</v>
      </c>
      <c r="J120">
        <f ca="1">(SUMIFS(OFFSET([2]掉落汇总!$C$2:$C$871,,MATCH($B120,[2]掉落汇总!$D$1:$M$1)),[2]掉落汇总!$A$2:$A$871,J$1,[2]掉落汇总!$C$2:$C$871,$Q$1)+SUMIFS(OFFSET([2]掉落汇总!$C$2:$C$871,,MATCH($B120,[2]掉落汇总!$D$1:$M$1)),[2]掉落汇总!$A$2:$A$871,J$1,[2]掉落汇总!$C$2:$C$871,$Q$2)/$Q$3)*宝箱投放计算!I120</f>
        <v>0</v>
      </c>
      <c r="K120">
        <f ca="1">(SUMIFS(OFFSET([2]掉落汇总!$C$2:$C$871,,MATCH($B120,[2]掉落汇总!$D$1:$M$1)),[2]掉落汇总!$A$2:$A$871,K$1,[2]掉落汇总!$C$2:$C$871,$Q$1)+SUMIFS(OFFSET([2]掉落汇总!$C$2:$C$871,,MATCH($B120,[2]掉落汇总!$D$1:$M$1)),[2]掉落汇总!$A$2:$A$871,K$1,[2]掉落汇总!$C$2:$C$871,$Q$2)/$Q$3)*宝箱投放计算!J120</f>
        <v>0</v>
      </c>
      <c r="L120">
        <f ca="1">(SUMIFS(OFFSET([2]掉落汇总!$C$2:$C$871,,MATCH($B120,[2]掉落汇总!$D$1:$M$1)),[2]掉落汇总!$A$2:$A$871,L$1,[2]掉落汇总!$C$2:$C$871,$Q$1)+SUMIFS(OFFSET([2]掉落汇总!$C$2:$C$871,,MATCH($B120,[2]掉落汇总!$D$1:$M$1)),[2]掉落汇总!$A$2:$A$871,L$1,[2]掉落汇总!$C$2:$C$871,$Q$2)/$Q$3)*宝箱投放计算!K120</f>
        <v>0.14863748967795209</v>
      </c>
      <c r="M120">
        <f ca="1">(SUMIFS(OFFSET([2]掉落汇总!$C$2:$C$871,,MATCH($B120,[2]掉落汇总!$D$1:$M$1)),[2]掉落汇总!$A$2:$A$871,M$1,[2]掉落汇总!$C$2:$C$871,$Q$1)+SUMIFS(OFFSET([2]掉落汇总!$C$2:$C$871,,MATCH($B120,[2]掉落汇总!$D$1:$M$1)),[2]掉落汇总!$A$2:$A$871,M$1,[2]掉落汇总!$C$2:$C$871,$Q$2)/$Q$3)*宝箱投放计算!L120</f>
        <v>0.14714469228074273</v>
      </c>
      <c r="N120">
        <f ca="1">(SUMIFS(OFFSET([2]掉落汇总!$C$2:$C$871,,MATCH($B120,[2]掉落汇总!$D$1:$M$1)),[2]掉落汇总!$A$2:$A$871,N$1,[2]掉落汇总!$C$2:$C$871,$Q$1)+SUMIFS(OFFSET([2]掉落汇总!$C$2:$C$871,,MATCH($B120,[2]掉落汇总!$D$1:$M$1)),[2]掉落汇总!$A$2:$A$871,N$1,[2]掉落汇总!$C$2:$C$871,$Q$2)/$Q$3)*宝箱投放计算!M120</f>
        <v>3.9341037619867215E-2</v>
      </c>
      <c r="O120">
        <f ca="1">(SUMIFS(OFFSET([2]掉落汇总!$C$2:$C$871,,MATCH($B120,[2]掉落汇总!$D$1:$M$1)),[2]掉落汇总!$A$2:$A$871,O$1,[2]掉落汇总!$C$2:$C$871,$Q$1)+SUMIFS(OFFSET([2]掉落汇总!$C$2:$C$871,,MATCH($B120,[2]掉落汇总!$D$1:$M$1)),[2]掉落汇总!$A$2:$A$871,O$1,[2]掉落汇总!$C$2:$C$871,$Q$2)/$Q$3)*宝箱投放计算!N120</f>
        <v>8.2982769549933721E-2</v>
      </c>
    </row>
    <row r="121" spans="1:15" x14ac:dyDescent="0.2">
      <c r="A121">
        <f>玩家成长时间线!A121</f>
        <v>120</v>
      </c>
      <c r="B121">
        <f>玩家成长时间线!B121</f>
        <v>10</v>
      </c>
      <c r="C121">
        <f ca="1">SUM($D$2:D121)</f>
        <v>365.39736283553668</v>
      </c>
      <c r="D121">
        <f t="shared" ca="1" si="1"/>
        <v>1.4287299618360387</v>
      </c>
      <c r="E121">
        <f ca="1">(SUMIFS(OFFSET([2]掉落汇总!$C$2:$C$871,,MATCH($B121,[2]掉落汇总!$D$1:$M$1)),[2]掉落汇总!$A$2:$A$871,E$1,[2]掉落汇总!$C$2:$C$871,$Q$1)+SUMIFS(OFFSET([2]掉落汇总!$C$2:$C$871,,MATCH($B121,[2]掉落汇总!$D$1:$M$1)),[2]掉落汇总!$A$2:$A$871,E$1,[2]掉落汇总!$C$2:$C$871,$Q$2)/$Q$3)*宝箱投放计算!D121</f>
        <v>0.39100263019463438</v>
      </c>
      <c r="F121">
        <f ca="1">(SUMIFS(OFFSET([2]掉落汇总!$C$2:$C$871,,MATCH($B121,[2]掉落汇总!$D$1:$M$1)),[2]掉落汇总!$A$2:$A$871,F$1,[2]掉落汇总!$C$2:$C$871,$Q$1)+SUMIFS(OFFSET([2]掉落汇总!$C$2:$C$871,,MATCH($B121,[2]掉落汇总!$D$1:$M$1)),[2]掉落汇总!$A$2:$A$871,F$1,[2]掉落汇总!$C$2:$C$871,$Q$2)/$Q$3)*宝箱投放计算!E121</f>
        <v>0.61962134251290868</v>
      </c>
      <c r="G121">
        <f ca="1">(SUMIFS(OFFSET([2]掉落汇总!$C$2:$C$871,,MATCH($B121,[2]掉落汇总!$D$1:$M$1)),[2]掉落汇总!$A$2:$A$871,G$1,[2]掉落汇总!$C$2:$C$871,$Q$1)+SUMIFS(OFFSET([2]掉落汇总!$C$2:$C$871,,MATCH($B121,[2]掉落汇总!$D$1:$M$1)),[2]掉落汇总!$A$2:$A$871,G$1,[2]掉落汇总!$C$2:$C$871,$Q$2)/$Q$3)*宝箱投放计算!F121</f>
        <v>0</v>
      </c>
      <c r="H121">
        <f ca="1">(SUMIFS(OFFSET([2]掉落汇总!$C$2:$C$871,,MATCH($B121,[2]掉落汇总!$D$1:$M$1)),[2]掉落汇总!$A$2:$A$871,H$1,[2]掉落汇总!$C$2:$C$871,$Q$1)+SUMIFS(OFFSET([2]掉落汇总!$C$2:$C$871,,MATCH($B121,[2]掉落汇总!$D$1:$M$1)),[2]掉落汇总!$A$2:$A$871,H$1,[2]掉落汇总!$C$2:$C$871,$Q$2)/$Q$3)*宝箱投放计算!G121</f>
        <v>0</v>
      </c>
      <c r="I121">
        <f ca="1">(SUMIFS(OFFSET([2]掉落汇总!$C$2:$C$871,,MATCH($B121,[2]掉落汇总!$D$1:$M$1)),[2]掉落汇总!$A$2:$A$871,I$1,[2]掉落汇总!$C$2:$C$871,$Q$1)+SUMIFS(OFFSET([2]掉落汇总!$C$2:$C$871,,MATCH($B121,[2]掉落汇总!$D$1:$M$1)),[2]掉落汇总!$A$2:$A$871,I$1,[2]掉落汇总!$C$2:$C$871,$Q$2)/$Q$3)*宝箱投放计算!H121</f>
        <v>0</v>
      </c>
      <c r="J121">
        <f ca="1">(SUMIFS(OFFSET([2]掉落汇总!$C$2:$C$871,,MATCH($B121,[2]掉落汇总!$D$1:$M$1)),[2]掉落汇总!$A$2:$A$871,J$1,[2]掉落汇总!$C$2:$C$871,$Q$1)+SUMIFS(OFFSET([2]掉落汇总!$C$2:$C$871,,MATCH($B121,[2]掉落汇总!$D$1:$M$1)),[2]掉落汇总!$A$2:$A$871,J$1,[2]掉落汇总!$C$2:$C$871,$Q$2)/$Q$3)*宝箱投放计算!I121</f>
        <v>0</v>
      </c>
      <c r="K121">
        <f ca="1">(SUMIFS(OFFSET([2]掉落汇总!$C$2:$C$871,,MATCH($B121,[2]掉落汇总!$D$1:$M$1)),[2]掉落汇总!$A$2:$A$871,K$1,[2]掉落汇总!$C$2:$C$871,$Q$1)+SUMIFS(OFFSET([2]掉落汇总!$C$2:$C$871,,MATCH($B121,[2]掉落汇总!$D$1:$M$1)),[2]掉落汇总!$A$2:$A$871,K$1,[2]掉落汇总!$C$2:$C$871,$Q$2)/$Q$3)*宝箱投放计算!J121</f>
        <v>0</v>
      </c>
      <c r="L121">
        <f ca="1">(SUMIFS(OFFSET([2]掉落汇总!$C$2:$C$871,,MATCH($B121,[2]掉落汇总!$D$1:$M$1)),[2]掉落汇总!$A$2:$A$871,L$1,[2]掉落汇总!$C$2:$C$871,$Q$1)+SUMIFS(OFFSET([2]掉落汇总!$C$2:$C$871,,MATCH($B121,[2]掉落汇总!$D$1:$M$1)),[2]掉落汇总!$A$2:$A$871,L$1,[2]掉落汇总!$C$2:$C$871,$Q$2)/$Q$3)*宝箱投放计算!K121</f>
        <v>0.14863748967795209</v>
      </c>
      <c r="M121">
        <f ca="1">(SUMIFS(OFFSET([2]掉落汇总!$C$2:$C$871,,MATCH($B121,[2]掉落汇总!$D$1:$M$1)),[2]掉落汇总!$A$2:$A$871,M$1,[2]掉落汇总!$C$2:$C$871,$Q$1)+SUMIFS(OFFSET([2]掉落汇总!$C$2:$C$871,,MATCH($B121,[2]掉落汇总!$D$1:$M$1)),[2]掉落汇总!$A$2:$A$871,M$1,[2]掉落汇总!$C$2:$C$871,$Q$2)/$Q$3)*宝箱投放计算!L121</f>
        <v>0.14714469228074273</v>
      </c>
      <c r="N121">
        <f ca="1">(SUMIFS(OFFSET([2]掉落汇总!$C$2:$C$871,,MATCH($B121,[2]掉落汇总!$D$1:$M$1)),[2]掉落汇总!$A$2:$A$871,N$1,[2]掉落汇总!$C$2:$C$871,$Q$1)+SUMIFS(OFFSET([2]掉落汇总!$C$2:$C$871,,MATCH($B121,[2]掉落汇总!$D$1:$M$1)),[2]掉落汇总!$A$2:$A$871,N$1,[2]掉落汇总!$C$2:$C$871,$Q$2)/$Q$3)*宝箱投放计算!M121</f>
        <v>3.9341037619867215E-2</v>
      </c>
      <c r="O121">
        <f ca="1">(SUMIFS(OFFSET([2]掉落汇总!$C$2:$C$871,,MATCH($B121,[2]掉落汇总!$D$1:$M$1)),[2]掉落汇总!$A$2:$A$871,O$1,[2]掉落汇总!$C$2:$C$871,$Q$1)+SUMIFS(OFFSET([2]掉落汇总!$C$2:$C$871,,MATCH($B121,[2]掉落汇总!$D$1:$M$1)),[2]掉落汇总!$A$2:$A$871,O$1,[2]掉落汇总!$C$2:$C$871,$Q$2)/$Q$3)*宝箱投放计算!N121</f>
        <v>8.2982769549933721E-2</v>
      </c>
    </row>
    <row r="122" spans="1:15" x14ac:dyDescent="0.2">
      <c r="A122">
        <f>玩家成长时间线!A122</f>
        <v>121</v>
      </c>
      <c r="B122">
        <f>玩家成长时间线!B122</f>
        <v>10</v>
      </c>
      <c r="C122">
        <f ca="1">SUM($D$2:D122)</f>
        <v>366.8614426132591</v>
      </c>
      <c r="D122">
        <f t="shared" ca="1" si="1"/>
        <v>1.4640797777224144</v>
      </c>
      <c r="E122">
        <f ca="1">(SUMIFS(OFFSET([2]掉落汇总!$C$2:$C$871,,MATCH($B122,[2]掉落汇总!$D$1:$M$1)),[2]掉落汇总!$A$2:$A$871,E$1,[2]掉落汇总!$C$2:$C$871,$Q$1)+SUMIFS(OFFSET([2]掉落汇总!$C$2:$C$871,,MATCH($B122,[2]掉落汇总!$D$1:$M$1)),[2]掉落汇总!$A$2:$A$871,E$1,[2]掉落汇总!$C$2:$C$871,$Q$2)/$Q$3)*宝箱投放计算!D122</f>
        <v>0.42635244608100997</v>
      </c>
      <c r="F122">
        <f ca="1">(SUMIFS(OFFSET([2]掉落汇总!$C$2:$C$871,,MATCH($B122,[2]掉落汇总!$D$1:$M$1)),[2]掉落汇总!$A$2:$A$871,F$1,[2]掉落汇总!$C$2:$C$871,$Q$1)+SUMIFS(OFFSET([2]掉落汇总!$C$2:$C$871,,MATCH($B122,[2]掉落汇总!$D$1:$M$1)),[2]掉落汇总!$A$2:$A$871,F$1,[2]掉落汇总!$C$2:$C$871,$Q$2)/$Q$3)*宝箱投放计算!E122</f>
        <v>0.61962134251290868</v>
      </c>
      <c r="G122">
        <f ca="1">(SUMIFS(OFFSET([2]掉落汇总!$C$2:$C$871,,MATCH($B122,[2]掉落汇总!$D$1:$M$1)),[2]掉落汇总!$A$2:$A$871,G$1,[2]掉落汇总!$C$2:$C$871,$Q$1)+SUMIFS(OFFSET([2]掉落汇总!$C$2:$C$871,,MATCH($B122,[2]掉落汇总!$D$1:$M$1)),[2]掉落汇总!$A$2:$A$871,G$1,[2]掉落汇总!$C$2:$C$871,$Q$2)/$Q$3)*宝箱投放计算!F122</f>
        <v>0</v>
      </c>
      <c r="H122">
        <f ca="1">(SUMIFS(OFFSET([2]掉落汇总!$C$2:$C$871,,MATCH($B122,[2]掉落汇总!$D$1:$M$1)),[2]掉落汇总!$A$2:$A$871,H$1,[2]掉落汇总!$C$2:$C$871,$Q$1)+SUMIFS(OFFSET([2]掉落汇总!$C$2:$C$871,,MATCH($B122,[2]掉落汇总!$D$1:$M$1)),[2]掉落汇总!$A$2:$A$871,H$1,[2]掉落汇总!$C$2:$C$871,$Q$2)/$Q$3)*宝箱投放计算!G122</f>
        <v>0</v>
      </c>
      <c r="I122">
        <f ca="1">(SUMIFS(OFFSET([2]掉落汇总!$C$2:$C$871,,MATCH($B122,[2]掉落汇总!$D$1:$M$1)),[2]掉落汇总!$A$2:$A$871,I$1,[2]掉落汇总!$C$2:$C$871,$Q$1)+SUMIFS(OFFSET([2]掉落汇总!$C$2:$C$871,,MATCH($B122,[2]掉落汇总!$D$1:$M$1)),[2]掉落汇总!$A$2:$A$871,I$1,[2]掉落汇总!$C$2:$C$871,$Q$2)/$Q$3)*宝箱投放计算!H122</f>
        <v>0</v>
      </c>
      <c r="J122">
        <f ca="1">(SUMIFS(OFFSET([2]掉落汇总!$C$2:$C$871,,MATCH($B122,[2]掉落汇总!$D$1:$M$1)),[2]掉落汇总!$A$2:$A$871,J$1,[2]掉落汇总!$C$2:$C$871,$Q$1)+SUMIFS(OFFSET([2]掉落汇总!$C$2:$C$871,,MATCH($B122,[2]掉落汇总!$D$1:$M$1)),[2]掉落汇总!$A$2:$A$871,J$1,[2]掉落汇总!$C$2:$C$871,$Q$2)/$Q$3)*宝箱投放计算!I122</f>
        <v>0</v>
      </c>
      <c r="K122">
        <f ca="1">(SUMIFS(OFFSET([2]掉落汇总!$C$2:$C$871,,MATCH($B122,[2]掉落汇总!$D$1:$M$1)),[2]掉落汇总!$A$2:$A$871,K$1,[2]掉落汇总!$C$2:$C$871,$Q$1)+SUMIFS(OFFSET([2]掉落汇总!$C$2:$C$871,,MATCH($B122,[2]掉落汇总!$D$1:$M$1)),[2]掉落汇总!$A$2:$A$871,K$1,[2]掉落汇总!$C$2:$C$871,$Q$2)/$Q$3)*宝箱投放计算!J122</f>
        <v>0</v>
      </c>
      <c r="L122">
        <f ca="1">(SUMIFS(OFFSET([2]掉落汇总!$C$2:$C$871,,MATCH($B122,[2]掉落汇总!$D$1:$M$1)),[2]掉落汇总!$A$2:$A$871,L$1,[2]掉落汇总!$C$2:$C$871,$Q$1)+SUMIFS(OFFSET([2]掉落汇总!$C$2:$C$871,,MATCH($B122,[2]掉落汇总!$D$1:$M$1)),[2]掉落汇总!$A$2:$A$871,L$1,[2]掉落汇总!$C$2:$C$871,$Q$2)/$Q$3)*宝箱投放计算!K122</f>
        <v>0.14863748967795209</v>
      </c>
      <c r="M122">
        <f ca="1">(SUMIFS(OFFSET([2]掉落汇总!$C$2:$C$871,,MATCH($B122,[2]掉落汇总!$D$1:$M$1)),[2]掉落汇总!$A$2:$A$871,M$1,[2]掉落汇总!$C$2:$C$871,$Q$1)+SUMIFS(OFFSET([2]掉落汇总!$C$2:$C$871,,MATCH($B122,[2]掉落汇总!$D$1:$M$1)),[2]掉落汇总!$A$2:$A$871,M$1,[2]掉落汇总!$C$2:$C$871,$Q$2)/$Q$3)*宝箱投放计算!L122</f>
        <v>0.14714469228074273</v>
      </c>
      <c r="N122">
        <f ca="1">(SUMIFS(OFFSET([2]掉落汇总!$C$2:$C$871,,MATCH($B122,[2]掉落汇总!$D$1:$M$1)),[2]掉落汇总!$A$2:$A$871,N$1,[2]掉落汇总!$C$2:$C$871,$Q$1)+SUMIFS(OFFSET([2]掉落汇总!$C$2:$C$871,,MATCH($B122,[2]掉落汇总!$D$1:$M$1)),[2]掉落汇总!$A$2:$A$871,N$1,[2]掉落汇总!$C$2:$C$871,$Q$2)/$Q$3)*宝箱投放计算!M122</f>
        <v>3.9341037619867215E-2</v>
      </c>
      <c r="O122">
        <f ca="1">(SUMIFS(OFFSET([2]掉落汇总!$C$2:$C$871,,MATCH($B122,[2]掉落汇总!$D$1:$M$1)),[2]掉落汇总!$A$2:$A$871,O$1,[2]掉落汇总!$C$2:$C$871,$Q$1)+SUMIFS(OFFSET([2]掉落汇总!$C$2:$C$871,,MATCH($B122,[2]掉落汇总!$D$1:$M$1)),[2]掉落汇总!$A$2:$A$871,O$1,[2]掉落汇总!$C$2:$C$871,$Q$2)/$Q$3)*宝箱投放计算!N122</f>
        <v>8.2982769549933721E-2</v>
      </c>
    </row>
    <row r="123" spans="1:15" x14ac:dyDescent="0.2">
      <c r="A123">
        <f>玩家成长时间线!A123</f>
        <v>122</v>
      </c>
      <c r="B123">
        <f>玩家成长时间线!B123</f>
        <v>10</v>
      </c>
      <c r="C123">
        <f ca="1">SUM($D$2:D123)</f>
        <v>368.29353922422717</v>
      </c>
      <c r="D123">
        <f t="shared" ca="1" si="1"/>
        <v>1.4320966109680746</v>
      </c>
      <c r="E123">
        <f ca="1">(SUMIFS(OFFSET([2]掉落汇总!$C$2:$C$871,,MATCH($B123,[2]掉落汇总!$D$1:$M$1)),[2]掉落汇总!$A$2:$A$871,E$1,[2]掉落汇总!$C$2:$C$871,$Q$1)+SUMIFS(OFFSET([2]掉落汇总!$C$2:$C$871,,MATCH($B123,[2]掉落汇总!$D$1:$M$1)),[2]掉落汇总!$A$2:$A$871,E$1,[2]掉落汇总!$C$2:$C$871,$Q$2)/$Q$3)*宝箱投放计算!D123</f>
        <v>0.39436927932667015</v>
      </c>
      <c r="F123">
        <f ca="1">(SUMIFS(OFFSET([2]掉落汇总!$C$2:$C$871,,MATCH($B123,[2]掉落汇总!$D$1:$M$1)),[2]掉落汇总!$A$2:$A$871,F$1,[2]掉落汇总!$C$2:$C$871,$Q$1)+SUMIFS(OFFSET([2]掉落汇总!$C$2:$C$871,,MATCH($B123,[2]掉落汇总!$D$1:$M$1)),[2]掉落汇总!$A$2:$A$871,F$1,[2]掉落汇总!$C$2:$C$871,$Q$2)/$Q$3)*宝箱投放计算!E123</f>
        <v>0.61962134251290868</v>
      </c>
      <c r="G123">
        <f ca="1">(SUMIFS(OFFSET([2]掉落汇总!$C$2:$C$871,,MATCH($B123,[2]掉落汇总!$D$1:$M$1)),[2]掉落汇总!$A$2:$A$871,G$1,[2]掉落汇总!$C$2:$C$871,$Q$1)+SUMIFS(OFFSET([2]掉落汇总!$C$2:$C$871,,MATCH($B123,[2]掉落汇总!$D$1:$M$1)),[2]掉落汇总!$A$2:$A$871,G$1,[2]掉落汇总!$C$2:$C$871,$Q$2)/$Q$3)*宝箱投放计算!F123</f>
        <v>0</v>
      </c>
      <c r="H123">
        <f ca="1">(SUMIFS(OFFSET([2]掉落汇总!$C$2:$C$871,,MATCH($B123,[2]掉落汇总!$D$1:$M$1)),[2]掉落汇总!$A$2:$A$871,H$1,[2]掉落汇总!$C$2:$C$871,$Q$1)+SUMIFS(OFFSET([2]掉落汇总!$C$2:$C$871,,MATCH($B123,[2]掉落汇总!$D$1:$M$1)),[2]掉落汇总!$A$2:$A$871,H$1,[2]掉落汇总!$C$2:$C$871,$Q$2)/$Q$3)*宝箱投放计算!G123</f>
        <v>0</v>
      </c>
      <c r="I123">
        <f ca="1">(SUMIFS(OFFSET([2]掉落汇总!$C$2:$C$871,,MATCH($B123,[2]掉落汇总!$D$1:$M$1)),[2]掉落汇总!$A$2:$A$871,I$1,[2]掉落汇总!$C$2:$C$871,$Q$1)+SUMIFS(OFFSET([2]掉落汇总!$C$2:$C$871,,MATCH($B123,[2]掉落汇总!$D$1:$M$1)),[2]掉落汇总!$A$2:$A$871,I$1,[2]掉落汇总!$C$2:$C$871,$Q$2)/$Q$3)*宝箱投放计算!H123</f>
        <v>0</v>
      </c>
      <c r="J123">
        <f ca="1">(SUMIFS(OFFSET([2]掉落汇总!$C$2:$C$871,,MATCH($B123,[2]掉落汇总!$D$1:$M$1)),[2]掉落汇总!$A$2:$A$871,J$1,[2]掉落汇总!$C$2:$C$871,$Q$1)+SUMIFS(OFFSET([2]掉落汇总!$C$2:$C$871,,MATCH($B123,[2]掉落汇总!$D$1:$M$1)),[2]掉落汇总!$A$2:$A$871,J$1,[2]掉落汇总!$C$2:$C$871,$Q$2)/$Q$3)*宝箱投放计算!I123</f>
        <v>0</v>
      </c>
      <c r="K123">
        <f ca="1">(SUMIFS(OFFSET([2]掉落汇总!$C$2:$C$871,,MATCH($B123,[2]掉落汇总!$D$1:$M$1)),[2]掉落汇总!$A$2:$A$871,K$1,[2]掉落汇总!$C$2:$C$871,$Q$1)+SUMIFS(OFFSET([2]掉落汇总!$C$2:$C$871,,MATCH($B123,[2]掉落汇总!$D$1:$M$1)),[2]掉落汇总!$A$2:$A$871,K$1,[2]掉落汇总!$C$2:$C$871,$Q$2)/$Q$3)*宝箱投放计算!J123</f>
        <v>0</v>
      </c>
      <c r="L123">
        <f ca="1">(SUMIFS(OFFSET([2]掉落汇总!$C$2:$C$871,,MATCH($B123,[2]掉落汇总!$D$1:$M$1)),[2]掉落汇总!$A$2:$A$871,L$1,[2]掉落汇总!$C$2:$C$871,$Q$1)+SUMIFS(OFFSET([2]掉落汇总!$C$2:$C$871,,MATCH($B123,[2]掉落汇总!$D$1:$M$1)),[2]掉落汇总!$A$2:$A$871,L$1,[2]掉落汇总!$C$2:$C$871,$Q$2)/$Q$3)*宝箱投放计算!K123</f>
        <v>0.14863748967795209</v>
      </c>
      <c r="M123">
        <f ca="1">(SUMIFS(OFFSET([2]掉落汇总!$C$2:$C$871,,MATCH($B123,[2]掉落汇总!$D$1:$M$1)),[2]掉落汇总!$A$2:$A$871,M$1,[2]掉落汇总!$C$2:$C$871,$Q$1)+SUMIFS(OFFSET([2]掉落汇总!$C$2:$C$871,,MATCH($B123,[2]掉落汇总!$D$1:$M$1)),[2]掉落汇总!$A$2:$A$871,M$1,[2]掉落汇总!$C$2:$C$871,$Q$2)/$Q$3)*宝箱投放计算!L123</f>
        <v>0.14714469228074273</v>
      </c>
      <c r="N123">
        <f ca="1">(SUMIFS(OFFSET([2]掉落汇总!$C$2:$C$871,,MATCH($B123,[2]掉落汇总!$D$1:$M$1)),[2]掉落汇总!$A$2:$A$871,N$1,[2]掉落汇总!$C$2:$C$871,$Q$1)+SUMIFS(OFFSET([2]掉落汇总!$C$2:$C$871,,MATCH($B123,[2]掉落汇总!$D$1:$M$1)),[2]掉落汇总!$A$2:$A$871,N$1,[2]掉落汇总!$C$2:$C$871,$Q$2)/$Q$3)*宝箱投放计算!M123</f>
        <v>3.9341037619867215E-2</v>
      </c>
      <c r="O123">
        <f ca="1">(SUMIFS(OFFSET([2]掉落汇总!$C$2:$C$871,,MATCH($B123,[2]掉落汇总!$D$1:$M$1)),[2]掉落汇总!$A$2:$A$871,O$1,[2]掉落汇总!$C$2:$C$871,$Q$1)+SUMIFS(OFFSET([2]掉落汇总!$C$2:$C$871,,MATCH($B123,[2]掉落汇总!$D$1:$M$1)),[2]掉落汇总!$A$2:$A$871,O$1,[2]掉落汇总!$C$2:$C$871,$Q$2)/$Q$3)*宝箱投放计算!N123</f>
        <v>8.2982769549933721E-2</v>
      </c>
    </row>
    <row r="124" spans="1:15" x14ac:dyDescent="0.2">
      <c r="A124">
        <f>玩家成长时间线!A124</f>
        <v>123</v>
      </c>
      <c r="B124">
        <f>玩家成长时间线!B124</f>
        <v>10</v>
      </c>
      <c r="C124">
        <f ca="1">SUM($D$2:D124)</f>
        <v>369.72731915976129</v>
      </c>
      <c r="D124">
        <f t="shared" ca="1" si="1"/>
        <v>1.4337799355340926</v>
      </c>
      <c r="E124">
        <f ca="1">(SUMIFS(OFFSET([2]掉落汇总!$C$2:$C$871,,MATCH($B124,[2]掉落汇总!$D$1:$M$1)),[2]掉落汇总!$A$2:$A$871,E$1,[2]掉落汇总!$C$2:$C$871,$Q$1)+SUMIFS(OFFSET([2]掉落汇总!$C$2:$C$871,,MATCH($B124,[2]掉落汇总!$D$1:$M$1)),[2]掉落汇总!$A$2:$A$871,E$1,[2]掉落汇总!$C$2:$C$871,$Q$2)/$Q$3)*宝箱投放计算!D124</f>
        <v>0.39605260389268809</v>
      </c>
      <c r="F124">
        <f ca="1">(SUMIFS(OFFSET([2]掉落汇总!$C$2:$C$871,,MATCH($B124,[2]掉落汇总!$D$1:$M$1)),[2]掉落汇总!$A$2:$A$871,F$1,[2]掉落汇总!$C$2:$C$871,$Q$1)+SUMIFS(OFFSET([2]掉落汇总!$C$2:$C$871,,MATCH($B124,[2]掉落汇总!$D$1:$M$1)),[2]掉落汇总!$A$2:$A$871,F$1,[2]掉落汇总!$C$2:$C$871,$Q$2)/$Q$3)*宝箱投放计算!E124</f>
        <v>0.61962134251290868</v>
      </c>
      <c r="G124">
        <f ca="1">(SUMIFS(OFFSET([2]掉落汇总!$C$2:$C$871,,MATCH($B124,[2]掉落汇总!$D$1:$M$1)),[2]掉落汇总!$A$2:$A$871,G$1,[2]掉落汇总!$C$2:$C$871,$Q$1)+SUMIFS(OFFSET([2]掉落汇总!$C$2:$C$871,,MATCH($B124,[2]掉落汇总!$D$1:$M$1)),[2]掉落汇总!$A$2:$A$871,G$1,[2]掉落汇总!$C$2:$C$871,$Q$2)/$Q$3)*宝箱投放计算!F124</f>
        <v>0</v>
      </c>
      <c r="H124">
        <f ca="1">(SUMIFS(OFFSET([2]掉落汇总!$C$2:$C$871,,MATCH($B124,[2]掉落汇总!$D$1:$M$1)),[2]掉落汇总!$A$2:$A$871,H$1,[2]掉落汇总!$C$2:$C$871,$Q$1)+SUMIFS(OFFSET([2]掉落汇总!$C$2:$C$871,,MATCH($B124,[2]掉落汇总!$D$1:$M$1)),[2]掉落汇总!$A$2:$A$871,H$1,[2]掉落汇总!$C$2:$C$871,$Q$2)/$Q$3)*宝箱投放计算!G124</f>
        <v>0</v>
      </c>
      <c r="I124">
        <f ca="1">(SUMIFS(OFFSET([2]掉落汇总!$C$2:$C$871,,MATCH($B124,[2]掉落汇总!$D$1:$M$1)),[2]掉落汇总!$A$2:$A$871,I$1,[2]掉落汇总!$C$2:$C$871,$Q$1)+SUMIFS(OFFSET([2]掉落汇总!$C$2:$C$871,,MATCH($B124,[2]掉落汇总!$D$1:$M$1)),[2]掉落汇总!$A$2:$A$871,I$1,[2]掉落汇总!$C$2:$C$871,$Q$2)/$Q$3)*宝箱投放计算!H124</f>
        <v>0</v>
      </c>
      <c r="J124">
        <f ca="1">(SUMIFS(OFFSET([2]掉落汇总!$C$2:$C$871,,MATCH($B124,[2]掉落汇总!$D$1:$M$1)),[2]掉落汇总!$A$2:$A$871,J$1,[2]掉落汇总!$C$2:$C$871,$Q$1)+SUMIFS(OFFSET([2]掉落汇总!$C$2:$C$871,,MATCH($B124,[2]掉落汇总!$D$1:$M$1)),[2]掉落汇总!$A$2:$A$871,J$1,[2]掉落汇总!$C$2:$C$871,$Q$2)/$Q$3)*宝箱投放计算!I124</f>
        <v>0</v>
      </c>
      <c r="K124">
        <f ca="1">(SUMIFS(OFFSET([2]掉落汇总!$C$2:$C$871,,MATCH($B124,[2]掉落汇总!$D$1:$M$1)),[2]掉落汇总!$A$2:$A$871,K$1,[2]掉落汇总!$C$2:$C$871,$Q$1)+SUMIFS(OFFSET([2]掉落汇总!$C$2:$C$871,,MATCH($B124,[2]掉落汇总!$D$1:$M$1)),[2]掉落汇总!$A$2:$A$871,K$1,[2]掉落汇总!$C$2:$C$871,$Q$2)/$Q$3)*宝箱投放计算!J124</f>
        <v>0</v>
      </c>
      <c r="L124">
        <f ca="1">(SUMIFS(OFFSET([2]掉落汇总!$C$2:$C$871,,MATCH($B124,[2]掉落汇总!$D$1:$M$1)),[2]掉落汇总!$A$2:$A$871,L$1,[2]掉落汇总!$C$2:$C$871,$Q$1)+SUMIFS(OFFSET([2]掉落汇总!$C$2:$C$871,,MATCH($B124,[2]掉落汇总!$D$1:$M$1)),[2]掉落汇总!$A$2:$A$871,L$1,[2]掉落汇总!$C$2:$C$871,$Q$2)/$Q$3)*宝箱投放计算!K124</f>
        <v>0.14863748967795209</v>
      </c>
      <c r="M124">
        <f ca="1">(SUMIFS(OFFSET([2]掉落汇总!$C$2:$C$871,,MATCH($B124,[2]掉落汇总!$D$1:$M$1)),[2]掉落汇总!$A$2:$A$871,M$1,[2]掉落汇总!$C$2:$C$871,$Q$1)+SUMIFS(OFFSET([2]掉落汇总!$C$2:$C$871,,MATCH($B124,[2]掉落汇总!$D$1:$M$1)),[2]掉落汇总!$A$2:$A$871,M$1,[2]掉落汇总!$C$2:$C$871,$Q$2)/$Q$3)*宝箱投放计算!L124</f>
        <v>0.14714469228074273</v>
      </c>
      <c r="N124">
        <f ca="1">(SUMIFS(OFFSET([2]掉落汇总!$C$2:$C$871,,MATCH($B124,[2]掉落汇总!$D$1:$M$1)),[2]掉落汇总!$A$2:$A$871,N$1,[2]掉落汇总!$C$2:$C$871,$Q$1)+SUMIFS(OFFSET([2]掉落汇总!$C$2:$C$871,,MATCH($B124,[2]掉落汇总!$D$1:$M$1)),[2]掉落汇总!$A$2:$A$871,N$1,[2]掉落汇总!$C$2:$C$871,$Q$2)/$Q$3)*宝箱投放计算!M124</f>
        <v>3.9341037619867215E-2</v>
      </c>
      <c r="O124">
        <f ca="1">(SUMIFS(OFFSET([2]掉落汇总!$C$2:$C$871,,MATCH($B124,[2]掉落汇总!$D$1:$M$1)),[2]掉落汇总!$A$2:$A$871,O$1,[2]掉落汇总!$C$2:$C$871,$Q$1)+SUMIFS(OFFSET([2]掉落汇总!$C$2:$C$871,,MATCH($B124,[2]掉落汇总!$D$1:$M$1)),[2]掉落汇总!$A$2:$A$871,O$1,[2]掉落汇总!$C$2:$C$871,$Q$2)/$Q$3)*宝箱投放计算!N124</f>
        <v>8.2982769549933721E-2</v>
      </c>
    </row>
    <row r="125" spans="1:15" x14ac:dyDescent="0.2">
      <c r="A125">
        <f>玩家成长时间线!A125</f>
        <v>124</v>
      </c>
      <c r="B125">
        <f>玩家成长时间线!B125</f>
        <v>10</v>
      </c>
      <c r="C125">
        <f ca="1">SUM($D$2:D125)</f>
        <v>371.19644891118179</v>
      </c>
      <c r="D125">
        <f t="shared" ca="1" si="1"/>
        <v>1.469129751420468</v>
      </c>
      <c r="E125">
        <f ca="1">(SUMIFS(OFFSET([2]掉落汇总!$C$2:$C$871,,MATCH($B125,[2]掉落汇总!$D$1:$M$1)),[2]掉落汇总!$A$2:$A$871,E$1,[2]掉落汇总!$C$2:$C$871,$Q$1)+SUMIFS(OFFSET([2]掉落汇总!$C$2:$C$871,,MATCH($B125,[2]掉落汇总!$D$1:$M$1)),[2]掉落汇总!$A$2:$A$871,E$1,[2]掉落汇总!$C$2:$C$871,$Q$2)/$Q$3)*宝箱投放计算!D125</f>
        <v>0.43140241977906357</v>
      </c>
      <c r="F125">
        <f ca="1">(SUMIFS(OFFSET([2]掉落汇总!$C$2:$C$871,,MATCH($B125,[2]掉落汇总!$D$1:$M$1)),[2]掉落汇总!$A$2:$A$871,F$1,[2]掉落汇总!$C$2:$C$871,$Q$1)+SUMIFS(OFFSET([2]掉落汇总!$C$2:$C$871,,MATCH($B125,[2]掉落汇总!$D$1:$M$1)),[2]掉落汇总!$A$2:$A$871,F$1,[2]掉落汇总!$C$2:$C$871,$Q$2)/$Q$3)*宝箱投放计算!E125</f>
        <v>0.61962134251290868</v>
      </c>
      <c r="G125">
        <f ca="1">(SUMIFS(OFFSET([2]掉落汇总!$C$2:$C$871,,MATCH($B125,[2]掉落汇总!$D$1:$M$1)),[2]掉落汇总!$A$2:$A$871,G$1,[2]掉落汇总!$C$2:$C$871,$Q$1)+SUMIFS(OFFSET([2]掉落汇总!$C$2:$C$871,,MATCH($B125,[2]掉落汇总!$D$1:$M$1)),[2]掉落汇总!$A$2:$A$871,G$1,[2]掉落汇总!$C$2:$C$871,$Q$2)/$Q$3)*宝箱投放计算!F125</f>
        <v>0</v>
      </c>
      <c r="H125">
        <f ca="1">(SUMIFS(OFFSET([2]掉落汇总!$C$2:$C$871,,MATCH($B125,[2]掉落汇总!$D$1:$M$1)),[2]掉落汇总!$A$2:$A$871,H$1,[2]掉落汇总!$C$2:$C$871,$Q$1)+SUMIFS(OFFSET([2]掉落汇总!$C$2:$C$871,,MATCH($B125,[2]掉落汇总!$D$1:$M$1)),[2]掉落汇总!$A$2:$A$871,H$1,[2]掉落汇总!$C$2:$C$871,$Q$2)/$Q$3)*宝箱投放计算!G125</f>
        <v>0</v>
      </c>
      <c r="I125">
        <f ca="1">(SUMIFS(OFFSET([2]掉落汇总!$C$2:$C$871,,MATCH($B125,[2]掉落汇总!$D$1:$M$1)),[2]掉落汇总!$A$2:$A$871,I$1,[2]掉落汇总!$C$2:$C$871,$Q$1)+SUMIFS(OFFSET([2]掉落汇总!$C$2:$C$871,,MATCH($B125,[2]掉落汇总!$D$1:$M$1)),[2]掉落汇总!$A$2:$A$871,I$1,[2]掉落汇总!$C$2:$C$871,$Q$2)/$Q$3)*宝箱投放计算!H125</f>
        <v>0</v>
      </c>
      <c r="J125">
        <f ca="1">(SUMIFS(OFFSET([2]掉落汇总!$C$2:$C$871,,MATCH($B125,[2]掉落汇总!$D$1:$M$1)),[2]掉落汇总!$A$2:$A$871,J$1,[2]掉落汇总!$C$2:$C$871,$Q$1)+SUMIFS(OFFSET([2]掉落汇总!$C$2:$C$871,,MATCH($B125,[2]掉落汇总!$D$1:$M$1)),[2]掉落汇总!$A$2:$A$871,J$1,[2]掉落汇总!$C$2:$C$871,$Q$2)/$Q$3)*宝箱投放计算!I125</f>
        <v>0</v>
      </c>
      <c r="K125">
        <f ca="1">(SUMIFS(OFFSET([2]掉落汇总!$C$2:$C$871,,MATCH($B125,[2]掉落汇总!$D$1:$M$1)),[2]掉落汇总!$A$2:$A$871,K$1,[2]掉落汇总!$C$2:$C$871,$Q$1)+SUMIFS(OFFSET([2]掉落汇总!$C$2:$C$871,,MATCH($B125,[2]掉落汇总!$D$1:$M$1)),[2]掉落汇总!$A$2:$A$871,K$1,[2]掉落汇总!$C$2:$C$871,$Q$2)/$Q$3)*宝箱投放计算!J125</f>
        <v>0</v>
      </c>
      <c r="L125">
        <f ca="1">(SUMIFS(OFFSET([2]掉落汇总!$C$2:$C$871,,MATCH($B125,[2]掉落汇总!$D$1:$M$1)),[2]掉落汇总!$A$2:$A$871,L$1,[2]掉落汇总!$C$2:$C$871,$Q$1)+SUMIFS(OFFSET([2]掉落汇总!$C$2:$C$871,,MATCH($B125,[2]掉落汇总!$D$1:$M$1)),[2]掉落汇总!$A$2:$A$871,L$1,[2]掉落汇总!$C$2:$C$871,$Q$2)/$Q$3)*宝箱投放计算!K125</f>
        <v>0.14863748967795209</v>
      </c>
      <c r="M125">
        <f ca="1">(SUMIFS(OFFSET([2]掉落汇总!$C$2:$C$871,,MATCH($B125,[2]掉落汇总!$D$1:$M$1)),[2]掉落汇总!$A$2:$A$871,M$1,[2]掉落汇总!$C$2:$C$871,$Q$1)+SUMIFS(OFFSET([2]掉落汇总!$C$2:$C$871,,MATCH($B125,[2]掉落汇总!$D$1:$M$1)),[2]掉落汇总!$A$2:$A$871,M$1,[2]掉落汇总!$C$2:$C$871,$Q$2)/$Q$3)*宝箱投放计算!L125</f>
        <v>0.14714469228074273</v>
      </c>
      <c r="N125">
        <f ca="1">(SUMIFS(OFFSET([2]掉落汇总!$C$2:$C$871,,MATCH($B125,[2]掉落汇总!$D$1:$M$1)),[2]掉落汇总!$A$2:$A$871,N$1,[2]掉落汇总!$C$2:$C$871,$Q$1)+SUMIFS(OFFSET([2]掉落汇总!$C$2:$C$871,,MATCH($B125,[2]掉落汇总!$D$1:$M$1)),[2]掉落汇总!$A$2:$A$871,N$1,[2]掉落汇总!$C$2:$C$871,$Q$2)/$Q$3)*宝箱投放计算!M125</f>
        <v>3.9341037619867215E-2</v>
      </c>
      <c r="O125">
        <f ca="1">(SUMIFS(OFFSET([2]掉落汇总!$C$2:$C$871,,MATCH($B125,[2]掉落汇总!$D$1:$M$1)),[2]掉落汇总!$A$2:$A$871,O$1,[2]掉落汇总!$C$2:$C$871,$Q$1)+SUMIFS(OFFSET([2]掉落汇总!$C$2:$C$871,,MATCH($B125,[2]掉落汇总!$D$1:$M$1)),[2]掉落汇总!$A$2:$A$871,O$1,[2]掉落汇总!$C$2:$C$871,$Q$2)/$Q$3)*宝箱投放计算!N125</f>
        <v>8.2982769549933721E-2</v>
      </c>
    </row>
    <row r="126" spans="1:15" x14ac:dyDescent="0.2">
      <c r="A126">
        <f>玩家成长时间线!A126</f>
        <v>125</v>
      </c>
      <c r="B126">
        <f>玩家成长时间线!B126</f>
        <v>10</v>
      </c>
      <c r="C126">
        <f ca="1">SUM($D$2:D126)</f>
        <v>372.63359549584794</v>
      </c>
      <c r="D126">
        <f t="shared" ca="1" si="1"/>
        <v>1.4371465846661282</v>
      </c>
      <c r="E126">
        <f ca="1">(SUMIFS(OFFSET([2]掉落汇总!$C$2:$C$871,,MATCH($B126,[2]掉落汇总!$D$1:$M$1)),[2]掉落汇总!$A$2:$A$871,E$1,[2]掉落汇总!$C$2:$C$871,$Q$1)+SUMIFS(OFFSET([2]掉落汇总!$C$2:$C$871,,MATCH($B126,[2]掉落汇总!$D$1:$M$1)),[2]掉落汇总!$A$2:$A$871,E$1,[2]掉落汇总!$C$2:$C$871,$Q$2)/$Q$3)*宝箱投放计算!D126</f>
        <v>0.39941925302472381</v>
      </c>
      <c r="F126">
        <f ca="1">(SUMIFS(OFFSET([2]掉落汇总!$C$2:$C$871,,MATCH($B126,[2]掉落汇总!$D$1:$M$1)),[2]掉落汇总!$A$2:$A$871,F$1,[2]掉落汇总!$C$2:$C$871,$Q$1)+SUMIFS(OFFSET([2]掉落汇总!$C$2:$C$871,,MATCH($B126,[2]掉落汇总!$D$1:$M$1)),[2]掉落汇总!$A$2:$A$871,F$1,[2]掉落汇总!$C$2:$C$871,$Q$2)/$Q$3)*宝箱投放计算!E126</f>
        <v>0.61962134251290868</v>
      </c>
      <c r="G126">
        <f ca="1">(SUMIFS(OFFSET([2]掉落汇总!$C$2:$C$871,,MATCH($B126,[2]掉落汇总!$D$1:$M$1)),[2]掉落汇总!$A$2:$A$871,G$1,[2]掉落汇总!$C$2:$C$871,$Q$1)+SUMIFS(OFFSET([2]掉落汇总!$C$2:$C$871,,MATCH($B126,[2]掉落汇总!$D$1:$M$1)),[2]掉落汇总!$A$2:$A$871,G$1,[2]掉落汇总!$C$2:$C$871,$Q$2)/$Q$3)*宝箱投放计算!F126</f>
        <v>0</v>
      </c>
      <c r="H126">
        <f ca="1">(SUMIFS(OFFSET([2]掉落汇总!$C$2:$C$871,,MATCH($B126,[2]掉落汇总!$D$1:$M$1)),[2]掉落汇总!$A$2:$A$871,H$1,[2]掉落汇总!$C$2:$C$871,$Q$1)+SUMIFS(OFFSET([2]掉落汇总!$C$2:$C$871,,MATCH($B126,[2]掉落汇总!$D$1:$M$1)),[2]掉落汇总!$A$2:$A$871,H$1,[2]掉落汇总!$C$2:$C$871,$Q$2)/$Q$3)*宝箱投放计算!G126</f>
        <v>0</v>
      </c>
      <c r="I126">
        <f ca="1">(SUMIFS(OFFSET([2]掉落汇总!$C$2:$C$871,,MATCH($B126,[2]掉落汇总!$D$1:$M$1)),[2]掉落汇总!$A$2:$A$871,I$1,[2]掉落汇总!$C$2:$C$871,$Q$1)+SUMIFS(OFFSET([2]掉落汇总!$C$2:$C$871,,MATCH($B126,[2]掉落汇总!$D$1:$M$1)),[2]掉落汇总!$A$2:$A$871,I$1,[2]掉落汇总!$C$2:$C$871,$Q$2)/$Q$3)*宝箱投放计算!H126</f>
        <v>0</v>
      </c>
      <c r="J126">
        <f ca="1">(SUMIFS(OFFSET([2]掉落汇总!$C$2:$C$871,,MATCH($B126,[2]掉落汇总!$D$1:$M$1)),[2]掉落汇总!$A$2:$A$871,J$1,[2]掉落汇总!$C$2:$C$871,$Q$1)+SUMIFS(OFFSET([2]掉落汇总!$C$2:$C$871,,MATCH($B126,[2]掉落汇总!$D$1:$M$1)),[2]掉落汇总!$A$2:$A$871,J$1,[2]掉落汇总!$C$2:$C$871,$Q$2)/$Q$3)*宝箱投放计算!I126</f>
        <v>0</v>
      </c>
      <c r="K126">
        <f ca="1">(SUMIFS(OFFSET([2]掉落汇总!$C$2:$C$871,,MATCH($B126,[2]掉落汇总!$D$1:$M$1)),[2]掉落汇总!$A$2:$A$871,K$1,[2]掉落汇总!$C$2:$C$871,$Q$1)+SUMIFS(OFFSET([2]掉落汇总!$C$2:$C$871,,MATCH($B126,[2]掉落汇总!$D$1:$M$1)),[2]掉落汇总!$A$2:$A$871,K$1,[2]掉落汇总!$C$2:$C$871,$Q$2)/$Q$3)*宝箱投放计算!J126</f>
        <v>0</v>
      </c>
      <c r="L126">
        <f ca="1">(SUMIFS(OFFSET([2]掉落汇总!$C$2:$C$871,,MATCH($B126,[2]掉落汇总!$D$1:$M$1)),[2]掉落汇总!$A$2:$A$871,L$1,[2]掉落汇总!$C$2:$C$871,$Q$1)+SUMIFS(OFFSET([2]掉落汇总!$C$2:$C$871,,MATCH($B126,[2]掉落汇总!$D$1:$M$1)),[2]掉落汇总!$A$2:$A$871,L$1,[2]掉落汇总!$C$2:$C$871,$Q$2)/$Q$3)*宝箱投放计算!K126</f>
        <v>0.14863748967795209</v>
      </c>
      <c r="M126">
        <f ca="1">(SUMIFS(OFFSET([2]掉落汇总!$C$2:$C$871,,MATCH($B126,[2]掉落汇总!$D$1:$M$1)),[2]掉落汇总!$A$2:$A$871,M$1,[2]掉落汇总!$C$2:$C$871,$Q$1)+SUMIFS(OFFSET([2]掉落汇总!$C$2:$C$871,,MATCH($B126,[2]掉落汇总!$D$1:$M$1)),[2]掉落汇总!$A$2:$A$871,M$1,[2]掉落汇总!$C$2:$C$871,$Q$2)/$Q$3)*宝箱投放计算!L126</f>
        <v>0.14714469228074273</v>
      </c>
      <c r="N126">
        <f ca="1">(SUMIFS(OFFSET([2]掉落汇总!$C$2:$C$871,,MATCH($B126,[2]掉落汇总!$D$1:$M$1)),[2]掉落汇总!$A$2:$A$871,N$1,[2]掉落汇总!$C$2:$C$871,$Q$1)+SUMIFS(OFFSET([2]掉落汇总!$C$2:$C$871,,MATCH($B126,[2]掉落汇总!$D$1:$M$1)),[2]掉落汇总!$A$2:$A$871,N$1,[2]掉落汇总!$C$2:$C$871,$Q$2)/$Q$3)*宝箱投放计算!M126</f>
        <v>3.9341037619867215E-2</v>
      </c>
      <c r="O126">
        <f ca="1">(SUMIFS(OFFSET([2]掉落汇总!$C$2:$C$871,,MATCH($B126,[2]掉落汇总!$D$1:$M$1)),[2]掉落汇总!$A$2:$A$871,O$1,[2]掉落汇总!$C$2:$C$871,$Q$1)+SUMIFS(OFFSET([2]掉落汇总!$C$2:$C$871,,MATCH($B126,[2]掉落汇总!$D$1:$M$1)),[2]掉落汇总!$A$2:$A$871,O$1,[2]掉落汇总!$C$2:$C$871,$Q$2)/$Q$3)*宝箱投放计算!N126</f>
        <v>8.2982769549933721E-2</v>
      </c>
    </row>
    <row r="127" spans="1:15" x14ac:dyDescent="0.2">
      <c r="A127">
        <f>玩家成长时间线!A127</f>
        <v>126</v>
      </c>
      <c r="B127">
        <f>玩家成长时间线!B127</f>
        <v>8</v>
      </c>
      <c r="C127">
        <f ca="1">SUM($D$2:D127)</f>
        <v>375.96590712514342</v>
      </c>
      <c r="D127">
        <f t="shared" ca="1" si="1"/>
        <v>3.3323116292954769</v>
      </c>
      <c r="E127">
        <f ca="1">(SUMIFS(OFFSET([2]掉落汇总!$C$2:$C$871,,MATCH($B127,[2]掉落汇总!$D$1:$M$1)),[2]掉落汇总!$A$2:$A$871,E$1,[2]掉落汇总!$C$2:$C$871,$Q$1)+SUMIFS(OFFSET([2]掉落汇总!$C$2:$C$871,,MATCH($B127,[2]掉落汇总!$D$1:$M$1)),[2]掉落汇总!$A$2:$A$871,E$1,[2]掉落汇总!$C$2:$C$871,$Q$2)/$Q$3)*宝箱投放计算!D127</f>
        <v>0.41240769230769231</v>
      </c>
      <c r="F127">
        <f ca="1">(SUMIFS(OFFSET([2]掉落汇总!$C$2:$C$871,,MATCH($B127,[2]掉落汇总!$D$1:$M$1)),[2]掉落汇总!$A$2:$A$871,F$1,[2]掉落汇总!$C$2:$C$871,$Q$1)+SUMIFS(OFFSET([2]掉落汇总!$C$2:$C$871,,MATCH($B127,[2]掉落汇总!$D$1:$M$1)),[2]掉落汇总!$A$2:$A$871,F$1,[2]掉落汇总!$C$2:$C$871,$Q$2)/$Q$3)*宝箱投放计算!E127</f>
        <v>0.49569707401032698</v>
      </c>
      <c r="G127">
        <f ca="1">(SUMIFS(OFFSET([2]掉落汇总!$C$2:$C$871,,MATCH($B127,[2]掉落汇总!$D$1:$M$1)),[2]掉落汇总!$A$2:$A$871,G$1,[2]掉落汇总!$C$2:$C$871,$Q$1)+SUMIFS(OFFSET([2]掉落汇总!$C$2:$C$871,,MATCH($B127,[2]掉落汇总!$D$1:$M$1)),[2]掉落汇总!$A$2:$A$871,G$1,[2]掉落汇总!$C$2:$C$871,$Q$2)/$Q$3)*宝箱投放计算!F127</f>
        <v>1.0190452324270141</v>
      </c>
      <c r="H127">
        <f ca="1">(SUMIFS(OFFSET([2]掉落汇总!$C$2:$C$871,,MATCH($B127,[2]掉落汇总!$D$1:$M$1)),[2]掉落汇总!$A$2:$A$871,H$1,[2]掉落汇总!$C$2:$C$871,$Q$1)+SUMIFS(OFFSET([2]掉落汇总!$C$2:$C$871,,MATCH($B127,[2]掉落汇总!$D$1:$M$1)),[2]掉落汇总!$A$2:$A$871,H$1,[2]掉落汇总!$C$2:$C$871,$Q$2)/$Q$3)*宝箱投放计算!G127</f>
        <v>0</v>
      </c>
      <c r="I127">
        <f ca="1">(SUMIFS(OFFSET([2]掉落汇总!$C$2:$C$871,,MATCH($B127,[2]掉落汇总!$D$1:$M$1)),[2]掉落汇总!$A$2:$A$871,I$1,[2]掉落汇总!$C$2:$C$871,$Q$1)+SUMIFS(OFFSET([2]掉落汇总!$C$2:$C$871,,MATCH($B127,[2]掉落汇总!$D$1:$M$1)),[2]掉落汇总!$A$2:$A$871,I$1,[2]掉落汇总!$C$2:$C$871,$Q$2)/$Q$3)*宝箱投放计算!H127</f>
        <v>0.98705564142194746</v>
      </c>
      <c r="J127">
        <f ca="1">(SUMIFS(OFFSET([2]掉落汇总!$C$2:$C$871,,MATCH($B127,[2]掉落汇总!$D$1:$M$1)),[2]掉落汇总!$A$2:$A$871,J$1,[2]掉落汇总!$C$2:$C$871,$Q$1)+SUMIFS(OFFSET([2]掉落汇总!$C$2:$C$871,,MATCH($B127,[2]掉落汇总!$D$1:$M$1)),[2]掉落汇总!$A$2:$A$871,J$1,[2]掉落汇总!$C$2:$C$871,$Q$2)/$Q$3)*宝箱投放计算!I127</f>
        <v>0</v>
      </c>
      <c r="K127">
        <f ca="1">(SUMIFS(OFFSET([2]掉落汇总!$C$2:$C$871,,MATCH($B127,[2]掉落汇总!$D$1:$M$1)),[2]掉落汇总!$A$2:$A$871,K$1,[2]掉落汇总!$C$2:$C$871,$Q$1)+SUMIFS(OFFSET([2]掉落汇总!$C$2:$C$871,,MATCH($B127,[2]掉落汇总!$D$1:$M$1)),[2]掉落汇总!$A$2:$A$871,K$1,[2]掉落汇总!$C$2:$C$871,$Q$2)/$Q$3)*宝箱投放计算!J127</f>
        <v>0</v>
      </c>
      <c r="L127">
        <f ca="1">(SUMIFS(OFFSET([2]掉落汇总!$C$2:$C$871,,MATCH($B127,[2]掉落汇总!$D$1:$M$1)),[2]掉落汇总!$A$2:$A$871,L$1,[2]掉落汇总!$C$2:$C$871,$Q$1)+SUMIFS(OFFSET([2]掉落汇总!$C$2:$C$871,,MATCH($B127,[2]掉落汇总!$D$1:$M$1)),[2]掉落汇总!$A$2:$A$871,L$1,[2]掉落汇总!$C$2:$C$871,$Q$2)/$Q$3)*宝箱投放计算!K127</f>
        <v>0.14863748967795209</v>
      </c>
      <c r="M127">
        <f ca="1">(SUMIFS(OFFSET([2]掉落汇总!$C$2:$C$871,,MATCH($B127,[2]掉落汇总!$D$1:$M$1)),[2]掉落汇总!$A$2:$A$871,M$1,[2]掉落汇总!$C$2:$C$871,$Q$1)+SUMIFS(OFFSET([2]掉落汇总!$C$2:$C$871,,MATCH($B127,[2]掉落汇总!$D$1:$M$1)),[2]掉落汇总!$A$2:$A$871,M$1,[2]掉落汇总!$C$2:$C$871,$Q$2)/$Q$3)*宝箱投放计算!L127</f>
        <v>0.14714469228074273</v>
      </c>
      <c r="N127">
        <f ca="1">(SUMIFS(OFFSET([2]掉落汇总!$C$2:$C$871,,MATCH($B127,[2]掉落汇总!$D$1:$M$1)),[2]掉落汇总!$A$2:$A$871,N$1,[2]掉落汇总!$C$2:$C$871,$Q$1)+SUMIFS(OFFSET([2]掉落汇总!$C$2:$C$871,,MATCH($B127,[2]掉落汇总!$D$1:$M$1)),[2]掉落汇总!$A$2:$A$871,N$1,[2]掉落汇总!$C$2:$C$871,$Q$2)/$Q$3)*宝箱投放计算!M127</f>
        <v>3.9341037619867215E-2</v>
      </c>
      <c r="O127">
        <f ca="1">(SUMIFS(OFFSET([2]掉落汇总!$C$2:$C$871,,MATCH($B127,[2]掉落汇总!$D$1:$M$1)),[2]掉落汇总!$A$2:$A$871,O$1,[2]掉落汇总!$C$2:$C$871,$Q$1)+SUMIFS(OFFSET([2]掉落汇总!$C$2:$C$871,,MATCH($B127,[2]掉落汇总!$D$1:$M$1)),[2]掉落汇总!$A$2:$A$871,O$1,[2]掉落汇总!$C$2:$C$871,$Q$2)/$Q$3)*宝箱投放计算!N127</f>
        <v>8.2982769549933721E-2</v>
      </c>
    </row>
    <row r="128" spans="1:15" x14ac:dyDescent="0.2">
      <c r="A128">
        <f>玩家成长时间线!A128</f>
        <v>127</v>
      </c>
      <c r="B128">
        <f>玩家成长时间线!B128</f>
        <v>8</v>
      </c>
      <c r="C128">
        <f ca="1">SUM($D$2:D128)</f>
        <v>377.29384864982069</v>
      </c>
      <c r="D128">
        <f t="shared" ca="1" si="1"/>
        <v>1.3279415246772841</v>
      </c>
      <c r="E128">
        <f ca="1">(SUMIFS(OFFSET([2]掉落汇总!$C$2:$C$871,,MATCH($B128,[2]掉落汇总!$D$1:$M$1)),[2]掉落汇总!$A$2:$A$871,E$1,[2]掉落汇总!$C$2:$C$871,$Q$1)+SUMIFS(OFFSET([2]掉落汇总!$C$2:$C$871,,MATCH($B128,[2]掉落汇总!$D$1:$M$1)),[2]掉落汇总!$A$2:$A$871,E$1,[2]掉落汇总!$C$2:$C$871,$Q$2)/$Q$3)*宝箱投放计算!D128</f>
        <v>0.41413846153846151</v>
      </c>
      <c r="F128">
        <f ca="1">(SUMIFS(OFFSET([2]掉落汇总!$C$2:$C$871,,MATCH($B128,[2]掉落汇总!$D$1:$M$1)),[2]掉落汇总!$A$2:$A$871,F$1,[2]掉落汇总!$C$2:$C$871,$Q$1)+SUMIFS(OFFSET([2]掉落汇总!$C$2:$C$871,,MATCH($B128,[2]掉落汇总!$D$1:$M$1)),[2]掉落汇总!$A$2:$A$871,F$1,[2]掉落汇总!$C$2:$C$871,$Q$2)/$Q$3)*宝箱投放计算!E128</f>
        <v>0.49569707401032698</v>
      </c>
      <c r="G128">
        <f ca="1">(SUMIFS(OFFSET([2]掉落汇总!$C$2:$C$871,,MATCH($B128,[2]掉落汇总!$D$1:$M$1)),[2]掉落汇总!$A$2:$A$871,G$1,[2]掉落汇总!$C$2:$C$871,$Q$1)+SUMIFS(OFFSET([2]掉落汇总!$C$2:$C$871,,MATCH($B128,[2]掉落汇总!$D$1:$M$1)),[2]掉落汇总!$A$2:$A$871,G$1,[2]掉落汇总!$C$2:$C$871,$Q$2)/$Q$3)*宝箱投放计算!F128</f>
        <v>0</v>
      </c>
      <c r="H128">
        <f ca="1">(SUMIFS(OFFSET([2]掉落汇总!$C$2:$C$871,,MATCH($B128,[2]掉落汇总!$D$1:$M$1)),[2]掉落汇总!$A$2:$A$871,H$1,[2]掉落汇总!$C$2:$C$871,$Q$1)+SUMIFS(OFFSET([2]掉落汇总!$C$2:$C$871,,MATCH($B128,[2]掉落汇总!$D$1:$M$1)),[2]掉落汇总!$A$2:$A$871,H$1,[2]掉落汇总!$C$2:$C$871,$Q$2)/$Q$3)*宝箱投放计算!G128</f>
        <v>0</v>
      </c>
      <c r="I128">
        <f ca="1">(SUMIFS(OFFSET([2]掉落汇总!$C$2:$C$871,,MATCH($B128,[2]掉落汇总!$D$1:$M$1)),[2]掉落汇总!$A$2:$A$871,I$1,[2]掉落汇总!$C$2:$C$871,$Q$1)+SUMIFS(OFFSET([2]掉落汇总!$C$2:$C$871,,MATCH($B128,[2]掉落汇总!$D$1:$M$1)),[2]掉落汇总!$A$2:$A$871,I$1,[2]掉落汇总!$C$2:$C$871,$Q$2)/$Q$3)*宝箱投放计算!H128</f>
        <v>0</v>
      </c>
      <c r="J128">
        <f ca="1">(SUMIFS(OFFSET([2]掉落汇总!$C$2:$C$871,,MATCH($B128,[2]掉落汇总!$D$1:$M$1)),[2]掉落汇总!$A$2:$A$871,J$1,[2]掉落汇总!$C$2:$C$871,$Q$1)+SUMIFS(OFFSET([2]掉落汇总!$C$2:$C$871,,MATCH($B128,[2]掉落汇总!$D$1:$M$1)),[2]掉落汇总!$A$2:$A$871,J$1,[2]掉落汇总!$C$2:$C$871,$Q$2)/$Q$3)*宝箱投放计算!I128</f>
        <v>0</v>
      </c>
      <c r="K128">
        <f ca="1">(SUMIFS(OFFSET([2]掉落汇总!$C$2:$C$871,,MATCH($B128,[2]掉落汇总!$D$1:$M$1)),[2]掉落汇总!$A$2:$A$871,K$1,[2]掉落汇总!$C$2:$C$871,$Q$1)+SUMIFS(OFFSET([2]掉落汇总!$C$2:$C$871,,MATCH($B128,[2]掉落汇总!$D$1:$M$1)),[2]掉落汇总!$A$2:$A$871,K$1,[2]掉落汇总!$C$2:$C$871,$Q$2)/$Q$3)*宝箱投放计算!J128</f>
        <v>0</v>
      </c>
      <c r="L128">
        <f ca="1">(SUMIFS(OFFSET([2]掉落汇总!$C$2:$C$871,,MATCH($B128,[2]掉落汇总!$D$1:$M$1)),[2]掉落汇总!$A$2:$A$871,L$1,[2]掉落汇总!$C$2:$C$871,$Q$1)+SUMIFS(OFFSET([2]掉落汇总!$C$2:$C$871,,MATCH($B128,[2]掉落汇总!$D$1:$M$1)),[2]掉落汇总!$A$2:$A$871,L$1,[2]掉落汇总!$C$2:$C$871,$Q$2)/$Q$3)*宝箱投放计算!K128</f>
        <v>0.14863748967795209</v>
      </c>
      <c r="M128">
        <f ca="1">(SUMIFS(OFFSET([2]掉落汇总!$C$2:$C$871,,MATCH($B128,[2]掉落汇总!$D$1:$M$1)),[2]掉落汇总!$A$2:$A$871,M$1,[2]掉落汇总!$C$2:$C$871,$Q$1)+SUMIFS(OFFSET([2]掉落汇总!$C$2:$C$871,,MATCH($B128,[2]掉落汇总!$D$1:$M$1)),[2]掉落汇总!$A$2:$A$871,M$1,[2]掉落汇总!$C$2:$C$871,$Q$2)/$Q$3)*宝箱投放计算!L128</f>
        <v>0.14714469228074273</v>
      </c>
      <c r="N128">
        <f ca="1">(SUMIFS(OFFSET([2]掉落汇总!$C$2:$C$871,,MATCH($B128,[2]掉落汇总!$D$1:$M$1)),[2]掉落汇总!$A$2:$A$871,N$1,[2]掉落汇总!$C$2:$C$871,$Q$1)+SUMIFS(OFFSET([2]掉落汇总!$C$2:$C$871,,MATCH($B128,[2]掉落汇总!$D$1:$M$1)),[2]掉落汇总!$A$2:$A$871,N$1,[2]掉落汇总!$C$2:$C$871,$Q$2)/$Q$3)*宝箱投放计算!M128</f>
        <v>3.9341037619867215E-2</v>
      </c>
      <c r="O128">
        <f ca="1">(SUMIFS(OFFSET([2]掉落汇总!$C$2:$C$871,,MATCH($B128,[2]掉落汇总!$D$1:$M$1)),[2]掉落汇总!$A$2:$A$871,O$1,[2]掉落汇总!$C$2:$C$871,$Q$1)+SUMIFS(OFFSET([2]掉落汇总!$C$2:$C$871,,MATCH($B128,[2]掉落汇总!$D$1:$M$1)),[2]掉落汇总!$A$2:$A$871,O$1,[2]掉落汇总!$C$2:$C$871,$Q$2)/$Q$3)*宝箱投放计算!N128</f>
        <v>8.2982769549933721E-2</v>
      </c>
    </row>
    <row r="129" spans="1:15" x14ac:dyDescent="0.2">
      <c r="A129">
        <f>玩家成长时间线!A129</f>
        <v>128</v>
      </c>
      <c r="B129">
        <f>玩家成长时间线!B129</f>
        <v>8</v>
      </c>
      <c r="C129">
        <f ca="1">SUM($D$2:D129)</f>
        <v>378.65813632834414</v>
      </c>
      <c r="D129">
        <f t="shared" ca="1" si="1"/>
        <v>1.3642876785234381</v>
      </c>
      <c r="E129">
        <f ca="1">(SUMIFS(OFFSET([2]掉落汇总!$C$2:$C$871,,MATCH($B129,[2]掉落汇总!$D$1:$M$1)),[2]掉落汇总!$A$2:$A$871,E$1,[2]掉落汇总!$C$2:$C$871,$Q$1)+SUMIFS(OFFSET([2]掉落汇总!$C$2:$C$871,,MATCH($B129,[2]掉落汇总!$D$1:$M$1)),[2]掉落汇总!$A$2:$A$871,E$1,[2]掉落汇总!$C$2:$C$871,$Q$2)/$Q$3)*宝箱投放计算!D129</f>
        <v>0.45048461538461532</v>
      </c>
      <c r="F129">
        <f ca="1">(SUMIFS(OFFSET([2]掉落汇总!$C$2:$C$871,,MATCH($B129,[2]掉落汇总!$D$1:$M$1)),[2]掉落汇总!$A$2:$A$871,F$1,[2]掉落汇总!$C$2:$C$871,$Q$1)+SUMIFS(OFFSET([2]掉落汇总!$C$2:$C$871,,MATCH($B129,[2]掉落汇总!$D$1:$M$1)),[2]掉落汇总!$A$2:$A$871,F$1,[2]掉落汇总!$C$2:$C$871,$Q$2)/$Q$3)*宝箱投放计算!E129</f>
        <v>0.49569707401032698</v>
      </c>
      <c r="G129">
        <f ca="1">(SUMIFS(OFFSET([2]掉落汇总!$C$2:$C$871,,MATCH($B129,[2]掉落汇总!$D$1:$M$1)),[2]掉落汇总!$A$2:$A$871,G$1,[2]掉落汇总!$C$2:$C$871,$Q$1)+SUMIFS(OFFSET([2]掉落汇总!$C$2:$C$871,,MATCH($B129,[2]掉落汇总!$D$1:$M$1)),[2]掉落汇总!$A$2:$A$871,G$1,[2]掉落汇总!$C$2:$C$871,$Q$2)/$Q$3)*宝箱投放计算!F129</f>
        <v>0</v>
      </c>
      <c r="H129">
        <f ca="1">(SUMIFS(OFFSET([2]掉落汇总!$C$2:$C$871,,MATCH($B129,[2]掉落汇总!$D$1:$M$1)),[2]掉落汇总!$A$2:$A$871,H$1,[2]掉落汇总!$C$2:$C$871,$Q$1)+SUMIFS(OFFSET([2]掉落汇总!$C$2:$C$871,,MATCH($B129,[2]掉落汇总!$D$1:$M$1)),[2]掉落汇总!$A$2:$A$871,H$1,[2]掉落汇总!$C$2:$C$871,$Q$2)/$Q$3)*宝箱投放计算!G129</f>
        <v>0</v>
      </c>
      <c r="I129">
        <f ca="1">(SUMIFS(OFFSET([2]掉落汇总!$C$2:$C$871,,MATCH($B129,[2]掉落汇总!$D$1:$M$1)),[2]掉落汇总!$A$2:$A$871,I$1,[2]掉落汇总!$C$2:$C$871,$Q$1)+SUMIFS(OFFSET([2]掉落汇总!$C$2:$C$871,,MATCH($B129,[2]掉落汇总!$D$1:$M$1)),[2]掉落汇总!$A$2:$A$871,I$1,[2]掉落汇总!$C$2:$C$871,$Q$2)/$Q$3)*宝箱投放计算!H129</f>
        <v>0</v>
      </c>
      <c r="J129">
        <f ca="1">(SUMIFS(OFFSET([2]掉落汇总!$C$2:$C$871,,MATCH($B129,[2]掉落汇总!$D$1:$M$1)),[2]掉落汇总!$A$2:$A$871,J$1,[2]掉落汇总!$C$2:$C$871,$Q$1)+SUMIFS(OFFSET([2]掉落汇总!$C$2:$C$871,,MATCH($B129,[2]掉落汇总!$D$1:$M$1)),[2]掉落汇总!$A$2:$A$871,J$1,[2]掉落汇总!$C$2:$C$871,$Q$2)/$Q$3)*宝箱投放计算!I129</f>
        <v>0</v>
      </c>
      <c r="K129">
        <f ca="1">(SUMIFS(OFFSET([2]掉落汇总!$C$2:$C$871,,MATCH($B129,[2]掉落汇总!$D$1:$M$1)),[2]掉落汇总!$A$2:$A$871,K$1,[2]掉落汇总!$C$2:$C$871,$Q$1)+SUMIFS(OFFSET([2]掉落汇总!$C$2:$C$871,,MATCH($B129,[2]掉落汇总!$D$1:$M$1)),[2]掉落汇总!$A$2:$A$871,K$1,[2]掉落汇总!$C$2:$C$871,$Q$2)/$Q$3)*宝箱投放计算!J129</f>
        <v>0</v>
      </c>
      <c r="L129">
        <f ca="1">(SUMIFS(OFFSET([2]掉落汇总!$C$2:$C$871,,MATCH($B129,[2]掉落汇总!$D$1:$M$1)),[2]掉落汇总!$A$2:$A$871,L$1,[2]掉落汇总!$C$2:$C$871,$Q$1)+SUMIFS(OFFSET([2]掉落汇总!$C$2:$C$871,,MATCH($B129,[2]掉落汇总!$D$1:$M$1)),[2]掉落汇总!$A$2:$A$871,L$1,[2]掉落汇总!$C$2:$C$871,$Q$2)/$Q$3)*宝箱投放计算!K129</f>
        <v>0.14863748967795209</v>
      </c>
      <c r="M129">
        <f ca="1">(SUMIFS(OFFSET([2]掉落汇总!$C$2:$C$871,,MATCH($B129,[2]掉落汇总!$D$1:$M$1)),[2]掉落汇总!$A$2:$A$871,M$1,[2]掉落汇总!$C$2:$C$871,$Q$1)+SUMIFS(OFFSET([2]掉落汇总!$C$2:$C$871,,MATCH($B129,[2]掉落汇总!$D$1:$M$1)),[2]掉落汇总!$A$2:$A$871,M$1,[2]掉落汇总!$C$2:$C$871,$Q$2)/$Q$3)*宝箱投放计算!L129</f>
        <v>0.14714469228074273</v>
      </c>
      <c r="N129">
        <f ca="1">(SUMIFS(OFFSET([2]掉落汇总!$C$2:$C$871,,MATCH($B129,[2]掉落汇总!$D$1:$M$1)),[2]掉落汇总!$A$2:$A$871,N$1,[2]掉落汇总!$C$2:$C$871,$Q$1)+SUMIFS(OFFSET([2]掉落汇总!$C$2:$C$871,,MATCH($B129,[2]掉落汇总!$D$1:$M$1)),[2]掉落汇总!$A$2:$A$871,N$1,[2]掉落汇总!$C$2:$C$871,$Q$2)/$Q$3)*宝箱投放计算!M129</f>
        <v>3.9341037619867215E-2</v>
      </c>
      <c r="O129">
        <f ca="1">(SUMIFS(OFFSET([2]掉落汇总!$C$2:$C$871,,MATCH($B129,[2]掉落汇总!$D$1:$M$1)),[2]掉落汇总!$A$2:$A$871,O$1,[2]掉落汇总!$C$2:$C$871,$Q$1)+SUMIFS(OFFSET([2]掉落汇总!$C$2:$C$871,,MATCH($B129,[2]掉落汇总!$D$1:$M$1)),[2]掉落汇总!$A$2:$A$871,O$1,[2]掉落汇总!$C$2:$C$871,$Q$2)/$Q$3)*宝箱投放计算!N129</f>
        <v>8.2982769549933721E-2</v>
      </c>
    </row>
    <row r="130" spans="1:15" x14ac:dyDescent="0.2">
      <c r="A130">
        <f>玩家成长时间线!A130</f>
        <v>129</v>
      </c>
      <c r="B130">
        <f>玩家成长时间线!B130</f>
        <v>9</v>
      </c>
      <c r="C130">
        <f ca="1">SUM($D$2:D130)</f>
        <v>384.50041257798472</v>
      </c>
      <c r="D130">
        <f t="shared" ca="1" si="1"/>
        <v>5.8422762496405918</v>
      </c>
      <c r="E130">
        <f ca="1">(SUMIFS(OFFSET([2]掉落汇总!$C$2:$C$871,,MATCH($B130,[2]掉落汇总!$D$1:$M$1)),[2]掉落汇总!$A$2:$A$871,E$1,[2]掉落汇总!$C$2:$C$871,$Q$1)+SUMIFS(OFFSET([2]掉落汇总!$C$2:$C$871,,MATCH($B130,[2]掉落汇总!$D$1:$M$1)),[2]掉落汇总!$A$2:$A$871,E$1,[2]掉落汇总!$C$2:$C$871,$Q$2)/$Q$3)*宝箱投放计算!D130</f>
        <v>0.4209901853871319</v>
      </c>
      <c r="F130">
        <f ca="1">(SUMIFS(OFFSET([2]掉落汇总!$C$2:$C$871,,MATCH($B130,[2]掉落汇总!$D$1:$M$1)),[2]掉落汇总!$A$2:$A$871,F$1,[2]掉落汇总!$C$2:$C$871,$Q$1)+SUMIFS(OFFSET([2]掉落汇总!$C$2:$C$871,,MATCH($B130,[2]掉落汇总!$D$1:$M$1)),[2]掉落汇总!$A$2:$A$871,F$1,[2]掉落汇总!$C$2:$C$871,$Q$2)/$Q$3)*宝箱投放计算!E130</f>
        <v>0.61962134251290868</v>
      </c>
      <c r="G130">
        <f ca="1">(SUMIFS(OFFSET([2]掉落汇总!$C$2:$C$871,,MATCH($B130,[2]掉落汇总!$D$1:$M$1)),[2]掉落汇总!$A$2:$A$871,G$1,[2]掉落汇总!$C$2:$C$871,$Q$1)+SUMIFS(OFFSET([2]掉落汇总!$C$2:$C$871,,MATCH($B130,[2]掉落汇总!$D$1:$M$1)),[2]掉落汇总!$A$2:$A$871,G$1,[2]掉落汇总!$C$2:$C$871,$Q$2)/$Q$3)*宝箱投放计算!F130</f>
        <v>0</v>
      </c>
      <c r="H130">
        <f ca="1">(SUMIFS(OFFSET([2]掉落汇总!$C$2:$C$871,,MATCH($B130,[2]掉落汇总!$D$1:$M$1)),[2]掉落汇总!$A$2:$A$871,H$1,[2]掉落汇总!$C$2:$C$871,$Q$1)+SUMIFS(OFFSET([2]掉落汇总!$C$2:$C$871,,MATCH($B130,[2]掉落汇总!$D$1:$M$1)),[2]掉落汇总!$A$2:$A$871,H$1,[2]掉落汇总!$C$2:$C$871,$Q$2)/$Q$3)*宝箱投放计算!G130</f>
        <v>0</v>
      </c>
      <c r="I130">
        <f ca="1">(SUMIFS(OFFSET([2]掉落汇总!$C$2:$C$871,,MATCH($B130,[2]掉落汇总!$D$1:$M$1)),[2]掉落汇总!$A$2:$A$871,I$1,[2]掉落汇总!$C$2:$C$871,$Q$1)+SUMIFS(OFFSET([2]掉落汇总!$C$2:$C$871,,MATCH($B130,[2]掉落汇总!$D$1:$M$1)),[2]掉落汇总!$A$2:$A$871,I$1,[2]掉落汇总!$C$2:$C$871,$Q$2)/$Q$3)*宝箱投放计算!H130</f>
        <v>0.89605873261205571</v>
      </c>
      <c r="J130">
        <f ca="1">(SUMIFS(OFFSET([2]掉落汇总!$C$2:$C$871,,MATCH($B130,[2]掉落汇总!$D$1:$M$1)),[2]掉落汇总!$A$2:$A$871,J$1,[2]掉落汇总!$C$2:$C$871,$Q$1)+SUMIFS(OFFSET([2]掉落汇总!$C$2:$C$871,,MATCH($B130,[2]掉落汇总!$D$1:$M$1)),[2]掉落汇总!$A$2:$A$871,J$1,[2]掉落汇总!$C$2:$C$871,$Q$2)/$Q$3)*宝箱投放计算!I130</f>
        <v>3.4874999999999998</v>
      </c>
      <c r="K130">
        <f ca="1">(SUMIFS(OFFSET([2]掉落汇总!$C$2:$C$871,,MATCH($B130,[2]掉落汇总!$D$1:$M$1)),[2]掉落汇总!$A$2:$A$871,K$1,[2]掉落汇总!$C$2:$C$871,$Q$1)+SUMIFS(OFFSET([2]掉落汇总!$C$2:$C$871,,MATCH($B130,[2]掉落汇总!$D$1:$M$1)),[2]掉落汇总!$A$2:$A$871,K$1,[2]掉落汇总!$C$2:$C$871,$Q$2)/$Q$3)*宝箱投放计算!J130</f>
        <v>0</v>
      </c>
      <c r="L130">
        <f ca="1">(SUMIFS(OFFSET([2]掉落汇总!$C$2:$C$871,,MATCH($B130,[2]掉落汇总!$D$1:$M$1)),[2]掉落汇总!$A$2:$A$871,L$1,[2]掉落汇总!$C$2:$C$871,$Q$1)+SUMIFS(OFFSET([2]掉落汇总!$C$2:$C$871,,MATCH($B130,[2]掉落汇总!$D$1:$M$1)),[2]掉落汇总!$A$2:$A$871,L$1,[2]掉落汇总!$C$2:$C$871,$Q$2)/$Q$3)*宝箱投放计算!K130</f>
        <v>0.14863748967795209</v>
      </c>
      <c r="M130">
        <f ca="1">(SUMIFS(OFFSET([2]掉落汇总!$C$2:$C$871,,MATCH($B130,[2]掉落汇总!$D$1:$M$1)),[2]掉落汇总!$A$2:$A$871,M$1,[2]掉落汇总!$C$2:$C$871,$Q$1)+SUMIFS(OFFSET([2]掉落汇总!$C$2:$C$871,,MATCH($B130,[2]掉落汇总!$D$1:$M$1)),[2]掉落汇总!$A$2:$A$871,M$1,[2]掉落汇总!$C$2:$C$871,$Q$2)/$Q$3)*宝箱投放计算!L130</f>
        <v>0.14714469228074273</v>
      </c>
      <c r="N130">
        <f ca="1">(SUMIFS(OFFSET([2]掉落汇总!$C$2:$C$871,,MATCH($B130,[2]掉落汇总!$D$1:$M$1)),[2]掉落汇总!$A$2:$A$871,N$1,[2]掉落汇总!$C$2:$C$871,$Q$1)+SUMIFS(OFFSET([2]掉落汇总!$C$2:$C$871,,MATCH($B130,[2]掉落汇总!$D$1:$M$1)),[2]掉落汇总!$A$2:$A$871,N$1,[2]掉落汇总!$C$2:$C$871,$Q$2)/$Q$3)*宝箱投放计算!M130</f>
        <v>3.9341037619867215E-2</v>
      </c>
      <c r="O130">
        <f ca="1">(SUMIFS(OFFSET([2]掉落汇总!$C$2:$C$871,,MATCH($B130,[2]掉落汇总!$D$1:$M$1)),[2]掉落汇总!$A$2:$A$871,O$1,[2]掉落汇总!$C$2:$C$871,$Q$1)+SUMIFS(OFFSET([2]掉落汇总!$C$2:$C$871,,MATCH($B130,[2]掉落汇总!$D$1:$M$1)),[2]掉落汇总!$A$2:$A$871,O$1,[2]掉落汇总!$C$2:$C$871,$Q$2)/$Q$3)*宝箱投放计算!N130</f>
        <v>8.2982769549933721E-2</v>
      </c>
    </row>
    <row r="131" spans="1:15" x14ac:dyDescent="0.2">
      <c r="A131">
        <f>玩家成长时间线!A131</f>
        <v>130</v>
      </c>
      <c r="B131">
        <f>玩家成长时间线!B131</f>
        <v>9</v>
      </c>
      <c r="C131">
        <f ca="1">SUM($D$2:D131)</f>
        <v>385.9608749150787</v>
      </c>
      <c r="D131">
        <f t="shared" ref="D131:D194" ca="1" si="2">SUM(E131:O131)</f>
        <v>1.4604623370939671</v>
      </c>
      <c r="E131">
        <f ca="1">(SUMIFS(OFFSET([2]掉落汇总!$C$2:$C$871,,MATCH($B131,[2]掉落汇总!$D$1:$M$1)),[2]掉落汇总!$A$2:$A$871,E$1,[2]掉落汇总!$C$2:$C$871,$Q$1)+SUMIFS(OFFSET([2]掉落汇总!$C$2:$C$871,,MATCH($B131,[2]掉落汇总!$D$1:$M$1)),[2]掉落汇总!$A$2:$A$871,E$1,[2]掉落汇总!$C$2:$C$871,$Q$2)/$Q$3)*宝箱投放计算!D131</f>
        <v>0.42273500545256271</v>
      </c>
      <c r="F131">
        <f ca="1">(SUMIFS(OFFSET([2]掉落汇总!$C$2:$C$871,,MATCH($B131,[2]掉落汇总!$D$1:$M$1)),[2]掉落汇总!$A$2:$A$871,F$1,[2]掉落汇总!$C$2:$C$871,$Q$1)+SUMIFS(OFFSET([2]掉落汇总!$C$2:$C$871,,MATCH($B131,[2]掉落汇总!$D$1:$M$1)),[2]掉落汇总!$A$2:$A$871,F$1,[2]掉落汇总!$C$2:$C$871,$Q$2)/$Q$3)*宝箱投放计算!E131</f>
        <v>0.61962134251290868</v>
      </c>
      <c r="G131">
        <f ca="1">(SUMIFS(OFFSET([2]掉落汇总!$C$2:$C$871,,MATCH($B131,[2]掉落汇总!$D$1:$M$1)),[2]掉落汇总!$A$2:$A$871,G$1,[2]掉落汇总!$C$2:$C$871,$Q$1)+SUMIFS(OFFSET([2]掉落汇总!$C$2:$C$871,,MATCH($B131,[2]掉落汇总!$D$1:$M$1)),[2]掉落汇总!$A$2:$A$871,G$1,[2]掉落汇总!$C$2:$C$871,$Q$2)/$Q$3)*宝箱投放计算!F131</f>
        <v>0</v>
      </c>
      <c r="H131">
        <f ca="1">(SUMIFS(OFFSET([2]掉落汇总!$C$2:$C$871,,MATCH($B131,[2]掉落汇总!$D$1:$M$1)),[2]掉落汇总!$A$2:$A$871,H$1,[2]掉落汇总!$C$2:$C$871,$Q$1)+SUMIFS(OFFSET([2]掉落汇总!$C$2:$C$871,,MATCH($B131,[2]掉落汇总!$D$1:$M$1)),[2]掉落汇总!$A$2:$A$871,H$1,[2]掉落汇总!$C$2:$C$871,$Q$2)/$Q$3)*宝箱投放计算!G131</f>
        <v>0</v>
      </c>
      <c r="I131">
        <f ca="1">(SUMIFS(OFFSET([2]掉落汇总!$C$2:$C$871,,MATCH($B131,[2]掉落汇总!$D$1:$M$1)),[2]掉落汇总!$A$2:$A$871,I$1,[2]掉落汇总!$C$2:$C$871,$Q$1)+SUMIFS(OFFSET([2]掉落汇总!$C$2:$C$871,,MATCH($B131,[2]掉落汇总!$D$1:$M$1)),[2]掉落汇总!$A$2:$A$871,I$1,[2]掉落汇总!$C$2:$C$871,$Q$2)/$Q$3)*宝箱投放计算!H131</f>
        <v>0</v>
      </c>
      <c r="J131">
        <f ca="1">(SUMIFS(OFFSET([2]掉落汇总!$C$2:$C$871,,MATCH($B131,[2]掉落汇总!$D$1:$M$1)),[2]掉落汇总!$A$2:$A$871,J$1,[2]掉落汇总!$C$2:$C$871,$Q$1)+SUMIFS(OFFSET([2]掉落汇总!$C$2:$C$871,,MATCH($B131,[2]掉落汇总!$D$1:$M$1)),[2]掉落汇总!$A$2:$A$871,J$1,[2]掉落汇总!$C$2:$C$871,$Q$2)/$Q$3)*宝箱投放计算!I131</f>
        <v>0</v>
      </c>
      <c r="K131">
        <f ca="1">(SUMIFS(OFFSET([2]掉落汇总!$C$2:$C$871,,MATCH($B131,[2]掉落汇总!$D$1:$M$1)),[2]掉落汇总!$A$2:$A$871,K$1,[2]掉落汇总!$C$2:$C$871,$Q$1)+SUMIFS(OFFSET([2]掉落汇总!$C$2:$C$871,,MATCH($B131,[2]掉落汇总!$D$1:$M$1)),[2]掉落汇总!$A$2:$A$871,K$1,[2]掉落汇总!$C$2:$C$871,$Q$2)/$Q$3)*宝箱投放计算!J131</f>
        <v>0</v>
      </c>
      <c r="L131">
        <f ca="1">(SUMIFS(OFFSET([2]掉落汇总!$C$2:$C$871,,MATCH($B131,[2]掉落汇总!$D$1:$M$1)),[2]掉落汇总!$A$2:$A$871,L$1,[2]掉落汇总!$C$2:$C$871,$Q$1)+SUMIFS(OFFSET([2]掉落汇总!$C$2:$C$871,,MATCH($B131,[2]掉落汇总!$D$1:$M$1)),[2]掉落汇总!$A$2:$A$871,L$1,[2]掉落汇总!$C$2:$C$871,$Q$2)/$Q$3)*宝箱投放计算!K131</f>
        <v>0.14863748967795209</v>
      </c>
      <c r="M131">
        <f ca="1">(SUMIFS(OFFSET([2]掉落汇总!$C$2:$C$871,,MATCH($B131,[2]掉落汇总!$D$1:$M$1)),[2]掉落汇总!$A$2:$A$871,M$1,[2]掉落汇总!$C$2:$C$871,$Q$1)+SUMIFS(OFFSET([2]掉落汇总!$C$2:$C$871,,MATCH($B131,[2]掉落汇总!$D$1:$M$1)),[2]掉落汇总!$A$2:$A$871,M$1,[2]掉落汇总!$C$2:$C$871,$Q$2)/$Q$3)*宝箱投放计算!L131</f>
        <v>0.14714469228074273</v>
      </c>
      <c r="N131">
        <f ca="1">(SUMIFS(OFFSET([2]掉落汇总!$C$2:$C$871,,MATCH($B131,[2]掉落汇总!$D$1:$M$1)),[2]掉落汇总!$A$2:$A$871,N$1,[2]掉落汇总!$C$2:$C$871,$Q$1)+SUMIFS(OFFSET([2]掉落汇总!$C$2:$C$871,,MATCH($B131,[2]掉落汇总!$D$1:$M$1)),[2]掉落汇总!$A$2:$A$871,N$1,[2]掉落汇总!$C$2:$C$871,$Q$2)/$Q$3)*宝箱投放计算!M131</f>
        <v>3.9341037619867215E-2</v>
      </c>
      <c r="O131">
        <f ca="1">(SUMIFS(OFFSET([2]掉落汇总!$C$2:$C$871,,MATCH($B131,[2]掉落汇总!$D$1:$M$1)),[2]掉落汇总!$A$2:$A$871,O$1,[2]掉落汇总!$C$2:$C$871,$Q$1)+SUMIFS(OFFSET([2]掉落汇总!$C$2:$C$871,,MATCH($B131,[2]掉落汇总!$D$1:$M$1)),[2]掉落汇总!$A$2:$A$871,O$1,[2]掉落汇总!$C$2:$C$871,$Q$2)/$Q$3)*宝箱投放计算!N131</f>
        <v>8.2982769549933721E-2</v>
      </c>
    </row>
    <row r="132" spans="1:15" x14ac:dyDescent="0.2">
      <c r="A132">
        <f>玩家成长时间线!A132</f>
        <v>131</v>
      </c>
      <c r="B132">
        <f>玩家成长时间线!B132</f>
        <v>9</v>
      </c>
      <c r="C132">
        <f ca="1">SUM($D$2:D132)</f>
        <v>387.45797847354675</v>
      </c>
      <c r="D132">
        <f t="shared" ca="1" si="2"/>
        <v>1.4971035584680128</v>
      </c>
      <c r="E132">
        <f ca="1">(SUMIFS(OFFSET([2]掉落汇总!$C$2:$C$871,,MATCH($B132,[2]掉落汇总!$D$1:$M$1)),[2]掉落汇总!$A$2:$A$871,E$1,[2]掉落汇总!$C$2:$C$871,$Q$1)+SUMIFS(OFFSET([2]掉落汇总!$C$2:$C$871,,MATCH($B132,[2]掉落汇总!$D$1:$M$1)),[2]掉落汇总!$A$2:$A$871,E$1,[2]掉落汇总!$C$2:$C$871,$Q$2)/$Q$3)*宝箱投放计算!D132</f>
        <v>0.45937622682660845</v>
      </c>
      <c r="F132">
        <f ca="1">(SUMIFS(OFFSET([2]掉落汇总!$C$2:$C$871,,MATCH($B132,[2]掉落汇总!$D$1:$M$1)),[2]掉落汇总!$A$2:$A$871,F$1,[2]掉落汇总!$C$2:$C$871,$Q$1)+SUMIFS(OFFSET([2]掉落汇总!$C$2:$C$871,,MATCH($B132,[2]掉落汇总!$D$1:$M$1)),[2]掉落汇总!$A$2:$A$871,F$1,[2]掉落汇总!$C$2:$C$871,$Q$2)/$Q$3)*宝箱投放计算!E132</f>
        <v>0.61962134251290868</v>
      </c>
      <c r="G132">
        <f ca="1">(SUMIFS(OFFSET([2]掉落汇总!$C$2:$C$871,,MATCH($B132,[2]掉落汇总!$D$1:$M$1)),[2]掉落汇总!$A$2:$A$871,G$1,[2]掉落汇总!$C$2:$C$871,$Q$1)+SUMIFS(OFFSET([2]掉落汇总!$C$2:$C$871,,MATCH($B132,[2]掉落汇总!$D$1:$M$1)),[2]掉落汇总!$A$2:$A$871,G$1,[2]掉落汇总!$C$2:$C$871,$Q$2)/$Q$3)*宝箱投放计算!F132</f>
        <v>0</v>
      </c>
      <c r="H132">
        <f ca="1">(SUMIFS(OFFSET([2]掉落汇总!$C$2:$C$871,,MATCH($B132,[2]掉落汇总!$D$1:$M$1)),[2]掉落汇总!$A$2:$A$871,H$1,[2]掉落汇总!$C$2:$C$871,$Q$1)+SUMIFS(OFFSET([2]掉落汇总!$C$2:$C$871,,MATCH($B132,[2]掉落汇总!$D$1:$M$1)),[2]掉落汇总!$A$2:$A$871,H$1,[2]掉落汇总!$C$2:$C$871,$Q$2)/$Q$3)*宝箱投放计算!G132</f>
        <v>0</v>
      </c>
      <c r="I132">
        <f ca="1">(SUMIFS(OFFSET([2]掉落汇总!$C$2:$C$871,,MATCH($B132,[2]掉落汇总!$D$1:$M$1)),[2]掉落汇总!$A$2:$A$871,I$1,[2]掉落汇总!$C$2:$C$871,$Q$1)+SUMIFS(OFFSET([2]掉落汇总!$C$2:$C$871,,MATCH($B132,[2]掉落汇总!$D$1:$M$1)),[2]掉落汇总!$A$2:$A$871,I$1,[2]掉落汇总!$C$2:$C$871,$Q$2)/$Q$3)*宝箱投放计算!H132</f>
        <v>0</v>
      </c>
      <c r="J132">
        <f ca="1">(SUMIFS(OFFSET([2]掉落汇总!$C$2:$C$871,,MATCH($B132,[2]掉落汇总!$D$1:$M$1)),[2]掉落汇总!$A$2:$A$871,J$1,[2]掉落汇总!$C$2:$C$871,$Q$1)+SUMIFS(OFFSET([2]掉落汇总!$C$2:$C$871,,MATCH($B132,[2]掉落汇总!$D$1:$M$1)),[2]掉落汇总!$A$2:$A$871,J$1,[2]掉落汇总!$C$2:$C$871,$Q$2)/$Q$3)*宝箱投放计算!I132</f>
        <v>0</v>
      </c>
      <c r="K132">
        <f ca="1">(SUMIFS(OFFSET([2]掉落汇总!$C$2:$C$871,,MATCH($B132,[2]掉落汇总!$D$1:$M$1)),[2]掉落汇总!$A$2:$A$871,K$1,[2]掉落汇总!$C$2:$C$871,$Q$1)+SUMIFS(OFFSET([2]掉落汇总!$C$2:$C$871,,MATCH($B132,[2]掉落汇总!$D$1:$M$1)),[2]掉落汇总!$A$2:$A$871,K$1,[2]掉落汇总!$C$2:$C$871,$Q$2)/$Q$3)*宝箱投放计算!J132</f>
        <v>0</v>
      </c>
      <c r="L132">
        <f ca="1">(SUMIFS(OFFSET([2]掉落汇总!$C$2:$C$871,,MATCH($B132,[2]掉落汇总!$D$1:$M$1)),[2]掉落汇总!$A$2:$A$871,L$1,[2]掉落汇总!$C$2:$C$871,$Q$1)+SUMIFS(OFFSET([2]掉落汇总!$C$2:$C$871,,MATCH($B132,[2]掉落汇总!$D$1:$M$1)),[2]掉落汇总!$A$2:$A$871,L$1,[2]掉落汇总!$C$2:$C$871,$Q$2)/$Q$3)*宝箱投放计算!K132</f>
        <v>0.14863748967795209</v>
      </c>
      <c r="M132">
        <f ca="1">(SUMIFS(OFFSET([2]掉落汇总!$C$2:$C$871,,MATCH($B132,[2]掉落汇总!$D$1:$M$1)),[2]掉落汇总!$A$2:$A$871,M$1,[2]掉落汇总!$C$2:$C$871,$Q$1)+SUMIFS(OFFSET([2]掉落汇总!$C$2:$C$871,,MATCH($B132,[2]掉落汇总!$D$1:$M$1)),[2]掉落汇总!$A$2:$A$871,M$1,[2]掉落汇总!$C$2:$C$871,$Q$2)/$Q$3)*宝箱投放计算!L132</f>
        <v>0.14714469228074273</v>
      </c>
      <c r="N132">
        <f ca="1">(SUMIFS(OFFSET([2]掉落汇总!$C$2:$C$871,,MATCH($B132,[2]掉落汇总!$D$1:$M$1)),[2]掉落汇总!$A$2:$A$871,N$1,[2]掉落汇总!$C$2:$C$871,$Q$1)+SUMIFS(OFFSET([2]掉落汇总!$C$2:$C$871,,MATCH($B132,[2]掉落汇总!$D$1:$M$1)),[2]掉落汇总!$A$2:$A$871,N$1,[2]掉落汇总!$C$2:$C$871,$Q$2)/$Q$3)*宝箱投放计算!M132</f>
        <v>3.9341037619867215E-2</v>
      </c>
      <c r="O132">
        <f ca="1">(SUMIFS(OFFSET([2]掉落汇总!$C$2:$C$871,,MATCH($B132,[2]掉落汇总!$D$1:$M$1)),[2]掉落汇总!$A$2:$A$871,O$1,[2]掉落汇总!$C$2:$C$871,$Q$1)+SUMIFS(OFFSET([2]掉落汇总!$C$2:$C$871,,MATCH($B132,[2]掉落汇总!$D$1:$M$1)),[2]掉落汇总!$A$2:$A$871,O$1,[2]掉落汇总!$C$2:$C$871,$Q$2)/$Q$3)*宝箱投放计算!N132</f>
        <v>8.2982769549933721E-2</v>
      </c>
    </row>
    <row r="133" spans="1:15" x14ac:dyDescent="0.2">
      <c r="A133">
        <f>玩家成长时间线!A133</f>
        <v>132</v>
      </c>
      <c r="B133">
        <f>玩家成长时间线!B133</f>
        <v>10</v>
      </c>
      <c r="C133">
        <f ca="1">SUM($D$2:D133)</f>
        <v>392.62455710923626</v>
      </c>
      <c r="D133">
        <f t="shared" ca="1" si="2"/>
        <v>5.16657863568952</v>
      </c>
      <c r="E133">
        <f ca="1">(SUMIFS(OFFSET([2]掉落汇总!$C$2:$C$871,,MATCH($B133,[2]掉落汇总!$D$1:$M$1)),[2]掉落汇总!$A$2:$A$871,E$1,[2]掉落汇总!$C$2:$C$871,$Q$1)+SUMIFS(OFFSET([2]掉落汇总!$C$2:$C$871,,MATCH($B133,[2]掉落汇总!$D$1:$M$1)),[2]掉落汇总!$A$2:$A$871,E$1,[2]掉落汇总!$C$2:$C$871,$Q$2)/$Q$3)*宝箱投放计算!D133</f>
        <v>0.41120252498684901</v>
      </c>
      <c r="F133">
        <f ca="1">(SUMIFS(OFFSET([2]掉落汇总!$C$2:$C$871,,MATCH($B133,[2]掉落汇总!$D$1:$M$1)),[2]掉落汇总!$A$2:$A$871,F$1,[2]掉落汇总!$C$2:$C$871,$Q$1)+SUMIFS(OFFSET([2]掉落汇总!$C$2:$C$871,,MATCH($B133,[2]掉落汇总!$D$1:$M$1)),[2]掉落汇总!$A$2:$A$871,F$1,[2]掉落汇总!$C$2:$C$871,$Q$2)/$Q$3)*宝箱投放计算!E133</f>
        <v>0.61962134251290868</v>
      </c>
      <c r="G133">
        <f ca="1">(SUMIFS(OFFSET([2]掉落汇总!$C$2:$C$871,,MATCH($B133,[2]掉落汇总!$D$1:$M$1)),[2]掉落汇总!$A$2:$A$871,G$1,[2]掉落汇总!$C$2:$C$871,$Q$1)+SUMIFS(OFFSET([2]掉落汇总!$C$2:$C$871,,MATCH($B133,[2]掉落汇总!$D$1:$M$1)),[2]掉落汇总!$A$2:$A$871,G$1,[2]掉落汇总!$C$2:$C$871,$Q$2)/$Q$3)*宝箱投放计算!F133</f>
        <v>0</v>
      </c>
      <c r="H133">
        <f ca="1">(SUMIFS(OFFSET([2]掉落汇总!$C$2:$C$871,,MATCH($B133,[2]掉落汇总!$D$1:$M$1)),[2]掉落汇总!$A$2:$A$871,H$1,[2]掉落汇总!$C$2:$C$871,$Q$1)+SUMIFS(OFFSET([2]掉落汇总!$C$2:$C$871,,MATCH($B133,[2]掉落汇总!$D$1:$M$1)),[2]掉落汇总!$A$2:$A$871,H$1,[2]掉落汇总!$C$2:$C$871,$Q$2)/$Q$3)*宝箱投放计算!G133</f>
        <v>0</v>
      </c>
      <c r="I133">
        <f ca="1">(SUMIFS(OFFSET([2]掉落汇总!$C$2:$C$871,,MATCH($B133,[2]掉落汇总!$D$1:$M$1)),[2]掉落汇总!$A$2:$A$871,I$1,[2]掉落汇总!$C$2:$C$871,$Q$1)+SUMIFS(OFFSET([2]掉落汇总!$C$2:$C$871,,MATCH($B133,[2]掉落汇总!$D$1:$M$1)),[2]掉落汇总!$A$2:$A$871,I$1,[2]掉落汇总!$C$2:$C$871,$Q$2)/$Q$3)*宝箱投放计算!H133</f>
        <v>0</v>
      </c>
      <c r="J133">
        <f ca="1">(SUMIFS(OFFSET([2]掉落汇总!$C$2:$C$871,,MATCH($B133,[2]掉落汇总!$D$1:$M$1)),[2]掉落汇总!$A$2:$A$871,J$1,[2]掉落汇总!$C$2:$C$871,$Q$1)+SUMIFS(OFFSET([2]掉落汇总!$C$2:$C$871,,MATCH($B133,[2]掉落汇总!$D$1:$M$1)),[2]掉落汇总!$A$2:$A$871,J$1,[2]掉落汇总!$C$2:$C$871,$Q$2)/$Q$3)*宝箱投放计算!I133</f>
        <v>3.7176487790612662</v>
      </c>
      <c r="K133">
        <f ca="1">(SUMIFS(OFFSET([2]掉落汇总!$C$2:$C$871,,MATCH($B133,[2]掉落汇总!$D$1:$M$1)),[2]掉落汇总!$A$2:$A$871,K$1,[2]掉落汇总!$C$2:$C$871,$Q$1)+SUMIFS(OFFSET([2]掉落汇总!$C$2:$C$871,,MATCH($B133,[2]掉落汇总!$D$1:$M$1)),[2]掉落汇总!$A$2:$A$871,K$1,[2]掉落汇总!$C$2:$C$871,$Q$2)/$Q$3)*宝箱投放计算!J133</f>
        <v>0</v>
      </c>
      <c r="L133">
        <f ca="1">(SUMIFS(OFFSET([2]掉落汇总!$C$2:$C$871,,MATCH($B133,[2]掉落汇总!$D$1:$M$1)),[2]掉落汇总!$A$2:$A$871,L$1,[2]掉落汇总!$C$2:$C$871,$Q$1)+SUMIFS(OFFSET([2]掉落汇总!$C$2:$C$871,,MATCH($B133,[2]掉落汇总!$D$1:$M$1)),[2]掉落汇总!$A$2:$A$871,L$1,[2]掉落汇总!$C$2:$C$871,$Q$2)/$Q$3)*宝箱投放计算!K133</f>
        <v>0.14863748967795209</v>
      </c>
      <c r="M133">
        <f ca="1">(SUMIFS(OFFSET([2]掉落汇总!$C$2:$C$871,,MATCH($B133,[2]掉落汇总!$D$1:$M$1)),[2]掉落汇总!$A$2:$A$871,M$1,[2]掉落汇总!$C$2:$C$871,$Q$1)+SUMIFS(OFFSET([2]掉落汇总!$C$2:$C$871,,MATCH($B133,[2]掉落汇总!$D$1:$M$1)),[2]掉落汇总!$A$2:$A$871,M$1,[2]掉落汇总!$C$2:$C$871,$Q$2)/$Q$3)*宝箱投放计算!L133</f>
        <v>0.14714469228074273</v>
      </c>
      <c r="N133">
        <f ca="1">(SUMIFS(OFFSET([2]掉落汇总!$C$2:$C$871,,MATCH($B133,[2]掉落汇总!$D$1:$M$1)),[2]掉落汇总!$A$2:$A$871,N$1,[2]掉落汇总!$C$2:$C$871,$Q$1)+SUMIFS(OFFSET([2]掉落汇总!$C$2:$C$871,,MATCH($B133,[2]掉落汇总!$D$1:$M$1)),[2]掉落汇总!$A$2:$A$871,N$1,[2]掉落汇总!$C$2:$C$871,$Q$2)/$Q$3)*宝箱投放计算!M133</f>
        <v>3.9341037619867215E-2</v>
      </c>
      <c r="O133">
        <f ca="1">(SUMIFS(OFFSET([2]掉落汇总!$C$2:$C$871,,MATCH($B133,[2]掉落汇总!$D$1:$M$1)),[2]掉落汇总!$A$2:$A$871,O$1,[2]掉落汇总!$C$2:$C$871,$Q$1)+SUMIFS(OFFSET([2]掉落汇总!$C$2:$C$871,,MATCH($B133,[2]掉落汇总!$D$1:$M$1)),[2]掉落汇总!$A$2:$A$871,O$1,[2]掉落汇总!$C$2:$C$871,$Q$2)/$Q$3)*宝箱投放计算!N133</f>
        <v>8.2982769549933721E-2</v>
      </c>
    </row>
    <row r="134" spans="1:15" x14ac:dyDescent="0.2">
      <c r="A134">
        <f>玩家成长时间线!A134</f>
        <v>133</v>
      </c>
      <c r="B134">
        <f>玩家成长时间线!B134</f>
        <v>10</v>
      </c>
      <c r="C134">
        <f ca="1">SUM($D$2:D134)</f>
        <v>394.07517029043055</v>
      </c>
      <c r="D134">
        <f t="shared" ca="1" si="2"/>
        <v>1.4506131811942713</v>
      </c>
      <c r="E134">
        <f ca="1">(SUMIFS(OFFSET([2]掉落汇总!$C$2:$C$871,,MATCH($B134,[2]掉落汇总!$D$1:$M$1)),[2]掉落汇总!$A$2:$A$871,E$1,[2]掉落汇总!$C$2:$C$871,$Q$1)+SUMIFS(OFFSET([2]掉落汇总!$C$2:$C$871,,MATCH($B134,[2]掉落汇总!$D$1:$M$1)),[2]掉落汇总!$A$2:$A$871,E$1,[2]掉落汇总!$C$2:$C$871,$Q$2)/$Q$3)*宝箱投放计算!D134</f>
        <v>0.41288584955286689</v>
      </c>
      <c r="F134">
        <f ca="1">(SUMIFS(OFFSET([2]掉落汇总!$C$2:$C$871,,MATCH($B134,[2]掉落汇总!$D$1:$M$1)),[2]掉落汇总!$A$2:$A$871,F$1,[2]掉落汇总!$C$2:$C$871,$Q$1)+SUMIFS(OFFSET([2]掉落汇总!$C$2:$C$871,,MATCH($B134,[2]掉落汇总!$D$1:$M$1)),[2]掉落汇总!$A$2:$A$871,F$1,[2]掉落汇总!$C$2:$C$871,$Q$2)/$Q$3)*宝箱投放计算!E134</f>
        <v>0.61962134251290868</v>
      </c>
      <c r="G134">
        <f ca="1">(SUMIFS(OFFSET([2]掉落汇总!$C$2:$C$871,,MATCH($B134,[2]掉落汇总!$D$1:$M$1)),[2]掉落汇总!$A$2:$A$871,G$1,[2]掉落汇总!$C$2:$C$871,$Q$1)+SUMIFS(OFFSET([2]掉落汇总!$C$2:$C$871,,MATCH($B134,[2]掉落汇总!$D$1:$M$1)),[2]掉落汇总!$A$2:$A$871,G$1,[2]掉落汇总!$C$2:$C$871,$Q$2)/$Q$3)*宝箱投放计算!F134</f>
        <v>0</v>
      </c>
      <c r="H134">
        <f ca="1">(SUMIFS(OFFSET([2]掉落汇总!$C$2:$C$871,,MATCH($B134,[2]掉落汇总!$D$1:$M$1)),[2]掉落汇总!$A$2:$A$871,H$1,[2]掉落汇总!$C$2:$C$871,$Q$1)+SUMIFS(OFFSET([2]掉落汇总!$C$2:$C$871,,MATCH($B134,[2]掉落汇总!$D$1:$M$1)),[2]掉落汇总!$A$2:$A$871,H$1,[2]掉落汇总!$C$2:$C$871,$Q$2)/$Q$3)*宝箱投放计算!G134</f>
        <v>0</v>
      </c>
      <c r="I134">
        <f ca="1">(SUMIFS(OFFSET([2]掉落汇总!$C$2:$C$871,,MATCH($B134,[2]掉落汇总!$D$1:$M$1)),[2]掉落汇总!$A$2:$A$871,I$1,[2]掉落汇总!$C$2:$C$871,$Q$1)+SUMIFS(OFFSET([2]掉落汇总!$C$2:$C$871,,MATCH($B134,[2]掉落汇总!$D$1:$M$1)),[2]掉落汇总!$A$2:$A$871,I$1,[2]掉落汇总!$C$2:$C$871,$Q$2)/$Q$3)*宝箱投放计算!H134</f>
        <v>0</v>
      </c>
      <c r="J134">
        <f ca="1">(SUMIFS(OFFSET([2]掉落汇总!$C$2:$C$871,,MATCH($B134,[2]掉落汇总!$D$1:$M$1)),[2]掉落汇总!$A$2:$A$871,J$1,[2]掉落汇总!$C$2:$C$871,$Q$1)+SUMIFS(OFFSET([2]掉落汇总!$C$2:$C$871,,MATCH($B134,[2]掉落汇总!$D$1:$M$1)),[2]掉落汇总!$A$2:$A$871,J$1,[2]掉落汇总!$C$2:$C$871,$Q$2)/$Q$3)*宝箱投放计算!I134</f>
        <v>0</v>
      </c>
      <c r="K134">
        <f ca="1">(SUMIFS(OFFSET([2]掉落汇总!$C$2:$C$871,,MATCH($B134,[2]掉落汇总!$D$1:$M$1)),[2]掉落汇总!$A$2:$A$871,K$1,[2]掉落汇总!$C$2:$C$871,$Q$1)+SUMIFS(OFFSET([2]掉落汇总!$C$2:$C$871,,MATCH($B134,[2]掉落汇总!$D$1:$M$1)),[2]掉落汇总!$A$2:$A$871,K$1,[2]掉落汇总!$C$2:$C$871,$Q$2)/$Q$3)*宝箱投放计算!J134</f>
        <v>0</v>
      </c>
      <c r="L134">
        <f ca="1">(SUMIFS(OFFSET([2]掉落汇总!$C$2:$C$871,,MATCH($B134,[2]掉落汇总!$D$1:$M$1)),[2]掉落汇总!$A$2:$A$871,L$1,[2]掉落汇总!$C$2:$C$871,$Q$1)+SUMIFS(OFFSET([2]掉落汇总!$C$2:$C$871,,MATCH($B134,[2]掉落汇总!$D$1:$M$1)),[2]掉落汇总!$A$2:$A$871,L$1,[2]掉落汇总!$C$2:$C$871,$Q$2)/$Q$3)*宝箱投放计算!K134</f>
        <v>0.14863748967795209</v>
      </c>
      <c r="M134">
        <f ca="1">(SUMIFS(OFFSET([2]掉落汇总!$C$2:$C$871,,MATCH($B134,[2]掉落汇总!$D$1:$M$1)),[2]掉落汇总!$A$2:$A$871,M$1,[2]掉落汇总!$C$2:$C$871,$Q$1)+SUMIFS(OFFSET([2]掉落汇总!$C$2:$C$871,,MATCH($B134,[2]掉落汇总!$D$1:$M$1)),[2]掉落汇总!$A$2:$A$871,M$1,[2]掉落汇总!$C$2:$C$871,$Q$2)/$Q$3)*宝箱投放计算!L134</f>
        <v>0.14714469228074273</v>
      </c>
      <c r="N134">
        <f ca="1">(SUMIFS(OFFSET([2]掉落汇总!$C$2:$C$871,,MATCH($B134,[2]掉落汇总!$D$1:$M$1)),[2]掉落汇总!$A$2:$A$871,N$1,[2]掉落汇总!$C$2:$C$871,$Q$1)+SUMIFS(OFFSET([2]掉落汇总!$C$2:$C$871,,MATCH($B134,[2]掉落汇总!$D$1:$M$1)),[2]掉落汇总!$A$2:$A$871,N$1,[2]掉落汇总!$C$2:$C$871,$Q$2)/$Q$3)*宝箱投放计算!M134</f>
        <v>3.9341037619867215E-2</v>
      </c>
      <c r="O134">
        <f ca="1">(SUMIFS(OFFSET([2]掉落汇总!$C$2:$C$871,,MATCH($B134,[2]掉落汇总!$D$1:$M$1)),[2]掉落汇总!$A$2:$A$871,O$1,[2]掉落汇总!$C$2:$C$871,$Q$1)+SUMIFS(OFFSET([2]掉落汇总!$C$2:$C$871,,MATCH($B134,[2]掉落汇总!$D$1:$M$1)),[2]掉落汇总!$A$2:$A$871,O$1,[2]掉落汇总!$C$2:$C$871,$Q$2)/$Q$3)*宝箱投放计算!N134</f>
        <v>8.2982769549933721E-2</v>
      </c>
    </row>
    <row r="135" spans="1:15" x14ac:dyDescent="0.2">
      <c r="A135">
        <f>玩家成长时间线!A135</f>
        <v>134</v>
      </c>
      <c r="B135">
        <f>玩家成长时间线!B135</f>
        <v>10</v>
      </c>
      <c r="C135">
        <f ca="1">SUM($D$2:D135)</f>
        <v>395.52746679619082</v>
      </c>
      <c r="D135">
        <f t="shared" ca="1" si="2"/>
        <v>1.4522965057602892</v>
      </c>
      <c r="E135">
        <f ca="1">(SUMIFS(OFFSET([2]掉落汇总!$C$2:$C$871,,MATCH($B135,[2]掉落汇总!$D$1:$M$1)),[2]掉落汇总!$A$2:$A$871,E$1,[2]掉落汇总!$C$2:$C$871,$Q$1)+SUMIFS(OFFSET([2]掉落汇总!$C$2:$C$871,,MATCH($B135,[2]掉落汇总!$D$1:$M$1)),[2]掉落汇总!$A$2:$A$871,E$1,[2]掉落汇总!$C$2:$C$871,$Q$2)/$Q$3)*宝箱投放计算!D135</f>
        <v>0.41456917411888478</v>
      </c>
      <c r="F135">
        <f ca="1">(SUMIFS(OFFSET([2]掉落汇总!$C$2:$C$871,,MATCH($B135,[2]掉落汇总!$D$1:$M$1)),[2]掉落汇总!$A$2:$A$871,F$1,[2]掉落汇总!$C$2:$C$871,$Q$1)+SUMIFS(OFFSET([2]掉落汇总!$C$2:$C$871,,MATCH($B135,[2]掉落汇总!$D$1:$M$1)),[2]掉落汇总!$A$2:$A$871,F$1,[2]掉落汇总!$C$2:$C$871,$Q$2)/$Q$3)*宝箱投放计算!E135</f>
        <v>0.61962134251290868</v>
      </c>
      <c r="G135">
        <f ca="1">(SUMIFS(OFFSET([2]掉落汇总!$C$2:$C$871,,MATCH($B135,[2]掉落汇总!$D$1:$M$1)),[2]掉落汇总!$A$2:$A$871,G$1,[2]掉落汇总!$C$2:$C$871,$Q$1)+SUMIFS(OFFSET([2]掉落汇总!$C$2:$C$871,,MATCH($B135,[2]掉落汇总!$D$1:$M$1)),[2]掉落汇总!$A$2:$A$871,G$1,[2]掉落汇总!$C$2:$C$871,$Q$2)/$Q$3)*宝箱投放计算!F135</f>
        <v>0</v>
      </c>
      <c r="H135">
        <f ca="1">(SUMIFS(OFFSET([2]掉落汇总!$C$2:$C$871,,MATCH($B135,[2]掉落汇总!$D$1:$M$1)),[2]掉落汇总!$A$2:$A$871,H$1,[2]掉落汇总!$C$2:$C$871,$Q$1)+SUMIFS(OFFSET([2]掉落汇总!$C$2:$C$871,,MATCH($B135,[2]掉落汇总!$D$1:$M$1)),[2]掉落汇总!$A$2:$A$871,H$1,[2]掉落汇总!$C$2:$C$871,$Q$2)/$Q$3)*宝箱投放计算!G135</f>
        <v>0</v>
      </c>
      <c r="I135">
        <f ca="1">(SUMIFS(OFFSET([2]掉落汇总!$C$2:$C$871,,MATCH($B135,[2]掉落汇总!$D$1:$M$1)),[2]掉落汇总!$A$2:$A$871,I$1,[2]掉落汇总!$C$2:$C$871,$Q$1)+SUMIFS(OFFSET([2]掉落汇总!$C$2:$C$871,,MATCH($B135,[2]掉落汇总!$D$1:$M$1)),[2]掉落汇总!$A$2:$A$871,I$1,[2]掉落汇总!$C$2:$C$871,$Q$2)/$Q$3)*宝箱投放计算!H135</f>
        <v>0</v>
      </c>
      <c r="J135">
        <f ca="1">(SUMIFS(OFFSET([2]掉落汇总!$C$2:$C$871,,MATCH($B135,[2]掉落汇总!$D$1:$M$1)),[2]掉落汇总!$A$2:$A$871,J$1,[2]掉落汇总!$C$2:$C$871,$Q$1)+SUMIFS(OFFSET([2]掉落汇总!$C$2:$C$871,,MATCH($B135,[2]掉落汇总!$D$1:$M$1)),[2]掉落汇总!$A$2:$A$871,J$1,[2]掉落汇总!$C$2:$C$871,$Q$2)/$Q$3)*宝箱投放计算!I135</f>
        <v>0</v>
      </c>
      <c r="K135">
        <f ca="1">(SUMIFS(OFFSET([2]掉落汇总!$C$2:$C$871,,MATCH($B135,[2]掉落汇总!$D$1:$M$1)),[2]掉落汇总!$A$2:$A$871,K$1,[2]掉落汇总!$C$2:$C$871,$Q$1)+SUMIFS(OFFSET([2]掉落汇总!$C$2:$C$871,,MATCH($B135,[2]掉落汇总!$D$1:$M$1)),[2]掉落汇总!$A$2:$A$871,K$1,[2]掉落汇总!$C$2:$C$871,$Q$2)/$Q$3)*宝箱投放计算!J135</f>
        <v>0</v>
      </c>
      <c r="L135">
        <f ca="1">(SUMIFS(OFFSET([2]掉落汇总!$C$2:$C$871,,MATCH($B135,[2]掉落汇总!$D$1:$M$1)),[2]掉落汇总!$A$2:$A$871,L$1,[2]掉落汇总!$C$2:$C$871,$Q$1)+SUMIFS(OFFSET([2]掉落汇总!$C$2:$C$871,,MATCH($B135,[2]掉落汇总!$D$1:$M$1)),[2]掉落汇总!$A$2:$A$871,L$1,[2]掉落汇总!$C$2:$C$871,$Q$2)/$Q$3)*宝箱投放计算!K135</f>
        <v>0.14863748967795209</v>
      </c>
      <c r="M135">
        <f ca="1">(SUMIFS(OFFSET([2]掉落汇总!$C$2:$C$871,,MATCH($B135,[2]掉落汇总!$D$1:$M$1)),[2]掉落汇总!$A$2:$A$871,M$1,[2]掉落汇总!$C$2:$C$871,$Q$1)+SUMIFS(OFFSET([2]掉落汇总!$C$2:$C$871,,MATCH($B135,[2]掉落汇总!$D$1:$M$1)),[2]掉落汇总!$A$2:$A$871,M$1,[2]掉落汇总!$C$2:$C$871,$Q$2)/$Q$3)*宝箱投放计算!L135</f>
        <v>0.14714469228074273</v>
      </c>
      <c r="N135">
        <f ca="1">(SUMIFS(OFFSET([2]掉落汇总!$C$2:$C$871,,MATCH($B135,[2]掉落汇总!$D$1:$M$1)),[2]掉落汇总!$A$2:$A$871,N$1,[2]掉落汇总!$C$2:$C$871,$Q$1)+SUMIFS(OFFSET([2]掉落汇总!$C$2:$C$871,,MATCH($B135,[2]掉落汇总!$D$1:$M$1)),[2]掉落汇总!$A$2:$A$871,N$1,[2]掉落汇总!$C$2:$C$871,$Q$2)/$Q$3)*宝箱投放计算!M135</f>
        <v>3.9341037619867215E-2</v>
      </c>
      <c r="O135">
        <f ca="1">(SUMIFS(OFFSET([2]掉落汇总!$C$2:$C$871,,MATCH($B135,[2]掉落汇总!$D$1:$M$1)),[2]掉落汇总!$A$2:$A$871,O$1,[2]掉落汇总!$C$2:$C$871,$Q$1)+SUMIFS(OFFSET([2]掉落汇总!$C$2:$C$871,,MATCH($B135,[2]掉落汇总!$D$1:$M$1)),[2]掉落汇总!$A$2:$A$871,O$1,[2]掉落汇总!$C$2:$C$871,$Q$2)/$Q$3)*宝箱投放计算!N135</f>
        <v>8.2982769549933721E-2</v>
      </c>
    </row>
    <row r="136" spans="1:15" x14ac:dyDescent="0.2">
      <c r="A136">
        <f>玩家成长时间线!A136</f>
        <v>135</v>
      </c>
      <c r="B136">
        <f>玩家成长时间线!B136</f>
        <v>10</v>
      </c>
      <c r="C136">
        <f ca="1">SUM($D$2:D136)</f>
        <v>398.03415835026448</v>
      </c>
      <c r="D136">
        <f t="shared" ca="1" si="2"/>
        <v>2.5066915540736794</v>
      </c>
      <c r="E136">
        <f ca="1">(SUMIFS(OFFSET([2]掉落汇总!$C$2:$C$871,,MATCH($B136,[2]掉落汇总!$D$1:$M$1)),[2]掉落汇总!$A$2:$A$871,E$1,[2]掉落汇总!$C$2:$C$871,$Q$1)+SUMIFS(OFFSET([2]掉落汇总!$C$2:$C$871,,MATCH($B136,[2]掉落汇总!$D$1:$M$1)),[2]掉落汇总!$A$2:$A$871,E$1,[2]掉落汇总!$C$2:$C$871,$Q$2)/$Q$3)*宝箱投放计算!D136</f>
        <v>0.44991899000526031</v>
      </c>
      <c r="F136">
        <f ca="1">(SUMIFS(OFFSET([2]掉落汇总!$C$2:$C$871,,MATCH($B136,[2]掉落汇总!$D$1:$M$1)),[2]掉落汇总!$A$2:$A$871,F$1,[2]掉落汇总!$C$2:$C$871,$Q$1)+SUMIFS(OFFSET([2]掉落汇总!$C$2:$C$871,,MATCH($B136,[2]掉落汇总!$D$1:$M$1)),[2]掉落汇总!$A$2:$A$871,F$1,[2]掉落汇总!$C$2:$C$871,$Q$2)/$Q$3)*宝箱投放计算!E136</f>
        <v>0.61962134251290868</v>
      </c>
      <c r="G136">
        <f ca="1">(SUMIFS(OFFSET([2]掉落汇总!$C$2:$C$871,,MATCH($B136,[2]掉落汇总!$D$1:$M$1)),[2]掉落汇总!$A$2:$A$871,G$1,[2]掉落汇总!$C$2:$C$871,$Q$1)+SUMIFS(OFFSET([2]掉落汇总!$C$2:$C$871,,MATCH($B136,[2]掉落汇总!$D$1:$M$1)),[2]掉落汇总!$A$2:$A$871,G$1,[2]掉落汇总!$C$2:$C$871,$Q$2)/$Q$3)*宝箱投放计算!F136</f>
        <v>1.0190452324270141</v>
      </c>
      <c r="H136">
        <f ca="1">(SUMIFS(OFFSET([2]掉落汇总!$C$2:$C$871,,MATCH($B136,[2]掉落汇总!$D$1:$M$1)),[2]掉落汇总!$A$2:$A$871,H$1,[2]掉落汇总!$C$2:$C$871,$Q$1)+SUMIFS(OFFSET([2]掉落汇总!$C$2:$C$871,,MATCH($B136,[2]掉落汇总!$D$1:$M$1)),[2]掉落汇总!$A$2:$A$871,H$1,[2]掉落汇总!$C$2:$C$871,$Q$2)/$Q$3)*宝箱投放计算!G136</f>
        <v>0</v>
      </c>
      <c r="I136">
        <f ca="1">(SUMIFS(OFFSET([2]掉落汇总!$C$2:$C$871,,MATCH($B136,[2]掉落汇总!$D$1:$M$1)),[2]掉落汇总!$A$2:$A$871,I$1,[2]掉落汇总!$C$2:$C$871,$Q$1)+SUMIFS(OFFSET([2]掉落汇总!$C$2:$C$871,,MATCH($B136,[2]掉落汇总!$D$1:$M$1)),[2]掉落汇总!$A$2:$A$871,I$1,[2]掉落汇总!$C$2:$C$871,$Q$2)/$Q$3)*宝箱投放计算!H136</f>
        <v>0</v>
      </c>
      <c r="J136">
        <f ca="1">(SUMIFS(OFFSET([2]掉落汇总!$C$2:$C$871,,MATCH($B136,[2]掉落汇总!$D$1:$M$1)),[2]掉落汇总!$A$2:$A$871,J$1,[2]掉落汇总!$C$2:$C$871,$Q$1)+SUMIFS(OFFSET([2]掉落汇总!$C$2:$C$871,,MATCH($B136,[2]掉落汇总!$D$1:$M$1)),[2]掉落汇总!$A$2:$A$871,J$1,[2]掉落汇总!$C$2:$C$871,$Q$2)/$Q$3)*宝箱投放计算!I136</f>
        <v>0</v>
      </c>
      <c r="K136">
        <f ca="1">(SUMIFS(OFFSET([2]掉落汇总!$C$2:$C$871,,MATCH($B136,[2]掉落汇总!$D$1:$M$1)),[2]掉落汇总!$A$2:$A$871,K$1,[2]掉落汇总!$C$2:$C$871,$Q$1)+SUMIFS(OFFSET([2]掉落汇总!$C$2:$C$871,,MATCH($B136,[2]掉落汇总!$D$1:$M$1)),[2]掉落汇总!$A$2:$A$871,K$1,[2]掉落汇总!$C$2:$C$871,$Q$2)/$Q$3)*宝箱投放计算!J136</f>
        <v>0</v>
      </c>
      <c r="L136">
        <f ca="1">(SUMIFS(OFFSET([2]掉落汇总!$C$2:$C$871,,MATCH($B136,[2]掉落汇总!$D$1:$M$1)),[2]掉落汇总!$A$2:$A$871,L$1,[2]掉落汇总!$C$2:$C$871,$Q$1)+SUMIFS(OFFSET([2]掉落汇总!$C$2:$C$871,,MATCH($B136,[2]掉落汇总!$D$1:$M$1)),[2]掉落汇总!$A$2:$A$871,L$1,[2]掉落汇总!$C$2:$C$871,$Q$2)/$Q$3)*宝箱投放计算!K136</f>
        <v>0.14863748967795209</v>
      </c>
      <c r="M136">
        <f ca="1">(SUMIFS(OFFSET([2]掉落汇总!$C$2:$C$871,,MATCH($B136,[2]掉落汇总!$D$1:$M$1)),[2]掉落汇总!$A$2:$A$871,M$1,[2]掉落汇总!$C$2:$C$871,$Q$1)+SUMIFS(OFFSET([2]掉落汇总!$C$2:$C$871,,MATCH($B136,[2]掉落汇总!$D$1:$M$1)),[2]掉落汇总!$A$2:$A$871,M$1,[2]掉落汇总!$C$2:$C$871,$Q$2)/$Q$3)*宝箱投放计算!L136</f>
        <v>0.14714469228074273</v>
      </c>
      <c r="N136">
        <f ca="1">(SUMIFS(OFFSET([2]掉落汇总!$C$2:$C$871,,MATCH($B136,[2]掉落汇总!$D$1:$M$1)),[2]掉落汇总!$A$2:$A$871,N$1,[2]掉落汇总!$C$2:$C$871,$Q$1)+SUMIFS(OFFSET([2]掉落汇总!$C$2:$C$871,,MATCH($B136,[2]掉落汇总!$D$1:$M$1)),[2]掉落汇总!$A$2:$A$871,N$1,[2]掉落汇总!$C$2:$C$871,$Q$2)/$Q$3)*宝箱投放计算!M136</f>
        <v>3.9341037619867215E-2</v>
      </c>
      <c r="O136">
        <f ca="1">(SUMIFS(OFFSET([2]掉落汇总!$C$2:$C$871,,MATCH($B136,[2]掉落汇总!$D$1:$M$1)),[2]掉落汇总!$A$2:$A$871,O$1,[2]掉落汇总!$C$2:$C$871,$Q$1)+SUMIFS(OFFSET([2]掉落汇总!$C$2:$C$871,,MATCH($B136,[2]掉落汇总!$D$1:$M$1)),[2]掉落汇总!$A$2:$A$871,O$1,[2]掉落汇总!$C$2:$C$871,$Q$2)/$Q$3)*宝箱投放计算!N136</f>
        <v>8.2982769549933721E-2</v>
      </c>
    </row>
    <row r="137" spans="1:15" x14ac:dyDescent="0.2">
      <c r="A137">
        <f>玩家成长时间线!A137</f>
        <v>136</v>
      </c>
      <c r="B137">
        <f>玩家成长时间线!B137</f>
        <v>10</v>
      </c>
      <c r="C137">
        <f ca="1">SUM($D$2:D137)</f>
        <v>399.48982150515678</v>
      </c>
      <c r="D137">
        <f t="shared" ca="1" si="2"/>
        <v>1.4556631548923251</v>
      </c>
      <c r="E137">
        <f ca="1">(SUMIFS(OFFSET([2]掉落汇总!$C$2:$C$871,,MATCH($B137,[2]掉落汇总!$D$1:$M$1)),[2]掉落汇总!$A$2:$A$871,E$1,[2]掉落汇总!$C$2:$C$871,$Q$1)+SUMIFS(OFFSET([2]掉落汇总!$C$2:$C$871,,MATCH($B137,[2]掉落汇总!$D$1:$M$1)),[2]掉落汇总!$A$2:$A$871,E$1,[2]掉落汇总!$C$2:$C$871,$Q$2)/$Q$3)*宝箱投放计算!D137</f>
        <v>0.4179358232509206</v>
      </c>
      <c r="F137">
        <f ca="1">(SUMIFS(OFFSET([2]掉落汇总!$C$2:$C$871,,MATCH($B137,[2]掉落汇总!$D$1:$M$1)),[2]掉落汇总!$A$2:$A$871,F$1,[2]掉落汇总!$C$2:$C$871,$Q$1)+SUMIFS(OFFSET([2]掉落汇总!$C$2:$C$871,,MATCH($B137,[2]掉落汇总!$D$1:$M$1)),[2]掉落汇总!$A$2:$A$871,F$1,[2]掉落汇总!$C$2:$C$871,$Q$2)/$Q$3)*宝箱投放计算!E137</f>
        <v>0.61962134251290868</v>
      </c>
      <c r="G137">
        <f ca="1">(SUMIFS(OFFSET([2]掉落汇总!$C$2:$C$871,,MATCH($B137,[2]掉落汇总!$D$1:$M$1)),[2]掉落汇总!$A$2:$A$871,G$1,[2]掉落汇总!$C$2:$C$871,$Q$1)+SUMIFS(OFFSET([2]掉落汇总!$C$2:$C$871,,MATCH($B137,[2]掉落汇总!$D$1:$M$1)),[2]掉落汇总!$A$2:$A$871,G$1,[2]掉落汇总!$C$2:$C$871,$Q$2)/$Q$3)*宝箱投放计算!F137</f>
        <v>0</v>
      </c>
      <c r="H137">
        <f ca="1">(SUMIFS(OFFSET([2]掉落汇总!$C$2:$C$871,,MATCH($B137,[2]掉落汇总!$D$1:$M$1)),[2]掉落汇总!$A$2:$A$871,H$1,[2]掉落汇总!$C$2:$C$871,$Q$1)+SUMIFS(OFFSET([2]掉落汇总!$C$2:$C$871,,MATCH($B137,[2]掉落汇总!$D$1:$M$1)),[2]掉落汇总!$A$2:$A$871,H$1,[2]掉落汇总!$C$2:$C$871,$Q$2)/$Q$3)*宝箱投放计算!G137</f>
        <v>0</v>
      </c>
      <c r="I137">
        <f ca="1">(SUMIFS(OFFSET([2]掉落汇总!$C$2:$C$871,,MATCH($B137,[2]掉落汇总!$D$1:$M$1)),[2]掉落汇总!$A$2:$A$871,I$1,[2]掉落汇总!$C$2:$C$871,$Q$1)+SUMIFS(OFFSET([2]掉落汇总!$C$2:$C$871,,MATCH($B137,[2]掉落汇总!$D$1:$M$1)),[2]掉落汇总!$A$2:$A$871,I$1,[2]掉落汇总!$C$2:$C$871,$Q$2)/$Q$3)*宝箱投放计算!H137</f>
        <v>0</v>
      </c>
      <c r="J137">
        <f ca="1">(SUMIFS(OFFSET([2]掉落汇总!$C$2:$C$871,,MATCH($B137,[2]掉落汇总!$D$1:$M$1)),[2]掉落汇总!$A$2:$A$871,J$1,[2]掉落汇总!$C$2:$C$871,$Q$1)+SUMIFS(OFFSET([2]掉落汇总!$C$2:$C$871,,MATCH($B137,[2]掉落汇总!$D$1:$M$1)),[2]掉落汇总!$A$2:$A$871,J$1,[2]掉落汇总!$C$2:$C$871,$Q$2)/$Q$3)*宝箱投放计算!I137</f>
        <v>0</v>
      </c>
      <c r="K137">
        <f ca="1">(SUMIFS(OFFSET([2]掉落汇总!$C$2:$C$871,,MATCH($B137,[2]掉落汇总!$D$1:$M$1)),[2]掉落汇总!$A$2:$A$871,K$1,[2]掉落汇总!$C$2:$C$871,$Q$1)+SUMIFS(OFFSET([2]掉落汇总!$C$2:$C$871,,MATCH($B137,[2]掉落汇总!$D$1:$M$1)),[2]掉落汇总!$A$2:$A$871,K$1,[2]掉落汇总!$C$2:$C$871,$Q$2)/$Q$3)*宝箱投放计算!J137</f>
        <v>0</v>
      </c>
      <c r="L137">
        <f ca="1">(SUMIFS(OFFSET([2]掉落汇总!$C$2:$C$871,,MATCH($B137,[2]掉落汇总!$D$1:$M$1)),[2]掉落汇总!$A$2:$A$871,L$1,[2]掉落汇总!$C$2:$C$871,$Q$1)+SUMIFS(OFFSET([2]掉落汇总!$C$2:$C$871,,MATCH($B137,[2]掉落汇总!$D$1:$M$1)),[2]掉落汇总!$A$2:$A$871,L$1,[2]掉落汇总!$C$2:$C$871,$Q$2)/$Q$3)*宝箱投放计算!K137</f>
        <v>0.14863748967795209</v>
      </c>
      <c r="M137">
        <f ca="1">(SUMIFS(OFFSET([2]掉落汇总!$C$2:$C$871,,MATCH($B137,[2]掉落汇总!$D$1:$M$1)),[2]掉落汇总!$A$2:$A$871,M$1,[2]掉落汇总!$C$2:$C$871,$Q$1)+SUMIFS(OFFSET([2]掉落汇总!$C$2:$C$871,,MATCH($B137,[2]掉落汇总!$D$1:$M$1)),[2]掉落汇总!$A$2:$A$871,M$1,[2]掉落汇总!$C$2:$C$871,$Q$2)/$Q$3)*宝箱投放计算!L137</f>
        <v>0.14714469228074273</v>
      </c>
      <c r="N137">
        <f ca="1">(SUMIFS(OFFSET([2]掉落汇总!$C$2:$C$871,,MATCH($B137,[2]掉落汇总!$D$1:$M$1)),[2]掉落汇总!$A$2:$A$871,N$1,[2]掉落汇总!$C$2:$C$871,$Q$1)+SUMIFS(OFFSET([2]掉落汇总!$C$2:$C$871,,MATCH($B137,[2]掉落汇总!$D$1:$M$1)),[2]掉落汇总!$A$2:$A$871,N$1,[2]掉落汇总!$C$2:$C$871,$Q$2)/$Q$3)*宝箱投放计算!M137</f>
        <v>3.9341037619867215E-2</v>
      </c>
      <c r="O137">
        <f ca="1">(SUMIFS(OFFSET([2]掉落汇总!$C$2:$C$871,,MATCH($B137,[2]掉落汇总!$D$1:$M$1)),[2]掉落汇总!$A$2:$A$871,O$1,[2]掉落汇总!$C$2:$C$871,$Q$1)+SUMIFS(OFFSET([2]掉落汇总!$C$2:$C$871,,MATCH($B137,[2]掉落汇总!$D$1:$M$1)),[2]掉落汇总!$A$2:$A$871,O$1,[2]掉落汇总!$C$2:$C$871,$Q$2)/$Q$3)*宝箱投放计算!N137</f>
        <v>8.2982769549933721E-2</v>
      </c>
    </row>
    <row r="138" spans="1:15" x14ac:dyDescent="0.2">
      <c r="A138">
        <f>玩家成长时间线!A138</f>
        <v>137</v>
      </c>
      <c r="B138">
        <f>玩家成长时间线!B138</f>
        <v>10</v>
      </c>
      <c r="C138">
        <f ca="1">SUM($D$2:D138)</f>
        <v>400.94716798461513</v>
      </c>
      <c r="D138">
        <f t="shared" ca="1" si="2"/>
        <v>1.4573464794583428</v>
      </c>
      <c r="E138">
        <f ca="1">(SUMIFS(OFFSET([2]掉落汇总!$C$2:$C$871,,MATCH($B138,[2]掉落汇总!$D$1:$M$1)),[2]掉落汇总!$A$2:$A$871,E$1,[2]掉落汇总!$C$2:$C$871,$Q$1)+SUMIFS(OFFSET([2]掉落汇总!$C$2:$C$871,,MATCH($B138,[2]掉落汇总!$D$1:$M$1)),[2]掉落汇总!$A$2:$A$871,E$1,[2]掉落汇总!$C$2:$C$871,$Q$2)/$Q$3)*宝箱投放计算!D138</f>
        <v>0.41961914781693843</v>
      </c>
      <c r="F138">
        <f ca="1">(SUMIFS(OFFSET([2]掉落汇总!$C$2:$C$871,,MATCH($B138,[2]掉落汇总!$D$1:$M$1)),[2]掉落汇总!$A$2:$A$871,F$1,[2]掉落汇总!$C$2:$C$871,$Q$1)+SUMIFS(OFFSET([2]掉落汇总!$C$2:$C$871,,MATCH($B138,[2]掉落汇总!$D$1:$M$1)),[2]掉落汇总!$A$2:$A$871,F$1,[2]掉落汇总!$C$2:$C$871,$Q$2)/$Q$3)*宝箱投放计算!E138</f>
        <v>0.61962134251290868</v>
      </c>
      <c r="G138">
        <f ca="1">(SUMIFS(OFFSET([2]掉落汇总!$C$2:$C$871,,MATCH($B138,[2]掉落汇总!$D$1:$M$1)),[2]掉落汇总!$A$2:$A$871,G$1,[2]掉落汇总!$C$2:$C$871,$Q$1)+SUMIFS(OFFSET([2]掉落汇总!$C$2:$C$871,,MATCH($B138,[2]掉落汇总!$D$1:$M$1)),[2]掉落汇总!$A$2:$A$871,G$1,[2]掉落汇总!$C$2:$C$871,$Q$2)/$Q$3)*宝箱投放计算!F138</f>
        <v>0</v>
      </c>
      <c r="H138">
        <f ca="1">(SUMIFS(OFFSET([2]掉落汇总!$C$2:$C$871,,MATCH($B138,[2]掉落汇总!$D$1:$M$1)),[2]掉落汇总!$A$2:$A$871,H$1,[2]掉落汇总!$C$2:$C$871,$Q$1)+SUMIFS(OFFSET([2]掉落汇总!$C$2:$C$871,,MATCH($B138,[2]掉落汇总!$D$1:$M$1)),[2]掉落汇总!$A$2:$A$871,H$1,[2]掉落汇总!$C$2:$C$871,$Q$2)/$Q$3)*宝箱投放计算!G138</f>
        <v>0</v>
      </c>
      <c r="I138">
        <f ca="1">(SUMIFS(OFFSET([2]掉落汇总!$C$2:$C$871,,MATCH($B138,[2]掉落汇总!$D$1:$M$1)),[2]掉落汇总!$A$2:$A$871,I$1,[2]掉落汇总!$C$2:$C$871,$Q$1)+SUMIFS(OFFSET([2]掉落汇总!$C$2:$C$871,,MATCH($B138,[2]掉落汇总!$D$1:$M$1)),[2]掉落汇总!$A$2:$A$871,I$1,[2]掉落汇总!$C$2:$C$871,$Q$2)/$Q$3)*宝箱投放计算!H138</f>
        <v>0</v>
      </c>
      <c r="J138">
        <f ca="1">(SUMIFS(OFFSET([2]掉落汇总!$C$2:$C$871,,MATCH($B138,[2]掉落汇总!$D$1:$M$1)),[2]掉落汇总!$A$2:$A$871,J$1,[2]掉落汇总!$C$2:$C$871,$Q$1)+SUMIFS(OFFSET([2]掉落汇总!$C$2:$C$871,,MATCH($B138,[2]掉落汇总!$D$1:$M$1)),[2]掉落汇总!$A$2:$A$871,J$1,[2]掉落汇总!$C$2:$C$871,$Q$2)/$Q$3)*宝箱投放计算!I138</f>
        <v>0</v>
      </c>
      <c r="K138">
        <f ca="1">(SUMIFS(OFFSET([2]掉落汇总!$C$2:$C$871,,MATCH($B138,[2]掉落汇总!$D$1:$M$1)),[2]掉落汇总!$A$2:$A$871,K$1,[2]掉落汇总!$C$2:$C$871,$Q$1)+SUMIFS(OFFSET([2]掉落汇总!$C$2:$C$871,,MATCH($B138,[2]掉落汇总!$D$1:$M$1)),[2]掉落汇总!$A$2:$A$871,K$1,[2]掉落汇总!$C$2:$C$871,$Q$2)/$Q$3)*宝箱投放计算!J138</f>
        <v>0</v>
      </c>
      <c r="L138">
        <f ca="1">(SUMIFS(OFFSET([2]掉落汇总!$C$2:$C$871,,MATCH($B138,[2]掉落汇总!$D$1:$M$1)),[2]掉落汇总!$A$2:$A$871,L$1,[2]掉落汇总!$C$2:$C$871,$Q$1)+SUMIFS(OFFSET([2]掉落汇总!$C$2:$C$871,,MATCH($B138,[2]掉落汇总!$D$1:$M$1)),[2]掉落汇总!$A$2:$A$871,L$1,[2]掉落汇总!$C$2:$C$871,$Q$2)/$Q$3)*宝箱投放计算!K138</f>
        <v>0.14863748967795209</v>
      </c>
      <c r="M138">
        <f ca="1">(SUMIFS(OFFSET([2]掉落汇总!$C$2:$C$871,,MATCH($B138,[2]掉落汇总!$D$1:$M$1)),[2]掉落汇总!$A$2:$A$871,M$1,[2]掉落汇总!$C$2:$C$871,$Q$1)+SUMIFS(OFFSET([2]掉落汇总!$C$2:$C$871,,MATCH($B138,[2]掉落汇总!$D$1:$M$1)),[2]掉落汇总!$A$2:$A$871,M$1,[2]掉落汇总!$C$2:$C$871,$Q$2)/$Q$3)*宝箱投放计算!L138</f>
        <v>0.14714469228074273</v>
      </c>
      <c r="N138">
        <f ca="1">(SUMIFS(OFFSET([2]掉落汇总!$C$2:$C$871,,MATCH($B138,[2]掉落汇总!$D$1:$M$1)),[2]掉落汇总!$A$2:$A$871,N$1,[2]掉落汇总!$C$2:$C$871,$Q$1)+SUMIFS(OFFSET([2]掉落汇总!$C$2:$C$871,,MATCH($B138,[2]掉落汇总!$D$1:$M$1)),[2]掉落汇总!$A$2:$A$871,N$1,[2]掉落汇总!$C$2:$C$871,$Q$2)/$Q$3)*宝箱投放计算!M138</f>
        <v>3.9341037619867215E-2</v>
      </c>
      <c r="O138">
        <f ca="1">(SUMIFS(OFFSET([2]掉落汇总!$C$2:$C$871,,MATCH($B138,[2]掉落汇总!$D$1:$M$1)),[2]掉落汇总!$A$2:$A$871,O$1,[2]掉落汇总!$C$2:$C$871,$Q$1)+SUMIFS(OFFSET([2]掉落汇总!$C$2:$C$871,,MATCH($B138,[2]掉落汇总!$D$1:$M$1)),[2]掉落汇总!$A$2:$A$871,O$1,[2]掉落汇总!$C$2:$C$871,$Q$2)/$Q$3)*宝箱投放计算!N138</f>
        <v>8.2982769549933721E-2</v>
      </c>
    </row>
    <row r="139" spans="1:15" x14ac:dyDescent="0.2">
      <c r="A139">
        <f>玩家成长时间线!A139</f>
        <v>138</v>
      </c>
      <c r="B139">
        <f>玩家成长时间线!B139</f>
        <v>10</v>
      </c>
      <c r="C139">
        <f ca="1">SUM($D$2:D139)</f>
        <v>402.4230310342997</v>
      </c>
      <c r="D139">
        <f t="shared" ca="1" si="2"/>
        <v>1.4758630496845395</v>
      </c>
      <c r="E139">
        <f ca="1">(SUMIFS(OFFSET([2]掉落汇总!$C$2:$C$871,,MATCH($B139,[2]掉落汇总!$D$1:$M$1)),[2]掉落汇总!$A$2:$A$871,E$1,[2]掉落汇总!$C$2:$C$871,$Q$1)+SUMIFS(OFFSET([2]掉落汇总!$C$2:$C$871,,MATCH($B139,[2]掉落汇总!$D$1:$M$1)),[2]掉落汇总!$A$2:$A$871,E$1,[2]掉落汇总!$C$2:$C$871,$Q$2)/$Q$3)*宝箱投放计算!D139</f>
        <v>0.43813571804313511</v>
      </c>
      <c r="F139">
        <f ca="1">(SUMIFS(OFFSET([2]掉落汇总!$C$2:$C$871,,MATCH($B139,[2]掉落汇总!$D$1:$M$1)),[2]掉落汇总!$A$2:$A$871,F$1,[2]掉落汇总!$C$2:$C$871,$Q$1)+SUMIFS(OFFSET([2]掉落汇总!$C$2:$C$871,,MATCH($B139,[2]掉落汇总!$D$1:$M$1)),[2]掉落汇总!$A$2:$A$871,F$1,[2]掉落汇总!$C$2:$C$871,$Q$2)/$Q$3)*宝箱投放计算!E139</f>
        <v>0.61962134251290868</v>
      </c>
      <c r="G139">
        <f ca="1">(SUMIFS(OFFSET([2]掉落汇总!$C$2:$C$871,,MATCH($B139,[2]掉落汇总!$D$1:$M$1)),[2]掉落汇总!$A$2:$A$871,G$1,[2]掉落汇总!$C$2:$C$871,$Q$1)+SUMIFS(OFFSET([2]掉落汇总!$C$2:$C$871,,MATCH($B139,[2]掉落汇总!$D$1:$M$1)),[2]掉落汇总!$A$2:$A$871,G$1,[2]掉落汇总!$C$2:$C$871,$Q$2)/$Q$3)*宝箱投放计算!F139</f>
        <v>0</v>
      </c>
      <c r="H139">
        <f ca="1">(SUMIFS(OFFSET([2]掉落汇总!$C$2:$C$871,,MATCH($B139,[2]掉落汇总!$D$1:$M$1)),[2]掉落汇总!$A$2:$A$871,H$1,[2]掉落汇总!$C$2:$C$871,$Q$1)+SUMIFS(OFFSET([2]掉落汇总!$C$2:$C$871,,MATCH($B139,[2]掉落汇总!$D$1:$M$1)),[2]掉落汇总!$A$2:$A$871,H$1,[2]掉落汇总!$C$2:$C$871,$Q$2)/$Q$3)*宝箱投放计算!G139</f>
        <v>0</v>
      </c>
      <c r="I139">
        <f ca="1">(SUMIFS(OFFSET([2]掉落汇总!$C$2:$C$871,,MATCH($B139,[2]掉落汇总!$D$1:$M$1)),[2]掉落汇总!$A$2:$A$871,I$1,[2]掉落汇总!$C$2:$C$871,$Q$1)+SUMIFS(OFFSET([2]掉落汇总!$C$2:$C$871,,MATCH($B139,[2]掉落汇总!$D$1:$M$1)),[2]掉落汇总!$A$2:$A$871,I$1,[2]掉落汇总!$C$2:$C$871,$Q$2)/$Q$3)*宝箱投放计算!H139</f>
        <v>0</v>
      </c>
      <c r="J139">
        <f ca="1">(SUMIFS(OFFSET([2]掉落汇总!$C$2:$C$871,,MATCH($B139,[2]掉落汇总!$D$1:$M$1)),[2]掉落汇总!$A$2:$A$871,J$1,[2]掉落汇总!$C$2:$C$871,$Q$1)+SUMIFS(OFFSET([2]掉落汇总!$C$2:$C$871,,MATCH($B139,[2]掉落汇总!$D$1:$M$1)),[2]掉落汇总!$A$2:$A$871,J$1,[2]掉落汇总!$C$2:$C$871,$Q$2)/$Q$3)*宝箱投放计算!I139</f>
        <v>0</v>
      </c>
      <c r="K139">
        <f ca="1">(SUMIFS(OFFSET([2]掉落汇总!$C$2:$C$871,,MATCH($B139,[2]掉落汇总!$D$1:$M$1)),[2]掉落汇总!$A$2:$A$871,K$1,[2]掉落汇总!$C$2:$C$871,$Q$1)+SUMIFS(OFFSET([2]掉落汇总!$C$2:$C$871,,MATCH($B139,[2]掉落汇总!$D$1:$M$1)),[2]掉落汇总!$A$2:$A$871,K$1,[2]掉落汇总!$C$2:$C$871,$Q$2)/$Q$3)*宝箱投放计算!J139</f>
        <v>0</v>
      </c>
      <c r="L139">
        <f ca="1">(SUMIFS(OFFSET([2]掉落汇总!$C$2:$C$871,,MATCH($B139,[2]掉落汇总!$D$1:$M$1)),[2]掉落汇总!$A$2:$A$871,L$1,[2]掉落汇总!$C$2:$C$871,$Q$1)+SUMIFS(OFFSET([2]掉落汇总!$C$2:$C$871,,MATCH($B139,[2]掉落汇总!$D$1:$M$1)),[2]掉落汇总!$A$2:$A$871,L$1,[2]掉落汇总!$C$2:$C$871,$Q$2)/$Q$3)*宝箱投放计算!K139</f>
        <v>0.14863748967795209</v>
      </c>
      <c r="M139">
        <f ca="1">(SUMIFS(OFFSET([2]掉落汇总!$C$2:$C$871,,MATCH($B139,[2]掉落汇总!$D$1:$M$1)),[2]掉落汇总!$A$2:$A$871,M$1,[2]掉落汇总!$C$2:$C$871,$Q$1)+SUMIFS(OFFSET([2]掉落汇总!$C$2:$C$871,,MATCH($B139,[2]掉落汇总!$D$1:$M$1)),[2]掉落汇总!$A$2:$A$871,M$1,[2]掉落汇总!$C$2:$C$871,$Q$2)/$Q$3)*宝箱投放计算!L139</f>
        <v>0.14714469228074273</v>
      </c>
      <c r="N139">
        <f ca="1">(SUMIFS(OFFSET([2]掉落汇总!$C$2:$C$871,,MATCH($B139,[2]掉落汇总!$D$1:$M$1)),[2]掉落汇总!$A$2:$A$871,N$1,[2]掉落汇总!$C$2:$C$871,$Q$1)+SUMIFS(OFFSET([2]掉落汇总!$C$2:$C$871,,MATCH($B139,[2]掉落汇总!$D$1:$M$1)),[2]掉落汇总!$A$2:$A$871,N$1,[2]掉落汇总!$C$2:$C$871,$Q$2)/$Q$3)*宝箱投放计算!M139</f>
        <v>3.9341037619867215E-2</v>
      </c>
      <c r="O139">
        <f ca="1">(SUMIFS(OFFSET([2]掉落汇总!$C$2:$C$871,,MATCH($B139,[2]掉落汇总!$D$1:$M$1)),[2]掉落汇总!$A$2:$A$871,O$1,[2]掉落汇总!$C$2:$C$871,$Q$1)+SUMIFS(OFFSET([2]掉落汇总!$C$2:$C$871,,MATCH($B139,[2]掉落汇总!$D$1:$M$1)),[2]掉落汇总!$A$2:$A$871,O$1,[2]掉落汇总!$C$2:$C$871,$Q$2)/$Q$3)*宝箱投放计算!N139</f>
        <v>8.2982769549933721E-2</v>
      </c>
    </row>
    <row r="140" spans="1:15" x14ac:dyDescent="0.2">
      <c r="A140">
        <f>玩家成长时间线!A140</f>
        <v>139</v>
      </c>
      <c r="B140">
        <f>玩家成长时间线!B140</f>
        <v>10</v>
      </c>
      <c r="C140">
        <f ca="1">SUM($D$2:D140)</f>
        <v>403.88374416289008</v>
      </c>
      <c r="D140">
        <f t="shared" ca="1" si="2"/>
        <v>1.4607131285903785</v>
      </c>
      <c r="E140">
        <f ca="1">(SUMIFS(OFFSET([2]掉落汇总!$C$2:$C$871,,MATCH($B140,[2]掉落汇总!$D$1:$M$1)),[2]掉落汇总!$A$2:$A$871,E$1,[2]掉落汇总!$C$2:$C$871,$Q$1)+SUMIFS(OFFSET([2]掉落汇总!$C$2:$C$871,,MATCH($B140,[2]掉落汇总!$D$1:$M$1)),[2]掉落汇总!$A$2:$A$871,E$1,[2]掉落汇总!$C$2:$C$871,$Q$2)/$Q$3)*宝箱投放计算!D140</f>
        <v>0.4229857969489742</v>
      </c>
      <c r="F140">
        <f ca="1">(SUMIFS(OFFSET([2]掉落汇总!$C$2:$C$871,,MATCH($B140,[2]掉落汇总!$D$1:$M$1)),[2]掉落汇总!$A$2:$A$871,F$1,[2]掉落汇总!$C$2:$C$871,$Q$1)+SUMIFS(OFFSET([2]掉落汇总!$C$2:$C$871,,MATCH($B140,[2]掉落汇总!$D$1:$M$1)),[2]掉落汇总!$A$2:$A$871,F$1,[2]掉落汇总!$C$2:$C$871,$Q$2)/$Q$3)*宝箱投放计算!E140</f>
        <v>0.61962134251290868</v>
      </c>
      <c r="G140">
        <f ca="1">(SUMIFS(OFFSET([2]掉落汇总!$C$2:$C$871,,MATCH($B140,[2]掉落汇总!$D$1:$M$1)),[2]掉落汇总!$A$2:$A$871,G$1,[2]掉落汇总!$C$2:$C$871,$Q$1)+SUMIFS(OFFSET([2]掉落汇总!$C$2:$C$871,,MATCH($B140,[2]掉落汇总!$D$1:$M$1)),[2]掉落汇总!$A$2:$A$871,G$1,[2]掉落汇总!$C$2:$C$871,$Q$2)/$Q$3)*宝箱投放计算!F140</f>
        <v>0</v>
      </c>
      <c r="H140">
        <f ca="1">(SUMIFS(OFFSET([2]掉落汇总!$C$2:$C$871,,MATCH($B140,[2]掉落汇总!$D$1:$M$1)),[2]掉落汇总!$A$2:$A$871,H$1,[2]掉落汇总!$C$2:$C$871,$Q$1)+SUMIFS(OFFSET([2]掉落汇总!$C$2:$C$871,,MATCH($B140,[2]掉落汇总!$D$1:$M$1)),[2]掉落汇总!$A$2:$A$871,H$1,[2]掉落汇总!$C$2:$C$871,$Q$2)/$Q$3)*宝箱投放计算!G140</f>
        <v>0</v>
      </c>
      <c r="I140">
        <f ca="1">(SUMIFS(OFFSET([2]掉落汇总!$C$2:$C$871,,MATCH($B140,[2]掉落汇总!$D$1:$M$1)),[2]掉落汇总!$A$2:$A$871,I$1,[2]掉落汇总!$C$2:$C$871,$Q$1)+SUMIFS(OFFSET([2]掉落汇总!$C$2:$C$871,,MATCH($B140,[2]掉落汇总!$D$1:$M$1)),[2]掉落汇总!$A$2:$A$871,I$1,[2]掉落汇总!$C$2:$C$871,$Q$2)/$Q$3)*宝箱投放计算!H140</f>
        <v>0</v>
      </c>
      <c r="J140">
        <f ca="1">(SUMIFS(OFFSET([2]掉落汇总!$C$2:$C$871,,MATCH($B140,[2]掉落汇总!$D$1:$M$1)),[2]掉落汇总!$A$2:$A$871,J$1,[2]掉落汇总!$C$2:$C$871,$Q$1)+SUMIFS(OFFSET([2]掉落汇总!$C$2:$C$871,,MATCH($B140,[2]掉落汇总!$D$1:$M$1)),[2]掉落汇总!$A$2:$A$871,J$1,[2]掉落汇总!$C$2:$C$871,$Q$2)/$Q$3)*宝箱投放计算!I140</f>
        <v>0</v>
      </c>
      <c r="K140">
        <f ca="1">(SUMIFS(OFFSET([2]掉落汇总!$C$2:$C$871,,MATCH($B140,[2]掉落汇总!$D$1:$M$1)),[2]掉落汇总!$A$2:$A$871,K$1,[2]掉落汇总!$C$2:$C$871,$Q$1)+SUMIFS(OFFSET([2]掉落汇总!$C$2:$C$871,,MATCH($B140,[2]掉落汇总!$D$1:$M$1)),[2]掉落汇总!$A$2:$A$871,K$1,[2]掉落汇总!$C$2:$C$871,$Q$2)/$Q$3)*宝箱投放计算!J140</f>
        <v>0</v>
      </c>
      <c r="L140">
        <f ca="1">(SUMIFS(OFFSET([2]掉落汇总!$C$2:$C$871,,MATCH($B140,[2]掉落汇总!$D$1:$M$1)),[2]掉落汇总!$A$2:$A$871,L$1,[2]掉落汇总!$C$2:$C$871,$Q$1)+SUMIFS(OFFSET([2]掉落汇总!$C$2:$C$871,,MATCH($B140,[2]掉落汇总!$D$1:$M$1)),[2]掉落汇总!$A$2:$A$871,L$1,[2]掉落汇总!$C$2:$C$871,$Q$2)/$Q$3)*宝箱投放计算!K140</f>
        <v>0.14863748967795209</v>
      </c>
      <c r="M140">
        <f ca="1">(SUMIFS(OFFSET([2]掉落汇总!$C$2:$C$871,,MATCH($B140,[2]掉落汇总!$D$1:$M$1)),[2]掉落汇总!$A$2:$A$871,M$1,[2]掉落汇总!$C$2:$C$871,$Q$1)+SUMIFS(OFFSET([2]掉落汇总!$C$2:$C$871,,MATCH($B140,[2]掉落汇总!$D$1:$M$1)),[2]掉落汇总!$A$2:$A$871,M$1,[2]掉落汇总!$C$2:$C$871,$Q$2)/$Q$3)*宝箱投放计算!L140</f>
        <v>0.14714469228074273</v>
      </c>
      <c r="N140">
        <f ca="1">(SUMIFS(OFFSET([2]掉落汇总!$C$2:$C$871,,MATCH($B140,[2]掉落汇总!$D$1:$M$1)),[2]掉落汇总!$A$2:$A$871,N$1,[2]掉落汇总!$C$2:$C$871,$Q$1)+SUMIFS(OFFSET([2]掉落汇总!$C$2:$C$871,,MATCH($B140,[2]掉落汇总!$D$1:$M$1)),[2]掉落汇总!$A$2:$A$871,N$1,[2]掉落汇总!$C$2:$C$871,$Q$2)/$Q$3)*宝箱投放计算!M140</f>
        <v>3.9341037619867215E-2</v>
      </c>
      <c r="O140">
        <f ca="1">(SUMIFS(OFFSET([2]掉落汇总!$C$2:$C$871,,MATCH($B140,[2]掉落汇总!$D$1:$M$1)),[2]掉落汇总!$A$2:$A$871,O$1,[2]掉落汇总!$C$2:$C$871,$Q$1)+SUMIFS(OFFSET([2]掉落汇总!$C$2:$C$871,,MATCH($B140,[2]掉落汇总!$D$1:$M$1)),[2]掉落汇总!$A$2:$A$871,O$1,[2]掉落汇总!$C$2:$C$871,$Q$2)/$Q$3)*宝箱投放计算!N140</f>
        <v>8.2982769549933721E-2</v>
      </c>
    </row>
    <row r="141" spans="1:15" x14ac:dyDescent="0.2">
      <c r="A141">
        <f>玩家成长时间线!A141</f>
        <v>140</v>
      </c>
      <c r="B141">
        <f>玩家成长时间线!B141</f>
        <v>8</v>
      </c>
      <c r="C141">
        <f ca="1">SUM($D$2:D141)</f>
        <v>406.25323091999439</v>
      </c>
      <c r="D141">
        <f t="shared" ca="1" si="2"/>
        <v>2.3694867571042986</v>
      </c>
      <c r="E141">
        <f ca="1">(SUMIFS(OFFSET([2]掉落汇总!$C$2:$C$871,,MATCH($B141,[2]掉落汇总!$D$1:$M$1)),[2]掉落汇总!$A$2:$A$871,E$1,[2]掉落汇总!$C$2:$C$871,$Q$1)+SUMIFS(OFFSET([2]掉落汇总!$C$2:$C$871,,MATCH($B141,[2]掉落汇总!$D$1:$M$1)),[2]掉落汇总!$A$2:$A$871,E$1,[2]掉落汇总!$C$2:$C$871,$Q$2)/$Q$3)*宝箱投放计算!D141</f>
        <v>0.43663846153846153</v>
      </c>
      <c r="F141">
        <f ca="1">(SUMIFS(OFFSET([2]掉落汇总!$C$2:$C$871,,MATCH($B141,[2]掉落汇总!$D$1:$M$1)),[2]掉落汇总!$A$2:$A$871,F$1,[2]掉落汇总!$C$2:$C$871,$Q$1)+SUMIFS(OFFSET([2]掉落汇总!$C$2:$C$871,,MATCH($B141,[2]掉落汇总!$D$1:$M$1)),[2]掉落汇总!$A$2:$A$871,F$1,[2]掉落汇总!$C$2:$C$871,$Q$2)/$Q$3)*宝箱投放计算!E141</f>
        <v>0.49569707401032698</v>
      </c>
      <c r="G141">
        <f ca="1">(SUMIFS(OFFSET([2]掉落汇总!$C$2:$C$871,,MATCH($B141,[2]掉落汇总!$D$1:$M$1)),[2]掉落汇总!$A$2:$A$871,G$1,[2]掉落汇总!$C$2:$C$871,$Q$1)+SUMIFS(OFFSET([2]掉落汇总!$C$2:$C$871,,MATCH($B141,[2]掉落汇总!$D$1:$M$1)),[2]掉落汇总!$A$2:$A$871,G$1,[2]掉落汇总!$C$2:$C$871,$Q$2)/$Q$3)*宝箱投放计算!F141</f>
        <v>1.0190452324270141</v>
      </c>
      <c r="H141">
        <f ca="1">(SUMIFS(OFFSET([2]掉落汇总!$C$2:$C$871,,MATCH($B141,[2]掉落汇总!$D$1:$M$1)),[2]掉落汇总!$A$2:$A$871,H$1,[2]掉落汇总!$C$2:$C$871,$Q$1)+SUMIFS(OFFSET([2]掉落汇总!$C$2:$C$871,,MATCH($B141,[2]掉落汇总!$D$1:$M$1)),[2]掉落汇总!$A$2:$A$871,H$1,[2]掉落汇总!$C$2:$C$871,$Q$2)/$Q$3)*宝箱投放计算!G141</f>
        <v>0</v>
      </c>
      <c r="I141">
        <f ca="1">(SUMIFS(OFFSET([2]掉落汇总!$C$2:$C$871,,MATCH($B141,[2]掉落汇总!$D$1:$M$1)),[2]掉落汇总!$A$2:$A$871,I$1,[2]掉落汇总!$C$2:$C$871,$Q$1)+SUMIFS(OFFSET([2]掉落汇总!$C$2:$C$871,,MATCH($B141,[2]掉落汇总!$D$1:$M$1)),[2]掉落汇总!$A$2:$A$871,I$1,[2]掉落汇总!$C$2:$C$871,$Q$2)/$Q$3)*宝箱投放计算!H141</f>
        <v>0</v>
      </c>
      <c r="J141">
        <f ca="1">(SUMIFS(OFFSET([2]掉落汇总!$C$2:$C$871,,MATCH($B141,[2]掉落汇总!$D$1:$M$1)),[2]掉落汇总!$A$2:$A$871,J$1,[2]掉落汇总!$C$2:$C$871,$Q$1)+SUMIFS(OFFSET([2]掉落汇总!$C$2:$C$871,,MATCH($B141,[2]掉落汇总!$D$1:$M$1)),[2]掉落汇总!$A$2:$A$871,J$1,[2]掉落汇总!$C$2:$C$871,$Q$2)/$Q$3)*宝箱投放计算!I141</f>
        <v>0</v>
      </c>
      <c r="K141">
        <f ca="1">(SUMIFS(OFFSET([2]掉落汇总!$C$2:$C$871,,MATCH($B141,[2]掉落汇总!$D$1:$M$1)),[2]掉落汇总!$A$2:$A$871,K$1,[2]掉落汇总!$C$2:$C$871,$Q$1)+SUMIFS(OFFSET([2]掉落汇总!$C$2:$C$871,,MATCH($B141,[2]掉落汇总!$D$1:$M$1)),[2]掉落汇总!$A$2:$A$871,K$1,[2]掉落汇总!$C$2:$C$871,$Q$2)/$Q$3)*宝箱投放计算!J141</f>
        <v>0</v>
      </c>
      <c r="L141">
        <f ca="1">(SUMIFS(OFFSET([2]掉落汇总!$C$2:$C$871,,MATCH($B141,[2]掉落汇总!$D$1:$M$1)),[2]掉落汇总!$A$2:$A$871,L$1,[2]掉落汇总!$C$2:$C$871,$Q$1)+SUMIFS(OFFSET([2]掉落汇总!$C$2:$C$871,,MATCH($B141,[2]掉落汇总!$D$1:$M$1)),[2]掉落汇总!$A$2:$A$871,L$1,[2]掉落汇总!$C$2:$C$871,$Q$2)/$Q$3)*宝箱投放计算!K141</f>
        <v>0.14863748967795209</v>
      </c>
      <c r="M141">
        <f ca="1">(SUMIFS(OFFSET([2]掉落汇总!$C$2:$C$871,,MATCH($B141,[2]掉落汇总!$D$1:$M$1)),[2]掉落汇总!$A$2:$A$871,M$1,[2]掉落汇总!$C$2:$C$871,$Q$1)+SUMIFS(OFFSET([2]掉落汇总!$C$2:$C$871,,MATCH($B141,[2]掉落汇总!$D$1:$M$1)),[2]掉落汇总!$A$2:$A$871,M$1,[2]掉落汇总!$C$2:$C$871,$Q$2)/$Q$3)*宝箱投放计算!L141</f>
        <v>0.14714469228074273</v>
      </c>
      <c r="N141">
        <f ca="1">(SUMIFS(OFFSET([2]掉落汇总!$C$2:$C$871,,MATCH($B141,[2]掉落汇总!$D$1:$M$1)),[2]掉落汇总!$A$2:$A$871,N$1,[2]掉落汇总!$C$2:$C$871,$Q$1)+SUMIFS(OFFSET([2]掉落汇总!$C$2:$C$871,,MATCH($B141,[2]掉落汇总!$D$1:$M$1)),[2]掉落汇总!$A$2:$A$871,N$1,[2]掉落汇总!$C$2:$C$871,$Q$2)/$Q$3)*宝箱投放计算!M141</f>
        <v>3.9341037619867215E-2</v>
      </c>
      <c r="O141">
        <f ca="1">(SUMIFS(OFFSET([2]掉落汇总!$C$2:$C$871,,MATCH($B141,[2]掉落汇总!$D$1:$M$1)),[2]掉落汇总!$A$2:$A$871,O$1,[2]掉落汇总!$C$2:$C$871,$Q$1)+SUMIFS(OFFSET([2]掉落汇总!$C$2:$C$871,,MATCH($B141,[2]掉落汇总!$D$1:$M$1)),[2]掉落汇总!$A$2:$A$871,O$1,[2]掉落汇总!$C$2:$C$871,$Q$2)/$Q$3)*宝箱投放计算!N141</f>
        <v>8.2982769549933721E-2</v>
      </c>
    </row>
    <row r="142" spans="1:15" x14ac:dyDescent="0.2">
      <c r="A142">
        <f>玩家成长时间线!A142</f>
        <v>141</v>
      </c>
      <c r="B142">
        <f>玩家成长时间线!B142</f>
        <v>8</v>
      </c>
      <c r="C142">
        <f ca="1">SUM($D$2:D142)</f>
        <v>407.5569416754409</v>
      </c>
      <c r="D142">
        <f t="shared" ca="1" si="2"/>
        <v>1.303710755446515</v>
      </c>
      <c r="E142">
        <f ca="1">(SUMIFS(OFFSET([2]掉落汇总!$C$2:$C$871,,MATCH($B142,[2]掉落汇总!$D$1:$M$1)),[2]掉落汇总!$A$2:$A$871,E$1,[2]掉落汇总!$C$2:$C$871,$Q$1)+SUMIFS(OFFSET([2]掉落汇总!$C$2:$C$871,,MATCH($B142,[2]掉落汇总!$D$1:$M$1)),[2]掉落汇总!$A$2:$A$871,E$1,[2]掉落汇总!$C$2:$C$871,$Q$2)/$Q$3)*宝箱投放计算!D142</f>
        <v>0.38990769230769234</v>
      </c>
      <c r="F142">
        <f ca="1">(SUMIFS(OFFSET([2]掉落汇总!$C$2:$C$871,,MATCH($B142,[2]掉落汇总!$D$1:$M$1)),[2]掉落汇总!$A$2:$A$871,F$1,[2]掉落汇总!$C$2:$C$871,$Q$1)+SUMIFS(OFFSET([2]掉落汇总!$C$2:$C$871,,MATCH($B142,[2]掉落汇总!$D$1:$M$1)),[2]掉落汇总!$A$2:$A$871,F$1,[2]掉落汇总!$C$2:$C$871,$Q$2)/$Q$3)*宝箱投放计算!E142</f>
        <v>0.49569707401032698</v>
      </c>
      <c r="G142">
        <f ca="1">(SUMIFS(OFFSET([2]掉落汇总!$C$2:$C$871,,MATCH($B142,[2]掉落汇总!$D$1:$M$1)),[2]掉落汇总!$A$2:$A$871,G$1,[2]掉落汇总!$C$2:$C$871,$Q$1)+SUMIFS(OFFSET([2]掉落汇总!$C$2:$C$871,,MATCH($B142,[2]掉落汇总!$D$1:$M$1)),[2]掉落汇总!$A$2:$A$871,G$1,[2]掉落汇总!$C$2:$C$871,$Q$2)/$Q$3)*宝箱投放计算!F142</f>
        <v>0</v>
      </c>
      <c r="H142">
        <f ca="1">(SUMIFS(OFFSET([2]掉落汇总!$C$2:$C$871,,MATCH($B142,[2]掉落汇总!$D$1:$M$1)),[2]掉落汇总!$A$2:$A$871,H$1,[2]掉落汇总!$C$2:$C$871,$Q$1)+SUMIFS(OFFSET([2]掉落汇总!$C$2:$C$871,,MATCH($B142,[2]掉落汇总!$D$1:$M$1)),[2]掉落汇总!$A$2:$A$871,H$1,[2]掉落汇总!$C$2:$C$871,$Q$2)/$Q$3)*宝箱投放计算!G142</f>
        <v>0</v>
      </c>
      <c r="I142">
        <f ca="1">(SUMIFS(OFFSET([2]掉落汇总!$C$2:$C$871,,MATCH($B142,[2]掉落汇总!$D$1:$M$1)),[2]掉落汇总!$A$2:$A$871,I$1,[2]掉落汇总!$C$2:$C$871,$Q$1)+SUMIFS(OFFSET([2]掉落汇总!$C$2:$C$871,,MATCH($B142,[2]掉落汇总!$D$1:$M$1)),[2]掉落汇总!$A$2:$A$871,I$1,[2]掉落汇总!$C$2:$C$871,$Q$2)/$Q$3)*宝箱投放计算!H142</f>
        <v>0</v>
      </c>
      <c r="J142">
        <f ca="1">(SUMIFS(OFFSET([2]掉落汇总!$C$2:$C$871,,MATCH($B142,[2]掉落汇总!$D$1:$M$1)),[2]掉落汇总!$A$2:$A$871,J$1,[2]掉落汇总!$C$2:$C$871,$Q$1)+SUMIFS(OFFSET([2]掉落汇总!$C$2:$C$871,,MATCH($B142,[2]掉落汇总!$D$1:$M$1)),[2]掉落汇总!$A$2:$A$871,J$1,[2]掉落汇总!$C$2:$C$871,$Q$2)/$Q$3)*宝箱投放计算!I142</f>
        <v>0</v>
      </c>
      <c r="K142">
        <f ca="1">(SUMIFS(OFFSET([2]掉落汇总!$C$2:$C$871,,MATCH($B142,[2]掉落汇总!$D$1:$M$1)),[2]掉落汇总!$A$2:$A$871,K$1,[2]掉落汇总!$C$2:$C$871,$Q$1)+SUMIFS(OFFSET([2]掉落汇总!$C$2:$C$871,,MATCH($B142,[2]掉落汇总!$D$1:$M$1)),[2]掉落汇总!$A$2:$A$871,K$1,[2]掉落汇总!$C$2:$C$871,$Q$2)/$Q$3)*宝箱投放计算!J142</f>
        <v>0</v>
      </c>
      <c r="L142">
        <f ca="1">(SUMIFS(OFFSET([2]掉落汇总!$C$2:$C$871,,MATCH($B142,[2]掉落汇总!$D$1:$M$1)),[2]掉落汇总!$A$2:$A$871,L$1,[2]掉落汇总!$C$2:$C$871,$Q$1)+SUMIFS(OFFSET([2]掉落汇总!$C$2:$C$871,,MATCH($B142,[2]掉落汇总!$D$1:$M$1)),[2]掉落汇总!$A$2:$A$871,L$1,[2]掉落汇总!$C$2:$C$871,$Q$2)/$Q$3)*宝箱投放计算!K142</f>
        <v>0.14863748967795209</v>
      </c>
      <c r="M142">
        <f ca="1">(SUMIFS(OFFSET([2]掉落汇总!$C$2:$C$871,,MATCH($B142,[2]掉落汇总!$D$1:$M$1)),[2]掉落汇总!$A$2:$A$871,M$1,[2]掉落汇总!$C$2:$C$871,$Q$1)+SUMIFS(OFFSET([2]掉落汇总!$C$2:$C$871,,MATCH($B142,[2]掉落汇总!$D$1:$M$1)),[2]掉落汇总!$A$2:$A$871,M$1,[2]掉落汇总!$C$2:$C$871,$Q$2)/$Q$3)*宝箱投放计算!L142</f>
        <v>0.14714469228074273</v>
      </c>
      <c r="N142">
        <f ca="1">(SUMIFS(OFFSET([2]掉落汇总!$C$2:$C$871,,MATCH($B142,[2]掉落汇总!$D$1:$M$1)),[2]掉落汇总!$A$2:$A$871,N$1,[2]掉落汇总!$C$2:$C$871,$Q$1)+SUMIFS(OFFSET([2]掉落汇总!$C$2:$C$871,,MATCH($B142,[2]掉落汇总!$D$1:$M$1)),[2]掉落汇总!$A$2:$A$871,N$1,[2]掉落汇总!$C$2:$C$871,$Q$2)/$Q$3)*宝箱投放计算!M142</f>
        <v>3.9341037619867215E-2</v>
      </c>
      <c r="O142">
        <f ca="1">(SUMIFS(OFFSET([2]掉落汇总!$C$2:$C$871,,MATCH($B142,[2]掉落汇总!$D$1:$M$1)),[2]掉落汇总!$A$2:$A$871,O$1,[2]掉落汇总!$C$2:$C$871,$Q$1)+SUMIFS(OFFSET([2]掉落汇总!$C$2:$C$871,,MATCH($B142,[2]掉落汇总!$D$1:$M$1)),[2]掉落汇总!$A$2:$A$871,O$1,[2]掉落汇总!$C$2:$C$871,$Q$2)/$Q$3)*宝箱投放计算!N142</f>
        <v>8.2982769549933721E-2</v>
      </c>
    </row>
    <row r="143" spans="1:15" x14ac:dyDescent="0.2">
      <c r="A143">
        <f>玩家成长时间线!A143</f>
        <v>142</v>
      </c>
      <c r="B143">
        <f>玩家成长时间线!B143</f>
        <v>8</v>
      </c>
      <c r="C143">
        <f ca="1">SUM($D$2:D143)</f>
        <v>408.87103704627202</v>
      </c>
      <c r="D143">
        <f t="shared" ca="1" si="2"/>
        <v>1.3140953708311305</v>
      </c>
      <c r="E143">
        <f ca="1">(SUMIFS(OFFSET([2]掉落汇总!$C$2:$C$871,,MATCH($B143,[2]掉落汇总!$D$1:$M$1)),[2]掉落汇总!$A$2:$A$871,E$1,[2]掉落汇总!$C$2:$C$871,$Q$1)+SUMIFS(OFFSET([2]掉落汇总!$C$2:$C$871,,MATCH($B143,[2]掉落汇总!$D$1:$M$1)),[2]掉落汇总!$A$2:$A$871,E$1,[2]掉落汇总!$C$2:$C$871,$Q$2)/$Q$3)*宝箱投放计算!D143</f>
        <v>0.40029230769230773</v>
      </c>
      <c r="F143">
        <f ca="1">(SUMIFS(OFFSET([2]掉落汇总!$C$2:$C$871,,MATCH($B143,[2]掉落汇总!$D$1:$M$1)),[2]掉落汇总!$A$2:$A$871,F$1,[2]掉落汇总!$C$2:$C$871,$Q$1)+SUMIFS(OFFSET([2]掉落汇总!$C$2:$C$871,,MATCH($B143,[2]掉落汇总!$D$1:$M$1)),[2]掉落汇总!$A$2:$A$871,F$1,[2]掉落汇总!$C$2:$C$871,$Q$2)/$Q$3)*宝箱投放计算!E143</f>
        <v>0.49569707401032698</v>
      </c>
      <c r="G143">
        <f ca="1">(SUMIFS(OFFSET([2]掉落汇总!$C$2:$C$871,,MATCH($B143,[2]掉落汇总!$D$1:$M$1)),[2]掉落汇总!$A$2:$A$871,G$1,[2]掉落汇总!$C$2:$C$871,$Q$1)+SUMIFS(OFFSET([2]掉落汇总!$C$2:$C$871,,MATCH($B143,[2]掉落汇总!$D$1:$M$1)),[2]掉落汇总!$A$2:$A$871,G$1,[2]掉落汇总!$C$2:$C$871,$Q$2)/$Q$3)*宝箱投放计算!F143</f>
        <v>0</v>
      </c>
      <c r="H143">
        <f ca="1">(SUMIFS(OFFSET([2]掉落汇总!$C$2:$C$871,,MATCH($B143,[2]掉落汇总!$D$1:$M$1)),[2]掉落汇总!$A$2:$A$871,H$1,[2]掉落汇总!$C$2:$C$871,$Q$1)+SUMIFS(OFFSET([2]掉落汇总!$C$2:$C$871,,MATCH($B143,[2]掉落汇总!$D$1:$M$1)),[2]掉落汇总!$A$2:$A$871,H$1,[2]掉落汇总!$C$2:$C$871,$Q$2)/$Q$3)*宝箱投放计算!G143</f>
        <v>0</v>
      </c>
      <c r="I143">
        <f ca="1">(SUMIFS(OFFSET([2]掉落汇总!$C$2:$C$871,,MATCH($B143,[2]掉落汇总!$D$1:$M$1)),[2]掉落汇总!$A$2:$A$871,I$1,[2]掉落汇总!$C$2:$C$871,$Q$1)+SUMIFS(OFFSET([2]掉落汇总!$C$2:$C$871,,MATCH($B143,[2]掉落汇总!$D$1:$M$1)),[2]掉落汇总!$A$2:$A$871,I$1,[2]掉落汇总!$C$2:$C$871,$Q$2)/$Q$3)*宝箱投放计算!H143</f>
        <v>0</v>
      </c>
      <c r="J143">
        <f ca="1">(SUMIFS(OFFSET([2]掉落汇总!$C$2:$C$871,,MATCH($B143,[2]掉落汇总!$D$1:$M$1)),[2]掉落汇总!$A$2:$A$871,J$1,[2]掉落汇总!$C$2:$C$871,$Q$1)+SUMIFS(OFFSET([2]掉落汇总!$C$2:$C$871,,MATCH($B143,[2]掉落汇总!$D$1:$M$1)),[2]掉落汇总!$A$2:$A$871,J$1,[2]掉落汇总!$C$2:$C$871,$Q$2)/$Q$3)*宝箱投放计算!I143</f>
        <v>0</v>
      </c>
      <c r="K143">
        <f ca="1">(SUMIFS(OFFSET([2]掉落汇总!$C$2:$C$871,,MATCH($B143,[2]掉落汇总!$D$1:$M$1)),[2]掉落汇总!$A$2:$A$871,K$1,[2]掉落汇总!$C$2:$C$871,$Q$1)+SUMIFS(OFFSET([2]掉落汇总!$C$2:$C$871,,MATCH($B143,[2]掉落汇总!$D$1:$M$1)),[2]掉落汇总!$A$2:$A$871,K$1,[2]掉落汇总!$C$2:$C$871,$Q$2)/$Q$3)*宝箱投放计算!J143</f>
        <v>0</v>
      </c>
      <c r="L143">
        <f ca="1">(SUMIFS(OFFSET([2]掉落汇总!$C$2:$C$871,,MATCH($B143,[2]掉落汇总!$D$1:$M$1)),[2]掉落汇总!$A$2:$A$871,L$1,[2]掉落汇总!$C$2:$C$871,$Q$1)+SUMIFS(OFFSET([2]掉落汇总!$C$2:$C$871,,MATCH($B143,[2]掉落汇总!$D$1:$M$1)),[2]掉落汇总!$A$2:$A$871,L$1,[2]掉落汇总!$C$2:$C$871,$Q$2)/$Q$3)*宝箱投放计算!K143</f>
        <v>0.14863748967795209</v>
      </c>
      <c r="M143">
        <f ca="1">(SUMIFS(OFFSET([2]掉落汇总!$C$2:$C$871,,MATCH($B143,[2]掉落汇总!$D$1:$M$1)),[2]掉落汇总!$A$2:$A$871,M$1,[2]掉落汇总!$C$2:$C$871,$Q$1)+SUMIFS(OFFSET([2]掉落汇总!$C$2:$C$871,,MATCH($B143,[2]掉落汇总!$D$1:$M$1)),[2]掉落汇总!$A$2:$A$871,M$1,[2]掉落汇总!$C$2:$C$871,$Q$2)/$Q$3)*宝箱投放计算!L143</f>
        <v>0.14714469228074273</v>
      </c>
      <c r="N143">
        <f ca="1">(SUMIFS(OFFSET([2]掉落汇总!$C$2:$C$871,,MATCH($B143,[2]掉落汇总!$D$1:$M$1)),[2]掉落汇总!$A$2:$A$871,N$1,[2]掉落汇总!$C$2:$C$871,$Q$1)+SUMIFS(OFFSET([2]掉落汇总!$C$2:$C$871,,MATCH($B143,[2]掉落汇总!$D$1:$M$1)),[2]掉落汇总!$A$2:$A$871,N$1,[2]掉落汇总!$C$2:$C$871,$Q$2)/$Q$3)*宝箱投放计算!M143</f>
        <v>3.9341037619867215E-2</v>
      </c>
      <c r="O143">
        <f ca="1">(SUMIFS(OFFSET([2]掉落汇总!$C$2:$C$871,,MATCH($B143,[2]掉落汇总!$D$1:$M$1)),[2]掉落汇总!$A$2:$A$871,O$1,[2]掉落汇总!$C$2:$C$871,$Q$1)+SUMIFS(OFFSET([2]掉落汇总!$C$2:$C$871,,MATCH($B143,[2]掉落汇总!$D$1:$M$1)),[2]掉落汇总!$A$2:$A$871,O$1,[2]掉落汇总!$C$2:$C$871,$Q$2)/$Q$3)*宝箱投放计算!N143</f>
        <v>8.2982769549933721E-2</v>
      </c>
    </row>
    <row r="144" spans="1:15" x14ac:dyDescent="0.2">
      <c r="A144">
        <f>玩家成长时间线!A144</f>
        <v>143</v>
      </c>
      <c r="B144">
        <f>玩家成长时间线!B144</f>
        <v>9</v>
      </c>
      <c r="C144">
        <f ca="1">SUM($D$2:D144)</f>
        <v>414.68888581499658</v>
      </c>
      <c r="D144">
        <f t="shared" ca="1" si="2"/>
        <v>5.8178487687245619</v>
      </c>
      <c r="E144">
        <f ca="1">(SUMIFS(OFFSET([2]掉落汇总!$C$2:$C$871,,MATCH($B144,[2]掉落汇总!$D$1:$M$1)),[2]掉落汇总!$A$2:$A$871,E$1,[2]掉落汇总!$C$2:$C$871,$Q$1)+SUMIFS(OFFSET([2]掉落汇总!$C$2:$C$871,,MATCH($B144,[2]掉落汇总!$D$1:$M$1)),[2]掉落汇总!$A$2:$A$871,E$1,[2]掉落汇总!$C$2:$C$871,$Q$2)/$Q$3)*宝箱投放计算!D144</f>
        <v>0.39656270447110142</v>
      </c>
      <c r="F144">
        <f ca="1">(SUMIFS(OFFSET([2]掉落汇总!$C$2:$C$871,,MATCH($B144,[2]掉落汇总!$D$1:$M$1)),[2]掉落汇总!$A$2:$A$871,F$1,[2]掉落汇总!$C$2:$C$871,$Q$1)+SUMIFS(OFFSET([2]掉落汇总!$C$2:$C$871,,MATCH($B144,[2]掉落汇总!$D$1:$M$1)),[2]掉落汇总!$A$2:$A$871,F$1,[2]掉落汇总!$C$2:$C$871,$Q$2)/$Q$3)*宝箱投放计算!E144</f>
        <v>0.61962134251290868</v>
      </c>
      <c r="G144">
        <f ca="1">(SUMIFS(OFFSET([2]掉落汇总!$C$2:$C$871,,MATCH($B144,[2]掉落汇总!$D$1:$M$1)),[2]掉落汇总!$A$2:$A$871,G$1,[2]掉落汇总!$C$2:$C$871,$Q$1)+SUMIFS(OFFSET([2]掉落汇总!$C$2:$C$871,,MATCH($B144,[2]掉落汇总!$D$1:$M$1)),[2]掉落汇总!$A$2:$A$871,G$1,[2]掉落汇总!$C$2:$C$871,$Q$2)/$Q$3)*宝箱投放计算!F144</f>
        <v>0</v>
      </c>
      <c r="H144">
        <f ca="1">(SUMIFS(OFFSET([2]掉落汇总!$C$2:$C$871,,MATCH($B144,[2]掉落汇总!$D$1:$M$1)),[2]掉落汇总!$A$2:$A$871,H$1,[2]掉落汇总!$C$2:$C$871,$Q$1)+SUMIFS(OFFSET([2]掉落汇总!$C$2:$C$871,,MATCH($B144,[2]掉落汇总!$D$1:$M$1)),[2]掉落汇总!$A$2:$A$871,H$1,[2]掉落汇总!$C$2:$C$871,$Q$2)/$Q$3)*宝箱投放计算!G144</f>
        <v>0</v>
      </c>
      <c r="I144">
        <f ca="1">(SUMIFS(OFFSET([2]掉落汇总!$C$2:$C$871,,MATCH($B144,[2]掉落汇总!$D$1:$M$1)),[2]掉落汇总!$A$2:$A$871,I$1,[2]掉落汇总!$C$2:$C$871,$Q$1)+SUMIFS(OFFSET([2]掉落汇总!$C$2:$C$871,,MATCH($B144,[2]掉落汇总!$D$1:$M$1)),[2]掉落汇总!$A$2:$A$871,I$1,[2]掉落汇总!$C$2:$C$871,$Q$2)/$Q$3)*宝箱投放计算!H144</f>
        <v>0.89605873261205571</v>
      </c>
      <c r="J144">
        <f ca="1">(SUMIFS(OFFSET([2]掉落汇总!$C$2:$C$871,,MATCH($B144,[2]掉落汇总!$D$1:$M$1)),[2]掉落汇总!$A$2:$A$871,J$1,[2]掉落汇总!$C$2:$C$871,$Q$1)+SUMIFS(OFFSET([2]掉落汇总!$C$2:$C$871,,MATCH($B144,[2]掉落汇总!$D$1:$M$1)),[2]掉落汇总!$A$2:$A$871,J$1,[2]掉落汇总!$C$2:$C$871,$Q$2)/$Q$3)*宝箱投放计算!I144</f>
        <v>3.4874999999999998</v>
      </c>
      <c r="K144">
        <f ca="1">(SUMIFS(OFFSET([2]掉落汇总!$C$2:$C$871,,MATCH($B144,[2]掉落汇总!$D$1:$M$1)),[2]掉落汇总!$A$2:$A$871,K$1,[2]掉落汇总!$C$2:$C$871,$Q$1)+SUMIFS(OFFSET([2]掉落汇总!$C$2:$C$871,,MATCH($B144,[2]掉落汇总!$D$1:$M$1)),[2]掉落汇总!$A$2:$A$871,K$1,[2]掉落汇总!$C$2:$C$871,$Q$2)/$Q$3)*宝箱投放计算!J144</f>
        <v>0</v>
      </c>
      <c r="L144">
        <f ca="1">(SUMIFS(OFFSET([2]掉落汇总!$C$2:$C$871,,MATCH($B144,[2]掉落汇总!$D$1:$M$1)),[2]掉落汇总!$A$2:$A$871,L$1,[2]掉落汇总!$C$2:$C$871,$Q$1)+SUMIFS(OFFSET([2]掉落汇总!$C$2:$C$871,,MATCH($B144,[2]掉落汇总!$D$1:$M$1)),[2]掉落汇总!$A$2:$A$871,L$1,[2]掉落汇总!$C$2:$C$871,$Q$2)/$Q$3)*宝箱投放计算!K144</f>
        <v>0.14863748967795209</v>
      </c>
      <c r="M144">
        <f ca="1">(SUMIFS(OFFSET([2]掉落汇总!$C$2:$C$871,,MATCH($B144,[2]掉落汇总!$D$1:$M$1)),[2]掉落汇总!$A$2:$A$871,M$1,[2]掉落汇总!$C$2:$C$871,$Q$1)+SUMIFS(OFFSET([2]掉落汇总!$C$2:$C$871,,MATCH($B144,[2]掉落汇总!$D$1:$M$1)),[2]掉落汇总!$A$2:$A$871,M$1,[2]掉落汇总!$C$2:$C$871,$Q$2)/$Q$3)*宝箱投放计算!L144</f>
        <v>0.14714469228074273</v>
      </c>
      <c r="N144">
        <f ca="1">(SUMIFS(OFFSET([2]掉落汇总!$C$2:$C$871,,MATCH($B144,[2]掉落汇总!$D$1:$M$1)),[2]掉落汇总!$A$2:$A$871,N$1,[2]掉落汇总!$C$2:$C$871,$Q$1)+SUMIFS(OFFSET([2]掉落汇总!$C$2:$C$871,,MATCH($B144,[2]掉落汇总!$D$1:$M$1)),[2]掉落汇总!$A$2:$A$871,N$1,[2]掉落汇总!$C$2:$C$871,$Q$2)/$Q$3)*宝箱投放计算!M144</f>
        <v>3.9341037619867215E-2</v>
      </c>
      <c r="O144">
        <f ca="1">(SUMIFS(OFFSET([2]掉落汇总!$C$2:$C$871,,MATCH($B144,[2]掉落汇总!$D$1:$M$1)),[2]掉落汇总!$A$2:$A$871,O$1,[2]掉落汇总!$C$2:$C$871,$Q$1)+SUMIFS(OFFSET([2]掉落汇总!$C$2:$C$871,,MATCH($B144,[2]掉落汇总!$D$1:$M$1)),[2]掉落汇总!$A$2:$A$871,O$1,[2]掉落汇总!$C$2:$C$871,$Q$2)/$Q$3)*宝箱投放计算!N144</f>
        <v>8.2982769549933721E-2</v>
      </c>
    </row>
    <row r="145" spans="1:15" x14ac:dyDescent="0.2">
      <c r="A145">
        <f>玩家成长时间线!A145</f>
        <v>144</v>
      </c>
      <c r="B145">
        <f>玩家成长时间线!B145</f>
        <v>9</v>
      </c>
      <c r="C145">
        <f ca="1">SUM($D$2:D145)</f>
        <v>416.12492067117449</v>
      </c>
      <c r="D145">
        <f t="shared" ca="1" si="2"/>
        <v>1.4360348561779366</v>
      </c>
      <c r="E145">
        <f ca="1">(SUMIFS(OFFSET([2]掉落汇总!$C$2:$C$871,,MATCH($B145,[2]掉落汇总!$D$1:$M$1)),[2]掉落汇总!$A$2:$A$871,E$1,[2]掉落汇总!$C$2:$C$871,$Q$1)+SUMIFS(OFFSET([2]掉落汇总!$C$2:$C$871,,MATCH($B145,[2]掉落汇总!$D$1:$M$1)),[2]掉落汇总!$A$2:$A$871,E$1,[2]掉落汇总!$C$2:$C$871,$Q$2)/$Q$3)*宝箱投放计算!D145</f>
        <v>0.39830752453653218</v>
      </c>
      <c r="F145">
        <f ca="1">(SUMIFS(OFFSET([2]掉落汇总!$C$2:$C$871,,MATCH($B145,[2]掉落汇总!$D$1:$M$1)),[2]掉落汇总!$A$2:$A$871,F$1,[2]掉落汇总!$C$2:$C$871,$Q$1)+SUMIFS(OFFSET([2]掉落汇总!$C$2:$C$871,,MATCH($B145,[2]掉落汇总!$D$1:$M$1)),[2]掉落汇总!$A$2:$A$871,F$1,[2]掉落汇总!$C$2:$C$871,$Q$2)/$Q$3)*宝箱投放计算!E145</f>
        <v>0.61962134251290868</v>
      </c>
      <c r="G145">
        <f ca="1">(SUMIFS(OFFSET([2]掉落汇总!$C$2:$C$871,,MATCH($B145,[2]掉落汇总!$D$1:$M$1)),[2]掉落汇总!$A$2:$A$871,G$1,[2]掉落汇总!$C$2:$C$871,$Q$1)+SUMIFS(OFFSET([2]掉落汇总!$C$2:$C$871,,MATCH($B145,[2]掉落汇总!$D$1:$M$1)),[2]掉落汇总!$A$2:$A$871,G$1,[2]掉落汇总!$C$2:$C$871,$Q$2)/$Q$3)*宝箱投放计算!F145</f>
        <v>0</v>
      </c>
      <c r="H145">
        <f ca="1">(SUMIFS(OFFSET([2]掉落汇总!$C$2:$C$871,,MATCH($B145,[2]掉落汇总!$D$1:$M$1)),[2]掉落汇总!$A$2:$A$871,H$1,[2]掉落汇总!$C$2:$C$871,$Q$1)+SUMIFS(OFFSET([2]掉落汇总!$C$2:$C$871,,MATCH($B145,[2]掉落汇总!$D$1:$M$1)),[2]掉落汇总!$A$2:$A$871,H$1,[2]掉落汇总!$C$2:$C$871,$Q$2)/$Q$3)*宝箱投放计算!G145</f>
        <v>0</v>
      </c>
      <c r="I145">
        <f ca="1">(SUMIFS(OFFSET([2]掉落汇总!$C$2:$C$871,,MATCH($B145,[2]掉落汇总!$D$1:$M$1)),[2]掉落汇总!$A$2:$A$871,I$1,[2]掉落汇总!$C$2:$C$871,$Q$1)+SUMIFS(OFFSET([2]掉落汇总!$C$2:$C$871,,MATCH($B145,[2]掉落汇总!$D$1:$M$1)),[2]掉落汇总!$A$2:$A$871,I$1,[2]掉落汇总!$C$2:$C$871,$Q$2)/$Q$3)*宝箱投放计算!H145</f>
        <v>0</v>
      </c>
      <c r="J145">
        <f ca="1">(SUMIFS(OFFSET([2]掉落汇总!$C$2:$C$871,,MATCH($B145,[2]掉落汇总!$D$1:$M$1)),[2]掉落汇总!$A$2:$A$871,J$1,[2]掉落汇总!$C$2:$C$871,$Q$1)+SUMIFS(OFFSET([2]掉落汇总!$C$2:$C$871,,MATCH($B145,[2]掉落汇总!$D$1:$M$1)),[2]掉落汇总!$A$2:$A$871,J$1,[2]掉落汇总!$C$2:$C$871,$Q$2)/$Q$3)*宝箱投放计算!I145</f>
        <v>0</v>
      </c>
      <c r="K145">
        <f ca="1">(SUMIFS(OFFSET([2]掉落汇总!$C$2:$C$871,,MATCH($B145,[2]掉落汇总!$D$1:$M$1)),[2]掉落汇总!$A$2:$A$871,K$1,[2]掉落汇总!$C$2:$C$871,$Q$1)+SUMIFS(OFFSET([2]掉落汇总!$C$2:$C$871,,MATCH($B145,[2]掉落汇总!$D$1:$M$1)),[2]掉落汇总!$A$2:$A$871,K$1,[2]掉落汇总!$C$2:$C$871,$Q$2)/$Q$3)*宝箱投放计算!J145</f>
        <v>0</v>
      </c>
      <c r="L145">
        <f ca="1">(SUMIFS(OFFSET([2]掉落汇总!$C$2:$C$871,,MATCH($B145,[2]掉落汇总!$D$1:$M$1)),[2]掉落汇总!$A$2:$A$871,L$1,[2]掉落汇总!$C$2:$C$871,$Q$1)+SUMIFS(OFFSET([2]掉落汇总!$C$2:$C$871,,MATCH($B145,[2]掉落汇总!$D$1:$M$1)),[2]掉落汇总!$A$2:$A$871,L$1,[2]掉落汇总!$C$2:$C$871,$Q$2)/$Q$3)*宝箱投放计算!K145</f>
        <v>0.14863748967795209</v>
      </c>
      <c r="M145">
        <f ca="1">(SUMIFS(OFFSET([2]掉落汇总!$C$2:$C$871,,MATCH($B145,[2]掉落汇总!$D$1:$M$1)),[2]掉落汇总!$A$2:$A$871,M$1,[2]掉落汇总!$C$2:$C$871,$Q$1)+SUMIFS(OFFSET([2]掉落汇总!$C$2:$C$871,,MATCH($B145,[2]掉落汇总!$D$1:$M$1)),[2]掉落汇总!$A$2:$A$871,M$1,[2]掉落汇总!$C$2:$C$871,$Q$2)/$Q$3)*宝箱投放计算!L145</f>
        <v>0.14714469228074273</v>
      </c>
      <c r="N145">
        <f ca="1">(SUMIFS(OFFSET([2]掉落汇总!$C$2:$C$871,,MATCH($B145,[2]掉落汇总!$D$1:$M$1)),[2]掉落汇总!$A$2:$A$871,N$1,[2]掉落汇总!$C$2:$C$871,$Q$1)+SUMIFS(OFFSET([2]掉落汇总!$C$2:$C$871,,MATCH($B145,[2]掉落汇总!$D$1:$M$1)),[2]掉落汇总!$A$2:$A$871,N$1,[2]掉落汇总!$C$2:$C$871,$Q$2)/$Q$3)*宝箱投放计算!M145</f>
        <v>3.9341037619867215E-2</v>
      </c>
      <c r="O145">
        <f ca="1">(SUMIFS(OFFSET([2]掉落汇总!$C$2:$C$871,,MATCH($B145,[2]掉落汇总!$D$1:$M$1)),[2]掉落汇总!$A$2:$A$871,O$1,[2]掉落汇总!$C$2:$C$871,$Q$1)+SUMIFS(OFFSET([2]掉落汇总!$C$2:$C$871,,MATCH($B145,[2]掉落汇总!$D$1:$M$1)),[2]掉落汇总!$A$2:$A$871,O$1,[2]掉落汇总!$C$2:$C$871,$Q$2)/$Q$3)*宝箱投放计算!N145</f>
        <v>8.2982769549933721E-2</v>
      </c>
    </row>
    <row r="146" spans="1:15" x14ac:dyDescent="0.2">
      <c r="A146">
        <f>玩家成长时间线!A146</f>
        <v>145</v>
      </c>
      <c r="B146">
        <f>玩家成长时间线!B146</f>
        <v>9</v>
      </c>
      <c r="C146">
        <f ca="1">SUM($D$2:D146)</f>
        <v>417.58014854807215</v>
      </c>
      <c r="D146">
        <f t="shared" ca="1" si="2"/>
        <v>1.4552278768976747</v>
      </c>
      <c r="E146">
        <f ca="1">(SUMIFS(OFFSET([2]掉落汇总!$C$2:$C$871,,MATCH($B146,[2]掉落汇总!$D$1:$M$1)),[2]掉落汇总!$A$2:$A$871,E$1,[2]掉落汇总!$C$2:$C$871,$Q$1)+SUMIFS(OFFSET([2]掉落汇总!$C$2:$C$871,,MATCH($B146,[2]掉落汇总!$D$1:$M$1)),[2]掉落汇总!$A$2:$A$871,E$1,[2]掉落汇总!$C$2:$C$871,$Q$2)/$Q$3)*宝箱投放计算!D146</f>
        <v>0.41750054525627039</v>
      </c>
      <c r="F146">
        <f ca="1">(SUMIFS(OFFSET([2]掉落汇总!$C$2:$C$871,,MATCH($B146,[2]掉落汇总!$D$1:$M$1)),[2]掉落汇总!$A$2:$A$871,F$1,[2]掉落汇总!$C$2:$C$871,$Q$1)+SUMIFS(OFFSET([2]掉落汇总!$C$2:$C$871,,MATCH($B146,[2]掉落汇总!$D$1:$M$1)),[2]掉落汇总!$A$2:$A$871,F$1,[2]掉落汇总!$C$2:$C$871,$Q$2)/$Q$3)*宝箱投放计算!E146</f>
        <v>0.61962134251290868</v>
      </c>
      <c r="G146">
        <f ca="1">(SUMIFS(OFFSET([2]掉落汇总!$C$2:$C$871,,MATCH($B146,[2]掉落汇总!$D$1:$M$1)),[2]掉落汇总!$A$2:$A$871,G$1,[2]掉落汇总!$C$2:$C$871,$Q$1)+SUMIFS(OFFSET([2]掉落汇总!$C$2:$C$871,,MATCH($B146,[2]掉落汇总!$D$1:$M$1)),[2]掉落汇总!$A$2:$A$871,G$1,[2]掉落汇总!$C$2:$C$871,$Q$2)/$Q$3)*宝箱投放计算!F146</f>
        <v>0</v>
      </c>
      <c r="H146">
        <f ca="1">(SUMIFS(OFFSET([2]掉落汇总!$C$2:$C$871,,MATCH($B146,[2]掉落汇总!$D$1:$M$1)),[2]掉落汇总!$A$2:$A$871,H$1,[2]掉落汇总!$C$2:$C$871,$Q$1)+SUMIFS(OFFSET([2]掉落汇总!$C$2:$C$871,,MATCH($B146,[2]掉落汇总!$D$1:$M$1)),[2]掉落汇总!$A$2:$A$871,H$1,[2]掉落汇总!$C$2:$C$871,$Q$2)/$Q$3)*宝箱投放计算!G146</f>
        <v>0</v>
      </c>
      <c r="I146">
        <f ca="1">(SUMIFS(OFFSET([2]掉落汇总!$C$2:$C$871,,MATCH($B146,[2]掉落汇总!$D$1:$M$1)),[2]掉落汇总!$A$2:$A$871,I$1,[2]掉落汇总!$C$2:$C$871,$Q$1)+SUMIFS(OFFSET([2]掉落汇总!$C$2:$C$871,,MATCH($B146,[2]掉落汇总!$D$1:$M$1)),[2]掉落汇总!$A$2:$A$871,I$1,[2]掉落汇总!$C$2:$C$871,$Q$2)/$Q$3)*宝箱投放计算!H146</f>
        <v>0</v>
      </c>
      <c r="J146">
        <f ca="1">(SUMIFS(OFFSET([2]掉落汇总!$C$2:$C$871,,MATCH($B146,[2]掉落汇总!$D$1:$M$1)),[2]掉落汇总!$A$2:$A$871,J$1,[2]掉落汇总!$C$2:$C$871,$Q$1)+SUMIFS(OFFSET([2]掉落汇总!$C$2:$C$871,,MATCH($B146,[2]掉落汇总!$D$1:$M$1)),[2]掉落汇总!$A$2:$A$871,J$1,[2]掉落汇总!$C$2:$C$871,$Q$2)/$Q$3)*宝箱投放计算!I146</f>
        <v>0</v>
      </c>
      <c r="K146">
        <f ca="1">(SUMIFS(OFFSET([2]掉落汇总!$C$2:$C$871,,MATCH($B146,[2]掉落汇总!$D$1:$M$1)),[2]掉落汇总!$A$2:$A$871,K$1,[2]掉落汇总!$C$2:$C$871,$Q$1)+SUMIFS(OFFSET([2]掉落汇总!$C$2:$C$871,,MATCH($B146,[2]掉落汇总!$D$1:$M$1)),[2]掉落汇总!$A$2:$A$871,K$1,[2]掉落汇总!$C$2:$C$871,$Q$2)/$Q$3)*宝箱投放计算!J146</f>
        <v>0</v>
      </c>
      <c r="L146">
        <f ca="1">(SUMIFS(OFFSET([2]掉落汇总!$C$2:$C$871,,MATCH($B146,[2]掉落汇总!$D$1:$M$1)),[2]掉落汇总!$A$2:$A$871,L$1,[2]掉落汇总!$C$2:$C$871,$Q$1)+SUMIFS(OFFSET([2]掉落汇总!$C$2:$C$871,,MATCH($B146,[2]掉落汇总!$D$1:$M$1)),[2]掉落汇总!$A$2:$A$871,L$1,[2]掉落汇总!$C$2:$C$871,$Q$2)/$Q$3)*宝箱投放计算!K146</f>
        <v>0.14863748967795209</v>
      </c>
      <c r="M146">
        <f ca="1">(SUMIFS(OFFSET([2]掉落汇总!$C$2:$C$871,,MATCH($B146,[2]掉落汇总!$D$1:$M$1)),[2]掉落汇总!$A$2:$A$871,M$1,[2]掉落汇总!$C$2:$C$871,$Q$1)+SUMIFS(OFFSET([2]掉落汇总!$C$2:$C$871,,MATCH($B146,[2]掉落汇总!$D$1:$M$1)),[2]掉落汇总!$A$2:$A$871,M$1,[2]掉落汇总!$C$2:$C$871,$Q$2)/$Q$3)*宝箱投放计算!L146</f>
        <v>0.14714469228074273</v>
      </c>
      <c r="N146">
        <f ca="1">(SUMIFS(OFFSET([2]掉落汇总!$C$2:$C$871,,MATCH($B146,[2]掉落汇总!$D$1:$M$1)),[2]掉落汇总!$A$2:$A$871,N$1,[2]掉落汇总!$C$2:$C$871,$Q$1)+SUMIFS(OFFSET([2]掉落汇总!$C$2:$C$871,,MATCH($B146,[2]掉落汇总!$D$1:$M$1)),[2]掉落汇总!$A$2:$A$871,N$1,[2]掉落汇总!$C$2:$C$871,$Q$2)/$Q$3)*宝箱投放计算!M146</f>
        <v>3.9341037619867215E-2</v>
      </c>
      <c r="O146">
        <f ca="1">(SUMIFS(OFFSET([2]掉落汇总!$C$2:$C$871,,MATCH($B146,[2]掉落汇总!$D$1:$M$1)),[2]掉落汇总!$A$2:$A$871,O$1,[2]掉落汇总!$C$2:$C$871,$Q$1)+SUMIFS(OFFSET([2]掉落汇总!$C$2:$C$871,,MATCH($B146,[2]掉落汇总!$D$1:$M$1)),[2]掉落汇总!$A$2:$A$871,O$1,[2]掉落汇总!$C$2:$C$871,$Q$2)/$Q$3)*宝箱投放计算!N146</f>
        <v>8.2982769549933721E-2</v>
      </c>
    </row>
    <row r="147" spans="1:15" x14ac:dyDescent="0.2">
      <c r="A147">
        <f>玩家成长时间线!A147</f>
        <v>146</v>
      </c>
      <c r="B147">
        <f>玩家成长时间线!B147</f>
        <v>10</v>
      </c>
      <c r="C147">
        <f ca="1">SUM($D$2:D147)</f>
        <v>422.72316063983743</v>
      </c>
      <c r="D147">
        <f t="shared" ca="1" si="2"/>
        <v>5.1430120917652697</v>
      </c>
      <c r="E147">
        <f ca="1">(SUMIFS(OFFSET([2]掉落汇总!$C$2:$C$871,,MATCH($B147,[2]掉落汇总!$D$1:$M$1)),[2]掉落汇总!$A$2:$A$871,E$1,[2]掉落汇总!$C$2:$C$871,$Q$1)+SUMIFS(OFFSET([2]掉落汇总!$C$2:$C$871,,MATCH($B147,[2]掉落汇总!$D$1:$M$1)),[2]掉落汇总!$A$2:$A$871,E$1,[2]掉落汇总!$C$2:$C$871,$Q$2)/$Q$3)*宝箱投放计算!D147</f>
        <v>0.38763598106259861</v>
      </c>
      <c r="F147">
        <f ca="1">(SUMIFS(OFFSET([2]掉落汇总!$C$2:$C$871,,MATCH($B147,[2]掉落汇总!$D$1:$M$1)),[2]掉落汇总!$A$2:$A$871,F$1,[2]掉落汇总!$C$2:$C$871,$Q$1)+SUMIFS(OFFSET([2]掉落汇总!$C$2:$C$871,,MATCH($B147,[2]掉落汇总!$D$1:$M$1)),[2]掉落汇总!$A$2:$A$871,F$1,[2]掉落汇总!$C$2:$C$871,$Q$2)/$Q$3)*宝箱投放计算!E147</f>
        <v>0.61962134251290868</v>
      </c>
      <c r="G147">
        <f ca="1">(SUMIFS(OFFSET([2]掉落汇总!$C$2:$C$871,,MATCH($B147,[2]掉落汇总!$D$1:$M$1)),[2]掉落汇总!$A$2:$A$871,G$1,[2]掉落汇总!$C$2:$C$871,$Q$1)+SUMIFS(OFFSET([2]掉落汇总!$C$2:$C$871,,MATCH($B147,[2]掉落汇总!$D$1:$M$1)),[2]掉落汇总!$A$2:$A$871,G$1,[2]掉落汇总!$C$2:$C$871,$Q$2)/$Q$3)*宝箱投放计算!F147</f>
        <v>0</v>
      </c>
      <c r="H147">
        <f ca="1">(SUMIFS(OFFSET([2]掉落汇总!$C$2:$C$871,,MATCH($B147,[2]掉落汇总!$D$1:$M$1)),[2]掉落汇总!$A$2:$A$871,H$1,[2]掉落汇总!$C$2:$C$871,$Q$1)+SUMIFS(OFFSET([2]掉落汇总!$C$2:$C$871,,MATCH($B147,[2]掉落汇总!$D$1:$M$1)),[2]掉落汇总!$A$2:$A$871,H$1,[2]掉落汇总!$C$2:$C$871,$Q$2)/$Q$3)*宝箱投放计算!G147</f>
        <v>0</v>
      </c>
      <c r="I147">
        <f ca="1">(SUMIFS(OFFSET([2]掉落汇总!$C$2:$C$871,,MATCH($B147,[2]掉落汇总!$D$1:$M$1)),[2]掉落汇总!$A$2:$A$871,I$1,[2]掉落汇总!$C$2:$C$871,$Q$1)+SUMIFS(OFFSET([2]掉落汇总!$C$2:$C$871,,MATCH($B147,[2]掉落汇总!$D$1:$M$1)),[2]掉落汇总!$A$2:$A$871,I$1,[2]掉落汇总!$C$2:$C$871,$Q$2)/$Q$3)*宝箱投放计算!H147</f>
        <v>0</v>
      </c>
      <c r="J147">
        <f ca="1">(SUMIFS(OFFSET([2]掉落汇总!$C$2:$C$871,,MATCH($B147,[2]掉落汇总!$D$1:$M$1)),[2]掉落汇总!$A$2:$A$871,J$1,[2]掉落汇总!$C$2:$C$871,$Q$1)+SUMIFS(OFFSET([2]掉落汇总!$C$2:$C$871,,MATCH($B147,[2]掉落汇总!$D$1:$M$1)),[2]掉落汇总!$A$2:$A$871,J$1,[2]掉落汇总!$C$2:$C$871,$Q$2)/$Q$3)*宝箱投放计算!I147</f>
        <v>3.7176487790612662</v>
      </c>
      <c r="K147">
        <f ca="1">(SUMIFS(OFFSET([2]掉落汇总!$C$2:$C$871,,MATCH($B147,[2]掉落汇总!$D$1:$M$1)),[2]掉落汇总!$A$2:$A$871,K$1,[2]掉落汇总!$C$2:$C$871,$Q$1)+SUMIFS(OFFSET([2]掉落汇总!$C$2:$C$871,,MATCH($B147,[2]掉落汇总!$D$1:$M$1)),[2]掉落汇总!$A$2:$A$871,K$1,[2]掉落汇总!$C$2:$C$871,$Q$2)/$Q$3)*宝箱投放计算!J147</f>
        <v>0</v>
      </c>
      <c r="L147">
        <f ca="1">(SUMIFS(OFFSET([2]掉落汇总!$C$2:$C$871,,MATCH($B147,[2]掉落汇总!$D$1:$M$1)),[2]掉落汇总!$A$2:$A$871,L$1,[2]掉落汇总!$C$2:$C$871,$Q$1)+SUMIFS(OFFSET([2]掉落汇总!$C$2:$C$871,,MATCH($B147,[2]掉落汇总!$D$1:$M$1)),[2]掉落汇总!$A$2:$A$871,L$1,[2]掉落汇总!$C$2:$C$871,$Q$2)/$Q$3)*宝箱投放计算!K147</f>
        <v>0.14863748967795209</v>
      </c>
      <c r="M147">
        <f ca="1">(SUMIFS(OFFSET([2]掉落汇总!$C$2:$C$871,,MATCH($B147,[2]掉落汇总!$D$1:$M$1)),[2]掉落汇总!$A$2:$A$871,M$1,[2]掉落汇总!$C$2:$C$871,$Q$1)+SUMIFS(OFFSET([2]掉落汇总!$C$2:$C$871,,MATCH($B147,[2]掉落汇总!$D$1:$M$1)),[2]掉落汇总!$A$2:$A$871,M$1,[2]掉落汇总!$C$2:$C$871,$Q$2)/$Q$3)*宝箱投放计算!L147</f>
        <v>0.14714469228074273</v>
      </c>
      <c r="N147">
        <f ca="1">(SUMIFS(OFFSET([2]掉落汇总!$C$2:$C$871,,MATCH($B147,[2]掉落汇总!$D$1:$M$1)),[2]掉落汇总!$A$2:$A$871,N$1,[2]掉落汇总!$C$2:$C$871,$Q$1)+SUMIFS(OFFSET([2]掉落汇总!$C$2:$C$871,,MATCH($B147,[2]掉落汇总!$D$1:$M$1)),[2]掉落汇总!$A$2:$A$871,N$1,[2]掉落汇总!$C$2:$C$871,$Q$2)/$Q$3)*宝箱投放计算!M147</f>
        <v>3.9341037619867215E-2</v>
      </c>
      <c r="O147">
        <f ca="1">(SUMIFS(OFFSET([2]掉落汇总!$C$2:$C$871,,MATCH($B147,[2]掉落汇总!$D$1:$M$1)),[2]掉落汇总!$A$2:$A$871,O$1,[2]掉落汇总!$C$2:$C$871,$Q$1)+SUMIFS(OFFSET([2]掉落汇总!$C$2:$C$871,,MATCH($B147,[2]掉落汇总!$D$1:$M$1)),[2]掉落汇总!$A$2:$A$871,O$1,[2]掉落汇总!$C$2:$C$871,$Q$2)/$Q$3)*宝箱投放计算!N147</f>
        <v>8.2982769549933721E-2</v>
      </c>
    </row>
    <row r="148" spans="1:15" x14ac:dyDescent="0.2">
      <c r="A148">
        <f>玩家成长时间线!A148</f>
        <v>147</v>
      </c>
      <c r="B148">
        <f>玩家成长时间线!B148</f>
        <v>10</v>
      </c>
      <c r="C148">
        <f ca="1">SUM($D$2:D148)</f>
        <v>424.15020727710743</v>
      </c>
      <c r="D148">
        <f t="shared" ca="1" si="2"/>
        <v>1.427046637270021</v>
      </c>
      <c r="E148">
        <f ca="1">(SUMIFS(OFFSET([2]掉落汇总!$C$2:$C$871,,MATCH($B148,[2]掉落汇总!$D$1:$M$1)),[2]掉落汇总!$A$2:$A$871,E$1,[2]掉落汇总!$C$2:$C$871,$Q$1)+SUMIFS(OFFSET([2]掉落汇总!$C$2:$C$871,,MATCH($B148,[2]掉落汇总!$D$1:$M$1)),[2]掉落汇总!$A$2:$A$871,E$1,[2]掉落汇总!$C$2:$C$871,$Q$2)/$Q$3)*宝箱投放计算!D148</f>
        <v>0.38931930562861655</v>
      </c>
      <c r="F148">
        <f ca="1">(SUMIFS(OFFSET([2]掉落汇总!$C$2:$C$871,,MATCH($B148,[2]掉落汇总!$D$1:$M$1)),[2]掉落汇总!$A$2:$A$871,F$1,[2]掉落汇总!$C$2:$C$871,$Q$1)+SUMIFS(OFFSET([2]掉落汇总!$C$2:$C$871,,MATCH($B148,[2]掉落汇总!$D$1:$M$1)),[2]掉落汇总!$A$2:$A$871,F$1,[2]掉落汇总!$C$2:$C$871,$Q$2)/$Q$3)*宝箱投放计算!E148</f>
        <v>0.61962134251290868</v>
      </c>
      <c r="G148">
        <f ca="1">(SUMIFS(OFFSET([2]掉落汇总!$C$2:$C$871,,MATCH($B148,[2]掉落汇总!$D$1:$M$1)),[2]掉落汇总!$A$2:$A$871,G$1,[2]掉落汇总!$C$2:$C$871,$Q$1)+SUMIFS(OFFSET([2]掉落汇总!$C$2:$C$871,,MATCH($B148,[2]掉落汇总!$D$1:$M$1)),[2]掉落汇总!$A$2:$A$871,G$1,[2]掉落汇总!$C$2:$C$871,$Q$2)/$Q$3)*宝箱投放计算!F148</f>
        <v>0</v>
      </c>
      <c r="H148">
        <f ca="1">(SUMIFS(OFFSET([2]掉落汇总!$C$2:$C$871,,MATCH($B148,[2]掉落汇总!$D$1:$M$1)),[2]掉落汇总!$A$2:$A$871,H$1,[2]掉落汇总!$C$2:$C$871,$Q$1)+SUMIFS(OFFSET([2]掉落汇总!$C$2:$C$871,,MATCH($B148,[2]掉落汇总!$D$1:$M$1)),[2]掉落汇总!$A$2:$A$871,H$1,[2]掉落汇总!$C$2:$C$871,$Q$2)/$Q$3)*宝箱投放计算!G148</f>
        <v>0</v>
      </c>
      <c r="I148">
        <f ca="1">(SUMIFS(OFFSET([2]掉落汇总!$C$2:$C$871,,MATCH($B148,[2]掉落汇总!$D$1:$M$1)),[2]掉落汇总!$A$2:$A$871,I$1,[2]掉落汇总!$C$2:$C$871,$Q$1)+SUMIFS(OFFSET([2]掉落汇总!$C$2:$C$871,,MATCH($B148,[2]掉落汇总!$D$1:$M$1)),[2]掉落汇总!$A$2:$A$871,I$1,[2]掉落汇总!$C$2:$C$871,$Q$2)/$Q$3)*宝箱投放计算!H148</f>
        <v>0</v>
      </c>
      <c r="J148">
        <f ca="1">(SUMIFS(OFFSET([2]掉落汇总!$C$2:$C$871,,MATCH($B148,[2]掉落汇总!$D$1:$M$1)),[2]掉落汇总!$A$2:$A$871,J$1,[2]掉落汇总!$C$2:$C$871,$Q$1)+SUMIFS(OFFSET([2]掉落汇总!$C$2:$C$871,,MATCH($B148,[2]掉落汇总!$D$1:$M$1)),[2]掉落汇总!$A$2:$A$871,J$1,[2]掉落汇总!$C$2:$C$871,$Q$2)/$Q$3)*宝箱投放计算!I148</f>
        <v>0</v>
      </c>
      <c r="K148">
        <f ca="1">(SUMIFS(OFFSET([2]掉落汇总!$C$2:$C$871,,MATCH($B148,[2]掉落汇总!$D$1:$M$1)),[2]掉落汇总!$A$2:$A$871,K$1,[2]掉落汇总!$C$2:$C$871,$Q$1)+SUMIFS(OFFSET([2]掉落汇总!$C$2:$C$871,,MATCH($B148,[2]掉落汇总!$D$1:$M$1)),[2]掉落汇总!$A$2:$A$871,K$1,[2]掉落汇总!$C$2:$C$871,$Q$2)/$Q$3)*宝箱投放计算!J148</f>
        <v>0</v>
      </c>
      <c r="L148">
        <f ca="1">(SUMIFS(OFFSET([2]掉落汇总!$C$2:$C$871,,MATCH($B148,[2]掉落汇总!$D$1:$M$1)),[2]掉落汇总!$A$2:$A$871,L$1,[2]掉落汇总!$C$2:$C$871,$Q$1)+SUMIFS(OFFSET([2]掉落汇总!$C$2:$C$871,,MATCH($B148,[2]掉落汇总!$D$1:$M$1)),[2]掉落汇总!$A$2:$A$871,L$1,[2]掉落汇总!$C$2:$C$871,$Q$2)/$Q$3)*宝箱投放计算!K148</f>
        <v>0.14863748967795209</v>
      </c>
      <c r="M148">
        <f ca="1">(SUMIFS(OFFSET([2]掉落汇总!$C$2:$C$871,,MATCH($B148,[2]掉落汇总!$D$1:$M$1)),[2]掉落汇总!$A$2:$A$871,M$1,[2]掉落汇总!$C$2:$C$871,$Q$1)+SUMIFS(OFFSET([2]掉落汇总!$C$2:$C$871,,MATCH($B148,[2]掉落汇总!$D$1:$M$1)),[2]掉落汇总!$A$2:$A$871,M$1,[2]掉落汇总!$C$2:$C$871,$Q$2)/$Q$3)*宝箱投放计算!L148</f>
        <v>0.14714469228074273</v>
      </c>
      <c r="N148">
        <f ca="1">(SUMIFS(OFFSET([2]掉落汇总!$C$2:$C$871,,MATCH($B148,[2]掉落汇总!$D$1:$M$1)),[2]掉落汇总!$A$2:$A$871,N$1,[2]掉落汇总!$C$2:$C$871,$Q$1)+SUMIFS(OFFSET([2]掉落汇总!$C$2:$C$871,,MATCH($B148,[2]掉落汇总!$D$1:$M$1)),[2]掉落汇总!$A$2:$A$871,N$1,[2]掉落汇总!$C$2:$C$871,$Q$2)/$Q$3)*宝箱投放计算!M148</f>
        <v>3.9341037619867215E-2</v>
      </c>
      <c r="O148">
        <f ca="1">(SUMIFS(OFFSET([2]掉落汇总!$C$2:$C$871,,MATCH($B148,[2]掉落汇总!$D$1:$M$1)),[2]掉落汇总!$A$2:$A$871,O$1,[2]掉落汇总!$C$2:$C$871,$Q$1)+SUMIFS(OFFSET([2]掉落汇总!$C$2:$C$871,,MATCH($B148,[2]掉落汇总!$D$1:$M$1)),[2]掉落汇总!$A$2:$A$871,O$1,[2]掉落汇总!$C$2:$C$871,$Q$2)/$Q$3)*宝箱投放计算!N148</f>
        <v>8.2982769549933721E-2</v>
      </c>
    </row>
    <row r="149" spans="1:15" x14ac:dyDescent="0.2">
      <c r="A149">
        <f>玩家成长时间线!A149</f>
        <v>148</v>
      </c>
      <c r="B149">
        <f>玩家成长时间线!B149</f>
        <v>10</v>
      </c>
      <c r="C149">
        <f ca="1">SUM($D$2:D149)</f>
        <v>425.57893723894347</v>
      </c>
      <c r="D149">
        <f t="shared" ca="1" si="2"/>
        <v>1.4287299618360387</v>
      </c>
      <c r="E149">
        <f ca="1">(SUMIFS(OFFSET([2]掉落汇总!$C$2:$C$871,,MATCH($B149,[2]掉落汇总!$D$1:$M$1)),[2]掉落汇总!$A$2:$A$871,E$1,[2]掉落汇总!$C$2:$C$871,$Q$1)+SUMIFS(OFFSET([2]掉落汇总!$C$2:$C$871,,MATCH($B149,[2]掉落汇总!$D$1:$M$1)),[2]掉落汇总!$A$2:$A$871,E$1,[2]掉落汇总!$C$2:$C$871,$Q$2)/$Q$3)*宝箱投放计算!D149</f>
        <v>0.39100263019463438</v>
      </c>
      <c r="F149">
        <f ca="1">(SUMIFS(OFFSET([2]掉落汇总!$C$2:$C$871,,MATCH($B149,[2]掉落汇总!$D$1:$M$1)),[2]掉落汇总!$A$2:$A$871,F$1,[2]掉落汇总!$C$2:$C$871,$Q$1)+SUMIFS(OFFSET([2]掉落汇总!$C$2:$C$871,,MATCH($B149,[2]掉落汇总!$D$1:$M$1)),[2]掉落汇总!$A$2:$A$871,F$1,[2]掉落汇总!$C$2:$C$871,$Q$2)/$Q$3)*宝箱投放计算!E149</f>
        <v>0.61962134251290868</v>
      </c>
      <c r="G149">
        <f ca="1">(SUMIFS(OFFSET([2]掉落汇总!$C$2:$C$871,,MATCH($B149,[2]掉落汇总!$D$1:$M$1)),[2]掉落汇总!$A$2:$A$871,G$1,[2]掉落汇总!$C$2:$C$871,$Q$1)+SUMIFS(OFFSET([2]掉落汇总!$C$2:$C$871,,MATCH($B149,[2]掉落汇总!$D$1:$M$1)),[2]掉落汇总!$A$2:$A$871,G$1,[2]掉落汇总!$C$2:$C$871,$Q$2)/$Q$3)*宝箱投放计算!F149</f>
        <v>0</v>
      </c>
      <c r="H149">
        <f ca="1">(SUMIFS(OFFSET([2]掉落汇总!$C$2:$C$871,,MATCH($B149,[2]掉落汇总!$D$1:$M$1)),[2]掉落汇总!$A$2:$A$871,H$1,[2]掉落汇总!$C$2:$C$871,$Q$1)+SUMIFS(OFFSET([2]掉落汇总!$C$2:$C$871,,MATCH($B149,[2]掉落汇总!$D$1:$M$1)),[2]掉落汇总!$A$2:$A$871,H$1,[2]掉落汇总!$C$2:$C$871,$Q$2)/$Q$3)*宝箱投放计算!G149</f>
        <v>0</v>
      </c>
      <c r="I149">
        <f ca="1">(SUMIFS(OFFSET([2]掉落汇总!$C$2:$C$871,,MATCH($B149,[2]掉落汇总!$D$1:$M$1)),[2]掉落汇总!$A$2:$A$871,I$1,[2]掉落汇总!$C$2:$C$871,$Q$1)+SUMIFS(OFFSET([2]掉落汇总!$C$2:$C$871,,MATCH($B149,[2]掉落汇总!$D$1:$M$1)),[2]掉落汇总!$A$2:$A$871,I$1,[2]掉落汇总!$C$2:$C$871,$Q$2)/$Q$3)*宝箱投放计算!H149</f>
        <v>0</v>
      </c>
      <c r="J149">
        <f ca="1">(SUMIFS(OFFSET([2]掉落汇总!$C$2:$C$871,,MATCH($B149,[2]掉落汇总!$D$1:$M$1)),[2]掉落汇总!$A$2:$A$871,J$1,[2]掉落汇总!$C$2:$C$871,$Q$1)+SUMIFS(OFFSET([2]掉落汇总!$C$2:$C$871,,MATCH($B149,[2]掉落汇总!$D$1:$M$1)),[2]掉落汇总!$A$2:$A$871,J$1,[2]掉落汇总!$C$2:$C$871,$Q$2)/$Q$3)*宝箱投放计算!I149</f>
        <v>0</v>
      </c>
      <c r="K149">
        <f ca="1">(SUMIFS(OFFSET([2]掉落汇总!$C$2:$C$871,,MATCH($B149,[2]掉落汇总!$D$1:$M$1)),[2]掉落汇总!$A$2:$A$871,K$1,[2]掉落汇总!$C$2:$C$871,$Q$1)+SUMIFS(OFFSET([2]掉落汇总!$C$2:$C$871,,MATCH($B149,[2]掉落汇总!$D$1:$M$1)),[2]掉落汇总!$A$2:$A$871,K$1,[2]掉落汇总!$C$2:$C$871,$Q$2)/$Q$3)*宝箱投放计算!J149</f>
        <v>0</v>
      </c>
      <c r="L149">
        <f ca="1">(SUMIFS(OFFSET([2]掉落汇总!$C$2:$C$871,,MATCH($B149,[2]掉落汇总!$D$1:$M$1)),[2]掉落汇总!$A$2:$A$871,L$1,[2]掉落汇总!$C$2:$C$871,$Q$1)+SUMIFS(OFFSET([2]掉落汇总!$C$2:$C$871,,MATCH($B149,[2]掉落汇总!$D$1:$M$1)),[2]掉落汇总!$A$2:$A$871,L$1,[2]掉落汇总!$C$2:$C$871,$Q$2)/$Q$3)*宝箱投放计算!K149</f>
        <v>0.14863748967795209</v>
      </c>
      <c r="M149">
        <f ca="1">(SUMIFS(OFFSET([2]掉落汇总!$C$2:$C$871,,MATCH($B149,[2]掉落汇总!$D$1:$M$1)),[2]掉落汇总!$A$2:$A$871,M$1,[2]掉落汇总!$C$2:$C$871,$Q$1)+SUMIFS(OFFSET([2]掉落汇总!$C$2:$C$871,,MATCH($B149,[2]掉落汇总!$D$1:$M$1)),[2]掉落汇总!$A$2:$A$871,M$1,[2]掉落汇总!$C$2:$C$871,$Q$2)/$Q$3)*宝箱投放计算!L149</f>
        <v>0.14714469228074273</v>
      </c>
      <c r="N149">
        <f ca="1">(SUMIFS(OFFSET([2]掉落汇总!$C$2:$C$871,,MATCH($B149,[2]掉落汇总!$D$1:$M$1)),[2]掉落汇总!$A$2:$A$871,N$1,[2]掉落汇总!$C$2:$C$871,$Q$1)+SUMIFS(OFFSET([2]掉落汇总!$C$2:$C$871,,MATCH($B149,[2]掉落汇总!$D$1:$M$1)),[2]掉落汇总!$A$2:$A$871,N$1,[2]掉落汇总!$C$2:$C$871,$Q$2)/$Q$3)*宝箱投放计算!M149</f>
        <v>3.9341037619867215E-2</v>
      </c>
      <c r="O149">
        <f ca="1">(SUMIFS(OFFSET([2]掉落汇总!$C$2:$C$871,,MATCH($B149,[2]掉落汇总!$D$1:$M$1)),[2]掉落汇总!$A$2:$A$871,O$1,[2]掉落汇总!$C$2:$C$871,$Q$1)+SUMIFS(OFFSET([2]掉落汇总!$C$2:$C$871,,MATCH($B149,[2]掉落汇总!$D$1:$M$1)),[2]掉落汇总!$A$2:$A$871,O$1,[2]掉落汇总!$C$2:$C$871,$Q$2)/$Q$3)*宝箱投放计算!N149</f>
        <v>8.2982769549933721E-2</v>
      </c>
    </row>
    <row r="150" spans="1:15" x14ac:dyDescent="0.2">
      <c r="A150">
        <f>玩家成长时间线!A150</f>
        <v>149</v>
      </c>
      <c r="B150">
        <f>玩家成长时间线!B150</f>
        <v>10</v>
      </c>
      <c r="C150">
        <f ca="1">SUM($D$2:D150)</f>
        <v>427.04301701666589</v>
      </c>
      <c r="D150">
        <f t="shared" ca="1" si="2"/>
        <v>1.4640797777224144</v>
      </c>
      <c r="E150">
        <f ca="1">(SUMIFS(OFFSET([2]掉落汇总!$C$2:$C$871,,MATCH($B150,[2]掉落汇总!$D$1:$M$1)),[2]掉落汇总!$A$2:$A$871,E$1,[2]掉落汇总!$C$2:$C$871,$Q$1)+SUMIFS(OFFSET([2]掉落汇总!$C$2:$C$871,,MATCH($B150,[2]掉落汇总!$D$1:$M$1)),[2]掉落汇总!$A$2:$A$871,E$1,[2]掉落汇总!$C$2:$C$871,$Q$2)/$Q$3)*宝箱投放计算!D150</f>
        <v>0.42635244608100997</v>
      </c>
      <c r="F150">
        <f ca="1">(SUMIFS(OFFSET([2]掉落汇总!$C$2:$C$871,,MATCH($B150,[2]掉落汇总!$D$1:$M$1)),[2]掉落汇总!$A$2:$A$871,F$1,[2]掉落汇总!$C$2:$C$871,$Q$1)+SUMIFS(OFFSET([2]掉落汇总!$C$2:$C$871,,MATCH($B150,[2]掉落汇总!$D$1:$M$1)),[2]掉落汇总!$A$2:$A$871,F$1,[2]掉落汇总!$C$2:$C$871,$Q$2)/$Q$3)*宝箱投放计算!E150</f>
        <v>0.61962134251290868</v>
      </c>
      <c r="G150">
        <f ca="1">(SUMIFS(OFFSET([2]掉落汇总!$C$2:$C$871,,MATCH($B150,[2]掉落汇总!$D$1:$M$1)),[2]掉落汇总!$A$2:$A$871,G$1,[2]掉落汇总!$C$2:$C$871,$Q$1)+SUMIFS(OFFSET([2]掉落汇总!$C$2:$C$871,,MATCH($B150,[2]掉落汇总!$D$1:$M$1)),[2]掉落汇总!$A$2:$A$871,G$1,[2]掉落汇总!$C$2:$C$871,$Q$2)/$Q$3)*宝箱投放计算!F150</f>
        <v>0</v>
      </c>
      <c r="H150">
        <f ca="1">(SUMIFS(OFFSET([2]掉落汇总!$C$2:$C$871,,MATCH($B150,[2]掉落汇总!$D$1:$M$1)),[2]掉落汇总!$A$2:$A$871,H$1,[2]掉落汇总!$C$2:$C$871,$Q$1)+SUMIFS(OFFSET([2]掉落汇总!$C$2:$C$871,,MATCH($B150,[2]掉落汇总!$D$1:$M$1)),[2]掉落汇总!$A$2:$A$871,H$1,[2]掉落汇总!$C$2:$C$871,$Q$2)/$Q$3)*宝箱投放计算!G150</f>
        <v>0</v>
      </c>
      <c r="I150">
        <f ca="1">(SUMIFS(OFFSET([2]掉落汇总!$C$2:$C$871,,MATCH($B150,[2]掉落汇总!$D$1:$M$1)),[2]掉落汇总!$A$2:$A$871,I$1,[2]掉落汇总!$C$2:$C$871,$Q$1)+SUMIFS(OFFSET([2]掉落汇总!$C$2:$C$871,,MATCH($B150,[2]掉落汇总!$D$1:$M$1)),[2]掉落汇总!$A$2:$A$871,I$1,[2]掉落汇总!$C$2:$C$871,$Q$2)/$Q$3)*宝箱投放计算!H150</f>
        <v>0</v>
      </c>
      <c r="J150">
        <f ca="1">(SUMIFS(OFFSET([2]掉落汇总!$C$2:$C$871,,MATCH($B150,[2]掉落汇总!$D$1:$M$1)),[2]掉落汇总!$A$2:$A$871,J$1,[2]掉落汇总!$C$2:$C$871,$Q$1)+SUMIFS(OFFSET([2]掉落汇总!$C$2:$C$871,,MATCH($B150,[2]掉落汇总!$D$1:$M$1)),[2]掉落汇总!$A$2:$A$871,J$1,[2]掉落汇总!$C$2:$C$871,$Q$2)/$Q$3)*宝箱投放计算!I150</f>
        <v>0</v>
      </c>
      <c r="K150">
        <f ca="1">(SUMIFS(OFFSET([2]掉落汇总!$C$2:$C$871,,MATCH($B150,[2]掉落汇总!$D$1:$M$1)),[2]掉落汇总!$A$2:$A$871,K$1,[2]掉落汇总!$C$2:$C$871,$Q$1)+SUMIFS(OFFSET([2]掉落汇总!$C$2:$C$871,,MATCH($B150,[2]掉落汇总!$D$1:$M$1)),[2]掉落汇总!$A$2:$A$871,K$1,[2]掉落汇总!$C$2:$C$871,$Q$2)/$Q$3)*宝箱投放计算!J150</f>
        <v>0</v>
      </c>
      <c r="L150">
        <f ca="1">(SUMIFS(OFFSET([2]掉落汇总!$C$2:$C$871,,MATCH($B150,[2]掉落汇总!$D$1:$M$1)),[2]掉落汇总!$A$2:$A$871,L$1,[2]掉落汇总!$C$2:$C$871,$Q$1)+SUMIFS(OFFSET([2]掉落汇总!$C$2:$C$871,,MATCH($B150,[2]掉落汇总!$D$1:$M$1)),[2]掉落汇总!$A$2:$A$871,L$1,[2]掉落汇总!$C$2:$C$871,$Q$2)/$Q$3)*宝箱投放计算!K150</f>
        <v>0.14863748967795209</v>
      </c>
      <c r="M150">
        <f ca="1">(SUMIFS(OFFSET([2]掉落汇总!$C$2:$C$871,,MATCH($B150,[2]掉落汇总!$D$1:$M$1)),[2]掉落汇总!$A$2:$A$871,M$1,[2]掉落汇总!$C$2:$C$871,$Q$1)+SUMIFS(OFFSET([2]掉落汇总!$C$2:$C$871,,MATCH($B150,[2]掉落汇总!$D$1:$M$1)),[2]掉落汇总!$A$2:$A$871,M$1,[2]掉落汇总!$C$2:$C$871,$Q$2)/$Q$3)*宝箱投放计算!L150</f>
        <v>0.14714469228074273</v>
      </c>
      <c r="N150">
        <f ca="1">(SUMIFS(OFFSET([2]掉落汇总!$C$2:$C$871,,MATCH($B150,[2]掉落汇总!$D$1:$M$1)),[2]掉落汇总!$A$2:$A$871,N$1,[2]掉落汇总!$C$2:$C$871,$Q$1)+SUMIFS(OFFSET([2]掉落汇总!$C$2:$C$871,,MATCH($B150,[2]掉落汇总!$D$1:$M$1)),[2]掉落汇总!$A$2:$A$871,N$1,[2]掉落汇总!$C$2:$C$871,$Q$2)/$Q$3)*宝箱投放计算!M150</f>
        <v>3.9341037619867215E-2</v>
      </c>
      <c r="O150">
        <f ca="1">(SUMIFS(OFFSET([2]掉落汇总!$C$2:$C$871,,MATCH($B150,[2]掉落汇总!$D$1:$M$1)),[2]掉落汇总!$A$2:$A$871,O$1,[2]掉落汇总!$C$2:$C$871,$Q$1)+SUMIFS(OFFSET([2]掉落汇总!$C$2:$C$871,,MATCH($B150,[2]掉落汇总!$D$1:$M$1)),[2]掉落汇总!$A$2:$A$871,O$1,[2]掉落汇总!$C$2:$C$871,$Q$2)/$Q$3)*宝箱投放计算!N150</f>
        <v>8.2982769549933721E-2</v>
      </c>
    </row>
    <row r="151" spans="1:15" x14ac:dyDescent="0.2">
      <c r="A151">
        <f>玩家成长时间线!A151</f>
        <v>150</v>
      </c>
      <c r="B151">
        <f>玩家成长时间线!B151</f>
        <v>10</v>
      </c>
      <c r="C151">
        <f ca="1">SUM($D$2:D151)</f>
        <v>428.47511362763396</v>
      </c>
      <c r="D151">
        <f t="shared" ca="1" si="2"/>
        <v>1.4320966109680746</v>
      </c>
      <c r="E151">
        <f ca="1">(SUMIFS(OFFSET([2]掉落汇总!$C$2:$C$871,,MATCH($B151,[2]掉落汇总!$D$1:$M$1)),[2]掉落汇总!$A$2:$A$871,E$1,[2]掉落汇总!$C$2:$C$871,$Q$1)+SUMIFS(OFFSET([2]掉落汇总!$C$2:$C$871,,MATCH($B151,[2]掉落汇总!$D$1:$M$1)),[2]掉落汇总!$A$2:$A$871,E$1,[2]掉落汇总!$C$2:$C$871,$Q$2)/$Q$3)*宝箱投放计算!D151</f>
        <v>0.39436927932667015</v>
      </c>
      <c r="F151">
        <f ca="1">(SUMIFS(OFFSET([2]掉落汇总!$C$2:$C$871,,MATCH($B151,[2]掉落汇总!$D$1:$M$1)),[2]掉落汇总!$A$2:$A$871,F$1,[2]掉落汇总!$C$2:$C$871,$Q$1)+SUMIFS(OFFSET([2]掉落汇总!$C$2:$C$871,,MATCH($B151,[2]掉落汇总!$D$1:$M$1)),[2]掉落汇总!$A$2:$A$871,F$1,[2]掉落汇总!$C$2:$C$871,$Q$2)/$Q$3)*宝箱投放计算!E151</f>
        <v>0.61962134251290868</v>
      </c>
      <c r="G151">
        <f ca="1">(SUMIFS(OFFSET([2]掉落汇总!$C$2:$C$871,,MATCH($B151,[2]掉落汇总!$D$1:$M$1)),[2]掉落汇总!$A$2:$A$871,G$1,[2]掉落汇总!$C$2:$C$871,$Q$1)+SUMIFS(OFFSET([2]掉落汇总!$C$2:$C$871,,MATCH($B151,[2]掉落汇总!$D$1:$M$1)),[2]掉落汇总!$A$2:$A$871,G$1,[2]掉落汇总!$C$2:$C$871,$Q$2)/$Q$3)*宝箱投放计算!F151</f>
        <v>0</v>
      </c>
      <c r="H151">
        <f ca="1">(SUMIFS(OFFSET([2]掉落汇总!$C$2:$C$871,,MATCH($B151,[2]掉落汇总!$D$1:$M$1)),[2]掉落汇总!$A$2:$A$871,H$1,[2]掉落汇总!$C$2:$C$871,$Q$1)+SUMIFS(OFFSET([2]掉落汇总!$C$2:$C$871,,MATCH($B151,[2]掉落汇总!$D$1:$M$1)),[2]掉落汇总!$A$2:$A$871,H$1,[2]掉落汇总!$C$2:$C$871,$Q$2)/$Q$3)*宝箱投放计算!G151</f>
        <v>0</v>
      </c>
      <c r="I151">
        <f ca="1">(SUMIFS(OFFSET([2]掉落汇总!$C$2:$C$871,,MATCH($B151,[2]掉落汇总!$D$1:$M$1)),[2]掉落汇总!$A$2:$A$871,I$1,[2]掉落汇总!$C$2:$C$871,$Q$1)+SUMIFS(OFFSET([2]掉落汇总!$C$2:$C$871,,MATCH($B151,[2]掉落汇总!$D$1:$M$1)),[2]掉落汇总!$A$2:$A$871,I$1,[2]掉落汇总!$C$2:$C$871,$Q$2)/$Q$3)*宝箱投放计算!H151</f>
        <v>0</v>
      </c>
      <c r="J151">
        <f ca="1">(SUMIFS(OFFSET([2]掉落汇总!$C$2:$C$871,,MATCH($B151,[2]掉落汇总!$D$1:$M$1)),[2]掉落汇总!$A$2:$A$871,J$1,[2]掉落汇总!$C$2:$C$871,$Q$1)+SUMIFS(OFFSET([2]掉落汇总!$C$2:$C$871,,MATCH($B151,[2]掉落汇总!$D$1:$M$1)),[2]掉落汇总!$A$2:$A$871,J$1,[2]掉落汇总!$C$2:$C$871,$Q$2)/$Q$3)*宝箱投放计算!I151</f>
        <v>0</v>
      </c>
      <c r="K151">
        <f ca="1">(SUMIFS(OFFSET([2]掉落汇总!$C$2:$C$871,,MATCH($B151,[2]掉落汇总!$D$1:$M$1)),[2]掉落汇总!$A$2:$A$871,K$1,[2]掉落汇总!$C$2:$C$871,$Q$1)+SUMIFS(OFFSET([2]掉落汇总!$C$2:$C$871,,MATCH($B151,[2]掉落汇总!$D$1:$M$1)),[2]掉落汇总!$A$2:$A$871,K$1,[2]掉落汇总!$C$2:$C$871,$Q$2)/$Q$3)*宝箱投放计算!J151</f>
        <v>0</v>
      </c>
      <c r="L151">
        <f ca="1">(SUMIFS(OFFSET([2]掉落汇总!$C$2:$C$871,,MATCH($B151,[2]掉落汇总!$D$1:$M$1)),[2]掉落汇总!$A$2:$A$871,L$1,[2]掉落汇总!$C$2:$C$871,$Q$1)+SUMIFS(OFFSET([2]掉落汇总!$C$2:$C$871,,MATCH($B151,[2]掉落汇总!$D$1:$M$1)),[2]掉落汇总!$A$2:$A$871,L$1,[2]掉落汇总!$C$2:$C$871,$Q$2)/$Q$3)*宝箱投放计算!K151</f>
        <v>0.14863748967795209</v>
      </c>
      <c r="M151">
        <f ca="1">(SUMIFS(OFFSET([2]掉落汇总!$C$2:$C$871,,MATCH($B151,[2]掉落汇总!$D$1:$M$1)),[2]掉落汇总!$A$2:$A$871,M$1,[2]掉落汇总!$C$2:$C$871,$Q$1)+SUMIFS(OFFSET([2]掉落汇总!$C$2:$C$871,,MATCH($B151,[2]掉落汇总!$D$1:$M$1)),[2]掉落汇总!$A$2:$A$871,M$1,[2]掉落汇总!$C$2:$C$871,$Q$2)/$Q$3)*宝箱投放计算!L151</f>
        <v>0.14714469228074273</v>
      </c>
      <c r="N151">
        <f ca="1">(SUMIFS(OFFSET([2]掉落汇总!$C$2:$C$871,,MATCH($B151,[2]掉落汇总!$D$1:$M$1)),[2]掉落汇总!$A$2:$A$871,N$1,[2]掉落汇总!$C$2:$C$871,$Q$1)+SUMIFS(OFFSET([2]掉落汇总!$C$2:$C$871,,MATCH($B151,[2]掉落汇总!$D$1:$M$1)),[2]掉落汇总!$A$2:$A$871,N$1,[2]掉落汇总!$C$2:$C$871,$Q$2)/$Q$3)*宝箱投放计算!M151</f>
        <v>3.9341037619867215E-2</v>
      </c>
      <c r="O151">
        <f ca="1">(SUMIFS(OFFSET([2]掉落汇总!$C$2:$C$871,,MATCH($B151,[2]掉落汇总!$D$1:$M$1)),[2]掉落汇总!$A$2:$A$871,O$1,[2]掉落汇总!$C$2:$C$871,$Q$1)+SUMIFS(OFFSET([2]掉落汇总!$C$2:$C$871,,MATCH($B151,[2]掉落汇总!$D$1:$M$1)),[2]掉落汇总!$A$2:$A$871,O$1,[2]掉落汇总!$C$2:$C$871,$Q$2)/$Q$3)*宝箱投放计算!N151</f>
        <v>8.2982769549933721E-2</v>
      </c>
    </row>
    <row r="152" spans="1:15" x14ac:dyDescent="0.2">
      <c r="A152">
        <f>玩家成长时间线!A152</f>
        <v>151</v>
      </c>
      <c r="B152">
        <f>玩家成长时间线!B152</f>
        <v>10</v>
      </c>
      <c r="C152">
        <f ca="1">SUM($D$2:D152)</f>
        <v>429.90889356316808</v>
      </c>
      <c r="D152">
        <f t="shared" ca="1" si="2"/>
        <v>1.4337799355340926</v>
      </c>
      <c r="E152">
        <f ca="1">(SUMIFS(OFFSET([2]掉落汇总!$C$2:$C$871,,MATCH($B152,[2]掉落汇总!$D$1:$M$1)),[2]掉落汇总!$A$2:$A$871,E$1,[2]掉落汇总!$C$2:$C$871,$Q$1)+SUMIFS(OFFSET([2]掉落汇总!$C$2:$C$871,,MATCH($B152,[2]掉落汇总!$D$1:$M$1)),[2]掉落汇总!$A$2:$A$871,E$1,[2]掉落汇总!$C$2:$C$871,$Q$2)/$Q$3)*宝箱投放计算!D152</f>
        <v>0.39605260389268809</v>
      </c>
      <c r="F152">
        <f ca="1">(SUMIFS(OFFSET([2]掉落汇总!$C$2:$C$871,,MATCH($B152,[2]掉落汇总!$D$1:$M$1)),[2]掉落汇总!$A$2:$A$871,F$1,[2]掉落汇总!$C$2:$C$871,$Q$1)+SUMIFS(OFFSET([2]掉落汇总!$C$2:$C$871,,MATCH($B152,[2]掉落汇总!$D$1:$M$1)),[2]掉落汇总!$A$2:$A$871,F$1,[2]掉落汇总!$C$2:$C$871,$Q$2)/$Q$3)*宝箱投放计算!E152</f>
        <v>0.61962134251290868</v>
      </c>
      <c r="G152">
        <f ca="1">(SUMIFS(OFFSET([2]掉落汇总!$C$2:$C$871,,MATCH($B152,[2]掉落汇总!$D$1:$M$1)),[2]掉落汇总!$A$2:$A$871,G$1,[2]掉落汇总!$C$2:$C$871,$Q$1)+SUMIFS(OFFSET([2]掉落汇总!$C$2:$C$871,,MATCH($B152,[2]掉落汇总!$D$1:$M$1)),[2]掉落汇总!$A$2:$A$871,G$1,[2]掉落汇总!$C$2:$C$871,$Q$2)/$Q$3)*宝箱投放计算!F152</f>
        <v>0</v>
      </c>
      <c r="H152">
        <f ca="1">(SUMIFS(OFFSET([2]掉落汇总!$C$2:$C$871,,MATCH($B152,[2]掉落汇总!$D$1:$M$1)),[2]掉落汇总!$A$2:$A$871,H$1,[2]掉落汇总!$C$2:$C$871,$Q$1)+SUMIFS(OFFSET([2]掉落汇总!$C$2:$C$871,,MATCH($B152,[2]掉落汇总!$D$1:$M$1)),[2]掉落汇总!$A$2:$A$871,H$1,[2]掉落汇总!$C$2:$C$871,$Q$2)/$Q$3)*宝箱投放计算!G152</f>
        <v>0</v>
      </c>
      <c r="I152">
        <f ca="1">(SUMIFS(OFFSET([2]掉落汇总!$C$2:$C$871,,MATCH($B152,[2]掉落汇总!$D$1:$M$1)),[2]掉落汇总!$A$2:$A$871,I$1,[2]掉落汇总!$C$2:$C$871,$Q$1)+SUMIFS(OFFSET([2]掉落汇总!$C$2:$C$871,,MATCH($B152,[2]掉落汇总!$D$1:$M$1)),[2]掉落汇总!$A$2:$A$871,I$1,[2]掉落汇总!$C$2:$C$871,$Q$2)/$Q$3)*宝箱投放计算!H152</f>
        <v>0</v>
      </c>
      <c r="J152">
        <f ca="1">(SUMIFS(OFFSET([2]掉落汇总!$C$2:$C$871,,MATCH($B152,[2]掉落汇总!$D$1:$M$1)),[2]掉落汇总!$A$2:$A$871,J$1,[2]掉落汇总!$C$2:$C$871,$Q$1)+SUMIFS(OFFSET([2]掉落汇总!$C$2:$C$871,,MATCH($B152,[2]掉落汇总!$D$1:$M$1)),[2]掉落汇总!$A$2:$A$871,J$1,[2]掉落汇总!$C$2:$C$871,$Q$2)/$Q$3)*宝箱投放计算!I152</f>
        <v>0</v>
      </c>
      <c r="K152">
        <f ca="1">(SUMIFS(OFFSET([2]掉落汇总!$C$2:$C$871,,MATCH($B152,[2]掉落汇总!$D$1:$M$1)),[2]掉落汇总!$A$2:$A$871,K$1,[2]掉落汇总!$C$2:$C$871,$Q$1)+SUMIFS(OFFSET([2]掉落汇总!$C$2:$C$871,,MATCH($B152,[2]掉落汇总!$D$1:$M$1)),[2]掉落汇总!$A$2:$A$871,K$1,[2]掉落汇总!$C$2:$C$871,$Q$2)/$Q$3)*宝箱投放计算!J152</f>
        <v>0</v>
      </c>
      <c r="L152">
        <f ca="1">(SUMIFS(OFFSET([2]掉落汇总!$C$2:$C$871,,MATCH($B152,[2]掉落汇总!$D$1:$M$1)),[2]掉落汇总!$A$2:$A$871,L$1,[2]掉落汇总!$C$2:$C$871,$Q$1)+SUMIFS(OFFSET([2]掉落汇总!$C$2:$C$871,,MATCH($B152,[2]掉落汇总!$D$1:$M$1)),[2]掉落汇总!$A$2:$A$871,L$1,[2]掉落汇总!$C$2:$C$871,$Q$2)/$Q$3)*宝箱投放计算!K152</f>
        <v>0.14863748967795209</v>
      </c>
      <c r="M152">
        <f ca="1">(SUMIFS(OFFSET([2]掉落汇总!$C$2:$C$871,,MATCH($B152,[2]掉落汇总!$D$1:$M$1)),[2]掉落汇总!$A$2:$A$871,M$1,[2]掉落汇总!$C$2:$C$871,$Q$1)+SUMIFS(OFFSET([2]掉落汇总!$C$2:$C$871,,MATCH($B152,[2]掉落汇总!$D$1:$M$1)),[2]掉落汇总!$A$2:$A$871,M$1,[2]掉落汇总!$C$2:$C$871,$Q$2)/$Q$3)*宝箱投放计算!L152</f>
        <v>0.14714469228074273</v>
      </c>
      <c r="N152">
        <f ca="1">(SUMIFS(OFFSET([2]掉落汇总!$C$2:$C$871,,MATCH($B152,[2]掉落汇总!$D$1:$M$1)),[2]掉落汇总!$A$2:$A$871,N$1,[2]掉落汇总!$C$2:$C$871,$Q$1)+SUMIFS(OFFSET([2]掉落汇总!$C$2:$C$871,,MATCH($B152,[2]掉落汇总!$D$1:$M$1)),[2]掉落汇总!$A$2:$A$871,N$1,[2]掉落汇总!$C$2:$C$871,$Q$2)/$Q$3)*宝箱投放计算!M152</f>
        <v>3.9341037619867215E-2</v>
      </c>
      <c r="O152">
        <f ca="1">(SUMIFS(OFFSET([2]掉落汇总!$C$2:$C$871,,MATCH($B152,[2]掉落汇总!$D$1:$M$1)),[2]掉落汇总!$A$2:$A$871,O$1,[2]掉落汇总!$C$2:$C$871,$Q$1)+SUMIFS(OFFSET([2]掉落汇总!$C$2:$C$871,,MATCH($B152,[2]掉落汇总!$D$1:$M$1)),[2]掉落汇总!$A$2:$A$871,O$1,[2]掉落汇总!$C$2:$C$871,$Q$2)/$Q$3)*宝箱投放计算!N152</f>
        <v>8.2982769549933721E-2</v>
      </c>
    </row>
    <row r="153" spans="1:15" x14ac:dyDescent="0.2">
      <c r="A153">
        <f>玩家成长时间线!A153</f>
        <v>152</v>
      </c>
      <c r="B153">
        <f>玩家成长时间线!B153</f>
        <v>10</v>
      </c>
      <c r="C153">
        <f ca="1">SUM($D$2:D153)</f>
        <v>431.37802331458857</v>
      </c>
      <c r="D153">
        <f t="shared" ca="1" si="2"/>
        <v>1.469129751420468</v>
      </c>
      <c r="E153">
        <f ca="1">(SUMIFS(OFFSET([2]掉落汇总!$C$2:$C$871,,MATCH($B153,[2]掉落汇总!$D$1:$M$1)),[2]掉落汇总!$A$2:$A$871,E$1,[2]掉落汇总!$C$2:$C$871,$Q$1)+SUMIFS(OFFSET([2]掉落汇总!$C$2:$C$871,,MATCH($B153,[2]掉落汇总!$D$1:$M$1)),[2]掉落汇总!$A$2:$A$871,E$1,[2]掉落汇总!$C$2:$C$871,$Q$2)/$Q$3)*宝箱投放计算!D153</f>
        <v>0.43140241977906357</v>
      </c>
      <c r="F153">
        <f ca="1">(SUMIFS(OFFSET([2]掉落汇总!$C$2:$C$871,,MATCH($B153,[2]掉落汇总!$D$1:$M$1)),[2]掉落汇总!$A$2:$A$871,F$1,[2]掉落汇总!$C$2:$C$871,$Q$1)+SUMIFS(OFFSET([2]掉落汇总!$C$2:$C$871,,MATCH($B153,[2]掉落汇总!$D$1:$M$1)),[2]掉落汇总!$A$2:$A$871,F$1,[2]掉落汇总!$C$2:$C$871,$Q$2)/$Q$3)*宝箱投放计算!E153</f>
        <v>0.61962134251290868</v>
      </c>
      <c r="G153">
        <f ca="1">(SUMIFS(OFFSET([2]掉落汇总!$C$2:$C$871,,MATCH($B153,[2]掉落汇总!$D$1:$M$1)),[2]掉落汇总!$A$2:$A$871,G$1,[2]掉落汇总!$C$2:$C$871,$Q$1)+SUMIFS(OFFSET([2]掉落汇总!$C$2:$C$871,,MATCH($B153,[2]掉落汇总!$D$1:$M$1)),[2]掉落汇总!$A$2:$A$871,G$1,[2]掉落汇总!$C$2:$C$871,$Q$2)/$Q$3)*宝箱投放计算!F153</f>
        <v>0</v>
      </c>
      <c r="H153">
        <f ca="1">(SUMIFS(OFFSET([2]掉落汇总!$C$2:$C$871,,MATCH($B153,[2]掉落汇总!$D$1:$M$1)),[2]掉落汇总!$A$2:$A$871,H$1,[2]掉落汇总!$C$2:$C$871,$Q$1)+SUMIFS(OFFSET([2]掉落汇总!$C$2:$C$871,,MATCH($B153,[2]掉落汇总!$D$1:$M$1)),[2]掉落汇总!$A$2:$A$871,H$1,[2]掉落汇总!$C$2:$C$871,$Q$2)/$Q$3)*宝箱投放计算!G153</f>
        <v>0</v>
      </c>
      <c r="I153">
        <f ca="1">(SUMIFS(OFFSET([2]掉落汇总!$C$2:$C$871,,MATCH($B153,[2]掉落汇总!$D$1:$M$1)),[2]掉落汇总!$A$2:$A$871,I$1,[2]掉落汇总!$C$2:$C$871,$Q$1)+SUMIFS(OFFSET([2]掉落汇总!$C$2:$C$871,,MATCH($B153,[2]掉落汇总!$D$1:$M$1)),[2]掉落汇总!$A$2:$A$871,I$1,[2]掉落汇总!$C$2:$C$871,$Q$2)/$Q$3)*宝箱投放计算!H153</f>
        <v>0</v>
      </c>
      <c r="J153">
        <f ca="1">(SUMIFS(OFFSET([2]掉落汇总!$C$2:$C$871,,MATCH($B153,[2]掉落汇总!$D$1:$M$1)),[2]掉落汇总!$A$2:$A$871,J$1,[2]掉落汇总!$C$2:$C$871,$Q$1)+SUMIFS(OFFSET([2]掉落汇总!$C$2:$C$871,,MATCH($B153,[2]掉落汇总!$D$1:$M$1)),[2]掉落汇总!$A$2:$A$871,J$1,[2]掉落汇总!$C$2:$C$871,$Q$2)/$Q$3)*宝箱投放计算!I153</f>
        <v>0</v>
      </c>
      <c r="K153">
        <f ca="1">(SUMIFS(OFFSET([2]掉落汇总!$C$2:$C$871,,MATCH($B153,[2]掉落汇总!$D$1:$M$1)),[2]掉落汇总!$A$2:$A$871,K$1,[2]掉落汇总!$C$2:$C$871,$Q$1)+SUMIFS(OFFSET([2]掉落汇总!$C$2:$C$871,,MATCH($B153,[2]掉落汇总!$D$1:$M$1)),[2]掉落汇总!$A$2:$A$871,K$1,[2]掉落汇总!$C$2:$C$871,$Q$2)/$Q$3)*宝箱投放计算!J153</f>
        <v>0</v>
      </c>
      <c r="L153">
        <f ca="1">(SUMIFS(OFFSET([2]掉落汇总!$C$2:$C$871,,MATCH($B153,[2]掉落汇总!$D$1:$M$1)),[2]掉落汇总!$A$2:$A$871,L$1,[2]掉落汇总!$C$2:$C$871,$Q$1)+SUMIFS(OFFSET([2]掉落汇总!$C$2:$C$871,,MATCH($B153,[2]掉落汇总!$D$1:$M$1)),[2]掉落汇总!$A$2:$A$871,L$1,[2]掉落汇总!$C$2:$C$871,$Q$2)/$Q$3)*宝箱投放计算!K153</f>
        <v>0.14863748967795209</v>
      </c>
      <c r="M153">
        <f ca="1">(SUMIFS(OFFSET([2]掉落汇总!$C$2:$C$871,,MATCH($B153,[2]掉落汇总!$D$1:$M$1)),[2]掉落汇总!$A$2:$A$871,M$1,[2]掉落汇总!$C$2:$C$871,$Q$1)+SUMIFS(OFFSET([2]掉落汇总!$C$2:$C$871,,MATCH($B153,[2]掉落汇总!$D$1:$M$1)),[2]掉落汇总!$A$2:$A$871,M$1,[2]掉落汇总!$C$2:$C$871,$Q$2)/$Q$3)*宝箱投放计算!L153</f>
        <v>0.14714469228074273</v>
      </c>
      <c r="N153">
        <f ca="1">(SUMIFS(OFFSET([2]掉落汇总!$C$2:$C$871,,MATCH($B153,[2]掉落汇总!$D$1:$M$1)),[2]掉落汇总!$A$2:$A$871,N$1,[2]掉落汇总!$C$2:$C$871,$Q$1)+SUMIFS(OFFSET([2]掉落汇总!$C$2:$C$871,,MATCH($B153,[2]掉落汇总!$D$1:$M$1)),[2]掉落汇总!$A$2:$A$871,N$1,[2]掉落汇总!$C$2:$C$871,$Q$2)/$Q$3)*宝箱投放计算!M153</f>
        <v>3.9341037619867215E-2</v>
      </c>
      <c r="O153">
        <f ca="1">(SUMIFS(OFFSET([2]掉落汇总!$C$2:$C$871,,MATCH($B153,[2]掉落汇总!$D$1:$M$1)),[2]掉落汇总!$A$2:$A$871,O$1,[2]掉落汇总!$C$2:$C$871,$Q$1)+SUMIFS(OFFSET([2]掉落汇总!$C$2:$C$871,,MATCH($B153,[2]掉落汇总!$D$1:$M$1)),[2]掉落汇总!$A$2:$A$871,O$1,[2]掉落汇总!$C$2:$C$871,$Q$2)/$Q$3)*宝箱投放计算!N153</f>
        <v>8.2982769549933721E-2</v>
      </c>
    </row>
    <row r="154" spans="1:15" x14ac:dyDescent="0.2">
      <c r="A154">
        <f>玩家成长时间线!A154</f>
        <v>153</v>
      </c>
      <c r="B154">
        <f>玩家成长时间线!B154</f>
        <v>10</v>
      </c>
      <c r="C154">
        <f ca="1">SUM($D$2:D154)</f>
        <v>432.81516989925473</v>
      </c>
      <c r="D154">
        <f t="shared" ca="1" si="2"/>
        <v>1.4371465846661282</v>
      </c>
      <c r="E154">
        <f ca="1">(SUMIFS(OFFSET([2]掉落汇总!$C$2:$C$871,,MATCH($B154,[2]掉落汇总!$D$1:$M$1)),[2]掉落汇总!$A$2:$A$871,E$1,[2]掉落汇总!$C$2:$C$871,$Q$1)+SUMIFS(OFFSET([2]掉落汇总!$C$2:$C$871,,MATCH($B154,[2]掉落汇总!$D$1:$M$1)),[2]掉落汇总!$A$2:$A$871,E$1,[2]掉落汇总!$C$2:$C$871,$Q$2)/$Q$3)*宝箱投放计算!D154</f>
        <v>0.39941925302472381</v>
      </c>
      <c r="F154">
        <f ca="1">(SUMIFS(OFFSET([2]掉落汇总!$C$2:$C$871,,MATCH($B154,[2]掉落汇总!$D$1:$M$1)),[2]掉落汇总!$A$2:$A$871,F$1,[2]掉落汇总!$C$2:$C$871,$Q$1)+SUMIFS(OFFSET([2]掉落汇总!$C$2:$C$871,,MATCH($B154,[2]掉落汇总!$D$1:$M$1)),[2]掉落汇总!$A$2:$A$871,F$1,[2]掉落汇总!$C$2:$C$871,$Q$2)/$Q$3)*宝箱投放计算!E154</f>
        <v>0.61962134251290868</v>
      </c>
      <c r="G154">
        <f ca="1">(SUMIFS(OFFSET([2]掉落汇总!$C$2:$C$871,,MATCH($B154,[2]掉落汇总!$D$1:$M$1)),[2]掉落汇总!$A$2:$A$871,G$1,[2]掉落汇总!$C$2:$C$871,$Q$1)+SUMIFS(OFFSET([2]掉落汇总!$C$2:$C$871,,MATCH($B154,[2]掉落汇总!$D$1:$M$1)),[2]掉落汇总!$A$2:$A$871,G$1,[2]掉落汇总!$C$2:$C$871,$Q$2)/$Q$3)*宝箱投放计算!F154</f>
        <v>0</v>
      </c>
      <c r="H154">
        <f ca="1">(SUMIFS(OFFSET([2]掉落汇总!$C$2:$C$871,,MATCH($B154,[2]掉落汇总!$D$1:$M$1)),[2]掉落汇总!$A$2:$A$871,H$1,[2]掉落汇总!$C$2:$C$871,$Q$1)+SUMIFS(OFFSET([2]掉落汇总!$C$2:$C$871,,MATCH($B154,[2]掉落汇总!$D$1:$M$1)),[2]掉落汇总!$A$2:$A$871,H$1,[2]掉落汇总!$C$2:$C$871,$Q$2)/$Q$3)*宝箱投放计算!G154</f>
        <v>0</v>
      </c>
      <c r="I154">
        <f ca="1">(SUMIFS(OFFSET([2]掉落汇总!$C$2:$C$871,,MATCH($B154,[2]掉落汇总!$D$1:$M$1)),[2]掉落汇总!$A$2:$A$871,I$1,[2]掉落汇总!$C$2:$C$871,$Q$1)+SUMIFS(OFFSET([2]掉落汇总!$C$2:$C$871,,MATCH($B154,[2]掉落汇总!$D$1:$M$1)),[2]掉落汇总!$A$2:$A$871,I$1,[2]掉落汇总!$C$2:$C$871,$Q$2)/$Q$3)*宝箱投放计算!H154</f>
        <v>0</v>
      </c>
      <c r="J154">
        <f ca="1">(SUMIFS(OFFSET([2]掉落汇总!$C$2:$C$871,,MATCH($B154,[2]掉落汇总!$D$1:$M$1)),[2]掉落汇总!$A$2:$A$871,J$1,[2]掉落汇总!$C$2:$C$871,$Q$1)+SUMIFS(OFFSET([2]掉落汇总!$C$2:$C$871,,MATCH($B154,[2]掉落汇总!$D$1:$M$1)),[2]掉落汇总!$A$2:$A$871,J$1,[2]掉落汇总!$C$2:$C$871,$Q$2)/$Q$3)*宝箱投放计算!I154</f>
        <v>0</v>
      </c>
      <c r="K154">
        <f ca="1">(SUMIFS(OFFSET([2]掉落汇总!$C$2:$C$871,,MATCH($B154,[2]掉落汇总!$D$1:$M$1)),[2]掉落汇总!$A$2:$A$871,K$1,[2]掉落汇总!$C$2:$C$871,$Q$1)+SUMIFS(OFFSET([2]掉落汇总!$C$2:$C$871,,MATCH($B154,[2]掉落汇总!$D$1:$M$1)),[2]掉落汇总!$A$2:$A$871,K$1,[2]掉落汇总!$C$2:$C$871,$Q$2)/$Q$3)*宝箱投放计算!J154</f>
        <v>0</v>
      </c>
      <c r="L154">
        <f ca="1">(SUMIFS(OFFSET([2]掉落汇总!$C$2:$C$871,,MATCH($B154,[2]掉落汇总!$D$1:$M$1)),[2]掉落汇总!$A$2:$A$871,L$1,[2]掉落汇总!$C$2:$C$871,$Q$1)+SUMIFS(OFFSET([2]掉落汇总!$C$2:$C$871,,MATCH($B154,[2]掉落汇总!$D$1:$M$1)),[2]掉落汇总!$A$2:$A$871,L$1,[2]掉落汇总!$C$2:$C$871,$Q$2)/$Q$3)*宝箱投放计算!K154</f>
        <v>0.14863748967795209</v>
      </c>
      <c r="M154">
        <f ca="1">(SUMIFS(OFFSET([2]掉落汇总!$C$2:$C$871,,MATCH($B154,[2]掉落汇总!$D$1:$M$1)),[2]掉落汇总!$A$2:$A$871,M$1,[2]掉落汇总!$C$2:$C$871,$Q$1)+SUMIFS(OFFSET([2]掉落汇总!$C$2:$C$871,,MATCH($B154,[2]掉落汇总!$D$1:$M$1)),[2]掉落汇总!$A$2:$A$871,M$1,[2]掉落汇总!$C$2:$C$871,$Q$2)/$Q$3)*宝箱投放计算!L154</f>
        <v>0.14714469228074273</v>
      </c>
      <c r="N154">
        <f ca="1">(SUMIFS(OFFSET([2]掉落汇总!$C$2:$C$871,,MATCH($B154,[2]掉落汇总!$D$1:$M$1)),[2]掉落汇总!$A$2:$A$871,N$1,[2]掉落汇总!$C$2:$C$871,$Q$1)+SUMIFS(OFFSET([2]掉落汇总!$C$2:$C$871,,MATCH($B154,[2]掉落汇总!$D$1:$M$1)),[2]掉落汇总!$A$2:$A$871,N$1,[2]掉落汇总!$C$2:$C$871,$Q$2)/$Q$3)*宝箱投放计算!M154</f>
        <v>3.9341037619867215E-2</v>
      </c>
      <c r="O154">
        <f ca="1">(SUMIFS(OFFSET([2]掉落汇总!$C$2:$C$871,,MATCH($B154,[2]掉落汇总!$D$1:$M$1)),[2]掉落汇总!$A$2:$A$871,O$1,[2]掉落汇总!$C$2:$C$871,$Q$1)+SUMIFS(OFFSET([2]掉落汇总!$C$2:$C$871,,MATCH($B154,[2]掉落汇总!$D$1:$M$1)),[2]掉落汇总!$A$2:$A$871,O$1,[2]掉落汇总!$C$2:$C$871,$Q$2)/$Q$3)*宝箱投放计算!N154</f>
        <v>8.2982769549933721E-2</v>
      </c>
    </row>
    <row r="155" spans="1:15" x14ac:dyDescent="0.2">
      <c r="A155">
        <f>玩家成长时间线!A155</f>
        <v>154</v>
      </c>
      <c r="B155">
        <f>玩家成长时间线!B155</f>
        <v>8</v>
      </c>
      <c r="C155">
        <f ca="1">SUM($D$2:D155)</f>
        <v>436.1474815285502</v>
      </c>
      <c r="D155">
        <f t="shared" ca="1" si="2"/>
        <v>3.3323116292954769</v>
      </c>
      <c r="E155">
        <f ca="1">(SUMIFS(OFFSET([2]掉落汇总!$C$2:$C$871,,MATCH($B155,[2]掉落汇总!$D$1:$M$1)),[2]掉落汇总!$A$2:$A$871,E$1,[2]掉落汇总!$C$2:$C$871,$Q$1)+SUMIFS(OFFSET([2]掉落汇总!$C$2:$C$871,,MATCH($B155,[2]掉落汇总!$D$1:$M$1)),[2]掉落汇总!$A$2:$A$871,E$1,[2]掉落汇总!$C$2:$C$871,$Q$2)/$Q$3)*宝箱投放计算!D155</f>
        <v>0.41240769230769231</v>
      </c>
      <c r="F155">
        <f ca="1">(SUMIFS(OFFSET([2]掉落汇总!$C$2:$C$871,,MATCH($B155,[2]掉落汇总!$D$1:$M$1)),[2]掉落汇总!$A$2:$A$871,F$1,[2]掉落汇总!$C$2:$C$871,$Q$1)+SUMIFS(OFFSET([2]掉落汇总!$C$2:$C$871,,MATCH($B155,[2]掉落汇总!$D$1:$M$1)),[2]掉落汇总!$A$2:$A$871,F$1,[2]掉落汇总!$C$2:$C$871,$Q$2)/$Q$3)*宝箱投放计算!E155</f>
        <v>0.49569707401032698</v>
      </c>
      <c r="G155">
        <f ca="1">(SUMIFS(OFFSET([2]掉落汇总!$C$2:$C$871,,MATCH($B155,[2]掉落汇总!$D$1:$M$1)),[2]掉落汇总!$A$2:$A$871,G$1,[2]掉落汇总!$C$2:$C$871,$Q$1)+SUMIFS(OFFSET([2]掉落汇总!$C$2:$C$871,,MATCH($B155,[2]掉落汇总!$D$1:$M$1)),[2]掉落汇总!$A$2:$A$871,G$1,[2]掉落汇总!$C$2:$C$871,$Q$2)/$Q$3)*宝箱投放计算!F155</f>
        <v>1.0190452324270141</v>
      </c>
      <c r="H155">
        <f ca="1">(SUMIFS(OFFSET([2]掉落汇总!$C$2:$C$871,,MATCH($B155,[2]掉落汇总!$D$1:$M$1)),[2]掉落汇总!$A$2:$A$871,H$1,[2]掉落汇总!$C$2:$C$871,$Q$1)+SUMIFS(OFFSET([2]掉落汇总!$C$2:$C$871,,MATCH($B155,[2]掉落汇总!$D$1:$M$1)),[2]掉落汇总!$A$2:$A$871,H$1,[2]掉落汇总!$C$2:$C$871,$Q$2)/$Q$3)*宝箱投放计算!G155</f>
        <v>0</v>
      </c>
      <c r="I155">
        <f ca="1">(SUMIFS(OFFSET([2]掉落汇总!$C$2:$C$871,,MATCH($B155,[2]掉落汇总!$D$1:$M$1)),[2]掉落汇总!$A$2:$A$871,I$1,[2]掉落汇总!$C$2:$C$871,$Q$1)+SUMIFS(OFFSET([2]掉落汇总!$C$2:$C$871,,MATCH($B155,[2]掉落汇总!$D$1:$M$1)),[2]掉落汇总!$A$2:$A$871,I$1,[2]掉落汇总!$C$2:$C$871,$Q$2)/$Q$3)*宝箱投放计算!H155</f>
        <v>0.98705564142194746</v>
      </c>
      <c r="J155">
        <f ca="1">(SUMIFS(OFFSET([2]掉落汇总!$C$2:$C$871,,MATCH($B155,[2]掉落汇总!$D$1:$M$1)),[2]掉落汇总!$A$2:$A$871,J$1,[2]掉落汇总!$C$2:$C$871,$Q$1)+SUMIFS(OFFSET([2]掉落汇总!$C$2:$C$871,,MATCH($B155,[2]掉落汇总!$D$1:$M$1)),[2]掉落汇总!$A$2:$A$871,J$1,[2]掉落汇总!$C$2:$C$871,$Q$2)/$Q$3)*宝箱投放计算!I155</f>
        <v>0</v>
      </c>
      <c r="K155">
        <f ca="1">(SUMIFS(OFFSET([2]掉落汇总!$C$2:$C$871,,MATCH($B155,[2]掉落汇总!$D$1:$M$1)),[2]掉落汇总!$A$2:$A$871,K$1,[2]掉落汇总!$C$2:$C$871,$Q$1)+SUMIFS(OFFSET([2]掉落汇总!$C$2:$C$871,,MATCH($B155,[2]掉落汇总!$D$1:$M$1)),[2]掉落汇总!$A$2:$A$871,K$1,[2]掉落汇总!$C$2:$C$871,$Q$2)/$Q$3)*宝箱投放计算!J155</f>
        <v>0</v>
      </c>
      <c r="L155">
        <f ca="1">(SUMIFS(OFFSET([2]掉落汇总!$C$2:$C$871,,MATCH($B155,[2]掉落汇总!$D$1:$M$1)),[2]掉落汇总!$A$2:$A$871,L$1,[2]掉落汇总!$C$2:$C$871,$Q$1)+SUMIFS(OFFSET([2]掉落汇总!$C$2:$C$871,,MATCH($B155,[2]掉落汇总!$D$1:$M$1)),[2]掉落汇总!$A$2:$A$871,L$1,[2]掉落汇总!$C$2:$C$871,$Q$2)/$Q$3)*宝箱投放计算!K155</f>
        <v>0.14863748967795209</v>
      </c>
      <c r="M155">
        <f ca="1">(SUMIFS(OFFSET([2]掉落汇总!$C$2:$C$871,,MATCH($B155,[2]掉落汇总!$D$1:$M$1)),[2]掉落汇总!$A$2:$A$871,M$1,[2]掉落汇总!$C$2:$C$871,$Q$1)+SUMIFS(OFFSET([2]掉落汇总!$C$2:$C$871,,MATCH($B155,[2]掉落汇总!$D$1:$M$1)),[2]掉落汇总!$A$2:$A$871,M$1,[2]掉落汇总!$C$2:$C$871,$Q$2)/$Q$3)*宝箱投放计算!L155</f>
        <v>0.14714469228074273</v>
      </c>
      <c r="N155">
        <f ca="1">(SUMIFS(OFFSET([2]掉落汇总!$C$2:$C$871,,MATCH($B155,[2]掉落汇总!$D$1:$M$1)),[2]掉落汇总!$A$2:$A$871,N$1,[2]掉落汇总!$C$2:$C$871,$Q$1)+SUMIFS(OFFSET([2]掉落汇总!$C$2:$C$871,,MATCH($B155,[2]掉落汇总!$D$1:$M$1)),[2]掉落汇总!$A$2:$A$871,N$1,[2]掉落汇总!$C$2:$C$871,$Q$2)/$Q$3)*宝箱投放计算!M155</f>
        <v>3.9341037619867215E-2</v>
      </c>
      <c r="O155">
        <f ca="1">(SUMIFS(OFFSET([2]掉落汇总!$C$2:$C$871,,MATCH($B155,[2]掉落汇总!$D$1:$M$1)),[2]掉落汇总!$A$2:$A$871,O$1,[2]掉落汇总!$C$2:$C$871,$Q$1)+SUMIFS(OFFSET([2]掉落汇总!$C$2:$C$871,,MATCH($B155,[2]掉落汇总!$D$1:$M$1)),[2]掉落汇总!$A$2:$A$871,O$1,[2]掉落汇总!$C$2:$C$871,$Q$2)/$Q$3)*宝箱投放计算!N155</f>
        <v>8.2982769549933721E-2</v>
      </c>
    </row>
    <row r="156" spans="1:15" x14ac:dyDescent="0.2">
      <c r="A156">
        <f>玩家成长时间线!A156</f>
        <v>155</v>
      </c>
      <c r="B156">
        <f>玩家成长时间线!B156</f>
        <v>8</v>
      </c>
      <c r="C156">
        <f ca="1">SUM($D$2:D156)</f>
        <v>437.47542305322747</v>
      </c>
      <c r="D156">
        <f t="shared" ca="1" si="2"/>
        <v>1.3279415246772841</v>
      </c>
      <c r="E156">
        <f ca="1">(SUMIFS(OFFSET([2]掉落汇总!$C$2:$C$871,,MATCH($B156,[2]掉落汇总!$D$1:$M$1)),[2]掉落汇总!$A$2:$A$871,E$1,[2]掉落汇总!$C$2:$C$871,$Q$1)+SUMIFS(OFFSET([2]掉落汇总!$C$2:$C$871,,MATCH($B156,[2]掉落汇总!$D$1:$M$1)),[2]掉落汇总!$A$2:$A$871,E$1,[2]掉落汇总!$C$2:$C$871,$Q$2)/$Q$3)*宝箱投放计算!D156</f>
        <v>0.41413846153846151</v>
      </c>
      <c r="F156">
        <f ca="1">(SUMIFS(OFFSET([2]掉落汇总!$C$2:$C$871,,MATCH($B156,[2]掉落汇总!$D$1:$M$1)),[2]掉落汇总!$A$2:$A$871,F$1,[2]掉落汇总!$C$2:$C$871,$Q$1)+SUMIFS(OFFSET([2]掉落汇总!$C$2:$C$871,,MATCH($B156,[2]掉落汇总!$D$1:$M$1)),[2]掉落汇总!$A$2:$A$871,F$1,[2]掉落汇总!$C$2:$C$871,$Q$2)/$Q$3)*宝箱投放计算!E156</f>
        <v>0.49569707401032698</v>
      </c>
      <c r="G156">
        <f ca="1">(SUMIFS(OFFSET([2]掉落汇总!$C$2:$C$871,,MATCH($B156,[2]掉落汇总!$D$1:$M$1)),[2]掉落汇总!$A$2:$A$871,G$1,[2]掉落汇总!$C$2:$C$871,$Q$1)+SUMIFS(OFFSET([2]掉落汇总!$C$2:$C$871,,MATCH($B156,[2]掉落汇总!$D$1:$M$1)),[2]掉落汇总!$A$2:$A$871,G$1,[2]掉落汇总!$C$2:$C$871,$Q$2)/$Q$3)*宝箱投放计算!F156</f>
        <v>0</v>
      </c>
      <c r="H156">
        <f ca="1">(SUMIFS(OFFSET([2]掉落汇总!$C$2:$C$871,,MATCH($B156,[2]掉落汇总!$D$1:$M$1)),[2]掉落汇总!$A$2:$A$871,H$1,[2]掉落汇总!$C$2:$C$871,$Q$1)+SUMIFS(OFFSET([2]掉落汇总!$C$2:$C$871,,MATCH($B156,[2]掉落汇总!$D$1:$M$1)),[2]掉落汇总!$A$2:$A$871,H$1,[2]掉落汇总!$C$2:$C$871,$Q$2)/$Q$3)*宝箱投放计算!G156</f>
        <v>0</v>
      </c>
      <c r="I156">
        <f ca="1">(SUMIFS(OFFSET([2]掉落汇总!$C$2:$C$871,,MATCH($B156,[2]掉落汇总!$D$1:$M$1)),[2]掉落汇总!$A$2:$A$871,I$1,[2]掉落汇总!$C$2:$C$871,$Q$1)+SUMIFS(OFFSET([2]掉落汇总!$C$2:$C$871,,MATCH($B156,[2]掉落汇总!$D$1:$M$1)),[2]掉落汇总!$A$2:$A$871,I$1,[2]掉落汇总!$C$2:$C$871,$Q$2)/$Q$3)*宝箱投放计算!H156</f>
        <v>0</v>
      </c>
      <c r="J156">
        <f ca="1">(SUMIFS(OFFSET([2]掉落汇总!$C$2:$C$871,,MATCH($B156,[2]掉落汇总!$D$1:$M$1)),[2]掉落汇总!$A$2:$A$871,J$1,[2]掉落汇总!$C$2:$C$871,$Q$1)+SUMIFS(OFFSET([2]掉落汇总!$C$2:$C$871,,MATCH($B156,[2]掉落汇总!$D$1:$M$1)),[2]掉落汇总!$A$2:$A$871,J$1,[2]掉落汇总!$C$2:$C$871,$Q$2)/$Q$3)*宝箱投放计算!I156</f>
        <v>0</v>
      </c>
      <c r="K156">
        <f ca="1">(SUMIFS(OFFSET([2]掉落汇总!$C$2:$C$871,,MATCH($B156,[2]掉落汇总!$D$1:$M$1)),[2]掉落汇总!$A$2:$A$871,K$1,[2]掉落汇总!$C$2:$C$871,$Q$1)+SUMIFS(OFFSET([2]掉落汇总!$C$2:$C$871,,MATCH($B156,[2]掉落汇总!$D$1:$M$1)),[2]掉落汇总!$A$2:$A$871,K$1,[2]掉落汇总!$C$2:$C$871,$Q$2)/$Q$3)*宝箱投放计算!J156</f>
        <v>0</v>
      </c>
      <c r="L156">
        <f ca="1">(SUMIFS(OFFSET([2]掉落汇总!$C$2:$C$871,,MATCH($B156,[2]掉落汇总!$D$1:$M$1)),[2]掉落汇总!$A$2:$A$871,L$1,[2]掉落汇总!$C$2:$C$871,$Q$1)+SUMIFS(OFFSET([2]掉落汇总!$C$2:$C$871,,MATCH($B156,[2]掉落汇总!$D$1:$M$1)),[2]掉落汇总!$A$2:$A$871,L$1,[2]掉落汇总!$C$2:$C$871,$Q$2)/$Q$3)*宝箱投放计算!K156</f>
        <v>0.14863748967795209</v>
      </c>
      <c r="M156">
        <f ca="1">(SUMIFS(OFFSET([2]掉落汇总!$C$2:$C$871,,MATCH($B156,[2]掉落汇总!$D$1:$M$1)),[2]掉落汇总!$A$2:$A$871,M$1,[2]掉落汇总!$C$2:$C$871,$Q$1)+SUMIFS(OFFSET([2]掉落汇总!$C$2:$C$871,,MATCH($B156,[2]掉落汇总!$D$1:$M$1)),[2]掉落汇总!$A$2:$A$871,M$1,[2]掉落汇总!$C$2:$C$871,$Q$2)/$Q$3)*宝箱投放计算!L156</f>
        <v>0.14714469228074273</v>
      </c>
      <c r="N156">
        <f ca="1">(SUMIFS(OFFSET([2]掉落汇总!$C$2:$C$871,,MATCH($B156,[2]掉落汇总!$D$1:$M$1)),[2]掉落汇总!$A$2:$A$871,N$1,[2]掉落汇总!$C$2:$C$871,$Q$1)+SUMIFS(OFFSET([2]掉落汇总!$C$2:$C$871,,MATCH($B156,[2]掉落汇总!$D$1:$M$1)),[2]掉落汇总!$A$2:$A$871,N$1,[2]掉落汇总!$C$2:$C$871,$Q$2)/$Q$3)*宝箱投放计算!M156</f>
        <v>3.9341037619867215E-2</v>
      </c>
      <c r="O156">
        <f ca="1">(SUMIFS(OFFSET([2]掉落汇总!$C$2:$C$871,,MATCH($B156,[2]掉落汇总!$D$1:$M$1)),[2]掉落汇总!$A$2:$A$871,O$1,[2]掉落汇总!$C$2:$C$871,$Q$1)+SUMIFS(OFFSET([2]掉落汇总!$C$2:$C$871,,MATCH($B156,[2]掉落汇总!$D$1:$M$1)),[2]掉落汇总!$A$2:$A$871,O$1,[2]掉落汇总!$C$2:$C$871,$Q$2)/$Q$3)*宝箱投放计算!N156</f>
        <v>8.2982769549933721E-2</v>
      </c>
    </row>
    <row r="157" spans="1:15" x14ac:dyDescent="0.2">
      <c r="A157">
        <f>玩家成长时间线!A157</f>
        <v>156</v>
      </c>
      <c r="B157">
        <f>玩家成长时间线!B157</f>
        <v>8</v>
      </c>
      <c r="C157">
        <f ca="1">SUM($D$2:D157)</f>
        <v>438.83971073175093</v>
      </c>
      <c r="D157">
        <f t="shared" ca="1" si="2"/>
        <v>1.3642876785234381</v>
      </c>
      <c r="E157">
        <f ca="1">(SUMIFS(OFFSET([2]掉落汇总!$C$2:$C$871,,MATCH($B157,[2]掉落汇总!$D$1:$M$1)),[2]掉落汇总!$A$2:$A$871,E$1,[2]掉落汇总!$C$2:$C$871,$Q$1)+SUMIFS(OFFSET([2]掉落汇总!$C$2:$C$871,,MATCH($B157,[2]掉落汇总!$D$1:$M$1)),[2]掉落汇总!$A$2:$A$871,E$1,[2]掉落汇总!$C$2:$C$871,$Q$2)/$Q$3)*宝箱投放计算!D157</f>
        <v>0.45048461538461532</v>
      </c>
      <c r="F157">
        <f ca="1">(SUMIFS(OFFSET([2]掉落汇总!$C$2:$C$871,,MATCH($B157,[2]掉落汇总!$D$1:$M$1)),[2]掉落汇总!$A$2:$A$871,F$1,[2]掉落汇总!$C$2:$C$871,$Q$1)+SUMIFS(OFFSET([2]掉落汇总!$C$2:$C$871,,MATCH($B157,[2]掉落汇总!$D$1:$M$1)),[2]掉落汇总!$A$2:$A$871,F$1,[2]掉落汇总!$C$2:$C$871,$Q$2)/$Q$3)*宝箱投放计算!E157</f>
        <v>0.49569707401032698</v>
      </c>
      <c r="G157">
        <f ca="1">(SUMIFS(OFFSET([2]掉落汇总!$C$2:$C$871,,MATCH($B157,[2]掉落汇总!$D$1:$M$1)),[2]掉落汇总!$A$2:$A$871,G$1,[2]掉落汇总!$C$2:$C$871,$Q$1)+SUMIFS(OFFSET([2]掉落汇总!$C$2:$C$871,,MATCH($B157,[2]掉落汇总!$D$1:$M$1)),[2]掉落汇总!$A$2:$A$871,G$1,[2]掉落汇总!$C$2:$C$871,$Q$2)/$Q$3)*宝箱投放计算!F157</f>
        <v>0</v>
      </c>
      <c r="H157">
        <f ca="1">(SUMIFS(OFFSET([2]掉落汇总!$C$2:$C$871,,MATCH($B157,[2]掉落汇总!$D$1:$M$1)),[2]掉落汇总!$A$2:$A$871,H$1,[2]掉落汇总!$C$2:$C$871,$Q$1)+SUMIFS(OFFSET([2]掉落汇总!$C$2:$C$871,,MATCH($B157,[2]掉落汇总!$D$1:$M$1)),[2]掉落汇总!$A$2:$A$871,H$1,[2]掉落汇总!$C$2:$C$871,$Q$2)/$Q$3)*宝箱投放计算!G157</f>
        <v>0</v>
      </c>
      <c r="I157">
        <f ca="1">(SUMIFS(OFFSET([2]掉落汇总!$C$2:$C$871,,MATCH($B157,[2]掉落汇总!$D$1:$M$1)),[2]掉落汇总!$A$2:$A$871,I$1,[2]掉落汇总!$C$2:$C$871,$Q$1)+SUMIFS(OFFSET([2]掉落汇总!$C$2:$C$871,,MATCH($B157,[2]掉落汇总!$D$1:$M$1)),[2]掉落汇总!$A$2:$A$871,I$1,[2]掉落汇总!$C$2:$C$871,$Q$2)/$Q$3)*宝箱投放计算!H157</f>
        <v>0</v>
      </c>
      <c r="J157">
        <f ca="1">(SUMIFS(OFFSET([2]掉落汇总!$C$2:$C$871,,MATCH($B157,[2]掉落汇总!$D$1:$M$1)),[2]掉落汇总!$A$2:$A$871,J$1,[2]掉落汇总!$C$2:$C$871,$Q$1)+SUMIFS(OFFSET([2]掉落汇总!$C$2:$C$871,,MATCH($B157,[2]掉落汇总!$D$1:$M$1)),[2]掉落汇总!$A$2:$A$871,J$1,[2]掉落汇总!$C$2:$C$871,$Q$2)/$Q$3)*宝箱投放计算!I157</f>
        <v>0</v>
      </c>
      <c r="K157">
        <f ca="1">(SUMIFS(OFFSET([2]掉落汇总!$C$2:$C$871,,MATCH($B157,[2]掉落汇总!$D$1:$M$1)),[2]掉落汇总!$A$2:$A$871,K$1,[2]掉落汇总!$C$2:$C$871,$Q$1)+SUMIFS(OFFSET([2]掉落汇总!$C$2:$C$871,,MATCH($B157,[2]掉落汇总!$D$1:$M$1)),[2]掉落汇总!$A$2:$A$871,K$1,[2]掉落汇总!$C$2:$C$871,$Q$2)/$Q$3)*宝箱投放计算!J157</f>
        <v>0</v>
      </c>
      <c r="L157">
        <f ca="1">(SUMIFS(OFFSET([2]掉落汇总!$C$2:$C$871,,MATCH($B157,[2]掉落汇总!$D$1:$M$1)),[2]掉落汇总!$A$2:$A$871,L$1,[2]掉落汇总!$C$2:$C$871,$Q$1)+SUMIFS(OFFSET([2]掉落汇总!$C$2:$C$871,,MATCH($B157,[2]掉落汇总!$D$1:$M$1)),[2]掉落汇总!$A$2:$A$871,L$1,[2]掉落汇总!$C$2:$C$871,$Q$2)/$Q$3)*宝箱投放计算!K157</f>
        <v>0.14863748967795209</v>
      </c>
      <c r="M157">
        <f ca="1">(SUMIFS(OFFSET([2]掉落汇总!$C$2:$C$871,,MATCH($B157,[2]掉落汇总!$D$1:$M$1)),[2]掉落汇总!$A$2:$A$871,M$1,[2]掉落汇总!$C$2:$C$871,$Q$1)+SUMIFS(OFFSET([2]掉落汇总!$C$2:$C$871,,MATCH($B157,[2]掉落汇总!$D$1:$M$1)),[2]掉落汇总!$A$2:$A$871,M$1,[2]掉落汇总!$C$2:$C$871,$Q$2)/$Q$3)*宝箱投放计算!L157</f>
        <v>0.14714469228074273</v>
      </c>
      <c r="N157">
        <f ca="1">(SUMIFS(OFFSET([2]掉落汇总!$C$2:$C$871,,MATCH($B157,[2]掉落汇总!$D$1:$M$1)),[2]掉落汇总!$A$2:$A$871,N$1,[2]掉落汇总!$C$2:$C$871,$Q$1)+SUMIFS(OFFSET([2]掉落汇总!$C$2:$C$871,,MATCH($B157,[2]掉落汇总!$D$1:$M$1)),[2]掉落汇总!$A$2:$A$871,N$1,[2]掉落汇总!$C$2:$C$871,$Q$2)/$Q$3)*宝箱投放计算!M157</f>
        <v>3.9341037619867215E-2</v>
      </c>
      <c r="O157">
        <f ca="1">(SUMIFS(OFFSET([2]掉落汇总!$C$2:$C$871,,MATCH($B157,[2]掉落汇总!$D$1:$M$1)),[2]掉落汇总!$A$2:$A$871,O$1,[2]掉落汇总!$C$2:$C$871,$Q$1)+SUMIFS(OFFSET([2]掉落汇总!$C$2:$C$871,,MATCH($B157,[2]掉落汇总!$D$1:$M$1)),[2]掉落汇总!$A$2:$A$871,O$1,[2]掉落汇总!$C$2:$C$871,$Q$2)/$Q$3)*宝箱投放计算!N157</f>
        <v>8.2982769549933721E-2</v>
      </c>
    </row>
    <row r="158" spans="1:15" x14ac:dyDescent="0.2">
      <c r="A158">
        <f>玩家成长时间线!A158</f>
        <v>157</v>
      </c>
      <c r="B158">
        <f>玩家成长时间线!B158</f>
        <v>9</v>
      </c>
      <c r="C158">
        <f ca="1">SUM($D$2:D158)</f>
        <v>444.6819869813915</v>
      </c>
      <c r="D158">
        <f t="shared" ca="1" si="2"/>
        <v>5.8422762496405918</v>
      </c>
      <c r="E158">
        <f ca="1">(SUMIFS(OFFSET([2]掉落汇总!$C$2:$C$871,,MATCH($B158,[2]掉落汇总!$D$1:$M$1)),[2]掉落汇总!$A$2:$A$871,E$1,[2]掉落汇总!$C$2:$C$871,$Q$1)+SUMIFS(OFFSET([2]掉落汇总!$C$2:$C$871,,MATCH($B158,[2]掉落汇总!$D$1:$M$1)),[2]掉落汇总!$A$2:$A$871,E$1,[2]掉落汇总!$C$2:$C$871,$Q$2)/$Q$3)*宝箱投放计算!D158</f>
        <v>0.4209901853871319</v>
      </c>
      <c r="F158">
        <f ca="1">(SUMIFS(OFFSET([2]掉落汇总!$C$2:$C$871,,MATCH($B158,[2]掉落汇总!$D$1:$M$1)),[2]掉落汇总!$A$2:$A$871,F$1,[2]掉落汇总!$C$2:$C$871,$Q$1)+SUMIFS(OFFSET([2]掉落汇总!$C$2:$C$871,,MATCH($B158,[2]掉落汇总!$D$1:$M$1)),[2]掉落汇总!$A$2:$A$871,F$1,[2]掉落汇总!$C$2:$C$871,$Q$2)/$Q$3)*宝箱投放计算!E158</f>
        <v>0.61962134251290868</v>
      </c>
      <c r="G158">
        <f ca="1">(SUMIFS(OFFSET([2]掉落汇总!$C$2:$C$871,,MATCH($B158,[2]掉落汇总!$D$1:$M$1)),[2]掉落汇总!$A$2:$A$871,G$1,[2]掉落汇总!$C$2:$C$871,$Q$1)+SUMIFS(OFFSET([2]掉落汇总!$C$2:$C$871,,MATCH($B158,[2]掉落汇总!$D$1:$M$1)),[2]掉落汇总!$A$2:$A$871,G$1,[2]掉落汇总!$C$2:$C$871,$Q$2)/$Q$3)*宝箱投放计算!F158</f>
        <v>0</v>
      </c>
      <c r="H158">
        <f ca="1">(SUMIFS(OFFSET([2]掉落汇总!$C$2:$C$871,,MATCH($B158,[2]掉落汇总!$D$1:$M$1)),[2]掉落汇总!$A$2:$A$871,H$1,[2]掉落汇总!$C$2:$C$871,$Q$1)+SUMIFS(OFFSET([2]掉落汇总!$C$2:$C$871,,MATCH($B158,[2]掉落汇总!$D$1:$M$1)),[2]掉落汇总!$A$2:$A$871,H$1,[2]掉落汇总!$C$2:$C$871,$Q$2)/$Q$3)*宝箱投放计算!G158</f>
        <v>0</v>
      </c>
      <c r="I158">
        <f ca="1">(SUMIFS(OFFSET([2]掉落汇总!$C$2:$C$871,,MATCH($B158,[2]掉落汇总!$D$1:$M$1)),[2]掉落汇总!$A$2:$A$871,I$1,[2]掉落汇总!$C$2:$C$871,$Q$1)+SUMIFS(OFFSET([2]掉落汇总!$C$2:$C$871,,MATCH($B158,[2]掉落汇总!$D$1:$M$1)),[2]掉落汇总!$A$2:$A$871,I$1,[2]掉落汇总!$C$2:$C$871,$Q$2)/$Q$3)*宝箱投放计算!H158</f>
        <v>0.89605873261205571</v>
      </c>
      <c r="J158">
        <f ca="1">(SUMIFS(OFFSET([2]掉落汇总!$C$2:$C$871,,MATCH($B158,[2]掉落汇总!$D$1:$M$1)),[2]掉落汇总!$A$2:$A$871,J$1,[2]掉落汇总!$C$2:$C$871,$Q$1)+SUMIFS(OFFSET([2]掉落汇总!$C$2:$C$871,,MATCH($B158,[2]掉落汇总!$D$1:$M$1)),[2]掉落汇总!$A$2:$A$871,J$1,[2]掉落汇总!$C$2:$C$871,$Q$2)/$Q$3)*宝箱投放计算!I158</f>
        <v>3.4874999999999998</v>
      </c>
      <c r="K158">
        <f ca="1">(SUMIFS(OFFSET([2]掉落汇总!$C$2:$C$871,,MATCH($B158,[2]掉落汇总!$D$1:$M$1)),[2]掉落汇总!$A$2:$A$871,K$1,[2]掉落汇总!$C$2:$C$871,$Q$1)+SUMIFS(OFFSET([2]掉落汇总!$C$2:$C$871,,MATCH($B158,[2]掉落汇总!$D$1:$M$1)),[2]掉落汇总!$A$2:$A$871,K$1,[2]掉落汇总!$C$2:$C$871,$Q$2)/$Q$3)*宝箱投放计算!J158</f>
        <v>0</v>
      </c>
      <c r="L158">
        <f ca="1">(SUMIFS(OFFSET([2]掉落汇总!$C$2:$C$871,,MATCH($B158,[2]掉落汇总!$D$1:$M$1)),[2]掉落汇总!$A$2:$A$871,L$1,[2]掉落汇总!$C$2:$C$871,$Q$1)+SUMIFS(OFFSET([2]掉落汇总!$C$2:$C$871,,MATCH($B158,[2]掉落汇总!$D$1:$M$1)),[2]掉落汇总!$A$2:$A$871,L$1,[2]掉落汇总!$C$2:$C$871,$Q$2)/$Q$3)*宝箱投放计算!K158</f>
        <v>0.14863748967795209</v>
      </c>
      <c r="M158">
        <f ca="1">(SUMIFS(OFFSET([2]掉落汇总!$C$2:$C$871,,MATCH($B158,[2]掉落汇总!$D$1:$M$1)),[2]掉落汇总!$A$2:$A$871,M$1,[2]掉落汇总!$C$2:$C$871,$Q$1)+SUMIFS(OFFSET([2]掉落汇总!$C$2:$C$871,,MATCH($B158,[2]掉落汇总!$D$1:$M$1)),[2]掉落汇总!$A$2:$A$871,M$1,[2]掉落汇总!$C$2:$C$871,$Q$2)/$Q$3)*宝箱投放计算!L158</f>
        <v>0.14714469228074273</v>
      </c>
      <c r="N158">
        <f ca="1">(SUMIFS(OFFSET([2]掉落汇总!$C$2:$C$871,,MATCH($B158,[2]掉落汇总!$D$1:$M$1)),[2]掉落汇总!$A$2:$A$871,N$1,[2]掉落汇总!$C$2:$C$871,$Q$1)+SUMIFS(OFFSET([2]掉落汇总!$C$2:$C$871,,MATCH($B158,[2]掉落汇总!$D$1:$M$1)),[2]掉落汇总!$A$2:$A$871,N$1,[2]掉落汇总!$C$2:$C$871,$Q$2)/$Q$3)*宝箱投放计算!M158</f>
        <v>3.9341037619867215E-2</v>
      </c>
      <c r="O158">
        <f ca="1">(SUMIFS(OFFSET([2]掉落汇总!$C$2:$C$871,,MATCH($B158,[2]掉落汇总!$D$1:$M$1)),[2]掉落汇总!$A$2:$A$871,O$1,[2]掉落汇总!$C$2:$C$871,$Q$1)+SUMIFS(OFFSET([2]掉落汇总!$C$2:$C$871,,MATCH($B158,[2]掉落汇总!$D$1:$M$1)),[2]掉落汇总!$A$2:$A$871,O$1,[2]掉落汇总!$C$2:$C$871,$Q$2)/$Q$3)*宝箱投放计算!N158</f>
        <v>8.2982769549933721E-2</v>
      </c>
    </row>
    <row r="159" spans="1:15" x14ac:dyDescent="0.2">
      <c r="A159">
        <f>玩家成长时间线!A159</f>
        <v>158</v>
      </c>
      <c r="B159">
        <f>玩家成长时间线!B159</f>
        <v>9</v>
      </c>
      <c r="C159">
        <f ca="1">SUM($D$2:D159)</f>
        <v>446.14244931848549</v>
      </c>
      <c r="D159">
        <f t="shared" ca="1" si="2"/>
        <v>1.4604623370939671</v>
      </c>
      <c r="E159">
        <f ca="1">(SUMIFS(OFFSET([2]掉落汇总!$C$2:$C$871,,MATCH($B159,[2]掉落汇总!$D$1:$M$1)),[2]掉落汇总!$A$2:$A$871,E$1,[2]掉落汇总!$C$2:$C$871,$Q$1)+SUMIFS(OFFSET([2]掉落汇总!$C$2:$C$871,,MATCH($B159,[2]掉落汇总!$D$1:$M$1)),[2]掉落汇总!$A$2:$A$871,E$1,[2]掉落汇总!$C$2:$C$871,$Q$2)/$Q$3)*宝箱投放计算!D159</f>
        <v>0.42273500545256271</v>
      </c>
      <c r="F159">
        <f ca="1">(SUMIFS(OFFSET([2]掉落汇总!$C$2:$C$871,,MATCH($B159,[2]掉落汇总!$D$1:$M$1)),[2]掉落汇总!$A$2:$A$871,F$1,[2]掉落汇总!$C$2:$C$871,$Q$1)+SUMIFS(OFFSET([2]掉落汇总!$C$2:$C$871,,MATCH($B159,[2]掉落汇总!$D$1:$M$1)),[2]掉落汇总!$A$2:$A$871,F$1,[2]掉落汇总!$C$2:$C$871,$Q$2)/$Q$3)*宝箱投放计算!E159</f>
        <v>0.61962134251290868</v>
      </c>
      <c r="G159">
        <f ca="1">(SUMIFS(OFFSET([2]掉落汇总!$C$2:$C$871,,MATCH($B159,[2]掉落汇总!$D$1:$M$1)),[2]掉落汇总!$A$2:$A$871,G$1,[2]掉落汇总!$C$2:$C$871,$Q$1)+SUMIFS(OFFSET([2]掉落汇总!$C$2:$C$871,,MATCH($B159,[2]掉落汇总!$D$1:$M$1)),[2]掉落汇总!$A$2:$A$871,G$1,[2]掉落汇总!$C$2:$C$871,$Q$2)/$Q$3)*宝箱投放计算!F159</f>
        <v>0</v>
      </c>
      <c r="H159">
        <f ca="1">(SUMIFS(OFFSET([2]掉落汇总!$C$2:$C$871,,MATCH($B159,[2]掉落汇总!$D$1:$M$1)),[2]掉落汇总!$A$2:$A$871,H$1,[2]掉落汇总!$C$2:$C$871,$Q$1)+SUMIFS(OFFSET([2]掉落汇总!$C$2:$C$871,,MATCH($B159,[2]掉落汇总!$D$1:$M$1)),[2]掉落汇总!$A$2:$A$871,H$1,[2]掉落汇总!$C$2:$C$871,$Q$2)/$Q$3)*宝箱投放计算!G159</f>
        <v>0</v>
      </c>
      <c r="I159">
        <f ca="1">(SUMIFS(OFFSET([2]掉落汇总!$C$2:$C$871,,MATCH($B159,[2]掉落汇总!$D$1:$M$1)),[2]掉落汇总!$A$2:$A$871,I$1,[2]掉落汇总!$C$2:$C$871,$Q$1)+SUMIFS(OFFSET([2]掉落汇总!$C$2:$C$871,,MATCH($B159,[2]掉落汇总!$D$1:$M$1)),[2]掉落汇总!$A$2:$A$871,I$1,[2]掉落汇总!$C$2:$C$871,$Q$2)/$Q$3)*宝箱投放计算!H159</f>
        <v>0</v>
      </c>
      <c r="J159">
        <f ca="1">(SUMIFS(OFFSET([2]掉落汇总!$C$2:$C$871,,MATCH($B159,[2]掉落汇总!$D$1:$M$1)),[2]掉落汇总!$A$2:$A$871,J$1,[2]掉落汇总!$C$2:$C$871,$Q$1)+SUMIFS(OFFSET([2]掉落汇总!$C$2:$C$871,,MATCH($B159,[2]掉落汇总!$D$1:$M$1)),[2]掉落汇总!$A$2:$A$871,J$1,[2]掉落汇总!$C$2:$C$871,$Q$2)/$Q$3)*宝箱投放计算!I159</f>
        <v>0</v>
      </c>
      <c r="K159">
        <f ca="1">(SUMIFS(OFFSET([2]掉落汇总!$C$2:$C$871,,MATCH($B159,[2]掉落汇总!$D$1:$M$1)),[2]掉落汇总!$A$2:$A$871,K$1,[2]掉落汇总!$C$2:$C$871,$Q$1)+SUMIFS(OFFSET([2]掉落汇总!$C$2:$C$871,,MATCH($B159,[2]掉落汇总!$D$1:$M$1)),[2]掉落汇总!$A$2:$A$871,K$1,[2]掉落汇总!$C$2:$C$871,$Q$2)/$Q$3)*宝箱投放计算!J159</f>
        <v>0</v>
      </c>
      <c r="L159">
        <f ca="1">(SUMIFS(OFFSET([2]掉落汇总!$C$2:$C$871,,MATCH($B159,[2]掉落汇总!$D$1:$M$1)),[2]掉落汇总!$A$2:$A$871,L$1,[2]掉落汇总!$C$2:$C$871,$Q$1)+SUMIFS(OFFSET([2]掉落汇总!$C$2:$C$871,,MATCH($B159,[2]掉落汇总!$D$1:$M$1)),[2]掉落汇总!$A$2:$A$871,L$1,[2]掉落汇总!$C$2:$C$871,$Q$2)/$Q$3)*宝箱投放计算!K159</f>
        <v>0.14863748967795209</v>
      </c>
      <c r="M159">
        <f ca="1">(SUMIFS(OFFSET([2]掉落汇总!$C$2:$C$871,,MATCH($B159,[2]掉落汇总!$D$1:$M$1)),[2]掉落汇总!$A$2:$A$871,M$1,[2]掉落汇总!$C$2:$C$871,$Q$1)+SUMIFS(OFFSET([2]掉落汇总!$C$2:$C$871,,MATCH($B159,[2]掉落汇总!$D$1:$M$1)),[2]掉落汇总!$A$2:$A$871,M$1,[2]掉落汇总!$C$2:$C$871,$Q$2)/$Q$3)*宝箱投放计算!L159</f>
        <v>0.14714469228074273</v>
      </c>
      <c r="N159">
        <f ca="1">(SUMIFS(OFFSET([2]掉落汇总!$C$2:$C$871,,MATCH($B159,[2]掉落汇总!$D$1:$M$1)),[2]掉落汇总!$A$2:$A$871,N$1,[2]掉落汇总!$C$2:$C$871,$Q$1)+SUMIFS(OFFSET([2]掉落汇总!$C$2:$C$871,,MATCH($B159,[2]掉落汇总!$D$1:$M$1)),[2]掉落汇总!$A$2:$A$871,N$1,[2]掉落汇总!$C$2:$C$871,$Q$2)/$Q$3)*宝箱投放计算!M159</f>
        <v>3.9341037619867215E-2</v>
      </c>
      <c r="O159">
        <f ca="1">(SUMIFS(OFFSET([2]掉落汇总!$C$2:$C$871,,MATCH($B159,[2]掉落汇总!$D$1:$M$1)),[2]掉落汇总!$A$2:$A$871,O$1,[2]掉落汇总!$C$2:$C$871,$Q$1)+SUMIFS(OFFSET([2]掉落汇总!$C$2:$C$871,,MATCH($B159,[2]掉落汇总!$D$1:$M$1)),[2]掉落汇总!$A$2:$A$871,O$1,[2]掉落汇总!$C$2:$C$871,$Q$2)/$Q$3)*宝箱投放计算!N159</f>
        <v>8.2982769549933721E-2</v>
      </c>
    </row>
    <row r="160" spans="1:15" x14ac:dyDescent="0.2">
      <c r="A160">
        <f>玩家成长时间线!A160</f>
        <v>159</v>
      </c>
      <c r="B160">
        <f>玩家成长时间线!B160</f>
        <v>9</v>
      </c>
      <c r="C160">
        <f ca="1">SUM($D$2:D160)</f>
        <v>447.63955287695353</v>
      </c>
      <c r="D160">
        <f t="shared" ca="1" si="2"/>
        <v>1.4971035584680128</v>
      </c>
      <c r="E160">
        <f ca="1">(SUMIFS(OFFSET([2]掉落汇总!$C$2:$C$871,,MATCH($B160,[2]掉落汇总!$D$1:$M$1)),[2]掉落汇总!$A$2:$A$871,E$1,[2]掉落汇总!$C$2:$C$871,$Q$1)+SUMIFS(OFFSET([2]掉落汇总!$C$2:$C$871,,MATCH($B160,[2]掉落汇总!$D$1:$M$1)),[2]掉落汇总!$A$2:$A$871,E$1,[2]掉落汇总!$C$2:$C$871,$Q$2)/$Q$3)*宝箱投放计算!D160</f>
        <v>0.45937622682660845</v>
      </c>
      <c r="F160">
        <f ca="1">(SUMIFS(OFFSET([2]掉落汇总!$C$2:$C$871,,MATCH($B160,[2]掉落汇总!$D$1:$M$1)),[2]掉落汇总!$A$2:$A$871,F$1,[2]掉落汇总!$C$2:$C$871,$Q$1)+SUMIFS(OFFSET([2]掉落汇总!$C$2:$C$871,,MATCH($B160,[2]掉落汇总!$D$1:$M$1)),[2]掉落汇总!$A$2:$A$871,F$1,[2]掉落汇总!$C$2:$C$871,$Q$2)/$Q$3)*宝箱投放计算!E160</f>
        <v>0.61962134251290868</v>
      </c>
      <c r="G160">
        <f ca="1">(SUMIFS(OFFSET([2]掉落汇总!$C$2:$C$871,,MATCH($B160,[2]掉落汇总!$D$1:$M$1)),[2]掉落汇总!$A$2:$A$871,G$1,[2]掉落汇总!$C$2:$C$871,$Q$1)+SUMIFS(OFFSET([2]掉落汇总!$C$2:$C$871,,MATCH($B160,[2]掉落汇总!$D$1:$M$1)),[2]掉落汇总!$A$2:$A$871,G$1,[2]掉落汇总!$C$2:$C$871,$Q$2)/$Q$3)*宝箱投放计算!F160</f>
        <v>0</v>
      </c>
      <c r="H160">
        <f ca="1">(SUMIFS(OFFSET([2]掉落汇总!$C$2:$C$871,,MATCH($B160,[2]掉落汇总!$D$1:$M$1)),[2]掉落汇总!$A$2:$A$871,H$1,[2]掉落汇总!$C$2:$C$871,$Q$1)+SUMIFS(OFFSET([2]掉落汇总!$C$2:$C$871,,MATCH($B160,[2]掉落汇总!$D$1:$M$1)),[2]掉落汇总!$A$2:$A$871,H$1,[2]掉落汇总!$C$2:$C$871,$Q$2)/$Q$3)*宝箱投放计算!G160</f>
        <v>0</v>
      </c>
      <c r="I160">
        <f ca="1">(SUMIFS(OFFSET([2]掉落汇总!$C$2:$C$871,,MATCH($B160,[2]掉落汇总!$D$1:$M$1)),[2]掉落汇总!$A$2:$A$871,I$1,[2]掉落汇总!$C$2:$C$871,$Q$1)+SUMIFS(OFFSET([2]掉落汇总!$C$2:$C$871,,MATCH($B160,[2]掉落汇总!$D$1:$M$1)),[2]掉落汇总!$A$2:$A$871,I$1,[2]掉落汇总!$C$2:$C$871,$Q$2)/$Q$3)*宝箱投放计算!H160</f>
        <v>0</v>
      </c>
      <c r="J160">
        <f ca="1">(SUMIFS(OFFSET([2]掉落汇总!$C$2:$C$871,,MATCH($B160,[2]掉落汇总!$D$1:$M$1)),[2]掉落汇总!$A$2:$A$871,J$1,[2]掉落汇总!$C$2:$C$871,$Q$1)+SUMIFS(OFFSET([2]掉落汇总!$C$2:$C$871,,MATCH($B160,[2]掉落汇总!$D$1:$M$1)),[2]掉落汇总!$A$2:$A$871,J$1,[2]掉落汇总!$C$2:$C$871,$Q$2)/$Q$3)*宝箱投放计算!I160</f>
        <v>0</v>
      </c>
      <c r="K160">
        <f ca="1">(SUMIFS(OFFSET([2]掉落汇总!$C$2:$C$871,,MATCH($B160,[2]掉落汇总!$D$1:$M$1)),[2]掉落汇总!$A$2:$A$871,K$1,[2]掉落汇总!$C$2:$C$871,$Q$1)+SUMIFS(OFFSET([2]掉落汇总!$C$2:$C$871,,MATCH($B160,[2]掉落汇总!$D$1:$M$1)),[2]掉落汇总!$A$2:$A$871,K$1,[2]掉落汇总!$C$2:$C$871,$Q$2)/$Q$3)*宝箱投放计算!J160</f>
        <v>0</v>
      </c>
      <c r="L160">
        <f ca="1">(SUMIFS(OFFSET([2]掉落汇总!$C$2:$C$871,,MATCH($B160,[2]掉落汇总!$D$1:$M$1)),[2]掉落汇总!$A$2:$A$871,L$1,[2]掉落汇总!$C$2:$C$871,$Q$1)+SUMIFS(OFFSET([2]掉落汇总!$C$2:$C$871,,MATCH($B160,[2]掉落汇总!$D$1:$M$1)),[2]掉落汇总!$A$2:$A$871,L$1,[2]掉落汇总!$C$2:$C$871,$Q$2)/$Q$3)*宝箱投放计算!K160</f>
        <v>0.14863748967795209</v>
      </c>
      <c r="M160">
        <f ca="1">(SUMIFS(OFFSET([2]掉落汇总!$C$2:$C$871,,MATCH($B160,[2]掉落汇总!$D$1:$M$1)),[2]掉落汇总!$A$2:$A$871,M$1,[2]掉落汇总!$C$2:$C$871,$Q$1)+SUMIFS(OFFSET([2]掉落汇总!$C$2:$C$871,,MATCH($B160,[2]掉落汇总!$D$1:$M$1)),[2]掉落汇总!$A$2:$A$871,M$1,[2]掉落汇总!$C$2:$C$871,$Q$2)/$Q$3)*宝箱投放计算!L160</f>
        <v>0.14714469228074273</v>
      </c>
      <c r="N160">
        <f ca="1">(SUMIFS(OFFSET([2]掉落汇总!$C$2:$C$871,,MATCH($B160,[2]掉落汇总!$D$1:$M$1)),[2]掉落汇总!$A$2:$A$871,N$1,[2]掉落汇总!$C$2:$C$871,$Q$1)+SUMIFS(OFFSET([2]掉落汇总!$C$2:$C$871,,MATCH($B160,[2]掉落汇总!$D$1:$M$1)),[2]掉落汇总!$A$2:$A$871,N$1,[2]掉落汇总!$C$2:$C$871,$Q$2)/$Q$3)*宝箱投放计算!M160</f>
        <v>3.9341037619867215E-2</v>
      </c>
      <c r="O160">
        <f ca="1">(SUMIFS(OFFSET([2]掉落汇总!$C$2:$C$871,,MATCH($B160,[2]掉落汇总!$D$1:$M$1)),[2]掉落汇总!$A$2:$A$871,O$1,[2]掉落汇总!$C$2:$C$871,$Q$1)+SUMIFS(OFFSET([2]掉落汇总!$C$2:$C$871,,MATCH($B160,[2]掉落汇总!$D$1:$M$1)),[2]掉落汇总!$A$2:$A$871,O$1,[2]掉落汇总!$C$2:$C$871,$Q$2)/$Q$3)*宝箱投放计算!N160</f>
        <v>8.2982769549933721E-2</v>
      </c>
    </row>
    <row r="161" spans="1:15" x14ac:dyDescent="0.2">
      <c r="A161">
        <f>玩家成长时间线!A161</f>
        <v>160</v>
      </c>
      <c r="B161">
        <f>玩家成长时间线!B161</f>
        <v>10</v>
      </c>
      <c r="C161">
        <f ca="1">SUM($D$2:D161)</f>
        <v>452.80613151264305</v>
      </c>
      <c r="D161">
        <f t="shared" ca="1" si="2"/>
        <v>5.16657863568952</v>
      </c>
      <c r="E161">
        <f ca="1">(SUMIFS(OFFSET([2]掉落汇总!$C$2:$C$871,,MATCH($B161,[2]掉落汇总!$D$1:$M$1)),[2]掉落汇总!$A$2:$A$871,E$1,[2]掉落汇总!$C$2:$C$871,$Q$1)+SUMIFS(OFFSET([2]掉落汇总!$C$2:$C$871,,MATCH($B161,[2]掉落汇总!$D$1:$M$1)),[2]掉落汇总!$A$2:$A$871,E$1,[2]掉落汇总!$C$2:$C$871,$Q$2)/$Q$3)*宝箱投放计算!D161</f>
        <v>0.41120252498684901</v>
      </c>
      <c r="F161">
        <f ca="1">(SUMIFS(OFFSET([2]掉落汇总!$C$2:$C$871,,MATCH($B161,[2]掉落汇总!$D$1:$M$1)),[2]掉落汇总!$A$2:$A$871,F$1,[2]掉落汇总!$C$2:$C$871,$Q$1)+SUMIFS(OFFSET([2]掉落汇总!$C$2:$C$871,,MATCH($B161,[2]掉落汇总!$D$1:$M$1)),[2]掉落汇总!$A$2:$A$871,F$1,[2]掉落汇总!$C$2:$C$871,$Q$2)/$Q$3)*宝箱投放计算!E161</f>
        <v>0.61962134251290868</v>
      </c>
      <c r="G161">
        <f ca="1">(SUMIFS(OFFSET([2]掉落汇总!$C$2:$C$871,,MATCH($B161,[2]掉落汇总!$D$1:$M$1)),[2]掉落汇总!$A$2:$A$871,G$1,[2]掉落汇总!$C$2:$C$871,$Q$1)+SUMIFS(OFFSET([2]掉落汇总!$C$2:$C$871,,MATCH($B161,[2]掉落汇总!$D$1:$M$1)),[2]掉落汇总!$A$2:$A$871,G$1,[2]掉落汇总!$C$2:$C$871,$Q$2)/$Q$3)*宝箱投放计算!F161</f>
        <v>0</v>
      </c>
      <c r="H161">
        <f ca="1">(SUMIFS(OFFSET([2]掉落汇总!$C$2:$C$871,,MATCH($B161,[2]掉落汇总!$D$1:$M$1)),[2]掉落汇总!$A$2:$A$871,H$1,[2]掉落汇总!$C$2:$C$871,$Q$1)+SUMIFS(OFFSET([2]掉落汇总!$C$2:$C$871,,MATCH($B161,[2]掉落汇总!$D$1:$M$1)),[2]掉落汇总!$A$2:$A$871,H$1,[2]掉落汇总!$C$2:$C$871,$Q$2)/$Q$3)*宝箱投放计算!G161</f>
        <v>0</v>
      </c>
      <c r="I161">
        <f ca="1">(SUMIFS(OFFSET([2]掉落汇总!$C$2:$C$871,,MATCH($B161,[2]掉落汇总!$D$1:$M$1)),[2]掉落汇总!$A$2:$A$871,I$1,[2]掉落汇总!$C$2:$C$871,$Q$1)+SUMIFS(OFFSET([2]掉落汇总!$C$2:$C$871,,MATCH($B161,[2]掉落汇总!$D$1:$M$1)),[2]掉落汇总!$A$2:$A$871,I$1,[2]掉落汇总!$C$2:$C$871,$Q$2)/$Q$3)*宝箱投放计算!H161</f>
        <v>0</v>
      </c>
      <c r="J161">
        <f ca="1">(SUMIFS(OFFSET([2]掉落汇总!$C$2:$C$871,,MATCH($B161,[2]掉落汇总!$D$1:$M$1)),[2]掉落汇总!$A$2:$A$871,J$1,[2]掉落汇总!$C$2:$C$871,$Q$1)+SUMIFS(OFFSET([2]掉落汇总!$C$2:$C$871,,MATCH($B161,[2]掉落汇总!$D$1:$M$1)),[2]掉落汇总!$A$2:$A$871,J$1,[2]掉落汇总!$C$2:$C$871,$Q$2)/$Q$3)*宝箱投放计算!I161</f>
        <v>3.7176487790612662</v>
      </c>
      <c r="K161">
        <f ca="1">(SUMIFS(OFFSET([2]掉落汇总!$C$2:$C$871,,MATCH($B161,[2]掉落汇总!$D$1:$M$1)),[2]掉落汇总!$A$2:$A$871,K$1,[2]掉落汇总!$C$2:$C$871,$Q$1)+SUMIFS(OFFSET([2]掉落汇总!$C$2:$C$871,,MATCH($B161,[2]掉落汇总!$D$1:$M$1)),[2]掉落汇总!$A$2:$A$871,K$1,[2]掉落汇总!$C$2:$C$871,$Q$2)/$Q$3)*宝箱投放计算!J161</f>
        <v>0</v>
      </c>
      <c r="L161">
        <f ca="1">(SUMIFS(OFFSET([2]掉落汇总!$C$2:$C$871,,MATCH($B161,[2]掉落汇总!$D$1:$M$1)),[2]掉落汇总!$A$2:$A$871,L$1,[2]掉落汇总!$C$2:$C$871,$Q$1)+SUMIFS(OFFSET([2]掉落汇总!$C$2:$C$871,,MATCH($B161,[2]掉落汇总!$D$1:$M$1)),[2]掉落汇总!$A$2:$A$871,L$1,[2]掉落汇总!$C$2:$C$871,$Q$2)/$Q$3)*宝箱投放计算!K161</f>
        <v>0.14863748967795209</v>
      </c>
      <c r="M161">
        <f ca="1">(SUMIFS(OFFSET([2]掉落汇总!$C$2:$C$871,,MATCH($B161,[2]掉落汇总!$D$1:$M$1)),[2]掉落汇总!$A$2:$A$871,M$1,[2]掉落汇总!$C$2:$C$871,$Q$1)+SUMIFS(OFFSET([2]掉落汇总!$C$2:$C$871,,MATCH($B161,[2]掉落汇总!$D$1:$M$1)),[2]掉落汇总!$A$2:$A$871,M$1,[2]掉落汇总!$C$2:$C$871,$Q$2)/$Q$3)*宝箱投放计算!L161</f>
        <v>0.14714469228074273</v>
      </c>
      <c r="N161">
        <f ca="1">(SUMIFS(OFFSET([2]掉落汇总!$C$2:$C$871,,MATCH($B161,[2]掉落汇总!$D$1:$M$1)),[2]掉落汇总!$A$2:$A$871,N$1,[2]掉落汇总!$C$2:$C$871,$Q$1)+SUMIFS(OFFSET([2]掉落汇总!$C$2:$C$871,,MATCH($B161,[2]掉落汇总!$D$1:$M$1)),[2]掉落汇总!$A$2:$A$871,N$1,[2]掉落汇总!$C$2:$C$871,$Q$2)/$Q$3)*宝箱投放计算!M161</f>
        <v>3.9341037619867215E-2</v>
      </c>
      <c r="O161">
        <f ca="1">(SUMIFS(OFFSET([2]掉落汇总!$C$2:$C$871,,MATCH($B161,[2]掉落汇总!$D$1:$M$1)),[2]掉落汇总!$A$2:$A$871,O$1,[2]掉落汇总!$C$2:$C$871,$Q$1)+SUMIFS(OFFSET([2]掉落汇总!$C$2:$C$871,,MATCH($B161,[2]掉落汇总!$D$1:$M$1)),[2]掉落汇总!$A$2:$A$871,O$1,[2]掉落汇总!$C$2:$C$871,$Q$2)/$Q$3)*宝箱投放计算!N161</f>
        <v>8.2982769549933721E-2</v>
      </c>
    </row>
    <row r="162" spans="1:15" x14ac:dyDescent="0.2">
      <c r="A162">
        <f>玩家成长时间线!A162</f>
        <v>161</v>
      </c>
      <c r="B162">
        <f>玩家成长时间线!B162</f>
        <v>10</v>
      </c>
      <c r="C162">
        <f ca="1">SUM($D$2:D162)</f>
        <v>454.25674469383733</v>
      </c>
      <c r="D162">
        <f t="shared" ca="1" si="2"/>
        <v>1.4506131811942713</v>
      </c>
      <c r="E162">
        <f ca="1">(SUMIFS(OFFSET([2]掉落汇总!$C$2:$C$871,,MATCH($B162,[2]掉落汇总!$D$1:$M$1)),[2]掉落汇总!$A$2:$A$871,E$1,[2]掉落汇总!$C$2:$C$871,$Q$1)+SUMIFS(OFFSET([2]掉落汇总!$C$2:$C$871,,MATCH($B162,[2]掉落汇总!$D$1:$M$1)),[2]掉落汇总!$A$2:$A$871,E$1,[2]掉落汇总!$C$2:$C$871,$Q$2)/$Q$3)*宝箱投放计算!D162</f>
        <v>0.41288584955286689</v>
      </c>
      <c r="F162">
        <f ca="1">(SUMIFS(OFFSET([2]掉落汇总!$C$2:$C$871,,MATCH($B162,[2]掉落汇总!$D$1:$M$1)),[2]掉落汇总!$A$2:$A$871,F$1,[2]掉落汇总!$C$2:$C$871,$Q$1)+SUMIFS(OFFSET([2]掉落汇总!$C$2:$C$871,,MATCH($B162,[2]掉落汇总!$D$1:$M$1)),[2]掉落汇总!$A$2:$A$871,F$1,[2]掉落汇总!$C$2:$C$871,$Q$2)/$Q$3)*宝箱投放计算!E162</f>
        <v>0.61962134251290868</v>
      </c>
      <c r="G162">
        <f ca="1">(SUMIFS(OFFSET([2]掉落汇总!$C$2:$C$871,,MATCH($B162,[2]掉落汇总!$D$1:$M$1)),[2]掉落汇总!$A$2:$A$871,G$1,[2]掉落汇总!$C$2:$C$871,$Q$1)+SUMIFS(OFFSET([2]掉落汇总!$C$2:$C$871,,MATCH($B162,[2]掉落汇总!$D$1:$M$1)),[2]掉落汇总!$A$2:$A$871,G$1,[2]掉落汇总!$C$2:$C$871,$Q$2)/$Q$3)*宝箱投放计算!F162</f>
        <v>0</v>
      </c>
      <c r="H162">
        <f ca="1">(SUMIFS(OFFSET([2]掉落汇总!$C$2:$C$871,,MATCH($B162,[2]掉落汇总!$D$1:$M$1)),[2]掉落汇总!$A$2:$A$871,H$1,[2]掉落汇总!$C$2:$C$871,$Q$1)+SUMIFS(OFFSET([2]掉落汇总!$C$2:$C$871,,MATCH($B162,[2]掉落汇总!$D$1:$M$1)),[2]掉落汇总!$A$2:$A$871,H$1,[2]掉落汇总!$C$2:$C$871,$Q$2)/$Q$3)*宝箱投放计算!G162</f>
        <v>0</v>
      </c>
      <c r="I162">
        <f ca="1">(SUMIFS(OFFSET([2]掉落汇总!$C$2:$C$871,,MATCH($B162,[2]掉落汇总!$D$1:$M$1)),[2]掉落汇总!$A$2:$A$871,I$1,[2]掉落汇总!$C$2:$C$871,$Q$1)+SUMIFS(OFFSET([2]掉落汇总!$C$2:$C$871,,MATCH($B162,[2]掉落汇总!$D$1:$M$1)),[2]掉落汇总!$A$2:$A$871,I$1,[2]掉落汇总!$C$2:$C$871,$Q$2)/$Q$3)*宝箱投放计算!H162</f>
        <v>0</v>
      </c>
      <c r="J162">
        <f ca="1">(SUMIFS(OFFSET([2]掉落汇总!$C$2:$C$871,,MATCH($B162,[2]掉落汇总!$D$1:$M$1)),[2]掉落汇总!$A$2:$A$871,J$1,[2]掉落汇总!$C$2:$C$871,$Q$1)+SUMIFS(OFFSET([2]掉落汇总!$C$2:$C$871,,MATCH($B162,[2]掉落汇总!$D$1:$M$1)),[2]掉落汇总!$A$2:$A$871,J$1,[2]掉落汇总!$C$2:$C$871,$Q$2)/$Q$3)*宝箱投放计算!I162</f>
        <v>0</v>
      </c>
      <c r="K162">
        <f ca="1">(SUMIFS(OFFSET([2]掉落汇总!$C$2:$C$871,,MATCH($B162,[2]掉落汇总!$D$1:$M$1)),[2]掉落汇总!$A$2:$A$871,K$1,[2]掉落汇总!$C$2:$C$871,$Q$1)+SUMIFS(OFFSET([2]掉落汇总!$C$2:$C$871,,MATCH($B162,[2]掉落汇总!$D$1:$M$1)),[2]掉落汇总!$A$2:$A$871,K$1,[2]掉落汇总!$C$2:$C$871,$Q$2)/$Q$3)*宝箱投放计算!J162</f>
        <v>0</v>
      </c>
      <c r="L162">
        <f ca="1">(SUMIFS(OFFSET([2]掉落汇总!$C$2:$C$871,,MATCH($B162,[2]掉落汇总!$D$1:$M$1)),[2]掉落汇总!$A$2:$A$871,L$1,[2]掉落汇总!$C$2:$C$871,$Q$1)+SUMIFS(OFFSET([2]掉落汇总!$C$2:$C$871,,MATCH($B162,[2]掉落汇总!$D$1:$M$1)),[2]掉落汇总!$A$2:$A$871,L$1,[2]掉落汇总!$C$2:$C$871,$Q$2)/$Q$3)*宝箱投放计算!K162</f>
        <v>0.14863748967795209</v>
      </c>
      <c r="M162">
        <f ca="1">(SUMIFS(OFFSET([2]掉落汇总!$C$2:$C$871,,MATCH($B162,[2]掉落汇总!$D$1:$M$1)),[2]掉落汇总!$A$2:$A$871,M$1,[2]掉落汇总!$C$2:$C$871,$Q$1)+SUMIFS(OFFSET([2]掉落汇总!$C$2:$C$871,,MATCH($B162,[2]掉落汇总!$D$1:$M$1)),[2]掉落汇总!$A$2:$A$871,M$1,[2]掉落汇总!$C$2:$C$871,$Q$2)/$Q$3)*宝箱投放计算!L162</f>
        <v>0.14714469228074273</v>
      </c>
      <c r="N162">
        <f ca="1">(SUMIFS(OFFSET([2]掉落汇总!$C$2:$C$871,,MATCH($B162,[2]掉落汇总!$D$1:$M$1)),[2]掉落汇总!$A$2:$A$871,N$1,[2]掉落汇总!$C$2:$C$871,$Q$1)+SUMIFS(OFFSET([2]掉落汇总!$C$2:$C$871,,MATCH($B162,[2]掉落汇总!$D$1:$M$1)),[2]掉落汇总!$A$2:$A$871,N$1,[2]掉落汇总!$C$2:$C$871,$Q$2)/$Q$3)*宝箱投放计算!M162</f>
        <v>3.9341037619867215E-2</v>
      </c>
      <c r="O162">
        <f ca="1">(SUMIFS(OFFSET([2]掉落汇总!$C$2:$C$871,,MATCH($B162,[2]掉落汇总!$D$1:$M$1)),[2]掉落汇总!$A$2:$A$871,O$1,[2]掉落汇总!$C$2:$C$871,$Q$1)+SUMIFS(OFFSET([2]掉落汇总!$C$2:$C$871,,MATCH($B162,[2]掉落汇总!$D$1:$M$1)),[2]掉落汇总!$A$2:$A$871,O$1,[2]掉落汇总!$C$2:$C$871,$Q$2)/$Q$3)*宝箱投放计算!N162</f>
        <v>8.2982769549933721E-2</v>
      </c>
    </row>
    <row r="163" spans="1:15" x14ac:dyDescent="0.2">
      <c r="A163">
        <f>玩家成长时间线!A163</f>
        <v>162</v>
      </c>
      <c r="B163">
        <f>玩家成长时间线!B163</f>
        <v>10</v>
      </c>
      <c r="C163">
        <f ca="1">SUM($D$2:D163)</f>
        <v>455.70904119959761</v>
      </c>
      <c r="D163">
        <f t="shared" ca="1" si="2"/>
        <v>1.4522965057602892</v>
      </c>
      <c r="E163">
        <f ca="1">(SUMIFS(OFFSET([2]掉落汇总!$C$2:$C$871,,MATCH($B163,[2]掉落汇总!$D$1:$M$1)),[2]掉落汇总!$A$2:$A$871,E$1,[2]掉落汇总!$C$2:$C$871,$Q$1)+SUMIFS(OFFSET([2]掉落汇总!$C$2:$C$871,,MATCH($B163,[2]掉落汇总!$D$1:$M$1)),[2]掉落汇总!$A$2:$A$871,E$1,[2]掉落汇总!$C$2:$C$871,$Q$2)/$Q$3)*宝箱投放计算!D163</f>
        <v>0.41456917411888478</v>
      </c>
      <c r="F163">
        <f ca="1">(SUMIFS(OFFSET([2]掉落汇总!$C$2:$C$871,,MATCH($B163,[2]掉落汇总!$D$1:$M$1)),[2]掉落汇总!$A$2:$A$871,F$1,[2]掉落汇总!$C$2:$C$871,$Q$1)+SUMIFS(OFFSET([2]掉落汇总!$C$2:$C$871,,MATCH($B163,[2]掉落汇总!$D$1:$M$1)),[2]掉落汇总!$A$2:$A$871,F$1,[2]掉落汇总!$C$2:$C$871,$Q$2)/$Q$3)*宝箱投放计算!E163</f>
        <v>0.61962134251290868</v>
      </c>
      <c r="G163">
        <f ca="1">(SUMIFS(OFFSET([2]掉落汇总!$C$2:$C$871,,MATCH($B163,[2]掉落汇总!$D$1:$M$1)),[2]掉落汇总!$A$2:$A$871,G$1,[2]掉落汇总!$C$2:$C$871,$Q$1)+SUMIFS(OFFSET([2]掉落汇总!$C$2:$C$871,,MATCH($B163,[2]掉落汇总!$D$1:$M$1)),[2]掉落汇总!$A$2:$A$871,G$1,[2]掉落汇总!$C$2:$C$871,$Q$2)/$Q$3)*宝箱投放计算!F163</f>
        <v>0</v>
      </c>
      <c r="H163">
        <f ca="1">(SUMIFS(OFFSET([2]掉落汇总!$C$2:$C$871,,MATCH($B163,[2]掉落汇总!$D$1:$M$1)),[2]掉落汇总!$A$2:$A$871,H$1,[2]掉落汇总!$C$2:$C$871,$Q$1)+SUMIFS(OFFSET([2]掉落汇总!$C$2:$C$871,,MATCH($B163,[2]掉落汇总!$D$1:$M$1)),[2]掉落汇总!$A$2:$A$871,H$1,[2]掉落汇总!$C$2:$C$871,$Q$2)/$Q$3)*宝箱投放计算!G163</f>
        <v>0</v>
      </c>
      <c r="I163">
        <f ca="1">(SUMIFS(OFFSET([2]掉落汇总!$C$2:$C$871,,MATCH($B163,[2]掉落汇总!$D$1:$M$1)),[2]掉落汇总!$A$2:$A$871,I$1,[2]掉落汇总!$C$2:$C$871,$Q$1)+SUMIFS(OFFSET([2]掉落汇总!$C$2:$C$871,,MATCH($B163,[2]掉落汇总!$D$1:$M$1)),[2]掉落汇总!$A$2:$A$871,I$1,[2]掉落汇总!$C$2:$C$871,$Q$2)/$Q$3)*宝箱投放计算!H163</f>
        <v>0</v>
      </c>
      <c r="J163">
        <f ca="1">(SUMIFS(OFFSET([2]掉落汇总!$C$2:$C$871,,MATCH($B163,[2]掉落汇总!$D$1:$M$1)),[2]掉落汇总!$A$2:$A$871,J$1,[2]掉落汇总!$C$2:$C$871,$Q$1)+SUMIFS(OFFSET([2]掉落汇总!$C$2:$C$871,,MATCH($B163,[2]掉落汇总!$D$1:$M$1)),[2]掉落汇总!$A$2:$A$871,J$1,[2]掉落汇总!$C$2:$C$871,$Q$2)/$Q$3)*宝箱投放计算!I163</f>
        <v>0</v>
      </c>
      <c r="K163">
        <f ca="1">(SUMIFS(OFFSET([2]掉落汇总!$C$2:$C$871,,MATCH($B163,[2]掉落汇总!$D$1:$M$1)),[2]掉落汇总!$A$2:$A$871,K$1,[2]掉落汇总!$C$2:$C$871,$Q$1)+SUMIFS(OFFSET([2]掉落汇总!$C$2:$C$871,,MATCH($B163,[2]掉落汇总!$D$1:$M$1)),[2]掉落汇总!$A$2:$A$871,K$1,[2]掉落汇总!$C$2:$C$871,$Q$2)/$Q$3)*宝箱投放计算!J163</f>
        <v>0</v>
      </c>
      <c r="L163">
        <f ca="1">(SUMIFS(OFFSET([2]掉落汇总!$C$2:$C$871,,MATCH($B163,[2]掉落汇总!$D$1:$M$1)),[2]掉落汇总!$A$2:$A$871,L$1,[2]掉落汇总!$C$2:$C$871,$Q$1)+SUMIFS(OFFSET([2]掉落汇总!$C$2:$C$871,,MATCH($B163,[2]掉落汇总!$D$1:$M$1)),[2]掉落汇总!$A$2:$A$871,L$1,[2]掉落汇总!$C$2:$C$871,$Q$2)/$Q$3)*宝箱投放计算!K163</f>
        <v>0.14863748967795209</v>
      </c>
      <c r="M163">
        <f ca="1">(SUMIFS(OFFSET([2]掉落汇总!$C$2:$C$871,,MATCH($B163,[2]掉落汇总!$D$1:$M$1)),[2]掉落汇总!$A$2:$A$871,M$1,[2]掉落汇总!$C$2:$C$871,$Q$1)+SUMIFS(OFFSET([2]掉落汇总!$C$2:$C$871,,MATCH($B163,[2]掉落汇总!$D$1:$M$1)),[2]掉落汇总!$A$2:$A$871,M$1,[2]掉落汇总!$C$2:$C$871,$Q$2)/$Q$3)*宝箱投放计算!L163</f>
        <v>0.14714469228074273</v>
      </c>
      <c r="N163">
        <f ca="1">(SUMIFS(OFFSET([2]掉落汇总!$C$2:$C$871,,MATCH($B163,[2]掉落汇总!$D$1:$M$1)),[2]掉落汇总!$A$2:$A$871,N$1,[2]掉落汇总!$C$2:$C$871,$Q$1)+SUMIFS(OFFSET([2]掉落汇总!$C$2:$C$871,,MATCH($B163,[2]掉落汇总!$D$1:$M$1)),[2]掉落汇总!$A$2:$A$871,N$1,[2]掉落汇总!$C$2:$C$871,$Q$2)/$Q$3)*宝箱投放计算!M163</f>
        <v>3.9341037619867215E-2</v>
      </c>
      <c r="O163">
        <f ca="1">(SUMIFS(OFFSET([2]掉落汇总!$C$2:$C$871,,MATCH($B163,[2]掉落汇总!$D$1:$M$1)),[2]掉落汇总!$A$2:$A$871,O$1,[2]掉落汇总!$C$2:$C$871,$Q$1)+SUMIFS(OFFSET([2]掉落汇总!$C$2:$C$871,,MATCH($B163,[2]掉落汇总!$D$1:$M$1)),[2]掉落汇总!$A$2:$A$871,O$1,[2]掉落汇总!$C$2:$C$871,$Q$2)/$Q$3)*宝箱投放计算!N163</f>
        <v>8.2982769549933721E-2</v>
      </c>
    </row>
    <row r="164" spans="1:15" x14ac:dyDescent="0.2">
      <c r="A164">
        <f>玩家成长时间线!A164</f>
        <v>163</v>
      </c>
      <c r="B164">
        <f>玩家成长时间线!B164</f>
        <v>10</v>
      </c>
      <c r="C164">
        <f ca="1">SUM($D$2:D164)</f>
        <v>457.19668752124426</v>
      </c>
      <c r="D164">
        <f t="shared" ca="1" si="2"/>
        <v>1.4876463216466647</v>
      </c>
      <c r="E164">
        <f ca="1">(SUMIFS(OFFSET([2]掉落汇总!$C$2:$C$871,,MATCH($B164,[2]掉落汇总!$D$1:$M$1)),[2]掉落汇总!$A$2:$A$871,E$1,[2]掉落汇总!$C$2:$C$871,$Q$1)+SUMIFS(OFFSET([2]掉落汇总!$C$2:$C$871,,MATCH($B164,[2]掉落汇总!$D$1:$M$1)),[2]掉落汇总!$A$2:$A$871,E$1,[2]掉落汇总!$C$2:$C$871,$Q$2)/$Q$3)*宝箱投放计算!D164</f>
        <v>0.44991899000526031</v>
      </c>
      <c r="F164">
        <f ca="1">(SUMIFS(OFFSET([2]掉落汇总!$C$2:$C$871,,MATCH($B164,[2]掉落汇总!$D$1:$M$1)),[2]掉落汇总!$A$2:$A$871,F$1,[2]掉落汇总!$C$2:$C$871,$Q$1)+SUMIFS(OFFSET([2]掉落汇总!$C$2:$C$871,,MATCH($B164,[2]掉落汇总!$D$1:$M$1)),[2]掉落汇总!$A$2:$A$871,F$1,[2]掉落汇总!$C$2:$C$871,$Q$2)/$Q$3)*宝箱投放计算!E164</f>
        <v>0.61962134251290868</v>
      </c>
      <c r="G164">
        <f ca="1">(SUMIFS(OFFSET([2]掉落汇总!$C$2:$C$871,,MATCH($B164,[2]掉落汇总!$D$1:$M$1)),[2]掉落汇总!$A$2:$A$871,G$1,[2]掉落汇总!$C$2:$C$871,$Q$1)+SUMIFS(OFFSET([2]掉落汇总!$C$2:$C$871,,MATCH($B164,[2]掉落汇总!$D$1:$M$1)),[2]掉落汇总!$A$2:$A$871,G$1,[2]掉落汇总!$C$2:$C$871,$Q$2)/$Q$3)*宝箱投放计算!F164</f>
        <v>0</v>
      </c>
      <c r="H164">
        <f ca="1">(SUMIFS(OFFSET([2]掉落汇总!$C$2:$C$871,,MATCH($B164,[2]掉落汇总!$D$1:$M$1)),[2]掉落汇总!$A$2:$A$871,H$1,[2]掉落汇总!$C$2:$C$871,$Q$1)+SUMIFS(OFFSET([2]掉落汇总!$C$2:$C$871,,MATCH($B164,[2]掉落汇总!$D$1:$M$1)),[2]掉落汇总!$A$2:$A$871,H$1,[2]掉落汇总!$C$2:$C$871,$Q$2)/$Q$3)*宝箱投放计算!G164</f>
        <v>0</v>
      </c>
      <c r="I164">
        <f ca="1">(SUMIFS(OFFSET([2]掉落汇总!$C$2:$C$871,,MATCH($B164,[2]掉落汇总!$D$1:$M$1)),[2]掉落汇总!$A$2:$A$871,I$1,[2]掉落汇总!$C$2:$C$871,$Q$1)+SUMIFS(OFFSET([2]掉落汇总!$C$2:$C$871,,MATCH($B164,[2]掉落汇总!$D$1:$M$1)),[2]掉落汇总!$A$2:$A$871,I$1,[2]掉落汇总!$C$2:$C$871,$Q$2)/$Q$3)*宝箱投放计算!H164</f>
        <v>0</v>
      </c>
      <c r="J164">
        <f ca="1">(SUMIFS(OFFSET([2]掉落汇总!$C$2:$C$871,,MATCH($B164,[2]掉落汇总!$D$1:$M$1)),[2]掉落汇总!$A$2:$A$871,J$1,[2]掉落汇总!$C$2:$C$871,$Q$1)+SUMIFS(OFFSET([2]掉落汇总!$C$2:$C$871,,MATCH($B164,[2]掉落汇总!$D$1:$M$1)),[2]掉落汇总!$A$2:$A$871,J$1,[2]掉落汇总!$C$2:$C$871,$Q$2)/$Q$3)*宝箱投放计算!I164</f>
        <v>0</v>
      </c>
      <c r="K164">
        <f ca="1">(SUMIFS(OFFSET([2]掉落汇总!$C$2:$C$871,,MATCH($B164,[2]掉落汇总!$D$1:$M$1)),[2]掉落汇总!$A$2:$A$871,K$1,[2]掉落汇总!$C$2:$C$871,$Q$1)+SUMIFS(OFFSET([2]掉落汇总!$C$2:$C$871,,MATCH($B164,[2]掉落汇总!$D$1:$M$1)),[2]掉落汇总!$A$2:$A$871,K$1,[2]掉落汇总!$C$2:$C$871,$Q$2)/$Q$3)*宝箱投放计算!J164</f>
        <v>0</v>
      </c>
      <c r="L164">
        <f ca="1">(SUMIFS(OFFSET([2]掉落汇总!$C$2:$C$871,,MATCH($B164,[2]掉落汇总!$D$1:$M$1)),[2]掉落汇总!$A$2:$A$871,L$1,[2]掉落汇总!$C$2:$C$871,$Q$1)+SUMIFS(OFFSET([2]掉落汇总!$C$2:$C$871,,MATCH($B164,[2]掉落汇总!$D$1:$M$1)),[2]掉落汇总!$A$2:$A$871,L$1,[2]掉落汇总!$C$2:$C$871,$Q$2)/$Q$3)*宝箱投放计算!K164</f>
        <v>0.14863748967795209</v>
      </c>
      <c r="M164">
        <f ca="1">(SUMIFS(OFFSET([2]掉落汇总!$C$2:$C$871,,MATCH($B164,[2]掉落汇总!$D$1:$M$1)),[2]掉落汇总!$A$2:$A$871,M$1,[2]掉落汇总!$C$2:$C$871,$Q$1)+SUMIFS(OFFSET([2]掉落汇总!$C$2:$C$871,,MATCH($B164,[2]掉落汇总!$D$1:$M$1)),[2]掉落汇总!$A$2:$A$871,M$1,[2]掉落汇总!$C$2:$C$871,$Q$2)/$Q$3)*宝箱投放计算!L164</f>
        <v>0.14714469228074273</v>
      </c>
      <c r="N164">
        <f ca="1">(SUMIFS(OFFSET([2]掉落汇总!$C$2:$C$871,,MATCH($B164,[2]掉落汇总!$D$1:$M$1)),[2]掉落汇总!$A$2:$A$871,N$1,[2]掉落汇总!$C$2:$C$871,$Q$1)+SUMIFS(OFFSET([2]掉落汇总!$C$2:$C$871,,MATCH($B164,[2]掉落汇总!$D$1:$M$1)),[2]掉落汇总!$A$2:$A$871,N$1,[2]掉落汇总!$C$2:$C$871,$Q$2)/$Q$3)*宝箱投放计算!M164</f>
        <v>3.9341037619867215E-2</v>
      </c>
      <c r="O164">
        <f ca="1">(SUMIFS(OFFSET([2]掉落汇总!$C$2:$C$871,,MATCH($B164,[2]掉落汇总!$D$1:$M$1)),[2]掉落汇总!$A$2:$A$871,O$1,[2]掉落汇总!$C$2:$C$871,$Q$1)+SUMIFS(OFFSET([2]掉落汇总!$C$2:$C$871,,MATCH($B164,[2]掉落汇总!$D$1:$M$1)),[2]掉落汇总!$A$2:$A$871,O$1,[2]掉落汇总!$C$2:$C$871,$Q$2)/$Q$3)*宝箱投放计算!N164</f>
        <v>8.2982769549933721E-2</v>
      </c>
    </row>
    <row r="165" spans="1:15" x14ac:dyDescent="0.2">
      <c r="A165">
        <f>玩家成长时间线!A165</f>
        <v>164</v>
      </c>
      <c r="B165">
        <f>玩家成长时间线!B165</f>
        <v>10</v>
      </c>
      <c r="C165">
        <f ca="1">SUM($D$2:D165)</f>
        <v>458.65235067613656</v>
      </c>
      <c r="D165">
        <f t="shared" ca="1" si="2"/>
        <v>1.4556631548923251</v>
      </c>
      <c r="E165">
        <f ca="1">(SUMIFS(OFFSET([2]掉落汇总!$C$2:$C$871,,MATCH($B165,[2]掉落汇总!$D$1:$M$1)),[2]掉落汇总!$A$2:$A$871,E$1,[2]掉落汇总!$C$2:$C$871,$Q$1)+SUMIFS(OFFSET([2]掉落汇总!$C$2:$C$871,,MATCH($B165,[2]掉落汇总!$D$1:$M$1)),[2]掉落汇总!$A$2:$A$871,E$1,[2]掉落汇总!$C$2:$C$871,$Q$2)/$Q$3)*宝箱投放计算!D165</f>
        <v>0.4179358232509206</v>
      </c>
      <c r="F165">
        <f ca="1">(SUMIFS(OFFSET([2]掉落汇总!$C$2:$C$871,,MATCH($B165,[2]掉落汇总!$D$1:$M$1)),[2]掉落汇总!$A$2:$A$871,F$1,[2]掉落汇总!$C$2:$C$871,$Q$1)+SUMIFS(OFFSET([2]掉落汇总!$C$2:$C$871,,MATCH($B165,[2]掉落汇总!$D$1:$M$1)),[2]掉落汇总!$A$2:$A$871,F$1,[2]掉落汇总!$C$2:$C$871,$Q$2)/$Q$3)*宝箱投放计算!E165</f>
        <v>0.61962134251290868</v>
      </c>
      <c r="G165">
        <f ca="1">(SUMIFS(OFFSET([2]掉落汇总!$C$2:$C$871,,MATCH($B165,[2]掉落汇总!$D$1:$M$1)),[2]掉落汇总!$A$2:$A$871,G$1,[2]掉落汇总!$C$2:$C$871,$Q$1)+SUMIFS(OFFSET([2]掉落汇总!$C$2:$C$871,,MATCH($B165,[2]掉落汇总!$D$1:$M$1)),[2]掉落汇总!$A$2:$A$871,G$1,[2]掉落汇总!$C$2:$C$871,$Q$2)/$Q$3)*宝箱投放计算!F165</f>
        <v>0</v>
      </c>
      <c r="H165">
        <f ca="1">(SUMIFS(OFFSET([2]掉落汇总!$C$2:$C$871,,MATCH($B165,[2]掉落汇总!$D$1:$M$1)),[2]掉落汇总!$A$2:$A$871,H$1,[2]掉落汇总!$C$2:$C$871,$Q$1)+SUMIFS(OFFSET([2]掉落汇总!$C$2:$C$871,,MATCH($B165,[2]掉落汇总!$D$1:$M$1)),[2]掉落汇总!$A$2:$A$871,H$1,[2]掉落汇总!$C$2:$C$871,$Q$2)/$Q$3)*宝箱投放计算!G165</f>
        <v>0</v>
      </c>
      <c r="I165">
        <f ca="1">(SUMIFS(OFFSET([2]掉落汇总!$C$2:$C$871,,MATCH($B165,[2]掉落汇总!$D$1:$M$1)),[2]掉落汇总!$A$2:$A$871,I$1,[2]掉落汇总!$C$2:$C$871,$Q$1)+SUMIFS(OFFSET([2]掉落汇总!$C$2:$C$871,,MATCH($B165,[2]掉落汇总!$D$1:$M$1)),[2]掉落汇总!$A$2:$A$871,I$1,[2]掉落汇总!$C$2:$C$871,$Q$2)/$Q$3)*宝箱投放计算!H165</f>
        <v>0</v>
      </c>
      <c r="J165">
        <f ca="1">(SUMIFS(OFFSET([2]掉落汇总!$C$2:$C$871,,MATCH($B165,[2]掉落汇总!$D$1:$M$1)),[2]掉落汇总!$A$2:$A$871,J$1,[2]掉落汇总!$C$2:$C$871,$Q$1)+SUMIFS(OFFSET([2]掉落汇总!$C$2:$C$871,,MATCH($B165,[2]掉落汇总!$D$1:$M$1)),[2]掉落汇总!$A$2:$A$871,J$1,[2]掉落汇总!$C$2:$C$871,$Q$2)/$Q$3)*宝箱投放计算!I165</f>
        <v>0</v>
      </c>
      <c r="K165">
        <f ca="1">(SUMIFS(OFFSET([2]掉落汇总!$C$2:$C$871,,MATCH($B165,[2]掉落汇总!$D$1:$M$1)),[2]掉落汇总!$A$2:$A$871,K$1,[2]掉落汇总!$C$2:$C$871,$Q$1)+SUMIFS(OFFSET([2]掉落汇总!$C$2:$C$871,,MATCH($B165,[2]掉落汇总!$D$1:$M$1)),[2]掉落汇总!$A$2:$A$871,K$1,[2]掉落汇总!$C$2:$C$871,$Q$2)/$Q$3)*宝箱投放计算!J165</f>
        <v>0</v>
      </c>
      <c r="L165">
        <f ca="1">(SUMIFS(OFFSET([2]掉落汇总!$C$2:$C$871,,MATCH($B165,[2]掉落汇总!$D$1:$M$1)),[2]掉落汇总!$A$2:$A$871,L$1,[2]掉落汇总!$C$2:$C$871,$Q$1)+SUMIFS(OFFSET([2]掉落汇总!$C$2:$C$871,,MATCH($B165,[2]掉落汇总!$D$1:$M$1)),[2]掉落汇总!$A$2:$A$871,L$1,[2]掉落汇总!$C$2:$C$871,$Q$2)/$Q$3)*宝箱投放计算!K165</f>
        <v>0.14863748967795209</v>
      </c>
      <c r="M165">
        <f ca="1">(SUMIFS(OFFSET([2]掉落汇总!$C$2:$C$871,,MATCH($B165,[2]掉落汇总!$D$1:$M$1)),[2]掉落汇总!$A$2:$A$871,M$1,[2]掉落汇总!$C$2:$C$871,$Q$1)+SUMIFS(OFFSET([2]掉落汇总!$C$2:$C$871,,MATCH($B165,[2]掉落汇总!$D$1:$M$1)),[2]掉落汇总!$A$2:$A$871,M$1,[2]掉落汇总!$C$2:$C$871,$Q$2)/$Q$3)*宝箱投放计算!L165</f>
        <v>0.14714469228074273</v>
      </c>
      <c r="N165">
        <f ca="1">(SUMIFS(OFFSET([2]掉落汇总!$C$2:$C$871,,MATCH($B165,[2]掉落汇总!$D$1:$M$1)),[2]掉落汇总!$A$2:$A$871,N$1,[2]掉落汇总!$C$2:$C$871,$Q$1)+SUMIFS(OFFSET([2]掉落汇总!$C$2:$C$871,,MATCH($B165,[2]掉落汇总!$D$1:$M$1)),[2]掉落汇总!$A$2:$A$871,N$1,[2]掉落汇总!$C$2:$C$871,$Q$2)/$Q$3)*宝箱投放计算!M165</f>
        <v>3.9341037619867215E-2</v>
      </c>
      <c r="O165">
        <f ca="1">(SUMIFS(OFFSET([2]掉落汇总!$C$2:$C$871,,MATCH($B165,[2]掉落汇总!$D$1:$M$1)),[2]掉落汇总!$A$2:$A$871,O$1,[2]掉落汇总!$C$2:$C$871,$Q$1)+SUMIFS(OFFSET([2]掉落汇总!$C$2:$C$871,,MATCH($B165,[2]掉落汇总!$D$1:$M$1)),[2]掉落汇总!$A$2:$A$871,O$1,[2]掉落汇总!$C$2:$C$871,$Q$2)/$Q$3)*宝箱投放计算!N165</f>
        <v>8.2982769549933721E-2</v>
      </c>
    </row>
    <row r="166" spans="1:15" x14ac:dyDescent="0.2">
      <c r="A166">
        <f>玩家成长时间线!A166</f>
        <v>165</v>
      </c>
      <c r="B166">
        <f>玩家成长时间线!B166</f>
        <v>10</v>
      </c>
      <c r="C166">
        <f ca="1">SUM($D$2:D166)</f>
        <v>461.12874238802192</v>
      </c>
      <c r="D166">
        <f t="shared" ca="1" si="2"/>
        <v>2.4763917118853573</v>
      </c>
      <c r="E166">
        <f ca="1">(SUMIFS(OFFSET([2]掉落汇总!$C$2:$C$871,,MATCH($B166,[2]掉落汇总!$D$1:$M$1)),[2]掉落汇总!$A$2:$A$871,E$1,[2]掉落汇总!$C$2:$C$871,$Q$1)+SUMIFS(OFFSET([2]掉落汇总!$C$2:$C$871,,MATCH($B166,[2]掉落汇总!$D$1:$M$1)),[2]掉落汇总!$A$2:$A$871,E$1,[2]掉落汇总!$C$2:$C$871,$Q$2)/$Q$3)*宝箱投放计算!D166</f>
        <v>0.41961914781693843</v>
      </c>
      <c r="F166">
        <f ca="1">(SUMIFS(OFFSET([2]掉落汇总!$C$2:$C$871,,MATCH($B166,[2]掉落汇总!$D$1:$M$1)),[2]掉落汇总!$A$2:$A$871,F$1,[2]掉落汇总!$C$2:$C$871,$Q$1)+SUMIFS(OFFSET([2]掉落汇总!$C$2:$C$871,,MATCH($B166,[2]掉落汇总!$D$1:$M$1)),[2]掉落汇总!$A$2:$A$871,F$1,[2]掉落汇总!$C$2:$C$871,$Q$2)/$Q$3)*宝箱投放计算!E166</f>
        <v>0.61962134251290868</v>
      </c>
      <c r="G166">
        <f ca="1">(SUMIFS(OFFSET([2]掉落汇总!$C$2:$C$871,,MATCH($B166,[2]掉落汇总!$D$1:$M$1)),[2]掉落汇总!$A$2:$A$871,G$1,[2]掉落汇总!$C$2:$C$871,$Q$1)+SUMIFS(OFFSET([2]掉落汇总!$C$2:$C$871,,MATCH($B166,[2]掉落汇总!$D$1:$M$1)),[2]掉落汇总!$A$2:$A$871,G$1,[2]掉落汇总!$C$2:$C$871,$Q$2)/$Q$3)*宝箱投放计算!F166</f>
        <v>1.0190452324270141</v>
      </c>
      <c r="H166">
        <f ca="1">(SUMIFS(OFFSET([2]掉落汇总!$C$2:$C$871,,MATCH($B166,[2]掉落汇总!$D$1:$M$1)),[2]掉落汇总!$A$2:$A$871,H$1,[2]掉落汇总!$C$2:$C$871,$Q$1)+SUMIFS(OFFSET([2]掉落汇总!$C$2:$C$871,,MATCH($B166,[2]掉落汇总!$D$1:$M$1)),[2]掉落汇总!$A$2:$A$871,H$1,[2]掉落汇总!$C$2:$C$871,$Q$2)/$Q$3)*宝箱投放计算!G166</f>
        <v>0</v>
      </c>
      <c r="I166">
        <f ca="1">(SUMIFS(OFFSET([2]掉落汇总!$C$2:$C$871,,MATCH($B166,[2]掉落汇总!$D$1:$M$1)),[2]掉落汇总!$A$2:$A$871,I$1,[2]掉落汇总!$C$2:$C$871,$Q$1)+SUMIFS(OFFSET([2]掉落汇总!$C$2:$C$871,,MATCH($B166,[2]掉落汇总!$D$1:$M$1)),[2]掉落汇总!$A$2:$A$871,I$1,[2]掉落汇总!$C$2:$C$871,$Q$2)/$Q$3)*宝箱投放计算!H166</f>
        <v>0</v>
      </c>
      <c r="J166">
        <f ca="1">(SUMIFS(OFFSET([2]掉落汇总!$C$2:$C$871,,MATCH($B166,[2]掉落汇总!$D$1:$M$1)),[2]掉落汇总!$A$2:$A$871,J$1,[2]掉落汇总!$C$2:$C$871,$Q$1)+SUMIFS(OFFSET([2]掉落汇总!$C$2:$C$871,,MATCH($B166,[2]掉落汇总!$D$1:$M$1)),[2]掉落汇总!$A$2:$A$871,J$1,[2]掉落汇总!$C$2:$C$871,$Q$2)/$Q$3)*宝箱投放计算!I166</f>
        <v>0</v>
      </c>
      <c r="K166">
        <f ca="1">(SUMIFS(OFFSET([2]掉落汇总!$C$2:$C$871,,MATCH($B166,[2]掉落汇总!$D$1:$M$1)),[2]掉落汇总!$A$2:$A$871,K$1,[2]掉落汇总!$C$2:$C$871,$Q$1)+SUMIFS(OFFSET([2]掉落汇总!$C$2:$C$871,,MATCH($B166,[2]掉落汇总!$D$1:$M$1)),[2]掉落汇总!$A$2:$A$871,K$1,[2]掉落汇总!$C$2:$C$871,$Q$2)/$Q$3)*宝箱投放计算!J166</f>
        <v>0</v>
      </c>
      <c r="L166">
        <f ca="1">(SUMIFS(OFFSET([2]掉落汇总!$C$2:$C$871,,MATCH($B166,[2]掉落汇总!$D$1:$M$1)),[2]掉落汇总!$A$2:$A$871,L$1,[2]掉落汇总!$C$2:$C$871,$Q$1)+SUMIFS(OFFSET([2]掉落汇总!$C$2:$C$871,,MATCH($B166,[2]掉落汇总!$D$1:$M$1)),[2]掉落汇总!$A$2:$A$871,L$1,[2]掉落汇总!$C$2:$C$871,$Q$2)/$Q$3)*宝箱投放计算!K166</f>
        <v>0.14863748967795209</v>
      </c>
      <c r="M166">
        <f ca="1">(SUMIFS(OFFSET([2]掉落汇总!$C$2:$C$871,,MATCH($B166,[2]掉落汇总!$D$1:$M$1)),[2]掉落汇总!$A$2:$A$871,M$1,[2]掉落汇总!$C$2:$C$871,$Q$1)+SUMIFS(OFFSET([2]掉落汇总!$C$2:$C$871,,MATCH($B166,[2]掉落汇总!$D$1:$M$1)),[2]掉落汇总!$A$2:$A$871,M$1,[2]掉落汇总!$C$2:$C$871,$Q$2)/$Q$3)*宝箱投放计算!L166</f>
        <v>0.14714469228074273</v>
      </c>
      <c r="N166">
        <f ca="1">(SUMIFS(OFFSET([2]掉落汇总!$C$2:$C$871,,MATCH($B166,[2]掉落汇总!$D$1:$M$1)),[2]掉落汇总!$A$2:$A$871,N$1,[2]掉落汇总!$C$2:$C$871,$Q$1)+SUMIFS(OFFSET([2]掉落汇总!$C$2:$C$871,,MATCH($B166,[2]掉落汇总!$D$1:$M$1)),[2]掉落汇总!$A$2:$A$871,N$1,[2]掉落汇总!$C$2:$C$871,$Q$2)/$Q$3)*宝箱投放计算!M166</f>
        <v>3.9341037619867215E-2</v>
      </c>
      <c r="O166">
        <f ca="1">(SUMIFS(OFFSET([2]掉落汇总!$C$2:$C$871,,MATCH($B166,[2]掉落汇总!$D$1:$M$1)),[2]掉落汇总!$A$2:$A$871,O$1,[2]掉落汇总!$C$2:$C$871,$Q$1)+SUMIFS(OFFSET([2]掉落汇总!$C$2:$C$871,,MATCH($B166,[2]掉落汇总!$D$1:$M$1)),[2]掉落汇总!$A$2:$A$871,O$1,[2]掉落汇总!$C$2:$C$871,$Q$2)/$Q$3)*宝箱投放计算!N166</f>
        <v>8.2982769549933721E-2</v>
      </c>
    </row>
    <row r="167" spans="1:15" x14ac:dyDescent="0.2">
      <c r="A167">
        <f>玩家成长时间线!A167</f>
        <v>166</v>
      </c>
      <c r="B167">
        <f>玩家成长时间线!B167</f>
        <v>10</v>
      </c>
      <c r="C167">
        <f ca="1">SUM($D$2:D167)</f>
        <v>462.60460543770648</v>
      </c>
      <c r="D167">
        <f t="shared" ca="1" si="2"/>
        <v>1.4758630496845395</v>
      </c>
      <c r="E167">
        <f ca="1">(SUMIFS(OFFSET([2]掉落汇总!$C$2:$C$871,,MATCH($B167,[2]掉落汇总!$D$1:$M$1)),[2]掉落汇总!$A$2:$A$871,E$1,[2]掉落汇总!$C$2:$C$871,$Q$1)+SUMIFS(OFFSET([2]掉落汇总!$C$2:$C$871,,MATCH($B167,[2]掉落汇总!$D$1:$M$1)),[2]掉落汇总!$A$2:$A$871,E$1,[2]掉落汇总!$C$2:$C$871,$Q$2)/$Q$3)*宝箱投放计算!D167</f>
        <v>0.43813571804313511</v>
      </c>
      <c r="F167">
        <f ca="1">(SUMIFS(OFFSET([2]掉落汇总!$C$2:$C$871,,MATCH($B167,[2]掉落汇总!$D$1:$M$1)),[2]掉落汇总!$A$2:$A$871,F$1,[2]掉落汇总!$C$2:$C$871,$Q$1)+SUMIFS(OFFSET([2]掉落汇总!$C$2:$C$871,,MATCH($B167,[2]掉落汇总!$D$1:$M$1)),[2]掉落汇总!$A$2:$A$871,F$1,[2]掉落汇总!$C$2:$C$871,$Q$2)/$Q$3)*宝箱投放计算!E167</f>
        <v>0.61962134251290868</v>
      </c>
      <c r="G167">
        <f ca="1">(SUMIFS(OFFSET([2]掉落汇总!$C$2:$C$871,,MATCH($B167,[2]掉落汇总!$D$1:$M$1)),[2]掉落汇总!$A$2:$A$871,G$1,[2]掉落汇总!$C$2:$C$871,$Q$1)+SUMIFS(OFFSET([2]掉落汇总!$C$2:$C$871,,MATCH($B167,[2]掉落汇总!$D$1:$M$1)),[2]掉落汇总!$A$2:$A$871,G$1,[2]掉落汇总!$C$2:$C$871,$Q$2)/$Q$3)*宝箱投放计算!F167</f>
        <v>0</v>
      </c>
      <c r="H167">
        <f ca="1">(SUMIFS(OFFSET([2]掉落汇总!$C$2:$C$871,,MATCH($B167,[2]掉落汇总!$D$1:$M$1)),[2]掉落汇总!$A$2:$A$871,H$1,[2]掉落汇总!$C$2:$C$871,$Q$1)+SUMIFS(OFFSET([2]掉落汇总!$C$2:$C$871,,MATCH($B167,[2]掉落汇总!$D$1:$M$1)),[2]掉落汇总!$A$2:$A$871,H$1,[2]掉落汇总!$C$2:$C$871,$Q$2)/$Q$3)*宝箱投放计算!G167</f>
        <v>0</v>
      </c>
      <c r="I167">
        <f ca="1">(SUMIFS(OFFSET([2]掉落汇总!$C$2:$C$871,,MATCH($B167,[2]掉落汇总!$D$1:$M$1)),[2]掉落汇总!$A$2:$A$871,I$1,[2]掉落汇总!$C$2:$C$871,$Q$1)+SUMIFS(OFFSET([2]掉落汇总!$C$2:$C$871,,MATCH($B167,[2]掉落汇总!$D$1:$M$1)),[2]掉落汇总!$A$2:$A$871,I$1,[2]掉落汇总!$C$2:$C$871,$Q$2)/$Q$3)*宝箱投放计算!H167</f>
        <v>0</v>
      </c>
      <c r="J167">
        <f ca="1">(SUMIFS(OFFSET([2]掉落汇总!$C$2:$C$871,,MATCH($B167,[2]掉落汇总!$D$1:$M$1)),[2]掉落汇总!$A$2:$A$871,J$1,[2]掉落汇总!$C$2:$C$871,$Q$1)+SUMIFS(OFFSET([2]掉落汇总!$C$2:$C$871,,MATCH($B167,[2]掉落汇总!$D$1:$M$1)),[2]掉落汇总!$A$2:$A$871,J$1,[2]掉落汇总!$C$2:$C$871,$Q$2)/$Q$3)*宝箱投放计算!I167</f>
        <v>0</v>
      </c>
      <c r="K167">
        <f ca="1">(SUMIFS(OFFSET([2]掉落汇总!$C$2:$C$871,,MATCH($B167,[2]掉落汇总!$D$1:$M$1)),[2]掉落汇总!$A$2:$A$871,K$1,[2]掉落汇总!$C$2:$C$871,$Q$1)+SUMIFS(OFFSET([2]掉落汇总!$C$2:$C$871,,MATCH($B167,[2]掉落汇总!$D$1:$M$1)),[2]掉落汇总!$A$2:$A$871,K$1,[2]掉落汇总!$C$2:$C$871,$Q$2)/$Q$3)*宝箱投放计算!J167</f>
        <v>0</v>
      </c>
      <c r="L167">
        <f ca="1">(SUMIFS(OFFSET([2]掉落汇总!$C$2:$C$871,,MATCH($B167,[2]掉落汇总!$D$1:$M$1)),[2]掉落汇总!$A$2:$A$871,L$1,[2]掉落汇总!$C$2:$C$871,$Q$1)+SUMIFS(OFFSET([2]掉落汇总!$C$2:$C$871,,MATCH($B167,[2]掉落汇总!$D$1:$M$1)),[2]掉落汇总!$A$2:$A$871,L$1,[2]掉落汇总!$C$2:$C$871,$Q$2)/$Q$3)*宝箱投放计算!K167</f>
        <v>0.14863748967795209</v>
      </c>
      <c r="M167">
        <f ca="1">(SUMIFS(OFFSET([2]掉落汇总!$C$2:$C$871,,MATCH($B167,[2]掉落汇总!$D$1:$M$1)),[2]掉落汇总!$A$2:$A$871,M$1,[2]掉落汇总!$C$2:$C$871,$Q$1)+SUMIFS(OFFSET([2]掉落汇总!$C$2:$C$871,,MATCH($B167,[2]掉落汇总!$D$1:$M$1)),[2]掉落汇总!$A$2:$A$871,M$1,[2]掉落汇总!$C$2:$C$871,$Q$2)/$Q$3)*宝箱投放计算!L167</f>
        <v>0.14714469228074273</v>
      </c>
      <c r="N167">
        <f ca="1">(SUMIFS(OFFSET([2]掉落汇总!$C$2:$C$871,,MATCH($B167,[2]掉落汇总!$D$1:$M$1)),[2]掉落汇总!$A$2:$A$871,N$1,[2]掉落汇总!$C$2:$C$871,$Q$1)+SUMIFS(OFFSET([2]掉落汇总!$C$2:$C$871,,MATCH($B167,[2]掉落汇总!$D$1:$M$1)),[2]掉落汇总!$A$2:$A$871,N$1,[2]掉落汇总!$C$2:$C$871,$Q$2)/$Q$3)*宝箱投放计算!M167</f>
        <v>3.9341037619867215E-2</v>
      </c>
      <c r="O167">
        <f ca="1">(SUMIFS(OFFSET([2]掉落汇总!$C$2:$C$871,,MATCH($B167,[2]掉落汇总!$D$1:$M$1)),[2]掉落汇总!$A$2:$A$871,O$1,[2]掉落汇总!$C$2:$C$871,$Q$1)+SUMIFS(OFFSET([2]掉落汇总!$C$2:$C$871,,MATCH($B167,[2]掉落汇总!$D$1:$M$1)),[2]掉落汇总!$A$2:$A$871,O$1,[2]掉落汇总!$C$2:$C$871,$Q$2)/$Q$3)*宝箱投放计算!N167</f>
        <v>8.2982769549933721E-2</v>
      </c>
    </row>
    <row r="168" spans="1:15" x14ac:dyDescent="0.2">
      <c r="A168">
        <f>玩家成长时间线!A168</f>
        <v>167</v>
      </c>
      <c r="B168">
        <f>玩家成长时间线!B168</f>
        <v>10</v>
      </c>
      <c r="C168">
        <f ca="1">SUM($D$2:D168)</f>
        <v>464.06531856629687</v>
      </c>
      <c r="D168">
        <f t="shared" ca="1" si="2"/>
        <v>1.4607131285903785</v>
      </c>
      <c r="E168">
        <f ca="1">(SUMIFS(OFFSET([2]掉落汇总!$C$2:$C$871,,MATCH($B168,[2]掉落汇总!$D$1:$M$1)),[2]掉落汇总!$A$2:$A$871,E$1,[2]掉落汇总!$C$2:$C$871,$Q$1)+SUMIFS(OFFSET([2]掉落汇总!$C$2:$C$871,,MATCH($B168,[2]掉落汇总!$D$1:$M$1)),[2]掉落汇总!$A$2:$A$871,E$1,[2]掉落汇总!$C$2:$C$871,$Q$2)/$Q$3)*宝箱投放计算!D168</f>
        <v>0.4229857969489742</v>
      </c>
      <c r="F168">
        <f ca="1">(SUMIFS(OFFSET([2]掉落汇总!$C$2:$C$871,,MATCH($B168,[2]掉落汇总!$D$1:$M$1)),[2]掉落汇总!$A$2:$A$871,F$1,[2]掉落汇总!$C$2:$C$871,$Q$1)+SUMIFS(OFFSET([2]掉落汇总!$C$2:$C$871,,MATCH($B168,[2]掉落汇总!$D$1:$M$1)),[2]掉落汇总!$A$2:$A$871,F$1,[2]掉落汇总!$C$2:$C$871,$Q$2)/$Q$3)*宝箱投放计算!E168</f>
        <v>0.61962134251290868</v>
      </c>
      <c r="G168">
        <f ca="1">(SUMIFS(OFFSET([2]掉落汇总!$C$2:$C$871,,MATCH($B168,[2]掉落汇总!$D$1:$M$1)),[2]掉落汇总!$A$2:$A$871,G$1,[2]掉落汇总!$C$2:$C$871,$Q$1)+SUMIFS(OFFSET([2]掉落汇总!$C$2:$C$871,,MATCH($B168,[2]掉落汇总!$D$1:$M$1)),[2]掉落汇总!$A$2:$A$871,G$1,[2]掉落汇总!$C$2:$C$871,$Q$2)/$Q$3)*宝箱投放计算!F168</f>
        <v>0</v>
      </c>
      <c r="H168">
        <f ca="1">(SUMIFS(OFFSET([2]掉落汇总!$C$2:$C$871,,MATCH($B168,[2]掉落汇总!$D$1:$M$1)),[2]掉落汇总!$A$2:$A$871,H$1,[2]掉落汇总!$C$2:$C$871,$Q$1)+SUMIFS(OFFSET([2]掉落汇总!$C$2:$C$871,,MATCH($B168,[2]掉落汇总!$D$1:$M$1)),[2]掉落汇总!$A$2:$A$871,H$1,[2]掉落汇总!$C$2:$C$871,$Q$2)/$Q$3)*宝箱投放计算!G168</f>
        <v>0</v>
      </c>
      <c r="I168">
        <f ca="1">(SUMIFS(OFFSET([2]掉落汇总!$C$2:$C$871,,MATCH($B168,[2]掉落汇总!$D$1:$M$1)),[2]掉落汇总!$A$2:$A$871,I$1,[2]掉落汇总!$C$2:$C$871,$Q$1)+SUMIFS(OFFSET([2]掉落汇总!$C$2:$C$871,,MATCH($B168,[2]掉落汇总!$D$1:$M$1)),[2]掉落汇总!$A$2:$A$871,I$1,[2]掉落汇总!$C$2:$C$871,$Q$2)/$Q$3)*宝箱投放计算!H168</f>
        <v>0</v>
      </c>
      <c r="J168">
        <f ca="1">(SUMIFS(OFFSET([2]掉落汇总!$C$2:$C$871,,MATCH($B168,[2]掉落汇总!$D$1:$M$1)),[2]掉落汇总!$A$2:$A$871,J$1,[2]掉落汇总!$C$2:$C$871,$Q$1)+SUMIFS(OFFSET([2]掉落汇总!$C$2:$C$871,,MATCH($B168,[2]掉落汇总!$D$1:$M$1)),[2]掉落汇总!$A$2:$A$871,J$1,[2]掉落汇总!$C$2:$C$871,$Q$2)/$Q$3)*宝箱投放计算!I168</f>
        <v>0</v>
      </c>
      <c r="K168">
        <f ca="1">(SUMIFS(OFFSET([2]掉落汇总!$C$2:$C$871,,MATCH($B168,[2]掉落汇总!$D$1:$M$1)),[2]掉落汇总!$A$2:$A$871,K$1,[2]掉落汇总!$C$2:$C$871,$Q$1)+SUMIFS(OFFSET([2]掉落汇总!$C$2:$C$871,,MATCH($B168,[2]掉落汇总!$D$1:$M$1)),[2]掉落汇总!$A$2:$A$871,K$1,[2]掉落汇总!$C$2:$C$871,$Q$2)/$Q$3)*宝箱投放计算!J168</f>
        <v>0</v>
      </c>
      <c r="L168">
        <f ca="1">(SUMIFS(OFFSET([2]掉落汇总!$C$2:$C$871,,MATCH($B168,[2]掉落汇总!$D$1:$M$1)),[2]掉落汇总!$A$2:$A$871,L$1,[2]掉落汇总!$C$2:$C$871,$Q$1)+SUMIFS(OFFSET([2]掉落汇总!$C$2:$C$871,,MATCH($B168,[2]掉落汇总!$D$1:$M$1)),[2]掉落汇总!$A$2:$A$871,L$1,[2]掉落汇总!$C$2:$C$871,$Q$2)/$Q$3)*宝箱投放计算!K168</f>
        <v>0.14863748967795209</v>
      </c>
      <c r="M168">
        <f ca="1">(SUMIFS(OFFSET([2]掉落汇总!$C$2:$C$871,,MATCH($B168,[2]掉落汇总!$D$1:$M$1)),[2]掉落汇总!$A$2:$A$871,M$1,[2]掉落汇总!$C$2:$C$871,$Q$1)+SUMIFS(OFFSET([2]掉落汇总!$C$2:$C$871,,MATCH($B168,[2]掉落汇总!$D$1:$M$1)),[2]掉落汇总!$A$2:$A$871,M$1,[2]掉落汇总!$C$2:$C$871,$Q$2)/$Q$3)*宝箱投放计算!L168</f>
        <v>0.14714469228074273</v>
      </c>
      <c r="N168">
        <f ca="1">(SUMIFS(OFFSET([2]掉落汇总!$C$2:$C$871,,MATCH($B168,[2]掉落汇总!$D$1:$M$1)),[2]掉落汇总!$A$2:$A$871,N$1,[2]掉落汇总!$C$2:$C$871,$Q$1)+SUMIFS(OFFSET([2]掉落汇总!$C$2:$C$871,,MATCH($B168,[2]掉落汇总!$D$1:$M$1)),[2]掉落汇总!$A$2:$A$871,N$1,[2]掉落汇总!$C$2:$C$871,$Q$2)/$Q$3)*宝箱投放计算!M168</f>
        <v>3.9341037619867215E-2</v>
      </c>
      <c r="O168">
        <f ca="1">(SUMIFS(OFFSET([2]掉落汇总!$C$2:$C$871,,MATCH($B168,[2]掉落汇总!$D$1:$M$1)),[2]掉落汇总!$A$2:$A$871,O$1,[2]掉落汇总!$C$2:$C$871,$Q$1)+SUMIFS(OFFSET([2]掉落汇总!$C$2:$C$871,,MATCH($B168,[2]掉落汇总!$D$1:$M$1)),[2]掉落汇总!$A$2:$A$871,O$1,[2]掉落汇总!$C$2:$C$871,$Q$2)/$Q$3)*宝箱投放计算!N168</f>
        <v>8.2982769549933721E-2</v>
      </c>
    </row>
    <row r="169" spans="1:15" x14ac:dyDescent="0.2">
      <c r="A169">
        <f>玩家成长时间线!A169</f>
        <v>168</v>
      </c>
      <c r="B169">
        <f>玩家成长时间线!B169</f>
        <v>8</v>
      </c>
      <c r="C169">
        <f ca="1">SUM($D$2:D169)</f>
        <v>466.43480532340118</v>
      </c>
      <c r="D169">
        <f t="shared" ca="1" si="2"/>
        <v>2.3694867571042986</v>
      </c>
      <c r="E169">
        <f ca="1">(SUMIFS(OFFSET([2]掉落汇总!$C$2:$C$871,,MATCH($B169,[2]掉落汇总!$D$1:$M$1)),[2]掉落汇总!$A$2:$A$871,E$1,[2]掉落汇总!$C$2:$C$871,$Q$1)+SUMIFS(OFFSET([2]掉落汇总!$C$2:$C$871,,MATCH($B169,[2]掉落汇总!$D$1:$M$1)),[2]掉落汇总!$A$2:$A$871,E$1,[2]掉落汇总!$C$2:$C$871,$Q$2)/$Q$3)*宝箱投放计算!D169</f>
        <v>0.43663846153846153</v>
      </c>
      <c r="F169">
        <f ca="1">(SUMIFS(OFFSET([2]掉落汇总!$C$2:$C$871,,MATCH($B169,[2]掉落汇总!$D$1:$M$1)),[2]掉落汇总!$A$2:$A$871,F$1,[2]掉落汇总!$C$2:$C$871,$Q$1)+SUMIFS(OFFSET([2]掉落汇总!$C$2:$C$871,,MATCH($B169,[2]掉落汇总!$D$1:$M$1)),[2]掉落汇总!$A$2:$A$871,F$1,[2]掉落汇总!$C$2:$C$871,$Q$2)/$Q$3)*宝箱投放计算!E169</f>
        <v>0.49569707401032698</v>
      </c>
      <c r="G169">
        <f ca="1">(SUMIFS(OFFSET([2]掉落汇总!$C$2:$C$871,,MATCH($B169,[2]掉落汇总!$D$1:$M$1)),[2]掉落汇总!$A$2:$A$871,G$1,[2]掉落汇总!$C$2:$C$871,$Q$1)+SUMIFS(OFFSET([2]掉落汇总!$C$2:$C$871,,MATCH($B169,[2]掉落汇总!$D$1:$M$1)),[2]掉落汇总!$A$2:$A$871,G$1,[2]掉落汇总!$C$2:$C$871,$Q$2)/$Q$3)*宝箱投放计算!F169</f>
        <v>1.0190452324270141</v>
      </c>
      <c r="H169">
        <f ca="1">(SUMIFS(OFFSET([2]掉落汇总!$C$2:$C$871,,MATCH($B169,[2]掉落汇总!$D$1:$M$1)),[2]掉落汇总!$A$2:$A$871,H$1,[2]掉落汇总!$C$2:$C$871,$Q$1)+SUMIFS(OFFSET([2]掉落汇总!$C$2:$C$871,,MATCH($B169,[2]掉落汇总!$D$1:$M$1)),[2]掉落汇总!$A$2:$A$871,H$1,[2]掉落汇总!$C$2:$C$871,$Q$2)/$Q$3)*宝箱投放计算!G169</f>
        <v>0</v>
      </c>
      <c r="I169">
        <f ca="1">(SUMIFS(OFFSET([2]掉落汇总!$C$2:$C$871,,MATCH($B169,[2]掉落汇总!$D$1:$M$1)),[2]掉落汇总!$A$2:$A$871,I$1,[2]掉落汇总!$C$2:$C$871,$Q$1)+SUMIFS(OFFSET([2]掉落汇总!$C$2:$C$871,,MATCH($B169,[2]掉落汇总!$D$1:$M$1)),[2]掉落汇总!$A$2:$A$871,I$1,[2]掉落汇总!$C$2:$C$871,$Q$2)/$Q$3)*宝箱投放计算!H169</f>
        <v>0</v>
      </c>
      <c r="J169">
        <f ca="1">(SUMIFS(OFFSET([2]掉落汇总!$C$2:$C$871,,MATCH($B169,[2]掉落汇总!$D$1:$M$1)),[2]掉落汇总!$A$2:$A$871,J$1,[2]掉落汇总!$C$2:$C$871,$Q$1)+SUMIFS(OFFSET([2]掉落汇总!$C$2:$C$871,,MATCH($B169,[2]掉落汇总!$D$1:$M$1)),[2]掉落汇总!$A$2:$A$871,J$1,[2]掉落汇总!$C$2:$C$871,$Q$2)/$Q$3)*宝箱投放计算!I169</f>
        <v>0</v>
      </c>
      <c r="K169">
        <f ca="1">(SUMIFS(OFFSET([2]掉落汇总!$C$2:$C$871,,MATCH($B169,[2]掉落汇总!$D$1:$M$1)),[2]掉落汇总!$A$2:$A$871,K$1,[2]掉落汇总!$C$2:$C$871,$Q$1)+SUMIFS(OFFSET([2]掉落汇总!$C$2:$C$871,,MATCH($B169,[2]掉落汇总!$D$1:$M$1)),[2]掉落汇总!$A$2:$A$871,K$1,[2]掉落汇总!$C$2:$C$871,$Q$2)/$Q$3)*宝箱投放计算!J169</f>
        <v>0</v>
      </c>
      <c r="L169">
        <f ca="1">(SUMIFS(OFFSET([2]掉落汇总!$C$2:$C$871,,MATCH($B169,[2]掉落汇总!$D$1:$M$1)),[2]掉落汇总!$A$2:$A$871,L$1,[2]掉落汇总!$C$2:$C$871,$Q$1)+SUMIFS(OFFSET([2]掉落汇总!$C$2:$C$871,,MATCH($B169,[2]掉落汇总!$D$1:$M$1)),[2]掉落汇总!$A$2:$A$871,L$1,[2]掉落汇总!$C$2:$C$871,$Q$2)/$Q$3)*宝箱投放计算!K169</f>
        <v>0.14863748967795209</v>
      </c>
      <c r="M169">
        <f ca="1">(SUMIFS(OFFSET([2]掉落汇总!$C$2:$C$871,,MATCH($B169,[2]掉落汇总!$D$1:$M$1)),[2]掉落汇总!$A$2:$A$871,M$1,[2]掉落汇总!$C$2:$C$871,$Q$1)+SUMIFS(OFFSET([2]掉落汇总!$C$2:$C$871,,MATCH($B169,[2]掉落汇总!$D$1:$M$1)),[2]掉落汇总!$A$2:$A$871,M$1,[2]掉落汇总!$C$2:$C$871,$Q$2)/$Q$3)*宝箱投放计算!L169</f>
        <v>0.14714469228074273</v>
      </c>
      <c r="N169">
        <f ca="1">(SUMIFS(OFFSET([2]掉落汇总!$C$2:$C$871,,MATCH($B169,[2]掉落汇总!$D$1:$M$1)),[2]掉落汇总!$A$2:$A$871,N$1,[2]掉落汇总!$C$2:$C$871,$Q$1)+SUMIFS(OFFSET([2]掉落汇总!$C$2:$C$871,,MATCH($B169,[2]掉落汇总!$D$1:$M$1)),[2]掉落汇总!$A$2:$A$871,N$1,[2]掉落汇总!$C$2:$C$871,$Q$2)/$Q$3)*宝箱投放计算!M169</f>
        <v>3.9341037619867215E-2</v>
      </c>
      <c r="O169">
        <f ca="1">(SUMIFS(OFFSET([2]掉落汇总!$C$2:$C$871,,MATCH($B169,[2]掉落汇总!$D$1:$M$1)),[2]掉落汇总!$A$2:$A$871,O$1,[2]掉落汇总!$C$2:$C$871,$Q$1)+SUMIFS(OFFSET([2]掉落汇总!$C$2:$C$871,,MATCH($B169,[2]掉落汇总!$D$1:$M$1)),[2]掉落汇总!$A$2:$A$871,O$1,[2]掉落汇总!$C$2:$C$871,$Q$2)/$Q$3)*宝箱投放计算!N169</f>
        <v>8.2982769549933721E-2</v>
      </c>
    </row>
    <row r="170" spans="1:15" x14ac:dyDescent="0.2">
      <c r="A170">
        <f>玩家成长时间线!A170</f>
        <v>169</v>
      </c>
      <c r="B170">
        <f>玩家成长时间线!B170</f>
        <v>8</v>
      </c>
      <c r="C170">
        <f ca="1">SUM($D$2:D170)</f>
        <v>467.73851607884768</v>
      </c>
      <c r="D170">
        <f t="shared" ca="1" si="2"/>
        <v>1.303710755446515</v>
      </c>
      <c r="E170">
        <f ca="1">(SUMIFS(OFFSET([2]掉落汇总!$C$2:$C$871,,MATCH($B170,[2]掉落汇总!$D$1:$M$1)),[2]掉落汇总!$A$2:$A$871,E$1,[2]掉落汇总!$C$2:$C$871,$Q$1)+SUMIFS(OFFSET([2]掉落汇总!$C$2:$C$871,,MATCH($B170,[2]掉落汇总!$D$1:$M$1)),[2]掉落汇总!$A$2:$A$871,E$1,[2]掉落汇总!$C$2:$C$871,$Q$2)/$Q$3)*宝箱投放计算!D170</f>
        <v>0.38990769230769234</v>
      </c>
      <c r="F170">
        <f ca="1">(SUMIFS(OFFSET([2]掉落汇总!$C$2:$C$871,,MATCH($B170,[2]掉落汇总!$D$1:$M$1)),[2]掉落汇总!$A$2:$A$871,F$1,[2]掉落汇总!$C$2:$C$871,$Q$1)+SUMIFS(OFFSET([2]掉落汇总!$C$2:$C$871,,MATCH($B170,[2]掉落汇总!$D$1:$M$1)),[2]掉落汇总!$A$2:$A$871,F$1,[2]掉落汇总!$C$2:$C$871,$Q$2)/$Q$3)*宝箱投放计算!E170</f>
        <v>0.49569707401032698</v>
      </c>
      <c r="G170">
        <f ca="1">(SUMIFS(OFFSET([2]掉落汇总!$C$2:$C$871,,MATCH($B170,[2]掉落汇总!$D$1:$M$1)),[2]掉落汇总!$A$2:$A$871,G$1,[2]掉落汇总!$C$2:$C$871,$Q$1)+SUMIFS(OFFSET([2]掉落汇总!$C$2:$C$871,,MATCH($B170,[2]掉落汇总!$D$1:$M$1)),[2]掉落汇总!$A$2:$A$871,G$1,[2]掉落汇总!$C$2:$C$871,$Q$2)/$Q$3)*宝箱投放计算!F170</f>
        <v>0</v>
      </c>
      <c r="H170">
        <f ca="1">(SUMIFS(OFFSET([2]掉落汇总!$C$2:$C$871,,MATCH($B170,[2]掉落汇总!$D$1:$M$1)),[2]掉落汇总!$A$2:$A$871,H$1,[2]掉落汇总!$C$2:$C$871,$Q$1)+SUMIFS(OFFSET([2]掉落汇总!$C$2:$C$871,,MATCH($B170,[2]掉落汇总!$D$1:$M$1)),[2]掉落汇总!$A$2:$A$871,H$1,[2]掉落汇总!$C$2:$C$871,$Q$2)/$Q$3)*宝箱投放计算!G170</f>
        <v>0</v>
      </c>
      <c r="I170">
        <f ca="1">(SUMIFS(OFFSET([2]掉落汇总!$C$2:$C$871,,MATCH($B170,[2]掉落汇总!$D$1:$M$1)),[2]掉落汇总!$A$2:$A$871,I$1,[2]掉落汇总!$C$2:$C$871,$Q$1)+SUMIFS(OFFSET([2]掉落汇总!$C$2:$C$871,,MATCH($B170,[2]掉落汇总!$D$1:$M$1)),[2]掉落汇总!$A$2:$A$871,I$1,[2]掉落汇总!$C$2:$C$871,$Q$2)/$Q$3)*宝箱投放计算!H170</f>
        <v>0</v>
      </c>
      <c r="J170">
        <f ca="1">(SUMIFS(OFFSET([2]掉落汇总!$C$2:$C$871,,MATCH($B170,[2]掉落汇总!$D$1:$M$1)),[2]掉落汇总!$A$2:$A$871,J$1,[2]掉落汇总!$C$2:$C$871,$Q$1)+SUMIFS(OFFSET([2]掉落汇总!$C$2:$C$871,,MATCH($B170,[2]掉落汇总!$D$1:$M$1)),[2]掉落汇总!$A$2:$A$871,J$1,[2]掉落汇总!$C$2:$C$871,$Q$2)/$Q$3)*宝箱投放计算!I170</f>
        <v>0</v>
      </c>
      <c r="K170">
        <f ca="1">(SUMIFS(OFFSET([2]掉落汇总!$C$2:$C$871,,MATCH($B170,[2]掉落汇总!$D$1:$M$1)),[2]掉落汇总!$A$2:$A$871,K$1,[2]掉落汇总!$C$2:$C$871,$Q$1)+SUMIFS(OFFSET([2]掉落汇总!$C$2:$C$871,,MATCH($B170,[2]掉落汇总!$D$1:$M$1)),[2]掉落汇总!$A$2:$A$871,K$1,[2]掉落汇总!$C$2:$C$871,$Q$2)/$Q$3)*宝箱投放计算!J170</f>
        <v>0</v>
      </c>
      <c r="L170">
        <f ca="1">(SUMIFS(OFFSET([2]掉落汇总!$C$2:$C$871,,MATCH($B170,[2]掉落汇总!$D$1:$M$1)),[2]掉落汇总!$A$2:$A$871,L$1,[2]掉落汇总!$C$2:$C$871,$Q$1)+SUMIFS(OFFSET([2]掉落汇总!$C$2:$C$871,,MATCH($B170,[2]掉落汇总!$D$1:$M$1)),[2]掉落汇总!$A$2:$A$871,L$1,[2]掉落汇总!$C$2:$C$871,$Q$2)/$Q$3)*宝箱投放计算!K170</f>
        <v>0.14863748967795209</v>
      </c>
      <c r="M170">
        <f ca="1">(SUMIFS(OFFSET([2]掉落汇总!$C$2:$C$871,,MATCH($B170,[2]掉落汇总!$D$1:$M$1)),[2]掉落汇总!$A$2:$A$871,M$1,[2]掉落汇总!$C$2:$C$871,$Q$1)+SUMIFS(OFFSET([2]掉落汇总!$C$2:$C$871,,MATCH($B170,[2]掉落汇总!$D$1:$M$1)),[2]掉落汇总!$A$2:$A$871,M$1,[2]掉落汇总!$C$2:$C$871,$Q$2)/$Q$3)*宝箱投放计算!L170</f>
        <v>0.14714469228074273</v>
      </c>
      <c r="N170">
        <f ca="1">(SUMIFS(OFFSET([2]掉落汇总!$C$2:$C$871,,MATCH($B170,[2]掉落汇总!$D$1:$M$1)),[2]掉落汇总!$A$2:$A$871,N$1,[2]掉落汇总!$C$2:$C$871,$Q$1)+SUMIFS(OFFSET([2]掉落汇总!$C$2:$C$871,,MATCH($B170,[2]掉落汇总!$D$1:$M$1)),[2]掉落汇总!$A$2:$A$871,N$1,[2]掉落汇总!$C$2:$C$871,$Q$2)/$Q$3)*宝箱投放计算!M170</f>
        <v>3.9341037619867215E-2</v>
      </c>
      <c r="O170">
        <f ca="1">(SUMIFS(OFFSET([2]掉落汇总!$C$2:$C$871,,MATCH($B170,[2]掉落汇总!$D$1:$M$1)),[2]掉落汇总!$A$2:$A$871,O$1,[2]掉落汇总!$C$2:$C$871,$Q$1)+SUMIFS(OFFSET([2]掉落汇总!$C$2:$C$871,,MATCH($B170,[2]掉落汇总!$D$1:$M$1)),[2]掉落汇总!$A$2:$A$871,O$1,[2]掉落汇总!$C$2:$C$871,$Q$2)/$Q$3)*宝箱投放计算!N170</f>
        <v>8.2982769549933721E-2</v>
      </c>
    </row>
    <row r="171" spans="1:15" x14ac:dyDescent="0.2">
      <c r="A171">
        <f>玩家成长时间线!A171</f>
        <v>170</v>
      </c>
      <c r="B171">
        <f>玩家成长时间线!B171</f>
        <v>8</v>
      </c>
      <c r="C171">
        <f ca="1">SUM($D$2:D171)</f>
        <v>469.05261144967881</v>
      </c>
      <c r="D171">
        <f t="shared" ca="1" si="2"/>
        <v>1.3140953708311305</v>
      </c>
      <c r="E171">
        <f ca="1">(SUMIFS(OFFSET([2]掉落汇总!$C$2:$C$871,,MATCH($B171,[2]掉落汇总!$D$1:$M$1)),[2]掉落汇总!$A$2:$A$871,E$1,[2]掉落汇总!$C$2:$C$871,$Q$1)+SUMIFS(OFFSET([2]掉落汇总!$C$2:$C$871,,MATCH($B171,[2]掉落汇总!$D$1:$M$1)),[2]掉落汇总!$A$2:$A$871,E$1,[2]掉落汇总!$C$2:$C$871,$Q$2)/$Q$3)*宝箱投放计算!D171</f>
        <v>0.40029230769230773</v>
      </c>
      <c r="F171">
        <f ca="1">(SUMIFS(OFFSET([2]掉落汇总!$C$2:$C$871,,MATCH($B171,[2]掉落汇总!$D$1:$M$1)),[2]掉落汇总!$A$2:$A$871,F$1,[2]掉落汇总!$C$2:$C$871,$Q$1)+SUMIFS(OFFSET([2]掉落汇总!$C$2:$C$871,,MATCH($B171,[2]掉落汇总!$D$1:$M$1)),[2]掉落汇总!$A$2:$A$871,F$1,[2]掉落汇总!$C$2:$C$871,$Q$2)/$Q$3)*宝箱投放计算!E171</f>
        <v>0.49569707401032698</v>
      </c>
      <c r="G171">
        <f ca="1">(SUMIFS(OFFSET([2]掉落汇总!$C$2:$C$871,,MATCH($B171,[2]掉落汇总!$D$1:$M$1)),[2]掉落汇总!$A$2:$A$871,G$1,[2]掉落汇总!$C$2:$C$871,$Q$1)+SUMIFS(OFFSET([2]掉落汇总!$C$2:$C$871,,MATCH($B171,[2]掉落汇总!$D$1:$M$1)),[2]掉落汇总!$A$2:$A$871,G$1,[2]掉落汇总!$C$2:$C$871,$Q$2)/$Q$3)*宝箱投放计算!F171</f>
        <v>0</v>
      </c>
      <c r="H171">
        <f ca="1">(SUMIFS(OFFSET([2]掉落汇总!$C$2:$C$871,,MATCH($B171,[2]掉落汇总!$D$1:$M$1)),[2]掉落汇总!$A$2:$A$871,H$1,[2]掉落汇总!$C$2:$C$871,$Q$1)+SUMIFS(OFFSET([2]掉落汇总!$C$2:$C$871,,MATCH($B171,[2]掉落汇总!$D$1:$M$1)),[2]掉落汇总!$A$2:$A$871,H$1,[2]掉落汇总!$C$2:$C$871,$Q$2)/$Q$3)*宝箱投放计算!G171</f>
        <v>0</v>
      </c>
      <c r="I171">
        <f ca="1">(SUMIFS(OFFSET([2]掉落汇总!$C$2:$C$871,,MATCH($B171,[2]掉落汇总!$D$1:$M$1)),[2]掉落汇总!$A$2:$A$871,I$1,[2]掉落汇总!$C$2:$C$871,$Q$1)+SUMIFS(OFFSET([2]掉落汇总!$C$2:$C$871,,MATCH($B171,[2]掉落汇总!$D$1:$M$1)),[2]掉落汇总!$A$2:$A$871,I$1,[2]掉落汇总!$C$2:$C$871,$Q$2)/$Q$3)*宝箱投放计算!H171</f>
        <v>0</v>
      </c>
      <c r="J171">
        <f ca="1">(SUMIFS(OFFSET([2]掉落汇总!$C$2:$C$871,,MATCH($B171,[2]掉落汇总!$D$1:$M$1)),[2]掉落汇总!$A$2:$A$871,J$1,[2]掉落汇总!$C$2:$C$871,$Q$1)+SUMIFS(OFFSET([2]掉落汇总!$C$2:$C$871,,MATCH($B171,[2]掉落汇总!$D$1:$M$1)),[2]掉落汇总!$A$2:$A$871,J$1,[2]掉落汇总!$C$2:$C$871,$Q$2)/$Q$3)*宝箱投放计算!I171</f>
        <v>0</v>
      </c>
      <c r="K171">
        <f ca="1">(SUMIFS(OFFSET([2]掉落汇总!$C$2:$C$871,,MATCH($B171,[2]掉落汇总!$D$1:$M$1)),[2]掉落汇总!$A$2:$A$871,K$1,[2]掉落汇总!$C$2:$C$871,$Q$1)+SUMIFS(OFFSET([2]掉落汇总!$C$2:$C$871,,MATCH($B171,[2]掉落汇总!$D$1:$M$1)),[2]掉落汇总!$A$2:$A$871,K$1,[2]掉落汇总!$C$2:$C$871,$Q$2)/$Q$3)*宝箱投放计算!J171</f>
        <v>0</v>
      </c>
      <c r="L171">
        <f ca="1">(SUMIFS(OFFSET([2]掉落汇总!$C$2:$C$871,,MATCH($B171,[2]掉落汇总!$D$1:$M$1)),[2]掉落汇总!$A$2:$A$871,L$1,[2]掉落汇总!$C$2:$C$871,$Q$1)+SUMIFS(OFFSET([2]掉落汇总!$C$2:$C$871,,MATCH($B171,[2]掉落汇总!$D$1:$M$1)),[2]掉落汇总!$A$2:$A$871,L$1,[2]掉落汇总!$C$2:$C$871,$Q$2)/$Q$3)*宝箱投放计算!K171</f>
        <v>0.14863748967795209</v>
      </c>
      <c r="M171">
        <f ca="1">(SUMIFS(OFFSET([2]掉落汇总!$C$2:$C$871,,MATCH($B171,[2]掉落汇总!$D$1:$M$1)),[2]掉落汇总!$A$2:$A$871,M$1,[2]掉落汇总!$C$2:$C$871,$Q$1)+SUMIFS(OFFSET([2]掉落汇总!$C$2:$C$871,,MATCH($B171,[2]掉落汇总!$D$1:$M$1)),[2]掉落汇总!$A$2:$A$871,M$1,[2]掉落汇总!$C$2:$C$871,$Q$2)/$Q$3)*宝箱投放计算!L171</f>
        <v>0.14714469228074273</v>
      </c>
      <c r="N171">
        <f ca="1">(SUMIFS(OFFSET([2]掉落汇总!$C$2:$C$871,,MATCH($B171,[2]掉落汇总!$D$1:$M$1)),[2]掉落汇总!$A$2:$A$871,N$1,[2]掉落汇总!$C$2:$C$871,$Q$1)+SUMIFS(OFFSET([2]掉落汇总!$C$2:$C$871,,MATCH($B171,[2]掉落汇总!$D$1:$M$1)),[2]掉落汇总!$A$2:$A$871,N$1,[2]掉落汇总!$C$2:$C$871,$Q$2)/$Q$3)*宝箱投放计算!M171</f>
        <v>3.9341037619867215E-2</v>
      </c>
      <c r="O171">
        <f ca="1">(SUMIFS(OFFSET([2]掉落汇总!$C$2:$C$871,,MATCH($B171,[2]掉落汇总!$D$1:$M$1)),[2]掉落汇总!$A$2:$A$871,O$1,[2]掉落汇总!$C$2:$C$871,$Q$1)+SUMIFS(OFFSET([2]掉落汇总!$C$2:$C$871,,MATCH($B171,[2]掉落汇总!$D$1:$M$1)),[2]掉落汇总!$A$2:$A$871,O$1,[2]掉落汇总!$C$2:$C$871,$Q$2)/$Q$3)*宝箱投放计算!N171</f>
        <v>8.2982769549933721E-2</v>
      </c>
    </row>
    <row r="172" spans="1:15" x14ac:dyDescent="0.2">
      <c r="A172">
        <f>玩家成长时间线!A172</f>
        <v>171</v>
      </c>
      <c r="B172">
        <f>玩家成长时间线!B172</f>
        <v>9</v>
      </c>
      <c r="C172">
        <f ca="1">SUM($D$2:D172)</f>
        <v>474.87046021840337</v>
      </c>
      <c r="D172">
        <f t="shared" ca="1" si="2"/>
        <v>5.8178487687245619</v>
      </c>
      <c r="E172">
        <f ca="1">(SUMIFS(OFFSET([2]掉落汇总!$C$2:$C$871,,MATCH($B172,[2]掉落汇总!$D$1:$M$1)),[2]掉落汇总!$A$2:$A$871,E$1,[2]掉落汇总!$C$2:$C$871,$Q$1)+SUMIFS(OFFSET([2]掉落汇总!$C$2:$C$871,,MATCH($B172,[2]掉落汇总!$D$1:$M$1)),[2]掉落汇总!$A$2:$A$871,E$1,[2]掉落汇总!$C$2:$C$871,$Q$2)/$Q$3)*宝箱投放计算!D172</f>
        <v>0.39656270447110142</v>
      </c>
      <c r="F172">
        <f ca="1">(SUMIFS(OFFSET([2]掉落汇总!$C$2:$C$871,,MATCH($B172,[2]掉落汇总!$D$1:$M$1)),[2]掉落汇总!$A$2:$A$871,F$1,[2]掉落汇总!$C$2:$C$871,$Q$1)+SUMIFS(OFFSET([2]掉落汇总!$C$2:$C$871,,MATCH($B172,[2]掉落汇总!$D$1:$M$1)),[2]掉落汇总!$A$2:$A$871,F$1,[2]掉落汇总!$C$2:$C$871,$Q$2)/$Q$3)*宝箱投放计算!E172</f>
        <v>0.61962134251290868</v>
      </c>
      <c r="G172">
        <f ca="1">(SUMIFS(OFFSET([2]掉落汇总!$C$2:$C$871,,MATCH($B172,[2]掉落汇总!$D$1:$M$1)),[2]掉落汇总!$A$2:$A$871,G$1,[2]掉落汇总!$C$2:$C$871,$Q$1)+SUMIFS(OFFSET([2]掉落汇总!$C$2:$C$871,,MATCH($B172,[2]掉落汇总!$D$1:$M$1)),[2]掉落汇总!$A$2:$A$871,G$1,[2]掉落汇总!$C$2:$C$871,$Q$2)/$Q$3)*宝箱投放计算!F172</f>
        <v>0</v>
      </c>
      <c r="H172">
        <f ca="1">(SUMIFS(OFFSET([2]掉落汇总!$C$2:$C$871,,MATCH($B172,[2]掉落汇总!$D$1:$M$1)),[2]掉落汇总!$A$2:$A$871,H$1,[2]掉落汇总!$C$2:$C$871,$Q$1)+SUMIFS(OFFSET([2]掉落汇总!$C$2:$C$871,,MATCH($B172,[2]掉落汇总!$D$1:$M$1)),[2]掉落汇总!$A$2:$A$871,H$1,[2]掉落汇总!$C$2:$C$871,$Q$2)/$Q$3)*宝箱投放计算!G172</f>
        <v>0</v>
      </c>
      <c r="I172">
        <f ca="1">(SUMIFS(OFFSET([2]掉落汇总!$C$2:$C$871,,MATCH($B172,[2]掉落汇总!$D$1:$M$1)),[2]掉落汇总!$A$2:$A$871,I$1,[2]掉落汇总!$C$2:$C$871,$Q$1)+SUMIFS(OFFSET([2]掉落汇总!$C$2:$C$871,,MATCH($B172,[2]掉落汇总!$D$1:$M$1)),[2]掉落汇总!$A$2:$A$871,I$1,[2]掉落汇总!$C$2:$C$871,$Q$2)/$Q$3)*宝箱投放计算!H172</f>
        <v>0.89605873261205571</v>
      </c>
      <c r="J172">
        <f ca="1">(SUMIFS(OFFSET([2]掉落汇总!$C$2:$C$871,,MATCH($B172,[2]掉落汇总!$D$1:$M$1)),[2]掉落汇总!$A$2:$A$871,J$1,[2]掉落汇总!$C$2:$C$871,$Q$1)+SUMIFS(OFFSET([2]掉落汇总!$C$2:$C$871,,MATCH($B172,[2]掉落汇总!$D$1:$M$1)),[2]掉落汇总!$A$2:$A$871,J$1,[2]掉落汇总!$C$2:$C$871,$Q$2)/$Q$3)*宝箱投放计算!I172</f>
        <v>3.4874999999999998</v>
      </c>
      <c r="K172">
        <f ca="1">(SUMIFS(OFFSET([2]掉落汇总!$C$2:$C$871,,MATCH($B172,[2]掉落汇总!$D$1:$M$1)),[2]掉落汇总!$A$2:$A$871,K$1,[2]掉落汇总!$C$2:$C$871,$Q$1)+SUMIFS(OFFSET([2]掉落汇总!$C$2:$C$871,,MATCH($B172,[2]掉落汇总!$D$1:$M$1)),[2]掉落汇总!$A$2:$A$871,K$1,[2]掉落汇总!$C$2:$C$871,$Q$2)/$Q$3)*宝箱投放计算!J172</f>
        <v>0</v>
      </c>
      <c r="L172">
        <f ca="1">(SUMIFS(OFFSET([2]掉落汇总!$C$2:$C$871,,MATCH($B172,[2]掉落汇总!$D$1:$M$1)),[2]掉落汇总!$A$2:$A$871,L$1,[2]掉落汇总!$C$2:$C$871,$Q$1)+SUMIFS(OFFSET([2]掉落汇总!$C$2:$C$871,,MATCH($B172,[2]掉落汇总!$D$1:$M$1)),[2]掉落汇总!$A$2:$A$871,L$1,[2]掉落汇总!$C$2:$C$871,$Q$2)/$Q$3)*宝箱投放计算!K172</f>
        <v>0.14863748967795209</v>
      </c>
      <c r="M172">
        <f ca="1">(SUMIFS(OFFSET([2]掉落汇总!$C$2:$C$871,,MATCH($B172,[2]掉落汇总!$D$1:$M$1)),[2]掉落汇总!$A$2:$A$871,M$1,[2]掉落汇总!$C$2:$C$871,$Q$1)+SUMIFS(OFFSET([2]掉落汇总!$C$2:$C$871,,MATCH($B172,[2]掉落汇总!$D$1:$M$1)),[2]掉落汇总!$A$2:$A$871,M$1,[2]掉落汇总!$C$2:$C$871,$Q$2)/$Q$3)*宝箱投放计算!L172</f>
        <v>0.14714469228074273</v>
      </c>
      <c r="N172">
        <f ca="1">(SUMIFS(OFFSET([2]掉落汇总!$C$2:$C$871,,MATCH($B172,[2]掉落汇总!$D$1:$M$1)),[2]掉落汇总!$A$2:$A$871,N$1,[2]掉落汇总!$C$2:$C$871,$Q$1)+SUMIFS(OFFSET([2]掉落汇总!$C$2:$C$871,,MATCH($B172,[2]掉落汇总!$D$1:$M$1)),[2]掉落汇总!$A$2:$A$871,N$1,[2]掉落汇总!$C$2:$C$871,$Q$2)/$Q$3)*宝箱投放计算!M172</f>
        <v>3.9341037619867215E-2</v>
      </c>
      <c r="O172">
        <f ca="1">(SUMIFS(OFFSET([2]掉落汇总!$C$2:$C$871,,MATCH($B172,[2]掉落汇总!$D$1:$M$1)),[2]掉落汇总!$A$2:$A$871,O$1,[2]掉落汇总!$C$2:$C$871,$Q$1)+SUMIFS(OFFSET([2]掉落汇总!$C$2:$C$871,,MATCH($B172,[2]掉落汇总!$D$1:$M$1)),[2]掉落汇总!$A$2:$A$871,O$1,[2]掉落汇总!$C$2:$C$871,$Q$2)/$Q$3)*宝箱投放计算!N172</f>
        <v>8.2982769549933721E-2</v>
      </c>
    </row>
    <row r="173" spans="1:15" x14ac:dyDescent="0.2">
      <c r="A173">
        <f>玩家成长时间线!A173</f>
        <v>172</v>
      </c>
      <c r="B173">
        <f>玩家成长时间线!B173</f>
        <v>9</v>
      </c>
      <c r="C173">
        <f ca="1">SUM($D$2:D173)</f>
        <v>476.30649507458128</v>
      </c>
      <c r="D173">
        <f t="shared" ca="1" si="2"/>
        <v>1.4360348561779366</v>
      </c>
      <c r="E173">
        <f ca="1">(SUMIFS(OFFSET([2]掉落汇总!$C$2:$C$871,,MATCH($B173,[2]掉落汇总!$D$1:$M$1)),[2]掉落汇总!$A$2:$A$871,E$1,[2]掉落汇总!$C$2:$C$871,$Q$1)+SUMIFS(OFFSET([2]掉落汇总!$C$2:$C$871,,MATCH($B173,[2]掉落汇总!$D$1:$M$1)),[2]掉落汇总!$A$2:$A$871,E$1,[2]掉落汇总!$C$2:$C$871,$Q$2)/$Q$3)*宝箱投放计算!D173</f>
        <v>0.39830752453653218</v>
      </c>
      <c r="F173">
        <f ca="1">(SUMIFS(OFFSET([2]掉落汇总!$C$2:$C$871,,MATCH($B173,[2]掉落汇总!$D$1:$M$1)),[2]掉落汇总!$A$2:$A$871,F$1,[2]掉落汇总!$C$2:$C$871,$Q$1)+SUMIFS(OFFSET([2]掉落汇总!$C$2:$C$871,,MATCH($B173,[2]掉落汇总!$D$1:$M$1)),[2]掉落汇总!$A$2:$A$871,F$1,[2]掉落汇总!$C$2:$C$871,$Q$2)/$Q$3)*宝箱投放计算!E173</f>
        <v>0.61962134251290868</v>
      </c>
      <c r="G173">
        <f ca="1">(SUMIFS(OFFSET([2]掉落汇总!$C$2:$C$871,,MATCH($B173,[2]掉落汇总!$D$1:$M$1)),[2]掉落汇总!$A$2:$A$871,G$1,[2]掉落汇总!$C$2:$C$871,$Q$1)+SUMIFS(OFFSET([2]掉落汇总!$C$2:$C$871,,MATCH($B173,[2]掉落汇总!$D$1:$M$1)),[2]掉落汇总!$A$2:$A$871,G$1,[2]掉落汇总!$C$2:$C$871,$Q$2)/$Q$3)*宝箱投放计算!F173</f>
        <v>0</v>
      </c>
      <c r="H173">
        <f ca="1">(SUMIFS(OFFSET([2]掉落汇总!$C$2:$C$871,,MATCH($B173,[2]掉落汇总!$D$1:$M$1)),[2]掉落汇总!$A$2:$A$871,H$1,[2]掉落汇总!$C$2:$C$871,$Q$1)+SUMIFS(OFFSET([2]掉落汇总!$C$2:$C$871,,MATCH($B173,[2]掉落汇总!$D$1:$M$1)),[2]掉落汇总!$A$2:$A$871,H$1,[2]掉落汇总!$C$2:$C$871,$Q$2)/$Q$3)*宝箱投放计算!G173</f>
        <v>0</v>
      </c>
      <c r="I173">
        <f ca="1">(SUMIFS(OFFSET([2]掉落汇总!$C$2:$C$871,,MATCH($B173,[2]掉落汇总!$D$1:$M$1)),[2]掉落汇总!$A$2:$A$871,I$1,[2]掉落汇总!$C$2:$C$871,$Q$1)+SUMIFS(OFFSET([2]掉落汇总!$C$2:$C$871,,MATCH($B173,[2]掉落汇总!$D$1:$M$1)),[2]掉落汇总!$A$2:$A$871,I$1,[2]掉落汇总!$C$2:$C$871,$Q$2)/$Q$3)*宝箱投放计算!H173</f>
        <v>0</v>
      </c>
      <c r="J173">
        <f ca="1">(SUMIFS(OFFSET([2]掉落汇总!$C$2:$C$871,,MATCH($B173,[2]掉落汇总!$D$1:$M$1)),[2]掉落汇总!$A$2:$A$871,J$1,[2]掉落汇总!$C$2:$C$871,$Q$1)+SUMIFS(OFFSET([2]掉落汇总!$C$2:$C$871,,MATCH($B173,[2]掉落汇总!$D$1:$M$1)),[2]掉落汇总!$A$2:$A$871,J$1,[2]掉落汇总!$C$2:$C$871,$Q$2)/$Q$3)*宝箱投放计算!I173</f>
        <v>0</v>
      </c>
      <c r="K173">
        <f ca="1">(SUMIFS(OFFSET([2]掉落汇总!$C$2:$C$871,,MATCH($B173,[2]掉落汇总!$D$1:$M$1)),[2]掉落汇总!$A$2:$A$871,K$1,[2]掉落汇总!$C$2:$C$871,$Q$1)+SUMIFS(OFFSET([2]掉落汇总!$C$2:$C$871,,MATCH($B173,[2]掉落汇总!$D$1:$M$1)),[2]掉落汇总!$A$2:$A$871,K$1,[2]掉落汇总!$C$2:$C$871,$Q$2)/$Q$3)*宝箱投放计算!J173</f>
        <v>0</v>
      </c>
      <c r="L173">
        <f ca="1">(SUMIFS(OFFSET([2]掉落汇总!$C$2:$C$871,,MATCH($B173,[2]掉落汇总!$D$1:$M$1)),[2]掉落汇总!$A$2:$A$871,L$1,[2]掉落汇总!$C$2:$C$871,$Q$1)+SUMIFS(OFFSET([2]掉落汇总!$C$2:$C$871,,MATCH($B173,[2]掉落汇总!$D$1:$M$1)),[2]掉落汇总!$A$2:$A$871,L$1,[2]掉落汇总!$C$2:$C$871,$Q$2)/$Q$3)*宝箱投放计算!K173</f>
        <v>0.14863748967795209</v>
      </c>
      <c r="M173">
        <f ca="1">(SUMIFS(OFFSET([2]掉落汇总!$C$2:$C$871,,MATCH($B173,[2]掉落汇总!$D$1:$M$1)),[2]掉落汇总!$A$2:$A$871,M$1,[2]掉落汇总!$C$2:$C$871,$Q$1)+SUMIFS(OFFSET([2]掉落汇总!$C$2:$C$871,,MATCH($B173,[2]掉落汇总!$D$1:$M$1)),[2]掉落汇总!$A$2:$A$871,M$1,[2]掉落汇总!$C$2:$C$871,$Q$2)/$Q$3)*宝箱投放计算!L173</f>
        <v>0.14714469228074273</v>
      </c>
      <c r="N173">
        <f ca="1">(SUMIFS(OFFSET([2]掉落汇总!$C$2:$C$871,,MATCH($B173,[2]掉落汇总!$D$1:$M$1)),[2]掉落汇总!$A$2:$A$871,N$1,[2]掉落汇总!$C$2:$C$871,$Q$1)+SUMIFS(OFFSET([2]掉落汇总!$C$2:$C$871,,MATCH($B173,[2]掉落汇总!$D$1:$M$1)),[2]掉落汇总!$A$2:$A$871,N$1,[2]掉落汇总!$C$2:$C$871,$Q$2)/$Q$3)*宝箱投放计算!M173</f>
        <v>3.9341037619867215E-2</v>
      </c>
      <c r="O173">
        <f ca="1">(SUMIFS(OFFSET([2]掉落汇总!$C$2:$C$871,,MATCH($B173,[2]掉落汇总!$D$1:$M$1)),[2]掉落汇总!$A$2:$A$871,O$1,[2]掉落汇总!$C$2:$C$871,$Q$1)+SUMIFS(OFFSET([2]掉落汇总!$C$2:$C$871,,MATCH($B173,[2]掉落汇总!$D$1:$M$1)),[2]掉落汇总!$A$2:$A$871,O$1,[2]掉落汇总!$C$2:$C$871,$Q$2)/$Q$3)*宝箱投放计算!N173</f>
        <v>8.2982769549933721E-2</v>
      </c>
    </row>
    <row r="174" spans="1:15" x14ac:dyDescent="0.2">
      <c r="A174">
        <f>玩家成长时间线!A174</f>
        <v>173</v>
      </c>
      <c r="B174">
        <f>玩家成长时间线!B174</f>
        <v>9</v>
      </c>
      <c r="C174">
        <f ca="1">SUM($D$2:D174)</f>
        <v>477.76172295147893</v>
      </c>
      <c r="D174">
        <f t="shared" ca="1" si="2"/>
        <v>1.4552278768976747</v>
      </c>
      <c r="E174">
        <f ca="1">(SUMIFS(OFFSET([2]掉落汇总!$C$2:$C$871,,MATCH($B174,[2]掉落汇总!$D$1:$M$1)),[2]掉落汇总!$A$2:$A$871,E$1,[2]掉落汇总!$C$2:$C$871,$Q$1)+SUMIFS(OFFSET([2]掉落汇总!$C$2:$C$871,,MATCH($B174,[2]掉落汇总!$D$1:$M$1)),[2]掉落汇总!$A$2:$A$871,E$1,[2]掉落汇总!$C$2:$C$871,$Q$2)/$Q$3)*宝箱投放计算!D174</f>
        <v>0.41750054525627039</v>
      </c>
      <c r="F174">
        <f ca="1">(SUMIFS(OFFSET([2]掉落汇总!$C$2:$C$871,,MATCH($B174,[2]掉落汇总!$D$1:$M$1)),[2]掉落汇总!$A$2:$A$871,F$1,[2]掉落汇总!$C$2:$C$871,$Q$1)+SUMIFS(OFFSET([2]掉落汇总!$C$2:$C$871,,MATCH($B174,[2]掉落汇总!$D$1:$M$1)),[2]掉落汇总!$A$2:$A$871,F$1,[2]掉落汇总!$C$2:$C$871,$Q$2)/$Q$3)*宝箱投放计算!E174</f>
        <v>0.61962134251290868</v>
      </c>
      <c r="G174">
        <f ca="1">(SUMIFS(OFFSET([2]掉落汇总!$C$2:$C$871,,MATCH($B174,[2]掉落汇总!$D$1:$M$1)),[2]掉落汇总!$A$2:$A$871,G$1,[2]掉落汇总!$C$2:$C$871,$Q$1)+SUMIFS(OFFSET([2]掉落汇总!$C$2:$C$871,,MATCH($B174,[2]掉落汇总!$D$1:$M$1)),[2]掉落汇总!$A$2:$A$871,G$1,[2]掉落汇总!$C$2:$C$871,$Q$2)/$Q$3)*宝箱投放计算!F174</f>
        <v>0</v>
      </c>
      <c r="H174">
        <f ca="1">(SUMIFS(OFFSET([2]掉落汇总!$C$2:$C$871,,MATCH($B174,[2]掉落汇总!$D$1:$M$1)),[2]掉落汇总!$A$2:$A$871,H$1,[2]掉落汇总!$C$2:$C$871,$Q$1)+SUMIFS(OFFSET([2]掉落汇总!$C$2:$C$871,,MATCH($B174,[2]掉落汇总!$D$1:$M$1)),[2]掉落汇总!$A$2:$A$871,H$1,[2]掉落汇总!$C$2:$C$871,$Q$2)/$Q$3)*宝箱投放计算!G174</f>
        <v>0</v>
      </c>
      <c r="I174">
        <f ca="1">(SUMIFS(OFFSET([2]掉落汇总!$C$2:$C$871,,MATCH($B174,[2]掉落汇总!$D$1:$M$1)),[2]掉落汇总!$A$2:$A$871,I$1,[2]掉落汇总!$C$2:$C$871,$Q$1)+SUMIFS(OFFSET([2]掉落汇总!$C$2:$C$871,,MATCH($B174,[2]掉落汇总!$D$1:$M$1)),[2]掉落汇总!$A$2:$A$871,I$1,[2]掉落汇总!$C$2:$C$871,$Q$2)/$Q$3)*宝箱投放计算!H174</f>
        <v>0</v>
      </c>
      <c r="J174">
        <f ca="1">(SUMIFS(OFFSET([2]掉落汇总!$C$2:$C$871,,MATCH($B174,[2]掉落汇总!$D$1:$M$1)),[2]掉落汇总!$A$2:$A$871,J$1,[2]掉落汇总!$C$2:$C$871,$Q$1)+SUMIFS(OFFSET([2]掉落汇总!$C$2:$C$871,,MATCH($B174,[2]掉落汇总!$D$1:$M$1)),[2]掉落汇总!$A$2:$A$871,J$1,[2]掉落汇总!$C$2:$C$871,$Q$2)/$Q$3)*宝箱投放计算!I174</f>
        <v>0</v>
      </c>
      <c r="K174">
        <f ca="1">(SUMIFS(OFFSET([2]掉落汇总!$C$2:$C$871,,MATCH($B174,[2]掉落汇总!$D$1:$M$1)),[2]掉落汇总!$A$2:$A$871,K$1,[2]掉落汇总!$C$2:$C$871,$Q$1)+SUMIFS(OFFSET([2]掉落汇总!$C$2:$C$871,,MATCH($B174,[2]掉落汇总!$D$1:$M$1)),[2]掉落汇总!$A$2:$A$871,K$1,[2]掉落汇总!$C$2:$C$871,$Q$2)/$Q$3)*宝箱投放计算!J174</f>
        <v>0</v>
      </c>
      <c r="L174">
        <f ca="1">(SUMIFS(OFFSET([2]掉落汇总!$C$2:$C$871,,MATCH($B174,[2]掉落汇总!$D$1:$M$1)),[2]掉落汇总!$A$2:$A$871,L$1,[2]掉落汇总!$C$2:$C$871,$Q$1)+SUMIFS(OFFSET([2]掉落汇总!$C$2:$C$871,,MATCH($B174,[2]掉落汇总!$D$1:$M$1)),[2]掉落汇总!$A$2:$A$871,L$1,[2]掉落汇总!$C$2:$C$871,$Q$2)/$Q$3)*宝箱投放计算!K174</f>
        <v>0.14863748967795209</v>
      </c>
      <c r="M174">
        <f ca="1">(SUMIFS(OFFSET([2]掉落汇总!$C$2:$C$871,,MATCH($B174,[2]掉落汇总!$D$1:$M$1)),[2]掉落汇总!$A$2:$A$871,M$1,[2]掉落汇总!$C$2:$C$871,$Q$1)+SUMIFS(OFFSET([2]掉落汇总!$C$2:$C$871,,MATCH($B174,[2]掉落汇总!$D$1:$M$1)),[2]掉落汇总!$A$2:$A$871,M$1,[2]掉落汇总!$C$2:$C$871,$Q$2)/$Q$3)*宝箱投放计算!L174</f>
        <v>0.14714469228074273</v>
      </c>
      <c r="N174">
        <f ca="1">(SUMIFS(OFFSET([2]掉落汇总!$C$2:$C$871,,MATCH($B174,[2]掉落汇总!$D$1:$M$1)),[2]掉落汇总!$A$2:$A$871,N$1,[2]掉落汇总!$C$2:$C$871,$Q$1)+SUMIFS(OFFSET([2]掉落汇总!$C$2:$C$871,,MATCH($B174,[2]掉落汇总!$D$1:$M$1)),[2]掉落汇总!$A$2:$A$871,N$1,[2]掉落汇总!$C$2:$C$871,$Q$2)/$Q$3)*宝箱投放计算!M174</f>
        <v>3.9341037619867215E-2</v>
      </c>
      <c r="O174">
        <f ca="1">(SUMIFS(OFFSET([2]掉落汇总!$C$2:$C$871,,MATCH($B174,[2]掉落汇总!$D$1:$M$1)),[2]掉落汇总!$A$2:$A$871,O$1,[2]掉落汇总!$C$2:$C$871,$Q$1)+SUMIFS(OFFSET([2]掉落汇总!$C$2:$C$871,,MATCH($B174,[2]掉落汇总!$D$1:$M$1)),[2]掉落汇总!$A$2:$A$871,O$1,[2]掉落汇总!$C$2:$C$871,$Q$2)/$Q$3)*宝箱投放计算!N174</f>
        <v>8.2982769549933721E-2</v>
      </c>
    </row>
    <row r="175" spans="1:15" x14ac:dyDescent="0.2">
      <c r="A175">
        <f>玩家成长时间线!A175</f>
        <v>174</v>
      </c>
      <c r="B175">
        <f>玩家成长时间线!B175</f>
        <v>10</v>
      </c>
      <c r="C175">
        <f ca="1">SUM($D$2:D175)</f>
        <v>482.90473504324422</v>
      </c>
      <c r="D175">
        <f t="shared" ca="1" si="2"/>
        <v>5.1430120917652697</v>
      </c>
      <c r="E175">
        <f ca="1">(SUMIFS(OFFSET([2]掉落汇总!$C$2:$C$871,,MATCH($B175,[2]掉落汇总!$D$1:$M$1)),[2]掉落汇总!$A$2:$A$871,E$1,[2]掉落汇总!$C$2:$C$871,$Q$1)+SUMIFS(OFFSET([2]掉落汇总!$C$2:$C$871,,MATCH($B175,[2]掉落汇总!$D$1:$M$1)),[2]掉落汇总!$A$2:$A$871,E$1,[2]掉落汇总!$C$2:$C$871,$Q$2)/$Q$3)*宝箱投放计算!D175</f>
        <v>0.38763598106259861</v>
      </c>
      <c r="F175">
        <f ca="1">(SUMIFS(OFFSET([2]掉落汇总!$C$2:$C$871,,MATCH($B175,[2]掉落汇总!$D$1:$M$1)),[2]掉落汇总!$A$2:$A$871,F$1,[2]掉落汇总!$C$2:$C$871,$Q$1)+SUMIFS(OFFSET([2]掉落汇总!$C$2:$C$871,,MATCH($B175,[2]掉落汇总!$D$1:$M$1)),[2]掉落汇总!$A$2:$A$871,F$1,[2]掉落汇总!$C$2:$C$871,$Q$2)/$Q$3)*宝箱投放计算!E175</f>
        <v>0.61962134251290868</v>
      </c>
      <c r="G175">
        <f ca="1">(SUMIFS(OFFSET([2]掉落汇总!$C$2:$C$871,,MATCH($B175,[2]掉落汇总!$D$1:$M$1)),[2]掉落汇总!$A$2:$A$871,G$1,[2]掉落汇总!$C$2:$C$871,$Q$1)+SUMIFS(OFFSET([2]掉落汇总!$C$2:$C$871,,MATCH($B175,[2]掉落汇总!$D$1:$M$1)),[2]掉落汇总!$A$2:$A$871,G$1,[2]掉落汇总!$C$2:$C$871,$Q$2)/$Q$3)*宝箱投放计算!F175</f>
        <v>0</v>
      </c>
      <c r="H175">
        <f ca="1">(SUMIFS(OFFSET([2]掉落汇总!$C$2:$C$871,,MATCH($B175,[2]掉落汇总!$D$1:$M$1)),[2]掉落汇总!$A$2:$A$871,H$1,[2]掉落汇总!$C$2:$C$871,$Q$1)+SUMIFS(OFFSET([2]掉落汇总!$C$2:$C$871,,MATCH($B175,[2]掉落汇总!$D$1:$M$1)),[2]掉落汇总!$A$2:$A$871,H$1,[2]掉落汇总!$C$2:$C$871,$Q$2)/$Q$3)*宝箱投放计算!G175</f>
        <v>0</v>
      </c>
      <c r="I175">
        <f ca="1">(SUMIFS(OFFSET([2]掉落汇总!$C$2:$C$871,,MATCH($B175,[2]掉落汇总!$D$1:$M$1)),[2]掉落汇总!$A$2:$A$871,I$1,[2]掉落汇总!$C$2:$C$871,$Q$1)+SUMIFS(OFFSET([2]掉落汇总!$C$2:$C$871,,MATCH($B175,[2]掉落汇总!$D$1:$M$1)),[2]掉落汇总!$A$2:$A$871,I$1,[2]掉落汇总!$C$2:$C$871,$Q$2)/$Q$3)*宝箱投放计算!H175</f>
        <v>0</v>
      </c>
      <c r="J175">
        <f ca="1">(SUMIFS(OFFSET([2]掉落汇总!$C$2:$C$871,,MATCH($B175,[2]掉落汇总!$D$1:$M$1)),[2]掉落汇总!$A$2:$A$871,J$1,[2]掉落汇总!$C$2:$C$871,$Q$1)+SUMIFS(OFFSET([2]掉落汇总!$C$2:$C$871,,MATCH($B175,[2]掉落汇总!$D$1:$M$1)),[2]掉落汇总!$A$2:$A$871,J$1,[2]掉落汇总!$C$2:$C$871,$Q$2)/$Q$3)*宝箱投放计算!I175</f>
        <v>3.7176487790612662</v>
      </c>
      <c r="K175">
        <f ca="1">(SUMIFS(OFFSET([2]掉落汇总!$C$2:$C$871,,MATCH($B175,[2]掉落汇总!$D$1:$M$1)),[2]掉落汇总!$A$2:$A$871,K$1,[2]掉落汇总!$C$2:$C$871,$Q$1)+SUMIFS(OFFSET([2]掉落汇总!$C$2:$C$871,,MATCH($B175,[2]掉落汇总!$D$1:$M$1)),[2]掉落汇总!$A$2:$A$871,K$1,[2]掉落汇总!$C$2:$C$871,$Q$2)/$Q$3)*宝箱投放计算!J175</f>
        <v>0</v>
      </c>
      <c r="L175">
        <f ca="1">(SUMIFS(OFFSET([2]掉落汇总!$C$2:$C$871,,MATCH($B175,[2]掉落汇总!$D$1:$M$1)),[2]掉落汇总!$A$2:$A$871,L$1,[2]掉落汇总!$C$2:$C$871,$Q$1)+SUMIFS(OFFSET([2]掉落汇总!$C$2:$C$871,,MATCH($B175,[2]掉落汇总!$D$1:$M$1)),[2]掉落汇总!$A$2:$A$871,L$1,[2]掉落汇总!$C$2:$C$871,$Q$2)/$Q$3)*宝箱投放计算!K175</f>
        <v>0.14863748967795209</v>
      </c>
      <c r="M175">
        <f ca="1">(SUMIFS(OFFSET([2]掉落汇总!$C$2:$C$871,,MATCH($B175,[2]掉落汇总!$D$1:$M$1)),[2]掉落汇总!$A$2:$A$871,M$1,[2]掉落汇总!$C$2:$C$871,$Q$1)+SUMIFS(OFFSET([2]掉落汇总!$C$2:$C$871,,MATCH($B175,[2]掉落汇总!$D$1:$M$1)),[2]掉落汇总!$A$2:$A$871,M$1,[2]掉落汇总!$C$2:$C$871,$Q$2)/$Q$3)*宝箱投放计算!L175</f>
        <v>0.14714469228074273</v>
      </c>
      <c r="N175">
        <f ca="1">(SUMIFS(OFFSET([2]掉落汇总!$C$2:$C$871,,MATCH($B175,[2]掉落汇总!$D$1:$M$1)),[2]掉落汇总!$A$2:$A$871,N$1,[2]掉落汇总!$C$2:$C$871,$Q$1)+SUMIFS(OFFSET([2]掉落汇总!$C$2:$C$871,,MATCH($B175,[2]掉落汇总!$D$1:$M$1)),[2]掉落汇总!$A$2:$A$871,N$1,[2]掉落汇总!$C$2:$C$871,$Q$2)/$Q$3)*宝箱投放计算!M175</f>
        <v>3.9341037619867215E-2</v>
      </c>
      <c r="O175">
        <f ca="1">(SUMIFS(OFFSET([2]掉落汇总!$C$2:$C$871,,MATCH($B175,[2]掉落汇总!$D$1:$M$1)),[2]掉落汇总!$A$2:$A$871,O$1,[2]掉落汇总!$C$2:$C$871,$Q$1)+SUMIFS(OFFSET([2]掉落汇总!$C$2:$C$871,,MATCH($B175,[2]掉落汇总!$D$1:$M$1)),[2]掉落汇总!$A$2:$A$871,O$1,[2]掉落汇总!$C$2:$C$871,$Q$2)/$Q$3)*宝箱投放计算!N175</f>
        <v>8.2982769549933721E-2</v>
      </c>
    </row>
    <row r="176" spans="1:15" x14ac:dyDescent="0.2">
      <c r="A176">
        <f>玩家成长时间线!A176</f>
        <v>175</v>
      </c>
      <c r="B176">
        <f>玩家成长时间线!B176</f>
        <v>10</v>
      </c>
      <c r="C176">
        <f ca="1">SUM($D$2:D176)</f>
        <v>484.33178168051421</v>
      </c>
      <c r="D176">
        <f t="shared" ca="1" si="2"/>
        <v>1.427046637270021</v>
      </c>
      <c r="E176">
        <f ca="1">(SUMIFS(OFFSET([2]掉落汇总!$C$2:$C$871,,MATCH($B176,[2]掉落汇总!$D$1:$M$1)),[2]掉落汇总!$A$2:$A$871,E$1,[2]掉落汇总!$C$2:$C$871,$Q$1)+SUMIFS(OFFSET([2]掉落汇总!$C$2:$C$871,,MATCH($B176,[2]掉落汇总!$D$1:$M$1)),[2]掉落汇总!$A$2:$A$871,E$1,[2]掉落汇总!$C$2:$C$871,$Q$2)/$Q$3)*宝箱投放计算!D176</f>
        <v>0.38931930562861655</v>
      </c>
      <c r="F176">
        <f ca="1">(SUMIFS(OFFSET([2]掉落汇总!$C$2:$C$871,,MATCH($B176,[2]掉落汇总!$D$1:$M$1)),[2]掉落汇总!$A$2:$A$871,F$1,[2]掉落汇总!$C$2:$C$871,$Q$1)+SUMIFS(OFFSET([2]掉落汇总!$C$2:$C$871,,MATCH($B176,[2]掉落汇总!$D$1:$M$1)),[2]掉落汇总!$A$2:$A$871,F$1,[2]掉落汇总!$C$2:$C$871,$Q$2)/$Q$3)*宝箱投放计算!E176</f>
        <v>0.61962134251290868</v>
      </c>
      <c r="G176">
        <f ca="1">(SUMIFS(OFFSET([2]掉落汇总!$C$2:$C$871,,MATCH($B176,[2]掉落汇总!$D$1:$M$1)),[2]掉落汇总!$A$2:$A$871,G$1,[2]掉落汇总!$C$2:$C$871,$Q$1)+SUMIFS(OFFSET([2]掉落汇总!$C$2:$C$871,,MATCH($B176,[2]掉落汇总!$D$1:$M$1)),[2]掉落汇总!$A$2:$A$871,G$1,[2]掉落汇总!$C$2:$C$871,$Q$2)/$Q$3)*宝箱投放计算!F176</f>
        <v>0</v>
      </c>
      <c r="H176">
        <f ca="1">(SUMIFS(OFFSET([2]掉落汇总!$C$2:$C$871,,MATCH($B176,[2]掉落汇总!$D$1:$M$1)),[2]掉落汇总!$A$2:$A$871,H$1,[2]掉落汇总!$C$2:$C$871,$Q$1)+SUMIFS(OFFSET([2]掉落汇总!$C$2:$C$871,,MATCH($B176,[2]掉落汇总!$D$1:$M$1)),[2]掉落汇总!$A$2:$A$871,H$1,[2]掉落汇总!$C$2:$C$871,$Q$2)/$Q$3)*宝箱投放计算!G176</f>
        <v>0</v>
      </c>
      <c r="I176">
        <f ca="1">(SUMIFS(OFFSET([2]掉落汇总!$C$2:$C$871,,MATCH($B176,[2]掉落汇总!$D$1:$M$1)),[2]掉落汇总!$A$2:$A$871,I$1,[2]掉落汇总!$C$2:$C$871,$Q$1)+SUMIFS(OFFSET([2]掉落汇总!$C$2:$C$871,,MATCH($B176,[2]掉落汇总!$D$1:$M$1)),[2]掉落汇总!$A$2:$A$871,I$1,[2]掉落汇总!$C$2:$C$871,$Q$2)/$Q$3)*宝箱投放计算!H176</f>
        <v>0</v>
      </c>
      <c r="J176">
        <f ca="1">(SUMIFS(OFFSET([2]掉落汇总!$C$2:$C$871,,MATCH($B176,[2]掉落汇总!$D$1:$M$1)),[2]掉落汇总!$A$2:$A$871,J$1,[2]掉落汇总!$C$2:$C$871,$Q$1)+SUMIFS(OFFSET([2]掉落汇总!$C$2:$C$871,,MATCH($B176,[2]掉落汇总!$D$1:$M$1)),[2]掉落汇总!$A$2:$A$871,J$1,[2]掉落汇总!$C$2:$C$871,$Q$2)/$Q$3)*宝箱投放计算!I176</f>
        <v>0</v>
      </c>
      <c r="K176">
        <f ca="1">(SUMIFS(OFFSET([2]掉落汇总!$C$2:$C$871,,MATCH($B176,[2]掉落汇总!$D$1:$M$1)),[2]掉落汇总!$A$2:$A$871,K$1,[2]掉落汇总!$C$2:$C$871,$Q$1)+SUMIFS(OFFSET([2]掉落汇总!$C$2:$C$871,,MATCH($B176,[2]掉落汇总!$D$1:$M$1)),[2]掉落汇总!$A$2:$A$871,K$1,[2]掉落汇总!$C$2:$C$871,$Q$2)/$Q$3)*宝箱投放计算!J176</f>
        <v>0</v>
      </c>
      <c r="L176">
        <f ca="1">(SUMIFS(OFFSET([2]掉落汇总!$C$2:$C$871,,MATCH($B176,[2]掉落汇总!$D$1:$M$1)),[2]掉落汇总!$A$2:$A$871,L$1,[2]掉落汇总!$C$2:$C$871,$Q$1)+SUMIFS(OFFSET([2]掉落汇总!$C$2:$C$871,,MATCH($B176,[2]掉落汇总!$D$1:$M$1)),[2]掉落汇总!$A$2:$A$871,L$1,[2]掉落汇总!$C$2:$C$871,$Q$2)/$Q$3)*宝箱投放计算!K176</f>
        <v>0.14863748967795209</v>
      </c>
      <c r="M176">
        <f ca="1">(SUMIFS(OFFSET([2]掉落汇总!$C$2:$C$871,,MATCH($B176,[2]掉落汇总!$D$1:$M$1)),[2]掉落汇总!$A$2:$A$871,M$1,[2]掉落汇总!$C$2:$C$871,$Q$1)+SUMIFS(OFFSET([2]掉落汇总!$C$2:$C$871,,MATCH($B176,[2]掉落汇总!$D$1:$M$1)),[2]掉落汇总!$A$2:$A$871,M$1,[2]掉落汇总!$C$2:$C$871,$Q$2)/$Q$3)*宝箱投放计算!L176</f>
        <v>0.14714469228074273</v>
      </c>
      <c r="N176">
        <f ca="1">(SUMIFS(OFFSET([2]掉落汇总!$C$2:$C$871,,MATCH($B176,[2]掉落汇总!$D$1:$M$1)),[2]掉落汇总!$A$2:$A$871,N$1,[2]掉落汇总!$C$2:$C$871,$Q$1)+SUMIFS(OFFSET([2]掉落汇总!$C$2:$C$871,,MATCH($B176,[2]掉落汇总!$D$1:$M$1)),[2]掉落汇总!$A$2:$A$871,N$1,[2]掉落汇总!$C$2:$C$871,$Q$2)/$Q$3)*宝箱投放计算!M176</f>
        <v>3.9341037619867215E-2</v>
      </c>
      <c r="O176">
        <f ca="1">(SUMIFS(OFFSET([2]掉落汇总!$C$2:$C$871,,MATCH($B176,[2]掉落汇总!$D$1:$M$1)),[2]掉落汇总!$A$2:$A$871,O$1,[2]掉落汇总!$C$2:$C$871,$Q$1)+SUMIFS(OFFSET([2]掉落汇总!$C$2:$C$871,,MATCH($B176,[2]掉落汇总!$D$1:$M$1)),[2]掉落汇总!$A$2:$A$871,O$1,[2]掉落汇总!$C$2:$C$871,$Q$2)/$Q$3)*宝箱投放计算!N176</f>
        <v>8.2982769549933721E-2</v>
      </c>
    </row>
    <row r="177" spans="1:15" x14ac:dyDescent="0.2">
      <c r="A177">
        <f>玩家成长时间线!A177</f>
        <v>176</v>
      </c>
      <c r="B177">
        <f>玩家成长时间线!B177</f>
        <v>10</v>
      </c>
      <c r="C177">
        <f ca="1">SUM($D$2:D177)</f>
        <v>485.76051164235025</v>
      </c>
      <c r="D177">
        <f t="shared" ca="1" si="2"/>
        <v>1.4287299618360387</v>
      </c>
      <c r="E177">
        <f ca="1">(SUMIFS(OFFSET([2]掉落汇总!$C$2:$C$871,,MATCH($B177,[2]掉落汇总!$D$1:$M$1)),[2]掉落汇总!$A$2:$A$871,E$1,[2]掉落汇总!$C$2:$C$871,$Q$1)+SUMIFS(OFFSET([2]掉落汇总!$C$2:$C$871,,MATCH($B177,[2]掉落汇总!$D$1:$M$1)),[2]掉落汇总!$A$2:$A$871,E$1,[2]掉落汇总!$C$2:$C$871,$Q$2)/$Q$3)*宝箱投放计算!D177</f>
        <v>0.39100263019463438</v>
      </c>
      <c r="F177">
        <f ca="1">(SUMIFS(OFFSET([2]掉落汇总!$C$2:$C$871,,MATCH($B177,[2]掉落汇总!$D$1:$M$1)),[2]掉落汇总!$A$2:$A$871,F$1,[2]掉落汇总!$C$2:$C$871,$Q$1)+SUMIFS(OFFSET([2]掉落汇总!$C$2:$C$871,,MATCH($B177,[2]掉落汇总!$D$1:$M$1)),[2]掉落汇总!$A$2:$A$871,F$1,[2]掉落汇总!$C$2:$C$871,$Q$2)/$Q$3)*宝箱投放计算!E177</f>
        <v>0.61962134251290868</v>
      </c>
      <c r="G177">
        <f ca="1">(SUMIFS(OFFSET([2]掉落汇总!$C$2:$C$871,,MATCH($B177,[2]掉落汇总!$D$1:$M$1)),[2]掉落汇总!$A$2:$A$871,G$1,[2]掉落汇总!$C$2:$C$871,$Q$1)+SUMIFS(OFFSET([2]掉落汇总!$C$2:$C$871,,MATCH($B177,[2]掉落汇总!$D$1:$M$1)),[2]掉落汇总!$A$2:$A$871,G$1,[2]掉落汇总!$C$2:$C$871,$Q$2)/$Q$3)*宝箱投放计算!F177</f>
        <v>0</v>
      </c>
      <c r="H177">
        <f ca="1">(SUMIFS(OFFSET([2]掉落汇总!$C$2:$C$871,,MATCH($B177,[2]掉落汇总!$D$1:$M$1)),[2]掉落汇总!$A$2:$A$871,H$1,[2]掉落汇总!$C$2:$C$871,$Q$1)+SUMIFS(OFFSET([2]掉落汇总!$C$2:$C$871,,MATCH($B177,[2]掉落汇总!$D$1:$M$1)),[2]掉落汇总!$A$2:$A$871,H$1,[2]掉落汇总!$C$2:$C$871,$Q$2)/$Q$3)*宝箱投放计算!G177</f>
        <v>0</v>
      </c>
      <c r="I177">
        <f ca="1">(SUMIFS(OFFSET([2]掉落汇总!$C$2:$C$871,,MATCH($B177,[2]掉落汇总!$D$1:$M$1)),[2]掉落汇总!$A$2:$A$871,I$1,[2]掉落汇总!$C$2:$C$871,$Q$1)+SUMIFS(OFFSET([2]掉落汇总!$C$2:$C$871,,MATCH($B177,[2]掉落汇总!$D$1:$M$1)),[2]掉落汇总!$A$2:$A$871,I$1,[2]掉落汇总!$C$2:$C$871,$Q$2)/$Q$3)*宝箱投放计算!H177</f>
        <v>0</v>
      </c>
      <c r="J177">
        <f ca="1">(SUMIFS(OFFSET([2]掉落汇总!$C$2:$C$871,,MATCH($B177,[2]掉落汇总!$D$1:$M$1)),[2]掉落汇总!$A$2:$A$871,J$1,[2]掉落汇总!$C$2:$C$871,$Q$1)+SUMIFS(OFFSET([2]掉落汇总!$C$2:$C$871,,MATCH($B177,[2]掉落汇总!$D$1:$M$1)),[2]掉落汇总!$A$2:$A$871,J$1,[2]掉落汇总!$C$2:$C$871,$Q$2)/$Q$3)*宝箱投放计算!I177</f>
        <v>0</v>
      </c>
      <c r="K177">
        <f ca="1">(SUMIFS(OFFSET([2]掉落汇总!$C$2:$C$871,,MATCH($B177,[2]掉落汇总!$D$1:$M$1)),[2]掉落汇总!$A$2:$A$871,K$1,[2]掉落汇总!$C$2:$C$871,$Q$1)+SUMIFS(OFFSET([2]掉落汇总!$C$2:$C$871,,MATCH($B177,[2]掉落汇总!$D$1:$M$1)),[2]掉落汇总!$A$2:$A$871,K$1,[2]掉落汇总!$C$2:$C$871,$Q$2)/$Q$3)*宝箱投放计算!J177</f>
        <v>0</v>
      </c>
      <c r="L177">
        <f ca="1">(SUMIFS(OFFSET([2]掉落汇总!$C$2:$C$871,,MATCH($B177,[2]掉落汇总!$D$1:$M$1)),[2]掉落汇总!$A$2:$A$871,L$1,[2]掉落汇总!$C$2:$C$871,$Q$1)+SUMIFS(OFFSET([2]掉落汇总!$C$2:$C$871,,MATCH($B177,[2]掉落汇总!$D$1:$M$1)),[2]掉落汇总!$A$2:$A$871,L$1,[2]掉落汇总!$C$2:$C$871,$Q$2)/$Q$3)*宝箱投放计算!K177</f>
        <v>0.14863748967795209</v>
      </c>
      <c r="M177">
        <f ca="1">(SUMIFS(OFFSET([2]掉落汇总!$C$2:$C$871,,MATCH($B177,[2]掉落汇总!$D$1:$M$1)),[2]掉落汇总!$A$2:$A$871,M$1,[2]掉落汇总!$C$2:$C$871,$Q$1)+SUMIFS(OFFSET([2]掉落汇总!$C$2:$C$871,,MATCH($B177,[2]掉落汇总!$D$1:$M$1)),[2]掉落汇总!$A$2:$A$871,M$1,[2]掉落汇总!$C$2:$C$871,$Q$2)/$Q$3)*宝箱投放计算!L177</f>
        <v>0.14714469228074273</v>
      </c>
      <c r="N177">
        <f ca="1">(SUMIFS(OFFSET([2]掉落汇总!$C$2:$C$871,,MATCH($B177,[2]掉落汇总!$D$1:$M$1)),[2]掉落汇总!$A$2:$A$871,N$1,[2]掉落汇总!$C$2:$C$871,$Q$1)+SUMIFS(OFFSET([2]掉落汇总!$C$2:$C$871,,MATCH($B177,[2]掉落汇总!$D$1:$M$1)),[2]掉落汇总!$A$2:$A$871,N$1,[2]掉落汇总!$C$2:$C$871,$Q$2)/$Q$3)*宝箱投放计算!M177</f>
        <v>3.9341037619867215E-2</v>
      </c>
      <c r="O177">
        <f ca="1">(SUMIFS(OFFSET([2]掉落汇总!$C$2:$C$871,,MATCH($B177,[2]掉落汇总!$D$1:$M$1)),[2]掉落汇总!$A$2:$A$871,O$1,[2]掉落汇总!$C$2:$C$871,$Q$1)+SUMIFS(OFFSET([2]掉落汇总!$C$2:$C$871,,MATCH($B177,[2]掉落汇总!$D$1:$M$1)),[2]掉落汇总!$A$2:$A$871,O$1,[2]掉落汇总!$C$2:$C$871,$Q$2)/$Q$3)*宝箱投放计算!N177</f>
        <v>8.2982769549933721E-2</v>
      </c>
    </row>
    <row r="178" spans="1:15" x14ac:dyDescent="0.2">
      <c r="A178">
        <f>玩家成长时间线!A178</f>
        <v>177</v>
      </c>
      <c r="B178">
        <f>玩家成长时间线!B178</f>
        <v>10</v>
      </c>
      <c r="C178">
        <f ca="1">SUM($D$2:D178)</f>
        <v>487.22459142007267</v>
      </c>
      <c r="D178">
        <f t="shared" ca="1" si="2"/>
        <v>1.4640797777224144</v>
      </c>
      <c r="E178">
        <f ca="1">(SUMIFS(OFFSET([2]掉落汇总!$C$2:$C$871,,MATCH($B178,[2]掉落汇总!$D$1:$M$1)),[2]掉落汇总!$A$2:$A$871,E$1,[2]掉落汇总!$C$2:$C$871,$Q$1)+SUMIFS(OFFSET([2]掉落汇总!$C$2:$C$871,,MATCH($B178,[2]掉落汇总!$D$1:$M$1)),[2]掉落汇总!$A$2:$A$871,E$1,[2]掉落汇总!$C$2:$C$871,$Q$2)/$Q$3)*宝箱投放计算!D178</f>
        <v>0.42635244608100997</v>
      </c>
      <c r="F178">
        <f ca="1">(SUMIFS(OFFSET([2]掉落汇总!$C$2:$C$871,,MATCH($B178,[2]掉落汇总!$D$1:$M$1)),[2]掉落汇总!$A$2:$A$871,F$1,[2]掉落汇总!$C$2:$C$871,$Q$1)+SUMIFS(OFFSET([2]掉落汇总!$C$2:$C$871,,MATCH($B178,[2]掉落汇总!$D$1:$M$1)),[2]掉落汇总!$A$2:$A$871,F$1,[2]掉落汇总!$C$2:$C$871,$Q$2)/$Q$3)*宝箱投放计算!E178</f>
        <v>0.61962134251290868</v>
      </c>
      <c r="G178">
        <f ca="1">(SUMIFS(OFFSET([2]掉落汇总!$C$2:$C$871,,MATCH($B178,[2]掉落汇总!$D$1:$M$1)),[2]掉落汇总!$A$2:$A$871,G$1,[2]掉落汇总!$C$2:$C$871,$Q$1)+SUMIFS(OFFSET([2]掉落汇总!$C$2:$C$871,,MATCH($B178,[2]掉落汇总!$D$1:$M$1)),[2]掉落汇总!$A$2:$A$871,G$1,[2]掉落汇总!$C$2:$C$871,$Q$2)/$Q$3)*宝箱投放计算!F178</f>
        <v>0</v>
      </c>
      <c r="H178">
        <f ca="1">(SUMIFS(OFFSET([2]掉落汇总!$C$2:$C$871,,MATCH($B178,[2]掉落汇总!$D$1:$M$1)),[2]掉落汇总!$A$2:$A$871,H$1,[2]掉落汇总!$C$2:$C$871,$Q$1)+SUMIFS(OFFSET([2]掉落汇总!$C$2:$C$871,,MATCH($B178,[2]掉落汇总!$D$1:$M$1)),[2]掉落汇总!$A$2:$A$871,H$1,[2]掉落汇总!$C$2:$C$871,$Q$2)/$Q$3)*宝箱投放计算!G178</f>
        <v>0</v>
      </c>
      <c r="I178">
        <f ca="1">(SUMIFS(OFFSET([2]掉落汇总!$C$2:$C$871,,MATCH($B178,[2]掉落汇总!$D$1:$M$1)),[2]掉落汇总!$A$2:$A$871,I$1,[2]掉落汇总!$C$2:$C$871,$Q$1)+SUMIFS(OFFSET([2]掉落汇总!$C$2:$C$871,,MATCH($B178,[2]掉落汇总!$D$1:$M$1)),[2]掉落汇总!$A$2:$A$871,I$1,[2]掉落汇总!$C$2:$C$871,$Q$2)/$Q$3)*宝箱投放计算!H178</f>
        <v>0</v>
      </c>
      <c r="J178">
        <f ca="1">(SUMIFS(OFFSET([2]掉落汇总!$C$2:$C$871,,MATCH($B178,[2]掉落汇总!$D$1:$M$1)),[2]掉落汇总!$A$2:$A$871,J$1,[2]掉落汇总!$C$2:$C$871,$Q$1)+SUMIFS(OFFSET([2]掉落汇总!$C$2:$C$871,,MATCH($B178,[2]掉落汇总!$D$1:$M$1)),[2]掉落汇总!$A$2:$A$871,J$1,[2]掉落汇总!$C$2:$C$871,$Q$2)/$Q$3)*宝箱投放计算!I178</f>
        <v>0</v>
      </c>
      <c r="K178">
        <f ca="1">(SUMIFS(OFFSET([2]掉落汇总!$C$2:$C$871,,MATCH($B178,[2]掉落汇总!$D$1:$M$1)),[2]掉落汇总!$A$2:$A$871,K$1,[2]掉落汇总!$C$2:$C$871,$Q$1)+SUMIFS(OFFSET([2]掉落汇总!$C$2:$C$871,,MATCH($B178,[2]掉落汇总!$D$1:$M$1)),[2]掉落汇总!$A$2:$A$871,K$1,[2]掉落汇总!$C$2:$C$871,$Q$2)/$Q$3)*宝箱投放计算!J178</f>
        <v>0</v>
      </c>
      <c r="L178">
        <f ca="1">(SUMIFS(OFFSET([2]掉落汇总!$C$2:$C$871,,MATCH($B178,[2]掉落汇总!$D$1:$M$1)),[2]掉落汇总!$A$2:$A$871,L$1,[2]掉落汇总!$C$2:$C$871,$Q$1)+SUMIFS(OFFSET([2]掉落汇总!$C$2:$C$871,,MATCH($B178,[2]掉落汇总!$D$1:$M$1)),[2]掉落汇总!$A$2:$A$871,L$1,[2]掉落汇总!$C$2:$C$871,$Q$2)/$Q$3)*宝箱投放计算!K178</f>
        <v>0.14863748967795209</v>
      </c>
      <c r="M178">
        <f ca="1">(SUMIFS(OFFSET([2]掉落汇总!$C$2:$C$871,,MATCH($B178,[2]掉落汇总!$D$1:$M$1)),[2]掉落汇总!$A$2:$A$871,M$1,[2]掉落汇总!$C$2:$C$871,$Q$1)+SUMIFS(OFFSET([2]掉落汇总!$C$2:$C$871,,MATCH($B178,[2]掉落汇总!$D$1:$M$1)),[2]掉落汇总!$A$2:$A$871,M$1,[2]掉落汇总!$C$2:$C$871,$Q$2)/$Q$3)*宝箱投放计算!L178</f>
        <v>0.14714469228074273</v>
      </c>
      <c r="N178">
        <f ca="1">(SUMIFS(OFFSET([2]掉落汇总!$C$2:$C$871,,MATCH($B178,[2]掉落汇总!$D$1:$M$1)),[2]掉落汇总!$A$2:$A$871,N$1,[2]掉落汇总!$C$2:$C$871,$Q$1)+SUMIFS(OFFSET([2]掉落汇总!$C$2:$C$871,,MATCH($B178,[2]掉落汇总!$D$1:$M$1)),[2]掉落汇总!$A$2:$A$871,N$1,[2]掉落汇总!$C$2:$C$871,$Q$2)/$Q$3)*宝箱投放计算!M178</f>
        <v>3.9341037619867215E-2</v>
      </c>
      <c r="O178">
        <f ca="1">(SUMIFS(OFFSET([2]掉落汇总!$C$2:$C$871,,MATCH($B178,[2]掉落汇总!$D$1:$M$1)),[2]掉落汇总!$A$2:$A$871,O$1,[2]掉落汇总!$C$2:$C$871,$Q$1)+SUMIFS(OFFSET([2]掉落汇总!$C$2:$C$871,,MATCH($B178,[2]掉落汇总!$D$1:$M$1)),[2]掉落汇总!$A$2:$A$871,O$1,[2]掉落汇总!$C$2:$C$871,$Q$2)/$Q$3)*宝箱投放计算!N178</f>
        <v>8.2982769549933721E-2</v>
      </c>
    </row>
    <row r="179" spans="1:15" x14ac:dyDescent="0.2">
      <c r="A179">
        <f>玩家成长时间线!A179</f>
        <v>178</v>
      </c>
      <c r="B179">
        <f>玩家成长时间线!B179</f>
        <v>10</v>
      </c>
      <c r="C179">
        <f ca="1">SUM($D$2:D179)</f>
        <v>488.65668803104074</v>
      </c>
      <c r="D179">
        <f t="shared" ca="1" si="2"/>
        <v>1.4320966109680746</v>
      </c>
      <c r="E179">
        <f ca="1">(SUMIFS(OFFSET([2]掉落汇总!$C$2:$C$871,,MATCH($B179,[2]掉落汇总!$D$1:$M$1)),[2]掉落汇总!$A$2:$A$871,E$1,[2]掉落汇总!$C$2:$C$871,$Q$1)+SUMIFS(OFFSET([2]掉落汇总!$C$2:$C$871,,MATCH($B179,[2]掉落汇总!$D$1:$M$1)),[2]掉落汇总!$A$2:$A$871,E$1,[2]掉落汇总!$C$2:$C$871,$Q$2)/$Q$3)*宝箱投放计算!D179</f>
        <v>0.39436927932667015</v>
      </c>
      <c r="F179">
        <f ca="1">(SUMIFS(OFFSET([2]掉落汇总!$C$2:$C$871,,MATCH($B179,[2]掉落汇总!$D$1:$M$1)),[2]掉落汇总!$A$2:$A$871,F$1,[2]掉落汇总!$C$2:$C$871,$Q$1)+SUMIFS(OFFSET([2]掉落汇总!$C$2:$C$871,,MATCH($B179,[2]掉落汇总!$D$1:$M$1)),[2]掉落汇总!$A$2:$A$871,F$1,[2]掉落汇总!$C$2:$C$871,$Q$2)/$Q$3)*宝箱投放计算!E179</f>
        <v>0.61962134251290868</v>
      </c>
      <c r="G179">
        <f ca="1">(SUMIFS(OFFSET([2]掉落汇总!$C$2:$C$871,,MATCH($B179,[2]掉落汇总!$D$1:$M$1)),[2]掉落汇总!$A$2:$A$871,G$1,[2]掉落汇总!$C$2:$C$871,$Q$1)+SUMIFS(OFFSET([2]掉落汇总!$C$2:$C$871,,MATCH($B179,[2]掉落汇总!$D$1:$M$1)),[2]掉落汇总!$A$2:$A$871,G$1,[2]掉落汇总!$C$2:$C$871,$Q$2)/$Q$3)*宝箱投放计算!F179</f>
        <v>0</v>
      </c>
      <c r="H179">
        <f ca="1">(SUMIFS(OFFSET([2]掉落汇总!$C$2:$C$871,,MATCH($B179,[2]掉落汇总!$D$1:$M$1)),[2]掉落汇总!$A$2:$A$871,H$1,[2]掉落汇总!$C$2:$C$871,$Q$1)+SUMIFS(OFFSET([2]掉落汇总!$C$2:$C$871,,MATCH($B179,[2]掉落汇总!$D$1:$M$1)),[2]掉落汇总!$A$2:$A$871,H$1,[2]掉落汇总!$C$2:$C$871,$Q$2)/$Q$3)*宝箱投放计算!G179</f>
        <v>0</v>
      </c>
      <c r="I179">
        <f ca="1">(SUMIFS(OFFSET([2]掉落汇总!$C$2:$C$871,,MATCH($B179,[2]掉落汇总!$D$1:$M$1)),[2]掉落汇总!$A$2:$A$871,I$1,[2]掉落汇总!$C$2:$C$871,$Q$1)+SUMIFS(OFFSET([2]掉落汇总!$C$2:$C$871,,MATCH($B179,[2]掉落汇总!$D$1:$M$1)),[2]掉落汇总!$A$2:$A$871,I$1,[2]掉落汇总!$C$2:$C$871,$Q$2)/$Q$3)*宝箱投放计算!H179</f>
        <v>0</v>
      </c>
      <c r="J179">
        <f ca="1">(SUMIFS(OFFSET([2]掉落汇总!$C$2:$C$871,,MATCH($B179,[2]掉落汇总!$D$1:$M$1)),[2]掉落汇总!$A$2:$A$871,J$1,[2]掉落汇总!$C$2:$C$871,$Q$1)+SUMIFS(OFFSET([2]掉落汇总!$C$2:$C$871,,MATCH($B179,[2]掉落汇总!$D$1:$M$1)),[2]掉落汇总!$A$2:$A$871,J$1,[2]掉落汇总!$C$2:$C$871,$Q$2)/$Q$3)*宝箱投放计算!I179</f>
        <v>0</v>
      </c>
      <c r="K179">
        <f ca="1">(SUMIFS(OFFSET([2]掉落汇总!$C$2:$C$871,,MATCH($B179,[2]掉落汇总!$D$1:$M$1)),[2]掉落汇总!$A$2:$A$871,K$1,[2]掉落汇总!$C$2:$C$871,$Q$1)+SUMIFS(OFFSET([2]掉落汇总!$C$2:$C$871,,MATCH($B179,[2]掉落汇总!$D$1:$M$1)),[2]掉落汇总!$A$2:$A$871,K$1,[2]掉落汇总!$C$2:$C$871,$Q$2)/$Q$3)*宝箱投放计算!J179</f>
        <v>0</v>
      </c>
      <c r="L179">
        <f ca="1">(SUMIFS(OFFSET([2]掉落汇总!$C$2:$C$871,,MATCH($B179,[2]掉落汇总!$D$1:$M$1)),[2]掉落汇总!$A$2:$A$871,L$1,[2]掉落汇总!$C$2:$C$871,$Q$1)+SUMIFS(OFFSET([2]掉落汇总!$C$2:$C$871,,MATCH($B179,[2]掉落汇总!$D$1:$M$1)),[2]掉落汇总!$A$2:$A$871,L$1,[2]掉落汇总!$C$2:$C$871,$Q$2)/$Q$3)*宝箱投放计算!K179</f>
        <v>0.14863748967795209</v>
      </c>
      <c r="M179">
        <f ca="1">(SUMIFS(OFFSET([2]掉落汇总!$C$2:$C$871,,MATCH($B179,[2]掉落汇总!$D$1:$M$1)),[2]掉落汇总!$A$2:$A$871,M$1,[2]掉落汇总!$C$2:$C$871,$Q$1)+SUMIFS(OFFSET([2]掉落汇总!$C$2:$C$871,,MATCH($B179,[2]掉落汇总!$D$1:$M$1)),[2]掉落汇总!$A$2:$A$871,M$1,[2]掉落汇总!$C$2:$C$871,$Q$2)/$Q$3)*宝箱投放计算!L179</f>
        <v>0.14714469228074273</v>
      </c>
      <c r="N179">
        <f ca="1">(SUMIFS(OFFSET([2]掉落汇总!$C$2:$C$871,,MATCH($B179,[2]掉落汇总!$D$1:$M$1)),[2]掉落汇总!$A$2:$A$871,N$1,[2]掉落汇总!$C$2:$C$871,$Q$1)+SUMIFS(OFFSET([2]掉落汇总!$C$2:$C$871,,MATCH($B179,[2]掉落汇总!$D$1:$M$1)),[2]掉落汇总!$A$2:$A$871,N$1,[2]掉落汇总!$C$2:$C$871,$Q$2)/$Q$3)*宝箱投放计算!M179</f>
        <v>3.9341037619867215E-2</v>
      </c>
      <c r="O179">
        <f ca="1">(SUMIFS(OFFSET([2]掉落汇总!$C$2:$C$871,,MATCH($B179,[2]掉落汇总!$D$1:$M$1)),[2]掉落汇总!$A$2:$A$871,O$1,[2]掉落汇总!$C$2:$C$871,$Q$1)+SUMIFS(OFFSET([2]掉落汇总!$C$2:$C$871,,MATCH($B179,[2]掉落汇总!$D$1:$M$1)),[2]掉落汇总!$A$2:$A$871,O$1,[2]掉落汇总!$C$2:$C$871,$Q$2)/$Q$3)*宝箱投放计算!N179</f>
        <v>8.2982769549933721E-2</v>
      </c>
    </row>
    <row r="180" spans="1:15" x14ac:dyDescent="0.2">
      <c r="A180">
        <f>玩家成长时间线!A180</f>
        <v>179</v>
      </c>
      <c r="B180">
        <f>玩家成长时间线!B180</f>
        <v>10</v>
      </c>
      <c r="C180">
        <f ca="1">SUM($D$2:D180)</f>
        <v>490.09046796657486</v>
      </c>
      <c r="D180">
        <f t="shared" ca="1" si="2"/>
        <v>1.4337799355340926</v>
      </c>
      <c r="E180">
        <f ca="1">(SUMIFS(OFFSET([2]掉落汇总!$C$2:$C$871,,MATCH($B180,[2]掉落汇总!$D$1:$M$1)),[2]掉落汇总!$A$2:$A$871,E$1,[2]掉落汇总!$C$2:$C$871,$Q$1)+SUMIFS(OFFSET([2]掉落汇总!$C$2:$C$871,,MATCH($B180,[2]掉落汇总!$D$1:$M$1)),[2]掉落汇总!$A$2:$A$871,E$1,[2]掉落汇总!$C$2:$C$871,$Q$2)/$Q$3)*宝箱投放计算!D180</f>
        <v>0.39605260389268809</v>
      </c>
      <c r="F180">
        <f ca="1">(SUMIFS(OFFSET([2]掉落汇总!$C$2:$C$871,,MATCH($B180,[2]掉落汇总!$D$1:$M$1)),[2]掉落汇总!$A$2:$A$871,F$1,[2]掉落汇总!$C$2:$C$871,$Q$1)+SUMIFS(OFFSET([2]掉落汇总!$C$2:$C$871,,MATCH($B180,[2]掉落汇总!$D$1:$M$1)),[2]掉落汇总!$A$2:$A$871,F$1,[2]掉落汇总!$C$2:$C$871,$Q$2)/$Q$3)*宝箱投放计算!E180</f>
        <v>0.61962134251290868</v>
      </c>
      <c r="G180">
        <f ca="1">(SUMIFS(OFFSET([2]掉落汇总!$C$2:$C$871,,MATCH($B180,[2]掉落汇总!$D$1:$M$1)),[2]掉落汇总!$A$2:$A$871,G$1,[2]掉落汇总!$C$2:$C$871,$Q$1)+SUMIFS(OFFSET([2]掉落汇总!$C$2:$C$871,,MATCH($B180,[2]掉落汇总!$D$1:$M$1)),[2]掉落汇总!$A$2:$A$871,G$1,[2]掉落汇总!$C$2:$C$871,$Q$2)/$Q$3)*宝箱投放计算!F180</f>
        <v>0</v>
      </c>
      <c r="H180">
        <f ca="1">(SUMIFS(OFFSET([2]掉落汇总!$C$2:$C$871,,MATCH($B180,[2]掉落汇总!$D$1:$M$1)),[2]掉落汇总!$A$2:$A$871,H$1,[2]掉落汇总!$C$2:$C$871,$Q$1)+SUMIFS(OFFSET([2]掉落汇总!$C$2:$C$871,,MATCH($B180,[2]掉落汇总!$D$1:$M$1)),[2]掉落汇总!$A$2:$A$871,H$1,[2]掉落汇总!$C$2:$C$871,$Q$2)/$Q$3)*宝箱投放计算!G180</f>
        <v>0</v>
      </c>
      <c r="I180">
        <f ca="1">(SUMIFS(OFFSET([2]掉落汇总!$C$2:$C$871,,MATCH($B180,[2]掉落汇总!$D$1:$M$1)),[2]掉落汇总!$A$2:$A$871,I$1,[2]掉落汇总!$C$2:$C$871,$Q$1)+SUMIFS(OFFSET([2]掉落汇总!$C$2:$C$871,,MATCH($B180,[2]掉落汇总!$D$1:$M$1)),[2]掉落汇总!$A$2:$A$871,I$1,[2]掉落汇总!$C$2:$C$871,$Q$2)/$Q$3)*宝箱投放计算!H180</f>
        <v>0</v>
      </c>
      <c r="J180">
        <f ca="1">(SUMIFS(OFFSET([2]掉落汇总!$C$2:$C$871,,MATCH($B180,[2]掉落汇总!$D$1:$M$1)),[2]掉落汇总!$A$2:$A$871,J$1,[2]掉落汇总!$C$2:$C$871,$Q$1)+SUMIFS(OFFSET([2]掉落汇总!$C$2:$C$871,,MATCH($B180,[2]掉落汇总!$D$1:$M$1)),[2]掉落汇总!$A$2:$A$871,J$1,[2]掉落汇总!$C$2:$C$871,$Q$2)/$Q$3)*宝箱投放计算!I180</f>
        <v>0</v>
      </c>
      <c r="K180">
        <f ca="1">(SUMIFS(OFFSET([2]掉落汇总!$C$2:$C$871,,MATCH($B180,[2]掉落汇总!$D$1:$M$1)),[2]掉落汇总!$A$2:$A$871,K$1,[2]掉落汇总!$C$2:$C$871,$Q$1)+SUMIFS(OFFSET([2]掉落汇总!$C$2:$C$871,,MATCH($B180,[2]掉落汇总!$D$1:$M$1)),[2]掉落汇总!$A$2:$A$871,K$1,[2]掉落汇总!$C$2:$C$871,$Q$2)/$Q$3)*宝箱投放计算!J180</f>
        <v>0</v>
      </c>
      <c r="L180">
        <f ca="1">(SUMIFS(OFFSET([2]掉落汇总!$C$2:$C$871,,MATCH($B180,[2]掉落汇总!$D$1:$M$1)),[2]掉落汇总!$A$2:$A$871,L$1,[2]掉落汇总!$C$2:$C$871,$Q$1)+SUMIFS(OFFSET([2]掉落汇总!$C$2:$C$871,,MATCH($B180,[2]掉落汇总!$D$1:$M$1)),[2]掉落汇总!$A$2:$A$871,L$1,[2]掉落汇总!$C$2:$C$871,$Q$2)/$Q$3)*宝箱投放计算!K180</f>
        <v>0.14863748967795209</v>
      </c>
      <c r="M180">
        <f ca="1">(SUMIFS(OFFSET([2]掉落汇总!$C$2:$C$871,,MATCH($B180,[2]掉落汇总!$D$1:$M$1)),[2]掉落汇总!$A$2:$A$871,M$1,[2]掉落汇总!$C$2:$C$871,$Q$1)+SUMIFS(OFFSET([2]掉落汇总!$C$2:$C$871,,MATCH($B180,[2]掉落汇总!$D$1:$M$1)),[2]掉落汇总!$A$2:$A$871,M$1,[2]掉落汇总!$C$2:$C$871,$Q$2)/$Q$3)*宝箱投放计算!L180</f>
        <v>0.14714469228074273</v>
      </c>
      <c r="N180">
        <f ca="1">(SUMIFS(OFFSET([2]掉落汇总!$C$2:$C$871,,MATCH($B180,[2]掉落汇总!$D$1:$M$1)),[2]掉落汇总!$A$2:$A$871,N$1,[2]掉落汇总!$C$2:$C$871,$Q$1)+SUMIFS(OFFSET([2]掉落汇总!$C$2:$C$871,,MATCH($B180,[2]掉落汇总!$D$1:$M$1)),[2]掉落汇总!$A$2:$A$871,N$1,[2]掉落汇总!$C$2:$C$871,$Q$2)/$Q$3)*宝箱投放计算!M180</f>
        <v>3.9341037619867215E-2</v>
      </c>
      <c r="O180">
        <f ca="1">(SUMIFS(OFFSET([2]掉落汇总!$C$2:$C$871,,MATCH($B180,[2]掉落汇总!$D$1:$M$1)),[2]掉落汇总!$A$2:$A$871,O$1,[2]掉落汇总!$C$2:$C$871,$Q$1)+SUMIFS(OFFSET([2]掉落汇总!$C$2:$C$871,,MATCH($B180,[2]掉落汇总!$D$1:$M$1)),[2]掉落汇总!$A$2:$A$871,O$1,[2]掉落汇总!$C$2:$C$871,$Q$2)/$Q$3)*宝箱投放计算!N180</f>
        <v>8.2982769549933721E-2</v>
      </c>
    </row>
    <row r="181" spans="1:15" x14ac:dyDescent="0.2">
      <c r="A181">
        <f>玩家成长时间线!A181</f>
        <v>180</v>
      </c>
      <c r="B181">
        <f>玩家成长时间线!B181</f>
        <v>10</v>
      </c>
      <c r="C181">
        <f ca="1">SUM($D$2:D181)</f>
        <v>491.55959771799536</v>
      </c>
      <c r="D181">
        <f t="shared" ca="1" si="2"/>
        <v>1.469129751420468</v>
      </c>
      <c r="E181">
        <f ca="1">(SUMIFS(OFFSET([2]掉落汇总!$C$2:$C$871,,MATCH($B181,[2]掉落汇总!$D$1:$M$1)),[2]掉落汇总!$A$2:$A$871,E$1,[2]掉落汇总!$C$2:$C$871,$Q$1)+SUMIFS(OFFSET([2]掉落汇总!$C$2:$C$871,,MATCH($B181,[2]掉落汇总!$D$1:$M$1)),[2]掉落汇总!$A$2:$A$871,E$1,[2]掉落汇总!$C$2:$C$871,$Q$2)/$Q$3)*宝箱投放计算!D181</f>
        <v>0.43140241977906357</v>
      </c>
      <c r="F181">
        <f ca="1">(SUMIFS(OFFSET([2]掉落汇总!$C$2:$C$871,,MATCH($B181,[2]掉落汇总!$D$1:$M$1)),[2]掉落汇总!$A$2:$A$871,F$1,[2]掉落汇总!$C$2:$C$871,$Q$1)+SUMIFS(OFFSET([2]掉落汇总!$C$2:$C$871,,MATCH($B181,[2]掉落汇总!$D$1:$M$1)),[2]掉落汇总!$A$2:$A$871,F$1,[2]掉落汇总!$C$2:$C$871,$Q$2)/$Q$3)*宝箱投放计算!E181</f>
        <v>0.61962134251290868</v>
      </c>
      <c r="G181">
        <f ca="1">(SUMIFS(OFFSET([2]掉落汇总!$C$2:$C$871,,MATCH($B181,[2]掉落汇总!$D$1:$M$1)),[2]掉落汇总!$A$2:$A$871,G$1,[2]掉落汇总!$C$2:$C$871,$Q$1)+SUMIFS(OFFSET([2]掉落汇总!$C$2:$C$871,,MATCH($B181,[2]掉落汇总!$D$1:$M$1)),[2]掉落汇总!$A$2:$A$871,G$1,[2]掉落汇总!$C$2:$C$871,$Q$2)/$Q$3)*宝箱投放计算!F181</f>
        <v>0</v>
      </c>
      <c r="H181">
        <f ca="1">(SUMIFS(OFFSET([2]掉落汇总!$C$2:$C$871,,MATCH($B181,[2]掉落汇总!$D$1:$M$1)),[2]掉落汇总!$A$2:$A$871,H$1,[2]掉落汇总!$C$2:$C$871,$Q$1)+SUMIFS(OFFSET([2]掉落汇总!$C$2:$C$871,,MATCH($B181,[2]掉落汇总!$D$1:$M$1)),[2]掉落汇总!$A$2:$A$871,H$1,[2]掉落汇总!$C$2:$C$871,$Q$2)/$Q$3)*宝箱投放计算!G181</f>
        <v>0</v>
      </c>
      <c r="I181">
        <f ca="1">(SUMIFS(OFFSET([2]掉落汇总!$C$2:$C$871,,MATCH($B181,[2]掉落汇总!$D$1:$M$1)),[2]掉落汇总!$A$2:$A$871,I$1,[2]掉落汇总!$C$2:$C$871,$Q$1)+SUMIFS(OFFSET([2]掉落汇总!$C$2:$C$871,,MATCH($B181,[2]掉落汇总!$D$1:$M$1)),[2]掉落汇总!$A$2:$A$871,I$1,[2]掉落汇总!$C$2:$C$871,$Q$2)/$Q$3)*宝箱投放计算!H181</f>
        <v>0</v>
      </c>
      <c r="J181">
        <f ca="1">(SUMIFS(OFFSET([2]掉落汇总!$C$2:$C$871,,MATCH($B181,[2]掉落汇总!$D$1:$M$1)),[2]掉落汇总!$A$2:$A$871,J$1,[2]掉落汇总!$C$2:$C$871,$Q$1)+SUMIFS(OFFSET([2]掉落汇总!$C$2:$C$871,,MATCH($B181,[2]掉落汇总!$D$1:$M$1)),[2]掉落汇总!$A$2:$A$871,J$1,[2]掉落汇总!$C$2:$C$871,$Q$2)/$Q$3)*宝箱投放计算!I181</f>
        <v>0</v>
      </c>
      <c r="K181">
        <f ca="1">(SUMIFS(OFFSET([2]掉落汇总!$C$2:$C$871,,MATCH($B181,[2]掉落汇总!$D$1:$M$1)),[2]掉落汇总!$A$2:$A$871,K$1,[2]掉落汇总!$C$2:$C$871,$Q$1)+SUMIFS(OFFSET([2]掉落汇总!$C$2:$C$871,,MATCH($B181,[2]掉落汇总!$D$1:$M$1)),[2]掉落汇总!$A$2:$A$871,K$1,[2]掉落汇总!$C$2:$C$871,$Q$2)/$Q$3)*宝箱投放计算!J181</f>
        <v>0</v>
      </c>
      <c r="L181">
        <f ca="1">(SUMIFS(OFFSET([2]掉落汇总!$C$2:$C$871,,MATCH($B181,[2]掉落汇总!$D$1:$M$1)),[2]掉落汇总!$A$2:$A$871,L$1,[2]掉落汇总!$C$2:$C$871,$Q$1)+SUMIFS(OFFSET([2]掉落汇总!$C$2:$C$871,,MATCH($B181,[2]掉落汇总!$D$1:$M$1)),[2]掉落汇总!$A$2:$A$871,L$1,[2]掉落汇总!$C$2:$C$871,$Q$2)/$Q$3)*宝箱投放计算!K181</f>
        <v>0.14863748967795209</v>
      </c>
      <c r="M181">
        <f ca="1">(SUMIFS(OFFSET([2]掉落汇总!$C$2:$C$871,,MATCH($B181,[2]掉落汇总!$D$1:$M$1)),[2]掉落汇总!$A$2:$A$871,M$1,[2]掉落汇总!$C$2:$C$871,$Q$1)+SUMIFS(OFFSET([2]掉落汇总!$C$2:$C$871,,MATCH($B181,[2]掉落汇总!$D$1:$M$1)),[2]掉落汇总!$A$2:$A$871,M$1,[2]掉落汇总!$C$2:$C$871,$Q$2)/$Q$3)*宝箱投放计算!L181</f>
        <v>0.14714469228074273</v>
      </c>
      <c r="N181">
        <f ca="1">(SUMIFS(OFFSET([2]掉落汇总!$C$2:$C$871,,MATCH($B181,[2]掉落汇总!$D$1:$M$1)),[2]掉落汇总!$A$2:$A$871,N$1,[2]掉落汇总!$C$2:$C$871,$Q$1)+SUMIFS(OFFSET([2]掉落汇总!$C$2:$C$871,,MATCH($B181,[2]掉落汇总!$D$1:$M$1)),[2]掉落汇总!$A$2:$A$871,N$1,[2]掉落汇总!$C$2:$C$871,$Q$2)/$Q$3)*宝箱投放计算!M181</f>
        <v>3.9341037619867215E-2</v>
      </c>
      <c r="O181">
        <f ca="1">(SUMIFS(OFFSET([2]掉落汇总!$C$2:$C$871,,MATCH($B181,[2]掉落汇总!$D$1:$M$1)),[2]掉落汇总!$A$2:$A$871,O$1,[2]掉落汇总!$C$2:$C$871,$Q$1)+SUMIFS(OFFSET([2]掉落汇总!$C$2:$C$871,,MATCH($B181,[2]掉落汇总!$D$1:$M$1)),[2]掉落汇总!$A$2:$A$871,O$1,[2]掉落汇总!$C$2:$C$871,$Q$2)/$Q$3)*宝箱投放计算!N181</f>
        <v>8.2982769549933721E-2</v>
      </c>
    </row>
    <row r="182" spans="1:15" x14ac:dyDescent="0.2">
      <c r="A182">
        <f>玩家成长时间线!A182</f>
        <v>181</v>
      </c>
      <c r="B182">
        <f>玩家成长时间线!B182</f>
        <v>10</v>
      </c>
      <c r="C182">
        <f ca="1">SUM($D$2:D182)</f>
        <v>492.99674430266151</v>
      </c>
      <c r="D182">
        <f t="shared" ca="1" si="2"/>
        <v>1.4371465846661282</v>
      </c>
      <c r="E182">
        <f ca="1">(SUMIFS(OFFSET([2]掉落汇总!$C$2:$C$871,,MATCH($B182,[2]掉落汇总!$D$1:$M$1)),[2]掉落汇总!$A$2:$A$871,E$1,[2]掉落汇总!$C$2:$C$871,$Q$1)+SUMIFS(OFFSET([2]掉落汇总!$C$2:$C$871,,MATCH($B182,[2]掉落汇总!$D$1:$M$1)),[2]掉落汇总!$A$2:$A$871,E$1,[2]掉落汇总!$C$2:$C$871,$Q$2)/$Q$3)*宝箱投放计算!D182</f>
        <v>0.39941925302472381</v>
      </c>
      <c r="F182">
        <f ca="1">(SUMIFS(OFFSET([2]掉落汇总!$C$2:$C$871,,MATCH($B182,[2]掉落汇总!$D$1:$M$1)),[2]掉落汇总!$A$2:$A$871,F$1,[2]掉落汇总!$C$2:$C$871,$Q$1)+SUMIFS(OFFSET([2]掉落汇总!$C$2:$C$871,,MATCH($B182,[2]掉落汇总!$D$1:$M$1)),[2]掉落汇总!$A$2:$A$871,F$1,[2]掉落汇总!$C$2:$C$871,$Q$2)/$Q$3)*宝箱投放计算!E182</f>
        <v>0.61962134251290868</v>
      </c>
      <c r="G182">
        <f ca="1">(SUMIFS(OFFSET([2]掉落汇总!$C$2:$C$871,,MATCH($B182,[2]掉落汇总!$D$1:$M$1)),[2]掉落汇总!$A$2:$A$871,G$1,[2]掉落汇总!$C$2:$C$871,$Q$1)+SUMIFS(OFFSET([2]掉落汇总!$C$2:$C$871,,MATCH($B182,[2]掉落汇总!$D$1:$M$1)),[2]掉落汇总!$A$2:$A$871,G$1,[2]掉落汇总!$C$2:$C$871,$Q$2)/$Q$3)*宝箱投放计算!F182</f>
        <v>0</v>
      </c>
      <c r="H182">
        <f ca="1">(SUMIFS(OFFSET([2]掉落汇总!$C$2:$C$871,,MATCH($B182,[2]掉落汇总!$D$1:$M$1)),[2]掉落汇总!$A$2:$A$871,H$1,[2]掉落汇总!$C$2:$C$871,$Q$1)+SUMIFS(OFFSET([2]掉落汇总!$C$2:$C$871,,MATCH($B182,[2]掉落汇总!$D$1:$M$1)),[2]掉落汇总!$A$2:$A$871,H$1,[2]掉落汇总!$C$2:$C$871,$Q$2)/$Q$3)*宝箱投放计算!G182</f>
        <v>0</v>
      </c>
      <c r="I182">
        <f ca="1">(SUMIFS(OFFSET([2]掉落汇总!$C$2:$C$871,,MATCH($B182,[2]掉落汇总!$D$1:$M$1)),[2]掉落汇总!$A$2:$A$871,I$1,[2]掉落汇总!$C$2:$C$871,$Q$1)+SUMIFS(OFFSET([2]掉落汇总!$C$2:$C$871,,MATCH($B182,[2]掉落汇总!$D$1:$M$1)),[2]掉落汇总!$A$2:$A$871,I$1,[2]掉落汇总!$C$2:$C$871,$Q$2)/$Q$3)*宝箱投放计算!H182</f>
        <v>0</v>
      </c>
      <c r="J182">
        <f ca="1">(SUMIFS(OFFSET([2]掉落汇总!$C$2:$C$871,,MATCH($B182,[2]掉落汇总!$D$1:$M$1)),[2]掉落汇总!$A$2:$A$871,J$1,[2]掉落汇总!$C$2:$C$871,$Q$1)+SUMIFS(OFFSET([2]掉落汇总!$C$2:$C$871,,MATCH($B182,[2]掉落汇总!$D$1:$M$1)),[2]掉落汇总!$A$2:$A$871,J$1,[2]掉落汇总!$C$2:$C$871,$Q$2)/$Q$3)*宝箱投放计算!I182</f>
        <v>0</v>
      </c>
      <c r="K182">
        <f ca="1">(SUMIFS(OFFSET([2]掉落汇总!$C$2:$C$871,,MATCH($B182,[2]掉落汇总!$D$1:$M$1)),[2]掉落汇总!$A$2:$A$871,K$1,[2]掉落汇总!$C$2:$C$871,$Q$1)+SUMIFS(OFFSET([2]掉落汇总!$C$2:$C$871,,MATCH($B182,[2]掉落汇总!$D$1:$M$1)),[2]掉落汇总!$A$2:$A$871,K$1,[2]掉落汇总!$C$2:$C$871,$Q$2)/$Q$3)*宝箱投放计算!J182</f>
        <v>0</v>
      </c>
      <c r="L182">
        <f ca="1">(SUMIFS(OFFSET([2]掉落汇总!$C$2:$C$871,,MATCH($B182,[2]掉落汇总!$D$1:$M$1)),[2]掉落汇总!$A$2:$A$871,L$1,[2]掉落汇总!$C$2:$C$871,$Q$1)+SUMIFS(OFFSET([2]掉落汇总!$C$2:$C$871,,MATCH($B182,[2]掉落汇总!$D$1:$M$1)),[2]掉落汇总!$A$2:$A$871,L$1,[2]掉落汇总!$C$2:$C$871,$Q$2)/$Q$3)*宝箱投放计算!K182</f>
        <v>0.14863748967795209</v>
      </c>
      <c r="M182">
        <f ca="1">(SUMIFS(OFFSET([2]掉落汇总!$C$2:$C$871,,MATCH($B182,[2]掉落汇总!$D$1:$M$1)),[2]掉落汇总!$A$2:$A$871,M$1,[2]掉落汇总!$C$2:$C$871,$Q$1)+SUMIFS(OFFSET([2]掉落汇总!$C$2:$C$871,,MATCH($B182,[2]掉落汇总!$D$1:$M$1)),[2]掉落汇总!$A$2:$A$871,M$1,[2]掉落汇总!$C$2:$C$871,$Q$2)/$Q$3)*宝箱投放计算!L182</f>
        <v>0.14714469228074273</v>
      </c>
      <c r="N182">
        <f ca="1">(SUMIFS(OFFSET([2]掉落汇总!$C$2:$C$871,,MATCH($B182,[2]掉落汇总!$D$1:$M$1)),[2]掉落汇总!$A$2:$A$871,N$1,[2]掉落汇总!$C$2:$C$871,$Q$1)+SUMIFS(OFFSET([2]掉落汇总!$C$2:$C$871,,MATCH($B182,[2]掉落汇总!$D$1:$M$1)),[2]掉落汇总!$A$2:$A$871,N$1,[2]掉落汇总!$C$2:$C$871,$Q$2)/$Q$3)*宝箱投放计算!M182</f>
        <v>3.9341037619867215E-2</v>
      </c>
      <c r="O182">
        <f ca="1">(SUMIFS(OFFSET([2]掉落汇总!$C$2:$C$871,,MATCH($B182,[2]掉落汇总!$D$1:$M$1)),[2]掉落汇总!$A$2:$A$871,O$1,[2]掉落汇总!$C$2:$C$871,$Q$1)+SUMIFS(OFFSET([2]掉落汇总!$C$2:$C$871,,MATCH($B182,[2]掉落汇总!$D$1:$M$1)),[2]掉落汇总!$A$2:$A$871,O$1,[2]掉落汇总!$C$2:$C$871,$Q$2)/$Q$3)*宝箱投放计算!N182</f>
        <v>8.2982769549933721E-2</v>
      </c>
    </row>
    <row r="183" spans="1:15" x14ac:dyDescent="0.2">
      <c r="A183">
        <f>玩家成长时间线!A183</f>
        <v>182</v>
      </c>
      <c r="B183">
        <f>玩家成长时间线!B183</f>
        <v>8</v>
      </c>
      <c r="C183">
        <f ca="1">SUM($D$2:D183)</f>
        <v>496.32905593195699</v>
      </c>
      <c r="D183">
        <f t="shared" ca="1" si="2"/>
        <v>3.3323116292954769</v>
      </c>
      <c r="E183">
        <f ca="1">(SUMIFS(OFFSET([2]掉落汇总!$C$2:$C$871,,MATCH($B183,[2]掉落汇总!$D$1:$M$1)),[2]掉落汇总!$A$2:$A$871,E$1,[2]掉落汇总!$C$2:$C$871,$Q$1)+SUMIFS(OFFSET([2]掉落汇总!$C$2:$C$871,,MATCH($B183,[2]掉落汇总!$D$1:$M$1)),[2]掉落汇总!$A$2:$A$871,E$1,[2]掉落汇总!$C$2:$C$871,$Q$2)/$Q$3)*宝箱投放计算!D183</f>
        <v>0.41240769230769231</v>
      </c>
      <c r="F183">
        <f ca="1">(SUMIFS(OFFSET([2]掉落汇总!$C$2:$C$871,,MATCH($B183,[2]掉落汇总!$D$1:$M$1)),[2]掉落汇总!$A$2:$A$871,F$1,[2]掉落汇总!$C$2:$C$871,$Q$1)+SUMIFS(OFFSET([2]掉落汇总!$C$2:$C$871,,MATCH($B183,[2]掉落汇总!$D$1:$M$1)),[2]掉落汇总!$A$2:$A$871,F$1,[2]掉落汇总!$C$2:$C$871,$Q$2)/$Q$3)*宝箱投放计算!E183</f>
        <v>0.49569707401032698</v>
      </c>
      <c r="G183">
        <f ca="1">(SUMIFS(OFFSET([2]掉落汇总!$C$2:$C$871,,MATCH($B183,[2]掉落汇总!$D$1:$M$1)),[2]掉落汇总!$A$2:$A$871,G$1,[2]掉落汇总!$C$2:$C$871,$Q$1)+SUMIFS(OFFSET([2]掉落汇总!$C$2:$C$871,,MATCH($B183,[2]掉落汇总!$D$1:$M$1)),[2]掉落汇总!$A$2:$A$871,G$1,[2]掉落汇总!$C$2:$C$871,$Q$2)/$Q$3)*宝箱投放计算!F183</f>
        <v>1.0190452324270141</v>
      </c>
      <c r="H183">
        <f ca="1">(SUMIFS(OFFSET([2]掉落汇总!$C$2:$C$871,,MATCH($B183,[2]掉落汇总!$D$1:$M$1)),[2]掉落汇总!$A$2:$A$871,H$1,[2]掉落汇总!$C$2:$C$871,$Q$1)+SUMIFS(OFFSET([2]掉落汇总!$C$2:$C$871,,MATCH($B183,[2]掉落汇总!$D$1:$M$1)),[2]掉落汇总!$A$2:$A$871,H$1,[2]掉落汇总!$C$2:$C$871,$Q$2)/$Q$3)*宝箱投放计算!G183</f>
        <v>0</v>
      </c>
      <c r="I183">
        <f ca="1">(SUMIFS(OFFSET([2]掉落汇总!$C$2:$C$871,,MATCH($B183,[2]掉落汇总!$D$1:$M$1)),[2]掉落汇总!$A$2:$A$871,I$1,[2]掉落汇总!$C$2:$C$871,$Q$1)+SUMIFS(OFFSET([2]掉落汇总!$C$2:$C$871,,MATCH($B183,[2]掉落汇总!$D$1:$M$1)),[2]掉落汇总!$A$2:$A$871,I$1,[2]掉落汇总!$C$2:$C$871,$Q$2)/$Q$3)*宝箱投放计算!H183</f>
        <v>0.98705564142194746</v>
      </c>
      <c r="J183">
        <f ca="1">(SUMIFS(OFFSET([2]掉落汇总!$C$2:$C$871,,MATCH($B183,[2]掉落汇总!$D$1:$M$1)),[2]掉落汇总!$A$2:$A$871,J$1,[2]掉落汇总!$C$2:$C$871,$Q$1)+SUMIFS(OFFSET([2]掉落汇总!$C$2:$C$871,,MATCH($B183,[2]掉落汇总!$D$1:$M$1)),[2]掉落汇总!$A$2:$A$871,J$1,[2]掉落汇总!$C$2:$C$871,$Q$2)/$Q$3)*宝箱投放计算!I183</f>
        <v>0</v>
      </c>
      <c r="K183">
        <f ca="1">(SUMIFS(OFFSET([2]掉落汇总!$C$2:$C$871,,MATCH($B183,[2]掉落汇总!$D$1:$M$1)),[2]掉落汇总!$A$2:$A$871,K$1,[2]掉落汇总!$C$2:$C$871,$Q$1)+SUMIFS(OFFSET([2]掉落汇总!$C$2:$C$871,,MATCH($B183,[2]掉落汇总!$D$1:$M$1)),[2]掉落汇总!$A$2:$A$871,K$1,[2]掉落汇总!$C$2:$C$871,$Q$2)/$Q$3)*宝箱投放计算!J183</f>
        <v>0</v>
      </c>
      <c r="L183">
        <f ca="1">(SUMIFS(OFFSET([2]掉落汇总!$C$2:$C$871,,MATCH($B183,[2]掉落汇总!$D$1:$M$1)),[2]掉落汇总!$A$2:$A$871,L$1,[2]掉落汇总!$C$2:$C$871,$Q$1)+SUMIFS(OFFSET([2]掉落汇总!$C$2:$C$871,,MATCH($B183,[2]掉落汇总!$D$1:$M$1)),[2]掉落汇总!$A$2:$A$871,L$1,[2]掉落汇总!$C$2:$C$871,$Q$2)/$Q$3)*宝箱投放计算!K183</f>
        <v>0.14863748967795209</v>
      </c>
      <c r="M183">
        <f ca="1">(SUMIFS(OFFSET([2]掉落汇总!$C$2:$C$871,,MATCH($B183,[2]掉落汇总!$D$1:$M$1)),[2]掉落汇总!$A$2:$A$871,M$1,[2]掉落汇总!$C$2:$C$871,$Q$1)+SUMIFS(OFFSET([2]掉落汇总!$C$2:$C$871,,MATCH($B183,[2]掉落汇总!$D$1:$M$1)),[2]掉落汇总!$A$2:$A$871,M$1,[2]掉落汇总!$C$2:$C$871,$Q$2)/$Q$3)*宝箱投放计算!L183</f>
        <v>0.14714469228074273</v>
      </c>
      <c r="N183">
        <f ca="1">(SUMIFS(OFFSET([2]掉落汇总!$C$2:$C$871,,MATCH($B183,[2]掉落汇总!$D$1:$M$1)),[2]掉落汇总!$A$2:$A$871,N$1,[2]掉落汇总!$C$2:$C$871,$Q$1)+SUMIFS(OFFSET([2]掉落汇总!$C$2:$C$871,,MATCH($B183,[2]掉落汇总!$D$1:$M$1)),[2]掉落汇总!$A$2:$A$871,N$1,[2]掉落汇总!$C$2:$C$871,$Q$2)/$Q$3)*宝箱投放计算!M183</f>
        <v>3.9341037619867215E-2</v>
      </c>
      <c r="O183">
        <f ca="1">(SUMIFS(OFFSET([2]掉落汇总!$C$2:$C$871,,MATCH($B183,[2]掉落汇总!$D$1:$M$1)),[2]掉落汇总!$A$2:$A$871,O$1,[2]掉落汇总!$C$2:$C$871,$Q$1)+SUMIFS(OFFSET([2]掉落汇总!$C$2:$C$871,,MATCH($B183,[2]掉落汇总!$D$1:$M$1)),[2]掉落汇总!$A$2:$A$871,O$1,[2]掉落汇总!$C$2:$C$871,$Q$2)/$Q$3)*宝箱投放计算!N183</f>
        <v>8.2982769549933721E-2</v>
      </c>
    </row>
    <row r="184" spans="1:15" x14ac:dyDescent="0.2">
      <c r="A184">
        <f>玩家成长时间线!A184</f>
        <v>183</v>
      </c>
      <c r="B184">
        <f>玩家成长时间线!B184</f>
        <v>8</v>
      </c>
      <c r="C184">
        <f ca="1">SUM($D$2:D184)</f>
        <v>497.65699745663426</v>
      </c>
      <c r="D184">
        <f t="shared" ca="1" si="2"/>
        <v>1.3279415246772841</v>
      </c>
      <c r="E184">
        <f ca="1">(SUMIFS(OFFSET([2]掉落汇总!$C$2:$C$871,,MATCH($B184,[2]掉落汇总!$D$1:$M$1)),[2]掉落汇总!$A$2:$A$871,E$1,[2]掉落汇总!$C$2:$C$871,$Q$1)+SUMIFS(OFFSET([2]掉落汇总!$C$2:$C$871,,MATCH($B184,[2]掉落汇总!$D$1:$M$1)),[2]掉落汇总!$A$2:$A$871,E$1,[2]掉落汇总!$C$2:$C$871,$Q$2)/$Q$3)*宝箱投放计算!D184</f>
        <v>0.41413846153846151</v>
      </c>
      <c r="F184">
        <f ca="1">(SUMIFS(OFFSET([2]掉落汇总!$C$2:$C$871,,MATCH($B184,[2]掉落汇总!$D$1:$M$1)),[2]掉落汇总!$A$2:$A$871,F$1,[2]掉落汇总!$C$2:$C$871,$Q$1)+SUMIFS(OFFSET([2]掉落汇总!$C$2:$C$871,,MATCH($B184,[2]掉落汇总!$D$1:$M$1)),[2]掉落汇总!$A$2:$A$871,F$1,[2]掉落汇总!$C$2:$C$871,$Q$2)/$Q$3)*宝箱投放计算!E184</f>
        <v>0.49569707401032698</v>
      </c>
      <c r="G184">
        <f ca="1">(SUMIFS(OFFSET([2]掉落汇总!$C$2:$C$871,,MATCH($B184,[2]掉落汇总!$D$1:$M$1)),[2]掉落汇总!$A$2:$A$871,G$1,[2]掉落汇总!$C$2:$C$871,$Q$1)+SUMIFS(OFFSET([2]掉落汇总!$C$2:$C$871,,MATCH($B184,[2]掉落汇总!$D$1:$M$1)),[2]掉落汇总!$A$2:$A$871,G$1,[2]掉落汇总!$C$2:$C$871,$Q$2)/$Q$3)*宝箱投放计算!F184</f>
        <v>0</v>
      </c>
      <c r="H184">
        <f ca="1">(SUMIFS(OFFSET([2]掉落汇总!$C$2:$C$871,,MATCH($B184,[2]掉落汇总!$D$1:$M$1)),[2]掉落汇总!$A$2:$A$871,H$1,[2]掉落汇总!$C$2:$C$871,$Q$1)+SUMIFS(OFFSET([2]掉落汇总!$C$2:$C$871,,MATCH($B184,[2]掉落汇总!$D$1:$M$1)),[2]掉落汇总!$A$2:$A$871,H$1,[2]掉落汇总!$C$2:$C$871,$Q$2)/$Q$3)*宝箱投放计算!G184</f>
        <v>0</v>
      </c>
      <c r="I184">
        <f ca="1">(SUMIFS(OFFSET([2]掉落汇总!$C$2:$C$871,,MATCH($B184,[2]掉落汇总!$D$1:$M$1)),[2]掉落汇总!$A$2:$A$871,I$1,[2]掉落汇总!$C$2:$C$871,$Q$1)+SUMIFS(OFFSET([2]掉落汇总!$C$2:$C$871,,MATCH($B184,[2]掉落汇总!$D$1:$M$1)),[2]掉落汇总!$A$2:$A$871,I$1,[2]掉落汇总!$C$2:$C$871,$Q$2)/$Q$3)*宝箱投放计算!H184</f>
        <v>0</v>
      </c>
      <c r="J184">
        <f ca="1">(SUMIFS(OFFSET([2]掉落汇总!$C$2:$C$871,,MATCH($B184,[2]掉落汇总!$D$1:$M$1)),[2]掉落汇总!$A$2:$A$871,J$1,[2]掉落汇总!$C$2:$C$871,$Q$1)+SUMIFS(OFFSET([2]掉落汇总!$C$2:$C$871,,MATCH($B184,[2]掉落汇总!$D$1:$M$1)),[2]掉落汇总!$A$2:$A$871,J$1,[2]掉落汇总!$C$2:$C$871,$Q$2)/$Q$3)*宝箱投放计算!I184</f>
        <v>0</v>
      </c>
      <c r="K184">
        <f ca="1">(SUMIFS(OFFSET([2]掉落汇总!$C$2:$C$871,,MATCH($B184,[2]掉落汇总!$D$1:$M$1)),[2]掉落汇总!$A$2:$A$871,K$1,[2]掉落汇总!$C$2:$C$871,$Q$1)+SUMIFS(OFFSET([2]掉落汇总!$C$2:$C$871,,MATCH($B184,[2]掉落汇总!$D$1:$M$1)),[2]掉落汇总!$A$2:$A$871,K$1,[2]掉落汇总!$C$2:$C$871,$Q$2)/$Q$3)*宝箱投放计算!J184</f>
        <v>0</v>
      </c>
      <c r="L184">
        <f ca="1">(SUMIFS(OFFSET([2]掉落汇总!$C$2:$C$871,,MATCH($B184,[2]掉落汇总!$D$1:$M$1)),[2]掉落汇总!$A$2:$A$871,L$1,[2]掉落汇总!$C$2:$C$871,$Q$1)+SUMIFS(OFFSET([2]掉落汇总!$C$2:$C$871,,MATCH($B184,[2]掉落汇总!$D$1:$M$1)),[2]掉落汇总!$A$2:$A$871,L$1,[2]掉落汇总!$C$2:$C$871,$Q$2)/$Q$3)*宝箱投放计算!K184</f>
        <v>0.14863748967795209</v>
      </c>
      <c r="M184">
        <f ca="1">(SUMIFS(OFFSET([2]掉落汇总!$C$2:$C$871,,MATCH($B184,[2]掉落汇总!$D$1:$M$1)),[2]掉落汇总!$A$2:$A$871,M$1,[2]掉落汇总!$C$2:$C$871,$Q$1)+SUMIFS(OFFSET([2]掉落汇总!$C$2:$C$871,,MATCH($B184,[2]掉落汇总!$D$1:$M$1)),[2]掉落汇总!$A$2:$A$871,M$1,[2]掉落汇总!$C$2:$C$871,$Q$2)/$Q$3)*宝箱投放计算!L184</f>
        <v>0.14714469228074273</v>
      </c>
      <c r="N184">
        <f ca="1">(SUMIFS(OFFSET([2]掉落汇总!$C$2:$C$871,,MATCH($B184,[2]掉落汇总!$D$1:$M$1)),[2]掉落汇总!$A$2:$A$871,N$1,[2]掉落汇总!$C$2:$C$871,$Q$1)+SUMIFS(OFFSET([2]掉落汇总!$C$2:$C$871,,MATCH($B184,[2]掉落汇总!$D$1:$M$1)),[2]掉落汇总!$A$2:$A$871,N$1,[2]掉落汇总!$C$2:$C$871,$Q$2)/$Q$3)*宝箱投放计算!M184</f>
        <v>3.9341037619867215E-2</v>
      </c>
      <c r="O184">
        <f ca="1">(SUMIFS(OFFSET([2]掉落汇总!$C$2:$C$871,,MATCH($B184,[2]掉落汇总!$D$1:$M$1)),[2]掉落汇总!$A$2:$A$871,O$1,[2]掉落汇总!$C$2:$C$871,$Q$1)+SUMIFS(OFFSET([2]掉落汇总!$C$2:$C$871,,MATCH($B184,[2]掉落汇总!$D$1:$M$1)),[2]掉落汇总!$A$2:$A$871,O$1,[2]掉落汇总!$C$2:$C$871,$Q$2)/$Q$3)*宝箱投放计算!N184</f>
        <v>8.2982769549933721E-2</v>
      </c>
    </row>
    <row r="185" spans="1:15" x14ac:dyDescent="0.2">
      <c r="A185">
        <f>玩家成长时间线!A185</f>
        <v>184</v>
      </c>
      <c r="B185">
        <f>玩家成长时间线!B185</f>
        <v>8</v>
      </c>
      <c r="C185">
        <f ca="1">SUM($D$2:D185)</f>
        <v>499.02128513515771</v>
      </c>
      <c r="D185">
        <f t="shared" ca="1" si="2"/>
        <v>1.3642876785234381</v>
      </c>
      <c r="E185">
        <f ca="1">(SUMIFS(OFFSET([2]掉落汇总!$C$2:$C$871,,MATCH($B185,[2]掉落汇总!$D$1:$M$1)),[2]掉落汇总!$A$2:$A$871,E$1,[2]掉落汇总!$C$2:$C$871,$Q$1)+SUMIFS(OFFSET([2]掉落汇总!$C$2:$C$871,,MATCH($B185,[2]掉落汇总!$D$1:$M$1)),[2]掉落汇总!$A$2:$A$871,E$1,[2]掉落汇总!$C$2:$C$871,$Q$2)/$Q$3)*宝箱投放计算!D185</f>
        <v>0.45048461538461532</v>
      </c>
      <c r="F185">
        <f ca="1">(SUMIFS(OFFSET([2]掉落汇总!$C$2:$C$871,,MATCH($B185,[2]掉落汇总!$D$1:$M$1)),[2]掉落汇总!$A$2:$A$871,F$1,[2]掉落汇总!$C$2:$C$871,$Q$1)+SUMIFS(OFFSET([2]掉落汇总!$C$2:$C$871,,MATCH($B185,[2]掉落汇总!$D$1:$M$1)),[2]掉落汇总!$A$2:$A$871,F$1,[2]掉落汇总!$C$2:$C$871,$Q$2)/$Q$3)*宝箱投放计算!E185</f>
        <v>0.49569707401032698</v>
      </c>
      <c r="G185">
        <f ca="1">(SUMIFS(OFFSET([2]掉落汇总!$C$2:$C$871,,MATCH($B185,[2]掉落汇总!$D$1:$M$1)),[2]掉落汇总!$A$2:$A$871,G$1,[2]掉落汇总!$C$2:$C$871,$Q$1)+SUMIFS(OFFSET([2]掉落汇总!$C$2:$C$871,,MATCH($B185,[2]掉落汇总!$D$1:$M$1)),[2]掉落汇总!$A$2:$A$871,G$1,[2]掉落汇总!$C$2:$C$871,$Q$2)/$Q$3)*宝箱投放计算!F185</f>
        <v>0</v>
      </c>
      <c r="H185">
        <f ca="1">(SUMIFS(OFFSET([2]掉落汇总!$C$2:$C$871,,MATCH($B185,[2]掉落汇总!$D$1:$M$1)),[2]掉落汇总!$A$2:$A$871,H$1,[2]掉落汇总!$C$2:$C$871,$Q$1)+SUMIFS(OFFSET([2]掉落汇总!$C$2:$C$871,,MATCH($B185,[2]掉落汇总!$D$1:$M$1)),[2]掉落汇总!$A$2:$A$871,H$1,[2]掉落汇总!$C$2:$C$871,$Q$2)/$Q$3)*宝箱投放计算!G185</f>
        <v>0</v>
      </c>
      <c r="I185">
        <f ca="1">(SUMIFS(OFFSET([2]掉落汇总!$C$2:$C$871,,MATCH($B185,[2]掉落汇总!$D$1:$M$1)),[2]掉落汇总!$A$2:$A$871,I$1,[2]掉落汇总!$C$2:$C$871,$Q$1)+SUMIFS(OFFSET([2]掉落汇总!$C$2:$C$871,,MATCH($B185,[2]掉落汇总!$D$1:$M$1)),[2]掉落汇总!$A$2:$A$871,I$1,[2]掉落汇总!$C$2:$C$871,$Q$2)/$Q$3)*宝箱投放计算!H185</f>
        <v>0</v>
      </c>
      <c r="J185">
        <f ca="1">(SUMIFS(OFFSET([2]掉落汇总!$C$2:$C$871,,MATCH($B185,[2]掉落汇总!$D$1:$M$1)),[2]掉落汇总!$A$2:$A$871,J$1,[2]掉落汇总!$C$2:$C$871,$Q$1)+SUMIFS(OFFSET([2]掉落汇总!$C$2:$C$871,,MATCH($B185,[2]掉落汇总!$D$1:$M$1)),[2]掉落汇总!$A$2:$A$871,J$1,[2]掉落汇总!$C$2:$C$871,$Q$2)/$Q$3)*宝箱投放计算!I185</f>
        <v>0</v>
      </c>
      <c r="K185">
        <f ca="1">(SUMIFS(OFFSET([2]掉落汇总!$C$2:$C$871,,MATCH($B185,[2]掉落汇总!$D$1:$M$1)),[2]掉落汇总!$A$2:$A$871,K$1,[2]掉落汇总!$C$2:$C$871,$Q$1)+SUMIFS(OFFSET([2]掉落汇总!$C$2:$C$871,,MATCH($B185,[2]掉落汇总!$D$1:$M$1)),[2]掉落汇总!$A$2:$A$871,K$1,[2]掉落汇总!$C$2:$C$871,$Q$2)/$Q$3)*宝箱投放计算!J185</f>
        <v>0</v>
      </c>
      <c r="L185">
        <f ca="1">(SUMIFS(OFFSET([2]掉落汇总!$C$2:$C$871,,MATCH($B185,[2]掉落汇总!$D$1:$M$1)),[2]掉落汇总!$A$2:$A$871,L$1,[2]掉落汇总!$C$2:$C$871,$Q$1)+SUMIFS(OFFSET([2]掉落汇总!$C$2:$C$871,,MATCH($B185,[2]掉落汇总!$D$1:$M$1)),[2]掉落汇总!$A$2:$A$871,L$1,[2]掉落汇总!$C$2:$C$871,$Q$2)/$Q$3)*宝箱投放计算!K185</f>
        <v>0.14863748967795209</v>
      </c>
      <c r="M185">
        <f ca="1">(SUMIFS(OFFSET([2]掉落汇总!$C$2:$C$871,,MATCH($B185,[2]掉落汇总!$D$1:$M$1)),[2]掉落汇总!$A$2:$A$871,M$1,[2]掉落汇总!$C$2:$C$871,$Q$1)+SUMIFS(OFFSET([2]掉落汇总!$C$2:$C$871,,MATCH($B185,[2]掉落汇总!$D$1:$M$1)),[2]掉落汇总!$A$2:$A$871,M$1,[2]掉落汇总!$C$2:$C$871,$Q$2)/$Q$3)*宝箱投放计算!L185</f>
        <v>0.14714469228074273</v>
      </c>
      <c r="N185">
        <f ca="1">(SUMIFS(OFFSET([2]掉落汇总!$C$2:$C$871,,MATCH($B185,[2]掉落汇总!$D$1:$M$1)),[2]掉落汇总!$A$2:$A$871,N$1,[2]掉落汇总!$C$2:$C$871,$Q$1)+SUMIFS(OFFSET([2]掉落汇总!$C$2:$C$871,,MATCH($B185,[2]掉落汇总!$D$1:$M$1)),[2]掉落汇总!$A$2:$A$871,N$1,[2]掉落汇总!$C$2:$C$871,$Q$2)/$Q$3)*宝箱投放计算!M185</f>
        <v>3.9341037619867215E-2</v>
      </c>
      <c r="O185">
        <f ca="1">(SUMIFS(OFFSET([2]掉落汇总!$C$2:$C$871,,MATCH($B185,[2]掉落汇总!$D$1:$M$1)),[2]掉落汇总!$A$2:$A$871,O$1,[2]掉落汇总!$C$2:$C$871,$Q$1)+SUMIFS(OFFSET([2]掉落汇总!$C$2:$C$871,,MATCH($B185,[2]掉落汇总!$D$1:$M$1)),[2]掉落汇总!$A$2:$A$871,O$1,[2]掉落汇总!$C$2:$C$871,$Q$2)/$Q$3)*宝箱投放计算!N185</f>
        <v>8.2982769549933721E-2</v>
      </c>
    </row>
    <row r="186" spans="1:15" x14ac:dyDescent="0.2">
      <c r="A186">
        <f>玩家成长时间线!A186</f>
        <v>185</v>
      </c>
      <c r="B186">
        <f>玩家成长时间线!B186</f>
        <v>9</v>
      </c>
      <c r="C186">
        <f ca="1">SUM($D$2:D186)</f>
        <v>504.86356138479829</v>
      </c>
      <c r="D186">
        <f t="shared" ca="1" si="2"/>
        <v>5.8422762496405918</v>
      </c>
      <c r="E186">
        <f ca="1">(SUMIFS(OFFSET([2]掉落汇总!$C$2:$C$871,,MATCH($B186,[2]掉落汇总!$D$1:$M$1)),[2]掉落汇总!$A$2:$A$871,E$1,[2]掉落汇总!$C$2:$C$871,$Q$1)+SUMIFS(OFFSET([2]掉落汇总!$C$2:$C$871,,MATCH($B186,[2]掉落汇总!$D$1:$M$1)),[2]掉落汇总!$A$2:$A$871,E$1,[2]掉落汇总!$C$2:$C$871,$Q$2)/$Q$3)*宝箱投放计算!D186</f>
        <v>0.4209901853871319</v>
      </c>
      <c r="F186">
        <f ca="1">(SUMIFS(OFFSET([2]掉落汇总!$C$2:$C$871,,MATCH($B186,[2]掉落汇总!$D$1:$M$1)),[2]掉落汇总!$A$2:$A$871,F$1,[2]掉落汇总!$C$2:$C$871,$Q$1)+SUMIFS(OFFSET([2]掉落汇总!$C$2:$C$871,,MATCH($B186,[2]掉落汇总!$D$1:$M$1)),[2]掉落汇总!$A$2:$A$871,F$1,[2]掉落汇总!$C$2:$C$871,$Q$2)/$Q$3)*宝箱投放计算!E186</f>
        <v>0.61962134251290868</v>
      </c>
      <c r="G186">
        <f ca="1">(SUMIFS(OFFSET([2]掉落汇总!$C$2:$C$871,,MATCH($B186,[2]掉落汇总!$D$1:$M$1)),[2]掉落汇总!$A$2:$A$871,G$1,[2]掉落汇总!$C$2:$C$871,$Q$1)+SUMIFS(OFFSET([2]掉落汇总!$C$2:$C$871,,MATCH($B186,[2]掉落汇总!$D$1:$M$1)),[2]掉落汇总!$A$2:$A$871,G$1,[2]掉落汇总!$C$2:$C$871,$Q$2)/$Q$3)*宝箱投放计算!F186</f>
        <v>0</v>
      </c>
      <c r="H186">
        <f ca="1">(SUMIFS(OFFSET([2]掉落汇总!$C$2:$C$871,,MATCH($B186,[2]掉落汇总!$D$1:$M$1)),[2]掉落汇总!$A$2:$A$871,H$1,[2]掉落汇总!$C$2:$C$871,$Q$1)+SUMIFS(OFFSET([2]掉落汇总!$C$2:$C$871,,MATCH($B186,[2]掉落汇总!$D$1:$M$1)),[2]掉落汇总!$A$2:$A$871,H$1,[2]掉落汇总!$C$2:$C$871,$Q$2)/$Q$3)*宝箱投放计算!G186</f>
        <v>0</v>
      </c>
      <c r="I186">
        <f ca="1">(SUMIFS(OFFSET([2]掉落汇总!$C$2:$C$871,,MATCH($B186,[2]掉落汇总!$D$1:$M$1)),[2]掉落汇总!$A$2:$A$871,I$1,[2]掉落汇总!$C$2:$C$871,$Q$1)+SUMIFS(OFFSET([2]掉落汇总!$C$2:$C$871,,MATCH($B186,[2]掉落汇总!$D$1:$M$1)),[2]掉落汇总!$A$2:$A$871,I$1,[2]掉落汇总!$C$2:$C$871,$Q$2)/$Q$3)*宝箱投放计算!H186</f>
        <v>0.89605873261205571</v>
      </c>
      <c r="J186">
        <f ca="1">(SUMIFS(OFFSET([2]掉落汇总!$C$2:$C$871,,MATCH($B186,[2]掉落汇总!$D$1:$M$1)),[2]掉落汇总!$A$2:$A$871,J$1,[2]掉落汇总!$C$2:$C$871,$Q$1)+SUMIFS(OFFSET([2]掉落汇总!$C$2:$C$871,,MATCH($B186,[2]掉落汇总!$D$1:$M$1)),[2]掉落汇总!$A$2:$A$871,J$1,[2]掉落汇总!$C$2:$C$871,$Q$2)/$Q$3)*宝箱投放计算!I186</f>
        <v>3.4874999999999998</v>
      </c>
      <c r="K186">
        <f ca="1">(SUMIFS(OFFSET([2]掉落汇总!$C$2:$C$871,,MATCH($B186,[2]掉落汇总!$D$1:$M$1)),[2]掉落汇总!$A$2:$A$871,K$1,[2]掉落汇总!$C$2:$C$871,$Q$1)+SUMIFS(OFFSET([2]掉落汇总!$C$2:$C$871,,MATCH($B186,[2]掉落汇总!$D$1:$M$1)),[2]掉落汇总!$A$2:$A$871,K$1,[2]掉落汇总!$C$2:$C$871,$Q$2)/$Q$3)*宝箱投放计算!J186</f>
        <v>0</v>
      </c>
      <c r="L186">
        <f ca="1">(SUMIFS(OFFSET([2]掉落汇总!$C$2:$C$871,,MATCH($B186,[2]掉落汇总!$D$1:$M$1)),[2]掉落汇总!$A$2:$A$871,L$1,[2]掉落汇总!$C$2:$C$871,$Q$1)+SUMIFS(OFFSET([2]掉落汇总!$C$2:$C$871,,MATCH($B186,[2]掉落汇总!$D$1:$M$1)),[2]掉落汇总!$A$2:$A$871,L$1,[2]掉落汇总!$C$2:$C$871,$Q$2)/$Q$3)*宝箱投放计算!K186</f>
        <v>0.14863748967795209</v>
      </c>
      <c r="M186">
        <f ca="1">(SUMIFS(OFFSET([2]掉落汇总!$C$2:$C$871,,MATCH($B186,[2]掉落汇总!$D$1:$M$1)),[2]掉落汇总!$A$2:$A$871,M$1,[2]掉落汇总!$C$2:$C$871,$Q$1)+SUMIFS(OFFSET([2]掉落汇总!$C$2:$C$871,,MATCH($B186,[2]掉落汇总!$D$1:$M$1)),[2]掉落汇总!$A$2:$A$871,M$1,[2]掉落汇总!$C$2:$C$871,$Q$2)/$Q$3)*宝箱投放计算!L186</f>
        <v>0.14714469228074273</v>
      </c>
      <c r="N186">
        <f ca="1">(SUMIFS(OFFSET([2]掉落汇总!$C$2:$C$871,,MATCH($B186,[2]掉落汇总!$D$1:$M$1)),[2]掉落汇总!$A$2:$A$871,N$1,[2]掉落汇总!$C$2:$C$871,$Q$1)+SUMIFS(OFFSET([2]掉落汇总!$C$2:$C$871,,MATCH($B186,[2]掉落汇总!$D$1:$M$1)),[2]掉落汇总!$A$2:$A$871,N$1,[2]掉落汇总!$C$2:$C$871,$Q$2)/$Q$3)*宝箱投放计算!M186</f>
        <v>3.9341037619867215E-2</v>
      </c>
      <c r="O186">
        <f ca="1">(SUMIFS(OFFSET([2]掉落汇总!$C$2:$C$871,,MATCH($B186,[2]掉落汇总!$D$1:$M$1)),[2]掉落汇总!$A$2:$A$871,O$1,[2]掉落汇总!$C$2:$C$871,$Q$1)+SUMIFS(OFFSET([2]掉落汇总!$C$2:$C$871,,MATCH($B186,[2]掉落汇总!$D$1:$M$1)),[2]掉落汇总!$A$2:$A$871,O$1,[2]掉落汇总!$C$2:$C$871,$Q$2)/$Q$3)*宝箱投放计算!N186</f>
        <v>8.2982769549933721E-2</v>
      </c>
    </row>
    <row r="187" spans="1:15" x14ac:dyDescent="0.2">
      <c r="A187">
        <f>玩家成长时间线!A187</f>
        <v>186</v>
      </c>
      <c r="B187">
        <f>玩家成长时间线!B187</f>
        <v>9</v>
      </c>
      <c r="C187">
        <f ca="1">SUM($D$2:D187)</f>
        <v>506.32402372189227</v>
      </c>
      <c r="D187">
        <f t="shared" ca="1" si="2"/>
        <v>1.4604623370939671</v>
      </c>
      <c r="E187">
        <f ca="1">(SUMIFS(OFFSET([2]掉落汇总!$C$2:$C$871,,MATCH($B187,[2]掉落汇总!$D$1:$M$1)),[2]掉落汇总!$A$2:$A$871,E$1,[2]掉落汇总!$C$2:$C$871,$Q$1)+SUMIFS(OFFSET([2]掉落汇总!$C$2:$C$871,,MATCH($B187,[2]掉落汇总!$D$1:$M$1)),[2]掉落汇总!$A$2:$A$871,E$1,[2]掉落汇总!$C$2:$C$871,$Q$2)/$Q$3)*宝箱投放计算!D187</f>
        <v>0.42273500545256271</v>
      </c>
      <c r="F187">
        <f ca="1">(SUMIFS(OFFSET([2]掉落汇总!$C$2:$C$871,,MATCH($B187,[2]掉落汇总!$D$1:$M$1)),[2]掉落汇总!$A$2:$A$871,F$1,[2]掉落汇总!$C$2:$C$871,$Q$1)+SUMIFS(OFFSET([2]掉落汇总!$C$2:$C$871,,MATCH($B187,[2]掉落汇总!$D$1:$M$1)),[2]掉落汇总!$A$2:$A$871,F$1,[2]掉落汇总!$C$2:$C$871,$Q$2)/$Q$3)*宝箱投放计算!E187</f>
        <v>0.61962134251290868</v>
      </c>
      <c r="G187">
        <f ca="1">(SUMIFS(OFFSET([2]掉落汇总!$C$2:$C$871,,MATCH($B187,[2]掉落汇总!$D$1:$M$1)),[2]掉落汇总!$A$2:$A$871,G$1,[2]掉落汇总!$C$2:$C$871,$Q$1)+SUMIFS(OFFSET([2]掉落汇总!$C$2:$C$871,,MATCH($B187,[2]掉落汇总!$D$1:$M$1)),[2]掉落汇总!$A$2:$A$871,G$1,[2]掉落汇总!$C$2:$C$871,$Q$2)/$Q$3)*宝箱投放计算!F187</f>
        <v>0</v>
      </c>
      <c r="H187">
        <f ca="1">(SUMIFS(OFFSET([2]掉落汇总!$C$2:$C$871,,MATCH($B187,[2]掉落汇总!$D$1:$M$1)),[2]掉落汇总!$A$2:$A$871,H$1,[2]掉落汇总!$C$2:$C$871,$Q$1)+SUMIFS(OFFSET([2]掉落汇总!$C$2:$C$871,,MATCH($B187,[2]掉落汇总!$D$1:$M$1)),[2]掉落汇总!$A$2:$A$871,H$1,[2]掉落汇总!$C$2:$C$871,$Q$2)/$Q$3)*宝箱投放计算!G187</f>
        <v>0</v>
      </c>
      <c r="I187">
        <f ca="1">(SUMIFS(OFFSET([2]掉落汇总!$C$2:$C$871,,MATCH($B187,[2]掉落汇总!$D$1:$M$1)),[2]掉落汇总!$A$2:$A$871,I$1,[2]掉落汇总!$C$2:$C$871,$Q$1)+SUMIFS(OFFSET([2]掉落汇总!$C$2:$C$871,,MATCH($B187,[2]掉落汇总!$D$1:$M$1)),[2]掉落汇总!$A$2:$A$871,I$1,[2]掉落汇总!$C$2:$C$871,$Q$2)/$Q$3)*宝箱投放计算!H187</f>
        <v>0</v>
      </c>
      <c r="J187">
        <f ca="1">(SUMIFS(OFFSET([2]掉落汇总!$C$2:$C$871,,MATCH($B187,[2]掉落汇总!$D$1:$M$1)),[2]掉落汇总!$A$2:$A$871,J$1,[2]掉落汇总!$C$2:$C$871,$Q$1)+SUMIFS(OFFSET([2]掉落汇总!$C$2:$C$871,,MATCH($B187,[2]掉落汇总!$D$1:$M$1)),[2]掉落汇总!$A$2:$A$871,J$1,[2]掉落汇总!$C$2:$C$871,$Q$2)/$Q$3)*宝箱投放计算!I187</f>
        <v>0</v>
      </c>
      <c r="K187">
        <f ca="1">(SUMIFS(OFFSET([2]掉落汇总!$C$2:$C$871,,MATCH($B187,[2]掉落汇总!$D$1:$M$1)),[2]掉落汇总!$A$2:$A$871,K$1,[2]掉落汇总!$C$2:$C$871,$Q$1)+SUMIFS(OFFSET([2]掉落汇总!$C$2:$C$871,,MATCH($B187,[2]掉落汇总!$D$1:$M$1)),[2]掉落汇总!$A$2:$A$871,K$1,[2]掉落汇总!$C$2:$C$871,$Q$2)/$Q$3)*宝箱投放计算!J187</f>
        <v>0</v>
      </c>
      <c r="L187">
        <f ca="1">(SUMIFS(OFFSET([2]掉落汇总!$C$2:$C$871,,MATCH($B187,[2]掉落汇总!$D$1:$M$1)),[2]掉落汇总!$A$2:$A$871,L$1,[2]掉落汇总!$C$2:$C$871,$Q$1)+SUMIFS(OFFSET([2]掉落汇总!$C$2:$C$871,,MATCH($B187,[2]掉落汇总!$D$1:$M$1)),[2]掉落汇总!$A$2:$A$871,L$1,[2]掉落汇总!$C$2:$C$871,$Q$2)/$Q$3)*宝箱投放计算!K187</f>
        <v>0.14863748967795209</v>
      </c>
      <c r="M187">
        <f ca="1">(SUMIFS(OFFSET([2]掉落汇总!$C$2:$C$871,,MATCH($B187,[2]掉落汇总!$D$1:$M$1)),[2]掉落汇总!$A$2:$A$871,M$1,[2]掉落汇总!$C$2:$C$871,$Q$1)+SUMIFS(OFFSET([2]掉落汇总!$C$2:$C$871,,MATCH($B187,[2]掉落汇总!$D$1:$M$1)),[2]掉落汇总!$A$2:$A$871,M$1,[2]掉落汇总!$C$2:$C$871,$Q$2)/$Q$3)*宝箱投放计算!L187</f>
        <v>0.14714469228074273</v>
      </c>
      <c r="N187">
        <f ca="1">(SUMIFS(OFFSET([2]掉落汇总!$C$2:$C$871,,MATCH($B187,[2]掉落汇总!$D$1:$M$1)),[2]掉落汇总!$A$2:$A$871,N$1,[2]掉落汇总!$C$2:$C$871,$Q$1)+SUMIFS(OFFSET([2]掉落汇总!$C$2:$C$871,,MATCH($B187,[2]掉落汇总!$D$1:$M$1)),[2]掉落汇总!$A$2:$A$871,N$1,[2]掉落汇总!$C$2:$C$871,$Q$2)/$Q$3)*宝箱投放计算!M187</f>
        <v>3.9341037619867215E-2</v>
      </c>
      <c r="O187">
        <f ca="1">(SUMIFS(OFFSET([2]掉落汇总!$C$2:$C$871,,MATCH($B187,[2]掉落汇总!$D$1:$M$1)),[2]掉落汇总!$A$2:$A$871,O$1,[2]掉落汇总!$C$2:$C$871,$Q$1)+SUMIFS(OFFSET([2]掉落汇总!$C$2:$C$871,,MATCH($B187,[2]掉落汇总!$D$1:$M$1)),[2]掉落汇总!$A$2:$A$871,O$1,[2]掉落汇总!$C$2:$C$871,$Q$2)/$Q$3)*宝箱投放计算!N187</f>
        <v>8.2982769549933721E-2</v>
      </c>
    </row>
    <row r="188" spans="1:15" x14ac:dyDescent="0.2">
      <c r="A188">
        <f>玩家成长时间线!A188</f>
        <v>187</v>
      </c>
      <c r="B188">
        <f>玩家成长时间线!B188</f>
        <v>9</v>
      </c>
      <c r="C188">
        <f ca="1">SUM($D$2:D188)</f>
        <v>507.82112728036032</v>
      </c>
      <c r="D188">
        <f t="shared" ca="1" si="2"/>
        <v>1.4971035584680128</v>
      </c>
      <c r="E188">
        <f ca="1">(SUMIFS(OFFSET([2]掉落汇总!$C$2:$C$871,,MATCH($B188,[2]掉落汇总!$D$1:$M$1)),[2]掉落汇总!$A$2:$A$871,E$1,[2]掉落汇总!$C$2:$C$871,$Q$1)+SUMIFS(OFFSET([2]掉落汇总!$C$2:$C$871,,MATCH($B188,[2]掉落汇总!$D$1:$M$1)),[2]掉落汇总!$A$2:$A$871,E$1,[2]掉落汇总!$C$2:$C$871,$Q$2)/$Q$3)*宝箱投放计算!D188</f>
        <v>0.45937622682660845</v>
      </c>
      <c r="F188">
        <f ca="1">(SUMIFS(OFFSET([2]掉落汇总!$C$2:$C$871,,MATCH($B188,[2]掉落汇总!$D$1:$M$1)),[2]掉落汇总!$A$2:$A$871,F$1,[2]掉落汇总!$C$2:$C$871,$Q$1)+SUMIFS(OFFSET([2]掉落汇总!$C$2:$C$871,,MATCH($B188,[2]掉落汇总!$D$1:$M$1)),[2]掉落汇总!$A$2:$A$871,F$1,[2]掉落汇总!$C$2:$C$871,$Q$2)/$Q$3)*宝箱投放计算!E188</f>
        <v>0.61962134251290868</v>
      </c>
      <c r="G188">
        <f ca="1">(SUMIFS(OFFSET([2]掉落汇总!$C$2:$C$871,,MATCH($B188,[2]掉落汇总!$D$1:$M$1)),[2]掉落汇总!$A$2:$A$871,G$1,[2]掉落汇总!$C$2:$C$871,$Q$1)+SUMIFS(OFFSET([2]掉落汇总!$C$2:$C$871,,MATCH($B188,[2]掉落汇总!$D$1:$M$1)),[2]掉落汇总!$A$2:$A$871,G$1,[2]掉落汇总!$C$2:$C$871,$Q$2)/$Q$3)*宝箱投放计算!F188</f>
        <v>0</v>
      </c>
      <c r="H188">
        <f ca="1">(SUMIFS(OFFSET([2]掉落汇总!$C$2:$C$871,,MATCH($B188,[2]掉落汇总!$D$1:$M$1)),[2]掉落汇总!$A$2:$A$871,H$1,[2]掉落汇总!$C$2:$C$871,$Q$1)+SUMIFS(OFFSET([2]掉落汇总!$C$2:$C$871,,MATCH($B188,[2]掉落汇总!$D$1:$M$1)),[2]掉落汇总!$A$2:$A$871,H$1,[2]掉落汇总!$C$2:$C$871,$Q$2)/$Q$3)*宝箱投放计算!G188</f>
        <v>0</v>
      </c>
      <c r="I188">
        <f ca="1">(SUMIFS(OFFSET([2]掉落汇总!$C$2:$C$871,,MATCH($B188,[2]掉落汇总!$D$1:$M$1)),[2]掉落汇总!$A$2:$A$871,I$1,[2]掉落汇总!$C$2:$C$871,$Q$1)+SUMIFS(OFFSET([2]掉落汇总!$C$2:$C$871,,MATCH($B188,[2]掉落汇总!$D$1:$M$1)),[2]掉落汇总!$A$2:$A$871,I$1,[2]掉落汇总!$C$2:$C$871,$Q$2)/$Q$3)*宝箱投放计算!H188</f>
        <v>0</v>
      </c>
      <c r="J188">
        <f ca="1">(SUMIFS(OFFSET([2]掉落汇总!$C$2:$C$871,,MATCH($B188,[2]掉落汇总!$D$1:$M$1)),[2]掉落汇总!$A$2:$A$871,J$1,[2]掉落汇总!$C$2:$C$871,$Q$1)+SUMIFS(OFFSET([2]掉落汇总!$C$2:$C$871,,MATCH($B188,[2]掉落汇总!$D$1:$M$1)),[2]掉落汇总!$A$2:$A$871,J$1,[2]掉落汇总!$C$2:$C$871,$Q$2)/$Q$3)*宝箱投放计算!I188</f>
        <v>0</v>
      </c>
      <c r="K188">
        <f ca="1">(SUMIFS(OFFSET([2]掉落汇总!$C$2:$C$871,,MATCH($B188,[2]掉落汇总!$D$1:$M$1)),[2]掉落汇总!$A$2:$A$871,K$1,[2]掉落汇总!$C$2:$C$871,$Q$1)+SUMIFS(OFFSET([2]掉落汇总!$C$2:$C$871,,MATCH($B188,[2]掉落汇总!$D$1:$M$1)),[2]掉落汇总!$A$2:$A$871,K$1,[2]掉落汇总!$C$2:$C$871,$Q$2)/$Q$3)*宝箱投放计算!J188</f>
        <v>0</v>
      </c>
      <c r="L188">
        <f ca="1">(SUMIFS(OFFSET([2]掉落汇总!$C$2:$C$871,,MATCH($B188,[2]掉落汇总!$D$1:$M$1)),[2]掉落汇总!$A$2:$A$871,L$1,[2]掉落汇总!$C$2:$C$871,$Q$1)+SUMIFS(OFFSET([2]掉落汇总!$C$2:$C$871,,MATCH($B188,[2]掉落汇总!$D$1:$M$1)),[2]掉落汇总!$A$2:$A$871,L$1,[2]掉落汇总!$C$2:$C$871,$Q$2)/$Q$3)*宝箱投放计算!K188</f>
        <v>0.14863748967795209</v>
      </c>
      <c r="M188">
        <f ca="1">(SUMIFS(OFFSET([2]掉落汇总!$C$2:$C$871,,MATCH($B188,[2]掉落汇总!$D$1:$M$1)),[2]掉落汇总!$A$2:$A$871,M$1,[2]掉落汇总!$C$2:$C$871,$Q$1)+SUMIFS(OFFSET([2]掉落汇总!$C$2:$C$871,,MATCH($B188,[2]掉落汇总!$D$1:$M$1)),[2]掉落汇总!$A$2:$A$871,M$1,[2]掉落汇总!$C$2:$C$871,$Q$2)/$Q$3)*宝箱投放计算!L188</f>
        <v>0.14714469228074273</v>
      </c>
      <c r="N188">
        <f ca="1">(SUMIFS(OFFSET([2]掉落汇总!$C$2:$C$871,,MATCH($B188,[2]掉落汇总!$D$1:$M$1)),[2]掉落汇总!$A$2:$A$871,N$1,[2]掉落汇总!$C$2:$C$871,$Q$1)+SUMIFS(OFFSET([2]掉落汇总!$C$2:$C$871,,MATCH($B188,[2]掉落汇总!$D$1:$M$1)),[2]掉落汇总!$A$2:$A$871,N$1,[2]掉落汇总!$C$2:$C$871,$Q$2)/$Q$3)*宝箱投放计算!M188</f>
        <v>3.9341037619867215E-2</v>
      </c>
      <c r="O188">
        <f ca="1">(SUMIFS(OFFSET([2]掉落汇总!$C$2:$C$871,,MATCH($B188,[2]掉落汇总!$D$1:$M$1)),[2]掉落汇总!$A$2:$A$871,O$1,[2]掉落汇总!$C$2:$C$871,$Q$1)+SUMIFS(OFFSET([2]掉落汇总!$C$2:$C$871,,MATCH($B188,[2]掉落汇总!$D$1:$M$1)),[2]掉落汇总!$A$2:$A$871,O$1,[2]掉落汇总!$C$2:$C$871,$Q$2)/$Q$3)*宝箱投放计算!N188</f>
        <v>8.2982769549933721E-2</v>
      </c>
    </row>
    <row r="189" spans="1:15" x14ac:dyDescent="0.2">
      <c r="A189">
        <f>玩家成长时间线!A189</f>
        <v>188</v>
      </c>
      <c r="B189">
        <f>玩家成长时间线!B189</f>
        <v>10</v>
      </c>
      <c r="C189">
        <f ca="1">SUM($D$2:D189)</f>
        <v>512.98770591604989</v>
      </c>
      <c r="D189">
        <f t="shared" ca="1" si="2"/>
        <v>5.16657863568952</v>
      </c>
      <c r="E189">
        <f ca="1">(SUMIFS(OFFSET([2]掉落汇总!$C$2:$C$871,,MATCH($B189,[2]掉落汇总!$D$1:$M$1)),[2]掉落汇总!$A$2:$A$871,E$1,[2]掉落汇总!$C$2:$C$871,$Q$1)+SUMIFS(OFFSET([2]掉落汇总!$C$2:$C$871,,MATCH($B189,[2]掉落汇总!$D$1:$M$1)),[2]掉落汇总!$A$2:$A$871,E$1,[2]掉落汇总!$C$2:$C$871,$Q$2)/$Q$3)*宝箱投放计算!D189</f>
        <v>0.41120252498684901</v>
      </c>
      <c r="F189">
        <f ca="1">(SUMIFS(OFFSET([2]掉落汇总!$C$2:$C$871,,MATCH($B189,[2]掉落汇总!$D$1:$M$1)),[2]掉落汇总!$A$2:$A$871,F$1,[2]掉落汇总!$C$2:$C$871,$Q$1)+SUMIFS(OFFSET([2]掉落汇总!$C$2:$C$871,,MATCH($B189,[2]掉落汇总!$D$1:$M$1)),[2]掉落汇总!$A$2:$A$871,F$1,[2]掉落汇总!$C$2:$C$871,$Q$2)/$Q$3)*宝箱投放计算!E189</f>
        <v>0.61962134251290868</v>
      </c>
      <c r="G189">
        <f ca="1">(SUMIFS(OFFSET([2]掉落汇总!$C$2:$C$871,,MATCH($B189,[2]掉落汇总!$D$1:$M$1)),[2]掉落汇总!$A$2:$A$871,G$1,[2]掉落汇总!$C$2:$C$871,$Q$1)+SUMIFS(OFFSET([2]掉落汇总!$C$2:$C$871,,MATCH($B189,[2]掉落汇总!$D$1:$M$1)),[2]掉落汇总!$A$2:$A$871,G$1,[2]掉落汇总!$C$2:$C$871,$Q$2)/$Q$3)*宝箱投放计算!F189</f>
        <v>0</v>
      </c>
      <c r="H189">
        <f ca="1">(SUMIFS(OFFSET([2]掉落汇总!$C$2:$C$871,,MATCH($B189,[2]掉落汇总!$D$1:$M$1)),[2]掉落汇总!$A$2:$A$871,H$1,[2]掉落汇总!$C$2:$C$871,$Q$1)+SUMIFS(OFFSET([2]掉落汇总!$C$2:$C$871,,MATCH($B189,[2]掉落汇总!$D$1:$M$1)),[2]掉落汇总!$A$2:$A$871,H$1,[2]掉落汇总!$C$2:$C$871,$Q$2)/$Q$3)*宝箱投放计算!G189</f>
        <v>0</v>
      </c>
      <c r="I189">
        <f ca="1">(SUMIFS(OFFSET([2]掉落汇总!$C$2:$C$871,,MATCH($B189,[2]掉落汇总!$D$1:$M$1)),[2]掉落汇总!$A$2:$A$871,I$1,[2]掉落汇总!$C$2:$C$871,$Q$1)+SUMIFS(OFFSET([2]掉落汇总!$C$2:$C$871,,MATCH($B189,[2]掉落汇总!$D$1:$M$1)),[2]掉落汇总!$A$2:$A$871,I$1,[2]掉落汇总!$C$2:$C$871,$Q$2)/$Q$3)*宝箱投放计算!H189</f>
        <v>0</v>
      </c>
      <c r="J189">
        <f ca="1">(SUMIFS(OFFSET([2]掉落汇总!$C$2:$C$871,,MATCH($B189,[2]掉落汇总!$D$1:$M$1)),[2]掉落汇总!$A$2:$A$871,J$1,[2]掉落汇总!$C$2:$C$871,$Q$1)+SUMIFS(OFFSET([2]掉落汇总!$C$2:$C$871,,MATCH($B189,[2]掉落汇总!$D$1:$M$1)),[2]掉落汇总!$A$2:$A$871,J$1,[2]掉落汇总!$C$2:$C$871,$Q$2)/$Q$3)*宝箱投放计算!I189</f>
        <v>3.7176487790612662</v>
      </c>
      <c r="K189">
        <f ca="1">(SUMIFS(OFFSET([2]掉落汇总!$C$2:$C$871,,MATCH($B189,[2]掉落汇总!$D$1:$M$1)),[2]掉落汇总!$A$2:$A$871,K$1,[2]掉落汇总!$C$2:$C$871,$Q$1)+SUMIFS(OFFSET([2]掉落汇总!$C$2:$C$871,,MATCH($B189,[2]掉落汇总!$D$1:$M$1)),[2]掉落汇总!$A$2:$A$871,K$1,[2]掉落汇总!$C$2:$C$871,$Q$2)/$Q$3)*宝箱投放计算!J189</f>
        <v>0</v>
      </c>
      <c r="L189">
        <f ca="1">(SUMIFS(OFFSET([2]掉落汇总!$C$2:$C$871,,MATCH($B189,[2]掉落汇总!$D$1:$M$1)),[2]掉落汇总!$A$2:$A$871,L$1,[2]掉落汇总!$C$2:$C$871,$Q$1)+SUMIFS(OFFSET([2]掉落汇总!$C$2:$C$871,,MATCH($B189,[2]掉落汇总!$D$1:$M$1)),[2]掉落汇总!$A$2:$A$871,L$1,[2]掉落汇总!$C$2:$C$871,$Q$2)/$Q$3)*宝箱投放计算!K189</f>
        <v>0.14863748967795209</v>
      </c>
      <c r="M189">
        <f ca="1">(SUMIFS(OFFSET([2]掉落汇总!$C$2:$C$871,,MATCH($B189,[2]掉落汇总!$D$1:$M$1)),[2]掉落汇总!$A$2:$A$871,M$1,[2]掉落汇总!$C$2:$C$871,$Q$1)+SUMIFS(OFFSET([2]掉落汇总!$C$2:$C$871,,MATCH($B189,[2]掉落汇总!$D$1:$M$1)),[2]掉落汇总!$A$2:$A$871,M$1,[2]掉落汇总!$C$2:$C$871,$Q$2)/$Q$3)*宝箱投放计算!L189</f>
        <v>0.14714469228074273</v>
      </c>
      <c r="N189">
        <f ca="1">(SUMIFS(OFFSET([2]掉落汇总!$C$2:$C$871,,MATCH($B189,[2]掉落汇总!$D$1:$M$1)),[2]掉落汇总!$A$2:$A$871,N$1,[2]掉落汇总!$C$2:$C$871,$Q$1)+SUMIFS(OFFSET([2]掉落汇总!$C$2:$C$871,,MATCH($B189,[2]掉落汇总!$D$1:$M$1)),[2]掉落汇总!$A$2:$A$871,N$1,[2]掉落汇总!$C$2:$C$871,$Q$2)/$Q$3)*宝箱投放计算!M189</f>
        <v>3.9341037619867215E-2</v>
      </c>
      <c r="O189">
        <f ca="1">(SUMIFS(OFFSET([2]掉落汇总!$C$2:$C$871,,MATCH($B189,[2]掉落汇总!$D$1:$M$1)),[2]掉落汇总!$A$2:$A$871,O$1,[2]掉落汇总!$C$2:$C$871,$Q$1)+SUMIFS(OFFSET([2]掉落汇总!$C$2:$C$871,,MATCH($B189,[2]掉落汇总!$D$1:$M$1)),[2]掉落汇总!$A$2:$A$871,O$1,[2]掉落汇总!$C$2:$C$871,$Q$2)/$Q$3)*宝箱投放计算!N189</f>
        <v>8.2982769549933721E-2</v>
      </c>
    </row>
    <row r="190" spans="1:15" x14ac:dyDescent="0.2">
      <c r="A190">
        <f>玩家成长时间线!A190</f>
        <v>189</v>
      </c>
      <c r="B190">
        <f>玩家成长时间线!B190</f>
        <v>10</v>
      </c>
      <c r="C190">
        <f ca="1">SUM($D$2:D190)</f>
        <v>514.43831909724418</v>
      </c>
      <c r="D190">
        <f t="shared" ca="1" si="2"/>
        <v>1.4506131811942713</v>
      </c>
      <c r="E190">
        <f ca="1">(SUMIFS(OFFSET([2]掉落汇总!$C$2:$C$871,,MATCH($B190,[2]掉落汇总!$D$1:$M$1)),[2]掉落汇总!$A$2:$A$871,E$1,[2]掉落汇总!$C$2:$C$871,$Q$1)+SUMIFS(OFFSET([2]掉落汇总!$C$2:$C$871,,MATCH($B190,[2]掉落汇总!$D$1:$M$1)),[2]掉落汇总!$A$2:$A$871,E$1,[2]掉落汇总!$C$2:$C$871,$Q$2)/$Q$3)*宝箱投放计算!D190</f>
        <v>0.41288584955286689</v>
      </c>
      <c r="F190">
        <f ca="1">(SUMIFS(OFFSET([2]掉落汇总!$C$2:$C$871,,MATCH($B190,[2]掉落汇总!$D$1:$M$1)),[2]掉落汇总!$A$2:$A$871,F$1,[2]掉落汇总!$C$2:$C$871,$Q$1)+SUMIFS(OFFSET([2]掉落汇总!$C$2:$C$871,,MATCH($B190,[2]掉落汇总!$D$1:$M$1)),[2]掉落汇总!$A$2:$A$871,F$1,[2]掉落汇总!$C$2:$C$871,$Q$2)/$Q$3)*宝箱投放计算!E190</f>
        <v>0.61962134251290868</v>
      </c>
      <c r="G190">
        <f ca="1">(SUMIFS(OFFSET([2]掉落汇总!$C$2:$C$871,,MATCH($B190,[2]掉落汇总!$D$1:$M$1)),[2]掉落汇总!$A$2:$A$871,G$1,[2]掉落汇总!$C$2:$C$871,$Q$1)+SUMIFS(OFFSET([2]掉落汇总!$C$2:$C$871,,MATCH($B190,[2]掉落汇总!$D$1:$M$1)),[2]掉落汇总!$A$2:$A$871,G$1,[2]掉落汇总!$C$2:$C$871,$Q$2)/$Q$3)*宝箱投放计算!F190</f>
        <v>0</v>
      </c>
      <c r="H190">
        <f ca="1">(SUMIFS(OFFSET([2]掉落汇总!$C$2:$C$871,,MATCH($B190,[2]掉落汇总!$D$1:$M$1)),[2]掉落汇总!$A$2:$A$871,H$1,[2]掉落汇总!$C$2:$C$871,$Q$1)+SUMIFS(OFFSET([2]掉落汇总!$C$2:$C$871,,MATCH($B190,[2]掉落汇总!$D$1:$M$1)),[2]掉落汇总!$A$2:$A$871,H$1,[2]掉落汇总!$C$2:$C$871,$Q$2)/$Q$3)*宝箱投放计算!G190</f>
        <v>0</v>
      </c>
      <c r="I190">
        <f ca="1">(SUMIFS(OFFSET([2]掉落汇总!$C$2:$C$871,,MATCH($B190,[2]掉落汇总!$D$1:$M$1)),[2]掉落汇总!$A$2:$A$871,I$1,[2]掉落汇总!$C$2:$C$871,$Q$1)+SUMIFS(OFFSET([2]掉落汇总!$C$2:$C$871,,MATCH($B190,[2]掉落汇总!$D$1:$M$1)),[2]掉落汇总!$A$2:$A$871,I$1,[2]掉落汇总!$C$2:$C$871,$Q$2)/$Q$3)*宝箱投放计算!H190</f>
        <v>0</v>
      </c>
      <c r="J190">
        <f ca="1">(SUMIFS(OFFSET([2]掉落汇总!$C$2:$C$871,,MATCH($B190,[2]掉落汇总!$D$1:$M$1)),[2]掉落汇总!$A$2:$A$871,J$1,[2]掉落汇总!$C$2:$C$871,$Q$1)+SUMIFS(OFFSET([2]掉落汇总!$C$2:$C$871,,MATCH($B190,[2]掉落汇总!$D$1:$M$1)),[2]掉落汇总!$A$2:$A$871,J$1,[2]掉落汇总!$C$2:$C$871,$Q$2)/$Q$3)*宝箱投放计算!I190</f>
        <v>0</v>
      </c>
      <c r="K190">
        <f ca="1">(SUMIFS(OFFSET([2]掉落汇总!$C$2:$C$871,,MATCH($B190,[2]掉落汇总!$D$1:$M$1)),[2]掉落汇总!$A$2:$A$871,K$1,[2]掉落汇总!$C$2:$C$871,$Q$1)+SUMIFS(OFFSET([2]掉落汇总!$C$2:$C$871,,MATCH($B190,[2]掉落汇总!$D$1:$M$1)),[2]掉落汇总!$A$2:$A$871,K$1,[2]掉落汇总!$C$2:$C$871,$Q$2)/$Q$3)*宝箱投放计算!J190</f>
        <v>0</v>
      </c>
      <c r="L190">
        <f ca="1">(SUMIFS(OFFSET([2]掉落汇总!$C$2:$C$871,,MATCH($B190,[2]掉落汇总!$D$1:$M$1)),[2]掉落汇总!$A$2:$A$871,L$1,[2]掉落汇总!$C$2:$C$871,$Q$1)+SUMIFS(OFFSET([2]掉落汇总!$C$2:$C$871,,MATCH($B190,[2]掉落汇总!$D$1:$M$1)),[2]掉落汇总!$A$2:$A$871,L$1,[2]掉落汇总!$C$2:$C$871,$Q$2)/$Q$3)*宝箱投放计算!K190</f>
        <v>0.14863748967795209</v>
      </c>
      <c r="M190">
        <f ca="1">(SUMIFS(OFFSET([2]掉落汇总!$C$2:$C$871,,MATCH($B190,[2]掉落汇总!$D$1:$M$1)),[2]掉落汇总!$A$2:$A$871,M$1,[2]掉落汇总!$C$2:$C$871,$Q$1)+SUMIFS(OFFSET([2]掉落汇总!$C$2:$C$871,,MATCH($B190,[2]掉落汇总!$D$1:$M$1)),[2]掉落汇总!$A$2:$A$871,M$1,[2]掉落汇总!$C$2:$C$871,$Q$2)/$Q$3)*宝箱投放计算!L190</f>
        <v>0.14714469228074273</v>
      </c>
      <c r="N190">
        <f ca="1">(SUMIFS(OFFSET([2]掉落汇总!$C$2:$C$871,,MATCH($B190,[2]掉落汇总!$D$1:$M$1)),[2]掉落汇总!$A$2:$A$871,N$1,[2]掉落汇总!$C$2:$C$871,$Q$1)+SUMIFS(OFFSET([2]掉落汇总!$C$2:$C$871,,MATCH($B190,[2]掉落汇总!$D$1:$M$1)),[2]掉落汇总!$A$2:$A$871,N$1,[2]掉落汇总!$C$2:$C$871,$Q$2)/$Q$3)*宝箱投放计算!M190</f>
        <v>3.9341037619867215E-2</v>
      </c>
      <c r="O190">
        <f ca="1">(SUMIFS(OFFSET([2]掉落汇总!$C$2:$C$871,,MATCH($B190,[2]掉落汇总!$D$1:$M$1)),[2]掉落汇总!$A$2:$A$871,O$1,[2]掉落汇总!$C$2:$C$871,$Q$1)+SUMIFS(OFFSET([2]掉落汇总!$C$2:$C$871,,MATCH($B190,[2]掉落汇总!$D$1:$M$1)),[2]掉落汇总!$A$2:$A$871,O$1,[2]掉落汇总!$C$2:$C$871,$Q$2)/$Q$3)*宝箱投放计算!N190</f>
        <v>8.2982769549933721E-2</v>
      </c>
    </row>
    <row r="191" spans="1:15" x14ac:dyDescent="0.2">
      <c r="A191">
        <f>玩家成长时间线!A191</f>
        <v>190</v>
      </c>
      <c r="B191">
        <f>玩家成长时间线!B191</f>
        <v>10</v>
      </c>
      <c r="C191">
        <f ca="1">SUM($D$2:D191)</f>
        <v>515.89061560300445</v>
      </c>
      <c r="D191">
        <f t="shared" ca="1" si="2"/>
        <v>1.4522965057602892</v>
      </c>
      <c r="E191">
        <f ca="1">(SUMIFS(OFFSET([2]掉落汇总!$C$2:$C$871,,MATCH($B191,[2]掉落汇总!$D$1:$M$1)),[2]掉落汇总!$A$2:$A$871,E$1,[2]掉落汇总!$C$2:$C$871,$Q$1)+SUMIFS(OFFSET([2]掉落汇总!$C$2:$C$871,,MATCH($B191,[2]掉落汇总!$D$1:$M$1)),[2]掉落汇总!$A$2:$A$871,E$1,[2]掉落汇总!$C$2:$C$871,$Q$2)/$Q$3)*宝箱投放计算!D191</f>
        <v>0.41456917411888478</v>
      </c>
      <c r="F191">
        <f ca="1">(SUMIFS(OFFSET([2]掉落汇总!$C$2:$C$871,,MATCH($B191,[2]掉落汇总!$D$1:$M$1)),[2]掉落汇总!$A$2:$A$871,F$1,[2]掉落汇总!$C$2:$C$871,$Q$1)+SUMIFS(OFFSET([2]掉落汇总!$C$2:$C$871,,MATCH($B191,[2]掉落汇总!$D$1:$M$1)),[2]掉落汇总!$A$2:$A$871,F$1,[2]掉落汇总!$C$2:$C$871,$Q$2)/$Q$3)*宝箱投放计算!E191</f>
        <v>0.61962134251290868</v>
      </c>
      <c r="G191">
        <f ca="1">(SUMIFS(OFFSET([2]掉落汇总!$C$2:$C$871,,MATCH($B191,[2]掉落汇总!$D$1:$M$1)),[2]掉落汇总!$A$2:$A$871,G$1,[2]掉落汇总!$C$2:$C$871,$Q$1)+SUMIFS(OFFSET([2]掉落汇总!$C$2:$C$871,,MATCH($B191,[2]掉落汇总!$D$1:$M$1)),[2]掉落汇总!$A$2:$A$871,G$1,[2]掉落汇总!$C$2:$C$871,$Q$2)/$Q$3)*宝箱投放计算!F191</f>
        <v>0</v>
      </c>
      <c r="H191">
        <f ca="1">(SUMIFS(OFFSET([2]掉落汇总!$C$2:$C$871,,MATCH($B191,[2]掉落汇总!$D$1:$M$1)),[2]掉落汇总!$A$2:$A$871,H$1,[2]掉落汇总!$C$2:$C$871,$Q$1)+SUMIFS(OFFSET([2]掉落汇总!$C$2:$C$871,,MATCH($B191,[2]掉落汇总!$D$1:$M$1)),[2]掉落汇总!$A$2:$A$871,H$1,[2]掉落汇总!$C$2:$C$871,$Q$2)/$Q$3)*宝箱投放计算!G191</f>
        <v>0</v>
      </c>
      <c r="I191">
        <f ca="1">(SUMIFS(OFFSET([2]掉落汇总!$C$2:$C$871,,MATCH($B191,[2]掉落汇总!$D$1:$M$1)),[2]掉落汇总!$A$2:$A$871,I$1,[2]掉落汇总!$C$2:$C$871,$Q$1)+SUMIFS(OFFSET([2]掉落汇总!$C$2:$C$871,,MATCH($B191,[2]掉落汇总!$D$1:$M$1)),[2]掉落汇总!$A$2:$A$871,I$1,[2]掉落汇总!$C$2:$C$871,$Q$2)/$Q$3)*宝箱投放计算!H191</f>
        <v>0</v>
      </c>
      <c r="J191">
        <f ca="1">(SUMIFS(OFFSET([2]掉落汇总!$C$2:$C$871,,MATCH($B191,[2]掉落汇总!$D$1:$M$1)),[2]掉落汇总!$A$2:$A$871,J$1,[2]掉落汇总!$C$2:$C$871,$Q$1)+SUMIFS(OFFSET([2]掉落汇总!$C$2:$C$871,,MATCH($B191,[2]掉落汇总!$D$1:$M$1)),[2]掉落汇总!$A$2:$A$871,J$1,[2]掉落汇总!$C$2:$C$871,$Q$2)/$Q$3)*宝箱投放计算!I191</f>
        <v>0</v>
      </c>
      <c r="K191">
        <f ca="1">(SUMIFS(OFFSET([2]掉落汇总!$C$2:$C$871,,MATCH($B191,[2]掉落汇总!$D$1:$M$1)),[2]掉落汇总!$A$2:$A$871,K$1,[2]掉落汇总!$C$2:$C$871,$Q$1)+SUMIFS(OFFSET([2]掉落汇总!$C$2:$C$871,,MATCH($B191,[2]掉落汇总!$D$1:$M$1)),[2]掉落汇总!$A$2:$A$871,K$1,[2]掉落汇总!$C$2:$C$871,$Q$2)/$Q$3)*宝箱投放计算!J191</f>
        <v>0</v>
      </c>
      <c r="L191">
        <f ca="1">(SUMIFS(OFFSET([2]掉落汇总!$C$2:$C$871,,MATCH($B191,[2]掉落汇总!$D$1:$M$1)),[2]掉落汇总!$A$2:$A$871,L$1,[2]掉落汇总!$C$2:$C$871,$Q$1)+SUMIFS(OFFSET([2]掉落汇总!$C$2:$C$871,,MATCH($B191,[2]掉落汇总!$D$1:$M$1)),[2]掉落汇总!$A$2:$A$871,L$1,[2]掉落汇总!$C$2:$C$871,$Q$2)/$Q$3)*宝箱投放计算!K191</f>
        <v>0.14863748967795209</v>
      </c>
      <c r="M191">
        <f ca="1">(SUMIFS(OFFSET([2]掉落汇总!$C$2:$C$871,,MATCH($B191,[2]掉落汇总!$D$1:$M$1)),[2]掉落汇总!$A$2:$A$871,M$1,[2]掉落汇总!$C$2:$C$871,$Q$1)+SUMIFS(OFFSET([2]掉落汇总!$C$2:$C$871,,MATCH($B191,[2]掉落汇总!$D$1:$M$1)),[2]掉落汇总!$A$2:$A$871,M$1,[2]掉落汇总!$C$2:$C$871,$Q$2)/$Q$3)*宝箱投放计算!L191</f>
        <v>0.14714469228074273</v>
      </c>
      <c r="N191">
        <f ca="1">(SUMIFS(OFFSET([2]掉落汇总!$C$2:$C$871,,MATCH($B191,[2]掉落汇总!$D$1:$M$1)),[2]掉落汇总!$A$2:$A$871,N$1,[2]掉落汇总!$C$2:$C$871,$Q$1)+SUMIFS(OFFSET([2]掉落汇总!$C$2:$C$871,,MATCH($B191,[2]掉落汇总!$D$1:$M$1)),[2]掉落汇总!$A$2:$A$871,N$1,[2]掉落汇总!$C$2:$C$871,$Q$2)/$Q$3)*宝箱投放计算!M191</f>
        <v>3.9341037619867215E-2</v>
      </c>
      <c r="O191">
        <f ca="1">(SUMIFS(OFFSET([2]掉落汇总!$C$2:$C$871,,MATCH($B191,[2]掉落汇总!$D$1:$M$1)),[2]掉落汇总!$A$2:$A$871,O$1,[2]掉落汇总!$C$2:$C$871,$Q$1)+SUMIFS(OFFSET([2]掉落汇总!$C$2:$C$871,,MATCH($B191,[2]掉落汇总!$D$1:$M$1)),[2]掉落汇总!$A$2:$A$871,O$1,[2]掉落汇总!$C$2:$C$871,$Q$2)/$Q$3)*宝箱投放计算!N191</f>
        <v>8.2982769549933721E-2</v>
      </c>
    </row>
    <row r="192" spans="1:15" x14ac:dyDescent="0.2">
      <c r="A192">
        <f>玩家成长时间线!A192</f>
        <v>191</v>
      </c>
      <c r="B192">
        <f>玩家成长时间线!B192</f>
        <v>10</v>
      </c>
      <c r="C192">
        <f ca="1">SUM($D$2:D192)</f>
        <v>517.37826192465116</v>
      </c>
      <c r="D192">
        <f t="shared" ca="1" si="2"/>
        <v>1.4876463216466647</v>
      </c>
      <c r="E192">
        <f ca="1">(SUMIFS(OFFSET([2]掉落汇总!$C$2:$C$871,,MATCH($B192,[2]掉落汇总!$D$1:$M$1)),[2]掉落汇总!$A$2:$A$871,E$1,[2]掉落汇总!$C$2:$C$871,$Q$1)+SUMIFS(OFFSET([2]掉落汇总!$C$2:$C$871,,MATCH($B192,[2]掉落汇总!$D$1:$M$1)),[2]掉落汇总!$A$2:$A$871,E$1,[2]掉落汇总!$C$2:$C$871,$Q$2)/$Q$3)*宝箱投放计算!D192</f>
        <v>0.44991899000526031</v>
      </c>
      <c r="F192">
        <f ca="1">(SUMIFS(OFFSET([2]掉落汇总!$C$2:$C$871,,MATCH($B192,[2]掉落汇总!$D$1:$M$1)),[2]掉落汇总!$A$2:$A$871,F$1,[2]掉落汇总!$C$2:$C$871,$Q$1)+SUMIFS(OFFSET([2]掉落汇总!$C$2:$C$871,,MATCH($B192,[2]掉落汇总!$D$1:$M$1)),[2]掉落汇总!$A$2:$A$871,F$1,[2]掉落汇总!$C$2:$C$871,$Q$2)/$Q$3)*宝箱投放计算!E192</f>
        <v>0.61962134251290868</v>
      </c>
      <c r="G192">
        <f ca="1">(SUMIFS(OFFSET([2]掉落汇总!$C$2:$C$871,,MATCH($B192,[2]掉落汇总!$D$1:$M$1)),[2]掉落汇总!$A$2:$A$871,G$1,[2]掉落汇总!$C$2:$C$871,$Q$1)+SUMIFS(OFFSET([2]掉落汇总!$C$2:$C$871,,MATCH($B192,[2]掉落汇总!$D$1:$M$1)),[2]掉落汇总!$A$2:$A$871,G$1,[2]掉落汇总!$C$2:$C$871,$Q$2)/$Q$3)*宝箱投放计算!F192</f>
        <v>0</v>
      </c>
      <c r="H192">
        <f ca="1">(SUMIFS(OFFSET([2]掉落汇总!$C$2:$C$871,,MATCH($B192,[2]掉落汇总!$D$1:$M$1)),[2]掉落汇总!$A$2:$A$871,H$1,[2]掉落汇总!$C$2:$C$871,$Q$1)+SUMIFS(OFFSET([2]掉落汇总!$C$2:$C$871,,MATCH($B192,[2]掉落汇总!$D$1:$M$1)),[2]掉落汇总!$A$2:$A$871,H$1,[2]掉落汇总!$C$2:$C$871,$Q$2)/$Q$3)*宝箱投放计算!G192</f>
        <v>0</v>
      </c>
      <c r="I192">
        <f ca="1">(SUMIFS(OFFSET([2]掉落汇总!$C$2:$C$871,,MATCH($B192,[2]掉落汇总!$D$1:$M$1)),[2]掉落汇总!$A$2:$A$871,I$1,[2]掉落汇总!$C$2:$C$871,$Q$1)+SUMIFS(OFFSET([2]掉落汇总!$C$2:$C$871,,MATCH($B192,[2]掉落汇总!$D$1:$M$1)),[2]掉落汇总!$A$2:$A$871,I$1,[2]掉落汇总!$C$2:$C$871,$Q$2)/$Q$3)*宝箱投放计算!H192</f>
        <v>0</v>
      </c>
      <c r="J192">
        <f ca="1">(SUMIFS(OFFSET([2]掉落汇总!$C$2:$C$871,,MATCH($B192,[2]掉落汇总!$D$1:$M$1)),[2]掉落汇总!$A$2:$A$871,J$1,[2]掉落汇总!$C$2:$C$871,$Q$1)+SUMIFS(OFFSET([2]掉落汇总!$C$2:$C$871,,MATCH($B192,[2]掉落汇总!$D$1:$M$1)),[2]掉落汇总!$A$2:$A$871,J$1,[2]掉落汇总!$C$2:$C$871,$Q$2)/$Q$3)*宝箱投放计算!I192</f>
        <v>0</v>
      </c>
      <c r="K192">
        <f ca="1">(SUMIFS(OFFSET([2]掉落汇总!$C$2:$C$871,,MATCH($B192,[2]掉落汇总!$D$1:$M$1)),[2]掉落汇总!$A$2:$A$871,K$1,[2]掉落汇总!$C$2:$C$871,$Q$1)+SUMIFS(OFFSET([2]掉落汇总!$C$2:$C$871,,MATCH($B192,[2]掉落汇总!$D$1:$M$1)),[2]掉落汇总!$A$2:$A$871,K$1,[2]掉落汇总!$C$2:$C$871,$Q$2)/$Q$3)*宝箱投放计算!J192</f>
        <v>0</v>
      </c>
      <c r="L192">
        <f ca="1">(SUMIFS(OFFSET([2]掉落汇总!$C$2:$C$871,,MATCH($B192,[2]掉落汇总!$D$1:$M$1)),[2]掉落汇总!$A$2:$A$871,L$1,[2]掉落汇总!$C$2:$C$871,$Q$1)+SUMIFS(OFFSET([2]掉落汇总!$C$2:$C$871,,MATCH($B192,[2]掉落汇总!$D$1:$M$1)),[2]掉落汇总!$A$2:$A$871,L$1,[2]掉落汇总!$C$2:$C$871,$Q$2)/$Q$3)*宝箱投放计算!K192</f>
        <v>0.14863748967795209</v>
      </c>
      <c r="M192">
        <f ca="1">(SUMIFS(OFFSET([2]掉落汇总!$C$2:$C$871,,MATCH($B192,[2]掉落汇总!$D$1:$M$1)),[2]掉落汇总!$A$2:$A$871,M$1,[2]掉落汇总!$C$2:$C$871,$Q$1)+SUMIFS(OFFSET([2]掉落汇总!$C$2:$C$871,,MATCH($B192,[2]掉落汇总!$D$1:$M$1)),[2]掉落汇总!$A$2:$A$871,M$1,[2]掉落汇总!$C$2:$C$871,$Q$2)/$Q$3)*宝箱投放计算!L192</f>
        <v>0.14714469228074273</v>
      </c>
      <c r="N192">
        <f ca="1">(SUMIFS(OFFSET([2]掉落汇总!$C$2:$C$871,,MATCH($B192,[2]掉落汇总!$D$1:$M$1)),[2]掉落汇总!$A$2:$A$871,N$1,[2]掉落汇总!$C$2:$C$871,$Q$1)+SUMIFS(OFFSET([2]掉落汇总!$C$2:$C$871,,MATCH($B192,[2]掉落汇总!$D$1:$M$1)),[2]掉落汇总!$A$2:$A$871,N$1,[2]掉落汇总!$C$2:$C$871,$Q$2)/$Q$3)*宝箱投放计算!M192</f>
        <v>3.9341037619867215E-2</v>
      </c>
      <c r="O192">
        <f ca="1">(SUMIFS(OFFSET([2]掉落汇总!$C$2:$C$871,,MATCH($B192,[2]掉落汇总!$D$1:$M$1)),[2]掉落汇总!$A$2:$A$871,O$1,[2]掉落汇总!$C$2:$C$871,$Q$1)+SUMIFS(OFFSET([2]掉落汇总!$C$2:$C$871,,MATCH($B192,[2]掉落汇总!$D$1:$M$1)),[2]掉落汇总!$A$2:$A$871,O$1,[2]掉落汇总!$C$2:$C$871,$Q$2)/$Q$3)*宝箱投放计算!N192</f>
        <v>8.2982769549933721E-2</v>
      </c>
    </row>
    <row r="193" spans="1:15" x14ac:dyDescent="0.2">
      <c r="A193">
        <f>玩家成长时间线!A193</f>
        <v>192</v>
      </c>
      <c r="B193">
        <f>玩家成长时间线!B193</f>
        <v>10</v>
      </c>
      <c r="C193">
        <f ca="1">SUM($D$2:D193)</f>
        <v>518.83392507954352</v>
      </c>
      <c r="D193">
        <f t="shared" ca="1" si="2"/>
        <v>1.4556631548923251</v>
      </c>
      <c r="E193">
        <f ca="1">(SUMIFS(OFFSET([2]掉落汇总!$C$2:$C$871,,MATCH($B193,[2]掉落汇总!$D$1:$M$1)),[2]掉落汇总!$A$2:$A$871,E$1,[2]掉落汇总!$C$2:$C$871,$Q$1)+SUMIFS(OFFSET([2]掉落汇总!$C$2:$C$871,,MATCH($B193,[2]掉落汇总!$D$1:$M$1)),[2]掉落汇总!$A$2:$A$871,E$1,[2]掉落汇总!$C$2:$C$871,$Q$2)/$Q$3)*宝箱投放计算!D193</f>
        <v>0.4179358232509206</v>
      </c>
      <c r="F193">
        <f ca="1">(SUMIFS(OFFSET([2]掉落汇总!$C$2:$C$871,,MATCH($B193,[2]掉落汇总!$D$1:$M$1)),[2]掉落汇总!$A$2:$A$871,F$1,[2]掉落汇总!$C$2:$C$871,$Q$1)+SUMIFS(OFFSET([2]掉落汇总!$C$2:$C$871,,MATCH($B193,[2]掉落汇总!$D$1:$M$1)),[2]掉落汇总!$A$2:$A$871,F$1,[2]掉落汇总!$C$2:$C$871,$Q$2)/$Q$3)*宝箱投放计算!E193</f>
        <v>0.61962134251290868</v>
      </c>
      <c r="G193">
        <f ca="1">(SUMIFS(OFFSET([2]掉落汇总!$C$2:$C$871,,MATCH($B193,[2]掉落汇总!$D$1:$M$1)),[2]掉落汇总!$A$2:$A$871,G$1,[2]掉落汇总!$C$2:$C$871,$Q$1)+SUMIFS(OFFSET([2]掉落汇总!$C$2:$C$871,,MATCH($B193,[2]掉落汇总!$D$1:$M$1)),[2]掉落汇总!$A$2:$A$871,G$1,[2]掉落汇总!$C$2:$C$871,$Q$2)/$Q$3)*宝箱投放计算!F193</f>
        <v>0</v>
      </c>
      <c r="H193">
        <f ca="1">(SUMIFS(OFFSET([2]掉落汇总!$C$2:$C$871,,MATCH($B193,[2]掉落汇总!$D$1:$M$1)),[2]掉落汇总!$A$2:$A$871,H$1,[2]掉落汇总!$C$2:$C$871,$Q$1)+SUMIFS(OFFSET([2]掉落汇总!$C$2:$C$871,,MATCH($B193,[2]掉落汇总!$D$1:$M$1)),[2]掉落汇总!$A$2:$A$871,H$1,[2]掉落汇总!$C$2:$C$871,$Q$2)/$Q$3)*宝箱投放计算!G193</f>
        <v>0</v>
      </c>
      <c r="I193">
        <f ca="1">(SUMIFS(OFFSET([2]掉落汇总!$C$2:$C$871,,MATCH($B193,[2]掉落汇总!$D$1:$M$1)),[2]掉落汇总!$A$2:$A$871,I$1,[2]掉落汇总!$C$2:$C$871,$Q$1)+SUMIFS(OFFSET([2]掉落汇总!$C$2:$C$871,,MATCH($B193,[2]掉落汇总!$D$1:$M$1)),[2]掉落汇总!$A$2:$A$871,I$1,[2]掉落汇总!$C$2:$C$871,$Q$2)/$Q$3)*宝箱投放计算!H193</f>
        <v>0</v>
      </c>
      <c r="J193">
        <f ca="1">(SUMIFS(OFFSET([2]掉落汇总!$C$2:$C$871,,MATCH($B193,[2]掉落汇总!$D$1:$M$1)),[2]掉落汇总!$A$2:$A$871,J$1,[2]掉落汇总!$C$2:$C$871,$Q$1)+SUMIFS(OFFSET([2]掉落汇总!$C$2:$C$871,,MATCH($B193,[2]掉落汇总!$D$1:$M$1)),[2]掉落汇总!$A$2:$A$871,J$1,[2]掉落汇总!$C$2:$C$871,$Q$2)/$Q$3)*宝箱投放计算!I193</f>
        <v>0</v>
      </c>
      <c r="K193">
        <f ca="1">(SUMIFS(OFFSET([2]掉落汇总!$C$2:$C$871,,MATCH($B193,[2]掉落汇总!$D$1:$M$1)),[2]掉落汇总!$A$2:$A$871,K$1,[2]掉落汇总!$C$2:$C$871,$Q$1)+SUMIFS(OFFSET([2]掉落汇总!$C$2:$C$871,,MATCH($B193,[2]掉落汇总!$D$1:$M$1)),[2]掉落汇总!$A$2:$A$871,K$1,[2]掉落汇总!$C$2:$C$871,$Q$2)/$Q$3)*宝箱投放计算!J193</f>
        <v>0</v>
      </c>
      <c r="L193">
        <f ca="1">(SUMIFS(OFFSET([2]掉落汇总!$C$2:$C$871,,MATCH($B193,[2]掉落汇总!$D$1:$M$1)),[2]掉落汇总!$A$2:$A$871,L$1,[2]掉落汇总!$C$2:$C$871,$Q$1)+SUMIFS(OFFSET([2]掉落汇总!$C$2:$C$871,,MATCH($B193,[2]掉落汇总!$D$1:$M$1)),[2]掉落汇总!$A$2:$A$871,L$1,[2]掉落汇总!$C$2:$C$871,$Q$2)/$Q$3)*宝箱投放计算!K193</f>
        <v>0.14863748967795209</v>
      </c>
      <c r="M193">
        <f ca="1">(SUMIFS(OFFSET([2]掉落汇总!$C$2:$C$871,,MATCH($B193,[2]掉落汇总!$D$1:$M$1)),[2]掉落汇总!$A$2:$A$871,M$1,[2]掉落汇总!$C$2:$C$871,$Q$1)+SUMIFS(OFFSET([2]掉落汇总!$C$2:$C$871,,MATCH($B193,[2]掉落汇总!$D$1:$M$1)),[2]掉落汇总!$A$2:$A$871,M$1,[2]掉落汇总!$C$2:$C$871,$Q$2)/$Q$3)*宝箱投放计算!L193</f>
        <v>0.14714469228074273</v>
      </c>
      <c r="N193">
        <f ca="1">(SUMIFS(OFFSET([2]掉落汇总!$C$2:$C$871,,MATCH($B193,[2]掉落汇总!$D$1:$M$1)),[2]掉落汇总!$A$2:$A$871,N$1,[2]掉落汇总!$C$2:$C$871,$Q$1)+SUMIFS(OFFSET([2]掉落汇总!$C$2:$C$871,,MATCH($B193,[2]掉落汇总!$D$1:$M$1)),[2]掉落汇总!$A$2:$A$871,N$1,[2]掉落汇总!$C$2:$C$871,$Q$2)/$Q$3)*宝箱投放计算!M193</f>
        <v>3.9341037619867215E-2</v>
      </c>
      <c r="O193">
        <f ca="1">(SUMIFS(OFFSET([2]掉落汇总!$C$2:$C$871,,MATCH($B193,[2]掉落汇总!$D$1:$M$1)),[2]掉落汇总!$A$2:$A$871,O$1,[2]掉落汇总!$C$2:$C$871,$Q$1)+SUMIFS(OFFSET([2]掉落汇总!$C$2:$C$871,,MATCH($B193,[2]掉落汇总!$D$1:$M$1)),[2]掉落汇总!$A$2:$A$871,O$1,[2]掉落汇总!$C$2:$C$871,$Q$2)/$Q$3)*宝箱投放计算!N193</f>
        <v>8.2982769549933721E-2</v>
      </c>
    </row>
    <row r="194" spans="1:15" x14ac:dyDescent="0.2">
      <c r="A194">
        <f>玩家成长时间线!A194</f>
        <v>193</v>
      </c>
      <c r="B194">
        <f>玩家成长时间线!B194</f>
        <v>10</v>
      </c>
      <c r="C194">
        <f ca="1">SUM($D$2:D194)</f>
        <v>520.29127155900187</v>
      </c>
      <c r="D194">
        <f t="shared" ca="1" si="2"/>
        <v>1.4573464794583428</v>
      </c>
      <c r="E194">
        <f ca="1">(SUMIFS(OFFSET([2]掉落汇总!$C$2:$C$871,,MATCH($B194,[2]掉落汇总!$D$1:$M$1)),[2]掉落汇总!$A$2:$A$871,E$1,[2]掉落汇总!$C$2:$C$871,$Q$1)+SUMIFS(OFFSET([2]掉落汇总!$C$2:$C$871,,MATCH($B194,[2]掉落汇总!$D$1:$M$1)),[2]掉落汇总!$A$2:$A$871,E$1,[2]掉落汇总!$C$2:$C$871,$Q$2)/$Q$3)*宝箱投放计算!D194</f>
        <v>0.41961914781693843</v>
      </c>
      <c r="F194">
        <f ca="1">(SUMIFS(OFFSET([2]掉落汇总!$C$2:$C$871,,MATCH($B194,[2]掉落汇总!$D$1:$M$1)),[2]掉落汇总!$A$2:$A$871,F$1,[2]掉落汇总!$C$2:$C$871,$Q$1)+SUMIFS(OFFSET([2]掉落汇总!$C$2:$C$871,,MATCH($B194,[2]掉落汇总!$D$1:$M$1)),[2]掉落汇总!$A$2:$A$871,F$1,[2]掉落汇总!$C$2:$C$871,$Q$2)/$Q$3)*宝箱投放计算!E194</f>
        <v>0.61962134251290868</v>
      </c>
      <c r="G194">
        <f ca="1">(SUMIFS(OFFSET([2]掉落汇总!$C$2:$C$871,,MATCH($B194,[2]掉落汇总!$D$1:$M$1)),[2]掉落汇总!$A$2:$A$871,G$1,[2]掉落汇总!$C$2:$C$871,$Q$1)+SUMIFS(OFFSET([2]掉落汇总!$C$2:$C$871,,MATCH($B194,[2]掉落汇总!$D$1:$M$1)),[2]掉落汇总!$A$2:$A$871,G$1,[2]掉落汇总!$C$2:$C$871,$Q$2)/$Q$3)*宝箱投放计算!F194</f>
        <v>0</v>
      </c>
      <c r="H194">
        <f ca="1">(SUMIFS(OFFSET([2]掉落汇总!$C$2:$C$871,,MATCH($B194,[2]掉落汇总!$D$1:$M$1)),[2]掉落汇总!$A$2:$A$871,H$1,[2]掉落汇总!$C$2:$C$871,$Q$1)+SUMIFS(OFFSET([2]掉落汇总!$C$2:$C$871,,MATCH($B194,[2]掉落汇总!$D$1:$M$1)),[2]掉落汇总!$A$2:$A$871,H$1,[2]掉落汇总!$C$2:$C$871,$Q$2)/$Q$3)*宝箱投放计算!G194</f>
        <v>0</v>
      </c>
      <c r="I194">
        <f ca="1">(SUMIFS(OFFSET([2]掉落汇总!$C$2:$C$871,,MATCH($B194,[2]掉落汇总!$D$1:$M$1)),[2]掉落汇总!$A$2:$A$871,I$1,[2]掉落汇总!$C$2:$C$871,$Q$1)+SUMIFS(OFFSET([2]掉落汇总!$C$2:$C$871,,MATCH($B194,[2]掉落汇总!$D$1:$M$1)),[2]掉落汇总!$A$2:$A$871,I$1,[2]掉落汇总!$C$2:$C$871,$Q$2)/$Q$3)*宝箱投放计算!H194</f>
        <v>0</v>
      </c>
      <c r="J194">
        <f ca="1">(SUMIFS(OFFSET([2]掉落汇总!$C$2:$C$871,,MATCH($B194,[2]掉落汇总!$D$1:$M$1)),[2]掉落汇总!$A$2:$A$871,J$1,[2]掉落汇总!$C$2:$C$871,$Q$1)+SUMIFS(OFFSET([2]掉落汇总!$C$2:$C$871,,MATCH($B194,[2]掉落汇总!$D$1:$M$1)),[2]掉落汇总!$A$2:$A$871,J$1,[2]掉落汇总!$C$2:$C$871,$Q$2)/$Q$3)*宝箱投放计算!I194</f>
        <v>0</v>
      </c>
      <c r="K194">
        <f ca="1">(SUMIFS(OFFSET([2]掉落汇总!$C$2:$C$871,,MATCH($B194,[2]掉落汇总!$D$1:$M$1)),[2]掉落汇总!$A$2:$A$871,K$1,[2]掉落汇总!$C$2:$C$871,$Q$1)+SUMIFS(OFFSET([2]掉落汇总!$C$2:$C$871,,MATCH($B194,[2]掉落汇总!$D$1:$M$1)),[2]掉落汇总!$A$2:$A$871,K$1,[2]掉落汇总!$C$2:$C$871,$Q$2)/$Q$3)*宝箱投放计算!J194</f>
        <v>0</v>
      </c>
      <c r="L194">
        <f ca="1">(SUMIFS(OFFSET([2]掉落汇总!$C$2:$C$871,,MATCH($B194,[2]掉落汇总!$D$1:$M$1)),[2]掉落汇总!$A$2:$A$871,L$1,[2]掉落汇总!$C$2:$C$871,$Q$1)+SUMIFS(OFFSET([2]掉落汇总!$C$2:$C$871,,MATCH($B194,[2]掉落汇总!$D$1:$M$1)),[2]掉落汇总!$A$2:$A$871,L$1,[2]掉落汇总!$C$2:$C$871,$Q$2)/$Q$3)*宝箱投放计算!K194</f>
        <v>0.14863748967795209</v>
      </c>
      <c r="M194">
        <f ca="1">(SUMIFS(OFFSET([2]掉落汇总!$C$2:$C$871,,MATCH($B194,[2]掉落汇总!$D$1:$M$1)),[2]掉落汇总!$A$2:$A$871,M$1,[2]掉落汇总!$C$2:$C$871,$Q$1)+SUMIFS(OFFSET([2]掉落汇总!$C$2:$C$871,,MATCH($B194,[2]掉落汇总!$D$1:$M$1)),[2]掉落汇总!$A$2:$A$871,M$1,[2]掉落汇总!$C$2:$C$871,$Q$2)/$Q$3)*宝箱投放计算!L194</f>
        <v>0.14714469228074273</v>
      </c>
      <c r="N194">
        <f ca="1">(SUMIFS(OFFSET([2]掉落汇总!$C$2:$C$871,,MATCH($B194,[2]掉落汇总!$D$1:$M$1)),[2]掉落汇总!$A$2:$A$871,N$1,[2]掉落汇总!$C$2:$C$871,$Q$1)+SUMIFS(OFFSET([2]掉落汇总!$C$2:$C$871,,MATCH($B194,[2]掉落汇总!$D$1:$M$1)),[2]掉落汇总!$A$2:$A$871,N$1,[2]掉落汇总!$C$2:$C$871,$Q$2)/$Q$3)*宝箱投放计算!M194</f>
        <v>3.9341037619867215E-2</v>
      </c>
      <c r="O194">
        <f ca="1">(SUMIFS(OFFSET([2]掉落汇总!$C$2:$C$871,,MATCH($B194,[2]掉落汇总!$D$1:$M$1)),[2]掉落汇总!$A$2:$A$871,O$1,[2]掉落汇总!$C$2:$C$871,$Q$1)+SUMIFS(OFFSET([2]掉落汇总!$C$2:$C$871,,MATCH($B194,[2]掉落汇总!$D$1:$M$1)),[2]掉落汇总!$A$2:$A$871,O$1,[2]掉落汇总!$C$2:$C$871,$Q$2)/$Q$3)*宝箱投放计算!N194</f>
        <v>8.2982769549933721E-2</v>
      </c>
    </row>
    <row r="195" spans="1:15" x14ac:dyDescent="0.2">
      <c r="A195">
        <f>玩家成长时间线!A195</f>
        <v>194</v>
      </c>
      <c r="B195">
        <f>玩家成长时间线!B195</f>
        <v>10</v>
      </c>
      <c r="C195">
        <f ca="1">SUM($D$2:D195)</f>
        <v>521.76713460868643</v>
      </c>
      <c r="D195">
        <f t="shared" ref="D195:D258" ca="1" si="3">SUM(E195:O195)</f>
        <v>1.4758630496845395</v>
      </c>
      <c r="E195">
        <f ca="1">(SUMIFS(OFFSET([2]掉落汇总!$C$2:$C$871,,MATCH($B195,[2]掉落汇总!$D$1:$M$1)),[2]掉落汇总!$A$2:$A$871,E$1,[2]掉落汇总!$C$2:$C$871,$Q$1)+SUMIFS(OFFSET([2]掉落汇总!$C$2:$C$871,,MATCH($B195,[2]掉落汇总!$D$1:$M$1)),[2]掉落汇总!$A$2:$A$871,E$1,[2]掉落汇总!$C$2:$C$871,$Q$2)/$Q$3)*宝箱投放计算!D195</f>
        <v>0.43813571804313511</v>
      </c>
      <c r="F195">
        <f ca="1">(SUMIFS(OFFSET([2]掉落汇总!$C$2:$C$871,,MATCH($B195,[2]掉落汇总!$D$1:$M$1)),[2]掉落汇总!$A$2:$A$871,F$1,[2]掉落汇总!$C$2:$C$871,$Q$1)+SUMIFS(OFFSET([2]掉落汇总!$C$2:$C$871,,MATCH($B195,[2]掉落汇总!$D$1:$M$1)),[2]掉落汇总!$A$2:$A$871,F$1,[2]掉落汇总!$C$2:$C$871,$Q$2)/$Q$3)*宝箱投放计算!E195</f>
        <v>0.61962134251290868</v>
      </c>
      <c r="G195">
        <f ca="1">(SUMIFS(OFFSET([2]掉落汇总!$C$2:$C$871,,MATCH($B195,[2]掉落汇总!$D$1:$M$1)),[2]掉落汇总!$A$2:$A$871,G$1,[2]掉落汇总!$C$2:$C$871,$Q$1)+SUMIFS(OFFSET([2]掉落汇总!$C$2:$C$871,,MATCH($B195,[2]掉落汇总!$D$1:$M$1)),[2]掉落汇总!$A$2:$A$871,G$1,[2]掉落汇总!$C$2:$C$871,$Q$2)/$Q$3)*宝箱投放计算!F195</f>
        <v>0</v>
      </c>
      <c r="H195">
        <f ca="1">(SUMIFS(OFFSET([2]掉落汇总!$C$2:$C$871,,MATCH($B195,[2]掉落汇总!$D$1:$M$1)),[2]掉落汇总!$A$2:$A$871,H$1,[2]掉落汇总!$C$2:$C$871,$Q$1)+SUMIFS(OFFSET([2]掉落汇总!$C$2:$C$871,,MATCH($B195,[2]掉落汇总!$D$1:$M$1)),[2]掉落汇总!$A$2:$A$871,H$1,[2]掉落汇总!$C$2:$C$871,$Q$2)/$Q$3)*宝箱投放计算!G195</f>
        <v>0</v>
      </c>
      <c r="I195">
        <f ca="1">(SUMIFS(OFFSET([2]掉落汇总!$C$2:$C$871,,MATCH($B195,[2]掉落汇总!$D$1:$M$1)),[2]掉落汇总!$A$2:$A$871,I$1,[2]掉落汇总!$C$2:$C$871,$Q$1)+SUMIFS(OFFSET([2]掉落汇总!$C$2:$C$871,,MATCH($B195,[2]掉落汇总!$D$1:$M$1)),[2]掉落汇总!$A$2:$A$871,I$1,[2]掉落汇总!$C$2:$C$871,$Q$2)/$Q$3)*宝箱投放计算!H195</f>
        <v>0</v>
      </c>
      <c r="J195">
        <f ca="1">(SUMIFS(OFFSET([2]掉落汇总!$C$2:$C$871,,MATCH($B195,[2]掉落汇总!$D$1:$M$1)),[2]掉落汇总!$A$2:$A$871,J$1,[2]掉落汇总!$C$2:$C$871,$Q$1)+SUMIFS(OFFSET([2]掉落汇总!$C$2:$C$871,,MATCH($B195,[2]掉落汇总!$D$1:$M$1)),[2]掉落汇总!$A$2:$A$871,J$1,[2]掉落汇总!$C$2:$C$871,$Q$2)/$Q$3)*宝箱投放计算!I195</f>
        <v>0</v>
      </c>
      <c r="K195">
        <f ca="1">(SUMIFS(OFFSET([2]掉落汇总!$C$2:$C$871,,MATCH($B195,[2]掉落汇总!$D$1:$M$1)),[2]掉落汇总!$A$2:$A$871,K$1,[2]掉落汇总!$C$2:$C$871,$Q$1)+SUMIFS(OFFSET([2]掉落汇总!$C$2:$C$871,,MATCH($B195,[2]掉落汇总!$D$1:$M$1)),[2]掉落汇总!$A$2:$A$871,K$1,[2]掉落汇总!$C$2:$C$871,$Q$2)/$Q$3)*宝箱投放计算!J195</f>
        <v>0</v>
      </c>
      <c r="L195">
        <f ca="1">(SUMIFS(OFFSET([2]掉落汇总!$C$2:$C$871,,MATCH($B195,[2]掉落汇总!$D$1:$M$1)),[2]掉落汇总!$A$2:$A$871,L$1,[2]掉落汇总!$C$2:$C$871,$Q$1)+SUMIFS(OFFSET([2]掉落汇总!$C$2:$C$871,,MATCH($B195,[2]掉落汇总!$D$1:$M$1)),[2]掉落汇总!$A$2:$A$871,L$1,[2]掉落汇总!$C$2:$C$871,$Q$2)/$Q$3)*宝箱投放计算!K195</f>
        <v>0.14863748967795209</v>
      </c>
      <c r="M195">
        <f ca="1">(SUMIFS(OFFSET([2]掉落汇总!$C$2:$C$871,,MATCH($B195,[2]掉落汇总!$D$1:$M$1)),[2]掉落汇总!$A$2:$A$871,M$1,[2]掉落汇总!$C$2:$C$871,$Q$1)+SUMIFS(OFFSET([2]掉落汇总!$C$2:$C$871,,MATCH($B195,[2]掉落汇总!$D$1:$M$1)),[2]掉落汇总!$A$2:$A$871,M$1,[2]掉落汇总!$C$2:$C$871,$Q$2)/$Q$3)*宝箱投放计算!L195</f>
        <v>0.14714469228074273</v>
      </c>
      <c r="N195">
        <f ca="1">(SUMIFS(OFFSET([2]掉落汇总!$C$2:$C$871,,MATCH($B195,[2]掉落汇总!$D$1:$M$1)),[2]掉落汇总!$A$2:$A$871,N$1,[2]掉落汇总!$C$2:$C$871,$Q$1)+SUMIFS(OFFSET([2]掉落汇总!$C$2:$C$871,,MATCH($B195,[2]掉落汇总!$D$1:$M$1)),[2]掉落汇总!$A$2:$A$871,N$1,[2]掉落汇总!$C$2:$C$871,$Q$2)/$Q$3)*宝箱投放计算!M195</f>
        <v>3.9341037619867215E-2</v>
      </c>
      <c r="O195">
        <f ca="1">(SUMIFS(OFFSET([2]掉落汇总!$C$2:$C$871,,MATCH($B195,[2]掉落汇总!$D$1:$M$1)),[2]掉落汇总!$A$2:$A$871,O$1,[2]掉落汇总!$C$2:$C$871,$Q$1)+SUMIFS(OFFSET([2]掉落汇总!$C$2:$C$871,,MATCH($B195,[2]掉落汇总!$D$1:$M$1)),[2]掉落汇总!$A$2:$A$871,O$1,[2]掉落汇总!$C$2:$C$871,$Q$2)/$Q$3)*宝箱投放计算!N195</f>
        <v>8.2982769549933721E-2</v>
      </c>
    </row>
    <row r="196" spans="1:15" x14ac:dyDescent="0.2">
      <c r="A196">
        <f>玩家成长时间线!A196</f>
        <v>195</v>
      </c>
      <c r="B196">
        <f>玩家成长时间线!B196</f>
        <v>10</v>
      </c>
      <c r="C196">
        <f ca="1">SUM($D$2:D196)</f>
        <v>523.22784773727676</v>
      </c>
      <c r="D196">
        <f t="shared" ca="1" si="3"/>
        <v>1.4607131285903785</v>
      </c>
      <c r="E196">
        <f ca="1">(SUMIFS(OFFSET([2]掉落汇总!$C$2:$C$871,,MATCH($B196,[2]掉落汇总!$D$1:$M$1)),[2]掉落汇总!$A$2:$A$871,E$1,[2]掉落汇总!$C$2:$C$871,$Q$1)+SUMIFS(OFFSET([2]掉落汇总!$C$2:$C$871,,MATCH($B196,[2]掉落汇总!$D$1:$M$1)),[2]掉落汇总!$A$2:$A$871,E$1,[2]掉落汇总!$C$2:$C$871,$Q$2)/$Q$3)*宝箱投放计算!D196</f>
        <v>0.4229857969489742</v>
      </c>
      <c r="F196">
        <f ca="1">(SUMIFS(OFFSET([2]掉落汇总!$C$2:$C$871,,MATCH($B196,[2]掉落汇总!$D$1:$M$1)),[2]掉落汇总!$A$2:$A$871,F$1,[2]掉落汇总!$C$2:$C$871,$Q$1)+SUMIFS(OFFSET([2]掉落汇总!$C$2:$C$871,,MATCH($B196,[2]掉落汇总!$D$1:$M$1)),[2]掉落汇总!$A$2:$A$871,F$1,[2]掉落汇总!$C$2:$C$871,$Q$2)/$Q$3)*宝箱投放计算!E196</f>
        <v>0.61962134251290868</v>
      </c>
      <c r="G196">
        <f ca="1">(SUMIFS(OFFSET([2]掉落汇总!$C$2:$C$871,,MATCH($B196,[2]掉落汇总!$D$1:$M$1)),[2]掉落汇总!$A$2:$A$871,G$1,[2]掉落汇总!$C$2:$C$871,$Q$1)+SUMIFS(OFFSET([2]掉落汇总!$C$2:$C$871,,MATCH($B196,[2]掉落汇总!$D$1:$M$1)),[2]掉落汇总!$A$2:$A$871,G$1,[2]掉落汇总!$C$2:$C$871,$Q$2)/$Q$3)*宝箱投放计算!F196</f>
        <v>0</v>
      </c>
      <c r="H196">
        <f ca="1">(SUMIFS(OFFSET([2]掉落汇总!$C$2:$C$871,,MATCH($B196,[2]掉落汇总!$D$1:$M$1)),[2]掉落汇总!$A$2:$A$871,H$1,[2]掉落汇总!$C$2:$C$871,$Q$1)+SUMIFS(OFFSET([2]掉落汇总!$C$2:$C$871,,MATCH($B196,[2]掉落汇总!$D$1:$M$1)),[2]掉落汇总!$A$2:$A$871,H$1,[2]掉落汇总!$C$2:$C$871,$Q$2)/$Q$3)*宝箱投放计算!G196</f>
        <v>0</v>
      </c>
      <c r="I196">
        <f ca="1">(SUMIFS(OFFSET([2]掉落汇总!$C$2:$C$871,,MATCH($B196,[2]掉落汇总!$D$1:$M$1)),[2]掉落汇总!$A$2:$A$871,I$1,[2]掉落汇总!$C$2:$C$871,$Q$1)+SUMIFS(OFFSET([2]掉落汇总!$C$2:$C$871,,MATCH($B196,[2]掉落汇总!$D$1:$M$1)),[2]掉落汇总!$A$2:$A$871,I$1,[2]掉落汇总!$C$2:$C$871,$Q$2)/$Q$3)*宝箱投放计算!H196</f>
        <v>0</v>
      </c>
      <c r="J196">
        <f ca="1">(SUMIFS(OFFSET([2]掉落汇总!$C$2:$C$871,,MATCH($B196,[2]掉落汇总!$D$1:$M$1)),[2]掉落汇总!$A$2:$A$871,J$1,[2]掉落汇总!$C$2:$C$871,$Q$1)+SUMIFS(OFFSET([2]掉落汇总!$C$2:$C$871,,MATCH($B196,[2]掉落汇总!$D$1:$M$1)),[2]掉落汇总!$A$2:$A$871,J$1,[2]掉落汇总!$C$2:$C$871,$Q$2)/$Q$3)*宝箱投放计算!I196</f>
        <v>0</v>
      </c>
      <c r="K196">
        <f ca="1">(SUMIFS(OFFSET([2]掉落汇总!$C$2:$C$871,,MATCH($B196,[2]掉落汇总!$D$1:$M$1)),[2]掉落汇总!$A$2:$A$871,K$1,[2]掉落汇总!$C$2:$C$871,$Q$1)+SUMIFS(OFFSET([2]掉落汇总!$C$2:$C$871,,MATCH($B196,[2]掉落汇总!$D$1:$M$1)),[2]掉落汇总!$A$2:$A$871,K$1,[2]掉落汇总!$C$2:$C$871,$Q$2)/$Q$3)*宝箱投放计算!J196</f>
        <v>0</v>
      </c>
      <c r="L196">
        <f ca="1">(SUMIFS(OFFSET([2]掉落汇总!$C$2:$C$871,,MATCH($B196,[2]掉落汇总!$D$1:$M$1)),[2]掉落汇总!$A$2:$A$871,L$1,[2]掉落汇总!$C$2:$C$871,$Q$1)+SUMIFS(OFFSET([2]掉落汇总!$C$2:$C$871,,MATCH($B196,[2]掉落汇总!$D$1:$M$1)),[2]掉落汇总!$A$2:$A$871,L$1,[2]掉落汇总!$C$2:$C$871,$Q$2)/$Q$3)*宝箱投放计算!K196</f>
        <v>0.14863748967795209</v>
      </c>
      <c r="M196">
        <f ca="1">(SUMIFS(OFFSET([2]掉落汇总!$C$2:$C$871,,MATCH($B196,[2]掉落汇总!$D$1:$M$1)),[2]掉落汇总!$A$2:$A$871,M$1,[2]掉落汇总!$C$2:$C$871,$Q$1)+SUMIFS(OFFSET([2]掉落汇总!$C$2:$C$871,,MATCH($B196,[2]掉落汇总!$D$1:$M$1)),[2]掉落汇总!$A$2:$A$871,M$1,[2]掉落汇总!$C$2:$C$871,$Q$2)/$Q$3)*宝箱投放计算!L196</f>
        <v>0.14714469228074273</v>
      </c>
      <c r="N196">
        <f ca="1">(SUMIFS(OFFSET([2]掉落汇总!$C$2:$C$871,,MATCH($B196,[2]掉落汇总!$D$1:$M$1)),[2]掉落汇总!$A$2:$A$871,N$1,[2]掉落汇总!$C$2:$C$871,$Q$1)+SUMIFS(OFFSET([2]掉落汇总!$C$2:$C$871,,MATCH($B196,[2]掉落汇总!$D$1:$M$1)),[2]掉落汇总!$A$2:$A$871,N$1,[2]掉落汇总!$C$2:$C$871,$Q$2)/$Q$3)*宝箱投放计算!M196</f>
        <v>3.9341037619867215E-2</v>
      </c>
      <c r="O196">
        <f ca="1">(SUMIFS(OFFSET([2]掉落汇总!$C$2:$C$871,,MATCH($B196,[2]掉落汇总!$D$1:$M$1)),[2]掉落汇总!$A$2:$A$871,O$1,[2]掉落汇总!$C$2:$C$871,$Q$1)+SUMIFS(OFFSET([2]掉落汇总!$C$2:$C$871,,MATCH($B196,[2]掉落汇总!$D$1:$M$1)),[2]掉落汇总!$A$2:$A$871,O$1,[2]掉落汇总!$C$2:$C$871,$Q$2)/$Q$3)*宝箱投放计算!N196</f>
        <v>8.2982769549933721E-2</v>
      </c>
    </row>
    <row r="197" spans="1:15" x14ac:dyDescent="0.2">
      <c r="A197">
        <f>玩家成长时间线!A197</f>
        <v>196</v>
      </c>
      <c r="B197">
        <f>玩家成长时间线!B197</f>
        <v>8</v>
      </c>
      <c r="C197">
        <f ca="1">SUM($D$2:D197)</f>
        <v>525.59733449438102</v>
      </c>
      <c r="D197">
        <f t="shared" ca="1" si="3"/>
        <v>2.3694867571042986</v>
      </c>
      <c r="E197">
        <f ca="1">(SUMIFS(OFFSET([2]掉落汇总!$C$2:$C$871,,MATCH($B197,[2]掉落汇总!$D$1:$M$1)),[2]掉落汇总!$A$2:$A$871,E$1,[2]掉落汇总!$C$2:$C$871,$Q$1)+SUMIFS(OFFSET([2]掉落汇总!$C$2:$C$871,,MATCH($B197,[2]掉落汇总!$D$1:$M$1)),[2]掉落汇总!$A$2:$A$871,E$1,[2]掉落汇总!$C$2:$C$871,$Q$2)/$Q$3)*宝箱投放计算!D197</f>
        <v>0.43663846153846153</v>
      </c>
      <c r="F197">
        <f ca="1">(SUMIFS(OFFSET([2]掉落汇总!$C$2:$C$871,,MATCH($B197,[2]掉落汇总!$D$1:$M$1)),[2]掉落汇总!$A$2:$A$871,F$1,[2]掉落汇总!$C$2:$C$871,$Q$1)+SUMIFS(OFFSET([2]掉落汇总!$C$2:$C$871,,MATCH($B197,[2]掉落汇总!$D$1:$M$1)),[2]掉落汇总!$A$2:$A$871,F$1,[2]掉落汇总!$C$2:$C$871,$Q$2)/$Q$3)*宝箱投放计算!E197</f>
        <v>0.49569707401032698</v>
      </c>
      <c r="G197">
        <f ca="1">(SUMIFS(OFFSET([2]掉落汇总!$C$2:$C$871,,MATCH($B197,[2]掉落汇总!$D$1:$M$1)),[2]掉落汇总!$A$2:$A$871,G$1,[2]掉落汇总!$C$2:$C$871,$Q$1)+SUMIFS(OFFSET([2]掉落汇总!$C$2:$C$871,,MATCH($B197,[2]掉落汇总!$D$1:$M$1)),[2]掉落汇总!$A$2:$A$871,G$1,[2]掉落汇总!$C$2:$C$871,$Q$2)/$Q$3)*宝箱投放计算!F197</f>
        <v>1.0190452324270141</v>
      </c>
      <c r="H197">
        <f ca="1">(SUMIFS(OFFSET([2]掉落汇总!$C$2:$C$871,,MATCH($B197,[2]掉落汇总!$D$1:$M$1)),[2]掉落汇总!$A$2:$A$871,H$1,[2]掉落汇总!$C$2:$C$871,$Q$1)+SUMIFS(OFFSET([2]掉落汇总!$C$2:$C$871,,MATCH($B197,[2]掉落汇总!$D$1:$M$1)),[2]掉落汇总!$A$2:$A$871,H$1,[2]掉落汇总!$C$2:$C$871,$Q$2)/$Q$3)*宝箱投放计算!G197</f>
        <v>0</v>
      </c>
      <c r="I197">
        <f ca="1">(SUMIFS(OFFSET([2]掉落汇总!$C$2:$C$871,,MATCH($B197,[2]掉落汇总!$D$1:$M$1)),[2]掉落汇总!$A$2:$A$871,I$1,[2]掉落汇总!$C$2:$C$871,$Q$1)+SUMIFS(OFFSET([2]掉落汇总!$C$2:$C$871,,MATCH($B197,[2]掉落汇总!$D$1:$M$1)),[2]掉落汇总!$A$2:$A$871,I$1,[2]掉落汇总!$C$2:$C$871,$Q$2)/$Q$3)*宝箱投放计算!H197</f>
        <v>0</v>
      </c>
      <c r="J197">
        <f ca="1">(SUMIFS(OFFSET([2]掉落汇总!$C$2:$C$871,,MATCH($B197,[2]掉落汇总!$D$1:$M$1)),[2]掉落汇总!$A$2:$A$871,J$1,[2]掉落汇总!$C$2:$C$871,$Q$1)+SUMIFS(OFFSET([2]掉落汇总!$C$2:$C$871,,MATCH($B197,[2]掉落汇总!$D$1:$M$1)),[2]掉落汇总!$A$2:$A$871,J$1,[2]掉落汇总!$C$2:$C$871,$Q$2)/$Q$3)*宝箱投放计算!I197</f>
        <v>0</v>
      </c>
      <c r="K197">
        <f ca="1">(SUMIFS(OFFSET([2]掉落汇总!$C$2:$C$871,,MATCH($B197,[2]掉落汇总!$D$1:$M$1)),[2]掉落汇总!$A$2:$A$871,K$1,[2]掉落汇总!$C$2:$C$871,$Q$1)+SUMIFS(OFFSET([2]掉落汇总!$C$2:$C$871,,MATCH($B197,[2]掉落汇总!$D$1:$M$1)),[2]掉落汇总!$A$2:$A$871,K$1,[2]掉落汇总!$C$2:$C$871,$Q$2)/$Q$3)*宝箱投放计算!J197</f>
        <v>0</v>
      </c>
      <c r="L197">
        <f ca="1">(SUMIFS(OFFSET([2]掉落汇总!$C$2:$C$871,,MATCH($B197,[2]掉落汇总!$D$1:$M$1)),[2]掉落汇总!$A$2:$A$871,L$1,[2]掉落汇总!$C$2:$C$871,$Q$1)+SUMIFS(OFFSET([2]掉落汇总!$C$2:$C$871,,MATCH($B197,[2]掉落汇总!$D$1:$M$1)),[2]掉落汇总!$A$2:$A$871,L$1,[2]掉落汇总!$C$2:$C$871,$Q$2)/$Q$3)*宝箱投放计算!K197</f>
        <v>0.14863748967795209</v>
      </c>
      <c r="M197">
        <f ca="1">(SUMIFS(OFFSET([2]掉落汇总!$C$2:$C$871,,MATCH($B197,[2]掉落汇总!$D$1:$M$1)),[2]掉落汇总!$A$2:$A$871,M$1,[2]掉落汇总!$C$2:$C$871,$Q$1)+SUMIFS(OFFSET([2]掉落汇总!$C$2:$C$871,,MATCH($B197,[2]掉落汇总!$D$1:$M$1)),[2]掉落汇总!$A$2:$A$871,M$1,[2]掉落汇总!$C$2:$C$871,$Q$2)/$Q$3)*宝箱投放计算!L197</f>
        <v>0.14714469228074273</v>
      </c>
      <c r="N197">
        <f ca="1">(SUMIFS(OFFSET([2]掉落汇总!$C$2:$C$871,,MATCH($B197,[2]掉落汇总!$D$1:$M$1)),[2]掉落汇总!$A$2:$A$871,N$1,[2]掉落汇总!$C$2:$C$871,$Q$1)+SUMIFS(OFFSET([2]掉落汇总!$C$2:$C$871,,MATCH($B197,[2]掉落汇总!$D$1:$M$1)),[2]掉落汇总!$A$2:$A$871,N$1,[2]掉落汇总!$C$2:$C$871,$Q$2)/$Q$3)*宝箱投放计算!M197</f>
        <v>3.9341037619867215E-2</v>
      </c>
      <c r="O197">
        <f ca="1">(SUMIFS(OFFSET([2]掉落汇总!$C$2:$C$871,,MATCH($B197,[2]掉落汇总!$D$1:$M$1)),[2]掉落汇总!$A$2:$A$871,O$1,[2]掉落汇总!$C$2:$C$871,$Q$1)+SUMIFS(OFFSET([2]掉落汇总!$C$2:$C$871,,MATCH($B197,[2]掉落汇总!$D$1:$M$1)),[2]掉落汇总!$A$2:$A$871,O$1,[2]掉落汇总!$C$2:$C$871,$Q$2)/$Q$3)*宝箱投放计算!N197</f>
        <v>8.2982769549933721E-2</v>
      </c>
    </row>
    <row r="198" spans="1:15" x14ac:dyDescent="0.2">
      <c r="A198">
        <f>玩家成长时间线!A198</f>
        <v>197</v>
      </c>
      <c r="B198">
        <f>玩家成长时间线!B198</f>
        <v>8</v>
      </c>
      <c r="C198">
        <f ca="1">SUM($D$2:D198)</f>
        <v>526.90104524982758</v>
      </c>
      <c r="D198">
        <f t="shared" ca="1" si="3"/>
        <v>1.303710755446515</v>
      </c>
      <c r="E198">
        <f ca="1">(SUMIFS(OFFSET([2]掉落汇总!$C$2:$C$871,,MATCH($B198,[2]掉落汇总!$D$1:$M$1)),[2]掉落汇总!$A$2:$A$871,E$1,[2]掉落汇总!$C$2:$C$871,$Q$1)+SUMIFS(OFFSET([2]掉落汇总!$C$2:$C$871,,MATCH($B198,[2]掉落汇总!$D$1:$M$1)),[2]掉落汇总!$A$2:$A$871,E$1,[2]掉落汇总!$C$2:$C$871,$Q$2)/$Q$3)*宝箱投放计算!D198</f>
        <v>0.38990769230769234</v>
      </c>
      <c r="F198">
        <f ca="1">(SUMIFS(OFFSET([2]掉落汇总!$C$2:$C$871,,MATCH($B198,[2]掉落汇总!$D$1:$M$1)),[2]掉落汇总!$A$2:$A$871,F$1,[2]掉落汇总!$C$2:$C$871,$Q$1)+SUMIFS(OFFSET([2]掉落汇总!$C$2:$C$871,,MATCH($B198,[2]掉落汇总!$D$1:$M$1)),[2]掉落汇总!$A$2:$A$871,F$1,[2]掉落汇总!$C$2:$C$871,$Q$2)/$Q$3)*宝箱投放计算!E198</f>
        <v>0.49569707401032698</v>
      </c>
      <c r="G198">
        <f ca="1">(SUMIFS(OFFSET([2]掉落汇总!$C$2:$C$871,,MATCH($B198,[2]掉落汇总!$D$1:$M$1)),[2]掉落汇总!$A$2:$A$871,G$1,[2]掉落汇总!$C$2:$C$871,$Q$1)+SUMIFS(OFFSET([2]掉落汇总!$C$2:$C$871,,MATCH($B198,[2]掉落汇总!$D$1:$M$1)),[2]掉落汇总!$A$2:$A$871,G$1,[2]掉落汇总!$C$2:$C$871,$Q$2)/$Q$3)*宝箱投放计算!F198</f>
        <v>0</v>
      </c>
      <c r="H198">
        <f ca="1">(SUMIFS(OFFSET([2]掉落汇总!$C$2:$C$871,,MATCH($B198,[2]掉落汇总!$D$1:$M$1)),[2]掉落汇总!$A$2:$A$871,H$1,[2]掉落汇总!$C$2:$C$871,$Q$1)+SUMIFS(OFFSET([2]掉落汇总!$C$2:$C$871,,MATCH($B198,[2]掉落汇总!$D$1:$M$1)),[2]掉落汇总!$A$2:$A$871,H$1,[2]掉落汇总!$C$2:$C$871,$Q$2)/$Q$3)*宝箱投放计算!G198</f>
        <v>0</v>
      </c>
      <c r="I198">
        <f ca="1">(SUMIFS(OFFSET([2]掉落汇总!$C$2:$C$871,,MATCH($B198,[2]掉落汇总!$D$1:$M$1)),[2]掉落汇总!$A$2:$A$871,I$1,[2]掉落汇总!$C$2:$C$871,$Q$1)+SUMIFS(OFFSET([2]掉落汇总!$C$2:$C$871,,MATCH($B198,[2]掉落汇总!$D$1:$M$1)),[2]掉落汇总!$A$2:$A$871,I$1,[2]掉落汇总!$C$2:$C$871,$Q$2)/$Q$3)*宝箱投放计算!H198</f>
        <v>0</v>
      </c>
      <c r="J198">
        <f ca="1">(SUMIFS(OFFSET([2]掉落汇总!$C$2:$C$871,,MATCH($B198,[2]掉落汇总!$D$1:$M$1)),[2]掉落汇总!$A$2:$A$871,J$1,[2]掉落汇总!$C$2:$C$871,$Q$1)+SUMIFS(OFFSET([2]掉落汇总!$C$2:$C$871,,MATCH($B198,[2]掉落汇总!$D$1:$M$1)),[2]掉落汇总!$A$2:$A$871,J$1,[2]掉落汇总!$C$2:$C$871,$Q$2)/$Q$3)*宝箱投放计算!I198</f>
        <v>0</v>
      </c>
      <c r="K198">
        <f ca="1">(SUMIFS(OFFSET([2]掉落汇总!$C$2:$C$871,,MATCH($B198,[2]掉落汇总!$D$1:$M$1)),[2]掉落汇总!$A$2:$A$871,K$1,[2]掉落汇总!$C$2:$C$871,$Q$1)+SUMIFS(OFFSET([2]掉落汇总!$C$2:$C$871,,MATCH($B198,[2]掉落汇总!$D$1:$M$1)),[2]掉落汇总!$A$2:$A$871,K$1,[2]掉落汇总!$C$2:$C$871,$Q$2)/$Q$3)*宝箱投放计算!J198</f>
        <v>0</v>
      </c>
      <c r="L198">
        <f ca="1">(SUMIFS(OFFSET([2]掉落汇总!$C$2:$C$871,,MATCH($B198,[2]掉落汇总!$D$1:$M$1)),[2]掉落汇总!$A$2:$A$871,L$1,[2]掉落汇总!$C$2:$C$871,$Q$1)+SUMIFS(OFFSET([2]掉落汇总!$C$2:$C$871,,MATCH($B198,[2]掉落汇总!$D$1:$M$1)),[2]掉落汇总!$A$2:$A$871,L$1,[2]掉落汇总!$C$2:$C$871,$Q$2)/$Q$3)*宝箱投放计算!K198</f>
        <v>0.14863748967795209</v>
      </c>
      <c r="M198">
        <f ca="1">(SUMIFS(OFFSET([2]掉落汇总!$C$2:$C$871,,MATCH($B198,[2]掉落汇总!$D$1:$M$1)),[2]掉落汇总!$A$2:$A$871,M$1,[2]掉落汇总!$C$2:$C$871,$Q$1)+SUMIFS(OFFSET([2]掉落汇总!$C$2:$C$871,,MATCH($B198,[2]掉落汇总!$D$1:$M$1)),[2]掉落汇总!$A$2:$A$871,M$1,[2]掉落汇总!$C$2:$C$871,$Q$2)/$Q$3)*宝箱投放计算!L198</f>
        <v>0.14714469228074273</v>
      </c>
      <c r="N198">
        <f ca="1">(SUMIFS(OFFSET([2]掉落汇总!$C$2:$C$871,,MATCH($B198,[2]掉落汇总!$D$1:$M$1)),[2]掉落汇总!$A$2:$A$871,N$1,[2]掉落汇总!$C$2:$C$871,$Q$1)+SUMIFS(OFFSET([2]掉落汇总!$C$2:$C$871,,MATCH($B198,[2]掉落汇总!$D$1:$M$1)),[2]掉落汇总!$A$2:$A$871,N$1,[2]掉落汇总!$C$2:$C$871,$Q$2)/$Q$3)*宝箱投放计算!M198</f>
        <v>3.9341037619867215E-2</v>
      </c>
      <c r="O198">
        <f ca="1">(SUMIFS(OFFSET([2]掉落汇总!$C$2:$C$871,,MATCH($B198,[2]掉落汇总!$D$1:$M$1)),[2]掉落汇总!$A$2:$A$871,O$1,[2]掉落汇总!$C$2:$C$871,$Q$1)+SUMIFS(OFFSET([2]掉落汇总!$C$2:$C$871,,MATCH($B198,[2]掉落汇总!$D$1:$M$1)),[2]掉落汇总!$A$2:$A$871,O$1,[2]掉落汇总!$C$2:$C$871,$Q$2)/$Q$3)*宝箱投放计算!N198</f>
        <v>8.2982769549933721E-2</v>
      </c>
    </row>
    <row r="199" spans="1:15" x14ac:dyDescent="0.2">
      <c r="A199">
        <f>玩家成长时间线!A199</f>
        <v>198</v>
      </c>
      <c r="B199">
        <f>玩家成长时间线!B199</f>
        <v>8</v>
      </c>
      <c r="C199">
        <f ca="1">SUM($D$2:D199)</f>
        <v>528.21514062065876</v>
      </c>
      <c r="D199">
        <f t="shared" ca="1" si="3"/>
        <v>1.3140953708311305</v>
      </c>
      <c r="E199">
        <f ca="1">(SUMIFS(OFFSET([2]掉落汇总!$C$2:$C$871,,MATCH($B199,[2]掉落汇总!$D$1:$M$1)),[2]掉落汇总!$A$2:$A$871,E$1,[2]掉落汇总!$C$2:$C$871,$Q$1)+SUMIFS(OFFSET([2]掉落汇总!$C$2:$C$871,,MATCH($B199,[2]掉落汇总!$D$1:$M$1)),[2]掉落汇总!$A$2:$A$871,E$1,[2]掉落汇总!$C$2:$C$871,$Q$2)/$Q$3)*宝箱投放计算!D199</f>
        <v>0.40029230769230773</v>
      </c>
      <c r="F199">
        <f ca="1">(SUMIFS(OFFSET([2]掉落汇总!$C$2:$C$871,,MATCH($B199,[2]掉落汇总!$D$1:$M$1)),[2]掉落汇总!$A$2:$A$871,F$1,[2]掉落汇总!$C$2:$C$871,$Q$1)+SUMIFS(OFFSET([2]掉落汇总!$C$2:$C$871,,MATCH($B199,[2]掉落汇总!$D$1:$M$1)),[2]掉落汇总!$A$2:$A$871,F$1,[2]掉落汇总!$C$2:$C$871,$Q$2)/$Q$3)*宝箱投放计算!E199</f>
        <v>0.49569707401032698</v>
      </c>
      <c r="G199">
        <f ca="1">(SUMIFS(OFFSET([2]掉落汇总!$C$2:$C$871,,MATCH($B199,[2]掉落汇总!$D$1:$M$1)),[2]掉落汇总!$A$2:$A$871,G$1,[2]掉落汇总!$C$2:$C$871,$Q$1)+SUMIFS(OFFSET([2]掉落汇总!$C$2:$C$871,,MATCH($B199,[2]掉落汇总!$D$1:$M$1)),[2]掉落汇总!$A$2:$A$871,G$1,[2]掉落汇总!$C$2:$C$871,$Q$2)/$Q$3)*宝箱投放计算!F199</f>
        <v>0</v>
      </c>
      <c r="H199">
        <f ca="1">(SUMIFS(OFFSET([2]掉落汇总!$C$2:$C$871,,MATCH($B199,[2]掉落汇总!$D$1:$M$1)),[2]掉落汇总!$A$2:$A$871,H$1,[2]掉落汇总!$C$2:$C$871,$Q$1)+SUMIFS(OFFSET([2]掉落汇总!$C$2:$C$871,,MATCH($B199,[2]掉落汇总!$D$1:$M$1)),[2]掉落汇总!$A$2:$A$871,H$1,[2]掉落汇总!$C$2:$C$871,$Q$2)/$Q$3)*宝箱投放计算!G199</f>
        <v>0</v>
      </c>
      <c r="I199">
        <f ca="1">(SUMIFS(OFFSET([2]掉落汇总!$C$2:$C$871,,MATCH($B199,[2]掉落汇总!$D$1:$M$1)),[2]掉落汇总!$A$2:$A$871,I$1,[2]掉落汇总!$C$2:$C$871,$Q$1)+SUMIFS(OFFSET([2]掉落汇总!$C$2:$C$871,,MATCH($B199,[2]掉落汇总!$D$1:$M$1)),[2]掉落汇总!$A$2:$A$871,I$1,[2]掉落汇总!$C$2:$C$871,$Q$2)/$Q$3)*宝箱投放计算!H199</f>
        <v>0</v>
      </c>
      <c r="J199">
        <f ca="1">(SUMIFS(OFFSET([2]掉落汇总!$C$2:$C$871,,MATCH($B199,[2]掉落汇总!$D$1:$M$1)),[2]掉落汇总!$A$2:$A$871,J$1,[2]掉落汇总!$C$2:$C$871,$Q$1)+SUMIFS(OFFSET([2]掉落汇总!$C$2:$C$871,,MATCH($B199,[2]掉落汇总!$D$1:$M$1)),[2]掉落汇总!$A$2:$A$871,J$1,[2]掉落汇总!$C$2:$C$871,$Q$2)/$Q$3)*宝箱投放计算!I199</f>
        <v>0</v>
      </c>
      <c r="K199">
        <f ca="1">(SUMIFS(OFFSET([2]掉落汇总!$C$2:$C$871,,MATCH($B199,[2]掉落汇总!$D$1:$M$1)),[2]掉落汇总!$A$2:$A$871,K$1,[2]掉落汇总!$C$2:$C$871,$Q$1)+SUMIFS(OFFSET([2]掉落汇总!$C$2:$C$871,,MATCH($B199,[2]掉落汇总!$D$1:$M$1)),[2]掉落汇总!$A$2:$A$871,K$1,[2]掉落汇总!$C$2:$C$871,$Q$2)/$Q$3)*宝箱投放计算!J199</f>
        <v>0</v>
      </c>
      <c r="L199">
        <f ca="1">(SUMIFS(OFFSET([2]掉落汇总!$C$2:$C$871,,MATCH($B199,[2]掉落汇总!$D$1:$M$1)),[2]掉落汇总!$A$2:$A$871,L$1,[2]掉落汇总!$C$2:$C$871,$Q$1)+SUMIFS(OFFSET([2]掉落汇总!$C$2:$C$871,,MATCH($B199,[2]掉落汇总!$D$1:$M$1)),[2]掉落汇总!$A$2:$A$871,L$1,[2]掉落汇总!$C$2:$C$871,$Q$2)/$Q$3)*宝箱投放计算!K199</f>
        <v>0.14863748967795209</v>
      </c>
      <c r="M199">
        <f ca="1">(SUMIFS(OFFSET([2]掉落汇总!$C$2:$C$871,,MATCH($B199,[2]掉落汇总!$D$1:$M$1)),[2]掉落汇总!$A$2:$A$871,M$1,[2]掉落汇总!$C$2:$C$871,$Q$1)+SUMIFS(OFFSET([2]掉落汇总!$C$2:$C$871,,MATCH($B199,[2]掉落汇总!$D$1:$M$1)),[2]掉落汇总!$A$2:$A$871,M$1,[2]掉落汇总!$C$2:$C$871,$Q$2)/$Q$3)*宝箱投放计算!L199</f>
        <v>0.14714469228074273</v>
      </c>
      <c r="N199">
        <f ca="1">(SUMIFS(OFFSET([2]掉落汇总!$C$2:$C$871,,MATCH($B199,[2]掉落汇总!$D$1:$M$1)),[2]掉落汇总!$A$2:$A$871,N$1,[2]掉落汇总!$C$2:$C$871,$Q$1)+SUMIFS(OFFSET([2]掉落汇总!$C$2:$C$871,,MATCH($B199,[2]掉落汇总!$D$1:$M$1)),[2]掉落汇总!$A$2:$A$871,N$1,[2]掉落汇总!$C$2:$C$871,$Q$2)/$Q$3)*宝箱投放计算!M199</f>
        <v>3.9341037619867215E-2</v>
      </c>
      <c r="O199">
        <f ca="1">(SUMIFS(OFFSET([2]掉落汇总!$C$2:$C$871,,MATCH($B199,[2]掉落汇总!$D$1:$M$1)),[2]掉落汇总!$A$2:$A$871,O$1,[2]掉落汇总!$C$2:$C$871,$Q$1)+SUMIFS(OFFSET([2]掉落汇总!$C$2:$C$871,,MATCH($B199,[2]掉落汇总!$D$1:$M$1)),[2]掉落汇总!$A$2:$A$871,O$1,[2]掉落汇总!$C$2:$C$871,$Q$2)/$Q$3)*宝箱投放计算!N199</f>
        <v>8.2982769549933721E-2</v>
      </c>
    </row>
    <row r="200" spans="1:15" x14ac:dyDescent="0.2">
      <c r="A200">
        <f>玩家成长时间线!A200</f>
        <v>199</v>
      </c>
      <c r="B200">
        <f>玩家成长时间线!B200</f>
        <v>9</v>
      </c>
      <c r="C200">
        <f ca="1">SUM($D$2:D200)</f>
        <v>534.03298938938337</v>
      </c>
      <c r="D200">
        <f t="shared" ca="1" si="3"/>
        <v>5.8178487687245619</v>
      </c>
      <c r="E200">
        <f ca="1">(SUMIFS(OFFSET([2]掉落汇总!$C$2:$C$871,,MATCH($B200,[2]掉落汇总!$D$1:$M$1)),[2]掉落汇总!$A$2:$A$871,E$1,[2]掉落汇总!$C$2:$C$871,$Q$1)+SUMIFS(OFFSET([2]掉落汇总!$C$2:$C$871,,MATCH($B200,[2]掉落汇总!$D$1:$M$1)),[2]掉落汇总!$A$2:$A$871,E$1,[2]掉落汇总!$C$2:$C$871,$Q$2)/$Q$3)*宝箱投放计算!D200</f>
        <v>0.39656270447110142</v>
      </c>
      <c r="F200">
        <f ca="1">(SUMIFS(OFFSET([2]掉落汇总!$C$2:$C$871,,MATCH($B200,[2]掉落汇总!$D$1:$M$1)),[2]掉落汇总!$A$2:$A$871,F$1,[2]掉落汇总!$C$2:$C$871,$Q$1)+SUMIFS(OFFSET([2]掉落汇总!$C$2:$C$871,,MATCH($B200,[2]掉落汇总!$D$1:$M$1)),[2]掉落汇总!$A$2:$A$871,F$1,[2]掉落汇总!$C$2:$C$871,$Q$2)/$Q$3)*宝箱投放计算!E200</f>
        <v>0.61962134251290868</v>
      </c>
      <c r="G200">
        <f ca="1">(SUMIFS(OFFSET([2]掉落汇总!$C$2:$C$871,,MATCH($B200,[2]掉落汇总!$D$1:$M$1)),[2]掉落汇总!$A$2:$A$871,G$1,[2]掉落汇总!$C$2:$C$871,$Q$1)+SUMIFS(OFFSET([2]掉落汇总!$C$2:$C$871,,MATCH($B200,[2]掉落汇总!$D$1:$M$1)),[2]掉落汇总!$A$2:$A$871,G$1,[2]掉落汇总!$C$2:$C$871,$Q$2)/$Q$3)*宝箱投放计算!F200</f>
        <v>0</v>
      </c>
      <c r="H200">
        <f ca="1">(SUMIFS(OFFSET([2]掉落汇总!$C$2:$C$871,,MATCH($B200,[2]掉落汇总!$D$1:$M$1)),[2]掉落汇总!$A$2:$A$871,H$1,[2]掉落汇总!$C$2:$C$871,$Q$1)+SUMIFS(OFFSET([2]掉落汇总!$C$2:$C$871,,MATCH($B200,[2]掉落汇总!$D$1:$M$1)),[2]掉落汇总!$A$2:$A$871,H$1,[2]掉落汇总!$C$2:$C$871,$Q$2)/$Q$3)*宝箱投放计算!G200</f>
        <v>0</v>
      </c>
      <c r="I200">
        <f ca="1">(SUMIFS(OFFSET([2]掉落汇总!$C$2:$C$871,,MATCH($B200,[2]掉落汇总!$D$1:$M$1)),[2]掉落汇总!$A$2:$A$871,I$1,[2]掉落汇总!$C$2:$C$871,$Q$1)+SUMIFS(OFFSET([2]掉落汇总!$C$2:$C$871,,MATCH($B200,[2]掉落汇总!$D$1:$M$1)),[2]掉落汇总!$A$2:$A$871,I$1,[2]掉落汇总!$C$2:$C$871,$Q$2)/$Q$3)*宝箱投放计算!H200</f>
        <v>0.89605873261205571</v>
      </c>
      <c r="J200">
        <f ca="1">(SUMIFS(OFFSET([2]掉落汇总!$C$2:$C$871,,MATCH($B200,[2]掉落汇总!$D$1:$M$1)),[2]掉落汇总!$A$2:$A$871,J$1,[2]掉落汇总!$C$2:$C$871,$Q$1)+SUMIFS(OFFSET([2]掉落汇总!$C$2:$C$871,,MATCH($B200,[2]掉落汇总!$D$1:$M$1)),[2]掉落汇总!$A$2:$A$871,J$1,[2]掉落汇总!$C$2:$C$871,$Q$2)/$Q$3)*宝箱投放计算!I200</f>
        <v>3.4874999999999998</v>
      </c>
      <c r="K200">
        <f ca="1">(SUMIFS(OFFSET([2]掉落汇总!$C$2:$C$871,,MATCH($B200,[2]掉落汇总!$D$1:$M$1)),[2]掉落汇总!$A$2:$A$871,K$1,[2]掉落汇总!$C$2:$C$871,$Q$1)+SUMIFS(OFFSET([2]掉落汇总!$C$2:$C$871,,MATCH($B200,[2]掉落汇总!$D$1:$M$1)),[2]掉落汇总!$A$2:$A$871,K$1,[2]掉落汇总!$C$2:$C$871,$Q$2)/$Q$3)*宝箱投放计算!J200</f>
        <v>0</v>
      </c>
      <c r="L200">
        <f ca="1">(SUMIFS(OFFSET([2]掉落汇总!$C$2:$C$871,,MATCH($B200,[2]掉落汇总!$D$1:$M$1)),[2]掉落汇总!$A$2:$A$871,L$1,[2]掉落汇总!$C$2:$C$871,$Q$1)+SUMIFS(OFFSET([2]掉落汇总!$C$2:$C$871,,MATCH($B200,[2]掉落汇总!$D$1:$M$1)),[2]掉落汇总!$A$2:$A$871,L$1,[2]掉落汇总!$C$2:$C$871,$Q$2)/$Q$3)*宝箱投放计算!K200</f>
        <v>0.14863748967795209</v>
      </c>
      <c r="M200">
        <f ca="1">(SUMIFS(OFFSET([2]掉落汇总!$C$2:$C$871,,MATCH($B200,[2]掉落汇总!$D$1:$M$1)),[2]掉落汇总!$A$2:$A$871,M$1,[2]掉落汇总!$C$2:$C$871,$Q$1)+SUMIFS(OFFSET([2]掉落汇总!$C$2:$C$871,,MATCH($B200,[2]掉落汇总!$D$1:$M$1)),[2]掉落汇总!$A$2:$A$871,M$1,[2]掉落汇总!$C$2:$C$871,$Q$2)/$Q$3)*宝箱投放计算!L200</f>
        <v>0.14714469228074273</v>
      </c>
      <c r="N200">
        <f ca="1">(SUMIFS(OFFSET([2]掉落汇总!$C$2:$C$871,,MATCH($B200,[2]掉落汇总!$D$1:$M$1)),[2]掉落汇总!$A$2:$A$871,N$1,[2]掉落汇总!$C$2:$C$871,$Q$1)+SUMIFS(OFFSET([2]掉落汇总!$C$2:$C$871,,MATCH($B200,[2]掉落汇总!$D$1:$M$1)),[2]掉落汇总!$A$2:$A$871,N$1,[2]掉落汇总!$C$2:$C$871,$Q$2)/$Q$3)*宝箱投放计算!M200</f>
        <v>3.9341037619867215E-2</v>
      </c>
      <c r="O200">
        <f ca="1">(SUMIFS(OFFSET([2]掉落汇总!$C$2:$C$871,,MATCH($B200,[2]掉落汇总!$D$1:$M$1)),[2]掉落汇总!$A$2:$A$871,O$1,[2]掉落汇总!$C$2:$C$871,$Q$1)+SUMIFS(OFFSET([2]掉落汇总!$C$2:$C$871,,MATCH($B200,[2]掉落汇总!$D$1:$M$1)),[2]掉落汇总!$A$2:$A$871,O$1,[2]掉落汇总!$C$2:$C$871,$Q$2)/$Q$3)*宝箱投放计算!N200</f>
        <v>8.2982769549933721E-2</v>
      </c>
    </row>
    <row r="201" spans="1:15" x14ac:dyDescent="0.2">
      <c r="A201">
        <f>玩家成长时间线!A201</f>
        <v>200</v>
      </c>
      <c r="B201">
        <f>玩家成长时间线!B201</f>
        <v>9</v>
      </c>
      <c r="C201">
        <f ca="1">SUM($D$2:D201)</f>
        <v>535.46902424556129</v>
      </c>
      <c r="D201">
        <f t="shared" ca="1" si="3"/>
        <v>1.4360348561779366</v>
      </c>
      <c r="E201">
        <f ca="1">(SUMIFS(OFFSET([2]掉落汇总!$C$2:$C$871,,MATCH($B201,[2]掉落汇总!$D$1:$M$1)),[2]掉落汇总!$A$2:$A$871,E$1,[2]掉落汇总!$C$2:$C$871,$Q$1)+SUMIFS(OFFSET([2]掉落汇总!$C$2:$C$871,,MATCH($B201,[2]掉落汇总!$D$1:$M$1)),[2]掉落汇总!$A$2:$A$871,E$1,[2]掉落汇总!$C$2:$C$871,$Q$2)/$Q$3)*宝箱投放计算!D201</f>
        <v>0.39830752453653218</v>
      </c>
      <c r="F201">
        <f ca="1">(SUMIFS(OFFSET([2]掉落汇总!$C$2:$C$871,,MATCH($B201,[2]掉落汇总!$D$1:$M$1)),[2]掉落汇总!$A$2:$A$871,F$1,[2]掉落汇总!$C$2:$C$871,$Q$1)+SUMIFS(OFFSET([2]掉落汇总!$C$2:$C$871,,MATCH($B201,[2]掉落汇总!$D$1:$M$1)),[2]掉落汇总!$A$2:$A$871,F$1,[2]掉落汇总!$C$2:$C$871,$Q$2)/$Q$3)*宝箱投放计算!E201</f>
        <v>0.61962134251290868</v>
      </c>
      <c r="G201">
        <f ca="1">(SUMIFS(OFFSET([2]掉落汇总!$C$2:$C$871,,MATCH($B201,[2]掉落汇总!$D$1:$M$1)),[2]掉落汇总!$A$2:$A$871,G$1,[2]掉落汇总!$C$2:$C$871,$Q$1)+SUMIFS(OFFSET([2]掉落汇总!$C$2:$C$871,,MATCH($B201,[2]掉落汇总!$D$1:$M$1)),[2]掉落汇总!$A$2:$A$871,G$1,[2]掉落汇总!$C$2:$C$871,$Q$2)/$Q$3)*宝箱投放计算!F201</f>
        <v>0</v>
      </c>
      <c r="H201">
        <f ca="1">(SUMIFS(OFFSET([2]掉落汇总!$C$2:$C$871,,MATCH($B201,[2]掉落汇总!$D$1:$M$1)),[2]掉落汇总!$A$2:$A$871,H$1,[2]掉落汇总!$C$2:$C$871,$Q$1)+SUMIFS(OFFSET([2]掉落汇总!$C$2:$C$871,,MATCH($B201,[2]掉落汇总!$D$1:$M$1)),[2]掉落汇总!$A$2:$A$871,H$1,[2]掉落汇总!$C$2:$C$871,$Q$2)/$Q$3)*宝箱投放计算!G201</f>
        <v>0</v>
      </c>
      <c r="I201">
        <f ca="1">(SUMIFS(OFFSET([2]掉落汇总!$C$2:$C$871,,MATCH($B201,[2]掉落汇总!$D$1:$M$1)),[2]掉落汇总!$A$2:$A$871,I$1,[2]掉落汇总!$C$2:$C$871,$Q$1)+SUMIFS(OFFSET([2]掉落汇总!$C$2:$C$871,,MATCH($B201,[2]掉落汇总!$D$1:$M$1)),[2]掉落汇总!$A$2:$A$871,I$1,[2]掉落汇总!$C$2:$C$871,$Q$2)/$Q$3)*宝箱投放计算!H201</f>
        <v>0</v>
      </c>
      <c r="J201">
        <f ca="1">(SUMIFS(OFFSET([2]掉落汇总!$C$2:$C$871,,MATCH($B201,[2]掉落汇总!$D$1:$M$1)),[2]掉落汇总!$A$2:$A$871,J$1,[2]掉落汇总!$C$2:$C$871,$Q$1)+SUMIFS(OFFSET([2]掉落汇总!$C$2:$C$871,,MATCH($B201,[2]掉落汇总!$D$1:$M$1)),[2]掉落汇总!$A$2:$A$871,J$1,[2]掉落汇总!$C$2:$C$871,$Q$2)/$Q$3)*宝箱投放计算!I201</f>
        <v>0</v>
      </c>
      <c r="K201">
        <f ca="1">(SUMIFS(OFFSET([2]掉落汇总!$C$2:$C$871,,MATCH($B201,[2]掉落汇总!$D$1:$M$1)),[2]掉落汇总!$A$2:$A$871,K$1,[2]掉落汇总!$C$2:$C$871,$Q$1)+SUMIFS(OFFSET([2]掉落汇总!$C$2:$C$871,,MATCH($B201,[2]掉落汇总!$D$1:$M$1)),[2]掉落汇总!$A$2:$A$871,K$1,[2]掉落汇总!$C$2:$C$871,$Q$2)/$Q$3)*宝箱投放计算!J201</f>
        <v>0</v>
      </c>
      <c r="L201">
        <f ca="1">(SUMIFS(OFFSET([2]掉落汇总!$C$2:$C$871,,MATCH($B201,[2]掉落汇总!$D$1:$M$1)),[2]掉落汇总!$A$2:$A$871,L$1,[2]掉落汇总!$C$2:$C$871,$Q$1)+SUMIFS(OFFSET([2]掉落汇总!$C$2:$C$871,,MATCH($B201,[2]掉落汇总!$D$1:$M$1)),[2]掉落汇总!$A$2:$A$871,L$1,[2]掉落汇总!$C$2:$C$871,$Q$2)/$Q$3)*宝箱投放计算!K201</f>
        <v>0.14863748967795209</v>
      </c>
      <c r="M201">
        <f ca="1">(SUMIFS(OFFSET([2]掉落汇总!$C$2:$C$871,,MATCH($B201,[2]掉落汇总!$D$1:$M$1)),[2]掉落汇总!$A$2:$A$871,M$1,[2]掉落汇总!$C$2:$C$871,$Q$1)+SUMIFS(OFFSET([2]掉落汇总!$C$2:$C$871,,MATCH($B201,[2]掉落汇总!$D$1:$M$1)),[2]掉落汇总!$A$2:$A$871,M$1,[2]掉落汇总!$C$2:$C$871,$Q$2)/$Q$3)*宝箱投放计算!L201</f>
        <v>0.14714469228074273</v>
      </c>
      <c r="N201">
        <f ca="1">(SUMIFS(OFFSET([2]掉落汇总!$C$2:$C$871,,MATCH($B201,[2]掉落汇总!$D$1:$M$1)),[2]掉落汇总!$A$2:$A$871,N$1,[2]掉落汇总!$C$2:$C$871,$Q$1)+SUMIFS(OFFSET([2]掉落汇总!$C$2:$C$871,,MATCH($B201,[2]掉落汇总!$D$1:$M$1)),[2]掉落汇总!$A$2:$A$871,N$1,[2]掉落汇总!$C$2:$C$871,$Q$2)/$Q$3)*宝箱投放计算!M201</f>
        <v>3.9341037619867215E-2</v>
      </c>
      <c r="O201">
        <f ca="1">(SUMIFS(OFFSET([2]掉落汇总!$C$2:$C$871,,MATCH($B201,[2]掉落汇总!$D$1:$M$1)),[2]掉落汇总!$A$2:$A$871,O$1,[2]掉落汇总!$C$2:$C$871,$Q$1)+SUMIFS(OFFSET([2]掉落汇总!$C$2:$C$871,,MATCH($B201,[2]掉落汇总!$D$1:$M$1)),[2]掉落汇总!$A$2:$A$871,O$1,[2]掉落汇总!$C$2:$C$871,$Q$2)/$Q$3)*宝箱投放计算!N201</f>
        <v>8.2982769549933721E-2</v>
      </c>
    </row>
    <row r="202" spans="1:15" x14ac:dyDescent="0.2">
      <c r="A202">
        <f>玩家成长时间线!A202</f>
        <v>201</v>
      </c>
      <c r="B202">
        <f>玩家成长时间线!B202</f>
        <v>9</v>
      </c>
      <c r="C202">
        <f ca="1">SUM($D$2:D202)</f>
        <v>536.92425212245894</v>
      </c>
      <c r="D202">
        <f t="shared" ca="1" si="3"/>
        <v>1.4552278768976747</v>
      </c>
      <c r="E202">
        <f ca="1">(SUMIFS(OFFSET([2]掉落汇总!$C$2:$C$871,,MATCH($B202,[2]掉落汇总!$D$1:$M$1)),[2]掉落汇总!$A$2:$A$871,E$1,[2]掉落汇总!$C$2:$C$871,$Q$1)+SUMIFS(OFFSET([2]掉落汇总!$C$2:$C$871,,MATCH($B202,[2]掉落汇总!$D$1:$M$1)),[2]掉落汇总!$A$2:$A$871,E$1,[2]掉落汇总!$C$2:$C$871,$Q$2)/$Q$3)*宝箱投放计算!D202</f>
        <v>0.41750054525627039</v>
      </c>
      <c r="F202">
        <f ca="1">(SUMIFS(OFFSET([2]掉落汇总!$C$2:$C$871,,MATCH($B202,[2]掉落汇总!$D$1:$M$1)),[2]掉落汇总!$A$2:$A$871,F$1,[2]掉落汇总!$C$2:$C$871,$Q$1)+SUMIFS(OFFSET([2]掉落汇总!$C$2:$C$871,,MATCH($B202,[2]掉落汇总!$D$1:$M$1)),[2]掉落汇总!$A$2:$A$871,F$1,[2]掉落汇总!$C$2:$C$871,$Q$2)/$Q$3)*宝箱投放计算!E202</f>
        <v>0.61962134251290868</v>
      </c>
      <c r="G202">
        <f ca="1">(SUMIFS(OFFSET([2]掉落汇总!$C$2:$C$871,,MATCH($B202,[2]掉落汇总!$D$1:$M$1)),[2]掉落汇总!$A$2:$A$871,G$1,[2]掉落汇总!$C$2:$C$871,$Q$1)+SUMIFS(OFFSET([2]掉落汇总!$C$2:$C$871,,MATCH($B202,[2]掉落汇总!$D$1:$M$1)),[2]掉落汇总!$A$2:$A$871,G$1,[2]掉落汇总!$C$2:$C$871,$Q$2)/$Q$3)*宝箱投放计算!F202</f>
        <v>0</v>
      </c>
      <c r="H202">
        <f ca="1">(SUMIFS(OFFSET([2]掉落汇总!$C$2:$C$871,,MATCH($B202,[2]掉落汇总!$D$1:$M$1)),[2]掉落汇总!$A$2:$A$871,H$1,[2]掉落汇总!$C$2:$C$871,$Q$1)+SUMIFS(OFFSET([2]掉落汇总!$C$2:$C$871,,MATCH($B202,[2]掉落汇总!$D$1:$M$1)),[2]掉落汇总!$A$2:$A$871,H$1,[2]掉落汇总!$C$2:$C$871,$Q$2)/$Q$3)*宝箱投放计算!G202</f>
        <v>0</v>
      </c>
      <c r="I202">
        <f ca="1">(SUMIFS(OFFSET([2]掉落汇总!$C$2:$C$871,,MATCH($B202,[2]掉落汇总!$D$1:$M$1)),[2]掉落汇总!$A$2:$A$871,I$1,[2]掉落汇总!$C$2:$C$871,$Q$1)+SUMIFS(OFFSET([2]掉落汇总!$C$2:$C$871,,MATCH($B202,[2]掉落汇总!$D$1:$M$1)),[2]掉落汇总!$A$2:$A$871,I$1,[2]掉落汇总!$C$2:$C$871,$Q$2)/$Q$3)*宝箱投放计算!H202</f>
        <v>0</v>
      </c>
      <c r="J202">
        <f ca="1">(SUMIFS(OFFSET([2]掉落汇总!$C$2:$C$871,,MATCH($B202,[2]掉落汇总!$D$1:$M$1)),[2]掉落汇总!$A$2:$A$871,J$1,[2]掉落汇总!$C$2:$C$871,$Q$1)+SUMIFS(OFFSET([2]掉落汇总!$C$2:$C$871,,MATCH($B202,[2]掉落汇总!$D$1:$M$1)),[2]掉落汇总!$A$2:$A$871,J$1,[2]掉落汇总!$C$2:$C$871,$Q$2)/$Q$3)*宝箱投放计算!I202</f>
        <v>0</v>
      </c>
      <c r="K202">
        <f ca="1">(SUMIFS(OFFSET([2]掉落汇总!$C$2:$C$871,,MATCH($B202,[2]掉落汇总!$D$1:$M$1)),[2]掉落汇总!$A$2:$A$871,K$1,[2]掉落汇总!$C$2:$C$871,$Q$1)+SUMIFS(OFFSET([2]掉落汇总!$C$2:$C$871,,MATCH($B202,[2]掉落汇总!$D$1:$M$1)),[2]掉落汇总!$A$2:$A$871,K$1,[2]掉落汇总!$C$2:$C$871,$Q$2)/$Q$3)*宝箱投放计算!J202</f>
        <v>0</v>
      </c>
      <c r="L202">
        <f ca="1">(SUMIFS(OFFSET([2]掉落汇总!$C$2:$C$871,,MATCH($B202,[2]掉落汇总!$D$1:$M$1)),[2]掉落汇总!$A$2:$A$871,L$1,[2]掉落汇总!$C$2:$C$871,$Q$1)+SUMIFS(OFFSET([2]掉落汇总!$C$2:$C$871,,MATCH($B202,[2]掉落汇总!$D$1:$M$1)),[2]掉落汇总!$A$2:$A$871,L$1,[2]掉落汇总!$C$2:$C$871,$Q$2)/$Q$3)*宝箱投放计算!K202</f>
        <v>0.14863748967795209</v>
      </c>
      <c r="M202">
        <f ca="1">(SUMIFS(OFFSET([2]掉落汇总!$C$2:$C$871,,MATCH($B202,[2]掉落汇总!$D$1:$M$1)),[2]掉落汇总!$A$2:$A$871,M$1,[2]掉落汇总!$C$2:$C$871,$Q$1)+SUMIFS(OFFSET([2]掉落汇总!$C$2:$C$871,,MATCH($B202,[2]掉落汇总!$D$1:$M$1)),[2]掉落汇总!$A$2:$A$871,M$1,[2]掉落汇总!$C$2:$C$871,$Q$2)/$Q$3)*宝箱投放计算!L202</f>
        <v>0.14714469228074273</v>
      </c>
      <c r="N202">
        <f ca="1">(SUMIFS(OFFSET([2]掉落汇总!$C$2:$C$871,,MATCH($B202,[2]掉落汇总!$D$1:$M$1)),[2]掉落汇总!$A$2:$A$871,N$1,[2]掉落汇总!$C$2:$C$871,$Q$1)+SUMIFS(OFFSET([2]掉落汇总!$C$2:$C$871,,MATCH($B202,[2]掉落汇总!$D$1:$M$1)),[2]掉落汇总!$A$2:$A$871,N$1,[2]掉落汇总!$C$2:$C$871,$Q$2)/$Q$3)*宝箱投放计算!M202</f>
        <v>3.9341037619867215E-2</v>
      </c>
      <c r="O202">
        <f ca="1">(SUMIFS(OFFSET([2]掉落汇总!$C$2:$C$871,,MATCH($B202,[2]掉落汇总!$D$1:$M$1)),[2]掉落汇总!$A$2:$A$871,O$1,[2]掉落汇总!$C$2:$C$871,$Q$1)+SUMIFS(OFFSET([2]掉落汇总!$C$2:$C$871,,MATCH($B202,[2]掉落汇总!$D$1:$M$1)),[2]掉落汇总!$A$2:$A$871,O$1,[2]掉落汇总!$C$2:$C$871,$Q$2)/$Q$3)*宝箱投放计算!N202</f>
        <v>8.2982769549933721E-2</v>
      </c>
    </row>
    <row r="203" spans="1:15" x14ac:dyDescent="0.2">
      <c r="A203">
        <f>玩家成长时间线!A203</f>
        <v>202</v>
      </c>
      <c r="B203">
        <f>玩家成长时间线!B203</f>
        <v>10</v>
      </c>
      <c r="C203">
        <f ca="1">SUM($D$2:D203)</f>
        <v>542.06726421422422</v>
      </c>
      <c r="D203">
        <f t="shared" ca="1" si="3"/>
        <v>5.1430120917652697</v>
      </c>
      <c r="E203">
        <f ca="1">(SUMIFS(OFFSET([2]掉落汇总!$C$2:$C$871,,MATCH($B203,[2]掉落汇总!$D$1:$M$1)),[2]掉落汇总!$A$2:$A$871,E$1,[2]掉落汇总!$C$2:$C$871,$Q$1)+SUMIFS(OFFSET([2]掉落汇总!$C$2:$C$871,,MATCH($B203,[2]掉落汇总!$D$1:$M$1)),[2]掉落汇总!$A$2:$A$871,E$1,[2]掉落汇总!$C$2:$C$871,$Q$2)/$Q$3)*宝箱投放计算!D203</f>
        <v>0.38763598106259861</v>
      </c>
      <c r="F203">
        <f ca="1">(SUMIFS(OFFSET([2]掉落汇总!$C$2:$C$871,,MATCH($B203,[2]掉落汇总!$D$1:$M$1)),[2]掉落汇总!$A$2:$A$871,F$1,[2]掉落汇总!$C$2:$C$871,$Q$1)+SUMIFS(OFFSET([2]掉落汇总!$C$2:$C$871,,MATCH($B203,[2]掉落汇总!$D$1:$M$1)),[2]掉落汇总!$A$2:$A$871,F$1,[2]掉落汇总!$C$2:$C$871,$Q$2)/$Q$3)*宝箱投放计算!E203</f>
        <v>0.61962134251290868</v>
      </c>
      <c r="G203">
        <f ca="1">(SUMIFS(OFFSET([2]掉落汇总!$C$2:$C$871,,MATCH($B203,[2]掉落汇总!$D$1:$M$1)),[2]掉落汇总!$A$2:$A$871,G$1,[2]掉落汇总!$C$2:$C$871,$Q$1)+SUMIFS(OFFSET([2]掉落汇总!$C$2:$C$871,,MATCH($B203,[2]掉落汇总!$D$1:$M$1)),[2]掉落汇总!$A$2:$A$871,G$1,[2]掉落汇总!$C$2:$C$871,$Q$2)/$Q$3)*宝箱投放计算!F203</f>
        <v>0</v>
      </c>
      <c r="H203">
        <f ca="1">(SUMIFS(OFFSET([2]掉落汇总!$C$2:$C$871,,MATCH($B203,[2]掉落汇总!$D$1:$M$1)),[2]掉落汇总!$A$2:$A$871,H$1,[2]掉落汇总!$C$2:$C$871,$Q$1)+SUMIFS(OFFSET([2]掉落汇总!$C$2:$C$871,,MATCH($B203,[2]掉落汇总!$D$1:$M$1)),[2]掉落汇总!$A$2:$A$871,H$1,[2]掉落汇总!$C$2:$C$871,$Q$2)/$Q$3)*宝箱投放计算!G203</f>
        <v>0</v>
      </c>
      <c r="I203">
        <f ca="1">(SUMIFS(OFFSET([2]掉落汇总!$C$2:$C$871,,MATCH($B203,[2]掉落汇总!$D$1:$M$1)),[2]掉落汇总!$A$2:$A$871,I$1,[2]掉落汇总!$C$2:$C$871,$Q$1)+SUMIFS(OFFSET([2]掉落汇总!$C$2:$C$871,,MATCH($B203,[2]掉落汇总!$D$1:$M$1)),[2]掉落汇总!$A$2:$A$871,I$1,[2]掉落汇总!$C$2:$C$871,$Q$2)/$Q$3)*宝箱投放计算!H203</f>
        <v>0</v>
      </c>
      <c r="J203">
        <f ca="1">(SUMIFS(OFFSET([2]掉落汇总!$C$2:$C$871,,MATCH($B203,[2]掉落汇总!$D$1:$M$1)),[2]掉落汇总!$A$2:$A$871,J$1,[2]掉落汇总!$C$2:$C$871,$Q$1)+SUMIFS(OFFSET([2]掉落汇总!$C$2:$C$871,,MATCH($B203,[2]掉落汇总!$D$1:$M$1)),[2]掉落汇总!$A$2:$A$871,J$1,[2]掉落汇总!$C$2:$C$871,$Q$2)/$Q$3)*宝箱投放计算!I203</f>
        <v>3.7176487790612662</v>
      </c>
      <c r="K203">
        <f ca="1">(SUMIFS(OFFSET([2]掉落汇总!$C$2:$C$871,,MATCH($B203,[2]掉落汇总!$D$1:$M$1)),[2]掉落汇总!$A$2:$A$871,K$1,[2]掉落汇总!$C$2:$C$871,$Q$1)+SUMIFS(OFFSET([2]掉落汇总!$C$2:$C$871,,MATCH($B203,[2]掉落汇总!$D$1:$M$1)),[2]掉落汇总!$A$2:$A$871,K$1,[2]掉落汇总!$C$2:$C$871,$Q$2)/$Q$3)*宝箱投放计算!J203</f>
        <v>0</v>
      </c>
      <c r="L203">
        <f ca="1">(SUMIFS(OFFSET([2]掉落汇总!$C$2:$C$871,,MATCH($B203,[2]掉落汇总!$D$1:$M$1)),[2]掉落汇总!$A$2:$A$871,L$1,[2]掉落汇总!$C$2:$C$871,$Q$1)+SUMIFS(OFFSET([2]掉落汇总!$C$2:$C$871,,MATCH($B203,[2]掉落汇总!$D$1:$M$1)),[2]掉落汇总!$A$2:$A$871,L$1,[2]掉落汇总!$C$2:$C$871,$Q$2)/$Q$3)*宝箱投放计算!K203</f>
        <v>0.14863748967795209</v>
      </c>
      <c r="M203">
        <f ca="1">(SUMIFS(OFFSET([2]掉落汇总!$C$2:$C$871,,MATCH($B203,[2]掉落汇总!$D$1:$M$1)),[2]掉落汇总!$A$2:$A$871,M$1,[2]掉落汇总!$C$2:$C$871,$Q$1)+SUMIFS(OFFSET([2]掉落汇总!$C$2:$C$871,,MATCH($B203,[2]掉落汇总!$D$1:$M$1)),[2]掉落汇总!$A$2:$A$871,M$1,[2]掉落汇总!$C$2:$C$871,$Q$2)/$Q$3)*宝箱投放计算!L203</f>
        <v>0.14714469228074273</v>
      </c>
      <c r="N203">
        <f ca="1">(SUMIFS(OFFSET([2]掉落汇总!$C$2:$C$871,,MATCH($B203,[2]掉落汇总!$D$1:$M$1)),[2]掉落汇总!$A$2:$A$871,N$1,[2]掉落汇总!$C$2:$C$871,$Q$1)+SUMIFS(OFFSET([2]掉落汇总!$C$2:$C$871,,MATCH($B203,[2]掉落汇总!$D$1:$M$1)),[2]掉落汇总!$A$2:$A$871,N$1,[2]掉落汇总!$C$2:$C$871,$Q$2)/$Q$3)*宝箱投放计算!M203</f>
        <v>3.9341037619867215E-2</v>
      </c>
      <c r="O203">
        <f ca="1">(SUMIFS(OFFSET([2]掉落汇总!$C$2:$C$871,,MATCH($B203,[2]掉落汇总!$D$1:$M$1)),[2]掉落汇总!$A$2:$A$871,O$1,[2]掉落汇总!$C$2:$C$871,$Q$1)+SUMIFS(OFFSET([2]掉落汇总!$C$2:$C$871,,MATCH($B203,[2]掉落汇总!$D$1:$M$1)),[2]掉落汇总!$A$2:$A$871,O$1,[2]掉落汇总!$C$2:$C$871,$Q$2)/$Q$3)*宝箱投放计算!N203</f>
        <v>8.2982769549933721E-2</v>
      </c>
    </row>
    <row r="204" spans="1:15" x14ac:dyDescent="0.2">
      <c r="A204">
        <f>玩家成长时间线!A204</f>
        <v>203</v>
      </c>
      <c r="B204">
        <f>玩家成长时间线!B204</f>
        <v>10</v>
      </c>
      <c r="C204">
        <f ca="1">SUM($D$2:D204)</f>
        <v>543.49431085149422</v>
      </c>
      <c r="D204">
        <f t="shared" ca="1" si="3"/>
        <v>1.427046637270021</v>
      </c>
      <c r="E204">
        <f ca="1">(SUMIFS(OFFSET([2]掉落汇总!$C$2:$C$871,,MATCH($B204,[2]掉落汇总!$D$1:$M$1)),[2]掉落汇总!$A$2:$A$871,E$1,[2]掉落汇总!$C$2:$C$871,$Q$1)+SUMIFS(OFFSET([2]掉落汇总!$C$2:$C$871,,MATCH($B204,[2]掉落汇总!$D$1:$M$1)),[2]掉落汇总!$A$2:$A$871,E$1,[2]掉落汇总!$C$2:$C$871,$Q$2)/$Q$3)*宝箱投放计算!D204</f>
        <v>0.38931930562861655</v>
      </c>
      <c r="F204">
        <f ca="1">(SUMIFS(OFFSET([2]掉落汇总!$C$2:$C$871,,MATCH($B204,[2]掉落汇总!$D$1:$M$1)),[2]掉落汇总!$A$2:$A$871,F$1,[2]掉落汇总!$C$2:$C$871,$Q$1)+SUMIFS(OFFSET([2]掉落汇总!$C$2:$C$871,,MATCH($B204,[2]掉落汇总!$D$1:$M$1)),[2]掉落汇总!$A$2:$A$871,F$1,[2]掉落汇总!$C$2:$C$871,$Q$2)/$Q$3)*宝箱投放计算!E204</f>
        <v>0.61962134251290868</v>
      </c>
      <c r="G204">
        <f ca="1">(SUMIFS(OFFSET([2]掉落汇总!$C$2:$C$871,,MATCH($B204,[2]掉落汇总!$D$1:$M$1)),[2]掉落汇总!$A$2:$A$871,G$1,[2]掉落汇总!$C$2:$C$871,$Q$1)+SUMIFS(OFFSET([2]掉落汇总!$C$2:$C$871,,MATCH($B204,[2]掉落汇总!$D$1:$M$1)),[2]掉落汇总!$A$2:$A$871,G$1,[2]掉落汇总!$C$2:$C$871,$Q$2)/$Q$3)*宝箱投放计算!F204</f>
        <v>0</v>
      </c>
      <c r="H204">
        <f ca="1">(SUMIFS(OFFSET([2]掉落汇总!$C$2:$C$871,,MATCH($B204,[2]掉落汇总!$D$1:$M$1)),[2]掉落汇总!$A$2:$A$871,H$1,[2]掉落汇总!$C$2:$C$871,$Q$1)+SUMIFS(OFFSET([2]掉落汇总!$C$2:$C$871,,MATCH($B204,[2]掉落汇总!$D$1:$M$1)),[2]掉落汇总!$A$2:$A$871,H$1,[2]掉落汇总!$C$2:$C$871,$Q$2)/$Q$3)*宝箱投放计算!G204</f>
        <v>0</v>
      </c>
      <c r="I204">
        <f ca="1">(SUMIFS(OFFSET([2]掉落汇总!$C$2:$C$871,,MATCH($B204,[2]掉落汇总!$D$1:$M$1)),[2]掉落汇总!$A$2:$A$871,I$1,[2]掉落汇总!$C$2:$C$871,$Q$1)+SUMIFS(OFFSET([2]掉落汇总!$C$2:$C$871,,MATCH($B204,[2]掉落汇总!$D$1:$M$1)),[2]掉落汇总!$A$2:$A$871,I$1,[2]掉落汇总!$C$2:$C$871,$Q$2)/$Q$3)*宝箱投放计算!H204</f>
        <v>0</v>
      </c>
      <c r="J204">
        <f ca="1">(SUMIFS(OFFSET([2]掉落汇总!$C$2:$C$871,,MATCH($B204,[2]掉落汇总!$D$1:$M$1)),[2]掉落汇总!$A$2:$A$871,J$1,[2]掉落汇总!$C$2:$C$871,$Q$1)+SUMIFS(OFFSET([2]掉落汇总!$C$2:$C$871,,MATCH($B204,[2]掉落汇总!$D$1:$M$1)),[2]掉落汇总!$A$2:$A$871,J$1,[2]掉落汇总!$C$2:$C$871,$Q$2)/$Q$3)*宝箱投放计算!I204</f>
        <v>0</v>
      </c>
      <c r="K204">
        <f ca="1">(SUMIFS(OFFSET([2]掉落汇总!$C$2:$C$871,,MATCH($B204,[2]掉落汇总!$D$1:$M$1)),[2]掉落汇总!$A$2:$A$871,K$1,[2]掉落汇总!$C$2:$C$871,$Q$1)+SUMIFS(OFFSET([2]掉落汇总!$C$2:$C$871,,MATCH($B204,[2]掉落汇总!$D$1:$M$1)),[2]掉落汇总!$A$2:$A$871,K$1,[2]掉落汇总!$C$2:$C$871,$Q$2)/$Q$3)*宝箱投放计算!J204</f>
        <v>0</v>
      </c>
      <c r="L204">
        <f ca="1">(SUMIFS(OFFSET([2]掉落汇总!$C$2:$C$871,,MATCH($B204,[2]掉落汇总!$D$1:$M$1)),[2]掉落汇总!$A$2:$A$871,L$1,[2]掉落汇总!$C$2:$C$871,$Q$1)+SUMIFS(OFFSET([2]掉落汇总!$C$2:$C$871,,MATCH($B204,[2]掉落汇总!$D$1:$M$1)),[2]掉落汇总!$A$2:$A$871,L$1,[2]掉落汇总!$C$2:$C$871,$Q$2)/$Q$3)*宝箱投放计算!K204</f>
        <v>0.14863748967795209</v>
      </c>
      <c r="M204">
        <f ca="1">(SUMIFS(OFFSET([2]掉落汇总!$C$2:$C$871,,MATCH($B204,[2]掉落汇总!$D$1:$M$1)),[2]掉落汇总!$A$2:$A$871,M$1,[2]掉落汇总!$C$2:$C$871,$Q$1)+SUMIFS(OFFSET([2]掉落汇总!$C$2:$C$871,,MATCH($B204,[2]掉落汇总!$D$1:$M$1)),[2]掉落汇总!$A$2:$A$871,M$1,[2]掉落汇总!$C$2:$C$871,$Q$2)/$Q$3)*宝箱投放计算!L204</f>
        <v>0.14714469228074273</v>
      </c>
      <c r="N204">
        <f ca="1">(SUMIFS(OFFSET([2]掉落汇总!$C$2:$C$871,,MATCH($B204,[2]掉落汇总!$D$1:$M$1)),[2]掉落汇总!$A$2:$A$871,N$1,[2]掉落汇总!$C$2:$C$871,$Q$1)+SUMIFS(OFFSET([2]掉落汇总!$C$2:$C$871,,MATCH($B204,[2]掉落汇总!$D$1:$M$1)),[2]掉落汇总!$A$2:$A$871,N$1,[2]掉落汇总!$C$2:$C$871,$Q$2)/$Q$3)*宝箱投放计算!M204</f>
        <v>3.9341037619867215E-2</v>
      </c>
      <c r="O204">
        <f ca="1">(SUMIFS(OFFSET([2]掉落汇总!$C$2:$C$871,,MATCH($B204,[2]掉落汇总!$D$1:$M$1)),[2]掉落汇总!$A$2:$A$871,O$1,[2]掉落汇总!$C$2:$C$871,$Q$1)+SUMIFS(OFFSET([2]掉落汇总!$C$2:$C$871,,MATCH($B204,[2]掉落汇总!$D$1:$M$1)),[2]掉落汇总!$A$2:$A$871,O$1,[2]掉落汇总!$C$2:$C$871,$Q$2)/$Q$3)*宝箱投放计算!N204</f>
        <v>8.2982769549933721E-2</v>
      </c>
    </row>
    <row r="205" spans="1:15" x14ac:dyDescent="0.2">
      <c r="A205">
        <f>玩家成长时间线!A205</f>
        <v>204</v>
      </c>
      <c r="B205">
        <f>玩家成长时间线!B205</f>
        <v>10</v>
      </c>
      <c r="C205">
        <f ca="1">SUM($D$2:D205)</f>
        <v>544.9230408133302</v>
      </c>
      <c r="D205">
        <f t="shared" ca="1" si="3"/>
        <v>1.4287299618360387</v>
      </c>
      <c r="E205">
        <f ca="1">(SUMIFS(OFFSET([2]掉落汇总!$C$2:$C$871,,MATCH($B205,[2]掉落汇总!$D$1:$M$1)),[2]掉落汇总!$A$2:$A$871,E$1,[2]掉落汇总!$C$2:$C$871,$Q$1)+SUMIFS(OFFSET([2]掉落汇总!$C$2:$C$871,,MATCH($B205,[2]掉落汇总!$D$1:$M$1)),[2]掉落汇总!$A$2:$A$871,E$1,[2]掉落汇总!$C$2:$C$871,$Q$2)/$Q$3)*宝箱投放计算!D205</f>
        <v>0.39100263019463438</v>
      </c>
      <c r="F205">
        <f ca="1">(SUMIFS(OFFSET([2]掉落汇总!$C$2:$C$871,,MATCH($B205,[2]掉落汇总!$D$1:$M$1)),[2]掉落汇总!$A$2:$A$871,F$1,[2]掉落汇总!$C$2:$C$871,$Q$1)+SUMIFS(OFFSET([2]掉落汇总!$C$2:$C$871,,MATCH($B205,[2]掉落汇总!$D$1:$M$1)),[2]掉落汇总!$A$2:$A$871,F$1,[2]掉落汇总!$C$2:$C$871,$Q$2)/$Q$3)*宝箱投放计算!E205</f>
        <v>0.61962134251290868</v>
      </c>
      <c r="G205">
        <f ca="1">(SUMIFS(OFFSET([2]掉落汇总!$C$2:$C$871,,MATCH($B205,[2]掉落汇总!$D$1:$M$1)),[2]掉落汇总!$A$2:$A$871,G$1,[2]掉落汇总!$C$2:$C$871,$Q$1)+SUMIFS(OFFSET([2]掉落汇总!$C$2:$C$871,,MATCH($B205,[2]掉落汇总!$D$1:$M$1)),[2]掉落汇总!$A$2:$A$871,G$1,[2]掉落汇总!$C$2:$C$871,$Q$2)/$Q$3)*宝箱投放计算!F205</f>
        <v>0</v>
      </c>
      <c r="H205">
        <f ca="1">(SUMIFS(OFFSET([2]掉落汇总!$C$2:$C$871,,MATCH($B205,[2]掉落汇总!$D$1:$M$1)),[2]掉落汇总!$A$2:$A$871,H$1,[2]掉落汇总!$C$2:$C$871,$Q$1)+SUMIFS(OFFSET([2]掉落汇总!$C$2:$C$871,,MATCH($B205,[2]掉落汇总!$D$1:$M$1)),[2]掉落汇总!$A$2:$A$871,H$1,[2]掉落汇总!$C$2:$C$871,$Q$2)/$Q$3)*宝箱投放计算!G205</f>
        <v>0</v>
      </c>
      <c r="I205">
        <f ca="1">(SUMIFS(OFFSET([2]掉落汇总!$C$2:$C$871,,MATCH($B205,[2]掉落汇总!$D$1:$M$1)),[2]掉落汇总!$A$2:$A$871,I$1,[2]掉落汇总!$C$2:$C$871,$Q$1)+SUMIFS(OFFSET([2]掉落汇总!$C$2:$C$871,,MATCH($B205,[2]掉落汇总!$D$1:$M$1)),[2]掉落汇总!$A$2:$A$871,I$1,[2]掉落汇总!$C$2:$C$871,$Q$2)/$Q$3)*宝箱投放计算!H205</f>
        <v>0</v>
      </c>
      <c r="J205">
        <f ca="1">(SUMIFS(OFFSET([2]掉落汇总!$C$2:$C$871,,MATCH($B205,[2]掉落汇总!$D$1:$M$1)),[2]掉落汇总!$A$2:$A$871,J$1,[2]掉落汇总!$C$2:$C$871,$Q$1)+SUMIFS(OFFSET([2]掉落汇总!$C$2:$C$871,,MATCH($B205,[2]掉落汇总!$D$1:$M$1)),[2]掉落汇总!$A$2:$A$871,J$1,[2]掉落汇总!$C$2:$C$871,$Q$2)/$Q$3)*宝箱投放计算!I205</f>
        <v>0</v>
      </c>
      <c r="K205">
        <f ca="1">(SUMIFS(OFFSET([2]掉落汇总!$C$2:$C$871,,MATCH($B205,[2]掉落汇总!$D$1:$M$1)),[2]掉落汇总!$A$2:$A$871,K$1,[2]掉落汇总!$C$2:$C$871,$Q$1)+SUMIFS(OFFSET([2]掉落汇总!$C$2:$C$871,,MATCH($B205,[2]掉落汇总!$D$1:$M$1)),[2]掉落汇总!$A$2:$A$871,K$1,[2]掉落汇总!$C$2:$C$871,$Q$2)/$Q$3)*宝箱投放计算!J205</f>
        <v>0</v>
      </c>
      <c r="L205">
        <f ca="1">(SUMIFS(OFFSET([2]掉落汇总!$C$2:$C$871,,MATCH($B205,[2]掉落汇总!$D$1:$M$1)),[2]掉落汇总!$A$2:$A$871,L$1,[2]掉落汇总!$C$2:$C$871,$Q$1)+SUMIFS(OFFSET([2]掉落汇总!$C$2:$C$871,,MATCH($B205,[2]掉落汇总!$D$1:$M$1)),[2]掉落汇总!$A$2:$A$871,L$1,[2]掉落汇总!$C$2:$C$871,$Q$2)/$Q$3)*宝箱投放计算!K205</f>
        <v>0.14863748967795209</v>
      </c>
      <c r="M205">
        <f ca="1">(SUMIFS(OFFSET([2]掉落汇总!$C$2:$C$871,,MATCH($B205,[2]掉落汇总!$D$1:$M$1)),[2]掉落汇总!$A$2:$A$871,M$1,[2]掉落汇总!$C$2:$C$871,$Q$1)+SUMIFS(OFFSET([2]掉落汇总!$C$2:$C$871,,MATCH($B205,[2]掉落汇总!$D$1:$M$1)),[2]掉落汇总!$A$2:$A$871,M$1,[2]掉落汇总!$C$2:$C$871,$Q$2)/$Q$3)*宝箱投放计算!L205</f>
        <v>0.14714469228074273</v>
      </c>
      <c r="N205">
        <f ca="1">(SUMIFS(OFFSET([2]掉落汇总!$C$2:$C$871,,MATCH($B205,[2]掉落汇总!$D$1:$M$1)),[2]掉落汇总!$A$2:$A$871,N$1,[2]掉落汇总!$C$2:$C$871,$Q$1)+SUMIFS(OFFSET([2]掉落汇总!$C$2:$C$871,,MATCH($B205,[2]掉落汇总!$D$1:$M$1)),[2]掉落汇总!$A$2:$A$871,N$1,[2]掉落汇总!$C$2:$C$871,$Q$2)/$Q$3)*宝箱投放计算!M205</f>
        <v>3.9341037619867215E-2</v>
      </c>
      <c r="O205">
        <f ca="1">(SUMIFS(OFFSET([2]掉落汇总!$C$2:$C$871,,MATCH($B205,[2]掉落汇总!$D$1:$M$1)),[2]掉落汇总!$A$2:$A$871,O$1,[2]掉落汇总!$C$2:$C$871,$Q$1)+SUMIFS(OFFSET([2]掉落汇总!$C$2:$C$871,,MATCH($B205,[2]掉落汇总!$D$1:$M$1)),[2]掉落汇总!$A$2:$A$871,O$1,[2]掉落汇总!$C$2:$C$871,$Q$2)/$Q$3)*宝箱投放计算!N205</f>
        <v>8.2982769549933721E-2</v>
      </c>
    </row>
    <row r="206" spans="1:15" x14ac:dyDescent="0.2">
      <c r="A206">
        <f>玩家成长时间线!A206</f>
        <v>205</v>
      </c>
      <c r="B206">
        <f>玩家成长时间线!B206</f>
        <v>10</v>
      </c>
      <c r="C206">
        <f ca="1">SUM($D$2:D206)</f>
        <v>546.38712059105262</v>
      </c>
      <c r="D206">
        <f t="shared" ca="1" si="3"/>
        <v>1.4640797777224144</v>
      </c>
      <c r="E206">
        <f ca="1">(SUMIFS(OFFSET([2]掉落汇总!$C$2:$C$871,,MATCH($B206,[2]掉落汇总!$D$1:$M$1)),[2]掉落汇总!$A$2:$A$871,E$1,[2]掉落汇总!$C$2:$C$871,$Q$1)+SUMIFS(OFFSET([2]掉落汇总!$C$2:$C$871,,MATCH($B206,[2]掉落汇总!$D$1:$M$1)),[2]掉落汇总!$A$2:$A$871,E$1,[2]掉落汇总!$C$2:$C$871,$Q$2)/$Q$3)*宝箱投放计算!D206</f>
        <v>0.42635244608100997</v>
      </c>
      <c r="F206">
        <f ca="1">(SUMIFS(OFFSET([2]掉落汇总!$C$2:$C$871,,MATCH($B206,[2]掉落汇总!$D$1:$M$1)),[2]掉落汇总!$A$2:$A$871,F$1,[2]掉落汇总!$C$2:$C$871,$Q$1)+SUMIFS(OFFSET([2]掉落汇总!$C$2:$C$871,,MATCH($B206,[2]掉落汇总!$D$1:$M$1)),[2]掉落汇总!$A$2:$A$871,F$1,[2]掉落汇总!$C$2:$C$871,$Q$2)/$Q$3)*宝箱投放计算!E206</f>
        <v>0.61962134251290868</v>
      </c>
      <c r="G206">
        <f ca="1">(SUMIFS(OFFSET([2]掉落汇总!$C$2:$C$871,,MATCH($B206,[2]掉落汇总!$D$1:$M$1)),[2]掉落汇总!$A$2:$A$871,G$1,[2]掉落汇总!$C$2:$C$871,$Q$1)+SUMIFS(OFFSET([2]掉落汇总!$C$2:$C$871,,MATCH($B206,[2]掉落汇总!$D$1:$M$1)),[2]掉落汇总!$A$2:$A$871,G$1,[2]掉落汇总!$C$2:$C$871,$Q$2)/$Q$3)*宝箱投放计算!F206</f>
        <v>0</v>
      </c>
      <c r="H206">
        <f ca="1">(SUMIFS(OFFSET([2]掉落汇总!$C$2:$C$871,,MATCH($B206,[2]掉落汇总!$D$1:$M$1)),[2]掉落汇总!$A$2:$A$871,H$1,[2]掉落汇总!$C$2:$C$871,$Q$1)+SUMIFS(OFFSET([2]掉落汇总!$C$2:$C$871,,MATCH($B206,[2]掉落汇总!$D$1:$M$1)),[2]掉落汇总!$A$2:$A$871,H$1,[2]掉落汇总!$C$2:$C$871,$Q$2)/$Q$3)*宝箱投放计算!G206</f>
        <v>0</v>
      </c>
      <c r="I206">
        <f ca="1">(SUMIFS(OFFSET([2]掉落汇总!$C$2:$C$871,,MATCH($B206,[2]掉落汇总!$D$1:$M$1)),[2]掉落汇总!$A$2:$A$871,I$1,[2]掉落汇总!$C$2:$C$871,$Q$1)+SUMIFS(OFFSET([2]掉落汇总!$C$2:$C$871,,MATCH($B206,[2]掉落汇总!$D$1:$M$1)),[2]掉落汇总!$A$2:$A$871,I$1,[2]掉落汇总!$C$2:$C$871,$Q$2)/$Q$3)*宝箱投放计算!H206</f>
        <v>0</v>
      </c>
      <c r="J206">
        <f ca="1">(SUMIFS(OFFSET([2]掉落汇总!$C$2:$C$871,,MATCH($B206,[2]掉落汇总!$D$1:$M$1)),[2]掉落汇总!$A$2:$A$871,J$1,[2]掉落汇总!$C$2:$C$871,$Q$1)+SUMIFS(OFFSET([2]掉落汇总!$C$2:$C$871,,MATCH($B206,[2]掉落汇总!$D$1:$M$1)),[2]掉落汇总!$A$2:$A$871,J$1,[2]掉落汇总!$C$2:$C$871,$Q$2)/$Q$3)*宝箱投放计算!I206</f>
        <v>0</v>
      </c>
      <c r="K206">
        <f ca="1">(SUMIFS(OFFSET([2]掉落汇总!$C$2:$C$871,,MATCH($B206,[2]掉落汇总!$D$1:$M$1)),[2]掉落汇总!$A$2:$A$871,K$1,[2]掉落汇总!$C$2:$C$871,$Q$1)+SUMIFS(OFFSET([2]掉落汇总!$C$2:$C$871,,MATCH($B206,[2]掉落汇总!$D$1:$M$1)),[2]掉落汇总!$A$2:$A$871,K$1,[2]掉落汇总!$C$2:$C$871,$Q$2)/$Q$3)*宝箱投放计算!J206</f>
        <v>0</v>
      </c>
      <c r="L206">
        <f ca="1">(SUMIFS(OFFSET([2]掉落汇总!$C$2:$C$871,,MATCH($B206,[2]掉落汇总!$D$1:$M$1)),[2]掉落汇总!$A$2:$A$871,L$1,[2]掉落汇总!$C$2:$C$871,$Q$1)+SUMIFS(OFFSET([2]掉落汇总!$C$2:$C$871,,MATCH($B206,[2]掉落汇总!$D$1:$M$1)),[2]掉落汇总!$A$2:$A$871,L$1,[2]掉落汇总!$C$2:$C$871,$Q$2)/$Q$3)*宝箱投放计算!K206</f>
        <v>0.14863748967795209</v>
      </c>
      <c r="M206">
        <f ca="1">(SUMIFS(OFFSET([2]掉落汇总!$C$2:$C$871,,MATCH($B206,[2]掉落汇总!$D$1:$M$1)),[2]掉落汇总!$A$2:$A$871,M$1,[2]掉落汇总!$C$2:$C$871,$Q$1)+SUMIFS(OFFSET([2]掉落汇总!$C$2:$C$871,,MATCH($B206,[2]掉落汇总!$D$1:$M$1)),[2]掉落汇总!$A$2:$A$871,M$1,[2]掉落汇总!$C$2:$C$871,$Q$2)/$Q$3)*宝箱投放计算!L206</f>
        <v>0.14714469228074273</v>
      </c>
      <c r="N206">
        <f ca="1">(SUMIFS(OFFSET([2]掉落汇总!$C$2:$C$871,,MATCH($B206,[2]掉落汇总!$D$1:$M$1)),[2]掉落汇总!$A$2:$A$871,N$1,[2]掉落汇总!$C$2:$C$871,$Q$1)+SUMIFS(OFFSET([2]掉落汇总!$C$2:$C$871,,MATCH($B206,[2]掉落汇总!$D$1:$M$1)),[2]掉落汇总!$A$2:$A$871,N$1,[2]掉落汇总!$C$2:$C$871,$Q$2)/$Q$3)*宝箱投放计算!M206</f>
        <v>3.9341037619867215E-2</v>
      </c>
      <c r="O206">
        <f ca="1">(SUMIFS(OFFSET([2]掉落汇总!$C$2:$C$871,,MATCH($B206,[2]掉落汇总!$D$1:$M$1)),[2]掉落汇总!$A$2:$A$871,O$1,[2]掉落汇总!$C$2:$C$871,$Q$1)+SUMIFS(OFFSET([2]掉落汇总!$C$2:$C$871,,MATCH($B206,[2]掉落汇总!$D$1:$M$1)),[2]掉落汇总!$A$2:$A$871,O$1,[2]掉落汇总!$C$2:$C$871,$Q$2)/$Q$3)*宝箱投放计算!N206</f>
        <v>8.2982769549933721E-2</v>
      </c>
    </row>
    <row r="207" spans="1:15" x14ac:dyDescent="0.2">
      <c r="A207">
        <f>玩家成长时间线!A207</f>
        <v>206</v>
      </c>
      <c r="B207">
        <f>玩家成长时间线!B207</f>
        <v>10</v>
      </c>
      <c r="C207">
        <f ca="1">SUM($D$2:D207)</f>
        <v>547.8192172020207</v>
      </c>
      <c r="D207">
        <f t="shared" ca="1" si="3"/>
        <v>1.4320966109680746</v>
      </c>
      <c r="E207">
        <f ca="1">(SUMIFS(OFFSET([2]掉落汇总!$C$2:$C$871,,MATCH($B207,[2]掉落汇总!$D$1:$M$1)),[2]掉落汇总!$A$2:$A$871,E$1,[2]掉落汇总!$C$2:$C$871,$Q$1)+SUMIFS(OFFSET([2]掉落汇总!$C$2:$C$871,,MATCH($B207,[2]掉落汇总!$D$1:$M$1)),[2]掉落汇总!$A$2:$A$871,E$1,[2]掉落汇总!$C$2:$C$871,$Q$2)/$Q$3)*宝箱投放计算!D207</f>
        <v>0.39436927932667015</v>
      </c>
      <c r="F207">
        <f ca="1">(SUMIFS(OFFSET([2]掉落汇总!$C$2:$C$871,,MATCH($B207,[2]掉落汇总!$D$1:$M$1)),[2]掉落汇总!$A$2:$A$871,F$1,[2]掉落汇总!$C$2:$C$871,$Q$1)+SUMIFS(OFFSET([2]掉落汇总!$C$2:$C$871,,MATCH($B207,[2]掉落汇总!$D$1:$M$1)),[2]掉落汇总!$A$2:$A$871,F$1,[2]掉落汇总!$C$2:$C$871,$Q$2)/$Q$3)*宝箱投放计算!E207</f>
        <v>0.61962134251290868</v>
      </c>
      <c r="G207">
        <f ca="1">(SUMIFS(OFFSET([2]掉落汇总!$C$2:$C$871,,MATCH($B207,[2]掉落汇总!$D$1:$M$1)),[2]掉落汇总!$A$2:$A$871,G$1,[2]掉落汇总!$C$2:$C$871,$Q$1)+SUMIFS(OFFSET([2]掉落汇总!$C$2:$C$871,,MATCH($B207,[2]掉落汇总!$D$1:$M$1)),[2]掉落汇总!$A$2:$A$871,G$1,[2]掉落汇总!$C$2:$C$871,$Q$2)/$Q$3)*宝箱投放计算!F207</f>
        <v>0</v>
      </c>
      <c r="H207">
        <f ca="1">(SUMIFS(OFFSET([2]掉落汇总!$C$2:$C$871,,MATCH($B207,[2]掉落汇总!$D$1:$M$1)),[2]掉落汇总!$A$2:$A$871,H$1,[2]掉落汇总!$C$2:$C$871,$Q$1)+SUMIFS(OFFSET([2]掉落汇总!$C$2:$C$871,,MATCH($B207,[2]掉落汇总!$D$1:$M$1)),[2]掉落汇总!$A$2:$A$871,H$1,[2]掉落汇总!$C$2:$C$871,$Q$2)/$Q$3)*宝箱投放计算!G207</f>
        <v>0</v>
      </c>
      <c r="I207">
        <f ca="1">(SUMIFS(OFFSET([2]掉落汇总!$C$2:$C$871,,MATCH($B207,[2]掉落汇总!$D$1:$M$1)),[2]掉落汇总!$A$2:$A$871,I$1,[2]掉落汇总!$C$2:$C$871,$Q$1)+SUMIFS(OFFSET([2]掉落汇总!$C$2:$C$871,,MATCH($B207,[2]掉落汇总!$D$1:$M$1)),[2]掉落汇总!$A$2:$A$871,I$1,[2]掉落汇总!$C$2:$C$871,$Q$2)/$Q$3)*宝箱投放计算!H207</f>
        <v>0</v>
      </c>
      <c r="J207">
        <f ca="1">(SUMIFS(OFFSET([2]掉落汇总!$C$2:$C$871,,MATCH($B207,[2]掉落汇总!$D$1:$M$1)),[2]掉落汇总!$A$2:$A$871,J$1,[2]掉落汇总!$C$2:$C$871,$Q$1)+SUMIFS(OFFSET([2]掉落汇总!$C$2:$C$871,,MATCH($B207,[2]掉落汇总!$D$1:$M$1)),[2]掉落汇总!$A$2:$A$871,J$1,[2]掉落汇总!$C$2:$C$871,$Q$2)/$Q$3)*宝箱投放计算!I207</f>
        <v>0</v>
      </c>
      <c r="K207">
        <f ca="1">(SUMIFS(OFFSET([2]掉落汇总!$C$2:$C$871,,MATCH($B207,[2]掉落汇总!$D$1:$M$1)),[2]掉落汇总!$A$2:$A$871,K$1,[2]掉落汇总!$C$2:$C$871,$Q$1)+SUMIFS(OFFSET([2]掉落汇总!$C$2:$C$871,,MATCH($B207,[2]掉落汇总!$D$1:$M$1)),[2]掉落汇总!$A$2:$A$871,K$1,[2]掉落汇总!$C$2:$C$871,$Q$2)/$Q$3)*宝箱投放计算!J207</f>
        <v>0</v>
      </c>
      <c r="L207">
        <f ca="1">(SUMIFS(OFFSET([2]掉落汇总!$C$2:$C$871,,MATCH($B207,[2]掉落汇总!$D$1:$M$1)),[2]掉落汇总!$A$2:$A$871,L$1,[2]掉落汇总!$C$2:$C$871,$Q$1)+SUMIFS(OFFSET([2]掉落汇总!$C$2:$C$871,,MATCH($B207,[2]掉落汇总!$D$1:$M$1)),[2]掉落汇总!$A$2:$A$871,L$1,[2]掉落汇总!$C$2:$C$871,$Q$2)/$Q$3)*宝箱投放计算!K207</f>
        <v>0.14863748967795209</v>
      </c>
      <c r="M207">
        <f ca="1">(SUMIFS(OFFSET([2]掉落汇总!$C$2:$C$871,,MATCH($B207,[2]掉落汇总!$D$1:$M$1)),[2]掉落汇总!$A$2:$A$871,M$1,[2]掉落汇总!$C$2:$C$871,$Q$1)+SUMIFS(OFFSET([2]掉落汇总!$C$2:$C$871,,MATCH($B207,[2]掉落汇总!$D$1:$M$1)),[2]掉落汇总!$A$2:$A$871,M$1,[2]掉落汇总!$C$2:$C$871,$Q$2)/$Q$3)*宝箱投放计算!L207</f>
        <v>0.14714469228074273</v>
      </c>
      <c r="N207">
        <f ca="1">(SUMIFS(OFFSET([2]掉落汇总!$C$2:$C$871,,MATCH($B207,[2]掉落汇总!$D$1:$M$1)),[2]掉落汇总!$A$2:$A$871,N$1,[2]掉落汇总!$C$2:$C$871,$Q$1)+SUMIFS(OFFSET([2]掉落汇总!$C$2:$C$871,,MATCH($B207,[2]掉落汇总!$D$1:$M$1)),[2]掉落汇总!$A$2:$A$871,N$1,[2]掉落汇总!$C$2:$C$871,$Q$2)/$Q$3)*宝箱投放计算!M207</f>
        <v>3.9341037619867215E-2</v>
      </c>
      <c r="O207">
        <f ca="1">(SUMIFS(OFFSET([2]掉落汇总!$C$2:$C$871,,MATCH($B207,[2]掉落汇总!$D$1:$M$1)),[2]掉落汇总!$A$2:$A$871,O$1,[2]掉落汇总!$C$2:$C$871,$Q$1)+SUMIFS(OFFSET([2]掉落汇总!$C$2:$C$871,,MATCH($B207,[2]掉落汇总!$D$1:$M$1)),[2]掉落汇总!$A$2:$A$871,O$1,[2]掉落汇总!$C$2:$C$871,$Q$2)/$Q$3)*宝箱投放计算!N207</f>
        <v>8.2982769549933721E-2</v>
      </c>
    </row>
    <row r="208" spans="1:15" x14ac:dyDescent="0.2">
      <c r="A208">
        <f>玩家成长时间线!A208</f>
        <v>207</v>
      </c>
      <c r="B208">
        <f>玩家成长时间线!B208</f>
        <v>10</v>
      </c>
      <c r="C208">
        <f ca="1">SUM($D$2:D208)</f>
        <v>549.25299713755476</v>
      </c>
      <c r="D208">
        <f t="shared" ca="1" si="3"/>
        <v>1.4337799355340926</v>
      </c>
      <c r="E208">
        <f ca="1">(SUMIFS(OFFSET([2]掉落汇总!$C$2:$C$871,,MATCH($B208,[2]掉落汇总!$D$1:$M$1)),[2]掉落汇总!$A$2:$A$871,E$1,[2]掉落汇总!$C$2:$C$871,$Q$1)+SUMIFS(OFFSET([2]掉落汇总!$C$2:$C$871,,MATCH($B208,[2]掉落汇总!$D$1:$M$1)),[2]掉落汇总!$A$2:$A$871,E$1,[2]掉落汇总!$C$2:$C$871,$Q$2)/$Q$3)*宝箱投放计算!D208</f>
        <v>0.39605260389268809</v>
      </c>
      <c r="F208">
        <f ca="1">(SUMIFS(OFFSET([2]掉落汇总!$C$2:$C$871,,MATCH($B208,[2]掉落汇总!$D$1:$M$1)),[2]掉落汇总!$A$2:$A$871,F$1,[2]掉落汇总!$C$2:$C$871,$Q$1)+SUMIFS(OFFSET([2]掉落汇总!$C$2:$C$871,,MATCH($B208,[2]掉落汇总!$D$1:$M$1)),[2]掉落汇总!$A$2:$A$871,F$1,[2]掉落汇总!$C$2:$C$871,$Q$2)/$Q$3)*宝箱投放计算!E208</f>
        <v>0.61962134251290868</v>
      </c>
      <c r="G208">
        <f ca="1">(SUMIFS(OFFSET([2]掉落汇总!$C$2:$C$871,,MATCH($B208,[2]掉落汇总!$D$1:$M$1)),[2]掉落汇总!$A$2:$A$871,G$1,[2]掉落汇总!$C$2:$C$871,$Q$1)+SUMIFS(OFFSET([2]掉落汇总!$C$2:$C$871,,MATCH($B208,[2]掉落汇总!$D$1:$M$1)),[2]掉落汇总!$A$2:$A$871,G$1,[2]掉落汇总!$C$2:$C$871,$Q$2)/$Q$3)*宝箱投放计算!F208</f>
        <v>0</v>
      </c>
      <c r="H208">
        <f ca="1">(SUMIFS(OFFSET([2]掉落汇总!$C$2:$C$871,,MATCH($B208,[2]掉落汇总!$D$1:$M$1)),[2]掉落汇总!$A$2:$A$871,H$1,[2]掉落汇总!$C$2:$C$871,$Q$1)+SUMIFS(OFFSET([2]掉落汇总!$C$2:$C$871,,MATCH($B208,[2]掉落汇总!$D$1:$M$1)),[2]掉落汇总!$A$2:$A$871,H$1,[2]掉落汇总!$C$2:$C$871,$Q$2)/$Q$3)*宝箱投放计算!G208</f>
        <v>0</v>
      </c>
      <c r="I208">
        <f ca="1">(SUMIFS(OFFSET([2]掉落汇总!$C$2:$C$871,,MATCH($B208,[2]掉落汇总!$D$1:$M$1)),[2]掉落汇总!$A$2:$A$871,I$1,[2]掉落汇总!$C$2:$C$871,$Q$1)+SUMIFS(OFFSET([2]掉落汇总!$C$2:$C$871,,MATCH($B208,[2]掉落汇总!$D$1:$M$1)),[2]掉落汇总!$A$2:$A$871,I$1,[2]掉落汇总!$C$2:$C$871,$Q$2)/$Q$3)*宝箱投放计算!H208</f>
        <v>0</v>
      </c>
      <c r="J208">
        <f ca="1">(SUMIFS(OFFSET([2]掉落汇总!$C$2:$C$871,,MATCH($B208,[2]掉落汇总!$D$1:$M$1)),[2]掉落汇总!$A$2:$A$871,J$1,[2]掉落汇总!$C$2:$C$871,$Q$1)+SUMIFS(OFFSET([2]掉落汇总!$C$2:$C$871,,MATCH($B208,[2]掉落汇总!$D$1:$M$1)),[2]掉落汇总!$A$2:$A$871,J$1,[2]掉落汇总!$C$2:$C$871,$Q$2)/$Q$3)*宝箱投放计算!I208</f>
        <v>0</v>
      </c>
      <c r="K208">
        <f ca="1">(SUMIFS(OFFSET([2]掉落汇总!$C$2:$C$871,,MATCH($B208,[2]掉落汇总!$D$1:$M$1)),[2]掉落汇总!$A$2:$A$871,K$1,[2]掉落汇总!$C$2:$C$871,$Q$1)+SUMIFS(OFFSET([2]掉落汇总!$C$2:$C$871,,MATCH($B208,[2]掉落汇总!$D$1:$M$1)),[2]掉落汇总!$A$2:$A$871,K$1,[2]掉落汇总!$C$2:$C$871,$Q$2)/$Q$3)*宝箱投放计算!J208</f>
        <v>0</v>
      </c>
      <c r="L208">
        <f ca="1">(SUMIFS(OFFSET([2]掉落汇总!$C$2:$C$871,,MATCH($B208,[2]掉落汇总!$D$1:$M$1)),[2]掉落汇总!$A$2:$A$871,L$1,[2]掉落汇总!$C$2:$C$871,$Q$1)+SUMIFS(OFFSET([2]掉落汇总!$C$2:$C$871,,MATCH($B208,[2]掉落汇总!$D$1:$M$1)),[2]掉落汇总!$A$2:$A$871,L$1,[2]掉落汇总!$C$2:$C$871,$Q$2)/$Q$3)*宝箱投放计算!K208</f>
        <v>0.14863748967795209</v>
      </c>
      <c r="M208">
        <f ca="1">(SUMIFS(OFFSET([2]掉落汇总!$C$2:$C$871,,MATCH($B208,[2]掉落汇总!$D$1:$M$1)),[2]掉落汇总!$A$2:$A$871,M$1,[2]掉落汇总!$C$2:$C$871,$Q$1)+SUMIFS(OFFSET([2]掉落汇总!$C$2:$C$871,,MATCH($B208,[2]掉落汇总!$D$1:$M$1)),[2]掉落汇总!$A$2:$A$871,M$1,[2]掉落汇总!$C$2:$C$871,$Q$2)/$Q$3)*宝箱投放计算!L208</f>
        <v>0.14714469228074273</v>
      </c>
      <c r="N208">
        <f ca="1">(SUMIFS(OFFSET([2]掉落汇总!$C$2:$C$871,,MATCH($B208,[2]掉落汇总!$D$1:$M$1)),[2]掉落汇总!$A$2:$A$871,N$1,[2]掉落汇总!$C$2:$C$871,$Q$1)+SUMIFS(OFFSET([2]掉落汇总!$C$2:$C$871,,MATCH($B208,[2]掉落汇总!$D$1:$M$1)),[2]掉落汇总!$A$2:$A$871,N$1,[2]掉落汇总!$C$2:$C$871,$Q$2)/$Q$3)*宝箱投放计算!M208</f>
        <v>3.9341037619867215E-2</v>
      </c>
      <c r="O208">
        <f ca="1">(SUMIFS(OFFSET([2]掉落汇总!$C$2:$C$871,,MATCH($B208,[2]掉落汇总!$D$1:$M$1)),[2]掉落汇总!$A$2:$A$871,O$1,[2]掉落汇总!$C$2:$C$871,$Q$1)+SUMIFS(OFFSET([2]掉落汇总!$C$2:$C$871,,MATCH($B208,[2]掉落汇总!$D$1:$M$1)),[2]掉落汇总!$A$2:$A$871,O$1,[2]掉落汇总!$C$2:$C$871,$Q$2)/$Q$3)*宝箱投放计算!N208</f>
        <v>8.2982769549933721E-2</v>
      </c>
    </row>
    <row r="209" spans="1:15" x14ac:dyDescent="0.2">
      <c r="A209">
        <f>玩家成长时间线!A209</f>
        <v>208</v>
      </c>
      <c r="B209">
        <f>玩家成长时间线!B209</f>
        <v>10</v>
      </c>
      <c r="C209">
        <f ca="1">SUM($D$2:D209)</f>
        <v>550.72212688897525</v>
      </c>
      <c r="D209">
        <f t="shared" ca="1" si="3"/>
        <v>1.469129751420468</v>
      </c>
      <c r="E209">
        <f ca="1">(SUMIFS(OFFSET([2]掉落汇总!$C$2:$C$871,,MATCH($B209,[2]掉落汇总!$D$1:$M$1)),[2]掉落汇总!$A$2:$A$871,E$1,[2]掉落汇总!$C$2:$C$871,$Q$1)+SUMIFS(OFFSET([2]掉落汇总!$C$2:$C$871,,MATCH($B209,[2]掉落汇总!$D$1:$M$1)),[2]掉落汇总!$A$2:$A$871,E$1,[2]掉落汇总!$C$2:$C$871,$Q$2)/$Q$3)*宝箱投放计算!D209</f>
        <v>0.43140241977906357</v>
      </c>
      <c r="F209">
        <f ca="1">(SUMIFS(OFFSET([2]掉落汇总!$C$2:$C$871,,MATCH($B209,[2]掉落汇总!$D$1:$M$1)),[2]掉落汇总!$A$2:$A$871,F$1,[2]掉落汇总!$C$2:$C$871,$Q$1)+SUMIFS(OFFSET([2]掉落汇总!$C$2:$C$871,,MATCH($B209,[2]掉落汇总!$D$1:$M$1)),[2]掉落汇总!$A$2:$A$871,F$1,[2]掉落汇总!$C$2:$C$871,$Q$2)/$Q$3)*宝箱投放计算!E209</f>
        <v>0.61962134251290868</v>
      </c>
      <c r="G209">
        <f ca="1">(SUMIFS(OFFSET([2]掉落汇总!$C$2:$C$871,,MATCH($B209,[2]掉落汇总!$D$1:$M$1)),[2]掉落汇总!$A$2:$A$871,G$1,[2]掉落汇总!$C$2:$C$871,$Q$1)+SUMIFS(OFFSET([2]掉落汇总!$C$2:$C$871,,MATCH($B209,[2]掉落汇总!$D$1:$M$1)),[2]掉落汇总!$A$2:$A$871,G$1,[2]掉落汇总!$C$2:$C$871,$Q$2)/$Q$3)*宝箱投放计算!F209</f>
        <v>0</v>
      </c>
      <c r="H209">
        <f ca="1">(SUMIFS(OFFSET([2]掉落汇总!$C$2:$C$871,,MATCH($B209,[2]掉落汇总!$D$1:$M$1)),[2]掉落汇总!$A$2:$A$871,H$1,[2]掉落汇总!$C$2:$C$871,$Q$1)+SUMIFS(OFFSET([2]掉落汇总!$C$2:$C$871,,MATCH($B209,[2]掉落汇总!$D$1:$M$1)),[2]掉落汇总!$A$2:$A$871,H$1,[2]掉落汇总!$C$2:$C$871,$Q$2)/$Q$3)*宝箱投放计算!G209</f>
        <v>0</v>
      </c>
      <c r="I209">
        <f ca="1">(SUMIFS(OFFSET([2]掉落汇总!$C$2:$C$871,,MATCH($B209,[2]掉落汇总!$D$1:$M$1)),[2]掉落汇总!$A$2:$A$871,I$1,[2]掉落汇总!$C$2:$C$871,$Q$1)+SUMIFS(OFFSET([2]掉落汇总!$C$2:$C$871,,MATCH($B209,[2]掉落汇总!$D$1:$M$1)),[2]掉落汇总!$A$2:$A$871,I$1,[2]掉落汇总!$C$2:$C$871,$Q$2)/$Q$3)*宝箱投放计算!H209</f>
        <v>0</v>
      </c>
      <c r="J209">
        <f ca="1">(SUMIFS(OFFSET([2]掉落汇总!$C$2:$C$871,,MATCH($B209,[2]掉落汇总!$D$1:$M$1)),[2]掉落汇总!$A$2:$A$871,J$1,[2]掉落汇总!$C$2:$C$871,$Q$1)+SUMIFS(OFFSET([2]掉落汇总!$C$2:$C$871,,MATCH($B209,[2]掉落汇总!$D$1:$M$1)),[2]掉落汇总!$A$2:$A$871,J$1,[2]掉落汇总!$C$2:$C$871,$Q$2)/$Q$3)*宝箱投放计算!I209</f>
        <v>0</v>
      </c>
      <c r="K209">
        <f ca="1">(SUMIFS(OFFSET([2]掉落汇总!$C$2:$C$871,,MATCH($B209,[2]掉落汇总!$D$1:$M$1)),[2]掉落汇总!$A$2:$A$871,K$1,[2]掉落汇总!$C$2:$C$871,$Q$1)+SUMIFS(OFFSET([2]掉落汇总!$C$2:$C$871,,MATCH($B209,[2]掉落汇总!$D$1:$M$1)),[2]掉落汇总!$A$2:$A$871,K$1,[2]掉落汇总!$C$2:$C$871,$Q$2)/$Q$3)*宝箱投放计算!J209</f>
        <v>0</v>
      </c>
      <c r="L209">
        <f ca="1">(SUMIFS(OFFSET([2]掉落汇总!$C$2:$C$871,,MATCH($B209,[2]掉落汇总!$D$1:$M$1)),[2]掉落汇总!$A$2:$A$871,L$1,[2]掉落汇总!$C$2:$C$871,$Q$1)+SUMIFS(OFFSET([2]掉落汇总!$C$2:$C$871,,MATCH($B209,[2]掉落汇总!$D$1:$M$1)),[2]掉落汇总!$A$2:$A$871,L$1,[2]掉落汇总!$C$2:$C$871,$Q$2)/$Q$3)*宝箱投放计算!K209</f>
        <v>0.14863748967795209</v>
      </c>
      <c r="M209">
        <f ca="1">(SUMIFS(OFFSET([2]掉落汇总!$C$2:$C$871,,MATCH($B209,[2]掉落汇总!$D$1:$M$1)),[2]掉落汇总!$A$2:$A$871,M$1,[2]掉落汇总!$C$2:$C$871,$Q$1)+SUMIFS(OFFSET([2]掉落汇总!$C$2:$C$871,,MATCH($B209,[2]掉落汇总!$D$1:$M$1)),[2]掉落汇总!$A$2:$A$871,M$1,[2]掉落汇总!$C$2:$C$871,$Q$2)/$Q$3)*宝箱投放计算!L209</f>
        <v>0.14714469228074273</v>
      </c>
      <c r="N209">
        <f ca="1">(SUMIFS(OFFSET([2]掉落汇总!$C$2:$C$871,,MATCH($B209,[2]掉落汇总!$D$1:$M$1)),[2]掉落汇总!$A$2:$A$871,N$1,[2]掉落汇总!$C$2:$C$871,$Q$1)+SUMIFS(OFFSET([2]掉落汇总!$C$2:$C$871,,MATCH($B209,[2]掉落汇总!$D$1:$M$1)),[2]掉落汇总!$A$2:$A$871,N$1,[2]掉落汇总!$C$2:$C$871,$Q$2)/$Q$3)*宝箱投放计算!M209</f>
        <v>3.9341037619867215E-2</v>
      </c>
      <c r="O209">
        <f ca="1">(SUMIFS(OFFSET([2]掉落汇总!$C$2:$C$871,,MATCH($B209,[2]掉落汇总!$D$1:$M$1)),[2]掉落汇总!$A$2:$A$871,O$1,[2]掉落汇总!$C$2:$C$871,$Q$1)+SUMIFS(OFFSET([2]掉落汇总!$C$2:$C$871,,MATCH($B209,[2]掉落汇总!$D$1:$M$1)),[2]掉落汇总!$A$2:$A$871,O$1,[2]掉落汇总!$C$2:$C$871,$Q$2)/$Q$3)*宝箱投放计算!N209</f>
        <v>8.2982769549933721E-2</v>
      </c>
    </row>
    <row r="210" spans="1:15" x14ac:dyDescent="0.2">
      <c r="A210">
        <f>玩家成长时间线!A210</f>
        <v>209</v>
      </c>
      <c r="B210">
        <f>玩家成长时间线!B210</f>
        <v>10</v>
      </c>
      <c r="C210">
        <f ca="1">SUM($D$2:D210)</f>
        <v>552.15927347364141</v>
      </c>
      <c r="D210">
        <f t="shared" ca="1" si="3"/>
        <v>1.4371465846661282</v>
      </c>
      <c r="E210">
        <f ca="1">(SUMIFS(OFFSET([2]掉落汇总!$C$2:$C$871,,MATCH($B210,[2]掉落汇总!$D$1:$M$1)),[2]掉落汇总!$A$2:$A$871,E$1,[2]掉落汇总!$C$2:$C$871,$Q$1)+SUMIFS(OFFSET([2]掉落汇总!$C$2:$C$871,,MATCH($B210,[2]掉落汇总!$D$1:$M$1)),[2]掉落汇总!$A$2:$A$871,E$1,[2]掉落汇总!$C$2:$C$871,$Q$2)/$Q$3)*宝箱投放计算!D210</f>
        <v>0.39941925302472381</v>
      </c>
      <c r="F210">
        <f ca="1">(SUMIFS(OFFSET([2]掉落汇总!$C$2:$C$871,,MATCH($B210,[2]掉落汇总!$D$1:$M$1)),[2]掉落汇总!$A$2:$A$871,F$1,[2]掉落汇总!$C$2:$C$871,$Q$1)+SUMIFS(OFFSET([2]掉落汇总!$C$2:$C$871,,MATCH($B210,[2]掉落汇总!$D$1:$M$1)),[2]掉落汇总!$A$2:$A$871,F$1,[2]掉落汇总!$C$2:$C$871,$Q$2)/$Q$3)*宝箱投放计算!E210</f>
        <v>0.61962134251290868</v>
      </c>
      <c r="G210">
        <f ca="1">(SUMIFS(OFFSET([2]掉落汇总!$C$2:$C$871,,MATCH($B210,[2]掉落汇总!$D$1:$M$1)),[2]掉落汇总!$A$2:$A$871,G$1,[2]掉落汇总!$C$2:$C$871,$Q$1)+SUMIFS(OFFSET([2]掉落汇总!$C$2:$C$871,,MATCH($B210,[2]掉落汇总!$D$1:$M$1)),[2]掉落汇总!$A$2:$A$871,G$1,[2]掉落汇总!$C$2:$C$871,$Q$2)/$Q$3)*宝箱投放计算!F210</f>
        <v>0</v>
      </c>
      <c r="H210">
        <f ca="1">(SUMIFS(OFFSET([2]掉落汇总!$C$2:$C$871,,MATCH($B210,[2]掉落汇总!$D$1:$M$1)),[2]掉落汇总!$A$2:$A$871,H$1,[2]掉落汇总!$C$2:$C$871,$Q$1)+SUMIFS(OFFSET([2]掉落汇总!$C$2:$C$871,,MATCH($B210,[2]掉落汇总!$D$1:$M$1)),[2]掉落汇总!$A$2:$A$871,H$1,[2]掉落汇总!$C$2:$C$871,$Q$2)/$Q$3)*宝箱投放计算!G210</f>
        <v>0</v>
      </c>
      <c r="I210">
        <f ca="1">(SUMIFS(OFFSET([2]掉落汇总!$C$2:$C$871,,MATCH($B210,[2]掉落汇总!$D$1:$M$1)),[2]掉落汇总!$A$2:$A$871,I$1,[2]掉落汇总!$C$2:$C$871,$Q$1)+SUMIFS(OFFSET([2]掉落汇总!$C$2:$C$871,,MATCH($B210,[2]掉落汇总!$D$1:$M$1)),[2]掉落汇总!$A$2:$A$871,I$1,[2]掉落汇总!$C$2:$C$871,$Q$2)/$Q$3)*宝箱投放计算!H210</f>
        <v>0</v>
      </c>
      <c r="J210">
        <f ca="1">(SUMIFS(OFFSET([2]掉落汇总!$C$2:$C$871,,MATCH($B210,[2]掉落汇总!$D$1:$M$1)),[2]掉落汇总!$A$2:$A$871,J$1,[2]掉落汇总!$C$2:$C$871,$Q$1)+SUMIFS(OFFSET([2]掉落汇总!$C$2:$C$871,,MATCH($B210,[2]掉落汇总!$D$1:$M$1)),[2]掉落汇总!$A$2:$A$871,J$1,[2]掉落汇总!$C$2:$C$871,$Q$2)/$Q$3)*宝箱投放计算!I210</f>
        <v>0</v>
      </c>
      <c r="K210">
        <f ca="1">(SUMIFS(OFFSET([2]掉落汇总!$C$2:$C$871,,MATCH($B210,[2]掉落汇总!$D$1:$M$1)),[2]掉落汇总!$A$2:$A$871,K$1,[2]掉落汇总!$C$2:$C$871,$Q$1)+SUMIFS(OFFSET([2]掉落汇总!$C$2:$C$871,,MATCH($B210,[2]掉落汇总!$D$1:$M$1)),[2]掉落汇总!$A$2:$A$871,K$1,[2]掉落汇总!$C$2:$C$871,$Q$2)/$Q$3)*宝箱投放计算!J210</f>
        <v>0</v>
      </c>
      <c r="L210">
        <f ca="1">(SUMIFS(OFFSET([2]掉落汇总!$C$2:$C$871,,MATCH($B210,[2]掉落汇总!$D$1:$M$1)),[2]掉落汇总!$A$2:$A$871,L$1,[2]掉落汇总!$C$2:$C$871,$Q$1)+SUMIFS(OFFSET([2]掉落汇总!$C$2:$C$871,,MATCH($B210,[2]掉落汇总!$D$1:$M$1)),[2]掉落汇总!$A$2:$A$871,L$1,[2]掉落汇总!$C$2:$C$871,$Q$2)/$Q$3)*宝箱投放计算!K210</f>
        <v>0.14863748967795209</v>
      </c>
      <c r="M210">
        <f ca="1">(SUMIFS(OFFSET([2]掉落汇总!$C$2:$C$871,,MATCH($B210,[2]掉落汇总!$D$1:$M$1)),[2]掉落汇总!$A$2:$A$871,M$1,[2]掉落汇总!$C$2:$C$871,$Q$1)+SUMIFS(OFFSET([2]掉落汇总!$C$2:$C$871,,MATCH($B210,[2]掉落汇总!$D$1:$M$1)),[2]掉落汇总!$A$2:$A$871,M$1,[2]掉落汇总!$C$2:$C$871,$Q$2)/$Q$3)*宝箱投放计算!L210</f>
        <v>0.14714469228074273</v>
      </c>
      <c r="N210">
        <f ca="1">(SUMIFS(OFFSET([2]掉落汇总!$C$2:$C$871,,MATCH($B210,[2]掉落汇总!$D$1:$M$1)),[2]掉落汇总!$A$2:$A$871,N$1,[2]掉落汇总!$C$2:$C$871,$Q$1)+SUMIFS(OFFSET([2]掉落汇总!$C$2:$C$871,,MATCH($B210,[2]掉落汇总!$D$1:$M$1)),[2]掉落汇总!$A$2:$A$871,N$1,[2]掉落汇总!$C$2:$C$871,$Q$2)/$Q$3)*宝箱投放计算!M210</f>
        <v>3.9341037619867215E-2</v>
      </c>
      <c r="O210">
        <f ca="1">(SUMIFS(OFFSET([2]掉落汇总!$C$2:$C$871,,MATCH($B210,[2]掉落汇总!$D$1:$M$1)),[2]掉落汇总!$A$2:$A$871,O$1,[2]掉落汇总!$C$2:$C$871,$Q$1)+SUMIFS(OFFSET([2]掉落汇总!$C$2:$C$871,,MATCH($B210,[2]掉落汇总!$D$1:$M$1)),[2]掉落汇总!$A$2:$A$871,O$1,[2]掉落汇总!$C$2:$C$871,$Q$2)/$Q$3)*宝箱投放计算!N210</f>
        <v>8.2982769549933721E-2</v>
      </c>
    </row>
    <row r="211" spans="1:15" x14ac:dyDescent="0.2">
      <c r="A211">
        <f>玩家成长时间线!A211</f>
        <v>210</v>
      </c>
      <c r="B211">
        <f>玩家成长时间线!B211</f>
        <v>8</v>
      </c>
      <c r="C211">
        <f ca="1">SUM($D$2:D211)</f>
        <v>555.49158510293694</v>
      </c>
      <c r="D211">
        <f t="shared" ca="1" si="3"/>
        <v>3.3323116292954769</v>
      </c>
      <c r="E211">
        <f ca="1">(SUMIFS(OFFSET([2]掉落汇总!$C$2:$C$871,,MATCH($B211,[2]掉落汇总!$D$1:$M$1)),[2]掉落汇总!$A$2:$A$871,E$1,[2]掉落汇总!$C$2:$C$871,$Q$1)+SUMIFS(OFFSET([2]掉落汇总!$C$2:$C$871,,MATCH($B211,[2]掉落汇总!$D$1:$M$1)),[2]掉落汇总!$A$2:$A$871,E$1,[2]掉落汇总!$C$2:$C$871,$Q$2)/$Q$3)*宝箱投放计算!D211</f>
        <v>0.41240769230769231</v>
      </c>
      <c r="F211">
        <f ca="1">(SUMIFS(OFFSET([2]掉落汇总!$C$2:$C$871,,MATCH($B211,[2]掉落汇总!$D$1:$M$1)),[2]掉落汇总!$A$2:$A$871,F$1,[2]掉落汇总!$C$2:$C$871,$Q$1)+SUMIFS(OFFSET([2]掉落汇总!$C$2:$C$871,,MATCH($B211,[2]掉落汇总!$D$1:$M$1)),[2]掉落汇总!$A$2:$A$871,F$1,[2]掉落汇总!$C$2:$C$871,$Q$2)/$Q$3)*宝箱投放计算!E211</f>
        <v>0.49569707401032698</v>
      </c>
      <c r="G211">
        <f ca="1">(SUMIFS(OFFSET([2]掉落汇总!$C$2:$C$871,,MATCH($B211,[2]掉落汇总!$D$1:$M$1)),[2]掉落汇总!$A$2:$A$871,G$1,[2]掉落汇总!$C$2:$C$871,$Q$1)+SUMIFS(OFFSET([2]掉落汇总!$C$2:$C$871,,MATCH($B211,[2]掉落汇总!$D$1:$M$1)),[2]掉落汇总!$A$2:$A$871,G$1,[2]掉落汇总!$C$2:$C$871,$Q$2)/$Q$3)*宝箱投放计算!F211</f>
        <v>1.0190452324270141</v>
      </c>
      <c r="H211">
        <f ca="1">(SUMIFS(OFFSET([2]掉落汇总!$C$2:$C$871,,MATCH($B211,[2]掉落汇总!$D$1:$M$1)),[2]掉落汇总!$A$2:$A$871,H$1,[2]掉落汇总!$C$2:$C$871,$Q$1)+SUMIFS(OFFSET([2]掉落汇总!$C$2:$C$871,,MATCH($B211,[2]掉落汇总!$D$1:$M$1)),[2]掉落汇总!$A$2:$A$871,H$1,[2]掉落汇总!$C$2:$C$871,$Q$2)/$Q$3)*宝箱投放计算!G211</f>
        <v>0</v>
      </c>
      <c r="I211">
        <f ca="1">(SUMIFS(OFFSET([2]掉落汇总!$C$2:$C$871,,MATCH($B211,[2]掉落汇总!$D$1:$M$1)),[2]掉落汇总!$A$2:$A$871,I$1,[2]掉落汇总!$C$2:$C$871,$Q$1)+SUMIFS(OFFSET([2]掉落汇总!$C$2:$C$871,,MATCH($B211,[2]掉落汇总!$D$1:$M$1)),[2]掉落汇总!$A$2:$A$871,I$1,[2]掉落汇总!$C$2:$C$871,$Q$2)/$Q$3)*宝箱投放计算!H211</f>
        <v>0.98705564142194746</v>
      </c>
      <c r="J211">
        <f ca="1">(SUMIFS(OFFSET([2]掉落汇总!$C$2:$C$871,,MATCH($B211,[2]掉落汇总!$D$1:$M$1)),[2]掉落汇总!$A$2:$A$871,J$1,[2]掉落汇总!$C$2:$C$871,$Q$1)+SUMIFS(OFFSET([2]掉落汇总!$C$2:$C$871,,MATCH($B211,[2]掉落汇总!$D$1:$M$1)),[2]掉落汇总!$A$2:$A$871,J$1,[2]掉落汇总!$C$2:$C$871,$Q$2)/$Q$3)*宝箱投放计算!I211</f>
        <v>0</v>
      </c>
      <c r="K211">
        <f ca="1">(SUMIFS(OFFSET([2]掉落汇总!$C$2:$C$871,,MATCH($B211,[2]掉落汇总!$D$1:$M$1)),[2]掉落汇总!$A$2:$A$871,K$1,[2]掉落汇总!$C$2:$C$871,$Q$1)+SUMIFS(OFFSET([2]掉落汇总!$C$2:$C$871,,MATCH($B211,[2]掉落汇总!$D$1:$M$1)),[2]掉落汇总!$A$2:$A$871,K$1,[2]掉落汇总!$C$2:$C$871,$Q$2)/$Q$3)*宝箱投放计算!J211</f>
        <v>0</v>
      </c>
      <c r="L211">
        <f ca="1">(SUMIFS(OFFSET([2]掉落汇总!$C$2:$C$871,,MATCH($B211,[2]掉落汇总!$D$1:$M$1)),[2]掉落汇总!$A$2:$A$871,L$1,[2]掉落汇总!$C$2:$C$871,$Q$1)+SUMIFS(OFFSET([2]掉落汇总!$C$2:$C$871,,MATCH($B211,[2]掉落汇总!$D$1:$M$1)),[2]掉落汇总!$A$2:$A$871,L$1,[2]掉落汇总!$C$2:$C$871,$Q$2)/$Q$3)*宝箱投放计算!K211</f>
        <v>0.14863748967795209</v>
      </c>
      <c r="M211">
        <f ca="1">(SUMIFS(OFFSET([2]掉落汇总!$C$2:$C$871,,MATCH($B211,[2]掉落汇总!$D$1:$M$1)),[2]掉落汇总!$A$2:$A$871,M$1,[2]掉落汇总!$C$2:$C$871,$Q$1)+SUMIFS(OFFSET([2]掉落汇总!$C$2:$C$871,,MATCH($B211,[2]掉落汇总!$D$1:$M$1)),[2]掉落汇总!$A$2:$A$871,M$1,[2]掉落汇总!$C$2:$C$871,$Q$2)/$Q$3)*宝箱投放计算!L211</f>
        <v>0.14714469228074273</v>
      </c>
      <c r="N211">
        <f ca="1">(SUMIFS(OFFSET([2]掉落汇总!$C$2:$C$871,,MATCH($B211,[2]掉落汇总!$D$1:$M$1)),[2]掉落汇总!$A$2:$A$871,N$1,[2]掉落汇总!$C$2:$C$871,$Q$1)+SUMIFS(OFFSET([2]掉落汇总!$C$2:$C$871,,MATCH($B211,[2]掉落汇总!$D$1:$M$1)),[2]掉落汇总!$A$2:$A$871,N$1,[2]掉落汇总!$C$2:$C$871,$Q$2)/$Q$3)*宝箱投放计算!M211</f>
        <v>3.9341037619867215E-2</v>
      </c>
      <c r="O211">
        <f ca="1">(SUMIFS(OFFSET([2]掉落汇总!$C$2:$C$871,,MATCH($B211,[2]掉落汇总!$D$1:$M$1)),[2]掉落汇总!$A$2:$A$871,O$1,[2]掉落汇总!$C$2:$C$871,$Q$1)+SUMIFS(OFFSET([2]掉落汇总!$C$2:$C$871,,MATCH($B211,[2]掉落汇总!$D$1:$M$1)),[2]掉落汇总!$A$2:$A$871,O$1,[2]掉落汇总!$C$2:$C$871,$Q$2)/$Q$3)*宝箱投放计算!N211</f>
        <v>8.2982769549933721E-2</v>
      </c>
    </row>
    <row r="212" spans="1:15" x14ac:dyDescent="0.2">
      <c r="A212">
        <f>玩家成长时间线!A212</f>
        <v>211</v>
      </c>
      <c r="B212">
        <f>玩家成长时间线!B212</f>
        <v>8</v>
      </c>
      <c r="C212">
        <f ca="1">SUM($D$2:D212)</f>
        <v>556.81952662761421</v>
      </c>
      <c r="D212">
        <f t="shared" ca="1" si="3"/>
        <v>1.3279415246772841</v>
      </c>
      <c r="E212">
        <f ca="1">(SUMIFS(OFFSET([2]掉落汇总!$C$2:$C$871,,MATCH($B212,[2]掉落汇总!$D$1:$M$1)),[2]掉落汇总!$A$2:$A$871,E$1,[2]掉落汇总!$C$2:$C$871,$Q$1)+SUMIFS(OFFSET([2]掉落汇总!$C$2:$C$871,,MATCH($B212,[2]掉落汇总!$D$1:$M$1)),[2]掉落汇总!$A$2:$A$871,E$1,[2]掉落汇总!$C$2:$C$871,$Q$2)/$Q$3)*宝箱投放计算!D212</f>
        <v>0.41413846153846151</v>
      </c>
      <c r="F212">
        <f ca="1">(SUMIFS(OFFSET([2]掉落汇总!$C$2:$C$871,,MATCH($B212,[2]掉落汇总!$D$1:$M$1)),[2]掉落汇总!$A$2:$A$871,F$1,[2]掉落汇总!$C$2:$C$871,$Q$1)+SUMIFS(OFFSET([2]掉落汇总!$C$2:$C$871,,MATCH($B212,[2]掉落汇总!$D$1:$M$1)),[2]掉落汇总!$A$2:$A$871,F$1,[2]掉落汇总!$C$2:$C$871,$Q$2)/$Q$3)*宝箱投放计算!E212</f>
        <v>0.49569707401032698</v>
      </c>
      <c r="G212">
        <f ca="1">(SUMIFS(OFFSET([2]掉落汇总!$C$2:$C$871,,MATCH($B212,[2]掉落汇总!$D$1:$M$1)),[2]掉落汇总!$A$2:$A$871,G$1,[2]掉落汇总!$C$2:$C$871,$Q$1)+SUMIFS(OFFSET([2]掉落汇总!$C$2:$C$871,,MATCH($B212,[2]掉落汇总!$D$1:$M$1)),[2]掉落汇总!$A$2:$A$871,G$1,[2]掉落汇总!$C$2:$C$871,$Q$2)/$Q$3)*宝箱投放计算!F212</f>
        <v>0</v>
      </c>
      <c r="H212">
        <f ca="1">(SUMIFS(OFFSET([2]掉落汇总!$C$2:$C$871,,MATCH($B212,[2]掉落汇总!$D$1:$M$1)),[2]掉落汇总!$A$2:$A$871,H$1,[2]掉落汇总!$C$2:$C$871,$Q$1)+SUMIFS(OFFSET([2]掉落汇总!$C$2:$C$871,,MATCH($B212,[2]掉落汇总!$D$1:$M$1)),[2]掉落汇总!$A$2:$A$871,H$1,[2]掉落汇总!$C$2:$C$871,$Q$2)/$Q$3)*宝箱投放计算!G212</f>
        <v>0</v>
      </c>
      <c r="I212">
        <f ca="1">(SUMIFS(OFFSET([2]掉落汇总!$C$2:$C$871,,MATCH($B212,[2]掉落汇总!$D$1:$M$1)),[2]掉落汇总!$A$2:$A$871,I$1,[2]掉落汇总!$C$2:$C$871,$Q$1)+SUMIFS(OFFSET([2]掉落汇总!$C$2:$C$871,,MATCH($B212,[2]掉落汇总!$D$1:$M$1)),[2]掉落汇总!$A$2:$A$871,I$1,[2]掉落汇总!$C$2:$C$871,$Q$2)/$Q$3)*宝箱投放计算!H212</f>
        <v>0</v>
      </c>
      <c r="J212">
        <f ca="1">(SUMIFS(OFFSET([2]掉落汇总!$C$2:$C$871,,MATCH($B212,[2]掉落汇总!$D$1:$M$1)),[2]掉落汇总!$A$2:$A$871,J$1,[2]掉落汇总!$C$2:$C$871,$Q$1)+SUMIFS(OFFSET([2]掉落汇总!$C$2:$C$871,,MATCH($B212,[2]掉落汇总!$D$1:$M$1)),[2]掉落汇总!$A$2:$A$871,J$1,[2]掉落汇总!$C$2:$C$871,$Q$2)/$Q$3)*宝箱投放计算!I212</f>
        <v>0</v>
      </c>
      <c r="K212">
        <f ca="1">(SUMIFS(OFFSET([2]掉落汇总!$C$2:$C$871,,MATCH($B212,[2]掉落汇总!$D$1:$M$1)),[2]掉落汇总!$A$2:$A$871,K$1,[2]掉落汇总!$C$2:$C$871,$Q$1)+SUMIFS(OFFSET([2]掉落汇总!$C$2:$C$871,,MATCH($B212,[2]掉落汇总!$D$1:$M$1)),[2]掉落汇总!$A$2:$A$871,K$1,[2]掉落汇总!$C$2:$C$871,$Q$2)/$Q$3)*宝箱投放计算!J212</f>
        <v>0</v>
      </c>
      <c r="L212">
        <f ca="1">(SUMIFS(OFFSET([2]掉落汇总!$C$2:$C$871,,MATCH($B212,[2]掉落汇总!$D$1:$M$1)),[2]掉落汇总!$A$2:$A$871,L$1,[2]掉落汇总!$C$2:$C$871,$Q$1)+SUMIFS(OFFSET([2]掉落汇总!$C$2:$C$871,,MATCH($B212,[2]掉落汇总!$D$1:$M$1)),[2]掉落汇总!$A$2:$A$871,L$1,[2]掉落汇总!$C$2:$C$871,$Q$2)/$Q$3)*宝箱投放计算!K212</f>
        <v>0.14863748967795209</v>
      </c>
      <c r="M212">
        <f ca="1">(SUMIFS(OFFSET([2]掉落汇总!$C$2:$C$871,,MATCH($B212,[2]掉落汇总!$D$1:$M$1)),[2]掉落汇总!$A$2:$A$871,M$1,[2]掉落汇总!$C$2:$C$871,$Q$1)+SUMIFS(OFFSET([2]掉落汇总!$C$2:$C$871,,MATCH($B212,[2]掉落汇总!$D$1:$M$1)),[2]掉落汇总!$A$2:$A$871,M$1,[2]掉落汇总!$C$2:$C$871,$Q$2)/$Q$3)*宝箱投放计算!L212</f>
        <v>0.14714469228074273</v>
      </c>
      <c r="N212">
        <f ca="1">(SUMIFS(OFFSET([2]掉落汇总!$C$2:$C$871,,MATCH($B212,[2]掉落汇总!$D$1:$M$1)),[2]掉落汇总!$A$2:$A$871,N$1,[2]掉落汇总!$C$2:$C$871,$Q$1)+SUMIFS(OFFSET([2]掉落汇总!$C$2:$C$871,,MATCH($B212,[2]掉落汇总!$D$1:$M$1)),[2]掉落汇总!$A$2:$A$871,N$1,[2]掉落汇总!$C$2:$C$871,$Q$2)/$Q$3)*宝箱投放计算!M212</f>
        <v>3.9341037619867215E-2</v>
      </c>
      <c r="O212">
        <f ca="1">(SUMIFS(OFFSET([2]掉落汇总!$C$2:$C$871,,MATCH($B212,[2]掉落汇总!$D$1:$M$1)),[2]掉落汇总!$A$2:$A$871,O$1,[2]掉落汇总!$C$2:$C$871,$Q$1)+SUMIFS(OFFSET([2]掉落汇总!$C$2:$C$871,,MATCH($B212,[2]掉落汇总!$D$1:$M$1)),[2]掉落汇总!$A$2:$A$871,O$1,[2]掉落汇总!$C$2:$C$871,$Q$2)/$Q$3)*宝箱投放计算!N212</f>
        <v>8.2982769549933721E-2</v>
      </c>
    </row>
    <row r="213" spans="1:15" x14ac:dyDescent="0.2">
      <c r="A213">
        <f>玩家成长时间线!A213</f>
        <v>212</v>
      </c>
      <c r="B213">
        <f>玩家成长时间线!B213</f>
        <v>8</v>
      </c>
      <c r="C213">
        <f ca="1">SUM($D$2:D213)</f>
        <v>558.18381430613761</v>
      </c>
      <c r="D213">
        <f t="shared" ca="1" si="3"/>
        <v>1.3642876785234381</v>
      </c>
      <c r="E213">
        <f ca="1">(SUMIFS(OFFSET([2]掉落汇总!$C$2:$C$871,,MATCH($B213,[2]掉落汇总!$D$1:$M$1)),[2]掉落汇总!$A$2:$A$871,E$1,[2]掉落汇总!$C$2:$C$871,$Q$1)+SUMIFS(OFFSET([2]掉落汇总!$C$2:$C$871,,MATCH($B213,[2]掉落汇总!$D$1:$M$1)),[2]掉落汇总!$A$2:$A$871,E$1,[2]掉落汇总!$C$2:$C$871,$Q$2)/$Q$3)*宝箱投放计算!D213</f>
        <v>0.45048461538461532</v>
      </c>
      <c r="F213">
        <f ca="1">(SUMIFS(OFFSET([2]掉落汇总!$C$2:$C$871,,MATCH($B213,[2]掉落汇总!$D$1:$M$1)),[2]掉落汇总!$A$2:$A$871,F$1,[2]掉落汇总!$C$2:$C$871,$Q$1)+SUMIFS(OFFSET([2]掉落汇总!$C$2:$C$871,,MATCH($B213,[2]掉落汇总!$D$1:$M$1)),[2]掉落汇总!$A$2:$A$871,F$1,[2]掉落汇总!$C$2:$C$871,$Q$2)/$Q$3)*宝箱投放计算!E213</f>
        <v>0.49569707401032698</v>
      </c>
      <c r="G213">
        <f ca="1">(SUMIFS(OFFSET([2]掉落汇总!$C$2:$C$871,,MATCH($B213,[2]掉落汇总!$D$1:$M$1)),[2]掉落汇总!$A$2:$A$871,G$1,[2]掉落汇总!$C$2:$C$871,$Q$1)+SUMIFS(OFFSET([2]掉落汇总!$C$2:$C$871,,MATCH($B213,[2]掉落汇总!$D$1:$M$1)),[2]掉落汇总!$A$2:$A$871,G$1,[2]掉落汇总!$C$2:$C$871,$Q$2)/$Q$3)*宝箱投放计算!F213</f>
        <v>0</v>
      </c>
      <c r="H213">
        <f ca="1">(SUMIFS(OFFSET([2]掉落汇总!$C$2:$C$871,,MATCH($B213,[2]掉落汇总!$D$1:$M$1)),[2]掉落汇总!$A$2:$A$871,H$1,[2]掉落汇总!$C$2:$C$871,$Q$1)+SUMIFS(OFFSET([2]掉落汇总!$C$2:$C$871,,MATCH($B213,[2]掉落汇总!$D$1:$M$1)),[2]掉落汇总!$A$2:$A$871,H$1,[2]掉落汇总!$C$2:$C$871,$Q$2)/$Q$3)*宝箱投放计算!G213</f>
        <v>0</v>
      </c>
      <c r="I213">
        <f ca="1">(SUMIFS(OFFSET([2]掉落汇总!$C$2:$C$871,,MATCH($B213,[2]掉落汇总!$D$1:$M$1)),[2]掉落汇总!$A$2:$A$871,I$1,[2]掉落汇总!$C$2:$C$871,$Q$1)+SUMIFS(OFFSET([2]掉落汇总!$C$2:$C$871,,MATCH($B213,[2]掉落汇总!$D$1:$M$1)),[2]掉落汇总!$A$2:$A$871,I$1,[2]掉落汇总!$C$2:$C$871,$Q$2)/$Q$3)*宝箱投放计算!H213</f>
        <v>0</v>
      </c>
      <c r="J213">
        <f ca="1">(SUMIFS(OFFSET([2]掉落汇总!$C$2:$C$871,,MATCH($B213,[2]掉落汇总!$D$1:$M$1)),[2]掉落汇总!$A$2:$A$871,J$1,[2]掉落汇总!$C$2:$C$871,$Q$1)+SUMIFS(OFFSET([2]掉落汇总!$C$2:$C$871,,MATCH($B213,[2]掉落汇总!$D$1:$M$1)),[2]掉落汇总!$A$2:$A$871,J$1,[2]掉落汇总!$C$2:$C$871,$Q$2)/$Q$3)*宝箱投放计算!I213</f>
        <v>0</v>
      </c>
      <c r="K213">
        <f ca="1">(SUMIFS(OFFSET([2]掉落汇总!$C$2:$C$871,,MATCH($B213,[2]掉落汇总!$D$1:$M$1)),[2]掉落汇总!$A$2:$A$871,K$1,[2]掉落汇总!$C$2:$C$871,$Q$1)+SUMIFS(OFFSET([2]掉落汇总!$C$2:$C$871,,MATCH($B213,[2]掉落汇总!$D$1:$M$1)),[2]掉落汇总!$A$2:$A$871,K$1,[2]掉落汇总!$C$2:$C$871,$Q$2)/$Q$3)*宝箱投放计算!J213</f>
        <v>0</v>
      </c>
      <c r="L213">
        <f ca="1">(SUMIFS(OFFSET([2]掉落汇总!$C$2:$C$871,,MATCH($B213,[2]掉落汇总!$D$1:$M$1)),[2]掉落汇总!$A$2:$A$871,L$1,[2]掉落汇总!$C$2:$C$871,$Q$1)+SUMIFS(OFFSET([2]掉落汇总!$C$2:$C$871,,MATCH($B213,[2]掉落汇总!$D$1:$M$1)),[2]掉落汇总!$A$2:$A$871,L$1,[2]掉落汇总!$C$2:$C$871,$Q$2)/$Q$3)*宝箱投放计算!K213</f>
        <v>0.14863748967795209</v>
      </c>
      <c r="M213">
        <f ca="1">(SUMIFS(OFFSET([2]掉落汇总!$C$2:$C$871,,MATCH($B213,[2]掉落汇总!$D$1:$M$1)),[2]掉落汇总!$A$2:$A$871,M$1,[2]掉落汇总!$C$2:$C$871,$Q$1)+SUMIFS(OFFSET([2]掉落汇总!$C$2:$C$871,,MATCH($B213,[2]掉落汇总!$D$1:$M$1)),[2]掉落汇总!$A$2:$A$871,M$1,[2]掉落汇总!$C$2:$C$871,$Q$2)/$Q$3)*宝箱投放计算!L213</f>
        <v>0.14714469228074273</v>
      </c>
      <c r="N213">
        <f ca="1">(SUMIFS(OFFSET([2]掉落汇总!$C$2:$C$871,,MATCH($B213,[2]掉落汇总!$D$1:$M$1)),[2]掉落汇总!$A$2:$A$871,N$1,[2]掉落汇总!$C$2:$C$871,$Q$1)+SUMIFS(OFFSET([2]掉落汇总!$C$2:$C$871,,MATCH($B213,[2]掉落汇总!$D$1:$M$1)),[2]掉落汇总!$A$2:$A$871,N$1,[2]掉落汇总!$C$2:$C$871,$Q$2)/$Q$3)*宝箱投放计算!M213</f>
        <v>3.9341037619867215E-2</v>
      </c>
      <c r="O213">
        <f ca="1">(SUMIFS(OFFSET([2]掉落汇总!$C$2:$C$871,,MATCH($B213,[2]掉落汇总!$D$1:$M$1)),[2]掉落汇总!$A$2:$A$871,O$1,[2]掉落汇总!$C$2:$C$871,$Q$1)+SUMIFS(OFFSET([2]掉落汇总!$C$2:$C$871,,MATCH($B213,[2]掉落汇总!$D$1:$M$1)),[2]掉落汇总!$A$2:$A$871,O$1,[2]掉落汇总!$C$2:$C$871,$Q$2)/$Q$3)*宝箱投放计算!N213</f>
        <v>8.2982769549933721E-2</v>
      </c>
    </row>
    <row r="214" spans="1:15" x14ac:dyDescent="0.2">
      <c r="A214">
        <f>玩家成长时间线!A214</f>
        <v>213</v>
      </c>
      <c r="B214">
        <f>玩家成长时间线!B214</f>
        <v>9</v>
      </c>
      <c r="C214">
        <f ca="1">SUM($D$2:D214)</f>
        <v>564.02609055577818</v>
      </c>
      <c r="D214">
        <f t="shared" ca="1" si="3"/>
        <v>5.8422762496405918</v>
      </c>
      <c r="E214">
        <f ca="1">(SUMIFS(OFFSET([2]掉落汇总!$C$2:$C$871,,MATCH($B214,[2]掉落汇总!$D$1:$M$1)),[2]掉落汇总!$A$2:$A$871,E$1,[2]掉落汇总!$C$2:$C$871,$Q$1)+SUMIFS(OFFSET([2]掉落汇总!$C$2:$C$871,,MATCH($B214,[2]掉落汇总!$D$1:$M$1)),[2]掉落汇总!$A$2:$A$871,E$1,[2]掉落汇总!$C$2:$C$871,$Q$2)/$Q$3)*宝箱投放计算!D214</f>
        <v>0.4209901853871319</v>
      </c>
      <c r="F214">
        <f ca="1">(SUMIFS(OFFSET([2]掉落汇总!$C$2:$C$871,,MATCH($B214,[2]掉落汇总!$D$1:$M$1)),[2]掉落汇总!$A$2:$A$871,F$1,[2]掉落汇总!$C$2:$C$871,$Q$1)+SUMIFS(OFFSET([2]掉落汇总!$C$2:$C$871,,MATCH($B214,[2]掉落汇总!$D$1:$M$1)),[2]掉落汇总!$A$2:$A$871,F$1,[2]掉落汇总!$C$2:$C$871,$Q$2)/$Q$3)*宝箱投放计算!E214</f>
        <v>0.61962134251290868</v>
      </c>
      <c r="G214">
        <f ca="1">(SUMIFS(OFFSET([2]掉落汇总!$C$2:$C$871,,MATCH($B214,[2]掉落汇总!$D$1:$M$1)),[2]掉落汇总!$A$2:$A$871,G$1,[2]掉落汇总!$C$2:$C$871,$Q$1)+SUMIFS(OFFSET([2]掉落汇总!$C$2:$C$871,,MATCH($B214,[2]掉落汇总!$D$1:$M$1)),[2]掉落汇总!$A$2:$A$871,G$1,[2]掉落汇总!$C$2:$C$871,$Q$2)/$Q$3)*宝箱投放计算!F214</f>
        <v>0</v>
      </c>
      <c r="H214">
        <f ca="1">(SUMIFS(OFFSET([2]掉落汇总!$C$2:$C$871,,MATCH($B214,[2]掉落汇总!$D$1:$M$1)),[2]掉落汇总!$A$2:$A$871,H$1,[2]掉落汇总!$C$2:$C$871,$Q$1)+SUMIFS(OFFSET([2]掉落汇总!$C$2:$C$871,,MATCH($B214,[2]掉落汇总!$D$1:$M$1)),[2]掉落汇总!$A$2:$A$871,H$1,[2]掉落汇总!$C$2:$C$871,$Q$2)/$Q$3)*宝箱投放计算!G214</f>
        <v>0</v>
      </c>
      <c r="I214">
        <f ca="1">(SUMIFS(OFFSET([2]掉落汇总!$C$2:$C$871,,MATCH($B214,[2]掉落汇总!$D$1:$M$1)),[2]掉落汇总!$A$2:$A$871,I$1,[2]掉落汇总!$C$2:$C$871,$Q$1)+SUMIFS(OFFSET([2]掉落汇总!$C$2:$C$871,,MATCH($B214,[2]掉落汇总!$D$1:$M$1)),[2]掉落汇总!$A$2:$A$871,I$1,[2]掉落汇总!$C$2:$C$871,$Q$2)/$Q$3)*宝箱投放计算!H214</f>
        <v>0.89605873261205571</v>
      </c>
      <c r="J214">
        <f ca="1">(SUMIFS(OFFSET([2]掉落汇总!$C$2:$C$871,,MATCH($B214,[2]掉落汇总!$D$1:$M$1)),[2]掉落汇总!$A$2:$A$871,J$1,[2]掉落汇总!$C$2:$C$871,$Q$1)+SUMIFS(OFFSET([2]掉落汇总!$C$2:$C$871,,MATCH($B214,[2]掉落汇总!$D$1:$M$1)),[2]掉落汇总!$A$2:$A$871,J$1,[2]掉落汇总!$C$2:$C$871,$Q$2)/$Q$3)*宝箱投放计算!I214</f>
        <v>3.4874999999999998</v>
      </c>
      <c r="K214">
        <f ca="1">(SUMIFS(OFFSET([2]掉落汇总!$C$2:$C$871,,MATCH($B214,[2]掉落汇总!$D$1:$M$1)),[2]掉落汇总!$A$2:$A$871,K$1,[2]掉落汇总!$C$2:$C$871,$Q$1)+SUMIFS(OFFSET([2]掉落汇总!$C$2:$C$871,,MATCH($B214,[2]掉落汇总!$D$1:$M$1)),[2]掉落汇总!$A$2:$A$871,K$1,[2]掉落汇总!$C$2:$C$871,$Q$2)/$Q$3)*宝箱投放计算!J214</f>
        <v>0</v>
      </c>
      <c r="L214">
        <f ca="1">(SUMIFS(OFFSET([2]掉落汇总!$C$2:$C$871,,MATCH($B214,[2]掉落汇总!$D$1:$M$1)),[2]掉落汇总!$A$2:$A$871,L$1,[2]掉落汇总!$C$2:$C$871,$Q$1)+SUMIFS(OFFSET([2]掉落汇总!$C$2:$C$871,,MATCH($B214,[2]掉落汇总!$D$1:$M$1)),[2]掉落汇总!$A$2:$A$871,L$1,[2]掉落汇总!$C$2:$C$871,$Q$2)/$Q$3)*宝箱投放计算!K214</f>
        <v>0.14863748967795209</v>
      </c>
      <c r="M214">
        <f ca="1">(SUMIFS(OFFSET([2]掉落汇总!$C$2:$C$871,,MATCH($B214,[2]掉落汇总!$D$1:$M$1)),[2]掉落汇总!$A$2:$A$871,M$1,[2]掉落汇总!$C$2:$C$871,$Q$1)+SUMIFS(OFFSET([2]掉落汇总!$C$2:$C$871,,MATCH($B214,[2]掉落汇总!$D$1:$M$1)),[2]掉落汇总!$A$2:$A$871,M$1,[2]掉落汇总!$C$2:$C$871,$Q$2)/$Q$3)*宝箱投放计算!L214</f>
        <v>0.14714469228074273</v>
      </c>
      <c r="N214">
        <f ca="1">(SUMIFS(OFFSET([2]掉落汇总!$C$2:$C$871,,MATCH($B214,[2]掉落汇总!$D$1:$M$1)),[2]掉落汇总!$A$2:$A$871,N$1,[2]掉落汇总!$C$2:$C$871,$Q$1)+SUMIFS(OFFSET([2]掉落汇总!$C$2:$C$871,,MATCH($B214,[2]掉落汇总!$D$1:$M$1)),[2]掉落汇总!$A$2:$A$871,N$1,[2]掉落汇总!$C$2:$C$871,$Q$2)/$Q$3)*宝箱投放计算!M214</f>
        <v>3.9341037619867215E-2</v>
      </c>
      <c r="O214">
        <f ca="1">(SUMIFS(OFFSET([2]掉落汇总!$C$2:$C$871,,MATCH($B214,[2]掉落汇总!$D$1:$M$1)),[2]掉落汇总!$A$2:$A$871,O$1,[2]掉落汇总!$C$2:$C$871,$Q$1)+SUMIFS(OFFSET([2]掉落汇总!$C$2:$C$871,,MATCH($B214,[2]掉落汇总!$D$1:$M$1)),[2]掉落汇总!$A$2:$A$871,O$1,[2]掉落汇总!$C$2:$C$871,$Q$2)/$Q$3)*宝箱投放计算!N214</f>
        <v>8.2982769549933721E-2</v>
      </c>
    </row>
    <row r="215" spans="1:15" x14ac:dyDescent="0.2">
      <c r="A215">
        <f>玩家成长时间线!A215</f>
        <v>214</v>
      </c>
      <c r="B215">
        <f>玩家成长时间线!B215</f>
        <v>9</v>
      </c>
      <c r="C215">
        <f ca="1">SUM($D$2:D215)</f>
        <v>565.48655289287217</v>
      </c>
      <c r="D215">
        <f t="shared" ca="1" si="3"/>
        <v>1.4604623370939671</v>
      </c>
      <c r="E215">
        <f ca="1">(SUMIFS(OFFSET([2]掉落汇总!$C$2:$C$871,,MATCH($B215,[2]掉落汇总!$D$1:$M$1)),[2]掉落汇总!$A$2:$A$871,E$1,[2]掉落汇总!$C$2:$C$871,$Q$1)+SUMIFS(OFFSET([2]掉落汇总!$C$2:$C$871,,MATCH($B215,[2]掉落汇总!$D$1:$M$1)),[2]掉落汇总!$A$2:$A$871,E$1,[2]掉落汇总!$C$2:$C$871,$Q$2)/$Q$3)*宝箱投放计算!D215</f>
        <v>0.42273500545256271</v>
      </c>
      <c r="F215">
        <f ca="1">(SUMIFS(OFFSET([2]掉落汇总!$C$2:$C$871,,MATCH($B215,[2]掉落汇总!$D$1:$M$1)),[2]掉落汇总!$A$2:$A$871,F$1,[2]掉落汇总!$C$2:$C$871,$Q$1)+SUMIFS(OFFSET([2]掉落汇总!$C$2:$C$871,,MATCH($B215,[2]掉落汇总!$D$1:$M$1)),[2]掉落汇总!$A$2:$A$871,F$1,[2]掉落汇总!$C$2:$C$871,$Q$2)/$Q$3)*宝箱投放计算!E215</f>
        <v>0.61962134251290868</v>
      </c>
      <c r="G215">
        <f ca="1">(SUMIFS(OFFSET([2]掉落汇总!$C$2:$C$871,,MATCH($B215,[2]掉落汇总!$D$1:$M$1)),[2]掉落汇总!$A$2:$A$871,G$1,[2]掉落汇总!$C$2:$C$871,$Q$1)+SUMIFS(OFFSET([2]掉落汇总!$C$2:$C$871,,MATCH($B215,[2]掉落汇总!$D$1:$M$1)),[2]掉落汇总!$A$2:$A$871,G$1,[2]掉落汇总!$C$2:$C$871,$Q$2)/$Q$3)*宝箱投放计算!F215</f>
        <v>0</v>
      </c>
      <c r="H215">
        <f ca="1">(SUMIFS(OFFSET([2]掉落汇总!$C$2:$C$871,,MATCH($B215,[2]掉落汇总!$D$1:$M$1)),[2]掉落汇总!$A$2:$A$871,H$1,[2]掉落汇总!$C$2:$C$871,$Q$1)+SUMIFS(OFFSET([2]掉落汇总!$C$2:$C$871,,MATCH($B215,[2]掉落汇总!$D$1:$M$1)),[2]掉落汇总!$A$2:$A$871,H$1,[2]掉落汇总!$C$2:$C$871,$Q$2)/$Q$3)*宝箱投放计算!G215</f>
        <v>0</v>
      </c>
      <c r="I215">
        <f ca="1">(SUMIFS(OFFSET([2]掉落汇总!$C$2:$C$871,,MATCH($B215,[2]掉落汇总!$D$1:$M$1)),[2]掉落汇总!$A$2:$A$871,I$1,[2]掉落汇总!$C$2:$C$871,$Q$1)+SUMIFS(OFFSET([2]掉落汇总!$C$2:$C$871,,MATCH($B215,[2]掉落汇总!$D$1:$M$1)),[2]掉落汇总!$A$2:$A$871,I$1,[2]掉落汇总!$C$2:$C$871,$Q$2)/$Q$3)*宝箱投放计算!H215</f>
        <v>0</v>
      </c>
      <c r="J215">
        <f ca="1">(SUMIFS(OFFSET([2]掉落汇总!$C$2:$C$871,,MATCH($B215,[2]掉落汇总!$D$1:$M$1)),[2]掉落汇总!$A$2:$A$871,J$1,[2]掉落汇总!$C$2:$C$871,$Q$1)+SUMIFS(OFFSET([2]掉落汇总!$C$2:$C$871,,MATCH($B215,[2]掉落汇总!$D$1:$M$1)),[2]掉落汇总!$A$2:$A$871,J$1,[2]掉落汇总!$C$2:$C$871,$Q$2)/$Q$3)*宝箱投放计算!I215</f>
        <v>0</v>
      </c>
      <c r="K215">
        <f ca="1">(SUMIFS(OFFSET([2]掉落汇总!$C$2:$C$871,,MATCH($B215,[2]掉落汇总!$D$1:$M$1)),[2]掉落汇总!$A$2:$A$871,K$1,[2]掉落汇总!$C$2:$C$871,$Q$1)+SUMIFS(OFFSET([2]掉落汇总!$C$2:$C$871,,MATCH($B215,[2]掉落汇总!$D$1:$M$1)),[2]掉落汇总!$A$2:$A$871,K$1,[2]掉落汇总!$C$2:$C$871,$Q$2)/$Q$3)*宝箱投放计算!J215</f>
        <v>0</v>
      </c>
      <c r="L215">
        <f ca="1">(SUMIFS(OFFSET([2]掉落汇总!$C$2:$C$871,,MATCH($B215,[2]掉落汇总!$D$1:$M$1)),[2]掉落汇总!$A$2:$A$871,L$1,[2]掉落汇总!$C$2:$C$871,$Q$1)+SUMIFS(OFFSET([2]掉落汇总!$C$2:$C$871,,MATCH($B215,[2]掉落汇总!$D$1:$M$1)),[2]掉落汇总!$A$2:$A$871,L$1,[2]掉落汇总!$C$2:$C$871,$Q$2)/$Q$3)*宝箱投放计算!K215</f>
        <v>0.14863748967795209</v>
      </c>
      <c r="M215">
        <f ca="1">(SUMIFS(OFFSET([2]掉落汇总!$C$2:$C$871,,MATCH($B215,[2]掉落汇总!$D$1:$M$1)),[2]掉落汇总!$A$2:$A$871,M$1,[2]掉落汇总!$C$2:$C$871,$Q$1)+SUMIFS(OFFSET([2]掉落汇总!$C$2:$C$871,,MATCH($B215,[2]掉落汇总!$D$1:$M$1)),[2]掉落汇总!$A$2:$A$871,M$1,[2]掉落汇总!$C$2:$C$871,$Q$2)/$Q$3)*宝箱投放计算!L215</f>
        <v>0.14714469228074273</v>
      </c>
      <c r="N215">
        <f ca="1">(SUMIFS(OFFSET([2]掉落汇总!$C$2:$C$871,,MATCH($B215,[2]掉落汇总!$D$1:$M$1)),[2]掉落汇总!$A$2:$A$871,N$1,[2]掉落汇总!$C$2:$C$871,$Q$1)+SUMIFS(OFFSET([2]掉落汇总!$C$2:$C$871,,MATCH($B215,[2]掉落汇总!$D$1:$M$1)),[2]掉落汇总!$A$2:$A$871,N$1,[2]掉落汇总!$C$2:$C$871,$Q$2)/$Q$3)*宝箱投放计算!M215</f>
        <v>3.9341037619867215E-2</v>
      </c>
      <c r="O215">
        <f ca="1">(SUMIFS(OFFSET([2]掉落汇总!$C$2:$C$871,,MATCH($B215,[2]掉落汇总!$D$1:$M$1)),[2]掉落汇总!$A$2:$A$871,O$1,[2]掉落汇总!$C$2:$C$871,$Q$1)+SUMIFS(OFFSET([2]掉落汇总!$C$2:$C$871,,MATCH($B215,[2]掉落汇总!$D$1:$M$1)),[2]掉落汇总!$A$2:$A$871,O$1,[2]掉落汇总!$C$2:$C$871,$Q$2)/$Q$3)*宝箱投放计算!N215</f>
        <v>8.2982769549933721E-2</v>
      </c>
    </row>
    <row r="216" spans="1:15" x14ac:dyDescent="0.2">
      <c r="A216">
        <f>玩家成长时间线!A216</f>
        <v>215</v>
      </c>
      <c r="B216">
        <f>玩家成长时间线!B216</f>
        <v>9</v>
      </c>
      <c r="C216">
        <f ca="1">SUM($D$2:D216)</f>
        <v>566.98365645134015</v>
      </c>
      <c r="D216">
        <f t="shared" ca="1" si="3"/>
        <v>1.4971035584680128</v>
      </c>
      <c r="E216">
        <f ca="1">(SUMIFS(OFFSET([2]掉落汇总!$C$2:$C$871,,MATCH($B216,[2]掉落汇总!$D$1:$M$1)),[2]掉落汇总!$A$2:$A$871,E$1,[2]掉落汇总!$C$2:$C$871,$Q$1)+SUMIFS(OFFSET([2]掉落汇总!$C$2:$C$871,,MATCH($B216,[2]掉落汇总!$D$1:$M$1)),[2]掉落汇总!$A$2:$A$871,E$1,[2]掉落汇总!$C$2:$C$871,$Q$2)/$Q$3)*宝箱投放计算!D216</f>
        <v>0.45937622682660845</v>
      </c>
      <c r="F216">
        <f ca="1">(SUMIFS(OFFSET([2]掉落汇总!$C$2:$C$871,,MATCH($B216,[2]掉落汇总!$D$1:$M$1)),[2]掉落汇总!$A$2:$A$871,F$1,[2]掉落汇总!$C$2:$C$871,$Q$1)+SUMIFS(OFFSET([2]掉落汇总!$C$2:$C$871,,MATCH($B216,[2]掉落汇总!$D$1:$M$1)),[2]掉落汇总!$A$2:$A$871,F$1,[2]掉落汇总!$C$2:$C$871,$Q$2)/$Q$3)*宝箱投放计算!E216</f>
        <v>0.61962134251290868</v>
      </c>
      <c r="G216">
        <f ca="1">(SUMIFS(OFFSET([2]掉落汇总!$C$2:$C$871,,MATCH($B216,[2]掉落汇总!$D$1:$M$1)),[2]掉落汇总!$A$2:$A$871,G$1,[2]掉落汇总!$C$2:$C$871,$Q$1)+SUMIFS(OFFSET([2]掉落汇总!$C$2:$C$871,,MATCH($B216,[2]掉落汇总!$D$1:$M$1)),[2]掉落汇总!$A$2:$A$871,G$1,[2]掉落汇总!$C$2:$C$871,$Q$2)/$Q$3)*宝箱投放计算!F216</f>
        <v>0</v>
      </c>
      <c r="H216">
        <f ca="1">(SUMIFS(OFFSET([2]掉落汇总!$C$2:$C$871,,MATCH($B216,[2]掉落汇总!$D$1:$M$1)),[2]掉落汇总!$A$2:$A$871,H$1,[2]掉落汇总!$C$2:$C$871,$Q$1)+SUMIFS(OFFSET([2]掉落汇总!$C$2:$C$871,,MATCH($B216,[2]掉落汇总!$D$1:$M$1)),[2]掉落汇总!$A$2:$A$871,H$1,[2]掉落汇总!$C$2:$C$871,$Q$2)/$Q$3)*宝箱投放计算!G216</f>
        <v>0</v>
      </c>
      <c r="I216">
        <f ca="1">(SUMIFS(OFFSET([2]掉落汇总!$C$2:$C$871,,MATCH($B216,[2]掉落汇总!$D$1:$M$1)),[2]掉落汇总!$A$2:$A$871,I$1,[2]掉落汇总!$C$2:$C$871,$Q$1)+SUMIFS(OFFSET([2]掉落汇总!$C$2:$C$871,,MATCH($B216,[2]掉落汇总!$D$1:$M$1)),[2]掉落汇总!$A$2:$A$871,I$1,[2]掉落汇总!$C$2:$C$871,$Q$2)/$Q$3)*宝箱投放计算!H216</f>
        <v>0</v>
      </c>
      <c r="J216">
        <f ca="1">(SUMIFS(OFFSET([2]掉落汇总!$C$2:$C$871,,MATCH($B216,[2]掉落汇总!$D$1:$M$1)),[2]掉落汇总!$A$2:$A$871,J$1,[2]掉落汇总!$C$2:$C$871,$Q$1)+SUMIFS(OFFSET([2]掉落汇总!$C$2:$C$871,,MATCH($B216,[2]掉落汇总!$D$1:$M$1)),[2]掉落汇总!$A$2:$A$871,J$1,[2]掉落汇总!$C$2:$C$871,$Q$2)/$Q$3)*宝箱投放计算!I216</f>
        <v>0</v>
      </c>
      <c r="K216">
        <f ca="1">(SUMIFS(OFFSET([2]掉落汇总!$C$2:$C$871,,MATCH($B216,[2]掉落汇总!$D$1:$M$1)),[2]掉落汇总!$A$2:$A$871,K$1,[2]掉落汇总!$C$2:$C$871,$Q$1)+SUMIFS(OFFSET([2]掉落汇总!$C$2:$C$871,,MATCH($B216,[2]掉落汇总!$D$1:$M$1)),[2]掉落汇总!$A$2:$A$871,K$1,[2]掉落汇总!$C$2:$C$871,$Q$2)/$Q$3)*宝箱投放计算!J216</f>
        <v>0</v>
      </c>
      <c r="L216">
        <f ca="1">(SUMIFS(OFFSET([2]掉落汇总!$C$2:$C$871,,MATCH($B216,[2]掉落汇总!$D$1:$M$1)),[2]掉落汇总!$A$2:$A$871,L$1,[2]掉落汇总!$C$2:$C$871,$Q$1)+SUMIFS(OFFSET([2]掉落汇总!$C$2:$C$871,,MATCH($B216,[2]掉落汇总!$D$1:$M$1)),[2]掉落汇总!$A$2:$A$871,L$1,[2]掉落汇总!$C$2:$C$871,$Q$2)/$Q$3)*宝箱投放计算!K216</f>
        <v>0.14863748967795209</v>
      </c>
      <c r="M216">
        <f ca="1">(SUMIFS(OFFSET([2]掉落汇总!$C$2:$C$871,,MATCH($B216,[2]掉落汇总!$D$1:$M$1)),[2]掉落汇总!$A$2:$A$871,M$1,[2]掉落汇总!$C$2:$C$871,$Q$1)+SUMIFS(OFFSET([2]掉落汇总!$C$2:$C$871,,MATCH($B216,[2]掉落汇总!$D$1:$M$1)),[2]掉落汇总!$A$2:$A$871,M$1,[2]掉落汇总!$C$2:$C$871,$Q$2)/$Q$3)*宝箱投放计算!L216</f>
        <v>0.14714469228074273</v>
      </c>
      <c r="N216">
        <f ca="1">(SUMIFS(OFFSET([2]掉落汇总!$C$2:$C$871,,MATCH($B216,[2]掉落汇总!$D$1:$M$1)),[2]掉落汇总!$A$2:$A$871,N$1,[2]掉落汇总!$C$2:$C$871,$Q$1)+SUMIFS(OFFSET([2]掉落汇总!$C$2:$C$871,,MATCH($B216,[2]掉落汇总!$D$1:$M$1)),[2]掉落汇总!$A$2:$A$871,N$1,[2]掉落汇总!$C$2:$C$871,$Q$2)/$Q$3)*宝箱投放计算!M216</f>
        <v>3.9341037619867215E-2</v>
      </c>
      <c r="O216">
        <f ca="1">(SUMIFS(OFFSET([2]掉落汇总!$C$2:$C$871,,MATCH($B216,[2]掉落汇总!$D$1:$M$1)),[2]掉落汇总!$A$2:$A$871,O$1,[2]掉落汇总!$C$2:$C$871,$Q$1)+SUMIFS(OFFSET([2]掉落汇总!$C$2:$C$871,,MATCH($B216,[2]掉落汇总!$D$1:$M$1)),[2]掉落汇总!$A$2:$A$871,O$1,[2]掉落汇总!$C$2:$C$871,$Q$2)/$Q$3)*宝箱投放计算!N216</f>
        <v>8.2982769549933721E-2</v>
      </c>
    </row>
    <row r="217" spans="1:15" x14ac:dyDescent="0.2">
      <c r="A217">
        <f>玩家成长时间线!A217</f>
        <v>216</v>
      </c>
      <c r="B217">
        <f>玩家成长时间线!B217</f>
        <v>10</v>
      </c>
      <c r="C217">
        <f ca="1">SUM($D$2:D217)</f>
        <v>572.15023508702973</v>
      </c>
      <c r="D217">
        <f t="shared" ca="1" si="3"/>
        <v>5.16657863568952</v>
      </c>
      <c r="E217">
        <f ca="1">(SUMIFS(OFFSET([2]掉落汇总!$C$2:$C$871,,MATCH($B217,[2]掉落汇总!$D$1:$M$1)),[2]掉落汇总!$A$2:$A$871,E$1,[2]掉落汇总!$C$2:$C$871,$Q$1)+SUMIFS(OFFSET([2]掉落汇总!$C$2:$C$871,,MATCH($B217,[2]掉落汇总!$D$1:$M$1)),[2]掉落汇总!$A$2:$A$871,E$1,[2]掉落汇总!$C$2:$C$871,$Q$2)/$Q$3)*宝箱投放计算!D217</f>
        <v>0.41120252498684901</v>
      </c>
      <c r="F217">
        <f ca="1">(SUMIFS(OFFSET([2]掉落汇总!$C$2:$C$871,,MATCH($B217,[2]掉落汇总!$D$1:$M$1)),[2]掉落汇总!$A$2:$A$871,F$1,[2]掉落汇总!$C$2:$C$871,$Q$1)+SUMIFS(OFFSET([2]掉落汇总!$C$2:$C$871,,MATCH($B217,[2]掉落汇总!$D$1:$M$1)),[2]掉落汇总!$A$2:$A$871,F$1,[2]掉落汇总!$C$2:$C$871,$Q$2)/$Q$3)*宝箱投放计算!E217</f>
        <v>0.61962134251290868</v>
      </c>
      <c r="G217">
        <f ca="1">(SUMIFS(OFFSET([2]掉落汇总!$C$2:$C$871,,MATCH($B217,[2]掉落汇总!$D$1:$M$1)),[2]掉落汇总!$A$2:$A$871,G$1,[2]掉落汇总!$C$2:$C$871,$Q$1)+SUMIFS(OFFSET([2]掉落汇总!$C$2:$C$871,,MATCH($B217,[2]掉落汇总!$D$1:$M$1)),[2]掉落汇总!$A$2:$A$871,G$1,[2]掉落汇总!$C$2:$C$871,$Q$2)/$Q$3)*宝箱投放计算!F217</f>
        <v>0</v>
      </c>
      <c r="H217">
        <f ca="1">(SUMIFS(OFFSET([2]掉落汇总!$C$2:$C$871,,MATCH($B217,[2]掉落汇总!$D$1:$M$1)),[2]掉落汇总!$A$2:$A$871,H$1,[2]掉落汇总!$C$2:$C$871,$Q$1)+SUMIFS(OFFSET([2]掉落汇总!$C$2:$C$871,,MATCH($B217,[2]掉落汇总!$D$1:$M$1)),[2]掉落汇总!$A$2:$A$871,H$1,[2]掉落汇总!$C$2:$C$871,$Q$2)/$Q$3)*宝箱投放计算!G217</f>
        <v>0</v>
      </c>
      <c r="I217">
        <f ca="1">(SUMIFS(OFFSET([2]掉落汇总!$C$2:$C$871,,MATCH($B217,[2]掉落汇总!$D$1:$M$1)),[2]掉落汇总!$A$2:$A$871,I$1,[2]掉落汇总!$C$2:$C$871,$Q$1)+SUMIFS(OFFSET([2]掉落汇总!$C$2:$C$871,,MATCH($B217,[2]掉落汇总!$D$1:$M$1)),[2]掉落汇总!$A$2:$A$871,I$1,[2]掉落汇总!$C$2:$C$871,$Q$2)/$Q$3)*宝箱投放计算!H217</f>
        <v>0</v>
      </c>
      <c r="J217">
        <f ca="1">(SUMIFS(OFFSET([2]掉落汇总!$C$2:$C$871,,MATCH($B217,[2]掉落汇总!$D$1:$M$1)),[2]掉落汇总!$A$2:$A$871,J$1,[2]掉落汇总!$C$2:$C$871,$Q$1)+SUMIFS(OFFSET([2]掉落汇总!$C$2:$C$871,,MATCH($B217,[2]掉落汇总!$D$1:$M$1)),[2]掉落汇总!$A$2:$A$871,J$1,[2]掉落汇总!$C$2:$C$871,$Q$2)/$Q$3)*宝箱投放计算!I217</f>
        <v>3.7176487790612662</v>
      </c>
      <c r="K217">
        <f ca="1">(SUMIFS(OFFSET([2]掉落汇总!$C$2:$C$871,,MATCH($B217,[2]掉落汇总!$D$1:$M$1)),[2]掉落汇总!$A$2:$A$871,K$1,[2]掉落汇总!$C$2:$C$871,$Q$1)+SUMIFS(OFFSET([2]掉落汇总!$C$2:$C$871,,MATCH($B217,[2]掉落汇总!$D$1:$M$1)),[2]掉落汇总!$A$2:$A$871,K$1,[2]掉落汇总!$C$2:$C$871,$Q$2)/$Q$3)*宝箱投放计算!J217</f>
        <v>0</v>
      </c>
      <c r="L217">
        <f ca="1">(SUMIFS(OFFSET([2]掉落汇总!$C$2:$C$871,,MATCH($B217,[2]掉落汇总!$D$1:$M$1)),[2]掉落汇总!$A$2:$A$871,L$1,[2]掉落汇总!$C$2:$C$871,$Q$1)+SUMIFS(OFFSET([2]掉落汇总!$C$2:$C$871,,MATCH($B217,[2]掉落汇总!$D$1:$M$1)),[2]掉落汇总!$A$2:$A$871,L$1,[2]掉落汇总!$C$2:$C$871,$Q$2)/$Q$3)*宝箱投放计算!K217</f>
        <v>0.14863748967795209</v>
      </c>
      <c r="M217">
        <f ca="1">(SUMIFS(OFFSET([2]掉落汇总!$C$2:$C$871,,MATCH($B217,[2]掉落汇总!$D$1:$M$1)),[2]掉落汇总!$A$2:$A$871,M$1,[2]掉落汇总!$C$2:$C$871,$Q$1)+SUMIFS(OFFSET([2]掉落汇总!$C$2:$C$871,,MATCH($B217,[2]掉落汇总!$D$1:$M$1)),[2]掉落汇总!$A$2:$A$871,M$1,[2]掉落汇总!$C$2:$C$871,$Q$2)/$Q$3)*宝箱投放计算!L217</f>
        <v>0.14714469228074273</v>
      </c>
      <c r="N217">
        <f ca="1">(SUMIFS(OFFSET([2]掉落汇总!$C$2:$C$871,,MATCH($B217,[2]掉落汇总!$D$1:$M$1)),[2]掉落汇总!$A$2:$A$871,N$1,[2]掉落汇总!$C$2:$C$871,$Q$1)+SUMIFS(OFFSET([2]掉落汇总!$C$2:$C$871,,MATCH($B217,[2]掉落汇总!$D$1:$M$1)),[2]掉落汇总!$A$2:$A$871,N$1,[2]掉落汇总!$C$2:$C$871,$Q$2)/$Q$3)*宝箱投放计算!M217</f>
        <v>3.9341037619867215E-2</v>
      </c>
      <c r="O217">
        <f ca="1">(SUMIFS(OFFSET([2]掉落汇总!$C$2:$C$871,,MATCH($B217,[2]掉落汇总!$D$1:$M$1)),[2]掉落汇总!$A$2:$A$871,O$1,[2]掉落汇总!$C$2:$C$871,$Q$1)+SUMIFS(OFFSET([2]掉落汇总!$C$2:$C$871,,MATCH($B217,[2]掉落汇总!$D$1:$M$1)),[2]掉落汇总!$A$2:$A$871,O$1,[2]掉落汇总!$C$2:$C$871,$Q$2)/$Q$3)*宝箱投放计算!N217</f>
        <v>8.2982769549933721E-2</v>
      </c>
    </row>
    <row r="218" spans="1:15" x14ac:dyDescent="0.2">
      <c r="A218">
        <f>玩家成长时间线!A218</f>
        <v>217</v>
      </c>
      <c r="B218">
        <f>玩家成长时间线!B218</f>
        <v>10</v>
      </c>
      <c r="C218">
        <f ca="1">SUM($D$2:D218)</f>
        <v>573.60084826822401</v>
      </c>
      <c r="D218">
        <f t="shared" ca="1" si="3"/>
        <v>1.4506131811942713</v>
      </c>
      <c r="E218">
        <f ca="1">(SUMIFS(OFFSET([2]掉落汇总!$C$2:$C$871,,MATCH($B218,[2]掉落汇总!$D$1:$M$1)),[2]掉落汇总!$A$2:$A$871,E$1,[2]掉落汇总!$C$2:$C$871,$Q$1)+SUMIFS(OFFSET([2]掉落汇总!$C$2:$C$871,,MATCH($B218,[2]掉落汇总!$D$1:$M$1)),[2]掉落汇总!$A$2:$A$871,E$1,[2]掉落汇总!$C$2:$C$871,$Q$2)/$Q$3)*宝箱投放计算!D218</f>
        <v>0.41288584955286689</v>
      </c>
      <c r="F218">
        <f ca="1">(SUMIFS(OFFSET([2]掉落汇总!$C$2:$C$871,,MATCH($B218,[2]掉落汇总!$D$1:$M$1)),[2]掉落汇总!$A$2:$A$871,F$1,[2]掉落汇总!$C$2:$C$871,$Q$1)+SUMIFS(OFFSET([2]掉落汇总!$C$2:$C$871,,MATCH($B218,[2]掉落汇总!$D$1:$M$1)),[2]掉落汇总!$A$2:$A$871,F$1,[2]掉落汇总!$C$2:$C$871,$Q$2)/$Q$3)*宝箱投放计算!E218</f>
        <v>0.61962134251290868</v>
      </c>
      <c r="G218">
        <f ca="1">(SUMIFS(OFFSET([2]掉落汇总!$C$2:$C$871,,MATCH($B218,[2]掉落汇总!$D$1:$M$1)),[2]掉落汇总!$A$2:$A$871,G$1,[2]掉落汇总!$C$2:$C$871,$Q$1)+SUMIFS(OFFSET([2]掉落汇总!$C$2:$C$871,,MATCH($B218,[2]掉落汇总!$D$1:$M$1)),[2]掉落汇总!$A$2:$A$871,G$1,[2]掉落汇总!$C$2:$C$871,$Q$2)/$Q$3)*宝箱投放计算!F218</f>
        <v>0</v>
      </c>
      <c r="H218">
        <f ca="1">(SUMIFS(OFFSET([2]掉落汇总!$C$2:$C$871,,MATCH($B218,[2]掉落汇总!$D$1:$M$1)),[2]掉落汇总!$A$2:$A$871,H$1,[2]掉落汇总!$C$2:$C$871,$Q$1)+SUMIFS(OFFSET([2]掉落汇总!$C$2:$C$871,,MATCH($B218,[2]掉落汇总!$D$1:$M$1)),[2]掉落汇总!$A$2:$A$871,H$1,[2]掉落汇总!$C$2:$C$871,$Q$2)/$Q$3)*宝箱投放计算!G218</f>
        <v>0</v>
      </c>
      <c r="I218">
        <f ca="1">(SUMIFS(OFFSET([2]掉落汇总!$C$2:$C$871,,MATCH($B218,[2]掉落汇总!$D$1:$M$1)),[2]掉落汇总!$A$2:$A$871,I$1,[2]掉落汇总!$C$2:$C$871,$Q$1)+SUMIFS(OFFSET([2]掉落汇总!$C$2:$C$871,,MATCH($B218,[2]掉落汇总!$D$1:$M$1)),[2]掉落汇总!$A$2:$A$871,I$1,[2]掉落汇总!$C$2:$C$871,$Q$2)/$Q$3)*宝箱投放计算!H218</f>
        <v>0</v>
      </c>
      <c r="J218">
        <f ca="1">(SUMIFS(OFFSET([2]掉落汇总!$C$2:$C$871,,MATCH($B218,[2]掉落汇总!$D$1:$M$1)),[2]掉落汇总!$A$2:$A$871,J$1,[2]掉落汇总!$C$2:$C$871,$Q$1)+SUMIFS(OFFSET([2]掉落汇总!$C$2:$C$871,,MATCH($B218,[2]掉落汇总!$D$1:$M$1)),[2]掉落汇总!$A$2:$A$871,J$1,[2]掉落汇总!$C$2:$C$871,$Q$2)/$Q$3)*宝箱投放计算!I218</f>
        <v>0</v>
      </c>
      <c r="K218">
        <f ca="1">(SUMIFS(OFFSET([2]掉落汇总!$C$2:$C$871,,MATCH($B218,[2]掉落汇总!$D$1:$M$1)),[2]掉落汇总!$A$2:$A$871,K$1,[2]掉落汇总!$C$2:$C$871,$Q$1)+SUMIFS(OFFSET([2]掉落汇总!$C$2:$C$871,,MATCH($B218,[2]掉落汇总!$D$1:$M$1)),[2]掉落汇总!$A$2:$A$871,K$1,[2]掉落汇总!$C$2:$C$871,$Q$2)/$Q$3)*宝箱投放计算!J218</f>
        <v>0</v>
      </c>
      <c r="L218">
        <f ca="1">(SUMIFS(OFFSET([2]掉落汇总!$C$2:$C$871,,MATCH($B218,[2]掉落汇总!$D$1:$M$1)),[2]掉落汇总!$A$2:$A$871,L$1,[2]掉落汇总!$C$2:$C$871,$Q$1)+SUMIFS(OFFSET([2]掉落汇总!$C$2:$C$871,,MATCH($B218,[2]掉落汇总!$D$1:$M$1)),[2]掉落汇总!$A$2:$A$871,L$1,[2]掉落汇总!$C$2:$C$871,$Q$2)/$Q$3)*宝箱投放计算!K218</f>
        <v>0.14863748967795209</v>
      </c>
      <c r="M218">
        <f ca="1">(SUMIFS(OFFSET([2]掉落汇总!$C$2:$C$871,,MATCH($B218,[2]掉落汇总!$D$1:$M$1)),[2]掉落汇总!$A$2:$A$871,M$1,[2]掉落汇总!$C$2:$C$871,$Q$1)+SUMIFS(OFFSET([2]掉落汇总!$C$2:$C$871,,MATCH($B218,[2]掉落汇总!$D$1:$M$1)),[2]掉落汇总!$A$2:$A$871,M$1,[2]掉落汇总!$C$2:$C$871,$Q$2)/$Q$3)*宝箱投放计算!L218</f>
        <v>0.14714469228074273</v>
      </c>
      <c r="N218">
        <f ca="1">(SUMIFS(OFFSET([2]掉落汇总!$C$2:$C$871,,MATCH($B218,[2]掉落汇总!$D$1:$M$1)),[2]掉落汇总!$A$2:$A$871,N$1,[2]掉落汇总!$C$2:$C$871,$Q$1)+SUMIFS(OFFSET([2]掉落汇总!$C$2:$C$871,,MATCH($B218,[2]掉落汇总!$D$1:$M$1)),[2]掉落汇总!$A$2:$A$871,N$1,[2]掉落汇总!$C$2:$C$871,$Q$2)/$Q$3)*宝箱投放计算!M218</f>
        <v>3.9341037619867215E-2</v>
      </c>
      <c r="O218">
        <f ca="1">(SUMIFS(OFFSET([2]掉落汇总!$C$2:$C$871,,MATCH($B218,[2]掉落汇总!$D$1:$M$1)),[2]掉落汇总!$A$2:$A$871,O$1,[2]掉落汇总!$C$2:$C$871,$Q$1)+SUMIFS(OFFSET([2]掉落汇总!$C$2:$C$871,,MATCH($B218,[2]掉落汇总!$D$1:$M$1)),[2]掉落汇总!$A$2:$A$871,O$1,[2]掉落汇总!$C$2:$C$871,$Q$2)/$Q$3)*宝箱投放计算!N218</f>
        <v>8.2982769549933721E-2</v>
      </c>
    </row>
    <row r="219" spans="1:15" x14ac:dyDescent="0.2">
      <c r="A219">
        <f>玩家成长时间线!A219</f>
        <v>218</v>
      </c>
      <c r="B219">
        <f>玩家成长时间线!B219</f>
        <v>10</v>
      </c>
      <c r="C219">
        <f ca="1">SUM($D$2:D219)</f>
        <v>575.05314477398429</v>
      </c>
      <c r="D219">
        <f t="shared" ca="1" si="3"/>
        <v>1.4522965057602892</v>
      </c>
      <c r="E219">
        <f ca="1">(SUMIFS(OFFSET([2]掉落汇总!$C$2:$C$871,,MATCH($B219,[2]掉落汇总!$D$1:$M$1)),[2]掉落汇总!$A$2:$A$871,E$1,[2]掉落汇总!$C$2:$C$871,$Q$1)+SUMIFS(OFFSET([2]掉落汇总!$C$2:$C$871,,MATCH($B219,[2]掉落汇总!$D$1:$M$1)),[2]掉落汇总!$A$2:$A$871,E$1,[2]掉落汇总!$C$2:$C$871,$Q$2)/$Q$3)*宝箱投放计算!D219</f>
        <v>0.41456917411888478</v>
      </c>
      <c r="F219">
        <f ca="1">(SUMIFS(OFFSET([2]掉落汇总!$C$2:$C$871,,MATCH($B219,[2]掉落汇总!$D$1:$M$1)),[2]掉落汇总!$A$2:$A$871,F$1,[2]掉落汇总!$C$2:$C$871,$Q$1)+SUMIFS(OFFSET([2]掉落汇总!$C$2:$C$871,,MATCH($B219,[2]掉落汇总!$D$1:$M$1)),[2]掉落汇总!$A$2:$A$871,F$1,[2]掉落汇总!$C$2:$C$871,$Q$2)/$Q$3)*宝箱投放计算!E219</f>
        <v>0.61962134251290868</v>
      </c>
      <c r="G219">
        <f ca="1">(SUMIFS(OFFSET([2]掉落汇总!$C$2:$C$871,,MATCH($B219,[2]掉落汇总!$D$1:$M$1)),[2]掉落汇总!$A$2:$A$871,G$1,[2]掉落汇总!$C$2:$C$871,$Q$1)+SUMIFS(OFFSET([2]掉落汇总!$C$2:$C$871,,MATCH($B219,[2]掉落汇总!$D$1:$M$1)),[2]掉落汇总!$A$2:$A$871,G$1,[2]掉落汇总!$C$2:$C$871,$Q$2)/$Q$3)*宝箱投放计算!F219</f>
        <v>0</v>
      </c>
      <c r="H219">
        <f ca="1">(SUMIFS(OFFSET([2]掉落汇总!$C$2:$C$871,,MATCH($B219,[2]掉落汇总!$D$1:$M$1)),[2]掉落汇总!$A$2:$A$871,H$1,[2]掉落汇总!$C$2:$C$871,$Q$1)+SUMIFS(OFFSET([2]掉落汇总!$C$2:$C$871,,MATCH($B219,[2]掉落汇总!$D$1:$M$1)),[2]掉落汇总!$A$2:$A$871,H$1,[2]掉落汇总!$C$2:$C$871,$Q$2)/$Q$3)*宝箱投放计算!G219</f>
        <v>0</v>
      </c>
      <c r="I219">
        <f ca="1">(SUMIFS(OFFSET([2]掉落汇总!$C$2:$C$871,,MATCH($B219,[2]掉落汇总!$D$1:$M$1)),[2]掉落汇总!$A$2:$A$871,I$1,[2]掉落汇总!$C$2:$C$871,$Q$1)+SUMIFS(OFFSET([2]掉落汇总!$C$2:$C$871,,MATCH($B219,[2]掉落汇总!$D$1:$M$1)),[2]掉落汇总!$A$2:$A$871,I$1,[2]掉落汇总!$C$2:$C$871,$Q$2)/$Q$3)*宝箱投放计算!H219</f>
        <v>0</v>
      </c>
      <c r="J219">
        <f ca="1">(SUMIFS(OFFSET([2]掉落汇总!$C$2:$C$871,,MATCH($B219,[2]掉落汇总!$D$1:$M$1)),[2]掉落汇总!$A$2:$A$871,J$1,[2]掉落汇总!$C$2:$C$871,$Q$1)+SUMIFS(OFFSET([2]掉落汇总!$C$2:$C$871,,MATCH($B219,[2]掉落汇总!$D$1:$M$1)),[2]掉落汇总!$A$2:$A$871,J$1,[2]掉落汇总!$C$2:$C$871,$Q$2)/$Q$3)*宝箱投放计算!I219</f>
        <v>0</v>
      </c>
      <c r="K219">
        <f ca="1">(SUMIFS(OFFSET([2]掉落汇总!$C$2:$C$871,,MATCH($B219,[2]掉落汇总!$D$1:$M$1)),[2]掉落汇总!$A$2:$A$871,K$1,[2]掉落汇总!$C$2:$C$871,$Q$1)+SUMIFS(OFFSET([2]掉落汇总!$C$2:$C$871,,MATCH($B219,[2]掉落汇总!$D$1:$M$1)),[2]掉落汇总!$A$2:$A$871,K$1,[2]掉落汇总!$C$2:$C$871,$Q$2)/$Q$3)*宝箱投放计算!J219</f>
        <v>0</v>
      </c>
      <c r="L219">
        <f ca="1">(SUMIFS(OFFSET([2]掉落汇总!$C$2:$C$871,,MATCH($B219,[2]掉落汇总!$D$1:$M$1)),[2]掉落汇总!$A$2:$A$871,L$1,[2]掉落汇总!$C$2:$C$871,$Q$1)+SUMIFS(OFFSET([2]掉落汇总!$C$2:$C$871,,MATCH($B219,[2]掉落汇总!$D$1:$M$1)),[2]掉落汇总!$A$2:$A$871,L$1,[2]掉落汇总!$C$2:$C$871,$Q$2)/$Q$3)*宝箱投放计算!K219</f>
        <v>0.14863748967795209</v>
      </c>
      <c r="M219">
        <f ca="1">(SUMIFS(OFFSET([2]掉落汇总!$C$2:$C$871,,MATCH($B219,[2]掉落汇总!$D$1:$M$1)),[2]掉落汇总!$A$2:$A$871,M$1,[2]掉落汇总!$C$2:$C$871,$Q$1)+SUMIFS(OFFSET([2]掉落汇总!$C$2:$C$871,,MATCH($B219,[2]掉落汇总!$D$1:$M$1)),[2]掉落汇总!$A$2:$A$871,M$1,[2]掉落汇总!$C$2:$C$871,$Q$2)/$Q$3)*宝箱投放计算!L219</f>
        <v>0.14714469228074273</v>
      </c>
      <c r="N219">
        <f ca="1">(SUMIFS(OFFSET([2]掉落汇总!$C$2:$C$871,,MATCH($B219,[2]掉落汇总!$D$1:$M$1)),[2]掉落汇总!$A$2:$A$871,N$1,[2]掉落汇总!$C$2:$C$871,$Q$1)+SUMIFS(OFFSET([2]掉落汇总!$C$2:$C$871,,MATCH($B219,[2]掉落汇总!$D$1:$M$1)),[2]掉落汇总!$A$2:$A$871,N$1,[2]掉落汇总!$C$2:$C$871,$Q$2)/$Q$3)*宝箱投放计算!M219</f>
        <v>3.9341037619867215E-2</v>
      </c>
      <c r="O219">
        <f ca="1">(SUMIFS(OFFSET([2]掉落汇总!$C$2:$C$871,,MATCH($B219,[2]掉落汇总!$D$1:$M$1)),[2]掉落汇总!$A$2:$A$871,O$1,[2]掉落汇总!$C$2:$C$871,$Q$1)+SUMIFS(OFFSET([2]掉落汇总!$C$2:$C$871,,MATCH($B219,[2]掉落汇总!$D$1:$M$1)),[2]掉落汇总!$A$2:$A$871,O$1,[2]掉落汇总!$C$2:$C$871,$Q$2)/$Q$3)*宝箱投放计算!N219</f>
        <v>8.2982769549933721E-2</v>
      </c>
    </row>
    <row r="220" spans="1:15" x14ac:dyDescent="0.2">
      <c r="A220">
        <f>玩家成长时间线!A220</f>
        <v>219</v>
      </c>
      <c r="B220">
        <f>玩家成长时间线!B220</f>
        <v>10</v>
      </c>
      <c r="C220">
        <f ca="1">SUM($D$2:D220)</f>
        <v>576.54079109563099</v>
      </c>
      <c r="D220">
        <f t="shared" ca="1" si="3"/>
        <v>1.4876463216466647</v>
      </c>
      <c r="E220">
        <f ca="1">(SUMIFS(OFFSET([2]掉落汇总!$C$2:$C$871,,MATCH($B220,[2]掉落汇总!$D$1:$M$1)),[2]掉落汇总!$A$2:$A$871,E$1,[2]掉落汇总!$C$2:$C$871,$Q$1)+SUMIFS(OFFSET([2]掉落汇总!$C$2:$C$871,,MATCH($B220,[2]掉落汇总!$D$1:$M$1)),[2]掉落汇总!$A$2:$A$871,E$1,[2]掉落汇总!$C$2:$C$871,$Q$2)/$Q$3)*宝箱投放计算!D220</f>
        <v>0.44991899000526031</v>
      </c>
      <c r="F220">
        <f ca="1">(SUMIFS(OFFSET([2]掉落汇总!$C$2:$C$871,,MATCH($B220,[2]掉落汇总!$D$1:$M$1)),[2]掉落汇总!$A$2:$A$871,F$1,[2]掉落汇总!$C$2:$C$871,$Q$1)+SUMIFS(OFFSET([2]掉落汇总!$C$2:$C$871,,MATCH($B220,[2]掉落汇总!$D$1:$M$1)),[2]掉落汇总!$A$2:$A$871,F$1,[2]掉落汇总!$C$2:$C$871,$Q$2)/$Q$3)*宝箱投放计算!E220</f>
        <v>0.61962134251290868</v>
      </c>
      <c r="G220">
        <f ca="1">(SUMIFS(OFFSET([2]掉落汇总!$C$2:$C$871,,MATCH($B220,[2]掉落汇总!$D$1:$M$1)),[2]掉落汇总!$A$2:$A$871,G$1,[2]掉落汇总!$C$2:$C$871,$Q$1)+SUMIFS(OFFSET([2]掉落汇总!$C$2:$C$871,,MATCH($B220,[2]掉落汇总!$D$1:$M$1)),[2]掉落汇总!$A$2:$A$871,G$1,[2]掉落汇总!$C$2:$C$871,$Q$2)/$Q$3)*宝箱投放计算!F220</f>
        <v>0</v>
      </c>
      <c r="H220">
        <f ca="1">(SUMIFS(OFFSET([2]掉落汇总!$C$2:$C$871,,MATCH($B220,[2]掉落汇总!$D$1:$M$1)),[2]掉落汇总!$A$2:$A$871,H$1,[2]掉落汇总!$C$2:$C$871,$Q$1)+SUMIFS(OFFSET([2]掉落汇总!$C$2:$C$871,,MATCH($B220,[2]掉落汇总!$D$1:$M$1)),[2]掉落汇总!$A$2:$A$871,H$1,[2]掉落汇总!$C$2:$C$871,$Q$2)/$Q$3)*宝箱投放计算!G220</f>
        <v>0</v>
      </c>
      <c r="I220">
        <f ca="1">(SUMIFS(OFFSET([2]掉落汇总!$C$2:$C$871,,MATCH($B220,[2]掉落汇总!$D$1:$M$1)),[2]掉落汇总!$A$2:$A$871,I$1,[2]掉落汇总!$C$2:$C$871,$Q$1)+SUMIFS(OFFSET([2]掉落汇总!$C$2:$C$871,,MATCH($B220,[2]掉落汇总!$D$1:$M$1)),[2]掉落汇总!$A$2:$A$871,I$1,[2]掉落汇总!$C$2:$C$871,$Q$2)/$Q$3)*宝箱投放计算!H220</f>
        <v>0</v>
      </c>
      <c r="J220">
        <f ca="1">(SUMIFS(OFFSET([2]掉落汇总!$C$2:$C$871,,MATCH($B220,[2]掉落汇总!$D$1:$M$1)),[2]掉落汇总!$A$2:$A$871,J$1,[2]掉落汇总!$C$2:$C$871,$Q$1)+SUMIFS(OFFSET([2]掉落汇总!$C$2:$C$871,,MATCH($B220,[2]掉落汇总!$D$1:$M$1)),[2]掉落汇总!$A$2:$A$871,J$1,[2]掉落汇总!$C$2:$C$871,$Q$2)/$Q$3)*宝箱投放计算!I220</f>
        <v>0</v>
      </c>
      <c r="K220">
        <f ca="1">(SUMIFS(OFFSET([2]掉落汇总!$C$2:$C$871,,MATCH($B220,[2]掉落汇总!$D$1:$M$1)),[2]掉落汇总!$A$2:$A$871,K$1,[2]掉落汇总!$C$2:$C$871,$Q$1)+SUMIFS(OFFSET([2]掉落汇总!$C$2:$C$871,,MATCH($B220,[2]掉落汇总!$D$1:$M$1)),[2]掉落汇总!$A$2:$A$871,K$1,[2]掉落汇总!$C$2:$C$871,$Q$2)/$Q$3)*宝箱投放计算!J220</f>
        <v>0</v>
      </c>
      <c r="L220">
        <f ca="1">(SUMIFS(OFFSET([2]掉落汇总!$C$2:$C$871,,MATCH($B220,[2]掉落汇总!$D$1:$M$1)),[2]掉落汇总!$A$2:$A$871,L$1,[2]掉落汇总!$C$2:$C$871,$Q$1)+SUMIFS(OFFSET([2]掉落汇总!$C$2:$C$871,,MATCH($B220,[2]掉落汇总!$D$1:$M$1)),[2]掉落汇总!$A$2:$A$871,L$1,[2]掉落汇总!$C$2:$C$871,$Q$2)/$Q$3)*宝箱投放计算!K220</f>
        <v>0.14863748967795209</v>
      </c>
      <c r="M220">
        <f ca="1">(SUMIFS(OFFSET([2]掉落汇总!$C$2:$C$871,,MATCH($B220,[2]掉落汇总!$D$1:$M$1)),[2]掉落汇总!$A$2:$A$871,M$1,[2]掉落汇总!$C$2:$C$871,$Q$1)+SUMIFS(OFFSET([2]掉落汇总!$C$2:$C$871,,MATCH($B220,[2]掉落汇总!$D$1:$M$1)),[2]掉落汇总!$A$2:$A$871,M$1,[2]掉落汇总!$C$2:$C$871,$Q$2)/$Q$3)*宝箱投放计算!L220</f>
        <v>0.14714469228074273</v>
      </c>
      <c r="N220">
        <f ca="1">(SUMIFS(OFFSET([2]掉落汇总!$C$2:$C$871,,MATCH($B220,[2]掉落汇总!$D$1:$M$1)),[2]掉落汇总!$A$2:$A$871,N$1,[2]掉落汇总!$C$2:$C$871,$Q$1)+SUMIFS(OFFSET([2]掉落汇总!$C$2:$C$871,,MATCH($B220,[2]掉落汇总!$D$1:$M$1)),[2]掉落汇总!$A$2:$A$871,N$1,[2]掉落汇总!$C$2:$C$871,$Q$2)/$Q$3)*宝箱投放计算!M220</f>
        <v>3.9341037619867215E-2</v>
      </c>
      <c r="O220">
        <f ca="1">(SUMIFS(OFFSET([2]掉落汇总!$C$2:$C$871,,MATCH($B220,[2]掉落汇总!$D$1:$M$1)),[2]掉落汇总!$A$2:$A$871,O$1,[2]掉落汇总!$C$2:$C$871,$Q$1)+SUMIFS(OFFSET([2]掉落汇总!$C$2:$C$871,,MATCH($B220,[2]掉落汇总!$D$1:$M$1)),[2]掉落汇总!$A$2:$A$871,O$1,[2]掉落汇总!$C$2:$C$871,$Q$2)/$Q$3)*宝箱投放计算!N220</f>
        <v>8.2982769549933721E-2</v>
      </c>
    </row>
    <row r="221" spans="1:15" x14ac:dyDescent="0.2">
      <c r="A221">
        <f>玩家成长时间线!A221</f>
        <v>220</v>
      </c>
      <c r="B221">
        <f>玩家成长时间线!B221</f>
        <v>10</v>
      </c>
      <c r="C221">
        <f ca="1">SUM($D$2:D221)</f>
        <v>577.99645425052336</v>
      </c>
      <c r="D221">
        <f t="shared" ca="1" si="3"/>
        <v>1.4556631548923251</v>
      </c>
      <c r="E221">
        <f ca="1">(SUMIFS(OFFSET([2]掉落汇总!$C$2:$C$871,,MATCH($B221,[2]掉落汇总!$D$1:$M$1)),[2]掉落汇总!$A$2:$A$871,E$1,[2]掉落汇总!$C$2:$C$871,$Q$1)+SUMIFS(OFFSET([2]掉落汇总!$C$2:$C$871,,MATCH($B221,[2]掉落汇总!$D$1:$M$1)),[2]掉落汇总!$A$2:$A$871,E$1,[2]掉落汇总!$C$2:$C$871,$Q$2)/$Q$3)*宝箱投放计算!D221</f>
        <v>0.4179358232509206</v>
      </c>
      <c r="F221">
        <f ca="1">(SUMIFS(OFFSET([2]掉落汇总!$C$2:$C$871,,MATCH($B221,[2]掉落汇总!$D$1:$M$1)),[2]掉落汇总!$A$2:$A$871,F$1,[2]掉落汇总!$C$2:$C$871,$Q$1)+SUMIFS(OFFSET([2]掉落汇总!$C$2:$C$871,,MATCH($B221,[2]掉落汇总!$D$1:$M$1)),[2]掉落汇总!$A$2:$A$871,F$1,[2]掉落汇总!$C$2:$C$871,$Q$2)/$Q$3)*宝箱投放计算!E221</f>
        <v>0.61962134251290868</v>
      </c>
      <c r="G221">
        <f ca="1">(SUMIFS(OFFSET([2]掉落汇总!$C$2:$C$871,,MATCH($B221,[2]掉落汇总!$D$1:$M$1)),[2]掉落汇总!$A$2:$A$871,G$1,[2]掉落汇总!$C$2:$C$871,$Q$1)+SUMIFS(OFFSET([2]掉落汇总!$C$2:$C$871,,MATCH($B221,[2]掉落汇总!$D$1:$M$1)),[2]掉落汇总!$A$2:$A$871,G$1,[2]掉落汇总!$C$2:$C$871,$Q$2)/$Q$3)*宝箱投放计算!F221</f>
        <v>0</v>
      </c>
      <c r="H221">
        <f ca="1">(SUMIFS(OFFSET([2]掉落汇总!$C$2:$C$871,,MATCH($B221,[2]掉落汇总!$D$1:$M$1)),[2]掉落汇总!$A$2:$A$871,H$1,[2]掉落汇总!$C$2:$C$871,$Q$1)+SUMIFS(OFFSET([2]掉落汇总!$C$2:$C$871,,MATCH($B221,[2]掉落汇总!$D$1:$M$1)),[2]掉落汇总!$A$2:$A$871,H$1,[2]掉落汇总!$C$2:$C$871,$Q$2)/$Q$3)*宝箱投放计算!G221</f>
        <v>0</v>
      </c>
      <c r="I221">
        <f ca="1">(SUMIFS(OFFSET([2]掉落汇总!$C$2:$C$871,,MATCH($B221,[2]掉落汇总!$D$1:$M$1)),[2]掉落汇总!$A$2:$A$871,I$1,[2]掉落汇总!$C$2:$C$871,$Q$1)+SUMIFS(OFFSET([2]掉落汇总!$C$2:$C$871,,MATCH($B221,[2]掉落汇总!$D$1:$M$1)),[2]掉落汇总!$A$2:$A$871,I$1,[2]掉落汇总!$C$2:$C$871,$Q$2)/$Q$3)*宝箱投放计算!H221</f>
        <v>0</v>
      </c>
      <c r="J221">
        <f ca="1">(SUMIFS(OFFSET([2]掉落汇总!$C$2:$C$871,,MATCH($B221,[2]掉落汇总!$D$1:$M$1)),[2]掉落汇总!$A$2:$A$871,J$1,[2]掉落汇总!$C$2:$C$871,$Q$1)+SUMIFS(OFFSET([2]掉落汇总!$C$2:$C$871,,MATCH($B221,[2]掉落汇总!$D$1:$M$1)),[2]掉落汇总!$A$2:$A$871,J$1,[2]掉落汇总!$C$2:$C$871,$Q$2)/$Q$3)*宝箱投放计算!I221</f>
        <v>0</v>
      </c>
      <c r="K221">
        <f ca="1">(SUMIFS(OFFSET([2]掉落汇总!$C$2:$C$871,,MATCH($B221,[2]掉落汇总!$D$1:$M$1)),[2]掉落汇总!$A$2:$A$871,K$1,[2]掉落汇总!$C$2:$C$871,$Q$1)+SUMIFS(OFFSET([2]掉落汇总!$C$2:$C$871,,MATCH($B221,[2]掉落汇总!$D$1:$M$1)),[2]掉落汇总!$A$2:$A$871,K$1,[2]掉落汇总!$C$2:$C$871,$Q$2)/$Q$3)*宝箱投放计算!J221</f>
        <v>0</v>
      </c>
      <c r="L221">
        <f ca="1">(SUMIFS(OFFSET([2]掉落汇总!$C$2:$C$871,,MATCH($B221,[2]掉落汇总!$D$1:$M$1)),[2]掉落汇总!$A$2:$A$871,L$1,[2]掉落汇总!$C$2:$C$871,$Q$1)+SUMIFS(OFFSET([2]掉落汇总!$C$2:$C$871,,MATCH($B221,[2]掉落汇总!$D$1:$M$1)),[2]掉落汇总!$A$2:$A$871,L$1,[2]掉落汇总!$C$2:$C$871,$Q$2)/$Q$3)*宝箱投放计算!K221</f>
        <v>0.14863748967795209</v>
      </c>
      <c r="M221">
        <f ca="1">(SUMIFS(OFFSET([2]掉落汇总!$C$2:$C$871,,MATCH($B221,[2]掉落汇总!$D$1:$M$1)),[2]掉落汇总!$A$2:$A$871,M$1,[2]掉落汇总!$C$2:$C$871,$Q$1)+SUMIFS(OFFSET([2]掉落汇总!$C$2:$C$871,,MATCH($B221,[2]掉落汇总!$D$1:$M$1)),[2]掉落汇总!$A$2:$A$871,M$1,[2]掉落汇总!$C$2:$C$871,$Q$2)/$Q$3)*宝箱投放计算!L221</f>
        <v>0.14714469228074273</v>
      </c>
      <c r="N221">
        <f ca="1">(SUMIFS(OFFSET([2]掉落汇总!$C$2:$C$871,,MATCH($B221,[2]掉落汇总!$D$1:$M$1)),[2]掉落汇总!$A$2:$A$871,N$1,[2]掉落汇总!$C$2:$C$871,$Q$1)+SUMIFS(OFFSET([2]掉落汇总!$C$2:$C$871,,MATCH($B221,[2]掉落汇总!$D$1:$M$1)),[2]掉落汇总!$A$2:$A$871,N$1,[2]掉落汇总!$C$2:$C$871,$Q$2)/$Q$3)*宝箱投放计算!M221</f>
        <v>3.9341037619867215E-2</v>
      </c>
      <c r="O221">
        <f ca="1">(SUMIFS(OFFSET([2]掉落汇总!$C$2:$C$871,,MATCH($B221,[2]掉落汇总!$D$1:$M$1)),[2]掉落汇总!$A$2:$A$871,O$1,[2]掉落汇总!$C$2:$C$871,$Q$1)+SUMIFS(OFFSET([2]掉落汇总!$C$2:$C$871,,MATCH($B221,[2]掉落汇总!$D$1:$M$1)),[2]掉落汇总!$A$2:$A$871,O$1,[2]掉落汇总!$C$2:$C$871,$Q$2)/$Q$3)*宝箱投放计算!N221</f>
        <v>8.2982769549933721E-2</v>
      </c>
    </row>
    <row r="222" spans="1:15" x14ac:dyDescent="0.2">
      <c r="A222">
        <f>玩家成长时间线!A222</f>
        <v>221</v>
      </c>
      <c r="B222">
        <f>玩家成长时间线!B222</f>
        <v>10</v>
      </c>
      <c r="C222">
        <f ca="1">SUM($D$2:D222)</f>
        <v>579.45380072998171</v>
      </c>
      <c r="D222">
        <f t="shared" ca="1" si="3"/>
        <v>1.4573464794583428</v>
      </c>
      <c r="E222">
        <f ca="1">(SUMIFS(OFFSET([2]掉落汇总!$C$2:$C$871,,MATCH($B222,[2]掉落汇总!$D$1:$M$1)),[2]掉落汇总!$A$2:$A$871,E$1,[2]掉落汇总!$C$2:$C$871,$Q$1)+SUMIFS(OFFSET([2]掉落汇总!$C$2:$C$871,,MATCH($B222,[2]掉落汇总!$D$1:$M$1)),[2]掉落汇总!$A$2:$A$871,E$1,[2]掉落汇总!$C$2:$C$871,$Q$2)/$Q$3)*宝箱投放计算!D222</f>
        <v>0.41961914781693843</v>
      </c>
      <c r="F222">
        <f ca="1">(SUMIFS(OFFSET([2]掉落汇总!$C$2:$C$871,,MATCH($B222,[2]掉落汇总!$D$1:$M$1)),[2]掉落汇总!$A$2:$A$871,F$1,[2]掉落汇总!$C$2:$C$871,$Q$1)+SUMIFS(OFFSET([2]掉落汇总!$C$2:$C$871,,MATCH($B222,[2]掉落汇总!$D$1:$M$1)),[2]掉落汇总!$A$2:$A$871,F$1,[2]掉落汇总!$C$2:$C$871,$Q$2)/$Q$3)*宝箱投放计算!E222</f>
        <v>0.61962134251290868</v>
      </c>
      <c r="G222">
        <f ca="1">(SUMIFS(OFFSET([2]掉落汇总!$C$2:$C$871,,MATCH($B222,[2]掉落汇总!$D$1:$M$1)),[2]掉落汇总!$A$2:$A$871,G$1,[2]掉落汇总!$C$2:$C$871,$Q$1)+SUMIFS(OFFSET([2]掉落汇总!$C$2:$C$871,,MATCH($B222,[2]掉落汇总!$D$1:$M$1)),[2]掉落汇总!$A$2:$A$871,G$1,[2]掉落汇总!$C$2:$C$871,$Q$2)/$Q$3)*宝箱投放计算!F222</f>
        <v>0</v>
      </c>
      <c r="H222">
        <f ca="1">(SUMIFS(OFFSET([2]掉落汇总!$C$2:$C$871,,MATCH($B222,[2]掉落汇总!$D$1:$M$1)),[2]掉落汇总!$A$2:$A$871,H$1,[2]掉落汇总!$C$2:$C$871,$Q$1)+SUMIFS(OFFSET([2]掉落汇总!$C$2:$C$871,,MATCH($B222,[2]掉落汇总!$D$1:$M$1)),[2]掉落汇总!$A$2:$A$871,H$1,[2]掉落汇总!$C$2:$C$871,$Q$2)/$Q$3)*宝箱投放计算!G222</f>
        <v>0</v>
      </c>
      <c r="I222">
        <f ca="1">(SUMIFS(OFFSET([2]掉落汇总!$C$2:$C$871,,MATCH($B222,[2]掉落汇总!$D$1:$M$1)),[2]掉落汇总!$A$2:$A$871,I$1,[2]掉落汇总!$C$2:$C$871,$Q$1)+SUMIFS(OFFSET([2]掉落汇总!$C$2:$C$871,,MATCH($B222,[2]掉落汇总!$D$1:$M$1)),[2]掉落汇总!$A$2:$A$871,I$1,[2]掉落汇总!$C$2:$C$871,$Q$2)/$Q$3)*宝箱投放计算!H222</f>
        <v>0</v>
      </c>
      <c r="J222">
        <f ca="1">(SUMIFS(OFFSET([2]掉落汇总!$C$2:$C$871,,MATCH($B222,[2]掉落汇总!$D$1:$M$1)),[2]掉落汇总!$A$2:$A$871,J$1,[2]掉落汇总!$C$2:$C$871,$Q$1)+SUMIFS(OFFSET([2]掉落汇总!$C$2:$C$871,,MATCH($B222,[2]掉落汇总!$D$1:$M$1)),[2]掉落汇总!$A$2:$A$871,J$1,[2]掉落汇总!$C$2:$C$871,$Q$2)/$Q$3)*宝箱投放计算!I222</f>
        <v>0</v>
      </c>
      <c r="K222">
        <f ca="1">(SUMIFS(OFFSET([2]掉落汇总!$C$2:$C$871,,MATCH($B222,[2]掉落汇总!$D$1:$M$1)),[2]掉落汇总!$A$2:$A$871,K$1,[2]掉落汇总!$C$2:$C$871,$Q$1)+SUMIFS(OFFSET([2]掉落汇总!$C$2:$C$871,,MATCH($B222,[2]掉落汇总!$D$1:$M$1)),[2]掉落汇总!$A$2:$A$871,K$1,[2]掉落汇总!$C$2:$C$871,$Q$2)/$Q$3)*宝箱投放计算!J222</f>
        <v>0</v>
      </c>
      <c r="L222">
        <f ca="1">(SUMIFS(OFFSET([2]掉落汇总!$C$2:$C$871,,MATCH($B222,[2]掉落汇总!$D$1:$M$1)),[2]掉落汇总!$A$2:$A$871,L$1,[2]掉落汇总!$C$2:$C$871,$Q$1)+SUMIFS(OFFSET([2]掉落汇总!$C$2:$C$871,,MATCH($B222,[2]掉落汇总!$D$1:$M$1)),[2]掉落汇总!$A$2:$A$871,L$1,[2]掉落汇总!$C$2:$C$871,$Q$2)/$Q$3)*宝箱投放计算!K222</f>
        <v>0.14863748967795209</v>
      </c>
      <c r="M222">
        <f ca="1">(SUMIFS(OFFSET([2]掉落汇总!$C$2:$C$871,,MATCH($B222,[2]掉落汇总!$D$1:$M$1)),[2]掉落汇总!$A$2:$A$871,M$1,[2]掉落汇总!$C$2:$C$871,$Q$1)+SUMIFS(OFFSET([2]掉落汇总!$C$2:$C$871,,MATCH($B222,[2]掉落汇总!$D$1:$M$1)),[2]掉落汇总!$A$2:$A$871,M$1,[2]掉落汇总!$C$2:$C$871,$Q$2)/$Q$3)*宝箱投放计算!L222</f>
        <v>0.14714469228074273</v>
      </c>
      <c r="N222">
        <f ca="1">(SUMIFS(OFFSET([2]掉落汇总!$C$2:$C$871,,MATCH($B222,[2]掉落汇总!$D$1:$M$1)),[2]掉落汇总!$A$2:$A$871,N$1,[2]掉落汇总!$C$2:$C$871,$Q$1)+SUMIFS(OFFSET([2]掉落汇总!$C$2:$C$871,,MATCH($B222,[2]掉落汇总!$D$1:$M$1)),[2]掉落汇总!$A$2:$A$871,N$1,[2]掉落汇总!$C$2:$C$871,$Q$2)/$Q$3)*宝箱投放计算!M222</f>
        <v>3.9341037619867215E-2</v>
      </c>
      <c r="O222">
        <f ca="1">(SUMIFS(OFFSET([2]掉落汇总!$C$2:$C$871,,MATCH($B222,[2]掉落汇总!$D$1:$M$1)),[2]掉落汇总!$A$2:$A$871,O$1,[2]掉落汇总!$C$2:$C$871,$Q$1)+SUMIFS(OFFSET([2]掉落汇总!$C$2:$C$871,,MATCH($B222,[2]掉落汇总!$D$1:$M$1)),[2]掉落汇总!$A$2:$A$871,O$1,[2]掉落汇总!$C$2:$C$871,$Q$2)/$Q$3)*宝箱投放计算!N222</f>
        <v>8.2982769549933721E-2</v>
      </c>
    </row>
    <row r="223" spans="1:15" x14ac:dyDescent="0.2">
      <c r="A223">
        <f>玩家成长时间线!A223</f>
        <v>222</v>
      </c>
      <c r="B223">
        <f>玩家成长时间线!B223</f>
        <v>10</v>
      </c>
      <c r="C223">
        <f ca="1">SUM($D$2:D223)</f>
        <v>580.92966377966627</v>
      </c>
      <c r="D223">
        <f t="shared" ca="1" si="3"/>
        <v>1.4758630496845395</v>
      </c>
      <c r="E223">
        <f ca="1">(SUMIFS(OFFSET([2]掉落汇总!$C$2:$C$871,,MATCH($B223,[2]掉落汇总!$D$1:$M$1)),[2]掉落汇总!$A$2:$A$871,E$1,[2]掉落汇总!$C$2:$C$871,$Q$1)+SUMIFS(OFFSET([2]掉落汇总!$C$2:$C$871,,MATCH($B223,[2]掉落汇总!$D$1:$M$1)),[2]掉落汇总!$A$2:$A$871,E$1,[2]掉落汇总!$C$2:$C$871,$Q$2)/$Q$3)*宝箱投放计算!D223</f>
        <v>0.43813571804313511</v>
      </c>
      <c r="F223">
        <f ca="1">(SUMIFS(OFFSET([2]掉落汇总!$C$2:$C$871,,MATCH($B223,[2]掉落汇总!$D$1:$M$1)),[2]掉落汇总!$A$2:$A$871,F$1,[2]掉落汇总!$C$2:$C$871,$Q$1)+SUMIFS(OFFSET([2]掉落汇总!$C$2:$C$871,,MATCH($B223,[2]掉落汇总!$D$1:$M$1)),[2]掉落汇总!$A$2:$A$871,F$1,[2]掉落汇总!$C$2:$C$871,$Q$2)/$Q$3)*宝箱投放计算!E223</f>
        <v>0.61962134251290868</v>
      </c>
      <c r="G223">
        <f ca="1">(SUMIFS(OFFSET([2]掉落汇总!$C$2:$C$871,,MATCH($B223,[2]掉落汇总!$D$1:$M$1)),[2]掉落汇总!$A$2:$A$871,G$1,[2]掉落汇总!$C$2:$C$871,$Q$1)+SUMIFS(OFFSET([2]掉落汇总!$C$2:$C$871,,MATCH($B223,[2]掉落汇总!$D$1:$M$1)),[2]掉落汇总!$A$2:$A$871,G$1,[2]掉落汇总!$C$2:$C$871,$Q$2)/$Q$3)*宝箱投放计算!F223</f>
        <v>0</v>
      </c>
      <c r="H223">
        <f ca="1">(SUMIFS(OFFSET([2]掉落汇总!$C$2:$C$871,,MATCH($B223,[2]掉落汇总!$D$1:$M$1)),[2]掉落汇总!$A$2:$A$871,H$1,[2]掉落汇总!$C$2:$C$871,$Q$1)+SUMIFS(OFFSET([2]掉落汇总!$C$2:$C$871,,MATCH($B223,[2]掉落汇总!$D$1:$M$1)),[2]掉落汇总!$A$2:$A$871,H$1,[2]掉落汇总!$C$2:$C$871,$Q$2)/$Q$3)*宝箱投放计算!G223</f>
        <v>0</v>
      </c>
      <c r="I223">
        <f ca="1">(SUMIFS(OFFSET([2]掉落汇总!$C$2:$C$871,,MATCH($B223,[2]掉落汇总!$D$1:$M$1)),[2]掉落汇总!$A$2:$A$871,I$1,[2]掉落汇总!$C$2:$C$871,$Q$1)+SUMIFS(OFFSET([2]掉落汇总!$C$2:$C$871,,MATCH($B223,[2]掉落汇总!$D$1:$M$1)),[2]掉落汇总!$A$2:$A$871,I$1,[2]掉落汇总!$C$2:$C$871,$Q$2)/$Q$3)*宝箱投放计算!H223</f>
        <v>0</v>
      </c>
      <c r="J223">
        <f ca="1">(SUMIFS(OFFSET([2]掉落汇总!$C$2:$C$871,,MATCH($B223,[2]掉落汇总!$D$1:$M$1)),[2]掉落汇总!$A$2:$A$871,J$1,[2]掉落汇总!$C$2:$C$871,$Q$1)+SUMIFS(OFFSET([2]掉落汇总!$C$2:$C$871,,MATCH($B223,[2]掉落汇总!$D$1:$M$1)),[2]掉落汇总!$A$2:$A$871,J$1,[2]掉落汇总!$C$2:$C$871,$Q$2)/$Q$3)*宝箱投放计算!I223</f>
        <v>0</v>
      </c>
      <c r="K223">
        <f ca="1">(SUMIFS(OFFSET([2]掉落汇总!$C$2:$C$871,,MATCH($B223,[2]掉落汇总!$D$1:$M$1)),[2]掉落汇总!$A$2:$A$871,K$1,[2]掉落汇总!$C$2:$C$871,$Q$1)+SUMIFS(OFFSET([2]掉落汇总!$C$2:$C$871,,MATCH($B223,[2]掉落汇总!$D$1:$M$1)),[2]掉落汇总!$A$2:$A$871,K$1,[2]掉落汇总!$C$2:$C$871,$Q$2)/$Q$3)*宝箱投放计算!J223</f>
        <v>0</v>
      </c>
      <c r="L223">
        <f ca="1">(SUMIFS(OFFSET([2]掉落汇总!$C$2:$C$871,,MATCH($B223,[2]掉落汇总!$D$1:$M$1)),[2]掉落汇总!$A$2:$A$871,L$1,[2]掉落汇总!$C$2:$C$871,$Q$1)+SUMIFS(OFFSET([2]掉落汇总!$C$2:$C$871,,MATCH($B223,[2]掉落汇总!$D$1:$M$1)),[2]掉落汇总!$A$2:$A$871,L$1,[2]掉落汇总!$C$2:$C$871,$Q$2)/$Q$3)*宝箱投放计算!K223</f>
        <v>0.14863748967795209</v>
      </c>
      <c r="M223">
        <f ca="1">(SUMIFS(OFFSET([2]掉落汇总!$C$2:$C$871,,MATCH($B223,[2]掉落汇总!$D$1:$M$1)),[2]掉落汇总!$A$2:$A$871,M$1,[2]掉落汇总!$C$2:$C$871,$Q$1)+SUMIFS(OFFSET([2]掉落汇总!$C$2:$C$871,,MATCH($B223,[2]掉落汇总!$D$1:$M$1)),[2]掉落汇总!$A$2:$A$871,M$1,[2]掉落汇总!$C$2:$C$871,$Q$2)/$Q$3)*宝箱投放计算!L223</f>
        <v>0.14714469228074273</v>
      </c>
      <c r="N223">
        <f ca="1">(SUMIFS(OFFSET([2]掉落汇总!$C$2:$C$871,,MATCH($B223,[2]掉落汇总!$D$1:$M$1)),[2]掉落汇总!$A$2:$A$871,N$1,[2]掉落汇总!$C$2:$C$871,$Q$1)+SUMIFS(OFFSET([2]掉落汇总!$C$2:$C$871,,MATCH($B223,[2]掉落汇总!$D$1:$M$1)),[2]掉落汇总!$A$2:$A$871,N$1,[2]掉落汇总!$C$2:$C$871,$Q$2)/$Q$3)*宝箱投放计算!M223</f>
        <v>3.9341037619867215E-2</v>
      </c>
      <c r="O223">
        <f ca="1">(SUMIFS(OFFSET([2]掉落汇总!$C$2:$C$871,,MATCH($B223,[2]掉落汇总!$D$1:$M$1)),[2]掉落汇总!$A$2:$A$871,O$1,[2]掉落汇总!$C$2:$C$871,$Q$1)+SUMIFS(OFFSET([2]掉落汇总!$C$2:$C$871,,MATCH($B223,[2]掉落汇总!$D$1:$M$1)),[2]掉落汇总!$A$2:$A$871,O$1,[2]掉落汇总!$C$2:$C$871,$Q$2)/$Q$3)*宝箱投放计算!N223</f>
        <v>8.2982769549933721E-2</v>
      </c>
    </row>
    <row r="224" spans="1:15" x14ac:dyDescent="0.2">
      <c r="A224">
        <f>玩家成长时间线!A224</f>
        <v>223</v>
      </c>
      <c r="B224">
        <f>玩家成长时间线!B224</f>
        <v>10</v>
      </c>
      <c r="C224">
        <f ca="1">SUM($D$2:D224)</f>
        <v>582.3903769082566</v>
      </c>
      <c r="D224">
        <f t="shared" ca="1" si="3"/>
        <v>1.4607131285903785</v>
      </c>
      <c r="E224">
        <f ca="1">(SUMIFS(OFFSET([2]掉落汇总!$C$2:$C$871,,MATCH($B224,[2]掉落汇总!$D$1:$M$1)),[2]掉落汇总!$A$2:$A$871,E$1,[2]掉落汇总!$C$2:$C$871,$Q$1)+SUMIFS(OFFSET([2]掉落汇总!$C$2:$C$871,,MATCH($B224,[2]掉落汇总!$D$1:$M$1)),[2]掉落汇总!$A$2:$A$871,E$1,[2]掉落汇总!$C$2:$C$871,$Q$2)/$Q$3)*宝箱投放计算!D224</f>
        <v>0.4229857969489742</v>
      </c>
      <c r="F224">
        <f ca="1">(SUMIFS(OFFSET([2]掉落汇总!$C$2:$C$871,,MATCH($B224,[2]掉落汇总!$D$1:$M$1)),[2]掉落汇总!$A$2:$A$871,F$1,[2]掉落汇总!$C$2:$C$871,$Q$1)+SUMIFS(OFFSET([2]掉落汇总!$C$2:$C$871,,MATCH($B224,[2]掉落汇总!$D$1:$M$1)),[2]掉落汇总!$A$2:$A$871,F$1,[2]掉落汇总!$C$2:$C$871,$Q$2)/$Q$3)*宝箱投放计算!E224</f>
        <v>0.61962134251290868</v>
      </c>
      <c r="G224">
        <f ca="1">(SUMIFS(OFFSET([2]掉落汇总!$C$2:$C$871,,MATCH($B224,[2]掉落汇总!$D$1:$M$1)),[2]掉落汇总!$A$2:$A$871,G$1,[2]掉落汇总!$C$2:$C$871,$Q$1)+SUMIFS(OFFSET([2]掉落汇总!$C$2:$C$871,,MATCH($B224,[2]掉落汇总!$D$1:$M$1)),[2]掉落汇总!$A$2:$A$871,G$1,[2]掉落汇总!$C$2:$C$871,$Q$2)/$Q$3)*宝箱投放计算!F224</f>
        <v>0</v>
      </c>
      <c r="H224">
        <f ca="1">(SUMIFS(OFFSET([2]掉落汇总!$C$2:$C$871,,MATCH($B224,[2]掉落汇总!$D$1:$M$1)),[2]掉落汇总!$A$2:$A$871,H$1,[2]掉落汇总!$C$2:$C$871,$Q$1)+SUMIFS(OFFSET([2]掉落汇总!$C$2:$C$871,,MATCH($B224,[2]掉落汇总!$D$1:$M$1)),[2]掉落汇总!$A$2:$A$871,H$1,[2]掉落汇总!$C$2:$C$871,$Q$2)/$Q$3)*宝箱投放计算!G224</f>
        <v>0</v>
      </c>
      <c r="I224">
        <f ca="1">(SUMIFS(OFFSET([2]掉落汇总!$C$2:$C$871,,MATCH($B224,[2]掉落汇总!$D$1:$M$1)),[2]掉落汇总!$A$2:$A$871,I$1,[2]掉落汇总!$C$2:$C$871,$Q$1)+SUMIFS(OFFSET([2]掉落汇总!$C$2:$C$871,,MATCH($B224,[2]掉落汇总!$D$1:$M$1)),[2]掉落汇总!$A$2:$A$871,I$1,[2]掉落汇总!$C$2:$C$871,$Q$2)/$Q$3)*宝箱投放计算!H224</f>
        <v>0</v>
      </c>
      <c r="J224">
        <f ca="1">(SUMIFS(OFFSET([2]掉落汇总!$C$2:$C$871,,MATCH($B224,[2]掉落汇总!$D$1:$M$1)),[2]掉落汇总!$A$2:$A$871,J$1,[2]掉落汇总!$C$2:$C$871,$Q$1)+SUMIFS(OFFSET([2]掉落汇总!$C$2:$C$871,,MATCH($B224,[2]掉落汇总!$D$1:$M$1)),[2]掉落汇总!$A$2:$A$871,J$1,[2]掉落汇总!$C$2:$C$871,$Q$2)/$Q$3)*宝箱投放计算!I224</f>
        <v>0</v>
      </c>
      <c r="K224">
        <f ca="1">(SUMIFS(OFFSET([2]掉落汇总!$C$2:$C$871,,MATCH($B224,[2]掉落汇总!$D$1:$M$1)),[2]掉落汇总!$A$2:$A$871,K$1,[2]掉落汇总!$C$2:$C$871,$Q$1)+SUMIFS(OFFSET([2]掉落汇总!$C$2:$C$871,,MATCH($B224,[2]掉落汇总!$D$1:$M$1)),[2]掉落汇总!$A$2:$A$871,K$1,[2]掉落汇总!$C$2:$C$871,$Q$2)/$Q$3)*宝箱投放计算!J224</f>
        <v>0</v>
      </c>
      <c r="L224">
        <f ca="1">(SUMIFS(OFFSET([2]掉落汇总!$C$2:$C$871,,MATCH($B224,[2]掉落汇总!$D$1:$M$1)),[2]掉落汇总!$A$2:$A$871,L$1,[2]掉落汇总!$C$2:$C$871,$Q$1)+SUMIFS(OFFSET([2]掉落汇总!$C$2:$C$871,,MATCH($B224,[2]掉落汇总!$D$1:$M$1)),[2]掉落汇总!$A$2:$A$871,L$1,[2]掉落汇总!$C$2:$C$871,$Q$2)/$Q$3)*宝箱投放计算!K224</f>
        <v>0.14863748967795209</v>
      </c>
      <c r="M224">
        <f ca="1">(SUMIFS(OFFSET([2]掉落汇总!$C$2:$C$871,,MATCH($B224,[2]掉落汇总!$D$1:$M$1)),[2]掉落汇总!$A$2:$A$871,M$1,[2]掉落汇总!$C$2:$C$871,$Q$1)+SUMIFS(OFFSET([2]掉落汇总!$C$2:$C$871,,MATCH($B224,[2]掉落汇总!$D$1:$M$1)),[2]掉落汇总!$A$2:$A$871,M$1,[2]掉落汇总!$C$2:$C$871,$Q$2)/$Q$3)*宝箱投放计算!L224</f>
        <v>0.14714469228074273</v>
      </c>
      <c r="N224">
        <f ca="1">(SUMIFS(OFFSET([2]掉落汇总!$C$2:$C$871,,MATCH($B224,[2]掉落汇总!$D$1:$M$1)),[2]掉落汇总!$A$2:$A$871,N$1,[2]掉落汇总!$C$2:$C$871,$Q$1)+SUMIFS(OFFSET([2]掉落汇总!$C$2:$C$871,,MATCH($B224,[2]掉落汇总!$D$1:$M$1)),[2]掉落汇总!$A$2:$A$871,N$1,[2]掉落汇总!$C$2:$C$871,$Q$2)/$Q$3)*宝箱投放计算!M224</f>
        <v>3.9341037619867215E-2</v>
      </c>
      <c r="O224">
        <f ca="1">(SUMIFS(OFFSET([2]掉落汇总!$C$2:$C$871,,MATCH($B224,[2]掉落汇总!$D$1:$M$1)),[2]掉落汇总!$A$2:$A$871,O$1,[2]掉落汇总!$C$2:$C$871,$Q$1)+SUMIFS(OFFSET([2]掉落汇总!$C$2:$C$871,,MATCH($B224,[2]掉落汇总!$D$1:$M$1)),[2]掉落汇总!$A$2:$A$871,O$1,[2]掉落汇总!$C$2:$C$871,$Q$2)/$Q$3)*宝箱投放计算!N224</f>
        <v>8.2982769549933721E-2</v>
      </c>
    </row>
    <row r="225" spans="1:15" x14ac:dyDescent="0.2">
      <c r="A225">
        <f>玩家成长时间线!A225</f>
        <v>224</v>
      </c>
      <c r="B225">
        <f>玩家成长时间线!B225</f>
        <v>8</v>
      </c>
      <c r="C225">
        <f ca="1">SUM($D$2:D225)</f>
        <v>584.75986366536085</v>
      </c>
      <c r="D225">
        <f t="shared" ca="1" si="3"/>
        <v>2.3694867571042986</v>
      </c>
      <c r="E225">
        <f ca="1">(SUMIFS(OFFSET([2]掉落汇总!$C$2:$C$871,,MATCH($B225,[2]掉落汇总!$D$1:$M$1)),[2]掉落汇总!$A$2:$A$871,E$1,[2]掉落汇总!$C$2:$C$871,$Q$1)+SUMIFS(OFFSET([2]掉落汇总!$C$2:$C$871,,MATCH($B225,[2]掉落汇总!$D$1:$M$1)),[2]掉落汇总!$A$2:$A$871,E$1,[2]掉落汇总!$C$2:$C$871,$Q$2)/$Q$3)*宝箱投放计算!D225</f>
        <v>0.43663846153846153</v>
      </c>
      <c r="F225">
        <f ca="1">(SUMIFS(OFFSET([2]掉落汇总!$C$2:$C$871,,MATCH($B225,[2]掉落汇总!$D$1:$M$1)),[2]掉落汇总!$A$2:$A$871,F$1,[2]掉落汇总!$C$2:$C$871,$Q$1)+SUMIFS(OFFSET([2]掉落汇总!$C$2:$C$871,,MATCH($B225,[2]掉落汇总!$D$1:$M$1)),[2]掉落汇总!$A$2:$A$871,F$1,[2]掉落汇总!$C$2:$C$871,$Q$2)/$Q$3)*宝箱投放计算!E225</f>
        <v>0.49569707401032698</v>
      </c>
      <c r="G225">
        <f ca="1">(SUMIFS(OFFSET([2]掉落汇总!$C$2:$C$871,,MATCH($B225,[2]掉落汇总!$D$1:$M$1)),[2]掉落汇总!$A$2:$A$871,G$1,[2]掉落汇总!$C$2:$C$871,$Q$1)+SUMIFS(OFFSET([2]掉落汇总!$C$2:$C$871,,MATCH($B225,[2]掉落汇总!$D$1:$M$1)),[2]掉落汇总!$A$2:$A$871,G$1,[2]掉落汇总!$C$2:$C$871,$Q$2)/$Q$3)*宝箱投放计算!F225</f>
        <v>1.0190452324270141</v>
      </c>
      <c r="H225">
        <f ca="1">(SUMIFS(OFFSET([2]掉落汇总!$C$2:$C$871,,MATCH($B225,[2]掉落汇总!$D$1:$M$1)),[2]掉落汇总!$A$2:$A$871,H$1,[2]掉落汇总!$C$2:$C$871,$Q$1)+SUMIFS(OFFSET([2]掉落汇总!$C$2:$C$871,,MATCH($B225,[2]掉落汇总!$D$1:$M$1)),[2]掉落汇总!$A$2:$A$871,H$1,[2]掉落汇总!$C$2:$C$871,$Q$2)/$Q$3)*宝箱投放计算!G225</f>
        <v>0</v>
      </c>
      <c r="I225">
        <f ca="1">(SUMIFS(OFFSET([2]掉落汇总!$C$2:$C$871,,MATCH($B225,[2]掉落汇总!$D$1:$M$1)),[2]掉落汇总!$A$2:$A$871,I$1,[2]掉落汇总!$C$2:$C$871,$Q$1)+SUMIFS(OFFSET([2]掉落汇总!$C$2:$C$871,,MATCH($B225,[2]掉落汇总!$D$1:$M$1)),[2]掉落汇总!$A$2:$A$871,I$1,[2]掉落汇总!$C$2:$C$871,$Q$2)/$Q$3)*宝箱投放计算!H225</f>
        <v>0</v>
      </c>
      <c r="J225">
        <f ca="1">(SUMIFS(OFFSET([2]掉落汇总!$C$2:$C$871,,MATCH($B225,[2]掉落汇总!$D$1:$M$1)),[2]掉落汇总!$A$2:$A$871,J$1,[2]掉落汇总!$C$2:$C$871,$Q$1)+SUMIFS(OFFSET([2]掉落汇总!$C$2:$C$871,,MATCH($B225,[2]掉落汇总!$D$1:$M$1)),[2]掉落汇总!$A$2:$A$871,J$1,[2]掉落汇总!$C$2:$C$871,$Q$2)/$Q$3)*宝箱投放计算!I225</f>
        <v>0</v>
      </c>
      <c r="K225">
        <f ca="1">(SUMIFS(OFFSET([2]掉落汇总!$C$2:$C$871,,MATCH($B225,[2]掉落汇总!$D$1:$M$1)),[2]掉落汇总!$A$2:$A$871,K$1,[2]掉落汇总!$C$2:$C$871,$Q$1)+SUMIFS(OFFSET([2]掉落汇总!$C$2:$C$871,,MATCH($B225,[2]掉落汇总!$D$1:$M$1)),[2]掉落汇总!$A$2:$A$871,K$1,[2]掉落汇总!$C$2:$C$871,$Q$2)/$Q$3)*宝箱投放计算!J225</f>
        <v>0</v>
      </c>
      <c r="L225">
        <f ca="1">(SUMIFS(OFFSET([2]掉落汇总!$C$2:$C$871,,MATCH($B225,[2]掉落汇总!$D$1:$M$1)),[2]掉落汇总!$A$2:$A$871,L$1,[2]掉落汇总!$C$2:$C$871,$Q$1)+SUMIFS(OFFSET([2]掉落汇总!$C$2:$C$871,,MATCH($B225,[2]掉落汇总!$D$1:$M$1)),[2]掉落汇总!$A$2:$A$871,L$1,[2]掉落汇总!$C$2:$C$871,$Q$2)/$Q$3)*宝箱投放计算!K225</f>
        <v>0.14863748967795209</v>
      </c>
      <c r="M225">
        <f ca="1">(SUMIFS(OFFSET([2]掉落汇总!$C$2:$C$871,,MATCH($B225,[2]掉落汇总!$D$1:$M$1)),[2]掉落汇总!$A$2:$A$871,M$1,[2]掉落汇总!$C$2:$C$871,$Q$1)+SUMIFS(OFFSET([2]掉落汇总!$C$2:$C$871,,MATCH($B225,[2]掉落汇总!$D$1:$M$1)),[2]掉落汇总!$A$2:$A$871,M$1,[2]掉落汇总!$C$2:$C$871,$Q$2)/$Q$3)*宝箱投放计算!L225</f>
        <v>0.14714469228074273</v>
      </c>
      <c r="N225">
        <f ca="1">(SUMIFS(OFFSET([2]掉落汇总!$C$2:$C$871,,MATCH($B225,[2]掉落汇总!$D$1:$M$1)),[2]掉落汇总!$A$2:$A$871,N$1,[2]掉落汇总!$C$2:$C$871,$Q$1)+SUMIFS(OFFSET([2]掉落汇总!$C$2:$C$871,,MATCH($B225,[2]掉落汇总!$D$1:$M$1)),[2]掉落汇总!$A$2:$A$871,N$1,[2]掉落汇总!$C$2:$C$871,$Q$2)/$Q$3)*宝箱投放计算!M225</f>
        <v>3.9341037619867215E-2</v>
      </c>
      <c r="O225">
        <f ca="1">(SUMIFS(OFFSET([2]掉落汇总!$C$2:$C$871,,MATCH($B225,[2]掉落汇总!$D$1:$M$1)),[2]掉落汇总!$A$2:$A$871,O$1,[2]掉落汇总!$C$2:$C$871,$Q$1)+SUMIFS(OFFSET([2]掉落汇总!$C$2:$C$871,,MATCH($B225,[2]掉落汇总!$D$1:$M$1)),[2]掉落汇总!$A$2:$A$871,O$1,[2]掉落汇总!$C$2:$C$871,$Q$2)/$Q$3)*宝箱投放计算!N225</f>
        <v>8.2982769549933721E-2</v>
      </c>
    </row>
    <row r="226" spans="1:15" x14ac:dyDescent="0.2">
      <c r="A226">
        <f>玩家成长时间线!A226</f>
        <v>225</v>
      </c>
      <c r="B226">
        <f>玩家成长时间线!B226</f>
        <v>8</v>
      </c>
      <c r="C226">
        <f ca="1">SUM($D$2:D226)</f>
        <v>587.08261965323436</v>
      </c>
      <c r="D226">
        <f t="shared" ca="1" si="3"/>
        <v>2.3227559878735295</v>
      </c>
      <c r="E226">
        <f ca="1">(SUMIFS(OFFSET([2]掉落汇总!$C$2:$C$871,,MATCH($B226,[2]掉落汇总!$D$1:$M$1)),[2]掉落汇总!$A$2:$A$871,E$1,[2]掉落汇总!$C$2:$C$871,$Q$1)+SUMIFS(OFFSET([2]掉落汇总!$C$2:$C$871,,MATCH($B226,[2]掉落汇总!$D$1:$M$1)),[2]掉落汇总!$A$2:$A$871,E$1,[2]掉落汇总!$C$2:$C$871,$Q$2)/$Q$3)*宝箱投放计算!D226</f>
        <v>0.38990769230769234</v>
      </c>
      <c r="F226">
        <f ca="1">(SUMIFS(OFFSET([2]掉落汇总!$C$2:$C$871,,MATCH($B226,[2]掉落汇总!$D$1:$M$1)),[2]掉落汇总!$A$2:$A$871,F$1,[2]掉落汇总!$C$2:$C$871,$Q$1)+SUMIFS(OFFSET([2]掉落汇总!$C$2:$C$871,,MATCH($B226,[2]掉落汇总!$D$1:$M$1)),[2]掉落汇总!$A$2:$A$871,F$1,[2]掉落汇总!$C$2:$C$871,$Q$2)/$Q$3)*宝箱投放计算!E226</f>
        <v>0.49569707401032698</v>
      </c>
      <c r="G226">
        <f ca="1">(SUMIFS(OFFSET([2]掉落汇总!$C$2:$C$871,,MATCH($B226,[2]掉落汇总!$D$1:$M$1)),[2]掉落汇总!$A$2:$A$871,G$1,[2]掉落汇总!$C$2:$C$871,$Q$1)+SUMIFS(OFFSET([2]掉落汇总!$C$2:$C$871,,MATCH($B226,[2]掉落汇总!$D$1:$M$1)),[2]掉落汇总!$A$2:$A$871,G$1,[2]掉落汇总!$C$2:$C$871,$Q$2)/$Q$3)*宝箱投放计算!F226</f>
        <v>1.0190452324270141</v>
      </c>
      <c r="H226">
        <f ca="1">(SUMIFS(OFFSET([2]掉落汇总!$C$2:$C$871,,MATCH($B226,[2]掉落汇总!$D$1:$M$1)),[2]掉落汇总!$A$2:$A$871,H$1,[2]掉落汇总!$C$2:$C$871,$Q$1)+SUMIFS(OFFSET([2]掉落汇总!$C$2:$C$871,,MATCH($B226,[2]掉落汇总!$D$1:$M$1)),[2]掉落汇总!$A$2:$A$871,H$1,[2]掉落汇总!$C$2:$C$871,$Q$2)/$Q$3)*宝箱投放计算!G226</f>
        <v>0</v>
      </c>
      <c r="I226">
        <f ca="1">(SUMIFS(OFFSET([2]掉落汇总!$C$2:$C$871,,MATCH($B226,[2]掉落汇总!$D$1:$M$1)),[2]掉落汇总!$A$2:$A$871,I$1,[2]掉落汇总!$C$2:$C$871,$Q$1)+SUMIFS(OFFSET([2]掉落汇总!$C$2:$C$871,,MATCH($B226,[2]掉落汇总!$D$1:$M$1)),[2]掉落汇总!$A$2:$A$871,I$1,[2]掉落汇总!$C$2:$C$871,$Q$2)/$Q$3)*宝箱投放计算!H226</f>
        <v>0</v>
      </c>
      <c r="J226">
        <f ca="1">(SUMIFS(OFFSET([2]掉落汇总!$C$2:$C$871,,MATCH($B226,[2]掉落汇总!$D$1:$M$1)),[2]掉落汇总!$A$2:$A$871,J$1,[2]掉落汇总!$C$2:$C$871,$Q$1)+SUMIFS(OFFSET([2]掉落汇总!$C$2:$C$871,,MATCH($B226,[2]掉落汇总!$D$1:$M$1)),[2]掉落汇总!$A$2:$A$871,J$1,[2]掉落汇总!$C$2:$C$871,$Q$2)/$Q$3)*宝箱投放计算!I226</f>
        <v>0</v>
      </c>
      <c r="K226">
        <f ca="1">(SUMIFS(OFFSET([2]掉落汇总!$C$2:$C$871,,MATCH($B226,[2]掉落汇总!$D$1:$M$1)),[2]掉落汇总!$A$2:$A$871,K$1,[2]掉落汇总!$C$2:$C$871,$Q$1)+SUMIFS(OFFSET([2]掉落汇总!$C$2:$C$871,,MATCH($B226,[2]掉落汇总!$D$1:$M$1)),[2]掉落汇总!$A$2:$A$871,K$1,[2]掉落汇总!$C$2:$C$871,$Q$2)/$Q$3)*宝箱投放计算!J226</f>
        <v>0</v>
      </c>
      <c r="L226">
        <f ca="1">(SUMIFS(OFFSET([2]掉落汇总!$C$2:$C$871,,MATCH($B226,[2]掉落汇总!$D$1:$M$1)),[2]掉落汇总!$A$2:$A$871,L$1,[2]掉落汇总!$C$2:$C$871,$Q$1)+SUMIFS(OFFSET([2]掉落汇总!$C$2:$C$871,,MATCH($B226,[2]掉落汇总!$D$1:$M$1)),[2]掉落汇总!$A$2:$A$871,L$1,[2]掉落汇总!$C$2:$C$871,$Q$2)/$Q$3)*宝箱投放计算!K226</f>
        <v>0.14863748967795209</v>
      </c>
      <c r="M226">
        <f ca="1">(SUMIFS(OFFSET([2]掉落汇总!$C$2:$C$871,,MATCH($B226,[2]掉落汇总!$D$1:$M$1)),[2]掉落汇总!$A$2:$A$871,M$1,[2]掉落汇总!$C$2:$C$871,$Q$1)+SUMIFS(OFFSET([2]掉落汇总!$C$2:$C$871,,MATCH($B226,[2]掉落汇总!$D$1:$M$1)),[2]掉落汇总!$A$2:$A$871,M$1,[2]掉落汇总!$C$2:$C$871,$Q$2)/$Q$3)*宝箱投放计算!L226</f>
        <v>0.14714469228074273</v>
      </c>
      <c r="N226">
        <f ca="1">(SUMIFS(OFFSET([2]掉落汇总!$C$2:$C$871,,MATCH($B226,[2]掉落汇总!$D$1:$M$1)),[2]掉落汇总!$A$2:$A$871,N$1,[2]掉落汇总!$C$2:$C$871,$Q$1)+SUMIFS(OFFSET([2]掉落汇总!$C$2:$C$871,,MATCH($B226,[2]掉落汇总!$D$1:$M$1)),[2]掉落汇总!$A$2:$A$871,N$1,[2]掉落汇总!$C$2:$C$871,$Q$2)/$Q$3)*宝箱投放计算!M226</f>
        <v>3.9341037619867215E-2</v>
      </c>
      <c r="O226">
        <f ca="1">(SUMIFS(OFFSET([2]掉落汇总!$C$2:$C$871,,MATCH($B226,[2]掉落汇总!$D$1:$M$1)),[2]掉落汇总!$A$2:$A$871,O$1,[2]掉落汇总!$C$2:$C$871,$Q$1)+SUMIFS(OFFSET([2]掉落汇总!$C$2:$C$871,,MATCH($B226,[2]掉落汇总!$D$1:$M$1)),[2]掉落汇总!$A$2:$A$871,O$1,[2]掉落汇总!$C$2:$C$871,$Q$2)/$Q$3)*宝箱投放计算!N226</f>
        <v>8.2982769549933721E-2</v>
      </c>
    </row>
    <row r="227" spans="1:15" x14ac:dyDescent="0.2">
      <c r="A227">
        <f>玩家成长时间线!A227</f>
        <v>226</v>
      </c>
      <c r="B227">
        <f>玩家成长时间线!B227</f>
        <v>8</v>
      </c>
      <c r="C227">
        <f ca="1">SUM($D$2:D227)</f>
        <v>588.39671502406554</v>
      </c>
      <c r="D227">
        <f t="shared" ca="1" si="3"/>
        <v>1.3140953708311305</v>
      </c>
      <c r="E227">
        <f ca="1">(SUMIFS(OFFSET([2]掉落汇总!$C$2:$C$871,,MATCH($B227,[2]掉落汇总!$D$1:$M$1)),[2]掉落汇总!$A$2:$A$871,E$1,[2]掉落汇总!$C$2:$C$871,$Q$1)+SUMIFS(OFFSET([2]掉落汇总!$C$2:$C$871,,MATCH($B227,[2]掉落汇总!$D$1:$M$1)),[2]掉落汇总!$A$2:$A$871,E$1,[2]掉落汇总!$C$2:$C$871,$Q$2)/$Q$3)*宝箱投放计算!D227</f>
        <v>0.40029230769230773</v>
      </c>
      <c r="F227">
        <f ca="1">(SUMIFS(OFFSET([2]掉落汇总!$C$2:$C$871,,MATCH($B227,[2]掉落汇总!$D$1:$M$1)),[2]掉落汇总!$A$2:$A$871,F$1,[2]掉落汇总!$C$2:$C$871,$Q$1)+SUMIFS(OFFSET([2]掉落汇总!$C$2:$C$871,,MATCH($B227,[2]掉落汇总!$D$1:$M$1)),[2]掉落汇总!$A$2:$A$871,F$1,[2]掉落汇总!$C$2:$C$871,$Q$2)/$Q$3)*宝箱投放计算!E227</f>
        <v>0.49569707401032698</v>
      </c>
      <c r="G227">
        <f ca="1">(SUMIFS(OFFSET([2]掉落汇总!$C$2:$C$871,,MATCH($B227,[2]掉落汇总!$D$1:$M$1)),[2]掉落汇总!$A$2:$A$871,G$1,[2]掉落汇总!$C$2:$C$871,$Q$1)+SUMIFS(OFFSET([2]掉落汇总!$C$2:$C$871,,MATCH($B227,[2]掉落汇总!$D$1:$M$1)),[2]掉落汇总!$A$2:$A$871,G$1,[2]掉落汇总!$C$2:$C$871,$Q$2)/$Q$3)*宝箱投放计算!F227</f>
        <v>0</v>
      </c>
      <c r="H227">
        <f ca="1">(SUMIFS(OFFSET([2]掉落汇总!$C$2:$C$871,,MATCH($B227,[2]掉落汇总!$D$1:$M$1)),[2]掉落汇总!$A$2:$A$871,H$1,[2]掉落汇总!$C$2:$C$871,$Q$1)+SUMIFS(OFFSET([2]掉落汇总!$C$2:$C$871,,MATCH($B227,[2]掉落汇总!$D$1:$M$1)),[2]掉落汇总!$A$2:$A$871,H$1,[2]掉落汇总!$C$2:$C$871,$Q$2)/$Q$3)*宝箱投放计算!G227</f>
        <v>0</v>
      </c>
      <c r="I227">
        <f ca="1">(SUMIFS(OFFSET([2]掉落汇总!$C$2:$C$871,,MATCH($B227,[2]掉落汇总!$D$1:$M$1)),[2]掉落汇总!$A$2:$A$871,I$1,[2]掉落汇总!$C$2:$C$871,$Q$1)+SUMIFS(OFFSET([2]掉落汇总!$C$2:$C$871,,MATCH($B227,[2]掉落汇总!$D$1:$M$1)),[2]掉落汇总!$A$2:$A$871,I$1,[2]掉落汇总!$C$2:$C$871,$Q$2)/$Q$3)*宝箱投放计算!H227</f>
        <v>0</v>
      </c>
      <c r="J227">
        <f ca="1">(SUMIFS(OFFSET([2]掉落汇总!$C$2:$C$871,,MATCH($B227,[2]掉落汇总!$D$1:$M$1)),[2]掉落汇总!$A$2:$A$871,J$1,[2]掉落汇总!$C$2:$C$871,$Q$1)+SUMIFS(OFFSET([2]掉落汇总!$C$2:$C$871,,MATCH($B227,[2]掉落汇总!$D$1:$M$1)),[2]掉落汇总!$A$2:$A$871,J$1,[2]掉落汇总!$C$2:$C$871,$Q$2)/$Q$3)*宝箱投放计算!I227</f>
        <v>0</v>
      </c>
      <c r="K227">
        <f ca="1">(SUMIFS(OFFSET([2]掉落汇总!$C$2:$C$871,,MATCH($B227,[2]掉落汇总!$D$1:$M$1)),[2]掉落汇总!$A$2:$A$871,K$1,[2]掉落汇总!$C$2:$C$871,$Q$1)+SUMIFS(OFFSET([2]掉落汇总!$C$2:$C$871,,MATCH($B227,[2]掉落汇总!$D$1:$M$1)),[2]掉落汇总!$A$2:$A$871,K$1,[2]掉落汇总!$C$2:$C$871,$Q$2)/$Q$3)*宝箱投放计算!J227</f>
        <v>0</v>
      </c>
      <c r="L227">
        <f ca="1">(SUMIFS(OFFSET([2]掉落汇总!$C$2:$C$871,,MATCH($B227,[2]掉落汇总!$D$1:$M$1)),[2]掉落汇总!$A$2:$A$871,L$1,[2]掉落汇总!$C$2:$C$871,$Q$1)+SUMIFS(OFFSET([2]掉落汇总!$C$2:$C$871,,MATCH($B227,[2]掉落汇总!$D$1:$M$1)),[2]掉落汇总!$A$2:$A$871,L$1,[2]掉落汇总!$C$2:$C$871,$Q$2)/$Q$3)*宝箱投放计算!K227</f>
        <v>0.14863748967795209</v>
      </c>
      <c r="M227">
        <f ca="1">(SUMIFS(OFFSET([2]掉落汇总!$C$2:$C$871,,MATCH($B227,[2]掉落汇总!$D$1:$M$1)),[2]掉落汇总!$A$2:$A$871,M$1,[2]掉落汇总!$C$2:$C$871,$Q$1)+SUMIFS(OFFSET([2]掉落汇总!$C$2:$C$871,,MATCH($B227,[2]掉落汇总!$D$1:$M$1)),[2]掉落汇总!$A$2:$A$871,M$1,[2]掉落汇总!$C$2:$C$871,$Q$2)/$Q$3)*宝箱投放计算!L227</f>
        <v>0.14714469228074273</v>
      </c>
      <c r="N227">
        <f ca="1">(SUMIFS(OFFSET([2]掉落汇总!$C$2:$C$871,,MATCH($B227,[2]掉落汇总!$D$1:$M$1)),[2]掉落汇总!$A$2:$A$871,N$1,[2]掉落汇总!$C$2:$C$871,$Q$1)+SUMIFS(OFFSET([2]掉落汇总!$C$2:$C$871,,MATCH($B227,[2]掉落汇总!$D$1:$M$1)),[2]掉落汇总!$A$2:$A$871,N$1,[2]掉落汇总!$C$2:$C$871,$Q$2)/$Q$3)*宝箱投放计算!M227</f>
        <v>3.9341037619867215E-2</v>
      </c>
      <c r="O227">
        <f ca="1">(SUMIFS(OFFSET([2]掉落汇总!$C$2:$C$871,,MATCH($B227,[2]掉落汇总!$D$1:$M$1)),[2]掉落汇总!$A$2:$A$871,O$1,[2]掉落汇总!$C$2:$C$871,$Q$1)+SUMIFS(OFFSET([2]掉落汇总!$C$2:$C$871,,MATCH($B227,[2]掉落汇总!$D$1:$M$1)),[2]掉落汇总!$A$2:$A$871,O$1,[2]掉落汇总!$C$2:$C$871,$Q$2)/$Q$3)*宝箱投放计算!N227</f>
        <v>8.2982769549933721E-2</v>
      </c>
    </row>
    <row r="228" spans="1:15" x14ac:dyDescent="0.2">
      <c r="A228">
        <f>玩家成长时间线!A228</f>
        <v>227</v>
      </c>
      <c r="B228">
        <f>玩家成长时间线!B228</f>
        <v>9</v>
      </c>
      <c r="C228">
        <f ca="1">SUM($D$2:D228)</f>
        <v>594.21456379279016</v>
      </c>
      <c r="D228">
        <f t="shared" ca="1" si="3"/>
        <v>5.8178487687245619</v>
      </c>
      <c r="E228">
        <f ca="1">(SUMIFS(OFFSET([2]掉落汇总!$C$2:$C$871,,MATCH($B228,[2]掉落汇总!$D$1:$M$1)),[2]掉落汇总!$A$2:$A$871,E$1,[2]掉落汇总!$C$2:$C$871,$Q$1)+SUMIFS(OFFSET([2]掉落汇总!$C$2:$C$871,,MATCH($B228,[2]掉落汇总!$D$1:$M$1)),[2]掉落汇总!$A$2:$A$871,E$1,[2]掉落汇总!$C$2:$C$871,$Q$2)/$Q$3)*宝箱投放计算!D228</f>
        <v>0.39656270447110142</v>
      </c>
      <c r="F228">
        <f ca="1">(SUMIFS(OFFSET([2]掉落汇总!$C$2:$C$871,,MATCH($B228,[2]掉落汇总!$D$1:$M$1)),[2]掉落汇总!$A$2:$A$871,F$1,[2]掉落汇总!$C$2:$C$871,$Q$1)+SUMIFS(OFFSET([2]掉落汇总!$C$2:$C$871,,MATCH($B228,[2]掉落汇总!$D$1:$M$1)),[2]掉落汇总!$A$2:$A$871,F$1,[2]掉落汇总!$C$2:$C$871,$Q$2)/$Q$3)*宝箱投放计算!E228</f>
        <v>0.61962134251290868</v>
      </c>
      <c r="G228">
        <f ca="1">(SUMIFS(OFFSET([2]掉落汇总!$C$2:$C$871,,MATCH($B228,[2]掉落汇总!$D$1:$M$1)),[2]掉落汇总!$A$2:$A$871,G$1,[2]掉落汇总!$C$2:$C$871,$Q$1)+SUMIFS(OFFSET([2]掉落汇总!$C$2:$C$871,,MATCH($B228,[2]掉落汇总!$D$1:$M$1)),[2]掉落汇总!$A$2:$A$871,G$1,[2]掉落汇总!$C$2:$C$871,$Q$2)/$Q$3)*宝箱投放计算!F228</f>
        <v>0</v>
      </c>
      <c r="H228">
        <f ca="1">(SUMIFS(OFFSET([2]掉落汇总!$C$2:$C$871,,MATCH($B228,[2]掉落汇总!$D$1:$M$1)),[2]掉落汇总!$A$2:$A$871,H$1,[2]掉落汇总!$C$2:$C$871,$Q$1)+SUMIFS(OFFSET([2]掉落汇总!$C$2:$C$871,,MATCH($B228,[2]掉落汇总!$D$1:$M$1)),[2]掉落汇总!$A$2:$A$871,H$1,[2]掉落汇总!$C$2:$C$871,$Q$2)/$Q$3)*宝箱投放计算!G228</f>
        <v>0</v>
      </c>
      <c r="I228">
        <f ca="1">(SUMIFS(OFFSET([2]掉落汇总!$C$2:$C$871,,MATCH($B228,[2]掉落汇总!$D$1:$M$1)),[2]掉落汇总!$A$2:$A$871,I$1,[2]掉落汇总!$C$2:$C$871,$Q$1)+SUMIFS(OFFSET([2]掉落汇总!$C$2:$C$871,,MATCH($B228,[2]掉落汇总!$D$1:$M$1)),[2]掉落汇总!$A$2:$A$871,I$1,[2]掉落汇总!$C$2:$C$871,$Q$2)/$Q$3)*宝箱投放计算!H228</f>
        <v>0.89605873261205571</v>
      </c>
      <c r="J228">
        <f ca="1">(SUMIFS(OFFSET([2]掉落汇总!$C$2:$C$871,,MATCH($B228,[2]掉落汇总!$D$1:$M$1)),[2]掉落汇总!$A$2:$A$871,J$1,[2]掉落汇总!$C$2:$C$871,$Q$1)+SUMIFS(OFFSET([2]掉落汇总!$C$2:$C$871,,MATCH($B228,[2]掉落汇总!$D$1:$M$1)),[2]掉落汇总!$A$2:$A$871,J$1,[2]掉落汇总!$C$2:$C$871,$Q$2)/$Q$3)*宝箱投放计算!I228</f>
        <v>3.4874999999999998</v>
      </c>
      <c r="K228">
        <f ca="1">(SUMIFS(OFFSET([2]掉落汇总!$C$2:$C$871,,MATCH($B228,[2]掉落汇总!$D$1:$M$1)),[2]掉落汇总!$A$2:$A$871,K$1,[2]掉落汇总!$C$2:$C$871,$Q$1)+SUMIFS(OFFSET([2]掉落汇总!$C$2:$C$871,,MATCH($B228,[2]掉落汇总!$D$1:$M$1)),[2]掉落汇总!$A$2:$A$871,K$1,[2]掉落汇总!$C$2:$C$871,$Q$2)/$Q$3)*宝箱投放计算!J228</f>
        <v>0</v>
      </c>
      <c r="L228">
        <f ca="1">(SUMIFS(OFFSET([2]掉落汇总!$C$2:$C$871,,MATCH($B228,[2]掉落汇总!$D$1:$M$1)),[2]掉落汇总!$A$2:$A$871,L$1,[2]掉落汇总!$C$2:$C$871,$Q$1)+SUMIFS(OFFSET([2]掉落汇总!$C$2:$C$871,,MATCH($B228,[2]掉落汇总!$D$1:$M$1)),[2]掉落汇总!$A$2:$A$871,L$1,[2]掉落汇总!$C$2:$C$871,$Q$2)/$Q$3)*宝箱投放计算!K228</f>
        <v>0.14863748967795209</v>
      </c>
      <c r="M228">
        <f ca="1">(SUMIFS(OFFSET([2]掉落汇总!$C$2:$C$871,,MATCH($B228,[2]掉落汇总!$D$1:$M$1)),[2]掉落汇总!$A$2:$A$871,M$1,[2]掉落汇总!$C$2:$C$871,$Q$1)+SUMIFS(OFFSET([2]掉落汇总!$C$2:$C$871,,MATCH($B228,[2]掉落汇总!$D$1:$M$1)),[2]掉落汇总!$A$2:$A$871,M$1,[2]掉落汇总!$C$2:$C$871,$Q$2)/$Q$3)*宝箱投放计算!L228</f>
        <v>0.14714469228074273</v>
      </c>
      <c r="N228">
        <f ca="1">(SUMIFS(OFFSET([2]掉落汇总!$C$2:$C$871,,MATCH($B228,[2]掉落汇总!$D$1:$M$1)),[2]掉落汇总!$A$2:$A$871,N$1,[2]掉落汇总!$C$2:$C$871,$Q$1)+SUMIFS(OFFSET([2]掉落汇总!$C$2:$C$871,,MATCH($B228,[2]掉落汇总!$D$1:$M$1)),[2]掉落汇总!$A$2:$A$871,N$1,[2]掉落汇总!$C$2:$C$871,$Q$2)/$Q$3)*宝箱投放计算!M228</f>
        <v>3.9341037619867215E-2</v>
      </c>
      <c r="O228">
        <f ca="1">(SUMIFS(OFFSET([2]掉落汇总!$C$2:$C$871,,MATCH($B228,[2]掉落汇总!$D$1:$M$1)),[2]掉落汇总!$A$2:$A$871,O$1,[2]掉落汇总!$C$2:$C$871,$Q$1)+SUMIFS(OFFSET([2]掉落汇总!$C$2:$C$871,,MATCH($B228,[2]掉落汇总!$D$1:$M$1)),[2]掉落汇总!$A$2:$A$871,O$1,[2]掉落汇总!$C$2:$C$871,$Q$2)/$Q$3)*宝箱投放计算!N228</f>
        <v>8.2982769549933721E-2</v>
      </c>
    </row>
    <row r="229" spans="1:15" x14ac:dyDescent="0.2">
      <c r="A229">
        <f>玩家成长时间线!A229</f>
        <v>228</v>
      </c>
      <c r="B229">
        <f>玩家成长时间线!B229</f>
        <v>9</v>
      </c>
      <c r="C229">
        <f ca="1">SUM($D$2:D229)</f>
        <v>595.65059864896807</v>
      </c>
      <c r="D229">
        <f t="shared" ca="1" si="3"/>
        <v>1.4360348561779366</v>
      </c>
      <c r="E229">
        <f ca="1">(SUMIFS(OFFSET([2]掉落汇总!$C$2:$C$871,,MATCH($B229,[2]掉落汇总!$D$1:$M$1)),[2]掉落汇总!$A$2:$A$871,E$1,[2]掉落汇总!$C$2:$C$871,$Q$1)+SUMIFS(OFFSET([2]掉落汇总!$C$2:$C$871,,MATCH($B229,[2]掉落汇总!$D$1:$M$1)),[2]掉落汇总!$A$2:$A$871,E$1,[2]掉落汇总!$C$2:$C$871,$Q$2)/$Q$3)*宝箱投放计算!D229</f>
        <v>0.39830752453653218</v>
      </c>
      <c r="F229">
        <f ca="1">(SUMIFS(OFFSET([2]掉落汇总!$C$2:$C$871,,MATCH($B229,[2]掉落汇总!$D$1:$M$1)),[2]掉落汇总!$A$2:$A$871,F$1,[2]掉落汇总!$C$2:$C$871,$Q$1)+SUMIFS(OFFSET([2]掉落汇总!$C$2:$C$871,,MATCH($B229,[2]掉落汇总!$D$1:$M$1)),[2]掉落汇总!$A$2:$A$871,F$1,[2]掉落汇总!$C$2:$C$871,$Q$2)/$Q$3)*宝箱投放计算!E229</f>
        <v>0.61962134251290868</v>
      </c>
      <c r="G229">
        <f ca="1">(SUMIFS(OFFSET([2]掉落汇总!$C$2:$C$871,,MATCH($B229,[2]掉落汇总!$D$1:$M$1)),[2]掉落汇总!$A$2:$A$871,G$1,[2]掉落汇总!$C$2:$C$871,$Q$1)+SUMIFS(OFFSET([2]掉落汇总!$C$2:$C$871,,MATCH($B229,[2]掉落汇总!$D$1:$M$1)),[2]掉落汇总!$A$2:$A$871,G$1,[2]掉落汇总!$C$2:$C$871,$Q$2)/$Q$3)*宝箱投放计算!F229</f>
        <v>0</v>
      </c>
      <c r="H229">
        <f ca="1">(SUMIFS(OFFSET([2]掉落汇总!$C$2:$C$871,,MATCH($B229,[2]掉落汇总!$D$1:$M$1)),[2]掉落汇总!$A$2:$A$871,H$1,[2]掉落汇总!$C$2:$C$871,$Q$1)+SUMIFS(OFFSET([2]掉落汇总!$C$2:$C$871,,MATCH($B229,[2]掉落汇总!$D$1:$M$1)),[2]掉落汇总!$A$2:$A$871,H$1,[2]掉落汇总!$C$2:$C$871,$Q$2)/$Q$3)*宝箱投放计算!G229</f>
        <v>0</v>
      </c>
      <c r="I229">
        <f ca="1">(SUMIFS(OFFSET([2]掉落汇总!$C$2:$C$871,,MATCH($B229,[2]掉落汇总!$D$1:$M$1)),[2]掉落汇总!$A$2:$A$871,I$1,[2]掉落汇总!$C$2:$C$871,$Q$1)+SUMIFS(OFFSET([2]掉落汇总!$C$2:$C$871,,MATCH($B229,[2]掉落汇总!$D$1:$M$1)),[2]掉落汇总!$A$2:$A$871,I$1,[2]掉落汇总!$C$2:$C$871,$Q$2)/$Q$3)*宝箱投放计算!H229</f>
        <v>0</v>
      </c>
      <c r="J229">
        <f ca="1">(SUMIFS(OFFSET([2]掉落汇总!$C$2:$C$871,,MATCH($B229,[2]掉落汇总!$D$1:$M$1)),[2]掉落汇总!$A$2:$A$871,J$1,[2]掉落汇总!$C$2:$C$871,$Q$1)+SUMIFS(OFFSET([2]掉落汇总!$C$2:$C$871,,MATCH($B229,[2]掉落汇总!$D$1:$M$1)),[2]掉落汇总!$A$2:$A$871,J$1,[2]掉落汇总!$C$2:$C$871,$Q$2)/$Q$3)*宝箱投放计算!I229</f>
        <v>0</v>
      </c>
      <c r="K229">
        <f ca="1">(SUMIFS(OFFSET([2]掉落汇总!$C$2:$C$871,,MATCH($B229,[2]掉落汇总!$D$1:$M$1)),[2]掉落汇总!$A$2:$A$871,K$1,[2]掉落汇总!$C$2:$C$871,$Q$1)+SUMIFS(OFFSET([2]掉落汇总!$C$2:$C$871,,MATCH($B229,[2]掉落汇总!$D$1:$M$1)),[2]掉落汇总!$A$2:$A$871,K$1,[2]掉落汇总!$C$2:$C$871,$Q$2)/$Q$3)*宝箱投放计算!J229</f>
        <v>0</v>
      </c>
      <c r="L229">
        <f ca="1">(SUMIFS(OFFSET([2]掉落汇总!$C$2:$C$871,,MATCH($B229,[2]掉落汇总!$D$1:$M$1)),[2]掉落汇总!$A$2:$A$871,L$1,[2]掉落汇总!$C$2:$C$871,$Q$1)+SUMIFS(OFFSET([2]掉落汇总!$C$2:$C$871,,MATCH($B229,[2]掉落汇总!$D$1:$M$1)),[2]掉落汇总!$A$2:$A$871,L$1,[2]掉落汇总!$C$2:$C$871,$Q$2)/$Q$3)*宝箱投放计算!K229</f>
        <v>0.14863748967795209</v>
      </c>
      <c r="M229">
        <f ca="1">(SUMIFS(OFFSET([2]掉落汇总!$C$2:$C$871,,MATCH($B229,[2]掉落汇总!$D$1:$M$1)),[2]掉落汇总!$A$2:$A$871,M$1,[2]掉落汇总!$C$2:$C$871,$Q$1)+SUMIFS(OFFSET([2]掉落汇总!$C$2:$C$871,,MATCH($B229,[2]掉落汇总!$D$1:$M$1)),[2]掉落汇总!$A$2:$A$871,M$1,[2]掉落汇总!$C$2:$C$871,$Q$2)/$Q$3)*宝箱投放计算!L229</f>
        <v>0.14714469228074273</v>
      </c>
      <c r="N229">
        <f ca="1">(SUMIFS(OFFSET([2]掉落汇总!$C$2:$C$871,,MATCH($B229,[2]掉落汇总!$D$1:$M$1)),[2]掉落汇总!$A$2:$A$871,N$1,[2]掉落汇总!$C$2:$C$871,$Q$1)+SUMIFS(OFFSET([2]掉落汇总!$C$2:$C$871,,MATCH($B229,[2]掉落汇总!$D$1:$M$1)),[2]掉落汇总!$A$2:$A$871,N$1,[2]掉落汇总!$C$2:$C$871,$Q$2)/$Q$3)*宝箱投放计算!M229</f>
        <v>3.9341037619867215E-2</v>
      </c>
      <c r="O229">
        <f ca="1">(SUMIFS(OFFSET([2]掉落汇总!$C$2:$C$871,,MATCH($B229,[2]掉落汇总!$D$1:$M$1)),[2]掉落汇总!$A$2:$A$871,O$1,[2]掉落汇总!$C$2:$C$871,$Q$1)+SUMIFS(OFFSET([2]掉落汇总!$C$2:$C$871,,MATCH($B229,[2]掉落汇总!$D$1:$M$1)),[2]掉落汇总!$A$2:$A$871,O$1,[2]掉落汇总!$C$2:$C$871,$Q$2)/$Q$3)*宝箱投放计算!N229</f>
        <v>8.2982769549933721E-2</v>
      </c>
    </row>
    <row r="230" spans="1:15" x14ac:dyDescent="0.2">
      <c r="A230">
        <f>玩家成长时间线!A230</f>
        <v>229</v>
      </c>
      <c r="B230">
        <f>玩家成长时间线!B230</f>
        <v>9</v>
      </c>
      <c r="C230">
        <f ca="1">SUM($D$2:D230)</f>
        <v>597.10582652586572</v>
      </c>
      <c r="D230">
        <f t="shared" ca="1" si="3"/>
        <v>1.4552278768976747</v>
      </c>
      <c r="E230">
        <f ca="1">(SUMIFS(OFFSET([2]掉落汇总!$C$2:$C$871,,MATCH($B230,[2]掉落汇总!$D$1:$M$1)),[2]掉落汇总!$A$2:$A$871,E$1,[2]掉落汇总!$C$2:$C$871,$Q$1)+SUMIFS(OFFSET([2]掉落汇总!$C$2:$C$871,,MATCH($B230,[2]掉落汇总!$D$1:$M$1)),[2]掉落汇总!$A$2:$A$871,E$1,[2]掉落汇总!$C$2:$C$871,$Q$2)/$Q$3)*宝箱投放计算!D230</f>
        <v>0.41750054525627039</v>
      </c>
      <c r="F230">
        <f ca="1">(SUMIFS(OFFSET([2]掉落汇总!$C$2:$C$871,,MATCH($B230,[2]掉落汇总!$D$1:$M$1)),[2]掉落汇总!$A$2:$A$871,F$1,[2]掉落汇总!$C$2:$C$871,$Q$1)+SUMIFS(OFFSET([2]掉落汇总!$C$2:$C$871,,MATCH($B230,[2]掉落汇总!$D$1:$M$1)),[2]掉落汇总!$A$2:$A$871,F$1,[2]掉落汇总!$C$2:$C$871,$Q$2)/$Q$3)*宝箱投放计算!E230</f>
        <v>0.61962134251290868</v>
      </c>
      <c r="G230">
        <f ca="1">(SUMIFS(OFFSET([2]掉落汇总!$C$2:$C$871,,MATCH($B230,[2]掉落汇总!$D$1:$M$1)),[2]掉落汇总!$A$2:$A$871,G$1,[2]掉落汇总!$C$2:$C$871,$Q$1)+SUMIFS(OFFSET([2]掉落汇总!$C$2:$C$871,,MATCH($B230,[2]掉落汇总!$D$1:$M$1)),[2]掉落汇总!$A$2:$A$871,G$1,[2]掉落汇总!$C$2:$C$871,$Q$2)/$Q$3)*宝箱投放计算!F230</f>
        <v>0</v>
      </c>
      <c r="H230">
        <f ca="1">(SUMIFS(OFFSET([2]掉落汇总!$C$2:$C$871,,MATCH($B230,[2]掉落汇总!$D$1:$M$1)),[2]掉落汇总!$A$2:$A$871,H$1,[2]掉落汇总!$C$2:$C$871,$Q$1)+SUMIFS(OFFSET([2]掉落汇总!$C$2:$C$871,,MATCH($B230,[2]掉落汇总!$D$1:$M$1)),[2]掉落汇总!$A$2:$A$871,H$1,[2]掉落汇总!$C$2:$C$871,$Q$2)/$Q$3)*宝箱投放计算!G230</f>
        <v>0</v>
      </c>
      <c r="I230">
        <f ca="1">(SUMIFS(OFFSET([2]掉落汇总!$C$2:$C$871,,MATCH($B230,[2]掉落汇总!$D$1:$M$1)),[2]掉落汇总!$A$2:$A$871,I$1,[2]掉落汇总!$C$2:$C$871,$Q$1)+SUMIFS(OFFSET([2]掉落汇总!$C$2:$C$871,,MATCH($B230,[2]掉落汇总!$D$1:$M$1)),[2]掉落汇总!$A$2:$A$871,I$1,[2]掉落汇总!$C$2:$C$871,$Q$2)/$Q$3)*宝箱投放计算!H230</f>
        <v>0</v>
      </c>
      <c r="J230">
        <f ca="1">(SUMIFS(OFFSET([2]掉落汇总!$C$2:$C$871,,MATCH($B230,[2]掉落汇总!$D$1:$M$1)),[2]掉落汇总!$A$2:$A$871,J$1,[2]掉落汇总!$C$2:$C$871,$Q$1)+SUMIFS(OFFSET([2]掉落汇总!$C$2:$C$871,,MATCH($B230,[2]掉落汇总!$D$1:$M$1)),[2]掉落汇总!$A$2:$A$871,J$1,[2]掉落汇总!$C$2:$C$871,$Q$2)/$Q$3)*宝箱投放计算!I230</f>
        <v>0</v>
      </c>
      <c r="K230">
        <f ca="1">(SUMIFS(OFFSET([2]掉落汇总!$C$2:$C$871,,MATCH($B230,[2]掉落汇总!$D$1:$M$1)),[2]掉落汇总!$A$2:$A$871,K$1,[2]掉落汇总!$C$2:$C$871,$Q$1)+SUMIFS(OFFSET([2]掉落汇总!$C$2:$C$871,,MATCH($B230,[2]掉落汇总!$D$1:$M$1)),[2]掉落汇总!$A$2:$A$871,K$1,[2]掉落汇总!$C$2:$C$871,$Q$2)/$Q$3)*宝箱投放计算!J230</f>
        <v>0</v>
      </c>
      <c r="L230">
        <f ca="1">(SUMIFS(OFFSET([2]掉落汇总!$C$2:$C$871,,MATCH($B230,[2]掉落汇总!$D$1:$M$1)),[2]掉落汇总!$A$2:$A$871,L$1,[2]掉落汇总!$C$2:$C$871,$Q$1)+SUMIFS(OFFSET([2]掉落汇总!$C$2:$C$871,,MATCH($B230,[2]掉落汇总!$D$1:$M$1)),[2]掉落汇总!$A$2:$A$871,L$1,[2]掉落汇总!$C$2:$C$871,$Q$2)/$Q$3)*宝箱投放计算!K230</f>
        <v>0.14863748967795209</v>
      </c>
      <c r="M230">
        <f ca="1">(SUMIFS(OFFSET([2]掉落汇总!$C$2:$C$871,,MATCH($B230,[2]掉落汇总!$D$1:$M$1)),[2]掉落汇总!$A$2:$A$871,M$1,[2]掉落汇总!$C$2:$C$871,$Q$1)+SUMIFS(OFFSET([2]掉落汇总!$C$2:$C$871,,MATCH($B230,[2]掉落汇总!$D$1:$M$1)),[2]掉落汇总!$A$2:$A$871,M$1,[2]掉落汇总!$C$2:$C$871,$Q$2)/$Q$3)*宝箱投放计算!L230</f>
        <v>0.14714469228074273</v>
      </c>
      <c r="N230">
        <f ca="1">(SUMIFS(OFFSET([2]掉落汇总!$C$2:$C$871,,MATCH($B230,[2]掉落汇总!$D$1:$M$1)),[2]掉落汇总!$A$2:$A$871,N$1,[2]掉落汇总!$C$2:$C$871,$Q$1)+SUMIFS(OFFSET([2]掉落汇总!$C$2:$C$871,,MATCH($B230,[2]掉落汇总!$D$1:$M$1)),[2]掉落汇总!$A$2:$A$871,N$1,[2]掉落汇总!$C$2:$C$871,$Q$2)/$Q$3)*宝箱投放计算!M230</f>
        <v>3.9341037619867215E-2</v>
      </c>
      <c r="O230">
        <f ca="1">(SUMIFS(OFFSET([2]掉落汇总!$C$2:$C$871,,MATCH($B230,[2]掉落汇总!$D$1:$M$1)),[2]掉落汇总!$A$2:$A$871,O$1,[2]掉落汇总!$C$2:$C$871,$Q$1)+SUMIFS(OFFSET([2]掉落汇总!$C$2:$C$871,,MATCH($B230,[2]掉落汇总!$D$1:$M$1)),[2]掉落汇总!$A$2:$A$871,O$1,[2]掉落汇总!$C$2:$C$871,$Q$2)/$Q$3)*宝箱投放计算!N230</f>
        <v>8.2982769549933721E-2</v>
      </c>
    </row>
    <row r="231" spans="1:15" x14ac:dyDescent="0.2">
      <c r="A231">
        <f>玩家成长时间线!A231</f>
        <v>230</v>
      </c>
      <c r="B231">
        <f>玩家成长时间线!B231</f>
        <v>10</v>
      </c>
      <c r="C231">
        <f ca="1">SUM($D$2:D231)</f>
        <v>602.24883861763101</v>
      </c>
      <c r="D231">
        <f t="shared" ca="1" si="3"/>
        <v>5.1430120917652697</v>
      </c>
      <c r="E231">
        <f ca="1">(SUMIFS(OFFSET([2]掉落汇总!$C$2:$C$871,,MATCH($B231,[2]掉落汇总!$D$1:$M$1)),[2]掉落汇总!$A$2:$A$871,E$1,[2]掉落汇总!$C$2:$C$871,$Q$1)+SUMIFS(OFFSET([2]掉落汇总!$C$2:$C$871,,MATCH($B231,[2]掉落汇总!$D$1:$M$1)),[2]掉落汇总!$A$2:$A$871,E$1,[2]掉落汇总!$C$2:$C$871,$Q$2)/$Q$3)*宝箱投放计算!D231</f>
        <v>0.38763598106259861</v>
      </c>
      <c r="F231">
        <f ca="1">(SUMIFS(OFFSET([2]掉落汇总!$C$2:$C$871,,MATCH($B231,[2]掉落汇总!$D$1:$M$1)),[2]掉落汇总!$A$2:$A$871,F$1,[2]掉落汇总!$C$2:$C$871,$Q$1)+SUMIFS(OFFSET([2]掉落汇总!$C$2:$C$871,,MATCH($B231,[2]掉落汇总!$D$1:$M$1)),[2]掉落汇总!$A$2:$A$871,F$1,[2]掉落汇总!$C$2:$C$871,$Q$2)/$Q$3)*宝箱投放计算!E231</f>
        <v>0.61962134251290868</v>
      </c>
      <c r="G231">
        <f ca="1">(SUMIFS(OFFSET([2]掉落汇总!$C$2:$C$871,,MATCH($B231,[2]掉落汇总!$D$1:$M$1)),[2]掉落汇总!$A$2:$A$871,G$1,[2]掉落汇总!$C$2:$C$871,$Q$1)+SUMIFS(OFFSET([2]掉落汇总!$C$2:$C$871,,MATCH($B231,[2]掉落汇总!$D$1:$M$1)),[2]掉落汇总!$A$2:$A$871,G$1,[2]掉落汇总!$C$2:$C$871,$Q$2)/$Q$3)*宝箱投放计算!F231</f>
        <v>0</v>
      </c>
      <c r="H231">
        <f ca="1">(SUMIFS(OFFSET([2]掉落汇总!$C$2:$C$871,,MATCH($B231,[2]掉落汇总!$D$1:$M$1)),[2]掉落汇总!$A$2:$A$871,H$1,[2]掉落汇总!$C$2:$C$871,$Q$1)+SUMIFS(OFFSET([2]掉落汇总!$C$2:$C$871,,MATCH($B231,[2]掉落汇总!$D$1:$M$1)),[2]掉落汇总!$A$2:$A$871,H$1,[2]掉落汇总!$C$2:$C$871,$Q$2)/$Q$3)*宝箱投放计算!G231</f>
        <v>0</v>
      </c>
      <c r="I231">
        <f ca="1">(SUMIFS(OFFSET([2]掉落汇总!$C$2:$C$871,,MATCH($B231,[2]掉落汇总!$D$1:$M$1)),[2]掉落汇总!$A$2:$A$871,I$1,[2]掉落汇总!$C$2:$C$871,$Q$1)+SUMIFS(OFFSET([2]掉落汇总!$C$2:$C$871,,MATCH($B231,[2]掉落汇总!$D$1:$M$1)),[2]掉落汇总!$A$2:$A$871,I$1,[2]掉落汇总!$C$2:$C$871,$Q$2)/$Q$3)*宝箱投放计算!H231</f>
        <v>0</v>
      </c>
      <c r="J231">
        <f ca="1">(SUMIFS(OFFSET([2]掉落汇总!$C$2:$C$871,,MATCH($B231,[2]掉落汇总!$D$1:$M$1)),[2]掉落汇总!$A$2:$A$871,J$1,[2]掉落汇总!$C$2:$C$871,$Q$1)+SUMIFS(OFFSET([2]掉落汇总!$C$2:$C$871,,MATCH($B231,[2]掉落汇总!$D$1:$M$1)),[2]掉落汇总!$A$2:$A$871,J$1,[2]掉落汇总!$C$2:$C$871,$Q$2)/$Q$3)*宝箱投放计算!I231</f>
        <v>3.7176487790612662</v>
      </c>
      <c r="K231">
        <f ca="1">(SUMIFS(OFFSET([2]掉落汇总!$C$2:$C$871,,MATCH($B231,[2]掉落汇总!$D$1:$M$1)),[2]掉落汇总!$A$2:$A$871,K$1,[2]掉落汇总!$C$2:$C$871,$Q$1)+SUMIFS(OFFSET([2]掉落汇总!$C$2:$C$871,,MATCH($B231,[2]掉落汇总!$D$1:$M$1)),[2]掉落汇总!$A$2:$A$871,K$1,[2]掉落汇总!$C$2:$C$871,$Q$2)/$Q$3)*宝箱投放计算!J231</f>
        <v>0</v>
      </c>
      <c r="L231">
        <f ca="1">(SUMIFS(OFFSET([2]掉落汇总!$C$2:$C$871,,MATCH($B231,[2]掉落汇总!$D$1:$M$1)),[2]掉落汇总!$A$2:$A$871,L$1,[2]掉落汇总!$C$2:$C$871,$Q$1)+SUMIFS(OFFSET([2]掉落汇总!$C$2:$C$871,,MATCH($B231,[2]掉落汇总!$D$1:$M$1)),[2]掉落汇总!$A$2:$A$871,L$1,[2]掉落汇总!$C$2:$C$871,$Q$2)/$Q$3)*宝箱投放计算!K231</f>
        <v>0.14863748967795209</v>
      </c>
      <c r="M231">
        <f ca="1">(SUMIFS(OFFSET([2]掉落汇总!$C$2:$C$871,,MATCH($B231,[2]掉落汇总!$D$1:$M$1)),[2]掉落汇总!$A$2:$A$871,M$1,[2]掉落汇总!$C$2:$C$871,$Q$1)+SUMIFS(OFFSET([2]掉落汇总!$C$2:$C$871,,MATCH($B231,[2]掉落汇总!$D$1:$M$1)),[2]掉落汇总!$A$2:$A$871,M$1,[2]掉落汇总!$C$2:$C$871,$Q$2)/$Q$3)*宝箱投放计算!L231</f>
        <v>0.14714469228074273</v>
      </c>
      <c r="N231">
        <f ca="1">(SUMIFS(OFFSET([2]掉落汇总!$C$2:$C$871,,MATCH($B231,[2]掉落汇总!$D$1:$M$1)),[2]掉落汇总!$A$2:$A$871,N$1,[2]掉落汇总!$C$2:$C$871,$Q$1)+SUMIFS(OFFSET([2]掉落汇总!$C$2:$C$871,,MATCH($B231,[2]掉落汇总!$D$1:$M$1)),[2]掉落汇总!$A$2:$A$871,N$1,[2]掉落汇总!$C$2:$C$871,$Q$2)/$Q$3)*宝箱投放计算!M231</f>
        <v>3.9341037619867215E-2</v>
      </c>
      <c r="O231">
        <f ca="1">(SUMIFS(OFFSET([2]掉落汇总!$C$2:$C$871,,MATCH($B231,[2]掉落汇总!$D$1:$M$1)),[2]掉落汇总!$A$2:$A$871,O$1,[2]掉落汇总!$C$2:$C$871,$Q$1)+SUMIFS(OFFSET([2]掉落汇总!$C$2:$C$871,,MATCH($B231,[2]掉落汇总!$D$1:$M$1)),[2]掉落汇总!$A$2:$A$871,O$1,[2]掉落汇总!$C$2:$C$871,$Q$2)/$Q$3)*宝箱投放计算!N231</f>
        <v>8.2982769549933721E-2</v>
      </c>
    </row>
    <row r="232" spans="1:15" x14ac:dyDescent="0.2">
      <c r="A232">
        <f>玩家成长时间线!A232</f>
        <v>231</v>
      </c>
      <c r="B232">
        <f>玩家成长时间线!B232</f>
        <v>10</v>
      </c>
      <c r="C232">
        <f ca="1">SUM($D$2:D232)</f>
        <v>603.675885254901</v>
      </c>
      <c r="D232">
        <f t="shared" ca="1" si="3"/>
        <v>1.427046637270021</v>
      </c>
      <c r="E232">
        <f ca="1">(SUMIFS(OFFSET([2]掉落汇总!$C$2:$C$871,,MATCH($B232,[2]掉落汇总!$D$1:$M$1)),[2]掉落汇总!$A$2:$A$871,E$1,[2]掉落汇总!$C$2:$C$871,$Q$1)+SUMIFS(OFFSET([2]掉落汇总!$C$2:$C$871,,MATCH($B232,[2]掉落汇总!$D$1:$M$1)),[2]掉落汇总!$A$2:$A$871,E$1,[2]掉落汇总!$C$2:$C$871,$Q$2)/$Q$3)*宝箱投放计算!D232</f>
        <v>0.38931930562861655</v>
      </c>
      <c r="F232">
        <f ca="1">(SUMIFS(OFFSET([2]掉落汇总!$C$2:$C$871,,MATCH($B232,[2]掉落汇总!$D$1:$M$1)),[2]掉落汇总!$A$2:$A$871,F$1,[2]掉落汇总!$C$2:$C$871,$Q$1)+SUMIFS(OFFSET([2]掉落汇总!$C$2:$C$871,,MATCH($B232,[2]掉落汇总!$D$1:$M$1)),[2]掉落汇总!$A$2:$A$871,F$1,[2]掉落汇总!$C$2:$C$871,$Q$2)/$Q$3)*宝箱投放计算!E232</f>
        <v>0.61962134251290868</v>
      </c>
      <c r="G232">
        <f ca="1">(SUMIFS(OFFSET([2]掉落汇总!$C$2:$C$871,,MATCH($B232,[2]掉落汇总!$D$1:$M$1)),[2]掉落汇总!$A$2:$A$871,G$1,[2]掉落汇总!$C$2:$C$871,$Q$1)+SUMIFS(OFFSET([2]掉落汇总!$C$2:$C$871,,MATCH($B232,[2]掉落汇总!$D$1:$M$1)),[2]掉落汇总!$A$2:$A$871,G$1,[2]掉落汇总!$C$2:$C$871,$Q$2)/$Q$3)*宝箱投放计算!F232</f>
        <v>0</v>
      </c>
      <c r="H232">
        <f ca="1">(SUMIFS(OFFSET([2]掉落汇总!$C$2:$C$871,,MATCH($B232,[2]掉落汇总!$D$1:$M$1)),[2]掉落汇总!$A$2:$A$871,H$1,[2]掉落汇总!$C$2:$C$871,$Q$1)+SUMIFS(OFFSET([2]掉落汇总!$C$2:$C$871,,MATCH($B232,[2]掉落汇总!$D$1:$M$1)),[2]掉落汇总!$A$2:$A$871,H$1,[2]掉落汇总!$C$2:$C$871,$Q$2)/$Q$3)*宝箱投放计算!G232</f>
        <v>0</v>
      </c>
      <c r="I232">
        <f ca="1">(SUMIFS(OFFSET([2]掉落汇总!$C$2:$C$871,,MATCH($B232,[2]掉落汇总!$D$1:$M$1)),[2]掉落汇总!$A$2:$A$871,I$1,[2]掉落汇总!$C$2:$C$871,$Q$1)+SUMIFS(OFFSET([2]掉落汇总!$C$2:$C$871,,MATCH($B232,[2]掉落汇总!$D$1:$M$1)),[2]掉落汇总!$A$2:$A$871,I$1,[2]掉落汇总!$C$2:$C$871,$Q$2)/$Q$3)*宝箱投放计算!H232</f>
        <v>0</v>
      </c>
      <c r="J232">
        <f ca="1">(SUMIFS(OFFSET([2]掉落汇总!$C$2:$C$871,,MATCH($B232,[2]掉落汇总!$D$1:$M$1)),[2]掉落汇总!$A$2:$A$871,J$1,[2]掉落汇总!$C$2:$C$871,$Q$1)+SUMIFS(OFFSET([2]掉落汇总!$C$2:$C$871,,MATCH($B232,[2]掉落汇总!$D$1:$M$1)),[2]掉落汇总!$A$2:$A$871,J$1,[2]掉落汇总!$C$2:$C$871,$Q$2)/$Q$3)*宝箱投放计算!I232</f>
        <v>0</v>
      </c>
      <c r="K232">
        <f ca="1">(SUMIFS(OFFSET([2]掉落汇总!$C$2:$C$871,,MATCH($B232,[2]掉落汇总!$D$1:$M$1)),[2]掉落汇总!$A$2:$A$871,K$1,[2]掉落汇总!$C$2:$C$871,$Q$1)+SUMIFS(OFFSET([2]掉落汇总!$C$2:$C$871,,MATCH($B232,[2]掉落汇总!$D$1:$M$1)),[2]掉落汇总!$A$2:$A$871,K$1,[2]掉落汇总!$C$2:$C$871,$Q$2)/$Q$3)*宝箱投放计算!J232</f>
        <v>0</v>
      </c>
      <c r="L232">
        <f ca="1">(SUMIFS(OFFSET([2]掉落汇总!$C$2:$C$871,,MATCH($B232,[2]掉落汇总!$D$1:$M$1)),[2]掉落汇总!$A$2:$A$871,L$1,[2]掉落汇总!$C$2:$C$871,$Q$1)+SUMIFS(OFFSET([2]掉落汇总!$C$2:$C$871,,MATCH($B232,[2]掉落汇总!$D$1:$M$1)),[2]掉落汇总!$A$2:$A$871,L$1,[2]掉落汇总!$C$2:$C$871,$Q$2)/$Q$3)*宝箱投放计算!K232</f>
        <v>0.14863748967795209</v>
      </c>
      <c r="M232">
        <f ca="1">(SUMIFS(OFFSET([2]掉落汇总!$C$2:$C$871,,MATCH($B232,[2]掉落汇总!$D$1:$M$1)),[2]掉落汇总!$A$2:$A$871,M$1,[2]掉落汇总!$C$2:$C$871,$Q$1)+SUMIFS(OFFSET([2]掉落汇总!$C$2:$C$871,,MATCH($B232,[2]掉落汇总!$D$1:$M$1)),[2]掉落汇总!$A$2:$A$871,M$1,[2]掉落汇总!$C$2:$C$871,$Q$2)/$Q$3)*宝箱投放计算!L232</f>
        <v>0.14714469228074273</v>
      </c>
      <c r="N232">
        <f ca="1">(SUMIFS(OFFSET([2]掉落汇总!$C$2:$C$871,,MATCH($B232,[2]掉落汇总!$D$1:$M$1)),[2]掉落汇总!$A$2:$A$871,N$1,[2]掉落汇总!$C$2:$C$871,$Q$1)+SUMIFS(OFFSET([2]掉落汇总!$C$2:$C$871,,MATCH($B232,[2]掉落汇总!$D$1:$M$1)),[2]掉落汇总!$A$2:$A$871,N$1,[2]掉落汇总!$C$2:$C$871,$Q$2)/$Q$3)*宝箱投放计算!M232</f>
        <v>3.9341037619867215E-2</v>
      </c>
      <c r="O232">
        <f ca="1">(SUMIFS(OFFSET([2]掉落汇总!$C$2:$C$871,,MATCH($B232,[2]掉落汇总!$D$1:$M$1)),[2]掉落汇总!$A$2:$A$871,O$1,[2]掉落汇总!$C$2:$C$871,$Q$1)+SUMIFS(OFFSET([2]掉落汇总!$C$2:$C$871,,MATCH($B232,[2]掉落汇总!$D$1:$M$1)),[2]掉落汇总!$A$2:$A$871,O$1,[2]掉落汇总!$C$2:$C$871,$Q$2)/$Q$3)*宝箱投放计算!N232</f>
        <v>8.2982769549933721E-2</v>
      </c>
    </row>
    <row r="233" spans="1:15" x14ac:dyDescent="0.2">
      <c r="A233">
        <f>玩家成长时间线!A233</f>
        <v>232</v>
      </c>
      <c r="B233">
        <f>玩家成长时间线!B233</f>
        <v>10</v>
      </c>
      <c r="C233">
        <f ca="1">SUM($D$2:D233)</f>
        <v>605.10461521673699</v>
      </c>
      <c r="D233">
        <f t="shared" ca="1" si="3"/>
        <v>1.4287299618360387</v>
      </c>
      <c r="E233">
        <f ca="1">(SUMIFS(OFFSET([2]掉落汇总!$C$2:$C$871,,MATCH($B233,[2]掉落汇总!$D$1:$M$1)),[2]掉落汇总!$A$2:$A$871,E$1,[2]掉落汇总!$C$2:$C$871,$Q$1)+SUMIFS(OFFSET([2]掉落汇总!$C$2:$C$871,,MATCH($B233,[2]掉落汇总!$D$1:$M$1)),[2]掉落汇总!$A$2:$A$871,E$1,[2]掉落汇总!$C$2:$C$871,$Q$2)/$Q$3)*宝箱投放计算!D233</f>
        <v>0.39100263019463438</v>
      </c>
      <c r="F233">
        <f ca="1">(SUMIFS(OFFSET([2]掉落汇总!$C$2:$C$871,,MATCH($B233,[2]掉落汇总!$D$1:$M$1)),[2]掉落汇总!$A$2:$A$871,F$1,[2]掉落汇总!$C$2:$C$871,$Q$1)+SUMIFS(OFFSET([2]掉落汇总!$C$2:$C$871,,MATCH($B233,[2]掉落汇总!$D$1:$M$1)),[2]掉落汇总!$A$2:$A$871,F$1,[2]掉落汇总!$C$2:$C$871,$Q$2)/$Q$3)*宝箱投放计算!E233</f>
        <v>0.61962134251290868</v>
      </c>
      <c r="G233">
        <f ca="1">(SUMIFS(OFFSET([2]掉落汇总!$C$2:$C$871,,MATCH($B233,[2]掉落汇总!$D$1:$M$1)),[2]掉落汇总!$A$2:$A$871,G$1,[2]掉落汇总!$C$2:$C$871,$Q$1)+SUMIFS(OFFSET([2]掉落汇总!$C$2:$C$871,,MATCH($B233,[2]掉落汇总!$D$1:$M$1)),[2]掉落汇总!$A$2:$A$871,G$1,[2]掉落汇总!$C$2:$C$871,$Q$2)/$Q$3)*宝箱投放计算!F233</f>
        <v>0</v>
      </c>
      <c r="H233">
        <f ca="1">(SUMIFS(OFFSET([2]掉落汇总!$C$2:$C$871,,MATCH($B233,[2]掉落汇总!$D$1:$M$1)),[2]掉落汇总!$A$2:$A$871,H$1,[2]掉落汇总!$C$2:$C$871,$Q$1)+SUMIFS(OFFSET([2]掉落汇总!$C$2:$C$871,,MATCH($B233,[2]掉落汇总!$D$1:$M$1)),[2]掉落汇总!$A$2:$A$871,H$1,[2]掉落汇总!$C$2:$C$871,$Q$2)/$Q$3)*宝箱投放计算!G233</f>
        <v>0</v>
      </c>
      <c r="I233">
        <f ca="1">(SUMIFS(OFFSET([2]掉落汇总!$C$2:$C$871,,MATCH($B233,[2]掉落汇总!$D$1:$M$1)),[2]掉落汇总!$A$2:$A$871,I$1,[2]掉落汇总!$C$2:$C$871,$Q$1)+SUMIFS(OFFSET([2]掉落汇总!$C$2:$C$871,,MATCH($B233,[2]掉落汇总!$D$1:$M$1)),[2]掉落汇总!$A$2:$A$871,I$1,[2]掉落汇总!$C$2:$C$871,$Q$2)/$Q$3)*宝箱投放计算!H233</f>
        <v>0</v>
      </c>
      <c r="J233">
        <f ca="1">(SUMIFS(OFFSET([2]掉落汇总!$C$2:$C$871,,MATCH($B233,[2]掉落汇总!$D$1:$M$1)),[2]掉落汇总!$A$2:$A$871,J$1,[2]掉落汇总!$C$2:$C$871,$Q$1)+SUMIFS(OFFSET([2]掉落汇总!$C$2:$C$871,,MATCH($B233,[2]掉落汇总!$D$1:$M$1)),[2]掉落汇总!$A$2:$A$871,J$1,[2]掉落汇总!$C$2:$C$871,$Q$2)/$Q$3)*宝箱投放计算!I233</f>
        <v>0</v>
      </c>
      <c r="K233">
        <f ca="1">(SUMIFS(OFFSET([2]掉落汇总!$C$2:$C$871,,MATCH($B233,[2]掉落汇总!$D$1:$M$1)),[2]掉落汇总!$A$2:$A$871,K$1,[2]掉落汇总!$C$2:$C$871,$Q$1)+SUMIFS(OFFSET([2]掉落汇总!$C$2:$C$871,,MATCH($B233,[2]掉落汇总!$D$1:$M$1)),[2]掉落汇总!$A$2:$A$871,K$1,[2]掉落汇总!$C$2:$C$871,$Q$2)/$Q$3)*宝箱投放计算!J233</f>
        <v>0</v>
      </c>
      <c r="L233">
        <f ca="1">(SUMIFS(OFFSET([2]掉落汇总!$C$2:$C$871,,MATCH($B233,[2]掉落汇总!$D$1:$M$1)),[2]掉落汇总!$A$2:$A$871,L$1,[2]掉落汇总!$C$2:$C$871,$Q$1)+SUMIFS(OFFSET([2]掉落汇总!$C$2:$C$871,,MATCH($B233,[2]掉落汇总!$D$1:$M$1)),[2]掉落汇总!$A$2:$A$871,L$1,[2]掉落汇总!$C$2:$C$871,$Q$2)/$Q$3)*宝箱投放计算!K233</f>
        <v>0.14863748967795209</v>
      </c>
      <c r="M233">
        <f ca="1">(SUMIFS(OFFSET([2]掉落汇总!$C$2:$C$871,,MATCH($B233,[2]掉落汇总!$D$1:$M$1)),[2]掉落汇总!$A$2:$A$871,M$1,[2]掉落汇总!$C$2:$C$871,$Q$1)+SUMIFS(OFFSET([2]掉落汇总!$C$2:$C$871,,MATCH($B233,[2]掉落汇总!$D$1:$M$1)),[2]掉落汇总!$A$2:$A$871,M$1,[2]掉落汇总!$C$2:$C$871,$Q$2)/$Q$3)*宝箱投放计算!L233</f>
        <v>0.14714469228074273</v>
      </c>
      <c r="N233">
        <f ca="1">(SUMIFS(OFFSET([2]掉落汇总!$C$2:$C$871,,MATCH($B233,[2]掉落汇总!$D$1:$M$1)),[2]掉落汇总!$A$2:$A$871,N$1,[2]掉落汇总!$C$2:$C$871,$Q$1)+SUMIFS(OFFSET([2]掉落汇总!$C$2:$C$871,,MATCH($B233,[2]掉落汇总!$D$1:$M$1)),[2]掉落汇总!$A$2:$A$871,N$1,[2]掉落汇总!$C$2:$C$871,$Q$2)/$Q$3)*宝箱投放计算!M233</f>
        <v>3.9341037619867215E-2</v>
      </c>
      <c r="O233">
        <f ca="1">(SUMIFS(OFFSET([2]掉落汇总!$C$2:$C$871,,MATCH($B233,[2]掉落汇总!$D$1:$M$1)),[2]掉落汇总!$A$2:$A$871,O$1,[2]掉落汇总!$C$2:$C$871,$Q$1)+SUMIFS(OFFSET([2]掉落汇总!$C$2:$C$871,,MATCH($B233,[2]掉落汇总!$D$1:$M$1)),[2]掉落汇总!$A$2:$A$871,O$1,[2]掉落汇总!$C$2:$C$871,$Q$2)/$Q$3)*宝箱投放计算!N233</f>
        <v>8.2982769549933721E-2</v>
      </c>
    </row>
    <row r="234" spans="1:15" x14ac:dyDescent="0.2">
      <c r="A234">
        <f>玩家成长时间线!A234</f>
        <v>233</v>
      </c>
      <c r="B234">
        <f>玩家成长时间线!B234</f>
        <v>10</v>
      </c>
      <c r="C234">
        <f ca="1">SUM($D$2:D234)</f>
        <v>606.56869499445941</v>
      </c>
      <c r="D234">
        <f t="shared" ca="1" si="3"/>
        <v>1.4640797777224144</v>
      </c>
      <c r="E234">
        <f ca="1">(SUMIFS(OFFSET([2]掉落汇总!$C$2:$C$871,,MATCH($B234,[2]掉落汇总!$D$1:$M$1)),[2]掉落汇总!$A$2:$A$871,E$1,[2]掉落汇总!$C$2:$C$871,$Q$1)+SUMIFS(OFFSET([2]掉落汇总!$C$2:$C$871,,MATCH($B234,[2]掉落汇总!$D$1:$M$1)),[2]掉落汇总!$A$2:$A$871,E$1,[2]掉落汇总!$C$2:$C$871,$Q$2)/$Q$3)*宝箱投放计算!D234</f>
        <v>0.42635244608100997</v>
      </c>
      <c r="F234">
        <f ca="1">(SUMIFS(OFFSET([2]掉落汇总!$C$2:$C$871,,MATCH($B234,[2]掉落汇总!$D$1:$M$1)),[2]掉落汇总!$A$2:$A$871,F$1,[2]掉落汇总!$C$2:$C$871,$Q$1)+SUMIFS(OFFSET([2]掉落汇总!$C$2:$C$871,,MATCH($B234,[2]掉落汇总!$D$1:$M$1)),[2]掉落汇总!$A$2:$A$871,F$1,[2]掉落汇总!$C$2:$C$871,$Q$2)/$Q$3)*宝箱投放计算!E234</f>
        <v>0.61962134251290868</v>
      </c>
      <c r="G234">
        <f ca="1">(SUMIFS(OFFSET([2]掉落汇总!$C$2:$C$871,,MATCH($B234,[2]掉落汇总!$D$1:$M$1)),[2]掉落汇总!$A$2:$A$871,G$1,[2]掉落汇总!$C$2:$C$871,$Q$1)+SUMIFS(OFFSET([2]掉落汇总!$C$2:$C$871,,MATCH($B234,[2]掉落汇总!$D$1:$M$1)),[2]掉落汇总!$A$2:$A$871,G$1,[2]掉落汇总!$C$2:$C$871,$Q$2)/$Q$3)*宝箱投放计算!F234</f>
        <v>0</v>
      </c>
      <c r="H234">
        <f ca="1">(SUMIFS(OFFSET([2]掉落汇总!$C$2:$C$871,,MATCH($B234,[2]掉落汇总!$D$1:$M$1)),[2]掉落汇总!$A$2:$A$871,H$1,[2]掉落汇总!$C$2:$C$871,$Q$1)+SUMIFS(OFFSET([2]掉落汇总!$C$2:$C$871,,MATCH($B234,[2]掉落汇总!$D$1:$M$1)),[2]掉落汇总!$A$2:$A$871,H$1,[2]掉落汇总!$C$2:$C$871,$Q$2)/$Q$3)*宝箱投放计算!G234</f>
        <v>0</v>
      </c>
      <c r="I234">
        <f ca="1">(SUMIFS(OFFSET([2]掉落汇总!$C$2:$C$871,,MATCH($B234,[2]掉落汇总!$D$1:$M$1)),[2]掉落汇总!$A$2:$A$871,I$1,[2]掉落汇总!$C$2:$C$871,$Q$1)+SUMIFS(OFFSET([2]掉落汇总!$C$2:$C$871,,MATCH($B234,[2]掉落汇总!$D$1:$M$1)),[2]掉落汇总!$A$2:$A$871,I$1,[2]掉落汇总!$C$2:$C$871,$Q$2)/$Q$3)*宝箱投放计算!H234</f>
        <v>0</v>
      </c>
      <c r="J234">
        <f ca="1">(SUMIFS(OFFSET([2]掉落汇总!$C$2:$C$871,,MATCH($B234,[2]掉落汇总!$D$1:$M$1)),[2]掉落汇总!$A$2:$A$871,J$1,[2]掉落汇总!$C$2:$C$871,$Q$1)+SUMIFS(OFFSET([2]掉落汇总!$C$2:$C$871,,MATCH($B234,[2]掉落汇总!$D$1:$M$1)),[2]掉落汇总!$A$2:$A$871,J$1,[2]掉落汇总!$C$2:$C$871,$Q$2)/$Q$3)*宝箱投放计算!I234</f>
        <v>0</v>
      </c>
      <c r="K234">
        <f ca="1">(SUMIFS(OFFSET([2]掉落汇总!$C$2:$C$871,,MATCH($B234,[2]掉落汇总!$D$1:$M$1)),[2]掉落汇总!$A$2:$A$871,K$1,[2]掉落汇总!$C$2:$C$871,$Q$1)+SUMIFS(OFFSET([2]掉落汇总!$C$2:$C$871,,MATCH($B234,[2]掉落汇总!$D$1:$M$1)),[2]掉落汇总!$A$2:$A$871,K$1,[2]掉落汇总!$C$2:$C$871,$Q$2)/$Q$3)*宝箱投放计算!J234</f>
        <v>0</v>
      </c>
      <c r="L234">
        <f ca="1">(SUMIFS(OFFSET([2]掉落汇总!$C$2:$C$871,,MATCH($B234,[2]掉落汇总!$D$1:$M$1)),[2]掉落汇总!$A$2:$A$871,L$1,[2]掉落汇总!$C$2:$C$871,$Q$1)+SUMIFS(OFFSET([2]掉落汇总!$C$2:$C$871,,MATCH($B234,[2]掉落汇总!$D$1:$M$1)),[2]掉落汇总!$A$2:$A$871,L$1,[2]掉落汇总!$C$2:$C$871,$Q$2)/$Q$3)*宝箱投放计算!K234</f>
        <v>0.14863748967795209</v>
      </c>
      <c r="M234">
        <f ca="1">(SUMIFS(OFFSET([2]掉落汇总!$C$2:$C$871,,MATCH($B234,[2]掉落汇总!$D$1:$M$1)),[2]掉落汇总!$A$2:$A$871,M$1,[2]掉落汇总!$C$2:$C$871,$Q$1)+SUMIFS(OFFSET([2]掉落汇总!$C$2:$C$871,,MATCH($B234,[2]掉落汇总!$D$1:$M$1)),[2]掉落汇总!$A$2:$A$871,M$1,[2]掉落汇总!$C$2:$C$871,$Q$2)/$Q$3)*宝箱投放计算!L234</f>
        <v>0.14714469228074273</v>
      </c>
      <c r="N234">
        <f ca="1">(SUMIFS(OFFSET([2]掉落汇总!$C$2:$C$871,,MATCH($B234,[2]掉落汇总!$D$1:$M$1)),[2]掉落汇总!$A$2:$A$871,N$1,[2]掉落汇总!$C$2:$C$871,$Q$1)+SUMIFS(OFFSET([2]掉落汇总!$C$2:$C$871,,MATCH($B234,[2]掉落汇总!$D$1:$M$1)),[2]掉落汇总!$A$2:$A$871,N$1,[2]掉落汇总!$C$2:$C$871,$Q$2)/$Q$3)*宝箱投放计算!M234</f>
        <v>3.9341037619867215E-2</v>
      </c>
      <c r="O234">
        <f ca="1">(SUMIFS(OFFSET([2]掉落汇总!$C$2:$C$871,,MATCH($B234,[2]掉落汇总!$D$1:$M$1)),[2]掉落汇总!$A$2:$A$871,O$1,[2]掉落汇总!$C$2:$C$871,$Q$1)+SUMIFS(OFFSET([2]掉落汇总!$C$2:$C$871,,MATCH($B234,[2]掉落汇总!$D$1:$M$1)),[2]掉落汇总!$A$2:$A$871,O$1,[2]掉落汇总!$C$2:$C$871,$Q$2)/$Q$3)*宝箱投放计算!N234</f>
        <v>8.2982769549933721E-2</v>
      </c>
    </row>
    <row r="235" spans="1:15" x14ac:dyDescent="0.2">
      <c r="A235">
        <f>玩家成长时间线!A235</f>
        <v>234</v>
      </c>
      <c r="B235">
        <f>玩家成长时间线!B235</f>
        <v>10</v>
      </c>
      <c r="C235">
        <f ca="1">SUM($D$2:D235)</f>
        <v>608.00079160542748</v>
      </c>
      <c r="D235">
        <f t="shared" ca="1" si="3"/>
        <v>1.4320966109680746</v>
      </c>
      <c r="E235">
        <f ca="1">(SUMIFS(OFFSET([2]掉落汇总!$C$2:$C$871,,MATCH($B235,[2]掉落汇总!$D$1:$M$1)),[2]掉落汇总!$A$2:$A$871,E$1,[2]掉落汇总!$C$2:$C$871,$Q$1)+SUMIFS(OFFSET([2]掉落汇总!$C$2:$C$871,,MATCH($B235,[2]掉落汇总!$D$1:$M$1)),[2]掉落汇总!$A$2:$A$871,E$1,[2]掉落汇总!$C$2:$C$871,$Q$2)/$Q$3)*宝箱投放计算!D235</f>
        <v>0.39436927932667015</v>
      </c>
      <c r="F235">
        <f ca="1">(SUMIFS(OFFSET([2]掉落汇总!$C$2:$C$871,,MATCH($B235,[2]掉落汇总!$D$1:$M$1)),[2]掉落汇总!$A$2:$A$871,F$1,[2]掉落汇总!$C$2:$C$871,$Q$1)+SUMIFS(OFFSET([2]掉落汇总!$C$2:$C$871,,MATCH($B235,[2]掉落汇总!$D$1:$M$1)),[2]掉落汇总!$A$2:$A$871,F$1,[2]掉落汇总!$C$2:$C$871,$Q$2)/$Q$3)*宝箱投放计算!E235</f>
        <v>0.61962134251290868</v>
      </c>
      <c r="G235">
        <f ca="1">(SUMIFS(OFFSET([2]掉落汇总!$C$2:$C$871,,MATCH($B235,[2]掉落汇总!$D$1:$M$1)),[2]掉落汇总!$A$2:$A$871,G$1,[2]掉落汇总!$C$2:$C$871,$Q$1)+SUMIFS(OFFSET([2]掉落汇总!$C$2:$C$871,,MATCH($B235,[2]掉落汇总!$D$1:$M$1)),[2]掉落汇总!$A$2:$A$871,G$1,[2]掉落汇总!$C$2:$C$871,$Q$2)/$Q$3)*宝箱投放计算!F235</f>
        <v>0</v>
      </c>
      <c r="H235">
        <f ca="1">(SUMIFS(OFFSET([2]掉落汇总!$C$2:$C$871,,MATCH($B235,[2]掉落汇总!$D$1:$M$1)),[2]掉落汇总!$A$2:$A$871,H$1,[2]掉落汇总!$C$2:$C$871,$Q$1)+SUMIFS(OFFSET([2]掉落汇总!$C$2:$C$871,,MATCH($B235,[2]掉落汇总!$D$1:$M$1)),[2]掉落汇总!$A$2:$A$871,H$1,[2]掉落汇总!$C$2:$C$871,$Q$2)/$Q$3)*宝箱投放计算!G235</f>
        <v>0</v>
      </c>
      <c r="I235">
        <f ca="1">(SUMIFS(OFFSET([2]掉落汇总!$C$2:$C$871,,MATCH($B235,[2]掉落汇总!$D$1:$M$1)),[2]掉落汇总!$A$2:$A$871,I$1,[2]掉落汇总!$C$2:$C$871,$Q$1)+SUMIFS(OFFSET([2]掉落汇总!$C$2:$C$871,,MATCH($B235,[2]掉落汇总!$D$1:$M$1)),[2]掉落汇总!$A$2:$A$871,I$1,[2]掉落汇总!$C$2:$C$871,$Q$2)/$Q$3)*宝箱投放计算!H235</f>
        <v>0</v>
      </c>
      <c r="J235">
        <f ca="1">(SUMIFS(OFFSET([2]掉落汇总!$C$2:$C$871,,MATCH($B235,[2]掉落汇总!$D$1:$M$1)),[2]掉落汇总!$A$2:$A$871,J$1,[2]掉落汇总!$C$2:$C$871,$Q$1)+SUMIFS(OFFSET([2]掉落汇总!$C$2:$C$871,,MATCH($B235,[2]掉落汇总!$D$1:$M$1)),[2]掉落汇总!$A$2:$A$871,J$1,[2]掉落汇总!$C$2:$C$871,$Q$2)/$Q$3)*宝箱投放计算!I235</f>
        <v>0</v>
      </c>
      <c r="K235">
        <f ca="1">(SUMIFS(OFFSET([2]掉落汇总!$C$2:$C$871,,MATCH($B235,[2]掉落汇总!$D$1:$M$1)),[2]掉落汇总!$A$2:$A$871,K$1,[2]掉落汇总!$C$2:$C$871,$Q$1)+SUMIFS(OFFSET([2]掉落汇总!$C$2:$C$871,,MATCH($B235,[2]掉落汇总!$D$1:$M$1)),[2]掉落汇总!$A$2:$A$871,K$1,[2]掉落汇总!$C$2:$C$871,$Q$2)/$Q$3)*宝箱投放计算!J235</f>
        <v>0</v>
      </c>
      <c r="L235">
        <f ca="1">(SUMIFS(OFFSET([2]掉落汇总!$C$2:$C$871,,MATCH($B235,[2]掉落汇总!$D$1:$M$1)),[2]掉落汇总!$A$2:$A$871,L$1,[2]掉落汇总!$C$2:$C$871,$Q$1)+SUMIFS(OFFSET([2]掉落汇总!$C$2:$C$871,,MATCH($B235,[2]掉落汇总!$D$1:$M$1)),[2]掉落汇总!$A$2:$A$871,L$1,[2]掉落汇总!$C$2:$C$871,$Q$2)/$Q$3)*宝箱投放计算!K235</f>
        <v>0.14863748967795209</v>
      </c>
      <c r="M235">
        <f ca="1">(SUMIFS(OFFSET([2]掉落汇总!$C$2:$C$871,,MATCH($B235,[2]掉落汇总!$D$1:$M$1)),[2]掉落汇总!$A$2:$A$871,M$1,[2]掉落汇总!$C$2:$C$871,$Q$1)+SUMIFS(OFFSET([2]掉落汇总!$C$2:$C$871,,MATCH($B235,[2]掉落汇总!$D$1:$M$1)),[2]掉落汇总!$A$2:$A$871,M$1,[2]掉落汇总!$C$2:$C$871,$Q$2)/$Q$3)*宝箱投放计算!L235</f>
        <v>0.14714469228074273</v>
      </c>
      <c r="N235">
        <f ca="1">(SUMIFS(OFFSET([2]掉落汇总!$C$2:$C$871,,MATCH($B235,[2]掉落汇总!$D$1:$M$1)),[2]掉落汇总!$A$2:$A$871,N$1,[2]掉落汇总!$C$2:$C$871,$Q$1)+SUMIFS(OFFSET([2]掉落汇总!$C$2:$C$871,,MATCH($B235,[2]掉落汇总!$D$1:$M$1)),[2]掉落汇总!$A$2:$A$871,N$1,[2]掉落汇总!$C$2:$C$871,$Q$2)/$Q$3)*宝箱投放计算!M235</f>
        <v>3.9341037619867215E-2</v>
      </c>
      <c r="O235">
        <f ca="1">(SUMIFS(OFFSET([2]掉落汇总!$C$2:$C$871,,MATCH($B235,[2]掉落汇总!$D$1:$M$1)),[2]掉落汇总!$A$2:$A$871,O$1,[2]掉落汇总!$C$2:$C$871,$Q$1)+SUMIFS(OFFSET([2]掉落汇总!$C$2:$C$871,,MATCH($B235,[2]掉落汇总!$D$1:$M$1)),[2]掉落汇总!$A$2:$A$871,O$1,[2]掉落汇总!$C$2:$C$871,$Q$2)/$Q$3)*宝箱投放计算!N235</f>
        <v>8.2982769549933721E-2</v>
      </c>
    </row>
    <row r="236" spans="1:15" x14ac:dyDescent="0.2">
      <c r="A236">
        <f>玩家成长时间线!A236</f>
        <v>235</v>
      </c>
      <c r="B236">
        <f>玩家成长时间线!B236</f>
        <v>10</v>
      </c>
      <c r="C236">
        <f ca="1">SUM($D$2:D236)</f>
        <v>609.43457154096154</v>
      </c>
      <c r="D236">
        <f t="shared" ca="1" si="3"/>
        <v>1.4337799355340926</v>
      </c>
      <c r="E236">
        <f ca="1">(SUMIFS(OFFSET([2]掉落汇总!$C$2:$C$871,,MATCH($B236,[2]掉落汇总!$D$1:$M$1)),[2]掉落汇总!$A$2:$A$871,E$1,[2]掉落汇总!$C$2:$C$871,$Q$1)+SUMIFS(OFFSET([2]掉落汇总!$C$2:$C$871,,MATCH($B236,[2]掉落汇总!$D$1:$M$1)),[2]掉落汇总!$A$2:$A$871,E$1,[2]掉落汇总!$C$2:$C$871,$Q$2)/$Q$3)*宝箱投放计算!D236</f>
        <v>0.39605260389268809</v>
      </c>
      <c r="F236">
        <f ca="1">(SUMIFS(OFFSET([2]掉落汇总!$C$2:$C$871,,MATCH($B236,[2]掉落汇总!$D$1:$M$1)),[2]掉落汇总!$A$2:$A$871,F$1,[2]掉落汇总!$C$2:$C$871,$Q$1)+SUMIFS(OFFSET([2]掉落汇总!$C$2:$C$871,,MATCH($B236,[2]掉落汇总!$D$1:$M$1)),[2]掉落汇总!$A$2:$A$871,F$1,[2]掉落汇总!$C$2:$C$871,$Q$2)/$Q$3)*宝箱投放计算!E236</f>
        <v>0.61962134251290868</v>
      </c>
      <c r="G236">
        <f ca="1">(SUMIFS(OFFSET([2]掉落汇总!$C$2:$C$871,,MATCH($B236,[2]掉落汇总!$D$1:$M$1)),[2]掉落汇总!$A$2:$A$871,G$1,[2]掉落汇总!$C$2:$C$871,$Q$1)+SUMIFS(OFFSET([2]掉落汇总!$C$2:$C$871,,MATCH($B236,[2]掉落汇总!$D$1:$M$1)),[2]掉落汇总!$A$2:$A$871,G$1,[2]掉落汇总!$C$2:$C$871,$Q$2)/$Q$3)*宝箱投放计算!F236</f>
        <v>0</v>
      </c>
      <c r="H236">
        <f ca="1">(SUMIFS(OFFSET([2]掉落汇总!$C$2:$C$871,,MATCH($B236,[2]掉落汇总!$D$1:$M$1)),[2]掉落汇总!$A$2:$A$871,H$1,[2]掉落汇总!$C$2:$C$871,$Q$1)+SUMIFS(OFFSET([2]掉落汇总!$C$2:$C$871,,MATCH($B236,[2]掉落汇总!$D$1:$M$1)),[2]掉落汇总!$A$2:$A$871,H$1,[2]掉落汇总!$C$2:$C$871,$Q$2)/$Q$3)*宝箱投放计算!G236</f>
        <v>0</v>
      </c>
      <c r="I236">
        <f ca="1">(SUMIFS(OFFSET([2]掉落汇总!$C$2:$C$871,,MATCH($B236,[2]掉落汇总!$D$1:$M$1)),[2]掉落汇总!$A$2:$A$871,I$1,[2]掉落汇总!$C$2:$C$871,$Q$1)+SUMIFS(OFFSET([2]掉落汇总!$C$2:$C$871,,MATCH($B236,[2]掉落汇总!$D$1:$M$1)),[2]掉落汇总!$A$2:$A$871,I$1,[2]掉落汇总!$C$2:$C$871,$Q$2)/$Q$3)*宝箱投放计算!H236</f>
        <v>0</v>
      </c>
      <c r="J236">
        <f ca="1">(SUMIFS(OFFSET([2]掉落汇总!$C$2:$C$871,,MATCH($B236,[2]掉落汇总!$D$1:$M$1)),[2]掉落汇总!$A$2:$A$871,J$1,[2]掉落汇总!$C$2:$C$871,$Q$1)+SUMIFS(OFFSET([2]掉落汇总!$C$2:$C$871,,MATCH($B236,[2]掉落汇总!$D$1:$M$1)),[2]掉落汇总!$A$2:$A$871,J$1,[2]掉落汇总!$C$2:$C$871,$Q$2)/$Q$3)*宝箱投放计算!I236</f>
        <v>0</v>
      </c>
      <c r="K236">
        <f ca="1">(SUMIFS(OFFSET([2]掉落汇总!$C$2:$C$871,,MATCH($B236,[2]掉落汇总!$D$1:$M$1)),[2]掉落汇总!$A$2:$A$871,K$1,[2]掉落汇总!$C$2:$C$871,$Q$1)+SUMIFS(OFFSET([2]掉落汇总!$C$2:$C$871,,MATCH($B236,[2]掉落汇总!$D$1:$M$1)),[2]掉落汇总!$A$2:$A$871,K$1,[2]掉落汇总!$C$2:$C$871,$Q$2)/$Q$3)*宝箱投放计算!J236</f>
        <v>0</v>
      </c>
      <c r="L236">
        <f ca="1">(SUMIFS(OFFSET([2]掉落汇总!$C$2:$C$871,,MATCH($B236,[2]掉落汇总!$D$1:$M$1)),[2]掉落汇总!$A$2:$A$871,L$1,[2]掉落汇总!$C$2:$C$871,$Q$1)+SUMIFS(OFFSET([2]掉落汇总!$C$2:$C$871,,MATCH($B236,[2]掉落汇总!$D$1:$M$1)),[2]掉落汇总!$A$2:$A$871,L$1,[2]掉落汇总!$C$2:$C$871,$Q$2)/$Q$3)*宝箱投放计算!K236</f>
        <v>0.14863748967795209</v>
      </c>
      <c r="M236">
        <f ca="1">(SUMIFS(OFFSET([2]掉落汇总!$C$2:$C$871,,MATCH($B236,[2]掉落汇总!$D$1:$M$1)),[2]掉落汇总!$A$2:$A$871,M$1,[2]掉落汇总!$C$2:$C$871,$Q$1)+SUMIFS(OFFSET([2]掉落汇总!$C$2:$C$871,,MATCH($B236,[2]掉落汇总!$D$1:$M$1)),[2]掉落汇总!$A$2:$A$871,M$1,[2]掉落汇总!$C$2:$C$871,$Q$2)/$Q$3)*宝箱投放计算!L236</f>
        <v>0.14714469228074273</v>
      </c>
      <c r="N236">
        <f ca="1">(SUMIFS(OFFSET([2]掉落汇总!$C$2:$C$871,,MATCH($B236,[2]掉落汇总!$D$1:$M$1)),[2]掉落汇总!$A$2:$A$871,N$1,[2]掉落汇总!$C$2:$C$871,$Q$1)+SUMIFS(OFFSET([2]掉落汇总!$C$2:$C$871,,MATCH($B236,[2]掉落汇总!$D$1:$M$1)),[2]掉落汇总!$A$2:$A$871,N$1,[2]掉落汇总!$C$2:$C$871,$Q$2)/$Q$3)*宝箱投放计算!M236</f>
        <v>3.9341037619867215E-2</v>
      </c>
      <c r="O236">
        <f ca="1">(SUMIFS(OFFSET([2]掉落汇总!$C$2:$C$871,,MATCH($B236,[2]掉落汇总!$D$1:$M$1)),[2]掉落汇总!$A$2:$A$871,O$1,[2]掉落汇总!$C$2:$C$871,$Q$1)+SUMIFS(OFFSET([2]掉落汇总!$C$2:$C$871,,MATCH($B236,[2]掉落汇总!$D$1:$M$1)),[2]掉落汇总!$A$2:$A$871,O$1,[2]掉落汇总!$C$2:$C$871,$Q$2)/$Q$3)*宝箱投放计算!N236</f>
        <v>8.2982769549933721E-2</v>
      </c>
    </row>
    <row r="237" spans="1:15" x14ac:dyDescent="0.2">
      <c r="A237">
        <f>玩家成长时间线!A237</f>
        <v>236</v>
      </c>
      <c r="B237">
        <f>玩家成长时间线!B237</f>
        <v>10</v>
      </c>
      <c r="C237">
        <f ca="1">SUM($D$2:D237)</f>
        <v>610.90370129238204</v>
      </c>
      <c r="D237">
        <f t="shared" ca="1" si="3"/>
        <v>1.469129751420468</v>
      </c>
      <c r="E237">
        <f ca="1">(SUMIFS(OFFSET([2]掉落汇总!$C$2:$C$871,,MATCH($B237,[2]掉落汇总!$D$1:$M$1)),[2]掉落汇总!$A$2:$A$871,E$1,[2]掉落汇总!$C$2:$C$871,$Q$1)+SUMIFS(OFFSET([2]掉落汇总!$C$2:$C$871,,MATCH($B237,[2]掉落汇总!$D$1:$M$1)),[2]掉落汇总!$A$2:$A$871,E$1,[2]掉落汇总!$C$2:$C$871,$Q$2)/$Q$3)*宝箱投放计算!D237</f>
        <v>0.43140241977906357</v>
      </c>
      <c r="F237">
        <f ca="1">(SUMIFS(OFFSET([2]掉落汇总!$C$2:$C$871,,MATCH($B237,[2]掉落汇总!$D$1:$M$1)),[2]掉落汇总!$A$2:$A$871,F$1,[2]掉落汇总!$C$2:$C$871,$Q$1)+SUMIFS(OFFSET([2]掉落汇总!$C$2:$C$871,,MATCH($B237,[2]掉落汇总!$D$1:$M$1)),[2]掉落汇总!$A$2:$A$871,F$1,[2]掉落汇总!$C$2:$C$871,$Q$2)/$Q$3)*宝箱投放计算!E237</f>
        <v>0.61962134251290868</v>
      </c>
      <c r="G237">
        <f ca="1">(SUMIFS(OFFSET([2]掉落汇总!$C$2:$C$871,,MATCH($B237,[2]掉落汇总!$D$1:$M$1)),[2]掉落汇总!$A$2:$A$871,G$1,[2]掉落汇总!$C$2:$C$871,$Q$1)+SUMIFS(OFFSET([2]掉落汇总!$C$2:$C$871,,MATCH($B237,[2]掉落汇总!$D$1:$M$1)),[2]掉落汇总!$A$2:$A$871,G$1,[2]掉落汇总!$C$2:$C$871,$Q$2)/$Q$3)*宝箱投放计算!F237</f>
        <v>0</v>
      </c>
      <c r="H237">
        <f ca="1">(SUMIFS(OFFSET([2]掉落汇总!$C$2:$C$871,,MATCH($B237,[2]掉落汇总!$D$1:$M$1)),[2]掉落汇总!$A$2:$A$871,H$1,[2]掉落汇总!$C$2:$C$871,$Q$1)+SUMIFS(OFFSET([2]掉落汇总!$C$2:$C$871,,MATCH($B237,[2]掉落汇总!$D$1:$M$1)),[2]掉落汇总!$A$2:$A$871,H$1,[2]掉落汇总!$C$2:$C$871,$Q$2)/$Q$3)*宝箱投放计算!G237</f>
        <v>0</v>
      </c>
      <c r="I237">
        <f ca="1">(SUMIFS(OFFSET([2]掉落汇总!$C$2:$C$871,,MATCH($B237,[2]掉落汇总!$D$1:$M$1)),[2]掉落汇总!$A$2:$A$871,I$1,[2]掉落汇总!$C$2:$C$871,$Q$1)+SUMIFS(OFFSET([2]掉落汇总!$C$2:$C$871,,MATCH($B237,[2]掉落汇总!$D$1:$M$1)),[2]掉落汇总!$A$2:$A$871,I$1,[2]掉落汇总!$C$2:$C$871,$Q$2)/$Q$3)*宝箱投放计算!H237</f>
        <v>0</v>
      </c>
      <c r="J237">
        <f ca="1">(SUMIFS(OFFSET([2]掉落汇总!$C$2:$C$871,,MATCH($B237,[2]掉落汇总!$D$1:$M$1)),[2]掉落汇总!$A$2:$A$871,J$1,[2]掉落汇总!$C$2:$C$871,$Q$1)+SUMIFS(OFFSET([2]掉落汇总!$C$2:$C$871,,MATCH($B237,[2]掉落汇总!$D$1:$M$1)),[2]掉落汇总!$A$2:$A$871,J$1,[2]掉落汇总!$C$2:$C$871,$Q$2)/$Q$3)*宝箱投放计算!I237</f>
        <v>0</v>
      </c>
      <c r="K237">
        <f ca="1">(SUMIFS(OFFSET([2]掉落汇总!$C$2:$C$871,,MATCH($B237,[2]掉落汇总!$D$1:$M$1)),[2]掉落汇总!$A$2:$A$871,K$1,[2]掉落汇总!$C$2:$C$871,$Q$1)+SUMIFS(OFFSET([2]掉落汇总!$C$2:$C$871,,MATCH($B237,[2]掉落汇总!$D$1:$M$1)),[2]掉落汇总!$A$2:$A$871,K$1,[2]掉落汇总!$C$2:$C$871,$Q$2)/$Q$3)*宝箱投放计算!J237</f>
        <v>0</v>
      </c>
      <c r="L237">
        <f ca="1">(SUMIFS(OFFSET([2]掉落汇总!$C$2:$C$871,,MATCH($B237,[2]掉落汇总!$D$1:$M$1)),[2]掉落汇总!$A$2:$A$871,L$1,[2]掉落汇总!$C$2:$C$871,$Q$1)+SUMIFS(OFFSET([2]掉落汇总!$C$2:$C$871,,MATCH($B237,[2]掉落汇总!$D$1:$M$1)),[2]掉落汇总!$A$2:$A$871,L$1,[2]掉落汇总!$C$2:$C$871,$Q$2)/$Q$3)*宝箱投放计算!K237</f>
        <v>0.14863748967795209</v>
      </c>
      <c r="M237">
        <f ca="1">(SUMIFS(OFFSET([2]掉落汇总!$C$2:$C$871,,MATCH($B237,[2]掉落汇总!$D$1:$M$1)),[2]掉落汇总!$A$2:$A$871,M$1,[2]掉落汇总!$C$2:$C$871,$Q$1)+SUMIFS(OFFSET([2]掉落汇总!$C$2:$C$871,,MATCH($B237,[2]掉落汇总!$D$1:$M$1)),[2]掉落汇总!$A$2:$A$871,M$1,[2]掉落汇总!$C$2:$C$871,$Q$2)/$Q$3)*宝箱投放计算!L237</f>
        <v>0.14714469228074273</v>
      </c>
      <c r="N237">
        <f ca="1">(SUMIFS(OFFSET([2]掉落汇总!$C$2:$C$871,,MATCH($B237,[2]掉落汇总!$D$1:$M$1)),[2]掉落汇总!$A$2:$A$871,N$1,[2]掉落汇总!$C$2:$C$871,$Q$1)+SUMIFS(OFFSET([2]掉落汇总!$C$2:$C$871,,MATCH($B237,[2]掉落汇总!$D$1:$M$1)),[2]掉落汇总!$A$2:$A$871,N$1,[2]掉落汇总!$C$2:$C$871,$Q$2)/$Q$3)*宝箱投放计算!M237</f>
        <v>3.9341037619867215E-2</v>
      </c>
      <c r="O237">
        <f ca="1">(SUMIFS(OFFSET([2]掉落汇总!$C$2:$C$871,,MATCH($B237,[2]掉落汇总!$D$1:$M$1)),[2]掉落汇总!$A$2:$A$871,O$1,[2]掉落汇总!$C$2:$C$871,$Q$1)+SUMIFS(OFFSET([2]掉落汇总!$C$2:$C$871,,MATCH($B237,[2]掉落汇总!$D$1:$M$1)),[2]掉落汇总!$A$2:$A$871,O$1,[2]掉落汇总!$C$2:$C$871,$Q$2)/$Q$3)*宝箱投放计算!N237</f>
        <v>8.2982769549933721E-2</v>
      </c>
    </row>
    <row r="238" spans="1:15" x14ac:dyDescent="0.2">
      <c r="A238">
        <f>玩家成长时间线!A238</f>
        <v>237</v>
      </c>
      <c r="B238">
        <f>玩家成长时间线!B238</f>
        <v>10</v>
      </c>
      <c r="C238">
        <f ca="1">SUM($D$2:D238)</f>
        <v>612.34084787704819</v>
      </c>
      <c r="D238">
        <f t="shared" ca="1" si="3"/>
        <v>1.4371465846661282</v>
      </c>
      <c r="E238">
        <f ca="1">(SUMIFS(OFFSET([2]掉落汇总!$C$2:$C$871,,MATCH($B238,[2]掉落汇总!$D$1:$M$1)),[2]掉落汇总!$A$2:$A$871,E$1,[2]掉落汇总!$C$2:$C$871,$Q$1)+SUMIFS(OFFSET([2]掉落汇总!$C$2:$C$871,,MATCH($B238,[2]掉落汇总!$D$1:$M$1)),[2]掉落汇总!$A$2:$A$871,E$1,[2]掉落汇总!$C$2:$C$871,$Q$2)/$Q$3)*宝箱投放计算!D238</f>
        <v>0.39941925302472381</v>
      </c>
      <c r="F238">
        <f ca="1">(SUMIFS(OFFSET([2]掉落汇总!$C$2:$C$871,,MATCH($B238,[2]掉落汇总!$D$1:$M$1)),[2]掉落汇总!$A$2:$A$871,F$1,[2]掉落汇总!$C$2:$C$871,$Q$1)+SUMIFS(OFFSET([2]掉落汇总!$C$2:$C$871,,MATCH($B238,[2]掉落汇总!$D$1:$M$1)),[2]掉落汇总!$A$2:$A$871,F$1,[2]掉落汇总!$C$2:$C$871,$Q$2)/$Q$3)*宝箱投放计算!E238</f>
        <v>0.61962134251290868</v>
      </c>
      <c r="G238">
        <f ca="1">(SUMIFS(OFFSET([2]掉落汇总!$C$2:$C$871,,MATCH($B238,[2]掉落汇总!$D$1:$M$1)),[2]掉落汇总!$A$2:$A$871,G$1,[2]掉落汇总!$C$2:$C$871,$Q$1)+SUMIFS(OFFSET([2]掉落汇总!$C$2:$C$871,,MATCH($B238,[2]掉落汇总!$D$1:$M$1)),[2]掉落汇总!$A$2:$A$871,G$1,[2]掉落汇总!$C$2:$C$871,$Q$2)/$Q$3)*宝箱投放计算!F238</f>
        <v>0</v>
      </c>
      <c r="H238">
        <f ca="1">(SUMIFS(OFFSET([2]掉落汇总!$C$2:$C$871,,MATCH($B238,[2]掉落汇总!$D$1:$M$1)),[2]掉落汇总!$A$2:$A$871,H$1,[2]掉落汇总!$C$2:$C$871,$Q$1)+SUMIFS(OFFSET([2]掉落汇总!$C$2:$C$871,,MATCH($B238,[2]掉落汇总!$D$1:$M$1)),[2]掉落汇总!$A$2:$A$871,H$1,[2]掉落汇总!$C$2:$C$871,$Q$2)/$Q$3)*宝箱投放计算!G238</f>
        <v>0</v>
      </c>
      <c r="I238">
        <f ca="1">(SUMIFS(OFFSET([2]掉落汇总!$C$2:$C$871,,MATCH($B238,[2]掉落汇总!$D$1:$M$1)),[2]掉落汇总!$A$2:$A$871,I$1,[2]掉落汇总!$C$2:$C$871,$Q$1)+SUMIFS(OFFSET([2]掉落汇总!$C$2:$C$871,,MATCH($B238,[2]掉落汇总!$D$1:$M$1)),[2]掉落汇总!$A$2:$A$871,I$1,[2]掉落汇总!$C$2:$C$871,$Q$2)/$Q$3)*宝箱投放计算!H238</f>
        <v>0</v>
      </c>
      <c r="J238">
        <f ca="1">(SUMIFS(OFFSET([2]掉落汇总!$C$2:$C$871,,MATCH($B238,[2]掉落汇总!$D$1:$M$1)),[2]掉落汇总!$A$2:$A$871,J$1,[2]掉落汇总!$C$2:$C$871,$Q$1)+SUMIFS(OFFSET([2]掉落汇总!$C$2:$C$871,,MATCH($B238,[2]掉落汇总!$D$1:$M$1)),[2]掉落汇总!$A$2:$A$871,J$1,[2]掉落汇总!$C$2:$C$871,$Q$2)/$Q$3)*宝箱投放计算!I238</f>
        <v>0</v>
      </c>
      <c r="K238">
        <f ca="1">(SUMIFS(OFFSET([2]掉落汇总!$C$2:$C$871,,MATCH($B238,[2]掉落汇总!$D$1:$M$1)),[2]掉落汇总!$A$2:$A$871,K$1,[2]掉落汇总!$C$2:$C$871,$Q$1)+SUMIFS(OFFSET([2]掉落汇总!$C$2:$C$871,,MATCH($B238,[2]掉落汇总!$D$1:$M$1)),[2]掉落汇总!$A$2:$A$871,K$1,[2]掉落汇总!$C$2:$C$871,$Q$2)/$Q$3)*宝箱投放计算!J238</f>
        <v>0</v>
      </c>
      <c r="L238">
        <f ca="1">(SUMIFS(OFFSET([2]掉落汇总!$C$2:$C$871,,MATCH($B238,[2]掉落汇总!$D$1:$M$1)),[2]掉落汇总!$A$2:$A$871,L$1,[2]掉落汇总!$C$2:$C$871,$Q$1)+SUMIFS(OFFSET([2]掉落汇总!$C$2:$C$871,,MATCH($B238,[2]掉落汇总!$D$1:$M$1)),[2]掉落汇总!$A$2:$A$871,L$1,[2]掉落汇总!$C$2:$C$871,$Q$2)/$Q$3)*宝箱投放计算!K238</f>
        <v>0.14863748967795209</v>
      </c>
      <c r="M238">
        <f ca="1">(SUMIFS(OFFSET([2]掉落汇总!$C$2:$C$871,,MATCH($B238,[2]掉落汇总!$D$1:$M$1)),[2]掉落汇总!$A$2:$A$871,M$1,[2]掉落汇总!$C$2:$C$871,$Q$1)+SUMIFS(OFFSET([2]掉落汇总!$C$2:$C$871,,MATCH($B238,[2]掉落汇总!$D$1:$M$1)),[2]掉落汇总!$A$2:$A$871,M$1,[2]掉落汇总!$C$2:$C$871,$Q$2)/$Q$3)*宝箱投放计算!L238</f>
        <v>0.14714469228074273</v>
      </c>
      <c r="N238">
        <f ca="1">(SUMIFS(OFFSET([2]掉落汇总!$C$2:$C$871,,MATCH($B238,[2]掉落汇总!$D$1:$M$1)),[2]掉落汇总!$A$2:$A$871,N$1,[2]掉落汇总!$C$2:$C$871,$Q$1)+SUMIFS(OFFSET([2]掉落汇总!$C$2:$C$871,,MATCH($B238,[2]掉落汇总!$D$1:$M$1)),[2]掉落汇总!$A$2:$A$871,N$1,[2]掉落汇总!$C$2:$C$871,$Q$2)/$Q$3)*宝箱投放计算!M238</f>
        <v>3.9341037619867215E-2</v>
      </c>
      <c r="O238">
        <f ca="1">(SUMIFS(OFFSET([2]掉落汇总!$C$2:$C$871,,MATCH($B238,[2]掉落汇总!$D$1:$M$1)),[2]掉落汇总!$A$2:$A$871,O$1,[2]掉落汇总!$C$2:$C$871,$Q$1)+SUMIFS(OFFSET([2]掉落汇总!$C$2:$C$871,,MATCH($B238,[2]掉落汇总!$D$1:$M$1)),[2]掉落汇总!$A$2:$A$871,O$1,[2]掉落汇总!$C$2:$C$871,$Q$2)/$Q$3)*宝箱投放计算!N238</f>
        <v>8.2982769549933721E-2</v>
      </c>
    </row>
    <row r="239" spans="1:15" x14ac:dyDescent="0.2">
      <c r="A239">
        <f>玩家成长时间线!A239</f>
        <v>238</v>
      </c>
      <c r="B239">
        <f>玩家成长时间线!B239</f>
        <v>8</v>
      </c>
      <c r="C239">
        <f ca="1">SUM($D$2:D239)</f>
        <v>615.67315950634372</v>
      </c>
      <c r="D239">
        <f t="shared" ca="1" si="3"/>
        <v>3.3323116292954769</v>
      </c>
      <c r="E239">
        <f ca="1">(SUMIFS(OFFSET([2]掉落汇总!$C$2:$C$871,,MATCH($B239,[2]掉落汇总!$D$1:$M$1)),[2]掉落汇总!$A$2:$A$871,E$1,[2]掉落汇总!$C$2:$C$871,$Q$1)+SUMIFS(OFFSET([2]掉落汇总!$C$2:$C$871,,MATCH($B239,[2]掉落汇总!$D$1:$M$1)),[2]掉落汇总!$A$2:$A$871,E$1,[2]掉落汇总!$C$2:$C$871,$Q$2)/$Q$3)*宝箱投放计算!D239</f>
        <v>0.41240769230769231</v>
      </c>
      <c r="F239">
        <f ca="1">(SUMIFS(OFFSET([2]掉落汇总!$C$2:$C$871,,MATCH($B239,[2]掉落汇总!$D$1:$M$1)),[2]掉落汇总!$A$2:$A$871,F$1,[2]掉落汇总!$C$2:$C$871,$Q$1)+SUMIFS(OFFSET([2]掉落汇总!$C$2:$C$871,,MATCH($B239,[2]掉落汇总!$D$1:$M$1)),[2]掉落汇总!$A$2:$A$871,F$1,[2]掉落汇总!$C$2:$C$871,$Q$2)/$Q$3)*宝箱投放计算!E239</f>
        <v>0.49569707401032698</v>
      </c>
      <c r="G239">
        <f ca="1">(SUMIFS(OFFSET([2]掉落汇总!$C$2:$C$871,,MATCH($B239,[2]掉落汇总!$D$1:$M$1)),[2]掉落汇总!$A$2:$A$871,G$1,[2]掉落汇总!$C$2:$C$871,$Q$1)+SUMIFS(OFFSET([2]掉落汇总!$C$2:$C$871,,MATCH($B239,[2]掉落汇总!$D$1:$M$1)),[2]掉落汇总!$A$2:$A$871,G$1,[2]掉落汇总!$C$2:$C$871,$Q$2)/$Q$3)*宝箱投放计算!F239</f>
        <v>1.0190452324270141</v>
      </c>
      <c r="H239">
        <f ca="1">(SUMIFS(OFFSET([2]掉落汇总!$C$2:$C$871,,MATCH($B239,[2]掉落汇总!$D$1:$M$1)),[2]掉落汇总!$A$2:$A$871,H$1,[2]掉落汇总!$C$2:$C$871,$Q$1)+SUMIFS(OFFSET([2]掉落汇总!$C$2:$C$871,,MATCH($B239,[2]掉落汇总!$D$1:$M$1)),[2]掉落汇总!$A$2:$A$871,H$1,[2]掉落汇总!$C$2:$C$871,$Q$2)/$Q$3)*宝箱投放计算!G239</f>
        <v>0</v>
      </c>
      <c r="I239">
        <f ca="1">(SUMIFS(OFFSET([2]掉落汇总!$C$2:$C$871,,MATCH($B239,[2]掉落汇总!$D$1:$M$1)),[2]掉落汇总!$A$2:$A$871,I$1,[2]掉落汇总!$C$2:$C$871,$Q$1)+SUMIFS(OFFSET([2]掉落汇总!$C$2:$C$871,,MATCH($B239,[2]掉落汇总!$D$1:$M$1)),[2]掉落汇总!$A$2:$A$871,I$1,[2]掉落汇总!$C$2:$C$871,$Q$2)/$Q$3)*宝箱投放计算!H239</f>
        <v>0.98705564142194746</v>
      </c>
      <c r="J239">
        <f ca="1">(SUMIFS(OFFSET([2]掉落汇总!$C$2:$C$871,,MATCH($B239,[2]掉落汇总!$D$1:$M$1)),[2]掉落汇总!$A$2:$A$871,J$1,[2]掉落汇总!$C$2:$C$871,$Q$1)+SUMIFS(OFFSET([2]掉落汇总!$C$2:$C$871,,MATCH($B239,[2]掉落汇总!$D$1:$M$1)),[2]掉落汇总!$A$2:$A$871,J$1,[2]掉落汇总!$C$2:$C$871,$Q$2)/$Q$3)*宝箱投放计算!I239</f>
        <v>0</v>
      </c>
      <c r="K239">
        <f ca="1">(SUMIFS(OFFSET([2]掉落汇总!$C$2:$C$871,,MATCH($B239,[2]掉落汇总!$D$1:$M$1)),[2]掉落汇总!$A$2:$A$871,K$1,[2]掉落汇总!$C$2:$C$871,$Q$1)+SUMIFS(OFFSET([2]掉落汇总!$C$2:$C$871,,MATCH($B239,[2]掉落汇总!$D$1:$M$1)),[2]掉落汇总!$A$2:$A$871,K$1,[2]掉落汇总!$C$2:$C$871,$Q$2)/$Q$3)*宝箱投放计算!J239</f>
        <v>0</v>
      </c>
      <c r="L239">
        <f ca="1">(SUMIFS(OFFSET([2]掉落汇总!$C$2:$C$871,,MATCH($B239,[2]掉落汇总!$D$1:$M$1)),[2]掉落汇总!$A$2:$A$871,L$1,[2]掉落汇总!$C$2:$C$871,$Q$1)+SUMIFS(OFFSET([2]掉落汇总!$C$2:$C$871,,MATCH($B239,[2]掉落汇总!$D$1:$M$1)),[2]掉落汇总!$A$2:$A$871,L$1,[2]掉落汇总!$C$2:$C$871,$Q$2)/$Q$3)*宝箱投放计算!K239</f>
        <v>0.14863748967795209</v>
      </c>
      <c r="M239">
        <f ca="1">(SUMIFS(OFFSET([2]掉落汇总!$C$2:$C$871,,MATCH($B239,[2]掉落汇总!$D$1:$M$1)),[2]掉落汇总!$A$2:$A$871,M$1,[2]掉落汇总!$C$2:$C$871,$Q$1)+SUMIFS(OFFSET([2]掉落汇总!$C$2:$C$871,,MATCH($B239,[2]掉落汇总!$D$1:$M$1)),[2]掉落汇总!$A$2:$A$871,M$1,[2]掉落汇总!$C$2:$C$871,$Q$2)/$Q$3)*宝箱投放计算!L239</f>
        <v>0.14714469228074273</v>
      </c>
      <c r="N239">
        <f ca="1">(SUMIFS(OFFSET([2]掉落汇总!$C$2:$C$871,,MATCH($B239,[2]掉落汇总!$D$1:$M$1)),[2]掉落汇总!$A$2:$A$871,N$1,[2]掉落汇总!$C$2:$C$871,$Q$1)+SUMIFS(OFFSET([2]掉落汇总!$C$2:$C$871,,MATCH($B239,[2]掉落汇总!$D$1:$M$1)),[2]掉落汇总!$A$2:$A$871,N$1,[2]掉落汇总!$C$2:$C$871,$Q$2)/$Q$3)*宝箱投放计算!M239</f>
        <v>3.9341037619867215E-2</v>
      </c>
      <c r="O239">
        <f ca="1">(SUMIFS(OFFSET([2]掉落汇总!$C$2:$C$871,,MATCH($B239,[2]掉落汇总!$D$1:$M$1)),[2]掉落汇总!$A$2:$A$871,O$1,[2]掉落汇总!$C$2:$C$871,$Q$1)+SUMIFS(OFFSET([2]掉落汇总!$C$2:$C$871,,MATCH($B239,[2]掉落汇总!$D$1:$M$1)),[2]掉落汇总!$A$2:$A$871,O$1,[2]掉落汇总!$C$2:$C$871,$Q$2)/$Q$3)*宝箱投放计算!N239</f>
        <v>8.2982769549933721E-2</v>
      </c>
    </row>
    <row r="240" spans="1:15" x14ac:dyDescent="0.2">
      <c r="A240">
        <f>玩家成长时间线!A240</f>
        <v>239</v>
      </c>
      <c r="B240">
        <f>玩家成长时间线!B240</f>
        <v>8</v>
      </c>
      <c r="C240">
        <f ca="1">SUM($D$2:D240)</f>
        <v>617.00110103102099</v>
      </c>
      <c r="D240">
        <f t="shared" ca="1" si="3"/>
        <v>1.3279415246772841</v>
      </c>
      <c r="E240">
        <f ca="1">(SUMIFS(OFFSET([2]掉落汇总!$C$2:$C$871,,MATCH($B240,[2]掉落汇总!$D$1:$M$1)),[2]掉落汇总!$A$2:$A$871,E$1,[2]掉落汇总!$C$2:$C$871,$Q$1)+SUMIFS(OFFSET([2]掉落汇总!$C$2:$C$871,,MATCH($B240,[2]掉落汇总!$D$1:$M$1)),[2]掉落汇总!$A$2:$A$871,E$1,[2]掉落汇总!$C$2:$C$871,$Q$2)/$Q$3)*宝箱投放计算!D240</f>
        <v>0.41413846153846151</v>
      </c>
      <c r="F240">
        <f ca="1">(SUMIFS(OFFSET([2]掉落汇总!$C$2:$C$871,,MATCH($B240,[2]掉落汇总!$D$1:$M$1)),[2]掉落汇总!$A$2:$A$871,F$1,[2]掉落汇总!$C$2:$C$871,$Q$1)+SUMIFS(OFFSET([2]掉落汇总!$C$2:$C$871,,MATCH($B240,[2]掉落汇总!$D$1:$M$1)),[2]掉落汇总!$A$2:$A$871,F$1,[2]掉落汇总!$C$2:$C$871,$Q$2)/$Q$3)*宝箱投放计算!E240</f>
        <v>0.49569707401032698</v>
      </c>
      <c r="G240">
        <f ca="1">(SUMIFS(OFFSET([2]掉落汇总!$C$2:$C$871,,MATCH($B240,[2]掉落汇总!$D$1:$M$1)),[2]掉落汇总!$A$2:$A$871,G$1,[2]掉落汇总!$C$2:$C$871,$Q$1)+SUMIFS(OFFSET([2]掉落汇总!$C$2:$C$871,,MATCH($B240,[2]掉落汇总!$D$1:$M$1)),[2]掉落汇总!$A$2:$A$871,G$1,[2]掉落汇总!$C$2:$C$871,$Q$2)/$Q$3)*宝箱投放计算!F240</f>
        <v>0</v>
      </c>
      <c r="H240">
        <f ca="1">(SUMIFS(OFFSET([2]掉落汇总!$C$2:$C$871,,MATCH($B240,[2]掉落汇总!$D$1:$M$1)),[2]掉落汇总!$A$2:$A$871,H$1,[2]掉落汇总!$C$2:$C$871,$Q$1)+SUMIFS(OFFSET([2]掉落汇总!$C$2:$C$871,,MATCH($B240,[2]掉落汇总!$D$1:$M$1)),[2]掉落汇总!$A$2:$A$871,H$1,[2]掉落汇总!$C$2:$C$871,$Q$2)/$Q$3)*宝箱投放计算!G240</f>
        <v>0</v>
      </c>
      <c r="I240">
        <f ca="1">(SUMIFS(OFFSET([2]掉落汇总!$C$2:$C$871,,MATCH($B240,[2]掉落汇总!$D$1:$M$1)),[2]掉落汇总!$A$2:$A$871,I$1,[2]掉落汇总!$C$2:$C$871,$Q$1)+SUMIFS(OFFSET([2]掉落汇总!$C$2:$C$871,,MATCH($B240,[2]掉落汇总!$D$1:$M$1)),[2]掉落汇总!$A$2:$A$871,I$1,[2]掉落汇总!$C$2:$C$871,$Q$2)/$Q$3)*宝箱投放计算!H240</f>
        <v>0</v>
      </c>
      <c r="J240">
        <f ca="1">(SUMIFS(OFFSET([2]掉落汇总!$C$2:$C$871,,MATCH($B240,[2]掉落汇总!$D$1:$M$1)),[2]掉落汇总!$A$2:$A$871,J$1,[2]掉落汇总!$C$2:$C$871,$Q$1)+SUMIFS(OFFSET([2]掉落汇总!$C$2:$C$871,,MATCH($B240,[2]掉落汇总!$D$1:$M$1)),[2]掉落汇总!$A$2:$A$871,J$1,[2]掉落汇总!$C$2:$C$871,$Q$2)/$Q$3)*宝箱投放计算!I240</f>
        <v>0</v>
      </c>
      <c r="K240">
        <f ca="1">(SUMIFS(OFFSET([2]掉落汇总!$C$2:$C$871,,MATCH($B240,[2]掉落汇总!$D$1:$M$1)),[2]掉落汇总!$A$2:$A$871,K$1,[2]掉落汇总!$C$2:$C$871,$Q$1)+SUMIFS(OFFSET([2]掉落汇总!$C$2:$C$871,,MATCH($B240,[2]掉落汇总!$D$1:$M$1)),[2]掉落汇总!$A$2:$A$871,K$1,[2]掉落汇总!$C$2:$C$871,$Q$2)/$Q$3)*宝箱投放计算!J240</f>
        <v>0</v>
      </c>
      <c r="L240">
        <f ca="1">(SUMIFS(OFFSET([2]掉落汇总!$C$2:$C$871,,MATCH($B240,[2]掉落汇总!$D$1:$M$1)),[2]掉落汇总!$A$2:$A$871,L$1,[2]掉落汇总!$C$2:$C$871,$Q$1)+SUMIFS(OFFSET([2]掉落汇总!$C$2:$C$871,,MATCH($B240,[2]掉落汇总!$D$1:$M$1)),[2]掉落汇总!$A$2:$A$871,L$1,[2]掉落汇总!$C$2:$C$871,$Q$2)/$Q$3)*宝箱投放计算!K240</f>
        <v>0.14863748967795209</v>
      </c>
      <c r="M240">
        <f ca="1">(SUMIFS(OFFSET([2]掉落汇总!$C$2:$C$871,,MATCH($B240,[2]掉落汇总!$D$1:$M$1)),[2]掉落汇总!$A$2:$A$871,M$1,[2]掉落汇总!$C$2:$C$871,$Q$1)+SUMIFS(OFFSET([2]掉落汇总!$C$2:$C$871,,MATCH($B240,[2]掉落汇总!$D$1:$M$1)),[2]掉落汇总!$A$2:$A$871,M$1,[2]掉落汇总!$C$2:$C$871,$Q$2)/$Q$3)*宝箱投放计算!L240</f>
        <v>0.14714469228074273</v>
      </c>
      <c r="N240">
        <f ca="1">(SUMIFS(OFFSET([2]掉落汇总!$C$2:$C$871,,MATCH($B240,[2]掉落汇总!$D$1:$M$1)),[2]掉落汇总!$A$2:$A$871,N$1,[2]掉落汇总!$C$2:$C$871,$Q$1)+SUMIFS(OFFSET([2]掉落汇总!$C$2:$C$871,,MATCH($B240,[2]掉落汇总!$D$1:$M$1)),[2]掉落汇总!$A$2:$A$871,N$1,[2]掉落汇总!$C$2:$C$871,$Q$2)/$Q$3)*宝箱投放计算!M240</f>
        <v>3.9341037619867215E-2</v>
      </c>
      <c r="O240">
        <f ca="1">(SUMIFS(OFFSET([2]掉落汇总!$C$2:$C$871,,MATCH($B240,[2]掉落汇总!$D$1:$M$1)),[2]掉落汇总!$A$2:$A$871,O$1,[2]掉落汇总!$C$2:$C$871,$Q$1)+SUMIFS(OFFSET([2]掉落汇总!$C$2:$C$871,,MATCH($B240,[2]掉落汇总!$D$1:$M$1)),[2]掉落汇总!$A$2:$A$871,O$1,[2]掉落汇总!$C$2:$C$871,$Q$2)/$Q$3)*宝箱投放计算!N240</f>
        <v>8.2982769549933721E-2</v>
      </c>
    </row>
    <row r="241" spans="1:15" x14ac:dyDescent="0.2">
      <c r="A241">
        <f>玩家成长时间线!A241</f>
        <v>240</v>
      </c>
      <c r="B241">
        <f>玩家成长时间线!B241</f>
        <v>8</v>
      </c>
      <c r="C241">
        <f ca="1">SUM($D$2:D241)</f>
        <v>618.36538870954439</v>
      </c>
      <c r="D241">
        <f t="shared" ca="1" si="3"/>
        <v>1.3642876785234381</v>
      </c>
      <c r="E241">
        <f ca="1">(SUMIFS(OFFSET([2]掉落汇总!$C$2:$C$871,,MATCH($B241,[2]掉落汇总!$D$1:$M$1)),[2]掉落汇总!$A$2:$A$871,E$1,[2]掉落汇总!$C$2:$C$871,$Q$1)+SUMIFS(OFFSET([2]掉落汇总!$C$2:$C$871,,MATCH($B241,[2]掉落汇总!$D$1:$M$1)),[2]掉落汇总!$A$2:$A$871,E$1,[2]掉落汇总!$C$2:$C$871,$Q$2)/$Q$3)*宝箱投放计算!D241</f>
        <v>0.45048461538461532</v>
      </c>
      <c r="F241">
        <f ca="1">(SUMIFS(OFFSET([2]掉落汇总!$C$2:$C$871,,MATCH($B241,[2]掉落汇总!$D$1:$M$1)),[2]掉落汇总!$A$2:$A$871,F$1,[2]掉落汇总!$C$2:$C$871,$Q$1)+SUMIFS(OFFSET([2]掉落汇总!$C$2:$C$871,,MATCH($B241,[2]掉落汇总!$D$1:$M$1)),[2]掉落汇总!$A$2:$A$871,F$1,[2]掉落汇总!$C$2:$C$871,$Q$2)/$Q$3)*宝箱投放计算!E241</f>
        <v>0.49569707401032698</v>
      </c>
      <c r="G241">
        <f ca="1">(SUMIFS(OFFSET([2]掉落汇总!$C$2:$C$871,,MATCH($B241,[2]掉落汇总!$D$1:$M$1)),[2]掉落汇总!$A$2:$A$871,G$1,[2]掉落汇总!$C$2:$C$871,$Q$1)+SUMIFS(OFFSET([2]掉落汇总!$C$2:$C$871,,MATCH($B241,[2]掉落汇总!$D$1:$M$1)),[2]掉落汇总!$A$2:$A$871,G$1,[2]掉落汇总!$C$2:$C$871,$Q$2)/$Q$3)*宝箱投放计算!F241</f>
        <v>0</v>
      </c>
      <c r="H241">
        <f ca="1">(SUMIFS(OFFSET([2]掉落汇总!$C$2:$C$871,,MATCH($B241,[2]掉落汇总!$D$1:$M$1)),[2]掉落汇总!$A$2:$A$871,H$1,[2]掉落汇总!$C$2:$C$871,$Q$1)+SUMIFS(OFFSET([2]掉落汇总!$C$2:$C$871,,MATCH($B241,[2]掉落汇总!$D$1:$M$1)),[2]掉落汇总!$A$2:$A$871,H$1,[2]掉落汇总!$C$2:$C$871,$Q$2)/$Q$3)*宝箱投放计算!G241</f>
        <v>0</v>
      </c>
      <c r="I241">
        <f ca="1">(SUMIFS(OFFSET([2]掉落汇总!$C$2:$C$871,,MATCH($B241,[2]掉落汇总!$D$1:$M$1)),[2]掉落汇总!$A$2:$A$871,I$1,[2]掉落汇总!$C$2:$C$871,$Q$1)+SUMIFS(OFFSET([2]掉落汇总!$C$2:$C$871,,MATCH($B241,[2]掉落汇总!$D$1:$M$1)),[2]掉落汇总!$A$2:$A$871,I$1,[2]掉落汇总!$C$2:$C$871,$Q$2)/$Q$3)*宝箱投放计算!H241</f>
        <v>0</v>
      </c>
      <c r="J241">
        <f ca="1">(SUMIFS(OFFSET([2]掉落汇总!$C$2:$C$871,,MATCH($B241,[2]掉落汇总!$D$1:$M$1)),[2]掉落汇总!$A$2:$A$871,J$1,[2]掉落汇总!$C$2:$C$871,$Q$1)+SUMIFS(OFFSET([2]掉落汇总!$C$2:$C$871,,MATCH($B241,[2]掉落汇总!$D$1:$M$1)),[2]掉落汇总!$A$2:$A$871,J$1,[2]掉落汇总!$C$2:$C$871,$Q$2)/$Q$3)*宝箱投放计算!I241</f>
        <v>0</v>
      </c>
      <c r="K241">
        <f ca="1">(SUMIFS(OFFSET([2]掉落汇总!$C$2:$C$871,,MATCH($B241,[2]掉落汇总!$D$1:$M$1)),[2]掉落汇总!$A$2:$A$871,K$1,[2]掉落汇总!$C$2:$C$871,$Q$1)+SUMIFS(OFFSET([2]掉落汇总!$C$2:$C$871,,MATCH($B241,[2]掉落汇总!$D$1:$M$1)),[2]掉落汇总!$A$2:$A$871,K$1,[2]掉落汇总!$C$2:$C$871,$Q$2)/$Q$3)*宝箱投放计算!J241</f>
        <v>0</v>
      </c>
      <c r="L241">
        <f ca="1">(SUMIFS(OFFSET([2]掉落汇总!$C$2:$C$871,,MATCH($B241,[2]掉落汇总!$D$1:$M$1)),[2]掉落汇总!$A$2:$A$871,L$1,[2]掉落汇总!$C$2:$C$871,$Q$1)+SUMIFS(OFFSET([2]掉落汇总!$C$2:$C$871,,MATCH($B241,[2]掉落汇总!$D$1:$M$1)),[2]掉落汇总!$A$2:$A$871,L$1,[2]掉落汇总!$C$2:$C$871,$Q$2)/$Q$3)*宝箱投放计算!K241</f>
        <v>0.14863748967795209</v>
      </c>
      <c r="M241">
        <f ca="1">(SUMIFS(OFFSET([2]掉落汇总!$C$2:$C$871,,MATCH($B241,[2]掉落汇总!$D$1:$M$1)),[2]掉落汇总!$A$2:$A$871,M$1,[2]掉落汇总!$C$2:$C$871,$Q$1)+SUMIFS(OFFSET([2]掉落汇总!$C$2:$C$871,,MATCH($B241,[2]掉落汇总!$D$1:$M$1)),[2]掉落汇总!$A$2:$A$871,M$1,[2]掉落汇总!$C$2:$C$871,$Q$2)/$Q$3)*宝箱投放计算!L241</f>
        <v>0.14714469228074273</v>
      </c>
      <c r="N241">
        <f ca="1">(SUMIFS(OFFSET([2]掉落汇总!$C$2:$C$871,,MATCH($B241,[2]掉落汇总!$D$1:$M$1)),[2]掉落汇总!$A$2:$A$871,N$1,[2]掉落汇总!$C$2:$C$871,$Q$1)+SUMIFS(OFFSET([2]掉落汇总!$C$2:$C$871,,MATCH($B241,[2]掉落汇总!$D$1:$M$1)),[2]掉落汇总!$A$2:$A$871,N$1,[2]掉落汇总!$C$2:$C$871,$Q$2)/$Q$3)*宝箱投放计算!M241</f>
        <v>3.9341037619867215E-2</v>
      </c>
      <c r="O241">
        <f ca="1">(SUMIFS(OFFSET([2]掉落汇总!$C$2:$C$871,,MATCH($B241,[2]掉落汇总!$D$1:$M$1)),[2]掉落汇总!$A$2:$A$871,O$1,[2]掉落汇总!$C$2:$C$871,$Q$1)+SUMIFS(OFFSET([2]掉落汇总!$C$2:$C$871,,MATCH($B241,[2]掉落汇总!$D$1:$M$1)),[2]掉落汇总!$A$2:$A$871,O$1,[2]掉落汇总!$C$2:$C$871,$Q$2)/$Q$3)*宝箱投放计算!N241</f>
        <v>8.2982769549933721E-2</v>
      </c>
    </row>
    <row r="242" spans="1:15" x14ac:dyDescent="0.2">
      <c r="A242">
        <f>玩家成长时间线!A242</f>
        <v>241</v>
      </c>
      <c r="B242">
        <f>玩家成长时间线!B242</f>
        <v>9</v>
      </c>
      <c r="C242">
        <f ca="1">SUM($D$2:D242)</f>
        <v>624.20766495918497</v>
      </c>
      <c r="D242">
        <f t="shared" ca="1" si="3"/>
        <v>5.8422762496405918</v>
      </c>
      <c r="E242">
        <f ca="1">(SUMIFS(OFFSET([2]掉落汇总!$C$2:$C$871,,MATCH($B242,[2]掉落汇总!$D$1:$M$1)),[2]掉落汇总!$A$2:$A$871,E$1,[2]掉落汇总!$C$2:$C$871,$Q$1)+SUMIFS(OFFSET([2]掉落汇总!$C$2:$C$871,,MATCH($B242,[2]掉落汇总!$D$1:$M$1)),[2]掉落汇总!$A$2:$A$871,E$1,[2]掉落汇总!$C$2:$C$871,$Q$2)/$Q$3)*宝箱投放计算!D242</f>
        <v>0.4209901853871319</v>
      </c>
      <c r="F242">
        <f ca="1">(SUMIFS(OFFSET([2]掉落汇总!$C$2:$C$871,,MATCH($B242,[2]掉落汇总!$D$1:$M$1)),[2]掉落汇总!$A$2:$A$871,F$1,[2]掉落汇总!$C$2:$C$871,$Q$1)+SUMIFS(OFFSET([2]掉落汇总!$C$2:$C$871,,MATCH($B242,[2]掉落汇总!$D$1:$M$1)),[2]掉落汇总!$A$2:$A$871,F$1,[2]掉落汇总!$C$2:$C$871,$Q$2)/$Q$3)*宝箱投放计算!E242</f>
        <v>0.61962134251290868</v>
      </c>
      <c r="G242">
        <f ca="1">(SUMIFS(OFFSET([2]掉落汇总!$C$2:$C$871,,MATCH($B242,[2]掉落汇总!$D$1:$M$1)),[2]掉落汇总!$A$2:$A$871,G$1,[2]掉落汇总!$C$2:$C$871,$Q$1)+SUMIFS(OFFSET([2]掉落汇总!$C$2:$C$871,,MATCH($B242,[2]掉落汇总!$D$1:$M$1)),[2]掉落汇总!$A$2:$A$871,G$1,[2]掉落汇总!$C$2:$C$871,$Q$2)/$Q$3)*宝箱投放计算!F242</f>
        <v>0</v>
      </c>
      <c r="H242">
        <f ca="1">(SUMIFS(OFFSET([2]掉落汇总!$C$2:$C$871,,MATCH($B242,[2]掉落汇总!$D$1:$M$1)),[2]掉落汇总!$A$2:$A$871,H$1,[2]掉落汇总!$C$2:$C$871,$Q$1)+SUMIFS(OFFSET([2]掉落汇总!$C$2:$C$871,,MATCH($B242,[2]掉落汇总!$D$1:$M$1)),[2]掉落汇总!$A$2:$A$871,H$1,[2]掉落汇总!$C$2:$C$871,$Q$2)/$Q$3)*宝箱投放计算!G242</f>
        <v>0</v>
      </c>
      <c r="I242">
        <f ca="1">(SUMIFS(OFFSET([2]掉落汇总!$C$2:$C$871,,MATCH($B242,[2]掉落汇总!$D$1:$M$1)),[2]掉落汇总!$A$2:$A$871,I$1,[2]掉落汇总!$C$2:$C$871,$Q$1)+SUMIFS(OFFSET([2]掉落汇总!$C$2:$C$871,,MATCH($B242,[2]掉落汇总!$D$1:$M$1)),[2]掉落汇总!$A$2:$A$871,I$1,[2]掉落汇总!$C$2:$C$871,$Q$2)/$Q$3)*宝箱投放计算!H242</f>
        <v>0.89605873261205571</v>
      </c>
      <c r="J242">
        <f ca="1">(SUMIFS(OFFSET([2]掉落汇总!$C$2:$C$871,,MATCH($B242,[2]掉落汇总!$D$1:$M$1)),[2]掉落汇总!$A$2:$A$871,J$1,[2]掉落汇总!$C$2:$C$871,$Q$1)+SUMIFS(OFFSET([2]掉落汇总!$C$2:$C$871,,MATCH($B242,[2]掉落汇总!$D$1:$M$1)),[2]掉落汇总!$A$2:$A$871,J$1,[2]掉落汇总!$C$2:$C$871,$Q$2)/$Q$3)*宝箱投放计算!I242</f>
        <v>3.4874999999999998</v>
      </c>
      <c r="K242">
        <f ca="1">(SUMIFS(OFFSET([2]掉落汇总!$C$2:$C$871,,MATCH($B242,[2]掉落汇总!$D$1:$M$1)),[2]掉落汇总!$A$2:$A$871,K$1,[2]掉落汇总!$C$2:$C$871,$Q$1)+SUMIFS(OFFSET([2]掉落汇总!$C$2:$C$871,,MATCH($B242,[2]掉落汇总!$D$1:$M$1)),[2]掉落汇总!$A$2:$A$871,K$1,[2]掉落汇总!$C$2:$C$871,$Q$2)/$Q$3)*宝箱投放计算!J242</f>
        <v>0</v>
      </c>
      <c r="L242">
        <f ca="1">(SUMIFS(OFFSET([2]掉落汇总!$C$2:$C$871,,MATCH($B242,[2]掉落汇总!$D$1:$M$1)),[2]掉落汇总!$A$2:$A$871,L$1,[2]掉落汇总!$C$2:$C$871,$Q$1)+SUMIFS(OFFSET([2]掉落汇总!$C$2:$C$871,,MATCH($B242,[2]掉落汇总!$D$1:$M$1)),[2]掉落汇总!$A$2:$A$871,L$1,[2]掉落汇总!$C$2:$C$871,$Q$2)/$Q$3)*宝箱投放计算!K242</f>
        <v>0.14863748967795209</v>
      </c>
      <c r="M242">
        <f ca="1">(SUMIFS(OFFSET([2]掉落汇总!$C$2:$C$871,,MATCH($B242,[2]掉落汇总!$D$1:$M$1)),[2]掉落汇总!$A$2:$A$871,M$1,[2]掉落汇总!$C$2:$C$871,$Q$1)+SUMIFS(OFFSET([2]掉落汇总!$C$2:$C$871,,MATCH($B242,[2]掉落汇总!$D$1:$M$1)),[2]掉落汇总!$A$2:$A$871,M$1,[2]掉落汇总!$C$2:$C$871,$Q$2)/$Q$3)*宝箱投放计算!L242</f>
        <v>0.14714469228074273</v>
      </c>
      <c r="N242">
        <f ca="1">(SUMIFS(OFFSET([2]掉落汇总!$C$2:$C$871,,MATCH($B242,[2]掉落汇总!$D$1:$M$1)),[2]掉落汇总!$A$2:$A$871,N$1,[2]掉落汇总!$C$2:$C$871,$Q$1)+SUMIFS(OFFSET([2]掉落汇总!$C$2:$C$871,,MATCH($B242,[2]掉落汇总!$D$1:$M$1)),[2]掉落汇总!$A$2:$A$871,N$1,[2]掉落汇总!$C$2:$C$871,$Q$2)/$Q$3)*宝箱投放计算!M242</f>
        <v>3.9341037619867215E-2</v>
      </c>
      <c r="O242">
        <f ca="1">(SUMIFS(OFFSET([2]掉落汇总!$C$2:$C$871,,MATCH($B242,[2]掉落汇总!$D$1:$M$1)),[2]掉落汇总!$A$2:$A$871,O$1,[2]掉落汇总!$C$2:$C$871,$Q$1)+SUMIFS(OFFSET([2]掉落汇总!$C$2:$C$871,,MATCH($B242,[2]掉落汇总!$D$1:$M$1)),[2]掉落汇总!$A$2:$A$871,O$1,[2]掉落汇总!$C$2:$C$871,$Q$2)/$Q$3)*宝箱投放计算!N242</f>
        <v>8.2982769549933721E-2</v>
      </c>
    </row>
    <row r="243" spans="1:15" x14ac:dyDescent="0.2">
      <c r="A243">
        <f>玩家成长时间线!A243</f>
        <v>242</v>
      </c>
      <c r="B243">
        <f>玩家成长时间线!B243</f>
        <v>9</v>
      </c>
      <c r="C243">
        <f ca="1">SUM($D$2:D243)</f>
        <v>625.66812729627895</v>
      </c>
      <c r="D243">
        <f t="shared" ca="1" si="3"/>
        <v>1.4604623370939671</v>
      </c>
      <c r="E243">
        <f ca="1">(SUMIFS(OFFSET([2]掉落汇总!$C$2:$C$871,,MATCH($B243,[2]掉落汇总!$D$1:$M$1)),[2]掉落汇总!$A$2:$A$871,E$1,[2]掉落汇总!$C$2:$C$871,$Q$1)+SUMIFS(OFFSET([2]掉落汇总!$C$2:$C$871,,MATCH($B243,[2]掉落汇总!$D$1:$M$1)),[2]掉落汇总!$A$2:$A$871,E$1,[2]掉落汇总!$C$2:$C$871,$Q$2)/$Q$3)*宝箱投放计算!D243</f>
        <v>0.42273500545256271</v>
      </c>
      <c r="F243">
        <f ca="1">(SUMIFS(OFFSET([2]掉落汇总!$C$2:$C$871,,MATCH($B243,[2]掉落汇总!$D$1:$M$1)),[2]掉落汇总!$A$2:$A$871,F$1,[2]掉落汇总!$C$2:$C$871,$Q$1)+SUMIFS(OFFSET([2]掉落汇总!$C$2:$C$871,,MATCH($B243,[2]掉落汇总!$D$1:$M$1)),[2]掉落汇总!$A$2:$A$871,F$1,[2]掉落汇总!$C$2:$C$871,$Q$2)/$Q$3)*宝箱投放计算!E243</f>
        <v>0.61962134251290868</v>
      </c>
      <c r="G243">
        <f ca="1">(SUMIFS(OFFSET([2]掉落汇总!$C$2:$C$871,,MATCH($B243,[2]掉落汇总!$D$1:$M$1)),[2]掉落汇总!$A$2:$A$871,G$1,[2]掉落汇总!$C$2:$C$871,$Q$1)+SUMIFS(OFFSET([2]掉落汇总!$C$2:$C$871,,MATCH($B243,[2]掉落汇总!$D$1:$M$1)),[2]掉落汇总!$A$2:$A$871,G$1,[2]掉落汇总!$C$2:$C$871,$Q$2)/$Q$3)*宝箱投放计算!F243</f>
        <v>0</v>
      </c>
      <c r="H243">
        <f ca="1">(SUMIFS(OFFSET([2]掉落汇总!$C$2:$C$871,,MATCH($B243,[2]掉落汇总!$D$1:$M$1)),[2]掉落汇总!$A$2:$A$871,H$1,[2]掉落汇总!$C$2:$C$871,$Q$1)+SUMIFS(OFFSET([2]掉落汇总!$C$2:$C$871,,MATCH($B243,[2]掉落汇总!$D$1:$M$1)),[2]掉落汇总!$A$2:$A$871,H$1,[2]掉落汇总!$C$2:$C$871,$Q$2)/$Q$3)*宝箱投放计算!G243</f>
        <v>0</v>
      </c>
      <c r="I243">
        <f ca="1">(SUMIFS(OFFSET([2]掉落汇总!$C$2:$C$871,,MATCH($B243,[2]掉落汇总!$D$1:$M$1)),[2]掉落汇总!$A$2:$A$871,I$1,[2]掉落汇总!$C$2:$C$871,$Q$1)+SUMIFS(OFFSET([2]掉落汇总!$C$2:$C$871,,MATCH($B243,[2]掉落汇总!$D$1:$M$1)),[2]掉落汇总!$A$2:$A$871,I$1,[2]掉落汇总!$C$2:$C$871,$Q$2)/$Q$3)*宝箱投放计算!H243</f>
        <v>0</v>
      </c>
      <c r="J243">
        <f ca="1">(SUMIFS(OFFSET([2]掉落汇总!$C$2:$C$871,,MATCH($B243,[2]掉落汇总!$D$1:$M$1)),[2]掉落汇总!$A$2:$A$871,J$1,[2]掉落汇总!$C$2:$C$871,$Q$1)+SUMIFS(OFFSET([2]掉落汇总!$C$2:$C$871,,MATCH($B243,[2]掉落汇总!$D$1:$M$1)),[2]掉落汇总!$A$2:$A$871,J$1,[2]掉落汇总!$C$2:$C$871,$Q$2)/$Q$3)*宝箱投放计算!I243</f>
        <v>0</v>
      </c>
      <c r="K243">
        <f ca="1">(SUMIFS(OFFSET([2]掉落汇总!$C$2:$C$871,,MATCH($B243,[2]掉落汇总!$D$1:$M$1)),[2]掉落汇总!$A$2:$A$871,K$1,[2]掉落汇总!$C$2:$C$871,$Q$1)+SUMIFS(OFFSET([2]掉落汇总!$C$2:$C$871,,MATCH($B243,[2]掉落汇总!$D$1:$M$1)),[2]掉落汇总!$A$2:$A$871,K$1,[2]掉落汇总!$C$2:$C$871,$Q$2)/$Q$3)*宝箱投放计算!J243</f>
        <v>0</v>
      </c>
      <c r="L243">
        <f ca="1">(SUMIFS(OFFSET([2]掉落汇总!$C$2:$C$871,,MATCH($B243,[2]掉落汇总!$D$1:$M$1)),[2]掉落汇总!$A$2:$A$871,L$1,[2]掉落汇总!$C$2:$C$871,$Q$1)+SUMIFS(OFFSET([2]掉落汇总!$C$2:$C$871,,MATCH($B243,[2]掉落汇总!$D$1:$M$1)),[2]掉落汇总!$A$2:$A$871,L$1,[2]掉落汇总!$C$2:$C$871,$Q$2)/$Q$3)*宝箱投放计算!K243</f>
        <v>0.14863748967795209</v>
      </c>
      <c r="M243">
        <f ca="1">(SUMIFS(OFFSET([2]掉落汇总!$C$2:$C$871,,MATCH($B243,[2]掉落汇总!$D$1:$M$1)),[2]掉落汇总!$A$2:$A$871,M$1,[2]掉落汇总!$C$2:$C$871,$Q$1)+SUMIFS(OFFSET([2]掉落汇总!$C$2:$C$871,,MATCH($B243,[2]掉落汇总!$D$1:$M$1)),[2]掉落汇总!$A$2:$A$871,M$1,[2]掉落汇总!$C$2:$C$871,$Q$2)/$Q$3)*宝箱投放计算!L243</f>
        <v>0.14714469228074273</v>
      </c>
      <c r="N243">
        <f ca="1">(SUMIFS(OFFSET([2]掉落汇总!$C$2:$C$871,,MATCH($B243,[2]掉落汇总!$D$1:$M$1)),[2]掉落汇总!$A$2:$A$871,N$1,[2]掉落汇总!$C$2:$C$871,$Q$1)+SUMIFS(OFFSET([2]掉落汇总!$C$2:$C$871,,MATCH($B243,[2]掉落汇总!$D$1:$M$1)),[2]掉落汇总!$A$2:$A$871,N$1,[2]掉落汇总!$C$2:$C$871,$Q$2)/$Q$3)*宝箱投放计算!M243</f>
        <v>3.9341037619867215E-2</v>
      </c>
      <c r="O243">
        <f ca="1">(SUMIFS(OFFSET([2]掉落汇总!$C$2:$C$871,,MATCH($B243,[2]掉落汇总!$D$1:$M$1)),[2]掉落汇总!$A$2:$A$871,O$1,[2]掉落汇总!$C$2:$C$871,$Q$1)+SUMIFS(OFFSET([2]掉落汇总!$C$2:$C$871,,MATCH($B243,[2]掉落汇总!$D$1:$M$1)),[2]掉落汇总!$A$2:$A$871,O$1,[2]掉落汇总!$C$2:$C$871,$Q$2)/$Q$3)*宝箱投放计算!N243</f>
        <v>8.2982769549933721E-2</v>
      </c>
    </row>
    <row r="244" spans="1:15" x14ac:dyDescent="0.2">
      <c r="A244">
        <f>玩家成长时间线!A244</f>
        <v>243</v>
      </c>
      <c r="B244">
        <f>玩家成长时间线!B244</f>
        <v>9</v>
      </c>
      <c r="C244">
        <f ca="1">SUM($D$2:D244)</f>
        <v>627.16523085474694</v>
      </c>
      <c r="D244">
        <f t="shared" ca="1" si="3"/>
        <v>1.4971035584680128</v>
      </c>
      <c r="E244">
        <f ca="1">(SUMIFS(OFFSET([2]掉落汇总!$C$2:$C$871,,MATCH($B244,[2]掉落汇总!$D$1:$M$1)),[2]掉落汇总!$A$2:$A$871,E$1,[2]掉落汇总!$C$2:$C$871,$Q$1)+SUMIFS(OFFSET([2]掉落汇总!$C$2:$C$871,,MATCH($B244,[2]掉落汇总!$D$1:$M$1)),[2]掉落汇总!$A$2:$A$871,E$1,[2]掉落汇总!$C$2:$C$871,$Q$2)/$Q$3)*宝箱投放计算!D244</f>
        <v>0.45937622682660845</v>
      </c>
      <c r="F244">
        <f ca="1">(SUMIFS(OFFSET([2]掉落汇总!$C$2:$C$871,,MATCH($B244,[2]掉落汇总!$D$1:$M$1)),[2]掉落汇总!$A$2:$A$871,F$1,[2]掉落汇总!$C$2:$C$871,$Q$1)+SUMIFS(OFFSET([2]掉落汇总!$C$2:$C$871,,MATCH($B244,[2]掉落汇总!$D$1:$M$1)),[2]掉落汇总!$A$2:$A$871,F$1,[2]掉落汇总!$C$2:$C$871,$Q$2)/$Q$3)*宝箱投放计算!E244</f>
        <v>0.61962134251290868</v>
      </c>
      <c r="G244">
        <f ca="1">(SUMIFS(OFFSET([2]掉落汇总!$C$2:$C$871,,MATCH($B244,[2]掉落汇总!$D$1:$M$1)),[2]掉落汇总!$A$2:$A$871,G$1,[2]掉落汇总!$C$2:$C$871,$Q$1)+SUMIFS(OFFSET([2]掉落汇总!$C$2:$C$871,,MATCH($B244,[2]掉落汇总!$D$1:$M$1)),[2]掉落汇总!$A$2:$A$871,G$1,[2]掉落汇总!$C$2:$C$871,$Q$2)/$Q$3)*宝箱投放计算!F244</f>
        <v>0</v>
      </c>
      <c r="H244">
        <f ca="1">(SUMIFS(OFFSET([2]掉落汇总!$C$2:$C$871,,MATCH($B244,[2]掉落汇总!$D$1:$M$1)),[2]掉落汇总!$A$2:$A$871,H$1,[2]掉落汇总!$C$2:$C$871,$Q$1)+SUMIFS(OFFSET([2]掉落汇总!$C$2:$C$871,,MATCH($B244,[2]掉落汇总!$D$1:$M$1)),[2]掉落汇总!$A$2:$A$871,H$1,[2]掉落汇总!$C$2:$C$871,$Q$2)/$Q$3)*宝箱投放计算!G244</f>
        <v>0</v>
      </c>
      <c r="I244">
        <f ca="1">(SUMIFS(OFFSET([2]掉落汇总!$C$2:$C$871,,MATCH($B244,[2]掉落汇总!$D$1:$M$1)),[2]掉落汇总!$A$2:$A$871,I$1,[2]掉落汇总!$C$2:$C$871,$Q$1)+SUMIFS(OFFSET([2]掉落汇总!$C$2:$C$871,,MATCH($B244,[2]掉落汇总!$D$1:$M$1)),[2]掉落汇总!$A$2:$A$871,I$1,[2]掉落汇总!$C$2:$C$871,$Q$2)/$Q$3)*宝箱投放计算!H244</f>
        <v>0</v>
      </c>
      <c r="J244">
        <f ca="1">(SUMIFS(OFFSET([2]掉落汇总!$C$2:$C$871,,MATCH($B244,[2]掉落汇总!$D$1:$M$1)),[2]掉落汇总!$A$2:$A$871,J$1,[2]掉落汇总!$C$2:$C$871,$Q$1)+SUMIFS(OFFSET([2]掉落汇总!$C$2:$C$871,,MATCH($B244,[2]掉落汇总!$D$1:$M$1)),[2]掉落汇总!$A$2:$A$871,J$1,[2]掉落汇总!$C$2:$C$871,$Q$2)/$Q$3)*宝箱投放计算!I244</f>
        <v>0</v>
      </c>
      <c r="K244">
        <f ca="1">(SUMIFS(OFFSET([2]掉落汇总!$C$2:$C$871,,MATCH($B244,[2]掉落汇总!$D$1:$M$1)),[2]掉落汇总!$A$2:$A$871,K$1,[2]掉落汇总!$C$2:$C$871,$Q$1)+SUMIFS(OFFSET([2]掉落汇总!$C$2:$C$871,,MATCH($B244,[2]掉落汇总!$D$1:$M$1)),[2]掉落汇总!$A$2:$A$871,K$1,[2]掉落汇总!$C$2:$C$871,$Q$2)/$Q$3)*宝箱投放计算!J244</f>
        <v>0</v>
      </c>
      <c r="L244">
        <f ca="1">(SUMIFS(OFFSET([2]掉落汇总!$C$2:$C$871,,MATCH($B244,[2]掉落汇总!$D$1:$M$1)),[2]掉落汇总!$A$2:$A$871,L$1,[2]掉落汇总!$C$2:$C$871,$Q$1)+SUMIFS(OFFSET([2]掉落汇总!$C$2:$C$871,,MATCH($B244,[2]掉落汇总!$D$1:$M$1)),[2]掉落汇总!$A$2:$A$871,L$1,[2]掉落汇总!$C$2:$C$871,$Q$2)/$Q$3)*宝箱投放计算!K244</f>
        <v>0.14863748967795209</v>
      </c>
      <c r="M244">
        <f ca="1">(SUMIFS(OFFSET([2]掉落汇总!$C$2:$C$871,,MATCH($B244,[2]掉落汇总!$D$1:$M$1)),[2]掉落汇总!$A$2:$A$871,M$1,[2]掉落汇总!$C$2:$C$871,$Q$1)+SUMIFS(OFFSET([2]掉落汇总!$C$2:$C$871,,MATCH($B244,[2]掉落汇总!$D$1:$M$1)),[2]掉落汇总!$A$2:$A$871,M$1,[2]掉落汇总!$C$2:$C$871,$Q$2)/$Q$3)*宝箱投放计算!L244</f>
        <v>0.14714469228074273</v>
      </c>
      <c r="N244">
        <f ca="1">(SUMIFS(OFFSET([2]掉落汇总!$C$2:$C$871,,MATCH($B244,[2]掉落汇总!$D$1:$M$1)),[2]掉落汇总!$A$2:$A$871,N$1,[2]掉落汇总!$C$2:$C$871,$Q$1)+SUMIFS(OFFSET([2]掉落汇总!$C$2:$C$871,,MATCH($B244,[2]掉落汇总!$D$1:$M$1)),[2]掉落汇总!$A$2:$A$871,N$1,[2]掉落汇总!$C$2:$C$871,$Q$2)/$Q$3)*宝箱投放计算!M244</f>
        <v>3.9341037619867215E-2</v>
      </c>
      <c r="O244">
        <f ca="1">(SUMIFS(OFFSET([2]掉落汇总!$C$2:$C$871,,MATCH($B244,[2]掉落汇总!$D$1:$M$1)),[2]掉落汇总!$A$2:$A$871,O$1,[2]掉落汇总!$C$2:$C$871,$Q$1)+SUMIFS(OFFSET([2]掉落汇总!$C$2:$C$871,,MATCH($B244,[2]掉落汇总!$D$1:$M$1)),[2]掉落汇总!$A$2:$A$871,O$1,[2]掉落汇总!$C$2:$C$871,$Q$2)/$Q$3)*宝箱投放计算!N244</f>
        <v>8.2982769549933721E-2</v>
      </c>
    </row>
    <row r="245" spans="1:15" x14ac:dyDescent="0.2">
      <c r="A245">
        <f>玩家成长时间线!A245</f>
        <v>244</v>
      </c>
      <c r="B245">
        <f>玩家成长时间线!B245</f>
        <v>10</v>
      </c>
      <c r="C245">
        <f ca="1">SUM($D$2:D245)</f>
        <v>632.33180949043651</v>
      </c>
      <c r="D245">
        <f t="shared" ca="1" si="3"/>
        <v>5.16657863568952</v>
      </c>
      <c r="E245">
        <f ca="1">(SUMIFS(OFFSET([2]掉落汇总!$C$2:$C$871,,MATCH($B245,[2]掉落汇总!$D$1:$M$1)),[2]掉落汇总!$A$2:$A$871,E$1,[2]掉落汇总!$C$2:$C$871,$Q$1)+SUMIFS(OFFSET([2]掉落汇总!$C$2:$C$871,,MATCH($B245,[2]掉落汇总!$D$1:$M$1)),[2]掉落汇总!$A$2:$A$871,E$1,[2]掉落汇总!$C$2:$C$871,$Q$2)/$Q$3)*宝箱投放计算!D245</f>
        <v>0.41120252498684901</v>
      </c>
      <c r="F245">
        <f ca="1">(SUMIFS(OFFSET([2]掉落汇总!$C$2:$C$871,,MATCH($B245,[2]掉落汇总!$D$1:$M$1)),[2]掉落汇总!$A$2:$A$871,F$1,[2]掉落汇总!$C$2:$C$871,$Q$1)+SUMIFS(OFFSET([2]掉落汇总!$C$2:$C$871,,MATCH($B245,[2]掉落汇总!$D$1:$M$1)),[2]掉落汇总!$A$2:$A$871,F$1,[2]掉落汇总!$C$2:$C$871,$Q$2)/$Q$3)*宝箱投放计算!E245</f>
        <v>0.61962134251290868</v>
      </c>
      <c r="G245">
        <f ca="1">(SUMIFS(OFFSET([2]掉落汇总!$C$2:$C$871,,MATCH($B245,[2]掉落汇总!$D$1:$M$1)),[2]掉落汇总!$A$2:$A$871,G$1,[2]掉落汇总!$C$2:$C$871,$Q$1)+SUMIFS(OFFSET([2]掉落汇总!$C$2:$C$871,,MATCH($B245,[2]掉落汇总!$D$1:$M$1)),[2]掉落汇总!$A$2:$A$871,G$1,[2]掉落汇总!$C$2:$C$871,$Q$2)/$Q$3)*宝箱投放计算!F245</f>
        <v>0</v>
      </c>
      <c r="H245">
        <f ca="1">(SUMIFS(OFFSET([2]掉落汇总!$C$2:$C$871,,MATCH($B245,[2]掉落汇总!$D$1:$M$1)),[2]掉落汇总!$A$2:$A$871,H$1,[2]掉落汇总!$C$2:$C$871,$Q$1)+SUMIFS(OFFSET([2]掉落汇总!$C$2:$C$871,,MATCH($B245,[2]掉落汇总!$D$1:$M$1)),[2]掉落汇总!$A$2:$A$871,H$1,[2]掉落汇总!$C$2:$C$871,$Q$2)/$Q$3)*宝箱投放计算!G245</f>
        <v>0</v>
      </c>
      <c r="I245">
        <f ca="1">(SUMIFS(OFFSET([2]掉落汇总!$C$2:$C$871,,MATCH($B245,[2]掉落汇总!$D$1:$M$1)),[2]掉落汇总!$A$2:$A$871,I$1,[2]掉落汇总!$C$2:$C$871,$Q$1)+SUMIFS(OFFSET([2]掉落汇总!$C$2:$C$871,,MATCH($B245,[2]掉落汇总!$D$1:$M$1)),[2]掉落汇总!$A$2:$A$871,I$1,[2]掉落汇总!$C$2:$C$871,$Q$2)/$Q$3)*宝箱投放计算!H245</f>
        <v>0</v>
      </c>
      <c r="J245">
        <f ca="1">(SUMIFS(OFFSET([2]掉落汇总!$C$2:$C$871,,MATCH($B245,[2]掉落汇总!$D$1:$M$1)),[2]掉落汇总!$A$2:$A$871,J$1,[2]掉落汇总!$C$2:$C$871,$Q$1)+SUMIFS(OFFSET([2]掉落汇总!$C$2:$C$871,,MATCH($B245,[2]掉落汇总!$D$1:$M$1)),[2]掉落汇总!$A$2:$A$871,J$1,[2]掉落汇总!$C$2:$C$871,$Q$2)/$Q$3)*宝箱投放计算!I245</f>
        <v>3.7176487790612662</v>
      </c>
      <c r="K245">
        <f ca="1">(SUMIFS(OFFSET([2]掉落汇总!$C$2:$C$871,,MATCH($B245,[2]掉落汇总!$D$1:$M$1)),[2]掉落汇总!$A$2:$A$871,K$1,[2]掉落汇总!$C$2:$C$871,$Q$1)+SUMIFS(OFFSET([2]掉落汇总!$C$2:$C$871,,MATCH($B245,[2]掉落汇总!$D$1:$M$1)),[2]掉落汇总!$A$2:$A$871,K$1,[2]掉落汇总!$C$2:$C$871,$Q$2)/$Q$3)*宝箱投放计算!J245</f>
        <v>0</v>
      </c>
      <c r="L245">
        <f ca="1">(SUMIFS(OFFSET([2]掉落汇总!$C$2:$C$871,,MATCH($B245,[2]掉落汇总!$D$1:$M$1)),[2]掉落汇总!$A$2:$A$871,L$1,[2]掉落汇总!$C$2:$C$871,$Q$1)+SUMIFS(OFFSET([2]掉落汇总!$C$2:$C$871,,MATCH($B245,[2]掉落汇总!$D$1:$M$1)),[2]掉落汇总!$A$2:$A$871,L$1,[2]掉落汇总!$C$2:$C$871,$Q$2)/$Q$3)*宝箱投放计算!K245</f>
        <v>0.14863748967795209</v>
      </c>
      <c r="M245">
        <f ca="1">(SUMIFS(OFFSET([2]掉落汇总!$C$2:$C$871,,MATCH($B245,[2]掉落汇总!$D$1:$M$1)),[2]掉落汇总!$A$2:$A$871,M$1,[2]掉落汇总!$C$2:$C$871,$Q$1)+SUMIFS(OFFSET([2]掉落汇总!$C$2:$C$871,,MATCH($B245,[2]掉落汇总!$D$1:$M$1)),[2]掉落汇总!$A$2:$A$871,M$1,[2]掉落汇总!$C$2:$C$871,$Q$2)/$Q$3)*宝箱投放计算!L245</f>
        <v>0.14714469228074273</v>
      </c>
      <c r="N245">
        <f ca="1">(SUMIFS(OFFSET([2]掉落汇总!$C$2:$C$871,,MATCH($B245,[2]掉落汇总!$D$1:$M$1)),[2]掉落汇总!$A$2:$A$871,N$1,[2]掉落汇总!$C$2:$C$871,$Q$1)+SUMIFS(OFFSET([2]掉落汇总!$C$2:$C$871,,MATCH($B245,[2]掉落汇总!$D$1:$M$1)),[2]掉落汇总!$A$2:$A$871,N$1,[2]掉落汇总!$C$2:$C$871,$Q$2)/$Q$3)*宝箱投放计算!M245</f>
        <v>3.9341037619867215E-2</v>
      </c>
      <c r="O245">
        <f ca="1">(SUMIFS(OFFSET([2]掉落汇总!$C$2:$C$871,,MATCH($B245,[2]掉落汇总!$D$1:$M$1)),[2]掉落汇总!$A$2:$A$871,O$1,[2]掉落汇总!$C$2:$C$871,$Q$1)+SUMIFS(OFFSET([2]掉落汇总!$C$2:$C$871,,MATCH($B245,[2]掉落汇总!$D$1:$M$1)),[2]掉落汇总!$A$2:$A$871,O$1,[2]掉落汇总!$C$2:$C$871,$Q$2)/$Q$3)*宝箱投放计算!N245</f>
        <v>8.2982769549933721E-2</v>
      </c>
    </row>
    <row r="246" spans="1:15" x14ac:dyDescent="0.2">
      <c r="A246">
        <f>玩家成长时间线!A246</f>
        <v>245</v>
      </c>
      <c r="B246">
        <f>玩家成长时间线!B246</f>
        <v>10</v>
      </c>
      <c r="C246">
        <f ca="1">SUM($D$2:D246)</f>
        <v>633.7824226716308</v>
      </c>
      <c r="D246">
        <f t="shared" ca="1" si="3"/>
        <v>1.4506131811942713</v>
      </c>
      <c r="E246">
        <f ca="1">(SUMIFS(OFFSET([2]掉落汇总!$C$2:$C$871,,MATCH($B246,[2]掉落汇总!$D$1:$M$1)),[2]掉落汇总!$A$2:$A$871,E$1,[2]掉落汇总!$C$2:$C$871,$Q$1)+SUMIFS(OFFSET([2]掉落汇总!$C$2:$C$871,,MATCH($B246,[2]掉落汇总!$D$1:$M$1)),[2]掉落汇总!$A$2:$A$871,E$1,[2]掉落汇总!$C$2:$C$871,$Q$2)/$Q$3)*宝箱投放计算!D246</f>
        <v>0.41288584955286689</v>
      </c>
      <c r="F246">
        <f ca="1">(SUMIFS(OFFSET([2]掉落汇总!$C$2:$C$871,,MATCH($B246,[2]掉落汇总!$D$1:$M$1)),[2]掉落汇总!$A$2:$A$871,F$1,[2]掉落汇总!$C$2:$C$871,$Q$1)+SUMIFS(OFFSET([2]掉落汇总!$C$2:$C$871,,MATCH($B246,[2]掉落汇总!$D$1:$M$1)),[2]掉落汇总!$A$2:$A$871,F$1,[2]掉落汇总!$C$2:$C$871,$Q$2)/$Q$3)*宝箱投放计算!E246</f>
        <v>0.61962134251290868</v>
      </c>
      <c r="G246">
        <f ca="1">(SUMIFS(OFFSET([2]掉落汇总!$C$2:$C$871,,MATCH($B246,[2]掉落汇总!$D$1:$M$1)),[2]掉落汇总!$A$2:$A$871,G$1,[2]掉落汇总!$C$2:$C$871,$Q$1)+SUMIFS(OFFSET([2]掉落汇总!$C$2:$C$871,,MATCH($B246,[2]掉落汇总!$D$1:$M$1)),[2]掉落汇总!$A$2:$A$871,G$1,[2]掉落汇总!$C$2:$C$871,$Q$2)/$Q$3)*宝箱投放计算!F246</f>
        <v>0</v>
      </c>
      <c r="H246">
        <f ca="1">(SUMIFS(OFFSET([2]掉落汇总!$C$2:$C$871,,MATCH($B246,[2]掉落汇总!$D$1:$M$1)),[2]掉落汇总!$A$2:$A$871,H$1,[2]掉落汇总!$C$2:$C$871,$Q$1)+SUMIFS(OFFSET([2]掉落汇总!$C$2:$C$871,,MATCH($B246,[2]掉落汇总!$D$1:$M$1)),[2]掉落汇总!$A$2:$A$871,H$1,[2]掉落汇总!$C$2:$C$871,$Q$2)/$Q$3)*宝箱投放计算!G246</f>
        <v>0</v>
      </c>
      <c r="I246">
        <f ca="1">(SUMIFS(OFFSET([2]掉落汇总!$C$2:$C$871,,MATCH($B246,[2]掉落汇总!$D$1:$M$1)),[2]掉落汇总!$A$2:$A$871,I$1,[2]掉落汇总!$C$2:$C$871,$Q$1)+SUMIFS(OFFSET([2]掉落汇总!$C$2:$C$871,,MATCH($B246,[2]掉落汇总!$D$1:$M$1)),[2]掉落汇总!$A$2:$A$871,I$1,[2]掉落汇总!$C$2:$C$871,$Q$2)/$Q$3)*宝箱投放计算!H246</f>
        <v>0</v>
      </c>
      <c r="J246">
        <f ca="1">(SUMIFS(OFFSET([2]掉落汇总!$C$2:$C$871,,MATCH($B246,[2]掉落汇总!$D$1:$M$1)),[2]掉落汇总!$A$2:$A$871,J$1,[2]掉落汇总!$C$2:$C$871,$Q$1)+SUMIFS(OFFSET([2]掉落汇总!$C$2:$C$871,,MATCH($B246,[2]掉落汇总!$D$1:$M$1)),[2]掉落汇总!$A$2:$A$871,J$1,[2]掉落汇总!$C$2:$C$871,$Q$2)/$Q$3)*宝箱投放计算!I246</f>
        <v>0</v>
      </c>
      <c r="K246">
        <f ca="1">(SUMIFS(OFFSET([2]掉落汇总!$C$2:$C$871,,MATCH($B246,[2]掉落汇总!$D$1:$M$1)),[2]掉落汇总!$A$2:$A$871,K$1,[2]掉落汇总!$C$2:$C$871,$Q$1)+SUMIFS(OFFSET([2]掉落汇总!$C$2:$C$871,,MATCH($B246,[2]掉落汇总!$D$1:$M$1)),[2]掉落汇总!$A$2:$A$871,K$1,[2]掉落汇总!$C$2:$C$871,$Q$2)/$Q$3)*宝箱投放计算!J246</f>
        <v>0</v>
      </c>
      <c r="L246">
        <f ca="1">(SUMIFS(OFFSET([2]掉落汇总!$C$2:$C$871,,MATCH($B246,[2]掉落汇总!$D$1:$M$1)),[2]掉落汇总!$A$2:$A$871,L$1,[2]掉落汇总!$C$2:$C$871,$Q$1)+SUMIFS(OFFSET([2]掉落汇总!$C$2:$C$871,,MATCH($B246,[2]掉落汇总!$D$1:$M$1)),[2]掉落汇总!$A$2:$A$871,L$1,[2]掉落汇总!$C$2:$C$871,$Q$2)/$Q$3)*宝箱投放计算!K246</f>
        <v>0.14863748967795209</v>
      </c>
      <c r="M246">
        <f ca="1">(SUMIFS(OFFSET([2]掉落汇总!$C$2:$C$871,,MATCH($B246,[2]掉落汇总!$D$1:$M$1)),[2]掉落汇总!$A$2:$A$871,M$1,[2]掉落汇总!$C$2:$C$871,$Q$1)+SUMIFS(OFFSET([2]掉落汇总!$C$2:$C$871,,MATCH($B246,[2]掉落汇总!$D$1:$M$1)),[2]掉落汇总!$A$2:$A$871,M$1,[2]掉落汇总!$C$2:$C$871,$Q$2)/$Q$3)*宝箱投放计算!L246</f>
        <v>0.14714469228074273</v>
      </c>
      <c r="N246">
        <f ca="1">(SUMIFS(OFFSET([2]掉落汇总!$C$2:$C$871,,MATCH($B246,[2]掉落汇总!$D$1:$M$1)),[2]掉落汇总!$A$2:$A$871,N$1,[2]掉落汇总!$C$2:$C$871,$Q$1)+SUMIFS(OFFSET([2]掉落汇总!$C$2:$C$871,,MATCH($B246,[2]掉落汇总!$D$1:$M$1)),[2]掉落汇总!$A$2:$A$871,N$1,[2]掉落汇总!$C$2:$C$871,$Q$2)/$Q$3)*宝箱投放计算!M246</f>
        <v>3.9341037619867215E-2</v>
      </c>
      <c r="O246">
        <f ca="1">(SUMIFS(OFFSET([2]掉落汇总!$C$2:$C$871,,MATCH($B246,[2]掉落汇总!$D$1:$M$1)),[2]掉落汇总!$A$2:$A$871,O$1,[2]掉落汇总!$C$2:$C$871,$Q$1)+SUMIFS(OFFSET([2]掉落汇总!$C$2:$C$871,,MATCH($B246,[2]掉落汇总!$D$1:$M$1)),[2]掉落汇总!$A$2:$A$871,O$1,[2]掉落汇总!$C$2:$C$871,$Q$2)/$Q$3)*宝箱投放计算!N246</f>
        <v>8.2982769549933721E-2</v>
      </c>
    </row>
    <row r="247" spans="1:15" x14ac:dyDescent="0.2">
      <c r="A247">
        <f>玩家成长时间线!A247</f>
        <v>246</v>
      </c>
      <c r="B247">
        <f>玩家成长时间线!B247</f>
        <v>10</v>
      </c>
      <c r="C247">
        <f ca="1">SUM($D$2:D247)</f>
        <v>635.23471917739107</v>
      </c>
      <c r="D247">
        <f t="shared" ca="1" si="3"/>
        <v>1.4522965057602892</v>
      </c>
      <c r="E247">
        <f ca="1">(SUMIFS(OFFSET([2]掉落汇总!$C$2:$C$871,,MATCH($B247,[2]掉落汇总!$D$1:$M$1)),[2]掉落汇总!$A$2:$A$871,E$1,[2]掉落汇总!$C$2:$C$871,$Q$1)+SUMIFS(OFFSET([2]掉落汇总!$C$2:$C$871,,MATCH($B247,[2]掉落汇总!$D$1:$M$1)),[2]掉落汇总!$A$2:$A$871,E$1,[2]掉落汇总!$C$2:$C$871,$Q$2)/$Q$3)*宝箱投放计算!D247</f>
        <v>0.41456917411888478</v>
      </c>
      <c r="F247">
        <f ca="1">(SUMIFS(OFFSET([2]掉落汇总!$C$2:$C$871,,MATCH($B247,[2]掉落汇总!$D$1:$M$1)),[2]掉落汇总!$A$2:$A$871,F$1,[2]掉落汇总!$C$2:$C$871,$Q$1)+SUMIFS(OFFSET([2]掉落汇总!$C$2:$C$871,,MATCH($B247,[2]掉落汇总!$D$1:$M$1)),[2]掉落汇总!$A$2:$A$871,F$1,[2]掉落汇总!$C$2:$C$871,$Q$2)/$Q$3)*宝箱投放计算!E247</f>
        <v>0.61962134251290868</v>
      </c>
      <c r="G247">
        <f ca="1">(SUMIFS(OFFSET([2]掉落汇总!$C$2:$C$871,,MATCH($B247,[2]掉落汇总!$D$1:$M$1)),[2]掉落汇总!$A$2:$A$871,G$1,[2]掉落汇总!$C$2:$C$871,$Q$1)+SUMIFS(OFFSET([2]掉落汇总!$C$2:$C$871,,MATCH($B247,[2]掉落汇总!$D$1:$M$1)),[2]掉落汇总!$A$2:$A$871,G$1,[2]掉落汇总!$C$2:$C$871,$Q$2)/$Q$3)*宝箱投放计算!F247</f>
        <v>0</v>
      </c>
      <c r="H247">
        <f ca="1">(SUMIFS(OFFSET([2]掉落汇总!$C$2:$C$871,,MATCH($B247,[2]掉落汇总!$D$1:$M$1)),[2]掉落汇总!$A$2:$A$871,H$1,[2]掉落汇总!$C$2:$C$871,$Q$1)+SUMIFS(OFFSET([2]掉落汇总!$C$2:$C$871,,MATCH($B247,[2]掉落汇总!$D$1:$M$1)),[2]掉落汇总!$A$2:$A$871,H$1,[2]掉落汇总!$C$2:$C$871,$Q$2)/$Q$3)*宝箱投放计算!G247</f>
        <v>0</v>
      </c>
      <c r="I247">
        <f ca="1">(SUMIFS(OFFSET([2]掉落汇总!$C$2:$C$871,,MATCH($B247,[2]掉落汇总!$D$1:$M$1)),[2]掉落汇总!$A$2:$A$871,I$1,[2]掉落汇总!$C$2:$C$871,$Q$1)+SUMIFS(OFFSET([2]掉落汇总!$C$2:$C$871,,MATCH($B247,[2]掉落汇总!$D$1:$M$1)),[2]掉落汇总!$A$2:$A$871,I$1,[2]掉落汇总!$C$2:$C$871,$Q$2)/$Q$3)*宝箱投放计算!H247</f>
        <v>0</v>
      </c>
      <c r="J247">
        <f ca="1">(SUMIFS(OFFSET([2]掉落汇总!$C$2:$C$871,,MATCH($B247,[2]掉落汇总!$D$1:$M$1)),[2]掉落汇总!$A$2:$A$871,J$1,[2]掉落汇总!$C$2:$C$871,$Q$1)+SUMIFS(OFFSET([2]掉落汇总!$C$2:$C$871,,MATCH($B247,[2]掉落汇总!$D$1:$M$1)),[2]掉落汇总!$A$2:$A$871,J$1,[2]掉落汇总!$C$2:$C$871,$Q$2)/$Q$3)*宝箱投放计算!I247</f>
        <v>0</v>
      </c>
      <c r="K247">
        <f ca="1">(SUMIFS(OFFSET([2]掉落汇总!$C$2:$C$871,,MATCH($B247,[2]掉落汇总!$D$1:$M$1)),[2]掉落汇总!$A$2:$A$871,K$1,[2]掉落汇总!$C$2:$C$871,$Q$1)+SUMIFS(OFFSET([2]掉落汇总!$C$2:$C$871,,MATCH($B247,[2]掉落汇总!$D$1:$M$1)),[2]掉落汇总!$A$2:$A$871,K$1,[2]掉落汇总!$C$2:$C$871,$Q$2)/$Q$3)*宝箱投放计算!J247</f>
        <v>0</v>
      </c>
      <c r="L247">
        <f ca="1">(SUMIFS(OFFSET([2]掉落汇总!$C$2:$C$871,,MATCH($B247,[2]掉落汇总!$D$1:$M$1)),[2]掉落汇总!$A$2:$A$871,L$1,[2]掉落汇总!$C$2:$C$871,$Q$1)+SUMIFS(OFFSET([2]掉落汇总!$C$2:$C$871,,MATCH($B247,[2]掉落汇总!$D$1:$M$1)),[2]掉落汇总!$A$2:$A$871,L$1,[2]掉落汇总!$C$2:$C$871,$Q$2)/$Q$3)*宝箱投放计算!K247</f>
        <v>0.14863748967795209</v>
      </c>
      <c r="M247">
        <f ca="1">(SUMIFS(OFFSET([2]掉落汇总!$C$2:$C$871,,MATCH($B247,[2]掉落汇总!$D$1:$M$1)),[2]掉落汇总!$A$2:$A$871,M$1,[2]掉落汇总!$C$2:$C$871,$Q$1)+SUMIFS(OFFSET([2]掉落汇总!$C$2:$C$871,,MATCH($B247,[2]掉落汇总!$D$1:$M$1)),[2]掉落汇总!$A$2:$A$871,M$1,[2]掉落汇总!$C$2:$C$871,$Q$2)/$Q$3)*宝箱投放计算!L247</f>
        <v>0.14714469228074273</v>
      </c>
      <c r="N247">
        <f ca="1">(SUMIFS(OFFSET([2]掉落汇总!$C$2:$C$871,,MATCH($B247,[2]掉落汇总!$D$1:$M$1)),[2]掉落汇总!$A$2:$A$871,N$1,[2]掉落汇总!$C$2:$C$871,$Q$1)+SUMIFS(OFFSET([2]掉落汇总!$C$2:$C$871,,MATCH($B247,[2]掉落汇总!$D$1:$M$1)),[2]掉落汇总!$A$2:$A$871,N$1,[2]掉落汇总!$C$2:$C$871,$Q$2)/$Q$3)*宝箱投放计算!M247</f>
        <v>3.9341037619867215E-2</v>
      </c>
      <c r="O247">
        <f ca="1">(SUMIFS(OFFSET([2]掉落汇总!$C$2:$C$871,,MATCH($B247,[2]掉落汇总!$D$1:$M$1)),[2]掉落汇总!$A$2:$A$871,O$1,[2]掉落汇总!$C$2:$C$871,$Q$1)+SUMIFS(OFFSET([2]掉落汇总!$C$2:$C$871,,MATCH($B247,[2]掉落汇总!$D$1:$M$1)),[2]掉落汇总!$A$2:$A$871,O$1,[2]掉落汇总!$C$2:$C$871,$Q$2)/$Q$3)*宝箱投放计算!N247</f>
        <v>8.2982769549933721E-2</v>
      </c>
    </row>
    <row r="248" spans="1:15" x14ac:dyDescent="0.2">
      <c r="A248">
        <f>玩家成长时间线!A248</f>
        <v>247</v>
      </c>
      <c r="B248">
        <f>玩家成长时间线!B248</f>
        <v>10</v>
      </c>
      <c r="C248">
        <f ca="1">SUM($D$2:D248)</f>
        <v>636.72236549903778</v>
      </c>
      <c r="D248">
        <f t="shared" ca="1" si="3"/>
        <v>1.4876463216466647</v>
      </c>
      <c r="E248">
        <f ca="1">(SUMIFS(OFFSET([2]掉落汇总!$C$2:$C$871,,MATCH($B248,[2]掉落汇总!$D$1:$M$1)),[2]掉落汇总!$A$2:$A$871,E$1,[2]掉落汇总!$C$2:$C$871,$Q$1)+SUMIFS(OFFSET([2]掉落汇总!$C$2:$C$871,,MATCH($B248,[2]掉落汇总!$D$1:$M$1)),[2]掉落汇总!$A$2:$A$871,E$1,[2]掉落汇总!$C$2:$C$871,$Q$2)/$Q$3)*宝箱投放计算!D248</f>
        <v>0.44991899000526031</v>
      </c>
      <c r="F248">
        <f ca="1">(SUMIFS(OFFSET([2]掉落汇总!$C$2:$C$871,,MATCH($B248,[2]掉落汇总!$D$1:$M$1)),[2]掉落汇总!$A$2:$A$871,F$1,[2]掉落汇总!$C$2:$C$871,$Q$1)+SUMIFS(OFFSET([2]掉落汇总!$C$2:$C$871,,MATCH($B248,[2]掉落汇总!$D$1:$M$1)),[2]掉落汇总!$A$2:$A$871,F$1,[2]掉落汇总!$C$2:$C$871,$Q$2)/$Q$3)*宝箱投放计算!E248</f>
        <v>0.61962134251290868</v>
      </c>
      <c r="G248">
        <f ca="1">(SUMIFS(OFFSET([2]掉落汇总!$C$2:$C$871,,MATCH($B248,[2]掉落汇总!$D$1:$M$1)),[2]掉落汇总!$A$2:$A$871,G$1,[2]掉落汇总!$C$2:$C$871,$Q$1)+SUMIFS(OFFSET([2]掉落汇总!$C$2:$C$871,,MATCH($B248,[2]掉落汇总!$D$1:$M$1)),[2]掉落汇总!$A$2:$A$871,G$1,[2]掉落汇总!$C$2:$C$871,$Q$2)/$Q$3)*宝箱投放计算!F248</f>
        <v>0</v>
      </c>
      <c r="H248">
        <f ca="1">(SUMIFS(OFFSET([2]掉落汇总!$C$2:$C$871,,MATCH($B248,[2]掉落汇总!$D$1:$M$1)),[2]掉落汇总!$A$2:$A$871,H$1,[2]掉落汇总!$C$2:$C$871,$Q$1)+SUMIFS(OFFSET([2]掉落汇总!$C$2:$C$871,,MATCH($B248,[2]掉落汇总!$D$1:$M$1)),[2]掉落汇总!$A$2:$A$871,H$1,[2]掉落汇总!$C$2:$C$871,$Q$2)/$Q$3)*宝箱投放计算!G248</f>
        <v>0</v>
      </c>
      <c r="I248">
        <f ca="1">(SUMIFS(OFFSET([2]掉落汇总!$C$2:$C$871,,MATCH($B248,[2]掉落汇总!$D$1:$M$1)),[2]掉落汇总!$A$2:$A$871,I$1,[2]掉落汇总!$C$2:$C$871,$Q$1)+SUMIFS(OFFSET([2]掉落汇总!$C$2:$C$871,,MATCH($B248,[2]掉落汇总!$D$1:$M$1)),[2]掉落汇总!$A$2:$A$871,I$1,[2]掉落汇总!$C$2:$C$871,$Q$2)/$Q$3)*宝箱投放计算!H248</f>
        <v>0</v>
      </c>
      <c r="J248">
        <f ca="1">(SUMIFS(OFFSET([2]掉落汇总!$C$2:$C$871,,MATCH($B248,[2]掉落汇总!$D$1:$M$1)),[2]掉落汇总!$A$2:$A$871,J$1,[2]掉落汇总!$C$2:$C$871,$Q$1)+SUMIFS(OFFSET([2]掉落汇总!$C$2:$C$871,,MATCH($B248,[2]掉落汇总!$D$1:$M$1)),[2]掉落汇总!$A$2:$A$871,J$1,[2]掉落汇总!$C$2:$C$871,$Q$2)/$Q$3)*宝箱投放计算!I248</f>
        <v>0</v>
      </c>
      <c r="K248">
        <f ca="1">(SUMIFS(OFFSET([2]掉落汇总!$C$2:$C$871,,MATCH($B248,[2]掉落汇总!$D$1:$M$1)),[2]掉落汇总!$A$2:$A$871,K$1,[2]掉落汇总!$C$2:$C$871,$Q$1)+SUMIFS(OFFSET([2]掉落汇总!$C$2:$C$871,,MATCH($B248,[2]掉落汇总!$D$1:$M$1)),[2]掉落汇总!$A$2:$A$871,K$1,[2]掉落汇总!$C$2:$C$871,$Q$2)/$Q$3)*宝箱投放计算!J248</f>
        <v>0</v>
      </c>
      <c r="L248">
        <f ca="1">(SUMIFS(OFFSET([2]掉落汇总!$C$2:$C$871,,MATCH($B248,[2]掉落汇总!$D$1:$M$1)),[2]掉落汇总!$A$2:$A$871,L$1,[2]掉落汇总!$C$2:$C$871,$Q$1)+SUMIFS(OFFSET([2]掉落汇总!$C$2:$C$871,,MATCH($B248,[2]掉落汇总!$D$1:$M$1)),[2]掉落汇总!$A$2:$A$871,L$1,[2]掉落汇总!$C$2:$C$871,$Q$2)/$Q$3)*宝箱投放计算!K248</f>
        <v>0.14863748967795209</v>
      </c>
      <c r="M248">
        <f ca="1">(SUMIFS(OFFSET([2]掉落汇总!$C$2:$C$871,,MATCH($B248,[2]掉落汇总!$D$1:$M$1)),[2]掉落汇总!$A$2:$A$871,M$1,[2]掉落汇总!$C$2:$C$871,$Q$1)+SUMIFS(OFFSET([2]掉落汇总!$C$2:$C$871,,MATCH($B248,[2]掉落汇总!$D$1:$M$1)),[2]掉落汇总!$A$2:$A$871,M$1,[2]掉落汇总!$C$2:$C$871,$Q$2)/$Q$3)*宝箱投放计算!L248</f>
        <v>0.14714469228074273</v>
      </c>
      <c r="N248">
        <f ca="1">(SUMIFS(OFFSET([2]掉落汇总!$C$2:$C$871,,MATCH($B248,[2]掉落汇总!$D$1:$M$1)),[2]掉落汇总!$A$2:$A$871,N$1,[2]掉落汇总!$C$2:$C$871,$Q$1)+SUMIFS(OFFSET([2]掉落汇总!$C$2:$C$871,,MATCH($B248,[2]掉落汇总!$D$1:$M$1)),[2]掉落汇总!$A$2:$A$871,N$1,[2]掉落汇总!$C$2:$C$871,$Q$2)/$Q$3)*宝箱投放计算!M248</f>
        <v>3.9341037619867215E-2</v>
      </c>
      <c r="O248">
        <f ca="1">(SUMIFS(OFFSET([2]掉落汇总!$C$2:$C$871,,MATCH($B248,[2]掉落汇总!$D$1:$M$1)),[2]掉落汇总!$A$2:$A$871,O$1,[2]掉落汇总!$C$2:$C$871,$Q$1)+SUMIFS(OFFSET([2]掉落汇总!$C$2:$C$871,,MATCH($B248,[2]掉落汇总!$D$1:$M$1)),[2]掉落汇总!$A$2:$A$871,O$1,[2]掉落汇总!$C$2:$C$871,$Q$2)/$Q$3)*宝箱投放计算!N248</f>
        <v>8.2982769549933721E-2</v>
      </c>
    </row>
    <row r="249" spans="1:15" x14ac:dyDescent="0.2">
      <c r="A249">
        <f>玩家成长时间线!A249</f>
        <v>248</v>
      </c>
      <c r="B249">
        <f>玩家成长时间线!B249</f>
        <v>10</v>
      </c>
      <c r="C249">
        <f ca="1">SUM($D$2:D249)</f>
        <v>638.17802865393014</v>
      </c>
      <c r="D249">
        <f t="shared" ca="1" si="3"/>
        <v>1.4556631548923251</v>
      </c>
      <c r="E249">
        <f ca="1">(SUMIFS(OFFSET([2]掉落汇总!$C$2:$C$871,,MATCH($B249,[2]掉落汇总!$D$1:$M$1)),[2]掉落汇总!$A$2:$A$871,E$1,[2]掉落汇总!$C$2:$C$871,$Q$1)+SUMIFS(OFFSET([2]掉落汇总!$C$2:$C$871,,MATCH($B249,[2]掉落汇总!$D$1:$M$1)),[2]掉落汇总!$A$2:$A$871,E$1,[2]掉落汇总!$C$2:$C$871,$Q$2)/$Q$3)*宝箱投放计算!D249</f>
        <v>0.4179358232509206</v>
      </c>
      <c r="F249">
        <f ca="1">(SUMIFS(OFFSET([2]掉落汇总!$C$2:$C$871,,MATCH($B249,[2]掉落汇总!$D$1:$M$1)),[2]掉落汇总!$A$2:$A$871,F$1,[2]掉落汇总!$C$2:$C$871,$Q$1)+SUMIFS(OFFSET([2]掉落汇总!$C$2:$C$871,,MATCH($B249,[2]掉落汇总!$D$1:$M$1)),[2]掉落汇总!$A$2:$A$871,F$1,[2]掉落汇总!$C$2:$C$871,$Q$2)/$Q$3)*宝箱投放计算!E249</f>
        <v>0.61962134251290868</v>
      </c>
      <c r="G249">
        <f ca="1">(SUMIFS(OFFSET([2]掉落汇总!$C$2:$C$871,,MATCH($B249,[2]掉落汇总!$D$1:$M$1)),[2]掉落汇总!$A$2:$A$871,G$1,[2]掉落汇总!$C$2:$C$871,$Q$1)+SUMIFS(OFFSET([2]掉落汇总!$C$2:$C$871,,MATCH($B249,[2]掉落汇总!$D$1:$M$1)),[2]掉落汇总!$A$2:$A$871,G$1,[2]掉落汇总!$C$2:$C$871,$Q$2)/$Q$3)*宝箱投放计算!F249</f>
        <v>0</v>
      </c>
      <c r="H249">
        <f ca="1">(SUMIFS(OFFSET([2]掉落汇总!$C$2:$C$871,,MATCH($B249,[2]掉落汇总!$D$1:$M$1)),[2]掉落汇总!$A$2:$A$871,H$1,[2]掉落汇总!$C$2:$C$871,$Q$1)+SUMIFS(OFFSET([2]掉落汇总!$C$2:$C$871,,MATCH($B249,[2]掉落汇总!$D$1:$M$1)),[2]掉落汇总!$A$2:$A$871,H$1,[2]掉落汇总!$C$2:$C$871,$Q$2)/$Q$3)*宝箱投放计算!G249</f>
        <v>0</v>
      </c>
      <c r="I249">
        <f ca="1">(SUMIFS(OFFSET([2]掉落汇总!$C$2:$C$871,,MATCH($B249,[2]掉落汇总!$D$1:$M$1)),[2]掉落汇总!$A$2:$A$871,I$1,[2]掉落汇总!$C$2:$C$871,$Q$1)+SUMIFS(OFFSET([2]掉落汇总!$C$2:$C$871,,MATCH($B249,[2]掉落汇总!$D$1:$M$1)),[2]掉落汇总!$A$2:$A$871,I$1,[2]掉落汇总!$C$2:$C$871,$Q$2)/$Q$3)*宝箱投放计算!H249</f>
        <v>0</v>
      </c>
      <c r="J249">
        <f ca="1">(SUMIFS(OFFSET([2]掉落汇总!$C$2:$C$871,,MATCH($B249,[2]掉落汇总!$D$1:$M$1)),[2]掉落汇总!$A$2:$A$871,J$1,[2]掉落汇总!$C$2:$C$871,$Q$1)+SUMIFS(OFFSET([2]掉落汇总!$C$2:$C$871,,MATCH($B249,[2]掉落汇总!$D$1:$M$1)),[2]掉落汇总!$A$2:$A$871,J$1,[2]掉落汇总!$C$2:$C$871,$Q$2)/$Q$3)*宝箱投放计算!I249</f>
        <v>0</v>
      </c>
      <c r="K249">
        <f ca="1">(SUMIFS(OFFSET([2]掉落汇总!$C$2:$C$871,,MATCH($B249,[2]掉落汇总!$D$1:$M$1)),[2]掉落汇总!$A$2:$A$871,K$1,[2]掉落汇总!$C$2:$C$871,$Q$1)+SUMIFS(OFFSET([2]掉落汇总!$C$2:$C$871,,MATCH($B249,[2]掉落汇总!$D$1:$M$1)),[2]掉落汇总!$A$2:$A$871,K$1,[2]掉落汇总!$C$2:$C$871,$Q$2)/$Q$3)*宝箱投放计算!J249</f>
        <v>0</v>
      </c>
      <c r="L249">
        <f ca="1">(SUMIFS(OFFSET([2]掉落汇总!$C$2:$C$871,,MATCH($B249,[2]掉落汇总!$D$1:$M$1)),[2]掉落汇总!$A$2:$A$871,L$1,[2]掉落汇总!$C$2:$C$871,$Q$1)+SUMIFS(OFFSET([2]掉落汇总!$C$2:$C$871,,MATCH($B249,[2]掉落汇总!$D$1:$M$1)),[2]掉落汇总!$A$2:$A$871,L$1,[2]掉落汇总!$C$2:$C$871,$Q$2)/$Q$3)*宝箱投放计算!K249</f>
        <v>0.14863748967795209</v>
      </c>
      <c r="M249">
        <f ca="1">(SUMIFS(OFFSET([2]掉落汇总!$C$2:$C$871,,MATCH($B249,[2]掉落汇总!$D$1:$M$1)),[2]掉落汇总!$A$2:$A$871,M$1,[2]掉落汇总!$C$2:$C$871,$Q$1)+SUMIFS(OFFSET([2]掉落汇总!$C$2:$C$871,,MATCH($B249,[2]掉落汇总!$D$1:$M$1)),[2]掉落汇总!$A$2:$A$871,M$1,[2]掉落汇总!$C$2:$C$871,$Q$2)/$Q$3)*宝箱投放计算!L249</f>
        <v>0.14714469228074273</v>
      </c>
      <c r="N249">
        <f ca="1">(SUMIFS(OFFSET([2]掉落汇总!$C$2:$C$871,,MATCH($B249,[2]掉落汇总!$D$1:$M$1)),[2]掉落汇总!$A$2:$A$871,N$1,[2]掉落汇总!$C$2:$C$871,$Q$1)+SUMIFS(OFFSET([2]掉落汇总!$C$2:$C$871,,MATCH($B249,[2]掉落汇总!$D$1:$M$1)),[2]掉落汇总!$A$2:$A$871,N$1,[2]掉落汇总!$C$2:$C$871,$Q$2)/$Q$3)*宝箱投放计算!M249</f>
        <v>3.9341037619867215E-2</v>
      </c>
      <c r="O249">
        <f ca="1">(SUMIFS(OFFSET([2]掉落汇总!$C$2:$C$871,,MATCH($B249,[2]掉落汇总!$D$1:$M$1)),[2]掉落汇总!$A$2:$A$871,O$1,[2]掉落汇总!$C$2:$C$871,$Q$1)+SUMIFS(OFFSET([2]掉落汇总!$C$2:$C$871,,MATCH($B249,[2]掉落汇总!$D$1:$M$1)),[2]掉落汇总!$A$2:$A$871,O$1,[2]掉落汇总!$C$2:$C$871,$Q$2)/$Q$3)*宝箱投放计算!N249</f>
        <v>8.2982769549933721E-2</v>
      </c>
    </row>
    <row r="250" spans="1:15" x14ac:dyDescent="0.2">
      <c r="A250">
        <f>玩家成长时间线!A250</f>
        <v>249</v>
      </c>
      <c r="B250">
        <f>玩家成长时间线!B250</f>
        <v>10</v>
      </c>
      <c r="C250">
        <f ca="1">SUM($D$2:D250)</f>
        <v>639.63537513338849</v>
      </c>
      <c r="D250">
        <f t="shared" ca="1" si="3"/>
        <v>1.4573464794583428</v>
      </c>
      <c r="E250">
        <f ca="1">(SUMIFS(OFFSET([2]掉落汇总!$C$2:$C$871,,MATCH($B250,[2]掉落汇总!$D$1:$M$1)),[2]掉落汇总!$A$2:$A$871,E$1,[2]掉落汇总!$C$2:$C$871,$Q$1)+SUMIFS(OFFSET([2]掉落汇总!$C$2:$C$871,,MATCH($B250,[2]掉落汇总!$D$1:$M$1)),[2]掉落汇总!$A$2:$A$871,E$1,[2]掉落汇总!$C$2:$C$871,$Q$2)/$Q$3)*宝箱投放计算!D250</f>
        <v>0.41961914781693843</v>
      </c>
      <c r="F250">
        <f ca="1">(SUMIFS(OFFSET([2]掉落汇总!$C$2:$C$871,,MATCH($B250,[2]掉落汇总!$D$1:$M$1)),[2]掉落汇总!$A$2:$A$871,F$1,[2]掉落汇总!$C$2:$C$871,$Q$1)+SUMIFS(OFFSET([2]掉落汇总!$C$2:$C$871,,MATCH($B250,[2]掉落汇总!$D$1:$M$1)),[2]掉落汇总!$A$2:$A$871,F$1,[2]掉落汇总!$C$2:$C$871,$Q$2)/$Q$3)*宝箱投放计算!E250</f>
        <v>0.61962134251290868</v>
      </c>
      <c r="G250">
        <f ca="1">(SUMIFS(OFFSET([2]掉落汇总!$C$2:$C$871,,MATCH($B250,[2]掉落汇总!$D$1:$M$1)),[2]掉落汇总!$A$2:$A$871,G$1,[2]掉落汇总!$C$2:$C$871,$Q$1)+SUMIFS(OFFSET([2]掉落汇总!$C$2:$C$871,,MATCH($B250,[2]掉落汇总!$D$1:$M$1)),[2]掉落汇总!$A$2:$A$871,G$1,[2]掉落汇总!$C$2:$C$871,$Q$2)/$Q$3)*宝箱投放计算!F250</f>
        <v>0</v>
      </c>
      <c r="H250">
        <f ca="1">(SUMIFS(OFFSET([2]掉落汇总!$C$2:$C$871,,MATCH($B250,[2]掉落汇总!$D$1:$M$1)),[2]掉落汇总!$A$2:$A$871,H$1,[2]掉落汇总!$C$2:$C$871,$Q$1)+SUMIFS(OFFSET([2]掉落汇总!$C$2:$C$871,,MATCH($B250,[2]掉落汇总!$D$1:$M$1)),[2]掉落汇总!$A$2:$A$871,H$1,[2]掉落汇总!$C$2:$C$871,$Q$2)/$Q$3)*宝箱投放计算!G250</f>
        <v>0</v>
      </c>
      <c r="I250">
        <f ca="1">(SUMIFS(OFFSET([2]掉落汇总!$C$2:$C$871,,MATCH($B250,[2]掉落汇总!$D$1:$M$1)),[2]掉落汇总!$A$2:$A$871,I$1,[2]掉落汇总!$C$2:$C$871,$Q$1)+SUMIFS(OFFSET([2]掉落汇总!$C$2:$C$871,,MATCH($B250,[2]掉落汇总!$D$1:$M$1)),[2]掉落汇总!$A$2:$A$871,I$1,[2]掉落汇总!$C$2:$C$871,$Q$2)/$Q$3)*宝箱投放计算!H250</f>
        <v>0</v>
      </c>
      <c r="J250">
        <f ca="1">(SUMIFS(OFFSET([2]掉落汇总!$C$2:$C$871,,MATCH($B250,[2]掉落汇总!$D$1:$M$1)),[2]掉落汇总!$A$2:$A$871,J$1,[2]掉落汇总!$C$2:$C$871,$Q$1)+SUMIFS(OFFSET([2]掉落汇总!$C$2:$C$871,,MATCH($B250,[2]掉落汇总!$D$1:$M$1)),[2]掉落汇总!$A$2:$A$871,J$1,[2]掉落汇总!$C$2:$C$871,$Q$2)/$Q$3)*宝箱投放计算!I250</f>
        <v>0</v>
      </c>
      <c r="K250">
        <f ca="1">(SUMIFS(OFFSET([2]掉落汇总!$C$2:$C$871,,MATCH($B250,[2]掉落汇总!$D$1:$M$1)),[2]掉落汇总!$A$2:$A$871,K$1,[2]掉落汇总!$C$2:$C$871,$Q$1)+SUMIFS(OFFSET([2]掉落汇总!$C$2:$C$871,,MATCH($B250,[2]掉落汇总!$D$1:$M$1)),[2]掉落汇总!$A$2:$A$871,K$1,[2]掉落汇总!$C$2:$C$871,$Q$2)/$Q$3)*宝箱投放计算!J250</f>
        <v>0</v>
      </c>
      <c r="L250">
        <f ca="1">(SUMIFS(OFFSET([2]掉落汇总!$C$2:$C$871,,MATCH($B250,[2]掉落汇总!$D$1:$M$1)),[2]掉落汇总!$A$2:$A$871,L$1,[2]掉落汇总!$C$2:$C$871,$Q$1)+SUMIFS(OFFSET([2]掉落汇总!$C$2:$C$871,,MATCH($B250,[2]掉落汇总!$D$1:$M$1)),[2]掉落汇总!$A$2:$A$871,L$1,[2]掉落汇总!$C$2:$C$871,$Q$2)/$Q$3)*宝箱投放计算!K250</f>
        <v>0.14863748967795209</v>
      </c>
      <c r="M250">
        <f ca="1">(SUMIFS(OFFSET([2]掉落汇总!$C$2:$C$871,,MATCH($B250,[2]掉落汇总!$D$1:$M$1)),[2]掉落汇总!$A$2:$A$871,M$1,[2]掉落汇总!$C$2:$C$871,$Q$1)+SUMIFS(OFFSET([2]掉落汇总!$C$2:$C$871,,MATCH($B250,[2]掉落汇总!$D$1:$M$1)),[2]掉落汇总!$A$2:$A$871,M$1,[2]掉落汇总!$C$2:$C$871,$Q$2)/$Q$3)*宝箱投放计算!L250</f>
        <v>0.14714469228074273</v>
      </c>
      <c r="N250">
        <f ca="1">(SUMIFS(OFFSET([2]掉落汇总!$C$2:$C$871,,MATCH($B250,[2]掉落汇总!$D$1:$M$1)),[2]掉落汇总!$A$2:$A$871,N$1,[2]掉落汇总!$C$2:$C$871,$Q$1)+SUMIFS(OFFSET([2]掉落汇总!$C$2:$C$871,,MATCH($B250,[2]掉落汇总!$D$1:$M$1)),[2]掉落汇总!$A$2:$A$871,N$1,[2]掉落汇总!$C$2:$C$871,$Q$2)/$Q$3)*宝箱投放计算!M250</f>
        <v>3.9341037619867215E-2</v>
      </c>
      <c r="O250">
        <f ca="1">(SUMIFS(OFFSET([2]掉落汇总!$C$2:$C$871,,MATCH($B250,[2]掉落汇总!$D$1:$M$1)),[2]掉落汇总!$A$2:$A$871,O$1,[2]掉落汇总!$C$2:$C$871,$Q$1)+SUMIFS(OFFSET([2]掉落汇总!$C$2:$C$871,,MATCH($B250,[2]掉落汇总!$D$1:$M$1)),[2]掉落汇总!$A$2:$A$871,O$1,[2]掉落汇总!$C$2:$C$871,$Q$2)/$Q$3)*宝箱投放计算!N250</f>
        <v>8.2982769549933721E-2</v>
      </c>
    </row>
    <row r="251" spans="1:15" x14ac:dyDescent="0.2">
      <c r="A251">
        <f>玩家成长时间线!A251</f>
        <v>250</v>
      </c>
      <c r="B251">
        <f>玩家成长时间线!B251</f>
        <v>10</v>
      </c>
      <c r="C251">
        <f ca="1">SUM($D$2:D251)</f>
        <v>641.11123818307306</v>
      </c>
      <c r="D251">
        <f t="shared" ca="1" si="3"/>
        <v>1.4758630496845395</v>
      </c>
      <c r="E251">
        <f ca="1">(SUMIFS(OFFSET([2]掉落汇总!$C$2:$C$871,,MATCH($B251,[2]掉落汇总!$D$1:$M$1)),[2]掉落汇总!$A$2:$A$871,E$1,[2]掉落汇总!$C$2:$C$871,$Q$1)+SUMIFS(OFFSET([2]掉落汇总!$C$2:$C$871,,MATCH($B251,[2]掉落汇总!$D$1:$M$1)),[2]掉落汇总!$A$2:$A$871,E$1,[2]掉落汇总!$C$2:$C$871,$Q$2)/$Q$3)*宝箱投放计算!D251</f>
        <v>0.43813571804313511</v>
      </c>
      <c r="F251">
        <f ca="1">(SUMIFS(OFFSET([2]掉落汇总!$C$2:$C$871,,MATCH($B251,[2]掉落汇总!$D$1:$M$1)),[2]掉落汇总!$A$2:$A$871,F$1,[2]掉落汇总!$C$2:$C$871,$Q$1)+SUMIFS(OFFSET([2]掉落汇总!$C$2:$C$871,,MATCH($B251,[2]掉落汇总!$D$1:$M$1)),[2]掉落汇总!$A$2:$A$871,F$1,[2]掉落汇总!$C$2:$C$871,$Q$2)/$Q$3)*宝箱投放计算!E251</f>
        <v>0.61962134251290868</v>
      </c>
      <c r="G251">
        <f ca="1">(SUMIFS(OFFSET([2]掉落汇总!$C$2:$C$871,,MATCH($B251,[2]掉落汇总!$D$1:$M$1)),[2]掉落汇总!$A$2:$A$871,G$1,[2]掉落汇总!$C$2:$C$871,$Q$1)+SUMIFS(OFFSET([2]掉落汇总!$C$2:$C$871,,MATCH($B251,[2]掉落汇总!$D$1:$M$1)),[2]掉落汇总!$A$2:$A$871,G$1,[2]掉落汇总!$C$2:$C$871,$Q$2)/$Q$3)*宝箱投放计算!F251</f>
        <v>0</v>
      </c>
      <c r="H251">
        <f ca="1">(SUMIFS(OFFSET([2]掉落汇总!$C$2:$C$871,,MATCH($B251,[2]掉落汇总!$D$1:$M$1)),[2]掉落汇总!$A$2:$A$871,H$1,[2]掉落汇总!$C$2:$C$871,$Q$1)+SUMIFS(OFFSET([2]掉落汇总!$C$2:$C$871,,MATCH($B251,[2]掉落汇总!$D$1:$M$1)),[2]掉落汇总!$A$2:$A$871,H$1,[2]掉落汇总!$C$2:$C$871,$Q$2)/$Q$3)*宝箱投放计算!G251</f>
        <v>0</v>
      </c>
      <c r="I251">
        <f ca="1">(SUMIFS(OFFSET([2]掉落汇总!$C$2:$C$871,,MATCH($B251,[2]掉落汇总!$D$1:$M$1)),[2]掉落汇总!$A$2:$A$871,I$1,[2]掉落汇总!$C$2:$C$871,$Q$1)+SUMIFS(OFFSET([2]掉落汇总!$C$2:$C$871,,MATCH($B251,[2]掉落汇总!$D$1:$M$1)),[2]掉落汇总!$A$2:$A$871,I$1,[2]掉落汇总!$C$2:$C$871,$Q$2)/$Q$3)*宝箱投放计算!H251</f>
        <v>0</v>
      </c>
      <c r="J251">
        <f ca="1">(SUMIFS(OFFSET([2]掉落汇总!$C$2:$C$871,,MATCH($B251,[2]掉落汇总!$D$1:$M$1)),[2]掉落汇总!$A$2:$A$871,J$1,[2]掉落汇总!$C$2:$C$871,$Q$1)+SUMIFS(OFFSET([2]掉落汇总!$C$2:$C$871,,MATCH($B251,[2]掉落汇总!$D$1:$M$1)),[2]掉落汇总!$A$2:$A$871,J$1,[2]掉落汇总!$C$2:$C$871,$Q$2)/$Q$3)*宝箱投放计算!I251</f>
        <v>0</v>
      </c>
      <c r="K251">
        <f ca="1">(SUMIFS(OFFSET([2]掉落汇总!$C$2:$C$871,,MATCH($B251,[2]掉落汇总!$D$1:$M$1)),[2]掉落汇总!$A$2:$A$871,K$1,[2]掉落汇总!$C$2:$C$871,$Q$1)+SUMIFS(OFFSET([2]掉落汇总!$C$2:$C$871,,MATCH($B251,[2]掉落汇总!$D$1:$M$1)),[2]掉落汇总!$A$2:$A$871,K$1,[2]掉落汇总!$C$2:$C$871,$Q$2)/$Q$3)*宝箱投放计算!J251</f>
        <v>0</v>
      </c>
      <c r="L251">
        <f ca="1">(SUMIFS(OFFSET([2]掉落汇总!$C$2:$C$871,,MATCH($B251,[2]掉落汇总!$D$1:$M$1)),[2]掉落汇总!$A$2:$A$871,L$1,[2]掉落汇总!$C$2:$C$871,$Q$1)+SUMIFS(OFFSET([2]掉落汇总!$C$2:$C$871,,MATCH($B251,[2]掉落汇总!$D$1:$M$1)),[2]掉落汇总!$A$2:$A$871,L$1,[2]掉落汇总!$C$2:$C$871,$Q$2)/$Q$3)*宝箱投放计算!K251</f>
        <v>0.14863748967795209</v>
      </c>
      <c r="M251">
        <f ca="1">(SUMIFS(OFFSET([2]掉落汇总!$C$2:$C$871,,MATCH($B251,[2]掉落汇总!$D$1:$M$1)),[2]掉落汇总!$A$2:$A$871,M$1,[2]掉落汇总!$C$2:$C$871,$Q$1)+SUMIFS(OFFSET([2]掉落汇总!$C$2:$C$871,,MATCH($B251,[2]掉落汇总!$D$1:$M$1)),[2]掉落汇总!$A$2:$A$871,M$1,[2]掉落汇总!$C$2:$C$871,$Q$2)/$Q$3)*宝箱投放计算!L251</f>
        <v>0.14714469228074273</v>
      </c>
      <c r="N251">
        <f ca="1">(SUMIFS(OFFSET([2]掉落汇总!$C$2:$C$871,,MATCH($B251,[2]掉落汇总!$D$1:$M$1)),[2]掉落汇总!$A$2:$A$871,N$1,[2]掉落汇总!$C$2:$C$871,$Q$1)+SUMIFS(OFFSET([2]掉落汇总!$C$2:$C$871,,MATCH($B251,[2]掉落汇总!$D$1:$M$1)),[2]掉落汇总!$A$2:$A$871,N$1,[2]掉落汇总!$C$2:$C$871,$Q$2)/$Q$3)*宝箱投放计算!M251</f>
        <v>3.9341037619867215E-2</v>
      </c>
      <c r="O251">
        <f ca="1">(SUMIFS(OFFSET([2]掉落汇总!$C$2:$C$871,,MATCH($B251,[2]掉落汇总!$D$1:$M$1)),[2]掉落汇总!$A$2:$A$871,O$1,[2]掉落汇总!$C$2:$C$871,$Q$1)+SUMIFS(OFFSET([2]掉落汇总!$C$2:$C$871,,MATCH($B251,[2]掉落汇总!$D$1:$M$1)),[2]掉落汇总!$A$2:$A$871,O$1,[2]掉落汇总!$C$2:$C$871,$Q$2)/$Q$3)*宝箱投放计算!N251</f>
        <v>8.2982769549933721E-2</v>
      </c>
    </row>
    <row r="252" spans="1:15" x14ac:dyDescent="0.2">
      <c r="A252">
        <f>玩家成长时间线!A252</f>
        <v>251</v>
      </c>
      <c r="B252">
        <f>玩家成长时间线!B252</f>
        <v>10</v>
      </c>
      <c r="C252">
        <f ca="1">SUM($D$2:D252)</f>
        <v>642.57195131166338</v>
      </c>
      <c r="D252">
        <f t="shared" ca="1" si="3"/>
        <v>1.4607131285903785</v>
      </c>
      <c r="E252">
        <f ca="1">(SUMIFS(OFFSET([2]掉落汇总!$C$2:$C$871,,MATCH($B252,[2]掉落汇总!$D$1:$M$1)),[2]掉落汇总!$A$2:$A$871,E$1,[2]掉落汇总!$C$2:$C$871,$Q$1)+SUMIFS(OFFSET([2]掉落汇总!$C$2:$C$871,,MATCH($B252,[2]掉落汇总!$D$1:$M$1)),[2]掉落汇总!$A$2:$A$871,E$1,[2]掉落汇总!$C$2:$C$871,$Q$2)/$Q$3)*宝箱投放计算!D252</f>
        <v>0.4229857969489742</v>
      </c>
      <c r="F252">
        <f ca="1">(SUMIFS(OFFSET([2]掉落汇总!$C$2:$C$871,,MATCH($B252,[2]掉落汇总!$D$1:$M$1)),[2]掉落汇总!$A$2:$A$871,F$1,[2]掉落汇总!$C$2:$C$871,$Q$1)+SUMIFS(OFFSET([2]掉落汇总!$C$2:$C$871,,MATCH($B252,[2]掉落汇总!$D$1:$M$1)),[2]掉落汇总!$A$2:$A$871,F$1,[2]掉落汇总!$C$2:$C$871,$Q$2)/$Q$3)*宝箱投放计算!E252</f>
        <v>0.61962134251290868</v>
      </c>
      <c r="G252">
        <f ca="1">(SUMIFS(OFFSET([2]掉落汇总!$C$2:$C$871,,MATCH($B252,[2]掉落汇总!$D$1:$M$1)),[2]掉落汇总!$A$2:$A$871,G$1,[2]掉落汇总!$C$2:$C$871,$Q$1)+SUMIFS(OFFSET([2]掉落汇总!$C$2:$C$871,,MATCH($B252,[2]掉落汇总!$D$1:$M$1)),[2]掉落汇总!$A$2:$A$871,G$1,[2]掉落汇总!$C$2:$C$871,$Q$2)/$Q$3)*宝箱投放计算!F252</f>
        <v>0</v>
      </c>
      <c r="H252">
        <f ca="1">(SUMIFS(OFFSET([2]掉落汇总!$C$2:$C$871,,MATCH($B252,[2]掉落汇总!$D$1:$M$1)),[2]掉落汇总!$A$2:$A$871,H$1,[2]掉落汇总!$C$2:$C$871,$Q$1)+SUMIFS(OFFSET([2]掉落汇总!$C$2:$C$871,,MATCH($B252,[2]掉落汇总!$D$1:$M$1)),[2]掉落汇总!$A$2:$A$871,H$1,[2]掉落汇总!$C$2:$C$871,$Q$2)/$Q$3)*宝箱投放计算!G252</f>
        <v>0</v>
      </c>
      <c r="I252">
        <f ca="1">(SUMIFS(OFFSET([2]掉落汇总!$C$2:$C$871,,MATCH($B252,[2]掉落汇总!$D$1:$M$1)),[2]掉落汇总!$A$2:$A$871,I$1,[2]掉落汇总!$C$2:$C$871,$Q$1)+SUMIFS(OFFSET([2]掉落汇总!$C$2:$C$871,,MATCH($B252,[2]掉落汇总!$D$1:$M$1)),[2]掉落汇总!$A$2:$A$871,I$1,[2]掉落汇总!$C$2:$C$871,$Q$2)/$Q$3)*宝箱投放计算!H252</f>
        <v>0</v>
      </c>
      <c r="J252">
        <f ca="1">(SUMIFS(OFFSET([2]掉落汇总!$C$2:$C$871,,MATCH($B252,[2]掉落汇总!$D$1:$M$1)),[2]掉落汇总!$A$2:$A$871,J$1,[2]掉落汇总!$C$2:$C$871,$Q$1)+SUMIFS(OFFSET([2]掉落汇总!$C$2:$C$871,,MATCH($B252,[2]掉落汇总!$D$1:$M$1)),[2]掉落汇总!$A$2:$A$871,J$1,[2]掉落汇总!$C$2:$C$871,$Q$2)/$Q$3)*宝箱投放计算!I252</f>
        <v>0</v>
      </c>
      <c r="K252">
        <f ca="1">(SUMIFS(OFFSET([2]掉落汇总!$C$2:$C$871,,MATCH($B252,[2]掉落汇总!$D$1:$M$1)),[2]掉落汇总!$A$2:$A$871,K$1,[2]掉落汇总!$C$2:$C$871,$Q$1)+SUMIFS(OFFSET([2]掉落汇总!$C$2:$C$871,,MATCH($B252,[2]掉落汇总!$D$1:$M$1)),[2]掉落汇总!$A$2:$A$871,K$1,[2]掉落汇总!$C$2:$C$871,$Q$2)/$Q$3)*宝箱投放计算!J252</f>
        <v>0</v>
      </c>
      <c r="L252">
        <f ca="1">(SUMIFS(OFFSET([2]掉落汇总!$C$2:$C$871,,MATCH($B252,[2]掉落汇总!$D$1:$M$1)),[2]掉落汇总!$A$2:$A$871,L$1,[2]掉落汇总!$C$2:$C$871,$Q$1)+SUMIFS(OFFSET([2]掉落汇总!$C$2:$C$871,,MATCH($B252,[2]掉落汇总!$D$1:$M$1)),[2]掉落汇总!$A$2:$A$871,L$1,[2]掉落汇总!$C$2:$C$871,$Q$2)/$Q$3)*宝箱投放计算!K252</f>
        <v>0.14863748967795209</v>
      </c>
      <c r="M252">
        <f ca="1">(SUMIFS(OFFSET([2]掉落汇总!$C$2:$C$871,,MATCH($B252,[2]掉落汇总!$D$1:$M$1)),[2]掉落汇总!$A$2:$A$871,M$1,[2]掉落汇总!$C$2:$C$871,$Q$1)+SUMIFS(OFFSET([2]掉落汇总!$C$2:$C$871,,MATCH($B252,[2]掉落汇总!$D$1:$M$1)),[2]掉落汇总!$A$2:$A$871,M$1,[2]掉落汇总!$C$2:$C$871,$Q$2)/$Q$3)*宝箱投放计算!L252</f>
        <v>0.14714469228074273</v>
      </c>
      <c r="N252">
        <f ca="1">(SUMIFS(OFFSET([2]掉落汇总!$C$2:$C$871,,MATCH($B252,[2]掉落汇总!$D$1:$M$1)),[2]掉落汇总!$A$2:$A$871,N$1,[2]掉落汇总!$C$2:$C$871,$Q$1)+SUMIFS(OFFSET([2]掉落汇总!$C$2:$C$871,,MATCH($B252,[2]掉落汇总!$D$1:$M$1)),[2]掉落汇总!$A$2:$A$871,N$1,[2]掉落汇总!$C$2:$C$871,$Q$2)/$Q$3)*宝箱投放计算!M252</f>
        <v>3.9341037619867215E-2</v>
      </c>
      <c r="O252">
        <f ca="1">(SUMIFS(OFFSET([2]掉落汇总!$C$2:$C$871,,MATCH($B252,[2]掉落汇总!$D$1:$M$1)),[2]掉落汇总!$A$2:$A$871,O$1,[2]掉落汇总!$C$2:$C$871,$Q$1)+SUMIFS(OFFSET([2]掉落汇总!$C$2:$C$871,,MATCH($B252,[2]掉落汇总!$D$1:$M$1)),[2]掉落汇总!$A$2:$A$871,O$1,[2]掉落汇总!$C$2:$C$871,$Q$2)/$Q$3)*宝箱投放计算!N252</f>
        <v>8.2982769549933721E-2</v>
      </c>
    </row>
    <row r="253" spans="1:15" x14ac:dyDescent="0.2">
      <c r="A253">
        <f>玩家成长时间线!A253</f>
        <v>252</v>
      </c>
      <c r="B253">
        <f>玩家成长时间线!B253</f>
        <v>8</v>
      </c>
      <c r="C253">
        <f ca="1">SUM($D$2:D253)</f>
        <v>644.94143806876764</v>
      </c>
      <c r="D253">
        <f t="shared" ca="1" si="3"/>
        <v>2.3694867571042986</v>
      </c>
      <c r="E253">
        <f ca="1">(SUMIFS(OFFSET([2]掉落汇总!$C$2:$C$871,,MATCH($B253,[2]掉落汇总!$D$1:$M$1)),[2]掉落汇总!$A$2:$A$871,E$1,[2]掉落汇总!$C$2:$C$871,$Q$1)+SUMIFS(OFFSET([2]掉落汇总!$C$2:$C$871,,MATCH($B253,[2]掉落汇总!$D$1:$M$1)),[2]掉落汇总!$A$2:$A$871,E$1,[2]掉落汇总!$C$2:$C$871,$Q$2)/$Q$3)*宝箱投放计算!D253</f>
        <v>0.43663846153846153</v>
      </c>
      <c r="F253">
        <f ca="1">(SUMIFS(OFFSET([2]掉落汇总!$C$2:$C$871,,MATCH($B253,[2]掉落汇总!$D$1:$M$1)),[2]掉落汇总!$A$2:$A$871,F$1,[2]掉落汇总!$C$2:$C$871,$Q$1)+SUMIFS(OFFSET([2]掉落汇总!$C$2:$C$871,,MATCH($B253,[2]掉落汇总!$D$1:$M$1)),[2]掉落汇总!$A$2:$A$871,F$1,[2]掉落汇总!$C$2:$C$871,$Q$2)/$Q$3)*宝箱投放计算!E253</f>
        <v>0.49569707401032698</v>
      </c>
      <c r="G253">
        <f ca="1">(SUMIFS(OFFSET([2]掉落汇总!$C$2:$C$871,,MATCH($B253,[2]掉落汇总!$D$1:$M$1)),[2]掉落汇总!$A$2:$A$871,G$1,[2]掉落汇总!$C$2:$C$871,$Q$1)+SUMIFS(OFFSET([2]掉落汇总!$C$2:$C$871,,MATCH($B253,[2]掉落汇总!$D$1:$M$1)),[2]掉落汇总!$A$2:$A$871,G$1,[2]掉落汇总!$C$2:$C$871,$Q$2)/$Q$3)*宝箱投放计算!F253</f>
        <v>1.0190452324270141</v>
      </c>
      <c r="H253">
        <f ca="1">(SUMIFS(OFFSET([2]掉落汇总!$C$2:$C$871,,MATCH($B253,[2]掉落汇总!$D$1:$M$1)),[2]掉落汇总!$A$2:$A$871,H$1,[2]掉落汇总!$C$2:$C$871,$Q$1)+SUMIFS(OFFSET([2]掉落汇总!$C$2:$C$871,,MATCH($B253,[2]掉落汇总!$D$1:$M$1)),[2]掉落汇总!$A$2:$A$871,H$1,[2]掉落汇总!$C$2:$C$871,$Q$2)/$Q$3)*宝箱投放计算!G253</f>
        <v>0</v>
      </c>
      <c r="I253">
        <f ca="1">(SUMIFS(OFFSET([2]掉落汇总!$C$2:$C$871,,MATCH($B253,[2]掉落汇总!$D$1:$M$1)),[2]掉落汇总!$A$2:$A$871,I$1,[2]掉落汇总!$C$2:$C$871,$Q$1)+SUMIFS(OFFSET([2]掉落汇总!$C$2:$C$871,,MATCH($B253,[2]掉落汇总!$D$1:$M$1)),[2]掉落汇总!$A$2:$A$871,I$1,[2]掉落汇总!$C$2:$C$871,$Q$2)/$Q$3)*宝箱投放计算!H253</f>
        <v>0</v>
      </c>
      <c r="J253">
        <f ca="1">(SUMIFS(OFFSET([2]掉落汇总!$C$2:$C$871,,MATCH($B253,[2]掉落汇总!$D$1:$M$1)),[2]掉落汇总!$A$2:$A$871,J$1,[2]掉落汇总!$C$2:$C$871,$Q$1)+SUMIFS(OFFSET([2]掉落汇总!$C$2:$C$871,,MATCH($B253,[2]掉落汇总!$D$1:$M$1)),[2]掉落汇总!$A$2:$A$871,J$1,[2]掉落汇总!$C$2:$C$871,$Q$2)/$Q$3)*宝箱投放计算!I253</f>
        <v>0</v>
      </c>
      <c r="K253">
        <f ca="1">(SUMIFS(OFFSET([2]掉落汇总!$C$2:$C$871,,MATCH($B253,[2]掉落汇总!$D$1:$M$1)),[2]掉落汇总!$A$2:$A$871,K$1,[2]掉落汇总!$C$2:$C$871,$Q$1)+SUMIFS(OFFSET([2]掉落汇总!$C$2:$C$871,,MATCH($B253,[2]掉落汇总!$D$1:$M$1)),[2]掉落汇总!$A$2:$A$871,K$1,[2]掉落汇总!$C$2:$C$871,$Q$2)/$Q$3)*宝箱投放计算!J253</f>
        <v>0</v>
      </c>
      <c r="L253">
        <f ca="1">(SUMIFS(OFFSET([2]掉落汇总!$C$2:$C$871,,MATCH($B253,[2]掉落汇总!$D$1:$M$1)),[2]掉落汇总!$A$2:$A$871,L$1,[2]掉落汇总!$C$2:$C$871,$Q$1)+SUMIFS(OFFSET([2]掉落汇总!$C$2:$C$871,,MATCH($B253,[2]掉落汇总!$D$1:$M$1)),[2]掉落汇总!$A$2:$A$871,L$1,[2]掉落汇总!$C$2:$C$871,$Q$2)/$Q$3)*宝箱投放计算!K253</f>
        <v>0.14863748967795209</v>
      </c>
      <c r="M253">
        <f ca="1">(SUMIFS(OFFSET([2]掉落汇总!$C$2:$C$871,,MATCH($B253,[2]掉落汇总!$D$1:$M$1)),[2]掉落汇总!$A$2:$A$871,M$1,[2]掉落汇总!$C$2:$C$871,$Q$1)+SUMIFS(OFFSET([2]掉落汇总!$C$2:$C$871,,MATCH($B253,[2]掉落汇总!$D$1:$M$1)),[2]掉落汇总!$A$2:$A$871,M$1,[2]掉落汇总!$C$2:$C$871,$Q$2)/$Q$3)*宝箱投放计算!L253</f>
        <v>0.14714469228074273</v>
      </c>
      <c r="N253">
        <f ca="1">(SUMIFS(OFFSET([2]掉落汇总!$C$2:$C$871,,MATCH($B253,[2]掉落汇总!$D$1:$M$1)),[2]掉落汇总!$A$2:$A$871,N$1,[2]掉落汇总!$C$2:$C$871,$Q$1)+SUMIFS(OFFSET([2]掉落汇总!$C$2:$C$871,,MATCH($B253,[2]掉落汇总!$D$1:$M$1)),[2]掉落汇总!$A$2:$A$871,N$1,[2]掉落汇总!$C$2:$C$871,$Q$2)/$Q$3)*宝箱投放计算!M253</f>
        <v>3.9341037619867215E-2</v>
      </c>
      <c r="O253">
        <f ca="1">(SUMIFS(OFFSET([2]掉落汇总!$C$2:$C$871,,MATCH($B253,[2]掉落汇总!$D$1:$M$1)),[2]掉落汇总!$A$2:$A$871,O$1,[2]掉落汇总!$C$2:$C$871,$Q$1)+SUMIFS(OFFSET([2]掉落汇总!$C$2:$C$871,,MATCH($B253,[2]掉落汇总!$D$1:$M$1)),[2]掉落汇总!$A$2:$A$871,O$1,[2]掉落汇总!$C$2:$C$871,$Q$2)/$Q$3)*宝箱投放计算!N253</f>
        <v>8.2982769549933721E-2</v>
      </c>
    </row>
    <row r="254" spans="1:15" x14ac:dyDescent="0.2">
      <c r="A254">
        <f>玩家成长时间线!A254</f>
        <v>253</v>
      </c>
      <c r="B254">
        <f>玩家成长时间线!B254</f>
        <v>8</v>
      </c>
      <c r="C254">
        <f ca="1">SUM($D$2:D254)</f>
        <v>646.2451488242142</v>
      </c>
      <c r="D254">
        <f t="shared" ca="1" si="3"/>
        <v>1.303710755446515</v>
      </c>
      <c r="E254">
        <f ca="1">(SUMIFS(OFFSET([2]掉落汇总!$C$2:$C$871,,MATCH($B254,[2]掉落汇总!$D$1:$M$1)),[2]掉落汇总!$A$2:$A$871,E$1,[2]掉落汇总!$C$2:$C$871,$Q$1)+SUMIFS(OFFSET([2]掉落汇总!$C$2:$C$871,,MATCH($B254,[2]掉落汇总!$D$1:$M$1)),[2]掉落汇总!$A$2:$A$871,E$1,[2]掉落汇总!$C$2:$C$871,$Q$2)/$Q$3)*宝箱投放计算!D254</f>
        <v>0.38990769230769234</v>
      </c>
      <c r="F254">
        <f ca="1">(SUMIFS(OFFSET([2]掉落汇总!$C$2:$C$871,,MATCH($B254,[2]掉落汇总!$D$1:$M$1)),[2]掉落汇总!$A$2:$A$871,F$1,[2]掉落汇总!$C$2:$C$871,$Q$1)+SUMIFS(OFFSET([2]掉落汇总!$C$2:$C$871,,MATCH($B254,[2]掉落汇总!$D$1:$M$1)),[2]掉落汇总!$A$2:$A$871,F$1,[2]掉落汇总!$C$2:$C$871,$Q$2)/$Q$3)*宝箱投放计算!E254</f>
        <v>0.49569707401032698</v>
      </c>
      <c r="G254">
        <f ca="1">(SUMIFS(OFFSET([2]掉落汇总!$C$2:$C$871,,MATCH($B254,[2]掉落汇总!$D$1:$M$1)),[2]掉落汇总!$A$2:$A$871,G$1,[2]掉落汇总!$C$2:$C$871,$Q$1)+SUMIFS(OFFSET([2]掉落汇总!$C$2:$C$871,,MATCH($B254,[2]掉落汇总!$D$1:$M$1)),[2]掉落汇总!$A$2:$A$871,G$1,[2]掉落汇总!$C$2:$C$871,$Q$2)/$Q$3)*宝箱投放计算!F254</f>
        <v>0</v>
      </c>
      <c r="H254">
        <f ca="1">(SUMIFS(OFFSET([2]掉落汇总!$C$2:$C$871,,MATCH($B254,[2]掉落汇总!$D$1:$M$1)),[2]掉落汇总!$A$2:$A$871,H$1,[2]掉落汇总!$C$2:$C$871,$Q$1)+SUMIFS(OFFSET([2]掉落汇总!$C$2:$C$871,,MATCH($B254,[2]掉落汇总!$D$1:$M$1)),[2]掉落汇总!$A$2:$A$871,H$1,[2]掉落汇总!$C$2:$C$871,$Q$2)/$Q$3)*宝箱投放计算!G254</f>
        <v>0</v>
      </c>
      <c r="I254">
        <f ca="1">(SUMIFS(OFFSET([2]掉落汇总!$C$2:$C$871,,MATCH($B254,[2]掉落汇总!$D$1:$M$1)),[2]掉落汇总!$A$2:$A$871,I$1,[2]掉落汇总!$C$2:$C$871,$Q$1)+SUMIFS(OFFSET([2]掉落汇总!$C$2:$C$871,,MATCH($B254,[2]掉落汇总!$D$1:$M$1)),[2]掉落汇总!$A$2:$A$871,I$1,[2]掉落汇总!$C$2:$C$871,$Q$2)/$Q$3)*宝箱投放计算!H254</f>
        <v>0</v>
      </c>
      <c r="J254">
        <f ca="1">(SUMIFS(OFFSET([2]掉落汇总!$C$2:$C$871,,MATCH($B254,[2]掉落汇总!$D$1:$M$1)),[2]掉落汇总!$A$2:$A$871,J$1,[2]掉落汇总!$C$2:$C$871,$Q$1)+SUMIFS(OFFSET([2]掉落汇总!$C$2:$C$871,,MATCH($B254,[2]掉落汇总!$D$1:$M$1)),[2]掉落汇总!$A$2:$A$871,J$1,[2]掉落汇总!$C$2:$C$871,$Q$2)/$Q$3)*宝箱投放计算!I254</f>
        <v>0</v>
      </c>
      <c r="K254">
        <f ca="1">(SUMIFS(OFFSET([2]掉落汇总!$C$2:$C$871,,MATCH($B254,[2]掉落汇总!$D$1:$M$1)),[2]掉落汇总!$A$2:$A$871,K$1,[2]掉落汇总!$C$2:$C$871,$Q$1)+SUMIFS(OFFSET([2]掉落汇总!$C$2:$C$871,,MATCH($B254,[2]掉落汇总!$D$1:$M$1)),[2]掉落汇总!$A$2:$A$871,K$1,[2]掉落汇总!$C$2:$C$871,$Q$2)/$Q$3)*宝箱投放计算!J254</f>
        <v>0</v>
      </c>
      <c r="L254">
        <f ca="1">(SUMIFS(OFFSET([2]掉落汇总!$C$2:$C$871,,MATCH($B254,[2]掉落汇总!$D$1:$M$1)),[2]掉落汇总!$A$2:$A$871,L$1,[2]掉落汇总!$C$2:$C$871,$Q$1)+SUMIFS(OFFSET([2]掉落汇总!$C$2:$C$871,,MATCH($B254,[2]掉落汇总!$D$1:$M$1)),[2]掉落汇总!$A$2:$A$871,L$1,[2]掉落汇总!$C$2:$C$871,$Q$2)/$Q$3)*宝箱投放计算!K254</f>
        <v>0.14863748967795209</v>
      </c>
      <c r="M254">
        <f ca="1">(SUMIFS(OFFSET([2]掉落汇总!$C$2:$C$871,,MATCH($B254,[2]掉落汇总!$D$1:$M$1)),[2]掉落汇总!$A$2:$A$871,M$1,[2]掉落汇总!$C$2:$C$871,$Q$1)+SUMIFS(OFFSET([2]掉落汇总!$C$2:$C$871,,MATCH($B254,[2]掉落汇总!$D$1:$M$1)),[2]掉落汇总!$A$2:$A$871,M$1,[2]掉落汇总!$C$2:$C$871,$Q$2)/$Q$3)*宝箱投放计算!L254</f>
        <v>0.14714469228074273</v>
      </c>
      <c r="N254">
        <f ca="1">(SUMIFS(OFFSET([2]掉落汇总!$C$2:$C$871,,MATCH($B254,[2]掉落汇总!$D$1:$M$1)),[2]掉落汇总!$A$2:$A$871,N$1,[2]掉落汇总!$C$2:$C$871,$Q$1)+SUMIFS(OFFSET([2]掉落汇总!$C$2:$C$871,,MATCH($B254,[2]掉落汇总!$D$1:$M$1)),[2]掉落汇总!$A$2:$A$871,N$1,[2]掉落汇总!$C$2:$C$871,$Q$2)/$Q$3)*宝箱投放计算!M254</f>
        <v>3.9341037619867215E-2</v>
      </c>
      <c r="O254">
        <f ca="1">(SUMIFS(OFFSET([2]掉落汇总!$C$2:$C$871,,MATCH($B254,[2]掉落汇总!$D$1:$M$1)),[2]掉落汇总!$A$2:$A$871,O$1,[2]掉落汇总!$C$2:$C$871,$Q$1)+SUMIFS(OFFSET([2]掉落汇总!$C$2:$C$871,,MATCH($B254,[2]掉落汇总!$D$1:$M$1)),[2]掉落汇总!$A$2:$A$871,O$1,[2]掉落汇总!$C$2:$C$871,$Q$2)/$Q$3)*宝箱投放计算!N254</f>
        <v>8.2982769549933721E-2</v>
      </c>
    </row>
    <row r="255" spans="1:15" x14ac:dyDescent="0.2">
      <c r="A255">
        <f>玩家成长时间线!A255</f>
        <v>254</v>
      </c>
      <c r="B255">
        <f>玩家成长时间线!B255</f>
        <v>8</v>
      </c>
      <c r="C255">
        <f ca="1">SUM($D$2:D255)</f>
        <v>647.55924419504538</v>
      </c>
      <c r="D255">
        <f t="shared" ca="1" si="3"/>
        <v>1.3140953708311305</v>
      </c>
      <c r="E255">
        <f ca="1">(SUMIFS(OFFSET([2]掉落汇总!$C$2:$C$871,,MATCH($B255,[2]掉落汇总!$D$1:$M$1)),[2]掉落汇总!$A$2:$A$871,E$1,[2]掉落汇总!$C$2:$C$871,$Q$1)+SUMIFS(OFFSET([2]掉落汇总!$C$2:$C$871,,MATCH($B255,[2]掉落汇总!$D$1:$M$1)),[2]掉落汇总!$A$2:$A$871,E$1,[2]掉落汇总!$C$2:$C$871,$Q$2)/$Q$3)*宝箱投放计算!D255</f>
        <v>0.40029230769230773</v>
      </c>
      <c r="F255">
        <f ca="1">(SUMIFS(OFFSET([2]掉落汇总!$C$2:$C$871,,MATCH($B255,[2]掉落汇总!$D$1:$M$1)),[2]掉落汇总!$A$2:$A$871,F$1,[2]掉落汇总!$C$2:$C$871,$Q$1)+SUMIFS(OFFSET([2]掉落汇总!$C$2:$C$871,,MATCH($B255,[2]掉落汇总!$D$1:$M$1)),[2]掉落汇总!$A$2:$A$871,F$1,[2]掉落汇总!$C$2:$C$871,$Q$2)/$Q$3)*宝箱投放计算!E255</f>
        <v>0.49569707401032698</v>
      </c>
      <c r="G255">
        <f ca="1">(SUMIFS(OFFSET([2]掉落汇总!$C$2:$C$871,,MATCH($B255,[2]掉落汇总!$D$1:$M$1)),[2]掉落汇总!$A$2:$A$871,G$1,[2]掉落汇总!$C$2:$C$871,$Q$1)+SUMIFS(OFFSET([2]掉落汇总!$C$2:$C$871,,MATCH($B255,[2]掉落汇总!$D$1:$M$1)),[2]掉落汇总!$A$2:$A$871,G$1,[2]掉落汇总!$C$2:$C$871,$Q$2)/$Q$3)*宝箱投放计算!F255</f>
        <v>0</v>
      </c>
      <c r="H255">
        <f ca="1">(SUMIFS(OFFSET([2]掉落汇总!$C$2:$C$871,,MATCH($B255,[2]掉落汇总!$D$1:$M$1)),[2]掉落汇总!$A$2:$A$871,H$1,[2]掉落汇总!$C$2:$C$871,$Q$1)+SUMIFS(OFFSET([2]掉落汇总!$C$2:$C$871,,MATCH($B255,[2]掉落汇总!$D$1:$M$1)),[2]掉落汇总!$A$2:$A$871,H$1,[2]掉落汇总!$C$2:$C$871,$Q$2)/$Q$3)*宝箱投放计算!G255</f>
        <v>0</v>
      </c>
      <c r="I255">
        <f ca="1">(SUMIFS(OFFSET([2]掉落汇总!$C$2:$C$871,,MATCH($B255,[2]掉落汇总!$D$1:$M$1)),[2]掉落汇总!$A$2:$A$871,I$1,[2]掉落汇总!$C$2:$C$871,$Q$1)+SUMIFS(OFFSET([2]掉落汇总!$C$2:$C$871,,MATCH($B255,[2]掉落汇总!$D$1:$M$1)),[2]掉落汇总!$A$2:$A$871,I$1,[2]掉落汇总!$C$2:$C$871,$Q$2)/$Q$3)*宝箱投放计算!H255</f>
        <v>0</v>
      </c>
      <c r="J255">
        <f ca="1">(SUMIFS(OFFSET([2]掉落汇总!$C$2:$C$871,,MATCH($B255,[2]掉落汇总!$D$1:$M$1)),[2]掉落汇总!$A$2:$A$871,J$1,[2]掉落汇总!$C$2:$C$871,$Q$1)+SUMIFS(OFFSET([2]掉落汇总!$C$2:$C$871,,MATCH($B255,[2]掉落汇总!$D$1:$M$1)),[2]掉落汇总!$A$2:$A$871,J$1,[2]掉落汇总!$C$2:$C$871,$Q$2)/$Q$3)*宝箱投放计算!I255</f>
        <v>0</v>
      </c>
      <c r="K255">
        <f ca="1">(SUMIFS(OFFSET([2]掉落汇总!$C$2:$C$871,,MATCH($B255,[2]掉落汇总!$D$1:$M$1)),[2]掉落汇总!$A$2:$A$871,K$1,[2]掉落汇总!$C$2:$C$871,$Q$1)+SUMIFS(OFFSET([2]掉落汇总!$C$2:$C$871,,MATCH($B255,[2]掉落汇总!$D$1:$M$1)),[2]掉落汇总!$A$2:$A$871,K$1,[2]掉落汇总!$C$2:$C$871,$Q$2)/$Q$3)*宝箱投放计算!J255</f>
        <v>0</v>
      </c>
      <c r="L255">
        <f ca="1">(SUMIFS(OFFSET([2]掉落汇总!$C$2:$C$871,,MATCH($B255,[2]掉落汇总!$D$1:$M$1)),[2]掉落汇总!$A$2:$A$871,L$1,[2]掉落汇总!$C$2:$C$871,$Q$1)+SUMIFS(OFFSET([2]掉落汇总!$C$2:$C$871,,MATCH($B255,[2]掉落汇总!$D$1:$M$1)),[2]掉落汇总!$A$2:$A$871,L$1,[2]掉落汇总!$C$2:$C$871,$Q$2)/$Q$3)*宝箱投放计算!K255</f>
        <v>0.14863748967795209</v>
      </c>
      <c r="M255">
        <f ca="1">(SUMIFS(OFFSET([2]掉落汇总!$C$2:$C$871,,MATCH($B255,[2]掉落汇总!$D$1:$M$1)),[2]掉落汇总!$A$2:$A$871,M$1,[2]掉落汇总!$C$2:$C$871,$Q$1)+SUMIFS(OFFSET([2]掉落汇总!$C$2:$C$871,,MATCH($B255,[2]掉落汇总!$D$1:$M$1)),[2]掉落汇总!$A$2:$A$871,M$1,[2]掉落汇总!$C$2:$C$871,$Q$2)/$Q$3)*宝箱投放计算!L255</f>
        <v>0.14714469228074273</v>
      </c>
      <c r="N255">
        <f ca="1">(SUMIFS(OFFSET([2]掉落汇总!$C$2:$C$871,,MATCH($B255,[2]掉落汇总!$D$1:$M$1)),[2]掉落汇总!$A$2:$A$871,N$1,[2]掉落汇总!$C$2:$C$871,$Q$1)+SUMIFS(OFFSET([2]掉落汇总!$C$2:$C$871,,MATCH($B255,[2]掉落汇总!$D$1:$M$1)),[2]掉落汇总!$A$2:$A$871,N$1,[2]掉落汇总!$C$2:$C$871,$Q$2)/$Q$3)*宝箱投放计算!M255</f>
        <v>3.9341037619867215E-2</v>
      </c>
      <c r="O255">
        <f ca="1">(SUMIFS(OFFSET([2]掉落汇总!$C$2:$C$871,,MATCH($B255,[2]掉落汇总!$D$1:$M$1)),[2]掉落汇总!$A$2:$A$871,O$1,[2]掉落汇总!$C$2:$C$871,$Q$1)+SUMIFS(OFFSET([2]掉落汇总!$C$2:$C$871,,MATCH($B255,[2]掉落汇总!$D$1:$M$1)),[2]掉落汇总!$A$2:$A$871,O$1,[2]掉落汇总!$C$2:$C$871,$Q$2)/$Q$3)*宝箱投放计算!N255</f>
        <v>8.2982769549933721E-2</v>
      </c>
    </row>
    <row r="256" spans="1:15" x14ac:dyDescent="0.2">
      <c r="A256">
        <f>玩家成长时间线!A256</f>
        <v>255</v>
      </c>
      <c r="B256">
        <f>玩家成长时间线!B256</f>
        <v>9</v>
      </c>
      <c r="C256">
        <f ca="1">SUM($D$2:D256)</f>
        <v>653.37709296377</v>
      </c>
      <c r="D256">
        <f t="shared" ca="1" si="3"/>
        <v>5.8178487687245619</v>
      </c>
      <c r="E256">
        <f ca="1">(SUMIFS(OFFSET([2]掉落汇总!$C$2:$C$871,,MATCH($B256,[2]掉落汇总!$D$1:$M$1)),[2]掉落汇总!$A$2:$A$871,E$1,[2]掉落汇总!$C$2:$C$871,$Q$1)+SUMIFS(OFFSET([2]掉落汇总!$C$2:$C$871,,MATCH($B256,[2]掉落汇总!$D$1:$M$1)),[2]掉落汇总!$A$2:$A$871,E$1,[2]掉落汇总!$C$2:$C$871,$Q$2)/$Q$3)*宝箱投放计算!D256</f>
        <v>0.39656270447110142</v>
      </c>
      <c r="F256">
        <f ca="1">(SUMIFS(OFFSET([2]掉落汇总!$C$2:$C$871,,MATCH($B256,[2]掉落汇总!$D$1:$M$1)),[2]掉落汇总!$A$2:$A$871,F$1,[2]掉落汇总!$C$2:$C$871,$Q$1)+SUMIFS(OFFSET([2]掉落汇总!$C$2:$C$871,,MATCH($B256,[2]掉落汇总!$D$1:$M$1)),[2]掉落汇总!$A$2:$A$871,F$1,[2]掉落汇总!$C$2:$C$871,$Q$2)/$Q$3)*宝箱投放计算!E256</f>
        <v>0.61962134251290868</v>
      </c>
      <c r="G256">
        <f ca="1">(SUMIFS(OFFSET([2]掉落汇总!$C$2:$C$871,,MATCH($B256,[2]掉落汇总!$D$1:$M$1)),[2]掉落汇总!$A$2:$A$871,G$1,[2]掉落汇总!$C$2:$C$871,$Q$1)+SUMIFS(OFFSET([2]掉落汇总!$C$2:$C$871,,MATCH($B256,[2]掉落汇总!$D$1:$M$1)),[2]掉落汇总!$A$2:$A$871,G$1,[2]掉落汇总!$C$2:$C$871,$Q$2)/$Q$3)*宝箱投放计算!F256</f>
        <v>0</v>
      </c>
      <c r="H256">
        <f ca="1">(SUMIFS(OFFSET([2]掉落汇总!$C$2:$C$871,,MATCH($B256,[2]掉落汇总!$D$1:$M$1)),[2]掉落汇总!$A$2:$A$871,H$1,[2]掉落汇总!$C$2:$C$871,$Q$1)+SUMIFS(OFFSET([2]掉落汇总!$C$2:$C$871,,MATCH($B256,[2]掉落汇总!$D$1:$M$1)),[2]掉落汇总!$A$2:$A$871,H$1,[2]掉落汇总!$C$2:$C$871,$Q$2)/$Q$3)*宝箱投放计算!G256</f>
        <v>0</v>
      </c>
      <c r="I256">
        <f ca="1">(SUMIFS(OFFSET([2]掉落汇总!$C$2:$C$871,,MATCH($B256,[2]掉落汇总!$D$1:$M$1)),[2]掉落汇总!$A$2:$A$871,I$1,[2]掉落汇总!$C$2:$C$871,$Q$1)+SUMIFS(OFFSET([2]掉落汇总!$C$2:$C$871,,MATCH($B256,[2]掉落汇总!$D$1:$M$1)),[2]掉落汇总!$A$2:$A$871,I$1,[2]掉落汇总!$C$2:$C$871,$Q$2)/$Q$3)*宝箱投放计算!H256</f>
        <v>0.89605873261205571</v>
      </c>
      <c r="J256">
        <f ca="1">(SUMIFS(OFFSET([2]掉落汇总!$C$2:$C$871,,MATCH($B256,[2]掉落汇总!$D$1:$M$1)),[2]掉落汇总!$A$2:$A$871,J$1,[2]掉落汇总!$C$2:$C$871,$Q$1)+SUMIFS(OFFSET([2]掉落汇总!$C$2:$C$871,,MATCH($B256,[2]掉落汇总!$D$1:$M$1)),[2]掉落汇总!$A$2:$A$871,J$1,[2]掉落汇总!$C$2:$C$871,$Q$2)/$Q$3)*宝箱投放计算!I256</f>
        <v>3.4874999999999998</v>
      </c>
      <c r="K256">
        <f ca="1">(SUMIFS(OFFSET([2]掉落汇总!$C$2:$C$871,,MATCH($B256,[2]掉落汇总!$D$1:$M$1)),[2]掉落汇总!$A$2:$A$871,K$1,[2]掉落汇总!$C$2:$C$871,$Q$1)+SUMIFS(OFFSET([2]掉落汇总!$C$2:$C$871,,MATCH($B256,[2]掉落汇总!$D$1:$M$1)),[2]掉落汇总!$A$2:$A$871,K$1,[2]掉落汇总!$C$2:$C$871,$Q$2)/$Q$3)*宝箱投放计算!J256</f>
        <v>0</v>
      </c>
      <c r="L256">
        <f ca="1">(SUMIFS(OFFSET([2]掉落汇总!$C$2:$C$871,,MATCH($B256,[2]掉落汇总!$D$1:$M$1)),[2]掉落汇总!$A$2:$A$871,L$1,[2]掉落汇总!$C$2:$C$871,$Q$1)+SUMIFS(OFFSET([2]掉落汇总!$C$2:$C$871,,MATCH($B256,[2]掉落汇总!$D$1:$M$1)),[2]掉落汇总!$A$2:$A$871,L$1,[2]掉落汇总!$C$2:$C$871,$Q$2)/$Q$3)*宝箱投放计算!K256</f>
        <v>0.14863748967795209</v>
      </c>
      <c r="M256">
        <f ca="1">(SUMIFS(OFFSET([2]掉落汇总!$C$2:$C$871,,MATCH($B256,[2]掉落汇总!$D$1:$M$1)),[2]掉落汇总!$A$2:$A$871,M$1,[2]掉落汇总!$C$2:$C$871,$Q$1)+SUMIFS(OFFSET([2]掉落汇总!$C$2:$C$871,,MATCH($B256,[2]掉落汇总!$D$1:$M$1)),[2]掉落汇总!$A$2:$A$871,M$1,[2]掉落汇总!$C$2:$C$871,$Q$2)/$Q$3)*宝箱投放计算!L256</f>
        <v>0.14714469228074273</v>
      </c>
      <c r="N256">
        <f ca="1">(SUMIFS(OFFSET([2]掉落汇总!$C$2:$C$871,,MATCH($B256,[2]掉落汇总!$D$1:$M$1)),[2]掉落汇总!$A$2:$A$871,N$1,[2]掉落汇总!$C$2:$C$871,$Q$1)+SUMIFS(OFFSET([2]掉落汇总!$C$2:$C$871,,MATCH($B256,[2]掉落汇总!$D$1:$M$1)),[2]掉落汇总!$A$2:$A$871,N$1,[2]掉落汇总!$C$2:$C$871,$Q$2)/$Q$3)*宝箱投放计算!M256</f>
        <v>3.9341037619867215E-2</v>
      </c>
      <c r="O256">
        <f ca="1">(SUMIFS(OFFSET([2]掉落汇总!$C$2:$C$871,,MATCH($B256,[2]掉落汇总!$D$1:$M$1)),[2]掉落汇总!$A$2:$A$871,O$1,[2]掉落汇总!$C$2:$C$871,$Q$1)+SUMIFS(OFFSET([2]掉落汇总!$C$2:$C$871,,MATCH($B256,[2]掉落汇总!$D$1:$M$1)),[2]掉落汇总!$A$2:$A$871,O$1,[2]掉落汇总!$C$2:$C$871,$Q$2)/$Q$3)*宝箱投放计算!N256</f>
        <v>8.2982769549933721E-2</v>
      </c>
    </row>
    <row r="257" spans="1:15" x14ac:dyDescent="0.2">
      <c r="A257">
        <f>玩家成长时间线!A257</f>
        <v>256</v>
      </c>
      <c r="B257">
        <f>玩家成长时间线!B257</f>
        <v>9</v>
      </c>
      <c r="C257">
        <f ca="1">SUM($D$2:D257)</f>
        <v>654.81312781994791</v>
      </c>
      <c r="D257">
        <f t="shared" ca="1" si="3"/>
        <v>1.4360348561779366</v>
      </c>
      <c r="E257">
        <f ca="1">(SUMIFS(OFFSET([2]掉落汇总!$C$2:$C$871,,MATCH($B257,[2]掉落汇总!$D$1:$M$1)),[2]掉落汇总!$A$2:$A$871,E$1,[2]掉落汇总!$C$2:$C$871,$Q$1)+SUMIFS(OFFSET([2]掉落汇总!$C$2:$C$871,,MATCH($B257,[2]掉落汇总!$D$1:$M$1)),[2]掉落汇总!$A$2:$A$871,E$1,[2]掉落汇总!$C$2:$C$871,$Q$2)/$Q$3)*宝箱投放计算!D257</f>
        <v>0.39830752453653218</v>
      </c>
      <c r="F257">
        <f ca="1">(SUMIFS(OFFSET([2]掉落汇总!$C$2:$C$871,,MATCH($B257,[2]掉落汇总!$D$1:$M$1)),[2]掉落汇总!$A$2:$A$871,F$1,[2]掉落汇总!$C$2:$C$871,$Q$1)+SUMIFS(OFFSET([2]掉落汇总!$C$2:$C$871,,MATCH($B257,[2]掉落汇总!$D$1:$M$1)),[2]掉落汇总!$A$2:$A$871,F$1,[2]掉落汇总!$C$2:$C$871,$Q$2)/$Q$3)*宝箱投放计算!E257</f>
        <v>0.61962134251290868</v>
      </c>
      <c r="G257">
        <f ca="1">(SUMIFS(OFFSET([2]掉落汇总!$C$2:$C$871,,MATCH($B257,[2]掉落汇总!$D$1:$M$1)),[2]掉落汇总!$A$2:$A$871,G$1,[2]掉落汇总!$C$2:$C$871,$Q$1)+SUMIFS(OFFSET([2]掉落汇总!$C$2:$C$871,,MATCH($B257,[2]掉落汇总!$D$1:$M$1)),[2]掉落汇总!$A$2:$A$871,G$1,[2]掉落汇总!$C$2:$C$871,$Q$2)/$Q$3)*宝箱投放计算!F257</f>
        <v>0</v>
      </c>
      <c r="H257">
        <f ca="1">(SUMIFS(OFFSET([2]掉落汇总!$C$2:$C$871,,MATCH($B257,[2]掉落汇总!$D$1:$M$1)),[2]掉落汇总!$A$2:$A$871,H$1,[2]掉落汇总!$C$2:$C$871,$Q$1)+SUMIFS(OFFSET([2]掉落汇总!$C$2:$C$871,,MATCH($B257,[2]掉落汇总!$D$1:$M$1)),[2]掉落汇总!$A$2:$A$871,H$1,[2]掉落汇总!$C$2:$C$871,$Q$2)/$Q$3)*宝箱投放计算!G257</f>
        <v>0</v>
      </c>
      <c r="I257">
        <f ca="1">(SUMIFS(OFFSET([2]掉落汇总!$C$2:$C$871,,MATCH($B257,[2]掉落汇总!$D$1:$M$1)),[2]掉落汇总!$A$2:$A$871,I$1,[2]掉落汇总!$C$2:$C$871,$Q$1)+SUMIFS(OFFSET([2]掉落汇总!$C$2:$C$871,,MATCH($B257,[2]掉落汇总!$D$1:$M$1)),[2]掉落汇总!$A$2:$A$871,I$1,[2]掉落汇总!$C$2:$C$871,$Q$2)/$Q$3)*宝箱投放计算!H257</f>
        <v>0</v>
      </c>
      <c r="J257">
        <f ca="1">(SUMIFS(OFFSET([2]掉落汇总!$C$2:$C$871,,MATCH($B257,[2]掉落汇总!$D$1:$M$1)),[2]掉落汇总!$A$2:$A$871,J$1,[2]掉落汇总!$C$2:$C$871,$Q$1)+SUMIFS(OFFSET([2]掉落汇总!$C$2:$C$871,,MATCH($B257,[2]掉落汇总!$D$1:$M$1)),[2]掉落汇总!$A$2:$A$871,J$1,[2]掉落汇总!$C$2:$C$871,$Q$2)/$Q$3)*宝箱投放计算!I257</f>
        <v>0</v>
      </c>
      <c r="K257">
        <f ca="1">(SUMIFS(OFFSET([2]掉落汇总!$C$2:$C$871,,MATCH($B257,[2]掉落汇总!$D$1:$M$1)),[2]掉落汇总!$A$2:$A$871,K$1,[2]掉落汇总!$C$2:$C$871,$Q$1)+SUMIFS(OFFSET([2]掉落汇总!$C$2:$C$871,,MATCH($B257,[2]掉落汇总!$D$1:$M$1)),[2]掉落汇总!$A$2:$A$871,K$1,[2]掉落汇总!$C$2:$C$871,$Q$2)/$Q$3)*宝箱投放计算!J257</f>
        <v>0</v>
      </c>
      <c r="L257">
        <f ca="1">(SUMIFS(OFFSET([2]掉落汇总!$C$2:$C$871,,MATCH($B257,[2]掉落汇总!$D$1:$M$1)),[2]掉落汇总!$A$2:$A$871,L$1,[2]掉落汇总!$C$2:$C$871,$Q$1)+SUMIFS(OFFSET([2]掉落汇总!$C$2:$C$871,,MATCH($B257,[2]掉落汇总!$D$1:$M$1)),[2]掉落汇总!$A$2:$A$871,L$1,[2]掉落汇总!$C$2:$C$871,$Q$2)/$Q$3)*宝箱投放计算!K257</f>
        <v>0.14863748967795209</v>
      </c>
      <c r="M257">
        <f ca="1">(SUMIFS(OFFSET([2]掉落汇总!$C$2:$C$871,,MATCH($B257,[2]掉落汇总!$D$1:$M$1)),[2]掉落汇总!$A$2:$A$871,M$1,[2]掉落汇总!$C$2:$C$871,$Q$1)+SUMIFS(OFFSET([2]掉落汇总!$C$2:$C$871,,MATCH($B257,[2]掉落汇总!$D$1:$M$1)),[2]掉落汇总!$A$2:$A$871,M$1,[2]掉落汇总!$C$2:$C$871,$Q$2)/$Q$3)*宝箱投放计算!L257</f>
        <v>0.14714469228074273</v>
      </c>
      <c r="N257">
        <f ca="1">(SUMIFS(OFFSET([2]掉落汇总!$C$2:$C$871,,MATCH($B257,[2]掉落汇总!$D$1:$M$1)),[2]掉落汇总!$A$2:$A$871,N$1,[2]掉落汇总!$C$2:$C$871,$Q$1)+SUMIFS(OFFSET([2]掉落汇总!$C$2:$C$871,,MATCH($B257,[2]掉落汇总!$D$1:$M$1)),[2]掉落汇总!$A$2:$A$871,N$1,[2]掉落汇总!$C$2:$C$871,$Q$2)/$Q$3)*宝箱投放计算!M257</f>
        <v>3.9341037619867215E-2</v>
      </c>
      <c r="O257">
        <f ca="1">(SUMIFS(OFFSET([2]掉落汇总!$C$2:$C$871,,MATCH($B257,[2]掉落汇总!$D$1:$M$1)),[2]掉落汇总!$A$2:$A$871,O$1,[2]掉落汇总!$C$2:$C$871,$Q$1)+SUMIFS(OFFSET([2]掉落汇总!$C$2:$C$871,,MATCH($B257,[2]掉落汇总!$D$1:$M$1)),[2]掉落汇总!$A$2:$A$871,O$1,[2]掉落汇总!$C$2:$C$871,$Q$2)/$Q$3)*宝箱投放计算!N257</f>
        <v>8.2982769549933721E-2</v>
      </c>
    </row>
    <row r="258" spans="1:15" x14ac:dyDescent="0.2">
      <c r="A258">
        <f>玩家成长时间线!A258</f>
        <v>257</v>
      </c>
      <c r="B258">
        <f>玩家成长时间线!B258</f>
        <v>9</v>
      </c>
      <c r="C258">
        <f ca="1">SUM($D$2:D258)</f>
        <v>656.26835569684556</v>
      </c>
      <c r="D258">
        <f t="shared" ca="1" si="3"/>
        <v>1.4552278768976747</v>
      </c>
      <c r="E258">
        <f ca="1">(SUMIFS(OFFSET([2]掉落汇总!$C$2:$C$871,,MATCH($B258,[2]掉落汇总!$D$1:$M$1)),[2]掉落汇总!$A$2:$A$871,E$1,[2]掉落汇总!$C$2:$C$871,$Q$1)+SUMIFS(OFFSET([2]掉落汇总!$C$2:$C$871,,MATCH($B258,[2]掉落汇总!$D$1:$M$1)),[2]掉落汇总!$A$2:$A$871,E$1,[2]掉落汇总!$C$2:$C$871,$Q$2)/$Q$3)*宝箱投放计算!D258</f>
        <v>0.41750054525627039</v>
      </c>
      <c r="F258">
        <f ca="1">(SUMIFS(OFFSET([2]掉落汇总!$C$2:$C$871,,MATCH($B258,[2]掉落汇总!$D$1:$M$1)),[2]掉落汇总!$A$2:$A$871,F$1,[2]掉落汇总!$C$2:$C$871,$Q$1)+SUMIFS(OFFSET([2]掉落汇总!$C$2:$C$871,,MATCH($B258,[2]掉落汇总!$D$1:$M$1)),[2]掉落汇总!$A$2:$A$871,F$1,[2]掉落汇总!$C$2:$C$871,$Q$2)/$Q$3)*宝箱投放计算!E258</f>
        <v>0.61962134251290868</v>
      </c>
      <c r="G258">
        <f ca="1">(SUMIFS(OFFSET([2]掉落汇总!$C$2:$C$871,,MATCH($B258,[2]掉落汇总!$D$1:$M$1)),[2]掉落汇总!$A$2:$A$871,G$1,[2]掉落汇总!$C$2:$C$871,$Q$1)+SUMIFS(OFFSET([2]掉落汇总!$C$2:$C$871,,MATCH($B258,[2]掉落汇总!$D$1:$M$1)),[2]掉落汇总!$A$2:$A$871,G$1,[2]掉落汇总!$C$2:$C$871,$Q$2)/$Q$3)*宝箱投放计算!F258</f>
        <v>0</v>
      </c>
      <c r="H258">
        <f ca="1">(SUMIFS(OFFSET([2]掉落汇总!$C$2:$C$871,,MATCH($B258,[2]掉落汇总!$D$1:$M$1)),[2]掉落汇总!$A$2:$A$871,H$1,[2]掉落汇总!$C$2:$C$871,$Q$1)+SUMIFS(OFFSET([2]掉落汇总!$C$2:$C$871,,MATCH($B258,[2]掉落汇总!$D$1:$M$1)),[2]掉落汇总!$A$2:$A$871,H$1,[2]掉落汇总!$C$2:$C$871,$Q$2)/$Q$3)*宝箱投放计算!G258</f>
        <v>0</v>
      </c>
      <c r="I258">
        <f ca="1">(SUMIFS(OFFSET([2]掉落汇总!$C$2:$C$871,,MATCH($B258,[2]掉落汇总!$D$1:$M$1)),[2]掉落汇总!$A$2:$A$871,I$1,[2]掉落汇总!$C$2:$C$871,$Q$1)+SUMIFS(OFFSET([2]掉落汇总!$C$2:$C$871,,MATCH($B258,[2]掉落汇总!$D$1:$M$1)),[2]掉落汇总!$A$2:$A$871,I$1,[2]掉落汇总!$C$2:$C$871,$Q$2)/$Q$3)*宝箱投放计算!H258</f>
        <v>0</v>
      </c>
      <c r="J258">
        <f ca="1">(SUMIFS(OFFSET([2]掉落汇总!$C$2:$C$871,,MATCH($B258,[2]掉落汇总!$D$1:$M$1)),[2]掉落汇总!$A$2:$A$871,J$1,[2]掉落汇总!$C$2:$C$871,$Q$1)+SUMIFS(OFFSET([2]掉落汇总!$C$2:$C$871,,MATCH($B258,[2]掉落汇总!$D$1:$M$1)),[2]掉落汇总!$A$2:$A$871,J$1,[2]掉落汇总!$C$2:$C$871,$Q$2)/$Q$3)*宝箱投放计算!I258</f>
        <v>0</v>
      </c>
      <c r="K258">
        <f ca="1">(SUMIFS(OFFSET([2]掉落汇总!$C$2:$C$871,,MATCH($B258,[2]掉落汇总!$D$1:$M$1)),[2]掉落汇总!$A$2:$A$871,K$1,[2]掉落汇总!$C$2:$C$871,$Q$1)+SUMIFS(OFFSET([2]掉落汇总!$C$2:$C$871,,MATCH($B258,[2]掉落汇总!$D$1:$M$1)),[2]掉落汇总!$A$2:$A$871,K$1,[2]掉落汇总!$C$2:$C$871,$Q$2)/$Q$3)*宝箱投放计算!J258</f>
        <v>0</v>
      </c>
      <c r="L258">
        <f ca="1">(SUMIFS(OFFSET([2]掉落汇总!$C$2:$C$871,,MATCH($B258,[2]掉落汇总!$D$1:$M$1)),[2]掉落汇总!$A$2:$A$871,L$1,[2]掉落汇总!$C$2:$C$871,$Q$1)+SUMIFS(OFFSET([2]掉落汇总!$C$2:$C$871,,MATCH($B258,[2]掉落汇总!$D$1:$M$1)),[2]掉落汇总!$A$2:$A$871,L$1,[2]掉落汇总!$C$2:$C$871,$Q$2)/$Q$3)*宝箱投放计算!K258</f>
        <v>0.14863748967795209</v>
      </c>
      <c r="M258">
        <f ca="1">(SUMIFS(OFFSET([2]掉落汇总!$C$2:$C$871,,MATCH($B258,[2]掉落汇总!$D$1:$M$1)),[2]掉落汇总!$A$2:$A$871,M$1,[2]掉落汇总!$C$2:$C$871,$Q$1)+SUMIFS(OFFSET([2]掉落汇总!$C$2:$C$871,,MATCH($B258,[2]掉落汇总!$D$1:$M$1)),[2]掉落汇总!$A$2:$A$871,M$1,[2]掉落汇总!$C$2:$C$871,$Q$2)/$Q$3)*宝箱投放计算!L258</f>
        <v>0.14714469228074273</v>
      </c>
      <c r="N258">
        <f ca="1">(SUMIFS(OFFSET([2]掉落汇总!$C$2:$C$871,,MATCH($B258,[2]掉落汇总!$D$1:$M$1)),[2]掉落汇总!$A$2:$A$871,N$1,[2]掉落汇总!$C$2:$C$871,$Q$1)+SUMIFS(OFFSET([2]掉落汇总!$C$2:$C$871,,MATCH($B258,[2]掉落汇总!$D$1:$M$1)),[2]掉落汇总!$A$2:$A$871,N$1,[2]掉落汇总!$C$2:$C$871,$Q$2)/$Q$3)*宝箱投放计算!M258</f>
        <v>3.9341037619867215E-2</v>
      </c>
      <c r="O258">
        <f ca="1">(SUMIFS(OFFSET([2]掉落汇总!$C$2:$C$871,,MATCH($B258,[2]掉落汇总!$D$1:$M$1)),[2]掉落汇总!$A$2:$A$871,O$1,[2]掉落汇总!$C$2:$C$871,$Q$1)+SUMIFS(OFFSET([2]掉落汇总!$C$2:$C$871,,MATCH($B258,[2]掉落汇总!$D$1:$M$1)),[2]掉落汇总!$A$2:$A$871,O$1,[2]掉落汇总!$C$2:$C$871,$Q$2)/$Q$3)*宝箱投放计算!N258</f>
        <v>8.2982769549933721E-2</v>
      </c>
    </row>
    <row r="259" spans="1:15" x14ac:dyDescent="0.2">
      <c r="A259">
        <f>玩家成长时间线!A259</f>
        <v>258</v>
      </c>
      <c r="B259">
        <f>玩家成长时间线!B259</f>
        <v>10</v>
      </c>
      <c r="C259">
        <f ca="1">SUM($D$2:D259)</f>
        <v>661.41136778861085</v>
      </c>
      <c r="D259">
        <f t="shared" ref="D259:D322" ca="1" si="4">SUM(E259:O259)</f>
        <v>5.1430120917652697</v>
      </c>
      <c r="E259">
        <f ca="1">(SUMIFS(OFFSET([2]掉落汇总!$C$2:$C$871,,MATCH($B259,[2]掉落汇总!$D$1:$M$1)),[2]掉落汇总!$A$2:$A$871,E$1,[2]掉落汇总!$C$2:$C$871,$Q$1)+SUMIFS(OFFSET([2]掉落汇总!$C$2:$C$871,,MATCH($B259,[2]掉落汇总!$D$1:$M$1)),[2]掉落汇总!$A$2:$A$871,E$1,[2]掉落汇总!$C$2:$C$871,$Q$2)/$Q$3)*宝箱投放计算!D259</f>
        <v>0.38763598106259861</v>
      </c>
      <c r="F259">
        <f ca="1">(SUMIFS(OFFSET([2]掉落汇总!$C$2:$C$871,,MATCH($B259,[2]掉落汇总!$D$1:$M$1)),[2]掉落汇总!$A$2:$A$871,F$1,[2]掉落汇总!$C$2:$C$871,$Q$1)+SUMIFS(OFFSET([2]掉落汇总!$C$2:$C$871,,MATCH($B259,[2]掉落汇总!$D$1:$M$1)),[2]掉落汇总!$A$2:$A$871,F$1,[2]掉落汇总!$C$2:$C$871,$Q$2)/$Q$3)*宝箱投放计算!E259</f>
        <v>0.61962134251290868</v>
      </c>
      <c r="G259">
        <f ca="1">(SUMIFS(OFFSET([2]掉落汇总!$C$2:$C$871,,MATCH($B259,[2]掉落汇总!$D$1:$M$1)),[2]掉落汇总!$A$2:$A$871,G$1,[2]掉落汇总!$C$2:$C$871,$Q$1)+SUMIFS(OFFSET([2]掉落汇总!$C$2:$C$871,,MATCH($B259,[2]掉落汇总!$D$1:$M$1)),[2]掉落汇总!$A$2:$A$871,G$1,[2]掉落汇总!$C$2:$C$871,$Q$2)/$Q$3)*宝箱投放计算!F259</f>
        <v>0</v>
      </c>
      <c r="H259">
        <f ca="1">(SUMIFS(OFFSET([2]掉落汇总!$C$2:$C$871,,MATCH($B259,[2]掉落汇总!$D$1:$M$1)),[2]掉落汇总!$A$2:$A$871,H$1,[2]掉落汇总!$C$2:$C$871,$Q$1)+SUMIFS(OFFSET([2]掉落汇总!$C$2:$C$871,,MATCH($B259,[2]掉落汇总!$D$1:$M$1)),[2]掉落汇总!$A$2:$A$871,H$1,[2]掉落汇总!$C$2:$C$871,$Q$2)/$Q$3)*宝箱投放计算!G259</f>
        <v>0</v>
      </c>
      <c r="I259">
        <f ca="1">(SUMIFS(OFFSET([2]掉落汇总!$C$2:$C$871,,MATCH($B259,[2]掉落汇总!$D$1:$M$1)),[2]掉落汇总!$A$2:$A$871,I$1,[2]掉落汇总!$C$2:$C$871,$Q$1)+SUMIFS(OFFSET([2]掉落汇总!$C$2:$C$871,,MATCH($B259,[2]掉落汇总!$D$1:$M$1)),[2]掉落汇总!$A$2:$A$871,I$1,[2]掉落汇总!$C$2:$C$871,$Q$2)/$Q$3)*宝箱投放计算!H259</f>
        <v>0</v>
      </c>
      <c r="J259">
        <f ca="1">(SUMIFS(OFFSET([2]掉落汇总!$C$2:$C$871,,MATCH($B259,[2]掉落汇总!$D$1:$M$1)),[2]掉落汇总!$A$2:$A$871,J$1,[2]掉落汇总!$C$2:$C$871,$Q$1)+SUMIFS(OFFSET([2]掉落汇总!$C$2:$C$871,,MATCH($B259,[2]掉落汇总!$D$1:$M$1)),[2]掉落汇总!$A$2:$A$871,J$1,[2]掉落汇总!$C$2:$C$871,$Q$2)/$Q$3)*宝箱投放计算!I259</f>
        <v>3.7176487790612662</v>
      </c>
      <c r="K259">
        <f ca="1">(SUMIFS(OFFSET([2]掉落汇总!$C$2:$C$871,,MATCH($B259,[2]掉落汇总!$D$1:$M$1)),[2]掉落汇总!$A$2:$A$871,K$1,[2]掉落汇总!$C$2:$C$871,$Q$1)+SUMIFS(OFFSET([2]掉落汇总!$C$2:$C$871,,MATCH($B259,[2]掉落汇总!$D$1:$M$1)),[2]掉落汇总!$A$2:$A$871,K$1,[2]掉落汇总!$C$2:$C$871,$Q$2)/$Q$3)*宝箱投放计算!J259</f>
        <v>0</v>
      </c>
      <c r="L259">
        <f ca="1">(SUMIFS(OFFSET([2]掉落汇总!$C$2:$C$871,,MATCH($B259,[2]掉落汇总!$D$1:$M$1)),[2]掉落汇总!$A$2:$A$871,L$1,[2]掉落汇总!$C$2:$C$871,$Q$1)+SUMIFS(OFFSET([2]掉落汇总!$C$2:$C$871,,MATCH($B259,[2]掉落汇总!$D$1:$M$1)),[2]掉落汇总!$A$2:$A$871,L$1,[2]掉落汇总!$C$2:$C$871,$Q$2)/$Q$3)*宝箱投放计算!K259</f>
        <v>0.14863748967795209</v>
      </c>
      <c r="M259">
        <f ca="1">(SUMIFS(OFFSET([2]掉落汇总!$C$2:$C$871,,MATCH($B259,[2]掉落汇总!$D$1:$M$1)),[2]掉落汇总!$A$2:$A$871,M$1,[2]掉落汇总!$C$2:$C$871,$Q$1)+SUMIFS(OFFSET([2]掉落汇总!$C$2:$C$871,,MATCH($B259,[2]掉落汇总!$D$1:$M$1)),[2]掉落汇总!$A$2:$A$871,M$1,[2]掉落汇总!$C$2:$C$871,$Q$2)/$Q$3)*宝箱投放计算!L259</f>
        <v>0.14714469228074273</v>
      </c>
      <c r="N259">
        <f ca="1">(SUMIFS(OFFSET([2]掉落汇总!$C$2:$C$871,,MATCH($B259,[2]掉落汇总!$D$1:$M$1)),[2]掉落汇总!$A$2:$A$871,N$1,[2]掉落汇总!$C$2:$C$871,$Q$1)+SUMIFS(OFFSET([2]掉落汇总!$C$2:$C$871,,MATCH($B259,[2]掉落汇总!$D$1:$M$1)),[2]掉落汇总!$A$2:$A$871,N$1,[2]掉落汇总!$C$2:$C$871,$Q$2)/$Q$3)*宝箱投放计算!M259</f>
        <v>3.9341037619867215E-2</v>
      </c>
      <c r="O259">
        <f ca="1">(SUMIFS(OFFSET([2]掉落汇总!$C$2:$C$871,,MATCH($B259,[2]掉落汇总!$D$1:$M$1)),[2]掉落汇总!$A$2:$A$871,O$1,[2]掉落汇总!$C$2:$C$871,$Q$1)+SUMIFS(OFFSET([2]掉落汇总!$C$2:$C$871,,MATCH($B259,[2]掉落汇总!$D$1:$M$1)),[2]掉落汇总!$A$2:$A$871,O$1,[2]掉落汇总!$C$2:$C$871,$Q$2)/$Q$3)*宝箱投放计算!N259</f>
        <v>8.2982769549933721E-2</v>
      </c>
    </row>
    <row r="260" spans="1:15" x14ac:dyDescent="0.2">
      <c r="A260">
        <f>玩家成长时间线!A260</f>
        <v>259</v>
      </c>
      <c r="B260">
        <f>玩家成长时间线!B260</f>
        <v>10</v>
      </c>
      <c r="C260">
        <f ca="1">SUM($D$2:D260)</f>
        <v>662.83841442588084</v>
      </c>
      <c r="D260">
        <f t="shared" ca="1" si="4"/>
        <v>1.427046637270021</v>
      </c>
      <c r="E260">
        <f ca="1">(SUMIFS(OFFSET([2]掉落汇总!$C$2:$C$871,,MATCH($B260,[2]掉落汇总!$D$1:$M$1)),[2]掉落汇总!$A$2:$A$871,E$1,[2]掉落汇总!$C$2:$C$871,$Q$1)+SUMIFS(OFFSET([2]掉落汇总!$C$2:$C$871,,MATCH($B260,[2]掉落汇总!$D$1:$M$1)),[2]掉落汇总!$A$2:$A$871,E$1,[2]掉落汇总!$C$2:$C$871,$Q$2)/$Q$3)*宝箱投放计算!D260</f>
        <v>0.38931930562861655</v>
      </c>
      <c r="F260">
        <f ca="1">(SUMIFS(OFFSET([2]掉落汇总!$C$2:$C$871,,MATCH($B260,[2]掉落汇总!$D$1:$M$1)),[2]掉落汇总!$A$2:$A$871,F$1,[2]掉落汇总!$C$2:$C$871,$Q$1)+SUMIFS(OFFSET([2]掉落汇总!$C$2:$C$871,,MATCH($B260,[2]掉落汇总!$D$1:$M$1)),[2]掉落汇总!$A$2:$A$871,F$1,[2]掉落汇总!$C$2:$C$871,$Q$2)/$Q$3)*宝箱投放计算!E260</f>
        <v>0.61962134251290868</v>
      </c>
      <c r="G260">
        <f ca="1">(SUMIFS(OFFSET([2]掉落汇总!$C$2:$C$871,,MATCH($B260,[2]掉落汇总!$D$1:$M$1)),[2]掉落汇总!$A$2:$A$871,G$1,[2]掉落汇总!$C$2:$C$871,$Q$1)+SUMIFS(OFFSET([2]掉落汇总!$C$2:$C$871,,MATCH($B260,[2]掉落汇总!$D$1:$M$1)),[2]掉落汇总!$A$2:$A$871,G$1,[2]掉落汇总!$C$2:$C$871,$Q$2)/$Q$3)*宝箱投放计算!F260</f>
        <v>0</v>
      </c>
      <c r="H260">
        <f ca="1">(SUMIFS(OFFSET([2]掉落汇总!$C$2:$C$871,,MATCH($B260,[2]掉落汇总!$D$1:$M$1)),[2]掉落汇总!$A$2:$A$871,H$1,[2]掉落汇总!$C$2:$C$871,$Q$1)+SUMIFS(OFFSET([2]掉落汇总!$C$2:$C$871,,MATCH($B260,[2]掉落汇总!$D$1:$M$1)),[2]掉落汇总!$A$2:$A$871,H$1,[2]掉落汇总!$C$2:$C$871,$Q$2)/$Q$3)*宝箱投放计算!G260</f>
        <v>0</v>
      </c>
      <c r="I260">
        <f ca="1">(SUMIFS(OFFSET([2]掉落汇总!$C$2:$C$871,,MATCH($B260,[2]掉落汇总!$D$1:$M$1)),[2]掉落汇总!$A$2:$A$871,I$1,[2]掉落汇总!$C$2:$C$871,$Q$1)+SUMIFS(OFFSET([2]掉落汇总!$C$2:$C$871,,MATCH($B260,[2]掉落汇总!$D$1:$M$1)),[2]掉落汇总!$A$2:$A$871,I$1,[2]掉落汇总!$C$2:$C$871,$Q$2)/$Q$3)*宝箱投放计算!H260</f>
        <v>0</v>
      </c>
      <c r="J260">
        <f ca="1">(SUMIFS(OFFSET([2]掉落汇总!$C$2:$C$871,,MATCH($B260,[2]掉落汇总!$D$1:$M$1)),[2]掉落汇总!$A$2:$A$871,J$1,[2]掉落汇总!$C$2:$C$871,$Q$1)+SUMIFS(OFFSET([2]掉落汇总!$C$2:$C$871,,MATCH($B260,[2]掉落汇总!$D$1:$M$1)),[2]掉落汇总!$A$2:$A$871,J$1,[2]掉落汇总!$C$2:$C$871,$Q$2)/$Q$3)*宝箱投放计算!I260</f>
        <v>0</v>
      </c>
      <c r="K260">
        <f ca="1">(SUMIFS(OFFSET([2]掉落汇总!$C$2:$C$871,,MATCH($B260,[2]掉落汇总!$D$1:$M$1)),[2]掉落汇总!$A$2:$A$871,K$1,[2]掉落汇总!$C$2:$C$871,$Q$1)+SUMIFS(OFFSET([2]掉落汇总!$C$2:$C$871,,MATCH($B260,[2]掉落汇总!$D$1:$M$1)),[2]掉落汇总!$A$2:$A$871,K$1,[2]掉落汇总!$C$2:$C$871,$Q$2)/$Q$3)*宝箱投放计算!J260</f>
        <v>0</v>
      </c>
      <c r="L260">
        <f ca="1">(SUMIFS(OFFSET([2]掉落汇总!$C$2:$C$871,,MATCH($B260,[2]掉落汇总!$D$1:$M$1)),[2]掉落汇总!$A$2:$A$871,L$1,[2]掉落汇总!$C$2:$C$871,$Q$1)+SUMIFS(OFFSET([2]掉落汇总!$C$2:$C$871,,MATCH($B260,[2]掉落汇总!$D$1:$M$1)),[2]掉落汇总!$A$2:$A$871,L$1,[2]掉落汇总!$C$2:$C$871,$Q$2)/$Q$3)*宝箱投放计算!K260</f>
        <v>0.14863748967795209</v>
      </c>
      <c r="M260">
        <f ca="1">(SUMIFS(OFFSET([2]掉落汇总!$C$2:$C$871,,MATCH($B260,[2]掉落汇总!$D$1:$M$1)),[2]掉落汇总!$A$2:$A$871,M$1,[2]掉落汇总!$C$2:$C$871,$Q$1)+SUMIFS(OFFSET([2]掉落汇总!$C$2:$C$871,,MATCH($B260,[2]掉落汇总!$D$1:$M$1)),[2]掉落汇总!$A$2:$A$871,M$1,[2]掉落汇总!$C$2:$C$871,$Q$2)/$Q$3)*宝箱投放计算!L260</f>
        <v>0.14714469228074273</v>
      </c>
      <c r="N260">
        <f ca="1">(SUMIFS(OFFSET([2]掉落汇总!$C$2:$C$871,,MATCH($B260,[2]掉落汇总!$D$1:$M$1)),[2]掉落汇总!$A$2:$A$871,N$1,[2]掉落汇总!$C$2:$C$871,$Q$1)+SUMIFS(OFFSET([2]掉落汇总!$C$2:$C$871,,MATCH($B260,[2]掉落汇总!$D$1:$M$1)),[2]掉落汇总!$A$2:$A$871,N$1,[2]掉落汇总!$C$2:$C$871,$Q$2)/$Q$3)*宝箱投放计算!M260</f>
        <v>3.9341037619867215E-2</v>
      </c>
      <c r="O260">
        <f ca="1">(SUMIFS(OFFSET([2]掉落汇总!$C$2:$C$871,,MATCH($B260,[2]掉落汇总!$D$1:$M$1)),[2]掉落汇总!$A$2:$A$871,O$1,[2]掉落汇总!$C$2:$C$871,$Q$1)+SUMIFS(OFFSET([2]掉落汇总!$C$2:$C$871,,MATCH($B260,[2]掉落汇总!$D$1:$M$1)),[2]掉落汇总!$A$2:$A$871,O$1,[2]掉落汇总!$C$2:$C$871,$Q$2)/$Q$3)*宝箱投放计算!N260</f>
        <v>8.2982769549933721E-2</v>
      </c>
    </row>
    <row r="261" spans="1:15" x14ac:dyDescent="0.2">
      <c r="A261">
        <f>玩家成长时间线!A261</f>
        <v>260</v>
      </c>
      <c r="B261">
        <f>玩家成长时间线!B261</f>
        <v>10</v>
      </c>
      <c r="C261">
        <f ca="1">SUM($D$2:D261)</f>
        <v>664.26714438771683</v>
      </c>
      <c r="D261">
        <f t="shared" ca="1" si="4"/>
        <v>1.4287299618360387</v>
      </c>
      <c r="E261">
        <f ca="1">(SUMIFS(OFFSET([2]掉落汇总!$C$2:$C$871,,MATCH($B261,[2]掉落汇总!$D$1:$M$1)),[2]掉落汇总!$A$2:$A$871,E$1,[2]掉落汇总!$C$2:$C$871,$Q$1)+SUMIFS(OFFSET([2]掉落汇总!$C$2:$C$871,,MATCH($B261,[2]掉落汇总!$D$1:$M$1)),[2]掉落汇总!$A$2:$A$871,E$1,[2]掉落汇总!$C$2:$C$871,$Q$2)/$Q$3)*宝箱投放计算!D261</f>
        <v>0.39100263019463438</v>
      </c>
      <c r="F261">
        <f ca="1">(SUMIFS(OFFSET([2]掉落汇总!$C$2:$C$871,,MATCH($B261,[2]掉落汇总!$D$1:$M$1)),[2]掉落汇总!$A$2:$A$871,F$1,[2]掉落汇总!$C$2:$C$871,$Q$1)+SUMIFS(OFFSET([2]掉落汇总!$C$2:$C$871,,MATCH($B261,[2]掉落汇总!$D$1:$M$1)),[2]掉落汇总!$A$2:$A$871,F$1,[2]掉落汇总!$C$2:$C$871,$Q$2)/$Q$3)*宝箱投放计算!E261</f>
        <v>0.61962134251290868</v>
      </c>
      <c r="G261">
        <f ca="1">(SUMIFS(OFFSET([2]掉落汇总!$C$2:$C$871,,MATCH($B261,[2]掉落汇总!$D$1:$M$1)),[2]掉落汇总!$A$2:$A$871,G$1,[2]掉落汇总!$C$2:$C$871,$Q$1)+SUMIFS(OFFSET([2]掉落汇总!$C$2:$C$871,,MATCH($B261,[2]掉落汇总!$D$1:$M$1)),[2]掉落汇总!$A$2:$A$871,G$1,[2]掉落汇总!$C$2:$C$871,$Q$2)/$Q$3)*宝箱投放计算!F261</f>
        <v>0</v>
      </c>
      <c r="H261">
        <f ca="1">(SUMIFS(OFFSET([2]掉落汇总!$C$2:$C$871,,MATCH($B261,[2]掉落汇总!$D$1:$M$1)),[2]掉落汇总!$A$2:$A$871,H$1,[2]掉落汇总!$C$2:$C$871,$Q$1)+SUMIFS(OFFSET([2]掉落汇总!$C$2:$C$871,,MATCH($B261,[2]掉落汇总!$D$1:$M$1)),[2]掉落汇总!$A$2:$A$871,H$1,[2]掉落汇总!$C$2:$C$871,$Q$2)/$Q$3)*宝箱投放计算!G261</f>
        <v>0</v>
      </c>
      <c r="I261">
        <f ca="1">(SUMIFS(OFFSET([2]掉落汇总!$C$2:$C$871,,MATCH($B261,[2]掉落汇总!$D$1:$M$1)),[2]掉落汇总!$A$2:$A$871,I$1,[2]掉落汇总!$C$2:$C$871,$Q$1)+SUMIFS(OFFSET([2]掉落汇总!$C$2:$C$871,,MATCH($B261,[2]掉落汇总!$D$1:$M$1)),[2]掉落汇总!$A$2:$A$871,I$1,[2]掉落汇总!$C$2:$C$871,$Q$2)/$Q$3)*宝箱投放计算!H261</f>
        <v>0</v>
      </c>
      <c r="J261">
        <f ca="1">(SUMIFS(OFFSET([2]掉落汇总!$C$2:$C$871,,MATCH($B261,[2]掉落汇总!$D$1:$M$1)),[2]掉落汇总!$A$2:$A$871,J$1,[2]掉落汇总!$C$2:$C$871,$Q$1)+SUMIFS(OFFSET([2]掉落汇总!$C$2:$C$871,,MATCH($B261,[2]掉落汇总!$D$1:$M$1)),[2]掉落汇总!$A$2:$A$871,J$1,[2]掉落汇总!$C$2:$C$871,$Q$2)/$Q$3)*宝箱投放计算!I261</f>
        <v>0</v>
      </c>
      <c r="K261">
        <f ca="1">(SUMIFS(OFFSET([2]掉落汇总!$C$2:$C$871,,MATCH($B261,[2]掉落汇总!$D$1:$M$1)),[2]掉落汇总!$A$2:$A$871,K$1,[2]掉落汇总!$C$2:$C$871,$Q$1)+SUMIFS(OFFSET([2]掉落汇总!$C$2:$C$871,,MATCH($B261,[2]掉落汇总!$D$1:$M$1)),[2]掉落汇总!$A$2:$A$871,K$1,[2]掉落汇总!$C$2:$C$871,$Q$2)/$Q$3)*宝箱投放计算!J261</f>
        <v>0</v>
      </c>
      <c r="L261">
        <f ca="1">(SUMIFS(OFFSET([2]掉落汇总!$C$2:$C$871,,MATCH($B261,[2]掉落汇总!$D$1:$M$1)),[2]掉落汇总!$A$2:$A$871,L$1,[2]掉落汇总!$C$2:$C$871,$Q$1)+SUMIFS(OFFSET([2]掉落汇总!$C$2:$C$871,,MATCH($B261,[2]掉落汇总!$D$1:$M$1)),[2]掉落汇总!$A$2:$A$871,L$1,[2]掉落汇总!$C$2:$C$871,$Q$2)/$Q$3)*宝箱投放计算!K261</f>
        <v>0.14863748967795209</v>
      </c>
      <c r="M261">
        <f ca="1">(SUMIFS(OFFSET([2]掉落汇总!$C$2:$C$871,,MATCH($B261,[2]掉落汇总!$D$1:$M$1)),[2]掉落汇总!$A$2:$A$871,M$1,[2]掉落汇总!$C$2:$C$871,$Q$1)+SUMIFS(OFFSET([2]掉落汇总!$C$2:$C$871,,MATCH($B261,[2]掉落汇总!$D$1:$M$1)),[2]掉落汇总!$A$2:$A$871,M$1,[2]掉落汇总!$C$2:$C$871,$Q$2)/$Q$3)*宝箱投放计算!L261</f>
        <v>0.14714469228074273</v>
      </c>
      <c r="N261">
        <f ca="1">(SUMIFS(OFFSET([2]掉落汇总!$C$2:$C$871,,MATCH($B261,[2]掉落汇总!$D$1:$M$1)),[2]掉落汇总!$A$2:$A$871,N$1,[2]掉落汇总!$C$2:$C$871,$Q$1)+SUMIFS(OFFSET([2]掉落汇总!$C$2:$C$871,,MATCH($B261,[2]掉落汇总!$D$1:$M$1)),[2]掉落汇总!$A$2:$A$871,N$1,[2]掉落汇总!$C$2:$C$871,$Q$2)/$Q$3)*宝箱投放计算!M261</f>
        <v>3.9341037619867215E-2</v>
      </c>
      <c r="O261">
        <f ca="1">(SUMIFS(OFFSET([2]掉落汇总!$C$2:$C$871,,MATCH($B261,[2]掉落汇总!$D$1:$M$1)),[2]掉落汇总!$A$2:$A$871,O$1,[2]掉落汇总!$C$2:$C$871,$Q$1)+SUMIFS(OFFSET([2]掉落汇总!$C$2:$C$871,,MATCH($B261,[2]掉落汇总!$D$1:$M$1)),[2]掉落汇总!$A$2:$A$871,O$1,[2]掉落汇总!$C$2:$C$871,$Q$2)/$Q$3)*宝箱投放计算!N261</f>
        <v>8.2982769549933721E-2</v>
      </c>
    </row>
    <row r="262" spans="1:15" x14ac:dyDescent="0.2">
      <c r="A262">
        <f>玩家成长时间线!A262</f>
        <v>261</v>
      </c>
      <c r="B262">
        <f>玩家成长时间线!B262</f>
        <v>10</v>
      </c>
      <c r="C262">
        <f ca="1">SUM($D$2:D262)</f>
        <v>665.73122416543924</v>
      </c>
      <c r="D262">
        <f t="shared" ca="1" si="4"/>
        <v>1.4640797777224144</v>
      </c>
      <c r="E262">
        <f ca="1">(SUMIFS(OFFSET([2]掉落汇总!$C$2:$C$871,,MATCH($B262,[2]掉落汇总!$D$1:$M$1)),[2]掉落汇总!$A$2:$A$871,E$1,[2]掉落汇总!$C$2:$C$871,$Q$1)+SUMIFS(OFFSET([2]掉落汇总!$C$2:$C$871,,MATCH($B262,[2]掉落汇总!$D$1:$M$1)),[2]掉落汇总!$A$2:$A$871,E$1,[2]掉落汇总!$C$2:$C$871,$Q$2)/$Q$3)*宝箱投放计算!D262</f>
        <v>0.42635244608100997</v>
      </c>
      <c r="F262">
        <f ca="1">(SUMIFS(OFFSET([2]掉落汇总!$C$2:$C$871,,MATCH($B262,[2]掉落汇总!$D$1:$M$1)),[2]掉落汇总!$A$2:$A$871,F$1,[2]掉落汇总!$C$2:$C$871,$Q$1)+SUMIFS(OFFSET([2]掉落汇总!$C$2:$C$871,,MATCH($B262,[2]掉落汇总!$D$1:$M$1)),[2]掉落汇总!$A$2:$A$871,F$1,[2]掉落汇总!$C$2:$C$871,$Q$2)/$Q$3)*宝箱投放计算!E262</f>
        <v>0.61962134251290868</v>
      </c>
      <c r="G262">
        <f ca="1">(SUMIFS(OFFSET([2]掉落汇总!$C$2:$C$871,,MATCH($B262,[2]掉落汇总!$D$1:$M$1)),[2]掉落汇总!$A$2:$A$871,G$1,[2]掉落汇总!$C$2:$C$871,$Q$1)+SUMIFS(OFFSET([2]掉落汇总!$C$2:$C$871,,MATCH($B262,[2]掉落汇总!$D$1:$M$1)),[2]掉落汇总!$A$2:$A$871,G$1,[2]掉落汇总!$C$2:$C$871,$Q$2)/$Q$3)*宝箱投放计算!F262</f>
        <v>0</v>
      </c>
      <c r="H262">
        <f ca="1">(SUMIFS(OFFSET([2]掉落汇总!$C$2:$C$871,,MATCH($B262,[2]掉落汇总!$D$1:$M$1)),[2]掉落汇总!$A$2:$A$871,H$1,[2]掉落汇总!$C$2:$C$871,$Q$1)+SUMIFS(OFFSET([2]掉落汇总!$C$2:$C$871,,MATCH($B262,[2]掉落汇总!$D$1:$M$1)),[2]掉落汇总!$A$2:$A$871,H$1,[2]掉落汇总!$C$2:$C$871,$Q$2)/$Q$3)*宝箱投放计算!G262</f>
        <v>0</v>
      </c>
      <c r="I262">
        <f ca="1">(SUMIFS(OFFSET([2]掉落汇总!$C$2:$C$871,,MATCH($B262,[2]掉落汇总!$D$1:$M$1)),[2]掉落汇总!$A$2:$A$871,I$1,[2]掉落汇总!$C$2:$C$871,$Q$1)+SUMIFS(OFFSET([2]掉落汇总!$C$2:$C$871,,MATCH($B262,[2]掉落汇总!$D$1:$M$1)),[2]掉落汇总!$A$2:$A$871,I$1,[2]掉落汇总!$C$2:$C$871,$Q$2)/$Q$3)*宝箱投放计算!H262</f>
        <v>0</v>
      </c>
      <c r="J262">
        <f ca="1">(SUMIFS(OFFSET([2]掉落汇总!$C$2:$C$871,,MATCH($B262,[2]掉落汇总!$D$1:$M$1)),[2]掉落汇总!$A$2:$A$871,J$1,[2]掉落汇总!$C$2:$C$871,$Q$1)+SUMIFS(OFFSET([2]掉落汇总!$C$2:$C$871,,MATCH($B262,[2]掉落汇总!$D$1:$M$1)),[2]掉落汇总!$A$2:$A$871,J$1,[2]掉落汇总!$C$2:$C$871,$Q$2)/$Q$3)*宝箱投放计算!I262</f>
        <v>0</v>
      </c>
      <c r="K262">
        <f ca="1">(SUMIFS(OFFSET([2]掉落汇总!$C$2:$C$871,,MATCH($B262,[2]掉落汇总!$D$1:$M$1)),[2]掉落汇总!$A$2:$A$871,K$1,[2]掉落汇总!$C$2:$C$871,$Q$1)+SUMIFS(OFFSET([2]掉落汇总!$C$2:$C$871,,MATCH($B262,[2]掉落汇总!$D$1:$M$1)),[2]掉落汇总!$A$2:$A$871,K$1,[2]掉落汇总!$C$2:$C$871,$Q$2)/$Q$3)*宝箱投放计算!J262</f>
        <v>0</v>
      </c>
      <c r="L262">
        <f ca="1">(SUMIFS(OFFSET([2]掉落汇总!$C$2:$C$871,,MATCH($B262,[2]掉落汇总!$D$1:$M$1)),[2]掉落汇总!$A$2:$A$871,L$1,[2]掉落汇总!$C$2:$C$871,$Q$1)+SUMIFS(OFFSET([2]掉落汇总!$C$2:$C$871,,MATCH($B262,[2]掉落汇总!$D$1:$M$1)),[2]掉落汇总!$A$2:$A$871,L$1,[2]掉落汇总!$C$2:$C$871,$Q$2)/$Q$3)*宝箱投放计算!K262</f>
        <v>0.14863748967795209</v>
      </c>
      <c r="M262">
        <f ca="1">(SUMIFS(OFFSET([2]掉落汇总!$C$2:$C$871,,MATCH($B262,[2]掉落汇总!$D$1:$M$1)),[2]掉落汇总!$A$2:$A$871,M$1,[2]掉落汇总!$C$2:$C$871,$Q$1)+SUMIFS(OFFSET([2]掉落汇总!$C$2:$C$871,,MATCH($B262,[2]掉落汇总!$D$1:$M$1)),[2]掉落汇总!$A$2:$A$871,M$1,[2]掉落汇总!$C$2:$C$871,$Q$2)/$Q$3)*宝箱投放计算!L262</f>
        <v>0.14714469228074273</v>
      </c>
      <c r="N262">
        <f ca="1">(SUMIFS(OFFSET([2]掉落汇总!$C$2:$C$871,,MATCH($B262,[2]掉落汇总!$D$1:$M$1)),[2]掉落汇总!$A$2:$A$871,N$1,[2]掉落汇总!$C$2:$C$871,$Q$1)+SUMIFS(OFFSET([2]掉落汇总!$C$2:$C$871,,MATCH($B262,[2]掉落汇总!$D$1:$M$1)),[2]掉落汇总!$A$2:$A$871,N$1,[2]掉落汇总!$C$2:$C$871,$Q$2)/$Q$3)*宝箱投放计算!M262</f>
        <v>3.9341037619867215E-2</v>
      </c>
      <c r="O262">
        <f ca="1">(SUMIFS(OFFSET([2]掉落汇总!$C$2:$C$871,,MATCH($B262,[2]掉落汇总!$D$1:$M$1)),[2]掉落汇总!$A$2:$A$871,O$1,[2]掉落汇总!$C$2:$C$871,$Q$1)+SUMIFS(OFFSET([2]掉落汇总!$C$2:$C$871,,MATCH($B262,[2]掉落汇总!$D$1:$M$1)),[2]掉落汇总!$A$2:$A$871,O$1,[2]掉落汇总!$C$2:$C$871,$Q$2)/$Q$3)*宝箱投放计算!N262</f>
        <v>8.2982769549933721E-2</v>
      </c>
    </row>
    <row r="263" spans="1:15" x14ac:dyDescent="0.2">
      <c r="A263">
        <f>玩家成长时间线!A263</f>
        <v>262</v>
      </c>
      <c r="B263">
        <f>玩家成长时间线!B263</f>
        <v>10</v>
      </c>
      <c r="C263">
        <f ca="1">SUM($D$2:D263)</f>
        <v>667.16332077640732</v>
      </c>
      <c r="D263">
        <f t="shared" ca="1" si="4"/>
        <v>1.4320966109680746</v>
      </c>
      <c r="E263">
        <f ca="1">(SUMIFS(OFFSET([2]掉落汇总!$C$2:$C$871,,MATCH($B263,[2]掉落汇总!$D$1:$M$1)),[2]掉落汇总!$A$2:$A$871,E$1,[2]掉落汇总!$C$2:$C$871,$Q$1)+SUMIFS(OFFSET([2]掉落汇总!$C$2:$C$871,,MATCH($B263,[2]掉落汇总!$D$1:$M$1)),[2]掉落汇总!$A$2:$A$871,E$1,[2]掉落汇总!$C$2:$C$871,$Q$2)/$Q$3)*宝箱投放计算!D263</f>
        <v>0.39436927932667015</v>
      </c>
      <c r="F263">
        <f ca="1">(SUMIFS(OFFSET([2]掉落汇总!$C$2:$C$871,,MATCH($B263,[2]掉落汇总!$D$1:$M$1)),[2]掉落汇总!$A$2:$A$871,F$1,[2]掉落汇总!$C$2:$C$871,$Q$1)+SUMIFS(OFFSET([2]掉落汇总!$C$2:$C$871,,MATCH($B263,[2]掉落汇总!$D$1:$M$1)),[2]掉落汇总!$A$2:$A$871,F$1,[2]掉落汇总!$C$2:$C$871,$Q$2)/$Q$3)*宝箱投放计算!E263</f>
        <v>0.61962134251290868</v>
      </c>
      <c r="G263">
        <f ca="1">(SUMIFS(OFFSET([2]掉落汇总!$C$2:$C$871,,MATCH($B263,[2]掉落汇总!$D$1:$M$1)),[2]掉落汇总!$A$2:$A$871,G$1,[2]掉落汇总!$C$2:$C$871,$Q$1)+SUMIFS(OFFSET([2]掉落汇总!$C$2:$C$871,,MATCH($B263,[2]掉落汇总!$D$1:$M$1)),[2]掉落汇总!$A$2:$A$871,G$1,[2]掉落汇总!$C$2:$C$871,$Q$2)/$Q$3)*宝箱投放计算!F263</f>
        <v>0</v>
      </c>
      <c r="H263">
        <f ca="1">(SUMIFS(OFFSET([2]掉落汇总!$C$2:$C$871,,MATCH($B263,[2]掉落汇总!$D$1:$M$1)),[2]掉落汇总!$A$2:$A$871,H$1,[2]掉落汇总!$C$2:$C$871,$Q$1)+SUMIFS(OFFSET([2]掉落汇总!$C$2:$C$871,,MATCH($B263,[2]掉落汇总!$D$1:$M$1)),[2]掉落汇总!$A$2:$A$871,H$1,[2]掉落汇总!$C$2:$C$871,$Q$2)/$Q$3)*宝箱投放计算!G263</f>
        <v>0</v>
      </c>
      <c r="I263">
        <f ca="1">(SUMIFS(OFFSET([2]掉落汇总!$C$2:$C$871,,MATCH($B263,[2]掉落汇总!$D$1:$M$1)),[2]掉落汇总!$A$2:$A$871,I$1,[2]掉落汇总!$C$2:$C$871,$Q$1)+SUMIFS(OFFSET([2]掉落汇总!$C$2:$C$871,,MATCH($B263,[2]掉落汇总!$D$1:$M$1)),[2]掉落汇总!$A$2:$A$871,I$1,[2]掉落汇总!$C$2:$C$871,$Q$2)/$Q$3)*宝箱投放计算!H263</f>
        <v>0</v>
      </c>
      <c r="J263">
        <f ca="1">(SUMIFS(OFFSET([2]掉落汇总!$C$2:$C$871,,MATCH($B263,[2]掉落汇总!$D$1:$M$1)),[2]掉落汇总!$A$2:$A$871,J$1,[2]掉落汇总!$C$2:$C$871,$Q$1)+SUMIFS(OFFSET([2]掉落汇总!$C$2:$C$871,,MATCH($B263,[2]掉落汇总!$D$1:$M$1)),[2]掉落汇总!$A$2:$A$871,J$1,[2]掉落汇总!$C$2:$C$871,$Q$2)/$Q$3)*宝箱投放计算!I263</f>
        <v>0</v>
      </c>
      <c r="K263">
        <f ca="1">(SUMIFS(OFFSET([2]掉落汇总!$C$2:$C$871,,MATCH($B263,[2]掉落汇总!$D$1:$M$1)),[2]掉落汇总!$A$2:$A$871,K$1,[2]掉落汇总!$C$2:$C$871,$Q$1)+SUMIFS(OFFSET([2]掉落汇总!$C$2:$C$871,,MATCH($B263,[2]掉落汇总!$D$1:$M$1)),[2]掉落汇总!$A$2:$A$871,K$1,[2]掉落汇总!$C$2:$C$871,$Q$2)/$Q$3)*宝箱投放计算!J263</f>
        <v>0</v>
      </c>
      <c r="L263">
        <f ca="1">(SUMIFS(OFFSET([2]掉落汇总!$C$2:$C$871,,MATCH($B263,[2]掉落汇总!$D$1:$M$1)),[2]掉落汇总!$A$2:$A$871,L$1,[2]掉落汇总!$C$2:$C$871,$Q$1)+SUMIFS(OFFSET([2]掉落汇总!$C$2:$C$871,,MATCH($B263,[2]掉落汇总!$D$1:$M$1)),[2]掉落汇总!$A$2:$A$871,L$1,[2]掉落汇总!$C$2:$C$871,$Q$2)/$Q$3)*宝箱投放计算!K263</f>
        <v>0.14863748967795209</v>
      </c>
      <c r="M263">
        <f ca="1">(SUMIFS(OFFSET([2]掉落汇总!$C$2:$C$871,,MATCH($B263,[2]掉落汇总!$D$1:$M$1)),[2]掉落汇总!$A$2:$A$871,M$1,[2]掉落汇总!$C$2:$C$871,$Q$1)+SUMIFS(OFFSET([2]掉落汇总!$C$2:$C$871,,MATCH($B263,[2]掉落汇总!$D$1:$M$1)),[2]掉落汇总!$A$2:$A$871,M$1,[2]掉落汇总!$C$2:$C$871,$Q$2)/$Q$3)*宝箱投放计算!L263</f>
        <v>0.14714469228074273</v>
      </c>
      <c r="N263">
        <f ca="1">(SUMIFS(OFFSET([2]掉落汇总!$C$2:$C$871,,MATCH($B263,[2]掉落汇总!$D$1:$M$1)),[2]掉落汇总!$A$2:$A$871,N$1,[2]掉落汇总!$C$2:$C$871,$Q$1)+SUMIFS(OFFSET([2]掉落汇总!$C$2:$C$871,,MATCH($B263,[2]掉落汇总!$D$1:$M$1)),[2]掉落汇总!$A$2:$A$871,N$1,[2]掉落汇总!$C$2:$C$871,$Q$2)/$Q$3)*宝箱投放计算!M263</f>
        <v>3.9341037619867215E-2</v>
      </c>
      <c r="O263">
        <f ca="1">(SUMIFS(OFFSET([2]掉落汇总!$C$2:$C$871,,MATCH($B263,[2]掉落汇总!$D$1:$M$1)),[2]掉落汇总!$A$2:$A$871,O$1,[2]掉落汇总!$C$2:$C$871,$Q$1)+SUMIFS(OFFSET([2]掉落汇总!$C$2:$C$871,,MATCH($B263,[2]掉落汇总!$D$1:$M$1)),[2]掉落汇总!$A$2:$A$871,O$1,[2]掉落汇总!$C$2:$C$871,$Q$2)/$Q$3)*宝箱投放计算!N263</f>
        <v>8.2982769549933721E-2</v>
      </c>
    </row>
    <row r="264" spans="1:15" x14ac:dyDescent="0.2">
      <c r="A264">
        <f>玩家成长时间线!A264</f>
        <v>263</v>
      </c>
      <c r="B264">
        <f>玩家成长时间线!B264</f>
        <v>10</v>
      </c>
      <c r="C264">
        <f ca="1">SUM($D$2:D264)</f>
        <v>668.59710071194138</v>
      </c>
      <c r="D264">
        <f t="shared" ca="1" si="4"/>
        <v>1.4337799355340926</v>
      </c>
      <c r="E264">
        <f ca="1">(SUMIFS(OFFSET([2]掉落汇总!$C$2:$C$871,,MATCH($B264,[2]掉落汇总!$D$1:$M$1)),[2]掉落汇总!$A$2:$A$871,E$1,[2]掉落汇总!$C$2:$C$871,$Q$1)+SUMIFS(OFFSET([2]掉落汇总!$C$2:$C$871,,MATCH($B264,[2]掉落汇总!$D$1:$M$1)),[2]掉落汇总!$A$2:$A$871,E$1,[2]掉落汇总!$C$2:$C$871,$Q$2)/$Q$3)*宝箱投放计算!D264</f>
        <v>0.39605260389268809</v>
      </c>
      <c r="F264">
        <f ca="1">(SUMIFS(OFFSET([2]掉落汇总!$C$2:$C$871,,MATCH($B264,[2]掉落汇总!$D$1:$M$1)),[2]掉落汇总!$A$2:$A$871,F$1,[2]掉落汇总!$C$2:$C$871,$Q$1)+SUMIFS(OFFSET([2]掉落汇总!$C$2:$C$871,,MATCH($B264,[2]掉落汇总!$D$1:$M$1)),[2]掉落汇总!$A$2:$A$871,F$1,[2]掉落汇总!$C$2:$C$871,$Q$2)/$Q$3)*宝箱投放计算!E264</f>
        <v>0.61962134251290868</v>
      </c>
      <c r="G264">
        <f ca="1">(SUMIFS(OFFSET([2]掉落汇总!$C$2:$C$871,,MATCH($B264,[2]掉落汇总!$D$1:$M$1)),[2]掉落汇总!$A$2:$A$871,G$1,[2]掉落汇总!$C$2:$C$871,$Q$1)+SUMIFS(OFFSET([2]掉落汇总!$C$2:$C$871,,MATCH($B264,[2]掉落汇总!$D$1:$M$1)),[2]掉落汇总!$A$2:$A$871,G$1,[2]掉落汇总!$C$2:$C$871,$Q$2)/$Q$3)*宝箱投放计算!F264</f>
        <v>0</v>
      </c>
      <c r="H264">
        <f ca="1">(SUMIFS(OFFSET([2]掉落汇总!$C$2:$C$871,,MATCH($B264,[2]掉落汇总!$D$1:$M$1)),[2]掉落汇总!$A$2:$A$871,H$1,[2]掉落汇总!$C$2:$C$871,$Q$1)+SUMIFS(OFFSET([2]掉落汇总!$C$2:$C$871,,MATCH($B264,[2]掉落汇总!$D$1:$M$1)),[2]掉落汇总!$A$2:$A$871,H$1,[2]掉落汇总!$C$2:$C$871,$Q$2)/$Q$3)*宝箱投放计算!G264</f>
        <v>0</v>
      </c>
      <c r="I264">
        <f ca="1">(SUMIFS(OFFSET([2]掉落汇总!$C$2:$C$871,,MATCH($B264,[2]掉落汇总!$D$1:$M$1)),[2]掉落汇总!$A$2:$A$871,I$1,[2]掉落汇总!$C$2:$C$871,$Q$1)+SUMIFS(OFFSET([2]掉落汇总!$C$2:$C$871,,MATCH($B264,[2]掉落汇总!$D$1:$M$1)),[2]掉落汇总!$A$2:$A$871,I$1,[2]掉落汇总!$C$2:$C$871,$Q$2)/$Q$3)*宝箱投放计算!H264</f>
        <v>0</v>
      </c>
      <c r="J264">
        <f ca="1">(SUMIFS(OFFSET([2]掉落汇总!$C$2:$C$871,,MATCH($B264,[2]掉落汇总!$D$1:$M$1)),[2]掉落汇总!$A$2:$A$871,J$1,[2]掉落汇总!$C$2:$C$871,$Q$1)+SUMIFS(OFFSET([2]掉落汇总!$C$2:$C$871,,MATCH($B264,[2]掉落汇总!$D$1:$M$1)),[2]掉落汇总!$A$2:$A$871,J$1,[2]掉落汇总!$C$2:$C$871,$Q$2)/$Q$3)*宝箱投放计算!I264</f>
        <v>0</v>
      </c>
      <c r="K264">
        <f ca="1">(SUMIFS(OFFSET([2]掉落汇总!$C$2:$C$871,,MATCH($B264,[2]掉落汇总!$D$1:$M$1)),[2]掉落汇总!$A$2:$A$871,K$1,[2]掉落汇总!$C$2:$C$871,$Q$1)+SUMIFS(OFFSET([2]掉落汇总!$C$2:$C$871,,MATCH($B264,[2]掉落汇总!$D$1:$M$1)),[2]掉落汇总!$A$2:$A$871,K$1,[2]掉落汇总!$C$2:$C$871,$Q$2)/$Q$3)*宝箱投放计算!J264</f>
        <v>0</v>
      </c>
      <c r="L264">
        <f ca="1">(SUMIFS(OFFSET([2]掉落汇总!$C$2:$C$871,,MATCH($B264,[2]掉落汇总!$D$1:$M$1)),[2]掉落汇总!$A$2:$A$871,L$1,[2]掉落汇总!$C$2:$C$871,$Q$1)+SUMIFS(OFFSET([2]掉落汇总!$C$2:$C$871,,MATCH($B264,[2]掉落汇总!$D$1:$M$1)),[2]掉落汇总!$A$2:$A$871,L$1,[2]掉落汇总!$C$2:$C$871,$Q$2)/$Q$3)*宝箱投放计算!K264</f>
        <v>0.14863748967795209</v>
      </c>
      <c r="M264">
        <f ca="1">(SUMIFS(OFFSET([2]掉落汇总!$C$2:$C$871,,MATCH($B264,[2]掉落汇总!$D$1:$M$1)),[2]掉落汇总!$A$2:$A$871,M$1,[2]掉落汇总!$C$2:$C$871,$Q$1)+SUMIFS(OFFSET([2]掉落汇总!$C$2:$C$871,,MATCH($B264,[2]掉落汇总!$D$1:$M$1)),[2]掉落汇总!$A$2:$A$871,M$1,[2]掉落汇总!$C$2:$C$871,$Q$2)/$Q$3)*宝箱投放计算!L264</f>
        <v>0.14714469228074273</v>
      </c>
      <c r="N264">
        <f ca="1">(SUMIFS(OFFSET([2]掉落汇总!$C$2:$C$871,,MATCH($B264,[2]掉落汇总!$D$1:$M$1)),[2]掉落汇总!$A$2:$A$871,N$1,[2]掉落汇总!$C$2:$C$871,$Q$1)+SUMIFS(OFFSET([2]掉落汇总!$C$2:$C$871,,MATCH($B264,[2]掉落汇总!$D$1:$M$1)),[2]掉落汇总!$A$2:$A$871,N$1,[2]掉落汇总!$C$2:$C$871,$Q$2)/$Q$3)*宝箱投放计算!M264</f>
        <v>3.9341037619867215E-2</v>
      </c>
      <c r="O264">
        <f ca="1">(SUMIFS(OFFSET([2]掉落汇总!$C$2:$C$871,,MATCH($B264,[2]掉落汇总!$D$1:$M$1)),[2]掉落汇总!$A$2:$A$871,O$1,[2]掉落汇总!$C$2:$C$871,$Q$1)+SUMIFS(OFFSET([2]掉落汇总!$C$2:$C$871,,MATCH($B264,[2]掉落汇总!$D$1:$M$1)),[2]掉落汇总!$A$2:$A$871,O$1,[2]掉落汇总!$C$2:$C$871,$Q$2)/$Q$3)*宝箱投放计算!N264</f>
        <v>8.2982769549933721E-2</v>
      </c>
    </row>
    <row r="265" spans="1:15" x14ac:dyDescent="0.2">
      <c r="A265">
        <f>玩家成长时间线!A265</f>
        <v>264</v>
      </c>
      <c r="B265">
        <f>玩家成长时间线!B265</f>
        <v>10</v>
      </c>
      <c r="C265">
        <f ca="1">SUM($D$2:D265)</f>
        <v>670.06623046336188</v>
      </c>
      <c r="D265">
        <f t="shared" ca="1" si="4"/>
        <v>1.469129751420468</v>
      </c>
      <c r="E265">
        <f ca="1">(SUMIFS(OFFSET([2]掉落汇总!$C$2:$C$871,,MATCH($B265,[2]掉落汇总!$D$1:$M$1)),[2]掉落汇总!$A$2:$A$871,E$1,[2]掉落汇总!$C$2:$C$871,$Q$1)+SUMIFS(OFFSET([2]掉落汇总!$C$2:$C$871,,MATCH($B265,[2]掉落汇总!$D$1:$M$1)),[2]掉落汇总!$A$2:$A$871,E$1,[2]掉落汇总!$C$2:$C$871,$Q$2)/$Q$3)*宝箱投放计算!D265</f>
        <v>0.43140241977906357</v>
      </c>
      <c r="F265">
        <f ca="1">(SUMIFS(OFFSET([2]掉落汇总!$C$2:$C$871,,MATCH($B265,[2]掉落汇总!$D$1:$M$1)),[2]掉落汇总!$A$2:$A$871,F$1,[2]掉落汇总!$C$2:$C$871,$Q$1)+SUMIFS(OFFSET([2]掉落汇总!$C$2:$C$871,,MATCH($B265,[2]掉落汇总!$D$1:$M$1)),[2]掉落汇总!$A$2:$A$871,F$1,[2]掉落汇总!$C$2:$C$871,$Q$2)/$Q$3)*宝箱投放计算!E265</f>
        <v>0.61962134251290868</v>
      </c>
      <c r="G265">
        <f ca="1">(SUMIFS(OFFSET([2]掉落汇总!$C$2:$C$871,,MATCH($B265,[2]掉落汇总!$D$1:$M$1)),[2]掉落汇总!$A$2:$A$871,G$1,[2]掉落汇总!$C$2:$C$871,$Q$1)+SUMIFS(OFFSET([2]掉落汇总!$C$2:$C$871,,MATCH($B265,[2]掉落汇总!$D$1:$M$1)),[2]掉落汇总!$A$2:$A$871,G$1,[2]掉落汇总!$C$2:$C$871,$Q$2)/$Q$3)*宝箱投放计算!F265</f>
        <v>0</v>
      </c>
      <c r="H265">
        <f ca="1">(SUMIFS(OFFSET([2]掉落汇总!$C$2:$C$871,,MATCH($B265,[2]掉落汇总!$D$1:$M$1)),[2]掉落汇总!$A$2:$A$871,H$1,[2]掉落汇总!$C$2:$C$871,$Q$1)+SUMIFS(OFFSET([2]掉落汇总!$C$2:$C$871,,MATCH($B265,[2]掉落汇总!$D$1:$M$1)),[2]掉落汇总!$A$2:$A$871,H$1,[2]掉落汇总!$C$2:$C$871,$Q$2)/$Q$3)*宝箱投放计算!G265</f>
        <v>0</v>
      </c>
      <c r="I265">
        <f ca="1">(SUMIFS(OFFSET([2]掉落汇总!$C$2:$C$871,,MATCH($B265,[2]掉落汇总!$D$1:$M$1)),[2]掉落汇总!$A$2:$A$871,I$1,[2]掉落汇总!$C$2:$C$871,$Q$1)+SUMIFS(OFFSET([2]掉落汇总!$C$2:$C$871,,MATCH($B265,[2]掉落汇总!$D$1:$M$1)),[2]掉落汇总!$A$2:$A$871,I$1,[2]掉落汇总!$C$2:$C$871,$Q$2)/$Q$3)*宝箱投放计算!H265</f>
        <v>0</v>
      </c>
      <c r="J265">
        <f ca="1">(SUMIFS(OFFSET([2]掉落汇总!$C$2:$C$871,,MATCH($B265,[2]掉落汇总!$D$1:$M$1)),[2]掉落汇总!$A$2:$A$871,J$1,[2]掉落汇总!$C$2:$C$871,$Q$1)+SUMIFS(OFFSET([2]掉落汇总!$C$2:$C$871,,MATCH($B265,[2]掉落汇总!$D$1:$M$1)),[2]掉落汇总!$A$2:$A$871,J$1,[2]掉落汇总!$C$2:$C$871,$Q$2)/$Q$3)*宝箱投放计算!I265</f>
        <v>0</v>
      </c>
      <c r="K265">
        <f ca="1">(SUMIFS(OFFSET([2]掉落汇总!$C$2:$C$871,,MATCH($B265,[2]掉落汇总!$D$1:$M$1)),[2]掉落汇总!$A$2:$A$871,K$1,[2]掉落汇总!$C$2:$C$871,$Q$1)+SUMIFS(OFFSET([2]掉落汇总!$C$2:$C$871,,MATCH($B265,[2]掉落汇总!$D$1:$M$1)),[2]掉落汇总!$A$2:$A$871,K$1,[2]掉落汇总!$C$2:$C$871,$Q$2)/$Q$3)*宝箱投放计算!J265</f>
        <v>0</v>
      </c>
      <c r="L265">
        <f ca="1">(SUMIFS(OFFSET([2]掉落汇总!$C$2:$C$871,,MATCH($B265,[2]掉落汇总!$D$1:$M$1)),[2]掉落汇总!$A$2:$A$871,L$1,[2]掉落汇总!$C$2:$C$871,$Q$1)+SUMIFS(OFFSET([2]掉落汇总!$C$2:$C$871,,MATCH($B265,[2]掉落汇总!$D$1:$M$1)),[2]掉落汇总!$A$2:$A$871,L$1,[2]掉落汇总!$C$2:$C$871,$Q$2)/$Q$3)*宝箱投放计算!K265</f>
        <v>0.14863748967795209</v>
      </c>
      <c r="M265">
        <f ca="1">(SUMIFS(OFFSET([2]掉落汇总!$C$2:$C$871,,MATCH($B265,[2]掉落汇总!$D$1:$M$1)),[2]掉落汇总!$A$2:$A$871,M$1,[2]掉落汇总!$C$2:$C$871,$Q$1)+SUMIFS(OFFSET([2]掉落汇总!$C$2:$C$871,,MATCH($B265,[2]掉落汇总!$D$1:$M$1)),[2]掉落汇总!$A$2:$A$871,M$1,[2]掉落汇总!$C$2:$C$871,$Q$2)/$Q$3)*宝箱投放计算!L265</f>
        <v>0.14714469228074273</v>
      </c>
      <c r="N265">
        <f ca="1">(SUMIFS(OFFSET([2]掉落汇总!$C$2:$C$871,,MATCH($B265,[2]掉落汇总!$D$1:$M$1)),[2]掉落汇总!$A$2:$A$871,N$1,[2]掉落汇总!$C$2:$C$871,$Q$1)+SUMIFS(OFFSET([2]掉落汇总!$C$2:$C$871,,MATCH($B265,[2]掉落汇总!$D$1:$M$1)),[2]掉落汇总!$A$2:$A$871,N$1,[2]掉落汇总!$C$2:$C$871,$Q$2)/$Q$3)*宝箱投放计算!M265</f>
        <v>3.9341037619867215E-2</v>
      </c>
      <c r="O265">
        <f ca="1">(SUMIFS(OFFSET([2]掉落汇总!$C$2:$C$871,,MATCH($B265,[2]掉落汇总!$D$1:$M$1)),[2]掉落汇总!$A$2:$A$871,O$1,[2]掉落汇总!$C$2:$C$871,$Q$1)+SUMIFS(OFFSET([2]掉落汇总!$C$2:$C$871,,MATCH($B265,[2]掉落汇总!$D$1:$M$1)),[2]掉落汇总!$A$2:$A$871,O$1,[2]掉落汇总!$C$2:$C$871,$Q$2)/$Q$3)*宝箱投放计算!N265</f>
        <v>8.2982769549933721E-2</v>
      </c>
    </row>
    <row r="266" spans="1:15" x14ac:dyDescent="0.2">
      <c r="A266">
        <f>玩家成长时间线!A266</f>
        <v>265</v>
      </c>
      <c r="B266">
        <f>玩家成长时间线!B266</f>
        <v>10</v>
      </c>
      <c r="C266">
        <f ca="1">SUM($D$2:D266)</f>
        <v>671.50337704802803</v>
      </c>
      <c r="D266">
        <f t="shared" ca="1" si="4"/>
        <v>1.4371465846661282</v>
      </c>
      <c r="E266">
        <f ca="1">(SUMIFS(OFFSET([2]掉落汇总!$C$2:$C$871,,MATCH($B266,[2]掉落汇总!$D$1:$M$1)),[2]掉落汇总!$A$2:$A$871,E$1,[2]掉落汇总!$C$2:$C$871,$Q$1)+SUMIFS(OFFSET([2]掉落汇总!$C$2:$C$871,,MATCH($B266,[2]掉落汇总!$D$1:$M$1)),[2]掉落汇总!$A$2:$A$871,E$1,[2]掉落汇总!$C$2:$C$871,$Q$2)/$Q$3)*宝箱投放计算!D266</f>
        <v>0.39941925302472381</v>
      </c>
      <c r="F266">
        <f ca="1">(SUMIFS(OFFSET([2]掉落汇总!$C$2:$C$871,,MATCH($B266,[2]掉落汇总!$D$1:$M$1)),[2]掉落汇总!$A$2:$A$871,F$1,[2]掉落汇总!$C$2:$C$871,$Q$1)+SUMIFS(OFFSET([2]掉落汇总!$C$2:$C$871,,MATCH($B266,[2]掉落汇总!$D$1:$M$1)),[2]掉落汇总!$A$2:$A$871,F$1,[2]掉落汇总!$C$2:$C$871,$Q$2)/$Q$3)*宝箱投放计算!E266</f>
        <v>0.61962134251290868</v>
      </c>
      <c r="G266">
        <f ca="1">(SUMIFS(OFFSET([2]掉落汇总!$C$2:$C$871,,MATCH($B266,[2]掉落汇总!$D$1:$M$1)),[2]掉落汇总!$A$2:$A$871,G$1,[2]掉落汇总!$C$2:$C$871,$Q$1)+SUMIFS(OFFSET([2]掉落汇总!$C$2:$C$871,,MATCH($B266,[2]掉落汇总!$D$1:$M$1)),[2]掉落汇总!$A$2:$A$871,G$1,[2]掉落汇总!$C$2:$C$871,$Q$2)/$Q$3)*宝箱投放计算!F266</f>
        <v>0</v>
      </c>
      <c r="H266">
        <f ca="1">(SUMIFS(OFFSET([2]掉落汇总!$C$2:$C$871,,MATCH($B266,[2]掉落汇总!$D$1:$M$1)),[2]掉落汇总!$A$2:$A$871,H$1,[2]掉落汇总!$C$2:$C$871,$Q$1)+SUMIFS(OFFSET([2]掉落汇总!$C$2:$C$871,,MATCH($B266,[2]掉落汇总!$D$1:$M$1)),[2]掉落汇总!$A$2:$A$871,H$1,[2]掉落汇总!$C$2:$C$871,$Q$2)/$Q$3)*宝箱投放计算!G266</f>
        <v>0</v>
      </c>
      <c r="I266">
        <f ca="1">(SUMIFS(OFFSET([2]掉落汇总!$C$2:$C$871,,MATCH($B266,[2]掉落汇总!$D$1:$M$1)),[2]掉落汇总!$A$2:$A$871,I$1,[2]掉落汇总!$C$2:$C$871,$Q$1)+SUMIFS(OFFSET([2]掉落汇总!$C$2:$C$871,,MATCH($B266,[2]掉落汇总!$D$1:$M$1)),[2]掉落汇总!$A$2:$A$871,I$1,[2]掉落汇总!$C$2:$C$871,$Q$2)/$Q$3)*宝箱投放计算!H266</f>
        <v>0</v>
      </c>
      <c r="J266">
        <f ca="1">(SUMIFS(OFFSET([2]掉落汇总!$C$2:$C$871,,MATCH($B266,[2]掉落汇总!$D$1:$M$1)),[2]掉落汇总!$A$2:$A$871,J$1,[2]掉落汇总!$C$2:$C$871,$Q$1)+SUMIFS(OFFSET([2]掉落汇总!$C$2:$C$871,,MATCH($B266,[2]掉落汇总!$D$1:$M$1)),[2]掉落汇总!$A$2:$A$871,J$1,[2]掉落汇总!$C$2:$C$871,$Q$2)/$Q$3)*宝箱投放计算!I266</f>
        <v>0</v>
      </c>
      <c r="K266">
        <f ca="1">(SUMIFS(OFFSET([2]掉落汇总!$C$2:$C$871,,MATCH($B266,[2]掉落汇总!$D$1:$M$1)),[2]掉落汇总!$A$2:$A$871,K$1,[2]掉落汇总!$C$2:$C$871,$Q$1)+SUMIFS(OFFSET([2]掉落汇总!$C$2:$C$871,,MATCH($B266,[2]掉落汇总!$D$1:$M$1)),[2]掉落汇总!$A$2:$A$871,K$1,[2]掉落汇总!$C$2:$C$871,$Q$2)/$Q$3)*宝箱投放计算!J266</f>
        <v>0</v>
      </c>
      <c r="L266">
        <f ca="1">(SUMIFS(OFFSET([2]掉落汇总!$C$2:$C$871,,MATCH($B266,[2]掉落汇总!$D$1:$M$1)),[2]掉落汇总!$A$2:$A$871,L$1,[2]掉落汇总!$C$2:$C$871,$Q$1)+SUMIFS(OFFSET([2]掉落汇总!$C$2:$C$871,,MATCH($B266,[2]掉落汇总!$D$1:$M$1)),[2]掉落汇总!$A$2:$A$871,L$1,[2]掉落汇总!$C$2:$C$871,$Q$2)/$Q$3)*宝箱投放计算!K266</f>
        <v>0.14863748967795209</v>
      </c>
      <c r="M266">
        <f ca="1">(SUMIFS(OFFSET([2]掉落汇总!$C$2:$C$871,,MATCH($B266,[2]掉落汇总!$D$1:$M$1)),[2]掉落汇总!$A$2:$A$871,M$1,[2]掉落汇总!$C$2:$C$871,$Q$1)+SUMIFS(OFFSET([2]掉落汇总!$C$2:$C$871,,MATCH($B266,[2]掉落汇总!$D$1:$M$1)),[2]掉落汇总!$A$2:$A$871,M$1,[2]掉落汇总!$C$2:$C$871,$Q$2)/$Q$3)*宝箱投放计算!L266</f>
        <v>0.14714469228074273</v>
      </c>
      <c r="N266">
        <f ca="1">(SUMIFS(OFFSET([2]掉落汇总!$C$2:$C$871,,MATCH($B266,[2]掉落汇总!$D$1:$M$1)),[2]掉落汇总!$A$2:$A$871,N$1,[2]掉落汇总!$C$2:$C$871,$Q$1)+SUMIFS(OFFSET([2]掉落汇总!$C$2:$C$871,,MATCH($B266,[2]掉落汇总!$D$1:$M$1)),[2]掉落汇总!$A$2:$A$871,N$1,[2]掉落汇总!$C$2:$C$871,$Q$2)/$Q$3)*宝箱投放计算!M266</f>
        <v>3.9341037619867215E-2</v>
      </c>
      <c r="O266">
        <f ca="1">(SUMIFS(OFFSET([2]掉落汇总!$C$2:$C$871,,MATCH($B266,[2]掉落汇总!$D$1:$M$1)),[2]掉落汇总!$A$2:$A$871,O$1,[2]掉落汇总!$C$2:$C$871,$Q$1)+SUMIFS(OFFSET([2]掉落汇总!$C$2:$C$871,,MATCH($B266,[2]掉落汇总!$D$1:$M$1)),[2]掉落汇总!$A$2:$A$871,O$1,[2]掉落汇总!$C$2:$C$871,$Q$2)/$Q$3)*宝箱投放计算!N266</f>
        <v>8.2982769549933721E-2</v>
      </c>
    </row>
    <row r="267" spans="1:15" x14ac:dyDescent="0.2">
      <c r="A267">
        <f>玩家成长时间线!A267</f>
        <v>266</v>
      </c>
      <c r="B267">
        <f>玩家成长时间线!B267</f>
        <v>8</v>
      </c>
      <c r="C267">
        <f ca="1">SUM($D$2:D267)</f>
        <v>674.83568867732356</v>
      </c>
      <c r="D267">
        <f t="shared" ca="1" si="4"/>
        <v>3.3323116292954769</v>
      </c>
      <c r="E267">
        <f ca="1">(SUMIFS(OFFSET([2]掉落汇总!$C$2:$C$871,,MATCH($B267,[2]掉落汇总!$D$1:$M$1)),[2]掉落汇总!$A$2:$A$871,E$1,[2]掉落汇总!$C$2:$C$871,$Q$1)+SUMIFS(OFFSET([2]掉落汇总!$C$2:$C$871,,MATCH($B267,[2]掉落汇总!$D$1:$M$1)),[2]掉落汇总!$A$2:$A$871,E$1,[2]掉落汇总!$C$2:$C$871,$Q$2)/$Q$3)*宝箱投放计算!D267</f>
        <v>0.41240769230769231</v>
      </c>
      <c r="F267">
        <f ca="1">(SUMIFS(OFFSET([2]掉落汇总!$C$2:$C$871,,MATCH($B267,[2]掉落汇总!$D$1:$M$1)),[2]掉落汇总!$A$2:$A$871,F$1,[2]掉落汇总!$C$2:$C$871,$Q$1)+SUMIFS(OFFSET([2]掉落汇总!$C$2:$C$871,,MATCH($B267,[2]掉落汇总!$D$1:$M$1)),[2]掉落汇总!$A$2:$A$871,F$1,[2]掉落汇总!$C$2:$C$871,$Q$2)/$Q$3)*宝箱投放计算!E267</f>
        <v>0.49569707401032698</v>
      </c>
      <c r="G267">
        <f ca="1">(SUMIFS(OFFSET([2]掉落汇总!$C$2:$C$871,,MATCH($B267,[2]掉落汇总!$D$1:$M$1)),[2]掉落汇总!$A$2:$A$871,G$1,[2]掉落汇总!$C$2:$C$871,$Q$1)+SUMIFS(OFFSET([2]掉落汇总!$C$2:$C$871,,MATCH($B267,[2]掉落汇总!$D$1:$M$1)),[2]掉落汇总!$A$2:$A$871,G$1,[2]掉落汇总!$C$2:$C$871,$Q$2)/$Q$3)*宝箱投放计算!F267</f>
        <v>1.0190452324270141</v>
      </c>
      <c r="H267">
        <f ca="1">(SUMIFS(OFFSET([2]掉落汇总!$C$2:$C$871,,MATCH($B267,[2]掉落汇总!$D$1:$M$1)),[2]掉落汇总!$A$2:$A$871,H$1,[2]掉落汇总!$C$2:$C$871,$Q$1)+SUMIFS(OFFSET([2]掉落汇总!$C$2:$C$871,,MATCH($B267,[2]掉落汇总!$D$1:$M$1)),[2]掉落汇总!$A$2:$A$871,H$1,[2]掉落汇总!$C$2:$C$871,$Q$2)/$Q$3)*宝箱投放计算!G267</f>
        <v>0</v>
      </c>
      <c r="I267">
        <f ca="1">(SUMIFS(OFFSET([2]掉落汇总!$C$2:$C$871,,MATCH($B267,[2]掉落汇总!$D$1:$M$1)),[2]掉落汇总!$A$2:$A$871,I$1,[2]掉落汇总!$C$2:$C$871,$Q$1)+SUMIFS(OFFSET([2]掉落汇总!$C$2:$C$871,,MATCH($B267,[2]掉落汇总!$D$1:$M$1)),[2]掉落汇总!$A$2:$A$871,I$1,[2]掉落汇总!$C$2:$C$871,$Q$2)/$Q$3)*宝箱投放计算!H267</f>
        <v>0.98705564142194746</v>
      </c>
      <c r="J267">
        <f ca="1">(SUMIFS(OFFSET([2]掉落汇总!$C$2:$C$871,,MATCH($B267,[2]掉落汇总!$D$1:$M$1)),[2]掉落汇总!$A$2:$A$871,J$1,[2]掉落汇总!$C$2:$C$871,$Q$1)+SUMIFS(OFFSET([2]掉落汇总!$C$2:$C$871,,MATCH($B267,[2]掉落汇总!$D$1:$M$1)),[2]掉落汇总!$A$2:$A$871,J$1,[2]掉落汇总!$C$2:$C$871,$Q$2)/$Q$3)*宝箱投放计算!I267</f>
        <v>0</v>
      </c>
      <c r="K267">
        <f ca="1">(SUMIFS(OFFSET([2]掉落汇总!$C$2:$C$871,,MATCH($B267,[2]掉落汇总!$D$1:$M$1)),[2]掉落汇总!$A$2:$A$871,K$1,[2]掉落汇总!$C$2:$C$871,$Q$1)+SUMIFS(OFFSET([2]掉落汇总!$C$2:$C$871,,MATCH($B267,[2]掉落汇总!$D$1:$M$1)),[2]掉落汇总!$A$2:$A$871,K$1,[2]掉落汇总!$C$2:$C$871,$Q$2)/$Q$3)*宝箱投放计算!J267</f>
        <v>0</v>
      </c>
      <c r="L267">
        <f ca="1">(SUMIFS(OFFSET([2]掉落汇总!$C$2:$C$871,,MATCH($B267,[2]掉落汇总!$D$1:$M$1)),[2]掉落汇总!$A$2:$A$871,L$1,[2]掉落汇总!$C$2:$C$871,$Q$1)+SUMIFS(OFFSET([2]掉落汇总!$C$2:$C$871,,MATCH($B267,[2]掉落汇总!$D$1:$M$1)),[2]掉落汇总!$A$2:$A$871,L$1,[2]掉落汇总!$C$2:$C$871,$Q$2)/$Q$3)*宝箱投放计算!K267</f>
        <v>0.14863748967795209</v>
      </c>
      <c r="M267">
        <f ca="1">(SUMIFS(OFFSET([2]掉落汇总!$C$2:$C$871,,MATCH($B267,[2]掉落汇总!$D$1:$M$1)),[2]掉落汇总!$A$2:$A$871,M$1,[2]掉落汇总!$C$2:$C$871,$Q$1)+SUMIFS(OFFSET([2]掉落汇总!$C$2:$C$871,,MATCH($B267,[2]掉落汇总!$D$1:$M$1)),[2]掉落汇总!$A$2:$A$871,M$1,[2]掉落汇总!$C$2:$C$871,$Q$2)/$Q$3)*宝箱投放计算!L267</f>
        <v>0.14714469228074273</v>
      </c>
      <c r="N267">
        <f ca="1">(SUMIFS(OFFSET([2]掉落汇总!$C$2:$C$871,,MATCH($B267,[2]掉落汇总!$D$1:$M$1)),[2]掉落汇总!$A$2:$A$871,N$1,[2]掉落汇总!$C$2:$C$871,$Q$1)+SUMIFS(OFFSET([2]掉落汇总!$C$2:$C$871,,MATCH($B267,[2]掉落汇总!$D$1:$M$1)),[2]掉落汇总!$A$2:$A$871,N$1,[2]掉落汇总!$C$2:$C$871,$Q$2)/$Q$3)*宝箱投放计算!M267</f>
        <v>3.9341037619867215E-2</v>
      </c>
      <c r="O267">
        <f ca="1">(SUMIFS(OFFSET([2]掉落汇总!$C$2:$C$871,,MATCH($B267,[2]掉落汇总!$D$1:$M$1)),[2]掉落汇总!$A$2:$A$871,O$1,[2]掉落汇总!$C$2:$C$871,$Q$1)+SUMIFS(OFFSET([2]掉落汇总!$C$2:$C$871,,MATCH($B267,[2]掉落汇总!$D$1:$M$1)),[2]掉落汇总!$A$2:$A$871,O$1,[2]掉落汇总!$C$2:$C$871,$Q$2)/$Q$3)*宝箱投放计算!N267</f>
        <v>8.2982769549933721E-2</v>
      </c>
    </row>
    <row r="268" spans="1:15" x14ac:dyDescent="0.2">
      <c r="A268">
        <f>玩家成长时间线!A268</f>
        <v>267</v>
      </c>
      <c r="B268">
        <f>玩家成长时间线!B268</f>
        <v>8</v>
      </c>
      <c r="C268">
        <f ca="1">SUM($D$2:D268)</f>
        <v>676.16363020200083</v>
      </c>
      <c r="D268">
        <f t="shared" ca="1" si="4"/>
        <v>1.3279415246772841</v>
      </c>
      <c r="E268">
        <f ca="1">(SUMIFS(OFFSET([2]掉落汇总!$C$2:$C$871,,MATCH($B268,[2]掉落汇总!$D$1:$M$1)),[2]掉落汇总!$A$2:$A$871,E$1,[2]掉落汇总!$C$2:$C$871,$Q$1)+SUMIFS(OFFSET([2]掉落汇总!$C$2:$C$871,,MATCH($B268,[2]掉落汇总!$D$1:$M$1)),[2]掉落汇总!$A$2:$A$871,E$1,[2]掉落汇总!$C$2:$C$871,$Q$2)/$Q$3)*宝箱投放计算!D268</f>
        <v>0.41413846153846151</v>
      </c>
      <c r="F268">
        <f ca="1">(SUMIFS(OFFSET([2]掉落汇总!$C$2:$C$871,,MATCH($B268,[2]掉落汇总!$D$1:$M$1)),[2]掉落汇总!$A$2:$A$871,F$1,[2]掉落汇总!$C$2:$C$871,$Q$1)+SUMIFS(OFFSET([2]掉落汇总!$C$2:$C$871,,MATCH($B268,[2]掉落汇总!$D$1:$M$1)),[2]掉落汇总!$A$2:$A$871,F$1,[2]掉落汇总!$C$2:$C$871,$Q$2)/$Q$3)*宝箱投放计算!E268</f>
        <v>0.49569707401032698</v>
      </c>
      <c r="G268">
        <f ca="1">(SUMIFS(OFFSET([2]掉落汇总!$C$2:$C$871,,MATCH($B268,[2]掉落汇总!$D$1:$M$1)),[2]掉落汇总!$A$2:$A$871,G$1,[2]掉落汇总!$C$2:$C$871,$Q$1)+SUMIFS(OFFSET([2]掉落汇总!$C$2:$C$871,,MATCH($B268,[2]掉落汇总!$D$1:$M$1)),[2]掉落汇总!$A$2:$A$871,G$1,[2]掉落汇总!$C$2:$C$871,$Q$2)/$Q$3)*宝箱投放计算!F268</f>
        <v>0</v>
      </c>
      <c r="H268">
        <f ca="1">(SUMIFS(OFFSET([2]掉落汇总!$C$2:$C$871,,MATCH($B268,[2]掉落汇总!$D$1:$M$1)),[2]掉落汇总!$A$2:$A$871,H$1,[2]掉落汇总!$C$2:$C$871,$Q$1)+SUMIFS(OFFSET([2]掉落汇总!$C$2:$C$871,,MATCH($B268,[2]掉落汇总!$D$1:$M$1)),[2]掉落汇总!$A$2:$A$871,H$1,[2]掉落汇总!$C$2:$C$871,$Q$2)/$Q$3)*宝箱投放计算!G268</f>
        <v>0</v>
      </c>
      <c r="I268">
        <f ca="1">(SUMIFS(OFFSET([2]掉落汇总!$C$2:$C$871,,MATCH($B268,[2]掉落汇总!$D$1:$M$1)),[2]掉落汇总!$A$2:$A$871,I$1,[2]掉落汇总!$C$2:$C$871,$Q$1)+SUMIFS(OFFSET([2]掉落汇总!$C$2:$C$871,,MATCH($B268,[2]掉落汇总!$D$1:$M$1)),[2]掉落汇总!$A$2:$A$871,I$1,[2]掉落汇总!$C$2:$C$871,$Q$2)/$Q$3)*宝箱投放计算!H268</f>
        <v>0</v>
      </c>
      <c r="J268">
        <f ca="1">(SUMIFS(OFFSET([2]掉落汇总!$C$2:$C$871,,MATCH($B268,[2]掉落汇总!$D$1:$M$1)),[2]掉落汇总!$A$2:$A$871,J$1,[2]掉落汇总!$C$2:$C$871,$Q$1)+SUMIFS(OFFSET([2]掉落汇总!$C$2:$C$871,,MATCH($B268,[2]掉落汇总!$D$1:$M$1)),[2]掉落汇总!$A$2:$A$871,J$1,[2]掉落汇总!$C$2:$C$871,$Q$2)/$Q$3)*宝箱投放计算!I268</f>
        <v>0</v>
      </c>
      <c r="K268">
        <f ca="1">(SUMIFS(OFFSET([2]掉落汇总!$C$2:$C$871,,MATCH($B268,[2]掉落汇总!$D$1:$M$1)),[2]掉落汇总!$A$2:$A$871,K$1,[2]掉落汇总!$C$2:$C$871,$Q$1)+SUMIFS(OFFSET([2]掉落汇总!$C$2:$C$871,,MATCH($B268,[2]掉落汇总!$D$1:$M$1)),[2]掉落汇总!$A$2:$A$871,K$1,[2]掉落汇总!$C$2:$C$871,$Q$2)/$Q$3)*宝箱投放计算!J268</f>
        <v>0</v>
      </c>
      <c r="L268">
        <f ca="1">(SUMIFS(OFFSET([2]掉落汇总!$C$2:$C$871,,MATCH($B268,[2]掉落汇总!$D$1:$M$1)),[2]掉落汇总!$A$2:$A$871,L$1,[2]掉落汇总!$C$2:$C$871,$Q$1)+SUMIFS(OFFSET([2]掉落汇总!$C$2:$C$871,,MATCH($B268,[2]掉落汇总!$D$1:$M$1)),[2]掉落汇总!$A$2:$A$871,L$1,[2]掉落汇总!$C$2:$C$871,$Q$2)/$Q$3)*宝箱投放计算!K268</f>
        <v>0.14863748967795209</v>
      </c>
      <c r="M268">
        <f ca="1">(SUMIFS(OFFSET([2]掉落汇总!$C$2:$C$871,,MATCH($B268,[2]掉落汇总!$D$1:$M$1)),[2]掉落汇总!$A$2:$A$871,M$1,[2]掉落汇总!$C$2:$C$871,$Q$1)+SUMIFS(OFFSET([2]掉落汇总!$C$2:$C$871,,MATCH($B268,[2]掉落汇总!$D$1:$M$1)),[2]掉落汇总!$A$2:$A$871,M$1,[2]掉落汇总!$C$2:$C$871,$Q$2)/$Q$3)*宝箱投放计算!L268</f>
        <v>0.14714469228074273</v>
      </c>
      <c r="N268">
        <f ca="1">(SUMIFS(OFFSET([2]掉落汇总!$C$2:$C$871,,MATCH($B268,[2]掉落汇总!$D$1:$M$1)),[2]掉落汇总!$A$2:$A$871,N$1,[2]掉落汇总!$C$2:$C$871,$Q$1)+SUMIFS(OFFSET([2]掉落汇总!$C$2:$C$871,,MATCH($B268,[2]掉落汇总!$D$1:$M$1)),[2]掉落汇总!$A$2:$A$871,N$1,[2]掉落汇总!$C$2:$C$871,$Q$2)/$Q$3)*宝箱投放计算!M268</f>
        <v>3.9341037619867215E-2</v>
      </c>
      <c r="O268">
        <f ca="1">(SUMIFS(OFFSET([2]掉落汇总!$C$2:$C$871,,MATCH($B268,[2]掉落汇总!$D$1:$M$1)),[2]掉落汇总!$A$2:$A$871,O$1,[2]掉落汇总!$C$2:$C$871,$Q$1)+SUMIFS(OFFSET([2]掉落汇总!$C$2:$C$871,,MATCH($B268,[2]掉落汇总!$D$1:$M$1)),[2]掉落汇总!$A$2:$A$871,O$1,[2]掉落汇总!$C$2:$C$871,$Q$2)/$Q$3)*宝箱投放计算!N268</f>
        <v>8.2982769549933721E-2</v>
      </c>
    </row>
    <row r="269" spans="1:15" x14ac:dyDescent="0.2">
      <c r="A269">
        <f>玩家成长时间线!A269</f>
        <v>268</v>
      </c>
      <c r="B269">
        <f>玩家成长时间线!B269</f>
        <v>8</v>
      </c>
      <c r="C269">
        <f ca="1">SUM($D$2:D269)</f>
        <v>677.52791788052423</v>
      </c>
      <c r="D269">
        <f t="shared" ca="1" si="4"/>
        <v>1.3642876785234381</v>
      </c>
      <c r="E269">
        <f ca="1">(SUMIFS(OFFSET([2]掉落汇总!$C$2:$C$871,,MATCH($B269,[2]掉落汇总!$D$1:$M$1)),[2]掉落汇总!$A$2:$A$871,E$1,[2]掉落汇总!$C$2:$C$871,$Q$1)+SUMIFS(OFFSET([2]掉落汇总!$C$2:$C$871,,MATCH($B269,[2]掉落汇总!$D$1:$M$1)),[2]掉落汇总!$A$2:$A$871,E$1,[2]掉落汇总!$C$2:$C$871,$Q$2)/$Q$3)*宝箱投放计算!D269</f>
        <v>0.45048461538461532</v>
      </c>
      <c r="F269">
        <f ca="1">(SUMIFS(OFFSET([2]掉落汇总!$C$2:$C$871,,MATCH($B269,[2]掉落汇总!$D$1:$M$1)),[2]掉落汇总!$A$2:$A$871,F$1,[2]掉落汇总!$C$2:$C$871,$Q$1)+SUMIFS(OFFSET([2]掉落汇总!$C$2:$C$871,,MATCH($B269,[2]掉落汇总!$D$1:$M$1)),[2]掉落汇总!$A$2:$A$871,F$1,[2]掉落汇总!$C$2:$C$871,$Q$2)/$Q$3)*宝箱投放计算!E269</f>
        <v>0.49569707401032698</v>
      </c>
      <c r="G269">
        <f ca="1">(SUMIFS(OFFSET([2]掉落汇总!$C$2:$C$871,,MATCH($B269,[2]掉落汇总!$D$1:$M$1)),[2]掉落汇总!$A$2:$A$871,G$1,[2]掉落汇总!$C$2:$C$871,$Q$1)+SUMIFS(OFFSET([2]掉落汇总!$C$2:$C$871,,MATCH($B269,[2]掉落汇总!$D$1:$M$1)),[2]掉落汇总!$A$2:$A$871,G$1,[2]掉落汇总!$C$2:$C$871,$Q$2)/$Q$3)*宝箱投放计算!F269</f>
        <v>0</v>
      </c>
      <c r="H269">
        <f ca="1">(SUMIFS(OFFSET([2]掉落汇总!$C$2:$C$871,,MATCH($B269,[2]掉落汇总!$D$1:$M$1)),[2]掉落汇总!$A$2:$A$871,H$1,[2]掉落汇总!$C$2:$C$871,$Q$1)+SUMIFS(OFFSET([2]掉落汇总!$C$2:$C$871,,MATCH($B269,[2]掉落汇总!$D$1:$M$1)),[2]掉落汇总!$A$2:$A$871,H$1,[2]掉落汇总!$C$2:$C$871,$Q$2)/$Q$3)*宝箱投放计算!G269</f>
        <v>0</v>
      </c>
      <c r="I269">
        <f ca="1">(SUMIFS(OFFSET([2]掉落汇总!$C$2:$C$871,,MATCH($B269,[2]掉落汇总!$D$1:$M$1)),[2]掉落汇总!$A$2:$A$871,I$1,[2]掉落汇总!$C$2:$C$871,$Q$1)+SUMIFS(OFFSET([2]掉落汇总!$C$2:$C$871,,MATCH($B269,[2]掉落汇总!$D$1:$M$1)),[2]掉落汇总!$A$2:$A$871,I$1,[2]掉落汇总!$C$2:$C$871,$Q$2)/$Q$3)*宝箱投放计算!H269</f>
        <v>0</v>
      </c>
      <c r="J269">
        <f ca="1">(SUMIFS(OFFSET([2]掉落汇总!$C$2:$C$871,,MATCH($B269,[2]掉落汇总!$D$1:$M$1)),[2]掉落汇总!$A$2:$A$871,J$1,[2]掉落汇总!$C$2:$C$871,$Q$1)+SUMIFS(OFFSET([2]掉落汇总!$C$2:$C$871,,MATCH($B269,[2]掉落汇总!$D$1:$M$1)),[2]掉落汇总!$A$2:$A$871,J$1,[2]掉落汇总!$C$2:$C$871,$Q$2)/$Q$3)*宝箱投放计算!I269</f>
        <v>0</v>
      </c>
      <c r="K269">
        <f ca="1">(SUMIFS(OFFSET([2]掉落汇总!$C$2:$C$871,,MATCH($B269,[2]掉落汇总!$D$1:$M$1)),[2]掉落汇总!$A$2:$A$871,K$1,[2]掉落汇总!$C$2:$C$871,$Q$1)+SUMIFS(OFFSET([2]掉落汇总!$C$2:$C$871,,MATCH($B269,[2]掉落汇总!$D$1:$M$1)),[2]掉落汇总!$A$2:$A$871,K$1,[2]掉落汇总!$C$2:$C$871,$Q$2)/$Q$3)*宝箱投放计算!J269</f>
        <v>0</v>
      </c>
      <c r="L269">
        <f ca="1">(SUMIFS(OFFSET([2]掉落汇总!$C$2:$C$871,,MATCH($B269,[2]掉落汇总!$D$1:$M$1)),[2]掉落汇总!$A$2:$A$871,L$1,[2]掉落汇总!$C$2:$C$871,$Q$1)+SUMIFS(OFFSET([2]掉落汇总!$C$2:$C$871,,MATCH($B269,[2]掉落汇总!$D$1:$M$1)),[2]掉落汇总!$A$2:$A$871,L$1,[2]掉落汇总!$C$2:$C$871,$Q$2)/$Q$3)*宝箱投放计算!K269</f>
        <v>0.14863748967795209</v>
      </c>
      <c r="M269">
        <f ca="1">(SUMIFS(OFFSET([2]掉落汇总!$C$2:$C$871,,MATCH($B269,[2]掉落汇总!$D$1:$M$1)),[2]掉落汇总!$A$2:$A$871,M$1,[2]掉落汇总!$C$2:$C$871,$Q$1)+SUMIFS(OFFSET([2]掉落汇总!$C$2:$C$871,,MATCH($B269,[2]掉落汇总!$D$1:$M$1)),[2]掉落汇总!$A$2:$A$871,M$1,[2]掉落汇总!$C$2:$C$871,$Q$2)/$Q$3)*宝箱投放计算!L269</f>
        <v>0.14714469228074273</v>
      </c>
      <c r="N269">
        <f ca="1">(SUMIFS(OFFSET([2]掉落汇总!$C$2:$C$871,,MATCH($B269,[2]掉落汇总!$D$1:$M$1)),[2]掉落汇总!$A$2:$A$871,N$1,[2]掉落汇总!$C$2:$C$871,$Q$1)+SUMIFS(OFFSET([2]掉落汇总!$C$2:$C$871,,MATCH($B269,[2]掉落汇总!$D$1:$M$1)),[2]掉落汇总!$A$2:$A$871,N$1,[2]掉落汇总!$C$2:$C$871,$Q$2)/$Q$3)*宝箱投放计算!M269</f>
        <v>3.9341037619867215E-2</v>
      </c>
      <c r="O269">
        <f ca="1">(SUMIFS(OFFSET([2]掉落汇总!$C$2:$C$871,,MATCH($B269,[2]掉落汇总!$D$1:$M$1)),[2]掉落汇总!$A$2:$A$871,O$1,[2]掉落汇总!$C$2:$C$871,$Q$1)+SUMIFS(OFFSET([2]掉落汇总!$C$2:$C$871,,MATCH($B269,[2]掉落汇总!$D$1:$M$1)),[2]掉落汇总!$A$2:$A$871,O$1,[2]掉落汇总!$C$2:$C$871,$Q$2)/$Q$3)*宝箱投放计算!N269</f>
        <v>8.2982769549933721E-2</v>
      </c>
    </row>
    <row r="270" spans="1:15" x14ac:dyDescent="0.2">
      <c r="A270">
        <f>玩家成长时间线!A270</f>
        <v>269</v>
      </c>
      <c r="B270">
        <f>玩家成长时间线!B270</f>
        <v>9</v>
      </c>
      <c r="C270">
        <f ca="1">SUM($D$2:D270)</f>
        <v>683.3701941301648</v>
      </c>
      <c r="D270">
        <f t="shared" ca="1" si="4"/>
        <v>5.8422762496405918</v>
      </c>
      <c r="E270">
        <f ca="1">(SUMIFS(OFFSET([2]掉落汇总!$C$2:$C$871,,MATCH($B270,[2]掉落汇总!$D$1:$M$1)),[2]掉落汇总!$A$2:$A$871,E$1,[2]掉落汇总!$C$2:$C$871,$Q$1)+SUMIFS(OFFSET([2]掉落汇总!$C$2:$C$871,,MATCH($B270,[2]掉落汇总!$D$1:$M$1)),[2]掉落汇总!$A$2:$A$871,E$1,[2]掉落汇总!$C$2:$C$871,$Q$2)/$Q$3)*宝箱投放计算!D270</f>
        <v>0.4209901853871319</v>
      </c>
      <c r="F270">
        <f ca="1">(SUMIFS(OFFSET([2]掉落汇总!$C$2:$C$871,,MATCH($B270,[2]掉落汇总!$D$1:$M$1)),[2]掉落汇总!$A$2:$A$871,F$1,[2]掉落汇总!$C$2:$C$871,$Q$1)+SUMIFS(OFFSET([2]掉落汇总!$C$2:$C$871,,MATCH($B270,[2]掉落汇总!$D$1:$M$1)),[2]掉落汇总!$A$2:$A$871,F$1,[2]掉落汇总!$C$2:$C$871,$Q$2)/$Q$3)*宝箱投放计算!E270</f>
        <v>0.61962134251290868</v>
      </c>
      <c r="G270">
        <f ca="1">(SUMIFS(OFFSET([2]掉落汇总!$C$2:$C$871,,MATCH($B270,[2]掉落汇总!$D$1:$M$1)),[2]掉落汇总!$A$2:$A$871,G$1,[2]掉落汇总!$C$2:$C$871,$Q$1)+SUMIFS(OFFSET([2]掉落汇总!$C$2:$C$871,,MATCH($B270,[2]掉落汇总!$D$1:$M$1)),[2]掉落汇总!$A$2:$A$871,G$1,[2]掉落汇总!$C$2:$C$871,$Q$2)/$Q$3)*宝箱投放计算!F270</f>
        <v>0</v>
      </c>
      <c r="H270">
        <f ca="1">(SUMIFS(OFFSET([2]掉落汇总!$C$2:$C$871,,MATCH($B270,[2]掉落汇总!$D$1:$M$1)),[2]掉落汇总!$A$2:$A$871,H$1,[2]掉落汇总!$C$2:$C$871,$Q$1)+SUMIFS(OFFSET([2]掉落汇总!$C$2:$C$871,,MATCH($B270,[2]掉落汇总!$D$1:$M$1)),[2]掉落汇总!$A$2:$A$871,H$1,[2]掉落汇总!$C$2:$C$871,$Q$2)/$Q$3)*宝箱投放计算!G270</f>
        <v>0</v>
      </c>
      <c r="I270">
        <f ca="1">(SUMIFS(OFFSET([2]掉落汇总!$C$2:$C$871,,MATCH($B270,[2]掉落汇总!$D$1:$M$1)),[2]掉落汇总!$A$2:$A$871,I$1,[2]掉落汇总!$C$2:$C$871,$Q$1)+SUMIFS(OFFSET([2]掉落汇总!$C$2:$C$871,,MATCH($B270,[2]掉落汇总!$D$1:$M$1)),[2]掉落汇总!$A$2:$A$871,I$1,[2]掉落汇总!$C$2:$C$871,$Q$2)/$Q$3)*宝箱投放计算!H270</f>
        <v>0.89605873261205571</v>
      </c>
      <c r="J270">
        <f ca="1">(SUMIFS(OFFSET([2]掉落汇总!$C$2:$C$871,,MATCH($B270,[2]掉落汇总!$D$1:$M$1)),[2]掉落汇总!$A$2:$A$871,J$1,[2]掉落汇总!$C$2:$C$871,$Q$1)+SUMIFS(OFFSET([2]掉落汇总!$C$2:$C$871,,MATCH($B270,[2]掉落汇总!$D$1:$M$1)),[2]掉落汇总!$A$2:$A$871,J$1,[2]掉落汇总!$C$2:$C$871,$Q$2)/$Q$3)*宝箱投放计算!I270</f>
        <v>3.4874999999999998</v>
      </c>
      <c r="K270">
        <f ca="1">(SUMIFS(OFFSET([2]掉落汇总!$C$2:$C$871,,MATCH($B270,[2]掉落汇总!$D$1:$M$1)),[2]掉落汇总!$A$2:$A$871,K$1,[2]掉落汇总!$C$2:$C$871,$Q$1)+SUMIFS(OFFSET([2]掉落汇总!$C$2:$C$871,,MATCH($B270,[2]掉落汇总!$D$1:$M$1)),[2]掉落汇总!$A$2:$A$871,K$1,[2]掉落汇总!$C$2:$C$871,$Q$2)/$Q$3)*宝箱投放计算!J270</f>
        <v>0</v>
      </c>
      <c r="L270">
        <f ca="1">(SUMIFS(OFFSET([2]掉落汇总!$C$2:$C$871,,MATCH($B270,[2]掉落汇总!$D$1:$M$1)),[2]掉落汇总!$A$2:$A$871,L$1,[2]掉落汇总!$C$2:$C$871,$Q$1)+SUMIFS(OFFSET([2]掉落汇总!$C$2:$C$871,,MATCH($B270,[2]掉落汇总!$D$1:$M$1)),[2]掉落汇总!$A$2:$A$871,L$1,[2]掉落汇总!$C$2:$C$871,$Q$2)/$Q$3)*宝箱投放计算!K270</f>
        <v>0.14863748967795209</v>
      </c>
      <c r="M270">
        <f ca="1">(SUMIFS(OFFSET([2]掉落汇总!$C$2:$C$871,,MATCH($B270,[2]掉落汇总!$D$1:$M$1)),[2]掉落汇总!$A$2:$A$871,M$1,[2]掉落汇总!$C$2:$C$871,$Q$1)+SUMIFS(OFFSET([2]掉落汇总!$C$2:$C$871,,MATCH($B270,[2]掉落汇总!$D$1:$M$1)),[2]掉落汇总!$A$2:$A$871,M$1,[2]掉落汇总!$C$2:$C$871,$Q$2)/$Q$3)*宝箱投放计算!L270</f>
        <v>0.14714469228074273</v>
      </c>
      <c r="N270">
        <f ca="1">(SUMIFS(OFFSET([2]掉落汇总!$C$2:$C$871,,MATCH($B270,[2]掉落汇总!$D$1:$M$1)),[2]掉落汇总!$A$2:$A$871,N$1,[2]掉落汇总!$C$2:$C$871,$Q$1)+SUMIFS(OFFSET([2]掉落汇总!$C$2:$C$871,,MATCH($B270,[2]掉落汇总!$D$1:$M$1)),[2]掉落汇总!$A$2:$A$871,N$1,[2]掉落汇总!$C$2:$C$871,$Q$2)/$Q$3)*宝箱投放计算!M270</f>
        <v>3.9341037619867215E-2</v>
      </c>
      <c r="O270">
        <f ca="1">(SUMIFS(OFFSET([2]掉落汇总!$C$2:$C$871,,MATCH($B270,[2]掉落汇总!$D$1:$M$1)),[2]掉落汇总!$A$2:$A$871,O$1,[2]掉落汇总!$C$2:$C$871,$Q$1)+SUMIFS(OFFSET([2]掉落汇总!$C$2:$C$871,,MATCH($B270,[2]掉落汇总!$D$1:$M$1)),[2]掉落汇总!$A$2:$A$871,O$1,[2]掉落汇总!$C$2:$C$871,$Q$2)/$Q$3)*宝箱投放计算!N270</f>
        <v>8.2982769549933721E-2</v>
      </c>
    </row>
    <row r="271" spans="1:15" x14ac:dyDescent="0.2">
      <c r="A271">
        <f>玩家成长时间线!A271</f>
        <v>270</v>
      </c>
      <c r="B271">
        <f>玩家成长时间线!B271</f>
        <v>9</v>
      </c>
      <c r="C271">
        <f ca="1">SUM($D$2:D271)</f>
        <v>684.83065646725879</v>
      </c>
      <c r="D271">
        <f t="shared" ca="1" si="4"/>
        <v>1.4604623370939671</v>
      </c>
      <c r="E271">
        <f ca="1">(SUMIFS(OFFSET([2]掉落汇总!$C$2:$C$871,,MATCH($B271,[2]掉落汇总!$D$1:$M$1)),[2]掉落汇总!$A$2:$A$871,E$1,[2]掉落汇总!$C$2:$C$871,$Q$1)+SUMIFS(OFFSET([2]掉落汇总!$C$2:$C$871,,MATCH($B271,[2]掉落汇总!$D$1:$M$1)),[2]掉落汇总!$A$2:$A$871,E$1,[2]掉落汇总!$C$2:$C$871,$Q$2)/$Q$3)*宝箱投放计算!D271</f>
        <v>0.42273500545256271</v>
      </c>
      <c r="F271">
        <f ca="1">(SUMIFS(OFFSET([2]掉落汇总!$C$2:$C$871,,MATCH($B271,[2]掉落汇总!$D$1:$M$1)),[2]掉落汇总!$A$2:$A$871,F$1,[2]掉落汇总!$C$2:$C$871,$Q$1)+SUMIFS(OFFSET([2]掉落汇总!$C$2:$C$871,,MATCH($B271,[2]掉落汇总!$D$1:$M$1)),[2]掉落汇总!$A$2:$A$871,F$1,[2]掉落汇总!$C$2:$C$871,$Q$2)/$Q$3)*宝箱投放计算!E271</f>
        <v>0.61962134251290868</v>
      </c>
      <c r="G271">
        <f ca="1">(SUMIFS(OFFSET([2]掉落汇总!$C$2:$C$871,,MATCH($B271,[2]掉落汇总!$D$1:$M$1)),[2]掉落汇总!$A$2:$A$871,G$1,[2]掉落汇总!$C$2:$C$871,$Q$1)+SUMIFS(OFFSET([2]掉落汇总!$C$2:$C$871,,MATCH($B271,[2]掉落汇总!$D$1:$M$1)),[2]掉落汇总!$A$2:$A$871,G$1,[2]掉落汇总!$C$2:$C$871,$Q$2)/$Q$3)*宝箱投放计算!F271</f>
        <v>0</v>
      </c>
      <c r="H271">
        <f ca="1">(SUMIFS(OFFSET([2]掉落汇总!$C$2:$C$871,,MATCH($B271,[2]掉落汇总!$D$1:$M$1)),[2]掉落汇总!$A$2:$A$871,H$1,[2]掉落汇总!$C$2:$C$871,$Q$1)+SUMIFS(OFFSET([2]掉落汇总!$C$2:$C$871,,MATCH($B271,[2]掉落汇总!$D$1:$M$1)),[2]掉落汇总!$A$2:$A$871,H$1,[2]掉落汇总!$C$2:$C$871,$Q$2)/$Q$3)*宝箱投放计算!G271</f>
        <v>0</v>
      </c>
      <c r="I271">
        <f ca="1">(SUMIFS(OFFSET([2]掉落汇总!$C$2:$C$871,,MATCH($B271,[2]掉落汇总!$D$1:$M$1)),[2]掉落汇总!$A$2:$A$871,I$1,[2]掉落汇总!$C$2:$C$871,$Q$1)+SUMIFS(OFFSET([2]掉落汇总!$C$2:$C$871,,MATCH($B271,[2]掉落汇总!$D$1:$M$1)),[2]掉落汇总!$A$2:$A$871,I$1,[2]掉落汇总!$C$2:$C$871,$Q$2)/$Q$3)*宝箱投放计算!H271</f>
        <v>0</v>
      </c>
      <c r="J271">
        <f ca="1">(SUMIFS(OFFSET([2]掉落汇总!$C$2:$C$871,,MATCH($B271,[2]掉落汇总!$D$1:$M$1)),[2]掉落汇总!$A$2:$A$871,J$1,[2]掉落汇总!$C$2:$C$871,$Q$1)+SUMIFS(OFFSET([2]掉落汇总!$C$2:$C$871,,MATCH($B271,[2]掉落汇总!$D$1:$M$1)),[2]掉落汇总!$A$2:$A$871,J$1,[2]掉落汇总!$C$2:$C$871,$Q$2)/$Q$3)*宝箱投放计算!I271</f>
        <v>0</v>
      </c>
      <c r="K271">
        <f ca="1">(SUMIFS(OFFSET([2]掉落汇总!$C$2:$C$871,,MATCH($B271,[2]掉落汇总!$D$1:$M$1)),[2]掉落汇总!$A$2:$A$871,K$1,[2]掉落汇总!$C$2:$C$871,$Q$1)+SUMIFS(OFFSET([2]掉落汇总!$C$2:$C$871,,MATCH($B271,[2]掉落汇总!$D$1:$M$1)),[2]掉落汇总!$A$2:$A$871,K$1,[2]掉落汇总!$C$2:$C$871,$Q$2)/$Q$3)*宝箱投放计算!J271</f>
        <v>0</v>
      </c>
      <c r="L271">
        <f ca="1">(SUMIFS(OFFSET([2]掉落汇总!$C$2:$C$871,,MATCH($B271,[2]掉落汇总!$D$1:$M$1)),[2]掉落汇总!$A$2:$A$871,L$1,[2]掉落汇总!$C$2:$C$871,$Q$1)+SUMIFS(OFFSET([2]掉落汇总!$C$2:$C$871,,MATCH($B271,[2]掉落汇总!$D$1:$M$1)),[2]掉落汇总!$A$2:$A$871,L$1,[2]掉落汇总!$C$2:$C$871,$Q$2)/$Q$3)*宝箱投放计算!K271</f>
        <v>0.14863748967795209</v>
      </c>
      <c r="M271">
        <f ca="1">(SUMIFS(OFFSET([2]掉落汇总!$C$2:$C$871,,MATCH($B271,[2]掉落汇总!$D$1:$M$1)),[2]掉落汇总!$A$2:$A$871,M$1,[2]掉落汇总!$C$2:$C$871,$Q$1)+SUMIFS(OFFSET([2]掉落汇总!$C$2:$C$871,,MATCH($B271,[2]掉落汇总!$D$1:$M$1)),[2]掉落汇总!$A$2:$A$871,M$1,[2]掉落汇总!$C$2:$C$871,$Q$2)/$Q$3)*宝箱投放计算!L271</f>
        <v>0.14714469228074273</v>
      </c>
      <c r="N271">
        <f ca="1">(SUMIFS(OFFSET([2]掉落汇总!$C$2:$C$871,,MATCH($B271,[2]掉落汇总!$D$1:$M$1)),[2]掉落汇总!$A$2:$A$871,N$1,[2]掉落汇总!$C$2:$C$871,$Q$1)+SUMIFS(OFFSET([2]掉落汇总!$C$2:$C$871,,MATCH($B271,[2]掉落汇总!$D$1:$M$1)),[2]掉落汇总!$A$2:$A$871,N$1,[2]掉落汇总!$C$2:$C$871,$Q$2)/$Q$3)*宝箱投放计算!M271</f>
        <v>3.9341037619867215E-2</v>
      </c>
      <c r="O271">
        <f ca="1">(SUMIFS(OFFSET([2]掉落汇总!$C$2:$C$871,,MATCH($B271,[2]掉落汇总!$D$1:$M$1)),[2]掉落汇总!$A$2:$A$871,O$1,[2]掉落汇总!$C$2:$C$871,$Q$1)+SUMIFS(OFFSET([2]掉落汇总!$C$2:$C$871,,MATCH($B271,[2]掉落汇总!$D$1:$M$1)),[2]掉落汇总!$A$2:$A$871,O$1,[2]掉落汇总!$C$2:$C$871,$Q$2)/$Q$3)*宝箱投放计算!N271</f>
        <v>8.2982769549933721E-2</v>
      </c>
    </row>
    <row r="272" spans="1:15" x14ac:dyDescent="0.2">
      <c r="A272">
        <f>玩家成长时间线!A272</f>
        <v>271</v>
      </c>
      <c r="B272">
        <f>玩家成长时间线!B272</f>
        <v>9</v>
      </c>
      <c r="C272">
        <f ca="1">SUM($D$2:D272)</f>
        <v>686.32776002572677</v>
      </c>
      <c r="D272">
        <f t="shared" ca="1" si="4"/>
        <v>1.4971035584680128</v>
      </c>
      <c r="E272">
        <f ca="1">(SUMIFS(OFFSET([2]掉落汇总!$C$2:$C$871,,MATCH($B272,[2]掉落汇总!$D$1:$M$1)),[2]掉落汇总!$A$2:$A$871,E$1,[2]掉落汇总!$C$2:$C$871,$Q$1)+SUMIFS(OFFSET([2]掉落汇总!$C$2:$C$871,,MATCH($B272,[2]掉落汇总!$D$1:$M$1)),[2]掉落汇总!$A$2:$A$871,E$1,[2]掉落汇总!$C$2:$C$871,$Q$2)/$Q$3)*宝箱投放计算!D272</f>
        <v>0.45937622682660845</v>
      </c>
      <c r="F272">
        <f ca="1">(SUMIFS(OFFSET([2]掉落汇总!$C$2:$C$871,,MATCH($B272,[2]掉落汇总!$D$1:$M$1)),[2]掉落汇总!$A$2:$A$871,F$1,[2]掉落汇总!$C$2:$C$871,$Q$1)+SUMIFS(OFFSET([2]掉落汇总!$C$2:$C$871,,MATCH($B272,[2]掉落汇总!$D$1:$M$1)),[2]掉落汇总!$A$2:$A$871,F$1,[2]掉落汇总!$C$2:$C$871,$Q$2)/$Q$3)*宝箱投放计算!E272</f>
        <v>0.61962134251290868</v>
      </c>
      <c r="G272">
        <f ca="1">(SUMIFS(OFFSET([2]掉落汇总!$C$2:$C$871,,MATCH($B272,[2]掉落汇总!$D$1:$M$1)),[2]掉落汇总!$A$2:$A$871,G$1,[2]掉落汇总!$C$2:$C$871,$Q$1)+SUMIFS(OFFSET([2]掉落汇总!$C$2:$C$871,,MATCH($B272,[2]掉落汇总!$D$1:$M$1)),[2]掉落汇总!$A$2:$A$871,G$1,[2]掉落汇总!$C$2:$C$871,$Q$2)/$Q$3)*宝箱投放计算!F272</f>
        <v>0</v>
      </c>
      <c r="H272">
        <f ca="1">(SUMIFS(OFFSET([2]掉落汇总!$C$2:$C$871,,MATCH($B272,[2]掉落汇总!$D$1:$M$1)),[2]掉落汇总!$A$2:$A$871,H$1,[2]掉落汇总!$C$2:$C$871,$Q$1)+SUMIFS(OFFSET([2]掉落汇总!$C$2:$C$871,,MATCH($B272,[2]掉落汇总!$D$1:$M$1)),[2]掉落汇总!$A$2:$A$871,H$1,[2]掉落汇总!$C$2:$C$871,$Q$2)/$Q$3)*宝箱投放计算!G272</f>
        <v>0</v>
      </c>
      <c r="I272">
        <f ca="1">(SUMIFS(OFFSET([2]掉落汇总!$C$2:$C$871,,MATCH($B272,[2]掉落汇总!$D$1:$M$1)),[2]掉落汇总!$A$2:$A$871,I$1,[2]掉落汇总!$C$2:$C$871,$Q$1)+SUMIFS(OFFSET([2]掉落汇总!$C$2:$C$871,,MATCH($B272,[2]掉落汇总!$D$1:$M$1)),[2]掉落汇总!$A$2:$A$871,I$1,[2]掉落汇总!$C$2:$C$871,$Q$2)/$Q$3)*宝箱投放计算!H272</f>
        <v>0</v>
      </c>
      <c r="J272">
        <f ca="1">(SUMIFS(OFFSET([2]掉落汇总!$C$2:$C$871,,MATCH($B272,[2]掉落汇总!$D$1:$M$1)),[2]掉落汇总!$A$2:$A$871,J$1,[2]掉落汇总!$C$2:$C$871,$Q$1)+SUMIFS(OFFSET([2]掉落汇总!$C$2:$C$871,,MATCH($B272,[2]掉落汇总!$D$1:$M$1)),[2]掉落汇总!$A$2:$A$871,J$1,[2]掉落汇总!$C$2:$C$871,$Q$2)/$Q$3)*宝箱投放计算!I272</f>
        <v>0</v>
      </c>
      <c r="K272">
        <f ca="1">(SUMIFS(OFFSET([2]掉落汇总!$C$2:$C$871,,MATCH($B272,[2]掉落汇总!$D$1:$M$1)),[2]掉落汇总!$A$2:$A$871,K$1,[2]掉落汇总!$C$2:$C$871,$Q$1)+SUMIFS(OFFSET([2]掉落汇总!$C$2:$C$871,,MATCH($B272,[2]掉落汇总!$D$1:$M$1)),[2]掉落汇总!$A$2:$A$871,K$1,[2]掉落汇总!$C$2:$C$871,$Q$2)/$Q$3)*宝箱投放计算!J272</f>
        <v>0</v>
      </c>
      <c r="L272">
        <f ca="1">(SUMIFS(OFFSET([2]掉落汇总!$C$2:$C$871,,MATCH($B272,[2]掉落汇总!$D$1:$M$1)),[2]掉落汇总!$A$2:$A$871,L$1,[2]掉落汇总!$C$2:$C$871,$Q$1)+SUMIFS(OFFSET([2]掉落汇总!$C$2:$C$871,,MATCH($B272,[2]掉落汇总!$D$1:$M$1)),[2]掉落汇总!$A$2:$A$871,L$1,[2]掉落汇总!$C$2:$C$871,$Q$2)/$Q$3)*宝箱投放计算!K272</f>
        <v>0.14863748967795209</v>
      </c>
      <c r="M272">
        <f ca="1">(SUMIFS(OFFSET([2]掉落汇总!$C$2:$C$871,,MATCH($B272,[2]掉落汇总!$D$1:$M$1)),[2]掉落汇总!$A$2:$A$871,M$1,[2]掉落汇总!$C$2:$C$871,$Q$1)+SUMIFS(OFFSET([2]掉落汇总!$C$2:$C$871,,MATCH($B272,[2]掉落汇总!$D$1:$M$1)),[2]掉落汇总!$A$2:$A$871,M$1,[2]掉落汇总!$C$2:$C$871,$Q$2)/$Q$3)*宝箱投放计算!L272</f>
        <v>0.14714469228074273</v>
      </c>
      <c r="N272">
        <f ca="1">(SUMIFS(OFFSET([2]掉落汇总!$C$2:$C$871,,MATCH($B272,[2]掉落汇总!$D$1:$M$1)),[2]掉落汇总!$A$2:$A$871,N$1,[2]掉落汇总!$C$2:$C$871,$Q$1)+SUMIFS(OFFSET([2]掉落汇总!$C$2:$C$871,,MATCH($B272,[2]掉落汇总!$D$1:$M$1)),[2]掉落汇总!$A$2:$A$871,N$1,[2]掉落汇总!$C$2:$C$871,$Q$2)/$Q$3)*宝箱投放计算!M272</f>
        <v>3.9341037619867215E-2</v>
      </c>
      <c r="O272">
        <f ca="1">(SUMIFS(OFFSET([2]掉落汇总!$C$2:$C$871,,MATCH($B272,[2]掉落汇总!$D$1:$M$1)),[2]掉落汇总!$A$2:$A$871,O$1,[2]掉落汇总!$C$2:$C$871,$Q$1)+SUMIFS(OFFSET([2]掉落汇总!$C$2:$C$871,,MATCH($B272,[2]掉落汇总!$D$1:$M$1)),[2]掉落汇总!$A$2:$A$871,O$1,[2]掉落汇总!$C$2:$C$871,$Q$2)/$Q$3)*宝箱投放计算!N272</f>
        <v>8.2982769549933721E-2</v>
      </c>
    </row>
    <row r="273" spans="1:15" x14ac:dyDescent="0.2">
      <c r="A273">
        <f>玩家成长时间线!A273</f>
        <v>272</v>
      </c>
      <c r="B273">
        <f>玩家成长时间线!B273</f>
        <v>10</v>
      </c>
      <c r="C273">
        <f ca="1">SUM($D$2:D273)</f>
        <v>691.49433866141635</v>
      </c>
      <c r="D273">
        <f t="shared" ca="1" si="4"/>
        <v>5.16657863568952</v>
      </c>
      <c r="E273">
        <f ca="1">(SUMIFS(OFFSET([2]掉落汇总!$C$2:$C$871,,MATCH($B273,[2]掉落汇总!$D$1:$M$1)),[2]掉落汇总!$A$2:$A$871,E$1,[2]掉落汇总!$C$2:$C$871,$Q$1)+SUMIFS(OFFSET([2]掉落汇总!$C$2:$C$871,,MATCH($B273,[2]掉落汇总!$D$1:$M$1)),[2]掉落汇总!$A$2:$A$871,E$1,[2]掉落汇总!$C$2:$C$871,$Q$2)/$Q$3)*宝箱投放计算!D273</f>
        <v>0.41120252498684901</v>
      </c>
      <c r="F273">
        <f ca="1">(SUMIFS(OFFSET([2]掉落汇总!$C$2:$C$871,,MATCH($B273,[2]掉落汇总!$D$1:$M$1)),[2]掉落汇总!$A$2:$A$871,F$1,[2]掉落汇总!$C$2:$C$871,$Q$1)+SUMIFS(OFFSET([2]掉落汇总!$C$2:$C$871,,MATCH($B273,[2]掉落汇总!$D$1:$M$1)),[2]掉落汇总!$A$2:$A$871,F$1,[2]掉落汇总!$C$2:$C$871,$Q$2)/$Q$3)*宝箱投放计算!E273</f>
        <v>0.61962134251290868</v>
      </c>
      <c r="G273">
        <f ca="1">(SUMIFS(OFFSET([2]掉落汇总!$C$2:$C$871,,MATCH($B273,[2]掉落汇总!$D$1:$M$1)),[2]掉落汇总!$A$2:$A$871,G$1,[2]掉落汇总!$C$2:$C$871,$Q$1)+SUMIFS(OFFSET([2]掉落汇总!$C$2:$C$871,,MATCH($B273,[2]掉落汇总!$D$1:$M$1)),[2]掉落汇总!$A$2:$A$871,G$1,[2]掉落汇总!$C$2:$C$871,$Q$2)/$Q$3)*宝箱投放计算!F273</f>
        <v>0</v>
      </c>
      <c r="H273">
        <f ca="1">(SUMIFS(OFFSET([2]掉落汇总!$C$2:$C$871,,MATCH($B273,[2]掉落汇总!$D$1:$M$1)),[2]掉落汇总!$A$2:$A$871,H$1,[2]掉落汇总!$C$2:$C$871,$Q$1)+SUMIFS(OFFSET([2]掉落汇总!$C$2:$C$871,,MATCH($B273,[2]掉落汇总!$D$1:$M$1)),[2]掉落汇总!$A$2:$A$871,H$1,[2]掉落汇总!$C$2:$C$871,$Q$2)/$Q$3)*宝箱投放计算!G273</f>
        <v>0</v>
      </c>
      <c r="I273">
        <f ca="1">(SUMIFS(OFFSET([2]掉落汇总!$C$2:$C$871,,MATCH($B273,[2]掉落汇总!$D$1:$M$1)),[2]掉落汇总!$A$2:$A$871,I$1,[2]掉落汇总!$C$2:$C$871,$Q$1)+SUMIFS(OFFSET([2]掉落汇总!$C$2:$C$871,,MATCH($B273,[2]掉落汇总!$D$1:$M$1)),[2]掉落汇总!$A$2:$A$871,I$1,[2]掉落汇总!$C$2:$C$871,$Q$2)/$Q$3)*宝箱投放计算!H273</f>
        <v>0</v>
      </c>
      <c r="J273">
        <f ca="1">(SUMIFS(OFFSET([2]掉落汇总!$C$2:$C$871,,MATCH($B273,[2]掉落汇总!$D$1:$M$1)),[2]掉落汇总!$A$2:$A$871,J$1,[2]掉落汇总!$C$2:$C$871,$Q$1)+SUMIFS(OFFSET([2]掉落汇总!$C$2:$C$871,,MATCH($B273,[2]掉落汇总!$D$1:$M$1)),[2]掉落汇总!$A$2:$A$871,J$1,[2]掉落汇总!$C$2:$C$871,$Q$2)/$Q$3)*宝箱投放计算!I273</f>
        <v>3.7176487790612662</v>
      </c>
      <c r="K273">
        <f ca="1">(SUMIFS(OFFSET([2]掉落汇总!$C$2:$C$871,,MATCH($B273,[2]掉落汇总!$D$1:$M$1)),[2]掉落汇总!$A$2:$A$871,K$1,[2]掉落汇总!$C$2:$C$871,$Q$1)+SUMIFS(OFFSET([2]掉落汇总!$C$2:$C$871,,MATCH($B273,[2]掉落汇总!$D$1:$M$1)),[2]掉落汇总!$A$2:$A$871,K$1,[2]掉落汇总!$C$2:$C$871,$Q$2)/$Q$3)*宝箱投放计算!J273</f>
        <v>0</v>
      </c>
      <c r="L273">
        <f ca="1">(SUMIFS(OFFSET([2]掉落汇总!$C$2:$C$871,,MATCH($B273,[2]掉落汇总!$D$1:$M$1)),[2]掉落汇总!$A$2:$A$871,L$1,[2]掉落汇总!$C$2:$C$871,$Q$1)+SUMIFS(OFFSET([2]掉落汇总!$C$2:$C$871,,MATCH($B273,[2]掉落汇总!$D$1:$M$1)),[2]掉落汇总!$A$2:$A$871,L$1,[2]掉落汇总!$C$2:$C$871,$Q$2)/$Q$3)*宝箱投放计算!K273</f>
        <v>0.14863748967795209</v>
      </c>
      <c r="M273">
        <f ca="1">(SUMIFS(OFFSET([2]掉落汇总!$C$2:$C$871,,MATCH($B273,[2]掉落汇总!$D$1:$M$1)),[2]掉落汇总!$A$2:$A$871,M$1,[2]掉落汇总!$C$2:$C$871,$Q$1)+SUMIFS(OFFSET([2]掉落汇总!$C$2:$C$871,,MATCH($B273,[2]掉落汇总!$D$1:$M$1)),[2]掉落汇总!$A$2:$A$871,M$1,[2]掉落汇总!$C$2:$C$871,$Q$2)/$Q$3)*宝箱投放计算!L273</f>
        <v>0.14714469228074273</v>
      </c>
      <c r="N273">
        <f ca="1">(SUMIFS(OFFSET([2]掉落汇总!$C$2:$C$871,,MATCH($B273,[2]掉落汇总!$D$1:$M$1)),[2]掉落汇总!$A$2:$A$871,N$1,[2]掉落汇总!$C$2:$C$871,$Q$1)+SUMIFS(OFFSET([2]掉落汇总!$C$2:$C$871,,MATCH($B273,[2]掉落汇总!$D$1:$M$1)),[2]掉落汇总!$A$2:$A$871,N$1,[2]掉落汇总!$C$2:$C$871,$Q$2)/$Q$3)*宝箱投放计算!M273</f>
        <v>3.9341037619867215E-2</v>
      </c>
      <c r="O273">
        <f ca="1">(SUMIFS(OFFSET([2]掉落汇总!$C$2:$C$871,,MATCH($B273,[2]掉落汇总!$D$1:$M$1)),[2]掉落汇总!$A$2:$A$871,O$1,[2]掉落汇总!$C$2:$C$871,$Q$1)+SUMIFS(OFFSET([2]掉落汇总!$C$2:$C$871,,MATCH($B273,[2]掉落汇总!$D$1:$M$1)),[2]掉落汇总!$A$2:$A$871,O$1,[2]掉落汇总!$C$2:$C$871,$Q$2)/$Q$3)*宝箱投放计算!N273</f>
        <v>8.2982769549933721E-2</v>
      </c>
    </row>
    <row r="274" spans="1:15" x14ac:dyDescent="0.2">
      <c r="A274">
        <f>玩家成长时间线!A274</f>
        <v>273</v>
      </c>
      <c r="B274">
        <f>玩家成长时间线!B274</f>
        <v>10</v>
      </c>
      <c r="C274">
        <f ca="1">SUM($D$2:D274)</f>
        <v>692.94495184261064</v>
      </c>
      <c r="D274">
        <f t="shared" ca="1" si="4"/>
        <v>1.4506131811942713</v>
      </c>
      <c r="E274">
        <f ca="1">(SUMIFS(OFFSET([2]掉落汇总!$C$2:$C$871,,MATCH($B274,[2]掉落汇总!$D$1:$M$1)),[2]掉落汇总!$A$2:$A$871,E$1,[2]掉落汇总!$C$2:$C$871,$Q$1)+SUMIFS(OFFSET([2]掉落汇总!$C$2:$C$871,,MATCH($B274,[2]掉落汇总!$D$1:$M$1)),[2]掉落汇总!$A$2:$A$871,E$1,[2]掉落汇总!$C$2:$C$871,$Q$2)/$Q$3)*宝箱投放计算!D274</f>
        <v>0.41288584955286689</v>
      </c>
      <c r="F274">
        <f ca="1">(SUMIFS(OFFSET([2]掉落汇总!$C$2:$C$871,,MATCH($B274,[2]掉落汇总!$D$1:$M$1)),[2]掉落汇总!$A$2:$A$871,F$1,[2]掉落汇总!$C$2:$C$871,$Q$1)+SUMIFS(OFFSET([2]掉落汇总!$C$2:$C$871,,MATCH($B274,[2]掉落汇总!$D$1:$M$1)),[2]掉落汇总!$A$2:$A$871,F$1,[2]掉落汇总!$C$2:$C$871,$Q$2)/$Q$3)*宝箱投放计算!E274</f>
        <v>0.61962134251290868</v>
      </c>
      <c r="G274">
        <f ca="1">(SUMIFS(OFFSET([2]掉落汇总!$C$2:$C$871,,MATCH($B274,[2]掉落汇总!$D$1:$M$1)),[2]掉落汇总!$A$2:$A$871,G$1,[2]掉落汇总!$C$2:$C$871,$Q$1)+SUMIFS(OFFSET([2]掉落汇总!$C$2:$C$871,,MATCH($B274,[2]掉落汇总!$D$1:$M$1)),[2]掉落汇总!$A$2:$A$871,G$1,[2]掉落汇总!$C$2:$C$871,$Q$2)/$Q$3)*宝箱投放计算!F274</f>
        <v>0</v>
      </c>
      <c r="H274">
        <f ca="1">(SUMIFS(OFFSET([2]掉落汇总!$C$2:$C$871,,MATCH($B274,[2]掉落汇总!$D$1:$M$1)),[2]掉落汇总!$A$2:$A$871,H$1,[2]掉落汇总!$C$2:$C$871,$Q$1)+SUMIFS(OFFSET([2]掉落汇总!$C$2:$C$871,,MATCH($B274,[2]掉落汇总!$D$1:$M$1)),[2]掉落汇总!$A$2:$A$871,H$1,[2]掉落汇总!$C$2:$C$871,$Q$2)/$Q$3)*宝箱投放计算!G274</f>
        <v>0</v>
      </c>
      <c r="I274">
        <f ca="1">(SUMIFS(OFFSET([2]掉落汇总!$C$2:$C$871,,MATCH($B274,[2]掉落汇总!$D$1:$M$1)),[2]掉落汇总!$A$2:$A$871,I$1,[2]掉落汇总!$C$2:$C$871,$Q$1)+SUMIFS(OFFSET([2]掉落汇总!$C$2:$C$871,,MATCH($B274,[2]掉落汇总!$D$1:$M$1)),[2]掉落汇总!$A$2:$A$871,I$1,[2]掉落汇总!$C$2:$C$871,$Q$2)/$Q$3)*宝箱投放计算!H274</f>
        <v>0</v>
      </c>
      <c r="J274">
        <f ca="1">(SUMIFS(OFFSET([2]掉落汇总!$C$2:$C$871,,MATCH($B274,[2]掉落汇总!$D$1:$M$1)),[2]掉落汇总!$A$2:$A$871,J$1,[2]掉落汇总!$C$2:$C$871,$Q$1)+SUMIFS(OFFSET([2]掉落汇总!$C$2:$C$871,,MATCH($B274,[2]掉落汇总!$D$1:$M$1)),[2]掉落汇总!$A$2:$A$871,J$1,[2]掉落汇总!$C$2:$C$871,$Q$2)/$Q$3)*宝箱投放计算!I274</f>
        <v>0</v>
      </c>
      <c r="K274">
        <f ca="1">(SUMIFS(OFFSET([2]掉落汇总!$C$2:$C$871,,MATCH($B274,[2]掉落汇总!$D$1:$M$1)),[2]掉落汇总!$A$2:$A$871,K$1,[2]掉落汇总!$C$2:$C$871,$Q$1)+SUMIFS(OFFSET([2]掉落汇总!$C$2:$C$871,,MATCH($B274,[2]掉落汇总!$D$1:$M$1)),[2]掉落汇总!$A$2:$A$871,K$1,[2]掉落汇总!$C$2:$C$871,$Q$2)/$Q$3)*宝箱投放计算!J274</f>
        <v>0</v>
      </c>
      <c r="L274">
        <f ca="1">(SUMIFS(OFFSET([2]掉落汇总!$C$2:$C$871,,MATCH($B274,[2]掉落汇总!$D$1:$M$1)),[2]掉落汇总!$A$2:$A$871,L$1,[2]掉落汇总!$C$2:$C$871,$Q$1)+SUMIFS(OFFSET([2]掉落汇总!$C$2:$C$871,,MATCH($B274,[2]掉落汇总!$D$1:$M$1)),[2]掉落汇总!$A$2:$A$871,L$1,[2]掉落汇总!$C$2:$C$871,$Q$2)/$Q$3)*宝箱投放计算!K274</f>
        <v>0.14863748967795209</v>
      </c>
      <c r="M274">
        <f ca="1">(SUMIFS(OFFSET([2]掉落汇总!$C$2:$C$871,,MATCH($B274,[2]掉落汇总!$D$1:$M$1)),[2]掉落汇总!$A$2:$A$871,M$1,[2]掉落汇总!$C$2:$C$871,$Q$1)+SUMIFS(OFFSET([2]掉落汇总!$C$2:$C$871,,MATCH($B274,[2]掉落汇总!$D$1:$M$1)),[2]掉落汇总!$A$2:$A$871,M$1,[2]掉落汇总!$C$2:$C$871,$Q$2)/$Q$3)*宝箱投放计算!L274</f>
        <v>0.14714469228074273</v>
      </c>
      <c r="N274">
        <f ca="1">(SUMIFS(OFFSET([2]掉落汇总!$C$2:$C$871,,MATCH($B274,[2]掉落汇总!$D$1:$M$1)),[2]掉落汇总!$A$2:$A$871,N$1,[2]掉落汇总!$C$2:$C$871,$Q$1)+SUMIFS(OFFSET([2]掉落汇总!$C$2:$C$871,,MATCH($B274,[2]掉落汇总!$D$1:$M$1)),[2]掉落汇总!$A$2:$A$871,N$1,[2]掉落汇总!$C$2:$C$871,$Q$2)/$Q$3)*宝箱投放计算!M274</f>
        <v>3.9341037619867215E-2</v>
      </c>
      <c r="O274">
        <f ca="1">(SUMIFS(OFFSET([2]掉落汇总!$C$2:$C$871,,MATCH($B274,[2]掉落汇总!$D$1:$M$1)),[2]掉落汇总!$A$2:$A$871,O$1,[2]掉落汇总!$C$2:$C$871,$Q$1)+SUMIFS(OFFSET([2]掉落汇总!$C$2:$C$871,,MATCH($B274,[2]掉落汇总!$D$1:$M$1)),[2]掉落汇总!$A$2:$A$871,O$1,[2]掉落汇总!$C$2:$C$871,$Q$2)/$Q$3)*宝箱投放计算!N274</f>
        <v>8.2982769549933721E-2</v>
      </c>
    </row>
    <row r="275" spans="1:15" x14ac:dyDescent="0.2">
      <c r="A275">
        <f>玩家成长时间线!A275</f>
        <v>274</v>
      </c>
      <c r="B275">
        <f>玩家成长时间线!B275</f>
        <v>10</v>
      </c>
      <c r="C275">
        <f ca="1">SUM($D$2:D275)</f>
        <v>694.39724834837091</v>
      </c>
      <c r="D275">
        <f t="shared" ca="1" si="4"/>
        <v>1.4522965057602892</v>
      </c>
      <c r="E275">
        <f ca="1">(SUMIFS(OFFSET([2]掉落汇总!$C$2:$C$871,,MATCH($B275,[2]掉落汇总!$D$1:$M$1)),[2]掉落汇总!$A$2:$A$871,E$1,[2]掉落汇总!$C$2:$C$871,$Q$1)+SUMIFS(OFFSET([2]掉落汇总!$C$2:$C$871,,MATCH($B275,[2]掉落汇总!$D$1:$M$1)),[2]掉落汇总!$A$2:$A$871,E$1,[2]掉落汇总!$C$2:$C$871,$Q$2)/$Q$3)*宝箱投放计算!D275</f>
        <v>0.41456917411888478</v>
      </c>
      <c r="F275">
        <f ca="1">(SUMIFS(OFFSET([2]掉落汇总!$C$2:$C$871,,MATCH($B275,[2]掉落汇总!$D$1:$M$1)),[2]掉落汇总!$A$2:$A$871,F$1,[2]掉落汇总!$C$2:$C$871,$Q$1)+SUMIFS(OFFSET([2]掉落汇总!$C$2:$C$871,,MATCH($B275,[2]掉落汇总!$D$1:$M$1)),[2]掉落汇总!$A$2:$A$871,F$1,[2]掉落汇总!$C$2:$C$871,$Q$2)/$Q$3)*宝箱投放计算!E275</f>
        <v>0.61962134251290868</v>
      </c>
      <c r="G275">
        <f ca="1">(SUMIFS(OFFSET([2]掉落汇总!$C$2:$C$871,,MATCH($B275,[2]掉落汇总!$D$1:$M$1)),[2]掉落汇总!$A$2:$A$871,G$1,[2]掉落汇总!$C$2:$C$871,$Q$1)+SUMIFS(OFFSET([2]掉落汇总!$C$2:$C$871,,MATCH($B275,[2]掉落汇总!$D$1:$M$1)),[2]掉落汇总!$A$2:$A$871,G$1,[2]掉落汇总!$C$2:$C$871,$Q$2)/$Q$3)*宝箱投放计算!F275</f>
        <v>0</v>
      </c>
      <c r="H275">
        <f ca="1">(SUMIFS(OFFSET([2]掉落汇总!$C$2:$C$871,,MATCH($B275,[2]掉落汇总!$D$1:$M$1)),[2]掉落汇总!$A$2:$A$871,H$1,[2]掉落汇总!$C$2:$C$871,$Q$1)+SUMIFS(OFFSET([2]掉落汇总!$C$2:$C$871,,MATCH($B275,[2]掉落汇总!$D$1:$M$1)),[2]掉落汇总!$A$2:$A$871,H$1,[2]掉落汇总!$C$2:$C$871,$Q$2)/$Q$3)*宝箱投放计算!G275</f>
        <v>0</v>
      </c>
      <c r="I275">
        <f ca="1">(SUMIFS(OFFSET([2]掉落汇总!$C$2:$C$871,,MATCH($B275,[2]掉落汇总!$D$1:$M$1)),[2]掉落汇总!$A$2:$A$871,I$1,[2]掉落汇总!$C$2:$C$871,$Q$1)+SUMIFS(OFFSET([2]掉落汇总!$C$2:$C$871,,MATCH($B275,[2]掉落汇总!$D$1:$M$1)),[2]掉落汇总!$A$2:$A$871,I$1,[2]掉落汇总!$C$2:$C$871,$Q$2)/$Q$3)*宝箱投放计算!H275</f>
        <v>0</v>
      </c>
      <c r="J275">
        <f ca="1">(SUMIFS(OFFSET([2]掉落汇总!$C$2:$C$871,,MATCH($B275,[2]掉落汇总!$D$1:$M$1)),[2]掉落汇总!$A$2:$A$871,J$1,[2]掉落汇总!$C$2:$C$871,$Q$1)+SUMIFS(OFFSET([2]掉落汇总!$C$2:$C$871,,MATCH($B275,[2]掉落汇总!$D$1:$M$1)),[2]掉落汇总!$A$2:$A$871,J$1,[2]掉落汇总!$C$2:$C$871,$Q$2)/$Q$3)*宝箱投放计算!I275</f>
        <v>0</v>
      </c>
      <c r="K275">
        <f ca="1">(SUMIFS(OFFSET([2]掉落汇总!$C$2:$C$871,,MATCH($B275,[2]掉落汇总!$D$1:$M$1)),[2]掉落汇总!$A$2:$A$871,K$1,[2]掉落汇总!$C$2:$C$871,$Q$1)+SUMIFS(OFFSET([2]掉落汇总!$C$2:$C$871,,MATCH($B275,[2]掉落汇总!$D$1:$M$1)),[2]掉落汇总!$A$2:$A$871,K$1,[2]掉落汇总!$C$2:$C$871,$Q$2)/$Q$3)*宝箱投放计算!J275</f>
        <v>0</v>
      </c>
      <c r="L275">
        <f ca="1">(SUMIFS(OFFSET([2]掉落汇总!$C$2:$C$871,,MATCH($B275,[2]掉落汇总!$D$1:$M$1)),[2]掉落汇总!$A$2:$A$871,L$1,[2]掉落汇总!$C$2:$C$871,$Q$1)+SUMIFS(OFFSET([2]掉落汇总!$C$2:$C$871,,MATCH($B275,[2]掉落汇总!$D$1:$M$1)),[2]掉落汇总!$A$2:$A$871,L$1,[2]掉落汇总!$C$2:$C$871,$Q$2)/$Q$3)*宝箱投放计算!K275</f>
        <v>0.14863748967795209</v>
      </c>
      <c r="M275">
        <f ca="1">(SUMIFS(OFFSET([2]掉落汇总!$C$2:$C$871,,MATCH($B275,[2]掉落汇总!$D$1:$M$1)),[2]掉落汇总!$A$2:$A$871,M$1,[2]掉落汇总!$C$2:$C$871,$Q$1)+SUMIFS(OFFSET([2]掉落汇总!$C$2:$C$871,,MATCH($B275,[2]掉落汇总!$D$1:$M$1)),[2]掉落汇总!$A$2:$A$871,M$1,[2]掉落汇总!$C$2:$C$871,$Q$2)/$Q$3)*宝箱投放计算!L275</f>
        <v>0.14714469228074273</v>
      </c>
      <c r="N275">
        <f ca="1">(SUMIFS(OFFSET([2]掉落汇总!$C$2:$C$871,,MATCH($B275,[2]掉落汇总!$D$1:$M$1)),[2]掉落汇总!$A$2:$A$871,N$1,[2]掉落汇总!$C$2:$C$871,$Q$1)+SUMIFS(OFFSET([2]掉落汇总!$C$2:$C$871,,MATCH($B275,[2]掉落汇总!$D$1:$M$1)),[2]掉落汇总!$A$2:$A$871,N$1,[2]掉落汇总!$C$2:$C$871,$Q$2)/$Q$3)*宝箱投放计算!M275</f>
        <v>3.9341037619867215E-2</v>
      </c>
      <c r="O275">
        <f ca="1">(SUMIFS(OFFSET([2]掉落汇总!$C$2:$C$871,,MATCH($B275,[2]掉落汇总!$D$1:$M$1)),[2]掉落汇总!$A$2:$A$871,O$1,[2]掉落汇总!$C$2:$C$871,$Q$1)+SUMIFS(OFFSET([2]掉落汇总!$C$2:$C$871,,MATCH($B275,[2]掉落汇总!$D$1:$M$1)),[2]掉落汇总!$A$2:$A$871,O$1,[2]掉落汇总!$C$2:$C$871,$Q$2)/$Q$3)*宝箱投放计算!N275</f>
        <v>8.2982769549933721E-2</v>
      </c>
    </row>
    <row r="276" spans="1:15" x14ac:dyDescent="0.2">
      <c r="A276">
        <f>玩家成长时间线!A276</f>
        <v>275</v>
      </c>
      <c r="B276">
        <f>玩家成长时间线!B276</f>
        <v>10</v>
      </c>
      <c r="C276">
        <f ca="1">SUM($D$2:D276)</f>
        <v>695.88489467001762</v>
      </c>
      <c r="D276">
        <f t="shared" ca="1" si="4"/>
        <v>1.4876463216466647</v>
      </c>
      <c r="E276">
        <f ca="1">(SUMIFS(OFFSET([2]掉落汇总!$C$2:$C$871,,MATCH($B276,[2]掉落汇总!$D$1:$M$1)),[2]掉落汇总!$A$2:$A$871,E$1,[2]掉落汇总!$C$2:$C$871,$Q$1)+SUMIFS(OFFSET([2]掉落汇总!$C$2:$C$871,,MATCH($B276,[2]掉落汇总!$D$1:$M$1)),[2]掉落汇总!$A$2:$A$871,E$1,[2]掉落汇总!$C$2:$C$871,$Q$2)/$Q$3)*宝箱投放计算!D276</f>
        <v>0.44991899000526031</v>
      </c>
      <c r="F276">
        <f ca="1">(SUMIFS(OFFSET([2]掉落汇总!$C$2:$C$871,,MATCH($B276,[2]掉落汇总!$D$1:$M$1)),[2]掉落汇总!$A$2:$A$871,F$1,[2]掉落汇总!$C$2:$C$871,$Q$1)+SUMIFS(OFFSET([2]掉落汇总!$C$2:$C$871,,MATCH($B276,[2]掉落汇总!$D$1:$M$1)),[2]掉落汇总!$A$2:$A$871,F$1,[2]掉落汇总!$C$2:$C$871,$Q$2)/$Q$3)*宝箱投放计算!E276</f>
        <v>0.61962134251290868</v>
      </c>
      <c r="G276">
        <f ca="1">(SUMIFS(OFFSET([2]掉落汇总!$C$2:$C$871,,MATCH($B276,[2]掉落汇总!$D$1:$M$1)),[2]掉落汇总!$A$2:$A$871,G$1,[2]掉落汇总!$C$2:$C$871,$Q$1)+SUMIFS(OFFSET([2]掉落汇总!$C$2:$C$871,,MATCH($B276,[2]掉落汇总!$D$1:$M$1)),[2]掉落汇总!$A$2:$A$871,G$1,[2]掉落汇总!$C$2:$C$871,$Q$2)/$Q$3)*宝箱投放计算!F276</f>
        <v>0</v>
      </c>
      <c r="H276">
        <f ca="1">(SUMIFS(OFFSET([2]掉落汇总!$C$2:$C$871,,MATCH($B276,[2]掉落汇总!$D$1:$M$1)),[2]掉落汇总!$A$2:$A$871,H$1,[2]掉落汇总!$C$2:$C$871,$Q$1)+SUMIFS(OFFSET([2]掉落汇总!$C$2:$C$871,,MATCH($B276,[2]掉落汇总!$D$1:$M$1)),[2]掉落汇总!$A$2:$A$871,H$1,[2]掉落汇总!$C$2:$C$871,$Q$2)/$Q$3)*宝箱投放计算!G276</f>
        <v>0</v>
      </c>
      <c r="I276">
        <f ca="1">(SUMIFS(OFFSET([2]掉落汇总!$C$2:$C$871,,MATCH($B276,[2]掉落汇总!$D$1:$M$1)),[2]掉落汇总!$A$2:$A$871,I$1,[2]掉落汇总!$C$2:$C$871,$Q$1)+SUMIFS(OFFSET([2]掉落汇总!$C$2:$C$871,,MATCH($B276,[2]掉落汇总!$D$1:$M$1)),[2]掉落汇总!$A$2:$A$871,I$1,[2]掉落汇总!$C$2:$C$871,$Q$2)/$Q$3)*宝箱投放计算!H276</f>
        <v>0</v>
      </c>
      <c r="J276">
        <f ca="1">(SUMIFS(OFFSET([2]掉落汇总!$C$2:$C$871,,MATCH($B276,[2]掉落汇总!$D$1:$M$1)),[2]掉落汇总!$A$2:$A$871,J$1,[2]掉落汇总!$C$2:$C$871,$Q$1)+SUMIFS(OFFSET([2]掉落汇总!$C$2:$C$871,,MATCH($B276,[2]掉落汇总!$D$1:$M$1)),[2]掉落汇总!$A$2:$A$871,J$1,[2]掉落汇总!$C$2:$C$871,$Q$2)/$Q$3)*宝箱投放计算!I276</f>
        <v>0</v>
      </c>
      <c r="K276">
        <f ca="1">(SUMIFS(OFFSET([2]掉落汇总!$C$2:$C$871,,MATCH($B276,[2]掉落汇总!$D$1:$M$1)),[2]掉落汇总!$A$2:$A$871,K$1,[2]掉落汇总!$C$2:$C$871,$Q$1)+SUMIFS(OFFSET([2]掉落汇总!$C$2:$C$871,,MATCH($B276,[2]掉落汇总!$D$1:$M$1)),[2]掉落汇总!$A$2:$A$871,K$1,[2]掉落汇总!$C$2:$C$871,$Q$2)/$Q$3)*宝箱投放计算!J276</f>
        <v>0</v>
      </c>
      <c r="L276">
        <f ca="1">(SUMIFS(OFFSET([2]掉落汇总!$C$2:$C$871,,MATCH($B276,[2]掉落汇总!$D$1:$M$1)),[2]掉落汇总!$A$2:$A$871,L$1,[2]掉落汇总!$C$2:$C$871,$Q$1)+SUMIFS(OFFSET([2]掉落汇总!$C$2:$C$871,,MATCH($B276,[2]掉落汇总!$D$1:$M$1)),[2]掉落汇总!$A$2:$A$871,L$1,[2]掉落汇总!$C$2:$C$871,$Q$2)/$Q$3)*宝箱投放计算!K276</f>
        <v>0.14863748967795209</v>
      </c>
      <c r="M276">
        <f ca="1">(SUMIFS(OFFSET([2]掉落汇总!$C$2:$C$871,,MATCH($B276,[2]掉落汇总!$D$1:$M$1)),[2]掉落汇总!$A$2:$A$871,M$1,[2]掉落汇总!$C$2:$C$871,$Q$1)+SUMIFS(OFFSET([2]掉落汇总!$C$2:$C$871,,MATCH($B276,[2]掉落汇总!$D$1:$M$1)),[2]掉落汇总!$A$2:$A$871,M$1,[2]掉落汇总!$C$2:$C$871,$Q$2)/$Q$3)*宝箱投放计算!L276</f>
        <v>0.14714469228074273</v>
      </c>
      <c r="N276">
        <f ca="1">(SUMIFS(OFFSET([2]掉落汇总!$C$2:$C$871,,MATCH($B276,[2]掉落汇总!$D$1:$M$1)),[2]掉落汇总!$A$2:$A$871,N$1,[2]掉落汇总!$C$2:$C$871,$Q$1)+SUMIFS(OFFSET([2]掉落汇总!$C$2:$C$871,,MATCH($B276,[2]掉落汇总!$D$1:$M$1)),[2]掉落汇总!$A$2:$A$871,N$1,[2]掉落汇总!$C$2:$C$871,$Q$2)/$Q$3)*宝箱投放计算!M276</f>
        <v>3.9341037619867215E-2</v>
      </c>
      <c r="O276">
        <f ca="1">(SUMIFS(OFFSET([2]掉落汇总!$C$2:$C$871,,MATCH($B276,[2]掉落汇总!$D$1:$M$1)),[2]掉落汇总!$A$2:$A$871,O$1,[2]掉落汇总!$C$2:$C$871,$Q$1)+SUMIFS(OFFSET([2]掉落汇总!$C$2:$C$871,,MATCH($B276,[2]掉落汇总!$D$1:$M$1)),[2]掉落汇总!$A$2:$A$871,O$1,[2]掉落汇总!$C$2:$C$871,$Q$2)/$Q$3)*宝箱投放计算!N276</f>
        <v>8.2982769549933721E-2</v>
      </c>
    </row>
    <row r="277" spans="1:15" x14ac:dyDescent="0.2">
      <c r="A277">
        <f>玩家成长时间线!A277</f>
        <v>276</v>
      </c>
      <c r="B277">
        <f>玩家成长时间线!B277</f>
        <v>10</v>
      </c>
      <c r="C277">
        <f ca="1">SUM($D$2:D277)</f>
        <v>697.34055782490998</v>
      </c>
      <c r="D277">
        <f t="shared" ca="1" si="4"/>
        <v>1.4556631548923251</v>
      </c>
      <c r="E277">
        <f ca="1">(SUMIFS(OFFSET([2]掉落汇总!$C$2:$C$871,,MATCH($B277,[2]掉落汇总!$D$1:$M$1)),[2]掉落汇总!$A$2:$A$871,E$1,[2]掉落汇总!$C$2:$C$871,$Q$1)+SUMIFS(OFFSET([2]掉落汇总!$C$2:$C$871,,MATCH($B277,[2]掉落汇总!$D$1:$M$1)),[2]掉落汇总!$A$2:$A$871,E$1,[2]掉落汇总!$C$2:$C$871,$Q$2)/$Q$3)*宝箱投放计算!D277</f>
        <v>0.4179358232509206</v>
      </c>
      <c r="F277">
        <f ca="1">(SUMIFS(OFFSET([2]掉落汇总!$C$2:$C$871,,MATCH($B277,[2]掉落汇总!$D$1:$M$1)),[2]掉落汇总!$A$2:$A$871,F$1,[2]掉落汇总!$C$2:$C$871,$Q$1)+SUMIFS(OFFSET([2]掉落汇总!$C$2:$C$871,,MATCH($B277,[2]掉落汇总!$D$1:$M$1)),[2]掉落汇总!$A$2:$A$871,F$1,[2]掉落汇总!$C$2:$C$871,$Q$2)/$Q$3)*宝箱投放计算!E277</f>
        <v>0.61962134251290868</v>
      </c>
      <c r="G277">
        <f ca="1">(SUMIFS(OFFSET([2]掉落汇总!$C$2:$C$871,,MATCH($B277,[2]掉落汇总!$D$1:$M$1)),[2]掉落汇总!$A$2:$A$871,G$1,[2]掉落汇总!$C$2:$C$871,$Q$1)+SUMIFS(OFFSET([2]掉落汇总!$C$2:$C$871,,MATCH($B277,[2]掉落汇总!$D$1:$M$1)),[2]掉落汇总!$A$2:$A$871,G$1,[2]掉落汇总!$C$2:$C$871,$Q$2)/$Q$3)*宝箱投放计算!F277</f>
        <v>0</v>
      </c>
      <c r="H277">
        <f ca="1">(SUMIFS(OFFSET([2]掉落汇总!$C$2:$C$871,,MATCH($B277,[2]掉落汇总!$D$1:$M$1)),[2]掉落汇总!$A$2:$A$871,H$1,[2]掉落汇总!$C$2:$C$871,$Q$1)+SUMIFS(OFFSET([2]掉落汇总!$C$2:$C$871,,MATCH($B277,[2]掉落汇总!$D$1:$M$1)),[2]掉落汇总!$A$2:$A$871,H$1,[2]掉落汇总!$C$2:$C$871,$Q$2)/$Q$3)*宝箱投放计算!G277</f>
        <v>0</v>
      </c>
      <c r="I277">
        <f ca="1">(SUMIFS(OFFSET([2]掉落汇总!$C$2:$C$871,,MATCH($B277,[2]掉落汇总!$D$1:$M$1)),[2]掉落汇总!$A$2:$A$871,I$1,[2]掉落汇总!$C$2:$C$871,$Q$1)+SUMIFS(OFFSET([2]掉落汇总!$C$2:$C$871,,MATCH($B277,[2]掉落汇总!$D$1:$M$1)),[2]掉落汇总!$A$2:$A$871,I$1,[2]掉落汇总!$C$2:$C$871,$Q$2)/$Q$3)*宝箱投放计算!H277</f>
        <v>0</v>
      </c>
      <c r="J277">
        <f ca="1">(SUMIFS(OFFSET([2]掉落汇总!$C$2:$C$871,,MATCH($B277,[2]掉落汇总!$D$1:$M$1)),[2]掉落汇总!$A$2:$A$871,J$1,[2]掉落汇总!$C$2:$C$871,$Q$1)+SUMIFS(OFFSET([2]掉落汇总!$C$2:$C$871,,MATCH($B277,[2]掉落汇总!$D$1:$M$1)),[2]掉落汇总!$A$2:$A$871,J$1,[2]掉落汇总!$C$2:$C$871,$Q$2)/$Q$3)*宝箱投放计算!I277</f>
        <v>0</v>
      </c>
      <c r="K277">
        <f ca="1">(SUMIFS(OFFSET([2]掉落汇总!$C$2:$C$871,,MATCH($B277,[2]掉落汇总!$D$1:$M$1)),[2]掉落汇总!$A$2:$A$871,K$1,[2]掉落汇总!$C$2:$C$871,$Q$1)+SUMIFS(OFFSET([2]掉落汇总!$C$2:$C$871,,MATCH($B277,[2]掉落汇总!$D$1:$M$1)),[2]掉落汇总!$A$2:$A$871,K$1,[2]掉落汇总!$C$2:$C$871,$Q$2)/$Q$3)*宝箱投放计算!J277</f>
        <v>0</v>
      </c>
      <c r="L277">
        <f ca="1">(SUMIFS(OFFSET([2]掉落汇总!$C$2:$C$871,,MATCH($B277,[2]掉落汇总!$D$1:$M$1)),[2]掉落汇总!$A$2:$A$871,L$1,[2]掉落汇总!$C$2:$C$871,$Q$1)+SUMIFS(OFFSET([2]掉落汇总!$C$2:$C$871,,MATCH($B277,[2]掉落汇总!$D$1:$M$1)),[2]掉落汇总!$A$2:$A$871,L$1,[2]掉落汇总!$C$2:$C$871,$Q$2)/$Q$3)*宝箱投放计算!K277</f>
        <v>0.14863748967795209</v>
      </c>
      <c r="M277">
        <f ca="1">(SUMIFS(OFFSET([2]掉落汇总!$C$2:$C$871,,MATCH($B277,[2]掉落汇总!$D$1:$M$1)),[2]掉落汇总!$A$2:$A$871,M$1,[2]掉落汇总!$C$2:$C$871,$Q$1)+SUMIFS(OFFSET([2]掉落汇总!$C$2:$C$871,,MATCH($B277,[2]掉落汇总!$D$1:$M$1)),[2]掉落汇总!$A$2:$A$871,M$1,[2]掉落汇总!$C$2:$C$871,$Q$2)/$Q$3)*宝箱投放计算!L277</f>
        <v>0.14714469228074273</v>
      </c>
      <c r="N277">
        <f ca="1">(SUMIFS(OFFSET([2]掉落汇总!$C$2:$C$871,,MATCH($B277,[2]掉落汇总!$D$1:$M$1)),[2]掉落汇总!$A$2:$A$871,N$1,[2]掉落汇总!$C$2:$C$871,$Q$1)+SUMIFS(OFFSET([2]掉落汇总!$C$2:$C$871,,MATCH($B277,[2]掉落汇总!$D$1:$M$1)),[2]掉落汇总!$A$2:$A$871,N$1,[2]掉落汇总!$C$2:$C$871,$Q$2)/$Q$3)*宝箱投放计算!M277</f>
        <v>3.9341037619867215E-2</v>
      </c>
      <c r="O277">
        <f ca="1">(SUMIFS(OFFSET([2]掉落汇总!$C$2:$C$871,,MATCH($B277,[2]掉落汇总!$D$1:$M$1)),[2]掉落汇总!$A$2:$A$871,O$1,[2]掉落汇总!$C$2:$C$871,$Q$1)+SUMIFS(OFFSET([2]掉落汇总!$C$2:$C$871,,MATCH($B277,[2]掉落汇总!$D$1:$M$1)),[2]掉落汇总!$A$2:$A$871,O$1,[2]掉落汇总!$C$2:$C$871,$Q$2)/$Q$3)*宝箱投放计算!N277</f>
        <v>8.2982769549933721E-2</v>
      </c>
    </row>
    <row r="278" spans="1:15" x14ac:dyDescent="0.2">
      <c r="A278">
        <f>玩家成长时间线!A278</f>
        <v>277</v>
      </c>
      <c r="B278">
        <f>玩家成长时间线!B278</f>
        <v>10</v>
      </c>
      <c r="C278">
        <f ca="1">SUM($D$2:D278)</f>
        <v>698.79790430436833</v>
      </c>
      <c r="D278">
        <f t="shared" ca="1" si="4"/>
        <v>1.4573464794583428</v>
      </c>
      <c r="E278">
        <f ca="1">(SUMIFS(OFFSET([2]掉落汇总!$C$2:$C$871,,MATCH($B278,[2]掉落汇总!$D$1:$M$1)),[2]掉落汇总!$A$2:$A$871,E$1,[2]掉落汇总!$C$2:$C$871,$Q$1)+SUMIFS(OFFSET([2]掉落汇总!$C$2:$C$871,,MATCH($B278,[2]掉落汇总!$D$1:$M$1)),[2]掉落汇总!$A$2:$A$871,E$1,[2]掉落汇总!$C$2:$C$871,$Q$2)/$Q$3)*宝箱投放计算!D278</f>
        <v>0.41961914781693843</v>
      </c>
      <c r="F278">
        <f ca="1">(SUMIFS(OFFSET([2]掉落汇总!$C$2:$C$871,,MATCH($B278,[2]掉落汇总!$D$1:$M$1)),[2]掉落汇总!$A$2:$A$871,F$1,[2]掉落汇总!$C$2:$C$871,$Q$1)+SUMIFS(OFFSET([2]掉落汇总!$C$2:$C$871,,MATCH($B278,[2]掉落汇总!$D$1:$M$1)),[2]掉落汇总!$A$2:$A$871,F$1,[2]掉落汇总!$C$2:$C$871,$Q$2)/$Q$3)*宝箱投放计算!E278</f>
        <v>0.61962134251290868</v>
      </c>
      <c r="G278">
        <f ca="1">(SUMIFS(OFFSET([2]掉落汇总!$C$2:$C$871,,MATCH($B278,[2]掉落汇总!$D$1:$M$1)),[2]掉落汇总!$A$2:$A$871,G$1,[2]掉落汇总!$C$2:$C$871,$Q$1)+SUMIFS(OFFSET([2]掉落汇总!$C$2:$C$871,,MATCH($B278,[2]掉落汇总!$D$1:$M$1)),[2]掉落汇总!$A$2:$A$871,G$1,[2]掉落汇总!$C$2:$C$871,$Q$2)/$Q$3)*宝箱投放计算!F278</f>
        <v>0</v>
      </c>
      <c r="H278">
        <f ca="1">(SUMIFS(OFFSET([2]掉落汇总!$C$2:$C$871,,MATCH($B278,[2]掉落汇总!$D$1:$M$1)),[2]掉落汇总!$A$2:$A$871,H$1,[2]掉落汇总!$C$2:$C$871,$Q$1)+SUMIFS(OFFSET([2]掉落汇总!$C$2:$C$871,,MATCH($B278,[2]掉落汇总!$D$1:$M$1)),[2]掉落汇总!$A$2:$A$871,H$1,[2]掉落汇总!$C$2:$C$871,$Q$2)/$Q$3)*宝箱投放计算!G278</f>
        <v>0</v>
      </c>
      <c r="I278">
        <f ca="1">(SUMIFS(OFFSET([2]掉落汇总!$C$2:$C$871,,MATCH($B278,[2]掉落汇总!$D$1:$M$1)),[2]掉落汇总!$A$2:$A$871,I$1,[2]掉落汇总!$C$2:$C$871,$Q$1)+SUMIFS(OFFSET([2]掉落汇总!$C$2:$C$871,,MATCH($B278,[2]掉落汇总!$D$1:$M$1)),[2]掉落汇总!$A$2:$A$871,I$1,[2]掉落汇总!$C$2:$C$871,$Q$2)/$Q$3)*宝箱投放计算!H278</f>
        <v>0</v>
      </c>
      <c r="J278">
        <f ca="1">(SUMIFS(OFFSET([2]掉落汇总!$C$2:$C$871,,MATCH($B278,[2]掉落汇总!$D$1:$M$1)),[2]掉落汇总!$A$2:$A$871,J$1,[2]掉落汇总!$C$2:$C$871,$Q$1)+SUMIFS(OFFSET([2]掉落汇总!$C$2:$C$871,,MATCH($B278,[2]掉落汇总!$D$1:$M$1)),[2]掉落汇总!$A$2:$A$871,J$1,[2]掉落汇总!$C$2:$C$871,$Q$2)/$Q$3)*宝箱投放计算!I278</f>
        <v>0</v>
      </c>
      <c r="K278">
        <f ca="1">(SUMIFS(OFFSET([2]掉落汇总!$C$2:$C$871,,MATCH($B278,[2]掉落汇总!$D$1:$M$1)),[2]掉落汇总!$A$2:$A$871,K$1,[2]掉落汇总!$C$2:$C$871,$Q$1)+SUMIFS(OFFSET([2]掉落汇总!$C$2:$C$871,,MATCH($B278,[2]掉落汇总!$D$1:$M$1)),[2]掉落汇总!$A$2:$A$871,K$1,[2]掉落汇总!$C$2:$C$871,$Q$2)/$Q$3)*宝箱投放计算!J278</f>
        <v>0</v>
      </c>
      <c r="L278">
        <f ca="1">(SUMIFS(OFFSET([2]掉落汇总!$C$2:$C$871,,MATCH($B278,[2]掉落汇总!$D$1:$M$1)),[2]掉落汇总!$A$2:$A$871,L$1,[2]掉落汇总!$C$2:$C$871,$Q$1)+SUMIFS(OFFSET([2]掉落汇总!$C$2:$C$871,,MATCH($B278,[2]掉落汇总!$D$1:$M$1)),[2]掉落汇总!$A$2:$A$871,L$1,[2]掉落汇总!$C$2:$C$871,$Q$2)/$Q$3)*宝箱投放计算!K278</f>
        <v>0.14863748967795209</v>
      </c>
      <c r="M278">
        <f ca="1">(SUMIFS(OFFSET([2]掉落汇总!$C$2:$C$871,,MATCH($B278,[2]掉落汇总!$D$1:$M$1)),[2]掉落汇总!$A$2:$A$871,M$1,[2]掉落汇总!$C$2:$C$871,$Q$1)+SUMIFS(OFFSET([2]掉落汇总!$C$2:$C$871,,MATCH($B278,[2]掉落汇总!$D$1:$M$1)),[2]掉落汇总!$A$2:$A$871,M$1,[2]掉落汇总!$C$2:$C$871,$Q$2)/$Q$3)*宝箱投放计算!L278</f>
        <v>0.14714469228074273</v>
      </c>
      <c r="N278">
        <f ca="1">(SUMIFS(OFFSET([2]掉落汇总!$C$2:$C$871,,MATCH($B278,[2]掉落汇总!$D$1:$M$1)),[2]掉落汇总!$A$2:$A$871,N$1,[2]掉落汇总!$C$2:$C$871,$Q$1)+SUMIFS(OFFSET([2]掉落汇总!$C$2:$C$871,,MATCH($B278,[2]掉落汇总!$D$1:$M$1)),[2]掉落汇总!$A$2:$A$871,N$1,[2]掉落汇总!$C$2:$C$871,$Q$2)/$Q$3)*宝箱投放计算!M278</f>
        <v>3.9341037619867215E-2</v>
      </c>
      <c r="O278">
        <f ca="1">(SUMIFS(OFFSET([2]掉落汇总!$C$2:$C$871,,MATCH($B278,[2]掉落汇总!$D$1:$M$1)),[2]掉落汇总!$A$2:$A$871,O$1,[2]掉落汇总!$C$2:$C$871,$Q$1)+SUMIFS(OFFSET([2]掉落汇总!$C$2:$C$871,,MATCH($B278,[2]掉落汇总!$D$1:$M$1)),[2]掉落汇总!$A$2:$A$871,O$1,[2]掉落汇总!$C$2:$C$871,$Q$2)/$Q$3)*宝箱投放计算!N278</f>
        <v>8.2982769549933721E-2</v>
      </c>
    </row>
    <row r="279" spans="1:15" x14ac:dyDescent="0.2">
      <c r="A279">
        <f>玩家成长时间线!A279</f>
        <v>278</v>
      </c>
      <c r="B279">
        <f>玩家成长时间线!B279</f>
        <v>10</v>
      </c>
      <c r="C279">
        <f ca="1">SUM($D$2:D279)</f>
        <v>700.27376735405289</v>
      </c>
      <c r="D279">
        <f t="shared" ca="1" si="4"/>
        <v>1.4758630496845395</v>
      </c>
      <c r="E279">
        <f ca="1">(SUMIFS(OFFSET([2]掉落汇总!$C$2:$C$871,,MATCH($B279,[2]掉落汇总!$D$1:$M$1)),[2]掉落汇总!$A$2:$A$871,E$1,[2]掉落汇总!$C$2:$C$871,$Q$1)+SUMIFS(OFFSET([2]掉落汇总!$C$2:$C$871,,MATCH($B279,[2]掉落汇总!$D$1:$M$1)),[2]掉落汇总!$A$2:$A$871,E$1,[2]掉落汇总!$C$2:$C$871,$Q$2)/$Q$3)*宝箱投放计算!D279</f>
        <v>0.43813571804313511</v>
      </c>
      <c r="F279">
        <f ca="1">(SUMIFS(OFFSET([2]掉落汇总!$C$2:$C$871,,MATCH($B279,[2]掉落汇总!$D$1:$M$1)),[2]掉落汇总!$A$2:$A$871,F$1,[2]掉落汇总!$C$2:$C$871,$Q$1)+SUMIFS(OFFSET([2]掉落汇总!$C$2:$C$871,,MATCH($B279,[2]掉落汇总!$D$1:$M$1)),[2]掉落汇总!$A$2:$A$871,F$1,[2]掉落汇总!$C$2:$C$871,$Q$2)/$Q$3)*宝箱投放计算!E279</f>
        <v>0.61962134251290868</v>
      </c>
      <c r="G279">
        <f ca="1">(SUMIFS(OFFSET([2]掉落汇总!$C$2:$C$871,,MATCH($B279,[2]掉落汇总!$D$1:$M$1)),[2]掉落汇总!$A$2:$A$871,G$1,[2]掉落汇总!$C$2:$C$871,$Q$1)+SUMIFS(OFFSET([2]掉落汇总!$C$2:$C$871,,MATCH($B279,[2]掉落汇总!$D$1:$M$1)),[2]掉落汇总!$A$2:$A$871,G$1,[2]掉落汇总!$C$2:$C$871,$Q$2)/$Q$3)*宝箱投放计算!F279</f>
        <v>0</v>
      </c>
      <c r="H279">
        <f ca="1">(SUMIFS(OFFSET([2]掉落汇总!$C$2:$C$871,,MATCH($B279,[2]掉落汇总!$D$1:$M$1)),[2]掉落汇总!$A$2:$A$871,H$1,[2]掉落汇总!$C$2:$C$871,$Q$1)+SUMIFS(OFFSET([2]掉落汇总!$C$2:$C$871,,MATCH($B279,[2]掉落汇总!$D$1:$M$1)),[2]掉落汇总!$A$2:$A$871,H$1,[2]掉落汇总!$C$2:$C$871,$Q$2)/$Q$3)*宝箱投放计算!G279</f>
        <v>0</v>
      </c>
      <c r="I279">
        <f ca="1">(SUMIFS(OFFSET([2]掉落汇总!$C$2:$C$871,,MATCH($B279,[2]掉落汇总!$D$1:$M$1)),[2]掉落汇总!$A$2:$A$871,I$1,[2]掉落汇总!$C$2:$C$871,$Q$1)+SUMIFS(OFFSET([2]掉落汇总!$C$2:$C$871,,MATCH($B279,[2]掉落汇总!$D$1:$M$1)),[2]掉落汇总!$A$2:$A$871,I$1,[2]掉落汇总!$C$2:$C$871,$Q$2)/$Q$3)*宝箱投放计算!H279</f>
        <v>0</v>
      </c>
      <c r="J279">
        <f ca="1">(SUMIFS(OFFSET([2]掉落汇总!$C$2:$C$871,,MATCH($B279,[2]掉落汇总!$D$1:$M$1)),[2]掉落汇总!$A$2:$A$871,J$1,[2]掉落汇总!$C$2:$C$871,$Q$1)+SUMIFS(OFFSET([2]掉落汇总!$C$2:$C$871,,MATCH($B279,[2]掉落汇总!$D$1:$M$1)),[2]掉落汇总!$A$2:$A$871,J$1,[2]掉落汇总!$C$2:$C$871,$Q$2)/$Q$3)*宝箱投放计算!I279</f>
        <v>0</v>
      </c>
      <c r="K279">
        <f ca="1">(SUMIFS(OFFSET([2]掉落汇总!$C$2:$C$871,,MATCH($B279,[2]掉落汇总!$D$1:$M$1)),[2]掉落汇总!$A$2:$A$871,K$1,[2]掉落汇总!$C$2:$C$871,$Q$1)+SUMIFS(OFFSET([2]掉落汇总!$C$2:$C$871,,MATCH($B279,[2]掉落汇总!$D$1:$M$1)),[2]掉落汇总!$A$2:$A$871,K$1,[2]掉落汇总!$C$2:$C$871,$Q$2)/$Q$3)*宝箱投放计算!J279</f>
        <v>0</v>
      </c>
      <c r="L279">
        <f ca="1">(SUMIFS(OFFSET([2]掉落汇总!$C$2:$C$871,,MATCH($B279,[2]掉落汇总!$D$1:$M$1)),[2]掉落汇总!$A$2:$A$871,L$1,[2]掉落汇总!$C$2:$C$871,$Q$1)+SUMIFS(OFFSET([2]掉落汇总!$C$2:$C$871,,MATCH($B279,[2]掉落汇总!$D$1:$M$1)),[2]掉落汇总!$A$2:$A$871,L$1,[2]掉落汇总!$C$2:$C$871,$Q$2)/$Q$3)*宝箱投放计算!K279</f>
        <v>0.14863748967795209</v>
      </c>
      <c r="M279">
        <f ca="1">(SUMIFS(OFFSET([2]掉落汇总!$C$2:$C$871,,MATCH($B279,[2]掉落汇总!$D$1:$M$1)),[2]掉落汇总!$A$2:$A$871,M$1,[2]掉落汇总!$C$2:$C$871,$Q$1)+SUMIFS(OFFSET([2]掉落汇总!$C$2:$C$871,,MATCH($B279,[2]掉落汇总!$D$1:$M$1)),[2]掉落汇总!$A$2:$A$871,M$1,[2]掉落汇总!$C$2:$C$871,$Q$2)/$Q$3)*宝箱投放计算!L279</f>
        <v>0.14714469228074273</v>
      </c>
      <c r="N279">
        <f ca="1">(SUMIFS(OFFSET([2]掉落汇总!$C$2:$C$871,,MATCH($B279,[2]掉落汇总!$D$1:$M$1)),[2]掉落汇总!$A$2:$A$871,N$1,[2]掉落汇总!$C$2:$C$871,$Q$1)+SUMIFS(OFFSET([2]掉落汇总!$C$2:$C$871,,MATCH($B279,[2]掉落汇总!$D$1:$M$1)),[2]掉落汇总!$A$2:$A$871,N$1,[2]掉落汇总!$C$2:$C$871,$Q$2)/$Q$3)*宝箱投放计算!M279</f>
        <v>3.9341037619867215E-2</v>
      </c>
      <c r="O279">
        <f ca="1">(SUMIFS(OFFSET([2]掉落汇总!$C$2:$C$871,,MATCH($B279,[2]掉落汇总!$D$1:$M$1)),[2]掉落汇总!$A$2:$A$871,O$1,[2]掉落汇总!$C$2:$C$871,$Q$1)+SUMIFS(OFFSET([2]掉落汇总!$C$2:$C$871,,MATCH($B279,[2]掉落汇总!$D$1:$M$1)),[2]掉落汇总!$A$2:$A$871,O$1,[2]掉落汇总!$C$2:$C$871,$Q$2)/$Q$3)*宝箱投放计算!N279</f>
        <v>8.2982769549933721E-2</v>
      </c>
    </row>
    <row r="280" spans="1:15" x14ac:dyDescent="0.2">
      <c r="A280">
        <f>玩家成长时间线!A280</f>
        <v>279</v>
      </c>
      <c r="B280">
        <f>玩家成长时间线!B280</f>
        <v>10</v>
      </c>
      <c r="C280">
        <f ca="1">SUM($D$2:D280)</f>
        <v>701.73448048264322</v>
      </c>
      <c r="D280">
        <f t="shared" ca="1" si="4"/>
        <v>1.4607131285903785</v>
      </c>
      <c r="E280">
        <f ca="1">(SUMIFS(OFFSET([2]掉落汇总!$C$2:$C$871,,MATCH($B280,[2]掉落汇总!$D$1:$M$1)),[2]掉落汇总!$A$2:$A$871,E$1,[2]掉落汇总!$C$2:$C$871,$Q$1)+SUMIFS(OFFSET([2]掉落汇总!$C$2:$C$871,,MATCH($B280,[2]掉落汇总!$D$1:$M$1)),[2]掉落汇总!$A$2:$A$871,E$1,[2]掉落汇总!$C$2:$C$871,$Q$2)/$Q$3)*宝箱投放计算!D280</f>
        <v>0.4229857969489742</v>
      </c>
      <c r="F280">
        <f ca="1">(SUMIFS(OFFSET([2]掉落汇总!$C$2:$C$871,,MATCH($B280,[2]掉落汇总!$D$1:$M$1)),[2]掉落汇总!$A$2:$A$871,F$1,[2]掉落汇总!$C$2:$C$871,$Q$1)+SUMIFS(OFFSET([2]掉落汇总!$C$2:$C$871,,MATCH($B280,[2]掉落汇总!$D$1:$M$1)),[2]掉落汇总!$A$2:$A$871,F$1,[2]掉落汇总!$C$2:$C$871,$Q$2)/$Q$3)*宝箱投放计算!E280</f>
        <v>0.61962134251290868</v>
      </c>
      <c r="G280">
        <f ca="1">(SUMIFS(OFFSET([2]掉落汇总!$C$2:$C$871,,MATCH($B280,[2]掉落汇总!$D$1:$M$1)),[2]掉落汇总!$A$2:$A$871,G$1,[2]掉落汇总!$C$2:$C$871,$Q$1)+SUMIFS(OFFSET([2]掉落汇总!$C$2:$C$871,,MATCH($B280,[2]掉落汇总!$D$1:$M$1)),[2]掉落汇总!$A$2:$A$871,G$1,[2]掉落汇总!$C$2:$C$871,$Q$2)/$Q$3)*宝箱投放计算!F280</f>
        <v>0</v>
      </c>
      <c r="H280">
        <f ca="1">(SUMIFS(OFFSET([2]掉落汇总!$C$2:$C$871,,MATCH($B280,[2]掉落汇总!$D$1:$M$1)),[2]掉落汇总!$A$2:$A$871,H$1,[2]掉落汇总!$C$2:$C$871,$Q$1)+SUMIFS(OFFSET([2]掉落汇总!$C$2:$C$871,,MATCH($B280,[2]掉落汇总!$D$1:$M$1)),[2]掉落汇总!$A$2:$A$871,H$1,[2]掉落汇总!$C$2:$C$871,$Q$2)/$Q$3)*宝箱投放计算!G280</f>
        <v>0</v>
      </c>
      <c r="I280">
        <f ca="1">(SUMIFS(OFFSET([2]掉落汇总!$C$2:$C$871,,MATCH($B280,[2]掉落汇总!$D$1:$M$1)),[2]掉落汇总!$A$2:$A$871,I$1,[2]掉落汇总!$C$2:$C$871,$Q$1)+SUMIFS(OFFSET([2]掉落汇总!$C$2:$C$871,,MATCH($B280,[2]掉落汇总!$D$1:$M$1)),[2]掉落汇总!$A$2:$A$871,I$1,[2]掉落汇总!$C$2:$C$871,$Q$2)/$Q$3)*宝箱投放计算!H280</f>
        <v>0</v>
      </c>
      <c r="J280">
        <f ca="1">(SUMIFS(OFFSET([2]掉落汇总!$C$2:$C$871,,MATCH($B280,[2]掉落汇总!$D$1:$M$1)),[2]掉落汇总!$A$2:$A$871,J$1,[2]掉落汇总!$C$2:$C$871,$Q$1)+SUMIFS(OFFSET([2]掉落汇总!$C$2:$C$871,,MATCH($B280,[2]掉落汇总!$D$1:$M$1)),[2]掉落汇总!$A$2:$A$871,J$1,[2]掉落汇总!$C$2:$C$871,$Q$2)/$Q$3)*宝箱投放计算!I280</f>
        <v>0</v>
      </c>
      <c r="K280">
        <f ca="1">(SUMIFS(OFFSET([2]掉落汇总!$C$2:$C$871,,MATCH($B280,[2]掉落汇总!$D$1:$M$1)),[2]掉落汇总!$A$2:$A$871,K$1,[2]掉落汇总!$C$2:$C$871,$Q$1)+SUMIFS(OFFSET([2]掉落汇总!$C$2:$C$871,,MATCH($B280,[2]掉落汇总!$D$1:$M$1)),[2]掉落汇总!$A$2:$A$871,K$1,[2]掉落汇总!$C$2:$C$871,$Q$2)/$Q$3)*宝箱投放计算!J280</f>
        <v>0</v>
      </c>
      <c r="L280">
        <f ca="1">(SUMIFS(OFFSET([2]掉落汇总!$C$2:$C$871,,MATCH($B280,[2]掉落汇总!$D$1:$M$1)),[2]掉落汇总!$A$2:$A$871,L$1,[2]掉落汇总!$C$2:$C$871,$Q$1)+SUMIFS(OFFSET([2]掉落汇总!$C$2:$C$871,,MATCH($B280,[2]掉落汇总!$D$1:$M$1)),[2]掉落汇总!$A$2:$A$871,L$1,[2]掉落汇总!$C$2:$C$871,$Q$2)/$Q$3)*宝箱投放计算!K280</f>
        <v>0.14863748967795209</v>
      </c>
      <c r="M280">
        <f ca="1">(SUMIFS(OFFSET([2]掉落汇总!$C$2:$C$871,,MATCH($B280,[2]掉落汇总!$D$1:$M$1)),[2]掉落汇总!$A$2:$A$871,M$1,[2]掉落汇总!$C$2:$C$871,$Q$1)+SUMIFS(OFFSET([2]掉落汇总!$C$2:$C$871,,MATCH($B280,[2]掉落汇总!$D$1:$M$1)),[2]掉落汇总!$A$2:$A$871,M$1,[2]掉落汇总!$C$2:$C$871,$Q$2)/$Q$3)*宝箱投放计算!L280</f>
        <v>0.14714469228074273</v>
      </c>
      <c r="N280">
        <f ca="1">(SUMIFS(OFFSET([2]掉落汇总!$C$2:$C$871,,MATCH($B280,[2]掉落汇总!$D$1:$M$1)),[2]掉落汇总!$A$2:$A$871,N$1,[2]掉落汇总!$C$2:$C$871,$Q$1)+SUMIFS(OFFSET([2]掉落汇总!$C$2:$C$871,,MATCH($B280,[2]掉落汇总!$D$1:$M$1)),[2]掉落汇总!$A$2:$A$871,N$1,[2]掉落汇总!$C$2:$C$871,$Q$2)/$Q$3)*宝箱投放计算!M280</f>
        <v>3.9341037619867215E-2</v>
      </c>
      <c r="O280">
        <f ca="1">(SUMIFS(OFFSET([2]掉落汇总!$C$2:$C$871,,MATCH($B280,[2]掉落汇总!$D$1:$M$1)),[2]掉落汇总!$A$2:$A$871,O$1,[2]掉落汇总!$C$2:$C$871,$Q$1)+SUMIFS(OFFSET([2]掉落汇总!$C$2:$C$871,,MATCH($B280,[2]掉落汇总!$D$1:$M$1)),[2]掉落汇总!$A$2:$A$871,O$1,[2]掉落汇总!$C$2:$C$871,$Q$2)/$Q$3)*宝箱投放计算!N280</f>
        <v>8.2982769549933721E-2</v>
      </c>
    </row>
    <row r="281" spans="1:15" x14ac:dyDescent="0.2">
      <c r="A281">
        <f>玩家成长时间线!A281</f>
        <v>280</v>
      </c>
      <c r="B281">
        <f>玩家成长时间线!B281</f>
        <v>8</v>
      </c>
      <c r="C281">
        <f ca="1">SUM($D$2:D281)</f>
        <v>704.10396723974748</v>
      </c>
      <c r="D281">
        <f t="shared" ca="1" si="4"/>
        <v>2.3694867571042986</v>
      </c>
      <c r="E281">
        <f ca="1">(SUMIFS(OFFSET([2]掉落汇总!$C$2:$C$871,,MATCH($B281,[2]掉落汇总!$D$1:$M$1)),[2]掉落汇总!$A$2:$A$871,E$1,[2]掉落汇总!$C$2:$C$871,$Q$1)+SUMIFS(OFFSET([2]掉落汇总!$C$2:$C$871,,MATCH($B281,[2]掉落汇总!$D$1:$M$1)),[2]掉落汇总!$A$2:$A$871,E$1,[2]掉落汇总!$C$2:$C$871,$Q$2)/$Q$3)*宝箱投放计算!D281</f>
        <v>0.43663846153846153</v>
      </c>
      <c r="F281">
        <f ca="1">(SUMIFS(OFFSET([2]掉落汇总!$C$2:$C$871,,MATCH($B281,[2]掉落汇总!$D$1:$M$1)),[2]掉落汇总!$A$2:$A$871,F$1,[2]掉落汇总!$C$2:$C$871,$Q$1)+SUMIFS(OFFSET([2]掉落汇总!$C$2:$C$871,,MATCH($B281,[2]掉落汇总!$D$1:$M$1)),[2]掉落汇总!$A$2:$A$871,F$1,[2]掉落汇总!$C$2:$C$871,$Q$2)/$Q$3)*宝箱投放计算!E281</f>
        <v>0.49569707401032698</v>
      </c>
      <c r="G281">
        <f ca="1">(SUMIFS(OFFSET([2]掉落汇总!$C$2:$C$871,,MATCH($B281,[2]掉落汇总!$D$1:$M$1)),[2]掉落汇总!$A$2:$A$871,G$1,[2]掉落汇总!$C$2:$C$871,$Q$1)+SUMIFS(OFFSET([2]掉落汇总!$C$2:$C$871,,MATCH($B281,[2]掉落汇总!$D$1:$M$1)),[2]掉落汇总!$A$2:$A$871,G$1,[2]掉落汇总!$C$2:$C$871,$Q$2)/$Q$3)*宝箱投放计算!F281</f>
        <v>1.0190452324270141</v>
      </c>
      <c r="H281">
        <f ca="1">(SUMIFS(OFFSET([2]掉落汇总!$C$2:$C$871,,MATCH($B281,[2]掉落汇总!$D$1:$M$1)),[2]掉落汇总!$A$2:$A$871,H$1,[2]掉落汇总!$C$2:$C$871,$Q$1)+SUMIFS(OFFSET([2]掉落汇总!$C$2:$C$871,,MATCH($B281,[2]掉落汇总!$D$1:$M$1)),[2]掉落汇总!$A$2:$A$871,H$1,[2]掉落汇总!$C$2:$C$871,$Q$2)/$Q$3)*宝箱投放计算!G281</f>
        <v>0</v>
      </c>
      <c r="I281">
        <f ca="1">(SUMIFS(OFFSET([2]掉落汇总!$C$2:$C$871,,MATCH($B281,[2]掉落汇总!$D$1:$M$1)),[2]掉落汇总!$A$2:$A$871,I$1,[2]掉落汇总!$C$2:$C$871,$Q$1)+SUMIFS(OFFSET([2]掉落汇总!$C$2:$C$871,,MATCH($B281,[2]掉落汇总!$D$1:$M$1)),[2]掉落汇总!$A$2:$A$871,I$1,[2]掉落汇总!$C$2:$C$871,$Q$2)/$Q$3)*宝箱投放计算!H281</f>
        <v>0</v>
      </c>
      <c r="J281">
        <f ca="1">(SUMIFS(OFFSET([2]掉落汇总!$C$2:$C$871,,MATCH($B281,[2]掉落汇总!$D$1:$M$1)),[2]掉落汇总!$A$2:$A$871,J$1,[2]掉落汇总!$C$2:$C$871,$Q$1)+SUMIFS(OFFSET([2]掉落汇总!$C$2:$C$871,,MATCH($B281,[2]掉落汇总!$D$1:$M$1)),[2]掉落汇总!$A$2:$A$871,J$1,[2]掉落汇总!$C$2:$C$871,$Q$2)/$Q$3)*宝箱投放计算!I281</f>
        <v>0</v>
      </c>
      <c r="K281">
        <f ca="1">(SUMIFS(OFFSET([2]掉落汇总!$C$2:$C$871,,MATCH($B281,[2]掉落汇总!$D$1:$M$1)),[2]掉落汇总!$A$2:$A$871,K$1,[2]掉落汇总!$C$2:$C$871,$Q$1)+SUMIFS(OFFSET([2]掉落汇总!$C$2:$C$871,,MATCH($B281,[2]掉落汇总!$D$1:$M$1)),[2]掉落汇总!$A$2:$A$871,K$1,[2]掉落汇总!$C$2:$C$871,$Q$2)/$Q$3)*宝箱投放计算!J281</f>
        <v>0</v>
      </c>
      <c r="L281">
        <f ca="1">(SUMIFS(OFFSET([2]掉落汇总!$C$2:$C$871,,MATCH($B281,[2]掉落汇总!$D$1:$M$1)),[2]掉落汇总!$A$2:$A$871,L$1,[2]掉落汇总!$C$2:$C$871,$Q$1)+SUMIFS(OFFSET([2]掉落汇总!$C$2:$C$871,,MATCH($B281,[2]掉落汇总!$D$1:$M$1)),[2]掉落汇总!$A$2:$A$871,L$1,[2]掉落汇总!$C$2:$C$871,$Q$2)/$Q$3)*宝箱投放计算!K281</f>
        <v>0.14863748967795209</v>
      </c>
      <c r="M281">
        <f ca="1">(SUMIFS(OFFSET([2]掉落汇总!$C$2:$C$871,,MATCH($B281,[2]掉落汇总!$D$1:$M$1)),[2]掉落汇总!$A$2:$A$871,M$1,[2]掉落汇总!$C$2:$C$871,$Q$1)+SUMIFS(OFFSET([2]掉落汇总!$C$2:$C$871,,MATCH($B281,[2]掉落汇总!$D$1:$M$1)),[2]掉落汇总!$A$2:$A$871,M$1,[2]掉落汇总!$C$2:$C$871,$Q$2)/$Q$3)*宝箱投放计算!L281</f>
        <v>0.14714469228074273</v>
      </c>
      <c r="N281">
        <f ca="1">(SUMIFS(OFFSET([2]掉落汇总!$C$2:$C$871,,MATCH($B281,[2]掉落汇总!$D$1:$M$1)),[2]掉落汇总!$A$2:$A$871,N$1,[2]掉落汇总!$C$2:$C$871,$Q$1)+SUMIFS(OFFSET([2]掉落汇总!$C$2:$C$871,,MATCH($B281,[2]掉落汇总!$D$1:$M$1)),[2]掉落汇总!$A$2:$A$871,N$1,[2]掉落汇总!$C$2:$C$871,$Q$2)/$Q$3)*宝箱投放计算!M281</f>
        <v>3.9341037619867215E-2</v>
      </c>
      <c r="O281">
        <f ca="1">(SUMIFS(OFFSET([2]掉落汇总!$C$2:$C$871,,MATCH($B281,[2]掉落汇总!$D$1:$M$1)),[2]掉落汇总!$A$2:$A$871,O$1,[2]掉落汇总!$C$2:$C$871,$Q$1)+SUMIFS(OFFSET([2]掉落汇总!$C$2:$C$871,,MATCH($B281,[2]掉落汇总!$D$1:$M$1)),[2]掉落汇总!$A$2:$A$871,O$1,[2]掉落汇总!$C$2:$C$871,$Q$2)/$Q$3)*宝箱投放计算!N281</f>
        <v>8.2982769549933721E-2</v>
      </c>
    </row>
    <row r="282" spans="1:15" x14ac:dyDescent="0.2">
      <c r="A282">
        <f>玩家成长时间线!A282</f>
        <v>281</v>
      </c>
      <c r="B282">
        <f>玩家成长时间线!B282</f>
        <v>8</v>
      </c>
      <c r="C282">
        <f ca="1">SUM($D$2:D282)</f>
        <v>705.40767799519404</v>
      </c>
      <c r="D282">
        <f t="shared" ca="1" si="4"/>
        <v>1.303710755446515</v>
      </c>
      <c r="E282">
        <f ca="1">(SUMIFS(OFFSET([2]掉落汇总!$C$2:$C$871,,MATCH($B282,[2]掉落汇总!$D$1:$M$1)),[2]掉落汇总!$A$2:$A$871,E$1,[2]掉落汇总!$C$2:$C$871,$Q$1)+SUMIFS(OFFSET([2]掉落汇总!$C$2:$C$871,,MATCH($B282,[2]掉落汇总!$D$1:$M$1)),[2]掉落汇总!$A$2:$A$871,E$1,[2]掉落汇总!$C$2:$C$871,$Q$2)/$Q$3)*宝箱投放计算!D282</f>
        <v>0.38990769230769234</v>
      </c>
      <c r="F282">
        <f ca="1">(SUMIFS(OFFSET([2]掉落汇总!$C$2:$C$871,,MATCH($B282,[2]掉落汇总!$D$1:$M$1)),[2]掉落汇总!$A$2:$A$871,F$1,[2]掉落汇总!$C$2:$C$871,$Q$1)+SUMIFS(OFFSET([2]掉落汇总!$C$2:$C$871,,MATCH($B282,[2]掉落汇总!$D$1:$M$1)),[2]掉落汇总!$A$2:$A$871,F$1,[2]掉落汇总!$C$2:$C$871,$Q$2)/$Q$3)*宝箱投放计算!E282</f>
        <v>0.49569707401032698</v>
      </c>
      <c r="G282">
        <f ca="1">(SUMIFS(OFFSET([2]掉落汇总!$C$2:$C$871,,MATCH($B282,[2]掉落汇总!$D$1:$M$1)),[2]掉落汇总!$A$2:$A$871,G$1,[2]掉落汇总!$C$2:$C$871,$Q$1)+SUMIFS(OFFSET([2]掉落汇总!$C$2:$C$871,,MATCH($B282,[2]掉落汇总!$D$1:$M$1)),[2]掉落汇总!$A$2:$A$871,G$1,[2]掉落汇总!$C$2:$C$871,$Q$2)/$Q$3)*宝箱投放计算!F282</f>
        <v>0</v>
      </c>
      <c r="H282">
        <f ca="1">(SUMIFS(OFFSET([2]掉落汇总!$C$2:$C$871,,MATCH($B282,[2]掉落汇总!$D$1:$M$1)),[2]掉落汇总!$A$2:$A$871,H$1,[2]掉落汇总!$C$2:$C$871,$Q$1)+SUMIFS(OFFSET([2]掉落汇总!$C$2:$C$871,,MATCH($B282,[2]掉落汇总!$D$1:$M$1)),[2]掉落汇总!$A$2:$A$871,H$1,[2]掉落汇总!$C$2:$C$871,$Q$2)/$Q$3)*宝箱投放计算!G282</f>
        <v>0</v>
      </c>
      <c r="I282">
        <f ca="1">(SUMIFS(OFFSET([2]掉落汇总!$C$2:$C$871,,MATCH($B282,[2]掉落汇总!$D$1:$M$1)),[2]掉落汇总!$A$2:$A$871,I$1,[2]掉落汇总!$C$2:$C$871,$Q$1)+SUMIFS(OFFSET([2]掉落汇总!$C$2:$C$871,,MATCH($B282,[2]掉落汇总!$D$1:$M$1)),[2]掉落汇总!$A$2:$A$871,I$1,[2]掉落汇总!$C$2:$C$871,$Q$2)/$Q$3)*宝箱投放计算!H282</f>
        <v>0</v>
      </c>
      <c r="J282">
        <f ca="1">(SUMIFS(OFFSET([2]掉落汇总!$C$2:$C$871,,MATCH($B282,[2]掉落汇总!$D$1:$M$1)),[2]掉落汇总!$A$2:$A$871,J$1,[2]掉落汇总!$C$2:$C$871,$Q$1)+SUMIFS(OFFSET([2]掉落汇总!$C$2:$C$871,,MATCH($B282,[2]掉落汇总!$D$1:$M$1)),[2]掉落汇总!$A$2:$A$871,J$1,[2]掉落汇总!$C$2:$C$871,$Q$2)/$Q$3)*宝箱投放计算!I282</f>
        <v>0</v>
      </c>
      <c r="K282">
        <f ca="1">(SUMIFS(OFFSET([2]掉落汇总!$C$2:$C$871,,MATCH($B282,[2]掉落汇总!$D$1:$M$1)),[2]掉落汇总!$A$2:$A$871,K$1,[2]掉落汇总!$C$2:$C$871,$Q$1)+SUMIFS(OFFSET([2]掉落汇总!$C$2:$C$871,,MATCH($B282,[2]掉落汇总!$D$1:$M$1)),[2]掉落汇总!$A$2:$A$871,K$1,[2]掉落汇总!$C$2:$C$871,$Q$2)/$Q$3)*宝箱投放计算!J282</f>
        <v>0</v>
      </c>
      <c r="L282">
        <f ca="1">(SUMIFS(OFFSET([2]掉落汇总!$C$2:$C$871,,MATCH($B282,[2]掉落汇总!$D$1:$M$1)),[2]掉落汇总!$A$2:$A$871,L$1,[2]掉落汇总!$C$2:$C$871,$Q$1)+SUMIFS(OFFSET([2]掉落汇总!$C$2:$C$871,,MATCH($B282,[2]掉落汇总!$D$1:$M$1)),[2]掉落汇总!$A$2:$A$871,L$1,[2]掉落汇总!$C$2:$C$871,$Q$2)/$Q$3)*宝箱投放计算!K282</f>
        <v>0.14863748967795209</v>
      </c>
      <c r="M282">
        <f ca="1">(SUMIFS(OFFSET([2]掉落汇总!$C$2:$C$871,,MATCH($B282,[2]掉落汇总!$D$1:$M$1)),[2]掉落汇总!$A$2:$A$871,M$1,[2]掉落汇总!$C$2:$C$871,$Q$1)+SUMIFS(OFFSET([2]掉落汇总!$C$2:$C$871,,MATCH($B282,[2]掉落汇总!$D$1:$M$1)),[2]掉落汇总!$A$2:$A$871,M$1,[2]掉落汇总!$C$2:$C$871,$Q$2)/$Q$3)*宝箱投放计算!L282</f>
        <v>0.14714469228074273</v>
      </c>
      <c r="N282">
        <f ca="1">(SUMIFS(OFFSET([2]掉落汇总!$C$2:$C$871,,MATCH($B282,[2]掉落汇总!$D$1:$M$1)),[2]掉落汇总!$A$2:$A$871,N$1,[2]掉落汇总!$C$2:$C$871,$Q$1)+SUMIFS(OFFSET([2]掉落汇总!$C$2:$C$871,,MATCH($B282,[2]掉落汇总!$D$1:$M$1)),[2]掉落汇总!$A$2:$A$871,N$1,[2]掉落汇总!$C$2:$C$871,$Q$2)/$Q$3)*宝箱投放计算!M282</f>
        <v>3.9341037619867215E-2</v>
      </c>
      <c r="O282">
        <f ca="1">(SUMIFS(OFFSET([2]掉落汇总!$C$2:$C$871,,MATCH($B282,[2]掉落汇总!$D$1:$M$1)),[2]掉落汇总!$A$2:$A$871,O$1,[2]掉落汇总!$C$2:$C$871,$Q$1)+SUMIFS(OFFSET([2]掉落汇总!$C$2:$C$871,,MATCH($B282,[2]掉落汇总!$D$1:$M$1)),[2]掉落汇总!$A$2:$A$871,O$1,[2]掉落汇总!$C$2:$C$871,$Q$2)/$Q$3)*宝箱投放计算!N282</f>
        <v>8.2982769549933721E-2</v>
      </c>
    </row>
    <row r="283" spans="1:15" x14ac:dyDescent="0.2">
      <c r="A283">
        <f>玩家成长时间线!A283</f>
        <v>282</v>
      </c>
      <c r="B283">
        <f>玩家成长时间线!B283</f>
        <v>8</v>
      </c>
      <c r="C283">
        <f ca="1">SUM($D$2:D283)</f>
        <v>706.72177336602522</v>
      </c>
      <c r="D283">
        <f t="shared" ca="1" si="4"/>
        <v>1.3140953708311305</v>
      </c>
      <c r="E283">
        <f ca="1">(SUMIFS(OFFSET([2]掉落汇总!$C$2:$C$871,,MATCH($B283,[2]掉落汇总!$D$1:$M$1)),[2]掉落汇总!$A$2:$A$871,E$1,[2]掉落汇总!$C$2:$C$871,$Q$1)+SUMIFS(OFFSET([2]掉落汇总!$C$2:$C$871,,MATCH($B283,[2]掉落汇总!$D$1:$M$1)),[2]掉落汇总!$A$2:$A$871,E$1,[2]掉落汇总!$C$2:$C$871,$Q$2)/$Q$3)*宝箱投放计算!D283</f>
        <v>0.40029230769230773</v>
      </c>
      <c r="F283">
        <f ca="1">(SUMIFS(OFFSET([2]掉落汇总!$C$2:$C$871,,MATCH($B283,[2]掉落汇总!$D$1:$M$1)),[2]掉落汇总!$A$2:$A$871,F$1,[2]掉落汇总!$C$2:$C$871,$Q$1)+SUMIFS(OFFSET([2]掉落汇总!$C$2:$C$871,,MATCH($B283,[2]掉落汇总!$D$1:$M$1)),[2]掉落汇总!$A$2:$A$871,F$1,[2]掉落汇总!$C$2:$C$871,$Q$2)/$Q$3)*宝箱投放计算!E283</f>
        <v>0.49569707401032698</v>
      </c>
      <c r="G283">
        <f ca="1">(SUMIFS(OFFSET([2]掉落汇总!$C$2:$C$871,,MATCH($B283,[2]掉落汇总!$D$1:$M$1)),[2]掉落汇总!$A$2:$A$871,G$1,[2]掉落汇总!$C$2:$C$871,$Q$1)+SUMIFS(OFFSET([2]掉落汇总!$C$2:$C$871,,MATCH($B283,[2]掉落汇总!$D$1:$M$1)),[2]掉落汇总!$A$2:$A$871,G$1,[2]掉落汇总!$C$2:$C$871,$Q$2)/$Q$3)*宝箱投放计算!F283</f>
        <v>0</v>
      </c>
      <c r="H283">
        <f ca="1">(SUMIFS(OFFSET([2]掉落汇总!$C$2:$C$871,,MATCH($B283,[2]掉落汇总!$D$1:$M$1)),[2]掉落汇总!$A$2:$A$871,H$1,[2]掉落汇总!$C$2:$C$871,$Q$1)+SUMIFS(OFFSET([2]掉落汇总!$C$2:$C$871,,MATCH($B283,[2]掉落汇总!$D$1:$M$1)),[2]掉落汇总!$A$2:$A$871,H$1,[2]掉落汇总!$C$2:$C$871,$Q$2)/$Q$3)*宝箱投放计算!G283</f>
        <v>0</v>
      </c>
      <c r="I283">
        <f ca="1">(SUMIFS(OFFSET([2]掉落汇总!$C$2:$C$871,,MATCH($B283,[2]掉落汇总!$D$1:$M$1)),[2]掉落汇总!$A$2:$A$871,I$1,[2]掉落汇总!$C$2:$C$871,$Q$1)+SUMIFS(OFFSET([2]掉落汇总!$C$2:$C$871,,MATCH($B283,[2]掉落汇总!$D$1:$M$1)),[2]掉落汇总!$A$2:$A$871,I$1,[2]掉落汇总!$C$2:$C$871,$Q$2)/$Q$3)*宝箱投放计算!H283</f>
        <v>0</v>
      </c>
      <c r="J283">
        <f ca="1">(SUMIFS(OFFSET([2]掉落汇总!$C$2:$C$871,,MATCH($B283,[2]掉落汇总!$D$1:$M$1)),[2]掉落汇总!$A$2:$A$871,J$1,[2]掉落汇总!$C$2:$C$871,$Q$1)+SUMIFS(OFFSET([2]掉落汇总!$C$2:$C$871,,MATCH($B283,[2]掉落汇总!$D$1:$M$1)),[2]掉落汇总!$A$2:$A$871,J$1,[2]掉落汇总!$C$2:$C$871,$Q$2)/$Q$3)*宝箱投放计算!I283</f>
        <v>0</v>
      </c>
      <c r="K283">
        <f ca="1">(SUMIFS(OFFSET([2]掉落汇总!$C$2:$C$871,,MATCH($B283,[2]掉落汇总!$D$1:$M$1)),[2]掉落汇总!$A$2:$A$871,K$1,[2]掉落汇总!$C$2:$C$871,$Q$1)+SUMIFS(OFFSET([2]掉落汇总!$C$2:$C$871,,MATCH($B283,[2]掉落汇总!$D$1:$M$1)),[2]掉落汇总!$A$2:$A$871,K$1,[2]掉落汇总!$C$2:$C$871,$Q$2)/$Q$3)*宝箱投放计算!J283</f>
        <v>0</v>
      </c>
      <c r="L283">
        <f ca="1">(SUMIFS(OFFSET([2]掉落汇总!$C$2:$C$871,,MATCH($B283,[2]掉落汇总!$D$1:$M$1)),[2]掉落汇总!$A$2:$A$871,L$1,[2]掉落汇总!$C$2:$C$871,$Q$1)+SUMIFS(OFFSET([2]掉落汇总!$C$2:$C$871,,MATCH($B283,[2]掉落汇总!$D$1:$M$1)),[2]掉落汇总!$A$2:$A$871,L$1,[2]掉落汇总!$C$2:$C$871,$Q$2)/$Q$3)*宝箱投放计算!K283</f>
        <v>0.14863748967795209</v>
      </c>
      <c r="M283">
        <f ca="1">(SUMIFS(OFFSET([2]掉落汇总!$C$2:$C$871,,MATCH($B283,[2]掉落汇总!$D$1:$M$1)),[2]掉落汇总!$A$2:$A$871,M$1,[2]掉落汇总!$C$2:$C$871,$Q$1)+SUMIFS(OFFSET([2]掉落汇总!$C$2:$C$871,,MATCH($B283,[2]掉落汇总!$D$1:$M$1)),[2]掉落汇总!$A$2:$A$871,M$1,[2]掉落汇总!$C$2:$C$871,$Q$2)/$Q$3)*宝箱投放计算!L283</f>
        <v>0.14714469228074273</v>
      </c>
      <c r="N283">
        <f ca="1">(SUMIFS(OFFSET([2]掉落汇总!$C$2:$C$871,,MATCH($B283,[2]掉落汇总!$D$1:$M$1)),[2]掉落汇总!$A$2:$A$871,N$1,[2]掉落汇总!$C$2:$C$871,$Q$1)+SUMIFS(OFFSET([2]掉落汇总!$C$2:$C$871,,MATCH($B283,[2]掉落汇总!$D$1:$M$1)),[2]掉落汇总!$A$2:$A$871,N$1,[2]掉落汇总!$C$2:$C$871,$Q$2)/$Q$3)*宝箱投放计算!M283</f>
        <v>3.9341037619867215E-2</v>
      </c>
      <c r="O283">
        <f ca="1">(SUMIFS(OFFSET([2]掉落汇总!$C$2:$C$871,,MATCH($B283,[2]掉落汇总!$D$1:$M$1)),[2]掉落汇总!$A$2:$A$871,O$1,[2]掉落汇总!$C$2:$C$871,$Q$1)+SUMIFS(OFFSET([2]掉落汇总!$C$2:$C$871,,MATCH($B283,[2]掉落汇总!$D$1:$M$1)),[2]掉落汇总!$A$2:$A$871,O$1,[2]掉落汇总!$C$2:$C$871,$Q$2)/$Q$3)*宝箱投放计算!N283</f>
        <v>8.2982769549933721E-2</v>
      </c>
    </row>
    <row r="284" spans="1:15" x14ac:dyDescent="0.2">
      <c r="A284">
        <f>玩家成长时间线!A284</f>
        <v>283</v>
      </c>
      <c r="B284">
        <f>玩家成长时间线!B284</f>
        <v>9</v>
      </c>
      <c r="C284">
        <f ca="1">SUM($D$2:D284)</f>
        <v>712.53962213474983</v>
      </c>
      <c r="D284">
        <f t="shared" ca="1" si="4"/>
        <v>5.8178487687245619</v>
      </c>
      <c r="E284">
        <f ca="1">(SUMIFS(OFFSET([2]掉落汇总!$C$2:$C$871,,MATCH($B284,[2]掉落汇总!$D$1:$M$1)),[2]掉落汇总!$A$2:$A$871,E$1,[2]掉落汇总!$C$2:$C$871,$Q$1)+SUMIFS(OFFSET([2]掉落汇总!$C$2:$C$871,,MATCH($B284,[2]掉落汇总!$D$1:$M$1)),[2]掉落汇总!$A$2:$A$871,E$1,[2]掉落汇总!$C$2:$C$871,$Q$2)/$Q$3)*宝箱投放计算!D284</f>
        <v>0.39656270447110142</v>
      </c>
      <c r="F284">
        <f ca="1">(SUMIFS(OFFSET([2]掉落汇总!$C$2:$C$871,,MATCH($B284,[2]掉落汇总!$D$1:$M$1)),[2]掉落汇总!$A$2:$A$871,F$1,[2]掉落汇总!$C$2:$C$871,$Q$1)+SUMIFS(OFFSET([2]掉落汇总!$C$2:$C$871,,MATCH($B284,[2]掉落汇总!$D$1:$M$1)),[2]掉落汇总!$A$2:$A$871,F$1,[2]掉落汇总!$C$2:$C$871,$Q$2)/$Q$3)*宝箱投放计算!E284</f>
        <v>0.61962134251290868</v>
      </c>
      <c r="G284">
        <f ca="1">(SUMIFS(OFFSET([2]掉落汇总!$C$2:$C$871,,MATCH($B284,[2]掉落汇总!$D$1:$M$1)),[2]掉落汇总!$A$2:$A$871,G$1,[2]掉落汇总!$C$2:$C$871,$Q$1)+SUMIFS(OFFSET([2]掉落汇总!$C$2:$C$871,,MATCH($B284,[2]掉落汇总!$D$1:$M$1)),[2]掉落汇总!$A$2:$A$871,G$1,[2]掉落汇总!$C$2:$C$871,$Q$2)/$Q$3)*宝箱投放计算!F284</f>
        <v>0</v>
      </c>
      <c r="H284">
        <f ca="1">(SUMIFS(OFFSET([2]掉落汇总!$C$2:$C$871,,MATCH($B284,[2]掉落汇总!$D$1:$M$1)),[2]掉落汇总!$A$2:$A$871,H$1,[2]掉落汇总!$C$2:$C$871,$Q$1)+SUMIFS(OFFSET([2]掉落汇总!$C$2:$C$871,,MATCH($B284,[2]掉落汇总!$D$1:$M$1)),[2]掉落汇总!$A$2:$A$871,H$1,[2]掉落汇总!$C$2:$C$871,$Q$2)/$Q$3)*宝箱投放计算!G284</f>
        <v>0</v>
      </c>
      <c r="I284">
        <f ca="1">(SUMIFS(OFFSET([2]掉落汇总!$C$2:$C$871,,MATCH($B284,[2]掉落汇总!$D$1:$M$1)),[2]掉落汇总!$A$2:$A$871,I$1,[2]掉落汇总!$C$2:$C$871,$Q$1)+SUMIFS(OFFSET([2]掉落汇总!$C$2:$C$871,,MATCH($B284,[2]掉落汇总!$D$1:$M$1)),[2]掉落汇总!$A$2:$A$871,I$1,[2]掉落汇总!$C$2:$C$871,$Q$2)/$Q$3)*宝箱投放计算!H284</f>
        <v>0.89605873261205571</v>
      </c>
      <c r="J284">
        <f ca="1">(SUMIFS(OFFSET([2]掉落汇总!$C$2:$C$871,,MATCH($B284,[2]掉落汇总!$D$1:$M$1)),[2]掉落汇总!$A$2:$A$871,J$1,[2]掉落汇总!$C$2:$C$871,$Q$1)+SUMIFS(OFFSET([2]掉落汇总!$C$2:$C$871,,MATCH($B284,[2]掉落汇总!$D$1:$M$1)),[2]掉落汇总!$A$2:$A$871,J$1,[2]掉落汇总!$C$2:$C$871,$Q$2)/$Q$3)*宝箱投放计算!I284</f>
        <v>3.4874999999999998</v>
      </c>
      <c r="K284">
        <f ca="1">(SUMIFS(OFFSET([2]掉落汇总!$C$2:$C$871,,MATCH($B284,[2]掉落汇总!$D$1:$M$1)),[2]掉落汇总!$A$2:$A$871,K$1,[2]掉落汇总!$C$2:$C$871,$Q$1)+SUMIFS(OFFSET([2]掉落汇总!$C$2:$C$871,,MATCH($B284,[2]掉落汇总!$D$1:$M$1)),[2]掉落汇总!$A$2:$A$871,K$1,[2]掉落汇总!$C$2:$C$871,$Q$2)/$Q$3)*宝箱投放计算!J284</f>
        <v>0</v>
      </c>
      <c r="L284">
        <f ca="1">(SUMIFS(OFFSET([2]掉落汇总!$C$2:$C$871,,MATCH($B284,[2]掉落汇总!$D$1:$M$1)),[2]掉落汇总!$A$2:$A$871,L$1,[2]掉落汇总!$C$2:$C$871,$Q$1)+SUMIFS(OFFSET([2]掉落汇总!$C$2:$C$871,,MATCH($B284,[2]掉落汇总!$D$1:$M$1)),[2]掉落汇总!$A$2:$A$871,L$1,[2]掉落汇总!$C$2:$C$871,$Q$2)/$Q$3)*宝箱投放计算!K284</f>
        <v>0.14863748967795209</v>
      </c>
      <c r="M284">
        <f ca="1">(SUMIFS(OFFSET([2]掉落汇总!$C$2:$C$871,,MATCH($B284,[2]掉落汇总!$D$1:$M$1)),[2]掉落汇总!$A$2:$A$871,M$1,[2]掉落汇总!$C$2:$C$871,$Q$1)+SUMIFS(OFFSET([2]掉落汇总!$C$2:$C$871,,MATCH($B284,[2]掉落汇总!$D$1:$M$1)),[2]掉落汇总!$A$2:$A$871,M$1,[2]掉落汇总!$C$2:$C$871,$Q$2)/$Q$3)*宝箱投放计算!L284</f>
        <v>0.14714469228074273</v>
      </c>
      <c r="N284">
        <f ca="1">(SUMIFS(OFFSET([2]掉落汇总!$C$2:$C$871,,MATCH($B284,[2]掉落汇总!$D$1:$M$1)),[2]掉落汇总!$A$2:$A$871,N$1,[2]掉落汇总!$C$2:$C$871,$Q$1)+SUMIFS(OFFSET([2]掉落汇总!$C$2:$C$871,,MATCH($B284,[2]掉落汇总!$D$1:$M$1)),[2]掉落汇总!$A$2:$A$871,N$1,[2]掉落汇总!$C$2:$C$871,$Q$2)/$Q$3)*宝箱投放计算!M284</f>
        <v>3.9341037619867215E-2</v>
      </c>
      <c r="O284">
        <f ca="1">(SUMIFS(OFFSET([2]掉落汇总!$C$2:$C$871,,MATCH($B284,[2]掉落汇总!$D$1:$M$1)),[2]掉落汇总!$A$2:$A$871,O$1,[2]掉落汇总!$C$2:$C$871,$Q$1)+SUMIFS(OFFSET([2]掉落汇总!$C$2:$C$871,,MATCH($B284,[2]掉落汇总!$D$1:$M$1)),[2]掉落汇总!$A$2:$A$871,O$1,[2]掉落汇总!$C$2:$C$871,$Q$2)/$Q$3)*宝箱投放计算!N284</f>
        <v>8.2982769549933721E-2</v>
      </c>
    </row>
    <row r="285" spans="1:15" x14ac:dyDescent="0.2">
      <c r="A285">
        <f>玩家成长时间线!A285</f>
        <v>284</v>
      </c>
      <c r="B285">
        <f>玩家成长时间线!B285</f>
        <v>9</v>
      </c>
      <c r="C285">
        <f ca="1">SUM($D$2:D285)</f>
        <v>713.97565699092775</v>
      </c>
      <c r="D285">
        <f t="shared" ca="1" si="4"/>
        <v>1.4360348561779366</v>
      </c>
      <c r="E285">
        <f ca="1">(SUMIFS(OFFSET([2]掉落汇总!$C$2:$C$871,,MATCH($B285,[2]掉落汇总!$D$1:$M$1)),[2]掉落汇总!$A$2:$A$871,E$1,[2]掉落汇总!$C$2:$C$871,$Q$1)+SUMIFS(OFFSET([2]掉落汇总!$C$2:$C$871,,MATCH($B285,[2]掉落汇总!$D$1:$M$1)),[2]掉落汇总!$A$2:$A$871,E$1,[2]掉落汇总!$C$2:$C$871,$Q$2)/$Q$3)*宝箱投放计算!D285</f>
        <v>0.39830752453653218</v>
      </c>
      <c r="F285">
        <f ca="1">(SUMIFS(OFFSET([2]掉落汇总!$C$2:$C$871,,MATCH($B285,[2]掉落汇总!$D$1:$M$1)),[2]掉落汇总!$A$2:$A$871,F$1,[2]掉落汇总!$C$2:$C$871,$Q$1)+SUMIFS(OFFSET([2]掉落汇总!$C$2:$C$871,,MATCH($B285,[2]掉落汇总!$D$1:$M$1)),[2]掉落汇总!$A$2:$A$871,F$1,[2]掉落汇总!$C$2:$C$871,$Q$2)/$Q$3)*宝箱投放计算!E285</f>
        <v>0.61962134251290868</v>
      </c>
      <c r="G285">
        <f ca="1">(SUMIFS(OFFSET([2]掉落汇总!$C$2:$C$871,,MATCH($B285,[2]掉落汇总!$D$1:$M$1)),[2]掉落汇总!$A$2:$A$871,G$1,[2]掉落汇总!$C$2:$C$871,$Q$1)+SUMIFS(OFFSET([2]掉落汇总!$C$2:$C$871,,MATCH($B285,[2]掉落汇总!$D$1:$M$1)),[2]掉落汇总!$A$2:$A$871,G$1,[2]掉落汇总!$C$2:$C$871,$Q$2)/$Q$3)*宝箱投放计算!F285</f>
        <v>0</v>
      </c>
      <c r="H285">
        <f ca="1">(SUMIFS(OFFSET([2]掉落汇总!$C$2:$C$871,,MATCH($B285,[2]掉落汇总!$D$1:$M$1)),[2]掉落汇总!$A$2:$A$871,H$1,[2]掉落汇总!$C$2:$C$871,$Q$1)+SUMIFS(OFFSET([2]掉落汇总!$C$2:$C$871,,MATCH($B285,[2]掉落汇总!$D$1:$M$1)),[2]掉落汇总!$A$2:$A$871,H$1,[2]掉落汇总!$C$2:$C$871,$Q$2)/$Q$3)*宝箱投放计算!G285</f>
        <v>0</v>
      </c>
      <c r="I285">
        <f ca="1">(SUMIFS(OFFSET([2]掉落汇总!$C$2:$C$871,,MATCH($B285,[2]掉落汇总!$D$1:$M$1)),[2]掉落汇总!$A$2:$A$871,I$1,[2]掉落汇总!$C$2:$C$871,$Q$1)+SUMIFS(OFFSET([2]掉落汇总!$C$2:$C$871,,MATCH($B285,[2]掉落汇总!$D$1:$M$1)),[2]掉落汇总!$A$2:$A$871,I$1,[2]掉落汇总!$C$2:$C$871,$Q$2)/$Q$3)*宝箱投放计算!H285</f>
        <v>0</v>
      </c>
      <c r="J285">
        <f ca="1">(SUMIFS(OFFSET([2]掉落汇总!$C$2:$C$871,,MATCH($B285,[2]掉落汇总!$D$1:$M$1)),[2]掉落汇总!$A$2:$A$871,J$1,[2]掉落汇总!$C$2:$C$871,$Q$1)+SUMIFS(OFFSET([2]掉落汇总!$C$2:$C$871,,MATCH($B285,[2]掉落汇总!$D$1:$M$1)),[2]掉落汇总!$A$2:$A$871,J$1,[2]掉落汇总!$C$2:$C$871,$Q$2)/$Q$3)*宝箱投放计算!I285</f>
        <v>0</v>
      </c>
      <c r="K285">
        <f ca="1">(SUMIFS(OFFSET([2]掉落汇总!$C$2:$C$871,,MATCH($B285,[2]掉落汇总!$D$1:$M$1)),[2]掉落汇总!$A$2:$A$871,K$1,[2]掉落汇总!$C$2:$C$871,$Q$1)+SUMIFS(OFFSET([2]掉落汇总!$C$2:$C$871,,MATCH($B285,[2]掉落汇总!$D$1:$M$1)),[2]掉落汇总!$A$2:$A$871,K$1,[2]掉落汇总!$C$2:$C$871,$Q$2)/$Q$3)*宝箱投放计算!J285</f>
        <v>0</v>
      </c>
      <c r="L285">
        <f ca="1">(SUMIFS(OFFSET([2]掉落汇总!$C$2:$C$871,,MATCH($B285,[2]掉落汇总!$D$1:$M$1)),[2]掉落汇总!$A$2:$A$871,L$1,[2]掉落汇总!$C$2:$C$871,$Q$1)+SUMIFS(OFFSET([2]掉落汇总!$C$2:$C$871,,MATCH($B285,[2]掉落汇总!$D$1:$M$1)),[2]掉落汇总!$A$2:$A$871,L$1,[2]掉落汇总!$C$2:$C$871,$Q$2)/$Q$3)*宝箱投放计算!K285</f>
        <v>0.14863748967795209</v>
      </c>
      <c r="M285">
        <f ca="1">(SUMIFS(OFFSET([2]掉落汇总!$C$2:$C$871,,MATCH($B285,[2]掉落汇总!$D$1:$M$1)),[2]掉落汇总!$A$2:$A$871,M$1,[2]掉落汇总!$C$2:$C$871,$Q$1)+SUMIFS(OFFSET([2]掉落汇总!$C$2:$C$871,,MATCH($B285,[2]掉落汇总!$D$1:$M$1)),[2]掉落汇总!$A$2:$A$871,M$1,[2]掉落汇总!$C$2:$C$871,$Q$2)/$Q$3)*宝箱投放计算!L285</f>
        <v>0.14714469228074273</v>
      </c>
      <c r="N285">
        <f ca="1">(SUMIFS(OFFSET([2]掉落汇总!$C$2:$C$871,,MATCH($B285,[2]掉落汇总!$D$1:$M$1)),[2]掉落汇总!$A$2:$A$871,N$1,[2]掉落汇总!$C$2:$C$871,$Q$1)+SUMIFS(OFFSET([2]掉落汇总!$C$2:$C$871,,MATCH($B285,[2]掉落汇总!$D$1:$M$1)),[2]掉落汇总!$A$2:$A$871,N$1,[2]掉落汇总!$C$2:$C$871,$Q$2)/$Q$3)*宝箱投放计算!M285</f>
        <v>3.9341037619867215E-2</v>
      </c>
      <c r="O285">
        <f ca="1">(SUMIFS(OFFSET([2]掉落汇总!$C$2:$C$871,,MATCH($B285,[2]掉落汇总!$D$1:$M$1)),[2]掉落汇总!$A$2:$A$871,O$1,[2]掉落汇总!$C$2:$C$871,$Q$1)+SUMIFS(OFFSET([2]掉落汇总!$C$2:$C$871,,MATCH($B285,[2]掉落汇总!$D$1:$M$1)),[2]掉落汇总!$A$2:$A$871,O$1,[2]掉落汇总!$C$2:$C$871,$Q$2)/$Q$3)*宝箱投放计算!N285</f>
        <v>8.2982769549933721E-2</v>
      </c>
    </row>
    <row r="286" spans="1:15" x14ac:dyDescent="0.2">
      <c r="A286">
        <f>玩家成长时间线!A286</f>
        <v>285</v>
      </c>
      <c r="B286">
        <f>玩家成长时间线!B286</f>
        <v>9</v>
      </c>
      <c r="C286">
        <f ca="1">SUM($D$2:D286)</f>
        <v>716.44993010025246</v>
      </c>
      <c r="D286">
        <f t="shared" ca="1" si="4"/>
        <v>2.474273109324689</v>
      </c>
      <c r="E286">
        <f ca="1">(SUMIFS(OFFSET([2]掉落汇总!$C$2:$C$871,,MATCH($B286,[2]掉落汇总!$D$1:$M$1)),[2]掉落汇总!$A$2:$A$871,E$1,[2]掉落汇总!$C$2:$C$871,$Q$1)+SUMIFS(OFFSET([2]掉落汇总!$C$2:$C$871,,MATCH($B286,[2]掉落汇总!$D$1:$M$1)),[2]掉落汇总!$A$2:$A$871,E$1,[2]掉落汇总!$C$2:$C$871,$Q$2)/$Q$3)*宝箱投放计算!D286</f>
        <v>0.41750054525627039</v>
      </c>
      <c r="F286">
        <f ca="1">(SUMIFS(OFFSET([2]掉落汇总!$C$2:$C$871,,MATCH($B286,[2]掉落汇总!$D$1:$M$1)),[2]掉落汇总!$A$2:$A$871,F$1,[2]掉落汇总!$C$2:$C$871,$Q$1)+SUMIFS(OFFSET([2]掉落汇总!$C$2:$C$871,,MATCH($B286,[2]掉落汇总!$D$1:$M$1)),[2]掉落汇总!$A$2:$A$871,F$1,[2]掉落汇总!$C$2:$C$871,$Q$2)/$Q$3)*宝箱投放计算!E286</f>
        <v>0.61962134251290868</v>
      </c>
      <c r="G286">
        <f ca="1">(SUMIFS(OFFSET([2]掉落汇总!$C$2:$C$871,,MATCH($B286,[2]掉落汇总!$D$1:$M$1)),[2]掉落汇总!$A$2:$A$871,G$1,[2]掉落汇总!$C$2:$C$871,$Q$1)+SUMIFS(OFFSET([2]掉落汇总!$C$2:$C$871,,MATCH($B286,[2]掉落汇总!$D$1:$M$1)),[2]掉落汇总!$A$2:$A$871,G$1,[2]掉落汇总!$C$2:$C$871,$Q$2)/$Q$3)*宝箱投放计算!F286</f>
        <v>1.0190452324270141</v>
      </c>
      <c r="H286">
        <f ca="1">(SUMIFS(OFFSET([2]掉落汇总!$C$2:$C$871,,MATCH($B286,[2]掉落汇总!$D$1:$M$1)),[2]掉落汇总!$A$2:$A$871,H$1,[2]掉落汇总!$C$2:$C$871,$Q$1)+SUMIFS(OFFSET([2]掉落汇总!$C$2:$C$871,,MATCH($B286,[2]掉落汇总!$D$1:$M$1)),[2]掉落汇总!$A$2:$A$871,H$1,[2]掉落汇总!$C$2:$C$871,$Q$2)/$Q$3)*宝箱投放计算!G286</f>
        <v>0</v>
      </c>
      <c r="I286">
        <f ca="1">(SUMIFS(OFFSET([2]掉落汇总!$C$2:$C$871,,MATCH($B286,[2]掉落汇总!$D$1:$M$1)),[2]掉落汇总!$A$2:$A$871,I$1,[2]掉落汇总!$C$2:$C$871,$Q$1)+SUMIFS(OFFSET([2]掉落汇总!$C$2:$C$871,,MATCH($B286,[2]掉落汇总!$D$1:$M$1)),[2]掉落汇总!$A$2:$A$871,I$1,[2]掉落汇总!$C$2:$C$871,$Q$2)/$Q$3)*宝箱投放计算!H286</f>
        <v>0</v>
      </c>
      <c r="J286">
        <f ca="1">(SUMIFS(OFFSET([2]掉落汇总!$C$2:$C$871,,MATCH($B286,[2]掉落汇总!$D$1:$M$1)),[2]掉落汇总!$A$2:$A$871,J$1,[2]掉落汇总!$C$2:$C$871,$Q$1)+SUMIFS(OFFSET([2]掉落汇总!$C$2:$C$871,,MATCH($B286,[2]掉落汇总!$D$1:$M$1)),[2]掉落汇总!$A$2:$A$871,J$1,[2]掉落汇总!$C$2:$C$871,$Q$2)/$Q$3)*宝箱投放计算!I286</f>
        <v>0</v>
      </c>
      <c r="K286">
        <f ca="1">(SUMIFS(OFFSET([2]掉落汇总!$C$2:$C$871,,MATCH($B286,[2]掉落汇总!$D$1:$M$1)),[2]掉落汇总!$A$2:$A$871,K$1,[2]掉落汇总!$C$2:$C$871,$Q$1)+SUMIFS(OFFSET([2]掉落汇总!$C$2:$C$871,,MATCH($B286,[2]掉落汇总!$D$1:$M$1)),[2]掉落汇总!$A$2:$A$871,K$1,[2]掉落汇总!$C$2:$C$871,$Q$2)/$Q$3)*宝箱投放计算!J286</f>
        <v>0</v>
      </c>
      <c r="L286">
        <f ca="1">(SUMIFS(OFFSET([2]掉落汇总!$C$2:$C$871,,MATCH($B286,[2]掉落汇总!$D$1:$M$1)),[2]掉落汇总!$A$2:$A$871,L$1,[2]掉落汇总!$C$2:$C$871,$Q$1)+SUMIFS(OFFSET([2]掉落汇总!$C$2:$C$871,,MATCH($B286,[2]掉落汇总!$D$1:$M$1)),[2]掉落汇总!$A$2:$A$871,L$1,[2]掉落汇总!$C$2:$C$871,$Q$2)/$Q$3)*宝箱投放计算!K286</f>
        <v>0.14863748967795209</v>
      </c>
      <c r="M286">
        <f ca="1">(SUMIFS(OFFSET([2]掉落汇总!$C$2:$C$871,,MATCH($B286,[2]掉落汇总!$D$1:$M$1)),[2]掉落汇总!$A$2:$A$871,M$1,[2]掉落汇总!$C$2:$C$871,$Q$1)+SUMIFS(OFFSET([2]掉落汇总!$C$2:$C$871,,MATCH($B286,[2]掉落汇总!$D$1:$M$1)),[2]掉落汇总!$A$2:$A$871,M$1,[2]掉落汇总!$C$2:$C$871,$Q$2)/$Q$3)*宝箱投放计算!L286</f>
        <v>0.14714469228074273</v>
      </c>
      <c r="N286">
        <f ca="1">(SUMIFS(OFFSET([2]掉落汇总!$C$2:$C$871,,MATCH($B286,[2]掉落汇总!$D$1:$M$1)),[2]掉落汇总!$A$2:$A$871,N$1,[2]掉落汇总!$C$2:$C$871,$Q$1)+SUMIFS(OFFSET([2]掉落汇总!$C$2:$C$871,,MATCH($B286,[2]掉落汇总!$D$1:$M$1)),[2]掉落汇总!$A$2:$A$871,N$1,[2]掉落汇总!$C$2:$C$871,$Q$2)/$Q$3)*宝箱投放计算!M286</f>
        <v>3.9341037619867215E-2</v>
      </c>
      <c r="O286">
        <f ca="1">(SUMIFS(OFFSET([2]掉落汇总!$C$2:$C$871,,MATCH($B286,[2]掉落汇总!$D$1:$M$1)),[2]掉落汇总!$A$2:$A$871,O$1,[2]掉落汇总!$C$2:$C$871,$Q$1)+SUMIFS(OFFSET([2]掉落汇总!$C$2:$C$871,,MATCH($B286,[2]掉落汇总!$D$1:$M$1)),[2]掉落汇总!$A$2:$A$871,O$1,[2]掉落汇总!$C$2:$C$871,$Q$2)/$Q$3)*宝箱投放计算!N286</f>
        <v>8.2982769549933721E-2</v>
      </c>
    </row>
    <row r="287" spans="1:15" x14ac:dyDescent="0.2">
      <c r="A287">
        <f>玩家成长时间线!A287</f>
        <v>286</v>
      </c>
      <c r="B287">
        <f>玩家成长时间线!B287</f>
        <v>10</v>
      </c>
      <c r="C287">
        <f ca="1">SUM($D$2:D287)</f>
        <v>721.59294219201774</v>
      </c>
      <c r="D287">
        <f t="shared" ca="1" si="4"/>
        <v>5.1430120917652697</v>
      </c>
      <c r="E287">
        <f ca="1">(SUMIFS(OFFSET([2]掉落汇总!$C$2:$C$871,,MATCH($B287,[2]掉落汇总!$D$1:$M$1)),[2]掉落汇总!$A$2:$A$871,E$1,[2]掉落汇总!$C$2:$C$871,$Q$1)+SUMIFS(OFFSET([2]掉落汇总!$C$2:$C$871,,MATCH($B287,[2]掉落汇总!$D$1:$M$1)),[2]掉落汇总!$A$2:$A$871,E$1,[2]掉落汇总!$C$2:$C$871,$Q$2)/$Q$3)*宝箱投放计算!D287</f>
        <v>0.38763598106259861</v>
      </c>
      <c r="F287">
        <f ca="1">(SUMIFS(OFFSET([2]掉落汇总!$C$2:$C$871,,MATCH($B287,[2]掉落汇总!$D$1:$M$1)),[2]掉落汇总!$A$2:$A$871,F$1,[2]掉落汇总!$C$2:$C$871,$Q$1)+SUMIFS(OFFSET([2]掉落汇总!$C$2:$C$871,,MATCH($B287,[2]掉落汇总!$D$1:$M$1)),[2]掉落汇总!$A$2:$A$871,F$1,[2]掉落汇总!$C$2:$C$871,$Q$2)/$Q$3)*宝箱投放计算!E287</f>
        <v>0.61962134251290868</v>
      </c>
      <c r="G287">
        <f ca="1">(SUMIFS(OFFSET([2]掉落汇总!$C$2:$C$871,,MATCH($B287,[2]掉落汇总!$D$1:$M$1)),[2]掉落汇总!$A$2:$A$871,G$1,[2]掉落汇总!$C$2:$C$871,$Q$1)+SUMIFS(OFFSET([2]掉落汇总!$C$2:$C$871,,MATCH($B287,[2]掉落汇总!$D$1:$M$1)),[2]掉落汇总!$A$2:$A$871,G$1,[2]掉落汇总!$C$2:$C$871,$Q$2)/$Q$3)*宝箱投放计算!F287</f>
        <v>0</v>
      </c>
      <c r="H287">
        <f ca="1">(SUMIFS(OFFSET([2]掉落汇总!$C$2:$C$871,,MATCH($B287,[2]掉落汇总!$D$1:$M$1)),[2]掉落汇总!$A$2:$A$871,H$1,[2]掉落汇总!$C$2:$C$871,$Q$1)+SUMIFS(OFFSET([2]掉落汇总!$C$2:$C$871,,MATCH($B287,[2]掉落汇总!$D$1:$M$1)),[2]掉落汇总!$A$2:$A$871,H$1,[2]掉落汇总!$C$2:$C$871,$Q$2)/$Q$3)*宝箱投放计算!G287</f>
        <v>0</v>
      </c>
      <c r="I287">
        <f ca="1">(SUMIFS(OFFSET([2]掉落汇总!$C$2:$C$871,,MATCH($B287,[2]掉落汇总!$D$1:$M$1)),[2]掉落汇总!$A$2:$A$871,I$1,[2]掉落汇总!$C$2:$C$871,$Q$1)+SUMIFS(OFFSET([2]掉落汇总!$C$2:$C$871,,MATCH($B287,[2]掉落汇总!$D$1:$M$1)),[2]掉落汇总!$A$2:$A$871,I$1,[2]掉落汇总!$C$2:$C$871,$Q$2)/$Q$3)*宝箱投放计算!H287</f>
        <v>0</v>
      </c>
      <c r="J287">
        <f ca="1">(SUMIFS(OFFSET([2]掉落汇总!$C$2:$C$871,,MATCH($B287,[2]掉落汇总!$D$1:$M$1)),[2]掉落汇总!$A$2:$A$871,J$1,[2]掉落汇总!$C$2:$C$871,$Q$1)+SUMIFS(OFFSET([2]掉落汇总!$C$2:$C$871,,MATCH($B287,[2]掉落汇总!$D$1:$M$1)),[2]掉落汇总!$A$2:$A$871,J$1,[2]掉落汇总!$C$2:$C$871,$Q$2)/$Q$3)*宝箱投放计算!I287</f>
        <v>3.7176487790612662</v>
      </c>
      <c r="K287">
        <f ca="1">(SUMIFS(OFFSET([2]掉落汇总!$C$2:$C$871,,MATCH($B287,[2]掉落汇总!$D$1:$M$1)),[2]掉落汇总!$A$2:$A$871,K$1,[2]掉落汇总!$C$2:$C$871,$Q$1)+SUMIFS(OFFSET([2]掉落汇总!$C$2:$C$871,,MATCH($B287,[2]掉落汇总!$D$1:$M$1)),[2]掉落汇总!$A$2:$A$871,K$1,[2]掉落汇总!$C$2:$C$871,$Q$2)/$Q$3)*宝箱投放计算!J287</f>
        <v>0</v>
      </c>
      <c r="L287">
        <f ca="1">(SUMIFS(OFFSET([2]掉落汇总!$C$2:$C$871,,MATCH($B287,[2]掉落汇总!$D$1:$M$1)),[2]掉落汇总!$A$2:$A$871,L$1,[2]掉落汇总!$C$2:$C$871,$Q$1)+SUMIFS(OFFSET([2]掉落汇总!$C$2:$C$871,,MATCH($B287,[2]掉落汇总!$D$1:$M$1)),[2]掉落汇总!$A$2:$A$871,L$1,[2]掉落汇总!$C$2:$C$871,$Q$2)/$Q$3)*宝箱投放计算!K287</f>
        <v>0.14863748967795209</v>
      </c>
      <c r="M287">
        <f ca="1">(SUMIFS(OFFSET([2]掉落汇总!$C$2:$C$871,,MATCH($B287,[2]掉落汇总!$D$1:$M$1)),[2]掉落汇总!$A$2:$A$871,M$1,[2]掉落汇总!$C$2:$C$871,$Q$1)+SUMIFS(OFFSET([2]掉落汇总!$C$2:$C$871,,MATCH($B287,[2]掉落汇总!$D$1:$M$1)),[2]掉落汇总!$A$2:$A$871,M$1,[2]掉落汇总!$C$2:$C$871,$Q$2)/$Q$3)*宝箱投放计算!L287</f>
        <v>0.14714469228074273</v>
      </c>
      <c r="N287">
        <f ca="1">(SUMIFS(OFFSET([2]掉落汇总!$C$2:$C$871,,MATCH($B287,[2]掉落汇总!$D$1:$M$1)),[2]掉落汇总!$A$2:$A$871,N$1,[2]掉落汇总!$C$2:$C$871,$Q$1)+SUMIFS(OFFSET([2]掉落汇总!$C$2:$C$871,,MATCH($B287,[2]掉落汇总!$D$1:$M$1)),[2]掉落汇总!$A$2:$A$871,N$1,[2]掉落汇总!$C$2:$C$871,$Q$2)/$Q$3)*宝箱投放计算!M287</f>
        <v>3.9341037619867215E-2</v>
      </c>
      <c r="O287">
        <f ca="1">(SUMIFS(OFFSET([2]掉落汇总!$C$2:$C$871,,MATCH($B287,[2]掉落汇总!$D$1:$M$1)),[2]掉落汇总!$A$2:$A$871,O$1,[2]掉落汇总!$C$2:$C$871,$Q$1)+SUMIFS(OFFSET([2]掉落汇总!$C$2:$C$871,,MATCH($B287,[2]掉落汇总!$D$1:$M$1)),[2]掉落汇总!$A$2:$A$871,O$1,[2]掉落汇总!$C$2:$C$871,$Q$2)/$Q$3)*宝箱投放计算!N287</f>
        <v>8.2982769549933721E-2</v>
      </c>
    </row>
    <row r="288" spans="1:15" x14ac:dyDescent="0.2">
      <c r="A288">
        <f>玩家成长时间线!A288</f>
        <v>287</v>
      </c>
      <c r="B288">
        <f>玩家成长时间线!B288</f>
        <v>10</v>
      </c>
      <c r="C288">
        <f ca="1">SUM($D$2:D288)</f>
        <v>723.01998882928774</v>
      </c>
      <c r="D288">
        <f t="shared" ca="1" si="4"/>
        <v>1.427046637270021</v>
      </c>
      <c r="E288">
        <f ca="1">(SUMIFS(OFFSET([2]掉落汇总!$C$2:$C$871,,MATCH($B288,[2]掉落汇总!$D$1:$M$1)),[2]掉落汇总!$A$2:$A$871,E$1,[2]掉落汇总!$C$2:$C$871,$Q$1)+SUMIFS(OFFSET([2]掉落汇总!$C$2:$C$871,,MATCH($B288,[2]掉落汇总!$D$1:$M$1)),[2]掉落汇总!$A$2:$A$871,E$1,[2]掉落汇总!$C$2:$C$871,$Q$2)/$Q$3)*宝箱投放计算!D288</f>
        <v>0.38931930562861655</v>
      </c>
      <c r="F288">
        <f ca="1">(SUMIFS(OFFSET([2]掉落汇总!$C$2:$C$871,,MATCH($B288,[2]掉落汇总!$D$1:$M$1)),[2]掉落汇总!$A$2:$A$871,F$1,[2]掉落汇总!$C$2:$C$871,$Q$1)+SUMIFS(OFFSET([2]掉落汇总!$C$2:$C$871,,MATCH($B288,[2]掉落汇总!$D$1:$M$1)),[2]掉落汇总!$A$2:$A$871,F$1,[2]掉落汇总!$C$2:$C$871,$Q$2)/$Q$3)*宝箱投放计算!E288</f>
        <v>0.61962134251290868</v>
      </c>
      <c r="G288">
        <f ca="1">(SUMIFS(OFFSET([2]掉落汇总!$C$2:$C$871,,MATCH($B288,[2]掉落汇总!$D$1:$M$1)),[2]掉落汇总!$A$2:$A$871,G$1,[2]掉落汇总!$C$2:$C$871,$Q$1)+SUMIFS(OFFSET([2]掉落汇总!$C$2:$C$871,,MATCH($B288,[2]掉落汇总!$D$1:$M$1)),[2]掉落汇总!$A$2:$A$871,G$1,[2]掉落汇总!$C$2:$C$871,$Q$2)/$Q$3)*宝箱投放计算!F288</f>
        <v>0</v>
      </c>
      <c r="H288">
        <f ca="1">(SUMIFS(OFFSET([2]掉落汇总!$C$2:$C$871,,MATCH($B288,[2]掉落汇总!$D$1:$M$1)),[2]掉落汇总!$A$2:$A$871,H$1,[2]掉落汇总!$C$2:$C$871,$Q$1)+SUMIFS(OFFSET([2]掉落汇总!$C$2:$C$871,,MATCH($B288,[2]掉落汇总!$D$1:$M$1)),[2]掉落汇总!$A$2:$A$871,H$1,[2]掉落汇总!$C$2:$C$871,$Q$2)/$Q$3)*宝箱投放计算!G288</f>
        <v>0</v>
      </c>
      <c r="I288">
        <f ca="1">(SUMIFS(OFFSET([2]掉落汇总!$C$2:$C$871,,MATCH($B288,[2]掉落汇总!$D$1:$M$1)),[2]掉落汇总!$A$2:$A$871,I$1,[2]掉落汇总!$C$2:$C$871,$Q$1)+SUMIFS(OFFSET([2]掉落汇总!$C$2:$C$871,,MATCH($B288,[2]掉落汇总!$D$1:$M$1)),[2]掉落汇总!$A$2:$A$871,I$1,[2]掉落汇总!$C$2:$C$871,$Q$2)/$Q$3)*宝箱投放计算!H288</f>
        <v>0</v>
      </c>
      <c r="J288">
        <f ca="1">(SUMIFS(OFFSET([2]掉落汇总!$C$2:$C$871,,MATCH($B288,[2]掉落汇总!$D$1:$M$1)),[2]掉落汇总!$A$2:$A$871,J$1,[2]掉落汇总!$C$2:$C$871,$Q$1)+SUMIFS(OFFSET([2]掉落汇总!$C$2:$C$871,,MATCH($B288,[2]掉落汇总!$D$1:$M$1)),[2]掉落汇总!$A$2:$A$871,J$1,[2]掉落汇总!$C$2:$C$871,$Q$2)/$Q$3)*宝箱投放计算!I288</f>
        <v>0</v>
      </c>
      <c r="K288">
        <f ca="1">(SUMIFS(OFFSET([2]掉落汇总!$C$2:$C$871,,MATCH($B288,[2]掉落汇总!$D$1:$M$1)),[2]掉落汇总!$A$2:$A$871,K$1,[2]掉落汇总!$C$2:$C$871,$Q$1)+SUMIFS(OFFSET([2]掉落汇总!$C$2:$C$871,,MATCH($B288,[2]掉落汇总!$D$1:$M$1)),[2]掉落汇总!$A$2:$A$871,K$1,[2]掉落汇总!$C$2:$C$871,$Q$2)/$Q$3)*宝箱投放计算!J288</f>
        <v>0</v>
      </c>
      <c r="L288">
        <f ca="1">(SUMIFS(OFFSET([2]掉落汇总!$C$2:$C$871,,MATCH($B288,[2]掉落汇总!$D$1:$M$1)),[2]掉落汇总!$A$2:$A$871,L$1,[2]掉落汇总!$C$2:$C$871,$Q$1)+SUMIFS(OFFSET([2]掉落汇总!$C$2:$C$871,,MATCH($B288,[2]掉落汇总!$D$1:$M$1)),[2]掉落汇总!$A$2:$A$871,L$1,[2]掉落汇总!$C$2:$C$871,$Q$2)/$Q$3)*宝箱投放计算!K288</f>
        <v>0.14863748967795209</v>
      </c>
      <c r="M288">
        <f ca="1">(SUMIFS(OFFSET([2]掉落汇总!$C$2:$C$871,,MATCH($B288,[2]掉落汇总!$D$1:$M$1)),[2]掉落汇总!$A$2:$A$871,M$1,[2]掉落汇总!$C$2:$C$871,$Q$1)+SUMIFS(OFFSET([2]掉落汇总!$C$2:$C$871,,MATCH($B288,[2]掉落汇总!$D$1:$M$1)),[2]掉落汇总!$A$2:$A$871,M$1,[2]掉落汇总!$C$2:$C$871,$Q$2)/$Q$3)*宝箱投放计算!L288</f>
        <v>0.14714469228074273</v>
      </c>
      <c r="N288">
        <f ca="1">(SUMIFS(OFFSET([2]掉落汇总!$C$2:$C$871,,MATCH($B288,[2]掉落汇总!$D$1:$M$1)),[2]掉落汇总!$A$2:$A$871,N$1,[2]掉落汇总!$C$2:$C$871,$Q$1)+SUMIFS(OFFSET([2]掉落汇总!$C$2:$C$871,,MATCH($B288,[2]掉落汇总!$D$1:$M$1)),[2]掉落汇总!$A$2:$A$871,N$1,[2]掉落汇总!$C$2:$C$871,$Q$2)/$Q$3)*宝箱投放计算!M288</f>
        <v>3.9341037619867215E-2</v>
      </c>
      <c r="O288">
        <f ca="1">(SUMIFS(OFFSET([2]掉落汇总!$C$2:$C$871,,MATCH($B288,[2]掉落汇总!$D$1:$M$1)),[2]掉落汇总!$A$2:$A$871,O$1,[2]掉落汇总!$C$2:$C$871,$Q$1)+SUMIFS(OFFSET([2]掉落汇总!$C$2:$C$871,,MATCH($B288,[2]掉落汇总!$D$1:$M$1)),[2]掉落汇总!$A$2:$A$871,O$1,[2]掉落汇总!$C$2:$C$871,$Q$2)/$Q$3)*宝箱投放计算!N288</f>
        <v>8.2982769549933721E-2</v>
      </c>
    </row>
    <row r="289" spans="1:15" x14ac:dyDescent="0.2">
      <c r="A289">
        <f>玩家成长时间线!A289</f>
        <v>288</v>
      </c>
      <c r="B289">
        <f>玩家成长时间线!B289</f>
        <v>10</v>
      </c>
      <c r="C289">
        <f ca="1">SUM($D$2:D289)</f>
        <v>724.44871879112372</v>
      </c>
      <c r="D289">
        <f t="shared" ca="1" si="4"/>
        <v>1.4287299618360387</v>
      </c>
      <c r="E289">
        <f ca="1">(SUMIFS(OFFSET([2]掉落汇总!$C$2:$C$871,,MATCH($B289,[2]掉落汇总!$D$1:$M$1)),[2]掉落汇总!$A$2:$A$871,E$1,[2]掉落汇总!$C$2:$C$871,$Q$1)+SUMIFS(OFFSET([2]掉落汇总!$C$2:$C$871,,MATCH($B289,[2]掉落汇总!$D$1:$M$1)),[2]掉落汇总!$A$2:$A$871,E$1,[2]掉落汇总!$C$2:$C$871,$Q$2)/$Q$3)*宝箱投放计算!D289</f>
        <v>0.39100263019463438</v>
      </c>
      <c r="F289">
        <f ca="1">(SUMIFS(OFFSET([2]掉落汇总!$C$2:$C$871,,MATCH($B289,[2]掉落汇总!$D$1:$M$1)),[2]掉落汇总!$A$2:$A$871,F$1,[2]掉落汇总!$C$2:$C$871,$Q$1)+SUMIFS(OFFSET([2]掉落汇总!$C$2:$C$871,,MATCH($B289,[2]掉落汇总!$D$1:$M$1)),[2]掉落汇总!$A$2:$A$871,F$1,[2]掉落汇总!$C$2:$C$871,$Q$2)/$Q$3)*宝箱投放计算!E289</f>
        <v>0.61962134251290868</v>
      </c>
      <c r="G289">
        <f ca="1">(SUMIFS(OFFSET([2]掉落汇总!$C$2:$C$871,,MATCH($B289,[2]掉落汇总!$D$1:$M$1)),[2]掉落汇总!$A$2:$A$871,G$1,[2]掉落汇总!$C$2:$C$871,$Q$1)+SUMIFS(OFFSET([2]掉落汇总!$C$2:$C$871,,MATCH($B289,[2]掉落汇总!$D$1:$M$1)),[2]掉落汇总!$A$2:$A$871,G$1,[2]掉落汇总!$C$2:$C$871,$Q$2)/$Q$3)*宝箱投放计算!F289</f>
        <v>0</v>
      </c>
      <c r="H289">
        <f ca="1">(SUMIFS(OFFSET([2]掉落汇总!$C$2:$C$871,,MATCH($B289,[2]掉落汇总!$D$1:$M$1)),[2]掉落汇总!$A$2:$A$871,H$1,[2]掉落汇总!$C$2:$C$871,$Q$1)+SUMIFS(OFFSET([2]掉落汇总!$C$2:$C$871,,MATCH($B289,[2]掉落汇总!$D$1:$M$1)),[2]掉落汇总!$A$2:$A$871,H$1,[2]掉落汇总!$C$2:$C$871,$Q$2)/$Q$3)*宝箱投放计算!G289</f>
        <v>0</v>
      </c>
      <c r="I289">
        <f ca="1">(SUMIFS(OFFSET([2]掉落汇总!$C$2:$C$871,,MATCH($B289,[2]掉落汇总!$D$1:$M$1)),[2]掉落汇总!$A$2:$A$871,I$1,[2]掉落汇总!$C$2:$C$871,$Q$1)+SUMIFS(OFFSET([2]掉落汇总!$C$2:$C$871,,MATCH($B289,[2]掉落汇总!$D$1:$M$1)),[2]掉落汇总!$A$2:$A$871,I$1,[2]掉落汇总!$C$2:$C$871,$Q$2)/$Q$3)*宝箱投放计算!H289</f>
        <v>0</v>
      </c>
      <c r="J289">
        <f ca="1">(SUMIFS(OFFSET([2]掉落汇总!$C$2:$C$871,,MATCH($B289,[2]掉落汇总!$D$1:$M$1)),[2]掉落汇总!$A$2:$A$871,J$1,[2]掉落汇总!$C$2:$C$871,$Q$1)+SUMIFS(OFFSET([2]掉落汇总!$C$2:$C$871,,MATCH($B289,[2]掉落汇总!$D$1:$M$1)),[2]掉落汇总!$A$2:$A$871,J$1,[2]掉落汇总!$C$2:$C$871,$Q$2)/$Q$3)*宝箱投放计算!I289</f>
        <v>0</v>
      </c>
      <c r="K289">
        <f ca="1">(SUMIFS(OFFSET([2]掉落汇总!$C$2:$C$871,,MATCH($B289,[2]掉落汇总!$D$1:$M$1)),[2]掉落汇总!$A$2:$A$871,K$1,[2]掉落汇总!$C$2:$C$871,$Q$1)+SUMIFS(OFFSET([2]掉落汇总!$C$2:$C$871,,MATCH($B289,[2]掉落汇总!$D$1:$M$1)),[2]掉落汇总!$A$2:$A$871,K$1,[2]掉落汇总!$C$2:$C$871,$Q$2)/$Q$3)*宝箱投放计算!J289</f>
        <v>0</v>
      </c>
      <c r="L289">
        <f ca="1">(SUMIFS(OFFSET([2]掉落汇总!$C$2:$C$871,,MATCH($B289,[2]掉落汇总!$D$1:$M$1)),[2]掉落汇总!$A$2:$A$871,L$1,[2]掉落汇总!$C$2:$C$871,$Q$1)+SUMIFS(OFFSET([2]掉落汇总!$C$2:$C$871,,MATCH($B289,[2]掉落汇总!$D$1:$M$1)),[2]掉落汇总!$A$2:$A$871,L$1,[2]掉落汇总!$C$2:$C$871,$Q$2)/$Q$3)*宝箱投放计算!K289</f>
        <v>0.14863748967795209</v>
      </c>
      <c r="M289">
        <f ca="1">(SUMIFS(OFFSET([2]掉落汇总!$C$2:$C$871,,MATCH($B289,[2]掉落汇总!$D$1:$M$1)),[2]掉落汇总!$A$2:$A$871,M$1,[2]掉落汇总!$C$2:$C$871,$Q$1)+SUMIFS(OFFSET([2]掉落汇总!$C$2:$C$871,,MATCH($B289,[2]掉落汇总!$D$1:$M$1)),[2]掉落汇总!$A$2:$A$871,M$1,[2]掉落汇总!$C$2:$C$871,$Q$2)/$Q$3)*宝箱投放计算!L289</f>
        <v>0.14714469228074273</v>
      </c>
      <c r="N289">
        <f ca="1">(SUMIFS(OFFSET([2]掉落汇总!$C$2:$C$871,,MATCH($B289,[2]掉落汇总!$D$1:$M$1)),[2]掉落汇总!$A$2:$A$871,N$1,[2]掉落汇总!$C$2:$C$871,$Q$1)+SUMIFS(OFFSET([2]掉落汇总!$C$2:$C$871,,MATCH($B289,[2]掉落汇总!$D$1:$M$1)),[2]掉落汇总!$A$2:$A$871,N$1,[2]掉落汇总!$C$2:$C$871,$Q$2)/$Q$3)*宝箱投放计算!M289</f>
        <v>3.9341037619867215E-2</v>
      </c>
      <c r="O289">
        <f ca="1">(SUMIFS(OFFSET([2]掉落汇总!$C$2:$C$871,,MATCH($B289,[2]掉落汇总!$D$1:$M$1)),[2]掉落汇总!$A$2:$A$871,O$1,[2]掉落汇总!$C$2:$C$871,$Q$1)+SUMIFS(OFFSET([2]掉落汇总!$C$2:$C$871,,MATCH($B289,[2]掉落汇总!$D$1:$M$1)),[2]掉落汇总!$A$2:$A$871,O$1,[2]掉落汇总!$C$2:$C$871,$Q$2)/$Q$3)*宝箱投放计算!N289</f>
        <v>8.2982769549933721E-2</v>
      </c>
    </row>
    <row r="290" spans="1:15" x14ac:dyDescent="0.2">
      <c r="A290">
        <f>玩家成长时间线!A290</f>
        <v>289</v>
      </c>
      <c r="B290">
        <f>玩家成长时间线!B290</f>
        <v>10</v>
      </c>
      <c r="C290">
        <f ca="1">SUM($D$2:D290)</f>
        <v>725.91279856884614</v>
      </c>
      <c r="D290">
        <f t="shared" ca="1" si="4"/>
        <v>1.4640797777224144</v>
      </c>
      <c r="E290">
        <f ca="1">(SUMIFS(OFFSET([2]掉落汇总!$C$2:$C$871,,MATCH($B290,[2]掉落汇总!$D$1:$M$1)),[2]掉落汇总!$A$2:$A$871,E$1,[2]掉落汇总!$C$2:$C$871,$Q$1)+SUMIFS(OFFSET([2]掉落汇总!$C$2:$C$871,,MATCH($B290,[2]掉落汇总!$D$1:$M$1)),[2]掉落汇总!$A$2:$A$871,E$1,[2]掉落汇总!$C$2:$C$871,$Q$2)/$Q$3)*宝箱投放计算!D290</f>
        <v>0.42635244608100997</v>
      </c>
      <c r="F290">
        <f ca="1">(SUMIFS(OFFSET([2]掉落汇总!$C$2:$C$871,,MATCH($B290,[2]掉落汇总!$D$1:$M$1)),[2]掉落汇总!$A$2:$A$871,F$1,[2]掉落汇总!$C$2:$C$871,$Q$1)+SUMIFS(OFFSET([2]掉落汇总!$C$2:$C$871,,MATCH($B290,[2]掉落汇总!$D$1:$M$1)),[2]掉落汇总!$A$2:$A$871,F$1,[2]掉落汇总!$C$2:$C$871,$Q$2)/$Q$3)*宝箱投放计算!E290</f>
        <v>0.61962134251290868</v>
      </c>
      <c r="G290">
        <f ca="1">(SUMIFS(OFFSET([2]掉落汇总!$C$2:$C$871,,MATCH($B290,[2]掉落汇总!$D$1:$M$1)),[2]掉落汇总!$A$2:$A$871,G$1,[2]掉落汇总!$C$2:$C$871,$Q$1)+SUMIFS(OFFSET([2]掉落汇总!$C$2:$C$871,,MATCH($B290,[2]掉落汇总!$D$1:$M$1)),[2]掉落汇总!$A$2:$A$871,G$1,[2]掉落汇总!$C$2:$C$871,$Q$2)/$Q$3)*宝箱投放计算!F290</f>
        <v>0</v>
      </c>
      <c r="H290">
        <f ca="1">(SUMIFS(OFFSET([2]掉落汇总!$C$2:$C$871,,MATCH($B290,[2]掉落汇总!$D$1:$M$1)),[2]掉落汇总!$A$2:$A$871,H$1,[2]掉落汇总!$C$2:$C$871,$Q$1)+SUMIFS(OFFSET([2]掉落汇总!$C$2:$C$871,,MATCH($B290,[2]掉落汇总!$D$1:$M$1)),[2]掉落汇总!$A$2:$A$871,H$1,[2]掉落汇总!$C$2:$C$871,$Q$2)/$Q$3)*宝箱投放计算!G290</f>
        <v>0</v>
      </c>
      <c r="I290">
        <f ca="1">(SUMIFS(OFFSET([2]掉落汇总!$C$2:$C$871,,MATCH($B290,[2]掉落汇总!$D$1:$M$1)),[2]掉落汇总!$A$2:$A$871,I$1,[2]掉落汇总!$C$2:$C$871,$Q$1)+SUMIFS(OFFSET([2]掉落汇总!$C$2:$C$871,,MATCH($B290,[2]掉落汇总!$D$1:$M$1)),[2]掉落汇总!$A$2:$A$871,I$1,[2]掉落汇总!$C$2:$C$871,$Q$2)/$Q$3)*宝箱投放计算!H290</f>
        <v>0</v>
      </c>
      <c r="J290">
        <f ca="1">(SUMIFS(OFFSET([2]掉落汇总!$C$2:$C$871,,MATCH($B290,[2]掉落汇总!$D$1:$M$1)),[2]掉落汇总!$A$2:$A$871,J$1,[2]掉落汇总!$C$2:$C$871,$Q$1)+SUMIFS(OFFSET([2]掉落汇总!$C$2:$C$871,,MATCH($B290,[2]掉落汇总!$D$1:$M$1)),[2]掉落汇总!$A$2:$A$871,J$1,[2]掉落汇总!$C$2:$C$871,$Q$2)/$Q$3)*宝箱投放计算!I290</f>
        <v>0</v>
      </c>
      <c r="K290">
        <f ca="1">(SUMIFS(OFFSET([2]掉落汇总!$C$2:$C$871,,MATCH($B290,[2]掉落汇总!$D$1:$M$1)),[2]掉落汇总!$A$2:$A$871,K$1,[2]掉落汇总!$C$2:$C$871,$Q$1)+SUMIFS(OFFSET([2]掉落汇总!$C$2:$C$871,,MATCH($B290,[2]掉落汇总!$D$1:$M$1)),[2]掉落汇总!$A$2:$A$871,K$1,[2]掉落汇总!$C$2:$C$871,$Q$2)/$Q$3)*宝箱投放计算!J290</f>
        <v>0</v>
      </c>
      <c r="L290">
        <f ca="1">(SUMIFS(OFFSET([2]掉落汇总!$C$2:$C$871,,MATCH($B290,[2]掉落汇总!$D$1:$M$1)),[2]掉落汇总!$A$2:$A$871,L$1,[2]掉落汇总!$C$2:$C$871,$Q$1)+SUMIFS(OFFSET([2]掉落汇总!$C$2:$C$871,,MATCH($B290,[2]掉落汇总!$D$1:$M$1)),[2]掉落汇总!$A$2:$A$871,L$1,[2]掉落汇总!$C$2:$C$871,$Q$2)/$Q$3)*宝箱投放计算!K290</f>
        <v>0.14863748967795209</v>
      </c>
      <c r="M290">
        <f ca="1">(SUMIFS(OFFSET([2]掉落汇总!$C$2:$C$871,,MATCH($B290,[2]掉落汇总!$D$1:$M$1)),[2]掉落汇总!$A$2:$A$871,M$1,[2]掉落汇总!$C$2:$C$871,$Q$1)+SUMIFS(OFFSET([2]掉落汇总!$C$2:$C$871,,MATCH($B290,[2]掉落汇总!$D$1:$M$1)),[2]掉落汇总!$A$2:$A$871,M$1,[2]掉落汇总!$C$2:$C$871,$Q$2)/$Q$3)*宝箱投放计算!L290</f>
        <v>0.14714469228074273</v>
      </c>
      <c r="N290">
        <f ca="1">(SUMIFS(OFFSET([2]掉落汇总!$C$2:$C$871,,MATCH($B290,[2]掉落汇总!$D$1:$M$1)),[2]掉落汇总!$A$2:$A$871,N$1,[2]掉落汇总!$C$2:$C$871,$Q$1)+SUMIFS(OFFSET([2]掉落汇总!$C$2:$C$871,,MATCH($B290,[2]掉落汇总!$D$1:$M$1)),[2]掉落汇总!$A$2:$A$871,N$1,[2]掉落汇总!$C$2:$C$871,$Q$2)/$Q$3)*宝箱投放计算!M290</f>
        <v>3.9341037619867215E-2</v>
      </c>
      <c r="O290">
        <f ca="1">(SUMIFS(OFFSET([2]掉落汇总!$C$2:$C$871,,MATCH($B290,[2]掉落汇总!$D$1:$M$1)),[2]掉落汇总!$A$2:$A$871,O$1,[2]掉落汇总!$C$2:$C$871,$Q$1)+SUMIFS(OFFSET([2]掉落汇总!$C$2:$C$871,,MATCH($B290,[2]掉落汇总!$D$1:$M$1)),[2]掉落汇总!$A$2:$A$871,O$1,[2]掉落汇总!$C$2:$C$871,$Q$2)/$Q$3)*宝箱投放计算!N290</f>
        <v>8.2982769549933721E-2</v>
      </c>
    </row>
    <row r="291" spans="1:15" x14ac:dyDescent="0.2">
      <c r="A291">
        <f>玩家成长时间线!A291</f>
        <v>290</v>
      </c>
      <c r="B291">
        <f>玩家成长时间线!B291</f>
        <v>10</v>
      </c>
      <c r="C291">
        <f ca="1">SUM($D$2:D291)</f>
        <v>727.34489517981422</v>
      </c>
      <c r="D291">
        <f t="shared" ca="1" si="4"/>
        <v>1.4320966109680746</v>
      </c>
      <c r="E291">
        <f ca="1">(SUMIFS(OFFSET([2]掉落汇总!$C$2:$C$871,,MATCH($B291,[2]掉落汇总!$D$1:$M$1)),[2]掉落汇总!$A$2:$A$871,E$1,[2]掉落汇总!$C$2:$C$871,$Q$1)+SUMIFS(OFFSET([2]掉落汇总!$C$2:$C$871,,MATCH($B291,[2]掉落汇总!$D$1:$M$1)),[2]掉落汇总!$A$2:$A$871,E$1,[2]掉落汇总!$C$2:$C$871,$Q$2)/$Q$3)*宝箱投放计算!D291</f>
        <v>0.39436927932667015</v>
      </c>
      <c r="F291">
        <f ca="1">(SUMIFS(OFFSET([2]掉落汇总!$C$2:$C$871,,MATCH($B291,[2]掉落汇总!$D$1:$M$1)),[2]掉落汇总!$A$2:$A$871,F$1,[2]掉落汇总!$C$2:$C$871,$Q$1)+SUMIFS(OFFSET([2]掉落汇总!$C$2:$C$871,,MATCH($B291,[2]掉落汇总!$D$1:$M$1)),[2]掉落汇总!$A$2:$A$871,F$1,[2]掉落汇总!$C$2:$C$871,$Q$2)/$Q$3)*宝箱投放计算!E291</f>
        <v>0.61962134251290868</v>
      </c>
      <c r="G291">
        <f ca="1">(SUMIFS(OFFSET([2]掉落汇总!$C$2:$C$871,,MATCH($B291,[2]掉落汇总!$D$1:$M$1)),[2]掉落汇总!$A$2:$A$871,G$1,[2]掉落汇总!$C$2:$C$871,$Q$1)+SUMIFS(OFFSET([2]掉落汇总!$C$2:$C$871,,MATCH($B291,[2]掉落汇总!$D$1:$M$1)),[2]掉落汇总!$A$2:$A$871,G$1,[2]掉落汇总!$C$2:$C$871,$Q$2)/$Q$3)*宝箱投放计算!F291</f>
        <v>0</v>
      </c>
      <c r="H291">
        <f ca="1">(SUMIFS(OFFSET([2]掉落汇总!$C$2:$C$871,,MATCH($B291,[2]掉落汇总!$D$1:$M$1)),[2]掉落汇总!$A$2:$A$871,H$1,[2]掉落汇总!$C$2:$C$871,$Q$1)+SUMIFS(OFFSET([2]掉落汇总!$C$2:$C$871,,MATCH($B291,[2]掉落汇总!$D$1:$M$1)),[2]掉落汇总!$A$2:$A$871,H$1,[2]掉落汇总!$C$2:$C$871,$Q$2)/$Q$3)*宝箱投放计算!G291</f>
        <v>0</v>
      </c>
      <c r="I291">
        <f ca="1">(SUMIFS(OFFSET([2]掉落汇总!$C$2:$C$871,,MATCH($B291,[2]掉落汇总!$D$1:$M$1)),[2]掉落汇总!$A$2:$A$871,I$1,[2]掉落汇总!$C$2:$C$871,$Q$1)+SUMIFS(OFFSET([2]掉落汇总!$C$2:$C$871,,MATCH($B291,[2]掉落汇总!$D$1:$M$1)),[2]掉落汇总!$A$2:$A$871,I$1,[2]掉落汇总!$C$2:$C$871,$Q$2)/$Q$3)*宝箱投放计算!H291</f>
        <v>0</v>
      </c>
      <c r="J291">
        <f ca="1">(SUMIFS(OFFSET([2]掉落汇总!$C$2:$C$871,,MATCH($B291,[2]掉落汇总!$D$1:$M$1)),[2]掉落汇总!$A$2:$A$871,J$1,[2]掉落汇总!$C$2:$C$871,$Q$1)+SUMIFS(OFFSET([2]掉落汇总!$C$2:$C$871,,MATCH($B291,[2]掉落汇总!$D$1:$M$1)),[2]掉落汇总!$A$2:$A$871,J$1,[2]掉落汇总!$C$2:$C$871,$Q$2)/$Q$3)*宝箱投放计算!I291</f>
        <v>0</v>
      </c>
      <c r="K291">
        <f ca="1">(SUMIFS(OFFSET([2]掉落汇总!$C$2:$C$871,,MATCH($B291,[2]掉落汇总!$D$1:$M$1)),[2]掉落汇总!$A$2:$A$871,K$1,[2]掉落汇总!$C$2:$C$871,$Q$1)+SUMIFS(OFFSET([2]掉落汇总!$C$2:$C$871,,MATCH($B291,[2]掉落汇总!$D$1:$M$1)),[2]掉落汇总!$A$2:$A$871,K$1,[2]掉落汇总!$C$2:$C$871,$Q$2)/$Q$3)*宝箱投放计算!J291</f>
        <v>0</v>
      </c>
      <c r="L291">
        <f ca="1">(SUMIFS(OFFSET([2]掉落汇总!$C$2:$C$871,,MATCH($B291,[2]掉落汇总!$D$1:$M$1)),[2]掉落汇总!$A$2:$A$871,L$1,[2]掉落汇总!$C$2:$C$871,$Q$1)+SUMIFS(OFFSET([2]掉落汇总!$C$2:$C$871,,MATCH($B291,[2]掉落汇总!$D$1:$M$1)),[2]掉落汇总!$A$2:$A$871,L$1,[2]掉落汇总!$C$2:$C$871,$Q$2)/$Q$3)*宝箱投放计算!K291</f>
        <v>0.14863748967795209</v>
      </c>
      <c r="M291">
        <f ca="1">(SUMIFS(OFFSET([2]掉落汇总!$C$2:$C$871,,MATCH($B291,[2]掉落汇总!$D$1:$M$1)),[2]掉落汇总!$A$2:$A$871,M$1,[2]掉落汇总!$C$2:$C$871,$Q$1)+SUMIFS(OFFSET([2]掉落汇总!$C$2:$C$871,,MATCH($B291,[2]掉落汇总!$D$1:$M$1)),[2]掉落汇总!$A$2:$A$871,M$1,[2]掉落汇总!$C$2:$C$871,$Q$2)/$Q$3)*宝箱投放计算!L291</f>
        <v>0.14714469228074273</v>
      </c>
      <c r="N291">
        <f ca="1">(SUMIFS(OFFSET([2]掉落汇总!$C$2:$C$871,,MATCH($B291,[2]掉落汇总!$D$1:$M$1)),[2]掉落汇总!$A$2:$A$871,N$1,[2]掉落汇总!$C$2:$C$871,$Q$1)+SUMIFS(OFFSET([2]掉落汇总!$C$2:$C$871,,MATCH($B291,[2]掉落汇总!$D$1:$M$1)),[2]掉落汇总!$A$2:$A$871,N$1,[2]掉落汇总!$C$2:$C$871,$Q$2)/$Q$3)*宝箱投放计算!M291</f>
        <v>3.9341037619867215E-2</v>
      </c>
      <c r="O291">
        <f ca="1">(SUMIFS(OFFSET([2]掉落汇总!$C$2:$C$871,,MATCH($B291,[2]掉落汇总!$D$1:$M$1)),[2]掉落汇总!$A$2:$A$871,O$1,[2]掉落汇总!$C$2:$C$871,$Q$1)+SUMIFS(OFFSET([2]掉落汇总!$C$2:$C$871,,MATCH($B291,[2]掉落汇总!$D$1:$M$1)),[2]掉落汇总!$A$2:$A$871,O$1,[2]掉落汇总!$C$2:$C$871,$Q$2)/$Q$3)*宝箱投放计算!N291</f>
        <v>8.2982769549933721E-2</v>
      </c>
    </row>
    <row r="292" spans="1:15" x14ac:dyDescent="0.2">
      <c r="A292">
        <f>玩家成长时间线!A292</f>
        <v>291</v>
      </c>
      <c r="B292">
        <f>玩家成长时间线!B292</f>
        <v>10</v>
      </c>
      <c r="C292">
        <f ca="1">SUM($D$2:D292)</f>
        <v>728.77867511534828</v>
      </c>
      <c r="D292">
        <f t="shared" ca="1" si="4"/>
        <v>1.4337799355340926</v>
      </c>
      <c r="E292">
        <f ca="1">(SUMIFS(OFFSET([2]掉落汇总!$C$2:$C$871,,MATCH($B292,[2]掉落汇总!$D$1:$M$1)),[2]掉落汇总!$A$2:$A$871,E$1,[2]掉落汇总!$C$2:$C$871,$Q$1)+SUMIFS(OFFSET([2]掉落汇总!$C$2:$C$871,,MATCH($B292,[2]掉落汇总!$D$1:$M$1)),[2]掉落汇总!$A$2:$A$871,E$1,[2]掉落汇总!$C$2:$C$871,$Q$2)/$Q$3)*宝箱投放计算!D292</f>
        <v>0.39605260389268809</v>
      </c>
      <c r="F292">
        <f ca="1">(SUMIFS(OFFSET([2]掉落汇总!$C$2:$C$871,,MATCH($B292,[2]掉落汇总!$D$1:$M$1)),[2]掉落汇总!$A$2:$A$871,F$1,[2]掉落汇总!$C$2:$C$871,$Q$1)+SUMIFS(OFFSET([2]掉落汇总!$C$2:$C$871,,MATCH($B292,[2]掉落汇总!$D$1:$M$1)),[2]掉落汇总!$A$2:$A$871,F$1,[2]掉落汇总!$C$2:$C$871,$Q$2)/$Q$3)*宝箱投放计算!E292</f>
        <v>0.61962134251290868</v>
      </c>
      <c r="G292">
        <f ca="1">(SUMIFS(OFFSET([2]掉落汇总!$C$2:$C$871,,MATCH($B292,[2]掉落汇总!$D$1:$M$1)),[2]掉落汇总!$A$2:$A$871,G$1,[2]掉落汇总!$C$2:$C$871,$Q$1)+SUMIFS(OFFSET([2]掉落汇总!$C$2:$C$871,,MATCH($B292,[2]掉落汇总!$D$1:$M$1)),[2]掉落汇总!$A$2:$A$871,G$1,[2]掉落汇总!$C$2:$C$871,$Q$2)/$Q$3)*宝箱投放计算!F292</f>
        <v>0</v>
      </c>
      <c r="H292">
        <f ca="1">(SUMIFS(OFFSET([2]掉落汇总!$C$2:$C$871,,MATCH($B292,[2]掉落汇总!$D$1:$M$1)),[2]掉落汇总!$A$2:$A$871,H$1,[2]掉落汇总!$C$2:$C$871,$Q$1)+SUMIFS(OFFSET([2]掉落汇总!$C$2:$C$871,,MATCH($B292,[2]掉落汇总!$D$1:$M$1)),[2]掉落汇总!$A$2:$A$871,H$1,[2]掉落汇总!$C$2:$C$871,$Q$2)/$Q$3)*宝箱投放计算!G292</f>
        <v>0</v>
      </c>
      <c r="I292">
        <f ca="1">(SUMIFS(OFFSET([2]掉落汇总!$C$2:$C$871,,MATCH($B292,[2]掉落汇总!$D$1:$M$1)),[2]掉落汇总!$A$2:$A$871,I$1,[2]掉落汇总!$C$2:$C$871,$Q$1)+SUMIFS(OFFSET([2]掉落汇总!$C$2:$C$871,,MATCH($B292,[2]掉落汇总!$D$1:$M$1)),[2]掉落汇总!$A$2:$A$871,I$1,[2]掉落汇总!$C$2:$C$871,$Q$2)/$Q$3)*宝箱投放计算!H292</f>
        <v>0</v>
      </c>
      <c r="J292">
        <f ca="1">(SUMIFS(OFFSET([2]掉落汇总!$C$2:$C$871,,MATCH($B292,[2]掉落汇总!$D$1:$M$1)),[2]掉落汇总!$A$2:$A$871,J$1,[2]掉落汇总!$C$2:$C$871,$Q$1)+SUMIFS(OFFSET([2]掉落汇总!$C$2:$C$871,,MATCH($B292,[2]掉落汇总!$D$1:$M$1)),[2]掉落汇总!$A$2:$A$871,J$1,[2]掉落汇总!$C$2:$C$871,$Q$2)/$Q$3)*宝箱投放计算!I292</f>
        <v>0</v>
      </c>
      <c r="K292">
        <f ca="1">(SUMIFS(OFFSET([2]掉落汇总!$C$2:$C$871,,MATCH($B292,[2]掉落汇总!$D$1:$M$1)),[2]掉落汇总!$A$2:$A$871,K$1,[2]掉落汇总!$C$2:$C$871,$Q$1)+SUMIFS(OFFSET([2]掉落汇总!$C$2:$C$871,,MATCH($B292,[2]掉落汇总!$D$1:$M$1)),[2]掉落汇总!$A$2:$A$871,K$1,[2]掉落汇总!$C$2:$C$871,$Q$2)/$Q$3)*宝箱投放计算!J292</f>
        <v>0</v>
      </c>
      <c r="L292">
        <f ca="1">(SUMIFS(OFFSET([2]掉落汇总!$C$2:$C$871,,MATCH($B292,[2]掉落汇总!$D$1:$M$1)),[2]掉落汇总!$A$2:$A$871,L$1,[2]掉落汇总!$C$2:$C$871,$Q$1)+SUMIFS(OFFSET([2]掉落汇总!$C$2:$C$871,,MATCH($B292,[2]掉落汇总!$D$1:$M$1)),[2]掉落汇总!$A$2:$A$871,L$1,[2]掉落汇总!$C$2:$C$871,$Q$2)/$Q$3)*宝箱投放计算!K292</f>
        <v>0.14863748967795209</v>
      </c>
      <c r="M292">
        <f ca="1">(SUMIFS(OFFSET([2]掉落汇总!$C$2:$C$871,,MATCH($B292,[2]掉落汇总!$D$1:$M$1)),[2]掉落汇总!$A$2:$A$871,M$1,[2]掉落汇总!$C$2:$C$871,$Q$1)+SUMIFS(OFFSET([2]掉落汇总!$C$2:$C$871,,MATCH($B292,[2]掉落汇总!$D$1:$M$1)),[2]掉落汇总!$A$2:$A$871,M$1,[2]掉落汇总!$C$2:$C$871,$Q$2)/$Q$3)*宝箱投放计算!L292</f>
        <v>0.14714469228074273</v>
      </c>
      <c r="N292">
        <f ca="1">(SUMIFS(OFFSET([2]掉落汇总!$C$2:$C$871,,MATCH($B292,[2]掉落汇总!$D$1:$M$1)),[2]掉落汇总!$A$2:$A$871,N$1,[2]掉落汇总!$C$2:$C$871,$Q$1)+SUMIFS(OFFSET([2]掉落汇总!$C$2:$C$871,,MATCH($B292,[2]掉落汇总!$D$1:$M$1)),[2]掉落汇总!$A$2:$A$871,N$1,[2]掉落汇总!$C$2:$C$871,$Q$2)/$Q$3)*宝箱投放计算!M292</f>
        <v>3.9341037619867215E-2</v>
      </c>
      <c r="O292">
        <f ca="1">(SUMIFS(OFFSET([2]掉落汇总!$C$2:$C$871,,MATCH($B292,[2]掉落汇总!$D$1:$M$1)),[2]掉落汇总!$A$2:$A$871,O$1,[2]掉落汇总!$C$2:$C$871,$Q$1)+SUMIFS(OFFSET([2]掉落汇总!$C$2:$C$871,,MATCH($B292,[2]掉落汇总!$D$1:$M$1)),[2]掉落汇总!$A$2:$A$871,O$1,[2]掉落汇总!$C$2:$C$871,$Q$2)/$Q$3)*宝箱投放计算!N292</f>
        <v>8.2982769549933721E-2</v>
      </c>
    </row>
    <row r="293" spans="1:15" x14ac:dyDescent="0.2">
      <c r="A293">
        <f>玩家成长时间线!A293</f>
        <v>292</v>
      </c>
      <c r="B293">
        <f>玩家成长时间线!B293</f>
        <v>10</v>
      </c>
      <c r="C293">
        <f ca="1">SUM($D$2:D293)</f>
        <v>730.24780486676877</v>
      </c>
      <c r="D293">
        <f t="shared" ca="1" si="4"/>
        <v>1.469129751420468</v>
      </c>
      <c r="E293">
        <f ca="1">(SUMIFS(OFFSET([2]掉落汇总!$C$2:$C$871,,MATCH($B293,[2]掉落汇总!$D$1:$M$1)),[2]掉落汇总!$A$2:$A$871,E$1,[2]掉落汇总!$C$2:$C$871,$Q$1)+SUMIFS(OFFSET([2]掉落汇总!$C$2:$C$871,,MATCH($B293,[2]掉落汇总!$D$1:$M$1)),[2]掉落汇总!$A$2:$A$871,E$1,[2]掉落汇总!$C$2:$C$871,$Q$2)/$Q$3)*宝箱投放计算!D293</f>
        <v>0.43140241977906357</v>
      </c>
      <c r="F293">
        <f ca="1">(SUMIFS(OFFSET([2]掉落汇总!$C$2:$C$871,,MATCH($B293,[2]掉落汇总!$D$1:$M$1)),[2]掉落汇总!$A$2:$A$871,F$1,[2]掉落汇总!$C$2:$C$871,$Q$1)+SUMIFS(OFFSET([2]掉落汇总!$C$2:$C$871,,MATCH($B293,[2]掉落汇总!$D$1:$M$1)),[2]掉落汇总!$A$2:$A$871,F$1,[2]掉落汇总!$C$2:$C$871,$Q$2)/$Q$3)*宝箱投放计算!E293</f>
        <v>0.61962134251290868</v>
      </c>
      <c r="G293">
        <f ca="1">(SUMIFS(OFFSET([2]掉落汇总!$C$2:$C$871,,MATCH($B293,[2]掉落汇总!$D$1:$M$1)),[2]掉落汇总!$A$2:$A$871,G$1,[2]掉落汇总!$C$2:$C$871,$Q$1)+SUMIFS(OFFSET([2]掉落汇总!$C$2:$C$871,,MATCH($B293,[2]掉落汇总!$D$1:$M$1)),[2]掉落汇总!$A$2:$A$871,G$1,[2]掉落汇总!$C$2:$C$871,$Q$2)/$Q$3)*宝箱投放计算!F293</f>
        <v>0</v>
      </c>
      <c r="H293">
        <f ca="1">(SUMIFS(OFFSET([2]掉落汇总!$C$2:$C$871,,MATCH($B293,[2]掉落汇总!$D$1:$M$1)),[2]掉落汇总!$A$2:$A$871,H$1,[2]掉落汇总!$C$2:$C$871,$Q$1)+SUMIFS(OFFSET([2]掉落汇总!$C$2:$C$871,,MATCH($B293,[2]掉落汇总!$D$1:$M$1)),[2]掉落汇总!$A$2:$A$871,H$1,[2]掉落汇总!$C$2:$C$871,$Q$2)/$Q$3)*宝箱投放计算!G293</f>
        <v>0</v>
      </c>
      <c r="I293">
        <f ca="1">(SUMIFS(OFFSET([2]掉落汇总!$C$2:$C$871,,MATCH($B293,[2]掉落汇总!$D$1:$M$1)),[2]掉落汇总!$A$2:$A$871,I$1,[2]掉落汇总!$C$2:$C$871,$Q$1)+SUMIFS(OFFSET([2]掉落汇总!$C$2:$C$871,,MATCH($B293,[2]掉落汇总!$D$1:$M$1)),[2]掉落汇总!$A$2:$A$871,I$1,[2]掉落汇总!$C$2:$C$871,$Q$2)/$Q$3)*宝箱投放计算!H293</f>
        <v>0</v>
      </c>
      <c r="J293">
        <f ca="1">(SUMIFS(OFFSET([2]掉落汇总!$C$2:$C$871,,MATCH($B293,[2]掉落汇总!$D$1:$M$1)),[2]掉落汇总!$A$2:$A$871,J$1,[2]掉落汇总!$C$2:$C$871,$Q$1)+SUMIFS(OFFSET([2]掉落汇总!$C$2:$C$871,,MATCH($B293,[2]掉落汇总!$D$1:$M$1)),[2]掉落汇总!$A$2:$A$871,J$1,[2]掉落汇总!$C$2:$C$871,$Q$2)/$Q$3)*宝箱投放计算!I293</f>
        <v>0</v>
      </c>
      <c r="K293">
        <f ca="1">(SUMIFS(OFFSET([2]掉落汇总!$C$2:$C$871,,MATCH($B293,[2]掉落汇总!$D$1:$M$1)),[2]掉落汇总!$A$2:$A$871,K$1,[2]掉落汇总!$C$2:$C$871,$Q$1)+SUMIFS(OFFSET([2]掉落汇总!$C$2:$C$871,,MATCH($B293,[2]掉落汇总!$D$1:$M$1)),[2]掉落汇总!$A$2:$A$871,K$1,[2]掉落汇总!$C$2:$C$871,$Q$2)/$Q$3)*宝箱投放计算!J293</f>
        <v>0</v>
      </c>
      <c r="L293">
        <f ca="1">(SUMIFS(OFFSET([2]掉落汇总!$C$2:$C$871,,MATCH($B293,[2]掉落汇总!$D$1:$M$1)),[2]掉落汇总!$A$2:$A$871,L$1,[2]掉落汇总!$C$2:$C$871,$Q$1)+SUMIFS(OFFSET([2]掉落汇总!$C$2:$C$871,,MATCH($B293,[2]掉落汇总!$D$1:$M$1)),[2]掉落汇总!$A$2:$A$871,L$1,[2]掉落汇总!$C$2:$C$871,$Q$2)/$Q$3)*宝箱投放计算!K293</f>
        <v>0.14863748967795209</v>
      </c>
      <c r="M293">
        <f ca="1">(SUMIFS(OFFSET([2]掉落汇总!$C$2:$C$871,,MATCH($B293,[2]掉落汇总!$D$1:$M$1)),[2]掉落汇总!$A$2:$A$871,M$1,[2]掉落汇总!$C$2:$C$871,$Q$1)+SUMIFS(OFFSET([2]掉落汇总!$C$2:$C$871,,MATCH($B293,[2]掉落汇总!$D$1:$M$1)),[2]掉落汇总!$A$2:$A$871,M$1,[2]掉落汇总!$C$2:$C$871,$Q$2)/$Q$3)*宝箱投放计算!L293</f>
        <v>0.14714469228074273</v>
      </c>
      <c r="N293">
        <f ca="1">(SUMIFS(OFFSET([2]掉落汇总!$C$2:$C$871,,MATCH($B293,[2]掉落汇总!$D$1:$M$1)),[2]掉落汇总!$A$2:$A$871,N$1,[2]掉落汇总!$C$2:$C$871,$Q$1)+SUMIFS(OFFSET([2]掉落汇总!$C$2:$C$871,,MATCH($B293,[2]掉落汇总!$D$1:$M$1)),[2]掉落汇总!$A$2:$A$871,N$1,[2]掉落汇总!$C$2:$C$871,$Q$2)/$Q$3)*宝箱投放计算!M293</f>
        <v>3.9341037619867215E-2</v>
      </c>
      <c r="O293">
        <f ca="1">(SUMIFS(OFFSET([2]掉落汇总!$C$2:$C$871,,MATCH($B293,[2]掉落汇总!$D$1:$M$1)),[2]掉落汇总!$A$2:$A$871,O$1,[2]掉落汇总!$C$2:$C$871,$Q$1)+SUMIFS(OFFSET([2]掉落汇总!$C$2:$C$871,,MATCH($B293,[2]掉落汇总!$D$1:$M$1)),[2]掉落汇总!$A$2:$A$871,O$1,[2]掉落汇总!$C$2:$C$871,$Q$2)/$Q$3)*宝箱投放计算!N293</f>
        <v>8.2982769549933721E-2</v>
      </c>
    </row>
    <row r="294" spans="1:15" x14ac:dyDescent="0.2">
      <c r="A294">
        <f>玩家成长时间线!A294</f>
        <v>293</v>
      </c>
      <c r="B294">
        <f>玩家成长时间线!B294</f>
        <v>10</v>
      </c>
      <c r="C294">
        <f ca="1">SUM($D$2:D294)</f>
        <v>731.68495145143493</v>
      </c>
      <c r="D294">
        <f t="shared" ca="1" si="4"/>
        <v>1.4371465846661282</v>
      </c>
      <c r="E294">
        <f ca="1">(SUMIFS(OFFSET([2]掉落汇总!$C$2:$C$871,,MATCH($B294,[2]掉落汇总!$D$1:$M$1)),[2]掉落汇总!$A$2:$A$871,E$1,[2]掉落汇总!$C$2:$C$871,$Q$1)+SUMIFS(OFFSET([2]掉落汇总!$C$2:$C$871,,MATCH($B294,[2]掉落汇总!$D$1:$M$1)),[2]掉落汇总!$A$2:$A$871,E$1,[2]掉落汇总!$C$2:$C$871,$Q$2)/$Q$3)*宝箱投放计算!D294</f>
        <v>0.39941925302472381</v>
      </c>
      <c r="F294">
        <f ca="1">(SUMIFS(OFFSET([2]掉落汇总!$C$2:$C$871,,MATCH($B294,[2]掉落汇总!$D$1:$M$1)),[2]掉落汇总!$A$2:$A$871,F$1,[2]掉落汇总!$C$2:$C$871,$Q$1)+SUMIFS(OFFSET([2]掉落汇总!$C$2:$C$871,,MATCH($B294,[2]掉落汇总!$D$1:$M$1)),[2]掉落汇总!$A$2:$A$871,F$1,[2]掉落汇总!$C$2:$C$871,$Q$2)/$Q$3)*宝箱投放计算!E294</f>
        <v>0.61962134251290868</v>
      </c>
      <c r="G294">
        <f ca="1">(SUMIFS(OFFSET([2]掉落汇总!$C$2:$C$871,,MATCH($B294,[2]掉落汇总!$D$1:$M$1)),[2]掉落汇总!$A$2:$A$871,G$1,[2]掉落汇总!$C$2:$C$871,$Q$1)+SUMIFS(OFFSET([2]掉落汇总!$C$2:$C$871,,MATCH($B294,[2]掉落汇总!$D$1:$M$1)),[2]掉落汇总!$A$2:$A$871,G$1,[2]掉落汇总!$C$2:$C$871,$Q$2)/$Q$3)*宝箱投放计算!F294</f>
        <v>0</v>
      </c>
      <c r="H294">
        <f ca="1">(SUMIFS(OFFSET([2]掉落汇总!$C$2:$C$871,,MATCH($B294,[2]掉落汇总!$D$1:$M$1)),[2]掉落汇总!$A$2:$A$871,H$1,[2]掉落汇总!$C$2:$C$871,$Q$1)+SUMIFS(OFFSET([2]掉落汇总!$C$2:$C$871,,MATCH($B294,[2]掉落汇总!$D$1:$M$1)),[2]掉落汇总!$A$2:$A$871,H$1,[2]掉落汇总!$C$2:$C$871,$Q$2)/$Q$3)*宝箱投放计算!G294</f>
        <v>0</v>
      </c>
      <c r="I294">
        <f ca="1">(SUMIFS(OFFSET([2]掉落汇总!$C$2:$C$871,,MATCH($B294,[2]掉落汇总!$D$1:$M$1)),[2]掉落汇总!$A$2:$A$871,I$1,[2]掉落汇总!$C$2:$C$871,$Q$1)+SUMIFS(OFFSET([2]掉落汇总!$C$2:$C$871,,MATCH($B294,[2]掉落汇总!$D$1:$M$1)),[2]掉落汇总!$A$2:$A$871,I$1,[2]掉落汇总!$C$2:$C$871,$Q$2)/$Q$3)*宝箱投放计算!H294</f>
        <v>0</v>
      </c>
      <c r="J294">
        <f ca="1">(SUMIFS(OFFSET([2]掉落汇总!$C$2:$C$871,,MATCH($B294,[2]掉落汇总!$D$1:$M$1)),[2]掉落汇总!$A$2:$A$871,J$1,[2]掉落汇总!$C$2:$C$871,$Q$1)+SUMIFS(OFFSET([2]掉落汇总!$C$2:$C$871,,MATCH($B294,[2]掉落汇总!$D$1:$M$1)),[2]掉落汇总!$A$2:$A$871,J$1,[2]掉落汇总!$C$2:$C$871,$Q$2)/$Q$3)*宝箱投放计算!I294</f>
        <v>0</v>
      </c>
      <c r="K294">
        <f ca="1">(SUMIFS(OFFSET([2]掉落汇总!$C$2:$C$871,,MATCH($B294,[2]掉落汇总!$D$1:$M$1)),[2]掉落汇总!$A$2:$A$871,K$1,[2]掉落汇总!$C$2:$C$871,$Q$1)+SUMIFS(OFFSET([2]掉落汇总!$C$2:$C$871,,MATCH($B294,[2]掉落汇总!$D$1:$M$1)),[2]掉落汇总!$A$2:$A$871,K$1,[2]掉落汇总!$C$2:$C$871,$Q$2)/$Q$3)*宝箱投放计算!J294</f>
        <v>0</v>
      </c>
      <c r="L294">
        <f ca="1">(SUMIFS(OFFSET([2]掉落汇总!$C$2:$C$871,,MATCH($B294,[2]掉落汇总!$D$1:$M$1)),[2]掉落汇总!$A$2:$A$871,L$1,[2]掉落汇总!$C$2:$C$871,$Q$1)+SUMIFS(OFFSET([2]掉落汇总!$C$2:$C$871,,MATCH($B294,[2]掉落汇总!$D$1:$M$1)),[2]掉落汇总!$A$2:$A$871,L$1,[2]掉落汇总!$C$2:$C$871,$Q$2)/$Q$3)*宝箱投放计算!K294</f>
        <v>0.14863748967795209</v>
      </c>
      <c r="M294">
        <f ca="1">(SUMIFS(OFFSET([2]掉落汇总!$C$2:$C$871,,MATCH($B294,[2]掉落汇总!$D$1:$M$1)),[2]掉落汇总!$A$2:$A$871,M$1,[2]掉落汇总!$C$2:$C$871,$Q$1)+SUMIFS(OFFSET([2]掉落汇总!$C$2:$C$871,,MATCH($B294,[2]掉落汇总!$D$1:$M$1)),[2]掉落汇总!$A$2:$A$871,M$1,[2]掉落汇总!$C$2:$C$871,$Q$2)/$Q$3)*宝箱投放计算!L294</f>
        <v>0.14714469228074273</v>
      </c>
      <c r="N294">
        <f ca="1">(SUMIFS(OFFSET([2]掉落汇总!$C$2:$C$871,,MATCH($B294,[2]掉落汇总!$D$1:$M$1)),[2]掉落汇总!$A$2:$A$871,N$1,[2]掉落汇总!$C$2:$C$871,$Q$1)+SUMIFS(OFFSET([2]掉落汇总!$C$2:$C$871,,MATCH($B294,[2]掉落汇总!$D$1:$M$1)),[2]掉落汇总!$A$2:$A$871,N$1,[2]掉落汇总!$C$2:$C$871,$Q$2)/$Q$3)*宝箱投放计算!M294</f>
        <v>3.9341037619867215E-2</v>
      </c>
      <c r="O294">
        <f ca="1">(SUMIFS(OFFSET([2]掉落汇总!$C$2:$C$871,,MATCH($B294,[2]掉落汇总!$D$1:$M$1)),[2]掉落汇总!$A$2:$A$871,O$1,[2]掉落汇总!$C$2:$C$871,$Q$1)+SUMIFS(OFFSET([2]掉落汇总!$C$2:$C$871,,MATCH($B294,[2]掉落汇总!$D$1:$M$1)),[2]掉落汇总!$A$2:$A$871,O$1,[2]掉落汇总!$C$2:$C$871,$Q$2)/$Q$3)*宝箱投放计算!N294</f>
        <v>8.2982769549933721E-2</v>
      </c>
    </row>
    <row r="295" spans="1:15" x14ac:dyDescent="0.2">
      <c r="A295">
        <f>玩家成长时间线!A295</f>
        <v>294</v>
      </c>
      <c r="B295">
        <f>玩家成长时间线!B295</f>
        <v>8</v>
      </c>
      <c r="C295">
        <f ca="1">SUM($D$2:D295)</f>
        <v>735.01726308073046</v>
      </c>
      <c r="D295">
        <f t="shared" ca="1" si="4"/>
        <v>3.3323116292954769</v>
      </c>
      <c r="E295">
        <f ca="1">(SUMIFS(OFFSET([2]掉落汇总!$C$2:$C$871,,MATCH($B295,[2]掉落汇总!$D$1:$M$1)),[2]掉落汇总!$A$2:$A$871,E$1,[2]掉落汇总!$C$2:$C$871,$Q$1)+SUMIFS(OFFSET([2]掉落汇总!$C$2:$C$871,,MATCH($B295,[2]掉落汇总!$D$1:$M$1)),[2]掉落汇总!$A$2:$A$871,E$1,[2]掉落汇总!$C$2:$C$871,$Q$2)/$Q$3)*宝箱投放计算!D295</f>
        <v>0.41240769230769231</v>
      </c>
      <c r="F295">
        <f ca="1">(SUMIFS(OFFSET([2]掉落汇总!$C$2:$C$871,,MATCH($B295,[2]掉落汇总!$D$1:$M$1)),[2]掉落汇总!$A$2:$A$871,F$1,[2]掉落汇总!$C$2:$C$871,$Q$1)+SUMIFS(OFFSET([2]掉落汇总!$C$2:$C$871,,MATCH($B295,[2]掉落汇总!$D$1:$M$1)),[2]掉落汇总!$A$2:$A$871,F$1,[2]掉落汇总!$C$2:$C$871,$Q$2)/$Q$3)*宝箱投放计算!E295</f>
        <v>0.49569707401032698</v>
      </c>
      <c r="G295">
        <f ca="1">(SUMIFS(OFFSET([2]掉落汇总!$C$2:$C$871,,MATCH($B295,[2]掉落汇总!$D$1:$M$1)),[2]掉落汇总!$A$2:$A$871,G$1,[2]掉落汇总!$C$2:$C$871,$Q$1)+SUMIFS(OFFSET([2]掉落汇总!$C$2:$C$871,,MATCH($B295,[2]掉落汇总!$D$1:$M$1)),[2]掉落汇总!$A$2:$A$871,G$1,[2]掉落汇总!$C$2:$C$871,$Q$2)/$Q$3)*宝箱投放计算!F295</f>
        <v>1.0190452324270141</v>
      </c>
      <c r="H295">
        <f ca="1">(SUMIFS(OFFSET([2]掉落汇总!$C$2:$C$871,,MATCH($B295,[2]掉落汇总!$D$1:$M$1)),[2]掉落汇总!$A$2:$A$871,H$1,[2]掉落汇总!$C$2:$C$871,$Q$1)+SUMIFS(OFFSET([2]掉落汇总!$C$2:$C$871,,MATCH($B295,[2]掉落汇总!$D$1:$M$1)),[2]掉落汇总!$A$2:$A$871,H$1,[2]掉落汇总!$C$2:$C$871,$Q$2)/$Q$3)*宝箱投放计算!G295</f>
        <v>0</v>
      </c>
      <c r="I295">
        <f ca="1">(SUMIFS(OFFSET([2]掉落汇总!$C$2:$C$871,,MATCH($B295,[2]掉落汇总!$D$1:$M$1)),[2]掉落汇总!$A$2:$A$871,I$1,[2]掉落汇总!$C$2:$C$871,$Q$1)+SUMIFS(OFFSET([2]掉落汇总!$C$2:$C$871,,MATCH($B295,[2]掉落汇总!$D$1:$M$1)),[2]掉落汇总!$A$2:$A$871,I$1,[2]掉落汇总!$C$2:$C$871,$Q$2)/$Q$3)*宝箱投放计算!H295</f>
        <v>0.98705564142194746</v>
      </c>
      <c r="J295">
        <f ca="1">(SUMIFS(OFFSET([2]掉落汇总!$C$2:$C$871,,MATCH($B295,[2]掉落汇总!$D$1:$M$1)),[2]掉落汇总!$A$2:$A$871,J$1,[2]掉落汇总!$C$2:$C$871,$Q$1)+SUMIFS(OFFSET([2]掉落汇总!$C$2:$C$871,,MATCH($B295,[2]掉落汇总!$D$1:$M$1)),[2]掉落汇总!$A$2:$A$871,J$1,[2]掉落汇总!$C$2:$C$871,$Q$2)/$Q$3)*宝箱投放计算!I295</f>
        <v>0</v>
      </c>
      <c r="K295">
        <f ca="1">(SUMIFS(OFFSET([2]掉落汇总!$C$2:$C$871,,MATCH($B295,[2]掉落汇总!$D$1:$M$1)),[2]掉落汇总!$A$2:$A$871,K$1,[2]掉落汇总!$C$2:$C$871,$Q$1)+SUMIFS(OFFSET([2]掉落汇总!$C$2:$C$871,,MATCH($B295,[2]掉落汇总!$D$1:$M$1)),[2]掉落汇总!$A$2:$A$871,K$1,[2]掉落汇总!$C$2:$C$871,$Q$2)/$Q$3)*宝箱投放计算!J295</f>
        <v>0</v>
      </c>
      <c r="L295">
        <f ca="1">(SUMIFS(OFFSET([2]掉落汇总!$C$2:$C$871,,MATCH($B295,[2]掉落汇总!$D$1:$M$1)),[2]掉落汇总!$A$2:$A$871,L$1,[2]掉落汇总!$C$2:$C$871,$Q$1)+SUMIFS(OFFSET([2]掉落汇总!$C$2:$C$871,,MATCH($B295,[2]掉落汇总!$D$1:$M$1)),[2]掉落汇总!$A$2:$A$871,L$1,[2]掉落汇总!$C$2:$C$871,$Q$2)/$Q$3)*宝箱投放计算!K295</f>
        <v>0.14863748967795209</v>
      </c>
      <c r="M295">
        <f ca="1">(SUMIFS(OFFSET([2]掉落汇总!$C$2:$C$871,,MATCH($B295,[2]掉落汇总!$D$1:$M$1)),[2]掉落汇总!$A$2:$A$871,M$1,[2]掉落汇总!$C$2:$C$871,$Q$1)+SUMIFS(OFFSET([2]掉落汇总!$C$2:$C$871,,MATCH($B295,[2]掉落汇总!$D$1:$M$1)),[2]掉落汇总!$A$2:$A$871,M$1,[2]掉落汇总!$C$2:$C$871,$Q$2)/$Q$3)*宝箱投放计算!L295</f>
        <v>0.14714469228074273</v>
      </c>
      <c r="N295">
        <f ca="1">(SUMIFS(OFFSET([2]掉落汇总!$C$2:$C$871,,MATCH($B295,[2]掉落汇总!$D$1:$M$1)),[2]掉落汇总!$A$2:$A$871,N$1,[2]掉落汇总!$C$2:$C$871,$Q$1)+SUMIFS(OFFSET([2]掉落汇总!$C$2:$C$871,,MATCH($B295,[2]掉落汇总!$D$1:$M$1)),[2]掉落汇总!$A$2:$A$871,N$1,[2]掉落汇总!$C$2:$C$871,$Q$2)/$Q$3)*宝箱投放计算!M295</f>
        <v>3.9341037619867215E-2</v>
      </c>
      <c r="O295">
        <f ca="1">(SUMIFS(OFFSET([2]掉落汇总!$C$2:$C$871,,MATCH($B295,[2]掉落汇总!$D$1:$M$1)),[2]掉落汇总!$A$2:$A$871,O$1,[2]掉落汇总!$C$2:$C$871,$Q$1)+SUMIFS(OFFSET([2]掉落汇总!$C$2:$C$871,,MATCH($B295,[2]掉落汇总!$D$1:$M$1)),[2]掉落汇总!$A$2:$A$871,O$1,[2]掉落汇总!$C$2:$C$871,$Q$2)/$Q$3)*宝箱投放计算!N295</f>
        <v>8.2982769549933721E-2</v>
      </c>
    </row>
    <row r="296" spans="1:15" x14ac:dyDescent="0.2">
      <c r="A296">
        <f>玩家成长时间线!A296</f>
        <v>295</v>
      </c>
      <c r="B296">
        <f>玩家成长时间线!B296</f>
        <v>8</v>
      </c>
      <c r="C296">
        <f ca="1">SUM($D$2:D296)</f>
        <v>736.34520460540773</v>
      </c>
      <c r="D296">
        <f t="shared" ca="1" si="4"/>
        <v>1.3279415246772841</v>
      </c>
      <c r="E296">
        <f ca="1">(SUMIFS(OFFSET([2]掉落汇总!$C$2:$C$871,,MATCH($B296,[2]掉落汇总!$D$1:$M$1)),[2]掉落汇总!$A$2:$A$871,E$1,[2]掉落汇总!$C$2:$C$871,$Q$1)+SUMIFS(OFFSET([2]掉落汇总!$C$2:$C$871,,MATCH($B296,[2]掉落汇总!$D$1:$M$1)),[2]掉落汇总!$A$2:$A$871,E$1,[2]掉落汇总!$C$2:$C$871,$Q$2)/$Q$3)*宝箱投放计算!D296</f>
        <v>0.41413846153846151</v>
      </c>
      <c r="F296">
        <f ca="1">(SUMIFS(OFFSET([2]掉落汇总!$C$2:$C$871,,MATCH($B296,[2]掉落汇总!$D$1:$M$1)),[2]掉落汇总!$A$2:$A$871,F$1,[2]掉落汇总!$C$2:$C$871,$Q$1)+SUMIFS(OFFSET([2]掉落汇总!$C$2:$C$871,,MATCH($B296,[2]掉落汇总!$D$1:$M$1)),[2]掉落汇总!$A$2:$A$871,F$1,[2]掉落汇总!$C$2:$C$871,$Q$2)/$Q$3)*宝箱投放计算!E296</f>
        <v>0.49569707401032698</v>
      </c>
      <c r="G296">
        <f ca="1">(SUMIFS(OFFSET([2]掉落汇总!$C$2:$C$871,,MATCH($B296,[2]掉落汇总!$D$1:$M$1)),[2]掉落汇总!$A$2:$A$871,G$1,[2]掉落汇总!$C$2:$C$871,$Q$1)+SUMIFS(OFFSET([2]掉落汇总!$C$2:$C$871,,MATCH($B296,[2]掉落汇总!$D$1:$M$1)),[2]掉落汇总!$A$2:$A$871,G$1,[2]掉落汇总!$C$2:$C$871,$Q$2)/$Q$3)*宝箱投放计算!F296</f>
        <v>0</v>
      </c>
      <c r="H296">
        <f ca="1">(SUMIFS(OFFSET([2]掉落汇总!$C$2:$C$871,,MATCH($B296,[2]掉落汇总!$D$1:$M$1)),[2]掉落汇总!$A$2:$A$871,H$1,[2]掉落汇总!$C$2:$C$871,$Q$1)+SUMIFS(OFFSET([2]掉落汇总!$C$2:$C$871,,MATCH($B296,[2]掉落汇总!$D$1:$M$1)),[2]掉落汇总!$A$2:$A$871,H$1,[2]掉落汇总!$C$2:$C$871,$Q$2)/$Q$3)*宝箱投放计算!G296</f>
        <v>0</v>
      </c>
      <c r="I296">
        <f ca="1">(SUMIFS(OFFSET([2]掉落汇总!$C$2:$C$871,,MATCH($B296,[2]掉落汇总!$D$1:$M$1)),[2]掉落汇总!$A$2:$A$871,I$1,[2]掉落汇总!$C$2:$C$871,$Q$1)+SUMIFS(OFFSET([2]掉落汇总!$C$2:$C$871,,MATCH($B296,[2]掉落汇总!$D$1:$M$1)),[2]掉落汇总!$A$2:$A$871,I$1,[2]掉落汇总!$C$2:$C$871,$Q$2)/$Q$3)*宝箱投放计算!H296</f>
        <v>0</v>
      </c>
      <c r="J296">
        <f ca="1">(SUMIFS(OFFSET([2]掉落汇总!$C$2:$C$871,,MATCH($B296,[2]掉落汇总!$D$1:$M$1)),[2]掉落汇总!$A$2:$A$871,J$1,[2]掉落汇总!$C$2:$C$871,$Q$1)+SUMIFS(OFFSET([2]掉落汇总!$C$2:$C$871,,MATCH($B296,[2]掉落汇总!$D$1:$M$1)),[2]掉落汇总!$A$2:$A$871,J$1,[2]掉落汇总!$C$2:$C$871,$Q$2)/$Q$3)*宝箱投放计算!I296</f>
        <v>0</v>
      </c>
      <c r="K296">
        <f ca="1">(SUMIFS(OFFSET([2]掉落汇总!$C$2:$C$871,,MATCH($B296,[2]掉落汇总!$D$1:$M$1)),[2]掉落汇总!$A$2:$A$871,K$1,[2]掉落汇总!$C$2:$C$871,$Q$1)+SUMIFS(OFFSET([2]掉落汇总!$C$2:$C$871,,MATCH($B296,[2]掉落汇总!$D$1:$M$1)),[2]掉落汇总!$A$2:$A$871,K$1,[2]掉落汇总!$C$2:$C$871,$Q$2)/$Q$3)*宝箱投放计算!J296</f>
        <v>0</v>
      </c>
      <c r="L296">
        <f ca="1">(SUMIFS(OFFSET([2]掉落汇总!$C$2:$C$871,,MATCH($B296,[2]掉落汇总!$D$1:$M$1)),[2]掉落汇总!$A$2:$A$871,L$1,[2]掉落汇总!$C$2:$C$871,$Q$1)+SUMIFS(OFFSET([2]掉落汇总!$C$2:$C$871,,MATCH($B296,[2]掉落汇总!$D$1:$M$1)),[2]掉落汇总!$A$2:$A$871,L$1,[2]掉落汇总!$C$2:$C$871,$Q$2)/$Q$3)*宝箱投放计算!K296</f>
        <v>0.14863748967795209</v>
      </c>
      <c r="M296">
        <f ca="1">(SUMIFS(OFFSET([2]掉落汇总!$C$2:$C$871,,MATCH($B296,[2]掉落汇总!$D$1:$M$1)),[2]掉落汇总!$A$2:$A$871,M$1,[2]掉落汇总!$C$2:$C$871,$Q$1)+SUMIFS(OFFSET([2]掉落汇总!$C$2:$C$871,,MATCH($B296,[2]掉落汇总!$D$1:$M$1)),[2]掉落汇总!$A$2:$A$871,M$1,[2]掉落汇总!$C$2:$C$871,$Q$2)/$Q$3)*宝箱投放计算!L296</f>
        <v>0.14714469228074273</v>
      </c>
      <c r="N296">
        <f ca="1">(SUMIFS(OFFSET([2]掉落汇总!$C$2:$C$871,,MATCH($B296,[2]掉落汇总!$D$1:$M$1)),[2]掉落汇总!$A$2:$A$871,N$1,[2]掉落汇总!$C$2:$C$871,$Q$1)+SUMIFS(OFFSET([2]掉落汇总!$C$2:$C$871,,MATCH($B296,[2]掉落汇总!$D$1:$M$1)),[2]掉落汇总!$A$2:$A$871,N$1,[2]掉落汇总!$C$2:$C$871,$Q$2)/$Q$3)*宝箱投放计算!M296</f>
        <v>3.9341037619867215E-2</v>
      </c>
      <c r="O296">
        <f ca="1">(SUMIFS(OFFSET([2]掉落汇总!$C$2:$C$871,,MATCH($B296,[2]掉落汇总!$D$1:$M$1)),[2]掉落汇总!$A$2:$A$871,O$1,[2]掉落汇总!$C$2:$C$871,$Q$1)+SUMIFS(OFFSET([2]掉落汇总!$C$2:$C$871,,MATCH($B296,[2]掉落汇总!$D$1:$M$1)),[2]掉落汇总!$A$2:$A$871,O$1,[2]掉落汇总!$C$2:$C$871,$Q$2)/$Q$3)*宝箱投放计算!N296</f>
        <v>8.2982769549933721E-2</v>
      </c>
    </row>
    <row r="297" spans="1:15" x14ac:dyDescent="0.2">
      <c r="A297">
        <f>玩家成长时间线!A297</f>
        <v>296</v>
      </c>
      <c r="B297">
        <f>玩家成长时间线!B297</f>
        <v>8</v>
      </c>
      <c r="C297">
        <f ca="1">SUM($D$2:D297)</f>
        <v>737.70949228393113</v>
      </c>
      <c r="D297">
        <f t="shared" ca="1" si="4"/>
        <v>1.3642876785234381</v>
      </c>
      <c r="E297">
        <f ca="1">(SUMIFS(OFFSET([2]掉落汇总!$C$2:$C$871,,MATCH($B297,[2]掉落汇总!$D$1:$M$1)),[2]掉落汇总!$A$2:$A$871,E$1,[2]掉落汇总!$C$2:$C$871,$Q$1)+SUMIFS(OFFSET([2]掉落汇总!$C$2:$C$871,,MATCH($B297,[2]掉落汇总!$D$1:$M$1)),[2]掉落汇总!$A$2:$A$871,E$1,[2]掉落汇总!$C$2:$C$871,$Q$2)/$Q$3)*宝箱投放计算!D297</f>
        <v>0.45048461538461532</v>
      </c>
      <c r="F297">
        <f ca="1">(SUMIFS(OFFSET([2]掉落汇总!$C$2:$C$871,,MATCH($B297,[2]掉落汇总!$D$1:$M$1)),[2]掉落汇总!$A$2:$A$871,F$1,[2]掉落汇总!$C$2:$C$871,$Q$1)+SUMIFS(OFFSET([2]掉落汇总!$C$2:$C$871,,MATCH($B297,[2]掉落汇总!$D$1:$M$1)),[2]掉落汇总!$A$2:$A$871,F$1,[2]掉落汇总!$C$2:$C$871,$Q$2)/$Q$3)*宝箱投放计算!E297</f>
        <v>0.49569707401032698</v>
      </c>
      <c r="G297">
        <f ca="1">(SUMIFS(OFFSET([2]掉落汇总!$C$2:$C$871,,MATCH($B297,[2]掉落汇总!$D$1:$M$1)),[2]掉落汇总!$A$2:$A$871,G$1,[2]掉落汇总!$C$2:$C$871,$Q$1)+SUMIFS(OFFSET([2]掉落汇总!$C$2:$C$871,,MATCH($B297,[2]掉落汇总!$D$1:$M$1)),[2]掉落汇总!$A$2:$A$871,G$1,[2]掉落汇总!$C$2:$C$871,$Q$2)/$Q$3)*宝箱投放计算!F297</f>
        <v>0</v>
      </c>
      <c r="H297">
        <f ca="1">(SUMIFS(OFFSET([2]掉落汇总!$C$2:$C$871,,MATCH($B297,[2]掉落汇总!$D$1:$M$1)),[2]掉落汇总!$A$2:$A$871,H$1,[2]掉落汇总!$C$2:$C$871,$Q$1)+SUMIFS(OFFSET([2]掉落汇总!$C$2:$C$871,,MATCH($B297,[2]掉落汇总!$D$1:$M$1)),[2]掉落汇总!$A$2:$A$871,H$1,[2]掉落汇总!$C$2:$C$871,$Q$2)/$Q$3)*宝箱投放计算!G297</f>
        <v>0</v>
      </c>
      <c r="I297">
        <f ca="1">(SUMIFS(OFFSET([2]掉落汇总!$C$2:$C$871,,MATCH($B297,[2]掉落汇总!$D$1:$M$1)),[2]掉落汇总!$A$2:$A$871,I$1,[2]掉落汇总!$C$2:$C$871,$Q$1)+SUMIFS(OFFSET([2]掉落汇总!$C$2:$C$871,,MATCH($B297,[2]掉落汇总!$D$1:$M$1)),[2]掉落汇总!$A$2:$A$871,I$1,[2]掉落汇总!$C$2:$C$871,$Q$2)/$Q$3)*宝箱投放计算!H297</f>
        <v>0</v>
      </c>
      <c r="J297">
        <f ca="1">(SUMIFS(OFFSET([2]掉落汇总!$C$2:$C$871,,MATCH($B297,[2]掉落汇总!$D$1:$M$1)),[2]掉落汇总!$A$2:$A$871,J$1,[2]掉落汇总!$C$2:$C$871,$Q$1)+SUMIFS(OFFSET([2]掉落汇总!$C$2:$C$871,,MATCH($B297,[2]掉落汇总!$D$1:$M$1)),[2]掉落汇总!$A$2:$A$871,J$1,[2]掉落汇总!$C$2:$C$871,$Q$2)/$Q$3)*宝箱投放计算!I297</f>
        <v>0</v>
      </c>
      <c r="K297">
        <f ca="1">(SUMIFS(OFFSET([2]掉落汇总!$C$2:$C$871,,MATCH($B297,[2]掉落汇总!$D$1:$M$1)),[2]掉落汇总!$A$2:$A$871,K$1,[2]掉落汇总!$C$2:$C$871,$Q$1)+SUMIFS(OFFSET([2]掉落汇总!$C$2:$C$871,,MATCH($B297,[2]掉落汇总!$D$1:$M$1)),[2]掉落汇总!$A$2:$A$871,K$1,[2]掉落汇总!$C$2:$C$871,$Q$2)/$Q$3)*宝箱投放计算!J297</f>
        <v>0</v>
      </c>
      <c r="L297">
        <f ca="1">(SUMIFS(OFFSET([2]掉落汇总!$C$2:$C$871,,MATCH($B297,[2]掉落汇总!$D$1:$M$1)),[2]掉落汇总!$A$2:$A$871,L$1,[2]掉落汇总!$C$2:$C$871,$Q$1)+SUMIFS(OFFSET([2]掉落汇总!$C$2:$C$871,,MATCH($B297,[2]掉落汇总!$D$1:$M$1)),[2]掉落汇总!$A$2:$A$871,L$1,[2]掉落汇总!$C$2:$C$871,$Q$2)/$Q$3)*宝箱投放计算!K297</f>
        <v>0.14863748967795209</v>
      </c>
      <c r="M297">
        <f ca="1">(SUMIFS(OFFSET([2]掉落汇总!$C$2:$C$871,,MATCH($B297,[2]掉落汇总!$D$1:$M$1)),[2]掉落汇总!$A$2:$A$871,M$1,[2]掉落汇总!$C$2:$C$871,$Q$1)+SUMIFS(OFFSET([2]掉落汇总!$C$2:$C$871,,MATCH($B297,[2]掉落汇总!$D$1:$M$1)),[2]掉落汇总!$A$2:$A$871,M$1,[2]掉落汇总!$C$2:$C$871,$Q$2)/$Q$3)*宝箱投放计算!L297</f>
        <v>0.14714469228074273</v>
      </c>
      <c r="N297">
        <f ca="1">(SUMIFS(OFFSET([2]掉落汇总!$C$2:$C$871,,MATCH($B297,[2]掉落汇总!$D$1:$M$1)),[2]掉落汇总!$A$2:$A$871,N$1,[2]掉落汇总!$C$2:$C$871,$Q$1)+SUMIFS(OFFSET([2]掉落汇总!$C$2:$C$871,,MATCH($B297,[2]掉落汇总!$D$1:$M$1)),[2]掉落汇总!$A$2:$A$871,N$1,[2]掉落汇总!$C$2:$C$871,$Q$2)/$Q$3)*宝箱投放计算!M297</f>
        <v>3.9341037619867215E-2</v>
      </c>
      <c r="O297">
        <f ca="1">(SUMIFS(OFFSET([2]掉落汇总!$C$2:$C$871,,MATCH($B297,[2]掉落汇总!$D$1:$M$1)),[2]掉落汇总!$A$2:$A$871,O$1,[2]掉落汇总!$C$2:$C$871,$Q$1)+SUMIFS(OFFSET([2]掉落汇总!$C$2:$C$871,,MATCH($B297,[2]掉落汇总!$D$1:$M$1)),[2]掉落汇总!$A$2:$A$871,O$1,[2]掉落汇总!$C$2:$C$871,$Q$2)/$Q$3)*宝箱投放计算!N297</f>
        <v>8.2982769549933721E-2</v>
      </c>
    </row>
    <row r="298" spans="1:15" x14ac:dyDescent="0.2">
      <c r="A298">
        <f>玩家成长时间线!A298</f>
        <v>297</v>
      </c>
      <c r="B298">
        <f>玩家成长时间线!B298</f>
        <v>9</v>
      </c>
      <c r="C298">
        <f ca="1">SUM($D$2:D298)</f>
        <v>743.5517685335717</v>
      </c>
      <c r="D298">
        <f t="shared" ca="1" si="4"/>
        <v>5.8422762496405918</v>
      </c>
      <c r="E298">
        <f ca="1">(SUMIFS(OFFSET([2]掉落汇总!$C$2:$C$871,,MATCH($B298,[2]掉落汇总!$D$1:$M$1)),[2]掉落汇总!$A$2:$A$871,E$1,[2]掉落汇总!$C$2:$C$871,$Q$1)+SUMIFS(OFFSET([2]掉落汇总!$C$2:$C$871,,MATCH($B298,[2]掉落汇总!$D$1:$M$1)),[2]掉落汇总!$A$2:$A$871,E$1,[2]掉落汇总!$C$2:$C$871,$Q$2)/$Q$3)*宝箱投放计算!D298</f>
        <v>0.4209901853871319</v>
      </c>
      <c r="F298">
        <f ca="1">(SUMIFS(OFFSET([2]掉落汇总!$C$2:$C$871,,MATCH($B298,[2]掉落汇总!$D$1:$M$1)),[2]掉落汇总!$A$2:$A$871,F$1,[2]掉落汇总!$C$2:$C$871,$Q$1)+SUMIFS(OFFSET([2]掉落汇总!$C$2:$C$871,,MATCH($B298,[2]掉落汇总!$D$1:$M$1)),[2]掉落汇总!$A$2:$A$871,F$1,[2]掉落汇总!$C$2:$C$871,$Q$2)/$Q$3)*宝箱投放计算!E298</f>
        <v>0.61962134251290868</v>
      </c>
      <c r="G298">
        <f ca="1">(SUMIFS(OFFSET([2]掉落汇总!$C$2:$C$871,,MATCH($B298,[2]掉落汇总!$D$1:$M$1)),[2]掉落汇总!$A$2:$A$871,G$1,[2]掉落汇总!$C$2:$C$871,$Q$1)+SUMIFS(OFFSET([2]掉落汇总!$C$2:$C$871,,MATCH($B298,[2]掉落汇总!$D$1:$M$1)),[2]掉落汇总!$A$2:$A$871,G$1,[2]掉落汇总!$C$2:$C$871,$Q$2)/$Q$3)*宝箱投放计算!F298</f>
        <v>0</v>
      </c>
      <c r="H298">
        <f ca="1">(SUMIFS(OFFSET([2]掉落汇总!$C$2:$C$871,,MATCH($B298,[2]掉落汇总!$D$1:$M$1)),[2]掉落汇总!$A$2:$A$871,H$1,[2]掉落汇总!$C$2:$C$871,$Q$1)+SUMIFS(OFFSET([2]掉落汇总!$C$2:$C$871,,MATCH($B298,[2]掉落汇总!$D$1:$M$1)),[2]掉落汇总!$A$2:$A$871,H$1,[2]掉落汇总!$C$2:$C$871,$Q$2)/$Q$3)*宝箱投放计算!G298</f>
        <v>0</v>
      </c>
      <c r="I298">
        <f ca="1">(SUMIFS(OFFSET([2]掉落汇总!$C$2:$C$871,,MATCH($B298,[2]掉落汇总!$D$1:$M$1)),[2]掉落汇总!$A$2:$A$871,I$1,[2]掉落汇总!$C$2:$C$871,$Q$1)+SUMIFS(OFFSET([2]掉落汇总!$C$2:$C$871,,MATCH($B298,[2]掉落汇总!$D$1:$M$1)),[2]掉落汇总!$A$2:$A$871,I$1,[2]掉落汇总!$C$2:$C$871,$Q$2)/$Q$3)*宝箱投放计算!H298</f>
        <v>0.89605873261205571</v>
      </c>
      <c r="J298">
        <f ca="1">(SUMIFS(OFFSET([2]掉落汇总!$C$2:$C$871,,MATCH($B298,[2]掉落汇总!$D$1:$M$1)),[2]掉落汇总!$A$2:$A$871,J$1,[2]掉落汇总!$C$2:$C$871,$Q$1)+SUMIFS(OFFSET([2]掉落汇总!$C$2:$C$871,,MATCH($B298,[2]掉落汇总!$D$1:$M$1)),[2]掉落汇总!$A$2:$A$871,J$1,[2]掉落汇总!$C$2:$C$871,$Q$2)/$Q$3)*宝箱投放计算!I298</f>
        <v>3.4874999999999998</v>
      </c>
      <c r="K298">
        <f ca="1">(SUMIFS(OFFSET([2]掉落汇总!$C$2:$C$871,,MATCH($B298,[2]掉落汇总!$D$1:$M$1)),[2]掉落汇总!$A$2:$A$871,K$1,[2]掉落汇总!$C$2:$C$871,$Q$1)+SUMIFS(OFFSET([2]掉落汇总!$C$2:$C$871,,MATCH($B298,[2]掉落汇总!$D$1:$M$1)),[2]掉落汇总!$A$2:$A$871,K$1,[2]掉落汇总!$C$2:$C$871,$Q$2)/$Q$3)*宝箱投放计算!J298</f>
        <v>0</v>
      </c>
      <c r="L298">
        <f ca="1">(SUMIFS(OFFSET([2]掉落汇总!$C$2:$C$871,,MATCH($B298,[2]掉落汇总!$D$1:$M$1)),[2]掉落汇总!$A$2:$A$871,L$1,[2]掉落汇总!$C$2:$C$871,$Q$1)+SUMIFS(OFFSET([2]掉落汇总!$C$2:$C$871,,MATCH($B298,[2]掉落汇总!$D$1:$M$1)),[2]掉落汇总!$A$2:$A$871,L$1,[2]掉落汇总!$C$2:$C$871,$Q$2)/$Q$3)*宝箱投放计算!K298</f>
        <v>0.14863748967795209</v>
      </c>
      <c r="M298">
        <f ca="1">(SUMIFS(OFFSET([2]掉落汇总!$C$2:$C$871,,MATCH($B298,[2]掉落汇总!$D$1:$M$1)),[2]掉落汇总!$A$2:$A$871,M$1,[2]掉落汇总!$C$2:$C$871,$Q$1)+SUMIFS(OFFSET([2]掉落汇总!$C$2:$C$871,,MATCH($B298,[2]掉落汇总!$D$1:$M$1)),[2]掉落汇总!$A$2:$A$871,M$1,[2]掉落汇总!$C$2:$C$871,$Q$2)/$Q$3)*宝箱投放计算!L298</f>
        <v>0.14714469228074273</v>
      </c>
      <c r="N298">
        <f ca="1">(SUMIFS(OFFSET([2]掉落汇总!$C$2:$C$871,,MATCH($B298,[2]掉落汇总!$D$1:$M$1)),[2]掉落汇总!$A$2:$A$871,N$1,[2]掉落汇总!$C$2:$C$871,$Q$1)+SUMIFS(OFFSET([2]掉落汇总!$C$2:$C$871,,MATCH($B298,[2]掉落汇总!$D$1:$M$1)),[2]掉落汇总!$A$2:$A$871,N$1,[2]掉落汇总!$C$2:$C$871,$Q$2)/$Q$3)*宝箱投放计算!M298</f>
        <v>3.9341037619867215E-2</v>
      </c>
      <c r="O298">
        <f ca="1">(SUMIFS(OFFSET([2]掉落汇总!$C$2:$C$871,,MATCH($B298,[2]掉落汇总!$D$1:$M$1)),[2]掉落汇总!$A$2:$A$871,O$1,[2]掉落汇总!$C$2:$C$871,$Q$1)+SUMIFS(OFFSET([2]掉落汇总!$C$2:$C$871,,MATCH($B298,[2]掉落汇总!$D$1:$M$1)),[2]掉落汇总!$A$2:$A$871,O$1,[2]掉落汇总!$C$2:$C$871,$Q$2)/$Q$3)*宝箱投放计算!N298</f>
        <v>8.2982769549933721E-2</v>
      </c>
    </row>
    <row r="299" spans="1:15" x14ac:dyDescent="0.2">
      <c r="A299">
        <f>玩家成长时间线!A299</f>
        <v>298</v>
      </c>
      <c r="B299">
        <f>玩家成长时间线!B299</f>
        <v>9</v>
      </c>
      <c r="C299">
        <f ca="1">SUM($D$2:D299)</f>
        <v>745.01223087066569</v>
      </c>
      <c r="D299">
        <f t="shared" ca="1" si="4"/>
        <v>1.4604623370939671</v>
      </c>
      <c r="E299">
        <f ca="1">(SUMIFS(OFFSET([2]掉落汇总!$C$2:$C$871,,MATCH($B299,[2]掉落汇总!$D$1:$M$1)),[2]掉落汇总!$A$2:$A$871,E$1,[2]掉落汇总!$C$2:$C$871,$Q$1)+SUMIFS(OFFSET([2]掉落汇总!$C$2:$C$871,,MATCH($B299,[2]掉落汇总!$D$1:$M$1)),[2]掉落汇总!$A$2:$A$871,E$1,[2]掉落汇总!$C$2:$C$871,$Q$2)/$Q$3)*宝箱投放计算!D299</f>
        <v>0.42273500545256271</v>
      </c>
      <c r="F299">
        <f ca="1">(SUMIFS(OFFSET([2]掉落汇总!$C$2:$C$871,,MATCH($B299,[2]掉落汇总!$D$1:$M$1)),[2]掉落汇总!$A$2:$A$871,F$1,[2]掉落汇总!$C$2:$C$871,$Q$1)+SUMIFS(OFFSET([2]掉落汇总!$C$2:$C$871,,MATCH($B299,[2]掉落汇总!$D$1:$M$1)),[2]掉落汇总!$A$2:$A$871,F$1,[2]掉落汇总!$C$2:$C$871,$Q$2)/$Q$3)*宝箱投放计算!E299</f>
        <v>0.61962134251290868</v>
      </c>
      <c r="G299">
        <f ca="1">(SUMIFS(OFFSET([2]掉落汇总!$C$2:$C$871,,MATCH($B299,[2]掉落汇总!$D$1:$M$1)),[2]掉落汇总!$A$2:$A$871,G$1,[2]掉落汇总!$C$2:$C$871,$Q$1)+SUMIFS(OFFSET([2]掉落汇总!$C$2:$C$871,,MATCH($B299,[2]掉落汇总!$D$1:$M$1)),[2]掉落汇总!$A$2:$A$871,G$1,[2]掉落汇总!$C$2:$C$871,$Q$2)/$Q$3)*宝箱投放计算!F299</f>
        <v>0</v>
      </c>
      <c r="H299">
        <f ca="1">(SUMIFS(OFFSET([2]掉落汇总!$C$2:$C$871,,MATCH($B299,[2]掉落汇总!$D$1:$M$1)),[2]掉落汇总!$A$2:$A$871,H$1,[2]掉落汇总!$C$2:$C$871,$Q$1)+SUMIFS(OFFSET([2]掉落汇总!$C$2:$C$871,,MATCH($B299,[2]掉落汇总!$D$1:$M$1)),[2]掉落汇总!$A$2:$A$871,H$1,[2]掉落汇总!$C$2:$C$871,$Q$2)/$Q$3)*宝箱投放计算!G299</f>
        <v>0</v>
      </c>
      <c r="I299">
        <f ca="1">(SUMIFS(OFFSET([2]掉落汇总!$C$2:$C$871,,MATCH($B299,[2]掉落汇总!$D$1:$M$1)),[2]掉落汇总!$A$2:$A$871,I$1,[2]掉落汇总!$C$2:$C$871,$Q$1)+SUMIFS(OFFSET([2]掉落汇总!$C$2:$C$871,,MATCH($B299,[2]掉落汇总!$D$1:$M$1)),[2]掉落汇总!$A$2:$A$871,I$1,[2]掉落汇总!$C$2:$C$871,$Q$2)/$Q$3)*宝箱投放计算!H299</f>
        <v>0</v>
      </c>
      <c r="J299">
        <f ca="1">(SUMIFS(OFFSET([2]掉落汇总!$C$2:$C$871,,MATCH($B299,[2]掉落汇总!$D$1:$M$1)),[2]掉落汇总!$A$2:$A$871,J$1,[2]掉落汇总!$C$2:$C$871,$Q$1)+SUMIFS(OFFSET([2]掉落汇总!$C$2:$C$871,,MATCH($B299,[2]掉落汇总!$D$1:$M$1)),[2]掉落汇总!$A$2:$A$871,J$1,[2]掉落汇总!$C$2:$C$871,$Q$2)/$Q$3)*宝箱投放计算!I299</f>
        <v>0</v>
      </c>
      <c r="K299">
        <f ca="1">(SUMIFS(OFFSET([2]掉落汇总!$C$2:$C$871,,MATCH($B299,[2]掉落汇总!$D$1:$M$1)),[2]掉落汇总!$A$2:$A$871,K$1,[2]掉落汇总!$C$2:$C$871,$Q$1)+SUMIFS(OFFSET([2]掉落汇总!$C$2:$C$871,,MATCH($B299,[2]掉落汇总!$D$1:$M$1)),[2]掉落汇总!$A$2:$A$871,K$1,[2]掉落汇总!$C$2:$C$871,$Q$2)/$Q$3)*宝箱投放计算!J299</f>
        <v>0</v>
      </c>
      <c r="L299">
        <f ca="1">(SUMIFS(OFFSET([2]掉落汇总!$C$2:$C$871,,MATCH($B299,[2]掉落汇总!$D$1:$M$1)),[2]掉落汇总!$A$2:$A$871,L$1,[2]掉落汇总!$C$2:$C$871,$Q$1)+SUMIFS(OFFSET([2]掉落汇总!$C$2:$C$871,,MATCH($B299,[2]掉落汇总!$D$1:$M$1)),[2]掉落汇总!$A$2:$A$871,L$1,[2]掉落汇总!$C$2:$C$871,$Q$2)/$Q$3)*宝箱投放计算!K299</f>
        <v>0.14863748967795209</v>
      </c>
      <c r="M299">
        <f ca="1">(SUMIFS(OFFSET([2]掉落汇总!$C$2:$C$871,,MATCH($B299,[2]掉落汇总!$D$1:$M$1)),[2]掉落汇总!$A$2:$A$871,M$1,[2]掉落汇总!$C$2:$C$871,$Q$1)+SUMIFS(OFFSET([2]掉落汇总!$C$2:$C$871,,MATCH($B299,[2]掉落汇总!$D$1:$M$1)),[2]掉落汇总!$A$2:$A$871,M$1,[2]掉落汇总!$C$2:$C$871,$Q$2)/$Q$3)*宝箱投放计算!L299</f>
        <v>0.14714469228074273</v>
      </c>
      <c r="N299">
        <f ca="1">(SUMIFS(OFFSET([2]掉落汇总!$C$2:$C$871,,MATCH($B299,[2]掉落汇总!$D$1:$M$1)),[2]掉落汇总!$A$2:$A$871,N$1,[2]掉落汇总!$C$2:$C$871,$Q$1)+SUMIFS(OFFSET([2]掉落汇总!$C$2:$C$871,,MATCH($B299,[2]掉落汇总!$D$1:$M$1)),[2]掉落汇总!$A$2:$A$871,N$1,[2]掉落汇总!$C$2:$C$871,$Q$2)/$Q$3)*宝箱投放计算!M299</f>
        <v>3.9341037619867215E-2</v>
      </c>
      <c r="O299">
        <f ca="1">(SUMIFS(OFFSET([2]掉落汇总!$C$2:$C$871,,MATCH($B299,[2]掉落汇总!$D$1:$M$1)),[2]掉落汇总!$A$2:$A$871,O$1,[2]掉落汇总!$C$2:$C$871,$Q$1)+SUMIFS(OFFSET([2]掉落汇总!$C$2:$C$871,,MATCH($B299,[2]掉落汇总!$D$1:$M$1)),[2]掉落汇总!$A$2:$A$871,O$1,[2]掉落汇总!$C$2:$C$871,$Q$2)/$Q$3)*宝箱投放计算!N299</f>
        <v>8.2982769549933721E-2</v>
      </c>
    </row>
    <row r="300" spans="1:15" x14ac:dyDescent="0.2">
      <c r="A300">
        <f>玩家成长时间线!A300</f>
        <v>299</v>
      </c>
      <c r="B300">
        <f>玩家成长时间线!B300</f>
        <v>9</v>
      </c>
      <c r="C300">
        <f ca="1">SUM($D$2:D300)</f>
        <v>746.50933442913367</v>
      </c>
      <c r="D300">
        <f t="shared" ca="1" si="4"/>
        <v>1.4971035584680128</v>
      </c>
      <c r="E300">
        <f ca="1">(SUMIFS(OFFSET([2]掉落汇总!$C$2:$C$871,,MATCH($B300,[2]掉落汇总!$D$1:$M$1)),[2]掉落汇总!$A$2:$A$871,E$1,[2]掉落汇总!$C$2:$C$871,$Q$1)+SUMIFS(OFFSET([2]掉落汇总!$C$2:$C$871,,MATCH($B300,[2]掉落汇总!$D$1:$M$1)),[2]掉落汇总!$A$2:$A$871,E$1,[2]掉落汇总!$C$2:$C$871,$Q$2)/$Q$3)*宝箱投放计算!D300</f>
        <v>0.45937622682660845</v>
      </c>
      <c r="F300">
        <f ca="1">(SUMIFS(OFFSET([2]掉落汇总!$C$2:$C$871,,MATCH($B300,[2]掉落汇总!$D$1:$M$1)),[2]掉落汇总!$A$2:$A$871,F$1,[2]掉落汇总!$C$2:$C$871,$Q$1)+SUMIFS(OFFSET([2]掉落汇总!$C$2:$C$871,,MATCH($B300,[2]掉落汇总!$D$1:$M$1)),[2]掉落汇总!$A$2:$A$871,F$1,[2]掉落汇总!$C$2:$C$871,$Q$2)/$Q$3)*宝箱投放计算!E300</f>
        <v>0.61962134251290868</v>
      </c>
      <c r="G300">
        <f ca="1">(SUMIFS(OFFSET([2]掉落汇总!$C$2:$C$871,,MATCH($B300,[2]掉落汇总!$D$1:$M$1)),[2]掉落汇总!$A$2:$A$871,G$1,[2]掉落汇总!$C$2:$C$871,$Q$1)+SUMIFS(OFFSET([2]掉落汇总!$C$2:$C$871,,MATCH($B300,[2]掉落汇总!$D$1:$M$1)),[2]掉落汇总!$A$2:$A$871,G$1,[2]掉落汇总!$C$2:$C$871,$Q$2)/$Q$3)*宝箱投放计算!F300</f>
        <v>0</v>
      </c>
      <c r="H300">
        <f ca="1">(SUMIFS(OFFSET([2]掉落汇总!$C$2:$C$871,,MATCH($B300,[2]掉落汇总!$D$1:$M$1)),[2]掉落汇总!$A$2:$A$871,H$1,[2]掉落汇总!$C$2:$C$871,$Q$1)+SUMIFS(OFFSET([2]掉落汇总!$C$2:$C$871,,MATCH($B300,[2]掉落汇总!$D$1:$M$1)),[2]掉落汇总!$A$2:$A$871,H$1,[2]掉落汇总!$C$2:$C$871,$Q$2)/$Q$3)*宝箱投放计算!G300</f>
        <v>0</v>
      </c>
      <c r="I300">
        <f ca="1">(SUMIFS(OFFSET([2]掉落汇总!$C$2:$C$871,,MATCH($B300,[2]掉落汇总!$D$1:$M$1)),[2]掉落汇总!$A$2:$A$871,I$1,[2]掉落汇总!$C$2:$C$871,$Q$1)+SUMIFS(OFFSET([2]掉落汇总!$C$2:$C$871,,MATCH($B300,[2]掉落汇总!$D$1:$M$1)),[2]掉落汇总!$A$2:$A$871,I$1,[2]掉落汇总!$C$2:$C$871,$Q$2)/$Q$3)*宝箱投放计算!H300</f>
        <v>0</v>
      </c>
      <c r="J300">
        <f ca="1">(SUMIFS(OFFSET([2]掉落汇总!$C$2:$C$871,,MATCH($B300,[2]掉落汇总!$D$1:$M$1)),[2]掉落汇总!$A$2:$A$871,J$1,[2]掉落汇总!$C$2:$C$871,$Q$1)+SUMIFS(OFFSET([2]掉落汇总!$C$2:$C$871,,MATCH($B300,[2]掉落汇总!$D$1:$M$1)),[2]掉落汇总!$A$2:$A$871,J$1,[2]掉落汇总!$C$2:$C$871,$Q$2)/$Q$3)*宝箱投放计算!I300</f>
        <v>0</v>
      </c>
      <c r="K300">
        <f ca="1">(SUMIFS(OFFSET([2]掉落汇总!$C$2:$C$871,,MATCH($B300,[2]掉落汇总!$D$1:$M$1)),[2]掉落汇总!$A$2:$A$871,K$1,[2]掉落汇总!$C$2:$C$871,$Q$1)+SUMIFS(OFFSET([2]掉落汇总!$C$2:$C$871,,MATCH($B300,[2]掉落汇总!$D$1:$M$1)),[2]掉落汇总!$A$2:$A$871,K$1,[2]掉落汇总!$C$2:$C$871,$Q$2)/$Q$3)*宝箱投放计算!J300</f>
        <v>0</v>
      </c>
      <c r="L300">
        <f ca="1">(SUMIFS(OFFSET([2]掉落汇总!$C$2:$C$871,,MATCH($B300,[2]掉落汇总!$D$1:$M$1)),[2]掉落汇总!$A$2:$A$871,L$1,[2]掉落汇总!$C$2:$C$871,$Q$1)+SUMIFS(OFFSET([2]掉落汇总!$C$2:$C$871,,MATCH($B300,[2]掉落汇总!$D$1:$M$1)),[2]掉落汇总!$A$2:$A$871,L$1,[2]掉落汇总!$C$2:$C$871,$Q$2)/$Q$3)*宝箱投放计算!K300</f>
        <v>0.14863748967795209</v>
      </c>
      <c r="M300">
        <f ca="1">(SUMIFS(OFFSET([2]掉落汇总!$C$2:$C$871,,MATCH($B300,[2]掉落汇总!$D$1:$M$1)),[2]掉落汇总!$A$2:$A$871,M$1,[2]掉落汇总!$C$2:$C$871,$Q$1)+SUMIFS(OFFSET([2]掉落汇总!$C$2:$C$871,,MATCH($B300,[2]掉落汇总!$D$1:$M$1)),[2]掉落汇总!$A$2:$A$871,M$1,[2]掉落汇总!$C$2:$C$871,$Q$2)/$Q$3)*宝箱投放计算!L300</f>
        <v>0.14714469228074273</v>
      </c>
      <c r="N300">
        <f ca="1">(SUMIFS(OFFSET([2]掉落汇总!$C$2:$C$871,,MATCH($B300,[2]掉落汇总!$D$1:$M$1)),[2]掉落汇总!$A$2:$A$871,N$1,[2]掉落汇总!$C$2:$C$871,$Q$1)+SUMIFS(OFFSET([2]掉落汇总!$C$2:$C$871,,MATCH($B300,[2]掉落汇总!$D$1:$M$1)),[2]掉落汇总!$A$2:$A$871,N$1,[2]掉落汇总!$C$2:$C$871,$Q$2)/$Q$3)*宝箱投放计算!M300</f>
        <v>3.9341037619867215E-2</v>
      </c>
      <c r="O300">
        <f ca="1">(SUMIFS(OFFSET([2]掉落汇总!$C$2:$C$871,,MATCH($B300,[2]掉落汇总!$D$1:$M$1)),[2]掉落汇总!$A$2:$A$871,O$1,[2]掉落汇总!$C$2:$C$871,$Q$1)+SUMIFS(OFFSET([2]掉落汇总!$C$2:$C$871,,MATCH($B300,[2]掉落汇总!$D$1:$M$1)),[2]掉落汇总!$A$2:$A$871,O$1,[2]掉落汇总!$C$2:$C$871,$Q$2)/$Q$3)*宝箱投放计算!N300</f>
        <v>8.2982769549933721E-2</v>
      </c>
    </row>
    <row r="301" spans="1:15" x14ac:dyDescent="0.2">
      <c r="A301">
        <f>玩家成长时间线!A301</f>
        <v>300</v>
      </c>
      <c r="B301">
        <f>玩家成长时间线!B301</f>
        <v>10</v>
      </c>
      <c r="C301">
        <f ca="1">SUM($D$2:D301)</f>
        <v>751.67591306482325</v>
      </c>
      <c r="D301">
        <f t="shared" ca="1" si="4"/>
        <v>5.16657863568952</v>
      </c>
      <c r="E301">
        <f ca="1">(SUMIFS(OFFSET([2]掉落汇总!$C$2:$C$871,,MATCH($B301,[2]掉落汇总!$D$1:$M$1)),[2]掉落汇总!$A$2:$A$871,E$1,[2]掉落汇总!$C$2:$C$871,$Q$1)+SUMIFS(OFFSET([2]掉落汇总!$C$2:$C$871,,MATCH($B301,[2]掉落汇总!$D$1:$M$1)),[2]掉落汇总!$A$2:$A$871,E$1,[2]掉落汇总!$C$2:$C$871,$Q$2)/$Q$3)*宝箱投放计算!D301</f>
        <v>0.41120252498684901</v>
      </c>
      <c r="F301">
        <f ca="1">(SUMIFS(OFFSET([2]掉落汇总!$C$2:$C$871,,MATCH($B301,[2]掉落汇总!$D$1:$M$1)),[2]掉落汇总!$A$2:$A$871,F$1,[2]掉落汇总!$C$2:$C$871,$Q$1)+SUMIFS(OFFSET([2]掉落汇总!$C$2:$C$871,,MATCH($B301,[2]掉落汇总!$D$1:$M$1)),[2]掉落汇总!$A$2:$A$871,F$1,[2]掉落汇总!$C$2:$C$871,$Q$2)/$Q$3)*宝箱投放计算!E301</f>
        <v>0.61962134251290868</v>
      </c>
      <c r="G301">
        <f ca="1">(SUMIFS(OFFSET([2]掉落汇总!$C$2:$C$871,,MATCH($B301,[2]掉落汇总!$D$1:$M$1)),[2]掉落汇总!$A$2:$A$871,G$1,[2]掉落汇总!$C$2:$C$871,$Q$1)+SUMIFS(OFFSET([2]掉落汇总!$C$2:$C$871,,MATCH($B301,[2]掉落汇总!$D$1:$M$1)),[2]掉落汇总!$A$2:$A$871,G$1,[2]掉落汇总!$C$2:$C$871,$Q$2)/$Q$3)*宝箱投放计算!F301</f>
        <v>0</v>
      </c>
      <c r="H301">
        <f ca="1">(SUMIFS(OFFSET([2]掉落汇总!$C$2:$C$871,,MATCH($B301,[2]掉落汇总!$D$1:$M$1)),[2]掉落汇总!$A$2:$A$871,H$1,[2]掉落汇总!$C$2:$C$871,$Q$1)+SUMIFS(OFFSET([2]掉落汇总!$C$2:$C$871,,MATCH($B301,[2]掉落汇总!$D$1:$M$1)),[2]掉落汇总!$A$2:$A$871,H$1,[2]掉落汇总!$C$2:$C$871,$Q$2)/$Q$3)*宝箱投放计算!G301</f>
        <v>0</v>
      </c>
      <c r="I301">
        <f ca="1">(SUMIFS(OFFSET([2]掉落汇总!$C$2:$C$871,,MATCH($B301,[2]掉落汇总!$D$1:$M$1)),[2]掉落汇总!$A$2:$A$871,I$1,[2]掉落汇总!$C$2:$C$871,$Q$1)+SUMIFS(OFFSET([2]掉落汇总!$C$2:$C$871,,MATCH($B301,[2]掉落汇总!$D$1:$M$1)),[2]掉落汇总!$A$2:$A$871,I$1,[2]掉落汇总!$C$2:$C$871,$Q$2)/$Q$3)*宝箱投放计算!H301</f>
        <v>0</v>
      </c>
      <c r="J301">
        <f ca="1">(SUMIFS(OFFSET([2]掉落汇总!$C$2:$C$871,,MATCH($B301,[2]掉落汇总!$D$1:$M$1)),[2]掉落汇总!$A$2:$A$871,J$1,[2]掉落汇总!$C$2:$C$871,$Q$1)+SUMIFS(OFFSET([2]掉落汇总!$C$2:$C$871,,MATCH($B301,[2]掉落汇总!$D$1:$M$1)),[2]掉落汇总!$A$2:$A$871,J$1,[2]掉落汇总!$C$2:$C$871,$Q$2)/$Q$3)*宝箱投放计算!I301</f>
        <v>3.7176487790612662</v>
      </c>
      <c r="K301">
        <f ca="1">(SUMIFS(OFFSET([2]掉落汇总!$C$2:$C$871,,MATCH($B301,[2]掉落汇总!$D$1:$M$1)),[2]掉落汇总!$A$2:$A$871,K$1,[2]掉落汇总!$C$2:$C$871,$Q$1)+SUMIFS(OFFSET([2]掉落汇总!$C$2:$C$871,,MATCH($B301,[2]掉落汇总!$D$1:$M$1)),[2]掉落汇总!$A$2:$A$871,K$1,[2]掉落汇总!$C$2:$C$871,$Q$2)/$Q$3)*宝箱投放计算!J301</f>
        <v>0</v>
      </c>
      <c r="L301">
        <f ca="1">(SUMIFS(OFFSET([2]掉落汇总!$C$2:$C$871,,MATCH($B301,[2]掉落汇总!$D$1:$M$1)),[2]掉落汇总!$A$2:$A$871,L$1,[2]掉落汇总!$C$2:$C$871,$Q$1)+SUMIFS(OFFSET([2]掉落汇总!$C$2:$C$871,,MATCH($B301,[2]掉落汇总!$D$1:$M$1)),[2]掉落汇总!$A$2:$A$871,L$1,[2]掉落汇总!$C$2:$C$871,$Q$2)/$Q$3)*宝箱投放计算!K301</f>
        <v>0.14863748967795209</v>
      </c>
      <c r="M301">
        <f ca="1">(SUMIFS(OFFSET([2]掉落汇总!$C$2:$C$871,,MATCH($B301,[2]掉落汇总!$D$1:$M$1)),[2]掉落汇总!$A$2:$A$871,M$1,[2]掉落汇总!$C$2:$C$871,$Q$1)+SUMIFS(OFFSET([2]掉落汇总!$C$2:$C$871,,MATCH($B301,[2]掉落汇总!$D$1:$M$1)),[2]掉落汇总!$A$2:$A$871,M$1,[2]掉落汇总!$C$2:$C$871,$Q$2)/$Q$3)*宝箱投放计算!L301</f>
        <v>0.14714469228074273</v>
      </c>
      <c r="N301">
        <f ca="1">(SUMIFS(OFFSET([2]掉落汇总!$C$2:$C$871,,MATCH($B301,[2]掉落汇总!$D$1:$M$1)),[2]掉落汇总!$A$2:$A$871,N$1,[2]掉落汇总!$C$2:$C$871,$Q$1)+SUMIFS(OFFSET([2]掉落汇总!$C$2:$C$871,,MATCH($B301,[2]掉落汇总!$D$1:$M$1)),[2]掉落汇总!$A$2:$A$871,N$1,[2]掉落汇总!$C$2:$C$871,$Q$2)/$Q$3)*宝箱投放计算!M301</f>
        <v>3.9341037619867215E-2</v>
      </c>
      <c r="O301">
        <f ca="1">(SUMIFS(OFFSET([2]掉落汇总!$C$2:$C$871,,MATCH($B301,[2]掉落汇总!$D$1:$M$1)),[2]掉落汇总!$A$2:$A$871,O$1,[2]掉落汇总!$C$2:$C$871,$Q$1)+SUMIFS(OFFSET([2]掉落汇总!$C$2:$C$871,,MATCH($B301,[2]掉落汇总!$D$1:$M$1)),[2]掉落汇总!$A$2:$A$871,O$1,[2]掉落汇总!$C$2:$C$871,$Q$2)/$Q$3)*宝箱投放计算!N301</f>
        <v>8.2982769549933721E-2</v>
      </c>
    </row>
    <row r="302" spans="1:15" x14ac:dyDescent="0.2">
      <c r="A302">
        <f>玩家成长时间线!A302</f>
        <v>301</v>
      </c>
      <c r="B302">
        <f>玩家成长时间线!B302</f>
        <v>10</v>
      </c>
      <c r="C302">
        <f ca="1">SUM($D$2:D302)</f>
        <v>753.12652624601753</v>
      </c>
      <c r="D302">
        <f t="shared" ca="1" si="4"/>
        <v>1.4506131811942713</v>
      </c>
      <c r="E302">
        <f ca="1">(SUMIFS(OFFSET([2]掉落汇总!$C$2:$C$871,,MATCH($B302,[2]掉落汇总!$D$1:$M$1)),[2]掉落汇总!$A$2:$A$871,E$1,[2]掉落汇总!$C$2:$C$871,$Q$1)+SUMIFS(OFFSET([2]掉落汇总!$C$2:$C$871,,MATCH($B302,[2]掉落汇总!$D$1:$M$1)),[2]掉落汇总!$A$2:$A$871,E$1,[2]掉落汇总!$C$2:$C$871,$Q$2)/$Q$3)*宝箱投放计算!D302</f>
        <v>0.41288584955286689</v>
      </c>
      <c r="F302">
        <f ca="1">(SUMIFS(OFFSET([2]掉落汇总!$C$2:$C$871,,MATCH($B302,[2]掉落汇总!$D$1:$M$1)),[2]掉落汇总!$A$2:$A$871,F$1,[2]掉落汇总!$C$2:$C$871,$Q$1)+SUMIFS(OFFSET([2]掉落汇总!$C$2:$C$871,,MATCH($B302,[2]掉落汇总!$D$1:$M$1)),[2]掉落汇总!$A$2:$A$871,F$1,[2]掉落汇总!$C$2:$C$871,$Q$2)/$Q$3)*宝箱投放计算!E302</f>
        <v>0.61962134251290868</v>
      </c>
      <c r="G302">
        <f ca="1">(SUMIFS(OFFSET([2]掉落汇总!$C$2:$C$871,,MATCH($B302,[2]掉落汇总!$D$1:$M$1)),[2]掉落汇总!$A$2:$A$871,G$1,[2]掉落汇总!$C$2:$C$871,$Q$1)+SUMIFS(OFFSET([2]掉落汇总!$C$2:$C$871,,MATCH($B302,[2]掉落汇总!$D$1:$M$1)),[2]掉落汇总!$A$2:$A$871,G$1,[2]掉落汇总!$C$2:$C$871,$Q$2)/$Q$3)*宝箱投放计算!F302</f>
        <v>0</v>
      </c>
      <c r="H302">
        <f ca="1">(SUMIFS(OFFSET([2]掉落汇总!$C$2:$C$871,,MATCH($B302,[2]掉落汇总!$D$1:$M$1)),[2]掉落汇总!$A$2:$A$871,H$1,[2]掉落汇总!$C$2:$C$871,$Q$1)+SUMIFS(OFFSET([2]掉落汇总!$C$2:$C$871,,MATCH($B302,[2]掉落汇总!$D$1:$M$1)),[2]掉落汇总!$A$2:$A$871,H$1,[2]掉落汇总!$C$2:$C$871,$Q$2)/$Q$3)*宝箱投放计算!G302</f>
        <v>0</v>
      </c>
      <c r="I302">
        <f ca="1">(SUMIFS(OFFSET([2]掉落汇总!$C$2:$C$871,,MATCH($B302,[2]掉落汇总!$D$1:$M$1)),[2]掉落汇总!$A$2:$A$871,I$1,[2]掉落汇总!$C$2:$C$871,$Q$1)+SUMIFS(OFFSET([2]掉落汇总!$C$2:$C$871,,MATCH($B302,[2]掉落汇总!$D$1:$M$1)),[2]掉落汇总!$A$2:$A$871,I$1,[2]掉落汇总!$C$2:$C$871,$Q$2)/$Q$3)*宝箱投放计算!H302</f>
        <v>0</v>
      </c>
      <c r="J302">
        <f ca="1">(SUMIFS(OFFSET([2]掉落汇总!$C$2:$C$871,,MATCH($B302,[2]掉落汇总!$D$1:$M$1)),[2]掉落汇总!$A$2:$A$871,J$1,[2]掉落汇总!$C$2:$C$871,$Q$1)+SUMIFS(OFFSET([2]掉落汇总!$C$2:$C$871,,MATCH($B302,[2]掉落汇总!$D$1:$M$1)),[2]掉落汇总!$A$2:$A$871,J$1,[2]掉落汇总!$C$2:$C$871,$Q$2)/$Q$3)*宝箱投放计算!I302</f>
        <v>0</v>
      </c>
      <c r="K302">
        <f ca="1">(SUMIFS(OFFSET([2]掉落汇总!$C$2:$C$871,,MATCH($B302,[2]掉落汇总!$D$1:$M$1)),[2]掉落汇总!$A$2:$A$871,K$1,[2]掉落汇总!$C$2:$C$871,$Q$1)+SUMIFS(OFFSET([2]掉落汇总!$C$2:$C$871,,MATCH($B302,[2]掉落汇总!$D$1:$M$1)),[2]掉落汇总!$A$2:$A$871,K$1,[2]掉落汇总!$C$2:$C$871,$Q$2)/$Q$3)*宝箱投放计算!J302</f>
        <v>0</v>
      </c>
      <c r="L302">
        <f ca="1">(SUMIFS(OFFSET([2]掉落汇总!$C$2:$C$871,,MATCH($B302,[2]掉落汇总!$D$1:$M$1)),[2]掉落汇总!$A$2:$A$871,L$1,[2]掉落汇总!$C$2:$C$871,$Q$1)+SUMIFS(OFFSET([2]掉落汇总!$C$2:$C$871,,MATCH($B302,[2]掉落汇总!$D$1:$M$1)),[2]掉落汇总!$A$2:$A$871,L$1,[2]掉落汇总!$C$2:$C$871,$Q$2)/$Q$3)*宝箱投放计算!K302</f>
        <v>0.14863748967795209</v>
      </c>
      <c r="M302">
        <f ca="1">(SUMIFS(OFFSET([2]掉落汇总!$C$2:$C$871,,MATCH($B302,[2]掉落汇总!$D$1:$M$1)),[2]掉落汇总!$A$2:$A$871,M$1,[2]掉落汇总!$C$2:$C$871,$Q$1)+SUMIFS(OFFSET([2]掉落汇总!$C$2:$C$871,,MATCH($B302,[2]掉落汇总!$D$1:$M$1)),[2]掉落汇总!$A$2:$A$871,M$1,[2]掉落汇总!$C$2:$C$871,$Q$2)/$Q$3)*宝箱投放计算!L302</f>
        <v>0.14714469228074273</v>
      </c>
      <c r="N302">
        <f ca="1">(SUMIFS(OFFSET([2]掉落汇总!$C$2:$C$871,,MATCH($B302,[2]掉落汇总!$D$1:$M$1)),[2]掉落汇总!$A$2:$A$871,N$1,[2]掉落汇总!$C$2:$C$871,$Q$1)+SUMIFS(OFFSET([2]掉落汇总!$C$2:$C$871,,MATCH($B302,[2]掉落汇总!$D$1:$M$1)),[2]掉落汇总!$A$2:$A$871,N$1,[2]掉落汇总!$C$2:$C$871,$Q$2)/$Q$3)*宝箱投放计算!M302</f>
        <v>3.9341037619867215E-2</v>
      </c>
      <c r="O302">
        <f ca="1">(SUMIFS(OFFSET([2]掉落汇总!$C$2:$C$871,,MATCH($B302,[2]掉落汇总!$D$1:$M$1)),[2]掉落汇总!$A$2:$A$871,O$1,[2]掉落汇总!$C$2:$C$871,$Q$1)+SUMIFS(OFFSET([2]掉落汇总!$C$2:$C$871,,MATCH($B302,[2]掉落汇总!$D$1:$M$1)),[2]掉落汇总!$A$2:$A$871,O$1,[2]掉落汇总!$C$2:$C$871,$Q$2)/$Q$3)*宝箱投放计算!N302</f>
        <v>8.2982769549933721E-2</v>
      </c>
    </row>
    <row r="303" spans="1:15" x14ac:dyDescent="0.2">
      <c r="A303">
        <f>玩家成长时间线!A303</f>
        <v>302</v>
      </c>
      <c r="B303">
        <f>玩家成长时间线!B303</f>
        <v>10</v>
      </c>
      <c r="C303">
        <f ca="1">SUM($D$2:D303)</f>
        <v>754.57882275177781</v>
      </c>
      <c r="D303">
        <f t="shared" ca="1" si="4"/>
        <v>1.4522965057602892</v>
      </c>
      <c r="E303">
        <f ca="1">(SUMIFS(OFFSET([2]掉落汇总!$C$2:$C$871,,MATCH($B303,[2]掉落汇总!$D$1:$M$1)),[2]掉落汇总!$A$2:$A$871,E$1,[2]掉落汇总!$C$2:$C$871,$Q$1)+SUMIFS(OFFSET([2]掉落汇总!$C$2:$C$871,,MATCH($B303,[2]掉落汇总!$D$1:$M$1)),[2]掉落汇总!$A$2:$A$871,E$1,[2]掉落汇总!$C$2:$C$871,$Q$2)/$Q$3)*宝箱投放计算!D303</f>
        <v>0.41456917411888478</v>
      </c>
      <c r="F303">
        <f ca="1">(SUMIFS(OFFSET([2]掉落汇总!$C$2:$C$871,,MATCH($B303,[2]掉落汇总!$D$1:$M$1)),[2]掉落汇总!$A$2:$A$871,F$1,[2]掉落汇总!$C$2:$C$871,$Q$1)+SUMIFS(OFFSET([2]掉落汇总!$C$2:$C$871,,MATCH($B303,[2]掉落汇总!$D$1:$M$1)),[2]掉落汇总!$A$2:$A$871,F$1,[2]掉落汇总!$C$2:$C$871,$Q$2)/$Q$3)*宝箱投放计算!E303</f>
        <v>0.61962134251290868</v>
      </c>
      <c r="G303">
        <f ca="1">(SUMIFS(OFFSET([2]掉落汇总!$C$2:$C$871,,MATCH($B303,[2]掉落汇总!$D$1:$M$1)),[2]掉落汇总!$A$2:$A$871,G$1,[2]掉落汇总!$C$2:$C$871,$Q$1)+SUMIFS(OFFSET([2]掉落汇总!$C$2:$C$871,,MATCH($B303,[2]掉落汇总!$D$1:$M$1)),[2]掉落汇总!$A$2:$A$871,G$1,[2]掉落汇总!$C$2:$C$871,$Q$2)/$Q$3)*宝箱投放计算!F303</f>
        <v>0</v>
      </c>
      <c r="H303">
        <f ca="1">(SUMIFS(OFFSET([2]掉落汇总!$C$2:$C$871,,MATCH($B303,[2]掉落汇总!$D$1:$M$1)),[2]掉落汇总!$A$2:$A$871,H$1,[2]掉落汇总!$C$2:$C$871,$Q$1)+SUMIFS(OFFSET([2]掉落汇总!$C$2:$C$871,,MATCH($B303,[2]掉落汇总!$D$1:$M$1)),[2]掉落汇总!$A$2:$A$871,H$1,[2]掉落汇总!$C$2:$C$871,$Q$2)/$Q$3)*宝箱投放计算!G303</f>
        <v>0</v>
      </c>
      <c r="I303">
        <f ca="1">(SUMIFS(OFFSET([2]掉落汇总!$C$2:$C$871,,MATCH($B303,[2]掉落汇总!$D$1:$M$1)),[2]掉落汇总!$A$2:$A$871,I$1,[2]掉落汇总!$C$2:$C$871,$Q$1)+SUMIFS(OFFSET([2]掉落汇总!$C$2:$C$871,,MATCH($B303,[2]掉落汇总!$D$1:$M$1)),[2]掉落汇总!$A$2:$A$871,I$1,[2]掉落汇总!$C$2:$C$871,$Q$2)/$Q$3)*宝箱投放计算!H303</f>
        <v>0</v>
      </c>
      <c r="J303">
        <f ca="1">(SUMIFS(OFFSET([2]掉落汇总!$C$2:$C$871,,MATCH($B303,[2]掉落汇总!$D$1:$M$1)),[2]掉落汇总!$A$2:$A$871,J$1,[2]掉落汇总!$C$2:$C$871,$Q$1)+SUMIFS(OFFSET([2]掉落汇总!$C$2:$C$871,,MATCH($B303,[2]掉落汇总!$D$1:$M$1)),[2]掉落汇总!$A$2:$A$871,J$1,[2]掉落汇总!$C$2:$C$871,$Q$2)/$Q$3)*宝箱投放计算!I303</f>
        <v>0</v>
      </c>
      <c r="K303">
        <f ca="1">(SUMIFS(OFFSET([2]掉落汇总!$C$2:$C$871,,MATCH($B303,[2]掉落汇总!$D$1:$M$1)),[2]掉落汇总!$A$2:$A$871,K$1,[2]掉落汇总!$C$2:$C$871,$Q$1)+SUMIFS(OFFSET([2]掉落汇总!$C$2:$C$871,,MATCH($B303,[2]掉落汇总!$D$1:$M$1)),[2]掉落汇总!$A$2:$A$871,K$1,[2]掉落汇总!$C$2:$C$871,$Q$2)/$Q$3)*宝箱投放计算!J303</f>
        <v>0</v>
      </c>
      <c r="L303">
        <f ca="1">(SUMIFS(OFFSET([2]掉落汇总!$C$2:$C$871,,MATCH($B303,[2]掉落汇总!$D$1:$M$1)),[2]掉落汇总!$A$2:$A$871,L$1,[2]掉落汇总!$C$2:$C$871,$Q$1)+SUMIFS(OFFSET([2]掉落汇总!$C$2:$C$871,,MATCH($B303,[2]掉落汇总!$D$1:$M$1)),[2]掉落汇总!$A$2:$A$871,L$1,[2]掉落汇总!$C$2:$C$871,$Q$2)/$Q$3)*宝箱投放计算!K303</f>
        <v>0.14863748967795209</v>
      </c>
      <c r="M303">
        <f ca="1">(SUMIFS(OFFSET([2]掉落汇总!$C$2:$C$871,,MATCH($B303,[2]掉落汇总!$D$1:$M$1)),[2]掉落汇总!$A$2:$A$871,M$1,[2]掉落汇总!$C$2:$C$871,$Q$1)+SUMIFS(OFFSET([2]掉落汇总!$C$2:$C$871,,MATCH($B303,[2]掉落汇总!$D$1:$M$1)),[2]掉落汇总!$A$2:$A$871,M$1,[2]掉落汇总!$C$2:$C$871,$Q$2)/$Q$3)*宝箱投放计算!L303</f>
        <v>0.14714469228074273</v>
      </c>
      <c r="N303">
        <f ca="1">(SUMIFS(OFFSET([2]掉落汇总!$C$2:$C$871,,MATCH($B303,[2]掉落汇总!$D$1:$M$1)),[2]掉落汇总!$A$2:$A$871,N$1,[2]掉落汇总!$C$2:$C$871,$Q$1)+SUMIFS(OFFSET([2]掉落汇总!$C$2:$C$871,,MATCH($B303,[2]掉落汇总!$D$1:$M$1)),[2]掉落汇总!$A$2:$A$871,N$1,[2]掉落汇总!$C$2:$C$871,$Q$2)/$Q$3)*宝箱投放计算!M303</f>
        <v>3.9341037619867215E-2</v>
      </c>
      <c r="O303">
        <f ca="1">(SUMIFS(OFFSET([2]掉落汇总!$C$2:$C$871,,MATCH($B303,[2]掉落汇总!$D$1:$M$1)),[2]掉落汇总!$A$2:$A$871,O$1,[2]掉落汇总!$C$2:$C$871,$Q$1)+SUMIFS(OFFSET([2]掉落汇总!$C$2:$C$871,,MATCH($B303,[2]掉落汇总!$D$1:$M$1)),[2]掉落汇总!$A$2:$A$871,O$1,[2]掉落汇总!$C$2:$C$871,$Q$2)/$Q$3)*宝箱投放计算!N303</f>
        <v>8.2982769549933721E-2</v>
      </c>
    </row>
    <row r="304" spans="1:15" x14ac:dyDescent="0.2">
      <c r="A304">
        <f>玩家成长时间线!A304</f>
        <v>303</v>
      </c>
      <c r="B304">
        <f>玩家成长时间线!B304</f>
        <v>10</v>
      </c>
      <c r="C304">
        <f ca="1">SUM($D$2:D304)</f>
        <v>756.06646907342451</v>
      </c>
      <c r="D304">
        <f t="shared" ca="1" si="4"/>
        <v>1.4876463216466647</v>
      </c>
      <c r="E304">
        <f ca="1">(SUMIFS(OFFSET([2]掉落汇总!$C$2:$C$871,,MATCH($B304,[2]掉落汇总!$D$1:$M$1)),[2]掉落汇总!$A$2:$A$871,E$1,[2]掉落汇总!$C$2:$C$871,$Q$1)+SUMIFS(OFFSET([2]掉落汇总!$C$2:$C$871,,MATCH($B304,[2]掉落汇总!$D$1:$M$1)),[2]掉落汇总!$A$2:$A$871,E$1,[2]掉落汇总!$C$2:$C$871,$Q$2)/$Q$3)*宝箱投放计算!D304</f>
        <v>0.44991899000526031</v>
      </c>
      <c r="F304">
        <f ca="1">(SUMIFS(OFFSET([2]掉落汇总!$C$2:$C$871,,MATCH($B304,[2]掉落汇总!$D$1:$M$1)),[2]掉落汇总!$A$2:$A$871,F$1,[2]掉落汇总!$C$2:$C$871,$Q$1)+SUMIFS(OFFSET([2]掉落汇总!$C$2:$C$871,,MATCH($B304,[2]掉落汇总!$D$1:$M$1)),[2]掉落汇总!$A$2:$A$871,F$1,[2]掉落汇总!$C$2:$C$871,$Q$2)/$Q$3)*宝箱投放计算!E304</f>
        <v>0.61962134251290868</v>
      </c>
      <c r="G304">
        <f ca="1">(SUMIFS(OFFSET([2]掉落汇总!$C$2:$C$871,,MATCH($B304,[2]掉落汇总!$D$1:$M$1)),[2]掉落汇总!$A$2:$A$871,G$1,[2]掉落汇总!$C$2:$C$871,$Q$1)+SUMIFS(OFFSET([2]掉落汇总!$C$2:$C$871,,MATCH($B304,[2]掉落汇总!$D$1:$M$1)),[2]掉落汇总!$A$2:$A$871,G$1,[2]掉落汇总!$C$2:$C$871,$Q$2)/$Q$3)*宝箱投放计算!F304</f>
        <v>0</v>
      </c>
      <c r="H304">
        <f ca="1">(SUMIFS(OFFSET([2]掉落汇总!$C$2:$C$871,,MATCH($B304,[2]掉落汇总!$D$1:$M$1)),[2]掉落汇总!$A$2:$A$871,H$1,[2]掉落汇总!$C$2:$C$871,$Q$1)+SUMIFS(OFFSET([2]掉落汇总!$C$2:$C$871,,MATCH($B304,[2]掉落汇总!$D$1:$M$1)),[2]掉落汇总!$A$2:$A$871,H$1,[2]掉落汇总!$C$2:$C$871,$Q$2)/$Q$3)*宝箱投放计算!G304</f>
        <v>0</v>
      </c>
      <c r="I304">
        <f ca="1">(SUMIFS(OFFSET([2]掉落汇总!$C$2:$C$871,,MATCH($B304,[2]掉落汇总!$D$1:$M$1)),[2]掉落汇总!$A$2:$A$871,I$1,[2]掉落汇总!$C$2:$C$871,$Q$1)+SUMIFS(OFFSET([2]掉落汇总!$C$2:$C$871,,MATCH($B304,[2]掉落汇总!$D$1:$M$1)),[2]掉落汇总!$A$2:$A$871,I$1,[2]掉落汇总!$C$2:$C$871,$Q$2)/$Q$3)*宝箱投放计算!H304</f>
        <v>0</v>
      </c>
      <c r="J304">
        <f ca="1">(SUMIFS(OFFSET([2]掉落汇总!$C$2:$C$871,,MATCH($B304,[2]掉落汇总!$D$1:$M$1)),[2]掉落汇总!$A$2:$A$871,J$1,[2]掉落汇总!$C$2:$C$871,$Q$1)+SUMIFS(OFFSET([2]掉落汇总!$C$2:$C$871,,MATCH($B304,[2]掉落汇总!$D$1:$M$1)),[2]掉落汇总!$A$2:$A$871,J$1,[2]掉落汇总!$C$2:$C$871,$Q$2)/$Q$3)*宝箱投放计算!I304</f>
        <v>0</v>
      </c>
      <c r="K304">
        <f ca="1">(SUMIFS(OFFSET([2]掉落汇总!$C$2:$C$871,,MATCH($B304,[2]掉落汇总!$D$1:$M$1)),[2]掉落汇总!$A$2:$A$871,K$1,[2]掉落汇总!$C$2:$C$871,$Q$1)+SUMIFS(OFFSET([2]掉落汇总!$C$2:$C$871,,MATCH($B304,[2]掉落汇总!$D$1:$M$1)),[2]掉落汇总!$A$2:$A$871,K$1,[2]掉落汇总!$C$2:$C$871,$Q$2)/$Q$3)*宝箱投放计算!J304</f>
        <v>0</v>
      </c>
      <c r="L304">
        <f ca="1">(SUMIFS(OFFSET([2]掉落汇总!$C$2:$C$871,,MATCH($B304,[2]掉落汇总!$D$1:$M$1)),[2]掉落汇总!$A$2:$A$871,L$1,[2]掉落汇总!$C$2:$C$871,$Q$1)+SUMIFS(OFFSET([2]掉落汇总!$C$2:$C$871,,MATCH($B304,[2]掉落汇总!$D$1:$M$1)),[2]掉落汇总!$A$2:$A$871,L$1,[2]掉落汇总!$C$2:$C$871,$Q$2)/$Q$3)*宝箱投放计算!K304</f>
        <v>0.14863748967795209</v>
      </c>
      <c r="M304">
        <f ca="1">(SUMIFS(OFFSET([2]掉落汇总!$C$2:$C$871,,MATCH($B304,[2]掉落汇总!$D$1:$M$1)),[2]掉落汇总!$A$2:$A$871,M$1,[2]掉落汇总!$C$2:$C$871,$Q$1)+SUMIFS(OFFSET([2]掉落汇总!$C$2:$C$871,,MATCH($B304,[2]掉落汇总!$D$1:$M$1)),[2]掉落汇总!$A$2:$A$871,M$1,[2]掉落汇总!$C$2:$C$871,$Q$2)/$Q$3)*宝箱投放计算!L304</f>
        <v>0.14714469228074273</v>
      </c>
      <c r="N304">
        <f ca="1">(SUMIFS(OFFSET([2]掉落汇总!$C$2:$C$871,,MATCH($B304,[2]掉落汇总!$D$1:$M$1)),[2]掉落汇总!$A$2:$A$871,N$1,[2]掉落汇总!$C$2:$C$871,$Q$1)+SUMIFS(OFFSET([2]掉落汇总!$C$2:$C$871,,MATCH($B304,[2]掉落汇总!$D$1:$M$1)),[2]掉落汇总!$A$2:$A$871,N$1,[2]掉落汇总!$C$2:$C$871,$Q$2)/$Q$3)*宝箱投放计算!M304</f>
        <v>3.9341037619867215E-2</v>
      </c>
      <c r="O304">
        <f ca="1">(SUMIFS(OFFSET([2]掉落汇总!$C$2:$C$871,,MATCH($B304,[2]掉落汇总!$D$1:$M$1)),[2]掉落汇总!$A$2:$A$871,O$1,[2]掉落汇总!$C$2:$C$871,$Q$1)+SUMIFS(OFFSET([2]掉落汇总!$C$2:$C$871,,MATCH($B304,[2]掉落汇总!$D$1:$M$1)),[2]掉落汇总!$A$2:$A$871,O$1,[2]掉落汇总!$C$2:$C$871,$Q$2)/$Q$3)*宝箱投放计算!N304</f>
        <v>8.2982769549933721E-2</v>
      </c>
    </row>
    <row r="305" spans="1:15" x14ac:dyDescent="0.2">
      <c r="A305">
        <f>玩家成长时间线!A305</f>
        <v>304</v>
      </c>
      <c r="B305">
        <f>玩家成长时间线!B305</f>
        <v>10</v>
      </c>
      <c r="C305">
        <f ca="1">SUM($D$2:D305)</f>
        <v>757.52213222831688</v>
      </c>
      <c r="D305">
        <f t="shared" ca="1" si="4"/>
        <v>1.4556631548923251</v>
      </c>
      <c r="E305">
        <f ca="1">(SUMIFS(OFFSET([2]掉落汇总!$C$2:$C$871,,MATCH($B305,[2]掉落汇总!$D$1:$M$1)),[2]掉落汇总!$A$2:$A$871,E$1,[2]掉落汇总!$C$2:$C$871,$Q$1)+SUMIFS(OFFSET([2]掉落汇总!$C$2:$C$871,,MATCH($B305,[2]掉落汇总!$D$1:$M$1)),[2]掉落汇总!$A$2:$A$871,E$1,[2]掉落汇总!$C$2:$C$871,$Q$2)/$Q$3)*宝箱投放计算!D305</f>
        <v>0.4179358232509206</v>
      </c>
      <c r="F305">
        <f ca="1">(SUMIFS(OFFSET([2]掉落汇总!$C$2:$C$871,,MATCH($B305,[2]掉落汇总!$D$1:$M$1)),[2]掉落汇总!$A$2:$A$871,F$1,[2]掉落汇总!$C$2:$C$871,$Q$1)+SUMIFS(OFFSET([2]掉落汇总!$C$2:$C$871,,MATCH($B305,[2]掉落汇总!$D$1:$M$1)),[2]掉落汇总!$A$2:$A$871,F$1,[2]掉落汇总!$C$2:$C$871,$Q$2)/$Q$3)*宝箱投放计算!E305</f>
        <v>0.61962134251290868</v>
      </c>
      <c r="G305">
        <f ca="1">(SUMIFS(OFFSET([2]掉落汇总!$C$2:$C$871,,MATCH($B305,[2]掉落汇总!$D$1:$M$1)),[2]掉落汇总!$A$2:$A$871,G$1,[2]掉落汇总!$C$2:$C$871,$Q$1)+SUMIFS(OFFSET([2]掉落汇总!$C$2:$C$871,,MATCH($B305,[2]掉落汇总!$D$1:$M$1)),[2]掉落汇总!$A$2:$A$871,G$1,[2]掉落汇总!$C$2:$C$871,$Q$2)/$Q$3)*宝箱投放计算!F305</f>
        <v>0</v>
      </c>
      <c r="H305">
        <f ca="1">(SUMIFS(OFFSET([2]掉落汇总!$C$2:$C$871,,MATCH($B305,[2]掉落汇总!$D$1:$M$1)),[2]掉落汇总!$A$2:$A$871,H$1,[2]掉落汇总!$C$2:$C$871,$Q$1)+SUMIFS(OFFSET([2]掉落汇总!$C$2:$C$871,,MATCH($B305,[2]掉落汇总!$D$1:$M$1)),[2]掉落汇总!$A$2:$A$871,H$1,[2]掉落汇总!$C$2:$C$871,$Q$2)/$Q$3)*宝箱投放计算!G305</f>
        <v>0</v>
      </c>
      <c r="I305">
        <f ca="1">(SUMIFS(OFFSET([2]掉落汇总!$C$2:$C$871,,MATCH($B305,[2]掉落汇总!$D$1:$M$1)),[2]掉落汇总!$A$2:$A$871,I$1,[2]掉落汇总!$C$2:$C$871,$Q$1)+SUMIFS(OFFSET([2]掉落汇总!$C$2:$C$871,,MATCH($B305,[2]掉落汇总!$D$1:$M$1)),[2]掉落汇总!$A$2:$A$871,I$1,[2]掉落汇总!$C$2:$C$871,$Q$2)/$Q$3)*宝箱投放计算!H305</f>
        <v>0</v>
      </c>
      <c r="J305">
        <f ca="1">(SUMIFS(OFFSET([2]掉落汇总!$C$2:$C$871,,MATCH($B305,[2]掉落汇总!$D$1:$M$1)),[2]掉落汇总!$A$2:$A$871,J$1,[2]掉落汇总!$C$2:$C$871,$Q$1)+SUMIFS(OFFSET([2]掉落汇总!$C$2:$C$871,,MATCH($B305,[2]掉落汇总!$D$1:$M$1)),[2]掉落汇总!$A$2:$A$871,J$1,[2]掉落汇总!$C$2:$C$871,$Q$2)/$Q$3)*宝箱投放计算!I305</f>
        <v>0</v>
      </c>
      <c r="K305">
        <f ca="1">(SUMIFS(OFFSET([2]掉落汇总!$C$2:$C$871,,MATCH($B305,[2]掉落汇总!$D$1:$M$1)),[2]掉落汇总!$A$2:$A$871,K$1,[2]掉落汇总!$C$2:$C$871,$Q$1)+SUMIFS(OFFSET([2]掉落汇总!$C$2:$C$871,,MATCH($B305,[2]掉落汇总!$D$1:$M$1)),[2]掉落汇总!$A$2:$A$871,K$1,[2]掉落汇总!$C$2:$C$871,$Q$2)/$Q$3)*宝箱投放计算!J305</f>
        <v>0</v>
      </c>
      <c r="L305">
        <f ca="1">(SUMIFS(OFFSET([2]掉落汇总!$C$2:$C$871,,MATCH($B305,[2]掉落汇总!$D$1:$M$1)),[2]掉落汇总!$A$2:$A$871,L$1,[2]掉落汇总!$C$2:$C$871,$Q$1)+SUMIFS(OFFSET([2]掉落汇总!$C$2:$C$871,,MATCH($B305,[2]掉落汇总!$D$1:$M$1)),[2]掉落汇总!$A$2:$A$871,L$1,[2]掉落汇总!$C$2:$C$871,$Q$2)/$Q$3)*宝箱投放计算!K305</f>
        <v>0.14863748967795209</v>
      </c>
      <c r="M305">
        <f ca="1">(SUMIFS(OFFSET([2]掉落汇总!$C$2:$C$871,,MATCH($B305,[2]掉落汇总!$D$1:$M$1)),[2]掉落汇总!$A$2:$A$871,M$1,[2]掉落汇总!$C$2:$C$871,$Q$1)+SUMIFS(OFFSET([2]掉落汇总!$C$2:$C$871,,MATCH($B305,[2]掉落汇总!$D$1:$M$1)),[2]掉落汇总!$A$2:$A$871,M$1,[2]掉落汇总!$C$2:$C$871,$Q$2)/$Q$3)*宝箱投放计算!L305</f>
        <v>0.14714469228074273</v>
      </c>
      <c r="N305">
        <f ca="1">(SUMIFS(OFFSET([2]掉落汇总!$C$2:$C$871,,MATCH($B305,[2]掉落汇总!$D$1:$M$1)),[2]掉落汇总!$A$2:$A$871,N$1,[2]掉落汇总!$C$2:$C$871,$Q$1)+SUMIFS(OFFSET([2]掉落汇总!$C$2:$C$871,,MATCH($B305,[2]掉落汇总!$D$1:$M$1)),[2]掉落汇总!$A$2:$A$871,N$1,[2]掉落汇总!$C$2:$C$871,$Q$2)/$Q$3)*宝箱投放计算!M305</f>
        <v>3.9341037619867215E-2</v>
      </c>
      <c r="O305">
        <f ca="1">(SUMIFS(OFFSET([2]掉落汇总!$C$2:$C$871,,MATCH($B305,[2]掉落汇总!$D$1:$M$1)),[2]掉落汇总!$A$2:$A$871,O$1,[2]掉落汇总!$C$2:$C$871,$Q$1)+SUMIFS(OFFSET([2]掉落汇总!$C$2:$C$871,,MATCH($B305,[2]掉落汇总!$D$1:$M$1)),[2]掉落汇总!$A$2:$A$871,O$1,[2]掉落汇总!$C$2:$C$871,$Q$2)/$Q$3)*宝箱投放计算!N305</f>
        <v>8.2982769549933721E-2</v>
      </c>
    </row>
    <row r="306" spans="1:15" x14ac:dyDescent="0.2">
      <c r="A306">
        <f>玩家成长时间线!A306</f>
        <v>305</v>
      </c>
      <c r="B306">
        <f>玩家成长时间线!B306</f>
        <v>10</v>
      </c>
      <c r="C306">
        <f ca="1">SUM($D$2:D306)</f>
        <v>758.97947870777523</v>
      </c>
      <c r="D306">
        <f t="shared" ca="1" si="4"/>
        <v>1.4573464794583428</v>
      </c>
      <c r="E306">
        <f ca="1">(SUMIFS(OFFSET([2]掉落汇总!$C$2:$C$871,,MATCH($B306,[2]掉落汇总!$D$1:$M$1)),[2]掉落汇总!$A$2:$A$871,E$1,[2]掉落汇总!$C$2:$C$871,$Q$1)+SUMIFS(OFFSET([2]掉落汇总!$C$2:$C$871,,MATCH($B306,[2]掉落汇总!$D$1:$M$1)),[2]掉落汇总!$A$2:$A$871,E$1,[2]掉落汇总!$C$2:$C$871,$Q$2)/$Q$3)*宝箱投放计算!D306</f>
        <v>0.41961914781693843</v>
      </c>
      <c r="F306">
        <f ca="1">(SUMIFS(OFFSET([2]掉落汇总!$C$2:$C$871,,MATCH($B306,[2]掉落汇总!$D$1:$M$1)),[2]掉落汇总!$A$2:$A$871,F$1,[2]掉落汇总!$C$2:$C$871,$Q$1)+SUMIFS(OFFSET([2]掉落汇总!$C$2:$C$871,,MATCH($B306,[2]掉落汇总!$D$1:$M$1)),[2]掉落汇总!$A$2:$A$871,F$1,[2]掉落汇总!$C$2:$C$871,$Q$2)/$Q$3)*宝箱投放计算!E306</f>
        <v>0.61962134251290868</v>
      </c>
      <c r="G306">
        <f ca="1">(SUMIFS(OFFSET([2]掉落汇总!$C$2:$C$871,,MATCH($B306,[2]掉落汇总!$D$1:$M$1)),[2]掉落汇总!$A$2:$A$871,G$1,[2]掉落汇总!$C$2:$C$871,$Q$1)+SUMIFS(OFFSET([2]掉落汇总!$C$2:$C$871,,MATCH($B306,[2]掉落汇总!$D$1:$M$1)),[2]掉落汇总!$A$2:$A$871,G$1,[2]掉落汇总!$C$2:$C$871,$Q$2)/$Q$3)*宝箱投放计算!F306</f>
        <v>0</v>
      </c>
      <c r="H306">
        <f ca="1">(SUMIFS(OFFSET([2]掉落汇总!$C$2:$C$871,,MATCH($B306,[2]掉落汇总!$D$1:$M$1)),[2]掉落汇总!$A$2:$A$871,H$1,[2]掉落汇总!$C$2:$C$871,$Q$1)+SUMIFS(OFFSET([2]掉落汇总!$C$2:$C$871,,MATCH($B306,[2]掉落汇总!$D$1:$M$1)),[2]掉落汇总!$A$2:$A$871,H$1,[2]掉落汇总!$C$2:$C$871,$Q$2)/$Q$3)*宝箱投放计算!G306</f>
        <v>0</v>
      </c>
      <c r="I306">
        <f ca="1">(SUMIFS(OFFSET([2]掉落汇总!$C$2:$C$871,,MATCH($B306,[2]掉落汇总!$D$1:$M$1)),[2]掉落汇总!$A$2:$A$871,I$1,[2]掉落汇总!$C$2:$C$871,$Q$1)+SUMIFS(OFFSET([2]掉落汇总!$C$2:$C$871,,MATCH($B306,[2]掉落汇总!$D$1:$M$1)),[2]掉落汇总!$A$2:$A$871,I$1,[2]掉落汇总!$C$2:$C$871,$Q$2)/$Q$3)*宝箱投放计算!H306</f>
        <v>0</v>
      </c>
      <c r="J306">
        <f ca="1">(SUMIFS(OFFSET([2]掉落汇总!$C$2:$C$871,,MATCH($B306,[2]掉落汇总!$D$1:$M$1)),[2]掉落汇总!$A$2:$A$871,J$1,[2]掉落汇总!$C$2:$C$871,$Q$1)+SUMIFS(OFFSET([2]掉落汇总!$C$2:$C$871,,MATCH($B306,[2]掉落汇总!$D$1:$M$1)),[2]掉落汇总!$A$2:$A$871,J$1,[2]掉落汇总!$C$2:$C$871,$Q$2)/$Q$3)*宝箱投放计算!I306</f>
        <v>0</v>
      </c>
      <c r="K306">
        <f ca="1">(SUMIFS(OFFSET([2]掉落汇总!$C$2:$C$871,,MATCH($B306,[2]掉落汇总!$D$1:$M$1)),[2]掉落汇总!$A$2:$A$871,K$1,[2]掉落汇总!$C$2:$C$871,$Q$1)+SUMIFS(OFFSET([2]掉落汇总!$C$2:$C$871,,MATCH($B306,[2]掉落汇总!$D$1:$M$1)),[2]掉落汇总!$A$2:$A$871,K$1,[2]掉落汇总!$C$2:$C$871,$Q$2)/$Q$3)*宝箱投放计算!J306</f>
        <v>0</v>
      </c>
      <c r="L306">
        <f ca="1">(SUMIFS(OFFSET([2]掉落汇总!$C$2:$C$871,,MATCH($B306,[2]掉落汇总!$D$1:$M$1)),[2]掉落汇总!$A$2:$A$871,L$1,[2]掉落汇总!$C$2:$C$871,$Q$1)+SUMIFS(OFFSET([2]掉落汇总!$C$2:$C$871,,MATCH($B306,[2]掉落汇总!$D$1:$M$1)),[2]掉落汇总!$A$2:$A$871,L$1,[2]掉落汇总!$C$2:$C$871,$Q$2)/$Q$3)*宝箱投放计算!K306</f>
        <v>0.14863748967795209</v>
      </c>
      <c r="M306">
        <f ca="1">(SUMIFS(OFFSET([2]掉落汇总!$C$2:$C$871,,MATCH($B306,[2]掉落汇总!$D$1:$M$1)),[2]掉落汇总!$A$2:$A$871,M$1,[2]掉落汇总!$C$2:$C$871,$Q$1)+SUMIFS(OFFSET([2]掉落汇总!$C$2:$C$871,,MATCH($B306,[2]掉落汇总!$D$1:$M$1)),[2]掉落汇总!$A$2:$A$871,M$1,[2]掉落汇总!$C$2:$C$871,$Q$2)/$Q$3)*宝箱投放计算!L306</f>
        <v>0.14714469228074273</v>
      </c>
      <c r="N306">
        <f ca="1">(SUMIFS(OFFSET([2]掉落汇总!$C$2:$C$871,,MATCH($B306,[2]掉落汇总!$D$1:$M$1)),[2]掉落汇总!$A$2:$A$871,N$1,[2]掉落汇总!$C$2:$C$871,$Q$1)+SUMIFS(OFFSET([2]掉落汇总!$C$2:$C$871,,MATCH($B306,[2]掉落汇总!$D$1:$M$1)),[2]掉落汇总!$A$2:$A$871,N$1,[2]掉落汇总!$C$2:$C$871,$Q$2)/$Q$3)*宝箱投放计算!M306</f>
        <v>3.9341037619867215E-2</v>
      </c>
      <c r="O306">
        <f ca="1">(SUMIFS(OFFSET([2]掉落汇总!$C$2:$C$871,,MATCH($B306,[2]掉落汇总!$D$1:$M$1)),[2]掉落汇总!$A$2:$A$871,O$1,[2]掉落汇总!$C$2:$C$871,$Q$1)+SUMIFS(OFFSET([2]掉落汇总!$C$2:$C$871,,MATCH($B306,[2]掉落汇总!$D$1:$M$1)),[2]掉落汇总!$A$2:$A$871,O$1,[2]掉落汇总!$C$2:$C$871,$Q$2)/$Q$3)*宝箱投放计算!N306</f>
        <v>8.2982769549933721E-2</v>
      </c>
    </row>
    <row r="307" spans="1:15" x14ac:dyDescent="0.2">
      <c r="A307">
        <f>玩家成长时间线!A307</f>
        <v>306</v>
      </c>
      <c r="B307">
        <f>玩家成长时间线!B307</f>
        <v>10</v>
      </c>
      <c r="C307">
        <f ca="1">SUM($D$2:D307)</f>
        <v>760.45534175745979</v>
      </c>
      <c r="D307">
        <f t="shared" ca="1" si="4"/>
        <v>1.4758630496845395</v>
      </c>
      <c r="E307">
        <f ca="1">(SUMIFS(OFFSET([2]掉落汇总!$C$2:$C$871,,MATCH($B307,[2]掉落汇总!$D$1:$M$1)),[2]掉落汇总!$A$2:$A$871,E$1,[2]掉落汇总!$C$2:$C$871,$Q$1)+SUMIFS(OFFSET([2]掉落汇总!$C$2:$C$871,,MATCH($B307,[2]掉落汇总!$D$1:$M$1)),[2]掉落汇总!$A$2:$A$871,E$1,[2]掉落汇总!$C$2:$C$871,$Q$2)/$Q$3)*宝箱投放计算!D307</f>
        <v>0.43813571804313511</v>
      </c>
      <c r="F307">
        <f ca="1">(SUMIFS(OFFSET([2]掉落汇总!$C$2:$C$871,,MATCH($B307,[2]掉落汇总!$D$1:$M$1)),[2]掉落汇总!$A$2:$A$871,F$1,[2]掉落汇总!$C$2:$C$871,$Q$1)+SUMIFS(OFFSET([2]掉落汇总!$C$2:$C$871,,MATCH($B307,[2]掉落汇总!$D$1:$M$1)),[2]掉落汇总!$A$2:$A$871,F$1,[2]掉落汇总!$C$2:$C$871,$Q$2)/$Q$3)*宝箱投放计算!E307</f>
        <v>0.61962134251290868</v>
      </c>
      <c r="G307">
        <f ca="1">(SUMIFS(OFFSET([2]掉落汇总!$C$2:$C$871,,MATCH($B307,[2]掉落汇总!$D$1:$M$1)),[2]掉落汇总!$A$2:$A$871,G$1,[2]掉落汇总!$C$2:$C$871,$Q$1)+SUMIFS(OFFSET([2]掉落汇总!$C$2:$C$871,,MATCH($B307,[2]掉落汇总!$D$1:$M$1)),[2]掉落汇总!$A$2:$A$871,G$1,[2]掉落汇总!$C$2:$C$871,$Q$2)/$Q$3)*宝箱投放计算!F307</f>
        <v>0</v>
      </c>
      <c r="H307">
        <f ca="1">(SUMIFS(OFFSET([2]掉落汇总!$C$2:$C$871,,MATCH($B307,[2]掉落汇总!$D$1:$M$1)),[2]掉落汇总!$A$2:$A$871,H$1,[2]掉落汇总!$C$2:$C$871,$Q$1)+SUMIFS(OFFSET([2]掉落汇总!$C$2:$C$871,,MATCH($B307,[2]掉落汇总!$D$1:$M$1)),[2]掉落汇总!$A$2:$A$871,H$1,[2]掉落汇总!$C$2:$C$871,$Q$2)/$Q$3)*宝箱投放计算!G307</f>
        <v>0</v>
      </c>
      <c r="I307">
        <f ca="1">(SUMIFS(OFFSET([2]掉落汇总!$C$2:$C$871,,MATCH($B307,[2]掉落汇总!$D$1:$M$1)),[2]掉落汇总!$A$2:$A$871,I$1,[2]掉落汇总!$C$2:$C$871,$Q$1)+SUMIFS(OFFSET([2]掉落汇总!$C$2:$C$871,,MATCH($B307,[2]掉落汇总!$D$1:$M$1)),[2]掉落汇总!$A$2:$A$871,I$1,[2]掉落汇总!$C$2:$C$871,$Q$2)/$Q$3)*宝箱投放计算!H307</f>
        <v>0</v>
      </c>
      <c r="J307">
        <f ca="1">(SUMIFS(OFFSET([2]掉落汇总!$C$2:$C$871,,MATCH($B307,[2]掉落汇总!$D$1:$M$1)),[2]掉落汇总!$A$2:$A$871,J$1,[2]掉落汇总!$C$2:$C$871,$Q$1)+SUMIFS(OFFSET([2]掉落汇总!$C$2:$C$871,,MATCH($B307,[2]掉落汇总!$D$1:$M$1)),[2]掉落汇总!$A$2:$A$871,J$1,[2]掉落汇总!$C$2:$C$871,$Q$2)/$Q$3)*宝箱投放计算!I307</f>
        <v>0</v>
      </c>
      <c r="K307">
        <f ca="1">(SUMIFS(OFFSET([2]掉落汇总!$C$2:$C$871,,MATCH($B307,[2]掉落汇总!$D$1:$M$1)),[2]掉落汇总!$A$2:$A$871,K$1,[2]掉落汇总!$C$2:$C$871,$Q$1)+SUMIFS(OFFSET([2]掉落汇总!$C$2:$C$871,,MATCH($B307,[2]掉落汇总!$D$1:$M$1)),[2]掉落汇总!$A$2:$A$871,K$1,[2]掉落汇总!$C$2:$C$871,$Q$2)/$Q$3)*宝箱投放计算!J307</f>
        <v>0</v>
      </c>
      <c r="L307">
        <f ca="1">(SUMIFS(OFFSET([2]掉落汇总!$C$2:$C$871,,MATCH($B307,[2]掉落汇总!$D$1:$M$1)),[2]掉落汇总!$A$2:$A$871,L$1,[2]掉落汇总!$C$2:$C$871,$Q$1)+SUMIFS(OFFSET([2]掉落汇总!$C$2:$C$871,,MATCH($B307,[2]掉落汇总!$D$1:$M$1)),[2]掉落汇总!$A$2:$A$871,L$1,[2]掉落汇总!$C$2:$C$871,$Q$2)/$Q$3)*宝箱投放计算!K307</f>
        <v>0.14863748967795209</v>
      </c>
      <c r="M307">
        <f ca="1">(SUMIFS(OFFSET([2]掉落汇总!$C$2:$C$871,,MATCH($B307,[2]掉落汇总!$D$1:$M$1)),[2]掉落汇总!$A$2:$A$871,M$1,[2]掉落汇总!$C$2:$C$871,$Q$1)+SUMIFS(OFFSET([2]掉落汇总!$C$2:$C$871,,MATCH($B307,[2]掉落汇总!$D$1:$M$1)),[2]掉落汇总!$A$2:$A$871,M$1,[2]掉落汇总!$C$2:$C$871,$Q$2)/$Q$3)*宝箱投放计算!L307</f>
        <v>0.14714469228074273</v>
      </c>
      <c r="N307">
        <f ca="1">(SUMIFS(OFFSET([2]掉落汇总!$C$2:$C$871,,MATCH($B307,[2]掉落汇总!$D$1:$M$1)),[2]掉落汇总!$A$2:$A$871,N$1,[2]掉落汇总!$C$2:$C$871,$Q$1)+SUMIFS(OFFSET([2]掉落汇总!$C$2:$C$871,,MATCH($B307,[2]掉落汇总!$D$1:$M$1)),[2]掉落汇总!$A$2:$A$871,N$1,[2]掉落汇总!$C$2:$C$871,$Q$2)/$Q$3)*宝箱投放计算!M307</f>
        <v>3.9341037619867215E-2</v>
      </c>
      <c r="O307">
        <f ca="1">(SUMIFS(OFFSET([2]掉落汇总!$C$2:$C$871,,MATCH($B307,[2]掉落汇总!$D$1:$M$1)),[2]掉落汇总!$A$2:$A$871,O$1,[2]掉落汇总!$C$2:$C$871,$Q$1)+SUMIFS(OFFSET([2]掉落汇总!$C$2:$C$871,,MATCH($B307,[2]掉落汇总!$D$1:$M$1)),[2]掉落汇总!$A$2:$A$871,O$1,[2]掉落汇总!$C$2:$C$871,$Q$2)/$Q$3)*宝箱投放计算!N307</f>
        <v>8.2982769549933721E-2</v>
      </c>
    </row>
    <row r="308" spans="1:15" x14ac:dyDescent="0.2">
      <c r="A308">
        <f>玩家成长时间线!A308</f>
        <v>307</v>
      </c>
      <c r="B308">
        <f>玩家成长时间线!B308</f>
        <v>10</v>
      </c>
      <c r="C308">
        <f ca="1">SUM($D$2:D308)</f>
        <v>761.91605488605012</v>
      </c>
      <c r="D308">
        <f t="shared" ca="1" si="4"/>
        <v>1.4607131285903785</v>
      </c>
      <c r="E308">
        <f ca="1">(SUMIFS(OFFSET([2]掉落汇总!$C$2:$C$871,,MATCH($B308,[2]掉落汇总!$D$1:$M$1)),[2]掉落汇总!$A$2:$A$871,E$1,[2]掉落汇总!$C$2:$C$871,$Q$1)+SUMIFS(OFFSET([2]掉落汇总!$C$2:$C$871,,MATCH($B308,[2]掉落汇总!$D$1:$M$1)),[2]掉落汇总!$A$2:$A$871,E$1,[2]掉落汇总!$C$2:$C$871,$Q$2)/$Q$3)*宝箱投放计算!D308</f>
        <v>0.4229857969489742</v>
      </c>
      <c r="F308">
        <f ca="1">(SUMIFS(OFFSET([2]掉落汇总!$C$2:$C$871,,MATCH($B308,[2]掉落汇总!$D$1:$M$1)),[2]掉落汇总!$A$2:$A$871,F$1,[2]掉落汇总!$C$2:$C$871,$Q$1)+SUMIFS(OFFSET([2]掉落汇总!$C$2:$C$871,,MATCH($B308,[2]掉落汇总!$D$1:$M$1)),[2]掉落汇总!$A$2:$A$871,F$1,[2]掉落汇总!$C$2:$C$871,$Q$2)/$Q$3)*宝箱投放计算!E308</f>
        <v>0.61962134251290868</v>
      </c>
      <c r="G308">
        <f ca="1">(SUMIFS(OFFSET([2]掉落汇总!$C$2:$C$871,,MATCH($B308,[2]掉落汇总!$D$1:$M$1)),[2]掉落汇总!$A$2:$A$871,G$1,[2]掉落汇总!$C$2:$C$871,$Q$1)+SUMIFS(OFFSET([2]掉落汇总!$C$2:$C$871,,MATCH($B308,[2]掉落汇总!$D$1:$M$1)),[2]掉落汇总!$A$2:$A$871,G$1,[2]掉落汇总!$C$2:$C$871,$Q$2)/$Q$3)*宝箱投放计算!F308</f>
        <v>0</v>
      </c>
      <c r="H308">
        <f ca="1">(SUMIFS(OFFSET([2]掉落汇总!$C$2:$C$871,,MATCH($B308,[2]掉落汇总!$D$1:$M$1)),[2]掉落汇总!$A$2:$A$871,H$1,[2]掉落汇总!$C$2:$C$871,$Q$1)+SUMIFS(OFFSET([2]掉落汇总!$C$2:$C$871,,MATCH($B308,[2]掉落汇总!$D$1:$M$1)),[2]掉落汇总!$A$2:$A$871,H$1,[2]掉落汇总!$C$2:$C$871,$Q$2)/$Q$3)*宝箱投放计算!G308</f>
        <v>0</v>
      </c>
      <c r="I308">
        <f ca="1">(SUMIFS(OFFSET([2]掉落汇总!$C$2:$C$871,,MATCH($B308,[2]掉落汇总!$D$1:$M$1)),[2]掉落汇总!$A$2:$A$871,I$1,[2]掉落汇总!$C$2:$C$871,$Q$1)+SUMIFS(OFFSET([2]掉落汇总!$C$2:$C$871,,MATCH($B308,[2]掉落汇总!$D$1:$M$1)),[2]掉落汇总!$A$2:$A$871,I$1,[2]掉落汇总!$C$2:$C$871,$Q$2)/$Q$3)*宝箱投放计算!H308</f>
        <v>0</v>
      </c>
      <c r="J308">
        <f ca="1">(SUMIFS(OFFSET([2]掉落汇总!$C$2:$C$871,,MATCH($B308,[2]掉落汇总!$D$1:$M$1)),[2]掉落汇总!$A$2:$A$871,J$1,[2]掉落汇总!$C$2:$C$871,$Q$1)+SUMIFS(OFFSET([2]掉落汇总!$C$2:$C$871,,MATCH($B308,[2]掉落汇总!$D$1:$M$1)),[2]掉落汇总!$A$2:$A$871,J$1,[2]掉落汇总!$C$2:$C$871,$Q$2)/$Q$3)*宝箱投放计算!I308</f>
        <v>0</v>
      </c>
      <c r="K308">
        <f ca="1">(SUMIFS(OFFSET([2]掉落汇总!$C$2:$C$871,,MATCH($B308,[2]掉落汇总!$D$1:$M$1)),[2]掉落汇总!$A$2:$A$871,K$1,[2]掉落汇总!$C$2:$C$871,$Q$1)+SUMIFS(OFFSET([2]掉落汇总!$C$2:$C$871,,MATCH($B308,[2]掉落汇总!$D$1:$M$1)),[2]掉落汇总!$A$2:$A$871,K$1,[2]掉落汇总!$C$2:$C$871,$Q$2)/$Q$3)*宝箱投放计算!J308</f>
        <v>0</v>
      </c>
      <c r="L308">
        <f ca="1">(SUMIFS(OFFSET([2]掉落汇总!$C$2:$C$871,,MATCH($B308,[2]掉落汇总!$D$1:$M$1)),[2]掉落汇总!$A$2:$A$871,L$1,[2]掉落汇总!$C$2:$C$871,$Q$1)+SUMIFS(OFFSET([2]掉落汇总!$C$2:$C$871,,MATCH($B308,[2]掉落汇总!$D$1:$M$1)),[2]掉落汇总!$A$2:$A$871,L$1,[2]掉落汇总!$C$2:$C$871,$Q$2)/$Q$3)*宝箱投放计算!K308</f>
        <v>0.14863748967795209</v>
      </c>
      <c r="M308">
        <f ca="1">(SUMIFS(OFFSET([2]掉落汇总!$C$2:$C$871,,MATCH($B308,[2]掉落汇总!$D$1:$M$1)),[2]掉落汇总!$A$2:$A$871,M$1,[2]掉落汇总!$C$2:$C$871,$Q$1)+SUMIFS(OFFSET([2]掉落汇总!$C$2:$C$871,,MATCH($B308,[2]掉落汇总!$D$1:$M$1)),[2]掉落汇总!$A$2:$A$871,M$1,[2]掉落汇总!$C$2:$C$871,$Q$2)/$Q$3)*宝箱投放计算!L308</f>
        <v>0.14714469228074273</v>
      </c>
      <c r="N308">
        <f ca="1">(SUMIFS(OFFSET([2]掉落汇总!$C$2:$C$871,,MATCH($B308,[2]掉落汇总!$D$1:$M$1)),[2]掉落汇总!$A$2:$A$871,N$1,[2]掉落汇总!$C$2:$C$871,$Q$1)+SUMIFS(OFFSET([2]掉落汇总!$C$2:$C$871,,MATCH($B308,[2]掉落汇总!$D$1:$M$1)),[2]掉落汇总!$A$2:$A$871,N$1,[2]掉落汇总!$C$2:$C$871,$Q$2)/$Q$3)*宝箱投放计算!M308</f>
        <v>3.9341037619867215E-2</v>
      </c>
      <c r="O308">
        <f ca="1">(SUMIFS(OFFSET([2]掉落汇总!$C$2:$C$871,,MATCH($B308,[2]掉落汇总!$D$1:$M$1)),[2]掉落汇总!$A$2:$A$871,O$1,[2]掉落汇总!$C$2:$C$871,$Q$1)+SUMIFS(OFFSET([2]掉落汇总!$C$2:$C$871,,MATCH($B308,[2]掉落汇总!$D$1:$M$1)),[2]掉落汇总!$A$2:$A$871,O$1,[2]掉落汇总!$C$2:$C$871,$Q$2)/$Q$3)*宝箱投放计算!N308</f>
        <v>8.2982769549933721E-2</v>
      </c>
    </row>
    <row r="309" spans="1:15" x14ac:dyDescent="0.2">
      <c r="A309">
        <f>玩家成长时间线!A309</f>
        <v>308</v>
      </c>
      <c r="B309">
        <f>玩家成长时间线!B309</f>
        <v>8</v>
      </c>
      <c r="C309">
        <f ca="1">SUM($D$2:D309)</f>
        <v>764.28554164315437</v>
      </c>
      <c r="D309">
        <f t="shared" ca="1" si="4"/>
        <v>2.3694867571042986</v>
      </c>
      <c r="E309">
        <f ca="1">(SUMIFS(OFFSET([2]掉落汇总!$C$2:$C$871,,MATCH($B309,[2]掉落汇总!$D$1:$M$1)),[2]掉落汇总!$A$2:$A$871,E$1,[2]掉落汇总!$C$2:$C$871,$Q$1)+SUMIFS(OFFSET([2]掉落汇总!$C$2:$C$871,,MATCH($B309,[2]掉落汇总!$D$1:$M$1)),[2]掉落汇总!$A$2:$A$871,E$1,[2]掉落汇总!$C$2:$C$871,$Q$2)/$Q$3)*宝箱投放计算!D309</f>
        <v>0.43663846153846153</v>
      </c>
      <c r="F309">
        <f ca="1">(SUMIFS(OFFSET([2]掉落汇总!$C$2:$C$871,,MATCH($B309,[2]掉落汇总!$D$1:$M$1)),[2]掉落汇总!$A$2:$A$871,F$1,[2]掉落汇总!$C$2:$C$871,$Q$1)+SUMIFS(OFFSET([2]掉落汇总!$C$2:$C$871,,MATCH($B309,[2]掉落汇总!$D$1:$M$1)),[2]掉落汇总!$A$2:$A$871,F$1,[2]掉落汇总!$C$2:$C$871,$Q$2)/$Q$3)*宝箱投放计算!E309</f>
        <v>0.49569707401032698</v>
      </c>
      <c r="G309">
        <f ca="1">(SUMIFS(OFFSET([2]掉落汇总!$C$2:$C$871,,MATCH($B309,[2]掉落汇总!$D$1:$M$1)),[2]掉落汇总!$A$2:$A$871,G$1,[2]掉落汇总!$C$2:$C$871,$Q$1)+SUMIFS(OFFSET([2]掉落汇总!$C$2:$C$871,,MATCH($B309,[2]掉落汇总!$D$1:$M$1)),[2]掉落汇总!$A$2:$A$871,G$1,[2]掉落汇总!$C$2:$C$871,$Q$2)/$Q$3)*宝箱投放计算!F309</f>
        <v>1.0190452324270141</v>
      </c>
      <c r="H309">
        <f ca="1">(SUMIFS(OFFSET([2]掉落汇总!$C$2:$C$871,,MATCH($B309,[2]掉落汇总!$D$1:$M$1)),[2]掉落汇总!$A$2:$A$871,H$1,[2]掉落汇总!$C$2:$C$871,$Q$1)+SUMIFS(OFFSET([2]掉落汇总!$C$2:$C$871,,MATCH($B309,[2]掉落汇总!$D$1:$M$1)),[2]掉落汇总!$A$2:$A$871,H$1,[2]掉落汇总!$C$2:$C$871,$Q$2)/$Q$3)*宝箱投放计算!G309</f>
        <v>0</v>
      </c>
      <c r="I309">
        <f ca="1">(SUMIFS(OFFSET([2]掉落汇总!$C$2:$C$871,,MATCH($B309,[2]掉落汇总!$D$1:$M$1)),[2]掉落汇总!$A$2:$A$871,I$1,[2]掉落汇总!$C$2:$C$871,$Q$1)+SUMIFS(OFFSET([2]掉落汇总!$C$2:$C$871,,MATCH($B309,[2]掉落汇总!$D$1:$M$1)),[2]掉落汇总!$A$2:$A$871,I$1,[2]掉落汇总!$C$2:$C$871,$Q$2)/$Q$3)*宝箱投放计算!H309</f>
        <v>0</v>
      </c>
      <c r="J309">
        <f ca="1">(SUMIFS(OFFSET([2]掉落汇总!$C$2:$C$871,,MATCH($B309,[2]掉落汇总!$D$1:$M$1)),[2]掉落汇总!$A$2:$A$871,J$1,[2]掉落汇总!$C$2:$C$871,$Q$1)+SUMIFS(OFFSET([2]掉落汇总!$C$2:$C$871,,MATCH($B309,[2]掉落汇总!$D$1:$M$1)),[2]掉落汇总!$A$2:$A$871,J$1,[2]掉落汇总!$C$2:$C$871,$Q$2)/$Q$3)*宝箱投放计算!I309</f>
        <v>0</v>
      </c>
      <c r="K309">
        <f ca="1">(SUMIFS(OFFSET([2]掉落汇总!$C$2:$C$871,,MATCH($B309,[2]掉落汇总!$D$1:$M$1)),[2]掉落汇总!$A$2:$A$871,K$1,[2]掉落汇总!$C$2:$C$871,$Q$1)+SUMIFS(OFFSET([2]掉落汇总!$C$2:$C$871,,MATCH($B309,[2]掉落汇总!$D$1:$M$1)),[2]掉落汇总!$A$2:$A$871,K$1,[2]掉落汇总!$C$2:$C$871,$Q$2)/$Q$3)*宝箱投放计算!J309</f>
        <v>0</v>
      </c>
      <c r="L309">
        <f ca="1">(SUMIFS(OFFSET([2]掉落汇总!$C$2:$C$871,,MATCH($B309,[2]掉落汇总!$D$1:$M$1)),[2]掉落汇总!$A$2:$A$871,L$1,[2]掉落汇总!$C$2:$C$871,$Q$1)+SUMIFS(OFFSET([2]掉落汇总!$C$2:$C$871,,MATCH($B309,[2]掉落汇总!$D$1:$M$1)),[2]掉落汇总!$A$2:$A$871,L$1,[2]掉落汇总!$C$2:$C$871,$Q$2)/$Q$3)*宝箱投放计算!K309</f>
        <v>0.14863748967795209</v>
      </c>
      <c r="M309">
        <f ca="1">(SUMIFS(OFFSET([2]掉落汇总!$C$2:$C$871,,MATCH($B309,[2]掉落汇总!$D$1:$M$1)),[2]掉落汇总!$A$2:$A$871,M$1,[2]掉落汇总!$C$2:$C$871,$Q$1)+SUMIFS(OFFSET([2]掉落汇总!$C$2:$C$871,,MATCH($B309,[2]掉落汇总!$D$1:$M$1)),[2]掉落汇总!$A$2:$A$871,M$1,[2]掉落汇总!$C$2:$C$871,$Q$2)/$Q$3)*宝箱投放计算!L309</f>
        <v>0.14714469228074273</v>
      </c>
      <c r="N309">
        <f ca="1">(SUMIFS(OFFSET([2]掉落汇总!$C$2:$C$871,,MATCH($B309,[2]掉落汇总!$D$1:$M$1)),[2]掉落汇总!$A$2:$A$871,N$1,[2]掉落汇总!$C$2:$C$871,$Q$1)+SUMIFS(OFFSET([2]掉落汇总!$C$2:$C$871,,MATCH($B309,[2]掉落汇总!$D$1:$M$1)),[2]掉落汇总!$A$2:$A$871,N$1,[2]掉落汇总!$C$2:$C$871,$Q$2)/$Q$3)*宝箱投放计算!M309</f>
        <v>3.9341037619867215E-2</v>
      </c>
      <c r="O309">
        <f ca="1">(SUMIFS(OFFSET([2]掉落汇总!$C$2:$C$871,,MATCH($B309,[2]掉落汇总!$D$1:$M$1)),[2]掉落汇总!$A$2:$A$871,O$1,[2]掉落汇总!$C$2:$C$871,$Q$1)+SUMIFS(OFFSET([2]掉落汇总!$C$2:$C$871,,MATCH($B309,[2]掉落汇总!$D$1:$M$1)),[2]掉落汇总!$A$2:$A$871,O$1,[2]掉落汇总!$C$2:$C$871,$Q$2)/$Q$3)*宝箱投放计算!N309</f>
        <v>8.2982769549933721E-2</v>
      </c>
    </row>
    <row r="310" spans="1:15" x14ac:dyDescent="0.2">
      <c r="A310">
        <f>玩家成长时间线!A310</f>
        <v>309</v>
      </c>
      <c r="B310">
        <f>玩家成长时间线!B310</f>
        <v>8</v>
      </c>
      <c r="C310">
        <f ca="1">SUM($D$2:D310)</f>
        <v>765.58925239860093</v>
      </c>
      <c r="D310">
        <f t="shared" ca="1" si="4"/>
        <v>1.303710755446515</v>
      </c>
      <c r="E310">
        <f ca="1">(SUMIFS(OFFSET([2]掉落汇总!$C$2:$C$871,,MATCH($B310,[2]掉落汇总!$D$1:$M$1)),[2]掉落汇总!$A$2:$A$871,E$1,[2]掉落汇总!$C$2:$C$871,$Q$1)+SUMIFS(OFFSET([2]掉落汇总!$C$2:$C$871,,MATCH($B310,[2]掉落汇总!$D$1:$M$1)),[2]掉落汇总!$A$2:$A$871,E$1,[2]掉落汇总!$C$2:$C$871,$Q$2)/$Q$3)*宝箱投放计算!D310</f>
        <v>0.38990769230769234</v>
      </c>
      <c r="F310">
        <f ca="1">(SUMIFS(OFFSET([2]掉落汇总!$C$2:$C$871,,MATCH($B310,[2]掉落汇总!$D$1:$M$1)),[2]掉落汇总!$A$2:$A$871,F$1,[2]掉落汇总!$C$2:$C$871,$Q$1)+SUMIFS(OFFSET([2]掉落汇总!$C$2:$C$871,,MATCH($B310,[2]掉落汇总!$D$1:$M$1)),[2]掉落汇总!$A$2:$A$871,F$1,[2]掉落汇总!$C$2:$C$871,$Q$2)/$Q$3)*宝箱投放计算!E310</f>
        <v>0.49569707401032698</v>
      </c>
      <c r="G310">
        <f ca="1">(SUMIFS(OFFSET([2]掉落汇总!$C$2:$C$871,,MATCH($B310,[2]掉落汇总!$D$1:$M$1)),[2]掉落汇总!$A$2:$A$871,G$1,[2]掉落汇总!$C$2:$C$871,$Q$1)+SUMIFS(OFFSET([2]掉落汇总!$C$2:$C$871,,MATCH($B310,[2]掉落汇总!$D$1:$M$1)),[2]掉落汇总!$A$2:$A$871,G$1,[2]掉落汇总!$C$2:$C$871,$Q$2)/$Q$3)*宝箱投放计算!F310</f>
        <v>0</v>
      </c>
      <c r="H310">
        <f ca="1">(SUMIFS(OFFSET([2]掉落汇总!$C$2:$C$871,,MATCH($B310,[2]掉落汇总!$D$1:$M$1)),[2]掉落汇总!$A$2:$A$871,H$1,[2]掉落汇总!$C$2:$C$871,$Q$1)+SUMIFS(OFFSET([2]掉落汇总!$C$2:$C$871,,MATCH($B310,[2]掉落汇总!$D$1:$M$1)),[2]掉落汇总!$A$2:$A$871,H$1,[2]掉落汇总!$C$2:$C$871,$Q$2)/$Q$3)*宝箱投放计算!G310</f>
        <v>0</v>
      </c>
      <c r="I310">
        <f ca="1">(SUMIFS(OFFSET([2]掉落汇总!$C$2:$C$871,,MATCH($B310,[2]掉落汇总!$D$1:$M$1)),[2]掉落汇总!$A$2:$A$871,I$1,[2]掉落汇总!$C$2:$C$871,$Q$1)+SUMIFS(OFFSET([2]掉落汇总!$C$2:$C$871,,MATCH($B310,[2]掉落汇总!$D$1:$M$1)),[2]掉落汇总!$A$2:$A$871,I$1,[2]掉落汇总!$C$2:$C$871,$Q$2)/$Q$3)*宝箱投放计算!H310</f>
        <v>0</v>
      </c>
      <c r="J310">
        <f ca="1">(SUMIFS(OFFSET([2]掉落汇总!$C$2:$C$871,,MATCH($B310,[2]掉落汇总!$D$1:$M$1)),[2]掉落汇总!$A$2:$A$871,J$1,[2]掉落汇总!$C$2:$C$871,$Q$1)+SUMIFS(OFFSET([2]掉落汇总!$C$2:$C$871,,MATCH($B310,[2]掉落汇总!$D$1:$M$1)),[2]掉落汇总!$A$2:$A$871,J$1,[2]掉落汇总!$C$2:$C$871,$Q$2)/$Q$3)*宝箱投放计算!I310</f>
        <v>0</v>
      </c>
      <c r="K310">
        <f ca="1">(SUMIFS(OFFSET([2]掉落汇总!$C$2:$C$871,,MATCH($B310,[2]掉落汇总!$D$1:$M$1)),[2]掉落汇总!$A$2:$A$871,K$1,[2]掉落汇总!$C$2:$C$871,$Q$1)+SUMIFS(OFFSET([2]掉落汇总!$C$2:$C$871,,MATCH($B310,[2]掉落汇总!$D$1:$M$1)),[2]掉落汇总!$A$2:$A$871,K$1,[2]掉落汇总!$C$2:$C$871,$Q$2)/$Q$3)*宝箱投放计算!J310</f>
        <v>0</v>
      </c>
      <c r="L310">
        <f ca="1">(SUMIFS(OFFSET([2]掉落汇总!$C$2:$C$871,,MATCH($B310,[2]掉落汇总!$D$1:$M$1)),[2]掉落汇总!$A$2:$A$871,L$1,[2]掉落汇总!$C$2:$C$871,$Q$1)+SUMIFS(OFFSET([2]掉落汇总!$C$2:$C$871,,MATCH($B310,[2]掉落汇总!$D$1:$M$1)),[2]掉落汇总!$A$2:$A$871,L$1,[2]掉落汇总!$C$2:$C$871,$Q$2)/$Q$3)*宝箱投放计算!K310</f>
        <v>0.14863748967795209</v>
      </c>
      <c r="M310">
        <f ca="1">(SUMIFS(OFFSET([2]掉落汇总!$C$2:$C$871,,MATCH($B310,[2]掉落汇总!$D$1:$M$1)),[2]掉落汇总!$A$2:$A$871,M$1,[2]掉落汇总!$C$2:$C$871,$Q$1)+SUMIFS(OFFSET([2]掉落汇总!$C$2:$C$871,,MATCH($B310,[2]掉落汇总!$D$1:$M$1)),[2]掉落汇总!$A$2:$A$871,M$1,[2]掉落汇总!$C$2:$C$871,$Q$2)/$Q$3)*宝箱投放计算!L310</f>
        <v>0.14714469228074273</v>
      </c>
      <c r="N310">
        <f ca="1">(SUMIFS(OFFSET([2]掉落汇总!$C$2:$C$871,,MATCH($B310,[2]掉落汇总!$D$1:$M$1)),[2]掉落汇总!$A$2:$A$871,N$1,[2]掉落汇总!$C$2:$C$871,$Q$1)+SUMIFS(OFFSET([2]掉落汇总!$C$2:$C$871,,MATCH($B310,[2]掉落汇总!$D$1:$M$1)),[2]掉落汇总!$A$2:$A$871,N$1,[2]掉落汇总!$C$2:$C$871,$Q$2)/$Q$3)*宝箱投放计算!M310</f>
        <v>3.9341037619867215E-2</v>
      </c>
      <c r="O310">
        <f ca="1">(SUMIFS(OFFSET([2]掉落汇总!$C$2:$C$871,,MATCH($B310,[2]掉落汇总!$D$1:$M$1)),[2]掉落汇总!$A$2:$A$871,O$1,[2]掉落汇总!$C$2:$C$871,$Q$1)+SUMIFS(OFFSET([2]掉落汇总!$C$2:$C$871,,MATCH($B310,[2]掉落汇总!$D$1:$M$1)),[2]掉落汇总!$A$2:$A$871,O$1,[2]掉落汇总!$C$2:$C$871,$Q$2)/$Q$3)*宝箱投放计算!N310</f>
        <v>8.2982769549933721E-2</v>
      </c>
    </row>
    <row r="311" spans="1:15" x14ac:dyDescent="0.2">
      <c r="A311">
        <f>玩家成长时间线!A311</f>
        <v>310</v>
      </c>
      <c r="B311">
        <f>玩家成长时间线!B311</f>
        <v>8</v>
      </c>
      <c r="C311">
        <f ca="1">SUM($D$2:D311)</f>
        <v>766.90334776943212</v>
      </c>
      <c r="D311">
        <f t="shared" ca="1" si="4"/>
        <v>1.3140953708311305</v>
      </c>
      <c r="E311">
        <f ca="1">(SUMIFS(OFFSET([2]掉落汇总!$C$2:$C$871,,MATCH($B311,[2]掉落汇总!$D$1:$M$1)),[2]掉落汇总!$A$2:$A$871,E$1,[2]掉落汇总!$C$2:$C$871,$Q$1)+SUMIFS(OFFSET([2]掉落汇总!$C$2:$C$871,,MATCH($B311,[2]掉落汇总!$D$1:$M$1)),[2]掉落汇总!$A$2:$A$871,E$1,[2]掉落汇总!$C$2:$C$871,$Q$2)/$Q$3)*宝箱投放计算!D311</f>
        <v>0.40029230769230773</v>
      </c>
      <c r="F311">
        <f ca="1">(SUMIFS(OFFSET([2]掉落汇总!$C$2:$C$871,,MATCH($B311,[2]掉落汇总!$D$1:$M$1)),[2]掉落汇总!$A$2:$A$871,F$1,[2]掉落汇总!$C$2:$C$871,$Q$1)+SUMIFS(OFFSET([2]掉落汇总!$C$2:$C$871,,MATCH($B311,[2]掉落汇总!$D$1:$M$1)),[2]掉落汇总!$A$2:$A$871,F$1,[2]掉落汇总!$C$2:$C$871,$Q$2)/$Q$3)*宝箱投放计算!E311</f>
        <v>0.49569707401032698</v>
      </c>
      <c r="G311">
        <f ca="1">(SUMIFS(OFFSET([2]掉落汇总!$C$2:$C$871,,MATCH($B311,[2]掉落汇总!$D$1:$M$1)),[2]掉落汇总!$A$2:$A$871,G$1,[2]掉落汇总!$C$2:$C$871,$Q$1)+SUMIFS(OFFSET([2]掉落汇总!$C$2:$C$871,,MATCH($B311,[2]掉落汇总!$D$1:$M$1)),[2]掉落汇总!$A$2:$A$871,G$1,[2]掉落汇总!$C$2:$C$871,$Q$2)/$Q$3)*宝箱投放计算!F311</f>
        <v>0</v>
      </c>
      <c r="H311">
        <f ca="1">(SUMIFS(OFFSET([2]掉落汇总!$C$2:$C$871,,MATCH($B311,[2]掉落汇总!$D$1:$M$1)),[2]掉落汇总!$A$2:$A$871,H$1,[2]掉落汇总!$C$2:$C$871,$Q$1)+SUMIFS(OFFSET([2]掉落汇总!$C$2:$C$871,,MATCH($B311,[2]掉落汇总!$D$1:$M$1)),[2]掉落汇总!$A$2:$A$871,H$1,[2]掉落汇总!$C$2:$C$871,$Q$2)/$Q$3)*宝箱投放计算!G311</f>
        <v>0</v>
      </c>
      <c r="I311">
        <f ca="1">(SUMIFS(OFFSET([2]掉落汇总!$C$2:$C$871,,MATCH($B311,[2]掉落汇总!$D$1:$M$1)),[2]掉落汇总!$A$2:$A$871,I$1,[2]掉落汇总!$C$2:$C$871,$Q$1)+SUMIFS(OFFSET([2]掉落汇总!$C$2:$C$871,,MATCH($B311,[2]掉落汇总!$D$1:$M$1)),[2]掉落汇总!$A$2:$A$871,I$1,[2]掉落汇总!$C$2:$C$871,$Q$2)/$Q$3)*宝箱投放计算!H311</f>
        <v>0</v>
      </c>
      <c r="J311">
        <f ca="1">(SUMIFS(OFFSET([2]掉落汇总!$C$2:$C$871,,MATCH($B311,[2]掉落汇总!$D$1:$M$1)),[2]掉落汇总!$A$2:$A$871,J$1,[2]掉落汇总!$C$2:$C$871,$Q$1)+SUMIFS(OFFSET([2]掉落汇总!$C$2:$C$871,,MATCH($B311,[2]掉落汇总!$D$1:$M$1)),[2]掉落汇总!$A$2:$A$871,J$1,[2]掉落汇总!$C$2:$C$871,$Q$2)/$Q$3)*宝箱投放计算!I311</f>
        <v>0</v>
      </c>
      <c r="K311">
        <f ca="1">(SUMIFS(OFFSET([2]掉落汇总!$C$2:$C$871,,MATCH($B311,[2]掉落汇总!$D$1:$M$1)),[2]掉落汇总!$A$2:$A$871,K$1,[2]掉落汇总!$C$2:$C$871,$Q$1)+SUMIFS(OFFSET([2]掉落汇总!$C$2:$C$871,,MATCH($B311,[2]掉落汇总!$D$1:$M$1)),[2]掉落汇总!$A$2:$A$871,K$1,[2]掉落汇总!$C$2:$C$871,$Q$2)/$Q$3)*宝箱投放计算!J311</f>
        <v>0</v>
      </c>
      <c r="L311">
        <f ca="1">(SUMIFS(OFFSET([2]掉落汇总!$C$2:$C$871,,MATCH($B311,[2]掉落汇总!$D$1:$M$1)),[2]掉落汇总!$A$2:$A$871,L$1,[2]掉落汇总!$C$2:$C$871,$Q$1)+SUMIFS(OFFSET([2]掉落汇总!$C$2:$C$871,,MATCH($B311,[2]掉落汇总!$D$1:$M$1)),[2]掉落汇总!$A$2:$A$871,L$1,[2]掉落汇总!$C$2:$C$871,$Q$2)/$Q$3)*宝箱投放计算!K311</f>
        <v>0.14863748967795209</v>
      </c>
      <c r="M311">
        <f ca="1">(SUMIFS(OFFSET([2]掉落汇总!$C$2:$C$871,,MATCH($B311,[2]掉落汇总!$D$1:$M$1)),[2]掉落汇总!$A$2:$A$871,M$1,[2]掉落汇总!$C$2:$C$871,$Q$1)+SUMIFS(OFFSET([2]掉落汇总!$C$2:$C$871,,MATCH($B311,[2]掉落汇总!$D$1:$M$1)),[2]掉落汇总!$A$2:$A$871,M$1,[2]掉落汇总!$C$2:$C$871,$Q$2)/$Q$3)*宝箱投放计算!L311</f>
        <v>0.14714469228074273</v>
      </c>
      <c r="N311">
        <f ca="1">(SUMIFS(OFFSET([2]掉落汇总!$C$2:$C$871,,MATCH($B311,[2]掉落汇总!$D$1:$M$1)),[2]掉落汇总!$A$2:$A$871,N$1,[2]掉落汇总!$C$2:$C$871,$Q$1)+SUMIFS(OFFSET([2]掉落汇总!$C$2:$C$871,,MATCH($B311,[2]掉落汇总!$D$1:$M$1)),[2]掉落汇总!$A$2:$A$871,N$1,[2]掉落汇总!$C$2:$C$871,$Q$2)/$Q$3)*宝箱投放计算!M311</f>
        <v>3.9341037619867215E-2</v>
      </c>
      <c r="O311">
        <f ca="1">(SUMIFS(OFFSET([2]掉落汇总!$C$2:$C$871,,MATCH($B311,[2]掉落汇总!$D$1:$M$1)),[2]掉落汇总!$A$2:$A$871,O$1,[2]掉落汇总!$C$2:$C$871,$Q$1)+SUMIFS(OFFSET([2]掉落汇总!$C$2:$C$871,,MATCH($B311,[2]掉落汇总!$D$1:$M$1)),[2]掉落汇总!$A$2:$A$871,O$1,[2]掉落汇总!$C$2:$C$871,$Q$2)/$Q$3)*宝箱投放计算!N311</f>
        <v>8.2982769549933721E-2</v>
      </c>
    </row>
    <row r="312" spans="1:15" x14ac:dyDescent="0.2">
      <c r="A312">
        <f>玩家成长时间线!A312</f>
        <v>311</v>
      </c>
      <c r="B312">
        <f>玩家成长时间线!B312</f>
        <v>9</v>
      </c>
      <c r="C312">
        <f ca="1">SUM($D$2:D312)</f>
        <v>772.72119653815673</v>
      </c>
      <c r="D312">
        <f t="shared" ca="1" si="4"/>
        <v>5.8178487687245619</v>
      </c>
      <c r="E312">
        <f ca="1">(SUMIFS(OFFSET([2]掉落汇总!$C$2:$C$871,,MATCH($B312,[2]掉落汇总!$D$1:$M$1)),[2]掉落汇总!$A$2:$A$871,E$1,[2]掉落汇总!$C$2:$C$871,$Q$1)+SUMIFS(OFFSET([2]掉落汇总!$C$2:$C$871,,MATCH($B312,[2]掉落汇总!$D$1:$M$1)),[2]掉落汇总!$A$2:$A$871,E$1,[2]掉落汇总!$C$2:$C$871,$Q$2)/$Q$3)*宝箱投放计算!D312</f>
        <v>0.39656270447110142</v>
      </c>
      <c r="F312">
        <f ca="1">(SUMIFS(OFFSET([2]掉落汇总!$C$2:$C$871,,MATCH($B312,[2]掉落汇总!$D$1:$M$1)),[2]掉落汇总!$A$2:$A$871,F$1,[2]掉落汇总!$C$2:$C$871,$Q$1)+SUMIFS(OFFSET([2]掉落汇总!$C$2:$C$871,,MATCH($B312,[2]掉落汇总!$D$1:$M$1)),[2]掉落汇总!$A$2:$A$871,F$1,[2]掉落汇总!$C$2:$C$871,$Q$2)/$Q$3)*宝箱投放计算!E312</f>
        <v>0.61962134251290868</v>
      </c>
      <c r="G312">
        <f ca="1">(SUMIFS(OFFSET([2]掉落汇总!$C$2:$C$871,,MATCH($B312,[2]掉落汇总!$D$1:$M$1)),[2]掉落汇总!$A$2:$A$871,G$1,[2]掉落汇总!$C$2:$C$871,$Q$1)+SUMIFS(OFFSET([2]掉落汇总!$C$2:$C$871,,MATCH($B312,[2]掉落汇总!$D$1:$M$1)),[2]掉落汇总!$A$2:$A$871,G$1,[2]掉落汇总!$C$2:$C$871,$Q$2)/$Q$3)*宝箱投放计算!F312</f>
        <v>0</v>
      </c>
      <c r="H312">
        <f ca="1">(SUMIFS(OFFSET([2]掉落汇总!$C$2:$C$871,,MATCH($B312,[2]掉落汇总!$D$1:$M$1)),[2]掉落汇总!$A$2:$A$871,H$1,[2]掉落汇总!$C$2:$C$871,$Q$1)+SUMIFS(OFFSET([2]掉落汇总!$C$2:$C$871,,MATCH($B312,[2]掉落汇总!$D$1:$M$1)),[2]掉落汇总!$A$2:$A$871,H$1,[2]掉落汇总!$C$2:$C$871,$Q$2)/$Q$3)*宝箱投放计算!G312</f>
        <v>0</v>
      </c>
      <c r="I312">
        <f ca="1">(SUMIFS(OFFSET([2]掉落汇总!$C$2:$C$871,,MATCH($B312,[2]掉落汇总!$D$1:$M$1)),[2]掉落汇总!$A$2:$A$871,I$1,[2]掉落汇总!$C$2:$C$871,$Q$1)+SUMIFS(OFFSET([2]掉落汇总!$C$2:$C$871,,MATCH($B312,[2]掉落汇总!$D$1:$M$1)),[2]掉落汇总!$A$2:$A$871,I$1,[2]掉落汇总!$C$2:$C$871,$Q$2)/$Q$3)*宝箱投放计算!H312</f>
        <v>0.89605873261205571</v>
      </c>
      <c r="J312">
        <f ca="1">(SUMIFS(OFFSET([2]掉落汇总!$C$2:$C$871,,MATCH($B312,[2]掉落汇总!$D$1:$M$1)),[2]掉落汇总!$A$2:$A$871,J$1,[2]掉落汇总!$C$2:$C$871,$Q$1)+SUMIFS(OFFSET([2]掉落汇总!$C$2:$C$871,,MATCH($B312,[2]掉落汇总!$D$1:$M$1)),[2]掉落汇总!$A$2:$A$871,J$1,[2]掉落汇总!$C$2:$C$871,$Q$2)/$Q$3)*宝箱投放计算!I312</f>
        <v>3.4874999999999998</v>
      </c>
      <c r="K312">
        <f ca="1">(SUMIFS(OFFSET([2]掉落汇总!$C$2:$C$871,,MATCH($B312,[2]掉落汇总!$D$1:$M$1)),[2]掉落汇总!$A$2:$A$871,K$1,[2]掉落汇总!$C$2:$C$871,$Q$1)+SUMIFS(OFFSET([2]掉落汇总!$C$2:$C$871,,MATCH($B312,[2]掉落汇总!$D$1:$M$1)),[2]掉落汇总!$A$2:$A$871,K$1,[2]掉落汇总!$C$2:$C$871,$Q$2)/$Q$3)*宝箱投放计算!J312</f>
        <v>0</v>
      </c>
      <c r="L312">
        <f ca="1">(SUMIFS(OFFSET([2]掉落汇总!$C$2:$C$871,,MATCH($B312,[2]掉落汇总!$D$1:$M$1)),[2]掉落汇总!$A$2:$A$871,L$1,[2]掉落汇总!$C$2:$C$871,$Q$1)+SUMIFS(OFFSET([2]掉落汇总!$C$2:$C$871,,MATCH($B312,[2]掉落汇总!$D$1:$M$1)),[2]掉落汇总!$A$2:$A$871,L$1,[2]掉落汇总!$C$2:$C$871,$Q$2)/$Q$3)*宝箱投放计算!K312</f>
        <v>0.14863748967795209</v>
      </c>
      <c r="M312">
        <f ca="1">(SUMIFS(OFFSET([2]掉落汇总!$C$2:$C$871,,MATCH($B312,[2]掉落汇总!$D$1:$M$1)),[2]掉落汇总!$A$2:$A$871,M$1,[2]掉落汇总!$C$2:$C$871,$Q$1)+SUMIFS(OFFSET([2]掉落汇总!$C$2:$C$871,,MATCH($B312,[2]掉落汇总!$D$1:$M$1)),[2]掉落汇总!$A$2:$A$871,M$1,[2]掉落汇总!$C$2:$C$871,$Q$2)/$Q$3)*宝箱投放计算!L312</f>
        <v>0.14714469228074273</v>
      </c>
      <c r="N312">
        <f ca="1">(SUMIFS(OFFSET([2]掉落汇总!$C$2:$C$871,,MATCH($B312,[2]掉落汇总!$D$1:$M$1)),[2]掉落汇总!$A$2:$A$871,N$1,[2]掉落汇总!$C$2:$C$871,$Q$1)+SUMIFS(OFFSET([2]掉落汇总!$C$2:$C$871,,MATCH($B312,[2]掉落汇总!$D$1:$M$1)),[2]掉落汇总!$A$2:$A$871,N$1,[2]掉落汇总!$C$2:$C$871,$Q$2)/$Q$3)*宝箱投放计算!M312</f>
        <v>3.9341037619867215E-2</v>
      </c>
      <c r="O312">
        <f ca="1">(SUMIFS(OFFSET([2]掉落汇总!$C$2:$C$871,,MATCH($B312,[2]掉落汇总!$D$1:$M$1)),[2]掉落汇总!$A$2:$A$871,O$1,[2]掉落汇总!$C$2:$C$871,$Q$1)+SUMIFS(OFFSET([2]掉落汇总!$C$2:$C$871,,MATCH($B312,[2]掉落汇总!$D$1:$M$1)),[2]掉落汇总!$A$2:$A$871,O$1,[2]掉落汇总!$C$2:$C$871,$Q$2)/$Q$3)*宝箱投放计算!N312</f>
        <v>8.2982769549933721E-2</v>
      </c>
    </row>
    <row r="313" spans="1:15" x14ac:dyDescent="0.2">
      <c r="A313">
        <f>玩家成长时间线!A313</f>
        <v>312</v>
      </c>
      <c r="B313">
        <f>玩家成长时间线!B313</f>
        <v>9</v>
      </c>
      <c r="C313">
        <f ca="1">SUM($D$2:D313)</f>
        <v>774.15723139433464</v>
      </c>
      <c r="D313">
        <f t="shared" ca="1" si="4"/>
        <v>1.4360348561779366</v>
      </c>
      <c r="E313">
        <f ca="1">(SUMIFS(OFFSET([2]掉落汇总!$C$2:$C$871,,MATCH($B313,[2]掉落汇总!$D$1:$M$1)),[2]掉落汇总!$A$2:$A$871,E$1,[2]掉落汇总!$C$2:$C$871,$Q$1)+SUMIFS(OFFSET([2]掉落汇总!$C$2:$C$871,,MATCH($B313,[2]掉落汇总!$D$1:$M$1)),[2]掉落汇总!$A$2:$A$871,E$1,[2]掉落汇总!$C$2:$C$871,$Q$2)/$Q$3)*宝箱投放计算!D313</f>
        <v>0.39830752453653218</v>
      </c>
      <c r="F313">
        <f ca="1">(SUMIFS(OFFSET([2]掉落汇总!$C$2:$C$871,,MATCH($B313,[2]掉落汇总!$D$1:$M$1)),[2]掉落汇总!$A$2:$A$871,F$1,[2]掉落汇总!$C$2:$C$871,$Q$1)+SUMIFS(OFFSET([2]掉落汇总!$C$2:$C$871,,MATCH($B313,[2]掉落汇总!$D$1:$M$1)),[2]掉落汇总!$A$2:$A$871,F$1,[2]掉落汇总!$C$2:$C$871,$Q$2)/$Q$3)*宝箱投放计算!E313</f>
        <v>0.61962134251290868</v>
      </c>
      <c r="G313">
        <f ca="1">(SUMIFS(OFFSET([2]掉落汇总!$C$2:$C$871,,MATCH($B313,[2]掉落汇总!$D$1:$M$1)),[2]掉落汇总!$A$2:$A$871,G$1,[2]掉落汇总!$C$2:$C$871,$Q$1)+SUMIFS(OFFSET([2]掉落汇总!$C$2:$C$871,,MATCH($B313,[2]掉落汇总!$D$1:$M$1)),[2]掉落汇总!$A$2:$A$871,G$1,[2]掉落汇总!$C$2:$C$871,$Q$2)/$Q$3)*宝箱投放计算!F313</f>
        <v>0</v>
      </c>
      <c r="H313">
        <f ca="1">(SUMIFS(OFFSET([2]掉落汇总!$C$2:$C$871,,MATCH($B313,[2]掉落汇总!$D$1:$M$1)),[2]掉落汇总!$A$2:$A$871,H$1,[2]掉落汇总!$C$2:$C$871,$Q$1)+SUMIFS(OFFSET([2]掉落汇总!$C$2:$C$871,,MATCH($B313,[2]掉落汇总!$D$1:$M$1)),[2]掉落汇总!$A$2:$A$871,H$1,[2]掉落汇总!$C$2:$C$871,$Q$2)/$Q$3)*宝箱投放计算!G313</f>
        <v>0</v>
      </c>
      <c r="I313">
        <f ca="1">(SUMIFS(OFFSET([2]掉落汇总!$C$2:$C$871,,MATCH($B313,[2]掉落汇总!$D$1:$M$1)),[2]掉落汇总!$A$2:$A$871,I$1,[2]掉落汇总!$C$2:$C$871,$Q$1)+SUMIFS(OFFSET([2]掉落汇总!$C$2:$C$871,,MATCH($B313,[2]掉落汇总!$D$1:$M$1)),[2]掉落汇总!$A$2:$A$871,I$1,[2]掉落汇总!$C$2:$C$871,$Q$2)/$Q$3)*宝箱投放计算!H313</f>
        <v>0</v>
      </c>
      <c r="J313">
        <f ca="1">(SUMIFS(OFFSET([2]掉落汇总!$C$2:$C$871,,MATCH($B313,[2]掉落汇总!$D$1:$M$1)),[2]掉落汇总!$A$2:$A$871,J$1,[2]掉落汇总!$C$2:$C$871,$Q$1)+SUMIFS(OFFSET([2]掉落汇总!$C$2:$C$871,,MATCH($B313,[2]掉落汇总!$D$1:$M$1)),[2]掉落汇总!$A$2:$A$871,J$1,[2]掉落汇总!$C$2:$C$871,$Q$2)/$Q$3)*宝箱投放计算!I313</f>
        <v>0</v>
      </c>
      <c r="K313">
        <f ca="1">(SUMIFS(OFFSET([2]掉落汇总!$C$2:$C$871,,MATCH($B313,[2]掉落汇总!$D$1:$M$1)),[2]掉落汇总!$A$2:$A$871,K$1,[2]掉落汇总!$C$2:$C$871,$Q$1)+SUMIFS(OFFSET([2]掉落汇总!$C$2:$C$871,,MATCH($B313,[2]掉落汇总!$D$1:$M$1)),[2]掉落汇总!$A$2:$A$871,K$1,[2]掉落汇总!$C$2:$C$871,$Q$2)/$Q$3)*宝箱投放计算!J313</f>
        <v>0</v>
      </c>
      <c r="L313">
        <f ca="1">(SUMIFS(OFFSET([2]掉落汇总!$C$2:$C$871,,MATCH($B313,[2]掉落汇总!$D$1:$M$1)),[2]掉落汇总!$A$2:$A$871,L$1,[2]掉落汇总!$C$2:$C$871,$Q$1)+SUMIFS(OFFSET([2]掉落汇总!$C$2:$C$871,,MATCH($B313,[2]掉落汇总!$D$1:$M$1)),[2]掉落汇总!$A$2:$A$871,L$1,[2]掉落汇总!$C$2:$C$871,$Q$2)/$Q$3)*宝箱投放计算!K313</f>
        <v>0.14863748967795209</v>
      </c>
      <c r="M313">
        <f ca="1">(SUMIFS(OFFSET([2]掉落汇总!$C$2:$C$871,,MATCH($B313,[2]掉落汇总!$D$1:$M$1)),[2]掉落汇总!$A$2:$A$871,M$1,[2]掉落汇总!$C$2:$C$871,$Q$1)+SUMIFS(OFFSET([2]掉落汇总!$C$2:$C$871,,MATCH($B313,[2]掉落汇总!$D$1:$M$1)),[2]掉落汇总!$A$2:$A$871,M$1,[2]掉落汇总!$C$2:$C$871,$Q$2)/$Q$3)*宝箱投放计算!L313</f>
        <v>0.14714469228074273</v>
      </c>
      <c r="N313">
        <f ca="1">(SUMIFS(OFFSET([2]掉落汇总!$C$2:$C$871,,MATCH($B313,[2]掉落汇总!$D$1:$M$1)),[2]掉落汇总!$A$2:$A$871,N$1,[2]掉落汇总!$C$2:$C$871,$Q$1)+SUMIFS(OFFSET([2]掉落汇总!$C$2:$C$871,,MATCH($B313,[2]掉落汇总!$D$1:$M$1)),[2]掉落汇总!$A$2:$A$871,N$1,[2]掉落汇总!$C$2:$C$871,$Q$2)/$Q$3)*宝箱投放计算!M313</f>
        <v>3.9341037619867215E-2</v>
      </c>
      <c r="O313">
        <f ca="1">(SUMIFS(OFFSET([2]掉落汇总!$C$2:$C$871,,MATCH($B313,[2]掉落汇总!$D$1:$M$1)),[2]掉落汇总!$A$2:$A$871,O$1,[2]掉落汇总!$C$2:$C$871,$Q$1)+SUMIFS(OFFSET([2]掉落汇总!$C$2:$C$871,,MATCH($B313,[2]掉落汇总!$D$1:$M$1)),[2]掉落汇总!$A$2:$A$871,O$1,[2]掉落汇总!$C$2:$C$871,$Q$2)/$Q$3)*宝箱投放计算!N313</f>
        <v>8.2982769549933721E-2</v>
      </c>
    </row>
    <row r="314" spans="1:15" x14ac:dyDescent="0.2">
      <c r="A314">
        <f>玩家成长时间线!A314</f>
        <v>313</v>
      </c>
      <c r="B314">
        <f>玩家成长时间线!B314</f>
        <v>9</v>
      </c>
      <c r="C314">
        <f ca="1">SUM($D$2:D314)</f>
        <v>775.6124592712323</v>
      </c>
      <c r="D314">
        <f t="shared" ca="1" si="4"/>
        <v>1.4552278768976747</v>
      </c>
      <c r="E314">
        <f ca="1">(SUMIFS(OFFSET([2]掉落汇总!$C$2:$C$871,,MATCH($B314,[2]掉落汇总!$D$1:$M$1)),[2]掉落汇总!$A$2:$A$871,E$1,[2]掉落汇总!$C$2:$C$871,$Q$1)+SUMIFS(OFFSET([2]掉落汇总!$C$2:$C$871,,MATCH($B314,[2]掉落汇总!$D$1:$M$1)),[2]掉落汇总!$A$2:$A$871,E$1,[2]掉落汇总!$C$2:$C$871,$Q$2)/$Q$3)*宝箱投放计算!D314</f>
        <v>0.41750054525627039</v>
      </c>
      <c r="F314">
        <f ca="1">(SUMIFS(OFFSET([2]掉落汇总!$C$2:$C$871,,MATCH($B314,[2]掉落汇总!$D$1:$M$1)),[2]掉落汇总!$A$2:$A$871,F$1,[2]掉落汇总!$C$2:$C$871,$Q$1)+SUMIFS(OFFSET([2]掉落汇总!$C$2:$C$871,,MATCH($B314,[2]掉落汇总!$D$1:$M$1)),[2]掉落汇总!$A$2:$A$871,F$1,[2]掉落汇总!$C$2:$C$871,$Q$2)/$Q$3)*宝箱投放计算!E314</f>
        <v>0.61962134251290868</v>
      </c>
      <c r="G314">
        <f ca="1">(SUMIFS(OFFSET([2]掉落汇总!$C$2:$C$871,,MATCH($B314,[2]掉落汇总!$D$1:$M$1)),[2]掉落汇总!$A$2:$A$871,G$1,[2]掉落汇总!$C$2:$C$871,$Q$1)+SUMIFS(OFFSET([2]掉落汇总!$C$2:$C$871,,MATCH($B314,[2]掉落汇总!$D$1:$M$1)),[2]掉落汇总!$A$2:$A$871,G$1,[2]掉落汇总!$C$2:$C$871,$Q$2)/$Q$3)*宝箱投放计算!F314</f>
        <v>0</v>
      </c>
      <c r="H314">
        <f ca="1">(SUMIFS(OFFSET([2]掉落汇总!$C$2:$C$871,,MATCH($B314,[2]掉落汇总!$D$1:$M$1)),[2]掉落汇总!$A$2:$A$871,H$1,[2]掉落汇总!$C$2:$C$871,$Q$1)+SUMIFS(OFFSET([2]掉落汇总!$C$2:$C$871,,MATCH($B314,[2]掉落汇总!$D$1:$M$1)),[2]掉落汇总!$A$2:$A$871,H$1,[2]掉落汇总!$C$2:$C$871,$Q$2)/$Q$3)*宝箱投放计算!G314</f>
        <v>0</v>
      </c>
      <c r="I314">
        <f ca="1">(SUMIFS(OFFSET([2]掉落汇总!$C$2:$C$871,,MATCH($B314,[2]掉落汇总!$D$1:$M$1)),[2]掉落汇总!$A$2:$A$871,I$1,[2]掉落汇总!$C$2:$C$871,$Q$1)+SUMIFS(OFFSET([2]掉落汇总!$C$2:$C$871,,MATCH($B314,[2]掉落汇总!$D$1:$M$1)),[2]掉落汇总!$A$2:$A$871,I$1,[2]掉落汇总!$C$2:$C$871,$Q$2)/$Q$3)*宝箱投放计算!H314</f>
        <v>0</v>
      </c>
      <c r="J314">
        <f ca="1">(SUMIFS(OFFSET([2]掉落汇总!$C$2:$C$871,,MATCH($B314,[2]掉落汇总!$D$1:$M$1)),[2]掉落汇总!$A$2:$A$871,J$1,[2]掉落汇总!$C$2:$C$871,$Q$1)+SUMIFS(OFFSET([2]掉落汇总!$C$2:$C$871,,MATCH($B314,[2]掉落汇总!$D$1:$M$1)),[2]掉落汇总!$A$2:$A$871,J$1,[2]掉落汇总!$C$2:$C$871,$Q$2)/$Q$3)*宝箱投放计算!I314</f>
        <v>0</v>
      </c>
      <c r="K314">
        <f ca="1">(SUMIFS(OFFSET([2]掉落汇总!$C$2:$C$871,,MATCH($B314,[2]掉落汇总!$D$1:$M$1)),[2]掉落汇总!$A$2:$A$871,K$1,[2]掉落汇总!$C$2:$C$871,$Q$1)+SUMIFS(OFFSET([2]掉落汇总!$C$2:$C$871,,MATCH($B314,[2]掉落汇总!$D$1:$M$1)),[2]掉落汇总!$A$2:$A$871,K$1,[2]掉落汇总!$C$2:$C$871,$Q$2)/$Q$3)*宝箱投放计算!J314</f>
        <v>0</v>
      </c>
      <c r="L314">
        <f ca="1">(SUMIFS(OFFSET([2]掉落汇总!$C$2:$C$871,,MATCH($B314,[2]掉落汇总!$D$1:$M$1)),[2]掉落汇总!$A$2:$A$871,L$1,[2]掉落汇总!$C$2:$C$871,$Q$1)+SUMIFS(OFFSET([2]掉落汇总!$C$2:$C$871,,MATCH($B314,[2]掉落汇总!$D$1:$M$1)),[2]掉落汇总!$A$2:$A$871,L$1,[2]掉落汇总!$C$2:$C$871,$Q$2)/$Q$3)*宝箱投放计算!K314</f>
        <v>0.14863748967795209</v>
      </c>
      <c r="M314">
        <f ca="1">(SUMIFS(OFFSET([2]掉落汇总!$C$2:$C$871,,MATCH($B314,[2]掉落汇总!$D$1:$M$1)),[2]掉落汇总!$A$2:$A$871,M$1,[2]掉落汇总!$C$2:$C$871,$Q$1)+SUMIFS(OFFSET([2]掉落汇总!$C$2:$C$871,,MATCH($B314,[2]掉落汇总!$D$1:$M$1)),[2]掉落汇总!$A$2:$A$871,M$1,[2]掉落汇总!$C$2:$C$871,$Q$2)/$Q$3)*宝箱投放计算!L314</f>
        <v>0.14714469228074273</v>
      </c>
      <c r="N314">
        <f ca="1">(SUMIFS(OFFSET([2]掉落汇总!$C$2:$C$871,,MATCH($B314,[2]掉落汇总!$D$1:$M$1)),[2]掉落汇总!$A$2:$A$871,N$1,[2]掉落汇总!$C$2:$C$871,$Q$1)+SUMIFS(OFFSET([2]掉落汇总!$C$2:$C$871,,MATCH($B314,[2]掉落汇总!$D$1:$M$1)),[2]掉落汇总!$A$2:$A$871,N$1,[2]掉落汇总!$C$2:$C$871,$Q$2)/$Q$3)*宝箱投放计算!M314</f>
        <v>3.9341037619867215E-2</v>
      </c>
      <c r="O314">
        <f ca="1">(SUMIFS(OFFSET([2]掉落汇总!$C$2:$C$871,,MATCH($B314,[2]掉落汇总!$D$1:$M$1)),[2]掉落汇总!$A$2:$A$871,O$1,[2]掉落汇总!$C$2:$C$871,$Q$1)+SUMIFS(OFFSET([2]掉落汇总!$C$2:$C$871,,MATCH($B314,[2]掉落汇总!$D$1:$M$1)),[2]掉落汇总!$A$2:$A$871,O$1,[2]掉落汇总!$C$2:$C$871,$Q$2)/$Q$3)*宝箱投放计算!N314</f>
        <v>8.2982769549933721E-2</v>
      </c>
    </row>
    <row r="315" spans="1:15" x14ac:dyDescent="0.2">
      <c r="A315">
        <f>玩家成长时间线!A315</f>
        <v>314</v>
      </c>
      <c r="B315">
        <f>玩家成长时间线!B315</f>
        <v>10</v>
      </c>
      <c r="C315">
        <f ca="1">SUM($D$2:D315)</f>
        <v>780.75547136299758</v>
      </c>
      <c r="D315">
        <f t="shared" ca="1" si="4"/>
        <v>5.1430120917652697</v>
      </c>
      <c r="E315">
        <f ca="1">(SUMIFS(OFFSET([2]掉落汇总!$C$2:$C$871,,MATCH($B315,[2]掉落汇总!$D$1:$M$1)),[2]掉落汇总!$A$2:$A$871,E$1,[2]掉落汇总!$C$2:$C$871,$Q$1)+SUMIFS(OFFSET([2]掉落汇总!$C$2:$C$871,,MATCH($B315,[2]掉落汇总!$D$1:$M$1)),[2]掉落汇总!$A$2:$A$871,E$1,[2]掉落汇总!$C$2:$C$871,$Q$2)/$Q$3)*宝箱投放计算!D315</f>
        <v>0.38763598106259861</v>
      </c>
      <c r="F315">
        <f ca="1">(SUMIFS(OFFSET([2]掉落汇总!$C$2:$C$871,,MATCH($B315,[2]掉落汇总!$D$1:$M$1)),[2]掉落汇总!$A$2:$A$871,F$1,[2]掉落汇总!$C$2:$C$871,$Q$1)+SUMIFS(OFFSET([2]掉落汇总!$C$2:$C$871,,MATCH($B315,[2]掉落汇总!$D$1:$M$1)),[2]掉落汇总!$A$2:$A$871,F$1,[2]掉落汇总!$C$2:$C$871,$Q$2)/$Q$3)*宝箱投放计算!E315</f>
        <v>0.61962134251290868</v>
      </c>
      <c r="G315">
        <f ca="1">(SUMIFS(OFFSET([2]掉落汇总!$C$2:$C$871,,MATCH($B315,[2]掉落汇总!$D$1:$M$1)),[2]掉落汇总!$A$2:$A$871,G$1,[2]掉落汇总!$C$2:$C$871,$Q$1)+SUMIFS(OFFSET([2]掉落汇总!$C$2:$C$871,,MATCH($B315,[2]掉落汇总!$D$1:$M$1)),[2]掉落汇总!$A$2:$A$871,G$1,[2]掉落汇总!$C$2:$C$871,$Q$2)/$Q$3)*宝箱投放计算!F315</f>
        <v>0</v>
      </c>
      <c r="H315">
        <f ca="1">(SUMIFS(OFFSET([2]掉落汇总!$C$2:$C$871,,MATCH($B315,[2]掉落汇总!$D$1:$M$1)),[2]掉落汇总!$A$2:$A$871,H$1,[2]掉落汇总!$C$2:$C$871,$Q$1)+SUMIFS(OFFSET([2]掉落汇总!$C$2:$C$871,,MATCH($B315,[2]掉落汇总!$D$1:$M$1)),[2]掉落汇总!$A$2:$A$871,H$1,[2]掉落汇总!$C$2:$C$871,$Q$2)/$Q$3)*宝箱投放计算!G315</f>
        <v>0</v>
      </c>
      <c r="I315">
        <f ca="1">(SUMIFS(OFFSET([2]掉落汇总!$C$2:$C$871,,MATCH($B315,[2]掉落汇总!$D$1:$M$1)),[2]掉落汇总!$A$2:$A$871,I$1,[2]掉落汇总!$C$2:$C$871,$Q$1)+SUMIFS(OFFSET([2]掉落汇总!$C$2:$C$871,,MATCH($B315,[2]掉落汇总!$D$1:$M$1)),[2]掉落汇总!$A$2:$A$871,I$1,[2]掉落汇总!$C$2:$C$871,$Q$2)/$Q$3)*宝箱投放计算!H315</f>
        <v>0</v>
      </c>
      <c r="J315">
        <f ca="1">(SUMIFS(OFFSET([2]掉落汇总!$C$2:$C$871,,MATCH($B315,[2]掉落汇总!$D$1:$M$1)),[2]掉落汇总!$A$2:$A$871,J$1,[2]掉落汇总!$C$2:$C$871,$Q$1)+SUMIFS(OFFSET([2]掉落汇总!$C$2:$C$871,,MATCH($B315,[2]掉落汇总!$D$1:$M$1)),[2]掉落汇总!$A$2:$A$871,J$1,[2]掉落汇总!$C$2:$C$871,$Q$2)/$Q$3)*宝箱投放计算!I315</f>
        <v>3.7176487790612662</v>
      </c>
      <c r="K315">
        <f ca="1">(SUMIFS(OFFSET([2]掉落汇总!$C$2:$C$871,,MATCH($B315,[2]掉落汇总!$D$1:$M$1)),[2]掉落汇总!$A$2:$A$871,K$1,[2]掉落汇总!$C$2:$C$871,$Q$1)+SUMIFS(OFFSET([2]掉落汇总!$C$2:$C$871,,MATCH($B315,[2]掉落汇总!$D$1:$M$1)),[2]掉落汇总!$A$2:$A$871,K$1,[2]掉落汇总!$C$2:$C$871,$Q$2)/$Q$3)*宝箱投放计算!J315</f>
        <v>0</v>
      </c>
      <c r="L315">
        <f ca="1">(SUMIFS(OFFSET([2]掉落汇总!$C$2:$C$871,,MATCH($B315,[2]掉落汇总!$D$1:$M$1)),[2]掉落汇总!$A$2:$A$871,L$1,[2]掉落汇总!$C$2:$C$871,$Q$1)+SUMIFS(OFFSET([2]掉落汇总!$C$2:$C$871,,MATCH($B315,[2]掉落汇总!$D$1:$M$1)),[2]掉落汇总!$A$2:$A$871,L$1,[2]掉落汇总!$C$2:$C$871,$Q$2)/$Q$3)*宝箱投放计算!K315</f>
        <v>0.14863748967795209</v>
      </c>
      <c r="M315">
        <f ca="1">(SUMIFS(OFFSET([2]掉落汇总!$C$2:$C$871,,MATCH($B315,[2]掉落汇总!$D$1:$M$1)),[2]掉落汇总!$A$2:$A$871,M$1,[2]掉落汇总!$C$2:$C$871,$Q$1)+SUMIFS(OFFSET([2]掉落汇总!$C$2:$C$871,,MATCH($B315,[2]掉落汇总!$D$1:$M$1)),[2]掉落汇总!$A$2:$A$871,M$1,[2]掉落汇总!$C$2:$C$871,$Q$2)/$Q$3)*宝箱投放计算!L315</f>
        <v>0.14714469228074273</v>
      </c>
      <c r="N315">
        <f ca="1">(SUMIFS(OFFSET([2]掉落汇总!$C$2:$C$871,,MATCH($B315,[2]掉落汇总!$D$1:$M$1)),[2]掉落汇总!$A$2:$A$871,N$1,[2]掉落汇总!$C$2:$C$871,$Q$1)+SUMIFS(OFFSET([2]掉落汇总!$C$2:$C$871,,MATCH($B315,[2]掉落汇总!$D$1:$M$1)),[2]掉落汇总!$A$2:$A$871,N$1,[2]掉落汇总!$C$2:$C$871,$Q$2)/$Q$3)*宝箱投放计算!M315</f>
        <v>3.9341037619867215E-2</v>
      </c>
      <c r="O315">
        <f ca="1">(SUMIFS(OFFSET([2]掉落汇总!$C$2:$C$871,,MATCH($B315,[2]掉落汇总!$D$1:$M$1)),[2]掉落汇总!$A$2:$A$871,O$1,[2]掉落汇总!$C$2:$C$871,$Q$1)+SUMIFS(OFFSET([2]掉落汇总!$C$2:$C$871,,MATCH($B315,[2]掉落汇总!$D$1:$M$1)),[2]掉落汇总!$A$2:$A$871,O$1,[2]掉落汇总!$C$2:$C$871,$Q$2)/$Q$3)*宝箱投放计算!N315</f>
        <v>8.2982769549933721E-2</v>
      </c>
    </row>
    <row r="316" spans="1:15" x14ac:dyDescent="0.2">
      <c r="A316">
        <f>玩家成长时间线!A316</f>
        <v>315</v>
      </c>
      <c r="B316">
        <f>玩家成长时间线!B316</f>
        <v>10</v>
      </c>
      <c r="C316">
        <f ca="1">SUM($D$2:D316)</f>
        <v>782.18251800026758</v>
      </c>
      <c r="D316">
        <f t="shared" ca="1" si="4"/>
        <v>1.427046637270021</v>
      </c>
      <c r="E316">
        <f ca="1">(SUMIFS(OFFSET([2]掉落汇总!$C$2:$C$871,,MATCH($B316,[2]掉落汇总!$D$1:$M$1)),[2]掉落汇总!$A$2:$A$871,E$1,[2]掉落汇总!$C$2:$C$871,$Q$1)+SUMIFS(OFFSET([2]掉落汇总!$C$2:$C$871,,MATCH($B316,[2]掉落汇总!$D$1:$M$1)),[2]掉落汇总!$A$2:$A$871,E$1,[2]掉落汇总!$C$2:$C$871,$Q$2)/$Q$3)*宝箱投放计算!D316</f>
        <v>0.38931930562861655</v>
      </c>
      <c r="F316">
        <f ca="1">(SUMIFS(OFFSET([2]掉落汇总!$C$2:$C$871,,MATCH($B316,[2]掉落汇总!$D$1:$M$1)),[2]掉落汇总!$A$2:$A$871,F$1,[2]掉落汇总!$C$2:$C$871,$Q$1)+SUMIFS(OFFSET([2]掉落汇总!$C$2:$C$871,,MATCH($B316,[2]掉落汇总!$D$1:$M$1)),[2]掉落汇总!$A$2:$A$871,F$1,[2]掉落汇总!$C$2:$C$871,$Q$2)/$Q$3)*宝箱投放计算!E316</f>
        <v>0.61962134251290868</v>
      </c>
      <c r="G316">
        <f ca="1">(SUMIFS(OFFSET([2]掉落汇总!$C$2:$C$871,,MATCH($B316,[2]掉落汇总!$D$1:$M$1)),[2]掉落汇总!$A$2:$A$871,G$1,[2]掉落汇总!$C$2:$C$871,$Q$1)+SUMIFS(OFFSET([2]掉落汇总!$C$2:$C$871,,MATCH($B316,[2]掉落汇总!$D$1:$M$1)),[2]掉落汇总!$A$2:$A$871,G$1,[2]掉落汇总!$C$2:$C$871,$Q$2)/$Q$3)*宝箱投放计算!F316</f>
        <v>0</v>
      </c>
      <c r="H316">
        <f ca="1">(SUMIFS(OFFSET([2]掉落汇总!$C$2:$C$871,,MATCH($B316,[2]掉落汇总!$D$1:$M$1)),[2]掉落汇总!$A$2:$A$871,H$1,[2]掉落汇总!$C$2:$C$871,$Q$1)+SUMIFS(OFFSET([2]掉落汇总!$C$2:$C$871,,MATCH($B316,[2]掉落汇总!$D$1:$M$1)),[2]掉落汇总!$A$2:$A$871,H$1,[2]掉落汇总!$C$2:$C$871,$Q$2)/$Q$3)*宝箱投放计算!G316</f>
        <v>0</v>
      </c>
      <c r="I316">
        <f ca="1">(SUMIFS(OFFSET([2]掉落汇总!$C$2:$C$871,,MATCH($B316,[2]掉落汇总!$D$1:$M$1)),[2]掉落汇总!$A$2:$A$871,I$1,[2]掉落汇总!$C$2:$C$871,$Q$1)+SUMIFS(OFFSET([2]掉落汇总!$C$2:$C$871,,MATCH($B316,[2]掉落汇总!$D$1:$M$1)),[2]掉落汇总!$A$2:$A$871,I$1,[2]掉落汇总!$C$2:$C$871,$Q$2)/$Q$3)*宝箱投放计算!H316</f>
        <v>0</v>
      </c>
      <c r="J316">
        <f ca="1">(SUMIFS(OFFSET([2]掉落汇总!$C$2:$C$871,,MATCH($B316,[2]掉落汇总!$D$1:$M$1)),[2]掉落汇总!$A$2:$A$871,J$1,[2]掉落汇总!$C$2:$C$871,$Q$1)+SUMIFS(OFFSET([2]掉落汇总!$C$2:$C$871,,MATCH($B316,[2]掉落汇总!$D$1:$M$1)),[2]掉落汇总!$A$2:$A$871,J$1,[2]掉落汇总!$C$2:$C$871,$Q$2)/$Q$3)*宝箱投放计算!I316</f>
        <v>0</v>
      </c>
      <c r="K316">
        <f ca="1">(SUMIFS(OFFSET([2]掉落汇总!$C$2:$C$871,,MATCH($B316,[2]掉落汇总!$D$1:$M$1)),[2]掉落汇总!$A$2:$A$871,K$1,[2]掉落汇总!$C$2:$C$871,$Q$1)+SUMIFS(OFFSET([2]掉落汇总!$C$2:$C$871,,MATCH($B316,[2]掉落汇总!$D$1:$M$1)),[2]掉落汇总!$A$2:$A$871,K$1,[2]掉落汇总!$C$2:$C$871,$Q$2)/$Q$3)*宝箱投放计算!J316</f>
        <v>0</v>
      </c>
      <c r="L316">
        <f ca="1">(SUMIFS(OFFSET([2]掉落汇总!$C$2:$C$871,,MATCH($B316,[2]掉落汇总!$D$1:$M$1)),[2]掉落汇总!$A$2:$A$871,L$1,[2]掉落汇总!$C$2:$C$871,$Q$1)+SUMIFS(OFFSET([2]掉落汇总!$C$2:$C$871,,MATCH($B316,[2]掉落汇总!$D$1:$M$1)),[2]掉落汇总!$A$2:$A$871,L$1,[2]掉落汇总!$C$2:$C$871,$Q$2)/$Q$3)*宝箱投放计算!K316</f>
        <v>0.14863748967795209</v>
      </c>
      <c r="M316">
        <f ca="1">(SUMIFS(OFFSET([2]掉落汇总!$C$2:$C$871,,MATCH($B316,[2]掉落汇总!$D$1:$M$1)),[2]掉落汇总!$A$2:$A$871,M$1,[2]掉落汇总!$C$2:$C$871,$Q$1)+SUMIFS(OFFSET([2]掉落汇总!$C$2:$C$871,,MATCH($B316,[2]掉落汇总!$D$1:$M$1)),[2]掉落汇总!$A$2:$A$871,M$1,[2]掉落汇总!$C$2:$C$871,$Q$2)/$Q$3)*宝箱投放计算!L316</f>
        <v>0.14714469228074273</v>
      </c>
      <c r="N316">
        <f ca="1">(SUMIFS(OFFSET([2]掉落汇总!$C$2:$C$871,,MATCH($B316,[2]掉落汇总!$D$1:$M$1)),[2]掉落汇总!$A$2:$A$871,N$1,[2]掉落汇总!$C$2:$C$871,$Q$1)+SUMIFS(OFFSET([2]掉落汇总!$C$2:$C$871,,MATCH($B316,[2]掉落汇总!$D$1:$M$1)),[2]掉落汇总!$A$2:$A$871,N$1,[2]掉落汇总!$C$2:$C$871,$Q$2)/$Q$3)*宝箱投放计算!M316</f>
        <v>3.9341037619867215E-2</v>
      </c>
      <c r="O316">
        <f ca="1">(SUMIFS(OFFSET([2]掉落汇总!$C$2:$C$871,,MATCH($B316,[2]掉落汇总!$D$1:$M$1)),[2]掉落汇总!$A$2:$A$871,O$1,[2]掉落汇总!$C$2:$C$871,$Q$1)+SUMIFS(OFFSET([2]掉落汇总!$C$2:$C$871,,MATCH($B316,[2]掉落汇总!$D$1:$M$1)),[2]掉落汇总!$A$2:$A$871,O$1,[2]掉落汇总!$C$2:$C$871,$Q$2)/$Q$3)*宝箱投放计算!N316</f>
        <v>8.2982769549933721E-2</v>
      </c>
    </row>
    <row r="317" spans="1:15" x14ac:dyDescent="0.2">
      <c r="A317">
        <f>玩家成长时间线!A317</f>
        <v>316</v>
      </c>
      <c r="B317">
        <f>玩家成长时间线!B317</f>
        <v>10</v>
      </c>
      <c r="C317">
        <f ca="1">SUM($D$2:D317)</f>
        <v>783.61124796210356</v>
      </c>
      <c r="D317">
        <f t="shared" ca="1" si="4"/>
        <v>1.4287299618360387</v>
      </c>
      <c r="E317">
        <f ca="1">(SUMIFS(OFFSET([2]掉落汇总!$C$2:$C$871,,MATCH($B317,[2]掉落汇总!$D$1:$M$1)),[2]掉落汇总!$A$2:$A$871,E$1,[2]掉落汇总!$C$2:$C$871,$Q$1)+SUMIFS(OFFSET([2]掉落汇总!$C$2:$C$871,,MATCH($B317,[2]掉落汇总!$D$1:$M$1)),[2]掉落汇总!$A$2:$A$871,E$1,[2]掉落汇总!$C$2:$C$871,$Q$2)/$Q$3)*宝箱投放计算!D317</f>
        <v>0.39100263019463438</v>
      </c>
      <c r="F317">
        <f ca="1">(SUMIFS(OFFSET([2]掉落汇总!$C$2:$C$871,,MATCH($B317,[2]掉落汇总!$D$1:$M$1)),[2]掉落汇总!$A$2:$A$871,F$1,[2]掉落汇总!$C$2:$C$871,$Q$1)+SUMIFS(OFFSET([2]掉落汇总!$C$2:$C$871,,MATCH($B317,[2]掉落汇总!$D$1:$M$1)),[2]掉落汇总!$A$2:$A$871,F$1,[2]掉落汇总!$C$2:$C$871,$Q$2)/$Q$3)*宝箱投放计算!E317</f>
        <v>0.61962134251290868</v>
      </c>
      <c r="G317">
        <f ca="1">(SUMIFS(OFFSET([2]掉落汇总!$C$2:$C$871,,MATCH($B317,[2]掉落汇总!$D$1:$M$1)),[2]掉落汇总!$A$2:$A$871,G$1,[2]掉落汇总!$C$2:$C$871,$Q$1)+SUMIFS(OFFSET([2]掉落汇总!$C$2:$C$871,,MATCH($B317,[2]掉落汇总!$D$1:$M$1)),[2]掉落汇总!$A$2:$A$871,G$1,[2]掉落汇总!$C$2:$C$871,$Q$2)/$Q$3)*宝箱投放计算!F317</f>
        <v>0</v>
      </c>
      <c r="H317">
        <f ca="1">(SUMIFS(OFFSET([2]掉落汇总!$C$2:$C$871,,MATCH($B317,[2]掉落汇总!$D$1:$M$1)),[2]掉落汇总!$A$2:$A$871,H$1,[2]掉落汇总!$C$2:$C$871,$Q$1)+SUMIFS(OFFSET([2]掉落汇总!$C$2:$C$871,,MATCH($B317,[2]掉落汇总!$D$1:$M$1)),[2]掉落汇总!$A$2:$A$871,H$1,[2]掉落汇总!$C$2:$C$871,$Q$2)/$Q$3)*宝箱投放计算!G317</f>
        <v>0</v>
      </c>
      <c r="I317">
        <f ca="1">(SUMIFS(OFFSET([2]掉落汇总!$C$2:$C$871,,MATCH($B317,[2]掉落汇总!$D$1:$M$1)),[2]掉落汇总!$A$2:$A$871,I$1,[2]掉落汇总!$C$2:$C$871,$Q$1)+SUMIFS(OFFSET([2]掉落汇总!$C$2:$C$871,,MATCH($B317,[2]掉落汇总!$D$1:$M$1)),[2]掉落汇总!$A$2:$A$871,I$1,[2]掉落汇总!$C$2:$C$871,$Q$2)/$Q$3)*宝箱投放计算!H317</f>
        <v>0</v>
      </c>
      <c r="J317">
        <f ca="1">(SUMIFS(OFFSET([2]掉落汇总!$C$2:$C$871,,MATCH($B317,[2]掉落汇总!$D$1:$M$1)),[2]掉落汇总!$A$2:$A$871,J$1,[2]掉落汇总!$C$2:$C$871,$Q$1)+SUMIFS(OFFSET([2]掉落汇总!$C$2:$C$871,,MATCH($B317,[2]掉落汇总!$D$1:$M$1)),[2]掉落汇总!$A$2:$A$871,J$1,[2]掉落汇总!$C$2:$C$871,$Q$2)/$Q$3)*宝箱投放计算!I317</f>
        <v>0</v>
      </c>
      <c r="K317">
        <f ca="1">(SUMIFS(OFFSET([2]掉落汇总!$C$2:$C$871,,MATCH($B317,[2]掉落汇总!$D$1:$M$1)),[2]掉落汇总!$A$2:$A$871,K$1,[2]掉落汇总!$C$2:$C$871,$Q$1)+SUMIFS(OFFSET([2]掉落汇总!$C$2:$C$871,,MATCH($B317,[2]掉落汇总!$D$1:$M$1)),[2]掉落汇总!$A$2:$A$871,K$1,[2]掉落汇总!$C$2:$C$871,$Q$2)/$Q$3)*宝箱投放计算!J317</f>
        <v>0</v>
      </c>
      <c r="L317">
        <f ca="1">(SUMIFS(OFFSET([2]掉落汇总!$C$2:$C$871,,MATCH($B317,[2]掉落汇总!$D$1:$M$1)),[2]掉落汇总!$A$2:$A$871,L$1,[2]掉落汇总!$C$2:$C$871,$Q$1)+SUMIFS(OFFSET([2]掉落汇总!$C$2:$C$871,,MATCH($B317,[2]掉落汇总!$D$1:$M$1)),[2]掉落汇总!$A$2:$A$871,L$1,[2]掉落汇总!$C$2:$C$871,$Q$2)/$Q$3)*宝箱投放计算!K317</f>
        <v>0.14863748967795209</v>
      </c>
      <c r="M317">
        <f ca="1">(SUMIFS(OFFSET([2]掉落汇总!$C$2:$C$871,,MATCH($B317,[2]掉落汇总!$D$1:$M$1)),[2]掉落汇总!$A$2:$A$871,M$1,[2]掉落汇总!$C$2:$C$871,$Q$1)+SUMIFS(OFFSET([2]掉落汇总!$C$2:$C$871,,MATCH($B317,[2]掉落汇总!$D$1:$M$1)),[2]掉落汇总!$A$2:$A$871,M$1,[2]掉落汇总!$C$2:$C$871,$Q$2)/$Q$3)*宝箱投放计算!L317</f>
        <v>0.14714469228074273</v>
      </c>
      <c r="N317">
        <f ca="1">(SUMIFS(OFFSET([2]掉落汇总!$C$2:$C$871,,MATCH($B317,[2]掉落汇总!$D$1:$M$1)),[2]掉落汇总!$A$2:$A$871,N$1,[2]掉落汇总!$C$2:$C$871,$Q$1)+SUMIFS(OFFSET([2]掉落汇总!$C$2:$C$871,,MATCH($B317,[2]掉落汇总!$D$1:$M$1)),[2]掉落汇总!$A$2:$A$871,N$1,[2]掉落汇总!$C$2:$C$871,$Q$2)/$Q$3)*宝箱投放计算!M317</f>
        <v>3.9341037619867215E-2</v>
      </c>
      <c r="O317">
        <f ca="1">(SUMIFS(OFFSET([2]掉落汇总!$C$2:$C$871,,MATCH($B317,[2]掉落汇总!$D$1:$M$1)),[2]掉落汇总!$A$2:$A$871,O$1,[2]掉落汇总!$C$2:$C$871,$Q$1)+SUMIFS(OFFSET([2]掉落汇总!$C$2:$C$871,,MATCH($B317,[2]掉落汇总!$D$1:$M$1)),[2]掉落汇总!$A$2:$A$871,O$1,[2]掉落汇总!$C$2:$C$871,$Q$2)/$Q$3)*宝箱投放计算!N317</f>
        <v>8.2982769549933721E-2</v>
      </c>
    </row>
    <row r="318" spans="1:15" x14ac:dyDescent="0.2">
      <c r="A318">
        <f>玩家成长时间线!A318</f>
        <v>317</v>
      </c>
      <c r="B318">
        <f>玩家成长时间线!B318</f>
        <v>10</v>
      </c>
      <c r="C318">
        <f ca="1">SUM($D$2:D318)</f>
        <v>785.07532773982598</v>
      </c>
      <c r="D318">
        <f t="shared" ca="1" si="4"/>
        <v>1.4640797777224144</v>
      </c>
      <c r="E318">
        <f ca="1">(SUMIFS(OFFSET([2]掉落汇总!$C$2:$C$871,,MATCH($B318,[2]掉落汇总!$D$1:$M$1)),[2]掉落汇总!$A$2:$A$871,E$1,[2]掉落汇总!$C$2:$C$871,$Q$1)+SUMIFS(OFFSET([2]掉落汇总!$C$2:$C$871,,MATCH($B318,[2]掉落汇总!$D$1:$M$1)),[2]掉落汇总!$A$2:$A$871,E$1,[2]掉落汇总!$C$2:$C$871,$Q$2)/$Q$3)*宝箱投放计算!D318</f>
        <v>0.42635244608100997</v>
      </c>
      <c r="F318">
        <f ca="1">(SUMIFS(OFFSET([2]掉落汇总!$C$2:$C$871,,MATCH($B318,[2]掉落汇总!$D$1:$M$1)),[2]掉落汇总!$A$2:$A$871,F$1,[2]掉落汇总!$C$2:$C$871,$Q$1)+SUMIFS(OFFSET([2]掉落汇总!$C$2:$C$871,,MATCH($B318,[2]掉落汇总!$D$1:$M$1)),[2]掉落汇总!$A$2:$A$871,F$1,[2]掉落汇总!$C$2:$C$871,$Q$2)/$Q$3)*宝箱投放计算!E318</f>
        <v>0.61962134251290868</v>
      </c>
      <c r="G318">
        <f ca="1">(SUMIFS(OFFSET([2]掉落汇总!$C$2:$C$871,,MATCH($B318,[2]掉落汇总!$D$1:$M$1)),[2]掉落汇总!$A$2:$A$871,G$1,[2]掉落汇总!$C$2:$C$871,$Q$1)+SUMIFS(OFFSET([2]掉落汇总!$C$2:$C$871,,MATCH($B318,[2]掉落汇总!$D$1:$M$1)),[2]掉落汇总!$A$2:$A$871,G$1,[2]掉落汇总!$C$2:$C$871,$Q$2)/$Q$3)*宝箱投放计算!F318</f>
        <v>0</v>
      </c>
      <c r="H318">
        <f ca="1">(SUMIFS(OFFSET([2]掉落汇总!$C$2:$C$871,,MATCH($B318,[2]掉落汇总!$D$1:$M$1)),[2]掉落汇总!$A$2:$A$871,H$1,[2]掉落汇总!$C$2:$C$871,$Q$1)+SUMIFS(OFFSET([2]掉落汇总!$C$2:$C$871,,MATCH($B318,[2]掉落汇总!$D$1:$M$1)),[2]掉落汇总!$A$2:$A$871,H$1,[2]掉落汇总!$C$2:$C$871,$Q$2)/$Q$3)*宝箱投放计算!G318</f>
        <v>0</v>
      </c>
      <c r="I318">
        <f ca="1">(SUMIFS(OFFSET([2]掉落汇总!$C$2:$C$871,,MATCH($B318,[2]掉落汇总!$D$1:$M$1)),[2]掉落汇总!$A$2:$A$871,I$1,[2]掉落汇总!$C$2:$C$871,$Q$1)+SUMIFS(OFFSET([2]掉落汇总!$C$2:$C$871,,MATCH($B318,[2]掉落汇总!$D$1:$M$1)),[2]掉落汇总!$A$2:$A$871,I$1,[2]掉落汇总!$C$2:$C$871,$Q$2)/$Q$3)*宝箱投放计算!H318</f>
        <v>0</v>
      </c>
      <c r="J318">
        <f ca="1">(SUMIFS(OFFSET([2]掉落汇总!$C$2:$C$871,,MATCH($B318,[2]掉落汇总!$D$1:$M$1)),[2]掉落汇总!$A$2:$A$871,J$1,[2]掉落汇总!$C$2:$C$871,$Q$1)+SUMIFS(OFFSET([2]掉落汇总!$C$2:$C$871,,MATCH($B318,[2]掉落汇总!$D$1:$M$1)),[2]掉落汇总!$A$2:$A$871,J$1,[2]掉落汇总!$C$2:$C$871,$Q$2)/$Q$3)*宝箱投放计算!I318</f>
        <v>0</v>
      </c>
      <c r="K318">
        <f ca="1">(SUMIFS(OFFSET([2]掉落汇总!$C$2:$C$871,,MATCH($B318,[2]掉落汇总!$D$1:$M$1)),[2]掉落汇总!$A$2:$A$871,K$1,[2]掉落汇总!$C$2:$C$871,$Q$1)+SUMIFS(OFFSET([2]掉落汇总!$C$2:$C$871,,MATCH($B318,[2]掉落汇总!$D$1:$M$1)),[2]掉落汇总!$A$2:$A$871,K$1,[2]掉落汇总!$C$2:$C$871,$Q$2)/$Q$3)*宝箱投放计算!J318</f>
        <v>0</v>
      </c>
      <c r="L318">
        <f ca="1">(SUMIFS(OFFSET([2]掉落汇总!$C$2:$C$871,,MATCH($B318,[2]掉落汇总!$D$1:$M$1)),[2]掉落汇总!$A$2:$A$871,L$1,[2]掉落汇总!$C$2:$C$871,$Q$1)+SUMIFS(OFFSET([2]掉落汇总!$C$2:$C$871,,MATCH($B318,[2]掉落汇总!$D$1:$M$1)),[2]掉落汇总!$A$2:$A$871,L$1,[2]掉落汇总!$C$2:$C$871,$Q$2)/$Q$3)*宝箱投放计算!K318</f>
        <v>0.14863748967795209</v>
      </c>
      <c r="M318">
        <f ca="1">(SUMIFS(OFFSET([2]掉落汇总!$C$2:$C$871,,MATCH($B318,[2]掉落汇总!$D$1:$M$1)),[2]掉落汇总!$A$2:$A$871,M$1,[2]掉落汇总!$C$2:$C$871,$Q$1)+SUMIFS(OFFSET([2]掉落汇总!$C$2:$C$871,,MATCH($B318,[2]掉落汇总!$D$1:$M$1)),[2]掉落汇总!$A$2:$A$871,M$1,[2]掉落汇总!$C$2:$C$871,$Q$2)/$Q$3)*宝箱投放计算!L318</f>
        <v>0.14714469228074273</v>
      </c>
      <c r="N318">
        <f ca="1">(SUMIFS(OFFSET([2]掉落汇总!$C$2:$C$871,,MATCH($B318,[2]掉落汇总!$D$1:$M$1)),[2]掉落汇总!$A$2:$A$871,N$1,[2]掉落汇总!$C$2:$C$871,$Q$1)+SUMIFS(OFFSET([2]掉落汇总!$C$2:$C$871,,MATCH($B318,[2]掉落汇总!$D$1:$M$1)),[2]掉落汇总!$A$2:$A$871,N$1,[2]掉落汇总!$C$2:$C$871,$Q$2)/$Q$3)*宝箱投放计算!M318</f>
        <v>3.9341037619867215E-2</v>
      </c>
      <c r="O318">
        <f ca="1">(SUMIFS(OFFSET([2]掉落汇总!$C$2:$C$871,,MATCH($B318,[2]掉落汇总!$D$1:$M$1)),[2]掉落汇总!$A$2:$A$871,O$1,[2]掉落汇总!$C$2:$C$871,$Q$1)+SUMIFS(OFFSET([2]掉落汇总!$C$2:$C$871,,MATCH($B318,[2]掉落汇总!$D$1:$M$1)),[2]掉落汇总!$A$2:$A$871,O$1,[2]掉落汇总!$C$2:$C$871,$Q$2)/$Q$3)*宝箱投放计算!N318</f>
        <v>8.2982769549933721E-2</v>
      </c>
    </row>
    <row r="319" spans="1:15" x14ac:dyDescent="0.2">
      <c r="A319">
        <f>玩家成长时间线!A319</f>
        <v>318</v>
      </c>
      <c r="B319">
        <f>玩家成长时间线!B319</f>
        <v>10</v>
      </c>
      <c r="C319">
        <f ca="1">SUM($D$2:D319)</f>
        <v>786.50742435079405</v>
      </c>
      <c r="D319">
        <f t="shared" ca="1" si="4"/>
        <v>1.4320966109680746</v>
      </c>
      <c r="E319">
        <f ca="1">(SUMIFS(OFFSET([2]掉落汇总!$C$2:$C$871,,MATCH($B319,[2]掉落汇总!$D$1:$M$1)),[2]掉落汇总!$A$2:$A$871,E$1,[2]掉落汇总!$C$2:$C$871,$Q$1)+SUMIFS(OFFSET([2]掉落汇总!$C$2:$C$871,,MATCH($B319,[2]掉落汇总!$D$1:$M$1)),[2]掉落汇总!$A$2:$A$871,E$1,[2]掉落汇总!$C$2:$C$871,$Q$2)/$Q$3)*宝箱投放计算!D319</f>
        <v>0.39436927932667015</v>
      </c>
      <c r="F319">
        <f ca="1">(SUMIFS(OFFSET([2]掉落汇总!$C$2:$C$871,,MATCH($B319,[2]掉落汇总!$D$1:$M$1)),[2]掉落汇总!$A$2:$A$871,F$1,[2]掉落汇总!$C$2:$C$871,$Q$1)+SUMIFS(OFFSET([2]掉落汇总!$C$2:$C$871,,MATCH($B319,[2]掉落汇总!$D$1:$M$1)),[2]掉落汇总!$A$2:$A$871,F$1,[2]掉落汇总!$C$2:$C$871,$Q$2)/$Q$3)*宝箱投放计算!E319</f>
        <v>0.61962134251290868</v>
      </c>
      <c r="G319">
        <f ca="1">(SUMIFS(OFFSET([2]掉落汇总!$C$2:$C$871,,MATCH($B319,[2]掉落汇总!$D$1:$M$1)),[2]掉落汇总!$A$2:$A$871,G$1,[2]掉落汇总!$C$2:$C$871,$Q$1)+SUMIFS(OFFSET([2]掉落汇总!$C$2:$C$871,,MATCH($B319,[2]掉落汇总!$D$1:$M$1)),[2]掉落汇总!$A$2:$A$871,G$1,[2]掉落汇总!$C$2:$C$871,$Q$2)/$Q$3)*宝箱投放计算!F319</f>
        <v>0</v>
      </c>
      <c r="H319">
        <f ca="1">(SUMIFS(OFFSET([2]掉落汇总!$C$2:$C$871,,MATCH($B319,[2]掉落汇总!$D$1:$M$1)),[2]掉落汇总!$A$2:$A$871,H$1,[2]掉落汇总!$C$2:$C$871,$Q$1)+SUMIFS(OFFSET([2]掉落汇总!$C$2:$C$871,,MATCH($B319,[2]掉落汇总!$D$1:$M$1)),[2]掉落汇总!$A$2:$A$871,H$1,[2]掉落汇总!$C$2:$C$871,$Q$2)/$Q$3)*宝箱投放计算!G319</f>
        <v>0</v>
      </c>
      <c r="I319">
        <f ca="1">(SUMIFS(OFFSET([2]掉落汇总!$C$2:$C$871,,MATCH($B319,[2]掉落汇总!$D$1:$M$1)),[2]掉落汇总!$A$2:$A$871,I$1,[2]掉落汇总!$C$2:$C$871,$Q$1)+SUMIFS(OFFSET([2]掉落汇总!$C$2:$C$871,,MATCH($B319,[2]掉落汇总!$D$1:$M$1)),[2]掉落汇总!$A$2:$A$871,I$1,[2]掉落汇总!$C$2:$C$871,$Q$2)/$Q$3)*宝箱投放计算!H319</f>
        <v>0</v>
      </c>
      <c r="J319">
        <f ca="1">(SUMIFS(OFFSET([2]掉落汇总!$C$2:$C$871,,MATCH($B319,[2]掉落汇总!$D$1:$M$1)),[2]掉落汇总!$A$2:$A$871,J$1,[2]掉落汇总!$C$2:$C$871,$Q$1)+SUMIFS(OFFSET([2]掉落汇总!$C$2:$C$871,,MATCH($B319,[2]掉落汇总!$D$1:$M$1)),[2]掉落汇总!$A$2:$A$871,J$1,[2]掉落汇总!$C$2:$C$871,$Q$2)/$Q$3)*宝箱投放计算!I319</f>
        <v>0</v>
      </c>
      <c r="K319">
        <f ca="1">(SUMIFS(OFFSET([2]掉落汇总!$C$2:$C$871,,MATCH($B319,[2]掉落汇总!$D$1:$M$1)),[2]掉落汇总!$A$2:$A$871,K$1,[2]掉落汇总!$C$2:$C$871,$Q$1)+SUMIFS(OFFSET([2]掉落汇总!$C$2:$C$871,,MATCH($B319,[2]掉落汇总!$D$1:$M$1)),[2]掉落汇总!$A$2:$A$871,K$1,[2]掉落汇总!$C$2:$C$871,$Q$2)/$Q$3)*宝箱投放计算!J319</f>
        <v>0</v>
      </c>
      <c r="L319">
        <f ca="1">(SUMIFS(OFFSET([2]掉落汇总!$C$2:$C$871,,MATCH($B319,[2]掉落汇总!$D$1:$M$1)),[2]掉落汇总!$A$2:$A$871,L$1,[2]掉落汇总!$C$2:$C$871,$Q$1)+SUMIFS(OFFSET([2]掉落汇总!$C$2:$C$871,,MATCH($B319,[2]掉落汇总!$D$1:$M$1)),[2]掉落汇总!$A$2:$A$871,L$1,[2]掉落汇总!$C$2:$C$871,$Q$2)/$Q$3)*宝箱投放计算!K319</f>
        <v>0.14863748967795209</v>
      </c>
      <c r="M319">
        <f ca="1">(SUMIFS(OFFSET([2]掉落汇总!$C$2:$C$871,,MATCH($B319,[2]掉落汇总!$D$1:$M$1)),[2]掉落汇总!$A$2:$A$871,M$1,[2]掉落汇总!$C$2:$C$871,$Q$1)+SUMIFS(OFFSET([2]掉落汇总!$C$2:$C$871,,MATCH($B319,[2]掉落汇总!$D$1:$M$1)),[2]掉落汇总!$A$2:$A$871,M$1,[2]掉落汇总!$C$2:$C$871,$Q$2)/$Q$3)*宝箱投放计算!L319</f>
        <v>0.14714469228074273</v>
      </c>
      <c r="N319">
        <f ca="1">(SUMIFS(OFFSET([2]掉落汇总!$C$2:$C$871,,MATCH($B319,[2]掉落汇总!$D$1:$M$1)),[2]掉落汇总!$A$2:$A$871,N$1,[2]掉落汇总!$C$2:$C$871,$Q$1)+SUMIFS(OFFSET([2]掉落汇总!$C$2:$C$871,,MATCH($B319,[2]掉落汇总!$D$1:$M$1)),[2]掉落汇总!$A$2:$A$871,N$1,[2]掉落汇总!$C$2:$C$871,$Q$2)/$Q$3)*宝箱投放计算!M319</f>
        <v>3.9341037619867215E-2</v>
      </c>
      <c r="O319">
        <f ca="1">(SUMIFS(OFFSET([2]掉落汇总!$C$2:$C$871,,MATCH($B319,[2]掉落汇总!$D$1:$M$1)),[2]掉落汇总!$A$2:$A$871,O$1,[2]掉落汇总!$C$2:$C$871,$Q$1)+SUMIFS(OFFSET([2]掉落汇总!$C$2:$C$871,,MATCH($B319,[2]掉落汇总!$D$1:$M$1)),[2]掉落汇总!$A$2:$A$871,O$1,[2]掉落汇总!$C$2:$C$871,$Q$2)/$Q$3)*宝箱投放计算!N319</f>
        <v>8.2982769549933721E-2</v>
      </c>
    </row>
    <row r="320" spans="1:15" x14ac:dyDescent="0.2">
      <c r="A320">
        <f>玩家成长时间线!A320</f>
        <v>319</v>
      </c>
      <c r="B320">
        <f>玩家成长时间线!B320</f>
        <v>10</v>
      </c>
      <c r="C320">
        <f ca="1">SUM($D$2:D320)</f>
        <v>787.94120428632812</v>
      </c>
      <c r="D320">
        <f t="shared" ca="1" si="4"/>
        <v>1.4337799355340926</v>
      </c>
      <c r="E320">
        <f ca="1">(SUMIFS(OFFSET([2]掉落汇总!$C$2:$C$871,,MATCH($B320,[2]掉落汇总!$D$1:$M$1)),[2]掉落汇总!$A$2:$A$871,E$1,[2]掉落汇总!$C$2:$C$871,$Q$1)+SUMIFS(OFFSET([2]掉落汇总!$C$2:$C$871,,MATCH($B320,[2]掉落汇总!$D$1:$M$1)),[2]掉落汇总!$A$2:$A$871,E$1,[2]掉落汇总!$C$2:$C$871,$Q$2)/$Q$3)*宝箱投放计算!D320</f>
        <v>0.39605260389268809</v>
      </c>
      <c r="F320">
        <f ca="1">(SUMIFS(OFFSET([2]掉落汇总!$C$2:$C$871,,MATCH($B320,[2]掉落汇总!$D$1:$M$1)),[2]掉落汇总!$A$2:$A$871,F$1,[2]掉落汇总!$C$2:$C$871,$Q$1)+SUMIFS(OFFSET([2]掉落汇总!$C$2:$C$871,,MATCH($B320,[2]掉落汇总!$D$1:$M$1)),[2]掉落汇总!$A$2:$A$871,F$1,[2]掉落汇总!$C$2:$C$871,$Q$2)/$Q$3)*宝箱投放计算!E320</f>
        <v>0.61962134251290868</v>
      </c>
      <c r="G320">
        <f ca="1">(SUMIFS(OFFSET([2]掉落汇总!$C$2:$C$871,,MATCH($B320,[2]掉落汇总!$D$1:$M$1)),[2]掉落汇总!$A$2:$A$871,G$1,[2]掉落汇总!$C$2:$C$871,$Q$1)+SUMIFS(OFFSET([2]掉落汇总!$C$2:$C$871,,MATCH($B320,[2]掉落汇总!$D$1:$M$1)),[2]掉落汇总!$A$2:$A$871,G$1,[2]掉落汇总!$C$2:$C$871,$Q$2)/$Q$3)*宝箱投放计算!F320</f>
        <v>0</v>
      </c>
      <c r="H320">
        <f ca="1">(SUMIFS(OFFSET([2]掉落汇总!$C$2:$C$871,,MATCH($B320,[2]掉落汇总!$D$1:$M$1)),[2]掉落汇总!$A$2:$A$871,H$1,[2]掉落汇总!$C$2:$C$871,$Q$1)+SUMIFS(OFFSET([2]掉落汇总!$C$2:$C$871,,MATCH($B320,[2]掉落汇总!$D$1:$M$1)),[2]掉落汇总!$A$2:$A$871,H$1,[2]掉落汇总!$C$2:$C$871,$Q$2)/$Q$3)*宝箱投放计算!G320</f>
        <v>0</v>
      </c>
      <c r="I320">
        <f ca="1">(SUMIFS(OFFSET([2]掉落汇总!$C$2:$C$871,,MATCH($B320,[2]掉落汇总!$D$1:$M$1)),[2]掉落汇总!$A$2:$A$871,I$1,[2]掉落汇总!$C$2:$C$871,$Q$1)+SUMIFS(OFFSET([2]掉落汇总!$C$2:$C$871,,MATCH($B320,[2]掉落汇总!$D$1:$M$1)),[2]掉落汇总!$A$2:$A$871,I$1,[2]掉落汇总!$C$2:$C$871,$Q$2)/$Q$3)*宝箱投放计算!H320</f>
        <v>0</v>
      </c>
      <c r="J320">
        <f ca="1">(SUMIFS(OFFSET([2]掉落汇总!$C$2:$C$871,,MATCH($B320,[2]掉落汇总!$D$1:$M$1)),[2]掉落汇总!$A$2:$A$871,J$1,[2]掉落汇总!$C$2:$C$871,$Q$1)+SUMIFS(OFFSET([2]掉落汇总!$C$2:$C$871,,MATCH($B320,[2]掉落汇总!$D$1:$M$1)),[2]掉落汇总!$A$2:$A$871,J$1,[2]掉落汇总!$C$2:$C$871,$Q$2)/$Q$3)*宝箱投放计算!I320</f>
        <v>0</v>
      </c>
      <c r="K320">
        <f ca="1">(SUMIFS(OFFSET([2]掉落汇总!$C$2:$C$871,,MATCH($B320,[2]掉落汇总!$D$1:$M$1)),[2]掉落汇总!$A$2:$A$871,K$1,[2]掉落汇总!$C$2:$C$871,$Q$1)+SUMIFS(OFFSET([2]掉落汇总!$C$2:$C$871,,MATCH($B320,[2]掉落汇总!$D$1:$M$1)),[2]掉落汇总!$A$2:$A$871,K$1,[2]掉落汇总!$C$2:$C$871,$Q$2)/$Q$3)*宝箱投放计算!J320</f>
        <v>0</v>
      </c>
      <c r="L320">
        <f ca="1">(SUMIFS(OFFSET([2]掉落汇总!$C$2:$C$871,,MATCH($B320,[2]掉落汇总!$D$1:$M$1)),[2]掉落汇总!$A$2:$A$871,L$1,[2]掉落汇总!$C$2:$C$871,$Q$1)+SUMIFS(OFFSET([2]掉落汇总!$C$2:$C$871,,MATCH($B320,[2]掉落汇总!$D$1:$M$1)),[2]掉落汇总!$A$2:$A$871,L$1,[2]掉落汇总!$C$2:$C$871,$Q$2)/$Q$3)*宝箱投放计算!K320</f>
        <v>0.14863748967795209</v>
      </c>
      <c r="M320">
        <f ca="1">(SUMIFS(OFFSET([2]掉落汇总!$C$2:$C$871,,MATCH($B320,[2]掉落汇总!$D$1:$M$1)),[2]掉落汇总!$A$2:$A$871,M$1,[2]掉落汇总!$C$2:$C$871,$Q$1)+SUMIFS(OFFSET([2]掉落汇总!$C$2:$C$871,,MATCH($B320,[2]掉落汇总!$D$1:$M$1)),[2]掉落汇总!$A$2:$A$871,M$1,[2]掉落汇总!$C$2:$C$871,$Q$2)/$Q$3)*宝箱投放计算!L320</f>
        <v>0.14714469228074273</v>
      </c>
      <c r="N320">
        <f ca="1">(SUMIFS(OFFSET([2]掉落汇总!$C$2:$C$871,,MATCH($B320,[2]掉落汇总!$D$1:$M$1)),[2]掉落汇总!$A$2:$A$871,N$1,[2]掉落汇总!$C$2:$C$871,$Q$1)+SUMIFS(OFFSET([2]掉落汇总!$C$2:$C$871,,MATCH($B320,[2]掉落汇总!$D$1:$M$1)),[2]掉落汇总!$A$2:$A$871,N$1,[2]掉落汇总!$C$2:$C$871,$Q$2)/$Q$3)*宝箱投放计算!M320</f>
        <v>3.9341037619867215E-2</v>
      </c>
      <c r="O320">
        <f ca="1">(SUMIFS(OFFSET([2]掉落汇总!$C$2:$C$871,,MATCH($B320,[2]掉落汇总!$D$1:$M$1)),[2]掉落汇总!$A$2:$A$871,O$1,[2]掉落汇总!$C$2:$C$871,$Q$1)+SUMIFS(OFFSET([2]掉落汇总!$C$2:$C$871,,MATCH($B320,[2]掉落汇总!$D$1:$M$1)),[2]掉落汇总!$A$2:$A$871,O$1,[2]掉落汇总!$C$2:$C$871,$Q$2)/$Q$3)*宝箱投放计算!N320</f>
        <v>8.2982769549933721E-2</v>
      </c>
    </row>
    <row r="321" spans="1:15" x14ac:dyDescent="0.2">
      <c r="A321">
        <f>玩家成长时间线!A321</f>
        <v>320</v>
      </c>
      <c r="B321">
        <f>玩家成长时间线!B321</f>
        <v>10</v>
      </c>
      <c r="C321">
        <f ca="1">SUM($D$2:D321)</f>
        <v>789.41033403774861</v>
      </c>
      <c r="D321">
        <f t="shared" ca="1" si="4"/>
        <v>1.469129751420468</v>
      </c>
      <c r="E321">
        <f ca="1">(SUMIFS(OFFSET([2]掉落汇总!$C$2:$C$871,,MATCH($B321,[2]掉落汇总!$D$1:$M$1)),[2]掉落汇总!$A$2:$A$871,E$1,[2]掉落汇总!$C$2:$C$871,$Q$1)+SUMIFS(OFFSET([2]掉落汇总!$C$2:$C$871,,MATCH($B321,[2]掉落汇总!$D$1:$M$1)),[2]掉落汇总!$A$2:$A$871,E$1,[2]掉落汇总!$C$2:$C$871,$Q$2)/$Q$3)*宝箱投放计算!D321</f>
        <v>0.43140241977906357</v>
      </c>
      <c r="F321">
        <f ca="1">(SUMIFS(OFFSET([2]掉落汇总!$C$2:$C$871,,MATCH($B321,[2]掉落汇总!$D$1:$M$1)),[2]掉落汇总!$A$2:$A$871,F$1,[2]掉落汇总!$C$2:$C$871,$Q$1)+SUMIFS(OFFSET([2]掉落汇总!$C$2:$C$871,,MATCH($B321,[2]掉落汇总!$D$1:$M$1)),[2]掉落汇总!$A$2:$A$871,F$1,[2]掉落汇总!$C$2:$C$871,$Q$2)/$Q$3)*宝箱投放计算!E321</f>
        <v>0.61962134251290868</v>
      </c>
      <c r="G321">
        <f ca="1">(SUMIFS(OFFSET([2]掉落汇总!$C$2:$C$871,,MATCH($B321,[2]掉落汇总!$D$1:$M$1)),[2]掉落汇总!$A$2:$A$871,G$1,[2]掉落汇总!$C$2:$C$871,$Q$1)+SUMIFS(OFFSET([2]掉落汇总!$C$2:$C$871,,MATCH($B321,[2]掉落汇总!$D$1:$M$1)),[2]掉落汇总!$A$2:$A$871,G$1,[2]掉落汇总!$C$2:$C$871,$Q$2)/$Q$3)*宝箱投放计算!F321</f>
        <v>0</v>
      </c>
      <c r="H321">
        <f ca="1">(SUMIFS(OFFSET([2]掉落汇总!$C$2:$C$871,,MATCH($B321,[2]掉落汇总!$D$1:$M$1)),[2]掉落汇总!$A$2:$A$871,H$1,[2]掉落汇总!$C$2:$C$871,$Q$1)+SUMIFS(OFFSET([2]掉落汇总!$C$2:$C$871,,MATCH($B321,[2]掉落汇总!$D$1:$M$1)),[2]掉落汇总!$A$2:$A$871,H$1,[2]掉落汇总!$C$2:$C$871,$Q$2)/$Q$3)*宝箱投放计算!G321</f>
        <v>0</v>
      </c>
      <c r="I321">
        <f ca="1">(SUMIFS(OFFSET([2]掉落汇总!$C$2:$C$871,,MATCH($B321,[2]掉落汇总!$D$1:$M$1)),[2]掉落汇总!$A$2:$A$871,I$1,[2]掉落汇总!$C$2:$C$871,$Q$1)+SUMIFS(OFFSET([2]掉落汇总!$C$2:$C$871,,MATCH($B321,[2]掉落汇总!$D$1:$M$1)),[2]掉落汇总!$A$2:$A$871,I$1,[2]掉落汇总!$C$2:$C$871,$Q$2)/$Q$3)*宝箱投放计算!H321</f>
        <v>0</v>
      </c>
      <c r="J321">
        <f ca="1">(SUMIFS(OFFSET([2]掉落汇总!$C$2:$C$871,,MATCH($B321,[2]掉落汇总!$D$1:$M$1)),[2]掉落汇总!$A$2:$A$871,J$1,[2]掉落汇总!$C$2:$C$871,$Q$1)+SUMIFS(OFFSET([2]掉落汇总!$C$2:$C$871,,MATCH($B321,[2]掉落汇总!$D$1:$M$1)),[2]掉落汇总!$A$2:$A$871,J$1,[2]掉落汇总!$C$2:$C$871,$Q$2)/$Q$3)*宝箱投放计算!I321</f>
        <v>0</v>
      </c>
      <c r="K321">
        <f ca="1">(SUMIFS(OFFSET([2]掉落汇总!$C$2:$C$871,,MATCH($B321,[2]掉落汇总!$D$1:$M$1)),[2]掉落汇总!$A$2:$A$871,K$1,[2]掉落汇总!$C$2:$C$871,$Q$1)+SUMIFS(OFFSET([2]掉落汇总!$C$2:$C$871,,MATCH($B321,[2]掉落汇总!$D$1:$M$1)),[2]掉落汇总!$A$2:$A$871,K$1,[2]掉落汇总!$C$2:$C$871,$Q$2)/$Q$3)*宝箱投放计算!J321</f>
        <v>0</v>
      </c>
      <c r="L321">
        <f ca="1">(SUMIFS(OFFSET([2]掉落汇总!$C$2:$C$871,,MATCH($B321,[2]掉落汇总!$D$1:$M$1)),[2]掉落汇总!$A$2:$A$871,L$1,[2]掉落汇总!$C$2:$C$871,$Q$1)+SUMIFS(OFFSET([2]掉落汇总!$C$2:$C$871,,MATCH($B321,[2]掉落汇总!$D$1:$M$1)),[2]掉落汇总!$A$2:$A$871,L$1,[2]掉落汇总!$C$2:$C$871,$Q$2)/$Q$3)*宝箱投放计算!K321</f>
        <v>0.14863748967795209</v>
      </c>
      <c r="M321">
        <f ca="1">(SUMIFS(OFFSET([2]掉落汇总!$C$2:$C$871,,MATCH($B321,[2]掉落汇总!$D$1:$M$1)),[2]掉落汇总!$A$2:$A$871,M$1,[2]掉落汇总!$C$2:$C$871,$Q$1)+SUMIFS(OFFSET([2]掉落汇总!$C$2:$C$871,,MATCH($B321,[2]掉落汇总!$D$1:$M$1)),[2]掉落汇总!$A$2:$A$871,M$1,[2]掉落汇总!$C$2:$C$871,$Q$2)/$Q$3)*宝箱投放计算!L321</f>
        <v>0.14714469228074273</v>
      </c>
      <c r="N321">
        <f ca="1">(SUMIFS(OFFSET([2]掉落汇总!$C$2:$C$871,,MATCH($B321,[2]掉落汇总!$D$1:$M$1)),[2]掉落汇总!$A$2:$A$871,N$1,[2]掉落汇总!$C$2:$C$871,$Q$1)+SUMIFS(OFFSET([2]掉落汇总!$C$2:$C$871,,MATCH($B321,[2]掉落汇总!$D$1:$M$1)),[2]掉落汇总!$A$2:$A$871,N$1,[2]掉落汇总!$C$2:$C$871,$Q$2)/$Q$3)*宝箱投放计算!M321</f>
        <v>3.9341037619867215E-2</v>
      </c>
      <c r="O321">
        <f ca="1">(SUMIFS(OFFSET([2]掉落汇总!$C$2:$C$871,,MATCH($B321,[2]掉落汇总!$D$1:$M$1)),[2]掉落汇总!$A$2:$A$871,O$1,[2]掉落汇总!$C$2:$C$871,$Q$1)+SUMIFS(OFFSET([2]掉落汇总!$C$2:$C$871,,MATCH($B321,[2]掉落汇总!$D$1:$M$1)),[2]掉落汇总!$A$2:$A$871,O$1,[2]掉落汇总!$C$2:$C$871,$Q$2)/$Q$3)*宝箱投放计算!N321</f>
        <v>8.2982769549933721E-2</v>
      </c>
    </row>
    <row r="322" spans="1:15" x14ac:dyDescent="0.2">
      <c r="A322">
        <f>玩家成长时间线!A322</f>
        <v>321</v>
      </c>
      <c r="B322">
        <f>玩家成长时间线!B322</f>
        <v>10</v>
      </c>
      <c r="C322">
        <f ca="1">SUM($D$2:D322)</f>
        <v>790.84748062241476</v>
      </c>
      <c r="D322">
        <f t="shared" ca="1" si="4"/>
        <v>1.4371465846661282</v>
      </c>
      <c r="E322">
        <f ca="1">(SUMIFS(OFFSET([2]掉落汇总!$C$2:$C$871,,MATCH($B322,[2]掉落汇总!$D$1:$M$1)),[2]掉落汇总!$A$2:$A$871,E$1,[2]掉落汇总!$C$2:$C$871,$Q$1)+SUMIFS(OFFSET([2]掉落汇总!$C$2:$C$871,,MATCH($B322,[2]掉落汇总!$D$1:$M$1)),[2]掉落汇总!$A$2:$A$871,E$1,[2]掉落汇总!$C$2:$C$871,$Q$2)/$Q$3)*宝箱投放计算!D322</f>
        <v>0.39941925302472381</v>
      </c>
      <c r="F322">
        <f ca="1">(SUMIFS(OFFSET([2]掉落汇总!$C$2:$C$871,,MATCH($B322,[2]掉落汇总!$D$1:$M$1)),[2]掉落汇总!$A$2:$A$871,F$1,[2]掉落汇总!$C$2:$C$871,$Q$1)+SUMIFS(OFFSET([2]掉落汇总!$C$2:$C$871,,MATCH($B322,[2]掉落汇总!$D$1:$M$1)),[2]掉落汇总!$A$2:$A$871,F$1,[2]掉落汇总!$C$2:$C$871,$Q$2)/$Q$3)*宝箱投放计算!E322</f>
        <v>0.61962134251290868</v>
      </c>
      <c r="G322">
        <f ca="1">(SUMIFS(OFFSET([2]掉落汇总!$C$2:$C$871,,MATCH($B322,[2]掉落汇总!$D$1:$M$1)),[2]掉落汇总!$A$2:$A$871,G$1,[2]掉落汇总!$C$2:$C$871,$Q$1)+SUMIFS(OFFSET([2]掉落汇总!$C$2:$C$871,,MATCH($B322,[2]掉落汇总!$D$1:$M$1)),[2]掉落汇总!$A$2:$A$871,G$1,[2]掉落汇总!$C$2:$C$871,$Q$2)/$Q$3)*宝箱投放计算!F322</f>
        <v>0</v>
      </c>
      <c r="H322">
        <f ca="1">(SUMIFS(OFFSET([2]掉落汇总!$C$2:$C$871,,MATCH($B322,[2]掉落汇总!$D$1:$M$1)),[2]掉落汇总!$A$2:$A$871,H$1,[2]掉落汇总!$C$2:$C$871,$Q$1)+SUMIFS(OFFSET([2]掉落汇总!$C$2:$C$871,,MATCH($B322,[2]掉落汇总!$D$1:$M$1)),[2]掉落汇总!$A$2:$A$871,H$1,[2]掉落汇总!$C$2:$C$871,$Q$2)/$Q$3)*宝箱投放计算!G322</f>
        <v>0</v>
      </c>
      <c r="I322">
        <f ca="1">(SUMIFS(OFFSET([2]掉落汇总!$C$2:$C$871,,MATCH($B322,[2]掉落汇总!$D$1:$M$1)),[2]掉落汇总!$A$2:$A$871,I$1,[2]掉落汇总!$C$2:$C$871,$Q$1)+SUMIFS(OFFSET([2]掉落汇总!$C$2:$C$871,,MATCH($B322,[2]掉落汇总!$D$1:$M$1)),[2]掉落汇总!$A$2:$A$871,I$1,[2]掉落汇总!$C$2:$C$871,$Q$2)/$Q$3)*宝箱投放计算!H322</f>
        <v>0</v>
      </c>
      <c r="J322">
        <f ca="1">(SUMIFS(OFFSET([2]掉落汇总!$C$2:$C$871,,MATCH($B322,[2]掉落汇总!$D$1:$M$1)),[2]掉落汇总!$A$2:$A$871,J$1,[2]掉落汇总!$C$2:$C$871,$Q$1)+SUMIFS(OFFSET([2]掉落汇总!$C$2:$C$871,,MATCH($B322,[2]掉落汇总!$D$1:$M$1)),[2]掉落汇总!$A$2:$A$871,J$1,[2]掉落汇总!$C$2:$C$871,$Q$2)/$Q$3)*宝箱投放计算!I322</f>
        <v>0</v>
      </c>
      <c r="K322">
        <f ca="1">(SUMIFS(OFFSET([2]掉落汇总!$C$2:$C$871,,MATCH($B322,[2]掉落汇总!$D$1:$M$1)),[2]掉落汇总!$A$2:$A$871,K$1,[2]掉落汇总!$C$2:$C$871,$Q$1)+SUMIFS(OFFSET([2]掉落汇总!$C$2:$C$871,,MATCH($B322,[2]掉落汇总!$D$1:$M$1)),[2]掉落汇总!$A$2:$A$871,K$1,[2]掉落汇总!$C$2:$C$871,$Q$2)/$Q$3)*宝箱投放计算!J322</f>
        <v>0</v>
      </c>
      <c r="L322">
        <f ca="1">(SUMIFS(OFFSET([2]掉落汇总!$C$2:$C$871,,MATCH($B322,[2]掉落汇总!$D$1:$M$1)),[2]掉落汇总!$A$2:$A$871,L$1,[2]掉落汇总!$C$2:$C$871,$Q$1)+SUMIFS(OFFSET([2]掉落汇总!$C$2:$C$871,,MATCH($B322,[2]掉落汇总!$D$1:$M$1)),[2]掉落汇总!$A$2:$A$871,L$1,[2]掉落汇总!$C$2:$C$871,$Q$2)/$Q$3)*宝箱投放计算!K322</f>
        <v>0.14863748967795209</v>
      </c>
      <c r="M322">
        <f ca="1">(SUMIFS(OFFSET([2]掉落汇总!$C$2:$C$871,,MATCH($B322,[2]掉落汇总!$D$1:$M$1)),[2]掉落汇总!$A$2:$A$871,M$1,[2]掉落汇总!$C$2:$C$871,$Q$1)+SUMIFS(OFFSET([2]掉落汇总!$C$2:$C$871,,MATCH($B322,[2]掉落汇总!$D$1:$M$1)),[2]掉落汇总!$A$2:$A$871,M$1,[2]掉落汇总!$C$2:$C$871,$Q$2)/$Q$3)*宝箱投放计算!L322</f>
        <v>0.14714469228074273</v>
      </c>
      <c r="N322">
        <f ca="1">(SUMIFS(OFFSET([2]掉落汇总!$C$2:$C$871,,MATCH($B322,[2]掉落汇总!$D$1:$M$1)),[2]掉落汇总!$A$2:$A$871,N$1,[2]掉落汇总!$C$2:$C$871,$Q$1)+SUMIFS(OFFSET([2]掉落汇总!$C$2:$C$871,,MATCH($B322,[2]掉落汇总!$D$1:$M$1)),[2]掉落汇总!$A$2:$A$871,N$1,[2]掉落汇总!$C$2:$C$871,$Q$2)/$Q$3)*宝箱投放计算!M322</f>
        <v>3.9341037619867215E-2</v>
      </c>
      <c r="O322">
        <f ca="1">(SUMIFS(OFFSET([2]掉落汇总!$C$2:$C$871,,MATCH($B322,[2]掉落汇总!$D$1:$M$1)),[2]掉落汇总!$A$2:$A$871,O$1,[2]掉落汇总!$C$2:$C$871,$Q$1)+SUMIFS(OFFSET([2]掉落汇总!$C$2:$C$871,,MATCH($B322,[2]掉落汇总!$D$1:$M$1)),[2]掉落汇总!$A$2:$A$871,O$1,[2]掉落汇总!$C$2:$C$871,$Q$2)/$Q$3)*宝箱投放计算!N322</f>
        <v>8.2982769549933721E-2</v>
      </c>
    </row>
    <row r="323" spans="1:15" x14ac:dyDescent="0.2">
      <c r="A323">
        <f>玩家成长时间线!A323</f>
        <v>322</v>
      </c>
      <c r="B323">
        <f>玩家成长时间线!B323</f>
        <v>8</v>
      </c>
      <c r="C323">
        <f ca="1">SUM($D$2:D323)</f>
        <v>794.1797922517103</v>
      </c>
      <c r="D323">
        <f t="shared" ref="D323:D361" ca="1" si="5">SUM(E323:O323)</f>
        <v>3.3323116292954769</v>
      </c>
      <c r="E323">
        <f ca="1">(SUMIFS(OFFSET([2]掉落汇总!$C$2:$C$871,,MATCH($B323,[2]掉落汇总!$D$1:$M$1)),[2]掉落汇总!$A$2:$A$871,E$1,[2]掉落汇总!$C$2:$C$871,$Q$1)+SUMIFS(OFFSET([2]掉落汇总!$C$2:$C$871,,MATCH($B323,[2]掉落汇总!$D$1:$M$1)),[2]掉落汇总!$A$2:$A$871,E$1,[2]掉落汇总!$C$2:$C$871,$Q$2)/$Q$3)*宝箱投放计算!D323</f>
        <v>0.41240769230769231</v>
      </c>
      <c r="F323">
        <f ca="1">(SUMIFS(OFFSET([2]掉落汇总!$C$2:$C$871,,MATCH($B323,[2]掉落汇总!$D$1:$M$1)),[2]掉落汇总!$A$2:$A$871,F$1,[2]掉落汇总!$C$2:$C$871,$Q$1)+SUMIFS(OFFSET([2]掉落汇总!$C$2:$C$871,,MATCH($B323,[2]掉落汇总!$D$1:$M$1)),[2]掉落汇总!$A$2:$A$871,F$1,[2]掉落汇总!$C$2:$C$871,$Q$2)/$Q$3)*宝箱投放计算!E323</f>
        <v>0.49569707401032698</v>
      </c>
      <c r="G323">
        <f ca="1">(SUMIFS(OFFSET([2]掉落汇总!$C$2:$C$871,,MATCH($B323,[2]掉落汇总!$D$1:$M$1)),[2]掉落汇总!$A$2:$A$871,G$1,[2]掉落汇总!$C$2:$C$871,$Q$1)+SUMIFS(OFFSET([2]掉落汇总!$C$2:$C$871,,MATCH($B323,[2]掉落汇总!$D$1:$M$1)),[2]掉落汇总!$A$2:$A$871,G$1,[2]掉落汇总!$C$2:$C$871,$Q$2)/$Q$3)*宝箱投放计算!F323</f>
        <v>1.0190452324270141</v>
      </c>
      <c r="H323">
        <f ca="1">(SUMIFS(OFFSET([2]掉落汇总!$C$2:$C$871,,MATCH($B323,[2]掉落汇总!$D$1:$M$1)),[2]掉落汇总!$A$2:$A$871,H$1,[2]掉落汇总!$C$2:$C$871,$Q$1)+SUMIFS(OFFSET([2]掉落汇总!$C$2:$C$871,,MATCH($B323,[2]掉落汇总!$D$1:$M$1)),[2]掉落汇总!$A$2:$A$871,H$1,[2]掉落汇总!$C$2:$C$871,$Q$2)/$Q$3)*宝箱投放计算!G323</f>
        <v>0</v>
      </c>
      <c r="I323">
        <f ca="1">(SUMIFS(OFFSET([2]掉落汇总!$C$2:$C$871,,MATCH($B323,[2]掉落汇总!$D$1:$M$1)),[2]掉落汇总!$A$2:$A$871,I$1,[2]掉落汇总!$C$2:$C$871,$Q$1)+SUMIFS(OFFSET([2]掉落汇总!$C$2:$C$871,,MATCH($B323,[2]掉落汇总!$D$1:$M$1)),[2]掉落汇总!$A$2:$A$871,I$1,[2]掉落汇总!$C$2:$C$871,$Q$2)/$Q$3)*宝箱投放计算!H323</f>
        <v>0.98705564142194746</v>
      </c>
      <c r="J323">
        <f ca="1">(SUMIFS(OFFSET([2]掉落汇总!$C$2:$C$871,,MATCH($B323,[2]掉落汇总!$D$1:$M$1)),[2]掉落汇总!$A$2:$A$871,J$1,[2]掉落汇总!$C$2:$C$871,$Q$1)+SUMIFS(OFFSET([2]掉落汇总!$C$2:$C$871,,MATCH($B323,[2]掉落汇总!$D$1:$M$1)),[2]掉落汇总!$A$2:$A$871,J$1,[2]掉落汇总!$C$2:$C$871,$Q$2)/$Q$3)*宝箱投放计算!I323</f>
        <v>0</v>
      </c>
      <c r="K323">
        <f ca="1">(SUMIFS(OFFSET([2]掉落汇总!$C$2:$C$871,,MATCH($B323,[2]掉落汇总!$D$1:$M$1)),[2]掉落汇总!$A$2:$A$871,K$1,[2]掉落汇总!$C$2:$C$871,$Q$1)+SUMIFS(OFFSET([2]掉落汇总!$C$2:$C$871,,MATCH($B323,[2]掉落汇总!$D$1:$M$1)),[2]掉落汇总!$A$2:$A$871,K$1,[2]掉落汇总!$C$2:$C$871,$Q$2)/$Q$3)*宝箱投放计算!J323</f>
        <v>0</v>
      </c>
      <c r="L323">
        <f ca="1">(SUMIFS(OFFSET([2]掉落汇总!$C$2:$C$871,,MATCH($B323,[2]掉落汇总!$D$1:$M$1)),[2]掉落汇总!$A$2:$A$871,L$1,[2]掉落汇总!$C$2:$C$871,$Q$1)+SUMIFS(OFFSET([2]掉落汇总!$C$2:$C$871,,MATCH($B323,[2]掉落汇总!$D$1:$M$1)),[2]掉落汇总!$A$2:$A$871,L$1,[2]掉落汇总!$C$2:$C$871,$Q$2)/$Q$3)*宝箱投放计算!K323</f>
        <v>0.14863748967795209</v>
      </c>
      <c r="M323">
        <f ca="1">(SUMIFS(OFFSET([2]掉落汇总!$C$2:$C$871,,MATCH($B323,[2]掉落汇总!$D$1:$M$1)),[2]掉落汇总!$A$2:$A$871,M$1,[2]掉落汇总!$C$2:$C$871,$Q$1)+SUMIFS(OFFSET([2]掉落汇总!$C$2:$C$871,,MATCH($B323,[2]掉落汇总!$D$1:$M$1)),[2]掉落汇总!$A$2:$A$871,M$1,[2]掉落汇总!$C$2:$C$871,$Q$2)/$Q$3)*宝箱投放计算!L323</f>
        <v>0.14714469228074273</v>
      </c>
      <c r="N323">
        <f ca="1">(SUMIFS(OFFSET([2]掉落汇总!$C$2:$C$871,,MATCH($B323,[2]掉落汇总!$D$1:$M$1)),[2]掉落汇总!$A$2:$A$871,N$1,[2]掉落汇总!$C$2:$C$871,$Q$1)+SUMIFS(OFFSET([2]掉落汇总!$C$2:$C$871,,MATCH($B323,[2]掉落汇总!$D$1:$M$1)),[2]掉落汇总!$A$2:$A$871,N$1,[2]掉落汇总!$C$2:$C$871,$Q$2)/$Q$3)*宝箱投放计算!M323</f>
        <v>3.9341037619867215E-2</v>
      </c>
      <c r="O323">
        <f ca="1">(SUMIFS(OFFSET([2]掉落汇总!$C$2:$C$871,,MATCH($B323,[2]掉落汇总!$D$1:$M$1)),[2]掉落汇总!$A$2:$A$871,O$1,[2]掉落汇总!$C$2:$C$871,$Q$1)+SUMIFS(OFFSET([2]掉落汇总!$C$2:$C$871,,MATCH($B323,[2]掉落汇总!$D$1:$M$1)),[2]掉落汇总!$A$2:$A$871,O$1,[2]掉落汇总!$C$2:$C$871,$Q$2)/$Q$3)*宝箱投放计算!N323</f>
        <v>8.2982769549933721E-2</v>
      </c>
    </row>
    <row r="324" spans="1:15" x14ac:dyDescent="0.2">
      <c r="A324">
        <f>玩家成长时间线!A324</f>
        <v>323</v>
      </c>
      <c r="B324">
        <f>玩家成长时间线!B324</f>
        <v>8</v>
      </c>
      <c r="C324">
        <f ca="1">SUM($D$2:D324)</f>
        <v>795.50773377638757</v>
      </c>
      <c r="D324">
        <f t="shared" ca="1" si="5"/>
        <v>1.3279415246772841</v>
      </c>
      <c r="E324">
        <f ca="1">(SUMIFS(OFFSET([2]掉落汇总!$C$2:$C$871,,MATCH($B324,[2]掉落汇总!$D$1:$M$1)),[2]掉落汇总!$A$2:$A$871,E$1,[2]掉落汇总!$C$2:$C$871,$Q$1)+SUMIFS(OFFSET([2]掉落汇总!$C$2:$C$871,,MATCH($B324,[2]掉落汇总!$D$1:$M$1)),[2]掉落汇总!$A$2:$A$871,E$1,[2]掉落汇总!$C$2:$C$871,$Q$2)/$Q$3)*宝箱投放计算!D324</f>
        <v>0.41413846153846151</v>
      </c>
      <c r="F324">
        <f ca="1">(SUMIFS(OFFSET([2]掉落汇总!$C$2:$C$871,,MATCH($B324,[2]掉落汇总!$D$1:$M$1)),[2]掉落汇总!$A$2:$A$871,F$1,[2]掉落汇总!$C$2:$C$871,$Q$1)+SUMIFS(OFFSET([2]掉落汇总!$C$2:$C$871,,MATCH($B324,[2]掉落汇总!$D$1:$M$1)),[2]掉落汇总!$A$2:$A$871,F$1,[2]掉落汇总!$C$2:$C$871,$Q$2)/$Q$3)*宝箱投放计算!E324</f>
        <v>0.49569707401032698</v>
      </c>
      <c r="G324">
        <f ca="1">(SUMIFS(OFFSET([2]掉落汇总!$C$2:$C$871,,MATCH($B324,[2]掉落汇总!$D$1:$M$1)),[2]掉落汇总!$A$2:$A$871,G$1,[2]掉落汇总!$C$2:$C$871,$Q$1)+SUMIFS(OFFSET([2]掉落汇总!$C$2:$C$871,,MATCH($B324,[2]掉落汇总!$D$1:$M$1)),[2]掉落汇总!$A$2:$A$871,G$1,[2]掉落汇总!$C$2:$C$871,$Q$2)/$Q$3)*宝箱投放计算!F324</f>
        <v>0</v>
      </c>
      <c r="H324">
        <f ca="1">(SUMIFS(OFFSET([2]掉落汇总!$C$2:$C$871,,MATCH($B324,[2]掉落汇总!$D$1:$M$1)),[2]掉落汇总!$A$2:$A$871,H$1,[2]掉落汇总!$C$2:$C$871,$Q$1)+SUMIFS(OFFSET([2]掉落汇总!$C$2:$C$871,,MATCH($B324,[2]掉落汇总!$D$1:$M$1)),[2]掉落汇总!$A$2:$A$871,H$1,[2]掉落汇总!$C$2:$C$871,$Q$2)/$Q$3)*宝箱投放计算!G324</f>
        <v>0</v>
      </c>
      <c r="I324">
        <f ca="1">(SUMIFS(OFFSET([2]掉落汇总!$C$2:$C$871,,MATCH($B324,[2]掉落汇总!$D$1:$M$1)),[2]掉落汇总!$A$2:$A$871,I$1,[2]掉落汇总!$C$2:$C$871,$Q$1)+SUMIFS(OFFSET([2]掉落汇总!$C$2:$C$871,,MATCH($B324,[2]掉落汇总!$D$1:$M$1)),[2]掉落汇总!$A$2:$A$871,I$1,[2]掉落汇总!$C$2:$C$871,$Q$2)/$Q$3)*宝箱投放计算!H324</f>
        <v>0</v>
      </c>
      <c r="J324">
        <f ca="1">(SUMIFS(OFFSET([2]掉落汇总!$C$2:$C$871,,MATCH($B324,[2]掉落汇总!$D$1:$M$1)),[2]掉落汇总!$A$2:$A$871,J$1,[2]掉落汇总!$C$2:$C$871,$Q$1)+SUMIFS(OFFSET([2]掉落汇总!$C$2:$C$871,,MATCH($B324,[2]掉落汇总!$D$1:$M$1)),[2]掉落汇总!$A$2:$A$871,J$1,[2]掉落汇总!$C$2:$C$871,$Q$2)/$Q$3)*宝箱投放计算!I324</f>
        <v>0</v>
      </c>
      <c r="K324">
        <f ca="1">(SUMIFS(OFFSET([2]掉落汇总!$C$2:$C$871,,MATCH($B324,[2]掉落汇总!$D$1:$M$1)),[2]掉落汇总!$A$2:$A$871,K$1,[2]掉落汇总!$C$2:$C$871,$Q$1)+SUMIFS(OFFSET([2]掉落汇总!$C$2:$C$871,,MATCH($B324,[2]掉落汇总!$D$1:$M$1)),[2]掉落汇总!$A$2:$A$871,K$1,[2]掉落汇总!$C$2:$C$871,$Q$2)/$Q$3)*宝箱投放计算!J324</f>
        <v>0</v>
      </c>
      <c r="L324">
        <f ca="1">(SUMIFS(OFFSET([2]掉落汇总!$C$2:$C$871,,MATCH($B324,[2]掉落汇总!$D$1:$M$1)),[2]掉落汇总!$A$2:$A$871,L$1,[2]掉落汇总!$C$2:$C$871,$Q$1)+SUMIFS(OFFSET([2]掉落汇总!$C$2:$C$871,,MATCH($B324,[2]掉落汇总!$D$1:$M$1)),[2]掉落汇总!$A$2:$A$871,L$1,[2]掉落汇总!$C$2:$C$871,$Q$2)/$Q$3)*宝箱投放计算!K324</f>
        <v>0.14863748967795209</v>
      </c>
      <c r="M324">
        <f ca="1">(SUMIFS(OFFSET([2]掉落汇总!$C$2:$C$871,,MATCH($B324,[2]掉落汇总!$D$1:$M$1)),[2]掉落汇总!$A$2:$A$871,M$1,[2]掉落汇总!$C$2:$C$871,$Q$1)+SUMIFS(OFFSET([2]掉落汇总!$C$2:$C$871,,MATCH($B324,[2]掉落汇总!$D$1:$M$1)),[2]掉落汇总!$A$2:$A$871,M$1,[2]掉落汇总!$C$2:$C$871,$Q$2)/$Q$3)*宝箱投放计算!L324</f>
        <v>0.14714469228074273</v>
      </c>
      <c r="N324">
        <f ca="1">(SUMIFS(OFFSET([2]掉落汇总!$C$2:$C$871,,MATCH($B324,[2]掉落汇总!$D$1:$M$1)),[2]掉落汇总!$A$2:$A$871,N$1,[2]掉落汇总!$C$2:$C$871,$Q$1)+SUMIFS(OFFSET([2]掉落汇总!$C$2:$C$871,,MATCH($B324,[2]掉落汇总!$D$1:$M$1)),[2]掉落汇总!$A$2:$A$871,N$1,[2]掉落汇总!$C$2:$C$871,$Q$2)/$Q$3)*宝箱投放计算!M324</f>
        <v>3.9341037619867215E-2</v>
      </c>
      <c r="O324">
        <f ca="1">(SUMIFS(OFFSET([2]掉落汇总!$C$2:$C$871,,MATCH($B324,[2]掉落汇总!$D$1:$M$1)),[2]掉落汇总!$A$2:$A$871,O$1,[2]掉落汇总!$C$2:$C$871,$Q$1)+SUMIFS(OFFSET([2]掉落汇总!$C$2:$C$871,,MATCH($B324,[2]掉落汇总!$D$1:$M$1)),[2]掉落汇总!$A$2:$A$871,O$1,[2]掉落汇总!$C$2:$C$871,$Q$2)/$Q$3)*宝箱投放计算!N324</f>
        <v>8.2982769549933721E-2</v>
      </c>
    </row>
    <row r="325" spans="1:15" x14ac:dyDescent="0.2">
      <c r="A325">
        <f>玩家成长时间线!A325</f>
        <v>324</v>
      </c>
      <c r="B325">
        <f>玩家成长时间线!B325</f>
        <v>8</v>
      </c>
      <c r="C325">
        <f ca="1">SUM($D$2:D325)</f>
        <v>796.87202145491096</v>
      </c>
      <c r="D325">
        <f t="shared" ca="1" si="5"/>
        <v>1.3642876785234381</v>
      </c>
      <c r="E325">
        <f ca="1">(SUMIFS(OFFSET([2]掉落汇总!$C$2:$C$871,,MATCH($B325,[2]掉落汇总!$D$1:$M$1)),[2]掉落汇总!$A$2:$A$871,E$1,[2]掉落汇总!$C$2:$C$871,$Q$1)+SUMIFS(OFFSET([2]掉落汇总!$C$2:$C$871,,MATCH($B325,[2]掉落汇总!$D$1:$M$1)),[2]掉落汇总!$A$2:$A$871,E$1,[2]掉落汇总!$C$2:$C$871,$Q$2)/$Q$3)*宝箱投放计算!D325</f>
        <v>0.45048461538461532</v>
      </c>
      <c r="F325">
        <f ca="1">(SUMIFS(OFFSET([2]掉落汇总!$C$2:$C$871,,MATCH($B325,[2]掉落汇总!$D$1:$M$1)),[2]掉落汇总!$A$2:$A$871,F$1,[2]掉落汇总!$C$2:$C$871,$Q$1)+SUMIFS(OFFSET([2]掉落汇总!$C$2:$C$871,,MATCH($B325,[2]掉落汇总!$D$1:$M$1)),[2]掉落汇总!$A$2:$A$871,F$1,[2]掉落汇总!$C$2:$C$871,$Q$2)/$Q$3)*宝箱投放计算!E325</f>
        <v>0.49569707401032698</v>
      </c>
      <c r="G325">
        <f ca="1">(SUMIFS(OFFSET([2]掉落汇总!$C$2:$C$871,,MATCH($B325,[2]掉落汇总!$D$1:$M$1)),[2]掉落汇总!$A$2:$A$871,G$1,[2]掉落汇总!$C$2:$C$871,$Q$1)+SUMIFS(OFFSET([2]掉落汇总!$C$2:$C$871,,MATCH($B325,[2]掉落汇总!$D$1:$M$1)),[2]掉落汇总!$A$2:$A$871,G$1,[2]掉落汇总!$C$2:$C$871,$Q$2)/$Q$3)*宝箱投放计算!F325</f>
        <v>0</v>
      </c>
      <c r="H325">
        <f ca="1">(SUMIFS(OFFSET([2]掉落汇总!$C$2:$C$871,,MATCH($B325,[2]掉落汇总!$D$1:$M$1)),[2]掉落汇总!$A$2:$A$871,H$1,[2]掉落汇总!$C$2:$C$871,$Q$1)+SUMIFS(OFFSET([2]掉落汇总!$C$2:$C$871,,MATCH($B325,[2]掉落汇总!$D$1:$M$1)),[2]掉落汇总!$A$2:$A$871,H$1,[2]掉落汇总!$C$2:$C$871,$Q$2)/$Q$3)*宝箱投放计算!G325</f>
        <v>0</v>
      </c>
      <c r="I325">
        <f ca="1">(SUMIFS(OFFSET([2]掉落汇总!$C$2:$C$871,,MATCH($B325,[2]掉落汇总!$D$1:$M$1)),[2]掉落汇总!$A$2:$A$871,I$1,[2]掉落汇总!$C$2:$C$871,$Q$1)+SUMIFS(OFFSET([2]掉落汇总!$C$2:$C$871,,MATCH($B325,[2]掉落汇总!$D$1:$M$1)),[2]掉落汇总!$A$2:$A$871,I$1,[2]掉落汇总!$C$2:$C$871,$Q$2)/$Q$3)*宝箱投放计算!H325</f>
        <v>0</v>
      </c>
      <c r="J325">
        <f ca="1">(SUMIFS(OFFSET([2]掉落汇总!$C$2:$C$871,,MATCH($B325,[2]掉落汇总!$D$1:$M$1)),[2]掉落汇总!$A$2:$A$871,J$1,[2]掉落汇总!$C$2:$C$871,$Q$1)+SUMIFS(OFFSET([2]掉落汇总!$C$2:$C$871,,MATCH($B325,[2]掉落汇总!$D$1:$M$1)),[2]掉落汇总!$A$2:$A$871,J$1,[2]掉落汇总!$C$2:$C$871,$Q$2)/$Q$3)*宝箱投放计算!I325</f>
        <v>0</v>
      </c>
      <c r="K325">
        <f ca="1">(SUMIFS(OFFSET([2]掉落汇总!$C$2:$C$871,,MATCH($B325,[2]掉落汇总!$D$1:$M$1)),[2]掉落汇总!$A$2:$A$871,K$1,[2]掉落汇总!$C$2:$C$871,$Q$1)+SUMIFS(OFFSET([2]掉落汇总!$C$2:$C$871,,MATCH($B325,[2]掉落汇总!$D$1:$M$1)),[2]掉落汇总!$A$2:$A$871,K$1,[2]掉落汇总!$C$2:$C$871,$Q$2)/$Q$3)*宝箱投放计算!J325</f>
        <v>0</v>
      </c>
      <c r="L325">
        <f ca="1">(SUMIFS(OFFSET([2]掉落汇总!$C$2:$C$871,,MATCH($B325,[2]掉落汇总!$D$1:$M$1)),[2]掉落汇总!$A$2:$A$871,L$1,[2]掉落汇总!$C$2:$C$871,$Q$1)+SUMIFS(OFFSET([2]掉落汇总!$C$2:$C$871,,MATCH($B325,[2]掉落汇总!$D$1:$M$1)),[2]掉落汇总!$A$2:$A$871,L$1,[2]掉落汇总!$C$2:$C$871,$Q$2)/$Q$3)*宝箱投放计算!K325</f>
        <v>0.14863748967795209</v>
      </c>
      <c r="M325">
        <f ca="1">(SUMIFS(OFFSET([2]掉落汇总!$C$2:$C$871,,MATCH($B325,[2]掉落汇总!$D$1:$M$1)),[2]掉落汇总!$A$2:$A$871,M$1,[2]掉落汇总!$C$2:$C$871,$Q$1)+SUMIFS(OFFSET([2]掉落汇总!$C$2:$C$871,,MATCH($B325,[2]掉落汇总!$D$1:$M$1)),[2]掉落汇总!$A$2:$A$871,M$1,[2]掉落汇总!$C$2:$C$871,$Q$2)/$Q$3)*宝箱投放计算!L325</f>
        <v>0.14714469228074273</v>
      </c>
      <c r="N325">
        <f ca="1">(SUMIFS(OFFSET([2]掉落汇总!$C$2:$C$871,,MATCH($B325,[2]掉落汇总!$D$1:$M$1)),[2]掉落汇总!$A$2:$A$871,N$1,[2]掉落汇总!$C$2:$C$871,$Q$1)+SUMIFS(OFFSET([2]掉落汇总!$C$2:$C$871,,MATCH($B325,[2]掉落汇总!$D$1:$M$1)),[2]掉落汇总!$A$2:$A$871,N$1,[2]掉落汇总!$C$2:$C$871,$Q$2)/$Q$3)*宝箱投放计算!M325</f>
        <v>3.9341037619867215E-2</v>
      </c>
      <c r="O325">
        <f ca="1">(SUMIFS(OFFSET([2]掉落汇总!$C$2:$C$871,,MATCH($B325,[2]掉落汇总!$D$1:$M$1)),[2]掉落汇总!$A$2:$A$871,O$1,[2]掉落汇总!$C$2:$C$871,$Q$1)+SUMIFS(OFFSET([2]掉落汇总!$C$2:$C$871,,MATCH($B325,[2]掉落汇总!$D$1:$M$1)),[2]掉落汇总!$A$2:$A$871,O$1,[2]掉落汇总!$C$2:$C$871,$Q$2)/$Q$3)*宝箱投放计算!N325</f>
        <v>8.2982769549933721E-2</v>
      </c>
    </row>
    <row r="326" spans="1:15" x14ac:dyDescent="0.2">
      <c r="A326">
        <f>玩家成长时间线!A326</f>
        <v>325</v>
      </c>
      <c r="B326">
        <f>玩家成长时间线!B326</f>
        <v>9</v>
      </c>
      <c r="C326">
        <f ca="1">SUM($D$2:D326)</f>
        <v>802.71429770455154</v>
      </c>
      <c r="D326">
        <f t="shared" ca="1" si="5"/>
        <v>5.8422762496405918</v>
      </c>
      <c r="E326">
        <f ca="1">(SUMIFS(OFFSET([2]掉落汇总!$C$2:$C$871,,MATCH($B326,[2]掉落汇总!$D$1:$M$1)),[2]掉落汇总!$A$2:$A$871,E$1,[2]掉落汇总!$C$2:$C$871,$Q$1)+SUMIFS(OFFSET([2]掉落汇总!$C$2:$C$871,,MATCH($B326,[2]掉落汇总!$D$1:$M$1)),[2]掉落汇总!$A$2:$A$871,E$1,[2]掉落汇总!$C$2:$C$871,$Q$2)/$Q$3)*宝箱投放计算!D326</f>
        <v>0.4209901853871319</v>
      </c>
      <c r="F326">
        <f ca="1">(SUMIFS(OFFSET([2]掉落汇总!$C$2:$C$871,,MATCH($B326,[2]掉落汇总!$D$1:$M$1)),[2]掉落汇总!$A$2:$A$871,F$1,[2]掉落汇总!$C$2:$C$871,$Q$1)+SUMIFS(OFFSET([2]掉落汇总!$C$2:$C$871,,MATCH($B326,[2]掉落汇总!$D$1:$M$1)),[2]掉落汇总!$A$2:$A$871,F$1,[2]掉落汇总!$C$2:$C$871,$Q$2)/$Q$3)*宝箱投放计算!E326</f>
        <v>0.61962134251290868</v>
      </c>
      <c r="G326">
        <f ca="1">(SUMIFS(OFFSET([2]掉落汇总!$C$2:$C$871,,MATCH($B326,[2]掉落汇总!$D$1:$M$1)),[2]掉落汇总!$A$2:$A$871,G$1,[2]掉落汇总!$C$2:$C$871,$Q$1)+SUMIFS(OFFSET([2]掉落汇总!$C$2:$C$871,,MATCH($B326,[2]掉落汇总!$D$1:$M$1)),[2]掉落汇总!$A$2:$A$871,G$1,[2]掉落汇总!$C$2:$C$871,$Q$2)/$Q$3)*宝箱投放计算!F326</f>
        <v>0</v>
      </c>
      <c r="H326">
        <f ca="1">(SUMIFS(OFFSET([2]掉落汇总!$C$2:$C$871,,MATCH($B326,[2]掉落汇总!$D$1:$M$1)),[2]掉落汇总!$A$2:$A$871,H$1,[2]掉落汇总!$C$2:$C$871,$Q$1)+SUMIFS(OFFSET([2]掉落汇总!$C$2:$C$871,,MATCH($B326,[2]掉落汇总!$D$1:$M$1)),[2]掉落汇总!$A$2:$A$871,H$1,[2]掉落汇总!$C$2:$C$871,$Q$2)/$Q$3)*宝箱投放计算!G326</f>
        <v>0</v>
      </c>
      <c r="I326">
        <f ca="1">(SUMIFS(OFFSET([2]掉落汇总!$C$2:$C$871,,MATCH($B326,[2]掉落汇总!$D$1:$M$1)),[2]掉落汇总!$A$2:$A$871,I$1,[2]掉落汇总!$C$2:$C$871,$Q$1)+SUMIFS(OFFSET([2]掉落汇总!$C$2:$C$871,,MATCH($B326,[2]掉落汇总!$D$1:$M$1)),[2]掉落汇总!$A$2:$A$871,I$1,[2]掉落汇总!$C$2:$C$871,$Q$2)/$Q$3)*宝箱投放计算!H326</f>
        <v>0.89605873261205571</v>
      </c>
      <c r="J326">
        <f ca="1">(SUMIFS(OFFSET([2]掉落汇总!$C$2:$C$871,,MATCH($B326,[2]掉落汇总!$D$1:$M$1)),[2]掉落汇总!$A$2:$A$871,J$1,[2]掉落汇总!$C$2:$C$871,$Q$1)+SUMIFS(OFFSET([2]掉落汇总!$C$2:$C$871,,MATCH($B326,[2]掉落汇总!$D$1:$M$1)),[2]掉落汇总!$A$2:$A$871,J$1,[2]掉落汇总!$C$2:$C$871,$Q$2)/$Q$3)*宝箱投放计算!I326</f>
        <v>3.4874999999999998</v>
      </c>
      <c r="K326">
        <f ca="1">(SUMIFS(OFFSET([2]掉落汇总!$C$2:$C$871,,MATCH($B326,[2]掉落汇总!$D$1:$M$1)),[2]掉落汇总!$A$2:$A$871,K$1,[2]掉落汇总!$C$2:$C$871,$Q$1)+SUMIFS(OFFSET([2]掉落汇总!$C$2:$C$871,,MATCH($B326,[2]掉落汇总!$D$1:$M$1)),[2]掉落汇总!$A$2:$A$871,K$1,[2]掉落汇总!$C$2:$C$871,$Q$2)/$Q$3)*宝箱投放计算!J326</f>
        <v>0</v>
      </c>
      <c r="L326">
        <f ca="1">(SUMIFS(OFFSET([2]掉落汇总!$C$2:$C$871,,MATCH($B326,[2]掉落汇总!$D$1:$M$1)),[2]掉落汇总!$A$2:$A$871,L$1,[2]掉落汇总!$C$2:$C$871,$Q$1)+SUMIFS(OFFSET([2]掉落汇总!$C$2:$C$871,,MATCH($B326,[2]掉落汇总!$D$1:$M$1)),[2]掉落汇总!$A$2:$A$871,L$1,[2]掉落汇总!$C$2:$C$871,$Q$2)/$Q$3)*宝箱投放计算!K326</f>
        <v>0.14863748967795209</v>
      </c>
      <c r="M326">
        <f ca="1">(SUMIFS(OFFSET([2]掉落汇总!$C$2:$C$871,,MATCH($B326,[2]掉落汇总!$D$1:$M$1)),[2]掉落汇总!$A$2:$A$871,M$1,[2]掉落汇总!$C$2:$C$871,$Q$1)+SUMIFS(OFFSET([2]掉落汇总!$C$2:$C$871,,MATCH($B326,[2]掉落汇总!$D$1:$M$1)),[2]掉落汇总!$A$2:$A$871,M$1,[2]掉落汇总!$C$2:$C$871,$Q$2)/$Q$3)*宝箱投放计算!L326</f>
        <v>0.14714469228074273</v>
      </c>
      <c r="N326">
        <f ca="1">(SUMIFS(OFFSET([2]掉落汇总!$C$2:$C$871,,MATCH($B326,[2]掉落汇总!$D$1:$M$1)),[2]掉落汇总!$A$2:$A$871,N$1,[2]掉落汇总!$C$2:$C$871,$Q$1)+SUMIFS(OFFSET([2]掉落汇总!$C$2:$C$871,,MATCH($B326,[2]掉落汇总!$D$1:$M$1)),[2]掉落汇总!$A$2:$A$871,N$1,[2]掉落汇总!$C$2:$C$871,$Q$2)/$Q$3)*宝箱投放计算!M326</f>
        <v>3.9341037619867215E-2</v>
      </c>
      <c r="O326">
        <f ca="1">(SUMIFS(OFFSET([2]掉落汇总!$C$2:$C$871,,MATCH($B326,[2]掉落汇总!$D$1:$M$1)),[2]掉落汇总!$A$2:$A$871,O$1,[2]掉落汇总!$C$2:$C$871,$Q$1)+SUMIFS(OFFSET([2]掉落汇总!$C$2:$C$871,,MATCH($B326,[2]掉落汇总!$D$1:$M$1)),[2]掉落汇总!$A$2:$A$871,O$1,[2]掉落汇总!$C$2:$C$871,$Q$2)/$Q$3)*宝箱投放计算!N326</f>
        <v>8.2982769549933721E-2</v>
      </c>
    </row>
    <row r="327" spans="1:15" x14ac:dyDescent="0.2">
      <c r="A327">
        <f>玩家成长时间线!A327</f>
        <v>326</v>
      </c>
      <c r="B327">
        <f>玩家成长时间线!B327</f>
        <v>9</v>
      </c>
      <c r="C327">
        <f ca="1">SUM($D$2:D327)</f>
        <v>804.17476004164553</v>
      </c>
      <c r="D327">
        <f t="shared" ca="1" si="5"/>
        <v>1.4604623370939671</v>
      </c>
      <c r="E327">
        <f ca="1">(SUMIFS(OFFSET([2]掉落汇总!$C$2:$C$871,,MATCH($B327,[2]掉落汇总!$D$1:$M$1)),[2]掉落汇总!$A$2:$A$871,E$1,[2]掉落汇总!$C$2:$C$871,$Q$1)+SUMIFS(OFFSET([2]掉落汇总!$C$2:$C$871,,MATCH($B327,[2]掉落汇总!$D$1:$M$1)),[2]掉落汇总!$A$2:$A$871,E$1,[2]掉落汇总!$C$2:$C$871,$Q$2)/$Q$3)*宝箱投放计算!D327</f>
        <v>0.42273500545256271</v>
      </c>
      <c r="F327">
        <f ca="1">(SUMIFS(OFFSET([2]掉落汇总!$C$2:$C$871,,MATCH($B327,[2]掉落汇总!$D$1:$M$1)),[2]掉落汇总!$A$2:$A$871,F$1,[2]掉落汇总!$C$2:$C$871,$Q$1)+SUMIFS(OFFSET([2]掉落汇总!$C$2:$C$871,,MATCH($B327,[2]掉落汇总!$D$1:$M$1)),[2]掉落汇总!$A$2:$A$871,F$1,[2]掉落汇总!$C$2:$C$871,$Q$2)/$Q$3)*宝箱投放计算!E327</f>
        <v>0.61962134251290868</v>
      </c>
      <c r="G327">
        <f ca="1">(SUMIFS(OFFSET([2]掉落汇总!$C$2:$C$871,,MATCH($B327,[2]掉落汇总!$D$1:$M$1)),[2]掉落汇总!$A$2:$A$871,G$1,[2]掉落汇总!$C$2:$C$871,$Q$1)+SUMIFS(OFFSET([2]掉落汇总!$C$2:$C$871,,MATCH($B327,[2]掉落汇总!$D$1:$M$1)),[2]掉落汇总!$A$2:$A$871,G$1,[2]掉落汇总!$C$2:$C$871,$Q$2)/$Q$3)*宝箱投放计算!F327</f>
        <v>0</v>
      </c>
      <c r="H327">
        <f ca="1">(SUMIFS(OFFSET([2]掉落汇总!$C$2:$C$871,,MATCH($B327,[2]掉落汇总!$D$1:$M$1)),[2]掉落汇总!$A$2:$A$871,H$1,[2]掉落汇总!$C$2:$C$871,$Q$1)+SUMIFS(OFFSET([2]掉落汇总!$C$2:$C$871,,MATCH($B327,[2]掉落汇总!$D$1:$M$1)),[2]掉落汇总!$A$2:$A$871,H$1,[2]掉落汇总!$C$2:$C$871,$Q$2)/$Q$3)*宝箱投放计算!G327</f>
        <v>0</v>
      </c>
      <c r="I327">
        <f ca="1">(SUMIFS(OFFSET([2]掉落汇总!$C$2:$C$871,,MATCH($B327,[2]掉落汇总!$D$1:$M$1)),[2]掉落汇总!$A$2:$A$871,I$1,[2]掉落汇总!$C$2:$C$871,$Q$1)+SUMIFS(OFFSET([2]掉落汇总!$C$2:$C$871,,MATCH($B327,[2]掉落汇总!$D$1:$M$1)),[2]掉落汇总!$A$2:$A$871,I$1,[2]掉落汇总!$C$2:$C$871,$Q$2)/$Q$3)*宝箱投放计算!H327</f>
        <v>0</v>
      </c>
      <c r="J327">
        <f ca="1">(SUMIFS(OFFSET([2]掉落汇总!$C$2:$C$871,,MATCH($B327,[2]掉落汇总!$D$1:$M$1)),[2]掉落汇总!$A$2:$A$871,J$1,[2]掉落汇总!$C$2:$C$871,$Q$1)+SUMIFS(OFFSET([2]掉落汇总!$C$2:$C$871,,MATCH($B327,[2]掉落汇总!$D$1:$M$1)),[2]掉落汇总!$A$2:$A$871,J$1,[2]掉落汇总!$C$2:$C$871,$Q$2)/$Q$3)*宝箱投放计算!I327</f>
        <v>0</v>
      </c>
      <c r="K327">
        <f ca="1">(SUMIFS(OFFSET([2]掉落汇总!$C$2:$C$871,,MATCH($B327,[2]掉落汇总!$D$1:$M$1)),[2]掉落汇总!$A$2:$A$871,K$1,[2]掉落汇总!$C$2:$C$871,$Q$1)+SUMIFS(OFFSET([2]掉落汇总!$C$2:$C$871,,MATCH($B327,[2]掉落汇总!$D$1:$M$1)),[2]掉落汇总!$A$2:$A$871,K$1,[2]掉落汇总!$C$2:$C$871,$Q$2)/$Q$3)*宝箱投放计算!J327</f>
        <v>0</v>
      </c>
      <c r="L327">
        <f ca="1">(SUMIFS(OFFSET([2]掉落汇总!$C$2:$C$871,,MATCH($B327,[2]掉落汇总!$D$1:$M$1)),[2]掉落汇总!$A$2:$A$871,L$1,[2]掉落汇总!$C$2:$C$871,$Q$1)+SUMIFS(OFFSET([2]掉落汇总!$C$2:$C$871,,MATCH($B327,[2]掉落汇总!$D$1:$M$1)),[2]掉落汇总!$A$2:$A$871,L$1,[2]掉落汇总!$C$2:$C$871,$Q$2)/$Q$3)*宝箱投放计算!K327</f>
        <v>0.14863748967795209</v>
      </c>
      <c r="M327">
        <f ca="1">(SUMIFS(OFFSET([2]掉落汇总!$C$2:$C$871,,MATCH($B327,[2]掉落汇总!$D$1:$M$1)),[2]掉落汇总!$A$2:$A$871,M$1,[2]掉落汇总!$C$2:$C$871,$Q$1)+SUMIFS(OFFSET([2]掉落汇总!$C$2:$C$871,,MATCH($B327,[2]掉落汇总!$D$1:$M$1)),[2]掉落汇总!$A$2:$A$871,M$1,[2]掉落汇总!$C$2:$C$871,$Q$2)/$Q$3)*宝箱投放计算!L327</f>
        <v>0.14714469228074273</v>
      </c>
      <c r="N327">
        <f ca="1">(SUMIFS(OFFSET([2]掉落汇总!$C$2:$C$871,,MATCH($B327,[2]掉落汇总!$D$1:$M$1)),[2]掉落汇总!$A$2:$A$871,N$1,[2]掉落汇总!$C$2:$C$871,$Q$1)+SUMIFS(OFFSET([2]掉落汇总!$C$2:$C$871,,MATCH($B327,[2]掉落汇总!$D$1:$M$1)),[2]掉落汇总!$A$2:$A$871,N$1,[2]掉落汇总!$C$2:$C$871,$Q$2)/$Q$3)*宝箱投放计算!M327</f>
        <v>3.9341037619867215E-2</v>
      </c>
      <c r="O327">
        <f ca="1">(SUMIFS(OFFSET([2]掉落汇总!$C$2:$C$871,,MATCH($B327,[2]掉落汇总!$D$1:$M$1)),[2]掉落汇总!$A$2:$A$871,O$1,[2]掉落汇总!$C$2:$C$871,$Q$1)+SUMIFS(OFFSET([2]掉落汇总!$C$2:$C$871,,MATCH($B327,[2]掉落汇总!$D$1:$M$1)),[2]掉落汇总!$A$2:$A$871,O$1,[2]掉落汇总!$C$2:$C$871,$Q$2)/$Q$3)*宝箱投放计算!N327</f>
        <v>8.2982769549933721E-2</v>
      </c>
    </row>
    <row r="328" spans="1:15" x14ac:dyDescent="0.2">
      <c r="A328">
        <f>玩家成长时间线!A328</f>
        <v>327</v>
      </c>
      <c r="B328">
        <f>玩家成长时间线!B328</f>
        <v>9</v>
      </c>
      <c r="C328">
        <f ca="1">SUM($D$2:D328)</f>
        <v>805.67186360011351</v>
      </c>
      <c r="D328">
        <f t="shared" ca="1" si="5"/>
        <v>1.4971035584680128</v>
      </c>
      <c r="E328">
        <f ca="1">(SUMIFS(OFFSET([2]掉落汇总!$C$2:$C$871,,MATCH($B328,[2]掉落汇总!$D$1:$M$1)),[2]掉落汇总!$A$2:$A$871,E$1,[2]掉落汇总!$C$2:$C$871,$Q$1)+SUMIFS(OFFSET([2]掉落汇总!$C$2:$C$871,,MATCH($B328,[2]掉落汇总!$D$1:$M$1)),[2]掉落汇总!$A$2:$A$871,E$1,[2]掉落汇总!$C$2:$C$871,$Q$2)/$Q$3)*宝箱投放计算!D328</f>
        <v>0.45937622682660845</v>
      </c>
      <c r="F328">
        <f ca="1">(SUMIFS(OFFSET([2]掉落汇总!$C$2:$C$871,,MATCH($B328,[2]掉落汇总!$D$1:$M$1)),[2]掉落汇总!$A$2:$A$871,F$1,[2]掉落汇总!$C$2:$C$871,$Q$1)+SUMIFS(OFFSET([2]掉落汇总!$C$2:$C$871,,MATCH($B328,[2]掉落汇总!$D$1:$M$1)),[2]掉落汇总!$A$2:$A$871,F$1,[2]掉落汇总!$C$2:$C$871,$Q$2)/$Q$3)*宝箱投放计算!E328</f>
        <v>0.61962134251290868</v>
      </c>
      <c r="G328">
        <f ca="1">(SUMIFS(OFFSET([2]掉落汇总!$C$2:$C$871,,MATCH($B328,[2]掉落汇总!$D$1:$M$1)),[2]掉落汇总!$A$2:$A$871,G$1,[2]掉落汇总!$C$2:$C$871,$Q$1)+SUMIFS(OFFSET([2]掉落汇总!$C$2:$C$871,,MATCH($B328,[2]掉落汇总!$D$1:$M$1)),[2]掉落汇总!$A$2:$A$871,G$1,[2]掉落汇总!$C$2:$C$871,$Q$2)/$Q$3)*宝箱投放计算!F328</f>
        <v>0</v>
      </c>
      <c r="H328">
        <f ca="1">(SUMIFS(OFFSET([2]掉落汇总!$C$2:$C$871,,MATCH($B328,[2]掉落汇总!$D$1:$M$1)),[2]掉落汇总!$A$2:$A$871,H$1,[2]掉落汇总!$C$2:$C$871,$Q$1)+SUMIFS(OFFSET([2]掉落汇总!$C$2:$C$871,,MATCH($B328,[2]掉落汇总!$D$1:$M$1)),[2]掉落汇总!$A$2:$A$871,H$1,[2]掉落汇总!$C$2:$C$871,$Q$2)/$Q$3)*宝箱投放计算!G328</f>
        <v>0</v>
      </c>
      <c r="I328">
        <f ca="1">(SUMIFS(OFFSET([2]掉落汇总!$C$2:$C$871,,MATCH($B328,[2]掉落汇总!$D$1:$M$1)),[2]掉落汇总!$A$2:$A$871,I$1,[2]掉落汇总!$C$2:$C$871,$Q$1)+SUMIFS(OFFSET([2]掉落汇总!$C$2:$C$871,,MATCH($B328,[2]掉落汇总!$D$1:$M$1)),[2]掉落汇总!$A$2:$A$871,I$1,[2]掉落汇总!$C$2:$C$871,$Q$2)/$Q$3)*宝箱投放计算!H328</f>
        <v>0</v>
      </c>
      <c r="J328">
        <f ca="1">(SUMIFS(OFFSET([2]掉落汇总!$C$2:$C$871,,MATCH($B328,[2]掉落汇总!$D$1:$M$1)),[2]掉落汇总!$A$2:$A$871,J$1,[2]掉落汇总!$C$2:$C$871,$Q$1)+SUMIFS(OFFSET([2]掉落汇总!$C$2:$C$871,,MATCH($B328,[2]掉落汇总!$D$1:$M$1)),[2]掉落汇总!$A$2:$A$871,J$1,[2]掉落汇总!$C$2:$C$871,$Q$2)/$Q$3)*宝箱投放计算!I328</f>
        <v>0</v>
      </c>
      <c r="K328">
        <f ca="1">(SUMIFS(OFFSET([2]掉落汇总!$C$2:$C$871,,MATCH($B328,[2]掉落汇总!$D$1:$M$1)),[2]掉落汇总!$A$2:$A$871,K$1,[2]掉落汇总!$C$2:$C$871,$Q$1)+SUMIFS(OFFSET([2]掉落汇总!$C$2:$C$871,,MATCH($B328,[2]掉落汇总!$D$1:$M$1)),[2]掉落汇总!$A$2:$A$871,K$1,[2]掉落汇总!$C$2:$C$871,$Q$2)/$Q$3)*宝箱投放计算!J328</f>
        <v>0</v>
      </c>
      <c r="L328">
        <f ca="1">(SUMIFS(OFFSET([2]掉落汇总!$C$2:$C$871,,MATCH($B328,[2]掉落汇总!$D$1:$M$1)),[2]掉落汇总!$A$2:$A$871,L$1,[2]掉落汇总!$C$2:$C$871,$Q$1)+SUMIFS(OFFSET([2]掉落汇总!$C$2:$C$871,,MATCH($B328,[2]掉落汇总!$D$1:$M$1)),[2]掉落汇总!$A$2:$A$871,L$1,[2]掉落汇总!$C$2:$C$871,$Q$2)/$Q$3)*宝箱投放计算!K328</f>
        <v>0.14863748967795209</v>
      </c>
      <c r="M328">
        <f ca="1">(SUMIFS(OFFSET([2]掉落汇总!$C$2:$C$871,,MATCH($B328,[2]掉落汇总!$D$1:$M$1)),[2]掉落汇总!$A$2:$A$871,M$1,[2]掉落汇总!$C$2:$C$871,$Q$1)+SUMIFS(OFFSET([2]掉落汇总!$C$2:$C$871,,MATCH($B328,[2]掉落汇总!$D$1:$M$1)),[2]掉落汇总!$A$2:$A$871,M$1,[2]掉落汇总!$C$2:$C$871,$Q$2)/$Q$3)*宝箱投放计算!L328</f>
        <v>0.14714469228074273</v>
      </c>
      <c r="N328">
        <f ca="1">(SUMIFS(OFFSET([2]掉落汇总!$C$2:$C$871,,MATCH($B328,[2]掉落汇总!$D$1:$M$1)),[2]掉落汇总!$A$2:$A$871,N$1,[2]掉落汇总!$C$2:$C$871,$Q$1)+SUMIFS(OFFSET([2]掉落汇总!$C$2:$C$871,,MATCH($B328,[2]掉落汇总!$D$1:$M$1)),[2]掉落汇总!$A$2:$A$871,N$1,[2]掉落汇总!$C$2:$C$871,$Q$2)/$Q$3)*宝箱投放计算!M328</f>
        <v>3.9341037619867215E-2</v>
      </c>
      <c r="O328">
        <f ca="1">(SUMIFS(OFFSET([2]掉落汇总!$C$2:$C$871,,MATCH($B328,[2]掉落汇总!$D$1:$M$1)),[2]掉落汇总!$A$2:$A$871,O$1,[2]掉落汇总!$C$2:$C$871,$Q$1)+SUMIFS(OFFSET([2]掉落汇总!$C$2:$C$871,,MATCH($B328,[2]掉落汇总!$D$1:$M$1)),[2]掉落汇总!$A$2:$A$871,O$1,[2]掉落汇总!$C$2:$C$871,$Q$2)/$Q$3)*宝箱投放计算!N328</f>
        <v>8.2982769549933721E-2</v>
      </c>
    </row>
    <row r="329" spans="1:15" x14ac:dyDescent="0.2">
      <c r="A329">
        <f>玩家成长时间线!A329</f>
        <v>328</v>
      </c>
      <c r="B329">
        <f>玩家成长时间线!B329</f>
        <v>10</v>
      </c>
      <c r="C329">
        <f ca="1">SUM($D$2:D329)</f>
        <v>810.83844223580309</v>
      </c>
      <c r="D329">
        <f t="shared" ca="1" si="5"/>
        <v>5.16657863568952</v>
      </c>
      <c r="E329">
        <f ca="1">(SUMIFS(OFFSET([2]掉落汇总!$C$2:$C$871,,MATCH($B329,[2]掉落汇总!$D$1:$M$1)),[2]掉落汇总!$A$2:$A$871,E$1,[2]掉落汇总!$C$2:$C$871,$Q$1)+SUMIFS(OFFSET([2]掉落汇总!$C$2:$C$871,,MATCH($B329,[2]掉落汇总!$D$1:$M$1)),[2]掉落汇总!$A$2:$A$871,E$1,[2]掉落汇总!$C$2:$C$871,$Q$2)/$Q$3)*宝箱投放计算!D329</f>
        <v>0.41120252498684901</v>
      </c>
      <c r="F329">
        <f ca="1">(SUMIFS(OFFSET([2]掉落汇总!$C$2:$C$871,,MATCH($B329,[2]掉落汇总!$D$1:$M$1)),[2]掉落汇总!$A$2:$A$871,F$1,[2]掉落汇总!$C$2:$C$871,$Q$1)+SUMIFS(OFFSET([2]掉落汇总!$C$2:$C$871,,MATCH($B329,[2]掉落汇总!$D$1:$M$1)),[2]掉落汇总!$A$2:$A$871,F$1,[2]掉落汇总!$C$2:$C$871,$Q$2)/$Q$3)*宝箱投放计算!E329</f>
        <v>0.61962134251290868</v>
      </c>
      <c r="G329">
        <f ca="1">(SUMIFS(OFFSET([2]掉落汇总!$C$2:$C$871,,MATCH($B329,[2]掉落汇总!$D$1:$M$1)),[2]掉落汇总!$A$2:$A$871,G$1,[2]掉落汇总!$C$2:$C$871,$Q$1)+SUMIFS(OFFSET([2]掉落汇总!$C$2:$C$871,,MATCH($B329,[2]掉落汇总!$D$1:$M$1)),[2]掉落汇总!$A$2:$A$871,G$1,[2]掉落汇总!$C$2:$C$871,$Q$2)/$Q$3)*宝箱投放计算!F329</f>
        <v>0</v>
      </c>
      <c r="H329">
        <f ca="1">(SUMIFS(OFFSET([2]掉落汇总!$C$2:$C$871,,MATCH($B329,[2]掉落汇总!$D$1:$M$1)),[2]掉落汇总!$A$2:$A$871,H$1,[2]掉落汇总!$C$2:$C$871,$Q$1)+SUMIFS(OFFSET([2]掉落汇总!$C$2:$C$871,,MATCH($B329,[2]掉落汇总!$D$1:$M$1)),[2]掉落汇总!$A$2:$A$871,H$1,[2]掉落汇总!$C$2:$C$871,$Q$2)/$Q$3)*宝箱投放计算!G329</f>
        <v>0</v>
      </c>
      <c r="I329">
        <f ca="1">(SUMIFS(OFFSET([2]掉落汇总!$C$2:$C$871,,MATCH($B329,[2]掉落汇总!$D$1:$M$1)),[2]掉落汇总!$A$2:$A$871,I$1,[2]掉落汇总!$C$2:$C$871,$Q$1)+SUMIFS(OFFSET([2]掉落汇总!$C$2:$C$871,,MATCH($B329,[2]掉落汇总!$D$1:$M$1)),[2]掉落汇总!$A$2:$A$871,I$1,[2]掉落汇总!$C$2:$C$871,$Q$2)/$Q$3)*宝箱投放计算!H329</f>
        <v>0</v>
      </c>
      <c r="J329">
        <f ca="1">(SUMIFS(OFFSET([2]掉落汇总!$C$2:$C$871,,MATCH($B329,[2]掉落汇总!$D$1:$M$1)),[2]掉落汇总!$A$2:$A$871,J$1,[2]掉落汇总!$C$2:$C$871,$Q$1)+SUMIFS(OFFSET([2]掉落汇总!$C$2:$C$871,,MATCH($B329,[2]掉落汇总!$D$1:$M$1)),[2]掉落汇总!$A$2:$A$871,J$1,[2]掉落汇总!$C$2:$C$871,$Q$2)/$Q$3)*宝箱投放计算!I329</f>
        <v>3.7176487790612662</v>
      </c>
      <c r="K329">
        <f ca="1">(SUMIFS(OFFSET([2]掉落汇总!$C$2:$C$871,,MATCH($B329,[2]掉落汇总!$D$1:$M$1)),[2]掉落汇总!$A$2:$A$871,K$1,[2]掉落汇总!$C$2:$C$871,$Q$1)+SUMIFS(OFFSET([2]掉落汇总!$C$2:$C$871,,MATCH($B329,[2]掉落汇总!$D$1:$M$1)),[2]掉落汇总!$A$2:$A$871,K$1,[2]掉落汇总!$C$2:$C$871,$Q$2)/$Q$3)*宝箱投放计算!J329</f>
        <v>0</v>
      </c>
      <c r="L329">
        <f ca="1">(SUMIFS(OFFSET([2]掉落汇总!$C$2:$C$871,,MATCH($B329,[2]掉落汇总!$D$1:$M$1)),[2]掉落汇总!$A$2:$A$871,L$1,[2]掉落汇总!$C$2:$C$871,$Q$1)+SUMIFS(OFFSET([2]掉落汇总!$C$2:$C$871,,MATCH($B329,[2]掉落汇总!$D$1:$M$1)),[2]掉落汇总!$A$2:$A$871,L$1,[2]掉落汇总!$C$2:$C$871,$Q$2)/$Q$3)*宝箱投放计算!K329</f>
        <v>0.14863748967795209</v>
      </c>
      <c r="M329">
        <f ca="1">(SUMIFS(OFFSET([2]掉落汇总!$C$2:$C$871,,MATCH($B329,[2]掉落汇总!$D$1:$M$1)),[2]掉落汇总!$A$2:$A$871,M$1,[2]掉落汇总!$C$2:$C$871,$Q$1)+SUMIFS(OFFSET([2]掉落汇总!$C$2:$C$871,,MATCH($B329,[2]掉落汇总!$D$1:$M$1)),[2]掉落汇总!$A$2:$A$871,M$1,[2]掉落汇总!$C$2:$C$871,$Q$2)/$Q$3)*宝箱投放计算!L329</f>
        <v>0.14714469228074273</v>
      </c>
      <c r="N329">
        <f ca="1">(SUMIFS(OFFSET([2]掉落汇总!$C$2:$C$871,,MATCH($B329,[2]掉落汇总!$D$1:$M$1)),[2]掉落汇总!$A$2:$A$871,N$1,[2]掉落汇总!$C$2:$C$871,$Q$1)+SUMIFS(OFFSET([2]掉落汇总!$C$2:$C$871,,MATCH($B329,[2]掉落汇总!$D$1:$M$1)),[2]掉落汇总!$A$2:$A$871,N$1,[2]掉落汇总!$C$2:$C$871,$Q$2)/$Q$3)*宝箱投放计算!M329</f>
        <v>3.9341037619867215E-2</v>
      </c>
      <c r="O329">
        <f ca="1">(SUMIFS(OFFSET([2]掉落汇总!$C$2:$C$871,,MATCH($B329,[2]掉落汇总!$D$1:$M$1)),[2]掉落汇总!$A$2:$A$871,O$1,[2]掉落汇总!$C$2:$C$871,$Q$1)+SUMIFS(OFFSET([2]掉落汇总!$C$2:$C$871,,MATCH($B329,[2]掉落汇总!$D$1:$M$1)),[2]掉落汇总!$A$2:$A$871,O$1,[2]掉落汇总!$C$2:$C$871,$Q$2)/$Q$3)*宝箱投放计算!N329</f>
        <v>8.2982769549933721E-2</v>
      </c>
    </row>
    <row r="330" spans="1:15" x14ac:dyDescent="0.2">
      <c r="A330">
        <f>玩家成长时间线!A330</f>
        <v>329</v>
      </c>
      <c r="B330">
        <f>玩家成长时间线!B330</f>
        <v>10</v>
      </c>
      <c r="C330">
        <f ca="1">SUM($D$2:D330)</f>
        <v>812.28905541699737</v>
      </c>
      <c r="D330">
        <f t="shared" ca="1" si="5"/>
        <v>1.4506131811942713</v>
      </c>
      <c r="E330">
        <f ca="1">(SUMIFS(OFFSET([2]掉落汇总!$C$2:$C$871,,MATCH($B330,[2]掉落汇总!$D$1:$M$1)),[2]掉落汇总!$A$2:$A$871,E$1,[2]掉落汇总!$C$2:$C$871,$Q$1)+SUMIFS(OFFSET([2]掉落汇总!$C$2:$C$871,,MATCH($B330,[2]掉落汇总!$D$1:$M$1)),[2]掉落汇总!$A$2:$A$871,E$1,[2]掉落汇总!$C$2:$C$871,$Q$2)/$Q$3)*宝箱投放计算!D330</f>
        <v>0.41288584955286689</v>
      </c>
      <c r="F330">
        <f ca="1">(SUMIFS(OFFSET([2]掉落汇总!$C$2:$C$871,,MATCH($B330,[2]掉落汇总!$D$1:$M$1)),[2]掉落汇总!$A$2:$A$871,F$1,[2]掉落汇总!$C$2:$C$871,$Q$1)+SUMIFS(OFFSET([2]掉落汇总!$C$2:$C$871,,MATCH($B330,[2]掉落汇总!$D$1:$M$1)),[2]掉落汇总!$A$2:$A$871,F$1,[2]掉落汇总!$C$2:$C$871,$Q$2)/$Q$3)*宝箱投放计算!E330</f>
        <v>0.61962134251290868</v>
      </c>
      <c r="G330">
        <f ca="1">(SUMIFS(OFFSET([2]掉落汇总!$C$2:$C$871,,MATCH($B330,[2]掉落汇总!$D$1:$M$1)),[2]掉落汇总!$A$2:$A$871,G$1,[2]掉落汇总!$C$2:$C$871,$Q$1)+SUMIFS(OFFSET([2]掉落汇总!$C$2:$C$871,,MATCH($B330,[2]掉落汇总!$D$1:$M$1)),[2]掉落汇总!$A$2:$A$871,G$1,[2]掉落汇总!$C$2:$C$871,$Q$2)/$Q$3)*宝箱投放计算!F330</f>
        <v>0</v>
      </c>
      <c r="H330">
        <f ca="1">(SUMIFS(OFFSET([2]掉落汇总!$C$2:$C$871,,MATCH($B330,[2]掉落汇总!$D$1:$M$1)),[2]掉落汇总!$A$2:$A$871,H$1,[2]掉落汇总!$C$2:$C$871,$Q$1)+SUMIFS(OFFSET([2]掉落汇总!$C$2:$C$871,,MATCH($B330,[2]掉落汇总!$D$1:$M$1)),[2]掉落汇总!$A$2:$A$871,H$1,[2]掉落汇总!$C$2:$C$871,$Q$2)/$Q$3)*宝箱投放计算!G330</f>
        <v>0</v>
      </c>
      <c r="I330">
        <f ca="1">(SUMIFS(OFFSET([2]掉落汇总!$C$2:$C$871,,MATCH($B330,[2]掉落汇总!$D$1:$M$1)),[2]掉落汇总!$A$2:$A$871,I$1,[2]掉落汇总!$C$2:$C$871,$Q$1)+SUMIFS(OFFSET([2]掉落汇总!$C$2:$C$871,,MATCH($B330,[2]掉落汇总!$D$1:$M$1)),[2]掉落汇总!$A$2:$A$871,I$1,[2]掉落汇总!$C$2:$C$871,$Q$2)/$Q$3)*宝箱投放计算!H330</f>
        <v>0</v>
      </c>
      <c r="J330">
        <f ca="1">(SUMIFS(OFFSET([2]掉落汇总!$C$2:$C$871,,MATCH($B330,[2]掉落汇总!$D$1:$M$1)),[2]掉落汇总!$A$2:$A$871,J$1,[2]掉落汇总!$C$2:$C$871,$Q$1)+SUMIFS(OFFSET([2]掉落汇总!$C$2:$C$871,,MATCH($B330,[2]掉落汇总!$D$1:$M$1)),[2]掉落汇总!$A$2:$A$871,J$1,[2]掉落汇总!$C$2:$C$871,$Q$2)/$Q$3)*宝箱投放计算!I330</f>
        <v>0</v>
      </c>
      <c r="K330">
        <f ca="1">(SUMIFS(OFFSET([2]掉落汇总!$C$2:$C$871,,MATCH($B330,[2]掉落汇总!$D$1:$M$1)),[2]掉落汇总!$A$2:$A$871,K$1,[2]掉落汇总!$C$2:$C$871,$Q$1)+SUMIFS(OFFSET([2]掉落汇总!$C$2:$C$871,,MATCH($B330,[2]掉落汇总!$D$1:$M$1)),[2]掉落汇总!$A$2:$A$871,K$1,[2]掉落汇总!$C$2:$C$871,$Q$2)/$Q$3)*宝箱投放计算!J330</f>
        <v>0</v>
      </c>
      <c r="L330">
        <f ca="1">(SUMIFS(OFFSET([2]掉落汇总!$C$2:$C$871,,MATCH($B330,[2]掉落汇总!$D$1:$M$1)),[2]掉落汇总!$A$2:$A$871,L$1,[2]掉落汇总!$C$2:$C$871,$Q$1)+SUMIFS(OFFSET([2]掉落汇总!$C$2:$C$871,,MATCH($B330,[2]掉落汇总!$D$1:$M$1)),[2]掉落汇总!$A$2:$A$871,L$1,[2]掉落汇总!$C$2:$C$871,$Q$2)/$Q$3)*宝箱投放计算!K330</f>
        <v>0.14863748967795209</v>
      </c>
      <c r="M330">
        <f ca="1">(SUMIFS(OFFSET([2]掉落汇总!$C$2:$C$871,,MATCH($B330,[2]掉落汇总!$D$1:$M$1)),[2]掉落汇总!$A$2:$A$871,M$1,[2]掉落汇总!$C$2:$C$871,$Q$1)+SUMIFS(OFFSET([2]掉落汇总!$C$2:$C$871,,MATCH($B330,[2]掉落汇总!$D$1:$M$1)),[2]掉落汇总!$A$2:$A$871,M$1,[2]掉落汇总!$C$2:$C$871,$Q$2)/$Q$3)*宝箱投放计算!L330</f>
        <v>0.14714469228074273</v>
      </c>
      <c r="N330">
        <f ca="1">(SUMIFS(OFFSET([2]掉落汇总!$C$2:$C$871,,MATCH($B330,[2]掉落汇总!$D$1:$M$1)),[2]掉落汇总!$A$2:$A$871,N$1,[2]掉落汇总!$C$2:$C$871,$Q$1)+SUMIFS(OFFSET([2]掉落汇总!$C$2:$C$871,,MATCH($B330,[2]掉落汇总!$D$1:$M$1)),[2]掉落汇总!$A$2:$A$871,N$1,[2]掉落汇总!$C$2:$C$871,$Q$2)/$Q$3)*宝箱投放计算!M330</f>
        <v>3.9341037619867215E-2</v>
      </c>
      <c r="O330">
        <f ca="1">(SUMIFS(OFFSET([2]掉落汇总!$C$2:$C$871,,MATCH($B330,[2]掉落汇总!$D$1:$M$1)),[2]掉落汇总!$A$2:$A$871,O$1,[2]掉落汇总!$C$2:$C$871,$Q$1)+SUMIFS(OFFSET([2]掉落汇总!$C$2:$C$871,,MATCH($B330,[2]掉落汇总!$D$1:$M$1)),[2]掉落汇总!$A$2:$A$871,O$1,[2]掉落汇总!$C$2:$C$871,$Q$2)/$Q$3)*宝箱投放计算!N330</f>
        <v>8.2982769549933721E-2</v>
      </c>
    </row>
    <row r="331" spans="1:15" x14ac:dyDescent="0.2">
      <c r="A331">
        <f>玩家成长时间线!A331</f>
        <v>330</v>
      </c>
      <c r="B331">
        <f>玩家成长时间线!B331</f>
        <v>10</v>
      </c>
      <c r="C331">
        <f ca="1">SUM($D$2:D331)</f>
        <v>813.74135192275764</v>
      </c>
      <c r="D331">
        <f t="shared" ca="1" si="5"/>
        <v>1.4522965057602892</v>
      </c>
      <c r="E331">
        <f ca="1">(SUMIFS(OFFSET([2]掉落汇总!$C$2:$C$871,,MATCH($B331,[2]掉落汇总!$D$1:$M$1)),[2]掉落汇总!$A$2:$A$871,E$1,[2]掉落汇总!$C$2:$C$871,$Q$1)+SUMIFS(OFFSET([2]掉落汇总!$C$2:$C$871,,MATCH($B331,[2]掉落汇总!$D$1:$M$1)),[2]掉落汇总!$A$2:$A$871,E$1,[2]掉落汇总!$C$2:$C$871,$Q$2)/$Q$3)*宝箱投放计算!D331</f>
        <v>0.41456917411888478</v>
      </c>
      <c r="F331">
        <f ca="1">(SUMIFS(OFFSET([2]掉落汇总!$C$2:$C$871,,MATCH($B331,[2]掉落汇总!$D$1:$M$1)),[2]掉落汇总!$A$2:$A$871,F$1,[2]掉落汇总!$C$2:$C$871,$Q$1)+SUMIFS(OFFSET([2]掉落汇总!$C$2:$C$871,,MATCH($B331,[2]掉落汇总!$D$1:$M$1)),[2]掉落汇总!$A$2:$A$871,F$1,[2]掉落汇总!$C$2:$C$871,$Q$2)/$Q$3)*宝箱投放计算!E331</f>
        <v>0.61962134251290868</v>
      </c>
      <c r="G331">
        <f ca="1">(SUMIFS(OFFSET([2]掉落汇总!$C$2:$C$871,,MATCH($B331,[2]掉落汇总!$D$1:$M$1)),[2]掉落汇总!$A$2:$A$871,G$1,[2]掉落汇总!$C$2:$C$871,$Q$1)+SUMIFS(OFFSET([2]掉落汇总!$C$2:$C$871,,MATCH($B331,[2]掉落汇总!$D$1:$M$1)),[2]掉落汇总!$A$2:$A$871,G$1,[2]掉落汇总!$C$2:$C$871,$Q$2)/$Q$3)*宝箱投放计算!F331</f>
        <v>0</v>
      </c>
      <c r="H331">
        <f ca="1">(SUMIFS(OFFSET([2]掉落汇总!$C$2:$C$871,,MATCH($B331,[2]掉落汇总!$D$1:$M$1)),[2]掉落汇总!$A$2:$A$871,H$1,[2]掉落汇总!$C$2:$C$871,$Q$1)+SUMIFS(OFFSET([2]掉落汇总!$C$2:$C$871,,MATCH($B331,[2]掉落汇总!$D$1:$M$1)),[2]掉落汇总!$A$2:$A$871,H$1,[2]掉落汇总!$C$2:$C$871,$Q$2)/$Q$3)*宝箱投放计算!G331</f>
        <v>0</v>
      </c>
      <c r="I331">
        <f ca="1">(SUMIFS(OFFSET([2]掉落汇总!$C$2:$C$871,,MATCH($B331,[2]掉落汇总!$D$1:$M$1)),[2]掉落汇总!$A$2:$A$871,I$1,[2]掉落汇总!$C$2:$C$871,$Q$1)+SUMIFS(OFFSET([2]掉落汇总!$C$2:$C$871,,MATCH($B331,[2]掉落汇总!$D$1:$M$1)),[2]掉落汇总!$A$2:$A$871,I$1,[2]掉落汇总!$C$2:$C$871,$Q$2)/$Q$3)*宝箱投放计算!H331</f>
        <v>0</v>
      </c>
      <c r="J331">
        <f ca="1">(SUMIFS(OFFSET([2]掉落汇总!$C$2:$C$871,,MATCH($B331,[2]掉落汇总!$D$1:$M$1)),[2]掉落汇总!$A$2:$A$871,J$1,[2]掉落汇总!$C$2:$C$871,$Q$1)+SUMIFS(OFFSET([2]掉落汇总!$C$2:$C$871,,MATCH($B331,[2]掉落汇总!$D$1:$M$1)),[2]掉落汇总!$A$2:$A$871,J$1,[2]掉落汇总!$C$2:$C$871,$Q$2)/$Q$3)*宝箱投放计算!I331</f>
        <v>0</v>
      </c>
      <c r="K331">
        <f ca="1">(SUMIFS(OFFSET([2]掉落汇总!$C$2:$C$871,,MATCH($B331,[2]掉落汇总!$D$1:$M$1)),[2]掉落汇总!$A$2:$A$871,K$1,[2]掉落汇总!$C$2:$C$871,$Q$1)+SUMIFS(OFFSET([2]掉落汇总!$C$2:$C$871,,MATCH($B331,[2]掉落汇总!$D$1:$M$1)),[2]掉落汇总!$A$2:$A$871,K$1,[2]掉落汇总!$C$2:$C$871,$Q$2)/$Q$3)*宝箱投放计算!J331</f>
        <v>0</v>
      </c>
      <c r="L331">
        <f ca="1">(SUMIFS(OFFSET([2]掉落汇总!$C$2:$C$871,,MATCH($B331,[2]掉落汇总!$D$1:$M$1)),[2]掉落汇总!$A$2:$A$871,L$1,[2]掉落汇总!$C$2:$C$871,$Q$1)+SUMIFS(OFFSET([2]掉落汇总!$C$2:$C$871,,MATCH($B331,[2]掉落汇总!$D$1:$M$1)),[2]掉落汇总!$A$2:$A$871,L$1,[2]掉落汇总!$C$2:$C$871,$Q$2)/$Q$3)*宝箱投放计算!K331</f>
        <v>0.14863748967795209</v>
      </c>
      <c r="M331">
        <f ca="1">(SUMIFS(OFFSET([2]掉落汇总!$C$2:$C$871,,MATCH($B331,[2]掉落汇总!$D$1:$M$1)),[2]掉落汇总!$A$2:$A$871,M$1,[2]掉落汇总!$C$2:$C$871,$Q$1)+SUMIFS(OFFSET([2]掉落汇总!$C$2:$C$871,,MATCH($B331,[2]掉落汇总!$D$1:$M$1)),[2]掉落汇总!$A$2:$A$871,M$1,[2]掉落汇总!$C$2:$C$871,$Q$2)/$Q$3)*宝箱投放计算!L331</f>
        <v>0.14714469228074273</v>
      </c>
      <c r="N331">
        <f ca="1">(SUMIFS(OFFSET([2]掉落汇总!$C$2:$C$871,,MATCH($B331,[2]掉落汇总!$D$1:$M$1)),[2]掉落汇总!$A$2:$A$871,N$1,[2]掉落汇总!$C$2:$C$871,$Q$1)+SUMIFS(OFFSET([2]掉落汇总!$C$2:$C$871,,MATCH($B331,[2]掉落汇总!$D$1:$M$1)),[2]掉落汇总!$A$2:$A$871,N$1,[2]掉落汇总!$C$2:$C$871,$Q$2)/$Q$3)*宝箱投放计算!M331</f>
        <v>3.9341037619867215E-2</v>
      </c>
      <c r="O331">
        <f ca="1">(SUMIFS(OFFSET([2]掉落汇总!$C$2:$C$871,,MATCH($B331,[2]掉落汇总!$D$1:$M$1)),[2]掉落汇总!$A$2:$A$871,O$1,[2]掉落汇总!$C$2:$C$871,$Q$1)+SUMIFS(OFFSET([2]掉落汇总!$C$2:$C$871,,MATCH($B331,[2]掉落汇总!$D$1:$M$1)),[2]掉落汇总!$A$2:$A$871,O$1,[2]掉落汇总!$C$2:$C$871,$Q$2)/$Q$3)*宝箱投放计算!N331</f>
        <v>8.2982769549933721E-2</v>
      </c>
    </row>
    <row r="332" spans="1:15" x14ac:dyDescent="0.2">
      <c r="A332">
        <f>玩家成长时间线!A332</f>
        <v>331</v>
      </c>
      <c r="B332">
        <f>玩家成长时间线!B332</f>
        <v>10</v>
      </c>
      <c r="C332">
        <f ca="1">SUM($D$2:D332)</f>
        <v>815.22899824440435</v>
      </c>
      <c r="D332">
        <f t="shared" ca="1" si="5"/>
        <v>1.4876463216466647</v>
      </c>
      <c r="E332">
        <f ca="1">(SUMIFS(OFFSET([2]掉落汇总!$C$2:$C$871,,MATCH($B332,[2]掉落汇总!$D$1:$M$1)),[2]掉落汇总!$A$2:$A$871,E$1,[2]掉落汇总!$C$2:$C$871,$Q$1)+SUMIFS(OFFSET([2]掉落汇总!$C$2:$C$871,,MATCH($B332,[2]掉落汇总!$D$1:$M$1)),[2]掉落汇总!$A$2:$A$871,E$1,[2]掉落汇总!$C$2:$C$871,$Q$2)/$Q$3)*宝箱投放计算!D332</f>
        <v>0.44991899000526031</v>
      </c>
      <c r="F332">
        <f ca="1">(SUMIFS(OFFSET([2]掉落汇总!$C$2:$C$871,,MATCH($B332,[2]掉落汇总!$D$1:$M$1)),[2]掉落汇总!$A$2:$A$871,F$1,[2]掉落汇总!$C$2:$C$871,$Q$1)+SUMIFS(OFFSET([2]掉落汇总!$C$2:$C$871,,MATCH($B332,[2]掉落汇总!$D$1:$M$1)),[2]掉落汇总!$A$2:$A$871,F$1,[2]掉落汇总!$C$2:$C$871,$Q$2)/$Q$3)*宝箱投放计算!E332</f>
        <v>0.61962134251290868</v>
      </c>
      <c r="G332">
        <f ca="1">(SUMIFS(OFFSET([2]掉落汇总!$C$2:$C$871,,MATCH($B332,[2]掉落汇总!$D$1:$M$1)),[2]掉落汇总!$A$2:$A$871,G$1,[2]掉落汇总!$C$2:$C$871,$Q$1)+SUMIFS(OFFSET([2]掉落汇总!$C$2:$C$871,,MATCH($B332,[2]掉落汇总!$D$1:$M$1)),[2]掉落汇总!$A$2:$A$871,G$1,[2]掉落汇总!$C$2:$C$871,$Q$2)/$Q$3)*宝箱投放计算!F332</f>
        <v>0</v>
      </c>
      <c r="H332">
        <f ca="1">(SUMIFS(OFFSET([2]掉落汇总!$C$2:$C$871,,MATCH($B332,[2]掉落汇总!$D$1:$M$1)),[2]掉落汇总!$A$2:$A$871,H$1,[2]掉落汇总!$C$2:$C$871,$Q$1)+SUMIFS(OFFSET([2]掉落汇总!$C$2:$C$871,,MATCH($B332,[2]掉落汇总!$D$1:$M$1)),[2]掉落汇总!$A$2:$A$871,H$1,[2]掉落汇总!$C$2:$C$871,$Q$2)/$Q$3)*宝箱投放计算!G332</f>
        <v>0</v>
      </c>
      <c r="I332">
        <f ca="1">(SUMIFS(OFFSET([2]掉落汇总!$C$2:$C$871,,MATCH($B332,[2]掉落汇总!$D$1:$M$1)),[2]掉落汇总!$A$2:$A$871,I$1,[2]掉落汇总!$C$2:$C$871,$Q$1)+SUMIFS(OFFSET([2]掉落汇总!$C$2:$C$871,,MATCH($B332,[2]掉落汇总!$D$1:$M$1)),[2]掉落汇总!$A$2:$A$871,I$1,[2]掉落汇总!$C$2:$C$871,$Q$2)/$Q$3)*宝箱投放计算!H332</f>
        <v>0</v>
      </c>
      <c r="J332">
        <f ca="1">(SUMIFS(OFFSET([2]掉落汇总!$C$2:$C$871,,MATCH($B332,[2]掉落汇总!$D$1:$M$1)),[2]掉落汇总!$A$2:$A$871,J$1,[2]掉落汇总!$C$2:$C$871,$Q$1)+SUMIFS(OFFSET([2]掉落汇总!$C$2:$C$871,,MATCH($B332,[2]掉落汇总!$D$1:$M$1)),[2]掉落汇总!$A$2:$A$871,J$1,[2]掉落汇总!$C$2:$C$871,$Q$2)/$Q$3)*宝箱投放计算!I332</f>
        <v>0</v>
      </c>
      <c r="K332">
        <f ca="1">(SUMIFS(OFFSET([2]掉落汇总!$C$2:$C$871,,MATCH($B332,[2]掉落汇总!$D$1:$M$1)),[2]掉落汇总!$A$2:$A$871,K$1,[2]掉落汇总!$C$2:$C$871,$Q$1)+SUMIFS(OFFSET([2]掉落汇总!$C$2:$C$871,,MATCH($B332,[2]掉落汇总!$D$1:$M$1)),[2]掉落汇总!$A$2:$A$871,K$1,[2]掉落汇总!$C$2:$C$871,$Q$2)/$Q$3)*宝箱投放计算!J332</f>
        <v>0</v>
      </c>
      <c r="L332">
        <f ca="1">(SUMIFS(OFFSET([2]掉落汇总!$C$2:$C$871,,MATCH($B332,[2]掉落汇总!$D$1:$M$1)),[2]掉落汇总!$A$2:$A$871,L$1,[2]掉落汇总!$C$2:$C$871,$Q$1)+SUMIFS(OFFSET([2]掉落汇总!$C$2:$C$871,,MATCH($B332,[2]掉落汇总!$D$1:$M$1)),[2]掉落汇总!$A$2:$A$871,L$1,[2]掉落汇总!$C$2:$C$871,$Q$2)/$Q$3)*宝箱投放计算!K332</f>
        <v>0.14863748967795209</v>
      </c>
      <c r="M332">
        <f ca="1">(SUMIFS(OFFSET([2]掉落汇总!$C$2:$C$871,,MATCH($B332,[2]掉落汇总!$D$1:$M$1)),[2]掉落汇总!$A$2:$A$871,M$1,[2]掉落汇总!$C$2:$C$871,$Q$1)+SUMIFS(OFFSET([2]掉落汇总!$C$2:$C$871,,MATCH($B332,[2]掉落汇总!$D$1:$M$1)),[2]掉落汇总!$A$2:$A$871,M$1,[2]掉落汇总!$C$2:$C$871,$Q$2)/$Q$3)*宝箱投放计算!L332</f>
        <v>0.14714469228074273</v>
      </c>
      <c r="N332">
        <f ca="1">(SUMIFS(OFFSET([2]掉落汇总!$C$2:$C$871,,MATCH($B332,[2]掉落汇总!$D$1:$M$1)),[2]掉落汇总!$A$2:$A$871,N$1,[2]掉落汇总!$C$2:$C$871,$Q$1)+SUMIFS(OFFSET([2]掉落汇总!$C$2:$C$871,,MATCH($B332,[2]掉落汇总!$D$1:$M$1)),[2]掉落汇总!$A$2:$A$871,N$1,[2]掉落汇总!$C$2:$C$871,$Q$2)/$Q$3)*宝箱投放计算!M332</f>
        <v>3.9341037619867215E-2</v>
      </c>
      <c r="O332">
        <f ca="1">(SUMIFS(OFFSET([2]掉落汇总!$C$2:$C$871,,MATCH($B332,[2]掉落汇总!$D$1:$M$1)),[2]掉落汇总!$A$2:$A$871,O$1,[2]掉落汇总!$C$2:$C$871,$Q$1)+SUMIFS(OFFSET([2]掉落汇总!$C$2:$C$871,,MATCH($B332,[2]掉落汇总!$D$1:$M$1)),[2]掉落汇总!$A$2:$A$871,O$1,[2]掉落汇总!$C$2:$C$871,$Q$2)/$Q$3)*宝箱投放计算!N332</f>
        <v>8.2982769549933721E-2</v>
      </c>
    </row>
    <row r="333" spans="1:15" x14ac:dyDescent="0.2">
      <c r="A333">
        <f>玩家成长时间线!A333</f>
        <v>332</v>
      </c>
      <c r="B333">
        <f>玩家成长时间线!B333</f>
        <v>10</v>
      </c>
      <c r="C333">
        <f ca="1">SUM($D$2:D333)</f>
        <v>816.68466139929671</v>
      </c>
      <c r="D333">
        <f t="shared" ca="1" si="5"/>
        <v>1.4556631548923251</v>
      </c>
      <c r="E333">
        <f ca="1">(SUMIFS(OFFSET([2]掉落汇总!$C$2:$C$871,,MATCH($B333,[2]掉落汇总!$D$1:$M$1)),[2]掉落汇总!$A$2:$A$871,E$1,[2]掉落汇总!$C$2:$C$871,$Q$1)+SUMIFS(OFFSET([2]掉落汇总!$C$2:$C$871,,MATCH($B333,[2]掉落汇总!$D$1:$M$1)),[2]掉落汇总!$A$2:$A$871,E$1,[2]掉落汇总!$C$2:$C$871,$Q$2)/$Q$3)*宝箱投放计算!D333</f>
        <v>0.4179358232509206</v>
      </c>
      <c r="F333">
        <f ca="1">(SUMIFS(OFFSET([2]掉落汇总!$C$2:$C$871,,MATCH($B333,[2]掉落汇总!$D$1:$M$1)),[2]掉落汇总!$A$2:$A$871,F$1,[2]掉落汇总!$C$2:$C$871,$Q$1)+SUMIFS(OFFSET([2]掉落汇总!$C$2:$C$871,,MATCH($B333,[2]掉落汇总!$D$1:$M$1)),[2]掉落汇总!$A$2:$A$871,F$1,[2]掉落汇总!$C$2:$C$871,$Q$2)/$Q$3)*宝箱投放计算!E333</f>
        <v>0.61962134251290868</v>
      </c>
      <c r="G333">
        <f ca="1">(SUMIFS(OFFSET([2]掉落汇总!$C$2:$C$871,,MATCH($B333,[2]掉落汇总!$D$1:$M$1)),[2]掉落汇总!$A$2:$A$871,G$1,[2]掉落汇总!$C$2:$C$871,$Q$1)+SUMIFS(OFFSET([2]掉落汇总!$C$2:$C$871,,MATCH($B333,[2]掉落汇总!$D$1:$M$1)),[2]掉落汇总!$A$2:$A$871,G$1,[2]掉落汇总!$C$2:$C$871,$Q$2)/$Q$3)*宝箱投放计算!F333</f>
        <v>0</v>
      </c>
      <c r="H333">
        <f ca="1">(SUMIFS(OFFSET([2]掉落汇总!$C$2:$C$871,,MATCH($B333,[2]掉落汇总!$D$1:$M$1)),[2]掉落汇总!$A$2:$A$871,H$1,[2]掉落汇总!$C$2:$C$871,$Q$1)+SUMIFS(OFFSET([2]掉落汇总!$C$2:$C$871,,MATCH($B333,[2]掉落汇总!$D$1:$M$1)),[2]掉落汇总!$A$2:$A$871,H$1,[2]掉落汇总!$C$2:$C$871,$Q$2)/$Q$3)*宝箱投放计算!G333</f>
        <v>0</v>
      </c>
      <c r="I333">
        <f ca="1">(SUMIFS(OFFSET([2]掉落汇总!$C$2:$C$871,,MATCH($B333,[2]掉落汇总!$D$1:$M$1)),[2]掉落汇总!$A$2:$A$871,I$1,[2]掉落汇总!$C$2:$C$871,$Q$1)+SUMIFS(OFFSET([2]掉落汇总!$C$2:$C$871,,MATCH($B333,[2]掉落汇总!$D$1:$M$1)),[2]掉落汇总!$A$2:$A$871,I$1,[2]掉落汇总!$C$2:$C$871,$Q$2)/$Q$3)*宝箱投放计算!H333</f>
        <v>0</v>
      </c>
      <c r="J333">
        <f ca="1">(SUMIFS(OFFSET([2]掉落汇总!$C$2:$C$871,,MATCH($B333,[2]掉落汇总!$D$1:$M$1)),[2]掉落汇总!$A$2:$A$871,J$1,[2]掉落汇总!$C$2:$C$871,$Q$1)+SUMIFS(OFFSET([2]掉落汇总!$C$2:$C$871,,MATCH($B333,[2]掉落汇总!$D$1:$M$1)),[2]掉落汇总!$A$2:$A$871,J$1,[2]掉落汇总!$C$2:$C$871,$Q$2)/$Q$3)*宝箱投放计算!I333</f>
        <v>0</v>
      </c>
      <c r="K333">
        <f ca="1">(SUMIFS(OFFSET([2]掉落汇总!$C$2:$C$871,,MATCH($B333,[2]掉落汇总!$D$1:$M$1)),[2]掉落汇总!$A$2:$A$871,K$1,[2]掉落汇总!$C$2:$C$871,$Q$1)+SUMIFS(OFFSET([2]掉落汇总!$C$2:$C$871,,MATCH($B333,[2]掉落汇总!$D$1:$M$1)),[2]掉落汇总!$A$2:$A$871,K$1,[2]掉落汇总!$C$2:$C$871,$Q$2)/$Q$3)*宝箱投放计算!J333</f>
        <v>0</v>
      </c>
      <c r="L333">
        <f ca="1">(SUMIFS(OFFSET([2]掉落汇总!$C$2:$C$871,,MATCH($B333,[2]掉落汇总!$D$1:$M$1)),[2]掉落汇总!$A$2:$A$871,L$1,[2]掉落汇总!$C$2:$C$871,$Q$1)+SUMIFS(OFFSET([2]掉落汇总!$C$2:$C$871,,MATCH($B333,[2]掉落汇总!$D$1:$M$1)),[2]掉落汇总!$A$2:$A$871,L$1,[2]掉落汇总!$C$2:$C$871,$Q$2)/$Q$3)*宝箱投放计算!K333</f>
        <v>0.14863748967795209</v>
      </c>
      <c r="M333">
        <f ca="1">(SUMIFS(OFFSET([2]掉落汇总!$C$2:$C$871,,MATCH($B333,[2]掉落汇总!$D$1:$M$1)),[2]掉落汇总!$A$2:$A$871,M$1,[2]掉落汇总!$C$2:$C$871,$Q$1)+SUMIFS(OFFSET([2]掉落汇总!$C$2:$C$871,,MATCH($B333,[2]掉落汇总!$D$1:$M$1)),[2]掉落汇总!$A$2:$A$871,M$1,[2]掉落汇总!$C$2:$C$871,$Q$2)/$Q$3)*宝箱投放计算!L333</f>
        <v>0.14714469228074273</v>
      </c>
      <c r="N333">
        <f ca="1">(SUMIFS(OFFSET([2]掉落汇总!$C$2:$C$871,,MATCH($B333,[2]掉落汇总!$D$1:$M$1)),[2]掉落汇总!$A$2:$A$871,N$1,[2]掉落汇总!$C$2:$C$871,$Q$1)+SUMIFS(OFFSET([2]掉落汇总!$C$2:$C$871,,MATCH($B333,[2]掉落汇总!$D$1:$M$1)),[2]掉落汇总!$A$2:$A$871,N$1,[2]掉落汇总!$C$2:$C$871,$Q$2)/$Q$3)*宝箱投放计算!M333</f>
        <v>3.9341037619867215E-2</v>
      </c>
      <c r="O333">
        <f ca="1">(SUMIFS(OFFSET([2]掉落汇总!$C$2:$C$871,,MATCH($B333,[2]掉落汇总!$D$1:$M$1)),[2]掉落汇总!$A$2:$A$871,O$1,[2]掉落汇总!$C$2:$C$871,$Q$1)+SUMIFS(OFFSET([2]掉落汇总!$C$2:$C$871,,MATCH($B333,[2]掉落汇总!$D$1:$M$1)),[2]掉落汇总!$A$2:$A$871,O$1,[2]掉落汇总!$C$2:$C$871,$Q$2)/$Q$3)*宝箱投放计算!N333</f>
        <v>8.2982769549933721E-2</v>
      </c>
    </row>
    <row r="334" spans="1:15" x14ac:dyDescent="0.2">
      <c r="A334">
        <f>玩家成长时间线!A334</f>
        <v>333</v>
      </c>
      <c r="B334">
        <f>玩家成长时间线!B334</f>
        <v>10</v>
      </c>
      <c r="C334">
        <f ca="1">SUM($D$2:D334)</f>
        <v>818.14200787875507</v>
      </c>
      <c r="D334">
        <f t="shared" ca="1" si="5"/>
        <v>1.4573464794583428</v>
      </c>
      <c r="E334">
        <f ca="1">(SUMIFS(OFFSET([2]掉落汇总!$C$2:$C$871,,MATCH($B334,[2]掉落汇总!$D$1:$M$1)),[2]掉落汇总!$A$2:$A$871,E$1,[2]掉落汇总!$C$2:$C$871,$Q$1)+SUMIFS(OFFSET([2]掉落汇总!$C$2:$C$871,,MATCH($B334,[2]掉落汇总!$D$1:$M$1)),[2]掉落汇总!$A$2:$A$871,E$1,[2]掉落汇总!$C$2:$C$871,$Q$2)/$Q$3)*宝箱投放计算!D334</f>
        <v>0.41961914781693843</v>
      </c>
      <c r="F334">
        <f ca="1">(SUMIFS(OFFSET([2]掉落汇总!$C$2:$C$871,,MATCH($B334,[2]掉落汇总!$D$1:$M$1)),[2]掉落汇总!$A$2:$A$871,F$1,[2]掉落汇总!$C$2:$C$871,$Q$1)+SUMIFS(OFFSET([2]掉落汇总!$C$2:$C$871,,MATCH($B334,[2]掉落汇总!$D$1:$M$1)),[2]掉落汇总!$A$2:$A$871,F$1,[2]掉落汇总!$C$2:$C$871,$Q$2)/$Q$3)*宝箱投放计算!E334</f>
        <v>0.61962134251290868</v>
      </c>
      <c r="G334">
        <f ca="1">(SUMIFS(OFFSET([2]掉落汇总!$C$2:$C$871,,MATCH($B334,[2]掉落汇总!$D$1:$M$1)),[2]掉落汇总!$A$2:$A$871,G$1,[2]掉落汇总!$C$2:$C$871,$Q$1)+SUMIFS(OFFSET([2]掉落汇总!$C$2:$C$871,,MATCH($B334,[2]掉落汇总!$D$1:$M$1)),[2]掉落汇总!$A$2:$A$871,G$1,[2]掉落汇总!$C$2:$C$871,$Q$2)/$Q$3)*宝箱投放计算!F334</f>
        <v>0</v>
      </c>
      <c r="H334">
        <f ca="1">(SUMIFS(OFFSET([2]掉落汇总!$C$2:$C$871,,MATCH($B334,[2]掉落汇总!$D$1:$M$1)),[2]掉落汇总!$A$2:$A$871,H$1,[2]掉落汇总!$C$2:$C$871,$Q$1)+SUMIFS(OFFSET([2]掉落汇总!$C$2:$C$871,,MATCH($B334,[2]掉落汇总!$D$1:$M$1)),[2]掉落汇总!$A$2:$A$871,H$1,[2]掉落汇总!$C$2:$C$871,$Q$2)/$Q$3)*宝箱投放计算!G334</f>
        <v>0</v>
      </c>
      <c r="I334">
        <f ca="1">(SUMIFS(OFFSET([2]掉落汇总!$C$2:$C$871,,MATCH($B334,[2]掉落汇总!$D$1:$M$1)),[2]掉落汇总!$A$2:$A$871,I$1,[2]掉落汇总!$C$2:$C$871,$Q$1)+SUMIFS(OFFSET([2]掉落汇总!$C$2:$C$871,,MATCH($B334,[2]掉落汇总!$D$1:$M$1)),[2]掉落汇总!$A$2:$A$871,I$1,[2]掉落汇总!$C$2:$C$871,$Q$2)/$Q$3)*宝箱投放计算!H334</f>
        <v>0</v>
      </c>
      <c r="J334">
        <f ca="1">(SUMIFS(OFFSET([2]掉落汇总!$C$2:$C$871,,MATCH($B334,[2]掉落汇总!$D$1:$M$1)),[2]掉落汇总!$A$2:$A$871,J$1,[2]掉落汇总!$C$2:$C$871,$Q$1)+SUMIFS(OFFSET([2]掉落汇总!$C$2:$C$871,,MATCH($B334,[2]掉落汇总!$D$1:$M$1)),[2]掉落汇总!$A$2:$A$871,J$1,[2]掉落汇总!$C$2:$C$871,$Q$2)/$Q$3)*宝箱投放计算!I334</f>
        <v>0</v>
      </c>
      <c r="K334">
        <f ca="1">(SUMIFS(OFFSET([2]掉落汇总!$C$2:$C$871,,MATCH($B334,[2]掉落汇总!$D$1:$M$1)),[2]掉落汇总!$A$2:$A$871,K$1,[2]掉落汇总!$C$2:$C$871,$Q$1)+SUMIFS(OFFSET([2]掉落汇总!$C$2:$C$871,,MATCH($B334,[2]掉落汇总!$D$1:$M$1)),[2]掉落汇总!$A$2:$A$871,K$1,[2]掉落汇总!$C$2:$C$871,$Q$2)/$Q$3)*宝箱投放计算!J334</f>
        <v>0</v>
      </c>
      <c r="L334">
        <f ca="1">(SUMIFS(OFFSET([2]掉落汇总!$C$2:$C$871,,MATCH($B334,[2]掉落汇总!$D$1:$M$1)),[2]掉落汇总!$A$2:$A$871,L$1,[2]掉落汇总!$C$2:$C$871,$Q$1)+SUMIFS(OFFSET([2]掉落汇总!$C$2:$C$871,,MATCH($B334,[2]掉落汇总!$D$1:$M$1)),[2]掉落汇总!$A$2:$A$871,L$1,[2]掉落汇总!$C$2:$C$871,$Q$2)/$Q$3)*宝箱投放计算!K334</f>
        <v>0.14863748967795209</v>
      </c>
      <c r="M334">
        <f ca="1">(SUMIFS(OFFSET([2]掉落汇总!$C$2:$C$871,,MATCH($B334,[2]掉落汇总!$D$1:$M$1)),[2]掉落汇总!$A$2:$A$871,M$1,[2]掉落汇总!$C$2:$C$871,$Q$1)+SUMIFS(OFFSET([2]掉落汇总!$C$2:$C$871,,MATCH($B334,[2]掉落汇总!$D$1:$M$1)),[2]掉落汇总!$A$2:$A$871,M$1,[2]掉落汇总!$C$2:$C$871,$Q$2)/$Q$3)*宝箱投放计算!L334</f>
        <v>0.14714469228074273</v>
      </c>
      <c r="N334">
        <f ca="1">(SUMIFS(OFFSET([2]掉落汇总!$C$2:$C$871,,MATCH($B334,[2]掉落汇总!$D$1:$M$1)),[2]掉落汇总!$A$2:$A$871,N$1,[2]掉落汇总!$C$2:$C$871,$Q$1)+SUMIFS(OFFSET([2]掉落汇总!$C$2:$C$871,,MATCH($B334,[2]掉落汇总!$D$1:$M$1)),[2]掉落汇总!$A$2:$A$871,N$1,[2]掉落汇总!$C$2:$C$871,$Q$2)/$Q$3)*宝箱投放计算!M334</f>
        <v>3.9341037619867215E-2</v>
      </c>
      <c r="O334">
        <f ca="1">(SUMIFS(OFFSET([2]掉落汇总!$C$2:$C$871,,MATCH($B334,[2]掉落汇总!$D$1:$M$1)),[2]掉落汇总!$A$2:$A$871,O$1,[2]掉落汇总!$C$2:$C$871,$Q$1)+SUMIFS(OFFSET([2]掉落汇总!$C$2:$C$871,,MATCH($B334,[2]掉落汇总!$D$1:$M$1)),[2]掉落汇总!$A$2:$A$871,O$1,[2]掉落汇总!$C$2:$C$871,$Q$2)/$Q$3)*宝箱投放计算!N334</f>
        <v>8.2982769549933721E-2</v>
      </c>
    </row>
    <row r="335" spans="1:15" x14ac:dyDescent="0.2">
      <c r="A335">
        <f>玩家成长时间线!A335</f>
        <v>334</v>
      </c>
      <c r="B335">
        <f>玩家成长时间线!B335</f>
        <v>10</v>
      </c>
      <c r="C335">
        <f ca="1">SUM($D$2:D335)</f>
        <v>819.61787092843963</v>
      </c>
      <c r="D335">
        <f t="shared" ca="1" si="5"/>
        <v>1.4758630496845395</v>
      </c>
      <c r="E335">
        <f ca="1">(SUMIFS(OFFSET([2]掉落汇总!$C$2:$C$871,,MATCH($B335,[2]掉落汇总!$D$1:$M$1)),[2]掉落汇总!$A$2:$A$871,E$1,[2]掉落汇总!$C$2:$C$871,$Q$1)+SUMIFS(OFFSET([2]掉落汇总!$C$2:$C$871,,MATCH($B335,[2]掉落汇总!$D$1:$M$1)),[2]掉落汇总!$A$2:$A$871,E$1,[2]掉落汇总!$C$2:$C$871,$Q$2)/$Q$3)*宝箱投放计算!D335</f>
        <v>0.43813571804313511</v>
      </c>
      <c r="F335">
        <f ca="1">(SUMIFS(OFFSET([2]掉落汇总!$C$2:$C$871,,MATCH($B335,[2]掉落汇总!$D$1:$M$1)),[2]掉落汇总!$A$2:$A$871,F$1,[2]掉落汇总!$C$2:$C$871,$Q$1)+SUMIFS(OFFSET([2]掉落汇总!$C$2:$C$871,,MATCH($B335,[2]掉落汇总!$D$1:$M$1)),[2]掉落汇总!$A$2:$A$871,F$1,[2]掉落汇总!$C$2:$C$871,$Q$2)/$Q$3)*宝箱投放计算!E335</f>
        <v>0.61962134251290868</v>
      </c>
      <c r="G335">
        <f ca="1">(SUMIFS(OFFSET([2]掉落汇总!$C$2:$C$871,,MATCH($B335,[2]掉落汇总!$D$1:$M$1)),[2]掉落汇总!$A$2:$A$871,G$1,[2]掉落汇总!$C$2:$C$871,$Q$1)+SUMIFS(OFFSET([2]掉落汇总!$C$2:$C$871,,MATCH($B335,[2]掉落汇总!$D$1:$M$1)),[2]掉落汇总!$A$2:$A$871,G$1,[2]掉落汇总!$C$2:$C$871,$Q$2)/$Q$3)*宝箱投放计算!F335</f>
        <v>0</v>
      </c>
      <c r="H335">
        <f ca="1">(SUMIFS(OFFSET([2]掉落汇总!$C$2:$C$871,,MATCH($B335,[2]掉落汇总!$D$1:$M$1)),[2]掉落汇总!$A$2:$A$871,H$1,[2]掉落汇总!$C$2:$C$871,$Q$1)+SUMIFS(OFFSET([2]掉落汇总!$C$2:$C$871,,MATCH($B335,[2]掉落汇总!$D$1:$M$1)),[2]掉落汇总!$A$2:$A$871,H$1,[2]掉落汇总!$C$2:$C$871,$Q$2)/$Q$3)*宝箱投放计算!G335</f>
        <v>0</v>
      </c>
      <c r="I335">
        <f ca="1">(SUMIFS(OFFSET([2]掉落汇总!$C$2:$C$871,,MATCH($B335,[2]掉落汇总!$D$1:$M$1)),[2]掉落汇总!$A$2:$A$871,I$1,[2]掉落汇总!$C$2:$C$871,$Q$1)+SUMIFS(OFFSET([2]掉落汇总!$C$2:$C$871,,MATCH($B335,[2]掉落汇总!$D$1:$M$1)),[2]掉落汇总!$A$2:$A$871,I$1,[2]掉落汇总!$C$2:$C$871,$Q$2)/$Q$3)*宝箱投放计算!H335</f>
        <v>0</v>
      </c>
      <c r="J335">
        <f ca="1">(SUMIFS(OFFSET([2]掉落汇总!$C$2:$C$871,,MATCH($B335,[2]掉落汇总!$D$1:$M$1)),[2]掉落汇总!$A$2:$A$871,J$1,[2]掉落汇总!$C$2:$C$871,$Q$1)+SUMIFS(OFFSET([2]掉落汇总!$C$2:$C$871,,MATCH($B335,[2]掉落汇总!$D$1:$M$1)),[2]掉落汇总!$A$2:$A$871,J$1,[2]掉落汇总!$C$2:$C$871,$Q$2)/$Q$3)*宝箱投放计算!I335</f>
        <v>0</v>
      </c>
      <c r="K335">
        <f ca="1">(SUMIFS(OFFSET([2]掉落汇总!$C$2:$C$871,,MATCH($B335,[2]掉落汇总!$D$1:$M$1)),[2]掉落汇总!$A$2:$A$871,K$1,[2]掉落汇总!$C$2:$C$871,$Q$1)+SUMIFS(OFFSET([2]掉落汇总!$C$2:$C$871,,MATCH($B335,[2]掉落汇总!$D$1:$M$1)),[2]掉落汇总!$A$2:$A$871,K$1,[2]掉落汇总!$C$2:$C$871,$Q$2)/$Q$3)*宝箱投放计算!J335</f>
        <v>0</v>
      </c>
      <c r="L335">
        <f ca="1">(SUMIFS(OFFSET([2]掉落汇总!$C$2:$C$871,,MATCH($B335,[2]掉落汇总!$D$1:$M$1)),[2]掉落汇总!$A$2:$A$871,L$1,[2]掉落汇总!$C$2:$C$871,$Q$1)+SUMIFS(OFFSET([2]掉落汇总!$C$2:$C$871,,MATCH($B335,[2]掉落汇总!$D$1:$M$1)),[2]掉落汇总!$A$2:$A$871,L$1,[2]掉落汇总!$C$2:$C$871,$Q$2)/$Q$3)*宝箱投放计算!K335</f>
        <v>0.14863748967795209</v>
      </c>
      <c r="M335">
        <f ca="1">(SUMIFS(OFFSET([2]掉落汇总!$C$2:$C$871,,MATCH($B335,[2]掉落汇总!$D$1:$M$1)),[2]掉落汇总!$A$2:$A$871,M$1,[2]掉落汇总!$C$2:$C$871,$Q$1)+SUMIFS(OFFSET([2]掉落汇总!$C$2:$C$871,,MATCH($B335,[2]掉落汇总!$D$1:$M$1)),[2]掉落汇总!$A$2:$A$871,M$1,[2]掉落汇总!$C$2:$C$871,$Q$2)/$Q$3)*宝箱投放计算!L335</f>
        <v>0.14714469228074273</v>
      </c>
      <c r="N335">
        <f ca="1">(SUMIFS(OFFSET([2]掉落汇总!$C$2:$C$871,,MATCH($B335,[2]掉落汇总!$D$1:$M$1)),[2]掉落汇总!$A$2:$A$871,N$1,[2]掉落汇总!$C$2:$C$871,$Q$1)+SUMIFS(OFFSET([2]掉落汇总!$C$2:$C$871,,MATCH($B335,[2]掉落汇总!$D$1:$M$1)),[2]掉落汇总!$A$2:$A$871,N$1,[2]掉落汇总!$C$2:$C$871,$Q$2)/$Q$3)*宝箱投放计算!M335</f>
        <v>3.9341037619867215E-2</v>
      </c>
      <c r="O335">
        <f ca="1">(SUMIFS(OFFSET([2]掉落汇总!$C$2:$C$871,,MATCH($B335,[2]掉落汇总!$D$1:$M$1)),[2]掉落汇总!$A$2:$A$871,O$1,[2]掉落汇总!$C$2:$C$871,$Q$1)+SUMIFS(OFFSET([2]掉落汇总!$C$2:$C$871,,MATCH($B335,[2]掉落汇总!$D$1:$M$1)),[2]掉落汇总!$A$2:$A$871,O$1,[2]掉落汇总!$C$2:$C$871,$Q$2)/$Q$3)*宝箱投放计算!N335</f>
        <v>8.2982769549933721E-2</v>
      </c>
    </row>
    <row r="336" spans="1:15" x14ac:dyDescent="0.2">
      <c r="A336">
        <f>玩家成长时间线!A336</f>
        <v>335</v>
      </c>
      <c r="B336">
        <f>玩家成长时间线!B336</f>
        <v>10</v>
      </c>
      <c r="C336">
        <f ca="1">SUM($D$2:D336)</f>
        <v>821.07858405702996</v>
      </c>
      <c r="D336">
        <f t="shared" ca="1" si="5"/>
        <v>1.4607131285903785</v>
      </c>
      <c r="E336">
        <f ca="1">(SUMIFS(OFFSET([2]掉落汇总!$C$2:$C$871,,MATCH($B336,[2]掉落汇总!$D$1:$M$1)),[2]掉落汇总!$A$2:$A$871,E$1,[2]掉落汇总!$C$2:$C$871,$Q$1)+SUMIFS(OFFSET([2]掉落汇总!$C$2:$C$871,,MATCH($B336,[2]掉落汇总!$D$1:$M$1)),[2]掉落汇总!$A$2:$A$871,E$1,[2]掉落汇总!$C$2:$C$871,$Q$2)/$Q$3)*宝箱投放计算!D336</f>
        <v>0.4229857969489742</v>
      </c>
      <c r="F336">
        <f ca="1">(SUMIFS(OFFSET([2]掉落汇总!$C$2:$C$871,,MATCH($B336,[2]掉落汇总!$D$1:$M$1)),[2]掉落汇总!$A$2:$A$871,F$1,[2]掉落汇总!$C$2:$C$871,$Q$1)+SUMIFS(OFFSET([2]掉落汇总!$C$2:$C$871,,MATCH($B336,[2]掉落汇总!$D$1:$M$1)),[2]掉落汇总!$A$2:$A$871,F$1,[2]掉落汇总!$C$2:$C$871,$Q$2)/$Q$3)*宝箱投放计算!E336</f>
        <v>0.61962134251290868</v>
      </c>
      <c r="G336">
        <f ca="1">(SUMIFS(OFFSET([2]掉落汇总!$C$2:$C$871,,MATCH($B336,[2]掉落汇总!$D$1:$M$1)),[2]掉落汇总!$A$2:$A$871,G$1,[2]掉落汇总!$C$2:$C$871,$Q$1)+SUMIFS(OFFSET([2]掉落汇总!$C$2:$C$871,,MATCH($B336,[2]掉落汇总!$D$1:$M$1)),[2]掉落汇总!$A$2:$A$871,G$1,[2]掉落汇总!$C$2:$C$871,$Q$2)/$Q$3)*宝箱投放计算!F336</f>
        <v>0</v>
      </c>
      <c r="H336">
        <f ca="1">(SUMIFS(OFFSET([2]掉落汇总!$C$2:$C$871,,MATCH($B336,[2]掉落汇总!$D$1:$M$1)),[2]掉落汇总!$A$2:$A$871,H$1,[2]掉落汇总!$C$2:$C$871,$Q$1)+SUMIFS(OFFSET([2]掉落汇总!$C$2:$C$871,,MATCH($B336,[2]掉落汇总!$D$1:$M$1)),[2]掉落汇总!$A$2:$A$871,H$1,[2]掉落汇总!$C$2:$C$871,$Q$2)/$Q$3)*宝箱投放计算!G336</f>
        <v>0</v>
      </c>
      <c r="I336">
        <f ca="1">(SUMIFS(OFFSET([2]掉落汇总!$C$2:$C$871,,MATCH($B336,[2]掉落汇总!$D$1:$M$1)),[2]掉落汇总!$A$2:$A$871,I$1,[2]掉落汇总!$C$2:$C$871,$Q$1)+SUMIFS(OFFSET([2]掉落汇总!$C$2:$C$871,,MATCH($B336,[2]掉落汇总!$D$1:$M$1)),[2]掉落汇总!$A$2:$A$871,I$1,[2]掉落汇总!$C$2:$C$871,$Q$2)/$Q$3)*宝箱投放计算!H336</f>
        <v>0</v>
      </c>
      <c r="J336">
        <f ca="1">(SUMIFS(OFFSET([2]掉落汇总!$C$2:$C$871,,MATCH($B336,[2]掉落汇总!$D$1:$M$1)),[2]掉落汇总!$A$2:$A$871,J$1,[2]掉落汇总!$C$2:$C$871,$Q$1)+SUMIFS(OFFSET([2]掉落汇总!$C$2:$C$871,,MATCH($B336,[2]掉落汇总!$D$1:$M$1)),[2]掉落汇总!$A$2:$A$871,J$1,[2]掉落汇总!$C$2:$C$871,$Q$2)/$Q$3)*宝箱投放计算!I336</f>
        <v>0</v>
      </c>
      <c r="K336">
        <f ca="1">(SUMIFS(OFFSET([2]掉落汇总!$C$2:$C$871,,MATCH($B336,[2]掉落汇总!$D$1:$M$1)),[2]掉落汇总!$A$2:$A$871,K$1,[2]掉落汇总!$C$2:$C$871,$Q$1)+SUMIFS(OFFSET([2]掉落汇总!$C$2:$C$871,,MATCH($B336,[2]掉落汇总!$D$1:$M$1)),[2]掉落汇总!$A$2:$A$871,K$1,[2]掉落汇总!$C$2:$C$871,$Q$2)/$Q$3)*宝箱投放计算!J336</f>
        <v>0</v>
      </c>
      <c r="L336">
        <f ca="1">(SUMIFS(OFFSET([2]掉落汇总!$C$2:$C$871,,MATCH($B336,[2]掉落汇总!$D$1:$M$1)),[2]掉落汇总!$A$2:$A$871,L$1,[2]掉落汇总!$C$2:$C$871,$Q$1)+SUMIFS(OFFSET([2]掉落汇总!$C$2:$C$871,,MATCH($B336,[2]掉落汇总!$D$1:$M$1)),[2]掉落汇总!$A$2:$A$871,L$1,[2]掉落汇总!$C$2:$C$871,$Q$2)/$Q$3)*宝箱投放计算!K336</f>
        <v>0.14863748967795209</v>
      </c>
      <c r="M336">
        <f ca="1">(SUMIFS(OFFSET([2]掉落汇总!$C$2:$C$871,,MATCH($B336,[2]掉落汇总!$D$1:$M$1)),[2]掉落汇总!$A$2:$A$871,M$1,[2]掉落汇总!$C$2:$C$871,$Q$1)+SUMIFS(OFFSET([2]掉落汇总!$C$2:$C$871,,MATCH($B336,[2]掉落汇总!$D$1:$M$1)),[2]掉落汇总!$A$2:$A$871,M$1,[2]掉落汇总!$C$2:$C$871,$Q$2)/$Q$3)*宝箱投放计算!L336</f>
        <v>0.14714469228074273</v>
      </c>
      <c r="N336">
        <f ca="1">(SUMIFS(OFFSET([2]掉落汇总!$C$2:$C$871,,MATCH($B336,[2]掉落汇总!$D$1:$M$1)),[2]掉落汇总!$A$2:$A$871,N$1,[2]掉落汇总!$C$2:$C$871,$Q$1)+SUMIFS(OFFSET([2]掉落汇总!$C$2:$C$871,,MATCH($B336,[2]掉落汇总!$D$1:$M$1)),[2]掉落汇总!$A$2:$A$871,N$1,[2]掉落汇总!$C$2:$C$871,$Q$2)/$Q$3)*宝箱投放计算!M336</f>
        <v>3.9341037619867215E-2</v>
      </c>
      <c r="O336">
        <f ca="1">(SUMIFS(OFFSET([2]掉落汇总!$C$2:$C$871,,MATCH($B336,[2]掉落汇总!$D$1:$M$1)),[2]掉落汇总!$A$2:$A$871,O$1,[2]掉落汇总!$C$2:$C$871,$Q$1)+SUMIFS(OFFSET([2]掉落汇总!$C$2:$C$871,,MATCH($B336,[2]掉落汇总!$D$1:$M$1)),[2]掉落汇总!$A$2:$A$871,O$1,[2]掉落汇总!$C$2:$C$871,$Q$2)/$Q$3)*宝箱投放计算!N336</f>
        <v>8.2982769549933721E-2</v>
      </c>
    </row>
    <row r="337" spans="1:15" x14ac:dyDescent="0.2">
      <c r="A337">
        <f>玩家成长时间线!A337</f>
        <v>336</v>
      </c>
      <c r="B337">
        <f>玩家成长时间线!B337</f>
        <v>8</v>
      </c>
      <c r="C337">
        <f ca="1">SUM($D$2:D337)</f>
        <v>823.44807081413421</v>
      </c>
      <c r="D337">
        <f t="shared" ca="1" si="5"/>
        <v>2.3694867571042986</v>
      </c>
      <c r="E337">
        <f ca="1">(SUMIFS(OFFSET([2]掉落汇总!$C$2:$C$871,,MATCH($B337,[2]掉落汇总!$D$1:$M$1)),[2]掉落汇总!$A$2:$A$871,E$1,[2]掉落汇总!$C$2:$C$871,$Q$1)+SUMIFS(OFFSET([2]掉落汇总!$C$2:$C$871,,MATCH($B337,[2]掉落汇总!$D$1:$M$1)),[2]掉落汇总!$A$2:$A$871,E$1,[2]掉落汇总!$C$2:$C$871,$Q$2)/$Q$3)*宝箱投放计算!D337</f>
        <v>0.43663846153846153</v>
      </c>
      <c r="F337">
        <f ca="1">(SUMIFS(OFFSET([2]掉落汇总!$C$2:$C$871,,MATCH($B337,[2]掉落汇总!$D$1:$M$1)),[2]掉落汇总!$A$2:$A$871,F$1,[2]掉落汇总!$C$2:$C$871,$Q$1)+SUMIFS(OFFSET([2]掉落汇总!$C$2:$C$871,,MATCH($B337,[2]掉落汇总!$D$1:$M$1)),[2]掉落汇总!$A$2:$A$871,F$1,[2]掉落汇总!$C$2:$C$871,$Q$2)/$Q$3)*宝箱投放计算!E337</f>
        <v>0.49569707401032698</v>
      </c>
      <c r="G337">
        <f ca="1">(SUMIFS(OFFSET([2]掉落汇总!$C$2:$C$871,,MATCH($B337,[2]掉落汇总!$D$1:$M$1)),[2]掉落汇总!$A$2:$A$871,G$1,[2]掉落汇总!$C$2:$C$871,$Q$1)+SUMIFS(OFFSET([2]掉落汇总!$C$2:$C$871,,MATCH($B337,[2]掉落汇总!$D$1:$M$1)),[2]掉落汇总!$A$2:$A$871,G$1,[2]掉落汇总!$C$2:$C$871,$Q$2)/$Q$3)*宝箱投放计算!F337</f>
        <v>1.0190452324270141</v>
      </c>
      <c r="H337">
        <f ca="1">(SUMIFS(OFFSET([2]掉落汇总!$C$2:$C$871,,MATCH($B337,[2]掉落汇总!$D$1:$M$1)),[2]掉落汇总!$A$2:$A$871,H$1,[2]掉落汇总!$C$2:$C$871,$Q$1)+SUMIFS(OFFSET([2]掉落汇总!$C$2:$C$871,,MATCH($B337,[2]掉落汇总!$D$1:$M$1)),[2]掉落汇总!$A$2:$A$871,H$1,[2]掉落汇总!$C$2:$C$871,$Q$2)/$Q$3)*宝箱投放计算!G337</f>
        <v>0</v>
      </c>
      <c r="I337">
        <f ca="1">(SUMIFS(OFFSET([2]掉落汇总!$C$2:$C$871,,MATCH($B337,[2]掉落汇总!$D$1:$M$1)),[2]掉落汇总!$A$2:$A$871,I$1,[2]掉落汇总!$C$2:$C$871,$Q$1)+SUMIFS(OFFSET([2]掉落汇总!$C$2:$C$871,,MATCH($B337,[2]掉落汇总!$D$1:$M$1)),[2]掉落汇总!$A$2:$A$871,I$1,[2]掉落汇总!$C$2:$C$871,$Q$2)/$Q$3)*宝箱投放计算!H337</f>
        <v>0</v>
      </c>
      <c r="J337">
        <f ca="1">(SUMIFS(OFFSET([2]掉落汇总!$C$2:$C$871,,MATCH($B337,[2]掉落汇总!$D$1:$M$1)),[2]掉落汇总!$A$2:$A$871,J$1,[2]掉落汇总!$C$2:$C$871,$Q$1)+SUMIFS(OFFSET([2]掉落汇总!$C$2:$C$871,,MATCH($B337,[2]掉落汇总!$D$1:$M$1)),[2]掉落汇总!$A$2:$A$871,J$1,[2]掉落汇总!$C$2:$C$871,$Q$2)/$Q$3)*宝箱投放计算!I337</f>
        <v>0</v>
      </c>
      <c r="K337">
        <f ca="1">(SUMIFS(OFFSET([2]掉落汇总!$C$2:$C$871,,MATCH($B337,[2]掉落汇总!$D$1:$M$1)),[2]掉落汇总!$A$2:$A$871,K$1,[2]掉落汇总!$C$2:$C$871,$Q$1)+SUMIFS(OFFSET([2]掉落汇总!$C$2:$C$871,,MATCH($B337,[2]掉落汇总!$D$1:$M$1)),[2]掉落汇总!$A$2:$A$871,K$1,[2]掉落汇总!$C$2:$C$871,$Q$2)/$Q$3)*宝箱投放计算!J337</f>
        <v>0</v>
      </c>
      <c r="L337">
        <f ca="1">(SUMIFS(OFFSET([2]掉落汇总!$C$2:$C$871,,MATCH($B337,[2]掉落汇总!$D$1:$M$1)),[2]掉落汇总!$A$2:$A$871,L$1,[2]掉落汇总!$C$2:$C$871,$Q$1)+SUMIFS(OFFSET([2]掉落汇总!$C$2:$C$871,,MATCH($B337,[2]掉落汇总!$D$1:$M$1)),[2]掉落汇总!$A$2:$A$871,L$1,[2]掉落汇总!$C$2:$C$871,$Q$2)/$Q$3)*宝箱投放计算!K337</f>
        <v>0.14863748967795209</v>
      </c>
      <c r="M337">
        <f ca="1">(SUMIFS(OFFSET([2]掉落汇总!$C$2:$C$871,,MATCH($B337,[2]掉落汇总!$D$1:$M$1)),[2]掉落汇总!$A$2:$A$871,M$1,[2]掉落汇总!$C$2:$C$871,$Q$1)+SUMIFS(OFFSET([2]掉落汇总!$C$2:$C$871,,MATCH($B337,[2]掉落汇总!$D$1:$M$1)),[2]掉落汇总!$A$2:$A$871,M$1,[2]掉落汇总!$C$2:$C$871,$Q$2)/$Q$3)*宝箱投放计算!L337</f>
        <v>0.14714469228074273</v>
      </c>
      <c r="N337">
        <f ca="1">(SUMIFS(OFFSET([2]掉落汇总!$C$2:$C$871,,MATCH($B337,[2]掉落汇总!$D$1:$M$1)),[2]掉落汇总!$A$2:$A$871,N$1,[2]掉落汇总!$C$2:$C$871,$Q$1)+SUMIFS(OFFSET([2]掉落汇总!$C$2:$C$871,,MATCH($B337,[2]掉落汇总!$D$1:$M$1)),[2]掉落汇总!$A$2:$A$871,N$1,[2]掉落汇总!$C$2:$C$871,$Q$2)/$Q$3)*宝箱投放计算!M337</f>
        <v>3.9341037619867215E-2</v>
      </c>
      <c r="O337">
        <f ca="1">(SUMIFS(OFFSET([2]掉落汇总!$C$2:$C$871,,MATCH($B337,[2]掉落汇总!$D$1:$M$1)),[2]掉落汇总!$A$2:$A$871,O$1,[2]掉落汇总!$C$2:$C$871,$Q$1)+SUMIFS(OFFSET([2]掉落汇总!$C$2:$C$871,,MATCH($B337,[2]掉落汇总!$D$1:$M$1)),[2]掉落汇总!$A$2:$A$871,O$1,[2]掉落汇总!$C$2:$C$871,$Q$2)/$Q$3)*宝箱投放计算!N337</f>
        <v>8.2982769549933721E-2</v>
      </c>
    </row>
    <row r="338" spans="1:15" x14ac:dyDescent="0.2">
      <c r="A338">
        <f>玩家成长时间线!A338</f>
        <v>337</v>
      </c>
      <c r="B338">
        <f>玩家成长时间线!B338</f>
        <v>8</v>
      </c>
      <c r="C338">
        <f ca="1">SUM($D$2:D338)</f>
        <v>824.75178156958077</v>
      </c>
      <c r="D338">
        <f t="shared" ca="1" si="5"/>
        <v>1.303710755446515</v>
      </c>
      <c r="E338">
        <f ca="1">(SUMIFS(OFFSET([2]掉落汇总!$C$2:$C$871,,MATCH($B338,[2]掉落汇总!$D$1:$M$1)),[2]掉落汇总!$A$2:$A$871,E$1,[2]掉落汇总!$C$2:$C$871,$Q$1)+SUMIFS(OFFSET([2]掉落汇总!$C$2:$C$871,,MATCH($B338,[2]掉落汇总!$D$1:$M$1)),[2]掉落汇总!$A$2:$A$871,E$1,[2]掉落汇总!$C$2:$C$871,$Q$2)/$Q$3)*宝箱投放计算!D338</f>
        <v>0.38990769230769234</v>
      </c>
      <c r="F338">
        <f ca="1">(SUMIFS(OFFSET([2]掉落汇总!$C$2:$C$871,,MATCH($B338,[2]掉落汇总!$D$1:$M$1)),[2]掉落汇总!$A$2:$A$871,F$1,[2]掉落汇总!$C$2:$C$871,$Q$1)+SUMIFS(OFFSET([2]掉落汇总!$C$2:$C$871,,MATCH($B338,[2]掉落汇总!$D$1:$M$1)),[2]掉落汇总!$A$2:$A$871,F$1,[2]掉落汇总!$C$2:$C$871,$Q$2)/$Q$3)*宝箱投放计算!E338</f>
        <v>0.49569707401032698</v>
      </c>
      <c r="G338">
        <f ca="1">(SUMIFS(OFFSET([2]掉落汇总!$C$2:$C$871,,MATCH($B338,[2]掉落汇总!$D$1:$M$1)),[2]掉落汇总!$A$2:$A$871,G$1,[2]掉落汇总!$C$2:$C$871,$Q$1)+SUMIFS(OFFSET([2]掉落汇总!$C$2:$C$871,,MATCH($B338,[2]掉落汇总!$D$1:$M$1)),[2]掉落汇总!$A$2:$A$871,G$1,[2]掉落汇总!$C$2:$C$871,$Q$2)/$Q$3)*宝箱投放计算!F338</f>
        <v>0</v>
      </c>
      <c r="H338">
        <f ca="1">(SUMIFS(OFFSET([2]掉落汇总!$C$2:$C$871,,MATCH($B338,[2]掉落汇总!$D$1:$M$1)),[2]掉落汇总!$A$2:$A$871,H$1,[2]掉落汇总!$C$2:$C$871,$Q$1)+SUMIFS(OFFSET([2]掉落汇总!$C$2:$C$871,,MATCH($B338,[2]掉落汇总!$D$1:$M$1)),[2]掉落汇总!$A$2:$A$871,H$1,[2]掉落汇总!$C$2:$C$871,$Q$2)/$Q$3)*宝箱投放计算!G338</f>
        <v>0</v>
      </c>
      <c r="I338">
        <f ca="1">(SUMIFS(OFFSET([2]掉落汇总!$C$2:$C$871,,MATCH($B338,[2]掉落汇总!$D$1:$M$1)),[2]掉落汇总!$A$2:$A$871,I$1,[2]掉落汇总!$C$2:$C$871,$Q$1)+SUMIFS(OFFSET([2]掉落汇总!$C$2:$C$871,,MATCH($B338,[2]掉落汇总!$D$1:$M$1)),[2]掉落汇总!$A$2:$A$871,I$1,[2]掉落汇总!$C$2:$C$871,$Q$2)/$Q$3)*宝箱投放计算!H338</f>
        <v>0</v>
      </c>
      <c r="J338">
        <f ca="1">(SUMIFS(OFFSET([2]掉落汇总!$C$2:$C$871,,MATCH($B338,[2]掉落汇总!$D$1:$M$1)),[2]掉落汇总!$A$2:$A$871,J$1,[2]掉落汇总!$C$2:$C$871,$Q$1)+SUMIFS(OFFSET([2]掉落汇总!$C$2:$C$871,,MATCH($B338,[2]掉落汇总!$D$1:$M$1)),[2]掉落汇总!$A$2:$A$871,J$1,[2]掉落汇总!$C$2:$C$871,$Q$2)/$Q$3)*宝箱投放计算!I338</f>
        <v>0</v>
      </c>
      <c r="K338">
        <f ca="1">(SUMIFS(OFFSET([2]掉落汇总!$C$2:$C$871,,MATCH($B338,[2]掉落汇总!$D$1:$M$1)),[2]掉落汇总!$A$2:$A$871,K$1,[2]掉落汇总!$C$2:$C$871,$Q$1)+SUMIFS(OFFSET([2]掉落汇总!$C$2:$C$871,,MATCH($B338,[2]掉落汇总!$D$1:$M$1)),[2]掉落汇总!$A$2:$A$871,K$1,[2]掉落汇总!$C$2:$C$871,$Q$2)/$Q$3)*宝箱投放计算!J338</f>
        <v>0</v>
      </c>
      <c r="L338">
        <f ca="1">(SUMIFS(OFFSET([2]掉落汇总!$C$2:$C$871,,MATCH($B338,[2]掉落汇总!$D$1:$M$1)),[2]掉落汇总!$A$2:$A$871,L$1,[2]掉落汇总!$C$2:$C$871,$Q$1)+SUMIFS(OFFSET([2]掉落汇总!$C$2:$C$871,,MATCH($B338,[2]掉落汇总!$D$1:$M$1)),[2]掉落汇总!$A$2:$A$871,L$1,[2]掉落汇总!$C$2:$C$871,$Q$2)/$Q$3)*宝箱投放计算!K338</f>
        <v>0.14863748967795209</v>
      </c>
      <c r="M338">
        <f ca="1">(SUMIFS(OFFSET([2]掉落汇总!$C$2:$C$871,,MATCH($B338,[2]掉落汇总!$D$1:$M$1)),[2]掉落汇总!$A$2:$A$871,M$1,[2]掉落汇总!$C$2:$C$871,$Q$1)+SUMIFS(OFFSET([2]掉落汇总!$C$2:$C$871,,MATCH($B338,[2]掉落汇总!$D$1:$M$1)),[2]掉落汇总!$A$2:$A$871,M$1,[2]掉落汇总!$C$2:$C$871,$Q$2)/$Q$3)*宝箱投放计算!L338</f>
        <v>0.14714469228074273</v>
      </c>
      <c r="N338">
        <f ca="1">(SUMIFS(OFFSET([2]掉落汇总!$C$2:$C$871,,MATCH($B338,[2]掉落汇总!$D$1:$M$1)),[2]掉落汇总!$A$2:$A$871,N$1,[2]掉落汇总!$C$2:$C$871,$Q$1)+SUMIFS(OFFSET([2]掉落汇总!$C$2:$C$871,,MATCH($B338,[2]掉落汇总!$D$1:$M$1)),[2]掉落汇总!$A$2:$A$871,N$1,[2]掉落汇总!$C$2:$C$871,$Q$2)/$Q$3)*宝箱投放计算!M338</f>
        <v>3.9341037619867215E-2</v>
      </c>
      <c r="O338">
        <f ca="1">(SUMIFS(OFFSET([2]掉落汇总!$C$2:$C$871,,MATCH($B338,[2]掉落汇总!$D$1:$M$1)),[2]掉落汇总!$A$2:$A$871,O$1,[2]掉落汇总!$C$2:$C$871,$Q$1)+SUMIFS(OFFSET([2]掉落汇总!$C$2:$C$871,,MATCH($B338,[2]掉落汇总!$D$1:$M$1)),[2]掉落汇总!$A$2:$A$871,O$1,[2]掉落汇总!$C$2:$C$871,$Q$2)/$Q$3)*宝箱投放计算!N338</f>
        <v>8.2982769549933721E-2</v>
      </c>
    </row>
    <row r="339" spans="1:15" x14ac:dyDescent="0.2">
      <c r="A339">
        <f>玩家成长时间线!A339</f>
        <v>338</v>
      </c>
      <c r="B339">
        <f>玩家成长时间线!B339</f>
        <v>8</v>
      </c>
      <c r="C339">
        <f ca="1">SUM($D$2:D339)</f>
        <v>826.06587694041195</v>
      </c>
      <c r="D339">
        <f t="shared" ca="1" si="5"/>
        <v>1.3140953708311305</v>
      </c>
      <c r="E339">
        <f ca="1">(SUMIFS(OFFSET([2]掉落汇总!$C$2:$C$871,,MATCH($B339,[2]掉落汇总!$D$1:$M$1)),[2]掉落汇总!$A$2:$A$871,E$1,[2]掉落汇总!$C$2:$C$871,$Q$1)+SUMIFS(OFFSET([2]掉落汇总!$C$2:$C$871,,MATCH($B339,[2]掉落汇总!$D$1:$M$1)),[2]掉落汇总!$A$2:$A$871,E$1,[2]掉落汇总!$C$2:$C$871,$Q$2)/$Q$3)*宝箱投放计算!D339</f>
        <v>0.40029230769230773</v>
      </c>
      <c r="F339">
        <f ca="1">(SUMIFS(OFFSET([2]掉落汇总!$C$2:$C$871,,MATCH($B339,[2]掉落汇总!$D$1:$M$1)),[2]掉落汇总!$A$2:$A$871,F$1,[2]掉落汇总!$C$2:$C$871,$Q$1)+SUMIFS(OFFSET([2]掉落汇总!$C$2:$C$871,,MATCH($B339,[2]掉落汇总!$D$1:$M$1)),[2]掉落汇总!$A$2:$A$871,F$1,[2]掉落汇总!$C$2:$C$871,$Q$2)/$Q$3)*宝箱投放计算!E339</f>
        <v>0.49569707401032698</v>
      </c>
      <c r="G339">
        <f ca="1">(SUMIFS(OFFSET([2]掉落汇总!$C$2:$C$871,,MATCH($B339,[2]掉落汇总!$D$1:$M$1)),[2]掉落汇总!$A$2:$A$871,G$1,[2]掉落汇总!$C$2:$C$871,$Q$1)+SUMIFS(OFFSET([2]掉落汇总!$C$2:$C$871,,MATCH($B339,[2]掉落汇总!$D$1:$M$1)),[2]掉落汇总!$A$2:$A$871,G$1,[2]掉落汇总!$C$2:$C$871,$Q$2)/$Q$3)*宝箱投放计算!F339</f>
        <v>0</v>
      </c>
      <c r="H339">
        <f ca="1">(SUMIFS(OFFSET([2]掉落汇总!$C$2:$C$871,,MATCH($B339,[2]掉落汇总!$D$1:$M$1)),[2]掉落汇总!$A$2:$A$871,H$1,[2]掉落汇总!$C$2:$C$871,$Q$1)+SUMIFS(OFFSET([2]掉落汇总!$C$2:$C$871,,MATCH($B339,[2]掉落汇总!$D$1:$M$1)),[2]掉落汇总!$A$2:$A$871,H$1,[2]掉落汇总!$C$2:$C$871,$Q$2)/$Q$3)*宝箱投放计算!G339</f>
        <v>0</v>
      </c>
      <c r="I339">
        <f ca="1">(SUMIFS(OFFSET([2]掉落汇总!$C$2:$C$871,,MATCH($B339,[2]掉落汇总!$D$1:$M$1)),[2]掉落汇总!$A$2:$A$871,I$1,[2]掉落汇总!$C$2:$C$871,$Q$1)+SUMIFS(OFFSET([2]掉落汇总!$C$2:$C$871,,MATCH($B339,[2]掉落汇总!$D$1:$M$1)),[2]掉落汇总!$A$2:$A$871,I$1,[2]掉落汇总!$C$2:$C$871,$Q$2)/$Q$3)*宝箱投放计算!H339</f>
        <v>0</v>
      </c>
      <c r="J339">
        <f ca="1">(SUMIFS(OFFSET([2]掉落汇总!$C$2:$C$871,,MATCH($B339,[2]掉落汇总!$D$1:$M$1)),[2]掉落汇总!$A$2:$A$871,J$1,[2]掉落汇总!$C$2:$C$871,$Q$1)+SUMIFS(OFFSET([2]掉落汇总!$C$2:$C$871,,MATCH($B339,[2]掉落汇总!$D$1:$M$1)),[2]掉落汇总!$A$2:$A$871,J$1,[2]掉落汇总!$C$2:$C$871,$Q$2)/$Q$3)*宝箱投放计算!I339</f>
        <v>0</v>
      </c>
      <c r="K339">
        <f ca="1">(SUMIFS(OFFSET([2]掉落汇总!$C$2:$C$871,,MATCH($B339,[2]掉落汇总!$D$1:$M$1)),[2]掉落汇总!$A$2:$A$871,K$1,[2]掉落汇总!$C$2:$C$871,$Q$1)+SUMIFS(OFFSET([2]掉落汇总!$C$2:$C$871,,MATCH($B339,[2]掉落汇总!$D$1:$M$1)),[2]掉落汇总!$A$2:$A$871,K$1,[2]掉落汇总!$C$2:$C$871,$Q$2)/$Q$3)*宝箱投放计算!J339</f>
        <v>0</v>
      </c>
      <c r="L339">
        <f ca="1">(SUMIFS(OFFSET([2]掉落汇总!$C$2:$C$871,,MATCH($B339,[2]掉落汇总!$D$1:$M$1)),[2]掉落汇总!$A$2:$A$871,L$1,[2]掉落汇总!$C$2:$C$871,$Q$1)+SUMIFS(OFFSET([2]掉落汇总!$C$2:$C$871,,MATCH($B339,[2]掉落汇总!$D$1:$M$1)),[2]掉落汇总!$A$2:$A$871,L$1,[2]掉落汇总!$C$2:$C$871,$Q$2)/$Q$3)*宝箱投放计算!K339</f>
        <v>0.14863748967795209</v>
      </c>
      <c r="M339">
        <f ca="1">(SUMIFS(OFFSET([2]掉落汇总!$C$2:$C$871,,MATCH($B339,[2]掉落汇总!$D$1:$M$1)),[2]掉落汇总!$A$2:$A$871,M$1,[2]掉落汇总!$C$2:$C$871,$Q$1)+SUMIFS(OFFSET([2]掉落汇总!$C$2:$C$871,,MATCH($B339,[2]掉落汇总!$D$1:$M$1)),[2]掉落汇总!$A$2:$A$871,M$1,[2]掉落汇总!$C$2:$C$871,$Q$2)/$Q$3)*宝箱投放计算!L339</f>
        <v>0.14714469228074273</v>
      </c>
      <c r="N339">
        <f ca="1">(SUMIFS(OFFSET([2]掉落汇总!$C$2:$C$871,,MATCH($B339,[2]掉落汇总!$D$1:$M$1)),[2]掉落汇总!$A$2:$A$871,N$1,[2]掉落汇总!$C$2:$C$871,$Q$1)+SUMIFS(OFFSET([2]掉落汇总!$C$2:$C$871,,MATCH($B339,[2]掉落汇总!$D$1:$M$1)),[2]掉落汇总!$A$2:$A$871,N$1,[2]掉落汇总!$C$2:$C$871,$Q$2)/$Q$3)*宝箱投放计算!M339</f>
        <v>3.9341037619867215E-2</v>
      </c>
      <c r="O339">
        <f ca="1">(SUMIFS(OFFSET([2]掉落汇总!$C$2:$C$871,,MATCH($B339,[2]掉落汇总!$D$1:$M$1)),[2]掉落汇总!$A$2:$A$871,O$1,[2]掉落汇总!$C$2:$C$871,$Q$1)+SUMIFS(OFFSET([2]掉落汇总!$C$2:$C$871,,MATCH($B339,[2]掉落汇总!$D$1:$M$1)),[2]掉落汇总!$A$2:$A$871,O$1,[2]掉落汇总!$C$2:$C$871,$Q$2)/$Q$3)*宝箱投放计算!N339</f>
        <v>8.2982769549933721E-2</v>
      </c>
    </row>
    <row r="340" spans="1:15" x14ac:dyDescent="0.2">
      <c r="A340">
        <f>玩家成长时间线!A340</f>
        <v>339</v>
      </c>
      <c r="B340">
        <f>玩家成长时间线!B340</f>
        <v>9</v>
      </c>
      <c r="C340">
        <f ca="1">SUM($D$2:D340)</f>
        <v>831.88372570913657</v>
      </c>
      <c r="D340">
        <f t="shared" ca="1" si="5"/>
        <v>5.8178487687245619</v>
      </c>
      <c r="E340">
        <f ca="1">(SUMIFS(OFFSET([2]掉落汇总!$C$2:$C$871,,MATCH($B340,[2]掉落汇总!$D$1:$M$1)),[2]掉落汇总!$A$2:$A$871,E$1,[2]掉落汇总!$C$2:$C$871,$Q$1)+SUMIFS(OFFSET([2]掉落汇总!$C$2:$C$871,,MATCH($B340,[2]掉落汇总!$D$1:$M$1)),[2]掉落汇总!$A$2:$A$871,E$1,[2]掉落汇总!$C$2:$C$871,$Q$2)/$Q$3)*宝箱投放计算!D340</f>
        <v>0.39656270447110142</v>
      </c>
      <c r="F340">
        <f ca="1">(SUMIFS(OFFSET([2]掉落汇总!$C$2:$C$871,,MATCH($B340,[2]掉落汇总!$D$1:$M$1)),[2]掉落汇总!$A$2:$A$871,F$1,[2]掉落汇总!$C$2:$C$871,$Q$1)+SUMIFS(OFFSET([2]掉落汇总!$C$2:$C$871,,MATCH($B340,[2]掉落汇总!$D$1:$M$1)),[2]掉落汇总!$A$2:$A$871,F$1,[2]掉落汇总!$C$2:$C$871,$Q$2)/$Q$3)*宝箱投放计算!E340</f>
        <v>0.61962134251290868</v>
      </c>
      <c r="G340">
        <f ca="1">(SUMIFS(OFFSET([2]掉落汇总!$C$2:$C$871,,MATCH($B340,[2]掉落汇总!$D$1:$M$1)),[2]掉落汇总!$A$2:$A$871,G$1,[2]掉落汇总!$C$2:$C$871,$Q$1)+SUMIFS(OFFSET([2]掉落汇总!$C$2:$C$871,,MATCH($B340,[2]掉落汇总!$D$1:$M$1)),[2]掉落汇总!$A$2:$A$871,G$1,[2]掉落汇总!$C$2:$C$871,$Q$2)/$Q$3)*宝箱投放计算!F340</f>
        <v>0</v>
      </c>
      <c r="H340">
        <f ca="1">(SUMIFS(OFFSET([2]掉落汇总!$C$2:$C$871,,MATCH($B340,[2]掉落汇总!$D$1:$M$1)),[2]掉落汇总!$A$2:$A$871,H$1,[2]掉落汇总!$C$2:$C$871,$Q$1)+SUMIFS(OFFSET([2]掉落汇总!$C$2:$C$871,,MATCH($B340,[2]掉落汇总!$D$1:$M$1)),[2]掉落汇总!$A$2:$A$871,H$1,[2]掉落汇总!$C$2:$C$871,$Q$2)/$Q$3)*宝箱投放计算!G340</f>
        <v>0</v>
      </c>
      <c r="I340">
        <f ca="1">(SUMIFS(OFFSET([2]掉落汇总!$C$2:$C$871,,MATCH($B340,[2]掉落汇总!$D$1:$M$1)),[2]掉落汇总!$A$2:$A$871,I$1,[2]掉落汇总!$C$2:$C$871,$Q$1)+SUMIFS(OFFSET([2]掉落汇总!$C$2:$C$871,,MATCH($B340,[2]掉落汇总!$D$1:$M$1)),[2]掉落汇总!$A$2:$A$871,I$1,[2]掉落汇总!$C$2:$C$871,$Q$2)/$Q$3)*宝箱投放计算!H340</f>
        <v>0.89605873261205571</v>
      </c>
      <c r="J340">
        <f ca="1">(SUMIFS(OFFSET([2]掉落汇总!$C$2:$C$871,,MATCH($B340,[2]掉落汇总!$D$1:$M$1)),[2]掉落汇总!$A$2:$A$871,J$1,[2]掉落汇总!$C$2:$C$871,$Q$1)+SUMIFS(OFFSET([2]掉落汇总!$C$2:$C$871,,MATCH($B340,[2]掉落汇总!$D$1:$M$1)),[2]掉落汇总!$A$2:$A$871,J$1,[2]掉落汇总!$C$2:$C$871,$Q$2)/$Q$3)*宝箱投放计算!I340</f>
        <v>3.4874999999999998</v>
      </c>
      <c r="K340">
        <f ca="1">(SUMIFS(OFFSET([2]掉落汇总!$C$2:$C$871,,MATCH($B340,[2]掉落汇总!$D$1:$M$1)),[2]掉落汇总!$A$2:$A$871,K$1,[2]掉落汇总!$C$2:$C$871,$Q$1)+SUMIFS(OFFSET([2]掉落汇总!$C$2:$C$871,,MATCH($B340,[2]掉落汇总!$D$1:$M$1)),[2]掉落汇总!$A$2:$A$871,K$1,[2]掉落汇总!$C$2:$C$871,$Q$2)/$Q$3)*宝箱投放计算!J340</f>
        <v>0</v>
      </c>
      <c r="L340">
        <f ca="1">(SUMIFS(OFFSET([2]掉落汇总!$C$2:$C$871,,MATCH($B340,[2]掉落汇总!$D$1:$M$1)),[2]掉落汇总!$A$2:$A$871,L$1,[2]掉落汇总!$C$2:$C$871,$Q$1)+SUMIFS(OFFSET([2]掉落汇总!$C$2:$C$871,,MATCH($B340,[2]掉落汇总!$D$1:$M$1)),[2]掉落汇总!$A$2:$A$871,L$1,[2]掉落汇总!$C$2:$C$871,$Q$2)/$Q$3)*宝箱投放计算!K340</f>
        <v>0.14863748967795209</v>
      </c>
      <c r="M340">
        <f ca="1">(SUMIFS(OFFSET([2]掉落汇总!$C$2:$C$871,,MATCH($B340,[2]掉落汇总!$D$1:$M$1)),[2]掉落汇总!$A$2:$A$871,M$1,[2]掉落汇总!$C$2:$C$871,$Q$1)+SUMIFS(OFFSET([2]掉落汇总!$C$2:$C$871,,MATCH($B340,[2]掉落汇总!$D$1:$M$1)),[2]掉落汇总!$A$2:$A$871,M$1,[2]掉落汇总!$C$2:$C$871,$Q$2)/$Q$3)*宝箱投放计算!L340</f>
        <v>0.14714469228074273</v>
      </c>
      <c r="N340">
        <f ca="1">(SUMIFS(OFFSET([2]掉落汇总!$C$2:$C$871,,MATCH($B340,[2]掉落汇总!$D$1:$M$1)),[2]掉落汇总!$A$2:$A$871,N$1,[2]掉落汇总!$C$2:$C$871,$Q$1)+SUMIFS(OFFSET([2]掉落汇总!$C$2:$C$871,,MATCH($B340,[2]掉落汇总!$D$1:$M$1)),[2]掉落汇总!$A$2:$A$871,N$1,[2]掉落汇总!$C$2:$C$871,$Q$2)/$Q$3)*宝箱投放计算!M340</f>
        <v>3.9341037619867215E-2</v>
      </c>
      <c r="O340">
        <f ca="1">(SUMIFS(OFFSET([2]掉落汇总!$C$2:$C$871,,MATCH($B340,[2]掉落汇总!$D$1:$M$1)),[2]掉落汇总!$A$2:$A$871,O$1,[2]掉落汇总!$C$2:$C$871,$Q$1)+SUMIFS(OFFSET([2]掉落汇总!$C$2:$C$871,,MATCH($B340,[2]掉落汇总!$D$1:$M$1)),[2]掉落汇总!$A$2:$A$871,O$1,[2]掉落汇总!$C$2:$C$871,$Q$2)/$Q$3)*宝箱投放计算!N340</f>
        <v>8.2982769549933721E-2</v>
      </c>
    </row>
    <row r="341" spans="1:15" x14ac:dyDescent="0.2">
      <c r="A341">
        <f>玩家成长时间线!A341</f>
        <v>340</v>
      </c>
      <c r="B341">
        <f>玩家成长时间线!B341</f>
        <v>9</v>
      </c>
      <c r="C341">
        <f ca="1">SUM($D$2:D341)</f>
        <v>833.31976056531448</v>
      </c>
      <c r="D341">
        <f t="shared" ca="1" si="5"/>
        <v>1.4360348561779366</v>
      </c>
      <c r="E341">
        <f ca="1">(SUMIFS(OFFSET([2]掉落汇总!$C$2:$C$871,,MATCH($B341,[2]掉落汇总!$D$1:$M$1)),[2]掉落汇总!$A$2:$A$871,E$1,[2]掉落汇总!$C$2:$C$871,$Q$1)+SUMIFS(OFFSET([2]掉落汇总!$C$2:$C$871,,MATCH($B341,[2]掉落汇总!$D$1:$M$1)),[2]掉落汇总!$A$2:$A$871,E$1,[2]掉落汇总!$C$2:$C$871,$Q$2)/$Q$3)*宝箱投放计算!D341</f>
        <v>0.39830752453653218</v>
      </c>
      <c r="F341">
        <f ca="1">(SUMIFS(OFFSET([2]掉落汇总!$C$2:$C$871,,MATCH($B341,[2]掉落汇总!$D$1:$M$1)),[2]掉落汇总!$A$2:$A$871,F$1,[2]掉落汇总!$C$2:$C$871,$Q$1)+SUMIFS(OFFSET([2]掉落汇总!$C$2:$C$871,,MATCH($B341,[2]掉落汇总!$D$1:$M$1)),[2]掉落汇总!$A$2:$A$871,F$1,[2]掉落汇总!$C$2:$C$871,$Q$2)/$Q$3)*宝箱投放计算!E341</f>
        <v>0.61962134251290868</v>
      </c>
      <c r="G341">
        <f ca="1">(SUMIFS(OFFSET([2]掉落汇总!$C$2:$C$871,,MATCH($B341,[2]掉落汇总!$D$1:$M$1)),[2]掉落汇总!$A$2:$A$871,G$1,[2]掉落汇总!$C$2:$C$871,$Q$1)+SUMIFS(OFFSET([2]掉落汇总!$C$2:$C$871,,MATCH($B341,[2]掉落汇总!$D$1:$M$1)),[2]掉落汇总!$A$2:$A$871,G$1,[2]掉落汇总!$C$2:$C$871,$Q$2)/$Q$3)*宝箱投放计算!F341</f>
        <v>0</v>
      </c>
      <c r="H341">
        <f ca="1">(SUMIFS(OFFSET([2]掉落汇总!$C$2:$C$871,,MATCH($B341,[2]掉落汇总!$D$1:$M$1)),[2]掉落汇总!$A$2:$A$871,H$1,[2]掉落汇总!$C$2:$C$871,$Q$1)+SUMIFS(OFFSET([2]掉落汇总!$C$2:$C$871,,MATCH($B341,[2]掉落汇总!$D$1:$M$1)),[2]掉落汇总!$A$2:$A$871,H$1,[2]掉落汇总!$C$2:$C$871,$Q$2)/$Q$3)*宝箱投放计算!G341</f>
        <v>0</v>
      </c>
      <c r="I341">
        <f ca="1">(SUMIFS(OFFSET([2]掉落汇总!$C$2:$C$871,,MATCH($B341,[2]掉落汇总!$D$1:$M$1)),[2]掉落汇总!$A$2:$A$871,I$1,[2]掉落汇总!$C$2:$C$871,$Q$1)+SUMIFS(OFFSET([2]掉落汇总!$C$2:$C$871,,MATCH($B341,[2]掉落汇总!$D$1:$M$1)),[2]掉落汇总!$A$2:$A$871,I$1,[2]掉落汇总!$C$2:$C$871,$Q$2)/$Q$3)*宝箱投放计算!H341</f>
        <v>0</v>
      </c>
      <c r="J341">
        <f ca="1">(SUMIFS(OFFSET([2]掉落汇总!$C$2:$C$871,,MATCH($B341,[2]掉落汇总!$D$1:$M$1)),[2]掉落汇总!$A$2:$A$871,J$1,[2]掉落汇总!$C$2:$C$871,$Q$1)+SUMIFS(OFFSET([2]掉落汇总!$C$2:$C$871,,MATCH($B341,[2]掉落汇总!$D$1:$M$1)),[2]掉落汇总!$A$2:$A$871,J$1,[2]掉落汇总!$C$2:$C$871,$Q$2)/$Q$3)*宝箱投放计算!I341</f>
        <v>0</v>
      </c>
      <c r="K341">
        <f ca="1">(SUMIFS(OFFSET([2]掉落汇总!$C$2:$C$871,,MATCH($B341,[2]掉落汇总!$D$1:$M$1)),[2]掉落汇总!$A$2:$A$871,K$1,[2]掉落汇总!$C$2:$C$871,$Q$1)+SUMIFS(OFFSET([2]掉落汇总!$C$2:$C$871,,MATCH($B341,[2]掉落汇总!$D$1:$M$1)),[2]掉落汇总!$A$2:$A$871,K$1,[2]掉落汇总!$C$2:$C$871,$Q$2)/$Q$3)*宝箱投放计算!J341</f>
        <v>0</v>
      </c>
      <c r="L341">
        <f ca="1">(SUMIFS(OFFSET([2]掉落汇总!$C$2:$C$871,,MATCH($B341,[2]掉落汇总!$D$1:$M$1)),[2]掉落汇总!$A$2:$A$871,L$1,[2]掉落汇总!$C$2:$C$871,$Q$1)+SUMIFS(OFFSET([2]掉落汇总!$C$2:$C$871,,MATCH($B341,[2]掉落汇总!$D$1:$M$1)),[2]掉落汇总!$A$2:$A$871,L$1,[2]掉落汇总!$C$2:$C$871,$Q$2)/$Q$3)*宝箱投放计算!K341</f>
        <v>0.14863748967795209</v>
      </c>
      <c r="M341">
        <f ca="1">(SUMIFS(OFFSET([2]掉落汇总!$C$2:$C$871,,MATCH($B341,[2]掉落汇总!$D$1:$M$1)),[2]掉落汇总!$A$2:$A$871,M$1,[2]掉落汇总!$C$2:$C$871,$Q$1)+SUMIFS(OFFSET([2]掉落汇总!$C$2:$C$871,,MATCH($B341,[2]掉落汇总!$D$1:$M$1)),[2]掉落汇总!$A$2:$A$871,M$1,[2]掉落汇总!$C$2:$C$871,$Q$2)/$Q$3)*宝箱投放计算!L341</f>
        <v>0.14714469228074273</v>
      </c>
      <c r="N341">
        <f ca="1">(SUMIFS(OFFSET([2]掉落汇总!$C$2:$C$871,,MATCH($B341,[2]掉落汇总!$D$1:$M$1)),[2]掉落汇总!$A$2:$A$871,N$1,[2]掉落汇总!$C$2:$C$871,$Q$1)+SUMIFS(OFFSET([2]掉落汇总!$C$2:$C$871,,MATCH($B341,[2]掉落汇总!$D$1:$M$1)),[2]掉落汇总!$A$2:$A$871,N$1,[2]掉落汇总!$C$2:$C$871,$Q$2)/$Q$3)*宝箱投放计算!M341</f>
        <v>3.9341037619867215E-2</v>
      </c>
      <c r="O341">
        <f ca="1">(SUMIFS(OFFSET([2]掉落汇总!$C$2:$C$871,,MATCH($B341,[2]掉落汇总!$D$1:$M$1)),[2]掉落汇总!$A$2:$A$871,O$1,[2]掉落汇总!$C$2:$C$871,$Q$1)+SUMIFS(OFFSET([2]掉落汇总!$C$2:$C$871,,MATCH($B341,[2]掉落汇总!$D$1:$M$1)),[2]掉落汇总!$A$2:$A$871,O$1,[2]掉落汇总!$C$2:$C$871,$Q$2)/$Q$3)*宝箱投放计算!N341</f>
        <v>8.2982769549933721E-2</v>
      </c>
    </row>
    <row r="342" spans="1:15" x14ac:dyDescent="0.2">
      <c r="A342">
        <f>玩家成长时间线!A342</f>
        <v>341</v>
      </c>
      <c r="B342">
        <f>玩家成长时间线!B342</f>
        <v>9</v>
      </c>
      <c r="C342">
        <f ca="1">SUM($D$2:D342)</f>
        <v>834.77498844221213</v>
      </c>
      <c r="D342">
        <f t="shared" ca="1" si="5"/>
        <v>1.4552278768976747</v>
      </c>
      <c r="E342">
        <f ca="1">(SUMIFS(OFFSET([2]掉落汇总!$C$2:$C$871,,MATCH($B342,[2]掉落汇总!$D$1:$M$1)),[2]掉落汇总!$A$2:$A$871,E$1,[2]掉落汇总!$C$2:$C$871,$Q$1)+SUMIFS(OFFSET([2]掉落汇总!$C$2:$C$871,,MATCH($B342,[2]掉落汇总!$D$1:$M$1)),[2]掉落汇总!$A$2:$A$871,E$1,[2]掉落汇总!$C$2:$C$871,$Q$2)/$Q$3)*宝箱投放计算!D342</f>
        <v>0.41750054525627039</v>
      </c>
      <c r="F342">
        <f ca="1">(SUMIFS(OFFSET([2]掉落汇总!$C$2:$C$871,,MATCH($B342,[2]掉落汇总!$D$1:$M$1)),[2]掉落汇总!$A$2:$A$871,F$1,[2]掉落汇总!$C$2:$C$871,$Q$1)+SUMIFS(OFFSET([2]掉落汇总!$C$2:$C$871,,MATCH($B342,[2]掉落汇总!$D$1:$M$1)),[2]掉落汇总!$A$2:$A$871,F$1,[2]掉落汇总!$C$2:$C$871,$Q$2)/$Q$3)*宝箱投放计算!E342</f>
        <v>0.61962134251290868</v>
      </c>
      <c r="G342">
        <f ca="1">(SUMIFS(OFFSET([2]掉落汇总!$C$2:$C$871,,MATCH($B342,[2]掉落汇总!$D$1:$M$1)),[2]掉落汇总!$A$2:$A$871,G$1,[2]掉落汇总!$C$2:$C$871,$Q$1)+SUMIFS(OFFSET([2]掉落汇总!$C$2:$C$871,,MATCH($B342,[2]掉落汇总!$D$1:$M$1)),[2]掉落汇总!$A$2:$A$871,G$1,[2]掉落汇总!$C$2:$C$871,$Q$2)/$Q$3)*宝箱投放计算!F342</f>
        <v>0</v>
      </c>
      <c r="H342">
        <f ca="1">(SUMIFS(OFFSET([2]掉落汇总!$C$2:$C$871,,MATCH($B342,[2]掉落汇总!$D$1:$M$1)),[2]掉落汇总!$A$2:$A$871,H$1,[2]掉落汇总!$C$2:$C$871,$Q$1)+SUMIFS(OFFSET([2]掉落汇总!$C$2:$C$871,,MATCH($B342,[2]掉落汇总!$D$1:$M$1)),[2]掉落汇总!$A$2:$A$871,H$1,[2]掉落汇总!$C$2:$C$871,$Q$2)/$Q$3)*宝箱投放计算!G342</f>
        <v>0</v>
      </c>
      <c r="I342">
        <f ca="1">(SUMIFS(OFFSET([2]掉落汇总!$C$2:$C$871,,MATCH($B342,[2]掉落汇总!$D$1:$M$1)),[2]掉落汇总!$A$2:$A$871,I$1,[2]掉落汇总!$C$2:$C$871,$Q$1)+SUMIFS(OFFSET([2]掉落汇总!$C$2:$C$871,,MATCH($B342,[2]掉落汇总!$D$1:$M$1)),[2]掉落汇总!$A$2:$A$871,I$1,[2]掉落汇总!$C$2:$C$871,$Q$2)/$Q$3)*宝箱投放计算!H342</f>
        <v>0</v>
      </c>
      <c r="J342">
        <f ca="1">(SUMIFS(OFFSET([2]掉落汇总!$C$2:$C$871,,MATCH($B342,[2]掉落汇总!$D$1:$M$1)),[2]掉落汇总!$A$2:$A$871,J$1,[2]掉落汇总!$C$2:$C$871,$Q$1)+SUMIFS(OFFSET([2]掉落汇总!$C$2:$C$871,,MATCH($B342,[2]掉落汇总!$D$1:$M$1)),[2]掉落汇总!$A$2:$A$871,J$1,[2]掉落汇总!$C$2:$C$871,$Q$2)/$Q$3)*宝箱投放计算!I342</f>
        <v>0</v>
      </c>
      <c r="K342">
        <f ca="1">(SUMIFS(OFFSET([2]掉落汇总!$C$2:$C$871,,MATCH($B342,[2]掉落汇总!$D$1:$M$1)),[2]掉落汇总!$A$2:$A$871,K$1,[2]掉落汇总!$C$2:$C$871,$Q$1)+SUMIFS(OFFSET([2]掉落汇总!$C$2:$C$871,,MATCH($B342,[2]掉落汇总!$D$1:$M$1)),[2]掉落汇总!$A$2:$A$871,K$1,[2]掉落汇总!$C$2:$C$871,$Q$2)/$Q$3)*宝箱投放计算!J342</f>
        <v>0</v>
      </c>
      <c r="L342">
        <f ca="1">(SUMIFS(OFFSET([2]掉落汇总!$C$2:$C$871,,MATCH($B342,[2]掉落汇总!$D$1:$M$1)),[2]掉落汇总!$A$2:$A$871,L$1,[2]掉落汇总!$C$2:$C$871,$Q$1)+SUMIFS(OFFSET([2]掉落汇总!$C$2:$C$871,,MATCH($B342,[2]掉落汇总!$D$1:$M$1)),[2]掉落汇总!$A$2:$A$871,L$1,[2]掉落汇总!$C$2:$C$871,$Q$2)/$Q$3)*宝箱投放计算!K342</f>
        <v>0.14863748967795209</v>
      </c>
      <c r="M342">
        <f ca="1">(SUMIFS(OFFSET([2]掉落汇总!$C$2:$C$871,,MATCH($B342,[2]掉落汇总!$D$1:$M$1)),[2]掉落汇总!$A$2:$A$871,M$1,[2]掉落汇总!$C$2:$C$871,$Q$1)+SUMIFS(OFFSET([2]掉落汇总!$C$2:$C$871,,MATCH($B342,[2]掉落汇总!$D$1:$M$1)),[2]掉落汇总!$A$2:$A$871,M$1,[2]掉落汇总!$C$2:$C$871,$Q$2)/$Q$3)*宝箱投放计算!L342</f>
        <v>0.14714469228074273</v>
      </c>
      <c r="N342">
        <f ca="1">(SUMIFS(OFFSET([2]掉落汇总!$C$2:$C$871,,MATCH($B342,[2]掉落汇总!$D$1:$M$1)),[2]掉落汇总!$A$2:$A$871,N$1,[2]掉落汇总!$C$2:$C$871,$Q$1)+SUMIFS(OFFSET([2]掉落汇总!$C$2:$C$871,,MATCH($B342,[2]掉落汇总!$D$1:$M$1)),[2]掉落汇总!$A$2:$A$871,N$1,[2]掉落汇总!$C$2:$C$871,$Q$2)/$Q$3)*宝箱投放计算!M342</f>
        <v>3.9341037619867215E-2</v>
      </c>
      <c r="O342">
        <f ca="1">(SUMIFS(OFFSET([2]掉落汇总!$C$2:$C$871,,MATCH($B342,[2]掉落汇总!$D$1:$M$1)),[2]掉落汇总!$A$2:$A$871,O$1,[2]掉落汇总!$C$2:$C$871,$Q$1)+SUMIFS(OFFSET([2]掉落汇总!$C$2:$C$871,,MATCH($B342,[2]掉落汇总!$D$1:$M$1)),[2]掉落汇总!$A$2:$A$871,O$1,[2]掉落汇总!$C$2:$C$871,$Q$2)/$Q$3)*宝箱投放计算!N342</f>
        <v>8.2982769549933721E-2</v>
      </c>
    </row>
    <row r="343" spans="1:15" x14ac:dyDescent="0.2">
      <c r="A343">
        <f>玩家成长时间线!A343</f>
        <v>342</v>
      </c>
      <c r="B343">
        <f>玩家成长时间线!B343</f>
        <v>10</v>
      </c>
      <c r="C343">
        <f ca="1">SUM($D$2:D343)</f>
        <v>839.91800053397742</v>
      </c>
      <c r="D343">
        <f t="shared" ca="1" si="5"/>
        <v>5.1430120917652697</v>
      </c>
      <c r="E343">
        <f ca="1">(SUMIFS(OFFSET([2]掉落汇总!$C$2:$C$871,,MATCH($B343,[2]掉落汇总!$D$1:$M$1)),[2]掉落汇总!$A$2:$A$871,E$1,[2]掉落汇总!$C$2:$C$871,$Q$1)+SUMIFS(OFFSET([2]掉落汇总!$C$2:$C$871,,MATCH($B343,[2]掉落汇总!$D$1:$M$1)),[2]掉落汇总!$A$2:$A$871,E$1,[2]掉落汇总!$C$2:$C$871,$Q$2)/$Q$3)*宝箱投放计算!D343</f>
        <v>0.38763598106259861</v>
      </c>
      <c r="F343">
        <f ca="1">(SUMIFS(OFFSET([2]掉落汇总!$C$2:$C$871,,MATCH($B343,[2]掉落汇总!$D$1:$M$1)),[2]掉落汇总!$A$2:$A$871,F$1,[2]掉落汇总!$C$2:$C$871,$Q$1)+SUMIFS(OFFSET([2]掉落汇总!$C$2:$C$871,,MATCH($B343,[2]掉落汇总!$D$1:$M$1)),[2]掉落汇总!$A$2:$A$871,F$1,[2]掉落汇总!$C$2:$C$871,$Q$2)/$Q$3)*宝箱投放计算!E343</f>
        <v>0.61962134251290868</v>
      </c>
      <c r="G343">
        <f ca="1">(SUMIFS(OFFSET([2]掉落汇总!$C$2:$C$871,,MATCH($B343,[2]掉落汇总!$D$1:$M$1)),[2]掉落汇总!$A$2:$A$871,G$1,[2]掉落汇总!$C$2:$C$871,$Q$1)+SUMIFS(OFFSET([2]掉落汇总!$C$2:$C$871,,MATCH($B343,[2]掉落汇总!$D$1:$M$1)),[2]掉落汇总!$A$2:$A$871,G$1,[2]掉落汇总!$C$2:$C$871,$Q$2)/$Q$3)*宝箱投放计算!F343</f>
        <v>0</v>
      </c>
      <c r="H343">
        <f ca="1">(SUMIFS(OFFSET([2]掉落汇总!$C$2:$C$871,,MATCH($B343,[2]掉落汇总!$D$1:$M$1)),[2]掉落汇总!$A$2:$A$871,H$1,[2]掉落汇总!$C$2:$C$871,$Q$1)+SUMIFS(OFFSET([2]掉落汇总!$C$2:$C$871,,MATCH($B343,[2]掉落汇总!$D$1:$M$1)),[2]掉落汇总!$A$2:$A$871,H$1,[2]掉落汇总!$C$2:$C$871,$Q$2)/$Q$3)*宝箱投放计算!G343</f>
        <v>0</v>
      </c>
      <c r="I343">
        <f ca="1">(SUMIFS(OFFSET([2]掉落汇总!$C$2:$C$871,,MATCH($B343,[2]掉落汇总!$D$1:$M$1)),[2]掉落汇总!$A$2:$A$871,I$1,[2]掉落汇总!$C$2:$C$871,$Q$1)+SUMIFS(OFFSET([2]掉落汇总!$C$2:$C$871,,MATCH($B343,[2]掉落汇总!$D$1:$M$1)),[2]掉落汇总!$A$2:$A$871,I$1,[2]掉落汇总!$C$2:$C$871,$Q$2)/$Q$3)*宝箱投放计算!H343</f>
        <v>0</v>
      </c>
      <c r="J343">
        <f ca="1">(SUMIFS(OFFSET([2]掉落汇总!$C$2:$C$871,,MATCH($B343,[2]掉落汇总!$D$1:$M$1)),[2]掉落汇总!$A$2:$A$871,J$1,[2]掉落汇总!$C$2:$C$871,$Q$1)+SUMIFS(OFFSET([2]掉落汇总!$C$2:$C$871,,MATCH($B343,[2]掉落汇总!$D$1:$M$1)),[2]掉落汇总!$A$2:$A$871,J$1,[2]掉落汇总!$C$2:$C$871,$Q$2)/$Q$3)*宝箱投放计算!I343</f>
        <v>3.7176487790612662</v>
      </c>
      <c r="K343">
        <f ca="1">(SUMIFS(OFFSET([2]掉落汇总!$C$2:$C$871,,MATCH($B343,[2]掉落汇总!$D$1:$M$1)),[2]掉落汇总!$A$2:$A$871,K$1,[2]掉落汇总!$C$2:$C$871,$Q$1)+SUMIFS(OFFSET([2]掉落汇总!$C$2:$C$871,,MATCH($B343,[2]掉落汇总!$D$1:$M$1)),[2]掉落汇总!$A$2:$A$871,K$1,[2]掉落汇总!$C$2:$C$871,$Q$2)/$Q$3)*宝箱投放计算!J343</f>
        <v>0</v>
      </c>
      <c r="L343">
        <f ca="1">(SUMIFS(OFFSET([2]掉落汇总!$C$2:$C$871,,MATCH($B343,[2]掉落汇总!$D$1:$M$1)),[2]掉落汇总!$A$2:$A$871,L$1,[2]掉落汇总!$C$2:$C$871,$Q$1)+SUMIFS(OFFSET([2]掉落汇总!$C$2:$C$871,,MATCH($B343,[2]掉落汇总!$D$1:$M$1)),[2]掉落汇总!$A$2:$A$871,L$1,[2]掉落汇总!$C$2:$C$871,$Q$2)/$Q$3)*宝箱投放计算!K343</f>
        <v>0.14863748967795209</v>
      </c>
      <c r="M343">
        <f ca="1">(SUMIFS(OFFSET([2]掉落汇总!$C$2:$C$871,,MATCH($B343,[2]掉落汇总!$D$1:$M$1)),[2]掉落汇总!$A$2:$A$871,M$1,[2]掉落汇总!$C$2:$C$871,$Q$1)+SUMIFS(OFFSET([2]掉落汇总!$C$2:$C$871,,MATCH($B343,[2]掉落汇总!$D$1:$M$1)),[2]掉落汇总!$A$2:$A$871,M$1,[2]掉落汇总!$C$2:$C$871,$Q$2)/$Q$3)*宝箱投放计算!L343</f>
        <v>0.14714469228074273</v>
      </c>
      <c r="N343">
        <f ca="1">(SUMIFS(OFFSET([2]掉落汇总!$C$2:$C$871,,MATCH($B343,[2]掉落汇总!$D$1:$M$1)),[2]掉落汇总!$A$2:$A$871,N$1,[2]掉落汇总!$C$2:$C$871,$Q$1)+SUMIFS(OFFSET([2]掉落汇总!$C$2:$C$871,,MATCH($B343,[2]掉落汇总!$D$1:$M$1)),[2]掉落汇总!$A$2:$A$871,N$1,[2]掉落汇总!$C$2:$C$871,$Q$2)/$Q$3)*宝箱投放计算!M343</f>
        <v>3.9341037619867215E-2</v>
      </c>
      <c r="O343">
        <f ca="1">(SUMIFS(OFFSET([2]掉落汇总!$C$2:$C$871,,MATCH($B343,[2]掉落汇总!$D$1:$M$1)),[2]掉落汇总!$A$2:$A$871,O$1,[2]掉落汇总!$C$2:$C$871,$Q$1)+SUMIFS(OFFSET([2]掉落汇总!$C$2:$C$871,,MATCH($B343,[2]掉落汇总!$D$1:$M$1)),[2]掉落汇总!$A$2:$A$871,O$1,[2]掉落汇总!$C$2:$C$871,$Q$2)/$Q$3)*宝箱投放计算!N343</f>
        <v>8.2982769549933721E-2</v>
      </c>
    </row>
    <row r="344" spans="1:15" x14ac:dyDescent="0.2">
      <c r="A344">
        <f>玩家成长时间线!A344</f>
        <v>343</v>
      </c>
      <c r="B344">
        <f>玩家成长时间线!B344</f>
        <v>10</v>
      </c>
      <c r="C344">
        <f ca="1">SUM($D$2:D344)</f>
        <v>841.34504717124742</v>
      </c>
      <c r="D344">
        <f t="shared" ca="1" si="5"/>
        <v>1.427046637270021</v>
      </c>
      <c r="E344">
        <f ca="1">(SUMIFS(OFFSET([2]掉落汇总!$C$2:$C$871,,MATCH($B344,[2]掉落汇总!$D$1:$M$1)),[2]掉落汇总!$A$2:$A$871,E$1,[2]掉落汇总!$C$2:$C$871,$Q$1)+SUMIFS(OFFSET([2]掉落汇总!$C$2:$C$871,,MATCH($B344,[2]掉落汇总!$D$1:$M$1)),[2]掉落汇总!$A$2:$A$871,E$1,[2]掉落汇总!$C$2:$C$871,$Q$2)/$Q$3)*宝箱投放计算!D344</f>
        <v>0.38931930562861655</v>
      </c>
      <c r="F344">
        <f ca="1">(SUMIFS(OFFSET([2]掉落汇总!$C$2:$C$871,,MATCH($B344,[2]掉落汇总!$D$1:$M$1)),[2]掉落汇总!$A$2:$A$871,F$1,[2]掉落汇总!$C$2:$C$871,$Q$1)+SUMIFS(OFFSET([2]掉落汇总!$C$2:$C$871,,MATCH($B344,[2]掉落汇总!$D$1:$M$1)),[2]掉落汇总!$A$2:$A$871,F$1,[2]掉落汇总!$C$2:$C$871,$Q$2)/$Q$3)*宝箱投放计算!E344</f>
        <v>0.61962134251290868</v>
      </c>
      <c r="G344">
        <f ca="1">(SUMIFS(OFFSET([2]掉落汇总!$C$2:$C$871,,MATCH($B344,[2]掉落汇总!$D$1:$M$1)),[2]掉落汇总!$A$2:$A$871,G$1,[2]掉落汇总!$C$2:$C$871,$Q$1)+SUMIFS(OFFSET([2]掉落汇总!$C$2:$C$871,,MATCH($B344,[2]掉落汇总!$D$1:$M$1)),[2]掉落汇总!$A$2:$A$871,G$1,[2]掉落汇总!$C$2:$C$871,$Q$2)/$Q$3)*宝箱投放计算!F344</f>
        <v>0</v>
      </c>
      <c r="H344">
        <f ca="1">(SUMIFS(OFFSET([2]掉落汇总!$C$2:$C$871,,MATCH($B344,[2]掉落汇总!$D$1:$M$1)),[2]掉落汇总!$A$2:$A$871,H$1,[2]掉落汇总!$C$2:$C$871,$Q$1)+SUMIFS(OFFSET([2]掉落汇总!$C$2:$C$871,,MATCH($B344,[2]掉落汇总!$D$1:$M$1)),[2]掉落汇总!$A$2:$A$871,H$1,[2]掉落汇总!$C$2:$C$871,$Q$2)/$Q$3)*宝箱投放计算!G344</f>
        <v>0</v>
      </c>
      <c r="I344">
        <f ca="1">(SUMIFS(OFFSET([2]掉落汇总!$C$2:$C$871,,MATCH($B344,[2]掉落汇总!$D$1:$M$1)),[2]掉落汇总!$A$2:$A$871,I$1,[2]掉落汇总!$C$2:$C$871,$Q$1)+SUMIFS(OFFSET([2]掉落汇总!$C$2:$C$871,,MATCH($B344,[2]掉落汇总!$D$1:$M$1)),[2]掉落汇总!$A$2:$A$871,I$1,[2]掉落汇总!$C$2:$C$871,$Q$2)/$Q$3)*宝箱投放计算!H344</f>
        <v>0</v>
      </c>
      <c r="J344">
        <f ca="1">(SUMIFS(OFFSET([2]掉落汇总!$C$2:$C$871,,MATCH($B344,[2]掉落汇总!$D$1:$M$1)),[2]掉落汇总!$A$2:$A$871,J$1,[2]掉落汇总!$C$2:$C$871,$Q$1)+SUMIFS(OFFSET([2]掉落汇总!$C$2:$C$871,,MATCH($B344,[2]掉落汇总!$D$1:$M$1)),[2]掉落汇总!$A$2:$A$871,J$1,[2]掉落汇总!$C$2:$C$871,$Q$2)/$Q$3)*宝箱投放计算!I344</f>
        <v>0</v>
      </c>
      <c r="K344">
        <f ca="1">(SUMIFS(OFFSET([2]掉落汇总!$C$2:$C$871,,MATCH($B344,[2]掉落汇总!$D$1:$M$1)),[2]掉落汇总!$A$2:$A$871,K$1,[2]掉落汇总!$C$2:$C$871,$Q$1)+SUMIFS(OFFSET([2]掉落汇总!$C$2:$C$871,,MATCH($B344,[2]掉落汇总!$D$1:$M$1)),[2]掉落汇总!$A$2:$A$871,K$1,[2]掉落汇总!$C$2:$C$871,$Q$2)/$Q$3)*宝箱投放计算!J344</f>
        <v>0</v>
      </c>
      <c r="L344">
        <f ca="1">(SUMIFS(OFFSET([2]掉落汇总!$C$2:$C$871,,MATCH($B344,[2]掉落汇总!$D$1:$M$1)),[2]掉落汇总!$A$2:$A$871,L$1,[2]掉落汇总!$C$2:$C$871,$Q$1)+SUMIFS(OFFSET([2]掉落汇总!$C$2:$C$871,,MATCH($B344,[2]掉落汇总!$D$1:$M$1)),[2]掉落汇总!$A$2:$A$871,L$1,[2]掉落汇总!$C$2:$C$871,$Q$2)/$Q$3)*宝箱投放计算!K344</f>
        <v>0.14863748967795209</v>
      </c>
      <c r="M344">
        <f ca="1">(SUMIFS(OFFSET([2]掉落汇总!$C$2:$C$871,,MATCH($B344,[2]掉落汇总!$D$1:$M$1)),[2]掉落汇总!$A$2:$A$871,M$1,[2]掉落汇总!$C$2:$C$871,$Q$1)+SUMIFS(OFFSET([2]掉落汇总!$C$2:$C$871,,MATCH($B344,[2]掉落汇总!$D$1:$M$1)),[2]掉落汇总!$A$2:$A$871,M$1,[2]掉落汇总!$C$2:$C$871,$Q$2)/$Q$3)*宝箱投放计算!L344</f>
        <v>0.14714469228074273</v>
      </c>
      <c r="N344">
        <f ca="1">(SUMIFS(OFFSET([2]掉落汇总!$C$2:$C$871,,MATCH($B344,[2]掉落汇总!$D$1:$M$1)),[2]掉落汇总!$A$2:$A$871,N$1,[2]掉落汇总!$C$2:$C$871,$Q$1)+SUMIFS(OFFSET([2]掉落汇总!$C$2:$C$871,,MATCH($B344,[2]掉落汇总!$D$1:$M$1)),[2]掉落汇总!$A$2:$A$871,N$1,[2]掉落汇总!$C$2:$C$871,$Q$2)/$Q$3)*宝箱投放计算!M344</f>
        <v>3.9341037619867215E-2</v>
      </c>
      <c r="O344">
        <f ca="1">(SUMIFS(OFFSET([2]掉落汇总!$C$2:$C$871,,MATCH($B344,[2]掉落汇总!$D$1:$M$1)),[2]掉落汇总!$A$2:$A$871,O$1,[2]掉落汇总!$C$2:$C$871,$Q$1)+SUMIFS(OFFSET([2]掉落汇总!$C$2:$C$871,,MATCH($B344,[2]掉落汇总!$D$1:$M$1)),[2]掉落汇总!$A$2:$A$871,O$1,[2]掉落汇总!$C$2:$C$871,$Q$2)/$Q$3)*宝箱投放计算!N344</f>
        <v>8.2982769549933721E-2</v>
      </c>
    </row>
    <row r="345" spans="1:15" x14ac:dyDescent="0.2">
      <c r="A345">
        <f>玩家成长时间线!A345</f>
        <v>344</v>
      </c>
      <c r="B345">
        <f>玩家成长时间线!B345</f>
        <v>10</v>
      </c>
      <c r="C345">
        <f ca="1">SUM($D$2:D345)</f>
        <v>842.7737771330834</v>
      </c>
      <c r="D345">
        <f t="shared" ca="1" si="5"/>
        <v>1.4287299618360387</v>
      </c>
      <c r="E345">
        <f ca="1">(SUMIFS(OFFSET([2]掉落汇总!$C$2:$C$871,,MATCH($B345,[2]掉落汇总!$D$1:$M$1)),[2]掉落汇总!$A$2:$A$871,E$1,[2]掉落汇总!$C$2:$C$871,$Q$1)+SUMIFS(OFFSET([2]掉落汇总!$C$2:$C$871,,MATCH($B345,[2]掉落汇总!$D$1:$M$1)),[2]掉落汇总!$A$2:$A$871,E$1,[2]掉落汇总!$C$2:$C$871,$Q$2)/$Q$3)*宝箱投放计算!D345</f>
        <v>0.39100263019463438</v>
      </c>
      <c r="F345">
        <f ca="1">(SUMIFS(OFFSET([2]掉落汇总!$C$2:$C$871,,MATCH($B345,[2]掉落汇总!$D$1:$M$1)),[2]掉落汇总!$A$2:$A$871,F$1,[2]掉落汇总!$C$2:$C$871,$Q$1)+SUMIFS(OFFSET([2]掉落汇总!$C$2:$C$871,,MATCH($B345,[2]掉落汇总!$D$1:$M$1)),[2]掉落汇总!$A$2:$A$871,F$1,[2]掉落汇总!$C$2:$C$871,$Q$2)/$Q$3)*宝箱投放计算!E345</f>
        <v>0.61962134251290868</v>
      </c>
      <c r="G345">
        <f ca="1">(SUMIFS(OFFSET([2]掉落汇总!$C$2:$C$871,,MATCH($B345,[2]掉落汇总!$D$1:$M$1)),[2]掉落汇总!$A$2:$A$871,G$1,[2]掉落汇总!$C$2:$C$871,$Q$1)+SUMIFS(OFFSET([2]掉落汇总!$C$2:$C$871,,MATCH($B345,[2]掉落汇总!$D$1:$M$1)),[2]掉落汇总!$A$2:$A$871,G$1,[2]掉落汇总!$C$2:$C$871,$Q$2)/$Q$3)*宝箱投放计算!F345</f>
        <v>0</v>
      </c>
      <c r="H345">
        <f ca="1">(SUMIFS(OFFSET([2]掉落汇总!$C$2:$C$871,,MATCH($B345,[2]掉落汇总!$D$1:$M$1)),[2]掉落汇总!$A$2:$A$871,H$1,[2]掉落汇总!$C$2:$C$871,$Q$1)+SUMIFS(OFFSET([2]掉落汇总!$C$2:$C$871,,MATCH($B345,[2]掉落汇总!$D$1:$M$1)),[2]掉落汇总!$A$2:$A$871,H$1,[2]掉落汇总!$C$2:$C$871,$Q$2)/$Q$3)*宝箱投放计算!G345</f>
        <v>0</v>
      </c>
      <c r="I345">
        <f ca="1">(SUMIFS(OFFSET([2]掉落汇总!$C$2:$C$871,,MATCH($B345,[2]掉落汇总!$D$1:$M$1)),[2]掉落汇总!$A$2:$A$871,I$1,[2]掉落汇总!$C$2:$C$871,$Q$1)+SUMIFS(OFFSET([2]掉落汇总!$C$2:$C$871,,MATCH($B345,[2]掉落汇总!$D$1:$M$1)),[2]掉落汇总!$A$2:$A$871,I$1,[2]掉落汇总!$C$2:$C$871,$Q$2)/$Q$3)*宝箱投放计算!H345</f>
        <v>0</v>
      </c>
      <c r="J345">
        <f ca="1">(SUMIFS(OFFSET([2]掉落汇总!$C$2:$C$871,,MATCH($B345,[2]掉落汇总!$D$1:$M$1)),[2]掉落汇总!$A$2:$A$871,J$1,[2]掉落汇总!$C$2:$C$871,$Q$1)+SUMIFS(OFFSET([2]掉落汇总!$C$2:$C$871,,MATCH($B345,[2]掉落汇总!$D$1:$M$1)),[2]掉落汇总!$A$2:$A$871,J$1,[2]掉落汇总!$C$2:$C$871,$Q$2)/$Q$3)*宝箱投放计算!I345</f>
        <v>0</v>
      </c>
      <c r="K345">
        <f ca="1">(SUMIFS(OFFSET([2]掉落汇总!$C$2:$C$871,,MATCH($B345,[2]掉落汇总!$D$1:$M$1)),[2]掉落汇总!$A$2:$A$871,K$1,[2]掉落汇总!$C$2:$C$871,$Q$1)+SUMIFS(OFFSET([2]掉落汇总!$C$2:$C$871,,MATCH($B345,[2]掉落汇总!$D$1:$M$1)),[2]掉落汇总!$A$2:$A$871,K$1,[2]掉落汇总!$C$2:$C$871,$Q$2)/$Q$3)*宝箱投放计算!J345</f>
        <v>0</v>
      </c>
      <c r="L345">
        <f ca="1">(SUMIFS(OFFSET([2]掉落汇总!$C$2:$C$871,,MATCH($B345,[2]掉落汇总!$D$1:$M$1)),[2]掉落汇总!$A$2:$A$871,L$1,[2]掉落汇总!$C$2:$C$871,$Q$1)+SUMIFS(OFFSET([2]掉落汇总!$C$2:$C$871,,MATCH($B345,[2]掉落汇总!$D$1:$M$1)),[2]掉落汇总!$A$2:$A$871,L$1,[2]掉落汇总!$C$2:$C$871,$Q$2)/$Q$3)*宝箱投放计算!K345</f>
        <v>0.14863748967795209</v>
      </c>
      <c r="M345">
        <f ca="1">(SUMIFS(OFFSET([2]掉落汇总!$C$2:$C$871,,MATCH($B345,[2]掉落汇总!$D$1:$M$1)),[2]掉落汇总!$A$2:$A$871,M$1,[2]掉落汇总!$C$2:$C$871,$Q$1)+SUMIFS(OFFSET([2]掉落汇总!$C$2:$C$871,,MATCH($B345,[2]掉落汇总!$D$1:$M$1)),[2]掉落汇总!$A$2:$A$871,M$1,[2]掉落汇总!$C$2:$C$871,$Q$2)/$Q$3)*宝箱投放计算!L345</f>
        <v>0.14714469228074273</v>
      </c>
      <c r="N345">
        <f ca="1">(SUMIFS(OFFSET([2]掉落汇总!$C$2:$C$871,,MATCH($B345,[2]掉落汇总!$D$1:$M$1)),[2]掉落汇总!$A$2:$A$871,N$1,[2]掉落汇总!$C$2:$C$871,$Q$1)+SUMIFS(OFFSET([2]掉落汇总!$C$2:$C$871,,MATCH($B345,[2]掉落汇总!$D$1:$M$1)),[2]掉落汇总!$A$2:$A$871,N$1,[2]掉落汇总!$C$2:$C$871,$Q$2)/$Q$3)*宝箱投放计算!M345</f>
        <v>3.9341037619867215E-2</v>
      </c>
      <c r="O345">
        <f ca="1">(SUMIFS(OFFSET([2]掉落汇总!$C$2:$C$871,,MATCH($B345,[2]掉落汇总!$D$1:$M$1)),[2]掉落汇总!$A$2:$A$871,O$1,[2]掉落汇总!$C$2:$C$871,$Q$1)+SUMIFS(OFFSET([2]掉落汇总!$C$2:$C$871,,MATCH($B345,[2]掉落汇总!$D$1:$M$1)),[2]掉落汇总!$A$2:$A$871,O$1,[2]掉落汇总!$C$2:$C$871,$Q$2)/$Q$3)*宝箱投放计算!N345</f>
        <v>8.2982769549933721E-2</v>
      </c>
    </row>
    <row r="346" spans="1:15" x14ac:dyDescent="0.2">
      <c r="A346">
        <f>玩家成长时间线!A346</f>
        <v>345</v>
      </c>
      <c r="B346">
        <f>玩家成长时间线!B346</f>
        <v>10</v>
      </c>
      <c r="C346">
        <f ca="1">SUM($D$2:D346)</f>
        <v>845.25690214323288</v>
      </c>
      <c r="D346">
        <f t="shared" ca="1" si="5"/>
        <v>2.4831250101494291</v>
      </c>
      <c r="E346">
        <f ca="1">(SUMIFS(OFFSET([2]掉落汇总!$C$2:$C$871,,MATCH($B346,[2]掉落汇总!$D$1:$M$1)),[2]掉落汇总!$A$2:$A$871,E$1,[2]掉落汇总!$C$2:$C$871,$Q$1)+SUMIFS(OFFSET([2]掉落汇总!$C$2:$C$871,,MATCH($B346,[2]掉落汇总!$D$1:$M$1)),[2]掉落汇总!$A$2:$A$871,E$1,[2]掉落汇总!$C$2:$C$871,$Q$2)/$Q$3)*宝箱投放计算!D346</f>
        <v>0.42635244608100997</v>
      </c>
      <c r="F346">
        <f ca="1">(SUMIFS(OFFSET([2]掉落汇总!$C$2:$C$871,,MATCH($B346,[2]掉落汇总!$D$1:$M$1)),[2]掉落汇总!$A$2:$A$871,F$1,[2]掉落汇总!$C$2:$C$871,$Q$1)+SUMIFS(OFFSET([2]掉落汇总!$C$2:$C$871,,MATCH($B346,[2]掉落汇总!$D$1:$M$1)),[2]掉落汇总!$A$2:$A$871,F$1,[2]掉落汇总!$C$2:$C$871,$Q$2)/$Q$3)*宝箱投放计算!E346</f>
        <v>0.61962134251290868</v>
      </c>
      <c r="G346">
        <f ca="1">(SUMIFS(OFFSET([2]掉落汇总!$C$2:$C$871,,MATCH($B346,[2]掉落汇总!$D$1:$M$1)),[2]掉落汇总!$A$2:$A$871,G$1,[2]掉落汇总!$C$2:$C$871,$Q$1)+SUMIFS(OFFSET([2]掉落汇总!$C$2:$C$871,,MATCH($B346,[2]掉落汇总!$D$1:$M$1)),[2]掉落汇总!$A$2:$A$871,G$1,[2]掉落汇总!$C$2:$C$871,$Q$2)/$Q$3)*宝箱投放计算!F346</f>
        <v>1.0190452324270141</v>
      </c>
      <c r="H346">
        <f ca="1">(SUMIFS(OFFSET([2]掉落汇总!$C$2:$C$871,,MATCH($B346,[2]掉落汇总!$D$1:$M$1)),[2]掉落汇总!$A$2:$A$871,H$1,[2]掉落汇总!$C$2:$C$871,$Q$1)+SUMIFS(OFFSET([2]掉落汇总!$C$2:$C$871,,MATCH($B346,[2]掉落汇总!$D$1:$M$1)),[2]掉落汇总!$A$2:$A$871,H$1,[2]掉落汇总!$C$2:$C$871,$Q$2)/$Q$3)*宝箱投放计算!G346</f>
        <v>0</v>
      </c>
      <c r="I346">
        <f ca="1">(SUMIFS(OFFSET([2]掉落汇总!$C$2:$C$871,,MATCH($B346,[2]掉落汇总!$D$1:$M$1)),[2]掉落汇总!$A$2:$A$871,I$1,[2]掉落汇总!$C$2:$C$871,$Q$1)+SUMIFS(OFFSET([2]掉落汇总!$C$2:$C$871,,MATCH($B346,[2]掉落汇总!$D$1:$M$1)),[2]掉落汇总!$A$2:$A$871,I$1,[2]掉落汇总!$C$2:$C$871,$Q$2)/$Q$3)*宝箱投放计算!H346</f>
        <v>0</v>
      </c>
      <c r="J346">
        <f ca="1">(SUMIFS(OFFSET([2]掉落汇总!$C$2:$C$871,,MATCH($B346,[2]掉落汇总!$D$1:$M$1)),[2]掉落汇总!$A$2:$A$871,J$1,[2]掉落汇总!$C$2:$C$871,$Q$1)+SUMIFS(OFFSET([2]掉落汇总!$C$2:$C$871,,MATCH($B346,[2]掉落汇总!$D$1:$M$1)),[2]掉落汇总!$A$2:$A$871,J$1,[2]掉落汇总!$C$2:$C$871,$Q$2)/$Q$3)*宝箱投放计算!I346</f>
        <v>0</v>
      </c>
      <c r="K346">
        <f ca="1">(SUMIFS(OFFSET([2]掉落汇总!$C$2:$C$871,,MATCH($B346,[2]掉落汇总!$D$1:$M$1)),[2]掉落汇总!$A$2:$A$871,K$1,[2]掉落汇总!$C$2:$C$871,$Q$1)+SUMIFS(OFFSET([2]掉落汇总!$C$2:$C$871,,MATCH($B346,[2]掉落汇总!$D$1:$M$1)),[2]掉落汇总!$A$2:$A$871,K$1,[2]掉落汇总!$C$2:$C$871,$Q$2)/$Q$3)*宝箱投放计算!J346</f>
        <v>0</v>
      </c>
      <c r="L346">
        <f ca="1">(SUMIFS(OFFSET([2]掉落汇总!$C$2:$C$871,,MATCH($B346,[2]掉落汇总!$D$1:$M$1)),[2]掉落汇总!$A$2:$A$871,L$1,[2]掉落汇总!$C$2:$C$871,$Q$1)+SUMIFS(OFFSET([2]掉落汇总!$C$2:$C$871,,MATCH($B346,[2]掉落汇总!$D$1:$M$1)),[2]掉落汇总!$A$2:$A$871,L$1,[2]掉落汇总!$C$2:$C$871,$Q$2)/$Q$3)*宝箱投放计算!K346</f>
        <v>0.14863748967795209</v>
      </c>
      <c r="M346">
        <f ca="1">(SUMIFS(OFFSET([2]掉落汇总!$C$2:$C$871,,MATCH($B346,[2]掉落汇总!$D$1:$M$1)),[2]掉落汇总!$A$2:$A$871,M$1,[2]掉落汇总!$C$2:$C$871,$Q$1)+SUMIFS(OFFSET([2]掉落汇总!$C$2:$C$871,,MATCH($B346,[2]掉落汇总!$D$1:$M$1)),[2]掉落汇总!$A$2:$A$871,M$1,[2]掉落汇总!$C$2:$C$871,$Q$2)/$Q$3)*宝箱投放计算!L346</f>
        <v>0.14714469228074273</v>
      </c>
      <c r="N346">
        <f ca="1">(SUMIFS(OFFSET([2]掉落汇总!$C$2:$C$871,,MATCH($B346,[2]掉落汇总!$D$1:$M$1)),[2]掉落汇总!$A$2:$A$871,N$1,[2]掉落汇总!$C$2:$C$871,$Q$1)+SUMIFS(OFFSET([2]掉落汇总!$C$2:$C$871,,MATCH($B346,[2]掉落汇总!$D$1:$M$1)),[2]掉落汇总!$A$2:$A$871,N$1,[2]掉落汇总!$C$2:$C$871,$Q$2)/$Q$3)*宝箱投放计算!M346</f>
        <v>3.9341037619867215E-2</v>
      </c>
      <c r="O346">
        <f ca="1">(SUMIFS(OFFSET([2]掉落汇总!$C$2:$C$871,,MATCH($B346,[2]掉落汇总!$D$1:$M$1)),[2]掉落汇总!$A$2:$A$871,O$1,[2]掉落汇总!$C$2:$C$871,$Q$1)+SUMIFS(OFFSET([2]掉落汇总!$C$2:$C$871,,MATCH($B346,[2]掉落汇总!$D$1:$M$1)),[2]掉落汇总!$A$2:$A$871,O$1,[2]掉落汇总!$C$2:$C$871,$Q$2)/$Q$3)*宝箱投放计算!N346</f>
        <v>8.2982769549933721E-2</v>
      </c>
    </row>
    <row r="347" spans="1:15" x14ac:dyDescent="0.2">
      <c r="A347">
        <f>玩家成长时间线!A347</f>
        <v>346</v>
      </c>
      <c r="B347">
        <f>玩家成长时间线!B347</f>
        <v>10</v>
      </c>
      <c r="C347">
        <f ca="1">SUM($D$2:D347)</f>
        <v>846.68899875420095</v>
      </c>
      <c r="D347">
        <f t="shared" ca="1" si="5"/>
        <v>1.4320966109680746</v>
      </c>
      <c r="E347">
        <f ca="1">(SUMIFS(OFFSET([2]掉落汇总!$C$2:$C$871,,MATCH($B347,[2]掉落汇总!$D$1:$M$1)),[2]掉落汇总!$A$2:$A$871,E$1,[2]掉落汇总!$C$2:$C$871,$Q$1)+SUMIFS(OFFSET([2]掉落汇总!$C$2:$C$871,,MATCH($B347,[2]掉落汇总!$D$1:$M$1)),[2]掉落汇总!$A$2:$A$871,E$1,[2]掉落汇总!$C$2:$C$871,$Q$2)/$Q$3)*宝箱投放计算!D347</f>
        <v>0.39436927932667015</v>
      </c>
      <c r="F347">
        <f ca="1">(SUMIFS(OFFSET([2]掉落汇总!$C$2:$C$871,,MATCH($B347,[2]掉落汇总!$D$1:$M$1)),[2]掉落汇总!$A$2:$A$871,F$1,[2]掉落汇总!$C$2:$C$871,$Q$1)+SUMIFS(OFFSET([2]掉落汇总!$C$2:$C$871,,MATCH($B347,[2]掉落汇总!$D$1:$M$1)),[2]掉落汇总!$A$2:$A$871,F$1,[2]掉落汇总!$C$2:$C$871,$Q$2)/$Q$3)*宝箱投放计算!E347</f>
        <v>0.61962134251290868</v>
      </c>
      <c r="G347">
        <f ca="1">(SUMIFS(OFFSET([2]掉落汇总!$C$2:$C$871,,MATCH($B347,[2]掉落汇总!$D$1:$M$1)),[2]掉落汇总!$A$2:$A$871,G$1,[2]掉落汇总!$C$2:$C$871,$Q$1)+SUMIFS(OFFSET([2]掉落汇总!$C$2:$C$871,,MATCH($B347,[2]掉落汇总!$D$1:$M$1)),[2]掉落汇总!$A$2:$A$871,G$1,[2]掉落汇总!$C$2:$C$871,$Q$2)/$Q$3)*宝箱投放计算!F347</f>
        <v>0</v>
      </c>
      <c r="H347">
        <f ca="1">(SUMIFS(OFFSET([2]掉落汇总!$C$2:$C$871,,MATCH($B347,[2]掉落汇总!$D$1:$M$1)),[2]掉落汇总!$A$2:$A$871,H$1,[2]掉落汇总!$C$2:$C$871,$Q$1)+SUMIFS(OFFSET([2]掉落汇总!$C$2:$C$871,,MATCH($B347,[2]掉落汇总!$D$1:$M$1)),[2]掉落汇总!$A$2:$A$871,H$1,[2]掉落汇总!$C$2:$C$871,$Q$2)/$Q$3)*宝箱投放计算!G347</f>
        <v>0</v>
      </c>
      <c r="I347">
        <f ca="1">(SUMIFS(OFFSET([2]掉落汇总!$C$2:$C$871,,MATCH($B347,[2]掉落汇总!$D$1:$M$1)),[2]掉落汇总!$A$2:$A$871,I$1,[2]掉落汇总!$C$2:$C$871,$Q$1)+SUMIFS(OFFSET([2]掉落汇总!$C$2:$C$871,,MATCH($B347,[2]掉落汇总!$D$1:$M$1)),[2]掉落汇总!$A$2:$A$871,I$1,[2]掉落汇总!$C$2:$C$871,$Q$2)/$Q$3)*宝箱投放计算!H347</f>
        <v>0</v>
      </c>
      <c r="J347">
        <f ca="1">(SUMIFS(OFFSET([2]掉落汇总!$C$2:$C$871,,MATCH($B347,[2]掉落汇总!$D$1:$M$1)),[2]掉落汇总!$A$2:$A$871,J$1,[2]掉落汇总!$C$2:$C$871,$Q$1)+SUMIFS(OFFSET([2]掉落汇总!$C$2:$C$871,,MATCH($B347,[2]掉落汇总!$D$1:$M$1)),[2]掉落汇总!$A$2:$A$871,J$1,[2]掉落汇总!$C$2:$C$871,$Q$2)/$Q$3)*宝箱投放计算!I347</f>
        <v>0</v>
      </c>
      <c r="K347">
        <f ca="1">(SUMIFS(OFFSET([2]掉落汇总!$C$2:$C$871,,MATCH($B347,[2]掉落汇总!$D$1:$M$1)),[2]掉落汇总!$A$2:$A$871,K$1,[2]掉落汇总!$C$2:$C$871,$Q$1)+SUMIFS(OFFSET([2]掉落汇总!$C$2:$C$871,,MATCH($B347,[2]掉落汇总!$D$1:$M$1)),[2]掉落汇总!$A$2:$A$871,K$1,[2]掉落汇总!$C$2:$C$871,$Q$2)/$Q$3)*宝箱投放计算!J347</f>
        <v>0</v>
      </c>
      <c r="L347">
        <f ca="1">(SUMIFS(OFFSET([2]掉落汇总!$C$2:$C$871,,MATCH($B347,[2]掉落汇总!$D$1:$M$1)),[2]掉落汇总!$A$2:$A$871,L$1,[2]掉落汇总!$C$2:$C$871,$Q$1)+SUMIFS(OFFSET([2]掉落汇总!$C$2:$C$871,,MATCH($B347,[2]掉落汇总!$D$1:$M$1)),[2]掉落汇总!$A$2:$A$871,L$1,[2]掉落汇总!$C$2:$C$871,$Q$2)/$Q$3)*宝箱投放计算!K347</f>
        <v>0.14863748967795209</v>
      </c>
      <c r="M347">
        <f ca="1">(SUMIFS(OFFSET([2]掉落汇总!$C$2:$C$871,,MATCH($B347,[2]掉落汇总!$D$1:$M$1)),[2]掉落汇总!$A$2:$A$871,M$1,[2]掉落汇总!$C$2:$C$871,$Q$1)+SUMIFS(OFFSET([2]掉落汇总!$C$2:$C$871,,MATCH($B347,[2]掉落汇总!$D$1:$M$1)),[2]掉落汇总!$A$2:$A$871,M$1,[2]掉落汇总!$C$2:$C$871,$Q$2)/$Q$3)*宝箱投放计算!L347</f>
        <v>0.14714469228074273</v>
      </c>
      <c r="N347">
        <f ca="1">(SUMIFS(OFFSET([2]掉落汇总!$C$2:$C$871,,MATCH($B347,[2]掉落汇总!$D$1:$M$1)),[2]掉落汇总!$A$2:$A$871,N$1,[2]掉落汇总!$C$2:$C$871,$Q$1)+SUMIFS(OFFSET([2]掉落汇总!$C$2:$C$871,,MATCH($B347,[2]掉落汇总!$D$1:$M$1)),[2]掉落汇总!$A$2:$A$871,N$1,[2]掉落汇总!$C$2:$C$871,$Q$2)/$Q$3)*宝箱投放计算!M347</f>
        <v>3.9341037619867215E-2</v>
      </c>
      <c r="O347">
        <f ca="1">(SUMIFS(OFFSET([2]掉落汇总!$C$2:$C$871,,MATCH($B347,[2]掉落汇总!$D$1:$M$1)),[2]掉落汇总!$A$2:$A$871,O$1,[2]掉落汇总!$C$2:$C$871,$Q$1)+SUMIFS(OFFSET([2]掉落汇总!$C$2:$C$871,,MATCH($B347,[2]掉落汇总!$D$1:$M$1)),[2]掉落汇总!$A$2:$A$871,O$1,[2]掉落汇总!$C$2:$C$871,$Q$2)/$Q$3)*宝箱投放计算!N347</f>
        <v>8.2982769549933721E-2</v>
      </c>
    </row>
    <row r="348" spans="1:15" x14ac:dyDescent="0.2">
      <c r="A348">
        <f>玩家成长时间线!A348</f>
        <v>347</v>
      </c>
      <c r="B348">
        <f>玩家成长时间线!B348</f>
        <v>10</v>
      </c>
      <c r="C348">
        <f ca="1">SUM($D$2:D348)</f>
        <v>848.12277868973501</v>
      </c>
      <c r="D348">
        <f t="shared" ca="1" si="5"/>
        <v>1.4337799355340926</v>
      </c>
      <c r="E348">
        <f ca="1">(SUMIFS(OFFSET([2]掉落汇总!$C$2:$C$871,,MATCH($B348,[2]掉落汇总!$D$1:$M$1)),[2]掉落汇总!$A$2:$A$871,E$1,[2]掉落汇总!$C$2:$C$871,$Q$1)+SUMIFS(OFFSET([2]掉落汇总!$C$2:$C$871,,MATCH($B348,[2]掉落汇总!$D$1:$M$1)),[2]掉落汇总!$A$2:$A$871,E$1,[2]掉落汇总!$C$2:$C$871,$Q$2)/$Q$3)*宝箱投放计算!D348</f>
        <v>0.39605260389268809</v>
      </c>
      <c r="F348">
        <f ca="1">(SUMIFS(OFFSET([2]掉落汇总!$C$2:$C$871,,MATCH($B348,[2]掉落汇总!$D$1:$M$1)),[2]掉落汇总!$A$2:$A$871,F$1,[2]掉落汇总!$C$2:$C$871,$Q$1)+SUMIFS(OFFSET([2]掉落汇总!$C$2:$C$871,,MATCH($B348,[2]掉落汇总!$D$1:$M$1)),[2]掉落汇总!$A$2:$A$871,F$1,[2]掉落汇总!$C$2:$C$871,$Q$2)/$Q$3)*宝箱投放计算!E348</f>
        <v>0.61962134251290868</v>
      </c>
      <c r="G348">
        <f ca="1">(SUMIFS(OFFSET([2]掉落汇总!$C$2:$C$871,,MATCH($B348,[2]掉落汇总!$D$1:$M$1)),[2]掉落汇总!$A$2:$A$871,G$1,[2]掉落汇总!$C$2:$C$871,$Q$1)+SUMIFS(OFFSET([2]掉落汇总!$C$2:$C$871,,MATCH($B348,[2]掉落汇总!$D$1:$M$1)),[2]掉落汇总!$A$2:$A$871,G$1,[2]掉落汇总!$C$2:$C$871,$Q$2)/$Q$3)*宝箱投放计算!F348</f>
        <v>0</v>
      </c>
      <c r="H348">
        <f ca="1">(SUMIFS(OFFSET([2]掉落汇总!$C$2:$C$871,,MATCH($B348,[2]掉落汇总!$D$1:$M$1)),[2]掉落汇总!$A$2:$A$871,H$1,[2]掉落汇总!$C$2:$C$871,$Q$1)+SUMIFS(OFFSET([2]掉落汇总!$C$2:$C$871,,MATCH($B348,[2]掉落汇总!$D$1:$M$1)),[2]掉落汇总!$A$2:$A$871,H$1,[2]掉落汇总!$C$2:$C$871,$Q$2)/$Q$3)*宝箱投放计算!G348</f>
        <v>0</v>
      </c>
      <c r="I348">
        <f ca="1">(SUMIFS(OFFSET([2]掉落汇总!$C$2:$C$871,,MATCH($B348,[2]掉落汇总!$D$1:$M$1)),[2]掉落汇总!$A$2:$A$871,I$1,[2]掉落汇总!$C$2:$C$871,$Q$1)+SUMIFS(OFFSET([2]掉落汇总!$C$2:$C$871,,MATCH($B348,[2]掉落汇总!$D$1:$M$1)),[2]掉落汇总!$A$2:$A$871,I$1,[2]掉落汇总!$C$2:$C$871,$Q$2)/$Q$3)*宝箱投放计算!H348</f>
        <v>0</v>
      </c>
      <c r="J348">
        <f ca="1">(SUMIFS(OFFSET([2]掉落汇总!$C$2:$C$871,,MATCH($B348,[2]掉落汇总!$D$1:$M$1)),[2]掉落汇总!$A$2:$A$871,J$1,[2]掉落汇总!$C$2:$C$871,$Q$1)+SUMIFS(OFFSET([2]掉落汇总!$C$2:$C$871,,MATCH($B348,[2]掉落汇总!$D$1:$M$1)),[2]掉落汇总!$A$2:$A$871,J$1,[2]掉落汇总!$C$2:$C$871,$Q$2)/$Q$3)*宝箱投放计算!I348</f>
        <v>0</v>
      </c>
      <c r="K348">
        <f ca="1">(SUMIFS(OFFSET([2]掉落汇总!$C$2:$C$871,,MATCH($B348,[2]掉落汇总!$D$1:$M$1)),[2]掉落汇总!$A$2:$A$871,K$1,[2]掉落汇总!$C$2:$C$871,$Q$1)+SUMIFS(OFFSET([2]掉落汇总!$C$2:$C$871,,MATCH($B348,[2]掉落汇总!$D$1:$M$1)),[2]掉落汇总!$A$2:$A$871,K$1,[2]掉落汇总!$C$2:$C$871,$Q$2)/$Q$3)*宝箱投放计算!J348</f>
        <v>0</v>
      </c>
      <c r="L348">
        <f ca="1">(SUMIFS(OFFSET([2]掉落汇总!$C$2:$C$871,,MATCH($B348,[2]掉落汇总!$D$1:$M$1)),[2]掉落汇总!$A$2:$A$871,L$1,[2]掉落汇总!$C$2:$C$871,$Q$1)+SUMIFS(OFFSET([2]掉落汇总!$C$2:$C$871,,MATCH($B348,[2]掉落汇总!$D$1:$M$1)),[2]掉落汇总!$A$2:$A$871,L$1,[2]掉落汇总!$C$2:$C$871,$Q$2)/$Q$3)*宝箱投放计算!K348</f>
        <v>0.14863748967795209</v>
      </c>
      <c r="M348">
        <f ca="1">(SUMIFS(OFFSET([2]掉落汇总!$C$2:$C$871,,MATCH($B348,[2]掉落汇总!$D$1:$M$1)),[2]掉落汇总!$A$2:$A$871,M$1,[2]掉落汇总!$C$2:$C$871,$Q$1)+SUMIFS(OFFSET([2]掉落汇总!$C$2:$C$871,,MATCH($B348,[2]掉落汇总!$D$1:$M$1)),[2]掉落汇总!$A$2:$A$871,M$1,[2]掉落汇总!$C$2:$C$871,$Q$2)/$Q$3)*宝箱投放计算!L348</f>
        <v>0.14714469228074273</v>
      </c>
      <c r="N348">
        <f ca="1">(SUMIFS(OFFSET([2]掉落汇总!$C$2:$C$871,,MATCH($B348,[2]掉落汇总!$D$1:$M$1)),[2]掉落汇总!$A$2:$A$871,N$1,[2]掉落汇总!$C$2:$C$871,$Q$1)+SUMIFS(OFFSET([2]掉落汇总!$C$2:$C$871,,MATCH($B348,[2]掉落汇总!$D$1:$M$1)),[2]掉落汇总!$A$2:$A$871,N$1,[2]掉落汇总!$C$2:$C$871,$Q$2)/$Q$3)*宝箱投放计算!M348</f>
        <v>3.9341037619867215E-2</v>
      </c>
      <c r="O348">
        <f ca="1">(SUMIFS(OFFSET([2]掉落汇总!$C$2:$C$871,,MATCH($B348,[2]掉落汇总!$D$1:$M$1)),[2]掉落汇总!$A$2:$A$871,O$1,[2]掉落汇总!$C$2:$C$871,$Q$1)+SUMIFS(OFFSET([2]掉落汇总!$C$2:$C$871,,MATCH($B348,[2]掉落汇总!$D$1:$M$1)),[2]掉落汇总!$A$2:$A$871,O$1,[2]掉落汇总!$C$2:$C$871,$Q$2)/$Q$3)*宝箱投放计算!N348</f>
        <v>8.2982769549933721E-2</v>
      </c>
    </row>
    <row r="349" spans="1:15" x14ac:dyDescent="0.2">
      <c r="A349">
        <f>玩家成长时间线!A349</f>
        <v>348</v>
      </c>
      <c r="B349">
        <f>玩家成长时间线!B349</f>
        <v>10</v>
      </c>
      <c r="C349">
        <f ca="1">SUM($D$2:D349)</f>
        <v>849.59190844115551</v>
      </c>
      <c r="D349">
        <f t="shared" ca="1" si="5"/>
        <v>1.469129751420468</v>
      </c>
      <c r="E349">
        <f ca="1">(SUMIFS(OFFSET([2]掉落汇总!$C$2:$C$871,,MATCH($B349,[2]掉落汇总!$D$1:$M$1)),[2]掉落汇总!$A$2:$A$871,E$1,[2]掉落汇总!$C$2:$C$871,$Q$1)+SUMIFS(OFFSET([2]掉落汇总!$C$2:$C$871,,MATCH($B349,[2]掉落汇总!$D$1:$M$1)),[2]掉落汇总!$A$2:$A$871,E$1,[2]掉落汇总!$C$2:$C$871,$Q$2)/$Q$3)*宝箱投放计算!D349</f>
        <v>0.43140241977906357</v>
      </c>
      <c r="F349">
        <f ca="1">(SUMIFS(OFFSET([2]掉落汇总!$C$2:$C$871,,MATCH($B349,[2]掉落汇总!$D$1:$M$1)),[2]掉落汇总!$A$2:$A$871,F$1,[2]掉落汇总!$C$2:$C$871,$Q$1)+SUMIFS(OFFSET([2]掉落汇总!$C$2:$C$871,,MATCH($B349,[2]掉落汇总!$D$1:$M$1)),[2]掉落汇总!$A$2:$A$871,F$1,[2]掉落汇总!$C$2:$C$871,$Q$2)/$Q$3)*宝箱投放计算!E349</f>
        <v>0.61962134251290868</v>
      </c>
      <c r="G349">
        <f ca="1">(SUMIFS(OFFSET([2]掉落汇总!$C$2:$C$871,,MATCH($B349,[2]掉落汇总!$D$1:$M$1)),[2]掉落汇总!$A$2:$A$871,G$1,[2]掉落汇总!$C$2:$C$871,$Q$1)+SUMIFS(OFFSET([2]掉落汇总!$C$2:$C$871,,MATCH($B349,[2]掉落汇总!$D$1:$M$1)),[2]掉落汇总!$A$2:$A$871,G$1,[2]掉落汇总!$C$2:$C$871,$Q$2)/$Q$3)*宝箱投放计算!F349</f>
        <v>0</v>
      </c>
      <c r="H349">
        <f ca="1">(SUMIFS(OFFSET([2]掉落汇总!$C$2:$C$871,,MATCH($B349,[2]掉落汇总!$D$1:$M$1)),[2]掉落汇总!$A$2:$A$871,H$1,[2]掉落汇总!$C$2:$C$871,$Q$1)+SUMIFS(OFFSET([2]掉落汇总!$C$2:$C$871,,MATCH($B349,[2]掉落汇总!$D$1:$M$1)),[2]掉落汇总!$A$2:$A$871,H$1,[2]掉落汇总!$C$2:$C$871,$Q$2)/$Q$3)*宝箱投放计算!G349</f>
        <v>0</v>
      </c>
      <c r="I349">
        <f ca="1">(SUMIFS(OFFSET([2]掉落汇总!$C$2:$C$871,,MATCH($B349,[2]掉落汇总!$D$1:$M$1)),[2]掉落汇总!$A$2:$A$871,I$1,[2]掉落汇总!$C$2:$C$871,$Q$1)+SUMIFS(OFFSET([2]掉落汇总!$C$2:$C$871,,MATCH($B349,[2]掉落汇总!$D$1:$M$1)),[2]掉落汇总!$A$2:$A$871,I$1,[2]掉落汇总!$C$2:$C$871,$Q$2)/$Q$3)*宝箱投放计算!H349</f>
        <v>0</v>
      </c>
      <c r="J349">
        <f ca="1">(SUMIFS(OFFSET([2]掉落汇总!$C$2:$C$871,,MATCH($B349,[2]掉落汇总!$D$1:$M$1)),[2]掉落汇总!$A$2:$A$871,J$1,[2]掉落汇总!$C$2:$C$871,$Q$1)+SUMIFS(OFFSET([2]掉落汇总!$C$2:$C$871,,MATCH($B349,[2]掉落汇总!$D$1:$M$1)),[2]掉落汇总!$A$2:$A$871,J$1,[2]掉落汇总!$C$2:$C$871,$Q$2)/$Q$3)*宝箱投放计算!I349</f>
        <v>0</v>
      </c>
      <c r="K349">
        <f ca="1">(SUMIFS(OFFSET([2]掉落汇总!$C$2:$C$871,,MATCH($B349,[2]掉落汇总!$D$1:$M$1)),[2]掉落汇总!$A$2:$A$871,K$1,[2]掉落汇总!$C$2:$C$871,$Q$1)+SUMIFS(OFFSET([2]掉落汇总!$C$2:$C$871,,MATCH($B349,[2]掉落汇总!$D$1:$M$1)),[2]掉落汇总!$A$2:$A$871,K$1,[2]掉落汇总!$C$2:$C$871,$Q$2)/$Q$3)*宝箱投放计算!J349</f>
        <v>0</v>
      </c>
      <c r="L349">
        <f ca="1">(SUMIFS(OFFSET([2]掉落汇总!$C$2:$C$871,,MATCH($B349,[2]掉落汇总!$D$1:$M$1)),[2]掉落汇总!$A$2:$A$871,L$1,[2]掉落汇总!$C$2:$C$871,$Q$1)+SUMIFS(OFFSET([2]掉落汇总!$C$2:$C$871,,MATCH($B349,[2]掉落汇总!$D$1:$M$1)),[2]掉落汇总!$A$2:$A$871,L$1,[2]掉落汇总!$C$2:$C$871,$Q$2)/$Q$3)*宝箱投放计算!K349</f>
        <v>0.14863748967795209</v>
      </c>
      <c r="M349">
        <f ca="1">(SUMIFS(OFFSET([2]掉落汇总!$C$2:$C$871,,MATCH($B349,[2]掉落汇总!$D$1:$M$1)),[2]掉落汇总!$A$2:$A$871,M$1,[2]掉落汇总!$C$2:$C$871,$Q$1)+SUMIFS(OFFSET([2]掉落汇总!$C$2:$C$871,,MATCH($B349,[2]掉落汇总!$D$1:$M$1)),[2]掉落汇总!$A$2:$A$871,M$1,[2]掉落汇总!$C$2:$C$871,$Q$2)/$Q$3)*宝箱投放计算!L349</f>
        <v>0.14714469228074273</v>
      </c>
      <c r="N349">
        <f ca="1">(SUMIFS(OFFSET([2]掉落汇总!$C$2:$C$871,,MATCH($B349,[2]掉落汇总!$D$1:$M$1)),[2]掉落汇总!$A$2:$A$871,N$1,[2]掉落汇总!$C$2:$C$871,$Q$1)+SUMIFS(OFFSET([2]掉落汇总!$C$2:$C$871,,MATCH($B349,[2]掉落汇总!$D$1:$M$1)),[2]掉落汇总!$A$2:$A$871,N$1,[2]掉落汇总!$C$2:$C$871,$Q$2)/$Q$3)*宝箱投放计算!M349</f>
        <v>3.9341037619867215E-2</v>
      </c>
      <c r="O349">
        <f ca="1">(SUMIFS(OFFSET([2]掉落汇总!$C$2:$C$871,,MATCH($B349,[2]掉落汇总!$D$1:$M$1)),[2]掉落汇总!$A$2:$A$871,O$1,[2]掉落汇总!$C$2:$C$871,$Q$1)+SUMIFS(OFFSET([2]掉落汇总!$C$2:$C$871,,MATCH($B349,[2]掉落汇总!$D$1:$M$1)),[2]掉落汇总!$A$2:$A$871,O$1,[2]掉落汇总!$C$2:$C$871,$Q$2)/$Q$3)*宝箱投放计算!N349</f>
        <v>8.2982769549933721E-2</v>
      </c>
    </row>
    <row r="350" spans="1:15" x14ac:dyDescent="0.2">
      <c r="A350">
        <f>玩家成长时间线!A350</f>
        <v>349</v>
      </c>
      <c r="B350">
        <f>玩家成长时间线!B350</f>
        <v>10</v>
      </c>
      <c r="C350">
        <f ca="1">SUM($D$2:D350)</f>
        <v>851.02905502582166</v>
      </c>
      <c r="D350">
        <f t="shared" ca="1" si="5"/>
        <v>1.4371465846661282</v>
      </c>
      <c r="E350">
        <f ca="1">(SUMIFS(OFFSET([2]掉落汇总!$C$2:$C$871,,MATCH($B350,[2]掉落汇总!$D$1:$M$1)),[2]掉落汇总!$A$2:$A$871,E$1,[2]掉落汇总!$C$2:$C$871,$Q$1)+SUMIFS(OFFSET([2]掉落汇总!$C$2:$C$871,,MATCH($B350,[2]掉落汇总!$D$1:$M$1)),[2]掉落汇总!$A$2:$A$871,E$1,[2]掉落汇总!$C$2:$C$871,$Q$2)/$Q$3)*宝箱投放计算!D350</f>
        <v>0.39941925302472381</v>
      </c>
      <c r="F350">
        <f ca="1">(SUMIFS(OFFSET([2]掉落汇总!$C$2:$C$871,,MATCH($B350,[2]掉落汇总!$D$1:$M$1)),[2]掉落汇总!$A$2:$A$871,F$1,[2]掉落汇总!$C$2:$C$871,$Q$1)+SUMIFS(OFFSET([2]掉落汇总!$C$2:$C$871,,MATCH($B350,[2]掉落汇总!$D$1:$M$1)),[2]掉落汇总!$A$2:$A$871,F$1,[2]掉落汇总!$C$2:$C$871,$Q$2)/$Q$3)*宝箱投放计算!E350</f>
        <v>0.61962134251290868</v>
      </c>
      <c r="G350">
        <f ca="1">(SUMIFS(OFFSET([2]掉落汇总!$C$2:$C$871,,MATCH($B350,[2]掉落汇总!$D$1:$M$1)),[2]掉落汇总!$A$2:$A$871,G$1,[2]掉落汇总!$C$2:$C$871,$Q$1)+SUMIFS(OFFSET([2]掉落汇总!$C$2:$C$871,,MATCH($B350,[2]掉落汇总!$D$1:$M$1)),[2]掉落汇总!$A$2:$A$871,G$1,[2]掉落汇总!$C$2:$C$871,$Q$2)/$Q$3)*宝箱投放计算!F350</f>
        <v>0</v>
      </c>
      <c r="H350">
        <f ca="1">(SUMIFS(OFFSET([2]掉落汇总!$C$2:$C$871,,MATCH($B350,[2]掉落汇总!$D$1:$M$1)),[2]掉落汇总!$A$2:$A$871,H$1,[2]掉落汇总!$C$2:$C$871,$Q$1)+SUMIFS(OFFSET([2]掉落汇总!$C$2:$C$871,,MATCH($B350,[2]掉落汇总!$D$1:$M$1)),[2]掉落汇总!$A$2:$A$871,H$1,[2]掉落汇总!$C$2:$C$871,$Q$2)/$Q$3)*宝箱投放计算!G350</f>
        <v>0</v>
      </c>
      <c r="I350">
        <f ca="1">(SUMIFS(OFFSET([2]掉落汇总!$C$2:$C$871,,MATCH($B350,[2]掉落汇总!$D$1:$M$1)),[2]掉落汇总!$A$2:$A$871,I$1,[2]掉落汇总!$C$2:$C$871,$Q$1)+SUMIFS(OFFSET([2]掉落汇总!$C$2:$C$871,,MATCH($B350,[2]掉落汇总!$D$1:$M$1)),[2]掉落汇总!$A$2:$A$871,I$1,[2]掉落汇总!$C$2:$C$871,$Q$2)/$Q$3)*宝箱投放计算!H350</f>
        <v>0</v>
      </c>
      <c r="J350">
        <f ca="1">(SUMIFS(OFFSET([2]掉落汇总!$C$2:$C$871,,MATCH($B350,[2]掉落汇总!$D$1:$M$1)),[2]掉落汇总!$A$2:$A$871,J$1,[2]掉落汇总!$C$2:$C$871,$Q$1)+SUMIFS(OFFSET([2]掉落汇总!$C$2:$C$871,,MATCH($B350,[2]掉落汇总!$D$1:$M$1)),[2]掉落汇总!$A$2:$A$871,J$1,[2]掉落汇总!$C$2:$C$871,$Q$2)/$Q$3)*宝箱投放计算!I350</f>
        <v>0</v>
      </c>
      <c r="K350">
        <f ca="1">(SUMIFS(OFFSET([2]掉落汇总!$C$2:$C$871,,MATCH($B350,[2]掉落汇总!$D$1:$M$1)),[2]掉落汇总!$A$2:$A$871,K$1,[2]掉落汇总!$C$2:$C$871,$Q$1)+SUMIFS(OFFSET([2]掉落汇总!$C$2:$C$871,,MATCH($B350,[2]掉落汇总!$D$1:$M$1)),[2]掉落汇总!$A$2:$A$871,K$1,[2]掉落汇总!$C$2:$C$871,$Q$2)/$Q$3)*宝箱投放计算!J350</f>
        <v>0</v>
      </c>
      <c r="L350">
        <f ca="1">(SUMIFS(OFFSET([2]掉落汇总!$C$2:$C$871,,MATCH($B350,[2]掉落汇总!$D$1:$M$1)),[2]掉落汇总!$A$2:$A$871,L$1,[2]掉落汇总!$C$2:$C$871,$Q$1)+SUMIFS(OFFSET([2]掉落汇总!$C$2:$C$871,,MATCH($B350,[2]掉落汇总!$D$1:$M$1)),[2]掉落汇总!$A$2:$A$871,L$1,[2]掉落汇总!$C$2:$C$871,$Q$2)/$Q$3)*宝箱投放计算!K350</f>
        <v>0.14863748967795209</v>
      </c>
      <c r="M350">
        <f ca="1">(SUMIFS(OFFSET([2]掉落汇总!$C$2:$C$871,,MATCH($B350,[2]掉落汇总!$D$1:$M$1)),[2]掉落汇总!$A$2:$A$871,M$1,[2]掉落汇总!$C$2:$C$871,$Q$1)+SUMIFS(OFFSET([2]掉落汇总!$C$2:$C$871,,MATCH($B350,[2]掉落汇总!$D$1:$M$1)),[2]掉落汇总!$A$2:$A$871,M$1,[2]掉落汇总!$C$2:$C$871,$Q$2)/$Q$3)*宝箱投放计算!L350</f>
        <v>0.14714469228074273</v>
      </c>
      <c r="N350">
        <f ca="1">(SUMIFS(OFFSET([2]掉落汇总!$C$2:$C$871,,MATCH($B350,[2]掉落汇总!$D$1:$M$1)),[2]掉落汇总!$A$2:$A$871,N$1,[2]掉落汇总!$C$2:$C$871,$Q$1)+SUMIFS(OFFSET([2]掉落汇总!$C$2:$C$871,,MATCH($B350,[2]掉落汇总!$D$1:$M$1)),[2]掉落汇总!$A$2:$A$871,N$1,[2]掉落汇总!$C$2:$C$871,$Q$2)/$Q$3)*宝箱投放计算!M350</f>
        <v>3.9341037619867215E-2</v>
      </c>
      <c r="O350">
        <f ca="1">(SUMIFS(OFFSET([2]掉落汇总!$C$2:$C$871,,MATCH($B350,[2]掉落汇总!$D$1:$M$1)),[2]掉落汇总!$A$2:$A$871,O$1,[2]掉落汇总!$C$2:$C$871,$Q$1)+SUMIFS(OFFSET([2]掉落汇总!$C$2:$C$871,,MATCH($B350,[2]掉落汇总!$D$1:$M$1)),[2]掉落汇总!$A$2:$A$871,O$1,[2]掉落汇总!$C$2:$C$871,$Q$2)/$Q$3)*宝箱投放计算!N350</f>
        <v>8.2982769549933721E-2</v>
      </c>
    </row>
    <row r="351" spans="1:15" x14ac:dyDescent="0.2">
      <c r="A351">
        <f>玩家成长时间线!A351</f>
        <v>350</v>
      </c>
      <c r="B351">
        <f>玩家成长时间线!B351</f>
        <v>8</v>
      </c>
      <c r="C351">
        <f ca="1">SUM($D$2:D351)</f>
        <v>854.36136665511719</v>
      </c>
      <c r="D351">
        <f t="shared" ca="1" si="5"/>
        <v>3.3323116292954769</v>
      </c>
      <c r="E351">
        <f ca="1">(SUMIFS(OFFSET([2]掉落汇总!$C$2:$C$871,,MATCH($B351,[2]掉落汇总!$D$1:$M$1)),[2]掉落汇总!$A$2:$A$871,E$1,[2]掉落汇总!$C$2:$C$871,$Q$1)+SUMIFS(OFFSET([2]掉落汇总!$C$2:$C$871,,MATCH($B351,[2]掉落汇总!$D$1:$M$1)),[2]掉落汇总!$A$2:$A$871,E$1,[2]掉落汇总!$C$2:$C$871,$Q$2)/$Q$3)*宝箱投放计算!D351</f>
        <v>0.41240769230769231</v>
      </c>
      <c r="F351">
        <f ca="1">(SUMIFS(OFFSET([2]掉落汇总!$C$2:$C$871,,MATCH($B351,[2]掉落汇总!$D$1:$M$1)),[2]掉落汇总!$A$2:$A$871,F$1,[2]掉落汇总!$C$2:$C$871,$Q$1)+SUMIFS(OFFSET([2]掉落汇总!$C$2:$C$871,,MATCH($B351,[2]掉落汇总!$D$1:$M$1)),[2]掉落汇总!$A$2:$A$871,F$1,[2]掉落汇总!$C$2:$C$871,$Q$2)/$Q$3)*宝箱投放计算!E351</f>
        <v>0.49569707401032698</v>
      </c>
      <c r="G351">
        <f ca="1">(SUMIFS(OFFSET([2]掉落汇总!$C$2:$C$871,,MATCH($B351,[2]掉落汇总!$D$1:$M$1)),[2]掉落汇总!$A$2:$A$871,G$1,[2]掉落汇总!$C$2:$C$871,$Q$1)+SUMIFS(OFFSET([2]掉落汇总!$C$2:$C$871,,MATCH($B351,[2]掉落汇总!$D$1:$M$1)),[2]掉落汇总!$A$2:$A$871,G$1,[2]掉落汇总!$C$2:$C$871,$Q$2)/$Q$3)*宝箱投放计算!F351</f>
        <v>1.0190452324270141</v>
      </c>
      <c r="H351">
        <f ca="1">(SUMIFS(OFFSET([2]掉落汇总!$C$2:$C$871,,MATCH($B351,[2]掉落汇总!$D$1:$M$1)),[2]掉落汇总!$A$2:$A$871,H$1,[2]掉落汇总!$C$2:$C$871,$Q$1)+SUMIFS(OFFSET([2]掉落汇总!$C$2:$C$871,,MATCH($B351,[2]掉落汇总!$D$1:$M$1)),[2]掉落汇总!$A$2:$A$871,H$1,[2]掉落汇总!$C$2:$C$871,$Q$2)/$Q$3)*宝箱投放计算!G351</f>
        <v>0</v>
      </c>
      <c r="I351">
        <f ca="1">(SUMIFS(OFFSET([2]掉落汇总!$C$2:$C$871,,MATCH($B351,[2]掉落汇总!$D$1:$M$1)),[2]掉落汇总!$A$2:$A$871,I$1,[2]掉落汇总!$C$2:$C$871,$Q$1)+SUMIFS(OFFSET([2]掉落汇总!$C$2:$C$871,,MATCH($B351,[2]掉落汇总!$D$1:$M$1)),[2]掉落汇总!$A$2:$A$871,I$1,[2]掉落汇总!$C$2:$C$871,$Q$2)/$Q$3)*宝箱投放计算!H351</f>
        <v>0.98705564142194746</v>
      </c>
      <c r="J351">
        <f ca="1">(SUMIFS(OFFSET([2]掉落汇总!$C$2:$C$871,,MATCH($B351,[2]掉落汇总!$D$1:$M$1)),[2]掉落汇总!$A$2:$A$871,J$1,[2]掉落汇总!$C$2:$C$871,$Q$1)+SUMIFS(OFFSET([2]掉落汇总!$C$2:$C$871,,MATCH($B351,[2]掉落汇总!$D$1:$M$1)),[2]掉落汇总!$A$2:$A$871,J$1,[2]掉落汇总!$C$2:$C$871,$Q$2)/$Q$3)*宝箱投放计算!I351</f>
        <v>0</v>
      </c>
      <c r="K351">
        <f ca="1">(SUMIFS(OFFSET([2]掉落汇总!$C$2:$C$871,,MATCH($B351,[2]掉落汇总!$D$1:$M$1)),[2]掉落汇总!$A$2:$A$871,K$1,[2]掉落汇总!$C$2:$C$871,$Q$1)+SUMIFS(OFFSET([2]掉落汇总!$C$2:$C$871,,MATCH($B351,[2]掉落汇总!$D$1:$M$1)),[2]掉落汇总!$A$2:$A$871,K$1,[2]掉落汇总!$C$2:$C$871,$Q$2)/$Q$3)*宝箱投放计算!J351</f>
        <v>0</v>
      </c>
      <c r="L351">
        <f ca="1">(SUMIFS(OFFSET([2]掉落汇总!$C$2:$C$871,,MATCH($B351,[2]掉落汇总!$D$1:$M$1)),[2]掉落汇总!$A$2:$A$871,L$1,[2]掉落汇总!$C$2:$C$871,$Q$1)+SUMIFS(OFFSET([2]掉落汇总!$C$2:$C$871,,MATCH($B351,[2]掉落汇总!$D$1:$M$1)),[2]掉落汇总!$A$2:$A$871,L$1,[2]掉落汇总!$C$2:$C$871,$Q$2)/$Q$3)*宝箱投放计算!K351</f>
        <v>0.14863748967795209</v>
      </c>
      <c r="M351">
        <f ca="1">(SUMIFS(OFFSET([2]掉落汇总!$C$2:$C$871,,MATCH($B351,[2]掉落汇总!$D$1:$M$1)),[2]掉落汇总!$A$2:$A$871,M$1,[2]掉落汇总!$C$2:$C$871,$Q$1)+SUMIFS(OFFSET([2]掉落汇总!$C$2:$C$871,,MATCH($B351,[2]掉落汇总!$D$1:$M$1)),[2]掉落汇总!$A$2:$A$871,M$1,[2]掉落汇总!$C$2:$C$871,$Q$2)/$Q$3)*宝箱投放计算!L351</f>
        <v>0.14714469228074273</v>
      </c>
      <c r="N351">
        <f ca="1">(SUMIFS(OFFSET([2]掉落汇总!$C$2:$C$871,,MATCH($B351,[2]掉落汇总!$D$1:$M$1)),[2]掉落汇总!$A$2:$A$871,N$1,[2]掉落汇总!$C$2:$C$871,$Q$1)+SUMIFS(OFFSET([2]掉落汇总!$C$2:$C$871,,MATCH($B351,[2]掉落汇总!$D$1:$M$1)),[2]掉落汇总!$A$2:$A$871,N$1,[2]掉落汇总!$C$2:$C$871,$Q$2)/$Q$3)*宝箱投放计算!M351</f>
        <v>3.9341037619867215E-2</v>
      </c>
      <c r="O351">
        <f ca="1">(SUMIFS(OFFSET([2]掉落汇总!$C$2:$C$871,,MATCH($B351,[2]掉落汇总!$D$1:$M$1)),[2]掉落汇总!$A$2:$A$871,O$1,[2]掉落汇总!$C$2:$C$871,$Q$1)+SUMIFS(OFFSET([2]掉落汇总!$C$2:$C$871,,MATCH($B351,[2]掉落汇总!$D$1:$M$1)),[2]掉落汇总!$A$2:$A$871,O$1,[2]掉落汇总!$C$2:$C$871,$Q$2)/$Q$3)*宝箱投放计算!N351</f>
        <v>8.2982769549933721E-2</v>
      </c>
    </row>
    <row r="352" spans="1:15" x14ac:dyDescent="0.2">
      <c r="A352">
        <f>玩家成长时间线!A352</f>
        <v>351</v>
      </c>
      <c r="B352">
        <f>玩家成长时间线!B352</f>
        <v>8</v>
      </c>
      <c r="C352">
        <f ca="1">SUM($D$2:D352)</f>
        <v>855.68930817979447</v>
      </c>
      <c r="D352">
        <f t="shared" ca="1" si="5"/>
        <v>1.3279415246772841</v>
      </c>
      <c r="E352">
        <f ca="1">(SUMIFS(OFFSET([2]掉落汇总!$C$2:$C$871,,MATCH($B352,[2]掉落汇总!$D$1:$M$1)),[2]掉落汇总!$A$2:$A$871,E$1,[2]掉落汇总!$C$2:$C$871,$Q$1)+SUMIFS(OFFSET([2]掉落汇总!$C$2:$C$871,,MATCH($B352,[2]掉落汇总!$D$1:$M$1)),[2]掉落汇总!$A$2:$A$871,E$1,[2]掉落汇总!$C$2:$C$871,$Q$2)/$Q$3)*宝箱投放计算!D352</f>
        <v>0.41413846153846151</v>
      </c>
      <c r="F352">
        <f ca="1">(SUMIFS(OFFSET([2]掉落汇总!$C$2:$C$871,,MATCH($B352,[2]掉落汇总!$D$1:$M$1)),[2]掉落汇总!$A$2:$A$871,F$1,[2]掉落汇总!$C$2:$C$871,$Q$1)+SUMIFS(OFFSET([2]掉落汇总!$C$2:$C$871,,MATCH($B352,[2]掉落汇总!$D$1:$M$1)),[2]掉落汇总!$A$2:$A$871,F$1,[2]掉落汇总!$C$2:$C$871,$Q$2)/$Q$3)*宝箱投放计算!E352</f>
        <v>0.49569707401032698</v>
      </c>
      <c r="G352">
        <f ca="1">(SUMIFS(OFFSET([2]掉落汇总!$C$2:$C$871,,MATCH($B352,[2]掉落汇总!$D$1:$M$1)),[2]掉落汇总!$A$2:$A$871,G$1,[2]掉落汇总!$C$2:$C$871,$Q$1)+SUMIFS(OFFSET([2]掉落汇总!$C$2:$C$871,,MATCH($B352,[2]掉落汇总!$D$1:$M$1)),[2]掉落汇总!$A$2:$A$871,G$1,[2]掉落汇总!$C$2:$C$871,$Q$2)/$Q$3)*宝箱投放计算!F352</f>
        <v>0</v>
      </c>
      <c r="H352">
        <f ca="1">(SUMIFS(OFFSET([2]掉落汇总!$C$2:$C$871,,MATCH($B352,[2]掉落汇总!$D$1:$M$1)),[2]掉落汇总!$A$2:$A$871,H$1,[2]掉落汇总!$C$2:$C$871,$Q$1)+SUMIFS(OFFSET([2]掉落汇总!$C$2:$C$871,,MATCH($B352,[2]掉落汇总!$D$1:$M$1)),[2]掉落汇总!$A$2:$A$871,H$1,[2]掉落汇总!$C$2:$C$871,$Q$2)/$Q$3)*宝箱投放计算!G352</f>
        <v>0</v>
      </c>
      <c r="I352">
        <f ca="1">(SUMIFS(OFFSET([2]掉落汇总!$C$2:$C$871,,MATCH($B352,[2]掉落汇总!$D$1:$M$1)),[2]掉落汇总!$A$2:$A$871,I$1,[2]掉落汇总!$C$2:$C$871,$Q$1)+SUMIFS(OFFSET([2]掉落汇总!$C$2:$C$871,,MATCH($B352,[2]掉落汇总!$D$1:$M$1)),[2]掉落汇总!$A$2:$A$871,I$1,[2]掉落汇总!$C$2:$C$871,$Q$2)/$Q$3)*宝箱投放计算!H352</f>
        <v>0</v>
      </c>
      <c r="J352">
        <f ca="1">(SUMIFS(OFFSET([2]掉落汇总!$C$2:$C$871,,MATCH($B352,[2]掉落汇总!$D$1:$M$1)),[2]掉落汇总!$A$2:$A$871,J$1,[2]掉落汇总!$C$2:$C$871,$Q$1)+SUMIFS(OFFSET([2]掉落汇总!$C$2:$C$871,,MATCH($B352,[2]掉落汇总!$D$1:$M$1)),[2]掉落汇总!$A$2:$A$871,J$1,[2]掉落汇总!$C$2:$C$871,$Q$2)/$Q$3)*宝箱投放计算!I352</f>
        <v>0</v>
      </c>
      <c r="K352">
        <f ca="1">(SUMIFS(OFFSET([2]掉落汇总!$C$2:$C$871,,MATCH($B352,[2]掉落汇总!$D$1:$M$1)),[2]掉落汇总!$A$2:$A$871,K$1,[2]掉落汇总!$C$2:$C$871,$Q$1)+SUMIFS(OFFSET([2]掉落汇总!$C$2:$C$871,,MATCH($B352,[2]掉落汇总!$D$1:$M$1)),[2]掉落汇总!$A$2:$A$871,K$1,[2]掉落汇总!$C$2:$C$871,$Q$2)/$Q$3)*宝箱投放计算!J352</f>
        <v>0</v>
      </c>
      <c r="L352">
        <f ca="1">(SUMIFS(OFFSET([2]掉落汇总!$C$2:$C$871,,MATCH($B352,[2]掉落汇总!$D$1:$M$1)),[2]掉落汇总!$A$2:$A$871,L$1,[2]掉落汇总!$C$2:$C$871,$Q$1)+SUMIFS(OFFSET([2]掉落汇总!$C$2:$C$871,,MATCH($B352,[2]掉落汇总!$D$1:$M$1)),[2]掉落汇总!$A$2:$A$871,L$1,[2]掉落汇总!$C$2:$C$871,$Q$2)/$Q$3)*宝箱投放计算!K352</f>
        <v>0.14863748967795209</v>
      </c>
      <c r="M352">
        <f ca="1">(SUMIFS(OFFSET([2]掉落汇总!$C$2:$C$871,,MATCH($B352,[2]掉落汇总!$D$1:$M$1)),[2]掉落汇总!$A$2:$A$871,M$1,[2]掉落汇总!$C$2:$C$871,$Q$1)+SUMIFS(OFFSET([2]掉落汇总!$C$2:$C$871,,MATCH($B352,[2]掉落汇总!$D$1:$M$1)),[2]掉落汇总!$A$2:$A$871,M$1,[2]掉落汇总!$C$2:$C$871,$Q$2)/$Q$3)*宝箱投放计算!L352</f>
        <v>0.14714469228074273</v>
      </c>
      <c r="N352">
        <f ca="1">(SUMIFS(OFFSET([2]掉落汇总!$C$2:$C$871,,MATCH($B352,[2]掉落汇总!$D$1:$M$1)),[2]掉落汇总!$A$2:$A$871,N$1,[2]掉落汇总!$C$2:$C$871,$Q$1)+SUMIFS(OFFSET([2]掉落汇总!$C$2:$C$871,,MATCH($B352,[2]掉落汇总!$D$1:$M$1)),[2]掉落汇总!$A$2:$A$871,N$1,[2]掉落汇总!$C$2:$C$871,$Q$2)/$Q$3)*宝箱投放计算!M352</f>
        <v>3.9341037619867215E-2</v>
      </c>
      <c r="O352">
        <f ca="1">(SUMIFS(OFFSET([2]掉落汇总!$C$2:$C$871,,MATCH($B352,[2]掉落汇总!$D$1:$M$1)),[2]掉落汇总!$A$2:$A$871,O$1,[2]掉落汇总!$C$2:$C$871,$Q$1)+SUMIFS(OFFSET([2]掉落汇总!$C$2:$C$871,,MATCH($B352,[2]掉落汇总!$D$1:$M$1)),[2]掉落汇总!$A$2:$A$871,O$1,[2]掉落汇总!$C$2:$C$871,$Q$2)/$Q$3)*宝箱投放计算!N352</f>
        <v>8.2982769549933721E-2</v>
      </c>
    </row>
    <row r="353" spans="1:15" x14ac:dyDescent="0.2">
      <c r="A353">
        <f>玩家成长时间线!A353</f>
        <v>352</v>
      </c>
      <c r="B353">
        <f>玩家成长时间线!B353</f>
        <v>8</v>
      </c>
      <c r="C353">
        <f ca="1">SUM($D$2:D353)</f>
        <v>857.05359585831786</v>
      </c>
      <c r="D353">
        <f t="shared" ca="1" si="5"/>
        <v>1.3642876785234381</v>
      </c>
      <c r="E353">
        <f ca="1">(SUMIFS(OFFSET([2]掉落汇总!$C$2:$C$871,,MATCH($B353,[2]掉落汇总!$D$1:$M$1)),[2]掉落汇总!$A$2:$A$871,E$1,[2]掉落汇总!$C$2:$C$871,$Q$1)+SUMIFS(OFFSET([2]掉落汇总!$C$2:$C$871,,MATCH($B353,[2]掉落汇总!$D$1:$M$1)),[2]掉落汇总!$A$2:$A$871,E$1,[2]掉落汇总!$C$2:$C$871,$Q$2)/$Q$3)*宝箱投放计算!D353</f>
        <v>0.45048461538461532</v>
      </c>
      <c r="F353">
        <f ca="1">(SUMIFS(OFFSET([2]掉落汇总!$C$2:$C$871,,MATCH($B353,[2]掉落汇总!$D$1:$M$1)),[2]掉落汇总!$A$2:$A$871,F$1,[2]掉落汇总!$C$2:$C$871,$Q$1)+SUMIFS(OFFSET([2]掉落汇总!$C$2:$C$871,,MATCH($B353,[2]掉落汇总!$D$1:$M$1)),[2]掉落汇总!$A$2:$A$871,F$1,[2]掉落汇总!$C$2:$C$871,$Q$2)/$Q$3)*宝箱投放计算!E353</f>
        <v>0.49569707401032698</v>
      </c>
      <c r="G353">
        <f ca="1">(SUMIFS(OFFSET([2]掉落汇总!$C$2:$C$871,,MATCH($B353,[2]掉落汇总!$D$1:$M$1)),[2]掉落汇总!$A$2:$A$871,G$1,[2]掉落汇总!$C$2:$C$871,$Q$1)+SUMIFS(OFFSET([2]掉落汇总!$C$2:$C$871,,MATCH($B353,[2]掉落汇总!$D$1:$M$1)),[2]掉落汇总!$A$2:$A$871,G$1,[2]掉落汇总!$C$2:$C$871,$Q$2)/$Q$3)*宝箱投放计算!F353</f>
        <v>0</v>
      </c>
      <c r="H353">
        <f ca="1">(SUMIFS(OFFSET([2]掉落汇总!$C$2:$C$871,,MATCH($B353,[2]掉落汇总!$D$1:$M$1)),[2]掉落汇总!$A$2:$A$871,H$1,[2]掉落汇总!$C$2:$C$871,$Q$1)+SUMIFS(OFFSET([2]掉落汇总!$C$2:$C$871,,MATCH($B353,[2]掉落汇总!$D$1:$M$1)),[2]掉落汇总!$A$2:$A$871,H$1,[2]掉落汇总!$C$2:$C$871,$Q$2)/$Q$3)*宝箱投放计算!G353</f>
        <v>0</v>
      </c>
      <c r="I353">
        <f ca="1">(SUMIFS(OFFSET([2]掉落汇总!$C$2:$C$871,,MATCH($B353,[2]掉落汇总!$D$1:$M$1)),[2]掉落汇总!$A$2:$A$871,I$1,[2]掉落汇总!$C$2:$C$871,$Q$1)+SUMIFS(OFFSET([2]掉落汇总!$C$2:$C$871,,MATCH($B353,[2]掉落汇总!$D$1:$M$1)),[2]掉落汇总!$A$2:$A$871,I$1,[2]掉落汇总!$C$2:$C$871,$Q$2)/$Q$3)*宝箱投放计算!H353</f>
        <v>0</v>
      </c>
      <c r="J353">
        <f ca="1">(SUMIFS(OFFSET([2]掉落汇总!$C$2:$C$871,,MATCH($B353,[2]掉落汇总!$D$1:$M$1)),[2]掉落汇总!$A$2:$A$871,J$1,[2]掉落汇总!$C$2:$C$871,$Q$1)+SUMIFS(OFFSET([2]掉落汇总!$C$2:$C$871,,MATCH($B353,[2]掉落汇总!$D$1:$M$1)),[2]掉落汇总!$A$2:$A$871,J$1,[2]掉落汇总!$C$2:$C$871,$Q$2)/$Q$3)*宝箱投放计算!I353</f>
        <v>0</v>
      </c>
      <c r="K353">
        <f ca="1">(SUMIFS(OFFSET([2]掉落汇总!$C$2:$C$871,,MATCH($B353,[2]掉落汇总!$D$1:$M$1)),[2]掉落汇总!$A$2:$A$871,K$1,[2]掉落汇总!$C$2:$C$871,$Q$1)+SUMIFS(OFFSET([2]掉落汇总!$C$2:$C$871,,MATCH($B353,[2]掉落汇总!$D$1:$M$1)),[2]掉落汇总!$A$2:$A$871,K$1,[2]掉落汇总!$C$2:$C$871,$Q$2)/$Q$3)*宝箱投放计算!J353</f>
        <v>0</v>
      </c>
      <c r="L353">
        <f ca="1">(SUMIFS(OFFSET([2]掉落汇总!$C$2:$C$871,,MATCH($B353,[2]掉落汇总!$D$1:$M$1)),[2]掉落汇总!$A$2:$A$871,L$1,[2]掉落汇总!$C$2:$C$871,$Q$1)+SUMIFS(OFFSET([2]掉落汇总!$C$2:$C$871,,MATCH($B353,[2]掉落汇总!$D$1:$M$1)),[2]掉落汇总!$A$2:$A$871,L$1,[2]掉落汇总!$C$2:$C$871,$Q$2)/$Q$3)*宝箱投放计算!K353</f>
        <v>0.14863748967795209</v>
      </c>
      <c r="M353">
        <f ca="1">(SUMIFS(OFFSET([2]掉落汇总!$C$2:$C$871,,MATCH($B353,[2]掉落汇总!$D$1:$M$1)),[2]掉落汇总!$A$2:$A$871,M$1,[2]掉落汇总!$C$2:$C$871,$Q$1)+SUMIFS(OFFSET([2]掉落汇总!$C$2:$C$871,,MATCH($B353,[2]掉落汇总!$D$1:$M$1)),[2]掉落汇总!$A$2:$A$871,M$1,[2]掉落汇总!$C$2:$C$871,$Q$2)/$Q$3)*宝箱投放计算!L353</f>
        <v>0.14714469228074273</v>
      </c>
      <c r="N353">
        <f ca="1">(SUMIFS(OFFSET([2]掉落汇总!$C$2:$C$871,,MATCH($B353,[2]掉落汇总!$D$1:$M$1)),[2]掉落汇总!$A$2:$A$871,N$1,[2]掉落汇总!$C$2:$C$871,$Q$1)+SUMIFS(OFFSET([2]掉落汇总!$C$2:$C$871,,MATCH($B353,[2]掉落汇总!$D$1:$M$1)),[2]掉落汇总!$A$2:$A$871,N$1,[2]掉落汇总!$C$2:$C$871,$Q$2)/$Q$3)*宝箱投放计算!M353</f>
        <v>3.9341037619867215E-2</v>
      </c>
      <c r="O353">
        <f ca="1">(SUMIFS(OFFSET([2]掉落汇总!$C$2:$C$871,,MATCH($B353,[2]掉落汇总!$D$1:$M$1)),[2]掉落汇总!$A$2:$A$871,O$1,[2]掉落汇总!$C$2:$C$871,$Q$1)+SUMIFS(OFFSET([2]掉落汇总!$C$2:$C$871,,MATCH($B353,[2]掉落汇总!$D$1:$M$1)),[2]掉落汇总!$A$2:$A$871,O$1,[2]掉落汇总!$C$2:$C$871,$Q$2)/$Q$3)*宝箱投放计算!N353</f>
        <v>8.2982769549933721E-2</v>
      </c>
    </row>
    <row r="354" spans="1:15" x14ac:dyDescent="0.2">
      <c r="A354">
        <f>玩家成长时间线!A354</f>
        <v>353</v>
      </c>
      <c r="B354">
        <f>玩家成长时间线!B354</f>
        <v>9</v>
      </c>
      <c r="C354">
        <f ca="1">SUM($D$2:D354)</f>
        <v>862.89587210795844</v>
      </c>
      <c r="D354">
        <f t="shared" ca="1" si="5"/>
        <v>5.8422762496405918</v>
      </c>
      <c r="E354">
        <f ca="1">(SUMIFS(OFFSET([2]掉落汇总!$C$2:$C$871,,MATCH($B354,[2]掉落汇总!$D$1:$M$1)),[2]掉落汇总!$A$2:$A$871,E$1,[2]掉落汇总!$C$2:$C$871,$Q$1)+SUMIFS(OFFSET([2]掉落汇总!$C$2:$C$871,,MATCH($B354,[2]掉落汇总!$D$1:$M$1)),[2]掉落汇总!$A$2:$A$871,E$1,[2]掉落汇总!$C$2:$C$871,$Q$2)/$Q$3)*宝箱投放计算!D354</f>
        <v>0.4209901853871319</v>
      </c>
      <c r="F354">
        <f ca="1">(SUMIFS(OFFSET([2]掉落汇总!$C$2:$C$871,,MATCH($B354,[2]掉落汇总!$D$1:$M$1)),[2]掉落汇总!$A$2:$A$871,F$1,[2]掉落汇总!$C$2:$C$871,$Q$1)+SUMIFS(OFFSET([2]掉落汇总!$C$2:$C$871,,MATCH($B354,[2]掉落汇总!$D$1:$M$1)),[2]掉落汇总!$A$2:$A$871,F$1,[2]掉落汇总!$C$2:$C$871,$Q$2)/$Q$3)*宝箱投放计算!E354</f>
        <v>0.61962134251290868</v>
      </c>
      <c r="G354">
        <f ca="1">(SUMIFS(OFFSET([2]掉落汇总!$C$2:$C$871,,MATCH($B354,[2]掉落汇总!$D$1:$M$1)),[2]掉落汇总!$A$2:$A$871,G$1,[2]掉落汇总!$C$2:$C$871,$Q$1)+SUMIFS(OFFSET([2]掉落汇总!$C$2:$C$871,,MATCH($B354,[2]掉落汇总!$D$1:$M$1)),[2]掉落汇总!$A$2:$A$871,G$1,[2]掉落汇总!$C$2:$C$871,$Q$2)/$Q$3)*宝箱投放计算!F354</f>
        <v>0</v>
      </c>
      <c r="H354">
        <f ca="1">(SUMIFS(OFFSET([2]掉落汇总!$C$2:$C$871,,MATCH($B354,[2]掉落汇总!$D$1:$M$1)),[2]掉落汇总!$A$2:$A$871,H$1,[2]掉落汇总!$C$2:$C$871,$Q$1)+SUMIFS(OFFSET([2]掉落汇总!$C$2:$C$871,,MATCH($B354,[2]掉落汇总!$D$1:$M$1)),[2]掉落汇总!$A$2:$A$871,H$1,[2]掉落汇总!$C$2:$C$871,$Q$2)/$Q$3)*宝箱投放计算!G354</f>
        <v>0</v>
      </c>
      <c r="I354">
        <f ca="1">(SUMIFS(OFFSET([2]掉落汇总!$C$2:$C$871,,MATCH($B354,[2]掉落汇总!$D$1:$M$1)),[2]掉落汇总!$A$2:$A$871,I$1,[2]掉落汇总!$C$2:$C$871,$Q$1)+SUMIFS(OFFSET([2]掉落汇总!$C$2:$C$871,,MATCH($B354,[2]掉落汇总!$D$1:$M$1)),[2]掉落汇总!$A$2:$A$871,I$1,[2]掉落汇总!$C$2:$C$871,$Q$2)/$Q$3)*宝箱投放计算!H354</f>
        <v>0.89605873261205571</v>
      </c>
      <c r="J354">
        <f ca="1">(SUMIFS(OFFSET([2]掉落汇总!$C$2:$C$871,,MATCH($B354,[2]掉落汇总!$D$1:$M$1)),[2]掉落汇总!$A$2:$A$871,J$1,[2]掉落汇总!$C$2:$C$871,$Q$1)+SUMIFS(OFFSET([2]掉落汇总!$C$2:$C$871,,MATCH($B354,[2]掉落汇总!$D$1:$M$1)),[2]掉落汇总!$A$2:$A$871,J$1,[2]掉落汇总!$C$2:$C$871,$Q$2)/$Q$3)*宝箱投放计算!I354</f>
        <v>3.4874999999999998</v>
      </c>
      <c r="K354">
        <f ca="1">(SUMIFS(OFFSET([2]掉落汇总!$C$2:$C$871,,MATCH($B354,[2]掉落汇总!$D$1:$M$1)),[2]掉落汇总!$A$2:$A$871,K$1,[2]掉落汇总!$C$2:$C$871,$Q$1)+SUMIFS(OFFSET([2]掉落汇总!$C$2:$C$871,,MATCH($B354,[2]掉落汇总!$D$1:$M$1)),[2]掉落汇总!$A$2:$A$871,K$1,[2]掉落汇总!$C$2:$C$871,$Q$2)/$Q$3)*宝箱投放计算!J354</f>
        <v>0</v>
      </c>
      <c r="L354">
        <f ca="1">(SUMIFS(OFFSET([2]掉落汇总!$C$2:$C$871,,MATCH($B354,[2]掉落汇总!$D$1:$M$1)),[2]掉落汇总!$A$2:$A$871,L$1,[2]掉落汇总!$C$2:$C$871,$Q$1)+SUMIFS(OFFSET([2]掉落汇总!$C$2:$C$871,,MATCH($B354,[2]掉落汇总!$D$1:$M$1)),[2]掉落汇总!$A$2:$A$871,L$1,[2]掉落汇总!$C$2:$C$871,$Q$2)/$Q$3)*宝箱投放计算!K354</f>
        <v>0.14863748967795209</v>
      </c>
      <c r="M354">
        <f ca="1">(SUMIFS(OFFSET([2]掉落汇总!$C$2:$C$871,,MATCH($B354,[2]掉落汇总!$D$1:$M$1)),[2]掉落汇总!$A$2:$A$871,M$1,[2]掉落汇总!$C$2:$C$871,$Q$1)+SUMIFS(OFFSET([2]掉落汇总!$C$2:$C$871,,MATCH($B354,[2]掉落汇总!$D$1:$M$1)),[2]掉落汇总!$A$2:$A$871,M$1,[2]掉落汇总!$C$2:$C$871,$Q$2)/$Q$3)*宝箱投放计算!L354</f>
        <v>0.14714469228074273</v>
      </c>
      <c r="N354">
        <f ca="1">(SUMIFS(OFFSET([2]掉落汇总!$C$2:$C$871,,MATCH($B354,[2]掉落汇总!$D$1:$M$1)),[2]掉落汇总!$A$2:$A$871,N$1,[2]掉落汇总!$C$2:$C$871,$Q$1)+SUMIFS(OFFSET([2]掉落汇总!$C$2:$C$871,,MATCH($B354,[2]掉落汇总!$D$1:$M$1)),[2]掉落汇总!$A$2:$A$871,N$1,[2]掉落汇总!$C$2:$C$871,$Q$2)/$Q$3)*宝箱投放计算!M354</f>
        <v>3.9341037619867215E-2</v>
      </c>
      <c r="O354">
        <f ca="1">(SUMIFS(OFFSET([2]掉落汇总!$C$2:$C$871,,MATCH($B354,[2]掉落汇总!$D$1:$M$1)),[2]掉落汇总!$A$2:$A$871,O$1,[2]掉落汇总!$C$2:$C$871,$Q$1)+SUMIFS(OFFSET([2]掉落汇总!$C$2:$C$871,,MATCH($B354,[2]掉落汇总!$D$1:$M$1)),[2]掉落汇总!$A$2:$A$871,O$1,[2]掉落汇总!$C$2:$C$871,$Q$2)/$Q$3)*宝箱投放计算!N354</f>
        <v>8.2982769549933721E-2</v>
      </c>
    </row>
    <row r="355" spans="1:15" x14ac:dyDescent="0.2">
      <c r="A355">
        <f>玩家成长时间线!A355</f>
        <v>354</v>
      </c>
      <c r="B355">
        <f>玩家成长时间线!B355</f>
        <v>9</v>
      </c>
      <c r="C355">
        <f ca="1">SUM($D$2:D355)</f>
        <v>864.35633444505243</v>
      </c>
      <c r="D355">
        <f t="shared" ca="1" si="5"/>
        <v>1.4604623370939671</v>
      </c>
      <c r="E355">
        <f ca="1">(SUMIFS(OFFSET([2]掉落汇总!$C$2:$C$871,,MATCH($B355,[2]掉落汇总!$D$1:$M$1)),[2]掉落汇总!$A$2:$A$871,E$1,[2]掉落汇总!$C$2:$C$871,$Q$1)+SUMIFS(OFFSET([2]掉落汇总!$C$2:$C$871,,MATCH($B355,[2]掉落汇总!$D$1:$M$1)),[2]掉落汇总!$A$2:$A$871,E$1,[2]掉落汇总!$C$2:$C$871,$Q$2)/$Q$3)*宝箱投放计算!D355</f>
        <v>0.42273500545256271</v>
      </c>
      <c r="F355">
        <f ca="1">(SUMIFS(OFFSET([2]掉落汇总!$C$2:$C$871,,MATCH($B355,[2]掉落汇总!$D$1:$M$1)),[2]掉落汇总!$A$2:$A$871,F$1,[2]掉落汇总!$C$2:$C$871,$Q$1)+SUMIFS(OFFSET([2]掉落汇总!$C$2:$C$871,,MATCH($B355,[2]掉落汇总!$D$1:$M$1)),[2]掉落汇总!$A$2:$A$871,F$1,[2]掉落汇总!$C$2:$C$871,$Q$2)/$Q$3)*宝箱投放计算!E355</f>
        <v>0.61962134251290868</v>
      </c>
      <c r="G355">
        <f ca="1">(SUMIFS(OFFSET([2]掉落汇总!$C$2:$C$871,,MATCH($B355,[2]掉落汇总!$D$1:$M$1)),[2]掉落汇总!$A$2:$A$871,G$1,[2]掉落汇总!$C$2:$C$871,$Q$1)+SUMIFS(OFFSET([2]掉落汇总!$C$2:$C$871,,MATCH($B355,[2]掉落汇总!$D$1:$M$1)),[2]掉落汇总!$A$2:$A$871,G$1,[2]掉落汇总!$C$2:$C$871,$Q$2)/$Q$3)*宝箱投放计算!F355</f>
        <v>0</v>
      </c>
      <c r="H355">
        <f ca="1">(SUMIFS(OFFSET([2]掉落汇总!$C$2:$C$871,,MATCH($B355,[2]掉落汇总!$D$1:$M$1)),[2]掉落汇总!$A$2:$A$871,H$1,[2]掉落汇总!$C$2:$C$871,$Q$1)+SUMIFS(OFFSET([2]掉落汇总!$C$2:$C$871,,MATCH($B355,[2]掉落汇总!$D$1:$M$1)),[2]掉落汇总!$A$2:$A$871,H$1,[2]掉落汇总!$C$2:$C$871,$Q$2)/$Q$3)*宝箱投放计算!G355</f>
        <v>0</v>
      </c>
      <c r="I355">
        <f ca="1">(SUMIFS(OFFSET([2]掉落汇总!$C$2:$C$871,,MATCH($B355,[2]掉落汇总!$D$1:$M$1)),[2]掉落汇总!$A$2:$A$871,I$1,[2]掉落汇总!$C$2:$C$871,$Q$1)+SUMIFS(OFFSET([2]掉落汇总!$C$2:$C$871,,MATCH($B355,[2]掉落汇总!$D$1:$M$1)),[2]掉落汇总!$A$2:$A$871,I$1,[2]掉落汇总!$C$2:$C$871,$Q$2)/$Q$3)*宝箱投放计算!H355</f>
        <v>0</v>
      </c>
      <c r="J355">
        <f ca="1">(SUMIFS(OFFSET([2]掉落汇总!$C$2:$C$871,,MATCH($B355,[2]掉落汇总!$D$1:$M$1)),[2]掉落汇总!$A$2:$A$871,J$1,[2]掉落汇总!$C$2:$C$871,$Q$1)+SUMIFS(OFFSET([2]掉落汇总!$C$2:$C$871,,MATCH($B355,[2]掉落汇总!$D$1:$M$1)),[2]掉落汇总!$A$2:$A$871,J$1,[2]掉落汇总!$C$2:$C$871,$Q$2)/$Q$3)*宝箱投放计算!I355</f>
        <v>0</v>
      </c>
      <c r="K355">
        <f ca="1">(SUMIFS(OFFSET([2]掉落汇总!$C$2:$C$871,,MATCH($B355,[2]掉落汇总!$D$1:$M$1)),[2]掉落汇总!$A$2:$A$871,K$1,[2]掉落汇总!$C$2:$C$871,$Q$1)+SUMIFS(OFFSET([2]掉落汇总!$C$2:$C$871,,MATCH($B355,[2]掉落汇总!$D$1:$M$1)),[2]掉落汇总!$A$2:$A$871,K$1,[2]掉落汇总!$C$2:$C$871,$Q$2)/$Q$3)*宝箱投放计算!J355</f>
        <v>0</v>
      </c>
      <c r="L355">
        <f ca="1">(SUMIFS(OFFSET([2]掉落汇总!$C$2:$C$871,,MATCH($B355,[2]掉落汇总!$D$1:$M$1)),[2]掉落汇总!$A$2:$A$871,L$1,[2]掉落汇总!$C$2:$C$871,$Q$1)+SUMIFS(OFFSET([2]掉落汇总!$C$2:$C$871,,MATCH($B355,[2]掉落汇总!$D$1:$M$1)),[2]掉落汇总!$A$2:$A$871,L$1,[2]掉落汇总!$C$2:$C$871,$Q$2)/$Q$3)*宝箱投放计算!K355</f>
        <v>0.14863748967795209</v>
      </c>
      <c r="M355">
        <f ca="1">(SUMIFS(OFFSET([2]掉落汇总!$C$2:$C$871,,MATCH($B355,[2]掉落汇总!$D$1:$M$1)),[2]掉落汇总!$A$2:$A$871,M$1,[2]掉落汇总!$C$2:$C$871,$Q$1)+SUMIFS(OFFSET([2]掉落汇总!$C$2:$C$871,,MATCH($B355,[2]掉落汇总!$D$1:$M$1)),[2]掉落汇总!$A$2:$A$871,M$1,[2]掉落汇总!$C$2:$C$871,$Q$2)/$Q$3)*宝箱投放计算!L355</f>
        <v>0.14714469228074273</v>
      </c>
      <c r="N355">
        <f ca="1">(SUMIFS(OFFSET([2]掉落汇总!$C$2:$C$871,,MATCH($B355,[2]掉落汇总!$D$1:$M$1)),[2]掉落汇总!$A$2:$A$871,N$1,[2]掉落汇总!$C$2:$C$871,$Q$1)+SUMIFS(OFFSET([2]掉落汇总!$C$2:$C$871,,MATCH($B355,[2]掉落汇总!$D$1:$M$1)),[2]掉落汇总!$A$2:$A$871,N$1,[2]掉落汇总!$C$2:$C$871,$Q$2)/$Q$3)*宝箱投放计算!M355</f>
        <v>3.9341037619867215E-2</v>
      </c>
      <c r="O355">
        <f ca="1">(SUMIFS(OFFSET([2]掉落汇总!$C$2:$C$871,,MATCH($B355,[2]掉落汇总!$D$1:$M$1)),[2]掉落汇总!$A$2:$A$871,O$1,[2]掉落汇总!$C$2:$C$871,$Q$1)+SUMIFS(OFFSET([2]掉落汇总!$C$2:$C$871,,MATCH($B355,[2]掉落汇总!$D$1:$M$1)),[2]掉落汇总!$A$2:$A$871,O$1,[2]掉落汇总!$C$2:$C$871,$Q$2)/$Q$3)*宝箱投放计算!N355</f>
        <v>8.2982769549933721E-2</v>
      </c>
    </row>
    <row r="356" spans="1:15" x14ac:dyDescent="0.2">
      <c r="A356">
        <f>玩家成长时间线!A356</f>
        <v>355</v>
      </c>
      <c r="B356">
        <f>玩家成长时间线!B356</f>
        <v>9</v>
      </c>
      <c r="C356">
        <f ca="1">SUM($D$2:D356)</f>
        <v>865.85343800352041</v>
      </c>
      <c r="D356">
        <f t="shared" ca="1" si="5"/>
        <v>1.4971035584680128</v>
      </c>
      <c r="E356">
        <f ca="1">(SUMIFS(OFFSET([2]掉落汇总!$C$2:$C$871,,MATCH($B356,[2]掉落汇总!$D$1:$M$1)),[2]掉落汇总!$A$2:$A$871,E$1,[2]掉落汇总!$C$2:$C$871,$Q$1)+SUMIFS(OFFSET([2]掉落汇总!$C$2:$C$871,,MATCH($B356,[2]掉落汇总!$D$1:$M$1)),[2]掉落汇总!$A$2:$A$871,E$1,[2]掉落汇总!$C$2:$C$871,$Q$2)/$Q$3)*宝箱投放计算!D356</f>
        <v>0.45937622682660845</v>
      </c>
      <c r="F356">
        <f ca="1">(SUMIFS(OFFSET([2]掉落汇总!$C$2:$C$871,,MATCH($B356,[2]掉落汇总!$D$1:$M$1)),[2]掉落汇总!$A$2:$A$871,F$1,[2]掉落汇总!$C$2:$C$871,$Q$1)+SUMIFS(OFFSET([2]掉落汇总!$C$2:$C$871,,MATCH($B356,[2]掉落汇总!$D$1:$M$1)),[2]掉落汇总!$A$2:$A$871,F$1,[2]掉落汇总!$C$2:$C$871,$Q$2)/$Q$3)*宝箱投放计算!E356</f>
        <v>0.61962134251290868</v>
      </c>
      <c r="G356">
        <f ca="1">(SUMIFS(OFFSET([2]掉落汇总!$C$2:$C$871,,MATCH($B356,[2]掉落汇总!$D$1:$M$1)),[2]掉落汇总!$A$2:$A$871,G$1,[2]掉落汇总!$C$2:$C$871,$Q$1)+SUMIFS(OFFSET([2]掉落汇总!$C$2:$C$871,,MATCH($B356,[2]掉落汇总!$D$1:$M$1)),[2]掉落汇总!$A$2:$A$871,G$1,[2]掉落汇总!$C$2:$C$871,$Q$2)/$Q$3)*宝箱投放计算!F356</f>
        <v>0</v>
      </c>
      <c r="H356">
        <f ca="1">(SUMIFS(OFFSET([2]掉落汇总!$C$2:$C$871,,MATCH($B356,[2]掉落汇总!$D$1:$M$1)),[2]掉落汇总!$A$2:$A$871,H$1,[2]掉落汇总!$C$2:$C$871,$Q$1)+SUMIFS(OFFSET([2]掉落汇总!$C$2:$C$871,,MATCH($B356,[2]掉落汇总!$D$1:$M$1)),[2]掉落汇总!$A$2:$A$871,H$1,[2]掉落汇总!$C$2:$C$871,$Q$2)/$Q$3)*宝箱投放计算!G356</f>
        <v>0</v>
      </c>
      <c r="I356">
        <f ca="1">(SUMIFS(OFFSET([2]掉落汇总!$C$2:$C$871,,MATCH($B356,[2]掉落汇总!$D$1:$M$1)),[2]掉落汇总!$A$2:$A$871,I$1,[2]掉落汇总!$C$2:$C$871,$Q$1)+SUMIFS(OFFSET([2]掉落汇总!$C$2:$C$871,,MATCH($B356,[2]掉落汇总!$D$1:$M$1)),[2]掉落汇总!$A$2:$A$871,I$1,[2]掉落汇总!$C$2:$C$871,$Q$2)/$Q$3)*宝箱投放计算!H356</f>
        <v>0</v>
      </c>
      <c r="J356">
        <f ca="1">(SUMIFS(OFFSET([2]掉落汇总!$C$2:$C$871,,MATCH($B356,[2]掉落汇总!$D$1:$M$1)),[2]掉落汇总!$A$2:$A$871,J$1,[2]掉落汇总!$C$2:$C$871,$Q$1)+SUMIFS(OFFSET([2]掉落汇总!$C$2:$C$871,,MATCH($B356,[2]掉落汇总!$D$1:$M$1)),[2]掉落汇总!$A$2:$A$871,J$1,[2]掉落汇总!$C$2:$C$871,$Q$2)/$Q$3)*宝箱投放计算!I356</f>
        <v>0</v>
      </c>
      <c r="K356">
        <f ca="1">(SUMIFS(OFFSET([2]掉落汇总!$C$2:$C$871,,MATCH($B356,[2]掉落汇总!$D$1:$M$1)),[2]掉落汇总!$A$2:$A$871,K$1,[2]掉落汇总!$C$2:$C$871,$Q$1)+SUMIFS(OFFSET([2]掉落汇总!$C$2:$C$871,,MATCH($B356,[2]掉落汇总!$D$1:$M$1)),[2]掉落汇总!$A$2:$A$871,K$1,[2]掉落汇总!$C$2:$C$871,$Q$2)/$Q$3)*宝箱投放计算!J356</f>
        <v>0</v>
      </c>
      <c r="L356">
        <f ca="1">(SUMIFS(OFFSET([2]掉落汇总!$C$2:$C$871,,MATCH($B356,[2]掉落汇总!$D$1:$M$1)),[2]掉落汇总!$A$2:$A$871,L$1,[2]掉落汇总!$C$2:$C$871,$Q$1)+SUMIFS(OFFSET([2]掉落汇总!$C$2:$C$871,,MATCH($B356,[2]掉落汇总!$D$1:$M$1)),[2]掉落汇总!$A$2:$A$871,L$1,[2]掉落汇总!$C$2:$C$871,$Q$2)/$Q$3)*宝箱投放计算!K356</f>
        <v>0.14863748967795209</v>
      </c>
      <c r="M356">
        <f ca="1">(SUMIFS(OFFSET([2]掉落汇总!$C$2:$C$871,,MATCH($B356,[2]掉落汇总!$D$1:$M$1)),[2]掉落汇总!$A$2:$A$871,M$1,[2]掉落汇总!$C$2:$C$871,$Q$1)+SUMIFS(OFFSET([2]掉落汇总!$C$2:$C$871,,MATCH($B356,[2]掉落汇总!$D$1:$M$1)),[2]掉落汇总!$A$2:$A$871,M$1,[2]掉落汇总!$C$2:$C$871,$Q$2)/$Q$3)*宝箱投放计算!L356</f>
        <v>0.14714469228074273</v>
      </c>
      <c r="N356">
        <f ca="1">(SUMIFS(OFFSET([2]掉落汇总!$C$2:$C$871,,MATCH($B356,[2]掉落汇总!$D$1:$M$1)),[2]掉落汇总!$A$2:$A$871,N$1,[2]掉落汇总!$C$2:$C$871,$Q$1)+SUMIFS(OFFSET([2]掉落汇总!$C$2:$C$871,,MATCH($B356,[2]掉落汇总!$D$1:$M$1)),[2]掉落汇总!$A$2:$A$871,N$1,[2]掉落汇总!$C$2:$C$871,$Q$2)/$Q$3)*宝箱投放计算!M356</f>
        <v>3.9341037619867215E-2</v>
      </c>
      <c r="O356">
        <f ca="1">(SUMIFS(OFFSET([2]掉落汇总!$C$2:$C$871,,MATCH($B356,[2]掉落汇总!$D$1:$M$1)),[2]掉落汇总!$A$2:$A$871,O$1,[2]掉落汇总!$C$2:$C$871,$Q$1)+SUMIFS(OFFSET([2]掉落汇总!$C$2:$C$871,,MATCH($B356,[2]掉落汇总!$D$1:$M$1)),[2]掉落汇总!$A$2:$A$871,O$1,[2]掉落汇总!$C$2:$C$871,$Q$2)/$Q$3)*宝箱投放计算!N356</f>
        <v>8.2982769549933721E-2</v>
      </c>
    </row>
    <row r="357" spans="1:15" x14ac:dyDescent="0.2">
      <c r="A357">
        <f>玩家成长时间线!A357</f>
        <v>356</v>
      </c>
      <c r="B357">
        <f>玩家成长时间线!B357</f>
        <v>10</v>
      </c>
      <c r="C357">
        <f ca="1">SUM($D$2:D357)</f>
        <v>871.02001663920998</v>
      </c>
      <c r="D357">
        <f t="shared" ca="1" si="5"/>
        <v>5.16657863568952</v>
      </c>
      <c r="E357">
        <f ca="1">(SUMIFS(OFFSET([2]掉落汇总!$C$2:$C$871,,MATCH($B357,[2]掉落汇总!$D$1:$M$1)),[2]掉落汇总!$A$2:$A$871,E$1,[2]掉落汇总!$C$2:$C$871,$Q$1)+SUMIFS(OFFSET([2]掉落汇总!$C$2:$C$871,,MATCH($B357,[2]掉落汇总!$D$1:$M$1)),[2]掉落汇总!$A$2:$A$871,E$1,[2]掉落汇总!$C$2:$C$871,$Q$2)/$Q$3)*宝箱投放计算!D357</f>
        <v>0.41120252498684901</v>
      </c>
      <c r="F357">
        <f ca="1">(SUMIFS(OFFSET([2]掉落汇总!$C$2:$C$871,,MATCH($B357,[2]掉落汇总!$D$1:$M$1)),[2]掉落汇总!$A$2:$A$871,F$1,[2]掉落汇总!$C$2:$C$871,$Q$1)+SUMIFS(OFFSET([2]掉落汇总!$C$2:$C$871,,MATCH($B357,[2]掉落汇总!$D$1:$M$1)),[2]掉落汇总!$A$2:$A$871,F$1,[2]掉落汇总!$C$2:$C$871,$Q$2)/$Q$3)*宝箱投放计算!E357</f>
        <v>0.61962134251290868</v>
      </c>
      <c r="G357">
        <f ca="1">(SUMIFS(OFFSET([2]掉落汇总!$C$2:$C$871,,MATCH($B357,[2]掉落汇总!$D$1:$M$1)),[2]掉落汇总!$A$2:$A$871,G$1,[2]掉落汇总!$C$2:$C$871,$Q$1)+SUMIFS(OFFSET([2]掉落汇总!$C$2:$C$871,,MATCH($B357,[2]掉落汇总!$D$1:$M$1)),[2]掉落汇总!$A$2:$A$871,G$1,[2]掉落汇总!$C$2:$C$871,$Q$2)/$Q$3)*宝箱投放计算!F357</f>
        <v>0</v>
      </c>
      <c r="H357">
        <f ca="1">(SUMIFS(OFFSET([2]掉落汇总!$C$2:$C$871,,MATCH($B357,[2]掉落汇总!$D$1:$M$1)),[2]掉落汇总!$A$2:$A$871,H$1,[2]掉落汇总!$C$2:$C$871,$Q$1)+SUMIFS(OFFSET([2]掉落汇总!$C$2:$C$871,,MATCH($B357,[2]掉落汇总!$D$1:$M$1)),[2]掉落汇总!$A$2:$A$871,H$1,[2]掉落汇总!$C$2:$C$871,$Q$2)/$Q$3)*宝箱投放计算!G357</f>
        <v>0</v>
      </c>
      <c r="I357">
        <f ca="1">(SUMIFS(OFFSET([2]掉落汇总!$C$2:$C$871,,MATCH($B357,[2]掉落汇总!$D$1:$M$1)),[2]掉落汇总!$A$2:$A$871,I$1,[2]掉落汇总!$C$2:$C$871,$Q$1)+SUMIFS(OFFSET([2]掉落汇总!$C$2:$C$871,,MATCH($B357,[2]掉落汇总!$D$1:$M$1)),[2]掉落汇总!$A$2:$A$871,I$1,[2]掉落汇总!$C$2:$C$871,$Q$2)/$Q$3)*宝箱投放计算!H357</f>
        <v>0</v>
      </c>
      <c r="J357">
        <f ca="1">(SUMIFS(OFFSET([2]掉落汇总!$C$2:$C$871,,MATCH($B357,[2]掉落汇总!$D$1:$M$1)),[2]掉落汇总!$A$2:$A$871,J$1,[2]掉落汇总!$C$2:$C$871,$Q$1)+SUMIFS(OFFSET([2]掉落汇总!$C$2:$C$871,,MATCH($B357,[2]掉落汇总!$D$1:$M$1)),[2]掉落汇总!$A$2:$A$871,J$1,[2]掉落汇总!$C$2:$C$871,$Q$2)/$Q$3)*宝箱投放计算!I357</f>
        <v>3.7176487790612662</v>
      </c>
      <c r="K357">
        <f ca="1">(SUMIFS(OFFSET([2]掉落汇总!$C$2:$C$871,,MATCH($B357,[2]掉落汇总!$D$1:$M$1)),[2]掉落汇总!$A$2:$A$871,K$1,[2]掉落汇总!$C$2:$C$871,$Q$1)+SUMIFS(OFFSET([2]掉落汇总!$C$2:$C$871,,MATCH($B357,[2]掉落汇总!$D$1:$M$1)),[2]掉落汇总!$A$2:$A$871,K$1,[2]掉落汇总!$C$2:$C$871,$Q$2)/$Q$3)*宝箱投放计算!J357</f>
        <v>0</v>
      </c>
      <c r="L357">
        <f ca="1">(SUMIFS(OFFSET([2]掉落汇总!$C$2:$C$871,,MATCH($B357,[2]掉落汇总!$D$1:$M$1)),[2]掉落汇总!$A$2:$A$871,L$1,[2]掉落汇总!$C$2:$C$871,$Q$1)+SUMIFS(OFFSET([2]掉落汇总!$C$2:$C$871,,MATCH($B357,[2]掉落汇总!$D$1:$M$1)),[2]掉落汇总!$A$2:$A$871,L$1,[2]掉落汇总!$C$2:$C$871,$Q$2)/$Q$3)*宝箱投放计算!K357</f>
        <v>0.14863748967795209</v>
      </c>
      <c r="M357">
        <f ca="1">(SUMIFS(OFFSET([2]掉落汇总!$C$2:$C$871,,MATCH($B357,[2]掉落汇总!$D$1:$M$1)),[2]掉落汇总!$A$2:$A$871,M$1,[2]掉落汇总!$C$2:$C$871,$Q$1)+SUMIFS(OFFSET([2]掉落汇总!$C$2:$C$871,,MATCH($B357,[2]掉落汇总!$D$1:$M$1)),[2]掉落汇总!$A$2:$A$871,M$1,[2]掉落汇总!$C$2:$C$871,$Q$2)/$Q$3)*宝箱投放计算!L357</f>
        <v>0.14714469228074273</v>
      </c>
      <c r="N357">
        <f ca="1">(SUMIFS(OFFSET([2]掉落汇总!$C$2:$C$871,,MATCH($B357,[2]掉落汇总!$D$1:$M$1)),[2]掉落汇总!$A$2:$A$871,N$1,[2]掉落汇总!$C$2:$C$871,$Q$1)+SUMIFS(OFFSET([2]掉落汇总!$C$2:$C$871,,MATCH($B357,[2]掉落汇总!$D$1:$M$1)),[2]掉落汇总!$A$2:$A$871,N$1,[2]掉落汇总!$C$2:$C$871,$Q$2)/$Q$3)*宝箱投放计算!M357</f>
        <v>3.9341037619867215E-2</v>
      </c>
      <c r="O357">
        <f ca="1">(SUMIFS(OFFSET([2]掉落汇总!$C$2:$C$871,,MATCH($B357,[2]掉落汇总!$D$1:$M$1)),[2]掉落汇总!$A$2:$A$871,O$1,[2]掉落汇总!$C$2:$C$871,$Q$1)+SUMIFS(OFFSET([2]掉落汇总!$C$2:$C$871,,MATCH($B357,[2]掉落汇总!$D$1:$M$1)),[2]掉落汇总!$A$2:$A$871,O$1,[2]掉落汇总!$C$2:$C$871,$Q$2)/$Q$3)*宝箱投放计算!N357</f>
        <v>8.2982769549933721E-2</v>
      </c>
    </row>
    <row r="358" spans="1:15" x14ac:dyDescent="0.2">
      <c r="A358">
        <f>玩家成长时间线!A358</f>
        <v>357</v>
      </c>
      <c r="B358">
        <f>玩家成长时间线!B358</f>
        <v>10</v>
      </c>
      <c r="C358">
        <f ca="1">SUM($D$2:D358)</f>
        <v>872.47062982040427</v>
      </c>
      <c r="D358">
        <f t="shared" ca="1" si="5"/>
        <v>1.4506131811942713</v>
      </c>
      <c r="E358">
        <f ca="1">(SUMIFS(OFFSET([2]掉落汇总!$C$2:$C$871,,MATCH($B358,[2]掉落汇总!$D$1:$M$1)),[2]掉落汇总!$A$2:$A$871,E$1,[2]掉落汇总!$C$2:$C$871,$Q$1)+SUMIFS(OFFSET([2]掉落汇总!$C$2:$C$871,,MATCH($B358,[2]掉落汇总!$D$1:$M$1)),[2]掉落汇总!$A$2:$A$871,E$1,[2]掉落汇总!$C$2:$C$871,$Q$2)/$Q$3)*宝箱投放计算!D358</f>
        <v>0.41288584955286689</v>
      </c>
      <c r="F358">
        <f ca="1">(SUMIFS(OFFSET([2]掉落汇总!$C$2:$C$871,,MATCH($B358,[2]掉落汇总!$D$1:$M$1)),[2]掉落汇总!$A$2:$A$871,F$1,[2]掉落汇总!$C$2:$C$871,$Q$1)+SUMIFS(OFFSET([2]掉落汇总!$C$2:$C$871,,MATCH($B358,[2]掉落汇总!$D$1:$M$1)),[2]掉落汇总!$A$2:$A$871,F$1,[2]掉落汇总!$C$2:$C$871,$Q$2)/$Q$3)*宝箱投放计算!E358</f>
        <v>0.61962134251290868</v>
      </c>
      <c r="G358">
        <f ca="1">(SUMIFS(OFFSET([2]掉落汇总!$C$2:$C$871,,MATCH($B358,[2]掉落汇总!$D$1:$M$1)),[2]掉落汇总!$A$2:$A$871,G$1,[2]掉落汇总!$C$2:$C$871,$Q$1)+SUMIFS(OFFSET([2]掉落汇总!$C$2:$C$871,,MATCH($B358,[2]掉落汇总!$D$1:$M$1)),[2]掉落汇总!$A$2:$A$871,G$1,[2]掉落汇总!$C$2:$C$871,$Q$2)/$Q$3)*宝箱投放计算!F358</f>
        <v>0</v>
      </c>
      <c r="H358">
        <f ca="1">(SUMIFS(OFFSET([2]掉落汇总!$C$2:$C$871,,MATCH($B358,[2]掉落汇总!$D$1:$M$1)),[2]掉落汇总!$A$2:$A$871,H$1,[2]掉落汇总!$C$2:$C$871,$Q$1)+SUMIFS(OFFSET([2]掉落汇总!$C$2:$C$871,,MATCH($B358,[2]掉落汇总!$D$1:$M$1)),[2]掉落汇总!$A$2:$A$871,H$1,[2]掉落汇总!$C$2:$C$871,$Q$2)/$Q$3)*宝箱投放计算!G358</f>
        <v>0</v>
      </c>
      <c r="I358">
        <f ca="1">(SUMIFS(OFFSET([2]掉落汇总!$C$2:$C$871,,MATCH($B358,[2]掉落汇总!$D$1:$M$1)),[2]掉落汇总!$A$2:$A$871,I$1,[2]掉落汇总!$C$2:$C$871,$Q$1)+SUMIFS(OFFSET([2]掉落汇总!$C$2:$C$871,,MATCH($B358,[2]掉落汇总!$D$1:$M$1)),[2]掉落汇总!$A$2:$A$871,I$1,[2]掉落汇总!$C$2:$C$871,$Q$2)/$Q$3)*宝箱投放计算!H358</f>
        <v>0</v>
      </c>
      <c r="J358">
        <f ca="1">(SUMIFS(OFFSET([2]掉落汇总!$C$2:$C$871,,MATCH($B358,[2]掉落汇总!$D$1:$M$1)),[2]掉落汇总!$A$2:$A$871,J$1,[2]掉落汇总!$C$2:$C$871,$Q$1)+SUMIFS(OFFSET([2]掉落汇总!$C$2:$C$871,,MATCH($B358,[2]掉落汇总!$D$1:$M$1)),[2]掉落汇总!$A$2:$A$871,J$1,[2]掉落汇总!$C$2:$C$871,$Q$2)/$Q$3)*宝箱投放计算!I358</f>
        <v>0</v>
      </c>
      <c r="K358">
        <f ca="1">(SUMIFS(OFFSET([2]掉落汇总!$C$2:$C$871,,MATCH($B358,[2]掉落汇总!$D$1:$M$1)),[2]掉落汇总!$A$2:$A$871,K$1,[2]掉落汇总!$C$2:$C$871,$Q$1)+SUMIFS(OFFSET([2]掉落汇总!$C$2:$C$871,,MATCH($B358,[2]掉落汇总!$D$1:$M$1)),[2]掉落汇总!$A$2:$A$871,K$1,[2]掉落汇总!$C$2:$C$871,$Q$2)/$Q$3)*宝箱投放计算!J358</f>
        <v>0</v>
      </c>
      <c r="L358">
        <f ca="1">(SUMIFS(OFFSET([2]掉落汇总!$C$2:$C$871,,MATCH($B358,[2]掉落汇总!$D$1:$M$1)),[2]掉落汇总!$A$2:$A$871,L$1,[2]掉落汇总!$C$2:$C$871,$Q$1)+SUMIFS(OFFSET([2]掉落汇总!$C$2:$C$871,,MATCH($B358,[2]掉落汇总!$D$1:$M$1)),[2]掉落汇总!$A$2:$A$871,L$1,[2]掉落汇总!$C$2:$C$871,$Q$2)/$Q$3)*宝箱投放计算!K358</f>
        <v>0.14863748967795209</v>
      </c>
      <c r="M358">
        <f ca="1">(SUMIFS(OFFSET([2]掉落汇总!$C$2:$C$871,,MATCH($B358,[2]掉落汇总!$D$1:$M$1)),[2]掉落汇总!$A$2:$A$871,M$1,[2]掉落汇总!$C$2:$C$871,$Q$1)+SUMIFS(OFFSET([2]掉落汇总!$C$2:$C$871,,MATCH($B358,[2]掉落汇总!$D$1:$M$1)),[2]掉落汇总!$A$2:$A$871,M$1,[2]掉落汇总!$C$2:$C$871,$Q$2)/$Q$3)*宝箱投放计算!L358</f>
        <v>0.14714469228074273</v>
      </c>
      <c r="N358">
        <f ca="1">(SUMIFS(OFFSET([2]掉落汇总!$C$2:$C$871,,MATCH($B358,[2]掉落汇总!$D$1:$M$1)),[2]掉落汇总!$A$2:$A$871,N$1,[2]掉落汇总!$C$2:$C$871,$Q$1)+SUMIFS(OFFSET([2]掉落汇总!$C$2:$C$871,,MATCH($B358,[2]掉落汇总!$D$1:$M$1)),[2]掉落汇总!$A$2:$A$871,N$1,[2]掉落汇总!$C$2:$C$871,$Q$2)/$Q$3)*宝箱投放计算!M358</f>
        <v>3.9341037619867215E-2</v>
      </c>
      <c r="O358">
        <f ca="1">(SUMIFS(OFFSET([2]掉落汇总!$C$2:$C$871,,MATCH($B358,[2]掉落汇总!$D$1:$M$1)),[2]掉落汇总!$A$2:$A$871,O$1,[2]掉落汇总!$C$2:$C$871,$Q$1)+SUMIFS(OFFSET([2]掉落汇总!$C$2:$C$871,,MATCH($B358,[2]掉落汇总!$D$1:$M$1)),[2]掉落汇总!$A$2:$A$871,O$1,[2]掉落汇总!$C$2:$C$871,$Q$2)/$Q$3)*宝箱投放计算!N358</f>
        <v>8.2982769549933721E-2</v>
      </c>
    </row>
    <row r="359" spans="1:15" x14ac:dyDescent="0.2">
      <c r="A359">
        <f>玩家成长时间线!A359</f>
        <v>358</v>
      </c>
      <c r="B359">
        <f>玩家成长时间线!B359</f>
        <v>10</v>
      </c>
      <c r="C359">
        <f ca="1">SUM($D$2:D359)</f>
        <v>873.92292632616454</v>
      </c>
      <c r="D359">
        <f t="shared" ca="1" si="5"/>
        <v>1.4522965057602892</v>
      </c>
      <c r="E359">
        <f ca="1">(SUMIFS(OFFSET([2]掉落汇总!$C$2:$C$871,,MATCH($B359,[2]掉落汇总!$D$1:$M$1)),[2]掉落汇总!$A$2:$A$871,E$1,[2]掉落汇总!$C$2:$C$871,$Q$1)+SUMIFS(OFFSET([2]掉落汇总!$C$2:$C$871,,MATCH($B359,[2]掉落汇总!$D$1:$M$1)),[2]掉落汇总!$A$2:$A$871,E$1,[2]掉落汇总!$C$2:$C$871,$Q$2)/$Q$3)*宝箱投放计算!D359</f>
        <v>0.41456917411888478</v>
      </c>
      <c r="F359">
        <f ca="1">(SUMIFS(OFFSET([2]掉落汇总!$C$2:$C$871,,MATCH($B359,[2]掉落汇总!$D$1:$M$1)),[2]掉落汇总!$A$2:$A$871,F$1,[2]掉落汇总!$C$2:$C$871,$Q$1)+SUMIFS(OFFSET([2]掉落汇总!$C$2:$C$871,,MATCH($B359,[2]掉落汇总!$D$1:$M$1)),[2]掉落汇总!$A$2:$A$871,F$1,[2]掉落汇总!$C$2:$C$871,$Q$2)/$Q$3)*宝箱投放计算!E359</f>
        <v>0.61962134251290868</v>
      </c>
      <c r="G359">
        <f ca="1">(SUMIFS(OFFSET([2]掉落汇总!$C$2:$C$871,,MATCH($B359,[2]掉落汇总!$D$1:$M$1)),[2]掉落汇总!$A$2:$A$871,G$1,[2]掉落汇总!$C$2:$C$871,$Q$1)+SUMIFS(OFFSET([2]掉落汇总!$C$2:$C$871,,MATCH($B359,[2]掉落汇总!$D$1:$M$1)),[2]掉落汇总!$A$2:$A$871,G$1,[2]掉落汇总!$C$2:$C$871,$Q$2)/$Q$3)*宝箱投放计算!F359</f>
        <v>0</v>
      </c>
      <c r="H359">
        <f ca="1">(SUMIFS(OFFSET([2]掉落汇总!$C$2:$C$871,,MATCH($B359,[2]掉落汇总!$D$1:$M$1)),[2]掉落汇总!$A$2:$A$871,H$1,[2]掉落汇总!$C$2:$C$871,$Q$1)+SUMIFS(OFFSET([2]掉落汇总!$C$2:$C$871,,MATCH($B359,[2]掉落汇总!$D$1:$M$1)),[2]掉落汇总!$A$2:$A$871,H$1,[2]掉落汇总!$C$2:$C$871,$Q$2)/$Q$3)*宝箱投放计算!G359</f>
        <v>0</v>
      </c>
      <c r="I359">
        <f ca="1">(SUMIFS(OFFSET([2]掉落汇总!$C$2:$C$871,,MATCH($B359,[2]掉落汇总!$D$1:$M$1)),[2]掉落汇总!$A$2:$A$871,I$1,[2]掉落汇总!$C$2:$C$871,$Q$1)+SUMIFS(OFFSET([2]掉落汇总!$C$2:$C$871,,MATCH($B359,[2]掉落汇总!$D$1:$M$1)),[2]掉落汇总!$A$2:$A$871,I$1,[2]掉落汇总!$C$2:$C$871,$Q$2)/$Q$3)*宝箱投放计算!H359</f>
        <v>0</v>
      </c>
      <c r="J359">
        <f ca="1">(SUMIFS(OFFSET([2]掉落汇总!$C$2:$C$871,,MATCH($B359,[2]掉落汇总!$D$1:$M$1)),[2]掉落汇总!$A$2:$A$871,J$1,[2]掉落汇总!$C$2:$C$871,$Q$1)+SUMIFS(OFFSET([2]掉落汇总!$C$2:$C$871,,MATCH($B359,[2]掉落汇总!$D$1:$M$1)),[2]掉落汇总!$A$2:$A$871,J$1,[2]掉落汇总!$C$2:$C$871,$Q$2)/$Q$3)*宝箱投放计算!I359</f>
        <v>0</v>
      </c>
      <c r="K359">
        <f ca="1">(SUMIFS(OFFSET([2]掉落汇总!$C$2:$C$871,,MATCH($B359,[2]掉落汇总!$D$1:$M$1)),[2]掉落汇总!$A$2:$A$871,K$1,[2]掉落汇总!$C$2:$C$871,$Q$1)+SUMIFS(OFFSET([2]掉落汇总!$C$2:$C$871,,MATCH($B359,[2]掉落汇总!$D$1:$M$1)),[2]掉落汇总!$A$2:$A$871,K$1,[2]掉落汇总!$C$2:$C$871,$Q$2)/$Q$3)*宝箱投放计算!J359</f>
        <v>0</v>
      </c>
      <c r="L359">
        <f ca="1">(SUMIFS(OFFSET([2]掉落汇总!$C$2:$C$871,,MATCH($B359,[2]掉落汇总!$D$1:$M$1)),[2]掉落汇总!$A$2:$A$871,L$1,[2]掉落汇总!$C$2:$C$871,$Q$1)+SUMIFS(OFFSET([2]掉落汇总!$C$2:$C$871,,MATCH($B359,[2]掉落汇总!$D$1:$M$1)),[2]掉落汇总!$A$2:$A$871,L$1,[2]掉落汇总!$C$2:$C$871,$Q$2)/$Q$3)*宝箱投放计算!K359</f>
        <v>0.14863748967795209</v>
      </c>
      <c r="M359">
        <f ca="1">(SUMIFS(OFFSET([2]掉落汇总!$C$2:$C$871,,MATCH($B359,[2]掉落汇总!$D$1:$M$1)),[2]掉落汇总!$A$2:$A$871,M$1,[2]掉落汇总!$C$2:$C$871,$Q$1)+SUMIFS(OFFSET([2]掉落汇总!$C$2:$C$871,,MATCH($B359,[2]掉落汇总!$D$1:$M$1)),[2]掉落汇总!$A$2:$A$871,M$1,[2]掉落汇总!$C$2:$C$871,$Q$2)/$Q$3)*宝箱投放计算!L359</f>
        <v>0.14714469228074273</v>
      </c>
      <c r="N359">
        <f ca="1">(SUMIFS(OFFSET([2]掉落汇总!$C$2:$C$871,,MATCH($B359,[2]掉落汇总!$D$1:$M$1)),[2]掉落汇总!$A$2:$A$871,N$1,[2]掉落汇总!$C$2:$C$871,$Q$1)+SUMIFS(OFFSET([2]掉落汇总!$C$2:$C$871,,MATCH($B359,[2]掉落汇总!$D$1:$M$1)),[2]掉落汇总!$A$2:$A$871,N$1,[2]掉落汇总!$C$2:$C$871,$Q$2)/$Q$3)*宝箱投放计算!M359</f>
        <v>3.9341037619867215E-2</v>
      </c>
      <c r="O359">
        <f ca="1">(SUMIFS(OFFSET([2]掉落汇总!$C$2:$C$871,,MATCH($B359,[2]掉落汇总!$D$1:$M$1)),[2]掉落汇总!$A$2:$A$871,O$1,[2]掉落汇总!$C$2:$C$871,$Q$1)+SUMIFS(OFFSET([2]掉落汇总!$C$2:$C$871,,MATCH($B359,[2]掉落汇总!$D$1:$M$1)),[2]掉落汇总!$A$2:$A$871,O$1,[2]掉落汇总!$C$2:$C$871,$Q$2)/$Q$3)*宝箱投放计算!N359</f>
        <v>8.2982769549933721E-2</v>
      </c>
    </row>
    <row r="360" spans="1:15" x14ac:dyDescent="0.2">
      <c r="A360">
        <f>玩家成长时间线!A360</f>
        <v>359</v>
      </c>
      <c r="B360">
        <f>玩家成长时间线!B360</f>
        <v>10</v>
      </c>
      <c r="C360">
        <f ca="1">SUM($D$2:D360)</f>
        <v>875.41057264781125</v>
      </c>
      <c r="D360">
        <f t="shared" ca="1" si="5"/>
        <v>1.4876463216466647</v>
      </c>
      <c r="E360">
        <f ca="1">(SUMIFS(OFFSET([2]掉落汇总!$C$2:$C$871,,MATCH($B360,[2]掉落汇总!$D$1:$M$1)),[2]掉落汇总!$A$2:$A$871,E$1,[2]掉落汇总!$C$2:$C$871,$Q$1)+SUMIFS(OFFSET([2]掉落汇总!$C$2:$C$871,,MATCH($B360,[2]掉落汇总!$D$1:$M$1)),[2]掉落汇总!$A$2:$A$871,E$1,[2]掉落汇总!$C$2:$C$871,$Q$2)/$Q$3)*宝箱投放计算!D360</f>
        <v>0.44991899000526031</v>
      </c>
      <c r="F360">
        <f ca="1">(SUMIFS(OFFSET([2]掉落汇总!$C$2:$C$871,,MATCH($B360,[2]掉落汇总!$D$1:$M$1)),[2]掉落汇总!$A$2:$A$871,F$1,[2]掉落汇总!$C$2:$C$871,$Q$1)+SUMIFS(OFFSET([2]掉落汇总!$C$2:$C$871,,MATCH($B360,[2]掉落汇总!$D$1:$M$1)),[2]掉落汇总!$A$2:$A$871,F$1,[2]掉落汇总!$C$2:$C$871,$Q$2)/$Q$3)*宝箱投放计算!E360</f>
        <v>0.61962134251290868</v>
      </c>
      <c r="G360">
        <f ca="1">(SUMIFS(OFFSET([2]掉落汇总!$C$2:$C$871,,MATCH($B360,[2]掉落汇总!$D$1:$M$1)),[2]掉落汇总!$A$2:$A$871,G$1,[2]掉落汇总!$C$2:$C$871,$Q$1)+SUMIFS(OFFSET([2]掉落汇总!$C$2:$C$871,,MATCH($B360,[2]掉落汇总!$D$1:$M$1)),[2]掉落汇总!$A$2:$A$871,G$1,[2]掉落汇总!$C$2:$C$871,$Q$2)/$Q$3)*宝箱投放计算!F360</f>
        <v>0</v>
      </c>
      <c r="H360">
        <f ca="1">(SUMIFS(OFFSET([2]掉落汇总!$C$2:$C$871,,MATCH($B360,[2]掉落汇总!$D$1:$M$1)),[2]掉落汇总!$A$2:$A$871,H$1,[2]掉落汇总!$C$2:$C$871,$Q$1)+SUMIFS(OFFSET([2]掉落汇总!$C$2:$C$871,,MATCH($B360,[2]掉落汇总!$D$1:$M$1)),[2]掉落汇总!$A$2:$A$871,H$1,[2]掉落汇总!$C$2:$C$871,$Q$2)/$Q$3)*宝箱投放计算!G360</f>
        <v>0</v>
      </c>
      <c r="I360">
        <f ca="1">(SUMIFS(OFFSET([2]掉落汇总!$C$2:$C$871,,MATCH($B360,[2]掉落汇总!$D$1:$M$1)),[2]掉落汇总!$A$2:$A$871,I$1,[2]掉落汇总!$C$2:$C$871,$Q$1)+SUMIFS(OFFSET([2]掉落汇总!$C$2:$C$871,,MATCH($B360,[2]掉落汇总!$D$1:$M$1)),[2]掉落汇总!$A$2:$A$871,I$1,[2]掉落汇总!$C$2:$C$871,$Q$2)/$Q$3)*宝箱投放计算!H360</f>
        <v>0</v>
      </c>
      <c r="J360">
        <f ca="1">(SUMIFS(OFFSET([2]掉落汇总!$C$2:$C$871,,MATCH($B360,[2]掉落汇总!$D$1:$M$1)),[2]掉落汇总!$A$2:$A$871,J$1,[2]掉落汇总!$C$2:$C$871,$Q$1)+SUMIFS(OFFSET([2]掉落汇总!$C$2:$C$871,,MATCH($B360,[2]掉落汇总!$D$1:$M$1)),[2]掉落汇总!$A$2:$A$871,J$1,[2]掉落汇总!$C$2:$C$871,$Q$2)/$Q$3)*宝箱投放计算!I360</f>
        <v>0</v>
      </c>
      <c r="K360">
        <f ca="1">(SUMIFS(OFFSET([2]掉落汇总!$C$2:$C$871,,MATCH($B360,[2]掉落汇总!$D$1:$M$1)),[2]掉落汇总!$A$2:$A$871,K$1,[2]掉落汇总!$C$2:$C$871,$Q$1)+SUMIFS(OFFSET([2]掉落汇总!$C$2:$C$871,,MATCH($B360,[2]掉落汇总!$D$1:$M$1)),[2]掉落汇总!$A$2:$A$871,K$1,[2]掉落汇总!$C$2:$C$871,$Q$2)/$Q$3)*宝箱投放计算!J360</f>
        <v>0</v>
      </c>
      <c r="L360">
        <f ca="1">(SUMIFS(OFFSET([2]掉落汇总!$C$2:$C$871,,MATCH($B360,[2]掉落汇总!$D$1:$M$1)),[2]掉落汇总!$A$2:$A$871,L$1,[2]掉落汇总!$C$2:$C$871,$Q$1)+SUMIFS(OFFSET([2]掉落汇总!$C$2:$C$871,,MATCH($B360,[2]掉落汇总!$D$1:$M$1)),[2]掉落汇总!$A$2:$A$871,L$1,[2]掉落汇总!$C$2:$C$871,$Q$2)/$Q$3)*宝箱投放计算!K360</f>
        <v>0.14863748967795209</v>
      </c>
      <c r="M360">
        <f ca="1">(SUMIFS(OFFSET([2]掉落汇总!$C$2:$C$871,,MATCH($B360,[2]掉落汇总!$D$1:$M$1)),[2]掉落汇总!$A$2:$A$871,M$1,[2]掉落汇总!$C$2:$C$871,$Q$1)+SUMIFS(OFFSET([2]掉落汇总!$C$2:$C$871,,MATCH($B360,[2]掉落汇总!$D$1:$M$1)),[2]掉落汇总!$A$2:$A$871,M$1,[2]掉落汇总!$C$2:$C$871,$Q$2)/$Q$3)*宝箱投放计算!L360</f>
        <v>0.14714469228074273</v>
      </c>
      <c r="N360">
        <f ca="1">(SUMIFS(OFFSET([2]掉落汇总!$C$2:$C$871,,MATCH($B360,[2]掉落汇总!$D$1:$M$1)),[2]掉落汇总!$A$2:$A$871,N$1,[2]掉落汇总!$C$2:$C$871,$Q$1)+SUMIFS(OFFSET([2]掉落汇总!$C$2:$C$871,,MATCH($B360,[2]掉落汇总!$D$1:$M$1)),[2]掉落汇总!$A$2:$A$871,N$1,[2]掉落汇总!$C$2:$C$871,$Q$2)/$Q$3)*宝箱投放计算!M360</f>
        <v>3.9341037619867215E-2</v>
      </c>
      <c r="O360">
        <f ca="1">(SUMIFS(OFFSET([2]掉落汇总!$C$2:$C$871,,MATCH($B360,[2]掉落汇总!$D$1:$M$1)),[2]掉落汇总!$A$2:$A$871,O$1,[2]掉落汇总!$C$2:$C$871,$Q$1)+SUMIFS(OFFSET([2]掉落汇总!$C$2:$C$871,,MATCH($B360,[2]掉落汇总!$D$1:$M$1)),[2]掉落汇总!$A$2:$A$871,O$1,[2]掉落汇总!$C$2:$C$871,$Q$2)/$Q$3)*宝箱投放计算!N360</f>
        <v>8.2982769549933721E-2</v>
      </c>
    </row>
    <row r="361" spans="1:15" x14ac:dyDescent="0.2">
      <c r="A361">
        <f>玩家成长时间线!A361</f>
        <v>360</v>
      </c>
      <c r="B361">
        <f>玩家成长时间线!B361</f>
        <v>10</v>
      </c>
      <c r="C361">
        <f ca="1">SUM($D$2:D361)</f>
        <v>876.86623580270361</v>
      </c>
      <c r="D361">
        <f t="shared" ca="1" si="5"/>
        <v>1.4556631548923251</v>
      </c>
      <c r="E361">
        <f ca="1">(SUMIFS(OFFSET([2]掉落汇总!$C$2:$C$871,,MATCH($B361,[2]掉落汇总!$D$1:$M$1)),[2]掉落汇总!$A$2:$A$871,E$1,[2]掉落汇总!$C$2:$C$871,$Q$1)+SUMIFS(OFFSET([2]掉落汇总!$C$2:$C$871,,MATCH($B361,[2]掉落汇总!$D$1:$M$1)),[2]掉落汇总!$A$2:$A$871,E$1,[2]掉落汇总!$C$2:$C$871,$Q$2)/$Q$3)*宝箱投放计算!D361</f>
        <v>0.4179358232509206</v>
      </c>
      <c r="F361">
        <f ca="1">(SUMIFS(OFFSET([2]掉落汇总!$C$2:$C$871,,MATCH($B361,[2]掉落汇总!$D$1:$M$1)),[2]掉落汇总!$A$2:$A$871,F$1,[2]掉落汇总!$C$2:$C$871,$Q$1)+SUMIFS(OFFSET([2]掉落汇总!$C$2:$C$871,,MATCH($B361,[2]掉落汇总!$D$1:$M$1)),[2]掉落汇总!$A$2:$A$871,F$1,[2]掉落汇总!$C$2:$C$871,$Q$2)/$Q$3)*宝箱投放计算!E361</f>
        <v>0.61962134251290868</v>
      </c>
      <c r="G361">
        <f ca="1">(SUMIFS(OFFSET([2]掉落汇总!$C$2:$C$871,,MATCH($B361,[2]掉落汇总!$D$1:$M$1)),[2]掉落汇总!$A$2:$A$871,G$1,[2]掉落汇总!$C$2:$C$871,$Q$1)+SUMIFS(OFFSET([2]掉落汇总!$C$2:$C$871,,MATCH($B361,[2]掉落汇总!$D$1:$M$1)),[2]掉落汇总!$A$2:$A$871,G$1,[2]掉落汇总!$C$2:$C$871,$Q$2)/$Q$3)*宝箱投放计算!F361</f>
        <v>0</v>
      </c>
      <c r="H361">
        <f ca="1">(SUMIFS(OFFSET([2]掉落汇总!$C$2:$C$871,,MATCH($B361,[2]掉落汇总!$D$1:$M$1)),[2]掉落汇总!$A$2:$A$871,H$1,[2]掉落汇总!$C$2:$C$871,$Q$1)+SUMIFS(OFFSET([2]掉落汇总!$C$2:$C$871,,MATCH($B361,[2]掉落汇总!$D$1:$M$1)),[2]掉落汇总!$A$2:$A$871,H$1,[2]掉落汇总!$C$2:$C$871,$Q$2)/$Q$3)*宝箱投放计算!G361</f>
        <v>0</v>
      </c>
      <c r="I361">
        <f ca="1">(SUMIFS(OFFSET([2]掉落汇总!$C$2:$C$871,,MATCH($B361,[2]掉落汇总!$D$1:$M$1)),[2]掉落汇总!$A$2:$A$871,I$1,[2]掉落汇总!$C$2:$C$871,$Q$1)+SUMIFS(OFFSET([2]掉落汇总!$C$2:$C$871,,MATCH($B361,[2]掉落汇总!$D$1:$M$1)),[2]掉落汇总!$A$2:$A$871,I$1,[2]掉落汇总!$C$2:$C$871,$Q$2)/$Q$3)*宝箱投放计算!H361</f>
        <v>0</v>
      </c>
      <c r="J361">
        <f ca="1">(SUMIFS(OFFSET([2]掉落汇总!$C$2:$C$871,,MATCH($B361,[2]掉落汇总!$D$1:$M$1)),[2]掉落汇总!$A$2:$A$871,J$1,[2]掉落汇总!$C$2:$C$871,$Q$1)+SUMIFS(OFFSET([2]掉落汇总!$C$2:$C$871,,MATCH($B361,[2]掉落汇总!$D$1:$M$1)),[2]掉落汇总!$A$2:$A$871,J$1,[2]掉落汇总!$C$2:$C$871,$Q$2)/$Q$3)*宝箱投放计算!I361</f>
        <v>0</v>
      </c>
      <c r="K361">
        <f ca="1">(SUMIFS(OFFSET([2]掉落汇总!$C$2:$C$871,,MATCH($B361,[2]掉落汇总!$D$1:$M$1)),[2]掉落汇总!$A$2:$A$871,K$1,[2]掉落汇总!$C$2:$C$871,$Q$1)+SUMIFS(OFFSET([2]掉落汇总!$C$2:$C$871,,MATCH($B361,[2]掉落汇总!$D$1:$M$1)),[2]掉落汇总!$A$2:$A$871,K$1,[2]掉落汇总!$C$2:$C$871,$Q$2)/$Q$3)*宝箱投放计算!J361</f>
        <v>0</v>
      </c>
      <c r="L361">
        <f ca="1">(SUMIFS(OFFSET([2]掉落汇总!$C$2:$C$871,,MATCH($B361,[2]掉落汇总!$D$1:$M$1)),[2]掉落汇总!$A$2:$A$871,L$1,[2]掉落汇总!$C$2:$C$871,$Q$1)+SUMIFS(OFFSET([2]掉落汇总!$C$2:$C$871,,MATCH($B361,[2]掉落汇总!$D$1:$M$1)),[2]掉落汇总!$A$2:$A$871,L$1,[2]掉落汇总!$C$2:$C$871,$Q$2)/$Q$3)*宝箱投放计算!K361</f>
        <v>0.14863748967795209</v>
      </c>
      <c r="M361">
        <f ca="1">(SUMIFS(OFFSET([2]掉落汇总!$C$2:$C$871,,MATCH($B361,[2]掉落汇总!$D$1:$M$1)),[2]掉落汇总!$A$2:$A$871,M$1,[2]掉落汇总!$C$2:$C$871,$Q$1)+SUMIFS(OFFSET([2]掉落汇总!$C$2:$C$871,,MATCH($B361,[2]掉落汇总!$D$1:$M$1)),[2]掉落汇总!$A$2:$A$871,M$1,[2]掉落汇总!$C$2:$C$871,$Q$2)/$Q$3)*宝箱投放计算!L361</f>
        <v>0.14714469228074273</v>
      </c>
      <c r="N361">
        <f ca="1">(SUMIFS(OFFSET([2]掉落汇总!$C$2:$C$871,,MATCH($B361,[2]掉落汇总!$D$1:$M$1)),[2]掉落汇总!$A$2:$A$871,N$1,[2]掉落汇总!$C$2:$C$871,$Q$1)+SUMIFS(OFFSET([2]掉落汇总!$C$2:$C$871,,MATCH($B361,[2]掉落汇总!$D$1:$M$1)),[2]掉落汇总!$A$2:$A$871,N$1,[2]掉落汇总!$C$2:$C$871,$Q$2)/$Q$3)*宝箱投放计算!M361</f>
        <v>3.9341037619867215E-2</v>
      </c>
      <c r="O361">
        <f ca="1">(SUMIFS(OFFSET([2]掉落汇总!$C$2:$C$871,,MATCH($B361,[2]掉落汇总!$D$1:$M$1)),[2]掉落汇总!$A$2:$A$871,O$1,[2]掉落汇总!$C$2:$C$871,$Q$1)+SUMIFS(OFFSET([2]掉落汇总!$C$2:$C$871,,MATCH($B361,[2]掉落汇总!$D$1:$M$1)),[2]掉落汇总!$A$2:$A$871,O$1,[2]掉落汇总!$C$2:$C$871,$Q$2)/$Q$3)*宝箱投放计算!N361</f>
        <v>8.2982769549933721E-2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4975B-92F9-4B04-A3D2-F7B18610D6B7}">
  <dimension ref="A1:Q361"/>
  <sheetViews>
    <sheetView workbookViewId="0">
      <selection activeCell="J2" sqref="J2"/>
    </sheetView>
  </sheetViews>
  <sheetFormatPr defaultRowHeight="14.25" x14ac:dyDescent="0.2"/>
  <cols>
    <col min="1" max="1" width="11.75" bestFit="1" customWidth="1"/>
    <col min="2" max="2" width="9.25" bestFit="1" customWidth="1"/>
    <col min="3" max="4" width="9.25" customWidth="1"/>
    <col min="8" max="17" width="12.25" bestFit="1" customWidth="1"/>
  </cols>
  <sheetData>
    <row r="1" spans="1:17" x14ac:dyDescent="0.2">
      <c r="A1" t="s">
        <v>1</v>
      </c>
      <c r="B1" t="s">
        <v>2</v>
      </c>
      <c r="C1" t="s">
        <v>84</v>
      </c>
      <c r="D1" t="s">
        <v>85</v>
      </c>
      <c r="E1" t="s">
        <v>48</v>
      </c>
      <c r="F1" t="s">
        <v>51</v>
      </c>
      <c r="G1" t="s">
        <v>49</v>
      </c>
      <c r="H1" t="s">
        <v>50</v>
      </c>
      <c r="I1" t="s">
        <v>52</v>
      </c>
      <c r="J1" t="s">
        <v>53</v>
      </c>
      <c r="K1" t="s">
        <v>54</v>
      </c>
      <c r="L1" t="s">
        <v>77</v>
      </c>
      <c r="M1" t="s">
        <v>78</v>
      </c>
      <c r="N1" t="s">
        <v>79</v>
      </c>
      <c r="O1" t="s">
        <v>80</v>
      </c>
      <c r="Q1" t="s">
        <v>76</v>
      </c>
    </row>
    <row r="2" spans="1:17" x14ac:dyDescent="0.2">
      <c r="A2">
        <f>玩家成长时间线!A2</f>
        <v>1</v>
      </c>
      <c r="B2">
        <f>玩家成长时间线!B2</f>
        <v>1</v>
      </c>
      <c r="C2">
        <f ca="1">SUM($D$2:D2)</f>
        <v>0</v>
      </c>
      <c r="D2">
        <f ca="1">SUM(E2:O2)</f>
        <v>0</v>
      </c>
      <c r="E2">
        <f ca="1">(SUMIFS(OFFSET([2]掉落汇总!$C$2:$C$871,,MATCH($B2,[2]掉落汇总!$D$1:$M$1)),[2]掉落汇总!$A$2:$A$871,E$1,[2]掉落汇总!$C$2:$C$871,$Q$1)+SUMIFS(OFFSET([2]掉落汇总!$C$2:$C$871,,MATCH($B2,[2]掉落汇总!$D$1:$M$1)),[2]掉落汇总!$A$2:$A$871,E$1,[2]掉落汇总!$C$2:$C$871,$Q$2)/$Q$3)*宝箱投放计算!D2</f>
        <v>0</v>
      </c>
      <c r="F2">
        <f ca="1">(SUMIFS(OFFSET([2]掉落汇总!$C$2:$C$871,,MATCH($B2,[2]掉落汇总!$D$1:$M$1)),[2]掉落汇总!$A$2:$A$871,F$1,[2]掉落汇总!$C$2:$C$871,$Q$1)+SUMIFS(OFFSET([2]掉落汇总!$C$2:$C$871,,MATCH($B2,[2]掉落汇总!$D$1:$M$1)),[2]掉落汇总!$A$2:$A$871,F$1,[2]掉落汇总!$C$2:$C$871,$Q$2)/$Q$3)*宝箱投放计算!E2</f>
        <v>0</v>
      </c>
      <c r="G2">
        <f ca="1">(SUMIFS(OFFSET([2]掉落汇总!$C$2:$C$871,,MATCH($B2,[2]掉落汇总!$D$1:$M$1)),[2]掉落汇总!$A$2:$A$871,G$1,[2]掉落汇总!$C$2:$C$871,$Q$1)+SUMIFS(OFFSET([2]掉落汇总!$C$2:$C$871,,MATCH($B2,[2]掉落汇总!$D$1:$M$1)),[2]掉落汇总!$A$2:$A$871,G$1,[2]掉落汇总!$C$2:$C$871,$Q$2)/$Q$3)*宝箱投放计算!F2</f>
        <v>0</v>
      </c>
      <c r="H2">
        <f ca="1">(SUMIFS(OFFSET([2]掉落汇总!$C$2:$C$871,,MATCH($B2,[2]掉落汇总!$D$1:$M$1)),[2]掉落汇总!$A$2:$A$871,H$1,[2]掉落汇总!$C$2:$C$871,$Q$1)+SUMIFS(OFFSET([2]掉落汇总!$C$2:$C$871,,MATCH($B2,[2]掉落汇总!$D$1:$M$1)),[2]掉落汇总!$A$2:$A$871,H$1,[2]掉落汇总!$C$2:$C$871,$Q$2)/$Q$3)*宝箱投放计算!G2</f>
        <v>0</v>
      </c>
      <c r="I2">
        <f ca="1">(SUMIFS(OFFSET([2]掉落汇总!$C$2:$C$871,,MATCH($B2,[2]掉落汇总!$D$1:$M$1)),[2]掉落汇总!$A$2:$A$871,I$1,[2]掉落汇总!$C$2:$C$871,$Q$1)+SUMIFS(OFFSET([2]掉落汇总!$C$2:$C$871,,MATCH($B2,[2]掉落汇总!$D$1:$M$1)),[2]掉落汇总!$A$2:$A$871,I$1,[2]掉落汇总!$C$2:$C$871,$Q$2)/$Q$3)*宝箱投放计算!H2</f>
        <v>0</v>
      </c>
      <c r="J2">
        <f ca="1">(SUMIFS(OFFSET([2]掉落汇总!$C$2:$C$871,,MATCH($B2,[2]掉落汇总!$D$1:$M$1)),[2]掉落汇总!$A$2:$A$871,J$1,[2]掉落汇总!$C$2:$C$871,$Q$1)+SUMIFS(OFFSET([2]掉落汇总!$C$2:$C$871,,MATCH($B2,[2]掉落汇总!$D$1:$M$1)),[2]掉落汇总!$A$2:$A$871,J$1,[2]掉落汇总!$C$2:$C$871,$Q$2)/$Q$3)*宝箱投放计算!I2</f>
        <v>0</v>
      </c>
      <c r="K2">
        <f ca="1">(SUMIFS(OFFSET([2]掉落汇总!$C$2:$C$871,,MATCH($B2,[2]掉落汇总!$D$1:$M$1)),[2]掉落汇总!$A$2:$A$871,K$1,[2]掉落汇总!$C$2:$C$871,$Q$1)+SUMIFS(OFFSET([2]掉落汇总!$C$2:$C$871,,MATCH($B2,[2]掉落汇总!$D$1:$M$1)),[2]掉落汇总!$A$2:$A$871,K$1,[2]掉落汇总!$C$2:$C$871,$Q$2)/$Q$3)*宝箱投放计算!J2</f>
        <v>0</v>
      </c>
      <c r="L2">
        <f ca="1">(SUMIFS(OFFSET([2]掉落汇总!$C$2:$C$871,,MATCH($B2,[2]掉落汇总!$D$1:$M$1)),[2]掉落汇总!$A$2:$A$871,L$1,[2]掉落汇总!$C$2:$C$871,$Q$1)+SUMIFS(OFFSET([2]掉落汇总!$C$2:$C$871,,MATCH($B2,[2]掉落汇总!$D$1:$M$1)),[2]掉落汇总!$A$2:$A$871,L$1,[2]掉落汇总!$C$2:$C$871,$Q$2)/$Q$3)*宝箱投放计算!K2</f>
        <v>0</v>
      </c>
      <c r="M2">
        <f ca="1">(SUMIFS(OFFSET([2]掉落汇总!$C$2:$C$871,,MATCH($B2,[2]掉落汇总!$D$1:$M$1)),[2]掉落汇总!$A$2:$A$871,M$1,[2]掉落汇总!$C$2:$C$871,$Q$1)+SUMIFS(OFFSET([2]掉落汇总!$C$2:$C$871,,MATCH($B2,[2]掉落汇总!$D$1:$M$1)),[2]掉落汇总!$A$2:$A$871,M$1,[2]掉落汇总!$C$2:$C$871,$Q$2)/$Q$3)*宝箱投放计算!L2</f>
        <v>0</v>
      </c>
      <c r="N2">
        <f ca="1">(SUMIFS(OFFSET([2]掉落汇总!$C$2:$C$871,,MATCH($B2,[2]掉落汇总!$D$1:$M$1)),[2]掉落汇总!$A$2:$A$871,N$1,[2]掉落汇总!$C$2:$C$871,$Q$1)+SUMIFS(OFFSET([2]掉落汇总!$C$2:$C$871,,MATCH($B2,[2]掉落汇总!$D$1:$M$1)),[2]掉落汇总!$A$2:$A$871,N$1,[2]掉落汇总!$C$2:$C$871,$Q$2)/$Q$3)*宝箱投放计算!M2</f>
        <v>0</v>
      </c>
      <c r="O2">
        <f ca="1">(SUMIFS(OFFSET([2]掉落汇总!$C$2:$C$871,,MATCH($B2,[2]掉落汇总!$D$1:$M$1)),[2]掉落汇总!$A$2:$A$871,O$1,[2]掉落汇总!$C$2:$C$871,$Q$1)+SUMIFS(OFFSET([2]掉落汇总!$C$2:$C$871,,MATCH($B2,[2]掉落汇总!$D$1:$M$1)),[2]掉落汇总!$A$2:$A$871,O$1,[2]掉落汇总!$C$2:$C$871,$Q$2)/$Q$3)*宝箱投放计算!N2</f>
        <v>0</v>
      </c>
      <c r="Q2" t="s">
        <v>88</v>
      </c>
    </row>
    <row r="3" spans="1:17" x14ac:dyDescent="0.2">
      <c r="A3">
        <f>玩家成长时间线!A3</f>
        <v>2</v>
      </c>
      <c r="B3">
        <f>玩家成长时间线!B3</f>
        <v>1</v>
      </c>
      <c r="C3">
        <f ca="1">SUM($D$2:D3)</f>
        <v>0</v>
      </c>
      <c r="D3">
        <f t="shared" ref="D3:D66" ca="1" si="0">SUM(E3:O3)</f>
        <v>0</v>
      </c>
      <c r="E3">
        <f ca="1">(SUMIFS(OFFSET([2]掉落汇总!$C$2:$C$871,,MATCH($B3,[2]掉落汇总!$D$1:$M$1)),[2]掉落汇总!$A$2:$A$871,E$1,[2]掉落汇总!$C$2:$C$871,$Q$1)+SUMIFS(OFFSET([2]掉落汇总!$C$2:$C$871,,MATCH($B3,[2]掉落汇总!$D$1:$M$1)),[2]掉落汇总!$A$2:$A$871,E$1,[2]掉落汇总!$C$2:$C$871,$Q$2)/$Q$3)*宝箱投放计算!D3</f>
        <v>0</v>
      </c>
      <c r="F3">
        <f ca="1">(SUMIFS(OFFSET([2]掉落汇总!$C$2:$C$871,,MATCH($B3,[2]掉落汇总!$D$1:$M$1)),[2]掉落汇总!$A$2:$A$871,F$1,[2]掉落汇总!$C$2:$C$871,$Q$1)+SUMIFS(OFFSET([2]掉落汇总!$C$2:$C$871,,MATCH($B3,[2]掉落汇总!$D$1:$M$1)),[2]掉落汇总!$A$2:$A$871,F$1,[2]掉落汇总!$C$2:$C$871,$Q$2)/$Q$3)*宝箱投放计算!E3</f>
        <v>0</v>
      </c>
      <c r="G3">
        <f ca="1">(SUMIFS(OFFSET([2]掉落汇总!$C$2:$C$871,,MATCH($B3,[2]掉落汇总!$D$1:$M$1)),[2]掉落汇总!$A$2:$A$871,G$1,[2]掉落汇总!$C$2:$C$871,$Q$1)+SUMIFS(OFFSET([2]掉落汇总!$C$2:$C$871,,MATCH($B3,[2]掉落汇总!$D$1:$M$1)),[2]掉落汇总!$A$2:$A$871,G$1,[2]掉落汇总!$C$2:$C$871,$Q$2)/$Q$3)*宝箱投放计算!F3</f>
        <v>0</v>
      </c>
      <c r="H3">
        <f ca="1">(SUMIFS(OFFSET([2]掉落汇总!$C$2:$C$871,,MATCH($B3,[2]掉落汇总!$D$1:$M$1)),[2]掉落汇总!$A$2:$A$871,H$1,[2]掉落汇总!$C$2:$C$871,$Q$1)+SUMIFS(OFFSET([2]掉落汇总!$C$2:$C$871,,MATCH($B3,[2]掉落汇总!$D$1:$M$1)),[2]掉落汇总!$A$2:$A$871,H$1,[2]掉落汇总!$C$2:$C$871,$Q$2)/$Q$3)*宝箱投放计算!G3</f>
        <v>0</v>
      </c>
      <c r="I3">
        <f ca="1">(SUMIFS(OFFSET([2]掉落汇总!$C$2:$C$871,,MATCH($B3,[2]掉落汇总!$D$1:$M$1)),[2]掉落汇总!$A$2:$A$871,I$1,[2]掉落汇总!$C$2:$C$871,$Q$1)+SUMIFS(OFFSET([2]掉落汇总!$C$2:$C$871,,MATCH($B3,[2]掉落汇总!$D$1:$M$1)),[2]掉落汇总!$A$2:$A$871,I$1,[2]掉落汇总!$C$2:$C$871,$Q$2)/$Q$3)*宝箱投放计算!H3</f>
        <v>0</v>
      </c>
      <c r="J3">
        <f ca="1">(SUMIFS(OFFSET([2]掉落汇总!$C$2:$C$871,,MATCH($B3,[2]掉落汇总!$D$1:$M$1)),[2]掉落汇总!$A$2:$A$871,J$1,[2]掉落汇总!$C$2:$C$871,$Q$1)+SUMIFS(OFFSET([2]掉落汇总!$C$2:$C$871,,MATCH($B3,[2]掉落汇总!$D$1:$M$1)),[2]掉落汇总!$A$2:$A$871,J$1,[2]掉落汇总!$C$2:$C$871,$Q$2)/$Q$3)*宝箱投放计算!I3</f>
        <v>0</v>
      </c>
      <c r="K3">
        <f ca="1">(SUMIFS(OFFSET([2]掉落汇总!$C$2:$C$871,,MATCH($B3,[2]掉落汇总!$D$1:$M$1)),[2]掉落汇总!$A$2:$A$871,K$1,[2]掉落汇总!$C$2:$C$871,$Q$1)+SUMIFS(OFFSET([2]掉落汇总!$C$2:$C$871,,MATCH($B3,[2]掉落汇总!$D$1:$M$1)),[2]掉落汇总!$A$2:$A$871,K$1,[2]掉落汇总!$C$2:$C$871,$Q$2)/$Q$3)*宝箱投放计算!J3</f>
        <v>0</v>
      </c>
      <c r="L3">
        <f ca="1">(SUMIFS(OFFSET([2]掉落汇总!$C$2:$C$871,,MATCH($B3,[2]掉落汇总!$D$1:$M$1)),[2]掉落汇总!$A$2:$A$871,L$1,[2]掉落汇总!$C$2:$C$871,$Q$1)+SUMIFS(OFFSET([2]掉落汇总!$C$2:$C$871,,MATCH($B3,[2]掉落汇总!$D$1:$M$1)),[2]掉落汇总!$A$2:$A$871,L$1,[2]掉落汇总!$C$2:$C$871,$Q$2)/$Q$3)*宝箱投放计算!K3</f>
        <v>0</v>
      </c>
      <c r="M3">
        <f ca="1">(SUMIFS(OFFSET([2]掉落汇总!$C$2:$C$871,,MATCH($B3,[2]掉落汇总!$D$1:$M$1)),[2]掉落汇总!$A$2:$A$871,M$1,[2]掉落汇总!$C$2:$C$871,$Q$1)+SUMIFS(OFFSET([2]掉落汇总!$C$2:$C$871,,MATCH($B3,[2]掉落汇总!$D$1:$M$1)),[2]掉落汇总!$A$2:$A$871,M$1,[2]掉落汇总!$C$2:$C$871,$Q$2)/$Q$3)*宝箱投放计算!L3</f>
        <v>0</v>
      </c>
      <c r="N3">
        <f ca="1">(SUMIFS(OFFSET([2]掉落汇总!$C$2:$C$871,,MATCH($B3,[2]掉落汇总!$D$1:$M$1)),[2]掉落汇总!$A$2:$A$871,N$1,[2]掉落汇总!$C$2:$C$871,$Q$1)+SUMIFS(OFFSET([2]掉落汇总!$C$2:$C$871,,MATCH($B3,[2]掉落汇总!$D$1:$M$1)),[2]掉落汇总!$A$2:$A$871,N$1,[2]掉落汇总!$C$2:$C$871,$Q$2)/$Q$3)*宝箱投放计算!M3</f>
        <v>0</v>
      </c>
      <c r="O3">
        <f ca="1">(SUMIFS(OFFSET([2]掉落汇总!$C$2:$C$871,,MATCH($B3,[2]掉落汇总!$D$1:$M$1)),[2]掉落汇总!$A$2:$A$871,O$1,[2]掉落汇总!$C$2:$C$871,$Q$1)+SUMIFS(OFFSET([2]掉落汇总!$C$2:$C$871,,MATCH($B3,[2]掉落汇总!$D$1:$M$1)),[2]掉落汇总!$A$2:$A$871,O$1,[2]掉落汇总!$C$2:$C$871,$Q$2)/$Q$3)*宝箱投放计算!N3</f>
        <v>0</v>
      </c>
      <c r="Q3">
        <v>18</v>
      </c>
    </row>
    <row r="4" spans="1:17" x14ac:dyDescent="0.2">
      <c r="A4">
        <f>玩家成长时间线!A4</f>
        <v>3</v>
      </c>
      <c r="B4">
        <f>玩家成长时间线!B4</f>
        <v>2</v>
      </c>
      <c r="C4">
        <f ca="1">SUM($D$2:D4)</f>
        <v>0.2153968887116075</v>
      </c>
      <c r="D4">
        <f t="shared" ca="1" si="0"/>
        <v>0.2153968887116075</v>
      </c>
      <c r="E4">
        <f ca="1">(SUMIFS(OFFSET([2]掉落汇总!$C$2:$C$871,,MATCH($B4,[2]掉落汇总!$D$1:$M$1)),[2]掉落汇总!$A$2:$A$871,E$1,[2]掉落汇总!$C$2:$C$871,$Q$1)+SUMIFS(OFFSET([2]掉落汇总!$C$2:$C$871,,MATCH($B4,[2]掉落汇总!$D$1:$M$1)),[2]掉落汇总!$A$2:$A$871,E$1,[2]掉落汇总!$C$2:$C$871,$Q$2)/$Q$3)*宝箱投放计算!D4</f>
        <v>0</v>
      </c>
      <c r="F4">
        <f ca="1">(SUMIFS(OFFSET([2]掉落汇总!$C$2:$C$871,,MATCH($B4,[2]掉落汇总!$D$1:$M$1)),[2]掉落汇总!$A$2:$A$871,F$1,[2]掉落汇总!$C$2:$C$871,$Q$1)+SUMIFS(OFFSET([2]掉落汇总!$C$2:$C$871,,MATCH($B4,[2]掉落汇总!$D$1:$M$1)),[2]掉落汇总!$A$2:$A$871,F$1,[2]掉落汇总!$C$2:$C$871,$Q$2)/$Q$3)*宝箱投放计算!E4</f>
        <v>0</v>
      </c>
      <c r="G4">
        <f ca="1">(SUMIFS(OFFSET([2]掉落汇总!$C$2:$C$871,,MATCH($B4,[2]掉落汇总!$D$1:$M$1)),[2]掉落汇总!$A$2:$A$871,G$1,[2]掉落汇总!$C$2:$C$871,$Q$1)+SUMIFS(OFFSET([2]掉落汇总!$C$2:$C$871,,MATCH($B4,[2]掉落汇总!$D$1:$M$1)),[2]掉落汇总!$A$2:$A$871,G$1,[2]掉落汇总!$C$2:$C$871,$Q$2)/$Q$3)*宝箱投放计算!F4</f>
        <v>0</v>
      </c>
      <c r="H4">
        <f ca="1">(SUMIFS(OFFSET([2]掉落汇总!$C$2:$C$871,,MATCH($B4,[2]掉落汇总!$D$1:$M$1)),[2]掉落汇总!$A$2:$A$871,H$1,[2]掉落汇总!$C$2:$C$871,$Q$1)+SUMIFS(OFFSET([2]掉落汇总!$C$2:$C$871,,MATCH($B4,[2]掉落汇总!$D$1:$M$1)),[2]掉落汇总!$A$2:$A$871,H$1,[2]掉落汇总!$C$2:$C$871,$Q$2)/$Q$3)*宝箱投放计算!G4</f>
        <v>0</v>
      </c>
      <c r="I4">
        <f ca="1">(SUMIFS(OFFSET([2]掉落汇总!$C$2:$C$871,,MATCH($B4,[2]掉落汇总!$D$1:$M$1)),[2]掉落汇总!$A$2:$A$871,I$1,[2]掉落汇总!$C$2:$C$871,$Q$1)+SUMIFS(OFFSET([2]掉落汇总!$C$2:$C$871,,MATCH($B4,[2]掉落汇总!$D$1:$M$1)),[2]掉落汇总!$A$2:$A$871,I$1,[2]掉落汇总!$C$2:$C$871,$Q$2)/$Q$3)*宝箱投放计算!H4</f>
        <v>0</v>
      </c>
      <c r="J4">
        <f ca="1">(SUMIFS(OFFSET([2]掉落汇总!$C$2:$C$871,,MATCH($B4,[2]掉落汇总!$D$1:$M$1)),[2]掉落汇总!$A$2:$A$871,J$1,[2]掉落汇总!$C$2:$C$871,$Q$1)+SUMIFS(OFFSET([2]掉落汇总!$C$2:$C$871,,MATCH($B4,[2]掉落汇总!$D$1:$M$1)),[2]掉落汇总!$A$2:$A$871,J$1,[2]掉落汇总!$C$2:$C$871,$Q$2)/$Q$3)*宝箱投放计算!I4</f>
        <v>0.2153968887116075</v>
      </c>
      <c r="K4">
        <f ca="1">(SUMIFS(OFFSET([2]掉落汇总!$C$2:$C$871,,MATCH($B4,[2]掉落汇总!$D$1:$M$1)),[2]掉落汇总!$A$2:$A$871,K$1,[2]掉落汇总!$C$2:$C$871,$Q$1)+SUMIFS(OFFSET([2]掉落汇总!$C$2:$C$871,,MATCH($B4,[2]掉落汇总!$D$1:$M$1)),[2]掉落汇总!$A$2:$A$871,K$1,[2]掉落汇总!$C$2:$C$871,$Q$2)/$Q$3)*宝箱投放计算!J4</f>
        <v>0</v>
      </c>
      <c r="L4">
        <f ca="1">(SUMIFS(OFFSET([2]掉落汇总!$C$2:$C$871,,MATCH($B4,[2]掉落汇总!$D$1:$M$1)),[2]掉落汇总!$A$2:$A$871,L$1,[2]掉落汇总!$C$2:$C$871,$Q$1)+SUMIFS(OFFSET([2]掉落汇总!$C$2:$C$871,,MATCH($B4,[2]掉落汇总!$D$1:$M$1)),[2]掉落汇总!$A$2:$A$871,L$1,[2]掉落汇总!$C$2:$C$871,$Q$2)/$Q$3)*宝箱投放计算!K4</f>
        <v>0</v>
      </c>
      <c r="M4">
        <f ca="1">(SUMIFS(OFFSET([2]掉落汇总!$C$2:$C$871,,MATCH($B4,[2]掉落汇总!$D$1:$M$1)),[2]掉落汇总!$A$2:$A$871,M$1,[2]掉落汇总!$C$2:$C$871,$Q$1)+SUMIFS(OFFSET([2]掉落汇总!$C$2:$C$871,,MATCH($B4,[2]掉落汇总!$D$1:$M$1)),[2]掉落汇总!$A$2:$A$871,M$1,[2]掉落汇总!$C$2:$C$871,$Q$2)/$Q$3)*宝箱投放计算!L4</f>
        <v>0</v>
      </c>
      <c r="N4">
        <f ca="1">(SUMIFS(OFFSET([2]掉落汇总!$C$2:$C$871,,MATCH($B4,[2]掉落汇总!$D$1:$M$1)),[2]掉落汇总!$A$2:$A$871,N$1,[2]掉落汇总!$C$2:$C$871,$Q$1)+SUMIFS(OFFSET([2]掉落汇总!$C$2:$C$871,,MATCH($B4,[2]掉落汇总!$D$1:$M$1)),[2]掉落汇总!$A$2:$A$871,N$1,[2]掉落汇总!$C$2:$C$871,$Q$2)/$Q$3)*宝箱投放计算!M4</f>
        <v>0</v>
      </c>
      <c r="O4">
        <f ca="1">(SUMIFS(OFFSET([2]掉落汇总!$C$2:$C$871,,MATCH($B4,[2]掉落汇总!$D$1:$M$1)),[2]掉落汇总!$A$2:$A$871,O$1,[2]掉落汇总!$C$2:$C$871,$Q$1)+SUMIFS(OFFSET([2]掉落汇总!$C$2:$C$871,,MATCH($B4,[2]掉落汇总!$D$1:$M$1)),[2]掉落汇总!$A$2:$A$871,O$1,[2]掉落汇总!$C$2:$C$871,$Q$2)/$Q$3)*宝箱投放计算!N4</f>
        <v>0</v>
      </c>
    </row>
    <row r="5" spans="1:17" x14ac:dyDescent="0.2">
      <c r="A5">
        <f>玩家成长时间线!A5</f>
        <v>4</v>
      </c>
      <c r="B5">
        <f>玩家成长时间线!B5</f>
        <v>3</v>
      </c>
      <c r="C5">
        <f ca="1">SUM($D$2:D5)</f>
        <v>0.695771334433401</v>
      </c>
      <c r="D5">
        <f t="shared" ca="1" si="0"/>
        <v>0.4803744457217935</v>
      </c>
      <c r="E5">
        <f ca="1">(SUMIFS(OFFSET([2]掉落汇总!$C$2:$C$871,,MATCH($B5,[2]掉落汇总!$D$1:$M$1)),[2]掉落汇总!$A$2:$A$871,E$1,[2]掉落汇总!$C$2:$C$871,$Q$1)+SUMIFS(OFFSET([2]掉落汇总!$C$2:$C$871,,MATCH($B5,[2]掉落汇总!$D$1:$M$1)),[2]掉落汇总!$A$2:$A$871,E$1,[2]掉落汇总!$C$2:$C$871,$Q$2)/$Q$3)*宝箱投放计算!D5</f>
        <v>0</v>
      </c>
      <c r="F5">
        <f ca="1">(SUMIFS(OFFSET([2]掉落汇总!$C$2:$C$871,,MATCH($B5,[2]掉落汇总!$D$1:$M$1)),[2]掉落汇总!$A$2:$A$871,F$1,[2]掉落汇总!$C$2:$C$871,$Q$1)+SUMIFS(OFFSET([2]掉落汇总!$C$2:$C$871,,MATCH($B5,[2]掉落汇总!$D$1:$M$1)),[2]掉落汇总!$A$2:$A$871,F$1,[2]掉落汇总!$C$2:$C$871,$Q$2)/$Q$3)*宝箱投放计算!E5</f>
        <v>0</v>
      </c>
      <c r="G5">
        <f ca="1">(SUMIFS(OFFSET([2]掉落汇总!$C$2:$C$871,,MATCH($B5,[2]掉落汇总!$D$1:$M$1)),[2]掉落汇总!$A$2:$A$871,G$1,[2]掉落汇总!$C$2:$C$871,$Q$1)+SUMIFS(OFFSET([2]掉落汇总!$C$2:$C$871,,MATCH($B5,[2]掉落汇总!$D$1:$M$1)),[2]掉落汇总!$A$2:$A$871,G$1,[2]掉落汇总!$C$2:$C$871,$Q$2)/$Q$3)*宝箱投放计算!F5</f>
        <v>0</v>
      </c>
      <c r="H5">
        <f ca="1">(SUMIFS(OFFSET([2]掉落汇总!$C$2:$C$871,,MATCH($B5,[2]掉落汇总!$D$1:$M$1)),[2]掉落汇总!$A$2:$A$871,H$1,[2]掉落汇总!$C$2:$C$871,$Q$1)+SUMIFS(OFFSET([2]掉落汇总!$C$2:$C$871,,MATCH($B5,[2]掉落汇总!$D$1:$M$1)),[2]掉落汇总!$A$2:$A$871,H$1,[2]掉落汇总!$C$2:$C$871,$Q$2)/$Q$3)*宝箱投放计算!G5</f>
        <v>0</v>
      </c>
      <c r="I5">
        <f ca="1">(SUMIFS(OFFSET([2]掉落汇总!$C$2:$C$871,,MATCH($B5,[2]掉落汇总!$D$1:$M$1)),[2]掉落汇总!$A$2:$A$871,I$1,[2]掉落汇总!$C$2:$C$871,$Q$1)+SUMIFS(OFFSET([2]掉落汇总!$C$2:$C$871,,MATCH($B5,[2]掉落汇总!$D$1:$M$1)),[2]掉落汇总!$A$2:$A$871,I$1,[2]掉落汇总!$C$2:$C$871,$Q$2)/$Q$3)*宝箱投放计算!H5</f>
        <v>0</v>
      </c>
      <c r="J5">
        <f ca="1">(SUMIFS(OFFSET([2]掉落汇总!$C$2:$C$871,,MATCH($B5,[2]掉落汇总!$D$1:$M$1)),[2]掉落汇总!$A$2:$A$871,J$1,[2]掉落汇总!$C$2:$C$871,$Q$1)+SUMIFS(OFFSET([2]掉落汇总!$C$2:$C$871,,MATCH($B5,[2]掉落汇总!$D$1:$M$1)),[2]掉落汇总!$A$2:$A$871,J$1,[2]掉落汇总!$C$2:$C$871,$Q$2)/$Q$3)*宝箱投放计算!I5</f>
        <v>0.4803744457217935</v>
      </c>
      <c r="K5">
        <f ca="1">(SUMIFS(OFFSET([2]掉落汇总!$C$2:$C$871,,MATCH($B5,[2]掉落汇总!$D$1:$M$1)),[2]掉落汇总!$A$2:$A$871,K$1,[2]掉落汇总!$C$2:$C$871,$Q$1)+SUMIFS(OFFSET([2]掉落汇总!$C$2:$C$871,,MATCH($B5,[2]掉落汇总!$D$1:$M$1)),[2]掉落汇总!$A$2:$A$871,K$1,[2]掉落汇总!$C$2:$C$871,$Q$2)/$Q$3)*宝箱投放计算!J5</f>
        <v>0</v>
      </c>
      <c r="L5">
        <f ca="1">(SUMIFS(OFFSET([2]掉落汇总!$C$2:$C$871,,MATCH($B5,[2]掉落汇总!$D$1:$M$1)),[2]掉落汇总!$A$2:$A$871,L$1,[2]掉落汇总!$C$2:$C$871,$Q$1)+SUMIFS(OFFSET([2]掉落汇总!$C$2:$C$871,,MATCH($B5,[2]掉落汇总!$D$1:$M$1)),[2]掉落汇总!$A$2:$A$871,L$1,[2]掉落汇总!$C$2:$C$871,$Q$2)/$Q$3)*宝箱投放计算!K5</f>
        <v>0</v>
      </c>
      <c r="M5">
        <f ca="1">(SUMIFS(OFFSET([2]掉落汇总!$C$2:$C$871,,MATCH($B5,[2]掉落汇总!$D$1:$M$1)),[2]掉落汇总!$A$2:$A$871,M$1,[2]掉落汇总!$C$2:$C$871,$Q$1)+SUMIFS(OFFSET([2]掉落汇总!$C$2:$C$871,,MATCH($B5,[2]掉落汇总!$D$1:$M$1)),[2]掉落汇总!$A$2:$A$871,M$1,[2]掉落汇总!$C$2:$C$871,$Q$2)/$Q$3)*宝箱投放计算!L5</f>
        <v>0</v>
      </c>
      <c r="N5">
        <f ca="1">(SUMIFS(OFFSET([2]掉落汇总!$C$2:$C$871,,MATCH($B5,[2]掉落汇总!$D$1:$M$1)),[2]掉落汇总!$A$2:$A$871,N$1,[2]掉落汇总!$C$2:$C$871,$Q$1)+SUMIFS(OFFSET([2]掉落汇总!$C$2:$C$871,,MATCH($B5,[2]掉落汇总!$D$1:$M$1)),[2]掉落汇总!$A$2:$A$871,N$1,[2]掉落汇总!$C$2:$C$871,$Q$2)/$Q$3)*宝箱投放计算!M5</f>
        <v>0</v>
      </c>
      <c r="O5">
        <f ca="1">(SUMIFS(OFFSET([2]掉落汇总!$C$2:$C$871,,MATCH($B5,[2]掉落汇总!$D$1:$M$1)),[2]掉落汇总!$A$2:$A$871,O$1,[2]掉落汇总!$C$2:$C$871,$Q$1)+SUMIFS(OFFSET([2]掉落汇总!$C$2:$C$871,,MATCH($B5,[2]掉落汇总!$D$1:$M$1)),[2]掉落汇总!$A$2:$A$871,O$1,[2]掉落汇总!$C$2:$C$871,$Q$2)/$Q$3)*宝箱投放计算!N5</f>
        <v>0</v>
      </c>
    </row>
    <row r="6" spans="1:17" x14ac:dyDescent="0.2">
      <c r="A6">
        <f>玩家成长时间线!A6</f>
        <v>5</v>
      </c>
      <c r="B6">
        <f>玩家成长时间线!B6</f>
        <v>3</v>
      </c>
      <c r="C6">
        <f ca="1">SUM($D$2:D6)</f>
        <v>0.695771334433401</v>
      </c>
      <c r="D6">
        <f t="shared" ca="1" si="0"/>
        <v>0</v>
      </c>
      <c r="E6">
        <f ca="1">(SUMIFS(OFFSET([2]掉落汇总!$C$2:$C$871,,MATCH($B6,[2]掉落汇总!$D$1:$M$1)),[2]掉落汇总!$A$2:$A$871,E$1,[2]掉落汇总!$C$2:$C$871,$Q$1)+SUMIFS(OFFSET([2]掉落汇总!$C$2:$C$871,,MATCH($B6,[2]掉落汇总!$D$1:$M$1)),[2]掉落汇总!$A$2:$A$871,E$1,[2]掉落汇总!$C$2:$C$871,$Q$2)/$Q$3)*宝箱投放计算!D6</f>
        <v>0</v>
      </c>
      <c r="F6">
        <f ca="1">(SUMIFS(OFFSET([2]掉落汇总!$C$2:$C$871,,MATCH($B6,[2]掉落汇总!$D$1:$M$1)),[2]掉落汇总!$A$2:$A$871,F$1,[2]掉落汇总!$C$2:$C$871,$Q$1)+SUMIFS(OFFSET([2]掉落汇总!$C$2:$C$871,,MATCH($B6,[2]掉落汇总!$D$1:$M$1)),[2]掉落汇总!$A$2:$A$871,F$1,[2]掉落汇总!$C$2:$C$871,$Q$2)/$Q$3)*宝箱投放计算!E6</f>
        <v>0</v>
      </c>
      <c r="G6">
        <f ca="1">(SUMIFS(OFFSET([2]掉落汇总!$C$2:$C$871,,MATCH($B6,[2]掉落汇总!$D$1:$M$1)),[2]掉落汇总!$A$2:$A$871,G$1,[2]掉落汇总!$C$2:$C$871,$Q$1)+SUMIFS(OFFSET([2]掉落汇总!$C$2:$C$871,,MATCH($B6,[2]掉落汇总!$D$1:$M$1)),[2]掉落汇总!$A$2:$A$871,G$1,[2]掉落汇总!$C$2:$C$871,$Q$2)/$Q$3)*宝箱投放计算!F6</f>
        <v>0</v>
      </c>
      <c r="H6">
        <f ca="1">(SUMIFS(OFFSET([2]掉落汇总!$C$2:$C$871,,MATCH($B6,[2]掉落汇总!$D$1:$M$1)),[2]掉落汇总!$A$2:$A$871,H$1,[2]掉落汇总!$C$2:$C$871,$Q$1)+SUMIFS(OFFSET([2]掉落汇总!$C$2:$C$871,,MATCH($B6,[2]掉落汇总!$D$1:$M$1)),[2]掉落汇总!$A$2:$A$871,H$1,[2]掉落汇总!$C$2:$C$871,$Q$2)/$Q$3)*宝箱投放计算!G6</f>
        <v>0</v>
      </c>
      <c r="I6">
        <f ca="1">(SUMIFS(OFFSET([2]掉落汇总!$C$2:$C$871,,MATCH($B6,[2]掉落汇总!$D$1:$M$1)),[2]掉落汇总!$A$2:$A$871,I$1,[2]掉落汇总!$C$2:$C$871,$Q$1)+SUMIFS(OFFSET([2]掉落汇总!$C$2:$C$871,,MATCH($B6,[2]掉落汇总!$D$1:$M$1)),[2]掉落汇总!$A$2:$A$871,I$1,[2]掉落汇总!$C$2:$C$871,$Q$2)/$Q$3)*宝箱投放计算!H6</f>
        <v>0</v>
      </c>
      <c r="J6">
        <f ca="1">(SUMIFS(OFFSET([2]掉落汇总!$C$2:$C$871,,MATCH($B6,[2]掉落汇总!$D$1:$M$1)),[2]掉落汇总!$A$2:$A$871,J$1,[2]掉落汇总!$C$2:$C$871,$Q$1)+SUMIFS(OFFSET([2]掉落汇总!$C$2:$C$871,,MATCH($B6,[2]掉落汇总!$D$1:$M$1)),[2]掉落汇总!$A$2:$A$871,J$1,[2]掉落汇总!$C$2:$C$871,$Q$2)/$Q$3)*宝箱投放计算!I6</f>
        <v>0</v>
      </c>
      <c r="K6">
        <f ca="1">(SUMIFS(OFFSET([2]掉落汇总!$C$2:$C$871,,MATCH($B6,[2]掉落汇总!$D$1:$M$1)),[2]掉落汇总!$A$2:$A$871,K$1,[2]掉落汇总!$C$2:$C$871,$Q$1)+SUMIFS(OFFSET([2]掉落汇总!$C$2:$C$871,,MATCH($B6,[2]掉落汇总!$D$1:$M$1)),[2]掉落汇总!$A$2:$A$871,K$1,[2]掉落汇总!$C$2:$C$871,$Q$2)/$Q$3)*宝箱投放计算!J6</f>
        <v>0</v>
      </c>
      <c r="L6">
        <f ca="1">(SUMIFS(OFFSET([2]掉落汇总!$C$2:$C$871,,MATCH($B6,[2]掉落汇总!$D$1:$M$1)),[2]掉落汇总!$A$2:$A$871,L$1,[2]掉落汇总!$C$2:$C$871,$Q$1)+SUMIFS(OFFSET([2]掉落汇总!$C$2:$C$871,,MATCH($B6,[2]掉落汇总!$D$1:$M$1)),[2]掉落汇总!$A$2:$A$871,L$1,[2]掉落汇总!$C$2:$C$871,$Q$2)/$Q$3)*宝箱投放计算!K6</f>
        <v>0</v>
      </c>
      <c r="M6">
        <f ca="1">(SUMIFS(OFFSET([2]掉落汇总!$C$2:$C$871,,MATCH($B6,[2]掉落汇总!$D$1:$M$1)),[2]掉落汇总!$A$2:$A$871,M$1,[2]掉落汇总!$C$2:$C$871,$Q$1)+SUMIFS(OFFSET([2]掉落汇总!$C$2:$C$871,,MATCH($B6,[2]掉落汇总!$D$1:$M$1)),[2]掉落汇总!$A$2:$A$871,M$1,[2]掉落汇总!$C$2:$C$871,$Q$2)/$Q$3)*宝箱投放计算!L6</f>
        <v>0</v>
      </c>
      <c r="N6">
        <f ca="1">(SUMIFS(OFFSET([2]掉落汇总!$C$2:$C$871,,MATCH($B6,[2]掉落汇总!$D$1:$M$1)),[2]掉落汇总!$A$2:$A$871,N$1,[2]掉落汇总!$C$2:$C$871,$Q$1)+SUMIFS(OFFSET([2]掉落汇总!$C$2:$C$871,,MATCH($B6,[2]掉落汇总!$D$1:$M$1)),[2]掉落汇总!$A$2:$A$871,N$1,[2]掉落汇总!$C$2:$C$871,$Q$2)/$Q$3)*宝箱投放计算!M6</f>
        <v>0</v>
      </c>
      <c r="O6">
        <f ca="1">(SUMIFS(OFFSET([2]掉落汇总!$C$2:$C$871,,MATCH($B6,[2]掉落汇总!$D$1:$M$1)),[2]掉落汇总!$A$2:$A$871,O$1,[2]掉落汇总!$C$2:$C$871,$Q$1)+SUMIFS(OFFSET([2]掉落汇总!$C$2:$C$871,,MATCH($B6,[2]掉落汇总!$D$1:$M$1)),[2]掉落汇总!$A$2:$A$871,O$1,[2]掉落汇总!$C$2:$C$871,$Q$2)/$Q$3)*宝箱投放计算!N6</f>
        <v>0</v>
      </c>
    </row>
    <row r="7" spans="1:17" x14ac:dyDescent="0.2">
      <c r="A7">
        <f>玩家成长时间线!A7</f>
        <v>6</v>
      </c>
      <c r="B7">
        <f>玩家成长时间线!B7</f>
        <v>3</v>
      </c>
      <c r="C7">
        <f ca="1">SUM($D$2:D7)</f>
        <v>0.695771334433401</v>
      </c>
      <c r="D7">
        <f t="shared" ca="1" si="0"/>
        <v>0</v>
      </c>
      <c r="E7">
        <f ca="1">(SUMIFS(OFFSET([2]掉落汇总!$C$2:$C$871,,MATCH($B7,[2]掉落汇总!$D$1:$M$1)),[2]掉落汇总!$A$2:$A$871,E$1,[2]掉落汇总!$C$2:$C$871,$Q$1)+SUMIFS(OFFSET([2]掉落汇总!$C$2:$C$871,,MATCH($B7,[2]掉落汇总!$D$1:$M$1)),[2]掉落汇总!$A$2:$A$871,E$1,[2]掉落汇总!$C$2:$C$871,$Q$2)/$Q$3)*宝箱投放计算!D7</f>
        <v>0</v>
      </c>
      <c r="F7">
        <f ca="1">(SUMIFS(OFFSET([2]掉落汇总!$C$2:$C$871,,MATCH($B7,[2]掉落汇总!$D$1:$M$1)),[2]掉落汇总!$A$2:$A$871,F$1,[2]掉落汇总!$C$2:$C$871,$Q$1)+SUMIFS(OFFSET([2]掉落汇总!$C$2:$C$871,,MATCH($B7,[2]掉落汇总!$D$1:$M$1)),[2]掉落汇总!$A$2:$A$871,F$1,[2]掉落汇总!$C$2:$C$871,$Q$2)/$Q$3)*宝箱投放计算!E7</f>
        <v>0</v>
      </c>
      <c r="G7">
        <f ca="1">(SUMIFS(OFFSET([2]掉落汇总!$C$2:$C$871,,MATCH($B7,[2]掉落汇总!$D$1:$M$1)),[2]掉落汇总!$A$2:$A$871,G$1,[2]掉落汇总!$C$2:$C$871,$Q$1)+SUMIFS(OFFSET([2]掉落汇总!$C$2:$C$871,,MATCH($B7,[2]掉落汇总!$D$1:$M$1)),[2]掉落汇总!$A$2:$A$871,G$1,[2]掉落汇总!$C$2:$C$871,$Q$2)/$Q$3)*宝箱投放计算!F7</f>
        <v>0</v>
      </c>
      <c r="H7">
        <f ca="1">(SUMIFS(OFFSET([2]掉落汇总!$C$2:$C$871,,MATCH($B7,[2]掉落汇总!$D$1:$M$1)),[2]掉落汇总!$A$2:$A$871,H$1,[2]掉落汇总!$C$2:$C$871,$Q$1)+SUMIFS(OFFSET([2]掉落汇总!$C$2:$C$871,,MATCH($B7,[2]掉落汇总!$D$1:$M$1)),[2]掉落汇总!$A$2:$A$871,H$1,[2]掉落汇总!$C$2:$C$871,$Q$2)/$Q$3)*宝箱投放计算!G7</f>
        <v>0</v>
      </c>
      <c r="I7">
        <f ca="1">(SUMIFS(OFFSET([2]掉落汇总!$C$2:$C$871,,MATCH($B7,[2]掉落汇总!$D$1:$M$1)),[2]掉落汇总!$A$2:$A$871,I$1,[2]掉落汇总!$C$2:$C$871,$Q$1)+SUMIFS(OFFSET([2]掉落汇总!$C$2:$C$871,,MATCH($B7,[2]掉落汇总!$D$1:$M$1)),[2]掉落汇总!$A$2:$A$871,I$1,[2]掉落汇总!$C$2:$C$871,$Q$2)/$Q$3)*宝箱投放计算!H7</f>
        <v>0</v>
      </c>
      <c r="J7">
        <f ca="1">(SUMIFS(OFFSET([2]掉落汇总!$C$2:$C$871,,MATCH($B7,[2]掉落汇总!$D$1:$M$1)),[2]掉落汇总!$A$2:$A$871,J$1,[2]掉落汇总!$C$2:$C$871,$Q$1)+SUMIFS(OFFSET([2]掉落汇总!$C$2:$C$871,,MATCH($B7,[2]掉落汇总!$D$1:$M$1)),[2]掉落汇总!$A$2:$A$871,J$1,[2]掉落汇总!$C$2:$C$871,$Q$2)/$Q$3)*宝箱投放计算!I7</f>
        <v>0</v>
      </c>
      <c r="K7">
        <f ca="1">(SUMIFS(OFFSET([2]掉落汇总!$C$2:$C$871,,MATCH($B7,[2]掉落汇总!$D$1:$M$1)),[2]掉落汇总!$A$2:$A$871,K$1,[2]掉落汇总!$C$2:$C$871,$Q$1)+SUMIFS(OFFSET([2]掉落汇总!$C$2:$C$871,,MATCH($B7,[2]掉落汇总!$D$1:$M$1)),[2]掉落汇总!$A$2:$A$871,K$1,[2]掉落汇总!$C$2:$C$871,$Q$2)/$Q$3)*宝箱投放计算!J7</f>
        <v>0</v>
      </c>
      <c r="L7">
        <f ca="1">(SUMIFS(OFFSET([2]掉落汇总!$C$2:$C$871,,MATCH($B7,[2]掉落汇总!$D$1:$M$1)),[2]掉落汇总!$A$2:$A$871,L$1,[2]掉落汇总!$C$2:$C$871,$Q$1)+SUMIFS(OFFSET([2]掉落汇总!$C$2:$C$871,,MATCH($B7,[2]掉落汇总!$D$1:$M$1)),[2]掉落汇总!$A$2:$A$871,L$1,[2]掉落汇总!$C$2:$C$871,$Q$2)/$Q$3)*宝箱投放计算!K7</f>
        <v>0</v>
      </c>
      <c r="M7">
        <f ca="1">(SUMIFS(OFFSET([2]掉落汇总!$C$2:$C$871,,MATCH($B7,[2]掉落汇总!$D$1:$M$1)),[2]掉落汇总!$A$2:$A$871,M$1,[2]掉落汇总!$C$2:$C$871,$Q$1)+SUMIFS(OFFSET([2]掉落汇总!$C$2:$C$871,,MATCH($B7,[2]掉落汇总!$D$1:$M$1)),[2]掉落汇总!$A$2:$A$871,M$1,[2]掉落汇总!$C$2:$C$871,$Q$2)/$Q$3)*宝箱投放计算!L7</f>
        <v>0</v>
      </c>
      <c r="N7">
        <f ca="1">(SUMIFS(OFFSET([2]掉落汇总!$C$2:$C$871,,MATCH($B7,[2]掉落汇总!$D$1:$M$1)),[2]掉落汇总!$A$2:$A$871,N$1,[2]掉落汇总!$C$2:$C$871,$Q$1)+SUMIFS(OFFSET([2]掉落汇总!$C$2:$C$871,,MATCH($B7,[2]掉落汇总!$D$1:$M$1)),[2]掉落汇总!$A$2:$A$871,N$1,[2]掉落汇总!$C$2:$C$871,$Q$2)/$Q$3)*宝箱投放计算!M7</f>
        <v>0</v>
      </c>
      <c r="O7">
        <f ca="1">(SUMIFS(OFFSET([2]掉落汇总!$C$2:$C$871,,MATCH($B7,[2]掉落汇总!$D$1:$M$1)),[2]掉落汇总!$A$2:$A$871,O$1,[2]掉落汇总!$C$2:$C$871,$Q$1)+SUMIFS(OFFSET([2]掉落汇总!$C$2:$C$871,,MATCH($B7,[2]掉落汇总!$D$1:$M$1)),[2]掉落汇总!$A$2:$A$871,O$1,[2]掉落汇总!$C$2:$C$871,$Q$2)/$Q$3)*宝箱投放计算!N7</f>
        <v>0</v>
      </c>
    </row>
    <row r="8" spans="1:17" x14ac:dyDescent="0.2">
      <c r="A8">
        <f>玩家成长时间线!A8</f>
        <v>7</v>
      </c>
      <c r="B8">
        <f>玩家成长时间线!B8</f>
        <v>3</v>
      </c>
      <c r="C8">
        <f ca="1">SUM($D$2:D8)</f>
        <v>0.695771334433401</v>
      </c>
      <c r="D8">
        <f t="shared" ca="1" si="0"/>
        <v>0</v>
      </c>
      <c r="E8">
        <f ca="1">(SUMIFS(OFFSET([2]掉落汇总!$C$2:$C$871,,MATCH($B8,[2]掉落汇总!$D$1:$M$1)),[2]掉落汇总!$A$2:$A$871,E$1,[2]掉落汇总!$C$2:$C$871,$Q$1)+SUMIFS(OFFSET([2]掉落汇总!$C$2:$C$871,,MATCH($B8,[2]掉落汇总!$D$1:$M$1)),[2]掉落汇总!$A$2:$A$871,E$1,[2]掉落汇总!$C$2:$C$871,$Q$2)/$Q$3)*宝箱投放计算!D8</f>
        <v>0</v>
      </c>
      <c r="F8">
        <f ca="1">(SUMIFS(OFFSET([2]掉落汇总!$C$2:$C$871,,MATCH($B8,[2]掉落汇总!$D$1:$M$1)),[2]掉落汇总!$A$2:$A$871,F$1,[2]掉落汇总!$C$2:$C$871,$Q$1)+SUMIFS(OFFSET([2]掉落汇总!$C$2:$C$871,,MATCH($B8,[2]掉落汇总!$D$1:$M$1)),[2]掉落汇总!$A$2:$A$871,F$1,[2]掉落汇总!$C$2:$C$871,$Q$2)/$Q$3)*宝箱投放计算!E8</f>
        <v>0</v>
      </c>
      <c r="G8">
        <f ca="1">(SUMIFS(OFFSET([2]掉落汇总!$C$2:$C$871,,MATCH($B8,[2]掉落汇总!$D$1:$M$1)),[2]掉落汇总!$A$2:$A$871,G$1,[2]掉落汇总!$C$2:$C$871,$Q$1)+SUMIFS(OFFSET([2]掉落汇总!$C$2:$C$871,,MATCH($B8,[2]掉落汇总!$D$1:$M$1)),[2]掉落汇总!$A$2:$A$871,G$1,[2]掉落汇总!$C$2:$C$871,$Q$2)/$Q$3)*宝箱投放计算!F8</f>
        <v>0</v>
      </c>
      <c r="H8">
        <f ca="1">(SUMIFS(OFFSET([2]掉落汇总!$C$2:$C$871,,MATCH($B8,[2]掉落汇总!$D$1:$M$1)),[2]掉落汇总!$A$2:$A$871,H$1,[2]掉落汇总!$C$2:$C$871,$Q$1)+SUMIFS(OFFSET([2]掉落汇总!$C$2:$C$871,,MATCH($B8,[2]掉落汇总!$D$1:$M$1)),[2]掉落汇总!$A$2:$A$871,H$1,[2]掉落汇总!$C$2:$C$871,$Q$2)/$Q$3)*宝箱投放计算!G8</f>
        <v>0</v>
      </c>
      <c r="I8">
        <f ca="1">(SUMIFS(OFFSET([2]掉落汇总!$C$2:$C$871,,MATCH($B8,[2]掉落汇总!$D$1:$M$1)),[2]掉落汇总!$A$2:$A$871,I$1,[2]掉落汇总!$C$2:$C$871,$Q$1)+SUMIFS(OFFSET([2]掉落汇总!$C$2:$C$871,,MATCH($B8,[2]掉落汇总!$D$1:$M$1)),[2]掉落汇总!$A$2:$A$871,I$1,[2]掉落汇总!$C$2:$C$871,$Q$2)/$Q$3)*宝箱投放计算!H8</f>
        <v>0</v>
      </c>
      <c r="J8">
        <f ca="1">(SUMIFS(OFFSET([2]掉落汇总!$C$2:$C$871,,MATCH($B8,[2]掉落汇总!$D$1:$M$1)),[2]掉落汇总!$A$2:$A$871,J$1,[2]掉落汇总!$C$2:$C$871,$Q$1)+SUMIFS(OFFSET([2]掉落汇总!$C$2:$C$871,,MATCH($B8,[2]掉落汇总!$D$1:$M$1)),[2]掉落汇总!$A$2:$A$871,J$1,[2]掉落汇总!$C$2:$C$871,$Q$2)/$Q$3)*宝箱投放计算!I8</f>
        <v>0</v>
      </c>
      <c r="K8">
        <f ca="1">(SUMIFS(OFFSET([2]掉落汇总!$C$2:$C$871,,MATCH($B8,[2]掉落汇总!$D$1:$M$1)),[2]掉落汇总!$A$2:$A$871,K$1,[2]掉落汇总!$C$2:$C$871,$Q$1)+SUMIFS(OFFSET([2]掉落汇总!$C$2:$C$871,,MATCH($B8,[2]掉落汇总!$D$1:$M$1)),[2]掉落汇总!$A$2:$A$871,K$1,[2]掉落汇总!$C$2:$C$871,$Q$2)/$Q$3)*宝箱投放计算!J8</f>
        <v>0</v>
      </c>
      <c r="L8">
        <f ca="1">(SUMIFS(OFFSET([2]掉落汇总!$C$2:$C$871,,MATCH($B8,[2]掉落汇总!$D$1:$M$1)),[2]掉落汇总!$A$2:$A$871,L$1,[2]掉落汇总!$C$2:$C$871,$Q$1)+SUMIFS(OFFSET([2]掉落汇总!$C$2:$C$871,,MATCH($B8,[2]掉落汇总!$D$1:$M$1)),[2]掉落汇总!$A$2:$A$871,L$1,[2]掉落汇总!$C$2:$C$871,$Q$2)/$Q$3)*宝箱投放计算!K8</f>
        <v>0</v>
      </c>
      <c r="M8">
        <f ca="1">(SUMIFS(OFFSET([2]掉落汇总!$C$2:$C$871,,MATCH($B8,[2]掉落汇总!$D$1:$M$1)),[2]掉落汇总!$A$2:$A$871,M$1,[2]掉落汇总!$C$2:$C$871,$Q$1)+SUMIFS(OFFSET([2]掉落汇总!$C$2:$C$871,,MATCH($B8,[2]掉落汇总!$D$1:$M$1)),[2]掉落汇总!$A$2:$A$871,M$1,[2]掉落汇总!$C$2:$C$871,$Q$2)/$Q$3)*宝箱投放计算!L8</f>
        <v>0</v>
      </c>
      <c r="N8">
        <f ca="1">(SUMIFS(OFFSET([2]掉落汇总!$C$2:$C$871,,MATCH($B8,[2]掉落汇总!$D$1:$M$1)),[2]掉落汇总!$A$2:$A$871,N$1,[2]掉落汇总!$C$2:$C$871,$Q$1)+SUMIFS(OFFSET([2]掉落汇总!$C$2:$C$871,,MATCH($B8,[2]掉落汇总!$D$1:$M$1)),[2]掉落汇总!$A$2:$A$871,N$1,[2]掉落汇总!$C$2:$C$871,$Q$2)/$Q$3)*宝箱投放计算!M8</f>
        <v>0</v>
      </c>
      <c r="O8">
        <f ca="1">(SUMIFS(OFFSET([2]掉落汇总!$C$2:$C$871,,MATCH($B8,[2]掉落汇总!$D$1:$M$1)),[2]掉落汇总!$A$2:$A$871,O$1,[2]掉落汇总!$C$2:$C$871,$Q$1)+SUMIFS(OFFSET([2]掉落汇总!$C$2:$C$871,,MATCH($B8,[2]掉落汇总!$D$1:$M$1)),[2]掉落汇总!$A$2:$A$871,O$1,[2]掉落汇总!$C$2:$C$871,$Q$2)/$Q$3)*宝箱投放计算!N8</f>
        <v>0</v>
      </c>
    </row>
    <row r="9" spans="1:17" x14ac:dyDescent="0.2">
      <c r="A9">
        <f>玩家成长时间线!A9</f>
        <v>8</v>
      </c>
      <c r="B9">
        <f>玩家成长时间线!B9</f>
        <v>3</v>
      </c>
      <c r="C9">
        <f ca="1">SUM($D$2:D9)</f>
        <v>0.695771334433401</v>
      </c>
      <c r="D9">
        <f t="shared" ca="1" si="0"/>
        <v>0</v>
      </c>
      <c r="E9">
        <f ca="1">(SUMIFS(OFFSET([2]掉落汇总!$C$2:$C$871,,MATCH($B9,[2]掉落汇总!$D$1:$M$1)),[2]掉落汇总!$A$2:$A$871,E$1,[2]掉落汇总!$C$2:$C$871,$Q$1)+SUMIFS(OFFSET([2]掉落汇总!$C$2:$C$871,,MATCH($B9,[2]掉落汇总!$D$1:$M$1)),[2]掉落汇总!$A$2:$A$871,E$1,[2]掉落汇总!$C$2:$C$871,$Q$2)/$Q$3)*宝箱投放计算!D9</f>
        <v>0</v>
      </c>
      <c r="F9">
        <f ca="1">(SUMIFS(OFFSET([2]掉落汇总!$C$2:$C$871,,MATCH($B9,[2]掉落汇总!$D$1:$M$1)),[2]掉落汇总!$A$2:$A$871,F$1,[2]掉落汇总!$C$2:$C$871,$Q$1)+SUMIFS(OFFSET([2]掉落汇总!$C$2:$C$871,,MATCH($B9,[2]掉落汇总!$D$1:$M$1)),[2]掉落汇总!$A$2:$A$871,F$1,[2]掉落汇总!$C$2:$C$871,$Q$2)/$Q$3)*宝箱投放计算!E9</f>
        <v>0</v>
      </c>
      <c r="G9">
        <f ca="1">(SUMIFS(OFFSET([2]掉落汇总!$C$2:$C$871,,MATCH($B9,[2]掉落汇总!$D$1:$M$1)),[2]掉落汇总!$A$2:$A$871,G$1,[2]掉落汇总!$C$2:$C$871,$Q$1)+SUMIFS(OFFSET([2]掉落汇总!$C$2:$C$871,,MATCH($B9,[2]掉落汇总!$D$1:$M$1)),[2]掉落汇总!$A$2:$A$871,G$1,[2]掉落汇总!$C$2:$C$871,$Q$2)/$Q$3)*宝箱投放计算!F9</f>
        <v>0</v>
      </c>
      <c r="H9">
        <f ca="1">(SUMIFS(OFFSET([2]掉落汇总!$C$2:$C$871,,MATCH($B9,[2]掉落汇总!$D$1:$M$1)),[2]掉落汇总!$A$2:$A$871,H$1,[2]掉落汇总!$C$2:$C$871,$Q$1)+SUMIFS(OFFSET([2]掉落汇总!$C$2:$C$871,,MATCH($B9,[2]掉落汇总!$D$1:$M$1)),[2]掉落汇总!$A$2:$A$871,H$1,[2]掉落汇总!$C$2:$C$871,$Q$2)/$Q$3)*宝箱投放计算!G9</f>
        <v>0</v>
      </c>
      <c r="I9">
        <f ca="1">(SUMIFS(OFFSET([2]掉落汇总!$C$2:$C$871,,MATCH($B9,[2]掉落汇总!$D$1:$M$1)),[2]掉落汇总!$A$2:$A$871,I$1,[2]掉落汇总!$C$2:$C$871,$Q$1)+SUMIFS(OFFSET([2]掉落汇总!$C$2:$C$871,,MATCH($B9,[2]掉落汇总!$D$1:$M$1)),[2]掉落汇总!$A$2:$A$871,I$1,[2]掉落汇总!$C$2:$C$871,$Q$2)/$Q$3)*宝箱投放计算!H9</f>
        <v>0</v>
      </c>
      <c r="J9">
        <f ca="1">(SUMIFS(OFFSET([2]掉落汇总!$C$2:$C$871,,MATCH($B9,[2]掉落汇总!$D$1:$M$1)),[2]掉落汇总!$A$2:$A$871,J$1,[2]掉落汇总!$C$2:$C$871,$Q$1)+SUMIFS(OFFSET([2]掉落汇总!$C$2:$C$871,,MATCH($B9,[2]掉落汇总!$D$1:$M$1)),[2]掉落汇总!$A$2:$A$871,J$1,[2]掉落汇总!$C$2:$C$871,$Q$2)/$Q$3)*宝箱投放计算!I9</f>
        <v>0</v>
      </c>
      <c r="K9">
        <f ca="1">(SUMIFS(OFFSET([2]掉落汇总!$C$2:$C$871,,MATCH($B9,[2]掉落汇总!$D$1:$M$1)),[2]掉落汇总!$A$2:$A$871,K$1,[2]掉落汇总!$C$2:$C$871,$Q$1)+SUMIFS(OFFSET([2]掉落汇总!$C$2:$C$871,,MATCH($B9,[2]掉落汇总!$D$1:$M$1)),[2]掉落汇总!$A$2:$A$871,K$1,[2]掉落汇总!$C$2:$C$871,$Q$2)/$Q$3)*宝箱投放计算!J9</f>
        <v>0</v>
      </c>
      <c r="L9">
        <f ca="1">(SUMIFS(OFFSET([2]掉落汇总!$C$2:$C$871,,MATCH($B9,[2]掉落汇总!$D$1:$M$1)),[2]掉落汇总!$A$2:$A$871,L$1,[2]掉落汇总!$C$2:$C$871,$Q$1)+SUMIFS(OFFSET([2]掉落汇总!$C$2:$C$871,,MATCH($B9,[2]掉落汇总!$D$1:$M$1)),[2]掉落汇总!$A$2:$A$871,L$1,[2]掉落汇总!$C$2:$C$871,$Q$2)/$Q$3)*宝箱投放计算!K9</f>
        <v>0</v>
      </c>
      <c r="M9">
        <f ca="1">(SUMIFS(OFFSET([2]掉落汇总!$C$2:$C$871,,MATCH($B9,[2]掉落汇总!$D$1:$M$1)),[2]掉落汇总!$A$2:$A$871,M$1,[2]掉落汇总!$C$2:$C$871,$Q$1)+SUMIFS(OFFSET([2]掉落汇总!$C$2:$C$871,,MATCH($B9,[2]掉落汇总!$D$1:$M$1)),[2]掉落汇总!$A$2:$A$871,M$1,[2]掉落汇总!$C$2:$C$871,$Q$2)/$Q$3)*宝箱投放计算!L9</f>
        <v>0</v>
      </c>
      <c r="N9">
        <f ca="1">(SUMIFS(OFFSET([2]掉落汇总!$C$2:$C$871,,MATCH($B9,[2]掉落汇总!$D$1:$M$1)),[2]掉落汇总!$A$2:$A$871,N$1,[2]掉落汇总!$C$2:$C$871,$Q$1)+SUMIFS(OFFSET([2]掉落汇总!$C$2:$C$871,,MATCH($B9,[2]掉落汇总!$D$1:$M$1)),[2]掉落汇总!$A$2:$A$871,N$1,[2]掉落汇总!$C$2:$C$871,$Q$2)/$Q$3)*宝箱投放计算!M9</f>
        <v>0</v>
      </c>
      <c r="O9">
        <f ca="1">(SUMIFS(OFFSET([2]掉落汇总!$C$2:$C$871,,MATCH($B9,[2]掉落汇总!$D$1:$M$1)),[2]掉落汇总!$A$2:$A$871,O$1,[2]掉落汇总!$C$2:$C$871,$Q$1)+SUMIFS(OFFSET([2]掉落汇总!$C$2:$C$871,,MATCH($B9,[2]掉落汇总!$D$1:$M$1)),[2]掉落汇总!$A$2:$A$871,O$1,[2]掉落汇总!$C$2:$C$871,$Q$2)/$Q$3)*宝箱投放计算!N9</f>
        <v>0</v>
      </c>
    </row>
    <row r="10" spans="1:17" x14ac:dyDescent="0.2">
      <c r="A10">
        <f>玩家成长时间线!A10</f>
        <v>9</v>
      </c>
      <c r="B10">
        <f>玩家成长时间线!B10</f>
        <v>4</v>
      </c>
      <c r="C10">
        <f ca="1">SUM($D$2:D10)</f>
        <v>1.1280677662723764</v>
      </c>
      <c r="D10">
        <f t="shared" ca="1" si="0"/>
        <v>0.43229643183897526</v>
      </c>
      <c r="E10">
        <f ca="1">(SUMIFS(OFFSET([2]掉落汇总!$C$2:$C$871,,MATCH($B10,[2]掉落汇总!$D$1:$M$1)),[2]掉落汇总!$A$2:$A$871,E$1,[2]掉落汇总!$C$2:$C$871,$Q$1)+SUMIFS(OFFSET([2]掉落汇总!$C$2:$C$871,,MATCH($B10,[2]掉落汇总!$D$1:$M$1)),[2]掉落汇总!$A$2:$A$871,E$1,[2]掉落汇总!$C$2:$C$871,$Q$2)/$Q$3)*宝箱投放计算!D10</f>
        <v>0</v>
      </c>
      <c r="F10">
        <f ca="1">(SUMIFS(OFFSET([2]掉落汇总!$C$2:$C$871,,MATCH($B10,[2]掉落汇总!$D$1:$M$1)),[2]掉落汇总!$A$2:$A$871,F$1,[2]掉落汇总!$C$2:$C$871,$Q$1)+SUMIFS(OFFSET([2]掉落汇总!$C$2:$C$871,,MATCH($B10,[2]掉落汇总!$D$1:$M$1)),[2]掉落汇总!$A$2:$A$871,F$1,[2]掉落汇总!$C$2:$C$871,$Q$2)/$Q$3)*宝箱投放计算!E10</f>
        <v>0</v>
      </c>
      <c r="G10">
        <f ca="1">(SUMIFS(OFFSET([2]掉落汇总!$C$2:$C$871,,MATCH($B10,[2]掉落汇总!$D$1:$M$1)),[2]掉落汇总!$A$2:$A$871,G$1,[2]掉落汇总!$C$2:$C$871,$Q$1)+SUMIFS(OFFSET([2]掉落汇总!$C$2:$C$871,,MATCH($B10,[2]掉落汇总!$D$1:$M$1)),[2]掉落汇总!$A$2:$A$871,G$1,[2]掉落汇总!$C$2:$C$871,$Q$2)/$Q$3)*宝箱投放计算!F10</f>
        <v>0</v>
      </c>
      <c r="H10">
        <f ca="1">(SUMIFS(OFFSET([2]掉落汇总!$C$2:$C$871,,MATCH($B10,[2]掉落汇总!$D$1:$M$1)),[2]掉落汇总!$A$2:$A$871,H$1,[2]掉落汇总!$C$2:$C$871,$Q$1)+SUMIFS(OFFSET([2]掉落汇总!$C$2:$C$871,,MATCH($B10,[2]掉落汇总!$D$1:$M$1)),[2]掉落汇总!$A$2:$A$871,H$1,[2]掉落汇总!$C$2:$C$871,$Q$2)/$Q$3)*宝箱投放计算!G10</f>
        <v>0</v>
      </c>
      <c r="I10">
        <f ca="1">(SUMIFS(OFFSET([2]掉落汇总!$C$2:$C$871,,MATCH($B10,[2]掉落汇总!$D$1:$M$1)),[2]掉落汇总!$A$2:$A$871,I$1,[2]掉落汇总!$C$2:$C$871,$Q$1)+SUMIFS(OFFSET([2]掉落汇总!$C$2:$C$871,,MATCH($B10,[2]掉落汇总!$D$1:$M$1)),[2]掉落汇总!$A$2:$A$871,I$1,[2]掉落汇总!$C$2:$C$871,$Q$2)/$Q$3)*宝箱投放计算!H10</f>
        <v>0</v>
      </c>
      <c r="J10">
        <f ca="1">(SUMIFS(OFFSET([2]掉落汇总!$C$2:$C$871,,MATCH($B10,[2]掉落汇总!$D$1:$M$1)),[2]掉落汇总!$A$2:$A$871,J$1,[2]掉落汇总!$C$2:$C$871,$Q$1)+SUMIFS(OFFSET([2]掉落汇总!$C$2:$C$871,,MATCH($B10,[2]掉落汇总!$D$1:$M$1)),[2]掉落汇总!$A$2:$A$871,J$1,[2]掉落汇总!$C$2:$C$871,$Q$2)/$Q$3)*宝箱投放计算!I10</f>
        <v>0.43229643183897526</v>
      </c>
      <c r="K10">
        <f ca="1">(SUMIFS(OFFSET([2]掉落汇总!$C$2:$C$871,,MATCH($B10,[2]掉落汇总!$D$1:$M$1)),[2]掉落汇总!$A$2:$A$871,K$1,[2]掉落汇总!$C$2:$C$871,$Q$1)+SUMIFS(OFFSET([2]掉落汇总!$C$2:$C$871,,MATCH($B10,[2]掉落汇总!$D$1:$M$1)),[2]掉落汇总!$A$2:$A$871,K$1,[2]掉落汇总!$C$2:$C$871,$Q$2)/$Q$3)*宝箱投放计算!J10</f>
        <v>0</v>
      </c>
      <c r="L10">
        <f ca="1">(SUMIFS(OFFSET([2]掉落汇总!$C$2:$C$871,,MATCH($B10,[2]掉落汇总!$D$1:$M$1)),[2]掉落汇总!$A$2:$A$871,L$1,[2]掉落汇总!$C$2:$C$871,$Q$1)+SUMIFS(OFFSET([2]掉落汇总!$C$2:$C$871,,MATCH($B10,[2]掉落汇总!$D$1:$M$1)),[2]掉落汇总!$A$2:$A$871,L$1,[2]掉落汇总!$C$2:$C$871,$Q$2)/$Q$3)*宝箱投放计算!K10</f>
        <v>0</v>
      </c>
      <c r="M10">
        <f ca="1">(SUMIFS(OFFSET([2]掉落汇总!$C$2:$C$871,,MATCH($B10,[2]掉落汇总!$D$1:$M$1)),[2]掉落汇总!$A$2:$A$871,M$1,[2]掉落汇总!$C$2:$C$871,$Q$1)+SUMIFS(OFFSET([2]掉落汇总!$C$2:$C$871,,MATCH($B10,[2]掉落汇总!$D$1:$M$1)),[2]掉落汇总!$A$2:$A$871,M$1,[2]掉落汇总!$C$2:$C$871,$Q$2)/$Q$3)*宝箱投放计算!L10</f>
        <v>0</v>
      </c>
      <c r="N10">
        <f ca="1">(SUMIFS(OFFSET([2]掉落汇总!$C$2:$C$871,,MATCH($B10,[2]掉落汇总!$D$1:$M$1)),[2]掉落汇总!$A$2:$A$871,N$1,[2]掉落汇总!$C$2:$C$871,$Q$1)+SUMIFS(OFFSET([2]掉落汇总!$C$2:$C$871,,MATCH($B10,[2]掉落汇总!$D$1:$M$1)),[2]掉落汇总!$A$2:$A$871,N$1,[2]掉落汇总!$C$2:$C$871,$Q$2)/$Q$3)*宝箱投放计算!M10</f>
        <v>0</v>
      </c>
      <c r="O10">
        <f ca="1">(SUMIFS(OFFSET([2]掉落汇总!$C$2:$C$871,,MATCH($B10,[2]掉落汇总!$D$1:$M$1)),[2]掉落汇总!$A$2:$A$871,O$1,[2]掉落汇总!$C$2:$C$871,$Q$1)+SUMIFS(OFFSET([2]掉落汇总!$C$2:$C$871,,MATCH($B10,[2]掉落汇总!$D$1:$M$1)),[2]掉落汇总!$A$2:$A$871,O$1,[2]掉落汇总!$C$2:$C$871,$Q$2)/$Q$3)*宝箱投放计算!N10</f>
        <v>0</v>
      </c>
    </row>
    <row r="11" spans="1:17" x14ac:dyDescent="0.2">
      <c r="A11">
        <f>玩家成长时间线!A11</f>
        <v>10</v>
      </c>
      <c r="B11">
        <f>玩家成长时间线!B11</f>
        <v>4</v>
      </c>
      <c r="C11">
        <f ca="1">SUM($D$2:D11)</f>
        <v>1.1280677662723764</v>
      </c>
      <c r="D11">
        <f t="shared" ca="1" si="0"/>
        <v>0</v>
      </c>
      <c r="E11">
        <f ca="1">(SUMIFS(OFFSET([2]掉落汇总!$C$2:$C$871,,MATCH($B11,[2]掉落汇总!$D$1:$M$1)),[2]掉落汇总!$A$2:$A$871,E$1,[2]掉落汇总!$C$2:$C$871,$Q$1)+SUMIFS(OFFSET([2]掉落汇总!$C$2:$C$871,,MATCH($B11,[2]掉落汇总!$D$1:$M$1)),[2]掉落汇总!$A$2:$A$871,E$1,[2]掉落汇总!$C$2:$C$871,$Q$2)/$Q$3)*宝箱投放计算!D11</f>
        <v>0</v>
      </c>
      <c r="F11">
        <f ca="1">(SUMIFS(OFFSET([2]掉落汇总!$C$2:$C$871,,MATCH($B11,[2]掉落汇总!$D$1:$M$1)),[2]掉落汇总!$A$2:$A$871,F$1,[2]掉落汇总!$C$2:$C$871,$Q$1)+SUMIFS(OFFSET([2]掉落汇总!$C$2:$C$871,,MATCH($B11,[2]掉落汇总!$D$1:$M$1)),[2]掉落汇总!$A$2:$A$871,F$1,[2]掉落汇总!$C$2:$C$871,$Q$2)/$Q$3)*宝箱投放计算!E11</f>
        <v>0</v>
      </c>
      <c r="G11">
        <f ca="1">(SUMIFS(OFFSET([2]掉落汇总!$C$2:$C$871,,MATCH($B11,[2]掉落汇总!$D$1:$M$1)),[2]掉落汇总!$A$2:$A$871,G$1,[2]掉落汇总!$C$2:$C$871,$Q$1)+SUMIFS(OFFSET([2]掉落汇总!$C$2:$C$871,,MATCH($B11,[2]掉落汇总!$D$1:$M$1)),[2]掉落汇总!$A$2:$A$871,G$1,[2]掉落汇总!$C$2:$C$871,$Q$2)/$Q$3)*宝箱投放计算!F11</f>
        <v>0</v>
      </c>
      <c r="H11">
        <f ca="1">(SUMIFS(OFFSET([2]掉落汇总!$C$2:$C$871,,MATCH($B11,[2]掉落汇总!$D$1:$M$1)),[2]掉落汇总!$A$2:$A$871,H$1,[2]掉落汇总!$C$2:$C$871,$Q$1)+SUMIFS(OFFSET([2]掉落汇总!$C$2:$C$871,,MATCH($B11,[2]掉落汇总!$D$1:$M$1)),[2]掉落汇总!$A$2:$A$871,H$1,[2]掉落汇总!$C$2:$C$871,$Q$2)/$Q$3)*宝箱投放计算!G11</f>
        <v>0</v>
      </c>
      <c r="I11">
        <f ca="1">(SUMIFS(OFFSET([2]掉落汇总!$C$2:$C$871,,MATCH($B11,[2]掉落汇总!$D$1:$M$1)),[2]掉落汇总!$A$2:$A$871,I$1,[2]掉落汇总!$C$2:$C$871,$Q$1)+SUMIFS(OFFSET([2]掉落汇总!$C$2:$C$871,,MATCH($B11,[2]掉落汇总!$D$1:$M$1)),[2]掉落汇总!$A$2:$A$871,I$1,[2]掉落汇总!$C$2:$C$871,$Q$2)/$Q$3)*宝箱投放计算!H11</f>
        <v>0</v>
      </c>
      <c r="J11">
        <f ca="1">(SUMIFS(OFFSET([2]掉落汇总!$C$2:$C$871,,MATCH($B11,[2]掉落汇总!$D$1:$M$1)),[2]掉落汇总!$A$2:$A$871,J$1,[2]掉落汇总!$C$2:$C$871,$Q$1)+SUMIFS(OFFSET([2]掉落汇总!$C$2:$C$871,,MATCH($B11,[2]掉落汇总!$D$1:$M$1)),[2]掉落汇总!$A$2:$A$871,J$1,[2]掉落汇总!$C$2:$C$871,$Q$2)/$Q$3)*宝箱投放计算!I11</f>
        <v>0</v>
      </c>
      <c r="K11">
        <f ca="1">(SUMIFS(OFFSET([2]掉落汇总!$C$2:$C$871,,MATCH($B11,[2]掉落汇总!$D$1:$M$1)),[2]掉落汇总!$A$2:$A$871,K$1,[2]掉落汇总!$C$2:$C$871,$Q$1)+SUMIFS(OFFSET([2]掉落汇总!$C$2:$C$871,,MATCH($B11,[2]掉落汇总!$D$1:$M$1)),[2]掉落汇总!$A$2:$A$871,K$1,[2]掉落汇总!$C$2:$C$871,$Q$2)/$Q$3)*宝箱投放计算!J11</f>
        <v>0</v>
      </c>
      <c r="L11">
        <f ca="1">(SUMIFS(OFFSET([2]掉落汇总!$C$2:$C$871,,MATCH($B11,[2]掉落汇总!$D$1:$M$1)),[2]掉落汇总!$A$2:$A$871,L$1,[2]掉落汇总!$C$2:$C$871,$Q$1)+SUMIFS(OFFSET([2]掉落汇总!$C$2:$C$871,,MATCH($B11,[2]掉落汇总!$D$1:$M$1)),[2]掉落汇总!$A$2:$A$871,L$1,[2]掉落汇总!$C$2:$C$871,$Q$2)/$Q$3)*宝箱投放计算!K11</f>
        <v>0</v>
      </c>
      <c r="M11">
        <f ca="1">(SUMIFS(OFFSET([2]掉落汇总!$C$2:$C$871,,MATCH($B11,[2]掉落汇总!$D$1:$M$1)),[2]掉落汇总!$A$2:$A$871,M$1,[2]掉落汇总!$C$2:$C$871,$Q$1)+SUMIFS(OFFSET([2]掉落汇总!$C$2:$C$871,,MATCH($B11,[2]掉落汇总!$D$1:$M$1)),[2]掉落汇总!$A$2:$A$871,M$1,[2]掉落汇总!$C$2:$C$871,$Q$2)/$Q$3)*宝箱投放计算!L11</f>
        <v>0</v>
      </c>
      <c r="N11">
        <f ca="1">(SUMIFS(OFFSET([2]掉落汇总!$C$2:$C$871,,MATCH($B11,[2]掉落汇总!$D$1:$M$1)),[2]掉落汇总!$A$2:$A$871,N$1,[2]掉落汇总!$C$2:$C$871,$Q$1)+SUMIFS(OFFSET([2]掉落汇总!$C$2:$C$871,,MATCH($B11,[2]掉落汇总!$D$1:$M$1)),[2]掉落汇总!$A$2:$A$871,N$1,[2]掉落汇总!$C$2:$C$871,$Q$2)/$Q$3)*宝箱投放计算!M11</f>
        <v>0</v>
      </c>
      <c r="O11">
        <f ca="1">(SUMIFS(OFFSET([2]掉落汇总!$C$2:$C$871,,MATCH($B11,[2]掉落汇总!$D$1:$M$1)),[2]掉落汇总!$A$2:$A$871,O$1,[2]掉落汇总!$C$2:$C$871,$Q$1)+SUMIFS(OFFSET([2]掉落汇总!$C$2:$C$871,,MATCH($B11,[2]掉落汇总!$D$1:$M$1)),[2]掉落汇总!$A$2:$A$871,O$1,[2]掉落汇总!$C$2:$C$871,$Q$2)/$Q$3)*宝箱投放计算!N11</f>
        <v>0</v>
      </c>
    </row>
    <row r="12" spans="1:17" x14ac:dyDescent="0.2">
      <c r="A12">
        <f>玩家成长时间线!A12</f>
        <v>11</v>
      </c>
      <c r="B12">
        <f>玩家成长时间线!B12</f>
        <v>4</v>
      </c>
      <c r="C12">
        <f ca="1">SUM($D$2:D12)</f>
        <v>1.1280677662723764</v>
      </c>
      <c r="D12">
        <f t="shared" ca="1" si="0"/>
        <v>0</v>
      </c>
      <c r="E12">
        <f ca="1">(SUMIFS(OFFSET([2]掉落汇总!$C$2:$C$871,,MATCH($B12,[2]掉落汇总!$D$1:$M$1)),[2]掉落汇总!$A$2:$A$871,E$1,[2]掉落汇总!$C$2:$C$871,$Q$1)+SUMIFS(OFFSET([2]掉落汇总!$C$2:$C$871,,MATCH($B12,[2]掉落汇总!$D$1:$M$1)),[2]掉落汇总!$A$2:$A$871,E$1,[2]掉落汇总!$C$2:$C$871,$Q$2)/$Q$3)*宝箱投放计算!D12</f>
        <v>0</v>
      </c>
      <c r="F12">
        <f ca="1">(SUMIFS(OFFSET([2]掉落汇总!$C$2:$C$871,,MATCH($B12,[2]掉落汇总!$D$1:$M$1)),[2]掉落汇总!$A$2:$A$871,F$1,[2]掉落汇总!$C$2:$C$871,$Q$1)+SUMIFS(OFFSET([2]掉落汇总!$C$2:$C$871,,MATCH($B12,[2]掉落汇总!$D$1:$M$1)),[2]掉落汇总!$A$2:$A$871,F$1,[2]掉落汇总!$C$2:$C$871,$Q$2)/$Q$3)*宝箱投放计算!E12</f>
        <v>0</v>
      </c>
      <c r="G12">
        <f ca="1">(SUMIFS(OFFSET([2]掉落汇总!$C$2:$C$871,,MATCH($B12,[2]掉落汇总!$D$1:$M$1)),[2]掉落汇总!$A$2:$A$871,G$1,[2]掉落汇总!$C$2:$C$871,$Q$1)+SUMIFS(OFFSET([2]掉落汇总!$C$2:$C$871,,MATCH($B12,[2]掉落汇总!$D$1:$M$1)),[2]掉落汇总!$A$2:$A$871,G$1,[2]掉落汇总!$C$2:$C$871,$Q$2)/$Q$3)*宝箱投放计算!F12</f>
        <v>0</v>
      </c>
      <c r="H12">
        <f ca="1">(SUMIFS(OFFSET([2]掉落汇总!$C$2:$C$871,,MATCH($B12,[2]掉落汇总!$D$1:$M$1)),[2]掉落汇总!$A$2:$A$871,H$1,[2]掉落汇总!$C$2:$C$871,$Q$1)+SUMIFS(OFFSET([2]掉落汇总!$C$2:$C$871,,MATCH($B12,[2]掉落汇总!$D$1:$M$1)),[2]掉落汇总!$A$2:$A$871,H$1,[2]掉落汇总!$C$2:$C$871,$Q$2)/$Q$3)*宝箱投放计算!G12</f>
        <v>0</v>
      </c>
      <c r="I12">
        <f ca="1">(SUMIFS(OFFSET([2]掉落汇总!$C$2:$C$871,,MATCH($B12,[2]掉落汇总!$D$1:$M$1)),[2]掉落汇总!$A$2:$A$871,I$1,[2]掉落汇总!$C$2:$C$871,$Q$1)+SUMIFS(OFFSET([2]掉落汇总!$C$2:$C$871,,MATCH($B12,[2]掉落汇总!$D$1:$M$1)),[2]掉落汇总!$A$2:$A$871,I$1,[2]掉落汇总!$C$2:$C$871,$Q$2)/$Q$3)*宝箱投放计算!H12</f>
        <v>0</v>
      </c>
      <c r="J12">
        <f ca="1">(SUMIFS(OFFSET([2]掉落汇总!$C$2:$C$871,,MATCH($B12,[2]掉落汇总!$D$1:$M$1)),[2]掉落汇总!$A$2:$A$871,J$1,[2]掉落汇总!$C$2:$C$871,$Q$1)+SUMIFS(OFFSET([2]掉落汇总!$C$2:$C$871,,MATCH($B12,[2]掉落汇总!$D$1:$M$1)),[2]掉落汇总!$A$2:$A$871,J$1,[2]掉落汇总!$C$2:$C$871,$Q$2)/$Q$3)*宝箱投放计算!I12</f>
        <v>0</v>
      </c>
      <c r="K12">
        <f ca="1">(SUMIFS(OFFSET([2]掉落汇总!$C$2:$C$871,,MATCH($B12,[2]掉落汇总!$D$1:$M$1)),[2]掉落汇总!$A$2:$A$871,K$1,[2]掉落汇总!$C$2:$C$871,$Q$1)+SUMIFS(OFFSET([2]掉落汇总!$C$2:$C$871,,MATCH($B12,[2]掉落汇总!$D$1:$M$1)),[2]掉落汇总!$A$2:$A$871,K$1,[2]掉落汇总!$C$2:$C$871,$Q$2)/$Q$3)*宝箱投放计算!J12</f>
        <v>0</v>
      </c>
      <c r="L12">
        <f ca="1">(SUMIFS(OFFSET([2]掉落汇总!$C$2:$C$871,,MATCH($B12,[2]掉落汇总!$D$1:$M$1)),[2]掉落汇总!$A$2:$A$871,L$1,[2]掉落汇总!$C$2:$C$871,$Q$1)+SUMIFS(OFFSET([2]掉落汇总!$C$2:$C$871,,MATCH($B12,[2]掉落汇总!$D$1:$M$1)),[2]掉落汇总!$A$2:$A$871,L$1,[2]掉落汇总!$C$2:$C$871,$Q$2)/$Q$3)*宝箱投放计算!K12</f>
        <v>0</v>
      </c>
      <c r="M12">
        <f ca="1">(SUMIFS(OFFSET([2]掉落汇总!$C$2:$C$871,,MATCH($B12,[2]掉落汇总!$D$1:$M$1)),[2]掉落汇总!$A$2:$A$871,M$1,[2]掉落汇总!$C$2:$C$871,$Q$1)+SUMIFS(OFFSET([2]掉落汇总!$C$2:$C$871,,MATCH($B12,[2]掉落汇总!$D$1:$M$1)),[2]掉落汇总!$A$2:$A$871,M$1,[2]掉落汇总!$C$2:$C$871,$Q$2)/$Q$3)*宝箱投放计算!L12</f>
        <v>0</v>
      </c>
      <c r="N12">
        <f ca="1">(SUMIFS(OFFSET([2]掉落汇总!$C$2:$C$871,,MATCH($B12,[2]掉落汇总!$D$1:$M$1)),[2]掉落汇总!$A$2:$A$871,N$1,[2]掉落汇总!$C$2:$C$871,$Q$1)+SUMIFS(OFFSET([2]掉落汇总!$C$2:$C$871,,MATCH($B12,[2]掉落汇总!$D$1:$M$1)),[2]掉落汇总!$A$2:$A$871,N$1,[2]掉落汇总!$C$2:$C$871,$Q$2)/$Q$3)*宝箱投放计算!M12</f>
        <v>0</v>
      </c>
      <c r="O12">
        <f ca="1">(SUMIFS(OFFSET([2]掉落汇总!$C$2:$C$871,,MATCH($B12,[2]掉落汇总!$D$1:$M$1)),[2]掉落汇总!$A$2:$A$871,O$1,[2]掉落汇总!$C$2:$C$871,$Q$1)+SUMIFS(OFFSET([2]掉落汇总!$C$2:$C$871,,MATCH($B12,[2]掉落汇总!$D$1:$M$1)),[2]掉落汇总!$A$2:$A$871,O$1,[2]掉落汇总!$C$2:$C$871,$Q$2)/$Q$3)*宝箱投放计算!N12</f>
        <v>0</v>
      </c>
    </row>
    <row r="13" spans="1:17" x14ac:dyDescent="0.2">
      <c r="A13">
        <f>玩家成长时间线!A13</f>
        <v>12</v>
      </c>
      <c r="B13">
        <f>玩家成长时间线!B13</f>
        <v>4</v>
      </c>
      <c r="C13">
        <f ca="1">SUM($D$2:D13)</f>
        <v>1.1280677662723764</v>
      </c>
      <c r="D13">
        <f t="shared" ca="1" si="0"/>
        <v>0</v>
      </c>
      <c r="E13">
        <f ca="1">(SUMIFS(OFFSET([2]掉落汇总!$C$2:$C$871,,MATCH($B13,[2]掉落汇总!$D$1:$M$1)),[2]掉落汇总!$A$2:$A$871,E$1,[2]掉落汇总!$C$2:$C$871,$Q$1)+SUMIFS(OFFSET([2]掉落汇总!$C$2:$C$871,,MATCH($B13,[2]掉落汇总!$D$1:$M$1)),[2]掉落汇总!$A$2:$A$871,E$1,[2]掉落汇总!$C$2:$C$871,$Q$2)/$Q$3)*宝箱投放计算!D13</f>
        <v>0</v>
      </c>
      <c r="F13">
        <f ca="1">(SUMIFS(OFFSET([2]掉落汇总!$C$2:$C$871,,MATCH($B13,[2]掉落汇总!$D$1:$M$1)),[2]掉落汇总!$A$2:$A$871,F$1,[2]掉落汇总!$C$2:$C$871,$Q$1)+SUMIFS(OFFSET([2]掉落汇总!$C$2:$C$871,,MATCH($B13,[2]掉落汇总!$D$1:$M$1)),[2]掉落汇总!$A$2:$A$871,F$1,[2]掉落汇总!$C$2:$C$871,$Q$2)/$Q$3)*宝箱投放计算!E13</f>
        <v>0</v>
      </c>
      <c r="G13">
        <f ca="1">(SUMIFS(OFFSET([2]掉落汇总!$C$2:$C$871,,MATCH($B13,[2]掉落汇总!$D$1:$M$1)),[2]掉落汇总!$A$2:$A$871,G$1,[2]掉落汇总!$C$2:$C$871,$Q$1)+SUMIFS(OFFSET([2]掉落汇总!$C$2:$C$871,,MATCH($B13,[2]掉落汇总!$D$1:$M$1)),[2]掉落汇总!$A$2:$A$871,G$1,[2]掉落汇总!$C$2:$C$871,$Q$2)/$Q$3)*宝箱投放计算!F13</f>
        <v>0</v>
      </c>
      <c r="H13">
        <f ca="1">(SUMIFS(OFFSET([2]掉落汇总!$C$2:$C$871,,MATCH($B13,[2]掉落汇总!$D$1:$M$1)),[2]掉落汇总!$A$2:$A$871,H$1,[2]掉落汇总!$C$2:$C$871,$Q$1)+SUMIFS(OFFSET([2]掉落汇总!$C$2:$C$871,,MATCH($B13,[2]掉落汇总!$D$1:$M$1)),[2]掉落汇总!$A$2:$A$871,H$1,[2]掉落汇总!$C$2:$C$871,$Q$2)/$Q$3)*宝箱投放计算!G13</f>
        <v>0</v>
      </c>
      <c r="I13">
        <f ca="1">(SUMIFS(OFFSET([2]掉落汇总!$C$2:$C$871,,MATCH($B13,[2]掉落汇总!$D$1:$M$1)),[2]掉落汇总!$A$2:$A$871,I$1,[2]掉落汇总!$C$2:$C$871,$Q$1)+SUMIFS(OFFSET([2]掉落汇总!$C$2:$C$871,,MATCH($B13,[2]掉落汇总!$D$1:$M$1)),[2]掉落汇总!$A$2:$A$871,I$1,[2]掉落汇总!$C$2:$C$871,$Q$2)/$Q$3)*宝箱投放计算!H13</f>
        <v>0</v>
      </c>
      <c r="J13">
        <f ca="1">(SUMIFS(OFFSET([2]掉落汇总!$C$2:$C$871,,MATCH($B13,[2]掉落汇总!$D$1:$M$1)),[2]掉落汇总!$A$2:$A$871,J$1,[2]掉落汇总!$C$2:$C$871,$Q$1)+SUMIFS(OFFSET([2]掉落汇总!$C$2:$C$871,,MATCH($B13,[2]掉落汇总!$D$1:$M$1)),[2]掉落汇总!$A$2:$A$871,J$1,[2]掉落汇总!$C$2:$C$871,$Q$2)/$Q$3)*宝箱投放计算!I13</f>
        <v>0</v>
      </c>
      <c r="K13">
        <f ca="1">(SUMIFS(OFFSET([2]掉落汇总!$C$2:$C$871,,MATCH($B13,[2]掉落汇总!$D$1:$M$1)),[2]掉落汇总!$A$2:$A$871,K$1,[2]掉落汇总!$C$2:$C$871,$Q$1)+SUMIFS(OFFSET([2]掉落汇总!$C$2:$C$871,,MATCH($B13,[2]掉落汇总!$D$1:$M$1)),[2]掉落汇总!$A$2:$A$871,K$1,[2]掉落汇总!$C$2:$C$871,$Q$2)/$Q$3)*宝箱投放计算!J13</f>
        <v>0</v>
      </c>
      <c r="L13">
        <f ca="1">(SUMIFS(OFFSET([2]掉落汇总!$C$2:$C$871,,MATCH($B13,[2]掉落汇总!$D$1:$M$1)),[2]掉落汇总!$A$2:$A$871,L$1,[2]掉落汇总!$C$2:$C$871,$Q$1)+SUMIFS(OFFSET([2]掉落汇总!$C$2:$C$871,,MATCH($B13,[2]掉落汇总!$D$1:$M$1)),[2]掉落汇总!$A$2:$A$871,L$1,[2]掉落汇总!$C$2:$C$871,$Q$2)/$Q$3)*宝箱投放计算!K13</f>
        <v>0</v>
      </c>
      <c r="M13">
        <f ca="1">(SUMIFS(OFFSET([2]掉落汇总!$C$2:$C$871,,MATCH($B13,[2]掉落汇总!$D$1:$M$1)),[2]掉落汇总!$A$2:$A$871,M$1,[2]掉落汇总!$C$2:$C$871,$Q$1)+SUMIFS(OFFSET([2]掉落汇总!$C$2:$C$871,,MATCH($B13,[2]掉落汇总!$D$1:$M$1)),[2]掉落汇总!$A$2:$A$871,M$1,[2]掉落汇总!$C$2:$C$871,$Q$2)/$Q$3)*宝箱投放计算!L13</f>
        <v>0</v>
      </c>
      <c r="N13">
        <f ca="1">(SUMIFS(OFFSET([2]掉落汇总!$C$2:$C$871,,MATCH($B13,[2]掉落汇总!$D$1:$M$1)),[2]掉落汇总!$A$2:$A$871,N$1,[2]掉落汇总!$C$2:$C$871,$Q$1)+SUMIFS(OFFSET([2]掉落汇总!$C$2:$C$871,,MATCH($B13,[2]掉落汇总!$D$1:$M$1)),[2]掉落汇总!$A$2:$A$871,N$1,[2]掉落汇总!$C$2:$C$871,$Q$2)/$Q$3)*宝箱投放计算!M13</f>
        <v>0</v>
      </c>
      <c r="O13">
        <f ca="1">(SUMIFS(OFFSET([2]掉落汇总!$C$2:$C$871,,MATCH($B13,[2]掉落汇总!$D$1:$M$1)),[2]掉落汇总!$A$2:$A$871,O$1,[2]掉落汇总!$C$2:$C$871,$Q$1)+SUMIFS(OFFSET([2]掉落汇总!$C$2:$C$871,,MATCH($B13,[2]掉落汇总!$D$1:$M$1)),[2]掉落汇总!$A$2:$A$871,O$1,[2]掉落汇总!$C$2:$C$871,$Q$2)/$Q$3)*宝箱投放计算!N13</f>
        <v>0</v>
      </c>
    </row>
    <row r="14" spans="1:17" x14ac:dyDescent="0.2">
      <c r="A14">
        <f>玩家成长时间线!A14</f>
        <v>13</v>
      </c>
      <c r="B14">
        <f>玩家成长时间线!B14</f>
        <v>4</v>
      </c>
      <c r="C14">
        <f ca="1">SUM($D$2:D14)</f>
        <v>1.1280677662723764</v>
      </c>
      <c r="D14">
        <f t="shared" ca="1" si="0"/>
        <v>0</v>
      </c>
      <c r="E14">
        <f ca="1">(SUMIFS(OFFSET([2]掉落汇总!$C$2:$C$871,,MATCH($B14,[2]掉落汇总!$D$1:$M$1)),[2]掉落汇总!$A$2:$A$871,E$1,[2]掉落汇总!$C$2:$C$871,$Q$1)+SUMIFS(OFFSET([2]掉落汇总!$C$2:$C$871,,MATCH($B14,[2]掉落汇总!$D$1:$M$1)),[2]掉落汇总!$A$2:$A$871,E$1,[2]掉落汇总!$C$2:$C$871,$Q$2)/$Q$3)*宝箱投放计算!D14</f>
        <v>0</v>
      </c>
      <c r="F14">
        <f ca="1">(SUMIFS(OFFSET([2]掉落汇总!$C$2:$C$871,,MATCH($B14,[2]掉落汇总!$D$1:$M$1)),[2]掉落汇总!$A$2:$A$871,F$1,[2]掉落汇总!$C$2:$C$871,$Q$1)+SUMIFS(OFFSET([2]掉落汇总!$C$2:$C$871,,MATCH($B14,[2]掉落汇总!$D$1:$M$1)),[2]掉落汇总!$A$2:$A$871,F$1,[2]掉落汇总!$C$2:$C$871,$Q$2)/$Q$3)*宝箱投放计算!E14</f>
        <v>0</v>
      </c>
      <c r="G14">
        <f ca="1">(SUMIFS(OFFSET([2]掉落汇总!$C$2:$C$871,,MATCH($B14,[2]掉落汇总!$D$1:$M$1)),[2]掉落汇总!$A$2:$A$871,G$1,[2]掉落汇总!$C$2:$C$871,$Q$1)+SUMIFS(OFFSET([2]掉落汇总!$C$2:$C$871,,MATCH($B14,[2]掉落汇总!$D$1:$M$1)),[2]掉落汇总!$A$2:$A$871,G$1,[2]掉落汇总!$C$2:$C$871,$Q$2)/$Q$3)*宝箱投放计算!F14</f>
        <v>0</v>
      </c>
      <c r="H14">
        <f ca="1">(SUMIFS(OFFSET([2]掉落汇总!$C$2:$C$871,,MATCH($B14,[2]掉落汇总!$D$1:$M$1)),[2]掉落汇总!$A$2:$A$871,H$1,[2]掉落汇总!$C$2:$C$871,$Q$1)+SUMIFS(OFFSET([2]掉落汇总!$C$2:$C$871,,MATCH($B14,[2]掉落汇总!$D$1:$M$1)),[2]掉落汇总!$A$2:$A$871,H$1,[2]掉落汇总!$C$2:$C$871,$Q$2)/$Q$3)*宝箱投放计算!G14</f>
        <v>0</v>
      </c>
      <c r="I14">
        <f ca="1">(SUMIFS(OFFSET([2]掉落汇总!$C$2:$C$871,,MATCH($B14,[2]掉落汇总!$D$1:$M$1)),[2]掉落汇总!$A$2:$A$871,I$1,[2]掉落汇总!$C$2:$C$871,$Q$1)+SUMIFS(OFFSET([2]掉落汇总!$C$2:$C$871,,MATCH($B14,[2]掉落汇总!$D$1:$M$1)),[2]掉落汇总!$A$2:$A$871,I$1,[2]掉落汇总!$C$2:$C$871,$Q$2)/$Q$3)*宝箱投放计算!H14</f>
        <v>0</v>
      </c>
      <c r="J14">
        <f ca="1">(SUMIFS(OFFSET([2]掉落汇总!$C$2:$C$871,,MATCH($B14,[2]掉落汇总!$D$1:$M$1)),[2]掉落汇总!$A$2:$A$871,J$1,[2]掉落汇总!$C$2:$C$871,$Q$1)+SUMIFS(OFFSET([2]掉落汇总!$C$2:$C$871,,MATCH($B14,[2]掉落汇总!$D$1:$M$1)),[2]掉落汇总!$A$2:$A$871,J$1,[2]掉落汇总!$C$2:$C$871,$Q$2)/$Q$3)*宝箱投放计算!I14</f>
        <v>0</v>
      </c>
      <c r="K14">
        <f ca="1">(SUMIFS(OFFSET([2]掉落汇总!$C$2:$C$871,,MATCH($B14,[2]掉落汇总!$D$1:$M$1)),[2]掉落汇总!$A$2:$A$871,K$1,[2]掉落汇总!$C$2:$C$871,$Q$1)+SUMIFS(OFFSET([2]掉落汇总!$C$2:$C$871,,MATCH($B14,[2]掉落汇总!$D$1:$M$1)),[2]掉落汇总!$A$2:$A$871,K$1,[2]掉落汇总!$C$2:$C$871,$Q$2)/$Q$3)*宝箱投放计算!J14</f>
        <v>0</v>
      </c>
      <c r="L14">
        <f ca="1">(SUMIFS(OFFSET([2]掉落汇总!$C$2:$C$871,,MATCH($B14,[2]掉落汇总!$D$1:$M$1)),[2]掉落汇总!$A$2:$A$871,L$1,[2]掉落汇总!$C$2:$C$871,$Q$1)+SUMIFS(OFFSET([2]掉落汇总!$C$2:$C$871,,MATCH($B14,[2]掉落汇总!$D$1:$M$1)),[2]掉落汇总!$A$2:$A$871,L$1,[2]掉落汇总!$C$2:$C$871,$Q$2)/$Q$3)*宝箱投放计算!K14</f>
        <v>0</v>
      </c>
      <c r="M14">
        <f ca="1">(SUMIFS(OFFSET([2]掉落汇总!$C$2:$C$871,,MATCH($B14,[2]掉落汇总!$D$1:$M$1)),[2]掉落汇总!$A$2:$A$871,M$1,[2]掉落汇总!$C$2:$C$871,$Q$1)+SUMIFS(OFFSET([2]掉落汇总!$C$2:$C$871,,MATCH($B14,[2]掉落汇总!$D$1:$M$1)),[2]掉落汇总!$A$2:$A$871,M$1,[2]掉落汇总!$C$2:$C$871,$Q$2)/$Q$3)*宝箱投放计算!L14</f>
        <v>0</v>
      </c>
      <c r="N14">
        <f ca="1">(SUMIFS(OFFSET([2]掉落汇总!$C$2:$C$871,,MATCH($B14,[2]掉落汇总!$D$1:$M$1)),[2]掉落汇总!$A$2:$A$871,N$1,[2]掉落汇总!$C$2:$C$871,$Q$1)+SUMIFS(OFFSET([2]掉落汇总!$C$2:$C$871,,MATCH($B14,[2]掉落汇总!$D$1:$M$1)),[2]掉落汇总!$A$2:$A$871,N$1,[2]掉落汇总!$C$2:$C$871,$Q$2)/$Q$3)*宝箱投放计算!M14</f>
        <v>0</v>
      </c>
      <c r="O14">
        <f ca="1">(SUMIFS(OFFSET([2]掉落汇总!$C$2:$C$871,,MATCH($B14,[2]掉落汇总!$D$1:$M$1)),[2]掉落汇总!$A$2:$A$871,O$1,[2]掉落汇总!$C$2:$C$871,$Q$1)+SUMIFS(OFFSET([2]掉落汇总!$C$2:$C$871,,MATCH($B14,[2]掉落汇总!$D$1:$M$1)),[2]掉落汇总!$A$2:$A$871,O$1,[2]掉落汇总!$C$2:$C$871,$Q$2)/$Q$3)*宝箱投放计算!N14</f>
        <v>0</v>
      </c>
    </row>
    <row r="15" spans="1:17" x14ac:dyDescent="0.2">
      <c r="A15">
        <f>玩家成长时间线!A15</f>
        <v>14</v>
      </c>
      <c r="B15">
        <f>玩家成长时间线!B15</f>
        <v>5</v>
      </c>
      <c r="C15">
        <f ca="1">SUM($D$2:D15)</f>
        <v>8.4553056916621454</v>
      </c>
      <c r="D15">
        <f t="shared" ca="1" si="0"/>
        <v>7.3272379253897686</v>
      </c>
      <c r="E15">
        <f ca="1">(SUMIFS(OFFSET([2]掉落汇总!$C$2:$C$871,,MATCH($B15,[2]掉落汇总!$D$1:$M$1)),[2]掉落汇总!$A$2:$A$871,E$1,[2]掉落汇总!$C$2:$C$871,$Q$1)+SUMIFS(OFFSET([2]掉落汇总!$C$2:$C$871,,MATCH($B15,[2]掉落汇总!$D$1:$M$1)),[2]掉落汇总!$A$2:$A$871,E$1,[2]掉落汇总!$C$2:$C$871,$Q$2)/$Q$3)*宝箱投放计算!D15</f>
        <v>1.0822163493840986</v>
      </c>
      <c r="F15">
        <f ca="1">(SUMIFS(OFFSET([2]掉落汇总!$C$2:$C$871,,MATCH($B15,[2]掉落汇总!$D$1:$M$1)),[2]掉落汇总!$A$2:$A$871,F$1,[2]掉落汇总!$C$2:$C$871,$Q$1)+SUMIFS(OFFSET([2]掉落汇总!$C$2:$C$871,,MATCH($B15,[2]掉落汇总!$D$1:$M$1)),[2]掉落汇总!$A$2:$A$871,F$1,[2]掉落汇总!$C$2:$C$871,$Q$2)/$Q$3)*宝箱投放计算!E15</f>
        <v>2.0159128483703355</v>
      </c>
      <c r="G15">
        <f ca="1">(SUMIFS(OFFSET([2]掉落汇总!$C$2:$C$871,,MATCH($B15,[2]掉落汇总!$D$1:$M$1)),[2]掉落汇总!$A$2:$A$871,G$1,[2]掉落汇总!$C$2:$C$871,$Q$1)+SUMIFS(OFFSET([2]掉落汇总!$C$2:$C$871,,MATCH($B15,[2]掉落汇总!$D$1:$M$1)),[2]掉落汇总!$A$2:$A$871,G$1,[2]掉落汇总!$C$2:$C$871,$Q$2)/$Q$3)*宝箱投放计算!F15</f>
        <v>0</v>
      </c>
      <c r="H15">
        <f ca="1">(SUMIFS(OFFSET([2]掉落汇总!$C$2:$C$871,,MATCH($B15,[2]掉落汇总!$D$1:$M$1)),[2]掉落汇总!$A$2:$A$871,H$1,[2]掉落汇总!$C$2:$C$871,$Q$1)+SUMIFS(OFFSET([2]掉落汇总!$C$2:$C$871,,MATCH($B15,[2]掉落汇总!$D$1:$M$1)),[2]掉落汇总!$A$2:$A$871,H$1,[2]掉落汇总!$C$2:$C$871,$Q$2)/$Q$3)*宝箱投放计算!G15</f>
        <v>0</v>
      </c>
      <c r="I15">
        <f ca="1">(SUMIFS(OFFSET([2]掉落汇总!$C$2:$C$871,,MATCH($B15,[2]掉落汇总!$D$1:$M$1)),[2]掉落汇总!$A$2:$A$871,I$1,[2]掉落汇总!$C$2:$C$871,$Q$1)+SUMIFS(OFFSET([2]掉落汇总!$C$2:$C$871,,MATCH($B15,[2]掉落汇总!$D$1:$M$1)),[2]掉落汇总!$A$2:$A$871,I$1,[2]掉落汇总!$C$2:$C$871,$Q$2)/$Q$3)*宝箱投放计算!H15</f>
        <v>0.6269123783031989</v>
      </c>
      <c r="J15">
        <f ca="1">(SUMIFS(OFFSET([2]掉落汇总!$C$2:$C$871,,MATCH($B15,[2]掉落汇总!$D$1:$M$1)),[2]掉落汇总!$A$2:$A$871,J$1,[2]掉落汇总!$C$2:$C$871,$Q$1)+SUMIFS(OFFSET([2]掉落汇总!$C$2:$C$871,,MATCH($B15,[2]掉落汇总!$D$1:$M$1)),[2]掉落汇总!$A$2:$A$871,J$1,[2]掉落汇总!$C$2:$C$871,$Q$2)/$Q$3)*宝箱投放计算!I15</f>
        <v>1.7153725824800909</v>
      </c>
      <c r="K15">
        <f ca="1">(SUMIFS(OFFSET([2]掉落汇总!$C$2:$C$871,,MATCH($B15,[2]掉落汇总!$D$1:$M$1)),[2]掉落汇总!$A$2:$A$871,K$1,[2]掉落汇总!$C$2:$C$871,$Q$1)+SUMIFS(OFFSET([2]掉落汇总!$C$2:$C$871,,MATCH($B15,[2]掉落汇总!$D$1:$M$1)),[2]掉落汇总!$A$2:$A$871,K$1,[2]掉落汇总!$C$2:$C$871,$Q$2)/$Q$3)*宝箱投放计算!J15</f>
        <v>0</v>
      </c>
      <c r="L15">
        <f ca="1">(SUMIFS(OFFSET([2]掉落汇总!$C$2:$C$871,,MATCH($B15,[2]掉落汇总!$D$1:$M$1)),[2]掉落汇总!$A$2:$A$871,L$1,[2]掉落汇总!$C$2:$C$871,$Q$1)+SUMIFS(OFFSET([2]掉落汇总!$C$2:$C$871,,MATCH($B15,[2]掉落汇总!$D$1:$M$1)),[2]掉落汇总!$A$2:$A$871,L$1,[2]掉落汇总!$C$2:$C$871,$Q$2)/$Q$3)*宝箱投放计算!K15</f>
        <v>0.69130596552151813</v>
      </c>
      <c r="M15">
        <f ca="1">(SUMIFS(OFFSET([2]掉落汇总!$C$2:$C$871,,MATCH($B15,[2]掉落汇总!$D$1:$M$1)),[2]掉落汇总!$A$2:$A$871,M$1,[2]掉落汇总!$C$2:$C$871,$Q$1)+SUMIFS(OFFSET([2]掉落汇总!$C$2:$C$871,,MATCH($B15,[2]掉落汇总!$D$1:$M$1)),[2]掉落汇总!$A$2:$A$871,M$1,[2]掉落汇总!$C$2:$C$871,$Q$2)/$Q$3)*宝箱投放计算!L15</f>
        <v>0.68523473607394791</v>
      </c>
      <c r="N15">
        <f ca="1">(SUMIFS(OFFSET([2]掉落汇总!$C$2:$C$871,,MATCH($B15,[2]掉落汇总!$D$1:$M$1)),[2]掉落汇总!$A$2:$A$871,N$1,[2]掉落汇总!$C$2:$C$871,$Q$1)+SUMIFS(OFFSET([2]掉落汇总!$C$2:$C$871,,MATCH($B15,[2]掉落汇总!$D$1:$M$1)),[2]掉落汇总!$A$2:$A$871,N$1,[2]掉落汇总!$C$2:$C$871,$Q$2)/$Q$3)*宝箱投放计算!M15</f>
        <v>0.19199169984479383</v>
      </c>
      <c r="O15">
        <f ca="1">(SUMIFS(OFFSET([2]掉落汇总!$C$2:$C$871,,MATCH($B15,[2]掉落汇总!$D$1:$M$1)),[2]掉落汇总!$A$2:$A$871,O$1,[2]掉落汇总!$C$2:$C$871,$Q$1)+SUMIFS(OFFSET([2]掉落汇总!$C$2:$C$871,,MATCH($B15,[2]掉落汇总!$D$1:$M$1)),[2]掉落汇总!$A$2:$A$871,O$1,[2]掉落汇总!$C$2:$C$871,$Q$2)/$Q$3)*宝箱投放计算!N15</f>
        <v>0.31829136541178427</v>
      </c>
    </row>
    <row r="16" spans="1:17" x14ac:dyDescent="0.2">
      <c r="A16">
        <f>玩家成长时间线!A16</f>
        <v>15</v>
      </c>
      <c r="B16">
        <f>玩家成长时间线!B16</f>
        <v>5</v>
      </c>
      <c r="C16">
        <f ca="1">SUM($D$2:D16)</f>
        <v>13.445454624913641</v>
      </c>
      <c r="D16">
        <f t="shared" ca="1" si="0"/>
        <v>4.9901489332514952</v>
      </c>
      <c r="E16">
        <f ca="1">(SUMIFS(OFFSET([2]掉落汇总!$C$2:$C$871,,MATCH($B16,[2]掉落汇总!$D$1:$M$1)),[2]掉落汇总!$A$2:$A$871,E$1,[2]掉落汇总!$C$2:$C$871,$Q$1)+SUMIFS(OFFSET([2]掉落汇总!$C$2:$C$871,,MATCH($B16,[2]掉落汇总!$D$1:$M$1)),[2]掉落汇总!$A$2:$A$871,E$1,[2]掉落汇总!$C$2:$C$871,$Q$2)/$Q$3)*宝箱投放计算!D16</f>
        <v>1.0874123180291153</v>
      </c>
      <c r="F16">
        <f ca="1">(SUMIFS(OFFSET([2]掉落汇总!$C$2:$C$871,,MATCH($B16,[2]掉落汇总!$D$1:$M$1)),[2]掉落汇总!$A$2:$A$871,F$1,[2]掉落汇总!$C$2:$C$871,$Q$1)+SUMIFS(OFFSET([2]掉落汇总!$C$2:$C$871,,MATCH($B16,[2]掉落汇总!$D$1:$M$1)),[2]掉落汇总!$A$2:$A$871,F$1,[2]掉落汇总!$C$2:$C$871,$Q$2)/$Q$3)*宝箱投放计算!E16</f>
        <v>2.0159128483703355</v>
      </c>
      <c r="G16">
        <f ca="1">(SUMIFS(OFFSET([2]掉落汇总!$C$2:$C$871,,MATCH($B16,[2]掉落汇总!$D$1:$M$1)),[2]掉落汇总!$A$2:$A$871,G$1,[2]掉落汇总!$C$2:$C$871,$Q$1)+SUMIFS(OFFSET([2]掉落汇总!$C$2:$C$871,,MATCH($B16,[2]掉落汇总!$D$1:$M$1)),[2]掉落汇总!$A$2:$A$871,G$1,[2]掉落汇总!$C$2:$C$871,$Q$2)/$Q$3)*宝箱投放计算!F16</f>
        <v>0</v>
      </c>
      <c r="H16">
        <f ca="1">(SUMIFS(OFFSET([2]掉落汇总!$C$2:$C$871,,MATCH($B16,[2]掉落汇总!$D$1:$M$1)),[2]掉落汇总!$A$2:$A$871,H$1,[2]掉落汇总!$C$2:$C$871,$Q$1)+SUMIFS(OFFSET([2]掉落汇总!$C$2:$C$871,,MATCH($B16,[2]掉落汇总!$D$1:$M$1)),[2]掉落汇总!$A$2:$A$871,H$1,[2]掉落汇总!$C$2:$C$871,$Q$2)/$Q$3)*宝箱投放计算!G16</f>
        <v>0</v>
      </c>
      <c r="I16">
        <f ca="1">(SUMIFS(OFFSET([2]掉落汇总!$C$2:$C$871,,MATCH($B16,[2]掉落汇总!$D$1:$M$1)),[2]掉落汇总!$A$2:$A$871,I$1,[2]掉落汇总!$C$2:$C$871,$Q$1)+SUMIFS(OFFSET([2]掉落汇总!$C$2:$C$871,,MATCH($B16,[2]掉落汇总!$D$1:$M$1)),[2]掉落汇总!$A$2:$A$871,I$1,[2]掉落汇总!$C$2:$C$871,$Q$2)/$Q$3)*宝箱投放计算!H16</f>
        <v>0</v>
      </c>
      <c r="J16">
        <f ca="1">(SUMIFS(OFFSET([2]掉落汇总!$C$2:$C$871,,MATCH($B16,[2]掉落汇总!$D$1:$M$1)),[2]掉落汇总!$A$2:$A$871,J$1,[2]掉落汇总!$C$2:$C$871,$Q$1)+SUMIFS(OFFSET([2]掉落汇总!$C$2:$C$871,,MATCH($B16,[2]掉落汇总!$D$1:$M$1)),[2]掉落汇总!$A$2:$A$871,J$1,[2]掉落汇总!$C$2:$C$871,$Q$2)/$Q$3)*宝箱投放计算!I16</f>
        <v>0</v>
      </c>
      <c r="K16">
        <f ca="1">(SUMIFS(OFFSET([2]掉落汇总!$C$2:$C$871,,MATCH($B16,[2]掉落汇总!$D$1:$M$1)),[2]掉落汇总!$A$2:$A$871,K$1,[2]掉落汇总!$C$2:$C$871,$Q$1)+SUMIFS(OFFSET([2]掉落汇总!$C$2:$C$871,,MATCH($B16,[2]掉落汇总!$D$1:$M$1)),[2]掉落汇总!$A$2:$A$871,K$1,[2]掉落汇总!$C$2:$C$871,$Q$2)/$Q$3)*宝箱投放计算!J16</f>
        <v>0</v>
      </c>
      <c r="L16">
        <f ca="1">(SUMIFS(OFFSET([2]掉落汇总!$C$2:$C$871,,MATCH($B16,[2]掉落汇总!$D$1:$M$1)),[2]掉落汇总!$A$2:$A$871,L$1,[2]掉落汇总!$C$2:$C$871,$Q$1)+SUMIFS(OFFSET([2]掉落汇总!$C$2:$C$871,,MATCH($B16,[2]掉落汇总!$D$1:$M$1)),[2]掉落汇总!$A$2:$A$871,L$1,[2]掉落汇总!$C$2:$C$871,$Q$2)/$Q$3)*宝箱投放计算!K16</f>
        <v>0.69130596552151813</v>
      </c>
      <c r="M16">
        <f ca="1">(SUMIFS(OFFSET([2]掉落汇总!$C$2:$C$871,,MATCH($B16,[2]掉落汇总!$D$1:$M$1)),[2]掉落汇总!$A$2:$A$871,M$1,[2]掉落汇总!$C$2:$C$871,$Q$1)+SUMIFS(OFFSET([2]掉落汇总!$C$2:$C$871,,MATCH($B16,[2]掉落汇总!$D$1:$M$1)),[2]掉落汇总!$A$2:$A$871,M$1,[2]掉落汇总!$C$2:$C$871,$Q$2)/$Q$3)*宝箱投放计算!L16</f>
        <v>0.68523473607394791</v>
      </c>
      <c r="N16">
        <f ca="1">(SUMIFS(OFFSET([2]掉落汇总!$C$2:$C$871,,MATCH($B16,[2]掉落汇总!$D$1:$M$1)),[2]掉落汇总!$A$2:$A$871,N$1,[2]掉落汇总!$C$2:$C$871,$Q$1)+SUMIFS(OFFSET([2]掉落汇总!$C$2:$C$871,,MATCH($B16,[2]掉落汇总!$D$1:$M$1)),[2]掉落汇总!$A$2:$A$871,N$1,[2]掉落汇总!$C$2:$C$871,$Q$2)/$Q$3)*宝箱投放计算!M16</f>
        <v>0.19199169984479383</v>
      </c>
      <c r="O16">
        <f ca="1">(SUMIFS(OFFSET([2]掉落汇总!$C$2:$C$871,,MATCH($B16,[2]掉落汇总!$D$1:$M$1)),[2]掉落汇总!$A$2:$A$871,O$1,[2]掉落汇总!$C$2:$C$871,$Q$1)+SUMIFS(OFFSET([2]掉落汇总!$C$2:$C$871,,MATCH($B16,[2]掉落汇总!$D$1:$M$1)),[2]掉落汇总!$A$2:$A$871,O$1,[2]掉落汇总!$C$2:$C$871,$Q$2)/$Q$3)*宝箱投放计算!N16</f>
        <v>0.31829136541178427</v>
      </c>
    </row>
    <row r="17" spans="1:15" x14ac:dyDescent="0.2">
      <c r="A17">
        <f>玩家成长时间线!A17</f>
        <v>16</v>
      </c>
      <c r="B17">
        <f>玩家成长时间线!B17</f>
        <v>5</v>
      </c>
      <c r="C17">
        <f ca="1">SUM($D$2:D17)</f>
        <v>18.544718899710489</v>
      </c>
      <c r="D17">
        <f t="shared" ca="1" si="0"/>
        <v>5.0992642747968482</v>
      </c>
      <c r="E17">
        <f ca="1">(SUMIFS(OFFSET([2]掉落汇总!$C$2:$C$871,,MATCH($B17,[2]掉落汇总!$D$1:$M$1)),[2]掉落汇总!$A$2:$A$871,E$1,[2]掉落汇总!$C$2:$C$871,$Q$1)+SUMIFS(OFFSET([2]掉落汇总!$C$2:$C$871,,MATCH($B17,[2]掉落汇总!$D$1:$M$1)),[2]掉落汇总!$A$2:$A$871,E$1,[2]掉落汇总!$C$2:$C$871,$Q$2)/$Q$3)*宝箱投放计算!D17</f>
        <v>1.196527659574468</v>
      </c>
      <c r="F17">
        <f ca="1">(SUMIFS(OFFSET([2]掉落汇总!$C$2:$C$871,,MATCH($B17,[2]掉落汇总!$D$1:$M$1)),[2]掉落汇总!$A$2:$A$871,F$1,[2]掉落汇总!$C$2:$C$871,$Q$1)+SUMIFS(OFFSET([2]掉落汇总!$C$2:$C$871,,MATCH($B17,[2]掉落汇总!$D$1:$M$1)),[2]掉落汇总!$A$2:$A$871,F$1,[2]掉落汇总!$C$2:$C$871,$Q$2)/$Q$3)*宝箱投放计算!E17</f>
        <v>2.0159128483703355</v>
      </c>
      <c r="G17">
        <f ca="1">(SUMIFS(OFFSET([2]掉落汇总!$C$2:$C$871,,MATCH($B17,[2]掉落汇总!$D$1:$M$1)),[2]掉落汇总!$A$2:$A$871,G$1,[2]掉落汇总!$C$2:$C$871,$Q$1)+SUMIFS(OFFSET([2]掉落汇总!$C$2:$C$871,,MATCH($B17,[2]掉落汇总!$D$1:$M$1)),[2]掉落汇总!$A$2:$A$871,G$1,[2]掉落汇总!$C$2:$C$871,$Q$2)/$Q$3)*宝箱投放计算!F17</f>
        <v>0</v>
      </c>
      <c r="H17">
        <f ca="1">(SUMIFS(OFFSET([2]掉落汇总!$C$2:$C$871,,MATCH($B17,[2]掉落汇总!$D$1:$M$1)),[2]掉落汇总!$A$2:$A$871,H$1,[2]掉落汇总!$C$2:$C$871,$Q$1)+SUMIFS(OFFSET([2]掉落汇总!$C$2:$C$871,,MATCH($B17,[2]掉落汇总!$D$1:$M$1)),[2]掉落汇总!$A$2:$A$871,H$1,[2]掉落汇总!$C$2:$C$871,$Q$2)/$Q$3)*宝箱投放计算!G17</f>
        <v>0</v>
      </c>
      <c r="I17">
        <f ca="1">(SUMIFS(OFFSET([2]掉落汇总!$C$2:$C$871,,MATCH($B17,[2]掉落汇总!$D$1:$M$1)),[2]掉落汇总!$A$2:$A$871,I$1,[2]掉落汇总!$C$2:$C$871,$Q$1)+SUMIFS(OFFSET([2]掉落汇总!$C$2:$C$871,,MATCH($B17,[2]掉落汇总!$D$1:$M$1)),[2]掉落汇总!$A$2:$A$871,I$1,[2]掉落汇总!$C$2:$C$871,$Q$2)/$Q$3)*宝箱投放计算!H17</f>
        <v>0</v>
      </c>
      <c r="J17">
        <f ca="1">(SUMIFS(OFFSET([2]掉落汇总!$C$2:$C$871,,MATCH($B17,[2]掉落汇总!$D$1:$M$1)),[2]掉落汇总!$A$2:$A$871,J$1,[2]掉落汇总!$C$2:$C$871,$Q$1)+SUMIFS(OFFSET([2]掉落汇总!$C$2:$C$871,,MATCH($B17,[2]掉落汇总!$D$1:$M$1)),[2]掉落汇总!$A$2:$A$871,J$1,[2]掉落汇总!$C$2:$C$871,$Q$2)/$Q$3)*宝箱投放计算!I17</f>
        <v>0</v>
      </c>
      <c r="K17">
        <f ca="1">(SUMIFS(OFFSET([2]掉落汇总!$C$2:$C$871,,MATCH($B17,[2]掉落汇总!$D$1:$M$1)),[2]掉落汇总!$A$2:$A$871,K$1,[2]掉落汇总!$C$2:$C$871,$Q$1)+SUMIFS(OFFSET([2]掉落汇总!$C$2:$C$871,,MATCH($B17,[2]掉落汇总!$D$1:$M$1)),[2]掉落汇总!$A$2:$A$871,K$1,[2]掉落汇总!$C$2:$C$871,$Q$2)/$Q$3)*宝箱投放计算!J17</f>
        <v>0</v>
      </c>
      <c r="L17">
        <f ca="1">(SUMIFS(OFFSET([2]掉落汇总!$C$2:$C$871,,MATCH($B17,[2]掉落汇总!$D$1:$M$1)),[2]掉落汇总!$A$2:$A$871,L$1,[2]掉落汇总!$C$2:$C$871,$Q$1)+SUMIFS(OFFSET([2]掉落汇总!$C$2:$C$871,,MATCH($B17,[2]掉落汇总!$D$1:$M$1)),[2]掉落汇总!$A$2:$A$871,L$1,[2]掉落汇总!$C$2:$C$871,$Q$2)/$Q$3)*宝箱投放计算!K17</f>
        <v>0.69130596552151813</v>
      </c>
      <c r="M17">
        <f ca="1">(SUMIFS(OFFSET([2]掉落汇总!$C$2:$C$871,,MATCH($B17,[2]掉落汇总!$D$1:$M$1)),[2]掉落汇总!$A$2:$A$871,M$1,[2]掉落汇总!$C$2:$C$871,$Q$1)+SUMIFS(OFFSET([2]掉落汇总!$C$2:$C$871,,MATCH($B17,[2]掉落汇总!$D$1:$M$1)),[2]掉落汇总!$A$2:$A$871,M$1,[2]掉落汇总!$C$2:$C$871,$Q$2)/$Q$3)*宝箱投放计算!L17</f>
        <v>0.68523473607394791</v>
      </c>
      <c r="N17">
        <f ca="1">(SUMIFS(OFFSET([2]掉落汇总!$C$2:$C$871,,MATCH($B17,[2]掉落汇总!$D$1:$M$1)),[2]掉落汇总!$A$2:$A$871,N$1,[2]掉落汇总!$C$2:$C$871,$Q$1)+SUMIFS(OFFSET([2]掉落汇总!$C$2:$C$871,,MATCH($B17,[2]掉落汇总!$D$1:$M$1)),[2]掉落汇总!$A$2:$A$871,N$1,[2]掉落汇总!$C$2:$C$871,$Q$2)/$Q$3)*宝箱投放计算!M17</f>
        <v>0.19199169984479383</v>
      </c>
      <c r="O17">
        <f ca="1">(SUMIFS(OFFSET([2]掉落汇总!$C$2:$C$871,,MATCH($B17,[2]掉落汇总!$D$1:$M$1)),[2]掉落汇总!$A$2:$A$871,O$1,[2]掉落汇总!$C$2:$C$871,$Q$1)+SUMIFS(OFFSET([2]掉落汇总!$C$2:$C$871,,MATCH($B17,[2]掉落汇总!$D$1:$M$1)),[2]掉落汇总!$A$2:$A$871,O$1,[2]掉落汇总!$C$2:$C$871,$Q$2)/$Q$3)*宝箱投放计算!N17</f>
        <v>0.31829136541178427</v>
      </c>
    </row>
    <row r="18" spans="1:15" x14ac:dyDescent="0.2">
      <c r="A18">
        <f>玩家成长时间线!A18</f>
        <v>17</v>
      </c>
      <c r="B18">
        <f>玩家成长时间线!B18</f>
        <v>5</v>
      </c>
      <c r="C18">
        <f ca="1">SUM($D$2:D18)</f>
        <v>23.545259770252017</v>
      </c>
      <c r="D18">
        <f t="shared" ca="1" si="0"/>
        <v>5.0005408705415277</v>
      </c>
      <c r="E18">
        <f ca="1">(SUMIFS(OFFSET([2]掉落汇总!$C$2:$C$871,,MATCH($B18,[2]掉落汇总!$D$1:$M$1)),[2]掉落汇总!$A$2:$A$871,E$1,[2]掉落汇总!$C$2:$C$871,$Q$1)+SUMIFS(OFFSET([2]掉落汇总!$C$2:$C$871,,MATCH($B18,[2]掉落汇总!$D$1:$M$1)),[2]掉落汇总!$A$2:$A$871,E$1,[2]掉落汇总!$C$2:$C$871,$Q$2)/$Q$3)*宝箱投放计算!D18</f>
        <v>1.0978042553191489</v>
      </c>
      <c r="F18">
        <f ca="1">(SUMIFS(OFFSET([2]掉落汇总!$C$2:$C$871,,MATCH($B18,[2]掉落汇总!$D$1:$M$1)),[2]掉落汇总!$A$2:$A$871,F$1,[2]掉落汇总!$C$2:$C$871,$Q$1)+SUMIFS(OFFSET([2]掉落汇总!$C$2:$C$871,,MATCH($B18,[2]掉落汇总!$D$1:$M$1)),[2]掉落汇总!$A$2:$A$871,F$1,[2]掉落汇总!$C$2:$C$871,$Q$2)/$Q$3)*宝箱投放计算!E18</f>
        <v>2.0159128483703355</v>
      </c>
      <c r="G18">
        <f ca="1">(SUMIFS(OFFSET([2]掉落汇总!$C$2:$C$871,,MATCH($B18,[2]掉落汇总!$D$1:$M$1)),[2]掉落汇总!$A$2:$A$871,G$1,[2]掉落汇总!$C$2:$C$871,$Q$1)+SUMIFS(OFFSET([2]掉落汇总!$C$2:$C$871,,MATCH($B18,[2]掉落汇总!$D$1:$M$1)),[2]掉落汇总!$A$2:$A$871,G$1,[2]掉落汇总!$C$2:$C$871,$Q$2)/$Q$3)*宝箱投放计算!F18</f>
        <v>0</v>
      </c>
      <c r="H18">
        <f ca="1">(SUMIFS(OFFSET([2]掉落汇总!$C$2:$C$871,,MATCH($B18,[2]掉落汇总!$D$1:$M$1)),[2]掉落汇总!$A$2:$A$871,H$1,[2]掉落汇总!$C$2:$C$871,$Q$1)+SUMIFS(OFFSET([2]掉落汇总!$C$2:$C$871,,MATCH($B18,[2]掉落汇总!$D$1:$M$1)),[2]掉落汇总!$A$2:$A$871,H$1,[2]掉落汇总!$C$2:$C$871,$Q$2)/$Q$3)*宝箱投放计算!G18</f>
        <v>0</v>
      </c>
      <c r="I18">
        <f ca="1">(SUMIFS(OFFSET([2]掉落汇总!$C$2:$C$871,,MATCH($B18,[2]掉落汇总!$D$1:$M$1)),[2]掉落汇总!$A$2:$A$871,I$1,[2]掉落汇总!$C$2:$C$871,$Q$1)+SUMIFS(OFFSET([2]掉落汇总!$C$2:$C$871,,MATCH($B18,[2]掉落汇总!$D$1:$M$1)),[2]掉落汇总!$A$2:$A$871,I$1,[2]掉落汇总!$C$2:$C$871,$Q$2)/$Q$3)*宝箱投放计算!H18</f>
        <v>0</v>
      </c>
      <c r="J18">
        <f ca="1">(SUMIFS(OFFSET([2]掉落汇总!$C$2:$C$871,,MATCH($B18,[2]掉落汇总!$D$1:$M$1)),[2]掉落汇总!$A$2:$A$871,J$1,[2]掉落汇总!$C$2:$C$871,$Q$1)+SUMIFS(OFFSET([2]掉落汇总!$C$2:$C$871,,MATCH($B18,[2]掉落汇总!$D$1:$M$1)),[2]掉落汇总!$A$2:$A$871,J$1,[2]掉落汇总!$C$2:$C$871,$Q$2)/$Q$3)*宝箱投放计算!I18</f>
        <v>0</v>
      </c>
      <c r="K18">
        <f ca="1">(SUMIFS(OFFSET([2]掉落汇总!$C$2:$C$871,,MATCH($B18,[2]掉落汇总!$D$1:$M$1)),[2]掉落汇总!$A$2:$A$871,K$1,[2]掉落汇总!$C$2:$C$871,$Q$1)+SUMIFS(OFFSET([2]掉落汇总!$C$2:$C$871,,MATCH($B18,[2]掉落汇总!$D$1:$M$1)),[2]掉落汇总!$A$2:$A$871,K$1,[2]掉落汇总!$C$2:$C$871,$Q$2)/$Q$3)*宝箱投放计算!J18</f>
        <v>0</v>
      </c>
      <c r="L18">
        <f ca="1">(SUMIFS(OFFSET([2]掉落汇总!$C$2:$C$871,,MATCH($B18,[2]掉落汇总!$D$1:$M$1)),[2]掉落汇总!$A$2:$A$871,L$1,[2]掉落汇总!$C$2:$C$871,$Q$1)+SUMIFS(OFFSET([2]掉落汇总!$C$2:$C$871,,MATCH($B18,[2]掉落汇总!$D$1:$M$1)),[2]掉落汇总!$A$2:$A$871,L$1,[2]掉落汇总!$C$2:$C$871,$Q$2)/$Q$3)*宝箱投放计算!K18</f>
        <v>0.69130596552151813</v>
      </c>
      <c r="M18">
        <f ca="1">(SUMIFS(OFFSET([2]掉落汇总!$C$2:$C$871,,MATCH($B18,[2]掉落汇总!$D$1:$M$1)),[2]掉落汇总!$A$2:$A$871,M$1,[2]掉落汇总!$C$2:$C$871,$Q$1)+SUMIFS(OFFSET([2]掉落汇总!$C$2:$C$871,,MATCH($B18,[2]掉落汇总!$D$1:$M$1)),[2]掉落汇总!$A$2:$A$871,M$1,[2]掉落汇总!$C$2:$C$871,$Q$2)/$Q$3)*宝箱投放计算!L18</f>
        <v>0.68523473607394791</v>
      </c>
      <c r="N18">
        <f ca="1">(SUMIFS(OFFSET([2]掉落汇总!$C$2:$C$871,,MATCH($B18,[2]掉落汇总!$D$1:$M$1)),[2]掉落汇总!$A$2:$A$871,N$1,[2]掉落汇总!$C$2:$C$871,$Q$1)+SUMIFS(OFFSET([2]掉落汇总!$C$2:$C$871,,MATCH($B18,[2]掉落汇总!$D$1:$M$1)),[2]掉落汇总!$A$2:$A$871,N$1,[2]掉落汇总!$C$2:$C$871,$Q$2)/$Q$3)*宝箱投放计算!M18</f>
        <v>0.19199169984479383</v>
      </c>
      <c r="O18">
        <f ca="1">(SUMIFS(OFFSET([2]掉落汇总!$C$2:$C$871,,MATCH($B18,[2]掉落汇总!$D$1:$M$1)),[2]掉落汇总!$A$2:$A$871,O$1,[2]掉落汇总!$C$2:$C$871,$Q$1)+SUMIFS(OFFSET([2]掉落汇总!$C$2:$C$871,,MATCH($B18,[2]掉落汇总!$D$1:$M$1)),[2]掉落汇总!$A$2:$A$871,O$1,[2]掉落汇总!$C$2:$C$871,$Q$2)/$Q$3)*宝箱投放计算!N18</f>
        <v>0.31829136541178427</v>
      </c>
    </row>
    <row r="19" spans="1:15" x14ac:dyDescent="0.2">
      <c r="A19">
        <f>玩家成长时间线!A19</f>
        <v>18</v>
      </c>
      <c r="B19">
        <f>玩家成长时间线!B19</f>
        <v>5</v>
      </c>
      <c r="C19">
        <f ca="1">SUM($D$2:D19)</f>
        <v>28.550996609438563</v>
      </c>
      <c r="D19">
        <f t="shared" ca="1" si="0"/>
        <v>5.0057368391865449</v>
      </c>
      <c r="E19">
        <f ca="1">(SUMIFS(OFFSET([2]掉落汇总!$C$2:$C$871,,MATCH($B19,[2]掉落汇总!$D$1:$M$1)),[2]掉落汇总!$A$2:$A$871,E$1,[2]掉落汇总!$C$2:$C$871,$Q$1)+SUMIFS(OFFSET([2]掉落汇总!$C$2:$C$871,,MATCH($B19,[2]掉落汇总!$D$1:$M$1)),[2]掉落汇总!$A$2:$A$871,E$1,[2]掉落汇总!$C$2:$C$871,$Q$2)/$Q$3)*宝箱投放计算!D19</f>
        <v>1.1030002239641656</v>
      </c>
      <c r="F19">
        <f ca="1">(SUMIFS(OFFSET([2]掉落汇总!$C$2:$C$871,,MATCH($B19,[2]掉落汇总!$D$1:$M$1)),[2]掉落汇总!$A$2:$A$871,F$1,[2]掉落汇总!$C$2:$C$871,$Q$1)+SUMIFS(OFFSET([2]掉落汇总!$C$2:$C$871,,MATCH($B19,[2]掉落汇总!$D$1:$M$1)),[2]掉落汇总!$A$2:$A$871,F$1,[2]掉落汇总!$C$2:$C$871,$Q$2)/$Q$3)*宝箱投放计算!E19</f>
        <v>2.0159128483703355</v>
      </c>
      <c r="G19">
        <f ca="1">(SUMIFS(OFFSET([2]掉落汇总!$C$2:$C$871,,MATCH($B19,[2]掉落汇总!$D$1:$M$1)),[2]掉落汇总!$A$2:$A$871,G$1,[2]掉落汇总!$C$2:$C$871,$Q$1)+SUMIFS(OFFSET([2]掉落汇总!$C$2:$C$871,,MATCH($B19,[2]掉落汇总!$D$1:$M$1)),[2]掉落汇总!$A$2:$A$871,G$1,[2]掉落汇总!$C$2:$C$871,$Q$2)/$Q$3)*宝箱投放计算!F19</f>
        <v>0</v>
      </c>
      <c r="H19">
        <f ca="1">(SUMIFS(OFFSET([2]掉落汇总!$C$2:$C$871,,MATCH($B19,[2]掉落汇总!$D$1:$M$1)),[2]掉落汇总!$A$2:$A$871,H$1,[2]掉落汇总!$C$2:$C$871,$Q$1)+SUMIFS(OFFSET([2]掉落汇总!$C$2:$C$871,,MATCH($B19,[2]掉落汇总!$D$1:$M$1)),[2]掉落汇总!$A$2:$A$871,H$1,[2]掉落汇总!$C$2:$C$871,$Q$2)/$Q$3)*宝箱投放计算!G19</f>
        <v>0</v>
      </c>
      <c r="I19">
        <f ca="1">(SUMIFS(OFFSET([2]掉落汇总!$C$2:$C$871,,MATCH($B19,[2]掉落汇总!$D$1:$M$1)),[2]掉落汇总!$A$2:$A$871,I$1,[2]掉落汇总!$C$2:$C$871,$Q$1)+SUMIFS(OFFSET([2]掉落汇总!$C$2:$C$871,,MATCH($B19,[2]掉落汇总!$D$1:$M$1)),[2]掉落汇总!$A$2:$A$871,I$1,[2]掉落汇总!$C$2:$C$871,$Q$2)/$Q$3)*宝箱投放计算!H19</f>
        <v>0</v>
      </c>
      <c r="J19">
        <f ca="1">(SUMIFS(OFFSET([2]掉落汇总!$C$2:$C$871,,MATCH($B19,[2]掉落汇总!$D$1:$M$1)),[2]掉落汇总!$A$2:$A$871,J$1,[2]掉落汇总!$C$2:$C$871,$Q$1)+SUMIFS(OFFSET([2]掉落汇总!$C$2:$C$871,,MATCH($B19,[2]掉落汇总!$D$1:$M$1)),[2]掉落汇总!$A$2:$A$871,J$1,[2]掉落汇总!$C$2:$C$871,$Q$2)/$Q$3)*宝箱投放计算!I19</f>
        <v>0</v>
      </c>
      <c r="K19">
        <f ca="1">(SUMIFS(OFFSET([2]掉落汇总!$C$2:$C$871,,MATCH($B19,[2]掉落汇总!$D$1:$M$1)),[2]掉落汇总!$A$2:$A$871,K$1,[2]掉落汇总!$C$2:$C$871,$Q$1)+SUMIFS(OFFSET([2]掉落汇总!$C$2:$C$871,,MATCH($B19,[2]掉落汇总!$D$1:$M$1)),[2]掉落汇总!$A$2:$A$871,K$1,[2]掉落汇总!$C$2:$C$871,$Q$2)/$Q$3)*宝箱投放计算!J19</f>
        <v>0</v>
      </c>
      <c r="L19">
        <f ca="1">(SUMIFS(OFFSET([2]掉落汇总!$C$2:$C$871,,MATCH($B19,[2]掉落汇总!$D$1:$M$1)),[2]掉落汇总!$A$2:$A$871,L$1,[2]掉落汇总!$C$2:$C$871,$Q$1)+SUMIFS(OFFSET([2]掉落汇总!$C$2:$C$871,,MATCH($B19,[2]掉落汇总!$D$1:$M$1)),[2]掉落汇总!$A$2:$A$871,L$1,[2]掉落汇总!$C$2:$C$871,$Q$2)/$Q$3)*宝箱投放计算!K19</f>
        <v>0.69130596552151813</v>
      </c>
      <c r="M19">
        <f ca="1">(SUMIFS(OFFSET([2]掉落汇总!$C$2:$C$871,,MATCH($B19,[2]掉落汇总!$D$1:$M$1)),[2]掉落汇总!$A$2:$A$871,M$1,[2]掉落汇总!$C$2:$C$871,$Q$1)+SUMIFS(OFFSET([2]掉落汇总!$C$2:$C$871,,MATCH($B19,[2]掉落汇总!$D$1:$M$1)),[2]掉落汇总!$A$2:$A$871,M$1,[2]掉落汇总!$C$2:$C$871,$Q$2)/$Q$3)*宝箱投放计算!L19</f>
        <v>0.68523473607394791</v>
      </c>
      <c r="N19">
        <f ca="1">(SUMIFS(OFFSET([2]掉落汇总!$C$2:$C$871,,MATCH($B19,[2]掉落汇总!$D$1:$M$1)),[2]掉落汇总!$A$2:$A$871,N$1,[2]掉落汇总!$C$2:$C$871,$Q$1)+SUMIFS(OFFSET([2]掉落汇总!$C$2:$C$871,,MATCH($B19,[2]掉落汇总!$D$1:$M$1)),[2]掉落汇总!$A$2:$A$871,N$1,[2]掉落汇总!$C$2:$C$871,$Q$2)/$Q$3)*宝箱投放计算!M19</f>
        <v>0.19199169984479383</v>
      </c>
      <c r="O19">
        <f ca="1">(SUMIFS(OFFSET([2]掉落汇总!$C$2:$C$871,,MATCH($B19,[2]掉落汇总!$D$1:$M$1)),[2]掉落汇总!$A$2:$A$871,O$1,[2]掉落汇总!$C$2:$C$871,$Q$1)+SUMIFS(OFFSET([2]掉落汇总!$C$2:$C$871,,MATCH($B19,[2]掉落汇总!$D$1:$M$1)),[2]掉落汇总!$A$2:$A$871,O$1,[2]掉落汇总!$C$2:$C$871,$Q$2)/$Q$3)*宝箱投放计算!N19</f>
        <v>0.31829136541178427</v>
      </c>
    </row>
    <row r="20" spans="1:15" x14ac:dyDescent="0.2">
      <c r="A20">
        <f>玩家成长时间线!A20</f>
        <v>19</v>
      </c>
      <c r="B20">
        <f>玩家成长时间线!B20</f>
        <v>6</v>
      </c>
      <c r="C20">
        <f ca="1">SUM($D$2:D20)</f>
        <v>37.886386108376691</v>
      </c>
      <c r="D20">
        <f t="shared" ca="1" si="0"/>
        <v>9.3353894989381256</v>
      </c>
      <c r="E20">
        <f ca="1">(SUMIFS(OFFSET([2]掉落汇总!$C$2:$C$871,,MATCH($B20,[2]掉落汇总!$D$1:$M$1)),[2]掉落汇总!$A$2:$A$871,E$1,[2]掉落汇总!$C$2:$C$871,$Q$1)+SUMIFS(OFFSET([2]掉落汇总!$C$2:$C$871,,MATCH($B20,[2]掉落汇总!$D$1:$M$1)),[2]掉落汇总!$A$2:$A$871,E$1,[2]掉落汇总!$C$2:$C$871,$Q$2)/$Q$3)*宝箱投放计算!D20</f>
        <v>1.7390429184549354</v>
      </c>
      <c r="F20">
        <f ca="1">(SUMIFS(OFFSET([2]掉落汇总!$C$2:$C$871,,MATCH($B20,[2]掉落汇总!$D$1:$M$1)),[2]掉落汇总!$A$2:$A$871,F$1,[2]掉落汇总!$C$2:$C$871,$Q$1)+SUMIFS(OFFSET([2]掉落汇总!$C$2:$C$871,,MATCH($B20,[2]掉落汇总!$D$1:$M$1)),[2]掉落汇总!$A$2:$A$871,F$1,[2]掉落汇总!$C$2:$C$871,$Q$2)/$Q$3)*宝箱投放计算!E20</f>
        <v>2.3599282832810395</v>
      </c>
      <c r="G20">
        <f ca="1">(SUMIFS(OFFSET([2]掉落汇总!$C$2:$C$871,,MATCH($B20,[2]掉落汇总!$D$1:$M$1)),[2]掉落汇总!$A$2:$A$871,G$1,[2]掉落汇总!$C$2:$C$871,$Q$1)+SUMIFS(OFFSET([2]掉落汇总!$C$2:$C$871,,MATCH($B20,[2]掉落汇总!$D$1:$M$1)),[2]掉落汇总!$A$2:$A$871,G$1,[2]掉落汇总!$C$2:$C$871,$Q$2)/$Q$3)*宝箱投放计算!F20</f>
        <v>0.8134385339781115</v>
      </c>
      <c r="H20">
        <f ca="1">(SUMIFS(OFFSET([2]掉落汇总!$C$2:$C$871,,MATCH($B20,[2]掉落汇总!$D$1:$M$1)),[2]掉落汇总!$A$2:$A$871,H$1,[2]掉落汇总!$C$2:$C$871,$Q$1)+SUMIFS(OFFSET([2]掉落汇总!$C$2:$C$871,,MATCH($B20,[2]掉落汇总!$D$1:$M$1)),[2]掉落汇总!$A$2:$A$871,H$1,[2]掉落汇总!$C$2:$C$871,$Q$2)/$Q$3)*宝箱投放计算!G20</f>
        <v>0</v>
      </c>
      <c r="I20">
        <f ca="1">(SUMIFS(OFFSET([2]掉落汇总!$C$2:$C$871,,MATCH($B20,[2]掉落汇总!$D$1:$M$1)),[2]掉落汇总!$A$2:$A$871,I$1,[2]掉落汇总!$C$2:$C$871,$Q$1)+SUMIFS(OFFSET([2]掉落汇总!$C$2:$C$871,,MATCH($B20,[2]掉落汇总!$D$1:$M$1)),[2]掉落汇总!$A$2:$A$871,I$1,[2]掉落汇总!$C$2:$C$871,$Q$2)/$Q$3)*宝箱投放计算!H20</f>
        <v>0</v>
      </c>
      <c r="J20">
        <f ca="1">(SUMIFS(OFFSET([2]掉落汇总!$C$2:$C$871,,MATCH($B20,[2]掉落汇总!$D$1:$M$1)),[2]掉落汇总!$A$2:$A$871,J$1,[2]掉落汇总!$C$2:$C$871,$Q$1)+SUMIFS(OFFSET([2]掉落汇总!$C$2:$C$871,,MATCH($B20,[2]掉落汇总!$D$1:$M$1)),[2]掉落汇总!$A$2:$A$871,J$1,[2]掉落汇总!$C$2:$C$871,$Q$2)/$Q$3)*宝箱投放计算!I20</f>
        <v>2.0860223642172526</v>
      </c>
      <c r="K20">
        <f ca="1">(SUMIFS(OFFSET([2]掉落汇总!$C$2:$C$871,,MATCH($B20,[2]掉落汇总!$D$1:$M$1)),[2]掉落汇总!$A$2:$A$871,K$1,[2]掉落汇总!$C$2:$C$871,$Q$1)+SUMIFS(OFFSET([2]掉落汇总!$C$2:$C$871,,MATCH($B20,[2]掉落汇总!$D$1:$M$1)),[2]掉落汇总!$A$2:$A$871,K$1,[2]掉落汇总!$C$2:$C$871,$Q$2)/$Q$3)*宝箱投放计算!J20</f>
        <v>0</v>
      </c>
      <c r="L20">
        <f ca="1">(SUMIFS(OFFSET([2]掉落汇总!$C$2:$C$871,,MATCH($B20,[2]掉落汇总!$D$1:$M$1)),[2]掉落汇总!$A$2:$A$871,L$1,[2]掉落汇总!$C$2:$C$871,$Q$1)+SUMIFS(OFFSET([2]掉落汇总!$C$2:$C$871,,MATCH($B20,[2]掉落汇总!$D$1:$M$1)),[2]掉落汇总!$A$2:$A$871,L$1,[2]掉落汇总!$C$2:$C$871,$Q$2)/$Q$3)*宝箱投放计算!K20</f>
        <v>0.8452263779527559</v>
      </c>
      <c r="M20">
        <f ca="1">(SUMIFS(OFFSET([2]掉落汇总!$C$2:$C$871,,MATCH($B20,[2]掉落汇总!$D$1:$M$1)),[2]掉落汇总!$A$2:$A$871,M$1,[2]掉落汇总!$C$2:$C$871,$Q$1)+SUMIFS(OFFSET([2]掉落汇总!$C$2:$C$871,,MATCH($B20,[2]掉落汇总!$D$1:$M$1)),[2]掉落汇总!$A$2:$A$871,M$1,[2]掉落汇总!$C$2:$C$871,$Q$2)/$Q$3)*宝箱投放计算!L20</f>
        <v>0.82971101026988303</v>
      </c>
      <c r="N20">
        <f ca="1">(SUMIFS(OFFSET([2]掉落汇总!$C$2:$C$871,,MATCH($B20,[2]掉落汇总!$D$1:$M$1)),[2]掉落汇总!$A$2:$A$871,N$1,[2]掉落汇总!$C$2:$C$871,$Q$1)+SUMIFS(OFFSET([2]掉落汇总!$C$2:$C$871,,MATCH($B20,[2]掉落汇总!$D$1:$M$1)),[2]掉落汇总!$A$2:$A$871,N$1,[2]掉落汇总!$C$2:$C$871,$Q$2)/$Q$3)*宝箱投放计算!M20</f>
        <v>0.22475507459819424</v>
      </c>
      <c r="O20">
        <f ca="1">(SUMIFS(OFFSET([2]掉落汇总!$C$2:$C$871,,MATCH($B20,[2]掉落汇总!$D$1:$M$1)),[2]掉落汇总!$A$2:$A$871,O$1,[2]掉落汇总!$C$2:$C$871,$Q$1)+SUMIFS(OFFSET([2]掉落汇总!$C$2:$C$871,,MATCH($B20,[2]掉落汇总!$D$1:$M$1)),[2]掉落汇总!$A$2:$A$871,O$1,[2]掉落汇总!$C$2:$C$871,$Q$2)/$Q$3)*宝箱投放计算!N20</f>
        <v>0.43726493618595474</v>
      </c>
    </row>
    <row r="21" spans="1:15" x14ac:dyDescent="0.2">
      <c r="A21">
        <f>玩家成长时间线!A21</f>
        <v>20</v>
      </c>
      <c r="B21">
        <f>玩家成长时间线!B21</f>
        <v>6</v>
      </c>
      <c r="C21">
        <f ca="1">SUM($D$2:D21)</f>
        <v>44.177572219849068</v>
      </c>
      <c r="D21">
        <f t="shared" ca="1" si="0"/>
        <v>6.2911861114723768</v>
      </c>
      <c r="E21">
        <f ca="1">(SUMIFS(OFFSET([2]掉落汇总!$C$2:$C$871,,MATCH($B21,[2]掉落汇总!$D$1:$M$1)),[2]掉落汇总!$A$2:$A$871,E$1,[2]掉落汇总!$C$2:$C$871,$Q$1)+SUMIFS(OFFSET([2]掉落汇总!$C$2:$C$871,,MATCH($B21,[2]掉落汇总!$D$1:$M$1)),[2]掉落汇总!$A$2:$A$871,E$1,[2]掉落汇总!$C$2:$C$871,$Q$2)/$Q$3)*宝箱投放计算!D21</f>
        <v>1.5943004291845493</v>
      </c>
      <c r="F21">
        <f ca="1">(SUMIFS(OFFSET([2]掉落汇总!$C$2:$C$871,,MATCH($B21,[2]掉落汇总!$D$1:$M$1)),[2]掉落汇总!$A$2:$A$871,F$1,[2]掉落汇总!$C$2:$C$871,$Q$1)+SUMIFS(OFFSET([2]掉落汇总!$C$2:$C$871,,MATCH($B21,[2]掉落汇总!$D$1:$M$1)),[2]掉落汇总!$A$2:$A$871,F$1,[2]掉落汇总!$C$2:$C$871,$Q$2)/$Q$3)*宝箱投放计算!E21</f>
        <v>2.3599282832810395</v>
      </c>
      <c r="G21">
        <f ca="1">(SUMIFS(OFFSET([2]掉落汇总!$C$2:$C$871,,MATCH($B21,[2]掉落汇总!$D$1:$M$1)),[2]掉落汇总!$A$2:$A$871,G$1,[2]掉落汇总!$C$2:$C$871,$Q$1)+SUMIFS(OFFSET([2]掉落汇总!$C$2:$C$871,,MATCH($B21,[2]掉落汇总!$D$1:$M$1)),[2]掉落汇总!$A$2:$A$871,G$1,[2]掉落汇总!$C$2:$C$871,$Q$2)/$Q$3)*宝箱投放计算!F21</f>
        <v>0</v>
      </c>
      <c r="H21">
        <f ca="1">(SUMIFS(OFFSET([2]掉落汇总!$C$2:$C$871,,MATCH($B21,[2]掉落汇总!$D$1:$M$1)),[2]掉落汇总!$A$2:$A$871,H$1,[2]掉落汇总!$C$2:$C$871,$Q$1)+SUMIFS(OFFSET([2]掉落汇总!$C$2:$C$871,,MATCH($B21,[2]掉落汇总!$D$1:$M$1)),[2]掉落汇总!$A$2:$A$871,H$1,[2]掉落汇总!$C$2:$C$871,$Q$2)/$Q$3)*宝箱投放计算!G21</f>
        <v>0</v>
      </c>
      <c r="I21">
        <f ca="1">(SUMIFS(OFFSET([2]掉落汇总!$C$2:$C$871,,MATCH($B21,[2]掉落汇总!$D$1:$M$1)),[2]掉落汇总!$A$2:$A$871,I$1,[2]掉落汇总!$C$2:$C$871,$Q$1)+SUMIFS(OFFSET([2]掉落汇总!$C$2:$C$871,,MATCH($B21,[2]掉落汇总!$D$1:$M$1)),[2]掉落汇总!$A$2:$A$871,I$1,[2]掉落汇总!$C$2:$C$871,$Q$2)/$Q$3)*宝箱投放计算!H21</f>
        <v>0</v>
      </c>
      <c r="J21">
        <f ca="1">(SUMIFS(OFFSET([2]掉落汇总!$C$2:$C$871,,MATCH($B21,[2]掉落汇总!$D$1:$M$1)),[2]掉落汇总!$A$2:$A$871,J$1,[2]掉落汇总!$C$2:$C$871,$Q$1)+SUMIFS(OFFSET([2]掉落汇总!$C$2:$C$871,,MATCH($B21,[2]掉落汇总!$D$1:$M$1)),[2]掉落汇总!$A$2:$A$871,J$1,[2]掉落汇总!$C$2:$C$871,$Q$2)/$Q$3)*宝箱投放计算!I21</f>
        <v>0</v>
      </c>
      <c r="K21">
        <f ca="1">(SUMIFS(OFFSET([2]掉落汇总!$C$2:$C$871,,MATCH($B21,[2]掉落汇总!$D$1:$M$1)),[2]掉落汇总!$A$2:$A$871,K$1,[2]掉落汇总!$C$2:$C$871,$Q$1)+SUMIFS(OFFSET([2]掉落汇总!$C$2:$C$871,,MATCH($B21,[2]掉落汇总!$D$1:$M$1)),[2]掉落汇总!$A$2:$A$871,K$1,[2]掉落汇总!$C$2:$C$871,$Q$2)/$Q$3)*宝箱投放计算!J21</f>
        <v>0</v>
      </c>
      <c r="L21">
        <f ca="1">(SUMIFS(OFFSET([2]掉落汇总!$C$2:$C$871,,MATCH($B21,[2]掉落汇总!$D$1:$M$1)),[2]掉落汇总!$A$2:$A$871,L$1,[2]掉落汇总!$C$2:$C$871,$Q$1)+SUMIFS(OFFSET([2]掉落汇总!$C$2:$C$871,,MATCH($B21,[2]掉落汇总!$D$1:$M$1)),[2]掉落汇总!$A$2:$A$871,L$1,[2]掉落汇总!$C$2:$C$871,$Q$2)/$Q$3)*宝箱投放计算!K21</f>
        <v>0.8452263779527559</v>
      </c>
      <c r="M21">
        <f ca="1">(SUMIFS(OFFSET([2]掉落汇总!$C$2:$C$871,,MATCH($B21,[2]掉落汇总!$D$1:$M$1)),[2]掉落汇总!$A$2:$A$871,M$1,[2]掉落汇总!$C$2:$C$871,$Q$1)+SUMIFS(OFFSET([2]掉落汇总!$C$2:$C$871,,MATCH($B21,[2]掉落汇总!$D$1:$M$1)),[2]掉落汇总!$A$2:$A$871,M$1,[2]掉落汇总!$C$2:$C$871,$Q$2)/$Q$3)*宝箱投放计算!L21</f>
        <v>0.82971101026988303</v>
      </c>
      <c r="N21">
        <f ca="1">(SUMIFS(OFFSET([2]掉落汇总!$C$2:$C$871,,MATCH($B21,[2]掉落汇总!$D$1:$M$1)),[2]掉落汇总!$A$2:$A$871,N$1,[2]掉落汇总!$C$2:$C$871,$Q$1)+SUMIFS(OFFSET([2]掉落汇总!$C$2:$C$871,,MATCH($B21,[2]掉落汇总!$D$1:$M$1)),[2]掉落汇总!$A$2:$A$871,N$1,[2]掉落汇总!$C$2:$C$871,$Q$2)/$Q$3)*宝箱投放计算!M21</f>
        <v>0.22475507459819424</v>
      </c>
      <c r="O21">
        <f ca="1">(SUMIFS(OFFSET([2]掉落汇总!$C$2:$C$871,,MATCH($B21,[2]掉落汇总!$D$1:$M$1)),[2]掉落汇总!$A$2:$A$871,O$1,[2]掉落汇总!$C$2:$C$871,$Q$1)+SUMIFS(OFFSET([2]掉落汇总!$C$2:$C$871,,MATCH($B21,[2]掉落汇总!$D$1:$M$1)),[2]掉落汇总!$A$2:$A$871,O$1,[2]掉落汇总!$C$2:$C$871,$Q$2)/$Q$3)*宝箱投放计算!N21</f>
        <v>0.43726493618595474</v>
      </c>
    </row>
    <row r="22" spans="1:15" x14ac:dyDescent="0.2">
      <c r="A22">
        <f>玩家成长时间线!A22</f>
        <v>21</v>
      </c>
      <c r="B22">
        <f>玩家成长时间线!B22</f>
        <v>6</v>
      </c>
      <c r="C22">
        <f ca="1">SUM($D$2:D22)</f>
        <v>50.476376357072517</v>
      </c>
      <c r="D22">
        <f t="shared" ca="1" si="0"/>
        <v>6.29880413722345</v>
      </c>
      <c r="E22">
        <f ca="1">(SUMIFS(OFFSET([2]掉落汇总!$C$2:$C$871,,MATCH($B22,[2]掉落汇总!$D$1:$M$1)),[2]掉落汇总!$A$2:$A$871,E$1,[2]掉落汇总!$C$2:$C$871,$Q$1)+SUMIFS(OFFSET([2]掉落汇总!$C$2:$C$871,,MATCH($B22,[2]掉落汇总!$D$1:$M$1)),[2]掉落汇总!$A$2:$A$871,E$1,[2]掉落汇总!$C$2:$C$871,$Q$2)/$Q$3)*宝箱投放计算!D22</f>
        <v>1.6019184549356225</v>
      </c>
      <c r="F22">
        <f ca="1">(SUMIFS(OFFSET([2]掉落汇总!$C$2:$C$871,,MATCH($B22,[2]掉落汇总!$D$1:$M$1)),[2]掉落汇总!$A$2:$A$871,F$1,[2]掉落汇总!$C$2:$C$871,$Q$1)+SUMIFS(OFFSET([2]掉落汇总!$C$2:$C$871,,MATCH($B22,[2]掉落汇总!$D$1:$M$1)),[2]掉落汇总!$A$2:$A$871,F$1,[2]掉落汇总!$C$2:$C$871,$Q$2)/$Q$3)*宝箱投放计算!E22</f>
        <v>2.3599282832810395</v>
      </c>
      <c r="G22">
        <f ca="1">(SUMIFS(OFFSET([2]掉落汇总!$C$2:$C$871,,MATCH($B22,[2]掉落汇总!$D$1:$M$1)),[2]掉落汇总!$A$2:$A$871,G$1,[2]掉落汇总!$C$2:$C$871,$Q$1)+SUMIFS(OFFSET([2]掉落汇总!$C$2:$C$871,,MATCH($B22,[2]掉落汇总!$D$1:$M$1)),[2]掉落汇总!$A$2:$A$871,G$1,[2]掉落汇总!$C$2:$C$871,$Q$2)/$Q$3)*宝箱投放计算!F22</f>
        <v>0</v>
      </c>
      <c r="H22">
        <f ca="1">(SUMIFS(OFFSET([2]掉落汇总!$C$2:$C$871,,MATCH($B22,[2]掉落汇总!$D$1:$M$1)),[2]掉落汇总!$A$2:$A$871,H$1,[2]掉落汇总!$C$2:$C$871,$Q$1)+SUMIFS(OFFSET([2]掉落汇总!$C$2:$C$871,,MATCH($B22,[2]掉落汇总!$D$1:$M$1)),[2]掉落汇总!$A$2:$A$871,H$1,[2]掉落汇总!$C$2:$C$871,$Q$2)/$Q$3)*宝箱投放计算!G22</f>
        <v>0</v>
      </c>
      <c r="I22">
        <f ca="1">(SUMIFS(OFFSET([2]掉落汇总!$C$2:$C$871,,MATCH($B22,[2]掉落汇总!$D$1:$M$1)),[2]掉落汇总!$A$2:$A$871,I$1,[2]掉落汇总!$C$2:$C$871,$Q$1)+SUMIFS(OFFSET([2]掉落汇总!$C$2:$C$871,,MATCH($B22,[2]掉落汇总!$D$1:$M$1)),[2]掉落汇总!$A$2:$A$871,I$1,[2]掉落汇总!$C$2:$C$871,$Q$2)/$Q$3)*宝箱投放计算!H22</f>
        <v>0</v>
      </c>
      <c r="J22">
        <f ca="1">(SUMIFS(OFFSET([2]掉落汇总!$C$2:$C$871,,MATCH($B22,[2]掉落汇总!$D$1:$M$1)),[2]掉落汇总!$A$2:$A$871,J$1,[2]掉落汇总!$C$2:$C$871,$Q$1)+SUMIFS(OFFSET([2]掉落汇总!$C$2:$C$871,,MATCH($B22,[2]掉落汇总!$D$1:$M$1)),[2]掉落汇总!$A$2:$A$871,J$1,[2]掉落汇总!$C$2:$C$871,$Q$2)/$Q$3)*宝箱投放计算!I22</f>
        <v>0</v>
      </c>
      <c r="K22">
        <f ca="1">(SUMIFS(OFFSET([2]掉落汇总!$C$2:$C$871,,MATCH($B22,[2]掉落汇总!$D$1:$M$1)),[2]掉落汇总!$A$2:$A$871,K$1,[2]掉落汇总!$C$2:$C$871,$Q$1)+SUMIFS(OFFSET([2]掉落汇总!$C$2:$C$871,,MATCH($B22,[2]掉落汇总!$D$1:$M$1)),[2]掉落汇总!$A$2:$A$871,K$1,[2]掉落汇总!$C$2:$C$871,$Q$2)/$Q$3)*宝箱投放计算!J22</f>
        <v>0</v>
      </c>
      <c r="L22">
        <f ca="1">(SUMIFS(OFFSET([2]掉落汇总!$C$2:$C$871,,MATCH($B22,[2]掉落汇总!$D$1:$M$1)),[2]掉落汇总!$A$2:$A$871,L$1,[2]掉落汇总!$C$2:$C$871,$Q$1)+SUMIFS(OFFSET([2]掉落汇总!$C$2:$C$871,,MATCH($B22,[2]掉落汇总!$D$1:$M$1)),[2]掉落汇总!$A$2:$A$871,L$1,[2]掉落汇总!$C$2:$C$871,$Q$2)/$Q$3)*宝箱投放计算!K22</f>
        <v>0.8452263779527559</v>
      </c>
      <c r="M22">
        <f ca="1">(SUMIFS(OFFSET([2]掉落汇总!$C$2:$C$871,,MATCH($B22,[2]掉落汇总!$D$1:$M$1)),[2]掉落汇总!$A$2:$A$871,M$1,[2]掉落汇总!$C$2:$C$871,$Q$1)+SUMIFS(OFFSET([2]掉落汇总!$C$2:$C$871,,MATCH($B22,[2]掉落汇总!$D$1:$M$1)),[2]掉落汇总!$A$2:$A$871,M$1,[2]掉落汇总!$C$2:$C$871,$Q$2)/$Q$3)*宝箱投放计算!L22</f>
        <v>0.82971101026988303</v>
      </c>
      <c r="N22">
        <f ca="1">(SUMIFS(OFFSET([2]掉落汇总!$C$2:$C$871,,MATCH($B22,[2]掉落汇总!$D$1:$M$1)),[2]掉落汇总!$A$2:$A$871,N$1,[2]掉落汇总!$C$2:$C$871,$Q$1)+SUMIFS(OFFSET([2]掉落汇总!$C$2:$C$871,,MATCH($B22,[2]掉落汇总!$D$1:$M$1)),[2]掉落汇总!$A$2:$A$871,N$1,[2]掉落汇总!$C$2:$C$871,$Q$2)/$Q$3)*宝箱投放计算!M22</f>
        <v>0.22475507459819424</v>
      </c>
      <c r="O22">
        <f ca="1">(SUMIFS(OFFSET([2]掉落汇总!$C$2:$C$871,,MATCH($B22,[2]掉落汇总!$D$1:$M$1)),[2]掉落汇总!$A$2:$A$871,O$1,[2]掉落汇总!$C$2:$C$871,$Q$1)+SUMIFS(OFFSET([2]掉落汇总!$C$2:$C$871,,MATCH($B22,[2]掉落汇总!$D$1:$M$1)),[2]掉落汇总!$A$2:$A$871,O$1,[2]掉落汇总!$C$2:$C$871,$Q$2)/$Q$3)*宝箱投放计算!N22</f>
        <v>0.43726493618595474</v>
      </c>
    </row>
    <row r="23" spans="1:15" x14ac:dyDescent="0.2">
      <c r="A23">
        <f>玩家成长时间线!A23</f>
        <v>22</v>
      </c>
      <c r="B23">
        <f>玩家成长时间线!B23</f>
        <v>6</v>
      </c>
      <c r="C23">
        <f ca="1">SUM($D$2:D23)</f>
        <v>56.782798520047038</v>
      </c>
      <c r="D23">
        <f t="shared" ca="1" si="0"/>
        <v>6.3064221629745223</v>
      </c>
      <c r="E23">
        <f ca="1">(SUMIFS(OFFSET([2]掉落汇总!$C$2:$C$871,,MATCH($B23,[2]掉落汇总!$D$1:$M$1)),[2]掉落汇总!$A$2:$A$871,E$1,[2]掉落汇总!$C$2:$C$871,$Q$1)+SUMIFS(OFFSET([2]掉落汇总!$C$2:$C$871,,MATCH($B23,[2]掉落汇总!$D$1:$M$1)),[2]掉落汇总!$A$2:$A$871,E$1,[2]掉落汇总!$C$2:$C$871,$Q$2)/$Q$3)*宝箱投放计算!D23</f>
        <v>1.6095364806866952</v>
      </c>
      <c r="F23">
        <f ca="1">(SUMIFS(OFFSET([2]掉落汇总!$C$2:$C$871,,MATCH($B23,[2]掉落汇总!$D$1:$M$1)),[2]掉落汇总!$A$2:$A$871,F$1,[2]掉落汇总!$C$2:$C$871,$Q$1)+SUMIFS(OFFSET([2]掉落汇总!$C$2:$C$871,,MATCH($B23,[2]掉落汇总!$D$1:$M$1)),[2]掉落汇总!$A$2:$A$871,F$1,[2]掉落汇总!$C$2:$C$871,$Q$2)/$Q$3)*宝箱投放计算!E23</f>
        <v>2.3599282832810395</v>
      </c>
      <c r="G23">
        <f ca="1">(SUMIFS(OFFSET([2]掉落汇总!$C$2:$C$871,,MATCH($B23,[2]掉落汇总!$D$1:$M$1)),[2]掉落汇总!$A$2:$A$871,G$1,[2]掉落汇总!$C$2:$C$871,$Q$1)+SUMIFS(OFFSET([2]掉落汇总!$C$2:$C$871,,MATCH($B23,[2]掉落汇总!$D$1:$M$1)),[2]掉落汇总!$A$2:$A$871,G$1,[2]掉落汇总!$C$2:$C$871,$Q$2)/$Q$3)*宝箱投放计算!F23</f>
        <v>0</v>
      </c>
      <c r="H23">
        <f ca="1">(SUMIFS(OFFSET([2]掉落汇总!$C$2:$C$871,,MATCH($B23,[2]掉落汇总!$D$1:$M$1)),[2]掉落汇总!$A$2:$A$871,H$1,[2]掉落汇总!$C$2:$C$871,$Q$1)+SUMIFS(OFFSET([2]掉落汇总!$C$2:$C$871,,MATCH($B23,[2]掉落汇总!$D$1:$M$1)),[2]掉落汇总!$A$2:$A$871,H$1,[2]掉落汇总!$C$2:$C$871,$Q$2)/$Q$3)*宝箱投放计算!G23</f>
        <v>0</v>
      </c>
      <c r="I23">
        <f ca="1">(SUMIFS(OFFSET([2]掉落汇总!$C$2:$C$871,,MATCH($B23,[2]掉落汇总!$D$1:$M$1)),[2]掉落汇总!$A$2:$A$871,I$1,[2]掉落汇总!$C$2:$C$871,$Q$1)+SUMIFS(OFFSET([2]掉落汇总!$C$2:$C$871,,MATCH($B23,[2]掉落汇总!$D$1:$M$1)),[2]掉落汇总!$A$2:$A$871,I$1,[2]掉落汇总!$C$2:$C$871,$Q$2)/$Q$3)*宝箱投放计算!H23</f>
        <v>0</v>
      </c>
      <c r="J23">
        <f ca="1">(SUMIFS(OFFSET([2]掉落汇总!$C$2:$C$871,,MATCH($B23,[2]掉落汇总!$D$1:$M$1)),[2]掉落汇总!$A$2:$A$871,J$1,[2]掉落汇总!$C$2:$C$871,$Q$1)+SUMIFS(OFFSET([2]掉落汇总!$C$2:$C$871,,MATCH($B23,[2]掉落汇总!$D$1:$M$1)),[2]掉落汇总!$A$2:$A$871,J$1,[2]掉落汇总!$C$2:$C$871,$Q$2)/$Q$3)*宝箱投放计算!I23</f>
        <v>0</v>
      </c>
      <c r="K23">
        <f ca="1">(SUMIFS(OFFSET([2]掉落汇总!$C$2:$C$871,,MATCH($B23,[2]掉落汇总!$D$1:$M$1)),[2]掉落汇总!$A$2:$A$871,K$1,[2]掉落汇总!$C$2:$C$871,$Q$1)+SUMIFS(OFFSET([2]掉落汇总!$C$2:$C$871,,MATCH($B23,[2]掉落汇总!$D$1:$M$1)),[2]掉落汇总!$A$2:$A$871,K$1,[2]掉落汇总!$C$2:$C$871,$Q$2)/$Q$3)*宝箱投放计算!J23</f>
        <v>0</v>
      </c>
      <c r="L23">
        <f ca="1">(SUMIFS(OFFSET([2]掉落汇总!$C$2:$C$871,,MATCH($B23,[2]掉落汇总!$D$1:$M$1)),[2]掉落汇总!$A$2:$A$871,L$1,[2]掉落汇总!$C$2:$C$871,$Q$1)+SUMIFS(OFFSET([2]掉落汇总!$C$2:$C$871,,MATCH($B23,[2]掉落汇总!$D$1:$M$1)),[2]掉落汇总!$A$2:$A$871,L$1,[2]掉落汇总!$C$2:$C$871,$Q$2)/$Q$3)*宝箱投放计算!K23</f>
        <v>0.8452263779527559</v>
      </c>
      <c r="M23">
        <f ca="1">(SUMIFS(OFFSET([2]掉落汇总!$C$2:$C$871,,MATCH($B23,[2]掉落汇总!$D$1:$M$1)),[2]掉落汇总!$A$2:$A$871,M$1,[2]掉落汇总!$C$2:$C$871,$Q$1)+SUMIFS(OFFSET([2]掉落汇总!$C$2:$C$871,,MATCH($B23,[2]掉落汇总!$D$1:$M$1)),[2]掉落汇总!$A$2:$A$871,M$1,[2]掉落汇总!$C$2:$C$871,$Q$2)/$Q$3)*宝箱投放计算!L23</f>
        <v>0.82971101026988303</v>
      </c>
      <c r="N23">
        <f ca="1">(SUMIFS(OFFSET([2]掉落汇总!$C$2:$C$871,,MATCH($B23,[2]掉落汇总!$D$1:$M$1)),[2]掉落汇总!$A$2:$A$871,N$1,[2]掉落汇总!$C$2:$C$871,$Q$1)+SUMIFS(OFFSET([2]掉落汇总!$C$2:$C$871,,MATCH($B23,[2]掉落汇总!$D$1:$M$1)),[2]掉落汇总!$A$2:$A$871,N$1,[2]掉落汇总!$C$2:$C$871,$Q$2)/$Q$3)*宝箱投放计算!M23</f>
        <v>0.22475507459819424</v>
      </c>
      <c r="O23">
        <f ca="1">(SUMIFS(OFFSET([2]掉落汇总!$C$2:$C$871,,MATCH($B23,[2]掉落汇总!$D$1:$M$1)),[2]掉落汇总!$A$2:$A$871,O$1,[2]掉落汇总!$C$2:$C$871,$Q$1)+SUMIFS(OFFSET([2]掉落汇总!$C$2:$C$871,,MATCH($B23,[2]掉落汇总!$D$1:$M$1)),[2]掉落汇总!$A$2:$A$871,O$1,[2]掉落汇总!$C$2:$C$871,$Q$2)/$Q$3)*宝箱投放计算!N23</f>
        <v>0.43726493618595474</v>
      </c>
    </row>
    <row r="24" spans="1:15" x14ac:dyDescent="0.2">
      <c r="A24">
        <f>玩家成长时间线!A24</f>
        <v>23</v>
      </c>
      <c r="B24">
        <f>玩家成长时间线!B24</f>
        <v>6</v>
      </c>
      <c r="C24">
        <f ca="1">SUM($D$2:D24)</f>
        <v>63.249199223794093</v>
      </c>
      <c r="D24">
        <f t="shared" ca="1" si="0"/>
        <v>6.4664007037470546</v>
      </c>
      <c r="E24">
        <f ca="1">(SUMIFS(OFFSET([2]掉落汇总!$C$2:$C$871,,MATCH($B24,[2]掉落汇总!$D$1:$M$1)),[2]掉落汇总!$A$2:$A$871,E$1,[2]掉落汇总!$C$2:$C$871,$Q$1)+SUMIFS(OFFSET([2]掉落汇总!$C$2:$C$871,,MATCH($B24,[2]掉落汇总!$D$1:$M$1)),[2]掉落汇总!$A$2:$A$871,E$1,[2]掉落汇总!$C$2:$C$871,$Q$2)/$Q$3)*宝箱投放计算!D24</f>
        <v>1.7695150214592275</v>
      </c>
      <c r="F24">
        <f ca="1">(SUMIFS(OFFSET([2]掉落汇总!$C$2:$C$871,,MATCH($B24,[2]掉落汇总!$D$1:$M$1)),[2]掉落汇总!$A$2:$A$871,F$1,[2]掉落汇总!$C$2:$C$871,$Q$1)+SUMIFS(OFFSET([2]掉落汇总!$C$2:$C$871,,MATCH($B24,[2]掉落汇总!$D$1:$M$1)),[2]掉落汇总!$A$2:$A$871,F$1,[2]掉落汇总!$C$2:$C$871,$Q$2)/$Q$3)*宝箱投放计算!E24</f>
        <v>2.3599282832810395</v>
      </c>
      <c r="G24">
        <f ca="1">(SUMIFS(OFFSET([2]掉落汇总!$C$2:$C$871,,MATCH($B24,[2]掉落汇总!$D$1:$M$1)),[2]掉落汇总!$A$2:$A$871,G$1,[2]掉落汇总!$C$2:$C$871,$Q$1)+SUMIFS(OFFSET([2]掉落汇总!$C$2:$C$871,,MATCH($B24,[2]掉落汇总!$D$1:$M$1)),[2]掉落汇总!$A$2:$A$871,G$1,[2]掉落汇总!$C$2:$C$871,$Q$2)/$Q$3)*宝箱投放计算!F24</f>
        <v>0</v>
      </c>
      <c r="H24">
        <f ca="1">(SUMIFS(OFFSET([2]掉落汇总!$C$2:$C$871,,MATCH($B24,[2]掉落汇总!$D$1:$M$1)),[2]掉落汇总!$A$2:$A$871,H$1,[2]掉落汇总!$C$2:$C$871,$Q$1)+SUMIFS(OFFSET([2]掉落汇总!$C$2:$C$871,,MATCH($B24,[2]掉落汇总!$D$1:$M$1)),[2]掉落汇总!$A$2:$A$871,H$1,[2]掉落汇总!$C$2:$C$871,$Q$2)/$Q$3)*宝箱投放计算!G24</f>
        <v>0</v>
      </c>
      <c r="I24">
        <f ca="1">(SUMIFS(OFFSET([2]掉落汇总!$C$2:$C$871,,MATCH($B24,[2]掉落汇总!$D$1:$M$1)),[2]掉落汇总!$A$2:$A$871,I$1,[2]掉落汇总!$C$2:$C$871,$Q$1)+SUMIFS(OFFSET([2]掉落汇总!$C$2:$C$871,,MATCH($B24,[2]掉落汇总!$D$1:$M$1)),[2]掉落汇总!$A$2:$A$871,I$1,[2]掉落汇总!$C$2:$C$871,$Q$2)/$Q$3)*宝箱投放计算!H24</f>
        <v>0</v>
      </c>
      <c r="J24">
        <f ca="1">(SUMIFS(OFFSET([2]掉落汇总!$C$2:$C$871,,MATCH($B24,[2]掉落汇总!$D$1:$M$1)),[2]掉落汇总!$A$2:$A$871,J$1,[2]掉落汇总!$C$2:$C$871,$Q$1)+SUMIFS(OFFSET([2]掉落汇总!$C$2:$C$871,,MATCH($B24,[2]掉落汇总!$D$1:$M$1)),[2]掉落汇总!$A$2:$A$871,J$1,[2]掉落汇总!$C$2:$C$871,$Q$2)/$Q$3)*宝箱投放计算!I24</f>
        <v>0</v>
      </c>
      <c r="K24">
        <f ca="1">(SUMIFS(OFFSET([2]掉落汇总!$C$2:$C$871,,MATCH($B24,[2]掉落汇总!$D$1:$M$1)),[2]掉落汇总!$A$2:$A$871,K$1,[2]掉落汇总!$C$2:$C$871,$Q$1)+SUMIFS(OFFSET([2]掉落汇总!$C$2:$C$871,,MATCH($B24,[2]掉落汇总!$D$1:$M$1)),[2]掉落汇总!$A$2:$A$871,K$1,[2]掉落汇总!$C$2:$C$871,$Q$2)/$Q$3)*宝箱投放计算!J24</f>
        <v>0</v>
      </c>
      <c r="L24">
        <f ca="1">(SUMIFS(OFFSET([2]掉落汇总!$C$2:$C$871,,MATCH($B24,[2]掉落汇总!$D$1:$M$1)),[2]掉落汇总!$A$2:$A$871,L$1,[2]掉落汇总!$C$2:$C$871,$Q$1)+SUMIFS(OFFSET([2]掉落汇总!$C$2:$C$871,,MATCH($B24,[2]掉落汇总!$D$1:$M$1)),[2]掉落汇总!$A$2:$A$871,L$1,[2]掉落汇总!$C$2:$C$871,$Q$2)/$Q$3)*宝箱投放计算!K24</f>
        <v>0.8452263779527559</v>
      </c>
      <c r="M24">
        <f ca="1">(SUMIFS(OFFSET([2]掉落汇总!$C$2:$C$871,,MATCH($B24,[2]掉落汇总!$D$1:$M$1)),[2]掉落汇总!$A$2:$A$871,M$1,[2]掉落汇总!$C$2:$C$871,$Q$1)+SUMIFS(OFFSET([2]掉落汇总!$C$2:$C$871,,MATCH($B24,[2]掉落汇总!$D$1:$M$1)),[2]掉落汇总!$A$2:$A$871,M$1,[2]掉落汇总!$C$2:$C$871,$Q$2)/$Q$3)*宝箱投放计算!L24</f>
        <v>0.82971101026988303</v>
      </c>
      <c r="N24">
        <f ca="1">(SUMIFS(OFFSET([2]掉落汇总!$C$2:$C$871,,MATCH($B24,[2]掉落汇总!$D$1:$M$1)),[2]掉落汇总!$A$2:$A$871,N$1,[2]掉落汇总!$C$2:$C$871,$Q$1)+SUMIFS(OFFSET([2]掉落汇总!$C$2:$C$871,,MATCH($B24,[2]掉落汇总!$D$1:$M$1)),[2]掉落汇总!$A$2:$A$871,N$1,[2]掉落汇总!$C$2:$C$871,$Q$2)/$Q$3)*宝箱投放计算!M24</f>
        <v>0.22475507459819424</v>
      </c>
      <c r="O24">
        <f ca="1">(SUMIFS(OFFSET([2]掉落汇总!$C$2:$C$871,,MATCH($B24,[2]掉落汇总!$D$1:$M$1)),[2]掉落汇总!$A$2:$A$871,O$1,[2]掉落汇总!$C$2:$C$871,$Q$1)+SUMIFS(OFFSET([2]掉落汇总!$C$2:$C$871,,MATCH($B24,[2]掉落汇总!$D$1:$M$1)),[2]掉落汇总!$A$2:$A$871,O$1,[2]掉落汇总!$C$2:$C$871,$Q$2)/$Q$3)*宝箱投放计算!N24</f>
        <v>0.43726493618595474</v>
      </c>
    </row>
    <row r="25" spans="1:15" x14ac:dyDescent="0.2">
      <c r="A25">
        <f>玩家成长时间线!A25</f>
        <v>24</v>
      </c>
      <c r="B25">
        <f>玩家成长时间线!B25</f>
        <v>6</v>
      </c>
      <c r="C25">
        <f ca="1">SUM($D$2:D25)</f>
        <v>69.570857438270764</v>
      </c>
      <c r="D25">
        <f t="shared" ca="1" si="0"/>
        <v>6.3216582144766686</v>
      </c>
      <c r="E25">
        <f ca="1">(SUMIFS(OFFSET([2]掉落汇总!$C$2:$C$871,,MATCH($B25,[2]掉落汇总!$D$1:$M$1)),[2]掉落汇总!$A$2:$A$871,E$1,[2]掉落汇总!$C$2:$C$871,$Q$1)+SUMIFS(OFFSET([2]掉落汇总!$C$2:$C$871,,MATCH($B25,[2]掉落汇总!$D$1:$M$1)),[2]掉落汇总!$A$2:$A$871,E$1,[2]掉落汇总!$C$2:$C$871,$Q$2)/$Q$3)*宝箱投放计算!D25</f>
        <v>1.6247725321888411</v>
      </c>
      <c r="F25">
        <f ca="1">(SUMIFS(OFFSET([2]掉落汇总!$C$2:$C$871,,MATCH($B25,[2]掉落汇总!$D$1:$M$1)),[2]掉落汇总!$A$2:$A$871,F$1,[2]掉落汇总!$C$2:$C$871,$Q$1)+SUMIFS(OFFSET([2]掉落汇总!$C$2:$C$871,,MATCH($B25,[2]掉落汇总!$D$1:$M$1)),[2]掉落汇总!$A$2:$A$871,F$1,[2]掉落汇总!$C$2:$C$871,$Q$2)/$Q$3)*宝箱投放计算!E25</f>
        <v>2.3599282832810395</v>
      </c>
      <c r="G25">
        <f ca="1">(SUMIFS(OFFSET([2]掉落汇总!$C$2:$C$871,,MATCH($B25,[2]掉落汇总!$D$1:$M$1)),[2]掉落汇总!$A$2:$A$871,G$1,[2]掉落汇总!$C$2:$C$871,$Q$1)+SUMIFS(OFFSET([2]掉落汇总!$C$2:$C$871,,MATCH($B25,[2]掉落汇总!$D$1:$M$1)),[2]掉落汇总!$A$2:$A$871,G$1,[2]掉落汇总!$C$2:$C$871,$Q$2)/$Q$3)*宝箱投放计算!F25</f>
        <v>0</v>
      </c>
      <c r="H25">
        <f ca="1">(SUMIFS(OFFSET([2]掉落汇总!$C$2:$C$871,,MATCH($B25,[2]掉落汇总!$D$1:$M$1)),[2]掉落汇总!$A$2:$A$871,H$1,[2]掉落汇总!$C$2:$C$871,$Q$1)+SUMIFS(OFFSET([2]掉落汇总!$C$2:$C$871,,MATCH($B25,[2]掉落汇总!$D$1:$M$1)),[2]掉落汇总!$A$2:$A$871,H$1,[2]掉落汇总!$C$2:$C$871,$Q$2)/$Q$3)*宝箱投放计算!G25</f>
        <v>0</v>
      </c>
      <c r="I25">
        <f ca="1">(SUMIFS(OFFSET([2]掉落汇总!$C$2:$C$871,,MATCH($B25,[2]掉落汇总!$D$1:$M$1)),[2]掉落汇总!$A$2:$A$871,I$1,[2]掉落汇总!$C$2:$C$871,$Q$1)+SUMIFS(OFFSET([2]掉落汇总!$C$2:$C$871,,MATCH($B25,[2]掉落汇总!$D$1:$M$1)),[2]掉落汇总!$A$2:$A$871,I$1,[2]掉落汇总!$C$2:$C$871,$Q$2)/$Q$3)*宝箱投放计算!H25</f>
        <v>0</v>
      </c>
      <c r="J25">
        <f ca="1">(SUMIFS(OFFSET([2]掉落汇总!$C$2:$C$871,,MATCH($B25,[2]掉落汇总!$D$1:$M$1)),[2]掉落汇总!$A$2:$A$871,J$1,[2]掉落汇总!$C$2:$C$871,$Q$1)+SUMIFS(OFFSET([2]掉落汇总!$C$2:$C$871,,MATCH($B25,[2]掉落汇总!$D$1:$M$1)),[2]掉落汇总!$A$2:$A$871,J$1,[2]掉落汇总!$C$2:$C$871,$Q$2)/$Q$3)*宝箱投放计算!I25</f>
        <v>0</v>
      </c>
      <c r="K25">
        <f ca="1">(SUMIFS(OFFSET([2]掉落汇总!$C$2:$C$871,,MATCH($B25,[2]掉落汇总!$D$1:$M$1)),[2]掉落汇总!$A$2:$A$871,K$1,[2]掉落汇总!$C$2:$C$871,$Q$1)+SUMIFS(OFFSET([2]掉落汇总!$C$2:$C$871,,MATCH($B25,[2]掉落汇总!$D$1:$M$1)),[2]掉落汇总!$A$2:$A$871,K$1,[2]掉落汇总!$C$2:$C$871,$Q$2)/$Q$3)*宝箱投放计算!J25</f>
        <v>0</v>
      </c>
      <c r="L25">
        <f ca="1">(SUMIFS(OFFSET([2]掉落汇总!$C$2:$C$871,,MATCH($B25,[2]掉落汇总!$D$1:$M$1)),[2]掉落汇总!$A$2:$A$871,L$1,[2]掉落汇总!$C$2:$C$871,$Q$1)+SUMIFS(OFFSET([2]掉落汇总!$C$2:$C$871,,MATCH($B25,[2]掉落汇总!$D$1:$M$1)),[2]掉落汇总!$A$2:$A$871,L$1,[2]掉落汇总!$C$2:$C$871,$Q$2)/$Q$3)*宝箱投放计算!K25</f>
        <v>0.8452263779527559</v>
      </c>
      <c r="M25">
        <f ca="1">(SUMIFS(OFFSET([2]掉落汇总!$C$2:$C$871,,MATCH($B25,[2]掉落汇总!$D$1:$M$1)),[2]掉落汇总!$A$2:$A$871,M$1,[2]掉落汇总!$C$2:$C$871,$Q$1)+SUMIFS(OFFSET([2]掉落汇总!$C$2:$C$871,,MATCH($B25,[2]掉落汇总!$D$1:$M$1)),[2]掉落汇总!$A$2:$A$871,M$1,[2]掉落汇总!$C$2:$C$871,$Q$2)/$Q$3)*宝箱投放计算!L25</f>
        <v>0.82971101026988303</v>
      </c>
      <c r="N25">
        <f ca="1">(SUMIFS(OFFSET([2]掉落汇总!$C$2:$C$871,,MATCH($B25,[2]掉落汇总!$D$1:$M$1)),[2]掉落汇总!$A$2:$A$871,N$1,[2]掉落汇总!$C$2:$C$871,$Q$1)+SUMIFS(OFFSET([2]掉落汇总!$C$2:$C$871,,MATCH($B25,[2]掉落汇总!$D$1:$M$1)),[2]掉落汇总!$A$2:$A$871,N$1,[2]掉落汇总!$C$2:$C$871,$Q$2)/$Q$3)*宝箱投放计算!M25</f>
        <v>0.22475507459819424</v>
      </c>
      <c r="O25">
        <f ca="1">(SUMIFS(OFFSET([2]掉落汇总!$C$2:$C$871,,MATCH($B25,[2]掉落汇总!$D$1:$M$1)),[2]掉落汇总!$A$2:$A$871,O$1,[2]掉落汇总!$C$2:$C$871,$Q$1)+SUMIFS(OFFSET([2]掉落汇总!$C$2:$C$871,,MATCH($B25,[2]掉落汇总!$D$1:$M$1)),[2]掉落汇总!$A$2:$A$871,O$1,[2]掉落汇总!$C$2:$C$871,$Q$2)/$Q$3)*宝箱投放计算!N25</f>
        <v>0.43726493618595474</v>
      </c>
    </row>
    <row r="26" spans="1:15" x14ac:dyDescent="0.2">
      <c r="A26">
        <f>玩家成长时间线!A26</f>
        <v>25</v>
      </c>
      <c r="B26">
        <f>玩家成长时间线!B26</f>
        <v>6</v>
      </c>
      <c r="C26">
        <f ca="1">SUM($D$2:D26)</f>
        <v>75.900133678498506</v>
      </c>
      <c r="D26">
        <f t="shared" ca="1" si="0"/>
        <v>6.3292762402277409</v>
      </c>
      <c r="E26">
        <f ca="1">(SUMIFS(OFFSET([2]掉落汇总!$C$2:$C$871,,MATCH($B26,[2]掉落汇总!$D$1:$M$1)),[2]掉落汇总!$A$2:$A$871,E$1,[2]掉落汇总!$C$2:$C$871,$Q$1)+SUMIFS(OFFSET([2]掉落汇总!$C$2:$C$871,,MATCH($B26,[2]掉落汇总!$D$1:$M$1)),[2]掉落汇总!$A$2:$A$871,E$1,[2]掉落汇总!$C$2:$C$871,$Q$2)/$Q$3)*宝箱投放计算!D26</f>
        <v>1.6323905579399138</v>
      </c>
      <c r="F26">
        <f ca="1">(SUMIFS(OFFSET([2]掉落汇总!$C$2:$C$871,,MATCH($B26,[2]掉落汇总!$D$1:$M$1)),[2]掉落汇总!$A$2:$A$871,F$1,[2]掉落汇总!$C$2:$C$871,$Q$1)+SUMIFS(OFFSET([2]掉落汇总!$C$2:$C$871,,MATCH($B26,[2]掉落汇总!$D$1:$M$1)),[2]掉落汇总!$A$2:$A$871,F$1,[2]掉落汇总!$C$2:$C$871,$Q$2)/$Q$3)*宝箱投放计算!E26</f>
        <v>2.3599282832810395</v>
      </c>
      <c r="G26">
        <f ca="1">(SUMIFS(OFFSET([2]掉落汇总!$C$2:$C$871,,MATCH($B26,[2]掉落汇总!$D$1:$M$1)),[2]掉落汇总!$A$2:$A$871,G$1,[2]掉落汇总!$C$2:$C$871,$Q$1)+SUMIFS(OFFSET([2]掉落汇总!$C$2:$C$871,,MATCH($B26,[2]掉落汇总!$D$1:$M$1)),[2]掉落汇总!$A$2:$A$871,G$1,[2]掉落汇总!$C$2:$C$871,$Q$2)/$Q$3)*宝箱投放计算!F26</f>
        <v>0</v>
      </c>
      <c r="H26">
        <f ca="1">(SUMIFS(OFFSET([2]掉落汇总!$C$2:$C$871,,MATCH($B26,[2]掉落汇总!$D$1:$M$1)),[2]掉落汇总!$A$2:$A$871,H$1,[2]掉落汇总!$C$2:$C$871,$Q$1)+SUMIFS(OFFSET([2]掉落汇总!$C$2:$C$871,,MATCH($B26,[2]掉落汇总!$D$1:$M$1)),[2]掉落汇总!$A$2:$A$871,H$1,[2]掉落汇总!$C$2:$C$871,$Q$2)/$Q$3)*宝箱投放计算!G26</f>
        <v>0</v>
      </c>
      <c r="I26">
        <f ca="1">(SUMIFS(OFFSET([2]掉落汇总!$C$2:$C$871,,MATCH($B26,[2]掉落汇总!$D$1:$M$1)),[2]掉落汇总!$A$2:$A$871,I$1,[2]掉落汇总!$C$2:$C$871,$Q$1)+SUMIFS(OFFSET([2]掉落汇总!$C$2:$C$871,,MATCH($B26,[2]掉落汇总!$D$1:$M$1)),[2]掉落汇总!$A$2:$A$871,I$1,[2]掉落汇总!$C$2:$C$871,$Q$2)/$Q$3)*宝箱投放计算!H26</f>
        <v>0</v>
      </c>
      <c r="J26">
        <f ca="1">(SUMIFS(OFFSET([2]掉落汇总!$C$2:$C$871,,MATCH($B26,[2]掉落汇总!$D$1:$M$1)),[2]掉落汇总!$A$2:$A$871,J$1,[2]掉落汇总!$C$2:$C$871,$Q$1)+SUMIFS(OFFSET([2]掉落汇总!$C$2:$C$871,,MATCH($B26,[2]掉落汇总!$D$1:$M$1)),[2]掉落汇总!$A$2:$A$871,J$1,[2]掉落汇总!$C$2:$C$871,$Q$2)/$Q$3)*宝箱投放计算!I26</f>
        <v>0</v>
      </c>
      <c r="K26">
        <f ca="1">(SUMIFS(OFFSET([2]掉落汇总!$C$2:$C$871,,MATCH($B26,[2]掉落汇总!$D$1:$M$1)),[2]掉落汇总!$A$2:$A$871,K$1,[2]掉落汇总!$C$2:$C$871,$Q$1)+SUMIFS(OFFSET([2]掉落汇总!$C$2:$C$871,,MATCH($B26,[2]掉落汇总!$D$1:$M$1)),[2]掉落汇总!$A$2:$A$871,K$1,[2]掉落汇总!$C$2:$C$871,$Q$2)/$Q$3)*宝箱投放计算!J26</f>
        <v>0</v>
      </c>
      <c r="L26">
        <f ca="1">(SUMIFS(OFFSET([2]掉落汇总!$C$2:$C$871,,MATCH($B26,[2]掉落汇总!$D$1:$M$1)),[2]掉落汇总!$A$2:$A$871,L$1,[2]掉落汇总!$C$2:$C$871,$Q$1)+SUMIFS(OFFSET([2]掉落汇总!$C$2:$C$871,,MATCH($B26,[2]掉落汇总!$D$1:$M$1)),[2]掉落汇总!$A$2:$A$871,L$1,[2]掉落汇总!$C$2:$C$871,$Q$2)/$Q$3)*宝箱投放计算!K26</f>
        <v>0.8452263779527559</v>
      </c>
      <c r="M26">
        <f ca="1">(SUMIFS(OFFSET([2]掉落汇总!$C$2:$C$871,,MATCH($B26,[2]掉落汇总!$D$1:$M$1)),[2]掉落汇总!$A$2:$A$871,M$1,[2]掉落汇总!$C$2:$C$871,$Q$1)+SUMIFS(OFFSET([2]掉落汇总!$C$2:$C$871,,MATCH($B26,[2]掉落汇总!$D$1:$M$1)),[2]掉落汇总!$A$2:$A$871,M$1,[2]掉落汇总!$C$2:$C$871,$Q$2)/$Q$3)*宝箱投放计算!L26</f>
        <v>0.82971101026988303</v>
      </c>
      <c r="N26">
        <f ca="1">(SUMIFS(OFFSET([2]掉落汇总!$C$2:$C$871,,MATCH($B26,[2]掉落汇总!$D$1:$M$1)),[2]掉落汇总!$A$2:$A$871,N$1,[2]掉落汇总!$C$2:$C$871,$Q$1)+SUMIFS(OFFSET([2]掉落汇总!$C$2:$C$871,,MATCH($B26,[2]掉落汇总!$D$1:$M$1)),[2]掉落汇总!$A$2:$A$871,N$1,[2]掉落汇总!$C$2:$C$871,$Q$2)/$Q$3)*宝箱投放计算!M26</f>
        <v>0.22475507459819424</v>
      </c>
      <c r="O26">
        <f ca="1">(SUMIFS(OFFSET([2]掉落汇总!$C$2:$C$871,,MATCH($B26,[2]掉落汇总!$D$1:$M$1)),[2]掉落汇总!$A$2:$A$871,O$1,[2]掉落汇总!$C$2:$C$871,$Q$1)+SUMIFS(OFFSET([2]掉落汇总!$C$2:$C$871,,MATCH($B26,[2]掉落汇总!$D$1:$M$1)),[2]掉落汇总!$A$2:$A$871,O$1,[2]掉落汇总!$C$2:$C$871,$Q$2)/$Q$3)*宝箱投放计算!N26</f>
        <v>0.43726493618595474</v>
      </c>
    </row>
    <row r="27" spans="1:15" x14ac:dyDescent="0.2">
      <c r="A27">
        <f>玩家成长时间线!A27</f>
        <v>26</v>
      </c>
      <c r="B27">
        <f>玩家成长时间线!B27</f>
        <v>7</v>
      </c>
      <c r="C27">
        <f ca="1">SUM($D$2:D27)</f>
        <v>88.35079737167122</v>
      </c>
      <c r="D27">
        <f t="shared" ca="1" si="0"/>
        <v>12.450663693172711</v>
      </c>
      <c r="E27">
        <f ca="1">(SUMIFS(OFFSET([2]掉落汇总!$C$2:$C$871,,MATCH($B27,[2]掉落汇总!$D$1:$M$1)),[2]掉落汇总!$A$2:$A$871,E$1,[2]掉落汇总!$C$2:$C$871,$Q$1)+SUMIFS(OFFSET([2]掉落汇总!$C$2:$C$871,,MATCH($B27,[2]掉落汇总!$D$1:$M$1)),[2]掉落汇总!$A$2:$A$871,E$1,[2]掉落汇总!$C$2:$C$871,$Q$2)/$Q$3)*宝箱投放计算!D27</f>
        <v>2.9921280000000001</v>
      </c>
      <c r="F27">
        <f ca="1">(SUMIFS(OFFSET([2]掉落汇总!$C$2:$C$871,,MATCH($B27,[2]掉落汇总!$D$1:$M$1)),[2]掉落汇总!$A$2:$A$871,F$1,[2]掉落汇总!$C$2:$C$871,$Q$1)+SUMIFS(OFFSET([2]掉落汇总!$C$2:$C$871,,MATCH($B27,[2]掉落汇总!$D$1:$M$1)),[2]掉落汇总!$A$2:$A$871,F$1,[2]掉落汇总!$C$2:$C$871,$Q$2)/$Q$3)*宝箱投放计算!E27</f>
        <v>3.5963855421686741</v>
      </c>
      <c r="G27">
        <f ca="1">(SUMIFS(OFFSET([2]掉落汇总!$C$2:$C$871,,MATCH($B27,[2]掉落汇总!$D$1:$M$1)),[2]掉落汇总!$A$2:$A$871,G$1,[2]掉落汇总!$C$2:$C$871,$Q$1)+SUMIFS(OFFSET([2]掉落汇总!$C$2:$C$871,,MATCH($B27,[2]掉落汇总!$D$1:$M$1)),[2]掉落汇总!$A$2:$A$871,G$1,[2]掉落汇总!$C$2:$C$871,$Q$2)/$Q$3)*宝箱投放计算!F27</f>
        <v>0</v>
      </c>
      <c r="H27">
        <f ca="1">(SUMIFS(OFFSET([2]掉落汇总!$C$2:$C$871,,MATCH($B27,[2]掉落汇总!$D$1:$M$1)),[2]掉落汇总!$A$2:$A$871,H$1,[2]掉落汇总!$C$2:$C$871,$Q$1)+SUMIFS(OFFSET([2]掉落汇总!$C$2:$C$871,,MATCH($B27,[2]掉落汇总!$D$1:$M$1)),[2]掉落汇总!$A$2:$A$871,H$1,[2]掉落汇总!$C$2:$C$871,$Q$2)/$Q$3)*宝箱投放计算!G27</f>
        <v>0</v>
      </c>
      <c r="I27">
        <f ca="1">(SUMIFS(OFFSET([2]掉落汇总!$C$2:$C$871,,MATCH($B27,[2]掉落汇总!$D$1:$M$1)),[2]掉落汇总!$A$2:$A$871,I$1,[2]掉落汇总!$C$2:$C$871,$Q$1)+SUMIFS(OFFSET([2]掉落汇总!$C$2:$C$871,,MATCH($B27,[2]掉落汇总!$D$1:$M$1)),[2]掉落汇总!$A$2:$A$871,I$1,[2]掉落汇总!$C$2:$C$871,$Q$2)/$Q$3)*宝箱投放计算!H27</f>
        <v>0</v>
      </c>
      <c r="J27">
        <f ca="1">(SUMIFS(OFFSET([2]掉落汇总!$C$2:$C$871,,MATCH($B27,[2]掉落汇总!$D$1:$M$1)),[2]掉落汇总!$A$2:$A$871,J$1,[2]掉落汇总!$C$2:$C$871,$Q$1)+SUMIFS(OFFSET([2]掉落汇总!$C$2:$C$871,,MATCH($B27,[2]掉落汇总!$D$1:$M$1)),[2]掉落汇总!$A$2:$A$871,J$1,[2]掉落汇总!$C$2:$C$871,$Q$2)/$Q$3)*宝箱投放计算!I27</f>
        <v>1.8969117647058824</v>
      </c>
      <c r="K27">
        <f ca="1">(SUMIFS(OFFSET([2]掉落汇总!$C$2:$C$871,,MATCH($B27,[2]掉落汇总!$D$1:$M$1)),[2]掉落汇总!$A$2:$A$871,K$1,[2]掉落汇总!$C$2:$C$871,$Q$1)+SUMIFS(OFFSET([2]掉落汇总!$C$2:$C$871,,MATCH($B27,[2]掉落汇总!$D$1:$M$1)),[2]掉落汇总!$A$2:$A$871,K$1,[2]掉落汇总!$C$2:$C$871,$Q$2)/$Q$3)*宝箱投放计算!J27</f>
        <v>0</v>
      </c>
      <c r="L27">
        <f ca="1">(SUMIFS(OFFSET([2]掉落汇总!$C$2:$C$871,,MATCH($B27,[2]掉落汇总!$D$1:$M$1)),[2]掉落汇总!$A$2:$A$871,L$1,[2]掉落汇总!$C$2:$C$871,$Q$1)+SUMIFS(OFFSET([2]掉落汇总!$C$2:$C$871,,MATCH($B27,[2]掉落汇总!$D$1:$M$1)),[2]掉落汇总!$A$2:$A$871,L$1,[2]掉落汇总!$C$2:$C$871,$Q$2)/$Q$3)*宝箱投放计算!K27</f>
        <v>1.4485077267901381</v>
      </c>
      <c r="M27">
        <f ca="1">(SUMIFS(OFFSET([2]掉落汇总!$C$2:$C$871,,MATCH($B27,[2]掉落汇总!$D$1:$M$1)),[2]掉落汇总!$A$2:$A$871,M$1,[2]掉落汇总!$C$2:$C$871,$Q$1)+SUMIFS(OFFSET([2]掉落汇总!$C$2:$C$871,,MATCH($B27,[2]掉落汇总!$D$1:$M$1)),[2]掉落汇总!$A$2:$A$871,M$1,[2]掉落汇总!$C$2:$C$871,$Q$2)/$Q$3)*宝箱投放计算!L27</f>
        <v>1.4443151402304202</v>
      </c>
      <c r="N27">
        <f ca="1">(SUMIFS(OFFSET([2]掉落汇总!$C$2:$C$871,,MATCH($B27,[2]掉落汇总!$D$1:$M$1)),[2]掉落汇总!$A$2:$A$871,N$1,[2]掉落汇总!$C$2:$C$871,$Q$1)+SUMIFS(OFFSET([2]掉落汇总!$C$2:$C$871,,MATCH($B27,[2]掉落汇总!$D$1:$M$1)),[2]掉落汇总!$A$2:$A$871,N$1,[2]掉落汇总!$C$2:$C$871,$Q$2)/$Q$3)*宝箱投放计算!M27</f>
        <v>0.34251290877796897</v>
      </c>
      <c r="O27">
        <f ca="1">(SUMIFS(OFFSET([2]掉落汇总!$C$2:$C$871,,MATCH($B27,[2]掉落汇总!$D$1:$M$1)),[2]掉落汇总!$A$2:$A$871,O$1,[2]掉落汇总!$C$2:$C$871,$Q$1)+SUMIFS(OFFSET([2]掉落汇总!$C$2:$C$871,,MATCH($B27,[2]掉落汇总!$D$1:$M$1)),[2]掉落汇总!$A$2:$A$871,O$1,[2]掉落汇总!$C$2:$C$871,$Q$2)/$Q$3)*宝箱投放计算!N27</f>
        <v>0.72990261049962535</v>
      </c>
    </row>
    <row r="28" spans="1:15" x14ac:dyDescent="0.2">
      <c r="A28">
        <f>玩家成长时间线!A28</f>
        <v>27</v>
      </c>
      <c r="B28">
        <f>玩家成长时间线!B28</f>
        <v>7</v>
      </c>
      <c r="C28">
        <f ca="1">SUM($D$2:D28)</f>
        <v>101.44137657286532</v>
      </c>
      <c r="D28">
        <f t="shared" ca="1" si="0"/>
        <v>13.0905792011941</v>
      </c>
      <c r="E28">
        <f ca="1">(SUMIFS(OFFSET([2]掉落汇总!$C$2:$C$871,,MATCH($B28,[2]掉落汇总!$D$1:$M$1)),[2]掉落汇总!$A$2:$A$871,E$1,[2]掉落汇总!$C$2:$C$871,$Q$1)+SUMIFS(OFFSET([2]掉落汇总!$C$2:$C$871,,MATCH($B28,[2]掉落汇总!$D$1:$M$1)),[2]掉落汇总!$A$2:$A$871,E$1,[2]掉落汇总!$C$2:$C$871,$Q$2)/$Q$3)*宝箱投放计算!D28</f>
        <v>5.5289552727272726</v>
      </c>
      <c r="F28">
        <f ca="1">(SUMIFS(OFFSET([2]掉落汇总!$C$2:$C$871,,MATCH($B28,[2]掉落汇总!$D$1:$M$1)),[2]掉落汇总!$A$2:$A$871,F$1,[2]掉落汇总!$C$2:$C$871,$Q$1)+SUMIFS(OFFSET([2]掉落汇总!$C$2:$C$871,,MATCH($B28,[2]掉落汇总!$D$1:$M$1)),[2]掉落汇总!$A$2:$A$871,F$1,[2]掉落汇总!$C$2:$C$871,$Q$2)/$Q$3)*宝箱投放计算!E28</f>
        <v>3.5963855421686741</v>
      </c>
      <c r="G28">
        <f ca="1">(SUMIFS(OFFSET([2]掉落汇总!$C$2:$C$871,,MATCH($B28,[2]掉落汇总!$D$1:$M$1)),[2]掉落汇总!$A$2:$A$871,G$1,[2]掉落汇总!$C$2:$C$871,$Q$1)+SUMIFS(OFFSET([2]掉落汇总!$C$2:$C$871,,MATCH($B28,[2]掉落汇总!$D$1:$M$1)),[2]掉落汇总!$A$2:$A$871,G$1,[2]掉落汇总!$C$2:$C$871,$Q$2)/$Q$3)*宝箱投放计算!F28</f>
        <v>0</v>
      </c>
      <c r="H28">
        <f ca="1">(SUMIFS(OFFSET([2]掉落汇总!$C$2:$C$871,,MATCH($B28,[2]掉落汇总!$D$1:$M$1)),[2]掉落汇总!$A$2:$A$871,H$1,[2]掉落汇总!$C$2:$C$871,$Q$1)+SUMIFS(OFFSET([2]掉落汇总!$C$2:$C$871,,MATCH($B28,[2]掉落汇总!$D$1:$M$1)),[2]掉落汇总!$A$2:$A$871,H$1,[2]掉落汇总!$C$2:$C$871,$Q$2)/$Q$3)*宝箱投放计算!G28</f>
        <v>0</v>
      </c>
      <c r="I28">
        <f ca="1">(SUMIFS(OFFSET([2]掉落汇总!$C$2:$C$871,,MATCH($B28,[2]掉落汇总!$D$1:$M$1)),[2]掉落汇总!$A$2:$A$871,I$1,[2]掉落汇总!$C$2:$C$871,$Q$1)+SUMIFS(OFFSET([2]掉落汇总!$C$2:$C$871,,MATCH($B28,[2]掉落汇总!$D$1:$M$1)),[2]掉落汇总!$A$2:$A$871,I$1,[2]掉落汇总!$C$2:$C$871,$Q$2)/$Q$3)*宝箱投放计算!H28</f>
        <v>0</v>
      </c>
      <c r="J28">
        <f ca="1">(SUMIFS(OFFSET([2]掉落汇总!$C$2:$C$871,,MATCH($B28,[2]掉落汇总!$D$1:$M$1)),[2]掉落汇总!$A$2:$A$871,J$1,[2]掉落汇总!$C$2:$C$871,$Q$1)+SUMIFS(OFFSET([2]掉落汇总!$C$2:$C$871,,MATCH($B28,[2]掉落汇总!$D$1:$M$1)),[2]掉落汇总!$A$2:$A$871,J$1,[2]掉落汇总!$C$2:$C$871,$Q$2)/$Q$3)*宝箱投放计算!I28</f>
        <v>0</v>
      </c>
      <c r="K28">
        <f ca="1">(SUMIFS(OFFSET([2]掉落汇总!$C$2:$C$871,,MATCH($B28,[2]掉落汇总!$D$1:$M$1)),[2]掉落汇总!$A$2:$A$871,K$1,[2]掉落汇总!$C$2:$C$871,$Q$1)+SUMIFS(OFFSET([2]掉落汇总!$C$2:$C$871,,MATCH($B28,[2]掉落汇总!$D$1:$M$1)),[2]掉落汇总!$A$2:$A$871,K$1,[2]掉落汇总!$C$2:$C$871,$Q$2)/$Q$3)*宝箱投放计算!J28</f>
        <v>0</v>
      </c>
      <c r="L28">
        <f ca="1">(SUMIFS(OFFSET([2]掉落汇总!$C$2:$C$871,,MATCH($B28,[2]掉落汇总!$D$1:$M$1)),[2]掉落汇总!$A$2:$A$871,L$1,[2]掉落汇总!$C$2:$C$871,$Q$1)+SUMIFS(OFFSET([2]掉落汇总!$C$2:$C$871,,MATCH($B28,[2]掉落汇总!$D$1:$M$1)),[2]掉落汇总!$A$2:$A$871,L$1,[2]掉落汇总!$C$2:$C$871,$Q$2)/$Q$3)*宝箱投放计算!K28</f>
        <v>1.4485077267901381</v>
      </c>
      <c r="M28">
        <f ca="1">(SUMIFS(OFFSET([2]掉落汇总!$C$2:$C$871,,MATCH($B28,[2]掉落汇总!$D$1:$M$1)),[2]掉落汇总!$A$2:$A$871,M$1,[2]掉落汇总!$C$2:$C$871,$Q$1)+SUMIFS(OFFSET([2]掉落汇总!$C$2:$C$871,,MATCH($B28,[2]掉落汇总!$D$1:$M$1)),[2]掉落汇总!$A$2:$A$871,M$1,[2]掉落汇总!$C$2:$C$871,$Q$2)/$Q$3)*宝箱投放计算!L28</f>
        <v>1.4443151402304202</v>
      </c>
      <c r="N28">
        <f ca="1">(SUMIFS(OFFSET([2]掉落汇总!$C$2:$C$871,,MATCH($B28,[2]掉落汇总!$D$1:$M$1)),[2]掉落汇总!$A$2:$A$871,N$1,[2]掉落汇总!$C$2:$C$871,$Q$1)+SUMIFS(OFFSET([2]掉落汇总!$C$2:$C$871,,MATCH($B28,[2]掉落汇总!$D$1:$M$1)),[2]掉落汇总!$A$2:$A$871,N$1,[2]掉落汇总!$C$2:$C$871,$Q$2)/$Q$3)*宝箱投放计算!M28</f>
        <v>0.34251290877796897</v>
      </c>
      <c r="O28">
        <f ca="1">(SUMIFS(OFFSET([2]掉落汇总!$C$2:$C$871,,MATCH($B28,[2]掉落汇总!$D$1:$M$1)),[2]掉落汇总!$A$2:$A$871,O$1,[2]掉落汇总!$C$2:$C$871,$Q$1)+SUMIFS(OFFSET([2]掉落汇总!$C$2:$C$871,,MATCH($B28,[2]掉落汇总!$D$1:$M$1)),[2]掉落汇总!$A$2:$A$871,O$1,[2]掉落汇总!$C$2:$C$871,$Q$2)/$Q$3)*宝箱投放计算!N28</f>
        <v>0.72990261049962535</v>
      </c>
    </row>
    <row r="29" spans="1:15" x14ac:dyDescent="0.2">
      <c r="A29">
        <f>玩家成长时间线!A29</f>
        <v>28</v>
      </c>
      <c r="B29">
        <f>玩家成长时间线!B29</f>
        <v>7</v>
      </c>
      <c r="C29">
        <f ca="1">SUM($D$2:D29)</f>
        <v>111.8888739558776</v>
      </c>
      <c r="D29">
        <f t="shared" ca="1" si="0"/>
        <v>10.447497383012282</v>
      </c>
      <c r="E29">
        <f ca="1">(SUMIFS(OFFSET([2]掉落汇总!$C$2:$C$871,,MATCH($B29,[2]掉落汇总!$D$1:$M$1)),[2]掉落汇总!$A$2:$A$871,E$1,[2]掉落汇总!$C$2:$C$871,$Q$1)+SUMIFS(OFFSET([2]掉落汇总!$C$2:$C$871,,MATCH($B29,[2]掉落汇总!$D$1:$M$1)),[2]掉落汇总!$A$2:$A$871,E$1,[2]掉落汇总!$C$2:$C$871,$Q$2)/$Q$3)*宝箱投放计算!D29</f>
        <v>2.8858734545454543</v>
      </c>
      <c r="F29">
        <f ca="1">(SUMIFS(OFFSET([2]掉落汇总!$C$2:$C$871,,MATCH($B29,[2]掉落汇总!$D$1:$M$1)),[2]掉落汇总!$A$2:$A$871,F$1,[2]掉落汇总!$C$2:$C$871,$Q$1)+SUMIFS(OFFSET([2]掉落汇总!$C$2:$C$871,,MATCH($B29,[2]掉落汇总!$D$1:$M$1)),[2]掉落汇总!$A$2:$A$871,F$1,[2]掉落汇总!$C$2:$C$871,$Q$2)/$Q$3)*宝箱投放计算!E29</f>
        <v>3.5963855421686741</v>
      </c>
      <c r="G29">
        <f ca="1">(SUMIFS(OFFSET([2]掉落汇总!$C$2:$C$871,,MATCH($B29,[2]掉落汇总!$D$1:$M$1)),[2]掉落汇总!$A$2:$A$871,G$1,[2]掉落汇总!$C$2:$C$871,$Q$1)+SUMIFS(OFFSET([2]掉落汇总!$C$2:$C$871,,MATCH($B29,[2]掉落汇总!$D$1:$M$1)),[2]掉落汇总!$A$2:$A$871,G$1,[2]掉落汇总!$C$2:$C$871,$Q$2)/$Q$3)*宝箱投放计算!F29</f>
        <v>0</v>
      </c>
      <c r="H29">
        <f ca="1">(SUMIFS(OFFSET([2]掉落汇总!$C$2:$C$871,,MATCH($B29,[2]掉落汇总!$D$1:$M$1)),[2]掉落汇总!$A$2:$A$871,H$1,[2]掉落汇总!$C$2:$C$871,$Q$1)+SUMIFS(OFFSET([2]掉落汇总!$C$2:$C$871,,MATCH($B29,[2]掉落汇总!$D$1:$M$1)),[2]掉落汇总!$A$2:$A$871,H$1,[2]掉落汇总!$C$2:$C$871,$Q$2)/$Q$3)*宝箱投放计算!G29</f>
        <v>0</v>
      </c>
      <c r="I29">
        <f ca="1">(SUMIFS(OFFSET([2]掉落汇总!$C$2:$C$871,,MATCH($B29,[2]掉落汇总!$D$1:$M$1)),[2]掉落汇总!$A$2:$A$871,I$1,[2]掉落汇总!$C$2:$C$871,$Q$1)+SUMIFS(OFFSET([2]掉落汇总!$C$2:$C$871,,MATCH($B29,[2]掉落汇总!$D$1:$M$1)),[2]掉落汇总!$A$2:$A$871,I$1,[2]掉落汇总!$C$2:$C$871,$Q$2)/$Q$3)*宝箱投放计算!H29</f>
        <v>0</v>
      </c>
      <c r="J29">
        <f ca="1">(SUMIFS(OFFSET([2]掉落汇总!$C$2:$C$871,,MATCH($B29,[2]掉落汇总!$D$1:$M$1)),[2]掉落汇总!$A$2:$A$871,J$1,[2]掉落汇总!$C$2:$C$871,$Q$1)+SUMIFS(OFFSET([2]掉落汇总!$C$2:$C$871,,MATCH($B29,[2]掉落汇总!$D$1:$M$1)),[2]掉落汇总!$A$2:$A$871,J$1,[2]掉落汇总!$C$2:$C$871,$Q$2)/$Q$3)*宝箱投放计算!I29</f>
        <v>0</v>
      </c>
      <c r="K29">
        <f ca="1">(SUMIFS(OFFSET([2]掉落汇总!$C$2:$C$871,,MATCH($B29,[2]掉落汇总!$D$1:$M$1)),[2]掉落汇总!$A$2:$A$871,K$1,[2]掉落汇总!$C$2:$C$871,$Q$1)+SUMIFS(OFFSET([2]掉落汇总!$C$2:$C$871,,MATCH($B29,[2]掉落汇总!$D$1:$M$1)),[2]掉落汇总!$A$2:$A$871,K$1,[2]掉落汇总!$C$2:$C$871,$Q$2)/$Q$3)*宝箱投放计算!J29</f>
        <v>0</v>
      </c>
      <c r="L29">
        <f ca="1">(SUMIFS(OFFSET([2]掉落汇总!$C$2:$C$871,,MATCH($B29,[2]掉落汇总!$D$1:$M$1)),[2]掉落汇总!$A$2:$A$871,L$1,[2]掉落汇总!$C$2:$C$871,$Q$1)+SUMIFS(OFFSET([2]掉落汇总!$C$2:$C$871,,MATCH($B29,[2]掉落汇总!$D$1:$M$1)),[2]掉落汇总!$A$2:$A$871,L$1,[2]掉落汇总!$C$2:$C$871,$Q$2)/$Q$3)*宝箱投放计算!K29</f>
        <v>1.4485077267901381</v>
      </c>
      <c r="M29">
        <f ca="1">(SUMIFS(OFFSET([2]掉落汇总!$C$2:$C$871,,MATCH($B29,[2]掉落汇总!$D$1:$M$1)),[2]掉落汇总!$A$2:$A$871,M$1,[2]掉落汇总!$C$2:$C$871,$Q$1)+SUMIFS(OFFSET([2]掉落汇总!$C$2:$C$871,,MATCH($B29,[2]掉落汇总!$D$1:$M$1)),[2]掉落汇总!$A$2:$A$871,M$1,[2]掉落汇总!$C$2:$C$871,$Q$2)/$Q$3)*宝箱投放计算!L29</f>
        <v>1.4443151402304202</v>
      </c>
      <c r="N29">
        <f ca="1">(SUMIFS(OFFSET([2]掉落汇总!$C$2:$C$871,,MATCH($B29,[2]掉落汇总!$D$1:$M$1)),[2]掉落汇总!$A$2:$A$871,N$1,[2]掉落汇总!$C$2:$C$871,$Q$1)+SUMIFS(OFFSET([2]掉落汇总!$C$2:$C$871,,MATCH($B29,[2]掉落汇总!$D$1:$M$1)),[2]掉落汇总!$A$2:$A$871,N$1,[2]掉落汇总!$C$2:$C$871,$Q$2)/$Q$3)*宝箱投放计算!M29</f>
        <v>0.34251290877796897</v>
      </c>
      <c r="O29">
        <f ca="1">(SUMIFS(OFFSET([2]掉落汇总!$C$2:$C$871,,MATCH($B29,[2]掉落汇总!$D$1:$M$1)),[2]掉落汇总!$A$2:$A$871,O$1,[2]掉落汇总!$C$2:$C$871,$Q$1)+SUMIFS(OFFSET([2]掉落汇总!$C$2:$C$871,,MATCH($B29,[2]掉落汇总!$D$1:$M$1)),[2]掉落汇总!$A$2:$A$871,O$1,[2]掉落汇总!$C$2:$C$871,$Q$2)/$Q$3)*宝箱投放计算!N29</f>
        <v>0.72990261049962535</v>
      </c>
    </row>
    <row r="30" spans="1:15" x14ac:dyDescent="0.2">
      <c r="A30">
        <f>玩家成长时间线!A30</f>
        <v>29</v>
      </c>
      <c r="B30">
        <f>玩家成长时间线!B30</f>
        <v>7</v>
      </c>
      <c r="C30">
        <f ca="1">SUM($D$2:D30)</f>
        <v>121.97776224798079</v>
      </c>
      <c r="D30">
        <f t="shared" ca="1" si="0"/>
        <v>10.08888829210319</v>
      </c>
      <c r="E30">
        <f ca="1">(SUMIFS(OFFSET([2]掉落汇总!$C$2:$C$871,,MATCH($B30,[2]掉落汇总!$D$1:$M$1)),[2]掉落汇总!$A$2:$A$871,E$1,[2]掉落汇总!$C$2:$C$871,$Q$1)+SUMIFS(OFFSET([2]掉落汇总!$C$2:$C$871,,MATCH($B30,[2]掉落汇总!$D$1:$M$1)),[2]掉落汇总!$A$2:$A$871,E$1,[2]掉落汇总!$C$2:$C$871,$Q$2)/$Q$3)*宝箱投放计算!D30</f>
        <v>2.5272643636363634</v>
      </c>
      <c r="F30">
        <f ca="1">(SUMIFS(OFFSET([2]掉落汇总!$C$2:$C$871,,MATCH($B30,[2]掉落汇总!$D$1:$M$1)),[2]掉落汇总!$A$2:$A$871,F$1,[2]掉落汇总!$C$2:$C$871,$Q$1)+SUMIFS(OFFSET([2]掉落汇总!$C$2:$C$871,,MATCH($B30,[2]掉落汇总!$D$1:$M$1)),[2]掉落汇总!$A$2:$A$871,F$1,[2]掉落汇总!$C$2:$C$871,$Q$2)/$Q$3)*宝箱投放计算!E30</f>
        <v>3.5963855421686741</v>
      </c>
      <c r="G30">
        <f ca="1">(SUMIFS(OFFSET([2]掉落汇总!$C$2:$C$871,,MATCH($B30,[2]掉落汇总!$D$1:$M$1)),[2]掉落汇总!$A$2:$A$871,G$1,[2]掉落汇总!$C$2:$C$871,$Q$1)+SUMIFS(OFFSET([2]掉落汇总!$C$2:$C$871,,MATCH($B30,[2]掉落汇总!$D$1:$M$1)),[2]掉落汇总!$A$2:$A$871,G$1,[2]掉落汇总!$C$2:$C$871,$Q$2)/$Q$3)*宝箱投放计算!F30</f>
        <v>0</v>
      </c>
      <c r="H30">
        <f ca="1">(SUMIFS(OFFSET([2]掉落汇总!$C$2:$C$871,,MATCH($B30,[2]掉落汇总!$D$1:$M$1)),[2]掉落汇总!$A$2:$A$871,H$1,[2]掉落汇总!$C$2:$C$871,$Q$1)+SUMIFS(OFFSET([2]掉落汇总!$C$2:$C$871,,MATCH($B30,[2]掉落汇总!$D$1:$M$1)),[2]掉落汇总!$A$2:$A$871,H$1,[2]掉落汇总!$C$2:$C$871,$Q$2)/$Q$3)*宝箱投放计算!G30</f>
        <v>0</v>
      </c>
      <c r="I30">
        <f ca="1">(SUMIFS(OFFSET([2]掉落汇总!$C$2:$C$871,,MATCH($B30,[2]掉落汇总!$D$1:$M$1)),[2]掉落汇总!$A$2:$A$871,I$1,[2]掉落汇总!$C$2:$C$871,$Q$1)+SUMIFS(OFFSET([2]掉落汇总!$C$2:$C$871,,MATCH($B30,[2]掉落汇总!$D$1:$M$1)),[2]掉落汇总!$A$2:$A$871,I$1,[2]掉落汇总!$C$2:$C$871,$Q$2)/$Q$3)*宝箱投放计算!H30</f>
        <v>0</v>
      </c>
      <c r="J30">
        <f ca="1">(SUMIFS(OFFSET([2]掉落汇总!$C$2:$C$871,,MATCH($B30,[2]掉落汇总!$D$1:$M$1)),[2]掉落汇总!$A$2:$A$871,J$1,[2]掉落汇总!$C$2:$C$871,$Q$1)+SUMIFS(OFFSET([2]掉落汇总!$C$2:$C$871,,MATCH($B30,[2]掉落汇总!$D$1:$M$1)),[2]掉落汇总!$A$2:$A$871,J$1,[2]掉落汇总!$C$2:$C$871,$Q$2)/$Q$3)*宝箱投放计算!I30</f>
        <v>0</v>
      </c>
      <c r="K30">
        <f ca="1">(SUMIFS(OFFSET([2]掉落汇总!$C$2:$C$871,,MATCH($B30,[2]掉落汇总!$D$1:$M$1)),[2]掉落汇总!$A$2:$A$871,K$1,[2]掉落汇总!$C$2:$C$871,$Q$1)+SUMIFS(OFFSET([2]掉落汇总!$C$2:$C$871,,MATCH($B30,[2]掉落汇总!$D$1:$M$1)),[2]掉落汇总!$A$2:$A$871,K$1,[2]掉落汇总!$C$2:$C$871,$Q$2)/$Q$3)*宝箱投放计算!J30</f>
        <v>0</v>
      </c>
      <c r="L30">
        <f ca="1">(SUMIFS(OFFSET([2]掉落汇总!$C$2:$C$871,,MATCH($B30,[2]掉落汇总!$D$1:$M$1)),[2]掉落汇总!$A$2:$A$871,L$1,[2]掉落汇总!$C$2:$C$871,$Q$1)+SUMIFS(OFFSET([2]掉落汇总!$C$2:$C$871,,MATCH($B30,[2]掉落汇总!$D$1:$M$1)),[2]掉落汇总!$A$2:$A$871,L$1,[2]掉落汇总!$C$2:$C$871,$Q$2)/$Q$3)*宝箱投放计算!K30</f>
        <v>1.4485077267901381</v>
      </c>
      <c r="M30">
        <f ca="1">(SUMIFS(OFFSET([2]掉落汇总!$C$2:$C$871,,MATCH($B30,[2]掉落汇总!$D$1:$M$1)),[2]掉落汇总!$A$2:$A$871,M$1,[2]掉落汇总!$C$2:$C$871,$Q$1)+SUMIFS(OFFSET([2]掉落汇总!$C$2:$C$871,,MATCH($B30,[2]掉落汇总!$D$1:$M$1)),[2]掉落汇总!$A$2:$A$871,M$1,[2]掉落汇总!$C$2:$C$871,$Q$2)/$Q$3)*宝箱投放计算!L30</f>
        <v>1.4443151402304202</v>
      </c>
      <c r="N30">
        <f ca="1">(SUMIFS(OFFSET([2]掉落汇总!$C$2:$C$871,,MATCH($B30,[2]掉落汇总!$D$1:$M$1)),[2]掉落汇总!$A$2:$A$871,N$1,[2]掉落汇总!$C$2:$C$871,$Q$1)+SUMIFS(OFFSET([2]掉落汇总!$C$2:$C$871,,MATCH($B30,[2]掉落汇总!$D$1:$M$1)),[2]掉落汇总!$A$2:$A$871,N$1,[2]掉落汇总!$C$2:$C$871,$Q$2)/$Q$3)*宝箱投放计算!M30</f>
        <v>0.34251290877796897</v>
      </c>
      <c r="O30">
        <f ca="1">(SUMIFS(OFFSET([2]掉落汇总!$C$2:$C$871,,MATCH($B30,[2]掉落汇总!$D$1:$M$1)),[2]掉落汇总!$A$2:$A$871,O$1,[2]掉落汇总!$C$2:$C$871,$Q$1)+SUMIFS(OFFSET([2]掉落汇总!$C$2:$C$871,,MATCH($B30,[2]掉落汇总!$D$1:$M$1)),[2]掉落汇总!$A$2:$A$871,O$1,[2]掉落汇总!$C$2:$C$871,$Q$2)/$Q$3)*宝箱投放计算!N30</f>
        <v>0.72990261049962535</v>
      </c>
    </row>
    <row r="31" spans="1:15" x14ac:dyDescent="0.2">
      <c r="A31">
        <f>玩家成长时间线!A31</f>
        <v>30</v>
      </c>
      <c r="B31">
        <f>玩家成长时间线!B31</f>
        <v>7</v>
      </c>
      <c r="C31">
        <f ca="1">SUM($D$2:D31)</f>
        <v>134.04325321388077</v>
      </c>
      <c r="D31">
        <f t="shared" ca="1" si="0"/>
        <v>12.065490965899983</v>
      </c>
      <c r="E31">
        <f ca="1">(SUMIFS(OFFSET([2]掉落汇总!$C$2:$C$871,,MATCH($B31,[2]掉落汇总!$D$1:$M$1)),[2]掉落汇总!$A$2:$A$871,E$1,[2]掉落汇总!$C$2:$C$871,$Q$1)+SUMIFS(OFFSET([2]掉落汇总!$C$2:$C$871,,MATCH($B31,[2]掉落汇总!$D$1:$M$1)),[2]掉落汇总!$A$2:$A$871,E$1,[2]掉落汇总!$C$2:$C$871,$Q$2)/$Q$3)*宝箱投放计算!D31</f>
        <v>2.6069552727272729</v>
      </c>
      <c r="F31">
        <f ca="1">(SUMIFS(OFFSET([2]掉落汇总!$C$2:$C$871,,MATCH($B31,[2]掉落汇总!$D$1:$M$1)),[2]掉落汇总!$A$2:$A$871,F$1,[2]掉落汇总!$C$2:$C$871,$Q$1)+SUMIFS(OFFSET([2]掉落汇总!$C$2:$C$871,,MATCH($B31,[2]掉落汇总!$D$1:$M$1)),[2]掉落汇总!$A$2:$A$871,F$1,[2]掉落汇总!$C$2:$C$871,$Q$2)/$Q$3)*宝箱投放计算!E31</f>
        <v>3.5963855421686741</v>
      </c>
      <c r="G31">
        <f ca="1">(SUMIFS(OFFSET([2]掉落汇总!$C$2:$C$871,,MATCH($B31,[2]掉落汇总!$D$1:$M$1)),[2]掉落汇总!$A$2:$A$871,G$1,[2]掉落汇总!$C$2:$C$871,$Q$1)+SUMIFS(OFFSET([2]掉落汇总!$C$2:$C$871,,MATCH($B31,[2]掉落汇总!$D$1:$M$1)),[2]掉落汇总!$A$2:$A$871,G$1,[2]掉落汇总!$C$2:$C$871,$Q$2)/$Q$3)*宝箱投放计算!F31</f>
        <v>0</v>
      </c>
      <c r="H31">
        <f ca="1">(SUMIFS(OFFSET([2]掉落汇总!$C$2:$C$871,,MATCH($B31,[2]掉落汇总!$D$1:$M$1)),[2]掉落汇总!$A$2:$A$871,H$1,[2]掉落汇总!$C$2:$C$871,$Q$1)+SUMIFS(OFFSET([2]掉落汇总!$C$2:$C$871,,MATCH($B31,[2]掉落汇总!$D$1:$M$1)),[2]掉落汇总!$A$2:$A$871,H$1,[2]掉落汇总!$C$2:$C$871,$Q$2)/$Q$3)*宝箱投放计算!G31</f>
        <v>0</v>
      </c>
      <c r="I31">
        <f ca="1">(SUMIFS(OFFSET([2]掉落汇总!$C$2:$C$871,,MATCH($B31,[2]掉落汇总!$D$1:$M$1)),[2]掉落汇总!$A$2:$A$871,I$1,[2]掉落汇总!$C$2:$C$871,$Q$1)+SUMIFS(OFFSET([2]掉落汇总!$C$2:$C$871,,MATCH($B31,[2]掉落汇总!$D$1:$M$1)),[2]掉落汇总!$A$2:$A$871,I$1,[2]掉落汇总!$C$2:$C$871,$Q$2)/$Q$3)*宝箱投放计算!H31</f>
        <v>0</v>
      </c>
      <c r="J31">
        <f ca="1">(SUMIFS(OFFSET([2]掉落汇总!$C$2:$C$871,,MATCH($B31,[2]掉落汇总!$D$1:$M$1)),[2]掉落汇总!$A$2:$A$871,J$1,[2]掉落汇总!$C$2:$C$871,$Q$1)+SUMIFS(OFFSET([2]掉落汇总!$C$2:$C$871,,MATCH($B31,[2]掉落汇总!$D$1:$M$1)),[2]掉落汇总!$A$2:$A$871,J$1,[2]掉落汇总!$C$2:$C$871,$Q$2)/$Q$3)*宝箱投放计算!I31</f>
        <v>1.8969117647058824</v>
      </c>
      <c r="K31">
        <f ca="1">(SUMIFS(OFFSET([2]掉落汇总!$C$2:$C$871,,MATCH($B31,[2]掉落汇总!$D$1:$M$1)),[2]掉落汇总!$A$2:$A$871,K$1,[2]掉落汇总!$C$2:$C$871,$Q$1)+SUMIFS(OFFSET([2]掉落汇总!$C$2:$C$871,,MATCH($B31,[2]掉落汇总!$D$1:$M$1)),[2]掉落汇总!$A$2:$A$871,K$1,[2]掉落汇总!$C$2:$C$871,$Q$2)/$Q$3)*宝箱投放计算!J31</f>
        <v>0</v>
      </c>
      <c r="L31">
        <f ca="1">(SUMIFS(OFFSET([2]掉落汇总!$C$2:$C$871,,MATCH($B31,[2]掉落汇总!$D$1:$M$1)),[2]掉落汇总!$A$2:$A$871,L$1,[2]掉落汇总!$C$2:$C$871,$Q$1)+SUMIFS(OFFSET([2]掉落汇总!$C$2:$C$871,,MATCH($B31,[2]掉落汇总!$D$1:$M$1)),[2]掉落汇总!$A$2:$A$871,L$1,[2]掉落汇总!$C$2:$C$871,$Q$2)/$Q$3)*宝箱投放计算!K31</f>
        <v>1.4485077267901381</v>
      </c>
      <c r="M31">
        <f ca="1">(SUMIFS(OFFSET([2]掉落汇总!$C$2:$C$871,,MATCH($B31,[2]掉落汇总!$D$1:$M$1)),[2]掉落汇总!$A$2:$A$871,M$1,[2]掉落汇总!$C$2:$C$871,$Q$1)+SUMIFS(OFFSET([2]掉落汇总!$C$2:$C$871,,MATCH($B31,[2]掉落汇总!$D$1:$M$1)),[2]掉落汇总!$A$2:$A$871,M$1,[2]掉落汇总!$C$2:$C$871,$Q$2)/$Q$3)*宝箱投放计算!L31</f>
        <v>1.4443151402304202</v>
      </c>
      <c r="N31">
        <f ca="1">(SUMIFS(OFFSET([2]掉落汇总!$C$2:$C$871,,MATCH($B31,[2]掉落汇总!$D$1:$M$1)),[2]掉落汇总!$A$2:$A$871,N$1,[2]掉落汇总!$C$2:$C$871,$Q$1)+SUMIFS(OFFSET([2]掉落汇总!$C$2:$C$871,,MATCH($B31,[2]掉落汇总!$D$1:$M$1)),[2]掉落汇总!$A$2:$A$871,N$1,[2]掉落汇总!$C$2:$C$871,$Q$2)/$Q$3)*宝箱投放计算!M31</f>
        <v>0.34251290877796897</v>
      </c>
      <c r="O31">
        <f ca="1">(SUMIFS(OFFSET([2]掉落汇总!$C$2:$C$871,,MATCH($B31,[2]掉落汇总!$D$1:$M$1)),[2]掉落汇总!$A$2:$A$871,O$1,[2]掉落汇总!$C$2:$C$871,$Q$1)+SUMIFS(OFFSET([2]掉落汇总!$C$2:$C$871,,MATCH($B31,[2]掉落汇总!$D$1:$M$1)),[2]掉落汇总!$A$2:$A$871,O$1,[2]掉落汇总!$C$2:$C$871,$Q$2)/$Q$3)*宝箱投放计算!N31</f>
        <v>0.72990261049962535</v>
      </c>
    </row>
    <row r="32" spans="1:15" x14ac:dyDescent="0.2">
      <c r="A32">
        <f>玩家成长时间线!A32</f>
        <v>31</v>
      </c>
      <c r="B32">
        <f>玩家成长时间线!B32</f>
        <v>8</v>
      </c>
      <c r="C32">
        <f ca="1">SUM($D$2:D32)</f>
        <v>148.78464762500704</v>
      </c>
      <c r="D32">
        <f t="shared" ca="1" si="0"/>
        <v>14.741394411126276</v>
      </c>
      <c r="E32">
        <f ca="1">(SUMIFS(OFFSET([2]掉落汇总!$C$2:$C$871,,MATCH($B32,[2]掉落汇总!$D$1:$M$1)),[2]掉落汇总!$A$2:$A$871,E$1,[2]掉落汇总!$C$2:$C$871,$Q$1)+SUMIFS(OFFSET([2]掉落汇总!$C$2:$C$871,,MATCH($B32,[2]掉落汇总!$D$1:$M$1)),[2]掉落汇总!$A$2:$A$871,E$1,[2]掉落汇总!$C$2:$C$871,$Q$2)/$Q$3)*宝箱投放计算!D32</f>
        <v>3.1928469230769236</v>
      </c>
      <c r="F32">
        <f ca="1">(SUMIFS(OFFSET([2]掉落汇总!$C$2:$C$871,,MATCH($B32,[2]掉落汇总!$D$1:$M$1)),[2]掉落汇总!$A$2:$A$871,F$1,[2]掉落汇总!$C$2:$C$871,$Q$1)+SUMIFS(OFFSET([2]掉落汇总!$C$2:$C$871,,MATCH($B32,[2]掉落汇总!$D$1:$M$1)),[2]掉落汇总!$A$2:$A$871,F$1,[2]掉落汇总!$C$2:$C$871,$Q$2)/$Q$3)*宝箱投放计算!E32</f>
        <v>4.3156626506024089</v>
      </c>
      <c r="G32">
        <f ca="1">(SUMIFS(OFFSET([2]掉落汇总!$C$2:$C$871,,MATCH($B32,[2]掉落汇总!$D$1:$M$1)),[2]掉落汇总!$A$2:$A$871,G$1,[2]掉落汇总!$C$2:$C$871,$Q$1)+SUMIFS(OFFSET([2]掉落汇总!$C$2:$C$871,,MATCH($B32,[2]掉落汇总!$D$1:$M$1)),[2]掉落汇总!$A$2:$A$871,G$1,[2]掉落汇总!$C$2:$C$871,$Q$2)/$Q$3)*宝箱投放计算!F32</f>
        <v>0.84751284300213015</v>
      </c>
      <c r="H32">
        <f ca="1">(SUMIFS(OFFSET([2]掉落汇总!$C$2:$C$871,,MATCH($B32,[2]掉落汇总!$D$1:$M$1)),[2]掉落汇总!$A$2:$A$871,H$1,[2]掉落汇总!$C$2:$C$871,$Q$1)+SUMIFS(OFFSET([2]掉落汇总!$C$2:$C$871,,MATCH($B32,[2]掉落汇总!$D$1:$M$1)),[2]掉落汇总!$A$2:$A$871,H$1,[2]掉落汇总!$C$2:$C$871,$Q$2)/$Q$3)*宝箱投放计算!G32</f>
        <v>0</v>
      </c>
      <c r="I32">
        <f ca="1">(SUMIFS(OFFSET([2]掉落汇总!$C$2:$C$871,,MATCH($B32,[2]掉落汇总!$D$1:$M$1)),[2]掉落汇总!$A$2:$A$871,I$1,[2]掉落汇总!$C$2:$C$871,$Q$1)+SUMIFS(OFFSET([2]掉落汇总!$C$2:$C$871,,MATCH($B32,[2]掉落汇总!$D$1:$M$1)),[2]掉落汇总!$A$2:$A$871,I$1,[2]掉落汇总!$C$2:$C$871,$Q$2)/$Q$3)*宝箱投放计算!H32</f>
        <v>0</v>
      </c>
      <c r="J32">
        <f ca="1">(SUMIFS(OFFSET([2]掉落汇总!$C$2:$C$871,,MATCH($B32,[2]掉落汇总!$D$1:$M$1)),[2]掉落汇总!$A$2:$A$871,J$1,[2]掉落汇总!$C$2:$C$871,$Q$1)+SUMIFS(OFFSET([2]掉落汇总!$C$2:$C$871,,MATCH($B32,[2]掉落汇总!$D$1:$M$1)),[2]掉落汇总!$A$2:$A$871,J$1,[2]掉落汇总!$C$2:$C$871,$Q$2)/$Q$3)*宝箱投放计算!I32</f>
        <v>2.4150735294117647</v>
      </c>
      <c r="K32">
        <f ca="1">(SUMIFS(OFFSET([2]掉落汇总!$C$2:$C$871,,MATCH($B32,[2]掉落汇总!$D$1:$M$1)),[2]掉落汇总!$A$2:$A$871,K$1,[2]掉落汇总!$C$2:$C$871,$Q$1)+SUMIFS(OFFSET([2]掉落汇总!$C$2:$C$871,,MATCH($B32,[2]掉落汇总!$D$1:$M$1)),[2]掉落汇总!$A$2:$A$871,K$1,[2]掉落汇总!$C$2:$C$871,$Q$2)/$Q$3)*宝箱投放计算!J32</f>
        <v>0</v>
      </c>
      <c r="L32">
        <f ca="1">(SUMIFS(OFFSET([2]掉落汇总!$C$2:$C$871,,MATCH($B32,[2]掉落汇总!$D$1:$M$1)),[2]掉落汇总!$A$2:$A$871,L$1,[2]掉落汇总!$C$2:$C$871,$Q$1)+SUMIFS(OFFSET([2]掉落汇总!$C$2:$C$871,,MATCH($B32,[2]掉落汇总!$D$1:$M$1)),[2]掉落汇总!$A$2:$A$871,L$1,[2]掉落汇总!$C$2:$C$871,$Q$2)/$Q$3)*宝箱投放计算!K32</f>
        <v>1.4485077267901381</v>
      </c>
      <c r="M32">
        <f ca="1">(SUMIFS(OFFSET([2]掉落汇总!$C$2:$C$871,,MATCH($B32,[2]掉落汇总!$D$1:$M$1)),[2]掉落汇总!$A$2:$A$871,M$1,[2]掉落汇总!$C$2:$C$871,$Q$1)+SUMIFS(OFFSET([2]掉落汇总!$C$2:$C$871,,MATCH($B32,[2]掉落汇总!$D$1:$M$1)),[2]掉落汇总!$A$2:$A$871,M$1,[2]掉落汇总!$C$2:$C$871,$Q$2)/$Q$3)*宝箱投放计算!L32</f>
        <v>1.449375218965316</v>
      </c>
      <c r="N32">
        <f ca="1">(SUMIFS(OFFSET([2]掉落汇总!$C$2:$C$871,,MATCH($B32,[2]掉落汇总!$D$1:$M$1)),[2]掉落汇总!$A$2:$A$871,N$1,[2]掉落汇总!$C$2:$C$871,$Q$1)+SUMIFS(OFFSET([2]掉落汇总!$C$2:$C$871,,MATCH($B32,[2]掉落汇总!$D$1:$M$1)),[2]掉落汇总!$A$2:$A$871,N$1,[2]掉落汇总!$C$2:$C$871,$Q$2)/$Q$3)*宝箱投放计算!M32</f>
        <v>0.34251290877796897</v>
      </c>
      <c r="O32">
        <f ca="1">(SUMIFS(OFFSET([2]掉落汇总!$C$2:$C$871,,MATCH($B32,[2]掉落汇总!$D$1:$M$1)),[2]掉落汇总!$A$2:$A$871,O$1,[2]掉落汇总!$C$2:$C$871,$Q$1)+SUMIFS(OFFSET([2]掉落汇总!$C$2:$C$871,,MATCH($B32,[2]掉落汇总!$D$1:$M$1)),[2]掉落汇总!$A$2:$A$871,O$1,[2]掉落汇总!$C$2:$C$871,$Q$2)/$Q$3)*宝箱投放计算!N32</f>
        <v>0.72990261049962535</v>
      </c>
    </row>
    <row r="33" spans="1:15" x14ac:dyDescent="0.2">
      <c r="A33">
        <f>玩家成长时间线!A33</f>
        <v>32</v>
      </c>
      <c r="B33">
        <f>玩家成长时间线!B33</f>
        <v>8</v>
      </c>
      <c r="C33">
        <f ca="1">SUM($D$2:D33)</f>
        <v>160.27750374064249</v>
      </c>
      <c r="D33">
        <f t="shared" ca="1" si="0"/>
        <v>11.492856115635458</v>
      </c>
      <c r="E33">
        <f ca="1">(SUMIFS(OFFSET([2]掉落汇总!$C$2:$C$871,,MATCH($B33,[2]掉落汇总!$D$1:$M$1)),[2]掉落汇总!$A$2:$A$871,E$1,[2]掉落汇总!$C$2:$C$871,$Q$1)+SUMIFS(OFFSET([2]掉落汇总!$C$2:$C$871,,MATCH($B33,[2]掉落汇总!$D$1:$M$1)),[2]掉落汇总!$A$2:$A$871,E$1,[2]掉落汇总!$C$2:$C$871,$Q$2)/$Q$3)*宝箱投放计算!D33</f>
        <v>3.2068950000000003</v>
      </c>
      <c r="F33">
        <f ca="1">(SUMIFS(OFFSET([2]掉落汇总!$C$2:$C$871,,MATCH($B33,[2]掉落汇总!$D$1:$M$1)),[2]掉落汇总!$A$2:$A$871,F$1,[2]掉落汇总!$C$2:$C$871,$Q$1)+SUMIFS(OFFSET([2]掉落汇总!$C$2:$C$871,,MATCH($B33,[2]掉落汇总!$D$1:$M$1)),[2]掉落汇总!$A$2:$A$871,F$1,[2]掉落汇总!$C$2:$C$871,$Q$2)/$Q$3)*宝箱投放计算!E33</f>
        <v>4.3156626506024089</v>
      </c>
      <c r="G33">
        <f ca="1">(SUMIFS(OFFSET([2]掉落汇总!$C$2:$C$871,,MATCH($B33,[2]掉落汇总!$D$1:$M$1)),[2]掉落汇总!$A$2:$A$871,G$1,[2]掉落汇总!$C$2:$C$871,$Q$1)+SUMIFS(OFFSET([2]掉落汇总!$C$2:$C$871,,MATCH($B33,[2]掉落汇总!$D$1:$M$1)),[2]掉落汇总!$A$2:$A$871,G$1,[2]掉落汇总!$C$2:$C$871,$Q$2)/$Q$3)*宝箱投放计算!F33</f>
        <v>0</v>
      </c>
      <c r="H33">
        <f ca="1">(SUMIFS(OFFSET([2]掉落汇总!$C$2:$C$871,,MATCH($B33,[2]掉落汇总!$D$1:$M$1)),[2]掉落汇总!$A$2:$A$871,H$1,[2]掉落汇总!$C$2:$C$871,$Q$1)+SUMIFS(OFFSET([2]掉落汇总!$C$2:$C$871,,MATCH($B33,[2]掉落汇总!$D$1:$M$1)),[2]掉落汇总!$A$2:$A$871,H$1,[2]掉落汇总!$C$2:$C$871,$Q$2)/$Q$3)*宝箱投放计算!G33</f>
        <v>0</v>
      </c>
      <c r="I33">
        <f ca="1">(SUMIFS(OFFSET([2]掉落汇总!$C$2:$C$871,,MATCH($B33,[2]掉落汇总!$D$1:$M$1)),[2]掉落汇总!$A$2:$A$871,I$1,[2]掉落汇总!$C$2:$C$871,$Q$1)+SUMIFS(OFFSET([2]掉落汇总!$C$2:$C$871,,MATCH($B33,[2]掉落汇总!$D$1:$M$1)),[2]掉落汇总!$A$2:$A$871,I$1,[2]掉落汇总!$C$2:$C$871,$Q$2)/$Q$3)*宝箱投放计算!H33</f>
        <v>0</v>
      </c>
      <c r="J33">
        <f ca="1">(SUMIFS(OFFSET([2]掉落汇总!$C$2:$C$871,,MATCH($B33,[2]掉落汇总!$D$1:$M$1)),[2]掉落汇总!$A$2:$A$871,J$1,[2]掉落汇总!$C$2:$C$871,$Q$1)+SUMIFS(OFFSET([2]掉落汇总!$C$2:$C$871,,MATCH($B33,[2]掉落汇总!$D$1:$M$1)),[2]掉落汇总!$A$2:$A$871,J$1,[2]掉落汇总!$C$2:$C$871,$Q$2)/$Q$3)*宝箱投放计算!I33</f>
        <v>0</v>
      </c>
      <c r="K33">
        <f ca="1">(SUMIFS(OFFSET([2]掉落汇总!$C$2:$C$871,,MATCH($B33,[2]掉落汇总!$D$1:$M$1)),[2]掉落汇总!$A$2:$A$871,K$1,[2]掉落汇总!$C$2:$C$871,$Q$1)+SUMIFS(OFFSET([2]掉落汇总!$C$2:$C$871,,MATCH($B33,[2]掉落汇总!$D$1:$M$1)),[2]掉落汇总!$A$2:$A$871,K$1,[2]掉落汇总!$C$2:$C$871,$Q$2)/$Q$3)*宝箱投放计算!J33</f>
        <v>0</v>
      </c>
      <c r="L33">
        <f ca="1">(SUMIFS(OFFSET([2]掉落汇总!$C$2:$C$871,,MATCH($B33,[2]掉落汇总!$D$1:$M$1)),[2]掉落汇总!$A$2:$A$871,L$1,[2]掉落汇总!$C$2:$C$871,$Q$1)+SUMIFS(OFFSET([2]掉落汇总!$C$2:$C$871,,MATCH($B33,[2]掉落汇总!$D$1:$M$1)),[2]掉落汇总!$A$2:$A$871,L$1,[2]掉落汇总!$C$2:$C$871,$Q$2)/$Q$3)*宝箱投放计算!K33</f>
        <v>1.4485077267901381</v>
      </c>
      <c r="M33">
        <f ca="1">(SUMIFS(OFFSET([2]掉落汇总!$C$2:$C$871,,MATCH($B33,[2]掉落汇总!$D$1:$M$1)),[2]掉落汇总!$A$2:$A$871,M$1,[2]掉落汇总!$C$2:$C$871,$Q$1)+SUMIFS(OFFSET([2]掉落汇总!$C$2:$C$871,,MATCH($B33,[2]掉落汇总!$D$1:$M$1)),[2]掉落汇总!$A$2:$A$871,M$1,[2]掉落汇总!$C$2:$C$871,$Q$2)/$Q$3)*宝箱投放计算!L33</f>
        <v>1.449375218965316</v>
      </c>
      <c r="N33">
        <f ca="1">(SUMIFS(OFFSET([2]掉落汇总!$C$2:$C$871,,MATCH($B33,[2]掉落汇总!$D$1:$M$1)),[2]掉落汇总!$A$2:$A$871,N$1,[2]掉落汇总!$C$2:$C$871,$Q$1)+SUMIFS(OFFSET([2]掉落汇总!$C$2:$C$871,,MATCH($B33,[2]掉落汇总!$D$1:$M$1)),[2]掉落汇总!$A$2:$A$871,N$1,[2]掉落汇总!$C$2:$C$871,$Q$2)/$Q$3)*宝箱投放计算!M33</f>
        <v>0.34251290877796897</v>
      </c>
      <c r="O33">
        <f ca="1">(SUMIFS(OFFSET([2]掉落汇总!$C$2:$C$871,,MATCH($B33,[2]掉落汇总!$D$1:$M$1)),[2]掉落汇总!$A$2:$A$871,O$1,[2]掉落汇总!$C$2:$C$871,$Q$1)+SUMIFS(OFFSET([2]掉落汇总!$C$2:$C$871,,MATCH($B33,[2]掉落汇总!$D$1:$M$1)),[2]掉落汇总!$A$2:$A$871,O$1,[2]掉落汇总!$C$2:$C$871,$Q$2)/$Q$3)*宝箱投放计算!N33</f>
        <v>0.72990261049962535</v>
      </c>
    </row>
    <row r="34" spans="1:15" x14ac:dyDescent="0.2">
      <c r="A34">
        <f>玩家成长时间线!A34</f>
        <v>33</v>
      </c>
      <c r="B34">
        <f>玩家成长时间线!B34</f>
        <v>8</v>
      </c>
      <c r="C34">
        <f ca="1">SUM($D$2:D34)</f>
        <v>171.92488870243179</v>
      </c>
      <c r="D34">
        <f t="shared" ca="1" si="0"/>
        <v>11.647384961789303</v>
      </c>
      <c r="E34">
        <f ca="1">(SUMIFS(OFFSET([2]掉落汇总!$C$2:$C$871,,MATCH($B34,[2]掉落汇总!$D$1:$M$1)),[2]掉落汇总!$A$2:$A$871,E$1,[2]掉落汇总!$C$2:$C$871,$Q$1)+SUMIFS(OFFSET([2]掉落汇总!$C$2:$C$871,,MATCH($B34,[2]掉落汇总!$D$1:$M$1)),[2]掉落汇总!$A$2:$A$871,E$1,[2]掉落汇总!$C$2:$C$871,$Q$2)/$Q$3)*宝箱投放计算!D34</f>
        <v>3.3614238461538464</v>
      </c>
      <c r="F34">
        <f ca="1">(SUMIFS(OFFSET([2]掉落汇总!$C$2:$C$871,,MATCH($B34,[2]掉落汇总!$D$1:$M$1)),[2]掉落汇总!$A$2:$A$871,F$1,[2]掉落汇总!$C$2:$C$871,$Q$1)+SUMIFS(OFFSET([2]掉落汇总!$C$2:$C$871,,MATCH($B34,[2]掉落汇总!$D$1:$M$1)),[2]掉落汇总!$A$2:$A$871,F$1,[2]掉落汇总!$C$2:$C$871,$Q$2)/$Q$3)*宝箱投放计算!E34</f>
        <v>4.3156626506024089</v>
      </c>
      <c r="G34">
        <f ca="1">(SUMIFS(OFFSET([2]掉落汇总!$C$2:$C$871,,MATCH($B34,[2]掉落汇总!$D$1:$M$1)),[2]掉落汇总!$A$2:$A$871,G$1,[2]掉落汇总!$C$2:$C$871,$Q$1)+SUMIFS(OFFSET([2]掉落汇总!$C$2:$C$871,,MATCH($B34,[2]掉落汇总!$D$1:$M$1)),[2]掉落汇总!$A$2:$A$871,G$1,[2]掉落汇总!$C$2:$C$871,$Q$2)/$Q$3)*宝箱投放计算!F34</f>
        <v>0</v>
      </c>
      <c r="H34">
        <f ca="1">(SUMIFS(OFFSET([2]掉落汇总!$C$2:$C$871,,MATCH($B34,[2]掉落汇总!$D$1:$M$1)),[2]掉落汇总!$A$2:$A$871,H$1,[2]掉落汇总!$C$2:$C$871,$Q$1)+SUMIFS(OFFSET([2]掉落汇总!$C$2:$C$871,,MATCH($B34,[2]掉落汇总!$D$1:$M$1)),[2]掉落汇总!$A$2:$A$871,H$1,[2]掉落汇总!$C$2:$C$871,$Q$2)/$Q$3)*宝箱投放计算!G34</f>
        <v>0</v>
      </c>
      <c r="I34">
        <f ca="1">(SUMIFS(OFFSET([2]掉落汇总!$C$2:$C$871,,MATCH($B34,[2]掉落汇总!$D$1:$M$1)),[2]掉落汇总!$A$2:$A$871,I$1,[2]掉落汇总!$C$2:$C$871,$Q$1)+SUMIFS(OFFSET([2]掉落汇总!$C$2:$C$871,,MATCH($B34,[2]掉落汇总!$D$1:$M$1)),[2]掉落汇总!$A$2:$A$871,I$1,[2]掉落汇总!$C$2:$C$871,$Q$2)/$Q$3)*宝箱投放计算!H34</f>
        <v>0</v>
      </c>
      <c r="J34">
        <f ca="1">(SUMIFS(OFFSET([2]掉落汇总!$C$2:$C$871,,MATCH($B34,[2]掉落汇总!$D$1:$M$1)),[2]掉落汇总!$A$2:$A$871,J$1,[2]掉落汇总!$C$2:$C$871,$Q$1)+SUMIFS(OFFSET([2]掉落汇总!$C$2:$C$871,,MATCH($B34,[2]掉落汇总!$D$1:$M$1)),[2]掉落汇总!$A$2:$A$871,J$1,[2]掉落汇总!$C$2:$C$871,$Q$2)/$Q$3)*宝箱投放计算!I34</f>
        <v>0</v>
      </c>
      <c r="K34">
        <f ca="1">(SUMIFS(OFFSET([2]掉落汇总!$C$2:$C$871,,MATCH($B34,[2]掉落汇总!$D$1:$M$1)),[2]掉落汇总!$A$2:$A$871,K$1,[2]掉落汇总!$C$2:$C$871,$Q$1)+SUMIFS(OFFSET([2]掉落汇总!$C$2:$C$871,,MATCH($B34,[2]掉落汇总!$D$1:$M$1)),[2]掉落汇总!$A$2:$A$871,K$1,[2]掉落汇总!$C$2:$C$871,$Q$2)/$Q$3)*宝箱投放计算!J34</f>
        <v>0</v>
      </c>
      <c r="L34">
        <f ca="1">(SUMIFS(OFFSET([2]掉落汇总!$C$2:$C$871,,MATCH($B34,[2]掉落汇总!$D$1:$M$1)),[2]掉落汇总!$A$2:$A$871,L$1,[2]掉落汇总!$C$2:$C$871,$Q$1)+SUMIFS(OFFSET([2]掉落汇总!$C$2:$C$871,,MATCH($B34,[2]掉落汇总!$D$1:$M$1)),[2]掉落汇总!$A$2:$A$871,L$1,[2]掉落汇总!$C$2:$C$871,$Q$2)/$Q$3)*宝箱投放计算!K34</f>
        <v>1.4485077267901381</v>
      </c>
      <c r="M34">
        <f ca="1">(SUMIFS(OFFSET([2]掉落汇总!$C$2:$C$871,,MATCH($B34,[2]掉落汇总!$D$1:$M$1)),[2]掉落汇总!$A$2:$A$871,M$1,[2]掉落汇总!$C$2:$C$871,$Q$1)+SUMIFS(OFFSET([2]掉落汇总!$C$2:$C$871,,MATCH($B34,[2]掉落汇总!$D$1:$M$1)),[2]掉落汇总!$A$2:$A$871,M$1,[2]掉落汇总!$C$2:$C$871,$Q$2)/$Q$3)*宝箱投放计算!L34</f>
        <v>1.449375218965316</v>
      </c>
      <c r="N34">
        <f ca="1">(SUMIFS(OFFSET([2]掉落汇总!$C$2:$C$871,,MATCH($B34,[2]掉落汇总!$D$1:$M$1)),[2]掉落汇总!$A$2:$A$871,N$1,[2]掉落汇总!$C$2:$C$871,$Q$1)+SUMIFS(OFFSET([2]掉落汇总!$C$2:$C$871,,MATCH($B34,[2]掉落汇总!$D$1:$M$1)),[2]掉落汇总!$A$2:$A$871,N$1,[2]掉落汇总!$C$2:$C$871,$Q$2)/$Q$3)*宝箱投放计算!M34</f>
        <v>0.34251290877796897</v>
      </c>
      <c r="O34">
        <f ca="1">(SUMIFS(OFFSET([2]掉落汇总!$C$2:$C$871,,MATCH($B34,[2]掉落汇总!$D$1:$M$1)),[2]掉落汇总!$A$2:$A$871,O$1,[2]掉落汇总!$C$2:$C$871,$Q$1)+SUMIFS(OFFSET([2]掉落汇总!$C$2:$C$871,,MATCH($B34,[2]掉落汇总!$D$1:$M$1)),[2]掉落汇总!$A$2:$A$871,O$1,[2]掉落汇总!$C$2:$C$871,$Q$2)/$Q$3)*宝箱投放计算!N34</f>
        <v>0.72990261049962535</v>
      </c>
    </row>
    <row r="35" spans="1:15" x14ac:dyDescent="0.2">
      <c r="A35">
        <f>玩家成长时间线!A35</f>
        <v>34</v>
      </c>
      <c r="B35">
        <f>玩家成长时间线!B35</f>
        <v>8</v>
      </c>
      <c r="C35">
        <f ca="1">SUM($D$2:D35)</f>
        <v>183.44584097191341</v>
      </c>
      <c r="D35">
        <f t="shared" ca="1" si="0"/>
        <v>11.520952269481612</v>
      </c>
      <c r="E35">
        <f ca="1">(SUMIFS(OFFSET([2]掉落汇总!$C$2:$C$871,,MATCH($B35,[2]掉落汇总!$D$1:$M$1)),[2]掉落汇总!$A$2:$A$871,E$1,[2]掉落汇总!$C$2:$C$871,$Q$1)+SUMIFS(OFFSET([2]掉落汇总!$C$2:$C$871,,MATCH($B35,[2]掉落汇总!$D$1:$M$1)),[2]掉落汇总!$A$2:$A$871,E$1,[2]掉落汇总!$C$2:$C$871,$Q$2)/$Q$3)*宝箱投放计算!D35</f>
        <v>3.234991153846154</v>
      </c>
      <c r="F35">
        <f ca="1">(SUMIFS(OFFSET([2]掉落汇总!$C$2:$C$871,,MATCH($B35,[2]掉落汇总!$D$1:$M$1)),[2]掉落汇总!$A$2:$A$871,F$1,[2]掉落汇总!$C$2:$C$871,$Q$1)+SUMIFS(OFFSET([2]掉落汇总!$C$2:$C$871,,MATCH($B35,[2]掉落汇总!$D$1:$M$1)),[2]掉落汇总!$A$2:$A$871,F$1,[2]掉落汇总!$C$2:$C$871,$Q$2)/$Q$3)*宝箱投放计算!E35</f>
        <v>4.3156626506024089</v>
      </c>
      <c r="G35">
        <f ca="1">(SUMIFS(OFFSET([2]掉落汇总!$C$2:$C$871,,MATCH($B35,[2]掉落汇总!$D$1:$M$1)),[2]掉落汇总!$A$2:$A$871,G$1,[2]掉落汇总!$C$2:$C$871,$Q$1)+SUMIFS(OFFSET([2]掉落汇总!$C$2:$C$871,,MATCH($B35,[2]掉落汇总!$D$1:$M$1)),[2]掉落汇总!$A$2:$A$871,G$1,[2]掉落汇总!$C$2:$C$871,$Q$2)/$Q$3)*宝箱投放计算!F35</f>
        <v>0</v>
      </c>
      <c r="H35">
        <f ca="1">(SUMIFS(OFFSET([2]掉落汇总!$C$2:$C$871,,MATCH($B35,[2]掉落汇总!$D$1:$M$1)),[2]掉落汇总!$A$2:$A$871,H$1,[2]掉落汇总!$C$2:$C$871,$Q$1)+SUMIFS(OFFSET([2]掉落汇总!$C$2:$C$871,,MATCH($B35,[2]掉落汇总!$D$1:$M$1)),[2]掉落汇总!$A$2:$A$871,H$1,[2]掉落汇总!$C$2:$C$871,$Q$2)/$Q$3)*宝箱投放计算!G35</f>
        <v>0</v>
      </c>
      <c r="I35">
        <f ca="1">(SUMIFS(OFFSET([2]掉落汇总!$C$2:$C$871,,MATCH($B35,[2]掉落汇总!$D$1:$M$1)),[2]掉落汇总!$A$2:$A$871,I$1,[2]掉落汇总!$C$2:$C$871,$Q$1)+SUMIFS(OFFSET([2]掉落汇总!$C$2:$C$871,,MATCH($B35,[2]掉落汇总!$D$1:$M$1)),[2]掉落汇总!$A$2:$A$871,I$1,[2]掉落汇总!$C$2:$C$871,$Q$2)/$Q$3)*宝箱投放计算!H35</f>
        <v>0</v>
      </c>
      <c r="J35">
        <f ca="1">(SUMIFS(OFFSET([2]掉落汇总!$C$2:$C$871,,MATCH($B35,[2]掉落汇总!$D$1:$M$1)),[2]掉落汇总!$A$2:$A$871,J$1,[2]掉落汇总!$C$2:$C$871,$Q$1)+SUMIFS(OFFSET([2]掉落汇总!$C$2:$C$871,,MATCH($B35,[2]掉落汇总!$D$1:$M$1)),[2]掉落汇总!$A$2:$A$871,J$1,[2]掉落汇总!$C$2:$C$871,$Q$2)/$Q$3)*宝箱投放计算!I35</f>
        <v>0</v>
      </c>
      <c r="K35">
        <f ca="1">(SUMIFS(OFFSET([2]掉落汇总!$C$2:$C$871,,MATCH($B35,[2]掉落汇总!$D$1:$M$1)),[2]掉落汇总!$A$2:$A$871,K$1,[2]掉落汇总!$C$2:$C$871,$Q$1)+SUMIFS(OFFSET([2]掉落汇总!$C$2:$C$871,,MATCH($B35,[2]掉落汇总!$D$1:$M$1)),[2]掉落汇总!$A$2:$A$871,K$1,[2]掉落汇总!$C$2:$C$871,$Q$2)/$Q$3)*宝箱投放计算!J35</f>
        <v>0</v>
      </c>
      <c r="L35">
        <f ca="1">(SUMIFS(OFFSET([2]掉落汇总!$C$2:$C$871,,MATCH($B35,[2]掉落汇总!$D$1:$M$1)),[2]掉落汇总!$A$2:$A$871,L$1,[2]掉落汇总!$C$2:$C$871,$Q$1)+SUMIFS(OFFSET([2]掉落汇总!$C$2:$C$871,,MATCH($B35,[2]掉落汇总!$D$1:$M$1)),[2]掉落汇总!$A$2:$A$871,L$1,[2]掉落汇总!$C$2:$C$871,$Q$2)/$Q$3)*宝箱投放计算!K35</f>
        <v>1.4485077267901381</v>
      </c>
      <c r="M35">
        <f ca="1">(SUMIFS(OFFSET([2]掉落汇总!$C$2:$C$871,,MATCH($B35,[2]掉落汇总!$D$1:$M$1)),[2]掉落汇总!$A$2:$A$871,M$1,[2]掉落汇总!$C$2:$C$871,$Q$1)+SUMIFS(OFFSET([2]掉落汇总!$C$2:$C$871,,MATCH($B35,[2]掉落汇总!$D$1:$M$1)),[2]掉落汇总!$A$2:$A$871,M$1,[2]掉落汇总!$C$2:$C$871,$Q$2)/$Q$3)*宝箱投放计算!L35</f>
        <v>1.449375218965316</v>
      </c>
      <c r="N35">
        <f ca="1">(SUMIFS(OFFSET([2]掉落汇总!$C$2:$C$871,,MATCH($B35,[2]掉落汇总!$D$1:$M$1)),[2]掉落汇总!$A$2:$A$871,N$1,[2]掉落汇总!$C$2:$C$871,$Q$1)+SUMIFS(OFFSET([2]掉落汇总!$C$2:$C$871,,MATCH($B35,[2]掉落汇总!$D$1:$M$1)),[2]掉落汇总!$A$2:$A$871,N$1,[2]掉落汇总!$C$2:$C$871,$Q$2)/$Q$3)*宝箱投放计算!M35</f>
        <v>0.34251290877796897</v>
      </c>
      <c r="O35">
        <f ca="1">(SUMIFS(OFFSET([2]掉落汇总!$C$2:$C$871,,MATCH($B35,[2]掉落汇总!$D$1:$M$1)),[2]掉落汇总!$A$2:$A$871,O$1,[2]掉落汇总!$C$2:$C$871,$Q$1)+SUMIFS(OFFSET([2]掉落汇总!$C$2:$C$871,,MATCH($B35,[2]掉落汇总!$D$1:$M$1)),[2]掉落汇总!$A$2:$A$871,O$1,[2]掉落汇总!$C$2:$C$871,$Q$2)/$Q$3)*宝箱投放计算!N35</f>
        <v>0.72990261049962535</v>
      </c>
    </row>
    <row r="36" spans="1:15" x14ac:dyDescent="0.2">
      <c r="A36">
        <f>玩家成长时间线!A36</f>
        <v>35</v>
      </c>
      <c r="B36">
        <f>玩家成长时间线!B36</f>
        <v>8</v>
      </c>
      <c r="C36">
        <f ca="1">SUM($D$2:D36)</f>
        <v>194.98084131831811</v>
      </c>
      <c r="D36">
        <f t="shared" ca="1" si="0"/>
        <v>11.53500034640469</v>
      </c>
      <c r="E36">
        <f ca="1">(SUMIFS(OFFSET([2]掉落汇总!$C$2:$C$871,,MATCH($B36,[2]掉落汇总!$D$1:$M$1)),[2]掉落汇总!$A$2:$A$871,E$1,[2]掉落汇总!$C$2:$C$871,$Q$1)+SUMIFS(OFFSET([2]掉落汇总!$C$2:$C$871,,MATCH($B36,[2]掉落汇总!$D$1:$M$1)),[2]掉落汇总!$A$2:$A$871,E$1,[2]掉落汇总!$C$2:$C$871,$Q$2)/$Q$3)*宝箱投放计算!D36</f>
        <v>3.2490392307692315</v>
      </c>
      <c r="F36">
        <f ca="1">(SUMIFS(OFFSET([2]掉落汇总!$C$2:$C$871,,MATCH($B36,[2]掉落汇总!$D$1:$M$1)),[2]掉落汇总!$A$2:$A$871,F$1,[2]掉落汇总!$C$2:$C$871,$Q$1)+SUMIFS(OFFSET([2]掉落汇总!$C$2:$C$871,,MATCH($B36,[2]掉落汇总!$D$1:$M$1)),[2]掉落汇总!$A$2:$A$871,F$1,[2]掉落汇总!$C$2:$C$871,$Q$2)/$Q$3)*宝箱投放计算!E36</f>
        <v>4.3156626506024089</v>
      </c>
      <c r="G36">
        <f ca="1">(SUMIFS(OFFSET([2]掉落汇总!$C$2:$C$871,,MATCH($B36,[2]掉落汇总!$D$1:$M$1)),[2]掉落汇总!$A$2:$A$871,G$1,[2]掉落汇总!$C$2:$C$871,$Q$1)+SUMIFS(OFFSET([2]掉落汇总!$C$2:$C$871,,MATCH($B36,[2]掉落汇总!$D$1:$M$1)),[2]掉落汇总!$A$2:$A$871,G$1,[2]掉落汇总!$C$2:$C$871,$Q$2)/$Q$3)*宝箱投放计算!F36</f>
        <v>0</v>
      </c>
      <c r="H36">
        <f ca="1">(SUMIFS(OFFSET([2]掉落汇总!$C$2:$C$871,,MATCH($B36,[2]掉落汇总!$D$1:$M$1)),[2]掉落汇总!$A$2:$A$871,H$1,[2]掉落汇总!$C$2:$C$871,$Q$1)+SUMIFS(OFFSET([2]掉落汇总!$C$2:$C$871,,MATCH($B36,[2]掉落汇总!$D$1:$M$1)),[2]掉落汇总!$A$2:$A$871,H$1,[2]掉落汇总!$C$2:$C$871,$Q$2)/$Q$3)*宝箱投放计算!G36</f>
        <v>0</v>
      </c>
      <c r="I36">
        <f ca="1">(SUMIFS(OFFSET([2]掉落汇总!$C$2:$C$871,,MATCH($B36,[2]掉落汇总!$D$1:$M$1)),[2]掉落汇总!$A$2:$A$871,I$1,[2]掉落汇总!$C$2:$C$871,$Q$1)+SUMIFS(OFFSET([2]掉落汇总!$C$2:$C$871,,MATCH($B36,[2]掉落汇总!$D$1:$M$1)),[2]掉落汇总!$A$2:$A$871,I$1,[2]掉落汇总!$C$2:$C$871,$Q$2)/$Q$3)*宝箱投放计算!H36</f>
        <v>0</v>
      </c>
      <c r="J36">
        <f ca="1">(SUMIFS(OFFSET([2]掉落汇总!$C$2:$C$871,,MATCH($B36,[2]掉落汇总!$D$1:$M$1)),[2]掉落汇总!$A$2:$A$871,J$1,[2]掉落汇总!$C$2:$C$871,$Q$1)+SUMIFS(OFFSET([2]掉落汇总!$C$2:$C$871,,MATCH($B36,[2]掉落汇总!$D$1:$M$1)),[2]掉落汇总!$A$2:$A$871,J$1,[2]掉落汇总!$C$2:$C$871,$Q$2)/$Q$3)*宝箱投放计算!I36</f>
        <v>0</v>
      </c>
      <c r="K36">
        <f ca="1">(SUMIFS(OFFSET([2]掉落汇总!$C$2:$C$871,,MATCH($B36,[2]掉落汇总!$D$1:$M$1)),[2]掉落汇总!$A$2:$A$871,K$1,[2]掉落汇总!$C$2:$C$871,$Q$1)+SUMIFS(OFFSET([2]掉落汇总!$C$2:$C$871,,MATCH($B36,[2]掉落汇总!$D$1:$M$1)),[2]掉落汇总!$A$2:$A$871,K$1,[2]掉落汇总!$C$2:$C$871,$Q$2)/$Q$3)*宝箱投放计算!J36</f>
        <v>0</v>
      </c>
      <c r="L36">
        <f ca="1">(SUMIFS(OFFSET([2]掉落汇总!$C$2:$C$871,,MATCH($B36,[2]掉落汇总!$D$1:$M$1)),[2]掉落汇总!$A$2:$A$871,L$1,[2]掉落汇总!$C$2:$C$871,$Q$1)+SUMIFS(OFFSET([2]掉落汇总!$C$2:$C$871,,MATCH($B36,[2]掉落汇总!$D$1:$M$1)),[2]掉落汇总!$A$2:$A$871,L$1,[2]掉落汇总!$C$2:$C$871,$Q$2)/$Q$3)*宝箱投放计算!K36</f>
        <v>1.4485077267901381</v>
      </c>
      <c r="M36">
        <f ca="1">(SUMIFS(OFFSET([2]掉落汇总!$C$2:$C$871,,MATCH($B36,[2]掉落汇总!$D$1:$M$1)),[2]掉落汇总!$A$2:$A$871,M$1,[2]掉落汇总!$C$2:$C$871,$Q$1)+SUMIFS(OFFSET([2]掉落汇总!$C$2:$C$871,,MATCH($B36,[2]掉落汇总!$D$1:$M$1)),[2]掉落汇总!$A$2:$A$871,M$1,[2]掉落汇总!$C$2:$C$871,$Q$2)/$Q$3)*宝箱投放计算!L36</f>
        <v>1.449375218965316</v>
      </c>
      <c r="N36">
        <f ca="1">(SUMIFS(OFFSET([2]掉落汇总!$C$2:$C$871,,MATCH($B36,[2]掉落汇总!$D$1:$M$1)),[2]掉落汇总!$A$2:$A$871,N$1,[2]掉落汇总!$C$2:$C$871,$Q$1)+SUMIFS(OFFSET([2]掉落汇总!$C$2:$C$871,,MATCH($B36,[2]掉落汇总!$D$1:$M$1)),[2]掉落汇总!$A$2:$A$871,N$1,[2]掉落汇总!$C$2:$C$871,$Q$2)/$Q$3)*宝箱投放计算!M36</f>
        <v>0.34251290877796897</v>
      </c>
      <c r="O36">
        <f ca="1">(SUMIFS(OFFSET([2]掉落汇总!$C$2:$C$871,,MATCH($B36,[2]掉落汇总!$D$1:$M$1)),[2]掉落汇总!$A$2:$A$871,O$1,[2]掉落汇总!$C$2:$C$871,$Q$1)+SUMIFS(OFFSET([2]掉落汇总!$C$2:$C$871,,MATCH($B36,[2]掉落汇总!$D$1:$M$1)),[2]掉落汇总!$A$2:$A$871,O$1,[2]掉落汇总!$C$2:$C$871,$Q$2)/$Q$3)*宝箱投放计算!N36</f>
        <v>0.72990261049962535</v>
      </c>
    </row>
    <row r="37" spans="1:15" x14ac:dyDescent="0.2">
      <c r="A37">
        <f>玩家成长时间线!A37</f>
        <v>36</v>
      </c>
      <c r="B37">
        <f>玩家成长时间线!B37</f>
        <v>9</v>
      </c>
      <c r="C37">
        <f ca="1">SUM($D$2:D37)</f>
        <v>211.87045283530634</v>
      </c>
      <c r="D37">
        <f t="shared" ca="1" si="0"/>
        <v>16.889611516988225</v>
      </c>
      <c r="E37">
        <f ca="1">(SUMIFS(OFFSET([2]掉落汇总!$C$2:$C$871,,MATCH($B37,[2]掉落汇总!$D$1:$M$1)),[2]掉落汇总!$A$2:$A$871,E$1,[2]掉落汇总!$C$2:$C$871,$Q$1)+SUMIFS(OFFSET([2]掉落汇总!$C$2:$C$871,,MATCH($B37,[2]掉落汇总!$D$1:$M$1)),[2]掉落汇总!$A$2:$A$871,E$1,[2]掉落汇总!$C$2:$C$871,$Q$2)/$Q$3)*宝箱投放计算!D37</f>
        <v>3.7007751363140677</v>
      </c>
      <c r="F37">
        <f ca="1">(SUMIFS(OFFSET([2]掉落汇总!$C$2:$C$871,,MATCH($B37,[2]掉落汇总!$D$1:$M$1)),[2]掉落汇总!$A$2:$A$871,F$1,[2]掉落汇总!$C$2:$C$871,$Q$1)+SUMIFS(OFFSET([2]掉落汇总!$C$2:$C$871,,MATCH($B37,[2]掉落汇总!$D$1:$M$1)),[2]掉落汇总!$A$2:$A$871,F$1,[2]掉落汇总!$C$2:$C$871,$Q$2)/$Q$3)*宝箱投放计算!E37</f>
        <v>5.3945783132530112</v>
      </c>
      <c r="G37">
        <f ca="1">(SUMIFS(OFFSET([2]掉落汇总!$C$2:$C$871,,MATCH($B37,[2]掉落汇总!$D$1:$M$1)),[2]掉落汇总!$A$2:$A$871,G$1,[2]掉落汇总!$C$2:$C$871,$Q$1)+SUMIFS(OFFSET([2]掉落汇总!$C$2:$C$871,,MATCH($B37,[2]掉落汇总!$D$1:$M$1)),[2]掉落汇总!$A$2:$A$871,G$1,[2]掉落汇总!$C$2:$C$871,$Q$2)/$Q$3)*宝箱投放计算!F37</f>
        <v>0</v>
      </c>
      <c r="H37">
        <f ca="1">(SUMIFS(OFFSET([2]掉落汇总!$C$2:$C$871,,MATCH($B37,[2]掉落汇总!$D$1:$M$1)),[2]掉落汇总!$A$2:$A$871,H$1,[2]掉落汇总!$C$2:$C$871,$Q$1)+SUMIFS(OFFSET([2]掉落汇总!$C$2:$C$871,,MATCH($B37,[2]掉落汇总!$D$1:$M$1)),[2]掉落汇总!$A$2:$A$871,H$1,[2]掉落汇总!$C$2:$C$871,$Q$2)/$Q$3)*宝箱投放计算!G37</f>
        <v>0</v>
      </c>
      <c r="I37">
        <f ca="1">(SUMIFS(OFFSET([2]掉落汇总!$C$2:$C$871,,MATCH($B37,[2]掉落汇总!$D$1:$M$1)),[2]掉落汇总!$A$2:$A$871,I$1,[2]掉落汇总!$C$2:$C$871,$Q$1)+SUMIFS(OFFSET([2]掉落汇总!$C$2:$C$871,,MATCH($B37,[2]掉落汇总!$D$1:$M$1)),[2]掉落汇总!$A$2:$A$871,I$1,[2]掉落汇总!$C$2:$C$871,$Q$2)/$Q$3)*宝箱投放计算!H37</f>
        <v>1.0654301906233898</v>
      </c>
      <c r="J37">
        <f ca="1">(SUMIFS(OFFSET([2]掉落汇总!$C$2:$C$871,,MATCH($B37,[2]掉落汇总!$D$1:$M$1)),[2]掉落汇总!$A$2:$A$871,J$1,[2]掉落汇总!$C$2:$C$871,$Q$1)+SUMIFS(OFFSET([2]掉落汇总!$C$2:$C$871,,MATCH($B37,[2]掉落汇总!$D$1:$M$1)),[2]掉落汇总!$A$2:$A$871,J$1,[2]掉落汇总!$C$2:$C$871,$Q$2)/$Q$3)*宝箱投放计算!I37</f>
        <v>2.7585294117647061</v>
      </c>
      <c r="K37">
        <f ca="1">(SUMIFS(OFFSET([2]掉落汇总!$C$2:$C$871,,MATCH($B37,[2]掉落汇总!$D$1:$M$1)),[2]掉落汇总!$A$2:$A$871,K$1,[2]掉落汇总!$C$2:$C$871,$Q$1)+SUMIFS(OFFSET([2]掉落汇总!$C$2:$C$871,,MATCH($B37,[2]掉落汇总!$D$1:$M$1)),[2]掉落汇总!$A$2:$A$871,K$1,[2]掉落汇总!$C$2:$C$871,$Q$2)/$Q$3)*宝箱投放计算!J37</f>
        <v>0</v>
      </c>
      <c r="L37">
        <f ca="1">(SUMIFS(OFFSET([2]掉落汇总!$C$2:$C$871,,MATCH($B37,[2]掉落汇总!$D$1:$M$1)),[2]掉落汇总!$A$2:$A$871,L$1,[2]掉落汇总!$C$2:$C$871,$Q$1)+SUMIFS(OFFSET([2]掉落汇总!$C$2:$C$871,,MATCH($B37,[2]掉落汇总!$D$1:$M$1)),[2]掉落汇总!$A$2:$A$871,L$1,[2]掉落汇总!$C$2:$C$871,$Q$2)/$Q$3)*宝箱投放计算!K37</f>
        <v>1.4485077267901381</v>
      </c>
      <c r="M37">
        <f ca="1">(SUMIFS(OFFSET([2]掉落汇总!$C$2:$C$871,,MATCH($B37,[2]掉落汇总!$D$1:$M$1)),[2]掉落汇总!$A$2:$A$871,M$1,[2]掉落汇总!$C$2:$C$871,$Q$1)+SUMIFS(OFFSET([2]掉落汇总!$C$2:$C$871,,MATCH($B37,[2]掉落汇总!$D$1:$M$1)),[2]掉落汇总!$A$2:$A$871,M$1,[2]掉落汇总!$C$2:$C$871,$Q$2)/$Q$3)*宝箱投放计算!L37</f>
        <v>1.449375218965316</v>
      </c>
      <c r="N37">
        <f ca="1">(SUMIFS(OFFSET([2]掉落汇总!$C$2:$C$871,,MATCH($B37,[2]掉落汇总!$D$1:$M$1)),[2]掉落汇总!$A$2:$A$871,N$1,[2]掉落汇总!$C$2:$C$871,$Q$1)+SUMIFS(OFFSET([2]掉落汇总!$C$2:$C$871,,MATCH($B37,[2]掉落汇总!$D$1:$M$1)),[2]掉落汇总!$A$2:$A$871,N$1,[2]掉落汇总!$C$2:$C$871,$Q$2)/$Q$3)*宝箱投放计算!M37</f>
        <v>0.34251290877796897</v>
      </c>
      <c r="O37">
        <f ca="1">(SUMIFS(OFFSET([2]掉落汇总!$C$2:$C$871,,MATCH($B37,[2]掉落汇总!$D$1:$M$1)),[2]掉落汇总!$A$2:$A$871,O$1,[2]掉落汇总!$C$2:$C$871,$Q$1)+SUMIFS(OFFSET([2]掉落汇总!$C$2:$C$871,,MATCH($B37,[2]掉落汇总!$D$1:$M$1)),[2]掉落汇总!$A$2:$A$871,O$1,[2]掉落汇总!$C$2:$C$871,$Q$2)/$Q$3)*宝箱投放计算!N37</f>
        <v>0.72990261049962535</v>
      </c>
    </row>
    <row r="38" spans="1:15" x14ac:dyDescent="0.2">
      <c r="A38">
        <f>玩家成长时间线!A38</f>
        <v>37</v>
      </c>
      <c r="B38">
        <f>玩家成长时间线!B38</f>
        <v>9</v>
      </c>
      <c r="C38">
        <f ca="1">SUM($D$2:D38)</f>
        <v>225.27068490257821</v>
      </c>
      <c r="D38">
        <f t="shared" ca="1" si="0"/>
        <v>13.400232067271883</v>
      </c>
      <c r="E38">
        <f ca="1">(SUMIFS(OFFSET([2]掉落汇总!$C$2:$C$871,,MATCH($B38,[2]掉落汇总!$D$1:$M$1)),[2]掉落汇总!$A$2:$A$871,E$1,[2]掉落汇总!$C$2:$C$871,$Q$1)+SUMIFS(OFFSET([2]掉落汇总!$C$2:$C$871,,MATCH($B38,[2]掉落汇总!$D$1:$M$1)),[2]掉落汇总!$A$2:$A$871,E$1,[2]掉落汇总!$C$2:$C$871,$Q$2)/$Q$3)*宝箱投放计算!D38</f>
        <v>4.0353552889858237</v>
      </c>
      <c r="F38">
        <f ca="1">(SUMIFS(OFFSET([2]掉落汇总!$C$2:$C$871,,MATCH($B38,[2]掉落汇总!$D$1:$M$1)),[2]掉落汇总!$A$2:$A$871,F$1,[2]掉落汇总!$C$2:$C$871,$Q$1)+SUMIFS(OFFSET([2]掉落汇总!$C$2:$C$871,,MATCH($B38,[2]掉落汇总!$D$1:$M$1)),[2]掉落汇总!$A$2:$A$871,F$1,[2]掉落汇总!$C$2:$C$871,$Q$2)/$Q$3)*宝箱投放计算!E38</f>
        <v>5.3945783132530112</v>
      </c>
      <c r="G38">
        <f ca="1">(SUMIFS(OFFSET([2]掉落汇总!$C$2:$C$871,,MATCH($B38,[2]掉落汇总!$D$1:$M$1)),[2]掉落汇总!$A$2:$A$871,G$1,[2]掉落汇总!$C$2:$C$871,$Q$1)+SUMIFS(OFFSET([2]掉落汇总!$C$2:$C$871,,MATCH($B38,[2]掉落汇总!$D$1:$M$1)),[2]掉落汇总!$A$2:$A$871,G$1,[2]掉落汇总!$C$2:$C$871,$Q$2)/$Q$3)*宝箱投放计算!F38</f>
        <v>0</v>
      </c>
      <c r="H38">
        <f ca="1">(SUMIFS(OFFSET([2]掉落汇总!$C$2:$C$871,,MATCH($B38,[2]掉落汇总!$D$1:$M$1)),[2]掉落汇总!$A$2:$A$871,H$1,[2]掉落汇总!$C$2:$C$871,$Q$1)+SUMIFS(OFFSET([2]掉落汇总!$C$2:$C$871,,MATCH($B38,[2]掉落汇总!$D$1:$M$1)),[2]掉落汇总!$A$2:$A$871,H$1,[2]掉落汇总!$C$2:$C$871,$Q$2)/$Q$3)*宝箱投放计算!G38</f>
        <v>0</v>
      </c>
      <c r="I38">
        <f ca="1">(SUMIFS(OFFSET([2]掉落汇总!$C$2:$C$871,,MATCH($B38,[2]掉落汇总!$D$1:$M$1)),[2]掉落汇总!$A$2:$A$871,I$1,[2]掉落汇总!$C$2:$C$871,$Q$1)+SUMIFS(OFFSET([2]掉落汇总!$C$2:$C$871,,MATCH($B38,[2]掉落汇总!$D$1:$M$1)),[2]掉落汇总!$A$2:$A$871,I$1,[2]掉落汇总!$C$2:$C$871,$Q$2)/$Q$3)*宝箱投放计算!H38</f>
        <v>0</v>
      </c>
      <c r="J38">
        <f ca="1">(SUMIFS(OFFSET([2]掉落汇总!$C$2:$C$871,,MATCH($B38,[2]掉落汇总!$D$1:$M$1)),[2]掉落汇总!$A$2:$A$871,J$1,[2]掉落汇总!$C$2:$C$871,$Q$1)+SUMIFS(OFFSET([2]掉落汇总!$C$2:$C$871,,MATCH($B38,[2]掉落汇总!$D$1:$M$1)),[2]掉落汇总!$A$2:$A$871,J$1,[2]掉落汇总!$C$2:$C$871,$Q$2)/$Q$3)*宝箱投放计算!I38</f>
        <v>0</v>
      </c>
      <c r="K38">
        <f ca="1">(SUMIFS(OFFSET([2]掉落汇总!$C$2:$C$871,,MATCH($B38,[2]掉落汇总!$D$1:$M$1)),[2]掉落汇总!$A$2:$A$871,K$1,[2]掉落汇总!$C$2:$C$871,$Q$1)+SUMIFS(OFFSET([2]掉落汇总!$C$2:$C$871,,MATCH($B38,[2]掉落汇总!$D$1:$M$1)),[2]掉落汇总!$A$2:$A$871,K$1,[2]掉落汇总!$C$2:$C$871,$Q$2)/$Q$3)*宝箱投放计算!J38</f>
        <v>0</v>
      </c>
      <c r="L38">
        <f ca="1">(SUMIFS(OFFSET([2]掉落汇总!$C$2:$C$871,,MATCH($B38,[2]掉落汇总!$D$1:$M$1)),[2]掉落汇总!$A$2:$A$871,L$1,[2]掉落汇总!$C$2:$C$871,$Q$1)+SUMIFS(OFFSET([2]掉落汇总!$C$2:$C$871,,MATCH($B38,[2]掉落汇总!$D$1:$M$1)),[2]掉落汇总!$A$2:$A$871,L$1,[2]掉落汇总!$C$2:$C$871,$Q$2)/$Q$3)*宝箱投放计算!K38</f>
        <v>1.4485077267901381</v>
      </c>
      <c r="M38">
        <f ca="1">(SUMIFS(OFFSET([2]掉落汇总!$C$2:$C$871,,MATCH($B38,[2]掉落汇总!$D$1:$M$1)),[2]掉落汇总!$A$2:$A$871,M$1,[2]掉落汇总!$C$2:$C$871,$Q$1)+SUMIFS(OFFSET([2]掉落汇总!$C$2:$C$871,,MATCH($B38,[2]掉落汇总!$D$1:$M$1)),[2]掉落汇总!$A$2:$A$871,M$1,[2]掉落汇总!$C$2:$C$871,$Q$2)/$Q$3)*宝箱投放计算!L38</f>
        <v>1.449375218965316</v>
      </c>
      <c r="N38">
        <f ca="1">(SUMIFS(OFFSET([2]掉落汇总!$C$2:$C$871,,MATCH($B38,[2]掉落汇总!$D$1:$M$1)),[2]掉落汇总!$A$2:$A$871,N$1,[2]掉落汇总!$C$2:$C$871,$Q$1)+SUMIFS(OFFSET([2]掉落汇总!$C$2:$C$871,,MATCH($B38,[2]掉落汇总!$D$1:$M$1)),[2]掉落汇总!$A$2:$A$871,N$1,[2]掉落汇总!$C$2:$C$871,$Q$2)/$Q$3)*宝箱投放计算!M38</f>
        <v>0.34251290877796897</v>
      </c>
      <c r="O38">
        <f ca="1">(SUMIFS(OFFSET([2]掉落汇总!$C$2:$C$871,,MATCH($B38,[2]掉落汇总!$D$1:$M$1)),[2]掉落汇总!$A$2:$A$871,O$1,[2]掉落汇总!$C$2:$C$871,$Q$1)+SUMIFS(OFFSET([2]掉落汇总!$C$2:$C$871,,MATCH($B38,[2]掉落汇总!$D$1:$M$1)),[2]掉落汇总!$A$2:$A$871,O$1,[2]掉落汇总!$C$2:$C$871,$Q$2)/$Q$3)*宝箱投放计算!N38</f>
        <v>0.72990261049962535</v>
      </c>
    </row>
    <row r="39" spans="1:15" x14ac:dyDescent="0.2">
      <c r="A39">
        <f>玩家成长时间线!A39</f>
        <v>38</v>
      </c>
      <c r="B39">
        <f>玩家成长时间线!B39</f>
        <v>9</v>
      </c>
      <c r="C39">
        <f ca="1">SUM($D$2:D39)</f>
        <v>238.36820159362327</v>
      </c>
      <c r="D39">
        <f t="shared" ca="1" si="0"/>
        <v>13.097516691045058</v>
      </c>
      <c r="E39">
        <f ca="1">(SUMIFS(OFFSET([2]掉落汇总!$C$2:$C$871,,MATCH($B39,[2]掉落汇总!$D$1:$M$1)),[2]掉落汇总!$A$2:$A$871,E$1,[2]掉落汇总!$C$2:$C$871,$Q$1)+SUMIFS(OFFSET([2]掉落汇总!$C$2:$C$871,,MATCH($B39,[2]掉落汇总!$D$1:$M$1)),[2]掉落汇总!$A$2:$A$871,E$1,[2]掉落汇总!$C$2:$C$871,$Q$2)/$Q$3)*宝箱投放计算!D39</f>
        <v>3.7326399127589971</v>
      </c>
      <c r="F39">
        <f ca="1">(SUMIFS(OFFSET([2]掉落汇总!$C$2:$C$871,,MATCH($B39,[2]掉落汇总!$D$1:$M$1)),[2]掉落汇总!$A$2:$A$871,F$1,[2]掉落汇总!$C$2:$C$871,$Q$1)+SUMIFS(OFFSET([2]掉落汇总!$C$2:$C$871,,MATCH($B39,[2]掉落汇总!$D$1:$M$1)),[2]掉落汇总!$A$2:$A$871,F$1,[2]掉落汇总!$C$2:$C$871,$Q$2)/$Q$3)*宝箱投放计算!E39</f>
        <v>5.3945783132530112</v>
      </c>
      <c r="G39">
        <f ca="1">(SUMIFS(OFFSET([2]掉落汇总!$C$2:$C$871,,MATCH($B39,[2]掉落汇总!$D$1:$M$1)),[2]掉落汇总!$A$2:$A$871,G$1,[2]掉落汇总!$C$2:$C$871,$Q$1)+SUMIFS(OFFSET([2]掉落汇总!$C$2:$C$871,,MATCH($B39,[2]掉落汇总!$D$1:$M$1)),[2]掉落汇总!$A$2:$A$871,G$1,[2]掉落汇总!$C$2:$C$871,$Q$2)/$Q$3)*宝箱投放计算!F39</f>
        <v>0</v>
      </c>
      <c r="H39">
        <f ca="1">(SUMIFS(OFFSET([2]掉落汇总!$C$2:$C$871,,MATCH($B39,[2]掉落汇总!$D$1:$M$1)),[2]掉落汇总!$A$2:$A$871,H$1,[2]掉落汇总!$C$2:$C$871,$Q$1)+SUMIFS(OFFSET([2]掉落汇总!$C$2:$C$871,,MATCH($B39,[2]掉落汇总!$D$1:$M$1)),[2]掉落汇总!$A$2:$A$871,H$1,[2]掉落汇总!$C$2:$C$871,$Q$2)/$Q$3)*宝箱投放计算!G39</f>
        <v>0</v>
      </c>
      <c r="I39">
        <f ca="1">(SUMIFS(OFFSET([2]掉落汇总!$C$2:$C$871,,MATCH($B39,[2]掉落汇总!$D$1:$M$1)),[2]掉落汇总!$A$2:$A$871,I$1,[2]掉落汇总!$C$2:$C$871,$Q$1)+SUMIFS(OFFSET([2]掉落汇总!$C$2:$C$871,,MATCH($B39,[2]掉落汇总!$D$1:$M$1)),[2]掉落汇总!$A$2:$A$871,I$1,[2]掉落汇总!$C$2:$C$871,$Q$2)/$Q$3)*宝箱投放计算!H39</f>
        <v>0</v>
      </c>
      <c r="J39">
        <f ca="1">(SUMIFS(OFFSET([2]掉落汇总!$C$2:$C$871,,MATCH($B39,[2]掉落汇总!$D$1:$M$1)),[2]掉落汇总!$A$2:$A$871,J$1,[2]掉落汇总!$C$2:$C$871,$Q$1)+SUMIFS(OFFSET([2]掉落汇总!$C$2:$C$871,,MATCH($B39,[2]掉落汇总!$D$1:$M$1)),[2]掉落汇总!$A$2:$A$871,J$1,[2]掉落汇总!$C$2:$C$871,$Q$2)/$Q$3)*宝箱投放计算!I39</f>
        <v>0</v>
      </c>
      <c r="K39">
        <f ca="1">(SUMIFS(OFFSET([2]掉落汇总!$C$2:$C$871,,MATCH($B39,[2]掉落汇总!$D$1:$M$1)),[2]掉落汇总!$A$2:$A$871,K$1,[2]掉落汇总!$C$2:$C$871,$Q$1)+SUMIFS(OFFSET([2]掉落汇总!$C$2:$C$871,,MATCH($B39,[2]掉落汇总!$D$1:$M$1)),[2]掉落汇总!$A$2:$A$871,K$1,[2]掉落汇总!$C$2:$C$871,$Q$2)/$Q$3)*宝箱投放计算!J39</f>
        <v>0</v>
      </c>
      <c r="L39">
        <f ca="1">(SUMIFS(OFFSET([2]掉落汇总!$C$2:$C$871,,MATCH($B39,[2]掉落汇总!$D$1:$M$1)),[2]掉落汇总!$A$2:$A$871,L$1,[2]掉落汇总!$C$2:$C$871,$Q$1)+SUMIFS(OFFSET([2]掉落汇总!$C$2:$C$871,,MATCH($B39,[2]掉落汇总!$D$1:$M$1)),[2]掉落汇总!$A$2:$A$871,L$1,[2]掉落汇总!$C$2:$C$871,$Q$2)/$Q$3)*宝箱投放计算!K39</f>
        <v>1.4485077267901381</v>
      </c>
      <c r="M39">
        <f ca="1">(SUMIFS(OFFSET([2]掉落汇总!$C$2:$C$871,,MATCH($B39,[2]掉落汇总!$D$1:$M$1)),[2]掉落汇总!$A$2:$A$871,M$1,[2]掉落汇总!$C$2:$C$871,$Q$1)+SUMIFS(OFFSET([2]掉落汇总!$C$2:$C$871,,MATCH($B39,[2]掉落汇总!$D$1:$M$1)),[2]掉落汇总!$A$2:$A$871,M$1,[2]掉落汇总!$C$2:$C$871,$Q$2)/$Q$3)*宝箱投放计算!L39</f>
        <v>1.449375218965316</v>
      </c>
      <c r="N39">
        <f ca="1">(SUMIFS(OFFSET([2]掉落汇总!$C$2:$C$871,,MATCH($B39,[2]掉落汇总!$D$1:$M$1)),[2]掉落汇总!$A$2:$A$871,N$1,[2]掉落汇总!$C$2:$C$871,$Q$1)+SUMIFS(OFFSET([2]掉落汇总!$C$2:$C$871,,MATCH($B39,[2]掉落汇总!$D$1:$M$1)),[2]掉落汇总!$A$2:$A$871,N$1,[2]掉落汇总!$C$2:$C$871,$Q$2)/$Q$3)*宝箱投放计算!M39</f>
        <v>0.34251290877796897</v>
      </c>
      <c r="O39">
        <f ca="1">(SUMIFS(OFFSET([2]掉落汇总!$C$2:$C$871,,MATCH($B39,[2]掉落汇总!$D$1:$M$1)),[2]掉落汇总!$A$2:$A$871,O$1,[2]掉落汇总!$C$2:$C$871,$Q$1)+SUMIFS(OFFSET([2]掉落汇总!$C$2:$C$871,,MATCH($B39,[2]掉落汇总!$D$1:$M$1)),[2]掉落汇总!$A$2:$A$871,O$1,[2]掉落汇总!$C$2:$C$871,$Q$2)/$Q$3)*宝箱投放计算!N39</f>
        <v>0.72990261049962535</v>
      </c>
    </row>
    <row r="40" spans="1:15" x14ac:dyDescent="0.2">
      <c r="A40">
        <f>玩家成长时间线!A40</f>
        <v>39</v>
      </c>
      <c r="B40">
        <f>玩家成长时间线!B40</f>
        <v>10</v>
      </c>
      <c r="C40">
        <f ca="1">SUM($D$2:D40)</f>
        <v>254.78477271029519</v>
      </c>
      <c r="D40">
        <f t="shared" ca="1" si="0"/>
        <v>16.416571116671928</v>
      </c>
      <c r="E40">
        <f ca="1">(SUMIFS(OFFSET([2]掉落汇总!$C$2:$C$871,,MATCH($B40,[2]掉落汇总!$D$1:$M$1)),[2]掉落汇总!$A$2:$A$871,E$1,[2]掉落汇总!$C$2:$C$871,$Q$1)+SUMIFS(OFFSET([2]掉落汇总!$C$2:$C$871,,MATCH($B40,[2]掉落汇总!$D$1:$M$1)),[2]掉落汇总!$A$2:$A$871,E$1,[2]掉落汇总!$C$2:$C$871,$Q$2)/$Q$3)*宝箱投放计算!D40</f>
        <v>3.960526038926881</v>
      </c>
      <c r="F40">
        <f ca="1">(SUMIFS(OFFSET([2]掉落汇总!$C$2:$C$871,,MATCH($B40,[2]掉落汇总!$D$1:$M$1)),[2]掉落汇总!$A$2:$A$871,F$1,[2]掉落汇总!$C$2:$C$871,$Q$1)+SUMIFS(OFFSET([2]掉落汇总!$C$2:$C$871,,MATCH($B40,[2]掉落汇总!$D$1:$M$1)),[2]掉落汇总!$A$2:$A$871,F$1,[2]掉落汇总!$C$2:$C$871,$Q$2)/$Q$3)*宝箱投放计算!E40</f>
        <v>5.3945783132530112</v>
      </c>
      <c r="G40">
        <f ca="1">(SUMIFS(OFFSET([2]掉落汇总!$C$2:$C$871,,MATCH($B40,[2]掉落汇总!$D$1:$M$1)),[2]掉落汇总!$A$2:$A$871,G$1,[2]掉落汇总!$C$2:$C$871,$Q$1)+SUMIFS(OFFSET([2]掉落汇总!$C$2:$C$871,,MATCH($B40,[2]掉落汇总!$D$1:$M$1)),[2]掉落汇总!$A$2:$A$871,G$1,[2]掉落汇总!$C$2:$C$871,$Q$2)/$Q$3)*宝箱投放计算!F40</f>
        <v>0</v>
      </c>
      <c r="H40">
        <f ca="1">(SUMIFS(OFFSET([2]掉落汇总!$C$2:$C$871,,MATCH($B40,[2]掉落汇总!$D$1:$M$1)),[2]掉落汇总!$A$2:$A$871,H$1,[2]掉落汇总!$C$2:$C$871,$Q$1)+SUMIFS(OFFSET([2]掉落汇总!$C$2:$C$871,,MATCH($B40,[2]掉落汇总!$D$1:$M$1)),[2]掉落汇总!$A$2:$A$871,H$1,[2]掉落汇总!$C$2:$C$871,$Q$2)/$Q$3)*宝箱投放计算!G40</f>
        <v>0</v>
      </c>
      <c r="I40">
        <f ca="1">(SUMIFS(OFFSET([2]掉落汇总!$C$2:$C$871,,MATCH($B40,[2]掉落汇总!$D$1:$M$1)),[2]掉落汇总!$A$2:$A$871,I$1,[2]掉落汇总!$C$2:$C$871,$Q$1)+SUMIFS(OFFSET([2]掉落汇总!$C$2:$C$871,,MATCH($B40,[2]掉落汇总!$D$1:$M$1)),[2]掉落汇总!$A$2:$A$871,I$1,[2]掉落汇总!$C$2:$C$871,$Q$2)/$Q$3)*宝箱投放计算!H40</f>
        <v>0</v>
      </c>
      <c r="J40">
        <f ca="1">(SUMIFS(OFFSET([2]掉落汇总!$C$2:$C$871,,MATCH($B40,[2]掉落汇总!$D$1:$M$1)),[2]掉落汇总!$A$2:$A$871,J$1,[2]掉落汇总!$C$2:$C$871,$Q$1)+SUMIFS(OFFSET([2]掉落汇总!$C$2:$C$871,,MATCH($B40,[2]掉落汇总!$D$1:$M$1)),[2]掉落汇总!$A$2:$A$871,J$1,[2]掉落汇总!$C$2:$C$871,$Q$2)/$Q$3)*宝箱投放计算!I40</f>
        <v>3.0911682994589849</v>
      </c>
      <c r="K40">
        <f ca="1">(SUMIFS(OFFSET([2]掉落汇总!$C$2:$C$871,,MATCH($B40,[2]掉落汇总!$D$1:$M$1)),[2]掉落汇总!$A$2:$A$871,K$1,[2]掉落汇总!$C$2:$C$871,$Q$1)+SUMIFS(OFFSET([2]掉落汇总!$C$2:$C$871,,MATCH($B40,[2]掉落汇总!$D$1:$M$1)),[2]掉落汇总!$A$2:$A$871,K$1,[2]掉落汇总!$C$2:$C$871,$Q$2)/$Q$3)*宝箱投放计算!J40</f>
        <v>0</v>
      </c>
      <c r="L40">
        <f ca="1">(SUMIFS(OFFSET([2]掉落汇总!$C$2:$C$871,,MATCH($B40,[2]掉落汇总!$D$1:$M$1)),[2]掉落汇总!$A$2:$A$871,L$1,[2]掉落汇总!$C$2:$C$871,$Q$1)+SUMIFS(OFFSET([2]掉落汇总!$C$2:$C$871,,MATCH($B40,[2]掉落汇总!$D$1:$M$1)),[2]掉落汇总!$A$2:$A$871,L$1,[2]掉落汇总!$C$2:$C$871,$Q$2)/$Q$3)*宝箱投放计算!K40</f>
        <v>1.4485077267901381</v>
      </c>
      <c r="M40">
        <f ca="1">(SUMIFS(OFFSET([2]掉落汇总!$C$2:$C$871,,MATCH($B40,[2]掉落汇总!$D$1:$M$1)),[2]掉落汇总!$A$2:$A$871,M$1,[2]掉落汇总!$C$2:$C$871,$Q$1)+SUMIFS(OFFSET([2]掉落汇总!$C$2:$C$871,,MATCH($B40,[2]掉落汇总!$D$1:$M$1)),[2]掉落汇总!$A$2:$A$871,M$1,[2]掉落汇总!$C$2:$C$871,$Q$2)/$Q$3)*宝箱投放计算!L40</f>
        <v>1.449375218965316</v>
      </c>
      <c r="N40">
        <f ca="1">(SUMIFS(OFFSET([2]掉落汇总!$C$2:$C$871,,MATCH($B40,[2]掉落汇总!$D$1:$M$1)),[2]掉落汇总!$A$2:$A$871,N$1,[2]掉落汇总!$C$2:$C$871,$Q$1)+SUMIFS(OFFSET([2]掉落汇总!$C$2:$C$871,,MATCH($B40,[2]掉落汇总!$D$1:$M$1)),[2]掉落汇总!$A$2:$A$871,N$1,[2]掉落汇总!$C$2:$C$871,$Q$2)/$Q$3)*宝箱投放计算!M40</f>
        <v>0.34251290877796897</v>
      </c>
      <c r="O40">
        <f ca="1">(SUMIFS(OFFSET([2]掉落汇总!$C$2:$C$871,,MATCH($B40,[2]掉落汇总!$D$1:$M$1)),[2]掉落汇总!$A$2:$A$871,O$1,[2]掉落汇总!$C$2:$C$871,$Q$1)+SUMIFS(OFFSET([2]掉落汇总!$C$2:$C$871,,MATCH($B40,[2]掉落汇总!$D$1:$M$1)),[2]掉落汇总!$A$2:$A$871,O$1,[2]掉落汇总!$C$2:$C$871,$Q$2)/$Q$3)*宝箱投放计算!N40</f>
        <v>0.72990261049962535</v>
      </c>
    </row>
    <row r="41" spans="1:15" x14ac:dyDescent="0.2">
      <c r="A41">
        <f>玩家成长时间线!A41</f>
        <v>40</v>
      </c>
      <c r="B41">
        <f>玩家成长时间线!B41</f>
        <v>10</v>
      </c>
      <c r="C41">
        <f ca="1">SUM($D$2:D41)</f>
        <v>268.46367368637186</v>
      </c>
      <c r="D41">
        <f t="shared" ca="1" si="0"/>
        <v>13.678900976076697</v>
      </c>
      <c r="E41">
        <f ca="1">(SUMIFS(OFFSET([2]掉落汇总!$C$2:$C$871,,MATCH($B41,[2]掉落汇总!$D$1:$M$1)),[2]掉落汇总!$A$2:$A$871,E$1,[2]掉落汇总!$C$2:$C$871,$Q$1)+SUMIFS(OFFSET([2]掉落汇总!$C$2:$C$871,,MATCH($B41,[2]掉落汇总!$D$1:$M$1)),[2]掉落汇总!$A$2:$A$871,E$1,[2]掉落汇总!$C$2:$C$871,$Q$2)/$Q$3)*宝箱投放计算!D41</f>
        <v>4.3140241977906362</v>
      </c>
      <c r="F41">
        <f ca="1">(SUMIFS(OFFSET([2]掉落汇总!$C$2:$C$871,,MATCH($B41,[2]掉落汇总!$D$1:$M$1)),[2]掉落汇总!$A$2:$A$871,F$1,[2]掉落汇总!$C$2:$C$871,$Q$1)+SUMIFS(OFFSET([2]掉落汇总!$C$2:$C$871,,MATCH($B41,[2]掉落汇总!$D$1:$M$1)),[2]掉落汇总!$A$2:$A$871,F$1,[2]掉落汇总!$C$2:$C$871,$Q$2)/$Q$3)*宝箱投放计算!E41</f>
        <v>5.3945783132530112</v>
      </c>
      <c r="G41">
        <f ca="1">(SUMIFS(OFFSET([2]掉落汇总!$C$2:$C$871,,MATCH($B41,[2]掉落汇总!$D$1:$M$1)),[2]掉落汇总!$A$2:$A$871,G$1,[2]掉落汇总!$C$2:$C$871,$Q$1)+SUMIFS(OFFSET([2]掉落汇总!$C$2:$C$871,,MATCH($B41,[2]掉落汇总!$D$1:$M$1)),[2]掉落汇总!$A$2:$A$871,G$1,[2]掉落汇总!$C$2:$C$871,$Q$2)/$Q$3)*宝箱投放计算!F41</f>
        <v>0</v>
      </c>
      <c r="H41">
        <f ca="1">(SUMIFS(OFFSET([2]掉落汇总!$C$2:$C$871,,MATCH($B41,[2]掉落汇总!$D$1:$M$1)),[2]掉落汇总!$A$2:$A$871,H$1,[2]掉落汇总!$C$2:$C$871,$Q$1)+SUMIFS(OFFSET([2]掉落汇总!$C$2:$C$871,,MATCH($B41,[2]掉落汇总!$D$1:$M$1)),[2]掉落汇总!$A$2:$A$871,H$1,[2]掉落汇总!$C$2:$C$871,$Q$2)/$Q$3)*宝箱投放计算!G41</f>
        <v>0</v>
      </c>
      <c r="I41">
        <f ca="1">(SUMIFS(OFFSET([2]掉落汇总!$C$2:$C$871,,MATCH($B41,[2]掉落汇总!$D$1:$M$1)),[2]掉落汇总!$A$2:$A$871,I$1,[2]掉落汇总!$C$2:$C$871,$Q$1)+SUMIFS(OFFSET([2]掉落汇总!$C$2:$C$871,,MATCH($B41,[2]掉落汇总!$D$1:$M$1)),[2]掉落汇总!$A$2:$A$871,I$1,[2]掉落汇总!$C$2:$C$871,$Q$2)/$Q$3)*宝箱投放计算!H41</f>
        <v>0</v>
      </c>
      <c r="J41">
        <f ca="1">(SUMIFS(OFFSET([2]掉落汇总!$C$2:$C$871,,MATCH($B41,[2]掉落汇总!$D$1:$M$1)),[2]掉落汇总!$A$2:$A$871,J$1,[2]掉落汇总!$C$2:$C$871,$Q$1)+SUMIFS(OFFSET([2]掉落汇总!$C$2:$C$871,,MATCH($B41,[2]掉落汇总!$D$1:$M$1)),[2]掉落汇总!$A$2:$A$871,J$1,[2]掉落汇总!$C$2:$C$871,$Q$2)/$Q$3)*宝箱投放计算!I41</f>
        <v>0</v>
      </c>
      <c r="K41">
        <f ca="1">(SUMIFS(OFFSET([2]掉落汇总!$C$2:$C$871,,MATCH($B41,[2]掉落汇总!$D$1:$M$1)),[2]掉落汇总!$A$2:$A$871,K$1,[2]掉落汇总!$C$2:$C$871,$Q$1)+SUMIFS(OFFSET([2]掉落汇总!$C$2:$C$871,,MATCH($B41,[2]掉落汇总!$D$1:$M$1)),[2]掉落汇总!$A$2:$A$871,K$1,[2]掉落汇总!$C$2:$C$871,$Q$2)/$Q$3)*宝箱投放计算!J41</f>
        <v>0</v>
      </c>
      <c r="L41">
        <f ca="1">(SUMIFS(OFFSET([2]掉落汇总!$C$2:$C$871,,MATCH($B41,[2]掉落汇总!$D$1:$M$1)),[2]掉落汇总!$A$2:$A$871,L$1,[2]掉落汇总!$C$2:$C$871,$Q$1)+SUMIFS(OFFSET([2]掉落汇总!$C$2:$C$871,,MATCH($B41,[2]掉落汇总!$D$1:$M$1)),[2]掉落汇总!$A$2:$A$871,L$1,[2]掉落汇总!$C$2:$C$871,$Q$2)/$Q$3)*宝箱投放计算!K41</f>
        <v>1.4485077267901381</v>
      </c>
      <c r="M41">
        <f ca="1">(SUMIFS(OFFSET([2]掉落汇总!$C$2:$C$871,,MATCH($B41,[2]掉落汇总!$D$1:$M$1)),[2]掉落汇总!$A$2:$A$871,M$1,[2]掉落汇总!$C$2:$C$871,$Q$1)+SUMIFS(OFFSET([2]掉落汇总!$C$2:$C$871,,MATCH($B41,[2]掉落汇总!$D$1:$M$1)),[2]掉落汇总!$A$2:$A$871,M$1,[2]掉落汇总!$C$2:$C$871,$Q$2)/$Q$3)*宝箱投放计算!L41</f>
        <v>1.449375218965316</v>
      </c>
      <c r="N41">
        <f ca="1">(SUMIFS(OFFSET([2]掉落汇总!$C$2:$C$871,,MATCH($B41,[2]掉落汇总!$D$1:$M$1)),[2]掉落汇总!$A$2:$A$871,N$1,[2]掉落汇总!$C$2:$C$871,$Q$1)+SUMIFS(OFFSET([2]掉落汇总!$C$2:$C$871,,MATCH($B41,[2]掉落汇总!$D$1:$M$1)),[2]掉落汇总!$A$2:$A$871,N$1,[2]掉落汇总!$C$2:$C$871,$Q$2)/$Q$3)*宝箱投放计算!M41</f>
        <v>0.34251290877796897</v>
      </c>
      <c r="O41">
        <f ca="1">(SUMIFS(OFFSET([2]掉落汇总!$C$2:$C$871,,MATCH($B41,[2]掉落汇总!$D$1:$M$1)),[2]掉落汇总!$A$2:$A$871,O$1,[2]掉落汇总!$C$2:$C$871,$Q$1)+SUMIFS(OFFSET([2]掉落汇总!$C$2:$C$871,,MATCH($B41,[2]掉落汇总!$D$1:$M$1)),[2]掉落汇总!$A$2:$A$871,O$1,[2]掉落汇总!$C$2:$C$871,$Q$2)/$Q$3)*宝箱投放计算!N41</f>
        <v>0.72990261049962535</v>
      </c>
    </row>
    <row r="42" spans="1:15" x14ac:dyDescent="0.2">
      <c r="A42">
        <f>玩家成长时间线!A42</f>
        <v>41</v>
      </c>
      <c r="B42">
        <f>玩家成长时间线!B42</f>
        <v>10</v>
      </c>
      <c r="C42">
        <f ca="1">SUM($D$2:D42)</f>
        <v>281.82274299490518</v>
      </c>
      <c r="D42">
        <f t="shared" ca="1" si="0"/>
        <v>13.359069308533297</v>
      </c>
      <c r="E42">
        <f ca="1">(SUMIFS(OFFSET([2]掉落汇总!$C$2:$C$871,,MATCH($B42,[2]掉落汇总!$D$1:$M$1)),[2]掉落汇总!$A$2:$A$871,E$1,[2]掉落汇总!$C$2:$C$871,$Q$1)+SUMIFS(OFFSET([2]掉落汇总!$C$2:$C$871,,MATCH($B42,[2]掉落汇总!$D$1:$M$1)),[2]掉落汇总!$A$2:$A$871,E$1,[2]掉落汇总!$C$2:$C$871,$Q$2)/$Q$3)*宝箱投放计算!D42</f>
        <v>3.9941925302472376</v>
      </c>
      <c r="F42">
        <f ca="1">(SUMIFS(OFFSET([2]掉落汇总!$C$2:$C$871,,MATCH($B42,[2]掉落汇总!$D$1:$M$1)),[2]掉落汇总!$A$2:$A$871,F$1,[2]掉落汇总!$C$2:$C$871,$Q$1)+SUMIFS(OFFSET([2]掉落汇总!$C$2:$C$871,,MATCH($B42,[2]掉落汇总!$D$1:$M$1)),[2]掉落汇总!$A$2:$A$871,F$1,[2]掉落汇总!$C$2:$C$871,$Q$2)/$Q$3)*宝箱投放计算!E42</f>
        <v>5.3945783132530112</v>
      </c>
      <c r="G42">
        <f ca="1">(SUMIFS(OFFSET([2]掉落汇总!$C$2:$C$871,,MATCH($B42,[2]掉落汇总!$D$1:$M$1)),[2]掉落汇总!$A$2:$A$871,G$1,[2]掉落汇总!$C$2:$C$871,$Q$1)+SUMIFS(OFFSET([2]掉落汇总!$C$2:$C$871,,MATCH($B42,[2]掉落汇总!$D$1:$M$1)),[2]掉落汇总!$A$2:$A$871,G$1,[2]掉落汇总!$C$2:$C$871,$Q$2)/$Q$3)*宝箱投放计算!F42</f>
        <v>0</v>
      </c>
      <c r="H42">
        <f ca="1">(SUMIFS(OFFSET([2]掉落汇总!$C$2:$C$871,,MATCH($B42,[2]掉落汇总!$D$1:$M$1)),[2]掉落汇总!$A$2:$A$871,H$1,[2]掉落汇总!$C$2:$C$871,$Q$1)+SUMIFS(OFFSET([2]掉落汇总!$C$2:$C$871,,MATCH($B42,[2]掉落汇总!$D$1:$M$1)),[2]掉落汇总!$A$2:$A$871,H$1,[2]掉落汇总!$C$2:$C$871,$Q$2)/$Q$3)*宝箱投放计算!G42</f>
        <v>0</v>
      </c>
      <c r="I42">
        <f ca="1">(SUMIFS(OFFSET([2]掉落汇总!$C$2:$C$871,,MATCH($B42,[2]掉落汇总!$D$1:$M$1)),[2]掉落汇总!$A$2:$A$871,I$1,[2]掉落汇总!$C$2:$C$871,$Q$1)+SUMIFS(OFFSET([2]掉落汇总!$C$2:$C$871,,MATCH($B42,[2]掉落汇总!$D$1:$M$1)),[2]掉落汇总!$A$2:$A$871,I$1,[2]掉落汇总!$C$2:$C$871,$Q$2)/$Q$3)*宝箱投放计算!H42</f>
        <v>0</v>
      </c>
      <c r="J42">
        <f ca="1">(SUMIFS(OFFSET([2]掉落汇总!$C$2:$C$871,,MATCH($B42,[2]掉落汇总!$D$1:$M$1)),[2]掉落汇总!$A$2:$A$871,J$1,[2]掉落汇总!$C$2:$C$871,$Q$1)+SUMIFS(OFFSET([2]掉落汇总!$C$2:$C$871,,MATCH($B42,[2]掉落汇总!$D$1:$M$1)),[2]掉落汇总!$A$2:$A$871,J$1,[2]掉落汇总!$C$2:$C$871,$Q$2)/$Q$3)*宝箱投放计算!I42</f>
        <v>0</v>
      </c>
      <c r="K42">
        <f ca="1">(SUMIFS(OFFSET([2]掉落汇总!$C$2:$C$871,,MATCH($B42,[2]掉落汇总!$D$1:$M$1)),[2]掉落汇总!$A$2:$A$871,K$1,[2]掉落汇总!$C$2:$C$871,$Q$1)+SUMIFS(OFFSET([2]掉落汇总!$C$2:$C$871,,MATCH($B42,[2]掉落汇总!$D$1:$M$1)),[2]掉落汇总!$A$2:$A$871,K$1,[2]掉落汇总!$C$2:$C$871,$Q$2)/$Q$3)*宝箱投放计算!J42</f>
        <v>0</v>
      </c>
      <c r="L42">
        <f ca="1">(SUMIFS(OFFSET([2]掉落汇总!$C$2:$C$871,,MATCH($B42,[2]掉落汇总!$D$1:$M$1)),[2]掉落汇总!$A$2:$A$871,L$1,[2]掉落汇总!$C$2:$C$871,$Q$1)+SUMIFS(OFFSET([2]掉落汇总!$C$2:$C$871,,MATCH($B42,[2]掉落汇总!$D$1:$M$1)),[2]掉落汇总!$A$2:$A$871,L$1,[2]掉落汇总!$C$2:$C$871,$Q$2)/$Q$3)*宝箱投放计算!K42</f>
        <v>1.4485077267901381</v>
      </c>
      <c r="M42">
        <f ca="1">(SUMIFS(OFFSET([2]掉落汇总!$C$2:$C$871,,MATCH($B42,[2]掉落汇总!$D$1:$M$1)),[2]掉落汇总!$A$2:$A$871,M$1,[2]掉落汇总!$C$2:$C$871,$Q$1)+SUMIFS(OFFSET([2]掉落汇总!$C$2:$C$871,,MATCH($B42,[2]掉落汇总!$D$1:$M$1)),[2]掉落汇总!$A$2:$A$871,M$1,[2]掉落汇总!$C$2:$C$871,$Q$2)/$Q$3)*宝箱投放计算!L42</f>
        <v>1.449375218965316</v>
      </c>
      <c r="N42">
        <f ca="1">(SUMIFS(OFFSET([2]掉落汇总!$C$2:$C$871,,MATCH($B42,[2]掉落汇总!$D$1:$M$1)),[2]掉落汇总!$A$2:$A$871,N$1,[2]掉落汇总!$C$2:$C$871,$Q$1)+SUMIFS(OFFSET([2]掉落汇总!$C$2:$C$871,,MATCH($B42,[2]掉落汇总!$D$1:$M$1)),[2]掉落汇总!$A$2:$A$871,N$1,[2]掉落汇总!$C$2:$C$871,$Q$2)/$Q$3)*宝箱投放计算!M42</f>
        <v>0.34251290877796897</v>
      </c>
      <c r="O42">
        <f ca="1">(SUMIFS(OFFSET([2]掉落汇总!$C$2:$C$871,,MATCH($B42,[2]掉落汇总!$D$1:$M$1)),[2]掉落汇总!$A$2:$A$871,O$1,[2]掉落汇总!$C$2:$C$871,$Q$1)+SUMIFS(OFFSET([2]掉落汇总!$C$2:$C$871,,MATCH($B42,[2]掉落汇总!$D$1:$M$1)),[2]掉落汇总!$A$2:$A$871,O$1,[2]掉落汇总!$C$2:$C$871,$Q$2)/$Q$3)*宝箱投放计算!N42</f>
        <v>0.72990261049962535</v>
      </c>
    </row>
    <row r="43" spans="1:15" x14ac:dyDescent="0.2">
      <c r="A43">
        <f>玩家成长时间线!A43</f>
        <v>42</v>
      </c>
      <c r="B43">
        <f>玩家成长时间线!B43</f>
        <v>8</v>
      </c>
      <c r="C43">
        <f ca="1">SUM($D$2:D43)</f>
        <v>295.36902291339692</v>
      </c>
      <c r="D43">
        <f t="shared" ca="1" si="0"/>
        <v>13.546279918491749</v>
      </c>
      <c r="E43">
        <f ca="1">(SUMIFS(OFFSET([2]掉落汇总!$C$2:$C$871,,MATCH($B43,[2]掉落汇总!$D$1:$M$1)),[2]掉落汇总!$A$2:$A$871,E$1,[2]掉落汇总!$C$2:$C$871,$Q$1)+SUMIFS(OFFSET([2]掉落汇总!$C$2:$C$871,,MATCH($B43,[2]掉落汇总!$D$1:$M$1)),[2]掉落汇总!$A$2:$A$871,E$1,[2]掉落汇总!$C$2:$C$871,$Q$2)/$Q$3)*宝箱投放计算!D43</f>
        <v>3.3473757692307697</v>
      </c>
      <c r="F43">
        <f ca="1">(SUMIFS(OFFSET([2]掉落汇总!$C$2:$C$871,,MATCH($B43,[2]掉落汇总!$D$1:$M$1)),[2]掉落汇总!$A$2:$A$871,F$1,[2]掉落汇总!$C$2:$C$871,$Q$1)+SUMIFS(OFFSET([2]掉落汇总!$C$2:$C$871,,MATCH($B43,[2]掉落汇总!$D$1:$M$1)),[2]掉落汇总!$A$2:$A$871,F$1,[2]掉落汇总!$C$2:$C$871,$Q$2)/$Q$3)*宝箱投放计算!E43</f>
        <v>4.3156626506024089</v>
      </c>
      <c r="G43">
        <f ca="1">(SUMIFS(OFFSET([2]掉落汇总!$C$2:$C$871,,MATCH($B43,[2]掉落汇总!$D$1:$M$1)),[2]掉落汇总!$A$2:$A$871,G$1,[2]掉落汇总!$C$2:$C$871,$Q$1)+SUMIFS(OFFSET([2]掉落汇总!$C$2:$C$871,,MATCH($B43,[2]掉落汇总!$D$1:$M$1)),[2]掉落汇总!$A$2:$A$871,G$1,[2]掉落汇总!$C$2:$C$871,$Q$2)/$Q$3)*宝箱投放计算!F43</f>
        <v>0.84751284300213015</v>
      </c>
      <c r="H43">
        <f ca="1">(SUMIFS(OFFSET([2]掉落汇总!$C$2:$C$871,,MATCH($B43,[2]掉落汇总!$D$1:$M$1)),[2]掉落汇总!$A$2:$A$871,H$1,[2]掉落汇总!$C$2:$C$871,$Q$1)+SUMIFS(OFFSET([2]掉落汇总!$C$2:$C$871,,MATCH($B43,[2]掉落汇总!$D$1:$M$1)),[2]掉落汇总!$A$2:$A$871,H$1,[2]掉落汇总!$C$2:$C$871,$Q$2)/$Q$3)*宝箱投放计算!G43</f>
        <v>0</v>
      </c>
      <c r="I43">
        <f ca="1">(SUMIFS(OFFSET([2]掉落汇总!$C$2:$C$871,,MATCH($B43,[2]掉落汇总!$D$1:$M$1)),[2]掉落汇总!$A$2:$A$871,I$1,[2]掉落汇总!$C$2:$C$871,$Q$1)+SUMIFS(OFFSET([2]掉落汇总!$C$2:$C$871,,MATCH($B43,[2]掉落汇总!$D$1:$M$1)),[2]掉落汇总!$A$2:$A$871,I$1,[2]掉落汇总!$C$2:$C$871,$Q$2)/$Q$3)*宝箱投放计算!H43</f>
        <v>1.0654301906233898</v>
      </c>
      <c r="J43">
        <f ca="1">(SUMIFS(OFFSET([2]掉落汇总!$C$2:$C$871,,MATCH($B43,[2]掉落汇总!$D$1:$M$1)),[2]掉落汇总!$A$2:$A$871,J$1,[2]掉落汇总!$C$2:$C$871,$Q$1)+SUMIFS(OFFSET([2]掉落汇总!$C$2:$C$871,,MATCH($B43,[2]掉落汇总!$D$1:$M$1)),[2]掉落汇总!$A$2:$A$871,J$1,[2]掉落汇总!$C$2:$C$871,$Q$2)/$Q$3)*宝箱投放计算!I43</f>
        <v>0</v>
      </c>
      <c r="K43">
        <f ca="1">(SUMIFS(OFFSET([2]掉落汇总!$C$2:$C$871,,MATCH($B43,[2]掉落汇总!$D$1:$M$1)),[2]掉落汇总!$A$2:$A$871,K$1,[2]掉落汇总!$C$2:$C$871,$Q$1)+SUMIFS(OFFSET([2]掉落汇总!$C$2:$C$871,,MATCH($B43,[2]掉落汇总!$D$1:$M$1)),[2]掉落汇总!$A$2:$A$871,K$1,[2]掉落汇总!$C$2:$C$871,$Q$2)/$Q$3)*宝箱投放计算!J43</f>
        <v>0</v>
      </c>
      <c r="L43">
        <f ca="1">(SUMIFS(OFFSET([2]掉落汇总!$C$2:$C$871,,MATCH($B43,[2]掉落汇总!$D$1:$M$1)),[2]掉落汇总!$A$2:$A$871,L$1,[2]掉落汇总!$C$2:$C$871,$Q$1)+SUMIFS(OFFSET([2]掉落汇总!$C$2:$C$871,,MATCH($B43,[2]掉落汇总!$D$1:$M$1)),[2]掉落汇总!$A$2:$A$871,L$1,[2]掉落汇总!$C$2:$C$871,$Q$2)/$Q$3)*宝箱投放计算!K43</f>
        <v>1.4485077267901381</v>
      </c>
      <c r="M43">
        <f ca="1">(SUMIFS(OFFSET([2]掉落汇总!$C$2:$C$871,,MATCH($B43,[2]掉落汇总!$D$1:$M$1)),[2]掉落汇总!$A$2:$A$871,M$1,[2]掉落汇总!$C$2:$C$871,$Q$1)+SUMIFS(OFFSET([2]掉落汇总!$C$2:$C$871,,MATCH($B43,[2]掉落汇总!$D$1:$M$1)),[2]掉落汇总!$A$2:$A$871,M$1,[2]掉落汇总!$C$2:$C$871,$Q$2)/$Q$3)*宝箱投放计算!L43</f>
        <v>1.449375218965316</v>
      </c>
      <c r="N43">
        <f ca="1">(SUMIFS(OFFSET([2]掉落汇总!$C$2:$C$871,,MATCH($B43,[2]掉落汇总!$D$1:$M$1)),[2]掉落汇总!$A$2:$A$871,N$1,[2]掉落汇总!$C$2:$C$871,$Q$1)+SUMIFS(OFFSET([2]掉落汇总!$C$2:$C$871,,MATCH($B43,[2]掉落汇总!$D$1:$M$1)),[2]掉落汇总!$A$2:$A$871,N$1,[2]掉落汇总!$C$2:$C$871,$Q$2)/$Q$3)*宝箱投放计算!M43</f>
        <v>0.34251290877796897</v>
      </c>
      <c r="O43">
        <f ca="1">(SUMIFS(OFFSET([2]掉落汇总!$C$2:$C$871,,MATCH($B43,[2]掉落汇总!$D$1:$M$1)),[2]掉落汇总!$A$2:$A$871,O$1,[2]掉落汇总!$C$2:$C$871,$Q$1)+SUMIFS(OFFSET([2]掉落汇总!$C$2:$C$871,,MATCH($B43,[2]掉落汇总!$D$1:$M$1)),[2]掉落汇总!$A$2:$A$871,O$1,[2]掉落汇总!$C$2:$C$871,$Q$2)/$Q$3)*宝箱投放计算!N43</f>
        <v>0.72990261049962535</v>
      </c>
    </row>
    <row r="44" spans="1:15" x14ac:dyDescent="0.2">
      <c r="A44">
        <f>玩家成长时间线!A44</f>
        <v>43</v>
      </c>
      <c r="B44">
        <f>玩家成长时间线!B44</f>
        <v>8</v>
      </c>
      <c r="C44">
        <f ca="1">SUM($D$2:D44)</f>
        <v>307.01640787518625</v>
      </c>
      <c r="D44">
        <f t="shared" ca="1" si="0"/>
        <v>11.647384961789303</v>
      </c>
      <c r="E44">
        <f ca="1">(SUMIFS(OFFSET([2]掉落汇总!$C$2:$C$871,,MATCH($B44,[2]掉落汇总!$D$1:$M$1)),[2]掉落汇总!$A$2:$A$871,E$1,[2]掉落汇总!$C$2:$C$871,$Q$1)+SUMIFS(OFFSET([2]掉落汇总!$C$2:$C$871,,MATCH($B44,[2]掉落汇总!$D$1:$M$1)),[2]掉落汇总!$A$2:$A$871,E$1,[2]掉落汇总!$C$2:$C$871,$Q$2)/$Q$3)*宝箱投放计算!D44</f>
        <v>3.3614238461538464</v>
      </c>
      <c r="F44">
        <f ca="1">(SUMIFS(OFFSET([2]掉落汇总!$C$2:$C$871,,MATCH($B44,[2]掉落汇总!$D$1:$M$1)),[2]掉落汇总!$A$2:$A$871,F$1,[2]掉落汇总!$C$2:$C$871,$Q$1)+SUMIFS(OFFSET([2]掉落汇总!$C$2:$C$871,,MATCH($B44,[2]掉落汇总!$D$1:$M$1)),[2]掉落汇总!$A$2:$A$871,F$1,[2]掉落汇总!$C$2:$C$871,$Q$2)/$Q$3)*宝箱投放计算!E44</f>
        <v>4.3156626506024089</v>
      </c>
      <c r="G44">
        <f ca="1">(SUMIFS(OFFSET([2]掉落汇总!$C$2:$C$871,,MATCH($B44,[2]掉落汇总!$D$1:$M$1)),[2]掉落汇总!$A$2:$A$871,G$1,[2]掉落汇总!$C$2:$C$871,$Q$1)+SUMIFS(OFFSET([2]掉落汇总!$C$2:$C$871,,MATCH($B44,[2]掉落汇总!$D$1:$M$1)),[2]掉落汇总!$A$2:$A$871,G$1,[2]掉落汇总!$C$2:$C$871,$Q$2)/$Q$3)*宝箱投放计算!F44</f>
        <v>0</v>
      </c>
      <c r="H44">
        <f ca="1">(SUMIFS(OFFSET([2]掉落汇总!$C$2:$C$871,,MATCH($B44,[2]掉落汇总!$D$1:$M$1)),[2]掉落汇总!$A$2:$A$871,H$1,[2]掉落汇总!$C$2:$C$871,$Q$1)+SUMIFS(OFFSET([2]掉落汇总!$C$2:$C$871,,MATCH($B44,[2]掉落汇总!$D$1:$M$1)),[2]掉落汇总!$A$2:$A$871,H$1,[2]掉落汇总!$C$2:$C$871,$Q$2)/$Q$3)*宝箱投放计算!G44</f>
        <v>0</v>
      </c>
      <c r="I44">
        <f ca="1">(SUMIFS(OFFSET([2]掉落汇总!$C$2:$C$871,,MATCH($B44,[2]掉落汇总!$D$1:$M$1)),[2]掉落汇总!$A$2:$A$871,I$1,[2]掉落汇总!$C$2:$C$871,$Q$1)+SUMIFS(OFFSET([2]掉落汇总!$C$2:$C$871,,MATCH($B44,[2]掉落汇总!$D$1:$M$1)),[2]掉落汇总!$A$2:$A$871,I$1,[2]掉落汇总!$C$2:$C$871,$Q$2)/$Q$3)*宝箱投放计算!H44</f>
        <v>0</v>
      </c>
      <c r="J44">
        <f ca="1">(SUMIFS(OFFSET([2]掉落汇总!$C$2:$C$871,,MATCH($B44,[2]掉落汇总!$D$1:$M$1)),[2]掉落汇总!$A$2:$A$871,J$1,[2]掉落汇总!$C$2:$C$871,$Q$1)+SUMIFS(OFFSET([2]掉落汇总!$C$2:$C$871,,MATCH($B44,[2]掉落汇总!$D$1:$M$1)),[2]掉落汇总!$A$2:$A$871,J$1,[2]掉落汇总!$C$2:$C$871,$Q$2)/$Q$3)*宝箱投放计算!I44</f>
        <v>0</v>
      </c>
      <c r="K44">
        <f ca="1">(SUMIFS(OFFSET([2]掉落汇总!$C$2:$C$871,,MATCH($B44,[2]掉落汇总!$D$1:$M$1)),[2]掉落汇总!$A$2:$A$871,K$1,[2]掉落汇总!$C$2:$C$871,$Q$1)+SUMIFS(OFFSET([2]掉落汇总!$C$2:$C$871,,MATCH($B44,[2]掉落汇总!$D$1:$M$1)),[2]掉落汇总!$A$2:$A$871,K$1,[2]掉落汇总!$C$2:$C$871,$Q$2)/$Q$3)*宝箱投放计算!J44</f>
        <v>0</v>
      </c>
      <c r="L44">
        <f ca="1">(SUMIFS(OFFSET([2]掉落汇总!$C$2:$C$871,,MATCH($B44,[2]掉落汇总!$D$1:$M$1)),[2]掉落汇总!$A$2:$A$871,L$1,[2]掉落汇总!$C$2:$C$871,$Q$1)+SUMIFS(OFFSET([2]掉落汇总!$C$2:$C$871,,MATCH($B44,[2]掉落汇总!$D$1:$M$1)),[2]掉落汇总!$A$2:$A$871,L$1,[2]掉落汇总!$C$2:$C$871,$Q$2)/$Q$3)*宝箱投放计算!K44</f>
        <v>1.4485077267901381</v>
      </c>
      <c r="M44">
        <f ca="1">(SUMIFS(OFFSET([2]掉落汇总!$C$2:$C$871,,MATCH($B44,[2]掉落汇总!$D$1:$M$1)),[2]掉落汇总!$A$2:$A$871,M$1,[2]掉落汇总!$C$2:$C$871,$Q$1)+SUMIFS(OFFSET([2]掉落汇总!$C$2:$C$871,,MATCH($B44,[2]掉落汇总!$D$1:$M$1)),[2]掉落汇总!$A$2:$A$871,M$1,[2]掉落汇总!$C$2:$C$871,$Q$2)/$Q$3)*宝箱投放计算!L44</f>
        <v>1.449375218965316</v>
      </c>
      <c r="N44">
        <f ca="1">(SUMIFS(OFFSET([2]掉落汇总!$C$2:$C$871,,MATCH($B44,[2]掉落汇总!$D$1:$M$1)),[2]掉落汇总!$A$2:$A$871,N$1,[2]掉落汇总!$C$2:$C$871,$Q$1)+SUMIFS(OFFSET([2]掉落汇总!$C$2:$C$871,,MATCH($B44,[2]掉落汇总!$D$1:$M$1)),[2]掉落汇总!$A$2:$A$871,N$1,[2]掉落汇总!$C$2:$C$871,$Q$2)/$Q$3)*宝箱投放计算!M44</f>
        <v>0.34251290877796897</v>
      </c>
      <c r="O44">
        <f ca="1">(SUMIFS(OFFSET([2]掉落汇总!$C$2:$C$871,,MATCH($B44,[2]掉落汇总!$D$1:$M$1)),[2]掉落汇总!$A$2:$A$871,O$1,[2]掉落汇总!$C$2:$C$871,$Q$1)+SUMIFS(OFFSET([2]掉落汇总!$C$2:$C$871,,MATCH($B44,[2]掉落汇总!$D$1:$M$1)),[2]掉落汇总!$A$2:$A$871,O$1,[2]掉落汇总!$C$2:$C$871,$Q$2)/$Q$3)*宝箱投放计算!N44</f>
        <v>0.72990261049962535</v>
      </c>
    </row>
    <row r="45" spans="1:15" x14ac:dyDescent="0.2">
      <c r="A45">
        <f>玩家成长时间线!A45</f>
        <v>44</v>
      </c>
      <c r="B45">
        <f>玩家成长时间线!B45</f>
        <v>8</v>
      </c>
      <c r="C45">
        <f ca="1">SUM($D$2:D45)</f>
        <v>318.95880245236015</v>
      </c>
      <c r="D45">
        <f t="shared" ca="1" si="0"/>
        <v>11.942394577173918</v>
      </c>
      <c r="E45">
        <f ca="1">(SUMIFS(OFFSET([2]掉落汇总!$C$2:$C$871,,MATCH($B45,[2]掉落汇总!$D$1:$M$1)),[2]掉落汇总!$A$2:$A$871,E$1,[2]掉落汇总!$C$2:$C$871,$Q$1)+SUMIFS(OFFSET([2]掉落汇总!$C$2:$C$871,,MATCH($B45,[2]掉落汇总!$D$1:$M$1)),[2]掉落汇总!$A$2:$A$871,E$1,[2]掉落汇总!$C$2:$C$871,$Q$2)/$Q$3)*宝箱投放计算!D45</f>
        <v>3.6564334615384615</v>
      </c>
      <c r="F45">
        <f ca="1">(SUMIFS(OFFSET([2]掉落汇总!$C$2:$C$871,,MATCH($B45,[2]掉落汇总!$D$1:$M$1)),[2]掉落汇总!$A$2:$A$871,F$1,[2]掉落汇总!$C$2:$C$871,$Q$1)+SUMIFS(OFFSET([2]掉落汇总!$C$2:$C$871,,MATCH($B45,[2]掉落汇总!$D$1:$M$1)),[2]掉落汇总!$A$2:$A$871,F$1,[2]掉落汇总!$C$2:$C$871,$Q$2)/$Q$3)*宝箱投放计算!E45</f>
        <v>4.3156626506024089</v>
      </c>
      <c r="G45">
        <f ca="1">(SUMIFS(OFFSET([2]掉落汇总!$C$2:$C$871,,MATCH($B45,[2]掉落汇总!$D$1:$M$1)),[2]掉落汇总!$A$2:$A$871,G$1,[2]掉落汇总!$C$2:$C$871,$Q$1)+SUMIFS(OFFSET([2]掉落汇总!$C$2:$C$871,,MATCH($B45,[2]掉落汇总!$D$1:$M$1)),[2]掉落汇总!$A$2:$A$871,G$1,[2]掉落汇总!$C$2:$C$871,$Q$2)/$Q$3)*宝箱投放计算!F45</f>
        <v>0</v>
      </c>
      <c r="H45">
        <f ca="1">(SUMIFS(OFFSET([2]掉落汇总!$C$2:$C$871,,MATCH($B45,[2]掉落汇总!$D$1:$M$1)),[2]掉落汇总!$A$2:$A$871,H$1,[2]掉落汇总!$C$2:$C$871,$Q$1)+SUMIFS(OFFSET([2]掉落汇总!$C$2:$C$871,,MATCH($B45,[2]掉落汇总!$D$1:$M$1)),[2]掉落汇总!$A$2:$A$871,H$1,[2]掉落汇总!$C$2:$C$871,$Q$2)/$Q$3)*宝箱投放计算!G45</f>
        <v>0</v>
      </c>
      <c r="I45">
        <f ca="1">(SUMIFS(OFFSET([2]掉落汇总!$C$2:$C$871,,MATCH($B45,[2]掉落汇总!$D$1:$M$1)),[2]掉落汇总!$A$2:$A$871,I$1,[2]掉落汇总!$C$2:$C$871,$Q$1)+SUMIFS(OFFSET([2]掉落汇总!$C$2:$C$871,,MATCH($B45,[2]掉落汇总!$D$1:$M$1)),[2]掉落汇总!$A$2:$A$871,I$1,[2]掉落汇总!$C$2:$C$871,$Q$2)/$Q$3)*宝箱投放计算!H45</f>
        <v>0</v>
      </c>
      <c r="J45">
        <f ca="1">(SUMIFS(OFFSET([2]掉落汇总!$C$2:$C$871,,MATCH($B45,[2]掉落汇总!$D$1:$M$1)),[2]掉落汇总!$A$2:$A$871,J$1,[2]掉落汇总!$C$2:$C$871,$Q$1)+SUMIFS(OFFSET([2]掉落汇总!$C$2:$C$871,,MATCH($B45,[2]掉落汇总!$D$1:$M$1)),[2]掉落汇总!$A$2:$A$871,J$1,[2]掉落汇总!$C$2:$C$871,$Q$2)/$Q$3)*宝箱投放计算!I45</f>
        <v>0</v>
      </c>
      <c r="K45">
        <f ca="1">(SUMIFS(OFFSET([2]掉落汇总!$C$2:$C$871,,MATCH($B45,[2]掉落汇总!$D$1:$M$1)),[2]掉落汇总!$A$2:$A$871,K$1,[2]掉落汇总!$C$2:$C$871,$Q$1)+SUMIFS(OFFSET([2]掉落汇总!$C$2:$C$871,,MATCH($B45,[2]掉落汇总!$D$1:$M$1)),[2]掉落汇总!$A$2:$A$871,K$1,[2]掉落汇总!$C$2:$C$871,$Q$2)/$Q$3)*宝箱投放计算!J45</f>
        <v>0</v>
      </c>
      <c r="L45">
        <f ca="1">(SUMIFS(OFFSET([2]掉落汇总!$C$2:$C$871,,MATCH($B45,[2]掉落汇总!$D$1:$M$1)),[2]掉落汇总!$A$2:$A$871,L$1,[2]掉落汇总!$C$2:$C$871,$Q$1)+SUMIFS(OFFSET([2]掉落汇总!$C$2:$C$871,,MATCH($B45,[2]掉落汇总!$D$1:$M$1)),[2]掉落汇总!$A$2:$A$871,L$1,[2]掉落汇总!$C$2:$C$871,$Q$2)/$Q$3)*宝箱投放计算!K45</f>
        <v>1.4485077267901381</v>
      </c>
      <c r="M45">
        <f ca="1">(SUMIFS(OFFSET([2]掉落汇总!$C$2:$C$871,,MATCH($B45,[2]掉落汇总!$D$1:$M$1)),[2]掉落汇总!$A$2:$A$871,M$1,[2]掉落汇总!$C$2:$C$871,$Q$1)+SUMIFS(OFFSET([2]掉落汇总!$C$2:$C$871,,MATCH($B45,[2]掉落汇总!$D$1:$M$1)),[2]掉落汇总!$A$2:$A$871,M$1,[2]掉落汇总!$C$2:$C$871,$Q$2)/$Q$3)*宝箱投放计算!L45</f>
        <v>1.449375218965316</v>
      </c>
      <c r="N45">
        <f ca="1">(SUMIFS(OFFSET([2]掉落汇总!$C$2:$C$871,,MATCH($B45,[2]掉落汇总!$D$1:$M$1)),[2]掉落汇总!$A$2:$A$871,N$1,[2]掉落汇总!$C$2:$C$871,$Q$1)+SUMIFS(OFFSET([2]掉落汇总!$C$2:$C$871,,MATCH($B45,[2]掉落汇总!$D$1:$M$1)),[2]掉落汇总!$A$2:$A$871,N$1,[2]掉落汇总!$C$2:$C$871,$Q$2)/$Q$3)*宝箱投放计算!M45</f>
        <v>0.34251290877796897</v>
      </c>
      <c r="O45">
        <f ca="1">(SUMIFS(OFFSET([2]掉落汇总!$C$2:$C$871,,MATCH($B45,[2]掉落汇总!$D$1:$M$1)),[2]掉落汇总!$A$2:$A$871,O$1,[2]掉落汇总!$C$2:$C$871,$Q$1)+SUMIFS(OFFSET([2]掉落汇总!$C$2:$C$871,,MATCH($B45,[2]掉落汇总!$D$1:$M$1)),[2]掉落汇总!$A$2:$A$871,O$1,[2]掉落汇总!$C$2:$C$871,$Q$2)/$Q$3)*宝箱投放计算!N45</f>
        <v>0.72990261049962535</v>
      </c>
    </row>
    <row r="46" spans="1:15" x14ac:dyDescent="0.2">
      <c r="A46">
        <f>玩家成长时间线!A46</f>
        <v>45</v>
      </c>
      <c r="B46">
        <f>玩家成长时间线!B46</f>
        <v>9</v>
      </c>
      <c r="C46">
        <f ca="1">SUM($D$2:D46)</f>
        <v>335.99180546335054</v>
      </c>
      <c r="D46">
        <f t="shared" ca="1" si="0"/>
        <v>17.033003010990406</v>
      </c>
      <c r="E46">
        <f ca="1">(SUMIFS(OFFSET([2]掉落汇总!$C$2:$C$871,,MATCH($B46,[2]掉落汇总!$D$1:$M$1)),[2]掉落汇总!$A$2:$A$871,E$1,[2]掉落汇总!$C$2:$C$871,$Q$1)+SUMIFS(OFFSET([2]掉落汇总!$C$2:$C$871,,MATCH($B46,[2]掉落汇总!$D$1:$M$1)),[2]掉落汇总!$A$2:$A$871,E$1,[2]掉落汇总!$C$2:$C$871,$Q$2)/$Q$3)*宝箱投放计算!D46</f>
        <v>3.8441666303162485</v>
      </c>
      <c r="F46">
        <f ca="1">(SUMIFS(OFFSET([2]掉落汇总!$C$2:$C$871,,MATCH($B46,[2]掉落汇总!$D$1:$M$1)),[2]掉落汇总!$A$2:$A$871,F$1,[2]掉落汇总!$C$2:$C$871,$Q$1)+SUMIFS(OFFSET([2]掉落汇总!$C$2:$C$871,,MATCH($B46,[2]掉落汇总!$D$1:$M$1)),[2]掉落汇总!$A$2:$A$871,F$1,[2]掉落汇总!$C$2:$C$871,$Q$2)/$Q$3)*宝箱投放计算!E46</f>
        <v>5.3945783132530112</v>
      </c>
      <c r="G46">
        <f ca="1">(SUMIFS(OFFSET([2]掉落汇总!$C$2:$C$871,,MATCH($B46,[2]掉落汇总!$D$1:$M$1)),[2]掉落汇总!$A$2:$A$871,G$1,[2]掉落汇总!$C$2:$C$871,$Q$1)+SUMIFS(OFFSET([2]掉落汇总!$C$2:$C$871,,MATCH($B46,[2]掉落汇总!$D$1:$M$1)),[2]掉落汇总!$A$2:$A$871,G$1,[2]掉落汇总!$C$2:$C$871,$Q$2)/$Q$3)*宝箱投放计算!F46</f>
        <v>0</v>
      </c>
      <c r="H46">
        <f ca="1">(SUMIFS(OFFSET([2]掉落汇总!$C$2:$C$871,,MATCH($B46,[2]掉落汇总!$D$1:$M$1)),[2]掉落汇总!$A$2:$A$871,H$1,[2]掉落汇总!$C$2:$C$871,$Q$1)+SUMIFS(OFFSET([2]掉落汇总!$C$2:$C$871,,MATCH($B46,[2]掉落汇总!$D$1:$M$1)),[2]掉落汇总!$A$2:$A$871,H$1,[2]掉落汇总!$C$2:$C$871,$Q$2)/$Q$3)*宝箱投放计算!G46</f>
        <v>0</v>
      </c>
      <c r="I46">
        <f ca="1">(SUMIFS(OFFSET([2]掉落汇总!$C$2:$C$871,,MATCH($B46,[2]掉落汇总!$D$1:$M$1)),[2]掉落汇总!$A$2:$A$871,I$1,[2]掉落汇总!$C$2:$C$871,$Q$1)+SUMIFS(OFFSET([2]掉落汇总!$C$2:$C$871,,MATCH($B46,[2]掉落汇总!$D$1:$M$1)),[2]掉落汇总!$A$2:$A$871,I$1,[2]掉落汇总!$C$2:$C$871,$Q$2)/$Q$3)*宝箱投放计算!H46</f>
        <v>1.0654301906233898</v>
      </c>
      <c r="J46">
        <f ca="1">(SUMIFS(OFFSET([2]掉落汇总!$C$2:$C$871,,MATCH($B46,[2]掉落汇总!$D$1:$M$1)),[2]掉落汇总!$A$2:$A$871,J$1,[2]掉落汇总!$C$2:$C$871,$Q$1)+SUMIFS(OFFSET([2]掉落汇总!$C$2:$C$871,,MATCH($B46,[2]掉落汇总!$D$1:$M$1)),[2]掉落汇总!$A$2:$A$871,J$1,[2]掉落汇总!$C$2:$C$871,$Q$2)/$Q$3)*宝箱投放计算!I46</f>
        <v>2.7585294117647061</v>
      </c>
      <c r="K46">
        <f ca="1">(SUMIFS(OFFSET([2]掉落汇总!$C$2:$C$871,,MATCH($B46,[2]掉落汇总!$D$1:$M$1)),[2]掉落汇总!$A$2:$A$871,K$1,[2]掉落汇总!$C$2:$C$871,$Q$1)+SUMIFS(OFFSET([2]掉落汇总!$C$2:$C$871,,MATCH($B46,[2]掉落汇总!$D$1:$M$1)),[2]掉落汇总!$A$2:$A$871,K$1,[2]掉落汇总!$C$2:$C$871,$Q$2)/$Q$3)*宝箱投放计算!J46</f>
        <v>0</v>
      </c>
      <c r="L46">
        <f ca="1">(SUMIFS(OFFSET([2]掉落汇总!$C$2:$C$871,,MATCH($B46,[2]掉落汇总!$D$1:$M$1)),[2]掉落汇总!$A$2:$A$871,L$1,[2]掉落汇总!$C$2:$C$871,$Q$1)+SUMIFS(OFFSET([2]掉落汇总!$C$2:$C$871,,MATCH($B46,[2]掉落汇总!$D$1:$M$1)),[2]掉落汇总!$A$2:$A$871,L$1,[2]掉落汇总!$C$2:$C$871,$Q$2)/$Q$3)*宝箱投放计算!K46</f>
        <v>1.4485077267901381</v>
      </c>
      <c r="M46">
        <f ca="1">(SUMIFS(OFFSET([2]掉落汇总!$C$2:$C$871,,MATCH($B46,[2]掉落汇总!$D$1:$M$1)),[2]掉落汇总!$A$2:$A$871,M$1,[2]掉落汇总!$C$2:$C$871,$Q$1)+SUMIFS(OFFSET([2]掉落汇总!$C$2:$C$871,,MATCH($B46,[2]掉落汇总!$D$1:$M$1)),[2]掉落汇总!$A$2:$A$871,M$1,[2]掉落汇总!$C$2:$C$871,$Q$2)/$Q$3)*宝箱投放计算!L46</f>
        <v>1.449375218965316</v>
      </c>
      <c r="N46">
        <f ca="1">(SUMIFS(OFFSET([2]掉落汇总!$C$2:$C$871,,MATCH($B46,[2]掉落汇总!$D$1:$M$1)),[2]掉落汇总!$A$2:$A$871,N$1,[2]掉落汇总!$C$2:$C$871,$Q$1)+SUMIFS(OFFSET([2]掉落汇总!$C$2:$C$871,,MATCH($B46,[2]掉落汇总!$D$1:$M$1)),[2]掉落汇总!$A$2:$A$871,N$1,[2]掉落汇总!$C$2:$C$871,$Q$2)/$Q$3)*宝箱投放计算!M46</f>
        <v>0.34251290877796897</v>
      </c>
      <c r="O46">
        <f ca="1">(SUMIFS(OFFSET([2]掉落汇总!$C$2:$C$871,,MATCH($B46,[2]掉落汇总!$D$1:$M$1)),[2]掉落汇总!$A$2:$A$871,O$1,[2]掉落汇总!$C$2:$C$871,$Q$1)+SUMIFS(OFFSET([2]掉落汇总!$C$2:$C$871,,MATCH($B46,[2]掉落汇总!$D$1:$M$1)),[2]掉落汇总!$A$2:$A$871,O$1,[2]掉落汇总!$C$2:$C$871,$Q$2)/$Q$3)*宝箱投放计算!N46</f>
        <v>0.72990261049962535</v>
      </c>
    </row>
    <row r="47" spans="1:15" x14ac:dyDescent="0.2">
      <c r="A47">
        <f>玩家成长时间线!A47</f>
        <v>46</v>
      </c>
      <c r="B47">
        <f>玩家成长时间线!B47</f>
        <v>9</v>
      </c>
      <c r="C47">
        <f ca="1">SUM($D$2:D47)</f>
        <v>349.21678126017531</v>
      </c>
      <c r="D47">
        <f t="shared" ca="1" si="0"/>
        <v>13.224975796824776</v>
      </c>
      <c r="E47">
        <f ca="1">(SUMIFS(OFFSET([2]掉落汇总!$C$2:$C$871,,MATCH($B47,[2]掉落汇总!$D$1:$M$1)),[2]掉落汇总!$A$2:$A$871,E$1,[2]掉落汇总!$C$2:$C$871,$Q$1)+SUMIFS(OFFSET([2]掉落汇总!$C$2:$C$871,,MATCH($B47,[2]掉落汇总!$D$1:$M$1)),[2]掉落汇总!$A$2:$A$871,E$1,[2]掉落汇总!$C$2:$C$871,$Q$2)/$Q$3)*宝箱投放计算!D47</f>
        <v>3.8600990185387136</v>
      </c>
      <c r="F47">
        <f ca="1">(SUMIFS(OFFSET([2]掉落汇总!$C$2:$C$871,,MATCH($B47,[2]掉落汇总!$D$1:$M$1)),[2]掉落汇总!$A$2:$A$871,F$1,[2]掉落汇总!$C$2:$C$871,$Q$1)+SUMIFS(OFFSET([2]掉落汇总!$C$2:$C$871,,MATCH($B47,[2]掉落汇总!$D$1:$M$1)),[2]掉落汇总!$A$2:$A$871,F$1,[2]掉落汇总!$C$2:$C$871,$Q$2)/$Q$3)*宝箱投放计算!E47</f>
        <v>5.3945783132530112</v>
      </c>
      <c r="G47">
        <f ca="1">(SUMIFS(OFFSET([2]掉落汇总!$C$2:$C$871,,MATCH($B47,[2]掉落汇总!$D$1:$M$1)),[2]掉落汇总!$A$2:$A$871,G$1,[2]掉落汇总!$C$2:$C$871,$Q$1)+SUMIFS(OFFSET([2]掉落汇总!$C$2:$C$871,,MATCH($B47,[2]掉落汇总!$D$1:$M$1)),[2]掉落汇总!$A$2:$A$871,G$1,[2]掉落汇总!$C$2:$C$871,$Q$2)/$Q$3)*宝箱投放计算!F47</f>
        <v>0</v>
      </c>
      <c r="H47">
        <f ca="1">(SUMIFS(OFFSET([2]掉落汇总!$C$2:$C$871,,MATCH($B47,[2]掉落汇总!$D$1:$M$1)),[2]掉落汇总!$A$2:$A$871,H$1,[2]掉落汇总!$C$2:$C$871,$Q$1)+SUMIFS(OFFSET([2]掉落汇总!$C$2:$C$871,,MATCH($B47,[2]掉落汇总!$D$1:$M$1)),[2]掉落汇总!$A$2:$A$871,H$1,[2]掉落汇总!$C$2:$C$871,$Q$2)/$Q$3)*宝箱投放计算!G47</f>
        <v>0</v>
      </c>
      <c r="I47">
        <f ca="1">(SUMIFS(OFFSET([2]掉落汇总!$C$2:$C$871,,MATCH($B47,[2]掉落汇总!$D$1:$M$1)),[2]掉落汇总!$A$2:$A$871,I$1,[2]掉落汇总!$C$2:$C$871,$Q$1)+SUMIFS(OFFSET([2]掉落汇总!$C$2:$C$871,,MATCH($B47,[2]掉落汇总!$D$1:$M$1)),[2]掉落汇总!$A$2:$A$871,I$1,[2]掉落汇总!$C$2:$C$871,$Q$2)/$Q$3)*宝箱投放计算!H47</f>
        <v>0</v>
      </c>
      <c r="J47">
        <f ca="1">(SUMIFS(OFFSET([2]掉落汇总!$C$2:$C$871,,MATCH($B47,[2]掉落汇总!$D$1:$M$1)),[2]掉落汇总!$A$2:$A$871,J$1,[2]掉落汇总!$C$2:$C$871,$Q$1)+SUMIFS(OFFSET([2]掉落汇总!$C$2:$C$871,,MATCH($B47,[2]掉落汇总!$D$1:$M$1)),[2]掉落汇总!$A$2:$A$871,J$1,[2]掉落汇总!$C$2:$C$871,$Q$2)/$Q$3)*宝箱投放计算!I47</f>
        <v>0</v>
      </c>
      <c r="K47">
        <f ca="1">(SUMIFS(OFFSET([2]掉落汇总!$C$2:$C$871,,MATCH($B47,[2]掉落汇总!$D$1:$M$1)),[2]掉落汇总!$A$2:$A$871,K$1,[2]掉落汇总!$C$2:$C$871,$Q$1)+SUMIFS(OFFSET([2]掉落汇总!$C$2:$C$871,,MATCH($B47,[2]掉落汇总!$D$1:$M$1)),[2]掉落汇总!$A$2:$A$871,K$1,[2]掉落汇总!$C$2:$C$871,$Q$2)/$Q$3)*宝箱投放计算!J47</f>
        <v>0</v>
      </c>
      <c r="L47">
        <f ca="1">(SUMIFS(OFFSET([2]掉落汇总!$C$2:$C$871,,MATCH($B47,[2]掉落汇总!$D$1:$M$1)),[2]掉落汇总!$A$2:$A$871,L$1,[2]掉落汇总!$C$2:$C$871,$Q$1)+SUMIFS(OFFSET([2]掉落汇总!$C$2:$C$871,,MATCH($B47,[2]掉落汇总!$D$1:$M$1)),[2]掉落汇总!$A$2:$A$871,L$1,[2]掉落汇总!$C$2:$C$871,$Q$2)/$Q$3)*宝箱投放计算!K47</f>
        <v>1.4485077267901381</v>
      </c>
      <c r="M47">
        <f ca="1">(SUMIFS(OFFSET([2]掉落汇总!$C$2:$C$871,,MATCH($B47,[2]掉落汇总!$D$1:$M$1)),[2]掉落汇总!$A$2:$A$871,M$1,[2]掉落汇总!$C$2:$C$871,$Q$1)+SUMIFS(OFFSET([2]掉落汇总!$C$2:$C$871,,MATCH($B47,[2]掉落汇总!$D$1:$M$1)),[2]掉落汇总!$A$2:$A$871,M$1,[2]掉落汇总!$C$2:$C$871,$Q$2)/$Q$3)*宝箱投放计算!L47</f>
        <v>1.449375218965316</v>
      </c>
      <c r="N47">
        <f ca="1">(SUMIFS(OFFSET([2]掉落汇总!$C$2:$C$871,,MATCH($B47,[2]掉落汇总!$D$1:$M$1)),[2]掉落汇总!$A$2:$A$871,N$1,[2]掉落汇总!$C$2:$C$871,$Q$1)+SUMIFS(OFFSET([2]掉落汇总!$C$2:$C$871,,MATCH($B47,[2]掉落汇总!$D$1:$M$1)),[2]掉落汇总!$A$2:$A$871,N$1,[2]掉落汇总!$C$2:$C$871,$Q$2)/$Q$3)*宝箱投放计算!M47</f>
        <v>0.34251290877796897</v>
      </c>
      <c r="O47">
        <f ca="1">(SUMIFS(OFFSET([2]掉落汇总!$C$2:$C$871,,MATCH($B47,[2]掉落汇总!$D$1:$M$1)),[2]掉落汇总!$A$2:$A$871,O$1,[2]掉落汇总!$C$2:$C$871,$Q$1)+SUMIFS(OFFSET([2]掉落汇总!$C$2:$C$871,,MATCH($B47,[2]掉落汇总!$D$1:$M$1)),[2]掉落汇总!$A$2:$A$871,O$1,[2]掉落汇总!$C$2:$C$871,$Q$2)/$Q$3)*宝箱投放计算!N47</f>
        <v>0.72990261049962535</v>
      </c>
    </row>
    <row r="48" spans="1:15" x14ac:dyDescent="0.2">
      <c r="A48">
        <f>玩家成长时间线!A48</f>
        <v>47</v>
      </c>
      <c r="B48">
        <f>玩家成长时间线!B48</f>
        <v>9</v>
      </c>
      <c r="C48">
        <f ca="1">SUM($D$2:D48)</f>
        <v>362.77633720967185</v>
      </c>
      <c r="D48">
        <f t="shared" ca="1" si="0"/>
        <v>13.559555949496531</v>
      </c>
      <c r="E48">
        <f ca="1">(SUMIFS(OFFSET([2]掉落汇总!$C$2:$C$871,,MATCH($B48,[2]掉落汇总!$D$1:$M$1)),[2]掉落汇总!$A$2:$A$871,E$1,[2]掉落汇总!$C$2:$C$871,$Q$1)+SUMIFS(OFFSET([2]掉落汇总!$C$2:$C$871,,MATCH($B48,[2]掉落汇总!$D$1:$M$1)),[2]掉落汇总!$A$2:$A$871,E$1,[2]掉落汇总!$C$2:$C$871,$Q$2)/$Q$3)*宝箱投放计算!D48</f>
        <v>4.1946791712104687</v>
      </c>
      <c r="F48">
        <f ca="1">(SUMIFS(OFFSET([2]掉落汇总!$C$2:$C$871,,MATCH($B48,[2]掉落汇总!$D$1:$M$1)),[2]掉落汇总!$A$2:$A$871,F$1,[2]掉落汇总!$C$2:$C$871,$Q$1)+SUMIFS(OFFSET([2]掉落汇总!$C$2:$C$871,,MATCH($B48,[2]掉落汇总!$D$1:$M$1)),[2]掉落汇总!$A$2:$A$871,F$1,[2]掉落汇总!$C$2:$C$871,$Q$2)/$Q$3)*宝箱投放计算!E48</f>
        <v>5.3945783132530112</v>
      </c>
      <c r="G48">
        <f ca="1">(SUMIFS(OFFSET([2]掉落汇总!$C$2:$C$871,,MATCH($B48,[2]掉落汇总!$D$1:$M$1)),[2]掉落汇总!$A$2:$A$871,G$1,[2]掉落汇总!$C$2:$C$871,$Q$1)+SUMIFS(OFFSET([2]掉落汇总!$C$2:$C$871,,MATCH($B48,[2]掉落汇总!$D$1:$M$1)),[2]掉落汇总!$A$2:$A$871,G$1,[2]掉落汇总!$C$2:$C$871,$Q$2)/$Q$3)*宝箱投放计算!F48</f>
        <v>0</v>
      </c>
      <c r="H48">
        <f ca="1">(SUMIFS(OFFSET([2]掉落汇总!$C$2:$C$871,,MATCH($B48,[2]掉落汇总!$D$1:$M$1)),[2]掉落汇总!$A$2:$A$871,H$1,[2]掉落汇总!$C$2:$C$871,$Q$1)+SUMIFS(OFFSET([2]掉落汇总!$C$2:$C$871,,MATCH($B48,[2]掉落汇总!$D$1:$M$1)),[2]掉落汇总!$A$2:$A$871,H$1,[2]掉落汇总!$C$2:$C$871,$Q$2)/$Q$3)*宝箱投放计算!G48</f>
        <v>0</v>
      </c>
      <c r="I48">
        <f ca="1">(SUMIFS(OFFSET([2]掉落汇总!$C$2:$C$871,,MATCH($B48,[2]掉落汇总!$D$1:$M$1)),[2]掉落汇总!$A$2:$A$871,I$1,[2]掉落汇总!$C$2:$C$871,$Q$1)+SUMIFS(OFFSET([2]掉落汇总!$C$2:$C$871,,MATCH($B48,[2]掉落汇总!$D$1:$M$1)),[2]掉落汇总!$A$2:$A$871,I$1,[2]掉落汇总!$C$2:$C$871,$Q$2)/$Q$3)*宝箱投放计算!H48</f>
        <v>0</v>
      </c>
      <c r="J48">
        <f ca="1">(SUMIFS(OFFSET([2]掉落汇总!$C$2:$C$871,,MATCH($B48,[2]掉落汇总!$D$1:$M$1)),[2]掉落汇总!$A$2:$A$871,J$1,[2]掉落汇总!$C$2:$C$871,$Q$1)+SUMIFS(OFFSET([2]掉落汇总!$C$2:$C$871,,MATCH($B48,[2]掉落汇总!$D$1:$M$1)),[2]掉落汇总!$A$2:$A$871,J$1,[2]掉落汇总!$C$2:$C$871,$Q$2)/$Q$3)*宝箱投放计算!I48</f>
        <v>0</v>
      </c>
      <c r="K48">
        <f ca="1">(SUMIFS(OFFSET([2]掉落汇总!$C$2:$C$871,,MATCH($B48,[2]掉落汇总!$D$1:$M$1)),[2]掉落汇总!$A$2:$A$871,K$1,[2]掉落汇总!$C$2:$C$871,$Q$1)+SUMIFS(OFFSET([2]掉落汇总!$C$2:$C$871,,MATCH($B48,[2]掉落汇总!$D$1:$M$1)),[2]掉落汇总!$A$2:$A$871,K$1,[2]掉落汇总!$C$2:$C$871,$Q$2)/$Q$3)*宝箱投放计算!J48</f>
        <v>0</v>
      </c>
      <c r="L48">
        <f ca="1">(SUMIFS(OFFSET([2]掉落汇总!$C$2:$C$871,,MATCH($B48,[2]掉落汇总!$D$1:$M$1)),[2]掉落汇总!$A$2:$A$871,L$1,[2]掉落汇总!$C$2:$C$871,$Q$1)+SUMIFS(OFFSET([2]掉落汇总!$C$2:$C$871,,MATCH($B48,[2]掉落汇总!$D$1:$M$1)),[2]掉落汇总!$A$2:$A$871,L$1,[2]掉落汇总!$C$2:$C$871,$Q$2)/$Q$3)*宝箱投放计算!K48</f>
        <v>1.4485077267901381</v>
      </c>
      <c r="M48">
        <f ca="1">(SUMIFS(OFFSET([2]掉落汇总!$C$2:$C$871,,MATCH($B48,[2]掉落汇总!$D$1:$M$1)),[2]掉落汇总!$A$2:$A$871,M$1,[2]掉落汇总!$C$2:$C$871,$Q$1)+SUMIFS(OFFSET([2]掉落汇总!$C$2:$C$871,,MATCH($B48,[2]掉落汇总!$D$1:$M$1)),[2]掉落汇总!$A$2:$A$871,M$1,[2]掉落汇总!$C$2:$C$871,$Q$2)/$Q$3)*宝箱投放计算!L48</f>
        <v>1.449375218965316</v>
      </c>
      <c r="N48">
        <f ca="1">(SUMIFS(OFFSET([2]掉落汇总!$C$2:$C$871,,MATCH($B48,[2]掉落汇总!$D$1:$M$1)),[2]掉落汇总!$A$2:$A$871,N$1,[2]掉落汇总!$C$2:$C$871,$Q$1)+SUMIFS(OFFSET([2]掉落汇总!$C$2:$C$871,,MATCH($B48,[2]掉落汇总!$D$1:$M$1)),[2]掉落汇总!$A$2:$A$871,N$1,[2]掉落汇总!$C$2:$C$871,$Q$2)/$Q$3)*宝箱投放计算!M48</f>
        <v>0.34251290877796897</v>
      </c>
      <c r="O48">
        <f ca="1">(SUMIFS(OFFSET([2]掉落汇总!$C$2:$C$871,,MATCH($B48,[2]掉落汇总!$D$1:$M$1)),[2]掉落汇总!$A$2:$A$871,O$1,[2]掉落汇总!$C$2:$C$871,$Q$1)+SUMIFS(OFFSET([2]掉落汇总!$C$2:$C$871,,MATCH($B48,[2]掉落汇总!$D$1:$M$1)),[2]掉落汇总!$A$2:$A$871,O$1,[2]掉落汇总!$C$2:$C$871,$Q$2)/$Q$3)*宝箱投放计算!N48</f>
        <v>0.72990261049962535</v>
      </c>
    </row>
    <row r="49" spans="1:15" x14ac:dyDescent="0.2">
      <c r="A49">
        <f>玩家成长时间线!A49</f>
        <v>48</v>
      </c>
      <c r="B49">
        <f>玩家成长时间线!B49</f>
        <v>10</v>
      </c>
      <c r="C49">
        <f ca="1">SUM($D$2:D49)</f>
        <v>379.34440753728541</v>
      </c>
      <c r="D49">
        <f t="shared" ca="1" si="0"/>
        <v>16.568070327613537</v>
      </c>
      <c r="E49">
        <f ca="1">(SUMIFS(OFFSET([2]掉落汇总!$C$2:$C$871,,MATCH($B49,[2]掉落汇总!$D$1:$M$1)),[2]掉落汇总!$A$2:$A$871,E$1,[2]掉落汇总!$C$2:$C$871,$Q$1)+SUMIFS(OFFSET([2]掉落汇总!$C$2:$C$871,,MATCH($B49,[2]掉落汇总!$D$1:$M$1)),[2]掉落汇总!$A$2:$A$871,E$1,[2]掉落汇总!$C$2:$C$871,$Q$2)/$Q$3)*宝箱投放计算!D49</f>
        <v>4.1120252498684904</v>
      </c>
      <c r="F49">
        <f ca="1">(SUMIFS(OFFSET([2]掉落汇总!$C$2:$C$871,,MATCH($B49,[2]掉落汇总!$D$1:$M$1)),[2]掉落汇总!$A$2:$A$871,F$1,[2]掉落汇总!$C$2:$C$871,$Q$1)+SUMIFS(OFFSET([2]掉落汇总!$C$2:$C$871,,MATCH($B49,[2]掉落汇总!$D$1:$M$1)),[2]掉落汇总!$A$2:$A$871,F$1,[2]掉落汇总!$C$2:$C$871,$Q$2)/$Q$3)*宝箱投放计算!E49</f>
        <v>5.3945783132530112</v>
      </c>
      <c r="G49">
        <f ca="1">(SUMIFS(OFFSET([2]掉落汇总!$C$2:$C$871,,MATCH($B49,[2]掉落汇总!$D$1:$M$1)),[2]掉落汇总!$A$2:$A$871,G$1,[2]掉落汇总!$C$2:$C$871,$Q$1)+SUMIFS(OFFSET([2]掉落汇总!$C$2:$C$871,,MATCH($B49,[2]掉落汇总!$D$1:$M$1)),[2]掉落汇总!$A$2:$A$871,G$1,[2]掉落汇总!$C$2:$C$871,$Q$2)/$Q$3)*宝箱投放计算!F49</f>
        <v>0</v>
      </c>
      <c r="H49">
        <f ca="1">(SUMIFS(OFFSET([2]掉落汇总!$C$2:$C$871,,MATCH($B49,[2]掉落汇总!$D$1:$M$1)),[2]掉落汇总!$A$2:$A$871,H$1,[2]掉落汇总!$C$2:$C$871,$Q$1)+SUMIFS(OFFSET([2]掉落汇总!$C$2:$C$871,,MATCH($B49,[2]掉落汇总!$D$1:$M$1)),[2]掉落汇总!$A$2:$A$871,H$1,[2]掉落汇总!$C$2:$C$871,$Q$2)/$Q$3)*宝箱投放计算!G49</f>
        <v>0</v>
      </c>
      <c r="I49">
        <f ca="1">(SUMIFS(OFFSET([2]掉落汇总!$C$2:$C$871,,MATCH($B49,[2]掉落汇总!$D$1:$M$1)),[2]掉落汇总!$A$2:$A$871,I$1,[2]掉落汇总!$C$2:$C$871,$Q$1)+SUMIFS(OFFSET([2]掉落汇总!$C$2:$C$871,,MATCH($B49,[2]掉落汇总!$D$1:$M$1)),[2]掉落汇总!$A$2:$A$871,I$1,[2]掉落汇总!$C$2:$C$871,$Q$2)/$Q$3)*宝箱投放计算!H49</f>
        <v>0</v>
      </c>
      <c r="J49">
        <f ca="1">(SUMIFS(OFFSET([2]掉落汇总!$C$2:$C$871,,MATCH($B49,[2]掉落汇总!$D$1:$M$1)),[2]掉落汇总!$A$2:$A$871,J$1,[2]掉落汇总!$C$2:$C$871,$Q$1)+SUMIFS(OFFSET([2]掉落汇总!$C$2:$C$871,,MATCH($B49,[2]掉落汇总!$D$1:$M$1)),[2]掉落汇总!$A$2:$A$871,J$1,[2]掉落汇总!$C$2:$C$871,$Q$2)/$Q$3)*宝箱投放计算!I49</f>
        <v>3.0911682994589849</v>
      </c>
      <c r="K49">
        <f ca="1">(SUMIFS(OFFSET([2]掉落汇总!$C$2:$C$871,,MATCH($B49,[2]掉落汇总!$D$1:$M$1)),[2]掉落汇总!$A$2:$A$871,K$1,[2]掉落汇总!$C$2:$C$871,$Q$1)+SUMIFS(OFFSET([2]掉落汇总!$C$2:$C$871,,MATCH($B49,[2]掉落汇总!$D$1:$M$1)),[2]掉落汇总!$A$2:$A$871,K$1,[2]掉落汇总!$C$2:$C$871,$Q$2)/$Q$3)*宝箱投放计算!J49</f>
        <v>0</v>
      </c>
      <c r="L49">
        <f ca="1">(SUMIFS(OFFSET([2]掉落汇总!$C$2:$C$871,,MATCH($B49,[2]掉落汇总!$D$1:$M$1)),[2]掉落汇总!$A$2:$A$871,L$1,[2]掉落汇总!$C$2:$C$871,$Q$1)+SUMIFS(OFFSET([2]掉落汇总!$C$2:$C$871,,MATCH($B49,[2]掉落汇总!$D$1:$M$1)),[2]掉落汇总!$A$2:$A$871,L$1,[2]掉落汇总!$C$2:$C$871,$Q$2)/$Q$3)*宝箱投放计算!K49</f>
        <v>1.4485077267901381</v>
      </c>
      <c r="M49">
        <f ca="1">(SUMIFS(OFFSET([2]掉落汇总!$C$2:$C$871,,MATCH($B49,[2]掉落汇总!$D$1:$M$1)),[2]掉落汇总!$A$2:$A$871,M$1,[2]掉落汇总!$C$2:$C$871,$Q$1)+SUMIFS(OFFSET([2]掉落汇总!$C$2:$C$871,,MATCH($B49,[2]掉落汇总!$D$1:$M$1)),[2]掉落汇总!$A$2:$A$871,M$1,[2]掉落汇总!$C$2:$C$871,$Q$2)/$Q$3)*宝箱投放计算!L49</f>
        <v>1.449375218965316</v>
      </c>
      <c r="N49">
        <f ca="1">(SUMIFS(OFFSET([2]掉落汇总!$C$2:$C$871,,MATCH($B49,[2]掉落汇总!$D$1:$M$1)),[2]掉落汇总!$A$2:$A$871,N$1,[2]掉落汇总!$C$2:$C$871,$Q$1)+SUMIFS(OFFSET([2]掉落汇总!$C$2:$C$871,,MATCH($B49,[2]掉落汇总!$D$1:$M$1)),[2]掉落汇总!$A$2:$A$871,N$1,[2]掉落汇总!$C$2:$C$871,$Q$2)/$Q$3)*宝箱投放计算!M49</f>
        <v>0.34251290877796897</v>
      </c>
      <c r="O49">
        <f ca="1">(SUMIFS(OFFSET([2]掉落汇总!$C$2:$C$871,,MATCH($B49,[2]掉落汇总!$D$1:$M$1)),[2]掉落汇总!$A$2:$A$871,O$1,[2]掉落汇总!$C$2:$C$871,$Q$1)+SUMIFS(OFFSET([2]掉落汇总!$C$2:$C$871,,MATCH($B49,[2]掉落汇总!$D$1:$M$1)),[2]掉落汇总!$A$2:$A$871,O$1,[2]掉落汇总!$C$2:$C$871,$Q$2)/$Q$3)*宝箱投放计算!N49</f>
        <v>0.72990261049962535</v>
      </c>
    </row>
    <row r="50" spans="1:15" x14ac:dyDescent="0.2">
      <c r="A50">
        <f>玩家成长时间线!A50</f>
        <v>49</v>
      </c>
      <c r="B50">
        <f>玩家成长时间线!B50</f>
        <v>10</v>
      </c>
      <c r="C50">
        <f ca="1">SUM($D$2:D50)</f>
        <v>392.83814281110011</v>
      </c>
      <c r="D50">
        <f t="shared" ca="1" si="0"/>
        <v>13.493735273814728</v>
      </c>
      <c r="E50">
        <f ca="1">(SUMIFS(OFFSET([2]掉落汇总!$C$2:$C$871,,MATCH($B50,[2]掉落汇总!$D$1:$M$1)),[2]掉落汇总!$A$2:$A$871,E$1,[2]掉落汇总!$C$2:$C$871,$Q$1)+SUMIFS(OFFSET([2]掉落汇总!$C$2:$C$871,,MATCH($B50,[2]掉落汇总!$D$1:$M$1)),[2]掉落汇总!$A$2:$A$871,E$1,[2]掉落汇总!$C$2:$C$871,$Q$2)/$Q$3)*宝箱投放计算!D50</f>
        <v>4.1288584955286689</v>
      </c>
      <c r="F50">
        <f ca="1">(SUMIFS(OFFSET([2]掉落汇总!$C$2:$C$871,,MATCH($B50,[2]掉落汇总!$D$1:$M$1)),[2]掉落汇总!$A$2:$A$871,F$1,[2]掉落汇总!$C$2:$C$871,$Q$1)+SUMIFS(OFFSET([2]掉落汇总!$C$2:$C$871,,MATCH($B50,[2]掉落汇总!$D$1:$M$1)),[2]掉落汇总!$A$2:$A$871,F$1,[2]掉落汇总!$C$2:$C$871,$Q$2)/$Q$3)*宝箱投放计算!E50</f>
        <v>5.3945783132530112</v>
      </c>
      <c r="G50">
        <f ca="1">(SUMIFS(OFFSET([2]掉落汇总!$C$2:$C$871,,MATCH($B50,[2]掉落汇总!$D$1:$M$1)),[2]掉落汇总!$A$2:$A$871,G$1,[2]掉落汇总!$C$2:$C$871,$Q$1)+SUMIFS(OFFSET([2]掉落汇总!$C$2:$C$871,,MATCH($B50,[2]掉落汇总!$D$1:$M$1)),[2]掉落汇总!$A$2:$A$871,G$1,[2]掉落汇总!$C$2:$C$871,$Q$2)/$Q$3)*宝箱投放计算!F50</f>
        <v>0</v>
      </c>
      <c r="H50">
        <f ca="1">(SUMIFS(OFFSET([2]掉落汇总!$C$2:$C$871,,MATCH($B50,[2]掉落汇总!$D$1:$M$1)),[2]掉落汇总!$A$2:$A$871,H$1,[2]掉落汇总!$C$2:$C$871,$Q$1)+SUMIFS(OFFSET([2]掉落汇总!$C$2:$C$871,,MATCH($B50,[2]掉落汇总!$D$1:$M$1)),[2]掉落汇总!$A$2:$A$871,H$1,[2]掉落汇总!$C$2:$C$871,$Q$2)/$Q$3)*宝箱投放计算!G50</f>
        <v>0</v>
      </c>
      <c r="I50">
        <f ca="1">(SUMIFS(OFFSET([2]掉落汇总!$C$2:$C$871,,MATCH($B50,[2]掉落汇总!$D$1:$M$1)),[2]掉落汇总!$A$2:$A$871,I$1,[2]掉落汇总!$C$2:$C$871,$Q$1)+SUMIFS(OFFSET([2]掉落汇总!$C$2:$C$871,,MATCH($B50,[2]掉落汇总!$D$1:$M$1)),[2]掉落汇总!$A$2:$A$871,I$1,[2]掉落汇总!$C$2:$C$871,$Q$2)/$Q$3)*宝箱投放计算!H50</f>
        <v>0</v>
      </c>
      <c r="J50">
        <f ca="1">(SUMIFS(OFFSET([2]掉落汇总!$C$2:$C$871,,MATCH($B50,[2]掉落汇总!$D$1:$M$1)),[2]掉落汇总!$A$2:$A$871,J$1,[2]掉落汇总!$C$2:$C$871,$Q$1)+SUMIFS(OFFSET([2]掉落汇总!$C$2:$C$871,,MATCH($B50,[2]掉落汇总!$D$1:$M$1)),[2]掉落汇总!$A$2:$A$871,J$1,[2]掉落汇总!$C$2:$C$871,$Q$2)/$Q$3)*宝箱投放计算!I50</f>
        <v>0</v>
      </c>
      <c r="K50">
        <f ca="1">(SUMIFS(OFFSET([2]掉落汇总!$C$2:$C$871,,MATCH($B50,[2]掉落汇总!$D$1:$M$1)),[2]掉落汇总!$A$2:$A$871,K$1,[2]掉落汇总!$C$2:$C$871,$Q$1)+SUMIFS(OFFSET([2]掉落汇总!$C$2:$C$871,,MATCH($B50,[2]掉落汇总!$D$1:$M$1)),[2]掉落汇总!$A$2:$A$871,K$1,[2]掉落汇总!$C$2:$C$871,$Q$2)/$Q$3)*宝箱投放计算!J50</f>
        <v>0</v>
      </c>
      <c r="L50">
        <f ca="1">(SUMIFS(OFFSET([2]掉落汇总!$C$2:$C$871,,MATCH($B50,[2]掉落汇总!$D$1:$M$1)),[2]掉落汇总!$A$2:$A$871,L$1,[2]掉落汇总!$C$2:$C$871,$Q$1)+SUMIFS(OFFSET([2]掉落汇总!$C$2:$C$871,,MATCH($B50,[2]掉落汇总!$D$1:$M$1)),[2]掉落汇总!$A$2:$A$871,L$1,[2]掉落汇总!$C$2:$C$871,$Q$2)/$Q$3)*宝箱投放计算!K50</f>
        <v>1.4485077267901381</v>
      </c>
      <c r="M50">
        <f ca="1">(SUMIFS(OFFSET([2]掉落汇总!$C$2:$C$871,,MATCH($B50,[2]掉落汇总!$D$1:$M$1)),[2]掉落汇总!$A$2:$A$871,M$1,[2]掉落汇总!$C$2:$C$871,$Q$1)+SUMIFS(OFFSET([2]掉落汇总!$C$2:$C$871,,MATCH($B50,[2]掉落汇总!$D$1:$M$1)),[2]掉落汇总!$A$2:$A$871,M$1,[2]掉落汇总!$C$2:$C$871,$Q$2)/$Q$3)*宝箱投放计算!L50</f>
        <v>1.449375218965316</v>
      </c>
      <c r="N50">
        <f ca="1">(SUMIFS(OFFSET([2]掉落汇总!$C$2:$C$871,,MATCH($B50,[2]掉落汇总!$D$1:$M$1)),[2]掉落汇总!$A$2:$A$871,N$1,[2]掉落汇总!$C$2:$C$871,$Q$1)+SUMIFS(OFFSET([2]掉落汇总!$C$2:$C$871,,MATCH($B50,[2]掉落汇总!$D$1:$M$1)),[2]掉落汇总!$A$2:$A$871,N$1,[2]掉落汇总!$C$2:$C$871,$Q$2)/$Q$3)*宝箱投放计算!M50</f>
        <v>0.34251290877796897</v>
      </c>
      <c r="O50">
        <f ca="1">(SUMIFS(OFFSET([2]掉落汇总!$C$2:$C$871,,MATCH($B50,[2]掉落汇总!$D$1:$M$1)),[2]掉落汇总!$A$2:$A$871,O$1,[2]掉落汇总!$C$2:$C$871,$Q$1)+SUMIFS(OFFSET([2]掉落汇总!$C$2:$C$871,,MATCH($B50,[2]掉落汇总!$D$1:$M$1)),[2]掉落汇总!$A$2:$A$871,O$1,[2]掉落汇总!$C$2:$C$871,$Q$2)/$Q$3)*宝箱投放计算!N50</f>
        <v>0.72990261049962535</v>
      </c>
    </row>
    <row r="51" spans="1:15" x14ac:dyDescent="0.2">
      <c r="A51">
        <f>玩家成长时间线!A51</f>
        <v>50</v>
      </c>
      <c r="B51">
        <f>玩家成长时间线!B51</f>
        <v>10</v>
      </c>
      <c r="C51">
        <f ca="1">SUM($D$2:D51)</f>
        <v>406.34871133057504</v>
      </c>
      <c r="D51">
        <f t="shared" ca="1" si="0"/>
        <v>13.510568519474909</v>
      </c>
      <c r="E51">
        <f ca="1">(SUMIFS(OFFSET([2]掉落汇总!$C$2:$C$871,,MATCH($B51,[2]掉落汇总!$D$1:$M$1)),[2]掉落汇总!$A$2:$A$871,E$1,[2]掉落汇总!$C$2:$C$871,$Q$1)+SUMIFS(OFFSET([2]掉落汇总!$C$2:$C$871,,MATCH($B51,[2]掉落汇总!$D$1:$M$1)),[2]掉落汇总!$A$2:$A$871,E$1,[2]掉落汇总!$C$2:$C$871,$Q$2)/$Q$3)*宝箱投放计算!D51</f>
        <v>4.1456917411888483</v>
      </c>
      <c r="F51">
        <f ca="1">(SUMIFS(OFFSET([2]掉落汇总!$C$2:$C$871,,MATCH($B51,[2]掉落汇总!$D$1:$M$1)),[2]掉落汇总!$A$2:$A$871,F$1,[2]掉落汇总!$C$2:$C$871,$Q$1)+SUMIFS(OFFSET([2]掉落汇总!$C$2:$C$871,,MATCH($B51,[2]掉落汇总!$D$1:$M$1)),[2]掉落汇总!$A$2:$A$871,F$1,[2]掉落汇总!$C$2:$C$871,$Q$2)/$Q$3)*宝箱投放计算!E51</f>
        <v>5.3945783132530112</v>
      </c>
      <c r="G51">
        <f ca="1">(SUMIFS(OFFSET([2]掉落汇总!$C$2:$C$871,,MATCH($B51,[2]掉落汇总!$D$1:$M$1)),[2]掉落汇总!$A$2:$A$871,G$1,[2]掉落汇总!$C$2:$C$871,$Q$1)+SUMIFS(OFFSET([2]掉落汇总!$C$2:$C$871,,MATCH($B51,[2]掉落汇总!$D$1:$M$1)),[2]掉落汇总!$A$2:$A$871,G$1,[2]掉落汇总!$C$2:$C$871,$Q$2)/$Q$3)*宝箱投放计算!F51</f>
        <v>0</v>
      </c>
      <c r="H51">
        <f ca="1">(SUMIFS(OFFSET([2]掉落汇总!$C$2:$C$871,,MATCH($B51,[2]掉落汇总!$D$1:$M$1)),[2]掉落汇总!$A$2:$A$871,H$1,[2]掉落汇总!$C$2:$C$871,$Q$1)+SUMIFS(OFFSET([2]掉落汇总!$C$2:$C$871,,MATCH($B51,[2]掉落汇总!$D$1:$M$1)),[2]掉落汇总!$A$2:$A$871,H$1,[2]掉落汇总!$C$2:$C$871,$Q$2)/$Q$3)*宝箱投放计算!G51</f>
        <v>0</v>
      </c>
      <c r="I51">
        <f ca="1">(SUMIFS(OFFSET([2]掉落汇总!$C$2:$C$871,,MATCH($B51,[2]掉落汇总!$D$1:$M$1)),[2]掉落汇总!$A$2:$A$871,I$1,[2]掉落汇总!$C$2:$C$871,$Q$1)+SUMIFS(OFFSET([2]掉落汇总!$C$2:$C$871,,MATCH($B51,[2]掉落汇总!$D$1:$M$1)),[2]掉落汇总!$A$2:$A$871,I$1,[2]掉落汇总!$C$2:$C$871,$Q$2)/$Q$3)*宝箱投放计算!H51</f>
        <v>0</v>
      </c>
      <c r="J51">
        <f ca="1">(SUMIFS(OFFSET([2]掉落汇总!$C$2:$C$871,,MATCH($B51,[2]掉落汇总!$D$1:$M$1)),[2]掉落汇总!$A$2:$A$871,J$1,[2]掉落汇总!$C$2:$C$871,$Q$1)+SUMIFS(OFFSET([2]掉落汇总!$C$2:$C$871,,MATCH($B51,[2]掉落汇总!$D$1:$M$1)),[2]掉落汇总!$A$2:$A$871,J$1,[2]掉落汇总!$C$2:$C$871,$Q$2)/$Q$3)*宝箱投放计算!I51</f>
        <v>0</v>
      </c>
      <c r="K51">
        <f ca="1">(SUMIFS(OFFSET([2]掉落汇总!$C$2:$C$871,,MATCH($B51,[2]掉落汇总!$D$1:$M$1)),[2]掉落汇总!$A$2:$A$871,K$1,[2]掉落汇总!$C$2:$C$871,$Q$1)+SUMIFS(OFFSET([2]掉落汇总!$C$2:$C$871,,MATCH($B51,[2]掉落汇总!$D$1:$M$1)),[2]掉落汇总!$A$2:$A$871,K$1,[2]掉落汇总!$C$2:$C$871,$Q$2)/$Q$3)*宝箱投放计算!J51</f>
        <v>0</v>
      </c>
      <c r="L51">
        <f ca="1">(SUMIFS(OFFSET([2]掉落汇总!$C$2:$C$871,,MATCH($B51,[2]掉落汇总!$D$1:$M$1)),[2]掉落汇总!$A$2:$A$871,L$1,[2]掉落汇总!$C$2:$C$871,$Q$1)+SUMIFS(OFFSET([2]掉落汇总!$C$2:$C$871,,MATCH($B51,[2]掉落汇总!$D$1:$M$1)),[2]掉落汇总!$A$2:$A$871,L$1,[2]掉落汇总!$C$2:$C$871,$Q$2)/$Q$3)*宝箱投放计算!K51</f>
        <v>1.4485077267901381</v>
      </c>
      <c r="M51">
        <f ca="1">(SUMIFS(OFFSET([2]掉落汇总!$C$2:$C$871,,MATCH($B51,[2]掉落汇总!$D$1:$M$1)),[2]掉落汇总!$A$2:$A$871,M$1,[2]掉落汇总!$C$2:$C$871,$Q$1)+SUMIFS(OFFSET([2]掉落汇总!$C$2:$C$871,,MATCH($B51,[2]掉落汇总!$D$1:$M$1)),[2]掉落汇总!$A$2:$A$871,M$1,[2]掉落汇总!$C$2:$C$871,$Q$2)/$Q$3)*宝箱投放计算!L51</f>
        <v>1.449375218965316</v>
      </c>
      <c r="N51">
        <f ca="1">(SUMIFS(OFFSET([2]掉落汇总!$C$2:$C$871,,MATCH($B51,[2]掉落汇总!$D$1:$M$1)),[2]掉落汇总!$A$2:$A$871,N$1,[2]掉落汇总!$C$2:$C$871,$Q$1)+SUMIFS(OFFSET([2]掉落汇总!$C$2:$C$871,,MATCH($B51,[2]掉落汇总!$D$1:$M$1)),[2]掉落汇总!$A$2:$A$871,N$1,[2]掉落汇总!$C$2:$C$871,$Q$2)/$Q$3)*宝箱投放计算!M51</f>
        <v>0.34251290877796897</v>
      </c>
      <c r="O51">
        <f ca="1">(SUMIFS(OFFSET([2]掉落汇总!$C$2:$C$871,,MATCH($B51,[2]掉落汇总!$D$1:$M$1)),[2]掉落汇总!$A$2:$A$871,O$1,[2]掉落汇总!$C$2:$C$871,$Q$1)+SUMIFS(OFFSET([2]掉落汇总!$C$2:$C$871,,MATCH($B51,[2]掉落汇总!$D$1:$M$1)),[2]掉落汇总!$A$2:$A$871,O$1,[2]掉落汇总!$C$2:$C$871,$Q$2)/$Q$3)*宝箱投放计算!N51</f>
        <v>0.72990261049962535</v>
      </c>
    </row>
    <row r="52" spans="1:15" x14ac:dyDescent="0.2">
      <c r="A52">
        <f>玩家成长时间线!A52</f>
        <v>51</v>
      </c>
      <c r="B52">
        <f>玩家成长时间线!B52</f>
        <v>10</v>
      </c>
      <c r="C52">
        <f ca="1">SUM($D$2:D52)</f>
        <v>420.21277800891369</v>
      </c>
      <c r="D52">
        <f t="shared" ca="1" si="0"/>
        <v>13.864066678338663</v>
      </c>
      <c r="E52">
        <f ca="1">(SUMIFS(OFFSET([2]掉落汇总!$C$2:$C$871,,MATCH($B52,[2]掉落汇总!$D$1:$M$1)),[2]掉落汇总!$A$2:$A$871,E$1,[2]掉落汇总!$C$2:$C$871,$Q$1)+SUMIFS(OFFSET([2]掉落汇总!$C$2:$C$871,,MATCH($B52,[2]掉落汇总!$D$1:$M$1)),[2]掉落汇总!$A$2:$A$871,E$1,[2]掉落汇总!$C$2:$C$871,$Q$2)/$Q$3)*宝箱投放计算!D52</f>
        <v>4.4991899000526034</v>
      </c>
      <c r="F52">
        <f ca="1">(SUMIFS(OFFSET([2]掉落汇总!$C$2:$C$871,,MATCH($B52,[2]掉落汇总!$D$1:$M$1)),[2]掉落汇总!$A$2:$A$871,F$1,[2]掉落汇总!$C$2:$C$871,$Q$1)+SUMIFS(OFFSET([2]掉落汇总!$C$2:$C$871,,MATCH($B52,[2]掉落汇总!$D$1:$M$1)),[2]掉落汇总!$A$2:$A$871,F$1,[2]掉落汇总!$C$2:$C$871,$Q$2)/$Q$3)*宝箱投放计算!E52</f>
        <v>5.3945783132530112</v>
      </c>
      <c r="G52">
        <f ca="1">(SUMIFS(OFFSET([2]掉落汇总!$C$2:$C$871,,MATCH($B52,[2]掉落汇总!$D$1:$M$1)),[2]掉落汇总!$A$2:$A$871,G$1,[2]掉落汇总!$C$2:$C$871,$Q$1)+SUMIFS(OFFSET([2]掉落汇总!$C$2:$C$871,,MATCH($B52,[2]掉落汇总!$D$1:$M$1)),[2]掉落汇总!$A$2:$A$871,G$1,[2]掉落汇总!$C$2:$C$871,$Q$2)/$Q$3)*宝箱投放计算!F52</f>
        <v>0</v>
      </c>
      <c r="H52">
        <f ca="1">(SUMIFS(OFFSET([2]掉落汇总!$C$2:$C$871,,MATCH($B52,[2]掉落汇总!$D$1:$M$1)),[2]掉落汇总!$A$2:$A$871,H$1,[2]掉落汇总!$C$2:$C$871,$Q$1)+SUMIFS(OFFSET([2]掉落汇总!$C$2:$C$871,,MATCH($B52,[2]掉落汇总!$D$1:$M$1)),[2]掉落汇总!$A$2:$A$871,H$1,[2]掉落汇总!$C$2:$C$871,$Q$2)/$Q$3)*宝箱投放计算!G52</f>
        <v>0</v>
      </c>
      <c r="I52">
        <f ca="1">(SUMIFS(OFFSET([2]掉落汇总!$C$2:$C$871,,MATCH($B52,[2]掉落汇总!$D$1:$M$1)),[2]掉落汇总!$A$2:$A$871,I$1,[2]掉落汇总!$C$2:$C$871,$Q$1)+SUMIFS(OFFSET([2]掉落汇总!$C$2:$C$871,,MATCH($B52,[2]掉落汇总!$D$1:$M$1)),[2]掉落汇总!$A$2:$A$871,I$1,[2]掉落汇总!$C$2:$C$871,$Q$2)/$Q$3)*宝箱投放计算!H52</f>
        <v>0</v>
      </c>
      <c r="J52">
        <f ca="1">(SUMIFS(OFFSET([2]掉落汇总!$C$2:$C$871,,MATCH($B52,[2]掉落汇总!$D$1:$M$1)),[2]掉落汇总!$A$2:$A$871,J$1,[2]掉落汇总!$C$2:$C$871,$Q$1)+SUMIFS(OFFSET([2]掉落汇总!$C$2:$C$871,,MATCH($B52,[2]掉落汇总!$D$1:$M$1)),[2]掉落汇总!$A$2:$A$871,J$1,[2]掉落汇总!$C$2:$C$871,$Q$2)/$Q$3)*宝箱投放计算!I52</f>
        <v>0</v>
      </c>
      <c r="K52">
        <f ca="1">(SUMIFS(OFFSET([2]掉落汇总!$C$2:$C$871,,MATCH($B52,[2]掉落汇总!$D$1:$M$1)),[2]掉落汇总!$A$2:$A$871,K$1,[2]掉落汇总!$C$2:$C$871,$Q$1)+SUMIFS(OFFSET([2]掉落汇总!$C$2:$C$871,,MATCH($B52,[2]掉落汇总!$D$1:$M$1)),[2]掉落汇总!$A$2:$A$871,K$1,[2]掉落汇总!$C$2:$C$871,$Q$2)/$Q$3)*宝箱投放计算!J52</f>
        <v>0</v>
      </c>
      <c r="L52">
        <f ca="1">(SUMIFS(OFFSET([2]掉落汇总!$C$2:$C$871,,MATCH($B52,[2]掉落汇总!$D$1:$M$1)),[2]掉落汇总!$A$2:$A$871,L$1,[2]掉落汇总!$C$2:$C$871,$Q$1)+SUMIFS(OFFSET([2]掉落汇总!$C$2:$C$871,,MATCH($B52,[2]掉落汇总!$D$1:$M$1)),[2]掉落汇总!$A$2:$A$871,L$1,[2]掉落汇总!$C$2:$C$871,$Q$2)/$Q$3)*宝箱投放计算!K52</f>
        <v>1.4485077267901381</v>
      </c>
      <c r="M52">
        <f ca="1">(SUMIFS(OFFSET([2]掉落汇总!$C$2:$C$871,,MATCH($B52,[2]掉落汇总!$D$1:$M$1)),[2]掉落汇总!$A$2:$A$871,M$1,[2]掉落汇总!$C$2:$C$871,$Q$1)+SUMIFS(OFFSET([2]掉落汇总!$C$2:$C$871,,MATCH($B52,[2]掉落汇总!$D$1:$M$1)),[2]掉落汇总!$A$2:$A$871,M$1,[2]掉落汇总!$C$2:$C$871,$Q$2)/$Q$3)*宝箱投放计算!L52</f>
        <v>1.449375218965316</v>
      </c>
      <c r="N52">
        <f ca="1">(SUMIFS(OFFSET([2]掉落汇总!$C$2:$C$871,,MATCH($B52,[2]掉落汇总!$D$1:$M$1)),[2]掉落汇总!$A$2:$A$871,N$1,[2]掉落汇总!$C$2:$C$871,$Q$1)+SUMIFS(OFFSET([2]掉落汇总!$C$2:$C$871,,MATCH($B52,[2]掉落汇总!$D$1:$M$1)),[2]掉落汇总!$A$2:$A$871,N$1,[2]掉落汇总!$C$2:$C$871,$Q$2)/$Q$3)*宝箱投放计算!M52</f>
        <v>0.34251290877796897</v>
      </c>
      <c r="O52">
        <f ca="1">(SUMIFS(OFFSET([2]掉落汇总!$C$2:$C$871,,MATCH($B52,[2]掉落汇总!$D$1:$M$1)),[2]掉落汇总!$A$2:$A$871,O$1,[2]掉落汇总!$C$2:$C$871,$Q$1)+SUMIFS(OFFSET([2]掉落汇总!$C$2:$C$871,,MATCH($B52,[2]掉落汇总!$D$1:$M$1)),[2]掉落汇总!$A$2:$A$871,O$1,[2]掉落汇总!$C$2:$C$871,$Q$2)/$Q$3)*宝箱投放计算!N52</f>
        <v>0.72990261049962535</v>
      </c>
    </row>
    <row r="53" spans="1:15" x14ac:dyDescent="0.2">
      <c r="A53">
        <f>玩家成长时间线!A53</f>
        <v>52</v>
      </c>
      <c r="B53">
        <f>玩家成长时间线!B53</f>
        <v>10</v>
      </c>
      <c r="C53">
        <f ca="1">SUM($D$2:D53)</f>
        <v>433.75701301970895</v>
      </c>
      <c r="D53">
        <f t="shared" ca="1" si="0"/>
        <v>13.544235010795266</v>
      </c>
      <c r="E53">
        <f ca="1">(SUMIFS(OFFSET([2]掉落汇总!$C$2:$C$871,,MATCH($B53,[2]掉落汇总!$D$1:$M$1)),[2]掉落汇总!$A$2:$A$871,E$1,[2]掉落汇总!$C$2:$C$871,$Q$1)+SUMIFS(OFFSET([2]掉落汇总!$C$2:$C$871,,MATCH($B53,[2]掉落汇总!$D$1:$M$1)),[2]掉落汇总!$A$2:$A$871,E$1,[2]掉落汇总!$C$2:$C$871,$Q$2)/$Q$3)*宝箱投放计算!D53</f>
        <v>4.1793582325092054</v>
      </c>
      <c r="F53">
        <f ca="1">(SUMIFS(OFFSET([2]掉落汇总!$C$2:$C$871,,MATCH($B53,[2]掉落汇总!$D$1:$M$1)),[2]掉落汇总!$A$2:$A$871,F$1,[2]掉落汇总!$C$2:$C$871,$Q$1)+SUMIFS(OFFSET([2]掉落汇总!$C$2:$C$871,,MATCH($B53,[2]掉落汇总!$D$1:$M$1)),[2]掉落汇总!$A$2:$A$871,F$1,[2]掉落汇总!$C$2:$C$871,$Q$2)/$Q$3)*宝箱投放计算!E53</f>
        <v>5.3945783132530112</v>
      </c>
      <c r="G53">
        <f ca="1">(SUMIFS(OFFSET([2]掉落汇总!$C$2:$C$871,,MATCH($B53,[2]掉落汇总!$D$1:$M$1)),[2]掉落汇总!$A$2:$A$871,G$1,[2]掉落汇总!$C$2:$C$871,$Q$1)+SUMIFS(OFFSET([2]掉落汇总!$C$2:$C$871,,MATCH($B53,[2]掉落汇总!$D$1:$M$1)),[2]掉落汇总!$A$2:$A$871,G$1,[2]掉落汇总!$C$2:$C$871,$Q$2)/$Q$3)*宝箱投放计算!F53</f>
        <v>0</v>
      </c>
      <c r="H53">
        <f ca="1">(SUMIFS(OFFSET([2]掉落汇总!$C$2:$C$871,,MATCH($B53,[2]掉落汇总!$D$1:$M$1)),[2]掉落汇总!$A$2:$A$871,H$1,[2]掉落汇总!$C$2:$C$871,$Q$1)+SUMIFS(OFFSET([2]掉落汇总!$C$2:$C$871,,MATCH($B53,[2]掉落汇总!$D$1:$M$1)),[2]掉落汇总!$A$2:$A$871,H$1,[2]掉落汇总!$C$2:$C$871,$Q$2)/$Q$3)*宝箱投放计算!G53</f>
        <v>0</v>
      </c>
      <c r="I53">
        <f ca="1">(SUMIFS(OFFSET([2]掉落汇总!$C$2:$C$871,,MATCH($B53,[2]掉落汇总!$D$1:$M$1)),[2]掉落汇总!$A$2:$A$871,I$1,[2]掉落汇总!$C$2:$C$871,$Q$1)+SUMIFS(OFFSET([2]掉落汇总!$C$2:$C$871,,MATCH($B53,[2]掉落汇总!$D$1:$M$1)),[2]掉落汇总!$A$2:$A$871,I$1,[2]掉落汇总!$C$2:$C$871,$Q$2)/$Q$3)*宝箱投放计算!H53</f>
        <v>0</v>
      </c>
      <c r="J53">
        <f ca="1">(SUMIFS(OFFSET([2]掉落汇总!$C$2:$C$871,,MATCH($B53,[2]掉落汇总!$D$1:$M$1)),[2]掉落汇总!$A$2:$A$871,J$1,[2]掉落汇总!$C$2:$C$871,$Q$1)+SUMIFS(OFFSET([2]掉落汇总!$C$2:$C$871,,MATCH($B53,[2]掉落汇总!$D$1:$M$1)),[2]掉落汇总!$A$2:$A$871,J$1,[2]掉落汇总!$C$2:$C$871,$Q$2)/$Q$3)*宝箱投放计算!I53</f>
        <v>0</v>
      </c>
      <c r="K53">
        <f ca="1">(SUMIFS(OFFSET([2]掉落汇总!$C$2:$C$871,,MATCH($B53,[2]掉落汇总!$D$1:$M$1)),[2]掉落汇总!$A$2:$A$871,K$1,[2]掉落汇总!$C$2:$C$871,$Q$1)+SUMIFS(OFFSET([2]掉落汇总!$C$2:$C$871,,MATCH($B53,[2]掉落汇总!$D$1:$M$1)),[2]掉落汇总!$A$2:$A$871,K$1,[2]掉落汇总!$C$2:$C$871,$Q$2)/$Q$3)*宝箱投放计算!J53</f>
        <v>0</v>
      </c>
      <c r="L53">
        <f ca="1">(SUMIFS(OFFSET([2]掉落汇总!$C$2:$C$871,,MATCH($B53,[2]掉落汇总!$D$1:$M$1)),[2]掉落汇总!$A$2:$A$871,L$1,[2]掉落汇总!$C$2:$C$871,$Q$1)+SUMIFS(OFFSET([2]掉落汇总!$C$2:$C$871,,MATCH($B53,[2]掉落汇总!$D$1:$M$1)),[2]掉落汇总!$A$2:$A$871,L$1,[2]掉落汇总!$C$2:$C$871,$Q$2)/$Q$3)*宝箱投放计算!K53</f>
        <v>1.4485077267901381</v>
      </c>
      <c r="M53">
        <f ca="1">(SUMIFS(OFFSET([2]掉落汇总!$C$2:$C$871,,MATCH($B53,[2]掉落汇总!$D$1:$M$1)),[2]掉落汇总!$A$2:$A$871,M$1,[2]掉落汇总!$C$2:$C$871,$Q$1)+SUMIFS(OFFSET([2]掉落汇总!$C$2:$C$871,,MATCH($B53,[2]掉落汇总!$D$1:$M$1)),[2]掉落汇总!$A$2:$A$871,M$1,[2]掉落汇总!$C$2:$C$871,$Q$2)/$Q$3)*宝箱投放计算!L53</f>
        <v>1.449375218965316</v>
      </c>
      <c r="N53">
        <f ca="1">(SUMIFS(OFFSET([2]掉落汇总!$C$2:$C$871,,MATCH($B53,[2]掉落汇总!$D$1:$M$1)),[2]掉落汇总!$A$2:$A$871,N$1,[2]掉落汇总!$C$2:$C$871,$Q$1)+SUMIFS(OFFSET([2]掉落汇总!$C$2:$C$871,,MATCH($B53,[2]掉落汇总!$D$1:$M$1)),[2]掉落汇总!$A$2:$A$871,N$1,[2]掉落汇总!$C$2:$C$871,$Q$2)/$Q$3)*宝箱投放计算!M53</f>
        <v>0.34251290877796897</v>
      </c>
      <c r="O53">
        <f ca="1">(SUMIFS(OFFSET([2]掉落汇总!$C$2:$C$871,,MATCH($B53,[2]掉落汇总!$D$1:$M$1)),[2]掉落汇总!$A$2:$A$871,O$1,[2]掉落汇总!$C$2:$C$871,$Q$1)+SUMIFS(OFFSET([2]掉落汇总!$C$2:$C$871,,MATCH($B53,[2]掉落汇总!$D$1:$M$1)),[2]掉落汇总!$A$2:$A$871,O$1,[2]掉落汇总!$C$2:$C$871,$Q$2)/$Q$3)*宝箱投放计算!N53</f>
        <v>0.72990261049962535</v>
      </c>
    </row>
    <row r="54" spans="1:15" x14ac:dyDescent="0.2">
      <c r="A54">
        <f>玩家成长时间线!A54</f>
        <v>53</v>
      </c>
      <c r="B54">
        <f>玩家成长时间线!B54</f>
        <v>10</v>
      </c>
      <c r="C54">
        <f ca="1">SUM($D$2:D54)</f>
        <v>447.31808127616438</v>
      </c>
      <c r="D54">
        <f t="shared" ca="1" si="0"/>
        <v>13.561068256455446</v>
      </c>
      <c r="E54">
        <f ca="1">(SUMIFS(OFFSET([2]掉落汇总!$C$2:$C$871,,MATCH($B54,[2]掉落汇总!$D$1:$M$1)),[2]掉落汇总!$A$2:$A$871,E$1,[2]掉落汇总!$C$2:$C$871,$Q$1)+SUMIFS(OFFSET([2]掉落汇总!$C$2:$C$871,,MATCH($B54,[2]掉落汇总!$D$1:$M$1)),[2]掉落汇总!$A$2:$A$871,E$1,[2]掉落汇总!$C$2:$C$871,$Q$2)/$Q$3)*宝箱投放计算!D54</f>
        <v>4.1961914781693839</v>
      </c>
      <c r="F54">
        <f ca="1">(SUMIFS(OFFSET([2]掉落汇总!$C$2:$C$871,,MATCH($B54,[2]掉落汇总!$D$1:$M$1)),[2]掉落汇总!$A$2:$A$871,F$1,[2]掉落汇总!$C$2:$C$871,$Q$1)+SUMIFS(OFFSET([2]掉落汇总!$C$2:$C$871,,MATCH($B54,[2]掉落汇总!$D$1:$M$1)),[2]掉落汇总!$A$2:$A$871,F$1,[2]掉落汇总!$C$2:$C$871,$Q$2)/$Q$3)*宝箱投放计算!E54</f>
        <v>5.3945783132530112</v>
      </c>
      <c r="G54">
        <f ca="1">(SUMIFS(OFFSET([2]掉落汇总!$C$2:$C$871,,MATCH($B54,[2]掉落汇总!$D$1:$M$1)),[2]掉落汇总!$A$2:$A$871,G$1,[2]掉落汇总!$C$2:$C$871,$Q$1)+SUMIFS(OFFSET([2]掉落汇总!$C$2:$C$871,,MATCH($B54,[2]掉落汇总!$D$1:$M$1)),[2]掉落汇总!$A$2:$A$871,G$1,[2]掉落汇总!$C$2:$C$871,$Q$2)/$Q$3)*宝箱投放计算!F54</f>
        <v>0</v>
      </c>
      <c r="H54">
        <f ca="1">(SUMIFS(OFFSET([2]掉落汇总!$C$2:$C$871,,MATCH($B54,[2]掉落汇总!$D$1:$M$1)),[2]掉落汇总!$A$2:$A$871,H$1,[2]掉落汇总!$C$2:$C$871,$Q$1)+SUMIFS(OFFSET([2]掉落汇总!$C$2:$C$871,,MATCH($B54,[2]掉落汇总!$D$1:$M$1)),[2]掉落汇总!$A$2:$A$871,H$1,[2]掉落汇总!$C$2:$C$871,$Q$2)/$Q$3)*宝箱投放计算!G54</f>
        <v>0</v>
      </c>
      <c r="I54">
        <f ca="1">(SUMIFS(OFFSET([2]掉落汇总!$C$2:$C$871,,MATCH($B54,[2]掉落汇总!$D$1:$M$1)),[2]掉落汇总!$A$2:$A$871,I$1,[2]掉落汇总!$C$2:$C$871,$Q$1)+SUMIFS(OFFSET([2]掉落汇总!$C$2:$C$871,,MATCH($B54,[2]掉落汇总!$D$1:$M$1)),[2]掉落汇总!$A$2:$A$871,I$1,[2]掉落汇总!$C$2:$C$871,$Q$2)/$Q$3)*宝箱投放计算!H54</f>
        <v>0</v>
      </c>
      <c r="J54">
        <f ca="1">(SUMIFS(OFFSET([2]掉落汇总!$C$2:$C$871,,MATCH($B54,[2]掉落汇总!$D$1:$M$1)),[2]掉落汇总!$A$2:$A$871,J$1,[2]掉落汇总!$C$2:$C$871,$Q$1)+SUMIFS(OFFSET([2]掉落汇总!$C$2:$C$871,,MATCH($B54,[2]掉落汇总!$D$1:$M$1)),[2]掉落汇总!$A$2:$A$871,J$1,[2]掉落汇总!$C$2:$C$871,$Q$2)/$Q$3)*宝箱投放计算!I54</f>
        <v>0</v>
      </c>
      <c r="K54">
        <f ca="1">(SUMIFS(OFFSET([2]掉落汇总!$C$2:$C$871,,MATCH($B54,[2]掉落汇总!$D$1:$M$1)),[2]掉落汇总!$A$2:$A$871,K$1,[2]掉落汇总!$C$2:$C$871,$Q$1)+SUMIFS(OFFSET([2]掉落汇总!$C$2:$C$871,,MATCH($B54,[2]掉落汇总!$D$1:$M$1)),[2]掉落汇总!$A$2:$A$871,K$1,[2]掉落汇总!$C$2:$C$871,$Q$2)/$Q$3)*宝箱投放计算!J54</f>
        <v>0</v>
      </c>
      <c r="L54">
        <f ca="1">(SUMIFS(OFFSET([2]掉落汇总!$C$2:$C$871,,MATCH($B54,[2]掉落汇总!$D$1:$M$1)),[2]掉落汇总!$A$2:$A$871,L$1,[2]掉落汇总!$C$2:$C$871,$Q$1)+SUMIFS(OFFSET([2]掉落汇总!$C$2:$C$871,,MATCH($B54,[2]掉落汇总!$D$1:$M$1)),[2]掉落汇总!$A$2:$A$871,L$1,[2]掉落汇总!$C$2:$C$871,$Q$2)/$Q$3)*宝箱投放计算!K54</f>
        <v>1.4485077267901381</v>
      </c>
      <c r="M54">
        <f ca="1">(SUMIFS(OFFSET([2]掉落汇总!$C$2:$C$871,,MATCH($B54,[2]掉落汇总!$D$1:$M$1)),[2]掉落汇总!$A$2:$A$871,M$1,[2]掉落汇总!$C$2:$C$871,$Q$1)+SUMIFS(OFFSET([2]掉落汇总!$C$2:$C$871,,MATCH($B54,[2]掉落汇总!$D$1:$M$1)),[2]掉落汇总!$A$2:$A$871,M$1,[2]掉落汇总!$C$2:$C$871,$Q$2)/$Q$3)*宝箱投放计算!L54</f>
        <v>1.449375218965316</v>
      </c>
      <c r="N54">
        <f ca="1">(SUMIFS(OFFSET([2]掉落汇总!$C$2:$C$871,,MATCH($B54,[2]掉落汇总!$D$1:$M$1)),[2]掉落汇总!$A$2:$A$871,N$1,[2]掉落汇总!$C$2:$C$871,$Q$1)+SUMIFS(OFFSET([2]掉落汇总!$C$2:$C$871,,MATCH($B54,[2]掉落汇总!$D$1:$M$1)),[2]掉落汇总!$A$2:$A$871,N$1,[2]掉落汇总!$C$2:$C$871,$Q$2)/$Q$3)*宝箱投放计算!M54</f>
        <v>0.34251290877796897</v>
      </c>
      <c r="O54">
        <f ca="1">(SUMIFS(OFFSET([2]掉落汇总!$C$2:$C$871,,MATCH($B54,[2]掉落汇总!$D$1:$M$1)),[2]掉落汇总!$A$2:$A$871,O$1,[2]掉落汇总!$C$2:$C$871,$Q$1)+SUMIFS(OFFSET([2]掉落汇总!$C$2:$C$871,,MATCH($B54,[2]掉落汇总!$D$1:$M$1)),[2]掉落汇总!$A$2:$A$871,O$1,[2]掉落汇总!$C$2:$C$871,$Q$2)/$Q$3)*宝箱投放计算!N54</f>
        <v>0.72990261049962535</v>
      </c>
    </row>
    <row r="55" spans="1:15" x14ac:dyDescent="0.2">
      <c r="A55">
        <f>玩家成长时间线!A55</f>
        <v>54</v>
      </c>
      <c r="B55">
        <f>玩家成长时间线!B55</f>
        <v>10</v>
      </c>
      <c r="C55">
        <f ca="1">SUM($D$2:D55)</f>
        <v>461.0643152348818</v>
      </c>
      <c r="D55">
        <f t="shared" ca="1" si="0"/>
        <v>13.746233958717411</v>
      </c>
      <c r="E55">
        <f ca="1">(SUMIFS(OFFSET([2]掉落汇总!$C$2:$C$871,,MATCH($B55,[2]掉落汇总!$D$1:$M$1)),[2]掉落汇总!$A$2:$A$871,E$1,[2]掉落汇总!$C$2:$C$871,$Q$1)+SUMIFS(OFFSET([2]掉落汇总!$C$2:$C$871,,MATCH($B55,[2]掉落汇总!$D$1:$M$1)),[2]掉落汇总!$A$2:$A$871,E$1,[2]掉落汇总!$C$2:$C$871,$Q$2)/$Q$3)*宝箱投放计算!D55</f>
        <v>4.3813571804313511</v>
      </c>
      <c r="F55">
        <f ca="1">(SUMIFS(OFFSET([2]掉落汇总!$C$2:$C$871,,MATCH($B55,[2]掉落汇总!$D$1:$M$1)),[2]掉落汇总!$A$2:$A$871,F$1,[2]掉落汇总!$C$2:$C$871,$Q$1)+SUMIFS(OFFSET([2]掉落汇总!$C$2:$C$871,,MATCH($B55,[2]掉落汇总!$D$1:$M$1)),[2]掉落汇总!$A$2:$A$871,F$1,[2]掉落汇总!$C$2:$C$871,$Q$2)/$Q$3)*宝箱投放计算!E55</f>
        <v>5.3945783132530112</v>
      </c>
      <c r="G55">
        <f ca="1">(SUMIFS(OFFSET([2]掉落汇总!$C$2:$C$871,,MATCH($B55,[2]掉落汇总!$D$1:$M$1)),[2]掉落汇总!$A$2:$A$871,G$1,[2]掉落汇总!$C$2:$C$871,$Q$1)+SUMIFS(OFFSET([2]掉落汇总!$C$2:$C$871,,MATCH($B55,[2]掉落汇总!$D$1:$M$1)),[2]掉落汇总!$A$2:$A$871,G$1,[2]掉落汇总!$C$2:$C$871,$Q$2)/$Q$3)*宝箱投放计算!F55</f>
        <v>0</v>
      </c>
      <c r="H55">
        <f ca="1">(SUMIFS(OFFSET([2]掉落汇总!$C$2:$C$871,,MATCH($B55,[2]掉落汇总!$D$1:$M$1)),[2]掉落汇总!$A$2:$A$871,H$1,[2]掉落汇总!$C$2:$C$871,$Q$1)+SUMIFS(OFFSET([2]掉落汇总!$C$2:$C$871,,MATCH($B55,[2]掉落汇总!$D$1:$M$1)),[2]掉落汇总!$A$2:$A$871,H$1,[2]掉落汇总!$C$2:$C$871,$Q$2)/$Q$3)*宝箱投放计算!G55</f>
        <v>0</v>
      </c>
      <c r="I55">
        <f ca="1">(SUMIFS(OFFSET([2]掉落汇总!$C$2:$C$871,,MATCH($B55,[2]掉落汇总!$D$1:$M$1)),[2]掉落汇总!$A$2:$A$871,I$1,[2]掉落汇总!$C$2:$C$871,$Q$1)+SUMIFS(OFFSET([2]掉落汇总!$C$2:$C$871,,MATCH($B55,[2]掉落汇总!$D$1:$M$1)),[2]掉落汇总!$A$2:$A$871,I$1,[2]掉落汇总!$C$2:$C$871,$Q$2)/$Q$3)*宝箱投放计算!H55</f>
        <v>0</v>
      </c>
      <c r="J55">
        <f ca="1">(SUMIFS(OFFSET([2]掉落汇总!$C$2:$C$871,,MATCH($B55,[2]掉落汇总!$D$1:$M$1)),[2]掉落汇总!$A$2:$A$871,J$1,[2]掉落汇总!$C$2:$C$871,$Q$1)+SUMIFS(OFFSET([2]掉落汇总!$C$2:$C$871,,MATCH($B55,[2]掉落汇总!$D$1:$M$1)),[2]掉落汇总!$A$2:$A$871,J$1,[2]掉落汇总!$C$2:$C$871,$Q$2)/$Q$3)*宝箱投放计算!I55</f>
        <v>0</v>
      </c>
      <c r="K55">
        <f ca="1">(SUMIFS(OFFSET([2]掉落汇总!$C$2:$C$871,,MATCH($B55,[2]掉落汇总!$D$1:$M$1)),[2]掉落汇总!$A$2:$A$871,K$1,[2]掉落汇总!$C$2:$C$871,$Q$1)+SUMIFS(OFFSET([2]掉落汇总!$C$2:$C$871,,MATCH($B55,[2]掉落汇总!$D$1:$M$1)),[2]掉落汇总!$A$2:$A$871,K$1,[2]掉落汇总!$C$2:$C$871,$Q$2)/$Q$3)*宝箱投放计算!J55</f>
        <v>0</v>
      </c>
      <c r="L55">
        <f ca="1">(SUMIFS(OFFSET([2]掉落汇总!$C$2:$C$871,,MATCH($B55,[2]掉落汇总!$D$1:$M$1)),[2]掉落汇总!$A$2:$A$871,L$1,[2]掉落汇总!$C$2:$C$871,$Q$1)+SUMIFS(OFFSET([2]掉落汇总!$C$2:$C$871,,MATCH($B55,[2]掉落汇总!$D$1:$M$1)),[2]掉落汇总!$A$2:$A$871,L$1,[2]掉落汇总!$C$2:$C$871,$Q$2)/$Q$3)*宝箱投放计算!K55</f>
        <v>1.4485077267901381</v>
      </c>
      <c r="M55">
        <f ca="1">(SUMIFS(OFFSET([2]掉落汇总!$C$2:$C$871,,MATCH($B55,[2]掉落汇总!$D$1:$M$1)),[2]掉落汇总!$A$2:$A$871,M$1,[2]掉落汇总!$C$2:$C$871,$Q$1)+SUMIFS(OFFSET([2]掉落汇总!$C$2:$C$871,,MATCH($B55,[2]掉落汇总!$D$1:$M$1)),[2]掉落汇总!$A$2:$A$871,M$1,[2]掉落汇总!$C$2:$C$871,$Q$2)/$Q$3)*宝箱投放计算!L55</f>
        <v>1.449375218965316</v>
      </c>
      <c r="N55">
        <f ca="1">(SUMIFS(OFFSET([2]掉落汇总!$C$2:$C$871,,MATCH($B55,[2]掉落汇总!$D$1:$M$1)),[2]掉落汇总!$A$2:$A$871,N$1,[2]掉落汇总!$C$2:$C$871,$Q$1)+SUMIFS(OFFSET([2]掉落汇总!$C$2:$C$871,,MATCH($B55,[2]掉落汇总!$D$1:$M$1)),[2]掉落汇总!$A$2:$A$871,N$1,[2]掉落汇总!$C$2:$C$871,$Q$2)/$Q$3)*宝箱投放计算!M55</f>
        <v>0.34251290877796897</v>
      </c>
      <c r="O55">
        <f ca="1">(SUMIFS(OFFSET([2]掉落汇总!$C$2:$C$871,,MATCH($B55,[2]掉落汇总!$D$1:$M$1)),[2]掉落汇总!$A$2:$A$871,O$1,[2]掉落汇总!$C$2:$C$871,$Q$1)+SUMIFS(OFFSET([2]掉落汇总!$C$2:$C$871,,MATCH($B55,[2]掉落汇总!$D$1:$M$1)),[2]掉落汇总!$A$2:$A$871,O$1,[2]掉落汇总!$C$2:$C$871,$Q$2)/$Q$3)*宝箱投放计算!N55</f>
        <v>0.72990261049962535</v>
      </c>
    </row>
    <row r="56" spans="1:15" x14ac:dyDescent="0.2">
      <c r="A56">
        <f>玩家成长时间线!A56</f>
        <v>55</v>
      </c>
      <c r="B56">
        <f>玩家成长时间线!B56</f>
        <v>10</v>
      </c>
      <c r="C56">
        <f ca="1">SUM($D$2:D56)</f>
        <v>474.65904998265762</v>
      </c>
      <c r="D56">
        <f t="shared" ca="1" si="0"/>
        <v>13.594734747775803</v>
      </c>
      <c r="E56">
        <f ca="1">(SUMIFS(OFFSET([2]掉落汇总!$C$2:$C$871,,MATCH($B56,[2]掉落汇总!$D$1:$M$1)),[2]掉落汇总!$A$2:$A$871,E$1,[2]掉落汇总!$C$2:$C$871,$Q$1)+SUMIFS(OFFSET([2]掉落汇总!$C$2:$C$871,,MATCH($B56,[2]掉落汇总!$D$1:$M$1)),[2]掉落汇总!$A$2:$A$871,E$1,[2]掉落汇总!$C$2:$C$871,$Q$2)/$Q$3)*宝箱投放计算!D56</f>
        <v>4.2298579694897418</v>
      </c>
      <c r="F56">
        <f ca="1">(SUMIFS(OFFSET([2]掉落汇总!$C$2:$C$871,,MATCH($B56,[2]掉落汇总!$D$1:$M$1)),[2]掉落汇总!$A$2:$A$871,F$1,[2]掉落汇总!$C$2:$C$871,$Q$1)+SUMIFS(OFFSET([2]掉落汇总!$C$2:$C$871,,MATCH($B56,[2]掉落汇总!$D$1:$M$1)),[2]掉落汇总!$A$2:$A$871,F$1,[2]掉落汇总!$C$2:$C$871,$Q$2)/$Q$3)*宝箱投放计算!E56</f>
        <v>5.3945783132530112</v>
      </c>
      <c r="G56">
        <f ca="1">(SUMIFS(OFFSET([2]掉落汇总!$C$2:$C$871,,MATCH($B56,[2]掉落汇总!$D$1:$M$1)),[2]掉落汇总!$A$2:$A$871,G$1,[2]掉落汇总!$C$2:$C$871,$Q$1)+SUMIFS(OFFSET([2]掉落汇总!$C$2:$C$871,,MATCH($B56,[2]掉落汇总!$D$1:$M$1)),[2]掉落汇总!$A$2:$A$871,G$1,[2]掉落汇总!$C$2:$C$871,$Q$2)/$Q$3)*宝箱投放计算!F56</f>
        <v>0</v>
      </c>
      <c r="H56">
        <f ca="1">(SUMIFS(OFFSET([2]掉落汇总!$C$2:$C$871,,MATCH($B56,[2]掉落汇总!$D$1:$M$1)),[2]掉落汇总!$A$2:$A$871,H$1,[2]掉落汇总!$C$2:$C$871,$Q$1)+SUMIFS(OFFSET([2]掉落汇总!$C$2:$C$871,,MATCH($B56,[2]掉落汇总!$D$1:$M$1)),[2]掉落汇总!$A$2:$A$871,H$1,[2]掉落汇总!$C$2:$C$871,$Q$2)/$Q$3)*宝箱投放计算!G56</f>
        <v>0</v>
      </c>
      <c r="I56">
        <f ca="1">(SUMIFS(OFFSET([2]掉落汇总!$C$2:$C$871,,MATCH($B56,[2]掉落汇总!$D$1:$M$1)),[2]掉落汇总!$A$2:$A$871,I$1,[2]掉落汇总!$C$2:$C$871,$Q$1)+SUMIFS(OFFSET([2]掉落汇总!$C$2:$C$871,,MATCH($B56,[2]掉落汇总!$D$1:$M$1)),[2]掉落汇总!$A$2:$A$871,I$1,[2]掉落汇总!$C$2:$C$871,$Q$2)/$Q$3)*宝箱投放计算!H56</f>
        <v>0</v>
      </c>
      <c r="J56">
        <f ca="1">(SUMIFS(OFFSET([2]掉落汇总!$C$2:$C$871,,MATCH($B56,[2]掉落汇总!$D$1:$M$1)),[2]掉落汇总!$A$2:$A$871,J$1,[2]掉落汇总!$C$2:$C$871,$Q$1)+SUMIFS(OFFSET([2]掉落汇总!$C$2:$C$871,,MATCH($B56,[2]掉落汇总!$D$1:$M$1)),[2]掉落汇总!$A$2:$A$871,J$1,[2]掉落汇总!$C$2:$C$871,$Q$2)/$Q$3)*宝箱投放计算!I56</f>
        <v>0</v>
      </c>
      <c r="K56">
        <f ca="1">(SUMIFS(OFFSET([2]掉落汇总!$C$2:$C$871,,MATCH($B56,[2]掉落汇总!$D$1:$M$1)),[2]掉落汇总!$A$2:$A$871,K$1,[2]掉落汇总!$C$2:$C$871,$Q$1)+SUMIFS(OFFSET([2]掉落汇总!$C$2:$C$871,,MATCH($B56,[2]掉落汇总!$D$1:$M$1)),[2]掉落汇总!$A$2:$A$871,K$1,[2]掉落汇总!$C$2:$C$871,$Q$2)/$Q$3)*宝箱投放计算!J56</f>
        <v>0</v>
      </c>
      <c r="L56">
        <f ca="1">(SUMIFS(OFFSET([2]掉落汇总!$C$2:$C$871,,MATCH($B56,[2]掉落汇总!$D$1:$M$1)),[2]掉落汇总!$A$2:$A$871,L$1,[2]掉落汇总!$C$2:$C$871,$Q$1)+SUMIFS(OFFSET([2]掉落汇总!$C$2:$C$871,,MATCH($B56,[2]掉落汇总!$D$1:$M$1)),[2]掉落汇总!$A$2:$A$871,L$1,[2]掉落汇总!$C$2:$C$871,$Q$2)/$Q$3)*宝箱投放计算!K56</f>
        <v>1.4485077267901381</v>
      </c>
      <c r="M56">
        <f ca="1">(SUMIFS(OFFSET([2]掉落汇总!$C$2:$C$871,,MATCH($B56,[2]掉落汇总!$D$1:$M$1)),[2]掉落汇总!$A$2:$A$871,M$1,[2]掉落汇总!$C$2:$C$871,$Q$1)+SUMIFS(OFFSET([2]掉落汇总!$C$2:$C$871,,MATCH($B56,[2]掉落汇总!$D$1:$M$1)),[2]掉落汇总!$A$2:$A$871,M$1,[2]掉落汇总!$C$2:$C$871,$Q$2)/$Q$3)*宝箱投放计算!L56</f>
        <v>1.449375218965316</v>
      </c>
      <c r="N56">
        <f ca="1">(SUMIFS(OFFSET([2]掉落汇总!$C$2:$C$871,,MATCH($B56,[2]掉落汇总!$D$1:$M$1)),[2]掉落汇总!$A$2:$A$871,N$1,[2]掉落汇总!$C$2:$C$871,$Q$1)+SUMIFS(OFFSET([2]掉落汇总!$C$2:$C$871,,MATCH($B56,[2]掉落汇总!$D$1:$M$1)),[2]掉落汇总!$A$2:$A$871,N$1,[2]掉落汇总!$C$2:$C$871,$Q$2)/$Q$3)*宝箱投放计算!M56</f>
        <v>0.34251290877796897</v>
      </c>
      <c r="O56">
        <f ca="1">(SUMIFS(OFFSET([2]掉落汇总!$C$2:$C$871,,MATCH($B56,[2]掉落汇总!$D$1:$M$1)),[2]掉落汇总!$A$2:$A$871,O$1,[2]掉落汇总!$C$2:$C$871,$Q$1)+SUMIFS(OFFSET([2]掉落汇总!$C$2:$C$871,,MATCH($B56,[2]掉落汇总!$D$1:$M$1)),[2]掉落汇总!$A$2:$A$871,O$1,[2]掉落汇总!$C$2:$C$871,$Q$2)/$Q$3)*宝箱投放计算!N56</f>
        <v>0.72990261049962535</v>
      </c>
    </row>
    <row r="57" spans="1:15" x14ac:dyDescent="0.2">
      <c r="A57">
        <f>玩家成长时间线!A57</f>
        <v>56</v>
      </c>
      <c r="B57">
        <f>玩家成长时间线!B57</f>
        <v>8</v>
      </c>
      <c r="C57">
        <f ca="1">SUM($D$2:D57)</f>
        <v>487.33657278744903</v>
      </c>
      <c r="D57">
        <f t="shared" ca="1" si="0"/>
        <v>12.677522804791433</v>
      </c>
      <c r="E57">
        <f ca="1">(SUMIFS(OFFSET([2]掉落汇总!$C$2:$C$871,,MATCH($B57,[2]掉落汇总!$D$1:$M$1)),[2]掉落汇总!$A$2:$A$871,E$1,[2]掉落汇总!$C$2:$C$871,$Q$1)+SUMIFS(OFFSET([2]掉落汇总!$C$2:$C$871,,MATCH($B57,[2]掉落汇总!$D$1:$M$1)),[2]掉落汇总!$A$2:$A$871,E$1,[2]掉落汇总!$C$2:$C$871,$Q$2)/$Q$3)*宝箱投放计算!D57</f>
        <v>3.5440488461538466</v>
      </c>
      <c r="F57">
        <f ca="1">(SUMIFS(OFFSET([2]掉落汇总!$C$2:$C$871,,MATCH($B57,[2]掉落汇总!$D$1:$M$1)),[2]掉落汇总!$A$2:$A$871,F$1,[2]掉落汇总!$C$2:$C$871,$Q$1)+SUMIFS(OFFSET([2]掉落汇总!$C$2:$C$871,,MATCH($B57,[2]掉落汇总!$D$1:$M$1)),[2]掉落汇总!$A$2:$A$871,F$1,[2]掉落汇总!$C$2:$C$871,$Q$2)/$Q$3)*宝箱投放计算!E57</f>
        <v>4.3156626506024089</v>
      </c>
      <c r="G57">
        <f ca="1">(SUMIFS(OFFSET([2]掉落汇总!$C$2:$C$871,,MATCH($B57,[2]掉落汇总!$D$1:$M$1)),[2]掉落汇总!$A$2:$A$871,G$1,[2]掉落汇总!$C$2:$C$871,$Q$1)+SUMIFS(OFFSET([2]掉落汇总!$C$2:$C$871,,MATCH($B57,[2]掉落汇总!$D$1:$M$1)),[2]掉落汇总!$A$2:$A$871,G$1,[2]掉落汇总!$C$2:$C$871,$Q$2)/$Q$3)*宝箱投放计算!F57</f>
        <v>0.84751284300213015</v>
      </c>
      <c r="H57">
        <f ca="1">(SUMIFS(OFFSET([2]掉落汇总!$C$2:$C$871,,MATCH($B57,[2]掉落汇总!$D$1:$M$1)),[2]掉落汇总!$A$2:$A$871,H$1,[2]掉落汇总!$C$2:$C$871,$Q$1)+SUMIFS(OFFSET([2]掉落汇总!$C$2:$C$871,,MATCH($B57,[2]掉落汇总!$D$1:$M$1)),[2]掉落汇总!$A$2:$A$871,H$1,[2]掉落汇总!$C$2:$C$871,$Q$2)/$Q$3)*宝箱投放计算!G57</f>
        <v>0</v>
      </c>
      <c r="I57">
        <f ca="1">(SUMIFS(OFFSET([2]掉落汇总!$C$2:$C$871,,MATCH($B57,[2]掉落汇总!$D$1:$M$1)),[2]掉落汇总!$A$2:$A$871,I$1,[2]掉落汇总!$C$2:$C$871,$Q$1)+SUMIFS(OFFSET([2]掉落汇总!$C$2:$C$871,,MATCH($B57,[2]掉落汇总!$D$1:$M$1)),[2]掉落汇总!$A$2:$A$871,I$1,[2]掉落汇总!$C$2:$C$871,$Q$2)/$Q$3)*宝箱投放计算!H57</f>
        <v>0</v>
      </c>
      <c r="J57">
        <f ca="1">(SUMIFS(OFFSET([2]掉落汇总!$C$2:$C$871,,MATCH($B57,[2]掉落汇总!$D$1:$M$1)),[2]掉落汇总!$A$2:$A$871,J$1,[2]掉落汇总!$C$2:$C$871,$Q$1)+SUMIFS(OFFSET([2]掉落汇总!$C$2:$C$871,,MATCH($B57,[2]掉落汇总!$D$1:$M$1)),[2]掉落汇总!$A$2:$A$871,J$1,[2]掉落汇总!$C$2:$C$871,$Q$2)/$Q$3)*宝箱投放计算!I57</f>
        <v>0</v>
      </c>
      <c r="K57">
        <f ca="1">(SUMIFS(OFFSET([2]掉落汇总!$C$2:$C$871,,MATCH($B57,[2]掉落汇总!$D$1:$M$1)),[2]掉落汇总!$A$2:$A$871,K$1,[2]掉落汇总!$C$2:$C$871,$Q$1)+SUMIFS(OFFSET([2]掉落汇总!$C$2:$C$871,,MATCH($B57,[2]掉落汇总!$D$1:$M$1)),[2]掉落汇总!$A$2:$A$871,K$1,[2]掉落汇总!$C$2:$C$871,$Q$2)/$Q$3)*宝箱投放计算!J57</f>
        <v>0</v>
      </c>
      <c r="L57">
        <f ca="1">(SUMIFS(OFFSET([2]掉落汇总!$C$2:$C$871,,MATCH($B57,[2]掉落汇总!$D$1:$M$1)),[2]掉落汇总!$A$2:$A$871,L$1,[2]掉落汇总!$C$2:$C$871,$Q$1)+SUMIFS(OFFSET([2]掉落汇总!$C$2:$C$871,,MATCH($B57,[2]掉落汇总!$D$1:$M$1)),[2]掉落汇总!$A$2:$A$871,L$1,[2]掉落汇总!$C$2:$C$871,$Q$2)/$Q$3)*宝箱投放计算!K57</f>
        <v>1.4485077267901381</v>
      </c>
      <c r="M57">
        <f ca="1">(SUMIFS(OFFSET([2]掉落汇总!$C$2:$C$871,,MATCH($B57,[2]掉落汇总!$D$1:$M$1)),[2]掉落汇总!$A$2:$A$871,M$1,[2]掉落汇总!$C$2:$C$871,$Q$1)+SUMIFS(OFFSET([2]掉落汇总!$C$2:$C$871,,MATCH($B57,[2]掉落汇总!$D$1:$M$1)),[2]掉落汇总!$A$2:$A$871,M$1,[2]掉落汇总!$C$2:$C$871,$Q$2)/$Q$3)*宝箱投放计算!L57</f>
        <v>1.449375218965316</v>
      </c>
      <c r="N57">
        <f ca="1">(SUMIFS(OFFSET([2]掉落汇总!$C$2:$C$871,,MATCH($B57,[2]掉落汇总!$D$1:$M$1)),[2]掉落汇总!$A$2:$A$871,N$1,[2]掉落汇总!$C$2:$C$871,$Q$1)+SUMIFS(OFFSET([2]掉落汇总!$C$2:$C$871,,MATCH($B57,[2]掉落汇总!$D$1:$M$1)),[2]掉落汇总!$A$2:$A$871,N$1,[2]掉落汇总!$C$2:$C$871,$Q$2)/$Q$3)*宝箱投放计算!M57</f>
        <v>0.34251290877796897</v>
      </c>
      <c r="O57">
        <f ca="1">(SUMIFS(OFFSET([2]掉落汇总!$C$2:$C$871,,MATCH($B57,[2]掉落汇总!$D$1:$M$1)),[2]掉落汇总!$A$2:$A$871,O$1,[2]掉落汇总!$C$2:$C$871,$Q$1)+SUMIFS(OFFSET([2]掉落汇总!$C$2:$C$871,,MATCH($B57,[2]掉落汇总!$D$1:$M$1)),[2]掉落汇总!$A$2:$A$871,O$1,[2]掉落汇总!$C$2:$C$871,$Q$2)/$Q$3)*宝箱投放计算!N57</f>
        <v>0.72990261049962535</v>
      </c>
    </row>
    <row r="58" spans="1:15" x14ac:dyDescent="0.2">
      <c r="A58">
        <f>玩家成长时间线!A58</f>
        <v>57</v>
      </c>
      <c r="B58">
        <f>玩家成长时间线!B58</f>
        <v>8</v>
      </c>
      <c r="C58">
        <f ca="1">SUM($D$2:D58)</f>
        <v>498.78728467231525</v>
      </c>
      <c r="D58">
        <f t="shared" ca="1" si="0"/>
        <v>11.450711884866227</v>
      </c>
      <c r="E58">
        <f ca="1">(SUMIFS(OFFSET([2]掉落汇总!$C$2:$C$871,,MATCH($B58,[2]掉落汇总!$D$1:$M$1)),[2]掉落汇总!$A$2:$A$871,E$1,[2]掉落汇总!$C$2:$C$871,$Q$1)+SUMIFS(OFFSET([2]掉落汇总!$C$2:$C$871,,MATCH($B58,[2]掉落汇总!$D$1:$M$1)),[2]掉落汇总!$A$2:$A$871,E$1,[2]掉落汇总!$C$2:$C$871,$Q$2)/$Q$3)*宝箱投放计算!D58</f>
        <v>3.1647507692307695</v>
      </c>
      <c r="F58">
        <f ca="1">(SUMIFS(OFFSET([2]掉落汇总!$C$2:$C$871,,MATCH($B58,[2]掉落汇总!$D$1:$M$1)),[2]掉落汇总!$A$2:$A$871,F$1,[2]掉落汇总!$C$2:$C$871,$Q$1)+SUMIFS(OFFSET([2]掉落汇总!$C$2:$C$871,,MATCH($B58,[2]掉落汇总!$D$1:$M$1)),[2]掉落汇总!$A$2:$A$871,F$1,[2]掉落汇总!$C$2:$C$871,$Q$2)/$Q$3)*宝箱投放计算!E58</f>
        <v>4.3156626506024089</v>
      </c>
      <c r="G58">
        <f ca="1">(SUMIFS(OFFSET([2]掉落汇总!$C$2:$C$871,,MATCH($B58,[2]掉落汇总!$D$1:$M$1)),[2]掉落汇总!$A$2:$A$871,G$1,[2]掉落汇总!$C$2:$C$871,$Q$1)+SUMIFS(OFFSET([2]掉落汇总!$C$2:$C$871,,MATCH($B58,[2]掉落汇总!$D$1:$M$1)),[2]掉落汇总!$A$2:$A$871,G$1,[2]掉落汇总!$C$2:$C$871,$Q$2)/$Q$3)*宝箱投放计算!F58</f>
        <v>0</v>
      </c>
      <c r="H58">
        <f ca="1">(SUMIFS(OFFSET([2]掉落汇总!$C$2:$C$871,,MATCH($B58,[2]掉落汇总!$D$1:$M$1)),[2]掉落汇总!$A$2:$A$871,H$1,[2]掉落汇总!$C$2:$C$871,$Q$1)+SUMIFS(OFFSET([2]掉落汇总!$C$2:$C$871,,MATCH($B58,[2]掉落汇总!$D$1:$M$1)),[2]掉落汇总!$A$2:$A$871,H$1,[2]掉落汇总!$C$2:$C$871,$Q$2)/$Q$3)*宝箱投放计算!G58</f>
        <v>0</v>
      </c>
      <c r="I58">
        <f ca="1">(SUMIFS(OFFSET([2]掉落汇总!$C$2:$C$871,,MATCH($B58,[2]掉落汇总!$D$1:$M$1)),[2]掉落汇总!$A$2:$A$871,I$1,[2]掉落汇总!$C$2:$C$871,$Q$1)+SUMIFS(OFFSET([2]掉落汇总!$C$2:$C$871,,MATCH($B58,[2]掉落汇总!$D$1:$M$1)),[2]掉落汇总!$A$2:$A$871,I$1,[2]掉落汇总!$C$2:$C$871,$Q$2)/$Q$3)*宝箱投放计算!H58</f>
        <v>0</v>
      </c>
      <c r="J58">
        <f ca="1">(SUMIFS(OFFSET([2]掉落汇总!$C$2:$C$871,,MATCH($B58,[2]掉落汇总!$D$1:$M$1)),[2]掉落汇总!$A$2:$A$871,J$1,[2]掉落汇总!$C$2:$C$871,$Q$1)+SUMIFS(OFFSET([2]掉落汇总!$C$2:$C$871,,MATCH($B58,[2]掉落汇总!$D$1:$M$1)),[2]掉落汇总!$A$2:$A$871,J$1,[2]掉落汇总!$C$2:$C$871,$Q$2)/$Q$3)*宝箱投放计算!I58</f>
        <v>0</v>
      </c>
      <c r="K58">
        <f ca="1">(SUMIFS(OFFSET([2]掉落汇总!$C$2:$C$871,,MATCH($B58,[2]掉落汇总!$D$1:$M$1)),[2]掉落汇总!$A$2:$A$871,K$1,[2]掉落汇总!$C$2:$C$871,$Q$1)+SUMIFS(OFFSET([2]掉落汇总!$C$2:$C$871,,MATCH($B58,[2]掉落汇总!$D$1:$M$1)),[2]掉落汇总!$A$2:$A$871,K$1,[2]掉落汇总!$C$2:$C$871,$Q$2)/$Q$3)*宝箱投放计算!J58</f>
        <v>0</v>
      </c>
      <c r="L58">
        <f ca="1">(SUMIFS(OFFSET([2]掉落汇总!$C$2:$C$871,,MATCH($B58,[2]掉落汇总!$D$1:$M$1)),[2]掉落汇总!$A$2:$A$871,L$1,[2]掉落汇总!$C$2:$C$871,$Q$1)+SUMIFS(OFFSET([2]掉落汇总!$C$2:$C$871,,MATCH($B58,[2]掉落汇总!$D$1:$M$1)),[2]掉落汇总!$A$2:$A$871,L$1,[2]掉落汇总!$C$2:$C$871,$Q$2)/$Q$3)*宝箱投放计算!K58</f>
        <v>1.4485077267901381</v>
      </c>
      <c r="M58">
        <f ca="1">(SUMIFS(OFFSET([2]掉落汇总!$C$2:$C$871,,MATCH($B58,[2]掉落汇总!$D$1:$M$1)),[2]掉落汇总!$A$2:$A$871,M$1,[2]掉落汇总!$C$2:$C$871,$Q$1)+SUMIFS(OFFSET([2]掉落汇总!$C$2:$C$871,,MATCH($B58,[2]掉落汇总!$D$1:$M$1)),[2]掉落汇总!$A$2:$A$871,M$1,[2]掉落汇总!$C$2:$C$871,$Q$2)/$Q$3)*宝箱投放计算!L58</f>
        <v>1.449375218965316</v>
      </c>
      <c r="N58">
        <f ca="1">(SUMIFS(OFFSET([2]掉落汇总!$C$2:$C$871,,MATCH($B58,[2]掉落汇总!$D$1:$M$1)),[2]掉落汇总!$A$2:$A$871,N$1,[2]掉落汇总!$C$2:$C$871,$Q$1)+SUMIFS(OFFSET([2]掉落汇总!$C$2:$C$871,,MATCH($B58,[2]掉落汇总!$D$1:$M$1)),[2]掉落汇总!$A$2:$A$871,N$1,[2]掉落汇总!$C$2:$C$871,$Q$2)/$Q$3)*宝箱投放计算!M58</f>
        <v>0.34251290877796897</v>
      </c>
      <c r="O58">
        <f ca="1">(SUMIFS(OFFSET([2]掉落汇总!$C$2:$C$871,,MATCH($B58,[2]掉落汇总!$D$1:$M$1)),[2]掉落汇总!$A$2:$A$871,O$1,[2]掉落汇总!$C$2:$C$871,$Q$1)+SUMIFS(OFFSET([2]掉落汇总!$C$2:$C$871,,MATCH($B58,[2]掉落汇总!$D$1:$M$1)),[2]掉落汇总!$A$2:$A$871,O$1,[2]掉落汇总!$C$2:$C$871,$Q$2)/$Q$3)*宝箱投放计算!N58</f>
        <v>0.72990261049962535</v>
      </c>
    </row>
    <row r="59" spans="1:15" x14ac:dyDescent="0.2">
      <c r="A59">
        <f>玩家成长时间线!A59</f>
        <v>58</v>
      </c>
      <c r="B59">
        <f>玩家成长时间线!B59</f>
        <v>8</v>
      </c>
      <c r="C59">
        <f ca="1">SUM($D$2:D59)</f>
        <v>510.32228501871992</v>
      </c>
      <c r="D59">
        <f t="shared" ca="1" si="0"/>
        <v>11.53500034640469</v>
      </c>
      <c r="E59">
        <f ca="1">(SUMIFS(OFFSET([2]掉落汇总!$C$2:$C$871,,MATCH($B59,[2]掉落汇总!$D$1:$M$1)),[2]掉落汇总!$A$2:$A$871,E$1,[2]掉落汇总!$C$2:$C$871,$Q$1)+SUMIFS(OFFSET([2]掉落汇总!$C$2:$C$871,,MATCH($B59,[2]掉落汇总!$D$1:$M$1)),[2]掉落汇总!$A$2:$A$871,E$1,[2]掉落汇总!$C$2:$C$871,$Q$2)/$Q$3)*宝箱投放计算!D59</f>
        <v>3.2490392307692315</v>
      </c>
      <c r="F59">
        <f ca="1">(SUMIFS(OFFSET([2]掉落汇总!$C$2:$C$871,,MATCH($B59,[2]掉落汇总!$D$1:$M$1)),[2]掉落汇总!$A$2:$A$871,F$1,[2]掉落汇总!$C$2:$C$871,$Q$1)+SUMIFS(OFFSET([2]掉落汇总!$C$2:$C$871,,MATCH($B59,[2]掉落汇总!$D$1:$M$1)),[2]掉落汇总!$A$2:$A$871,F$1,[2]掉落汇总!$C$2:$C$871,$Q$2)/$Q$3)*宝箱投放计算!E59</f>
        <v>4.3156626506024089</v>
      </c>
      <c r="G59">
        <f ca="1">(SUMIFS(OFFSET([2]掉落汇总!$C$2:$C$871,,MATCH($B59,[2]掉落汇总!$D$1:$M$1)),[2]掉落汇总!$A$2:$A$871,G$1,[2]掉落汇总!$C$2:$C$871,$Q$1)+SUMIFS(OFFSET([2]掉落汇总!$C$2:$C$871,,MATCH($B59,[2]掉落汇总!$D$1:$M$1)),[2]掉落汇总!$A$2:$A$871,G$1,[2]掉落汇总!$C$2:$C$871,$Q$2)/$Q$3)*宝箱投放计算!F59</f>
        <v>0</v>
      </c>
      <c r="H59">
        <f ca="1">(SUMIFS(OFFSET([2]掉落汇总!$C$2:$C$871,,MATCH($B59,[2]掉落汇总!$D$1:$M$1)),[2]掉落汇总!$A$2:$A$871,H$1,[2]掉落汇总!$C$2:$C$871,$Q$1)+SUMIFS(OFFSET([2]掉落汇总!$C$2:$C$871,,MATCH($B59,[2]掉落汇总!$D$1:$M$1)),[2]掉落汇总!$A$2:$A$871,H$1,[2]掉落汇总!$C$2:$C$871,$Q$2)/$Q$3)*宝箱投放计算!G59</f>
        <v>0</v>
      </c>
      <c r="I59">
        <f ca="1">(SUMIFS(OFFSET([2]掉落汇总!$C$2:$C$871,,MATCH($B59,[2]掉落汇总!$D$1:$M$1)),[2]掉落汇总!$A$2:$A$871,I$1,[2]掉落汇总!$C$2:$C$871,$Q$1)+SUMIFS(OFFSET([2]掉落汇总!$C$2:$C$871,,MATCH($B59,[2]掉落汇总!$D$1:$M$1)),[2]掉落汇总!$A$2:$A$871,I$1,[2]掉落汇总!$C$2:$C$871,$Q$2)/$Q$3)*宝箱投放计算!H59</f>
        <v>0</v>
      </c>
      <c r="J59">
        <f ca="1">(SUMIFS(OFFSET([2]掉落汇总!$C$2:$C$871,,MATCH($B59,[2]掉落汇总!$D$1:$M$1)),[2]掉落汇总!$A$2:$A$871,J$1,[2]掉落汇总!$C$2:$C$871,$Q$1)+SUMIFS(OFFSET([2]掉落汇总!$C$2:$C$871,,MATCH($B59,[2]掉落汇总!$D$1:$M$1)),[2]掉落汇总!$A$2:$A$871,J$1,[2]掉落汇总!$C$2:$C$871,$Q$2)/$Q$3)*宝箱投放计算!I59</f>
        <v>0</v>
      </c>
      <c r="K59">
        <f ca="1">(SUMIFS(OFFSET([2]掉落汇总!$C$2:$C$871,,MATCH($B59,[2]掉落汇总!$D$1:$M$1)),[2]掉落汇总!$A$2:$A$871,K$1,[2]掉落汇总!$C$2:$C$871,$Q$1)+SUMIFS(OFFSET([2]掉落汇总!$C$2:$C$871,,MATCH($B59,[2]掉落汇总!$D$1:$M$1)),[2]掉落汇总!$A$2:$A$871,K$1,[2]掉落汇总!$C$2:$C$871,$Q$2)/$Q$3)*宝箱投放计算!J59</f>
        <v>0</v>
      </c>
      <c r="L59">
        <f ca="1">(SUMIFS(OFFSET([2]掉落汇总!$C$2:$C$871,,MATCH($B59,[2]掉落汇总!$D$1:$M$1)),[2]掉落汇总!$A$2:$A$871,L$1,[2]掉落汇总!$C$2:$C$871,$Q$1)+SUMIFS(OFFSET([2]掉落汇总!$C$2:$C$871,,MATCH($B59,[2]掉落汇总!$D$1:$M$1)),[2]掉落汇总!$A$2:$A$871,L$1,[2]掉落汇总!$C$2:$C$871,$Q$2)/$Q$3)*宝箱投放计算!K59</f>
        <v>1.4485077267901381</v>
      </c>
      <c r="M59">
        <f ca="1">(SUMIFS(OFFSET([2]掉落汇总!$C$2:$C$871,,MATCH($B59,[2]掉落汇总!$D$1:$M$1)),[2]掉落汇总!$A$2:$A$871,M$1,[2]掉落汇总!$C$2:$C$871,$Q$1)+SUMIFS(OFFSET([2]掉落汇总!$C$2:$C$871,,MATCH($B59,[2]掉落汇总!$D$1:$M$1)),[2]掉落汇总!$A$2:$A$871,M$1,[2]掉落汇总!$C$2:$C$871,$Q$2)/$Q$3)*宝箱投放计算!L59</f>
        <v>1.449375218965316</v>
      </c>
      <c r="N59">
        <f ca="1">(SUMIFS(OFFSET([2]掉落汇总!$C$2:$C$871,,MATCH($B59,[2]掉落汇总!$D$1:$M$1)),[2]掉落汇总!$A$2:$A$871,N$1,[2]掉落汇总!$C$2:$C$871,$Q$1)+SUMIFS(OFFSET([2]掉落汇总!$C$2:$C$871,,MATCH($B59,[2]掉落汇总!$D$1:$M$1)),[2]掉落汇总!$A$2:$A$871,N$1,[2]掉落汇总!$C$2:$C$871,$Q$2)/$Q$3)*宝箱投放计算!M59</f>
        <v>0.34251290877796897</v>
      </c>
      <c r="O59">
        <f ca="1">(SUMIFS(OFFSET([2]掉落汇总!$C$2:$C$871,,MATCH($B59,[2]掉落汇总!$D$1:$M$1)),[2]掉落汇总!$A$2:$A$871,O$1,[2]掉落汇总!$C$2:$C$871,$Q$1)+SUMIFS(OFFSET([2]掉落汇总!$C$2:$C$871,,MATCH($B59,[2]掉落汇总!$D$1:$M$1)),[2]掉落汇总!$A$2:$A$871,O$1,[2]掉落汇总!$C$2:$C$871,$Q$2)/$Q$3)*宝箱投放计算!N59</f>
        <v>0.72990261049962535</v>
      </c>
    </row>
    <row r="60" spans="1:15" x14ac:dyDescent="0.2">
      <c r="A60">
        <f>玩家成长时间线!A60</f>
        <v>59</v>
      </c>
      <c r="B60">
        <f>玩家成长时间线!B60</f>
        <v>9</v>
      </c>
      <c r="C60">
        <f ca="1">SUM($D$2:D60)</f>
        <v>527.13223459459584</v>
      </c>
      <c r="D60">
        <f t="shared" ca="1" si="0"/>
        <v>16.809949575875901</v>
      </c>
      <c r="E60">
        <f ca="1">(SUMIFS(OFFSET([2]掉落汇总!$C$2:$C$871,,MATCH($B60,[2]掉落汇总!$D$1:$M$1)),[2]掉落汇总!$A$2:$A$871,E$1,[2]掉落汇总!$C$2:$C$871,$Q$1)+SUMIFS(OFFSET([2]掉落汇总!$C$2:$C$871,,MATCH($B60,[2]掉落汇总!$D$1:$M$1)),[2]掉落汇总!$A$2:$A$871,E$1,[2]掉落汇总!$C$2:$C$871,$Q$2)/$Q$3)*宝箱投放计算!D60</f>
        <v>3.6211131952017452</v>
      </c>
      <c r="F60">
        <f ca="1">(SUMIFS(OFFSET([2]掉落汇总!$C$2:$C$871,,MATCH($B60,[2]掉落汇总!$D$1:$M$1)),[2]掉落汇总!$A$2:$A$871,F$1,[2]掉落汇总!$C$2:$C$871,$Q$1)+SUMIFS(OFFSET([2]掉落汇总!$C$2:$C$871,,MATCH($B60,[2]掉落汇总!$D$1:$M$1)),[2]掉落汇总!$A$2:$A$871,F$1,[2]掉落汇总!$C$2:$C$871,$Q$2)/$Q$3)*宝箱投放计算!E60</f>
        <v>5.3945783132530112</v>
      </c>
      <c r="G60">
        <f ca="1">(SUMIFS(OFFSET([2]掉落汇总!$C$2:$C$871,,MATCH($B60,[2]掉落汇总!$D$1:$M$1)),[2]掉落汇总!$A$2:$A$871,G$1,[2]掉落汇总!$C$2:$C$871,$Q$1)+SUMIFS(OFFSET([2]掉落汇总!$C$2:$C$871,,MATCH($B60,[2]掉落汇总!$D$1:$M$1)),[2]掉落汇总!$A$2:$A$871,G$1,[2]掉落汇总!$C$2:$C$871,$Q$2)/$Q$3)*宝箱投放计算!F60</f>
        <v>0</v>
      </c>
      <c r="H60">
        <f ca="1">(SUMIFS(OFFSET([2]掉落汇总!$C$2:$C$871,,MATCH($B60,[2]掉落汇总!$D$1:$M$1)),[2]掉落汇总!$A$2:$A$871,H$1,[2]掉落汇总!$C$2:$C$871,$Q$1)+SUMIFS(OFFSET([2]掉落汇总!$C$2:$C$871,,MATCH($B60,[2]掉落汇总!$D$1:$M$1)),[2]掉落汇总!$A$2:$A$871,H$1,[2]掉落汇总!$C$2:$C$871,$Q$2)/$Q$3)*宝箱投放计算!G60</f>
        <v>0</v>
      </c>
      <c r="I60">
        <f ca="1">(SUMIFS(OFFSET([2]掉落汇总!$C$2:$C$871,,MATCH($B60,[2]掉落汇总!$D$1:$M$1)),[2]掉落汇总!$A$2:$A$871,I$1,[2]掉落汇总!$C$2:$C$871,$Q$1)+SUMIFS(OFFSET([2]掉落汇总!$C$2:$C$871,,MATCH($B60,[2]掉落汇总!$D$1:$M$1)),[2]掉落汇总!$A$2:$A$871,I$1,[2]掉落汇总!$C$2:$C$871,$Q$2)/$Q$3)*宝箱投放计算!H60</f>
        <v>1.0654301906233898</v>
      </c>
      <c r="J60">
        <f ca="1">(SUMIFS(OFFSET([2]掉落汇总!$C$2:$C$871,,MATCH($B60,[2]掉落汇总!$D$1:$M$1)),[2]掉落汇总!$A$2:$A$871,J$1,[2]掉落汇总!$C$2:$C$871,$Q$1)+SUMIFS(OFFSET([2]掉落汇总!$C$2:$C$871,,MATCH($B60,[2]掉落汇总!$D$1:$M$1)),[2]掉落汇总!$A$2:$A$871,J$1,[2]掉落汇总!$C$2:$C$871,$Q$2)/$Q$3)*宝箱投放计算!I60</f>
        <v>2.7585294117647061</v>
      </c>
      <c r="K60">
        <f ca="1">(SUMIFS(OFFSET([2]掉落汇总!$C$2:$C$871,,MATCH($B60,[2]掉落汇总!$D$1:$M$1)),[2]掉落汇总!$A$2:$A$871,K$1,[2]掉落汇总!$C$2:$C$871,$Q$1)+SUMIFS(OFFSET([2]掉落汇总!$C$2:$C$871,,MATCH($B60,[2]掉落汇总!$D$1:$M$1)),[2]掉落汇总!$A$2:$A$871,K$1,[2]掉落汇总!$C$2:$C$871,$Q$2)/$Q$3)*宝箱投放计算!J60</f>
        <v>0</v>
      </c>
      <c r="L60">
        <f ca="1">(SUMIFS(OFFSET([2]掉落汇总!$C$2:$C$871,,MATCH($B60,[2]掉落汇总!$D$1:$M$1)),[2]掉落汇总!$A$2:$A$871,L$1,[2]掉落汇总!$C$2:$C$871,$Q$1)+SUMIFS(OFFSET([2]掉落汇总!$C$2:$C$871,,MATCH($B60,[2]掉落汇总!$D$1:$M$1)),[2]掉落汇总!$A$2:$A$871,L$1,[2]掉落汇总!$C$2:$C$871,$Q$2)/$Q$3)*宝箱投放计算!K60</f>
        <v>1.4485077267901381</v>
      </c>
      <c r="M60">
        <f ca="1">(SUMIFS(OFFSET([2]掉落汇总!$C$2:$C$871,,MATCH($B60,[2]掉落汇总!$D$1:$M$1)),[2]掉落汇总!$A$2:$A$871,M$1,[2]掉落汇总!$C$2:$C$871,$Q$1)+SUMIFS(OFFSET([2]掉落汇总!$C$2:$C$871,,MATCH($B60,[2]掉落汇总!$D$1:$M$1)),[2]掉落汇总!$A$2:$A$871,M$1,[2]掉落汇总!$C$2:$C$871,$Q$2)/$Q$3)*宝箱投放计算!L60</f>
        <v>1.449375218965316</v>
      </c>
      <c r="N60">
        <f ca="1">(SUMIFS(OFFSET([2]掉落汇总!$C$2:$C$871,,MATCH($B60,[2]掉落汇总!$D$1:$M$1)),[2]掉落汇总!$A$2:$A$871,N$1,[2]掉落汇总!$C$2:$C$871,$Q$1)+SUMIFS(OFFSET([2]掉落汇总!$C$2:$C$871,,MATCH($B60,[2]掉落汇总!$D$1:$M$1)),[2]掉落汇总!$A$2:$A$871,N$1,[2]掉落汇总!$C$2:$C$871,$Q$2)/$Q$3)*宝箱投放计算!M60</f>
        <v>0.34251290877796897</v>
      </c>
      <c r="O60">
        <f ca="1">(SUMIFS(OFFSET([2]掉落汇总!$C$2:$C$871,,MATCH($B60,[2]掉落汇总!$D$1:$M$1)),[2]掉落汇总!$A$2:$A$871,O$1,[2]掉落汇总!$C$2:$C$871,$Q$1)+SUMIFS(OFFSET([2]掉落汇总!$C$2:$C$871,,MATCH($B60,[2]掉落汇总!$D$1:$M$1)),[2]掉落汇总!$A$2:$A$871,O$1,[2]掉落汇总!$C$2:$C$871,$Q$2)/$Q$3)*宝箱投放计算!N60</f>
        <v>0.72990261049962535</v>
      </c>
    </row>
    <row r="61" spans="1:15" x14ac:dyDescent="0.2">
      <c r="A61">
        <f>玩家成长时间线!A61</f>
        <v>60</v>
      </c>
      <c r="B61">
        <f>玩家成长时间线!B61</f>
        <v>9</v>
      </c>
      <c r="C61">
        <f ca="1">SUM($D$2:D61)</f>
        <v>542.89268636807083</v>
      </c>
      <c r="D61">
        <f t="shared" ca="1" si="0"/>
        <v>15.760451773474976</v>
      </c>
      <c r="E61">
        <f ca="1">(SUMIFS(OFFSET([2]掉落汇总!$C$2:$C$871,,MATCH($B61,[2]掉落汇总!$D$1:$M$1)),[2]掉落汇总!$A$2:$A$871,E$1,[2]掉落汇总!$C$2:$C$871,$Q$1)+SUMIFS(OFFSET([2]掉落汇总!$C$2:$C$871,,MATCH($B61,[2]掉落汇总!$D$1:$M$1)),[2]掉落汇总!$A$2:$A$871,E$1,[2]掉落汇总!$C$2:$C$871,$Q$2)/$Q$3)*宝箱投放计算!D61</f>
        <v>3.6370455834242095</v>
      </c>
      <c r="F61">
        <f ca="1">(SUMIFS(OFFSET([2]掉落汇总!$C$2:$C$871,,MATCH($B61,[2]掉落汇总!$D$1:$M$1)),[2]掉落汇总!$A$2:$A$871,F$1,[2]掉落汇总!$C$2:$C$871,$Q$1)+SUMIFS(OFFSET([2]掉落汇总!$C$2:$C$871,,MATCH($B61,[2]掉落汇总!$D$1:$M$1)),[2]掉落汇总!$A$2:$A$871,F$1,[2]掉落汇总!$C$2:$C$871,$Q$2)/$Q$3)*宝箱投放计算!E61</f>
        <v>5.3945783132530112</v>
      </c>
      <c r="G61">
        <f ca="1">(SUMIFS(OFFSET([2]掉落汇总!$C$2:$C$871,,MATCH($B61,[2]掉落汇总!$D$1:$M$1)),[2]掉落汇总!$A$2:$A$871,G$1,[2]掉落汇总!$C$2:$C$871,$Q$1)+SUMIFS(OFFSET([2]掉落汇总!$C$2:$C$871,,MATCH($B61,[2]掉落汇总!$D$1:$M$1)),[2]掉落汇总!$A$2:$A$871,G$1,[2]掉落汇总!$C$2:$C$871,$Q$2)/$Q$3)*宝箱投放计算!F61</f>
        <v>0</v>
      </c>
      <c r="H61">
        <f ca="1">(SUMIFS(OFFSET([2]掉落汇总!$C$2:$C$871,,MATCH($B61,[2]掉落汇总!$D$1:$M$1)),[2]掉落汇总!$A$2:$A$871,H$1,[2]掉落汇总!$C$2:$C$871,$Q$1)+SUMIFS(OFFSET([2]掉落汇总!$C$2:$C$871,,MATCH($B61,[2]掉落汇总!$D$1:$M$1)),[2]掉落汇总!$A$2:$A$871,H$1,[2]掉落汇总!$C$2:$C$871,$Q$2)/$Q$3)*宝箱投放计算!G61</f>
        <v>0</v>
      </c>
      <c r="I61">
        <f ca="1">(SUMIFS(OFFSET([2]掉落汇总!$C$2:$C$871,,MATCH($B61,[2]掉落汇总!$D$1:$M$1)),[2]掉落汇总!$A$2:$A$871,I$1,[2]掉落汇总!$C$2:$C$871,$Q$1)+SUMIFS(OFFSET([2]掉落汇总!$C$2:$C$871,,MATCH($B61,[2]掉落汇总!$D$1:$M$1)),[2]掉落汇总!$A$2:$A$871,I$1,[2]掉落汇总!$C$2:$C$871,$Q$2)/$Q$3)*宝箱投放计算!H61</f>
        <v>0</v>
      </c>
      <c r="J61">
        <f ca="1">(SUMIFS(OFFSET([2]掉落汇总!$C$2:$C$871,,MATCH($B61,[2]掉落汇总!$D$1:$M$1)),[2]掉落汇总!$A$2:$A$871,J$1,[2]掉落汇总!$C$2:$C$871,$Q$1)+SUMIFS(OFFSET([2]掉落汇总!$C$2:$C$871,,MATCH($B61,[2]掉落汇总!$D$1:$M$1)),[2]掉落汇总!$A$2:$A$871,J$1,[2]掉落汇总!$C$2:$C$871,$Q$2)/$Q$3)*宝箱投放计算!I61</f>
        <v>2.7585294117647061</v>
      </c>
      <c r="K61">
        <f ca="1">(SUMIFS(OFFSET([2]掉落汇总!$C$2:$C$871,,MATCH($B61,[2]掉落汇总!$D$1:$M$1)),[2]掉落汇总!$A$2:$A$871,K$1,[2]掉落汇总!$C$2:$C$871,$Q$1)+SUMIFS(OFFSET([2]掉落汇总!$C$2:$C$871,,MATCH($B61,[2]掉落汇总!$D$1:$M$1)),[2]掉落汇总!$A$2:$A$871,K$1,[2]掉落汇总!$C$2:$C$871,$Q$2)/$Q$3)*宝箱投放计算!J61</f>
        <v>0</v>
      </c>
      <c r="L61">
        <f ca="1">(SUMIFS(OFFSET([2]掉落汇总!$C$2:$C$871,,MATCH($B61,[2]掉落汇总!$D$1:$M$1)),[2]掉落汇总!$A$2:$A$871,L$1,[2]掉落汇总!$C$2:$C$871,$Q$1)+SUMIFS(OFFSET([2]掉落汇总!$C$2:$C$871,,MATCH($B61,[2]掉落汇总!$D$1:$M$1)),[2]掉落汇总!$A$2:$A$871,L$1,[2]掉落汇总!$C$2:$C$871,$Q$2)/$Q$3)*宝箱投放计算!K61</f>
        <v>1.4485077267901381</v>
      </c>
      <c r="M61">
        <f ca="1">(SUMIFS(OFFSET([2]掉落汇总!$C$2:$C$871,,MATCH($B61,[2]掉落汇总!$D$1:$M$1)),[2]掉落汇总!$A$2:$A$871,M$1,[2]掉落汇总!$C$2:$C$871,$Q$1)+SUMIFS(OFFSET([2]掉落汇总!$C$2:$C$871,,MATCH($B61,[2]掉落汇总!$D$1:$M$1)),[2]掉落汇总!$A$2:$A$871,M$1,[2]掉落汇总!$C$2:$C$871,$Q$2)/$Q$3)*宝箱投放计算!L61</f>
        <v>1.449375218965316</v>
      </c>
      <c r="N61">
        <f ca="1">(SUMIFS(OFFSET([2]掉落汇总!$C$2:$C$871,,MATCH($B61,[2]掉落汇总!$D$1:$M$1)),[2]掉落汇总!$A$2:$A$871,N$1,[2]掉落汇总!$C$2:$C$871,$Q$1)+SUMIFS(OFFSET([2]掉落汇总!$C$2:$C$871,,MATCH($B61,[2]掉落汇总!$D$1:$M$1)),[2]掉落汇总!$A$2:$A$871,N$1,[2]掉落汇总!$C$2:$C$871,$Q$2)/$Q$3)*宝箱投放计算!M61</f>
        <v>0.34251290877796897</v>
      </c>
      <c r="O61">
        <f ca="1">(SUMIFS(OFFSET([2]掉落汇总!$C$2:$C$871,,MATCH($B61,[2]掉落汇总!$D$1:$M$1)),[2]掉落汇总!$A$2:$A$871,O$1,[2]掉落汇总!$C$2:$C$871,$Q$1)+SUMIFS(OFFSET([2]掉落汇总!$C$2:$C$871,,MATCH($B61,[2]掉落汇总!$D$1:$M$1)),[2]掉落汇总!$A$2:$A$871,O$1,[2]掉落汇总!$C$2:$C$871,$Q$2)/$Q$3)*宝箱投放计算!N61</f>
        <v>0.72990261049962535</v>
      </c>
    </row>
    <row r="62" spans="1:15" x14ac:dyDescent="0.2">
      <c r="A62">
        <f>玩家成长时间线!A62</f>
        <v>61</v>
      </c>
      <c r="B62">
        <f>玩家成长时间线!B62</f>
        <v>9</v>
      </c>
      <c r="C62">
        <f ca="1">SUM($D$2:D62)</f>
        <v>556.06986500022822</v>
      </c>
      <c r="D62">
        <f t="shared" ca="1" si="0"/>
        <v>13.177178632157379</v>
      </c>
      <c r="E62">
        <f ca="1">(SUMIFS(OFFSET([2]掉落汇总!$C$2:$C$871,,MATCH($B62,[2]掉落汇总!$D$1:$M$1)),[2]掉落汇总!$A$2:$A$871,E$1,[2]掉落汇总!$C$2:$C$871,$Q$1)+SUMIFS(OFFSET([2]掉落汇总!$C$2:$C$871,,MATCH($B62,[2]掉落汇总!$D$1:$M$1)),[2]掉落汇总!$A$2:$A$871,E$1,[2]掉落汇总!$C$2:$C$871,$Q$2)/$Q$3)*宝箱投放计算!D62</f>
        <v>3.8123018538713196</v>
      </c>
      <c r="F62">
        <f ca="1">(SUMIFS(OFFSET([2]掉落汇总!$C$2:$C$871,,MATCH($B62,[2]掉落汇总!$D$1:$M$1)),[2]掉落汇总!$A$2:$A$871,F$1,[2]掉落汇总!$C$2:$C$871,$Q$1)+SUMIFS(OFFSET([2]掉落汇总!$C$2:$C$871,,MATCH($B62,[2]掉落汇总!$D$1:$M$1)),[2]掉落汇总!$A$2:$A$871,F$1,[2]掉落汇总!$C$2:$C$871,$Q$2)/$Q$3)*宝箱投放计算!E62</f>
        <v>5.3945783132530112</v>
      </c>
      <c r="G62">
        <f ca="1">(SUMIFS(OFFSET([2]掉落汇总!$C$2:$C$871,,MATCH($B62,[2]掉落汇总!$D$1:$M$1)),[2]掉落汇总!$A$2:$A$871,G$1,[2]掉落汇总!$C$2:$C$871,$Q$1)+SUMIFS(OFFSET([2]掉落汇总!$C$2:$C$871,,MATCH($B62,[2]掉落汇总!$D$1:$M$1)),[2]掉落汇总!$A$2:$A$871,G$1,[2]掉落汇总!$C$2:$C$871,$Q$2)/$Q$3)*宝箱投放计算!F62</f>
        <v>0</v>
      </c>
      <c r="H62">
        <f ca="1">(SUMIFS(OFFSET([2]掉落汇总!$C$2:$C$871,,MATCH($B62,[2]掉落汇总!$D$1:$M$1)),[2]掉落汇总!$A$2:$A$871,H$1,[2]掉落汇总!$C$2:$C$871,$Q$1)+SUMIFS(OFFSET([2]掉落汇总!$C$2:$C$871,,MATCH($B62,[2]掉落汇总!$D$1:$M$1)),[2]掉落汇总!$A$2:$A$871,H$1,[2]掉落汇总!$C$2:$C$871,$Q$2)/$Q$3)*宝箱投放计算!G62</f>
        <v>0</v>
      </c>
      <c r="I62">
        <f ca="1">(SUMIFS(OFFSET([2]掉落汇总!$C$2:$C$871,,MATCH($B62,[2]掉落汇总!$D$1:$M$1)),[2]掉落汇总!$A$2:$A$871,I$1,[2]掉落汇总!$C$2:$C$871,$Q$1)+SUMIFS(OFFSET([2]掉落汇总!$C$2:$C$871,,MATCH($B62,[2]掉落汇总!$D$1:$M$1)),[2]掉落汇总!$A$2:$A$871,I$1,[2]掉落汇总!$C$2:$C$871,$Q$2)/$Q$3)*宝箱投放计算!H62</f>
        <v>0</v>
      </c>
      <c r="J62">
        <f ca="1">(SUMIFS(OFFSET([2]掉落汇总!$C$2:$C$871,,MATCH($B62,[2]掉落汇总!$D$1:$M$1)),[2]掉落汇总!$A$2:$A$871,J$1,[2]掉落汇总!$C$2:$C$871,$Q$1)+SUMIFS(OFFSET([2]掉落汇总!$C$2:$C$871,,MATCH($B62,[2]掉落汇总!$D$1:$M$1)),[2]掉落汇总!$A$2:$A$871,J$1,[2]掉落汇总!$C$2:$C$871,$Q$2)/$Q$3)*宝箱投放计算!I62</f>
        <v>0</v>
      </c>
      <c r="K62">
        <f ca="1">(SUMIFS(OFFSET([2]掉落汇总!$C$2:$C$871,,MATCH($B62,[2]掉落汇总!$D$1:$M$1)),[2]掉落汇总!$A$2:$A$871,K$1,[2]掉落汇总!$C$2:$C$871,$Q$1)+SUMIFS(OFFSET([2]掉落汇总!$C$2:$C$871,,MATCH($B62,[2]掉落汇总!$D$1:$M$1)),[2]掉落汇总!$A$2:$A$871,K$1,[2]掉落汇总!$C$2:$C$871,$Q$2)/$Q$3)*宝箱投放计算!J62</f>
        <v>0</v>
      </c>
      <c r="L62">
        <f ca="1">(SUMIFS(OFFSET([2]掉落汇总!$C$2:$C$871,,MATCH($B62,[2]掉落汇总!$D$1:$M$1)),[2]掉落汇总!$A$2:$A$871,L$1,[2]掉落汇总!$C$2:$C$871,$Q$1)+SUMIFS(OFFSET([2]掉落汇总!$C$2:$C$871,,MATCH($B62,[2]掉落汇总!$D$1:$M$1)),[2]掉落汇总!$A$2:$A$871,L$1,[2]掉落汇总!$C$2:$C$871,$Q$2)/$Q$3)*宝箱投放计算!K62</f>
        <v>1.4485077267901381</v>
      </c>
      <c r="M62">
        <f ca="1">(SUMIFS(OFFSET([2]掉落汇总!$C$2:$C$871,,MATCH($B62,[2]掉落汇总!$D$1:$M$1)),[2]掉落汇总!$A$2:$A$871,M$1,[2]掉落汇总!$C$2:$C$871,$Q$1)+SUMIFS(OFFSET([2]掉落汇总!$C$2:$C$871,,MATCH($B62,[2]掉落汇总!$D$1:$M$1)),[2]掉落汇总!$A$2:$A$871,M$1,[2]掉落汇总!$C$2:$C$871,$Q$2)/$Q$3)*宝箱投放计算!L62</f>
        <v>1.449375218965316</v>
      </c>
      <c r="N62">
        <f ca="1">(SUMIFS(OFFSET([2]掉落汇总!$C$2:$C$871,,MATCH($B62,[2]掉落汇总!$D$1:$M$1)),[2]掉落汇总!$A$2:$A$871,N$1,[2]掉落汇总!$C$2:$C$871,$Q$1)+SUMIFS(OFFSET([2]掉落汇总!$C$2:$C$871,,MATCH($B62,[2]掉落汇总!$D$1:$M$1)),[2]掉落汇总!$A$2:$A$871,N$1,[2]掉落汇总!$C$2:$C$871,$Q$2)/$Q$3)*宝箱投放计算!M62</f>
        <v>0.34251290877796897</v>
      </c>
      <c r="O62">
        <f ca="1">(SUMIFS(OFFSET([2]掉落汇总!$C$2:$C$871,,MATCH($B62,[2]掉落汇总!$D$1:$M$1)),[2]掉落汇总!$A$2:$A$871,O$1,[2]掉落汇总!$C$2:$C$871,$Q$1)+SUMIFS(OFFSET([2]掉落汇总!$C$2:$C$871,,MATCH($B62,[2]掉落汇总!$D$1:$M$1)),[2]掉落汇总!$A$2:$A$871,O$1,[2]掉落汇总!$C$2:$C$871,$Q$2)/$Q$3)*宝箱投放计算!N62</f>
        <v>0.72990261049962535</v>
      </c>
    </row>
    <row r="63" spans="1:15" x14ac:dyDescent="0.2">
      <c r="A63">
        <f>玩家成长时间线!A63</f>
        <v>62</v>
      </c>
      <c r="B63">
        <f>玩家成长时间线!B63</f>
        <v>10</v>
      </c>
      <c r="C63">
        <f ca="1">SUM($D$2:D63)</f>
        <v>572.40226988859922</v>
      </c>
      <c r="D63">
        <f t="shared" ca="1" si="0"/>
        <v>16.33240488837103</v>
      </c>
      <c r="E63">
        <f ca="1">(SUMIFS(OFFSET([2]掉落汇总!$C$2:$C$871,,MATCH($B63,[2]掉落汇总!$D$1:$M$1)),[2]掉落汇总!$A$2:$A$871,E$1,[2]掉落汇总!$C$2:$C$871,$Q$1)+SUMIFS(OFFSET([2]掉落汇总!$C$2:$C$871,,MATCH($B63,[2]掉落汇总!$D$1:$M$1)),[2]掉落汇总!$A$2:$A$871,E$1,[2]掉落汇总!$C$2:$C$871,$Q$2)/$Q$3)*宝箱投放计算!D63</f>
        <v>3.8763598106259862</v>
      </c>
      <c r="F63">
        <f ca="1">(SUMIFS(OFFSET([2]掉落汇总!$C$2:$C$871,,MATCH($B63,[2]掉落汇总!$D$1:$M$1)),[2]掉落汇总!$A$2:$A$871,F$1,[2]掉落汇总!$C$2:$C$871,$Q$1)+SUMIFS(OFFSET([2]掉落汇总!$C$2:$C$871,,MATCH($B63,[2]掉落汇总!$D$1:$M$1)),[2]掉落汇总!$A$2:$A$871,F$1,[2]掉落汇总!$C$2:$C$871,$Q$2)/$Q$3)*宝箱投放计算!E63</f>
        <v>5.3945783132530112</v>
      </c>
      <c r="G63">
        <f ca="1">(SUMIFS(OFFSET([2]掉落汇总!$C$2:$C$871,,MATCH($B63,[2]掉落汇总!$D$1:$M$1)),[2]掉落汇总!$A$2:$A$871,G$1,[2]掉落汇总!$C$2:$C$871,$Q$1)+SUMIFS(OFFSET([2]掉落汇总!$C$2:$C$871,,MATCH($B63,[2]掉落汇总!$D$1:$M$1)),[2]掉落汇总!$A$2:$A$871,G$1,[2]掉落汇总!$C$2:$C$871,$Q$2)/$Q$3)*宝箱投放计算!F63</f>
        <v>0</v>
      </c>
      <c r="H63">
        <f ca="1">(SUMIFS(OFFSET([2]掉落汇总!$C$2:$C$871,,MATCH($B63,[2]掉落汇总!$D$1:$M$1)),[2]掉落汇总!$A$2:$A$871,H$1,[2]掉落汇总!$C$2:$C$871,$Q$1)+SUMIFS(OFFSET([2]掉落汇总!$C$2:$C$871,,MATCH($B63,[2]掉落汇总!$D$1:$M$1)),[2]掉落汇总!$A$2:$A$871,H$1,[2]掉落汇总!$C$2:$C$871,$Q$2)/$Q$3)*宝箱投放计算!G63</f>
        <v>0</v>
      </c>
      <c r="I63">
        <f ca="1">(SUMIFS(OFFSET([2]掉落汇总!$C$2:$C$871,,MATCH($B63,[2]掉落汇总!$D$1:$M$1)),[2]掉落汇总!$A$2:$A$871,I$1,[2]掉落汇总!$C$2:$C$871,$Q$1)+SUMIFS(OFFSET([2]掉落汇总!$C$2:$C$871,,MATCH($B63,[2]掉落汇总!$D$1:$M$1)),[2]掉落汇总!$A$2:$A$871,I$1,[2]掉落汇总!$C$2:$C$871,$Q$2)/$Q$3)*宝箱投放计算!H63</f>
        <v>0</v>
      </c>
      <c r="J63">
        <f ca="1">(SUMIFS(OFFSET([2]掉落汇总!$C$2:$C$871,,MATCH($B63,[2]掉落汇总!$D$1:$M$1)),[2]掉落汇总!$A$2:$A$871,J$1,[2]掉落汇总!$C$2:$C$871,$Q$1)+SUMIFS(OFFSET([2]掉落汇总!$C$2:$C$871,,MATCH($B63,[2]掉落汇总!$D$1:$M$1)),[2]掉落汇总!$A$2:$A$871,J$1,[2]掉落汇总!$C$2:$C$871,$Q$2)/$Q$3)*宝箱投放计算!I63</f>
        <v>3.0911682994589849</v>
      </c>
      <c r="K63">
        <f ca="1">(SUMIFS(OFFSET([2]掉落汇总!$C$2:$C$871,,MATCH($B63,[2]掉落汇总!$D$1:$M$1)),[2]掉落汇总!$A$2:$A$871,K$1,[2]掉落汇总!$C$2:$C$871,$Q$1)+SUMIFS(OFFSET([2]掉落汇总!$C$2:$C$871,,MATCH($B63,[2]掉落汇总!$D$1:$M$1)),[2]掉落汇总!$A$2:$A$871,K$1,[2]掉落汇总!$C$2:$C$871,$Q$2)/$Q$3)*宝箱投放计算!J63</f>
        <v>0</v>
      </c>
      <c r="L63">
        <f ca="1">(SUMIFS(OFFSET([2]掉落汇总!$C$2:$C$871,,MATCH($B63,[2]掉落汇总!$D$1:$M$1)),[2]掉落汇总!$A$2:$A$871,L$1,[2]掉落汇总!$C$2:$C$871,$Q$1)+SUMIFS(OFFSET([2]掉落汇总!$C$2:$C$871,,MATCH($B63,[2]掉落汇总!$D$1:$M$1)),[2]掉落汇总!$A$2:$A$871,L$1,[2]掉落汇总!$C$2:$C$871,$Q$2)/$Q$3)*宝箱投放计算!K63</f>
        <v>1.4485077267901381</v>
      </c>
      <c r="M63">
        <f ca="1">(SUMIFS(OFFSET([2]掉落汇总!$C$2:$C$871,,MATCH($B63,[2]掉落汇总!$D$1:$M$1)),[2]掉落汇总!$A$2:$A$871,M$1,[2]掉落汇总!$C$2:$C$871,$Q$1)+SUMIFS(OFFSET([2]掉落汇总!$C$2:$C$871,,MATCH($B63,[2]掉落汇总!$D$1:$M$1)),[2]掉落汇总!$A$2:$A$871,M$1,[2]掉落汇总!$C$2:$C$871,$Q$2)/$Q$3)*宝箱投放计算!L63</f>
        <v>1.449375218965316</v>
      </c>
      <c r="N63">
        <f ca="1">(SUMIFS(OFFSET([2]掉落汇总!$C$2:$C$871,,MATCH($B63,[2]掉落汇总!$D$1:$M$1)),[2]掉落汇总!$A$2:$A$871,N$1,[2]掉落汇总!$C$2:$C$871,$Q$1)+SUMIFS(OFFSET([2]掉落汇总!$C$2:$C$871,,MATCH($B63,[2]掉落汇总!$D$1:$M$1)),[2]掉落汇总!$A$2:$A$871,N$1,[2]掉落汇总!$C$2:$C$871,$Q$2)/$Q$3)*宝箱投放计算!M63</f>
        <v>0.34251290877796897</v>
      </c>
      <c r="O63">
        <f ca="1">(SUMIFS(OFFSET([2]掉落汇总!$C$2:$C$871,,MATCH($B63,[2]掉落汇总!$D$1:$M$1)),[2]掉落汇总!$A$2:$A$871,O$1,[2]掉落汇总!$C$2:$C$871,$Q$1)+SUMIFS(OFFSET([2]掉落汇总!$C$2:$C$871,,MATCH($B63,[2]掉落汇总!$D$1:$M$1)),[2]掉落汇总!$A$2:$A$871,O$1,[2]掉落汇总!$C$2:$C$871,$Q$2)/$Q$3)*宝箱投放计算!N63</f>
        <v>0.72990261049962535</v>
      </c>
    </row>
    <row r="64" spans="1:15" x14ac:dyDescent="0.2">
      <c r="A64">
        <f>玩家成长时间线!A64</f>
        <v>63</v>
      </c>
      <c r="B64">
        <f>玩家成长时间线!B64</f>
        <v>10</v>
      </c>
      <c r="C64">
        <f ca="1">SUM($D$2:D64)</f>
        <v>585.66033972317143</v>
      </c>
      <c r="D64">
        <f t="shared" ca="1" si="0"/>
        <v>13.258069834572225</v>
      </c>
      <c r="E64">
        <f ca="1">(SUMIFS(OFFSET([2]掉落汇总!$C$2:$C$871,,MATCH($B64,[2]掉落汇总!$D$1:$M$1)),[2]掉落汇总!$A$2:$A$871,E$1,[2]掉落汇总!$C$2:$C$871,$Q$1)+SUMIFS(OFFSET([2]掉落汇总!$C$2:$C$871,,MATCH($B64,[2]掉落汇总!$D$1:$M$1)),[2]掉落汇总!$A$2:$A$871,E$1,[2]掉落汇总!$C$2:$C$871,$Q$2)/$Q$3)*宝箱投放计算!D64</f>
        <v>3.8931930562861652</v>
      </c>
      <c r="F64">
        <f ca="1">(SUMIFS(OFFSET([2]掉落汇总!$C$2:$C$871,,MATCH($B64,[2]掉落汇总!$D$1:$M$1)),[2]掉落汇总!$A$2:$A$871,F$1,[2]掉落汇总!$C$2:$C$871,$Q$1)+SUMIFS(OFFSET([2]掉落汇总!$C$2:$C$871,,MATCH($B64,[2]掉落汇总!$D$1:$M$1)),[2]掉落汇总!$A$2:$A$871,F$1,[2]掉落汇总!$C$2:$C$871,$Q$2)/$Q$3)*宝箱投放计算!E64</f>
        <v>5.3945783132530112</v>
      </c>
      <c r="G64">
        <f ca="1">(SUMIFS(OFFSET([2]掉落汇总!$C$2:$C$871,,MATCH($B64,[2]掉落汇总!$D$1:$M$1)),[2]掉落汇总!$A$2:$A$871,G$1,[2]掉落汇总!$C$2:$C$871,$Q$1)+SUMIFS(OFFSET([2]掉落汇总!$C$2:$C$871,,MATCH($B64,[2]掉落汇总!$D$1:$M$1)),[2]掉落汇总!$A$2:$A$871,G$1,[2]掉落汇总!$C$2:$C$871,$Q$2)/$Q$3)*宝箱投放计算!F64</f>
        <v>0</v>
      </c>
      <c r="H64">
        <f ca="1">(SUMIFS(OFFSET([2]掉落汇总!$C$2:$C$871,,MATCH($B64,[2]掉落汇总!$D$1:$M$1)),[2]掉落汇总!$A$2:$A$871,H$1,[2]掉落汇总!$C$2:$C$871,$Q$1)+SUMIFS(OFFSET([2]掉落汇总!$C$2:$C$871,,MATCH($B64,[2]掉落汇总!$D$1:$M$1)),[2]掉落汇总!$A$2:$A$871,H$1,[2]掉落汇总!$C$2:$C$871,$Q$2)/$Q$3)*宝箱投放计算!G64</f>
        <v>0</v>
      </c>
      <c r="I64">
        <f ca="1">(SUMIFS(OFFSET([2]掉落汇总!$C$2:$C$871,,MATCH($B64,[2]掉落汇总!$D$1:$M$1)),[2]掉落汇总!$A$2:$A$871,I$1,[2]掉落汇总!$C$2:$C$871,$Q$1)+SUMIFS(OFFSET([2]掉落汇总!$C$2:$C$871,,MATCH($B64,[2]掉落汇总!$D$1:$M$1)),[2]掉落汇总!$A$2:$A$871,I$1,[2]掉落汇总!$C$2:$C$871,$Q$2)/$Q$3)*宝箱投放计算!H64</f>
        <v>0</v>
      </c>
      <c r="J64">
        <f ca="1">(SUMIFS(OFFSET([2]掉落汇总!$C$2:$C$871,,MATCH($B64,[2]掉落汇总!$D$1:$M$1)),[2]掉落汇总!$A$2:$A$871,J$1,[2]掉落汇总!$C$2:$C$871,$Q$1)+SUMIFS(OFFSET([2]掉落汇总!$C$2:$C$871,,MATCH($B64,[2]掉落汇总!$D$1:$M$1)),[2]掉落汇总!$A$2:$A$871,J$1,[2]掉落汇总!$C$2:$C$871,$Q$2)/$Q$3)*宝箱投放计算!I64</f>
        <v>0</v>
      </c>
      <c r="K64">
        <f ca="1">(SUMIFS(OFFSET([2]掉落汇总!$C$2:$C$871,,MATCH($B64,[2]掉落汇总!$D$1:$M$1)),[2]掉落汇总!$A$2:$A$871,K$1,[2]掉落汇总!$C$2:$C$871,$Q$1)+SUMIFS(OFFSET([2]掉落汇总!$C$2:$C$871,,MATCH($B64,[2]掉落汇总!$D$1:$M$1)),[2]掉落汇总!$A$2:$A$871,K$1,[2]掉落汇总!$C$2:$C$871,$Q$2)/$Q$3)*宝箱投放计算!J64</f>
        <v>0</v>
      </c>
      <c r="L64">
        <f ca="1">(SUMIFS(OFFSET([2]掉落汇总!$C$2:$C$871,,MATCH($B64,[2]掉落汇总!$D$1:$M$1)),[2]掉落汇总!$A$2:$A$871,L$1,[2]掉落汇总!$C$2:$C$871,$Q$1)+SUMIFS(OFFSET([2]掉落汇总!$C$2:$C$871,,MATCH($B64,[2]掉落汇总!$D$1:$M$1)),[2]掉落汇总!$A$2:$A$871,L$1,[2]掉落汇总!$C$2:$C$871,$Q$2)/$Q$3)*宝箱投放计算!K64</f>
        <v>1.4485077267901381</v>
      </c>
      <c r="M64">
        <f ca="1">(SUMIFS(OFFSET([2]掉落汇总!$C$2:$C$871,,MATCH($B64,[2]掉落汇总!$D$1:$M$1)),[2]掉落汇总!$A$2:$A$871,M$1,[2]掉落汇总!$C$2:$C$871,$Q$1)+SUMIFS(OFFSET([2]掉落汇总!$C$2:$C$871,,MATCH($B64,[2]掉落汇总!$D$1:$M$1)),[2]掉落汇总!$A$2:$A$871,M$1,[2]掉落汇总!$C$2:$C$871,$Q$2)/$Q$3)*宝箱投放计算!L64</f>
        <v>1.449375218965316</v>
      </c>
      <c r="N64">
        <f ca="1">(SUMIFS(OFFSET([2]掉落汇总!$C$2:$C$871,,MATCH($B64,[2]掉落汇总!$D$1:$M$1)),[2]掉落汇总!$A$2:$A$871,N$1,[2]掉落汇总!$C$2:$C$871,$Q$1)+SUMIFS(OFFSET([2]掉落汇总!$C$2:$C$871,,MATCH($B64,[2]掉落汇总!$D$1:$M$1)),[2]掉落汇总!$A$2:$A$871,N$1,[2]掉落汇总!$C$2:$C$871,$Q$2)/$Q$3)*宝箱投放计算!M64</f>
        <v>0.34251290877796897</v>
      </c>
      <c r="O64">
        <f ca="1">(SUMIFS(OFFSET([2]掉落汇总!$C$2:$C$871,,MATCH($B64,[2]掉落汇总!$D$1:$M$1)),[2]掉落汇总!$A$2:$A$871,O$1,[2]掉落汇总!$C$2:$C$871,$Q$1)+SUMIFS(OFFSET([2]掉落汇总!$C$2:$C$871,,MATCH($B64,[2]掉落汇总!$D$1:$M$1)),[2]掉落汇总!$A$2:$A$871,O$1,[2]掉落汇总!$C$2:$C$871,$Q$2)/$Q$3)*宝箱投放计算!N64</f>
        <v>0.72990261049962535</v>
      </c>
    </row>
    <row r="65" spans="1:15" x14ac:dyDescent="0.2">
      <c r="A65">
        <f>玩家成长时间线!A65</f>
        <v>64</v>
      </c>
      <c r="B65">
        <f>玩家成长时间线!B65</f>
        <v>10</v>
      </c>
      <c r="C65">
        <f ca="1">SUM($D$2:D65)</f>
        <v>598.93524280340387</v>
      </c>
      <c r="D65">
        <f t="shared" ca="1" si="0"/>
        <v>13.274903080232406</v>
      </c>
      <c r="E65">
        <f ca="1">(SUMIFS(OFFSET([2]掉落汇总!$C$2:$C$871,,MATCH($B65,[2]掉落汇总!$D$1:$M$1)),[2]掉落汇总!$A$2:$A$871,E$1,[2]掉落汇总!$C$2:$C$871,$Q$1)+SUMIFS(OFFSET([2]掉落汇总!$C$2:$C$871,,MATCH($B65,[2]掉落汇总!$D$1:$M$1)),[2]掉落汇总!$A$2:$A$871,E$1,[2]掉落汇总!$C$2:$C$871,$Q$2)/$Q$3)*宝箱投放计算!D65</f>
        <v>3.9100263019463437</v>
      </c>
      <c r="F65">
        <f ca="1">(SUMIFS(OFFSET([2]掉落汇总!$C$2:$C$871,,MATCH($B65,[2]掉落汇总!$D$1:$M$1)),[2]掉落汇总!$A$2:$A$871,F$1,[2]掉落汇总!$C$2:$C$871,$Q$1)+SUMIFS(OFFSET([2]掉落汇总!$C$2:$C$871,,MATCH($B65,[2]掉落汇总!$D$1:$M$1)),[2]掉落汇总!$A$2:$A$871,F$1,[2]掉落汇总!$C$2:$C$871,$Q$2)/$Q$3)*宝箱投放计算!E65</f>
        <v>5.3945783132530112</v>
      </c>
      <c r="G65">
        <f ca="1">(SUMIFS(OFFSET([2]掉落汇总!$C$2:$C$871,,MATCH($B65,[2]掉落汇总!$D$1:$M$1)),[2]掉落汇总!$A$2:$A$871,G$1,[2]掉落汇总!$C$2:$C$871,$Q$1)+SUMIFS(OFFSET([2]掉落汇总!$C$2:$C$871,,MATCH($B65,[2]掉落汇总!$D$1:$M$1)),[2]掉落汇总!$A$2:$A$871,G$1,[2]掉落汇总!$C$2:$C$871,$Q$2)/$Q$3)*宝箱投放计算!F65</f>
        <v>0</v>
      </c>
      <c r="H65">
        <f ca="1">(SUMIFS(OFFSET([2]掉落汇总!$C$2:$C$871,,MATCH($B65,[2]掉落汇总!$D$1:$M$1)),[2]掉落汇总!$A$2:$A$871,H$1,[2]掉落汇总!$C$2:$C$871,$Q$1)+SUMIFS(OFFSET([2]掉落汇总!$C$2:$C$871,,MATCH($B65,[2]掉落汇总!$D$1:$M$1)),[2]掉落汇总!$A$2:$A$871,H$1,[2]掉落汇总!$C$2:$C$871,$Q$2)/$Q$3)*宝箱投放计算!G65</f>
        <v>0</v>
      </c>
      <c r="I65">
        <f ca="1">(SUMIFS(OFFSET([2]掉落汇总!$C$2:$C$871,,MATCH($B65,[2]掉落汇总!$D$1:$M$1)),[2]掉落汇总!$A$2:$A$871,I$1,[2]掉落汇总!$C$2:$C$871,$Q$1)+SUMIFS(OFFSET([2]掉落汇总!$C$2:$C$871,,MATCH($B65,[2]掉落汇总!$D$1:$M$1)),[2]掉落汇总!$A$2:$A$871,I$1,[2]掉落汇总!$C$2:$C$871,$Q$2)/$Q$3)*宝箱投放计算!H65</f>
        <v>0</v>
      </c>
      <c r="J65">
        <f ca="1">(SUMIFS(OFFSET([2]掉落汇总!$C$2:$C$871,,MATCH($B65,[2]掉落汇总!$D$1:$M$1)),[2]掉落汇总!$A$2:$A$871,J$1,[2]掉落汇总!$C$2:$C$871,$Q$1)+SUMIFS(OFFSET([2]掉落汇总!$C$2:$C$871,,MATCH($B65,[2]掉落汇总!$D$1:$M$1)),[2]掉落汇总!$A$2:$A$871,J$1,[2]掉落汇总!$C$2:$C$871,$Q$2)/$Q$3)*宝箱投放计算!I65</f>
        <v>0</v>
      </c>
      <c r="K65">
        <f ca="1">(SUMIFS(OFFSET([2]掉落汇总!$C$2:$C$871,,MATCH($B65,[2]掉落汇总!$D$1:$M$1)),[2]掉落汇总!$A$2:$A$871,K$1,[2]掉落汇总!$C$2:$C$871,$Q$1)+SUMIFS(OFFSET([2]掉落汇总!$C$2:$C$871,,MATCH($B65,[2]掉落汇总!$D$1:$M$1)),[2]掉落汇总!$A$2:$A$871,K$1,[2]掉落汇总!$C$2:$C$871,$Q$2)/$Q$3)*宝箱投放计算!J65</f>
        <v>0</v>
      </c>
      <c r="L65">
        <f ca="1">(SUMIFS(OFFSET([2]掉落汇总!$C$2:$C$871,,MATCH($B65,[2]掉落汇总!$D$1:$M$1)),[2]掉落汇总!$A$2:$A$871,L$1,[2]掉落汇总!$C$2:$C$871,$Q$1)+SUMIFS(OFFSET([2]掉落汇总!$C$2:$C$871,,MATCH($B65,[2]掉落汇总!$D$1:$M$1)),[2]掉落汇总!$A$2:$A$871,L$1,[2]掉落汇总!$C$2:$C$871,$Q$2)/$Q$3)*宝箱投放计算!K65</f>
        <v>1.4485077267901381</v>
      </c>
      <c r="M65">
        <f ca="1">(SUMIFS(OFFSET([2]掉落汇总!$C$2:$C$871,,MATCH($B65,[2]掉落汇总!$D$1:$M$1)),[2]掉落汇总!$A$2:$A$871,M$1,[2]掉落汇总!$C$2:$C$871,$Q$1)+SUMIFS(OFFSET([2]掉落汇总!$C$2:$C$871,,MATCH($B65,[2]掉落汇总!$D$1:$M$1)),[2]掉落汇总!$A$2:$A$871,M$1,[2]掉落汇总!$C$2:$C$871,$Q$2)/$Q$3)*宝箱投放计算!L65</f>
        <v>1.449375218965316</v>
      </c>
      <c r="N65">
        <f ca="1">(SUMIFS(OFFSET([2]掉落汇总!$C$2:$C$871,,MATCH($B65,[2]掉落汇总!$D$1:$M$1)),[2]掉落汇总!$A$2:$A$871,N$1,[2]掉落汇总!$C$2:$C$871,$Q$1)+SUMIFS(OFFSET([2]掉落汇总!$C$2:$C$871,,MATCH($B65,[2]掉落汇总!$D$1:$M$1)),[2]掉落汇总!$A$2:$A$871,N$1,[2]掉落汇总!$C$2:$C$871,$Q$2)/$Q$3)*宝箱投放计算!M65</f>
        <v>0.34251290877796897</v>
      </c>
      <c r="O65">
        <f ca="1">(SUMIFS(OFFSET([2]掉落汇总!$C$2:$C$871,,MATCH($B65,[2]掉落汇总!$D$1:$M$1)),[2]掉落汇总!$A$2:$A$871,O$1,[2]掉落汇总!$C$2:$C$871,$Q$1)+SUMIFS(OFFSET([2]掉落汇总!$C$2:$C$871,,MATCH($B65,[2]掉落汇总!$D$1:$M$1)),[2]掉落汇总!$A$2:$A$871,O$1,[2]掉落汇总!$C$2:$C$871,$Q$2)/$Q$3)*宝箱投放计算!N65</f>
        <v>0.72990261049962535</v>
      </c>
    </row>
    <row r="66" spans="1:15" x14ac:dyDescent="0.2">
      <c r="A66">
        <f>玩家成长时间线!A66</f>
        <v>65</v>
      </c>
      <c r="B66">
        <f>玩家成长时间线!B66</f>
        <v>10</v>
      </c>
      <c r="C66">
        <f ca="1">SUM($D$2:D66)</f>
        <v>612.56364404250007</v>
      </c>
      <c r="D66">
        <f t="shared" ca="1" si="0"/>
        <v>13.62840123909616</v>
      </c>
      <c r="E66">
        <f ca="1">(SUMIFS(OFFSET([2]掉落汇总!$C$2:$C$871,,MATCH($B66,[2]掉落汇总!$D$1:$M$1)),[2]掉落汇总!$A$2:$A$871,E$1,[2]掉落汇总!$C$2:$C$871,$Q$1)+SUMIFS(OFFSET([2]掉落汇总!$C$2:$C$871,,MATCH($B66,[2]掉落汇总!$D$1:$M$1)),[2]掉落汇总!$A$2:$A$871,E$1,[2]掉落汇总!$C$2:$C$871,$Q$2)/$Q$3)*宝箱投放计算!D66</f>
        <v>4.2635244608100997</v>
      </c>
      <c r="F66">
        <f ca="1">(SUMIFS(OFFSET([2]掉落汇总!$C$2:$C$871,,MATCH($B66,[2]掉落汇总!$D$1:$M$1)),[2]掉落汇总!$A$2:$A$871,F$1,[2]掉落汇总!$C$2:$C$871,$Q$1)+SUMIFS(OFFSET([2]掉落汇总!$C$2:$C$871,,MATCH($B66,[2]掉落汇总!$D$1:$M$1)),[2]掉落汇总!$A$2:$A$871,F$1,[2]掉落汇总!$C$2:$C$871,$Q$2)/$Q$3)*宝箱投放计算!E66</f>
        <v>5.3945783132530112</v>
      </c>
      <c r="G66">
        <f ca="1">(SUMIFS(OFFSET([2]掉落汇总!$C$2:$C$871,,MATCH($B66,[2]掉落汇总!$D$1:$M$1)),[2]掉落汇总!$A$2:$A$871,G$1,[2]掉落汇总!$C$2:$C$871,$Q$1)+SUMIFS(OFFSET([2]掉落汇总!$C$2:$C$871,,MATCH($B66,[2]掉落汇总!$D$1:$M$1)),[2]掉落汇总!$A$2:$A$871,G$1,[2]掉落汇总!$C$2:$C$871,$Q$2)/$Q$3)*宝箱投放计算!F66</f>
        <v>0</v>
      </c>
      <c r="H66">
        <f ca="1">(SUMIFS(OFFSET([2]掉落汇总!$C$2:$C$871,,MATCH($B66,[2]掉落汇总!$D$1:$M$1)),[2]掉落汇总!$A$2:$A$871,H$1,[2]掉落汇总!$C$2:$C$871,$Q$1)+SUMIFS(OFFSET([2]掉落汇总!$C$2:$C$871,,MATCH($B66,[2]掉落汇总!$D$1:$M$1)),[2]掉落汇总!$A$2:$A$871,H$1,[2]掉落汇总!$C$2:$C$871,$Q$2)/$Q$3)*宝箱投放计算!G66</f>
        <v>0</v>
      </c>
      <c r="I66">
        <f ca="1">(SUMIFS(OFFSET([2]掉落汇总!$C$2:$C$871,,MATCH($B66,[2]掉落汇总!$D$1:$M$1)),[2]掉落汇总!$A$2:$A$871,I$1,[2]掉落汇总!$C$2:$C$871,$Q$1)+SUMIFS(OFFSET([2]掉落汇总!$C$2:$C$871,,MATCH($B66,[2]掉落汇总!$D$1:$M$1)),[2]掉落汇总!$A$2:$A$871,I$1,[2]掉落汇总!$C$2:$C$871,$Q$2)/$Q$3)*宝箱投放计算!H66</f>
        <v>0</v>
      </c>
      <c r="J66">
        <f ca="1">(SUMIFS(OFFSET([2]掉落汇总!$C$2:$C$871,,MATCH($B66,[2]掉落汇总!$D$1:$M$1)),[2]掉落汇总!$A$2:$A$871,J$1,[2]掉落汇总!$C$2:$C$871,$Q$1)+SUMIFS(OFFSET([2]掉落汇总!$C$2:$C$871,,MATCH($B66,[2]掉落汇总!$D$1:$M$1)),[2]掉落汇总!$A$2:$A$871,J$1,[2]掉落汇总!$C$2:$C$871,$Q$2)/$Q$3)*宝箱投放计算!I66</f>
        <v>0</v>
      </c>
      <c r="K66">
        <f ca="1">(SUMIFS(OFFSET([2]掉落汇总!$C$2:$C$871,,MATCH($B66,[2]掉落汇总!$D$1:$M$1)),[2]掉落汇总!$A$2:$A$871,K$1,[2]掉落汇总!$C$2:$C$871,$Q$1)+SUMIFS(OFFSET([2]掉落汇总!$C$2:$C$871,,MATCH($B66,[2]掉落汇总!$D$1:$M$1)),[2]掉落汇总!$A$2:$A$871,K$1,[2]掉落汇总!$C$2:$C$871,$Q$2)/$Q$3)*宝箱投放计算!J66</f>
        <v>0</v>
      </c>
      <c r="L66">
        <f ca="1">(SUMIFS(OFFSET([2]掉落汇总!$C$2:$C$871,,MATCH($B66,[2]掉落汇总!$D$1:$M$1)),[2]掉落汇总!$A$2:$A$871,L$1,[2]掉落汇总!$C$2:$C$871,$Q$1)+SUMIFS(OFFSET([2]掉落汇总!$C$2:$C$871,,MATCH($B66,[2]掉落汇总!$D$1:$M$1)),[2]掉落汇总!$A$2:$A$871,L$1,[2]掉落汇总!$C$2:$C$871,$Q$2)/$Q$3)*宝箱投放计算!K66</f>
        <v>1.4485077267901381</v>
      </c>
      <c r="M66">
        <f ca="1">(SUMIFS(OFFSET([2]掉落汇总!$C$2:$C$871,,MATCH($B66,[2]掉落汇总!$D$1:$M$1)),[2]掉落汇总!$A$2:$A$871,M$1,[2]掉落汇总!$C$2:$C$871,$Q$1)+SUMIFS(OFFSET([2]掉落汇总!$C$2:$C$871,,MATCH($B66,[2]掉落汇总!$D$1:$M$1)),[2]掉落汇总!$A$2:$A$871,M$1,[2]掉落汇总!$C$2:$C$871,$Q$2)/$Q$3)*宝箱投放计算!L66</f>
        <v>1.449375218965316</v>
      </c>
      <c r="N66">
        <f ca="1">(SUMIFS(OFFSET([2]掉落汇总!$C$2:$C$871,,MATCH($B66,[2]掉落汇总!$D$1:$M$1)),[2]掉落汇总!$A$2:$A$871,N$1,[2]掉落汇总!$C$2:$C$871,$Q$1)+SUMIFS(OFFSET([2]掉落汇总!$C$2:$C$871,,MATCH($B66,[2]掉落汇总!$D$1:$M$1)),[2]掉落汇总!$A$2:$A$871,N$1,[2]掉落汇总!$C$2:$C$871,$Q$2)/$Q$3)*宝箱投放计算!M66</f>
        <v>0.34251290877796897</v>
      </c>
      <c r="O66">
        <f ca="1">(SUMIFS(OFFSET([2]掉落汇总!$C$2:$C$871,,MATCH($B66,[2]掉落汇总!$D$1:$M$1)),[2]掉落汇总!$A$2:$A$871,O$1,[2]掉落汇总!$C$2:$C$871,$Q$1)+SUMIFS(OFFSET([2]掉落汇总!$C$2:$C$871,,MATCH($B66,[2]掉落汇总!$D$1:$M$1)),[2]掉落汇总!$A$2:$A$871,O$1,[2]掉落汇总!$C$2:$C$871,$Q$2)/$Q$3)*宝箱投放计算!N66</f>
        <v>0.72990261049962535</v>
      </c>
    </row>
    <row r="67" spans="1:15" x14ac:dyDescent="0.2">
      <c r="A67">
        <f>玩家成长时间线!A67</f>
        <v>66</v>
      </c>
      <c r="B67">
        <f>玩家成长时间线!B67</f>
        <v>10</v>
      </c>
      <c r="C67">
        <f ca="1">SUM($D$2:D67)</f>
        <v>625.87221361405284</v>
      </c>
      <c r="D67">
        <f t="shared" ref="D67:D130" ca="1" si="1">SUM(E67:O67)</f>
        <v>13.308569571552763</v>
      </c>
      <c r="E67">
        <f ca="1">(SUMIFS(OFFSET([2]掉落汇总!$C$2:$C$871,,MATCH($B67,[2]掉落汇总!$D$1:$M$1)),[2]掉落汇总!$A$2:$A$871,E$1,[2]掉落汇总!$C$2:$C$871,$Q$1)+SUMIFS(OFFSET([2]掉落汇总!$C$2:$C$871,,MATCH($B67,[2]掉落汇总!$D$1:$M$1)),[2]掉落汇总!$A$2:$A$871,E$1,[2]掉落汇总!$C$2:$C$871,$Q$2)/$Q$3)*宝箱投放计算!D67</f>
        <v>3.9436927932667016</v>
      </c>
      <c r="F67">
        <f ca="1">(SUMIFS(OFFSET([2]掉落汇总!$C$2:$C$871,,MATCH($B67,[2]掉落汇总!$D$1:$M$1)),[2]掉落汇总!$A$2:$A$871,F$1,[2]掉落汇总!$C$2:$C$871,$Q$1)+SUMIFS(OFFSET([2]掉落汇总!$C$2:$C$871,,MATCH($B67,[2]掉落汇总!$D$1:$M$1)),[2]掉落汇总!$A$2:$A$871,F$1,[2]掉落汇总!$C$2:$C$871,$Q$2)/$Q$3)*宝箱投放计算!E67</f>
        <v>5.3945783132530112</v>
      </c>
      <c r="G67">
        <f ca="1">(SUMIFS(OFFSET([2]掉落汇总!$C$2:$C$871,,MATCH($B67,[2]掉落汇总!$D$1:$M$1)),[2]掉落汇总!$A$2:$A$871,G$1,[2]掉落汇总!$C$2:$C$871,$Q$1)+SUMIFS(OFFSET([2]掉落汇总!$C$2:$C$871,,MATCH($B67,[2]掉落汇总!$D$1:$M$1)),[2]掉落汇总!$A$2:$A$871,G$1,[2]掉落汇总!$C$2:$C$871,$Q$2)/$Q$3)*宝箱投放计算!F67</f>
        <v>0</v>
      </c>
      <c r="H67">
        <f ca="1">(SUMIFS(OFFSET([2]掉落汇总!$C$2:$C$871,,MATCH($B67,[2]掉落汇总!$D$1:$M$1)),[2]掉落汇总!$A$2:$A$871,H$1,[2]掉落汇总!$C$2:$C$871,$Q$1)+SUMIFS(OFFSET([2]掉落汇总!$C$2:$C$871,,MATCH($B67,[2]掉落汇总!$D$1:$M$1)),[2]掉落汇总!$A$2:$A$871,H$1,[2]掉落汇总!$C$2:$C$871,$Q$2)/$Q$3)*宝箱投放计算!G67</f>
        <v>0</v>
      </c>
      <c r="I67">
        <f ca="1">(SUMIFS(OFFSET([2]掉落汇总!$C$2:$C$871,,MATCH($B67,[2]掉落汇总!$D$1:$M$1)),[2]掉落汇总!$A$2:$A$871,I$1,[2]掉落汇总!$C$2:$C$871,$Q$1)+SUMIFS(OFFSET([2]掉落汇总!$C$2:$C$871,,MATCH($B67,[2]掉落汇总!$D$1:$M$1)),[2]掉落汇总!$A$2:$A$871,I$1,[2]掉落汇总!$C$2:$C$871,$Q$2)/$Q$3)*宝箱投放计算!H67</f>
        <v>0</v>
      </c>
      <c r="J67">
        <f ca="1">(SUMIFS(OFFSET([2]掉落汇总!$C$2:$C$871,,MATCH($B67,[2]掉落汇总!$D$1:$M$1)),[2]掉落汇总!$A$2:$A$871,J$1,[2]掉落汇总!$C$2:$C$871,$Q$1)+SUMIFS(OFFSET([2]掉落汇总!$C$2:$C$871,,MATCH($B67,[2]掉落汇总!$D$1:$M$1)),[2]掉落汇总!$A$2:$A$871,J$1,[2]掉落汇总!$C$2:$C$871,$Q$2)/$Q$3)*宝箱投放计算!I67</f>
        <v>0</v>
      </c>
      <c r="K67">
        <f ca="1">(SUMIFS(OFFSET([2]掉落汇总!$C$2:$C$871,,MATCH($B67,[2]掉落汇总!$D$1:$M$1)),[2]掉落汇总!$A$2:$A$871,K$1,[2]掉落汇总!$C$2:$C$871,$Q$1)+SUMIFS(OFFSET([2]掉落汇总!$C$2:$C$871,,MATCH($B67,[2]掉落汇总!$D$1:$M$1)),[2]掉落汇总!$A$2:$A$871,K$1,[2]掉落汇总!$C$2:$C$871,$Q$2)/$Q$3)*宝箱投放计算!J67</f>
        <v>0</v>
      </c>
      <c r="L67">
        <f ca="1">(SUMIFS(OFFSET([2]掉落汇总!$C$2:$C$871,,MATCH($B67,[2]掉落汇总!$D$1:$M$1)),[2]掉落汇总!$A$2:$A$871,L$1,[2]掉落汇总!$C$2:$C$871,$Q$1)+SUMIFS(OFFSET([2]掉落汇总!$C$2:$C$871,,MATCH($B67,[2]掉落汇总!$D$1:$M$1)),[2]掉落汇总!$A$2:$A$871,L$1,[2]掉落汇总!$C$2:$C$871,$Q$2)/$Q$3)*宝箱投放计算!K67</f>
        <v>1.4485077267901381</v>
      </c>
      <c r="M67">
        <f ca="1">(SUMIFS(OFFSET([2]掉落汇总!$C$2:$C$871,,MATCH($B67,[2]掉落汇总!$D$1:$M$1)),[2]掉落汇总!$A$2:$A$871,M$1,[2]掉落汇总!$C$2:$C$871,$Q$1)+SUMIFS(OFFSET([2]掉落汇总!$C$2:$C$871,,MATCH($B67,[2]掉落汇总!$D$1:$M$1)),[2]掉落汇总!$A$2:$A$871,M$1,[2]掉落汇总!$C$2:$C$871,$Q$2)/$Q$3)*宝箱投放计算!L67</f>
        <v>1.449375218965316</v>
      </c>
      <c r="N67">
        <f ca="1">(SUMIFS(OFFSET([2]掉落汇总!$C$2:$C$871,,MATCH($B67,[2]掉落汇总!$D$1:$M$1)),[2]掉落汇总!$A$2:$A$871,N$1,[2]掉落汇总!$C$2:$C$871,$Q$1)+SUMIFS(OFFSET([2]掉落汇总!$C$2:$C$871,,MATCH($B67,[2]掉落汇总!$D$1:$M$1)),[2]掉落汇总!$A$2:$A$871,N$1,[2]掉落汇总!$C$2:$C$871,$Q$2)/$Q$3)*宝箱投放计算!M67</f>
        <v>0.34251290877796897</v>
      </c>
      <c r="O67">
        <f ca="1">(SUMIFS(OFFSET([2]掉落汇总!$C$2:$C$871,,MATCH($B67,[2]掉落汇总!$D$1:$M$1)),[2]掉落汇总!$A$2:$A$871,O$1,[2]掉落汇总!$C$2:$C$871,$Q$1)+SUMIFS(OFFSET([2]掉落汇总!$C$2:$C$871,,MATCH($B67,[2]掉落汇总!$D$1:$M$1)),[2]掉落汇总!$A$2:$A$871,O$1,[2]掉落汇总!$C$2:$C$871,$Q$2)/$Q$3)*宝箱投放计算!N67</f>
        <v>0.72990261049962535</v>
      </c>
    </row>
    <row r="68" spans="1:15" x14ac:dyDescent="0.2">
      <c r="A68">
        <f>玩家成长时间线!A68</f>
        <v>67</v>
      </c>
      <c r="B68">
        <f>玩家成长时间线!B68</f>
        <v>10</v>
      </c>
      <c r="C68">
        <f ca="1">SUM($D$2:D68)</f>
        <v>639.19761643126583</v>
      </c>
      <c r="D68">
        <f t="shared" ca="1" si="1"/>
        <v>13.325402817212943</v>
      </c>
      <c r="E68">
        <f ca="1">(SUMIFS(OFFSET([2]掉落汇总!$C$2:$C$871,,MATCH($B68,[2]掉落汇总!$D$1:$M$1)),[2]掉落汇总!$A$2:$A$871,E$1,[2]掉落汇总!$C$2:$C$871,$Q$1)+SUMIFS(OFFSET([2]掉落汇总!$C$2:$C$871,,MATCH($B68,[2]掉落汇总!$D$1:$M$1)),[2]掉落汇总!$A$2:$A$871,E$1,[2]掉落汇总!$C$2:$C$871,$Q$2)/$Q$3)*宝箱投放计算!D68</f>
        <v>3.960526038926881</v>
      </c>
      <c r="F68">
        <f ca="1">(SUMIFS(OFFSET([2]掉落汇总!$C$2:$C$871,,MATCH($B68,[2]掉落汇总!$D$1:$M$1)),[2]掉落汇总!$A$2:$A$871,F$1,[2]掉落汇总!$C$2:$C$871,$Q$1)+SUMIFS(OFFSET([2]掉落汇总!$C$2:$C$871,,MATCH($B68,[2]掉落汇总!$D$1:$M$1)),[2]掉落汇总!$A$2:$A$871,F$1,[2]掉落汇总!$C$2:$C$871,$Q$2)/$Q$3)*宝箱投放计算!E68</f>
        <v>5.3945783132530112</v>
      </c>
      <c r="G68">
        <f ca="1">(SUMIFS(OFFSET([2]掉落汇总!$C$2:$C$871,,MATCH($B68,[2]掉落汇总!$D$1:$M$1)),[2]掉落汇总!$A$2:$A$871,G$1,[2]掉落汇总!$C$2:$C$871,$Q$1)+SUMIFS(OFFSET([2]掉落汇总!$C$2:$C$871,,MATCH($B68,[2]掉落汇总!$D$1:$M$1)),[2]掉落汇总!$A$2:$A$871,G$1,[2]掉落汇总!$C$2:$C$871,$Q$2)/$Q$3)*宝箱投放计算!F68</f>
        <v>0</v>
      </c>
      <c r="H68">
        <f ca="1">(SUMIFS(OFFSET([2]掉落汇总!$C$2:$C$871,,MATCH($B68,[2]掉落汇总!$D$1:$M$1)),[2]掉落汇总!$A$2:$A$871,H$1,[2]掉落汇总!$C$2:$C$871,$Q$1)+SUMIFS(OFFSET([2]掉落汇总!$C$2:$C$871,,MATCH($B68,[2]掉落汇总!$D$1:$M$1)),[2]掉落汇总!$A$2:$A$871,H$1,[2]掉落汇总!$C$2:$C$871,$Q$2)/$Q$3)*宝箱投放计算!G68</f>
        <v>0</v>
      </c>
      <c r="I68">
        <f ca="1">(SUMIFS(OFFSET([2]掉落汇总!$C$2:$C$871,,MATCH($B68,[2]掉落汇总!$D$1:$M$1)),[2]掉落汇总!$A$2:$A$871,I$1,[2]掉落汇总!$C$2:$C$871,$Q$1)+SUMIFS(OFFSET([2]掉落汇总!$C$2:$C$871,,MATCH($B68,[2]掉落汇总!$D$1:$M$1)),[2]掉落汇总!$A$2:$A$871,I$1,[2]掉落汇总!$C$2:$C$871,$Q$2)/$Q$3)*宝箱投放计算!H68</f>
        <v>0</v>
      </c>
      <c r="J68">
        <f ca="1">(SUMIFS(OFFSET([2]掉落汇总!$C$2:$C$871,,MATCH($B68,[2]掉落汇总!$D$1:$M$1)),[2]掉落汇总!$A$2:$A$871,J$1,[2]掉落汇总!$C$2:$C$871,$Q$1)+SUMIFS(OFFSET([2]掉落汇总!$C$2:$C$871,,MATCH($B68,[2]掉落汇总!$D$1:$M$1)),[2]掉落汇总!$A$2:$A$871,J$1,[2]掉落汇总!$C$2:$C$871,$Q$2)/$Q$3)*宝箱投放计算!I68</f>
        <v>0</v>
      </c>
      <c r="K68">
        <f ca="1">(SUMIFS(OFFSET([2]掉落汇总!$C$2:$C$871,,MATCH($B68,[2]掉落汇总!$D$1:$M$1)),[2]掉落汇总!$A$2:$A$871,K$1,[2]掉落汇总!$C$2:$C$871,$Q$1)+SUMIFS(OFFSET([2]掉落汇总!$C$2:$C$871,,MATCH($B68,[2]掉落汇总!$D$1:$M$1)),[2]掉落汇总!$A$2:$A$871,K$1,[2]掉落汇总!$C$2:$C$871,$Q$2)/$Q$3)*宝箱投放计算!J68</f>
        <v>0</v>
      </c>
      <c r="L68">
        <f ca="1">(SUMIFS(OFFSET([2]掉落汇总!$C$2:$C$871,,MATCH($B68,[2]掉落汇总!$D$1:$M$1)),[2]掉落汇总!$A$2:$A$871,L$1,[2]掉落汇总!$C$2:$C$871,$Q$1)+SUMIFS(OFFSET([2]掉落汇总!$C$2:$C$871,,MATCH($B68,[2]掉落汇总!$D$1:$M$1)),[2]掉落汇总!$A$2:$A$871,L$1,[2]掉落汇总!$C$2:$C$871,$Q$2)/$Q$3)*宝箱投放计算!K68</f>
        <v>1.4485077267901381</v>
      </c>
      <c r="M68">
        <f ca="1">(SUMIFS(OFFSET([2]掉落汇总!$C$2:$C$871,,MATCH($B68,[2]掉落汇总!$D$1:$M$1)),[2]掉落汇总!$A$2:$A$871,M$1,[2]掉落汇总!$C$2:$C$871,$Q$1)+SUMIFS(OFFSET([2]掉落汇总!$C$2:$C$871,,MATCH($B68,[2]掉落汇总!$D$1:$M$1)),[2]掉落汇总!$A$2:$A$871,M$1,[2]掉落汇总!$C$2:$C$871,$Q$2)/$Q$3)*宝箱投放计算!L68</f>
        <v>1.449375218965316</v>
      </c>
      <c r="N68">
        <f ca="1">(SUMIFS(OFFSET([2]掉落汇总!$C$2:$C$871,,MATCH($B68,[2]掉落汇总!$D$1:$M$1)),[2]掉落汇总!$A$2:$A$871,N$1,[2]掉落汇总!$C$2:$C$871,$Q$1)+SUMIFS(OFFSET([2]掉落汇总!$C$2:$C$871,,MATCH($B68,[2]掉落汇总!$D$1:$M$1)),[2]掉落汇总!$A$2:$A$871,N$1,[2]掉落汇总!$C$2:$C$871,$Q$2)/$Q$3)*宝箱投放计算!M68</f>
        <v>0.34251290877796897</v>
      </c>
      <c r="O68">
        <f ca="1">(SUMIFS(OFFSET([2]掉落汇总!$C$2:$C$871,,MATCH($B68,[2]掉落汇总!$D$1:$M$1)),[2]掉落汇总!$A$2:$A$871,O$1,[2]掉落汇总!$C$2:$C$871,$Q$1)+SUMIFS(OFFSET([2]掉落汇总!$C$2:$C$871,,MATCH($B68,[2]掉落汇总!$D$1:$M$1)),[2]掉落汇总!$A$2:$A$871,O$1,[2]掉落汇总!$C$2:$C$871,$Q$2)/$Q$3)*宝箱投放计算!N68</f>
        <v>0.72990261049962535</v>
      </c>
    </row>
    <row r="69" spans="1:15" x14ac:dyDescent="0.2">
      <c r="A69">
        <f>玩家成长时间线!A69</f>
        <v>68</v>
      </c>
      <c r="B69">
        <f>玩家成长时间线!B69</f>
        <v>10</v>
      </c>
      <c r="C69">
        <f ca="1">SUM($D$2:D69)</f>
        <v>652.87651740734248</v>
      </c>
      <c r="D69">
        <f t="shared" ca="1" si="1"/>
        <v>13.678900976076697</v>
      </c>
      <c r="E69">
        <f ca="1">(SUMIFS(OFFSET([2]掉落汇总!$C$2:$C$871,,MATCH($B69,[2]掉落汇总!$D$1:$M$1)),[2]掉落汇总!$A$2:$A$871,E$1,[2]掉落汇总!$C$2:$C$871,$Q$1)+SUMIFS(OFFSET([2]掉落汇总!$C$2:$C$871,,MATCH($B69,[2]掉落汇总!$D$1:$M$1)),[2]掉落汇总!$A$2:$A$871,E$1,[2]掉落汇总!$C$2:$C$871,$Q$2)/$Q$3)*宝箱投放计算!D69</f>
        <v>4.3140241977906362</v>
      </c>
      <c r="F69">
        <f ca="1">(SUMIFS(OFFSET([2]掉落汇总!$C$2:$C$871,,MATCH($B69,[2]掉落汇总!$D$1:$M$1)),[2]掉落汇总!$A$2:$A$871,F$1,[2]掉落汇总!$C$2:$C$871,$Q$1)+SUMIFS(OFFSET([2]掉落汇总!$C$2:$C$871,,MATCH($B69,[2]掉落汇总!$D$1:$M$1)),[2]掉落汇总!$A$2:$A$871,F$1,[2]掉落汇总!$C$2:$C$871,$Q$2)/$Q$3)*宝箱投放计算!E69</f>
        <v>5.3945783132530112</v>
      </c>
      <c r="G69">
        <f ca="1">(SUMIFS(OFFSET([2]掉落汇总!$C$2:$C$871,,MATCH($B69,[2]掉落汇总!$D$1:$M$1)),[2]掉落汇总!$A$2:$A$871,G$1,[2]掉落汇总!$C$2:$C$871,$Q$1)+SUMIFS(OFFSET([2]掉落汇总!$C$2:$C$871,,MATCH($B69,[2]掉落汇总!$D$1:$M$1)),[2]掉落汇总!$A$2:$A$871,G$1,[2]掉落汇总!$C$2:$C$871,$Q$2)/$Q$3)*宝箱投放计算!F69</f>
        <v>0</v>
      </c>
      <c r="H69">
        <f ca="1">(SUMIFS(OFFSET([2]掉落汇总!$C$2:$C$871,,MATCH($B69,[2]掉落汇总!$D$1:$M$1)),[2]掉落汇总!$A$2:$A$871,H$1,[2]掉落汇总!$C$2:$C$871,$Q$1)+SUMIFS(OFFSET([2]掉落汇总!$C$2:$C$871,,MATCH($B69,[2]掉落汇总!$D$1:$M$1)),[2]掉落汇总!$A$2:$A$871,H$1,[2]掉落汇总!$C$2:$C$871,$Q$2)/$Q$3)*宝箱投放计算!G69</f>
        <v>0</v>
      </c>
      <c r="I69">
        <f ca="1">(SUMIFS(OFFSET([2]掉落汇总!$C$2:$C$871,,MATCH($B69,[2]掉落汇总!$D$1:$M$1)),[2]掉落汇总!$A$2:$A$871,I$1,[2]掉落汇总!$C$2:$C$871,$Q$1)+SUMIFS(OFFSET([2]掉落汇总!$C$2:$C$871,,MATCH($B69,[2]掉落汇总!$D$1:$M$1)),[2]掉落汇总!$A$2:$A$871,I$1,[2]掉落汇总!$C$2:$C$871,$Q$2)/$Q$3)*宝箱投放计算!H69</f>
        <v>0</v>
      </c>
      <c r="J69">
        <f ca="1">(SUMIFS(OFFSET([2]掉落汇总!$C$2:$C$871,,MATCH($B69,[2]掉落汇总!$D$1:$M$1)),[2]掉落汇总!$A$2:$A$871,J$1,[2]掉落汇总!$C$2:$C$871,$Q$1)+SUMIFS(OFFSET([2]掉落汇总!$C$2:$C$871,,MATCH($B69,[2]掉落汇总!$D$1:$M$1)),[2]掉落汇总!$A$2:$A$871,J$1,[2]掉落汇总!$C$2:$C$871,$Q$2)/$Q$3)*宝箱投放计算!I69</f>
        <v>0</v>
      </c>
      <c r="K69">
        <f ca="1">(SUMIFS(OFFSET([2]掉落汇总!$C$2:$C$871,,MATCH($B69,[2]掉落汇总!$D$1:$M$1)),[2]掉落汇总!$A$2:$A$871,K$1,[2]掉落汇总!$C$2:$C$871,$Q$1)+SUMIFS(OFFSET([2]掉落汇总!$C$2:$C$871,,MATCH($B69,[2]掉落汇总!$D$1:$M$1)),[2]掉落汇总!$A$2:$A$871,K$1,[2]掉落汇总!$C$2:$C$871,$Q$2)/$Q$3)*宝箱投放计算!J69</f>
        <v>0</v>
      </c>
      <c r="L69">
        <f ca="1">(SUMIFS(OFFSET([2]掉落汇总!$C$2:$C$871,,MATCH($B69,[2]掉落汇总!$D$1:$M$1)),[2]掉落汇总!$A$2:$A$871,L$1,[2]掉落汇总!$C$2:$C$871,$Q$1)+SUMIFS(OFFSET([2]掉落汇总!$C$2:$C$871,,MATCH($B69,[2]掉落汇总!$D$1:$M$1)),[2]掉落汇总!$A$2:$A$871,L$1,[2]掉落汇总!$C$2:$C$871,$Q$2)/$Q$3)*宝箱投放计算!K69</f>
        <v>1.4485077267901381</v>
      </c>
      <c r="M69">
        <f ca="1">(SUMIFS(OFFSET([2]掉落汇总!$C$2:$C$871,,MATCH($B69,[2]掉落汇总!$D$1:$M$1)),[2]掉落汇总!$A$2:$A$871,M$1,[2]掉落汇总!$C$2:$C$871,$Q$1)+SUMIFS(OFFSET([2]掉落汇总!$C$2:$C$871,,MATCH($B69,[2]掉落汇总!$D$1:$M$1)),[2]掉落汇总!$A$2:$A$871,M$1,[2]掉落汇总!$C$2:$C$871,$Q$2)/$Q$3)*宝箱投放计算!L69</f>
        <v>1.449375218965316</v>
      </c>
      <c r="N69">
        <f ca="1">(SUMIFS(OFFSET([2]掉落汇总!$C$2:$C$871,,MATCH($B69,[2]掉落汇总!$D$1:$M$1)),[2]掉落汇总!$A$2:$A$871,N$1,[2]掉落汇总!$C$2:$C$871,$Q$1)+SUMIFS(OFFSET([2]掉落汇总!$C$2:$C$871,,MATCH($B69,[2]掉落汇总!$D$1:$M$1)),[2]掉落汇总!$A$2:$A$871,N$1,[2]掉落汇总!$C$2:$C$871,$Q$2)/$Q$3)*宝箱投放计算!M69</f>
        <v>0.34251290877796897</v>
      </c>
      <c r="O69">
        <f ca="1">(SUMIFS(OFFSET([2]掉落汇总!$C$2:$C$871,,MATCH($B69,[2]掉落汇总!$D$1:$M$1)),[2]掉落汇总!$A$2:$A$871,O$1,[2]掉落汇总!$C$2:$C$871,$Q$1)+SUMIFS(OFFSET([2]掉落汇总!$C$2:$C$871,,MATCH($B69,[2]掉落汇总!$D$1:$M$1)),[2]掉落汇总!$A$2:$A$871,O$1,[2]掉落汇总!$C$2:$C$871,$Q$2)/$Q$3)*宝箱投放计算!N69</f>
        <v>0.72990261049962535</v>
      </c>
    </row>
    <row r="70" spans="1:15" x14ac:dyDescent="0.2">
      <c r="A70">
        <f>玩家成长时间线!A70</f>
        <v>69</v>
      </c>
      <c r="B70">
        <f>玩家成长时间线!B70</f>
        <v>10</v>
      </c>
      <c r="C70">
        <f ca="1">SUM($D$2:D70)</f>
        <v>666.2355867158758</v>
      </c>
      <c r="D70">
        <f t="shared" ca="1" si="1"/>
        <v>13.359069308533297</v>
      </c>
      <c r="E70">
        <f ca="1">(SUMIFS(OFFSET([2]掉落汇总!$C$2:$C$871,,MATCH($B70,[2]掉落汇总!$D$1:$M$1)),[2]掉落汇总!$A$2:$A$871,E$1,[2]掉落汇总!$C$2:$C$871,$Q$1)+SUMIFS(OFFSET([2]掉落汇总!$C$2:$C$871,,MATCH($B70,[2]掉落汇总!$D$1:$M$1)),[2]掉落汇总!$A$2:$A$871,E$1,[2]掉落汇总!$C$2:$C$871,$Q$2)/$Q$3)*宝箱投放计算!D70</f>
        <v>3.9941925302472376</v>
      </c>
      <c r="F70">
        <f ca="1">(SUMIFS(OFFSET([2]掉落汇总!$C$2:$C$871,,MATCH($B70,[2]掉落汇总!$D$1:$M$1)),[2]掉落汇总!$A$2:$A$871,F$1,[2]掉落汇总!$C$2:$C$871,$Q$1)+SUMIFS(OFFSET([2]掉落汇总!$C$2:$C$871,,MATCH($B70,[2]掉落汇总!$D$1:$M$1)),[2]掉落汇总!$A$2:$A$871,F$1,[2]掉落汇总!$C$2:$C$871,$Q$2)/$Q$3)*宝箱投放计算!E70</f>
        <v>5.3945783132530112</v>
      </c>
      <c r="G70">
        <f ca="1">(SUMIFS(OFFSET([2]掉落汇总!$C$2:$C$871,,MATCH($B70,[2]掉落汇总!$D$1:$M$1)),[2]掉落汇总!$A$2:$A$871,G$1,[2]掉落汇总!$C$2:$C$871,$Q$1)+SUMIFS(OFFSET([2]掉落汇总!$C$2:$C$871,,MATCH($B70,[2]掉落汇总!$D$1:$M$1)),[2]掉落汇总!$A$2:$A$871,G$1,[2]掉落汇总!$C$2:$C$871,$Q$2)/$Q$3)*宝箱投放计算!F70</f>
        <v>0</v>
      </c>
      <c r="H70">
        <f ca="1">(SUMIFS(OFFSET([2]掉落汇总!$C$2:$C$871,,MATCH($B70,[2]掉落汇总!$D$1:$M$1)),[2]掉落汇总!$A$2:$A$871,H$1,[2]掉落汇总!$C$2:$C$871,$Q$1)+SUMIFS(OFFSET([2]掉落汇总!$C$2:$C$871,,MATCH($B70,[2]掉落汇总!$D$1:$M$1)),[2]掉落汇总!$A$2:$A$871,H$1,[2]掉落汇总!$C$2:$C$871,$Q$2)/$Q$3)*宝箱投放计算!G70</f>
        <v>0</v>
      </c>
      <c r="I70">
        <f ca="1">(SUMIFS(OFFSET([2]掉落汇总!$C$2:$C$871,,MATCH($B70,[2]掉落汇总!$D$1:$M$1)),[2]掉落汇总!$A$2:$A$871,I$1,[2]掉落汇总!$C$2:$C$871,$Q$1)+SUMIFS(OFFSET([2]掉落汇总!$C$2:$C$871,,MATCH($B70,[2]掉落汇总!$D$1:$M$1)),[2]掉落汇总!$A$2:$A$871,I$1,[2]掉落汇总!$C$2:$C$871,$Q$2)/$Q$3)*宝箱投放计算!H70</f>
        <v>0</v>
      </c>
      <c r="J70">
        <f ca="1">(SUMIFS(OFFSET([2]掉落汇总!$C$2:$C$871,,MATCH($B70,[2]掉落汇总!$D$1:$M$1)),[2]掉落汇总!$A$2:$A$871,J$1,[2]掉落汇总!$C$2:$C$871,$Q$1)+SUMIFS(OFFSET([2]掉落汇总!$C$2:$C$871,,MATCH($B70,[2]掉落汇总!$D$1:$M$1)),[2]掉落汇总!$A$2:$A$871,J$1,[2]掉落汇总!$C$2:$C$871,$Q$2)/$Q$3)*宝箱投放计算!I70</f>
        <v>0</v>
      </c>
      <c r="K70">
        <f ca="1">(SUMIFS(OFFSET([2]掉落汇总!$C$2:$C$871,,MATCH($B70,[2]掉落汇总!$D$1:$M$1)),[2]掉落汇总!$A$2:$A$871,K$1,[2]掉落汇总!$C$2:$C$871,$Q$1)+SUMIFS(OFFSET([2]掉落汇总!$C$2:$C$871,,MATCH($B70,[2]掉落汇总!$D$1:$M$1)),[2]掉落汇总!$A$2:$A$871,K$1,[2]掉落汇总!$C$2:$C$871,$Q$2)/$Q$3)*宝箱投放计算!J70</f>
        <v>0</v>
      </c>
      <c r="L70">
        <f ca="1">(SUMIFS(OFFSET([2]掉落汇总!$C$2:$C$871,,MATCH($B70,[2]掉落汇总!$D$1:$M$1)),[2]掉落汇总!$A$2:$A$871,L$1,[2]掉落汇总!$C$2:$C$871,$Q$1)+SUMIFS(OFFSET([2]掉落汇总!$C$2:$C$871,,MATCH($B70,[2]掉落汇总!$D$1:$M$1)),[2]掉落汇总!$A$2:$A$871,L$1,[2]掉落汇总!$C$2:$C$871,$Q$2)/$Q$3)*宝箱投放计算!K70</f>
        <v>1.4485077267901381</v>
      </c>
      <c r="M70">
        <f ca="1">(SUMIFS(OFFSET([2]掉落汇总!$C$2:$C$871,,MATCH($B70,[2]掉落汇总!$D$1:$M$1)),[2]掉落汇总!$A$2:$A$871,M$1,[2]掉落汇总!$C$2:$C$871,$Q$1)+SUMIFS(OFFSET([2]掉落汇总!$C$2:$C$871,,MATCH($B70,[2]掉落汇总!$D$1:$M$1)),[2]掉落汇总!$A$2:$A$871,M$1,[2]掉落汇总!$C$2:$C$871,$Q$2)/$Q$3)*宝箱投放计算!L70</f>
        <v>1.449375218965316</v>
      </c>
      <c r="N70">
        <f ca="1">(SUMIFS(OFFSET([2]掉落汇总!$C$2:$C$871,,MATCH($B70,[2]掉落汇总!$D$1:$M$1)),[2]掉落汇总!$A$2:$A$871,N$1,[2]掉落汇总!$C$2:$C$871,$Q$1)+SUMIFS(OFFSET([2]掉落汇总!$C$2:$C$871,,MATCH($B70,[2]掉落汇总!$D$1:$M$1)),[2]掉落汇总!$A$2:$A$871,N$1,[2]掉落汇总!$C$2:$C$871,$Q$2)/$Q$3)*宝箱投放计算!M70</f>
        <v>0.34251290877796897</v>
      </c>
      <c r="O70">
        <f ca="1">(SUMIFS(OFFSET([2]掉落汇总!$C$2:$C$871,,MATCH($B70,[2]掉落汇总!$D$1:$M$1)),[2]掉落汇总!$A$2:$A$871,O$1,[2]掉落汇总!$C$2:$C$871,$Q$1)+SUMIFS(OFFSET([2]掉落汇总!$C$2:$C$871,,MATCH($B70,[2]掉落汇总!$D$1:$M$1)),[2]掉落汇总!$A$2:$A$871,O$1,[2]掉落汇总!$C$2:$C$871,$Q$2)/$Q$3)*宝箱投放计算!N70</f>
        <v>0.72990261049962535</v>
      </c>
    </row>
    <row r="71" spans="1:15" x14ac:dyDescent="0.2">
      <c r="A71">
        <f>玩家成长时间线!A71</f>
        <v>70</v>
      </c>
      <c r="B71">
        <f>玩家成长时间线!B71</f>
        <v>8</v>
      </c>
      <c r="C71">
        <f ca="1">SUM($D$2:D71)</f>
        <v>679.78186663436759</v>
      </c>
      <c r="D71">
        <f t="shared" ca="1" si="1"/>
        <v>13.546279918491749</v>
      </c>
      <c r="E71">
        <f ca="1">(SUMIFS(OFFSET([2]掉落汇总!$C$2:$C$871,,MATCH($B71,[2]掉落汇总!$D$1:$M$1)),[2]掉落汇总!$A$2:$A$871,E$1,[2]掉落汇总!$C$2:$C$871,$Q$1)+SUMIFS(OFFSET([2]掉落汇总!$C$2:$C$871,,MATCH($B71,[2]掉落汇总!$D$1:$M$1)),[2]掉落汇总!$A$2:$A$871,E$1,[2]掉落汇总!$C$2:$C$871,$Q$2)/$Q$3)*宝箱投放计算!D71</f>
        <v>3.3473757692307697</v>
      </c>
      <c r="F71">
        <f ca="1">(SUMIFS(OFFSET([2]掉落汇总!$C$2:$C$871,,MATCH($B71,[2]掉落汇总!$D$1:$M$1)),[2]掉落汇总!$A$2:$A$871,F$1,[2]掉落汇总!$C$2:$C$871,$Q$1)+SUMIFS(OFFSET([2]掉落汇总!$C$2:$C$871,,MATCH($B71,[2]掉落汇总!$D$1:$M$1)),[2]掉落汇总!$A$2:$A$871,F$1,[2]掉落汇总!$C$2:$C$871,$Q$2)/$Q$3)*宝箱投放计算!E71</f>
        <v>4.3156626506024089</v>
      </c>
      <c r="G71">
        <f ca="1">(SUMIFS(OFFSET([2]掉落汇总!$C$2:$C$871,,MATCH($B71,[2]掉落汇总!$D$1:$M$1)),[2]掉落汇总!$A$2:$A$871,G$1,[2]掉落汇总!$C$2:$C$871,$Q$1)+SUMIFS(OFFSET([2]掉落汇总!$C$2:$C$871,,MATCH($B71,[2]掉落汇总!$D$1:$M$1)),[2]掉落汇总!$A$2:$A$871,G$1,[2]掉落汇总!$C$2:$C$871,$Q$2)/$Q$3)*宝箱投放计算!F71</f>
        <v>0.84751284300213015</v>
      </c>
      <c r="H71">
        <f ca="1">(SUMIFS(OFFSET([2]掉落汇总!$C$2:$C$871,,MATCH($B71,[2]掉落汇总!$D$1:$M$1)),[2]掉落汇总!$A$2:$A$871,H$1,[2]掉落汇总!$C$2:$C$871,$Q$1)+SUMIFS(OFFSET([2]掉落汇总!$C$2:$C$871,,MATCH($B71,[2]掉落汇总!$D$1:$M$1)),[2]掉落汇总!$A$2:$A$871,H$1,[2]掉落汇总!$C$2:$C$871,$Q$2)/$Q$3)*宝箱投放计算!G71</f>
        <v>0</v>
      </c>
      <c r="I71">
        <f ca="1">(SUMIFS(OFFSET([2]掉落汇总!$C$2:$C$871,,MATCH($B71,[2]掉落汇总!$D$1:$M$1)),[2]掉落汇总!$A$2:$A$871,I$1,[2]掉落汇总!$C$2:$C$871,$Q$1)+SUMIFS(OFFSET([2]掉落汇总!$C$2:$C$871,,MATCH($B71,[2]掉落汇总!$D$1:$M$1)),[2]掉落汇总!$A$2:$A$871,I$1,[2]掉落汇总!$C$2:$C$871,$Q$2)/$Q$3)*宝箱投放计算!H71</f>
        <v>1.0654301906233898</v>
      </c>
      <c r="J71">
        <f ca="1">(SUMIFS(OFFSET([2]掉落汇总!$C$2:$C$871,,MATCH($B71,[2]掉落汇总!$D$1:$M$1)),[2]掉落汇总!$A$2:$A$871,J$1,[2]掉落汇总!$C$2:$C$871,$Q$1)+SUMIFS(OFFSET([2]掉落汇总!$C$2:$C$871,,MATCH($B71,[2]掉落汇总!$D$1:$M$1)),[2]掉落汇总!$A$2:$A$871,J$1,[2]掉落汇总!$C$2:$C$871,$Q$2)/$Q$3)*宝箱投放计算!I71</f>
        <v>0</v>
      </c>
      <c r="K71">
        <f ca="1">(SUMIFS(OFFSET([2]掉落汇总!$C$2:$C$871,,MATCH($B71,[2]掉落汇总!$D$1:$M$1)),[2]掉落汇总!$A$2:$A$871,K$1,[2]掉落汇总!$C$2:$C$871,$Q$1)+SUMIFS(OFFSET([2]掉落汇总!$C$2:$C$871,,MATCH($B71,[2]掉落汇总!$D$1:$M$1)),[2]掉落汇总!$A$2:$A$871,K$1,[2]掉落汇总!$C$2:$C$871,$Q$2)/$Q$3)*宝箱投放计算!J71</f>
        <v>0</v>
      </c>
      <c r="L71">
        <f ca="1">(SUMIFS(OFFSET([2]掉落汇总!$C$2:$C$871,,MATCH($B71,[2]掉落汇总!$D$1:$M$1)),[2]掉落汇总!$A$2:$A$871,L$1,[2]掉落汇总!$C$2:$C$871,$Q$1)+SUMIFS(OFFSET([2]掉落汇总!$C$2:$C$871,,MATCH($B71,[2]掉落汇总!$D$1:$M$1)),[2]掉落汇总!$A$2:$A$871,L$1,[2]掉落汇总!$C$2:$C$871,$Q$2)/$Q$3)*宝箱投放计算!K71</f>
        <v>1.4485077267901381</v>
      </c>
      <c r="M71">
        <f ca="1">(SUMIFS(OFFSET([2]掉落汇总!$C$2:$C$871,,MATCH($B71,[2]掉落汇总!$D$1:$M$1)),[2]掉落汇总!$A$2:$A$871,M$1,[2]掉落汇总!$C$2:$C$871,$Q$1)+SUMIFS(OFFSET([2]掉落汇总!$C$2:$C$871,,MATCH($B71,[2]掉落汇总!$D$1:$M$1)),[2]掉落汇总!$A$2:$A$871,M$1,[2]掉落汇总!$C$2:$C$871,$Q$2)/$Q$3)*宝箱投放计算!L71</f>
        <v>1.449375218965316</v>
      </c>
      <c r="N71">
        <f ca="1">(SUMIFS(OFFSET([2]掉落汇总!$C$2:$C$871,,MATCH($B71,[2]掉落汇总!$D$1:$M$1)),[2]掉落汇总!$A$2:$A$871,N$1,[2]掉落汇总!$C$2:$C$871,$Q$1)+SUMIFS(OFFSET([2]掉落汇总!$C$2:$C$871,,MATCH($B71,[2]掉落汇总!$D$1:$M$1)),[2]掉落汇总!$A$2:$A$871,N$1,[2]掉落汇总!$C$2:$C$871,$Q$2)/$Q$3)*宝箱投放计算!M71</f>
        <v>0.34251290877796897</v>
      </c>
      <c r="O71">
        <f ca="1">(SUMIFS(OFFSET([2]掉落汇总!$C$2:$C$871,,MATCH($B71,[2]掉落汇总!$D$1:$M$1)),[2]掉落汇总!$A$2:$A$871,O$1,[2]掉落汇总!$C$2:$C$871,$Q$1)+SUMIFS(OFFSET([2]掉落汇总!$C$2:$C$871,,MATCH($B71,[2]掉落汇总!$D$1:$M$1)),[2]掉落汇总!$A$2:$A$871,O$1,[2]掉落汇总!$C$2:$C$871,$Q$2)/$Q$3)*宝箱投放计算!N71</f>
        <v>0.72990261049962535</v>
      </c>
    </row>
    <row r="72" spans="1:15" x14ac:dyDescent="0.2">
      <c r="A72">
        <f>玩家成长时间线!A72</f>
        <v>71</v>
      </c>
      <c r="B72">
        <f>玩家成长时间线!B72</f>
        <v>8</v>
      </c>
      <c r="C72">
        <f ca="1">SUM($D$2:D72)</f>
        <v>691.42925159615686</v>
      </c>
      <c r="D72">
        <f t="shared" ca="1" si="1"/>
        <v>11.647384961789303</v>
      </c>
      <c r="E72">
        <f ca="1">(SUMIFS(OFFSET([2]掉落汇总!$C$2:$C$871,,MATCH($B72,[2]掉落汇总!$D$1:$M$1)),[2]掉落汇总!$A$2:$A$871,E$1,[2]掉落汇总!$C$2:$C$871,$Q$1)+SUMIFS(OFFSET([2]掉落汇总!$C$2:$C$871,,MATCH($B72,[2]掉落汇总!$D$1:$M$1)),[2]掉落汇总!$A$2:$A$871,E$1,[2]掉落汇总!$C$2:$C$871,$Q$2)/$Q$3)*宝箱投放计算!D72</f>
        <v>3.3614238461538464</v>
      </c>
      <c r="F72">
        <f ca="1">(SUMIFS(OFFSET([2]掉落汇总!$C$2:$C$871,,MATCH($B72,[2]掉落汇总!$D$1:$M$1)),[2]掉落汇总!$A$2:$A$871,F$1,[2]掉落汇总!$C$2:$C$871,$Q$1)+SUMIFS(OFFSET([2]掉落汇总!$C$2:$C$871,,MATCH($B72,[2]掉落汇总!$D$1:$M$1)),[2]掉落汇总!$A$2:$A$871,F$1,[2]掉落汇总!$C$2:$C$871,$Q$2)/$Q$3)*宝箱投放计算!E72</f>
        <v>4.3156626506024089</v>
      </c>
      <c r="G72">
        <f ca="1">(SUMIFS(OFFSET([2]掉落汇总!$C$2:$C$871,,MATCH($B72,[2]掉落汇总!$D$1:$M$1)),[2]掉落汇总!$A$2:$A$871,G$1,[2]掉落汇总!$C$2:$C$871,$Q$1)+SUMIFS(OFFSET([2]掉落汇总!$C$2:$C$871,,MATCH($B72,[2]掉落汇总!$D$1:$M$1)),[2]掉落汇总!$A$2:$A$871,G$1,[2]掉落汇总!$C$2:$C$871,$Q$2)/$Q$3)*宝箱投放计算!F72</f>
        <v>0</v>
      </c>
      <c r="H72">
        <f ca="1">(SUMIFS(OFFSET([2]掉落汇总!$C$2:$C$871,,MATCH($B72,[2]掉落汇总!$D$1:$M$1)),[2]掉落汇总!$A$2:$A$871,H$1,[2]掉落汇总!$C$2:$C$871,$Q$1)+SUMIFS(OFFSET([2]掉落汇总!$C$2:$C$871,,MATCH($B72,[2]掉落汇总!$D$1:$M$1)),[2]掉落汇总!$A$2:$A$871,H$1,[2]掉落汇总!$C$2:$C$871,$Q$2)/$Q$3)*宝箱投放计算!G72</f>
        <v>0</v>
      </c>
      <c r="I72">
        <f ca="1">(SUMIFS(OFFSET([2]掉落汇总!$C$2:$C$871,,MATCH($B72,[2]掉落汇总!$D$1:$M$1)),[2]掉落汇总!$A$2:$A$871,I$1,[2]掉落汇总!$C$2:$C$871,$Q$1)+SUMIFS(OFFSET([2]掉落汇总!$C$2:$C$871,,MATCH($B72,[2]掉落汇总!$D$1:$M$1)),[2]掉落汇总!$A$2:$A$871,I$1,[2]掉落汇总!$C$2:$C$871,$Q$2)/$Q$3)*宝箱投放计算!H72</f>
        <v>0</v>
      </c>
      <c r="J72">
        <f ca="1">(SUMIFS(OFFSET([2]掉落汇总!$C$2:$C$871,,MATCH($B72,[2]掉落汇总!$D$1:$M$1)),[2]掉落汇总!$A$2:$A$871,J$1,[2]掉落汇总!$C$2:$C$871,$Q$1)+SUMIFS(OFFSET([2]掉落汇总!$C$2:$C$871,,MATCH($B72,[2]掉落汇总!$D$1:$M$1)),[2]掉落汇总!$A$2:$A$871,J$1,[2]掉落汇总!$C$2:$C$871,$Q$2)/$Q$3)*宝箱投放计算!I72</f>
        <v>0</v>
      </c>
      <c r="K72">
        <f ca="1">(SUMIFS(OFFSET([2]掉落汇总!$C$2:$C$871,,MATCH($B72,[2]掉落汇总!$D$1:$M$1)),[2]掉落汇总!$A$2:$A$871,K$1,[2]掉落汇总!$C$2:$C$871,$Q$1)+SUMIFS(OFFSET([2]掉落汇总!$C$2:$C$871,,MATCH($B72,[2]掉落汇总!$D$1:$M$1)),[2]掉落汇总!$A$2:$A$871,K$1,[2]掉落汇总!$C$2:$C$871,$Q$2)/$Q$3)*宝箱投放计算!J72</f>
        <v>0</v>
      </c>
      <c r="L72">
        <f ca="1">(SUMIFS(OFFSET([2]掉落汇总!$C$2:$C$871,,MATCH($B72,[2]掉落汇总!$D$1:$M$1)),[2]掉落汇总!$A$2:$A$871,L$1,[2]掉落汇总!$C$2:$C$871,$Q$1)+SUMIFS(OFFSET([2]掉落汇总!$C$2:$C$871,,MATCH($B72,[2]掉落汇总!$D$1:$M$1)),[2]掉落汇总!$A$2:$A$871,L$1,[2]掉落汇总!$C$2:$C$871,$Q$2)/$Q$3)*宝箱投放计算!K72</f>
        <v>1.4485077267901381</v>
      </c>
      <c r="M72">
        <f ca="1">(SUMIFS(OFFSET([2]掉落汇总!$C$2:$C$871,,MATCH($B72,[2]掉落汇总!$D$1:$M$1)),[2]掉落汇总!$A$2:$A$871,M$1,[2]掉落汇总!$C$2:$C$871,$Q$1)+SUMIFS(OFFSET([2]掉落汇总!$C$2:$C$871,,MATCH($B72,[2]掉落汇总!$D$1:$M$1)),[2]掉落汇总!$A$2:$A$871,M$1,[2]掉落汇总!$C$2:$C$871,$Q$2)/$Q$3)*宝箱投放计算!L72</f>
        <v>1.449375218965316</v>
      </c>
      <c r="N72">
        <f ca="1">(SUMIFS(OFFSET([2]掉落汇总!$C$2:$C$871,,MATCH($B72,[2]掉落汇总!$D$1:$M$1)),[2]掉落汇总!$A$2:$A$871,N$1,[2]掉落汇总!$C$2:$C$871,$Q$1)+SUMIFS(OFFSET([2]掉落汇总!$C$2:$C$871,,MATCH($B72,[2]掉落汇总!$D$1:$M$1)),[2]掉落汇总!$A$2:$A$871,N$1,[2]掉落汇总!$C$2:$C$871,$Q$2)/$Q$3)*宝箱投放计算!M72</f>
        <v>0.34251290877796897</v>
      </c>
      <c r="O72">
        <f ca="1">(SUMIFS(OFFSET([2]掉落汇总!$C$2:$C$871,,MATCH($B72,[2]掉落汇总!$D$1:$M$1)),[2]掉落汇总!$A$2:$A$871,O$1,[2]掉落汇总!$C$2:$C$871,$Q$1)+SUMIFS(OFFSET([2]掉落汇总!$C$2:$C$871,,MATCH($B72,[2]掉落汇总!$D$1:$M$1)),[2]掉落汇总!$A$2:$A$871,O$1,[2]掉落汇总!$C$2:$C$871,$Q$2)/$Q$3)*宝箱投放计算!N72</f>
        <v>0.72990261049962535</v>
      </c>
    </row>
    <row r="73" spans="1:15" x14ac:dyDescent="0.2">
      <c r="A73">
        <f>玩家成长时间线!A73</f>
        <v>72</v>
      </c>
      <c r="B73">
        <f>玩家成长时间线!B73</f>
        <v>8</v>
      </c>
      <c r="C73">
        <f ca="1">SUM($D$2:D73)</f>
        <v>703.37164617333076</v>
      </c>
      <c r="D73">
        <f t="shared" ca="1" si="1"/>
        <v>11.942394577173918</v>
      </c>
      <c r="E73">
        <f ca="1">(SUMIFS(OFFSET([2]掉落汇总!$C$2:$C$871,,MATCH($B73,[2]掉落汇总!$D$1:$M$1)),[2]掉落汇总!$A$2:$A$871,E$1,[2]掉落汇总!$C$2:$C$871,$Q$1)+SUMIFS(OFFSET([2]掉落汇总!$C$2:$C$871,,MATCH($B73,[2]掉落汇总!$D$1:$M$1)),[2]掉落汇总!$A$2:$A$871,E$1,[2]掉落汇总!$C$2:$C$871,$Q$2)/$Q$3)*宝箱投放计算!D73</f>
        <v>3.6564334615384615</v>
      </c>
      <c r="F73">
        <f ca="1">(SUMIFS(OFFSET([2]掉落汇总!$C$2:$C$871,,MATCH($B73,[2]掉落汇总!$D$1:$M$1)),[2]掉落汇总!$A$2:$A$871,F$1,[2]掉落汇总!$C$2:$C$871,$Q$1)+SUMIFS(OFFSET([2]掉落汇总!$C$2:$C$871,,MATCH($B73,[2]掉落汇总!$D$1:$M$1)),[2]掉落汇总!$A$2:$A$871,F$1,[2]掉落汇总!$C$2:$C$871,$Q$2)/$Q$3)*宝箱投放计算!E73</f>
        <v>4.3156626506024089</v>
      </c>
      <c r="G73">
        <f ca="1">(SUMIFS(OFFSET([2]掉落汇总!$C$2:$C$871,,MATCH($B73,[2]掉落汇总!$D$1:$M$1)),[2]掉落汇总!$A$2:$A$871,G$1,[2]掉落汇总!$C$2:$C$871,$Q$1)+SUMIFS(OFFSET([2]掉落汇总!$C$2:$C$871,,MATCH($B73,[2]掉落汇总!$D$1:$M$1)),[2]掉落汇总!$A$2:$A$871,G$1,[2]掉落汇总!$C$2:$C$871,$Q$2)/$Q$3)*宝箱投放计算!F73</f>
        <v>0</v>
      </c>
      <c r="H73">
        <f ca="1">(SUMIFS(OFFSET([2]掉落汇总!$C$2:$C$871,,MATCH($B73,[2]掉落汇总!$D$1:$M$1)),[2]掉落汇总!$A$2:$A$871,H$1,[2]掉落汇总!$C$2:$C$871,$Q$1)+SUMIFS(OFFSET([2]掉落汇总!$C$2:$C$871,,MATCH($B73,[2]掉落汇总!$D$1:$M$1)),[2]掉落汇总!$A$2:$A$871,H$1,[2]掉落汇总!$C$2:$C$871,$Q$2)/$Q$3)*宝箱投放计算!G73</f>
        <v>0</v>
      </c>
      <c r="I73">
        <f ca="1">(SUMIFS(OFFSET([2]掉落汇总!$C$2:$C$871,,MATCH($B73,[2]掉落汇总!$D$1:$M$1)),[2]掉落汇总!$A$2:$A$871,I$1,[2]掉落汇总!$C$2:$C$871,$Q$1)+SUMIFS(OFFSET([2]掉落汇总!$C$2:$C$871,,MATCH($B73,[2]掉落汇总!$D$1:$M$1)),[2]掉落汇总!$A$2:$A$871,I$1,[2]掉落汇总!$C$2:$C$871,$Q$2)/$Q$3)*宝箱投放计算!H73</f>
        <v>0</v>
      </c>
      <c r="J73">
        <f ca="1">(SUMIFS(OFFSET([2]掉落汇总!$C$2:$C$871,,MATCH($B73,[2]掉落汇总!$D$1:$M$1)),[2]掉落汇总!$A$2:$A$871,J$1,[2]掉落汇总!$C$2:$C$871,$Q$1)+SUMIFS(OFFSET([2]掉落汇总!$C$2:$C$871,,MATCH($B73,[2]掉落汇总!$D$1:$M$1)),[2]掉落汇总!$A$2:$A$871,J$1,[2]掉落汇总!$C$2:$C$871,$Q$2)/$Q$3)*宝箱投放计算!I73</f>
        <v>0</v>
      </c>
      <c r="K73">
        <f ca="1">(SUMIFS(OFFSET([2]掉落汇总!$C$2:$C$871,,MATCH($B73,[2]掉落汇总!$D$1:$M$1)),[2]掉落汇总!$A$2:$A$871,K$1,[2]掉落汇总!$C$2:$C$871,$Q$1)+SUMIFS(OFFSET([2]掉落汇总!$C$2:$C$871,,MATCH($B73,[2]掉落汇总!$D$1:$M$1)),[2]掉落汇总!$A$2:$A$871,K$1,[2]掉落汇总!$C$2:$C$871,$Q$2)/$Q$3)*宝箱投放计算!J73</f>
        <v>0</v>
      </c>
      <c r="L73">
        <f ca="1">(SUMIFS(OFFSET([2]掉落汇总!$C$2:$C$871,,MATCH($B73,[2]掉落汇总!$D$1:$M$1)),[2]掉落汇总!$A$2:$A$871,L$1,[2]掉落汇总!$C$2:$C$871,$Q$1)+SUMIFS(OFFSET([2]掉落汇总!$C$2:$C$871,,MATCH($B73,[2]掉落汇总!$D$1:$M$1)),[2]掉落汇总!$A$2:$A$871,L$1,[2]掉落汇总!$C$2:$C$871,$Q$2)/$Q$3)*宝箱投放计算!K73</f>
        <v>1.4485077267901381</v>
      </c>
      <c r="M73">
        <f ca="1">(SUMIFS(OFFSET([2]掉落汇总!$C$2:$C$871,,MATCH($B73,[2]掉落汇总!$D$1:$M$1)),[2]掉落汇总!$A$2:$A$871,M$1,[2]掉落汇总!$C$2:$C$871,$Q$1)+SUMIFS(OFFSET([2]掉落汇总!$C$2:$C$871,,MATCH($B73,[2]掉落汇总!$D$1:$M$1)),[2]掉落汇总!$A$2:$A$871,M$1,[2]掉落汇总!$C$2:$C$871,$Q$2)/$Q$3)*宝箱投放计算!L73</f>
        <v>1.449375218965316</v>
      </c>
      <c r="N73">
        <f ca="1">(SUMIFS(OFFSET([2]掉落汇总!$C$2:$C$871,,MATCH($B73,[2]掉落汇总!$D$1:$M$1)),[2]掉落汇总!$A$2:$A$871,N$1,[2]掉落汇总!$C$2:$C$871,$Q$1)+SUMIFS(OFFSET([2]掉落汇总!$C$2:$C$871,,MATCH($B73,[2]掉落汇总!$D$1:$M$1)),[2]掉落汇总!$A$2:$A$871,N$1,[2]掉落汇总!$C$2:$C$871,$Q$2)/$Q$3)*宝箱投放计算!M73</f>
        <v>0.34251290877796897</v>
      </c>
      <c r="O73">
        <f ca="1">(SUMIFS(OFFSET([2]掉落汇总!$C$2:$C$871,,MATCH($B73,[2]掉落汇总!$D$1:$M$1)),[2]掉落汇总!$A$2:$A$871,O$1,[2]掉落汇总!$C$2:$C$871,$Q$1)+SUMIFS(OFFSET([2]掉落汇总!$C$2:$C$871,,MATCH($B73,[2]掉落汇总!$D$1:$M$1)),[2]掉落汇总!$A$2:$A$871,O$1,[2]掉落汇总!$C$2:$C$871,$Q$2)/$Q$3)*宝箱投放计算!N73</f>
        <v>0.72990261049962535</v>
      </c>
    </row>
    <row r="74" spans="1:15" x14ac:dyDescent="0.2">
      <c r="A74">
        <f>玩家成长时间线!A74</f>
        <v>73</v>
      </c>
      <c r="B74">
        <f>玩家成长时间线!B74</f>
        <v>9</v>
      </c>
      <c r="C74">
        <f ca="1">SUM($D$2:D74)</f>
        <v>720.40464918432122</v>
      </c>
      <c r="D74">
        <f t="shared" ca="1" si="1"/>
        <v>17.033003010990406</v>
      </c>
      <c r="E74">
        <f ca="1">(SUMIFS(OFFSET([2]掉落汇总!$C$2:$C$871,,MATCH($B74,[2]掉落汇总!$D$1:$M$1)),[2]掉落汇总!$A$2:$A$871,E$1,[2]掉落汇总!$C$2:$C$871,$Q$1)+SUMIFS(OFFSET([2]掉落汇总!$C$2:$C$871,,MATCH($B74,[2]掉落汇总!$D$1:$M$1)),[2]掉落汇总!$A$2:$A$871,E$1,[2]掉落汇总!$C$2:$C$871,$Q$2)/$Q$3)*宝箱投放计算!D74</f>
        <v>3.8441666303162485</v>
      </c>
      <c r="F74">
        <f ca="1">(SUMIFS(OFFSET([2]掉落汇总!$C$2:$C$871,,MATCH($B74,[2]掉落汇总!$D$1:$M$1)),[2]掉落汇总!$A$2:$A$871,F$1,[2]掉落汇总!$C$2:$C$871,$Q$1)+SUMIFS(OFFSET([2]掉落汇总!$C$2:$C$871,,MATCH($B74,[2]掉落汇总!$D$1:$M$1)),[2]掉落汇总!$A$2:$A$871,F$1,[2]掉落汇总!$C$2:$C$871,$Q$2)/$Q$3)*宝箱投放计算!E74</f>
        <v>5.3945783132530112</v>
      </c>
      <c r="G74">
        <f ca="1">(SUMIFS(OFFSET([2]掉落汇总!$C$2:$C$871,,MATCH($B74,[2]掉落汇总!$D$1:$M$1)),[2]掉落汇总!$A$2:$A$871,G$1,[2]掉落汇总!$C$2:$C$871,$Q$1)+SUMIFS(OFFSET([2]掉落汇总!$C$2:$C$871,,MATCH($B74,[2]掉落汇总!$D$1:$M$1)),[2]掉落汇总!$A$2:$A$871,G$1,[2]掉落汇总!$C$2:$C$871,$Q$2)/$Q$3)*宝箱投放计算!F74</f>
        <v>0</v>
      </c>
      <c r="H74">
        <f ca="1">(SUMIFS(OFFSET([2]掉落汇总!$C$2:$C$871,,MATCH($B74,[2]掉落汇总!$D$1:$M$1)),[2]掉落汇总!$A$2:$A$871,H$1,[2]掉落汇总!$C$2:$C$871,$Q$1)+SUMIFS(OFFSET([2]掉落汇总!$C$2:$C$871,,MATCH($B74,[2]掉落汇总!$D$1:$M$1)),[2]掉落汇总!$A$2:$A$871,H$1,[2]掉落汇总!$C$2:$C$871,$Q$2)/$Q$3)*宝箱投放计算!G74</f>
        <v>0</v>
      </c>
      <c r="I74">
        <f ca="1">(SUMIFS(OFFSET([2]掉落汇总!$C$2:$C$871,,MATCH($B74,[2]掉落汇总!$D$1:$M$1)),[2]掉落汇总!$A$2:$A$871,I$1,[2]掉落汇总!$C$2:$C$871,$Q$1)+SUMIFS(OFFSET([2]掉落汇总!$C$2:$C$871,,MATCH($B74,[2]掉落汇总!$D$1:$M$1)),[2]掉落汇总!$A$2:$A$871,I$1,[2]掉落汇总!$C$2:$C$871,$Q$2)/$Q$3)*宝箱投放计算!H74</f>
        <v>1.0654301906233898</v>
      </c>
      <c r="J74">
        <f ca="1">(SUMIFS(OFFSET([2]掉落汇总!$C$2:$C$871,,MATCH($B74,[2]掉落汇总!$D$1:$M$1)),[2]掉落汇总!$A$2:$A$871,J$1,[2]掉落汇总!$C$2:$C$871,$Q$1)+SUMIFS(OFFSET([2]掉落汇总!$C$2:$C$871,,MATCH($B74,[2]掉落汇总!$D$1:$M$1)),[2]掉落汇总!$A$2:$A$871,J$1,[2]掉落汇总!$C$2:$C$871,$Q$2)/$Q$3)*宝箱投放计算!I74</f>
        <v>2.7585294117647061</v>
      </c>
      <c r="K74">
        <f ca="1">(SUMIFS(OFFSET([2]掉落汇总!$C$2:$C$871,,MATCH($B74,[2]掉落汇总!$D$1:$M$1)),[2]掉落汇总!$A$2:$A$871,K$1,[2]掉落汇总!$C$2:$C$871,$Q$1)+SUMIFS(OFFSET([2]掉落汇总!$C$2:$C$871,,MATCH($B74,[2]掉落汇总!$D$1:$M$1)),[2]掉落汇总!$A$2:$A$871,K$1,[2]掉落汇总!$C$2:$C$871,$Q$2)/$Q$3)*宝箱投放计算!J74</f>
        <v>0</v>
      </c>
      <c r="L74">
        <f ca="1">(SUMIFS(OFFSET([2]掉落汇总!$C$2:$C$871,,MATCH($B74,[2]掉落汇总!$D$1:$M$1)),[2]掉落汇总!$A$2:$A$871,L$1,[2]掉落汇总!$C$2:$C$871,$Q$1)+SUMIFS(OFFSET([2]掉落汇总!$C$2:$C$871,,MATCH($B74,[2]掉落汇总!$D$1:$M$1)),[2]掉落汇总!$A$2:$A$871,L$1,[2]掉落汇总!$C$2:$C$871,$Q$2)/$Q$3)*宝箱投放计算!K74</f>
        <v>1.4485077267901381</v>
      </c>
      <c r="M74">
        <f ca="1">(SUMIFS(OFFSET([2]掉落汇总!$C$2:$C$871,,MATCH($B74,[2]掉落汇总!$D$1:$M$1)),[2]掉落汇总!$A$2:$A$871,M$1,[2]掉落汇总!$C$2:$C$871,$Q$1)+SUMIFS(OFFSET([2]掉落汇总!$C$2:$C$871,,MATCH($B74,[2]掉落汇总!$D$1:$M$1)),[2]掉落汇总!$A$2:$A$871,M$1,[2]掉落汇总!$C$2:$C$871,$Q$2)/$Q$3)*宝箱投放计算!L74</f>
        <v>1.449375218965316</v>
      </c>
      <c r="N74">
        <f ca="1">(SUMIFS(OFFSET([2]掉落汇总!$C$2:$C$871,,MATCH($B74,[2]掉落汇总!$D$1:$M$1)),[2]掉落汇总!$A$2:$A$871,N$1,[2]掉落汇总!$C$2:$C$871,$Q$1)+SUMIFS(OFFSET([2]掉落汇总!$C$2:$C$871,,MATCH($B74,[2]掉落汇总!$D$1:$M$1)),[2]掉落汇总!$A$2:$A$871,N$1,[2]掉落汇总!$C$2:$C$871,$Q$2)/$Q$3)*宝箱投放计算!M74</f>
        <v>0.34251290877796897</v>
      </c>
      <c r="O74">
        <f ca="1">(SUMIFS(OFFSET([2]掉落汇总!$C$2:$C$871,,MATCH($B74,[2]掉落汇总!$D$1:$M$1)),[2]掉落汇总!$A$2:$A$871,O$1,[2]掉落汇总!$C$2:$C$871,$Q$1)+SUMIFS(OFFSET([2]掉落汇总!$C$2:$C$871,,MATCH($B74,[2]掉落汇总!$D$1:$M$1)),[2]掉落汇总!$A$2:$A$871,O$1,[2]掉落汇总!$C$2:$C$871,$Q$2)/$Q$3)*宝箱投放计算!N74</f>
        <v>0.72990261049962535</v>
      </c>
    </row>
    <row r="75" spans="1:15" x14ac:dyDescent="0.2">
      <c r="A75">
        <f>玩家成长时间线!A75</f>
        <v>74</v>
      </c>
      <c r="B75">
        <f>玩家成长时间线!B75</f>
        <v>9</v>
      </c>
      <c r="C75">
        <f ca="1">SUM($D$2:D75)</f>
        <v>733.62962498114598</v>
      </c>
      <c r="D75">
        <f t="shared" ca="1" si="1"/>
        <v>13.224975796824776</v>
      </c>
      <c r="E75">
        <f ca="1">(SUMIFS(OFFSET([2]掉落汇总!$C$2:$C$871,,MATCH($B75,[2]掉落汇总!$D$1:$M$1)),[2]掉落汇总!$A$2:$A$871,E$1,[2]掉落汇总!$C$2:$C$871,$Q$1)+SUMIFS(OFFSET([2]掉落汇总!$C$2:$C$871,,MATCH($B75,[2]掉落汇总!$D$1:$M$1)),[2]掉落汇总!$A$2:$A$871,E$1,[2]掉落汇总!$C$2:$C$871,$Q$2)/$Q$3)*宝箱投放计算!D75</f>
        <v>3.8600990185387136</v>
      </c>
      <c r="F75">
        <f ca="1">(SUMIFS(OFFSET([2]掉落汇总!$C$2:$C$871,,MATCH($B75,[2]掉落汇总!$D$1:$M$1)),[2]掉落汇总!$A$2:$A$871,F$1,[2]掉落汇总!$C$2:$C$871,$Q$1)+SUMIFS(OFFSET([2]掉落汇总!$C$2:$C$871,,MATCH($B75,[2]掉落汇总!$D$1:$M$1)),[2]掉落汇总!$A$2:$A$871,F$1,[2]掉落汇总!$C$2:$C$871,$Q$2)/$Q$3)*宝箱投放计算!E75</f>
        <v>5.3945783132530112</v>
      </c>
      <c r="G75">
        <f ca="1">(SUMIFS(OFFSET([2]掉落汇总!$C$2:$C$871,,MATCH($B75,[2]掉落汇总!$D$1:$M$1)),[2]掉落汇总!$A$2:$A$871,G$1,[2]掉落汇总!$C$2:$C$871,$Q$1)+SUMIFS(OFFSET([2]掉落汇总!$C$2:$C$871,,MATCH($B75,[2]掉落汇总!$D$1:$M$1)),[2]掉落汇总!$A$2:$A$871,G$1,[2]掉落汇总!$C$2:$C$871,$Q$2)/$Q$3)*宝箱投放计算!F75</f>
        <v>0</v>
      </c>
      <c r="H75">
        <f ca="1">(SUMIFS(OFFSET([2]掉落汇总!$C$2:$C$871,,MATCH($B75,[2]掉落汇总!$D$1:$M$1)),[2]掉落汇总!$A$2:$A$871,H$1,[2]掉落汇总!$C$2:$C$871,$Q$1)+SUMIFS(OFFSET([2]掉落汇总!$C$2:$C$871,,MATCH($B75,[2]掉落汇总!$D$1:$M$1)),[2]掉落汇总!$A$2:$A$871,H$1,[2]掉落汇总!$C$2:$C$871,$Q$2)/$Q$3)*宝箱投放计算!G75</f>
        <v>0</v>
      </c>
      <c r="I75">
        <f ca="1">(SUMIFS(OFFSET([2]掉落汇总!$C$2:$C$871,,MATCH($B75,[2]掉落汇总!$D$1:$M$1)),[2]掉落汇总!$A$2:$A$871,I$1,[2]掉落汇总!$C$2:$C$871,$Q$1)+SUMIFS(OFFSET([2]掉落汇总!$C$2:$C$871,,MATCH($B75,[2]掉落汇总!$D$1:$M$1)),[2]掉落汇总!$A$2:$A$871,I$1,[2]掉落汇总!$C$2:$C$871,$Q$2)/$Q$3)*宝箱投放计算!H75</f>
        <v>0</v>
      </c>
      <c r="J75">
        <f ca="1">(SUMIFS(OFFSET([2]掉落汇总!$C$2:$C$871,,MATCH($B75,[2]掉落汇总!$D$1:$M$1)),[2]掉落汇总!$A$2:$A$871,J$1,[2]掉落汇总!$C$2:$C$871,$Q$1)+SUMIFS(OFFSET([2]掉落汇总!$C$2:$C$871,,MATCH($B75,[2]掉落汇总!$D$1:$M$1)),[2]掉落汇总!$A$2:$A$871,J$1,[2]掉落汇总!$C$2:$C$871,$Q$2)/$Q$3)*宝箱投放计算!I75</f>
        <v>0</v>
      </c>
      <c r="K75">
        <f ca="1">(SUMIFS(OFFSET([2]掉落汇总!$C$2:$C$871,,MATCH($B75,[2]掉落汇总!$D$1:$M$1)),[2]掉落汇总!$A$2:$A$871,K$1,[2]掉落汇总!$C$2:$C$871,$Q$1)+SUMIFS(OFFSET([2]掉落汇总!$C$2:$C$871,,MATCH($B75,[2]掉落汇总!$D$1:$M$1)),[2]掉落汇总!$A$2:$A$871,K$1,[2]掉落汇总!$C$2:$C$871,$Q$2)/$Q$3)*宝箱投放计算!J75</f>
        <v>0</v>
      </c>
      <c r="L75">
        <f ca="1">(SUMIFS(OFFSET([2]掉落汇总!$C$2:$C$871,,MATCH($B75,[2]掉落汇总!$D$1:$M$1)),[2]掉落汇总!$A$2:$A$871,L$1,[2]掉落汇总!$C$2:$C$871,$Q$1)+SUMIFS(OFFSET([2]掉落汇总!$C$2:$C$871,,MATCH($B75,[2]掉落汇总!$D$1:$M$1)),[2]掉落汇总!$A$2:$A$871,L$1,[2]掉落汇总!$C$2:$C$871,$Q$2)/$Q$3)*宝箱投放计算!K75</f>
        <v>1.4485077267901381</v>
      </c>
      <c r="M75">
        <f ca="1">(SUMIFS(OFFSET([2]掉落汇总!$C$2:$C$871,,MATCH($B75,[2]掉落汇总!$D$1:$M$1)),[2]掉落汇总!$A$2:$A$871,M$1,[2]掉落汇总!$C$2:$C$871,$Q$1)+SUMIFS(OFFSET([2]掉落汇总!$C$2:$C$871,,MATCH($B75,[2]掉落汇总!$D$1:$M$1)),[2]掉落汇总!$A$2:$A$871,M$1,[2]掉落汇总!$C$2:$C$871,$Q$2)/$Q$3)*宝箱投放计算!L75</f>
        <v>1.449375218965316</v>
      </c>
      <c r="N75">
        <f ca="1">(SUMIFS(OFFSET([2]掉落汇总!$C$2:$C$871,,MATCH($B75,[2]掉落汇总!$D$1:$M$1)),[2]掉落汇总!$A$2:$A$871,N$1,[2]掉落汇总!$C$2:$C$871,$Q$1)+SUMIFS(OFFSET([2]掉落汇总!$C$2:$C$871,,MATCH($B75,[2]掉落汇总!$D$1:$M$1)),[2]掉落汇总!$A$2:$A$871,N$1,[2]掉落汇总!$C$2:$C$871,$Q$2)/$Q$3)*宝箱投放计算!M75</f>
        <v>0.34251290877796897</v>
      </c>
      <c r="O75">
        <f ca="1">(SUMIFS(OFFSET([2]掉落汇总!$C$2:$C$871,,MATCH($B75,[2]掉落汇总!$D$1:$M$1)),[2]掉落汇总!$A$2:$A$871,O$1,[2]掉落汇总!$C$2:$C$871,$Q$1)+SUMIFS(OFFSET([2]掉落汇总!$C$2:$C$871,,MATCH($B75,[2]掉落汇总!$D$1:$M$1)),[2]掉落汇总!$A$2:$A$871,O$1,[2]掉落汇总!$C$2:$C$871,$Q$2)/$Q$3)*宝箱投放计算!N75</f>
        <v>0.72990261049962535</v>
      </c>
    </row>
    <row r="76" spans="1:15" x14ac:dyDescent="0.2">
      <c r="A76">
        <f>玩家成长时间线!A76</f>
        <v>75</v>
      </c>
      <c r="B76">
        <f>玩家成长时间线!B76</f>
        <v>9</v>
      </c>
      <c r="C76">
        <f ca="1">SUM($D$2:D76)</f>
        <v>747.18918093064246</v>
      </c>
      <c r="D76">
        <f t="shared" ca="1" si="1"/>
        <v>13.559555949496531</v>
      </c>
      <c r="E76">
        <f ca="1">(SUMIFS(OFFSET([2]掉落汇总!$C$2:$C$871,,MATCH($B76,[2]掉落汇总!$D$1:$M$1)),[2]掉落汇总!$A$2:$A$871,E$1,[2]掉落汇总!$C$2:$C$871,$Q$1)+SUMIFS(OFFSET([2]掉落汇总!$C$2:$C$871,,MATCH($B76,[2]掉落汇总!$D$1:$M$1)),[2]掉落汇总!$A$2:$A$871,E$1,[2]掉落汇总!$C$2:$C$871,$Q$2)/$Q$3)*宝箱投放计算!D76</f>
        <v>4.1946791712104687</v>
      </c>
      <c r="F76">
        <f ca="1">(SUMIFS(OFFSET([2]掉落汇总!$C$2:$C$871,,MATCH($B76,[2]掉落汇总!$D$1:$M$1)),[2]掉落汇总!$A$2:$A$871,F$1,[2]掉落汇总!$C$2:$C$871,$Q$1)+SUMIFS(OFFSET([2]掉落汇总!$C$2:$C$871,,MATCH($B76,[2]掉落汇总!$D$1:$M$1)),[2]掉落汇总!$A$2:$A$871,F$1,[2]掉落汇总!$C$2:$C$871,$Q$2)/$Q$3)*宝箱投放计算!E76</f>
        <v>5.3945783132530112</v>
      </c>
      <c r="G76">
        <f ca="1">(SUMIFS(OFFSET([2]掉落汇总!$C$2:$C$871,,MATCH($B76,[2]掉落汇总!$D$1:$M$1)),[2]掉落汇总!$A$2:$A$871,G$1,[2]掉落汇总!$C$2:$C$871,$Q$1)+SUMIFS(OFFSET([2]掉落汇总!$C$2:$C$871,,MATCH($B76,[2]掉落汇总!$D$1:$M$1)),[2]掉落汇总!$A$2:$A$871,G$1,[2]掉落汇总!$C$2:$C$871,$Q$2)/$Q$3)*宝箱投放计算!F76</f>
        <v>0</v>
      </c>
      <c r="H76">
        <f ca="1">(SUMIFS(OFFSET([2]掉落汇总!$C$2:$C$871,,MATCH($B76,[2]掉落汇总!$D$1:$M$1)),[2]掉落汇总!$A$2:$A$871,H$1,[2]掉落汇总!$C$2:$C$871,$Q$1)+SUMIFS(OFFSET([2]掉落汇总!$C$2:$C$871,,MATCH($B76,[2]掉落汇总!$D$1:$M$1)),[2]掉落汇总!$A$2:$A$871,H$1,[2]掉落汇总!$C$2:$C$871,$Q$2)/$Q$3)*宝箱投放计算!G76</f>
        <v>0</v>
      </c>
      <c r="I76">
        <f ca="1">(SUMIFS(OFFSET([2]掉落汇总!$C$2:$C$871,,MATCH($B76,[2]掉落汇总!$D$1:$M$1)),[2]掉落汇总!$A$2:$A$871,I$1,[2]掉落汇总!$C$2:$C$871,$Q$1)+SUMIFS(OFFSET([2]掉落汇总!$C$2:$C$871,,MATCH($B76,[2]掉落汇总!$D$1:$M$1)),[2]掉落汇总!$A$2:$A$871,I$1,[2]掉落汇总!$C$2:$C$871,$Q$2)/$Q$3)*宝箱投放计算!H76</f>
        <v>0</v>
      </c>
      <c r="J76">
        <f ca="1">(SUMIFS(OFFSET([2]掉落汇总!$C$2:$C$871,,MATCH($B76,[2]掉落汇总!$D$1:$M$1)),[2]掉落汇总!$A$2:$A$871,J$1,[2]掉落汇总!$C$2:$C$871,$Q$1)+SUMIFS(OFFSET([2]掉落汇总!$C$2:$C$871,,MATCH($B76,[2]掉落汇总!$D$1:$M$1)),[2]掉落汇总!$A$2:$A$871,J$1,[2]掉落汇总!$C$2:$C$871,$Q$2)/$Q$3)*宝箱投放计算!I76</f>
        <v>0</v>
      </c>
      <c r="K76">
        <f ca="1">(SUMIFS(OFFSET([2]掉落汇总!$C$2:$C$871,,MATCH($B76,[2]掉落汇总!$D$1:$M$1)),[2]掉落汇总!$A$2:$A$871,K$1,[2]掉落汇总!$C$2:$C$871,$Q$1)+SUMIFS(OFFSET([2]掉落汇总!$C$2:$C$871,,MATCH($B76,[2]掉落汇总!$D$1:$M$1)),[2]掉落汇总!$A$2:$A$871,K$1,[2]掉落汇总!$C$2:$C$871,$Q$2)/$Q$3)*宝箱投放计算!J76</f>
        <v>0</v>
      </c>
      <c r="L76">
        <f ca="1">(SUMIFS(OFFSET([2]掉落汇总!$C$2:$C$871,,MATCH($B76,[2]掉落汇总!$D$1:$M$1)),[2]掉落汇总!$A$2:$A$871,L$1,[2]掉落汇总!$C$2:$C$871,$Q$1)+SUMIFS(OFFSET([2]掉落汇总!$C$2:$C$871,,MATCH($B76,[2]掉落汇总!$D$1:$M$1)),[2]掉落汇总!$A$2:$A$871,L$1,[2]掉落汇总!$C$2:$C$871,$Q$2)/$Q$3)*宝箱投放计算!K76</f>
        <v>1.4485077267901381</v>
      </c>
      <c r="M76">
        <f ca="1">(SUMIFS(OFFSET([2]掉落汇总!$C$2:$C$871,,MATCH($B76,[2]掉落汇总!$D$1:$M$1)),[2]掉落汇总!$A$2:$A$871,M$1,[2]掉落汇总!$C$2:$C$871,$Q$1)+SUMIFS(OFFSET([2]掉落汇总!$C$2:$C$871,,MATCH($B76,[2]掉落汇总!$D$1:$M$1)),[2]掉落汇总!$A$2:$A$871,M$1,[2]掉落汇总!$C$2:$C$871,$Q$2)/$Q$3)*宝箱投放计算!L76</f>
        <v>1.449375218965316</v>
      </c>
      <c r="N76">
        <f ca="1">(SUMIFS(OFFSET([2]掉落汇总!$C$2:$C$871,,MATCH($B76,[2]掉落汇总!$D$1:$M$1)),[2]掉落汇总!$A$2:$A$871,N$1,[2]掉落汇总!$C$2:$C$871,$Q$1)+SUMIFS(OFFSET([2]掉落汇总!$C$2:$C$871,,MATCH($B76,[2]掉落汇总!$D$1:$M$1)),[2]掉落汇总!$A$2:$A$871,N$1,[2]掉落汇总!$C$2:$C$871,$Q$2)/$Q$3)*宝箱投放计算!M76</f>
        <v>0.34251290877796897</v>
      </c>
      <c r="O76">
        <f ca="1">(SUMIFS(OFFSET([2]掉落汇总!$C$2:$C$871,,MATCH($B76,[2]掉落汇总!$D$1:$M$1)),[2]掉落汇总!$A$2:$A$871,O$1,[2]掉落汇总!$C$2:$C$871,$Q$1)+SUMIFS(OFFSET([2]掉落汇总!$C$2:$C$871,,MATCH($B76,[2]掉落汇总!$D$1:$M$1)),[2]掉落汇总!$A$2:$A$871,O$1,[2]掉落汇总!$C$2:$C$871,$Q$2)/$Q$3)*宝箱投放计算!N76</f>
        <v>0.72990261049962535</v>
      </c>
    </row>
    <row r="77" spans="1:15" x14ac:dyDescent="0.2">
      <c r="A77">
        <f>玩家成长时间线!A77</f>
        <v>76</v>
      </c>
      <c r="B77">
        <f>玩家成长时间线!B77</f>
        <v>10</v>
      </c>
      <c r="C77">
        <f ca="1">SUM($D$2:D77)</f>
        <v>763.75725125825602</v>
      </c>
      <c r="D77">
        <f t="shared" ca="1" si="1"/>
        <v>16.568070327613537</v>
      </c>
      <c r="E77">
        <f ca="1">(SUMIFS(OFFSET([2]掉落汇总!$C$2:$C$871,,MATCH($B77,[2]掉落汇总!$D$1:$M$1)),[2]掉落汇总!$A$2:$A$871,E$1,[2]掉落汇总!$C$2:$C$871,$Q$1)+SUMIFS(OFFSET([2]掉落汇总!$C$2:$C$871,,MATCH($B77,[2]掉落汇总!$D$1:$M$1)),[2]掉落汇总!$A$2:$A$871,E$1,[2]掉落汇总!$C$2:$C$871,$Q$2)/$Q$3)*宝箱投放计算!D77</f>
        <v>4.1120252498684904</v>
      </c>
      <c r="F77">
        <f ca="1">(SUMIFS(OFFSET([2]掉落汇总!$C$2:$C$871,,MATCH($B77,[2]掉落汇总!$D$1:$M$1)),[2]掉落汇总!$A$2:$A$871,F$1,[2]掉落汇总!$C$2:$C$871,$Q$1)+SUMIFS(OFFSET([2]掉落汇总!$C$2:$C$871,,MATCH($B77,[2]掉落汇总!$D$1:$M$1)),[2]掉落汇总!$A$2:$A$871,F$1,[2]掉落汇总!$C$2:$C$871,$Q$2)/$Q$3)*宝箱投放计算!E77</f>
        <v>5.3945783132530112</v>
      </c>
      <c r="G77">
        <f ca="1">(SUMIFS(OFFSET([2]掉落汇总!$C$2:$C$871,,MATCH($B77,[2]掉落汇总!$D$1:$M$1)),[2]掉落汇总!$A$2:$A$871,G$1,[2]掉落汇总!$C$2:$C$871,$Q$1)+SUMIFS(OFFSET([2]掉落汇总!$C$2:$C$871,,MATCH($B77,[2]掉落汇总!$D$1:$M$1)),[2]掉落汇总!$A$2:$A$871,G$1,[2]掉落汇总!$C$2:$C$871,$Q$2)/$Q$3)*宝箱投放计算!F77</f>
        <v>0</v>
      </c>
      <c r="H77">
        <f ca="1">(SUMIFS(OFFSET([2]掉落汇总!$C$2:$C$871,,MATCH($B77,[2]掉落汇总!$D$1:$M$1)),[2]掉落汇总!$A$2:$A$871,H$1,[2]掉落汇总!$C$2:$C$871,$Q$1)+SUMIFS(OFFSET([2]掉落汇总!$C$2:$C$871,,MATCH($B77,[2]掉落汇总!$D$1:$M$1)),[2]掉落汇总!$A$2:$A$871,H$1,[2]掉落汇总!$C$2:$C$871,$Q$2)/$Q$3)*宝箱投放计算!G77</f>
        <v>0</v>
      </c>
      <c r="I77">
        <f ca="1">(SUMIFS(OFFSET([2]掉落汇总!$C$2:$C$871,,MATCH($B77,[2]掉落汇总!$D$1:$M$1)),[2]掉落汇总!$A$2:$A$871,I$1,[2]掉落汇总!$C$2:$C$871,$Q$1)+SUMIFS(OFFSET([2]掉落汇总!$C$2:$C$871,,MATCH($B77,[2]掉落汇总!$D$1:$M$1)),[2]掉落汇总!$A$2:$A$871,I$1,[2]掉落汇总!$C$2:$C$871,$Q$2)/$Q$3)*宝箱投放计算!H77</f>
        <v>0</v>
      </c>
      <c r="J77">
        <f ca="1">(SUMIFS(OFFSET([2]掉落汇总!$C$2:$C$871,,MATCH($B77,[2]掉落汇总!$D$1:$M$1)),[2]掉落汇总!$A$2:$A$871,J$1,[2]掉落汇总!$C$2:$C$871,$Q$1)+SUMIFS(OFFSET([2]掉落汇总!$C$2:$C$871,,MATCH($B77,[2]掉落汇总!$D$1:$M$1)),[2]掉落汇总!$A$2:$A$871,J$1,[2]掉落汇总!$C$2:$C$871,$Q$2)/$Q$3)*宝箱投放计算!I77</f>
        <v>3.0911682994589849</v>
      </c>
      <c r="K77">
        <f ca="1">(SUMIFS(OFFSET([2]掉落汇总!$C$2:$C$871,,MATCH($B77,[2]掉落汇总!$D$1:$M$1)),[2]掉落汇总!$A$2:$A$871,K$1,[2]掉落汇总!$C$2:$C$871,$Q$1)+SUMIFS(OFFSET([2]掉落汇总!$C$2:$C$871,,MATCH($B77,[2]掉落汇总!$D$1:$M$1)),[2]掉落汇总!$A$2:$A$871,K$1,[2]掉落汇总!$C$2:$C$871,$Q$2)/$Q$3)*宝箱投放计算!J77</f>
        <v>0</v>
      </c>
      <c r="L77">
        <f ca="1">(SUMIFS(OFFSET([2]掉落汇总!$C$2:$C$871,,MATCH($B77,[2]掉落汇总!$D$1:$M$1)),[2]掉落汇总!$A$2:$A$871,L$1,[2]掉落汇总!$C$2:$C$871,$Q$1)+SUMIFS(OFFSET([2]掉落汇总!$C$2:$C$871,,MATCH($B77,[2]掉落汇总!$D$1:$M$1)),[2]掉落汇总!$A$2:$A$871,L$1,[2]掉落汇总!$C$2:$C$871,$Q$2)/$Q$3)*宝箱投放计算!K77</f>
        <v>1.4485077267901381</v>
      </c>
      <c r="M77">
        <f ca="1">(SUMIFS(OFFSET([2]掉落汇总!$C$2:$C$871,,MATCH($B77,[2]掉落汇总!$D$1:$M$1)),[2]掉落汇总!$A$2:$A$871,M$1,[2]掉落汇总!$C$2:$C$871,$Q$1)+SUMIFS(OFFSET([2]掉落汇总!$C$2:$C$871,,MATCH($B77,[2]掉落汇总!$D$1:$M$1)),[2]掉落汇总!$A$2:$A$871,M$1,[2]掉落汇总!$C$2:$C$871,$Q$2)/$Q$3)*宝箱投放计算!L77</f>
        <v>1.449375218965316</v>
      </c>
      <c r="N77">
        <f ca="1">(SUMIFS(OFFSET([2]掉落汇总!$C$2:$C$871,,MATCH($B77,[2]掉落汇总!$D$1:$M$1)),[2]掉落汇总!$A$2:$A$871,N$1,[2]掉落汇总!$C$2:$C$871,$Q$1)+SUMIFS(OFFSET([2]掉落汇总!$C$2:$C$871,,MATCH($B77,[2]掉落汇总!$D$1:$M$1)),[2]掉落汇总!$A$2:$A$871,N$1,[2]掉落汇总!$C$2:$C$871,$Q$2)/$Q$3)*宝箱投放计算!M77</f>
        <v>0.34251290877796897</v>
      </c>
      <c r="O77">
        <f ca="1">(SUMIFS(OFFSET([2]掉落汇总!$C$2:$C$871,,MATCH($B77,[2]掉落汇总!$D$1:$M$1)),[2]掉落汇总!$A$2:$A$871,O$1,[2]掉落汇总!$C$2:$C$871,$Q$1)+SUMIFS(OFFSET([2]掉落汇总!$C$2:$C$871,,MATCH($B77,[2]掉落汇总!$D$1:$M$1)),[2]掉落汇总!$A$2:$A$871,O$1,[2]掉落汇总!$C$2:$C$871,$Q$2)/$Q$3)*宝箱投放计算!N77</f>
        <v>0.72990261049962535</v>
      </c>
    </row>
    <row r="78" spans="1:15" x14ac:dyDescent="0.2">
      <c r="A78">
        <f>玩家成长时间线!A78</f>
        <v>77</v>
      </c>
      <c r="B78">
        <f>玩家成长时间线!B78</f>
        <v>10</v>
      </c>
      <c r="C78">
        <f ca="1">SUM($D$2:D78)</f>
        <v>777.25098653207078</v>
      </c>
      <c r="D78">
        <f t="shared" ca="1" si="1"/>
        <v>13.493735273814728</v>
      </c>
      <c r="E78">
        <f ca="1">(SUMIFS(OFFSET([2]掉落汇总!$C$2:$C$871,,MATCH($B78,[2]掉落汇总!$D$1:$M$1)),[2]掉落汇总!$A$2:$A$871,E$1,[2]掉落汇总!$C$2:$C$871,$Q$1)+SUMIFS(OFFSET([2]掉落汇总!$C$2:$C$871,,MATCH($B78,[2]掉落汇总!$D$1:$M$1)),[2]掉落汇总!$A$2:$A$871,E$1,[2]掉落汇总!$C$2:$C$871,$Q$2)/$Q$3)*宝箱投放计算!D78</f>
        <v>4.1288584955286689</v>
      </c>
      <c r="F78">
        <f ca="1">(SUMIFS(OFFSET([2]掉落汇总!$C$2:$C$871,,MATCH($B78,[2]掉落汇总!$D$1:$M$1)),[2]掉落汇总!$A$2:$A$871,F$1,[2]掉落汇总!$C$2:$C$871,$Q$1)+SUMIFS(OFFSET([2]掉落汇总!$C$2:$C$871,,MATCH($B78,[2]掉落汇总!$D$1:$M$1)),[2]掉落汇总!$A$2:$A$871,F$1,[2]掉落汇总!$C$2:$C$871,$Q$2)/$Q$3)*宝箱投放计算!E78</f>
        <v>5.3945783132530112</v>
      </c>
      <c r="G78">
        <f ca="1">(SUMIFS(OFFSET([2]掉落汇总!$C$2:$C$871,,MATCH($B78,[2]掉落汇总!$D$1:$M$1)),[2]掉落汇总!$A$2:$A$871,G$1,[2]掉落汇总!$C$2:$C$871,$Q$1)+SUMIFS(OFFSET([2]掉落汇总!$C$2:$C$871,,MATCH($B78,[2]掉落汇总!$D$1:$M$1)),[2]掉落汇总!$A$2:$A$871,G$1,[2]掉落汇总!$C$2:$C$871,$Q$2)/$Q$3)*宝箱投放计算!F78</f>
        <v>0</v>
      </c>
      <c r="H78">
        <f ca="1">(SUMIFS(OFFSET([2]掉落汇总!$C$2:$C$871,,MATCH($B78,[2]掉落汇总!$D$1:$M$1)),[2]掉落汇总!$A$2:$A$871,H$1,[2]掉落汇总!$C$2:$C$871,$Q$1)+SUMIFS(OFFSET([2]掉落汇总!$C$2:$C$871,,MATCH($B78,[2]掉落汇总!$D$1:$M$1)),[2]掉落汇总!$A$2:$A$871,H$1,[2]掉落汇总!$C$2:$C$871,$Q$2)/$Q$3)*宝箱投放计算!G78</f>
        <v>0</v>
      </c>
      <c r="I78">
        <f ca="1">(SUMIFS(OFFSET([2]掉落汇总!$C$2:$C$871,,MATCH($B78,[2]掉落汇总!$D$1:$M$1)),[2]掉落汇总!$A$2:$A$871,I$1,[2]掉落汇总!$C$2:$C$871,$Q$1)+SUMIFS(OFFSET([2]掉落汇总!$C$2:$C$871,,MATCH($B78,[2]掉落汇总!$D$1:$M$1)),[2]掉落汇总!$A$2:$A$871,I$1,[2]掉落汇总!$C$2:$C$871,$Q$2)/$Q$3)*宝箱投放计算!H78</f>
        <v>0</v>
      </c>
      <c r="J78">
        <f ca="1">(SUMIFS(OFFSET([2]掉落汇总!$C$2:$C$871,,MATCH($B78,[2]掉落汇总!$D$1:$M$1)),[2]掉落汇总!$A$2:$A$871,J$1,[2]掉落汇总!$C$2:$C$871,$Q$1)+SUMIFS(OFFSET([2]掉落汇总!$C$2:$C$871,,MATCH($B78,[2]掉落汇总!$D$1:$M$1)),[2]掉落汇总!$A$2:$A$871,J$1,[2]掉落汇总!$C$2:$C$871,$Q$2)/$Q$3)*宝箱投放计算!I78</f>
        <v>0</v>
      </c>
      <c r="K78">
        <f ca="1">(SUMIFS(OFFSET([2]掉落汇总!$C$2:$C$871,,MATCH($B78,[2]掉落汇总!$D$1:$M$1)),[2]掉落汇总!$A$2:$A$871,K$1,[2]掉落汇总!$C$2:$C$871,$Q$1)+SUMIFS(OFFSET([2]掉落汇总!$C$2:$C$871,,MATCH($B78,[2]掉落汇总!$D$1:$M$1)),[2]掉落汇总!$A$2:$A$871,K$1,[2]掉落汇总!$C$2:$C$871,$Q$2)/$Q$3)*宝箱投放计算!J78</f>
        <v>0</v>
      </c>
      <c r="L78">
        <f ca="1">(SUMIFS(OFFSET([2]掉落汇总!$C$2:$C$871,,MATCH($B78,[2]掉落汇总!$D$1:$M$1)),[2]掉落汇总!$A$2:$A$871,L$1,[2]掉落汇总!$C$2:$C$871,$Q$1)+SUMIFS(OFFSET([2]掉落汇总!$C$2:$C$871,,MATCH($B78,[2]掉落汇总!$D$1:$M$1)),[2]掉落汇总!$A$2:$A$871,L$1,[2]掉落汇总!$C$2:$C$871,$Q$2)/$Q$3)*宝箱投放计算!K78</f>
        <v>1.4485077267901381</v>
      </c>
      <c r="M78">
        <f ca="1">(SUMIFS(OFFSET([2]掉落汇总!$C$2:$C$871,,MATCH($B78,[2]掉落汇总!$D$1:$M$1)),[2]掉落汇总!$A$2:$A$871,M$1,[2]掉落汇总!$C$2:$C$871,$Q$1)+SUMIFS(OFFSET([2]掉落汇总!$C$2:$C$871,,MATCH($B78,[2]掉落汇总!$D$1:$M$1)),[2]掉落汇总!$A$2:$A$871,M$1,[2]掉落汇总!$C$2:$C$871,$Q$2)/$Q$3)*宝箱投放计算!L78</f>
        <v>1.449375218965316</v>
      </c>
      <c r="N78">
        <f ca="1">(SUMIFS(OFFSET([2]掉落汇总!$C$2:$C$871,,MATCH($B78,[2]掉落汇总!$D$1:$M$1)),[2]掉落汇总!$A$2:$A$871,N$1,[2]掉落汇总!$C$2:$C$871,$Q$1)+SUMIFS(OFFSET([2]掉落汇总!$C$2:$C$871,,MATCH($B78,[2]掉落汇总!$D$1:$M$1)),[2]掉落汇总!$A$2:$A$871,N$1,[2]掉落汇总!$C$2:$C$871,$Q$2)/$Q$3)*宝箱投放计算!M78</f>
        <v>0.34251290877796897</v>
      </c>
      <c r="O78">
        <f ca="1">(SUMIFS(OFFSET([2]掉落汇总!$C$2:$C$871,,MATCH($B78,[2]掉落汇总!$D$1:$M$1)),[2]掉落汇总!$A$2:$A$871,O$1,[2]掉落汇总!$C$2:$C$871,$Q$1)+SUMIFS(OFFSET([2]掉落汇总!$C$2:$C$871,,MATCH($B78,[2]掉落汇总!$D$1:$M$1)),[2]掉落汇总!$A$2:$A$871,O$1,[2]掉落汇总!$C$2:$C$871,$Q$2)/$Q$3)*宝箱投放计算!N78</f>
        <v>0.72990261049962535</v>
      </c>
    </row>
    <row r="79" spans="1:15" x14ac:dyDescent="0.2">
      <c r="A79">
        <f>玩家成长时间线!A79</f>
        <v>78</v>
      </c>
      <c r="B79">
        <f>玩家成长时间线!B79</f>
        <v>10</v>
      </c>
      <c r="C79">
        <f ca="1">SUM($D$2:D79)</f>
        <v>790.76155505154566</v>
      </c>
      <c r="D79">
        <f t="shared" ca="1" si="1"/>
        <v>13.510568519474909</v>
      </c>
      <c r="E79">
        <f ca="1">(SUMIFS(OFFSET([2]掉落汇总!$C$2:$C$871,,MATCH($B79,[2]掉落汇总!$D$1:$M$1)),[2]掉落汇总!$A$2:$A$871,E$1,[2]掉落汇总!$C$2:$C$871,$Q$1)+SUMIFS(OFFSET([2]掉落汇总!$C$2:$C$871,,MATCH($B79,[2]掉落汇总!$D$1:$M$1)),[2]掉落汇总!$A$2:$A$871,E$1,[2]掉落汇总!$C$2:$C$871,$Q$2)/$Q$3)*宝箱投放计算!D79</f>
        <v>4.1456917411888483</v>
      </c>
      <c r="F79">
        <f ca="1">(SUMIFS(OFFSET([2]掉落汇总!$C$2:$C$871,,MATCH($B79,[2]掉落汇总!$D$1:$M$1)),[2]掉落汇总!$A$2:$A$871,F$1,[2]掉落汇总!$C$2:$C$871,$Q$1)+SUMIFS(OFFSET([2]掉落汇总!$C$2:$C$871,,MATCH($B79,[2]掉落汇总!$D$1:$M$1)),[2]掉落汇总!$A$2:$A$871,F$1,[2]掉落汇总!$C$2:$C$871,$Q$2)/$Q$3)*宝箱投放计算!E79</f>
        <v>5.3945783132530112</v>
      </c>
      <c r="G79">
        <f ca="1">(SUMIFS(OFFSET([2]掉落汇总!$C$2:$C$871,,MATCH($B79,[2]掉落汇总!$D$1:$M$1)),[2]掉落汇总!$A$2:$A$871,G$1,[2]掉落汇总!$C$2:$C$871,$Q$1)+SUMIFS(OFFSET([2]掉落汇总!$C$2:$C$871,,MATCH($B79,[2]掉落汇总!$D$1:$M$1)),[2]掉落汇总!$A$2:$A$871,G$1,[2]掉落汇总!$C$2:$C$871,$Q$2)/$Q$3)*宝箱投放计算!F79</f>
        <v>0</v>
      </c>
      <c r="H79">
        <f ca="1">(SUMIFS(OFFSET([2]掉落汇总!$C$2:$C$871,,MATCH($B79,[2]掉落汇总!$D$1:$M$1)),[2]掉落汇总!$A$2:$A$871,H$1,[2]掉落汇总!$C$2:$C$871,$Q$1)+SUMIFS(OFFSET([2]掉落汇总!$C$2:$C$871,,MATCH($B79,[2]掉落汇总!$D$1:$M$1)),[2]掉落汇总!$A$2:$A$871,H$1,[2]掉落汇总!$C$2:$C$871,$Q$2)/$Q$3)*宝箱投放计算!G79</f>
        <v>0</v>
      </c>
      <c r="I79">
        <f ca="1">(SUMIFS(OFFSET([2]掉落汇总!$C$2:$C$871,,MATCH($B79,[2]掉落汇总!$D$1:$M$1)),[2]掉落汇总!$A$2:$A$871,I$1,[2]掉落汇总!$C$2:$C$871,$Q$1)+SUMIFS(OFFSET([2]掉落汇总!$C$2:$C$871,,MATCH($B79,[2]掉落汇总!$D$1:$M$1)),[2]掉落汇总!$A$2:$A$871,I$1,[2]掉落汇总!$C$2:$C$871,$Q$2)/$Q$3)*宝箱投放计算!H79</f>
        <v>0</v>
      </c>
      <c r="J79">
        <f ca="1">(SUMIFS(OFFSET([2]掉落汇总!$C$2:$C$871,,MATCH($B79,[2]掉落汇总!$D$1:$M$1)),[2]掉落汇总!$A$2:$A$871,J$1,[2]掉落汇总!$C$2:$C$871,$Q$1)+SUMIFS(OFFSET([2]掉落汇总!$C$2:$C$871,,MATCH($B79,[2]掉落汇总!$D$1:$M$1)),[2]掉落汇总!$A$2:$A$871,J$1,[2]掉落汇总!$C$2:$C$871,$Q$2)/$Q$3)*宝箱投放计算!I79</f>
        <v>0</v>
      </c>
      <c r="K79">
        <f ca="1">(SUMIFS(OFFSET([2]掉落汇总!$C$2:$C$871,,MATCH($B79,[2]掉落汇总!$D$1:$M$1)),[2]掉落汇总!$A$2:$A$871,K$1,[2]掉落汇总!$C$2:$C$871,$Q$1)+SUMIFS(OFFSET([2]掉落汇总!$C$2:$C$871,,MATCH($B79,[2]掉落汇总!$D$1:$M$1)),[2]掉落汇总!$A$2:$A$871,K$1,[2]掉落汇总!$C$2:$C$871,$Q$2)/$Q$3)*宝箱投放计算!J79</f>
        <v>0</v>
      </c>
      <c r="L79">
        <f ca="1">(SUMIFS(OFFSET([2]掉落汇总!$C$2:$C$871,,MATCH($B79,[2]掉落汇总!$D$1:$M$1)),[2]掉落汇总!$A$2:$A$871,L$1,[2]掉落汇总!$C$2:$C$871,$Q$1)+SUMIFS(OFFSET([2]掉落汇总!$C$2:$C$871,,MATCH($B79,[2]掉落汇总!$D$1:$M$1)),[2]掉落汇总!$A$2:$A$871,L$1,[2]掉落汇总!$C$2:$C$871,$Q$2)/$Q$3)*宝箱投放计算!K79</f>
        <v>1.4485077267901381</v>
      </c>
      <c r="M79">
        <f ca="1">(SUMIFS(OFFSET([2]掉落汇总!$C$2:$C$871,,MATCH($B79,[2]掉落汇总!$D$1:$M$1)),[2]掉落汇总!$A$2:$A$871,M$1,[2]掉落汇总!$C$2:$C$871,$Q$1)+SUMIFS(OFFSET([2]掉落汇总!$C$2:$C$871,,MATCH($B79,[2]掉落汇总!$D$1:$M$1)),[2]掉落汇总!$A$2:$A$871,M$1,[2]掉落汇总!$C$2:$C$871,$Q$2)/$Q$3)*宝箱投放计算!L79</f>
        <v>1.449375218965316</v>
      </c>
      <c r="N79">
        <f ca="1">(SUMIFS(OFFSET([2]掉落汇总!$C$2:$C$871,,MATCH($B79,[2]掉落汇总!$D$1:$M$1)),[2]掉落汇总!$A$2:$A$871,N$1,[2]掉落汇总!$C$2:$C$871,$Q$1)+SUMIFS(OFFSET([2]掉落汇总!$C$2:$C$871,,MATCH($B79,[2]掉落汇总!$D$1:$M$1)),[2]掉落汇总!$A$2:$A$871,N$1,[2]掉落汇总!$C$2:$C$871,$Q$2)/$Q$3)*宝箱投放计算!M79</f>
        <v>0.34251290877796897</v>
      </c>
      <c r="O79">
        <f ca="1">(SUMIFS(OFFSET([2]掉落汇总!$C$2:$C$871,,MATCH($B79,[2]掉落汇总!$D$1:$M$1)),[2]掉落汇总!$A$2:$A$871,O$1,[2]掉落汇总!$C$2:$C$871,$Q$1)+SUMIFS(OFFSET([2]掉落汇总!$C$2:$C$871,,MATCH($B79,[2]掉落汇总!$D$1:$M$1)),[2]掉落汇总!$A$2:$A$871,O$1,[2]掉落汇总!$C$2:$C$871,$Q$2)/$Q$3)*宝箱投放计算!N79</f>
        <v>0.72990261049962535</v>
      </c>
    </row>
    <row r="80" spans="1:15" x14ac:dyDescent="0.2">
      <c r="A80">
        <f>玩家成长时间线!A80</f>
        <v>79</v>
      </c>
      <c r="B80">
        <f>玩家成长时间线!B80</f>
        <v>10</v>
      </c>
      <c r="C80">
        <f ca="1">SUM($D$2:D80)</f>
        <v>804.6256217298843</v>
      </c>
      <c r="D80">
        <f t="shared" ca="1" si="1"/>
        <v>13.864066678338663</v>
      </c>
      <c r="E80">
        <f ca="1">(SUMIFS(OFFSET([2]掉落汇总!$C$2:$C$871,,MATCH($B80,[2]掉落汇总!$D$1:$M$1)),[2]掉落汇总!$A$2:$A$871,E$1,[2]掉落汇总!$C$2:$C$871,$Q$1)+SUMIFS(OFFSET([2]掉落汇总!$C$2:$C$871,,MATCH($B80,[2]掉落汇总!$D$1:$M$1)),[2]掉落汇总!$A$2:$A$871,E$1,[2]掉落汇总!$C$2:$C$871,$Q$2)/$Q$3)*宝箱投放计算!D80</f>
        <v>4.4991899000526034</v>
      </c>
      <c r="F80">
        <f ca="1">(SUMIFS(OFFSET([2]掉落汇总!$C$2:$C$871,,MATCH($B80,[2]掉落汇总!$D$1:$M$1)),[2]掉落汇总!$A$2:$A$871,F$1,[2]掉落汇总!$C$2:$C$871,$Q$1)+SUMIFS(OFFSET([2]掉落汇总!$C$2:$C$871,,MATCH($B80,[2]掉落汇总!$D$1:$M$1)),[2]掉落汇总!$A$2:$A$871,F$1,[2]掉落汇总!$C$2:$C$871,$Q$2)/$Q$3)*宝箱投放计算!E80</f>
        <v>5.3945783132530112</v>
      </c>
      <c r="G80">
        <f ca="1">(SUMIFS(OFFSET([2]掉落汇总!$C$2:$C$871,,MATCH($B80,[2]掉落汇总!$D$1:$M$1)),[2]掉落汇总!$A$2:$A$871,G$1,[2]掉落汇总!$C$2:$C$871,$Q$1)+SUMIFS(OFFSET([2]掉落汇总!$C$2:$C$871,,MATCH($B80,[2]掉落汇总!$D$1:$M$1)),[2]掉落汇总!$A$2:$A$871,G$1,[2]掉落汇总!$C$2:$C$871,$Q$2)/$Q$3)*宝箱投放计算!F80</f>
        <v>0</v>
      </c>
      <c r="H80">
        <f ca="1">(SUMIFS(OFFSET([2]掉落汇总!$C$2:$C$871,,MATCH($B80,[2]掉落汇总!$D$1:$M$1)),[2]掉落汇总!$A$2:$A$871,H$1,[2]掉落汇总!$C$2:$C$871,$Q$1)+SUMIFS(OFFSET([2]掉落汇总!$C$2:$C$871,,MATCH($B80,[2]掉落汇总!$D$1:$M$1)),[2]掉落汇总!$A$2:$A$871,H$1,[2]掉落汇总!$C$2:$C$871,$Q$2)/$Q$3)*宝箱投放计算!G80</f>
        <v>0</v>
      </c>
      <c r="I80">
        <f ca="1">(SUMIFS(OFFSET([2]掉落汇总!$C$2:$C$871,,MATCH($B80,[2]掉落汇总!$D$1:$M$1)),[2]掉落汇总!$A$2:$A$871,I$1,[2]掉落汇总!$C$2:$C$871,$Q$1)+SUMIFS(OFFSET([2]掉落汇总!$C$2:$C$871,,MATCH($B80,[2]掉落汇总!$D$1:$M$1)),[2]掉落汇总!$A$2:$A$871,I$1,[2]掉落汇总!$C$2:$C$871,$Q$2)/$Q$3)*宝箱投放计算!H80</f>
        <v>0</v>
      </c>
      <c r="J80">
        <f ca="1">(SUMIFS(OFFSET([2]掉落汇总!$C$2:$C$871,,MATCH($B80,[2]掉落汇总!$D$1:$M$1)),[2]掉落汇总!$A$2:$A$871,J$1,[2]掉落汇总!$C$2:$C$871,$Q$1)+SUMIFS(OFFSET([2]掉落汇总!$C$2:$C$871,,MATCH($B80,[2]掉落汇总!$D$1:$M$1)),[2]掉落汇总!$A$2:$A$871,J$1,[2]掉落汇总!$C$2:$C$871,$Q$2)/$Q$3)*宝箱投放计算!I80</f>
        <v>0</v>
      </c>
      <c r="K80">
        <f ca="1">(SUMIFS(OFFSET([2]掉落汇总!$C$2:$C$871,,MATCH($B80,[2]掉落汇总!$D$1:$M$1)),[2]掉落汇总!$A$2:$A$871,K$1,[2]掉落汇总!$C$2:$C$871,$Q$1)+SUMIFS(OFFSET([2]掉落汇总!$C$2:$C$871,,MATCH($B80,[2]掉落汇总!$D$1:$M$1)),[2]掉落汇总!$A$2:$A$871,K$1,[2]掉落汇总!$C$2:$C$871,$Q$2)/$Q$3)*宝箱投放计算!J80</f>
        <v>0</v>
      </c>
      <c r="L80">
        <f ca="1">(SUMIFS(OFFSET([2]掉落汇总!$C$2:$C$871,,MATCH($B80,[2]掉落汇总!$D$1:$M$1)),[2]掉落汇总!$A$2:$A$871,L$1,[2]掉落汇总!$C$2:$C$871,$Q$1)+SUMIFS(OFFSET([2]掉落汇总!$C$2:$C$871,,MATCH($B80,[2]掉落汇总!$D$1:$M$1)),[2]掉落汇总!$A$2:$A$871,L$1,[2]掉落汇总!$C$2:$C$871,$Q$2)/$Q$3)*宝箱投放计算!K80</f>
        <v>1.4485077267901381</v>
      </c>
      <c r="M80">
        <f ca="1">(SUMIFS(OFFSET([2]掉落汇总!$C$2:$C$871,,MATCH($B80,[2]掉落汇总!$D$1:$M$1)),[2]掉落汇总!$A$2:$A$871,M$1,[2]掉落汇总!$C$2:$C$871,$Q$1)+SUMIFS(OFFSET([2]掉落汇总!$C$2:$C$871,,MATCH($B80,[2]掉落汇总!$D$1:$M$1)),[2]掉落汇总!$A$2:$A$871,M$1,[2]掉落汇总!$C$2:$C$871,$Q$2)/$Q$3)*宝箱投放计算!L80</f>
        <v>1.449375218965316</v>
      </c>
      <c r="N80">
        <f ca="1">(SUMIFS(OFFSET([2]掉落汇总!$C$2:$C$871,,MATCH($B80,[2]掉落汇总!$D$1:$M$1)),[2]掉落汇总!$A$2:$A$871,N$1,[2]掉落汇总!$C$2:$C$871,$Q$1)+SUMIFS(OFFSET([2]掉落汇总!$C$2:$C$871,,MATCH($B80,[2]掉落汇总!$D$1:$M$1)),[2]掉落汇总!$A$2:$A$871,N$1,[2]掉落汇总!$C$2:$C$871,$Q$2)/$Q$3)*宝箱投放计算!M80</f>
        <v>0.34251290877796897</v>
      </c>
      <c r="O80">
        <f ca="1">(SUMIFS(OFFSET([2]掉落汇总!$C$2:$C$871,,MATCH($B80,[2]掉落汇总!$D$1:$M$1)),[2]掉落汇总!$A$2:$A$871,O$1,[2]掉落汇总!$C$2:$C$871,$Q$1)+SUMIFS(OFFSET([2]掉落汇总!$C$2:$C$871,,MATCH($B80,[2]掉落汇总!$D$1:$M$1)),[2]掉落汇总!$A$2:$A$871,O$1,[2]掉落汇总!$C$2:$C$871,$Q$2)/$Q$3)*宝箱投放计算!N80</f>
        <v>0.72990261049962535</v>
      </c>
    </row>
    <row r="81" spans="1:15" x14ac:dyDescent="0.2">
      <c r="A81">
        <f>玩家成长时间线!A81</f>
        <v>80</v>
      </c>
      <c r="B81">
        <f>玩家成长时间线!B81</f>
        <v>10</v>
      </c>
      <c r="C81">
        <f ca="1">SUM($D$2:D81)</f>
        <v>818.16985674067962</v>
      </c>
      <c r="D81">
        <f t="shared" ca="1" si="1"/>
        <v>13.544235010795266</v>
      </c>
      <c r="E81">
        <f ca="1">(SUMIFS(OFFSET([2]掉落汇总!$C$2:$C$871,,MATCH($B81,[2]掉落汇总!$D$1:$M$1)),[2]掉落汇总!$A$2:$A$871,E$1,[2]掉落汇总!$C$2:$C$871,$Q$1)+SUMIFS(OFFSET([2]掉落汇总!$C$2:$C$871,,MATCH($B81,[2]掉落汇总!$D$1:$M$1)),[2]掉落汇总!$A$2:$A$871,E$1,[2]掉落汇总!$C$2:$C$871,$Q$2)/$Q$3)*宝箱投放计算!D81</f>
        <v>4.1793582325092054</v>
      </c>
      <c r="F81">
        <f ca="1">(SUMIFS(OFFSET([2]掉落汇总!$C$2:$C$871,,MATCH($B81,[2]掉落汇总!$D$1:$M$1)),[2]掉落汇总!$A$2:$A$871,F$1,[2]掉落汇总!$C$2:$C$871,$Q$1)+SUMIFS(OFFSET([2]掉落汇总!$C$2:$C$871,,MATCH($B81,[2]掉落汇总!$D$1:$M$1)),[2]掉落汇总!$A$2:$A$871,F$1,[2]掉落汇总!$C$2:$C$871,$Q$2)/$Q$3)*宝箱投放计算!E81</f>
        <v>5.3945783132530112</v>
      </c>
      <c r="G81">
        <f ca="1">(SUMIFS(OFFSET([2]掉落汇总!$C$2:$C$871,,MATCH($B81,[2]掉落汇总!$D$1:$M$1)),[2]掉落汇总!$A$2:$A$871,G$1,[2]掉落汇总!$C$2:$C$871,$Q$1)+SUMIFS(OFFSET([2]掉落汇总!$C$2:$C$871,,MATCH($B81,[2]掉落汇总!$D$1:$M$1)),[2]掉落汇总!$A$2:$A$871,G$1,[2]掉落汇总!$C$2:$C$871,$Q$2)/$Q$3)*宝箱投放计算!F81</f>
        <v>0</v>
      </c>
      <c r="H81">
        <f ca="1">(SUMIFS(OFFSET([2]掉落汇总!$C$2:$C$871,,MATCH($B81,[2]掉落汇总!$D$1:$M$1)),[2]掉落汇总!$A$2:$A$871,H$1,[2]掉落汇总!$C$2:$C$871,$Q$1)+SUMIFS(OFFSET([2]掉落汇总!$C$2:$C$871,,MATCH($B81,[2]掉落汇总!$D$1:$M$1)),[2]掉落汇总!$A$2:$A$871,H$1,[2]掉落汇总!$C$2:$C$871,$Q$2)/$Q$3)*宝箱投放计算!G81</f>
        <v>0</v>
      </c>
      <c r="I81">
        <f ca="1">(SUMIFS(OFFSET([2]掉落汇总!$C$2:$C$871,,MATCH($B81,[2]掉落汇总!$D$1:$M$1)),[2]掉落汇总!$A$2:$A$871,I$1,[2]掉落汇总!$C$2:$C$871,$Q$1)+SUMIFS(OFFSET([2]掉落汇总!$C$2:$C$871,,MATCH($B81,[2]掉落汇总!$D$1:$M$1)),[2]掉落汇总!$A$2:$A$871,I$1,[2]掉落汇总!$C$2:$C$871,$Q$2)/$Q$3)*宝箱投放计算!H81</f>
        <v>0</v>
      </c>
      <c r="J81">
        <f ca="1">(SUMIFS(OFFSET([2]掉落汇总!$C$2:$C$871,,MATCH($B81,[2]掉落汇总!$D$1:$M$1)),[2]掉落汇总!$A$2:$A$871,J$1,[2]掉落汇总!$C$2:$C$871,$Q$1)+SUMIFS(OFFSET([2]掉落汇总!$C$2:$C$871,,MATCH($B81,[2]掉落汇总!$D$1:$M$1)),[2]掉落汇总!$A$2:$A$871,J$1,[2]掉落汇总!$C$2:$C$871,$Q$2)/$Q$3)*宝箱投放计算!I81</f>
        <v>0</v>
      </c>
      <c r="K81">
        <f ca="1">(SUMIFS(OFFSET([2]掉落汇总!$C$2:$C$871,,MATCH($B81,[2]掉落汇总!$D$1:$M$1)),[2]掉落汇总!$A$2:$A$871,K$1,[2]掉落汇总!$C$2:$C$871,$Q$1)+SUMIFS(OFFSET([2]掉落汇总!$C$2:$C$871,,MATCH($B81,[2]掉落汇总!$D$1:$M$1)),[2]掉落汇总!$A$2:$A$871,K$1,[2]掉落汇总!$C$2:$C$871,$Q$2)/$Q$3)*宝箱投放计算!J81</f>
        <v>0</v>
      </c>
      <c r="L81">
        <f ca="1">(SUMIFS(OFFSET([2]掉落汇总!$C$2:$C$871,,MATCH($B81,[2]掉落汇总!$D$1:$M$1)),[2]掉落汇总!$A$2:$A$871,L$1,[2]掉落汇总!$C$2:$C$871,$Q$1)+SUMIFS(OFFSET([2]掉落汇总!$C$2:$C$871,,MATCH($B81,[2]掉落汇总!$D$1:$M$1)),[2]掉落汇总!$A$2:$A$871,L$1,[2]掉落汇总!$C$2:$C$871,$Q$2)/$Q$3)*宝箱投放计算!K81</f>
        <v>1.4485077267901381</v>
      </c>
      <c r="M81">
        <f ca="1">(SUMIFS(OFFSET([2]掉落汇总!$C$2:$C$871,,MATCH($B81,[2]掉落汇总!$D$1:$M$1)),[2]掉落汇总!$A$2:$A$871,M$1,[2]掉落汇总!$C$2:$C$871,$Q$1)+SUMIFS(OFFSET([2]掉落汇总!$C$2:$C$871,,MATCH($B81,[2]掉落汇总!$D$1:$M$1)),[2]掉落汇总!$A$2:$A$871,M$1,[2]掉落汇总!$C$2:$C$871,$Q$2)/$Q$3)*宝箱投放计算!L81</f>
        <v>1.449375218965316</v>
      </c>
      <c r="N81">
        <f ca="1">(SUMIFS(OFFSET([2]掉落汇总!$C$2:$C$871,,MATCH($B81,[2]掉落汇总!$D$1:$M$1)),[2]掉落汇总!$A$2:$A$871,N$1,[2]掉落汇总!$C$2:$C$871,$Q$1)+SUMIFS(OFFSET([2]掉落汇总!$C$2:$C$871,,MATCH($B81,[2]掉落汇总!$D$1:$M$1)),[2]掉落汇总!$A$2:$A$871,N$1,[2]掉落汇总!$C$2:$C$871,$Q$2)/$Q$3)*宝箱投放计算!M81</f>
        <v>0.34251290877796897</v>
      </c>
      <c r="O81">
        <f ca="1">(SUMIFS(OFFSET([2]掉落汇总!$C$2:$C$871,,MATCH($B81,[2]掉落汇总!$D$1:$M$1)),[2]掉落汇总!$A$2:$A$871,O$1,[2]掉落汇总!$C$2:$C$871,$Q$1)+SUMIFS(OFFSET([2]掉落汇总!$C$2:$C$871,,MATCH($B81,[2]掉落汇总!$D$1:$M$1)),[2]掉落汇总!$A$2:$A$871,O$1,[2]掉落汇总!$C$2:$C$871,$Q$2)/$Q$3)*宝箱投放计算!N81</f>
        <v>0.72990261049962535</v>
      </c>
    </row>
    <row r="82" spans="1:15" x14ac:dyDescent="0.2">
      <c r="A82">
        <f>玩家成长时间线!A82</f>
        <v>81</v>
      </c>
      <c r="B82">
        <f>玩家成长时间线!B82</f>
        <v>10</v>
      </c>
      <c r="C82">
        <f ca="1">SUM($D$2:D82)</f>
        <v>831.73092499713505</v>
      </c>
      <c r="D82">
        <f t="shared" ca="1" si="1"/>
        <v>13.561068256455446</v>
      </c>
      <c r="E82">
        <f ca="1">(SUMIFS(OFFSET([2]掉落汇总!$C$2:$C$871,,MATCH($B82,[2]掉落汇总!$D$1:$M$1)),[2]掉落汇总!$A$2:$A$871,E$1,[2]掉落汇总!$C$2:$C$871,$Q$1)+SUMIFS(OFFSET([2]掉落汇总!$C$2:$C$871,,MATCH($B82,[2]掉落汇总!$D$1:$M$1)),[2]掉落汇总!$A$2:$A$871,E$1,[2]掉落汇总!$C$2:$C$871,$Q$2)/$Q$3)*宝箱投放计算!D82</f>
        <v>4.1961914781693839</v>
      </c>
      <c r="F82">
        <f ca="1">(SUMIFS(OFFSET([2]掉落汇总!$C$2:$C$871,,MATCH($B82,[2]掉落汇总!$D$1:$M$1)),[2]掉落汇总!$A$2:$A$871,F$1,[2]掉落汇总!$C$2:$C$871,$Q$1)+SUMIFS(OFFSET([2]掉落汇总!$C$2:$C$871,,MATCH($B82,[2]掉落汇总!$D$1:$M$1)),[2]掉落汇总!$A$2:$A$871,F$1,[2]掉落汇总!$C$2:$C$871,$Q$2)/$Q$3)*宝箱投放计算!E82</f>
        <v>5.3945783132530112</v>
      </c>
      <c r="G82">
        <f ca="1">(SUMIFS(OFFSET([2]掉落汇总!$C$2:$C$871,,MATCH($B82,[2]掉落汇总!$D$1:$M$1)),[2]掉落汇总!$A$2:$A$871,G$1,[2]掉落汇总!$C$2:$C$871,$Q$1)+SUMIFS(OFFSET([2]掉落汇总!$C$2:$C$871,,MATCH($B82,[2]掉落汇总!$D$1:$M$1)),[2]掉落汇总!$A$2:$A$871,G$1,[2]掉落汇总!$C$2:$C$871,$Q$2)/$Q$3)*宝箱投放计算!F82</f>
        <v>0</v>
      </c>
      <c r="H82">
        <f ca="1">(SUMIFS(OFFSET([2]掉落汇总!$C$2:$C$871,,MATCH($B82,[2]掉落汇总!$D$1:$M$1)),[2]掉落汇总!$A$2:$A$871,H$1,[2]掉落汇总!$C$2:$C$871,$Q$1)+SUMIFS(OFFSET([2]掉落汇总!$C$2:$C$871,,MATCH($B82,[2]掉落汇总!$D$1:$M$1)),[2]掉落汇总!$A$2:$A$871,H$1,[2]掉落汇总!$C$2:$C$871,$Q$2)/$Q$3)*宝箱投放计算!G82</f>
        <v>0</v>
      </c>
      <c r="I82">
        <f ca="1">(SUMIFS(OFFSET([2]掉落汇总!$C$2:$C$871,,MATCH($B82,[2]掉落汇总!$D$1:$M$1)),[2]掉落汇总!$A$2:$A$871,I$1,[2]掉落汇总!$C$2:$C$871,$Q$1)+SUMIFS(OFFSET([2]掉落汇总!$C$2:$C$871,,MATCH($B82,[2]掉落汇总!$D$1:$M$1)),[2]掉落汇总!$A$2:$A$871,I$1,[2]掉落汇总!$C$2:$C$871,$Q$2)/$Q$3)*宝箱投放计算!H82</f>
        <v>0</v>
      </c>
      <c r="J82">
        <f ca="1">(SUMIFS(OFFSET([2]掉落汇总!$C$2:$C$871,,MATCH($B82,[2]掉落汇总!$D$1:$M$1)),[2]掉落汇总!$A$2:$A$871,J$1,[2]掉落汇总!$C$2:$C$871,$Q$1)+SUMIFS(OFFSET([2]掉落汇总!$C$2:$C$871,,MATCH($B82,[2]掉落汇总!$D$1:$M$1)),[2]掉落汇总!$A$2:$A$871,J$1,[2]掉落汇总!$C$2:$C$871,$Q$2)/$Q$3)*宝箱投放计算!I82</f>
        <v>0</v>
      </c>
      <c r="K82">
        <f ca="1">(SUMIFS(OFFSET([2]掉落汇总!$C$2:$C$871,,MATCH($B82,[2]掉落汇总!$D$1:$M$1)),[2]掉落汇总!$A$2:$A$871,K$1,[2]掉落汇总!$C$2:$C$871,$Q$1)+SUMIFS(OFFSET([2]掉落汇总!$C$2:$C$871,,MATCH($B82,[2]掉落汇总!$D$1:$M$1)),[2]掉落汇总!$A$2:$A$871,K$1,[2]掉落汇总!$C$2:$C$871,$Q$2)/$Q$3)*宝箱投放计算!J82</f>
        <v>0</v>
      </c>
      <c r="L82">
        <f ca="1">(SUMIFS(OFFSET([2]掉落汇总!$C$2:$C$871,,MATCH($B82,[2]掉落汇总!$D$1:$M$1)),[2]掉落汇总!$A$2:$A$871,L$1,[2]掉落汇总!$C$2:$C$871,$Q$1)+SUMIFS(OFFSET([2]掉落汇总!$C$2:$C$871,,MATCH($B82,[2]掉落汇总!$D$1:$M$1)),[2]掉落汇总!$A$2:$A$871,L$1,[2]掉落汇总!$C$2:$C$871,$Q$2)/$Q$3)*宝箱投放计算!K82</f>
        <v>1.4485077267901381</v>
      </c>
      <c r="M82">
        <f ca="1">(SUMIFS(OFFSET([2]掉落汇总!$C$2:$C$871,,MATCH($B82,[2]掉落汇总!$D$1:$M$1)),[2]掉落汇总!$A$2:$A$871,M$1,[2]掉落汇总!$C$2:$C$871,$Q$1)+SUMIFS(OFFSET([2]掉落汇总!$C$2:$C$871,,MATCH($B82,[2]掉落汇总!$D$1:$M$1)),[2]掉落汇总!$A$2:$A$871,M$1,[2]掉落汇总!$C$2:$C$871,$Q$2)/$Q$3)*宝箱投放计算!L82</f>
        <v>1.449375218965316</v>
      </c>
      <c r="N82">
        <f ca="1">(SUMIFS(OFFSET([2]掉落汇总!$C$2:$C$871,,MATCH($B82,[2]掉落汇总!$D$1:$M$1)),[2]掉落汇总!$A$2:$A$871,N$1,[2]掉落汇总!$C$2:$C$871,$Q$1)+SUMIFS(OFFSET([2]掉落汇总!$C$2:$C$871,,MATCH($B82,[2]掉落汇总!$D$1:$M$1)),[2]掉落汇总!$A$2:$A$871,N$1,[2]掉落汇总!$C$2:$C$871,$Q$2)/$Q$3)*宝箱投放计算!M82</f>
        <v>0.34251290877796897</v>
      </c>
      <c r="O82">
        <f ca="1">(SUMIFS(OFFSET([2]掉落汇总!$C$2:$C$871,,MATCH($B82,[2]掉落汇总!$D$1:$M$1)),[2]掉落汇总!$A$2:$A$871,O$1,[2]掉落汇总!$C$2:$C$871,$Q$1)+SUMIFS(OFFSET([2]掉落汇总!$C$2:$C$871,,MATCH($B82,[2]掉落汇总!$D$1:$M$1)),[2]掉落汇总!$A$2:$A$871,O$1,[2]掉落汇总!$C$2:$C$871,$Q$2)/$Q$3)*宝箱投放计算!N82</f>
        <v>0.72990261049962535</v>
      </c>
    </row>
    <row r="83" spans="1:15" x14ac:dyDescent="0.2">
      <c r="A83">
        <f>玩家成长时间线!A83</f>
        <v>82</v>
      </c>
      <c r="B83">
        <f>玩家成长时间线!B83</f>
        <v>10</v>
      </c>
      <c r="C83">
        <f ca="1">SUM($D$2:D83)</f>
        <v>845.47715895585247</v>
      </c>
      <c r="D83">
        <f t="shared" ca="1" si="1"/>
        <v>13.746233958717411</v>
      </c>
      <c r="E83">
        <f ca="1">(SUMIFS(OFFSET([2]掉落汇总!$C$2:$C$871,,MATCH($B83,[2]掉落汇总!$D$1:$M$1)),[2]掉落汇总!$A$2:$A$871,E$1,[2]掉落汇总!$C$2:$C$871,$Q$1)+SUMIFS(OFFSET([2]掉落汇总!$C$2:$C$871,,MATCH($B83,[2]掉落汇总!$D$1:$M$1)),[2]掉落汇总!$A$2:$A$871,E$1,[2]掉落汇总!$C$2:$C$871,$Q$2)/$Q$3)*宝箱投放计算!D83</f>
        <v>4.3813571804313511</v>
      </c>
      <c r="F83">
        <f ca="1">(SUMIFS(OFFSET([2]掉落汇总!$C$2:$C$871,,MATCH($B83,[2]掉落汇总!$D$1:$M$1)),[2]掉落汇总!$A$2:$A$871,F$1,[2]掉落汇总!$C$2:$C$871,$Q$1)+SUMIFS(OFFSET([2]掉落汇总!$C$2:$C$871,,MATCH($B83,[2]掉落汇总!$D$1:$M$1)),[2]掉落汇总!$A$2:$A$871,F$1,[2]掉落汇总!$C$2:$C$871,$Q$2)/$Q$3)*宝箱投放计算!E83</f>
        <v>5.3945783132530112</v>
      </c>
      <c r="G83">
        <f ca="1">(SUMIFS(OFFSET([2]掉落汇总!$C$2:$C$871,,MATCH($B83,[2]掉落汇总!$D$1:$M$1)),[2]掉落汇总!$A$2:$A$871,G$1,[2]掉落汇总!$C$2:$C$871,$Q$1)+SUMIFS(OFFSET([2]掉落汇总!$C$2:$C$871,,MATCH($B83,[2]掉落汇总!$D$1:$M$1)),[2]掉落汇总!$A$2:$A$871,G$1,[2]掉落汇总!$C$2:$C$871,$Q$2)/$Q$3)*宝箱投放计算!F83</f>
        <v>0</v>
      </c>
      <c r="H83">
        <f ca="1">(SUMIFS(OFFSET([2]掉落汇总!$C$2:$C$871,,MATCH($B83,[2]掉落汇总!$D$1:$M$1)),[2]掉落汇总!$A$2:$A$871,H$1,[2]掉落汇总!$C$2:$C$871,$Q$1)+SUMIFS(OFFSET([2]掉落汇总!$C$2:$C$871,,MATCH($B83,[2]掉落汇总!$D$1:$M$1)),[2]掉落汇总!$A$2:$A$871,H$1,[2]掉落汇总!$C$2:$C$871,$Q$2)/$Q$3)*宝箱投放计算!G83</f>
        <v>0</v>
      </c>
      <c r="I83">
        <f ca="1">(SUMIFS(OFFSET([2]掉落汇总!$C$2:$C$871,,MATCH($B83,[2]掉落汇总!$D$1:$M$1)),[2]掉落汇总!$A$2:$A$871,I$1,[2]掉落汇总!$C$2:$C$871,$Q$1)+SUMIFS(OFFSET([2]掉落汇总!$C$2:$C$871,,MATCH($B83,[2]掉落汇总!$D$1:$M$1)),[2]掉落汇总!$A$2:$A$871,I$1,[2]掉落汇总!$C$2:$C$871,$Q$2)/$Q$3)*宝箱投放计算!H83</f>
        <v>0</v>
      </c>
      <c r="J83">
        <f ca="1">(SUMIFS(OFFSET([2]掉落汇总!$C$2:$C$871,,MATCH($B83,[2]掉落汇总!$D$1:$M$1)),[2]掉落汇总!$A$2:$A$871,J$1,[2]掉落汇总!$C$2:$C$871,$Q$1)+SUMIFS(OFFSET([2]掉落汇总!$C$2:$C$871,,MATCH($B83,[2]掉落汇总!$D$1:$M$1)),[2]掉落汇总!$A$2:$A$871,J$1,[2]掉落汇总!$C$2:$C$871,$Q$2)/$Q$3)*宝箱投放计算!I83</f>
        <v>0</v>
      </c>
      <c r="K83">
        <f ca="1">(SUMIFS(OFFSET([2]掉落汇总!$C$2:$C$871,,MATCH($B83,[2]掉落汇总!$D$1:$M$1)),[2]掉落汇总!$A$2:$A$871,K$1,[2]掉落汇总!$C$2:$C$871,$Q$1)+SUMIFS(OFFSET([2]掉落汇总!$C$2:$C$871,,MATCH($B83,[2]掉落汇总!$D$1:$M$1)),[2]掉落汇总!$A$2:$A$871,K$1,[2]掉落汇总!$C$2:$C$871,$Q$2)/$Q$3)*宝箱投放计算!J83</f>
        <v>0</v>
      </c>
      <c r="L83">
        <f ca="1">(SUMIFS(OFFSET([2]掉落汇总!$C$2:$C$871,,MATCH($B83,[2]掉落汇总!$D$1:$M$1)),[2]掉落汇总!$A$2:$A$871,L$1,[2]掉落汇总!$C$2:$C$871,$Q$1)+SUMIFS(OFFSET([2]掉落汇总!$C$2:$C$871,,MATCH($B83,[2]掉落汇总!$D$1:$M$1)),[2]掉落汇总!$A$2:$A$871,L$1,[2]掉落汇总!$C$2:$C$871,$Q$2)/$Q$3)*宝箱投放计算!K83</f>
        <v>1.4485077267901381</v>
      </c>
      <c r="M83">
        <f ca="1">(SUMIFS(OFFSET([2]掉落汇总!$C$2:$C$871,,MATCH($B83,[2]掉落汇总!$D$1:$M$1)),[2]掉落汇总!$A$2:$A$871,M$1,[2]掉落汇总!$C$2:$C$871,$Q$1)+SUMIFS(OFFSET([2]掉落汇总!$C$2:$C$871,,MATCH($B83,[2]掉落汇总!$D$1:$M$1)),[2]掉落汇总!$A$2:$A$871,M$1,[2]掉落汇总!$C$2:$C$871,$Q$2)/$Q$3)*宝箱投放计算!L83</f>
        <v>1.449375218965316</v>
      </c>
      <c r="N83">
        <f ca="1">(SUMIFS(OFFSET([2]掉落汇总!$C$2:$C$871,,MATCH($B83,[2]掉落汇总!$D$1:$M$1)),[2]掉落汇总!$A$2:$A$871,N$1,[2]掉落汇总!$C$2:$C$871,$Q$1)+SUMIFS(OFFSET([2]掉落汇总!$C$2:$C$871,,MATCH($B83,[2]掉落汇总!$D$1:$M$1)),[2]掉落汇总!$A$2:$A$871,N$1,[2]掉落汇总!$C$2:$C$871,$Q$2)/$Q$3)*宝箱投放计算!M83</f>
        <v>0.34251290877796897</v>
      </c>
      <c r="O83">
        <f ca="1">(SUMIFS(OFFSET([2]掉落汇总!$C$2:$C$871,,MATCH($B83,[2]掉落汇总!$D$1:$M$1)),[2]掉落汇总!$A$2:$A$871,O$1,[2]掉落汇总!$C$2:$C$871,$Q$1)+SUMIFS(OFFSET([2]掉落汇总!$C$2:$C$871,,MATCH($B83,[2]掉落汇总!$D$1:$M$1)),[2]掉落汇总!$A$2:$A$871,O$1,[2]掉落汇总!$C$2:$C$871,$Q$2)/$Q$3)*宝箱投放计算!N83</f>
        <v>0.72990261049962535</v>
      </c>
    </row>
    <row r="84" spans="1:15" x14ac:dyDescent="0.2">
      <c r="A84">
        <f>玩家成长时间线!A84</f>
        <v>83</v>
      </c>
      <c r="B84">
        <f>玩家成长时间线!B84</f>
        <v>10</v>
      </c>
      <c r="C84">
        <f ca="1">SUM($D$2:D84)</f>
        <v>859.07189370362823</v>
      </c>
      <c r="D84">
        <f t="shared" ca="1" si="1"/>
        <v>13.594734747775803</v>
      </c>
      <c r="E84">
        <f ca="1">(SUMIFS(OFFSET([2]掉落汇总!$C$2:$C$871,,MATCH($B84,[2]掉落汇总!$D$1:$M$1)),[2]掉落汇总!$A$2:$A$871,E$1,[2]掉落汇总!$C$2:$C$871,$Q$1)+SUMIFS(OFFSET([2]掉落汇总!$C$2:$C$871,,MATCH($B84,[2]掉落汇总!$D$1:$M$1)),[2]掉落汇总!$A$2:$A$871,E$1,[2]掉落汇总!$C$2:$C$871,$Q$2)/$Q$3)*宝箱投放计算!D84</f>
        <v>4.2298579694897418</v>
      </c>
      <c r="F84">
        <f ca="1">(SUMIFS(OFFSET([2]掉落汇总!$C$2:$C$871,,MATCH($B84,[2]掉落汇总!$D$1:$M$1)),[2]掉落汇总!$A$2:$A$871,F$1,[2]掉落汇总!$C$2:$C$871,$Q$1)+SUMIFS(OFFSET([2]掉落汇总!$C$2:$C$871,,MATCH($B84,[2]掉落汇总!$D$1:$M$1)),[2]掉落汇总!$A$2:$A$871,F$1,[2]掉落汇总!$C$2:$C$871,$Q$2)/$Q$3)*宝箱投放计算!E84</f>
        <v>5.3945783132530112</v>
      </c>
      <c r="G84">
        <f ca="1">(SUMIFS(OFFSET([2]掉落汇总!$C$2:$C$871,,MATCH($B84,[2]掉落汇总!$D$1:$M$1)),[2]掉落汇总!$A$2:$A$871,G$1,[2]掉落汇总!$C$2:$C$871,$Q$1)+SUMIFS(OFFSET([2]掉落汇总!$C$2:$C$871,,MATCH($B84,[2]掉落汇总!$D$1:$M$1)),[2]掉落汇总!$A$2:$A$871,G$1,[2]掉落汇总!$C$2:$C$871,$Q$2)/$Q$3)*宝箱投放计算!F84</f>
        <v>0</v>
      </c>
      <c r="H84">
        <f ca="1">(SUMIFS(OFFSET([2]掉落汇总!$C$2:$C$871,,MATCH($B84,[2]掉落汇总!$D$1:$M$1)),[2]掉落汇总!$A$2:$A$871,H$1,[2]掉落汇总!$C$2:$C$871,$Q$1)+SUMIFS(OFFSET([2]掉落汇总!$C$2:$C$871,,MATCH($B84,[2]掉落汇总!$D$1:$M$1)),[2]掉落汇总!$A$2:$A$871,H$1,[2]掉落汇总!$C$2:$C$871,$Q$2)/$Q$3)*宝箱投放计算!G84</f>
        <v>0</v>
      </c>
      <c r="I84">
        <f ca="1">(SUMIFS(OFFSET([2]掉落汇总!$C$2:$C$871,,MATCH($B84,[2]掉落汇总!$D$1:$M$1)),[2]掉落汇总!$A$2:$A$871,I$1,[2]掉落汇总!$C$2:$C$871,$Q$1)+SUMIFS(OFFSET([2]掉落汇总!$C$2:$C$871,,MATCH($B84,[2]掉落汇总!$D$1:$M$1)),[2]掉落汇总!$A$2:$A$871,I$1,[2]掉落汇总!$C$2:$C$871,$Q$2)/$Q$3)*宝箱投放计算!H84</f>
        <v>0</v>
      </c>
      <c r="J84">
        <f ca="1">(SUMIFS(OFFSET([2]掉落汇总!$C$2:$C$871,,MATCH($B84,[2]掉落汇总!$D$1:$M$1)),[2]掉落汇总!$A$2:$A$871,J$1,[2]掉落汇总!$C$2:$C$871,$Q$1)+SUMIFS(OFFSET([2]掉落汇总!$C$2:$C$871,,MATCH($B84,[2]掉落汇总!$D$1:$M$1)),[2]掉落汇总!$A$2:$A$871,J$1,[2]掉落汇总!$C$2:$C$871,$Q$2)/$Q$3)*宝箱投放计算!I84</f>
        <v>0</v>
      </c>
      <c r="K84">
        <f ca="1">(SUMIFS(OFFSET([2]掉落汇总!$C$2:$C$871,,MATCH($B84,[2]掉落汇总!$D$1:$M$1)),[2]掉落汇总!$A$2:$A$871,K$1,[2]掉落汇总!$C$2:$C$871,$Q$1)+SUMIFS(OFFSET([2]掉落汇总!$C$2:$C$871,,MATCH($B84,[2]掉落汇总!$D$1:$M$1)),[2]掉落汇总!$A$2:$A$871,K$1,[2]掉落汇总!$C$2:$C$871,$Q$2)/$Q$3)*宝箱投放计算!J84</f>
        <v>0</v>
      </c>
      <c r="L84">
        <f ca="1">(SUMIFS(OFFSET([2]掉落汇总!$C$2:$C$871,,MATCH($B84,[2]掉落汇总!$D$1:$M$1)),[2]掉落汇总!$A$2:$A$871,L$1,[2]掉落汇总!$C$2:$C$871,$Q$1)+SUMIFS(OFFSET([2]掉落汇总!$C$2:$C$871,,MATCH($B84,[2]掉落汇总!$D$1:$M$1)),[2]掉落汇总!$A$2:$A$871,L$1,[2]掉落汇总!$C$2:$C$871,$Q$2)/$Q$3)*宝箱投放计算!K84</f>
        <v>1.4485077267901381</v>
      </c>
      <c r="M84">
        <f ca="1">(SUMIFS(OFFSET([2]掉落汇总!$C$2:$C$871,,MATCH($B84,[2]掉落汇总!$D$1:$M$1)),[2]掉落汇总!$A$2:$A$871,M$1,[2]掉落汇总!$C$2:$C$871,$Q$1)+SUMIFS(OFFSET([2]掉落汇总!$C$2:$C$871,,MATCH($B84,[2]掉落汇总!$D$1:$M$1)),[2]掉落汇总!$A$2:$A$871,M$1,[2]掉落汇总!$C$2:$C$871,$Q$2)/$Q$3)*宝箱投放计算!L84</f>
        <v>1.449375218965316</v>
      </c>
      <c r="N84">
        <f ca="1">(SUMIFS(OFFSET([2]掉落汇总!$C$2:$C$871,,MATCH($B84,[2]掉落汇总!$D$1:$M$1)),[2]掉落汇总!$A$2:$A$871,N$1,[2]掉落汇总!$C$2:$C$871,$Q$1)+SUMIFS(OFFSET([2]掉落汇总!$C$2:$C$871,,MATCH($B84,[2]掉落汇总!$D$1:$M$1)),[2]掉落汇总!$A$2:$A$871,N$1,[2]掉落汇总!$C$2:$C$871,$Q$2)/$Q$3)*宝箱投放计算!M84</f>
        <v>0.34251290877796897</v>
      </c>
      <c r="O84">
        <f ca="1">(SUMIFS(OFFSET([2]掉落汇总!$C$2:$C$871,,MATCH($B84,[2]掉落汇总!$D$1:$M$1)),[2]掉落汇总!$A$2:$A$871,O$1,[2]掉落汇总!$C$2:$C$871,$Q$1)+SUMIFS(OFFSET([2]掉落汇总!$C$2:$C$871,,MATCH($B84,[2]掉落汇总!$D$1:$M$1)),[2]掉落汇总!$A$2:$A$871,O$1,[2]掉落汇总!$C$2:$C$871,$Q$2)/$Q$3)*宝箱投放计算!N84</f>
        <v>0.72990261049962535</v>
      </c>
    </row>
    <row r="85" spans="1:15" x14ac:dyDescent="0.2">
      <c r="A85">
        <f>玩家成长时间线!A85</f>
        <v>84</v>
      </c>
      <c r="B85">
        <f>玩家成长时间线!B85</f>
        <v>8</v>
      </c>
      <c r="C85">
        <f ca="1">SUM($D$2:D85)</f>
        <v>871.7494165084197</v>
      </c>
      <c r="D85">
        <f t="shared" ca="1" si="1"/>
        <v>12.677522804791433</v>
      </c>
      <c r="E85">
        <f ca="1">(SUMIFS(OFFSET([2]掉落汇总!$C$2:$C$871,,MATCH($B85,[2]掉落汇总!$D$1:$M$1)),[2]掉落汇总!$A$2:$A$871,E$1,[2]掉落汇总!$C$2:$C$871,$Q$1)+SUMIFS(OFFSET([2]掉落汇总!$C$2:$C$871,,MATCH($B85,[2]掉落汇总!$D$1:$M$1)),[2]掉落汇总!$A$2:$A$871,E$1,[2]掉落汇总!$C$2:$C$871,$Q$2)/$Q$3)*宝箱投放计算!D85</f>
        <v>3.5440488461538466</v>
      </c>
      <c r="F85">
        <f ca="1">(SUMIFS(OFFSET([2]掉落汇总!$C$2:$C$871,,MATCH($B85,[2]掉落汇总!$D$1:$M$1)),[2]掉落汇总!$A$2:$A$871,F$1,[2]掉落汇总!$C$2:$C$871,$Q$1)+SUMIFS(OFFSET([2]掉落汇总!$C$2:$C$871,,MATCH($B85,[2]掉落汇总!$D$1:$M$1)),[2]掉落汇总!$A$2:$A$871,F$1,[2]掉落汇总!$C$2:$C$871,$Q$2)/$Q$3)*宝箱投放计算!E85</f>
        <v>4.3156626506024089</v>
      </c>
      <c r="G85">
        <f ca="1">(SUMIFS(OFFSET([2]掉落汇总!$C$2:$C$871,,MATCH($B85,[2]掉落汇总!$D$1:$M$1)),[2]掉落汇总!$A$2:$A$871,G$1,[2]掉落汇总!$C$2:$C$871,$Q$1)+SUMIFS(OFFSET([2]掉落汇总!$C$2:$C$871,,MATCH($B85,[2]掉落汇总!$D$1:$M$1)),[2]掉落汇总!$A$2:$A$871,G$1,[2]掉落汇总!$C$2:$C$871,$Q$2)/$Q$3)*宝箱投放计算!F85</f>
        <v>0.84751284300213015</v>
      </c>
      <c r="H85">
        <f ca="1">(SUMIFS(OFFSET([2]掉落汇总!$C$2:$C$871,,MATCH($B85,[2]掉落汇总!$D$1:$M$1)),[2]掉落汇总!$A$2:$A$871,H$1,[2]掉落汇总!$C$2:$C$871,$Q$1)+SUMIFS(OFFSET([2]掉落汇总!$C$2:$C$871,,MATCH($B85,[2]掉落汇总!$D$1:$M$1)),[2]掉落汇总!$A$2:$A$871,H$1,[2]掉落汇总!$C$2:$C$871,$Q$2)/$Q$3)*宝箱投放计算!G85</f>
        <v>0</v>
      </c>
      <c r="I85">
        <f ca="1">(SUMIFS(OFFSET([2]掉落汇总!$C$2:$C$871,,MATCH($B85,[2]掉落汇总!$D$1:$M$1)),[2]掉落汇总!$A$2:$A$871,I$1,[2]掉落汇总!$C$2:$C$871,$Q$1)+SUMIFS(OFFSET([2]掉落汇总!$C$2:$C$871,,MATCH($B85,[2]掉落汇总!$D$1:$M$1)),[2]掉落汇总!$A$2:$A$871,I$1,[2]掉落汇总!$C$2:$C$871,$Q$2)/$Q$3)*宝箱投放计算!H85</f>
        <v>0</v>
      </c>
      <c r="J85">
        <f ca="1">(SUMIFS(OFFSET([2]掉落汇总!$C$2:$C$871,,MATCH($B85,[2]掉落汇总!$D$1:$M$1)),[2]掉落汇总!$A$2:$A$871,J$1,[2]掉落汇总!$C$2:$C$871,$Q$1)+SUMIFS(OFFSET([2]掉落汇总!$C$2:$C$871,,MATCH($B85,[2]掉落汇总!$D$1:$M$1)),[2]掉落汇总!$A$2:$A$871,J$1,[2]掉落汇总!$C$2:$C$871,$Q$2)/$Q$3)*宝箱投放计算!I85</f>
        <v>0</v>
      </c>
      <c r="K85">
        <f ca="1">(SUMIFS(OFFSET([2]掉落汇总!$C$2:$C$871,,MATCH($B85,[2]掉落汇总!$D$1:$M$1)),[2]掉落汇总!$A$2:$A$871,K$1,[2]掉落汇总!$C$2:$C$871,$Q$1)+SUMIFS(OFFSET([2]掉落汇总!$C$2:$C$871,,MATCH($B85,[2]掉落汇总!$D$1:$M$1)),[2]掉落汇总!$A$2:$A$871,K$1,[2]掉落汇总!$C$2:$C$871,$Q$2)/$Q$3)*宝箱投放计算!J85</f>
        <v>0</v>
      </c>
      <c r="L85">
        <f ca="1">(SUMIFS(OFFSET([2]掉落汇总!$C$2:$C$871,,MATCH($B85,[2]掉落汇总!$D$1:$M$1)),[2]掉落汇总!$A$2:$A$871,L$1,[2]掉落汇总!$C$2:$C$871,$Q$1)+SUMIFS(OFFSET([2]掉落汇总!$C$2:$C$871,,MATCH($B85,[2]掉落汇总!$D$1:$M$1)),[2]掉落汇总!$A$2:$A$871,L$1,[2]掉落汇总!$C$2:$C$871,$Q$2)/$Q$3)*宝箱投放计算!K85</f>
        <v>1.4485077267901381</v>
      </c>
      <c r="M85">
        <f ca="1">(SUMIFS(OFFSET([2]掉落汇总!$C$2:$C$871,,MATCH($B85,[2]掉落汇总!$D$1:$M$1)),[2]掉落汇总!$A$2:$A$871,M$1,[2]掉落汇总!$C$2:$C$871,$Q$1)+SUMIFS(OFFSET([2]掉落汇总!$C$2:$C$871,,MATCH($B85,[2]掉落汇总!$D$1:$M$1)),[2]掉落汇总!$A$2:$A$871,M$1,[2]掉落汇总!$C$2:$C$871,$Q$2)/$Q$3)*宝箱投放计算!L85</f>
        <v>1.449375218965316</v>
      </c>
      <c r="N85">
        <f ca="1">(SUMIFS(OFFSET([2]掉落汇总!$C$2:$C$871,,MATCH($B85,[2]掉落汇总!$D$1:$M$1)),[2]掉落汇总!$A$2:$A$871,N$1,[2]掉落汇总!$C$2:$C$871,$Q$1)+SUMIFS(OFFSET([2]掉落汇总!$C$2:$C$871,,MATCH($B85,[2]掉落汇总!$D$1:$M$1)),[2]掉落汇总!$A$2:$A$871,N$1,[2]掉落汇总!$C$2:$C$871,$Q$2)/$Q$3)*宝箱投放计算!M85</f>
        <v>0.34251290877796897</v>
      </c>
      <c r="O85">
        <f ca="1">(SUMIFS(OFFSET([2]掉落汇总!$C$2:$C$871,,MATCH($B85,[2]掉落汇总!$D$1:$M$1)),[2]掉落汇总!$A$2:$A$871,O$1,[2]掉落汇总!$C$2:$C$871,$Q$1)+SUMIFS(OFFSET([2]掉落汇总!$C$2:$C$871,,MATCH($B85,[2]掉落汇总!$D$1:$M$1)),[2]掉落汇总!$A$2:$A$871,O$1,[2]掉落汇总!$C$2:$C$871,$Q$2)/$Q$3)*宝箱投放计算!N85</f>
        <v>0.72990261049962535</v>
      </c>
    </row>
    <row r="86" spans="1:15" x14ac:dyDescent="0.2">
      <c r="A86">
        <f>玩家成长时间线!A86</f>
        <v>85</v>
      </c>
      <c r="B86">
        <f>玩家成长时间线!B86</f>
        <v>8</v>
      </c>
      <c r="C86">
        <f ca="1">SUM($D$2:D86)</f>
        <v>883.20012839328592</v>
      </c>
      <c r="D86">
        <f t="shared" ca="1" si="1"/>
        <v>11.450711884866227</v>
      </c>
      <c r="E86">
        <f ca="1">(SUMIFS(OFFSET([2]掉落汇总!$C$2:$C$871,,MATCH($B86,[2]掉落汇总!$D$1:$M$1)),[2]掉落汇总!$A$2:$A$871,E$1,[2]掉落汇总!$C$2:$C$871,$Q$1)+SUMIFS(OFFSET([2]掉落汇总!$C$2:$C$871,,MATCH($B86,[2]掉落汇总!$D$1:$M$1)),[2]掉落汇总!$A$2:$A$871,E$1,[2]掉落汇总!$C$2:$C$871,$Q$2)/$Q$3)*宝箱投放计算!D86</f>
        <v>3.1647507692307695</v>
      </c>
      <c r="F86">
        <f ca="1">(SUMIFS(OFFSET([2]掉落汇总!$C$2:$C$871,,MATCH($B86,[2]掉落汇总!$D$1:$M$1)),[2]掉落汇总!$A$2:$A$871,F$1,[2]掉落汇总!$C$2:$C$871,$Q$1)+SUMIFS(OFFSET([2]掉落汇总!$C$2:$C$871,,MATCH($B86,[2]掉落汇总!$D$1:$M$1)),[2]掉落汇总!$A$2:$A$871,F$1,[2]掉落汇总!$C$2:$C$871,$Q$2)/$Q$3)*宝箱投放计算!E86</f>
        <v>4.3156626506024089</v>
      </c>
      <c r="G86">
        <f ca="1">(SUMIFS(OFFSET([2]掉落汇总!$C$2:$C$871,,MATCH($B86,[2]掉落汇总!$D$1:$M$1)),[2]掉落汇总!$A$2:$A$871,G$1,[2]掉落汇总!$C$2:$C$871,$Q$1)+SUMIFS(OFFSET([2]掉落汇总!$C$2:$C$871,,MATCH($B86,[2]掉落汇总!$D$1:$M$1)),[2]掉落汇总!$A$2:$A$871,G$1,[2]掉落汇总!$C$2:$C$871,$Q$2)/$Q$3)*宝箱投放计算!F86</f>
        <v>0</v>
      </c>
      <c r="H86">
        <f ca="1">(SUMIFS(OFFSET([2]掉落汇总!$C$2:$C$871,,MATCH($B86,[2]掉落汇总!$D$1:$M$1)),[2]掉落汇总!$A$2:$A$871,H$1,[2]掉落汇总!$C$2:$C$871,$Q$1)+SUMIFS(OFFSET([2]掉落汇总!$C$2:$C$871,,MATCH($B86,[2]掉落汇总!$D$1:$M$1)),[2]掉落汇总!$A$2:$A$871,H$1,[2]掉落汇总!$C$2:$C$871,$Q$2)/$Q$3)*宝箱投放计算!G86</f>
        <v>0</v>
      </c>
      <c r="I86">
        <f ca="1">(SUMIFS(OFFSET([2]掉落汇总!$C$2:$C$871,,MATCH($B86,[2]掉落汇总!$D$1:$M$1)),[2]掉落汇总!$A$2:$A$871,I$1,[2]掉落汇总!$C$2:$C$871,$Q$1)+SUMIFS(OFFSET([2]掉落汇总!$C$2:$C$871,,MATCH($B86,[2]掉落汇总!$D$1:$M$1)),[2]掉落汇总!$A$2:$A$871,I$1,[2]掉落汇总!$C$2:$C$871,$Q$2)/$Q$3)*宝箱投放计算!H86</f>
        <v>0</v>
      </c>
      <c r="J86">
        <f ca="1">(SUMIFS(OFFSET([2]掉落汇总!$C$2:$C$871,,MATCH($B86,[2]掉落汇总!$D$1:$M$1)),[2]掉落汇总!$A$2:$A$871,J$1,[2]掉落汇总!$C$2:$C$871,$Q$1)+SUMIFS(OFFSET([2]掉落汇总!$C$2:$C$871,,MATCH($B86,[2]掉落汇总!$D$1:$M$1)),[2]掉落汇总!$A$2:$A$871,J$1,[2]掉落汇总!$C$2:$C$871,$Q$2)/$Q$3)*宝箱投放计算!I86</f>
        <v>0</v>
      </c>
      <c r="K86">
        <f ca="1">(SUMIFS(OFFSET([2]掉落汇总!$C$2:$C$871,,MATCH($B86,[2]掉落汇总!$D$1:$M$1)),[2]掉落汇总!$A$2:$A$871,K$1,[2]掉落汇总!$C$2:$C$871,$Q$1)+SUMIFS(OFFSET([2]掉落汇总!$C$2:$C$871,,MATCH($B86,[2]掉落汇总!$D$1:$M$1)),[2]掉落汇总!$A$2:$A$871,K$1,[2]掉落汇总!$C$2:$C$871,$Q$2)/$Q$3)*宝箱投放计算!J86</f>
        <v>0</v>
      </c>
      <c r="L86">
        <f ca="1">(SUMIFS(OFFSET([2]掉落汇总!$C$2:$C$871,,MATCH($B86,[2]掉落汇总!$D$1:$M$1)),[2]掉落汇总!$A$2:$A$871,L$1,[2]掉落汇总!$C$2:$C$871,$Q$1)+SUMIFS(OFFSET([2]掉落汇总!$C$2:$C$871,,MATCH($B86,[2]掉落汇总!$D$1:$M$1)),[2]掉落汇总!$A$2:$A$871,L$1,[2]掉落汇总!$C$2:$C$871,$Q$2)/$Q$3)*宝箱投放计算!K86</f>
        <v>1.4485077267901381</v>
      </c>
      <c r="M86">
        <f ca="1">(SUMIFS(OFFSET([2]掉落汇总!$C$2:$C$871,,MATCH($B86,[2]掉落汇总!$D$1:$M$1)),[2]掉落汇总!$A$2:$A$871,M$1,[2]掉落汇总!$C$2:$C$871,$Q$1)+SUMIFS(OFFSET([2]掉落汇总!$C$2:$C$871,,MATCH($B86,[2]掉落汇总!$D$1:$M$1)),[2]掉落汇总!$A$2:$A$871,M$1,[2]掉落汇总!$C$2:$C$871,$Q$2)/$Q$3)*宝箱投放计算!L86</f>
        <v>1.449375218965316</v>
      </c>
      <c r="N86">
        <f ca="1">(SUMIFS(OFFSET([2]掉落汇总!$C$2:$C$871,,MATCH($B86,[2]掉落汇总!$D$1:$M$1)),[2]掉落汇总!$A$2:$A$871,N$1,[2]掉落汇总!$C$2:$C$871,$Q$1)+SUMIFS(OFFSET([2]掉落汇总!$C$2:$C$871,,MATCH($B86,[2]掉落汇总!$D$1:$M$1)),[2]掉落汇总!$A$2:$A$871,N$1,[2]掉落汇总!$C$2:$C$871,$Q$2)/$Q$3)*宝箱投放计算!M86</f>
        <v>0.34251290877796897</v>
      </c>
      <c r="O86">
        <f ca="1">(SUMIFS(OFFSET([2]掉落汇总!$C$2:$C$871,,MATCH($B86,[2]掉落汇总!$D$1:$M$1)),[2]掉落汇总!$A$2:$A$871,O$1,[2]掉落汇总!$C$2:$C$871,$Q$1)+SUMIFS(OFFSET([2]掉落汇总!$C$2:$C$871,,MATCH($B86,[2]掉落汇总!$D$1:$M$1)),[2]掉落汇总!$A$2:$A$871,O$1,[2]掉落汇总!$C$2:$C$871,$Q$2)/$Q$3)*宝箱投放计算!N86</f>
        <v>0.72990261049962535</v>
      </c>
    </row>
    <row r="87" spans="1:15" x14ac:dyDescent="0.2">
      <c r="A87">
        <f>玩家成长时间线!A87</f>
        <v>86</v>
      </c>
      <c r="B87">
        <f>玩家成长时间线!B87</f>
        <v>8</v>
      </c>
      <c r="C87">
        <f ca="1">SUM($D$2:D87)</f>
        <v>894.73512873969059</v>
      </c>
      <c r="D87">
        <f t="shared" ca="1" si="1"/>
        <v>11.53500034640469</v>
      </c>
      <c r="E87">
        <f ca="1">(SUMIFS(OFFSET([2]掉落汇总!$C$2:$C$871,,MATCH($B87,[2]掉落汇总!$D$1:$M$1)),[2]掉落汇总!$A$2:$A$871,E$1,[2]掉落汇总!$C$2:$C$871,$Q$1)+SUMIFS(OFFSET([2]掉落汇总!$C$2:$C$871,,MATCH($B87,[2]掉落汇总!$D$1:$M$1)),[2]掉落汇总!$A$2:$A$871,E$1,[2]掉落汇总!$C$2:$C$871,$Q$2)/$Q$3)*宝箱投放计算!D87</f>
        <v>3.2490392307692315</v>
      </c>
      <c r="F87">
        <f ca="1">(SUMIFS(OFFSET([2]掉落汇总!$C$2:$C$871,,MATCH($B87,[2]掉落汇总!$D$1:$M$1)),[2]掉落汇总!$A$2:$A$871,F$1,[2]掉落汇总!$C$2:$C$871,$Q$1)+SUMIFS(OFFSET([2]掉落汇总!$C$2:$C$871,,MATCH($B87,[2]掉落汇总!$D$1:$M$1)),[2]掉落汇总!$A$2:$A$871,F$1,[2]掉落汇总!$C$2:$C$871,$Q$2)/$Q$3)*宝箱投放计算!E87</f>
        <v>4.3156626506024089</v>
      </c>
      <c r="G87">
        <f ca="1">(SUMIFS(OFFSET([2]掉落汇总!$C$2:$C$871,,MATCH($B87,[2]掉落汇总!$D$1:$M$1)),[2]掉落汇总!$A$2:$A$871,G$1,[2]掉落汇总!$C$2:$C$871,$Q$1)+SUMIFS(OFFSET([2]掉落汇总!$C$2:$C$871,,MATCH($B87,[2]掉落汇总!$D$1:$M$1)),[2]掉落汇总!$A$2:$A$871,G$1,[2]掉落汇总!$C$2:$C$871,$Q$2)/$Q$3)*宝箱投放计算!F87</f>
        <v>0</v>
      </c>
      <c r="H87">
        <f ca="1">(SUMIFS(OFFSET([2]掉落汇总!$C$2:$C$871,,MATCH($B87,[2]掉落汇总!$D$1:$M$1)),[2]掉落汇总!$A$2:$A$871,H$1,[2]掉落汇总!$C$2:$C$871,$Q$1)+SUMIFS(OFFSET([2]掉落汇总!$C$2:$C$871,,MATCH($B87,[2]掉落汇总!$D$1:$M$1)),[2]掉落汇总!$A$2:$A$871,H$1,[2]掉落汇总!$C$2:$C$871,$Q$2)/$Q$3)*宝箱投放计算!G87</f>
        <v>0</v>
      </c>
      <c r="I87">
        <f ca="1">(SUMIFS(OFFSET([2]掉落汇总!$C$2:$C$871,,MATCH($B87,[2]掉落汇总!$D$1:$M$1)),[2]掉落汇总!$A$2:$A$871,I$1,[2]掉落汇总!$C$2:$C$871,$Q$1)+SUMIFS(OFFSET([2]掉落汇总!$C$2:$C$871,,MATCH($B87,[2]掉落汇总!$D$1:$M$1)),[2]掉落汇总!$A$2:$A$871,I$1,[2]掉落汇总!$C$2:$C$871,$Q$2)/$Q$3)*宝箱投放计算!H87</f>
        <v>0</v>
      </c>
      <c r="J87">
        <f ca="1">(SUMIFS(OFFSET([2]掉落汇总!$C$2:$C$871,,MATCH($B87,[2]掉落汇总!$D$1:$M$1)),[2]掉落汇总!$A$2:$A$871,J$1,[2]掉落汇总!$C$2:$C$871,$Q$1)+SUMIFS(OFFSET([2]掉落汇总!$C$2:$C$871,,MATCH($B87,[2]掉落汇总!$D$1:$M$1)),[2]掉落汇总!$A$2:$A$871,J$1,[2]掉落汇总!$C$2:$C$871,$Q$2)/$Q$3)*宝箱投放计算!I87</f>
        <v>0</v>
      </c>
      <c r="K87">
        <f ca="1">(SUMIFS(OFFSET([2]掉落汇总!$C$2:$C$871,,MATCH($B87,[2]掉落汇总!$D$1:$M$1)),[2]掉落汇总!$A$2:$A$871,K$1,[2]掉落汇总!$C$2:$C$871,$Q$1)+SUMIFS(OFFSET([2]掉落汇总!$C$2:$C$871,,MATCH($B87,[2]掉落汇总!$D$1:$M$1)),[2]掉落汇总!$A$2:$A$871,K$1,[2]掉落汇总!$C$2:$C$871,$Q$2)/$Q$3)*宝箱投放计算!J87</f>
        <v>0</v>
      </c>
      <c r="L87">
        <f ca="1">(SUMIFS(OFFSET([2]掉落汇总!$C$2:$C$871,,MATCH($B87,[2]掉落汇总!$D$1:$M$1)),[2]掉落汇总!$A$2:$A$871,L$1,[2]掉落汇总!$C$2:$C$871,$Q$1)+SUMIFS(OFFSET([2]掉落汇总!$C$2:$C$871,,MATCH($B87,[2]掉落汇总!$D$1:$M$1)),[2]掉落汇总!$A$2:$A$871,L$1,[2]掉落汇总!$C$2:$C$871,$Q$2)/$Q$3)*宝箱投放计算!K87</f>
        <v>1.4485077267901381</v>
      </c>
      <c r="M87">
        <f ca="1">(SUMIFS(OFFSET([2]掉落汇总!$C$2:$C$871,,MATCH($B87,[2]掉落汇总!$D$1:$M$1)),[2]掉落汇总!$A$2:$A$871,M$1,[2]掉落汇总!$C$2:$C$871,$Q$1)+SUMIFS(OFFSET([2]掉落汇总!$C$2:$C$871,,MATCH($B87,[2]掉落汇总!$D$1:$M$1)),[2]掉落汇总!$A$2:$A$871,M$1,[2]掉落汇总!$C$2:$C$871,$Q$2)/$Q$3)*宝箱投放计算!L87</f>
        <v>1.449375218965316</v>
      </c>
      <c r="N87">
        <f ca="1">(SUMIFS(OFFSET([2]掉落汇总!$C$2:$C$871,,MATCH($B87,[2]掉落汇总!$D$1:$M$1)),[2]掉落汇总!$A$2:$A$871,N$1,[2]掉落汇总!$C$2:$C$871,$Q$1)+SUMIFS(OFFSET([2]掉落汇总!$C$2:$C$871,,MATCH($B87,[2]掉落汇总!$D$1:$M$1)),[2]掉落汇总!$A$2:$A$871,N$1,[2]掉落汇总!$C$2:$C$871,$Q$2)/$Q$3)*宝箱投放计算!M87</f>
        <v>0.34251290877796897</v>
      </c>
      <c r="O87">
        <f ca="1">(SUMIFS(OFFSET([2]掉落汇总!$C$2:$C$871,,MATCH($B87,[2]掉落汇总!$D$1:$M$1)),[2]掉落汇总!$A$2:$A$871,O$1,[2]掉落汇总!$C$2:$C$871,$Q$1)+SUMIFS(OFFSET([2]掉落汇总!$C$2:$C$871,,MATCH($B87,[2]掉落汇总!$D$1:$M$1)),[2]掉落汇总!$A$2:$A$871,O$1,[2]掉落汇总!$C$2:$C$871,$Q$2)/$Q$3)*宝箱投放计算!N87</f>
        <v>0.72990261049962535</v>
      </c>
    </row>
    <row r="88" spans="1:15" x14ac:dyDescent="0.2">
      <c r="A88">
        <f>玩家成长时间线!A88</f>
        <v>87</v>
      </c>
      <c r="B88">
        <f>玩家成长时间线!B88</f>
        <v>9</v>
      </c>
      <c r="C88">
        <f ca="1">SUM($D$2:D88)</f>
        <v>911.54507831556646</v>
      </c>
      <c r="D88">
        <f t="shared" ca="1" si="1"/>
        <v>16.809949575875901</v>
      </c>
      <c r="E88">
        <f ca="1">(SUMIFS(OFFSET([2]掉落汇总!$C$2:$C$871,,MATCH($B88,[2]掉落汇总!$D$1:$M$1)),[2]掉落汇总!$A$2:$A$871,E$1,[2]掉落汇总!$C$2:$C$871,$Q$1)+SUMIFS(OFFSET([2]掉落汇总!$C$2:$C$871,,MATCH($B88,[2]掉落汇总!$D$1:$M$1)),[2]掉落汇总!$A$2:$A$871,E$1,[2]掉落汇总!$C$2:$C$871,$Q$2)/$Q$3)*宝箱投放计算!D88</f>
        <v>3.6211131952017452</v>
      </c>
      <c r="F88">
        <f ca="1">(SUMIFS(OFFSET([2]掉落汇总!$C$2:$C$871,,MATCH($B88,[2]掉落汇总!$D$1:$M$1)),[2]掉落汇总!$A$2:$A$871,F$1,[2]掉落汇总!$C$2:$C$871,$Q$1)+SUMIFS(OFFSET([2]掉落汇总!$C$2:$C$871,,MATCH($B88,[2]掉落汇总!$D$1:$M$1)),[2]掉落汇总!$A$2:$A$871,F$1,[2]掉落汇总!$C$2:$C$871,$Q$2)/$Q$3)*宝箱投放计算!E88</f>
        <v>5.3945783132530112</v>
      </c>
      <c r="G88">
        <f ca="1">(SUMIFS(OFFSET([2]掉落汇总!$C$2:$C$871,,MATCH($B88,[2]掉落汇总!$D$1:$M$1)),[2]掉落汇总!$A$2:$A$871,G$1,[2]掉落汇总!$C$2:$C$871,$Q$1)+SUMIFS(OFFSET([2]掉落汇总!$C$2:$C$871,,MATCH($B88,[2]掉落汇总!$D$1:$M$1)),[2]掉落汇总!$A$2:$A$871,G$1,[2]掉落汇总!$C$2:$C$871,$Q$2)/$Q$3)*宝箱投放计算!F88</f>
        <v>0</v>
      </c>
      <c r="H88">
        <f ca="1">(SUMIFS(OFFSET([2]掉落汇总!$C$2:$C$871,,MATCH($B88,[2]掉落汇总!$D$1:$M$1)),[2]掉落汇总!$A$2:$A$871,H$1,[2]掉落汇总!$C$2:$C$871,$Q$1)+SUMIFS(OFFSET([2]掉落汇总!$C$2:$C$871,,MATCH($B88,[2]掉落汇总!$D$1:$M$1)),[2]掉落汇总!$A$2:$A$871,H$1,[2]掉落汇总!$C$2:$C$871,$Q$2)/$Q$3)*宝箱投放计算!G88</f>
        <v>0</v>
      </c>
      <c r="I88">
        <f ca="1">(SUMIFS(OFFSET([2]掉落汇总!$C$2:$C$871,,MATCH($B88,[2]掉落汇总!$D$1:$M$1)),[2]掉落汇总!$A$2:$A$871,I$1,[2]掉落汇总!$C$2:$C$871,$Q$1)+SUMIFS(OFFSET([2]掉落汇总!$C$2:$C$871,,MATCH($B88,[2]掉落汇总!$D$1:$M$1)),[2]掉落汇总!$A$2:$A$871,I$1,[2]掉落汇总!$C$2:$C$871,$Q$2)/$Q$3)*宝箱投放计算!H88</f>
        <v>1.0654301906233898</v>
      </c>
      <c r="J88">
        <f ca="1">(SUMIFS(OFFSET([2]掉落汇总!$C$2:$C$871,,MATCH($B88,[2]掉落汇总!$D$1:$M$1)),[2]掉落汇总!$A$2:$A$871,J$1,[2]掉落汇总!$C$2:$C$871,$Q$1)+SUMIFS(OFFSET([2]掉落汇总!$C$2:$C$871,,MATCH($B88,[2]掉落汇总!$D$1:$M$1)),[2]掉落汇总!$A$2:$A$871,J$1,[2]掉落汇总!$C$2:$C$871,$Q$2)/$Q$3)*宝箱投放计算!I88</f>
        <v>2.7585294117647061</v>
      </c>
      <c r="K88">
        <f ca="1">(SUMIFS(OFFSET([2]掉落汇总!$C$2:$C$871,,MATCH($B88,[2]掉落汇总!$D$1:$M$1)),[2]掉落汇总!$A$2:$A$871,K$1,[2]掉落汇总!$C$2:$C$871,$Q$1)+SUMIFS(OFFSET([2]掉落汇总!$C$2:$C$871,,MATCH($B88,[2]掉落汇总!$D$1:$M$1)),[2]掉落汇总!$A$2:$A$871,K$1,[2]掉落汇总!$C$2:$C$871,$Q$2)/$Q$3)*宝箱投放计算!J88</f>
        <v>0</v>
      </c>
      <c r="L88">
        <f ca="1">(SUMIFS(OFFSET([2]掉落汇总!$C$2:$C$871,,MATCH($B88,[2]掉落汇总!$D$1:$M$1)),[2]掉落汇总!$A$2:$A$871,L$1,[2]掉落汇总!$C$2:$C$871,$Q$1)+SUMIFS(OFFSET([2]掉落汇总!$C$2:$C$871,,MATCH($B88,[2]掉落汇总!$D$1:$M$1)),[2]掉落汇总!$A$2:$A$871,L$1,[2]掉落汇总!$C$2:$C$871,$Q$2)/$Q$3)*宝箱投放计算!K88</f>
        <v>1.4485077267901381</v>
      </c>
      <c r="M88">
        <f ca="1">(SUMIFS(OFFSET([2]掉落汇总!$C$2:$C$871,,MATCH($B88,[2]掉落汇总!$D$1:$M$1)),[2]掉落汇总!$A$2:$A$871,M$1,[2]掉落汇总!$C$2:$C$871,$Q$1)+SUMIFS(OFFSET([2]掉落汇总!$C$2:$C$871,,MATCH($B88,[2]掉落汇总!$D$1:$M$1)),[2]掉落汇总!$A$2:$A$871,M$1,[2]掉落汇总!$C$2:$C$871,$Q$2)/$Q$3)*宝箱投放计算!L88</f>
        <v>1.449375218965316</v>
      </c>
      <c r="N88">
        <f ca="1">(SUMIFS(OFFSET([2]掉落汇总!$C$2:$C$871,,MATCH($B88,[2]掉落汇总!$D$1:$M$1)),[2]掉落汇总!$A$2:$A$871,N$1,[2]掉落汇总!$C$2:$C$871,$Q$1)+SUMIFS(OFFSET([2]掉落汇总!$C$2:$C$871,,MATCH($B88,[2]掉落汇总!$D$1:$M$1)),[2]掉落汇总!$A$2:$A$871,N$1,[2]掉落汇总!$C$2:$C$871,$Q$2)/$Q$3)*宝箱投放计算!M88</f>
        <v>0.34251290877796897</v>
      </c>
      <c r="O88">
        <f ca="1">(SUMIFS(OFFSET([2]掉落汇总!$C$2:$C$871,,MATCH($B88,[2]掉落汇总!$D$1:$M$1)),[2]掉落汇总!$A$2:$A$871,O$1,[2]掉落汇总!$C$2:$C$871,$Q$1)+SUMIFS(OFFSET([2]掉落汇总!$C$2:$C$871,,MATCH($B88,[2]掉落汇总!$D$1:$M$1)),[2]掉落汇总!$A$2:$A$871,O$1,[2]掉落汇总!$C$2:$C$871,$Q$2)/$Q$3)*宝箱投放计算!N88</f>
        <v>0.72990261049962535</v>
      </c>
    </row>
    <row r="89" spans="1:15" x14ac:dyDescent="0.2">
      <c r="A89">
        <f>玩家成长时间线!A89</f>
        <v>88</v>
      </c>
      <c r="B89">
        <f>玩家成长时间线!B89</f>
        <v>9</v>
      </c>
      <c r="C89">
        <f ca="1">SUM($D$2:D89)</f>
        <v>924.54700067727674</v>
      </c>
      <c r="D89">
        <f t="shared" ca="1" si="1"/>
        <v>13.001922361710271</v>
      </c>
      <c r="E89">
        <f ca="1">(SUMIFS(OFFSET([2]掉落汇总!$C$2:$C$871,,MATCH($B89,[2]掉落汇总!$D$1:$M$1)),[2]掉落汇总!$A$2:$A$871,E$1,[2]掉落汇总!$C$2:$C$871,$Q$1)+SUMIFS(OFFSET([2]掉落汇总!$C$2:$C$871,,MATCH($B89,[2]掉落汇总!$D$1:$M$1)),[2]掉落汇总!$A$2:$A$871,E$1,[2]掉落汇总!$C$2:$C$871,$Q$2)/$Q$3)*宝箱投放计算!D89</f>
        <v>3.6370455834242095</v>
      </c>
      <c r="F89">
        <f ca="1">(SUMIFS(OFFSET([2]掉落汇总!$C$2:$C$871,,MATCH($B89,[2]掉落汇总!$D$1:$M$1)),[2]掉落汇总!$A$2:$A$871,F$1,[2]掉落汇总!$C$2:$C$871,$Q$1)+SUMIFS(OFFSET([2]掉落汇总!$C$2:$C$871,,MATCH($B89,[2]掉落汇总!$D$1:$M$1)),[2]掉落汇总!$A$2:$A$871,F$1,[2]掉落汇总!$C$2:$C$871,$Q$2)/$Q$3)*宝箱投放计算!E89</f>
        <v>5.3945783132530112</v>
      </c>
      <c r="G89">
        <f ca="1">(SUMIFS(OFFSET([2]掉落汇总!$C$2:$C$871,,MATCH($B89,[2]掉落汇总!$D$1:$M$1)),[2]掉落汇总!$A$2:$A$871,G$1,[2]掉落汇总!$C$2:$C$871,$Q$1)+SUMIFS(OFFSET([2]掉落汇总!$C$2:$C$871,,MATCH($B89,[2]掉落汇总!$D$1:$M$1)),[2]掉落汇总!$A$2:$A$871,G$1,[2]掉落汇总!$C$2:$C$871,$Q$2)/$Q$3)*宝箱投放计算!F89</f>
        <v>0</v>
      </c>
      <c r="H89">
        <f ca="1">(SUMIFS(OFFSET([2]掉落汇总!$C$2:$C$871,,MATCH($B89,[2]掉落汇总!$D$1:$M$1)),[2]掉落汇总!$A$2:$A$871,H$1,[2]掉落汇总!$C$2:$C$871,$Q$1)+SUMIFS(OFFSET([2]掉落汇总!$C$2:$C$871,,MATCH($B89,[2]掉落汇总!$D$1:$M$1)),[2]掉落汇总!$A$2:$A$871,H$1,[2]掉落汇总!$C$2:$C$871,$Q$2)/$Q$3)*宝箱投放计算!G89</f>
        <v>0</v>
      </c>
      <c r="I89">
        <f ca="1">(SUMIFS(OFFSET([2]掉落汇总!$C$2:$C$871,,MATCH($B89,[2]掉落汇总!$D$1:$M$1)),[2]掉落汇总!$A$2:$A$871,I$1,[2]掉落汇总!$C$2:$C$871,$Q$1)+SUMIFS(OFFSET([2]掉落汇总!$C$2:$C$871,,MATCH($B89,[2]掉落汇总!$D$1:$M$1)),[2]掉落汇总!$A$2:$A$871,I$1,[2]掉落汇总!$C$2:$C$871,$Q$2)/$Q$3)*宝箱投放计算!H89</f>
        <v>0</v>
      </c>
      <c r="J89">
        <f ca="1">(SUMIFS(OFFSET([2]掉落汇总!$C$2:$C$871,,MATCH($B89,[2]掉落汇总!$D$1:$M$1)),[2]掉落汇总!$A$2:$A$871,J$1,[2]掉落汇总!$C$2:$C$871,$Q$1)+SUMIFS(OFFSET([2]掉落汇总!$C$2:$C$871,,MATCH($B89,[2]掉落汇总!$D$1:$M$1)),[2]掉落汇总!$A$2:$A$871,J$1,[2]掉落汇总!$C$2:$C$871,$Q$2)/$Q$3)*宝箱投放计算!I89</f>
        <v>0</v>
      </c>
      <c r="K89">
        <f ca="1">(SUMIFS(OFFSET([2]掉落汇总!$C$2:$C$871,,MATCH($B89,[2]掉落汇总!$D$1:$M$1)),[2]掉落汇总!$A$2:$A$871,K$1,[2]掉落汇总!$C$2:$C$871,$Q$1)+SUMIFS(OFFSET([2]掉落汇总!$C$2:$C$871,,MATCH($B89,[2]掉落汇总!$D$1:$M$1)),[2]掉落汇总!$A$2:$A$871,K$1,[2]掉落汇总!$C$2:$C$871,$Q$2)/$Q$3)*宝箱投放计算!J89</f>
        <v>0</v>
      </c>
      <c r="L89">
        <f ca="1">(SUMIFS(OFFSET([2]掉落汇总!$C$2:$C$871,,MATCH($B89,[2]掉落汇总!$D$1:$M$1)),[2]掉落汇总!$A$2:$A$871,L$1,[2]掉落汇总!$C$2:$C$871,$Q$1)+SUMIFS(OFFSET([2]掉落汇总!$C$2:$C$871,,MATCH($B89,[2]掉落汇总!$D$1:$M$1)),[2]掉落汇总!$A$2:$A$871,L$1,[2]掉落汇总!$C$2:$C$871,$Q$2)/$Q$3)*宝箱投放计算!K89</f>
        <v>1.4485077267901381</v>
      </c>
      <c r="M89">
        <f ca="1">(SUMIFS(OFFSET([2]掉落汇总!$C$2:$C$871,,MATCH($B89,[2]掉落汇总!$D$1:$M$1)),[2]掉落汇总!$A$2:$A$871,M$1,[2]掉落汇总!$C$2:$C$871,$Q$1)+SUMIFS(OFFSET([2]掉落汇总!$C$2:$C$871,,MATCH($B89,[2]掉落汇总!$D$1:$M$1)),[2]掉落汇总!$A$2:$A$871,M$1,[2]掉落汇总!$C$2:$C$871,$Q$2)/$Q$3)*宝箱投放计算!L89</f>
        <v>1.449375218965316</v>
      </c>
      <c r="N89">
        <f ca="1">(SUMIFS(OFFSET([2]掉落汇总!$C$2:$C$871,,MATCH($B89,[2]掉落汇总!$D$1:$M$1)),[2]掉落汇总!$A$2:$A$871,N$1,[2]掉落汇总!$C$2:$C$871,$Q$1)+SUMIFS(OFFSET([2]掉落汇总!$C$2:$C$871,,MATCH($B89,[2]掉落汇总!$D$1:$M$1)),[2]掉落汇总!$A$2:$A$871,N$1,[2]掉落汇总!$C$2:$C$871,$Q$2)/$Q$3)*宝箱投放计算!M89</f>
        <v>0.34251290877796897</v>
      </c>
      <c r="O89">
        <f ca="1">(SUMIFS(OFFSET([2]掉落汇总!$C$2:$C$871,,MATCH($B89,[2]掉落汇总!$D$1:$M$1)),[2]掉落汇总!$A$2:$A$871,O$1,[2]掉落汇总!$C$2:$C$871,$Q$1)+SUMIFS(OFFSET([2]掉落汇总!$C$2:$C$871,,MATCH($B89,[2]掉落汇总!$D$1:$M$1)),[2]掉落汇总!$A$2:$A$871,O$1,[2]掉落汇总!$C$2:$C$871,$Q$2)/$Q$3)*宝箱投放计算!N89</f>
        <v>0.72990261049962535</v>
      </c>
    </row>
    <row r="90" spans="1:15" x14ac:dyDescent="0.2">
      <c r="A90">
        <f>玩家成长时间线!A90</f>
        <v>89</v>
      </c>
      <c r="B90">
        <f>玩家成长时间线!B90</f>
        <v>9</v>
      </c>
      <c r="C90">
        <f ca="1">SUM($D$2:D90)</f>
        <v>937.72417930943413</v>
      </c>
      <c r="D90">
        <f t="shared" ca="1" si="1"/>
        <v>13.177178632157379</v>
      </c>
      <c r="E90">
        <f ca="1">(SUMIFS(OFFSET([2]掉落汇总!$C$2:$C$871,,MATCH($B90,[2]掉落汇总!$D$1:$M$1)),[2]掉落汇总!$A$2:$A$871,E$1,[2]掉落汇总!$C$2:$C$871,$Q$1)+SUMIFS(OFFSET([2]掉落汇总!$C$2:$C$871,,MATCH($B90,[2]掉落汇总!$D$1:$M$1)),[2]掉落汇总!$A$2:$A$871,E$1,[2]掉落汇总!$C$2:$C$871,$Q$2)/$Q$3)*宝箱投放计算!D90</f>
        <v>3.8123018538713196</v>
      </c>
      <c r="F90">
        <f ca="1">(SUMIFS(OFFSET([2]掉落汇总!$C$2:$C$871,,MATCH($B90,[2]掉落汇总!$D$1:$M$1)),[2]掉落汇总!$A$2:$A$871,F$1,[2]掉落汇总!$C$2:$C$871,$Q$1)+SUMIFS(OFFSET([2]掉落汇总!$C$2:$C$871,,MATCH($B90,[2]掉落汇总!$D$1:$M$1)),[2]掉落汇总!$A$2:$A$871,F$1,[2]掉落汇总!$C$2:$C$871,$Q$2)/$Q$3)*宝箱投放计算!E90</f>
        <v>5.3945783132530112</v>
      </c>
      <c r="G90">
        <f ca="1">(SUMIFS(OFFSET([2]掉落汇总!$C$2:$C$871,,MATCH($B90,[2]掉落汇总!$D$1:$M$1)),[2]掉落汇总!$A$2:$A$871,G$1,[2]掉落汇总!$C$2:$C$871,$Q$1)+SUMIFS(OFFSET([2]掉落汇总!$C$2:$C$871,,MATCH($B90,[2]掉落汇总!$D$1:$M$1)),[2]掉落汇总!$A$2:$A$871,G$1,[2]掉落汇总!$C$2:$C$871,$Q$2)/$Q$3)*宝箱投放计算!F90</f>
        <v>0</v>
      </c>
      <c r="H90">
        <f ca="1">(SUMIFS(OFFSET([2]掉落汇总!$C$2:$C$871,,MATCH($B90,[2]掉落汇总!$D$1:$M$1)),[2]掉落汇总!$A$2:$A$871,H$1,[2]掉落汇总!$C$2:$C$871,$Q$1)+SUMIFS(OFFSET([2]掉落汇总!$C$2:$C$871,,MATCH($B90,[2]掉落汇总!$D$1:$M$1)),[2]掉落汇总!$A$2:$A$871,H$1,[2]掉落汇总!$C$2:$C$871,$Q$2)/$Q$3)*宝箱投放计算!G90</f>
        <v>0</v>
      </c>
      <c r="I90">
        <f ca="1">(SUMIFS(OFFSET([2]掉落汇总!$C$2:$C$871,,MATCH($B90,[2]掉落汇总!$D$1:$M$1)),[2]掉落汇总!$A$2:$A$871,I$1,[2]掉落汇总!$C$2:$C$871,$Q$1)+SUMIFS(OFFSET([2]掉落汇总!$C$2:$C$871,,MATCH($B90,[2]掉落汇总!$D$1:$M$1)),[2]掉落汇总!$A$2:$A$871,I$1,[2]掉落汇总!$C$2:$C$871,$Q$2)/$Q$3)*宝箱投放计算!H90</f>
        <v>0</v>
      </c>
      <c r="J90">
        <f ca="1">(SUMIFS(OFFSET([2]掉落汇总!$C$2:$C$871,,MATCH($B90,[2]掉落汇总!$D$1:$M$1)),[2]掉落汇总!$A$2:$A$871,J$1,[2]掉落汇总!$C$2:$C$871,$Q$1)+SUMIFS(OFFSET([2]掉落汇总!$C$2:$C$871,,MATCH($B90,[2]掉落汇总!$D$1:$M$1)),[2]掉落汇总!$A$2:$A$871,J$1,[2]掉落汇总!$C$2:$C$871,$Q$2)/$Q$3)*宝箱投放计算!I90</f>
        <v>0</v>
      </c>
      <c r="K90">
        <f ca="1">(SUMIFS(OFFSET([2]掉落汇总!$C$2:$C$871,,MATCH($B90,[2]掉落汇总!$D$1:$M$1)),[2]掉落汇总!$A$2:$A$871,K$1,[2]掉落汇总!$C$2:$C$871,$Q$1)+SUMIFS(OFFSET([2]掉落汇总!$C$2:$C$871,,MATCH($B90,[2]掉落汇总!$D$1:$M$1)),[2]掉落汇总!$A$2:$A$871,K$1,[2]掉落汇总!$C$2:$C$871,$Q$2)/$Q$3)*宝箱投放计算!J90</f>
        <v>0</v>
      </c>
      <c r="L90">
        <f ca="1">(SUMIFS(OFFSET([2]掉落汇总!$C$2:$C$871,,MATCH($B90,[2]掉落汇总!$D$1:$M$1)),[2]掉落汇总!$A$2:$A$871,L$1,[2]掉落汇总!$C$2:$C$871,$Q$1)+SUMIFS(OFFSET([2]掉落汇总!$C$2:$C$871,,MATCH($B90,[2]掉落汇总!$D$1:$M$1)),[2]掉落汇总!$A$2:$A$871,L$1,[2]掉落汇总!$C$2:$C$871,$Q$2)/$Q$3)*宝箱投放计算!K90</f>
        <v>1.4485077267901381</v>
      </c>
      <c r="M90">
        <f ca="1">(SUMIFS(OFFSET([2]掉落汇总!$C$2:$C$871,,MATCH($B90,[2]掉落汇总!$D$1:$M$1)),[2]掉落汇总!$A$2:$A$871,M$1,[2]掉落汇总!$C$2:$C$871,$Q$1)+SUMIFS(OFFSET([2]掉落汇总!$C$2:$C$871,,MATCH($B90,[2]掉落汇总!$D$1:$M$1)),[2]掉落汇总!$A$2:$A$871,M$1,[2]掉落汇总!$C$2:$C$871,$Q$2)/$Q$3)*宝箱投放计算!L90</f>
        <v>1.449375218965316</v>
      </c>
      <c r="N90">
        <f ca="1">(SUMIFS(OFFSET([2]掉落汇总!$C$2:$C$871,,MATCH($B90,[2]掉落汇总!$D$1:$M$1)),[2]掉落汇总!$A$2:$A$871,N$1,[2]掉落汇总!$C$2:$C$871,$Q$1)+SUMIFS(OFFSET([2]掉落汇总!$C$2:$C$871,,MATCH($B90,[2]掉落汇总!$D$1:$M$1)),[2]掉落汇总!$A$2:$A$871,N$1,[2]掉落汇总!$C$2:$C$871,$Q$2)/$Q$3)*宝箱投放计算!M90</f>
        <v>0.34251290877796897</v>
      </c>
      <c r="O90">
        <f ca="1">(SUMIFS(OFFSET([2]掉落汇总!$C$2:$C$871,,MATCH($B90,[2]掉落汇总!$D$1:$M$1)),[2]掉落汇总!$A$2:$A$871,O$1,[2]掉落汇总!$C$2:$C$871,$Q$1)+SUMIFS(OFFSET([2]掉落汇总!$C$2:$C$871,,MATCH($B90,[2]掉落汇总!$D$1:$M$1)),[2]掉落汇总!$A$2:$A$871,O$1,[2]掉落汇总!$C$2:$C$871,$Q$2)/$Q$3)*宝箱投放计算!N90</f>
        <v>0.72990261049962535</v>
      </c>
    </row>
    <row r="91" spans="1:15" x14ac:dyDescent="0.2">
      <c r="A91">
        <f>玩家成长时间线!A91</f>
        <v>90</v>
      </c>
      <c r="B91">
        <f>玩家成长时间线!B91</f>
        <v>10</v>
      </c>
      <c r="C91">
        <f ca="1">SUM($D$2:D91)</f>
        <v>957.14775249726415</v>
      </c>
      <c r="D91">
        <f t="shared" ca="1" si="1"/>
        <v>19.423573187830012</v>
      </c>
      <c r="E91">
        <f ca="1">(SUMIFS(OFFSET([2]掉落汇总!$C$2:$C$871,,MATCH($B91,[2]掉落汇总!$D$1:$M$1)),[2]掉落汇总!$A$2:$A$871,E$1,[2]掉落汇总!$C$2:$C$871,$Q$1)+SUMIFS(OFFSET([2]掉落汇总!$C$2:$C$871,,MATCH($B91,[2]掉落汇总!$D$1:$M$1)),[2]掉落汇总!$A$2:$A$871,E$1,[2]掉落汇总!$C$2:$C$871,$Q$2)/$Q$3)*宝箱投放计算!D91</f>
        <v>3.8763598106259862</v>
      </c>
      <c r="F91">
        <f ca="1">(SUMIFS(OFFSET([2]掉落汇总!$C$2:$C$871,,MATCH($B91,[2]掉落汇总!$D$1:$M$1)),[2]掉落汇总!$A$2:$A$871,F$1,[2]掉落汇总!$C$2:$C$871,$Q$1)+SUMIFS(OFFSET([2]掉落汇总!$C$2:$C$871,,MATCH($B91,[2]掉落汇总!$D$1:$M$1)),[2]掉落汇总!$A$2:$A$871,F$1,[2]掉落汇总!$C$2:$C$871,$Q$2)/$Q$3)*宝箱投放计算!E91</f>
        <v>5.3945783132530112</v>
      </c>
      <c r="G91">
        <f ca="1">(SUMIFS(OFFSET([2]掉落汇总!$C$2:$C$871,,MATCH($B91,[2]掉落汇总!$D$1:$M$1)),[2]掉落汇总!$A$2:$A$871,G$1,[2]掉落汇总!$C$2:$C$871,$Q$1)+SUMIFS(OFFSET([2]掉落汇总!$C$2:$C$871,,MATCH($B91,[2]掉落汇总!$D$1:$M$1)),[2]掉落汇总!$A$2:$A$871,G$1,[2]掉落汇总!$C$2:$C$871,$Q$2)/$Q$3)*宝箱投放计算!F91</f>
        <v>0</v>
      </c>
      <c r="H91">
        <f ca="1">(SUMIFS(OFFSET([2]掉落汇总!$C$2:$C$871,,MATCH($B91,[2]掉落汇总!$D$1:$M$1)),[2]掉落汇总!$A$2:$A$871,H$1,[2]掉落汇总!$C$2:$C$871,$Q$1)+SUMIFS(OFFSET([2]掉落汇总!$C$2:$C$871,,MATCH($B91,[2]掉落汇总!$D$1:$M$1)),[2]掉落汇总!$A$2:$A$871,H$1,[2]掉落汇总!$C$2:$C$871,$Q$2)/$Q$3)*宝箱投放计算!G91</f>
        <v>0</v>
      </c>
      <c r="I91">
        <f ca="1">(SUMIFS(OFFSET([2]掉落汇总!$C$2:$C$871,,MATCH($B91,[2]掉落汇总!$D$1:$M$1)),[2]掉落汇总!$A$2:$A$871,I$1,[2]掉落汇总!$C$2:$C$871,$Q$1)+SUMIFS(OFFSET([2]掉落汇总!$C$2:$C$871,,MATCH($B91,[2]掉落汇总!$D$1:$M$1)),[2]掉落汇总!$A$2:$A$871,I$1,[2]掉落汇总!$C$2:$C$871,$Q$2)/$Q$3)*宝箱投放计算!H91</f>
        <v>0</v>
      </c>
      <c r="J91">
        <f ca="1">(SUMIFS(OFFSET([2]掉落汇总!$C$2:$C$871,,MATCH($B91,[2]掉落汇总!$D$1:$M$1)),[2]掉落汇总!$A$2:$A$871,J$1,[2]掉落汇总!$C$2:$C$871,$Q$1)+SUMIFS(OFFSET([2]掉落汇总!$C$2:$C$871,,MATCH($B91,[2]掉落汇总!$D$1:$M$1)),[2]掉落汇总!$A$2:$A$871,J$1,[2]掉落汇总!$C$2:$C$871,$Q$2)/$Q$3)*宝箱投放计算!I91</f>
        <v>6.1823365989179697</v>
      </c>
      <c r="K91">
        <f ca="1">(SUMIFS(OFFSET([2]掉落汇总!$C$2:$C$871,,MATCH($B91,[2]掉落汇总!$D$1:$M$1)),[2]掉落汇总!$A$2:$A$871,K$1,[2]掉落汇总!$C$2:$C$871,$Q$1)+SUMIFS(OFFSET([2]掉落汇总!$C$2:$C$871,,MATCH($B91,[2]掉落汇总!$D$1:$M$1)),[2]掉落汇总!$A$2:$A$871,K$1,[2]掉落汇总!$C$2:$C$871,$Q$2)/$Q$3)*宝箱投放计算!J91</f>
        <v>0</v>
      </c>
      <c r="L91">
        <f ca="1">(SUMIFS(OFFSET([2]掉落汇总!$C$2:$C$871,,MATCH($B91,[2]掉落汇总!$D$1:$M$1)),[2]掉落汇总!$A$2:$A$871,L$1,[2]掉落汇总!$C$2:$C$871,$Q$1)+SUMIFS(OFFSET([2]掉落汇总!$C$2:$C$871,,MATCH($B91,[2]掉落汇总!$D$1:$M$1)),[2]掉落汇总!$A$2:$A$871,L$1,[2]掉落汇总!$C$2:$C$871,$Q$2)/$Q$3)*宝箱投放计算!K91</f>
        <v>1.4485077267901381</v>
      </c>
      <c r="M91">
        <f ca="1">(SUMIFS(OFFSET([2]掉落汇总!$C$2:$C$871,,MATCH($B91,[2]掉落汇总!$D$1:$M$1)),[2]掉落汇总!$A$2:$A$871,M$1,[2]掉落汇总!$C$2:$C$871,$Q$1)+SUMIFS(OFFSET([2]掉落汇总!$C$2:$C$871,,MATCH($B91,[2]掉落汇总!$D$1:$M$1)),[2]掉落汇总!$A$2:$A$871,M$1,[2]掉落汇总!$C$2:$C$871,$Q$2)/$Q$3)*宝箱投放计算!L91</f>
        <v>1.449375218965316</v>
      </c>
      <c r="N91">
        <f ca="1">(SUMIFS(OFFSET([2]掉落汇总!$C$2:$C$871,,MATCH($B91,[2]掉落汇总!$D$1:$M$1)),[2]掉落汇总!$A$2:$A$871,N$1,[2]掉落汇总!$C$2:$C$871,$Q$1)+SUMIFS(OFFSET([2]掉落汇总!$C$2:$C$871,,MATCH($B91,[2]掉落汇总!$D$1:$M$1)),[2]掉落汇总!$A$2:$A$871,N$1,[2]掉落汇总!$C$2:$C$871,$Q$2)/$Q$3)*宝箱投放计算!M91</f>
        <v>0.34251290877796897</v>
      </c>
      <c r="O91">
        <f ca="1">(SUMIFS(OFFSET([2]掉落汇总!$C$2:$C$871,,MATCH($B91,[2]掉落汇总!$D$1:$M$1)),[2]掉落汇总!$A$2:$A$871,O$1,[2]掉落汇总!$C$2:$C$871,$Q$1)+SUMIFS(OFFSET([2]掉落汇总!$C$2:$C$871,,MATCH($B91,[2]掉落汇总!$D$1:$M$1)),[2]掉落汇总!$A$2:$A$871,O$1,[2]掉落汇总!$C$2:$C$871,$Q$2)/$Q$3)*宝箱投放计算!N91</f>
        <v>0.72990261049962535</v>
      </c>
    </row>
    <row r="92" spans="1:15" x14ac:dyDescent="0.2">
      <c r="A92">
        <f>玩家成长时间线!A92</f>
        <v>91</v>
      </c>
      <c r="B92">
        <f>玩家成长时间线!B92</f>
        <v>10</v>
      </c>
      <c r="C92">
        <f ca="1">SUM($D$2:D92)</f>
        <v>970.40582233183636</v>
      </c>
      <c r="D92">
        <f t="shared" ca="1" si="1"/>
        <v>13.258069834572225</v>
      </c>
      <c r="E92">
        <f ca="1">(SUMIFS(OFFSET([2]掉落汇总!$C$2:$C$871,,MATCH($B92,[2]掉落汇总!$D$1:$M$1)),[2]掉落汇总!$A$2:$A$871,E$1,[2]掉落汇总!$C$2:$C$871,$Q$1)+SUMIFS(OFFSET([2]掉落汇总!$C$2:$C$871,,MATCH($B92,[2]掉落汇总!$D$1:$M$1)),[2]掉落汇总!$A$2:$A$871,E$1,[2]掉落汇总!$C$2:$C$871,$Q$2)/$Q$3)*宝箱投放计算!D92</f>
        <v>3.8931930562861652</v>
      </c>
      <c r="F92">
        <f ca="1">(SUMIFS(OFFSET([2]掉落汇总!$C$2:$C$871,,MATCH($B92,[2]掉落汇总!$D$1:$M$1)),[2]掉落汇总!$A$2:$A$871,F$1,[2]掉落汇总!$C$2:$C$871,$Q$1)+SUMIFS(OFFSET([2]掉落汇总!$C$2:$C$871,,MATCH($B92,[2]掉落汇总!$D$1:$M$1)),[2]掉落汇总!$A$2:$A$871,F$1,[2]掉落汇总!$C$2:$C$871,$Q$2)/$Q$3)*宝箱投放计算!E92</f>
        <v>5.3945783132530112</v>
      </c>
      <c r="G92">
        <f ca="1">(SUMIFS(OFFSET([2]掉落汇总!$C$2:$C$871,,MATCH($B92,[2]掉落汇总!$D$1:$M$1)),[2]掉落汇总!$A$2:$A$871,G$1,[2]掉落汇总!$C$2:$C$871,$Q$1)+SUMIFS(OFFSET([2]掉落汇总!$C$2:$C$871,,MATCH($B92,[2]掉落汇总!$D$1:$M$1)),[2]掉落汇总!$A$2:$A$871,G$1,[2]掉落汇总!$C$2:$C$871,$Q$2)/$Q$3)*宝箱投放计算!F92</f>
        <v>0</v>
      </c>
      <c r="H92">
        <f ca="1">(SUMIFS(OFFSET([2]掉落汇总!$C$2:$C$871,,MATCH($B92,[2]掉落汇总!$D$1:$M$1)),[2]掉落汇总!$A$2:$A$871,H$1,[2]掉落汇总!$C$2:$C$871,$Q$1)+SUMIFS(OFFSET([2]掉落汇总!$C$2:$C$871,,MATCH($B92,[2]掉落汇总!$D$1:$M$1)),[2]掉落汇总!$A$2:$A$871,H$1,[2]掉落汇总!$C$2:$C$871,$Q$2)/$Q$3)*宝箱投放计算!G92</f>
        <v>0</v>
      </c>
      <c r="I92">
        <f ca="1">(SUMIFS(OFFSET([2]掉落汇总!$C$2:$C$871,,MATCH($B92,[2]掉落汇总!$D$1:$M$1)),[2]掉落汇总!$A$2:$A$871,I$1,[2]掉落汇总!$C$2:$C$871,$Q$1)+SUMIFS(OFFSET([2]掉落汇总!$C$2:$C$871,,MATCH($B92,[2]掉落汇总!$D$1:$M$1)),[2]掉落汇总!$A$2:$A$871,I$1,[2]掉落汇总!$C$2:$C$871,$Q$2)/$Q$3)*宝箱投放计算!H92</f>
        <v>0</v>
      </c>
      <c r="J92">
        <f ca="1">(SUMIFS(OFFSET([2]掉落汇总!$C$2:$C$871,,MATCH($B92,[2]掉落汇总!$D$1:$M$1)),[2]掉落汇总!$A$2:$A$871,J$1,[2]掉落汇总!$C$2:$C$871,$Q$1)+SUMIFS(OFFSET([2]掉落汇总!$C$2:$C$871,,MATCH($B92,[2]掉落汇总!$D$1:$M$1)),[2]掉落汇总!$A$2:$A$871,J$1,[2]掉落汇总!$C$2:$C$871,$Q$2)/$Q$3)*宝箱投放计算!I92</f>
        <v>0</v>
      </c>
      <c r="K92">
        <f ca="1">(SUMIFS(OFFSET([2]掉落汇总!$C$2:$C$871,,MATCH($B92,[2]掉落汇总!$D$1:$M$1)),[2]掉落汇总!$A$2:$A$871,K$1,[2]掉落汇总!$C$2:$C$871,$Q$1)+SUMIFS(OFFSET([2]掉落汇总!$C$2:$C$871,,MATCH($B92,[2]掉落汇总!$D$1:$M$1)),[2]掉落汇总!$A$2:$A$871,K$1,[2]掉落汇总!$C$2:$C$871,$Q$2)/$Q$3)*宝箱投放计算!J92</f>
        <v>0</v>
      </c>
      <c r="L92">
        <f ca="1">(SUMIFS(OFFSET([2]掉落汇总!$C$2:$C$871,,MATCH($B92,[2]掉落汇总!$D$1:$M$1)),[2]掉落汇总!$A$2:$A$871,L$1,[2]掉落汇总!$C$2:$C$871,$Q$1)+SUMIFS(OFFSET([2]掉落汇总!$C$2:$C$871,,MATCH($B92,[2]掉落汇总!$D$1:$M$1)),[2]掉落汇总!$A$2:$A$871,L$1,[2]掉落汇总!$C$2:$C$871,$Q$2)/$Q$3)*宝箱投放计算!K92</f>
        <v>1.4485077267901381</v>
      </c>
      <c r="M92">
        <f ca="1">(SUMIFS(OFFSET([2]掉落汇总!$C$2:$C$871,,MATCH($B92,[2]掉落汇总!$D$1:$M$1)),[2]掉落汇总!$A$2:$A$871,M$1,[2]掉落汇总!$C$2:$C$871,$Q$1)+SUMIFS(OFFSET([2]掉落汇总!$C$2:$C$871,,MATCH($B92,[2]掉落汇总!$D$1:$M$1)),[2]掉落汇总!$A$2:$A$871,M$1,[2]掉落汇总!$C$2:$C$871,$Q$2)/$Q$3)*宝箱投放计算!L92</f>
        <v>1.449375218965316</v>
      </c>
      <c r="N92">
        <f ca="1">(SUMIFS(OFFSET([2]掉落汇总!$C$2:$C$871,,MATCH($B92,[2]掉落汇总!$D$1:$M$1)),[2]掉落汇总!$A$2:$A$871,N$1,[2]掉落汇总!$C$2:$C$871,$Q$1)+SUMIFS(OFFSET([2]掉落汇总!$C$2:$C$871,,MATCH($B92,[2]掉落汇总!$D$1:$M$1)),[2]掉落汇总!$A$2:$A$871,N$1,[2]掉落汇总!$C$2:$C$871,$Q$2)/$Q$3)*宝箱投放计算!M92</f>
        <v>0.34251290877796897</v>
      </c>
      <c r="O92">
        <f ca="1">(SUMIFS(OFFSET([2]掉落汇总!$C$2:$C$871,,MATCH($B92,[2]掉落汇总!$D$1:$M$1)),[2]掉落汇总!$A$2:$A$871,O$1,[2]掉落汇总!$C$2:$C$871,$Q$1)+SUMIFS(OFFSET([2]掉落汇总!$C$2:$C$871,,MATCH($B92,[2]掉落汇总!$D$1:$M$1)),[2]掉落汇总!$A$2:$A$871,O$1,[2]掉落汇总!$C$2:$C$871,$Q$2)/$Q$3)*宝箱投放计算!N92</f>
        <v>0.72990261049962535</v>
      </c>
    </row>
    <row r="93" spans="1:15" x14ac:dyDescent="0.2">
      <c r="A93">
        <f>玩家成长时间线!A93</f>
        <v>92</v>
      </c>
      <c r="B93">
        <f>玩家成长时间线!B93</f>
        <v>10</v>
      </c>
      <c r="C93">
        <f ca="1">SUM($D$2:D93)</f>
        <v>983.6807254120688</v>
      </c>
      <c r="D93">
        <f t="shared" ca="1" si="1"/>
        <v>13.274903080232406</v>
      </c>
      <c r="E93">
        <f ca="1">(SUMIFS(OFFSET([2]掉落汇总!$C$2:$C$871,,MATCH($B93,[2]掉落汇总!$D$1:$M$1)),[2]掉落汇总!$A$2:$A$871,E$1,[2]掉落汇总!$C$2:$C$871,$Q$1)+SUMIFS(OFFSET([2]掉落汇总!$C$2:$C$871,,MATCH($B93,[2]掉落汇总!$D$1:$M$1)),[2]掉落汇总!$A$2:$A$871,E$1,[2]掉落汇总!$C$2:$C$871,$Q$2)/$Q$3)*宝箱投放计算!D93</f>
        <v>3.9100263019463437</v>
      </c>
      <c r="F93">
        <f ca="1">(SUMIFS(OFFSET([2]掉落汇总!$C$2:$C$871,,MATCH($B93,[2]掉落汇总!$D$1:$M$1)),[2]掉落汇总!$A$2:$A$871,F$1,[2]掉落汇总!$C$2:$C$871,$Q$1)+SUMIFS(OFFSET([2]掉落汇总!$C$2:$C$871,,MATCH($B93,[2]掉落汇总!$D$1:$M$1)),[2]掉落汇总!$A$2:$A$871,F$1,[2]掉落汇总!$C$2:$C$871,$Q$2)/$Q$3)*宝箱投放计算!E93</f>
        <v>5.3945783132530112</v>
      </c>
      <c r="G93">
        <f ca="1">(SUMIFS(OFFSET([2]掉落汇总!$C$2:$C$871,,MATCH($B93,[2]掉落汇总!$D$1:$M$1)),[2]掉落汇总!$A$2:$A$871,G$1,[2]掉落汇总!$C$2:$C$871,$Q$1)+SUMIFS(OFFSET([2]掉落汇总!$C$2:$C$871,,MATCH($B93,[2]掉落汇总!$D$1:$M$1)),[2]掉落汇总!$A$2:$A$871,G$1,[2]掉落汇总!$C$2:$C$871,$Q$2)/$Q$3)*宝箱投放计算!F93</f>
        <v>0</v>
      </c>
      <c r="H93">
        <f ca="1">(SUMIFS(OFFSET([2]掉落汇总!$C$2:$C$871,,MATCH($B93,[2]掉落汇总!$D$1:$M$1)),[2]掉落汇总!$A$2:$A$871,H$1,[2]掉落汇总!$C$2:$C$871,$Q$1)+SUMIFS(OFFSET([2]掉落汇总!$C$2:$C$871,,MATCH($B93,[2]掉落汇总!$D$1:$M$1)),[2]掉落汇总!$A$2:$A$871,H$1,[2]掉落汇总!$C$2:$C$871,$Q$2)/$Q$3)*宝箱投放计算!G93</f>
        <v>0</v>
      </c>
      <c r="I93">
        <f ca="1">(SUMIFS(OFFSET([2]掉落汇总!$C$2:$C$871,,MATCH($B93,[2]掉落汇总!$D$1:$M$1)),[2]掉落汇总!$A$2:$A$871,I$1,[2]掉落汇总!$C$2:$C$871,$Q$1)+SUMIFS(OFFSET([2]掉落汇总!$C$2:$C$871,,MATCH($B93,[2]掉落汇总!$D$1:$M$1)),[2]掉落汇总!$A$2:$A$871,I$1,[2]掉落汇总!$C$2:$C$871,$Q$2)/$Q$3)*宝箱投放计算!H93</f>
        <v>0</v>
      </c>
      <c r="J93">
        <f ca="1">(SUMIFS(OFFSET([2]掉落汇总!$C$2:$C$871,,MATCH($B93,[2]掉落汇总!$D$1:$M$1)),[2]掉落汇总!$A$2:$A$871,J$1,[2]掉落汇总!$C$2:$C$871,$Q$1)+SUMIFS(OFFSET([2]掉落汇总!$C$2:$C$871,,MATCH($B93,[2]掉落汇总!$D$1:$M$1)),[2]掉落汇总!$A$2:$A$871,J$1,[2]掉落汇总!$C$2:$C$871,$Q$2)/$Q$3)*宝箱投放计算!I93</f>
        <v>0</v>
      </c>
      <c r="K93">
        <f ca="1">(SUMIFS(OFFSET([2]掉落汇总!$C$2:$C$871,,MATCH($B93,[2]掉落汇总!$D$1:$M$1)),[2]掉落汇总!$A$2:$A$871,K$1,[2]掉落汇总!$C$2:$C$871,$Q$1)+SUMIFS(OFFSET([2]掉落汇总!$C$2:$C$871,,MATCH($B93,[2]掉落汇总!$D$1:$M$1)),[2]掉落汇总!$A$2:$A$871,K$1,[2]掉落汇总!$C$2:$C$871,$Q$2)/$Q$3)*宝箱投放计算!J93</f>
        <v>0</v>
      </c>
      <c r="L93">
        <f ca="1">(SUMIFS(OFFSET([2]掉落汇总!$C$2:$C$871,,MATCH($B93,[2]掉落汇总!$D$1:$M$1)),[2]掉落汇总!$A$2:$A$871,L$1,[2]掉落汇总!$C$2:$C$871,$Q$1)+SUMIFS(OFFSET([2]掉落汇总!$C$2:$C$871,,MATCH($B93,[2]掉落汇总!$D$1:$M$1)),[2]掉落汇总!$A$2:$A$871,L$1,[2]掉落汇总!$C$2:$C$871,$Q$2)/$Q$3)*宝箱投放计算!K93</f>
        <v>1.4485077267901381</v>
      </c>
      <c r="M93">
        <f ca="1">(SUMIFS(OFFSET([2]掉落汇总!$C$2:$C$871,,MATCH($B93,[2]掉落汇总!$D$1:$M$1)),[2]掉落汇总!$A$2:$A$871,M$1,[2]掉落汇总!$C$2:$C$871,$Q$1)+SUMIFS(OFFSET([2]掉落汇总!$C$2:$C$871,,MATCH($B93,[2]掉落汇总!$D$1:$M$1)),[2]掉落汇总!$A$2:$A$871,M$1,[2]掉落汇总!$C$2:$C$871,$Q$2)/$Q$3)*宝箱投放计算!L93</f>
        <v>1.449375218965316</v>
      </c>
      <c r="N93">
        <f ca="1">(SUMIFS(OFFSET([2]掉落汇总!$C$2:$C$871,,MATCH($B93,[2]掉落汇总!$D$1:$M$1)),[2]掉落汇总!$A$2:$A$871,N$1,[2]掉落汇总!$C$2:$C$871,$Q$1)+SUMIFS(OFFSET([2]掉落汇总!$C$2:$C$871,,MATCH($B93,[2]掉落汇总!$D$1:$M$1)),[2]掉落汇总!$A$2:$A$871,N$1,[2]掉落汇总!$C$2:$C$871,$Q$2)/$Q$3)*宝箱投放计算!M93</f>
        <v>0.34251290877796897</v>
      </c>
      <c r="O93">
        <f ca="1">(SUMIFS(OFFSET([2]掉落汇总!$C$2:$C$871,,MATCH($B93,[2]掉落汇总!$D$1:$M$1)),[2]掉落汇总!$A$2:$A$871,O$1,[2]掉落汇总!$C$2:$C$871,$Q$1)+SUMIFS(OFFSET([2]掉落汇总!$C$2:$C$871,,MATCH($B93,[2]掉落汇总!$D$1:$M$1)),[2]掉落汇总!$A$2:$A$871,O$1,[2]掉落汇总!$C$2:$C$871,$Q$2)/$Q$3)*宝箱投放计算!N93</f>
        <v>0.72990261049962535</v>
      </c>
    </row>
    <row r="94" spans="1:15" x14ac:dyDescent="0.2">
      <c r="A94">
        <f>玩家成长时间线!A94</f>
        <v>93</v>
      </c>
      <c r="B94">
        <f>玩家成长时间线!B94</f>
        <v>10</v>
      </c>
      <c r="C94">
        <f ca="1">SUM($D$2:D94)</f>
        <v>997.309126651165</v>
      </c>
      <c r="D94">
        <f t="shared" ca="1" si="1"/>
        <v>13.62840123909616</v>
      </c>
      <c r="E94">
        <f ca="1">(SUMIFS(OFFSET([2]掉落汇总!$C$2:$C$871,,MATCH($B94,[2]掉落汇总!$D$1:$M$1)),[2]掉落汇总!$A$2:$A$871,E$1,[2]掉落汇总!$C$2:$C$871,$Q$1)+SUMIFS(OFFSET([2]掉落汇总!$C$2:$C$871,,MATCH($B94,[2]掉落汇总!$D$1:$M$1)),[2]掉落汇总!$A$2:$A$871,E$1,[2]掉落汇总!$C$2:$C$871,$Q$2)/$Q$3)*宝箱投放计算!D94</f>
        <v>4.2635244608100997</v>
      </c>
      <c r="F94">
        <f ca="1">(SUMIFS(OFFSET([2]掉落汇总!$C$2:$C$871,,MATCH($B94,[2]掉落汇总!$D$1:$M$1)),[2]掉落汇总!$A$2:$A$871,F$1,[2]掉落汇总!$C$2:$C$871,$Q$1)+SUMIFS(OFFSET([2]掉落汇总!$C$2:$C$871,,MATCH($B94,[2]掉落汇总!$D$1:$M$1)),[2]掉落汇总!$A$2:$A$871,F$1,[2]掉落汇总!$C$2:$C$871,$Q$2)/$Q$3)*宝箱投放计算!E94</f>
        <v>5.3945783132530112</v>
      </c>
      <c r="G94">
        <f ca="1">(SUMIFS(OFFSET([2]掉落汇总!$C$2:$C$871,,MATCH($B94,[2]掉落汇总!$D$1:$M$1)),[2]掉落汇总!$A$2:$A$871,G$1,[2]掉落汇总!$C$2:$C$871,$Q$1)+SUMIFS(OFFSET([2]掉落汇总!$C$2:$C$871,,MATCH($B94,[2]掉落汇总!$D$1:$M$1)),[2]掉落汇总!$A$2:$A$871,G$1,[2]掉落汇总!$C$2:$C$871,$Q$2)/$Q$3)*宝箱投放计算!F94</f>
        <v>0</v>
      </c>
      <c r="H94">
        <f ca="1">(SUMIFS(OFFSET([2]掉落汇总!$C$2:$C$871,,MATCH($B94,[2]掉落汇总!$D$1:$M$1)),[2]掉落汇总!$A$2:$A$871,H$1,[2]掉落汇总!$C$2:$C$871,$Q$1)+SUMIFS(OFFSET([2]掉落汇总!$C$2:$C$871,,MATCH($B94,[2]掉落汇总!$D$1:$M$1)),[2]掉落汇总!$A$2:$A$871,H$1,[2]掉落汇总!$C$2:$C$871,$Q$2)/$Q$3)*宝箱投放计算!G94</f>
        <v>0</v>
      </c>
      <c r="I94">
        <f ca="1">(SUMIFS(OFFSET([2]掉落汇总!$C$2:$C$871,,MATCH($B94,[2]掉落汇总!$D$1:$M$1)),[2]掉落汇总!$A$2:$A$871,I$1,[2]掉落汇总!$C$2:$C$871,$Q$1)+SUMIFS(OFFSET([2]掉落汇总!$C$2:$C$871,,MATCH($B94,[2]掉落汇总!$D$1:$M$1)),[2]掉落汇总!$A$2:$A$871,I$1,[2]掉落汇总!$C$2:$C$871,$Q$2)/$Q$3)*宝箱投放计算!H94</f>
        <v>0</v>
      </c>
      <c r="J94">
        <f ca="1">(SUMIFS(OFFSET([2]掉落汇总!$C$2:$C$871,,MATCH($B94,[2]掉落汇总!$D$1:$M$1)),[2]掉落汇总!$A$2:$A$871,J$1,[2]掉落汇总!$C$2:$C$871,$Q$1)+SUMIFS(OFFSET([2]掉落汇总!$C$2:$C$871,,MATCH($B94,[2]掉落汇总!$D$1:$M$1)),[2]掉落汇总!$A$2:$A$871,J$1,[2]掉落汇总!$C$2:$C$871,$Q$2)/$Q$3)*宝箱投放计算!I94</f>
        <v>0</v>
      </c>
      <c r="K94">
        <f ca="1">(SUMIFS(OFFSET([2]掉落汇总!$C$2:$C$871,,MATCH($B94,[2]掉落汇总!$D$1:$M$1)),[2]掉落汇总!$A$2:$A$871,K$1,[2]掉落汇总!$C$2:$C$871,$Q$1)+SUMIFS(OFFSET([2]掉落汇总!$C$2:$C$871,,MATCH($B94,[2]掉落汇总!$D$1:$M$1)),[2]掉落汇总!$A$2:$A$871,K$1,[2]掉落汇总!$C$2:$C$871,$Q$2)/$Q$3)*宝箱投放计算!J94</f>
        <v>0</v>
      </c>
      <c r="L94">
        <f ca="1">(SUMIFS(OFFSET([2]掉落汇总!$C$2:$C$871,,MATCH($B94,[2]掉落汇总!$D$1:$M$1)),[2]掉落汇总!$A$2:$A$871,L$1,[2]掉落汇总!$C$2:$C$871,$Q$1)+SUMIFS(OFFSET([2]掉落汇总!$C$2:$C$871,,MATCH($B94,[2]掉落汇总!$D$1:$M$1)),[2]掉落汇总!$A$2:$A$871,L$1,[2]掉落汇总!$C$2:$C$871,$Q$2)/$Q$3)*宝箱投放计算!K94</f>
        <v>1.4485077267901381</v>
      </c>
      <c r="M94">
        <f ca="1">(SUMIFS(OFFSET([2]掉落汇总!$C$2:$C$871,,MATCH($B94,[2]掉落汇总!$D$1:$M$1)),[2]掉落汇总!$A$2:$A$871,M$1,[2]掉落汇总!$C$2:$C$871,$Q$1)+SUMIFS(OFFSET([2]掉落汇总!$C$2:$C$871,,MATCH($B94,[2]掉落汇总!$D$1:$M$1)),[2]掉落汇总!$A$2:$A$871,M$1,[2]掉落汇总!$C$2:$C$871,$Q$2)/$Q$3)*宝箱投放计算!L94</f>
        <v>1.449375218965316</v>
      </c>
      <c r="N94">
        <f ca="1">(SUMIFS(OFFSET([2]掉落汇总!$C$2:$C$871,,MATCH($B94,[2]掉落汇总!$D$1:$M$1)),[2]掉落汇总!$A$2:$A$871,N$1,[2]掉落汇总!$C$2:$C$871,$Q$1)+SUMIFS(OFFSET([2]掉落汇总!$C$2:$C$871,,MATCH($B94,[2]掉落汇总!$D$1:$M$1)),[2]掉落汇总!$A$2:$A$871,N$1,[2]掉落汇总!$C$2:$C$871,$Q$2)/$Q$3)*宝箱投放计算!M94</f>
        <v>0.34251290877796897</v>
      </c>
      <c r="O94">
        <f ca="1">(SUMIFS(OFFSET([2]掉落汇总!$C$2:$C$871,,MATCH($B94,[2]掉落汇总!$D$1:$M$1)),[2]掉落汇总!$A$2:$A$871,O$1,[2]掉落汇总!$C$2:$C$871,$Q$1)+SUMIFS(OFFSET([2]掉落汇总!$C$2:$C$871,,MATCH($B94,[2]掉落汇总!$D$1:$M$1)),[2]掉落汇总!$A$2:$A$871,O$1,[2]掉落汇总!$C$2:$C$871,$Q$2)/$Q$3)*宝箱投放计算!N94</f>
        <v>0.72990261049962535</v>
      </c>
    </row>
    <row r="95" spans="1:15" x14ac:dyDescent="0.2">
      <c r="A95">
        <f>玩家成长时间线!A95</f>
        <v>94</v>
      </c>
      <c r="B95">
        <f>玩家成长时间线!B95</f>
        <v>10</v>
      </c>
      <c r="C95">
        <f ca="1">SUM($D$2:D95)</f>
        <v>1010.6176962227178</v>
      </c>
      <c r="D95">
        <f t="shared" ca="1" si="1"/>
        <v>13.308569571552763</v>
      </c>
      <c r="E95">
        <f ca="1">(SUMIFS(OFFSET([2]掉落汇总!$C$2:$C$871,,MATCH($B95,[2]掉落汇总!$D$1:$M$1)),[2]掉落汇总!$A$2:$A$871,E$1,[2]掉落汇总!$C$2:$C$871,$Q$1)+SUMIFS(OFFSET([2]掉落汇总!$C$2:$C$871,,MATCH($B95,[2]掉落汇总!$D$1:$M$1)),[2]掉落汇总!$A$2:$A$871,E$1,[2]掉落汇总!$C$2:$C$871,$Q$2)/$Q$3)*宝箱投放计算!D95</f>
        <v>3.9436927932667016</v>
      </c>
      <c r="F95">
        <f ca="1">(SUMIFS(OFFSET([2]掉落汇总!$C$2:$C$871,,MATCH($B95,[2]掉落汇总!$D$1:$M$1)),[2]掉落汇总!$A$2:$A$871,F$1,[2]掉落汇总!$C$2:$C$871,$Q$1)+SUMIFS(OFFSET([2]掉落汇总!$C$2:$C$871,,MATCH($B95,[2]掉落汇总!$D$1:$M$1)),[2]掉落汇总!$A$2:$A$871,F$1,[2]掉落汇总!$C$2:$C$871,$Q$2)/$Q$3)*宝箱投放计算!E95</f>
        <v>5.3945783132530112</v>
      </c>
      <c r="G95">
        <f ca="1">(SUMIFS(OFFSET([2]掉落汇总!$C$2:$C$871,,MATCH($B95,[2]掉落汇总!$D$1:$M$1)),[2]掉落汇总!$A$2:$A$871,G$1,[2]掉落汇总!$C$2:$C$871,$Q$1)+SUMIFS(OFFSET([2]掉落汇总!$C$2:$C$871,,MATCH($B95,[2]掉落汇总!$D$1:$M$1)),[2]掉落汇总!$A$2:$A$871,G$1,[2]掉落汇总!$C$2:$C$871,$Q$2)/$Q$3)*宝箱投放计算!F95</f>
        <v>0</v>
      </c>
      <c r="H95">
        <f ca="1">(SUMIFS(OFFSET([2]掉落汇总!$C$2:$C$871,,MATCH($B95,[2]掉落汇总!$D$1:$M$1)),[2]掉落汇总!$A$2:$A$871,H$1,[2]掉落汇总!$C$2:$C$871,$Q$1)+SUMIFS(OFFSET([2]掉落汇总!$C$2:$C$871,,MATCH($B95,[2]掉落汇总!$D$1:$M$1)),[2]掉落汇总!$A$2:$A$871,H$1,[2]掉落汇总!$C$2:$C$871,$Q$2)/$Q$3)*宝箱投放计算!G95</f>
        <v>0</v>
      </c>
      <c r="I95">
        <f ca="1">(SUMIFS(OFFSET([2]掉落汇总!$C$2:$C$871,,MATCH($B95,[2]掉落汇总!$D$1:$M$1)),[2]掉落汇总!$A$2:$A$871,I$1,[2]掉落汇总!$C$2:$C$871,$Q$1)+SUMIFS(OFFSET([2]掉落汇总!$C$2:$C$871,,MATCH($B95,[2]掉落汇总!$D$1:$M$1)),[2]掉落汇总!$A$2:$A$871,I$1,[2]掉落汇总!$C$2:$C$871,$Q$2)/$Q$3)*宝箱投放计算!H95</f>
        <v>0</v>
      </c>
      <c r="J95">
        <f ca="1">(SUMIFS(OFFSET([2]掉落汇总!$C$2:$C$871,,MATCH($B95,[2]掉落汇总!$D$1:$M$1)),[2]掉落汇总!$A$2:$A$871,J$1,[2]掉落汇总!$C$2:$C$871,$Q$1)+SUMIFS(OFFSET([2]掉落汇总!$C$2:$C$871,,MATCH($B95,[2]掉落汇总!$D$1:$M$1)),[2]掉落汇总!$A$2:$A$871,J$1,[2]掉落汇总!$C$2:$C$871,$Q$2)/$Q$3)*宝箱投放计算!I95</f>
        <v>0</v>
      </c>
      <c r="K95">
        <f ca="1">(SUMIFS(OFFSET([2]掉落汇总!$C$2:$C$871,,MATCH($B95,[2]掉落汇总!$D$1:$M$1)),[2]掉落汇总!$A$2:$A$871,K$1,[2]掉落汇总!$C$2:$C$871,$Q$1)+SUMIFS(OFFSET([2]掉落汇总!$C$2:$C$871,,MATCH($B95,[2]掉落汇总!$D$1:$M$1)),[2]掉落汇总!$A$2:$A$871,K$1,[2]掉落汇总!$C$2:$C$871,$Q$2)/$Q$3)*宝箱投放计算!J95</f>
        <v>0</v>
      </c>
      <c r="L95">
        <f ca="1">(SUMIFS(OFFSET([2]掉落汇总!$C$2:$C$871,,MATCH($B95,[2]掉落汇总!$D$1:$M$1)),[2]掉落汇总!$A$2:$A$871,L$1,[2]掉落汇总!$C$2:$C$871,$Q$1)+SUMIFS(OFFSET([2]掉落汇总!$C$2:$C$871,,MATCH($B95,[2]掉落汇总!$D$1:$M$1)),[2]掉落汇总!$A$2:$A$871,L$1,[2]掉落汇总!$C$2:$C$871,$Q$2)/$Q$3)*宝箱投放计算!K95</f>
        <v>1.4485077267901381</v>
      </c>
      <c r="M95">
        <f ca="1">(SUMIFS(OFFSET([2]掉落汇总!$C$2:$C$871,,MATCH($B95,[2]掉落汇总!$D$1:$M$1)),[2]掉落汇总!$A$2:$A$871,M$1,[2]掉落汇总!$C$2:$C$871,$Q$1)+SUMIFS(OFFSET([2]掉落汇总!$C$2:$C$871,,MATCH($B95,[2]掉落汇总!$D$1:$M$1)),[2]掉落汇总!$A$2:$A$871,M$1,[2]掉落汇总!$C$2:$C$871,$Q$2)/$Q$3)*宝箱投放计算!L95</f>
        <v>1.449375218965316</v>
      </c>
      <c r="N95">
        <f ca="1">(SUMIFS(OFFSET([2]掉落汇总!$C$2:$C$871,,MATCH($B95,[2]掉落汇总!$D$1:$M$1)),[2]掉落汇总!$A$2:$A$871,N$1,[2]掉落汇总!$C$2:$C$871,$Q$1)+SUMIFS(OFFSET([2]掉落汇总!$C$2:$C$871,,MATCH($B95,[2]掉落汇总!$D$1:$M$1)),[2]掉落汇总!$A$2:$A$871,N$1,[2]掉落汇总!$C$2:$C$871,$Q$2)/$Q$3)*宝箱投放计算!M95</f>
        <v>0.34251290877796897</v>
      </c>
      <c r="O95">
        <f ca="1">(SUMIFS(OFFSET([2]掉落汇总!$C$2:$C$871,,MATCH($B95,[2]掉落汇总!$D$1:$M$1)),[2]掉落汇总!$A$2:$A$871,O$1,[2]掉落汇总!$C$2:$C$871,$Q$1)+SUMIFS(OFFSET([2]掉落汇总!$C$2:$C$871,,MATCH($B95,[2]掉落汇总!$D$1:$M$1)),[2]掉落汇总!$A$2:$A$871,O$1,[2]掉落汇总!$C$2:$C$871,$Q$2)/$Q$3)*宝箱投放计算!N95</f>
        <v>0.72990261049962535</v>
      </c>
    </row>
    <row r="96" spans="1:15" x14ac:dyDescent="0.2">
      <c r="A96">
        <f>玩家成长时间线!A96</f>
        <v>95</v>
      </c>
      <c r="B96">
        <f>玩家成长时间线!B96</f>
        <v>10</v>
      </c>
      <c r="C96">
        <f ca="1">SUM($D$2:D96)</f>
        <v>1023.9430990399308</v>
      </c>
      <c r="D96">
        <f t="shared" ca="1" si="1"/>
        <v>13.325402817212943</v>
      </c>
      <c r="E96">
        <f ca="1">(SUMIFS(OFFSET([2]掉落汇总!$C$2:$C$871,,MATCH($B96,[2]掉落汇总!$D$1:$M$1)),[2]掉落汇总!$A$2:$A$871,E$1,[2]掉落汇总!$C$2:$C$871,$Q$1)+SUMIFS(OFFSET([2]掉落汇总!$C$2:$C$871,,MATCH($B96,[2]掉落汇总!$D$1:$M$1)),[2]掉落汇总!$A$2:$A$871,E$1,[2]掉落汇总!$C$2:$C$871,$Q$2)/$Q$3)*宝箱投放计算!D96</f>
        <v>3.960526038926881</v>
      </c>
      <c r="F96">
        <f ca="1">(SUMIFS(OFFSET([2]掉落汇总!$C$2:$C$871,,MATCH($B96,[2]掉落汇总!$D$1:$M$1)),[2]掉落汇总!$A$2:$A$871,F$1,[2]掉落汇总!$C$2:$C$871,$Q$1)+SUMIFS(OFFSET([2]掉落汇总!$C$2:$C$871,,MATCH($B96,[2]掉落汇总!$D$1:$M$1)),[2]掉落汇总!$A$2:$A$871,F$1,[2]掉落汇总!$C$2:$C$871,$Q$2)/$Q$3)*宝箱投放计算!E96</f>
        <v>5.3945783132530112</v>
      </c>
      <c r="G96">
        <f ca="1">(SUMIFS(OFFSET([2]掉落汇总!$C$2:$C$871,,MATCH($B96,[2]掉落汇总!$D$1:$M$1)),[2]掉落汇总!$A$2:$A$871,G$1,[2]掉落汇总!$C$2:$C$871,$Q$1)+SUMIFS(OFFSET([2]掉落汇总!$C$2:$C$871,,MATCH($B96,[2]掉落汇总!$D$1:$M$1)),[2]掉落汇总!$A$2:$A$871,G$1,[2]掉落汇总!$C$2:$C$871,$Q$2)/$Q$3)*宝箱投放计算!F96</f>
        <v>0</v>
      </c>
      <c r="H96">
        <f ca="1">(SUMIFS(OFFSET([2]掉落汇总!$C$2:$C$871,,MATCH($B96,[2]掉落汇总!$D$1:$M$1)),[2]掉落汇总!$A$2:$A$871,H$1,[2]掉落汇总!$C$2:$C$871,$Q$1)+SUMIFS(OFFSET([2]掉落汇总!$C$2:$C$871,,MATCH($B96,[2]掉落汇总!$D$1:$M$1)),[2]掉落汇总!$A$2:$A$871,H$1,[2]掉落汇总!$C$2:$C$871,$Q$2)/$Q$3)*宝箱投放计算!G96</f>
        <v>0</v>
      </c>
      <c r="I96">
        <f ca="1">(SUMIFS(OFFSET([2]掉落汇总!$C$2:$C$871,,MATCH($B96,[2]掉落汇总!$D$1:$M$1)),[2]掉落汇总!$A$2:$A$871,I$1,[2]掉落汇总!$C$2:$C$871,$Q$1)+SUMIFS(OFFSET([2]掉落汇总!$C$2:$C$871,,MATCH($B96,[2]掉落汇总!$D$1:$M$1)),[2]掉落汇总!$A$2:$A$871,I$1,[2]掉落汇总!$C$2:$C$871,$Q$2)/$Q$3)*宝箱投放计算!H96</f>
        <v>0</v>
      </c>
      <c r="J96">
        <f ca="1">(SUMIFS(OFFSET([2]掉落汇总!$C$2:$C$871,,MATCH($B96,[2]掉落汇总!$D$1:$M$1)),[2]掉落汇总!$A$2:$A$871,J$1,[2]掉落汇总!$C$2:$C$871,$Q$1)+SUMIFS(OFFSET([2]掉落汇总!$C$2:$C$871,,MATCH($B96,[2]掉落汇总!$D$1:$M$1)),[2]掉落汇总!$A$2:$A$871,J$1,[2]掉落汇总!$C$2:$C$871,$Q$2)/$Q$3)*宝箱投放计算!I96</f>
        <v>0</v>
      </c>
      <c r="K96">
        <f ca="1">(SUMIFS(OFFSET([2]掉落汇总!$C$2:$C$871,,MATCH($B96,[2]掉落汇总!$D$1:$M$1)),[2]掉落汇总!$A$2:$A$871,K$1,[2]掉落汇总!$C$2:$C$871,$Q$1)+SUMIFS(OFFSET([2]掉落汇总!$C$2:$C$871,,MATCH($B96,[2]掉落汇总!$D$1:$M$1)),[2]掉落汇总!$A$2:$A$871,K$1,[2]掉落汇总!$C$2:$C$871,$Q$2)/$Q$3)*宝箱投放计算!J96</f>
        <v>0</v>
      </c>
      <c r="L96">
        <f ca="1">(SUMIFS(OFFSET([2]掉落汇总!$C$2:$C$871,,MATCH($B96,[2]掉落汇总!$D$1:$M$1)),[2]掉落汇总!$A$2:$A$871,L$1,[2]掉落汇总!$C$2:$C$871,$Q$1)+SUMIFS(OFFSET([2]掉落汇总!$C$2:$C$871,,MATCH($B96,[2]掉落汇总!$D$1:$M$1)),[2]掉落汇总!$A$2:$A$871,L$1,[2]掉落汇总!$C$2:$C$871,$Q$2)/$Q$3)*宝箱投放计算!K96</f>
        <v>1.4485077267901381</v>
      </c>
      <c r="M96">
        <f ca="1">(SUMIFS(OFFSET([2]掉落汇总!$C$2:$C$871,,MATCH($B96,[2]掉落汇总!$D$1:$M$1)),[2]掉落汇总!$A$2:$A$871,M$1,[2]掉落汇总!$C$2:$C$871,$Q$1)+SUMIFS(OFFSET([2]掉落汇总!$C$2:$C$871,,MATCH($B96,[2]掉落汇总!$D$1:$M$1)),[2]掉落汇总!$A$2:$A$871,M$1,[2]掉落汇总!$C$2:$C$871,$Q$2)/$Q$3)*宝箱投放计算!L96</f>
        <v>1.449375218965316</v>
      </c>
      <c r="N96">
        <f ca="1">(SUMIFS(OFFSET([2]掉落汇总!$C$2:$C$871,,MATCH($B96,[2]掉落汇总!$D$1:$M$1)),[2]掉落汇总!$A$2:$A$871,N$1,[2]掉落汇总!$C$2:$C$871,$Q$1)+SUMIFS(OFFSET([2]掉落汇总!$C$2:$C$871,,MATCH($B96,[2]掉落汇总!$D$1:$M$1)),[2]掉落汇总!$A$2:$A$871,N$1,[2]掉落汇总!$C$2:$C$871,$Q$2)/$Q$3)*宝箱投放计算!M96</f>
        <v>0.34251290877796897</v>
      </c>
      <c r="O96">
        <f ca="1">(SUMIFS(OFFSET([2]掉落汇总!$C$2:$C$871,,MATCH($B96,[2]掉落汇总!$D$1:$M$1)),[2]掉落汇总!$A$2:$A$871,O$1,[2]掉落汇总!$C$2:$C$871,$Q$1)+SUMIFS(OFFSET([2]掉落汇总!$C$2:$C$871,,MATCH($B96,[2]掉落汇总!$D$1:$M$1)),[2]掉落汇总!$A$2:$A$871,O$1,[2]掉落汇总!$C$2:$C$871,$Q$2)/$Q$3)*宝箱投放计算!N96</f>
        <v>0.72990261049962535</v>
      </c>
    </row>
    <row r="97" spans="1:15" x14ac:dyDescent="0.2">
      <c r="A97">
        <f>玩家成长时间线!A97</f>
        <v>96</v>
      </c>
      <c r="B97">
        <f>玩家成长时间线!B97</f>
        <v>10</v>
      </c>
      <c r="C97">
        <f ca="1">SUM($D$2:D97)</f>
        <v>1037.6220000160074</v>
      </c>
      <c r="D97">
        <f t="shared" ca="1" si="1"/>
        <v>13.678900976076697</v>
      </c>
      <c r="E97">
        <f ca="1">(SUMIFS(OFFSET([2]掉落汇总!$C$2:$C$871,,MATCH($B97,[2]掉落汇总!$D$1:$M$1)),[2]掉落汇总!$A$2:$A$871,E$1,[2]掉落汇总!$C$2:$C$871,$Q$1)+SUMIFS(OFFSET([2]掉落汇总!$C$2:$C$871,,MATCH($B97,[2]掉落汇总!$D$1:$M$1)),[2]掉落汇总!$A$2:$A$871,E$1,[2]掉落汇总!$C$2:$C$871,$Q$2)/$Q$3)*宝箱投放计算!D97</f>
        <v>4.3140241977906362</v>
      </c>
      <c r="F97">
        <f ca="1">(SUMIFS(OFFSET([2]掉落汇总!$C$2:$C$871,,MATCH($B97,[2]掉落汇总!$D$1:$M$1)),[2]掉落汇总!$A$2:$A$871,F$1,[2]掉落汇总!$C$2:$C$871,$Q$1)+SUMIFS(OFFSET([2]掉落汇总!$C$2:$C$871,,MATCH($B97,[2]掉落汇总!$D$1:$M$1)),[2]掉落汇总!$A$2:$A$871,F$1,[2]掉落汇总!$C$2:$C$871,$Q$2)/$Q$3)*宝箱投放计算!E97</f>
        <v>5.3945783132530112</v>
      </c>
      <c r="G97">
        <f ca="1">(SUMIFS(OFFSET([2]掉落汇总!$C$2:$C$871,,MATCH($B97,[2]掉落汇总!$D$1:$M$1)),[2]掉落汇总!$A$2:$A$871,G$1,[2]掉落汇总!$C$2:$C$871,$Q$1)+SUMIFS(OFFSET([2]掉落汇总!$C$2:$C$871,,MATCH($B97,[2]掉落汇总!$D$1:$M$1)),[2]掉落汇总!$A$2:$A$871,G$1,[2]掉落汇总!$C$2:$C$871,$Q$2)/$Q$3)*宝箱投放计算!F97</f>
        <v>0</v>
      </c>
      <c r="H97">
        <f ca="1">(SUMIFS(OFFSET([2]掉落汇总!$C$2:$C$871,,MATCH($B97,[2]掉落汇总!$D$1:$M$1)),[2]掉落汇总!$A$2:$A$871,H$1,[2]掉落汇总!$C$2:$C$871,$Q$1)+SUMIFS(OFFSET([2]掉落汇总!$C$2:$C$871,,MATCH($B97,[2]掉落汇总!$D$1:$M$1)),[2]掉落汇总!$A$2:$A$871,H$1,[2]掉落汇总!$C$2:$C$871,$Q$2)/$Q$3)*宝箱投放计算!G97</f>
        <v>0</v>
      </c>
      <c r="I97">
        <f ca="1">(SUMIFS(OFFSET([2]掉落汇总!$C$2:$C$871,,MATCH($B97,[2]掉落汇总!$D$1:$M$1)),[2]掉落汇总!$A$2:$A$871,I$1,[2]掉落汇总!$C$2:$C$871,$Q$1)+SUMIFS(OFFSET([2]掉落汇总!$C$2:$C$871,,MATCH($B97,[2]掉落汇总!$D$1:$M$1)),[2]掉落汇总!$A$2:$A$871,I$1,[2]掉落汇总!$C$2:$C$871,$Q$2)/$Q$3)*宝箱投放计算!H97</f>
        <v>0</v>
      </c>
      <c r="J97">
        <f ca="1">(SUMIFS(OFFSET([2]掉落汇总!$C$2:$C$871,,MATCH($B97,[2]掉落汇总!$D$1:$M$1)),[2]掉落汇总!$A$2:$A$871,J$1,[2]掉落汇总!$C$2:$C$871,$Q$1)+SUMIFS(OFFSET([2]掉落汇总!$C$2:$C$871,,MATCH($B97,[2]掉落汇总!$D$1:$M$1)),[2]掉落汇总!$A$2:$A$871,J$1,[2]掉落汇总!$C$2:$C$871,$Q$2)/$Q$3)*宝箱投放计算!I97</f>
        <v>0</v>
      </c>
      <c r="K97">
        <f ca="1">(SUMIFS(OFFSET([2]掉落汇总!$C$2:$C$871,,MATCH($B97,[2]掉落汇总!$D$1:$M$1)),[2]掉落汇总!$A$2:$A$871,K$1,[2]掉落汇总!$C$2:$C$871,$Q$1)+SUMIFS(OFFSET([2]掉落汇总!$C$2:$C$871,,MATCH($B97,[2]掉落汇总!$D$1:$M$1)),[2]掉落汇总!$A$2:$A$871,K$1,[2]掉落汇总!$C$2:$C$871,$Q$2)/$Q$3)*宝箱投放计算!J97</f>
        <v>0</v>
      </c>
      <c r="L97">
        <f ca="1">(SUMIFS(OFFSET([2]掉落汇总!$C$2:$C$871,,MATCH($B97,[2]掉落汇总!$D$1:$M$1)),[2]掉落汇总!$A$2:$A$871,L$1,[2]掉落汇总!$C$2:$C$871,$Q$1)+SUMIFS(OFFSET([2]掉落汇总!$C$2:$C$871,,MATCH($B97,[2]掉落汇总!$D$1:$M$1)),[2]掉落汇总!$A$2:$A$871,L$1,[2]掉落汇总!$C$2:$C$871,$Q$2)/$Q$3)*宝箱投放计算!K97</f>
        <v>1.4485077267901381</v>
      </c>
      <c r="M97">
        <f ca="1">(SUMIFS(OFFSET([2]掉落汇总!$C$2:$C$871,,MATCH($B97,[2]掉落汇总!$D$1:$M$1)),[2]掉落汇总!$A$2:$A$871,M$1,[2]掉落汇总!$C$2:$C$871,$Q$1)+SUMIFS(OFFSET([2]掉落汇总!$C$2:$C$871,,MATCH($B97,[2]掉落汇总!$D$1:$M$1)),[2]掉落汇总!$A$2:$A$871,M$1,[2]掉落汇总!$C$2:$C$871,$Q$2)/$Q$3)*宝箱投放计算!L97</f>
        <v>1.449375218965316</v>
      </c>
      <c r="N97">
        <f ca="1">(SUMIFS(OFFSET([2]掉落汇总!$C$2:$C$871,,MATCH($B97,[2]掉落汇总!$D$1:$M$1)),[2]掉落汇总!$A$2:$A$871,N$1,[2]掉落汇总!$C$2:$C$871,$Q$1)+SUMIFS(OFFSET([2]掉落汇总!$C$2:$C$871,,MATCH($B97,[2]掉落汇总!$D$1:$M$1)),[2]掉落汇总!$A$2:$A$871,N$1,[2]掉落汇总!$C$2:$C$871,$Q$2)/$Q$3)*宝箱投放计算!M97</f>
        <v>0.34251290877796897</v>
      </c>
      <c r="O97">
        <f ca="1">(SUMIFS(OFFSET([2]掉落汇总!$C$2:$C$871,,MATCH($B97,[2]掉落汇总!$D$1:$M$1)),[2]掉落汇总!$A$2:$A$871,O$1,[2]掉落汇总!$C$2:$C$871,$Q$1)+SUMIFS(OFFSET([2]掉落汇总!$C$2:$C$871,,MATCH($B97,[2]掉落汇总!$D$1:$M$1)),[2]掉落汇总!$A$2:$A$871,O$1,[2]掉落汇总!$C$2:$C$871,$Q$2)/$Q$3)*宝箱投放计算!N97</f>
        <v>0.72990261049962535</v>
      </c>
    </row>
    <row r="98" spans="1:15" x14ac:dyDescent="0.2">
      <c r="A98">
        <f>玩家成长时间线!A98</f>
        <v>97</v>
      </c>
      <c r="B98">
        <f>玩家成长时间线!B98</f>
        <v>10</v>
      </c>
      <c r="C98">
        <f ca="1">SUM($D$2:D98)</f>
        <v>1050.9810693245406</v>
      </c>
      <c r="D98">
        <f t="shared" ca="1" si="1"/>
        <v>13.359069308533297</v>
      </c>
      <c r="E98">
        <f ca="1">(SUMIFS(OFFSET([2]掉落汇总!$C$2:$C$871,,MATCH($B98,[2]掉落汇总!$D$1:$M$1)),[2]掉落汇总!$A$2:$A$871,E$1,[2]掉落汇总!$C$2:$C$871,$Q$1)+SUMIFS(OFFSET([2]掉落汇总!$C$2:$C$871,,MATCH($B98,[2]掉落汇总!$D$1:$M$1)),[2]掉落汇总!$A$2:$A$871,E$1,[2]掉落汇总!$C$2:$C$871,$Q$2)/$Q$3)*宝箱投放计算!D98</f>
        <v>3.9941925302472376</v>
      </c>
      <c r="F98">
        <f ca="1">(SUMIFS(OFFSET([2]掉落汇总!$C$2:$C$871,,MATCH($B98,[2]掉落汇总!$D$1:$M$1)),[2]掉落汇总!$A$2:$A$871,F$1,[2]掉落汇总!$C$2:$C$871,$Q$1)+SUMIFS(OFFSET([2]掉落汇总!$C$2:$C$871,,MATCH($B98,[2]掉落汇总!$D$1:$M$1)),[2]掉落汇总!$A$2:$A$871,F$1,[2]掉落汇总!$C$2:$C$871,$Q$2)/$Q$3)*宝箱投放计算!E98</f>
        <v>5.3945783132530112</v>
      </c>
      <c r="G98">
        <f ca="1">(SUMIFS(OFFSET([2]掉落汇总!$C$2:$C$871,,MATCH($B98,[2]掉落汇总!$D$1:$M$1)),[2]掉落汇总!$A$2:$A$871,G$1,[2]掉落汇总!$C$2:$C$871,$Q$1)+SUMIFS(OFFSET([2]掉落汇总!$C$2:$C$871,,MATCH($B98,[2]掉落汇总!$D$1:$M$1)),[2]掉落汇总!$A$2:$A$871,G$1,[2]掉落汇总!$C$2:$C$871,$Q$2)/$Q$3)*宝箱投放计算!F98</f>
        <v>0</v>
      </c>
      <c r="H98">
        <f ca="1">(SUMIFS(OFFSET([2]掉落汇总!$C$2:$C$871,,MATCH($B98,[2]掉落汇总!$D$1:$M$1)),[2]掉落汇总!$A$2:$A$871,H$1,[2]掉落汇总!$C$2:$C$871,$Q$1)+SUMIFS(OFFSET([2]掉落汇总!$C$2:$C$871,,MATCH($B98,[2]掉落汇总!$D$1:$M$1)),[2]掉落汇总!$A$2:$A$871,H$1,[2]掉落汇总!$C$2:$C$871,$Q$2)/$Q$3)*宝箱投放计算!G98</f>
        <v>0</v>
      </c>
      <c r="I98">
        <f ca="1">(SUMIFS(OFFSET([2]掉落汇总!$C$2:$C$871,,MATCH($B98,[2]掉落汇总!$D$1:$M$1)),[2]掉落汇总!$A$2:$A$871,I$1,[2]掉落汇总!$C$2:$C$871,$Q$1)+SUMIFS(OFFSET([2]掉落汇总!$C$2:$C$871,,MATCH($B98,[2]掉落汇总!$D$1:$M$1)),[2]掉落汇总!$A$2:$A$871,I$1,[2]掉落汇总!$C$2:$C$871,$Q$2)/$Q$3)*宝箱投放计算!H98</f>
        <v>0</v>
      </c>
      <c r="J98">
        <f ca="1">(SUMIFS(OFFSET([2]掉落汇总!$C$2:$C$871,,MATCH($B98,[2]掉落汇总!$D$1:$M$1)),[2]掉落汇总!$A$2:$A$871,J$1,[2]掉落汇总!$C$2:$C$871,$Q$1)+SUMIFS(OFFSET([2]掉落汇总!$C$2:$C$871,,MATCH($B98,[2]掉落汇总!$D$1:$M$1)),[2]掉落汇总!$A$2:$A$871,J$1,[2]掉落汇总!$C$2:$C$871,$Q$2)/$Q$3)*宝箱投放计算!I98</f>
        <v>0</v>
      </c>
      <c r="K98">
        <f ca="1">(SUMIFS(OFFSET([2]掉落汇总!$C$2:$C$871,,MATCH($B98,[2]掉落汇总!$D$1:$M$1)),[2]掉落汇总!$A$2:$A$871,K$1,[2]掉落汇总!$C$2:$C$871,$Q$1)+SUMIFS(OFFSET([2]掉落汇总!$C$2:$C$871,,MATCH($B98,[2]掉落汇总!$D$1:$M$1)),[2]掉落汇总!$A$2:$A$871,K$1,[2]掉落汇总!$C$2:$C$871,$Q$2)/$Q$3)*宝箱投放计算!J98</f>
        <v>0</v>
      </c>
      <c r="L98">
        <f ca="1">(SUMIFS(OFFSET([2]掉落汇总!$C$2:$C$871,,MATCH($B98,[2]掉落汇总!$D$1:$M$1)),[2]掉落汇总!$A$2:$A$871,L$1,[2]掉落汇总!$C$2:$C$871,$Q$1)+SUMIFS(OFFSET([2]掉落汇总!$C$2:$C$871,,MATCH($B98,[2]掉落汇总!$D$1:$M$1)),[2]掉落汇总!$A$2:$A$871,L$1,[2]掉落汇总!$C$2:$C$871,$Q$2)/$Q$3)*宝箱投放计算!K98</f>
        <v>1.4485077267901381</v>
      </c>
      <c r="M98">
        <f ca="1">(SUMIFS(OFFSET([2]掉落汇总!$C$2:$C$871,,MATCH($B98,[2]掉落汇总!$D$1:$M$1)),[2]掉落汇总!$A$2:$A$871,M$1,[2]掉落汇总!$C$2:$C$871,$Q$1)+SUMIFS(OFFSET([2]掉落汇总!$C$2:$C$871,,MATCH($B98,[2]掉落汇总!$D$1:$M$1)),[2]掉落汇总!$A$2:$A$871,M$1,[2]掉落汇总!$C$2:$C$871,$Q$2)/$Q$3)*宝箱投放计算!L98</f>
        <v>1.449375218965316</v>
      </c>
      <c r="N98">
        <f ca="1">(SUMIFS(OFFSET([2]掉落汇总!$C$2:$C$871,,MATCH($B98,[2]掉落汇总!$D$1:$M$1)),[2]掉落汇总!$A$2:$A$871,N$1,[2]掉落汇总!$C$2:$C$871,$Q$1)+SUMIFS(OFFSET([2]掉落汇总!$C$2:$C$871,,MATCH($B98,[2]掉落汇总!$D$1:$M$1)),[2]掉落汇总!$A$2:$A$871,N$1,[2]掉落汇总!$C$2:$C$871,$Q$2)/$Q$3)*宝箱投放计算!M98</f>
        <v>0.34251290877796897</v>
      </c>
      <c r="O98">
        <f ca="1">(SUMIFS(OFFSET([2]掉落汇总!$C$2:$C$871,,MATCH($B98,[2]掉落汇总!$D$1:$M$1)),[2]掉落汇总!$A$2:$A$871,O$1,[2]掉落汇总!$C$2:$C$871,$Q$1)+SUMIFS(OFFSET([2]掉落汇总!$C$2:$C$871,,MATCH($B98,[2]掉落汇总!$D$1:$M$1)),[2]掉落汇总!$A$2:$A$871,O$1,[2]掉落汇总!$C$2:$C$871,$Q$2)/$Q$3)*宝箱投放计算!N98</f>
        <v>0.72990261049962535</v>
      </c>
    </row>
    <row r="99" spans="1:15" x14ac:dyDescent="0.2">
      <c r="A99">
        <f>玩家成长时间线!A99</f>
        <v>98</v>
      </c>
      <c r="B99">
        <f>玩家成长时间线!B99</f>
        <v>8</v>
      </c>
      <c r="C99">
        <f ca="1">SUM($D$2:D99)</f>
        <v>1064.5273492430324</v>
      </c>
      <c r="D99">
        <f t="shared" ca="1" si="1"/>
        <v>13.546279918491749</v>
      </c>
      <c r="E99">
        <f ca="1">(SUMIFS(OFFSET([2]掉落汇总!$C$2:$C$871,,MATCH($B99,[2]掉落汇总!$D$1:$M$1)),[2]掉落汇总!$A$2:$A$871,E$1,[2]掉落汇总!$C$2:$C$871,$Q$1)+SUMIFS(OFFSET([2]掉落汇总!$C$2:$C$871,,MATCH($B99,[2]掉落汇总!$D$1:$M$1)),[2]掉落汇总!$A$2:$A$871,E$1,[2]掉落汇总!$C$2:$C$871,$Q$2)/$Q$3)*宝箱投放计算!D99</f>
        <v>3.3473757692307697</v>
      </c>
      <c r="F99">
        <f ca="1">(SUMIFS(OFFSET([2]掉落汇总!$C$2:$C$871,,MATCH($B99,[2]掉落汇总!$D$1:$M$1)),[2]掉落汇总!$A$2:$A$871,F$1,[2]掉落汇总!$C$2:$C$871,$Q$1)+SUMIFS(OFFSET([2]掉落汇总!$C$2:$C$871,,MATCH($B99,[2]掉落汇总!$D$1:$M$1)),[2]掉落汇总!$A$2:$A$871,F$1,[2]掉落汇总!$C$2:$C$871,$Q$2)/$Q$3)*宝箱投放计算!E99</f>
        <v>4.3156626506024089</v>
      </c>
      <c r="G99">
        <f ca="1">(SUMIFS(OFFSET([2]掉落汇总!$C$2:$C$871,,MATCH($B99,[2]掉落汇总!$D$1:$M$1)),[2]掉落汇总!$A$2:$A$871,G$1,[2]掉落汇总!$C$2:$C$871,$Q$1)+SUMIFS(OFFSET([2]掉落汇总!$C$2:$C$871,,MATCH($B99,[2]掉落汇总!$D$1:$M$1)),[2]掉落汇总!$A$2:$A$871,G$1,[2]掉落汇总!$C$2:$C$871,$Q$2)/$Q$3)*宝箱投放计算!F99</f>
        <v>0.84751284300213015</v>
      </c>
      <c r="H99">
        <f ca="1">(SUMIFS(OFFSET([2]掉落汇总!$C$2:$C$871,,MATCH($B99,[2]掉落汇总!$D$1:$M$1)),[2]掉落汇总!$A$2:$A$871,H$1,[2]掉落汇总!$C$2:$C$871,$Q$1)+SUMIFS(OFFSET([2]掉落汇总!$C$2:$C$871,,MATCH($B99,[2]掉落汇总!$D$1:$M$1)),[2]掉落汇总!$A$2:$A$871,H$1,[2]掉落汇总!$C$2:$C$871,$Q$2)/$Q$3)*宝箱投放计算!G99</f>
        <v>0</v>
      </c>
      <c r="I99">
        <f ca="1">(SUMIFS(OFFSET([2]掉落汇总!$C$2:$C$871,,MATCH($B99,[2]掉落汇总!$D$1:$M$1)),[2]掉落汇总!$A$2:$A$871,I$1,[2]掉落汇总!$C$2:$C$871,$Q$1)+SUMIFS(OFFSET([2]掉落汇总!$C$2:$C$871,,MATCH($B99,[2]掉落汇总!$D$1:$M$1)),[2]掉落汇总!$A$2:$A$871,I$1,[2]掉落汇总!$C$2:$C$871,$Q$2)/$Q$3)*宝箱投放计算!H99</f>
        <v>1.0654301906233898</v>
      </c>
      <c r="J99">
        <f ca="1">(SUMIFS(OFFSET([2]掉落汇总!$C$2:$C$871,,MATCH($B99,[2]掉落汇总!$D$1:$M$1)),[2]掉落汇总!$A$2:$A$871,J$1,[2]掉落汇总!$C$2:$C$871,$Q$1)+SUMIFS(OFFSET([2]掉落汇总!$C$2:$C$871,,MATCH($B99,[2]掉落汇总!$D$1:$M$1)),[2]掉落汇总!$A$2:$A$871,J$1,[2]掉落汇总!$C$2:$C$871,$Q$2)/$Q$3)*宝箱投放计算!I99</f>
        <v>0</v>
      </c>
      <c r="K99">
        <f ca="1">(SUMIFS(OFFSET([2]掉落汇总!$C$2:$C$871,,MATCH($B99,[2]掉落汇总!$D$1:$M$1)),[2]掉落汇总!$A$2:$A$871,K$1,[2]掉落汇总!$C$2:$C$871,$Q$1)+SUMIFS(OFFSET([2]掉落汇总!$C$2:$C$871,,MATCH($B99,[2]掉落汇总!$D$1:$M$1)),[2]掉落汇总!$A$2:$A$871,K$1,[2]掉落汇总!$C$2:$C$871,$Q$2)/$Q$3)*宝箱投放计算!J99</f>
        <v>0</v>
      </c>
      <c r="L99">
        <f ca="1">(SUMIFS(OFFSET([2]掉落汇总!$C$2:$C$871,,MATCH($B99,[2]掉落汇总!$D$1:$M$1)),[2]掉落汇总!$A$2:$A$871,L$1,[2]掉落汇总!$C$2:$C$871,$Q$1)+SUMIFS(OFFSET([2]掉落汇总!$C$2:$C$871,,MATCH($B99,[2]掉落汇总!$D$1:$M$1)),[2]掉落汇总!$A$2:$A$871,L$1,[2]掉落汇总!$C$2:$C$871,$Q$2)/$Q$3)*宝箱投放计算!K99</f>
        <v>1.4485077267901381</v>
      </c>
      <c r="M99">
        <f ca="1">(SUMIFS(OFFSET([2]掉落汇总!$C$2:$C$871,,MATCH($B99,[2]掉落汇总!$D$1:$M$1)),[2]掉落汇总!$A$2:$A$871,M$1,[2]掉落汇总!$C$2:$C$871,$Q$1)+SUMIFS(OFFSET([2]掉落汇总!$C$2:$C$871,,MATCH($B99,[2]掉落汇总!$D$1:$M$1)),[2]掉落汇总!$A$2:$A$871,M$1,[2]掉落汇总!$C$2:$C$871,$Q$2)/$Q$3)*宝箱投放计算!L99</f>
        <v>1.449375218965316</v>
      </c>
      <c r="N99">
        <f ca="1">(SUMIFS(OFFSET([2]掉落汇总!$C$2:$C$871,,MATCH($B99,[2]掉落汇总!$D$1:$M$1)),[2]掉落汇总!$A$2:$A$871,N$1,[2]掉落汇总!$C$2:$C$871,$Q$1)+SUMIFS(OFFSET([2]掉落汇总!$C$2:$C$871,,MATCH($B99,[2]掉落汇总!$D$1:$M$1)),[2]掉落汇总!$A$2:$A$871,N$1,[2]掉落汇总!$C$2:$C$871,$Q$2)/$Q$3)*宝箱投放计算!M99</f>
        <v>0.34251290877796897</v>
      </c>
      <c r="O99">
        <f ca="1">(SUMIFS(OFFSET([2]掉落汇总!$C$2:$C$871,,MATCH($B99,[2]掉落汇总!$D$1:$M$1)),[2]掉落汇总!$A$2:$A$871,O$1,[2]掉落汇总!$C$2:$C$871,$Q$1)+SUMIFS(OFFSET([2]掉落汇总!$C$2:$C$871,,MATCH($B99,[2]掉落汇总!$D$1:$M$1)),[2]掉落汇总!$A$2:$A$871,O$1,[2]掉落汇总!$C$2:$C$871,$Q$2)/$Q$3)*宝箱投放计算!N99</f>
        <v>0.72990261049962535</v>
      </c>
    </row>
    <row r="100" spans="1:15" x14ac:dyDescent="0.2">
      <c r="A100">
        <f>玩家成长时间线!A100</f>
        <v>99</v>
      </c>
      <c r="B100">
        <f>玩家成长时间线!B100</f>
        <v>8</v>
      </c>
      <c r="C100">
        <f ca="1">SUM($D$2:D100)</f>
        <v>1076.1747342048218</v>
      </c>
      <c r="D100">
        <f t="shared" ca="1" si="1"/>
        <v>11.647384961789303</v>
      </c>
      <c r="E100">
        <f ca="1">(SUMIFS(OFFSET([2]掉落汇总!$C$2:$C$871,,MATCH($B100,[2]掉落汇总!$D$1:$M$1)),[2]掉落汇总!$A$2:$A$871,E$1,[2]掉落汇总!$C$2:$C$871,$Q$1)+SUMIFS(OFFSET([2]掉落汇总!$C$2:$C$871,,MATCH($B100,[2]掉落汇总!$D$1:$M$1)),[2]掉落汇总!$A$2:$A$871,E$1,[2]掉落汇总!$C$2:$C$871,$Q$2)/$Q$3)*宝箱投放计算!D100</f>
        <v>3.3614238461538464</v>
      </c>
      <c r="F100">
        <f ca="1">(SUMIFS(OFFSET([2]掉落汇总!$C$2:$C$871,,MATCH($B100,[2]掉落汇总!$D$1:$M$1)),[2]掉落汇总!$A$2:$A$871,F$1,[2]掉落汇总!$C$2:$C$871,$Q$1)+SUMIFS(OFFSET([2]掉落汇总!$C$2:$C$871,,MATCH($B100,[2]掉落汇总!$D$1:$M$1)),[2]掉落汇总!$A$2:$A$871,F$1,[2]掉落汇总!$C$2:$C$871,$Q$2)/$Q$3)*宝箱投放计算!E100</f>
        <v>4.3156626506024089</v>
      </c>
      <c r="G100">
        <f ca="1">(SUMIFS(OFFSET([2]掉落汇总!$C$2:$C$871,,MATCH($B100,[2]掉落汇总!$D$1:$M$1)),[2]掉落汇总!$A$2:$A$871,G$1,[2]掉落汇总!$C$2:$C$871,$Q$1)+SUMIFS(OFFSET([2]掉落汇总!$C$2:$C$871,,MATCH($B100,[2]掉落汇总!$D$1:$M$1)),[2]掉落汇总!$A$2:$A$871,G$1,[2]掉落汇总!$C$2:$C$871,$Q$2)/$Q$3)*宝箱投放计算!F100</f>
        <v>0</v>
      </c>
      <c r="H100">
        <f ca="1">(SUMIFS(OFFSET([2]掉落汇总!$C$2:$C$871,,MATCH($B100,[2]掉落汇总!$D$1:$M$1)),[2]掉落汇总!$A$2:$A$871,H$1,[2]掉落汇总!$C$2:$C$871,$Q$1)+SUMIFS(OFFSET([2]掉落汇总!$C$2:$C$871,,MATCH($B100,[2]掉落汇总!$D$1:$M$1)),[2]掉落汇总!$A$2:$A$871,H$1,[2]掉落汇总!$C$2:$C$871,$Q$2)/$Q$3)*宝箱投放计算!G100</f>
        <v>0</v>
      </c>
      <c r="I100">
        <f ca="1">(SUMIFS(OFFSET([2]掉落汇总!$C$2:$C$871,,MATCH($B100,[2]掉落汇总!$D$1:$M$1)),[2]掉落汇总!$A$2:$A$871,I$1,[2]掉落汇总!$C$2:$C$871,$Q$1)+SUMIFS(OFFSET([2]掉落汇总!$C$2:$C$871,,MATCH($B100,[2]掉落汇总!$D$1:$M$1)),[2]掉落汇总!$A$2:$A$871,I$1,[2]掉落汇总!$C$2:$C$871,$Q$2)/$Q$3)*宝箱投放计算!H100</f>
        <v>0</v>
      </c>
      <c r="J100">
        <f ca="1">(SUMIFS(OFFSET([2]掉落汇总!$C$2:$C$871,,MATCH($B100,[2]掉落汇总!$D$1:$M$1)),[2]掉落汇总!$A$2:$A$871,J$1,[2]掉落汇总!$C$2:$C$871,$Q$1)+SUMIFS(OFFSET([2]掉落汇总!$C$2:$C$871,,MATCH($B100,[2]掉落汇总!$D$1:$M$1)),[2]掉落汇总!$A$2:$A$871,J$1,[2]掉落汇总!$C$2:$C$871,$Q$2)/$Q$3)*宝箱投放计算!I100</f>
        <v>0</v>
      </c>
      <c r="K100">
        <f ca="1">(SUMIFS(OFFSET([2]掉落汇总!$C$2:$C$871,,MATCH($B100,[2]掉落汇总!$D$1:$M$1)),[2]掉落汇总!$A$2:$A$871,K$1,[2]掉落汇总!$C$2:$C$871,$Q$1)+SUMIFS(OFFSET([2]掉落汇总!$C$2:$C$871,,MATCH($B100,[2]掉落汇总!$D$1:$M$1)),[2]掉落汇总!$A$2:$A$871,K$1,[2]掉落汇总!$C$2:$C$871,$Q$2)/$Q$3)*宝箱投放计算!J100</f>
        <v>0</v>
      </c>
      <c r="L100">
        <f ca="1">(SUMIFS(OFFSET([2]掉落汇总!$C$2:$C$871,,MATCH($B100,[2]掉落汇总!$D$1:$M$1)),[2]掉落汇总!$A$2:$A$871,L$1,[2]掉落汇总!$C$2:$C$871,$Q$1)+SUMIFS(OFFSET([2]掉落汇总!$C$2:$C$871,,MATCH($B100,[2]掉落汇总!$D$1:$M$1)),[2]掉落汇总!$A$2:$A$871,L$1,[2]掉落汇总!$C$2:$C$871,$Q$2)/$Q$3)*宝箱投放计算!K100</f>
        <v>1.4485077267901381</v>
      </c>
      <c r="M100">
        <f ca="1">(SUMIFS(OFFSET([2]掉落汇总!$C$2:$C$871,,MATCH($B100,[2]掉落汇总!$D$1:$M$1)),[2]掉落汇总!$A$2:$A$871,M$1,[2]掉落汇总!$C$2:$C$871,$Q$1)+SUMIFS(OFFSET([2]掉落汇总!$C$2:$C$871,,MATCH($B100,[2]掉落汇总!$D$1:$M$1)),[2]掉落汇总!$A$2:$A$871,M$1,[2]掉落汇总!$C$2:$C$871,$Q$2)/$Q$3)*宝箱投放计算!L100</f>
        <v>1.449375218965316</v>
      </c>
      <c r="N100">
        <f ca="1">(SUMIFS(OFFSET([2]掉落汇总!$C$2:$C$871,,MATCH($B100,[2]掉落汇总!$D$1:$M$1)),[2]掉落汇总!$A$2:$A$871,N$1,[2]掉落汇总!$C$2:$C$871,$Q$1)+SUMIFS(OFFSET([2]掉落汇总!$C$2:$C$871,,MATCH($B100,[2]掉落汇总!$D$1:$M$1)),[2]掉落汇总!$A$2:$A$871,N$1,[2]掉落汇总!$C$2:$C$871,$Q$2)/$Q$3)*宝箱投放计算!M100</f>
        <v>0.34251290877796897</v>
      </c>
      <c r="O100">
        <f ca="1">(SUMIFS(OFFSET([2]掉落汇总!$C$2:$C$871,,MATCH($B100,[2]掉落汇总!$D$1:$M$1)),[2]掉落汇总!$A$2:$A$871,O$1,[2]掉落汇总!$C$2:$C$871,$Q$1)+SUMIFS(OFFSET([2]掉落汇总!$C$2:$C$871,,MATCH($B100,[2]掉落汇总!$D$1:$M$1)),[2]掉落汇总!$A$2:$A$871,O$1,[2]掉落汇总!$C$2:$C$871,$Q$2)/$Q$3)*宝箱投放计算!N100</f>
        <v>0.72990261049962535</v>
      </c>
    </row>
    <row r="101" spans="1:15" x14ac:dyDescent="0.2">
      <c r="A101">
        <f>玩家成长时间线!A101</f>
        <v>100</v>
      </c>
      <c r="B101">
        <f>玩家成长时间线!B101</f>
        <v>8</v>
      </c>
      <c r="C101">
        <f ca="1">SUM($D$2:D101)</f>
        <v>1088.1171287819957</v>
      </c>
      <c r="D101">
        <f t="shared" ca="1" si="1"/>
        <v>11.942394577173918</v>
      </c>
      <c r="E101">
        <f ca="1">(SUMIFS(OFFSET([2]掉落汇总!$C$2:$C$871,,MATCH($B101,[2]掉落汇总!$D$1:$M$1)),[2]掉落汇总!$A$2:$A$871,E$1,[2]掉落汇总!$C$2:$C$871,$Q$1)+SUMIFS(OFFSET([2]掉落汇总!$C$2:$C$871,,MATCH($B101,[2]掉落汇总!$D$1:$M$1)),[2]掉落汇总!$A$2:$A$871,E$1,[2]掉落汇总!$C$2:$C$871,$Q$2)/$Q$3)*宝箱投放计算!D101</f>
        <v>3.6564334615384615</v>
      </c>
      <c r="F101">
        <f ca="1">(SUMIFS(OFFSET([2]掉落汇总!$C$2:$C$871,,MATCH($B101,[2]掉落汇总!$D$1:$M$1)),[2]掉落汇总!$A$2:$A$871,F$1,[2]掉落汇总!$C$2:$C$871,$Q$1)+SUMIFS(OFFSET([2]掉落汇总!$C$2:$C$871,,MATCH($B101,[2]掉落汇总!$D$1:$M$1)),[2]掉落汇总!$A$2:$A$871,F$1,[2]掉落汇总!$C$2:$C$871,$Q$2)/$Q$3)*宝箱投放计算!E101</f>
        <v>4.3156626506024089</v>
      </c>
      <c r="G101">
        <f ca="1">(SUMIFS(OFFSET([2]掉落汇总!$C$2:$C$871,,MATCH($B101,[2]掉落汇总!$D$1:$M$1)),[2]掉落汇总!$A$2:$A$871,G$1,[2]掉落汇总!$C$2:$C$871,$Q$1)+SUMIFS(OFFSET([2]掉落汇总!$C$2:$C$871,,MATCH($B101,[2]掉落汇总!$D$1:$M$1)),[2]掉落汇总!$A$2:$A$871,G$1,[2]掉落汇总!$C$2:$C$871,$Q$2)/$Q$3)*宝箱投放计算!F101</f>
        <v>0</v>
      </c>
      <c r="H101">
        <f ca="1">(SUMIFS(OFFSET([2]掉落汇总!$C$2:$C$871,,MATCH($B101,[2]掉落汇总!$D$1:$M$1)),[2]掉落汇总!$A$2:$A$871,H$1,[2]掉落汇总!$C$2:$C$871,$Q$1)+SUMIFS(OFFSET([2]掉落汇总!$C$2:$C$871,,MATCH($B101,[2]掉落汇总!$D$1:$M$1)),[2]掉落汇总!$A$2:$A$871,H$1,[2]掉落汇总!$C$2:$C$871,$Q$2)/$Q$3)*宝箱投放计算!G101</f>
        <v>0</v>
      </c>
      <c r="I101">
        <f ca="1">(SUMIFS(OFFSET([2]掉落汇总!$C$2:$C$871,,MATCH($B101,[2]掉落汇总!$D$1:$M$1)),[2]掉落汇总!$A$2:$A$871,I$1,[2]掉落汇总!$C$2:$C$871,$Q$1)+SUMIFS(OFFSET([2]掉落汇总!$C$2:$C$871,,MATCH($B101,[2]掉落汇总!$D$1:$M$1)),[2]掉落汇总!$A$2:$A$871,I$1,[2]掉落汇总!$C$2:$C$871,$Q$2)/$Q$3)*宝箱投放计算!H101</f>
        <v>0</v>
      </c>
      <c r="J101">
        <f ca="1">(SUMIFS(OFFSET([2]掉落汇总!$C$2:$C$871,,MATCH($B101,[2]掉落汇总!$D$1:$M$1)),[2]掉落汇总!$A$2:$A$871,J$1,[2]掉落汇总!$C$2:$C$871,$Q$1)+SUMIFS(OFFSET([2]掉落汇总!$C$2:$C$871,,MATCH($B101,[2]掉落汇总!$D$1:$M$1)),[2]掉落汇总!$A$2:$A$871,J$1,[2]掉落汇总!$C$2:$C$871,$Q$2)/$Q$3)*宝箱投放计算!I101</f>
        <v>0</v>
      </c>
      <c r="K101">
        <f ca="1">(SUMIFS(OFFSET([2]掉落汇总!$C$2:$C$871,,MATCH($B101,[2]掉落汇总!$D$1:$M$1)),[2]掉落汇总!$A$2:$A$871,K$1,[2]掉落汇总!$C$2:$C$871,$Q$1)+SUMIFS(OFFSET([2]掉落汇总!$C$2:$C$871,,MATCH($B101,[2]掉落汇总!$D$1:$M$1)),[2]掉落汇总!$A$2:$A$871,K$1,[2]掉落汇总!$C$2:$C$871,$Q$2)/$Q$3)*宝箱投放计算!J101</f>
        <v>0</v>
      </c>
      <c r="L101">
        <f ca="1">(SUMIFS(OFFSET([2]掉落汇总!$C$2:$C$871,,MATCH($B101,[2]掉落汇总!$D$1:$M$1)),[2]掉落汇总!$A$2:$A$871,L$1,[2]掉落汇总!$C$2:$C$871,$Q$1)+SUMIFS(OFFSET([2]掉落汇总!$C$2:$C$871,,MATCH($B101,[2]掉落汇总!$D$1:$M$1)),[2]掉落汇总!$A$2:$A$871,L$1,[2]掉落汇总!$C$2:$C$871,$Q$2)/$Q$3)*宝箱投放计算!K101</f>
        <v>1.4485077267901381</v>
      </c>
      <c r="M101">
        <f ca="1">(SUMIFS(OFFSET([2]掉落汇总!$C$2:$C$871,,MATCH($B101,[2]掉落汇总!$D$1:$M$1)),[2]掉落汇总!$A$2:$A$871,M$1,[2]掉落汇总!$C$2:$C$871,$Q$1)+SUMIFS(OFFSET([2]掉落汇总!$C$2:$C$871,,MATCH($B101,[2]掉落汇总!$D$1:$M$1)),[2]掉落汇总!$A$2:$A$871,M$1,[2]掉落汇总!$C$2:$C$871,$Q$2)/$Q$3)*宝箱投放计算!L101</f>
        <v>1.449375218965316</v>
      </c>
      <c r="N101">
        <f ca="1">(SUMIFS(OFFSET([2]掉落汇总!$C$2:$C$871,,MATCH($B101,[2]掉落汇总!$D$1:$M$1)),[2]掉落汇总!$A$2:$A$871,N$1,[2]掉落汇总!$C$2:$C$871,$Q$1)+SUMIFS(OFFSET([2]掉落汇总!$C$2:$C$871,,MATCH($B101,[2]掉落汇总!$D$1:$M$1)),[2]掉落汇总!$A$2:$A$871,N$1,[2]掉落汇总!$C$2:$C$871,$Q$2)/$Q$3)*宝箱投放计算!M101</f>
        <v>0.34251290877796897</v>
      </c>
      <c r="O101">
        <f ca="1">(SUMIFS(OFFSET([2]掉落汇总!$C$2:$C$871,,MATCH($B101,[2]掉落汇总!$D$1:$M$1)),[2]掉落汇总!$A$2:$A$871,O$1,[2]掉落汇总!$C$2:$C$871,$Q$1)+SUMIFS(OFFSET([2]掉落汇总!$C$2:$C$871,,MATCH($B101,[2]掉落汇总!$D$1:$M$1)),[2]掉落汇总!$A$2:$A$871,O$1,[2]掉落汇总!$C$2:$C$871,$Q$2)/$Q$3)*宝箱投放计算!N101</f>
        <v>0.72990261049962535</v>
      </c>
    </row>
    <row r="102" spans="1:15" x14ac:dyDescent="0.2">
      <c r="A102">
        <f>玩家成长时间线!A102</f>
        <v>101</v>
      </c>
      <c r="B102">
        <f>玩家成长时间线!B102</f>
        <v>9</v>
      </c>
      <c r="C102">
        <f ca="1">SUM($D$2:D102)</f>
        <v>1105.150131792986</v>
      </c>
      <c r="D102">
        <f t="shared" ca="1" si="1"/>
        <v>17.033003010990406</v>
      </c>
      <c r="E102">
        <f ca="1">(SUMIFS(OFFSET([2]掉落汇总!$C$2:$C$871,,MATCH($B102,[2]掉落汇总!$D$1:$M$1)),[2]掉落汇总!$A$2:$A$871,E$1,[2]掉落汇总!$C$2:$C$871,$Q$1)+SUMIFS(OFFSET([2]掉落汇总!$C$2:$C$871,,MATCH($B102,[2]掉落汇总!$D$1:$M$1)),[2]掉落汇总!$A$2:$A$871,E$1,[2]掉落汇总!$C$2:$C$871,$Q$2)/$Q$3)*宝箱投放计算!D102</f>
        <v>3.8441666303162485</v>
      </c>
      <c r="F102">
        <f ca="1">(SUMIFS(OFFSET([2]掉落汇总!$C$2:$C$871,,MATCH($B102,[2]掉落汇总!$D$1:$M$1)),[2]掉落汇总!$A$2:$A$871,F$1,[2]掉落汇总!$C$2:$C$871,$Q$1)+SUMIFS(OFFSET([2]掉落汇总!$C$2:$C$871,,MATCH($B102,[2]掉落汇总!$D$1:$M$1)),[2]掉落汇总!$A$2:$A$871,F$1,[2]掉落汇总!$C$2:$C$871,$Q$2)/$Q$3)*宝箱投放计算!E102</f>
        <v>5.3945783132530112</v>
      </c>
      <c r="G102">
        <f ca="1">(SUMIFS(OFFSET([2]掉落汇总!$C$2:$C$871,,MATCH($B102,[2]掉落汇总!$D$1:$M$1)),[2]掉落汇总!$A$2:$A$871,G$1,[2]掉落汇总!$C$2:$C$871,$Q$1)+SUMIFS(OFFSET([2]掉落汇总!$C$2:$C$871,,MATCH($B102,[2]掉落汇总!$D$1:$M$1)),[2]掉落汇总!$A$2:$A$871,G$1,[2]掉落汇总!$C$2:$C$871,$Q$2)/$Q$3)*宝箱投放计算!F102</f>
        <v>0</v>
      </c>
      <c r="H102">
        <f ca="1">(SUMIFS(OFFSET([2]掉落汇总!$C$2:$C$871,,MATCH($B102,[2]掉落汇总!$D$1:$M$1)),[2]掉落汇总!$A$2:$A$871,H$1,[2]掉落汇总!$C$2:$C$871,$Q$1)+SUMIFS(OFFSET([2]掉落汇总!$C$2:$C$871,,MATCH($B102,[2]掉落汇总!$D$1:$M$1)),[2]掉落汇总!$A$2:$A$871,H$1,[2]掉落汇总!$C$2:$C$871,$Q$2)/$Q$3)*宝箱投放计算!G102</f>
        <v>0</v>
      </c>
      <c r="I102">
        <f ca="1">(SUMIFS(OFFSET([2]掉落汇总!$C$2:$C$871,,MATCH($B102,[2]掉落汇总!$D$1:$M$1)),[2]掉落汇总!$A$2:$A$871,I$1,[2]掉落汇总!$C$2:$C$871,$Q$1)+SUMIFS(OFFSET([2]掉落汇总!$C$2:$C$871,,MATCH($B102,[2]掉落汇总!$D$1:$M$1)),[2]掉落汇总!$A$2:$A$871,I$1,[2]掉落汇总!$C$2:$C$871,$Q$2)/$Q$3)*宝箱投放计算!H102</f>
        <v>1.0654301906233898</v>
      </c>
      <c r="J102">
        <f ca="1">(SUMIFS(OFFSET([2]掉落汇总!$C$2:$C$871,,MATCH($B102,[2]掉落汇总!$D$1:$M$1)),[2]掉落汇总!$A$2:$A$871,J$1,[2]掉落汇总!$C$2:$C$871,$Q$1)+SUMIFS(OFFSET([2]掉落汇总!$C$2:$C$871,,MATCH($B102,[2]掉落汇总!$D$1:$M$1)),[2]掉落汇总!$A$2:$A$871,J$1,[2]掉落汇总!$C$2:$C$871,$Q$2)/$Q$3)*宝箱投放计算!I102</f>
        <v>2.7585294117647061</v>
      </c>
      <c r="K102">
        <f ca="1">(SUMIFS(OFFSET([2]掉落汇总!$C$2:$C$871,,MATCH($B102,[2]掉落汇总!$D$1:$M$1)),[2]掉落汇总!$A$2:$A$871,K$1,[2]掉落汇总!$C$2:$C$871,$Q$1)+SUMIFS(OFFSET([2]掉落汇总!$C$2:$C$871,,MATCH($B102,[2]掉落汇总!$D$1:$M$1)),[2]掉落汇总!$A$2:$A$871,K$1,[2]掉落汇总!$C$2:$C$871,$Q$2)/$Q$3)*宝箱投放计算!J102</f>
        <v>0</v>
      </c>
      <c r="L102">
        <f ca="1">(SUMIFS(OFFSET([2]掉落汇总!$C$2:$C$871,,MATCH($B102,[2]掉落汇总!$D$1:$M$1)),[2]掉落汇总!$A$2:$A$871,L$1,[2]掉落汇总!$C$2:$C$871,$Q$1)+SUMIFS(OFFSET([2]掉落汇总!$C$2:$C$871,,MATCH($B102,[2]掉落汇总!$D$1:$M$1)),[2]掉落汇总!$A$2:$A$871,L$1,[2]掉落汇总!$C$2:$C$871,$Q$2)/$Q$3)*宝箱投放计算!K102</f>
        <v>1.4485077267901381</v>
      </c>
      <c r="M102">
        <f ca="1">(SUMIFS(OFFSET([2]掉落汇总!$C$2:$C$871,,MATCH($B102,[2]掉落汇总!$D$1:$M$1)),[2]掉落汇总!$A$2:$A$871,M$1,[2]掉落汇总!$C$2:$C$871,$Q$1)+SUMIFS(OFFSET([2]掉落汇总!$C$2:$C$871,,MATCH($B102,[2]掉落汇总!$D$1:$M$1)),[2]掉落汇总!$A$2:$A$871,M$1,[2]掉落汇总!$C$2:$C$871,$Q$2)/$Q$3)*宝箱投放计算!L102</f>
        <v>1.449375218965316</v>
      </c>
      <c r="N102">
        <f ca="1">(SUMIFS(OFFSET([2]掉落汇总!$C$2:$C$871,,MATCH($B102,[2]掉落汇总!$D$1:$M$1)),[2]掉落汇总!$A$2:$A$871,N$1,[2]掉落汇总!$C$2:$C$871,$Q$1)+SUMIFS(OFFSET([2]掉落汇总!$C$2:$C$871,,MATCH($B102,[2]掉落汇总!$D$1:$M$1)),[2]掉落汇总!$A$2:$A$871,N$1,[2]掉落汇总!$C$2:$C$871,$Q$2)/$Q$3)*宝箱投放计算!M102</f>
        <v>0.34251290877796897</v>
      </c>
      <c r="O102">
        <f ca="1">(SUMIFS(OFFSET([2]掉落汇总!$C$2:$C$871,,MATCH($B102,[2]掉落汇总!$D$1:$M$1)),[2]掉落汇总!$A$2:$A$871,O$1,[2]掉落汇总!$C$2:$C$871,$Q$1)+SUMIFS(OFFSET([2]掉落汇总!$C$2:$C$871,,MATCH($B102,[2]掉落汇总!$D$1:$M$1)),[2]掉落汇总!$A$2:$A$871,O$1,[2]掉落汇总!$C$2:$C$871,$Q$2)/$Q$3)*宝箱投放计算!N102</f>
        <v>0.72990261049962535</v>
      </c>
    </row>
    <row r="103" spans="1:15" x14ac:dyDescent="0.2">
      <c r="A103">
        <f>玩家成长时间线!A103</f>
        <v>102</v>
      </c>
      <c r="B103">
        <f>玩家成长时间线!B103</f>
        <v>9</v>
      </c>
      <c r="C103">
        <f ca="1">SUM($D$2:D103)</f>
        <v>1118.3751075898108</v>
      </c>
      <c r="D103">
        <f t="shared" ca="1" si="1"/>
        <v>13.224975796824776</v>
      </c>
      <c r="E103">
        <f ca="1">(SUMIFS(OFFSET([2]掉落汇总!$C$2:$C$871,,MATCH($B103,[2]掉落汇总!$D$1:$M$1)),[2]掉落汇总!$A$2:$A$871,E$1,[2]掉落汇总!$C$2:$C$871,$Q$1)+SUMIFS(OFFSET([2]掉落汇总!$C$2:$C$871,,MATCH($B103,[2]掉落汇总!$D$1:$M$1)),[2]掉落汇总!$A$2:$A$871,E$1,[2]掉落汇总!$C$2:$C$871,$Q$2)/$Q$3)*宝箱投放计算!D103</f>
        <v>3.8600990185387136</v>
      </c>
      <c r="F103">
        <f ca="1">(SUMIFS(OFFSET([2]掉落汇总!$C$2:$C$871,,MATCH($B103,[2]掉落汇总!$D$1:$M$1)),[2]掉落汇总!$A$2:$A$871,F$1,[2]掉落汇总!$C$2:$C$871,$Q$1)+SUMIFS(OFFSET([2]掉落汇总!$C$2:$C$871,,MATCH($B103,[2]掉落汇总!$D$1:$M$1)),[2]掉落汇总!$A$2:$A$871,F$1,[2]掉落汇总!$C$2:$C$871,$Q$2)/$Q$3)*宝箱投放计算!E103</f>
        <v>5.3945783132530112</v>
      </c>
      <c r="G103">
        <f ca="1">(SUMIFS(OFFSET([2]掉落汇总!$C$2:$C$871,,MATCH($B103,[2]掉落汇总!$D$1:$M$1)),[2]掉落汇总!$A$2:$A$871,G$1,[2]掉落汇总!$C$2:$C$871,$Q$1)+SUMIFS(OFFSET([2]掉落汇总!$C$2:$C$871,,MATCH($B103,[2]掉落汇总!$D$1:$M$1)),[2]掉落汇总!$A$2:$A$871,G$1,[2]掉落汇总!$C$2:$C$871,$Q$2)/$Q$3)*宝箱投放计算!F103</f>
        <v>0</v>
      </c>
      <c r="H103">
        <f ca="1">(SUMIFS(OFFSET([2]掉落汇总!$C$2:$C$871,,MATCH($B103,[2]掉落汇总!$D$1:$M$1)),[2]掉落汇总!$A$2:$A$871,H$1,[2]掉落汇总!$C$2:$C$871,$Q$1)+SUMIFS(OFFSET([2]掉落汇总!$C$2:$C$871,,MATCH($B103,[2]掉落汇总!$D$1:$M$1)),[2]掉落汇总!$A$2:$A$871,H$1,[2]掉落汇总!$C$2:$C$871,$Q$2)/$Q$3)*宝箱投放计算!G103</f>
        <v>0</v>
      </c>
      <c r="I103">
        <f ca="1">(SUMIFS(OFFSET([2]掉落汇总!$C$2:$C$871,,MATCH($B103,[2]掉落汇总!$D$1:$M$1)),[2]掉落汇总!$A$2:$A$871,I$1,[2]掉落汇总!$C$2:$C$871,$Q$1)+SUMIFS(OFFSET([2]掉落汇总!$C$2:$C$871,,MATCH($B103,[2]掉落汇总!$D$1:$M$1)),[2]掉落汇总!$A$2:$A$871,I$1,[2]掉落汇总!$C$2:$C$871,$Q$2)/$Q$3)*宝箱投放计算!H103</f>
        <v>0</v>
      </c>
      <c r="J103">
        <f ca="1">(SUMIFS(OFFSET([2]掉落汇总!$C$2:$C$871,,MATCH($B103,[2]掉落汇总!$D$1:$M$1)),[2]掉落汇总!$A$2:$A$871,J$1,[2]掉落汇总!$C$2:$C$871,$Q$1)+SUMIFS(OFFSET([2]掉落汇总!$C$2:$C$871,,MATCH($B103,[2]掉落汇总!$D$1:$M$1)),[2]掉落汇总!$A$2:$A$871,J$1,[2]掉落汇总!$C$2:$C$871,$Q$2)/$Q$3)*宝箱投放计算!I103</f>
        <v>0</v>
      </c>
      <c r="K103">
        <f ca="1">(SUMIFS(OFFSET([2]掉落汇总!$C$2:$C$871,,MATCH($B103,[2]掉落汇总!$D$1:$M$1)),[2]掉落汇总!$A$2:$A$871,K$1,[2]掉落汇总!$C$2:$C$871,$Q$1)+SUMIFS(OFFSET([2]掉落汇总!$C$2:$C$871,,MATCH($B103,[2]掉落汇总!$D$1:$M$1)),[2]掉落汇总!$A$2:$A$871,K$1,[2]掉落汇总!$C$2:$C$871,$Q$2)/$Q$3)*宝箱投放计算!J103</f>
        <v>0</v>
      </c>
      <c r="L103">
        <f ca="1">(SUMIFS(OFFSET([2]掉落汇总!$C$2:$C$871,,MATCH($B103,[2]掉落汇总!$D$1:$M$1)),[2]掉落汇总!$A$2:$A$871,L$1,[2]掉落汇总!$C$2:$C$871,$Q$1)+SUMIFS(OFFSET([2]掉落汇总!$C$2:$C$871,,MATCH($B103,[2]掉落汇总!$D$1:$M$1)),[2]掉落汇总!$A$2:$A$871,L$1,[2]掉落汇总!$C$2:$C$871,$Q$2)/$Q$3)*宝箱投放计算!K103</f>
        <v>1.4485077267901381</v>
      </c>
      <c r="M103">
        <f ca="1">(SUMIFS(OFFSET([2]掉落汇总!$C$2:$C$871,,MATCH($B103,[2]掉落汇总!$D$1:$M$1)),[2]掉落汇总!$A$2:$A$871,M$1,[2]掉落汇总!$C$2:$C$871,$Q$1)+SUMIFS(OFFSET([2]掉落汇总!$C$2:$C$871,,MATCH($B103,[2]掉落汇总!$D$1:$M$1)),[2]掉落汇总!$A$2:$A$871,M$1,[2]掉落汇总!$C$2:$C$871,$Q$2)/$Q$3)*宝箱投放计算!L103</f>
        <v>1.449375218965316</v>
      </c>
      <c r="N103">
        <f ca="1">(SUMIFS(OFFSET([2]掉落汇总!$C$2:$C$871,,MATCH($B103,[2]掉落汇总!$D$1:$M$1)),[2]掉落汇总!$A$2:$A$871,N$1,[2]掉落汇总!$C$2:$C$871,$Q$1)+SUMIFS(OFFSET([2]掉落汇总!$C$2:$C$871,,MATCH($B103,[2]掉落汇总!$D$1:$M$1)),[2]掉落汇总!$A$2:$A$871,N$1,[2]掉落汇总!$C$2:$C$871,$Q$2)/$Q$3)*宝箱投放计算!M103</f>
        <v>0.34251290877796897</v>
      </c>
      <c r="O103">
        <f ca="1">(SUMIFS(OFFSET([2]掉落汇总!$C$2:$C$871,,MATCH($B103,[2]掉落汇总!$D$1:$M$1)),[2]掉落汇总!$A$2:$A$871,O$1,[2]掉落汇总!$C$2:$C$871,$Q$1)+SUMIFS(OFFSET([2]掉落汇总!$C$2:$C$871,,MATCH($B103,[2]掉落汇总!$D$1:$M$1)),[2]掉落汇总!$A$2:$A$871,O$1,[2]掉落汇总!$C$2:$C$871,$Q$2)/$Q$3)*宝箱投放计算!N103</f>
        <v>0.72990261049962535</v>
      </c>
    </row>
    <row r="104" spans="1:15" x14ac:dyDescent="0.2">
      <c r="A104">
        <f>玩家成长时间线!A104</f>
        <v>103</v>
      </c>
      <c r="B104">
        <f>玩家成长时间线!B104</f>
        <v>9</v>
      </c>
      <c r="C104">
        <f ca="1">SUM($D$2:D104)</f>
        <v>1131.9346635393074</v>
      </c>
      <c r="D104">
        <f t="shared" ca="1" si="1"/>
        <v>13.559555949496531</v>
      </c>
      <c r="E104">
        <f ca="1">(SUMIFS(OFFSET([2]掉落汇总!$C$2:$C$871,,MATCH($B104,[2]掉落汇总!$D$1:$M$1)),[2]掉落汇总!$A$2:$A$871,E$1,[2]掉落汇总!$C$2:$C$871,$Q$1)+SUMIFS(OFFSET([2]掉落汇总!$C$2:$C$871,,MATCH($B104,[2]掉落汇总!$D$1:$M$1)),[2]掉落汇总!$A$2:$A$871,E$1,[2]掉落汇总!$C$2:$C$871,$Q$2)/$Q$3)*宝箱投放计算!D104</f>
        <v>4.1946791712104687</v>
      </c>
      <c r="F104">
        <f ca="1">(SUMIFS(OFFSET([2]掉落汇总!$C$2:$C$871,,MATCH($B104,[2]掉落汇总!$D$1:$M$1)),[2]掉落汇总!$A$2:$A$871,F$1,[2]掉落汇总!$C$2:$C$871,$Q$1)+SUMIFS(OFFSET([2]掉落汇总!$C$2:$C$871,,MATCH($B104,[2]掉落汇总!$D$1:$M$1)),[2]掉落汇总!$A$2:$A$871,F$1,[2]掉落汇总!$C$2:$C$871,$Q$2)/$Q$3)*宝箱投放计算!E104</f>
        <v>5.3945783132530112</v>
      </c>
      <c r="G104">
        <f ca="1">(SUMIFS(OFFSET([2]掉落汇总!$C$2:$C$871,,MATCH($B104,[2]掉落汇总!$D$1:$M$1)),[2]掉落汇总!$A$2:$A$871,G$1,[2]掉落汇总!$C$2:$C$871,$Q$1)+SUMIFS(OFFSET([2]掉落汇总!$C$2:$C$871,,MATCH($B104,[2]掉落汇总!$D$1:$M$1)),[2]掉落汇总!$A$2:$A$871,G$1,[2]掉落汇总!$C$2:$C$871,$Q$2)/$Q$3)*宝箱投放计算!F104</f>
        <v>0</v>
      </c>
      <c r="H104">
        <f ca="1">(SUMIFS(OFFSET([2]掉落汇总!$C$2:$C$871,,MATCH($B104,[2]掉落汇总!$D$1:$M$1)),[2]掉落汇总!$A$2:$A$871,H$1,[2]掉落汇总!$C$2:$C$871,$Q$1)+SUMIFS(OFFSET([2]掉落汇总!$C$2:$C$871,,MATCH($B104,[2]掉落汇总!$D$1:$M$1)),[2]掉落汇总!$A$2:$A$871,H$1,[2]掉落汇总!$C$2:$C$871,$Q$2)/$Q$3)*宝箱投放计算!G104</f>
        <v>0</v>
      </c>
      <c r="I104">
        <f ca="1">(SUMIFS(OFFSET([2]掉落汇总!$C$2:$C$871,,MATCH($B104,[2]掉落汇总!$D$1:$M$1)),[2]掉落汇总!$A$2:$A$871,I$1,[2]掉落汇总!$C$2:$C$871,$Q$1)+SUMIFS(OFFSET([2]掉落汇总!$C$2:$C$871,,MATCH($B104,[2]掉落汇总!$D$1:$M$1)),[2]掉落汇总!$A$2:$A$871,I$1,[2]掉落汇总!$C$2:$C$871,$Q$2)/$Q$3)*宝箱投放计算!H104</f>
        <v>0</v>
      </c>
      <c r="J104">
        <f ca="1">(SUMIFS(OFFSET([2]掉落汇总!$C$2:$C$871,,MATCH($B104,[2]掉落汇总!$D$1:$M$1)),[2]掉落汇总!$A$2:$A$871,J$1,[2]掉落汇总!$C$2:$C$871,$Q$1)+SUMIFS(OFFSET([2]掉落汇总!$C$2:$C$871,,MATCH($B104,[2]掉落汇总!$D$1:$M$1)),[2]掉落汇总!$A$2:$A$871,J$1,[2]掉落汇总!$C$2:$C$871,$Q$2)/$Q$3)*宝箱投放计算!I104</f>
        <v>0</v>
      </c>
      <c r="K104">
        <f ca="1">(SUMIFS(OFFSET([2]掉落汇总!$C$2:$C$871,,MATCH($B104,[2]掉落汇总!$D$1:$M$1)),[2]掉落汇总!$A$2:$A$871,K$1,[2]掉落汇总!$C$2:$C$871,$Q$1)+SUMIFS(OFFSET([2]掉落汇总!$C$2:$C$871,,MATCH($B104,[2]掉落汇总!$D$1:$M$1)),[2]掉落汇总!$A$2:$A$871,K$1,[2]掉落汇总!$C$2:$C$871,$Q$2)/$Q$3)*宝箱投放计算!J104</f>
        <v>0</v>
      </c>
      <c r="L104">
        <f ca="1">(SUMIFS(OFFSET([2]掉落汇总!$C$2:$C$871,,MATCH($B104,[2]掉落汇总!$D$1:$M$1)),[2]掉落汇总!$A$2:$A$871,L$1,[2]掉落汇总!$C$2:$C$871,$Q$1)+SUMIFS(OFFSET([2]掉落汇总!$C$2:$C$871,,MATCH($B104,[2]掉落汇总!$D$1:$M$1)),[2]掉落汇总!$A$2:$A$871,L$1,[2]掉落汇总!$C$2:$C$871,$Q$2)/$Q$3)*宝箱投放计算!K104</f>
        <v>1.4485077267901381</v>
      </c>
      <c r="M104">
        <f ca="1">(SUMIFS(OFFSET([2]掉落汇总!$C$2:$C$871,,MATCH($B104,[2]掉落汇总!$D$1:$M$1)),[2]掉落汇总!$A$2:$A$871,M$1,[2]掉落汇总!$C$2:$C$871,$Q$1)+SUMIFS(OFFSET([2]掉落汇总!$C$2:$C$871,,MATCH($B104,[2]掉落汇总!$D$1:$M$1)),[2]掉落汇总!$A$2:$A$871,M$1,[2]掉落汇总!$C$2:$C$871,$Q$2)/$Q$3)*宝箱投放计算!L104</f>
        <v>1.449375218965316</v>
      </c>
      <c r="N104">
        <f ca="1">(SUMIFS(OFFSET([2]掉落汇总!$C$2:$C$871,,MATCH($B104,[2]掉落汇总!$D$1:$M$1)),[2]掉落汇总!$A$2:$A$871,N$1,[2]掉落汇总!$C$2:$C$871,$Q$1)+SUMIFS(OFFSET([2]掉落汇总!$C$2:$C$871,,MATCH($B104,[2]掉落汇总!$D$1:$M$1)),[2]掉落汇总!$A$2:$A$871,N$1,[2]掉落汇总!$C$2:$C$871,$Q$2)/$Q$3)*宝箱投放计算!M104</f>
        <v>0.34251290877796897</v>
      </c>
      <c r="O104">
        <f ca="1">(SUMIFS(OFFSET([2]掉落汇总!$C$2:$C$871,,MATCH($B104,[2]掉落汇总!$D$1:$M$1)),[2]掉落汇总!$A$2:$A$871,O$1,[2]掉落汇总!$C$2:$C$871,$Q$1)+SUMIFS(OFFSET([2]掉落汇总!$C$2:$C$871,,MATCH($B104,[2]掉落汇总!$D$1:$M$1)),[2]掉落汇总!$A$2:$A$871,O$1,[2]掉落汇总!$C$2:$C$871,$Q$2)/$Q$3)*宝箱投放计算!N104</f>
        <v>0.72990261049962535</v>
      </c>
    </row>
    <row r="105" spans="1:15" x14ac:dyDescent="0.2">
      <c r="A105">
        <f>玩家成长时间线!A105</f>
        <v>104</v>
      </c>
      <c r="B105">
        <f>玩家成长时间线!B105</f>
        <v>10</v>
      </c>
      <c r="C105">
        <f ca="1">SUM($D$2:D105)</f>
        <v>1148.5027338669208</v>
      </c>
      <c r="D105">
        <f t="shared" ca="1" si="1"/>
        <v>16.568070327613537</v>
      </c>
      <c r="E105">
        <f ca="1">(SUMIFS(OFFSET([2]掉落汇总!$C$2:$C$871,,MATCH($B105,[2]掉落汇总!$D$1:$M$1)),[2]掉落汇总!$A$2:$A$871,E$1,[2]掉落汇总!$C$2:$C$871,$Q$1)+SUMIFS(OFFSET([2]掉落汇总!$C$2:$C$871,,MATCH($B105,[2]掉落汇总!$D$1:$M$1)),[2]掉落汇总!$A$2:$A$871,E$1,[2]掉落汇总!$C$2:$C$871,$Q$2)/$Q$3)*宝箱投放计算!D105</f>
        <v>4.1120252498684904</v>
      </c>
      <c r="F105">
        <f ca="1">(SUMIFS(OFFSET([2]掉落汇总!$C$2:$C$871,,MATCH($B105,[2]掉落汇总!$D$1:$M$1)),[2]掉落汇总!$A$2:$A$871,F$1,[2]掉落汇总!$C$2:$C$871,$Q$1)+SUMIFS(OFFSET([2]掉落汇总!$C$2:$C$871,,MATCH($B105,[2]掉落汇总!$D$1:$M$1)),[2]掉落汇总!$A$2:$A$871,F$1,[2]掉落汇总!$C$2:$C$871,$Q$2)/$Q$3)*宝箱投放计算!E105</f>
        <v>5.3945783132530112</v>
      </c>
      <c r="G105">
        <f ca="1">(SUMIFS(OFFSET([2]掉落汇总!$C$2:$C$871,,MATCH($B105,[2]掉落汇总!$D$1:$M$1)),[2]掉落汇总!$A$2:$A$871,G$1,[2]掉落汇总!$C$2:$C$871,$Q$1)+SUMIFS(OFFSET([2]掉落汇总!$C$2:$C$871,,MATCH($B105,[2]掉落汇总!$D$1:$M$1)),[2]掉落汇总!$A$2:$A$871,G$1,[2]掉落汇总!$C$2:$C$871,$Q$2)/$Q$3)*宝箱投放计算!F105</f>
        <v>0</v>
      </c>
      <c r="H105">
        <f ca="1">(SUMIFS(OFFSET([2]掉落汇总!$C$2:$C$871,,MATCH($B105,[2]掉落汇总!$D$1:$M$1)),[2]掉落汇总!$A$2:$A$871,H$1,[2]掉落汇总!$C$2:$C$871,$Q$1)+SUMIFS(OFFSET([2]掉落汇总!$C$2:$C$871,,MATCH($B105,[2]掉落汇总!$D$1:$M$1)),[2]掉落汇总!$A$2:$A$871,H$1,[2]掉落汇总!$C$2:$C$871,$Q$2)/$Q$3)*宝箱投放计算!G105</f>
        <v>0</v>
      </c>
      <c r="I105">
        <f ca="1">(SUMIFS(OFFSET([2]掉落汇总!$C$2:$C$871,,MATCH($B105,[2]掉落汇总!$D$1:$M$1)),[2]掉落汇总!$A$2:$A$871,I$1,[2]掉落汇总!$C$2:$C$871,$Q$1)+SUMIFS(OFFSET([2]掉落汇总!$C$2:$C$871,,MATCH($B105,[2]掉落汇总!$D$1:$M$1)),[2]掉落汇总!$A$2:$A$871,I$1,[2]掉落汇总!$C$2:$C$871,$Q$2)/$Q$3)*宝箱投放计算!H105</f>
        <v>0</v>
      </c>
      <c r="J105">
        <f ca="1">(SUMIFS(OFFSET([2]掉落汇总!$C$2:$C$871,,MATCH($B105,[2]掉落汇总!$D$1:$M$1)),[2]掉落汇总!$A$2:$A$871,J$1,[2]掉落汇总!$C$2:$C$871,$Q$1)+SUMIFS(OFFSET([2]掉落汇总!$C$2:$C$871,,MATCH($B105,[2]掉落汇总!$D$1:$M$1)),[2]掉落汇总!$A$2:$A$871,J$1,[2]掉落汇总!$C$2:$C$871,$Q$2)/$Q$3)*宝箱投放计算!I105</f>
        <v>3.0911682994589849</v>
      </c>
      <c r="K105">
        <f ca="1">(SUMIFS(OFFSET([2]掉落汇总!$C$2:$C$871,,MATCH($B105,[2]掉落汇总!$D$1:$M$1)),[2]掉落汇总!$A$2:$A$871,K$1,[2]掉落汇总!$C$2:$C$871,$Q$1)+SUMIFS(OFFSET([2]掉落汇总!$C$2:$C$871,,MATCH($B105,[2]掉落汇总!$D$1:$M$1)),[2]掉落汇总!$A$2:$A$871,K$1,[2]掉落汇总!$C$2:$C$871,$Q$2)/$Q$3)*宝箱投放计算!J105</f>
        <v>0</v>
      </c>
      <c r="L105">
        <f ca="1">(SUMIFS(OFFSET([2]掉落汇总!$C$2:$C$871,,MATCH($B105,[2]掉落汇总!$D$1:$M$1)),[2]掉落汇总!$A$2:$A$871,L$1,[2]掉落汇总!$C$2:$C$871,$Q$1)+SUMIFS(OFFSET([2]掉落汇总!$C$2:$C$871,,MATCH($B105,[2]掉落汇总!$D$1:$M$1)),[2]掉落汇总!$A$2:$A$871,L$1,[2]掉落汇总!$C$2:$C$871,$Q$2)/$Q$3)*宝箱投放计算!K105</f>
        <v>1.4485077267901381</v>
      </c>
      <c r="M105">
        <f ca="1">(SUMIFS(OFFSET([2]掉落汇总!$C$2:$C$871,,MATCH($B105,[2]掉落汇总!$D$1:$M$1)),[2]掉落汇总!$A$2:$A$871,M$1,[2]掉落汇总!$C$2:$C$871,$Q$1)+SUMIFS(OFFSET([2]掉落汇总!$C$2:$C$871,,MATCH($B105,[2]掉落汇总!$D$1:$M$1)),[2]掉落汇总!$A$2:$A$871,M$1,[2]掉落汇总!$C$2:$C$871,$Q$2)/$Q$3)*宝箱投放计算!L105</f>
        <v>1.449375218965316</v>
      </c>
      <c r="N105">
        <f ca="1">(SUMIFS(OFFSET([2]掉落汇总!$C$2:$C$871,,MATCH($B105,[2]掉落汇总!$D$1:$M$1)),[2]掉落汇总!$A$2:$A$871,N$1,[2]掉落汇总!$C$2:$C$871,$Q$1)+SUMIFS(OFFSET([2]掉落汇总!$C$2:$C$871,,MATCH($B105,[2]掉落汇总!$D$1:$M$1)),[2]掉落汇总!$A$2:$A$871,N$1,[2]掉落汇总!$C$2:$C$871,$Q$2)/$Q$3)*宝箱投放计算!M105</f>
        <v>0.34251290877796897</v>
      </c>
      <c r="O105">
        <f ca="1">(SUMIFS(OFFSET([2]掉落汇总!$C$2:$C$871,,MATCH($B105,[2]掉落汇总!$D$1:$M$1)),[2]掉落汇总!$A$2:$A$871,O$1,[2]掉落汇总!$C$2:$C$871,$Q$1)+SUMIFS(OFFSET([2]掉落汇总!$C$2:$C$871,,MATCH($B105,[2]掉落汇总!$D$1:$M$1)),[2]掉落汇总!$A$2:$A$871,O$1,[2]掉落汇总!$C$2:$C$871,$Q$2)/$Q$3)*宝箱投放计算!N105</f>
        <v>0.72990261049962535</v>
      </c>
    </row>
    <row r="106" spans="1:15" x14ac:dyDescent="0.2">
      <c r="A106">
        <f>玩家成长时间线!A106</f>
        <v>105</v>
      </c>
      <c r="B106">
        <f>玩家成长时间线!B106</f>
        <v>10</v>
      </c>
      <c r="C106">
        <f ca="1">SUM($D$2:D106)</f>
        <v>1161.9964691407356</v>
      </c>
      <c r="D106">
        <f t="shared" ca="1" si="1"/>
        <v>13.493735273814728</v>
      </c>
      <c r="E106">
        <f ca="1">(SUMIFS(OFFSET([2]掉落汇总!$C$2:$C$871,,MATCH($B106,[2]掉落汇总!$D$1:$M$1)),[2]掉落汇总!$A$2:$A$871,E$1,[2]掉落汇总!$C$2:$C$871,$Q$1)+SUMIFS(OFFSET([2]掉落汇总!$C$2:$C$871,,MATCH($B106,[2]掉落汇总!$D$1:$M$1)),[2]掉落汇总!$A$2:$A$871,E$1,[2]掉落汇总!$C$2:$C$871,$Q$2)/$Q$3)*宝箱投放计算!D106</f>
        <v>4.1288584955286689</v>
      </c>
      <c r="F106">
        <f ca="1">(SUMIFS(OFFSET([2]掉落汇总!$C$2:$C$871,,MATCH($B106,[2]掉落汇总!$D$1:$M$1)),[2]掉落汇总!$A$2:$A$871,F$1,[2]掉落汇总!$C$2:$C$871,$Q$1)+SUMIFS(OFFSET([2]掉落汇总!$C$2:$C$871,,MATCH($B106,[2]掉落汇总!$D$1:$M$1)),[2]掉落汇总!$A$2:$A$871,F$1,[2]掉落汇总!$C$2:$C$871,$Q$2)/$Q$3)*宝箱投放计算!E106</f>
        <v>5.3945783132530112</v>
      </c>
      <c r="G106">
        <f ca="1">(SUMIFS(OFFSET([2]掉落汇总!$C$2:$C$871,,MATCH($B106,[2]掉落汇总!$D$1:$M$1)),[2]掉落汇总!$A$2:$A$871,G$1,[2]掉落汇总!$C$2:$C$871,$Q$1)+SUMIFS(OFFSET([2]掉落汇总!$C$2:$C$871,,MATCH($B106,[2]掉落汇总!$D$1:$M$1)),[2]掉落汇总!$A$2:$A$871,G$1,[2]掉落汇总!$C$2:$C$871,$Q$2)/$Q$3)*宝箱投放计算!F106</f>
        <v>0</v>
      </c>
      <c r="H106">
        <f ca="1">(SUMIFS(OFFSET([2]掉落汇总!$C$2:$C$871,,MATCH($B106,[2]掉落汇总!$D$1:$M$1)),[2]掉落汇总!$A$2:$A$871,H$1,[2]掉落汇总!$C$2:$C$871,$Q$1)+SUMIFS(OFFSET([2]掉落汇总!$C$2:$C$871,,MATCH($B106,[2]掉落汇总!$D$1:$M$1)),[2]掉落汇总!$A$2:$A$871,H$1,[2]掉落汇总!$C$2:$C$871,$Q$2)/$Q$3)*宝箱投放计算!G106</f>
        <v>0</v>
      </c>
      <c r="I106">
        <f ca="1">(SUMIFS(OFFSET([2]掉落汇总!$C$2:$C$871,,MATCH($B106,[2]掉落汇总!$D$1:$M$1)),[2]掉落汇总!$A$2:$A$871,I$1,[2]掉落汇总!$C$2:$C$871,$Q$1)+SUMIFS(OFFSET([2]掉落汇总!$C$2:$C$871,,MATCH($B106,[2]掉落汇总!$D$1:$M$1)),[2]掉落汇总!$A$2:$A$871,I$1,[2]掉落汇总!$C$2:$C$871,$Q$2)/$Q$3)*宝箱投放计算!H106</f>
        <v>0</v>
      </c>
      <c r="J106">
        <f ca="1">(SUMIFS(OFFSET([2]掉落汇总!$C$2:$C$871,,MATCH($B106,[2]掉落汇总!$D$1:$M$1)),[2]掉落汇总!$A$2:$A$871,J$1,[2]掉落汇总!$C$2:$C$871,$Q$1)+SUMIFS(OFFSET([2]掉落汇总!$C$2:$C$871,,MATCH($B106,[2]掉落汇总!$D$1:$M$1)),[2]掉落汇总!$A$2:$A$871,J$1,[2]掉落汇总!$C$2:$C$871,$Q$2)/$Q$3)*宝箱投放计算!I106</f>
        <v>0</v>
      </c>
      <c r="K106">
        <f ca="1">(SUMIFS(OFFSET([2]掉落汇总!$C$2:$C$871,,MATCH($B106,[2]掉落汇总!$D$1:$M$1)),[2]掉落汇总!$A$2:$A$871,K$1,[2]掉落汇总!$C$2:$C$871,$Q$1)+SUMIFS(OFFSET([2]掉落汇总!$C$2:$C$871,,MATCH($B106,[2]掉落汇总!$D$1:$M$1)),[2]掉落汇总!$A$2:$A$871,K$1,[2]掉落汇总!$C$2:$C$871,$Q$2)/$Q$3)*宝箱投放计算!J106</f>
        <v>0</v>
      </c>
      <c r="L106">
        <f ca="1">(SUMIFS(OFFSET([2]掉落汇总!$C$2:$C$871,,MATCH($B106,[2]掉落汇总!$D$1:$M$1)),[2]掉落汇总!$A$2:$A$871,L$1,[2]掉落汇总!$C$2:$C$871,$Q$1)+SUMIFS(OFFSET([2]掉落汇总!$C$2:$C$871,,MATCH($B106,[2]掉落汇总!$D$1:$M$1)),[2]掉落汇总!$A$2:$A$871,L$1,[2]掉落汇总!$C$2:$C$871,$Q$2)/$Q$3)*宝箱投放计算!K106</f>
        <v>1.4485077267901381</v>
      </c>
      <c r="M106">
        <f ca="1">(SUMIFS(OFFSET([2]掉落汇总!$C$2:$C$871,,MATCH($B106,[2]掉落汇总!$D$1:$M$1)),[2]掉落汇总!$A$2:$A$871,M$1,[2]掉落汇总!$C$2:$C$871,$Q$1)+SUMIFS(OFFSET([2]掉落汇总!$C$2:$C$871,,MATCH($B106,[2]掉落汇总!$D$1:$M$1)),[2]掉落汇总!$A$2:$A$871,M$1,[2]掉落汇总!$C$2:$C$871,$Q$2)/$Q$3)*宝箱投放计算!L106</f>
        <v>1.449375218965316</v>
      </c>
      <c r="N106">
        <f ca="1">(SUMIFS(OFFSET([2]掉落汇总!$C$2:$C$871,,MATCH($B106,[2]掉落汇总!$D$1:$M$1)),[2]掉落汇总!$A$2:$A$871,N$1,[2]掉落汇总!$C$2:$C$871,$Q$1)+SUMIFS(OFFSET([2]掉落汇总!$C$2:$C$871,,MATCH($B106,[2]掉落汇总!$D$1:$M$1)),[2]掉落汇总!$A$2:$A$871,N$1,[2]掉落汇总!$C$2:$C$871,$Q$2)/$Q$3)*宝箱投放计算!M106</f>
        <v>0.34251290877796897</v>
      </c>
      <c r="O106">
        <f ca="1">(SUMIFS(OFFSET([2]掉落汇总!$C$2:$C$871,,MATCH($B106,[2]掉落汇总!$D$1:$M$1)),[2]掉落汇总!$A$2:$A$871,O$1,[2]掉落汇总!$C$2:$C$871,$Q$1)+SUMIFS(OFFSET([2]掉落汇总!$C$2:$C$871,,MATCH($B106,[2]掉落汇总!$D$1:$M$1)),[2]掉落汇总!$A$2:$A$871,O$1,[2]掉落汇总!$C$2:$C$871,$Q$2)/$Q$3)*宝箱投放计算!N106</f>
        <v>0.72990261049962535</v>
      </c>
    </row>
    <row r="107" spans="1:15" x14ac:dyDescent="0.2">
      <c r="A107">
        <f>玩家成长时间线!A107</f>
        <v>106</v>
      </c>
      <c r="B107">
        <f>玩家成长时间线!B107</f>
        <v>10</v>
      </c>
      <c r="C107">
        <f ca="1">SUM($D$2:D107)</f>
        <v>1175.5070376602105</v>
      </c>
      <c r="D107">
        <f t="shared" ca="1" si="1"/>
        <v>13.510568519474909</v>
      </c>
      <c r="E107">
        <f ca="1">(SUMIFS(OFFSET([2]掉落汇总!$C$2:$C$871,,MATCH($B107,[2]掉落汇总!$D$1:$M$1)),[2]掉落汇总!$A$2:$A$871,E$1,[2]掉落汇总!$C$2:$C$871,$Q$1)+SUMIFS(OFFSET([2]掉落汇总!$C$2:$C$871,,MATCH($B107,[2]掉落汇总!$D$1:$M$1)),[2]掉落汇总!$A$2:$A$871,E$1,[2]掉落汇总!$C$2:$C$871,$Q$2)/$Q$3)*宝箱投放计算!D107</f>
        <v>4.1456917411888483</v>
      </c>
      <c r="F107">
        <f ca="1">(SUMIFS(OFFSET([2]掉落汇总!$C$2:$C$871,,MATCH($B107,[2]掉落汇总!$D$1:$M$1)),[2]掉落汇总!$A$2:$A$871,F$1,[2]掉落汇总!$C$2:$C$871,$Q$1)+SUMIFS(OFFSET([2]掉落汇总!$C$2:$C$871,,MATCH($B107,[2]掉落汇总!$D$1:$M$1)),[2]掉落汇总!$A$2:$A$871,F$1,[2]掉落汇总!$C$2:$C$871,$Q$2)/$Q$3)*宝箱投放计算!E107</f>
        <v>5.3945783132530112</v>
      </c>
      <c r="G107">
        <f ca="1">(SUMIFS(OFFSET([2]掉落汇总!$C$2:$C$871,,MATCH($B107,[2]掉落汇总!$D$1:$M$1)),[2]掉落汇总!$A$2:$A$871,G$1,[2]掉落汇总!$C$2:$C$871,$Q$1)+SUMIFS(OFFSET([2]掉落汇总!$C$2:$C$871,,MATCH($B107,[2]掉落汇总!$D$1:$M$1)),[2]掉落汇总!$A$2:$A$871,G$1,[2]掉落汇总!$C$2:$C$871,$Q$2)/$Q$3)*宝箱投放计算!F107</f>
        <v>0</v>
      </c>
      <c r="H107">
        <f ca="1">(SUMIFS(OFFSET([2]掉落汇总!$C$2:$C$871,,MATCH($B107,[2]掉落汇总!$D$1:$M$1)),[2]掉落汇总!$A$2:$A$871,H$1,[2]掉落汇总!$C$2:$C$871,$Q$1)+SUMIFS(OFFSET([2]掉落汇总!$C$2:$C$871,,MATCH($B107,[2]掉落汇总!$D$1:$M$1)),[2]掉落汇总!$A$2:$A$871,H$1,[2]掉落汇总!$C$2:$C$871,$Q$2)/$Q$3)*宝箱投放计算!G107</f>
        <v>0</v>
      </c>
      <c r="I107">
        <f ca="1">(SUMIFS(OFFSET([2]掉落汇总!$C$2:$C$871,,MATCH($B107,[2]掉落汇总!$D$1:$M$1)),[2]掉落汇总!$A$2:$A$871,I$1,[2]掉落汇总!$C$2:$C$871,$Q$1)+SUMIFS(OFFSET([2]掉落汇总!$C$2:$C$871,,MATCH($B107,[2]掉落汇总!$D$1:$M$1)),[2]掉落汇总!$A$2:$A$871,I$1,[2]掉落汇总!$C$2:$C$871,$Q$2)/$Q$3)*宝箱投放计算!H107</f>
        <v>0</v>
      </c>
      <c r="J107">
        <f ca="1">(SUMIFS(OFFSET([2]掉落汇总!$C$2:$C$871,,MATCH($B107,[2]掉落汇总!$D$1:$M$1)),[2]掉落汇总!$A$2:$A$871,J$1,[2]掉落汇总!$C$2:$C$871,$Q$1)+SUMIFS(OFFSET([2]掉落汇总!$C$2:$C$871,,MATCH($B107,[2]掉落汇总!$D$1:$M$1)),[2]掉落汇总!$A$2:$A$871,J$1,[2]掉落汇总!$C$2:$C$871,$Q$2)/$Q$3)*宝箱投放计算!I107</f>
        <v>0</v>
      </c>
      <c r="K107">
        <f ca="1">(SUMIFS(OFFSET([2]掉落汇总!$C$2:$C$871,,MATCH($B107,[2]掉落汇总!$D$1:$M$1)),[2]掉落汇总!$A$2:$A$871,K$1,[2]掉落汇总!$C$2:$C$871,$Q$1)+SUMIFS(OFFSET([2]掉落汇总!$C$2:$C$871,,MATCH($B107,[2]掉落汇总!$D$1:$M$1)),[2]掉落汇总!$A$2:$A$871,K$1,[2]掉落汇总!$C$2:$C$871,$Q$2)/$Q$3)*宝箱投放计算!J107</f>
        <v>0</v>
      </c>
      <c r="L107">
        <f ca="1">(SUMIFS(OFFSET([2]掉落汇总!$C$2:$C$871,,MATCH($B107,[2]掉落汇总!$D$1:$M$1)),[2]掉落汇总!$A$2:$A$871,L$1,[2]掉落汇总!$C$2:$C$871,$Q$1)+SUMIFS(OFFSET([2]掉落汇总!$C$2:$C$871,,MATCH($B107,[2]掉落汇总!$D$1:$M$1)),[2]掉落汇总!$A$2:$A$871,L$1,[2]掉落汇总!$C$2:$C$871,$Q$2)/$Q$3)*宝箱投放计算!K107</f>
        <v>1.4485077267901381</v>
      </c>
      <c r="M107">
        <f ca="1">(SUMIFS(OFFSET([2]掉落汇总!$C$2:$C$871,,MATCH($B107,[2]掉落汇总!$D$1:$M$1)),[2]掉落汇总!$A$2:$A$871,M$1,[2]掉落汇总!$C$2:$C$871,$Q$1)+SUMIFS(OFFSET([2]掉落汇总!$C$2:$C$871,,MATCH($B107,[2]掉落汇总!$D$1:$M$1)),[2]掉落汇总!$A$2:$A$871,M$1,[2]掉落汇总!$C$2:$C$871,$Q$2)/$Q$3)*宝箱投放计算!L107</f>
        <v>1.449375218965316</v>
      </c>
      <c r="N107">
        <f ca="1">(SUMIFS(OFFSET([2]掉落汇总!$C$2:$C$871,,MATCH($B107,[2]掉落汇总!$D$1:$M$1)),[2]掉落汇总!$A$2:$A$871,N$1,[2]掉落汇总!$C$2:$C$871,$Q$1)+SUMIFS(OFFSET([2]掉落汇总!$C$2:$C$871,,MATCH($B107,[2]掉落汇总!$D$1:$M$1)),[2]掉落汇总!$A$2:$A$871,N$1,[2]掉落汇总!$C$2:$C$871,$Q$2)/$Q$3)*宝箱投放计算!M107</f>
        <v>0.34251290877796897</v>
      </c>
      <c r="O107">
        <f ca="1">(SUMIFS(OFFSET([2]掉落汇总!$C$2:$C$871,,MATCH($B107,[2]掉落汇总!$D$1:$M$1)),[2]掉落汇总!$A$2:$A$871,O$1,[2]掉落汇总!$C$2:$C$871,$Q$1)+SUMIFS(OFFSET([2]掉落汇总!$C$2:$C$871,,MATCH($B107,[2]掉落汇总!$D$1:$M$1)),[2]掉落汇总!$A$2:$A$871,O$1,[2]掉落汇总!$C$2:$C$871,$Q$2)/$Q$3)*宝箱投放计算!N107</f>
        <v>0.72990261049962535</v>
      </c>
    </row>
    <row r="108" spans="1:15" x14ac:dyDescent="0.2">
      <c r="A108">
        <f>玩家成长时间线!A108</f>
        <v>107</v>
      </c>
      <c r="B108">
        <f>玩家成长时间线!B108</f>
        <v>10</v>
      </c>
      <c r="C108">
        <f ca="1">SUM($D$2:D108)</f>
        <v>1189.3711043385492</v>
      </c>
      <c r="D108">
        <f t="shared" ca="1" si="1"/>
        <v>13.864066678338663</v>
      </c>
      <c r="E108">
        <f ca="1">(SUMIFS(OFFSET([2]掉落汇总!$C$2:$C$871,,MATCH($B108,[2]掉落汇总!$D$1:$M$1)),[2]掉落汇总!$A$2:$A$871,E$1,[2]掉落汇总!$C$2:$C$871,$Q$1)+SUMIFS(OFFSET([2]掉落汇总!$C$2:$C$871,,MATCH($B108,[2]掉落汇总!$D$1:$M$1)),[2]掉落汇总!$A$2:$A$871,E$1,[2]掉落汇总!$C$2:$C$871,$Q$2)/$Q$3)*宝箱投放计算!D108</f>
        <v>4.4991899000526034</v>
      </c>
      <c r="F108">
        <f ca="1">(SUMIFS(OFFSET([2]掉落汇总!$C$2:$C$871,,MATCH($B108,[2]掉落汇总!$D$1:$M$1)),[2]掉落汇总!$A$2:$A$871,F$1,[2]掉落汇总!$C$2:$C$871,$Q$1)+SUMIFS(OFFSET([2]掉落汇总!$C$2:$C$871,,MATCH($B108,[2]掉落汇总!$D$1:$M$1)),[2]掉落汇总!$A$2:$A$871,F$1,[2]掉落汇总!$C$2:$C$871,$Q$2)/$Q$3)*宝箱投放计算!E108</f>
        <v>5.3945783132530112</v>
      </c>
      <c r="G108">
        <f ca="1">(SUMIFS(OFFSET([2]掉落汇总!$C$2:$C$871,,MATCH($B108,[2]掉落汇总!$D$1:$M$1)),[2]掉落汇总!$A$2:$A$871,G$1,[2]掉落汇总!$C$2:$C$871,$Q$1)+SUMIFS(OFFSET([2]掉落汇总!$C$2:$C$871,,MATCH($B108,[2]掉落汇总!$D$1:$M$1)),[2]掉落汇总!$A$2:$A$871,G$1,[2]掉落汇总!$C$2:$C$871,$Q$2)/$Q$3)*宝箱投放计算!F108</f>
        <v>0</v>
      </c>
      <c r="H108">
        <f ca="1">(SUMIFS(OFFSET([2]掉落汇总!$C$2:$C$871,,MATCH($B108,[2]掉落汇总!$D$1:$M$1)),[2]掉落汇总!$A$2:$A$871,H$1,[2]掉落汇总!$C$2:$C$871,$Q$1)+SUMIFS(OFFSET([2]掉落汇总!$C$2:$C$871,,MATCH($B108,[2]掉落汇总!$D$1:$M$1)),[2]掉落汇总!$A$2:$A$871,H$1,[2]掉落汇总!$C$2:$C$871,$Q$2)/$Q$3)*宝箱投放计算!G108</f>
        <v>0</v>
      </c>
      <c r="I108">
        <f ca="1">(SUMIFS(OFFSET([2]掉落汇总!$C$2:$C$871,,MATCH($B108,[2]掉落汇总!$D$1:$M$1)),[2]掉落汇总!$A$2:$A$871,I$1,[2]掉落汇总!$C$2:$C$871,$Q$1)+SUMIFS(OFFSET([2]掉落汇总!$C$2:$C$871,,MATCH($B108,[2]掉落汇总!$D$1:$M$1)),[2]掉落汇总!$A$2:$A$871,I$1,[2]掉落汇总!$C$2:$C$871,$Q$2)/$Q$3)*宝箱投放计算!H108</f>
        <v>0</v>
      </c>
      <c r="J108">
        <f ca="1">(SUMIFS(OFFSET([2]掉落汇总!$C$2:$C$871,,MATCH($B108,[2]掉落汇总!$D$1:$M$1)),[2]掉落汇总!$A$2:$A$871,J$1,[2]掉落汇总!$C$2:$C$871,$Q$1)+SUMIFS(OFFSET([2]掉落汇总!$C$2:$C$871,,MATCH($B108,[2]掉落汇总!$D$1:$M$1)),[2]掉落汇总!$A$2:$A$871,J$1,[2]掉落汇总!$C$2:$C$871,$Q$2)/$Q$3)*宝箱投放计算!I108</f>
        <v>0</v>
      </c>
      <c r="K108">
        <f ca="1">(SUMIFS(OFFSET([2]掉落汇总!$C$2:$C$871,,MATCH($B108,[2]掉落汇总!$D$1:$M$1)),[2]掉落汇总!$A$2:$A$871,K$1,[2]掉落汇总!$C$2:$C$871,$Q$1)+SUMIFS(OFFSET([2]掉落汇总!$C$2:$C$871,,MATCH($B108,[2]掉落汇总!$D$1:$M$1)),[2]掉落汇总!$A$2:$A$871,K$1,[2]掉落汇总!$C$2:$C$871,$Q$2)/$Q$3)*宝箱投放计算!J108</f>
        <v>0</v>
      </c>
      <c r="L108">
        <f ca="1">(SUMIFS(OFFSET([2]掉落汇总!$C$2:$C$871,,MATCH($B108,[2]掉落汇总!$D$1:$M$1)),[2]掉落汇总!$A$2:$A$871,L$1,[2]掉落汇总!$C$2:$C$871,$Q$1)+SUMIFS(OFFSET([2]掉落汇总!$C$2:$C$871,,MATCH($B108,[2]掉落汇总!$D$1:$M$1)),[2]掉落汇总!$A$2:$A$871,L$1,[2]掉落汇总!$C$2:$C$871,$Q$2)/$Q$3)*宝箱投放计算!K108</f>
        <v>1.4485077267901381</v>
      </c>
      <c r="M108">
        <f ca="1">(SUMIFS(OFFSET([2]掉落汇总!$C$2:$C$871,,MATCH($B108,[2]掉落汇总!$D$1:$M$1)),[2]掉落汇总!$A$2:$A$871,M$1,[2]掉落汇总!$C$2:$C$871,$Q$1)+SUMIFS(OFFSET([2]掉落汇总!$C$2:$C$871,,MATCH($B108,[2]掉落汇总!$D$1:$M$1)),[2]掉落汇总!$A$2:$A$871,M$1,[2]掉落汇总!$C$2:$C$871,$Q$2)/$Q$3)*宝箱投放计算!L108</f>
        <v>1.449375218965316</v>
      </c>
      <c r="N108">
        <f ca="1">(SUMIFS(OFFSET([2]掉落汇总!$C$2:$C$871,,MATCH($B108,[2]掉落汇总!$D$1:$M$1)),[2]掉落汇总!$A$2:$A$871,N$1,[2]掉落汇总!$C$2:$C$871,$Q$1)+SUMIFS(OFFSET([2]掉落汇总!$C$2:$C$871,,MATCH($B108,[2]掉落汇总!$D$1:$M$1)),[2]掉落汇总!$A$2:$A$871,N$1,[2]掉落汇总!$C$2:$C$871,$Q$2)/$Q$3)*宝箱投放计算!M108</f>
        <v>0.34251290877796897</v>
      </c>
      <c r="O108">
        <f ca="1">(SUMIFS(OFFSET([2]掉落汇总!$C$2:$C$871,,MATCH($B108,[2]掉落汇总!$D$1:$M$1)),[2]掉落汇总!$A$2:$A$871,O$1,[2]掉落汇总!$C$2:$C$871,$Q$1)+SUMIFS(OFFSET([2]掉落汇总!$C$2:$C$871,,MATCH($B108,[2]掉落汇总!$D$1:$M$1)),[2]掉落汇总!$A$2:$A$871,O$1,[2]掉落汇总!$C$2:$C$871,$Q$2)/$Q$3)*宝箱投放计算!N108</f>
        <v>0.72990261049962535</v>
      </c>
    </row>
    <row r="109" spans="1:15" x14ac:dyDescent="0.2">
      <c r="A109">
        <f>玩家成长时间线!A109</f>
        <v>108</v>
      </c>
      <c r="B109">
        <f>玩家成长时间线!B109</f>
        <v>10</v>
      </c>
      <c r="C109">
        <f ca="1">SUM($D$2:D109)</f>
        <v>1202.9153393493445</v>
      </c>
      <c r="D109">
        <f t="shared" ca="1" si="1"/>
        <v>13.544235010795266</v>
      </c>
      <c r="E109">
        <f ca="1">(SUMIFS(OFFSET([2]掉落汇总!$C$2:$C$871,,MATCH($B109,[2]掉落汇总!$D$1:$M$1)),[2]掉落汇总!$A$2:$A$871,E$1,[2]掉落汇总!$C$2:$C$871,$Q$1)+SUMIFS(OFFSET([2]掉落汇总!$C$2:$C$871,,MATCH($B109,[2]掉落汇总!$D$1:$M$1)),[2]掉落汇总!$A$2:$A$871,E$1,[2]掉落汇总!$C$2:$C$871,$Q$2)/$Q$3)*宝箱投放计算!D109</f>
        <v>4.1793582325092054</v>
      </c>
      <c r="F109">
        <f ca="1">(SUMIFS(OFFSET([2]掉落汇总!$C$2:$C$871,,MATCH($B109,[2]掉落汇总!$D$1:$M$1)),[2]掉落汇总!$A$2:$A$871,F$1,[2]掉落汇总!$C$2:$C$871,$Q$1)+SUMIFS(OFFSET([2]掉落汇总!$C$2:$C$871,,MATCH($B109,[2]掉落汇总!$D$1:$M$1)),[2]掉落汇总!$A$2:$A$871,F$1,[2]掉落汇总!$C$2:$C$871,$Q$2)/$Q$3)*宝箱投放计算!E109</f>
        <v>5.3945783132530112</v>
      </c>
      <c r="G109">
        <f ca="1">(SUMIFS(OFFSET([2]掉落汇总!$C$2:$C$871,,MATCH($B109,[2]掉落汇总!$D$1:$M$1)),[2]掉落汇总!$A$2:$A$871,G$1,[2]掉落汇总!$C$2:$C$871,$Q$1)+SUMIFS(OFFSET([2]掉落汇总!$C$2:$C$871,,MATCH($B109,[2]掉落汇总!$D$1:$M$1)),[2]掉落汇总!$A$2:$A$871,G$1,[2]掉落汇总!$C$2:$C$871,$Q$2)/$Q$3)*宝箱投放计算!F109</f>
        <v>0</v>
      </c>
      <c r="H109">
        <f ca="1">(SUMIFS(OFFSET([2]掉落汇总!$C$2:$C$871,,MATCH($B109,[2]掉落汇总!$D$1:$M$1)),[2]掉落汇总!$A$2:$A$871,H$1,[2]掉落汇总!$C$2:$C$871,$Q$1)+SUMIFS(OFFSET([2]掉落汇总!$C$2:$C$871,,MATCH($B109,[2]掉落汇总!$D$1:$M$1)),[2]掉落汇总!$A$2:$A$871,H$1,[2]掉落汇总!$C$2:$C$871,$Q$2)/$Q$3)*宝箱投放计算!G109</f>
        <v>0</v>
      </c>
      <c r="I109">
        <f ca="1">(SUMIFS(OFFSET([2]掉落汇总!$C$2:$C$871,,MATCH($B109,[2]掉落汇总!$D$1:$M$1)),[2]掉落汇总!$A$2:$A$871,I$1,[2]掉落汇总!$C$2:$C$871,$Q$1)+SUMIFS(OFFSET([2]掉落汇总!$C$2:$C$871,,MATCH($B109,[2]掉落汇总!$D$1:$M$1)),[2]掉落汇总!$A$2:$A$871,I$1,[2]掉落汇总!$C$2:$C$871,$Q$2)/$Q$3)*宝箱投放计算!H109</f>
        <v>0</v>
      </c>
      <c r="J109">
        <f ca="1">(SUMIFS(OFFSET([2]掉落汇总!$C$2:$C$871,,MATCH($B109,[2]掉落汇总!$D$1:$M$1)),[2]掉落汇总!$A$2:$A$871,J$1,[2]掉落汇总!$C$2:$C$871,$Q$1)+SUMIFS(OFFSET([2]掉落汇总!$C$2:$C$871,,MATCH($B109,[2]掉落汇总!$D$1:$M$1)),[2]掉落汇总!$A$2:$A$871,J$1,[2]掉落汇总!$C$2:$C$871,$Q$2)/$Q$3)*宝箱投放计算!I109</f>
        <v>0</v>
      </c>
      <c r="K109">
        <f ca="1">(SUMIFS(OFFSET([2]掉落汇总!$C$2:$C$871,,MATCH($B109,[2]掉落汇总!$D$1:$M$1)),[2]掉落汇总!$A$2:$A$871,K$1,[2]掉落汇总!$C$2:$C$871,$Q$1)+SUMIFS(OFFSET([2]掉落汇总!$C$2:$C$871,,MATCH($B109,[2]掉落汇总!$D$1:$M$1)),[2]掉落汇总!$A$2:$A$871,K$1,[2]掉落汇总!$C$2:$C$871,$Q$2)/$Q$3)*宝箱投放计算!J109</f>
        <v>0</v>
      </c>
      <c r="L109">
        <f ca="1">(SUMIFS(OFFSET([2]掉落汇总!$C$2:$C$871,,MATCH($B109,[2]掉落汇总!$D$1:$M$1)),[2]掉落汇总!$A$2:$A$871,L$1,[2]掉落汇总!$C$2:$C$871,$Q$1)+SUMIFS(OFFSET([2]掉落汇总!$C$2:$C$871,,MATCH($B109,[2]掉落汇总!$D$1:$M$1)),[2]掉落汇总!$A$2:$A$871,L$1,[2]掉落汇总!$C$2:$C$871,$Q$2)/$Q$3)*宝箱投放计算!K109</f>
        <v>1.4485077267901381</v>
      </c>
      <c r="M109">
        <f ca="1">(SUMIFS(OFFSET([2]掉落汇总!$C$2:$C$871,,MATCH($B109,[2]掉落汇总!$D$1:$M$1)),[2]掉落汇总!$A$2:$A$871,M$1,[2]掉落汇总!$C$2:$C$871,$Q$1)+SUMIFS(OFFSET([2]掉落汇总!$C$2:$C$871,,MATCH($B109,[2]掉落汇总!$D$1:$M$1)),[2]掉落汇总!$A$2:$A$871,M$1,[2]掉落汇总!$C$2:$C$871,$Q$2)/$Q$3)*宝箱投放计算!L109</f>
        <v>1.449375218965316</v>
      </c>
      <c r="N109">
        <f ca="1">(SUMIFS(OFFSET([2]掉落汇总!$C$2:$C$871,,MATCH($B109,[2]掉落汇总!$D$1:$M$1)),[2]掉落汇总!$A$2:$A$871,N$1,[2]掉落汇总!$C$2:$C$871,$Q$1)+SUMIFS(OFFSET([2]掉落汇总!$C$2:$C$871,,MATCH($B109,[2]掉落汇总!$D$1:$M$1)),[2]掉落汇总!$A$2:$A$871,N$1,[2]掉落汇总!$C$2:$C$871,$Q$2)/$Q$3)*宝箱投放计算!M109</f>
        <v>0.34251290877796897</v>
      </c>
      <c r="O109">
        <f ca="1">(SUMIFS(OFFSET([2]掉落汇总!$C$2:$C$871,,MATCH($B109,[2]掉落汇总!$D$1:$M$1)),[2]掉落汇总!$A$2:$A$871,O$1,[2]掉落汇总!$C$2:$C$871,$Q$1)+SUMIFS(OFFSET([2]掉落汇总!$C$2:$C$871,,MATCH($B109,[2]掉落汇总!$D$1:$M$1)),[2]掉落汇总!$A$2:$A$871,O$1,[2]掉落汇总!$C$2:$C$871,$Q$2)/$Q$3)*宝箱投放计算!N109</f>
        <v>0.72990261049962535</v>
      </c>
    </row>
    <row r="110" spans="1:15" x14ac:dyDescent="0.2">
      <c r="A110">
        <f>玩家成长时间线!A110</f>
        <v>109</v>
      </c>
      <c r="B110">
        <f>玩家成长时间线!B110</f>
        <v>10</v>
      </c>
      <c r="C110">
        <f ca="1">SUM($D$2:D110)</f>
        <v>1216.4764076058</v>
      </c>
      <c r="D110">
        <f t="shared" ca="1" si="1"/>
        <v>13.561068256455446</v>
      </c>
      <c r="E110">
        <f ca="1">(SUMIFS(OFFSET([2]掉落汇总!$C$2:$C$871,,MATCH($B110,[2]掉落汇总!$D$1:$M$1)),[2]掉落汇总!$A$2:$A$871,E$1,[2]掉落汇总!$C$2:$C$871,$Q$1)+SUMIFS(OFFSET([2]掉落汇总!$C$2:$C$871,,MATCH($B110,[2]掉落汇总!$D$1:$M$1)),[2]掉落汇总!$A$2:$A$871,E$1,[2]掉落汇总!$C$2:$C$871,$Q$2)/$Q$3)*宝箱投放计算!D110</f>
        <v>4.1961914781693839</v>
      </c>
      <c r="F110">
        <f ca="1">(SUMIFS(OFFSET([2]掉落汇总!$C$2:$C$871,,MATCH($B110,[2]掉落汇总!$D$1:$M$1)),[2]掉落汇总!$A$2:$A$871,F$1,[2]掉落汇总!$C$2:$C$871,$Q$1)+SUMIFS(OFFSET([2]掉落汇总!$C$2:$C$871,,MATCH($B110,[2]掉落汇总!$D$1:$M$1)),[2]掉落汇总!$A$2:$A$871,F$1,[2]掉落汇总!$C$2:$C$871,$Q$2)/$Q$3)*宝箱投放计算!E110</f>
        <v>5.3945783132530112</v>
      </c>
      <c r="G110">
        <f ca="1">(SUMIFS(OFFSET([2]掉落汇总!$C$2:$C$871,,MATCH($B110,[2]掉落汇总!$D$1:$M$1)),[2]掉落汇总!$A$2:$A$871,G$1,[2]掉落汇总!$C$2:$C$871,$Q$1)+SUMIFS(OFFSET([2]掉落汇总!$C$2:$C$871,,MATCH($B110,[2]掉落汇总!$D$1:$M$1)),[2]掉落汇总!$A$2:$A$871,G$1,[2]掉落汇总!$C$2:$C$871,$Q$2)/$Q$3)*宝箱投放计算!F110</f>
        <v>0</v>
      </c>
      <c r="H110">
        <f ca="1">(SUMIFS(OFFSET([2]掉落汇总!$C$2:$C$871,,MATCH($B110,[2]掉落汇总!$D$1:$M$1)),[2]掉落汇总!$A$2:$A$871,H$1,[2]掉落汇总!$C$2:$C$871,$Q$1)+SUMIFS(OFFSET([2]掉落汇总!$C$2:$C$871,,MATCH($B110,[2]掉落汇总!$D$1:$M$1)),[2]掉落汇总!$A$2:$A$871,H$1,[2]掉落汇总!$C$2:$C$871,$Q$2)/$Q$3)*宝箱投放计算!G110</f>
        <v>0</v>
      </c>
      <c r="I110">
        <f ca="1">(SUMIFS(OFFSET([2]掉落汇总!$C$2:$C$871,,MATCH($B110,[2]掉落汇总!$D$1:$M$1)),[2]掉落汇总!$A$2:$A$871,I$1,[2]掉落汇总!$C$2:$C$871,$Q$1)+SUMIFS(OFFSET([2]掉落汇总!$C$2:$C$871,,MATCH($B110,[2]掉落汇总!$D$1:$M$1)),[2]掉落汇总!$A$2:$A$871,I$1,[2]掉落汇总!$C$2:$C$871,$Q$2)/$Q$3)*宝箱投放计算!H110</f>
        <v>0</v>
      </c>
      <c r="J110">
        <f ca="1">(SUMIFS(OFFSET([2]掉落汇总!$C$2:$C$871,,MATCH($B110,[2]掉落汇总!$D$1:$M$1)),[2]掉落汇总!$A$2:$A$871,J$1,[2]掉落汇总!$C$2:$C$871,$Q$1)+SUMIFS(OFFSET([2]掉落汇总!$C$2:$C$871,,MATCH($B110,[2]掉落汇总!$D$1:$M$1)),[2]掉落汇总!$A$2:$A$871,J$1,[2]掉落汇总!$C$2:$C$871,$Q$2)/$Q$3)*宝箱投放计算!I110</f>
        <v>0</v>
      </c>
      <c r="K110">
        <f ca="1">(SUMIFS(OFFSET([2]掉落汇总!$C$2:$C$871,,MATCH($B110,[2]掉落汇总!$D$1:$M$1)),[2]掉落汇总!$A$2:$A$871,K$1,[2]掉落汇总!$C$2:$C$871,$Q$1)+SUMIFS(OFFSET([2]掉落汇总!$C$2:$C$871,,MATCH($B110,[2]掉落汇总!$D$1:$M$1)),[2]掉落汇总!$A$2:$A$871,K$1,[2]掉落汇总!$C$2:$C$871,$Q$2)/$Q$3)*宝箱投放计算!J110</f>
        <v>0</v>
      </c>
      <c r="L110">
        <f ca="1">(SUMIFS(OFFSET([2]掉落汇总!$C$2:$C$871,,MATCH($B110,[2]掉落汇总!$D$1:$M$1)),[2]掉落汇总!$A$2:$A$871,L$1,[2]掉落汇总!$C$2:$C$871,$Q$1)+SUMIFS(OFFSET([2]掉落汇总!$C$2:$C$871,,MATCH($B110,[2]掉落汇总!$D$1:$M$1)),[2]掉落汇总!$A$2:$A$871,L$1,[2]掉落汇总!$C$2:$C$871,$Q$2)/$Q$3)*宝箱投放计算!K110</f>
        <v>1.4485077267901381</v>
      </c>
      <c r="M110">
        <f ca="1">(SUMIFS(OFFSET([2]掉落汇总!$C$2:$C$871,,MATCH($B110,[2]掉落汇总!$D$1:$M$1)),[2]掉落汇总!$A$2:$A$871,M$1,[2]掉落汇总!$C$2:$C$871,$Q$1)+SUMIFS(OFFSET([2]掉落汇总!$C$2:$C$871,,MATCH($B110,[2]掉落汇总!$D$1:$M$1)),[2]掉落汇总!$A$2:$A$871,M$1,[2]掉落汇总!$C$2:$C$871,$Q$2)/$Q$3)*宝箱投放计算!L110</f>
        <v>1.449375218965316</v>
      </c>
      <c r="N110">
        <f ca="1">(SUMIFS(OFFSET([2]掉落汇总!$C$2:$C$871,,MATCH($B110,[2]掉落汇总!$D$1:$M$1)),[2]掉落汇总!$A$2:$A$871,N$1,[2]掉落汇总!$C$2:$C$871,$Q$1)+SUMIFS(OFFSET([2]掉落汇总!$C$2:$C$871,,MATCH($B110,[2]掉落汇总!$D$1:$M$1)),[2]掉落汇总!$A$2:$A$871,N$1,[2]掉落汇总!$C$2:$C$871,$Q$2)/$Q$3)*宝箱投放计算!M110</f>
        <v>0.34251290877796897</v>
      </c>
      <c r="O110">
        <f ca="1">(SUMIFS(OFFSET([2]掉落汇总!$C$2:$C$871,,MATCH($B110,[2]掉落汇总!$D$1:$M$1)),[2]掉落汇总!$A$2:$A$871,O$1,[2]掉落汇总!$C$2:$C$871,$Q$1)+SUMIFS(OFFSET([2]掉落汇总!$C$2:$C$871,,MATCH($B110,[2]掉落汇总!$D$1:$M$1)),[2]掉落汇总!$A$2:$A$871,O$1,[2]掉落汇总!$C$2:$C$871,$Q$2)/$Q$3)*宝箱投放计算!N110</f>
        <v>0.72990261049962535</v>
      </c>
    </row>
    <row r="111" spans="1:15" x14ac:dyDescent="0.2">
      <c r="A111">
        <f>玩家成长时间线!A111</f>
        <v>110</v>
      </c>
      <c r="B111">
        <f>玩家成长时间线!B111</f>
        <v>10</v>
      </c>
      <c r="C111">
        <f ca="1">SUM($D$2:D111)</f>
        <v>1230.2226415645173</v>
      </c>
      <c r="D111">
        <f t="shared" ca="1" si="1"/>
        <v>13.746233958717411</v>
      </c>
      <c r="E111">
        <f ca="1">(SUMIFS(OFFSET([2]掉落汇总!$C$2:$C$871,,MATCH($B111,[2]掉落汇总!$D$1:$M$1)),[2]掉落汇总!$A$2:$A$871,E$1,[2]掉落汇总!$C$2:$C$871,$Q$1)+SUMIFS(OFFSET([2]掉落汇总!$C$2:$C$871,,MATCH($B111,[2]掉落汇总!$D$1:$M$1)),[2]掉落汇总!$A$2:$A$871,E$1,[2]掉落汇总!$C$2:$C$871,$Q$2)/$Q$3)*宝箱投放计算!D111</f>
        <v>4.3813571804313511</v>
      </c>
      <c r="F111">
        <f ca="1">(SUMIFS(OFFSET([2]掉落汇总!$C$2:$C$871,,MATCH($B111,[2]掉落汇总!$D$1:$M$1)),[2]掉落汇总!$A$2:$A$871,F$1,[2]掉落汇总!$C$2:$C$871,$Q$1)+SUMIFS(OFFSET([2]掉落汇总!$C$2:$C$871,,MATCH($B111,[2]掉落汇总!$D$1:$M$1)),[2]掉落汇总!$A$2:$A$871,F$1,[2]掉落汇总!$C$2:$C$871,$Q$2)/$Q$3)*宝箱投放计算!E111</f>
        <v>5.3945783132530112</v>
      </c>
      <c r="G111">
        <f ca="1">(SUMIFS(OFFSET([2]掉落汇总!$C$2:$C$871,,MATCH($B111,[2]掉落汇总!$D$1:$M$1)),[2]掉落汇总!$A$2:$A$871,G$1,[2]掉落汇总!$C$2:$C$871,$Q$1)+SUMIFS(OFFSET([2]掉落汇总!$C$2:$C$871,,MATCH($B111,[2]掉落汇总!$D$1:$M$1)),[2]掉落汇总!$A$2:$A$871,G$1,[2]掉落汇总!$C$2:$C$871,$Q$2)/$Q$3)*宝箱投放计算!F111</f>
        <v>0</v>
      </c>
      <c r="H111">
        <f ca="1">(SUMIFS(OFFSET([2]掉落汇总!$C$2:$C$871,,MATCH($B111,[2]掉落汇总!$D$1:$M$1)),[2]掉落汇总!$A$2:$A$871,H$1,[2]掉落汇总!$C$2:$C$871,$Q$1)+SUMIFS(OFFSET([2]掉落汇总!$C$2:$C$871,,MATCH($B111,[2]掉落汇总!$D$1:$M$1)),[2]掉落汇总!$A$2:$A$871,H$1,[2]掉落汇总!$C$2:$C$871,$Q$2)/$Q$3)*宝箱投放计算!G111</f>
        <v>0</v>
      </c>
      <c r="I111">
        <f ca="1">(SUMIFS(OFFSET([2]掉落汇总!$C$2:$C$871,,MATCH($B111,[2]掉落汇总!$D$1:$M$1)),[2]掉落汇总!$A$2:$A$871,I$1,[2]掉落汇总!$C$2:$C$871,$Q$1)+SUMIFS(OFFSET([2]掉落汇总!$C$2:$C$871,,MATCH($B111,[2]掉落汇总!$D$1:$M$1)),[2]掉落汇总!$A$2:$A$871,I$1,[2]掉落汇总!$C$2:$C$871,$Q$2)/$Q$3)*宝箱投放计算!H111</f>
        <v>0</v>
      </c>
      <c r="J111">
        <f ca="1">(SUMIFS(OFFSET([2]掉落汇总!$C$2:$C$871,,MATCH($B111,[2]掉落汇总!$D$1:$M$1)),[2]掉落汇总!$A$2:$A$871,J$1,[2]掉落汇总!$C$2:$C$871,$Q$1)+SUMIFS(OFFSET([2]掉落汇总!$C$2:$C$871,,MATCH($B111,[2]掉落汇总!$D$1:$M$1)),[2]掉落汇总!$A$2:$A$871,J$1,[2]掉落汇总!$C$2:$C$871,$Q$2)/$Q$3)*宝箱投放计算!I111</f>
        <v>0</v>
      </c>
      <c r="K111">
        <f ca="1">(SUMIFS(OFFSET([2]掉落汇总!$C$2:$C$871,,MATCH($B111,[2]掉落汇总!$D$1:$M$1)),[2]掉落汇总!$A$2:$A$871,K$1,[2]掉落汇总!$C$2:$C$871,$Q$1)+SUMIFS(OFFSET([2]掉落汇总!$C$2:$C$871,,MATCH($B111,[2]掉落汇总!$D$1:$M$1)),[2]掉落汇总!$A$2:$A$871,K$1,[2]掉落汇总!$C$2:$C$871,$Q$2)/$Q$3)*宝箱投放计算!J111</f>
        <v>0</v>
      </c>
      <c r="L111">
        <f ca="1">(SUMIFS(OFFSET([2]掉落汇总!$C$2:$C$871,,MATCH($B111,[2]掉落汇总!$D$1:$M$1)),[2]掉落汇总!$A$2:$A$871,L$1,[2]掉落汇总!$C$2:$C$871,$Q$1)+SUMIFS(OFFSET([2]掉落汇总!$C$2:$C$871,,MATCH($B111,[2]掉落汇总!$D$1:$M$1)),[2]掉落汇总!$A$2:$A$871,L$1,[2]掉落汇总!$C$2:$C$871,$Q$2)/$Q$3)*宝箱投放计算!K111</f>
        <v>1.4485077267901381</v>
      </c>
      <c r="M111">
        <f ca="1">(SUMIFS(OFFSET([2]掉落汇总!$C$2:$C$871,,MATCH($B111,[2]掉落汇总!$D$1:$M$1)),[2]掉落汇总!$A$2:$A$871,M$1,[2]掉落汇总!$C$2:$C$871,$Q$1)+SUMIFS(OFFSET([2]掉落汇总!$C$2:$C$871,,MATCH($B111,[2]掉落汇总!$D$1:$M$1)),[2]掉落汇总!$A$2:$A$871,M$1,[2]掉落汇总!$C$2:$C$871,$Q$2)/$Q$3)*宝箱投放计算!L111</f>
        <v>1.449375218965316</v>
      </c>
      <c r="N111">
        <f ca="1">(SUMIFS(OFFSET([2]掉落汇总!$C$2:$C$871,,MATCH($B111,[2]掉落汇总!$D$1:$M$1)),[2]掉落汇总!$A$2:$A$871,N$1,[2]掉落汇总!$C$2:$C$871,$Q$1)+SUMIFS(OFFSET([2]掉落汇总!$C$2:$C$871,,MATCH($B111,[2]掉落汇总!$D$1:$M$1)),[2]掉落汇总!$A$2:$A$871,N$1,[2]掉落汇总!$C$2:$C$871,$Q$2)/$Q$3)*宝箱投放计算!M111</f>
        <v>0.34251290877796897</v>
      </c>
      <c r="O111">
        <f ca="1">(SUMIFS(OFFSET([2]掉落汇总!$C$2:$C$871,,MATCH($B111,[2]掉落汇总!$D$1:$M$1)),[2]掉落汇总!$A$2:$A$871,O$1,[2]掉落汇总!$C$2:$C$871,$Q$1)+SUMIFS(OFFSET([2]掉落汇总!$C$2:$C$871,,MATCH($B111,[2]掉落汇总!$D$1:$M$1)),[2]掉落汇总!$A$2:$A$871,O$1,[2]掉落汇总!$C$2:$C$871,$Q$2)/$Q$3)*宝箱投放计算!N111</f>
        <v>0.72990261049962535</v>
      </c>
    </row>
    <row r="112" spans="1:15" x14ac:dyDescent="0.2">
      <c r="A112">
        <f>玩家成长时间线!A112</f>
        <v>111</v>
      </c>
      <c r="B112">
        <f>玩家成长时间线!B112</f>
        <v>10</v>
      </c>
      <c r="C112">
        <f ca="1">SUM($D$2:D112)</f>
        <v>1243.8173763122932</v>
      </c>
      <c r="D112">
        <f t="shared" ca="1" si="1"/>
        <v>13.594734747775803</v>
      </c>
      <c r="E112">
        <f ca="1">(SUMIFS(OFFSET([2]掉落汇总!$C$2:$C$871,,MATCH($B112,[2]掉落汇总!$D$1:$M$1)),[2]掉落汇总!$A$2:$A$871,E$1,[2]掉落汇总!$C$2:$C$871,$Q$1)+SUMIFS(OFFSET([2]掉落汇总!$C$2:$C$871,,MATCH($B112,[2]掉落汇总!$D$1:$M$1)),[2]掉落汇总!$A$2:$A$871,E$1,[2]掉落汇总!$C$2:$C$871,$Q$2)/$Q$3)*宝箱投放计算!D112</f>
        <v>4.2298579694897418</v>
      </c>
      <c r="F112">
        <f ca="1">(SUMIFS(OFFSET([2]掉落汇总!$C$2:$C$871,,MATCH($B112,[2]掉落汇总!$D$1:$M$1)),[2]掉落汇总!$A$2:$A$871,F$1,[2]掉落汇总!$C$2:$C$871,$Q$1)+SUMIFS(OFFSET([2]掉落汇总!$C$2:$C$871,,MATCH($B112,[2]掉落汇总!$D$1:$M$1)),[2]掉落汇总!$A$2:$A$871,F$1,[2]掉落汇总!$C$2:$C$871,$Q$2)/$Q$3)*宝箱投放计算!E112</f>
        <v>5.3945783132530112</v>
      </c>
      <c r="G112">
        <f ca="1">(SUMIFS(OFFSET([2]掉落汇总!$C$2:$C$871,,MATCH($B112,[2]掉落汇总!$D$1:$M$1)),[2]掉落汇总!$A$2:$A$871,G$1,[2]掉落汇总!$C$2:$C$871,$Q$1)+SUMIFS(OFFSET([2]掉落汇总!$C$2:$C$871,,MATCH($B112,[2]掉落汇总!$D$1:$M$1)),[2]掉落汇总!$A$2:$A$871,G$1,[2]掉落汇总!$C$2:$C$871,$Q$2)/$Q$3)*宝箱投放计算!F112</f>
        <v>0</v>
      </c>
      <c r="H112">
        <f ca="1">(SUMIFS(OFFSET([2]掉落汇总!$C$2:$C$871,,MATCH($B112,[2]掉落汇总!$D$1:$M$1)),[2]掉落汇总!$A$2:$A$871,H$1,[2]掉落汇总!$C$2:$C$871,$Q$1)+SUMIFS(OFFSET([2]掉落汇总!$C$2:$C$871,,MATCH($B112,[2]掉落汇总!$D$1:$M$1)),[2]掉落汇总!$A$2:$A$871,H$1,[2]掉落汇总!$C$2:$C$871,$Q$2)/$Q$3)*宝箱投放计算!G112</f>
        <v>0</v>
      </c>
      <c r="I112">
        <f ca="1">(SUMIFS(OFFSET([2]掉落汇总!$C$2:$C$871,,MATCH($B112,[2]掉落汇总!$D$1:$M$1)),[2]掉落汇总!$A$2:$A$871,I$1,[2]掉落汇总!$C$2:$C$871,$Q$1)+SUMIFS(OFFSET([2]掉落汇总!$C$2:$C$871,,MATCH($B112,[2]掉落汇总!$D$1:$M$1)),[2]掉落汇总!$A$2:$A$871,I$1,[2]掉落汇总!$C$2:$C$871,$Q$2)/$Q$3)*宝箱投放计算!H112</f>
        <v>0</v>
      </c>
      <c r="J112">
        <f ca="1">(SUMIFS(OFFSET([2]掉落汇总!$C$2:$C$871,,MATCH($B112,[2]掉落汇总!$D$1:$M$1)),[2]掉落汇总!$A$2:$A$871,J$1,[2]掉落汇总!$C$2:$C$871,$Q$1)+SUMIFS(OFFSET([2]掉落汇总!$C$2:$C$871,,MATCH($B112,[2]掉落汇总!$D$1:$M$1)),[2]掉落汇总!$A$2:$A$871,J$1,[2]掉落汇总!$C$2:$C$871,$Q$2)/$Q$3)*宝箱投放计算!I112</f>
        <v>0</v>
      </c>
      <c r="K112">
        <f ca="1">(SUMIFS(OFFSET([2]掉落汇总!$C$2:$C$871,,MATCH($B112,[2]掉落汇总!$D$1:$M$1)),[2]掉落汇总!$A$2:$A$871,K$1,[2]掉落汇总!$C$2:$C$871,$Q$1)+SUMIFS(OFFSET([2]掉落汇总!$C$2:$C$871,,MATCH($B112,[2]掉落汇总!$D$1:$M$1)),[2]掉落汇总!$A$2:$A$871,K$1,[2]掉落汇总!$C$2:$C$871,$Q$2)/$Q$3)*宝箱投放计算!J112</f>
        <v>0</v>
      </c>
      <c r="L112">
        <f ca="1">(SUMIFS(OFFSET([2]掉落汇总!$C$2:$C$871,,MATCH($B112,[2]掉落汇总!$D$1:$M$1)),[2]掉落汇总!$A$2:$A$871,L$1,[2]掉落汇总!$C$2:$C$871,$Q$1)+SUMIFS(OFFSET([2]掉落汇总!$C$2:$C$871,,MATCH($B112,[2]掉落汇总!$D$1:$M$1)),[2]掉落汇总!$A$2:$A$871,L$1,[2]掉落汇总!$C$2:$C$871,$Q$2)/$Q$3)*宝箱投放计算!K112</f>
        <v>1.4485077267901381</v>
      </c>
      <c r="M112">
        <f ca="1">(SUMIFS(OFFSET([2]掉落汇总!$C$2:$C$871,,MATCH($B112,[2]掉落汇总!$D$1:$M$1)),[2]掉落汇总!$A$2:$A$871,M$1,[2]掉落汇总!$C$2:$C$871,$Q$1)+SUMIFS(OFFSET([2]掉落汇总!$C$2:$C$871,,MATCH($B112,[2]掉落汇总!$D$1:$M$1)),[2]掉落汇总!$A$2:$A$871,M$1,[2]掉落汇总!$C$2:$C$871,$Q$2)/$Q$3)*宝箱投放计算!L112</f>
        <v>1.449375218965316</v>
      </c>
      <c r="N112">
        <f ca="1">(SUMIFS(OFFSET([2]掉落汇总!$C$2:$C$871,,MATCH($B112,[2]掉落汇总!$D$1:$M$1)),[2]掉落汇总!$A$2:$A$871,N$1,[2]掉落汇总!$C$2:$C$871,$Q$1)+SUMIFS(OFFSET([2]掉落汇总!$C$2:$C$871,,MATCH($B112,[2]掉落汇总!$D$1:$M$1)),[2]掉落汇总!$A$2:$A$871,N$1,[2]掉落汇总!$C$2:$C$871,$Q$2)/$Q$3)*宝箱投放计算!M112</f>
        <v>0.34251290877796897</v>
      </c>
      <c r="O112">
        <f ca="1">(SUMIFS(OFFSET([2]掉落汇总!$C$2:$C$871,,MATCH($B112,[2]掉落汇总!$D$1:$M$1)),[2]掉落汇总!$A$2:$A$871,O$1,[2]掉落汇总!$C$2:$C$871,$Q$1)+SUMIFS(OFFSET([2]掉落汇总!$C$2:$C$871,,MATCH($B112,[2]掉落汇总!$D$1:$M$1)),[2]掉落汇总!$A$2:$A$871,O$1,[2]掉落汇总!$C$2:$C$871,$Q$2)/$Q$3)*宝箱投放计算!N112</f>
        <v>0.72990261049962535</v>
      </c>
    </row>
    <row r="113" spans="1:15" x14ac:dyDescent="0.2">
      <c r="A113">
        <f>玩家成长时间线!A113</f>
        <v>112</v>
      </c>
      <c r="B113">
        <f>玩家成长时间线!B113</f>
        <v>8</v>
      </c>
      <c r="C113">
        <f ca="1">SUM($D$2:D113)</f>
        <v>1256.4948991170845</v>
      </c>
      <c r="D113">
        <f t="shared" ca="1" si="1"/>
        <v>12.677522804791433</v>
      </c>
      <c r="E113">
        <f ca="1">(SUMIFS(OFFSET([2]掉落汇总!$C$2:$C$871,,MATCH($B113,[2]掉落汇总!$D$1:$M$1)),[2]掉落汇总!$A$2:$A$871,E$1,[2]掉落汇总!$C$2:$C$871,$Q$1)+SUMIFS(OFFSET([2]掉落汇总!$C$2:$C$871,,MATCH($B113,[2]掉落汇总!$D$1:$M$1)),[2]掉落汇总!$A$2:$A$871,E$1,[2]掉落汇总!$C$2:$C$871,$Q$2)/$Q$3)*宝箱投放计算!D113</f>
        <v>3.5440488461538466</v>
      </c>
      <c r="F113">
        <f ca="1">(SUMIFS(OFFSET([2]掉落汇总!$C$2:$C$871,,MATCH($B113,[2]掉落汇总!$D$1:$M$1)),[2]掉落汇总!$A$2:$A$871,F$1,[2]掉落汇总!$C$2:$C$871,$Q$1)+SUMIFS(OFFSET([2]掉落汇总!$C$2:$C$871,,MATCH($B113,[2]掉落汇总!$D$1:$M$1)),[2]掉落汇总!$A$2:$A$871,F$1,[2]掉落汇总!$C$2:$C$871,$Q$2)/$Q$3)*宝箱投放计算!E113</f>
        <v>4.3156626506024089</v>
      </c>
      <c r="G113">
        <f ca="1">(SUMIFS(OFFSET([2]掉落汇总!$C$2:$C$871,,MATCH($B113,[2]掉落汇总!$D$1:$M$1)),[2]掉落汇总!$A$2:$A$871,G$1,[2]掉落汇总!$C$2:$C$871,$Q$1)+SUMIFS(OFFSET([2]掉落汇总!$C$2:$C$871,,MATCH($B113,[2]掉落汇总!$D$1:$M$1)),[2]掉落汇总!$A$2:$A$871,G$1,[2]掉落汇总!$C$2:$C$871,$Q$2)/$Q$3)*宝箱投放计算!F113</f>
        <v>0.84751284300213015</v>
      </c>
      <c r="H113">
        <f ca="1">(SUMIFS(OFFSET([2]掉落汇总!$C$2:$C$871,,MATCH($B113,[2]掉落汇总!$D$1:$M$1)),[2]掉落汇总!$A$2:$A$871,H$1,[2]掉落汇总!$C$2:$C$871,$Q$1)+SUMIFS(OFFSET([2]掉落汇总!$C$2:$C$871,,MATCH($B113,[2]掉落汇总!$D$1:$M$1)),[2]掉落汇总!$A$2:$A$871,H$1,[2]掉落汇总!$C$2:$C$871,$Q$2)/$Q$3)*宝箱投放计算!G113</f>
        <v>0</v>
      </c>
      <c r="I113">
        <f ca="1">(SUMIFS(OFFSET([2]掉落汇总!$C$2:$C$871,,MATCH($B113,[2]掉落汇总!$D$1:$M$1)),[2]掉落汇总!$A$2:$A$871,I$1,[2]掉落汇总!$C$2:$C$871,$Q$1)+SUMIFS(OFFSET([2]掉落汇总!$C$2:$C$871,,MATCH($B113,[2]掉落汇总!$D$1:$M$1)),[2]掉落汇总!$A$2:$A$871,I$1,[2]掉落汇总!$C$2:$C$871,$Q$2)/$Q$3)*宝箱投放计算!H113</f>
        <v>0</v>
      </c>
      <c r="J113">
        <f ca="1">(SUMIFS(OFFSET([2]掉落汇总!$C$2:$C$871,,MATCH($B113,[2]掉落汇总!$D$1:$M$1)),[2]掉落汇总!$A$2:$A$871,J$1,[2]掉落汇总!$C$2:$C$871,$Q$1)+SUMIFS(OFFSET([2]掉落汇总!$C$2:$C$871,,MATCH($B113,[2]掉落汇总!$D$1:$M$1)),[2]掉落汇总!$A$2:$A$871,J$1,[2]掉落汇总!$C$2:$C$871,$Q$2)/$Q$3)*宝箱投放计算!I113</f>
        <v>0</v>
      </c>
      <c r="K113">
        <f ca="1">(SUMIFS(OFFSET([2]掉落汇总!$C$2:$C$871,,MATCH($B113,[2]掉落汇总!$D$1:$M$1)),[2]掉落汇总!$A$2:$A$871,K$1,[2]掉落汇总!$C$2:$C$871,$Q$1)+SUMIFS(OFFSET([2]掉落汇总!$C$2:$C$871,,MATCH($B113,[2]掉落汇总!$D$1:$M$1)),[2]掉落汇总!$A$2:$A$871,K$1,[2]掉落汇总!$C$2:$C$871,$Q$2)/$Q$3)*宝箱投放计算!J113</f>
        <v>0</v>
      </c>
      <c r="L113">
        <f ca="1">(SUMIFS(OFFSET([2]掉落汇总!$C$2:$C$871,,MATCH($B113,[2]掉落汇总!$D$1:$M$1)),[2]掉落汇总!$A$2:$A$871,L$1,[2]掉落汇总!$C$2:$C$871,$Q$1)+SUMIFS(OFFSET([2]掉落汇总!$C$2:$C$871,,MATCH($B113,[2]掉落汇总!$D$1:$M$1)),[2]掉落汇总!$A$2:$A$871,L$1,[2]掉落汇总!$C$2:$C$871,$Q$2)/$Q$3)*宝箱投放计算!K113</f>
        <v>1.4485077267901381</v>
      </c>
      <c r="M113">
        <f ca="1">(SUMIFS(OFFSET([2]掉落汇总!$C$2:$C$871,,MATCH($B113,[2]掉落汇总!$D$1:$M$1)),[2]掉落汇总!$A$2:$A$871,M$1,[2]掉落汇总!$C$2:$C$871,$Q$1)+SUMIFS(OFFSET([2]掉落汇总!$C$2:$C$871,,MATCH($B113,[2]掉落汇总!$D$1:$M$1)),[2]掉落汇总!$A$2:$A$871,M$1,[2]掉落汇总!$C$2:$C$871,$Q$2)/$Q$3)*宝箱投放计算!L113</f>
        <v>1.449375218965316</v>
      </c>
      <c r="N113">
        <f ca="1">(SUMIFS(OFFSET([2]掉落汇总!$C$2:$C$871,,MATCH($B113,[2]掉落汇总!$D$1:$M$1)),[2]掉落汇总!$A$2:$A$871,N$1,[2]掉落汇总!$C$2:$C$871,$Q$1)+SUMIFS(OFFSET([2]掉落汇总!$C$2:$C$871,,MATCH($B113,[2]掉落汇总!$D$1:$M$1)),[2]掉落汇总!$A$2:$A$871,N$1,[2]掉落汇总!$C$2:$C$871,$Q$2)/$Q$3)*宝箱投放计算!M113</f>
        <v>0.34251290877796897</v>
      </c>
      <c r="O113">
        <f ca="1">(SUMIFS(OFFSET([2]掉落汇总!$C$2:$C$871,,MATCH($B113,[2]掉落汇总!$D$1:$M$1)),[2]掉落汇总!$A$2:$A$871,O$1,[2]掉落汇总!$C$2:$C$871,$Q$1)+SUMIFS(OFFSET([2]掉落汇总!$C$2:$C$871,,MATCH($B113,[2]掉落汇总!$D$1:$M$1)),[2]掉落汇总!$A$2:$A$871,O$1,[2]掉落汇总!$C$2:$C$871,$Q$2)/$Q$3)*宝箱投放计算!N113</f>
        <v>0.72990261049962535</v>
      </c>
    </row>
    <row r="114" spans="1:15" x14ac:dyDescent="0.2">
      <c r="A114">
        <f>玩家成长时间线!A114</f>
        <v>113</v>
      </c>
      <c r="B114">
        <f>玩家成长时间线!B114</f>
        <v>8</v>
      </c>
      <c r="C114">
        <f ca="1">SUM($D$2:D114)</f>
        <v>1267.9456110019507</v>
      </c>
      <c r="D114">
        <f t="shared" ca="1" si="1"/>
        <v>11.450711884866227</v>
      </c>
      <c r="E114">
        <f ca="1">(SUMIFS(OFFSET([2]掉落汇总!$C$2:$C$871,,MATCH($B114,[2]掉落汇总!$D$1:$M$1)),[2]掉落汇总!$A$2:$A$871,E$1,[2]掉落汇总!$C$2:$C$871,$Q$1)+SUMIFS(OFFSET([2]掉落汇总!$C$2:$C$871,,MATCH($B114,[2]掉落汇总!$D$1:$M$1)),[2]掉落汇总!$A$2:$A$871,E$1,[2]掉落汇总!$C$2:$C$871,$Q$2)/$Q$3)*宝箱投放计算!D114</f>
        <v>3.1647507692307695</v>
      </c>
      <c r="F114">
        <f ca="1">(SUMIFS(OFFSET([2]掉落汇总!$C$2:$C$871,,MATCH($B114,[2]掉落汇总!$D$1:$M$1)),[2]掉落汇总!$A$2:$A$871,F$1,[2]掉落汇总!$C$2:$C$871,$Q$1)+SUMIFS(OFFSET([2]掉落汇总!$C$2:$C$871,,MATCH($B114,[2]掉落汇总!$D$1:$M$1)),[2]掉落汇总!$A$2:$A$871,F$1,[2]掉落汇总!$C$2:$C$871,$Q$2)/$Q$3)*宝箱投放计算!E114</f>
        <v>4.3156626506024089</v>
      </c>
      <c r="G114">
        <f ca="1">(SUMIFS(OFFSET([2]掉落汇总!$C$2:$C$871,,MATCH($B114,[2]掉落汇总!$D$1:$M$1)),[2]掉落汇总!$A$2:$A$871,G$1,[2]掉落汇总!$C$2:$C$871,$Q$1)+SUMIFS(OFFSET([2]掉落汇总!$C$2:$C$871,,MATCH($B114,[2]掉落汇总!$D$1:$M$1)),[2]掉落汇总!$A$2:$A$871,G$1,[2]掉落汇总!$C$2:$C$871,$Q$2)/$Q$3)*宝箱投放计算!F114</f>
        <v>0</v>
      </c>
      <c r="H114">
        <f ca="1">(SUMIFS(OFFSET([2]掉落汇总!$C$2:$C$871,,MATCH($B114,[2]掉落汇总!$D$1:$M$1)),[2]掉落汇总!$A$2:$A$871,H$1,[2]掉落汇总!$C$2:$C$871,$Q$1)+SUMIFS(OFFSET([2]掉落汇总!$C$2:$C$871,,MATCH($B114,[2]掉落汇总!$D$1:$M$1)),[2]掉落汇总!$A$2:$A$871,H$1,[2]掉落汇总!$C$2:$C$871,$Q$2)/$Q$3)*宝箱投放计算!G114</f>
        <v>0</v>
      </c>
      <c r="I114">
        <f ca="1">(SUMIFS(OFFSET([2]掉落汇总!$C$2:$C$871,,MATCH($B114,[2]掉落汇总!$D$1:$M$1)),[2]掉落汇总!$A$2:$A$871,I$1,[2]掉落汇总!$C$2:$C$871,$Q$1)+SUMIFS(OFFSET([2]掉落汇总!$C$2:$C$871,,MATCH($B114,[2]掉落汇总!$D$1:$M$1)),[2]掉落汇总!$A$2:$A$871,I$1,[2]掉落汇总!$C$2:$C$871,$Q$2)/$Q$3)*宝箱投放计算!H114</f>
        <v>0</v>
      </c>
      <c r="J114">
        <f ca="1">(SUMIFS(OFFSET([2]掉落汇总!$C$2:$C$871,,MATCH($B114,[2]掉落汇总!$D$1:$M$1)),[2]掉落汇总!$A$2:$A$871,J$1,[2]掉落汇总!$C$2:$C$871,$Q$1)+SUMIFS(OFFSET([2]掉落汇总!$C$2:$C$871,,MATCH($B114,[2]掉落汇总!$D$1:$M$1)),[2]掉落汇总!$A$2:$A$871,J$1,[2]掉落汇总!$C$2:$C$871,$Q$2)/$Q$3)*宝箱投放计算!I114</f>
        <v>0</v>
      </c>
      <c r="K114">
        <f ca="1">(SUMIFS(OFFSET([2]掉落汇总!$C$2:$C$871,,MATCH($B114,[2]掉落汇总!$D$1:$M$1)),[2]掉落汇总!$A$2:$A$871,K$1,[2]掉落汇总!$C$2:$C$871,$Q$1)+SUMIFS(OFFSET([2]掉落汇总!$C$2:$C$871,,MATCH($B114,[2]掉落汇总!$D$1:$M$1)),[2]掉落汇总!$A$2:$A$871,K$1,[2]掉落汇总!$C$2:$C$871,$Q$2)/$Q$3)*宝箱投放计算!J114</f>
        <v>0</v>
      </c>
      <c r="L114">
        <f ca="1">(SUMIFS(OFFSET([2]掉落汇总!$C$2:$C$871,,MATCH($B114,[2]掉落汇总!$D$1:$M$1)),[2]掉落汇总!$A$2:$A$871,L$1,[2]掉落汇总!$C$2:$C$871,$Q$1)+SUMIFS(OFFSET([2]掉落汇总!$C$2:$C$871,,MATCH($B114,[2]掉落汇总!$D$1:$M$1)),[2]掉落汇总!$A$2:$A$871,L$1,[2]掉落汇总!$C$2:$C$871,$Q$2)/$Q$3)*宝箱投放计算!K114</f>
        <v>1.4485077267901381</v>
      </c>
      <c r="M114">
        <f ca="1">(SUMIFS(OFFSET([2]掉落汇总!$C$2:$C$871,,MATCH($B114,[2]掉落汇总!$D$1:$M$1)),[2]掉落汇总!$A$2:$A$871,M$1,[2]掉落汇总!$C$2:$C$871,$Q$1)+SUMIFS(OFFSET([2]掉落汇总!$C$2:$C$871,,MATCH($B114,[2]掉落汇总!$D$1:$M$1)),[2]掉落汇总!$A$2:$A$871,M$1,[2]掉落汇总!$C$2:$C$871,$Q$2)/$Q$3)*宝箱投放计算!L114</f>
        <v>1.449375218965316</v>
      </c>
      <c r="N114">
        <f ca="1">(SUMIFS(OFFSET([2]掉落汇总!$C$2:$C$871,,MATCH($B114,[2]掉落汇总!$D$1:$M$1)),[2]掉落汇总!$A$2:$A$871,N$1,[2]掉落汇总!$C$2:$C$871,$Q$1)+SUMIFS(OFFSET([2]掉落汇总!$C$2:$C$871,,MATCH($B114,[2]掉落汇总!$D$1:$M$1)),[2]掉落汇总!$A$2:$A$871,N$1,[2]掉落汇总!$C$2:$C$871,$Q$2)/$Q$3)*宝箱投放计算!M114</f>
        <v>0.34251290877796897</v>
      </c>
      <c r="O114">
        <f ca="1">(SUMIFS(OFFSET([2]掉落汇总!$C$2:$C$871,,MATCH($B114,[2]掉落汇总!$D$1:$M$1)),[2]掉落汇总!$A$2:$A$871,O$1,[2]掉落汇总!$C$2:$C$871,$Q$1)+SUMIFS(OFFSET([2]掉落汇总!$C$2:$C$871,,MATCH($B114,[2]掉落汇总!$D$1:$M$1)),[2]掉落汇总!$A$2:$A$871,O$1,[2]掉落汇总!$C$2:$C$871,$Q$2)/$Q$3)*宝箱投放计算!N114</f>
        <v>0.72990261049962535</v>
      </c>
    </row>
    <row r="115" spans="1:15" x14ac:dyDescent="0.2">
      <c r="A115">
        <f>玩家成长时间线!A115</f>
        <v>114</v>
      </c>
      <c r="B115">
        <f>玩家成长时间线!B115</f>
        <v>8</v>
      </c>
      <c r="C115">
        <f ca="1">SUM($D$2:D115)</f>
        <v>1279.4806113483555</v>
      </c>
      <c r="D115">
        <f t="shared" ca="1" si="1"/>
        <v>11.53500034640469</v>
      </c>
      <c r="E115">
        <f ca="1">(SUMIFS(OFFSET([2]掉落汇总!$C$2:$C$871,,MATCH($B115,[2]掉落汇总!$D$1:$M$1)),[2]掉落汇总!$A$2:$A$871,E$1,[2]掉落汇总!$C$2:$C$871,$Q$1)+SUMIFS(OFFSET([2]掉落汇总!$C$2:$C$871,,MATCH($B115,[2]掉落汇总!$D$1:$M$1)),[2]掉落汇总!$A$2:$A$871,E$1,[2]掉落汇总!$C$2:$C$871,$Q$2)/$Q$3)*宝箱投放计算!D115</f>
        <v>3.2490392307692315</v>
      </c>
      <c r="F115">
        <f ca="1">(SUMIFS(OFFSET([2]掉落汇总!$C$2:$C$871,,MATCH($B115,[2]掉落汇总!$D$1:$M$1)),[2]掉落汇总!$A$2:$A$871,F$1,[2]掉落汇总!$C$2:$C$871,$Q$1)+SUMIFS(OFFSET([2]掉落汇总!$C$2:$C$871,,MATCH($B115,[2]掉落汇总!$D$1:$M$1)),[2]掉落汇总!$A$2:$A$871,F$1,[2]掉落汇总!$C$2:$C$871,$Q$2)/$Q$3)*宝箱投放计算!E115</f>
        <v>4.3156626506024089</v>
      </c>
      <c r="G115">
        <f ca="1">(SUMIFS(OFFSET([2]掉落汇总!$C$2:$C$871,,MATCH($B115,[2]掉落汇总!$D$1:$M$1)),[2]掉落汇总!$A$2:$A$871,G$1,[2]掉落汇总!$C$2:$C$871,$Q$1)+SUMIFS(OFFSET([2]掉落汇总!$C$2:$C$871,,MATCH($B115,[2]掉落汇总!$D$1:$M$1)),[2]掉落汇总!$A$2:$A$871,G$1,[2]掉落汇总!$C$2:$C$871,$Q$2)/$Q$3)*宝箱投放计算!F115</f>
        <v>0</v>
      </c>
      <c r="H115">
        <f ca="1">(SUMIFS(OFFSET([2]掉落汇总!$C$2:$C$871,,MATCH($B115,[2]掉落汇总!$D$1:$M$1)),[2]掉落汇总!$A$2:$A$871,H$1,[2]掉落汇总!$C$2:$C$871,$Q$1)+SUMIFS(OFFSET([2]掉落汇总!$C$2:$C$871,,MATCH($B115,[2]掉落汇总!$D$1:$M$1)),[2]掉落汇总!$A$2:$A$871,H$1,[2]掉落汇总!$C$2:$C$871,$Q$2)/$Q$3)*宝箱投放计算!G115</f>
        <v>0</v>
      </c>
      <c r="I115">
        <f ca="1">(SUMIFS(OFFSET([2]掉落汇总!$C$2:$C$871,,MATCH($B115,[2]掉落汇总!$D$1:$M$1)),[2]掉落汇总!$A$2:$A$871,I$1,[2]掉落汇总!$C$2:$C$871,$Q$1)+SUMIFS(OFFSET([2]掉落汇总!$C$2:$C$871,,MATCH($B115,[2]掉落汇总!$D$1:$M$1)),[2]掉落汇总!$A$2:$A$871,I$1,[2]掉落汇总!$C$2:$C$871,$Q$2)/$Q$3)*宝箱投放计算!H115</f>
        <v>0</v>
      </c>
      <c r="J115">
        <f ca="1">(SUMIFS(OFFSET([2]掉落汇总!$C$2:$C$871,,MATCH($B115,[2]掉落汇总!$D$1:$M$1)),[2]掉落汇总!$A$2:$A$871,J$1,[2]掉落汇总!$C$2:$C$871,$Q$1)+SUMIFS(OFFSET([2]掉落汇总!$C$2:$C$871,,MATCH($B115,[2]掉落汇总!$D$1:$M$1)),[2]掉落汇总!$A$2:$A$871,J$1,[2]掉落汇总!$C$2:$C$871,$Q$2)/$Q$3)*宝箱投放计算!I115</f>
        <v>0</v>
      </c>
      <c r="K115">
        <f ca="1">(SUMIFS(OFFSET([2]掉落汇总!$C$2:$C$871,,MATCH($B115,[2]掉落汇总!$D$1:$M$1)),[2]掉落汇总!$A$2:$A$871,K$1,[2]掉落汇总!$C$2:$C$871,$Q$1)+SUMIFS(OFFSET([2]掉落汇总!$C$2:$C$871,,MATCH($B115,[2]掉落汇总!$D$1:$M$1)),[2]掉落汇总!$A$2:$A$871,K$1,[2]掉落汇总!$C$2:$C$871,$Q$2)/$Q$3)*宝箱投放计算!J115</f>
        <v>0</v>
      </c>
      <c r="L115">
        <f ca="1">(SUMIFS(OFFSET([2]掉落汇总!$C$2:$C$871,,MATCH($B115,[2]掉落汇总!$D$1:$M$1)),[2]掉落汇总!$A$2:$A$871,L$1,[2]掉落汇总!$C$2:$C$871,$Q$1)+SUMIFS(OFFSET([2]掉落汇总!$C$2:$C$871,,MATCH($B115,[2]掉落汇总!$D$1:$M$1)),[2]掉落汇总!$A$2:$A$871,L$1,[2]掉落汇总!$C$2:$C$871,$Q$2)/$Q$3)*宝箱投放计算!K115</f>
        <v>1.4485077267901381</v>
      </c>
      <c r="M115">
        <f ca="1">(SUMIFS(OFFSET([2]掉落汇总!$C$2:$C$871,,MATCH($B115,[2]掉落汇总!$D$1:$M$1)),[2]掉落汇总!$A$2:$A$871,M$1,[2]掉落汇总!$C$2:$C$871,$Q$1)+SUMIFS(OFFSET([2]掉落汇总!$C$2:$C$871,,MATCH($B115,[2]掉落汇总!$D$1:$M$1)),[2]掉落汇总!$A$2:$A$871,M$1,[2]掉落汇总!$C$2:$C$871,$Q$2)/$Q$3)*宝箱投放计算!L115</f>
        <v>1.449375218965316</v>
      </c>
      <c r="N115">
        <f ca="1">(SUMIFS(OFFSET([2]掉落汇总!$C$2:$C$871,,MATCH($B115,[2]掉落汇总!$D$1:$M$1)),[2]掉落汇总!$A$2:$A$871,N$1,[2]掉落汇总!$C$2:$C$871,$Q$1)+SUMIFS(OFFSET([2]掉落汇总!$C$2:$C$871,,MATCH($B115,[2]掉落汇总!$D$1:$M$1)),[2]掉落汇总!$A$2:$A$871,N$1,[2]掉落汇总!$C$2:$C$871,$Q$2)/$Q$3)*宝箱投放计算!M115</f>
        <v>0.34251290877796897</v>
      </c>
      <c r="O115">
        <f ca="1">(SUMIFS(OFFSET([2]掉落汇总!$C$2:$C$871,,MATCH($B115,[2]掉落汇总!$D$1:$M$1)),[2]掉落汇总!$A$2:$A$871,O$1,[2]掉落汇总!$C$2:$C$871,$Q$1)+SUMIFS(OFFSET([2]掉落汇总!$C$2:$C$871,,MATCH($B115,[2]掉落汇总!$D$1:$M$1)),[2]掉落汇总!$A$2:$A$871,O$1,[2]掉落汇总!$C$2:$C$871,$Q$2)/$Q$3)*宝箱投放计算!N115</f>
        <v>0.72990261049962535</v>
      </c>
    </row>
    <row r="116" spans="1:15" x14ac:dyDescent="0.2">
      <c r="A116">
        <f>玩家成长时间线!A116</f>
        <v>115</v>
      </c>
      <c r="B116">
        <f>玩家成长时间线!B116</f>
        <v>9</v>
      </c>
      <c r="C116">
        <f ca="1">SUM($D$2:D116)</f>
        <v>1296.2905609242314</v>
      </c>
      <c r="D116">
        <f t="shared" ca="1" si="1"/>
        <v>16.809949575875901</v>
      </c>
      <c r="E116">
        <f ca="1">(SUMIFS(OFFSET([2]掉落汇总!$C$2:$C$871,,MATCH($B116,[2]掉落汇总!$D$1:$M$1)),[2]掉落汇总!$A$2:$A$871,E$1,[2]掉落汇总!$C$2:$C$871,$Q$1)+SUMIFS(OFFSET([2]掉落汇总!$C$2:$C$871,,MATCH($B116,[2]掉落汇总!$D$1:$M$1)),[2]掉落汇总!$A$2:$A$871,E$1,[2]掉落汇总!$C$2:$C$871,$Q$2)/$Q$3)*宝箱投放计算!D116</f>
        <v>3.6211131952017452</v>
      </c>
      <c r="F116">
        <f ca="1">(SUMIFS(OFFSET([2]掉落汇总!$C$2:$C$871,,MATCH($B116,[2]掉落汇总!$D$1:$M$1)),[2]掉落汇总!$A$2:$A$871,F$1,[2]掉落汇总!$C$2:$C$871,$Q$1)+SUMIFS(OFFSET([2]掉落汇总!$C$2:$C$871,,MATCH($B116,[2]掉落汇总!$D$1:$M$1)),[2]掉落汇总!$A$2:$A$871,F$1,[2]掉落汇总!$C$2:$C$871,$Q$2)/$Q$3)*宝箱投放计算!E116</f>
        <v>5.3945783132530112</v>
      </c>
      <c r="G116">
        <f ca="1">(SUMIFS(OFFSET([2]掉落汇总!$C$2:$C$871,,MATCH($B116,[2]掉落汇总!$D$1:$M$1)),[2]掉落汇总!$A$2:$A$871,G$1,[2]掉落汇总!$C$2:$C$871,$Q$1)+SUMIFS(OFFSET([2]掉落汇总!$C$2:$C$871,,MATCH($B116,[2]掉落汇总!$D$1:$M$1)),[2]掉落汇总!$A$2:$A$871,G$1,[2]掉落汇总!$C$2:$C$871,$Q$2)/$Q$3)*宝箱投放计算!F116</f>
        <v>0</v>
      </c>
      <c r="H116">
        <f ca="1">(SUMIFS(OFFSET([2]掉落汇总!$C$2:$C$871,,MATCH($B116,[2]掉落汇总!$D$1:$M$1)),[2]掉落汇总!$A$2:$A$871,H$1,[2]掉落汇总!$C$2:$C$871,$Q$1)+SUMIFS(OFFSET([2]掉落汇总!$C$2:$C$871,,MATCH($B116,[2]掉落汇总!$D$1:$M$1)),[2]掉落汇总!$A$2:$A$871,H$1,[2]掉落汇总!$C$2:$C$871,$Q$2)/$Q$3)*宝箱投放计算!G116</f>
        <v>0</v>
      </c>
      <c r="I116">
        <f ca="1">(SUMIFS(OFFSET([2]掉落汇总!$C$2:$C$871,,MATCH($B116,[2]掉落汇总!$D$1:$M$1)),[2]掉落汇总!$A$2:$A$871,I$1,[2]掉落汇总!$C$2:$C$871,$Q$1)+SUMIFS(OFFSET([2]掉落汇总!$C$2:$C$871,,MATCH($B116,[2]掉落汇总!$D$1:$M$1)),[2]掉落汇总!$A$2:$A$871,I$1,[2]掉落汇总!$C$2:$C$871,$Q$2)/$Q$3)*宝箱投放计算!H116</f>
        <v>1.0654301906233898</v>
      </c>
      <c r="J116">
        <f ca="1">(SUMIFS(OFFSET([2]掉落汇总!$C$2:$C$871,,MATCH($B116,[2]掉落汇总!$D$1:$M$1)),[2]掉落汇总!$A$2:$A$871,J$1,[2]掉落汇总!$C$2:$C$871,$Q$1)+SUMIFS(OFFSET([2]掉落汇总!$C$2:$C$871,,MATCH($B116,[2]掉落汇总!$D$1:$M$1)),[2]掉落汇总!$A$2:$A$871,J$1,[2]掉落汇总!$C$2:$C$871,$Q$2)/$Q$3)*宝箱投放计算!I116</f>
        <v>2.7585294117647061</v>
      </c>
      <c r="K116">
        <f ca="1">(SUMIFS(OFFSET([2]掉落汇总!$C$2:$C$871,,MATCH($B116,[2]掉落汇总!$D$1:$M$1)),[2]掉落汇总!$A$2:$A$871,K$1,[2]掉落汇总!$C$2:$C$871,$Q$1)+SUMIFS(OFFSET([2]掉落汇总!$C$2:$C$871,,MATCH($B116,[2]掉落汇总!$D$1:$M$1)),[2]掉落汇总!$A$2:$A$871,K$1,[2]掉落汇总!$C$2:$C$871,$Q$2)/$Q$3)*宝箱投放计算!J116</f>
        <v>0</v>
      </c>
      <c r="L116">
        <f ca="1">(SUMIFS(OFFSET([2]掉落汇总!$C$2:$C$871,,MATCH($B116,[2]掉落汇总!$D$1:$M$1)),[2]掉落汇总!$A$2:$A$871,L$1,[2]掉落汇总!$C$2:$C$871,$Q$1)+SUMIFS(OFFSET([2]掉落汇总!$C$2:$C$871,,MATCH($B116,[2]掉落汇总!$D$1:$M$1)),[2]掉落汇总!$A$2:$A$871,L$1,[2]掉落汇总!$C$2:$C$871,$Q$2)/$Q$3)*宝箱投放计算!K116</f>
        <v>1.4485077267901381</v>
      </c>
      <c r="M116">
        <f ca="1">(SUMIFS(OFFSET([2]掉落汇总!$C$2:$C$871,,MATCH($B116,[2]掉落汇总!$D$1:$M$1)),[2]掉落汇总!$A$2:$A$871,M$1,[2]掉落汇总!$C$2:$C$871,$Q$1)+SUMIFS(OFFSET([2]掉落汇总!$C$2:$C$871,,MATCH($B116,[2]掉落汇总!$D$1:$M$1)),[2]掉落汇总!$A$2:$A$871,M$1,[2]掉落汇总!$C$2:$C$871,$Q$2)/$Q$3)*宝箱投放计算!L116</f>
        <v>1.449375218965316</v>
      </c>
      <c r="N116">
        <f ca="1">(SUMIFS(OFFSET([2]掉落汇总!$C$2:$C$871,,MATCH($B116,[2]掉落汇总!$D$1:$M$1)),[2]掉落汇总!$A$2:$A$871,N$1,[2]掉落汇总!$C$2:$C$871,$Q$1)+SUMIFS(OFFSET([2]掉落汇总!$C$2:$C$871,,MATCH($B116,[2]掉落汇总!$D$1:$M$1)),[2]掉落汇总!$A$2:$A$871,N$1,[2]掉落汇总!$C$2:$C$871,$Q$2)/$Q$3)*宝箱投放计算!M116</f>
        <v>0.34251290877796897</v>
      </c>
      <c r="O116">
        <f ca="1">(SUMIFS(OFFSET([2]掉落汇总!$C$2:$C$871,,MATCH($B116,[2]掉落汇总!$D$1:$M$1)),[2]掉落汇总!$A$2:$A$871,O$1,[2]掉落汇总!$C$2:$C$871,$Q$1)+SUMIFS(OFFSET([2]掉落汇总!$C$2:$C$871,,MATCH($B116,[2]掉落汇总!$D$1:$M$1)),[2]掉落汇总!$A$2:$A$871,O$1,[2]掉落汇总!$C$2:$C$871,$Q$2)/$Q$3)*宝箱投放计算!N116</f>
        <v>0.72990261049962535</v>
      </c>
    </row>
    <row r="117" spans="1:15" x14ac:dyDescent="0.2">
      <c r="A117">
        <f>玩家成长时间线!A117</f>
        <v>116</v>
      </c>
      <c r="B117">
        <f>玩家成长时间线!B117</f>
        <v>9</v>
      </c>
      <c r="C117">
        <f ca="1">SUM($D$2:D117)</f>
        <v>1309.2924832859417</v>
      </c>
      <c r="D117">
        <f t="shared" ca="1" si="1"/>
        <v>13.001922361710271</v>
      </c>
      <c r="E117">
        <f ca="1">(SUMIFS(OFFSET([2]掉落汇总!$C$2:$C$871,,MATCH($B117,[2]掉落汇总!$D$1:$M$1)),[2]掉落汇总!$A$2:$A$871,E$1,[2]掉落汇总!$C$2:$C$871,$Q$1)+SUMIFS(OFFSET([2]掉落汇总!$C$2:$C$871,,MATCH($B117,[2]掉落汇总!$D$1:$M$1)),[2]掉落汇总!$A$2:$A$871,E$1,[2]掉落汇总!$C$2:$C$871,$Q$2)/$Q$3)*宝箱投放计算!D117</f>
        <v>3.6370455834242095</v>
      </c>
      <c r="F117">
        <f ca="1">(SUMIFS(OFFSET([2]掉落汇总!$C$2:$C$871,,MATCH($B117,[2]掉落汇总!$D$1:$M$1)),[2]掉落汇总!$A$2:$A$871,F$1,[2]掉落汇总!$C$2:$C$871,$Q$1)+SUMIFS(OFFSET([2]掉落汇总!$C$2:$C$871,,MATCH($B117,[2]掉落汇总!$D$1:$M$1)),[2]掉落汇总!$A$2:$A$871,F$1,[2]掉落汇总!$C$2:$C$871,$Q$2)/$Q$3)*宝箱投放计算!E117</f>
        <v>5.3945783132530112</v>
      </c>
      <c r="G117">
        <f ca="1">(SUMIFS(OFFSET([2]掉落汇总!$C$2:$C$871,,MATCH($B117,[2]掉落汇总!$D$1:$M$1)),[2]掉落汇总!$A$2:$A$871,G$1,[2]掉落汇总!$C$2:$C$871,$Q$1)+SUMIFS(OFFSET([2]掉落汇总!$C$2:$C$871,,MATCH($B117,[2]掉落汇总!$D$1:$M$1)),[2]掉落汇总!$A$2:$A$871,G$1,[2]掉落汇总!$C$2:$C$871,$Q$2)/$Q$3)*宝箱投放计算!F117</f>
        <v>0</v>
      </c>
      <c r="H117">
        <f ca="1">(SUMIFS(OFFSET([2]掉落汇总!$C$2:$C$871,,MATCH($B117,[2]掉落汇总!$D$1:$M$1)),[2]掉落汇总!$A$2:$A$871,H$1,[2]掉落汇总!$C$2:$C$871,$Q$1)+SUMIFS(OFFSET([2]掉落汇总!$C$2:$C$871,,MATCH($B117,[2]掉落汇总!$D$1:$M$1)),[2]掉落汇总!$A$2:$A$871,H$1,[2]掉落汇总!$C$2:$C$871,$Q$2)/$Q$3)*宝箱投放计算!G117</f>
        <v>0</v>
      </c>
      <c r="I117">
        <f ca="1">(SUMIFS(OFFSET([2]掉落汇总!$C$2:$C$871,,MATCH($B117,[2]掉落汇总!$D$1:$M$1)),[2]掉落汇总!$A$2:$A$871,I$1,[2]掉落汇总!$C$2:$C$871,$Q$1)+SUMIFS(OFFSET([2]掉落汇总!$C$2:$C$871,,MATCH($B117,[2]掉落汇总!$D$1:$M$1)),[2]掉落汇总!$A$2:$A$871,I$1,[2]掉落汇总!$C$2:$C$871,$Q$2)/$Q$3)*宝箱投放计算!H117</f>
        <v>0</v>
      </c>
      <c r="J117">
        <f ca="1">(SUMIFS(OFFSET([2]掉落汇总!$C$2:$C$871,,MATCH($B117,[2]掉落汇总!$D$1:$M$1)),[2]掉落汇总!$A$2:$A$871,J$1,[2]掉落汇总!$C$2:$C$871,$Q$1)+SUMIFS(OFFSET([2]掉落汇总!$C$2:$C$871,,MATCH($B117,[2]掉落汇总!$D$1:$M$1)),[2]掉落汇总!$A$2:$A$871,J$1,[2]掉落汇总!$C$2:$C$871,$Q$2)/$Q$3)*宝箱投放计算!I117</f>
        <v>0</v>
      </c>
      <c r="K117">
        <f ca="1">(SUMIFS(OFFSET([2]掉落汇总!$C$2:$C$871,,MATCH($B117,[2]掉落汇总!$D$1:$M$1)),[2]掉落汇总!$A$2:$A$871,K$1,[2]掉落汇总!$C$2:$C$871,$Q$1)+SUMIFS(OFFSET([2]掉落汇总!$C$2:$C$871,,MATCH($B117,[2]掉落汇总!$D$1:$M$1)),[2]掉落汇总!$A$2:$A$871,K$1,[2]掉落汇总!$C$2:$C$871,$Q$2)/$Q$3)*宝箱投放计算!J117</f>
        <v>0</v>
      </c>
      <c r="L117">
        <f ca="1">(SUMIFS(OFFSET([2]掉落汇总!$C$2:$C$871,,MATCH($B117,[2]掉落汇总!$D$1:$M$1)),[2]掉落汇总!$A$2:$A$871,L$1,[2]掉落汇总!$C$2:$C$871,$Q$1)+SUMIFS(OFFSET([2]掉落汇总!$C$2:$C$871,,MATCH($B117,[2]掉落汇总!$D$1:$M$1)),[2]掉落汇总!$A$2:$A$871,L$1,[2]掉落汇总!$C$2:$C$871,$Q$2)/$Q$3)*宝箱投放计算!K117</f>
        <v>1.4485077267901381</v>
      </c>
      <c r="M117">
        <f ca="1">(SUMIFS(OFFSET([2]掉落汇总!$C$2:$C$871,,MATCH($B117,[2]掉落汇总!$D$1:$M$1)),[2]掉落汇总!$A$2:$A$871,M$1,[2]掉落汇总!$C$2:$C$871,$Q$1)+SUMIFS(OFFSET([2]掉落汇总!$C$2:$C$871,,MATCH($B117,[2]掉落汇总!$D$1:$M$1)),[2]掉落汇总!$A$2:$A$871,M$1,[2]掉落汇总!$C$2:$C$871,$Q$2)/$Q$3)*宝箱投放计算!L117</f>
        <v>1.449375218965316</v>
      </c>
      <c r="N117">
        <f ca="1">(SUMIFS(OFFSET([2]掉落汇总!$C$2:$C$871,,MATCH($B117,[2]掉落汇总!$D$1:$M$1)),[2]掉落汇总!$A$2:$A$871,N$1,[2]掉落汇总!$C$2:$C$871,$Q$1)+SUMIFS(OFFSET([2]掉落汇总!$C$2:$C$871,,MATCH($B117,[2]掉落汇总!$D$1:$M$1)),[2]掉落汇总!$A$2:$A$871,N$1,[2]掉落汇总!$C$2:$C$871,$Q$2)/$Q$3)*宝箱投放计算!M117</f>
        <v>0.34251290877796897</v>
      </c>
      <c r="O117">
        <f ca="1">(SUMIFS(OFFSET([2]掉落汇总!$C$2:$C$871,,MATCH($B117,[2]掉落汇总!$D$1:$M$1)),[2]掉落汇总!$A$2:$A$871,O$1,[2]掉落汇总!$C$2:$C$871,$Q$1)+SUMIFS(OFFSET([2]掉落汇总!$C$2:$C$871,,MATCH($B117,[2]掉落汇总!$D$1:$M$1)),[2]掉落汇总!$A$2:$A$871,O$1,[2]掉落汇总!$C$2:$C$871,$Q$2)/$Q$3)*宝箱投放计算!N117</f>
        <v>0.72990261049962535</v>
      </c>
    </row>
    <row r="118" spans="1:15" x14ac:dyDescent="0.2">
      <c r="A118">
        <f>玩家成长时间线!A118</f>
        <v>117</v>
      </c>
      <c r="B118">
        <f>玩家成长时间线!B118</f>
        <v>9</v>
      </c>
      <c r="C118">
        <f ca="1">SUM($D$2:D118)</f>
        <v>1322.4696619180991</v>
      </c>
      <c r="D118">
        <f t="shared" ca="1" si="1"/>
        <v>13.177178632157379</v>
      </c>
      <c r="E118">
        <f ca="1">(SUMIFS(OFFSET([2]掉落汇总!$C$2:$C$871,,MATCH($B118,[2]掉落汇总!$D$1:$M$1)),[2]掉落汇总!$A$2:$A$871,E$1,[2]掉落汇总!$C$2:$C$871,$Q$1)+SUMIFS(OFFSET([2]掉落汇总!$C$2:$C$871,,MATCH($B118,[2]掉落汇总!$D$1:$M$1)),[2]掉落汇总!$A$2:$A$871,E$1,[2]掉落汇总!$C$2:$C$871,$Q$2)/$Q$3)*宝箱投放计算!D118</f>
        <v>3.8123018538713196</v>
      </c>
      <c r="F118">
        <f ca="1">(SUMIFS(OFFSET([2]掉落汇总!$C$2:$C$871,,MATCH($B118,[2]掉落汇总!$D$1:$M$1)),[2]掉落汇总!$A$2:$A$871,F$1,[2]掉落汇总!$C$2:$C$871,$Q$1)+SUMIFS(OFFSET([2]掉落汇总!$C$2:$C$871,,MATCH($B118,[2]掉落汇总!$D$1:$M$1)),[2]掉落汇总!$A$2:$A$871,F$1,[2]掉落汇总!$C$2:$C$871,$Q$2)/$Q$3)*宝箱投放计算!E118</f>
        <v>5.3945783132530112</v>
      </c>
      <c r="G118">
        <f ca="1">(SUMIFS(OFFSET([2]掉落汇总!$C$2:$C$871,,MATCH($B118,[2]掉落汇总!$D$1:$M$1)),[2]掉落汇总!$A$2:$A$871,G$1,[2]掉落汇总!$C$2:$C$871,$Q$1)+SUMIFS(OFFSET([2]掉落汇总!$C$2:$C$871,,MATCH($B118,[2]掉落汇总!$D$1:$M$1)),[2]掉落汇总!$A$2:$A$871,G$1,[2]掉落汇总!$C$2:$C$871,$Q$2)/$Q$3)*宝箱投放计算!F118</f>
        <v>0</v>
      </c>
      <c r="H118">
        <f ca="1">(SUMIFS(OFFSET([2]掉落汇总!$C$2:$C$871,,MATCH($B118,[2]掉落汇总!$D$1:$M$1)),[2]掉落汇总!$A$2:$A$871,H$1,[2]掉落汇总!$C$2:$C$871,$Q$1)+SUMIFS(OFFSET([2]掉落汇总!$C$2:$C$871,,MATCH($B118,[2]掉落汇总!$D$1:$M$1)),[2]掉落汇总!$A$2:$A$871,H$1,[2]掉落汇总!$C$2:$C$871,$Q$2)/$Q$3)*宝箱投放计算!G118</f>
        <v>0</v>
      </c>
      <c r="I118">
        <f ca="1">(SUMIFS(OFFSET([2]掉落汇总!$C$2:$C$871,,MATCH($B118,[2]掉落汇总!$D$1:$M$1)),[2]掉落汇总!$A$2:$A$871,I$1,[2]掉落汇总!$C$2:$C$871,$Q$1)+SUMIFS(OFFSET([2]掉落汇总!$C$2:$C$871,,MATCH($B118,[2]掉落汇总!$D$1:$M$1)),[2]掉落汇总!$A$2:$A$871,I$1,[2]掉落汇总!$C$2:$C$871,$Q$2)/$Q$3)*宝箱投放计算!H118</f>
        <v>0</v>
      </c>
      <c r="J118">
        <f ca="1">(SUMIFS(OFFSET([2]掉落汇总!$C$2:$C$871,,MATCH($B118,[2]掉落汇总!$D$1:$M$1)),[2]掉落汇总!$A$2:$A$871,J$1,[2]掉落汇总!$C$2:$C$871,$Q$1)+SUMIFS(OFFSET([2]掉落汇总!$C$2:$C$871,,MATCH($B118,[2]掉落汇总!$D$1:$M$1)),[2]掉落汇总!$A$2:$A$871,J$1,[2]掉落汇总!$C$2:$C$871,$Q$2)/$Q$3)*宝箱投放计算!I118</f>
        <v>0</v>
      </c>
      <c r="K118">
        <f ca="1">(SUMIFS(OFFSET([2]掉落汇总!$C$2:$C$871,,MATCH($B118,[2]掉落汇总!$D$1:$M$1)),[2]掉落汇总!$A$2:$A$871,K$1,[2]掉落汇总!$C$2:$C$871,$Q$1)+SUMIFS(OFFSET([2]掉落汇总!$C$2:$C$871,,MATCH($B118,[2]掉落汇总!$D$1:$M$1)),[2]掉落汇总!$A$2:$A$871,K$1,[2]掉落汇总!$C$2:$C$871,$Q$2)/$Q$3)*宝箱投放计算!J118</f>
        <v>0</v>
      </c>
      <c r="L118">
        <f ca="1">(SUMIFS(OFFSET([2]掉落汇总!$C$2:$C$871,,MATCH($B118,[2]掉落汇总!$D$1:$M$1)),[2]掉落汇总!$A$2:$A$871,L$1,[2]掉落汇总!$C$2:$C$871,$Q$1)+SUMIFS(OFFSET([2]掉落汇总!$C$2:$C$871,,MATCH($B118,[2]掉落汇总!$D$1:$M$1)),[2]掉落汇总!$A$2:$A$871,L$1,[2]掉落汇总!$C$2:$C$871,$Q$2)/$Q$3)*宝箱投放计算!K118</f>
        <v>1.4485077267901381</v>
      </c>
      <c r="M118">
        <f ca="1">(SUMIFS(OFFSET([2]掉落汇总!$C$2:$C$871,,MATCH($B118,[2]掉落汇总!$D$1:$M$1)),[2]掉落汇总!$A$2:$A$871,M$1,[2]掉落汇总!$C$2:$C$871,$Q$1)+SUMIFS(OFFSET([2]掉落汇总!$C$2:$C$871,,MATCH($B118,[2]掉落汇总!$D$1:$M$1)),[2]掉落汇总!$A$2:$A$871,M$1,[2]掉落汇总!$C$2:$C$871,$Q$2)/$Q$3)*宝箱投放计算!L118</f>
        <v>1.449375218965316</v>
      </c>
      <c r="N118">
        <f ca="1">(SUMIFS(OFFSET([2]掉落汇总!$C$2:$C$871,,MATCH($B118,[2]掉落汇总!$D$1:$M$1)),[2]掉落汇总!$A$2:$A$871,N$1,[2]掉落汇总!$C$2:$C$871,$Q$1)+SUMIFS(OFFSET([2]掉落汇总!$C$2:$C$871,,MATCH($B118,[2]掉落汇总!$D$1:$M$1)),[2]掉落汇总!$A$2:$A$871,N$1,[2]掉落汇总!$C$2:$C$871,$Q$2)/$Q$3)*宝箱投放计算!M118</f>
        <v>0.34251290877796897</v>
      </c>
      <c r="O118">
        <f ca="1">(SUMIFS(OFFSET([2]掉落汇总!$C$2:$C$871,,MATCH($B118,[2]掉落汇总!$D$1:$M$1)),[2]掉落汇总!$A$2:$A$871,O$1,[2]掉落汇总!$C$2:$C$871,$Q$1)+SUMIFS(OFFSET([2]掉落汇总!$C$2:$C$871,,MATCH($B118,[2]掉落汇总!$D$1:$M$1)),[2]掉落汇总!$A$2:$A$871,O$1,[2]掉落汇总!$C$2:$C$871,$Q$2)/$Q$3)*宝箱投放计算!N118</f>
        <v>0.72990261049962535</v>
      </c>
    </row>
    <row r="119" spans="1:15" x14ac:dyDescent="0.2">
      <c r="A119">
        <f>玩家成长时间线!A119</f>
        <v>118</v>
      </c>
      <c r="B119">
        <f>玩家成长时间线!B119</f>
        <v>10</v>
      </c>
      <c r="C119">
        <f ca="1">SUM($D$2:D119)</f>
        <v>1338.8020668064701</v>
      </c>
      <c r="D119">
        <f t="shared" ca="1" si="1"/>
        <v>16.33240488837103</v>
      </c>
      <c r="E119">
        <f ca="1">(SUMIFS(OFFSET([2]掉落汇总!$C$2:$C$871,,MATCH($B119,[2]掉落汇总!$D$1:$M$1)),[2]掉落汇总!$A$2:$A$871,E$1,[2]掉落汇总!$C$2:$C$871,$Q$1)+SUMIFS(OFFSET([2]掉落汇总!$C$2:$C$871,,MATCH($B119,[2]掉落汇总!$D$1:$M$1)),[2]掉落汇总!$A$2:$A$871,E$1,[2]掉落汇总!$C$2:$C$871,$Q$2)/$Q$3)*宝箱投放计算!D119</f>
        <v>3.8763598106259862</v>
      </c>
      <c r="F119">
        <f ca="1">(SUMIFS(OFFSET([2]掉落汇总!$C$2:$C$871,,MATCH($B119,[2]掉落汇总!$D$1:$M$1)),[2]掉落汇总!$A$2:$A$871,F$1,[2]掉落汇总!$C$2:$C$871,$Q$1)+SUMIFS(OFFSET([2]掉落汇总!$C$2:$C$871,,MATCH($B119,[2]掉落汇总!$D$1:$M$1)),[2]掉落汇总!$A$2:$A$871,F$1,[2]掉落汇总!$C$2:$C$871,$Q$2)/$Q$3)*宝箱投放计算!E119</f>
        <v>5.3945783132530112</v>
      </c>
      <c r="G119">
        <f ca="1">(SUMIFS(OFFSET([2]掉落汇总!$C$2:$C$871,,MATCH($B119,[2]掉落汇总!$D$1:$M$1)),[2]掉落汇总!$A$2:$A$871,G$1,[2]掉落汇总!$C$2:$C$871,$Q$1)+SUMIFS(OFFSET([2]掉落汇总!$C$2:$C$871,,MATCH($B119,[2]掉落汇总!$D$1:$M$1)),[2]掉落汇总!$A$2:$A$871,G$1,[2]掉落汇总!$C$2:$C$871,$Q$2)/$Q$3)*宝箱投放计算!F119</f>
        <v>0</v>
      </c>
      <c r="H119">
        <f ca="1">(SUMIFS(OFFSET([2]掉落汇总!$C$2:$C$871,,MATCH($B119,[2]掉落汇总!$D$1:$M$1)),[2]掉落汇总!$A$2:$A$871,H$1,[2]掉落汇总!$C$2:$C$871,$Q$1)+SUMIFS(OFFSET([2]掉落汇总!$C$2:$C$871,,MATCH($B119,[2]掉落汇总!$D$1:$M$1)),[2]掉落汇总!$A$2:$A$871,H$1,[2]掉落汇总!$C$2:$C$871,$Q$2)/$Q$3)*宝箱投放计算!G119</f>
        <v>0</v>
      </c>
      <c r="I119">
        <f ca="1">(SUMIFS(OFFSET([2]掉落汇总!$C$2:$C$871,,MATCH($B119,[2]掉落汇总!$D$1:$M$1)),[2]掉落汇总!$A$2:$A$871,I$1,[2]掉落汇总!$C$2:$C$871,$Q$1)+SUMIFS(OFFSET([2]掉落汇总!$C$2:$C$871,,MATCH($B119,[2]掉落汇总!$D$1:$M$1)),[2]掉落汇总!$A$2:$A$871,I$1,[2]掉落汇总!$C$2:$C$871,$Q$2)/$Q$3)*宝箱投放计算!H119</f>
        <v>0</v>
      </c>
      <c r="J119">
        <f ca="1">(SUMIFS(OFFSET([2]掉落汇总!$C$2:$C$871,,MATCH($B119,[2]掉落汇总!$D$1:$M$1)),[2]掉落汇总!$A$2:$A$871,J$1,[2]掉落汇总!$C$2:$C$871,$Q$1)+SUMIFS(OFFSET([2]掉落汇总!$C$2:$C$871,,MATCH($B119,[2]掉落汇总!$D$1:$M$1)),[2]掉落汇总!$A$2:$A$871,J$1,[2]掉落汇总!$C$2:$C$871,$Q$2)/$Q$3)*宝箱投放计算!I119</f>
        <v>3.0911682994589849</v>
      </c>
      <c r="K119">
        <f ca="1">(SUMIFS(OFFSET([2]掉落汇总!$C$2:$C$871,,MATCH($B119,[2]掉落汇总!$D$1:$M$1)),[2]掉落汇总!$A$2:$A$871,K$1,[2]掉落汇总!$C$2:$C$871,$Q$1)+SUMIFS(OFFSET([2]掉落汇总!$C$2:$C$871,,MATCH($B119,[2]掉落汇总!$D$1:$M$1)),[2]掉落汇总!$A$2:$A$871,K$1,[2]掉落汇总!$C$2:$C$871,$Q$2)/$Q$3)*宝箱投放计算!J119</f>
        <v>0</v>
      </c>
      <c r="L119">
        <f ca="1">(SUMIFS(OFFSET([2]掉落汇总!$C$2:$C$871,,MATCH($B119,[2]掉落汇总!$D$1:$M$1)),[2]掉落汇总!$A$2:$A$871,L$1,[2]掉落汇总!$C$2:$C$871,$Q$1)+SUMIFS(OFFSET([2]掉落汇总!$C$2:$C$871,,MATCH($B119,[2]掉落汇总!$D$1:$M$1)),[2]掉落汇总!$A$2:$A$871,L$1,[2]掉落汇总!$C$2:$C$871,$Q$2)/$Q$3)*宝箱投放计算!K119</f>
        <v>1.4485077267901381</v>
      </c>
      <c r="M119">
        <f ca="1">(SUMIFS(OFFSET([2]掉落汇总!$C$2:$C$871,,MATCH($B119,[2]掉落汇总!$D$1:$M$1)),[2]掉落汇总!$A$2:$A$871,M$1,[2]掉落汇总!$C$2:$C$871,$Q$1)+SUMIFS(OFFSET([2]掉落汇总!$C$2:$C$871,,MATCH($B119,[2]掉落汇总!$D$1:$M$1)),[2]掉落汇总!$A$2:$A$871,M$1,[2]掉落汇总!$C$2:$C$871,$Q$2)/$Q$3)*宝箱投放计算!L119</f>
        <v>1.449375218965316</v>
      </c>
      <c r="N119">
        <f ca="1">(SUMIFS(OFFSET([2]掉落汇总!$C$2:$C$871,,MATCH($B119,[2]掉落汇总!$D$1:$M$1)),[2]掉落汇总!$A$2:$A$871,N$1,[2]掉落汇总!$C$2:$C$871,$Q$1)+SUMIFS(OFFSET([2]掉落汇总!$C$2:$C$871,,MATCH($B119,[2]掉落汇总!$D$1:$M$1)),[2]掉落汇总!$A$2:$A$871,N$1,[2]掉落汇总!$C$2:$C$871,$Q$2)/$Q$3)*宝箱投放计算!M119</f>
        <v>0.34251290877796897</v>
      </c>
      <c r="O119">
        <f ca="1">(SUMIFS(OFFSET([2]掉落汇总!$C$2:$C$871,,MATCH($B119,[2]掉落汇总!$D$1:$M$1)),[2]掉落汇总!$A$2:$A$871,O$1,[2]掉落汇总!$C$2:$C$871,$Q$1)+SUMIFS(OFFSET([2]掉落汇总!$C$2:$C$871,,MATCH($B119,[2]掉落汇总!$D$1:$M$1)),[2]掉落汇总!$A$2:$A$871,O$1,[2]掉落汇总!$C$2:$C$871,$Q$2)/$Q$3)*宝箱投放计算!N119</f>
        <v>0.72990261049962535</v>
      </c>
    </row>
    <row r="120" spans="1:15" x14ac:dyDescent="0.2">
      <c r="A120">
        <f>玩家成长时间线!A120</f>
        <v>119</v>
      </c>
      <c r="B120">
        <f>玩家成长时间线!B120</f>
        <v>10</v>
      </c>
      <c r="C120">
        <f ca="1">SUM($D$2:D120)</f>
        <v>1352.0601366410424</v>
      </c>
      <c r="D120">
        <f t="shared" ca="1" si="1"/>
        <v>13.258069834572225</v>
      </c>
      <c r="E120">
        <f ca="1">(SUMIFS(OFFSET([2]掉落汇总!$C$2:$C$871,,MATCH($B120,[2]掉落汇总!$D$1:$M$1)),[2]掉落汇总!$A$2:$A$871,E$1,[2]掉落汇总!$C$2:$C$871,$Q$1)+SUMIFS(OFFSET([2]掉落汇总!$C$2:$C$871,,MATCH($B120,[2]掉落汇总!$D$1:$M$1)),[2]掉落汇总!$A$2:$A$871,E$1,[2]掉落汇总!$C$2:$C$871,$Q$2)/$Q$3)*宝箱投放计算!D120</f>
        <v>3.8931930562861652</v>
      </c>
      <c r="F120">
        <f ca="1">(SUMIFS(OFFSET([2]掉落汇总!$C$2:$C$871,,MATCH($B120,[2]掉落汇总!$D$1:$M$1)),[2]掉落汇总!$A$2:$A$871,F$1,[2]掉落汇总!$C$2:$C$871,$Q$1)+SUMIFS(OFFSET([2]掉落汇总!$C$2:$C$871,,MATCH($B120,[2]掉落汇总!$D$1:$M$1)),[2]掉落汇总!$A$2:$A$871,F$1,[2]掉落汇总!$C$2:$C$871,$Q$2)/$Q$3)*宝箱投放计算!E120</f>
        <v>5.3945783132530112</v>
      </c>
      <c r="G120">
        <f ca="1">(SUMIFS(OFFSET([2]掉落汇总!$C$2:$C$871,,MATCH($B120,[2]掉落汇总!$D$1:$M$1)),[2]掉落汇总!$A$2:$A$871,G$1,[2]掉落汇总!$C$2:$C$871,$Q$1)+SUMIFS(OFFSET([2]掉落汇总!$C$2:$C$871,,MATCH($B120,[2]掉落汇总!$D$1:$M$1)),[2]掉落汇总!$A$2:$A$871,G$1,[2]掉落汇总!$C$2:$C$871,$Q$2)/$Q$3)*宝箱投放计算!F120</f>
        <v>0</v>
      </c>
      <c r="H120">
        <f ca="1">(SUMIFS(OFFSET([2]掉落汇总!$C$2:$C$871,,MATCH($B120,[2]掉落汇总!$D$1:$M$1)),[2]掉落汇总!$A$2:$A$871,H$1,[2]掉落汇总!$C$2:$C$871,$Q$1)+SUMIFS(OFFSET([2]掉落汇总!$C$2:$C$871,,MATCH($B120,[2]掉落汇总!$D$1:$M$1)),[2]掉落汇总!$A$2:$A$871,H$1,[2]掉落汇总!$C$2:$C$871,$Q$2)/$Q$3)*宝箱投放计算!G120</f>
        <v>0</v>
      </c>
      <c r="I120">
        <f ca="1">(SUMIFS(OFFSET([2]掉落汇总!$C$2:$C$871,,MATCH($B120,[2]掉落汇总!$D$1:$M$1)),[2]掉落汇总!$A$2:$A$871,I$1,[2]掉落汇总!$C$2:$C$871,$Q$1)+SUMIFS(OFFSET([2]掉落汇总!$C$2:$C$871,,MATCH($B120,[2]掉落汇总!$D$1:$M$1)),[2]掉落汇总!$A$2:$A$871,I$1,[2]掉落汇总!$C$2:$C$871,$Q$2)/$Q$3)*宝箱投放计算!H120</f>
        <v>0</v>
      </c>
      <c r="J120">
        <f ca="1">(SUMIFS(OFFSET([2]掉落汇总!$C$2:$C$871,,MATCH($B120,[2]掉落汇总!$D$1:$M$1)),[2]掉落汇总!$A$2:$A$871,J$1,[2]掉落汇总!$C$2:$C$871,$Q$1)+SUMIFS(OFFSET([2]掉落汇总!$C$2:$C$871,,MATCH($B120,[2]掉落汇总!$D$1:$M$1)),[2]掉落汇总!$A$2:$A$871,J$1,[2]掉落汇总!$C$2:$C$871,$Q$2)/$Q$3)*宝箱投放计算!I120</f>
        <v>0</v>
      </c>
      <c r="K120">
        <f ca="1">(SUMIFS(OFFSET([2]掉落汇总!$C$2:$C$871,,MATCH($B120,[2]掉落汇总!$D$1:$M$1)),[2]掉落汇总!$A$2:$A$871,K$1,[2]掉落汇总!$C$2:$C$871,$Q$1)+SUMIFS(OFFSET([2]掉落汇总!$C$2:$C$871,,MATCH($B120,[2]掉落汇总!$D$1:$M$1)),[2]掉落汇总!$A$2:$A$871,K$1,[2]掉落汇总!$C$2:$C$871,$Q$2)/$Q$3)*宝箱投放计算!J120</f>
        <v>0</v>
      </c>
      <c r="L120">
        <f ca="1">(SUMIFS(OFFSET([2]掉落汇总!$C$2:$C$871,,MATCH($B120,[2]掉落汇总!$D$1:$M$1)),[2]掉落汇总!$A$2:$A$871,L$1,[2]掉落汇总!$C$2:$C$871,$Q$1)+SUMIFS(OFFSET([2]掉落汇总!$C$2:$C$871,,MATCH($B120,[2]掉落汇总!$D$1:$M$1)),[2]掉落汇总!$A$2:$A$871,L$1,[2]掉落汇总!$C$2:$C$871,$Q$2)/$Q$3)*宝箱投放计算!K120</f>
        <v>1.4485077267901381</v>
      </c>
      <c r="M120">
        <f ca="1">(SUMIFS(OFFSET([2]掉落汇总!$C$2:$C$871,,MATCH($B120,[2]掉落汇总!$D$1:$M$1)),[2]掉落汇总!$A$2:$A$871,M$1,[2]掉落汇总!$C$2:$C$871,$Q$1)+SUMIFS(OFFSET([2]掉落汇总!$C$2:$C$871,,MATCH($B120,[2]掉落汇总!$D$1:$M$1)),[2]掉落汇总!$A$2:$A$871,M$1,[2]掉落汇总!$C$2:$C$871,$Q$2)/$Q$3)*宝箱投放计算!L120</f>
        <v>1.449375218965316</v>
      </c>
      <c r="N120">
        <f ca="1">(SUMIFS(OFFSET([2]掉落汇总!$C$2:$C$871,,MATCH($B120,[2]掉落汇总!$D$1:$M$1)),[2]掉落汇总!$A$2:$A$871,N$1,[2]掉落汇总!$C$2:$C$871,$Q$1)+SUMIFS(OFFSET([2]掉落汇总!$C$2:$C$871,,MATCH($B120,[2]掉落汇总!$D$1:$M$1)),[2]掉落汇总!$A$2:$A$871,N$1,[2]掉落汇总!$C$2:$C$871,$Q$2)/$Q$3)*宝箱投放计算!M120</f>
        <v>0.34251290877796897</v>
      </c>
      <c r="O120">
        <f ca="1">(SUMIFS(OFFSET([2]掉落汇总!$C$2:$C$871,,MATCH($B120,[2]掉落汇总!$D$1:$M$1)),[2]掉落汇总!$A$2:$A$871,O$1,[2]掉落汇总!$C$2:$C$871,$Q$1)+SUMIFS(OFFSET([2]掉落汇总!$C$2:$C$871,,MATCH($B120,[2]掉落汇总!$D$1:$M$1)),[2]掉落汇总!$A$2:$A$871,O$1,[2]掉落汇总!$C$2:$C$871,$Q$2)/$Q$3)*宝箱投放计算!N120</f>
        <v>0.72990261049962535</v>
      </c>
    </row>
    <row r="121" spans="1:15" x14ac:dyDescent="0.2">
      <c r="A121">
        <f>玩家成长时间线!A121</f>
        <v>120</v>
      </c>
      <c r="B121">
        <f>玩家成长时间线!B121</f>
        <v>10</v>
      </c>
      <c r="C121">
        <f ca="1">SUM($D$2:D121)</f>
        <v>1365.3350397212748</v>
      </c>
      <c r="D121">
        <f t="shared" ca="1" si="1"/>
        <v>13.274903080232406</v>
      </c>
      <c r="E121">
        <f ca="1">(SUMIFS(OFFSET([2]掉落汇总!$C$2:$C$871,,MATCH($B121,[2]掉落汇总!$D$1:$M$1)),[2]掉落汇总!$A$2:$A$871,E$1,[2]掉落汇总!$C$2:$C$871,$Q$1)+SUMIFS(OFFSET([2]掉落汇总!$C$2:$C$871,,MATCH($B121,[2]掉落汇总!$D$1:$M$1)),[2]掉落汇总!$A$2:$A$871,E$1,[2]掉落汇总!$C$2:$C$871,$Q$2)/$Q$3)*宝箱投放计算!D121</f>
        <v>3.9100263019463437</v>
      </c>
      <c r="F121">
        <f ca="1">(SUMIFS(OFFSET([2]掉落汇总!$C$2:$C$871,,MATCH($B121,[2]掉落汇总!$D$1:$M$1)),[2]掉落汇总!$A$2:$A$871,F$1,[2]掉落汇总!$C$2:$C$871,$Q$1)+SUMIFS(OFFSET([2]掉落汇总!$C$2:$C$871,,MATCH($B121,[2]掉落汇总!$D$1:$M$1)),[2]掉落汇总!$A$2:$A$871,F$1,[2]掉落汇总!$C$2:$C$871,$Q$2)/$Q$3)*宝箱投放计算!E121</f>
        <v>5.3945783132530112</v>
      </c>
      <c r="G121">
        <f ca="1">(SUMIFS(OFFSET([2]掉落汇总!$C$2:$C$871,,MATCH($B121,[2]掉落汇总!$D$1:$M$1)),[2]掉落汇总!$A$2:$A$871,G$1,[2]掉落汇总!$C$2:$C$871,$Q$1)+SUMIFS(OFFSET([2]掉落汇总!$C$2:$C$871,,MATCH($B121,[2]掉落汇总!$D$1:$M$1)),[2]掉落汇总!$A$2:$A$871,G$1,[2]掉落汇总!$C$2:$C$871,$Q$2)/$Q$3)*宝箱投放计算!F121</f>
        <v>0</v>
      </c>
      <c r="H121">
        <f ca="1">(SUMIFS(OFFSET([2]掉落汇总!$C$2:$C$871,,MATCH($B121,[2]掉落汇总!$D$1:$M$1)),[2]掉落汇总!$A$2:$A$871,H$1,[2]掉落汇总!$C$2:$C$871,$Q$1)+SUMIFS(OFFSET([2]掉落汇总!$C$2:$C$871,,MATCH($B121,[2]掉落汇总!$D$1:$M$1)),[2]掉落汇总!$A$2:$A$871,H$1,[2]掉落汇总!$C$2:$C$871,$Q$2)/$Q$3)*宝箱投放计算!G121</f>
        <v>0</v>
      </c>
      <c r="I121">
        <f ca="1">(SUMIFS(OFFSET([2]掉落汇总!$C$2:$C$871,,MATCH($B121,[2]掉落汇总!$D$1:$M$1)),[2]掉落汇总!$A$2:$A$871,I$1,[2]掉落汇总!$C$2:$C$871,$Q$1)+SUMIFS(OFFSET([2]掉落汇总!$C$2:$C$871,,MATCH($B121,[2]掉落汇总!$D$1:$M$1)),[2]掉落汇总!$A$2:$A$871,I$1,[2]掉落汇总!$C$2:$C$871,$Q$2)/$Q$3)*宝箱投放计算!H121</f>
        <v>0</v>
      </c>
      <c r="J121">
        <f ca="1">(SUMIFS(OFFSET([2]掉落汇总!$C$2:$C$871,,MATCH($B121,[2]掉落汇总!$D$1:$M$1)),[2]掉落汇总!$A$2:$A$871,J$1,[2]掉落汇总!$C$2:$C$871,$Q$1)+SUMIFS(OFFSET([2]掉落汇总!$C$2:$C$871,,MATCH($B121,[2]掉落汇总!$D$1:$M$1)),[2]掉落汇总!$A$2:$A$871,J$1,[2]掉落汇总!$C$2:$C$871,$Q$2)/$Q$3)*宝箱投放计算!I121</f>
        <v>0</v>
      </c>
      <c r="K121">
        <f ca="1">(SUMIFS(OFFSET([2]掉落汇总!$C$2:$C$871,,MATCH($B121,[2]掉落汇总!$D$1:$M$1)),[2]掉落汇总!$A$2:$A$871,K$1,[2]掉落汇总!$C$2:$C$871,$Q$1)+SUMIFS(OFFSET([2]掉落汇总!$C$2:$C$871,,MATCH($B121,[2]掉落汇总!$D$1:$M$1)),[2]掉落汇总!$A$2:$A$871,K$1,[2]掉落汇总!$C$2:$C$871,$Q$2)/$Q$3)*宝箱投放计算!J121</f>
        <v>0</v>
      </c>
      <c r="L121">
        <f ca="1">(SUMIFS(OFFSET([2]掉落汇总!$C$2:$C$871,,MATCH($B121,[2]掉落汇总!$D$1:$M$1)),[2]掉落汇总!$A$2:$A$871,L$1,[2]掉落汇总!$C$2:$C$871,$Q$1)+SUMIFS(OFFSET([2]掉落汇总!$C$2:$C$871,,MATCH($B121,[2]掉落汇总!$D$1:$M$1)),[2]掉落汇总!$A$2:$A$871,L$1,[2]掉落汇总!$C$2:$C$871,$Q$2)/$Q$3)*宝箱投放计算!K121</f>
        <v>1.4485077267901381</v>
      </c>
      <c r="M121">
        <f ca="1">(SUMIFS(OFFSET([2]掉落汇总!$C$2:$C$871,,MATCH($B121,[2]掉落汇总!$D$1:$M$1)),[2]掉落汇总!$A$2:$A$871,M$1,[2]掉落汇总!$C$2:$C$871,$Q$1)+SUMIFS(OFFSET([2]掉落汇总!$C$2:$C$871,,MATCH($B121,[2]掉落汇总!$D$1:$M$1)),[2]掉落汇总!$A$2:$A$871,M$1,[2]掉落汇总!$C$2:$C$871,$Q$2)/$Q$3)*宝箱投放计算!L121</f>
        <v>1.449375218965316</v>
      </c>
      <c r="N121">
        <f ca="1">(SUMIFS(OFFSET([2]掉落汇总!$C$2:$C$871,,MATCH($B121,[2]掉落汇总!$D$1:$M$1)),[2]掉落汇总!$A$2:$A$871,N$1,[2]掉落汇总!$C$2:$C$871,$Q$1)+SUMIFS(OFFSET([2]掉落汇总!$C$2:$C$871,,MATCH($B121,[2]掉落汇总!$D$1:$M$1)),[2]掉落汇总!$A$2:$A$871,N$1,[2]掉落汇总!$C$2:$C$871,$Q$2)/$Q$3)*宝箱投放计算!M121</f>
        <v>0.34251290877796897</v>
      </c>
      <c r="O121">
        <f ca="1">(SUMIFS(OFFSET([2]掉落汇总!$C$2:$C$871,,MATCH($B121,[2]掉落汇总!$D$1:$M$1)),[2]掉落汇总!$A$2:$A$871,O$1,[2]掉落汇总!$C$2:$C$871,$Q$1)+SUMIFS(OFFSET([2]掉落汇总!$C$2:$C$871,,MATCH($B121,[2]掉落汇总!$D$1:$M$1)),[2]掉落汇总!$A$2:$A$871,O$1,[2]掉落汇总!$C$2:$C$871,$Q$2)/$Q$3)*宝箱投放计算!N121</f>
        <v>0.72990261049962535</v>
      </c>
    </row>
    <row r="122" spans="1:15" x14ac:dyDescent="0.2">
      <c r="A122">
        <f>玩家成长时间线!A122</f>
        <v>121</v>
      </c>
      <c r="B122">
        <f>玩家成长时间线!B122</f>
        <v>10</v>
      </c>
      <c r="C122">
        <f ca="1">SUM($D$2:D122)</f>
        <v>1378.9634409603709</v>
      </c>
      <c r="D122">
        <f t="shared" ca="1" si="1"/>
        <v>13.62840123909616</v>
      </c>
      <c r="E122">
        <f ca="1">(SUMIFS(OFFSET([2]掉落汇总!$C$2:$C$871,,MATCH($B122,[2]掉落汇总!$D$1:$M$1)),[2]掉落汇总!$A$2:$A$871,E$1,[2]掉落汇总!$C$2:$C$871,$Q$1)+SUMIFS(OFFSET([2]掉落汇总!$C$2:$C$871,,MATCH($B122,[2]掉落汇总!$D$1:$M$1)),[2]掉落汇总!$A$2:$A$871,E$1,[2]掉落汇总!$C$2:$C$871,$Q$2)/$Q$3)*宝箱投放计算!D122</f>
        <v>4.2635244608100997</v>
      </c>
      <c r="F122">
        <f ca="1">(SUMIFS(OFFSET([2]掉落汇总!$C$2:$C$871,,MATCH($B122,[2]掉落汇总!$D$1:$M$1)),[2]掉落汇总!$A$2:$A$871,F$1,[2]掉落汇总!$C$2:$C$871,$Q$1)+SUMIFS(OFFSET([2]掉落汇总!$C$2:$C$871,,MATCH($B122,[2]掉落汇总!$D$1:$M$1)),[2]掉落汇总!$A$2:$A$871,F$1,[2]掉落汇总!$C$2:$C$871,$Q$2)/$Q$3)*宝箱投放计算!E122</f>
        <v>5.3945783132530112</v>
      </c>
      <c r="G122">
        <f ca="1">(SUMIFS(OFFSET([2]掉落汇总!$C$2:$C$871,,MATCH($B122,[2]掉落汇总!$D$1:$M$1)),[2]掉落汇总!$A$2:$A$871,G$1,[2]掉落汇总!$C$2:$C$871,$Q$1)+SUMIFS(OFFSET([2]掉落汇总!$C$2:$C$871,,MATCH($B122,[2]掉落汇总!$D$1:$M$1)),[2]掉落汇总!$A$2:$A$871,G$1,[2]掉落汇总!$C$2:$C$871,$Q$2)/$Q$3)*宝箱投放计算!F122</f>
        <v>0</v>
      </c>
      <c r="H122">
        <f ca="1">(SUMIFS(OFFSET([2]掉落汇总!$C$2:$C$871,,MATCH($B122,[2]掉落汇总!$D$1:$M$1)),[2]掉落汇总!$A$2:$A$871,H$1,[2]掉落汇总!$C$2:$C$871,$Q$1)+SUMIFS(OFFSET([2]掉落汇总!$C$2:$C$871,,MATCH($B122,[2]掉落汇总!$D$1:$M$1)),[2]掉落汇总!$A$2:$A$871,H$1,[2]掉落汇总!$C$2:$C$871,$Q$2)/$Q$3)*宝箱投放计算!G122</f>
        <v>0</v>
      </c>
      <c r="I122">
        <f ca="1">(SUMIFS(OFFSET([2]掉落汇总!$C$2:$C$871,,MATCH($B122,[2]掉落汇总!$D$1:$M$1)),[2]掉落汇总!$A$2:$A$871,I$1,[2]掉落汇总!$C$2:$C$871,$Q$1)+SUMIFS(OFFSET([2]掉落汇总!$C$2:$C$871,,MATCH($B122,[2]掉落汇总!$D$1:$M$1)),[2]掉落汇总!$A$2:$A$871,I$1,[2]掉落汇总!$C$2:$C$871,$Q$2)/$Q$3)*宝箱投放计算!H122</f>
        <v>0</v>
      </c>
      <c r="J122">
        <f ca="1">(SUMIFS(OFFSET([2]掉落汇总!$C$2:$C$871,,MATCH($B122,[2]掉落汇总!$D$1:$M$1)),[2]掉落汇总!$A$2:$A$871,J$1,[2]掉落汇总!$C$2:$C$871,$Q$1)+SUMIFS(OFFSET([2]掉落汇总!$C$2:$C$871,,MATCH($B122,[2]掉落汇总!$D$1:$M$1)),[2]掉落汇总!$A$2:$A$871,J$1,[2]掉落汇总!$C$2:$C$871,$Q$2)/$Q$3)*宝箱投放计算!I122</f>
        <v>0</v>
      </c>
      <c r="K122">
        <f ca="1">(SUMIFS(OFFSET([2]掉落汇总!$C$2:$C$871,,MATCH($B122,[2]掉落汇总!$D$1:$M$1)),[2]掉落汇总!$A$2:$A$871,K$1,[2]掉落汇总!$C$2:$C$871,$Q$1)+SUMIFS(OFFSET([2]掉落汇总!$C$2:$C$871,,MATCH($B122,[2]掉落汇总!$D$1:$M$1)),[2]掉落汇总!$A$2:$A$871,K$1,[2]掉落汇总!$C$2:$C$871,$Q$2)/$Q$3)*宝箱投放计算!J122</f>
        <v>0</v>
      </c>
      <c r="L122">
        <f ca="1">(SUMIFS(OFFSET([2]掉落汇总!$C$2:$C$871,,MATCH($B122,[2]掉落汇总!$D$1:$M$1)),[2]掉落汇总!$A$2:$A$871,L$1,[2]掉落汇总!$C$2:$C$871,$Q$1)+SUMIFS(OFFSET([2]掉落汇总!$C$2:$C$871,,MATCH($B122,[2]掉落汇总!$D$1:$M$1)),[2]掉落汇总!$A$2:$A$871,L$1,[2]掉落汇总!$C$2:$C$871,$Q$2)/$Q$3)*宝箱投放计算!K122</f>
        <v>1.4485077267901381</v>
      </c>
      <c r="M122">
        <f ca="1">(SUMIFS(OFFSET([2]掉落汇总!$C$2:$C$871,,MATCH($B122,[2]掉落汇总!$D$1:$M$1)),[2]掉落汇总!$A$2:$A$871,M$1,[2]掉落汇总!$C$2:$C$871,$Q$1)+SUMIFS(OFFSET([2]掉落汇总!$C$2:$C$871,,MATCH($B122,[2]掉落汇总!$D$1:$M$1)),[2]掉落汇总!$A$2:$A$871,M$1,[2]掉落汇总!$C$2:$C$871,$Q$2)/$Q$3)*宝箱投放计算!L122</f>
        <v>1.449375218965316</v>
      </c>
      <c r="N122">
        <f ca="1">(SUMIFS(OFFSET([2]掉落汇总!$C$2:$C$871,,MATCH($B122,[2]掉落汇总!$D$1:$M$1)),[2]掉落汇总!$A$2:$A$871,N$1,[2]掉落汇总!$C$2:$C$871,$Q$1)+SUMIFS(OFFSET([2]掉落汇总!$C$2:$C$871,,MATCH($B122,[2]掉落汇总!$D$1:$M$1)),[2]掉落汇总!$A$2:$A$871,N$1,[2]掉落汇总!$C$2:$C$871,$Q$2)/$Q$3)*宝箱投放计算!M122</f>
        <v>0.34251290877796897</v>
      </c>
      <c r="O122">
        <f ca="1">(SUMIFS(OFFSET([2]掉落汇总!$C$2:$C$871,,MATCH($B122,[2]掉落汇总!$D$1:$M$1)),[2]掉落汇总!$A$2:$A$871,O$1,[2]掉落汇总!$C$2:$C$871,$Q$1)+SUMIFS(OFFSET([2]掉落汇总!$C$2:$C$871,,MATCH($B122,[2]掉落汇总!$D$1:$M$1)),[2]掉落汇总!$A$2:$A$871,O$1,[2]掉落汇总!$C$2:$C$871,$Q$2)/$Q$3)*宝箱投放计算!N122</f>
        <v>0.72990261049962535</v>
      </c>
    </row>
    <row r="123" spans="1:15" x14ac:dyDescent="0.2">
      <c r="A123">
        <f>玩家成长时间线!A123</f>
        <v>122</v>
      </c>
      <c r="B123">
        <f>玩家成长时间线!B123</f>
        <v>10</v>
      </c>
      <c r="C123">
        <f ca="1">SUM($D$2:D123)</f>
        <v>1392.2720105319236</v>
      </c>
      <c r="D123">
        <f t="shared" ca="1" si="1"/>
        <v>13.308569571552763</v>
      </c>
      <c r="E123">
        <f ca="1">(SUMIFS(OFFSET([2]掉落汇总!$C$2:$C$871,,MATCH($B123,[2]掉落汇总!$D$1:$M$1)),[2]掉落汇总!$A$2:$A$871,E$1,[2]掉落汇总!$C$2:$C$871,$Q$1)+SUMIFS(OFFSET([2]掉落汇总!$C$2:$C$871,,MATCH($B123,[2]掉落汇总!$D$1:$M$1)),[2]掉落汇总!$A$2:$A$871,E$1,[2]掉落汇总!$C$2:$C$871,$Q$2)/$Q$3)*宝箱投放计算!D123</f>
        <v>3.9436927932667016</v>
      </c>
      <c r="F123">
        <f ca="1">(SUMIFS(OFFSET([2]掉落汇总!$C$2:$C$871,,MATCH($B123,[2]掉落汇总!$D$1:$M$1)),[2]掉落汇总!$A$2:$A$871,F$1,[2]掉落汇总!$C$2:$C$871,$Q$1)+SUMIFS(OFFSET([2]掉落汇总!$C$2:$C$871,,MATCH($B123,[2]掉落汇总!$D$1:$M$1)),[2]掉落汇总!$A$2:$A$871,F$1,[2]掉落汇总!$C$2:$C$871,$Q$2)/$Q$3)*宝箱投放计算!E123</f>
        <v>5.3945783132530112</v>
      </c>
      <c r="G123">
        <f ca="1">(SUMIFS(OFFSET([2]掉落汇总!$C$2:$C$871,,MATCH($B123,[2]掉落汇总!$D$1:$M$1)),[2]掉落汇总!$A$2:$A$871,G$1,[2]掉落汇总!$C$2:$C$871,$Q$1)+SUMIFS(OFFSET([2]掉落汇总!$C$2:$C$871,,MATCH($B123,[2]掉落汇总!$D$1:$M$1)),[2]掉落汇总!$A$2:$A$871,G$1,[2]掉落汇总!$C$2:$C$871,$Q$2)/$Q$3)*宝箱投放计算!F123</f>
        <v>0</v>
      </c>
      <c r="H123">
        <f ca="1">(SUMIFS(OFFSET([2]掉落汇总!$C$2:$C$871,,MATCH($B123,[2]掉落汇总!$D$1:$M$1)),[2]掉落汇总!$A$2:$A$871,H$1,[2]掉落汇总!$C$2:$C$871,$Q$1)+SUMIFS(OFFSET([2]掉落汇总!$C$2:$C$871,,MATCH($B123,[2]掉落汇总!$D$1:$M$1)),[2]掉落汇总!$A$2:$A$871,H$1,[2]掉落汇总!$C$2:$C$871,$Q$2)/$Q$3)*宝箱投放计算!G123</f>
        <v>0</v>
      </c>
      <c r="I123">
        <f ca="1">(SUMIFS(OFFSET([2]掉落汇总!$C$2:$C$871,,MATCH($B123,[2]掉落汇总!$D$1:$M$1)),[2]掉落汇总!$A$2:$A$871,I$1,[2]掉落汇总!$C$2:$C$871,$Q$1)+SUMIFS(OFFSET([2]掉落汇总!$C$2:$C$871,,MATCH($B123,[2]掉落汇总!$D$1:$M$1)),[2]掉落汇总!$A$2:$A$871,I$1,[2]掉落汇总!$C$2:$C$871,$Q$2)/$Q$3)*宝箱投放计算!H123</f>
        <v>0</v>
      </c>
      <c r="J123">
        <f ca="1">(SUMIFS(OFFSET([2]掉落汇总!$C$2:$C$871,,MATCH($B123,[2]掉落汇总!$D$1:$M$1)),[2]掉落汇总!$A$2:$A$871,J$1,[2]掉落汇总!$C$2:$C$871,$Q$1)+SUMIFS(OFFSET([2]掉落汇总!$C$2:$C$871,,MATCH($B123,[2]掉落汇总!$D$1:$M$1)),[2]掉落汇总!$A$2:$A$871,J$1,[2]掉落汇总!$C$2:$C$871,$Q$2)/$Q$3)*宝箱投放计算!I123</f>
        <v>0</v>
      </c>
      <c r="K123">
        <f ca="1">(SUMIFS(OFFSET([2]掉落汇总!$C$2:$C$871,,MATCH($B123,[2]掉落汇总!$D$1:$M$1)),[2]掉落汇总!$A$2:$A$871,K$1,[2]掉落汇总!$C$2:$C$871,$Q$1)+SUMIFS(OFFSET([2]掉落汇总!$C$2:$C$871,,MATCH($B123,[2]掉落汇总!$D$1:$M$1)),[2]掉落汇总!$A$2:$A$871,K$1,[2]掉落汇总!$C$2:$C$871,$Q$2)/$Q$3)*宝箱投放计算!J123</f>
        <v>0</v>
      </c>
      <c r="L123">
        <f ca="1">(SUMIFS(OFFSET([2]掉落汇总!$C$2:$C$871,,MATCH($B123,[2]掉落汇总!$D$1:$M$1)),[2]掉落汇总!$A$2:$A$871,L$1,[2]掉落汇总!$C$2:$C$871,$Q$1)+SUMIFS(OFFSET([2]掉落汇总!$C$2:$C$871,,MATCH($B123,[2]掉落汇总!$D$1:$M$1)),[2]掉落汇总!$A$2:$A$871,L$1,[2]掉落汇总!$C$2:$C$871,$Q$2)/$Q$3)*宝箱投放计算!K123</f>
        <v>1.4485077267901381</v>
      </c>
      <c r="M123">
        <f ca="1">(SUMIFS(OFFSET([2]掉落汇总!$C$2:$C$871,,MATCH($B123,[2]掉落汇总!$D$1:$M$1)),[2]掉落汇总!$A$2:$A$871,M$1,[2]掉落汇总!$C$2:$C$871,$Q$1)+SUMIFS(OFFSET([2]掉落汇总!$C$2:$C$871,,MATCH($B123,[2]掉落汇总!$D$1:$M$1)),[2]掉落汇总!$A$2:$A$871,M$1,[2]掉落汇总!$C$2:$C$871,$Q$2)/$Q$3)*宝箱投放计算!L123</f>
        <v>1.449375218965316</v>
      </c>
      <c r="N123">
        <f ca="1">(SUMIFS(OFFSET([2]掉落汇总!$C$2:$C$871,,MATCH($B123,[2]掉落汇总!$D$1:$M$1)),[2]掉落汇总!$A$2:$A$871,N$1,[2]掉落汇总!$C$2:$C$871,$Q$1)+SUMIFS(OFFSET([2]掉落汇总!$C$2:$C$871,,MATCH($B123,[2]掉落汇总!$D$1:$M$1)),[2]掉落汇总!$A$2:$A$871,N$1,[2]掉落汇总!$C$2:$C$871,$Q$2)/$Q$3)*宝箱投放计算!M123</f>
        <v>0.34251290877796897</v>
      </c>
      <c r="O123">
        <f ca="1">(SUMIFS(OFFSET([2]掉落汇总!$C$2:$C$871,,MATCH($B123,[2]掉落汇总!$D$1:$M$1)),[2]掉落汇总!$A$2:$A$871,O$1,[2]掉落汇总!$C$2:$C$871,$Q$1)+SUMIFS(OFFSET([2]掉落汇总!$C$2:$C$871,,MATCH($B123,[2]掉落汇总!$D$1:$M$1)),[2]掉落汇总!$A$2:$A$871,O$1,[2]掉落汇总!$C$2:$C$871,$Q$2)/$Q$3)*宝箱投放计算!N123</f>
        <v>0.72990261049962535</v>
      </c>
    </row>
    <row r="124" spans="1:15" x14ac:dyDescent="0.2">
      <c r="A124">
        <f>玩家成长时间线!A124</f>
        <v>123</v>
      </c>
      <c r="B124">
        <f>玩家成长时间线!B124</f>
        <v>10</v>
      </c>
      <c r="C124">
        <f ca="1">SUM($D$2:D124)</f>
        <v>1405.5974133491366</v>
      </c>
      <c r="D124">
        <f t="shared" ca="1" si="1"/>
        <v>13.325402817212943</v>
      </c>
      <c r="E124">
        <f ca="1">(SUMIFS(OFFSET([2]掉落汇总!$C$2:$C$871,,MATCH($B124,[2]掉落汇总!$D$1:$M$1)),[2]掉落汇总!$A$2:$A$871,E$1,[2]掉落汇总!$C$2:$C$871,$Q$1)+SUMIFS(OFFSET([2]掉落汇总!$C$2:$C$871,,MATCH($B124,[2]掉落汇总!$D$1:$M$1)),[2]掉落汇总!$A$2:$A$871,E$1,[2]掉落汇总!$C$2:$C$871,$Q$2)/$Q$3)*宝箱投放计算!D124</f>
        <v>3.960526038926881</v>
      </c>
      <c r="F124">
        <f ca="1">(SUMIFS(OFFSET([2]掉落汇总!$C$2:$C$871,,MATCH($B124,[2]掉落汇总!$D$1:$M$1)),[2]掉落汇总!$A$2:$A$871,F$1,[2]掉落汇总!$C$2:$C$871,$Q$1)+SUMIFS(OFFSET([2]掉落汇总!$C$2:$C$871,,MATCH($B124,[2]掉落汇总!$D$1:$M$1)),[2]掉落汇总!$A$2:$A$871,F$1,[2]掉落汇总!$C$2:$C$871,$Q$2)/$Q$3)*宝箱投放计算!E124</f>
        <v>5.3945783132530112</v>
      </c>
      <c r="G124">
        <f ca="1">(SUMIFS(OFFSET([2]掉落汇总!$C$2:$C$871,,MATCH($B124,[2]掉落汇总!$D$1:$M$1)),[2]掉落汇总!$A$2:$A$871,G$1,[2]掉落汇总!$C$2:$C$871,$Q$1)+SUMIFS(OFFSET([2]掉落汇总!$C$2:$C$871,,MATCH($B124,[2]掉落汇总!$D$1:$M$1)),[2]掉落汇总!$A$2:$A$871,G$1,[2]掉落汇总!$C$2:$C$871,$Q$2)/$Q$3)*宝箱投放计算!F124</f>
        <v>0</v>
      </c>
      <c r="H124">
        <f ca="1">(SUMIFS(OFFSET([2]掉落汇总!$C$2:$C$871,,MATCH($B124,[2]掉落汇总!$D$1:$M$1)),[2]掉落汇总!$A$2:$A$871,H$1,[2]掉落汇总!$C$2:$C$871,$Q$1)+SUMIFS(OFFSET([2]掉落汇总!$C$2:$C$871,,MATCH($B124,[2]掉落汇总!$D$1:$M$1)),[2]掉落汇总!$A$2:$A$871,H$1,[2]掉落汇总!$C$2:$C$871,$Q$2)/$Q$3)*宝箱投放计算!G124</f>
        <v>0</v>
      </c>
      <c r="I124">
        <f ca="1">(SUMIFS(OFFSET([2]掉落汇总!$C$2:$C$871,,MATCH($B124,[2]掉落汇总!$D$1:$M$1)),[2]掉落汇总!$A$2:$A$871,I$1,[2]掉落汇总!$C$2:$C$871,$Q$1)+SUMIFS(OFFSET([2]掉落汇总!$C$2:$C$871,,MATCH($B124,[2]掉落汇总!$D$1:$M$1)),[2]掉落汇总!$A$2:$A$871,I$1,[2]掉落汇总!$C$2:$C$871,$Q$2)/$Q$3)*宝箱投放计算!H124</f>
        <v>0</v>
      </c>
      <c r="J124">
        <f ca="1">(SUMIFS(OFFSET([2]掉落汇总!$C$2:$C$871,,MATCH($B124,[2]掉落汇总!$D$1:$M$1)),[2]掉落汇总!$A$2:$A$871,J$1,[2]掉落汇总!$C$2:$C$871,$Q$1)+SUMIFS(OFFSET([2]掉落汇总!$C$2:$C$871,,MATCH($B124,[2]掉落汇总!$D$1:$M$1)),[2]掉落汇总!$A$2:$A$871,J$1,[2]掉落汇总!$C$2:$C$871,$Q$2)/$Q$3)*宝箱投放计算!I124</f>
        <v>0</v>
      </c>
      <c r="K124">
        <f ca="1">(SUMIFS(OFFSET([2]掉落汇总!$C$2:$C$871,,MATCH($B124,[2]掉落汇总!$D$1:$M$1)),[2]掉落汇总!$A$2:$A$871,K$1,[2]掉落汇总!$C$2:$C$871,$Q$1)+SUMIFS(OFFSET([2]掉落汇总!$C$2:$C$871,,MATCH($B124,[2]掉落汇总!$D$1:$M$1)),[2]掉落汇总!$A$2:$A$871,K$1,[2]掉落汇总!$C$2:$C$871,$Q$2)/$Q$3)*宝箱投放计算!J124</f>
        <v>0</v>
      </c>
      <c r="L124">
        <f ca="1">(SUMIFS(OFFSET([2]掉落汇总!$C$2:$C$871,,MATCH($B124,[2]掉落汇总!$D$1:$M$1)),[2]掉落汇总!$A$2:$A$871,L$1,[2]掉落汇总!$C$2:$C$871,$Q$1)+SUMIFS(OFFSET([2]掉落汇总!$C$2:$C$871,,MATCH($B124,[2]掉落汇总!$D$1:$M$1)),[2]掉落汇总!$A$2:$A$871,L$1,[2]掉落汇总!$C$2:$C$871,$Q$2)/$Q$3)*宝箱投放计算!K124</f>
        <v>1.4485077267901381</v>
      </c>
      <c r="M124">
        <f ca="1">(SUMIFS(OFFSET([2]掉落汇总!$C$2:$C$871,,MATCH($B124,[2]掉落汇总!$D$1:$M$1)),[2]掉落汇总!$A$2:$A$871,M$1,[2]掉落汇总!$C$2:$C$871,$Q$1)+SUMIFS(OFFSET([2]掉落汇总!$C$2:$C$871,,MATCH($B124,[2]掉落汇总!$D$1:$M$1)),[2]掉落汇总!$A$2:$A$871,M$1,[2]掉落汇总!$C$2:$C$871,$Q$2)/$Q$3)*宝箱投放计算!L124</f>
        <v>1.449375218965316</v>
      </c>
      <c r="N124">
        <f ca="1">(SUMIFS(OFFSET([2]掉落汇总!$C$2:$C$871,,MATCH($B124,[2]掉落汇总!$D$1:$M$1)),[2]掉落汇总!$A$2:$A$871,N$1,[2]掉落汇总!$C$2:$C$871,$Q$1)+SUMIFS(OFFSET([2]掉落汇总!$C$2:$C$871,,MATCH($B124,[2]掉落汇总!$D$1:$M$1)),[2]掉落汇总!$A$2:$A$871,N$1,[2]掉落汇总!$C$2:$C$871,$Q$2)/$Q$3)*宝箱投放计算!M124</f>
        <v>0.34251290877796897</v>
      </c>
      <c r="O124">
        <f ca="1">(SUMIFS(OFFSET([2]掉落汇总!$C$2:$C$871,,MATCH($B124,[2]掉落汇总!$D$1:$M$1)),[2]掉落汇总!$A$2:$A$871,O$1,[2]掉落汇总!$C$2:$C$871,$Q$1)+SUMIFS(OFFSET([2]掉落汇总!$C$2:$C$871,,MATCH($B124,[2]掉落汇总!$D$1:$M$1)),[2]掉落汇总!$A$2:$A$871,O$1,[2]掉落汇总!$C$2:$C$871,$Q$2)/$Q$3)*宝箱投放计算!N124</f>
        <v>0.72990261049962535</v>
      </c>
    </row>
    <row r="125" spans="1:15" x14ac:dyDescent="0.2">
      <c r="A125">
        <f>玩家成长时间线!A125</f>
        <v>124</v>
      </c>
      <c r="B125">
        <f>玩家成长时间线!B125</f>
        <v>10</v>
      </c>
      <c r="C125">
        <f ca="1">SUM($D$2:D125)</f>
        <v>1419.2763143252132</v>
      </c>
      <c r="D125">
        <f t="shared" ca="1" si="1"/>
        <v>13.678900976076697</v>
      </c>
      <c r="E125">
        <f ca="1">(SUMIFS(OFFSET([2]掉落汇总!$C$2:$C$871,,MATCH($B125,[2]掉落汇总!$D$1:$M$1)),[2]掉落汇总!$A$2:$A$871,E$1,[2]掉落汇总!$C$2:$C$871,$Q$1)+SUMIFS(OFFSET([2]掉落汇总!$C$2:$C$871,,MATCH($B125,[2]掉落汇总!$D$1:$M$1)),[2]掉落汇总!$A$2:$A$871,E$1,[2]掉落汇总!$C$2:$C$871,$Q$2)/$Q$3)*宝箱投放计算!D125</f>
        <v>4.3140241977906362</v>
      </c>
      <c r="F125">
        <f ca="1">(SUMIFS(OFFSET([2]掉落汇总!$C$2:$C$871,,MATCH($B125,[2]掉落汇总!$D$1:$M$1)),[2]掉落汇总!$A$2:$A$871,F$1,[2]掉落汇总!$C$2:$C$871,$Q$1)+SUMIFS(OFFSET([2]掉落汇总!$C$2:$C$871,,MATCH($B125,[2]掉落汇总!$D$1:$M$1)),[2]掉落汇总!$A$2:$A$871,F$1,[2]掉落汇总!$C$2:$C$871,$Q$2)/$Q$3)*宝箱投放计算!E125</f>
        <v>5.3945783132530112</v>
      </c>
      <c r="G125">
        <f ca="1">(SUMIFS(OFFSET([2]掉落汇总!$C$2:$C$871,,MATCH($B125,[2]掉落汇总!$D$1:$M$1)),[2]掉落汇总!$A$2:$A$871,G$1,[2]掉落汇总!$C$2:$C$871,$Q$1)+SUMIFS(OFFSET([2]掉落汇总!$C$2:$C$871,,MATCH($B125,[2]掉落汇总!$D$1:$M$1)),[2]掉落汇总!$A$2:$A$871,G$1,[2]掉落汇总!$C$2:$C$871,$Q$2)/$Q$3)*宝箱投放计算!F125</f>
        <v>0</v>
      </c>
      <c r="H125">
        <f ca="1">(SUMIFS(OFFSET([2]掉落汇总!$C$2:$C$871,,MATCH($B125,[2]掉落汇总!$D$1:$M$1)),[2]掉落汇总!$A$2:$A$871,H$1,[2]掉落汇总!$C$2:$C$871,$Q$1)+SUMIFS(OFFSET([2]掉落汇总!$C$2:$C$871,,MATCH($B125,[2]掉落汇总!$D$1:$M$1)),[2]掉落汇总!$A$2:$A$871,H$1,[2]掉落汇总!$C$2:$C$871,$Q$2)/$Q$3)*宝箱投放计算!G125</f>
        <v>0</v>
      </c>
      <c r="I125">
        <f ca="1">(SUMIFS(OFFSET([2]掉落汇总!$C$2:$C$871,,MATCH($B125,[2]掉落汇总!$D$1:$M$1)),[2]掉落汇总!$A$2:$A$871,I$1,[2]掉落汇总!$C$2:$C$871,$Q$1)+SUMIFS(OFFSET([2]掉落汇总!$C$2:$C$871,,MATCH($B125,[2]掉落汇总!$D$1:$M$1)),[2]掉落汇总!$A$2:$A$871,I$1,[2]掉落汇总!$C$2:$C$871,$Q$2)/$Q$3)*宝箱投放计算!H125</f>
        <v>0</v>
      </c>
      <c r="J125">
        <f ca="1">(SUMIFS(OFFSET([2]掉落汇总!$C$2:$C$871,,MATCH($B125,[2]掉落汇总!$D$1:$M$1)),[2]掉落汇总!$A$2:$A$871,J$1,[2]掉落汇总!$C$2:$C$871,$Q$1)+SUMIFS(OFFSET([2]掉落汇总!$C$2:$C$871,,MATCH($B125,[2]掉落汇总!$D$1:$M$1)),[2]掉落汇总!$A$2:$A$871,J$1,[2]掉落汇总!$C$2:$C$871,$Q$2)/$Q$3)*宝箱投放计算!I125</f>
        <v>0</v>
      </c>
      <c r="K125">
        <f ca="1">(SUMIFS(OFFSET([2]掉落汇总!$C$2:$C$871,,MATCH($B125,[2]掉落汇总!$D$1:$M$1)),[2]掉落汇总!$A$2:$A$871,K$1,[2]掉落汇总!$C$2:$C$871,$Q$1)+SUMIFS(OFFSET([2]掉落汇总!$C$2:$C$871,,MATCH($B125,[2]掉落汇总!$D$1:$M$1)),[2]掉落汇总!$A$2:$A$871,K$1,[2]掉落汇总!$C$2:$C$871,$Q$2)/$Q$3)*宝箱投放计算!J125</f>
        <v>0</v>
      </c>
      <c r="L125">
        <f ca="1">(SUMIFS(OFFSET([2]掉落汇总!$C$2:$C$871,,MATCH($B125,[2]掉落汇总!$D$1:$M$1)),[2]掉落汇总!$A$2:$A$871,L$1,[2]掉落汇总!$C$2:$C$871,$Q$1)+SUMIFS(OFFSET([2]掉落汇总!$C$2:$C$871,,MATCH($B125,[2]掉落汇总!$D$1:$M$1)),[2]掉落汇总!$A$2:$A$871,L$1,[2]掉落汇总!$C$2:$C$871,$Q$2)/$Q$3)*宝箱投放计算!K125</f>
        <v>1.4485077267901381</v>
      </c>
      <c r="M125">
        <f ca="1">(SUMIFS(OFFSET([2]掉落汇总!$C$2:$C$871,,MATCH($B125,[2]掉落汇总!$D$1:$M$1)),[2]掉落汇总!$A$2:$A$871,M$1,[2]掉落汇总!$C$2:$C$871,$Q$1)+SUMIFS(OFFSET([2]掉落汇总!$C$2:$C$871,,MATCH($B125,[2]掉落汇总!$D$1:$M$1)),[2]掉落汇总!$A$2:$A$871,M$1,[2]掉落汇总!$C$2:$C$871,$Q$2)/$Q$3)*宝箱投放计算!L125</f>
        <v>1.449375218965316</v>
      </c>
      <c r="N125">
        <f ca="1">(SUMIFS(OFFSET([2]掉落汇总!$C$2:$C$871,,MATCH($B125,[2]掉落汇总!$D$1:$M$1)),[2]掉落汇总!$A$2:$A$871,N$1,[2]掉落汇总!$C$2:$C$871,$Q$1)+SUMIFS(OFFSET([2]掉落汇总!$C$2:$C$871,,MATCH($B125,[2]掉落汇总!$D$1:$M$1)),[2]掉落汇总!$A$2:$A$871,N$1,[2]掉落汇总!$C$2:$C$871,$Q$2)/$Q$3)*宝箱投放计算!M125</f>
        <v>0.34251290877796897</v>
      </c>
      <c r="O125">
        <f ca="1">(SUMIFS(OFFSET([2]掉落汇总!$C$2:$C$871,,MATCH($B125,[2]掉落汇总!$D$1:$M$1)),[2]掉落汇总!$A$2:$A$871,O$1,[2]掉落汇总!$C$2:$C$871,$Q$1)+SUMIFS(OFFSET([2]掉落汇总!$C$2:$C$871,,MATCH($B125,[2]掉落汇总!$D$1:$M$1)),[2]掉落汇总!$A$2:$A$871,O$1,[2]掉落汇总!$C$2:$C$871,$Q$2)/$Q$3)*宝箱投放计算!N125</f>
        <v>0.72990261049962535</v>
      </c>
    </row>
    <row r="126" spans="1:15" x14ac:dyDescent="0.2">
      <c r="A126">
        <f>玩家成长时间线!A126</f>
        <v>125</v>
      </c>
      <c r="B126">
        <f>玩家成长时间线!B126</f>
        <v>10</v>
      </c>
      <c r="C126">
        <f ca="1">SUM($D$2:D126)</f>
        <v>1432.6353836337464</v>
      </c>
      <c r="D126">
        <f t="shared" ca="1" si="1"/>
        <v>13.359069308533297</v>
      </c>
      <c r="E126">
        <f ca="1">(SUMIFS(OFFSET([2]掉落汇总!$C$2:$C$871,,MATCH($B126,[2]掉落汇总!$D$1:$M$1)),[2]掉落汇总!$A$2:$A$871,E$1,[2]掉落汇总!$C$2:$C$871,$Q$1)+SUMIFS(OFFSET([2]掉落汇总!$C$2:$C$871,,MATCH($B126,[2]掉落汇总!$D$1:$M$1)),[2]掉落汇总!$A$2:$A$871,E$1,[2]掉落汇总!$C$2:$C$871,$Q$2)/$Q$3)*宝箱投放计算!D126</f>
        <v>3.9941925302472376</v>
      </c>
      <c r="F126">
        <f ca="1">(SUMIFS(OFFSET([2]掉落汇总!$C$2:$C$871,,MATCH($B126,[2]掉落汇总!$D$1:$M$1)),[2]掉落汇总!$A$2:$A$871,F$1,[2]掉落汇总!$C$2:$C$871,$Q$1)+SUMIFS(OFFSET([2]掉落汇总!$C$2:$C$871,,MATCH($B126,[2]掉落汇总!$D$1:$M$1)),[2]掉落汇总!$A$2:$A$871,F$1,[2]掉落汇总!$C$2:$C$871,$Q$2)/$Q$3)*宝箱投放计算!E126</f>
        <v>5.3945783132530112</v>
      </c>
      <c r="G126">
        <f ca="1">(SUMIFS(OFFSET([2]掉落汇总!$C$2:$C$871,,MATCH($B126,[2]掉落汇总!$D$1:$M$1)),[2]掉落汇总!$A$2:$A$871,G$1,[2]掉落汇总!$C$2:$C$871,$Q$1)+SUMIFS(OFFSET([2]掉落汇总!$C$2:$C$871,,MATCH($B126,[2]掉落汇总!$D$1:$M$1)),[2]掉落汇总!$A$2:$A$871,G$1,[2]掉落汇总!$C$2:$C$871,$Q$2)/$Q$3)*宝箱投放计算!F126</f>
        <v>0</v>
      </c>
      <c r="H126">
        <f ca="1">(SUMIFS(OFFSET([2]掉落汇总!$C$2:$C$871,,MATCH($B126,[2]掉落汇总!$D$1:$M$1)),[2]掉落汇总!$A$2:$A$871,H$1,[2]掉落汇总!$C$2:$C$871,$Q$1)+SUMIFS(OFFSET([2]掉落汇总!$C$2:$C$871,,MATCH($B126,[2]掉落汇总!$D$1:$M$1)),[2]掉落汇总!$A$2:$A$871,H$1,[2]掉落汇总!$C$2:$C$871,$Q$2)/$Q$3)*宝箱投放计算!G126</f>
        <v>0</v>
      </c>
      <c r="I126">
        <f ca="1">(SUMIFS(OFFSET([2]掉落汇总!$C$2:$C$871,,MATCH($B126,[2]掉落汇总!$D$1:$M$1)),[2]掉落汇总!$A$2:$A$871,I$1,[2]掉落汇总!$C$2:$C$871,$Q$1)+SUMIFS(OFFSET([2]掉落汇总!$C$2:$C$871,,MATCH($B126,[2]掉落汇总!$D$1:$M$1)),[2]掉落汇总!$A$2:$A$871,I$1,[2]掉落汇总!$C$2:$C$871,$Q$2)/$Q$3)*宝箱投放计算!H126</f>
        <v>0</v>
      </c>
      <c r="J126">
        <f ca="1">(SUMIFS(OFFSET([2]掉落汇总!$C$2:$C$871,,MATCH($B126,[2]掉落汇总!$D$1:$M$1)),[2]掉落汇总!$A$2:$A$871,J$1,[2]掉落汇总!$C$2:$C$871,$Q$1)+SUMIFS(OFFSET([2]掉落汇总!$C$2:$C$871,,MATCH($B126,[2]掉落汇总!$D$1:$M$1)),[2]掉落汇总!$A$2:$A$871,J$1,[2]掉落汇总!$C$2:$C$871,$Q$2)/$Q$3)*宝箱投放计算!I126</f>
        <v>0</v>
      </c>
      <c r="K126">
        <f ca="1">(SUMIFS(OFFSET([2]掉落汇总!$C$2:$C$871,,MATCH($B126,[2]掉落汇总!$D$1:$M$1)),[2]掉落汇总!$A$2:$A$871,K$1,[2]掉落汇总!$C$2:$C$871,$Q$1)+SUMIFS(OFFSET([2]掉落汇总!$C$2:$C$871,,MATCH($B126,[2]掉落汇总!$D$1:$M$1)),[2]掉落汇总!$A$2:$A$871,K$1,[2]掉落汇总!$C$2:$C$871,$Q$2)/$Q$3)*宝箱投放计算!J126</f>
        <v>0</v>
      </c>
      <c r="L126">
        <f ca="1">(SUMIFS(OFFSET([2]掉落汇总!$C$2:$C$871,,MATCH($B126,[2]掉落汇总!$D$1:$M$1)),[2]掉落汇总!$A$2:$A$871,L$1,[2]掉落汇总!$C$2:$C$871,$Q$1)+SUMIFS(OFFSET([2]掉落汇总!$C$2:$C$871,,MATCH($B126,[2]掉落汇总!$D$1:$M$1)),[2]掉落汇总!$A$2:$A$871,L$1,[2]掉落汇总!$C$2:$C$871,$Q$2)/$Q$3)*宝箱投放计算!K126</f>
        <v>1.4485077267901381</v>
      </c>
      <c r="M126">
        <f ca="1">(SUMIFS(OFFSET([2]掉落汇总!$C$2:$C$871,,MATCH($B126,[2]掉落汇总!$D$1:$M$1)),[2]掉落汇总!$A$2:$A$871,M$1,[2]掉落汇总!$C$2:$C$871,$Q$1)+SUMIFS(OFFSET([2]掉落汇总!$C$2:$C$871,,MATCH($B126,[2]掉落汇总!$D$1:$M$1)),[2]掉落汇总!$A$2:$A$871,M$1,[2]掉落汇总!$C$2:$C$871,$Q$2)/$Q$3)*宝箱投放计算!L126</f>
        <v>1.449375218965316</v>
      </c>
      <c r="N126">
        <f ca="1">(SUMIFS(OFFSET([2]掉落汇总!$C$2:$C$871,,MATCH($B126,[2]掉落汇总!$D$1:$M$1)),[2]掉落汇总!$A$2:$A$871,N$1,[2]掉落汇总!$C$2:$C$871,$Q$1)+SUMIFS(OFFSET([2]掉落汇总!$C$2:$C$871,,MATCH($B126,[2]掉落汇总!$D$1:$M$1)),[2]掉落汇总!$A$2:$A$871,N$1,[2]掉落汇总!$C$2:$C$871,$Q$2)/$Q$3)*宝箱投放计算!M126</f>
        <v>0.34251290877796897</v>
      </c>
      <c r="O126">
        <f ca="1">(SUMIFS(OFFSET([2]掉落汇总!$C$2:$C$871,,MATCH($B126,[2]掉落汇总!$D$1:$M$1)),[2]掉落汇总!$A$2:$A$871,O$1,[2]掉落汇总!$C$2:$C$871,$Q$1)+SUMIFS(OFFSET([2]掉落汇总!$C$2:$C$871,,MATCH($B126,[2]掉落汇总!$D$1:$M$1)),[2]掉落汇总!$A$2:$A$871,O$1,[2]掉落汇总!$C$2:$C$871,$Q$2)/$Q$3)*宝箱投放计算!N126</f>
        <v>0.72990261049962535</v>
      </c>
    </row>
    <row r="127" spans="1:15" x14ac:dyDescent="0.2">
      <c r="A127">
        <f>玩家成长时间线!A127</f>
        <v>126</v>
      </c>
      <c r="B127">
        <f>玩家成长时间线!B127</f>
        <v>8</v>
      </c>
      <c r="C127">
        <f ca="1">SUM($D$2:D127)</f>
        <v>1446.1816635522382</v>
      </c>
      <c r="D127">
        <f t="shared" ca="1" si="1"/>
        <v>13.546279918491749</v>
      </c>
      <c r="E127">
        <f ca="1">(SUMIFS(OFFSET([2]掉落汇总!$C$2:$C$871,,MATCH($B127,[2]掉落汇总!$D$1:$M$1)),[2]掉落汇总!$A$2:$A$871,E$1,[2]掉落汇总!$C$2:$C$871,$Q$1)+SUMIFS(OFFSET([2]掉落汇总!$C$2:$C$871,,MATCH($B127,[2]掉落汇总!$D$1:$M$1)),[2]掉落汇总!$A$2:$A$871,E$1,[2]掉落汇总!$C$2:$C$871,$Q$2)/$Q$3)*宝箱投放计算!D127</f>
        <v>3.3473757692307697</v>
      </c>
      <c r="F127">
        <f ca="1">(SUMIFS(OFFSET([2]掉落汇总!$C$2:$C$871,,MATCH($B127,[2]掉落汇总!$D$1:$M$1)),[2]掉落汇总!$A$2:$A$871,F$1,[2]掉落汇总!$C$2:$C$871,$Q$1)+SUMIFS(OFFSET([2]掉落汇总!$C$2:$C$871,,MATCH($B127,[2]掉落汇总!$D$1:$M$1)),[2]掉落汇总!$A$2:$A$871,F$1,[2]掉落汇总!$C$2:$C$871,$Q$2)/$Q$3)*宝箱投放计算!E127</f>
        <v>4.3156626506024089</v>
      </c>
      <c r="G127">
        <f ca="1">(SUMIFS(OFFSET([2]掉落汇总!$C$2:$C$871,,MATCH($B127,[2]掉落汇总!$D$1:$M$1)),[2]掉落汇总!$A$2:$A$871,G$1,[2]掉落汇总!$C$2:$C$871,$Q$1)+SUMIFS(OFFSET([2]掉落汇总!$C$2:$C$871,,MATCH($B127,[2]掉落汇总!$D$1:$M$1)),[2]掉落汇总!$A$2:$A$871,G$1,[2]掉落汇总!$C$2:$C$871,$Q$2)/$Q$3)*宝箱投放计算!F127</f>
        <v>0.84751284300213015</v>
      </c>
      <c r="H127">
        <f ca="1">(SUMIFS(OFFSET([2]掉落汇总!$C$2:$C$871,,MATCH($B127,[2]掉落汇总!$D$1:$M$1)),[2]掉落汇总!$A$2:$A$871,H$1,[2]掉落汇总!$C$2:$C$871,$Q$1)+SUMIFS(OFFSET([2]掉落汇总!$C$2:$C$871,,MATCH($B127,[2]掉落汇总!$D$1:$M$1)),[2]掉落汇总!$A$2:$A$871,H$1,[2]掉落汇总!$C$2:$C$871,$Q$2)/$Q$3)*宝箱投放计算!G127</f>
        <v>0</v>
      </c>
      <c r="I127">
        <f ca="1">(SUMIFS(OFFSET([2]掉落汇总!$C$2:$C$871,,MATCH($B127,[2]掉落汇总!$D$1:$M$1)),[2]掉落汇总!$A$2:$A$871,I$1,[2]掉落汇总!$C$2:$C$871,$Q$1)+SUMIFS(OFFSET([2]掉落汇总!$C$2:$C$871,,MATCH($B127,[2]掉落汇总!$D$1:$M$1)),[2]掉落汇总!$A$2:$A$871,I$1,[2]掉落汇总!$C$2:$C$871,$Q$2)/$Q$3)*宝箱投放计算!H127</f>
        <v>1.0654301906233898</v>
      </c>
      <c r="J127">
        <f ca="1">(SUMIFS(OFFSET([2]掉落汇总!$C$2:$C$871,,MATCH($B127,[2]掉落汇总!$D$1:$M$1)),[2]掉落汇总!$A$2:$A$871,J$1,[2]掉落汇总!$C$2:$C$871,$Q$1)+SUMIFS(OFFSET([2]掉落汇总!$C$2:$C$871,,MATCH($B127,[2]掉落汇总!$D$1:$M$1)),[2]掉落汇总!$A$2:$A$871,J$1,[2]掉落汇总!$C$2:$C$871,$Q$2)/$Q$3)*宝箱投放计算!I127</f>
        <v>0</v>
      </c>
      <c r="K127">
        <f ca="1">(SUMIFS(OFFSET([2]掉落汇总!$C$2:$C$871,,MATCH($B127,[2]掉落汇总!$D$1:$M$1)),[2]掉落汇总!$A$2:$A$871,K$1,[2]掉落汇总!$C$2:$C$871,$Q$1)+SUMIFS(OFFSET([2]掉落汇总!$C$2:$C$871,,MATCH($B127,[2]掉落汇总!$D$1:$M$1)),[2]掉落汇总!$A$2:$A$871,K$1,[2]掉落汇总!$C$2:$C$871,$Q$2)/$Q$3)*宝箱投放计算!J127</f>
        <v>0</v>
      </c>
      <c r="L127">
        <f ca="1">(SUMIFS(OFFSET([2]掉落汇总!$C$2:$C$871,,MATCH($B127,[2]掉落汇总!$D$1:$M$1)),[2]掉落汇总!$A$2:$A$871,L$1,[2]掉落汇总!$C$2:$C$871,$Q$1)+SUMIFS(OFFSET([2]掉落汇总!$C$2:$C$871,,MATCH($B127,[2]掉落汇总!$D$1:$M$1)),[2]掉落汇总!$A$2:$A$871,L$1,[2]掉落汇总!$C$2:$C$871,$Q$2)/$Q$3)*宝箱投放计算!K127</f>
        <v>1.4485077267901381</v>
      </c>
      <c r="M127">
        <f ca="1">(SUMIFS(OFFSET([2]掉落汇总!$C$2:$C$871,,MATCH($B127,[2]掉落汇总!$D$1:$M$1)),[2]掉落汇总!$A$2:$A$871,M$1,[2]掉落汇总!$C$2:$C$871,$Q$1)+SUMIFS(OFFSET([2]掉落汇总!$C$2:$C$871,,MATCH($B127,[2]掉落汇总!$D$1:$M$1)),[2]掉落汇总!$A$2:$A$871,M$1,[2]掉落汇总!$C$2:$C$871,$Q$2)/$Q$3)*宝箱投放计算!L127</f>
        <v>1.449375218965316</v>
      </c>
      <c r="N127">
        <f ca="1">(SUMIFS(OFFSET([2]掉落汇总!$C$2:$C$871,,MATCH($B127,[2]掉落汇总!$D$1:$M$1)),[2]掉落汇总!$A$2:$A$871,N$1,[2]掉落汇总!$C$2:$C$871,$Q$1)+SUMIFS(OFFSET([2]掉落汇总!$C$2:$C$871,,MATCH($B127,[2]掉落汇总!$D$1:$M$1)),[2]掉落汇总!$A$2:$A$871,N$1,[2]掉落汇总!$C$2:$C$871,$Q$2)/$Q$3)*宝箱投放计算!M127</f>
        <v>0.34251290877796897</v>
      </c>
      <c r="O127">
        <f ca="1">(SUMIFS(OFFSET([2]掉落汇总!$C$2:$C$871,,MATCH($B127,[2]掉落汇总!$D$1:$M$1)),[2]掉落汇总!$A$2:$A$871,O$1,[2]掉落汇总!$C$2:$C$871,$Q$1)+SUMIFS(OFFSET([2]掉落汇总!$C$2:$C$871,,MATCH($B127,[2]掉落汇总!$D$1:$M$1)),[2]掉落汇总!$A$2:$A$871,O$1,[2]掉落汇总!$C$2:$C$871,$Q$2)/$Q$3)*宝箱投放计算!N127</f>
        <v>0.72990261049962535</v>
      </c>
    </row>
    <row r="128" spans="1:15" x14ac:dyDescent="0.2">
      <c r="A128">
        <f>玩家成长时间线!A128</f>
        <v>127</v>
      </c>
      <c r="B128">
        <f>玩家成长时间线!B128</f>
        <v>8</v>
      </c>
      <c r="C128">
        <f ca="1">SUM($D$2:D128)</f>
        <v>1457.8290485140276</v>
      </c>
      <c r="D128">
        <f t="shared" ca="1" si="1"/>
        <v>11.647384961789303</v>
      </c>
      <c r="E128">
        <f ca="1">(SUMIFS(OFFSET([2]掉落汇总!$C$2:$C$871,,MATCH($B128,[2]掉落汇总!$D$1:$M$1)),[2]掉落汇总!$A$2:$A$871,E$1,[2]掉落汇总!$C$2:$C$871,$Q$1)+SUMIFS(OFFSET([2]掉落汇总!$C$2:$C$871,,MATCH($B128,[2]掉落汇总!$D$1:$M$1)),[2]掉落汇总!$A$2:$A$871,E$1,[2]掉落汇总!$C$2:$C$871,$Q$2)/$Q$3)*宝箱投放计算!D128</f>
        <v>3.3614238461538464</v>
      </c>
      <c r="F128">
        <f ca="1">(SUMIFS(OFFSET([2]掉落汇总!$C$2:$C$871,,MATCH($B128,[2]掉落汇总!$D$1:$M$1)),[2]掉落汇总!$A$2:$A$871,F$1,[2]掉落汇总!$C$2:$C$871,$Q$1)+SUMIFS(OFFSET([2]掉落汇总!$C$2:$C$871,,MATCH($B128,[2]掉落汇总!$D$1:$M$1)),[2]掉落汇总!$A$2:$A$871,F$1,[2]掉落汇总!$C$2:$C$871,$Q$2)/$Q$3)*宝箱投放计算!E128</f>
        <v>4.3156626506024089</v>
      </c>
      <c r="G128">
        <f ca="1">(SUMIFS(OFFSET([2]掉落汇总!$C$2:$C$871,,MATCH($B128,[2]掉落汇总!$D$1:$M$1)),[2]掉落汇总!$A$2:$A$871,G$1,[2]掉落汇总!$C$2:$C$871,$Q$1)+SUMIFS(OFFSET([2]掉落汇总!$C$2:$C$871,,MATCH($B128,[2]掉落汇总!$D$1:$M$1)),[2]掉落汇总!$A$2:$A$871,G$1,[2]掉落汇总!$C$2:$C$871,$Q$2)/$Q$3)*宝箱投放计算!F128</f>
        <v>0</v>
      </c>
      <c r="H128">
        <f ca="1">(SUMIFS(OFFSET([2]掉落汇总!$C$2:$C$871,,MATCH($B128,[2]掉落汇总!$D$1:$M$1)),[2]掉落汇总!$A$2:$A$871,H$1,[2]掉落汇总!$C$2:$C$871,$Q$1)+SUMIFS(OFFSET([2]掉落汇总!$C$2:$C$871,,MATCH($B128,[2]掉落汇总!$D$1:$M$1)),[2]掉落汇总!$A$2:$A$871,H$1,[2]掉落汇总!$C$2:$C$871,$Q$2)/$Q$3)*宝箱投放计算!G128</f>
        <v>0</v>
      </c>
      <c r="I128">
        <f ca="1">(SUMIFS(OFFSET([2]掉落汇总!$C$2:$C$871,,MATCH($B128,[2]掉落汇总!$D$1:$M$1)),[2]掉落汇总!$A$2:$A$871,I$1,[2]掉落汇总!$C$2:$C$871,$Q$1)+SUMIFS(OFFSET([2]掉落汇总!$C$2:$C$871,,MATCH($B128,[2]掉落汇总!$D$1:$M$1)),[2]掉落汇总!$A$2:$A$871,I$1,[2]掉落汇总!$C$2:$C$871,$Q$2)/$Q$3)*宝箱投放计算!H128</f>
        <v>0</v>
      </c>
      <c r="J128">
        <f ca="1">(SUMIFS(OFFSET([2]掉落汇总!$C$2:$C$871,,MATCH($B128,[2]掉落汇总!$D$1:$M$1)),[2]掉落汇总!$A$2:$A$871,J$1,[2]掉落汇总!$C$2:$C$871,$Q$1)+SUMIFS(OFFSET([2]掉落汇总!$C$2:$C$871,,MATCH($B128,[2]掉落汇总!$D$1:$M$1)),[2]掉落汇总!$A$2:$A$871,J$1,[2]掉落汇总!$C$2:$C$871,$Q$2)/$Q$3)*宝箱投放计算!I128</f>
        <v>0</v>
      </c>
      <c r="K128">
        <f ca="1">(SUMIFS(OFFSET([2]掉落汇总!$C$2:$C$871,,MATCH($B128,[2]掉落汇总!$D$1:$M$1)),[2]掉落汇总!$A$2:$A$871,K$1,[2]掉落汇总!$C$2:$C$871,$Q$1)+SUMIFS(OFFSET([2]掉落汇总!$C$2:$C$871,,MATCH($B128,[2]掉落汇总!$D$1:$M$1)),[2]掉落汇总!$A$2:$A$871,K$1,[2]掉落汇总!$C$2:$C$871,$Q$2)/$Q$3)*宝箱投放计算!J128</f>
        <v>0</v>
      </c>
      <c r="L128">
        <f ca="1">(SUMIFS(OFFSET([2]掉落汇总!$C$2:$C$871,,MATCH($B128,[2]掉落汇总!$D$1:$M$1)),[2]掉落汇总!$A$2:$A$871,L$1,[2]掉落汇总!$C$2:$C$871,$Q$1)+SUMIFS(OFFSET([2]掉落汇总!$C$2:$C$871,,MATCH($B128,[2]掉落汇总!$D$1:$M$1)),[2]掉落汇总!$A$2:$A$871,L$1,[2]掉落汇总!$C$2:$C$871,$Q$2)/$Q$3)*宝箱投放计算!K128</f>
        <v>1.4485077267901381</v>
      </c>
      <c r="M128">
        <f ca="1">(SUMIFS(OFFSET([2]掉落汇总!$C$2:$C$871,,MATCH($B128,[2]掉落汇总!$D$1:$M$1)),[2]掉落汇总!$A$2:$A$871,M$1,[2]掉落汇总!$C$2:$C$871,$Q$1)+SUMIFS(OFFSET([2]掉落汇总!$C$2:$C$871,,MATCH($B128,[2]掉落汇总!$D$1:$M$1)),[2]掉落汇总!$A$2:$A$871,M$1,[2]掉落汇总!$C$2:$C$871,$Q$2)/$Q$3)*宝箱投放计算!L128</f>
        <v>1.449375218965316</v>
      </c>
      <c r="N128">
        <f ca="1">(SUMIFS(OFFSET([2]掉落汇总!$C$2:$C$871,,MATCH($B128,[2]掉落汇总!$D$1:$M$1)),[2]掉落汇总!$A$2:$A$871,N$1,[2]掉落汇总!$C$2:$C$871,$Q$1)+SUMIFS(OFFSET([2]掉落汇总!$C$2:$C$871,,MATCH($B128,[2]掉落汇总!$D$1:$M$1)),[2]掉落汇总!$A$2:$A$871,N$1,[2]掉落汇总!$C$2:$C$871,$Q$2)/$Q$3)*宝箱投放计算!M128</f>
        <v>0.34251290877796897</v>
      </c>
      <c r="O128">
        <f ca="1">(SUMIFS(OFFSET([2]掉落汇总!$C$2:$C$871,,MATCH($B128,[2]掉落汇总!$D$1:$M$1)),[2]掉落汇总!$A$2:$A$871,O$1,[2]掉落汇总!$C$2:$C$871,$Q$1)+SUMIFS(OFFSET([2]掉落汇总!$C$2:$C$871,,MATCH($B128,[2]掉落汇总!$D$1:$M$1)),[2]掉落汇总!$A$2:$A$871,O$1,[2]掉落汇总!$C$2:$C$871,$Q$2)/$Q$3)*宝箱投放计算!N128</f>
        <v>0.72990261049962535</v>
      </c>
    </row>
    <row r="129" spans="1:15" x14ac:dyDescent="0.2">
      <c r="A129">
        <f>玩家成长时间线!A129</f>
        <v>128</v>
      </c>
      <c r="B129">
        <f>玩家成长时间线!B129</f>
        <v>8</v>
      </c>
      <c r="C129">
        <f ca="1">SUM($D$2:D129)</f>
        <v>1469.7714430912015</v>
      </c>
      <c r="D129">
        <f t="shared" ca="1" si="1"/>
        <v>11.942394577173918</v>
      </c>
      <c r="E129">
        <f ca="1">(SUMIFS(OFFSET([2]掉落汇总!$C$2:$C$871,,MATCH($B129,[2]掉落汇总!$D$1:$M$1)),[2]掉落汇总!$A$2:$A$871,E$1,[2]掉落汇总!$C$2:$C$871,$Q$1)+SUMIFS(OFFSET([2]掉落汇总!$C$2:$C$871,,MATCH($B129,[2]掉落汇总!$D$1:$M$1)),[2]掉落汇总!$A$2:$A$871,E$1,[2]掉落汇总!$C$2:$C$871,$Q$2)/$Q$3)*宝箱投放计算!D129</f>
        <v>3.6564334615384615</v>
      </c>
      <c r="F129">
        <f ca="1">(SUMIFS(OFFSET([2]掉落汇总!$C$2:$C$871,,MATCH($B129,[2]掉落汇总!$D$1:$M$1)),[2]掉落汇总!$A$2:$A$871,F$1,[2]掉落汇总!$C$2:$C$871,$Q$1)+SUMIFS(OFFSET([2]掉落汇总!$C$2:$C$871,,MATCH($B129,[2]掉落汇总!$D$1:$M$1)),[2]掉落汇总!$A$2:$A$871,F$1,[2]掉落汇总!$C$2:$C$871,$Q$2)/$Q$3)*宝箱投放计算!E129</f>
        <v>4.3156626506024089</v>
      </c>
      <c r="G129">
        <f ca="1">(SUMIFS(OFFSET([2]掉落汇总!$C$2:$C$871,,MATCH($B129,[2]掉落汇总!$D$1:$M$1)),[2]掉落汇总!$A$2:$A$871,G$1,[2]掉落汇总!$C$2:$C$871,$Q$1)+SUMIFS(OFFSET([2]掉落汇总!$C$2:$C$871,,MATCH($B129,[2]掉落汇总!$D$1:$M$1)),[2]掉落汇总!$A$2:$A$871,G$1,[2]掉落汇总!$C$2:$C$871,$Q$2)/$Q$3)*宝箱投放计算!F129</f>
        <v>0</v>
      </c>
      <c r="H129">
        <f ca="1">(SUMIFS(OFFSET([2]掉落汇总!$C$2:$C$871,,MATCH($B129,[2]掉落汇总!$D$1:$M$1)),[2]掉落汇总!$A$2:$A$871,H$1,[2]掉落汇总!$C$2:$C$871,$Q$1)+SUMIFS(OFFSET([2]掉落汇总!$C$2:$C$871,,MATCH($B129,[2]掉落汇总!$D$1:$M$1)),[2]掉落汇总!$A$2:$A$871,H$1,[2]掉落汇总!$C$2:$C$871,$Q$2)/$Q$3)*宝箱投放计算!G129</f>
        <v>0</v>
      </c>
      <c r="I129">
        <f ca="1">(SUMIFS(OFFSET([2]掉落汇总!$C$2:$C$871,,MATCH($B129,[2]掉落汇总!$D$1:$M$1)),[2]掉落汇总!$A$2:$A$871,I$1,[2]掉落汇总!$C$2:$C$871,$Q$1)+SUMIFS(OFFSET([2]掉落汇总!$C$2:$C$871,,MATCH($B129,[2]掉落汇总!$D$1:$M$1)),[2]掉落汇总!$A$2:$A$871,I$1,[2]掉落汇总!$C$2:$C$871,$Q$2)/$Q$3)*宝箱投放计算!H129</f>
        <v>0</v>
      </c>
      <c r="J129">
        <f ca="1">(SUMIFS(OFFSET([2]掉落汇总!$C$2:$C$871,,MATCH($B129,[2]掉落汇总!$D$1:$M$1)),[2]掉落汇总!$A$2:$A$871,J$1,[2]掉落汇总!$C$2:$C$871,$Q$1)+SUMIFS(OFFSET([2]掉落汇总!$C$2:$C$871,,MATCH($B129,[2]掉落汇总!$D$1:$M$1)),[2]掉落汇总!$A$2:$A$871,J$1,[2]掉落汇总!$C$2:$C$871,$Q$2)/$Q$3)*宝箱投放计算!I129</f>
        <v>0</v>
      </c>
      <c r="K129">
        <f ca="1">(SUMIFS(OFFSET([2]掉落汇总!$C$2:$C$871,,MATCH($B129,[2]掉落汇总!$D$1:$M$1)),[2]掉落汇总!$A$2:$A$871,K$1,[2]掉落汇总!$C$2:$C$871,$Q$1)+SUMIFS(OFFSET([2]掉落汇总!$C$2:$C$871,,MATCH($B129,[2]掉落汇总!$D$1:$M$1)),[2]掉落汇总!$A$2:$A$871,K$1,[2]掉落汇总!$C$2:$C$871,$Q$2)/$Q$3)*宝箱投放计算!J129</f>
        <v>0</v>
      </c>
      <c r="L129">
        <f ca="1">(SUMIFS(OFFSET([2]掉落汇总!$C$2:$C$871,,MATCH($B129,[2]掉落汇总!$D$1:$M$1)),[2]掉落汇总!$A$2:$A$871,L$1,[2]掉落汇总!$C$2:$C$871,$Q$1)+SUMIFS(OFFSET([2]掉落汇总!$C$2:$C$871,,MATCH($B129,[2]掉落汇总!$D$1:$M$1)),[2]掉落汇总!$A$2:$A$871,L$1,[2]掉落汇总!$C$2:$C$871,$Q$2)/$Q$3)*宝箱投放计算!K129</f>
        <v>1.4485077267901381</v>
      </c>
      <c r="M129">
        <f ca="1">(SUMIFS(OFFSET([2]掉落汇总!$C$2:$C$871,,MATCH($B129,[2]掉落汇总!$D$1:$M$1)),[2]掉落汇总!$A$2:$A$871,M$1,[2]掉落汇总!$C$2:$C$871,$Q$1)+SUMIFS(OFFSET([2]掉落汇总!$C$2:$C$871,,MATCH($B129,[2]掉落汇总!$D$1:$M$1)),[2]掉落汇总!$A$2:$A$871,M$1,[2]掉落汇总!$C$2:$C$871,$Q$2)/$Q$3)*宝箱投放计算!L129</f>
        <v>1.449375218965316</v>
      </c>
      <c r="N129">
        <f ca="1">(SUMIFS(OFFSET([2]掉落汇总!$C$2:$C$871,,MATCH($B129,[2]掉落汇总!$D$1:$M$1)),[2]掉落汇总!$A$2:$A$871,N$1,[2]掉落汇总!$C$2:$C$871,$Q$1)+SUMIFS(OFFSET([2]掉落汇总!$C$2:$C$871,,MATCH($B129,[2]掉落汇总!$D$1:$M$1)),[2]掉落汇总!$A$2:$A$871,N$1,[2]掉落汇总!$C$2:$C$871,$Q$2)/$Q$3)*宝箱投放计算!M129</f>
        <v>0.34251290877796897</v>
      </c>
      <c r="O129">
        <f ca="1">(SUMIFS(OFFSET([2]掉落汇总!$C$2:$C$871,,MATCH($B129,[2]掉落汇总!$D$1:$M$1)),[2]掉落汇总!$A$2:$A$871,O$1,[2]掉落汇总!$C$2:$C$871,$Q$1)+SUMIFS(OFFSET([2]掉落汇总!$C$2:$C$871,,MATCH($B129,[2]掉落汇总!$D$1:$M$1)),[2]掉落汇总!$A$2:$A$871,O$1,[2]掉落汇总!$C$2:$C$871,$Q$2)/$Q$3)*宝箱投放计算!N129</f>
        <v>0.72990261049962535</v>
      </c>
    </row>
    <row r="130" spans="1:15" x14ac:dyDescent="0.2">
      <c r="A130">
        <f>玩家成长时间线!A130</f>
        <v>129</v>
      </c>
      <c r="B130">
        <f>玩家成长时间线!B130</f>
        <v>9</v>
      </c>
      <c r="C130">
        <f ca="1">SUM($D$2:D130)</f>
        <v>1486.8044461021918</v>
      </c>
      <c r="D130">
        <f t="shared" ca="1" si="1"/>
        <v>17.033003010990406</v>
      </c>
      <c r="E130">
        <f ca="1">(SUMIFS(OFFSET([2]掉落汇总!$C$2:$C$871,,MATCH($B130,[2]掉落汇总!$D$1:$M$1)),[2]掉落汇总!$A$2:$A$871,E$1,[2]掉落汇总!$C$2:$C$871,$Q$1)+SUMIFS(OFFSET([2]掉落汇总!$C$2:$C$871,,MATCH($B130,[2]掉落汇总!$D$1:$M$1)),[2]掉落汇总!$A$2:$A$871,E$1,[2]掉落汇总!$C$2:$C$871,$Q$2)/$Q$3)*宝箱投放计算!D130</f>
        <v>3.8441666303162485</v>
      </c>
      <c r="F130">
        <f ca="1">(SUMIFS(OFFSET([2]掉落汇总!$C$2:$C$871,,MATCH($B130,[2]掉落汇总!$D$1:$M$1)),[2]掉落汇总!$A$2:$A$871,F$1,[2]掉落汇总!$C$2:$C$871,$Q$1)+SUMIFS(OFFSET([2]掉落汇总!$C$2:$C$871,,MATCH($B130,[2]掉落汇总!$D$1:$M$1)),[2]掉落汇总!$A$2:$A$871,F$1,[2]掉落汇总!$C$2:$C$871,$Q$2)/$Q$3)*宝箱投放计算!E130</f>
        <v>5.3945783132530112</v>
      </c>
      <c r="G130">
        <f ca="1">(SUMIFS(OFFSET([2]掉落汇总!$C$2:$C$871,,MATCH($B130,[2]掉落汇总!$D$1:$M$1)),[2]掉落汇总!$A$2:$A$871,G$1,[2]掉落汇总!$C$2:$C$871,$Q$1)+SUMIFS(OFFSET([2]掉落汇总!$C$2:$C$871,,MATCH($B130,[2]掉落汇总!$D$1:$M$1)),[2]掉落汇总!$A$2:$A$871,G$1,[2]掉落汇总!$C$2:$C$871,$Q$2)/$Q$3)*宝箱投放计算!F130</f>
        <v>0</v>
      </c>
      <c r="H130">
        <f ca="1">(SUMIFS(OFFSET([2]掉落汇总!$C$2:$C$871,,MATCH($B130,[2]掉落汇总!$D$1:$M$1)),[2]掉落汇总!$A$2:$A$871,H$1,[2]掉落汇总!$C$2:$C$871,$Q$1)+SUMIFS(OFFSET([2]掉落汇总!$C$2:$C$871,,MATCH($B130,[2]掉落汇总!$D$1:$M$1)),[2]掉落汇总!$A$2:$A$871,H$1,[2]掉落汇总!$C$2:$C$871,$Q$2)/$Q$3)*宝箱投放计算!G130</f>
        <v>0</v>
      </c>
      <c r="I130">
        <f ca="1">(SUMIFS(OFFSET([2]掉落汇总!$C$2:$C$871,,MATCH($B130,[2]掉落汇总!$D$1:$M$1)),[2]掉落汇总!$A$2:$A$871,I$1,[2]掉落汇总!$C$2:$C$871,$Q$1)+SUMIFS(OFFSET([2]掉落汇总!$C$2:$C$871,,MATCH($B130,[2]掉落汇总!$D$1:$M$1)),[2]掉落汇总!$A$2:$A$871,I$1,[2]掉落汇总!$C$2:$C$871,$Q$2)/$Q$3)*宝箱投放计算!H130</f>
        <v>1.0654301906233898</v>
      </c>
      <c r="J130">
        <f ca="1">(SUMIFS(OFFSET([2]掉落汇总!$C$2:$C$871,,MATCH($B130,[2]掉落汇总!$D$1:$M$1)),[2]掉落汇总!$A$2:$A$871,J$1,[2]掉落汇总!$C$2:$C$871,$Q$1)+SUMIFS(OFFSET([2]掉落汇总!$C$2:$C$871,,MATCH($B130,[2]掉落汇总!$D$1:$M$1)),[2]掉落汇总!$A$2:$A$871,J$1,[2]掉落汇总!$C$2:$C$871,$Q$2)/$Q$3)*宝箱投放计算!I130</f>
        <v>2.7585294117647061</v>
      </c>
      <c r="K130">
        <f ca="1">(SUMIFS(OFFSET([2]掉落汇总!$C$2:$C$871,,MATCH($B130,[2]掉落汇总!$D$1:$M$1)),[2]掉落汇总!$A$2:$A$871,K$1,[2]掉落汇总!$C$2:$C$871,$Q$1)+SUMIFS(OFFSET([2]掉落汇总!$C$2:$C$871,,MATCH($B130,[2]掉落汇总!$D$1:$M$1)),[2]掉落汇总!$A$2:$A$871,K$1,[2]掉落汇总!$C$2:$C$871,$Q$2)/$Q$3)*宝箱投放计算!J130</f>
        <v>0</v>
      </c>
      <c r="L130">
        <f ca="1">(SUMIFS(OFFSET([2]掉落汇总!$C$2:$C$871,,MATCH($B130,[2]掉落汇总!$D$1:$M$1)),[2]掉落汇总!$A$2:$A$871,L$1,[2]掉落汇总!$C$2:$C$871,$Q$1)+SUMIFS(OFFSET([2]掉落汇总!$C$2:$C$871,,MATCH($B130,[2]掉落汇总!$D$1:$M$1)),[2]掉落汇总!$A$2:$A$871,L$1,[2]掉落汇总!$C$2:$C$871,$Q$2)/$Q$3)*宝箱投放计算!K130</f>
        <v>1.4485077267901381</v>
      </c>
      <c r="M130">
        <f ca="1">(SUMIFS(OFFSET([2]掉落汇总!$C$2:$C$871,,MATCH($B130,[2]掉落汇总!$D$1:$M$1)),[2]掉落汇总!$A$2:$A$871,M$1,[2]掉落汇总!$C$2:$C$871,$Q$1)+SUMIFS(OFFSET([2]掉落汇总!$C$2:$C$871,,MATCH($B130,[2]掉落汇总!$D$1:$M$1)),[2]掉落汇总!$A$2:$A$871,M$1,[2]掉落汇总!$C$2:$C$871,$Q$2)/$Q$3)*宝箱投放计算!L130</f>
        <v>1.449375218965316</v>
      </c>
      <c r="N130">
        <f ca="1">(SUMIFS(OFFSET([2]掉落汇总!$C$2:$C$871,,MATCH($B130,[2]掉落汇总!$D$1:$M$1)),[2]掉落汇总!$A$2:$A$871,N$1,[2]掉落汇总!$C$2:$C$871,$Q$1)+SUMIFS(OFFSET([2]掉落汇总!$C$2:$C$871,,MATCH($B130,[2]掉落汇总!$D$1:$M$1)),[2]掉落汇总!$A$2:$A$871,N$1,[2]掉落汇总!$C$2:$C$871,$Q$2)/$Q$3)*宝箱投放计算!M130</f>
        <v>0.34251290877796897</v>
      </c>
      <c r="O130">
        <f ca="1">(SUMIFS(OFFSET([2]掉落汇总!$C$2:$C$871,,MATCH($B130,[2]掉落汇总!$D$1:$M$1)),[2]掉落汇总!$A$2:$A$871,O$1,[2]掉落汇总!$C$2:$C$871,$Q$1)+SUMIFS(OFFSET([2]掉落汇总!$C$2:$C$871,,MATCH($B130,[2]掉落汇总!$D$1:$M$1)),[2]掉落汇总!$A$2:$A$871,O$1,[2]掉落汇总!$C$2:$C$871,$Q$2)/$Q$3)*宝箱投放计算!N130</f>
        <v>0.72990261049962535</v>
      </c>
    </row>
    <row r="131" spans="1:15" x14ac:dyDescent="0.2">
      <c r="A131">
        <f>玩家成长时间线!A131</f>
        <v>130</v>
      </c>
      <c r="B131">
        <f>玩家成长时间线!B131</f>
        <v>9</v>
      </c>
      <c r="C131">
        <f ca="1">SUM($D$2:D131)</f>
        <v>1500.0294218990166</v>
      </c>
      <c r="D131">
        <f t="shared" ref="D131:D194" ca="1" si="2">SUM(E131:O131)</f>
        <v>13.224975796824776</v>
      </c>
      <c r="E131">
        <f ca="1">(SUMIFS(OFFSET([2]掉落汇总!$C$2:$C$871,,MATCH($B131,[2]掉落汇总!$D$1:$M$1)),[2]掉落汇总!$A$2:$A$871,E$1,[2]掉落汇总!$C$2:$C$871,$Q$1)+SUMIFS(OFFSET([2]掉落汇总!$C$2:$C$871,,MATCH($B131,[2]掉落汇总!$D$1:$M$1)),[2]掉落汇总!$A$2:$A$871,E$1,[2]掉落汇总!$C$2:$C$871,$Q$2)/$Q$3)*宝箱投放计算!D131</f>
        <v>3.8600990185387136</v>
      </c>
      <c r="F131">
        <f ca="1">(SUMIFS(OFFSET([2]掉落汇总!$C$2:$C$871,,MATCH($B131,[2]掉落汇总!$D$1:$M$1)),[2]掉落汇总!$A$2:$A$871,F$1,[2]掉落汇总!$C$2:$C$871,$Q$1)+SUMIFS(OFFSET([2]掉落汇总!$C$2:$C$871,,MATCH($B131,[2]掉落汇总!$D$1:$M$1)),[2]掉落汇总!$A$2:$A$871,F$1,[2]掉落汇总!$C$2:$C$871,$Q$2)/$Q$3)*宝箱投放计算!E131</f>
        <v>5.3945783132530112</v>
      </c>
      <c r="G131">
        <f ca="1">(SUMIFS(OFFSET([2]掉落汇总!$C$2:$C$871,,MATCH($B131,[2]掉落汇总!$D$1:$M$1)),[2]掉落汇总!$A$2:$A$871,G$1,[2]掉落汇总!$C$2:$C$871,$Q$1)+SUMIFS(OFFSET([2]掉落汇总!$C$2:$C$871,,MATCH($B131,[2]掉落汇总!$D$1:$M$1)),[2]掉落汇总!$A$2:$A$871,G$1,[2]掉落汇总!$C$2:$C$871,$Q$2)/$Q$3)*宝箱投放计算!F131</f>
        <v>0</v>
      </c>
      <c r="H131">
        <f ca="1">(SUMIFS(OFFSET([2]掉落汇总!$C$2:$C$871,,MATCH($B131,[2]掉落汇总!$D$1:$M$1)),[2]掉落汇总!$A$2:$A$871,H$1,[2]掉落汇总!$C$2:$C$871,$Q$1)+SUMIFS(OFFSET([2]掉落汇总!$C$2:$C$871,,MATCH($B131,[2]掉落汇总!$D$1:$M$1)),[2]掉落汇总!$A$2:$A$871,H$1,[2]掉落汇总!$C$2:$C$871,$Q$2)/$Q$3)*宝箱投放计算!G131</f>
        <v>0</v>
      </c>
      <c r="I131">
        <f ca="1">(SUMIFS(OFFSET([2]掉落汇总!$C$2:$C$871,,MATCH($B131,[2]掉落汇总!$D$1:$M$1)),[2]掉落汇总!$A$2:$A$871,I$1,[2]掉落汇总!$C$2:$C$871,$Q$1)+SUMIFS(OFFSET([2]掉落汇总!$C$2:$C$871,,MATCH($B131,[2]掉落汇总!$D$1:$M$1)),[2]掉落汇总!$A$2:$A$871,I$1,[2]掉落汇总!$C$2:$C$871,$Q$2)/$Q$3)*宝箱投放计算!H131</f>
        <v>0</v>
      </c>
      <c r="J131">
        <f ca="1">(SUMIFS(OFFSET([2]掉落汇总!$C$2:$C$871,,MATCH($B131,[2]掉落汇总!$D$1:$M$1)),[2]掉落汇总!$A$2:$A$871,J$1,[2]掉落汇总!$C$2:$C$871,$Q$1)+SUMIFS(OFFSET([2]掉落汇总!$C$2:$C$871,,MATCH($B131,[2]掉落汇总!$D$1:$M$1)),[2]掉落汇总!$A$2:$A$871,J$1,[2]掉落汇总!$C$2:$C$871,$Q$2)/$Q$3)*宝箱投放计算!I131</f>
        <v>0</v>
      </c>
      <c r="K131">
        <f ca="1">(SUMIFS(OFFSET([2]掉落汇总!$C$2:$C$871,,MATCH($B131,[2]掉落汇总!$D$1:$M$1)),[2]掉落汇总!$A$2:$A$871,K$1,[2]掉落汇总!$C$2:$C$871,$Q$1)+SUMIFS(OFFSET([2]掉落汇总!$C$2:$C$871,,MATCH($B131,[2]掉落汇总!$D$1:$M$1)),[2]掉落汇总!$A$2:$A$871,K$1,[2]掉落汇总!$C$2:$C$871,$Q$2)/$Q$3)*宝箱投放计算!J131</f>
        <v>0</v>
      </c>
      <c r="L131">
        <f ca="1">(SUMIFS(OFFSET([2]掉落汇总!$C$2:$C$871,,MATCH($B131,[2]掉落汇总!$D$1:$M$1)),[2]掉落汇总!$A$2:$A$871,L$1,[2]掉落汇总!$C$2:$C$871,$Q$1)+SUMIFS(OFFSET([2]掉落汇总!$C$2:$C$871,,MATCH($B131,[2]掉落汇总!$D$1:$M$1)),[2]掉落汇总!$A$2:$A$871,L$1,[2]掉落汇总!$C$2:$C$871,$Q$2)/$Q$3)*宝箱投放计算!K131</f>
        <v>1.4485077267901381</v>
      </c>
      <c r="M131">
        <f ca="1">(SUMIFS(OFFSET([2]掉落汇总!$C$2:$C$871,,MATCH($B131,[2]掉落汇总!$D$1:$M$1)),[2]掉落汇总!$A$2:$A$871,M$1,[2]掉落汇总!$C$2:$C$871,$Q$1)+SUMIFS(OFFSET([2]掉落汇总!$C$2:$C$871,,MATCH($B131,[2]掉落汇总!$D$1:$M$1)),[2]掉落汇总!$A$2:$A$871,M$1,[2]掉落汇总!$C$2:$C$871,$Q$2)/$Q$3)*宝箱投放计算!L131</f>
        <v>1.449375218965316</v>
      </c>
      <c r="N131">
        <f ca="1">(SUMIFS(OFFSET([2]掉落汇总!$C$2:$C$871,,MATCH($B131,[2]掉落汇总!$D$1:$M$1)),[2]掉落汇总!$A$2:$A$871,N$1,[2]掉落汇总!$C$2:$C$871,$Q$1)+SUMIFS(OFFSET([2]掉落汇总!$C$2:$C$871,,MATCH($B131,[2]掉落汇总!$D$1:$M$1)),[2]掉落汇总!$A$2:$A$871,N$1,[2]掉落汇总!$C$2:$C$871,$Q$2)/$Q$3)*宝箱投放计算!M131</f>
        <v>0.34251290877796897</v>
      </c>
      <c r="O131">
        <f ca="1">(SUMIFS(OFFSET([2]掉落汇总!$C$2:$C$871,,MATCH($B131,[2]掉落汇总!$D$1:$M$1)),[2]掉落汇总!$A$2:$A$871,O$1,[2]掉落汇总!$C$2:$C$871,$Q$1)+SUMIFS(OFFSET([2]掉落汇总!$C$2:$C$871,,MATCH($B131,[2]掉落汇总!$D$1:$M$1)),[2]掉落汇总!$A$2:$A$871,O$1,[2]掉落汇总!$C$2:$C$871,$Q$2)/$Q$3)*宝箱投放计算!N131</f>
        <v>0.72990261049962535</v>
      </c>
    </row>
    <row r="132" spans="1:15" x14ac:dyDescent="0.2">
      <c r="A132">
        <f>玩家成长时间线!A132</f>
        <v>131</v>
      </c>
      <c r="B132">
        <f>玩家成长时间线!B132</f>
        <v>9</v>
      </c>
      <c r="C132">
        <f ca="1">SUM($D$2:D132)</f>
        <v>1513.5889778485132</v>
      </c>
      <c r="D132">
        <f t="shared" ca="1" si="2"/>
        <v>13.559555949496531</v>
      </c>
      <c r="E132">
        <f ca="1">(SUMIFS(OFFSET([2]掉落汇总!$C$2:$C$871,,MATCH($B132,[2]掉落汇总!$D$1:$M$1)),[2]掉落汇总!$A$2:$A$871,E$1,[2]掉落汇总!$C$2:$C$871,$Q$1)+SUMIFS(OFFSET([2]掉落汇总!$C$2:$C$871,,MATCH($B132,[2]掉落汇总!$D$1:$M$1)),[2]掉落汇总!$A$2:$A$871,E$1,[2]掉落汇总!$C$2:$C$871,$Q$2)/$Q$3)*宝箱投放计算!D132</f>
        <v>4.1946791712104687</v>
      </c>
      <c r="F132">
        <f ca="1">(SUMIFS(OFFSET([2]掉落汇总!$C$2:$C$871,,MATCH($B132,[2]掉落汇总!$D$1:$M$1)),[2]掉落汇总!$A$2:$A$871,F$1,[2]掉落汇总!$C$2:$C$871,$Q$1)+SUMIFS(OFFSET([2]掉落汇总!$C$2:$C$871,,MATCH($B132,[2]掉落汇总!$D$1:$M$1)),[2]掉落汇总!$A$2:$A$871,F$1,[2]掉落汇总!$C$2:$C$871,$Q$2)/$Q$3)*宝箱投放计算!E132</f>
        <v>5.3945783132530112</v>
      </c>
      <c r="G132">
        <f ca="1">(SUMIFS(OFFSET([2]掉落汇总!$C$2:$C$871,,MATCH($B132,[2]掉落汇总!$D$1:$M$1)),[2]掉落汇总!$A$2:$A$871,G$1,[2]掉落汇总!$C$2:$C$871,$Q$1)+SUMIFS(OFFSET([2]掉落汇总!$C$2:$C$871,,MATCH($B132,[2]掉落汇总!$D$1:$M$1)),[2]掉落汇总!$A$2:$A$871,G$1,[2]掉落汇总!$C$2:$C$871,$Q$2)/$Q$3)*宝箱投放计算!F132</f>
        <v>0</v>
      </c>
      <c r="H132">
        <f ca="1">(SUMIFS(OFFSET([2]掉落汇总!$C$2:$C$871,,MATCH($B132,[2]掉落汇总!$D$1:$M$1)),[2]掉落汇总!$A$2:$A$871,H$1,[2]掉落汇总!$C$2:$C$871,$Q$1)+SUMIFS(OFFSET([2]掉落汇总!$C$2:$C$871,,MATCH($B132,[2]掉落汇总!$D$1:$M$1)),[2]掉落汇总!$A$2:$A$871,H$1,[2]掉落汇总!$C$2:$C$871,$Q$2)/$Q$3)*宝箱投放计算!G132</f>
        <v>0</v>
      </c>
      <c r="I132">
        <f ca="1">(SUMIFS(OFFSET([2]掉落汇总!$C$2:$C$871,,MATCH($B132,[2]掉落汇总!$D$1:$M$1)),[2]掉落汇总!$A$2:$A$871,I$1,[2]掉落汇总!$C$2:$C$871,$Q$1)+SUMIFS(OFFSET([2]掉落汇总!$C$2:$C$871,,MATCH($B132,[2]掉落汇总!$D$1:$M$1)),[2]掉落汇总!$A$2:$A$871,I$1,[2]掉落汇总!$C$2:$C$871,$Q$2)/$Q$3)*宝箱投放计算!H132</f>
        <v>0</v>
      </c>
      <c r="J132">
        <f ca="1">(SUMIFS(OFFSET([2]掉落汇总!$C$2:$C$871,,MATCH($B132,[2]掉落汇总!$D$1:$M$1)),[2]掉落汇总!$A$2:$A$871,J$1,[2]掉落汇总!$C$2:$C$871,$Q$1)+SUMIFS(OFFSET([2]掉落汇总!$C$2:$C$871,,MATCH($B132,[2]掉落汇总!$D$1:$M$1)),[2]掉落汇总!$A$2:$A$871,J$1,[2]掉落汇总!$C$2:$C$871,$Q$2)/$Q$3)*宝箱投放计算!I132</f>
        <v>0</v>
      </c>
      <c r="K132">
        <f ca="1">(SUMIFS(OFFSET([2]掉落汇总!$C$2:$C$871,,MATCH($B132,[2]掉落汇总!$D$1:$M$1)),[2]掉落汇总!$A$2:$A$871,K$1,[2]掉落汇总!$C$2:$C$871,$Q$1)+SUMIFS(OFFSET([2]掉落汇总!$C$2:$C$871,,MATCH($B132,[2]掉落汇总!$D$1:$M$1)),[2]掉落汇总!$A$2:$A$871,K$1,[2]掉落汇总!$C$2:$C$871,$Q$2)/$Q$3)*宝箱投放计算!J132</f>
        <v>0</v>
      </c>
      <c r="L132">
        <f ca="1">(SUMIFS(OFFSET([2]掉落汇总!$C$2:$C$871,,MATCH($B132,[2]掉落汇总!$D$1:$M$1)),[2]掉落汇总!$A$2:$A$871,L$1,[2]掉落汇总!$C$2:$C$871,$Q$1)+SUMIFS(OFFSET([2]掉落汇总!$C$2:$C$871,,MATCH($B132,[2]掉落汇总!$D$1:$M$1)),[2]掉落汇总!$A$2:$A$871,L$1,[2]掉落汇总!$C$2:$C$871,$Q$2)/$Q$3)*宝箱投放计算!K132</f>
        <v>1.4485077267901381</v>
      </c>
      <c r="M132">
        <f ca="1">(SUMIFS(OFFSET([2]掉落汇总!$C$2:$C$871,,MATCH($B132,[2]掉落汇总!$D$1:$M$1)),[2]掉落汇总!$A$2:$A$871,M$1,[2]掉落汇总!$C$2:$C$871,$Q$1)+SUMIFS(OFFSET([2]掉落汇总!$C$2:$C$871,,MATCH($B132,[2]掉落汇总!$D$1:$M$1)),[2]掉落汇总!$A$2:$A$871,M$1,[2]掉落汇总!$C$2:$C$871,$Q$2)/$Q$3)*宝箱投放计算!L132</f>
        <v>1.449375218965316</v>
      </c>
      <c r="N132">
        <f ca="1">(SUMIFS(OFFSET([2]掉落汇总!$C$2:$C$871,,MATCH($B132,[2]掉落汇总!$D$1:$M$1)),[2]掉落汇总!$A$2:$A$871,N$1,[2]掉落汇总!$C$2:$C$871,$Q$1)+SUMIFS(OFFSET([2]掉落汇总!$C$2:$C$871,,MATCH($B132,[2]掉落汇总!$D$1:$M$1)),[2]掉落汇总!$A$2:$A$871,N$1,[2]掉落汇总!$C$2:$C$871,$Q$2)/$Q$3)*宝箱投放计算!M132</f>
        <v>0.34251290877796897</v>
      </c>
      <c r="O132">
        <f ca="1">(SUMIFS(OFFSET([2]掉落汇总!$C$2:$C$871,,MATCH($B132,[2]掉落汇总!$D$1:$M$1)),[2]掉落汇总!$A$2:$A$871,O$1,[2]掉落汇总!$C$2:$C$871,$Q$1)+SUMIFS(OFFSET([2]掉落汇总!$C$2:$C$871,,MATCH($B132,[2]掉落汇总!$D$1:$M$1)),[2]掉落汇总!$A$2:$A$871,O$1,[2]掉落汇总!$C$2:$C$871,$Q$2)/$Q$3)*宝箱投放计算!N132</f>
        <v>0.72990261049962535</v>
      </c>
    </row>
    <row r="133" spans="1:15" x14ac:dyDescent="0.2">
      <c r="A133">
        <f>玩家成长时间线!A133</f>
        <v>132</v>
      </c>
      <c r="B133">
        <f>玩家成长时间线!B133</f>
        <v>10</v>
      </c>
      <c r="C133">
        <f ca="1">SUM($D$2:D133)</f>
        <v>1530.1570481761266</v>
      </c>
      <c r="D133">
        <f t="shared" ca="1" si="2"/>
        <v>16.568070327613537</v>
      </c>
      <c r="E133">
        <f ca="1">(SUMIFS(OFFSET([2]掉落汇总!$C$2:$C$871,,MATCH($B133,[2]掉落汇总!$D$1:$M$1)),[2]掉落汇总!$A$2:$A$871,E$1,[2]掉落汇总!$C$2:$C$871,$Q$1)+SUMIFS(OFFSET([2]掉落汇总!$C$2:$C$871,,MATCH($B133,[2]掉落汇总!$D$1:$M$1)),[2]掉落汇总!$A$2:$A$871,E$1,[2]掉落汇总!$C$2:$C$871,$Q$2)/$Q$3)*宝箱投放计算!D133</f>
        <v>4.1120252498684904</v>
      </c>
      <c r="F133">
        <f ca="1">(SUMIFS(OFFSET([2]掉落汇总!$C$2:$C$871,,MATCH($B133,[2]掉落汇总!$D$1:$M$1)),[2]掉落汇总!$A$2:$A$871,F$1,[2]掉落汇总!$C$2:$C$871,$Q$1)+SUMIFS(OFFSET([2]掉落汇总!$C$2:$C$871,,MATCH($B133,[2]掉落汇总!$D$1:$M$1)),[2]掉落汇总!$A$2:$A$871,F$1,[2]掉落汇总!$C$2:$C$871,$Q$2)/$Q$3)*宝箱投放计算!E133</f>
        <v>5.3945783132530112</v>
      </c>
      <c r="G133">
        <f ca="1">(SUMIFS(OFFSET([2]掉落汇总!$C$2:$C$871,,MATCH($B133,[2]掉落汇总!$D$1:$M$1)),[2]掉落汇总!$A$2:$A$871,G$1,[2]掉落汇总!$C$2:$C$871,$Q$1)+SUMIFS(OFFSET([2]掉落汇总!$C$2:$C$871,,MATCH($B133,[2]掉落汇总!$D$1:$M$1)),[2]掉落汇总!$A$2:$A$871,G$1,[2]掉落汇总!$C$2:$C$871,$Q$2)/$Q$3)*宝箱投放计算!F133</f>
        <v>0</v>
      </c>
      <c r="H133">
        <f ca="1">(SUMIFS(OFFSET([2]掉落汇总!$C$2:$C$871,,MATCH($B133,[2]掉落汇总!$D$1:$M$1)),[2]掉落汇总!$A$2:$A$871,H$1,[2]掉落汇总!$C$2:$C$871,$Q$1)+SUMIFS(OFFSET([2]掉落汇总!$C$2:$C$871,,MATCH($B133,[2]掉落汇总!$D$1:$M$1)),[2]掉落汇总!$A$2:$A$871,H$1,[2]掉落汇总!$C$2:$C$871,$Q$2)/$Q$3)*宝箱投放计算!G133</f>
        <v>0</v>
      </c>
      <c r="I133">
        <f ca="1">(SUMIFS(OFFSET([2]掉落汇总!$C$2:$C$871,,MATCH($B133,[2]掉落汇总!$D$1:$M$1)),[2]掉落汇总!$A$2:$A$871,I$1,[2]掉落汇总!$C$2:$C$871,$Q$1)+SUMIFS(OFFSET([2]掉落汇总!$C$2:$C$871,,MATCH($B133,[2]掉落汇总!$D$1:$M$1)),[2]掉落汇总!$A$2:$A$871,I$1,[2]掉落汇总!$C$2:$C$871,$Q$2)/$Q$3)*宝箱投放计算!H133</f>
        <v>0</v>
      </c>
      <c r="J133">
        <f ca="1">(SUMIFS(OFFSET([2]掉落汇总!$C$2:$C$871,,MATCH($B133,[2]掉落汇总!$D$1:$M$1)),[2]掉落汇总!$A$2:$A$871,J$1,[2]掉落汇总!$C$2:$C$871,$Q$1)+SUMIFS(OFFSET([2]掉落汇总!$C$2:$C$871,,MATCH($B133,[2]掉落汇总!$D$1:$M$1)),[2]掉落汇总!$A$2:$A$871,J$1,[2]掉落汇总!$C$2:$C$871,$Q$2)/$Q$3)*宝箱投放计算!I133</f>
        <v>3.0911682994589849</v>
      </c>
      <c r="K133">
        <f ca="1">(SUMIFS(OFFSET([2]掉落汇总!$C$2:$C$871,,MATCH($B133,[2]掉落汇总!$D$1:$M$1)),[2]掉落汇总!$A$2:$A$871,K$1,[2]掉落汇总!$C$2:$C$871,$Q$1)+SUMIFS(OFFSET([2]掉落汇总!$C$2:$C$871,,MATCH($B133,[2]掉落汇总!$D$1:$M$1)),[2]掉落汇总!$A$2:$A$871,K$1,[2]掉落汇总!$C$2:$C$871,$Q$2)/$Q$3)*宝箱投放计算!J133</f>
        <v>0</v>
      </c>
      <c r="L133">
        <f ca="1">(SUMIFS(OFFSET([2]掉落汇总!$C$2:$C$871,,MATCH($B133,[2]掉落汇总!$D$1:$M$1)),[2]掉落汇总!$A$2:$A$871,L$1,[2]掉落汇总!$C$2:$C$871,$Q$1)+SUMIFS(OFFSET([2]掉落汇总!$C$2:$C$871,,MATCH($B133,[2]掉落汇总!$D$1:$M$1)),[2]掉落汇总!$A$2:$A$871,L$1,[2]掉落汇总!$C$2:$C$871,$Q$2)/$Q$3)*宝箱投放计算!K133</f>
        <v>1.4485077267901381</v>
      </c>
      <c r="M133">
        <f ca="1">(SUMIFS(OFFSET([2]掉落汇总!$C$2:$C$871,,MATCH($B133,[2]掉落汇总!$D$1:$M$1)),[2]掉落汇总!$A$2:$A$871,M$1,[2]掉落汇总!$C$2:$C$871,$Q$1)+SUMIFS(OFFSET([2]掉落汇总!$C$2:$C$871,,MATCH($B133,[2]掉落汇总!$D$1:$M$1)),[2]掉落汇总!$A$2:$A$871,M$1,[2]掉落汇总!$C$2:$C$871,$Q$2)/$Q$3)*宝箱投放计算!L133</f>
        <v>1.449375218965316</v>
      </c>
      <c r="N133">
        <f ca="1">(SUMIFS(OFFSET([2]掉落汇总!$C$2:$C$871,,MATCH($B133,[2]掉落汇总!$D$1:$M$1)),[2]掉落汇总!$A$2:$A$871,N$1,[2]掉落汇总!$C$2:$C$871,$Q$1)+SUMIFS(OFFSET([2]掉落汇总!$C$2:$C$871,,MATCH($B133,[2]掉落汇总!$D$1:$M$1)),[2]掉落汇总!$A$2:$A$871,N$1,[2]掉落汇总!$C$2:$C$871,$Q$2)/$Q$3)*宝箱投放计算!M133</f>
        <v>0.34251290877796897</v>
      </c>
      <c r="O133">
        <f ca="1">(SUMIFS(OFFSET([2]掉落汇总!$C$2:$C$871,,MATCH($B133,[2]掉落汇总!$D$1:$M$1)),[2]掉落汇总!$A$2:$A$871,O$1,[2]掉落汇总!$C$2:$C$871,$Q$1)+SUMIFS(OFFSET([2]掉落汇总!$C$2:$C$871,,MATCH($B133,[2]掉落汇总!$D$1:$M$1)),[2]掉落汇总!$A$2:$A$871,O$1,[2]掉落汇总!$C$2:$C$871,$Q$2)/$Q$3)*宝箱投放计算!N133</f>
        <v>0.72990261049962535</v>
      </c>
    </row>
    <row r="134" spans="1:15" x14ac:dyDescent="0.2">
      <c r="A134">
        <f>玩家成长时间线!A134</f>
        <v>133</v>
      </c>
      <c r="B134">
        <f>玩家成长时间线!B134</f>
        <v>10</v>
      </c>
      <c r="C134">
        <f ca="1">SUM($D$2:D134)</f>
        <v>1543.6507834499414</v>
      </c>
      <c r="D134">
        <f t="shared" ca="1" si="2"/>
        <v>13.493735273814728</v>
      </c>
      <c r="E134">
        <f ca="1">(SUMIFS(OFFSET([2]掉落汇总!$C$2:$C$871,,MATCH($B134,[2]掉落汇总!$D$1:$M$1)),[2]掉落汇总!$A$2:$A$871,E$1,[2]掉落汇总!$C$2:$C$871,$Q$1)+SUMIFS(OFFSET([2]掉落汇总!$C$2:$C$871,,MATCH($B134,[2]掉落汇总!$D$1:$M$1)),[2]掉落汇总!$A$2:$A$871,E$1,[2]掉落汇总!$C$2:$C$871,$Q$2)/$Q$3)*宝箱投放计算!D134</f>
        <v>4.1288584955286689</v>
      </c>
      <c r="F134">
        <f ca="1">(SUMIFS(OFFSET([2]掉落汇总!$C$2:$C$871,,MATCH($B134,[2]掉落汇总!$D$1:$M$1)),[2]掉落汇总!$A$2:$A$871,F$1,[2]掉落汇总!$C$2:$C$871,$Q$1)+SUMIFS(OFFSET([2]掉落汇总!$C$2:$C$871,,MATCH($B134,[2]掉落汇总!$D$1:$M$1)),[2]掉落汇总!$A$2:$A$871,F$1,[2]掉落汇总!$C$2:$C$871,$Q$2)/$Q$3)*宝箱投放计算!E134</f>
        <v>5.3945783132530112</v>
      </c>
      <c r="G134">
        <f ca="1">(SUMIFS(OFFSET([2]掉落汇总!$C$2:$C$871,,MATCH($B134,[2]掉落汇总!$D$1:$M$1)),[2]掉落汇总!$A$2:$A$871,G$1,[2]掉落汇总!$C$2:$C$871,$Q$1)+SUMIFS(OFFSET([2]掉落汇总!$C$2:$C$871,,MATCH($B134,[2]掉落汇总!$D$1:$M$1)),[2]掉落汇总!$A$2:$A$871,G$1,[2]掉落汇总!$C$2:$C$871,$Q$2)/$Q$3)*宝箱投放计算!F134</f>
        <v>0</v>
      </c>
      <c r="H134">
        <f ca="1">(SUMIFS(OFFSET([2]掉落汇总!$C$2:$C$871,,MATCH($B134,[2]掉落汇总!$D$1:$M$1)),[2]掉落汇总!$A$2:$A$871,H$1,[2]掉落汇总!$C$2:$C$871,$Q$1)+SUMIFS(OFFSET([2]掉落汇总!$C$2:$C$871,,MATCH($B134,[2]掉落汇总!$D$1:$M$1)),[2]掉落汇总!$A$2:$A$871,H$1,[2]掉落汇总!$C$2:$C$871,$Q$2)/$Q$3)*宝箱投放计算!G134</f>
        <v>0</v>
      </c>
      <c r="I134">
        <f ca="1">(SUMIFS(OFFSET([2]掉落汇总!$C$2:$C$871,,MATCH($B134,[2]掉落汇总!$D$1:$M$1)),[2]掉落汇总!$A$2:$A$871,I$1,[2]掉落汇总!$C$2:$C$871,$Q$1)+SUMIFS(OFFSET([2]掉落汇总!$C$2:$C$871,,MATCH($B134,[2]掉落汇总!$D$1:$M$1)),[2]掉落汇总!$A$2:$A$871,I$1,[2]掉落汇总!$C$2:$C$871,$Q$2)/$Q$3)*宝箱投放计算!H134</f>
        <v>0</v>
      </c>
      <c r="J134">
        <f ca="1">(SUMIFS(OFFSET([2]掉落汇总!$C$2:$C$871,,MATCH($B134,[2]掉落汇总!$D$1:$M$1)),[2]掉落汇总!$A$2:$A$871,J$1,[2]掉落汇总!$C$2:$C$871,$Q$1)+SUMIFS(OFFSET([2]掉落汇总!$C$2:$C$871,,MATCH($B134,[2]掉落汇总!$D$1:$M$1)),[2]掉落汇总!$A$2:$A$871,J$1,[2]掉落汇总!$C$2:$C$871,$Q$2)/$Q$3)*宝箱投放计算!I134</f>
        <v>0</v>
      </c>
      <c r="K134">
        <f ca="1">(SUMIFS(OFFSET([2]掉落汇总!$C$2:$C$871,,MATCH($B134,[2]掉落汇总!$D$1:$M$1)),[2]掉落汇总!$A$2:$A$871,K$1,[2]掉落汇总!$C$2:$C$871,$Q$1)+SUMIFS(OFFSET([2]掉落汇总!$C$2:$C$871,,MATCH($B134,[2]掉落汇总!$D$1:$M$1)),[2]掉落汇总!$A$2:$A$871,K$1,[2]掉落汇总!$C$2:$C$871,$Q$2)/$Q$3)*宝箱投放计算!J134</f>
        <v>0</v>
      </c>
      <c r="L134">
        <f ca="1">(SUMIFS(OFFSET([2]掉落汇总!$C$2:$C$871,,MATCH($B134,[2]掉落汇总!$D$1:$M$1)),[2]掉落汇总!$A$2:$A$871,L$1,[2]掉落汇总!$C$2:$C$871,$Q$1)+SUMIFS(OFFSET([2]掉落汇总!$C$2:$C$871,,MATCH($B134,[2]掉落汇总!$D$1:$M$1)),[2]掉落汇总!$A$2:$A$871,L$1,[2]掉落汇总!$C$2:$C$871,$Q$2)/$Q$3)*宝箱投放计算!K134</f>
        <v>1.4485077267901381</v>
      </c>
      <c r="M134">
        <f ca="1">(SUMIFS(OFFSET([2]掉落汇总!$C$2:$C$871,,MATCH($B134,[2]掉落汇总!$D$1:$M$1)),[2]掉落汇总!$A$2:$A$871,M$1,[2]掉落汇总!$C$2:$C$871,$Q$1)+SUMIFS(OFFSET([2]掉落汇总!$C$2:$C$871,,MATCH($B134,[2]掉落汇总!$D$1:$M$1)),[2]掉落汇总!$A$2:$A$871,M$1,[2]掉落汇总!$C$2:$C$871,$Q$2)/$Q$3)*宝箱投放计算!L134</f>
        <v>1.449375218965316</v>
      </c>
      <c r="N134">
        <f ca="1">(SUMIFS(OFFSET([2]掉落汇总!$C$2:$C$871,,MATCH($B134,[2]掉落汇总!$D$1:$M$1)),[2]掉落汇总!$A$2:$A$871,N$1,[2]掉落汇总!$C$2:$C$871,$Q$1)+SUMIFS(OFFSET([2]掉落汇总!$C$2:$C$871,,MATCH($B134,[2]掉落汇总!$D$1:$M$1)),[2]掉落汇总!$A$2:$A$871,N$1,[2]掉落汇总!$C$2:$C$871,$Q$2)/$Q$3)*宝箱投放计算!M134</f>
        <v>0.34251290877796897</v>
      </c>
      <c r="O134">
        <f ca="1">(SUMIFS(OFFSET([2]掉落汇总!$C$2:$C$871,,MATCH($B134,[2]掉落汇总!$D$1:$M$1)),[2]掉落汇总!$A$2:$A$871,O$1,[2]掉落汇总!$C$2:$C$871,$Q$1)+SUMIFS(OFFSET([2]掉落汇总!$C$2:$C$871,,MATCH($B134,[2]掉落汇总!$D$1:$M$1)),[2]掉落汇总!$A$2:$A$871,O$1,[2]掉落汇总!$C$2:$C$871,$Q$2)/$Q$3)*宝箱投放计算!N134</f>
        <v>0.72990261049962535</v>
      </c>
    </row>
    <row r="135" spans="1:15" x14ac:dyDescent="0.2">
      <c r="A135">
        <f>玩家成长时间线!A135</f>
        <v>134</v>
      </c>
      <c r="B135">
        <f>玩家成长时间线!B135</f>
        <v>10</v>
      </c>
      <c r="C135">
        <f ca="1">SUM($D$2:D135)</f>
        <v>1557.1613519694163</v>
      </c>
      <c r="D135">
        <f t="shared" ca="1" si="2"/>
        <v>13.510568519474909</v>
      </c>
      <c r="E135">
        <f ca="1">(SUMIFS(OFFSET([2]掉落汇总!$C$2:$C$871,,MATCH($B135,[2]掉落汇总!$D$1:$M$1)),[2]掉落汇总!$A$2:$A$871,E$1,[2]掉落汇总!$C$2:$C$871,$Q$1)+SUMIFS(OFFSET([2]掉落汇总!$C$2:$C$871,,MATCH($B135,[2]掉落汇总!$D$1:$M$1)),[2]掉落汇总!$A$2:$A$871,E$1,[2]掉落汇总!$C$2:$C$871,$Q$2)/$Q$3)*宝箱投放计算!D135</f>
        <v>4.1456917411888483</v>
      </c>
      <c r="F135">
        <f ca="1">(SUMIFS(OFFSET([2]掉落汇总!$C$2:$C$871,,MATCH($B135,[2]掉落汇总!$D$1:$M$1)),[2]掉落汇总!$A$2:$A$871,F$1,[2]掉落汇总!$C$2:$C$871,$Q$1)+SUMIFS(OFFSET([2]掉落汇总!$C$2:$C$871,,MATCH($B135,[2]掉落汇总!$D$1:$M$1)),[2]掉落汇总!$A$2:$A$871,F$1,[2]掉落汇总!$C$2:$C$871,$Q$2)/$Q$3)*宝箱投放计算!E135</f>
        <v>5.3945783132530112</v>
      </c>
      <c r="G135">
        <f ca="1">(SUMIFS(OFFSET([2]掉落汇总!$C$2:$C$871,,MATCH($B135,[2]掉落汇总!$D$1:$M$1)),[2]掉落汇总!$A$2:$A$871,G$1,[2]掉落汇总!$C$2:$C$871,$Q$1)+SUMIFS(OFFSET([2]掉落汇总!$C$2:$C$871,,MATCH($B135,[2]掉落汇总!$D$1:$M$1)),[2]掉落汇总!$A$2:$A$871,G$1,[2]掉落汇总!$C$2:$C$871,$Q$2)/$Q$3)*宝箱投放计算!F135</f>
        <v>0</v>
      </c>
      <c r="H135">
        <f ca="1">(SUMIFS(OFFSET([2]掉落汇总!$C$2:$C$871,,MATCH($B135,[2]掉落汇总!$D$1:$M$1)),[2]掉落汇总!$A$2:$A$871,H$1,[2]掉落汇总!$C$2:$C$871,$Q$1)+SUMIFS(OFFSET([2]掉落汇总!$C$2:$C$871,,MATCH($B135,[2]掉落汇总!$D$1:$M$1)),[2]掉落汇总!$A$2:$A$871,H$1,[2]掉落汇总!$C$2:$C$871,$Q$2)/$Q$3)*宝箱投放计算!G135</f>
        <v>0</v>
      </c>
      <c r="I135">
        <f ca="1">(SUMIFS(OFFSET([2]掉落汇总!$C$2:$C$871,,MATCH($B135,[2]掉落汇总!$D$1:$M$1)),[2]掉落汇总!$A$2:$A$871,I$1,[2]掉落汇总!$C$2:$C$871,$Q$1)+SUMIFS(OFFSET([2]掉落汇总!$C$2:$C$871,,MATCH($B135,[2]掉落汇总!$D$1:$M$1)),[2]掉落汇总!$A$2:$A$871,I$1,[2]掉落汇总!$C$2:$C$871,$Q$2)/$Q$3)*宝箱投放计算!H135</f>
        <v>0</v>
      </c>
      <c r="J135">
        <f ca="1">(SUMIFS(OFFSET([2]掉落汇总!$C$2:$C$871,,MATCH($B135,[2]掉落汇总!$D$1:$M$1)),[2]掉落汇总!$A$2:$A$871,J$1,[2]掉落汇总!$C$2:$C$871,$Q$1)+SUMIFS(OFFSET([2]掉落汇总!$C$2:$C$871,,MATCH($B135,[2]掉落汇总!$D$1:$M$1)),[2]掉落汇总!$A$2:$A$871,J$1,[2]掉落汇总!$C$2:$C$871,$Q$2)/$Q$3)*宝箱投放计算!I135</f>
        <v>0</v>
      </c>
      <c r="K135">
        <f ca="1">(SUMIFS(OFFSET([2]掉落汇总!$C$2:$C$871,,MATCH($B135,[2]掉落汇总!$D$1:$M$1)),[2]掉落汇总!$A$2:$A$871,K$1,[2]掉落汇总!$C$2:$C$871,$Q$1)+SUMIFS(OFFSET([2]掉落汇总!$C$2:$C$871,,MATCH($B135,[2]掉落汇总!$D$1:$M$1)),[2]掉落汇总!$A$2:$A$871,K$1,[2]掉落汇总!$C$2:$C$871,$Q$2)/$Q$3)*宝箱投放计算!J135</f>
        <v>0</v>
      </c>
      <c r="L135">
        <f ca="1">(SUMIFS(OFFSET([2]掉落汇总!$C$2:$C$871,,MATCH($B135,[2]掉落汇总!$D$1:$M$1)),[2]掉落汇总!$A$2:$A$871,L$1,[2]掉落汇总!$C$2:$C$871,$Q$1)+SUMIFS(OFFSET([2]掉落汇总!$C$2:$C$871,,MATCH($B135,[2]掉落汇总!$D$1:$M$1)),[2]掉落汇总!$A$2:$A$871,L$1,[2]掉落汇总!$C$2:$C$871,$Q$2)/$Q$3)*宝箱投放计算!K135</f>
        <v>1.4485077267901381</v>
      </c>
      <c r="M135">
        <f ca="1">(SUMIFS(OFFSET([2]掉落汇总!$C$2:$C$871,,MATCH($B135,[2]掉落汇总!$D$1:$M$1)),[2]掉落汇总!$A$2:$A$871,M$1,[2]掉落汇总!$C$2:$C$871,$Q$1)+SUMIFS(OFFSET([2]掉落汇总!$C$2:$C$871,,MATCH($B135,[2]掉落汇总!$D$1:$M$1)),[2]掉落汇总!$A$2:$A$871,M$1,[2]掉落汇总!$C$2:$C$871,$Q$2)/$Q$3)*宝箱投放计算!L135</f>
        <v>1.449375218965316</v>
      </c>
      <c r="N135">
        <f ca="1">(SUMIFS(OFFSET([2]掉落汇总!$C$2:$C$871,,MATCH($B135,[2]掉落汇总!$D$1:$M$1)),[2]掉落汇总!$A$2:$A$871,N$1,[2]掉落汇总!$C$2:$C$871,$Q$1)+SUMIFS(OFFSET([2]掉落汇总!$C$2:$C$871,,MATCH($B135,[2]掉落汇总!$D$1:$M$1)),[2]掉落汇总!$A$2:$A$871,N$1,[2]掉落汇总!$C$2:$C$871,$Q$2)/$Q$3)*宝箱投放计算!M135</f>
        <v>0.34251290877796897</v>
      </c>
      <c r="O135">
        <f ca="1">(SUMIFS(OFFSET([2]掉落汇总!$C$2:$C$871,,MATCH($B135,[2]掉落汇总!$D$1:$M$1)),[2]掉落汇总!$A$2:$A$871,O$1,[2]掉落汇总!$C$2:$C$871,$Q$1)+SUMIFS(OFFSET([2]掉落汇总!$C$2:$C$871,,MATCH($B135,[2]掉落汇总!$D$1:$M$1)),[2]掉落汇总!$A$2:$A$871,O$1,[2]掉落汇总!$C$2:$C$871,$Q$2)/$Q$3)*宝箱投放计算!N135</f>
        <v>0.72990261049962535</v>
      </c>
    </row>
    <row r="136" spans="1:15" x14ac:dyDescent="0.2">
      <c r="A136">
        <f>玩家成长时间线!A136</f>
        <v>135</v>
      </c>
      <c r="B136">
        <f>玩家成长时间线!B136</f>
        <v>10</v>
      </c>
      <c r="C136">
        <f ca="1">SUM($D$2:D136)</f>
        <v>1571.8729314907571</v>
      </c>
      <c r="D136">
        <f t="shared" ca="1" si="2"/>
        <v>14.711579521340795</v>
      </c>
      <c r="E136">
        <f ca="1">(SUMIFS(OFFSET([2]掉落汇总!$C$2:$C$871,,MATCH($B136,[2]掉落汇总!$D$1:$M$1)),[2]掉落汇总!$A$2:$A$871,E$1,[2]掉落汇总!$C$2:$C$871,$Q$1)+SUMIFS(OFFSET([2]掉落汇总!$C$2:$C$871,,MATCH($B136,[2]掉落汇总!$D$1:$M$1)),[2]掉落汇总!$A$2:$A$871,E$1,[2]掉落汇总!$C$2:$C$871,$Q$2)/$Q$3)*宝箱投放计算!D136</f>
        <v>4.4991899000526034</v>
      </c>
      <c r="F136">
        <f ca="1">(SUMIFS(OFFSET([2]掉落汇总!$C$2:$C$871,,MATCH($B136,[2]掉落汇总!$D$1:$M$1)),[2]掉落汇总!$A$2:$A$871,F$1,[2]掉落汇总!$C$2:$C$871,$Q$1)+SUMIFS(OFFSET([2]掉落汇总!$C$2:$C$871,,MATCH($B136,[2]掉落汇总!$D$1:$M$1)),[2]掉落汇总!$A$2:$A$871,F$1,[2]掉落汇总!$C$2:$C$871,$Q$2)/$Q$3)*宝箱投放计算!E136</f>
        <v>5.3945783132530112</v>
      </c>
      <c r="G136">
        <f ca="1">(SUMIFS(OFFSET([2]掉落汇总!$C$2:$C$871,,MATCH($B136,[2]掉落汇总!$D$1:$M$1)),[2]掉落汇总!$A$2:$A$871,G$1,[2]掉落汇总!$C$2:$C$871,$Q$1)+SUMIFS(OFFSET([2]掉落汇总!$C$2:$C$871,,MATCH($B136,[2]掉落汇总!$D$1:$M$1)),[2]掉落汇总!$A$2:$A$871,G$1,[2]掉落汇总!$C$2:$C$871,$Q$2)/$Q$3)*宝箱投放计算!F136</f>
        <v>0.84751284300213015</v>
      </c>
      <c r="H136">
        <f ca="1">(SUMIFS(OFFSET([2]掉落汇总!$C$2:$C$871,,MATCH($B136,[2]掉落汇总!$D$1:$M$1)),[2]掉落汇总!$A$2:$A$871,H$1,[2]掉落汇总!$C$2:$C$871,$Q$1)+SUMIFS(OFFSET([2]掉落汇总!$C$2:$C$871,,MATCH($B136,[2]掉落汇总!$D$1:$M$1)),[2]掉落汇总!$A$2:$A$871,H$1,[2]掉落汇总!$C$2:$C$871,$Q$2)/$Q$3)*宝箱投放计算!G136</f>
        <v>0</v>
      </c>
      <c r="I136">
        <f ca="1">(SUMIFS(OFFSET([2]掉落汇总!$C$2:$C$871,,MATCH($B136,[2]掉落汇总!$D$1:$M$1)),[2]掉落汇总!$A$2:$A$871,I$1,[2]掉落汇总!$C$2:$C$871,$Q$1)+SUMIFS(OFFSET([2]掉落汇总!$C$2:$C$871,,MATCH($B136,[2]掉落汇总!$D$1:$M$1)),[2]掉落汇总!$A$2:$A$871,I$1,[2]掉落汇总!$C$2:$C$871,$Q$2)/$Q$3)*宝箱投放计算!H136</f>
        <v>0</v>
      </c>
      <c r="J136">
        <f ca="1">(SUMIFS(OFFSET([2]掉落汇总!$C$2:$C$871,,MATCH($B136,[2]掉落汇总!$D$1:$M$1)),[2]掉落汇总!$A$2:$A$871,J$1,[2]掉落汇总!$C$2:$C$871,$Q$1)+SUMIFS(OFFSET([2]掉落汇总!$C$2:$C$871,,MATCH($B136,[2]掉落汇总!$D$1:$M$1)),[2]掉落汇总!$A$2:$A$871,J$1,[2]掉落汇总!$C$2:$C$871,$Q$2)/$Q$3)*宝箱投放计算!I136</f>
        <v>0</v>
      </c>
      <c r="K136">
        <f ca="1">(SUMIFS(OFFSET([2]掉落汇总!$C$2:$C$871,,MATCH($B136,[2]掉落汇总!$D$1:$M$1)),[2]掉落汇总!$A$2:$A$871,K$1,[2]掉落汇总!$C$2:$C$871,$Q$1)+SUMIFS(OFFSET([2]掉落汇总!$C$2:$C$871,,MATCH($B136,[2]掉落汇总!$D$1:$M$1)),[2]掉落汇总!$A$2:$A$871,K$1,[2]掉落汇总!$C$2:$C$871,$Q$2)/$Q$3)*宝箱投放计算!J136</f>
        <v>0</v>
      </c>
      <c r="L136">
        <f ca="1">(SUMIFS(OFFSET([2]掉落汇总!$C$2:$C$871,,MATCH($B136,[2]掉落汇总!$D$1:$M$1)),[2]掉落汇总!$A$2:$A$871,L$1,[2]掉落汇总!$C$2:$C$871,$Q$1)+SUMIFS(OFFSET([2]掉落汇总!$C$2:$C$871,,MATCH($B136,[2]掉落汇总!$D$1:$M$1)),[2]掉落汇总!$A$2:$A$871,L$1,[2]掉落汇总!$C$2:$C$871,$Q$2)/$Q$3)*宝箱投放计算!K136</f>
        <v>1.4485077267901381</v>
      </c>
      <c r="M136">
        <f ca="1">(SUMIFS(OFFSET([2]掉落汇总!$C$2:$C$871,,MATCH($B136,[2]掉落汇总!$D$1:$M$1)),[2]掉落汇总!$A$2:$A$871,M$1,[2]掉落汇总!$C$2:$C$871,$Q$1)+SUMIFS(OFFSET([2]掉落汇总!$C$2:$C$871,,MATCH($B136,[2]掉落汇总!$D$1:$M$1)),[2]掉落汇总!$A$2:$A$871,M$1,[2]掉落汇总!$C$2:$C$871,$Q$2)/$Q$3)*宝箱投放计算!L136</f>
        <v>1.449375218965316</v>
      </c>
      <c r="N136">
        <f ca="1">(SUMIFS(OFFSET([2]掉落汇总!$C$2:$C$871,,MATCH($B136,[2]掉落汇总!$D$1:$M$1)),[2]掉落汇总!$A$2:$A$871,N$1,[2]掉落汇总!$C$2:$C$871,$Q$1)+SUMIFS(OFFSET([2]掉落汇总!$C$2:$C$871,,MATCH($B136,[2]掉落汇总!$D$1:$M$1)),[2]掉落汇总!$A$2:$A$871,N$1,[2]掉落汇总!$C$2:$C$871,$Q$2)/$Q$3)*宝箱投放计算!M136</f>
        <v>0.34251290877796897</v>
      </c>
      <c r="O136">
        <f ca="1">(SUMIFS(OFFSET([2]掉落汇总!$C$2:$C$871,,MATCH($B136,[2]掉落汇总!$D$1:$M$1)),[2]掉落汇总!$A$2:$A$871,O$1,[2]掉落汇总!$C$2:$C$871,$Q$1)+SUMIFS(OFFSET([2]掉落汇总!$C$2:$C$871,,MATCH($B136,[2]掉落汇总!$D$1:$M$1)),[2]掉落汇总!$A$2:$A$871,O$1,[2]掉落汇总!$C$2:$C$871,$Q$2)/$Q$3)*宝箱投放计算!N136</f>
        <v>0.72990261049962535</v>
      </c>
    </row>
    <row r="137" spans="1:15" x14ac:dyDescent="0.2">
      <c r="A137">
        <f>玩家成长时间线!A137</f>
        <v>136</v>
      </c>
      <c r="B137">
        <f>玩家成长时间线!B137</f>
        <v>10</v>
      </c>
      <c r="C137">
        <f ca="1">SUM($D$2:D137)</f>
        <v>1585.4171665015524</v>
      </c>
      <c r="D137">
        <f t="shared" ca="1" si="2"/>
        <v>13.544235010795266</v>
      </c>
      <c r="E137">
        <f ca="1">(SUMIFS(OFFSET([2]掉落汇总!$C$2:$C$871,,MATCH($B137,[2]掉落汇总!$D$1:$M$1)),[2]掉落汇总!$A$2:$A$871,E$1,[2]掉落汇总!$C$2:$C$871,$Q$1)+SUMIFS(OFFSET([2]掉落汇总!$C$2:$C$871,,MATCH($B137,[2]掉落汇总!$D$1:$M$1)),[2]掉落汇总!$A$2:$A$871,E$1,[2]掉落汇总!$C$2:$C$871,$Q$2)/$Q$3)*宝箱投放计算!D137</f>
        <v>4.1793582325092054</v>
      </c>
      <c r="F137">
        <f ca="1">(SUMIFS(OFFSET([2]掉落汇总!$C$2:$C$871,,MATCH($B137,[2]掉落汇总!$D$1:$M$1)),[2]掉落汇总!$A$2:$A$871,F$1,[2]掉落汇总!$C$2:$C$871,$Q$1)+SUMIFS(OFFSET([2]掉落汇总!$C$2:$C$871,,MATCH($B137,[2]掉落汇总!$D$1:$M$1)),[2]掉落汇总!$A$2:$A$871,F$1,[2]掉落汇总!$C$2:$C$871,$Q$2)/$Q$3)*宝箱投放计算!E137</f>
        <v>5.3945783132530112</v>
      </c>
      <c r="G137">
        <f ca="1">(SUMIFS(OFFSET([2]掉落汇总!$C$2:$C$871,,MATCH($B137,[2]掉落汇总!$D$1:$M$1)),[2]掉落汇总!$A$2:$A$871,G$1,[2]掉落汇总!$C$2:$C$871,$Q$1)+SUMIFS(OFFSET([2]掉落汇总!$C$2:$C$871,,MATCH($B137,[2]掉落汇总!$D$1:$M$1)),[2]掉落汇总!$A$2:$A$871,G$1,[2]掉落汇总!$C$2:$C$871,$Q$2)/$Q$3)*宝箱投放计算!F137</f>
        <v>0</v>
      </c>
      <c r="H137">
        <f ca="1">(SUMIFS(OFFSET([2]掉落汇总!$C$2:$C$871,,MATCH($B137,[2]掉落汇总!$D$1:$M$1)),[2]掉落汇总!$A$2:$A$871,H$1,[2]掉落汇总!$C$2:$C$871,$Q$1)+SUMIFS(OFFSET([2]掉落汇总!$C$2:$C$871,,MATCH($B137,[2]掉落汇总!$D$1:$M$1)),[2]掉落汇总!$A$2:$A$871,H$1,[2]掉落汇总!$C$2:$C$871,$Q$2)/$Q$3)*宝箱投放计算!G137</f>
        <v>0</v>
      </c>
      <c r="I137">
        <f ca="1">(SUMIFS(OFFSET([2]掉落汇总!$C$2:$C$871,,MATCH($B137,[2]掉落汇总!$D$1:$M$1)),[2]掉落汇总!$A$2:$A$871,I$1,[2]掉落汇总!$C$2:$C$871,$Q$1)+SUMIFS(OFFSET([2]掉落汇总!$C$2:$C$871,,MATCH($B137,[2]掉落汇总!$D$1:$M$1)),[2]掉落汇总!$A$2:$A$871,I$1,[2]掉落汇总!$C$2:$C$871,$Q$2)/$Q$3)*宝箱投放计算!H137</f>
        <v>0</v>
      </c>
      <c r="J137">
        <f ca="1">(SUMIFS(OFFSET([2]掉落汇总!$C$2:$C$871,,MATCH($B137,[2]掉落汇总!$D$1:$M$1)),[2]掉落汇总!$A$2:$A$871,J$1,[2]掉落汇总!$C$2:$C$871,$Q$1)+SUMIFS(OFFSET([2]掉落汇总!$C$2:$C$871,,MATCH($B137,[2]掉落汇总!$D$1:$M$1)),[2]掉落汇总!$A$2:$A$871,J$1,[2]掉落汇总!$C$2:$C$871,$Q$2)/$Q$3)*宝箱投放计算!I137</f>
        <v>0</v>
      </c>
      <c r="K137">
        <f ca="1">(SUMIFS(OFFSET([2]掉落汇总!$C$2:$C$871,,MATCH($B137,[2]掉落汇总!$D$1:$M$1)),[2]掉落汇总!$A$2:$A$871,K$1,[2]掉落汇总!$C$2:$C$871,$Q$1)+SUMIFS(OFFSET([2]掉落汇总!$C$2:$C$871,,MATCH($B137,[2]掉落汇总!$D$1:$M$1)),[2]掉落汇总!$A$2:$A$871,K$1,[2]掉落汇总!$C$2:$C$871,$Q$2)/$Q$3)*宝箱投放计算!J137</f>
        <v>0</v>
      </c>
      <c r="L137">
        <f ca="1">(SUMIFS(OFFSET([2]掉落汇总!$C$2:$C$871,,MATCH($B137,[2]掉落汇总!$D$1:$M$1)),[2]掉落汇总!$A$2:$A$871,L$1,[2]掉落汇总!$C$2:$C$871,$Q$1)+SUMIFS(OFFSET([2]掉落汇总!$C$2:$C$871,,MATCH($B137,[2]掉落汇总!$D$1:$M$1)),[2]掉落汇总!$A$2:$A$871,L$1,[2]掉落汇总!$C$2:$C$871,$Q$2)/$Q$3)*宝箱投放计算!K137</f>
        <v>1.4485077267901381</v>
      </c>
      <c r="M137">
        <f ca="1">(SUMIFS(OFFSET([2]掉落汇总!$C$2:$C$871,,MATCH($B137,[2]掉落汇总!$D$1:$M$1)),[2]掉落汇总!$A$2:$A$871,M$1,[2]掉落汇总!$C$2:$C$871,$Q$1)+SUMIFS(OFFSET([2]掉落汇总!$C$2:$C$871,,MATCH($B137,[2]掉落汇总!$D$1:$M$1)),[2]掉落汇总!$A$2:$A$871,M$1,[2]掉落汇总!$C$2:$C$871,$Q$2)/$Q$3)*宝箱投放计算!L137</f>
        <v>1.449375218965316</v>
      </c>
      <c r="N137">
        <f ca="1">(SUMIFS(OFFSET([2]掉落汇总!$C$2:$C$871,,MATCH($B137,[2]掉落汇总!$D$1:$M$1)),[2]掉落汇总!$A$2:$A$871,N$1,[2]掉落汇总!$C$2:$C$871,$Q$1)+SUMIFS(OFFSET([2]掉落汇总!$C$2:$C$871,,MATCH($B137,[2]掉落汇总!$D$1:$M$1)),[2]掉落汇总!$A$2:$A$871,N$1,[2]掉落汇总!$C$2:$C$871,$Q$2)/$Q$3)*宝箱投放计算!M137</f>
        <v>0.34251290877796897</v>
      </c>
      <c r="O137">
        <f ca="1">(SUMIFS(OFFSET([2]掉落汇总!$C$2:$C$871,,MATCH($B137,[2]掉落汇总!$D$1:$M$1)),[2]掉落汇总!$A$2:$A$871,O$1,[2]掉落汇总!$C$2:$C$871,$Q$1)+SUMIFS(OFFSET([2]掉落汇总!$C$2:$C$871,,MATCH($B137,[2]掉落汇总!$D$1:$M$1)),[2]掉落汇总!$A$2:$A$871,O$1,[2]掉落汇总!$C$2:$C$871,$Q$2)/$Q$3)*宝箱投放计算!N137</f>
        <v>0.72990261049962535</v>
      </c>
    </row>
    <row r="138" spans="1:15" x14ac:dyDescent="0.2">
      <c r="A138">
        <f>玩家成长时间线!A138</f>
        <v>137</v>
      </c>
      <c r="B138">
        <f>玩家成长时间线!B138</f>
        <v>10</v>
      </c>
      <c r="C138">
        <f ca="1">SUM($D$2:D138)</f>
        <v>1598.9782347580078</v>
      </c>
      <c r="D138">
        <f t="shared" ca="1" si="2"/>
        <v>13.561068256455446</v>
      </c>
      <c r="E138">
        <f ca="1">(SUMIFS(OFFSET([2]掉落汇总!$C$2:$C$871,,MATCH($B138,[2]掉落汇总!$D$1:$M$1)),[2]掉落汇总!$A$2:$A$871,E$1,[2]掉落汇总!$C$2:$C$871,$Q$1)+SUMIFS(OFFSET([2]掉落汇总!$C$2:$C$871,,MATCH($B138,[2]掉落汇总!$D$1:$M$1)),[2]掉落汇总!$A$2:$A$871,E$1,[2]掉落汇总!$C$2:$C$871,$Q$2)/$Q$3)*宝箱投放计算!D138</f>
        <v>4.1961914781693839</v>
      </c>
      <c r="F138">
        <f ca="1">(SUMIFS(OFFSET([2]掉落汇总!$C$2:$C$871,,MATCH($B138,[2]掉落汇总!$D$1:$M$1)),[2]掉落汇总!$A$2:$A$871,F$1,[2]掉落汇总!$C$2:$C$871,$Q$1)+SUMIFS(OFFSET([2]掉落汇总!$C$2:$C$871,,MATCH($B138,[2]掉落汇总!$D$1:$M$1)),[2]掉落汇总!$A$2:$A$871,F$1,[2]掉落汇总!$C$2:$C$871,$Q$2)/$Q$3)*宝箱投放计算!E138</f>
        <v>5.3945783132530112</v>
      </c>
      <c r="G138">
        <f ca="1">(SUMIFS(OFFSET([2]掉落汇总!$C$2:$C$871,,MATCH($B138,[2]掉落汇总!$D$1:$M$1)),[2]掉落汇总!$A$2:$A$871,G$1,[2]掉落汇总!$C$2:$C$871,$Q$1)+SUMIFS(OFFSET([2]掉落汇总!$C$2:$C$871,,MATCH($B138,[2]掉落汇总!$D$1:$M$1)),[2]掉落汇总!$A$2:$A$871,G$1,[2]掉落汇总!$C$2:$C$871,$Q$2)/$Q$3)*宝箱投放计算!F138</f>
        <v>0</v>
      </c>
      <c r="H138">
        <f ca="1">(SUMIFS(OFFSET([2]掉落汇总!$C$2:$C$871,,MATCH($B138,[2]掉落汇总!$D$1:$M$1)),[2]掉落汇总!$A$2:$A$871,H$1,[2]掉落汇总!$C$2:$C$871,$Q$1)+SUMIFS(OFFSET([2]掉落汇总!$C$2:$C$871,,MATCH($B138,[2]掉落汇总!$D$1:$M$1)),[2]掉落汇总!$A$2:$A$871,H$1,[2]掉落汇总!$C$2:$C$871,$Q$2)/$Q$3)*宝箱投放计算!G138</f>
        <v>0</v>
      </c>
      <c r="I138">
        <f ca="1">(SUMIFS(OFFSET([2]掉落汇总!$C$2:$C$871,,MATCH($B138,[2]掉落汇总!$D$1:$M$1)),[2]掉落汇总!$A$2:$A$871,I$1,[2]掉落汇总!$C$2:$C$871,$Q$1)+SUMIFS(OFFSET([2]掉落汇总!$C$2:$C$871,,MATCH($B138,[2]掉落汇总!$D$1:$M$1)),[2]掉落汇总!$A$2:$A$871,I$1,[2]掉落汇总!$C$2:$C$871,$Q$2)/$Q$3)*宝箱投放计算!H138</f>
        <v>0</v>
      </c>
      <c r="J138">
        <f ca="1">(SUMIFS(OFFSET([2]掉落汇总!$C$2:$C$871,,MATCH($B138,[2]掉落汇总!$D$1:$M$1)),[2]掉落汇总!$A$2:$A$871,J$1,[2]掉落汇总!$C$2:$C$871,$Q$1)+SUMIFS(OFFSET([2]掉落汇总!$C$2:$C$871,,MATCH($B138,[2]掉落汇总!$D$1:$M$1)),[2]掉落汇总!$A$2:$A$871,J$1,[2]掉落汇总!$C$2:$C$871,$Q$2)/$Q$3)*宝箱投放计算!I138</f>
        <v>0</v>
      </c>
      <c r="K138">
        <f ca="1">(SUMIFS(OFFSET([2]掉落汇总!$C$2:$C$871,,MATCH($B138,[2]掉落汇总!$D$1:$M$1)),[2]掉落汇总!$A$2:$A$871,K$1,[2]掉落汇总!$C$2:$C$871,$Q$1)+SUMIFS(OFFSET([2]掉落汇总!$C$2:$C$871,,MATCH($B138,[2]掉落汇总!$D$1:$M$1)),[2]掉落汇总!$A$2:$A$871,K$1,[2]掉落汇总!$C$2:$C$871,$Q$2)/$Q$3)*宝箱投放计算!J138</f>
        <v>0</v>
      </c>
      <c r="L138">
        <f ca="1">(SUMIFS(OFFSET([2]掉落汇总!$C$2:$C$871,,MATCH($B138,[2]掉落汇总!$D$1:$M$1)),[2]掉落汇总!$A$2:$A$871,L$1,[2]掉落汇总!$C$2:$C$871,$Q$1)+SUMIFS(OFFSET([2]掉落汇总!$C$2:$C$871,,MATCH($B138,[2]掉落汇总!$D$1:$M$1)),[2]掉落汇总!$A$2:$A$871,L$1,[2]掉落汇总!$C$2:$C$871,$Q$2)/$Q$3)*宝箱投放计算!K138</f>
        <v>1.4485077267901381</v>
      </c>
      <c r="M138">
        <f ca="1">(SUMIFS(OFFSET([2]掉落汇总!$C$2:$C$871,,MATCH($B138,[2]掉落汇总!$D$1:$M$1)),[2]掉落汇总!$A$2:$A$871,M$1,[2]掉落汇总!$C$2:$C$871,$Q$1)+SUMIFS(OFFSET([2]掉落汇总!$C$2:$C$871,,MATCH($B138,[2]掉落汇总!$D$1:$M$1)),[2]掉落汇总!$A$2:$A$871,M$1,[2]掉落汇总!$C$2:$C$871,$Q$2)/$Q$3)*宝箱投放计算!L138</f>
        <v>1.449375218965316</v>
      </c>
      <c r="N138">
        <f ca="1">(SUMIFS(OFFSET([2]掉落汇总!$C$2:$C$871,,MATCH($B138,[2]掉落汇总!$D$1:$M$1)),[2]掉落汇总!$A$2:$A$871,N$1,[2]掉落汇总!$C$2:$C$871,$Q$1)+SUMIFS(OFFSET([2]掉落汇总!$C$2:$C$871,,MATCH($B138,[2]掉落汇总!$D$1:$M$1)),[2]掉落汇总!$A$2:$A$871,N$1,[2]掉落汇总!$C$2:$C$871,$Q$2)/$Q$3)*宝箱投放计算!M138</f>
        <v>0.34251290877796897</v>
      </c>
      <c r="O138">
        <f ca="1">(SUMIFS(OFFSET([2]掉落汇总!$C$2:$C$871,,MATCH($B138,[2]掉落汇总!$D$1:$M$1)),[2]掉落汇总!$A$2:$A$871,O$1,[2]掉落汇总!$C$2:$C$871,$Q$1)+SUMIFS(OFFSET([2]掉落汇总!$C$2:$C$871,,MATCH($B138,[2]掉落汇总!$D$1:$M$1)),[2]掉落汇总!$A$2:$A$871,O$1,[2]掉落汇总!$C$2:$C$871,$Q$2)/$Q$3)*宝箱投放计算!N138</f>
        <v>0.72990261049962535</v>
      </c>
    </row>
    <row r="139" spans="1:15" x14ac:dyDescent="0.2">
      <c r="A139">
        <f>玩家成长时间线!A139</f>
        <v>138</v>
      </c>
      <c r="B139">
        <f>玩家成长时间线!B139</f>
        <v>10</v>
      </c>
      <c r="C139">
        <f ca="1">SUM($D$2:D139)</f>
        <v>1612.7244687167251</v>
      </c>
      <c r="D139">
        <f t="shared" ca="1" si="2"/>
        <v>13.746233958717411</v>
      </c>
      <c r="E139">
        <f ca="1">(SUMIFS(OFFSET([2]掉落汇总!$C$2:$C$871,,MATCH($B139,[2]掉落汇总!$D$1:$M$1)),[2]掉落汇总!$A$2:$A$871,E$1,[2]掉落汇总!$C$2:$C$871,$Q$1)+SUMIFS(OFFSET([2]掉落汇总!$C$2:$C$871,,MATCH($B139,[2]掉落汇总!$D$1:$M$1)),[2]掉落汇总!$A$2:$A$871,E$1,[2]掉落汇总!$C$2:$C$871,$Q$2)/$Q$3)*宝箱投放计算!D139</f>
        <v>4.3813571804313511</v>
      </c>
      <c r="F139">
        <f ca="1">(SUMIFS(OFFSET([2]掉落汇总!$C$2:$C$871,,MATCH($B139,[2]掉落汇总!$D$1:$M$1)),[2]掉落汇总!$A$2:$A$871,F$1,[2]掉落汇总!$C$2:$C$871,$Q$1)+SUMIFS(OFFSET([2]掉落汇总!$C$2:$C$871,,MATCH($B139,[2]掉落汇总!$D$1:$M$1)),[2]掉落汇总!$A$2:$A$871,F$1,[2]掉落汇总!$C$2:$C$871,$Q$2)/$Q$3)*宝箱投放计算!E139</f>
        <v>5.3945783132530112</v>
      </c>
      <c r="G139">
        <f ca="1">(SUMIFS(OFFSET([2]掉落汇总!$C$2:$C$871,,MATCH($B139,[2]掉落汇总!$D$1:$M$1)),[2]掉落汇总!$A$2:$A$871,G$1,[2]掉落汇总!$C$2:$C$871,$Q$1)+SUMIFS(OFFSET([2]掉落汇总!$C$2:$C$871,,MATCH($B139,[2]掉落汇总!$D$1:$M$1)),[2]掉落汇总!$A$2:$A$871,G$1,[2]掉落汇总!$C$2:$C$871,$Q$2)/$Q$3)*宝箱投放计算!F139</f>
        <v>0</v>
      </c>
      <c r="H139">
        <f ca="1">(SUMIFS(OFFSET([2]掉落汇总!$C$2:$C$871,,MATCH($B139,[2]掉落汇总!$D$1:$M$1)),[2]掉落汇总!$A$2:$A$871,H$1,[2]掉落汇总!$C$2:$C$871,$Q$1)+SUMIFS(OFFSET([2]掉落汇总!$C$2:$C$871,,MATCH($B139,[2]掉落汇总!$D$1:$M$1)),[2]掉落汇总!$A$2:$A$871,H$1,[2]掉落汇总!$C$2:$C$871,$Q$2)/$Q$3)*宝箱投放计算!G139</f>
        <v>0</v>
      </c>
      <c r="I139">
        <f ca="1">(SUMIFS(OFFSET([2]掉落汇总!$C$2:$C$871,,MATCH($B139,[2]掉落汇总!$D$1:$M$1)),[2]掉落汇总!$A$2:$A$871,I$1,[2]掉落汇总!$C$2:$C$871,$Q$1)+SUMIFS(OFFSET([2]掉落汇总!$C$2:$C$871,,MATCH($B139,[2]掉落汇总!$D$1:$M$1)),[2]掉落汇总!$A$2:$A$871,I$1,[2]掉落汇总!$C$2:$C$871,$Q$2)/$Q$3)*宝箱投放计算!H139</f>
        <v>0</v>
      </c>
      <c r="J139">
        <f ca="1">(SUMIFS(OFFSET([2]掉落汇总!$C$2:$C$871,,MATCH($B139,[2]掉落汇总!$D$1:$M$1)),[2]掉落汇总!$A$2:$A$871,J$1,[2]掉落汇总!$C$2:$C$871,$Q$1)+SUMIFS(OFFSET([2]掉落汇总!$C$2:$C$871,,MATCH($B139,[2]掉落汇总!$D$1:$M$1)),[2]掉落汇总!$A$2:$A$871,J$1,[2]掉落汇总!$C$2:$C$871,$Q$2)/$Q$3)*宝箱投放计算!I139</f>
        <v>0</v>
      </c>
      <c r="K139">
        <f ca="1">(SUMIFS(OFFSET([2]掉落汇总!$C$2:$C$871,,MATCH($B139,[2]掉落汇总!$D$1:$M$1)),[2]掉落汇总!$A$2:$A$871,K$1,[2]掉落汇总!$C$2:$C$871,$Q$1)+SUMIFS(OFFSET([2]掉落汇总!$C$2:$C$871,,MATCH($B139,[2]掉落汇总!$D$1:$M$1)),[2]掉落汇总!$A$2:$A$871,K$1,[2]掉落汇总!$C$2:$C$871,$Q$2)/$Q$3)*宝箱投放计算!J139</f>
        <v>0</v>
      </c>
      <c r="L139">
        <f ca="1">(SUMIFS(OFFSET([2]掉落汇总!$C$2:$C$871,,MATCH($B139,[2]掉落汇总!$D$1:$M$1)),[2]掉落汇总!$A$2:$A$871,L$1,[2]掉落汇总!$C$2:$C$871,$Q$1)+SUMIFS(OFFSET([2]掉落汇总!$C$2:$C$871,,MATCH($B139,[2]掉落汇总!$D$1:$M$1)),[2]掉落汇总!$A$2:$A$871,L$1,[2]掉落汇总!$C$2:$C$871,$Q$2)/$Q$3)*宝箱投放计算!K139</f>
        <v>1.4485077267901381</v>
      </c>
      <c r="M139">
        <f ca="1">(SUMIFS(OFFSET([2]掉落汇总!$C$2:$C$871,,MATCH($B139,[2]掉落汇总!$D$1:$M$1)),[2]掉落汇总!$A$2:$A$871,M$1,[2]掉落汇总!$C$2:$C$871,$Q$1)+SUMIFS(OFFSET([2]掉落汇总!$C$2:$C$871,,MATCH($B139,[2]掉落汇总!$D$1:$M$1)),[2]掉落汇总!$A$2:$A$871,M$1,[2]掉落汇总!$C$2:$C$871,$Q$2)/$Q$3)*宝箱投放计算!L139</f>
        <v>1.449375218965316</v>
      </c>
      <c r="N139">
        <f ca="1">(SUMIFS(OFFSET([2]掉落汇总!$C$2:$C$871,,MATCH($B139,[2]掉落汇总!$D$1:$M$1)),[2]掉落汇总!$A$2:$A$871,N$1,[2]掉落汇总!$C$2:$C$871,$Q$1)+SUMIFS(OFFSET([2]掉落汇总!$C$2:$C$871,,MATCH($B139,[2]掉落汇总!$D$1:$M$1)),[2]掉落汇总!$A$2:$A$871,N$1,[2]掉落汇总!$C$2:$C$871,$Q$2)/$Q$3)*宝箱投放计算!M139</f>
        <v>0.34251290877796897</v>
      </c>
      <c r="O139">
        <f ca="1">(SUMIFS(OFFSET([2]掉落汇总!$C$2:$C$871,,MATCH($B139,[2]掉落汇总!$D$1:$M$1)),[2]掉落汇总!$A$2:$A$871,O$1,[2]掉落汇总!$C$2:$C$871,$Q$1)+SUMIFS(OFFSET([2]掉落汇总!$C$2:$C$871,,MATCH($B139,[2]掉落汇总!$D$1:$M$1)),[2]掉落汇总!$A$2:$A$871,O$1,[2]掉落汇总!$C$2:$C$871,$Q$2)/$Q$3)*宝箱投放计算!N139</f>
        <v>0.72990261049962535</v>
      </c>
    </row>
    <row r="140" spans="1:15" x14ac:dyDescent="0.2">
      <c r="A140">
        <f>玩家成长时间线!A140</f>
        <v>139</v>
      </c>
      <c r="B140">
        <f>玩家成长时间线!B140</f>
        <v>10</v>
      </c>
      <c r="C140">
        <f ca="1">SUM($D$2:D140)</f>
        <v>1626.319203464501</v>
      </c>
      <c r="D140">
        <f t="shared" ca="1" si="2"/>
        <v>13.594734747775803</v>
      </c>
      <c r="E140">
        <f ca="1">(SUMIFS(OFFSET([2]掉落汇总!$C$2:$C$871,,MATCH($B140,[2]掉落汇总!$D$1:$M$1)),[2]掉落汇总!$A$2:$A$871,E$1,[2]掉落汇总!$C$2:$C$871,$Q$1)+SUMIFS(OFFSET([2]掉落汇总!$C$2:$C$871,,MATCH($B140,[2]掉落汇总!$D$1:$M$1)),[2]掉落汇总!$A$2:$A$871,E$1,[2]掉落汇总!$C$2:$C$871,$Q$2)/$Q$3)*宝箱投放计算!D140</f>
        <v>4.2298579694897418</v>
      </c>
      <c r="F140">
        <f ca="1">(SUMIFS(OFFSET([2]掉落汇总!$C$2:$C$871,,MATCH($B140,[2]掉落汇总!$D$1:$M$1)),[2]掉落汇总!$A$2:$A$871,F$1,[2]掉落汇总!$C$2:$C$871,$Q$1)+SUMIFS(OFFSET([2]掉落汇总!$C$2:$C$871,,MATCH($B140,[2]掉落汇总!$D$1:$M$1)),[2]掉落汇总!$A$2:$A$871,F$1,[2]掉落汇总!$C$2:$C$871,$Q$2)/$Q$3)*宝箱投放计算!E140</f>
        <v>5.3945783132530112</v>
      </c>
      <c r="G140">
        <f ca="1">(SUMIFS(OFFSET([2]掉落汇总!$C$2:$C$871,,MATCH($B140,[2]掉落汇总!$D$1:$M$1)),[2]掉落汇总!$A$2:$A$871,G$1,[2]掉落汇总!$C$2:$C$871,$Q$1)+SUMIFS(OFFSET([2]掉落汇总!$C$2:$C$871,,MATCH($B140,[2]掉落汇总!$D$1:$M$1)),[2]掉落汇总!$A$2:$A$871,G$1,[2]掉落汇总!$C$2:$C$871,$Q$2)/$Q$3)*宝箱投放计算!F140</f>
        <v>0</v>
      </c>
      <c r="H140">
        <f ca="1">(SUMIFS(OFFSET([2]掉落汇总!$C$2:$C$871,,MATCH($B140,[2]掉落汇总!$D$1:$M$1)),[2]掉落汇总!$A$2:$A$871,H$1,[2]掉落汇总!$C$2:$C$871,$Q$1)+SUMIFS(OFFSET([2]掉落汇总!$C$2:$C$871,,MATCH($B140,[2]掉落汇总!$D$1:$M$1)),[2]掉落汇总!$A$2:$A$871,H$1,[2]掉落汇总!$C$2:$C$871,$Q$2)/$Q$3)*宝箱投放计算!G140</f>
        <v>0</v>
      </c>
      <c r="I140">
        <f ca="1">(SUMIFS(OFFSET([2]掉落汇总!$C$2:$C$871,,MATCH($B140,[2]掉落汇总!$D$1:$M$1)),[2]掉落汇总!$A$2:$A$871,I$1,[2]掉落汇总!$C$2:$C$871,$Q$1)+SUMIFS(OFFSET([2]掉落汇总!$C$2:$C$871,,MATCH($B140,[2]掉落汇总!$D$1:$M$1)),[2]掉落汇总!$A$2:$A$871,I$1,[2]掉落汇总!$C$2:$C$871,$Q$2)/$Q$3)*宝箱投放计算!H140</f>
        <v>0</v>
      </c>
      <c r="J140">
        <f ca="1">(SUMIFS(OFFSET([2]掉落汇总!$C$2:$C$871,,MATCH($B140,[2]掉落汇总!$D$1:$M$1)),[2]掉落汇总!$A$2:$A$871,J$1,[2]掉落汇总!$C$2:$C$871,$Q$1)+SUMIFS(OFFSET([2]掉落汇总!$C$2:$C$871,,MATCH($B140,[2]掉落汇总!$D$1:$M$1)),[2]掉落汇总!$A$2:$A$871,J$1,[2]掉落汇总!$C$2:$C$871,$Q$2)/$Q$3)*宝箱投放计算!I140</f>
        <v>0</v>
      </c>
      <c r="K140">
        <f ca="1">(SUMIFS(OFFSET([2]掉落汇总!$C$2:$C$871,,MATCH($B140,[2]掉落汇总!$D$1:$M$1)),[2]掉落汇总!$A$2:$A$871,K$1,[2]掉落汇总!$C$2:$C$871,$Q$1)+SUMIFS(OFFSET([2]掉落汇总!$C$2:$C$871,,MATCH($B140,[2]掉落汇总!$D$1:$M$1)),[2]掉落汇总!$A$2:$A$871,K$1,[2]掉落汇总!$C$2:$C$871,$Q$2)/$Q$3)*宝箱投放计算!J140</f>
        <v>0</v>
      </c>
      <c r="L140">
        <f ca="1">(SUMIFS(OFFSET([2]掉落汇总!$C$2:$C$871,,MATCH($B140,[2]掉落汇总!$D$1:$M$1)),[2]掉落汇总!$A$2:$A$871,L$1,[2]掉落汇总!$C$2:$C$871,$Q$1)+SUMIFS(OFFSET([2]掉落汇总!$C$2:$C$871,,MATCH($B140,[2]掉落汇总!$D$1:$M$1)),[2]掉落汇总!$A$2:$A$871,L$1,[2]掉落汇总!$C$2:$C$871,$Q$2)/$Q$3)*宝箱投放计算!K140</f>
        <v>1.4485077267901381</v>
      </c>
      <c r="M140">
        <f ca="1">(SUMIFS(OFFSET([2]掉落汇总!$C$2:$C$871,,MATCH($B140,[2]掉落汇总!$D$1:$M$1)),[2]掉落汇总!$A$2:$A$871,M$1,[2]掉落汇总!$C$2:$C$871,$Q$1)+SUMIFS(OFFSET([2]掉落汇总!$C$2:$C$871,,MATCH($B140,[2]掉落汇总!$D$1:$M$1)),[2]掉落汇总!$A$2:$A$871,M$1,[2]掉落汇总!$C$2:$C$871,$Q$2)/$Q$3)*宝箱投放计算!L140</f>
        <v>1.449375218965316</v>
      </c>
      <c r="N140">
        <f ca="1">(SUMIFS(OFFSET([2]掉落汇总!$C$2:$C$871,,MATCH($B140,[2]掉落汇总!$D$1:$M$1)),[2]掉落汇总!$A$2:$A$871,N$1,[2]掉落汇总!$C$2:$C$871,$Q$1)+SUMIFS(OFFSET([2]掉落汇总!$C$2:$C$871,,MATCH($B140,[2]掉落汇总!$D$1:$M$1)),[2]掉落汇总!$A$2:$A$871,N$1,[2]掉落汇总!$C$2:$C$871,$Q$2)/$Q$3)*宝箱投放计算!M140</f>
        <v>0.34251290877796897</v>
      </c>
      <c r="O140">
        <f ca="1">(SUMIFS(OFFSET([2]掉落汇总!$C$2:$C$871,,MATCH($B140,[2]掉落汇总!$D$1:$M$1)),[2]掉落汇总!$A$2:$A$871,O$1,[2]掉落汇总!$C$2:$C$871,$Q$1)+SUMIFS(OFFSET([2]掉落汇总!$C$2:$C$871,,MATCH($B140,[2]掉落汇总!$D$1:$M$1)),[2]掉落汇总!$A$2:$A$871,O$1,[2]掉落汇总!$C$2:$C$871,$Q$2)/$Q$3)*宝箱投放计算!N140</f>
        <v>0.72990261049962535</v>
      </c>
    </row>
    <row r="141" spans="1:15" x14ac:dyDescent="0.2">
      <c r="A141">
        <f>玩家成长时间线!A141</f>
        <v>140</v>
      </c>
      <c r="B141">
        <f>玩家成长时间线!B141</f>
        <v>8</v>
      </c>
      <c r="C141">
        <f ca="1">SUM($D$2:D141)</f>
        <v>1638.9967262692924</v>
      </c>
      <c r="D141">
        <f t="shared" ca="1" si="2"/>
        <v>12.677522804791433</v>
      </c>
      <c r="E141">
        <f ca="1">(SUMIFS(OFFSET([2]掉落汇总!$C$2:$C$871,,MATCH($B141,[2]掉落汇总!$D$1:$M$1)),[2]掉落汇总!$A$2:$A$871,E$1,[2]掉落汇总!$C$2:$C$871,$Q$1)+SUMIFS(OFFSET([2]掉落汇总!$C$2:$C$871,,MATCH($B141,[2]掉落汇总!$D$1:$M$1)),[2]掉落汇总!$A$2:$A$871,E$1,[2]掉落汇总!$C$2:$C$871,$Q$2)/$Q$3)*宝箱投放计算!D141</f>
        <v>3.5440488461538466</v>
      </c>
      <c r="F141">
        <f ca="1">(SUMIFS(OFFSET([2]掉落汇总!$C$2:$C$871,,MATCH($B141,[2]掉落汇总!$D$1:$M$1)),[2]掉落汇总!$A$2:$A$871,F$1,[2]掉落汇总!$C$2:$C$871,$Q$1)+SUMIFS(OFFSET([2]掉落汇总!$C$2:$C$871,,MATCH($B141,[2]掉落汇总!$D$1:$M$1)),[2]掉落汇总!$A$2:$A$871,F$1,[2]掉落汇总!$C$2:$C$871,$Q$2)/$Q$3)*宝箱投放计算!E141</f>
        <v>4.3156626506024089</v>
      </c>
      <c r="G141">
        <f ca="1">(SUMIFS(OFFSET([2]掉落汇总!$C$2:$C$871,,MATCH($B141,[2]掉落汇总!$D$1:$M$1)),[2]掉落汇总!$A$2:$A$871,G$1,[2]掉落汇总!$C$2:$C$871,$Q$1)+SUMIFS(OFFSET([2]掉落汇总!$C$2:$C$871,,MATCH($B141,[2]掉落汇总!$D$1:$M$1)),[2]掉落汇总!$A$2:$A$871,G$1,[2]掉落汇总!$C$2:$C$871,$Q$2)/$Q$3)*宝箱投放计算!F141</f>
        <v>0.84751284300213015</v>
      </c>
      <c r="H141">
        <f ca="1">(SUMIFS(OFFSET([2]掉落汇总!$C$2:$C$871,,MATCH($B141,[2]掉落汇总!$D$1:$M$1)),[2]掉落汇总!$A$2:$A$871,H$1,[2]掉落汇总!$C$2:$C$871,$Q$1)+SUMIFS(OFFSET([2]掉落汇总!$C$2:$C$871,,MATCH($B141,[2]掉落汇总!$D$1:$M$1)),[2]掉落汇总!$A$2:$A$871,H$1,[2]掉落汇总!$C$2:$C$871,$Q$2)/$Q$3)*宝箱投放计算!G141</f>
        <v>0</v>
      </c>
      <c r="I141">
        <f ca="1">(SUMIFS(OFFSET([2]掉落汇总!$C$2:$C$871,,MATCH($B141,[2]掉落汇总!$D$1:$M$1)),[2]掉落汇总!$A$2:$A$871,I$1,[2]掉落汇总!$C$2:$C$871,$Q$1)+SUMIFS(OFFSET([2]掉落汇总!$C$2:$C$871,,MATCH($B141,[2]掉落汇总!$D$1:$M$1)),[2]掉落汇总!$A$2:$A$871,I$1,[2]掉落汇总!$C$2:$C$871,$Q$2)/$Q$3)*宝箱投放计算!H141</f>
        <v>0</v>
      </c>
      <c r="J141">
        <f ca="1">(SUMIFS(OFFSET([2]掉落汇总!$C$2:$C$871,,MATCH($B141,[2]掉落汇总!$D$1:$M$1)),[2]掉落汇总!$A$2:$A$871,J$1,[2]掉落汇总!$C$2:$C$871,$Q$1)+SUMIFS(OFFSET([2]掉落汇总!$C$2:$C$871,,MATCH($B141,[2]掉落汇总!$D$1:$M$1)),[2]掉落汇总!$A$2:$A$871,J$1,[2]掉落汇总!$C$2:$C$871,$Q$2)/$Q$3)*宝箱投放计算!I141</f>
        <v>0</v>
      </c>
      <c r="K141">
        <f ca="1">(SUMIFS(OFFSET([2]掉落汇总!$C$2:$C$871,,MATCH($B141,[2]掉落汇总!$D$1:$M$1)),[2]掉落汇总!$A$2:$A$871,K$1,[2]掉落汇总!$C$2:$C$871,$Q$1)+SUMIFS(OFFSET([2]掉落汇总!$C$2:$C$871,,MATCH($B141,[2]掉落汇总!$D$1:$M$1)),[2]掉落汇总!$A$2:$A$871,K$1,[2]掉落汇总!$C$2:$C$871,$Q$2)/$Q$3)*宝箱投放计算!J141</f>
        <v>0</v>
      </c>
      <c r="L141">
        <f ca="1">(SUMIFS(OFFSET([2]掉落汇总!$C$2:$C$871,,MATCH($B141,[2]掉落汇总!$D$1:$M$1)),[2]掉落汇总!$A$2:$A$871,L$1,[2]掉落汇总!$C$2:$C$871,$Q$1)+SUMIFS(OFFSET([2]掉落汇总!$C$2:$C$871,,MATCH($B141,[2]掉落汇总!$D$1:$M$1)),[2]掉落汇总!$A$2:$A$871,L$1,[2]掉落汇总!$C$2:$C$871,$Q$2)/$Q$3)*宝箱投放计算!K141</f>
        <v>1.4485077267901381</v>
      </c>
      <c r="M141">
        <f ca="1">(SUMIFS(OFFSET([2]掉落汇总!$C$2:$C$871,,MATCH($B141,[2]掉落汇总!$D$1:$M$1)),[2]掉落汇总!$A$2:$A$871,M$1,[2]掉落汇总!$C$2:$C$871,$Q$1)+SUMIFS(OFFSET([2]掉落汇总!$C$2:$C$871,,MATCH($B141,[2]掉落汇总!$D$1:$M$1)),[2]掉落汇总!$A$2:$A$871,M$1,[2]掉落汇总!$C$2:$C$871,$Q$2)/$Q$3)*宝箱投放计算!L141</f>
        <v>1.449375218965316</v>
      </c>
      <c r="N141">
        <f ca="1">(SUMIFS(OFFSET([2]掉落汇总!$C$2:$C$871,,MATCH($B141,[2]掉落汇总!$D$1:$M$1)),[2]掉落汇总!$A$2:$A$871,N$1,[2]掉落汇总!$C$2:$C$871,$Q$1)+SUMIFS(OFFSET([2]掉落汇总!$C$2:$C$871,,MATCH($B141,[2]掉落汇总!$D$1:$M$1)),[2]掉落汇总!$A$2:$A$871,N$1,[2]掉落汇总!$C$2:$C$871,$Q$2)/$Q$3)*宝箱投放计算!M141</f>
        <v>0.34251290877796897</v>
      </c>
      <c r="O141">
        <f ca="1">(SUMIFS(OFFSET([2]掉落汇总!$C$2:$C$871,,MATCH($B141,[2]掉落汇总!$D$1:$M$1)),[2]掉落汇总!$A$2:$A$871,O$1,[2]掉落汇总!$C$2:$C$871,$Q$1)+SUMIFS(OFFSET([2]掉落汇总!$C$2:$C$871,,MATCH($B141,[2]掉落汇总!$D$1:$M$1)),[2]掉落汇总!$A$2:$A$871,O$1,[2]掉落汇总!$C$2:$C$871,$Q$2)/$Q$3)*宝箱投放计算!N141</f>
        <v>0.72990261049962535</v>
      </c>
    </row>
    <row r="142" spans="1:15" x14ac:dyDescent="0.2">
      <c r="A142">
        <f>玩家成长时间线!A142</f>
        <v>141</v>
      </c>
      <c r="B142">
        <f>玩家成长时间线!B142</f>
        <v>8</v>
      </c>
      <c r="C142">
        <f ca="1">SUM($D$2:D142)</f>
        <v>1650.4474381541586</v>
      </c>
      <c r="D142">
        <f t="shared" ca="1" si="2"/>
        <v>11.450711884866227</v>
      </c>
      <c r="E142">
        <f ca="1">(SUMIFS(OFFSET([2]掉落汇总!$C$2:$C$871,,MATCH($B142,[2]掉落汇总!$D$1:$M$1)),[2]掉落汇总!$A$2:$A$871,E$1,[2]掉落汇总!$C$2:$C$871,$Q$1)+SUMIFS(OFFSET([2]掉落汇总!$C$2:$C$871,,MATCH($B142,[2]掉落汇总!$D$1:$M$1)),[2]掉落汇总!$A$2:$A$871,E$1,[2]掉落汇总!$C$2:$C$871,$Q$2)/$Q$3)*宝箱投放计算!D142</f>
        <v>3.1647507692307695</v>
      </c>
      <c r="F142">
        <f ca="1">(SUMIFS(OFFSET([2]掉落汇总!$C$2:$C$871,,MATCH($B142,[2]掉落汇总!$D$1:$M$1)),[2]掉落汇总!$A$2:$A$871,F$1,[2]掉落汇总!$C$2:$C$871,$Q$1)+SUMIFS(OFFSET([2]掉落汇总!$C$2:$C$871,,MATCH($B142,[2]掉落汇总!$D$1:$M$1)),[2]掉落汇总!$A$2:$A$871,F$1,[2]掉落汇总!$C$2:$C$871,$Q$2)/$Q$3)*宝箱投放计算!E142</f>
        <v>4.3156626506024089</v>
      </c>
      <c r="G142">
        <f ca="1">(SUMIFS(OFFSET([2]掉落汇总!$C$2:$C$871,,MATCH($B142,[2]掉落汇总!$D$1:$M$1)),[2]掉落汇总!$A$2:$A$871,G$1,[2]掉落汇总!$C$2:$C$871,$Q$1)+SUMIFS(OFFSET([2]掉落汇总!$C$2:$C$871,,MATCH($B142,[2]掉落汇总!$D$1:$M$1)),[2]掉落汇总!$A$2:$A$871,G$1,[2]掉落汇总!$C$2:$C$871,$Q$2)/$Q$3)*宝箱投放计算!F142</f>
        <v>0</v>
      </c>
      <c r="H142">
        <f ca="1">(SUMIFS(OFFSET([2]掉落汇总!$C$2:$C$871,,MATCH($B142,[2]掉落汇总!$D$1:$M$1)),[2]掉落汇总!$A$2:$A$871,H$1,[2]掉落汇总!$C$2:$C$871,$Q$1)+SUMIFS(OFFSET([2]掉落汇总!$C$2:$C$871,,MATCH($B142,[2]掉落汇总!$D$1:$M$1)),[2]掉落汇总!$A$2:$A$871,H$1,[2]掉落汇总!$C$2:$C$871,$Q$2)/$Q$3)*宝箱投放计算!G142</f>
        <v>0</v>
      </c>
      <c r="I142">
        <f ca="1">(SUMIFS(OFFSET([2]掉落汇总!$C$2:$C$871,,MATCH($B142,[2]掉落汇总!$D$1:$M$1)),[2]掉落汇总!$A$2:$A$871,I$1,[2]掉落汇总!$C$2:$C$871,$Q$1)+SUMIFS(OFFSET([2]掉落汇总!$C$2:$C$871,,MATCH($B142,[2]掉落汇总!$D$1:$M$1)),[2]掉落汇总!$A$2:$A$871,I$1,[2]掉落汇总!$C$2:$C$871,$Q$2)/$Q$3)*宝箱投放计算!H142</f>
        <v>0</v>
      </c>
      <c r="J142">
        <f ca="1">(SUMIFS(OFFSET([2]掉落汇总!$C$2:$C$871,,MATCH($B142,[2]掉落汇总!$D$1:$M$1)),[2]掉落汇总!$A$2:$A$871,J$1,[2]掉落汇总!$C$2:$C$871,$Q$1)+SUMIFS(OFFSET([2]掉落汇总!$C$2:$C$871,,MATCH($B142,[2]掉落汇总!$D$1:$M$1)),[2]掉落汇总!$A$2:$A$871,J$1,[2]掉落汇总!$C$2:$C$871,$Q$2)/$Q$3)*宝箱投放计算!I142</f>
        <v>0</v>
      </c>
      <c r="K142">
        <f ca="1">(SUMIFS(OFFSET([2]掉落汇总!$C$2:$C$871,,MATCH($B142,[2]掉落汇总!$D$1:$M$1)),[2]掉落汇总!$A$2:$A$871,K$1,[2]掉落汇总!$C$2:$C$871,$Q$1)+SUMIFS(OFFSET([2]掉落汇总!$C$2:$C$871,,MATCH($B142,[2]掉落汇总!$D$1:$M$1)),[2]掉落汇总!$A$2:$A$871,K$1,[2]掉落汇总!$C$2:$C$871,$Q$2)/$Q$3)*宝箱投放计算!J142</f>
        <v>0</v>
      </c>
      <c r="L142">
        <f ca="1">(SUMIFS(OFFSET([2]掉落汇总!$C$2:$C$871,,MATCH($B142,[2]掉落汇总!$D$1:$M$1)),[2]掉落汇总!$A$2:$A$871,L$1,[2]掉落汇总!$C$2:$C$871,$Q$1)+SUMIFS(OFFSET([2]掉落汇总!$C$2:$C$871,,MATCH($B142,[2]掉落汇总!$D$1:$M$1)),[2]掉落汇总!$A$2:$A$871,L$1,[2]掉落汇总!$C$2:$C$871,$Q$2)/$Q$3)*宝箱投放计算!K142</f>
        <v>1.4485077267901381</v>
      </c>
      <c r="M142">
        <f ca="1">(SUMIFS(OFFSET([2]掉落汇总!$C$2:$C$871,,MATCH($B142,[2]掉落汇总!$D$1:$M$1)),[2]掉落汇总!$A$2:$A$871,M$1,[2]掉落汇总!$C$2:$C$871,$Q$1)+SUMIFS(OFFSET([2]掉落汇总!$C$2:$C$871,,MATCH($B142,[2]掉落汇总!$D$1:$M$1)),[2]掉落汇总!$A$2:$A$871,M$1,[2]掉落汇总!$C$2:$C$871,$Q$2)/$Q$3)*宝箱投放计算!L142</f>
        <v>1.449375218965316</v>
      </c>
      <c r="N142">
        <f ca="1">(SUMIFS(OFFSET([2]掉落汇总!$C$2:$C$871,,MATCH($B142,[2]掉落汇总!$D$1:$M$1)),[2]掉落汇总!$A$2:$A$871,N$1,[2]掉落汇总!$C$2:$C$871,$Q$1)+SUMIFS(OFFSET([2]掉落汇总!$C$2:$C$871,,MATCH($B142,[2]掉落汇总!$D$1:$M$1)),[2]掉落汇总!$A$2:$A$871,N$1,[2]掉落汇总!$C$2:$C$871,$Q$2)/$Q$3)*宝箱投放计算!M142</f>
        <v>0.34251290877796897</v>
      </c>
      <c r="O142">
        <f ca="1">(SUMIFS(OFFSET([2]掉落汇总!$C$2:$C$871,,MATCH($B142,[2]掉落汇总!$D$1:$M$1)),[2]掉落汇总!$A$2:$A$871,O$1,[2]掉落汇总!$C$2:$C$871,$Q$1)+SUMIFS(OFFSET([2]掉落汇总!$C$2:$C$871,,MATCH($B142,[2]掉落汇总!$D$1:$M$1)),[2]掉落汇总!$A$2:$A$871,O$1,[2]掉落汇总!$C$2:$C$871,$Q$2)/$Q$3)*宝箱投放计算!N142</f>
        <v>0.72990261049962535</v>
      </c>
    </row>
    <row r="143" spans="1:15" x14ac:dyDescent="0.2">
      <c r="A143">
        <f>玩家成长时间线!A143</f>
        <v>142</v>
      </c>
      <c r="B143">
        <f>玩家成长时间线!B143</f>
        <v>8</v>
      </c>
      <c r="C143">
        <f ca="1">SUM($D$2:D143)</f>
        <v>1661.9824385005634</v>
      </c>
      <c r="D143">
        <f t="shared" ca="1" si="2"/>
        <v>11.53500034640469</v>
      </c>
      <c r="E143">
        <f ca="1">(SUMIFS(OFFSET([2]掉落汇总!$C$2:$C$871,,MATCH($B143,[2]掉落汇总!$D$1:$M$1)),[2]掉落汇总!$A$2:$A$871,E$1,[2]掉落汇总!$C$2:$C$871,$Q$1)+SUMIFS(OFFSET([2]掉落汇总!$C$2:$C$871,,MATCH($B143,[2]掉落汇总!$D$1:$M$1)),[2]掉落汇总!$A$2:$A$871,E$1,[2]掉落汇总!$C$2:$C$871,$Q$2)/$Q$3)*宝箱投放计算!D143</f>
        <v>3.2490392307692315</v>
      </c>
      <c r="F143">
        <f ca="1">(SUMIFS(OFFSET([2]掉落汇总!$C$2:$C$871,,MATCH($B143,[2]掉落汇总!$D$1:$M$1)),[2]掉落汇总!$A$2:$A$871,F$1,[2]掉落汇总!$C$2:$C$871,$Q$1)+SUMIFS(OFFSET([2]掉落汇总!$C$2:$C$871,,MATCH($B143,[2]掉落汇总!$D$1:$M$1)),[2]掉落汇总!$A$2:$A$871,F$1,[2]掉落汇总!$C$2:$C$871,$Q$2)/$Q$3)*宝箱投放计算!E143</f>
        <v>4.3156626506024089</v>
      </c>
      <c r="G143">
        <f ca="1">(SUMIFS(OFFSET([2]掉落汇总!$C$2:$C$871,,MATCH($B143,[2]掉落汇总!$D$1:$M$1)),[2]掉落汇总!$A$2:$A$871,G$1,[2]掉落汇总!$C$2:$C$871,$Q$1)+SUMIFS(OFFSET([2]掉落汇总!$C$2:$C$871,,MATCH($B143,[2]掉落汇总!$D$1:$M$1)),[2]掉落汇总!$A$2:$A$871,G$1,[2]掉落汇总!$C$2:$C$871,$Q$2)/$Q$3)*宝箱投放计算!F143</f>
        <v>0</v>
      </c>
      <c r="H143">
        <f ca="1">(SUMIFS(OFFSET([2]掉落汇总!$C$2:$C$871,,MATCH($B143,[2]掉落汇总!$D$1:$M$1)),[2]掉落汇总!$A$2:$A$871,H$1,[2]掉落汇总!$C$2:$C$871,$Q$1)+SUMIFS(OFFSET([2]掉落汇总!$C$2:$C$871,,MATCH($B143,[2]掉落汇总!$D$1:$M$1)),[2]掉落汇总!$A$2:$A$871,H$1,[2]掉落汇总!$C$2:$C$871,$Q$2)/$Q$3)*宝箱投放计算!G143</f>
        <v>0</v>
      </c>
      <c r="I143">
        <f ca="1">(SUMIFS(OFFSET([2]掉落汇总!$C$2:$C$871,,MATCH($B143,[2]掉落汇总!$D$1:$M$1)),[2]掉落汇总!$A$2:$A$871,I$1,[2]掉落汇总!$C$2:$C$871,$Q$1)+SUMIFS(OFFSET([2]掉落汇总!$C$2:$C$871,,MATCH($B143,[2]掉落汇总!$D$1:$M$1)),[2]掉落汇总!$A$2:$A$871,I$1,[2]掉落汇总!$C$2:$C$871,$Q$2)/$Q$3)*宝箱投放计算!H143</f>
        <v>0</v>
      </c>
      <c r="J143">
        <f ca="1">(SUMIFS(OFFSET([2]掉落汇总!$C$2:$C$871,,MATCH($B143,[2]掉落汇总!$D$1:$M$1)),[2]掉落汇总!$A$2:$A$871,J$1,[2]掉落汇总!$C$2:$C$871,$Q$1)+SUMIFS(OFFSET([2]掉落汇总!$C$2:$C$871,,MATCH($B143,[2]掉落汇总!$D$1:$M$1)),[2]掉落汇总!$A$2:$A$871,J$1,[2]掉落汇总!$C$2:$C$871,$Q$2)/$Q$3)*宝箱投放计算!I143</f>
        <v>0</v>
      </c>
      <c r="K143">
        <f ca="1">(SUMIFS(OFFSET([2]掉落汇总!$C$2:$C$871,,MATCH($B143,[2]掉落汇总!$D$1:$M$1)),[2]掉落汇总!$A$2:$A$871,K$1,[2]掉落汇总!$C$2:$C$871,$Q$1)+SUMIFS(OFFSET([2]掉落汇总!$C$2:$C$871,,MATCH($B143,[2]掉落汇总!$D$1:$M$1)),[2]掉落汇总!$A$2:$A$871,K$1,[2]掉落汇总!$C$2:$C$871,$Q$2)/$Q$3)*宝箱投放计算!J143</f>
        <v>0</v>
      </c>
      <c r="L143">
        <f ca="1">(SUMIFS(OFFSET([2]掉落汇总!$C$2:$C$871,,MATCH($B143,[2]掉落汇总!$D$1:$M$1)),[2]掉落汇总!$A$2:$A$871,L$1,[2]掉落汇总!$C$2:$C$871,$Q$1)+SUMIFS(OFFSET([2]掉落汇总!$C$2:$C$871,,MATCH($B143,[2]掉落汇总!$D$1:$M$1)),[2]掉落汇总!$A$2:$A$871,L$1,[2]掉落汇总!$C$2:$C$871,$Q$2)/$Q$3)*宝箱投放计算!K143</f>
        <v>1.4485077267901381</v>
      </c>
      <c r="M143">
        <f ca="1">(SUMIFS(OFFSET([2]掉落汇总!$C$2:$C$871,,MATCH($B143,[2]掉落汇总!$D$1:$M$1)),[2]掉落汇总!$A$2:$A$871,M$1,[2]掉落汇总!$C$2:$C$871,$Q$1)+SUMIFS(OFFSET([2]掉落汇总!$C$2:$C$871,,MATCH($B143,[2]掉落汇总!$D$1:$M$1)),[2]掉落汇总!$A$2:$A$871,M$1,[2]掉落汇总!$C$2:$C$871,$Q$2)/$Q$3)*宝箱投放计算!L143</f>
        <v>1.449375218965316</v>
      </c>
      <c r="N143">
        <f ca="1">(SUMIFS(OFFSET([2]掉落汇总!$C$2:$C$871,,MATCH($B143,[2]掉落汇总!$D$1:$M$1)),[2]掉落汇总!$A$2:$A$871,N$1,[2]掉落汇总!$C$2:$C$871,$Q$1)+SUMIFS(OFFSET([2]掉落汇总!$C$2:$C$871,,MATCH($B143,[2]掉落汇总!$D$1:$M$1)),[2]掉落汇总!$A$2:$A$871,N$1,[2]掉落汇总!$C$2:$C$871,$Q$2)/$Q$3)*宝箱投放计算!M143</f>
        <v>0.34251290877796897</v>
      </c>
      <c r="O143">
        <f ca="1">(SUMIFS(OFFSET([2]掉落汇总!$C$2:$C$871,,MATCH($B143,[2]掉落汇总!$D$1:$M$1)),[2]掉落汇总!$A$2:$A$871,O$1,[2]掉落汇总!$C$2:$C$871,$Q$1)+SUMIFS(OFFSET([2]掉落汇总!$C$2:$C$871,,MATCH($B143,[2]掉落汇总!$D$1:$M$1)),[2]掉落汇总!$A$2:$A$871,O$1,[2]掉落汇总!$C$2:$C$871,$Q$2)/$Q$3)*宝箱投放计算!N143</f>
        <v>0.72990261049962535</v>
      </c>
    </row>
    <row r="144" spans="1:15" x14ac:dyDescent="0.2">
      <c r="A144">
        <f>玩家成长时间线!A144</f>
        <v>143</v>
      </c>
      <c r="B144">
        <f>玩家成长时间线!B144</f>
        <v>9</v>
      </c>
      <c r="C144">
        <f ca="1">SUM($D$2:D144)</f>
        <v>1678.7923880764392</v>
      </c>
      <c r="D144">
        <f t="shared" ca="1" si="2"/>
        <v>16.809949575875901</v>
      </c>
      <c r="E144">
        <f ca="1">(SUMIFS(OFFSET([2]掉落汇总!$C$2:$C$871,,MATCH($B144,[2]掉落汇总!$D$1:$M$1)),[2]掉落汇总!$A$2:$A$871,E$1,[2]掉落汇总!$C$2:$C$871,$Q$1)+SUMIFS(OFFSET([2]掉落汇总!$C$2:$C$871,,MATCH($B144,[2]掉落汇总!$D$1:$M$1)),[2]掉落汇总!$A$2:$A$871,E$1,[2]掉落汇总!$C$2:$C$871,$Q$2)/$Q$3)*宝箱投放计算!D144</f>
        <v>3.6211131952017452</v>
      </c>
      <c r="F144">
        <f ca="1">(SUMIFS(OFFSET([2]掉落汇总!$C$2:$C$871,,MATCH($B144,[2]掉落汇总!$D$1:$M$1)),[2]掉落汇总!$A$2:$A$871,F$1,[2]掉落汇总!$C$2:$C$871,$Q$1)+SUMIFS(OFFSET([2]掉落汇总!$C$2:$C$871,,MATCH($B144,[2]掉落汇总!$D$1:$M$1)),[2]掉落汇总!$A$2:$A$871,F$1,[2]掉落汇总!$C$2:$C$871,$Q$2)/$Q$3)*宝箱投放计算!E144</f>
        <v>5.3945783132530112</v>
      </c>
      <c r="G144">
        <f ca="1">(SUMIFS(OFFSET([2]掉落汇总!$C$2:$C$871,,MATCH($B144,[2]掉落汇总!$D$1:$M$1)),[2]掉落汇总!$A$2:$A$871,G$1,[2]掉落汇总!$C$2:$C$871,$Q$1)+SUMIFS(OFFSET([2]掉落汇总!$C$2:$C$871,,MATCH($B144,[2]掉落汇总!$D$1:$M$1)),[2]掉落汇总!$A$2:$A$871,G$1,[2]掉落汇总!$C$2:$C$871,$Q$2)/$Q$3)*宝箱投放计算!F144</f>
        <v>0</v>
      </c>
      <c r="H144">
        <f ca="1">(SUMIFS(OFFSET([2]掉落汇总!$C$2:$C$871,,MATCH($B144,[2]掉落汇总!$D$1:$M$1)),[2]掉落汇总!$A$2:$A$871,H$1,[2]掉落汇总!$C$2:$C$871,$Q$1)+SUMIFS(OFFSET([2]掉落汇总!$C$2:$C$871,,MATCH($B144,[2]掉落汇总!$D$1:$M$1)),[2]掉落汇总!$A$2:$A$871,H$1,[2]掉落汇总!$C$2:$C$871,$Q$2)/$Q$3)*宝箱投放计算!G144</f>
        <v>0</v>
      </c>
      <c r="I144">
        <f ca="1">(SUMIFS(OFFSET([2]掉落汇总!$C$2:$C$871,,MATCH($B144,[2]掉落汇总!$D$1:$M$1)),[2]掉落汇总!$A$2:$A$871,I$1,[2]掉落汇总!$C$2:$C$871,$Q$1)+SUMIFS(OFFSET([2]掉落汇总!$C$2:$C$871,,MATCH($B144,[2]掉落汇总!$D$1:$M$1)),[2]掉落汇总!$A$2:$A$871,I$1,[2]掉落汇总!$C$2:$C$871,$Q$2)/$Q$3)*宝箱投放计算!H144</f>
        <v>1.0654301906233898</v>
      </c>
      <c r="J144">
        <f ca="1">(SUMIFS(OFFSET([2]掉落汇总!$C$2:$C$871,,MATCH($B144,[2]掉落汇总!$D$1:$M$1)),[2]掉落汇总!$A$2:$A$871,J$1,[2]掉落汇总!$C$2:$C$871,$Q$1)+SUMIFS(OFFSET([2]掉落汇总!$C$2:$C$871,,MATCH($B144,[2]掉落汇总!$D$1:$M$1)),[2]掉落汇总!$A$2:$A$871,J$1,[2]掉落汇总!$C$2:$C$871,$Q$2)/$Q$3)*宝箱投放计算!I144</f>
        <v>2.7585294117647061</v>
      </c>
      <c r="K144">
        <f ca="1">(SUMIFS(OFFSET([2]掉落汇总!$C$2:$C$871,,MATCH($B144,[2]掉落汇总!$D$1:$M$1)),[2]掉落汇总!$A$2:$A$871,K$1,[2]掉落汇总!$C$2:$C$871,$Q$1)+SUMIFS(OFFSET([2]掉落汇总!$C$2:$C$871,,MATCH($B144,[2]掉落汇总!$D$1:$M$1)),[2]掉落汇总!$A$2:$A$871,K$1,[2]掉落汇总!$C$2:$C$871,$Q$2)/$Q$3)*宝箱投放计算!J144</f>
        <v>0</v>
      </c>
      <c r="L144">
        <f ca="1">(SUMIFS(OFFSET([2]掉落汇总!$C$2:$C$871,,MATCH($B144,[2]掉落汇总!$D$1:$M$1)),[2]掉落汇总!$A$2:$A$871,L$1,[2]掉落汇总!$C$2:$C$871,$Q$1)+SUMIFS(OFFSET([2]掉落汇总!$C$2:$C$871,,MATCH($B144,[2]掉落汇总!$D$1:$M$1)),[2]掉落汇总!$A$2:$A$871,L$1,[2]掉落汇总!$C$2:$C$871,$Q$2)/$Q$3)*宝箱投放计算!K144</f>
        <v>1.4485077267901381</v>
      </c>
      <c r="M144">
        <f ca="1">(SUMIFS(OFFSET([2]掉落汇总!$C$2:$C$871,,MATCH($B144,[2]掉落汇总!$D$1:$M$1)),[2]掉落汇总!$A$2:$A$871,M$1,[2]掉落汇总!$C$2:$C$871,$Q$1)+SUMIFS(OFFSET([2]掉落汇总!$C$2:$C$871,,MATCH($B144,[2]掉落汇总!$D$1:$M$1)),[2]掉落汇总!$A$2:$A$871,M$1,[2]掉落汇总!$C$2:$C$871,$Q$2)/$Q$3)*宝箱投放计算!L144</f>
        <v>1.449375218965316</v>
      </c>
      <c r="N144">
        <f ca="1">(SUMIFS(OFFSET([2]掉落汇总!$C$2:$C$871,,MATCH($B144,[2]掉落汇总!$D$1:$M$1)),[2]掉落汇总!$A$2:$A$871,N$1,[2]掉落汇总!$C$2:$C$871,$Q$1)+SUMIFS(OFFSET([2]掉落汇总!$C$2:$C$871,,MATCH($B144,[2]掉落汇总!$D$1:$M$1)),[2]掉落汇总!$A$2:$A$871,N$1,[2]掉落汇总!$C$2:$C$871,$Q$2)/$Q$3)*宝箱投放计算!M144</f>
        <v>0.34251290877796897</v>
      </c>
      <c r="O144">
        <f ca="1">(SUMIFS(OFFSET([2]掉落汇总!$C$2:$C$871,,MATCH($B144,[2]掉落汇总!$D$1:$M$1)),[2]掉落汇总!$A$2:$A$871,O$1,[2]掉落汇总!$C$2:$C$871,$Q$1)+SUMIFS(OFFSET([2]掉落汇总!$C$2:$C$871,,MATCH($B144,[2]掉落汇总!$D$1:$M$1)),[2]掉落汇总!$A$2:$A$871,O$1,[2]掉落汇总!$C$2:$C$871,$Q$2)/$Q$3)*宝箱投放计算!N144</f>
        <v>0.72990261049962535</v>
      </c>
    </row>
    <row r="145" spans="1:15" x14ac:dyDescent="0.2">
      <c r="A145">
        <f>玩家成长时间线!A145</f>
        <v>144</v>
      </c>
      <c r="B145">
        <f>玩家成长时间线!B145</f>
        <v>9</v>
      </c>
      <c r="C145">
        <f ca="1">SUM($D$2:D145)</f>
        <v>1691.7943104381495</v>
      </c>
      <c r="D145">
        <f t="shared" ca="1" si="2"/>
        <v>13.001922361710271</v>
      </c>
      <c r="E145">
        <f ca="1">(SUMIFS(OFFSET([2]掉落汇总!$C$2:$C$871,,MATCH($B145,[2]掉落汇总!$D$1:$M$1)),[2]掉落汇总!$A$2:$A$871,E$1,[2]掉落汇总!$C$2:$C$871,$Q$1)+SUMIFS(OFFSET([2]掉落汇总!$C$2:$C$871,,MATCH($B145,[2]掉落汇总!$D$1:$M$1)),[2]掉落汇总!$A$2:$A$871,E$1,[2]掉落汇总!$C$2:$C$871,$Q$2)/$Q$3)*宝箱投放计算!D145</f>
        <v>3.6370455834242095</v>
      </c>
      <c r="F145">
        <f ca="1">(SUMIFS(OFFSET([2]掉落汇总!$C$2:$C$871,,MATCH($B145,[2]掉落汇总!$D$1:$M$1)),[2]掉落汇总!$A$2:$A$871,F$1,[2]掉落汇总!$C$2:$C$871,$Q$1)+SUMIFS(OFFSET([2]掉落汇总!$C$2:$C$871,,MATCH($B145,[2]掉落汇总!$D$1:$M$1)),[2]掉落汇总!$A$2:$A$871,F$1,[2]掉落汇总!$C$2:$C$871,$Q$2)/$Q$3)*宝箱投放计算!E145</f>
        <v>5.3945783132530112</v>
      </c>
      <c r="G145">
        <f ca="1">(SUMIFS(OFFSET([2]掉落汇总!$C$2:$C$871,,MATCH($B145,[2]掉落汇总!$D$1:$M$1)),[2]掉落汇总!$A$2:$A$871,G$1,[2]掉落汇总!$C$2:$C$871,$Q$1)+SUMIFS(OFFSET([2]掉落汇总!$C$2:$C$871,,MATCH($B145,[2]掉落汇总!$D$1:$M$1)),[2]掉落汇总!$A$2:$A$871,G$1,[2]掉落汇总!$C$2:$C$871,$Q$2)/$Q$3)*宝箱投放计算!F145</f>
        <v>0</v>
      </c>
      <c r="H145">
        <f ca="1">(SUMIFS(OFFSET([2]掉落汇总!$C$2:$C$871,,MATCH($B145,[2]掉落汇总!$D$1:$M$1)),[2]掉落汇总!$A$2:$A$871,H$1,[2]掉落汇总!$C$2:$C$871,$Q$1)+SUMIFS(OFFSET([2]掉落汇总!$C$2:$C$871,,MATCH($B145,[2]掉落汇总!$D$1:$M$1)),[2]掉落汇总!$A$2:$A$871,H$1,[2]掉落汇总!$C$2:$C$871,$Q$2)/$Q$3)*宝箱投放计算!G145</f>
        <v>0</v>
      </c>
      <c r="I145">
        <f ca="1">(SUMIFS(OFFSET([2]掉落汇总!$C$2:$C$871,,MATCH($B145,[2]掉落汇总!$D$1:$M$1)),[2]掉落汇总!$A$2:$A$871,I$1,[2]掉落汇总!$C$2:$C$871,$Q$1)+SUMIFS(OFFSET([2]掉落汇总!$C$2:$C$871,,MATCH($B145,[2]掉落汇总!$D$1:$M$1)),[2]掉落汇总!$A$2:$A$871,I$1,[2]掉落汇总!$C$2:$C$871,$Q$2)/$Q$3)*宝箱投放计算!H145</f>
        <v>0</v>
      </c>
      <c r="J145">
        <f ca="1">(SUMIFS(OFFSET([2]掉落汇总!$C$2:$C$871,,MATCH($B145,[2]掉落汇总!$D$1:$M$1)),[2]掉落汇总!$A$2:$A$871,J$1,[2]掉落汇总!$C$2:$C$871,$Q$1)+SUMIFS(OFFSET([2]掉落汇总!$C$2:$C$871,,MATCH($B145,[2]掉落汇总!$D$1:$M$1)),[2]掉落汇总!$A$2:$A$871,J$1,[2]掉落汇总!$C$2:$C$871,$Q$2)/$Q$3)*宝箱投放计算!I145</f>
        <v>0</v>
      </c>
      <c r="K145">
        <f ca="1">(SUMIFS(OFFSET([2]掉落汇总!$C$2:$C$871,,MATCH($B145,[2]掉落汇总!$D$1:$M$1)),[2]掉落汇总!$A$2:$A$871,K$1,[2]掉落汇总!$C$2:$C$871,$Q$1)+SUMIFS(OFFSET([2]掉落汇总!$C$2:$C$871,,MATCH($B145,[2]掉落汇总!$D$1:$M$1)),[2]掉落汇总!$A$2:$A$871,K$1,[2]掉落汇总!$C$2:$C$871,$Q$2)/$Q$3)*宝箱投放计算!J145</f>
        <v>0</v>
      </c>
      <c r="L145">
        <f ca="1">(SUMIFS(OFFSET([2]掉落汇总!$C$2:$C$871,,MATCH($B145,[2]掉落汇总!$D$1:$M$1)),[2]掉落汇总!$A$2:$A$871,L$1,[2]掉落汇总!$C$2:$C$871,$Q$1)+SUMIFS(OFFSET([2]掉落汇总!$C$2:$C$871,,MATCH($B145,[2]掉落汇总!$D$1:$M$1)),[2]掉落汇总!$A$2:$A$871,L$1,[2]掉落汇总!$C$2:$C$871,$Q$2)/$Q$3)*宝箱投放计算!K145</f>
        <v>1.4485077267901381</v>
      </c>
      <c r="M145">
        <f ca="1">(SUMIFS(OFFSET([2]掉落汇总!$C$2:$C$871,,MATCH($B145,[2]掉落汇总!$D$1:$M$1)),[2]掉落汇总!$A$2:$A$871,M$1,[2]掉落汇总!$C$2:$C$871,$Q$1)+SUMIFS(OFFSET([2]掉落汇总!$C$2:$C$871,,MATCH($B145,[2]掉落汇总!$D$1:$M$1)),[2]掉落汇总!$A$2:$A$871,M$1,[2]掉落汇总!$C$2:$C$871,$Q$2)/$Q$3)*宝箱投放计算!L145</f>
        <v>1.449375218965316</v>
      </c>
      <c r="N145">
        <f ca="1">(SUMIFS(OFFSET([2]掉落汇总!$C$2:$C$871,,MATCH($B145,[2]掉落汇总!$D$1:$M$1)),[2]掉落汇总!$A$2:$A$871,N$1,[2]掉落汇总!$C$2:$C$871,$Q$1)+SUMIFS(OFFSET([2]掉落汇总!$C$2:$C$871,,MATCH($B145,[2]掉落汇总!$D$1:$M$1)),[2]掉落汇总!$A$2:$A$871,N$1,[2]掉落汇总!$C$2:$C$871,$Q$2)/$Q$3)*宝箱投放计算!M145</f>
        <v>0.34251290877796897</v>
      </c>
      <c r="O145">
        <f ca="1">(SUMIFS(OFFSET([2]掉落汇总!$C$2:$C$871,,MATCH($B145,[2]掉落汇总!$D$1:$M$1)),[2]掉落汇总!$A$2:$A$871,O$1,[2]掉落汇总!$C$2:$C$871,$Q$1)+SUMIFS(OFFSET([2]掉落汇总!$C$2:$C$871,,MATCH($B145,[2]掉落汇总!$D$1:$M$1)),[2]掉落汇总!$A$2:$A$871,O$1,[2]掉落汇总!$C$2:$C$871,$Q$2)/$Q$3)*宝箱投放计算!N145</f>
        <v>0.72990261049962535</v>
      </c>
    </row>
    <row r="146" spans="1:15" x14ac:dyDescent="0.2">
      <c r="A146">
        <f>玩家成长时间线!A146</f>
        <v>145</v>
      </c>
      <c r="B146">
        <f>玩家成长时间线!B146</f>
        <v>9</v>
      </c>
      <c r="C146">
        <f ca="1">SUM($D$2:D146)</f>
        <v>1704.9714890703069</v>
      </c>
      <c r="D146">
        <f t="shared" ca="1" si="2"/>
        <v>13.177178632157379</v>
      </c>
      <c r="E146">
        <f ca="1">(SUMIFS(OFFSET([2]掉落汇总!$C$2:$C$871,,MATCH($B146,[2]掉落汇总!$D$1:$M$1)),[2]掉落汇总!$A$2:$A$871,E$1,[2]掉落汇总!$C$2:$C$871,$Q$1)+SUMIFS(OFFSET([2]掉落汇总!$C$2:$C$871,,MATCH($B146,[2]掉落汇总!$D$1:$M$1)),[2]掉落汇总!$A$2:$A$871,E$1,[2]掉落汇总!$C$2:$C$871,$Q$2)/$Q$3)*宝箱投放计算!D146</f>
        <v>3.8123018538713196</v>
      </c>
      <c r="F146">
        <f ca="1">(SUMIFS(OFFSET([2]掉落汇总!$C$2:$C$871,,MATCH($B146,[2]掉落汇总!$D$1:$M$1)),[2]掉落汇总!$A$2:$A$871,F$1,[2]掉落汇总!$C$2:$C$871,$Q$1)+SUMIFS(OFFSET([2]掉落汇总!$C$2:$C$871,,MATCH($B146,[2]掉落汇总!$D$1:$M$1)),[2]掉落汇总!$A$2:$A$871,F$1,[2]掉落汇总!$C$2:$C$871,$Q$2)/$Q$3)*宝箱投放计算!E146</f>
        <v>5.3945783132530112</v>
      </c>
      <c r="G146">
        <f ca="1">(SUMIFS(OFFSET([2]掉落汇总!$C$2:$C$871,,MATCH($B146,[2]掉落汇总!$D$1:$M$1)),[2]掉落汇总!$A$2:$A$871,G$1,[2]掉落汇总!$C$2:$C$871,$Q$1)+SUMIFS(OFFSET([2]掉落汇总!$C$2:$C$871,,MATCH($B146,[2]掉落汇总!$D$1:$M$1)),[2]掉落汇总!$A$2:$A$871,G$1,[2]掉落汇总!$C$2:$C$871,$Q$2)/$Q$3)*宝箱投放计算!F146</f>
        <v>0</v>
      </c>
      <c r="H146">
        <f ca="1">(SUMIFS(OFFSET([2]掉落汇总!$C$2:$C$871,,MATCH($B146,[2]掉落汇总!$D$1:$M$1)),[2]掉落汇总!$A$2:$A$871,H$1,[2]掉落汇总!$C$2:$C$871,$Q$1)+SUMIFS(OFFSET([2]掉落汇总!$C$2:$C$871,,MATCH($B146,[2]掉落汇总!$D$1:$M$1)),[2]掉落汇总!$A$2:$A$871,H$1,[2]掉落汇总!$C$2:$C$871,$Q$2)/$Q$3)*宝箱投放计算!G146</f>
        <v>0</v>
      </c>
      <c r="I146">
        <f ca="1">(SUMIFS(OFFSET([2]掉落汇总!$C$2:$C$871,,MATCH($B146,[2]掉落汇总!$D$1:$M$1)),[2]掉落汇总!$A$2:$A$871,I$1,[2]掉落汇总!$C$2:$C$871,$Q$1)+SUMIFS(OFFSET([2]掉落汇总!$C$2:$C$871,,MATCH($B146,[2]掉落汇总!$D$1:$M$1)),[2]掉落汇总!$A$2:$A$871,I$1,[2]掉落汇总!$C$2:$C$871,$Q$2)/$Q$3)*宝箱投放计算!H146</f>
        <v>0</v>
      </c>
      <c r="J146">
        <f ca="1">(SUMIFS(OFFSET([2]掉落汇总!$C$2:$C$871,,MATCH($B146,[2]掉落汇总!$D$1:$M$1)),[2]掉落汇总!$A$2:$A$871,J$1,[2]掉落汇总!$C$2:$C$871,$Q$1)+SUMIFS(OFFSET([2]掉落汇总!$C$2:$C$871,,MATCH($B146,[2]掉落汇总!$D$1:$M$1)),[2]掉落汇总!$A$2:$A$871,J$1,[2]掉落汇总!$C$2:$C$871,$Q$2)/$Q$3)*宝箱投放计算!I146</f>
        <v>0</v>
      </c>
      <c r="K146">
        <f ca="1">(SUMIFS(OFFSET([2]掉落汇总!$C$2:$C$871,,MATCH($B146,[2]掉落汇总!$D$1:$M$1)),[2]掉落汇总!$A$2:$A$871,K$1,[2]掉落汇总!$C$2:$C$871,$Q$1)+SUMIFS(OFFSET([2]掉落汇总!$C$2:$C$871,,MATCH($B146,[2]掉落汇总!$D$1:$M$1)),[2]掉落汇总!$A$2:$A$871,K$1,[2]掉落汇总!$C$2:$C$871,$Q$2)/$Q$3)*宝箱投放计算!J146</f>
        <v>0</v>
      </c>
      <c r="L146">
        <f ca="1">(SUMIFS(OFFSET([2]掉落汇总!$C$2:$C$871,,MATCH($B146,[2]掉落汇总!$D$1:$M$1)),[2]掉落汇总!$A$2:$A$871,L$1,[2]掉落汇总!$C$2:$C$871,$Q$1)+SUMIFS(OFFSET([2]掉落汇总!$C$2:$C$871,,MATCH($B146,[2]掉落汇总!$D$1:$M$1)),[2]掉落汇总!$A$2:$A$871,L$1,[2]掉落汇总!$C$2:$C$871,$Q$2)/$Q$3)*宝箱投放计算!K146</f>
        <v>1.4485077267901381</v>
      </c>
      <c r="M146">
        <f ca="1">(SUMIFS(OFFSET([2]掉落汇总!$C$2:$C$871,,MATCH($B146,[2]掉落汇总!$D$1:$M$1)),[2]掉落汇总!$A$2:$A$871,M$1,[2]掉落汇总!$C$2:$C$871,$Q$1)+SUMIFS(OFFSET([2]掉落汇总!$C$2:$C$871,,MATCH($B146,[2]掉落汇总!$D$1:$M$1)),[2]掉落汇总!$A$2:$A$871,M$1,[2]掉落汇总!$C$2:$C$871,$Q$2)/$Q$3)*宝箱投放计算!L146</f>
        <v>1.449375218965316</v>
      </c>
      <c r="N146">
        <f ca="1">(SUMIFS(OFFSET([2]掉落汇总!$C$2:$C$871,,MATCH($B146,[2]掉落汇总!$D$1:$M$1)),[2]掉落汇总!$A$2:$A$871,N$1,[2]掉落汇总!$C$2:$C$871,$Q$1)+SUMIFS(OFFSET([2]掉落汇总!$C$2:$C$871,,MATCH($B146,[2]掉落汇总!$D$1:$M$1)),[2]掉落汇总!$A$2:$A$871,N$1,[2]掉落汇总!$C$2:$C$871,$Q$2)/$Q$3)*宝箱投放计算!M146</f>
        <v>0.34251290877796897</v>
      </c>
      <c r="O146">
        <f ca="1">(SUMIFS(OFFSET([2]掉落汇总!$C$2:$C$871,,MATCH($B146,[2]掉落汇总!$D$1:$M$1)),[2]掉落汇总!$A$2:$A$871,O$1,[2]掉落汇总!$C$2:$C$871,$Q$1)+SUMIFS(OFFSET([2]掉落汇总!$C$2:$C$871,,MATCH($B146,[2]掉落汇总!$D$1:$M$1)),[2]掉落汇总!$A$2:$A$871,O$1,[2]掉落汇总!$C$2:$C$871,$Q$2)/$Q$3)*宝箱投放计算!N146</f>
        <v>0.72990261049962535</v>
      </c>
    </row>
    <row r="147" spans="1:15" x14ac:dyDescent="0.2">
      <c r="A147">
        <f>玩家成长时间线!A147</f>
        <v>146</v>
      </c>
      <c r="B147">
        <f>玩家成长时间线!B147</f>
        <v>10</v>
      </c>
      <c r="C147">
        <f ca="1">SUM($D$2:D147)</f>
        <v>1721.3038939586779</v>
      </c>
      <c r="D147">
        <f t="shared" ca="1" si="2"/>
        <v>16.33240488837103</v>
      </c>
      <c r="E147">
        <f ca="1">(SUMIFS(OFFSET([2]掉落汇总!$C$2:$C$871,,MATCH($B147,[2]掉落汇总!$D$1:$M$1)),[2]掉落汇总!$A$2:$A$871,E$1,[2]掉落汇总!$C$2:$C$871,$Q$1)+SUMIFS(OFFSET([2]掉落汇总!$C$2:$C$871,,MATCH($B147,[2]掉落汇总!$D$1:$M$1)),[2]掉落汇总!$A$2:$A$871,E$1,[2]掉落汇总!$C$2:$C$871,$Q$2)/$Q$3)*宝箱投放计算!D147</f>
        <v>3.8763598106259862</v>
      </c>
      <c r="F147">
        <f ca="1">(SUMIFS(OFFSET([2]掉落汇总!$C$2:$C$871,,MATCH($B147,[2]掉落汇总!$D$1:$M$1)),[2]掉落汇总!$A$2:$A$871,F$1,[2]掉落汇总!$C$2:$C$871,$Q$1)+SUMIFS(OFFSET([2]掉落汇总!$C$2:$C$871,,MATCH($B147,[2]掉落汇总!$D$1:$M$1)),[2]掉落汇总!$A$2:$A$871,F$1,[2]掉落汇总!$C$2:$C$871,$Q$2)/$Q$3)*宝箱投放计算!E147</f>
        <v>5.3945783132530112</v>
      </c>
      <c r="G147">
        <f ca="1">(SUMIFS(OFFSET([2]掉落汇总!$C$2:$C$871,,MATCH($B147,[2]掉落汇总!$D$1:$M$1)),[2]掉落汇总!$A$2:$A$871,G$1,[2]掉落汇总!$C$2:$C$871,$Q$1)+SUMIFS(OFFSET([2]掉落汇总!$C$2:$C$871,,MATCH($B147,[2]掉落汇总!$D$1:$M$1)),[2]掉落汇总!$A$2:$A$871,G$1,[2]掉落汇总!$C$2:$C$871,$Q$2)/$Q$3)*宝箱投放计算!F147</f>
        <v>0</v>
      </c>
      <c r="H147">
        <f ca="1">(SUMIFS(OFFSET([2]掉落汇总!$C$2:$C$871,,MATCH($B147,[2]掉落汇总!$D$1:$M$1)),[2]掉落汇总!$A$2:$A$871,H$1,[2]掉落汇总!$C$2:$C$871,$Q$1)+SUMIFS(OFFSET([2]掉落汇总!$C$2:$C$871,,MATCH($B147,[2]掉落汇总!$D$1:$M$1)),[2]掉落汇总!$A$2:$A$871,H$1,[2]掉落汇总!$C$2:$C$871,$Q$2)/$Q$3)*宝箱投放计算!G147</f>
        <v>0</v>
      </c>
      <c r="I147">
        <f ca="1">(SUMIFS(OFFSET([2]掉落汇总!$C$2:$C$871,,MATCH($B147,[2]掉落汇总!$D$1:$M$1)),[2]掉落汇总!$A$2:$A$871,I$1,[2]掉落汇总!$C$2:$C$871,$Q$1)+SUMIFS(OFFSET([2]掉落汇总!$C$2:$C$871,,MATCH($B147,[2]掉落汇总!$D$1:$M$1)),[2]掉落汇总!$A$2:$A$871,I$1,[2]掉落汇总!$C$2:$C$871,$Q$2)/$Q$3)*宝箱投放计算!H147</f>
        <v>0</v>
      </c>
      <c r="J147">
        <f ca="1">(SUMIFS(OFFSET([2]掉落汇总!$C$2:$C$871,,MATCH($B147,[2]掉落汇总!$D$1:$M$1)),[2]掉落汇总!$A$2:$A$871,J$1,[2]掉落汇总!$C$2:$C$871,$Q$1)+SUMIFS(OFFSET([2]掉落汇总!$C$2:$C$871,,MATCH($B147,[2]掉落汇总!$D$1:$M$1)),[2]掉落汇总!$A$2:$A$871,J$1,[2]掉落汇总!$C$2:$C$871,$Q$2)/$Q$3)*宝箱投放计算!I147</f>
        <v>3.0911682994589849</v>
      </c>
      <c r="K147">
        <f ca="1">(SUMIFS(OFFSET([2]掉落汇总!$C$2:$C$871,,MATCH($B147,[2]掉落汇总!$D$1:$M$1)),[2]掉落汇总!$A$2:$A$871,K$1,[2]掉落汇总!$C$2:$C$871,$Q$1)+SUMIFS(OFFSET([2]掉落汇总!$C$2:$C$871,,MATCH($B147,[2]掉落汇总!$D$1:$M$1)),[2]掉落汇总!$A$2:$A$871,K$1,[2]掉落汇总!$C$2:$C$871,$Q$2)/$Q$3)*宝箱投放计算!J147</f>
        <v>0</v>
      </c>
      <c r="L147">
        <f ca="1">(SUMIFS(OFFSET([2]掉落汇总!$C$2:$C$871,,MATCH($B147,[2]掉落汇总!$D$1:$M$1)),[2]掉落汇总!$A$2:$A$871,L$1,[2]掉落汇总!$C$2:$C$871,$Q$1)+SUMIFS(OFFSET([2]掉落汇总!$C$2:$C$871,,MATCH($B147,[2]掉落汇总!$D$1:$M$1)),[2]掉落汇总!$A$2:$A$871,L$1,[2]掉落汇总!$C$2:$C$871,$Q$2)/$Q$3)*宝箱投放计算!K147</f>
        <v>1.4485077267901381</v>
      </c>
      <c r="M147">
        <f ca="1">(SUMIFS(OFFSET([2]掉落汇总!$C$2:$C$871,,MATCH($B147,[2]掉落汇总!$D$1:$M$1)),[2]掉落汇总!$A$2:$A$871,M$1,[2]掉落汇总!$C$2:$C$871,$Q$1)+SUMIFS(OFFSET([2]掉落汇总!$C$2:$C$871,,MATCH($B147,[2]掉落汇总!$D$1:$M$1)),[2]掉落汇总!$A$2:$A$871,M$1,[2]掉落汇总!$C$2:$C$871,$Q$2)/$Q$3)*宝箱投放计算!L147</f>
        <v>1.449375218965316</v>
      </c>
      <c r="N147">
        <f ca="1">(SUMIFS(OFFSET([2]掉落汇总!$C$2:$C$871,,MATCH($B147,[2]掉落汇总!$D$1:$M$1)),[2]掉落汇总!$A$2:$A$871,N$1,[2]掉落汇总!$C$2:$C$871,$Q$1)+SUMIFS(OFFSET([2]掉落汇总!$C$2:$C$871,,MATCH($B147,[2]掉落汇总!$D$1:$M$1)),[2]掉落汇总!$A$2:$A$871,N$1,[2]掉落汇总!$C$2:$C$871,$Q$2)/$Q$3)*宝箱投放计算!M147</f>
        <v>0.34251290877796897</v>
      </c>
      <c r="O147">
        <f ca="1">(SUMIFS(OFFSET([2]掉落汇总!$C$2:$C$871,,MATCH($B147,[2]掉落汇总!$D$1:$M$1)),[2]掉落汇总!$A$2:$A$871,O$1,[2]掉落汇总!$C$2:$C$871,$Q$1)+SUMIFS(OFFSET([2]掉落汇总!$C$2:$C$871,,MATCH($B147,[2]掉落汇总!$D$1:$M$1)),[2]掉落汇总!$A$2:$A$871,O$1,[2]掉落汇总!$C$2:$C$871,$Q$2)/$Q$3)*宝箱投放计算!N147</f>
        <v>0.72990261049962535</v>
      </c>
    </row>
    <row r="148" spans="1:15" x14ac:dyDescent="0.2">
      <c r="A148">
        <f>玩家成长时间线!A148</f>
        <v>147</v>
      </c>
      <c r="B148">
        <f>玩家成长时间线!B148</f>
        <v>10</v>
      </c>
      <c r="C148">
        <f ca="1">SUM($D$2:D148)</f>
        <v>1734.5619637932502</v>
      </c>
      <c r="D148">
        <f t="shared" ca="1" si="2"/>
        <v>13.258069834572225</v>
      </c>
      <c r="E148">
        <f ca="1">(SUMIFS(OFFSET([2]掉落汇总!$C$2:$C$871,,MATCH($B148,[2]掉落汇总!$D$1:$M$1)),[2]掉落汇总!$A$2:$A$871,E$1,[2]掉落汇总!$C$2:$C$871,$Q$1)+SUMIFS(OFFSET([2]掉落汇总!$C$2:$C$871,,MATCH($B148,[2]掉落汇总!$D$1:$M$1)),[2]掉落汇总!$A$2:$A$871,E$1,[2]掉落汇总!$C$2:$C$871,$Q$2)/$Q$3)*宝箱投放计算!D148</f>
        <v>3.8931930562861652</v>
      </c>
      <c r="F148">
        <f ca="1">(SUMIFS(OFFSET([2]掉落汇总!$C$2:$C$871,,MATCH($B148,[2]掉落汇总!$D$1:$M$1)),[2]掉落汇总!$A$2:$A$871,F$1,[2]掉落汇总!$C$2:$C$871,$Q$1)+SUMIFS(OFFSET([2]掉落汇总!$C$2:$C$871,,MATCH($B148,[2]掉落汇总!$D$1:$M$1)),[2]掉落汇总!$A$2:$A$871,F$1,[2]掉落汇总!$C$2:$C$871,$Q$2)/$Q$3)*宝箱投放计算!E148</f>
        <v>5.3945783132530112</v>
      </c>
      <c r="G148">
        <f ca="1">(SUMIFS(OFFSET([2]掉落汇总!$C$2:$C$871,,MATCH($B148,[2]掉落汇总!$D$1:$M$1)),[2]掉落汇总!$A$2:$A$871,G$1,[2]掉落汇总!$C$2:$C$871,$Q$1)+SUMIFS(OFFSET([2]掉落汇总!$C$2:$C$871,,MATCH($B148,[2]掉落汇总!$D$1:$M$1)),[2]掉落汇总!$A$2:$A$871,G$1,[2]掉落汇总!$C$2:$C$871,$Q$2)/$Q$3)*宝箱投放计算!F148</f>
        <v>0</v>
      </c>
      <c r="H148">
        <f ca="1">(SUMIFS(OFFSET([2]掉落汇总!$C$2:$C$871,,MATCH($B148,[2]掉落汇总!$D$1:$M$1)),[2]掉落汇总!$A$2:$A$871,H$1,[2]掉落汇总!$C$2:$C$871,$Q$1)+SUMIFS(OFFSET([2]掉落汇总!$C$2:$C$871,,MATCH($B148,[2]掉落汇总!$D$1:$M$1)),[2]掉落汇总!$A$2:$A$871,H$1,[2]掉落汇总!$C$2:$C$871,$Q$2)/$Q$3)*宝箱投放计算!G148</f>
        <v>0</v>
      </c>
      <c r="I148">
        <f ca="1">(SUMIFS(OFFSET([2]掉落汇总!$C$2:$C$871,,MATCH($B148,[2]掉落汇总!$D$1:$M$1)),[2]掉落汇总!$A$2:$A$871,I$1,[2]掉落汇总!$C$2:$C$871,$Q$1)+SUMIFS(OFFSET([2]掉落汇总!$C$2:$C$871,,MATCH($B148,[2]掉落汇总!$D$1:$M$1)),[2]掉落汇总!$A$2:$A$871,I$1,[2]掉落汇总!$C$2:$C$871,$Q$2)/$Q$3)*宝箱投放计算!H148</f>
        <v>0</v>
      </c>
      <c r="J148">
        <f ca="1">(SUMIFS(OFFSET([2]掉落汇总!$C$2:$C$871,,MATCH($B148,[2]掉落汇总!$D$1:$M$1)),[2]掉落汇总!$A$2:$A$871,J$1,[2]掉落汇总!$C$2:$C$871,$Q$1)+SUMIFS(OFFSET([2]掉落汇总!$C$2:$C$871,,MATCH($B148,[2]掉落汇总!$D$1:$M$1)),[2]掉落汇总!$A$2:$A$871,J$1,[2]掉落汇总!$C$2:$C$871,$Q$2)/$Q$3)*宝箱投放计算!I148</f>
        <v>0</v>
      </c>
      <c r="K148">
        <f ca="1">(SUMIFS(OFFSET([2]掉落汇总!$C$2:$C$871,,MATCH($B148,[2]掉落汇总!$D$1:$M$1)),[2]掉落汇总!$A$2:$A$871,K$1,[2]掉落汇总!$C$2:$C$871,$Q$1)+SUMIFS(OFFSET([2]掉落汇总!$C$2:$C$871,,MATCH($B148,[2]掉落汇总!$D$1:$M$1)),[2]掉落汇总!$A$2:$A$871,K$1,[2]掉落汇总!$C$2:$C$871,$Q$2)/$Q$3)*宝箱投放计算!J148</f>
        <v>0</v>
      </c>
      <c r="L148">
        <f ca="1">(SUMIFS(OFFSET([2]掉落汇总!$C$2:$C$871,,MATCH($B148,[2]掉落汇总!$D$1:$M$1)),[2]掉落汇总!$A$2:$A$871,L$1,[2]掉落汇总!$C$2:$C$871,$Q$1)+SUMIFS(OFFSET([2]掉落汇总!$C$2:$C$871,,MATCH($B148,[2]掉落汇总!$D$1:$M$1)),[2]掉落汇总!$A$2:$A$871,L$1,[2]掉落汇总!$C$2:$C$871,$Q$2)/$Q$3)*宝箱投放计算!K148</f>
        <v>1.4485077267901381</v>
      </c>
      <c r="M148">
        <f ca="1">(SUMIFS(OFFSET([2]掉落汇总!$C$2:$C$871,,MATCH($B148,[2]掉落汇总!$D$1:$M$1)),[2]掉落汇总!$A$2:$A$871,M$1,[2]掉落汇总!$C$2:$C$871,$Q$1)+SUMIFS(OFFSET([2]掉落汇总!$C$2:$C$871,,MATCH($B148,[2]掉落汇总!$D$1:$M$1)),[2]掉落汇总!$A$2:$A$871,M$1,[2]掉落汇总!$C$2:$C$871,$Q$2)/$Q$3)*宝箱投放计算!L148</f>
        <v>1.449375218965316</v>
      </c>
      <c r="N148">
        <f ca="1">(SUMIFS(OFFSET([2]掉落汇总!$C$2:$C$871,,MATCH($B148,[2]掉落汇总!$D$1:$M$1)),[2]掉落汇总!$A$2:$A$871,N$1,[2]掉落汇总!$C$2:$C$871,$Q$1)+SUMIFS(OFFSET([2]掉落汇总!$C$2:$C$871,,MATCH($B148,[2]掉落汇总!$D$1:$M$1)),[2]掉落汇总!$A$2:$A$871,N$1,[2]掉落汇总!$C$2:$C$871,$Q$2)/$Q$3)*宝箱投放计算!M148</f>
        <v>0.34251290877796897</v>
      </c>
      <c r="O148">
        <f ca="1">(SUMIFS(OFFSET([2]掉落汇总!$C$2:$C$871,,MATCH($B148,[2]掉落汇总!$D$1:$M$1)),[2]掉落汇总!$A$2:$A$871,O$1,[2]掉落汇总!$C$2:$C$871,$Q$1)+SUMIFS(OFFSET([2]掉落汇总!$C$2:$C$871,,MATCH($B148,[2]掉落汇总!$D$1:$M$1)),[2]掉落汇总!$A$2:$A$871,O$1,[2]掉落汇总!$C$2:$C$871,$Q$2)/$Q$3)*宝箱投放计算!N148</f>
        <v>0.72990261049962535</v>
      </c>
    </row>
    <row r="149" spans="1:15" x14ac:dyDescent="0.2">
      <c r="A149">
        <f>玩家成长时间线!A149</f>
        <v>148</v>
      </c>
      <c r="B149">
        <f>玩家成长时间线!B149</f>
        <v>10</v>
      </c>
      <c r="C149">
        <f ca="1">SUM($D$2:D149)</f>
        <v>1747.8368668734827</v>
      </c>
      <c r="D149">
        <f t="shared" ca="1" si="2"/>
        <v>13.274903080232406</v>
      </c>
      <c r="E149">
        <f ca="1">(SUMIFS(OFFSET([2]掉落汇总!$C$2:$C$871,,MATCH($B149,[2]掉落汇总!$D$1:$M$1)),[2]掉落汇总!$A$2:$A$871,E$1,[2]掉落汇总!$C$2:$C$871,$Q$1)+SUMIFS(OFFSET([2]掉落汇总!$C$2:$C$871,,MATCH($B149,[2]掉落汇总!$D$1:$M$1)),[2]掉落汇总!$A$2:$A$871,E$1,[2]掉落汇总!$C$2:$C$871,$Q$2)/$Q$3)*宝箱投放计算!D149</f>
        <v>3.9100263019463437</v>
      </c>
      <c r="F149">
        <f ca="1">(SUMIFS(OFFSET([2]掉落汇总!$C$2:$C$871,,MATCH($B149,[2]掉落汇总!$D$1:$M$1)),[2]掉落汇总!$A$2:$A$871,F$1,[2]掉落汇总!$C$2:$C$871,$Q$1)+SUMIFS(OFFSET([2]掉落汇总!$C$2:$C$871,,MATCH($B149,[2]掉落汇总!$D$1:$M$1)),[2]掉落汇总!$A$2:$A$871,F$1,[2]掉落汇总!$C$2:$C$871,$Q$2)/$Q$3)*宝箱投放计算!E149</f>
        <v>5.3945783132530112</v>
      </c>
      <c r="G149">
        <f ca="1">(SUMIFS(OFFSET([2]掉落汇总!$C$2:$C$871,,MATCH($B149,[2]掉落汇总!$D$1:$M$1)),[2]掉落汇总!$A$2:$A$871,G$1,[2]掉落汇总!$C$2:$C$871,$Q$1)+SUMIFS(OFFSET([2]掉落汇总!$C$2:$C$871,,MATCH($B149,[2]掉落汇总!$D$1:$M$1)),[2]掉落汇总!$A$2:$A$871,G$1,[2]掉落汇总!$C$2:$C$871,$Q$2)/$Q$3)*宝箱投放计算!F149</f>
        <v>0</v>
      </c>
      <c r="H149">
        <f ca="1">(SUMIFS(OFFSET([2]掉落汇总!$C$2:$C$871,,MATCH($B149,[2]掉落汇总!$D$1:$M$1)),[2]掉落汇总!$A$2:$A$871,H$1,[2]掉落汇总!$C$2:$C$871,$Q$1)+SUMIFS(OFFSET([2]掉落汇总!$C$2:$C$871,,MATCH($B149,[2]掉落汇总!$D$1:$M$1)),[2]掉落汇总!$A$2:$A$871,H$1,[2]掉落汇总!$C$2:$C$871,$Q$2)/$Q$3)*宝箱投放计算!G149</f>
        <v>0</v>
      </c>
      <c r="I149">
        <f ca="1">(SUMIFS(OFFSET([2]掉落汇总!$C$2:$C$871,,MATCH($B149,[2]掉落汇总!$D$1:$M$1)),[2]掉落汇总!$A$2:$A$871,I$1,[2]掉落汇总!$C$2:$C$871,$Q$1)+SUMIFS(OFFSET([2]掉落汇总!$C$2:$C$871,,MATCH($B149,[2]掉落汇总!$D$1:$M$1)),[2]掉落汇总!$A$2:$A$871,I$1,[2]掉落汇总!$C$2:$C$871,$Q$2)/$Q$3)*宝箱投放计算!H149</f>
        <v>0</v>
      </c>
      <c r="J149">
        <f ca="1">(SUMIFS(OFFSET([2]掉落汇总!$C$2:$C$871,,MATCH($B149,[2]掉落汇总!$D$1:$M$1)),[2]掉落汇总!$A$2:$A$871,J$1,[2]掉落汇总!$C$2:$C$871,$Q$1)+SUMIFS(OFFSET([2]掉落汇总!$C$2:$C$871,,MATCH($B149,[2]掉落汇总!$D$1:$M$1)),[2]掉落汇总!$A$2:$A$871,J$1,[2]掉落汇总!$C$2:$C$871,$Q$2)/$Q$3)*宝箱投放计算!I149</f>
        <v>0</v>
      </c>
      <c r="K149">
        <f ca="1">(SUMIFS(OFFSET([2]掉落汇总!$C$2:$C$871,,MATCH($B149,[2]掉落汇总!$D$1:$M$1)),[2]掉落汇总!$A$2:$A$871,K$1,[2]掉落汇总!$C$2:$C$871,$Q$1)+SUMIFS(OFFSET([2]掉落汇总!$C$2:$C$871,,MATCH($B149,[2]掉落汇总!$D$1:$M$1)),[2]掉落汇总!$A$2:$A$871,K$1,[2]掉落汇总!$C$2:$C$871,$Q$2)/$Q$3)*宝箱投放计算!J149</f>
        <v>0</v>
      </c>
      <c r="L149">
        <f ca="1">(SUMIFS(OFFSET([2]掉落汇总!$C$2:$C$871,,MATCH($B149,[2]掉落汇总!$D$1:$M$1)),[2]掉落汇总!$A$2:$A$871,L$1,[2]掉落汇总!$C$2:$C$871,$Q$1)+SUMIFS(OFFSET([2]掉落汇总!$C$2:$C$871,,MATCH($B149,[2]掉落汇总!$D$1:$M$1)),[2]掉落汇总!$A$2:$A$871,L$1,[2]掉落汇总!$C$2:$C$871,$Q$2)/$Q$3)*宝箱投放计算!K149</f>
        <v>1.4485077267901381</v>
      </c>
      <c r="M149">
        <f ca="1">(SUMIFS(OFFSET([2]掉落汇总!$C$2:$C$871,,MATCH($B149,[2]掉落汇总!$D$1:$M$1)),[2]掉落汇总!$A$2:$A$871,M$1,[2]掉落汇总!$C$2:$C$871,$Q$1)+SUMIFS(OFFSET([2]掉落汇总!$C$2:$C$871,,MATCH($B149,[2]掉落汇总!$D$1:$M$1)),[2]掉落汇总!$A$2:$A$871,M$1,[2]掉落汇总!$C$2:$C$871,$Q$2)/$Q$3)*宝箱投放计算!L149</f>
        <v>1.449375218965316</v>
      </c>
      <c r="N149">
        <f ca="1">(SUMIFS(OFFSET([2]掉落汇总!$C$2:$C$871,,MATCH($B149,[2]掉落汇总!$D$1:$M$1)),[2]掉落汇总!$A$2:$A$871,N$1,[2]掉落汇总!$C$2:$C$871,$Q$1)+SUMIFS(OFFSET([2]掉落汇总!$C$2:$C$871,,MATCH($B149,[2]掉落汇总!$D$1:$M$1)),[2]掉落汇总!$A$2:$A$871,N$1,[2]掉落汇总!$C$2:$C$871,$Q$2)/$Q$3)*宝箱投放计算!M149</f>
        <v>0.34251290877796897</v>
      </c>
      <c r="O149">
        <f ca="1">(SUMIFS(OFFSET([2]掉落汇总!$C$2:$C$871,,MATCH($B149,[2]掉落汇总!$D$1:$M$1)),[2]掉落汇总!$A$2:$A$871,O$1,[2]掉落汇总!$C$2:$C$871,$Q$1)+SUMIFS(OFFSET([2]掉落汇总!$C$2:$C$871,,MATCH($B149,[2]掉落汇总!$D$1:$M$1)),[2]掉落汇总!$A$2:$A$871,O$1,[2]掉落汇总!$C$2:$C$871,$Q$2)/$Q$3)*宝箱投放计算!N149</f>
        <v>0.72990261049962535</v>
      </c>
    </row>
    <row r="150" spans="1:15" x14ac:dyDescent="0.2">
      <c r="A150">
        <f>玩家成长时间线!A150</f>
        <v>149</v>
      </c>
      <c r="B150">
        <f>玩家成长时间线!B150</f>
        <v>10</v>
      </c>
      <c r="C150">
        <f ca="1">SUM($D$2:D150)</f>
        <v>1761.4652681125788</v>
      </c>
      <c r="D150">
        <f t="shared" ca="1" si="2"/>
        <v>13.62840123909616</v>
      </c>
      <c r="E150">
        <f ca="1">(SUMIFS(OFFSET([2]掉落汇总!$C$2:$C$871,,MATCH($B150,[2]掉落汇总!$D$1:$M$1)),[2]掉落汇总!$A$2:$A$871,E$1,[2]掉落汇总!$C$2:$C$871,$Q$1)+SUMIFS(OFFSET([2]掉落汇总!$C$2:$C$871,,MATCH($B150,[2]掉落汇总!$D$1:$M$1)),[2]掉落汇总!$A$2:$A$871,E$1,[2]掉落汇总!$C$2:$C$871,$Q$2)/$Q$3)*宝箱投放计算!D150</f>
        <v>4.2635244608100997</v>
      </c>
      <c r="F150">
        <f ca="1">(SUMIFS(OFFSET([2]掉落汇总!$C$2:$C$871,,MATCH($B150,[2]掉落汇总!$D$1:$M$1)),[2]掉落汇总!$A$2:$A$871,F$1,[2]掉落汇总!$C$2:$C$871,$Q$1)+SUMIFS(OFFSET([2]掉落汇总!$C$2:$C$871,,MATCH($B150,[2]掉落汇总!$D$1:$M$1)),[2]掉落汇总!$A$2:$A$871,F$1,[2]掉落汇总!$C$2:$C$871,$Q$2)/$Q$3)*宝箱投放计算!E150</f>
        <v>5.3945783132530112</v>
      </c>
      <c r="G150">
        <f ca="1">(SUMIFS(OFFSET([2]掉落汇总!$C$2:$C$871,,MATCH($B150,[2]掉落汇总!$D$1:$M$1)),[2]掉落汇总!$A$2:$A$871,G$1,[2]掉落汇总!$C$2:$C$871,$Q$1)+SUMIFS(OFFSET([2]掉落汇总!$C$2:$C$871,,MATCH($B150,[2]掉落汇总!$D$1:$M$1)),[2]掉落汇总!$A$2:$A$871,G$1,[2]掉落汇总!$C$2:$C$871,$Q$2)/$Q$3)*宝箱投放计算!F150</f>
        <v>0</v>
      </c>
      <c r="H150">
        <f ca="1">(SUMIFS(OFFSET([2]掉落汇总!$C$2:$C$871,,MATCH($B150,[2]掉落汇总!$D$1:$M$1)),[2]掉落汇总!$A$2:$A$871,H$1,[2]掉落汇总!$C$2:$C$871,$Q$1)+SUMIFS(OFFSET([2]掉落汇总!$C$2:$C$871,,MATCH($B150,[2]掉落汇总!$D$1:$M$1)),[2]掉落汇总!$A$2:$A$871,H$1,[2]掉落汇总!$C$2:$C$871,$Q$2)/$Q$3)*宝箱投放计算!G150</f>
        <v>0</v>
      </c>
      <c r="I150">
        <f ca="1">(SUMIFS(OFFSET([2]掉落汇总!$C$2:$C$871,,MATCH($B150,[2]掉落汇总!$D$1:$M$1)),[2]掉落汇总!$A$2:$A$871,I$1,[2]掉落汇总!$C$2:$C$871,$Q$1)+SUMIFS(OFFSET([2]掉落汇总!$C$2:$C$871,,MATCH($B150,[2]掉落汇总!$D$1:$M$1)),[2]掉落汇总!$A$2:$A$871,I$1,[2]掉落汇总!$C$2:$C$871,$Q$2)/$Q$3)*宝箱投放计算!H150</f>
        <v>0</v>
      </c>
      <c r="J150">
        <f ca="1">(SUMIFS(OFFSET([2]掉落汇总!$C$2:$C$871,,MATCH($B150,[2]掉落汇总!$D$1:$M$1)),[2]掉落汇总!$A$2:$A$871,J$1,[2]掉落汇总!$C$2:$C$871,$Q$1)+SUMIFS(OFFSET([2]掉落汇总!$C$2:$C$871,,MATCH($B150,[2]掉落汇总!$D$1:$M$1)),[2]掉落汇总!$A$2:$A$871,J$1,[2]掉落汇总!$C$2:$C$871,$Q$2)/$Q$3)*宝箱投放计算!I150</f>
        <v>0</v>
      </c>
      <c r="K150">
        <f ca="1">(SUMIFS(OFFSET([2]掉落汇总!$C$2:$C$871,,MATCH($B150,[2]掉落汇总!$D$1:$M$1)),[2]掉落汇总!$A$2:$A$871,K$1,[2]掉落汇总!$C$2:$C$871,$Q$1)+SUMIFS(OFFSET([2]掉落汇总!$C$2:$C$871,,MATCH($B150,[2]掉落汇总!$D$1:$M$1)),[2]掉落汇总!$A$2:$A$871,K$1,[2]掉落汇总!$C$2:$C$871,$Q$2)/$Q$3)*宝箱投放计算!J150</f>
        <v>0</v>
      </c>
      <c r="L150">
        <f ca="1">(SUMIFS(OFFSET([2]掉落汇总!$C$2:$C$871,,MATCH($B150,[2]掉落汇总!$D$1:$M$1)),[2]掉落汇总!$A$2:$A$871,L$1,[2]掉落汇总!$C$2:$C$871,$Q$1)+SUMIFS(OFFSET([2]掉落汇总!$C$2:$C$871,,MATCH($B150,[2]掉落汇总!$D$1:$M$1)),[2]掉落汇总!$A$2:$A$871,L$1,[2]掉落汇总!$C$2:$C$871,$Q$2)/$Q$3)*宝箱投放计算!K150</f>
        <v>1.4485077267901381</v>
      </c>
      <c r="M150">
        <f ca="1">(SUMIFS(OFFSET([2]掉落汇总!$C$2:$C$871,,MATCH($B150,[2]掉落汇总!$D$1:$M$1)),[2]掉落汇总!$A$2:$A$871,M$1,[2]掉落汇总!$C$2:$C$871,$Q$1)+SUMIFS(OFFSET([2]掉落汇总!$C$2:$C$871,,MATCH($B150,[2]掉落汇总!$D$1:$M$1)),[2]掉落汇总!$A$2:$A$871,M$1,[2]掉落汇总!$C$2:$C$871,$Q$2)/$Q$3)*宝箱投放计算!L150</f>
        <v>1.449375218965316</v>
      </c>
      <c r="N150">
        <f ca="1">(SUMIFS(OFFSET([2]掉落汇总!$C$2:$C$871,,MATCH($B150,[2]掉落汇总!$D$1:$M$1)),[2]掉落汇总!$A$2:$A$871,N$1,[2]掉落汇总!$C$2:$C$871,$Q$1)+SUMIFS(OFFSET([2]掉落汇总!$C$2:$C$871,,MATCH($B150,[2]掉落汇总!$D$1:$M$1)),[2]掉落汇总!$A$2:$A$871,N$1,[2]掉落汇总!$C$2:$C$871,$Q$2)/$Q$3)*宝箱投放计算!M150</f>
        <v>0.34251290877796897</v>
      </c>
      <c r="O150">
        <f ca="1">(SUMIFS(OFFSET([2]掉落汇总!$C$2:$C$871,,MATCH($B150,[2]掉落汇总!$D$1:$M$1)),[2]掉落汇总!$A$2:$A$871,O$1,[2]掉落汇总!$C$2:$C$871,$Q$1)+SUMIFS(OFFSET([2]掉落汇总!$C$2:$C$871,,MATCH($B150,[2]掉落汇总!$D$1:$M$1)),[2]掉落汇总!$A$2:$A$871,O$1,[2]掉落汇总!$C$2:$C$871,$Q$2)/$Q$3)*宝箱投放计算!N150</f>
        <v>0.72990261049962535</v>
      </c>
    </row>
    <row r="151" spans="1:15" x14ac:dyDescent="0.2">
      <c r="A151">
        <f>玩家成长时间线!A151</f>
        <v>150</v>
      </c>
      <c r="B151">
        <f>玩家成长时间线!B151</f>
        <v>10</v>
      </c>
      <c r="C151">
        <f ca="1">SUM($D$2:D151)</f>
        <v>1774.7738376841314</v>
      </c>
      <c r="D151">
        <f t="shared" ca="1" si="2"/>
        <v>13.308569571552763</v>
      </c>
      <c r="E151">
        <f ca="1">(SUMIFS(OFFSET([2]掉落汇总!$C$2:$C$871,,MATCH($B151,[2]掉落汇总!$D$1:$M$1)),[2]掉落汇总!$A$2:$A$871,E$1,[2]掉落汇总!$C$2:$C$871,$Q$1)+SUMIFS(OFFSET([2]掉落汇总!$C$2:$C$871,,MATCH($B151,[2]掉落汇总!$D$1:$M$1)),[2]掉落汇总!$A$2:$A$871,E$1,[2]掉落汇总!$C$2:$C$871,$Q$2)/$Q$3)*宝箱投放计算!D151</f>
        <v>3.9436927932667016</v>
      </c>
      <c r="F151">
        <f ca="1">(SUMIFS(OFFSET([2]掉落汇总!$C$2:$C$871,,MATCH($B151,[2]掉落汇总!$D$1:$M$1)),[2]掉落汇总!$A$2:$A$871,F$1,[2]掉落汇总!$C$2:$C$871,$Q$1)+SUMIFS(OFFSET([2]掉落汇总!$C$2:$C$871,,MATCH($B151,[2]掉落汇总!$D$1:$M$1)),[2]掉落汇总!$A$2:$A$871,F$1,[2]掉落汇总!$C$2:$C$871,$Q$2)/$Q$3)*宝箱投放计算!E151</f>
        <v>5.3945783132530112</v>
      </c>
      <c r="G151">
        <f ca="1">(SUMIFS(OFFSET([2]掉落汇总!$C$2:$C$871,,MATCH($B151,[2]掉落汇总!$D$1:$M$1)),[2]掉落汇总!$A$2:$A$871,G$1,[2]掉落汇总!$C$2:$C$871,$Q$1)+SUMIFS(OFFSET([2]掉落汇总!$C$2:$C$871,,MATCH($B151,[2]掉落汇总!$D$1:$M$1)),[2]掉落汇总!$A$2:$A$871,G$1,[2]掉落汇总!$C$2:$C$871,$Q$2)/$Q$3)*宝箱投放计算!F151</f>
        <v>0</v>
      </c>
      <c r="H151">
        <f ca="1">(SUMIFS(OFFSET([2]掉落汇总!$C$2:$C$871,,MATCH($B151,[2]掉落汇总!$D$1:$M$1)),[2]掉落汇总!$A$2:$A$871,H$1,[2]掉落汇总!$C$2:$C$871,$Q$1)+SUMIFS(OFFSET([2]掉落汇总!$C$2:$C$871,,MATCH($B151,[2]掉落汇总!$D$1:$M$1)),[2]掉落汇总!$A$2:$A$871,H$1,[2]掉落汇总!$C$2:$C$871,$Q$2)/$Q$3)*宝箱投放计算!G151</f>
        <v>0</v>
      </c>
      <c r="I151">
        <f ca="1">(SUMIFS(OFFSET([2]掉落汇总!$C$2:$C$871,,MATCH($B151,[2]掉落汇总!$D$1:$M$1)),[2]掉落汇总!$A$2:$A$871,I$1,[2]掉落汇总!$C$2:$C$871,$Q$1)+SUMIFS(OFFSET([2]掉落汇总!$C$2:$C$871,,MATCH($B151,[2]掉落汇总!$D$1:$M$1)),[2]掉落汇总!$A$2:$A$871,I$1,[2]掉落汇总!$C$2:$C$871,$Q$2)/$Q$3)*宝箱投放计算!H151</f>
        <v>0</v>
      </c>
      <c r="J151">
        <f ca="1">(SUMIFS(OFFSET([2]掉落汇总!$C$2:$C$871,,MATCH($B151,[2]掉落汇总!$D$1:$M$1)),[2]掉落汇总!$A$2:$A$871,J$1,[2]掉落汇总!$C$2:$C$871,$Q$1)+SUMIFS(OFFSET([2]掉落汇总!$C$2:$C$871,,MATCH($B151,[2]掉落汇总!$D$1:$M$1)),[2]掉落汇总!$A$2:$A$871,J$1,[2]掉落汇总!$C$2:$C$871,$Q$2)/$Q$3)*宝箱投放计算!I151</f>
        <v>0</v>
      </c>
      <c r="K151">
        <f ca="1">(SUMIFS(OFFSET([2]掉落汇总!$C$2:$C$871,,MATCH($B151,[2]掉落汇总!$D$1:$M$1)),[2]掉落汇总!$A$2:$A$871,K$1,[2]掉落汇总!$C$2:$C$871,$Q$1)+SUMIFS(OFFSET([2]掉落汇总!$C$2:$C$871,,MATCH($B151,[2]掉落汇总!$D$1:$M$1)),[2]掉落汇总!$A$2:$A$871,K$1,[2]掉落汇总!$C$2:$C$871,$Q$2)/$Q$3)*宝箱投放计算!J151</f>
        <v>0</v>
      </c>
      <c r="L151">
        <f ca="1">(SUMIFS(OFFSET([2]掉落汇总!$C$2:$C$871,,MATCH($B151,[2]掉落汇总!$D$1:$M$1)),[2]掉落汇总!$A$2:$A$871,L$1,[2]掉落汇总!$C$2:$C$871,$Q$1)+SUMIFS(OFFSET([2]掉落汇总!$C$2:$C$871,,MATCH($B151,[2]掉落汇总!$D$1:$M$1)),[2]掉落汇总!$A$2:$A$871,L$1,[2]掉落汇总!$C$2:$C$871,$Q$2)/$Q$3)*宝箱投放计算!K151</f>
        <v>1.4485077267901381</v>
      </c>
      <c r="M151">
        <f ca="1">(SUMIFS(OFFSET([2]掉落汇总!$C$2:$C$871,,MATCH($B151,[2]掉落汇总!$D$1:$M$1)),[2]掉落汇总!$A$2:$A$871,M$1,[2]掉落汇总!$C$2:$C$871,$Q$1)+SUMIFS(OFFSET([2]掉落汇总!$C$2:$C$871,,MATCH($B151,[2]掉落汇总!$D$1:$M$1)),[2]掉落汇总!$A$2:$A$871,M$1,[2]掉落汇总!$C$2:$C$871,$Q$2)/$Q$3)*宝箱投放计算!L151</f>
        <v>1.449375218965316</v>
      </c>
      <c r="N151">
        <f ca="1">(SUMIFS(OFFSET([2]掉落汇总!$C$2:$C$871,,MATCH($B151,[2]掉落汇总!$D$1:$M$1)),[2]掉落汇总!$A$2:$A$871,N$1,[2]掉落汇总!$C$2:$C$871,$Q$1)+SUMIFS(OFFSET([2]掉落汇总!$C$2:$C$871,,MATCH($B151,[2]掉落汇总!$D$1:$M$1)),[2]掉落汇总!$A$2:$A$871,N$1,[2]掉落汇总!$C$2:$C$871,$Q$2)/$Q$3)*宝箱投放计算!M151</f>
        <v>0.34251290877796897</v>
      </c>
      <c r="O151">
        <f ca="1">(SUMIFS(OFFSET([2]掉落汇总!$C$2:$C$871,,MATCH($B151,[2]掉落汇总!$D$1:$M$1)),[2]掉落汇总!$A$2:$A$871,O$1,[2]掉落汇总!$C$2:$C$871,$Q$1)+SUMIFS(OFFSET([2]掉落汇总!$C$2:$C$871,,MATCH($B151,[2]掉落汇总!$D$1:$M$1)),[2]掉落汇总!$A$2:$A$871,O$1,[2]掉落汇总!$C$2:$C$871,$Q$2)/$Q$3)*宝箱投放计算!N151</f>
        <v>0.72990261049962535</v>
      </c>
    </row>
    <row r="152" spans="1:15" x14ac:dyDescent="0.2">
      <c r="A152">
        <f>玩家成长时间线!A152</f>
        <v>151</v>
      </c>
      <c r="B152">
        <f>玩家成长时间线!B152</f>
        <v>10</v>
      </c>
      <c r="C152">
        <f ca="1">SUM($D$2:D152)</f>
        <v>1788.0992405013444</v>
      </c>
      <c r="D152">
        <f t="shared" ca="1" si="2"/>
        <v>13.325402817212943</v>
      </c>
      <c r="E152">
        <f ca="1">(SUMIFS(OFFSET([2]掉落汇总!$C$2:$C$871,,MATCH($B152,[2]掉落汇总!$D$1:$M$1)),[2]掉落汇总!$A$2:$A$871,E$1,[2]掉落汇总!$C$2:$C$871,$Q$1)+SUMIFS(OFFSET([2]掉落汇总!$C$2:$C$871,,MATCH($B152,[2]掉落汇总!$D$1:$M$1)),[2]掉落汇总!$A$2:$A$871,E$1,[2]掉落汇总!$C$2:$C$871,$Q$2)/$Q$3)*宝箱投放计算!D152</f>
        <v>3.960526038926881</v>
      </c>
      <c r="F152">
        <f ca="1">(SUMIFS(OFFSET([2]掉落汇总!$C$2:$C$871,,MATCH($B152,[2]掉落汇总!$D$1:$M$1)),[2]掉落汇总!$A$2:$A$871,F$1,[2]掉落汇总!$C$2:$C$871,$Q$1)+SUMIFS(OFFSET([2]掉落汇总!$C$2:$C$871,,MATCH($B152,[2]掉落汇总!$D$1:$M$1)),[2]掉落汇总!$A$2:$A$871,F$1,[2]掉落汇总!$C$2:$C$871,$Q$2)/$Q$3)*宝箱投放计算!E152</f>
        <v>5.3945783132530112</v>
      </c>
      <c r="G152">
        <f ca="1">(SUMIFS(OFFSET([2]掉落汇总!$C$2:$C$871,,MATCH($B152,[2]掉落汇总!$D$1:$M$1)),[2]掉落汇总!$A$2:$A$871,G$1,[2]掉落汇总!$C$2:$C$871,$Q$1)+SUMIFS(OFFSET([2]掉落汇总!$C$2:$C$871,,MATCH($B152,[2]掉落汇总!$D$1:$M$1)),[2]掉落汇总!$A$2:$A$871,G$1,[2]掉落汇总!$C$2:$C$871,$Q$2)/$Q$3)*宝箱投放计算!F152</f>
        <v>0</v>
      </c>
      <c r="H152">
        <f ca="1">(SUMIFS(OFFSET([2]掉落汇总!$C$2:$C$871,,MATCH($B152,[2]掉落汇总!$D$1:$M$1)),[2]掉落汇总!$A$2:$A$871,H$1,[2]掉落汇总!$C$2:$C$871,$Q$1)+SUMIFS(OFFSET([2]掉落汇总!$C$2:$C$871,,MATCH($B152,[2]掉落汇总!$D$1:$M$1)),[2]掉落汇总!$A$2:$A$871,H$1,[2]掉落汇总!$C$2:$C$871,$Q$2)/$Q$3)*宝箱投放计算!G152</f>
        <v>0</v>
      </c>
      <c r="I152">
        <f ca="1">(SUMIFS(OFFSET([2]掉落汇总!$C$2:$C$871,,MATCH($B152,[2]掉落汇总!$D$1:$M$1)),[2]掉落汇总!$A$2:$A$871,I$1,[2]掉落汇总!$C$2:$C$871,$Q$1)+SUMIFS(OFFSET([2]掉落汇总!$C$2:$C$871,,MATCH($B152,[2]掉落汇总!$D$1:$M$1)),[2]掉落汇总!$A$2:$A$871,I$1,[2]掉落汇总!$C$2:$C$871,$Q$2)/$Q$3)*宝箱投放计算!H152</f>
        <v>0</v>
      </c>
      <c r="J152">
        <f ca="1">(SUMIFS(OFFSET([2]掉落汇总!$C$2:$C$871,,MATCH($B152,[2]掉落汇总!$D$1:$M$1)),[2]掉落汇总!$A$2:$A$871,J$1,[2]掉落汇总!$C$2:$C$871,$Q$1)+SUMIFS(OFFSET([2]掉落汇总!$C$2:$C$871,,MATCH($B152,[2]掉落汇总!$D$1:$M$1)),[2]掉落汇总!$A$2:$A$871,J$1,[2]掉落汇总!$C$2:$C$871,$Q$2)/$Q$3)*宝箱投放计算!I152</f>
        <v>0</v>
      </c>
      <c r="K152">
        <f ca="1">(SUMIFS(OFFSET([2]掉落汇总!$C$2:$C$871,,MATCH($B152,[2]掉落汇总!$D$1:$M$1)),[2]掉落汇总!$A$2:$A$871,K$1,[2]掉落汇总!$C$2:$C$871,$Q$1)+SUMIFS(OFFSET([2]掉落汇总!$C$2:$C$871,,MATCH($B152,[2]掉落汇总!$D$1:$M$1)),[2]掉落汇总!$A$2:$A$871,K$1,[2]掉落汇总!$C$2:$C$871,$Q$2)/$Q$3)*宝箱投放计算!J152</f>
        <v>0</v>
      </c>
      <c r="L152">
        <f ca="1">(SUMIFS(OFFSET([2]掉落汇总!$C$2:$C$871,,MATCH($B152,[2]掉落汇总!$D$1:$M$1)),[2]掉落汇总!$A$2:$A$871,L$1,[2]掉落汇总!$C$2:$C$871,$Q$1)+SUMIFS(OFFSET([2]掉落汇总!$C$2:$C$871,,MATCH($B152,[2]掉落汇总!$D$1:$M$1)),[2]掉落汇总!$A$2:$A$871,L$1,[2]掉落汇总!$C$2:$C$871,$Q$2)/$Q$3)*宝箱投放计算!K152</f>
        <v>1.4485077267901381</v>
      </c>
      <c r="M152">
        <f ca="1">(SUMIFS(OFFSET([2]掉落汇总!$C$2:$C$871,,MATCH($B152,[2]掉落汇总!$D$1:$M$1)),[2]掉落汇总!$A$2:$A$871,M$1,[2]掉落汇总!$C$2:$C$871,$Q$1)+SUMIFS(OFFSET([2]掉落汇总!$C$2:$C$871,,MATCH($B152,[2]掉落汇总!$D$1:$M$1)),[2]掉落汇总!$A$2:$A$871,M$1,[2]掉落汇总!$C$2:$C$871,$Q$2)/$Q$3)*宝箱投放计算!L152</f>
        <v>1.449375218965316</v>
      </c>
      <c r="N152">
        <f ca="1">(SUMIFS(OFFSET([2]掉落汇总!$C$2:$C$871,,MATCH($B152,[2]掉落汇总!$D$1:$M$1)),[2]掉落汇总!$A$2:$A$871,N$1,[2]掉落汇总!$C$2:$C$871,$Q$1)+SUMIFS(OFFSET([2]掉落汇总!$C$2:$C$871,,MATCH($B152,[2]掉落汇总!$D$1:$M$1)),[2]掉落汇总!$A$2:$A$871,N$1,[2]掉落汇总!$C$2:$C$871,$Q$2)/$Q$3)*宝箱投放计算!M152</f>
        <v>0.34251290877796897</v>
      </c>
      <c r="O152">
        <f ca="1">(SUMIFS(OFFSET([2]掉落汇总!$C$2:$C$871,,MATCH($B152,[2]掉落汇总!$D$1:$M$1)),[2]掉落汇总!$A$2:$A$871,O$1,[2]掉落汇总!$C$2:$C$871,$Q$1)+SUMIFS(OFFSET([2]掉落汇总!$C$2:$C$871,,MATCH($B152,[2]掉落汇总!$D$1:$M$1)),[2]掉落汇总!$A$2:$A$871,O$1,[2]掉落汇总!$C$2:$C$871,$Q$2)/$Q$3)*宝箱投放计算!N152</f>
        <v>0.72990261049962535</v>
      </c>
    </row>
    <row r="153" spans="1:15" x14ac:dyDescent="0.2">
      <c r="A153">
        <f>玩家成长时间线!A153</f>
        <v>152</v>
      </c>
      <c r="B153">
        <f>玩家成长时间线!B153</f>
        <v>10</v>
      </c>
      <c r="C153">
        <f ca="1">SUM($D$2:D153)</f>
        <v>1801.7781414774211</v>
      </c>
      <c r="D153">
        <f t="shared" ca="1" si="2"/>
        <v>13.678900976076697</v>
      </c>
      <c r="E153">
        <f ca="1">(SUMIFS(OFFSET([2]掉落汇总!$C$2:$C$871,,MATCH($B153,[2]掉落汇总!$D$1:$M$1)),[2]掉落汇总!$A$2:$A$871,E$1,[2]掉落汇总!$C$2:$C$871,$Q$1)+SUMIFS(OFFSET([2]掉落汇总!$C$2:$C$871,,MATCH($B153,[2]掉落汇总!$D$1:$M$1)),[2]掉落汇总!$A$2:$A$871,E$1,[2]掉落汇总!$C$2:$C$871,$Q$2)/$Q$3)*宝箱投放计算!D153</f>
        <v>4.3140241977906362</v>
      </c>
      <c r="F153">
        <f ca="1">(SUMIFS(OFFSET([2]掉落汇总!$C$2:$C$871,,MATCH($B153,[2]掉落汇总!$D$1:$M$1)),[2]掉落汇总!$A$2:$A$871,F$1,[2]掉落汇总!$C$2:$C$871,$Q$1)+SUMIFS(OFFSET([2]掉落汇总!$C$2:$C$871,,MATCH($B153,[2]掉落汇总!$D$1:$M$1)),[2]掉落汇总!$A$2:$A$871,F$1,[2]掉落汇总!$C$2:$C$871,$Q$2)/$Q$3)*宝箱投放计算!E153</f>
        <v>5.3945783132530112</v>
      </c>
      <c r="G153">
        <f ca="1">(SUMIFS(OFFSET([2]掉落汇总!$C$2:$C$871,,MATCH($B153,[2]掉落汇总!$D$1:$M$1)),[2]掉落汇总!$A$2:$A$871,G$1,[2]掉落汇总!$C$2:$C$871,$Q$1)+SUMIFS(OFFSET([2]掉落汇总!$C$2:$C$871,,MATCH($B153,[2]掉落汇总!$D$1:$M$1)),[2]掉落汇总!$A$2:$A$871,G$1,[2]掉落汇总!$C$2:$C$871,$Q$2)/$Q$3)*宝箱投放计算!F153</f>
        <v>0</v>
      </c>
      <c r="H153">
        <f ca="1">(SUMIFS(OFFSET([2]掉落汇总!$C$2:$C$871,,MATCH($B153,[2]掉落汇总!$D$1:$M$1)),[2]掉落汇总!$A$2:$A$871,H$1,[2]掉落汇总!$C$2:$C$871,$Q$1)+SUMIFS(OFFSET([2]掉落汇总!$C$2:$C$871,,MATCH($B153,[2]掉落汇总!$D$1:$M$1)),[2]掉落汇总!$A$2:$A$871,H$1,[2]掉落汇总!$C$2:$C$871,$Q$2)/$Q$3)*宝箱投放计算!G153</f>
        <v>0</v>
      </c>
      <c r="I153">
        <f ca="1">(SUMIFS(OFFSET([2]掉落汇总!$C$2:$C$871,,MATCH($B153,[2]掉落汇总!$D$1:$M$1)),[2]掉落汇总!$A$2:$A$871,I$1,[2]掉落汇总!$C$2:$C$871,$Q$1)+SUMIFS(OFFSET([2]掉落汇总!$C$2:$C$871,,MATCH($B153,[2]掉落汇总!$D$1:$M$1)),[2]掉落汇总!$A$2:$A$871,I$1,[2]掉落汇总!$C$2:$C$871,$Q$2)/$Q$3)*宝箱投放计算!H153</f>
        <v>0</v>
      </c>
      <c r="J153">
        <f ca="1">(SUMIFS(OFFSET([2]掉落汇总!$C$2:$C$871,,MATCH($B153,[2]掉落汇总!$D$1:$M$1)),[2]掉落汇总!$A$2:$A$871,J$1,[2]掉落汇总!$C$2:$C$871,$Q$1)+SUMIFS(OFFSET([2]掉落汇总!$C$2:$C$871,,MATCH($B153,[2]掉落汇总!$D$1:$M$1)),[2]掉落汇总!$A$2:$A$871,J$1,[2]掉落汇总!$C$2:$C$871,$Q$2)/$Q$3)*宝箱投放计算!I153</f>
        <v>0</v>
      </c>
      <c r="K153">
        <f ca="1">(SUMIFS(OFFSET([2]掉落汇总!$C$2:$C$871,,MATCH($B153,[2]掉落汇总!$D$1:$M$1)),[2]掉落汇总!$A$2:$A$871,K$1,[2]掉落汇总!$C$2:$C$871,$Q$1)+SUMIFS(OFFSET([2]掉落汇总!$C$2:$C$871,,MATCH($B153,[2]掉落汇总!$D$1:$M$1)),[2]掉落汇总!$A$2:$A$871,K$1,[2]掉落汇总!$C$2:$C$871,$Q$2)/$Q$3)*宝箱投放计算!J153</f>
        <v>0</v>
      </c>
      <c r="L153">
        <f ca="1">(SUMIFS(OFFSET([2]掉落汇总!$C$2:$C$871,,MATCH($B153,[2]掉落汇总!$D$1:$M$1)),[2]掉落汇总!$A$2:$A$871,L$1,[2]掉落汇总!$C$2:$C$871,$Q$1)+SUMIFS(OFFSET([2]掉落汇总!$C$2:$C$871,,MATCH($B153,[2]掉落汇总!$D$1:$M$1)),[2]掉落汇总!$A$2:$A$871,L$1,[2]掉落汇总!$C$2:$C$871,$Q$2)/$Q$3)*宝箱投放计算!K153</f>
        <v>1.4485077267901381</v>
      </c>
      <c r="M153">
        <f ca="1">(SUMIFS(OFFSET([2]掉落汇总!$C$2:$C$871,,MATCH($B153,[2]掉落汇总!$D$1:$M$1)),[2]掉落汇总!$A$2:$A$871,M$1,[2]掉落汇总!$C$2:$C$871,$Q$1)+SUMIFS(OFFSET([2]掉落汇总!$C$2:$C$871,,MATCH($B153,[2]掉落汇总!$D$1:$M$1)),[2]掉落汇总!$A$2:$A$871,M$1,[2]掉落汇总!$C$2:$C$871,$Q$2)/$Q$3)*宝箱投放计算!L153</f>
        <v>1.449375218965316</v>
      </c>
      <c r="N153">
        <f ca="1">(SUMIFS(OFFSET([2]掉落汇总!$C$2:$C$871,,MATCH($B153,[2]掉落汇总!$D$1:$M$1)),[2]掉落汇总!$A$2:$A$871,N$1,[2]掉落汇总!$C$2:$C$871,$Q$1)+SUMIFS(OFFSET([2]掉落汇总!$C$2:$C$871,,MATCH($B153,[2]掉落汇总!$D$1:$M$1)),[2]掉落汇总!$A$2:$A$871,N$1,[2]掉落汇总!$C$2:$C$871,$Q$2)/$Q$3)*宝箱投放计算!M153</f>
        <v>0.34251290877796897</v>
      </c>
      <c r="O153">
        <f ca="1">(SUMIFS(OFFSET([2]掉落汇总!$C$2:$C$871,,MATCH($B153,[2]掉落汇总!$D$1:$M$1)),[2]掉落汇总!$A$2:$A$871,O$1,[2]掉落汇总!$C$2:$C$871,$Q$1)+SUMIFS(OFFSET([2]掉落汇总!$C$2:$C$871,,MATCH($B153,[2]掉落汇总!$D$1:$M$1)),[2]掉落汇总!$A$2:$A$871,O$1,[2]掉落汇总!$C$2:$C$871,$Q$2)/$Q$3)*宝箱投放计算!N153</f>
        <v>0.72990261049962535</v>
      </c>
    </row>
    <row r="154" spans="1:15" x14ac:dyDescent="0.2">
      <c r="A154">
        <f>玩家成长时间线!A154</f>
        <v>153</v>
      </c>
      <c r="B154">
        <f>玩家成长时间线!B154</f>
        <v>10</v>
      </c>
      <c r="C154">
        <f ca="1">SUM($D$2:D154)</f>
        <v>1815.1372107859543</v>
      </c>
      <c r="D154">
        <f t="shared" ca="1" si="2"/>
        <v>13.359069308533297</v>
      </c>
      <c r="E154">
        <f ca="1">(SUMIFS(OFFSET([2]掉落汇总!$C$2:$C$871,,MATCH($B154,[2]掉落汇总!$D$1:$M$1)),[2]掉落汇总!$A$2:$A$871,E$1,[2]掉落汇总!$C$2:$C$871,$Q$1)+SUMIFS(OFFSET([2]掉落汇总!$C$2:$C$871,,MATCH($B154,[2]掉落汇总!$D$1:$M$1)),[2]掉落汇总!$A$2:$A$871,E$1,[2]掉落汇总!$C$2:$C$871,$Q$2)/$Q$3)*宝箱投放计算!D154</f>
        <v>3.9941925302472376</v>
      </c>
      <c r="F154">
        <f ca="1">(SUMIFS(OFFSET([2]掉落汇总!$C$2:$C$871,,MATCH($B154,[2]掉落汇总!$D$1:$M$1)),[2]掉落汇总!$A$2:$A$871,F$1,[2]掉落汇总!$C$2:$C$871,$Q$1)+SUMIFS(OFFSET([2]掉落汇总!$C$2:$C$871,,MATCH($B154,[2]掉落汇总!$D$1:$M$1)),[2]掉落汇总!$A$2:$A$871,F$1,[2]掉落汇总!$C$2:$C$871,$Q$2)/$Q$3)*宝箱投放计算!E154</f>
        <v>5.3945783132530112</v>
      </c>
      <c r="G154">
        <f ca="1">(SUMIFS(OFFSET([2]掉落汇总!$C$2:$C$871,,MATCH($B154,[2]掉落汇总!$D$1:$M$1)),[2]掉落汇总!$A$2:$A$871,G$1,[2]掉落汇总!$C$2:$C$871,$Q$1)+SUMIFS(OFFSET([2]掉落汇总!$C$2:$C$871,,MATCH($B154,[2]掉落汇总!$D$1:$M$1)),[2]掉落汇总!$A$2:$A$871,G$1,[2]掉落汇总!$C$2:$C$871,$Q$2)/$Q$3)*宝箱投放计算!F154</f>
        <v>0</v>
      </c>
      <c r="H154">
        <f ca="1">(SUMIFS(OFFSET([2]掉落汇总!$C$2:$C$871,,MATCH($B154,[2]掉落汇总!$D$1:$M$1)),[2]掉落汇总!$A$2:$A$871,H$1,[2]掉落汇总!$C$2:$C$871,$Q$1)+SUMIFS(OFFSET([2]掉落汇总!$C$2:$C$871,,MATCH($B154,[2]掉落汇总!$D$1:$M$1)),[2]掉落汇总!$A$2:$A$871,H$1,[2]掉落汇总!$C$2:$C$871,$Q$2)/$Q$3)*宝箱投放计算!G154</f>
        <v>0</v>
      </c>
      <c r="I154">
        <f ca="1">(SUMIFS(OFFSET([2]掉落汇总!$C$2:$C$871,,MATCH($B154,[2]掉落汇总!$D$1:$M$1)),[2]掉落汇总!$A$2:$A$871,I$1,[2]掉落汇总!$C$2:$C$871,$Q$1)+SUMIFS(OFFSET([2]掉落汇总!$C$2:$C$871,,MATCH($B154,[2]掉落汇总!$D$1:$M$1)),[2]掉落汇总!$A$2:$A$871,I$1,[2]掉落汇总!$C$2:$C$871,$Q$2)/$Q$3)*宝箱投放计算!H154</f>
        <v>0</v>
      </c>
      <c r="J154">
        <f ca="1">(SUMIFS(OFFSET([2]掉落汇总!$C$2:$C$871,,MATCH($B154,[2]掉落汇总!$D$1:$M$1)),[2]掉落汇总!$A$2:$A$871,J$1,[2]掉落汇总!$C$2:$C$871,$Q$1)+SUMIFS(OFFSET([2]掉落汇总!$C$2:$C$871,,MATCH($B154,[2]掉落汇总!$D$1:$M$1)),[2]掉落汇总!$A$2:$A$871,J$1,[2]掉落汇总!$C$2:$C$871,$Q$2)/$Q$3)*宝箱投放计算!I154</f>
        <v>0</v>
      </c>
      <c r="K154">
        <f ca="1">(SUMIFS(OFFSET([2]掉落汇总!$C$2:$C$871,,MATCH($B154,[2]掉落汇总!$D$1:$M$1)),[2]掉落汇总!$A$2:$A$871,K$1,[2]掉落汇总!$C$2:$C$871,$Q$1)+SUMIFS(OFFSET([2]掉落汇总!$C$2:$C$871,,MATCH($B154,[2]掉落汇总!$D$1:$M$1)),[2]掉落汇总!$A$2:$A$871,K$1,[2]掉落汇总!$C$2:$C$871,$Q$2)/$Q$3)*宝箱投放计算!J154</f>
        <v>0</v>
      </c>
      <c r="L154">
        <f ca="1">(SUMIFS(OFFSET([2]掉落汇总!$C$2:$C$871,,MATCH($B154,[2]掉落汇总!$D$1:$M$1)),[2]掉落汇总!$A$2:$A$871,L$1,[2]掉落汇总!$C$2:$C$871,$Q$1)+SUMIFS(OFFSET([2]掉落汇总!$C$2:$C$871,,MATCH($B154,[2]掉落汇总!$D$1:$M$1)),[2]掉落汇总!$A$2:$A$871,L$1,[2]掉落汇总!$C$2:$C$871,$Q$2)/$Q$3)*宝箱投放计算!K154</f>
        <v>1.4485077267901381</v>
      </c>
      <c r="M154">
        <f ca="1">(SUMIFS(OFFSET([2]掉落汇总!$C$2:$C$871,,MATCH($B154,[2]掉落汇总!$D$1:$M$1)),[2]掉落汇总!$A$2:$A$871,M$1,[2]掉落汇总!$C$2:$C$871,$Q$1)+SUMIFS(OFFSET([2]掉落汇总!$C$2:$C$871,,MATCH($B154,[2]掉落汇总!$D$1:$M$1)),[2]掉落汇总!$A$2:$A$871,M$1,[2]掉落汇总!$C$2:$C$871,$Q$2)/$Q$3)*宝箱投放计算!L154</f>
        <v>1.449375218965316</v>
      </c>
      <c r="N154">
        <f ca="1">(SUMIFS(OFFSET([2]掉落汇总!$C$2:$C$871,,MATCH($B154,[2]掉落汇总!$D$1:$M$1)),[2]掉落汇总!$A$2:$A$871,N$1,[2]掉落汇总!$C$2:$C$871,$Q$1)+SUMIFS(OFFSET([2]掉落汇总!$C$2:$C$871,,MATCH($B154,[2]掉落汇总!$D$1:$M$1)),[2]掉落汇总!$A$2:$A$871,N$1,[2]掉落汇总!$C$2:$C$871,$Q$2)/$Q$3)*宝箱投放计算!M154</f>
        <v>0.34251290877796897</v>
      </c>
      <c r="O154">
        <f ca="1">(SUMIFS(OFFSET([2]掉落汇总!$C$2:$C$871,,MATCH($B154,[2]掉落汇总!$D$1:$M$1)),[2]掉落汇总!$A$2:$A$871,O$1,[2]掉落汇总!$C$2:$C$871,$Q$1)+SUMIFS(OFFSET([2]掉落汇总!$C$2:$C$871,,MATCH($B154,[2]掉落汇总!$D$1:$M$1)),[2]掉落汇总!$A$2:$A$871,O$1,[2]掉落汇总!$C$2:$C$871,$Q$2)/$Q$3)*宝箱投放计算!N154</f>
        <v>0.72990261049962535</v>
      </c>
    </row>
    <row r="155" spans="1:15" x14ac:dyDescent="0.2">
      <c r="A155">
        <f>玩家成长时间线!A155</f>
        <v>154</v>
      </c>
      <c r="B155">
        <f>玩家成长时间线!B155</f>
        <v>8</v>
      </c>
      <c r="C155">
        <f ca="1">SUM($D$2:D155)</f>
        <v>1828.6834907044461</v>
      </c>
      <c r="D155">
        <f t="shared" ca="1" si="2"/>
        <v>13.546279918491749</v>
      </c>
      <c r="E155">
        <f ca="1">(SUMIFS(OFFSET([2]掉落汇总!$C$2:$C$871,,MATCH($B155,[2]掉落汇总!$D$1:$M$1)),[2]掉落汇总!$A$2:$A$871,E$1,[2]掉落汇总!$C$2:$C$871,$Q$1)+SUMIFS(OFFSET([2]掉落汇总!$C$2:$C$871,,MATCH($B155,[2]掉落汇总!$D$1:$M$1)),[2]掉落汇总!$A$2:$A$871,E$1,[2]掉落汇总!$C$2:$C$871,$Q$2)/$Q$3)*宝箱投放计算!D155</f>
        <v>3.3473757692307697</v>
      </c>
      <c r="F155">
        <f ca="1">(SUMIFS(OFFSET([2]掉落汇总!$C$2:$C$871,,MATCH($B155,[2]掉落汇总!$D$1:$M$1)),[2]掉落汇总!$A$2:$A$871,F$1,[2]掉落汇总!$C$2:$C$871,$Q$1)+SUMIFS(OFFSET([2]掉落汇总!$C$2:$C$871,,MATCH($B155,[2]掉落汇总!$D$1:$M$1)),[2]掉落汇总!$A$2:$A$871,F$1,[2]掉落汇总!$C$2:$C$871,$Q$2)/$Q$3)*宝箱投放计算!E155</f>
        <v>4.3156626506024089</v>
      </c>
      <c r="G155">
        <f ca="1">(SUMIFS(OFFSET([2]掉落汇总!$C$2:$C$871,,MATCH($B155,[2]掉落汇总!$D$1:$M$1)),[2]掉落汇总!$A$2:$A$871,G$1,[2]掉落汇总!$C$2:$C$871,$Q$1)+SUMIFS(OFFSET([2]掉落汇总!$C$2:$C$871,,MATCH($B155,[2]掉落汇总!$D$1:$M$1)),[2]掉落汇总!$A$2:$A$871,G$1,[2]掉落汇总!$C$2:$C$871,$Q$2)/$Q$3)*宝箱投放计算!F155</f>
        <v>0.84751284300213015</v>
      </c>
      <c r="H155">
        <f ca="1">(SUMIFS(OFFSET([2]掉落汇总!$C$2:$C$871,,MATCH($B155,[2]掉落汇总!$D$1:$M$1)),[2]掉落汇总!$A$2:$A$871,H$1,[2]掉落汇总!$C$2:$C$871,$Q$1)+SUMIFS(OFFSET([2]掉落汇总!$C$2:$C$871,,MATCH($B155,[2]掉落汇总!$D$1:$M$1)),[2]掉落汇总!$A$2:$A$871,H$1,[2]掉落汇总!$C$2:$C$871,$Q$2)/$Q$3)*宝箱投放计算!G155</f>
        <v>0</v>
      </c>
      <c r="I155">
        <f ca="1">(SUMIFS(OFFSET([2]掉落汇总!$C$2:$C$871,,MATCH($B155,[2]掉落汇总!$D$1:$M$1)),[2]掉落汇总!$A$2:$A$871,I$1,[2]掉落汇总!$C$2:$C$871,$Q$1)+SUMIFS(OFFSET([2]掉落汇总!$C$2:$C$871,,MATCH($B155,[2]掉落汇总!$D$1:$M$1)),[2]掉落汇总!$A$2:$A$871,I$1,[2]掉落汇总!$C$2:$C$871,$Q$2)/$Q$3)*宝箱投放计算!H155</f>
        <v>1.0654301906233898</v>
      </c>
      <c r="J155">
        <f ca="1">(SUMIFS(OFFSET([2]掉落汇总!$C$2:$C$871,,MATCH($B155,[2]掉落汇总!$D$1:$M$1)),[2]掉落汇总!$A$2:$A$871,J$1,[2]掉落汇总!$C$2:$C$871,$Q$1)+SUMIFS(OFFSET([2]掉落汇总!$C$2:$C$871,,MATCH($B155,[2]掉落汇总!$D$1:$M$1)),[2]掉落汇总!$A$2:$A$871,J$1,[2]掉落汇总!$C$2:$C$871,$Q$2)/$Q$3)*宝箱投放计算!I155</f>
        <v>0</v>
      </c>
      <c r="K155">
        <f ca="1">(SUMIFS(OFFSET([2]掉落汇总!$C$2:$C$871,,MATCH($B155,[2]掉落汇总!$D$1:$M$1)),[2]掉落汇总!$A$2:$A$871,K$1,[2]掉落汇总!$C$2:$C$871,$Q$1)+SUMIFS(OFFSET([2]掉落汇总!$C$2:$C$871,,MATCH($B155,[2]掉落汇总!$D$1:$M$1)),[2]掉落汇总!$A$2:$A$871,K$1,[2]掉落汇总!$C$2:$C$871,$Q$2)/$Q$3)*宝箱投放计算!J155</f>
        <v>0</v>
      </c>
      <c r="L155">
        <f ca="1">(SUMIFS(OFFSET([2]掉落汇总!$C$2:$C$871,,MATCH($B155,[2]掉落汇总!$D$1:$M$1)),[2]掉落汇总!$A$2:$A$871,L$1,[2]掉落汇总!$C$2:$C$871,$Q$1)+SUMIFS(OFFSET([2]掉落汇总!$C$2:$C$871,,MATCH($B155,[2]掉落汇总!$D$1:$M$1)),[2]掉落汇总!$A$2:$A$871,L$1,[2]掉落汇总!$C$2:$C$871,$Q$2)/$Q$3)*宝箱投放计算!K155</f>
        <v>1.4485077267901381</v>
      </c>
      <c r="M155">
        <f ca="1">(SUMIFS(OFFSET([2]掉落汇总!$C$2:$C$871,,MATCH($B155,[2]掉落汇总!$D$1:$M$1)),[2]掉落汇总!$A$2:$A$871,M$1,[2]掉落汇总!$C$2:$C$871,$Q$1)+SUMIFS(OFFSET([2]掉落汇总!$C$2:$C$871,,MATCH($B155,[2]掉落汇总!$D$1:$M$1)),[2]掉落汇总!$A$2:$A$871,M$1,[2]掉落汇总!$C$2:$C$871,$Q$2)/$Q$3)*宝箱投放计算!L155</f>
        <v>1.449375218965316</v>
      </c>
      <c r="N155">
        <f ca="1">(SUMIFS(OFFSET([2]掉落汇总!$C$2:$C$871,,MATCH($B155,[2]掉落汇总!$D$1:$M$1)),[2]掉落汇总!$A$2:$A$871,N$1,[2]掉落汇总!$C$2:$C$871,$Q$1)+SUMIFS(OFFSET([2]掉落汇总!$C$2:$C$871,,MATCH($B155,[2]掉落汇总!$D$1:$M$1)),[2]掉落汇总!$A$2:$A$871,N$1,[2]掉落汇总!$C$2:$C$871,$Q$2)/$Q$3)*宝箱投放计算!M155</f>
        <v>0.34251290877796897</v>
      </c>
      <c r="O155">
        <f ca="1">(SUMIFS(OFFSET([2]掉落汇总!$C$2:$C$871,,MATCH($B155,[2]掉落汇总!$D$1:$M$1)),[2]掉落汇总!$A$2:$A$871,O$1,[2]掉落汇总!$C$2:$C$871,$Q$1)+SUMIFS(OFFSET([2]掉落汇总!$C$2:$C$871,,MATCH($B155,[2]掉落汇总!$D$1:$M$1)),[2]掉落汇总!$A$2:$A$871,O$1,[2]掉落汇总!$C$2:$C$871,$Q$2)/$Q$3)*宝箱投放计算!N155</f>
        <v>0.72990261049962535</v>
      </c>
    </row>
    <row r="156" spans="1:15" x14ac:dyDescent="0.2">
      <c r="A156">
        <f>玩家成长时间线!A156</f>
        <v>155</v>
      </c>
      <c r="B156">
        <f>玩家成长时间线!B156</f>
        <v>8</v>
      </c>
      <c r="C156">
        <f ca="1">SUM($D$2:D156)</f>
        <v>1840.3308756662354</v>
      </c>
      <c r="D156">
        <f t="shared" ca="1" si="2"/>
        <v>11.647384961789303</v>
      </c>
      <c r="E156">
        <f ca="1">(SUMIFS(OFFSET([2]掉落汇总!$C$2:$C$871,,MATCH($B156,[2]掉落汇总!$D$1:$M$1)),[2]掉落汇总!$A$2:$A$871,E$1,[2]掉落汇总!$C$2:$C$871,$Q$1)+SUMIFS(OFFSET([2]掉落汇总!$C$2:$C$871,,MATCH($B156,[2]掉落汇总!$D$1:$M$1)),[2]掉落汇总!$A$2:$A$871,E$1,[2]掉落汇总!$C$2:$C$871,$Q$2)/$Q$3)*宝箱投放计算!D156</f>
        <v>3.3614238461538464</v>
      </c>
      <c r="F156">
        <f ca="1">(SUMIFS(OFFSET([2]掉落汇总!$C$2:$C$871,,MATCH($B156,[2]掉落汇总!$D$1:$M$1)),[2]掉落汇总!$A$2:$A$871,F$1,[2]掉落汇总!$C$2:$C$871,$Q$1)+SUMIFS(OFFSET([2]掉落汇总!$C$2:$C$871,,MATCH($B156,[2]掉落汇总!$D$1:$M$1)),[2]掉落汇总!$A$2:$A$871,F$1,[2]掉落汇总!$C$2:$C$871,$Q$2)/$Q$3)*宝箱投放计算!E156</f>
        <v>4.3156626506024089</v>
      </c>
      <c r="G156">
        <f ca="1">(SUMIFS(OFFSET([2]掉落汇总!$C$2:$C$871,,MATCH($B156,[2]掉落汇总!$D$1:$M$1)),[2]掉落汇总!$A$2:$A$871,G$1,[2]掉落汇总!$C$2:$C$871,$Q$1)+SUMIFS(OFFSET([2]掉落汇总!$C$2:$C$871,,MATCH($B156,[2]掉落汇总!$D$1:$M$1)),[2]掉落汇总!$A$2:$A$871,G$1,[2]掉落汇总!$C$2:$C$871,$Q$2)/$Q$3)*宝箱投放计算!F156</f>
        <v>0</v>
      </c>
      <c r="H156">
        <f ca="1">(SUMIFS(OFFSET([2]掉落汇总!$C$2:$C$871,,MATCH($B156,[2]掉落汇总!$D$1:$M$1)),[2]掉落汇总!$A$2:$A$871,H$1,[2]掉落汇总!$C$2:$C$871,$Q$1)+SUMIFS(OFFSET([2]掉落汇总!$C$2:$C$871,,MATCH($B156,[2]掉落汇总!$D$1:$M$1)),[2]掉落汇总!$A$2:$A$871,H$1,[2]掉落汇总!$C$2:$C$871,$Q$2)/$Q$3)*宝箱投放计算!G156</f>
        <v>0</v>
      </c>
      <c r="I156">
        <f ca="1">(SUMIFS(OFFSET([2]掉落汇总!$C$2:$C$871,,MATCH($B156,[2]掉落汇总!$D$1:$M$1)),[2]掉落汇总!$A$2:$A$871,I$1,[2]掉落汇总!$C$2:$C$871,$Q$1)+SUMIFS(OFFSET([2]掉落汇总!$C$2:$C$871,,MATCH($B156,[2]掉落汇总!$D$1:$M$1)),[2]掉落汇总!$A$2:$A$871,I$1,[2]掉落汇总!$C$2:$C$871,$Q$2)/$Q$3)*宝箱投放计算!H156</f>
        <v>0</v>
      </c>
      <c r="J156">
        <f ca="1">(SUMIFS(OFFSET([2]掉落汇总!$C$2:$C$871,,MATCH($B156,[2]掉落汇总!$D$1:$M$1)),[2]掉落汇总!$A$2:$A$871,J$1,[2]掉落汇总!$C$2:$C$871,$Q$1)+SUMIFS(OFFSET([2]掉落汇总!$C$2:$C$871,,MATCH($B156,[2]掉落汇总!$D$1:$M$1)),[2]掉落汇总!$A$2:$A$871,J$1,[2]掉落汇总!$C$2:$C$871,$Q$2)/$Q$3)*宝箱投放计算!I156</f>
        <v>0</v>
      </c>
      <c r="K156">
        <f ca="1">(SUMIFS(OFFSET([2]掉落汇总!$C$2:$C$871,,MATCH($B156,[2]掉落汇总!$D$1:$M$1)),[2]掉落汇总!$A$2:$A$871,K$1,[2]掉落汇总!$C$2:$C$871,$Q$1)+SUMIFS(OFFSET([2]掉落汇总!$C$2:$C$871,,MATCH($B156,[2]掉落汇总!$D$1:$M$1)),[2]掉落汇总!$A$2:$A$871,K$1,[2]掉落汇总!$C$2:$C$871,$Q$2)/$Q$3)*宝箱投放计算!J156</f>
        <v>0</v>
      </c>
      <c r="L156">
        <f ca="1">(SUMIFS(OFFSET([2]掉落汇总!$C$2:$C$871,,MATCH($B156,[2]掉落汇总!$D$1:$M$1)),[2]掉落汇总!$A$2:$A$871,L$1,[2]掉落汇总!$C$2:$C$871,$Q$1)+SUMIFS(OFFSET([2]掉落汇总!$C$2:$C$871,,MATCH($B156,[2]掉落汇总!$D$1:$M$1)),[2]掉落汇总!$A$2:$A$871,L$1,[2]掉落汇总!$C$2:$C$871,$Q$2)/$Q$3)*宝箱投放计算!K156</f>
        <v>1.4485077267901381</v>
      </c>
      <c r="M156">
        <f ca="1">(SUMIFS(OFFSET([2]掉落汇总!$C$2:$C$871,,MATCH($B156,[2]掉落汇总!$D$1:$M$1)),[2]掉落汇总!$A$2:$A$871,M$1,[2]掉落汇总!$C$2:$C$871,$Q$1)+SUMIFS(OFFSET([2]掉落汇总!$C$2:$C$871,,MATCH($B156,[2]掉落汇总!$D$1:$M$1)),[2]掉落汇总!$A$2:$A$871,M$1,[2]掉落汇总!$C$2:$C$871,$Q$2)/$Q$3)*宝箱投放计算!L156</f>
        <v>1.449375218965316</v>
      </c>
      <c r="N156">
        <f ca="1">(SUMIFS(OFFSET([2]掉落汇总!$C$2:$C$871,,MATCH($B156,[2]掉落汇总!$D$1:$M$1)),[2]掉落汇总!$A$2:$A$871,N$1,[2]掉落汇总!$C$2:$C$871,$Q$1)+SUMIFS(OFFSET([2]掉落汇总!$C$2:$C$871,,MATCH($B156,[2]掉落汇总!$D$1:$M$1)),[2]掉落汇总!$A$2:$A$871,N$1,[2]掉落汇总!$C$2:$C$871,$Q$2)/$Q$3)*宝箱投放计算!M156</f>
        <v>0.34251290877796897</v>
      </c>
      <c r="O156">
        <f ca="1">(SUMIFS(OFFSET([2]掉落汇总!$C$2:$C$871,,MATCH($B156,[2]掉落汇总!$D$1:$M$1)),[2]掉落汇总!$A$2:$A$871,O$1,[2]掉落汇总!$C$2:$C$871,$Q$1)+SUMIFS(OFFSET([2]掉落汇总!$C$2:$C$871,,MATCH($B156,[2]掉落汇总!$D$1:$M$1)),[2]掉落汇总!$A$2:$A$871,O$1,[2]掉落汇总!$C$2:$C$871,$Q$2)/$Q$3)*宝箱投放计算!N156</f>
        <v>0.72990261049962535</v>
      </c>
    </row>
    <row r="157" spans="1:15" x14ac:dyDescent="0.2">
      <c r="A157">
        <f>玩家成长时间线!A157</f>
        <v>156</v>
      </c>
      <c r="B157">
        <f>玩家成长时间线!B157</f>
        <v>8</v>
      </c>
      <c r="C157">
        <f ca="1">SUM($D$2:D157)</f>
        <v>1852.2732702434093</v>
      </c>
      <c r="D157">
        <f t="shared" ca="1" si="2"/>
        <v>11.942394577173918</v>
      </c>
      <c r="E157">
        <f ca="1">(SUMIFS(OFFSET([2]掉落汇总!$C$2:$C$871,,MATCH($B157,[2]掉落汇总!$D$1:$M$1)),[2]掉落汇总!$A$2:$A$871,E$1,[2]掉落汇总!$C$2:$C$871,$Q$1)+SUMIFS(OFFSET([2]掉落汇总!$C$2:$C$871,,MATCH($B157,[2]掉落汇总!$D$1:$M$1)),[2]掉落汇总!$A$2:$A$871,E$1,[2]掉落汇总!$C$2:$C$871,$Q$2)/$Q$3)*宝箱投放计算!D157</f>
        <v>3.6564334615384615</v>
      </c>
      <c r="F157">
        <f ca="1">(SUMIFS(OFFSET([2]掉落汇总!$C$2:$C$871,,MATCH($B157,[2]掉落汇总!$D$1:$M$1)),[2]掉落汇总!$A$2:$A$871,F$1,[2]掉落汇总!$C$2:$C$871,$Q$1)+SUMIFS(OFFSET([2]掉落汇总!$C$2:$C$871,,MATCH($B157,[2]掉落汇总!$D$1:$M$1)),[2]掉落汇总!$A$2:$A$871,F$1,[2]掉落汇总!$C$2:$C$871,$Q$2)/$Q$3)*宝箱投放计算!E157</f>
        <v>4.3156626506024089</v>
      </c>
      <c r="G157">
        <f ca="1">(SUMIFS(OFFSET([2]掉落汇总!$C$2:$C$871,,MATCH($B157,[2]掉落汇总!$D$1:$M$1)),[2]掉落汇总!$A$2:$A$871,G$1,[2]掉落汇总!$C$2:$C$871,$Q$1)+SUMIFS(OFFSET([2]掉落汇总!$C$2:$C$871,,MATCH($B157,[2]掉落汇总!$D$1:$M$1)),[2]掉落汇总!$A$2:$A$871,G$1,[2]掉落汇总!$C$2:$C$871,$Q$2)/$Q$3)*宝箱投放计算!F157</f>
        <v>0</v>
      </c>
      <c r="H157">
        <f ca="1">(SUMIFS(OFFSET([2]掉落汇总!$C$2:$C$871,,MATCH($B157,[2]掉落汇总!$D$1:$M$1)),[2]掉落汇总!$A$2:$A$871,H$1,[2]掉落汇总!$C$2:$C$871,$Q$1)+SUMIFS(OFFSET([2]掉落汇总!$C$2:$C$871,,MATCH($B157,[2]掉落汇总!$D$1:$M$1)),[2]掉落汇总!$A$2:$A$871,H$1,[2]掉落汇总!$C$2:$C$871,$Q$2)/$Q$3)*宝箱投放计算!G157</f>
        <v>0</v>
      </c>
      <c r="I157">
        <f ca="1">(SUMIFS(OFFSET([2]掉落汇总!$C$2:$C$871,,MATCH($B157,[2]掉落汇总!$D$1:$M$1)),[2]掉落汇总!$A$2:$A$871,I$1,[2]掉落汇总!$C$2:$C$871,$Q$1)+SUMIFS(OFFSET([2]掉落汇总!$C$2:$C$871,,MATCH($B157,[2]掉落汇总!$D$1:$M$1)),[2]掉落汇总!$A$2:$A$871,I$1,[2]掉落汇总!$C$2:$C$871,$Q$2)/$Q$3)*宝箱投放计算!H157</f>
        <v>0</v>
      </c>
      <c r="J157">
        <f ca="1">(SUMIFS(OFFSET([2]掉落汇总!$C$2:$C$871,,MATCH($B157,[2]掉落汇总!$D$1:$M$1)),[2]掉落汇总!$A$2:$A$871,J$1,[2]掉落汇总!$C$2:$C$871,$Q$1)+SUMIFS(OFFSET([2]掉落汇总!$C$2:$C$871,,MATCH($B157,[2]掉落汇总!$D$1:$M$1)),[2]掉落汇总!$A$2:$A$871,J$1,[2]掉落汇总!$C$2:$C$871,$Q$2)/$Q$3)*宝箱投放计算!I157</f>
        <v>0</v>
      </c>
      <c r="K157">
        <f ca="1">(SUMIFS(OFFSET([2]掉落汇总!$C$2:$C$871,,MATCH($B157,[2]掉落汇总!$D$1:$M$1)),[2]掉落汇总!$A$2:$A$871,K$1,[2]掉落汇总!$C$2:$C$871,$Q$1)+SUMIFS(OFFSET([2]掉落汇总!$C$2:$C$871,,MATCH($B157,[2]掉落汇总!$D$1:$M$1)),[2]掉落汇总!$A$2:$A$871,K$1,[2]掉落汇总!$C$2:$C$871,$Q$2)/$Q$3)*宝箱投放计算!J157</f>
        <v>0</v>
      </c>
      <c r="L157">
        <f ca="1">(SUMIFS(OFFSET([2]掉落汇总!$C$2:$C$871,,MATCH($B157,[2]掉落汇总!$D$1:$M$1)),[2]掉落汇总!$A$2:$A$871,L$1,[2]掉落汇总!$C$2:$C$871,$Q$1)+SUMIFS(OFFSET([2]掉落汇总!$C$2:$C$871,,MATCH($B157,[2]掉落汇总!$D$1:$M$1)),[2]掉落汇总!$A$2:$A$871,L$1,[2]掉落汇总!$C$2:$C$871,$Q$2)/$Q$3)*宝箱投放计算!K157</f>
        <v>1.4485077267901381</v>
      </c>
      <c r="M157">
        <f ca="1">(SUMIFS(OFFSET([2]掉落汇总!$C$2:$C$871,,MATCH($B157,[2]掉落汇总!$D$1:$M$1)),[2]掉落汇总!$A$2:$A$871,M$1,[2]掉落汇总!$C$2:$C$871,$Q$1)+SUMIFS(OFFSET([2]掉落汇总!$C$2:$C$871,,MATCH($B157,[2]掉落汇总!$D$1:$M$1)),[2]掉落汇总!$A$2:$A$871,M$1,[2]掉落汇总!$C$2:$C$871,$Q$2)/$Q$3)*宝箱投放计算!L157</f>
        <v>1.449375218965316</v>
      </c>
      <c r="N157">
        <f ca="1">(SUMIFS(OFFSET([2]掉落汇总!$C$2:$C$871,,MATCH($B157,[2]掉落汇总!$D$1:$M$1)),[2]掉落汇总!$A$2:$A$871,N$1,[2]掉落汇总!$C$2:$C$871,$Q$1)+SUMIFS(OFFSET([2]掉落汇总!$C$2:$C$871,,MATCH($B157,[2]掉落汇总!$D$1:$M$1)),[2]掉落汇总!$A$2:$A$871,N$1,[2]掉落汇总!$C$2:$C$871,$Q$2)/$Q$3)*宝箱投放计算!M157</f>
        <v>0.34251290877796897</v>
      </c>
      <c r="O157">
        <f ca="1">(SUMIFS(OFFSET([2]掉落汇总!$C$2:$C$871,,MATCH($B157,[2]掉落汇总!$D$1:$M$1)),[2]掉落汇总!$A$2:$A$871,O$1,[2]掉落汇总!$C$2:$C$871,$Q$1)+SUMIFS(OFFSET([2]掉落汇总!$C$2:$C$871,,MATCH($B157,[2]掉落汇总!$D$1:$M$1)),[2]掉落汇总!$A$2:$A$871,O$1,[2]掉落汇总!$C$2:$C$871,$Q$2)/$Q$3)*宝箱投放计算!N157</f>
        <v>0.72990261049962535</v>
      </c>
    </row>
    <row r="158" spans="1:15" x14ac:dyDescent="0.2">
      <c r="A158">
        <f>玩家成长时间线!A158</f>
        <v>157</v>
      </c>
      <c r="B158">
        <f>玩家成长时间线!B158</f>
        <v>9</v>
      </c>
      <c r="C158">
        <f ca="1">SUM($D$2:D158)</f>
        <v>1869.3062732543997</v>
      </c>
      <c r="D158">
        <f t="shared" ca="1" si="2"/>
        <v>17.033003010990406</v>
      </c>
      <c r="E158">
        <f ca="1">(SUMIFS(OFFSET([2]掉落汇总!$C$2:$C$871,,MATCH($B158,[2]掉落汇总!$D$1:$M$1)),[2]掉落汇总!$A$2:$A$871,E$1,[2]掉落汇总!$C$2:$C$871,$Q$1)+SUMIFS(OFFSET([2]掉落汇总!$C$2:$C$871,,MATCH($B158,[2]掉落汇总!$D$1:$M$1)),[2]掉落汇总!$A$2:$A$871,E$1,[2]掉落汇总!$C$2:$C$871,$Q$2)/$Q$3)*宝箱投放计算!D158</f>
        <v>3.8441666303162485</v>
      </c>
      <c r="F158">
        <f ca="1">(SUMIFS(OFFSET([2]掉落汇总!$C$2:$C$871,,MATCH($B158,[2]掉落汇总!$D$1:$M$1)),[2]掉落汇总!$A$2:$A$871,F$1,[2]掉落汇总!$C$2:$C$871,$Q$1)+SUMIFS(OFFSET([2]掉落汇总!$C$2:$C$871,,MATCH($B158,[2]掉落汇总!$D$1:$M$1)),[2]掉落汇总!$A$2:$A$871,F$1,[2]掉落汇总!$C$2:$C$871,$Q$2)/$Q$3)*宝箱投放计算!E158</f>
        <v>5.3945783132530112</v>
      </c>
      <c r="G158">
        <f ca="1">(SUMIFS(OFFSET([2]掉落汇总!$C$2:$C$871,,MATCH($B158,[2]掉落汇总!$D$1:$M$1)),[2]掉落汇总!$A$2:$A$871,G$1,[2]掉落汇总!$C$2:$C$871,$Q$1)+SUMIFS(OFFSET([2]掉落汇总!$C$2:$C$871,,MATCH($B158,[2]掉落汇总!$D$1:$M$1)),[2]掉落汇总!$A$2:$A$871,G$1,[2]掉落汇总!$C$2:$C$871,$Q$2)/$Q$3)*宝箱投放计算!F158</f>
        <v>0</v>
      </c>
      <c r="H158">
        <f ca="1">(SUMIFS(OFFSET([2]掉落汇总!$C$2:$C$871,,MATCH($B158,[2]掉落汇总!$D$1:$M$1)),[2]掉落汇总!$A$2:$A$871,H$1,[2]掉落汇总!$C$2:$C$871,$Q$1)+SUMIFS(OFFSET([2]掉落汇总!$C$2:$C$871,,MATCH($B158,[2]掉落汇总!$D$1:$M$1)),[2]掉落汇总!$A$2:$A$871,H$1,[2]掉落汇总!$C$2:$C$871,$Q$2)/$Q$3)*宝箱投放计算!G158</f>
        <v>0</v>
      </c>
      <c r="I158">
        <f ca="1">(SUMIFS(OFFSET([2]掉落汇总!$C$2:$C$871,,MATCH($B158,[2]掉落汇总!$D$1:$M$1)),[2]掉落汇总!$A$2:$A$871,I$1,[2]掉落汇总!$C$2:$C$871,$Q$1)+SUMIFS(OFFSET([2]掉落汇总!$C$2:$C$871,,MATCH($B158,[2]掉落汇总!$D$1:$M$1)),[2]掉落汇总!$A$2:$A$871,I$1,[2]掉落汇总!$C$2:$C$871,$Q$2)/$Q$3)*宝箱投放计算!H158</f>
        <v>1.0654301906233898</v>
      </c>
      <c r="J158">
        <f ca="1">(SUMIFS(OFFSET([2]掉落汇总!$C$2:$C$871,,MATCH($B158,[2]掉落汇总!$D$1:$M$1)),[2]掉落汇总!$A$2:$A$871,J$1,[2]掉落汇总!$C$2:$C$871,$Q$1)+SUMIFS(OFFSET([2]掉落汇总!$C$2:$C$871,,MATCH($B158,[2]掉落汇总!$D$1:$M$1)),[2]掉落汇总!$A$2:$A$871,J$1,[2]掉落汇总!$C$2:$C$871,$Q$2)/$Q$3)*宝箱投放计算!I158</f>
        <v>2.7585294117647061</v>
      </c>
      <c r="K158">
        <f ca="1">(SUMIFS(OFFSET([2]掉落汇总!$C$2:$C$871,,MATCH($B158,[2]掉落汇总!$D$1:$M$1)),[2]掉落汇总!$A$2:$A$871,K$1,[2]掉落汇总!$C$2:$C$871,$Q$1)+SUMIFS(OFFSET([2]掉落汇总!$C$2:$C$871,,MATCH($B158,[2]掉落汇总!$D$1:$M$1)),[2]掉落汇总!$A$2:$A$871,K$1,[2]掉落汇总!$C$2:$C$871,$Q$2)/$Q$3)*宝箱投放计算!J158</f>
        <v>0</v>
      </c>
      <c r="L158">
        <f ca="1">(SUMIFS(OFFSET([2]掉落汇总!$C$2:$C$871,,MATCH($B158,[2]掉落汇总!$D$1:$M$1)),[2]掉落汇总!$A$2:$A$871,L$1,[2]掉落汇总!$C$2:$C$871,$Q$1)+SUMIFS(OFFSET([2]掉落汇总!$C$2:$C$871,,MATCH($B158,[2]掉落汇总!$D$1:$M$1)),[2]掉落汇总!$A$2:$A$871,L$1,[2]掉落汇总!$C$2:$C$871,$Q$2)/$Q$3)*宝箱投放计算!K158</f>
        <v>1.4485077267901381</v>
      </c>
      <c r="M158">
        <f ca="1">(SUMIFS(OFFSET([2]掉落汇总!$C$2:$C$871,,MATCH($B158,[2]掉落汇总!$D$1:$M$1)),[2]掉落汇总!$A$2:$A$871,M$1,[2]掉落汇总!$C$2:$C$871,$Q$1)+SUMIFS(OFFSET([2]掉落汇总!$C$2:$C$871,,MATCH($B158,[2]掉落汇总!$D$1:$M$1)),[2]掉落汇总!$A$2:$A$871,M$1,[2]掉落汇总!$C$2:$C$871,$Q$2)/$Q$3)*宝箱投放计算!L158</f>
        <v>1.449375218965316</v>
      </c>
      <c r="N158">
        <f ca="1">(SUMIFS(OFFSET([2]掉落汇总!$C$2:$C$871,,MATCH($B158,[2]掉落汇总!$D$1:$M$1)),[2]掉落汇总!$A$2:$A$871,N$1,[2]掉落汇总!$C$2:$C$871,$Q$1)+SUMIFS(OFFSET([2]掉落汇总!$C$2:$C$871,,MATCH($B158,[2]掉落汇总!$D$1:$M$1)),[2]掉落汇总!$A$2:$A$871,N$1,[2]掉落汇总!$C$2:$C$871,$Q$2)/$Q$3)*宝箱投放计算!M158</f>
        <v>0.34251290877796897</v>
      </c>
      <c r="O158">
        <f ca="1">(SUMIFS(OFFSET([2]掉落汇总!$C$2:$C$871,,MATCH($B158,[2]掉落汇总!$D$1:$M$1)),[2]掉落汇总!$A$2:$A$871,O$1,[2]掉落汇总!$C$2:$C$871,$Q$1)+SUMIFS(OFFSET([2]掉落汇总!$C$2:$C$871,,MATCH($B158,[2]掉落汇总!$D$1:$M$1)),[2]掉落汇总!$A$2:$A$871,O$1,[2]掉落汇总!$C$2:$C$871,$Q$2)/$Q$3)*宝箱投放计算!N158</f>
        <v>0.72990261049962535</v>
      </c>
    </row>
    <row r="159" spans="1:15" x14ac:dyDescent="0.2">
      <c r="A159">
        <f>玩家成长时间线!A159</f>
        <v>158</v>
      </c>
      <c r="B159">
        <f>玩家成长时间线!B159</f>
        <v>9</v>
      </c>
      <c r="C159">
        <f ca="1">SUM($D$2:D159)</f>
        <v>1882.5312490512244</v>
      </c>
      <c r="D159">
        <f t="shared" ca="1" si="2"/>
        <v>13.224975796824776</v>
      </c>
      <c r="E159">
        <f ca="1">(SUMIFS(OFFSET([2]掉落汇总!$C$2:$C$871,,MATCH($B159,[2]掉落汇总!$D$1:$M$1)),[2]掉落汇总!$A$2:$A$871,E$1,[2]掉落汇总!$C$2:$C$871,$Q$1)+SUMIFS(OFFSET([2]掉落汇总!$C$2:$C$871,,MATCH($B159,[2]掉落汇总!$D$1:$M$1)),[2]掉落汇总!$A$2:$A$871,E$1,[2]掉落汇总!$C$2:$C$871,$Q$2)/$Q$3)*宝箱投放计算!D159</f>
        <v>3.8600990185387136</v>
      </c>
      <c r="F159">
        <f ca="1">(SUMIFS(OFFSET([2]掉落汇总!$C$2:$C$871,,MATCH($B159,[2]掉落汇总!$D$1:$M$1)),[2]掉落汇总!$A$2:$A$871,F$1,[2]掉落汇总!$C$2:$C$871,$Q$1)+SUMIFS(OFFSET([2]掉落汇总!$C$2:$C$871,,MATCH($B159,[2]掉落汇总!$D$1:$M$1)),[2]掉落汇总!$A$2:$A$871,F$1,[2]掉落汇总!$C$2:$C$871,$Q$2)/$Q$3)*宝箱投放计算!E159</f>
        <v>5.3945783132530112</v>
      </c>
      <c r="G159">
        <f ca="1">(SUMIFS(OFFSET([2]掉落汇总!$C$2:$C$871,,MATCH($B159,[2]掉落汇总!$D$1:$M$1)),[2]掉落汇总!$A$2:$A$871,G$1,[2]掉落汇总!$C$2:$C$871,$Q$1)+SUMIFS(OFFSET([2]掉落汇总!$C$2:$C$871,,MATCH($B159,[2]掉落汇总!$D$1:$M$1)),[2]掉落汇总!$A$2:$A$871,G$1,[2]掉落汇总!$C$2:$C$871,$Q$2)/$Q$3)*宝箱投放计算!F159</f>
        <v>0</v>
      </c>
      <c r="H159">
        <f ca="1">(SUMIFS(OFFSET([2]掉落汇总!$C$2:$C$871,,MATCH($B159,[2]掉落汇总!$D$1:$M$1)),[2]掉落汇总!$A$2:$A$871,H$1,[2]掉落汇总!$C$2:$C$871,$Q$1)+SUMIFS(OFFSET([2]掉落汇总!$C$2:$C$871,,MATCH($B159,[2]掉落汇总!$D$1:$M$1)),[2]掉落汇总!$A$2:$A$871,H$1,[2]掉落汇总!$C$2:$C$871,$Q$2)/$Q$3)*宝箱投放计算!G159</f>
        <v>0</v>
      </c>
      <c r="I159">
        <f ca="1">(SUMIFS(OFFSET([2]掉落汇总!$C$2:$C$871,,MATCH($B159,[2]掉落汇总!$D$1:$M$1)),[2]掉落汇总!$A$2:$A$871,I$1,[2]掉落汇总!$C$2:$C$871,$Q$1)+SUMIFS(OFFSET([2]掉落汇总!$C$2:$C$871,,MATCH($B159,[2]掉落汇总!$D$1:$M$1)),[2]掉落汇总!$A$2:$A$871,I$1,[2]掉落汇总!$C$2:$C$871,$Q$2)/$Q$3)*宝箱投放计算!H159</f>
        <v>0</v>
      </c>
      <c r="J159">
        <f ca="1">(SUMIFS(OFFSET([2]掉落汇总!$C$2:$C$871,,MATCH($B159,[2]掉落汇总!$D$1:$M$1)),[2]掉落汇总!$A$2:$A$871,J$1,[2]掉落汇总!$C$2:$C$871,$Q$1)+SUMIFS(OFFSET([2]掉落汇总!$C$2:$C$871,,MATCH($B159,[2]掉落汇总!$D$1:$M$1)),[2]掉落汇总!$A$2:$A$871,J$1,[2]掉落汇总!$C$2:$C$871,$Q$2)/$Q$3)*宝箱投放计算!I159</f>
        <v>0</v>
      </c>
      <c r="K159">
        <f ca="1">(SUMIFS(OFFSET([2]掉落汇总!$C$2:$C$871,,MATCH($B159,[2]掉落汇总!$D$1:$M$1)),[2]掉落汇总!$A$2:$A$871,K$1,[2]掉落汇总!$C$2:$C$871,$Q$1)+SUMIFS(OFFSET([2]掉落汇总!$C$2:$C$871,,MATCH($B159,[2]掉落汇总!$D$1:$M$1)),[2]掉落汇总!$A$2:$A$871,K$1,[2]掉落汇总!$C$2:$C$871,$Q$2)/$Q$3)*宝箱投放计算!J159</f>
        <v>0</v>
      </c>
      <c r="L159">
        <f ca="1">(SUMIFS(OFFSET([2]掉落汇总!$C$2:$C$871,,MATCH($B159,[2]掉落汇总!$D$1:$M$1)),[2]掉落汇总!$A$2:$A$871,L$1,[2]掉落汇总!$C$2:$C$871,$Q$1)+SUMIFS(OFFSET([2]掉落汇总!$C$2:$C$871,,MATCH($B159,[2]掉落汇总!$D$1:$M$1)),[2]掉落汇总!$A$2:$A$871,L$1,[2]掉落汇总!$C$2:$C$871,$Q$2)/$Q$3)*宝箱投放计算!K159</f>
        <v>1.4485077267901381</v>
      </c>
      <c r="M159">
        <f ca="1">(SUMIFS(OFFSET([2]掉落汇总!$C$2:$C$871,,MATCH($B159,[2]掉落汇总!$D$1:$M$1)),[2]掉落汇总!$A$2:$A$871,M$1,[2]掉落汇总!$C$2:$C$871,$Q$1)+SUMIFS(OFFSET([2]掉落汇总!$C$2:$C$871,,MATCH($B159,[2]掉落汇总!$D$1:$M$1)),[2]掉落汇总!$A$2:$A$871,M$1,[2]掉落汇总!$C$2:$C$871,$Q$2)/$Q$3)*宝箱投放计算!L159</f>
        <v>1.449375218965316</v>
      </c>
      <c r="N159">
        <f ca="1">(SUMIFS(OFFSET([2]掉落汇总!$C$2:$C$871,,MATCH($B159,[2]掉落汇总!$D$1:$M$1)),[2]掉落汇总!$A$2:$A$871,N$1,[2]掉落汇总!$C$2:$C$871,$Q$1)+SUMIFS(OFFSET([2]掉落汇总!$C$2:$C$871,,MATCH($B159,[2]掉落汇总!$D$1:$M$1)),[2]掉落汇总!$A$2:$A$871,N$1,[2]掉落汇总!$C$2:$C$871,$Q$2)/$Q$3)*宝箱投放计算!M159</f>
        <v>0.34251290877796897</v>
      </c>
      <c r="O159">
        <f ca="1">(SUMIFS(OFFSET([2]掉落汇总!$C$2:$C$871,,MATCH($B159,[2]掉落汇总!$D$1:$M$1)),[2]掉落汇总!$A$2:$A$871,O$1,[2]掉落汇总!$C$2:$C$871,$Q$1)+SUMIFS(OFFSET([2]掉落汇总!$C$2:$C$871,,MATCH($B159,[2]掉落汇总!$D$1:$M$1)),[2]掉落汇总!$A$2:$A$871,O$1,[2]掉落汇总!$C$2:$C$871,$Q$2)/$Q$3)*宝箱投放计算!N159</f>
        <v>0.72990261049962535</v>
      </c>
    </row>
    <row r="160" spans="1:15" x14ac:dyDescent="0.2">
      <c r="A160">
        <f>玩家成长时间线!A160</f>
        <v>159</v>
      </c>
      <c r="B160">
        <f>玩家成长时间线!B160</f>
        <v>9</v>
      </c>
      <c r="C160">
        <f ca="1">SUM($D$2:D160)</f>
        <v>1896.090805000721</v>
      </c>
      <c r="D160">
        <f t="shared" ca="1" si="2"/>
        <v>13.559555949496531</v>
      </c>
      <c r="E160">
        <f ca="1">(SUMIFS(OFFSET([2]掉落汇总!$C$2:$C$871,,MATCH($B160,[2]掉落汇总!$D$1:$M$1)),[2]掉落汇总!$A$2:$A$871,E$1,[2]掉落汇总!$C$2:$C$871,$Q$1)+SUMIFS(OFFSET([2]掉落汇总!$C$2:$C$871,,MATCH($B160,[2]掉落汇总!$D$1:$M$1)),[2]掉落汇总!$A$2:$A$871,E$1,[2]掉落汇总!$C$2:$C$871,$Q$2)/$Q$3)*宝箱投放计算!D160</f>
        <v>4.1946791712104687</v>
      </c>
      <c r="F160">
        <f ca="1">(SUMIFS(OFFSET([2]掉落汇总!$C$2:$C$871,,MATCH($B160,[2]掉落汇总!$D$1:$M$1)),[2]掉落汇总!$A$2:$A$871,F$1,[2]掉落汇总!$C$2:$C$871,$Q$1)+SUMIFS(OFFSET([2]掉落汇总!$C$2:$C$871,,MATCH($B160,[2]掉落汇总!$D$1:$M$1)),[2]掉落汇总!$A$2:$A$871,F$1,[2]掉落汇总!$C$2:$C$871,$Q$2)/$Q$3)*宝箱投放计算!E160</f>
        <v>5.3945783132530112</v>
      </c>
      <c r="G160">
        <f ca="1">(SUMIFS(OFFSET([2]掉落汇总!$C$2:$C$871,,MATCH($B160,[2]掉落汇总!$D$1:$M$1)),[2]掉落汇总!$A$2:$A$871,G$1,[2]掉落汇总!$C$2:$C$871,$Q$1)+SUMIFS(OFFSET([2]掉落汇总!$C$2:$C$871,,MATCH($B160,[2]掉落汇总!$D$1:$M$1)),[2]掉落汇总!$A$2:$A$871,G$1,[2]掉落汇总!$C$2:$C$871,$Q$2)/$Q$3)*宝箱投放计算!F160</f>
        <v>0</v>
      </c>
      <c r="H160">
        <f ca="1">(SUMIFS(OFFSET([2]掉落汇总!$C$2:$C$871,,MATCH($B160,[2]掉落汇总!$D$1:$M$1)),[2]掉落汇总!$A$2:$A$871,H$1,[2]掉落汇总!$C$2:$C$871,$Q$1)+SUMIFS(OFFSET([2]掉落汇总!$C$2:$C$871,,MATCH($B160,[2]掉落汇总!$D$1:$M$1)),[2]掉落汇总!$A$2:$A$871,H$1,[2]掉落汇总!$C$2:$C$871,$Q$2)/$Q$3)*宝箱投放计算!G160</f>
        <v>0</v>
      </c>
      <c r="I160">
        <f ca="1">(SUMIFS(OFFSET([2]掉落汇总!$C$2:$C$871,,MATCH($B160,[2]掉落汇总!$D$1:$M$1)),[2]掉落汇总!$A$2:$A$871,I$1,[2]掉落汇总!$C$2:$C$871,$Q$1)+SUMIFS(OFFSET([2]掉落汇总!$C$2:$C$871,,MATCH($B160,[2]掉落汇总!$D$1:$M$1)),[2]掉落汇总!$A$2:$A$871,I$1,[2]掉落汇总!$C$2:$C$871,$Q$2)/$Q$3)*宝箱投放计算!H160</f>
        <v>0</v>
      </c>
      <c r="J160">
        <f ca="1">(SUMIFS(OFFSET([2]掉落汇总!$C$2:$C$871,,MATCH($B160,[2]掉落汇总!$D$1:$M$1)),[2]掉落汇总!$A$2:$A$871,J$1,[2]掉落汇总!$C$2:$C$871,$Q$1)+SUMIFS(OFFSET([2]掉落汇总!$C$2:$C$871,,MATCH($B160,[2]掉落汇总!$D$1:$M$1)),[2]掉落汇总!$A$2:$A$871,J$1,[2]掉落汇总!$C$2:$C$871,$Q$2)/$Q$3)*宝箱投放计算!I160</f>
        <v>0</v>
      </c>
      <c r="K160">
        <f ca="1">(SUMIFS(OFFSET([2]掉落汇总!$C$2:$C$871,,MATCH($B160,[2]掉落汇总!$D$1:$M$1)),[2]掉落汇总!$A$2:$A$871,K$1,[2]掉落汇总!$C$2:$C$871,$Q$1)+SUMIFS(OFFSET([2]掉落汇总!$C$2:$C$871,,MATCH($B160,[2]掉落汇总!$D$1:$M$1)),[2]掉落汇总!$A$2:$A$871,K$1,[2]掉落汇总!$C$2:$C$871,$Q$2)/$Q$3)*宝箱投放计算!J160</f>
        <v>0</v>
      </c>
      <c r="L160">
        <f ca="1">(SUMIFS(OFFSET([2]掉落汇总!$C$2:$C$871,,MATCH($B160,[2]掉落汇总!$D$1:$M$1)),[2]掉落汇总!$A$2:$A$871,L$1,[2]掉落汇总!$C$2:$C$871,$Q$1)+SUMIFS(OFFSET([2]掉落汇总!$C$2:$C$871,,MATCH($B160,[2]掉落汇总!$D$1:$M$1)),[2]掉落汇总!$A$2:$A$871,L$1,[2]掉落汇总!$C$2:$C$871,$Q$2)/$Q$3)*宝箱投放计算!K160</f>
        <v>1.4485077267901381</v>
      </c>
      <c r="M160">
        <f ca="1">(SUMIFS(OFFSET([2]掉落汇总!$C$2:$C$871,,MATCH($B160,[2]掉落汇总!$D$1:$M$1)),[2]掉落汇总!$A$2:$A$871,M$1,[2]掉落汇总!$C$2:$C$871,$Q$1)+SUMIFS(OFFSET([2]掉落汇总!$C$2:$C$871,,MATCH($B160,[2]掉落汇总!$D$1:$M$1)),[2]掉落汇总!$A$2:$A$871,M$1,[2]掉落汇总!$C$2:$C$871,$Q$2)/$Q$3)*宝箱投放计算!L160</f>
        <v>1.449375218965316</v>
      </c>
      <c r="N160">
        <f ca="1">(SUMIFS(OFFSET([2]掉落汇总!$C$2:$C$871,,MATCH($B160,[2]掉落汇总!$D$1:$M$1)),[2]掉落汇总!$A$2:$A$871,N$1,[2]掉落汇总!$C$2:$C$871,$Q$1)+SUMIFS(OFFSET([2]掉落汇总!$C$2:$C$871,,MATCH($B160,[2]掉落汇总!$D$1:$M$1)),[2]掉落汇总!$A$2:$A$871,N$1,[2]掉落汇总!$C$2:$C$871,$Q$2)/$Q$3)*宝箱投放计算!M160</f>
        <v>0.34251290877796897</v>
      </c>
      <c r="O160">
        <f ca="1">(SUMIFS(OFFSET([2]掉落汇总!$C$2:$C$871,,MATCH($B160,[2]掉落汇总!$D$1:$M$1)),[2]掉落汇总!$A$2:$A$871,O$1,[2]掉落汇总!$C$2:$C$871,$Q$1)+SUMIFS(OFFSET([2]掉落汇总!$C$2:$C$871,,MATCH($B160,[2]掉落汇总!$D$1:$M$1)),[2]掉落汇总!$A$2:$A$871,O$1,[2]掉落汇总!$C$2:$C$871,$Q$2)/$Q$3)*宝箱投放计算!N160</f>
        <v>0.72990261049962535</v>
      </c>
    </row>
    <row r="161" spans="1:15" x14ac:dyDescent="0.2">
      <c r="A161">
        <f>玩家成长时间线!A161</f>
        <v>160</v>
      </c>
      <c r="B161">
        <f>玩家成长时间线!B161</f>
        <v>10</v>
      </c>
      <c r="C161">
        <f ca="1">SUM($D$2:D161)</f>
        <v>1912.6588753283345</v>
      </c>
      <c r="D161">
        <f t="shared" ca="1" si="2"/>
        <v>16.568070327613537</v>
      </c>
      <c r="E161">
        <f ca="1">(SUMIFS(OFFSET([2]掉落汇总!$C$2:$C$871,,MATCH($B161,[2]掉落汇总!$D$1:$M$1)),[2]掉落汇总!$A$2:$A$871,E$1,[2]掉落汇总!$C$2:$C$871,$Q$1)+SUMIFS(OFFSET([2]掉落汇总!$C$2:$C$871,,MATCH($B161,[2]掉落汇总!$D$1:$M$1)),[2]掉落汇总!$A$2:$A$871,E$1,[2]掉落汇总!$C$2:$C$871,$Q$2)/$Q$3)*宝箱投放计算!D161</f>
        <v>4.1120252498684904</v>
      </c>
      <c r="F161">
        <f ca="1">(SUMIFS(OFFSET([2]掉落汇总!$C$2:$C$871,,MATCH($B161,[2]掉落汇总!$D$1:$M$1)),[2]掉落汇总!$A$2:$A$871,F$1,[2]掉落汇总!$C$2:$C$871,$Q$1)+SUMIFS(OFFSET([2]掉落汇总!$C$2:$C$871,,MATCH($B161,[2]掉落汇总!$D$1:$M$1)),[2]掉落汇总!$A$2:$A$871,F$1,[2]掉落汇总!$C$2:$C$871,$Q$2)/$Q$3)*宝箱投放计算!E161</f>
        <v>5.3945783132530112</v>
      </c>
      <c r="G161">
        <f ca="1">(SUMIFS(OFFSET([2]掉落汇总!$C$2:$C$871,,MATCH($B161,[2]掉落汇总!$D$1:$M$1)),[2]掉落汇总!$A$2:$A$871,G$1,[2]掉落汇总!$C$2:$C$871,$Q$1)+SUMIFS(OFFSET([2]掉落汇总!$C$2:$C$871,,MATCH($B161,[2]掉落汇总!$D$1:$M$1)),[2]掉落汇总!$A$2:$A$871,G$1,[2]掉落汇总!$C$2:$C$871,$Q$2)/$Q$3)*宝箱投放计算!F161</f>
        <v>0</v>
      </c>
      <c r="H161">
        <f ca="1">(SUMIFS(OFFSET([2]掉落汇总!$C$2:$C$871,,MATCH($B161,[2]掉落汇总!$D$1:$M$1)),[2]掉落汇总!$A$2:$A$871,H$1,[2]掉落汇总!$C$2:$C$871,$Q$1)+SUMIFS(OFFSET([2]掉落汇总!$C$2:$C$871,,MATCH($B161,[2]掉落汇总!$D$1:$M$1)),[2]掉落汇总!$A$2:$A$871,H$1,[2]掉落汇总!$C$2:$C$871,$Q$2)/$Q$3)*宝箱投放计算!G161</f>
        <v>0</v>
      </c>
      <c r="I161">
        <f ca="1">(SUMIFS(OFFSET([2]掉落汇总!$C$2:$C$871,,MATCH($B161,[2]掉落汇总!$D$1:$M$1)),[2]掉落汇总!$A$2:$A$871,I$1,[2]掉落汇总!$C$2:$C$871,$Q$1)+SUMIFS(OFFSET([2]掉落汇总!$C$2:$C$871,,MATCH($B161,[2]掉落汇总!$D$1:$M$1)),[2]掉落汇总!$A$2:$A$871,I$1,[2]掉落汇总!$C$2:$C$871,$Q$2)/$Q$3)*宝箱投放计算!H161</f>
        <v>0</v>
      </c>
      <c r="J161">
        <f ca="1">(SUMIFS(OFFSET([2]掉落汇总!$C$2:$C$871,,MATCH($B161,[2]掉落汇总!$D$1:$M$1)),[2]掉落汇总!$A$2:$A$871,J$1,[2]掉落汇总!$C$2:$C$871,$Q$1)+SUMIFS(OFFSET([2]掉落汇总!$C$2:$C$871,,MATCH($B161,[2]掉落汇总!$D$1:$M$1)),[2]掉落汇总!$A$2:$A$871,J$1,[2]掉落汇总!$C$2:$C$871,$Q$2)/$Q$3)*宝箱投放计算!I161</f>
        <v>3.0911682994589849</v>
      </c>
      <c r="K161">
        <f ca="1">(SUMIFS(OFFSET([2]掉落汇总!$C$2:$C$871,,MATCH($B161,[2]掉落汇总!$D$1:$M$1)),[2]掉落汇总!$A$2:$A$871,K$1,[2]掉落汇总!$C$2:$C$871,$Q$1)+SUMIFS(OFFSET([2]掉落汇总!$C$2:$C$871,,MATCH($B161,[2]掉落汇总!$D$1:$M$1)),[2]掉落汇总!$A$2:$A$871,K$1,[2]掉落汇总!$C$2:$C$871,$Q$2)/$Q$3)*宝箱投放计算!J161</f>
        <v>0</v>
      </c>
      <c r="L161">
        <f ca="1">(SUMIFS(OFFSET([2]掉落汇总!$C$2:$C$871,,MATCH($B161,[2]掉落汇总!$D$1:$M$1)),[2]掉落汇总!$A$2:$A$871,L$1,[2]掉落汇总!$C$2:$C$871,$Q$1)+SUMIFS(OFFSET([2]掉落汇总!$C$2:$C$871,,MATCH($B161,[2]掉落汇总!$D$1:$M$1)),[2]掉落汇总!$A$2:$A$871,L$1,[2]掉落汇总!$C$2:$C$871,$Q$2)/$Q$3)*宝箱投放计算!K161</f>
        <v>1.4485077267901381</v>
      </c>
      <c r="M161">
        <f ca="1">(SUMIFS(OFFSET([2]掉落汇总!$C$2:$C$871,,MATCH($B161,[2]掉落汇总!$D$1:$M$1)),[2]掉落汇总!$A$2:$A$871,M$1,[2]掉落汇总!$C$2:$C$871,$Q$1)+SUMIFS(OFFSET([2]掉落汇总!$C$2:$C$871,,MATCH($B161,[2]掉落汇总!$D$1:$M$1)),[2]掉落汇总!$A$2:$A$871,M$1,[2]掉落汇总!$C$2:$C$871,$Q$2)/$Q$3)*宝箱投放计算!L161</f>
        <v>1.449375218965316</v>
      </c>
      <c r="N161">
        <f ca="1">(SUMIFS(OFFSET([2]掉落汇总!$C$2:$C$871,,MATCH($B161,[2]掉落汇总!$D$1:$M$1)),[2]掉落汇总!$A$2:$A$871,N$1,[2]掉落汇总!$C$2:$C$871,$Q$1)+SUMIFS(OFFSET([2]掉落汇总!$C$2:$C$871,,MATCH($B161,[2]掉落汇总!$D$1:$M$1)),[2]掉落汇总!$A$2:$A$871,N$1,[2]掉落汇总!$C$2:$C$871,$Q$2)/$Q$3)*宝箱投放计算!M161</f>
        <v>0.34251290877796897</v>
      </c>
      <c r="O161">
        <f ca="1">(SUMIFS(OFFSET([2]掉落汇总!$C$2:$C$871,,MATCH($B161,[2]掉落汇总!$D$1:$M$1)),[2]掉落汇总!$A$2:$A$871,O$1,[2]掉落汇总!$C$2:$C$871,$Q$1)+SUMIFS(OFFSET([2]掉落汇总!$C$2:$C$871,,MATCH($B161,[2]掉落汇总!$D$1:$M$1)),[2]掉落汇总!$A$2:$A$871,O$1,[2]掉落汇总!$C$2:$C$871,$Q$2)/$Q$3)*宝箱投放计算!N161</f>
        <v>0.72990261049962535</v>
      </c>
    </row>
    <row r="162" spans="1:15" x14ac:dyDescent="0.2">
      <c r="A162">
        <f>玩家成长时间线!A162</f>
        <v>161</v>
      </c>
      <c r="B162">
        <f>玩家成长时间线!B162</f>
        <v>10</v>
      </c>
      <c r="C162">
        <f ca="1">SUM($D$2:D162)</f>
        <v>1926.1526106021493</v>
      </c>
      <c r="D162">
        <f t="shared" ca="1" si="2"/>
        <v>13.493735273814728</v>
      </c>
      <c r="E162">
        <f ca="1">(SUMIFS(OFFSET([2]掉落汇总!$C$2:$C$871,,MATCH($B162,[2]掉落汇总!$D$1:$M$1)),[2]掉落汇总!$A$2:$A$871,E$1,[2]掉落汇总!$C$2:$C$871,$Q$1)+SUMIFS(OFFSET([2]掉落汇总!$C$2:$C$871,,MATCH($B162,[2]掉落汇总!$D$1:$M$1)),[2]掉落汇总!$A$2:$A$871,E$1,[2]掉落汇总!$C$2:$C$871,$Q$2)/$Q$3)*宝箱投放计算!D162</f>
        <v>4.1288584955286689</v>
      </c>
      <c r="F162">
        <f ca="1">(SUMIFS(OFFSET([2]掉落汇总!$C$2:$C$871,,MATCH($B162,[2]掉落汇总!$D$1:$M$1)),[2]掉落汇总!$A$2:$A$871,F$1,[2]掉落汇总!$C$2:$C$871,$Q$1)+SUMIFS(OFFSET([2]掉落汇总!$C$2:$C$871,,MATCH($B162,[2]掉落汇总!$D$1:$M$1)),[2]掉落汇总!$A$2:$A$871,F$1,[2]掉落汇总!$C$2:$C$871,$Q$2)/$Q$3)*宝箱投放计算!E162</f>
        <v>5.3945783132530112</v>
      </c>
      <c r="G162">
        <f ca="1">(SUMIFS(OFFSET([2]掉落汇总!$C$2:$C$871,,MATCH($B162,[2]掉落汇总!$D$1:$M$1)),[2]掉落汇总!$A$2:$A$871,G$1,[2]掉落汇总!$C$2:$C$871,$Q$1)+SUMIFS(OFFSET([2]掉落汇总!$C$2:$C$871,,MATCH($B162,[2]掉落汇总!$D$1:$M$1)),[2]掉落汇总!$A$2:$A$871,G$1,[2]掉落汇总!$C$2:$C$871,$Q$2)/$Q$3)*宝箱投放计算!F162</f>
        <v>0</v>
      </c>
      <c r="H162">
        <f ca="1">(SUMIFS(OFFSET([2]掉落汇总!$C$2:$C$871,,MATCH($B162,[2]掉落汇总!$D$1:$M$1)),[2]掉落汇总!$A$2:$A$871,H$1,[2]掉落汇总!$C$2:$C$871,$Q$1)+SUMIFS(OFFSET([2]掉落汇总!$C$2:$C$871,,MATCH($B162,[2]掉落汇总!$D$1:$M$1)),[2]掉落汇总!$A$2:$A$871,H$1,[2]掉落汇总!$C$2:$C$871,$Q$2)/$Q$3)*宝箱投放计算!G162</f>
        <v>0</v>
      </c>
      <c r="I162">
        <f ca="1">(SUMIFS(OFFSET([2]掉落汇总!$C$2:$C$871,,MATCH($B162,[2]掉落汇总!$D$1:$M$1)),[2]掉落汇总!$A$2:$A$871,I$1,[2]掉落汇总!$C$2:$C$871,$Q$1)+SUMIFS(OFFSET([2]掉落汇总!$C$2:$C$871,,MATCH($B162,[2]掉落汇总!$D$1:$M$1)),[2]掉落汇总!$A$2:$A$871,I$1,[2]掉落汇总!$C$2:$C$871,$Q$2)/$Q$3)*宝箱投放计算!H162</f>
        <v>0</v>
      </c>
      <c r="J162">
        <f ca="1">(SUMIFS(OFFSET([2]掉落汇总!$C$2:$C$871,,MATCH($B162,[2]掉落汇总!$D$1:$M$1)),[2]掉落汇总!$A$2:$A$871,J$1,[2]掉落汇总!$C$2:$C$871,$Q$1)+SUMIFS(OFFSET([2]掉落汇总!$C$2:$C$871,,MATCH($B162,[2]掉落汇总!$D$1:$M$1)),[2]掉落汇总!$A$2:$A$871,J$1,[2]掉落汇总!$C$2:$C$871,$Q$2)/$Q$3)*宝箱投放计算!I162</f>
        <v>0</v>
      </c>
      <c r="K162">
        <f ca="1">(SUMIFS(OFFSET([2]掉落汇总!$C$2:$C$871,,MATCH($B162,[2]掉落汇总!$D$1:$M$1)),[2]掉落汇总!$A$2:$A$871,K$1,[2]掉落汇总!$C$2:$C$871,$Q$1)+SUMIFS(OFFSET([2]掉落汇总!$C$2:$C$871,,MATCH($B162,[2]掉落汇总!$D$1:$M$1)),[2]掉落汇总!$A$2:$A$871,K$1,[2]掉落汇总!$C$2:$C$871,$Q$2)/$Q$3)*宝箱投放计算!J162</f>
        <v>0</v>
      </c>
      <c r="L162">
        <f ca="1">(SUMIFS(OFFSET([2]掉落汇总!$C$2:$C$871,,MATCH($B162,[2]掉落汇总!$D$1:$M$1)),[2]掉落汇总!$A$2:$A$871,L$1,[2]掉落汇总!$C$2:$C$871,$Q$1)+SUMIFS(OFFSET([2]掉落汇总!$C$2:$C$871,,MATCH($B162,[2]掉落汇总!$D$1:$M$1)),[2]掉落汇总!$A$2:$A$871,L$1,[2]掉落汇总!$C$2:$C$871,$Q$2)/$Q$3)*宝箱投放计算!K162</f>
        <v>1.4485077267901381</v>
      </c>
      <c r="M162">
        <f ca="1">(SUMIFS(OFFSET([2]掉落汇总!$C$2:$C$871,,MATCH($B162,[2]掉落汇总!$D$1:$M$1)),[2]掉落汇总!$A$2:$A$871,M$1,[2]掉落汇总!$C$2:$C$871,$Q$1)+SUMIFS(OFFSET([2]掉落汇总!$C$2:$C$871,,MATCH($B162,[2]掉落汇总!$D$1:$M$1)),[2]掉落汇总!$A$2:$A$871,M$1,[2]掉落汇总!$C$2:$C$871,$Q$2)/$Q$3)*宝箱投放计算!L162</f>
        <v>1.449375218965316</v>
      </c>
      <c r="N162">
        <f ca="1">(SUMIFS(OFFSET([2]掉落汇总!$C$2:$C$871,,MATCH($B162,[2]掉落汇总!$D$1:$M$1)),[2]掉落汇总!$A$2:$A$871,N$1,[2]掉落汇总!$C$2:$C$871,$Q$1)+SUMIFS(OFFSET([2]掉落汇总!$C$2:$C$871,,MATCH($B162,[2]掉落汇总!$D$1:$M$1)),[2]掉落汇总!$A$2:$A$871,N$1,[2]掉落汇总!$C$2:$C$871,$Q$2)/$Q$3)*宝箱投放计算!M162</f>
        <v>0.34251290877796897</v>
      </c>
      <c r="O162">
        <f ca="1">(SUMIFS(OFFSET([2]掉落汇总!$C$2:$C$871,,MATCH($B162,[2]掉落汇总!$D$1:$M$1)),[2]掉落汇总!$A$2:$A$871,O$1,[2]掉落汇总!$C$2:$C$871,$Q$1)+SUMIFS(OFFSET([2]掉落汇总!$C$2:$C$871,,MATCH($B162,[2]掉落汇总!$D$1:$M$1)),[2]掉落汇总!$A$2:$A$871,O$1,[2]掉落汇总!$C$2:$C$871,$Q$2)/$Q$3)*宝箱投放计算!N162</f>
        <v>0.72990261049962535</v>
      </c>
    </row>
    <row r="163" spans="1:15" x14ac:dyDescent="0.2">
      <c r="A163">
        <f>玩家成长时间线!A163</f>
        <v>162</v>
      </c>
      <c r="B163">
        <f>玩家成长时间线!B163</f>
        <v>10</v>
      </c>
      <c r="C163">
        <f ca="1">SUM($D$2:D163)</f>
        <v>1939.6631791216241</v>
      </c>
      <c r="D163">
        <f t="shared" ca="1" si="2"/>
        <v>13.510568519474909</v>
      </c>
      <c r="E163">
        <f ca="1">(SUMIFS(OFFSET([2]掉落汇总!$C$2:$C$871,,MATCH($B163,[2]掉落汇总!$D$1:$M$1)),[2]掉落汇总!$A$2:$A$871,E$1,[2]掉落汇总!$C$2:$C$871,$Q$1)+SUMIFS(OFFSET([2]掉落汇总!$C$2:$C$871,,MATCH($B163,[2]掉落汇总!$D$1:$M$1)),[2]掉落汇总!$A$2:$A$871,E$1,[2]掉落汇总!$C$2:$C$871,$Q$2)/$Q$3)*宝箱投放计算!D163</f>
        <v>4.1456917411888483</v>
      </c>
      <c r="F163">
        <f ca="1">(SUMIFS(OFFSET([2]掉落汇总!$C$2:$C$871,,MATCH($B163,[2]掉落汇总!$D$1:$M$1)),[2]掉落汇总!$A$2:$A$871,F$1,[2]掉落汇总!$C$2:$C$871,$Q$1)+SUMIFS(OFFSET([2]掉落汇总!$C$2:$C$871,,MATCH($B163,[2]掉落汇总!$D$1:$M$1)),[2]掉落汇总!$A$2:$A$871,F$1,[2]掉落汇总!$C$2:$C$871,$Q$2)/$Q$3)*宝箱投放计算!E163</f>
        <v>5.3945783132530112</v>
      </c>
      <c r="G163">
        <f ca="1">(SUMIFS(OFFSET([2]掉落汇总!$C$2:$C$871,,MATCH($B163,[2]掉落汇总!$D$1:$M$1)),[2]掉落汇总!$A$2:$A$871,G$1,[2]掉落汇总!$C$2:$C$871,$Q$1)+SUMIFS(OFFSET([2]掉落汇总!$C$2:$C$871,,MATCH($B163,[2]掉落汇总!$D$1:$M$1)),[2]掉落汇总!$A$2:$A$871,G$1,[2]掉落汇总!$C$2:$C$871,$Q$2)/$Q$3)*宝箱投放计算!F163</f>
        <v>0</v>
      </c>
      <c r="H163">
        <f ca="1">(SUMIFS(OFFSET([2]掉落汇总!$C$2:$C$871,,MATCH($B163,[2]掉落汇总!$D$1:$M$1)),[2]掉落汇总!$A$2:$A$871,H$1,[2]掉落汇总!$C$2:$C$871,$Q$1)+SUMIFS(OFFSET([2]掉落汇总!$C$2:$C$871,,MATCH($B163,[2]掉落汇总!$D$1:$M$1)),[2]掉落汇总!$A$2:$A$871,H$1,[2]掉落汇总!$C$2:$C$871,$Q$2)/$Q$3)*宝箱投放计算!G163</f>
        <v>0</v>
      </c>
      <c r="I163">
        <f ca="1">(SUMIFS(OFFSET([2]掉落汇总!$C$2:$C$871,,MATCH($B163,[2]掉落汇总!$D$1:$M$1)),[2]掉落汇总!$A$2:$A$871,I$1,[2]掉落汇总!$C$2:$C$871,$Q$1)+SUMIFS(OFFSET([2]掉落汇总!$C$2:$C$871,,MATCH($B163,[2]掉落汇总!$D$1:$M$1)),[2]掉落汇总!$A$2:$A$871,I$1,[2]掉落汇总!$C$2:$C$871,$Q$2)/$Q$3)*宝箱投放计算!H163</f>
        <v>0</v>
      </c>
      <c r="J163">
        <f ca="1">(SUMIFS(OFFSET([2]掉落汇总!$C$2:$C$871,,MATCH($B163,[2]掉落汇总!$D$1:$M$1)),[2]掉落汇总!$A$2:$A$871,J$1,[2]掉落汇总!$C$2:$C$871,$Q$1)+SUMIFS(OFFSET([2]掉落汇总!$C$2:$C$871,,MATCH($B163,[2]掉落汇总!$D$1:$M$1)),[2]掉落汇总!$A$2:$A$871,J$1,[2]掉落汇总!$C$2:$C$871,$Q$2)/$Q$3)*宝箱投放计算!I163</f>
        <v>0</v>
      </c>
      <c r="K163">
        <f ca="1">(SUMIFS(OFFSET([2]掉落汇总!$C$2:$C$871,,MATCH($B163,[2]掉落汇总!$D$1:$M$1)),[2]掉落汇总!$A$2:$A$871,K$1,[2]掉落汇总!$C$2:$C$871,$Q$1)+SUMIFS(OFFSET([2]掉落汇总!$C$2:$C$871,,MATCH($B163,[2]掉落汇总!$D$1:$M$1)),[2]掉落汇总!$A$2:$A$871,K$1,[2]掉落汇总!$C$2:$C$871,$Q$2)/$Q$3)*宝箱投放计算!J163</f>
        <v>0</v>
      </c>
      <c r="L163">
        <f ca="1">(SUMIFS(OFFSET([2]掉落汇总!$C$2:$C$871,,MATCH($B163,[2]掉落汇总!$D$1:$M$1)),[2]掉落汇总!$A$2:$A$871,L$1,[2]掉落汇总!$C$2:$C$871,$Q$1)+SUMIFS(OFFSET([2]掉落汇总!$C$2:$C$871,,MATCH($B163,[2]掉落汇总!$D$1:$M$1)),[2]掉落汇总!$A$2:$A$871,L$1,[2]掉落汇总!$C$2:$C$871,$Q$2)/$Q$3)*宝箱投放计算!K163</f>
        <v>1.4485077267901381</v>
      </c>
      <c r="M163">
        <f ca="1">(SUMIFS(OFFSET([2]掉落汇总!$C$2:$C$871,,MATCH($B163,[2]掉落汇总!$D$1:$M$1)),[2]掉落汇总!$A$2:$A$871,M$1,[2]掉落汇总!$C$2:$C$871,$Q$1)+SUMIFS(OFFSET([2]掉落汇总!$C$2:$C$871,,MATCH($B163,[2]掉落汇总!$D$1:$M$1)),[2]掉落汇总!$A$2:$A$871,M$1,[2]掉落汇总!$C$2:$C$871,$Q$2)/$Q$3)*宝箱投放计算!L163</f>
        <v>1.449375218965316</v>
      </c>
      <c r="N163">
        <f ca="1">(SUMIFS(OFFSET([2]掉落汇总!$C$2:$C$871,,MATCH($B163,[2]掉落汇总!$D$1:$M$1)),[2]掉落汇总!$A$2:$A$871,N$1,[2]掉落汇总!$C$2:$C$871,$Q$1)+SUMIFS(OFFSET([2]掉落汇总!$C$2:$C$871,,MATCH($B163,[2]掉落汇总!$D$1:$M$1)),[2]掉落汇总!$A$2:$A$871,N$1,[2]掉落汇总!$C$2:$C$871,$Q$2)/$Q$3)*宝箱投放计算!M163</f>
        <v>0.34251290877796897</v>
      </c>
      <c r="O163">
        <f ca="1">(SUMIFS(OFFSET([2]掉落汇总!$C$2:$C$871,,MATCH($B163,[2]掉落汇总!$D$1:$M$1)),[2]掉落汇总!$A$2:$A$871,O$1,[2]掉落汇总!$C$2:$C$871,$Q$1)+SUMIFS(OFFSET([2]掉落汇总!$C$2:$C$871,,MATCH($B163,[2]掉落汇总!$D$1:$M$1)),[2]掉落汇总!$A$2:$A$871,O$1,[2]掉落汇总!$C$2:$C$871,$Q$2)/$Q$3)*宝箱投放计算!N163</f>
        <v>0.72990261049962535</v>
      </c>
    </row>
    <row r="164" spans="1:15" x14ac:dyDescent="0.2">
      <c r="A164">
        <f>玩家成长时间线!A164</f>
        <v>163</v>
      </c>
      <c r="B164">
        <f>玩家成长时间线!B164</f>
        <v>10</v>
      </c>
      <c r="C164">
        <f ca="1">SUM($D$2:D164)</f>
        <v>1953.5272457999629</v>
      </c>
      <c r="D164">
        <f t="shared" ca="1" si="2"/>
        <v>13.864066678338663</v>
      </c>
      <c r="E164">
        <f ca="1">(SUMIFS(OFFSET([2]掉落汇总!$C$2:$C$871,,MATCH($B164,[2]掉落汇总!$D$1:$M$1)),[2]掉落汇总!$A$2:$A$871,E$1,[2]掉落汇总!$C$2:$C$871,$Q$1)+SUMIFS(OFFSET([2]掉落汇总!$C$2:$C$871,,MATCH($B164,[2]掉落汇总!$D$1:$M$1)),[2]掉落汇总!$A$2:$A$871,E$1,[2]掉落汇总!$C$2:$C$871,$Q$2)/$Q$3)*宝箱投放计算!D164</f>
        <v>4.4991899000526034</v>
      </c>
      <c r="F164">
        <f ca="1">(SUMIFS(OFFSET([2]掉落汇总!$C$2:$C$871,,MATCH($B164,[2]掉落汇总!$D$1:$M$1)),[2]掉落汇总!$A$2:$A$871,F$1,[2]掉落汇总!$C$2:$C$871,$Q$1)+SUMIFS(OFFSET([2]掉落汇总!$C$2:$C$871,,MATCH($B164,[2]掉落汇总!$D$1:$M$1)),[2]掉落汇总!$A$2:$A$871,F$1,[2]掉落汇总!$C$2:$C$871,$Q$2)/$Q$3)*宝箱投放计算!E164</f>
        <v>5.3945783132530112</v>
      </c>
      <c r="G164">
        <f ca="1">(SUMIFS(OFFSET([2]掉落汇总!$C$2:$C$871,,MATCH($B164,[2]掉落汇总!$D$1:$M$1)),[2]掉落汇总!$A$2:$A$871,G$1,[2]掉落汇总!$C$2:$C$871,$Q$1)+SUMIFS(OFFSET([2]掉落汇总!$C$2:$C$871,,MATCH($B164,[2]掉落汇总!$D$1:$M$1)),[2]掉落汇总!$A$2:$A$871,G$1,[2]掉落汇总!$C$2:$C$871,$Q$2)/$Q$3)*宝箱投放计算!F164</f>
        <v>0</v>
      </c>
      <c r="H164">
        <f ca="1">(SUMIFS(OFFSET([2]掉落汇总!$C$2:$C$871,,MATCH($B164,[2]掉落汇总!$D$1:$M$1)),[2]掉落汇总!$A$2:$A$871,H$1,[2]掉落汇总!$C$2:$C$871,$Q$1)+SUMIFS(OFFSET([2]掉落汇总!$C$2:$C$871,,MATCH($B164,[2]掉落汇总!$D$1:$M$1)),[2]掉落汇总!$A$2:$A$871,H$1,[2]掉落汇总!$C$2:$C$871,$Q$2)/$Q$3)*宝箱投放计算!G164</f>
        <v>0</v>
      </c>
      <c r="I164">
        <f ca="1">(SUMIFS(OFFSET([2]掉落汇总!$C$2:$C$871,,MATCH($B164,[2]掉落汇总!$D$1:$M$1)),[2]掉落汇总!$A$2:$A$871,I$1,[2]掉落汇总!$C$2:$C$871,$Q$1)+SUMIFS(OFFSET([2]掉落汇总!$C$2:$C$871,,MATCH($B164,[2]掉落汇总!$D$1:$M$1)),[2]掉落汇总!$A$2:$A$871,I$1,[2]掉落汇总!$C$2:$C$871,$Q$2)/$Q$3)*宝箱投放计算!H164</f>
        <v>0</v>
      </c>
      <c r="J164">
        <f ca="1">(SUMIFS(OFFSET([2]掉落汇总!$C$2:$C$871,,MATCH($B164,[2]掉落汇总!$D$1:$M$1)),[2]掉落汇总!$A$2:$A$871,J$1,[2]掉落汇总!$C$2:$C$871,$Q$1)+SUMIFS(OFFSET([2]掉落汇总!$C$2:$C$871,,MATCH($B164,[2]掉落汇总!$D$1:$M$1)),[2]掉落汇总!$A$2:$A$871,J$1,[2]掉落汇总!$C$2:$C$871,$Q$2)/$Q$3)*宝箱投放计算!I164</f>
        <v>0</v>
      </c>
      <c r="K164">
        <f ca="1">(SUMIFS(OFFSET([2]掉落汇总!$C$2:$C$871,,MATCH($B164,[2]掉落汇总!$D$1:$M$1)),[2]掉落汇总!$A$2:$A$871,K$1,[2]掉落汇总!$C$2:$C$871,$Q$1)+SUMIFS(OFFSET([2]掉落汇总!$C$2:$C$871,,MATCH($B164,[2]掉落汇总!$D$1:$M$1)),[2]掉落汇总!$A$2:$A$871,K$1,[2]掉落汇总!$C$2:$C$871,$Q$2)/$Q$3)*宝箱投放计算!J164</f>
        <v>0</v>
      </c>
      <c r="L164">
        <f ca="1">(SUMIFS(OFFSET([2]掉落汇总!$C$2:$C$871,,MATCH($B164,[2]掉落汇总!$D$1:$M$1)),[2]掉落汇总!$A$2:$A$871,L$1,[2]掉落汇总!$C$2:$C$871,$Q$1)+SUMIFS(OFFSET([2]掉落汇总!$C$2:$C$871,,MATCH($B164,[2]掉落汇总!$D$1:$M$1)),[2]掉落汇总!$A$2:$A$871,L$1,[2]掉落汇总!$C$2:$C$871,$Q$2)/$Q$3)*宝箱投放计算!K164</f>
        <v>1.4485077267901381</v>
      </c>
      <c r="M164">
        <f ca="1">(SUMIFS(OFFSET([2]掉落汇总!$C$2:$C$871,,MATCH($B164,[2]掉落汇总!$D$1:$M$1)),[2]掉落汇总!$A$2:$A$871,M$1,[2]掉落汇总!$C$2:$C$871,$Q$1)+SUMIFS(OFFSET([2]掉落汇总!$C$2:$C$871,,MATCH($B164,[2]掉落汇总!$D$1:$M$1)),[2]掉落汇总!$A$2:$A$871,M$1,[2]掉落汇总!$C$2:$C$871,$Q$2)/$Q$3)*宝箱投放计算!L164</f>
        <v>1.449375218965316</v>
      </c>
      <c r="N164">
        <f ca="1">(SUMIFS(OFFSET([2]掉落汇总!$C$2:$C$871,,MATCH($B164,[2]掉落汇总!$D$1:$M$1)),[2]掉落汇总!$A$2:$A$871,N$1,[2]掉落汇总!$C$2:$C$871,$Q$1)+SUMIFS(OFFSET([2]掉落汇总!$C$2:$C$871,,MATCH($B164,[2]掉落汇总!$D$1:$M$1)),[2]掉落汇总!$A$2:$A$871,N$1,[2]掉落汇总!$C$2:$C$871,$Q$2)/$Q$3)*宝箱投放计算!M164</f>
        <v>0.34251290877796897</v>
      </c>
      <c r="O164">
        <f ca="1">(SUMIFS(OFFSET([2]掉落汇总!$C$2:$C$871,,MATCH($B164,[2]掉落汇总!$D$1:$M$1)),[2]掉落汇总!$A$2:$A$871,O$1,[2]掉落汇总!$C$2:$C$871,$Q$1)+SUMIFS(OFFSET([2]掉落汇总!$C$2:$C$871,,MATCH($B164,[2]掉落汇总!$D$1:$M$1)),[2]掉落汇总!$A$2:$A$871,O$1,[2]掉落汇总!$C$2:$C$871,$Q$2)/$Q$3)*宝箱投放计算!N164</f>
        <v>0.72990261049962535</v>
      </c>
    </row>
    <row r="165" spans="1:15" x14ac:dyDescent="0.2">
      <c r="A165">
        <f>玩家成长时间线!A165</f>
        <v>164</v>
      </c>
      <c r="B165">
        <f>玩家成长时间线!B165</f>
        <v>10</v>
      </c>
      <c r="C165">
        <f ca="1">SUM($D$2:D165)</f>
        <v>1967.0714808107582</v>
      </c>
      <c r="D165">
        <f t="shared" ca="1" si="2"/>
        <v>13.544235010795266</v>
      </c>
      <c r="E165">
        <f ca="1">(SUMIFS(OFFSET([2]掉落汇总!$C$2:$C$871,,MATCH($B165,[2]掉落汇总!$D$1:$M$1)),[2]掉落汇总!$A$2:$A$871,E$1,[2]掉落汇总!$C$2:$C$871,$Q$1)+SUMIFS(OFFSET([2]掉落汇总!$C$2:$C$871,,MATCH($B165,[2]掉落汇总!$D$1:$M$1)),[2]掉落汇总!$A$2:$A$871,E$1,[2]掉落汇总!$C$2:$C$871,$Q$2)/$Q$3)*宝箱投放计算!D165</f>
        <v>4.1793582325092054</v>
      </c>
      <c r="F165">
        <f ca="1">(SUMIFS(OFFSET([2]掉落汇总!$C$2:$C$871,,MATCH($B165,[2]掉落汇总!$D$1:$M$1)),[2]掉落汇总!$A$2:$A$871,F$1,[2]掉落汇总!$C$2:$C$871,$Q$1)+SUMIFS(OFFSET([2]掉落汇总!$C$2:$C$871,,MATCH($B165,[2]掉落汇总!$D$1:$M$1)),[2]掉落汇总!$A$2:$A$871,F$1,[2]掉落汇总!$C$2:$C$871,$Q$2)/$Q$3)*宝箱投放计算!E165</f>
        <v>5.3945783132530112</v>
      </c>
      <c r="G165">
        <f ca="1">(SUMIFS(OFFSET([2]掉落汇总!$C$2:$C$871,,MATCH($B165,[2]掉落汇总!$D$1:$M$1)),[2]掉落汇总!$A$2:$A$871,G$1,[2]掉落汇总!$C$2:$C$871,$Q$1)+SUMIFS(OFFSET([2]掉落汇总!$C$2:$C$871,,MATCH($B165,[2]掉落汇总!$D$1:$M$1)),[2]掉落汇总!$A$2:$A$871,G$1,[2]掉落汇总!$C$2:$C$871,$Q$2)/$Q$3)*宝箱投放计算!F165</f>
        <v>0</v>
      </c>
      <c r="H165">
        <f ca="1">(SUMIFS(OFFSET([2]掉落汇总!$C$2:$C$871,,MATCH($B165,[2]掉落汇总!$D$1:$M$1)),[2]掉落汇总!$A$2:$A$871,H$1,[2]掉落汇总!$C$2:$C$871,$Q$1)+SUMIFS(OFFSET([2]掉落汇总!$C$2:$C$871,,MATCH($B165,[2]掉落汇总!$D$1:$M$1)),[2]掉落汇总!$A$2:$A$871,H$1,[2]掉落汇总!$C$2:$C$871,$Q$2)/$Q$3)*宝箱投放计算!G165</f>
        <v>0</v>
      </c>
      <c r="I165">
        <f ca="1">(SUMIFS(OFFSET([2]掉落汇总!$C$2:$C$871,,MATCH($B165,[2]掉落汇总!$D$1:$M$1)),[2]掉落汇总!$A$2:$A$871,I$1,[2]掉落汇总!$C$2:$C$871,$Q$1)+SUMIFS(OFFSET([2]掉落汇总!$C$2:$C$871,,MATCH($B165,[2]掉落汇总!$D$1:$M$1)),[2]掉落汇总!$A$2:$A$871,I$1,[2]掉落汇总!$C$2:$C$871,$Q$2)/$Q$3)*宝箱投放计算!H165</f>
        <v>0</v>
      </c>
      <c r="J165">
        <f ca="1">(SUMIFS(OFFSET([2]掉落汇总!$C$2:$C$871,,MATCH($B165,[2]掉落汇总!$D$1:$M$1)),[2]掉落汇总!$A$2:$A$871,J$1,[2]掉落汇总!$C$2:$C$871,$Q$1)+SUMIFS(OFFSET([2]掉落汇总!$C$2:$C$871,,MATCH($B165,[2]掉落汇总!$D$1:$M$1)),[2]掉落汇总!$A$2:$A$871,J$1,[2]掉落汇总!$C$2:$C$871,$Q$2)/$Q$3)*宝箱投放计算!I165</f>
        <v>0</v>
      </c>
      <c r="K165">
        <f ca="1">(SUMIFS(OFFSET([2]掉落汇总!$C$2:$C$871,,MATCH($B165,[2]掉落汇总!$D$1:$M$1)),[2]掉落汇总!$A$2:$A$871,K$1,[2]掉落汇总!$C$2:$C$871,$Q$1)+SUMIFS(OFFSET([2]掉落汇总!$C$2:$C$871,,MATCH($B165,[2]掉落汇总!$D$1:$M$1)),[2]掉落汇总!$A$2:$A$871,K$1,[2]掉落汇总!$C$2:$C$871,$Q$2)/$Q$3)*宝箱投放计算!J165</f>
        <v>0</v>
      </c>
      <c r="L165">
        <f ca="1">(SUMIFS(OFFSET([2]掉落汇总!$C$2:$C$871,,MATCH($B165,[2]掉落汇总!$D$1:$M$1)),[2]掉落汇总!$A$2:$A$871,L$1,[2]掉落汇总!$C$2:$C$871,$Q$1)+SUMIFS(OFFSET([2]掉落汇总!$C$2:$C$871,,MATCH($B165,[2]掉落汇总!$D$1:$M$1)),[2]掉落汇总!$A$2:$A$871,L$1,[2]掉落汇总!$C$2:$C$871,$Q$2)/$Q$3)*宝箱投放计算!K165</f>
        <v>1.4485077267901381</v>
      </c>
      <c r="M165">
        <f ca="1">(SUMIFS(OFFSET([2]掉落汇总!$C$2:$C$871,,MATCH($B165,[2]掉落汇总!$D$1:$M$1)),[2]掉落汇总!$A$2:$A$871,M$1,[2]掉落汇总!$C$2:$C$871,$Q$1)+SUMIFS(OFFSET([2]掉落汇总!$C$2:$C$871,,MATCH($B165,[2]掉落汇总!$D$1:$M$1)),[2]掉落汇总!$A$2:$A$871,M$1,[2]掉落汇总!$C$2:$C$871,$Q$2)/$Q$3)*宝箱投放计算!L165</f>
        <v>1.449375218965316</v>
      </c>
      <c r="N165">
        <f ca="1">(SUMIFS(OFFSET([2]掉落汇总!$C$2:$C$871,,MATCH($B165,[2]掉落汇总!$D$1:$M$1)),[2]掉落汇总!$A$2:$A$871,N$1,[2]掉落汇总!$C$2:$C$871,$Q$1)+SUMIFS(OFFSET([2]掉落汇总!$C$2:$C$871,,MATCH($B165,[2]掉落汇总!$D$1:$M$1)),[2]掉落汇总!$A$2:$A$871,N$1,[2]掉落汇总!$C$2:$C$871,$Q$2)/$Q$3)*宝箱投放计算!M165</f>
        <v>0.34251290877796897</v>
      </c>
      <c r="O165">
        <f ca="1">(SUMIFS(OFFSET([2]掉落汇总!$C$2:$C$871,,MATCH($B165,[2]掉落汇总!$D$1:$M$1)),[2]掉落汇总!$A$2:$A$871,O$1,[2]掉落汇总!$C$2:$C$871,$Q$1)+SUMIFS(OFFSET([2]掉落汇总!$C$2:$C$871,,MATCH($B165,[2]掉落汇总!$D$1:$M$1)),[2]掉落汇总!$A$2:$A$871,O$1,[2]掉落汇总!$C$2:$C$871,$Q$2)/$Q$3)*宝箱投放计算!N165</f>
        <v>0.72990261049962535</v>
      </c>
    </row>
    <row r="166" spans="1:15" x14ac:dyDescent="0.2">
      <c r="A166">
        <f>玩家成长时间线!A166</f>
        <v>165</v>
      </c>
      <c r="B166">
        <f>玩家成长时间线!B166</f>
        <v>10</v>
      </c>
      <c r="C166">
        <f ca="1">SUM($D$2:D166)</f>
        <v>1981.4800619102157</v>
      </c>
      <c r="D166">
        <f t="shared" ca="1" si="2"/>
        <v>14.408581099457574</v>
      </c>
      <c r="E166">
        <f ca="1">(SUMIFS(OFFSET([2]掉落汇总!$C$2:$C$871,,MATCH($B166,[2]掉落汇总!$D$1:$M$1)),[2]掉落汇总!$A$2:$A$871,E$1,[2]掉落汇总!$C$2:$C$871,$Q$1)+SUMIFS(OFFSET([2]掉落汇总!$C$2:$C$871,,MATCH($B166,[2]掉落汇总!$D$1:$M$1)),[2]掉落汇总!$A$2:$A$871,E$1,[2]掉落汇总!$C$2:$C$871,$Q$2)/$Q$3)*宝箱投放计算!D166</f>
        <v>4.1961914781693839</v>
      </c>
      <c r="F166">
        <f ca="1">(SUMIFS(OFFSET([2]掉落汇总!$C$2:$C$871,,MATCH($B166,[2]掉落汇总!$D$1:$M$1)),[2]掉落汇总!$A$2:$A$871,F$1,[2]掉落汇总!$C$2:$C$871,$Q$1)+SUMIFS(OFFSET([2]掉落汇总!$C$2:$C$871,,MATCH($B166,[2]掉落汇总!$D$1:$M$1)),[2]掉落汇总!$A$2:$A$871,F$1,[2]掉落汇总!$C$2:$C$871,$Q$2)/$Q$3)*宝箱投放计算!E166</f>
        <v>5.3945783132530112</v>
      </c>
      <c r="G166">
        <f ca="1">(SUMIFS(OFFSET([2]掉落汇总!$C$2:$C$871,,MATCH($B166,[2]掉落汇总!$D$1:$M$1)),[2]掉落汇总!$A$2:$A$871,G$1,[2]掉落汇总!$C$2:$C$871,$Q$1)+SUMIFS(OFFSET([2]掉落汇总!$C$2:$C$871,,MATCH($B166,[2]掉落汇总!$D$1:$M$1)),[2]掉落汇总!$A$2:$A$871,G$1,[2]掉落汇总!$C$2:$C$871,$Q$2)/$Q$3)*宝箱投放计算!F166</f>
        <v>0.84751284300213015</v>
      </c>
      <c r="H166">
        <f ca="1">(SUMIFS(OFFSET([2]掉落汇总!$C$2:$C$871,,MATCH($B166,[2]掉落汇总!$D$1:$M$1)),[2]掉落汇总!$A$2:$A$871,H$1,[2]掉落汇总!$C$2:$C$871,$Q$1)+SUMIFS(OFFSET([2]掉落汇总!$C$2:$C$871,,MATCH($B166,[2]掉落汇总!$D$1:$M$1)),[2]掉落汇总!$A$2:$A$871,H$1,[2]掉落汇总!$C$2:$C$871,$Q$2)/$Q$3)*宝箱投放计算!G166</f>
        <v>0</v>
      </c>
      <c r="I166">
        <f ca="1">(SUMIFS(OFFSET([2]掉落汇总!$C$2:$C$871,,MATCH($B166,[2]掉落汇总!$D$1:$M$1)),[2]掉落汇总!$A$2:$A$871,I$1,[2]掉落汇总!$C$2:$C$871,$Q$1)+SUMIFS(OFFSET([2]掉落汇总!$C$2:$C$871,,MATCH($B166,[2]掉落汇总!$D$1:$M$1)),[2]掉落汇总!$A$2:$A$871,I$1,[2]掉落汇总!$C$2:$C$871,$Q$2)/$Q$3)*宝箱投放计算!H166</f>
        <v>0</v>
      </c>
      <c r="J166">
        <f ca="1">(SUMIFS(OFFSET([2]掉落汇总!$C$2:$C$871,,MATCH($B166,[2]掉落汇总!$D$1:$M$1)),[2]掉落汇总!$A$2:$A$871,J$1,[2]掉落汇总!$C$2:$C$871,$Q$1)+SUMIFS(OFFSET([2]掉落汇总!$C$2:$C$871,,MATCH($B166,[2]掉落汇总!$D$1:$M$1)),[2]掉落汇总!$A$2:$A$871,J$1,[2]掉落汇总!$C$2:$C$871,$Q$2)/$Q$3)*宝箱投放计算!I166</f>
        <v>0</v>
      </c>
      <c r="K166">
        <f ca="1">(SUMIFS(OFFSET([2]掉落汇总!$C$2:$C$871,,MATCH($B166,[2]掉落汇总!$D$1:$M$1)),[2]掉落汇总!$A$2:$A$871,K$1,[2]掉落汇总!$C$2:$C$871,$Q$1)+SUMIFS(OFFSET([2]掉落汇总!$C$2:$C$871,,MATCH($B166,[2]掉落汇总!$D$1:$M$1)),[2]掉落汇总!$A$2:$A$871,K$1,[2]掉落汇总!$C$2:$C$871,$Q$2)/$Q$3)*宝箱投放计算!J166</f>
        <v>0</v>
      </c>
      <c r="L166">
        <f ca="1">(SUMIFS(OFFSET([2]掉落汇总!$C$2:$C$871,,MATCH($B166,[2]掉落汇总!$D$1:$M$1)),[2]掉落汇总!$A$2:$A$871,L$1,[2]掉落汇总!$C$2:$C$871,$Q$1)+SUMIFS(OFFSET([2]掉落汇总!$C$2:$C$871,,MATCH($B166,[2]掉落汇总!$D$1:$M$1)),[2]掉落汇总!$A$2:$A$871,L$1,[2]掉落汇总!$C$2:$C$871,$Q$2)/$Q$3)*宝箱投放计算!K166</f>
        <v>1.4485077267901381</v>
      </c>
      <c r="M166">
        <f ca="1">(SUMIFS(OFFSET([2]掉落汇总!$C$2:$C$871,,MATCH($B166,[2]掉落汇总!$D$1:$M$1)),[2]掉落汇总!$A$2:$A$871,M$1,[2]掉落汇总!$C$2:$C$871,$Q$1)+SUMIFS(OFFSET([2]掉落汇总!$C$2:$C$871,,MATCH($B166,[2]掉落汇总!$D$1:$M$1)),[2]掉落汇总!$A$2:$A$871,M$1,[2]掉落汇总!$C$2:$C$871,$Q$2)/$Q$3)*宝箱投放计算!L166</f>
        <v>1.449375218965316</v>
      </c>
      <c r="N166">
        <f ca="1">(SUMIFS(OFFSET([2]掉落汇总!$C$2:$C$871,,MATCH($B166,[2]掉落汇总!$D$1:$M$1)),[2]掉落汇总!$A$2:$A$871,N$1,[2]掉落汇总!$C$2:$C$871,$Q$1)+SUMIFS(OFFSET([2]掉落汇总!$C$2:$C$871,,MATCH($B166,[2]掉落汇总!$D$1:$M$1)),[2]掉落汇总!$A$2:$A$871,N$1,[2]掉落汇总!$C$2:$C$871,$Q$2)/$Q$3)*宝箱投放计算!M166</f>
        <v>0.34251290877796897</v>
      </c>
      <c r="O166">
        <f ca="1">(SUMIFS(OFFSET([2]掉落汇总!$C$2:$C$871,,MATCH($B166,[2]掉落汇总!$D$1:$M$1)),[2]掉落汇总!$A$2:$A$871,O$1,[2]掉落汇总!$C$2:$C$871,$Q$1)+SUMIFS(OFFSET([2]掉落汇总!$C$2:$C$871,,MATCH($B166,[2]掉落汇总!$D$1:$M$1)),[2]掉落汇总!$A$2:$A$871,O$1,[2]掉落汇总!$C$2:$C$871,$Q$2)/$Q$3)*宝箱投放计算!N166</f>
        <v>0.72990261049962535</v>
      </c>
    </row>
    <row r="167" spans="1:15" x14ac:dyDescent="0.2">
      <c r="A167">
        <f>玩家成长时间线!A167</f>
        <v>166</v>
      </c>
      <c r="B167">
        <f>玩家成长时间线!B167</f>
        <v>10</v>
      </c>
      <c r="C167">
        <f ca="1">SUM($D$2:D167)</f>
        <v>1995.226295868933</v>
      </c>
      <c r="D167">
        <f t="shared" ca="1" si="2"/>
        <v>13.746233958717411</v>
      </c>
      <c r="E167">
        <f ca="1">(SUMIFS(OFFSET([2]掉落汇总!$C$2:$C$871,,MATCH($B167,[2]掉落汇总!$D$1:$M$1)),[2]掉落汇总!$A$2:$A$871,E$1,[2]掉落汇总!$C$2:$C$871,$Q$1)+SUMIFS(OFFSET([2]掉落汇总!$C$2:$C$871,,MATCH($B167,[2]掉落汇总!$D$1:$M$1)),[2]掉落汇总!$A$2:$A$871,E$1,[2]掉落汇总!$C$2:$C$871,$Q$2)/$Q$3)*宝箱投放计算!D167</f>
        <v>4.3813571804313511</v>
      </c>
      <c r="F167">
        <f ca="1">(SUMIFS(OFFSET([2]掉落汇总!$C$2:$C$871,,MATCH($B167,[2]掉落汇总!$D$1:$M$1)),[2]掉落汇总!$A$2:$A$871,F$1,[2]掉落汇总!$C$2:$C$871,$Q$1)+SUMIFS(OFFSET([2]掉落汇总!$C$2:$C$871,,MATCH($B167,[2]掉落汇总!$D$1:$M$1)),[2]掉落汇总!$A$2:$A$871,F$1,[2]掉落汇总!$C$2:$C$871,$Q$2)/$Q$3)*宝箱投放计算!E167</f>
        <v>5.3945783132530112</v>
      </c>
      <c r="G167">
        <f ca="1">(SUMIFS(OFFSET([2]掉落汇总!$C$2:$C$871,,MATCH($B167,[2]掉落汇总!$D$1:$M$1)),[2]掉落汇总!$A$2:$A$871,G$1,[2]掉落汇总!$C$2:$C$871,$Q$1)+SUMIFS(OFFSET([2]掉落汇总!$C$2:$C$871,,MATCH($B167,[2]掉落汇总!$D$1:$M$1)),[2]掉落汇总!$A$2:$A$871,G$1,[2]掉落汇总!$C$2:$C$871,$Q$2)/$Q$3)*宝箱投放计算!F167</f>
        <v>0</v>
      </c>
      <c r="H167">
        <f ca="1">(SUMIFS(OFFSET([2]掉落汇总!$C$2:$C$871,,MATCH($B167,[2]掉落汇总!$D$1:$M$1)),[2]掉落汇总!$A$2:$A$871,H$1,[2]掉落汇总!$C$2:$C$871,$Q$1)+SUMIFS(OFFSET([2]掉落汇总!$C$2:$C$871,,MATCH($B167,[2]掉落汇总!$D$1:$M$1)),[2]掉落汇总!$A$2:$A$871,H$1,[2]掉落汇总!$C$2:$C$871,$Q$2)/$Q$3)*宝箱投放计算!G167</f>
        <v>0</v>
      </c>
      <c r="I167">
        <f ca="1">(SUMIFS(OFFSET([2]掉落汇总!$C$2:$C$871,,MATCH($B167,[2]掉落汇总!$D$1:$M$1)),[2]掉落汇总!$A$2:$A$871,I$1,[2]掉落汇总!$C$2:$C$871,$Q$1)+SUMIFS(OFFSET([2]掉落汇总!$C$2:$C$871,,MATCH($B167,[2]掉落汇总!$D$1:$M$1)),[2]掉落汇总!$A$2:$A$871,I$1,[2]掉落汇总!$C$2:$C$871,$Q$2)/$Q$3)*宝箱投放计算!H167</f>
        <v>0</v>
      </c>
      <c r="J167">
        <f ca="1">(SUMIFS(OFFSET([2]掉落汇总!$C$2:$C$871,,MATCH($B167,[2]掉落汇总!$D$1:$M$1)),[2]掉落汇总!$A$2:$A$871,J$1,[2]掉落汇总!$C$2:$C$871,$Q$1)+SUMIFS(OFFSET([2]掉落汇总!$C$2:$C$871,,MATCH($B167,[2]掉落汇总!$D$1:$M$1)),[2]掉落汇总!$A$2:$A$871,J$1,[2]掉落汇总!$C$2:$C$871,$Q$2)/$Q$3)*宝箱投放计算!I167</f>
        <v>0</v>
      </c>
      <c r="K167">
        <f ca="1">(SUMIFS(OFFSET([2]掉落汇总!$C$2:$C$871,,MATCH($B167,[2]掉落汇总!$D$1:$M$1)),[2]掉落汇总!$A$2:$A$871,K$1,[2]掉落汇总!$C$2:$C$871,$Q$1)+SUMIFS(OFFSET([2]掉落汇总!$C$2:$C$871,,MATCH($B167,[2]掉落汇总!$D$1:$M$1)),[2]掉落汇总!$A$2:$A$871,K$1,[2]掉落汇总!$C$2:$C$871,$Q$2)/$Q$3)*宝箱投放计算!J167</f>
        <v>0</v>
      </c>
      <c r="L167">
        <f ca="1">(SUMIFS(OFFSET([2]掉落汇总!$C$2:$C$871,,MATCH($B167,[2]掉落汇总!$D$1:$M$1)),[2]掉落汇总!$A$2:$A$871,L$1,[2]掉落汇总!$C$2:$C$871,$Q$1)+SUMIFS(OFFSET([2]掉落汇总!$C$2:$C$871,,MATCH($B167,[2]掉落汇总!$D$1:$M$1)),[2]掉落汇总!$A$2:$A$871,L$1,[2]掉落汇总!$C$2:$C$871,$Q$2)/$Q$3)*宝箱投放计算!K167</f>
        <v>1.4485077267901381</v>
      </c>
      <c r="M167">
        <f ca="1">(SUMIFS(OFFSET([2]掉落汇总!$C$2:$C$871,,MATCH($B167,[2]掉落汇总!$D$1:$M$1)),[2]掉落汇总!$A$2:$A$871,M$1,[2]掉落汇总!$C$2:$C$871,$Q$1)+SUMIFS(OFFSET([2]掉落汇总!$C$2:$C$871,,MATCH($B167,[2]掉落汇总!$D$1:$M$1)),[2]掉落汇总!$A$2:$A$871,M$1,[2]掉落汇总!$C$2:$C$871,$Q$2)/$Q$3)*宝箱投放计算!L167</f>
        <v>1.449375218965316</v>
      </c>
      <c r="N167">
        <f ca="1">(SUMIFS(OFFSET([2]掉落汇总!$C$2:$C$871,,MATCH($B167,[2]掉落汇总!$D$1:$M$1)),[2]掉落汇总!$A$2:$A$871,N$1,[2]掉落汇总!$C$2:$C$871,$Q$1)+SUMIFS(OFFSET([2]掉落汇总!$C$2:$C$871,,MATCH($B167,[2]掉落汇总!$D$1:$M$1)),[2]掉落汇总!$A$2:$A$871,N$1,[2]掉落汇总!$C$2:$C$871,$Q$2)/$Q$3)*宝箱投放计算!M167</f>
        <v>0.34251290877796897</v>
      </c>
      <c r="O167">
        <f ca="1">(SUMIFS(OFFSET([2]掉落汇总!$C$2:$C$871,,MATCH($B167,[2]掉落汇总!$D$1:$M$1)),[2]掉落汇总!$A$2:$A$871,O$1,[2]掉落汇总!$C$2:$C$871,$Q$1)+SUMIFS(OFFSET([2]掉落汇总!$C$2:$C$871,,MATCH($B167,[2]掉落汇总!$D$1:$M$1)),[2]掉落汇总!$A$2:$A$871,O$1,[2]掉落汇总!$C$2:$C$871,$Q$2)/$Q$3)*宝箱投放计算!N167</f>
        <v>0.72990261049962535</v>
      </c>
    </row>
    <row r="168" spans="1:15" x14ac:dyDescent="0.2">
      <c r="A168">
        <f>玩家成长时间线!A168</f>
        <v>167</v>
      </c>
      <c r="B168">
        <f>玩家成长时间线!B168</f>
        <v>10</v>
      </c>
      <c r="C168">
        <f ca="1">SUM($D$2:D168)</f>
        <v>2008.8210306167089</v>
      </c>
      <c r="D168">
        <f t="shared" ca="1" si="2"/>
        <v>13.594734747775803</v>
      </c>
      <c r="E168">
        <f ca="1">(SUMIFS(OFFSET([2]掉落汇总!$C$2:$C$871,,MATCH($B168,[2]掉落汇总!$D$1:$M$1)),[2]掉落汇总!$A$2:$A$871,E$1,[2]掉落汇总!$C$2:$C$871,$Q$1)+SUMIFS(OFFSET([2]掉落汇总!$C$2:$C$871,,MATCH($B168,[2]掉落汇总!$D$1:$M$1)),[2]掉落汇总!$A$2:$A$871,E$1,[2]掉落汇总!$C$2:$C$871,$Q$2)/$Q$3)*宝箱投放计算!D168</f>
        <v>4.2298579694897418</v>
      </c>
      <c r="F168">
        <f ca="1">(SUMIFS(OFFSET([2]掉落汇总!$C$2:$C$871,,MATCH($B168,[2]掉落汇总!$D$1:$M$1)),[2]掉落汇总!$A$2:$A$871,F$1,[2]掉落汇总!$C$2:$C$871,$Q$1)+SUMIFS(OFFSET([2]掉落汇总!$C$2:$C$871,,MATCH($B168,[2]掉落汇总!$D$1:$M$1)),[2]掉落汇总!$A$2:$A$871,F$1,[2]掉落汇总!$C$2:$C$871,$Q$2)/$Q$3)*宝箱投放计算!E168</f>
        <v>5.3945783132530112</v>
      </c>
      <c r="G168">
        <f ca="1">(SUMIFS(OFFSET([2]掉落汇总!$C$2:$C$871,,MATCH($B168,[2]掉落汇总!$D$1:$M$1)),[2]掉落汇总!$A$2:$A$871,G$1,[2]掉落汇总!$C$2:$C$871,$Q$1)+SUMIFS(OFFSET([2]掉落汇总!$C$2:$C$871,,MATCH($B168,[2]掉落汇总!$D$1:$M$1)),[2]掉落汇总!$A$2:$A$871,G$1,[2]掉落汇总!$C$2:$C$871,$Q$2)/$Q$3)*宝箱投放计算!F168</f>
        <v>0</v>
      </c>
      <c r="H168">
        <f ca="1">(SUMIFS(OFFSET([2]掉落汇总!$C$2:$C$871,,MATCH($B168,[2]掉落汇总!$D$1:$M$1)),[2]掉落汇总!$A$2:$A$871,H$1,[2]掉落汇总!$C$2:$C$871,$Q$1)+SUMIFS(OFFSET([2]掉落汇总!$C$2:$C$871,,MATCH($B168,[2]掉落汇总!$D$1:$M$1)),[2]掉落汇总!$A$2:$A$871,H$1,[2]掉落汇总!$C$2:$C$871,$Q$2)/$Q$3)*宝箱投放计算!G168</f>
        <v>0</v>
      </c>
      <c r="I168">
        <f ca="1">(SUMIFS(OFFSET([2]掉落汇总!$C$2:$C$871,,MATCH($B168,[2]掉落汇总!$D$1:$M$1)),[2]掉落汇总!$A$2:$A$871,I$1,[2]掉落汇总!$C$2:$C$871,$Q$1)+SUMIFS(OFFSET([2]掉落汇总!$C$2:$C$871,,MATCH($B168,[2]掉落汇总!$D$1:$M$1)),[2]掉落汇总!$A$2:$A$871,I$1,[2]掉落汇总!$C$2:$C$871,$Q$2)/$Q$3)*宝箱投放计算!H168</f>
        <v>0</v>
      </c>
      <c r="J168">
        <f ca="1">(SUMIFS(OFFSET([2]掉落汇总!$C$2:$C$871,,MATCH($B168,[2]掉落汇总!$D$1:$M$1)),[2]掉落汇总!$A$2:$A$871,J$1,[2]掉落汇总!$C$2:$C$871,$Q$1)+SUMIFS(OFFSET([2]掉落汇总!$C$2:$C$871,,MATCH($B168,[2]掉落汇总!$D$1:$M$1)),[2]掉落汇总!$A$2:$A$871,J$1,[2]掉落汇总!$C$2:$C$871,$Q$2)/$Q$3)*宝箱投放计算!I168</f>
        <v>0</v>
      </c>
      <c r="K168">
        <f ca="1">(SUMIFS(OFFSET([2]掉落汇总!$C$2:$C$871,,MATCH($B168,[2]掉落汇总!$D$1:$M$1)),[2]掉落汇总!$A$2:$A$871,K$1,[2]掉落汇总!$C$2:$C$871,$Q$1)+SUMIFS(OFFSET([2]掉落汇总!$C$2:$C$871,,MATCH($B168,[2]掉落汇总!$D$1:$M$1)),[2]掉落汇总!$A$2:$A$871,K$1,[2]掉落汇总!$C$2:$C$871,$Q$2)/$Q$3)*宝箱投放计算!J168</f>
        <v>0</v>
      </c>
      <c r="L168">
        <f ca="1">(SUMIFS(OFFSET([2]掉落汇总!$C$2:$C$871,,MATCH($B168,[2]掉落汇总!$D$1:$M$1)),[2]掉落汇总!$A$2:$A$871,L$1,[2]掉落汇总!$C$2:$C$871,$Q$1)+SUMIFS(OFFSET([2]掉落汇总!$C$2:$C$871,,MATCH($B168,[2]掉落汇总!$D$1:$M$1)),[2]掉落汇总!$A$2:$A$871,L$1,[2]掉落汇总!$C$2:$C$871,$Q$2)/$Q$3)*宝箱投放计算!K168</f>
        <v>1.4485077267901381</v>
      </c>
      <c r="M168">
        <f ca="1">(SUMIFS(OFFSET([2]掉落汇总!$C$2:$C$871,,MATCH($B168,[2]掉落汇总!$D$1:$M$1)),[2]掉落汇总!$A$2:$A$871,M$1,[2]掉落汇总!$C$2:$C$871,$Q$1)+SUMIFS(OFFSET([2]掉落汇总!$C$2:$C$871,,MATCH($B168,[2]掉落汇总!$D$1:$M$1)),[2]掉落汇总!$A$2:$A$871,M$1,[2]掉落汇总!$C$2:$C$871,$Q$2)/$Q$3)*宝箱投放计算!L168</f>
        <v>1.449375218965316</v>
      </c>
      <c r="N168">
        <f ca="1">(SUMIFS(OFFSET([2]掉落汇总!$C$2:$C$871,,MATCH($B168,[2]掉落汇总!$D$1:$M$1)),[2]掉落汇总!$A$2:$A$871,N$1,[2]掉落汇总!$C$2:$C$871,$Q$1)+SUMIFS(OFFSET([2]掉落汇总!$C$2:$C$871,,MATCH($B168,[2]掉落汇总!$D$1:$M$1)),[2]掉落汇总!$A$2:$A$871,N$1,[2]掉落汇总!$C$2:$C$871,$Q$2)/$Q$3)*宝箱投放计算!M168</f>
        <v>0.34251290877796897</v>
      </c>
      <c r="O168">
        <f ca="1">(SUMIFS(OFFSET([2]掉落汇总!$C$2:$C$871,,MATCH($B168,[2]掉落汇总!$D$1:$M$1)),[2]掉落汇总!$A$2:$A$871,O$1,[2]掉落汇总!$C$2:$C$871,$Q$1)+SUMIFS(OFFSET([2]掉落汇总!$C$2:$C$871,,MATCH($B168,[2]掉落汇总!$D$1:$M$1)),[2]掉落汇总!$A$2:$A$871,O$1,[2]掉落汇总!$C$2:$C$871,$Q$2)/$Q$3)*宝箱投放计算!N168</f>
        <v>0.72990261049962535</v>
      </c>
    </row>
    <row r="169" spans="1:15" x14ac:dyDescent="0.2">
      <c r="A169">
        <f>玩家成长时间线!A169</f>
        <v>168</v>
      </c>
      <c r="B169">
        <f>玩家成长时间线!B169</f>
        <v>8</v>
      </c>
      <c r="C169">
        <f ca="1">SUM($D$2:D169)</f>
        <v>2021.4985534215002</v>
      </c>
      <c r="D169">
        <f t="shared" ca="1" si="2"/>
        <v>12.677522804791433</v>
      </c>
      <c r="E169">
        <f ca="1">(SUMIFS(OFFSET([2]掉落汇总!$C$2:$C$871,,MATCH($B169,[2]掉落汇总!$D$1:$M$1)),[2]掉落汇总!$A$2:$A$871,E$1,[2]掉落汇总!$C$2:$C$871,$Q$1)+SUMIFS(OFFSET([2]掉落汇总!$C$2:$C$871,,MATCH($B169,[2]掉落汇总!$D$1:$M$1)),[2]掉落汇总!$A$2:$A$871,E$1,[2]掉落汇总!$C$2:$C$871,$Q$2)/$Q$3)*宝箱投放计算!D169</f>
        <v>3.5440488461538466</v>
      </c>
      <c r="F169">
        <f ca="1">(SUMIFS(OFFSET([2]掉落汇总!$C$2:$C$871,,MATCH($B169,[2]掉落汇总!$D$1:$M$1)),[2]掉落汇总!$A$2:$A$871,F$1,[2]掉落汇总!$C$2:$C$871,$Q$1)+SUMIFS(OFFSET([2]掉落汇总!$C$2:$C$871,,MATCH($B169,[2]掉落汇总!$D$1:$M$1)),[2]掉落汇总!$A$2:$A$871,F$1,[2]掉落汇总!$C$2:$C$871,$Q$2)/$Q$3)*宝箱投放计算!E169</f>
        <v>4.3156626506024089</v>
      </c>
      <c r="G169">
        <f ca="1">(SUMIFS(OFFSET([2]掉落汇总!$C$2:$C$871,,MATCH($B169,[2]掉落汇总!$D$1:$M$1)),[2]掉落汇总!$A$2:$A$871,G$1,[2]掉落汇总!$C$2:$C$871,$Q$1)+SUMIFS(OFFSET([2]掉落汇总!$C$2:$C$871,,MATCH($B169,[2]掉落汇总!$D$1:$M$1)),[2]掉落汇总!$A$2:$A$871,G$1,[2]掉落汇总!$C$2:$C$871,$Q$2)/$Q$3)*宝箱投放计算!F169</f>
        <v>0.84751284300213015</v>
      </c>
      <c r="H169">
        <f ca="1">(SUMIFS(OFFSET([2]掉落汇总!$C$2:$C$871,,MATCH($B169,[2]掉落汇总!$D$1:$M$1)),[2]掉落汇总!$A$2:$A$871,H$1,[2]掉落汇总!$C$2:$C$871,$Q$1)+SUMIFS(OFFSET([2]掉落汇总!$C$2:$C$871,,MATCH($B169,[2]掉落汇总!$D$1:$M$1)),[2]掉落汇总!$A$2:$A$871,H$1,[2]掉落汇总!$C$2:$C$871,$Q$2)/$Q$3)*宝箱投放计算!G169</f>
        <v>0</v>
      </c>
      <c r="I169">
        <f ca="1">(SUMIFS(OFFSET([2]掉落汇总!$C$2:$C$871,,MATCH($B169,[2]掉落汇总!$D$1:$M$1)),[2]掉落汇总!$A$2:$A$871,I$1,[2]掉落汇总!$C$2:$C$871,$Q$1)+SUMIFS(OFFSET([2]掉落汇总!$C$2:$C$871,,MATCH($B169,[2]掉落汇总!$D$1:$M$1)),[2]掉落汇总!$A$2:$A$871,I$1,[2]掉落汇总!$C$2:$C$871,$Q$2)/$Q$3)*宝箱投放计算!H169</f>
        <v>0</v>
      </c>
      <c r="J169">
        <f ca="1">(SUMIFS(OFFSET([2]掉落汇总!$C$2:$C$871,,MATCH($B169,[2]掉落汇总!$D$1:$M$1)),[2]掉落汇总!$A$2:$A$871,J$1,[2]掉落汇总!$C$2:$C$871,$Q$1)+SUMIFS(OFFSET([2]掉落汇总!$C$2:$C$871,,MATCH($B169,[2]掉落汇总!$D$1:$M$1)),[2]掉落汇总!$A$2:$A$871,J$1,[2]掉落汇总!$C$2:$C$871,$Q$2)/$Q$3)*宝箱投放计算!I169</f>
        <v>0</v>
      </c>
      <c r="K169">
        <f ca="1">(SUMIFS(OFFSET([2]掉落汇总!$C$2:$C$871,,MATCH($B169,[2]掉落汇总!$D$1:$M$1)),[2]掉落汇总!$A$2:$A$871,K$1,[2]掉落汇总!$C$2:$C$871,$Q$1)+SUMIFS(OFFSET([2]掉落汇总!$C$2:$C$871,,MATCH($B169,[2]掉落汇总!$D$1:$M$1)),[2]掉落汇总!$A$2:$A$871,K$1,[2]掉落汇总!$C$2:$C$871,$Q$2)/$Q$3)*宝箱投放计算!J169</f>
        <v>0</v>
      </c>
      <c r="L169">
        <f ca="1">(SUMIFS(OFFSET([2]掉落汇总!$C$2:$C$871,,MATCH($B169,[2]掉落汇总!$D$1:$M$1)),[2]掉落汇总!$A$2:$A$871,L$1,[2]掉落汇总!$C$2:$C$871,$Q$1)+SUMIFS(OFFSET([2]掉落汇总!$C$2:$C$871,,MATCH($B169,[2]掉落汇总!$D$1:$M$1)),[2]掉落汇总!$A$2:$A$871,L$1,[2]掉落汇总!$C$2:$C$871,$Q$2)/$Q$3)*宝箱投放计算!K169</f>
        <v>1.4485077267901381</v>
      </c>
      <c r="M169">
        <f ca="1">(SUMIFS(OFFSET([2]掉落汇总!$C$2:$C$871,,MATCH($B169,[2]掉落汇总!$D$1:$M$1)),[2]掉落汇总!$A$2:$A$871,M$1,[2]掉落汇总!$C$2:$C$871,$Q$1)+SUMIFS(OFFSET([2]掉落汇总!$C$2:$C$871,,MATCH($B169,[2]掉落汇总!$D$1:$M$1)),[2]掉落汇总!$A$2:$A$871,M$1,[2]掉落汇总!$C$2:$C$871,$Q$2)/$Q$3)*宝箱投放计算!L169</f>
        <v>1.449375218965316</v>
      </c>
      <c r="N169">
        <f ca="1">(SUMIFS(OFFSET([2]掉落汇总!$C$2:$C$871,,MATCH($B169,[2]掉落汇总!$D$1:$M$1)),[2]掉落汇总!$A$2:$A$871,N$1,[2]掉落汇总!$C$2:$C$871,$Q$1)+SUMIFS(OFFSET([2]掉落汇总!$C$2:$C$871,,MATCH($B169,[2]掉落汇总!$D$1:$M$1)),[2]掉落汇总!$A$2:$A$871,N$1,[2]掉落汇总!$C$2:$C$871,$Q$2)/$Q$3)*宝箱投放计算!M169</f>
        <v>0.34251290877796897</v>
      </c>
      <c r="O169">
        <f ca="1">(SUMIFS(OFFSET([2]掉落汇总!$C$2:$C$871,,MATCH($B169,[2]掉落汇总!$D$1:$M$1)),[2]掉落汇总!$A$2:$A$871,O$1,[2]掉落汇总!$C$2:$C$871,$Q$1)+SUMIFS(OFFSET([2]掉落汇总!$C$2:$C$871,,MATCH($B169,[2]掉落汇总!$D$1:$M$1)),[2]掉落汇总!$A$2:$A$871,O$1,[2]掉落汇总!$C$2:$C$871,$Q$2)/$Q$3)*宝箱投放计算!N169</f>
        <v>0.72990261049962535</v>
      </c>
    </row>
    <row r="170" spans="1:15" x14ac:dyDescent="0.2">
      <c r="A170">
        <f>玩家成长时间线!A170</f>
        <v>169</v>
      </c>
      <c r="B170">
        <f>玩家成长时间线!B170</f>
        <v>8</v>
      </c>
      <c r="C170">
        <f ca="1">SUM($D$2:D170)</f>
        <v>2032.9492653063664</v>
      </c>
      <c r="D170">
        <f t="shared" ca="1" si="2"/>
        <v>11.450711884866227</v>
      </c>
      <c r="E170">
        <f ca="1">(SUMIFS(OFFSET([2]掉落汇总!$C$2:$C$871,,MATCH($B170,[2]掉落汇总!$D$1:$M$1)),[2]掉落汇总!$A$2:$A$871,E$1,[2]掉落汇总!$C$2:$C$871,$Q$1)+SUMIFS(OFFSET([2]掉落汇总!$C$2:$C$871,,MATCH($B170,[2]掉落汇总!$D$1:$M$1)),[2]掉落汇总!$A$2:$A$871,E$1,[2]掉落汇总!$C$2:$C$871,$Q$2)/$Q$3)*宝箱投放计算!D170</f>
        <v>3.1647507692307695</v>
      </c>
      <c r="F170">
        <f ca="1">(SUMIFS(OFFSET([2]掉落汇总!$C$2:$C$871,,MATCH($B170,[2]掉落汇总!$D$1:$M$1)),[2]掉落汇总!$A$2:$A$871,F$1,[2]掉落汇总!$C$2:$C$871,$Q$1)+SUMIFS(OFFSET([2]掉落汇总!$C$2:$C$871,,MATCH($B170,[2]掉落汇总!$D$1:$M$1)),[2]掉落汇总!$A$2:$A$871,F$1,[2]掉落汇总!$C$2:$C$871,$Q$2)/$Q$3)*宝箱投放计算!E170</f>
        <v>4.3156626506024089</v>
      </c>
      <c r="G170">
        <f ca="1">(SUMIFS(OFFSET([2]掉落汇总!$C$2:$C$871,,MATCH($B170,[2]掉落汇总!$D$1:$M$1)),[2]掉落汇总!$A$2:$A$871,G$1,[2]掉落汇总!$C$2:$C$871,$Q$1)+SUMIFS(OFFSET([2]掉落汇总!$C$2:$C$871,,MATCH($B170,[2]掉落汇总!$D$1:$M$1)),[2]掉落汇总!$A$2:$A$871,G$1,[2]掉落汇总!$C$2:$C$871,$Q$2)/$Q$3)*宝箱投放计算!F170</f>
        <v>0</v>
      </c>
      <c r="H170">
        <f ca="1">(SUMIFS(OFFSET([2]掉落汇总!$C$2:$C$871,,MATCH($B170,[2]掉落汇总!$D$1:$M$1)),[2]掉落汇总!$A$2:$A$871,H$1,[2]掉落汇总!$C$2:$C$871,$Q$1)+SUMIFS(OFFSET([2]掉落汇总!$C$2:$C$871,,MATCH($B170,[2]掉落汇总!$D$1:$M$1)),[2]掉落汇总!$A$2:$A$871,H$1,[2]掉落汇总!$C$2:$C$871,$Q$2)/$Q$3)*宝箱投放计算!G170</f>
        <v>0</v>
      </c>
      <c r="I170">
        <f ca="1">(SUMIFS(OFFSET([2]掉落汇总!$C$2:$C$871,,MATCH($B170,[2]掉落汇总!$D$1:$M$1)),[2]掉落汇总!$A$2:$A$871,I$1,[2]掉落汇总!$C$2:$C$871,$Q$1)+SUMIFS(OFFSET([2]掉落汇总!$C$2:$C$871,,MATCH($B170,[2]掉落汇总!$D$1:$M$1)),[2]掉落汇总!$A$2:$A$871,I$1,[2]掉落汇总!$C$2:$C$871,$Q$2)/$Q$3)*宝箱投放计算!H170</f>
        <v>0</v>
      </c>
      <c r="J170">
        <f ca="1">(SUMIFS(OFFSET([2]掉落汇总!$C$2:$C$871,,MATCH($B170,[2]掉落汇总!$D$1:$M$1)),[2]掉落汇总!$A$2:$A$871,J$1,[2]掉落汇总!$C$2:$C$871,$Q$1)+SUMIFS(OFFSET([2]掉落汇总!$C$2:$C$871,,MATCH($B170,[2]掉落汇总!$D$1:$M$1)),[2]掉落汇总!$A$2:$A$871,J$1,[2]掉落汇总!$C$2:$C$871,$Q$2)/$Q$3)*宝箱投放计算!I170</f>
        <v>0</v>
      </c>
      <c r="K170">
        <f ca="1">(SUMIFS(OFFSET([2]掉落汇总!$C$2:$C$871,,MATCH($B170,[2]掉落汇总!$D$1:$M$1)),[2]掉落汇总!$A$2:$A$871,K$1,[2]掉落汇总!$C$2:$C$871,$Q$1)+SUMIFS(OFFSET([2]掉落汇总!$C$2:$C$871,,MATCH($B170,[2]掉落汇总!$D$1:$M$1)),[2]掉落汇总!$A$2:$A$871,K$1,[2]掉落汇总!$C$2:$C$871,$Q$2)/$Q$3)*宝箱投放计算!J170</f>
        <v>0</v>
      </c>
      <c r="L170">
        <f ca="1">(SUMIFS(OFFSET([2]掉落汇总!$C$2:$C$871,,MATCH($B170,[2]掉落汇总!$D$1:$M$1)),[2]掉落汇总!$A$2:$A$871,L$1,[2]掉落汇总!$C$2:$C$871,$Q$1)+SUMIFS(OFFSET([2]掉落汇总!$C$2:$C$871,,MATCH($B170,[2]掉落汇总!$D$1:$M$1)),[2]掉落汇总!$A$2:$A$871,L$1,[2]掉落汇总!$C$2:$C$871,$Q$2)/$Q$3)*宝箱投放计算!K170</f>
        <v>1.4485077267901381</v>
      </c>
      <c r="M170">
        <f ca="1">(SUMIFS(OFFSET([2]掉落汇总!$C$2:$C$871,,MATCH($B170,[2]掉落汇总!$D$1:$M$1)),[2]掉落汇总!$A$2:$A$871,M$1,[2]掉落汇总!$C$2:$C$871,$Q$1)+SUMIFS(OFFSET([2]掉落汇总!$C$2:$C$871,,MATCH($B170,[2]掉落汇总!$D$1:$M$1)),[2]掉落汇总!$A$2:$A$871,M$1,[2]掉落汇总!$C$2:$C$871,$Q$2)/$Q$3)*宝箱投放计算!L170</f>
        <v>1.449375218965316</v>
      </c>
      <c r="N170">
        <f ca="1">(SUMIFS(OFFSET([2]掉落汇总!$C$2:$C$871,,MATCH($B170,[2]掉落汇总!$D$1:$M$1)),[2]掉落汇总!$A$2:$A$871,N$1,[2]掉落汇总!$C$2:$C$871,$Q$1)+SUMIFS(OFFSET([2]掉落汇总!$C$2:$C$871,,MATCH($B170,[2]掉落汇总!$D$1:$M$1)),[2]掉落汇总!$A$2:$A$871,N$1,[2]掉落汇总!$C$2:$C$871,$Q$2)/$Q$3)*宝箱投放计算!M170</f>
        <v>0.34251290877796897</v>
      </c>
      <c r="O170">
        <f ca="1">(SUMIFS(OFFSET([2]掉落汇总!$C$2:$C$871,,MATCH($B170,[2]掉落汇总!$D$1:$M$1)),[2]掉落汇总!$A$2:$A$871,O$1,[2]掉落汇总!$C$2:$C$871,$Q$1)+SUMIFS(OFFSET([2]掉落汇总!$C$2:$C$871,,MATCH($B170,[2]掉落汇总!$D$1:$M$1)),[2]掉落汇总!$A$2:$A$871,O$1,[2]掉落汇总!$C$2:$C$871,$Q$2)/$Q$3)*宝箱投放计算!N170</f>
        <v>0.72990261049962535</v>
      </c>
    </row>
    <row r="171" spans="1:15" x14ac:dyDescent="0.2">
      <c r="A171">
        <f>玩家成长时间线!A171</f>
        <v>170</v>
      </c>
      <c r="B171">
        <f>玩家成长时间线!B171</f>
        <v>8</v>
      </c>
      <c r="C171">
        <f ca="1">SUM($D$2:D171)</f>
        <v>2044.4842656527712</v>
      </c>
      <c r="D171">
        <f t="shared" ca="1" si="2"/>
        <v>11.53500034640469</v>
      </c>
      <c r="E171">
        <f ca="1">(SUMIFS(OFFSET([2]掉落汇总!$C$2:$C$871,,MATCH($B171,[2]掉落汇总!$D$1:$M$1)),[2]掉落汇总!$A$2:$A$871,E$1,[2]掉落汇总!$C$2:$C$871,$Q$1)+SUMIFS(OFFSET([2]掉落汇总!$C$2:$C$871,,MATCH($B171,[2]掉落汇总!$D$1:$M$1)),[2]掉落汇总!$A$2:$A$871,E$1,[2]掉落汇总!$C$2:$C$871,$Q$2)/$Q$3)*宝箱投放计算!D171</f>
        <v>3.2490392307692315</v>
      </c>
      <c r="F171">
        <f ca="1">(SUMIFS(OFFSET([2]掉落汇总!$C$2:$C$871,,MATCH($B171,[2]掉落汇总!$D$1:$M$1)),[2]掉落汇总!$A$2:$A$871,F$1,[2]掉落汇总!$C$2:$C$871,$Q$1)+SUMIFS(OFFSET([2]掉落汇总!$C$2:$C$871,,MATCH($B171,[2]掉落汇总!$D$1:$M$1)),[2]掉落汇总!$A$2:$A$871,F$1,[2]掉落汇总!$C$2:$C$871,$Q$2)/$Q$3)*宝箱投放计算!E171</f>
        <v>4.3156626506024089</v>
      </c>
      <c r="G171">
        <f ca="1">(SUMIFS(OFFSET([2]掉落汇总!$C$2:$C$871,,MATCH($B171,[2]掉落汇总!$D$1:$M$1)),[2]掉落汇总!$A$2:$A$871,G$1,[2]掉落汇总!$C$2:$C$871,$Q$1)+SUMIFS(OFFSET([2]掉落汇总!$C$2:$C$871,,MATCH($B171,[2]掉落汇总!$D$1:$M$1)),[2]掉落汇总!$A$2:$A$871,G$1,[2]掉落汇总!$C$2:$C$871,$Q$2)/$Q$3)*宝箱投放计算!F171</f>
        <v>0</v>
      </c>
      <c r="H171">
        <f ca="1">(SUMIFS(OFFSET([2]掉落汇总!$C$2:$C$871,,MATCH($B171,[2]掉落汇总!$D$1:$M$1)),[2]掉落汇总!$A$2:$A$871,H$1,[2]掉落汇总!$C$2:$C$871,$Q$1)+SUMIFS(OFFSET([2]掉落汇总!$C$2:$C$871,,MATCH($B171,[2]掉落汇总!$D$1:$M$1)),[2]掉落汇总!$A$2:$A$871,H$1,[2]掉落汇总!$C$2:$C$871,$Q$2)/$Q$3)*宝箱投放计算!G171</f>
        <v>0</v>
      </c>
      <c r="I171">
        <f ca="1">(SUMIFS(OFFSET([2]掉落汇总!$C$2:$C$871,,MATCH($B171,[2]掉落汇总!$D$1:$M$1)),[2]掉落汇总!$A$2:$A$871,I$1,[2]掉落汇总!$C$2:$C$871,$Q$1)+SUMIFS(OFFSET([2]掉落汇总!$C$2:$C$871,,MATCH($B171,[2]掉落汇总!$D$1:$M$1)),[2]掉落汇总!$A$2:$A$871,I$1,[2]掉落汇总!$C$2:$C$871,$Q$2)/$Q$3)*宝箱投放计算!H171</f>
        <v>0</v>
      </c>
      <c r="J171">
        <f ca="1">(SUMIFS(OFFSET([2]掉落汇总!$C$2:$C$871,,MATCH($B171,[2]掉落汇总!$D$1:$M$1)),[2]掉落汇总!$A$2:$A$871,J$1,[2]掉落汇总!$C$2:$C$871,$Q$1)+SUMIFS(OFFSET([2]掉落汇总!$C$2:$C$871,,MATCH($B171,[2]掉落汇总!$D$1:$M$1)),[2]掉落汇总!$A$2:$A$871,J$1,[2]掉落汇总!$C$2:$C$871,$Q$2)/$Q$3)*宝箱投放计算!I171</f>
        <v>0</v>
      </c>
      <c r="K171">
        <f ca="1">(SUMIFS(OFFSET([2]掉落汇总!$C$2:$C$871,,MATCH($B171,[2]掉落汇总!$D$1:$M$1)),[2]掉落汇总!$A$2:$A$871,K$1,[2]掉落汇总!$C$2:$C$871,$Q$1)+SUMIFS(OFFSET([2]掉落汇总!$C$2:$C$871,,MATCH($B171,[2]掉落汇总!$D$1:$M$1)),[2]掉落汇总!$A$2:$A$871,K$1,[2]掉落汇总!$C$2:$C$871,$Q$2)/$Q$3)*宝箱投放计算!J171</f>
        <v>0</v>
      </c>
      <c r="L171">
        <f ca="1">(SUMIFS(OFFSET([2]掉落汇总!$C$2:$C$871,,MATCH($B171,[2]掉落汇总!$D$1:$M$1)),[2]掉落汇总!$A$2:$A$871,L$1,[2]掉落汇总!$C$2:$C$871,$Q$1)+SUMIFS(OFFSET([2]掉落汇总!$C$2:$C$871,,MATCH($B171,[2]掉落汇总!$D$1:$M$1)),[2]掉落汇总!$A$2:$A$871,L$1,[2]掉落汇总!$C$2:$C$871,$Q$2)/$Q$3)*宝箱投放计算!K171</f>
        <v>1.4485077267901381</v>
      </c>
      <c r="M171">
        <f ca="1">(SUMIFS(OFFSET([2]掉落汇总!$C$2:$C$871,,MATCH($B171,[2]掉落汇总!$D$1:$M$1)),[2]掉落汇总!$A$2:$A$871,M$1,[2]掉落汇总!$C$2:$C$871,$Q$1)+SUMIFS(OFFSET([2]掉落汇总!$C$2:$C$871,,MATCH($B171,[2]掉落汇总!$D$1:$M$1)),[2]掉落汇总!$A$2:$A$871,M$1,[2]掉落汇总!$C$2:$C$871,$Q$2)/$Q$3)*宝箱投放计算!L171</f>
        <v>1.449375218965316</v>
      </c>
      <c r="N171">
        <f ca="1">(SUMIFS(OFFSET([2]掉落汇总!$C$2:$C$871,,MATCH($B171,[2]掉落汇总!$D$1:$M$1)),[2]掉落汇总!$A$2:$A$871,N$1,[2]掉落汇总!$C$2:$C$871,$Q$1)+SUMIFS(OFFSET([2]掉落汇总!$C$2:$C$871,,MATCH($B171,[2]掉落汇总!$D$1:$M$1)),[2]掉落汇总!$A$2:$A$871,N$1,[2]掉落汇总!$C$2:$C$871,$Q$2)/$Q$3)*宝箱投放计算!M171</f>
        <v>0.34251290877796897</v>
      </c>
      <c r="O171">
        <f ca="1">(SUMIFS(OFFSET([2]掉落汇总!$C$2:$C$871,,MATCH($B171,[2]掉落汇总!$D$1:$M$1)),[2]掉落汇总!$A$2:$A$871,O$1,[2]掉落汇总!$C$2:$C$871,$Q$1)+SUMIFS(OFFSET([2]掉落汇总!$C$2:$C$871,,MATCH($B171,[2]掉落汇总!$D$1:$M$1)),[2]掉落汇总!$A$2:$A$871,O$1,[2]掉落汇总!$C$2:$C$871,$Q$2)/$Q$3)*宝箱投放计算!N171</f>
        <v>0.72990261049962535</v>
      </c>
    </row>
    <row r="172" spans="1:15" x14ac:dyDescent="0.2">
      <c r="A172">
        <f>玩家成长时间线!A172</f>
        <v>171</v>
      </c>
      <c r="B172">
        <f>玩家成长时间线!B172</f>
        <v>9</v>
      </c>
      <c r="C172">
        <f ca="1">SUM($D$2:D172)</f>
        <v>2061.2942152286473</v>
      </c>
      <c r="D172">
        <f t="shared" ca="1" si="2"/>
        <v>16.809949575875901</v>
      </c>
      <c r="E172">
        <f ca="1">(SUMIFS(OFFSET([2]掉落汇总!$C$2:$C$871,,MATCH($B172,[2]掉落汇总!$D$1:$M$1)),[2]掉落汇总!$A$2:$A$871,E$1,[2]掉落汇总!$C$2:$C$871,$Q$1)+SUMIFS(OFFSET([2]掉落汇总!$C$2:$C$871,,MATCH($B172,[2]掉落汇总!$D$1:$M$1)),[2]掉落汇总!$A$2:$A$871,E$1,[2]掉落汇总!$C$2:$C$871,$Q$2)/$Q$3)*宝箱投放计算!D172</f>
        <v>3.6211131952017452</v>
      </c>
      <c r="F172">
        <f ca="1">(SUMIFS(OFFSET([2]掉落汇总!$C$2:$C$871,,MATCH($B172,[2]掉落汇总!$D$1:$M$1)),[2]掉落汇总!$A$2:$A$871,F$1,[2]掉落汇总!$C$2:$C$871,$Q$1)+SUMIFS(OFFSET([2]掉落汇总!$C$2:$C$871,,MATCH($B172,[2]掉落汇总!$D$1:$M$1)),[2]掉落汇总!$A$2:$A$871,F$1,[2]掉落汇总!$C$2:$C$871,$Q$2)/$Q$3)*宝箱投放计算!E172</f>
        <v>5.3945783132530112</v>
      </c>
      <c r="G172">
        <f ca="1">(SUMIFS(OFFSET([2]掉落汇总!$C$2:$C$871,,MATCH($B172,[2]掉落汇总!$D$1:$M$1)),[2]掉落汇总!$A$2:$A$871,G$1,[2]掉落汇总!$C$2:$C$871,$Q$1)+SUMIFS(OFFSET([2]掉落汇总!$C$2:$C$871,,MATCH($B172,[2]掉落汇总!$D$1:$M$1)),[2]掉落汇总!$A$2:$A$871,G$1,[2]掉落汇总!$C$2:$C$871,$Q$2)/$Q$3)*宝箱投放计算!F172</f>
        <v>0</v>
      </c>
      <c r="H172">
        <f ca="1">(SUMIFS(OFFSET([2]掉落汇总!$C$2:$C$871,,MATCH($B172,[2]掉落汇总!$D$1:$M$1)),[2]掉落汇总!$A$2:$A$871,H$1,[2]掉落汇总!$C$2:$C$871,$Q$1)+SUMIFS(OFFSET([2]掉落汇总!$C$2:$C$871,,MATCH($B172,[2]掉落汇总!$D$1:$M$1)),[2]掉落汇总!$A$2:$A$871,H$1,[2]掉落汇总!$C$2:$C$871,$Q$2)/$Q$3)*宝箱投放计算!G172</f>
        <v>0</v>
      </c>
      <c r="I172">
        <f ca="1">(SUMIFS(OFFSET([2]掉落汇总!$C$2:$C$871,,MATCH($B172,[2]掉落汇总!$D$1:$M$1)),[2]掉落汇总!$A$2:$A$871,I$1,[2]掉落汇总!$C$2:$C$871,$Q$1)+SUMIFS(OFFSET([2]掉落汇总!$C$2:$C$871,,MATCH($B172,[2]掉落汇总!$D$1:$M$1)),[2]掉落汇总!$A$2:$A$871,I$1,[2]掉落汇总!$C$2:$C$871,$Q$2)/$Q$3)*宝箱投放计算!H172</f>
        <v>1.0654301906233898</v>
      </c>
      <c r="J172">
        <f ca="1">(SUMIFS(OFFSET([2]掉落汇总!$C$2:$C$871,,MATCH($B172,[2]掉落汇总!$D$1:$M$1)),[2]掉落汇总!$A$2:$A$871,J$1,[2]掉落汇总!$C$2:$C$871,$Q$1)+SUMIFS(OFFSET([2]掉落汇总!$C$2:$C$871,,MATCH($B172,[2]掉落汇总!$D$1:$M$1)),[2]掉落汇总!$A$2:$A$871,J$1,[2]掉落汇总!$C$2:$C$871,$Q$2)/$Q$3)*宝箱投放计算!I172</f>
        <v>2.7585294117647061</v>
      </c>
      <c r="K172">
        <f ca="1">(SUMIFS(OFFSET([2]掉落汇总!$C$2:$C$871,,MATCH($B172,[2]掉落汇总!$D$1:$M$1)),[2]掉落汇总!$A$2:$A$871,K$1,[2]掉落汇总!$C$2:$C$871,$Q$1)+SUMIFS(OFFSET([2]掉落汇总!$C$2:$C$871,,MATCH($B172,[2]掉落汇总!$D$1:$M$1)),[2]掉落汇总!$A$2:$A$871,K$1,[2]掉落汇总!$C$2:$C$871,$Q$2)/$Q$3)*宝箱投放计算!J172</f>
        <v>0</v>
      </c>
      <c r="L172">
        <f ca="1">(SUMIFS(OFFSET([2]掉落汇总!$C$2:$C$871,,MATCH($B172,[2]掉落汇总!$D$1:$M$1)),[2]掉落汇总!$A$2:$A$871,L$1,[2]掉落汇总!$C$2:$C$871,$Q$1)+SUMIFS(OFFSET([2]掉落汇总!$C$2:$C$871,,MATCH($B172,[2]掉落汇总!$D$1:$M$1)),[2]掉落汇总!$A$2:$A$871,L$1,[2]掉落汇总!$C$2:$C$871,$Q$2)/$Q$3)*宝箱投放计算!K172</f>
        <v>1.4485077267901381</v>
      </c>
      <c r="M172">
        <f ca="1">(SUMIFS(OFFSET([2]掉落汇总!$C$2:$C$871,,MATCH($B172,[2]掉落汇总!$D$1:$M$1)),[2]掉落汇总!$A$2:$A$871,M$1,[2]掉落汇总!$C$2:$C$871,$Q$1)+SUMIFS(OFFSET([2]掉落汇总!$C$2:$C$871,,MATCH($B172,[2]掉落汇总!$D$1:$M$1)),[2]掉落汇总!$A$2:$A$871,M$1,[2]掉落汇总!$C$2:$C$871,$Q$2)/$Q$3)*宝箱投放计算!L172</f>
        <v>1.449375218965316</v>
      </c>
      <c r="N172">
        <f ca="1">(SUMIFS(OFFSET([2]掉落汇总!$C$2:$C$871,,MATCH($B172,[2]掉落汇总!$D$1:$M$1)),[2]掉落汇总!$A$2:$A$871,N$1,[2]掉落汇总!$C$2:$C$871,$Q$1)+SUMIFS(OFFSET([2]掉落汇总!$C$2:$C$871,,MATCH($B172,[2]掉落汇总!$D$1:$M$1)),[2]掉落汇总!$A$2:$A$871,N$1,[2]掉落汇总!$C$2:$C$871,$Q$2)/$Q$3)*宝箱投放计算!M172</f>
        <v>0.34251290877796897</v>
      </c>
      <c r="O172">
        <f ca="1">(SUMIFS(OFFSET([2]掉落汇总!$C$2:$C$871,,MATCH($B172,[2]掉落汇总!$D$1:$M$1)),[2]掉落汇总!$A$2:$A$871,O$1,[2]掉落汇总!$C$2:$C$871,$Q$1)+SUMIFS(OFFSET([2]掉落汇总!$C$2:$C$871,,MATCH($B172,[2]掉落汇总!$D$1:$M$1)),[2]掉落汇总!$A$2:$A$871,O$1,[2]掉落汇总!$C$2:$C$871,$Q$2)/$Q$3)*宝箱投放计算!N172</f>
        <v>0.72990261049962535</v>
      </c>
    </row>
    <row r="173" spans="1:15" x14ac:dyDescent="0.2">
      <c r="A173">
        <f>玩家成长时间线!A173</f>
        <v>172</v>
      </c>
      <c r="B173">
        <f>玩家成长时间线!B173</f>
        <v>9</v>
      </c>
      <c r="C173">
        <f ca="1">SUM($D$2:D173)</f>
        <v>2074.2961375903574</v>
      </c>
      <c r="D173">
        <f t="shared" ca="1" si="2"/>
        <v>13.001922361710271</v>
      </c>
      <c r="E173">
        <f ca="1">(SUMIFS(OFFSET([2]掉落汇总!$C$2:$C$871,,MATCH($B173,[2]掉落汇总!$D$1:$M$1)),[2]掉落汇总!$A$2:$A$871,E$1,[2]掉落汇总!$C$2:$C$871,$Q$1)+SUMIFS(OFFSET([2]掉落汇总!$C$2:$C$871,,MATCH($B173,[2]掉落汇总!$D$1:$M$1)),[2]掉落汇总!$A$2:$A$871,E$1,[2]掉落汇总!$C$2:$C$871,$Q$2)/$Q$3)*宝箱投放计算!D173</f>
        <v>3.6370455834242095</v>
      </c>
      <c r="F173">
        <f ca="1">(SUMIFS(OFFSET([2]掉落汇总!$C$2:$C$871,,MATCH($B173,[2]掉落汇总!$D$1:$M$1)),[2]掉落汇总!$A$2:$A$871,F$1,[2]掉落汇总!$C$2:$C$871,$Q$1)+SUMIFS(OFFSET([2]掉落汇总!$C$2:$C$871,,MATCH($B173,[2]掉落汇总!$D$1:$M$1)),[2]掉落汇总!$A$2:$A$871,F$1,[2]掉落汇总!$C$2:$C$871,$Q$2)/$Q$3)*宝箱投放计算!E173</f>
        <v>5.3945783132530112</v>
      </c>
      <c r="G173">
        <f ca="1">(SUMIFS(OFFSET([2]掉落汇总!$C$2:$C$871,,MATCH($B173,[2]掉落汇总!$D$1:$M$1)),[2]掉落汇总!$A$2:$A$871,G$1,[2]掉落汇总!$C$2:$C$871,$Q$1)+SUMIFS(OFFSET([2]掉落汇总!$C$2:$C$871,,MATCH($B173,[2]掉落汇总!$D$1:$M$1)),[2]掉落汇总!$A$2:$A$871,G$1,[2]掉落汇总!$C$2:$C$871,$Q$2)/$Q$3)*宝箱投放计算!F173</f>
        <v>0</v>
      </c>
      <c r="H173">
        <f ca="1">(SUMIFS(OFFSET([2]掉落汇总!$C$2:$C$871,,MATCH($B173,[2]掉落汇总!$D$1:$M$1)),[2]掉落汇总!$A$2:$A$871,H$1,[2]掉落汇总!$C$2:$C$871,$Q$1)+SUMIFS(OFFSET([2]掉落汇总!$C$2:$C$871,,MATCH($B173,[2]掉落汇总!$D$1:$M$1)),[2]掉落汇总!$A$2:$A$871,H$1,[2]掉落汇总!$C$2:$C$871,$Q$2)/$Q$3)*宝箱投放计算!G173</f>
        <v>0</v>
      </c>
      <c r="I173">
        <f ca="1">(SUMIFS(OFFSET([2]掉落汇总!$C$2:$C$871,,MATCH($B173,[2]掉落汇总!$D$1:$M$1)),[2]掉落汇总!$A$2:$A$871,I$1,[2]掉落汇总!$C$2:$C$871,$Q$1)+SUMIFS(OFFSET([2]掉落汇总!$C$2:$C$871,,MATCH($B173,[2]掉落汇总!$D$1:$M$1)),[2]掉落汇总!$A$2:$A$871,I$1,[2]掉落汇总!$C$2:$C$871,$Q$2)/$Q$3)*宝箱投放计算!H173</f>
        <v>0</v>
      </c>
      <c r="J173">
        <f ca="1">(SUMIFS(OFFSET([2]掉落汇总!$C$2:$C$871,,MATCH($B173,[2]掉落汇总!$D$1:$M$1)),[2]掉落汇总!$A$2:$A$871,J$1,[2]掉落汇总!$C$2:$C$871,$Q$1)+SUMIFS(OFFSET([2]掉落汇总!$C$2:$C$871,,MATCH($B173,[2]掉落汇总!$D$1:$M$1)),[2]掉落汇总!$A$2:$A$871,J$1,[2]掉落汇总!$C$2:$C$871,$Q$2)/$Q$3)*宝箱投放计算!I173</f>
        <v>0</v>
      </c>
      <c r="K173">
        <f ca="1">(SUMIFS(OFFSET([2]掉落汇总!$C$2:$C$871,,MATCH($B173,[2]掉落汇总!$D$1:$M$1)),[2]掉落汇总!$A$2:$A$871,K$1,[2]掉落汇总!$C$2:$C$871,$Q$1)+SUMIFS(OFFSET([2]掉落汇总!$C$2:$C$871,,MATCH($B173,[2]掉落汇总!$D$1:$M$1)),[2]掉落汇总!$A$2:$A$871,K$1,[2]掉落汇总!$C$2:$C$871,$Q$2)/$Q$3)*宝箱投放计算!J173</f>
        <v>0</v>
      </c>
      <c r="L173">
        <f ca="1">(SUMIFS(OFFSET([2]掉落汇总!$C$2:$C$871,,MATCH($B173,[2]掉落汇总!$D$1:$M$1)),[2]掉落汇总!$A$2:$A$871,L$1,[2]掉落汇总!$C$2:$C$871,$Q$1)+SUMIFS(OFFSET([2]掉落汇总!$C$2:$C$871,,MATCH($B173,[2]掉落汇总!$D$1:$M$1)),[2]掉落汇总!$A$2:$A$871,L$1,[2]掉落汇总!$C$2:$C$871,$Q$2)/$Q$3)*宝箱投放计算!K173</f>
        <v>1.4485077267901381</v>
      </c>
      <c r="M173">
        <f ca="1">(SUMIFS(OFFSET([2]掉落汇总!$C$2:$C$871,,MATCH($B173,[2]掉落汇总!$D$1:$M$1)),[2]掉落汇总!$A$2:$A$871,M$1,[2]掉落汇总!$C$2:$C$871,$Q$1)+SUMIFS(OFFSET([2]掉落汇总!$C$2:$C$871,,MATCH($B173,[2]掉落汇总!$D$1:$M$1)),[2]掉落汇总!$A$2:$A$871,M$1,[2]掉落汇总!$C$2:$C$871,$Q$2)/$Q$3)*宝箱投放计算!L173</f>
        <v>1.449375218965316</v>
      </c>
      <c r="N173">
        <f ca="1">(SUMIFS(OFFSET([2]掉落汇总!$C$2:$C$871,,MATCH($B173,[2]掉落汇总!$D$1:$M$1)),[2]掉落汇总!$A$2:$A$871,N$1,[2]掉落汇总!$C$2:$C$871,$Q$1)+SUMIFS(OFFSET([2]掉落汇总!$C$2:$C$871,,MATCH($B173,[2]掉落汇总!$D$1:$M$1)),[2]掉落汇总!$A$2:$A$871,N$1,[2]掉落汇总!$C$2:$C$871,$Q$2)/$Q$3)*宝箱投放计算!M173</f>
        <v>0.34251290877796897</v>
      </c>
      <c r="O173">
        <f ca="1">(SUMIFS(OFFSET([2]掉落汇总!$C$2:$C$871,,MATCH($B173,[2]掉落汇总!$D$1:$M$1)),[2]掉落汇总!$A$2:$A$871,O$1,[2]掉落汇总!$C$2:$C$871,$Q$1)+SUMIFS(OFFSET([2]掉落汇总!$C$2:$C$871,,MATCH($B173,[2]掉落汇总!$D$1:$M$1)),[2]掉落汇总!$A$2:$A$871,O$1,[2]掉落汇总!$C$2:$C$871,$Q$2)/$Q$3)*宝箱投放计算!N173</f>
        <v>0.72990261049962535</v>
      </c>
    </row>
    <row r="174" spans="1:15" x14ac:dyDescent="0.2">
      <c r="A174">
        <f>玩家成长时间线!A174</f>
        <v>173</v>
      </c>
      <c r="B174">
        <f>玩家成长时间线!B174</f>
        <v>9</v>
      </c>
      <c r="C174">
        <f ca="1">SUM($D$2:D174)</f>
        <v>2087.4733162225148</v>
      </c>
      <c r="D174">
        <f t="shared" ca="1" si="2"/>
        <v>13.177178632157379</v>
      </c>
      <c r="E174">
        <f ca="1">(SUMIFS(OFFSET([2]掉落汇总!$C$2:$C$871,,MATCH($B174,[2]掉落汇总!$D$1:$M$1)),[2]掉落汇总!$A$2:$A$871,E$1,[2]掉落汇总!$C$2:$C$871,$Q$1)+SUMIFS(OFFSET([2]掉落汇总!$C$2:$C$871,,MATCH($B174,[2]掉落汇总!$D$1:$M$1)),[2]掉落汇总!$A$2:$A$871,E$1,[2]掉落汇总!$C$2:$C$871,$Q$2)/$Q$3)*宝箱投放计算!D174</f>
        <v>3.8123018538713196</v>
      </c>
      <c r="F174">
        <f ca="1">(SUMIFS(OFFSET([2]掉落汇总!$C$2:$C$871,,MATCH($B174,[2]掉落汇总!$D$1:$M$1)),[2]掉落汇总!$A$2:$A$871,F$1,[2]掉落汇总!$C$2:$C$871,$Q$1)+SUMIFS(OFFSET([2]掉落汇总!$C$2:$C$871,,MATCH($B174,[2]掉落汇总!$D$1:$M$1)),[2]掉落汇总!$A$2:$A$871,F$1,[2]掉落汇总!$C$2:$C$871,$Q$2)/$Q$3)*宝箱投放计算!E174</f>
        <v>5.3945783132530112</v>
      </c>
      <c r="G174">
        <f ca="1">(SUMIFS(OFFSET([2]掉落汇总!$C$2:$C$871,,MATCH($B174,[2]掉落汇总!$D$1:$M$1)),[2]掉落汇总!$A$2:$A$871,G$1,[2]掉落汇总!$C$2:$C$871,$Q$1)+SUMIFS(OFFSET([2]掉落汇总!$C$2:$C$871,,MATCH($B174,[2]掉落汇总!$D$1:$M$1)),[2]掉落汇总!$A$2:$A$871,G$1,[2]掉落汇总!$C$2:$C$871,$Q$2)/$Q$3)*宝箱投放计算!F174</f>
        <v>0</v>
      </c>
      <c r="H174">
        <f ca="1">(SUMIFS(OFFSET([2]掉落汇总!$C$2:$C$871,,MATCH($B174,[2]掉落汇总!$D$1:$M$1)),[2]掉落汇总!$A$2:$A$871,H$1,[2]掉落汇总!$C$2:$C$871,$Q$1)+SUMIFS(OFFSET([2]掉落汇总!$C$2:$C$871,,MATCH($B174,[2]掉落汇总!$D$1:$M$1)),[2]掉落汇总!$A$2:$A$871,H$1,[2]掉落汇总!$C$2:$C$871,$Q$2)/$Q$3)*宝箱投放计算!G174</f>
        <v>0</v>
      </c>
      <c r="I174">
        <f ca="1">(SUMIFS(OFFSET([2]掉落汇总!$C$2:$C$871,,MATCH($B174,[2]掉落汇总!$D$1:$M$1)),[2]掉落汇总!$A$2:$A$871,I$1,[2]掉落汇总!$C$2:$C$871,$Q$1)+SUMIFS(OFFSET([2]掉落汇总!$C$2:$C$871,,MATCH($B174,[2]掉落汇总!$D$1:$M$1)),[2]掉落汇总!$A$2:$A$871,I$1,[2]掉落汇总!$C$2:$C$871,$Q$2)/$Q$3)*宝箱投放计算!H174</f>
        <v>0</v>
      </c>
      <c r="J174">
        <f ca="1">(SUMIFS(OFFSET([2]掉落汇总!$C$2:$C$871,,MATCH($B174,[2]掉落汇总!$D$1:$M$1)),[2]掉落汇总!$A$2:$A$871,J$1,[2]掉落汇总!$C$2:$C$871,$Q$1)+SUMIFS(OFFSET([2]掉落汇总!$C$2:$C$871,,MATCH($B174,[2]掉落汇总!$D$1:$M$1)),[2]掉落汇总!$A$2:$A$871,J$1,[2]掉落汇总!$C$2:$C$871,$Q$2)/$Q$3)*宝箱投放计算!I174</f>
        <v>0</v>
      </c>
      <c r="K174">
        <f ca="1">(SUMIFS(OFFSET([2]掉落汇总!$C$2:$C$871,,MATCH($B174,[2]掉落汇总!$D$1:$M$1)),[2]掉落汇总!$A$2:$A$871,K$1,[2]掉落汇总!$C$2:$C$871,$Q$1)+SUMIFS(OFFSET([2]掉落汇总!$C$2:$C$871,,MATCH($B174,[2]掉落汇总!$D$1:$M$1)),[2]掉落汇总!$A$2:$A$871,K$1,[2]掉落汇总!$C$2:$C$871,$Q$2)/$Q$3)*宝箱投放计算!J174</f>
        <v>0</v>
      </c>
      <c r="L174">
        <f ca="1">(SUMIFS(OFFSET([2]掉落汇总!$C$2:$C$871,,MATCH($B174,[2]掉落汇总!$D$1:$M$1)),[2]掉落汇总!$A$2:$A$871,L$1,[2]掉落汇总!$C$2:$C$871,$Q$1)+SUMIFS(OFFSET([2]掉落汇总!$C$2:$C$871,,MATCH($B174,[2]掉落汇总!$D$1:$M$1)),[2]掉落汇总!$A$2:$A$871,L$1,[2]掉落汇总!$C$2:$C$871,$Q$2)/$Q$3)*宝箱投放计算!K174</f>
        <v>1.4485077267901381</v>
      </c>
      <c r="M174">
        <f ca="1">(SUMIFS(OFFSET([2]掉落汇总!$C$2:$C$871,,MATCH($B174,[2]掉落汇总!$D$1:$M$1)),[2]掉落汇总!$A$2:$A$871,M$1,[2]掉落汇总!$C$2:$C$871,$Q$1)+SUMIFS(OFFSET([2]掉落汇总!$C$2:$C$871,,MATCH($B174,[2]掉落汇总!$D$1:$M$1)),[2]掉落汇总!$A$2:$A$871,M$1,[2]掉落汇总!$C$2:$C$871,$Q$2)/$Q$3)*宝箱投放计算!L174</f>
        <v>1.449375218965316</v>
      </c>
      <c r="N174">
        <f ca="1">(SUMIFS(OFFSET([2]掉落汇总!$C$2:$C$871,,MATCH($B174,[2]掉落汇总!$D$1:$M$1)),[2]掉落汇总!$A$2:$A$871,N$1,[2]掉落汇总!$C$2:$C$871,$Q$1)+SUMIFS(OFFSET([2]掉落汇总!$C$2:$C$871,,MATCH($B174,[2]掉落汇总!$D$1:$M$1)),[2]掉落汇总!$A$2:$A$871,N$1,[2]掉落汇总!$C$2:$C$871,$Q$2)/$Q$3)*宝箱投放计算!M174</f>
        <v>0.34251290877796897</v>
      </c>
      <c r="O174">
        <f ca="1">(SUMIFS(OFFSET([2]掉落汇总!$C$2:$C$871,,MATCH($B174,[2]掉落汇总!$D$1:$M$1)),[2]掉落汇总!$A$2:$A$871,O$1,[2]掉落汇总!$C$2:$C$871,$Q$1)+SUMIFS(OFFSET([2]掉落汇总!$C$2:$C$871,,MATCH($B174,[2]掉落汇总!$D$1:$M$1)),[2]掉落汇总!$A$2:$A$871,O$1,[2]掉落汇总!$C$2:$C$871,$Q$2)/$Q$3)*宝箱投放计算!N174</f>
        <v>0.72990261049962535</v>
      </c>
    </row>
    <row r="175" spans="1:15" x14ac:dyDescent="0.2">
      <c r="A175">
        <f>玩家成长时间线!A175</f>
        <v>174</v>
      </c>
      <c r="B175">
        <f>玩家成长时间线!B175</f>
        <v>10</v>
      </c>
      <c r="C175">
        <f ca="1">SUM($D$2:D175)</f>
        <v>2103.8057211108858</v>
      </c>
      <c r="D175">
        <f t="shared" ca="1" si="2"/>
        <v>16.33240488837103</v>
      </c>
      <c r="E175">
        <f ca="1">(SUMIFS(OFFSET([2]掉落汇总!$C$2:$C$871,,MATCH($B175,[2]掉落汇总!$D$1:$M$1)),[2]掉落汇总!$A$2:$A$871,E$1,[2]掉落汇总!$C$2:$C$871,$Q$1)+SUMIFS(OFFSET([2]掉落汇总!$C$2:$C$871,,MATCH($B175,[2]掉落汇总!$D$1:$M$1)),[2]掉落汇总!$A$2:$A$871,E$1,[2]掉落汇总!$C$2:$C$871,$Q$2)/$Q$3)*宝箱投放计算!D175</f>
        <v>3.8763598106259862</v>
      </c>
      <c r="F175">
        <f ca="1">(SUMIFS(OFFSET([2]掉落汇总!$C$2:$C$871,,MATCH($B175,[2]掉落汇总!$D$1:$M$1)),[2]掉落汇总!$A$2:$A$871,F$1,[2]掉落汇总!$C$2:$C$871,$Q$1)+SUMIFS(OFFSET([2]掉落汇总!$C$2:$C$871,,MATCH($B175,[2]掉落汇总!$D$1:$M$1)),[2]掉落汇总!$A$2:$A$871,F$1,[2]掉落汇总!$C$2:$C$871,$Q$2)/$Q$3)*宝箱投放计算!E175</f>
        <v>5.3945783132530112</v>
      </c>
      <c r="G175">
        <f ca="1">(SUMIFS(OFFSET([2]掉落汇总!$C$2:$C$871,,MATCH($B175,[2]掉落汇总!$D$1:$M$1)),[2]掉落汇总!$A$2:$A$871,G$1,[2]掉落汇总!$C$2:$C$871,$Q$1)+SUMIFS(OFFSET([2]掉落汇总!$C$2:$C$871,,MATCH($B175,[2]掉落汇总!$D$1:$M$1)),[2]掉落汇总!$A$2:$A$871,G$1,[2]掉落汇总!$C$2:$C$871,$Q$2)/$Q$3)*宝箱投放计算!F175</f>
        <v>0</v>
      </c>
      <c r="H175">
        <f ca="1">(SUMIFS(OFFSET([2]掉落汇总!$C$2:$C$871,,MATCH($B175,[2]掉落汇总!$D$1:$M$1)),[2]掉落汇总!$A$2:$A$871,H$1,[2]掉落汇总!$C$2:$C$871,$Q$1)+SUMIFS(OFFSET([2]掉落汇总!$C$2:$C$871,,MATCH($B175,[2]掉落汇总!$D$1:$M$1)),[2]掉落汇总!$A$2:$A$871,H$1,[2]掉落汇总!$C$2:$C$871,$Q$2)/$Q$3)*宝箱投放计算!G175</f>
        <v>0</v>
      </c>
      <c r="I175">
        <f ca="1">(SUMIFS(OFFSET([2]掉落汇总!$C$2:$C$871,,MATCH($B175,[2]掉落汇总!$D$1:$M$1)),[2]掉落汇总!$A$2:$A$871,I$1,[2]掉落汇总!$C$2:$C$871,$Q$1)+SUMIFS(OFFSET([2]掉落汇总!$C$2:$C$871,,MATCH($B175,[2]掉落汇总!$D$1:$M$1)),[2]掉落汇总!$A$2:$A$871,I$1,[2]掉落汇总!$C$2:$C$871,$Q$2)/$Q$3)*宝箱投放计算!H175</f>
        <v>0</v>
      </c>
      <c r="J175">
        <f ca="1">(SUMIFS(OFFSET([2]掉落汇总!$C$2:$C$871,,MATCH($B175,[2]掉落汇总!$D$1:$M$1)),[2]掉落汇总!$A$2:$A$871,J$1,[2]掉落汇总!$C$2:$C$871,$Q$1)+SUMIFS(OFFSET([2]掉落汇总!$C$2:$C$871,,MATCH($B175,[2]掉落汇总!$D$1:$M$1)),[2]掉落汇总!$A$2:$A$871,J$1,[2]掉落汇总!$C$2:$C$871,$Q$2)/$Q$3)*宝箱投放计算!I175</f>
        <v>3.0911682994589849</v>
      </c>
      <c r="K175">
        <f ca="1">(SUMIFS(OFFSET([2]掉落汇总!$C$2:$C$871,,MATCH($B175,[2]掉落汇总!$D$1:$M$1)),[2]掉落汇总!$A$2:$A$871,K$1,[2]掉落汇总!$C$2:$C$871,$Q$1)+SUMIFS(OFFSET([2]掉落汇总!$C$2:$C$871,,MATCH($B175,[2]掉落汇总!$D$1:$M$1)),[2]掉落汇总!$A$2:$A$871,K$1,[2]掉落汇总!$C$2:$C$871,$Q$2)/$Q$3)*宝箱投放计算!J175</f>
        <v>0</v>
      </c>
      <c r="L175">
        <f ca="1">(SUMIFS(OFFSET([2]掉落汇总!$C$2:$C$871,,MATCH($B175,[2]掉落汇总!$D$1:$M$1)),[2]掉落汇总!$A$2:$A$871,L$1,[2]掉落汇总!$C$2:$C$871,$Q$1)+SUMIFS(OFFSET([2]掉落汇总!$C$2:$C$871,,MATCH($B175,[2]掉落汇总!$D$1:$M$1)),[2]掉落汇总!$A$2:$A$871,L$1,[2]掉落汇总!$C$2:$C$871,$Q$2)/$Q$3)*宝箱投放计算!K175</f>
        <v>1.4485077267901381</v>
      </c>
      <c r="M175">
        <f ca="1">(SUMIFS(OFFSET([2]掉落汇总!$C$2:$C$871,,MATCH($B175,[2]掉落汇总!$D$1:$M$1)),[2]掉落汇总!$A$2:$A$871,M$1,[2]掉落汇总!$C$2:$C$871,$Q$1)+SUMIFS(OFFSET([2]掉落汇总!$C$2:$C$871,,MATCH($B175,[2]掉落汇总!$D$1:$M$1)),[2]掉落汇总!$A$2:$A$871,M$1,[2]掉落汇总!$C$2:$C$871,$Q$2)/$Q$3)*宝箱投放计算!L175</f>
        <v>1.449375218965316</v>
      </c>
      <c r="N175">
        <f ca="1">(SUMIFS(OFFSET([2]掉落汇总!$C$2:$C$871,,MATCH($B175,[2]掉落汇总!$D$1:$M$1)),[2]掉落汇总!$A$2:$A$871,N$1,[2]掉落汇总!$C$2:$C$871,$Q$1)+SUMIFS(OFFSET([2]掉落汇总!$C$2:$C$871,,MATCH($B175,[2]掉落汇总!$D$1:$M$1)),[2]掉落汇总!$A$2:$A$871,N$1,[2]掉落汇总!$C$2:$C$871,$Q$2)/$Q$3)*宝箱投放计算!M175</f>
        <v>0.34251290877796897</v>
      </c>
      <c r="O175">
        <f ca="1">(SUMIFS(OFFSET([2]掉落汇总!$C$2:$C$871,,MATCH($B175,[2]掉落汇总!$D$1:$M$1)),[2]掉落汇总!$A$2:$A$871,O$1,[2]掉落汇总!$C$2:$C$871,$Q$1)+SUMIFS(OFFSET([2]掉落汇总!$C$2:$C$871,,MATCH($B175,[2]掉落汇总!$D$1:$M$1)),[2]掉落汇总!$A$2:$A$871,O$1,[2]掉落汇总!$C$2:$C$871,$Q$2)/$Q$3)*宝箱投放计算!N175</f>
        <v>0.72990261049962535</v>
      </c>
    </row>
    <row r="176" spans="1:15" x14ac:dyDescent="0.2">
      <c r="A176">
        <f>玩家成长时间线!A176</f>
        <v>175</v>
      </c>
      <c r="B176">
        <f>玩家成长时间线!B176</f>
        <v>10</v>
      </c>
      <c r="C176">
        <f ca="1">SUM($D$2:D176)</f>
        <v>2117.0637909454581</v>
      </c>
      <c r="D176">
        <f t="shared" ca="1" si="2"/>
        <v>13.258069834572225</v>
      </c>
      <c r="E176">
        <f ca="1">(SUMIFS(OFFSET([2]掉落汇总!$C$2:$C$871,,MATCH($B176,[2]掉落汇总!$D$1:$M$1)),[2]掉落汇总!$A$2:$A$871,E$1,[2]掉落汇总!$C$2:$C$871,$Q$1)+SUMIFS(OFFSET([2]掉落汇总!$C$2:$C$871,,MATCH($B176,[2]掉落汇总!$D$1:$M$1)),[2]掉落汇总!$A$2:$A$871,E$1,[2]掉落汇总!$C$2:$C$871,$Q$2)/$Q$3)*宝箱投放计算!D176</f>
        <v>3.8931930562861652</v>
      </c>
      <c r="F176">
        <f ca="1">(SUMIFS(OFFSET([2]掉落汇总!$C$2:$C$871,,MATCH($B176,[2]掉落汇总!$D$1:$M$1)),[2]掉落汇总!$A$2:$A$871,F$1,[2]掉落汇总!$C$2:$C$871,$Q$1)+SUMIFS(OFFSET([2]掉落汇总!$C$2:$C$871,,MATCH($B176,[2]掉落汇总!$D$1:$M$1)),[2]掉落汇总!$A$2:$A$871,F$1,[2]掉落汇总!$C$2:$C$871,$Q$2)/$Q$3)*宝箱投放计算!E176</f>
        <v>5.3945783132530112</v>
      </c>
      <c r="G176">
        <f ca="1">(SUMIFS(OFFSET([2]掉落汇总!$C$2:$C$871,,MATCH($B176,[2]掉落汇总!$D$1:$M$1)),[2]掉落汇总!$A$2:$A$871,G$1,[2]掉落汇总!$C$2:$C$871,$Q$1)+SUMIFS(OFFSET([2]掉落汇总!$C$2:$C$871,,MATCH($B176,[2]掉落汇总!$D$1:$M$1)),[2]掉落汇总!$A$2:$A$871,G$1,[2]掉落汇总!$C$2:$C$871,$Q$2)/$Q$3)*宝箱投放计算!F176</f>
        <v>0</v>
      </c>
      <c r="H176">
        <f ca="1">(SUMIFS(OFFSET([2]掉落汇总!$C$2:$C$871,,MATCH($B176,[2]掉落汇总!$D$1:$M$1)),[2]掉落汇总!$A$2:$A$871,H$1,[2]掉落汇总!$C$2:$C$871,$Q$1)+SUMIFS(OFFSET([2]掉落汇总!$C$2:$C$871,,MATCH($B176,[2]掉落汇总!$D$1:$M$1)),[2]掉落汇总!$A$2:$A$871,H$1,[2]掉落汇总!$C$2:$C$871,$Q$2)/$Q$3)*宝箱投放计算!G176</f>
        <v>0</v>
      </c>
      <c r="I176">
        <f ca="1">(SUMIFS(OFFSET([2]掉落汇总!$C$2:$C$871,,MATCH($B176,[2]掉落汇总!$D$1:$M$1)),[2]掉落汇总!$A$2:$A$871,I$1,[2]掉落汇总!$C$2:$C$871,$Q$1)+SUMIFS(OFFSET([2]掉落汇总!$C$2:$C$871,,MATCH($B176,[2]掉落汇总!$D$1:$M$1)),[2]掉落汇总!$A$2:$A$871,I$1,[2]掉落汇总!$C$2:$C$871,$Q$2)/$Q$3)*宝箱投放计算!H176</f>
        <v>0</v>
      </c>
      <c r="J176">
        <f ca="1">(SUMIFS(OFFSET([2]掉落汇总!$C$2:$C$871,,MATCH($B176,[2]掉落汇总!$D$1:$M$1)),[2]掉落汇总!$A$2:$A$871,J$1,[2]掉落汇总!$C$2:$C$871,$Q$1)+SUMIFS(OFFSET([2]掉落汇总!$C$2:$C$871,,MATCH($B176,[2]掉落汇总!$D$1:$M$1)),[2]掉落汇总!$A$2:$A$871,J$1,[2]掉落汇总!$C$2:$C$871,$Q$2)/$Q$3)*宝箱投放计算!I176</f>
        <v>0</v>
      </c>
      <c r="K176">
        <f ca="1">(SUMIFS(OFFSET([2]掉落汇总!$C$2:$C$871,,MATCH($B176,[2]掉落汇总!$D$1:$M$1)),[2]掉落汇总!$A$2:$A$871,K$1,[2]掉落汇总!$C$2:$C$871,$Q$1)+SUMIFS(OFFSET([2]掉落汇总!$C$2:$C$871,,MATCH($B176,[2]掉落汇总!$D$1:$M$1)),[2]掉落汇总!$A$2:$A$871,K$1,[2]掉落汇总!$C$2:$C$871,$Q$2)/$Q$3)*宝箱投放计算!J176</f>
        <v>0</v>
      </c>
      <c r="L176">
        <f ca="1">(SUMIFS(OFFSET([2]掉落汇总!$C$2:$C$871,,MATCH($B176,[2]掉落汇总!$D$1:$M$1)),[2]掉落汇总!$A$2:$A$871,L$1,[2]掉落汇总!$C$2:$C$871,$Q$1)+SUMIFS(OFFSET([2]掉落汇总!$C$2:$C$871,,MATCH($B176,[2]掉落汇总!$D$1:$M$1)),[2]掉落汇总!$A$2:$A$871,L$1,[2]掉落汇总!$C$2:$C$871,$Q$2)/$Q$3)*宝箱投放计算!K176</f>
        <v>1.4485077267901381</v>
      </c>
      <c r="M176">
        <f ca="1">(SUMIFS(OFFSET([2]掉落汇总!$C$2:$C$871,,MATCH($B176,[2]掉落汇总!$D$1:$M$1)),[2]掉落汇总!$A$2:$A$871,M$1,[2]掉落汇总!$C$2:$C$871,$Q$1)+SUMIFS(OFFSET([2]掉落汇总!$C$2:$C$871,,MATCH($B176,[2]掉落汇总!$D$1:$M$1)),[2]掉落汇总!$A$2:$A$871,M$1,[2]掉落汇总!$C$2:$C$871,$Q$2)/$Q$3)*宝箱投放计算!L176</f>
        <v>1.449375218965316</v>
      </c>
      <c r="N176">
        <f ca="1">(SUMIFS(OFFSET([2]掉落汇总!$C$2:$C$871,,MATCH($B176,[2]掉落汇总!$D$1:$M$1)),[2]掉落汇总!$A$2:$A$871,N$1,[2]掉落汇总!$C$2:$C$871,$Q$1)+SUMIFS(OFFSET([2]掉落汇总!$C$2:$C$871,,MATCH($B176,[2]掉落汇总!$D$1:$M$1)),[2]掉落汇总!$A$2:$A$871,N$1,[2]掉落汇总!$C$2:$C$871,$Q$2)/$Q$3)*宝箱投放计算!M176</f>
        <v>0.34251290877796897</v>
      </c>
      <c r="O176">
        <f ca="1">(SUMIFS(OFFSET([2]掉落汇总!$C$2:$C$871,,MATCH($B176,[2]掉落汇总!$D$1:$M$1)),[2]掉落汇总!$A$2:$A$871,O$1,[2]掉落汇总!$C$2:$C$871,$Q$1)+SUMIFS(OFFSET([2]掉落汇总!$C$2:$C$871,,MATCH($B176,[2]掉落汇总!$D$1:$M$1)),[2]掉落汇总!$A$2:$A$871,O$1,[2]掉落汇总!$C$2:$C$871,$Q$2)/$Q$3)*宝箱投放计算!N176</f>
        <v>0.72990261049962535</v>
      </c>
    </row>
    <row r="177" spans="1:15" x14ac:dyDescent="0.2">
      <c r="A177">
        <f>玩家成长时间线!A177</f>
        <v>176</v>
      </c>
      <c r="B177">
        <f>玩家成长时间线!B177</f>
        <v>10</v>
      </c>
      <c r="C177">
        <f ca="1">SUM($D$2:D177)</f>
        <v>2130.3386940256905</v>
      </c>
      <c r="D177">
        <f t="shared" ca="1" si="2"/>
        <v>13.274903080232406</v>
      </c>
      <c r="E177">
        <f ca="1">(SUMIFS(OFFSET([2]掉落汇总!$C$2:$C$871,,MATCH($B177,[2]掉落汇总!$D$1:$M$1)),[2]掉落汇总!$A$2:$A$871,E$1,[2]掉落汇总!$C$2:$C$871,$Q$1)+SUMIFS(OFFSET([2]掉落汇总!$C$2:$C$871,,MATCH($B177,[2]掉落汇总!$D$1:$M$1)),[2]掉落汇总!$A$2:$A$871,E$1,[2]掉落汇总!$C$2:$C$871,$Q$2)/$Q$3)*宝箱投放计算!D177</f>
        <v>3.9100263019463437</v>
      </c>
      <c r="F177">
        <f ca="1">(SUMIFS(OFFSET([2]掉落汇总!$C$2:$C$871,,MATCH($B177,[2]掉落汇总!$D$1:$M$1)),[2]掉落汇总!$A$2:$A$871,F$1,[2]掉落汇总!$C$2:$C$871,$Q$1)+SUMIFS(OFFSET([2]掉落汇总!$C$2:$C$871,,MATCH($B177,[2]掉落汇总!$D$1:$M$1)),[2]掉落汇总!$A$2:$A$871,F$1,[2]掉落汇总!$C$2:$C$871,$Q$2)/$Q$3)*宝箱投放计算!E177</f>
        <v>5.3945783132530112</v>
      </c>
      <c r="G177">
        <f ca="1">(SUMIFS(OFFSET([2]掉落汇总!$C$2:$C$871,,MATCH($B177,[2]掉落汇总!$D$1:$M$1)),[2]掉落汇总!$A$2:$A$871,G$1,[2]掉落汇总!$C$2:$C$871,$Q$1)+SUMIFS(OFFSET([2]掉落汇总!$C$2:$C$871,,MATCH($B177,[2]掉落汇总!$D$1:$M$1)),[2]掉落汇总!$A$2:$A$871,G$1,[2]掉落汇总!$C$2:$C$871,$Q$2)/$Q$3)*宝箱投放计算!F177</f>
        <v>0</v>
      </c>
      <c r="H177">
        <f ca="1">(SUMIFS(OFFSET([2]掉落汇总!$C$2:$C$871,,MATCH($B177,[2]掉落汇总!$D$1:$M$1)),[2]掉落汇总!$A$2:$A$871,H$1,[2]掉落汇总!$C$2:$C$871,$Q$1)+SUMIFS(OFFSET([2]掉落汇总!$C$2:$C$871,,MATCH($B177,[2]掉落汇总!$D$1:$M$1)),[2]掉落汇总!$A$2:$A$871,H$1,[2]掉落汇总!$C$2:$C$871,$Q$2)/$Q$3)*宝箱投放计算!G177</f>
        <v>0</v>
      </c>
      <c r="I177">
        <f ca="1">(SUMIFS(OFFSET([2]掉落汇总!$C$2:$C$871,,MATCH($B177,[2]掉落汇总!$D$1:$M$1)),[2]掉落汇总!$A$2:$A$871,I$1,[2]掉落汇总!$C$2:$C$871,$Q$1)+SUMIFS(OFFSET([2]掉落汇总!$C$2:$C$871,,MATCH($B177,[2]掉落汇总!$D$1:$M$1)),[2]掉落汇总!$A$2:$A$871,I$1,[2]掉落汇总!$C$2:$C$871,$Q$2)/$Q$3)*宝箱投放计算!H177</f>
        <v>0</v>
      </c>
      <c r="J177">
        <f ca="1">(SUMIFS(OFFSET([2]掉落汇总!$C$2:$C$871,,MATCH($B177,[2]掉落汇总!$D$1:$M$1)),[2]掉落汇总!$A$2:$A$871,J$1,[2]掉落汇总!$C$2:$C$871,$Q$1)+SUMIFS(OFFSET([2]掉落汇总!$C$2:$C$871,,MATCH($B177,[2]掉落汇总!$D$1:$M$1)),[2]掉落汇总!$A$2:$A$871,J$1,[2]掉落汇总!$C$2:$C$871,$Q$2)/$Q$3)*宝箱投放计算!I177</f>
        <v>0</v>
      </c>
      <c r="K177">
        <f ca="1">(SUMIFS(OFFSET([2]掉落汇总!$C$2:$C$871,,MATCH($B177,[2]掉落汇总!$D$1:$M$1)),[2]掉落汇总!$A$2:$A$871,K$1,[2]掉落汇总!$C$2:$C$871,$Q$1)+SUMIFS(OFFSET([2]掉落汇总!$C$2:$C$871,,MATCH($B177,[2]掉落汇总!$D$1:$M$1)),[2]掉落汇总!$A$2:$A$871,K$1,[2]掉落汇总!$C$2:$C$871,$Q$2)/$Q$3)*宝箱投放计算!J177</f>
        <v>0</v>
      </c>
      <c r="L177">
        <f ca="1">(SUMIFS(OFFSET([2]掉落汇总!$C$2:$C$871,,MATCH($B177,[2]掉落汇总!$D$1:$M$1)),[2]掉落汇总!$A$2:$A$871,L$1,[2]掉落汇总!$C$2:$C$871,$Q$1)+SUMIFS(OFFSET([2]掉落汇总!$C$2:$C$871,,MATCH($B177,[2]掉落汇总!$D$1:$M$1)),[2]掉落汇总!$A$2:$A$871,L$1,[2]掉落汇总!$C$2:$C$871,$Q$2)/$Q$3)*宝箱投放计算!K177</f>
        <v>1.4485077267901381</v>
      </c>
      <c r="M177">
        <f ca="1">(SUMIFS(OFFSET([2]掉落汇总!$C$2:$C$871,,MATCH($B177,[2]掉落汇总!$D$1:$M$1)),[2]掉落汇总!$A$2:$A$871,M$1,[2]掉落汇总!$C$2:$C$871,$Q$1)+SUMIFS(OFFSET([2]掉落汇总!$C$2:$C$871,,MATCH($B177,[2]掉落汇总!$D$1:$M$1)),[2]掉落汇总!$A$2:$A$871,M$1,[2]掉落汇总!$C$2:$C$871,$Q$2)/$Q$3)*宝箱投放计算!L177</f>
        <v>1.449375218965316</v>
      </c>
      <c r="N177">
        <f ca="1">(SUMIFS(OFFSET([2]掉落汇总!$C$2:$C$871,,MATCH($B177,[2]掉落汇总!$D$1:$M$1)),[2]掉落汇总!$A$2:$A$871,N$1,[2]掉落汇总!$C$2:$C$871,$Q$1)+SUMIFS(OFFSET([2]掉落汇总!$C$2:$C$871,,MATCH($B177,[2]掉落汇总!$D$1:$M$1)),[2]掉落汇总!$A$2:$A$871,N$1,[2]掉落汇总!$C$2:$C$871,$Q$2)/$Q$3)*宝箱投放计算!M177</f>
        <v>0.34251290877796897</v>
      </c>
      <c r="O177">
        <f ca="1">(SUMIFS(OFFSET([2]掉落汇总!$C$2:$C$871,,MATCH($B177,[2]掉落汇总!$D$1:$M$1)),[2]掉落汇总!$A$2:$A$871,O$1,[2]掉落汇总!$C$2:$C$871,$Q$1)+SUMIFS(OFFSET([2]掉落汇总!$C$2:$C$871,,MATCH($B177,[2]掉落汇总!$D$1:$M$1)),[2]掉落汇总!$A$2:$A$871,O$1,[2]掉落汇总!$C$2:$C$871,$Q$2)/$Q$3)*宝箱投放计算!N177</f>
        <v>0.72990261049962535</v>
      </c>
    </row>
    <row r="178" spans="1:15" x14ac:dyDescent="0.2">
      <c r="A178">
        <f>玩家成长时间线!A178</f>
        <v>177</v>
      </c>
      <c r="B178">
        <f>玩家成长时间线!B178</f>
        <v>10</v>
      </c>
      <c r="C178">
        <f ca="1">SUM($D$2:D178)</f>
        <v>2143.9670952647866</v>
      </c>
      <c r="D178">
        <f t="shared" ca="1" si="2"/>
        <v>13.62840123909616</v>
      </c>
      <c r="E178">
        <f ca="1">(SUMIFS(OFFSET([2]掉落汇总!$C$2:$C$871,,MATCH($B178,[2]掉落汇总!$D$1:$M$1)),[2]掉落汇总!$A$2:$A$871,E$1,[2]掉落汇总!$C$2:$C$871,$Q$1)+SUMIFS(OFFSET([2]掉落汇总!$C$2:$C$871,,MATCH($B178,[2]掉落汇总!$D$1:$M$1)),[2]掉落汇总!$A$2:$A$871,E$1,[2]掉落汇总!$C$2:$C$871,$Q$2)/$Q$3)*宝箱投放计算!D178</f>
        <v>4.2635244608100997</v>
      </c>
      <c r="F178">
        <f ca="1">(SUMIFS(OFFSET([2]掉落汇总!$C$2:$C$871,,MATCH($B178,[2]掉落汇总!$D$1:$M$1)),[2]掉落汇总!$A$2:$A$871,F$1,[2]掉落汇总!$C$2:$C$871,$Q$1)+SUMIFS(OFFSET([2]掉落汇总!$C$2:$C$871,,MATCH($B178,[2]掉落汇总!$D$1:$M$1)),[2]掉落汇总!$A$2:$A$871,F$1,[2]掉落汇总!$C$2:$C$871,$Q$2)/$Q$3)*宝箱投放计算!E178</f>
        <v>5.3945783132530112</v>
      </c>
      <c r="G178">
        <f ca="1">(SUMIFS(OFFSET([2]掉落汇总!$C$2:$C$871,,MATCH($B178,[2]掉落汇总!$D$1:$M$1)),[2]掉落汇总!$A$2:$A$871,G$1,[2]掉落汇总!$C$2:$C$871,$Q$1)+SUMIFS(OFFSET([2]掉落汇总!$C$2:$C$871,,MATCH($B178,[2]掉落汇总!$D$1:$M$1)),[2]掉落汇总!$A$2:$A$871,G$1,[2]掉落汇总!$C$2:$C$871,$Q$2)/$Q$3)*宝箱投放计算!F178</f>
        <v>0</v>
      </c>
      <c r="H178">
        <f ca="1">(SUMIFS(OFFSET([2]掉落汇总!$C$2:$C$871,,MATCH($B178,[2]掉落汇总!$D$1:$M$1)),[2]掉落汇总!$A$2:$A$871,H$1,[2]掉落汇总!$C$2:$C$871,$Q$1)+SUMIFS(OFFSET([2]掉落汇总!$C$2:$C$871,,MATCH($B178,[2]掉落汇总!$D$1:$M$1)),[2]掉落汇总!$A$2:$A$871,H$1,[2]掉落汇总!$C$2:$C$871,$Q$2)/$Q$3)*宝箱投放计算!G178</f>
        <v>0</v>
      </c>
      <c r="I178">
        <f ca="1">(SUMIFS(OFFSET([2]掉落汇总!$C$2:$C$871,,MATCH($B178,[2]掉落汇总!$D$1:$M$1)),[2]掉落汇总!$A$2:$A$871,I$1,[2]掉落汇总!$C$2:$C$871,$Q$1)+SUMIFS(OFFSET([2]掉落汇总!$C$2:$C$871,,MATCH($B178,[2]掉落汇总!$D$1:$M$1)),[2]掉落汇总!$A$2:$A$871,I$1,[2]掉落汇总!$C$2:$C$871,$Q$2)/$Q$3)*宝箱投放计算!H178</f>
        <v>0</v>
      </c>
      <c r="J178">
        <f ca="1">(SUMIFS(OFFSET([2]掉落汇总!$C$2:$C$871,,MATCH($B178,[2]掉落汇总!$D$1:$M$1)),[2]掉落汇总!$A$2:$A$871,J$1,[2]掉落汇总!$C$2:$C$871,$Q$1)+SUMIFS(OFFSET([2]掉落汇总!$C$2:$C$871,,MATCH($B178,[2]掉落汇总!$D$1:$M$1)),[2]掉落汇总!$A$2:$A$871,J$1,[2]掉落汇总!$C$2:$C$871,$Q$2)/$Q$3)*宝箱投放计算!I178</f>
        <v>0</v>
      </c>
      <c r="K178">
        <f ca="1">(SUMIFS(OFFSET([2]掉落汇总!$C$2:$C$871,,MATCH($B178,[2]掉落汇总!$D$1:$M$1)),[2]掉落汇总!$A$2:$A$871,K$1,[2]掉落汇总!$C$2:$C$871,$Q$1)+SUMIFS(OFFSET([2]掉落汇总!$C$2:$C$871,,MATCH($B178,[2]掉落汇总!$D$1:$M$1)),[2]掉落汇总!$A$2:$A$871,K$1,[2]掉落汇总!$C$2:$C$871,$Q$2)/$Q$3)*宝箱投放计算!J178</f>
        <v>0</v>
      </c>
      <c r="L178">
        <f ca="1">(SUMIFS(OFFSET([2]掉落汇总!$C$2:$C$871,,MATCH($B178,[2]掉落汇总!$D$1:$M$1)),[2]掉落汇总!$A$2:$A$871,L$1,[2]掉落汇总!$C$2:$C$871,$Q$1)+SUMIFS(OFFSET([2]掉落汇总!$C$2:$C$871,,MATCH($B178,[2]掉落汇总!$D$1:$M$1)),[2]掉落汇总!$A$2:$A$871,L$1,[2]掉落汇总!$C$2:$C$871,$Q$2)/$Q$3)*宝箱投放计算!K178</f>
        <v>1.4485077267901381</v>
      </c>
      <c r="M178">
        <f ca="1">(SUMIFS(OFFSET([2]掉落汇总!$C$2:$C$871,,MATCH($B178,[2]掉落汇总!$D$1:$M$1)),[2]掉落汇总!$A$2:$A$871,M$1,[2]掉落汇总!$C$2:$C$871,$Q$1)+SUMIFS(OFFSET([2]掉落汇总!$C$2:$C$871,,MATCH($B178,[2]掉落汇总!$D$1:$M$1)),[2]掉落汇总!$A$2:$A$871,M$1,[2]掉落汇总!$C$2:$C$871,$Q$2)/$Q$3)*宝箱投放计算!L178</f>
        <v>1.449375218965316</v>
      </c>
      <c r="N178">
        <f ca="1">(SUMIFS(OFFSET([2]掉落汇总!$C$2:$C$871,,MATCH($B178,[2]掉落汇总!$D$1:$M$1)),[2]掉落汇总!$A$2:$A$871,N$1,[2]掉落汇总!$C$2:$C$871,$Q$1)+SUMIFS(OFFSET([2]掉落汇总!$C$2:$C$871,,MATCH($B178,[2]掉落汇总!$D$1:$M$1)),[2]掉落汇总!$A$2:$A$871,N$1,[2]掉落汇总!$C$2:$C$871,$Q$2)/$Q$3)*宝箱投放计算!M178</f>
        <v>0.34251290877796897</v>
      </c>
      <c r="O178">
        <f ca="1">(SUMIFS(OFFSET([2]掉落汇总!$C$2:$C$871,,MATCH($B178,[2]掉落汇总!$D$1:$M$1)),[2]掉落汇总!$A$2:$A$871,O$1,[2]掉落汇总!$C$2:$C$871,$Q$1)+SUMIFS(OFFSET([2]掉落汇总!$C$2:$C$871,,MATCH($B178,[2]掉落汇总!$D$1:$M$1)),[2]掉落汇总!$A$2:$A$871,O$1,[2]掉落汇总!$C$2:$C$871,$Q$2)/$Q$3)*宝箱投放计算!N178</f>
        <v>0.72990261049962535</v>
      </c>
    </row>
    <row r="179" spans="1:15" x14ac:dyDescent="0.2">
      <c r="A179">
        <f>玩家成长时间线!A179</f>
        <v>178</v>
      </c>
      <c r="B179">
        <f>玩家成长时间线!B179</f>
        <v>10</v>
      </c>
      <c r="C179">
        <f ca="1">SUM($D$2:D179)</f>
        <v>2157.2756648363393</v>
      </c>
      <c r="D179">
        <f t="shared" ca="1" si="2"/>
        <v>13.308569571552763</v>
      </c>
      <c r="E179">
        <f ca="1">(SUMIFS(OFFSET([2]掉落汇总!$C$2:$C$871,,MATCH($B179,[2]掉落汇总!$D$1:$M$1)),[2]掉落汇总!$A$2:$A$871,E$1,[2]掉落汇总!$C$2:$C$871,$Q$1)+SUMIFS(OFFSET([2]掉落汇总!$C$2:$C$871,,MATCH($B179,[2]掉落汇总!$D$1:$M$1)),[2]掉落汇总!$A$2:$A$871,E$1,[2]掉落汇总!$C$2:$C$871,$Q$2)/$Q$3)*宝箱投放计算!D179</f>
        <v>3.9436927932667016</v>
      </c>
      <c r="F179">
        <f ca="1">(SUMIFS(OFFSET([2]掉落汇总!$C$2:$C$871,,MATCH($B179,[2]掉落汇总!$D$1:$M$1)),[2]掉落汇总!$A$2:$A$871,F$1,[2]掉落汇总!$C$2:$C$871,$Q$1)+SUMIFS(OFFSET([2]掉落汇总!$C$2:$C$871,,MATCH($B179,[2]掉落汇总!$D$1:$M$1)),[2]掉落汇总!$A$2:$A$871,F$1,[2]掉落汇总!$C$2:$C$871,$Q$2)/$Q$3)*宝箱投放计算!E179</f>
        <v>5.3945783132530112</v>
      </c>
      <c r="G179">
        <f ca="1">(SUMIFS(OFFSET([2]掉落汇总!$C$2:$C$871,,MATCH($B179,[2]掉落汇总!$D$1:$M$1)),[2]掉落汇总!$A$2:$A$871,G$1,[2]掉落汇总!$C$2:$C$871,$Q$1)+SUMIFS(OFFSET([2]掉落汇总!$C$2:$C$871,,MATCH($B179,[2]掉落汇总!$D$1:$M$1)),[2]掉落汇总!$A$2:$A$871,G$1,[2]掉落汇总!$C$2:$C$871,$Q$2)/$Q$3)*宝箱投放计算!F179</f>
        <v>0</v>
      </c>
      <c r="H179">
        <f ca="1">(SUMIFS(OFFSET([2]掉落汇总!$C$2:$C$871,,MATCH($B179,[2]掉落汇总!$D$1:$M$1)),[2]掉落汇总!$A$2:$A$871,H$1,[2]掉落汇总!$C$2:$C$871,$Q$1)+SUMIFS(OFFSET([2]掉落汇总!$C$2:$C$871,,MATCH($B179,[2]掉落汇总!$D$1:$M$1)),[2]掉落汇总!$A$2:$A$871,H$1,[2]掉落汇总!$C$2:$C$871,$Q$2)/$Q$3)*宝箱投放计算!G179</f>
        <v>0</v>
      </c>
      <c r="I179">
        <f ca="1">(SUMIFS(OFFSET([2]掉落汇总!$C$2:$C$871,,MATCH($B179,[2]掉落汇总!$D$1:$M$1)),[2]掉落汇总!$A$2:$A$871,I$1,[2]掉落汇总!$C$2:$C$871,$Q$1)+SUMIFS(OFFSET([2]掉落汇总!$C$2:$C$871,,MATCH($B179,[2]掉落汇总!$D$1:$M$1)),[2]掉落汇总!$A$2:$A$871,I$1,[2]掉落汇总!$C$2:$C$871,$Q$2)/$Q$3)*宝箱投放计算!H179</f>
        <v>0</v>
      </c>
      <c r="J179">
        <f ca="1">(SUMIFS(OFFSET([2]掉落汇总!$C$2:$C$871,,MATCH($B179,[2]掉落汇总!$D$1:$M$1)),[2]掉落汇总!$A$2:$A$871,J$1,[2]掉落汇总!$C$2:$C$871,$Q$1)+SUMIFS(OFFSET([2]掉落汇总!$C$2:$C$871,,MATCH($B179,[2]掉落汇总!$D$1:$M$1)),[2]掉落汇总!$A$2:$A$871,J$1,[2]掉落汇总!$C$2:$C$871,$Q$2)/$Q$3)*宝箱投放计算!I179</f>
        <v>0</v>
      </c>
      <c r="K179">
        <f ca="1">(SUMIFS(OFFSET([2]掉落汇总!$C$2:$C$871,,MATCH($B179,[2]掉落汇总!$D$1:$M$1)),[2]掉落汇总!$A$2:$A$871,K$1,[2]掉落汇总!$C$2:$C$871,$Q$1)+SUMIFS(OFFSET([2]掉落汇总!$C$2:$C$871,,MATCH($B179,[2]掉落汇总!$D$1:$M$1)),[2]掉落汇总!$A$2:$A$871,K$1,[2]掉落汇总!$C$2:$C$871,$Q$2)/$Q$3)*宝箱投放计算!J179</f>
        <v>0</v>
      </c>
      <c r="L179">
        <f ca="1">(SUMIFS(OFFSET([2]掉落汇总!$C$2:$C$871,,MATCH($B179,[2]掉落汇总!$D$1:$M$1)),[2]掉落汇总!$A$2:$A$871,L$1,[2]掉落汇总!$C$2:$C$871,$Q$1)+SUMIFS(OFFSET([2]掉落汇总!$C$2:$C$871,,MATCH($B179,[2]掉落汇总!$D$1:$M$1)),[2]掉落汇总!$A$2:$A$871,L$1,[2]掉落汇总!$C$2:$C$871,$Q$2)/$Q$3)*宝箱投放计算!K179</f>
        <v>1.4485077267901381</v>
      </c>
      <c r="M179">
        <f ca="1">(SUMIFS(OFFSET([2]掉落汇总!$C$2:$C$871,,MATCH($B179,[2]掉落汇总!$D$1:$M$1)),[2]掉落汇总!$A$2:$A$871,M$1,[2]掉落汇总!$C$2:$C$871,$Q$1)+SUMIFS(OFFSET([2]掉落汇总!$C$2:$C$871,,MATCH($B179,[2]掉落汇总!$D$1:$M$1)),[2]掉落汇总!$A$2:$A$871,M$1,[2]掉落汇总!$C$2:$C$871,$Q$2)/$Q$3)*宝箱投放计算!L179</f>
        <v>1.449375218965316</v>
      </c>
      <c r="N179">
        <f ca="1">(SUMIFS(OFFSET([2]掉落汇总!$C$2:$C$871,,MATCH($B179,[2]掉落汇总!$D$1:$M$1)),[2]掉落汇总!$A$2:$A$871,N$1,[2]掉落汇总!$C$2:$C$871,$Q$1)+SUMIFS(OFFSET([2]掉落汇总!$C$2:$C$871,,MATCH($B179,[2]掉落汇总!$D$1:$M$1)),[2]掉落汇总!$A$2:$A$871,N$1,[2]掉落汇总!$C$2:$C$871,$Q$2)/$Q$3)*宝箱投放计算!M179</f>
        <v>0.34251290877796897</v>
      </c>
      <c r="O179">
        <f ca="1">(SUMIFS(OFFSET([2]掉落汇总!$C$2:$C$871,,MATCH($B179,[2]掉落汇总!$D$1:$M$1)),[2]掉落汇总!$A$2:$A$871,O$1,[2]掉落汇总!$C$2:$C$871,$Q$1)+SUMIFS(OFFSET([2]掉落汇总!$C$2:$C$871,,MATCH($B179,[2]掉落汇总!$D$1:$M$1)),[2]掉落汇总!$A$2:$A$871,O$1,[2]掉落汇总!$C$2:$C$871,$Q$2)/$Q$3)*宝箱投放计算!N179</f>
        <v>0.72990261049962535</v>
      </c>
    </row>
    <row r="180" spans="1:15" x14ac:dyDescent="0.2">
      <c r="A180">
        <f>玩家成长时间线!A180</f>
        <v>179</v>
      </c>
      <c r="B180">
        <f>玩家成长时间线!B180</f>
        <v>10</v>
      </c>
      <c r="C180">
        <f ca="1">SUM($D$2:D180)</f>
        <v>2170.601067653552</v>
      </c>
      <c r="D180">
        <f t="shared" ca="1" si="2"/>
        <v>13.325402817212943</v>
      </c>
      <c r="E180">
        <f ca="1">(SUMIFS(OFFSET([2]掉落汇总!$C$2:$C$871,,MATCH($B180,[2]掉落汇总!$D$1:$M$1)),[2]掉落汇总!$A$2:$A$871,E$1,[2]掉落汇总!$C$2:$C$871,$Q$1)+SUMIFS(OFFSET([2]掉落汇总!$C$2:$C$871,,MATCH($B180,[2]掉落汇总!$D$1:$M$1)),[2]掉落汇总!$A$2:$A$871,E$1,[2]掉落汇总!$C$2:$C$871,$Q$2)/$Q$3)*宝箱投放计算!D180</f>
        <v>3.960526038926881</v>
      </c>
      <c r="F180">
        <f ca="1">(SUMIFS(OFFSET([2]掉落汇总!$C$2:$C$871,,MATCH($B180,[2]掉落汇总!$D$1:$M$1)),[2]掉落汇总!$A$2:$A$871,F$1,[2]掉落汇总!$C$2:$C$871,$Q$1)+SUMIFS(OFFSET([2]掉落汇总!$C$2:$C$871,,MATCH($B180,[2]掉落汇总!$D$1:$M$1)),[2]掉落汇总!$A$2:$A$871,F$1,[2]掉落汇总!$C$2:$C$871,$Q$2)/$Q$3)*宝箱投放计算!E180</f>
        <v>5.3945783132530112</v>
      </c>
      <c r="G180">
        <f ca="1">(SUMIFS(OFFSET([2]掉落汇总!$C$2:$C$871,,MATCH($B180,[2]掉落汇总!$D$1:$M$1)),[2]掉落汇总!$A$2:$A$871,G$1,[2]掉落汇总!$C$2:$C$871,$Q$1)+SUMIFS(OFFSET([2]掉落汇总!$C$2:$C$871,,MATCH($B180,[2]掉落汇总!$D$1:$M$1)),[2]掉落汇总!$A$2:$A$871,G$1,[2]掉落汇总!$C$2:$C$871,$Q$2)/$Q$3)*宝箱投放计算!F180</f>
        <v>0</v>
      </c>
      <c r="H180">
        <f ca="1">(SUMIFS(OFFSET([2]掉落汇总!$C$2:$C$871,,MATCH($B180,[2]掉落汇总!$D$1:$M$1)),[2]掉落汇总!$A$2:$A$871,H$1,[2]掉落汇总!$C$2:$C$871,$Q$1)+SUMIFS(OFFSET([2]掉落汇总!$C$2:$C$871,,MATCH($B180,[2]掉落汇总!$D$1:$M$1)),[2]掉落汇总!$A$2:$A$871,H$1,[2]掉落汇总!$C$2:$C$871,$Q$2)/$Q$3)*宝箱投放计算!G180</f>
        <v>0</v>
      </c>
      <c r="I180">
        <f ca="1">(SUMIFS(OFFSET([2]掉落汇总!$C$2:$C$871,,MATCH($B180,[2]掉落汇总!$D$1:$M$1)),[2]掉落汇总!$A$2:$A$871,I$1,[2]掉落汇总!$C$2:$C$871,$Q$1)+SUMIFS(OFFSET([2]掉落汇总!$C$2:$C$871,,MATCH($B180,[2]掉落汇总!$D$1:$M$1)),[2]掉落汇总!$A$2:$A$871,I$1,[2]掉落汇总!$C$2:$C$871,$Q$2)/$Q$3)*宝箱投放计算!H180</f>
        <v>0</v>
      </c>
      <c r="J180">
        <f ca="1">(SUMIFS(OFFSET([2]掉落汇总!$C$2:$C$871,,MATCH($B180,[2]掉落汇总!$D$1:$M$1)),[2]掉落汇总!$A$2:$A$871,J$1,[2]掉落汇总!$C$2:$C$871,$Q$1)+SUMIFS(OFFSET([2]掉落汇总!$C$2:$C$871,,MATCH($B180,[2]掉落汇总!$D$1:$M$1)),[2]掉落汇总!$A$2:$A$871,J$1,[2]掉落汇总!$C$2:$C$871,$Q$2)/$Q$3)*宝箱投放计算!I180</f>
        <v>0</v>
      </c>
      <c r="K180">
        <f ca="1">(SUMIFS(OFFSET([2]掉落汇总!$C$2:$C$871,,MATCH($B180,[2]掉落汇总!$D$1:$M$1)),[2]掉落汇总!$A$2:$A$871,K$1,[2]掉落汇总!$C$2:$C$871,$Q$1)+SUMIFS(OFFSET([2]掉落汇总!$C$2:$C$871,,MATCH($B180,[2]掉落汇总!$D$1:$M$1)),[2]掉落汇总!$A$2:$A$871,K$1,[2]掉落汇总!$C$2:$C$871,$Q$2)/$Q$3)*宝箱投放计算!J180</f>
        <v>0</v>
      </c>
      <c r="L180">
        <f ca="1">(SUMIFS(OFFSET([2]掉落汇总!$C$2:$C$871,,MATCH($B180,[2]掉落汇总!$D$1:$M$1)),[2]掉落汇总!$A$2:$A$871,L$1,[2]掉落汇总!$C$2:$C$871,$Q$1)+SUMIFS(OFFSET([2]掉落汇总!$C$2:$C$871,,MATCH($B180,[2]掉落汇总!$D$1:$M$1)),[2]掉落汇总!$A$2:$A$871,L$1,[2]掉落汇总!$C$2:$C$871,$Q$2)/$Q$3)*宝箱投放计算!K180</f>
        <v>1.4485077267901381</v>
      </c>
      <c r="M180">
        <f ca="1">(SUMIFS(OFFSET([2]掉落汇总!$C$2:$C$871,,MATCH($B180,[2]掉落汇总!$D$1:$M$1)),[2]掉落汇总!$A$2:$A$871,M$1,[2]掉落汇总!$C$2:$C$871,$Q$1)+SUMIFS(OFFSET([2]掉落汇总!$C$2:$C$871,,MATCH($B180,[2]掉落汇总!$D$1:$M$1)),[2]掉落汇总!$A$2:$A$871,M$1,[2]掉落汇总!$C$2:$C$871,$Q$2)/$Q$3)*宝箱投放计算!L180</f>
        <v>1.449375218965316</v>
      </c>
      <c r="N180">
        <f ca="1">(SUMIFS(OFFSET([2]掉落汇总!$C$2:$C$871,,MATCH($B180,[2]掉落汇总!$D$1:$M$1)),[2]掉落汇总!$A$2:$A$871,N$1,[2]掉落汇总!$C$2:$C$871,$Q$1)+SUMIFS(OFFSET([2]掉落汇总!$C$2:$C$871,,MATCH($B180,[2]掉落汇总!$D$1:$M$1)),[2]掉落汇总!$A$2:$A$871,N$1,[2]掉落汇总!$C$2:$C$871,$Q$2)/$Q$3)*宝箱投放计算!M180</f>
        <v>0.34251290877796897</v>
      </c>
      <c r="O180">
        <f ca="1">(SUMIFS(OFFSET([2]掉落汇总!$C$2:$C$871,,MATCH($B180,[2]掉落汇总!$D$1:$M$1)),[2]掉落汇总!$A$2:$A$871,O$1,[2]掉落汇总!$C$2:$C$871,$Q$1)+SUMIFS(OFFSET([2]掉落汇总!$C$2:$C$871,,MATCH($B180,[2]掉落汇总!$D$1:$M$1)),[2]掉落汇总!$A$2:$A$871,O$1,[2]掉落汇总!$C$2:$C$871,$Q$2)/$Q$3)*宝箱投放计算!N180</f>
        <v>0.72990261049962535</v>
      </c>
    </row>
    <row r="181" spans="1:15" x14ac:dyDescent="0.2">
      <c r="A181">
        <f>玩家成长时间线!A181</f>
        <v>180</v>
      </c>
      <c r="B181">
        <f>玩家成长时间线!B181</f>
        <v>10</v>
      </c>
      <c r="C181">
        <f ca="1">SUM($D$2:D181)</f>
        <v>2184.2799686296289</v>
      </c>
      <c r="D181">
        <f t="shared" ca="1" si="2"/>
        <v>13.678900976076697</v>
      </c>
      <c r="E181">
        <f ca="1">(SUMIFS(OFFSET([2]掉落汇总!$C$2:$C$871,,MATCH($B181,[2]掉落汇总!$D$1:$M$1)),[2]掉落汇总!$A$2:$A$871,E$1,[2]掉落汇总!$C$2:$C$871,$Q$1)+SUMIFS(OFFSET([2]掉落汇总!$C$2:$C$871,,MATCH($B181,[2]掉落汇总!$D$1:$M$1)),[2]掉落汇总!$A$2:$A$871,E$1,[2]掉落汇总!$C$2:$C$871,$Q$2)/$Q$3)*宝箱投放计算!D181</f>
        <v>4.3140241977906362</v>
      </c>
      <c r="F181">
        <f ca="1">(SUMIFS(OFFSET([2]掉落汇总!$C$2:$C$871,,MATCH($B181,[2]掉落汇总!$D$1:$M$1)),[2]掉落汇总!$A$2:$A$871,F$1,[2]掉落汇总!$C$2:$C$871,$Q$1)+SUMIFS(OFFSET([2]掉落汇总!$C$2:$C$871,,MATCH($B181,[2]掉落汇总!$D$1:$M$1)),[2]掉落汇总!$A$2:$A$871,F$1,[2]掉落汇总!$C$2:$C$871,$Q$2)/$Q$3)*宝箱投放计算!E181</f>
        <v>5.3945783132530112</v>
      </c>
      <c r="G181">
        <f ca="1">(SUMIFS(OFFSET([2]掉落汇总!$C$2:$C$871,,MATCH($B181,[2]掉落汇总!$D$1:$M$1)),[2]掉落汇总!$A$2:$A$871,G$1,[2]掉落汇总!$C$2:$C$871,$Q$1)+SUMIFS(OFFSET([2]掉落汇总!$C$2:$C$871,,MATCH($B181,[2]掉落汇总!$D$1:$M$1)),[2]掉落汇总!$A$2:$A$871,G$1,[2]掉落汇总!$C$2:$C$871,$Q$2)/$Q$3)*宝箱投放计算!F181</f>
        <v>0</v>
      </c>
      <c r="H181">
        <f ca="1">(SUMIFS(OFFSET([2]掉落汇总!$C$2:$C$871,,MATCH($B181,[2]掉落汇总!$D$1:$M$1)),[2]掉落汇总!$A$2:$A$871,H$1,[2]掉落汇总!$C$2:$C$871,$Q$1)+SUMIFS(OFFSET([2]掉落汇总!$C$2:$C$871,,MATCH($B181,[2]掉落汇总!$D$1:$M$1)),[2]掉落汇总!$A$2:$A$871,H$1,[2]掉落汇总!$C$2:$C$871,$Q$2)/$Q$3)*宝箱投放计算!G181</f>
        <v>0</v>
      </c>
      <c r="I181">
        <f ca="1">(SUMIFS(OFFSET([2]掉落汇总!$C$2:$C$871,,MATCH($B181,[2]掉落汇总!$D$1:$M$1)),[2]掉落汇总!$A$2:$A$871,I$1,[2]掉落汇总!$C$2:$C$871,$Q$1)+SUMIFS(OFFSET([2]掉落汇总!$C$2:$C$871,,MATCH($B181,[2]掉落汇总!$D$1:$M$1)),[2]掉落汇总!$A$2:$A$871,I$1,[2]掉落汇总!$C$2:$C$871,$Q$2)/$Q$3)*宝箱投放计算!H181</f>
        <v>0</v>
      </c>
      <c r="J181">
        <f ca="1">(SUMIFS(OFFSET([2]掉落汇总!$C$2:$C$871,,MATCH($B181,[2]掉落汇总!$D$1:$M$1)),[2]掉落汇总!$A$2:$A$871,J$1,[2]掉落汇总!$C$2:$C$871,$Q$1)+SUMIFS(OFFSET([2]掉落汇总!$C$2:$C$871,,MATCH($B181,[2]掉落汇总!$D$1:$M$1)),[2]掉落汇总!$A$2:$A$871,J$1,[2]掉落汇总!$C$2:$C$871,$Q$2)/$Q$3)*宝箱投放计算!I181</f>
        <v>0</v>
      </c>
      <c r="K181">
        <f ca="1">(SUMIFS(OFFSET([2]掉落汇总!$C$2:$C$871,,MATCH($B181,[2]掉落汇总!$D$1:$M$1)),[2]掉落汇总!$A$2:$A$871,K$1,[2]掉落汇总!$C$2:$C$871,$Q$1)+SUMIFS(OFFSET([2]掉落汇总!$C$2:$C$871,,MATCH($B181,[2]掉落汇总!$D$1:$M$1)),[2]掉落汇总!$A$2:$A$871,K$1,[2]掉落汇总!$C$2:$C$871,$Q$2)/$Q$3)*宝箱投放计算!J181</f>
        <v>0</v>
      </c>
      <c r="L181">
        <f ca="1">(SUMIFS(OFFSET([2]掉落汇总!$C$2:$C$871,,MATCH($B181,[2]掉落汇总!$D$1:$M$1)),[2]掉落汇总!$A$2:$A$871,L$1,[2]掉落汇总!$C$2:$C$871,$Q$1)+SUMIFS(OFFSET([2]掉落汇总!$C$2:$C$871,,MATCH($B181,[2]掉落汇总!$D$1:$M$1)),[2]掉落汇总!$A$2:$A$871,L$1,[2]掉落汇总!$C$2:$C$871,$Q$2)/$Q$3)*宝箱投放计算!K181</f>
        <v>1.4485077267901381</v>
      </c>
      <c r="M181">
        <f ca="1">(SUMIFS(OFFSET([2]掉落汇总!$C$2:$C$871,,MATCH($B181,[2]掉落汇总!$D$1:$M$1)),[2]掉落汇总!$A$2:$A$871,M$1,[2]掉落汇总!$C$2:$C$871,$Q$1)+SUMIFS(OFFSET([2]掉落汇总!$C$2:$C$871,,MATCH($B181,[2]掉落汇总!$D$1:$M$1)),[2]掉落汇总!$A$2:$A$871,M$1,[2]掉落汇总!$C$2:$C$871,$Q$2)/$Q$3)*宝箱投放计算!L181</f>
        <v>1.449375218965316</v>
      </c>
      <c r="N181">
        <f ca="1">(SUMIFS(OFFSET([2]掉落汇总!$C$2:$C$871,,MATCH($B181,[2]掉落汇总!$D$1:$M$1)),[2]掉落汇总!$A$2:$A$871,N$1,[2]掉落汇总!$C$2:$C$871,$Q$1)+SUMIFS(OFFSET([2]掉落汇总!$C$2:$C$871,,MATCH($B181,[2]掉落汇总!$D$1:$M$1)),[2]掉落汇总!$A$2:$A$871,N$1,[2]掉落汇总!$C$2:$C$871,$Q$2)/$Q$3)*宝箱投放计算!M181</f>
        <v>0.34251290877796897</v>
      </c>
      <c r="O181">
        <f ca="1">(SUMIFS(OFFSET([2]掉落汇总!$C$2:$C$871,,MATCH($B181,[2]掉落汇总!$D$1:$M$1)),[2]掉落汇总!$A$2:$A$871,O$1,[2]掉落汇总!$C$2:$C$871,$Q$1)+SUMIFS(OFFSET([2]掉落汇总!$C$2:$C$871,,MATCH($B181,[2]掉落汇总!$D$1:$M$1)),[2]掉落汇总!$A$2:$A$871,O$1,[2]掉落汇总!$C$2:$C$871,$Q$2)/$Q$3)*宝箱投放计算!N181</f>
        <v>0.72990261049962535</v>
      </c>
    </row>
    <row r="182" spans="1:15" x14ac:dyDescent="0.2">
      <c r="A182">
        <f>玩家成长时间线!A182</f>
        <v>181</v>
      </c>
      <c r="B182">
        <f>玩家成长时间线!B182</f>
        <v>10</v>
      </c>
      <c r="C182">
        <f ca="1">SUM($D$2:D182)</f>
        <v>2197.6390379381623</v>
      </c>
      <c r="D182">
        <f t="shared" ca="1" si="2"/>
        <v>13.359069308533297</v>
      </c>
      <c r="E182">
        <f ca="1">(SUMIFS(OFFSET([2]掉落汇总!$C$2:$C$871,,MATCH($B182,[2]掉落汇总!$D$1:$M$1)),[2]掉落汇总!$A$2:$A$871,E$1,[2]掉落汇总!$C$2:$C$871,$Q$1)+SUMIFS(OFFSET([2]掉落汇总!$C$2:$C$871,,MATCH($B182,[2]掉落汇总!$D$1:$M$1)),[2]掉落汇总!$A$2:$A$871,E$1,[2]掉落汇总!$C$2:$C$871,$Q$2)/$Q$3)*宝箱投放计算!D182</f>
        <v>3.9941925302472376</v>
      </c>
      <c r="F182">
        <f ca="1">(SUMIFS(OFFSET([2]掉落汇总!$C$2:$C$871,,MATCH($B182,[2]掉落汇总!$D$1:$M$1)),[2]掉落汇总!$A$2:$A$871,F$1,[2]掉落汇总!$C$2:$C$871,$Q$1)+SUMIFS(OFFSET([2]掉落汇总!$C$2:$C$871,,MATCH($B182,[2]掉落汇总!$D$1:$M$1)),[2]掉落汇总!$A$2:$A$871,F$1,[2]掉落汇总!$C$2:$C$871,$Q$2)/$Q$3)*宝箱投放计算!E182</f>
        <v>5.3945783132530112</v>
      </c>
      <c r="G182">
        <f ca="1">(SUMIFS(OFFSET([2]掉落汇总!$C$2:$C$871,,MATCH($B182,[2]掉落汇总!$D$1:$M$1)),[2]掉落汇总!$A$2:$A$871,G$1,[2]掉落汇总!$C$2:$C$871,$Q$1)+SUMIFS(OFFSET([2]掉落汇总!$C$2:$C$871,,MATCH($B182,[2]掉落汇总!$D$1:$M$1)),[2]掉落汇总!$A$2:$A$871,G$1,[2]掉落汇总!$C$2:$C$871,$Q$2)/$Q$3)*宝箱投放计算!F182</f>
        <v>0</v>
      </c>
      <c r="H182">
        <f ca="1">(SUMIFS(OFFSET([2]掉落汇总!$C$2:$C$871,,MATCH($B182,[2]掉落汇总!$D$1:$M$1)),[2]掉落汇总!$A$2:$A$871,H$1,[2]掉落汇总!$C$2:$C$871,$Q$1)+SUMIFS(OFFSET([2]掉落汇总!$C$2:$C$871,,MATCH($B182,[2]掉落汇总!$D$1:$M$1)),[2]掉落汇总!$A$2:$A$871,H$1,[2]掉落汇总!$C$2:$C$871,$Q$2)/$Q$3)*宝箱投放计算!G182</f>
        <v>0</v>
      </c>
      <c r="I182">
        <f ca="1">(SUMIFS(OFFSET([2]掉落汇总!$C$2:$C$871,,MATCH($B182,[2]掉落汇总!$D$1:$M$1)),[2]掉落汇总!$A$2:$A$871,I$1,[2]掉落汇总!$C$2:$C$871,$Q$1)+SUMIFS(OFFSET([2]掉落汇总!$C$2:$C$871,,MATCH($B182,[2]掉落汇总!$D$1:$M$1)),[2]掉落汇总!$A$2:$A$871,I$1,[2]掉落汇总!$C$2:$C$871,$Q$2)/$Q$3)*宝箱投放计算!H182</f>
        <v>0</v>
      </c>
      <c r="J182">
        <f ca="1">(SUMIFS(OFFSET([2]掉落汇总!$C$2:$C$871,,MATCH($B182,[2]掉落汇总!$D$1:$M$1)),[2]掉落汇总!$A$2:$A$871,J$1,[2]掉落汇总!$C$2:$C$871,$Q$1)+SUMIFS(OFFSET([2]掉落汇总!$C$2:$C$871,,MATCH($B182,[2]掉落汇总!$D$1:$M$1)),[2]掉落汇总!$A$2:$A$871,J$1,[2]掉落汇总!$C$2:$C$871,$Q$2)/$Q$3)*宝箱投放计算!I182</f>
        <v>0</v>
      </c>
      <c r="K182">
        <f ca="1">(SUMIFS(OFFSET([2]掉落汇总!$C$2:$C$871,,MATCH($B182,[2]掉落汇总!$D$1:$M$1)),[2]掉落汇总!$A$2:$A$871,K$1,[2]掉落汇总!$C$2:$C$871,$Q$1)+SUMIFS(OFFSET([2]掉落汇总!$C$2:$C$871,,MATCH($B182,[2]掉落汇总!$D$1:$M$1)),[2]掉落汇总!$A$2:$A$871,K$1,[2]掉落汇总!$C$2:$C$871,$Q$2)/$Q$3)*宝箱投放计算!J182</f>
        <v>0</v>
      </c>
      <c r="L182">
        <f ca="1">(SUMIFS(OFFSET([2]掉落汇总!$C$2:$C$871,,MATCH($B182,[2]掉落汇总!$D$1:$M$1)),[2]掉落汇总!$A$2:$A$871,L$1,[2]掉落汇总!$C$2:$C$871,$Q$1)+SUMIFS(OFFSET([2]掉落汇总!$C$2:$C$871,,MATCH($B182,[2]掉落汇总!$D$1:$M$1)),[2]掉落汇总!$A$2:$A$871,L$1,[2]掉落汇总!$C$2:$C$871,$Q$2)/$Q$3)*宝箱投放计算!K182</f>
        <v>1.4485077267901381</v>
      </c>
      <c r="M182">
        <f ca="1">(SUMIFS(OFFSET([2]掉落汇总!$C$2:$C$871,,MATCH($B182,[2]掉落汇总!$D$1:$M$1)),[2]掉落汇总!$A$2:$A$871,M$1,[2]掉落汇总!$C$2:$C$871,$Q$1)+SUMIFS(OFFSET([2]掉落汇总!$C$2:$C$871,,MATCH($B182,[2]掉落汇总!$D$1:$M$1)),[2]掉落汇总!$A$2:$A$871,M$1,[2]掉落汇总!$C$2:$C$871,$Q$2)/$Q$3)*宝箱投放计算!L182</f>
        <v>1.449375218965316</v>
      </c>
      <c r="N182">
        <f ca="1">(SUMIFS(OFFSET([2]掉落汇总!$C$2:$C$871,,MATCH($B182,[2]掉落汇总!$D$1:$M$1)),[2]掉落汇总!$A$2:$A$871,N$1,[2]掉落汇总!$C$2:$C$871,$Q$1)+SUMIFS(OFFSET([2]掉落汇总!$C$2:$C$871,,MATCH($B182,[2]掉落汇总!$D$1:$M$1)),[2]掉落汇总!$A$2:$A$871,N$1,[2]掉落汇总!$C$2:$C$871,$Q$2)/$Q$3)*宝箱投放计算!M182</f>
        <v>0.34251290877796897</v>
      </c>
      <c r="O182">
        <f ca="1">(SUMIFS(OFFSET([2]掉落汇总!$C$2:$C$871,,MATCH($B182,[2]掉落汇总!$D$1:$M$1)),[2]掉落汇总!$A$2:$A$871,O$1,[2]掉落汇总!$C$2:$C$871,$Q$1)+SUMIFS(OFFSET([2]掉落汇总!$C$2:$C$871,,MATCH($B182,[2]掉落汇总!$D$1:$M$1)),[2]掉落汇总!$A$2:$A$871,O$1,[2]掉落汇总!$C$2:$C$871,$Q$2)/$Q$3)*宝箱投放计算!N182</f>
        <v>0.72990261049962535</v>
      </c>
    </row>
    <row r="183" spans="1:15" x14ac:dyDescent="0.2">
      <c r="A183">
        <f>玩家成长时间线!A183</f>
        <v>182</v>
      </c>
      <c r="B183">
        <f>玩家成长时间线!B183</f>
        <v>8</v>
      </c>
      <c r="C183">
        <f ca="1">SUM($D$2:D183)</f>
        <v>2211.1853178566539</v>
      </c>
      <c r="D183">
        <f t="shared" ca="1" si="2"/>
        <v>13.546279918491749</v>
      </c>
      <c r="E183">
        <f ca="1">(SUMIFS(OFFSET([2]掉落汇总!$C$2:$C$871,,MATCH($B183,[2]掉落汇总!$D$1:$M$1)),[2]掉落汇总!$A$2:$A$871,E$1,[2]掉落汇总!$C$2:$C$871,$Q$1)+SUMIFS(OFFSET([2]掉落汇总!$C$2:$C$871,,MATCH($B183,[2]掉落汇总!$D$1:$M$1)),[2]掉落汇总!$A$2:$A$871,E$1,[2]掉落汇总!$C$2:$C$871,$Q$2)/$Q$3)*宝箱投放计算!D183</f>
        <v>3.3473757692307697</v>
      </c>
      <c r="F183">
        <f ca="1">(SUMIFS(OFFSET([2]掉落汇总!$C$2:$C$871,,MATCH($B183,[2]掉落汇总!$D$1:$M$1)),[2]掉落汇总!$A$2:$A$871,F$1,[2]掉落汇总!$C$2:$C$871,$Q$1)+SUMIFS(OFFSET([2]掉落汇总!$C$2:$C$871,,MATCH($B183,[2]掉落汇总!$D$1:$M$1)),[2]掉落汇总!$A$2:$A$871,F$1,[2]掉落汇总!$C$2:$C$871,$Q$2)/$Q$3)*宝箱投放计算!E183</f>
        <v>4.3156626506024089</v>
      </c>
      <c r="G183">
        <f ca="1">(SUMIFS(OFFSET([2]掉落汇总!$C$2:$C$871,,MATCH($B183,[2]掉落汇总!$D$1:$M$1)),[2]掉落汇总!$A$2:$A$871,G$1,[2]掉落汇总!$C$2:$C$871,$Q$1)+SUMIFS(OFFSET([2]掉落汇总!$C$2:$C$871,,MATCH($B183,[2]掉落汇总!$D$1:$M$1)),[2]掉落汇总!$A$2:$A$871,G$1,[2]掉落汇总!$C$2:$C$871,$Q$2)/$Q$3)*宝箱投放计算!F183</f>
        <v>0.84751284300213015</v>
      </c>
      <c r="H183">
        <f ca="1">(SUMIFS(OFFSET([2]掉落汇总!$C$2:$C$871,,MATCH($B183,[2]掉落汇总!$D$1:$M$1)),[2]掉落汇总!$A$2:$A$871,H$1,[2]掉落汇总!$C$2:$C$871,$Q$1)+SUMIFS(OFFSET([2]掉落汇总!$C$2:$C$871,,MATCH($B183,[2]掉落汇总!$D$1:$M$1)),[2]掉落汇总!$A$2:$A$871,H$1,[2]掉落汇总!$C$2:$C$871,$Q$2)/$Q$3)*宝箱投放计算!G183</f>
        <v>0</v>
      </c>
      <c r="I183">
        <f ca="1">(SUMIFS(OFFSET([2]掉落汇总!$C$2:$C$871,,MATCH($B183,[2]掉落汇总!$D$1:$M$1)),[2]掉落汇总!$A$2:$A$871,I$1,[2]掉落汇总!$C$2:$C$871,$Q$1)+SUMIFS(OFFSET([2]掉落汇总!$C$2:$C$871,,MATCH($B183,[2]掉落汇总!$D$1:$M$1)),[2]掉落汇总!$A$2:$A$871,I$1,[2]掉落汇总!$C$2:$C$871,$Q$2)/$Q$3)*宝箱投放计算!H183</f>
        <v>1.0654301906233898</v>
      </c>
      <c r="J183">
        <f ca="1">(SUMIFS(OFFSET([2]掉落汇总!$C$2:$C$871,,MATCH($B183,[2]掉落汇总!$D$1:$M$1)),[2]掉落汇总!$A$2:$A$871,J$1,[2]掉落汇总!$C$2:$C$871,$Q$1)+SUMIFS(OFFSET([2]掉落汇总!$C$2:$C$871,,MATCH($B183,[2]掉落汇总!$D$1:$M$1)),[2]掉落汇总!$A$2:$A$871,J$1,[2]掉落汇总!$C$2:$C$871,$Q$2)/$Q$3)*宝箱投放计算!I183</f>
        <v>0</v>
      </c>
      <c r="K183">
        <f ca="1">(SUMIFS(OFFSET([2]掉落汇总!$C$2:$C$871,,MATCH($B183,[2]掉落汇总!$D$1:$M$1)),[2]掉落汇总!$A$2:$A$871,K$1,[2]掉落汇总!$C$2:$C$871,$Q$1)+SUMIFS(OFFSET([2]掉落汇总!$C$2:$C$871,,MATCH($B183,[2]掉落汇总!$D$1:$M$1)),[2]掉落汇总!$A$2:$A$871,K$1,[2]掉落汇总!$C$2:$C$871,$Q$2)/$Q$3)*宝箱投放计算!J183</f>
        <v>0</v>
      </c>
      <c r="L183">
        <f ca="1">(SUMIFS(OFFSET([2]掉落汇总!$C$2:$C$871,,MATCH($B183,[2]掉落汇总!$D$1:$M$1)),[2]掉落汇总!$A$2:$A$871,L$1,[2]掉落汇总!$C$2:$C$871,$Q$1)+SUMIFS(OFFSET([2]掉落汇总!$C$2:$C$871,,MATCH($B183,[2]掉落汇总!$D$1:$M$1)),[2]掉落汇总!$A$2:$A$871,L$1,[2]掉落汇总!$C$2:$C$871,$Q$2)/$Q$3)*宝箱投放计算!K183</f>
        <v>1.4485077267901381</v>
      </c>
      <c r="M183">
        <f ca="1">(SUMIFS(OFFSET([2]掉落汇总!$C$2:$C$871,,MATCH($B183,[2]掉落汇总!$D$1:$M$1)),[2]掉落汇总!$A$2:$A$871,M$1,[2]掉落汇总!$C$2:$C$871,$Q$1)+SUMIFS(OFFSET([2]掉落汇总!$C$2:$C$871,,MATCH($B183,[2]掉落汇总!$D$1:$M$1)),[2]掉落汇总!$A$2:$A$871,M$1,[2]掉落汇总!$C$2:$C$871,$Q$2)/$Q$3)*宝箱投放计算!L183</f>
        <v>1.449375218965316</v>
      </c>
      <c r="N183">
        <f ca="1">(SUMIFS(OFFSET([2]掉落汇总!$C$2:$C$871,,MATCH($B183,[2]掉落汇总!$D$1:$M$1)),[2]掉落汇总!$A$2:$A$871,N$1,[2]掉落汇总!$C$2:$C$871,$Q$1)+SUMIFS(OFFSET([2]掉落汇总!$C$2:$C$871,,MATCH($B183,[2]掉落汇总!$D$1:$M$1)),[2]掉落汇总!$A$2:$A$871,N$1,[2]掉落汇总!$C$2:$C$871,$Q$2)/$Q$3)*宝箱投放计算!M183</f>
        <v>0.34251290877796897</v>
      </c>
      <c r="O183">
        <f ca="1">(SUMIFS(OFFSET([2]掉落汇总!$C$2:$C$871,,MATCH($B183,[2]掉落汇总!$D$1:$M$1)),[2]掉落汇总!$A$2:$A$871,O$1,[2]掉落汇总!$C$2:$C$871,$Q$1)+SUMIFS(OFFSET([2]掉落汇总!$C$2:$C$871,,MATCH($B183,[2]掉落汇总!$D$1:$M$1)),[2]掉落汇总!$A$2:$A$871,O$1,[2]掉落汇总!$C$2:$C$871,$Q$2)/$Q$3)*宝箱投放计算!N183</f>
        <v>0.72990261049962535</v>
      </c>
    </row>
    <row r="184" spans="1:15" x14ac:dyDescent="0.2">
      <c r="A184">
        <f>玩家成长时间线!A184</f>
        <v>183</v>
      </c>
      <c r="B184">
        <f>玩家成长时间线!B184</f>
        <v>8</v>
      </c>
      <c r="C184">
        <f ca="1">SUM($D$2:D184)</f>
        <v>2222.8327028184431</v>
      </c>
      <c r="D184">
        <f t="shared" ca="1" si="2"/>
        <v>11.647384961789303</v>
      </c>
      <c r="E184">
        <f ca="1">(SUMIFS(OFFSET([2]掉落汇总!$C$2:$C$871,,MATCH($B184,[2]掉落汇总!$D$1:$M$1)),[2]掉落汇总!$A$2:$A$871,E$1,[2]掉落汇总!$C$2:$C$871,$Q$1)+SUMIFS(OFFSET([2]掉落汇总!$C$2:$C$871,,MATCH($B184,[2]掉落汇总!$D$1:$M$1)),[2]掉落汇总!$A$2:$A$871,E$1,[2]掉落汇总!$C$2:$C$871,$Q$2)/$Q$3)*宝箱投放计算!D184</f>
        <v>3.3614238461538464</v>
      </c>
      <c r="F184">
        <f ca="1">(SUMIFS(OFFSET([2]掉落汇总!$C$2:$C$871,,MATCH($B184,[2]掉落汇总!$D$1:$M$1)),[2]掉落汇总!$A$2:$A$871,F$1,[2]掉落汇总!$C$2:$C$871,$Q$1)+SUMIFS(OFFSET([2]掉落汇总!$C$2:$C$871,,MATCH($B184,[2]掉落汇总!$D$1:$M$1)),[2]掉落汇总!$A$2:$A$871,F$1,[2]掉落汇总!$C$2:$C$871,$Q$2)/$Q$3)*宝箱投放计算!E184</f>
        <v>4.3156626506024089</v>
      </c>
      <c r="G184">
        <f ca="1">(SUMIFS(OFFSET([2]掉落汇总!$C$2:$C$871,,MATCH($B184,[2]掉落汇总!$D$1:$M$1)),[2]掉落汇总!$A$2:$A$871,G$1,[2]掉落汇总!$C$2:$C$871,$Q$1)+SUMIFS(OFFSET([2]掉落汇总!$C$2:$C$871,,MATCH($B184,[2]掉落汇总!$D$1:$M$1)),[2]掉落汇总!$A$2:$A$871,G$1,[2]掉落汇总!$C$2:$C$871,$Q$2)/$Q$3)*宝箱投放计算!F184</f>
        <v>0</v>
      </c>
      <c r="H184">
        <f ca="1">(SUMIFS(OFFSET([2]掉落汇总!$C$2:$C$871,,MATCH($B184,[2]掉落汇总!$D$1:$M$1)),[2]掉落汇总!$A$2:$A$871,H$1,[2]掉落汇总!$C$2:$C$871,$Q$1)+SUMIFS(OFFSET([2]掉落汇总!$C$2:$C$871,,MATCH($B184,[2]掉落汇总!$D$1:$M$1)),[2]掉落汇总!$A$2:$A$871,H$1,[2]掉落汇总!$C$2:$C$871,$Q$2)/$Q$3)*宝箱投放计算!G184</f>
        <v>0</v>
      </c>
      <c r="I184">
        <f ca="1">(SUMIFS(OFFSET([2]掉落汇总!$C$2:$C$871,,MATCH($B184,[2]掉落汇总!$D$1:$M$1)),[2]掉落汇总!$A$2:$A$871,I$1,[2]掉落汇总!$C$2:$C$871,$Q$1)+SUMIFS(OFFSET([2]掉落汇总!$C$2:$C$871,,MATCH($B184,[2]掉落汇总!$D$1:$M$1)),[2]掉落汇总!$A$2:$A$871,I$1,[2]掉落汇总!$C$2:$C$871,$Q$2)/$Q$3)*宝箱投放计算!H184</f>
        <v>0</v>
      </c>
      <c r="J184">
        <f ca="1">(SUMIFS(OFFSET([2]掉落汇总!$C$2:$C$871,,MATCH($B184,[2]掉落汇总!$D$1:$M$1)),[2]掉落汇总!$A$2:$A$871,J$1,[2]掉落汇总!$C$2:$C$871,$Q$1)+SUMIFS(OFFSET([2]掉落汇总!$C$2:$C$871,,MATCH($B184,[2]掉落汇总!$D$1:$M$1)),[2]掉落汇总!$A$2:$A$871,J$1,[2]掉落汇总!$C$2:$C$871,$Q$2)/$Q$3)*宝箱投放计算!I184</f>
        <v>0</v>
      </c>
      <c r="K184">
        <f ca="1">(SUMIFS(OFFSET([2]掉落汇总!$C$2:$C$871,,MATCH($B184,[2]掉落汇总!$D$1:$M$1)),[2]掉落汇总!$A$2:$A$871,K$1,[2]掉落汇总!$C$2:$C$871,$Q$1)+SUMIFS(OFFSET([2]掉落汇总!$C$2:$C$871,,MATCH($B184,[2]掉落汇总!$D$1:$M$1)),[2]掉落汇总!$A$2:$A$871,K$1,[2]掉落汇总!$C$2:$C$871,$Q$2)/$Q$3)*宝箱投放计算!J184</f>
        <v>0</v>
      </c>
      <c r="L184">
        <f ca="1">(SUMIFS(OFFSET([2]掉落汇总!$C$2:$C$871,,MATCH($B184,[2]掉落汇总!$D$1:$M$1)),[2]掉落汇总!$A$2:$A$871,L$1,[2]掉落汇总!$C$2:$C$871,$Q$1)+SUMIFS(OFFSET([2]掉落汇总!$C$2:$C$871,,MATCH($B184,[2]掉落汇总!$D$1:$M$1)),[2]掉落汇总!$A$2:$A$871,L$1,[2]掉落汇总!$C$2:$C$871,$Q$2)/$Q$3)*宝箱投放计算!K184</f>
        <v>1.4485077267901381</v>
      </c>
      <c r="M184">
        <f ca="1">(SUMIFS(OFFSET([2]掉落汇总!$C$2:$C$871,,MATCH($B184,[2]掉落汇总!$D$1:$M$1)),[2]掉落汇总!$A$2:$A$871,M$1,[2]掉落汇总!$C$2:$C$871,$Q$1)+SUMIFS(OFFSET([2]掉落汇总!$C$2:$C$871,,MATCH($B184,[2]掉落汇总!$D$1:$M$1)),[2]掉落汇总!$A$2:$A$871,M$1,[2]掉落汇总!$C$2:$C$871,$Q$2)/$Q$3)*宝箱投放计算!L184</f>
        <v>1.449375218965316</v>
      </c>
      <c r="N184">
        <f ca="1">(SUMIFS(OFFSET([2]掉落汇总!$C$2:$C$871,,MATCH($B184,[2]掉落汇总!$D$1:$M$1)),[2]掉落汇总!$A$2:$A$871,N$1,[2]掉落汇总!$C$2:$C$871,$Q$1)+SUMIFS(OFFSET([2]掉落汇总!$C$2:$C$871,,MATCH($B184,[2]掉落汇总!$D$1:$M$1)),[2]掉落汇总!$A$2:$A$871,N$1,[2]掉落汇总!$C$2:$C$871,$Q$2)/$Q$3)*宝箱投放计算!M184</f>
        <v>0.34251290877796897</v>
      </c>
      <c r="O184">
        <f ca="1">(SUMIFS(OFFSET([2]掉落汇总!$C$2:$C$871,,MATCH($B184,[2]掉落汇总!$D$1:$M$1)),[2]掉落汇总!$A$2:$A$871,O$1,[2]掉落汇总!$C$2:$C$871,$Q$1)+SUMIFS(OFFSET([2]掉落汇总!$C$2:$C$871,,MATCH($B184,[2]掉落汇总!$D$1:$M$1)),[2]掉落汇总!$A$2:$A$871,O$1,[2]掉落汇总!$C$2:$C$871,$Q$2)/$Q$3)*宝箱投放计算!N184</f>
        <v>0.72990261049962535</v>
      </c>
    </row>
    <row r="185" spans="1:15" x14ac:dyDescent="0.2">
      <c r="A185">
        <f>玩家成长时间线!A185</f>
        <v>184</v>
      </c>
      <c r="B185">
        <f>玩家成长时间线!B185</f>
        <v>8</v>
      </c>
      <c r="C185">
        <f ca="1">SUM($D$2:D185)</f>
        <v>2234.7750973956172</v>
      </c>
      <c r="D185">
        <f t="shared" ca="1" si="2"/>
        <v>11.942394577173918</v>
      </c>
      <c r="E185">
        <f ca="1">(SUMIFS(OFFSET([2]掉落汇总!$C$2:$C$871,,MATCH($B185,[2]掉落汇总!$D$1:$M$1)),[2]掉落汇总!$A$2:$A$871,E$1,[2]掉落汇总!$C$2:$C$871,$Q$1)+SUMIFS(OFFSET([2]掉落汇总!$C$2:$C$871,,MATCH($B185,[2]掉落汇总!$D$1:$M$1)),[2]掉落汇总!$A$2:$A$871,E$1,[2]掉落汇总!$C$2:$C$871,$Q$2)/$Q$3)*宝箱投放计算!D185</f>
        <v>3.6564334615384615</v>
      </c>
      <c r="F185">
        <f ca="1">(SUMIFS(OFFSET([2]掉落汇总!$C$2:$C$871,,MATCH($B185,[2]掉落汇总!$D$1:$M$1)),[2]掉落汇总!$A$2:$A$871,F$1,[2]掉落汇总!$C$2:$C$871,$Q$1)+SUMIFS(OFFSET([2]掉落汇总!$C$2:$C$871,,MATCH($B185,[2]掉落汇总!$D$1:$M$1)),[2]掉落汇总!$A$2:$A$871,F$1,[2]掉落汇总!$C$2:$C$871,$Q$2)/$Q$3)*宝箱投放计算!E185</f>
        <v>4.3156626506024089</v>
      </c>
      <c r="G185">
        <f ca="1">(SUMIFS(OFFSET([2]掉落汇总!$C$2:$C$871,,MATCH($B185,[2]掉落汇总!$D$1:$M$1)),[2]掉落汇总!$A$2:$A$871,G$1,[2]掉落汇总!$C$2:$C$871,$Q$1)+SUMIFS(OFFSET([2]掉落汇总!$C$2:$C$871,,MATCH($B185,[2]掉落汇总!$D$1:$M$1)),[2]掉落汇总!$A$2:$A$871,G$1,[2]掉落汇总!$C$2:$C$871,$Q$2)/$Q$3)*宝箱投放计算!F185</f>
        <v>0</v>
      </c>
      <c r="H185">
        <f ca="1">(SUMIFS(OFFSET([2]掉落汇总!$C$2:$C$871,,MATCH($B185,[2]掉落汇总!$D$1:$M$1)),[2]掉落汇总!$A$2:$A$871,H$1,[2]掉落汇总!$C$2:$C$871,$Q$1)+SUMIFS(OFFSET([2]掉落汇总!$C$2:$C$871,,MATCH($B185,[2]掉落汇总!$D$1:$M$1)),[2]掉落汇总!$A$2:$A$871,H$1,[2]掉落汇总!$C$2:$C$871,$Q$2)/$Q$3)*宝箱投放计算!G185</f>
        <v>0</v>
      </c>
      <c r="I185">
        <f ca="1">(SUMIFS(OFFSET([2]掉落汇总!$C$2:$C$871,,MATCH($B185,[2]掉落汇总!$D$1:$M$1)),[2]掉落汇总!$A$2:$A$871,I$1,[2]掉落汇总!$C$2:$C$871,$Q$1)+SUMIFS(OFFSET([2]掉落汇总!$C$2:$C$871,,MATCH($B185,[2]掉落汇总!$D$1:$M$1)),[2]掉落汇总!$A$2:$A$871,I$1,[2]掉落汇总!$C$2:$C$871,$Q$2)/$Q$3)*宝箱投放计算!H185</f>
        <v>0</v>
      </c>
      <c r="J185">
        <f ca="1">(SUMIFS(OFFSET([2]掉落汇总!$C$2:$C$871,,MATCH($B185,[2]掉落汇总!$D$1:$M$1)),[2]掉落汇总!$A$2:$A$871,J$1,[2]掉落汇总!$C$2:$C$871,$Q$1)+SUMIFS(OFFSET([2]掉落汇总!$C$2:$C$871,,MATCH($B185,[2]掉落汇总!$D$1:$M$1)),[2]掉落汇总!$A$2:$A$871,J$1,[2]掉落汇总!$C$2:$C$871,$Q$2)/$Q$3)*宝箱投放计算!I185</f>
        <v>0</v>
      </c>
      <c r="K185">
        <f ca="1">(SUMIFS(OFFSET([2]掉落汇总!$C$2:$C$871,,MATCH($B185,[2]掉落汇总!$D$1:$M$1)),[2]掉落汇总!$A$2:$A$871,K$1,[2]掉落汇总!$C$2:$C$871,$Q$1)+SUMIFS(OFFSET([2]掉落汇总!$C$2:$C$871,,MATCH($B185,[2]掉落汇总!$D$1:$M$1)),[2]掉落汇总!$A$2:$A$871,K$1,[2]掉落汇总!$C$2:$C$871,$Q$2)/$Q$3)*宝箱投放计算!J185</f>
        <v>0</v>
      </c>
      <c r="L185">
        <f ca="1">(SUMIFS(OFFSET([2]掉落汇总!$C$2:$C$871,,MATCH($B185,[2]掉落汇总!$D$1:$M$1)),[2]掉落汇总!$A$2:$A$871,L$1,[2]掉落汇总!$C$2:$C$871,$Q$1)+SUMIFS(OFFSET([2]掉落汇总!$C$2:$C$871,,MATCH($B185,[2]掉落汇总!$D$1:$M$1)),[2]掉落汇总!$A$2:$A$871,L$1,[2]掉落汇总!$C$2:$C$871,$Q$2)/$Q$3)*宝箱投放计算!K185</f>
        <v>1.4485077267901381</v>
      </c>
      <c r="M185">
        <f ca="1">(SUMIFS(OFFSET([2]掉落汇总!$C$2:$C$871,,MATCH($B185,[2]掉落汇总!$D$1:$M$1)),[2]掉落汇总!$A$2:$A$871,M$1,[2]掉落汇总!$C$2:$C$871,$Q$1)+SUMIFS(OFFSET([2]掉落汇总!$C$2:$C$871,,MATCH($B185,[2]掉落汇总!$D$1:$M$1)),[2]掉落汇总!$A$2:$A$871,M$1,[2]掉落汇总!$C$2:$C$871,$Q$2)/$Q$3)*宝箱投放计算!L185</f>
        <v>1.449375218965316</v>
      </c>
      <c r="N185">
        <f ca="1">(SUMIFS(OFFSET([2]掉落汇总!$C$2:$C$871,,MATCH($B185,[2]掉落汇总!$D$1:$M$1)),[2]掉落汇总!$A$2:$A$871,N$1,[2]掉落汇总!$C$2:$C$871,$Q$1)+SUMIFS(OFFSET([2]掉落汇总!$C$2:$C$871,,MATCH($B185,[2]掉落汇总!$D$1:$M$1)),[2]掉落汇总!$A$2:$A$871,N$1,[2]掉落汇总!$C$2:$C$871,$Q$2)/$Q$3)*宝箱投放计算!M185</f>
        <v>0.34251290877796897</v>
      </c>
      <c r="O185">
        <f ca="1">(SUMIFS(OFFSET([2]掉落汇总!$C$2:$C$871,,MATCH($B185,[2]掉落汇总!$D$1:$M$1)),[2]掉落汇总!$A$2:$A$871,O$1,[2]掉落汇总!$C$2:$C$871,$Q$1)+SUMIFS(OFFSET([2]掉落汇总!$C$2:$C$871,,MATCH($B185,[2]掉落汇总!$D$1:$M$1)),[2]掉落汇总!$A$2:$A$871,O$1,[2]掉落汇总!$C$2:$C$871,$Q$2)/$Q$3)*宝箱投放计算!N185</f>
        <v>0.72990261049962535</v>
      </c>
    </row>
    <row r="186" spans="1:15" x14ac:dyDescent="0.2">
      <c r="A186">
        <f>玩家成长时间线!A186</f>
        <v>185</v>
      </c>
      <c r="B186">
        <f>玩家成长时间线!B186</f>
        <v>9</v>
      </c>
      <c r="C186">
        <f ca="1">SUM($D$2:D186)</f>
        <v>2251.8081004066075</v>
      </c>
      <c r="D186">
        <f t="shared" ca="1" si="2"/>
        <v>17.033003010990406</v>
      </c>
      <c r="E186">
        <f ca="1">(SUMIFS(OFFSET([2]掉落汇总!$C$2:$C$871,,MATCH($B186,[2]掉落汇总!$D$1:$M$1)),[2]掉落汇总!$A$2:$A$871,E$1,[2]掉落汇总!$C$2:$C$871,$Q$1)+SUMIFS(OFFSET([2]掉落汇总!$C$2:$C$871,,MATCH($B186,[2]掉落汇总!$D$1:$M$1)),[2]掉落汇总!$A$2:$A$871,E$1,[2]掉落汇总!$C$2:$C$871,$Q$2)/$Q$3)*宝箱投放计算!D186</f>
        <v>3.8441666303162485</v>
      </c>
      <c r="F186">
        <f ca="1">(SUMIFS(OFFSET([2]掉落汇总!$C$2:$C$871,,MATCH($B186,[2]掉落汇总!$D$1:$M$1)),[2]掉落汇总!$A$2:$A$871,F$1,[2]掉落汇总!$C$2:$C$871,$Q$1)+SUMIFS(OFFSET([2]掉落汇总!$C$2:$C$871,,MATCH($B186,[2]掉落汇总!$D$1:$M$1)),[2]掉落汇总!$A$2:$A$871,F$1,[2]掉落汇总!$C$2:$C$871,$Q$2)/$Q$3)*宝箱投放计算!E186</f>
        <v>5.3945783132530112</v>
      </c>
      <c r="G186">
        <f ca="1">(SUMIFS(OFFSET([2]掉落汇总!$C$2:$C$871,,MATCH($B186,[2]掉落汇总!$D$1:$M$1)),[2]掉落汇总!$A$2:$A$871,G$1,[2]掉落汇总!$C$2:$C$871,$Q$1)+SUMIFS(OFFSET([2]掉落汇总!$C$2:$C$871,,MATCH($B186,[2]掉落汇总!$D$1:$M$1)),[2]掉落汇总!$A$2:$A$871,G$1,[2]掉落汇总!$C$2:$C$871,$Q$2)/$Q$3)*宝箱投放计算!F186</f>
        <v>0</v>
      </c>
      <c r="H186">
        <f ca="1">(SUMIFS(OFFSET([2]掉落汇总!$C$2:$C$871,,MATCH($B186,[2]掉落汇总!$D$1:$M$1)),[2]掉落汇总!$A$2:$A$871,H$1,[2]掉落汇总!$C$2:$C$871,$Q$1)+SUMIFS(OFFSET([2]掉落汇总!$C$2:$C$871,,MATCH($B186,[2]掉落汇总!$D$1:$M$1)),[2]掉落汇总!$A$2:$A$871,H$1,[2]掉落汇总!$C$2:$C$871,$Q$2)/$Q$3)*宝箱投放计算!G186</f>
        <v>0</v>
      </c>
      <c r="I186">
        <f ca="1">(SUMIFS(OFFSET([2]掉落汇总!$C$2:$C$871,,MATCH($B186,[2]掉落汇总!$D$1:$M$1)),[2]掉落汇总!$A$2:$A$871,I$1,[2]掉落汇总!$C$2:$C$871,$Q$1)+SUMIFS(OFFSET([2]掉落汇总!$C$2:$C$871,,MATCH($B186,[2]掉落汇总!$D$1:$M$1)),[2]掉落汇总!$A$2:$A$871,I$1,[2]掉落汇总!$C$2:$C$871,$Q$2)/$Q$3)*宝箱投放计算!H186</f>
        <v>1.0654301906233898</v>
      </c>
      <c r="J186">
        <f ca="1">(SUMIFS(OFFSET([2]掉落汇总!$C$2:$C$871,,MATCH($B186,[2]掉落汇总!$D$1:$M$1)),[2]掉落汇总!$A$2:$A$871,J$1,[2]掉落汇总!$C$2:$C$871,$Q$1)+SUMIFS(OFFSET([2]掉落汇总!$C$2:$C$871,,MATCH($B186,[2]掉落汇总!$D$1:$M$1)),[2]掉落汇总!$A$2:$A$871,J$1,[2]掉落汇总!$C$2:$C$871,$Q$2)/$Q$3)*宝箱投放计算!I186</f>
        <v>2.7585294117647061</v>
      </c>
      <c r="K186">
        <f ca="1">(SUMIFS(OFFSET([2]掉落汇总!$C$2:$C$871,,MATCH($B186,[2]掉落汇总!$D$1:$M$1)),[2]掉落汇总!$A$2:$A$871,K$1,[2]掉落汇总!$C$2:$C$871,$Q$1)+SUMIFS(OFFSET([2]掉落汇总!$C$2:$C$871,,MATCH($B186,[2]掉落汇总!$D$1:$M$1)),[2]掉落汇总!$A$2:$A$871,K$1,[2]掉落汇总!$C$2:$C$871,$Q$2)/$Q$3)*宝箱投放计算!J186</f>
        <v>0</v>
      </c>
      <c r="L186">
        <f ca="1">(SUMIFS(OFFSET([2]掉落汇总!$C$2:$C$871,,MATCH($B186,[2]掉落汇总!$D$1:$M$1)),[2]掉落汇总!$A$2:$A$871,L$1,[2]掉落汇总!$C$2:$C$871,$Q$1)+SUMIFS(OFFSET([2]掉落汇总!$C$2:$C$871,,MATCH($B186,[2]掉落汇总!$D$1:$M$1)),[2]掉落汇总!$A$2:$A$871,L$1,[2]掉落汇总!$C$2:$C$871,$Q$2)/$Q$3)*宝箱投放计算!K186</f>
        <v>1.4485077267901381</v>
      </c>
      <c r="M186">
        <f ca="1">(SUMIFS(OFFSET([2]掉落汇总!$C$2:$C$871,,MATCH($B186,[2]掉落汇总!$D$1:$M$1)),[2]掉落汇总!$A$2:$A$871,M$1,[2]掉落汇总!$C$2:$C$871,$Q$1)+SUMIFS(OFFSET([2]掉落汇总!$C$2:$C$871,,MATCH($B186,[2]掉落汇总!$D$1:$M$1)),[2]掉落汇总!$A$2:$A$871,M$1,[2]掉落汇总!$C$2:$C$871,$Q$2)/$Q$3)*宝箱投放计算!L186</f>
        <v>1.449375218965316</v>
      </c>
      <c r="N186">
        <f ca="1">(SUMIFS(OFFSET([2]掉落汇总!$C$2:$C$871,,MATCH($B186,[2]掉落汇总!$D$1:$M$1)),[2]掉落汇总!$A$2:$A$871,N$1,[2]掉落汇总!$C$2:$C$871,$Q$1)+SUMIFS(OFFSET([2]掉落汇总!$C$2:$C$871,,MATCH($B186,[2]掉落汇总!$D$1:$M$1)),[2]掉落汇总!$A$2:$A$871,N$1,[2]掉落汇总!$C$2:$C$871,$Q$2)/$Q$3)*宝箱投放计算!M186</f>
        <v>0.34251290877796897</v>
      </c>
      <c r="O186">
        <f ca="1">(SUMIFS(OFFSET([2]掉落汇总!$C$2:$C$871,,MATCH($B186,[2]掉落汇总!$D$1:$M$1)),[2]掉落汇总!$A$2:$A$871,O$1,[2]掉落汇总!$C$2:$C$871,$Q$1)+SUMIFS(OFFSET([2]掉落汇总!$C$2:$C$871,,MATCH($B186,[2]掉落汇总!$D$1:$M$1)),[2]掉落汇总!$A$2:$A$871,O$1,[2]掉落汇总!$C$2:$C$871,$Q$2)/$Q$3)*宝箱投放计算!N186</f>
        <v>0.72990261049962535</v>
      </c>
    </row>
    <row r="187" spans="1:15" x14ac:dyDescent="0.2">
      <c r="A187">
        <f>玩家成长时间线!A187</f>
        <v>186</v>
      </c>
      <c r="B187">
        <f>玩家成长时间线!B187</f>
        <v>9</v>
      </c>
      <c r="C187">
        <f ca="1">SUM($D$2:D187)</f>
        <v>2265.0330762034323</v>
      </c>
      <c r="D187">
        <f t="shared" ca="1" si="2"/>
        <v>13.224975796824776</v>
      </c>
      <c r="E187">
        <f ca="1">(SUMIFS(OFFSET([2]掉落汇总!$C$2:$C$871,,MATCH($B187,[2]掉落汇总!$D$1:$M$1)),[2]掉落汇总!$A$2:$A$871,E$1,[2]掉落汇总!$C$2:$C$871,$Q$1)+SUMIFS(OFFSET([2]掉落汇总!$C$2:$C$871,,MATCH($B187,[2]掉落汇总!$D$1:$M$1)),[2]掉落汇总!$A$2:$A$871,E$1,[2]掉落汇总!$C$2:$C$871,$Q$2)/$Q$3)*宝箱投放计算!D187</f>
        <v>3.8600990185387136</v>
      </c>
      <c r="F187">
        <f ca="1">(SUMIFS(OFFSET([2]掉落汇总!$C$2:$C$871,,MATCH($B187,[2]掉落汇总!$D$1:$M$1)),[2]掉落汇总!$A$2:$A$871,F$1,[2]掉落汇总!$C$2:$C$871,$Q$1)+SUMIFS(OFFSET([2]掉落汇总!$C$2:$C$871,,MATCH($B187,[2]掉落汇总!$D$1:$M$1)),[2]掉落汇总!$A$2:$A$871,F$1,[2]掉落汇总!$C$2:$C$871,$Q$2)/$Q$3)*宝箱投放计算!E187</f>
        <v>5.3945783132530112</v>
      </c>
      <c r="G187">
        <f ca="1">(SUMIFS(OFFSET([2]掉落汇总!$C$2:$C$871,,MATCH($B187,[2]掉落汇总!$D$1:$M$1)),[2]掉落汇总!$A$2:$A$871,G$1,[2]掉落汇总!$C$2:$C$871,$Q$1)+SUMIFS(OFFSET([2]掉落汇总!$C$2:$C$871,,MATCH($B187,[2]掉落汇总!$D$1:$M$1)),[2]掉落汇总!$A$2:$A$871,G$1,[2]掉落汇总!$C$2:$C$871,$Q$2)/$Q$3)*宝箱投放计算!F187</f>
        <v>0</v>
      </c>
      <c r="H187">
        <f ca="1">(SUMIFS(OFFSET([2]掉落汇总!$C$2:$C$871,,MATCH($B187,[2]掉落汇总!$D$1:$M$1)),[2]掉落汇总!$A$2:$A$871,H$1,[2]掉落汇总!$C$2:$C$871,$Q$1)+SUMIFS(OFFSET([2]掉落汇总!$C$2:$C$871,,MATCH($B187,[2]掉落汇总!$D$1:$M$1)),[2]掉落汇总!$A$2:$A$871,H$1,[2]掉落汇总!$C$2:$C$871,$Q$2)/$Q$3)*宝箱投放计算!G187</f>
        <v>0</v>
      </c>
      <c r="I187">
        <f ca="1">(SUMIFS(OFFSET([2]掉落汇总!$C$2:$C$871,,MATCH($B187,[2]掉落汇总!$D$1:$M$1)),[2]掉落汇总!$A$2:$A$871,I$1,[2]掉落汇总!$C$2:$C$871,$Q$1)+SUMIFS(OFFSET([2]掉落汇总!$C$2:$C$871,,MATCH($B187,[2]掉落汇总!$D$1:$M$1)),[2]掉落汇总!$A$2:$A$871,I$1,[2]掉落汇总!$C$2:$C$871,$Q$2)/$Q$3)*宝箱投放计算!H187</f>
        <v>0</v>
      </c>
      <c r="J187">
        <f ca="1">(SUMIFS(OFFSET([2]掉落汇总!$C$2:$C$871,,MATCH($B187,[2]掉落汇总!$D$1:$M$1)),[2]掉落汇总!$A$2:$A$871,J$1,[2]掉落汇总!$C$2:$C$871,$Q$1)+SUMIFS(OFFSET([2]掉落汇总!$C$2:$C$871,,MATCH($B187,[2]掉落汇总!$D$1:$M$1)),[2]掉落汇总!$A$2:$A$871,J$1,[2]掉落汇总!$C$2:$C$871,$Q$2)/$Q$3)*宝箱投放计算!I187</f>
        <v>0</v>
      </c>
      <c r="K187">
        <f ca="1">(SUMIFS(OFFSET([2]掉落汇总!$C$2:$C$871,,MATCH($B187,[2]掉落汇总!$D$1:$M$1)),[2]掉落汇总!$A$2:$A$871,K$1,[2]掉落汇总!$C$2:$C$871,$Q$1)+SUMIFS(OFFSET([2]掉落汇总!$C$2:$C$871,,MATCH($B187,[2]掉落汇总!$D$1:$M$1)),[2]掉落汇总!$A$2:$A$871,K$1,[2]掉落汇总!$C$2:$C$871,$Q$2)/$Q$3)*宝箱投放计算!J187</f>
        <v>0</v>
      </c>
      <c r="L187">
        <f ca="1">(SUMIFS(OFFSET([2]掉落汇总!$C$2:$C$871,,MATCH($B187,[2]掉落汇总!$D$1:$M$1)),[2]掉落汇总!$A$2:$A$871,L$1,[2]掉落汇总!$C$2:$C$871,$Q$1)+SUMIFS(OFFSET([2]掉落汇总!$C$2:$C$871,,MATCH($B187,[2]掉落汇总!$D$1:$M$1)),[2]掉落汇总!$A$2:$A$871,L$1,[2]掉落汇总!$C$2:$C$871,$Q$2)/$Q$3)*宝箱投放计算!K187</f>
        <v>1.4485077267901381</v>
      </c>
      <c r="M187">
        <f ca="1">(SUMIFS(OFFSET([2]掉落汇总!$C$2:$C$871,,MATCH($B187,[2]掉落汇总!$D$1:$M$1)),[2]掉落汇总!$A$2:$A$871,M$1,[2]掉落汇总!$C$2:$C$871,$Q$1)+SUMIFS(OFFSET([2]掉落汇总!$C$2:$C$871,,MATCH($B187,[2]掉落汇总!$D$1:$M$1)),[2]掉落汇总!$A$2:$A$871,M$1,[2]掉落汇总!$C$2:$C$871,$Q$2)/$Q$3)*宝箱投放计算!L187</f>
        <v>1.449375218965316</v>
      </c>
      <c r="N187">
        <f ca="1">(SUMIFS(OFFSET([2]掉落汇总!$C$2:$C$871,,MATCH($B187,[2]掉落汇总!$D$1:$M$1)),[2]掉落汇总!$A$2:$A$871,N$1,[2]掉落汇总!$C$2:$C$871,$Q$1)+SUMIFS(OFFSET([2]掉落汇总!$C$2:$C$871,,MATCH($B187,[2]掉落汇总!$D$1:$M$1)),[2]掉落汇总!$A$2:$A$871,N$1,[2]掉落汇总!$C$2:$C$871,$Q$2)/$Q$3)*宝箱投放计算!M187</f>
        <v>0.34251290877796897</v>
      </c>
      <c r="O187">
        <f ca="1">(SUMIFS(OFFSET([2]掉落汇总!$C$2:$C$871,,MATCH($B187,[2]掉落汇总!$D$1:$M$1)),[2]掉落汇总!$A$2:$A$871,O$1,[2]掉落汇总!$C$2:$C$871,$Q$1)+SUMIFS(OFFSET([2]掉落汇总!$C$2:$C$871,,MATCH($B187,[2]掉落汇总!$D$1:$M$1)),[2]掉落汇总!$A$2:$A$871,O$1,[2]掉落汇总!$C$2:$C$871,$Q$2)/$Q$3)*宝箱投放计算!N187</f>
        <v>0.72990261049962535</v>
      </c>
    </row>
    <row r="188" spans="1:15" x14ac:dyDescent="0.2">
      <c r="A188">
        <f>玩家成长时间线!A188</f>
        <v>187</v>
      </c>
      <c r="B188">
        <f>玩家成长时间线!B188</f>
        <v>9</v>
      </c>
      <c r="C188">
        <f ca="1">SUM($D$2:D188)</f>
        <v>2278.5926321529287</v>
      </c>
      <c r="D188">
        <f t="shared" ca="1" si="2"/>
        <v>13.559555949496531</v>
      </c>
      <c r="E188">
        <f ca="1">(SUMIFS(OFFSET([2]掉落汇总!$C$2:$C$871,,MATCH($B188,[2]掉落汇总!$D$1:$M$1)),[2]掉落汇总!$A$2:$A$871,E$1,[2]掉落汇总!$C$2:$C$871,$Q$1)+SUMIFS(OFFSET([2]掉落汇总!$C$2:$C$871,,MATCH($B188,[2]掉落汇总!$D$1:$M$1)),[2]掉落汇总!$A$2:$A$871,E$1,[2]掉落汇总!$C$2:$C$871,$Q$2)/$Q$3)*宝箱投放计算!D188</f>
        <v>4.1946791712104687</v>
      </c>
      <c r="F188">
        <f ca="1">(SUMIFS(OFFSET([2]掉落汇总!$C$2:$C$871,,MATCH($B188,[2]掉落汇总!$D$1:$M$1)),[2]掉落汇总!$A$2:$A$871,F$1,[2]掉落汇总!$C$2:$C$871,$Q$1)+SUMIFS(OFFSET([2]掉落汇总!$C$2:$C$871,,MATCH($B188,[2]掉落汇总!$D$1:$M$1)),[2]掉落汇总!$A$2:$A$871,F$1,[2]掉落汇总!$C$2:$C$871,$Q$2)/$Q$3)*宝箱投放计算!E188</f>
        <v>5.3945783132530112</v>
      </c>
      <c r="G188">
        <f ca="1">(SUMIFS(OFFSET([2]掉落汇总!$C$2:$C$871,,MATCH($B188,[2]掉落汇总!$D$1:$M$1)),[2]掉落汇总!$A$2:$A$871,G$1,[2]掉落汇总!$C$2:$C$871,$Q$1)+SUMIFS(OFFSET([2]掉落汇总!$C$2:$C$871,,MATCH($B188,[2]掉落汇总!$D$1:$M$1)),[2]掉落汇总!$A$2:$A$871,G$1,[2]掉落汇总!$C$2:$C$871,$Q$2)/$Q$3)*宝箱投放计算!F188</f>
        <v>0</v>
      </c>
      <c r="H188">
        <f ca="1">(SUMIFS(OFFSET([2]掉落汇总!$C$2:$C$871,,MATCH($B188,[2]掉落汇总!$D$1:$M$1)),[2]掉落汇总!$A$2:$A$871,H$1,[2]掉落汇总!$C$2:$C$871,$Q$1)+SUMIFS(OFFSET([2]掉落汇总!$C$2:$C$871,,MATCH($B188,[2]掉落汇总!$D$1:$M$1)),[2]掉落汇总!$A$2:$A$871,H$1,[2]掉落汇总!$C$2:$C$871,$Q$2)/$Q$3)*宝箱投放计算!G188</f>
        <v>0</v>
      </c>
      <c r="I188">
        <f ca="1">(SUMIFS(OFFSET([2]掉落汇总!$C$2:$C$871,,MATCH($B188,[2]掉落汇总!$D$1:$M$1)),[2]掉落汇总!$A$2:$A$871,I$1,[2]掉落汇总!$C$2:$C$871,$Q$1)+SUMIFS(OFFSET([2]掉落汇总!$C$2:$C$871,,MATCH($B188,[2]掉落汇总!$D$1:$M$1)),[2]掉落汇总!$A$2:$A$871,I$1,[2]掉落汇总!$C$2:$C$871,$Q$2)/$Q$3)*宝箱投放计算!H188</f>
        <v>0</v>
      </c>
      <c r="J188">
        <f ca="1">(SUMIFS(OFFSET([2]掉落汇总!$C$2:$C$871,,MATCH($B188,[2]掉落汇总!$D$1:$M$1)),[2]掉落汇总!$A$2:$A$871,J$1,[2]掉落汇总!$C$2:$C$871,$Q$1)+SUMIFS(OFFSET([2]掉落汇总!$C$2:$C$871,,MATCH($B188,[2]掉落汇总!$D$1:$M$1)),[2]掉落汇总!$A$2:$A$871,J$1,[2]掉落汇总!$C$2:$C$871,$Q$2)/$Q$3)*宝箱投放计算!I188</f>
        <v>0</v>
      </c>
      <c r="K188">
        <f ca="1">(SUMIFS(OFFSET([2]掉落汇总!$C$2:$C$871,,MATCH($B188,[2]掉落汇总!$D$1:$M$1)),[2]掉落汇总!$A$2:$A$871,K$1,[2]掉落汇总!$C$2:$C$871,$Q$1)+SUMIFS(OFFSET([2]掉落汇总!$C$2:$C$871,,MATCH($B188,[2]掉落汇总!$D$1:$M$1)),[2]掉落汇总!$A$2:$A$871,K$1,[2]掉落汇总!$C$2:$C$871,$Q$2)/$Q$3)*宝箱投放计算!J188</f>
        <v>0</v>
      </c>
      <c r="L188">
        <f ca="1">(SUMIFS(OFFSET([2]掉落汇总!$C$2:$C$871,,MATCH($B188,[2]掉落汇总!$D$1:$M$1)),[2]掉落汇总!$A$2:$A$871,L$1,[2]掉落汇总!$C$2:$C$871,$Q$1)+SUMIFS(OFFSET([2]掉落汇总!$C$2:$C$871,,MATCH($B188,[2]掉落汇总!$D$1:$M$1)),[2]掉落汇总!$A$2:$A$871,L$1,[2]掉落汇总!$C$2:$C$871,$Q$2)/$Q$3)*宝箱投放计算!K188</f>
        <v>1.4485077267901381</v>
      </c>
      <c r="M188">
        <f ca="1">(SUMIFS(OFFSET([2]掉落汇总!$C$2:$C$871,,MATCH($B188,[2]掉落汇总!$D$1:$M$1)),[2]掉落汇总!$A$2:$A$871,M$1,[2]掉落汇总!$C$2:$C$871,$Q$1)+SUMIFS(OFFSET([2]掉落汇总!$C$2:$C$871,,MATCH($B188,[2]掉落汇总!$D$1:$M$1)),[2]掉落汇总!$A$2:$A$871,M$1,[2]掉落汇总!$C$2:$C$871,$Q$2)/$Q$3)*宝箱投放计算!L188</f>
        <v>1.449375218965316</v>
      </c>
      <c r="N188">
        <f ca="1">(SUMIFS(OFFSET([2]掉落汇总!$C$2:$C$871,,MATCH($B188,[2]掉落汇总!$D$1:$M$1)),[2]掉落汇总!$A$2:$A$871,N$1,[2]掉落汇总!$C$2:$C$871,$Q$1)+SUMIFS(OFFSET([2]掉落汇总!$C$2:$C$871,,MATCH($B188,[2]掉落汇总!$D$1:$M$1)),[2]掉落汇总!$A$2:$A$871,N$1,[2]掉落汇总!$C$2:$C$871,$Q$2)/$Q$3)*宝箱投放计算!M188</f>
        <v>0.34251290877796897</v>
      </c>
      <c r="O188">
        <f ca="1">(SUMIFS(OFFSET([2]掉落汇总!$C$2:$C$871,,MATCH($B188,[2]掉落汇总!$D$1:$M$1)),[2]掉落汇总!$A$2:$A$871,O$1,[2]掉落汇总!$C$2:$C$871,$Q$1)+SUMIFS(OFFSET([2]掉落汇总!$C$2:$C$871,,MATCH($B188,[2]掉落汇总!$D$1:$M$1)),[2]掉落汇总!$A$2:$A$871,O$1,[2]掉落汇总!$C$2:$C$871,$Q$2)/$Q$3)*宝箱投放计算!N188</f>
        <v>0.72990261049962535</v>
      </c>
    </row>
    <row r="189" spans="1:15" x14ac:dyDescent="0.2">
      <c r="A189">
        <f>玩家成长时间线!A189</f>
        <v>188</v>
      </c>
      <c r="B189">
        <f>玩家成长时间线!B189</f>
        <v>10</v>
      </c>
      <c r="C189">
        <f ca="1">SUM($D$2:D189)</f>
        <v>2295.1607024805421</v>
      </c>
      <c r="D189">
        <f t="shared" ca="1" si="2"/>
        <v>16.568070327613537</v>
      </c>
      <c r="E189">
        <f ca="1">(SUMIFS(OFFSET([2]掉落汇总!$C$2:$C$871,,MATCH($B189,[2]掉落汇总!$D$1:$M$1)),[2]掉落汇总!$A$2:$A$871,E$1,[2]掉落汇总!$C$2:$C$871,$Q$1)+SUMIFS(OFFSET([2]掉落汇总!$C$2:$C$871,,MATCH($B189,[2]掉落汇总!$D$1:$M$1)),[2]掉落汇总!$A$2:$A$871,E$1,[2]掉落汇总!$C$2:$C$871,$Q$2)/$Q$3)*宝箱投放计算!D189</f>
        <v>4.1120252498684904</v>
      </c>
      <c r="F189">
        <f ca="1">(SUMIFS(OFFSET([2]掉落汇总!$C$2:$C$871,,MATCH($B189,[2]掉落汇总!$D$1:$M$1)),[2]掉落汇总!$A$2:$A$871,F$1,[2]掉落汇总!$C$2:$C$871,$Q$1)+SUMIFS(OFFSET([2]掉落汇总!$C$2:$C$871,,MATCH($B189,[2]掉落汇总!$D$1:$M$1)),[2]掉落汇总!$A$2:$A$871,F$1,[2]掉落汇总!$C$2:$C$871,$Q$2)/$Q$3)*宝箱投放计算!E189</f>
        <v>5.3945783132530112</v>
      </c>
      <c r="G189">
        <f ca="1">(SUMIFS(OFFSET([2]掉落汇总!$C$2:$C$871,,MATCH($B189,[2]掉落汇总!$D$1:$M$1)),[2]掉落汇总!$A$2:$A$871,G$1,[2]掉落汇总!$C$2:$C$871,$Q$1)+SUMIFS(OFFSET([2]掉落汇总!$C$2:$C$871,,MATCH($B189,[2]掉落汇总!$D$1:$M$1)),[2]掉落汇总!$A$2:$A$871,G$1,[2]掉落汇总!$C$2:$C$871,$Q$2)/$Q$3)*宝箱投放计算!F189</f>
        <v>0</v>
      </c>
      <c r="H189">
        <f ca="1">(SUMIFS(OFFSET([2]掉落汇总!$C$2:$C$871,,MATCH($B189,[2]掉落汇总!$D$1:$M$1)),[2]掉落汇总!$A$2:$A$871,H$1,[2]掉落汇总!$C$2:$C$871,$Q$1)+SUMIFS(OFFSET([2]掉落汇总!$C$2:$C$871,,MATCH($B189,[2]掉落汇总!$D$1:$M$1)),[2]掉落汇总!$A$2:$A$871,H$1,[2]掉落汇总!$C$2:$C$871,$Q$2)/$Q$3)*宝箱投放计算!G189</f>
        <v>0</v>
      </c>
      <c r="I189">
        <f ca="1">(SUMIFS(OFFSET([2]掉落汇总!$C$2:$C$871,,MATCH($B189,[2]掉落汇总!$D$1:$M$1)),[2]掉落汇总!$A$2:$A$871,I$1,[2]掉落汇总!$C$2:$C$871,$Q$1)+SUMIFS(OFFSET([2]掉落汇总!$C$2:$C$871,,MATCH($B189,[2]掉落汇总!$D$1:$M$1)),[2]掉落汇总!$A$2:$A$871,I$1,[2]掉落汇总!$C$2:$C$871,$Q$2)/$Q$3)*宝箱投放计算!H189</f>
        <v>0</v>
      </c>
      <c r="J189">
        <f ca="1">(SUMIFS(OFFSET([2]掉落汇总!$C$2:$C$871,,MATCH($B189,[2]掉落汇总!$D$1:$M$1)),[2]掉落汇总!$A$2:$A$871,J$1,[2]掉落汇总!$C$2:$C$871,$Q$1)+SUMIFS(OFFSET([2]掉落汇总!$C$2:$C$871,,MATCH($B189,[2]掉落汇总!$D$1:$M$1)),[2]掉落汇总!$A$2:$A$871,J$1,[2]掉落汇总!$C$2:$C$871,$Q$2)/$Q$3)*宝箱投放计算!I189</f>
        <v>3.0911682994589849</v>
      </c>
      <c r="K189">
        <f ca="1">(SUMIFS(OFFSET([2]掉落汇总!$C$2:$C$871,,MATCH($B189,[2]掉落汇总!$D$1:$M$1)),[2]掉落汇总!$A$2:$A$871,K$1,[2]掉落汇总!$C$2:$C$871,$Q$1)+SUMIFS(OFFSET([2]掉落汇总!$C$2:$C$871,,MATCH($B189,[2]掉落汇总!$D$1:$M$1)),[2]掉落汇总!$A$2:$A$871,K$1,[2]掉落汇总!$C$2:$C$871,$Q$2)/$Q$3)*宝箱投放计算!J189</f>
        <v>0</v>
      </c>
      <c r="L189">
        <f ca="1">(SUMIFS(OFFSET([2]掉落汇总!$C$2:$C$871,,MATCH($B189,[2]掉落汇总!$D$1:$M$1)),[2]掉落汇总!$A$2:$A$871,L$1,[2]掉落汇总!$C$2:$C$871,$Q$1)+SUMIFS(OFFSET([2]掉落汇总!$C$2:$C$871,,MATCH($B189,[2]掉落汇总!$D$1:$M$1)),[2]掉落汇总!$A$2:$A$871,L$1,[2]掉落汇总!$C$2:$C$871,$Q$2)/$Q$3)*宝箱投放计算!K189</f>
        <v>1.4485077267901381</v>
      </c>
      <c r="M189">
        <f ca="1">(SUMIFS(OFFSET([2]掉落汇总!$C$2:$C$871,,MATCH($B189,[2]掉落汇总!$D$1:$M$1)),[2]掉落汇总!$A$2:$A$871,M$1,[2]掉落汇总!$C$2:$C$871,$Q$1)+SUMIFS(OFFSET([2]掉落汇总!$C$2:$C$871,,MATCH($B189,[2]掉落汇总!$D$1:$M$1)),[2]掉落汇总!$A$2:$A$871,M$1,[2]掉落汇总!$C$2:$C$871,$Q$2)/$Q$3)*宝箱投放计算!L189</f>
        <v>1.449375218965316</v>
      </c>
      <c r="N189">
        <f ca="1">(SUMIFS(OFFSET([2]掉落汇总!$C$2:$C$871,,MATCH($B189,[2]掉落汇总!$D$1:$M$1)),[2]掉落汇总!$A$2:$A$871,N$1,[2]掉落汇总!$C$2:$C$871,$Q$1)+SUMIFS(OFFSET([2]掉落汇总!$C$2:$C$871,,MATCH($B189,[2]掉落汇总!$D$1:$M$1)),[2]掉落汇总!$A$2:$A$871,N$1,[2]掉落汇总!$C$2:$C$871,$Q$2)/$Q$3)*宝箱投放计算!M189</f>
        <v>0.34251290877796897</v>
      </c>
      <c r="O189">
        <f ca="1">(SUMIFS(OFFSET([2]掉落汇总!$C$2:$C$871,,MATCH($B189,[2]掉落汇总!$D$1:$M$1)),[2]掉落汇总!$A$2:$A$871,O$1,[2]掉落汇总!$C$2:$C$871,$Q$1)+SUMIFS(OFFSET([2]掉落汇总!$C$2:$C$871,,MATCH($B189,[2]掉落汇总!$D$1:$M$1)),[2]掉落汇总!$A$2:$A$871,O$1,[2]掉落汇总!$C$2:$C$871,$Q$2)/$Q$3)*宝箱投放计算!N189</f>
        <v>0.72990261049962535</v>
      </c>
    </row>
    <row r="190" spans="1:15" x14ac:dyDescent="0.2">
      <c r="A190">
        <f>玩家成长时间线!A190</f>
        <v>189</v>
      </c>
      <c r="B190">
        <f>玩家成长时间线!B190</f>
        <v>10</v>
      </c>
      <c r="C190">
        <f ca="1">SUM($D$2:D190)</f>
        <v>2308.6544377543569</v>
      </c>
      <c r="D190">
        <f t="shared" ca="1" si="2"/>
        <v>13.493735273814728</v>
      </c>
      <c r="E190">
        <f ca="1">(SUMIFS(OFFSET([2]掉落汇总!$C$2:$C$871,,MATCH($B190,[2]掉落汇总!$D$1:$M$1)),[2]掉落汇总!$A$2:$A$871,E$1,[2]掉落汇总!$C$2:$C$871,$Q$1)+SUMIFS(OFFSET([2]掉落汇总!$C$2:$C$871,,MATCH($B190,[2]掉落汇总!$D$1:$M$1)),[2]掉落汇总!$A$2:$A$871,E$1,[2]掉落汇总!$C$2:$C$871,$Q$2)/$Q$3)*宝箱投放计算!D190</f>
        <v>4.1288584955286689</v>
      </c>
      <c r="F190">
        <f ca="1">(SUMIFS(OFFSET([2]掉落汇总!$C$2:$C$871,,MATCH($B190,[2]掉落汇总!$D$1:$M$1)),[2]掉落汇总!$A$2:$A$871,F$1,[2]掉落汇总!$C$2:$C$871,$Q$1)+SUMIFS(OFFSET([2]掉落汇总!$C$2:$C$871,,MATCH($B190,[2]掉落汇总!$D$1:$M$1)),[2]掉落汇总!$A$2:$A$871,F$1,[2]掉落汇总!$C$2:$C$871,$Q$2)/$Q$3)*宝箱投放计算!E190</f>
        <v>5.3945783132530112</v>
      </c>
      <c r="G190">
        <f ca="1">(SUMIFS(OFFSET([2]掉落汇总!$C$2:$C$871,,MATCH($B190,[2]掉落汇总!$D$1:$M$1)),[2]掉落汇总!$A$2:$A$871,G$1,[2]掉落汇总!$C$2:$C$871,$Q$1)+SUMIFS(OFFSET([2]掉落汇总!$C$2:$C$871,,MATCH($B190,[2]掉落汇总!$D$1:$M$1)),[2]掉落汇总!$A$2:$A$871,G$1,[2]掉落汇总!$C$2:$C$871,$Q$2)/$Q$3)*宝箱投放计算!F190</f>
        <v>0</v>
      </c>
      <c r="H190">
        <f ca="1">(SUMIFS(OFFSET([2]掉落汇总!$C$2:$C$871,,MATCH($B190,[2]掉落汇总!$D$1:$M$1)),[2]掉落汇总!$A$2:$A$871,H$1,[2]掉落汇总!$C$2:$C$871,$Q$1)+SUMIFS(OFFSET([2]掉落汇总!$C$2:$C$871,,MATCH($B190,[2]掉落汇总!$D$1:$M$1)),[2]掉落汇总!$A$2:$A$871,H$1,[2]掉落汇总!$C$2:$C$871,$Q$2)/$Q$3)*宝箱投放计算!G190</f>
        <v>0</v>
      </c>
      <c r="I190">
        <f ca="1">(SUMIFS(OFFSET([2]掉落汇总!$C$2:$C$871,,MATCH($B190,[2]掉落汇总!$D$1:$M$1)),[2]掉落汇总!$A$2:$A$871,I$1,[2]掉落汇总!$C$2:$C$871,$Q$1)+SUMIFS(OFFSET([2]掉落汇总!$C$2:$C$871,,MATCH($B190,[2]掉落汇总!$D$1:$M$1)),[2]掉落汇总!$A$2:$A$871,I$1,[2]掉落汇总!$C$2:$C$871,$Q$2)/$Q$3)*宝箱投放计算!H190</f>
        <v>0</v>
      </c>
      <c r="J190">
        <f ca="1">(SUMIFS(OFFSET([2]掉落汇总!$C$2:$C$871,,MATCH($B190,[2]掉落汇总!$D$1:$M$1)),[2]掉落汇总!$A$2:$A$871,J$1,[2]掉落汇总!$C$2:$C$871,$Q$1)+SUMIFS(OFFSET([2]掉落汇总!$C$2:$C$871,,MATCH($B190,[2]掉落汇总!$D$1:$M$1)),[2]掉落汇总!$A$2:$A$871,J$1,[2]掉落汇总!$C$2:$C$871,$Q$2)/$Q$3)*宝箱投放计算!I190</f>
        <v>0</v>
      </c>
      <c r="K190">
        <f ca="1">(SUMIFS(OFFSET([2]掉落汇总!$C$2:$C$871,,MATCH($B190,[2]掉落汇总!$D$1:$M$1)),[2]掉落汇总!$A$2:$A$871,K$1,[2]掉落汇总!$C$2:$C$871,$Q$1)+SUMIFS(OFFSET([2]掉落汇总!$C$2:$C$871,,MATCH($B190,[2]掉落汇总!$D$1:$M$1)),[2]掉落汇总!$A$2:$A$871,K$1,[2]掉落汇总!$C$2:$C$871,$Q$2)/$Q$3)*宝箱投放计算!J190</f>
        <v>0</v>
      </c>
      <c r="L190">
        <f ca="1">(SUMIFS(OFFSET([2]掉落汇总!$C$2:$C$871,,MATCH($B190,[2]掉落汇总!$D$1:$M$1)),[2]掉落汇总!$A$2:$A$871,L$1,[2]掉落汇总!$C$2:$C$871,$Q$1)+SUMIFS(OFFSET([2]掉落汇总!$C$2:$C$871,,MATCH($B190,[2]掉落汇总!$D$1:$M$1)),[2]掉落汇总!$A$2:$A$871,L$1,[2]掉落汇总!$C$2:$C$871,$Q$2)/$Q$3)*宝箱投放计算!K190</f>
        <v>1.4485077267901381</v>
      </c>
      <c r="M190">
        <f ca="1">(SUMIFS(OFFSET([2]掉落汇总!$C$2:$C$871,,MATCH($B190,[2]掉落汇总!$D$1:$M$1)),[2]掉落汇总!$A$2:$A$871,M$1,[2]掉落汇总!$C$2:$C$871,$Q$1)+SUMIFS(OFFSET([2]掉落汇总!$C$2:$C$871,,MATCH($B190,[2]掉落汇总!$D$1:$M$1)),[2]掉落汇总!$A$2:$A$871,M$1,[2]掉落汇总!$C$2:$C$871,$Q$2)/$Q$3)*宝箱投放计算!L190</f>
        <v>1.449375218965316</v>
      </c>
      <c r="N190">
        <f ca="1">(SUMIFS(OFFSET([2]掉落汇总!$C$2:$C$871,,MATCH($B190,[2]掉落汇总!$D$1:$M$1)),[2]掉落汇总!$A$2:$A$871,N$1,[2]掉落汇总!$C$2:$C$871,$Q$1)+SUMIFS(OFFSET([2]掉落汇总!$C$2:$C$871,,MATCH($B190,[2]掉落汇总!$D$1:$M$1)),[2]掉落汇总!$A$2:$A$871,N$1,[2]掉落汇总!$C$2:$C$871,$Q$2)/$Q$3)*宝箱投放计算!M190</f>
        <v>0.34251290877796897</v>
      </c>
      <c r="O190">
        <f ca="1">(SUMIFS(OFFSET([2]掉落汇总!$C$2:$C$871,,MATCH($B190,[2]掉落汇总!$D$1:$M$1)),[2]掉落汇总!$A$2:$A$871,O$1,[2]掉落汇总!$C$2:$C$871,$Q$1)+SUMIFS(OFFSET([2]掉落汇总!$C$2:$C$871,,MATCH($B190,[2]掉落汇总!$D$1:$M$1)),[2]掉落汇总!$A$2:$A$871,O$1,[2]掉落汇总!$C$2:$C$871,$Q$2)/$Q$3)*宝箱投放计算!N190</f>
        <v>0.72990261049962535</v>
      </c>
    </row>
    <row r="191" spans="1:15" x14ac:dyDescent="0.2">
      <c r="A191">
        <f>玩家成长时间线!A191</f>
        <v>190</v>
      </c>
      <c r="B191">
        <f>玩家成长时间线!B191</f>
        <v>10</v>
      </c>
      <c r="C191">
        <f ca="1">SUM($D$2:D191)</f>
        <v>2322.1650062738318</v>
      </c>
      <c r="D191">
        <f t="shared" ca="1" si="2"/>
        <v>13.510568519474909</v>
      </c>
      <c r="E191">
        <f ca="1">(SUMIFS(OFFSET([2]掉落汇总!$C$2:$C$871,,MATCH($B191,[2]掉落汇总!$D$1:$M$1)),[2]掉落汇总!$A$2:$A$871,E$1,[2]掉落汇总!$C$2:$C$871,$Q$1)+SUMIFS(OFFSET([2]掉落汇总!$C$2:$C$871,,MATCH($B191,[2]掉落汇总!$D$1:$M$1)),[2]掉落汇总!$A$2:$A$871,E$1,[2]掉落汇总!$C$2:$C$871,$Q$2)/$Q$3)*宝箱投放计算!D191</f>
        <v>4.1456917411888483</v>
      </c>
      <c r="F191">
        <f ca="1">(SUMIFS(OFFSET([2]掉落汇总!$C$2:$C$871,,MATCH($B191,[2]掉落汇总!$D$1:$M$1)),[2]掉落汇总!$A$2:$A$871,F$1,[2]掉落汇总!$C$2:$C$871,$Q$1)+SUMIFS(OFFSET([2]掉落汇总!$C$2:$C$871,,MATCH($B191,[2]掉落汇总!$D$1:$M$1)),[2]掉落汇总!$A$2:$A$871,F$1,[2]掉落汇总!$C$2:$C$871,$Q$2)/$Q$3)*宝箱投放计算!E191</f>
        <v>5.3945783132530112</v>
      </c>
      <c r="G191">
        <f ca="1">(SUMIFS(OFFSET([2]掉落汇总!$C$2:$C$871,,MATCH($B191,[2]掉落汇总!$D$1:$M$1)),[2]掉落汇总!$A$2:$A$871,G$1,[2]掉落汇总!$C$2:$C$871,$Q$1)+SUMIFS(OFFSET([2]掉落汇总!$C$2:$C$871,,MATCH($B191,[2]掉落汇总!$D$1:$M$1)),[2]掉落汇总!$A$2:$A$871,G$1,[2]掉落汇总!$C$2:$C$871,$Q$2)/$Q$3)*宝箱投放计算!F191</f>
        <v>0</v>
      </c>
      <c r="H191">
        <f ca="1">(SUMIFS(OFFSET([2]掉落汇总!$C$2:$C$871,,MATCH($B191,[2]掉落汇总!$D$1:$M$1)),[2]掉落汇总!$A$2:$A$871,H$1,[2]掉落汇总!$C$2:$C$871,$Q$1)+SUMIFS(OFFSET([2]掉落汇总!$C$2:$C$871,,MATCH($B191,[2]掉落汇总!$D$1:$M$1)),[2]掉落汇总!$A$2:$A$871,H$1,[2]掉落汇总!$C$2:$C$871,$Q$2)/$Q$3)*宝箱投放计算!G191</f>
        <v>0</v>
      </c>
      <c r="I191">
        <f ca="1">(SUMIFS(OFFSET([2]掉落汇总!$C$2:$C$871,,MATCH($B191,[2]掉落汇总!$D$1:$M$1)),[2]掉落汇总!$A$2:$A$871,I$1,[2]掉落汇总!$C$2:$C$871,$Q$1)+SUMIFS(OFFSET([2]掉落汇总!$C$2:$C$871,,MATCH($B191,[2]掉落汇总!$D$1:$M$1)),[2]掉落汇总!$A$2:$A$871,I$1,[2]掉落汇总!$C$2:$C$871,$Q$2)/$Q$3)*宝箱投放计算!H191</f>
        <v>0</v>
      </c>
      <c r="J191">
        <f ca="1">(SUMIFS(OFFSET([2]掉落汇总!$C$2:$C$871,,MATCH($B191,[2]掉落汇总!$D$1:$M$1)),[2]掉落汇总!$A$2:$A$871,J$1,[2]掉落汇总!$C$2:$C$871,$Q$1)+SUMIFS(OFFSET([2]掉落汇总!$C$2:$C$871,,MATCH($B191,[2]掉落汇总!$D$1:$M$1)),[2]掉落汇总!$A$2:$A$871,J$1,[2]掉落汇总!$C$2:$C$871,$Q$2)/$Q$3)*宝箱投放计算!I191</f>
        <v>0</v>
      </c>
      <c r="K191">
        <f ca="1">(SUMIFS(OFFSET([2]掉落汇总!$C$2:$C$871,,MATCH($B191,[2]掉落汇总!$D$1:$M$1)),[2]掉落汇总!$A$2:$A$871,K$1,[2]掉落汇总!$C$2:$C$871,$Q$1)+SUMIFS(OFFSET([2]掉落汇总!$C$2:$C$871,,MATCH($B191,[2]掉落汇总!$D$1:$M$1)),[2]掉落汇总!$A$2:$A$871,K$1,[2]掉落汇总!$C$2:$C$871,$Q$2)/$Q$3)*宝箱投放计算!J191</f>
        <v>0</v>
      </c>
      <c r="L191">
        <f ca="1">(SUMIFS(OFFSET([2]掉落汇总!$C$2:$C$871,,MATCH($B191,[2]掉落汇总!$D$1:$M$1)),[2]掉落汇总!$A$2:$A$871,L$1,[2]掉落汇总!$C$2:$C$871,$Q$1)+SUMIFS(OFFSET([2]掉落汇总!$C$2:$C$871,,MATCH($B191,[2]掉落汇总!$D$1:$M$1)),[2]掉落汇总!$A$2:$A$871,L$1,[2]掉落汇总!$C$2:$C$871,$Q$2)/$Q$3)*宝箱投放计算!K191</f>
        <v>1.4485077267901381</v>
      </c>
      <c r="M191">
        <f ca="1">(SUMIFS(OFFSET([2]掉落汇总!$C$2:$C$871,,MATCH($B191,[2]掉落汇总!$D$1:$M$1)),[2]掉落汇总!$A$2:$A$871,M$1,[2]掉落汇总!$C$2:$C$871,$Q$1)+SUMIFS(OFFSET([2]掉落汇总!$C$2:$C$871,,MATCH($B191,[2]掉落汇总!$D$1:$M$1)),[2]掉落汇总!$A$2:$A$871,M$1,[2]掉落汇总!$C$2:$C$871,$Q$2)/$Q$3)*宝箱投放计算!L191</f>
        <v>1.449375218965316</v>
      </c>
      <c r="N191">
        <f ca="1">(SUMIFS(OFFSET([2]掉落汇总!$C$2:$C$871,,MATCH($B191,[2]掉落汇总!$D$1:$M$1)),[2]掉落汇总!$A$2:$A$871,N$1,[2]掉落汇总!$C$2:$C$871,$Q$1)+SUMIFS(OFFSET([2]掉落汇总!$C$2:$C$871,,MATCH($B191,[2]掉落汇总!$D$1:$M$1)),[2]掉落汇总!$A$2:$A$871,N$1,[2]掉落汇总!$C$2:$C$871,$Q$2)/$Q$3)*宝箱投放计算!M191</f>
        <v>0.34251290877796897</v>
      </c>
      <c r="O191">
        <f ca="1">(SUMIFS(OFFSET([2]掉落汇总!$C$2:$C$871,,MATCH($B191,[2]掉落汇总!$D$1:$M$1)),[2]掉落汇总!$A$2:$A$871,O$1,[2]掉落汇总!$C$2:$C$871,$Q$1)+SUMIFS(OFFSET([2]掉落汇总!$C$2:$C$871,,MATCH($B191,[2]掉落汇总!$D$1:$M$1)),[2]掉落汇总!$A$2:$A$871,O$1,[2]掉落汇总!$C$2:$C$871,$Q$2)/$Q$3)*宝箱投放计算!N191</f>
        <v>0.72990261049962535</v>
      </c>
    </row>
    <row r="192" spans="1:15" x14ac:dyDescent="0.2">
      <c r="A192">
        <f>玩家成长时间线!A192</f>
        <v>191</v>
      </c>
      <c r="B192">
        <f>玩家成长时间线!B192</f>
        <v>10</v>
      </c>
      <c r="C192">
        <f ca="1">SUM($D$2:D192)</f>
        <v>2336.0290729521703</v>
      </c>
      <c r="D192">
        <f t="shared" ca="1" si="2"/>
        <v>13.864066678338663</v>
      </c>
      <c r="E192">
        <f ca="1">(SUMIFS(OFFSET([2]掉落汇总!$C$2:$C$871,,MATCH($B192,[2]掉落汇总!$D$1:$M$1)),[2]掉落汇总!$A$2:$A$871,E$1,[2]掉落汇总!$C$2:$C$871,$Q$1)+SUMIFS(OFFSET([2]掉落汇总!$C$2:$C$871,,MATCH($B192,[2]掉落汇总!$D$1:$M$1)),[2]掉落汇总!$A$2:$A$871,E$1,[2]掉落汇总!$C$2:$C$871,$Q$2)/$Q$3)*宝箱投放计算!D192</f>
        <v>4.4991899000526034</v>
      </c>
      <c r="F192">
        <f ca="1">(SUMIFS(OFFSET([2]掉落汇总!$C$2:$C$871,,MATCH($B192,[2]掉落汇总!$D$1:$M$1)),[2]掉落汇总!$A$2:$A$871,F$1,[2]掉落汇总!$C$2:$C$871,$Q$1)+SUMIFS(OFFSET([2]掉落汇总!$C$2:$C$871,,MATCH($B192,[2]掉落汇总!$D$1:$M$1)),[2]掉落汇总!$A$2:$A$871,F$1,[2]掉落汇总!$C$2:$C$871,$Q$2)/$Q$3)*宝箱投放计算!E192</f>
        <v>5.3945783132530112</v>
      </c>
      <c r="G192">
        <f ca="1">(SUMIFS(OFFSET([2]掉落汇总!$C$2:$C$871,,MATCH($B192,[2]掉落汇总!$D$1:$M$1)),[2]掉落汇总!$A$2:$A$871,G$1,[2]掉落汇总!$C$2:$C$871,$Q$1)+SUMIFS(OFFSET([2]掉落汇总!$C$2:$C$871,,MATCH($B192,[2]掉落汇总!$D$1:$M$1)),[2]掉落汇总!$A$2:$A$871,G$1,[2]掉落汇总!$C$2:$C$871,$Q$2)/$Q$3)*宝箱投放计算!F192</f>
        <v>0</v>
      </c>
      <c r="H192">
        <f ca="1">(SUMIFS(OFFSET([2]掉落汇总!$C$2:$C$871,,MATCH($B192,[2]掉落汇总!$D$1:$M$1)),[2]掉落汇总!$A$2:$A$871,H$1,[2]掉落汇总!$C$2:$C$871,$Q$1)+SUMIFS(OFFSET([2]掉落汇总!$C$2:$C$871,,MATCH($B192,[2]掉落汇总!$D$1:$M$1)),[2]掉落汇总!$A$2:$A$871,H$1,[2]掉落汇总!$C$2:$C$871,$Q$2)/$Q$3)*宝箱投放计算!G192</f>
        <v>0</v>
      </c>
      <c r="I192">
        <f ca="1">(SUMIFS(OFFSET([2]掉落汇总!$C$2:$C$871,,MATCH($B192,[2]掉落汇总!$D$1:$M$1)),[2]掉落汇总!$A$2:$A$871,I$1,[2]掉落汇总!$C$2:$C$871,$Q$1)+SUMIFS(OFFSET([2]掉落汇总!$C$2:$C$871,,MATCH($B192,[2]掉落汇总!$D$1:$M$1)),[2]掉落汇总!$A$2:$A$871,I$1,[2]掉落汇总!$C$2:$C$871,$Q$2)/$Q$3)*宝箱投放计算!H192</f>
        <v>0</v>
      </c>
      <c r="J192">
        <f ca="1">(SUMIFS(OFFSET([2]掉落汇总!$C$2:$C$871,,MATCH($B192,[2]掉落汇总!$D$1:$M$1)),[2]掉落汇总!$A$2:$A$871,J$1,[2]掉落汇总!$C$2:$C$871,$Q$1)+SUMIFS(OFFSET([2]掉落汇总!$C$2:$C$871,,MATCH($B192,[2]掉落汇总!$D$1:$M$1)),[2]掉落汇总!$A$2:$A$871,J$1,[2]掉落汇总!$C$2:$C$871,$Q$2)/$Q$3)*宝箱投放计算!I192</f>
        <v>0</v>
      </c>
      <c r="K192">
        <f ca="1">(SUMIFS(OFFSET([2]掉落汇总!$C$2:$C$871,,MATCH($B192,[2]掉落汇总!$D$1:$M$1)),[2]掉落汇总!$A$2:$A$871,K$1,[2]掉落汇总!$C$2:$C$871,$Q$1)+SUMIFS(OFFSET([2]掉落汇总!$C$2:$C$871,,MATCH($B192,[2]掉落汇总!$D$1:$M$1)),[2]掉落汇总!$A$2:$A$871,K$1,[2]掉落汇总!$C$2:$C$871,$Q$2)/$Q$3)*宝箱投放计算!J192</f>
        <v>0</v>
      </c>
      <c r="L192">
        <f ca="1">(SUMIFS(OFFSET([2]掉落汇总!$C$2:$C$871,,MATCH($B192,[2]掉落汇总!$D$1:$M$1)),[2]掉落汇总!$A$2:$A$871,L$1,[2]掉落汇总!$C$2:$C$871,$Q$1)+SUMIFS(OFFSET([2]掉落汇总!$C$2:$C$871,,MATCH($B192,[2]掉落汇总!$D$1:$M$1)),[2]掉落汇总!$A$2:$A$871,L$1,[2]掉落汇总!$C$2:$C$871,$Q$2)/$Q$3)*宝箱投放计算!K192</f>
        <v>1.4485077267901381</v>
      </c>
      <c r="M192">
        <f ca="1">(SUMIFS(OFFSET([2]掉落汇总!$C$2:$C$871,,MATCH($B192,[2]掉落汇总!$D$1:$M$1)),[2]掉落汇总!$A$2:$A$871,M$1,[2]掉落汇总!$C$2:$C$871,$Q$1)+SUMIFS(OFFSET([2]掉落汇总!$C$2:$C$871,,MATCH($B192,[2]掉落汇总!$D$1:$M$1)),[2]掉落汇总!$A$2:$A$871,M$1,[2]掉落汇总!$C$2:$C$871,$Q$2)/$Q$3)*宝箱投放计算!L192</f>
        <v>1.449375218965316</v>
      </c>
      <c r="N192">
        <f ca="1">(SUMIFS(OFFSET([2]掉落汇总!$C$2:$C$871,,MATCH($B192,[2]掉落汇总!$D$1:$M$1)),[2]掉落汇总!$A$2:$A$871,N$1,[2]掉落汇总!$C$2:$C$871,$Q$1)+SUMIFS(OFFSET([2]掉落汇总!$C$2:$C$871,,MATCH($B192,[2]掉落汇总!$D$1:$M$1)),[2]掉落汇总!$A$2:$A$871,N$1,[2]掉落汇总!$C$2:$C$871,$Q$2)/$Q$3)*宝箱投放计算!M192</f>
        <v>0.34251290877796897</v>
      </c>
      <c r="O192">
        <f ca="1">(SUMIFS(OFFSET([2]掉落汇总!$C$2:$C$871,,MATCH($B192,[2]掉落汇总!$D$1:$M$1)),[2]掉落汇总!$A$2:$A$871,O$1,[2]掉落汇总!$C$2:$C$871,$Q$1)+SUMIFS(OFFSET([2]掉落汇总!$C$2:$C$871,,MATCH($B192,[2]掉落汇总!$D$1:$M$1)),[2]掉落汇总!$A$2:$A$871,O$1,[2]掉落汇总!$C$2:$C$871,$Q$2)/$Q$3)*宝箱投放计算!N192</f>
        <v>0.72990261049962535</v>
      </c>
    </row>
    <row r="193" spans="1:15" x14ac:dyDescent="0.2">
      <c r="A193">
        <f>玩家成长时间线!A193</f>
        <v>192</v>
      </c>
      <c r="B193">
        <f>玩家成长时间线!B193</f>
        <v>10</v>
      </c>
      <c r="C193">
        <f ca="1">SUM($D$2:D193)</f>
        <v>2349.5733079629654</v>
      </c>
      <c r="D193">
        <f t="shared" ca="1" si="2"/>
        <v>13.544235010795266</v>
      </c>
      <c r="E193">
        <f ca="1">(SUMIFS(OFFSET([2]掉落汇总!$C$2:$C$871,,MATCH($B193,[2]掉落汇总!$D$1:$M$1)),[2]掉落汇总!$A$2:$A$871,E$1,[2]掉落汇总!$C$2:$C$871,$Q$1)+SUMIFS(OFFSET([2]掉落汇总!$C$2:$C$871,,MATCH($B193,[2]掉落汇总!$D$1:$M$1)),[2]掉落汇总!$A$2:$A$871,E$1,[2]掉落汇总!$C$2:$C$871,$Q$2)/$Q$3)*宝箱投放计算!D193</f>
        <v>4.1793582325092054</v>
      </c>
      <c r="F193">
        <f ca="1">(SUMIFS(OFFSET([2]掉落汇总!$C$2:$C$871,,MATCH($B193,[2]掉落汇总!$D$1:$M$1)),[2]掉落汇总!$A$2:$A$871,F$1,[2]掉落汇总!$C$2:$C$871,$Q$1)+SUMIFS(OFFSET([2]掉落汇总!$C$2:$C$871,,MATCH($B193,[2]掉落汇总!$D$1:$M$1)),[2]掉落汇总!$A$2:$A$871,F$1,[2]掉落汇总!$C$2:$C$871,$Q$2)/$Q$3)*宝箱投放计算!E193</f>
        <v>5.3945783132530112</v>
      </c>
      <c r="G193">
        <f ca="1">(SUMIFS(OFFSET([2]掉落汇总!$C$2:$C$871,,MATCH($B193,[2]掉落汇总!$D$1:$M$1)),[2]掉落汇总!$A$2:$A$871,G$1,[2]掉落汇总!$C$2:$C$871,$Q$1)+SUMIFS(OFFSET([2]掉落汇总!$C$2:$C$871,,MATCH($B193,[2]掉落汇总!$D$1:$M$1)),[2]掉落汇总!$A$2:$A$871,G$1,[2]掉落汇总!$C$2:$C$871,$Q$2)/$Q$3)*宝箱投放计算!F193</f>
        <v>0</v>
      </c>
      <c r="H193">
        <f ca="1">(SUMIFS(OFFSET([2]掉落汇总!$C$2:$C$871,,MATCH($B193,[2]掉落汇总!$D$1:$M$1)),[2]掉落汇总!$A$2:$A$871,H$1,[2]掉落汇总!$C$2:$C$871,$Q$1)+SUMIFS(OFFSET([2]掉落汇总!$C$2:$C$871,,MATCH($B193,[2]掉落汇总!$D$1:$M$1)),[2]掉落汇总!$A$2:$A$871,H$1,[2]掉落汇总!$C$2:$C$871,$Q$2)/$Q$3)*宝箱投放计算!G193</f>
        <v>0</v>
      </c>
      <c r="I193">
        <f ca="1">(SUMIFS(OFFSET([2]掉落汇总!$C$2:$C$871,,MATCH($B193,[2]掉落汇总!$D$1:$M$1)),[2]掉落汇总!$A$2:$A$871,I$1,[2]掉落汇总!$C$2:$C$871,$Q$1)+SUMIFS(OFFSET([2]掉落汇总!$C$2:$C$871,,MATCH($B193,[2]掉落汇总!$D$1:$M$1)),[2]掉落汇总!$A$2:$A$871,I$1,[2]掉落汇总!$C$2:$C$871,$Q$2)/$Q$3)*宝箱投放计算!H193</f>
        <v>0</v>
      </c>
      <c r="J193">
        <f ca="1">(SUMIFS(OFFSET([2]掉落汇总!$C$2:$C$871,,MATCH($B193,[2]掉落汇总!$D$1:$M$1)),[2]掉落汇总!$A$2:$A$871,J$1,[2]掉落汇总!$C$2:$C$871,$Q$1)+SUMIFS(OFFSET([2]掉落汇总!$C$2:$C$871,,MATCH($B193,[2]掉落汇总!$D$1:$M$1)),[2]掉落汇总!$A$2:$A$871,J$1,[2]掉落汇总!$C$2:$C$871,$Q$2)/$Q$3)*宝箱投放计算!I193</f>
        <v>0</v>
      </c>
      <c r="K193">
        <f ca="1">(SUMIFS(OFFSET([2]掉落汇总!$C$2:$C$871,,MATCH($B193,[2]掉落汇总!$D$1:$M$1)),[2]掉落汇总!$A$2:$A$871,K$1,[2]掉落汇总!$C$2:$C$871,$Q$1)+SUMIFS(OFFSET([2]掉落汇总!$C$2:$C$871,,MATCH($B193,[2]掉落汇总!$D$1:$M$1)),[2]掉落汇总!$A$2:$A$871,K$1,[2]掉落汇总!$C$2:$C$871,$Q$2)/$Q$3)*宝箱投放计算!J193</f>
        <v>0</v>
      </c>
      <c r="L193">
        <f ca="1">(SUMIFS(OFFSET([2]掉落汇总!$C$2:$C$871,,MATCH($B193,[2]掉落汇总!$D$1:$M$1)),[2]掉落汇总!$A$2:$A$871,L$1,[2]掉落汇总!$C$2:$C$871,$Q$1)+SUMIFS(OFFSET([2]掉落汇总!$C$2:$C$871,,MATCH($B193,[2]掉落汇总!$D$1:$M$1)),[2]掉落汇总!$A$2:$A$871,L$1,[2]掉落汇总!$C$2:$C$871,$Q$2)/$Q$3)*宝箱投放计算!K193</f>
        <v>1.4485077267901381</v>
      </c>
      <c r="M193">
        <f ca="1">(SUMIFS(OFFSET([2]掉落汇总!$C$2:$C$871,,MATCH($B193,[2]掉落汇总!$D$1:$M$1)),[2]掉落汇总!$A$2:$A$871,M$1,[2]掉落汇总!$C$2:$C$871,$Q$1)+SUMIFS(OFFSET([2]掉落汇总!$C$2:$C$871,,MATCH($B193,[2]掉落汇总!$D$1:$M$1)),[2]掉落汇总!$A$2:$A$871,M$1,[2]掉落汇总!$C$2:$C$871,$Q$2)/$Q$3)*宝箱投放计算!L193</f>
        <v>1.449375218965316</v>
      </c>
      <c r="N193">
        <f ca="1">(SUMIFS(OFFSET([2]掉落汇总!$C$2:$C$871,,MATCH($B193,[2]掉落汇总!$D$1:$M$1)),[2]掉落汇总!$A$2:$A$871,N$1,[2]掉落汇总!$C$2:$C$871,$Q$1)+SUMIFS(OFFSET([2]掉落汇总!$C$2:$C$871,,MATCH($B193,[2]掉落汇总!$D$1:$M$1)),[2]掉落汇总!$A$2:$A$871,N$1,[2]掉落汇总!$C$2:$C$871,$Q$2)/$Q$3)*宝箱投放计算!M193</f>
        <v>0.34251290877796897</v>
      </c>
      <c r="O193">
        <f ca="1">(SUMIFS(OFFSET([2]掉落汇总!$C$2:$C$871,,MATCH($B193,[2]掉落汇总!$D$1:$M$1)),[2]掉落汇总!$A$2:$A$871,O$1,[2]掉落汇总!$C$2:$C$871,$Q$1)+SUMIFS(OFFSET([2]掉落汇总!$C$2:$C$871,,MATCH($B193,[2]掉落汇总!$D$1:$M$1)),[2]掉落汇总!$A$2:$A$871,O$1,[2]掉落汇总!$C$2:$C$871,$Q$2)/$Q$3)*宝箱投放计算!N193</f>
        <v>0.72990261049962535</v>
      </c>
    </row>
    <row r="194" spans="1:15" x14ac:dyDescent="0.2">
      <c r="A194">
        <f>玩家成长时间线!A194</f>
        <v>193</v>
      </c>
      <c r="B194">
        <f>玩家成长时间线!B194</f>
        <v>10</v>
      </c>
      <c r="C194">
        <f ca="1">SUM($D$2:D194)</f>
        <v>2363.134376219421</v>
      </c>
      <c r="D194">
        <f t="shared" ca="1" si="2"/>
        <v>13.561068256455446</v>
      </c>
      <c r="E194">
        <f ca="1">(SUMIFS(OFFSET([2]掉落汇总!$C$2:$C$871,,MATCH($B194,[2]掉落汇总!$D$1:$M$1)),[2]掉落汇总!$A$2:$A$871,E$1,[2]掉落汇总!$C$2:$C$871,$Q$1)+SUMIFS(OFFSET([2]掉落汇总!$C$2:$C$871,,MATCH($B194,[2]掉落汇总!$D$1:$M$1)),[2]掉落汇总!$A$2:$A$871,E$1,[2]掉落汇总!$C$2:$C$871,$Q$2)/$Q$3)*宝箱投放计算!D194</f>
        <v>4.1961914781693839</v>
      </c>
      <c r="F194">
        <f ca="1">(SUMIFS(OFFSET([2]掉落汇总!$C$2:$C$871,,MATCH($B194,[2]掉落汇总!$D$1:$M$1)),[2]掉落汇总!$A$2:$A$871,F$1,[2]掉落汇总!$C$2:$C$871,$Q$1)+SUMIFS(OFFSET([2]掉落汇总!$C$2:$C$871,,MATCH($B194,[2]掉落汇总!$D$1:$M$1)),[2]掉落汇总!$A$2:$A$871,F$1,[2]掉落汇总!$C$2:$C$871,$Q$2)/$Q$3)*宝箱投放计算!E194</f>
        <v>5.3945783132530112</v>
      </c>
      <c r="G194">
        <f ca="1">(SUMIFS(OFFSET([2]掉落汇总!$C$2:$C$871,,MATCH($B194,[2]掉落汇总!$D$1:$M$1)),[2]掉落汇总!$A$2:$A$871,G$1,[2]掉落汇总!$C$2:$C$871,$Q$1)+SUMIFS(OFFSET([2]掉落汇总!$C$2:$C$871,,MATCH($B194,[2]掉落汇总!$D$1:$M$1)),[2]掉落汇总!$A$2:$A$871,G$1,[2]掉落汇总!$C$2:$C$871,$Q$2)/$Q$3)*宝箱投放计算!F194</f>
        <v>0</v>
      </c>
      <c r="H194">
        <f ca="1">(SUMIFS(OFFSET([2]掉落汇总!$C$2:$C$871,,MATCH($B194,[2]掉落汇总!$D$1:$M$1)),[2]掉落汇总!$A$2:$A$871,H$1,[2]掉落汇总!$C$2:$C$871,$Q$1)+SUMIFS(OFFSET([2]掉落汇总!$C$2:$C$871,,MATCH($B194,[2]掉落汇总!$D$1:$M$1)),[2]掉落汇总!$A$2:$A$871,H$1,[2]掉落汇总!$C$2:$C$871,$Q$2)/$Q$3)*宝箱投放计算!G194</f>
        <v>0</v>
      </c>
      <c r="I194">
        <f ca="1">(SUMIFS(OFFSET([2]掉落汇总!$C$2:$C$871,,MATCH($B194,[2]掉落汇总!$D$1:$M$1)),[2]掉落汇总!$A$2:$A$871,I$1,[2]掉落汇总!$C$2:$C$871,$Q$1)+SUMIFS(OFFSET([2]掉落汇总!$C$2:$C$871,,MATCH($B194,[2]掉落汇总!$D$1:$M$1)),[2]掉落汇总!$A$2:$A$871,I$1,[2]掉落汇总!$C$2:$C$871,$Q$2)/$Q$3)*宝箱投放计算!H194</f>
        <v>0</v>
      </c>
      <c r="J194">
        <f ca="1">(SUMIFS(OFFSET([2]掉落汇总!$C$2:$C$871,,MATCH($B194,[2]掉落汇总!$D$1:$M$1)),[2]掉落汇总!$A$2:$A$871,J$1,[2]掉落汇总!$C$2:$C$871,$Q$1)+SUMIFS(OFFSET([2]掉落汇总!$C$2:$C$871,,MATCH($B194,[2]掉落汇总!$D$1:$M$1)),[2]掉落汇总!$A$2:$A$871,J$1,[2]掉落汇总!$C$2:$C$871,$Q$2)/$Q$3)*宝箱投放计算!I194</f>
        <v>0</v>
      </c>
      <c r="K194">
        <f ca="1">(SUMIFS(OFFSET([2]掉落汇总!$C$2:$C$871,,MATCH($B194,[2]掉落汇总!$D$1:$M$1)),[2]掉落汇总!$A$2:$A$871,K$1,[2]掉落汇总!$C$2:$C$871,$Q$1)+SUMIFS(OFFSET([2]掉落汇总!$C$2:$C$871,,MATCH($B194,[2]掉落汇总!$D$1:$M$1)),[2]掉落汇总!$A$2:$A$871,K$1,[2]掉落汇总!$C$2:$C$871,$Q$2)/$Q$3)*宝箱投放计算!J194</f>
        <v>0</v>
      </c>
      <c r="L194">
        <f ca="1">(SUMIFS(OFFSET([2]掉落汇总!$C$2:$C$871,,MATCH($B194,[2]掉落汇总!$D$1:$M$1)),[2]掉落汇总!$A$2:$A$871,L$1,[2]掉落汇总!$C$2:$C$871,$Q$1)+SUMIFS(OFFSET([2]掉落汇总!$C$2:$C$871,,MATCH($B194,[2]掉落汇总!$D$1:$M$1)),[2]掉落汇总!$A$2:$A$871,L$1,[2]掉落汇总!$C$2:$C$871,$Q$2)/$Q$3)*宝箱投放计算!K194</f>
        <v>1.4485077267901381</v>
      </c>
      <c r="M194">
        <f ca="1">(SUMIFS(OFFSET([2]掉落汇总!$C$2:$C$871,,MATCH($B194,[2]掉落汇总!$D$1:$M$1)),[2]掉落汇总!$A$2:$A$871,M$1,[2]掉落汇总!$C$2:$C$871,$Q$1)+SUMIFS(OFFSET([2]掉落汇总!$C$2:$C$871,,MATCH($B194,[2]掉落汇总!$D$1:$M$1)),[2]掉落汇总!$A$2:$A$871,M$1,[2]掉落汇总!$C$2:$C$871,$Q$2)/$Q$3)*宝箱投放计算!L194</f>
        <v>1.449375218965316</v>
      </c>
      <c r="N194">
        <f ca="1">(SUMIFS(OFFSET([2]掉落汇总!$C$2:$C$871,,MATCH($B194,[2]掉落汇总!$D$1:$M$1)),[2]掉落汇总!$A$2:$A$871,N$1,[2]掉落汇总!$C$2:$C$871,$Q$1)+SUMIFS(OFFSET([2]掉落汇总!$C$2:$C$871,,MATCH($B194,[2]掉落汇总!$D$1:$M$1)),[2]掉落汇总!$A$2:$A$871,N$1,[2]掉落汇总!$C$2:$C$871,$Q$2)/$Q$3)*宝箱投放计算!M194</f>
        <v>0.34251290877796897</v>
      </c>
      <c r="O194">
        <f ca="1">(SUMIFS(OFFSET([2]掉落汇总!$C$2:$C$871,,MATCH($B194,[2]掉落汇总!$D$1:$M$1)),[2]掉落汇总!$A$2:$A$871,O$1,[2]掉落汇总!$C$2:$C$871,$Q$1)+SUMIFS(OFFSET([2]掉落汇总!$C$2:$C$871,,MATCH($B194,[2]掉落汇总!$D$1:$M$1)),[2]掉落汇总!$A$2:$A$871,O$1,[2]掉落汇总!$C$2:$C$871,$Q$2)/$Q$3)*宝箱投放计算!N194</f>
        <v>0.72990261049962535</v>
      </c>
    </row>
    <row r="195" spans="1:15" x14ac:dyDescent="0.2">
      <c r="A195">
        <f>玩家成长时间线!A195</f>
        <v>194</v>
      </c>
      <c r="B195">
        <f>玩家成长时间线!B195</f>
        <v>10</v>
      </c>
      <c r="C195">
        <f ca="1">SUM($D$2:D195)</f>
        <v>2376.8806101781383</v>
      </c>
      <c r="D195">
        <f t="shared" ref="D195:D258" ca="1" si="3">SUM(E195:O195)</f>
        <v>13.746233958717411</v>
      </c>
      <c r="E195">
        <f ca="1">(SUMIFS(OFFSET([2]掉落汇总!$C$2:$C$871,,MATCH($B195,[2]掉落汇总!$D$1:$M$1)),[2]掉落汇总!$A$2:$A$871,E$1,[2]掉落汇总!$C$2:$C$871,$Q$1)+SUMIFS(OFFSET([2]掉落汇总!$C$2:$C$871,,MATCH($B195,[2]掉落汇总!$D$1:$M$1)),[2]掉落汇总!$A$2:$A$871,E$1,[2]掉落汇总!$C$2:$C$871,$Q$2)/$Q$3)*宝箱投放计算!D195</f>
        <v>4.3813571804313511</v>
      </c>
      <c r="F195">
        <f ca="1">(SUMIFS(OFFSET([2]掉落汇总!$C$2:$C$871,,MATCH($B195,[2]掉落汇总!$D$1:$M$1)),[2]掉落汇总!$A$2:$A$871,F$1,[2]掉落汇总!$C$2:$C$871,$Q$1)+SUMIFS(OFFSET([2]掉落汇总!$C$2:$C$871,,MATCH($B195,[2]掉落汇总!$D$1:$M$1)),[2]掉落汇总!$A$2:$A$871,F$1,[2]掉落汇总!$C$2:$C$871,$Q$2)/$Q$3)*宝箱投放计算!E195</f>
        <v>5.3945783132530112</v>
      </c>
      <c r="G195">
        <f ca="1">(SUMIFS(OFFSET([2]掉落汇总!$C$2:$C$871,,MATCH($B195,[2]掉落汇总!$D$1:$M$1)),[2]掉落汇总!$A$2:$A$871,G$1,[2]掉落汇总!$C$2:$C$871,$Q$1)+SUMIFS(OFFSET([2]掉落汇总!$C$2:$C$871,,MATCH($B195,[2]掉落汇总!$D$1:$M$1)),[2]掉落汇总!$A$2:$A$871,G$1,[2]掉落汇总!$C$2:$C$871,$Q$2)/$Q$3)*宝箱投放计算!F195</f>
        <v>0</v>
      </c>
      <c r="H195">
        <f ca="1">(SUMIFS(OFFSET([2]掉落汇总!$C$2:$C$871,,MATCH($B195,[2]掉落汇总!$D$1:$M$1)),[2]掉落汇总!$A$2:$A$871,H$1,[2]掉落汇总!$C$2:$C$871,$Q$1)+SUMIFS(OFFSET([2]掉落汇总!$C$2:$C$871,,MATCH($B195,[2]掉落汇总!$D$1:$M$1)),[2]掉落汇总!$A$2:$A$871,H$1,[2]掉落汇总!$C$2:$C$871,$Q$2)/$Q$3)*宝箱投放计算!G195</f>
        <v>0</v>
      </c>
      <c r="I195">
        <f ca="1">(SUMIFS(OFFSET([2]掉落汇总!$C$2:$C$871,,MATCH($B195,[2]掉落汇总!$D$1:$M$1)),[2]掉落汇总!$A$2:$A$871,I$1,[2]掉落汇总!$C$2:$C$871,$Q$1)+SUMIFS(OFFSET([2]掉落汇总!$C$2:$C$871,,MATCH($B195,[2]掉落汇总!$D$1:$M$1)),[2]掉落汇总!$A$2:$A$871,I$1,[2]掉落汇总!$C$2:$C$871,$Q$2)/$Q$3)*宝箱投放计算!H195</f>
        <v>0</v>
      </c>
      <c r="J195">
        <f ca="1">(SUMIFS(OFFSET([2]掉落汇总!$C$2:$C$871,,MATCH($B195,[2]掉落汇总!$D$1:$M$1)),[2]掉落汇总!$A$2:$A$871,J$1,[2]掉落汇总!$C$2:$C$871,$Q$1)+SUMIFS(OFFSET([2]掉落汇总!$C$2:$C$871,,MATCH($B195,[2]掉落汇总!$D$1:$M$1)),[2]掉落汇总!$A$2:$A$871,J$1,[2]掉落汇总!$C$2:$C$871,$Q$2)/$Q$3)*宝箱投放计算!I195</f>
        <v>0</v>
      </c>
      <c r="K195">
        <f ca="1">(SUMIFS(OFFSET([2]掉落汇总!$C$2:$C$871,,MATCH($B195,[2]掉落汇总!$D$1:$M$1)),[2]掉落汇总!$A$2:$A$871,K$1,[2]掉落汇总!$C$2:$C$871,$Q$1)+SUMIFS(OFFSET([2]掉落汇总!$C$2:$C$871,,MATCH($B195,[2]掉落汇总!$D$1:$M$1)),[2]掉落汇总!$A$2:$A$871,K$1,[2]掉落汇总!$C$2:$C$871,$Q$2)/$Q$3)*宝箱投放计算!J195</f>
        <v>0</v>
      </c>
      <c r="L195">
        <f ca="1">(SUMIFS(OFFSET([2]掉落汇总!$C$2:$C$871,,MATCH($B195,[2]掉落汇总!$D$1:$M$1)),[2]掉落汇总!$A$2:$A$871,L$1,[2]掉落汇总!$C$2:$C$871,$Q$1)+SUMIFS(OFFSET([2]掉落汇总!$C$2:$C$871,,MATCH($B195,[2]掉落汇总!$D$1:$M$1)),[2]掉落汇总!$A$2:$A$871,L$1,[2]掉落汇总!$C$2:$C$871,$Q$2)/$Q$3)*宝箱投放计算!K195</f>
        <v>1.4485077267901381</v>
      </c>
      <c r="M195">
        <f ca="1">(SUMIFS(OFFSET([2]掉落汇总!$C$2:$C$871,,MATCH($B195,[2]掉落汇总!$D$1:$M$1)),[2]掉落汇总!$A$2:$A$871,M$1,[2]掉落汇总!$C$2:$C$871,$Q$1)+SUMIFS(OFFSET([2]掉落汇总!$C$2:$C$871,,MATCH($B195,[2]掉落汇总!$D$1:$M$1)),[2]掉落汇总!$A$2:$A$871,M$1,[2]掉落汇总!$C$2:$C$871,$Q$2)/$Q$3)*宝箱投放计算!L195</f>
        <v>1.449375218965316</v>
      </c>
      <c r="N195">
        <f ca="1">(SUMIFS(OFFSET([2]掉落汇总!$C$2:$C$871,,MATCH($B195,[2]掉落汇总!$D$1:$M$1)),[2]掉落汇总!$A$2:$A$871,N$1,[2]掉落汇总!$C$2:$C$871,$Q$1)+SUMIFS(OFFSET([2]掉落汇总!$C$2:$C$871,,MATCH($B195,[2]掉落汇总!$D$1:$M$1)),[2]掉落汇总!$A$2:$A$871,N$1,[2]掉落汇总!$C$2:$C$871,$Q$2)/$Q$3)*宝箱投放计算!M195</f>
        <v>0.34251290877796897</v>
      </c>
      <c r="O195">
        <f ca="1">(SUMIFS(OFFSET([2]掉落汇总!$C$2:$C$871,,MATCH($B195,[2]掉落汇总!$D$1:$M$1)),[2]掉落汇总!$A$2:$A$871,O$1,[2]掉落汇总!$C$2:$C$871,$Q$1)+SUMIFS(OFFSET([2]掉落汇总!$C$2:$C$871,,MATCH($B195,[2]掉落汇总!$D$1:$M$1)),[2]掉落汇总!$A$2:$A$871,O$1,[2]掉落汇总!$C$2:$C$871,$Q$2)/$Q$3)*宝箱投放计算!N195</f>
        <v>0.72990261049962535</v>
      </c>
    </row>
    <row r="196" spans="1:15" x14ac:dyDescent="0.2">
      <c r="A196">
        <f>玩家成长时间线!A196</f>
        <v>195</v>
      </c>
      <c r="B196">
        <f>玩家成长时间线!B196</f>
        <v>10</v>
      </c>
      <c r="C196">
        <f ca="1">SUM($D$2:D196)</f>
        <v>2390.4753449259142</v>
      </c>
      <c r="D196">
        <f t="shared" ca="1" si="3"/>
        <v>13.594734747775803</v>
      </c>
      <c r="E196">
        <f ca="1">(SUMIFS(OFFSET([2]掉落汇总!$C$2:$C$871,,MATCH($B196,[2]掉落汇总!$D$1:$M$1)),[2]掉落汇总!$A$2:$A$871,E$1,[2]掉落汇总!$C$2:$C$871,$Q$1)+SUMIFS(OFFSET([2]掉落汇总!$C$2:$C$871,,MATCH($B196,[2]掉落汇总!$D$1:$M$1)),[2]掉落汇总!$A$2:$A$871,E$1,[2]掉落汇总!$C$2:$C$871,$Q$2)/$Q$3)*宝箱投放计算!D196</f>
        <v>4.2298579694897418</v>
      </c>
      <c r="F196">
        <f ca="1">(SUMIFS(OFFSET([2]掉落汇总!$C$2:$C$871,,MATCH($B196,[2]掉落汇总!$D$1:$M$1)),[2]掉落汇总!$A$2:$A$871,F$1,[2]掉落汇总!$C$2:$C$871,$Q$1)+SUMIFS(OFFSET([2]掉落汇总!$C$2:$C$871,,MATCH($B196,[2]掉落汇总!$D$1:$M$1)),[2]掉落汇总!$A$2:$A$871,F$1,[2]掉落汇总!$C$2:$C$871,$Q$2)/$Q$3)*宝箱投放计算!E196</f>
        <v>5.3945783132530112</v>
      </c>
      <c r="G196">
        <f ca="1">(SUMIFS(OFFSET([2]掉落汇总!$C$2:$C$871,,MATCH($B196,[2]掉落汇总!$D$1:$M$1)),[2]掉落汇总!$A$2:$A$871,G$1,[2]掉落汇总!$C$2:$C$871,$Q$1)+SUMIFS(OFFSET([2]掉落汇总!$C$2:$C$871,,MATCH($B196,[2]掉落汇总!$D$1:$M$1)),[2]掉落汇总!$A$2:$A$871,G$1,[2]掉落汇总!$C$2:$C$871,$Q$2)/$Q$3)*宝箱投放计算!F196</f>
        <v>0</v>
      </c>
      <c r="H196">
        <f ca="1">(SUMIFS(OFFSET([2]掉落汇总!$C$2:$C$871,,MATCH($B196,[2]掉落汇总!$D$1:$M$1)),[2]掉落汇总!$A$2:$A$871,H$1,[2]掉落汇总!$C$2:$C$871,$Q$1)+SUMIFS(OFFSET([2]掉落汇总!$C$2:$C$871,,MATCH($B196,[2]掉落汇总!$D$1:$M$1)),[2]掉落汇总!$A$2:$A$871,H$1,[2]掉落汇总!$C$2:$C$871,$Q$2)/$Q$3)*宝箱投放计算!G196</f>
        <v>0</v>
      </c>
      <c r="I196">
        <f ca="1">(SUMIFS(OFFSET([2]掉落汇总!$C$2:$C$871,,MATCH($B196,[2]掉落汇总!$D$1:$M$1)),[2]掉落汇总!$A$2:$A$871,I$1,[2]掉落汇总!$C$2:$C$871,$Q$1)+SUMIFS(OFFSET([2]掉落汇总!$C$2:$C$871,,MATCH($B196,[2]掉落汇总!$D$1:$M$1)),[2]掉落汇总!$A$2:$A$871,I$1,[2]掉落汇总!$C$2:$C$871,$Q$2)/$Q$3)*宝箱投放计算!H196</f>
        <v>0</v>
      </c>
      <c r="J196">
        <f ca="1">(SUMIFS(OFFSET([2]掉落汇总!$C$2:$C$871,,MATCH($B196,[2]掉落汇总!$D$1:$M$1)),[2]掉落汇总!$A$2:$A$871,J$1,[2]掉落汇总!$C$2:$C$871,$Q$1)+SUMIFS(OFFSET([2]掉落汇总!$C$2:$C$871,,MATCH($B196,[2]掉落汇总!$D$1:$M$1)),[2]掉落汇总!$A$2:$A$871,J$1,[2]掉落汇总!$C$2:$C$871,$Q$2)/$Q$3)*宝箱投放计算!I196</f>
        <v>0</v>
      </c>
      <c r="K196">
        <f ca="1">(SUMIFS(OFFSET([2]掉落汇总!$C$2:$C$871,,MATCH($B196,[2]掉落汇总!$D$1:$M$1)),[2]掉落汇总!$A$2:$A$871,K$1,[2]掉落汇总!$C$2:$C$871,$Q$1)+SUMIFS(OFFSET([2]掉落汇总!$C$2:$C$871,,MATCH($B196,[2]掉落汇总!$D$1:$M$1)),[2]掉落汇总!$A$2:$A$871,K$1,[2]掉落汇总!$C$2:$C$871,$Q$2)/$Q$3)*宝箱投放计算!J196</f>
        <v>0</v>
      </c>
      <c r="L196">
        <f ca="1">(SUMIFS(OFFSET([2]掉落汇总!$C$2:$C$871,,MATCH($B196,[2]掉落汇总!$D$1:$M$1)),[2]掉落汇总!$A$2:$A$871,L$1,[2]掉落汇总!$C$2:$C$871,$Q$1)+SUMIFS(OFFSET([2]掉落汇总!$C$2:$C$871,,MATCH($B196,[2]掉落汇总!$D$1:$M$1)),[2]掉落汇总!$A$2:$A$871,L$1,[2]掉落汇总!$C$2:$C$871,$Q$2)/$Q$3)*宝箱投放计算!K196</f>
        <v>1.4485077267901381</v>
      </c>
      <c r="M196">
        <f ca="1">(SUMIFS(OFFSET([2]掉落汇总!$C$2:$C$871,,MATCH($B196,[2]掉落汇总!$D$1:$M$1)),[2]掉落汇总!$A$2:$A$871,M$1,[2]掉落汇总!$C$2:$C$871,$Q$1)+SUMIFS(OFFSET([2]掉落汇总!$C$2:$C$871,,MATCH($B196,[2]掉落汇总!$D$1:$M$1)),[2]掉落汇总!$A$2:$A$871,M$1,[2]掉落汇总!$C$2:$C$871,$Q$2)/$Q$3)*宝箱投放计算!L196</f>
        <v>1.449375218965316</v>
      </c>
      <c r="N196">
        <f ca="1">(SUMIFS(OFFSET([2]掉落汇总!$C$2:$C$871,,MATCH($B196,[2]掉落汇总!$D$1:$M$1)),[2]掉落汇总!$A$2:$A$871,N$1,[2]掉落汇总!$C$2:$C$871,$Q$1)+SUMIFS(OFFSET([2]掉落汇总!$C$2:$C$871,,MATCH($B196,[2]掉落汇总!$D$1:$M$1)),[2]掉落汇总!$A$2:$A$871,N$1,[2]掉落汇总!$C$2:$C$871,$Q$2)/$Q$3)*宝箱投放计算!M196</f>
        <v>0.34251290877796897</v>
      </c>
      <c r="O196">
        <f ca="1">(SUMIFS(OFFSET([2]掉落汇总!$C$2:$C$871,,MATCH($B196,[2]掉落汇总!$D$1:$M$1)),[2]掉落汇总!$A$2:$A$871,O$1,[2]掉落汇总!$C$2:$C$871,$Q$1)+SUMIFS(OFFSET([2]掉落汇总!$C$2:$C$871,,MATCH($B196,[2]掉落汇总!$D$1:$M$1)),[2]掉落汇总!$A$2:$A$871,O$1,[2]掉落汇总!$C$2:$C$871,$Q$2)/$Q$3)*宝箱投放计算!N196</f>
        <v>0.72990261049962535</v>
      </c>
    </row>
    <row r="197" spans="1:15" x14ac:dyDescent="0.2">
      <c r="A197">
        <f>玩家成长时间线!A197</f>
        <v>196</v>
      </c>
      <c r="B197">
        <f>玩家成长时间线!B197</f>
        <v>8</v>
      </c>
      <c r="C197">
        <f ca="1">SUM($D$2:D197)</f>
        <v>2403.1528677307056</v>
      </c>
      <c r="D197">
        <f t="shared" ca="1" si="3"/>
        <v>12.677522804791433</v>
      </c>
      <c r="E197">
        <f ca="1">(SUMIFS(OFFSET([2]掉落汇总!$C$2:$C$871,,MATCH($B197,[2]掉落汇总!$D$1:$M$1)),[2]掉落汇总!$A$2:$A$871,E$1,[2]掉落汇总!$C$2:$C$871,$Q$1)+SUMIFS(OFFSET([2]掉落汇总!$C$2:$C$871,,MATCH($B197,[2]掉落汇总!$D$1:$M$1)),[2]掉落汇总!$A$2:$A$871,E$1,[2]掉落汇总!$C$2:$C$871,$Q$2)/$Q$3)*宝箱投放计算!D197</f>
        <v>3.5440488461538466</v>
      </c>
      <c r="F197">
        <f ca="1">(SUMIFS(OFFSET([2]掉落汇总!$C$2:$C$871,,MATCH($B197,[2]掉落汇总!$D$1:$M$1)),[2]掉落汇总!$A$2:$A$871,F$1,[2]掉落汇总!$C$2:$C$871,$Q$1)+SUMIFS(OFFSET([2]掉落汇总!$C$2:$C$871,,MATCH($B197,[2]掉落汇总!$D$1:$M$1)),[2]掉落汇总!$A$2:$A$871,F$1,[2]掉落汇总!$C$2:$C$871,$Q$2)/$Q$3)*宝箱投放计算!E197</f>
        <v>4.3156626506024089</v>
      </c>
      <c r="G197">
        <f ca="1">(SUMIFS(OFFSET([2]掉落汇总!$C$2:$C$871,,MATCH($B197,[2]掉落汇总!$D$1:$M$1)),[2]掉落汇总!$A$2:$A$871,G$1,[2]掉落汇总!$C$2:$C$871,$Q$1)+SUMIFS(OFFSET([2]掉落汇总!$C$2:$C$871,,MATCH($B197,[2]掉落汇总!$D$1:$M$1)),[2]掉落汇总!$A$2:$A$871,G$1,[2]掉落汇总!$C$2:$C$871,$Q$2)/$Q$3)*宝箱投放计算!F197</f>
        <v>0.84751284300213015</v>
      </c>
      <c r="H197">
        <f ca="1">(SUMIFS(OFFSET([2]掉落汇总!$C$2:$C$871,,MATCH($B197,[2]掉落汇总!$D$1:$M$1)),[2]掉落汇总!$A$2:$A$871,H$1,[2]掉落汇总!$C$2:$C$871,$Q$1)+SUMIFS(OFFSET([2]掉落汇总!$C$2:$C$871,,MATCH($B197,[2]掉落汇总!$D$1:$M$1)),[2]掉落汇总!$A$2:$A$871,H$1,[2]掉落汇总!$C$2:$C$871,$Q$2)/$Q$3)*宝箱投放计算!G197</f>
        <v>0</v>
      </c>
      <c r="I197">
        <f ca="1">(SUMIFS(OFFSET([2]掉落汇总!$C$2:$C$871,,MATCH($B197,[2]掉落汇总!$D$1:$M$1)),[2]掉落汇总!$A$2:$A$871,I$1,[2]掉落汇总!$C$2:$C$871,$Q$1)+SUMIFS(OFFSET([2]掉落汇总!$C$2:$C$871,,MATCH($B197,[2]掉落汇总!$D$1:$M$1)),[2]掉落汇总!$A$2:$A$871,I$1,[2]掉落汇总!$C$2:$C$871,$Q$2)/$Q$3)*宝箱投放计算!H197</f>
        <v>0</v>
      </c>
      <c r="J197">
        <f ca="1">(SUMIFS(OFFSET([2]掉落汇总!$C$2:$C$871,,MATCH($B197,[2]掉落汇总!$D$1:$M$1)),[2]掉落汇总!$A$2:$A$871,J$1,[2]掉落汇总!$C$2:$C$871,$Q$1)+SUMIFS(OFFSET([2]掉落汇总!$C$2:$C$871,,MATCH($B197,[2]掉落汇总!$D$1:$M$1)),[2]掉落汇总!$A$2:$A$871,J$1,[2]掉落汇总!$C$2:$C$871,$Q$2)/$Q$3)*宝箱投放计算!I197</f>
        <v>0</v>
      </c>
      <c r="K197">
        <f ca="1">(SUMIFS(OFFSET([2]掉落汇总!$C$2:$C$871,,MATCH($B197,[2]掉落汇总!$D$1:$M$1)),[2]掉落汇总!$A$2:$A$871,K$1,[2]掉落汇总!$C$2:$C$871,$Q$1)+SUMIFS(OFFSET([2]掉落汇总!$C$2:$C$871,,MATCH($B197,[2]掉落汇总!$D$1:$M$1)),[2]掉落汇总!$A$2:$A$871,K$1,[2]掉落汇总!$C$2:$C$871,$Q$2)/$Q$3)*宝箱投放计算!J197</f>
        <v>0</v>
      </c>
      <c r="L197">
        <f ca="1">(SUMIFS(OFFSET([2]掉落汇总!$C$2:$C$871,,MATCH($B197,[2]掉落汇总!$D$1:$M$1)),[2]掉落汇总!$A$2:$A$871,L$1,[2]掉落汇总!$C$2:$C$871,$Q$1)+SUMIFS(OFFSET([2]掉落汇总!$C$2:$C$871,,MATCH($B197,[2]掉落汇总!$D$1:$M$1)),[2]掉落汇总!$A$2:$A$871,L$1,[2]掉落汇总!$C$2:$C$871,$Q$2)/$Q$3)*宝箱投放计算!K197</f>
        <v>1.4485077267901381</v>
      </c>
      <c r="M197">
        <f ca="1">(SUMIFS(OFFSET([2]掉落汇总!$C$2:$C$871,,MATCH($B197,[2]掉落汇总!$D$1:$M$1)),[2]掉落汇总!$A$2:$A$871,M$1,[2]掉落汇总!$C$2:$C$871,$Q$1)+SUMIFS(OFFSET([2]掉落汇总!$C$2:$C$871,,MATCH($B197,[2]掉落汇总!$D$1:$M$1)),[2]掉落汇总!$A$2:$A$871,M$1,[2]掉落汇总!$C$2:$C$871,$Q$2)/$Q$3)*宝箱投放计算!L197</f>
        <v>1.449375218965316</v>
      </c>
      <c r="N197">
        <f ca="1">(SUMIFS(OFFSET([2]掉落汇总!$C$2:$C$871,,MATCH($B197,[2]掉落汇总!$D$1:$M$1)),[2]掉落汇总!$A$2:$A$871,N$1,[2]掉落汇总!$C$2:$C$871,$Q$1)+SUMIFS(OFFSET([2]掉落汇总!$C$2:$C$871,,MATCH($B197,[2]掉落汇总!$D$1:$M$1)),[2]掉落汇总!$A$2:$A$871,N$1,[2]掉落汇总!$C$2:$C$871,$Q$2)/$Q$3)*宝箱投放计算!M197</f>
        <v>0.34251290877796897</v>
      </c>
      <c r="O197">
        <f ca="1">(SUMIFS(OFFSET([2]掉落汇总!$C$2:$C$871,,MATCH($B197,[2]掉落汇总!$D$1:$M$1)),[2]掉落汇总!$A$2:$A$871,O$1,[2]掉落汇总!$C$2:$C$871,$Q$1)+SUMIFS(OFFSET([2]掉落汇总!$C$2:$C$871,,MATCH($B197,[2]掉落汇总!$D$1:$M$1)),[2]掉落汇总!$A$2:$A$871,O$1,[2]掉落汇总!$C$2:$C$871,$Q$2)/$Q$3)*宝箱投放计算!N197</f>
        <v>0.72990261049962535</v>
      </c>
    </row>
    <row r="198" spans="1:15" x14ac:dyDescent="0.2">
      <c r="A198">
        <f>玩家成长时间线!A198</f>
        <v>197</v>
      </c>
      <c r="B198">
        <f>玩家成长时间线!B198</f>
        <v>8</v>
      </c>
      <c r="C198">
        <f ca="1">SUM($D$2:D198)</f>
        <v>2414.603579615572</v>
      </c>
      <c r="D198">
        <f t="shared" ca="1" si="3"/>
        <v>11.450711884866227</v>
      </c>
      <c r="E198">
        <f ca="1">(SUMIFS(OFFSET([2]掉落汇总!$C$2:$C$871,,MATCH($B198,[2]掉落汇总!$D$1:$M$1)),[2]掉落汇总!$A$2:$A$871,E$1,[2]掉落汇总!$C$2:$C$871,$Q$1)+SUMIFS(OFFSET([2]掉落汇总!$C$2:$C$871,,MATCH($B198,[2]掉落汇总!$D$1:$M$1)),[2]掉落汇总!$A$2:$A$871,E$1,[2]掉落汇总!$C$2:$C$871,$Q$2)/$Q$3)*宝箱投放计算!D198</f>
        <v>3.1647507692307695</v>
      </c>
      <c r="F198">
        <f ca="1">(SUMIFS(OFFSET([2]掉落汇总!$C$2:$C$871,,MATCH($B198,[2]掉落汇总!$D$1:$M$1)),[2]掉落汇总!$A$2:$A$871,F$1,[2]掉落汇总!$C$2:$C$871,$Q$1)+SUMIFS(OFFSET([2]掉落汇总!$C$2:$C$871,,MATCH($B198,[2]掉落汇总!$D$1:$M$1)),[2]掉落汇总!$A$2:$A$871,F$1,[2]掉落汇总!$C$2:$C$871,$Q$2)/$Q$3)*宝箱投放计算!E198</f>
        <v>4.3156626506024089</v>
      </c>
      <c r="G198">
        <f ca="1">(SUMIFS(OFFSET([2]掉落汇总!$C$2:$C$871,,MATCH($B198,[2]掉落汇总!$D$1:$M$1)),[2]掉落汇总!$A$2:$A$871,G$1,[2]掉落汇总!$C$2:$C$871,$Q$1)+SUMIFS(OFFSET([2]掉落汇总!$C$2:$C$871,,MATCH($B198,[2]掉落汇总!$D$1:$M$1)),[2]掉落汇总!$A$2:$A$871,G$1,[2]掉落汇总!$C$2:$C$871,$Q$2)/$Q$3)*宝箱投放计算!F198</f>
        <v>0</v>
      </c>
      <c r="H198">
        <f ca="1">(SUMIFS(OFFSET([2]掉落汇总!$C$2:$C$871,,MATCH($B198,[2]掉落汇总!$D$1:$M$1)),[2]掉落汇总!$A$2:$A$871,H$1,[2]掉落汇总!$C$2:$C$871,$Q$1)+SUMIFS(OFFSET([2]掉落汇总!$C$2:$C$871,,MATCH($B198,[2]掉落汇总!$D$1:$M$1)),[2]掉落汇总!$A$2:$A$871,H$1,[2]掉落汇总!$C$2:$C$871,$Q$2)/$Q$3)*宝箱投放计算!G198</f>
        <v>0</v>
      </c>
      <c r="I198">
        <f ca="1">(SUMIFS(OFFSET([2]掉落汇总!$C$2:$C$871,,MATCH($B198,[2]掉落汇总!$D$1:$M$1)),[2]掉落汇总!$A$2:$A$871,I$1,[2]掉落汇总!$C$2:$C$871,$Q$1)+SUMIFS(OFFSET([2]掉落汇总!$C$2:$C$871,,MATCH($B198,[2]掉落汇总!$D$1:$M$1)),[2]掉落汇总!$A$2:$A$871,I$1,[2]掉落汇总!$C$2:$C$871,$Q$2)/$Q$3)*宝箱投放计算!H198</f>
        <v>0</v>
      </c>
      <c r="J198">
        <f ca="1">(SUMIFS(OFFSET([2]掉落汇总!$C$2:$C$871,,MATCH($B198,[2]掉落汇总!$D$1:$M$1)),[2]掉落汇总!$A$2:$A$871,J$1,[2]掉落汇总!$C$2:$C$871,$Q$1)+SUMIFS(OFFSET([2]掉落汇总!$C$2:$C$871,,MATCH($B198,[2]掉落汇总!$D$1:$M$1)),[2]掉落汇总!$A$2:$A$871,J$1,[2]掉落汇总!$C$2:$C$871,$Q$2)/$Q$3)*宝箱投放计算!I198</f>
        <v>0</v>
      </c>
      <c r="K198">
        <f ca="1">(SUMIFS(OFFSET([2]掉落汇总!$C$2:$C$871,,MATCH($B198,[2]掉落汇总!$D$1:$M$1)),[2]掉落汇总!$A$2:$A$871,K$1,[2]掉落汇总!$C$2:$C$871,$Q$1)+SUMIFS(OFFSET([2]掉落汇总!$C$2:$C$871,,MATCH($B198,[2]掉落汇总!$D$1:$M$1)),[2]掉落汇总!$A$2:$A$871,K$1,[2]掉落汇总!$C$2:$C$871,$Q$2)/$Q$3)*宝箱投放计算!J198</f>
        <v>0</v>
      </c>
      <c r="L198">
        <f ca="1">(SUMIFS(OFFSET([2]掉落汇总!$C$2:$C$871,,MATCH($B198,[2]掉落汇总!$D$1:$M$1)),[2]掉落汇总!$A$2:$A$871,L$1,[2]掉落汇总!$C$2:$C$871,$Q$1)+SUMIFS(OFFSET([2]掉落汇总!$C$2:$C$871,,MATCH($B198,[2]掉落汇总!$D$1:$M$1)),[2]掉落汇总!$A$2:$A$871,L$1,[2]掉落汇总!$C$2:$C$871,$Q$2)/$Q$3)*宝箱投放计算!K198</f>
        <v>1.4485077267901381</v>
      </c>
      <c r="M198">
        <f ca="1">(SUMIFS(OFFSET([2]掉落汇总!$C$2:$C$871,,MATCH($B198,[2]掉落汇总!$D$1:$M$1)),[2]掉落汇总!$A$2:$A$871,M$1,[2]掉落汇总!$C$2:$C$871,$Q$1)+SUMIFS(OFFSET([2]掉落汇总!$C$2:$C$871,,MATCH($B198,[2]掉落汇总!$D$1:$M$1)),[2]掉落汇总!$A$2:$A$871,M$1,[2]掉落汇总!$C$2:$C$871,$Q$2)/$Q$3)*宝箱投放计算!L198</f>
        <v>1.449375218965316</v>
      </c>
      <c r="N198">
        <f ca="1">(SUMIFS(OFFSET([2]掉落汇总!$C$2:$C$871,,MATCH($B198,[2]掉落汇总!$D$1:$M$1)),[2]掉落汇总!$A$2:$A$871,N$1,[2]掉落汇总!$C$2:$C$871,$Q$1)+SUMIFS(OFFSET([2]掉落汇总!$C$2:$C$871,,MATCH($B198,[2]掉落汇总!$D$1:$M$1)),[2]掉落汇总!$A$2:$A$871,N$1,[2]掉落汇总!$C$2:$C$871,$Q$2)/$Q$3)*宝箱投放计算!M198</f>
        <v>0.34251290877796897</v>
      </c>
      <c r="O198">
        <f ca="1">(SUMIFS(OFFSET([2]掉落汇总!$C$2:$C$871,,MATCH($B198,[2]掉落汇总!$D$1:$M$1)),[2]掉落汇总!$A$2:$A$871,O$1,[2]掉落汇总!$C$2:$C$871,$Q$1)+SUMIFS(OFFSET([2]掉落汇总!$C$2:$C$871,,MATCH($B198,[2]掉落汇总!$D$1:$M$1)),[2]掉落汇总!$A$2:$A$871,O$1,[2]掉落汇总!$C$2:$C$871,$Q$2)/$Q$3)*宝箱投放计算!N198</f>
        <v>0.72990261049962535</v>
      </c>
    </row>
    <row r="199" spans="1:15" x14ac:dyDescent="0.2">
      <c r="A199">
        <f>玩家成长时间线!A199</f>
        <v>198</v>
      </c>
      <c r="B199">
        <f>玩家成长时间线!B199</f>
        <v>8</v>
      </c>
      <c r="C199">
        <f ca="1">SUM($D$2:D199)</f>
        <v>2426.1385799619766</v>
      </c>
      <c r="D199">
        <f t="shared" ca="1" si="3"/>
        <v>11.53500034640469</v>
      </c>
      <c r="E199">
        <f ca="1">(SUMIFS(OFFSET([2]掉落汇总!$C$2:$C$871,,MATCH($B199,[2]掉落汇总!$D$1:$M$1)),[2]掉落汇总!$A$2:$A$871,E$1,[2]掉落汇总!$C$2:$C$871,$Q$1)+SUMIFS(OFFSET([2]掉落汇总!$C$2:$C$871,,MATCH($B199,[2]掉落汇总!$D$1:$M$1)),[2]掉落汇总!$A$2:$A$871,E$1,[2]掉落汇总!$C$2:$C$871,$Q$2)/$Q$3)*宝箱投放计算!D199</f>
        <v>3.2490392307692315</v>
      </c>
      <c r="F199">
        <f ca="1">(SUMIFS(OFFSET([2]掉落汇总!$C$2:$C$871,,MATCH($B199,[2]掉落汇总!$D$1:$M$1)),[2]掉落汇总!$A$2:$A$871,F$1,[2]掉落汇总!$C$2:$C$871,$Q$1)+SUMIFS(OFFSET([2]掉落汇总!$C$2:$C$871,,MATCH($B199,[2]掉落汇总!$D$1:$M$1)),[2]掉落汇总!$A$2:$A$871,F$1,[2]掉落汇总!$C$2:$C$871,$Q$2)/$Q$3)*宝箱投放计算!E199</f>
        <v>4.3156626506024089</v>
      </c>
      <c r="G199">
        <f ca="1">(SUMIFS(OFFSET([2]掉落汇总!$C$2:$C$871,,MATCH($B199,[2]掉落汇总!$D$1:$M$1)),[2]掉落汇总!$A$2:$A$871,G$1,[2]掉落汇总!$C$2:$C$871,$Q$1)+SUMIFS(OFFSET([2]掉落汇总!$C$2:$C$871,,MATCH($B199,[2]掉落汇总!$D$1:$M$1)),[2]掉落汇总!$A$2:$A$871,G$1,[2]掉落汇总!$C$2:$C$871,$Q$2)/$Q$3)*宝箱投放计算!F199</f>
        <v>0</v>
      </c>
      <c r="H199">
        <f ca="1">(SUMIFS(OFFSET([2]掉落汇总!$C$2:$C$871,,MATCH($B199,[2]掉落汇总!$D$1:$M$1)),[2]掉落汇总!$A$2:$A$871,H$1,[2]掉落汇总!$C$2:$C$871,$Q$1)+SUMIFS(OFFSET([2]掉落汇总!$C$2:$C$871,,MATCH($B199,[2]掉落汇总!$D$1:$M$1)),[2]掉落汇总!$A$2:$A$871,H$1,[2]掉落汇总!$C$2:$C$871,$Q$2)/$Q$3)*宝箱投放计算!G199</f>
        <v>0</v>
      </c>
      <c r="I199">
        <f ca="1">(SUMIFS(OFFSET([2]掉落汇总!$C$2:$C$871,,MATCH($B199,[2]掉落汇总!$D$1:$M$1)),[2]掉落汇总!$A$2:$A$871,I$1,[2]掉落汇总!$C$2:$C$871,$Q$1)+SUMIFS(OFFSET([2]掉落汇总!$C$2:$C$871,,MATCH($B199,[2]掉落汇总!$D$1:$M$1)),[2]掉落汇总!$A$2:$A$871,I$1,[2]掉落汇总!$C$2:$C$871,$Q$2)/$Q$3)*宝箱投放计算!H199</f>
        <v>0</v>
      </c>
      <c r="J199">
        <f ca="1">(SUMIFS(OFFSET([2]掉落汇总!$C$2:$C$871,,MATCH($B199,[2]掉落汇总!$D$1:$M$1)),[2]掉落汇总!$A$2:$A$871,J$1,[2]掉落汇总!$C$2:$C$871,$Q$1)+SUMIFS(OFFSET([2]掉落汇总!$C$2:$C$871,,MATCH($B199,[2]掉落汇总!$D$1:$M$1)),[2]掉落汇总!$A$2:$A$871,J$1,[2]掉落汇总!$C$2:$C$871,$Q$2)/$Q$3)*宝箱投放计算!I199</f>
        <v>0</v>
      </c>
      <c r="K199">
        <f ca="1">(SUMIFS(OFFSET([2]掉落汇总!$C$2:$C$871,,MATCH($B199,[2]掉落汇总!$D$1:$M$1)),[2]掉落汇总!$A$2:$A$871,K$1,[2]掉落汇总!$C$2:$C$871,$Q$1)+SUMIFS(OFFSET([2]掉落汇总!$C$2:$C$871,,MATCH($B199,[2]掉落汇总!$D$1:$M$1)),[2]掉落汇总!$A$2:$A$871,K$1,[2]掉落汇总!$C$2:$C$871,$Q$2)/$Q$3)*宝箱投放计算!J199</f>
        <v>0</v>
      </c>
      <c r="L199">
        <f ca="1">(SUMIFS(OFFSET([2]掉落汇总!$C$2:$C$871,,MATCH($B199,[2]掉落汇总!$D$1:$M$1)),[2]掉落汇总!$A$2:$A$871,L$1,[2]掉落汇总!$C$2:$C$871,$Q$1)+SUMIFS(OFFSET([2]掉落汇总!$C$2:$C$871,,MATCH($B199,[2]掉落汇总!$D$1:$M$1)),[2]掉落汇总!$A$2:$A$871,L$1,[2]掉落汇总!$C$2:$C$871,$Q$2)/$Q$3)*宝箱投放计算!K199</f>
        <v>1.4485077267901381</v>
      </c>
      <c r="M199">
        <f ca="1">(SUMIFS(OFFSET([2]掉落汇总!$C$2:$C$871,,MATCH($B199,[2]掉落汇总!$D$1:$M$1)),[2]掉落汇总!$A$2:$A$871,M$1,[2]掉落汇总!$C$2:$C$871,$Q$1)+SUMIFS(OFFSET([2]掉落汇总!$C$2:$C$871,,MATCH($B199,[2]掉落汇总!$D$1:$M$1)),[2]掉落汇总!$A$2:$A$871,M$1,[2]掉落汇总!$C$2:$C$871,$Q$2)/$Q$3)*宝箱投放计算!L199</f>
        <v>1.449375218965316</v>
      </c>
      <c r="N199">
        <f ca="1">(SUMIFS(OFFSET([2]掉落汇总!$C$2:$C$871,,MATCH($B199,[2]掉落汇总!$D$1:$M$1)),[2]掉落汇总!$A$2:$A$871,N$1,[2]掉落汇总!$C$2:$C$871,$Q$1)+SUMIFS(OFFSET([2]掉落汇总!$C$2:$C$871,,MATCH($B199,[2]掉落汇总!$D$1:$M$1)),[2]掉落汇总!$A$2:$A$871,N$1,[2]掉落汇总!$C$2:$C$871,$Q$2)/$Q$3)*宝箱投放计算!M199</f>
        <v>0.34251290877796897</v>
      </c>
      <c r="O199">
        <f ca="1">(SUMIFS(OFFSET([2]掉落汇总!$C$2:$C$871,,MATCH($B199,[2]掉落汇总!$D$1:$M$1)),[2]掉落汇总!$A$2:$A$871,O$1,[2]掉落汇总!$C$2:$C$871,$Q$1)+SUMIFS(OFFSET([2]掉落汇总!$C$2:$C$871,,MATCH($B199,[2]掉落汇总!$D$1:$M$1)),[2]掉落汇总!$A$2:$A$871,O$1,[2]掉落汇总!$C$2:$C$871,$Q$2)/$Q$3)*宝箱投放计算!N199</f>
        <v>0.72990261049962535</v>
      </c>
    </row>
    <row r="200" spans="1:15" x14ac:dyDescent="0.2">
      <c r="A200">
        <f>玩家成长时间线!A200</f>
        <v>199</v>
      </c>
      <c r="B200">
        <f>玩家成长时间线!B200</f>
        <v>9</v>
      </c>
      <c r="C200">
        <f ca="1">SUM($D$2:D200)</f>
        <v>2442.9485295378527</v>
      </c>
      <c r="D200">
        <f t="shared" ca="1" si="3"/>
        <v>16.809949575875901</v>
      </c>
      <c r="E200">
        <f ca="1">(SUMIFS(OFFSET([2]掉落汇总!$C$2:$C$871,,MATCH($B200,[2]掉落汇总!$D$1:$M$1)),[2]掉落汇总!$A$2:$A$871,E$1,[2]掉落汇总!$C$2:$C$871,$Q$1)+SUMIFS(OFFSET([2]掉落汇总!$C$2:$C$871,,MATCH($B200,[2]掉落汇总!$D$1:$M$1)),[2]掉落汇总!$A$2:$A$871,E$1,[2]掉落汇总!$C$2:$C$871,$Q$2)/$Q$3)*宝箱投放计算!D200</f>
        <v>3.6211131952017452</v>
      </c>
      <c r="F200">
        <f ca="1">(SUMIFS(OFFSET([2]掉落汇总!$C$2:$C$871,,MATCH($B200,[2]掉落汇总!$D$1:$M$1)),[2]掉落汇总!$A$2:$A$871,F$1,[2]掉落汇总!$C$2:$C$871,$Q$1)+SUMIFS(OFFSET([2]掉落汇总!$C$2:$C$871,,MATCH($B200,[2]掉落汇总!$D$1:$M$1)),[2]掉落汇总!$A$2:$A$871,F$1,[2]掉落汇总!$C$2:$C$871,$Q$2)/$Q$3)*宝箱投放计算!E200</f>
        <v>5.3945783132530112</v>
      </c>
      <c r="G200">
        <f ca="1">(SUMIFS(OFFSET([2]掉落汇总!$C$2:$C$871,,MATCH($B200,[2]掉落汇总!$D$1:$M$1)),[2]掉落汇总!$A$2:$A$871,G$1,[2]掉落汇总!$C$2:$C$871,$Q$1)+SUMIFS(OFFSET([2]掉落汇总!$C$2:$C$871,,MATCH($B200,[2]掉落汇总!$D$1:$M$1)),[2]掉落汇总!$A$2:$A$871,G$1,[2]掉落汇总!$C$2:$C$871,$Q$2)/$Q$3)*宝箱投放计算!F200</f>
        <v>0</v>
      </c>
      <c r="H200">
        <f ca="1">(SUMIFS(OFFSET([2]掉落汇总!$C$2:$C$871,,MATCH($B200,[2]掉落汇总!$D$1:$M$1)),[2]掉落汇总!$A$2:$A$871,H$1,[2]掉落汇总!$C$2:$C$871,$Q$1)+SUMIFS(OFFSET([2]掉落汇总!$C$2:$C$871,,MATCH($B200,[2]掉落汇总!$D$1:$M$1)),[2]掉落汇总!$A$2:$A$871,H$1,[2]掉落汇总!$C$2:$C$871,$Q$2)/$Q$3)*宝箱投放计算!G200</f>
        <v>0</v>
      </c>
      <c r="I200">
        <f ca="1">(SUMIFS(OFFSET([2]掉落汇总!$C$2:$C$871,,MATCH($B200,[2]掉落汇总!$D$1:$M$1)),[2]掉落汇总!$A$2:$A$871,I$1,[2]掉落汇总!$C$2:$C$871,$Q$1)+SUMIFS(OFFSET([2]掉落汇总!$C$2:$C$871,,MATCH($B200,[2]掉落汇总!$D$1:$M$1)),[2]掉落汇总!$A$2:$A$871,I$1,[2]掉落汇总!$C$2:$C$871,$Q$2)/$Q$3)*宝箱投放计算!H200</f>
        <v>1.0654301906233898</v>
      </c>
      <c r="J200">
        <f ca="1">(SUMIFS(OFFSET([2]掉落汇总!$C$2:$C$871,,MATCH($B200,[2]掉落汇总!$D$1:$M$1)),[2]掉落汇总!$A$2:$A$871,J$1,[2]掉落汇总!$C$2:$C$871,$Q$1)+SUMIFS(OFFSET([2]掉落汇总!$C$2:$C$871,,MATCH($B200,[2]掉落汇总!$D$1:$M$1)),[2]掉落汇总!$A$2:$A$871,J$1,[2]掉落汇总!$C$2:$C$871,$Q$2)/$Q$3)*宝箱投放计算!I200</f>
        <v>2.7585294117647061</v>
      </c>
      <c r="K200">
        <f ca="1">(SUMIFS(OFFSET([2]掉落汇总!$C$2:$C$871,,MATCH($B200,[2]掉落汇总!$D$1:$M$1)),[2]掉落汇总!$A$2:$A$871,K$1,[2]掉落汇总!$C$2:$C$871,$Q$1)+SUMIFS(OFFSET([2]掉落汇总!$C$2:$C$871,,MATCH($B200,[2]掉落汇总!$D$1:$M$1)),[2]掉落汇总!$A$2:$A$871,K$1,[2]掉落汇总!$C$2:$C$871,$Q$2)/$Q$3)*宝箱投放计算!J200</f>
        <v>0</v>
      </c>
      <c r="L200">
        <f ca="1">(SUMIFS(OFFSET([2]掉落汇总!$C$2:$C$871,,MATCH($B200,[2]掉落汇总!$D$1:$M$1)),[2]掉落汇总!$A$2:$A$871,L$1,[2]掉落汇总!$C$2:$C$871,$Q$1)+SUMIFS(OFFSET([2]掉落汇总!$C$2:$C$871,,MATCH($B200,[2]掉落汇总!$D$1:$M$1)),[2]掉落汇总!$A$2:$A$871,L$1,[2]掉落汇总!$C$2:$C$871,$Q$2)/$Q$3)*宝箱投放计算!K200</f>
        <v>1.4485077267901381</v>
      </c>
      <c r="M200">
        <f ca="1">(SUMIFS(OFFSET([2]掉落汇总!$C$2:$C$871,,MATCH($B200,[2]掉落汇总!$D$1:$M$1)),[2]掉落汇总!$A$2:$A$871,M$1,[2]掉落汇总!$C$2:$C$871,$Q$1)+SUMIFS(OFFSET([2]掉落汇总!$C$2:$C$871,,MATCH($B200,[2]掉落汇总!$D$1:$M$1)),[2]掉落汇总!$A$2:$A$871,M$1,[2]掉落汇总!$C$2:$C$871,$Q$2)/$Q$3)*宝箱投放计算!L200</f>
        <v>1.449375218965316</v>
      </c>
      <c r="N200">
        <f ca="1">(SUMIFS(OFFSET([2]掉落汇总!$C$2:$C$871,,MATCH($B200,[2]掉落汇总!$D$1:$M$1)),[2]掉落汇总!$A$2:$A$871,N$1,[2]掉落汇总!$C$2:$C$871,$Q$1)+SUMIFS(OFFSET([2]掉落汇总!$C$2:$C$871,,MATCH($B200,[2]掉落汇总!$D$1:$M$1)),[2]掉落汇总!$A$2:$A$871,N$1,[2]掉落汇总!$C$2:$C$871,$Q$2)/$Q$3)*宝箱投放计算!M200</f>
        <v>0.34251290877796897</v>
      </c>
      <c r="O200">
        <f ca="1">(SUMIFS(OFFSET([2]掉落汇总!$C$2:$C$871,,MATCH($B200,[2]掉落汇总!$D$1:$M$1)),[2]掉落汇总!$A$2:$A$871,O$1,[2]掉落汇总!$C$2:$C$871,$Q$1)+SUMIFS(OFFSET([2]掉落汇总!$C$2:$C$871,,MATCH($B200,[2]掉落汇总!$D$1:$M$1)),[2]掉落汇总!$A$2:$A$871,O$1,[2]掉落汇总!$C$2:$C$871,$Q$2)/$Q$3)*宝箱投放计算!N200</f>
        <v>0.72990261049962535</v>
      </c>
    </row>
    <row r="201" spans="1:15" x14ac:dyDescent="0.2">
      <c r="A201">
        <f>玩家成长时间线!A201</f>
        <v>200</v>
      </c>
      <c r="B201">
        <f>玩家成长时间线!B201</f>
        <v>9</v>
      </c>
      <c r="C201">
        <f ca="1">SUM($D$2:D201)</f>
        <v>2455.9504518995627</v>
      </c>
      <c r="D201">
        <f t="shared" ca="1" si="3"/>
        <v>13.001922361710271</v>
      </c>
      <c r="E201">
        <f ca="1">(SUMIFS(OFFSET([2]掉落汇总!$C$2:$C$871,,MATCH($B201,[2]掉落汇总!$D$1:$M$1)),[2]掉落汇总!$A$2:$A$871,E$1,[2]掉落汇总!$C$2:$C$871,$Q$1)+SUMIFS(OFFSET([2]掉落汇总!$C$2:$C$871,,MATCH($B201,[2]掉落汇总!$D$1:$M$1)),[2]掉落汇总!$A$2:$A$871,E$1,[2]掉落汇总!$C$2:$C$871,$Q$2)/$Q$3)*宝箱投放计算!D201</f>
        <v>3.6370455834242095</v>
      </c>
      <c r="F201">
        <f ca="1">(SUMIFS(OFFSET([2]掉落汇总!$C$2:$C$871,,MATCH($B201,[2]掉落汇总!$D$1:$M$1)),[2]掉落汇总!$A$2:$A$871,F$1,[2]掉落汇总!$C$2:$C$871,$Q$1)+SUMIFS(OFFSET([2]掉落汇总!$C$2:$C$871,,MATCH($B201,[2]掉落汇总!$D$1:$M$1)),[2]掉落汇总!$A$2:$A$871,F$1,[2]掉落汇总!$C$2:$C$871,$Q$2)/$Q$3)*宝箱投放计算!E201</f>
        <v>5.3945783132530112</v>
      </c>
      <c r="G201">
        <f ca="1">(SUMIFS(OFFSET([2]掉落汇总!$C$2:$C$871,,MATCH($B201,[2]掉落汇总!$D$1:$M$1)),[2]掉落汇总!$A$2:$A$871,G$1,[2]掉落汇总!$C$2:$C$871,$Q$1)+SUMIFS(OFFSET([2]掉落汇总!$C$2:$C$871,,MATCH($B201,[2]掉落汇总!$D$1:$M$1)),[2]掉落汇总!$A$2:$A$871,G$1,[2]掉落汇总!$C$2:$C$871,$Q$2)/$Q$3)*宝箱投放计算!F201</f>
        <v>0</v>
      </c>
      <c r="H201">
        <f ca="1">(SUMIFS(OFFSET([2]掉落汇总!$C$2:$C$871,,MATCH($B201,[2]掉落汇总!$D$1:$M$1)),[2]掉落汇总!$A$2:$A$871,H$1,[2]掉落汇总!$C$2:$C$871,$Q$1)+SUMIFS(OFFSET([2]掉落汇总!$C$2:$C$871,,MATCH($B201,[2]掉落汇总!$D$1:$M$1)),[2]掉落汇总!$A$2:$A$871,H$1,[2]掉落汇总!$C$2:$C$871,$Q$2)/$Q$3)*宝箱投放计算!G201</f>
        <v>0</v>
      </c>
      <c r="I201">
        <f ca="1">(SUMIFS(OFFSET([2]掉落汇总!$C$2:$C$871,,MATCH($B201,[2]掉落汇总!$D$1:$M$1)),[2]掉落汇总!$A$2:$A$871,I$1,[2]掉落汇总!$C$2:$C$871,$Q$1)+SUMIFS(OFFSET([2]掉落汇总!$C$2:$C$871,,MATCH($B201,[2]掉落汇总!$D$1:$M$1)),[2]掉落汇总!$A$2:$A$871,I$1,[2]掉落汇总!$C$2:$C$871,$Q$2)/$Q$3)*宝箱投放计算!H201</f>
        <v>0</v>
      </c>
      <c r="J201">
        <f ca="1">(SUMIFS(OFFSET([2]掉落汇总!$C$2:$C$871,,MATCH($B201,[2]掉落汇总!$D$1:$M$1)),[2]掉落汇总!$A$2:$A$871,J$1,[2]掉落汇总!$C$2:$C$871,$Q$1)+SUMIFS(OFFSET([2]掉落汇总!$C$2:$C$871,,MATCH($B201,[2]掉落汇总!$D$1:$M$1)),[2]掉落汇总!$A$2:$A$871,J$1,[2]掉落汇总!$C$2:$C$871,$Q$2)/$Q$3)*宝箱投放计算!I201</f>
        <v>0</v>
      </c>
      <c r="K201">
        <f ca="1">(SUMIFS(OFFSET([2]掉落汇总!$C$2:$C$871,,MATCH($B201,[2]掉落汇总!$D$1:$M$1)),[2]掉落汇总!$A$2:$A$871,K$1,[2]掉落汇总!$C$2:$C$871,$Q$1)+SUMIFS(OFFSET([2]掉落汇总!$C$2:$C$871,,MATCH($B201,[2]掉落汇总!$D$1:$M$1)),[2]掉落汇总!$A$2:$A$871,K$1,[2]掉落汇总!$C$2:$C$871,$Q$2)/$Q$3)*宝箱投放计算!J201</f>
        <v>0</v>
      </c>
      <c r="L201">
        <f ca="1">(SUMIFS(OFFSET([2]掉落汇总!$C$2:$C$871,,MATCH($B201,[2]掉落汇总!$D$1:$M$1)),[2]掉落汇总!$A$2:$A$871,L$1,[2]掉落汇总!$C$2:$C$871,$Q$1)+SUMIFS(OFFSET([2]掉落汇总!$C$2:$C$871,,MATCH($B201,[2]掉落汇总!$D$1:$M$1)),[2]掉落汇总!$A$2:$A$871,L$1,[2]掉落汇总!$C$2:$C$871,$Q$2)/$Q$3)*宝箱投放计算!K201</f>
        <v>1.4485077267901381</v>
      </c>
      <c r="M201">
        <f ca="1">(SUMIFS(OFFSET([2]掉落汇总!$C$2:$C$871,,MATCH($B201,[2]掉落汇总!$D$1:$M$1)),[2]掉落汇总!$A$2:$A$871,M$1,[2]掉落汇总!$C$2:$C$871,$Q$1)+SUMIFS(OFFSET([2]掉落汇总!$C$2:$C$871,,MATCH($B201,[2]掉落汇总!$D$1:$M$1)),[2]掉落汇总!$A$2:$A$871,M$1,[2]掉落汇总!$C$2:$C$871,$Q$2)/$Q$3)*宝箱投放计算!L201</f>
        <v>1.449375218965316</v>
      </c>
      <c r="N201">
        <f ca="1">(SUMIFS(OFFSET([2]掉落汇总!$C$2:$C$871,,MATCH($B201,[2]掉落汇总!$D$1:$M$1)),[2]掉落汇总!$A$2:$A$871,N$1,[2]掉落汇总!$C$2:$C$871,$Q$1)+SUMIFS(OFFSET([2]掉落汇总!$C$2:$C$871,,MATCH($B201,[2]掉落汇总!$D$1:$M$1)),[2]掉落汇总!$A$2:$A$871,N$1,[2]掉落汇总!$C$2:$C$871,$Q$2)/$Q$3)*宝箱投放计算!M201</f>
        <v>0.34251290877796897</v>
      </c>
      <c r="O201">
        <f ca="1">(SUMIFS(OFFSET([2]掉落汇总!$C$2:$C$871,,MATCH($B201,[2]掉落汇总!$D$1:$M$1)),[2]掉落汇总!$A$2:$A$871,O$1,[2]掉落汇总!$C$2:$C$871,$Q$1)+SUMIFS(OFFSET([2]掉落汇总!$C$2:$C$871,,MATCH($B201,[2]掉落汇总!$D$1:$M$1)),[2]掉落汇总!$A$2:$A$871,O$1,[2]掉落汇总!$C$2:$C$871,$Q$2)/$Q$3)*宝箱投放计算!N201</f>
        <v>0.72990261049962535</v>
      </c>
    </row>
    <row r="202" spans="1:15" x14ac:dyDescent="0.2">
      <c r="A202">
        <f>玩家成长时间线!A202</f>
        <v>201</v>
      </c>
      <c r="B202">
        <f>玩家成长时间线!B202</f>
        <v>9</v>
      </c>
      <c r="C202">
        <f ca="1">SUM($D$2:D202)</f>
        <v>2469.1276305317201</v>
      </c>
      <c r="D202">
        <f t="shared" ca="1" si="3"/>
        <v>13.177178632157379</v>
      </c>
      <c r="E202">
        <f ca="1">(SUMIFS(OFFSET([2]掉落汇总!$C$2:$C$871,,MATCH($B202,[2]掉落汇总!$D$1:$M$1)),[2]掉落汇总!$A$2:$A$871,E$1,[2]掉落汇总!$C$2:$C$871,$Q$1)+SUMIFS(OFFSET([2]掉落汇总!$C$2:$C$871,,MATCH($B202,[2]掉落汇总!$D$1:$M$1)),[2]掉落汇总!$A$2:$A$871,E$1,[2]掉落汇总!$C$2:$C$871,$Q$2)/$Q$3)*宝箱投放计算!D202</f>
        <v>3.8123018538713196</v>
      </c>
      <c r="F202">
        <f ca="1">(SUMIFS(OFFSET([2]掉落汇总!$C$2:$C$871,,MATCH($B202,[2]掉落汇总!$D$1:$M$1)),[2]掉落汇总!$A$2:$A$871,F$1,[2]掉落汇总!$C$2:$C$871,$Q$1)+SUMIFS(OFFSET([2]掉落汇总!$C$2:$C$871,,MATCH($B202,[2]掉落汇总!$D$1:$M$1)),[2]掉落汇总!$A$2:$A$871,F$1,[2]掉落汇总!$C$2:$C$871,$Q$2)/$Q$3)*宝箱投放计算!E202</f>
        <v>5.3945783132530112</v>
      </c>
      <c r="G202">
        <f ca="1">(SUMIFS(OFFSET([2]掉落汇总!$C$2:$C$871,,MATCH($B202,[2]掉落汇总!$D$1:$M$1)),[2]掉落汇总!$A$2:$A$871,G$1,[2]掉落汇总!$C$2:$C$871,$Q$1)+SUMIFS(OFFSET([2]掉落汇总!$C$2:$C$871,,MATCH($B202,[2]掉落汇总!$D$1:$M$1)),[2]掉落汇总!$A$2:$A$871,G$1,[2]掉落汇总!$C$2:$C$871,$Q$2)/$Q$3)*宝箱投放计算!F202</f>
        <v>0</v>
      </c>
      <c r="H202">
        <f ca="1">(SUMIFS(OFFSET([2]掉落汇总!$C$2:$C$871,,MATCH($B202,[2]掉落汇总!$D$1:$M$1)),[2]掉落汇总!$A$2:$A$871,H$1,[2]掉落汇总!$C$2:$C$871,$Q$1)+SUMIFS(OFFSET([2]掉落汇总!$C$2:$C$871,,MATCH($B202,[2]掉落汇总!$D$1:$M$1)),[2]掉落汇总!$A$2:$A$871,H$1,[2]掉落汇总!$C$2:$C$871,$Q$2)/$Q$3)*宝箱投放计算!G202</f>
        <v>0</v>
      </c>
      <c r="I202">
        <f ca="1">(SUMIFS(OFFSET([2]掉落汇总!$C$2:$C$871,,MATCH($B202,[2]掉落汇总!$D$1:$M$1)),[2]掉落汇总!$A$2:$A$871,I$1,[2]掉落汇总!$C$2:$C$871,$Q$1)+SUMIFS(OFFSET([2]掉落汇总!$C$2:$C$871,,MATCH($B202,[2]掉落汇总!$D$1:$M$1)),[2]掉落汇总!$A$2:$A$871,I$1,[2]掉落汇总!$C$2:$C$871,$Q$2)/$Q$3)*宝箱投放计算!H202</f>
        <v>0</v>
      </c>
      <c r="J202">
        <f ca="1">(SUMIFS(OFFSET([2]掉落汇总!$C$2:$C$871,,MATCH($B202,[2]掉落汇总!$D$1:$M$1)),[2]掉落汇总!$A$2:$A$871,J$1,[2]掉落汇总!$C$2:$C$871,$Q$1)+SUMIFS(OFFSET([2]掉落汇总!$C$2:$C$871,,MATCH($B202,[2]掉落汇总!$D$1:$M$1)),[2]掉落汇总!$A$2:$A$871,J$1,[2]掉落汇总!$C$2:$C$871,$Q$2)/$Q$3)*宝箱投放计算!I202</f>
        <v>0</v>
      </c>
      <c r="K202">
        <f ca="1">(SUMIFS(OFFSET([2]掉落汇总!$C$2:$C$871,,MATCH($B202,[2]掉落汇总!$D$1:$M$1)),[2]掉落汇总!$A$2:$A$871,K$1,[2]掉落汇总!$C$2:$C$871,$Q$1)+SUMIFS(OFFSET([2]掉落汇总!$C$2:$C$871,,MATCH($B202,[2]掉落汇总!$D$1:$M$1)),[2]掉落汇总!$A$2:$A$871,K$1,[2]掉落汇总!$C$2:$C$871,$Q$2)/$Q$3)*宝箱投放计算!J202</f>
        <v>0</v>
      </c>
      <c r="L202">
        <f ca="1">(SUMIFS(OFFSET([2]掉落汇总!$C$2:$C$871,,MATCH($B202,[2]掉落汇总!$D$1:$M$1)),[2]掉落汇总!$A$2:$A$871,L$1,[2]掉落汇总!$C$2:$C$871,$Q$1)+SUMIFS(OFFSET([2]掉落汇总!$C$2:$C$871,,MATCH($B202,[2]掉落汇总!$D$1:$M$1)),[2]掉落汇总!$A$2:$A$871,L$1,[2]掉落汇总!$C$2:$C$871,$Q$2)/$Q$3)*宝箱投放计算!K202</f>
        <v>1.4485077267901381</v>
      </c>
      <c r="M202">
        <f ca="1">(SUMIFS(OFFSET([2]掉落汇总!$C$2:$C$871,,MATCH($B202,[2]掉落汇总!$D$1:$M$1)),[2]掉落汇总!$A$2:$A$871,M$1,[2]掉落汇总!$C$2:$C$871,$Q$1)+SUMIFS(OFFSET([2]掉落汇总!$C$2:$C$871,,MATCH($B202,[2]掉落汇总!$D$1:$M$1)),[2]掉落汇总!$A$2:$A$871,M$1,[2]掉落汇总!$C$2:$C$871,$Q$2)/$Q$3)*宝箱投放计算!L202</f>
        <v>1.449375218965316</v>
      </c>
      <c r="N202">
        <f ca="1">(SUMIFS(OFFSET([2]掉落汇总!$C$2:$C$871,,MATCH($B202,[2]掉落汇总!$D$1:$M$1)),[2]掉落汇总!$A$2:$A$871,N$1,[2]掉落汇总!$C$2:$C$871,$Q$1)+SUMIFS(OFFSET([2]掉落汇总!$C$2:$C$871,,MATCH($B202,[2]掉落汇总!$D$1:$M$1)),[2]掉落汇总!$A$2:$A$871,N$1,[2]掉落汇总!$C$2:$C$871,$Q$2)/$Q$3)*宝箱投放计算!M202</f>
        <v>0.34251290877796897</v>
      </c>
      <c r="O202">
        <f ca="1">(SUMIFS(OFFSET([2]掉落汇总!$C$2:$C$871,,MATCH($B202,[2]掉落汇总!$D$1:$M$1)),[2]掉落汇总!$A$2:$A$871,O$1,[2]掉落汇总!$C$2:$C$871,$Q$1)+SUMIFS(OFFSET([2]掉落汇总!$C$2:$C$871,,MATCH($B202,[2]掉落汇总!$D$1:$M$1)),[2]掉落汇总!$A$2:$A$871,O$1,[2]掉落汇总!$C$2:$C$871,$Q$2)/$Q$3)*宝箱投放计算!N202</f>
        <v>0.72990261049962535</v>
      </c>
    </row>
    <row r="203" spans="1:15" x14ac:dyDescent="0.2">
      <c r="A203">
        <f>玩家成长时间线!A203</f>
        <v>202</v>
      </c>
      <c r="B203">
        <f>玩家成长时间线!B203</f>
        <v>10</v>
      </c>
      <c r="C203">
        <f ca="1">SUM($D$2:D203)</f>
        <v>2485.4600354200911</v>
      </c>
      <c r="D203">
        <f t="shared" ca="1" si="3"/>
        <v>16.33240488837103</v>
      </c>
      <c r="E203">
        <f ca="1">(SUMIFS(OFFSET([2]掉落汇总!$C$2:$C$871,,MATCH($B203,[2]掉落汇总!$D$1:$M$1)),[2]掉落汇总!$A$2:$A$871,E$1,[2]掉落汇总!$C$2:$C$871,$Q$1)+SUMIFS(OFFSET([2]掉落汇总!$C$2:$C$871,,MATCH($B203,[2]掉落汇总!$D$1:$M$1)),[2]掉落汇总!$A$2:$A$871,E$1,[2]掉落汇总!$C$2:$C$871,$Q$2)/$Q$3)*宝箱投放计算!D203</f>
        <v>3.8763598106259862</v>
      </c>
      <c r="F203">
        <f ca="1">(SUMIFS(OFFSET([2]掉落汇总!$C$2:$C$871,,MATCH($B203,[2]掉落汇总!$D$1:$M$1)),[2]掉落汇总!$A$2:$A$871,F$1,[2]掉落汇总!$C$2:$C$871,$Q$1)+SUMIFS(OFFSET([2]掉落汇总!$C$2:$C$871,,MATCH($B203,[2]掉落汇总!$D$1:$M$1)),[2]掉落汇总!$A$2:$A$871,F$1,[2]掉落汇总!$C$2:$C$871,$Q$2)/$Q$3)*宝箱投放计算!E203</f>
        <v>5.3945783132530112</v>
      </c>
      <c r="G203">
        <f ca="1">(SUMIFS(OFFSET([2]掉落汇总!$C$2:$C$871,,MATCH($B203,[2]掉落汇总!$D$1:$M$1)),[2]掉落汇总!$A$2:$A$871,G$1,[2]掉落汇总!$C$2:$C$871,$Q$1)+SUMIFS(OFFSET([2]掉落汇总!$C$2:$C$871,,MATCH($B203,[2]掉落汇总!$D$1:$M$1)),[2]掉落汇总!$A$2:$A$871,G$1,[2]掉落汇总!$C$2:$C$871,$Q$2)/$Q$3)*宝箱投放计算!F203</f>
        <v>0</v>
      </c>
      <c r="H203">
        <f ca="1">(SUMIFS(OFFSET([2]掉落汇总!$C$2:$C$871,,MATCH($B203,[2]掉落汇总!$D$1:$M$1)),[2]掉落汇总!$A$2:$A$871,H$1,[2]掉落汇总!$C$2:$C$871,$Q$1)+SUMIFS(OFFSET([2]掉落汇总!$C$2:$C$871,,MATCH($B203,[2]掉落汇总!$D$1:$M$1)),[2]掉落汇总!$A$2:$A$871,H$1,[2]掉落汇总!$C$2:$C$871,$Q$2)/$Q$3)*宝箱投放计算!G203</f>
        <v>0</v>
      </c>
      <c r="I203">
        <f ca="1">(SUMIFS(OFFSET([2]掉落汇总!$C$2:$C$871,,MATCH($B203,[2]掉落汇总!$D$1:$M$1)),[2]掉落汇总!$A$2:$A$871,I$1,[2]掉落汇总!$C$2:$C$871,$Q$1)+SUMIFS(OFFSET([2]掉落汇总!$C$2:$C$871,,MATCH($B203,[2]掉落汇总!$D$1:$M$1)),[2]掉落汇总!$A$2:$A$871,I$1,[2]掉落汇总!$C$2:$C$871,$Q$2)/$Q$3)*宝箱投放计算!H203</f>
        <v>0</v>
      </c>
      <c r="J203">
        <f ca="1">(SUMIFS(OFFSET([2]掉落汇总!$C$2:$C$871,,MATCH($B203,[2]掉落汇总!$D$1:$M$1)),[2]掉落汇总!$A$2:$A$871,J$1,[2]掉落汇总!$C$2:$C$871,$Q$1)+SUMIFS(OFFSET([2]掉落汇总!$C$2:$C$871,,MATCH($B203,[2]掉落汇总!$D$1:$M$1)),[2]掉落汇总!$A$2:$A$871,J$1,[2]掉落汇总!$C$2:$C$871,$Q$2)/$Q$3)*宝箱投放计算!I203</f>
        <v>3.0911682994589849</v>
      </c>
      <c r="K203">
        <f ca="1">(SUMIFS(OFFSET([2]掉落汇总!$C$2:$C$871,,MATCH($B203,[2]掉落汇总!$D$1:$M$1)),[2]掉落汇总!$A$2:$A$871,K$1,[2]掉落汇总!$C$2:$C$871,$Q$1)+SUMIFS(OFFSET([2]掉落汇总!$C$2:$C$871,,MATCH($B203,[2]掉落汇总!$D$1:$M$1)),[2]掉落汇总!$A$2:$A$871,K$1,[2]掉落汇总!$C$2:$C$871,$Q$2)/$Q$3)*宝箱投放计算!J203</f>
        <v>0</v>
      </c>
      <c r="L203">
        <f ca="1">(SUMIFS(OFFSET([2]掉落汇总!$C$2:$C$871,,MATCH($B203,[2]掉落汇总!$D$1:$M$1)),[2]掉落汇总!$A$2:$A$871,L$1,[2]掉落汇总!$C$2:$C$871,$Q$1)+SUMIFS(OFFSET([2]掉落汇总!$C$2:$C$871,,MATCH($B203,[2]掉落汇总!$D$1:$M$1)),[2]掉落汇总!$A$2:$A$871,L$1,[2]掉落汇总!$C$2:$C$871,$Q$2)/$Q$3)*宝箱投放计算!K203</f>
        <v>1.4485077267901381</v>
      </c>
      <c r="M203">
        <f ca="1">(SUMIFS(OFFSET([2]掉落汇总!$C$2:$C$871,,MATCH($B203,[2]掉落汇总!$D$1:$M$1)),[2]掉落汇总!$A$2:$A$871,M$1,[2]掉落汇总!$C$2:$C$871,$Q$1)+SUMIFS(OFFSET([2]掉落汇总!$C$2:$C$871,,MATCH($B203,[2]掉落汇总!$D$1:$M$1)),[2]掉落汇总!$A$2:$A$871,M$1,[2]掉落汇总!$C$2:$C$871,$Q$2)/$Q$3)*宝箱投放计算!L203</f>
        <v>1.449375218965316</v>
      </c>
      <c r="N203">
        <f ca="1">(SUMIFS(OFFSET([2]掉落汇总!$C$2:$C$871,,MATCH($B203,[2]掉落汇总!$D$1:$M$1)),[2]掉落汇总!$A$2:$A$871,N$1,[2]掉落汇总!$C$2:$C$871,$Q$1)+SUMIFS(OFFSET([2]掉落汇总!$C$2:$C$871,,MATCH($B203,[2]掉落汇总!$D$1:$M$1)),[2]掉落汇总!$A$2:$A$871,N$1,[2]掉落汇总!$C$2:$C$871,$Q$2)/$Q$3)*宝箱投放计算!M203</f>
        <v>0.34251290877796897</v>
      </c>
      <c r="O203">
        <f ca="1">(SUMIFS(OFFSET([2]掉落汇总!$C$2:$C$871,,MATCH($B203,[2]掉落汇总!$D$1:$M$1)),[2]掉落汇总!$A$2:$A$871,O$1,[2]掉落汇总!$C$2:$C$871,$Q$1)+SUMIFS(OFFSET([2]掉落汇总!$C$2:$C$871,,MATCH($B203,[2]掉落汇总!$D$1:$M$1)),[2]掉落汇总!$A$2:$A$871,O$1,[2]掉落汇总!$C$2:$C$871,$Q$2)/$Q$3)*宝箱投放计算!N203</f>
        <v>0.72990261049962535</v>
      </c>
    </row>
    <row r="204" spans="1:15" x14ac:dyDescent="0.2">
      <c r="A204">
        <f>玩家成长时间线!A204</f>
        <v>203</v>
      </c>
      <c r="B204">
        <f>玩家成长时间线!B204</f>
        <v>10</v>
      </c>
      <c r="C204">
        <f ca="1">SUM($D$2:D204)</f>
        <v>2498.7181052546634</v>
      </c>
      <c r="D204">
        <f t="shared" ca="1" si="3"/>
        <v>13.258069834572225</v>
      </c>
      <c r="E204">
        <f ca="1">(SUMIFS(OFFSET([2]掉落汇总!$C$2:$C$871,,MATCH($B204,[2]掉落汇总!$D$1:$M$1)),[2]掉落汇总!$A$2:$A$871,E$1,[2]掉落汇总!$C$2:$C$871,$Q$1)+SUMIFS(OFFSET([2]掉落汇总!$C$2:$C$871,,MATCH($B204,[2]掉落汇总!$D$1:$M$1)),[2]掉落汇总!$A$2:$A$871,E$1,[2]掉落汇总!$C$2:$C$871,$Q$2)/$Q$3)*宝箱投放计算!D204</f>
        <v>3.8931930562861652</v>
      </c>
      <c r="F204">
        <f ca="1">(SUMIFS(OFFSET([2]掉落汇总!$C$2:$C$871,,MATCH($B204,[2]掉落汇总!$D$1:$M$1)),[2]掉落汇总!$A$2:$A$871,F$1,[2]掉落汇总!$C$2:$C$871,$Q$1)+SUMIFS(OFFSET([2]掉落汇总!$C$2:$C$871,,MATCH($B204,[2]掉落汇总!$D$1:$M$1)),[2]掉落汇总!$A$2:$A$871,F$1,[2]掉落汇总!$C$2:$C$871,$Q$2)/$Q$3)*宝箱投放计算!E204</f>
        <v>5.3945783132530112</v>
      </c>
      <c r="G204">
        <f ca="1">(SUMIFS(OFFSET([2]掉落汇总!$C$2:$C$871,,MATCH($B204,[2]掉落汇总!$D$1:$M$1)),[2]掉落汇总!$A$2:$A$871,G$1,[2]掉落汇总!$C$2:$C$871,$Q$1)+SUMIFS(OFFSET([2]掉落汇总!$C$2:$C$871,,MATCH($B204,[2]掉落汇总!$D$1:$M$1)),[2]掉落汇总!$A$2:$A$871,G$1,[2]掉落汇总!$C$2:$C$871,$Q$2)/$Q$3)*宝箱投放计算!F204</f>
        <v>0</v>
      </c>
      <c r="H204">
        <f ca="1">(SUMIFS(OFFSET([2]掉落汇总!$C$2:$C$871,,MATCH($B204,[2]掉落汇总!$D$1:$M$1)),[2]掉落汇总!$A$2:$A$871,H$1,[2]掉落汇总!$C$2:$C$871,$Q$1)+SUMIFS(OFFSET([2]掉落汇总!$C$2:$C$871,,MATCH($B204,[2]掉落汇总!$D$1:$M$1)),[2]掉落汇总!$A$2:$A$871,H$1,[2]掉落汇总!$C$2:$C$871,$Q$2)/$Q$3)*宝箱投放计算!G204</f>
        <v>0</v>
      </c>
      <c r="I204">
        <f ca="1">(SUMIFS(OFFSET([2]掉落汇总!$C$2:$C$871,,MATCH($B204,[2]掉落汇总!$D$1:$M$1)),[2]掉落汇总!$A$2:$A$871,I$1,[2]掉落汇总!$C$2:$C$871,$Q$1)+SUMIFS(OFFSET([2]掉落汇总!$C$2:$C$871,,MATCH($B204,[2]掉落汇总!$D$1:$M$1)),[2]掉落汇总!$A$2:$A$871,I$1,[2]掉落汇总!$C$2:$C$871,$Q$2)/$Q$3)*宝箱投放计算!H204</f>
        <v>0</v>
      </c>
      <c r="J204">
        <f ca="1">(SUMIFS(OFFSET([2]掉落汇总!$C$2:$C$871,,MATCH($B204,[2]掉落汇总!$D$1:$M$1)),[2]掉落汇总!$A$2:$A$871,J$1,[2]掉落汇总!$C$2:$C$871,$Q$1)+SUMIFS(OFFSET([2]掉落汇总!$C$2:$C$871,,MATCH($B204,[2]掉落汇总!$D$1:$M$1)),[2]掉落汇总!$A$2:$A$871,J$1,[2]掉落汇总!$C$2:$C$871,$Q$2)/$Q$3)*宝箱投放计算!I204</f>
        <v>0</v>
      </c>
      <c r="K204">
        <f ca="1">(SUMIFS(OFFSET([2]掉落汇总!$C$2:$C$871,,MATCH($B204,[2]掉落汇总!$D$1:$M$1)),[2]掉落汇总!$A$2:$A$871,K$1,[2]掉落汇总!$C$2:$C$871,$Q$1)+SUMIFS(OFFSET([2]掉落汇总!$C$2:$C$871,,MATCH($B204,[2]掉落汇总!$D$1:$M$1)),[2]掉落汇总!$A$2:$A$871,K$1,[2]掉落汇总!$C$2:$C$871,$Q$2)/$Q$3)*宝箱投放计算!J204</f>
        <v>0</v>
      </c>
      <c r="L204">
        <f ca="1">(SUMIFS(OFFSET([2]掉落汇总!$C$2:$C$871,,MATCH($B204,[2]掉落汇总!$D$1:$M$1)),[2]掉落汇总!$A$2:$A$871,L$1,[2]掉落汇总!$C$2:$C$871,$Q$1)+SUMIFS(OFFSET([2]掉落汇总!$C$2:$C$871,,MATCH($B204,[2]掉落汇总!$D$1:$M$1)),[2]掉落汇总!$A$2:$A$871,L$1,[2]掉落汇总!$C$2:$C$871,$Q$2)/$Q$3)*宝箱投放计算!K204</f>
        <v>1.4485077267901381</v>
      </c>
      <c r="M204">
        <f ca="1">(SUMIFS(OFFSET([2]掉落汇总!$C$2:$C$871,,MATCH($B204,[2]掉落汇总!$D$1:$M$1)),[2]掉落汇总!$A$2:$A$871,M$1,[2]掉落汇总!$C$2:$C$871,$Q$1)+SUMIFS(OFFSET([2]掉落汇总!$C$2:$C$871,,MATCH($B204,[2]掉落汇总!$D$1:$M$1)),[2]掉落汇总!$A$2:$A$871,M$1,[2]掉落汇总!$C$2:$C$871,$Q$2)/$Q$3)*宝箱投放计算!L204</f>
        <v>1.449375218965316</v>
      </c>
      <c r="N204">
        <f ca="1">(SUMIFS(OFFSET([2]掉落汇总!$C$2:$C$871,,MATCH($B204,[2]掉落汇总!$D$1:$M$1)),[2]掉落汇总!$A$2:$A$871,N$1,[2]掉落汇总!$C$2:$C$871,$Q$1)+SUMIFS(OFFSET([2]掉落汇总!$C$2:$C$871,,MATCH($B204,[2]掉落汇总!$D$1:$M$1)),[2]掉落汇总!$A$2:$A$871,N$1,[2]掉落汇总!$C$2:$C$871,$Q$2)/$Q$3)*宝箱投放计算!M204</f>
        <v>0.34251290877796897</v>
      </c>
      <c r="O204">
        <f ca="1">(SUMIFS(OFFSET([2]掉落汇总!$C$2:$C$871,,MATCH($B204,[2]掉落汇总!$D$1:$M$1)),[2]掉落汇总!$A$2:$A$871,O$1,[2]掉落汇总!$C$2:$C$871,$Q$1)+SUMIFS(OFFSET([2]掉落汇总!$C$2:$C$871,,MATCH($B204,[2]掉落汇总!$D$1:$M$1)),[2]掉落汇总!$A$2:$A$871,O$1,[2]掉落汇总!$C$2:$C$871,$Q$2)/$Q$3)*宝箱投放计算!N204</f>
        <v>0.72990261049962535</v>
      </c>
    </row>
    <row r="205" spans="1:15" x14ac:dyDescent="0.2">
      <c r="A205">
        <f>玩家成长时间线!A205</f>
        <v>204</v>
      </c>
      <c r="B205">
        <f>玩家成长时间线!B205</f>
        <v>10</v>
      </c>
      <c r="C205">
        <f ca="1">SUM($D$2:D205)</f>
        <v>2511.9930083348959</v>
      </c>
      <c r="D205">
        <f t="shared" ca="1" si="3"/>
        <v>13.274903080232406</v>
      </c>
      <c r="E205">
        <f ca="1">(SUMIFS(OFFSET([2]掉落汇总!$C$2:$C$871,,MATCH($B205,[2]掉落汇总!$D$1:$M$1)),[2]掉落汇总!$A$2:$A$871,E$1,[2]掉落汇总!$C$2:$C$871,$Q$1)+SUMIFS(OFFSET([2]掉落汇总!$C$2:$C$871,,MATCH($B205,[2]掉落汇总!$D$1:$M$1)),[2]掉落汇总!$A$2:$A$871,E$1,[2]掉落汇总!$C$2:$C$871,$Q$2)/$Q$3)*宝箱投放计算!D205</f>
        <v>3.9100263019463437</v>
      </c>
      <c r="F205">
        <f ca="1">(SUMIFS(OFFSET([2]掉落汇总!$C$2:$C$871,,MATCH($B205,[2]掉落汇总!$D$1:$M$1)),[2]掉落汇总!$A$2:$A$871,F$1,[2]掉落汇总!$C$2:$C$871,$Q$1)+SUMIFS(OFFSET([2]掉落汇总!$C$2:$C$871,,MATCH($B205,[2]掉落汇总!$D$1:$M$1)),[2]掉落汇总!$A$2:$A$871,F$1,[2]掉落汇总!$C$2:$C$871,$Q$2)/$Q$3)*宝箱投放计算!E205</f>
        <v>5.3945783132530112</v>
      </c>
      <c r="G205">
        <f ca="1">(SUMIFS(OFFSET([2]掉落汇总!$C$2:$C$871,,MATCH($B205,[2]掉落汇总!$D$1:$M$1)),[2]掉落汇总!$A$2:$A$871,G$1,[2]掉落汇总!$C$2:$C$871,$Q$1)+SUMIFS(OFFSET([2]掉落汇总!$C$2:$C$871,,MATCH($B205,[2]掉落汇总!$D$1:$M$1)),[2]掉落汇总!$A$2:$A$871,G$1,[2]掉落汇总!$C$2:$C$871,$Q$2)/$Q$3)*宝箱投放计算!F205</f>
        <v>0</v>
      </c>
      <c r="H205">
        <f ca="1">(SUMIFS(OFFSET([2]掉落汇总!$C$2:$C$871,,MATCH($B205,[2]掉落汇总!$D$1:$M$1)),[2]掉落汇总!$A$2:$A$871,H$1,[2]掉落汇总!$C$2:$C$871,$Q$1)+SUMIFS(OFFSET([2]掉落汇总!$C$2:$C$871,,MATCH($B205,[2]掉落汇总!$D$1:$M$1)),[2]掉落汇总!$A$2:$A$871,H$1,[2]掉落汇总!$C$2:$C$871,$Q$2)/$Q$3)*宝箱投放计算!G205</f>
        <v>0</v>
      </c>
      <c r="I205">
        <f ca="1">(SUMIFS(OFFSET([2]掉落汇总!$C$2:$C$871,,MATCH($B205,[2]掉落汇总!$D$1:$M$1)),[2]掉落汇总!$A$2:$A$871,I$1,[2]掉落汇总!$C$2:$C$871,$Q$1)+SUMIFS(OFFSET([2]掉落汇总!$C$2:$C$871,,MATCH($B205,[2]掉落汇总!$D$1:$M$1)),[2]掉落汇总!$A$2:$A$871,I$1,[2]掉落汇总!$C$2:$C$871,$Q$2)/$Q$3)*宝箱投放计算!H205</f>
        <v>0</v>
      </c>
      <c r="J205">
        <f ca="1">(SUMIFS(OFFSET([2]掉落汇总!$C$2:$C$871,,MATCH($B205,[2]掉落汇总!$D$1:$M$1)),[2]掉落汇总!$A$2:$A$871,J$1,[2]掉落汇总!$C$2:$C$871,$Q$1)+SUMIFS(OFFSET([2]掉落汇总!$C$2:$C$871,,MATCH($B205,[2]掉落汇总!$D$1:$M$1)),[2]掉落汇总!$A$2:$A$871,J$1,[2]掉落汇总!$C$2:$C$871,$Q$2)/$Q$3)*宝箱投放计算!I205</f>
        <v>0</v>
      </c>
      <c r="K205">
        <f ca="1">(SUMIFS(OFFSET([2]掉落汇总!$C$2:$C$871,,MATCH($B205,[2]掉落汇总!$D$1:$M$1)),[2]掉落汇总!$A$2:$A$871,K$1,[2]掉落汇总!$C$2:$C$871,$Q$1)+SUMIFS(OFFSET([2]掉落汇总!$C$2:$C$871,,MATCH($B205,[2]掉落汇总!$D$1:$M$1)),[2]掉落汇总!$A$2:$A$871,K$1,[2]掉落汇总!$C$2:$C$871,$Q$2)/$Q$3)*宝箱投放计算!J205</f>
        <v>0</v>
      </c>
      <c r="L205">
        <f ca="1">(SUMIFS(OFFSET([2]掉落汇总!$C$2:$C$871,,MATCH($B205,[2]掉落汇总!$D$1:$M$1)),[2]掉落汇总!$A$2:$A$871,L$1,[2]掉落汇总!$C$2:$C$871,$Q$1)+SUMIFS(OFFSET([2]掉落汇总!$C$2:$C$871,,MATCH($B205,[2]掉落汇总!$D$1:$M$1)),[2]掉落汇总!$A$2:$A$871,L$1,[2]掉落汇总!$C$2:$C$871,$Q$2)/$Q$3)*宝箱投放计算!K205</f>
        <v>1.4485077267901381</v>
      </c>
      <c r="M205">
        <f ca="1">(SUMIFS(OFFSET([2]掉落汇总!$C$2:$C$871,,MATCH($B205,[2]掉落汇总!$D$1:$M$1)),[2]掉落汇总!$A$2:$A$871,M$1,[2]掉落汇总!$C$2:$C$871,$Q$1)+SUMIFS(OFFSET([2]掉落汇总!$C$2:$C$871,,MATCH($B205,[2]掉落汇总!$D$1:$M$1)),[2]掉落汇总!$A$2:$A$871,M$1,[2]掉落汇总!$C$2:$C$871,$Q$2)/$Q$3)*宝箱投放计算!L205</f>
        <v>1.449375218965316</v>
      </c>
      <c r="N205">
        <f ca="1">(SUMIFS(OFFSET([2]掉落汇总!$C$2:$C$871,,MATCH($B205,[2]掉落汇总!$D$1:$M$1)),[2]掉落汇总!$A$2:$A$871,N$1,[2]掉落汇总!$C$2:$C$871,$Q$1)+SUMIFS(OFFSET([2]掉落汇总!$C$2:$C$871,,MATCH($B205,[2]掉落汇总!$D$1:$M$1)),[2]掉落汇总!$A$2:$A$871,N$1,[2]掉落汇总!$C$2:$C$871,$Q$2)/$Q$3)*宝箱投放计算!M205</f>
        <v>0.34251290877796897</v>
      </c>
      <c r="O205">
        <f ca="1">(SUMIFS(OFFSET([2]掉落汇总!$C$2:$C$871,,MATCH($B205,[2]掉落汇总!$D$1:$M$1)),[2]掉落汇总!$A$2:$A$871,O$1,[2]掉落汇总!$C$2:$C$871,$Q$1)+SUMIFS(OFFSET([2]掉落汇总!$C$2:$C$871,,MATCH($B205,[2]掉落汇总!$D$1:$M$1)),[2]掉落汇总!$A$2:$A$871,O$1,[2]掉落汇总!$C$2:$C$871,$Q$2)/$Q$3)*宝箱投放计算!N205</f>
        <v>0.72990261049962535</v>
      </c>
    </row>
    <row r="206" spans="1:15" x14ac:dyDescent="0.2">
      <c r="A206">
        <f>玩家成长时间线!A206</f>
        <v>205</v>
      </c>
      <c r="B206">
        <f>玩家成长时间线!B206</f>
        <v>10</v>
      </c>
      <c r="C206">
        <f ca="1">SUM($D$2:D206)</f>
        <v>2525.621409573992</v>
      </c>
      <c r="D206">
        <f t="shared" ca="1" si="3"/>
        <v>13.62840123909616</v>
      </c>
      <c r="E206">
        <f ca="1">(SUMIFS(OFFSET([2]掉落汇总!$C$2:$C$871,,MATCH($B206,[2]掉落汇总!$D$1:$M$1)),[2]掉落汇总!$A$2:$A$871,E$1,[2]掉落汇总!$C$2:$C$871,$Q$1)+SUMIFS(OFFSET([2]掉落汇总!$C$2:$C$871,,MATCH($B206,[2]掉落汇总!$D$1:$M$1)),[2]掉落汇总!$A$2:$A$871,E$1,[2]掉落汇总!$C$2:$C$871,$Q$2)/$Q$3)*宝箱投放计算!D206</f>
        <v>4.2635244608100997</v>
      </c>
      <c r="F206">
        <f ca="1">(SUMIFS(OFFSET([2]掉落汇总!$C$2:$C$871,,MATCH($B206,[2]掉落汇总!$D$1:$M$1)),[2]掉落汇总!$A$2:$A$871,F$1,[2]掉落汇总!$C$2:$C$871,$Q$1)+SUMIFS(OFFSET([2]掉落汇总!$C$2:$C$871,,MATCH($B206,[2]掉落汇总!$D$1:$M$1)),[2]掉落汇总!$A$2:$A$871,F$1,[2]掉落汇总!$C$2:$C$871,$Q$2)/$Q$3)*宝箱投放计算!E206</f>
        <v>5.3945783132530112</v>
      </c>
      <c r="G206">
        <f ca="1">(SUMIFS(OFFSET([2]掉落汇总!$C$2:$C$871,,MATCH($B206,[2]掉落汇总!$D$1:$M$1)),[2]掉落汇总!$A$2:$A$871,G$1,[2]掉落汇总!$C$2:$C$871,$Q$1)+SUMIFS(OFFSET([2]掉落汇总!$C$2:$C$871,,MATCH($B206,[2]掉落汇总!$D$1:$M$1)),[2]掉落汇总!$A$2:$A$871,G$1,[2]掉落汇总!$C$2:$C$871,$Q$2)/$Q$3)*宝箱投放计算!F206</f>
        <v>0</v>
      </c>
      <c r="H206">
        <f ca="1">(SUMIFS(OFFSET([2]掉落汇总!$C$2:$C$871,,MATCH($B206,[2]掉落汇总!$D$1:$M$1)),[2]掉落汇总!$A$2:$A$871,H$1,[2]掉落汇总!$C$2:$C$871,$Q$1)+SUMIFS(OFFSET([2]掉落汇总!$C$2:$C$871,,MATCH($B206,[2]掉落汇总!$D$1:$M$1)),[2]掉落汇总!$A$2:$A$871,H$1,[2]掉落汇总!$C$2:$C$871,$Q$2)/$Q$3)*宝箱投放计算!G206</f>
        <v>0</v>
      </c>
      <c r="I206">
        <f ca="1">(SUMIFS(OFFSET([2]掉落汇总!$C$2:$C$871,,MATCH($B206,[2]掉落汇总!$D$1:$M$1)),[2]掉落汇总!$A$2:$A$871,I$1,[2]掉落汇总!$C$2:$C$871,$Q$1)+SUMIFS(OFFSET([2]掉落汇总!$C$2:$C$871,,MATCH($B206,[2]掉落汇总!$D$1:$M$1)),[2]掉落汇总!$A$2:$A$871,I$1,[2]掉落汇总!$C$2:$C$871,$Q$2)/$Q$3)*宝箱投放计算!H206</f>
        <v>0</v>
      </c>
      <c r="J206">
        <f ca="1">(SUMIFS(OFFSET([2]掉落汇总!$C$2:$C$871,,MATCH($B206,[2]掉落汇总!$D$1:$M$1)),[2]掉落汇总!$A$2:$A$871,J$1,[2]掉落汇总!$C$2:$C$871,$Q$1)+SUMIFS(OFFSET([2]掉落汇总!$C$2:$C$871,,MATCH($B206,[2]掉落汇总!$D$1:$M$1)),[2]掉落汇总!$A$2:$A$871,J$1,[2]掉落汇总!$C$2:$C$871,$Q$2)/$Q$3)*宝箱投放计算!I206</f>
        <v>0</v>
      </c>
      <c r="K206">
        <f ca="1">(SUMIFS(OFFSET([2]掉落汇总!$C$2:$C$871,,MATCH($B206,[2]掉落汇总!$D$1:$M$1)),[2]掉落汇总!$A$2:$A$871,K$1,[2]掉落汇总!$C$2:$C$871,$Q$1)+SUMIFS(OFFSET([2]掉落汇总!$C$2:$C$871,,MATCH($B206,[2]掉落汇总!$D$1:$M$1)),[2]掉落汇总!$A$2:$A$871,K$1,[2]掉落汇总!$C$2:$C$871,$Q$2)/$Q$3)*宝箱投放计算!J206</f>
        <v>0</v>
      </c>
      <c r="L206">
        <f ca="1">(SUMIFS(OFFSET([2]掉落汇总!$C$2:$C$871,,MATCH($B206,[2]掉落汇总!$D$1:$M$1)),[2]掉落汇总!$A$2:$A$871,L$1,[2]掉落汇总!$C$2:$C$871,$Q$1)+SUMIFS(OFFSET([2]掉落汇总!$C$2:$C$871,,MATCH($B206,[2]掉落汇总!$D$1:$M$1)),[2]掉落汇总!$A$2:$A$871,L$1,[2]掉落汇总!$C$2:$C$871,$Q$2)/$Q$3)*宝箱投放计算!K206</f>
        <v>1.4485077267901381</v>
      </c>
      <c r="M206">
        <f ca="1">(SUMIFS(OFFSET([2]掉落汇总!$C$2:$C$871,,MATCH($B206,[2]掉落汇总!$D$1:$M$1)),[2]掉落汇总!$A$2:$A$871,M$1,[2]掉落汇总!$C$2:$C$871,$Q$1)+SUMIFS(OFFSET([2]掉落汇总!$C$2:$C$871,,MATCH($B206,[2]掉落汇总!$D$1:$M$1)),[2]掉落汇总!$A$2:$A$871,M$1,[2]掉落汇总!$C$2:$C$871,$Q$2)/$Q$3)*宝箱投放计算!L206</f>
        <v>1.449375218965316</v>
      </c>
      <c r="N206">
        <f ca="1">(SUMIFS(OFFSET([2]掉落汇总!$C$2:$C$871,,MATCH($B206,[2]掉落汇总!$D$1:$M$1)),[2]掉落汇总!$A$2:$A$871,N$1,[2]掉落汇总!$C$2:$C$871,$Q$1)+SUMIFS(OFFSET([2]掉落汇总!$C$2:$C$871,,MATCH($B206,[2]掉落汇总!$D$1:$M$1)),[2]掉落汇总!$A$2:$A$871,N$1,[2]掉落汇总!$C$2:$C$871,$Q$2)/$Q$3)*宝箱投放计算!M206</f>
        <v>0.34251290877796897</v>
      </c>
      <c r="O206">
        <f ca="1">(SUMIFS(OFFSET([2]掉落汇总!$C$2:$C$871,,MATCH($B206,[2]掉落汇总!$D$1:$M$1)),[2]掉落汇总!$A$2:$A$871,O$1,[2]掉落汇总!$C$2:$C$871,$Q$1)+SUMIFS(OFFSET([2]掉落汇总!$C$2:$C$871,,MATCH($B206,[2]掉落汇总!$D$1:$M$1)),[2]掉落汇总!$A$2:$A$871,O$1,[2]掉落汇总!$C$2:$C$871,$Q$2)/$Q$3)*宝箱投放计算!N206</f>
        <v>0.72990261049962535</v>
      </c>
    </row>
    <row r="207" spans="1:15" x14ac:dyDescent="0.2">
      <c r="A207">
        <f>玩家成长时间线!A207</f>
        <v>206</v>
      </c>
      <c r="B207">
        <f>玩家成长时间线!B207</f>
        <v>10</v>
      </c>
      <c r="C207">
        <f ca="1">SUM($D$2:D207)</f>
        <v>2538.9299791455446</v>
      </c>
      <c r="D207">
        <f t="shared" ca="1" si="3"/>
        <v>13.308569571552763</v>
      </c>
      <c r="E207">
        <f ca="1">(SUMIFS(OFFSET([2]掉落汇总!$C$2:$C$871,,MATCH($B207,[2]掉落汇总!$D$1:$M$1)),[2]掉落汇总!$A$2:$A$871,E$1,[2]掉落汇总!$C$2:$C$871,$Q$1)+SUMIFS(OFFSET([2]掉落汇总!$C$2:$C$871,,MATCH($B207,[2]掉落汇总!$D$1:$M$1)),[2]掉落汇总!$A$2:$A$871,E$1,[2]掉落汇总!$C$2:$C$871,$Q$2)/$Q$3)*宝箱投放计算!D207</f>
        <v>3.9436927932667016</v>
      </c>
      <c r="F207">
        <f ca="1">(SUMIFS(OFFSET([2]掉落汇总!$C$2:$C$871,,MATCH($B207,[2]掉落汇总!$D$1:$M$1)),[2]掉落汇总!$A$2:$A$871,F$1,[2]掉落汇总!$C$2:$C$871,$Q$1)+SUMIFS(OFFSET([2]掉落汇总!$C$2:$C$871,,MATCH($B207,[2]掉落汇总!$D$1:$M$1)),[2]掉落汇总!$A$2:$A$871,F$1,[2]掉落汇总!$C$2:$C$871,$Q$2)/$Q$3)*宝箱投放计算!E207</f>
        <v>5.3945783132530112</v>
      </c>
      <c r="G207">
        <f ca="1">(SUMIFS(OFFSET([2]掉落汇总!$C$2:$C$871,,MATCH($B207,[2]掉落汇总!$D$1:$M$1)),[2]掉落汇总!$A$2:$A$871,G$1,[2]掉落汇总!$C$2:$C$871,$Q$1)+SUMIFS(OFFSET([2]掉落汇总!$C$2:$C$871,,MATCH($B207,[2]掉落汇总!$D$1:$M$1)),[2]掉落汇总!$A$2:$A$871,G$1,[2]掉落汇总!$C$2:$C$871,$Q$2)/$Q$3)*宝箱投放计算!F207</f>
        <v>0</v>
      </c>
      <c r="H207">
        <f ca="1">(SUMIFS(OFFSET([2]掉落汇总!$C$2:$C$871,,MATCH($B207,[2]掉落汇总!$D$1:$M$1)),[2]掉落汇总!$A$2:$A$871,H$1,[2]掉落汇总!$C$2:$C$871,$Q$1)+SUMIFS(OFFSET([2]掉落汇总!$C$2:$C$871,,MATCH($B207,[2]掉落汇总!$D$1:$M$1)),[2]掉落汇总!$A$2:$A$871,H$1,[2]掉落汇总!$C$2:$C$871,$Q$2)/$Q$3)*宝箱投放计算!G207</f>
        <v>0</v>
      </c>
      <c r="I207">
        <f ca="1">(SUMIFS(OFFSET([2]掉落汇总!$C$2:$C$871,,MATCH($B207,[2]掉落汇总!$D$1:$M$1)),[2]掉落汇总!$A$2:$A$871,I$1,[2]掉落汇总!$C$2:$C$871,$Q$1)+SUMIFS(OFFSET([2]掉落汇总!$C$2:$C$871,,MATCH($B207,[2]掉落汇总!$D$1:$M$1)),[2]掉落汇总!$A$2:$A$871,I$1,[2]掉落汇总!$C$2:$C$871,$Q$2)/$Q$3)*宝箱投放计算!H207</f>
        <v>0</v>
      </c>
      <c r="J207">
        <f ca="1">(SUMIFS(OFFSET([2]掉落汇总!$C$2:$C$871,,MATCH($B207,[2]掉落汇总!$D$1:$M$1)),[2]掉落汇总!$A$2:$A$871,J$1,[2]掉落汇总!$C$2:$C$871,$Q$1)+SUMIFS(OFFSET([2]掉落汇总!$C$2:$C$871,,MATCH($B207,[2]掉落汇总!$D$1:$M$1)),[2]掉落汇总!$A$2:$A$871,J$1,[2]掉落汇总!$C$2:$C$871,$Q$2)/$Q$3)*宝箱投放计算!I207</f>
        <v>0</v>
      </c>
      <c r="K207">
        <f ca="1">(SUMIFS(OFFSET([2]掉落汇总!$C$2:$C$871,,MATCH($B207,[2]掉落汇总!$D$1:$M$1)),[2]掉落汇总!$A$2:$A$871,K$1,[2]掉落汇总!$C$2:$C$871,$Q$1)+SUMIFS(OFFSET([2]掉落汇总!$C$2:$C$871,,MATCH($B207,[2]掉落汇总!$D$1:$M$1)),[2]掉落汇总!$A$2:$A$871,K$1,[2]掉落汇总!$C$2:$C$871,$Q$2)/$Q$3)*宝箱投放计算!J207</f>
        <v>0</v>
      </c>
      <c r="L207">
        <f ca="1">(SUMIFS(OFFSET([2]掉落汇总!$C$2:$C$871,,MATCH($B207,[2]掉落汇总!$D$1:$M$1)),[2]掉落汇总!$A$2:$A$871,L$1,[2]掉落汇总!$C$2:$C$871,$Q$1)+SUMIFS(OFFSET([2]掉落汇总!$C$2:$C$871,,MATCH($B207,[2]掉落汇总!$D$1:$M$1)),[2]掉落汇总!$A$2:$A$871,L$1,[2]掉落汇总!$C$2:$C$871,$Q$2)/$Q$3)*宝箱投放计算!K207</f>
        <v>1.4485077267901381</v>
      </c>
      <c r="M207">
        <f ca="1">(SUMIFS(OFFSET([2]掉落汇总!$C$2:$C$871,,MATCH($B207,[2]掉落汇总!$D$1:$M$1)),[2]掉落汇总!$A$2:$A$871,M$1,[2]掉落汇总!$C$2:$C$871,$Q$1)+SUMIFS(OFFSET([2]掉落汇总!$C$2:$C$871,,MATCH($B207,[2]掉落汇总!$D$1:$M$1)),[2]掉落汇总!$A$2:$A$871,M$1,[2]掉落汇总!$C$2:$C$871,$Q$2)/$Q$3)*宝箱投放计算!L207</f>
        <v>1.449375218965316</v>
      </c>
      <c r="N207">
        <f ca="1">(SUMIFS(OFFSET([2]掉落汇总!$C$2:$C$871,,MATCH($B207,[2]掉落汇总!$D$1:$M$1)),[2]掉落汇总!$A$2:$A$871,N$1,[2]掉落汇总!$C$2:$C$871,$Q$1)+SUMIFS(OFFSET([2]掉落汇总!$C$2:$C$871,,MATCH($B207,[2]掉落汇总!$D$1:$M$1)),[2]掉落汇总!$A$2:$A$871,N$1,[2]掉落汇总!$C$2:$C$871,$Q$2)/$Q$3)*宝箱投放计算!M207</f>
        <v>0.34251290877796897</v>
      </c>
      <c r="O207">
        <f ca="1">(SUMIFS(OFFSET([2]掉落汇总!$C$2:$C$871,,MATCH($B207,[2]掉落汇总!$D$1:$M$1)),[2]掉落汇总!$A$2:$A$871,O$1,[2]掉落汇总!$C$2:$C$871,$Q$1)+SUMIFS(OFFSET([2]掉落汇总!$C$2:$C$871,,MATCH($B207,[2]掉落汇总!$D$1:$M$1)),[2]掉落汇总!$A$2:$A$871,O$1,[2]掉落汇总!$C$2:$C$871,$Q$2)/$Q$3)*宝箱投放计算!N207</f>
        <v>0.72990261049962535</v>
      </c>
    </row>
    <row r="208" spans="1:15" x14ac:dyDescent="0.2">
      <c r="A208">
        <f>玩家成长时间线!A208</f>
        <v>207</v>
      </c>
      <c r="B208">
        <f>玩家成长时间线!B208</f>
        <v>10</v>
      </c>
      <c r="C208">
        <f ca="1">SUM($D$2:D208)</f>
        <v>2552.2553819627574</v>
      </c>
      <c r="D208">
        <f t="shared" ca="1" si="3"/>
        <v>13.325402817212943</v>
      </c>
      <c r="E208">
        <f ca="1">(SUMIFS(OFFSET([2]掉落汇总!$C$2:$C$871,,MATCH($B208,[2]掉落汇总!$D$1:$M$1)),[2]掉落汇总!$A$2:$A$871,E$1,[2]掉落汇总!$C$2:$C$871,$Q$1)+SUMIFS(OFFSET([2]掉落汇总!$C$2:$C$871,,MATCH($B208,[2]掉落汇总!$D$1:$M$1)),[2]掉落汇总!$A$2:$A$871,E$1,[2]掉落汇总!$C$2:$C$871,$Q$2)/$Q$3)*宝箱投放计算!D208</f>
        <v>3.960526038926881</v>
      </c>
      <c r="F208">
        <f ca="1">(SUMIFS(OFFSET([2]掉落汇总!$C$2:$C$871,,MATCH($B208,[2]掉落汇总!$D$1:$M$1)),[2]掉落汇总!$A$2:$A$871,F$1,[2]掉落汇总!$C$2:$C$871,$Q$1)+SUMIFS(OFFSET([2]掉落汇总!$C$2:$C$871,,MATCH($B208,[2]掉落汇总!$D$1:$M$1)),[2]掉落汇总!$A$2:$A$871,F$1,[2]掉落汇总!$C$2:$C$871,$Q$2)/$Q$3)*宝箱投放计算!E208</f>
        <v>5.3945783132530112</v>
      </c>
      <c r="G208">
        <f ca="1">(SUMIFS(OFFSET([2]掉落汇总!$C$2:$C$871,,MATCH($B208,[2]掉落汇总!$D$1:$M$1)),[2]掉落汇总!$A$2:$A$871,G$1,[2]掉落汇总!$C$2:$C$871,$Q$1)+SUMIFS(OFFSET([2]掉落汇总!$C$2:$C$871,,MATCH($B208,[2]掉落汇总!$D$1:$M$1)),[2]掉落汇总!$A$2:$A$871,G$1,[2]掉落汇总!$C$2:$C$871,$Q$2)/$Q$3)*宝箱投放计算!F208</f>
        <v>0</v>
      </c>
      <c r="H208">
        <f ca="1">(SUMIFS(OFFSET([2]掉落汇总!$C$2:$C$871,,MATCH($B208,[2]掉落汇总!$D$1:$M$1)),[2]掉落汇总!$A$2:$A$871,H$1,[2]掉落汇总!$C$2:$C$871,$Q$1)+SUMIFS(OFFSET([2]掉落汇总!$C$2:$C$871,,MATCH($B208,[2]掉落汇总!$D$1:$M$1)),[2]掉落汇总!$A$2:$A$871,H$1,[2]掉落汇总!$C$2:$C$871,$Q$2)/$Q$3)*宝箱投放计算!G208</f>
        <v>0</v>
      </c>
      <c r="I208">
        <f ca="1">(SUMIFS(OFFSET([2]掉落汇总!$C$2:$C$871,,MATCH($B208,[2]掉落汇总!$D$1:$M$1)),[2]掉落汇总!$A$2:$A$871,I$1,[2]掉落汇总!$C$2:$C$871,$Q$1)+SUMIFS(OFFSET([2]掉落汇总!$C$2:$C$871,,MATCH($B208,[2]掉落汇总!$D$1:$M$1)),[2]掉落汇总!$A$2:$A$871,I$1,[2]掉落汇总!$C$2:$C$871,$Q$2)/$Q$3)*宝箱投放计算!H208</f>
        <v>0</v>
      </c>
      <c r="J208">
        <f ca="1">(SUMIFS(OFFSET([2]掉落汇总!$C$2:$C$871,,MATCH($B208,[2]掉落汇总!$D$1:$M$1)),[2]掉落汇总!$A$2:$A$871,J$1,[2]掉落汇总!$C$2:$C$871,$Q$1)+SUMIFS(OFFSET([2]掉落汇总!$C$2:$C$871,,MATCH($B208,[2]掉落汇总!$D$1:$M$1)),[2]掉落汇总!$A$2:$A$871,J$1,[2]掉落汇总!$C$2:$C$871,$Q$2)/$Q$3)*宝箱投放计算!I208</f>
        <v>0</v>
      </c>
      <c r="K208">
        <f ca="1">(SUMIFS(OFFSET([2]掉落汇总!$C$2:$C$871,,MATCH($B208,[2]掉落汇总!$D$1:$M$1)),[2]掉落汇总!$A$2:$A$871,K$1,[2]掉落汇总!$C$2:$C$871,$Q$1)+SUMIFS(OFFSET([2]掉落汇总!$C$2:$C$871,,MATCH($B208,[2]掉落汇总!$D$1:$M$1)),[2]掉落汇总!$A$2:$A$871,K$1,[2]掉落汇总!$C$2:$C$871,$Q$2)/$Q$3)*宝箱投放计算!J208</f>
        <v>0</v>
      </c>
      <c r="L208">
        <f ca="1">(SUMIFS(OFFSET([2]掉落汇总!$C$2:$C$871,,MATCH($B208,[2]掉落汇总!$D$1:$M$1)),[2]掉落汇总!$A$2:$A$871,L$1,[2]掉落汇总!$C$2:$C$871,$Q$1)+SUMIFS(OFFSET([2]掉落汇总!$C$2:$C$871,,MATCH($B208,[2]掉落汇总!$D$1:$M$1)),[2]掉落汇总!$A$2:$A$871,L$1,[2]掉落汇总!$C$2:$C$871,$Q$2)/$Q$3)*宝箱投放计算!K208</f>
        <v>1.4485077267901381</v>
      </c>
      <c r="M208">
        <f ca="1">(SUMIFS(OFFSET([2]掉落汇总!$C$2:$C$871,,MATCH($B208,[2]掉落汇总!$D$1:$M$1)),[2]掉落汇总!$A$2:$A$871,M$1,[2]掉落汇总!$C$2:$C$871,$Q$1)+SUMIFS(OFFSET([2]掉落汇总!$C$2:$C$871,,MATCH($B208,[2]掉落汇总!$D$1:$M$1)),[2]掉落汇总!$A$2:$A$871,M$1,[2]掉落汇总!$C$2:$C$871,$Q$2)/$Q$3)*宝箱投放计算!L208</f>
        <v>1.449375218965316</v>
      </c>
      <c r="N208">
        <f ca="1">(SUMIFS(OFFSET([2]掉落汇总!$C$2:$C$871,,MATCH($B208,[2]掉落汇总!$D$1:$M$1)),[2]掉落汇总!$A$2:$A$871,N$1,[2]掉落汇总!$C$2:$C$871,$Q$1)+SUMIFS(OFFSET([2]掉落汇总!$C$2:$C$871,,MATCH($B208,[2]掉落汇总!$D$1:$M$1)),[2]掉落汇总!$A$2:$A$871,N$1,[2]掉落汇总!$C$2:$C$871,$Q$2)/$Q$3)*宝箱投放计算!M208</f>
        <v>0.34251290877796897</v>
      </c>
      <c r="O208">
        <f ca="1">(SUMIFS(OFFSET([2]掉落汇总!$C$2:$C$871,,MATCH($B208,[2]掉落汇总!$D$1:$M$1)),[2]掉落汇总!$A$2:$A$871,O$1,[2]掉落汇总!$C$2:$C$871,$Q$1)+SUMIFS(OFFSET([2]掉落汇总!$C$2:$C$871,,MATCH($B208,[2]掉落汇总!$D$1:$M$1)),[2]掉落汇总!$A$2:$A$871,O$1,[2]掉落汇总!$C$2:$C$871,$Q$2)/$Q$3)*宝箱投放计算!N208</f>
        <v>0.72990261049962535</v>
      </c>
    </row>
    <row r="209" spans="1:15" x14ac:dyDescent="0.2">
      <c r="A209">
        <f>玩家成长时间线!A209</f>
        <v>208</v>
      </c>
      <c r="B209">
        <f>玩家成长时间线!B209</f>
        <v>10</v>
      </c>
      <c r="C209">
        <f ca="1">SUM($D$2:D209)</f>
        <v>2565.9342829388343</v>
      </c>
      <c r="D209">
        <f t="shared" ca="1" si="3"/>
        <v>13.678900976076697</v>
      </c>
      <c r="E209">
        <f ca="1">(SUMIFS(OFFSET([2]掉落汇总!$C$2:$C$871,,MATCH($B209,[2]掉落汇总!$D$1:$M$1)),[2]掉落汇总!$A$2:$A$871,E$1,[2]掉落汇总!$C$2:$C$871,$Q$1)+SUMIFS(OFFSET([2]掉落汇总!$C$2:$C$871,,MATCH($B209,[2]掉落汇总!$D$1:$M$1)),[2]掉落汇总!$A$2:$A$871,E$1,[2]掉落汇总!$C$2:$C$871,$Q$2)/$Q$3)*宝箱投放计算!D209</f>
        <v>4.3140241977906362</v>
      </c>
      <c r="F209">
        <f ca="1">(SUMIFS(OFFSET([2]掉落汇总!$C$2:$C$871,,MATCH($B209,[2]掉落汇总!$D$1:$M$1)),[2]掉落汇总!$A$2:$A$871,F$1,[2]掉落汇总!$C$2:$C$871,$Q$1)+SUMIFS(OFFSET([2]掉落汇总!$C$2:$C$871,,MATCH($B209,[2]掉落汇总!$D$1:$M$1)),[2]掉落汇总!$A$2:$A$871,F$1,[2]掉落汇总!$C$2:$C$871,$Q$2)/$Q$3)*宝箱投放计算!E209</f>
        <v>5.3945783132530112</v>
      </c>
      <c r="G209">
        <f ca="1">(SUMIFS(OFFSET([2]掉落汇总!$C$2:$C$871,,MATCH($B209,[2]掉落汇总!$D$1:$M$1)),[2]掉落汇总!$A$2:$A$871,G$1,[2]掉落汇总!$C$2:$C$871,$Q$1)+SUMIFS(OFFSET([2]掉落汇总!$C$2:$C$871,,MATCH($B209,[2]掉落汇总!$D$1:$M$1)),[2]掉落汇总!$A$2:$A$871,G$1,[2]掉落汇总!$C$2:$C$871,$Q$2)/$Q$3)*宝箱投放计算!F209</f>
        <v>0</v>
      </c>
      <c r="H209">
        <f ca="1">(SUMIFS(OFFSET([2]掉落汇总!$C$2:$C$871,,MATCH($B209,[2]掉落汇总!$D$1:$M$1)),[2]掉落汇总!$A$2:$A$871,H$1,[2]掉落汇总!$C$2:$C$871,$Q$1)+SUMIFS(OFFSET([2]掉落汇总!$C$2:$C$871,,MATCH($B209,[2]掉落汇总!$D$1:$M$1)),[2]掉落汇总!$A$2:$A$871,H$1,[2]掉落汇总!$C$2:$C$871,$Q$2)/$Q$3)*宝箱投放计算!G209</f>
        <v>0</v>
      </c>
      <c r="I209">
        <f ca="1">(SUMIFS(OFFSET([2]掉落汇总!$C$2:$C$871,,MATCH($B209,[2]掉落汇总!$D$1:$M$1)),[2]掉落汇总!$A$2:$A$871,I$1,[2]掉落汇总!$C$2:$C$871,$Q$1)+SUMIFS(OFFSET([2]掉落汇总!$C$2:$C$871,,MATCH($B209,[2]掉落汇总!$D$1:$M$1)),[2]掉落汇总!$A$2:$A$871,I$1,[2]掉落汇总!$C$2:$C$871,$Q$2)/$Q$3)*宝箱投放计算!H209</f>
        <v>0</v>
      </c>
      <c r="J209">
        <f ca="1">(SUMIFS(OFFSET([2]掉落汇总!$C$2:$C$871,,MATCH($B209,[2]掉落汇总!$D$1:$M$1)),[2]掉落汇总!$A$2:$A$871,J$1,[2]掉落汇总!$C$2:$C$871,$Q$1)+SUMIFS(OFFSET([2]掉落汇总!$C$2:$C$871,,MATCH($B209,[2]掉落汇总!$D$1:$M$1)),[2]掉落汇总!$A$2:$A$871,J$1,[2]掉落汇总!$C$2:$C$871,$Q$2)/$Q$3)*宝箱投放计算!I209</f>
        <v>0</v>
      </c>
      <c r="K209">
        <f ca="1">(SUMIFS(OFFSET([2]掉落汇总!$C$2:$C$871,,MATCH($B209,[2]掉落汇总!$D$1:$M$1)),[2]掉落汇总!$A$2:$A$871,K$1,[2]掉落汇总!$C$2:$C$871,$Q$1)+SUMIFS(OFFSET([2]掉落汇总!$C$2:$C$871,,MATCH($B209,[2]掉落汇总!$D$1:$M$1)),[2]掉落汇总!$A$2:$A$871,K$1,[2]掉落汇总!$C$2:$C$871,$Q$2)/$Q$3)*宝箱投放计算!J209</f>
        <v>0</v>
      </c>
      <c r="L209">
        <f ca="1">(SUMIFS(OFFSET([2]掉落汇总!$C$2:$C$871,,MATCH($B209,[2]掉落汇总!$D$1:$M$1)),[2]掉落汇总!$A$2:$A$871,L$1,[2]掉落汇总!$C$2:$C$871,$Q$1)+SUMIFS(OFFSET([2]掉落汇总!$C$2:$C$871,,MATCH($B209,[2]掉落汇总!$D$1:$M$1)),[2]掉落汇总!$A$2:$A$871,L$1,[2]掉落汇总!$C$2:$C$871,$Q$2)/$Q$3)*宝箱投放计算!K209</f>
        <v>1.4485077267901381</v>
      </c>
      <c r="M209">
        <f ca="1">(SUMIFS(OFFSET([2]掉落汇总!$C$2:$C$871,,MATCH($B209,[2]掉落汇总!$D$1:$M$1)),[2]掉落汇总!$A$2:$A$871,M$1,[2]掉落汇总!$C$2:$C$871,$Q$1)+SUMIFS(OFFSET([2]掉落汇总!$C$2:$C$871,,MATCH($B209,[2]掉落汇总!$D$1:$M$1)),[2]掉落汇总!$A$2:$A$871,M$1,[2]掉落汇总!$C$2:$C$871,$Q$2)/$Q$3)*宝箱投放计算!L209</f>
        <v>1.449375218965316</v>
      </c>
      <c r="N209">
        <f ca="1">(SUMIFS(OFFSET([2]掉落汇总!$C$2:$C$871,,MATCH($B209,[2]掉落汇总!$D$1:$M$1)),[2]掉落汇总!$A$2:$A$871,N$1,[2]掉落汇总!$C$2:$C$871,$Q$1)+SUMIFS(OFFSET([2]掉落汇总!$C$2:$C$871,,MATCH($B209,[2]掉落汇总!$D$1:$M$1)),[2]掉落汇总!$A$2:$A$871,N$1,[2]掉落汇总!$C$2:$C$871,$Q$2)/$Q$3)*宝箱投放计算!M209</f>
        <v>0.34251290877796897</v>
      </c>
      <c r="O209">
        <f ca="1">(SUMIFS(OFFSET([2]掉落汇总!$C$2:$C$871,,MATCH($B209,[2]掉落汇总!$D$1:$M$1)),[2]掉落汇总!$A$2:$A$871,O$1,[2]掉落汇总!$C$2:$C$871,$Q$1)+SUMIFS(OFFSET([2]掉落汇总!$C$2:$C$871,,MATCH($B209,[2]掉落汇总!$D$1:$M$1)),[2]掉落汇总!$A$2:$A$871,O$1,[2]掉落汇总!$C$2:$C$871,$Q$2)/$Q$3)*宝箱投放计算!N209</f>
        <v>0.72990261049962535</v>
      </c>
    </row>
    <row r="210" spans="1:15" x14ac:dyDescent="0.2">
      <c r="A210">
        <f>玩家成长时间线!A210</f>
        <v>209</v>
      </c>
      <c r="B210">
        <f>玩家成长时间线!B210</f>
        <v>10</v>
      </c>
      <c r="C210">
        <f ca="1">SUM($D$2:D210)</f>
        <v>2579.2933522473677</v>
      </c>
      <c r="D210">
        <f t="shared" ca="1" si="3"/>
        <v>13.359069308533297</v>
      </c>
      <c r="E210">
        <f ca="1">(SUMIFS(OFFSET([2]掉落汇总!$C$2:$C$871,,MATCH($B210,[2]掉落汇总!$D$1:$M$1)),[2]掉落汇总!$A$2:$A$871,E$1,[2]掉落汇总!$C$2:$C$871,$Q$1)+SUMIFS(OFFSET([2]掉落汇总!$C$2:$C$871,,MATCH($B210,[2]掉落汇总!$D$1:$M$1)),[2]掉落汇总!$A$2:$A$871,E$1,[2]掉落汇总!$C$2:$C$871,$Q$2)/$Q$3)*宝箱投放计算!D210</f>
        <v>3.9941925302472376</v>
      </c>
      <c r="F210">
        <f ca="1">(SUMIFS(OFFSET([2]掉落汇总!$C$2:$C$871,,MATCH($B210,[2]掉落汇总!$D$1:$M$1)),[2]掉落汇总!$A$2:$A$871,F$1,[2]掉落汇总!$C$2:$C$871,$Q$1)+SUMIFS(OFFSET([2]掉落汇总!$C$2:$C$871,,MATCH($B210,[2]掉落汇总!$D$1:$M$1)),[2]掉落汇总!$A$2:$A$871,F$1,[2]掉落汇总!$C$2:$C$871,$Q$2)/$Q$3)*宝箱投放计算!E210</f>
        <v>5.3945783132530112</v>
      </c>
      <c r="G210">
        <f ca="1">(SUMIFS(OFFSET([2]掉落汇总!$C$2:$C$871,,MATCH($B210,[2]掉落汇总!$D$1:$M$1)),[2]掉落汇总!$A$2:$A$871,G$1,[2]掉落汇总!$C$2:$C$871,$Q$1)+SUMIFS(OFFSET([2]掉落汇总!$C$2:$C$871,,MATCH($B210,[2]掉落汇总!$D$1:$M$1)),[2]掉落汇总!$A$2:$A$871,G$1,[2]掉落汇总!$C$2:$C$871,$Q$2)/$Q$3)*宝箱投放计算!F210</f>
        <v>0</v>
      </c>
      <c r="H210">
        <f ca="1">(SUMIFS(OFFSET([2]掉落汇总!$C$2:$C$871,,MATCH($B210,[2]掉落汇总!$D$1:$M$1)),[2]掉落汇总!$A$2:$A$871,H$1,[2]掉落汇总!$C$2:$C$871,$Q$1)+SUMIFS(OFFSET([2]掉落汇总!$C$2:$C$871,,MATCH($B210,[2]掉落汇总!$D$1:$M$1)),[2]掉落汇总!$A$2:$A$871,H$1,[2]掉落汇总!$C$2:$C$871,$Q$2)/$Q$3)*宝箱投放计算!G210</f>
        <v>0</v>
      </c>
      <c r="I210">
        <f ca="1">(SUMIFS(OFFSET([2]掉落汇总!$C$2:$C$871,,MATCH($B210,[2]掉落汇总!$D$1:$M$1)),[2]掉落汇总!$A$2:$A$871,I$1,[2]掉落汇总!$C$2:$C$871,$Q$1)+SUMIFS(OFFSET([2]掉落汇总!$C$2:$C$871,,MATCH($B210,[2]掉落汇总!$D$1:$M$1)),[2]掉落汇总!$A$2:$A$871,I$1,[2]掉落汇总!$C$2:$C$871,$Q$2)/$Q$3)*宝箱投放计算!H210</f>
        <v>0</v>
      </c>
      <c r="J210">
        <f ca="1">(SUMIFS(OFFSET([2]掉落汇总!$C$2:$C$871,,MATCH($B210,[2]掉落汇总!$D$1:$M$1)),[2]掉落汇总!$A$2:$A$871,J$1,[2]掉落汇总!$C$2:$C$871,$Q$1)+SUMIFS(OFFSET([2]掉落汇总!$C$2:$C$871,,MATCH($B210,[2]掉落汇总!$D$1:$M$1)),[2]掉落汇总!$A$2:$A$871,J$1,[2]掉落汇总!$C$2:$C$871,$Q$2)/$Q$3)*宝箱投放计算!I210</f>
        <v>0</v>
      </c>
      <c r="K210">
        <f ca="1">(SUMIFS(OFFSET([2]掉落汇总!$C$2:$C$871,,MATCH($B210,[2]掉落汇总!$D$1:$M$1)),[2]掉落汇总!$A$2:$A$871,K$1,[2]掉落汇总!$C$2:$C$871,$Q$1)+SUMIFS(OFFSET([2]掉落汇总!$C$2:$C$871,,MATCH($B210,[2]掉落汇总!$D$1:$M$1)),[2]掉落汇总!$A$2:$A$871,K$1,[2]掉落汇总!$C$2:$C$871,$Q$2)/$Q$3)*宝箱投放计算!J210</f>
        <v>0</v>
      </c>
      <c r="L210">
        <f ca="1">(SUMIFS(OFFSET([2]掉落汇总!$C$2:$C$871,,MATCH($B210,[2]掉落汇总!$D$1:$M$1)),[2]掉落汇总!$A$2:$A$871,L$1,[2]掉落汇总!$C$2:$C$871,$Q$1)+SUMIFS(OFFSET([2]掉落汇总!$C$2:$C$871,,MATCH($B210,[2]掉落汇总!$D$1:$M$1)),[2]掉落汇总!$A$2:$A$871,L$1,[2]掉落汇总!$C$2:$C$871,$Q$2)/$Q$3)*宝箱投放计算!K210</f>
        <v>1.4485077267901381</v>
      </c>
      <c r="M210">
        <f ca="1">(SUMIFS(OFFSET([2]掉落汇总!$C$2:$C$871,,MATCH($B210,[2]掉落汇总!$D$1:$M$1)),[2]掉落汇总!$A$2:$A$871,M$1,[2]掉落汇总!$C$2:$C$871,$Q$1)+SUMIFS(OFFSET([2]掉落汇总!$C$2:$C$871,,MATCH($B210,[2]掉落汇总!$D$1:$M$1)),[2]掉落汇总!$A$2:$A$871,M$1,[2]掉落汇总!$C$2:$C$871,$Q$2)/$Q$3)*宝箱投放计算!L210</f>
        <v>1.449375218965316</v>
      </c>
      <c r="N210">
        <f ca="1">(SUMIFS(OFFSET([2]掉落汇总!$C$2:$C$871,,MATCH($B210,[2]掉落汇总!$D$1:$M$1)),[2]掉落汇总!$A$2:$A$871,N$1,[2]掉落汇总!$C$2:$C$871,$Q$1)+SUMIFS(OFFSET([2]掉落汇总!$C$2:$C$871,,MATCH($B210,[2]掉落汇总!$D$1:$M$1)),[2]掉落汇总!$A$2:$A$871,N$1,[2]掉落汇总!$C$2:$C$871,$Q$2)/$Q$3)*宝箱投放计算!M210</f>
        <v>0.34251290877796897</v>
      </c>
      <c r="O210">
        <f ca="1">(SUMIFS(OFFSET([2]掉落汇总!$C$2:$C$871,,MATCH($B210,[2]掉落汇总!$D$1:$M$1)),[2]掉落汇总!$A$2:$A$871,O$1,[2]掉落汇总!$C$2:$C$871,$Q$1)+SUMIFS(OFFSET([2]掉落汇总!$C$2:$C$871,,MATCH($B210,[2]掉落汇总!$D$1:$M$1)),[2]掉落汇总!$A$2:$A$871,O$1,[2]掉落汇总!$C$2:$C$871,$Q$2)/$Q$3)*宝箱投放计算!N210</f>
        <v>0.72990261049962535</v>
      </c>
    </row>
    <row r="211" spans="1:15" x14ac:dyDescent="0.2">
      <c r="A211">
        <f>玩家成长时间线!A211</f>
        <v>210</v>
      </c>
      <c r="B211">
        <f>玩家成长时间线!B211</f>
        <v>8</v>
      </c>
      <c r="C211">
        <f ca="1">SUM($D$2:D211)</f>
        <v>2592.8396321658593</v>
      </c>
      <c r="D211">
        <f t="shared" ca="1" si="3"/>
        <v>13.546279918491749</v>
      </c>
      <c r="E211">
        <f ca="1">(SUMIFS(OFFSET([2]掉落汇总!$C$2:$C$871,,MATCH($B211,[2]掉落汇总!$D$1:$M$1)),[2]掉落汇总!$A$2:$A$871,E$1,[2]掉落汇总!$C$2:$C$871,$Q$1)+SUMIFS(OFFSET([2]掉落汇总!$C$2:$C$871,,MATCH($B211,[2]掉落汇总!$D$1:$M$1)),[2]掉落汇总!$A$2:$A$871,E$1,[2]掉落汇总!$C$2:$C$871,$Q$2)/$Q$3)*宝箱投放计算!D211</f>
        <v>3.3473757692307697</v>
      </c>
      <c r="F211">
        <f ca="1">(SUMIFS(OFFSET([2]掉落汇总!$C$2:$C$871,,MATCH($B211,[2]掉落汇总!$D$1:$M$1)),[2]掉落汇总!$A$2:$A$871,F$1,[2]掉落汇总!$C$2:$C$871,$Q$1)+SUMIFS(OFFSET([2]掉落汇总!$C$2:$C$871,,MATCH($B211,[2]掉落汇总!$D$1:$M$1)),[2]掉落汇总!$A$2:$A$871,F$1,[2]掉落汇总!$C$2:$C$871,$Q$2)/$Q$3)*宝箱投放计算!E211</f>
        <v>4.3156626506024089</v>
      </c>
      <c r="G211">
        <f ca="1">(SUMIFS(OFFSET([2]掉落汇总!$C$2:$C$871,,MATCH($B211,[2]掉落汇总!$D$1:$M$1)),[2]掉落汇总!$A$2:$A$871,G$1,[2]掉落汇总!$C$2:$C$871,$Q$1)+SUMIFS(OFFSET([2]掉落汇总!$C$2:$C$871,,MATCH($B211,[2]掉落汇总!$D$1:$M$1)),[2]掉落汇总!$A$2:$A$871,G$1,[2]掉落汇总!$C$2:$C$871,$Q$2)/$Q$3)*宝箱投放计算!F211</f>
        <v>0.84751284300213015</v>
      </c>
      <c r="H211">
        <f ca="1">(SUMIFS(OFFSET([2]掉落汇总!$C$2:$C$871,,MATCH($B211,[2]掉落汇总!$D$1:$M$1)),[2]掉落汇总!$A$2:$A$871,H$1,[2]掉落汇总!$C$2:$C$871,$Q$1)+SUMIFS(OFFSET([2]掉落汇总!$C$2:$C$871,,MATCH($B211,[2]掉落汇总!$D$1:$M$1)),[2]掉落汇总!$A$2:$A$871,H$1,[2]掉落汇总!$C$2:$C$871,$Q$2)/$Q$3)*宝箱投放计算!G211</f>
        <v>0</v>
      </c>
      <c r="I211">
        <f ca="1">(SUMIFS(OFFSET([2]掉落汇总!$C$2:$C$871,,MATCH($B211,[2]掉落汇总!$D$1:$M$1)),[2]掉落汇总!$A$2:$A$871,I$1,[2]掉落汇总!$C$2:$C$871,$Q$1)+SUMIFS(OFFSET([2]掉落汇总!$C$2:$C$871,,MATCH($B211,[2]掉落汇总!$D$1:$M$1)),[2]掉落汇总!$A$2:$A$871,I$1,[2]掉落汇总!$C$2:$C$871,$Q$2)/$Q$3)*宝箱投放计算!H211</f>
        <v>1.0654301906233898</v>
      </c>
      <c r="J211">
        <f ca="1">(SUMIFS(OFFSET([2]掉落汇总!$C$2:$C$871,,MATCH($B211,[2]掉落汇总!$D$1:$M$1)),[2]掉落汇总!$A$2:$A$871,J$1,[2]掉落汇总!$C$2:$C$871,$Q$1)+SUMIFS(OFFSET([2]掉落汇总!$C$2:$C$871,,MATCH($B211,[2]掉落汇总!$D$1:$M$1)),[2]掉落汇总!$A$2:$A$871,J$1,[2]掉落汇总!$C$2:$C$871,$Q$2)/$Q$3)*宝箱投放计算!I211</f>
        <v>0</v>
      </c>
      <c r="K211">
        <f ca="1">(SUMIFS(OFFSET([2]掉落汇总!$C$2:$C$871,,MATCH($B211,[2]掉落汇总!$D$1:$M$1)),[2]掉落汇总!$A$2:$A$871,K$1,[2]掉落汇总!$C$2:$C$871,$Q$1)+SUMIFS(OFFSET([2]掉落汇总!$C$2:$C$871,,MATCH($B211,[2]掉落汇总!$D$1:$M$1)),[2]掉落汇总!$A$2:$A$871,K$1,[2]掉落汇总!$C$2:$C$871,$Q$2)/$Q$3)*宝箱投放计算!J211</f>
        <v>0</v>
      </c>
      <c r="L211">
        <f ca="1">(SUMIFS(OFFSET([2]掉落汇总!$C$2:$C$871,,MATCH($B211,[2]掉落汇总!$D$1:$M$1)),[2]掉落汇总!$A$2:$A$871,L$1,[2]掉落汇总!$C$2:$C$871,$Q$1)+SUMIFS(OFFSET([2]掉落汇总!$C$2:$C$871,,MATCH($B211,[2]掉落汇总!$D$1:$M$1)),[2]掉落汇总!$A$2:$A$871,L$1,[2]掉落汇总!$C$2:$C$871,$Q$2)/$Q$3)*宝箱投放计算!K211</f>
        <v>1.4485077267901381</v>
      </c>
      <c r="M211">
        <f ca="1">(SUMIFS(OFFSET([2]掉落汇总!$C$2:$C$871,,MATCH($B211,[2]掉落汇总!$D$1:$M$1)),[2]掉落汇总!$A$2:$A$871,M$1,[2]掉落汇总!$C$2:$C$871,$Q$1)+SUMIFS(OFFSET([2]掉落汇总!$C$2:$C$871,,MATCH($B211,[2]掉落汇总!$D$1:$M$1)),[2]掉落汇总!$A$2:$A$871,M$1,[2]掉落汇总!$C$2:$C$871,$Q$2)/$Q$3)*宝箱投放计算!L211</f>
        <v>1.449375218965316</v>
      </c>
      <c r="N211">
        <f ca="1">(SUMIFS(OFFSET([2]掉落汇总!$C$2:$C$871,,MATCH($B211,[2]掉落汇总!$D$1:$M$1)),[2]掉落汇总!$A$2:$A$871,N$1,[2]掉落汇总!$C$2:$C$871,$Q$1)+SUMIFS(OFFSET([2]掉落汇总!$C$2:$C$871,,MATCH($B211,[2]掉落汇总!$D$1:$M$1)),[2]掉落汇总!$A$2:$A$871,N$1,[2]掉落汇总!$C$2:$C$871,$Q$2)/$Q$3)*宝箱投放计算!M211</f>
        <v>0.34251290877796897</v>
      </c>
      <c r="O211">
        <f ca="1">(SUMIFS(OFFSET([2]掉落汇总!$C$2:$C$871,,MATCH($B211,[2]掉落汇总!$D$1:$M$1)),[2]掉落汇总!$A$2:$A$871,O$1,[2]掉落汇总!$C$2:$C$871,$Q$1)+SUMIFS(OFFSET([2]掉落汇总!$C$2:$C$871,,MATCH($B211,[2]掉落汇总!$D$1:$M$1)),[2]掉落汇总!$A$2:$A$871,O$1,[2]掉落汇总!$C$2:$C$871,$Q$2)/$Q$3)*宝箱投放计算!N211</f>
        <v>0.72990261049962535</v>
      </c>
    </row>
    <row r="212" spans="1:15" x14ac:dyDescent="0.2">
      <c r="A212">
        <f>玩家成长时间线!A212</f>
        <v>211</v>
      </c>
      <c r="B212">
        <f>玩家成长时间线!B212</f>
        <v>8</v>
      </c>
      <c r="C212">
        <f ca="1">SUM($D$2:D212)</f>
        <v>2604.4870171276484</v>
      </c>
      <c r="D212">
        <f t="shared" ca="1" si="3"/>
        <v>11.647384961789303</v>
      </c>
      <c r="E212">
        <f ca="1">(SUMIFS(OFFSET([2]掉落汇总!$C$2:$C$871,,MATCH($B212,[2]掉落汇总!$D$1:$M$1)),[2]掉落汇总!$A$2:$A$871,E$1,[2]掉落汇总!$C$2:$C$871,$Q$1)+SUMIFS(OFFSET([2]掉落汇总!$C$2:$C$871,,MATCH($B212,[2]掉落汇总!$D$1:$M$1)),[2]掉落汇总!$A$2:$A$871,E$1,[2]掉落汇总!$C$2:$C$871,$Q$2)/$Q$3)*宝箱投放计算!D212</f>
        <v>3.3614238461538464</v>
      </c>
      <c r="F212">
        <f ca="1">(SUMIFS(OFFSET([2]掉落汇总!$C$2:$C$871,,MATCH($B212,[2]掉落汇总!$D$1:$M$1)),[2]掉落汇总!$A$2:$A$871,F$1,[2]掉落汇总!$C$2:$C$871,$Q$1)+SUMIFS(OFFSET([2]掉落汇总!$C$2:$C$871,,MATCH($B212,[2]掉落汇总!$D$1:$M$1)),[2]掉落汇总!$A$2:$A$871,F$1,[2]掉落汇总!$C$2:$C$871,$Q$2)/$Q$3)*宝箱投放计算!E212</f>
        <v>4.3156626506024089</v>
      </c>
      <c r="G212">
        <f ca="1">(SUMIFS(OFFSET([2]掉落汇总!$C$2:$C$871,,MATCH($B212,[2]掉落汇总!$D$1:$M$1)),[2]掉落汇总!$A$2:$A$871,G$1,[2]掉落汇总!$C$2:$C$871,$Q$1)+SUMIFS(OFFSET([2]掉落汇总!$C$2:$C$871,,MATCH($B212,[2]掉落汇总!$D$1:$M$1)),[2]掉落汇总!$A$2:$A$871,G$1,[2]掉落汇总!$C$2:$C$871,$Q$2)/$Q$3)*宝箱投放计算!F212</f>
        <v>0</v>
      </c>
      <c r="H212">
        <f ca="1">(SUMIFS(OFFSET([2]掉落汇总!$C$2:$C$871,,MATCH($B212,[2]掉落汇总!$D$1:$M$1)),[2]掉落汇总!$A$2:$A$871,H$1,[2]掉落汇总!$C$2:$C$871,$Q$1)+SUMIFS(OFFSET([2]掉落汇总!$C$2:$C$871,,MATCH($B212,[2]掉落汇总!$D$1:$M$1)),[2]掉落汇总!$A$2:$A$871,H$1,[2]掉落汇总!$C$2:$C$871,$Q$2)/$Q$3)*宝箱投放计算!G212</f>
        <v>0</v>
      </c>
      <c r="I212">
        <f ca="1">(SUMIFS(OFFSET([2]掉落汇总!$C$2:$C$871,,MATCH($B212,[2]掉落汇总!$D$1:$M$1)),[2]掉落汇总!$A$2:$A$871,I$1,[2]掉落汇总!$C$2:$C$871,$Q$1)+SUMIFS(OFFSET([2]掉落汇总!$C$2:$C$871,,MATCH($B212,[2]掉落汇总!$D$1:$M$1)),[2]掉落汇总!$A$2:$A$871,I$1,[2]掉落汇总!$C$2:$C$871,$Q$2)/$Q$3)*宝箱投放计算!H212</f>
        <v>0</v>
      </c>
      <c r="J212">
        <f ca="1">(SUMIFS(OFFSET([2]掉落汇总!$C$2:$C$871,,MATCH($B212,[2]掉落汇总!$D$1:$M$1)),[2]掉落汇总!$A$2:$A$871,J$1,[2]掉落汇总!$C$2:$C$871,$Q$1)+SUMIFS(OFFSET([2]掉落汇总!$C$2:$C$871,,MATCH($B212,[2]掉落汇总!$D$1:$M$1)),[2]掉落汇总!$A$2:$A$871,J$1,[2]掉落汇总!$C$2:$C$871,$Q$2)/$Q$3)*宝箱投放计算!I212</f>
        <v>0</v>
      </c>
      <c r="K212">
        <f ca="1">(SUMIFS(OFFSET([2]掉落汇总!$C$2:$C$871,,MATCH($B212,[2]掉落汇总!$D$1:$M$1)),[2]掉落汇总!$A$2:$A$871,K$1,[2]掉落汇总!$C$2:$C$871,$Q$1)+SUMIFS(OFFSET([2]掉落汇总!$C$2:$C$871,,MATCH($B212,[2]掉落汇总!$D$1:$M$1)),[2]掉落汇总!$A$2:$A$871,K$1,[2]掉落汇总!$C$2:$C$871,$Q$2)/$Q$3)*宝箱投放计算!J212</f>
        <v>0</v>
      </c>
      <c r="L212">
        <f ca="1">(SUMIFS(OFFSET([2]掉落汇总!$C$2:$C$871,,MATCH($B212,[2]掉落汇总!$D$1:$M$1)),[2]掉落汇总!$A$2:$A$871,L$1,[2]掉落汇总!$C$2:$C$871,$Q$1)+SUMIFS(OFFSET([2]掉落汇总!$C$2:$C$871,,MATCH($B212,[2]掉落汇总!$D$1:$M$1)),[2]掉落汇总!$A$2:$A$871,L$1,[2]掉落汇总!$C$2:$C$871,$Q$2)/$Q$3)*宝箱投放计算!K212</f>
        <v>1.4485077267901381</v>
      </c>
      <c r="M212">
        <f ca="1">(SUMIFS(OFFSET([2]掉落汇总!$C$2:$C$871,,MATCH($B212,[2]掉落汇总!$D$1:$M$1)),[2]掉落汇总!$A$2:$A$871,M$1,[2]掉落汇总!$C$2:$C$871,$Q$1)+SUMIFS(OFFSET([2]掉落汇总!$C$2:$C$871,,MATCH($B212,[2]掉落汇总!$D$1:$M$1)),[2]掉落汇总!$A$2:$A$871,M$1,[2]掉落汇总!$C$2:$C$871,$Q$2)/$Q$3)*宝箱投放计算!L212</f>
        <v>1.449375218965316</v>
      </c>
      <c r="N212">
        <f ca="1">(SUMIFS(OFFSET([2]掉落汇总!$C$2:$C$871,,MATCH($B212,[2]掉落汇总!$D$1:$M$1)),[2]掉落汇总!$A$2:$A$871,N$1,[2]掉落汇总!$C$2:$C$871,$Q$1)+SUMIFS(OFFSET([2]掉落汇总!$C$2:$C$871,,MATCH($B212,[2]掉落汇总!$D$1:$M$1)),[2]掉落汇总!$A$2:$A$871,N$1,[2]掉落汇总!$C$2:$C$871,$Q$2)/$Q$3)*宝箱投放计算!M212</f>
        <v>0.34251290877796897</v>
      </c>
      <c r="O212">
        <f ca="1">(SUMIFS(OFFSET([2]掉落汇总!$C$2:$C$871,,MATCH($B212,[2]掉落汇总!$D$1:$M$1)),[2]掉落汇总!$A$2:$A$871,O$1,[2]掉落汇总!$C$2:$C$871,$Q$1)+SUMIFS(OFFSET([2]掉落汇总!$C$2:$C$871,,MATCH($B212,[2]掉落汇总!$D$1:$M$1)),[2]掉落汇总!$A$2:$A$871,O$1,[2]掉落汇总!$C$2:$C$871,$Q$2)/$Q$3)*宝箱投放计算!N212</f>
        <v>0.72990261049962535</v>
      </c>
    </row>
    <row r="213" spans="1:15" x14ac:dyDescent="0.2">
      <c r="A213">
        <f>玩家成长时间线!A213</f>
        <v>212</v>
      </c>
      <c r="B213">
        <f>玩家成长时间线!B213</f>
        <v>8</v>
      </c>
      <c r="C213">
        <f ca="1">SUM($D$2:D213)</f>
        <v>2616.4294117048225</v>
      </c>
      <c r="D213">
        <f t="shared" ca="1" si="3"/>
        <v>11.942394577173918</v>
      </c>
      <c r="E213">
        <f ca="1">(SUMIFS(OFFSET([2]掉落汇总!$C$2:$C$871,,MATCH($B213,[2]掉落汇总!$D$1:$M$1)),[2]掉落汇总!$A$2:$A$871,E$1,[2]掉落汇总!$C$2:$C$871,$Q$1)+SUMIFS(OFFSET([2]掉落汇总!$C$2:$C$871,,MATCH($B213,[2]掉落汇总!$D$1:$M$1)),[2]掉落汇总!$A$2:$A$871,E$1,[2]掉落汇总!$C$2:$C$871,$Q$2)/$Q$3)*宝箱投放计算!D213</f>
        <v>3.6564334615384615</v>
      </c>
      <c r="F213">
        <f ca="1">(SUMIFS(OFFSET([2]掉落汇总!$C$2:$C$871,,MATCH($B213,[2]掉落汇总!$D$1:$M$1)),[2]掉落汇总!$A$2:$A$871,F$1,[2]掉落汇总!$C$2:$C$871,$Q$1)+SUMIFS(OFFSET([2]掉落汇总!$C$2:$C$871,,MATCH($B213,[2]掉落汇总!$D$1:$M$1)),[2]掉落汇总!$A$2:$A$871,F$1,[2]掉落汇总!$C$2:$C$871,$Q$2)/$Q$3)*宝箱投放计算!E213</f>
        <v>4.3156626506024089</v>
      </c>
      <c r="G213">
        <f ca="1">(SUMIFS(OFFSET([2]掉落汇总!$C$2:$C$871,,MATCH($B213,[2]掉落汇总!$D$1:$M$1)),[2]掉落汇总!$A$2:$A$871,G$1,[2]掉落汇总!$C$2:$C$871,$Q$1)+SUMIFS(OFFSET([2]掉落汇总!$C$2:$C$871,,MATCH($B213,[2]掉落汇总!$D$1:$M$1)),[2]掉落汇总!$A$2:$A$871,G$1,[2]掉落汇总!$C$2:$C$871,$Q$2)/$Q$3)*宝箱投放计算!F213</f>
        <v>0</v>
      </c>
      <c r="H213">
        <f ca="1">(SUMIFS(OFFSET([2]掉落汇总!$C$2:$C$871,,MATCH($B213,[2]掉落汇总!$D$1:$M$1)),[2]掉落汇总!$A$2:$A$871,H$1,[2]掉落汇总!$C$2:$C$871,$Q$1)+SUMIFS(OFFSET([2]掉落汇总!$C$2:$C$871,,MATCH($B213,[2]掉落汇总!$D$1:$M$1)),[2]掉落汇总!$A$2:$A$871,H$1,[2]掉落汇总!$C$2:$C$871,$Q$2)/$Q$3)*宝箱投放计算!G213</f>
        <v>0</v>
      </c>
      <c r="I213">
        <f ca="1">(SUMIFS(OFFSET([2]掉落汇总!$C$2:$C$871,,MATCH($B213,[2]掉落汇总!$D$1:$M$1)),[2]掉落汇总!$A$2:$A$871,I$1,[2]掉落汇总!$C$2:$C$871,$Q$1)+SUMIFS(OFFSET([2]掉落汇总!$C$2:$C$871,,MATCH($B213,[2]掉落汇总!$D$1:$M$1)),[2]掉落汇总!$A$2:$A$871,I$1,[2]掉落汇总!$C$2:$C$871,$Q$2)/$Q$3)*宝箱投放计算!H213</f>
        <v>0</v>
      </c>
      <c r="J213">
        <f ca="1">(SUMIFS(OFFSET([2]掉落汇总!$C$2:$C$871,,MATCH($B213,[2]掉落汇总!$D$1:$M$1)),[2]掉落汇总!$A$2:$A$871,J$1,[2]掉落汇总!$C$2:$C$871,$Q$1)+SUMIFS(OFFSET([2]掉落汇总!$C$2:$C$871,,MATCH($B213,[2]掉落汇总!$D$1:$M$1)),[2]掉落汇总!$A$2:$A$871,J$1,[2]掉落汇总!$C$2:$C$871,$Q$2)/$Q$3)*宝箱投放计算!I213</f>
        <v>0</v>
      </c>
      <c r="K213">
        <f ca="1">(SUMIFS(OFFSET([2]掉落汇总!$C$2:$C$871,,MATCH($B213,[2]掉落汇总!$D$1:$M$1)),[2]掉落汇总!$A$2:$A$871,K$1,[2]掉落汇总!$C$2:$C$871,$Q$1)+SUMIFS(OFFSET([2]掉落汇总!$C$2:$C$871,,MATCH($B213,[2]掉落汇总!$D$1:$M$1)),[2]掉落汇总!$A$2:$A$871,K$1,[2]掉落汇总!$C$2:$C$871,$Q$2)/$Q$3)*宝箱投放计算!J213</f>
        <v>0</v>
      </c>
      <c r="L213">
        <f ca="1">(SUMIFS(OFFSET([2]掉落汇总!$C$2:$C$871,,MATCH($B213,[2]掉落汇总!$D$1:$M$1)),[2]掉落汇总!$A$2:$A$871,L$1,[2]掉落汇总!$C$2:$C$871,$Q$1)+SUMIFS(OFFSET([2]掉落汇总!$C$2:$C$871,,MATCH($B213,[2]掉落汇总!$D$1:$M$1)),[2]掉落汇总!$A$2:$A$871,L$1,[2]掉落汇总!$C$2:$C$871,$Q$2)/$Q$3)*宝箱投放计算!K213</f>
        <v>1.4485077267901381</v>
      </c>
      <c r="M213">
        <f ca="1">(SUMIFS(OFFSET([2]掉落汇总!$C$2:$C$871,,MATCH($B213,[2]掉落汇总!$D$1:$M$1)),[2]掉落汇总!$A$2:$A$871,M$1,[2]掉落汇总!$C$2:$C$871,$Q$1)+SUMIFS(OFFSET([2]掉落汇总!$C$2:$C$871,,MATCH($B213,[2]掉落汇总!$D$1:$M$1)),[2]掉落汇总!$A$2:$A$871,M$1,[2]掉落汇总!$C$2:$C$871,$Q$2)/$Q$3)*宝箱投放计算!L213</f>
        <v>1.449375218965316</v>
      </c>
      <c r="N213">
        <f ca="1">(SUMIFS(OFFSET([2]掉落汇总!$C$2:$C$871,,MATCH($B213,[2]掉落汇总!$D$1:$M$1)),[2]掉落汇总!$A$2:$A$871,N$1,[2]掉落汇总!$C$2:$C$871,$Q$1)+SUMIFS(OFFSET([2]掉落汇总!$C$2:$C$871,,MATCH($B213,[2]掉落汇总!$D$1:$M$1)),[2]掉落汇总!$A$2:$A$871,N$1,[2]掉落汇总!$C$2:$C$871,$Q$2)/$Q$3)*宝箱投放计算!M213</f>
        <v>0.34251290877796897</v>
      </c>
      <c r="O213">
        <f ca="1">(SUMIFS(OFFSET([2]掉落汇总!$C$2:$C$871,,MATCH($B213,[2]掉落汇总!$D$1:$M$1)),[2]掉落汇总!$A$2:$A$871,O$1,[2]掉落汇总!$C$2:$C$871,$Q$1)+SUMIFS(OFFSET([2]掉落汇总!$C$2:$C$871,,MATCH($B213,[2]掉落汇总!$D$1:$M$1)),[2]掉落汇总!$A$2:$A$871,O$1,[2]掉落汇总!$C$2:$C$871,$Q$2)/$Q$3)*宝箱投放计算!N213</f>
        <v>0.72990261049962535</v>
      </c>
    </row>
    <row r="214" spans="1:15" x14ac:dyDescent="0.2">
      <c r="A214">
        <f>玩家成长时间线!A214</f>
        <v>213</v>
      </c>
      <c r="B214">
        <f>玩家成长时间线!B214</f>
        <v>9</v>
      </c>
      <c r="C214">
        <f ca="1">SUM($D$2:D214)</f>
        <v>2633.4624147158129</v>
      </c>
      <c r="D214">
        <f t="shared" ca="1" si="3"/>
        <v>17.033003010990406</v>
      </c>
      <c r="E214">
        <f ca="1">(SUMIFS(OFFSET([2]掉落汇总!$C$2:$C$871,,MATCH($B214,[2]掉落汇总!$D$1:$M$1)),[2]掉落汇总!$A$2:$A$871,E$1,[2]掉落汇总!$C$2:$C$871,$Q$1)+SUMIFS(OFFSET([2]掉落汇总!$C$2:$C$871,,MATCH($B214,[2]掉落汇总!$D$1:$M$1)),[2]掉落汇总!$A$2:$A$871,E$1,[2]掉落汇总!$C$2:$C$871,$Q$2)/$Q$3)*宝箱投放计算!D214</f>
        <v>3.8441666303162485</v>
      </c>
      <c r="F214">
        <f ca="1">(SUMIFS(OFFSET([2]掉落汇总!$C$2:$C$871,,MATCH($B214,[2]掉落汇总!$D$1:$M$1)),[2]掉落汇总!$A$2:$A$871,F$1,[2]掉落汇总!$C$2:$C$871,$Q$1)+SUMIFS(OFFSET([2]掉落汇总!$C$2:$C$871,,MATCH($B214,[2]掉落汇总!$D$1:$M$1)),[2]掉落汇总!$A$2:$A$871,F$1,[2]掉落汇总!$C$2:$C$871,$Q$2)/$Q$3)*宝箱投放计算!E214</f>
        <v>5.3945783132530112</v>
      </c>
      <c r="G214">
        <f ca="1">(SUMIFS(OFFSET([2]掉落汇总!$C$2:$C$871,,MATCH($B214,[2]掉落汇总!$D$1:$M$1)),[2]掉落汇总!$A$2:$A$871,G$1,[2]掉落汇总!$C$2:$C$871,$Q$1)+SUMIFS(OFFSET([2]掉落汇总!$C$2:$C$871,,MATCH($B214,[2]掉落汇总!$D$1:$M$1)),[2]掉落汇总!$A$2:$A$871,G$1,[2]掉落汇总!$C$2:$C$871,$Q$2)/$Q$3)*宝箱投放计算!F214</f>
        <v>0</v>
      </c>
      <c r="H214">
        <f ca="1">(SUMIFS(OFFSET([2]掉落汇总!$C$2:$C$871,,MATCH($B214,[2]掉落汇总!$D$1:$M$1)),[2]掉落汇总!$A$2:$A$871,H$1,[2]掉落汇总!$C$2:$C$871,$Q$1)+SUMIFS(OFFSET([2]掉落汇总!$C$2:$C$871,,MATCH($B214,[2]掉落汇总!$D$1:$M$1)),[2]掉落汇总!$A$2:$A$871,H$1,[2]掉落汇总!$C$2:$C$871,$Q$2)/$Q$3)*宝箱投放计算!G214</f>
        <v>0</v>
      </c>
      <c r="I214">
        <f ca="1">(SUMIFS(OFFSET([2]掉落汇总!$C$2:$C$871,,MATCH($B214,[2]掉落汇总!$D$1:$M$1)),[2]掉落汇总!$A$2:$A$871,I$1,[2]掉落汇总!$C$2:$C$871,$Q$1)+SUMIFS(OFFSET([2]掉落汇总!$C$2:$C$871,,MATCH($B214,[2]掉落汇总!$D$1:$M$1)),[2]掉落汇总!$A$2:$A$871,I$1,[2]掉落汇总!$C$2:$C$871,$Q$2)/$Q$3)*宝箱投放计算!H214</f>
        <v>1.0654301906233898</v>
      </c>
      <c r="J214">
        <f ca="1">(SUMIFS(OFFSET([2]掉落汇总!$C$2:$C$871,,MATCH($B214,[2]掉落汇总!$D$1:$M$1)),[2]掉落汇总!$A$2:$A$871,J$1,[2]掉落汇总!$C$2:$C$871,$Q$1)+SUMIFS(OFFSET([2]掉落汇总!$C$2:$C$871,,MATCH($B214,[2]掉落汇总!$D$1:$M$1)),[2]掉落汇总!$A$2:$A$871,J$1,[2]掉落汇总!$C$2:$C$871,$Q$2)/$Q$3)*宝箱投放计算!I214</f>
        <v>2.7585294117647061</v>
      </c>
      <c r="K214">
        <f ca="1">(SUMIFS(OFFSET([2]掉落汇总!$C$2:$C$871,,MATCH($B214,[2]掉落汇总!$D$1:$M$1)),[2]掉落汇总!$A$2:$A$871,K$1,[2]掉落汇总!$C$2:$C$871,$Q$1)+SUMIFS(OFFSET([2]掉落汇总!$C$2:$C$871,,MATCH($B214,[2]掉落汇总!$D$1:$M$1)),[2]掉落汇总!$A$2:$A$871,K$1,[2]掉落汇总!$C$2:$C$871,$Q$2)/$Q$3)*宝箱投放计算!J214</f>
        <v>0</v>
      </c>
      <c r="L214">
        <f ca="1">(SUMIFS(OFFSET([2]掉落汇总!$C$2:$C$871,,MATCH($B214,[2]掉落汇总!$D$1:$M$1)),[2]掉落汇总!$A$2:$A$871,L$1,[2]掉落汇总!$C$2:$C$871,$Q$1)+SUMIFS(OFFSET([2]掉落汇总!$C$2:$C$871,,MATCH($B214,[2]掉落汇总!$D$1:$M$1)),[2]掉落汇总!$A$2:$A$871,L$1,[2]掉落汇总!$C$2:$C$871,$Q$2)/$Q$3)*宝箱投放计算!K214</f>
        <v>1.4485077267901381</v>
      </c>
      <c r="M214">
        <f ca="1">(SUMIFS(OFFSET([2]掉落汇总!$C$2:$C$871,,MATCH($B214,[2]掉落汇总!$D$1:$M$1)),[2]掉落汇总!$A$2:$A$871,M$1,[2]掉落汇总!$C$2:$C$871,$Q$1)+SUMIFS(OFFSET([2]掉落汇总!$C$2:$C$871,,MATCH($B214,[2]掉落汇总!$D$1:$M$1)),[2]掉落汇总!$A$2:$A$871,M$1,[2]掉落汇总!$C$2:$C$871,$Q$2)/$Q$3)*宝箱投放计算!L214</f>
        <v>1.449375218965316</v>
      </c>
      <c r="N214">
        <f ca="1">(SUMIFS(OFFSET([2]掉落汇总!$C$2:$C$871,,MATCH($B214,[2]掉落汇总!$D$1:$M$1)),[2]掉落汇总!$A$2:$A$871,N$1,[2]掉落汇总!$C$2:$C$871,$Q$1)+SUMIFS(OFFSET([2]掉落汇总!$C$2:$C$871,,MATCH($B214,[2]掉落汇总!$D$1:$M$1)),[2]掉落汇总!$A$2:$A$871,N$1,[2]掉落汇总!$C$2:$C$871,$Q$2)/$Q$3)*宝箱投放计算!M214</f>
        <v>0.34251290877796897</v>
      </c>
      <c r="O214">
        <f ca="1">(SUMIFS(OFFSET([2]掉落汇总!$C$2:$C$871,,MATCH($B214,[2]掉落汇总!$D$1:$M$1)),[2]掉落汇总!$A$2:$A$871,O$1,[2]掉落汇总!$C$2:$C$871,$Q$1)+SUMIFS(OFFSET([2]掉落汇总!$C$2:$C$871,,MATCH($B214,[2]掉落汇总!$D$1:$M$1)),[2]掉落汇总!$A$2:$A$871,O$1,[2]掉落汇总!$C$2:$C$871,$Q$2)/$Q$3)*宝箱投放计算!N214</f>
        <v>0.72990261049962535</v>
      </c>
    </row>
    <row r="215" spans="1:15" x14ac:dyDescent="0.2">
      <c r="A215">
        <f>玩家成长时间线!A215</f>
        <v>214</v>
      </c>
      <c r="B215">
        <f>玩家成长时间线!B215</f>
        <v>9</v>
      </c>
      <c r="C215">
        <f ca="1">SUM($D$2:D215)</f>
        <v>2646.6873905126376</v>
      </c>
      <c r="D215">
        <f t="shared" ca="1" si="3"/>
        <v>13.224975796824776</v>
      </c>
      <c r="E215">
        <f ca="1">(SUMIFS(OFFSET([2]掉落汇总!$C$2:$C$871,,MATCH($B215,[2]掉落汇总!$D$1:$M$1)),[2]掉落汇总!$A$2:$A$871,E$1,[2]掉落汇总!$C$2:$C$871,$Q$1)+SUMIFS(OFFSET([2]掉落汇总!$C$2:$C$871,,MATCH($B215,[2]掉落汇总!$D$1:$M$1)),[2]掉落汇总!$A$2:$A$871,E$1,[2]掉落汇总!$C$2:$C$871,$Q$2)/$Q$3)*宝箱投放计算!D215</f>
        <v>3.8600990185387136</v>
      </c>
      <c r="F215">
        <f ca="1">(SUMIFS(OFFSET([2]掉落汇总!$C$2:$C$871,,MATCH($B215,[2]掉落汇总!$D$1:$M$1)),[2]掉落汇总!$A$2:$A$871,F$1,[2]掉落汇总!$C$2:$C$871,$Q$1)+SUMIFS(OFFSET([2]掉落汇总!$C$2:$C$871,,MATCH($B215,[2]掉落汇总!$D$1:$M$1)),[2]掉落汇总!$A$2:$A$871,F$1,[2]掉落汇总!$C$2:$C$871,$Q$2)/$Q$3)*宝箱投放计算!E215</f>
        <v>5.3945783132530112</v>
      </c>
      <c r="G215">
        <f ca="1">(SUMIFS(OFFSET([2]掉落汇总!$C$2:$C$871,,MATCH($B215,[2]掉落汇总!$D$1:$M$1)),[2]掉落汇总!$A$2:$A$871,G$1,[2]掉落汇总!$C$2:$C$871,$Q$1)+SUMIFS(OFFSET([2]掉落汇总!$C$2:$C$871,,MATCH($B215,[2]掉落汇总!$D$1:$M$1)),[2]掉落汇总!$A$2:$A$871,G$1,[2]掉落汇总!$C$2:$C$871,$Q$2)/$Q$3)*宝箱投放计算!F215</f>
        <v>0</v>
      </c>
      <c r="H215">
        <f ca="1">(SUMIFS(OFFSET([2]掉落汇总!$C$2:$C$871,,MATCH($B215,[2]掉落汇总!$D$1:$M$1)),[2]掉落汇总!$A$2:$A$871,H$1,[2]掉落汇总!$C$2:$C$871,$Q$1)+SUMIFS(OFFSET([2]掉落汇总!$C$2:$C$871,,MATCH($B215,[2]掉落汇总!$D$1:$M$1)),[2]掉落汇总!$A$2:$A$871,H$1,[2]掉落汇总!$C$2:$C$871,$Q$2)/$Q$3)*宝箱投放计算!G215</f>
        <v>0</v>
      </c>
      <c r="I215">
        <f ca="1">(SUMIFS(OFFSET([2]掉落汇总!$C$2:$C$871,,MATCH($B215,[2]掉落汇总!$D$1:$M$1)),[2]掉落汇总!$A$2:$A$871,I$1,[2]掉落汇总!$C$2:$C$871,$Q$1)+SUMIFS(OFFSET([2]掉落汇总!$C$2:$C$871,,MATCH($B215,[2]掉落汇总!$D$1:$M$1)),[2]掉落汇总!$A$2:$A$871,I$1,[2]掉落汇总!$C$2:$C$871,$Q$2)/$Q$3)*宝箱投放计算!H215</f>
        <v>0</v>
      </c>
      <c r="J215">
        <f ca="1">(SUMIFS(OFFSET([2]掉落汇总!$C$2:$C$871,,MATCH($B215,[2]掉落汇总!$D$1:$M$1)),[2]掉落汇总!$A$2:$A$871,J$1,[2]掉落汇总!$C$2:$C$871,$Q$1)+SUMIFS(OFFSET([2]掉落汇总!$C$2:$C$871,,MATCH($B215,[2]掉落汇总!$D$1:$M$1)),[2]掉落汇总!$A$2:$A$871,J$1,[2]掉落汇总!$C$2:$C$871,$Q$2)/$Q$3)*宝箱投放计算!I215</f>
        <v>0</v>
      </c>
      <c r="K215">
        <f ca="1">(SUMIFS(OFFSET([2]掉落汇总!$C$2:$C$871,,MATCH($B215,[2]掉落汇总!$D$1:$M$1)),[2]掉落汇总!$A$2:$A$871,K$1,[2]掉落汇总!$C$2:$C$871,$Q$1)+SUMIFS(OFFSET([2]掉落汇总!$C$2:$C$871,,MATCH($B215,[2]掉落汇总!$D$1:$M$1)),[2]掉落汇总!$A$2:$A$871,K$1,[2]掉落汇总!$C$2:$C$871,$Q$2)/$Q$3)*宝箱投放计算!J215</f>
        <v>0</v>
      </c>
      <c r="L215">
        <f ca="1">(SUMIFS(OFFSET([2]掉落汇总!$C$2:$C$871,,MATCH($B215,[2]掉落汇总!$D$1:$M$1)),[2]掉落汇总!$A$2:$A$871,L$1,[2]掉落汇总!$C$2:$C$871,$Q$1)+SUMIFS(OFFSET([2]掉落汇总!$C$2:$C$871,,MATCH($B215,[2]掉落汇总!$D$1:$M$1)),[2]掉落汇总!$A$2:$A$871,L$1,[2]掉落汇总!$C$2:$C$871,$Q$2)/$Q$3)*宝箱投放计算!K215</f>
        <v>1.4485077267901381</v>
      </c>
      <c r="M215">
        <f ca="1">(SUMIFS(OFFSET([2]掉落汇总!$C$2:$C$871,,MATCH($B215,[2]掉落汇总!$D$1:$M$1)),[2]掉落汇总!$A$2:$A$871,M$1,[2]掉落汇总!$C$2:$C$871,$Q$1)+SUMIFS(OFFSET([2]掉落汇总!$C$2:$C$871,,MATCH($B215,[2]掉落汇总!$D$1:$M$1)),[2]掉落汇总!$A$2:$A$871,M$1,[2]掉落汇总!$C$2:$C$871,$Q$2)/$Q$3)*宝箱投放计算!L215</f>
        <v>1.449375218965316</v>
      </c>
      <c r="N215">
        <f ca="1">(SUMIFS(OFFSET([2]掉落汇总!$C$2:$C$871,,MATCH($B215,[2]掉落汇总!$D$1:$M$1)),[2]掉落汇总!$A$2:$A$871,N$1,[2]掉落汇总!$C$2:$C$871,$Q$1)+SUMIFS(OFFSET([2]掉落汇总!$C$2:$C$871,,MATCH($B215,[2]掉落汇总!$D$1:$M$1)),[2]掉落汇总!$A$2:$A$871,N$1,[2]掉落汇总!$C$2:$C$871,$Q$2)/$Q$3)*宝箱投放计算!M215</f>
        <v>0.34251290877796897</v>
      </c>
      <c r="O215">
        <f ca="1">(SUMIFS(OFFSET([2]掉落汇总!$C$2:$C$871,,MATCH($B215,[2]掉落汇总!$D$1:$M$1)),[2]掉落汇总!$A$2:$A$871,O$1,[2]掉落汇总!$C$2:$C$871,$Q$1)+SUMIFS(OFFSET([2]掉落汇总!$C$2:$C$871,,MATCH($B215,[2]掉落汇总!$D$1:$M$1)),[2]掉落汇总!$A$2:$A$871,O$1,[2]掉落汇总!$C$2:$C$871,$Q$2)/$Q$3)*宝箱投放计算!N215</f>
        <v>0.72990261049962535</v>
      </c>
    </row>
    <row r="216" spans="1:15" x14ac:dyDescent="0.2">
      <c r="A216">
        <f>玩家成长时间线!A216</f>
        <v>215</v>
      </c>
      <c r="B216">
        <f>玩家成长时间线!B216</f>
        <v>9</v>
      </c>
      <c r="C216">
        <f ca="1">SUM($D$2:D216)</f>
        <v>2660.246946462134</v>
      </c>
      <c r="D216">
        <f t="shared" ca="1" si="3"/>
        <v>13.559555949496531</v>
      </c>
      <c r="E216">
        <f ca="1">(SUMIFS(OFFSET([2]掉落汇总!$C$2:$C$871,,MATCH($B216,[2]掉落汇总!$D$1:$M$1)),[2]掉落汇总!$A$2:$A$871,E$1,[2]掉落汇总!$C$2:$C$871,$Q$1)+SUMIFS(OFFSET([2]掉落汇总!$C$2:$C$871,,MATCH($B216,[2]掉落汇总!$D$1:$M$1)),[2]掉落汇总!$A$2:$A$871,E$1,[2]掉落汇总!$C$2:$C$871,$Q$2)/$Q$3)*宝箱投放计算!D216</f>
        <v>4.1946791712104687</v>
      </c>
      <c r="F216">
        <f ca="1">(SUMIFS(OFFSET([2]掉落汇总!$C$2:$C$871,,MATCH($B216,[2]掉落汇总!$D$1:$M$1)),[2]掉落汇总!$A$2:$A$871,F$1,[2]掉落汇总!$C$2:$C$871,$Q$1)+SUMIFS(OFFSET([2]掉落汇总!$C$2:$C$871,,MATCH($B216,[2]掉落汇总!$D$1:$M$1)),[2]掉落汇总!$A$2:$A$871,F$1,[2]掉落汇总!$C$2:$C$871,$Q$2)/$Q$3)*宝箱投放计算!E216</f>
        <v>5.3945783132530112</v>
      </c>
      <c r="G216">
        <f ca="1">(SUMIFS(OFFSET([2]掉落汇总!$C$2:$C$871,,MATCH($B216,[2]掉落汇总!$D$1:$M$1)),[2]掉落汇总!$A$2:$A$871,G$1,[2]掉落汇总!$C$2:$C$871,$Q$1)+SUMIFS(OFFSET([2]掉落汇总!$C$2:$C$871,,MATCH($B216,[2]掉落汇总!$D$1:$M$1)),[2]掉落汇总!$A$2:$A$871,G$1,[2]掉落汇总!$C$2:$C$871,$Q$2)/$Q$3)*宝箱投放计算!F216</f>
        <v>0</v>
      </c>
      <c r="H216">
        <f ca="1">(SUMIFS(OFFSET([2]掉落汇总!$C$2:$C$871,,MATCH($B216,[2]掉落汇总!$D$1:$M$1)),[2]掉落汇总!$A$2:$A$871,H$1,[2]掉落汇总!$C$2:$C$871,$Q$1)+SUMIFS(OFFSET([2]掉落汇总!$C$2:$C$871,,MATCH($B216,[2]掉落汇总!$D$1:$M$1)),[2]掉落汇总!$A$2:$A$871,H$1,[2]掉落汇总!$C$2:$C$871,$Q$2)/$Q$3)*宝箱投放计算!G216</f>
        <v>0</v>
      </c>
      <c r="I216">
        <f ca="1">(SUMIFS(OFFSET([2]掉落汇总!$C$2:$C$871,,MATCH($B216,[2]掉落汇总!$D$1:$M$1)),[2]掉落汇总!$A$2:$A$871,I$1,[2]掉落汇总!$C$2:$C$871,$Q$1)+SUMIFS(OFFSET([2]掉落汇总!$C$2:$C$871,,MATCH($B216,[2]掉落汇总!$D$1:$M$1)),[2]掉落汇总!$A$2:$A$871,I$1,[2]掉落汇总!$C$2:$C$871,$Q$2)/$Q$3)*宝箱投放计算!H216</f>
        <v>0</v>
      </c>
      <c r="J216">
        <f ca="1">(SUMIFS(OFFSET([2]掉落汇总!$C$2:$C$871,,MATCH($B216,[2]掉落汇总!$D$1:$M$1)),[2]掉落汇总!$A$2:$A$871,J$1,[2]掉落汇总!$C$2:$C$871,$Q$1)+SUMIFS(OFFSET([2]掉落汇总!$C$2:$C$871,,MATCH($B216,[2]掉落汇总!$D$1:$M$1)),[2]掉落汇总!$A$2:$A$871,J$1,[2]掉落汇总!$C$2:$C$871,$Q$2)/$Q$3)*宝箱投放计算!I216</f>
        <v>0</v>
      </c>
      <c r="K216">
        <f ca="1">(SUMIFS(OFFSET([2]掉落汇总!$C$2:$C$871,,MATCH($B216,[2]掉落汇总!$D$1:$M$1)),[2]掉落汇总!$A$2:$A$871,K$1,[2]掉落汇总!$C$2:$C$871,$Q$1)+SUMIFS(OFFSET([2]掉落汇总!$C$2:$C$871,,MATCH($B216,[2]掉落汇总!$D$1:$M$1)),[2]掉落汇总!$A$2:$A$871,K$1,[2]掉落汇总!$C$2:$C$871,$Q$2)/$Q$3)*宝箱投放计算!J216</f>
        <v>0</v>
      </c>
      <c r="L216">
        <f ca="1">(SUMIFS(OFFSET([2]掉落汇总!$C$2:$C$871,,MATCH($B216,[2]掉落汇总!$D$1:$M$1)),[2]掉落汇总!$A$2:$A$871,L$1,[2]掉落汇总!$C$2:$C$871,$Q$1)+SUMIFS(OFFSET([2]掉落汇总!$C$2:$C$871,,MATCH($B216,[2]掉落汇总!$D$1:$M$1)),[2]掉落汇总!$A$2:$A$871,L$1,[2]掉落汇总!$C$2:$C$871,$Q$2)/$Q$3)*宝箱投放计算!K216</f>
        <v>1.4485077267901381</v>
      </c>
      <c r="M216">
        <f ca="1">(SUMIFS(OFFSET([2]掉落汇总!$C$2:$C$871,,MATCH($B216,[2]掉落汇总!$D$1:$M$1)),[2]掉落汇总!$A$2:$A$871,M$1,[2]掉落汇总!$C$2:$C$871,$Q$1)+SUMIFS(OFFSET([2]掉落汇总!$C$2:$C$871,,MATCH($B216,[2]掉落汇总!$D$1:$M$1)),[2]掉落汇总!$A$2:$A$871,M$1,[2]掉落汇总!$C$2:$C$871,$Q$2)/$Q$3)*宝箱投放计算!L216</f>
        <v>1.449375218965316</v>
      </c>
      <c r="N216">
        <f ca="1">(SUMIFS(OFFSET([2]掉落汇总!$C$2:$C$871,,MATCH($B216,[2]掉落汇总!$D$1:$M$1)),[2]掉落汇总!$A$2:$A$871,N$1,[2]掉落汇总!$C$2:$C$871,$Q$1)+SUMIFS(OFFSET([2]掉落汇总!$C$2:$C$871,,MATCH($B216,[2]掉落汇总!$D$1:$M$1)),[2]掉落汇总!$A$2:$A$871,N$1,[2]掉落汇总!$C$2:$C$871,$Q$2)/$Q$3)*宝箱投放计算!M216</f>
        <v>0.34251290877796897</v>
      </c>
      <c r="O216">
        <f ca="1">(SUMIFS(OFFSET([2]掉落汇总!$C$2:$C$871,,MATCH($B216,[2]掉落汇总!$D$1:$M$1)),[2]掉落汇总!$A$2:$A$871,O$1,[2]掉落汇总!$C$2:$C$871,$Q$1)+SUMIFS(OFFSET([2]掉落汇总!$C$2:$C$871,,MATCH($B216,[2]掉落汇总!$D$1:$M$1)),[2]掉落汇总!$A$2:$A$871,O$1,[2]掉落汇总!$C$2:$C$871,$Q$2)/$Q$3)*宝箱投放计算!N216</f>
        <v>0.72990261049962535</v>
      </c>
    </row>
    <row r="217" spans="1:15" x14ac:dyDescent="0.2">
      <c r="A217">
        <f>玩家成长时间线!A217</f>
        <v>216</v>
      </c>
      <c r="B217">
        <f>玩家成长时间线!B217</f>
        <v>10</v>
      </c>
      <c r="C217">
        <f ca="1">SUM($D$2:D217)</f>
        <v>2676.8150167897475</v>
      </c>
      <c r="D217">
        <f t="shared" ca="1" si="3"/>
        <v>16.568070327613537</v>
      </c>
      <c r="E217">
        <f ca="1">(SUMIFS(OFFSET([2]掉落汇总!$C$2:$C$871,,MATCH($B217,[2]掉落汇总!$D$1:$M$1)),[2]掉落汇总!$A$2:$A$871,E$1,[2]掉落汇总!$C$2:$C$871,$Q$1)+SUMIFS(OFFSET([2]掉落汇总!$C$2:$C$871,,MATCH($B217,[2]掉落汇总!$D$1:$M$1)),[2]掉落汇总!$A$2:$A$871,E$1,[2]掉落汇总!$C$2:$C$871,$Q$2)/$Q$3)*宝箱投放计算!D217</f>
        <v>4.1120252498684904</v>
      </c>
      <c r="F217">
        <f ca="1">(SUMIFS(OFFSET([2]掉落汇总!$C$2:$C$871,,MATCH($B217,[2]掉落汇总!$D$1:$M$1)),[2]掉落汇总!$A$2:$A$871,F$1,[2]掉落汇总!$C$2:$C$871,$Q$1)+SUMIFS(OFFSET([2]掉落汇总!$C$2:$C$871,,MATCH($B217,[2]掉落汇总!$D$1:$M$1)),[2]掉落汇总!$A$2:$A$871,F$1,[2]掉落汇总!$C$2:$C$871,$Q$2)/$Q$3)*宝箱投放计算!E217</f>
        <v>5.3945783132530112</v>
      </c>
      <c r="G217">
        <f ca="1">(SUMIFS(OFFSET([2]掉落汇总!$C$2:$C$871,,MATCH($B217,[2]掉落汇总!$D$1:$M$1)),[2]掉落汇总!$A$2:$A$871,G$1,[2]掉落汇总!$C$2:$C$871,$Q$1)+SUMIFS(OFFSET([2]掉落汇总!$C$2:$C$871,,MATCH($B217,[2]掉落汇总!$D$1:$M$1)),[2]掉落汇总!$A$2:$A$871,G$1,[2]掉落汇总!$C$2:$C$871,$Q$2)/$Q$3)*宝箱投放计算!F217</f>
        <v>0</v>
      </c>
      <c r="H217">
        <f ca="1">(SUMIFS(OFFSET([2]掉落汇总!$C$2:$C$871,,MATCH($B217,[2]掉落汇总!$D$1:$M$1)),[2]掉落汇总!$A$2:$A$871,H$1,[2]掉落汇总!$C$2:$C$871,$Q$1)+SUMIFS(OFFSET([2]掉落汇总!$C$2:$C$871,,MATCH($B217,[2]掉落汇总!$D$1:$M$1)),[2]掉落汇总!$A$2:$A$871,H$1,[2]掉落汇总!$C$2:$C$871,$Q$2)/$Q$3)*宝箱投放计算!G217</f>
        <v>0</v>
      </c>
      <c r="I217">
        <f ca="1">(SUMIFS(OFFSET([2]掉落汇总!$C$2:$C$871,,MATCH($B217,[2]掉落汇总!$D$1:$M$1)),[2]掉落汇总!$A$2:$A$871,I$1,[2]掉落汇总!$C$2:$C$871,$Q$1)+SUMIFS(OFFSET([2]掉落汇总!$C$2:$C$871,,MATCH($B217,[2]掉落汇总!$D$1:$M$1)),[2]掉落汇总!$A$2:$A$871,I$1,[2]掉落汇总!$C$2:$C$871,$Q$2)/$Q$3)*宝箱投放计算!H217</f>
        <v>0</v>
      </c>
      <c r="J217">
        <f ca="1">(SUMIFS(OFFSET([2]掉落汇总!$C$2:$C$871,,MATCH($B217,[2]掉落汇总!$D$1:$M$1)),[2]掉落汇总!$A$2:$A$871,J$1,[2]掉落汇总!$C$2:$C$871,$Q$1)+SUMIFS(OFFSET([2]掉落汇总!$C$2:$C$871,,MATCH($B217,[2]掉落汇总!$D$1:$M$1)),[2]掉落汇总!$A$2:$A$871,J$1,[2]掉落汇总!$C$2:$C$871,$Q$2)/$Q$3)*宝箱投放计算!I217</f>
        <v>3.0911682994589849</v>
      </c>
      <c r="K217">
        <f ca="1">(SUMIFS(OFFSET([2]掉落汇总!$C$2:$C$871,,MATCH($B217,[2]掉落汇总!$D$1:$M$1)),[2]掉落汇总!$A$2:$A$871,K$1,[2]掉落汇总!$C$2:$C$871,$Q$1)+SUMIFS(OFFSET([2]掉落汇总!$C$2:$C$871,,MATCH($B217,[2]掉落汇总!$D$1:$M$1)),[2]掉落汇总!$A$2:$A$871,K$1,[2]掉落汇总!$C$2:$C$871,$Q$2)/$Q$3)*宝箱投放计算!J217</f>
        <v>0</v>
      </c>
      <c r="L217">
        <f ca="1">(SUMIFS(OFFSET([2]掉落汇总!$C$2:$C$871,,MATCH($B217,[2]掉落汇总!$D$1:$M$1)),[2]掉落汇总!$A$2:$A$871,L$1,[2]掉落汇总!$C$2:$C$871,$Q$1)+SUMIFS(OFFSET([2]掉落汇总!$C$2:$C$871,,MATCH($B217,[2]掉落汇总!$D$1:$M$1)),[2]掉落汇总!$A$2:$A$871,L$1,[2]掉落汇总!$C$2:$C$871,$Q$2)/$Q$3)*宝箱投放计算!K217</f>
        <v>1.4485077267901381</v>
      </c>
      <c r="M217">
        <f ca="1">(SUMIFS(OFFSET([2]掉落汇总!$C$2:$C$871,,MATCH($B217,[2]掉落汇总!$D$1:$M$1)),[2]掉落汇总!$A$2:$A$871,M$1,[2]掉落汇总!$C$2:$C$871,$Q$1)+SUMIFS(OFFSET([2]掉落汇总!$C$2:$C$871,,MATCH($B217,[2]掉落汇总!$D$1:$M$1)),[2]掉落汇总!$A$2:$A$871,M$1,[2]掉落汇总!$C$2:$C$871,$Q$2)/$Q$3)*宝箱投放计算!L217</f>
        <v>1.449375218965316</v>
      </c>
      <c r="N217">
        <f ca="1">(SUMIFS(OFFSET([2]掉落汇总!$C$2:$C$871,,MATCH($B217,[2]掉落汇总!$D$1:$M$1)),[2]掉落汇总!$A$2:$A$871,N$1,[2]掉落汇总!$C$2:$C$871,$Q$1)+SUMIFS(OFFSET([2]掉落汇总!$C$2:$C$871,,MATCH($B217,[2]掉落汇总!$D$1:$M$1)),[2]掉落汇总!$A$2:$A$871,N$1,[2]掉落汇总!$C$2:$C$871,$Q$2)/$Q$3)*宝箱投放计算!M217</f>
        <v>0.34251290877796897</v>
      </c>
      <c r="O217">
        <f ca="1">(SUMIFS(OFFSET([2]掉落汇总!$C$2:$C$871,,MATCH($B217,[2]掉落汇总!$D$1:$M$1)),[2]掉落汇总!$A$2:$A$871,O$1,[2]掉落汇总!$C$2:$C$871,$Q$1)+SUMIFS(OFFSET([2]掉落汇总!$C$2:$C$871,,MATCH($B217,[2]掉落汇总!$D$1:$M$1)),[2]掉落汇总!$A$2:$A$871,O$1,[2]掉落汇总!$C$2:$C$871,$Q$2)/$Q$3)*宝箱投放计算!N217</f>
        <v>0.72990261049962535</v>
      </c>
    </row>
    <row r="218" spans="1:15" x14ac:dyDescent="0.2">
      <c r="A218">
        <f>玩家成长时间线!A218</f>
        <v>217</v>
      </c>
      <c r="B218">
        <f>玩家成长时间线!B218</f>
        <v>10</v>
      </c>
      <c r="C218">
        <f ca="1">SUM($D$2:D218)</f>
        <v>2690.3087520635622</v>
      </c>
      <c r="D218">
        <f t="shared" ca="1" si="3"/>
        <v>13.493735273814728</v>
      </c>
      <c r="E218">
        <f ca="1">(SUMIFS(OFFSET([2]掉落汇总!$C$2:$C$871,,MATCH($B218,[2]掉落汇总!$D$1:$M$1)),[2]掉落汇总!$A$2:$A$871,E$1,[2]掉落汇总!$C$2:$C$871,$Q$1)+SUMIFS(OFFSET([2]掉落汇总!$C$2:$C$871,,MATCH($B218,[2]掉落汇总!$D$1:$M$1)),[2]掉落汇总!$A$2:$A$871,E$1,[2]掉落汇总!$C$2:$C$871,$Q$2)/$Q$3)*宝箱投放计算!D218</f>
        <v>4.1288584955286689</v>
      </c>
      <c r="F218">
        <f ca="1">(SUMIFS(OFFSET([2]掉落汇总!$C$2:$C$871,,MATCH($B218,[2]掉落汇总!$D$1:$M$1)),[2]掉落汇总!$A$2:$A$871,F$1,[2]掉落汇总!$C$2:$C$871,$Q$1)+SUMIFS(OFFSET([2]掉落汇总!$C$2:$C$871,,MATCH($B218,[2]掉落汇总!$D$1:$M$1)),[2]掉落汇总!$A$2:$A$871,F$1,[2]掉落汇总!$C$2:$C$871,$Q$2)/$Q$3)*宝箱投放计算!E218</f>
        <v>5.3945783132530112</v>
      </c>
      <c r="G218">
        <f ca="1">(SUMIFS(OFFSET([2]掉落汇总!$C$2:$C$871,,MATCH($B218,[2]掉落汇总!$D$1:$M$1)),[2]掉落汇总!$A$2:$A$871,G$1,[2]掉落汇总!$C$2:$C$871,$Q$1)+SUMIFS(OFFSET([2]掉落汇总!$C$2:$C$871,,MATCH($B218,[2]掉落汇总!$D$1:$M$1)),[2]掉落汇总!$A$2:$A$871,G$1,[2]掉落汇总!$C$2:$C$871,$Q$2)/$Q$3)*宝箱投放计算!F218</f>
        <v>0</v>
      </c>
      <c r="H218">
        <f ca="1">(SUMIFS(OFFSET([2]掉落汇总!$C$2:$C$871,,MATCH($B218,[2]掉落汇总!$D$1:$M$1)),[2]掉落汇总!$A$2:$A$871,H$1,[2]掉落汇总!$C$2:$C$871,$Q$1)+SUMIFS(OFFSET([2]掉落汇总!$C$2:$C$871,,MATCH($B218,[2]掉落汇总!$D$1:$M$1)),[2]掉落汇总!$A$2:$A$871,H$1,[2]掉落汇总!$C$2:$C$871,$Q$2)/$Q$3)*宝箱投放计算!G218</f>
        <v>0</v>
      </c>
      <c r="I218">
        <f ca="1">(SUMIFS(OFFSET([2]掉落汇总!$C$2:$C$871,,MATCH($B218,[2]掉落汇总!$D$1:$M$1)),[2]掉落汇总!$A$2:$A$871,I$1,[2]掉落汇总!$C$2:$C$871,$Q$1)+SUMIFS(OFFSET([2]掉落汇总!$C$2:$C$871,,MATCH($B218,[2]掉落汇总!$D$1:$M$1)),[2]掉落汇总!$A$2:$A$871,I$1,[2]掉落汇总!$C$2:$C$871,$Q$2)/$Q$3)*宝箱投放计算!H218</f>
        <v>0</v>
      </c>
      <c r="J218">
        <f ca="1">(SUMIFS(OFFSET([2]掉落汇总!$C$2:$C$871,,MATCH($B218,[2]掉落汇总!$D$1:$M$1)),[2]掉落汇总!$A$2:$A$871,J$1,[2]掉落汇总!$C$2:$C$871,$Q$1)+SUMIFS(OFFSET([2]掉落汇总!$C$2:$C$871,,MATCH($B218,[2]掉落汇总!$D$1:$M$1)),[2]掉落汇总!$A$2:$A$871,J$1,[2]掉落汇总!$C$2:$C$871,$Q$2)/$Q$3)*宝箱投放计算!I218</f>
        <v>0</v>
      </c>
      <c r="K218">
        <f ca="1">(SUMIFS(OFFSET([2]掉落汇总!$C$2:$C$871,,MATCH($B218,[2]掉落汇总!$D$1:$M$1)),[2]掉落汇总!$A$2:$A$871,K$1,[2]掉落汇总!$C$2:$C$871,$Q$1)+SUMIFS(OFFSET([2]掉落汇总!$C$2:$C$871,,MATCH($B218,[2]掉落汇总!$D$1:$M$1)),[2]掉落汇总!$A$2:$A$871,K$1,[2]掉落汇总!$C$2:$C$871,$Q$2)/$Q$3)*宝箱投放计算!J218</f>
        <v>0</v>
      </c>
      <c r="L218">
        <f ca="1">(SUMIFS(OFFSET([2]掉落汇总!$C$2:$C$871,,MATCH($B218,[2]掉落汇总!$D$1:$M$1)),[2]掉落汇总!$A$2:$A$871,L$1,[2]掉落汇总!$C$2:$C$871,$Q$1)+SUMIFS(OFFSET([2]掉落汇总!$C$2:$C$871,,MATCH($B218,[2]掉落汇总!$D$1:$M$1)),[2]掉落汇总!$A$2:$A$871,L$1,[2]掉落汇总!$C$2:$C$871,$Q$2)/$Q$3)*宝箱投放计算!K218</f>
        <v>1.4485077267901381</v>
      </c>
      <c r="M218">
        <f ca="1">(SUMIFS(OFFSET([2]掉落汇总!$C$2:$C$871,,MATCH($B218,[2]掉落汇总!$D$1:$M$1)),[2]掉落汇总!$A$2:$A$871,M$1,[2]掉落汇总!$C$2:$C$871,$Q$1)+SUMIFS(OFFSET([2]掉落汇总!$C$2:$C$871,,MATCH($B218,[2]掉落汇总!$D$1:$M$1)),[2]掉落汇总!$A$2:$A$871,M$1,[2]掉落汇总!$C$2:$C$871,$Q$2)/$Q$3)*宝箱投放计算!L218</f>
        <v>1.449375218965316</v>
      </c>
      <c r="N218">
        <f ca="1">(SUMIFS(OFFSET([2]掉落汇总!$C$2:$C$871,,MATCH($B218,[2]掉落汇总!$D$1:$M$1)),[2]掉落汇总!$A$2:$A$871,N$1,[2]掉落汇总!$C$2:$C$871,$Q$1)+SUMIFS(OFFSET([2]掉落汇总!$C$2:$C$871,,MATCH($B218,[2]掉落汇总!$D$1:$M$1)),[2]掉落汇总!$A$2:$A$871,N$1,[2]掉落汇总!$C$2:$C$871,$Q$2)/$Q$3)*宝箱投放计算!M218</f>
        <v>0.34251290877796897</v>
      </c>
      <c r="O218">
        <f ca="1">(SUMIFS(OFFSET([2]掉落汇总!$C$2:$C$871,,MATCH($B218,[2]掉落汇总!$D$1:$M$1)),[2]掉落汇总!$A$2:$A$871,O$1,[2]掉落汇总!$C$2:$C$871,$Q$1)+SUMIFS(OFFSET([2]掉落汇总!$C$2:$C$871,,MATCH($B218,[2]掉落汇总!$D$1:$M$1)),[2]掉落汇总!$A$2:$A$871,O$1,[2]掉落汇总!$C$2:$C$871,$Q$2)/$Q$3)*宝箱投放计算!N218</f>
        <v>0.72990261049962535</v>
      </c>
    </row>
    <row r="219" spans="1:15" x14ac:dyDescent="0.2">
      <c r="A219">
        <f>玩家成长时间线!A219</f>
        <v>218</v>
      </c>
      <c r="B219">
        <f>玩家成长时间线!B219</f>
        <v>10</v>
      </c>
      <c r="C219">
        <f ca="1">SUM($D$2:D219)</f>
        <v>2703.8193205830371</v>
      </c>
      <c r="D219">
        <f t="shared" ca="1" si="3"/>
        <v>13.510568519474909</v>
      </c>
      <c r="E219">
        <f ca="1">(SUMIFS(OFFSET([2]掉落汇总!$C$2:$C$871,,MATCH($B219,[2]掉落汇总!$D$1:$M$1)),[2]掉落汇总!$A$2:$A$871,E$1,[2]掉落汇总!$C$2:$C$871,$Q$1)+SUMIFS(OFFSET([2]掉落汇总!$C$2:$C$871,,MATCH($B219,[2]掉落汇总!$D$1:$M$1)),[2]掉落汇总!$A$2:$A$871,E$1,[2]掉落汇总!$C$2:$C$871,$Q$2)/$Q$3)*宝箱投放计算!D219</f>
        <v>4.1456917411888483</v>
      </c>
      <c r="F219">
        <f ca="1">(SUMIFS(OFFSET([2]掉落汇总!$C$2:$C$871,,MATCH($B219,[2]掉落汇总!$D$1:$M$1)),[2]掉落汇总!$A$2:$A$871,F$1,[2]掉落汇总!$C$2:$C$871,$Q$1)+SUMIFS(OFFSET([2]掉落汇总!$C$2:$C$871,,MATCH($B219,[2]掉落汇总!$D$1:$M$1)),[2]掉落汇总!$A$2:$A$871,F$1,[2]掉落汇总!$C$2:$C$871,$Q$2)/$Q$3)*宝箱投放计算!E219</f>
        <v>5.3945783132530112</v>
      </c>
      <c r="G219">
        <f ca="1">(SUMIFS(OFFSET([2]掉落汇总!$C$2:$C$871,,MATCH($B219,[2]掉落汇总!$D$1:$M$1)),[2]掉落汇总!$A$2:$A$871,G$1,[2]掉落汇总!$C$2:$C$871,$Q$1)+SUMIFS(OFFSET([2]掉落汇总!$C$2:$C$871,,MATCH($B219,[2]掉落汇总!$D$1:$M$1)),[2]掉落汇总!$A$2:$A$871,G$1,[2]掉落汇总!$C$2:$C$871,$Q$2)/$Q$3)*宝箱投放计算!F219</f>
        <v>0</v>
      </c>
      <c r="H219">
        <f ca="1">(SUMIFS(OFFSET([2]掉落汇总!$C$2:$C$871,,MATCH($B219,[2]掉落汇总!$D$1:$M$1)),[2]掉落汇总!$A$2:$A$871,H$1,[2]掉落汇总!$C$2:$C$871,$Q$1)+SUMIFS(OFFSET([2]掉落汇总!$C$2:$C$871,,MATCH($B219,[2]掉落汇总!$D$1:$M$1)),[2]掉落汇总!$A$2:$A$871,H$1,[2]掉落汇总!$C$2:$C$871,$Q$2)/$Q$3)*宝箱投放计算!G219</f>
        <v>0</v>
      </c>
      <c r="I219">
        <f ca="1">(SUMIFS(OFFSET([2]掉落汇总!$C$2:$C$871,,MATCH($B219,[2]掉落汇总!$D$1:$M$1)),[2]掉落汇总!$A$2:$A$871,I$1,[2]掉落汇总!$C$2:$C$871,$Q$1)+SUMIFS(OFFSET([2]掉落汇总!$C$2:$C$871,,MATCH($B219,[2]掉落汇总!$D$1:$M$1)),[2]掉落汇总!$A$2:$A$871,I$1,[2]掉落汇总!$C$2:$C$871,$Q$2)/$Q$3)*宝箱投放计算!H219</f>
        <v>0</v>
      </c>
      <c r="J219">
        <f ca="1">(SUMIFS(OFFSET([2]掉落汇总!$C$2:$C$871,,MATCH($B219,[2]掉落汇总!$D$1:$M$1)),[2]掉落汇总!$A$2:$A$871,J$1,[2]掉落汇总!$C$2:$C$871,$Q$1)+SUMIFS(OFFSET([2]掉落汇总!$C$2:$C$871,,MATCH($B219,[2]掉落汇总!$D$1:$M$1)),[2]掉落汇总!$A$2:$A$871,J$1,[2]掉落汇总!$C$2:$C$871,$Q$2)/$Q$3)*宝箱投放计算!I219</f>
        <v>0</v>
      </c>
      <c r="K219">
        <f ca="1">(SUMIFS(OFFSET([2]掉落汇总!$C$2:$C$871,,MATCH($B219,[2]掉落汇总!$D$1:$M$1)),[2]掉落汇总!$A$2:$A$871,K$1,[2]掉落汇总!$C$2:$C$871,$Q$1)+SUMIFS(OFFSET([2]掉落汇总!$C$2:$C$871,,MATCH($B219,[2]掉落汇总!$D$1:$M$1)),[2]掉落汇总!$A$2:$A$871,K$1,[2]掉落汇总!$C$2:$C$871,$Q$2)/$Q$3)*宝箱投放计算!J219</f>
        <v>0</v>
      </c>
      <c r="L219">
        <f ca="1">(SUMIFS(OFFSET([2]掉落汇总!$C$2:$C$871,,MATCH($B219,[2]掉落汇总!$D$1:$M$1)),[2]掉落汇总!$A$2:$A$871,L$1,[2]掉落汇总!$C$2:$C$871,$Q$1)+SUMIFS(OFFSET([2]掉落汇总!$C$2:$C$871,,MATCH($B219,[2]掉落汇总!$D$1:$M$1)),[2]掉落汇总!$A$2:$A$871,L$1,[2]掉落汇总!$C$2:$C$871,$Q$2)/$Q$3)*宝箱投放计算!K219</f>
        <v>1.4485077267901381</v>
      </c>
      <c r="M219">
        <f ca="1">(SUMIFS(OFFSET([2]掉落汇总!$C$2:$C$871,,MATCH($B219,[2]掉落汇总!$D$1:$M$1)),[2]掉落汇总!$A$2:$A$871,M$1,[2]掉落汇总!$C$2:$C$871,$Q$1)+SUMIFS(OFFSET([2]掉落汇总!$C$2:$C$871,,MATCH($B219,[2]掉落汇总!$D$1:$M$1)),[2]掉落汇总!$A$2:$A$871,M$1,[2]掉落汇总!$C$2:$C$871,$Q$2)/$Q$3)*宝箱投放计算!L219</f>
        <v>1.449375218965316</v>
      </c>
      <c r="N219">
        <f ca="1">(SUMIFS(OFFSET([2]掉落汇总!$C$2:$C$871,,MATCH($B219,[2]掉落汇总!$D$1:$M$1)),[2]掉落汇总!$A$2:$A$871,N$1,[2]掉落汇总!$C$2:$C$871,$Q$1)+SUMIFS(OFFSET([2]掉落汇总!$C$2:$C$871,,MATCH($B219,[2]掉落汇总!$D$1:$M$1)),[2]掉落汇总!$A$2:$A$871,N$1,[2]掉落汇总!$C$2:$C$871,$Q$2)/$Q$3)*宝箱投放计算!M219</f>
        <v>0.34251290877796897</v>
      </c>
      <c r="O219">
        <f ca="1">(SUMIFS(OFFSET([2]掉落汇总!$C$2:$C$871,,MATCH($B219,[2]掉落汇总!$D$1:$M$1)),[2]掉落汇总!$A$2:$A$871,O$1,[2]掉落汇总!$C$2:$C$871,$Q$1)+SUMIFS(OFFSET([2]掉落汇总!$C$2:$C$871,,MATCH($B219,[2]掉落汇总!$D$1:$M$1)),[2]掉落汇总!$A$2:$A$871,O$1,[2]掉落汇总!$C$2:$C$871,$Q$2)/$Q$3)*宝箱投放计算!N219</f>
        <v>0.72990261049962535</v>
      </c>
    </row>
    <row r="220" spans="1:15" x14ac:dyDescent="0.2">
      <c r="A220">
        <f>玩家成长时间线!A220</f>
        <v>219</v>
      </c>
      <c r="B220">
        <f>玩家成长时间线!B220</f>
        <v>10</v>
      </c>
      <c r="C220">
        <f ca="1">SUM($D$2:D220)</f>
        <v>2717.6833872613756</v>
      </c>
      <c r="D220">
        <f t="shared" ca="1" si="3"/>
        <v>13.864066678338663</v>
      </c>
      <c r="E220">
        <f ca="1">(SUMIFS(OFFSET([2]掉落汇总!$C$2:$C$871,,MATCH($B220,[2]掉落汇总!$D$1:$M$1)),[2]掉落汇总!$A$2:$A$871,E$1,[2]掉落汇总!$C$2:$C$871,$Q$1)+SUMIFS(OFFSET([2]掉落汇总!$C$2:$C$871,,MATCH($B220,[2]掉落汇总!$D$1:$M$1)),[2]掉落汇总!$A$2:$A$871,E$1,[2]掉落汇总!$C$2:$C$871,$Q$2)/$Q$3)*宝箱投放计算!D220</f>
        <v>4.4991899000526034</v>
      </c>
      <c r="F220">
        <f ca="1">(SUMIFS(OFFSET([2]掉落汇总!$C$2:$C$871,,MATCH($B220,[2]掉落汇总!$D$1:$M$1)),[2]掉落汇总!$A$2:$A$871,F$1,[2]掉落汇总!$C$2:$C$871,$Q$1)+SUMIFS(OFFSET([2]掉落汇总!$C$2:$C$871,,MATCH($B220,[2]掉落汇总!$D$1:$M$1)),[2]掉落汇总!$A$2:$A$871,F$1,[2]掉落汇总!$C$2:$C$871,$Q$2)/$Q$3)*宝箱投放计算!E220</f>
        <v>5.3945783132530112</v>
      </c>
      <c r="G220">
        <f ca="1">(SUMIFS(OFFSET([2]掉落汇总!$C$2:$C$871,,MATCH($B220,[2]掉落汇总!$D$1:$M$1)),[2]掉落汇总!$A$2:$A$871,G$1,[2]掉落汇总!$C$2:$C$871,$Q$1)+SUMIFS(OFFSET([2]掉落汇总!$C$2:$C$871,,MATCH($B220,[2]掉落汇总!$D$1:$M$1)),[2]掉落汇总!$A$2:$A$871,G$1,[2]掉落汇总!$C$2:$C$871,$Q$2)/$Q$3)*宝箱投放计算!F220</f>
        <v>0</v>
      </c>
      <c r="H220">
        <f ca="1">(SUMIFS(OFFSET([2]掉落汇总!$C$2:$C$871,,MATCH($B220,[2]掉落汇总!$D$1:$M$1)),[2]掉落汇总!$A$2:$A$871,H$1,[2]掉落汇总!$C$2:$C$871,$Q$1)+SUMIFS(OFFSET([2]掉落汇总!$C$2:$C$871,,MATCH($B220,[2]掉落汇总!$D$1:$M$1)),[2]掉落汇总!$A$2:$A$871,H$1,[2]掉落汇总!$C$2:$C$871,$Q$2)/$Q$3)*宝箱投放计算!G220</f>
        <v>0</v>
      </c>
      <c r="I220">
        <f ca="1">(SUMIFS(OFFSET([2]掉落汇总!$C$2:$C$871,,MATCH($B220,[2]掉落汇总!$D$1:$M$1)),[2]掉落汇总!$A$2:$A$871,I$1,[2]掉落汇总!$C$2:$C$871,$Q$1)+SUMIFS(OFFSET([2]掉落汇总!$C$2:$C$871,,MATCH($B220,[2]掉落汇总!$D$1:$M$1)),[2]掉落汇总!$A$2:$A$871,I$1,[2]掉落汇总!$C$2:$C$871,$Q$2)/$Q$3)*宝箱投放计算!H220</f>
        <v>0</v>
      </c>
      <c r="J220">
        <f ca="1">(SUMIFS(OFFSET([2]掉落汇总!$C$2:$C$871,,MATCH($B220,[2]掉落汇总!$D$1:$M$1)),[2]掉落汇总!$A$2:$A$871,J$1,[2]掉落汇总!$C$2:$C$871,$Q$1)+SUMIFS(OFFSET([2]掉落汇总!$C$2:$C$871,,MATCH($B220,[2]掉落汇总!$D$1:$M$1)),[2]掉落汇总!$A$2:$A$871,J$1,[2]掉落汇总!$C$2:$C$871,$Q$2)/$Q$3)*宝箱投放计算!I220</f>
        <v>0</v>
      </c>
      <c r="K220">
        <f ca="1">(SUMIFS(OFFSET([2]掉落汇总!$C$2:$C$871,,MATCH($B220,[2]掉落汇总!$D$1:$M$1)),[2]掉落汇总!$A$2:$A$871,K$1,[2]掉落汇总!$C$2:$C$871,$Q$1)+SUMIFS(OFFSET([2]掉落汇总!$C$2:$C$871,,MATCH($B220,[2]掉落汇总!$D$1:$M$1)),[2]掉落汇总!$A$2:$A$871,K$1,[2]掉落汇总!$C$2:$C$871,$Q$2)/$Q$3)*宝箱投放计算!J220</f>
        <v>0</v>
      </c>
      <c r="L220">
        <f ca="1">(SUMIFS(OFFSET([2]掉落汇总!$C$2:$C$871,,MATCH($B220,[2]掉落汇总!$D$1:$M$1)),[2]掉落汇总!$A$2:$A$871,L$1,[2]掉落汇总!$C$2:$C$871,$Q$1)+SUMIFS(OFFSET([2]掉落汇总!$C$2:$C$871,,MATCH($B220,[2]掉落汇总!$D$1:$M$1)),[2]掉落汇总!$A$2:$A$871,L$1,[2]掉落汇总!$C$2:$C$871,$Q$2)/$Q$3)*宝箱投放计算!K220</f>
        <v>1.4485077267901381</v>
      </c>
      <c r="M220">
        <f ca="1">(SUMIFS(OFFSET([2]掉落汇总!$C$2:$C$871,,MATCH($B220,[2]掉落汇总!$D$1:$M$1)),[2]掉落汇总!$A$2:$A$871,M$1,[2]掉落汇总!$C$2:$C$871,$Q$1)+SUMIFS(OFFSET([2]掉落汇总!$C$2:$C$871,,MATCH($B220,[2]掉落汇总!$D$1:$M$1)),[2]掉落汇总!$A$2:$A$871,M$1,[2]掉落汇总!$C$2:$C$871,$Q$2)/$Q$3)*宝箱投放计算!L220</f>
        <v>1.449375218965316</v>
      </c>
      <c r="N220">
        <f ca="1">(SUMIFS(OFFSET([2]掉落汇总!$C$2:$C$871,,MATCH($B220,[2]掉落汇总!$D$1:$M$1)),[2]掉落汇总!$A$2:$A$871,N$1,[2]掉落汇总!$C$2:$C$871,$Q$1)+SUMIFS(OFFSET([2]掉落汇总!$C$2:$C$871,,MATCH($B220,[2]掉落汇总!$D$1:$M$1)),[2]掉落汇总!$A$2:$A$871,N$1,[2]掉落汇总!$C$2:$C$871,$Q$2)/$Q$3)*宝箱投放计算!M220</f>
        <v>0.34251290877796897</v>
      </c>
      <c r="O220">
        <f ca="1">(SUMIFS(OFFSET([2]掉落汇总!$C$2:$C$871,,MATCH($B220,[2]掉落汇总!$D$1:$M$1)),[2]掉落汇总!$A$2:$A$871,O$1,[2]掉落汇总!$C$2:$C$871,$Q$1)+SUMIFS(OFFSET([2]掉落汇总!$C$2:$C$871,,MATCH($B220,[2]掉落汇总!$D$1:$M$1)),[2]掉落汇总!$A$2:$A$871,O$1,[2]掉落汇总!$C$2:$C$871,$Q$2)/$Q$3)*宝箱投放计算!N220</f>
        <v>0.72990261049962535</v>
      </c>
    </row>
    <row r="221" spans="1:15" x14ac:dyDescent="0.2">
      <c r="A221">
        <f>玩家成长时间线!A221</f>
        <v>220</v>
      </c>
      <c r="B221">
        <f>玩家成长时间线!B221</f>
        <v>10</v>
      </c>
      <c r="C221">
        <f ca="1">SUM($D$2:D221)</f>
        <v>2731.2276222721707</v>
      </c>
      <c r="D221">
        <f t="shared" ca="1" si="3"/>
        <v>13.544235010795266</v>
      </c>
      <c r="E221">
        <f ca="1">(SUMIFS(OFFSET([2]掉落汇总!$C$2:$C$871,,MATCH($B221,[2]掉落汇总!$D$1:$M$1)),[2]掉落汇总!$A$2:$A$871,E$1,[2]掉落汇总!$C$2:$C$871,$Q$1)+SUMIFS(OFFSET([2]掉落汇总!$C$2:$C$871,,MATCH($B221,[2]掉落汇总!$D$1:$M$1)),[2]掉落汇总!$A$2:$A$871,E$1,[2]掉落汇总!$C$2:$C$871,$Q$2)/$Q$3)*宝箱投放计算!D221</f>
        <v>4.1793582325092054</v>
      </c>
      <c r="F221">
        <f ca="1">(SUMIFS(OFFSET([2]掉落汇总!$C$2:$C$871,,MATCH($B221,[2]掉落汇总!$D$1:$M$1)),[2]掉落汇总!$A$2:$A$871,F$1,[2]掉落汇总!$C$2:$C$871,$Q$1)+SUMIFS(OFFSET([2]掉落汇总!$C$2:$C$871,,MATCH($B221,[2]掉落汇总!$D$1:$M$1)),[2]掉落汇总!$A$2:$A$871,F$1,[2]掉落汇总!$C$2:$C$871,$Q$2)/$Q$3)*宝箱投放计算!E221</f>
        <v>5.3945783132530112</v>
      </c>
      <c r="G221">
        <f ca="1">(SUMIFS(OFFSET([2]掉落汇总!$C$2:$C$871,,MATCH($B221,[2]掉落汇总!$D$1:$M$1)),[2]掉落汇总!$A$2:$A$871,G$1,[2]掉落汇总!$C$2:$C$871,$Q$1)+SUMIFS(OFFSET([2]掉落汇总!$C$2:$C$871,,MATCH($B221,[2]掉落汇总!$D$1:$M$1)),[2]掉落汇总!$A$2:$A$871,G$1,[2]掉落汇总!$C$2:$C$871,$Q$2)/$Q$3)*宝箱投放计算!F221</f>
        <v>0</v>
      </c>
      <c r="H221">
        <f ca="1">(SUMIFS(OFFSET([2]掉落汇总!$C$2:$C$871,,MATCH($B221,[2]掉落汇总!$D$1:$M$1)),[2]掉落汇总!$A$2:$A$871,H$1,[2]掉落汇总!$C$2:$C$871,$Q$1)+SUMIFS(OFFSET([2]掉落汇总!$C$2:$C$871,,MATCH($B221,[2]掉落汇总!$D$1:$M$1)),[2]掉落汇总!$A$2:$A$871,H$1,[2]掉落汇总!$C$2:$C$871,$Q$2)/$Q$3)*宝箱投放计算!G221</f>
        <v>0</v>
      </c>
      <c r="I221">
        <f ca="1">(SUMIFS(OFFSET([2]掉落汇总!$C$2:$C$871,,MATCH($B221,[2]掉落汇总!$D$1:$M$1)),[2]掉落汇总!$A$2:$A$871,I$1,[2]掉落汇总!$C$2:$C$871,$Q$1)+SUMIFS(OFFSET([2]掉落汇总!$C$2:$C$871,,MATCH($B221,[2]掉落汇总!$D$1:$M$1)),[2]掉落汇总!$A$2:$A$871,I$1,[2]掉落汇总!$C$2:$C$871,$Q$2)/$Q$3)*宝箱投放计算!H221</f>
        <v>0</v>
      </c>
      <c r="J221">
        <f ca="1">(SUMIFS(OFFSET([2]掉落汇总!$C$2:$C$871,,MATCH($B221,[2]掉落汇总!$D$1:$M$1)),[2]掉落汇总!$A$2:$A$871,J$1,[2]掉落汇总!$C$2:$C$871,$Q$1)+SUMIFS(OFFSET([2]掉落汇总!$C$2:$C$871,,MATCH($B221,[2]掉落汇总!$D$1:$M$1)),[2]掉落汇总!$A$2:$A$871,J$1,[2]掉落汇总!$C$2:$C$871,$Q$2)/$Q$3)*宝箱投放计算!I221</f>
        <v>0</v>
      </c>
      <c r="K221">
        <f ca="1">(SUMIFS(OFFSET([2]掉落汇总!$C$2:$C$871,,MATCH($B221,[2]掉落汇总!$D$1:$M$1)),[2]掉落汇总!$A$2:$A$871,K$1,[2]掉落汇总!$C$2:$C$871,$Q$1)+SUMIFS(OFFSET([2]掉落汇总!$C$2:$C$871,,MATCH($B221,[2]掉落汇总!$D$1:$M$1)),[2]掉落汇总!$A$2:$A$871,K$1,[2]掉落汇总!$C$2:$C$871,$Q$2)/$Q$3)*宝箱投放计算!J221</f>
        <v>0</v>
      </c>
      <c r="L221">
        <f ca="1">(SUMIFS(OFFSET([2]掉落汇总!$C$2:$C$871,,MATCH($B221,[2]掉落汇总!$D$1:$M$1)),[2]掉落汇总!$A$2:$A$871,L$1,[2]掉落汇总!$C$2:$C$871,$Q$1)+SUMIFS(OFFSET([2]掉落汇总!$C$2:$C$871,,MATCH($B221,[2]掉落汇总!$D$1:$M$1)),[2]掉落汇总!$A$2:$A$871,L$1,[2]掉落汇总!$C$2:$C$871,$Q$2)/$Q$3)*宝箱投放计算!K221</f>
        <v>1.4485077267901381</v>
      </c>
      <c r="M221">
        <f ca="1">(SUMIFS(OFFSET([2]掉落汇总!$C$2:$C$871,,MATCH($B221,[2]掉落汇总!$D$1:$M$1)),[2]掉落汇总!$A$2:$A$871,M$1,[2]掉落汇总!$C$2:$C$871,$Q$1)+SUMIFS(OFFSET([2]掉落汇总!$C$2:$C$871,,MATCH($B221,[2]掉落汇总!$D$1:$M$1)),[2]掉落汇总!$A$2:$A$871,M$1,[2]掉落汇总!$C$2:$C$871,$Q$2)/$Q$3)*宝箱投放计算!L221</f>
        <v>1.449375218965316</v>
      </c>
      <c r="N221">
        <f ca="1">(SUMIFS(OFFSET([2]掉落汇总!$C$2:$C$871,,MATCH($B221,[2]掉落汇总!$D$1:$M$1)),[2]掉落汇总!$A$2:$A$871,N$1,[2]掉落汇总!$C$2:$C$871,$Q$1)+SUMIFS(OFFSET([2]掉落汇总!$C$2:$C$871,,MATCH($B221,[2]掉落汇总!$D$1:$M$1)),[2]掉落汇总!$A$2:$A$871,N$1,[2]掉落汇总!$C$2:$C$871,$Q$2)/$Q$3)*宝箱投放计算!M221</f>
        <v>0.34251290877796897</v>
      </c>
      <c r="O221">
        <f ca="1">(SUMIFS(OFFSET([2]掉落汇总!$C$2:$C$871,,MATCH($B221,[2]掉落汇总!$D$1:$M$1)),[2]掉落汇总!$A$2:$A$871,O$1,[2]掉落汇总!$C$2:$C$871,$Q$1)+SUMIFS(OFFSET([2]掉落汇总!$C$2:$C$871,,MATCH($B221,[2]掉落汇总!$D$1:$M$1)),[2]掉落汇总!$A$2:$A$871,O$1,[2]掉落汇总!$C$2:$C$871,$Q$2)/$Q$3)*宝箱投放计算!N221</f>
        <v>0.72990261049962535</v>
      </c>
    </row>
    <row r="222" spans="1:15" x14ac:dyDescent="0.2">
      <c r="A222">
        <f>玩家成长时间线!A222</f>
        <v>221</v>
      </c>
      <c r="B222">
        <f>玩家成长时间线!B222</f>
        <v>10</v>
      </c>
      <c r="C222">
        <f ca="1">SUM($D$2:D222)</f>
        <v>2744.7886905286264</v>
      </c>
      <c r="D222">
        <f t="shared" ca="1" si="3"/>
        <v>13.561068256455446</v>
      </c>
      <c r="E222">
        <f ca="1">(SUMIFS(OFFSET([2]掉落汇总!$C$2:$C$871,,MATCH($B222,[2]掉落汇总!$D$1:$M$1)),[2]掉落汇总!$A$2:$A$871,E$1,[2]掉落汇总!$C$2:$C$871,$Q$1)+SUMIFS(OFFSET([2]掉落汇总!$C$2:$C$871,,MATCH($B222,[2]掉落汇总!$D$1:$M$1)),[2]掉落汇总!$A$2:$A$871,E$1,[2]掉落汇总!$C$2:$C$871,$Q$2)/$Q$3)*宝箱投放计算!D222</f>
        <v>4.1961914781693839</v>
      </c>
      <c r="F222">
        <f ca="1">(SUMIFS(OFFSET([2]掉落汇总!$C$2:$C$871,,MATCH($B222,[2]掉落汇总!$D$1:$M$1)),[2]掉落汇总!$A$2:$A$871,F$1,[2]掉落汇总!$C$2:$C$871,$Q$1)+SUMIFS(OFFSET([2]掉落汇总!$C$2:$C$871,,MATCH($B222,[2]掉落汇总!$D$1:$M$1)),[2]掉落汇总!$A$2:$A$871,F$1,[2]掉落汇总!$C$2:$C$871,$Q$2)/$Q$3)*宝箱投放计算!E222</f>
        <v>5.3945783132530112</v>
      </c>
      <c r="G222">
        <f ca="1">(SUMIFS(OFFSET([2]掉落汇总!$C$2:$C$871,,MATCH($B222,[2]掉落汇总!$D$1:$M$1)),[2]掉落汇总!$A$2:$A$871,G$1,[2]掉落汇总!$C$2:$C$871,$Q$1)+SUMIFS(OFFSET([2]掉落汇总!$C$2:$C$871,,MATCH($B222,[2]掉落汇总!$D$1:$M$1)),[2]掉落汇总!$A$2:$A$871,G$1,[2]掉落汇总!$C$2:$C$871,$Q$2)/$Q$3)*宝箱投放计算!F222</f>
        <v>0</v>
      </c>
      <c r="H222">
        <f ca="1">(SUMIFS(OFFSET([2]掉落汇总!$C$2:$C$871,,MATCH($B222,[2]掉落汇总!$D$1:$M$1)),[2]掉落汇总!$A$2:$A$871,H$1,[2]掉落汇总!$C$2:$C$871,$Q$1)+SUMIFS(OFFSET([2]掉落汇总!$C$2:$C$871,,MATCH($B222,[2]掉落汇总!$D$1:$M$1)),[2]掉落汇总!$A$2:$A$871,H$1,[2]掉落汇总!$C$2:$C$871,$Q$2)/$Q$3)*宝箱投放计算!G222</f>
        <v>0</v>
      </c>
      <c r="I222">
        <f ca="1">(SUMIFS(OFFSET([2]掉落汇总!$C$2:$C$871,,MATCH($B222,[2]掉落汇总!$D$1:$M$1)),[2]掉落汇总!$A$2:$A$871,I$1,[2]掉落汇总!$C$2:$C$871,$Q$1)+SUMIFS(OFFSET([2]掉落汇总!$C$2:$C$871,,MATCH($B222,[2]掉落汇总!$D$1:$M$1)),[2]掉落汇总!$A$2:$A$871,I$1,[2]掉落汇总!$C$2:$C$871,$Q$2)/$Q$3)*宝箱投放计算!H222</f>
        <v>0</v>
      </c>
      <c r="J222">
        <f ca="1">(SUMIFS(OFFSET([2]掉落汇总!$C$2:$C$871,,MATCH($B222,[2]掉落汇总!$D$1:$M$1)),[2]掉落汇总!$A$2:$A$871,J$1,[2]掉落汇总!$C$2:$C$871,$Q$1)+SUMIFS(OFFSET([2]掉落汇总!$C$2:$C$871,,MATCH($B222,[2]掉落汇总!$D$1:$M$1)),[2]掉落汇总!$A$2:$A$871,J$1,[2]掉落汇总!$C$2:$C$871,$Q$2)/$Q$3)*宝箱投放计算!I222</f>
        <v>0</v>
      </c>
      <c r="K222">
        <f ca="1">(SUMIFS(OFFSET([2]掉落汇总!$C$2:$C$871,,MATCH($B222,[2]掉落汇总!$D$1:$M$1)),[2]掉落汇总!$A$2:$A$871,K$1,[2]掉落汇总!$C$2:$C$871,$Q$1)+SUMIFS(OFFSET([2]掉落汇总!$C$2:$C$871,,MATCH($B222,[2]掉落汇总!$D$1:$M$1)),[2]掉落汇总!$A$2:$A$871,K$1,[2]掉落汇总!$C$2:$C$871,$Q$2)/$Q$3)*宝箱投放计算!J222</f>
        <v>0</v>
      </c>
      <c r="L222">
        <f ca="1">(SUMIFS(OFFSET([2]掉落汇总!$C$2:$C$871,,MATCH($B222,[2]掉落汇总!$D$1:$M$1)),[2]掉落汇总!$A$2:$A$871,L$1,[2]掉落汇总!$C$2:$C$871,$Q$1)+SUMIFS(OFFSET([2]掉落汇总!$C$2:$C$871,,MATCH($B222,[2]掉落汇总!$D$1:$M$1)),[2]掉落汇总!$A$2:$A$871,L$1,[2]掉落汇总!$C$2:$C$871,$Q$2)/$Q$3)*宝箱投放计算!K222</f>
        <v>1.4485077267901381</v>
      </c>
      <c r="M222">
        <f ca="1">(SUMIFS(OFFSET([2]掉落汇总!$C$2:$C$871,,MATCH($B222,[2]掉落汇总!$D$1:$M$1)),[2]掉落汇总!$A$2:$A$871,M$1,[2]掉落汇总!$C$2:$C$871,$Q$1)+SUMIFS(OFFSET([2]掉落汇总!$C$2:$C$871,,MATCH($B222,[2]掉落汇总!$D$1:$M$1)),[2]掉落汇总!$A$2:$A$871,M$1,[2]掉落汇总!$C$2:$C$871,$Q$2)/$Q$3)*宝箱投放计算!L222</f>
        <v>1.449375218965316</v>
      </c>
      <c r="N222">
        <f ca="1">(SUMIFS(OFFSET([2]掉落汇总!$C$2:$C$871,,MATCH($B222,[2]掉落汇总!$D$1:$M$1)),[2]掉落汇总!$A$2:$A$871,N$1,[2]掉落汇总!$C$2:$C$871,$Q$1)+SUMIFS(OFFSET([2]掉落汇总!$C$2:$C$871,,MATCH($B222,[2]掉落汇总!$D$1:$M$1)),[2]掉落汇总!$A$2:$A$871,N$1,[2]掉落汇总!$C$2:$C$871,$Q$2)/$Q$3)*宝箱投放计算!M222</f>
        <v>0.34251290877796897</v>
      </c>
      <c r="O222">
        <f ca="1">(SUMIFS(OFFSET([2]掉落汇总!$C$2:$C$871,,MATCH($B222,[2]掉落汇总!$D$1:$M$1)),[2]掉落汇总!$A$2:$A$871,O$1,[2]掉落汇总!$C$2:$C$871,$Q$1)+SUMIFS(OFFSET([2]掉落汇总!$C$2:$C$871,,MATCH($B222,[2]掉落汇总!$D$1:$M$1)),[2]掉落汇总!$A$2:$A$871,O$1,[2]掉落汇总!$C$2:$C$871,$Q$2)/$Q$3)*宝箱投放计算!N222</f>
        <v>0.72990261049962535</v>
      </c>
    </row>
    <row r="223" spans="1:15" x14ac:dyDescent="0.2">
      <c r="A223">
        <f>玩家成长时间线!A223</f>
        <v>222</v>
      </c>
      <c r="B223">
        <f>玩家成长时间线!B223</f>
        <v>10</v>
      </c>
      <c r="C223">
        <f ca="1">SUM($D$2:D223)</f>
        <v>2758.5349244873437</v>
      </c>
      <c r="D223">
        <f t="shared" ca="1" si="3"/>
        <v>13.746233958717411</v>
      </c>
      <c r="E223">
        <f ca="1">(SUMIFS(OFFSET([2]掉落汇总!$C$2:$C$871,,MATCH($B223,[2]掉落汇总!$D$1:$M$1)),[2]掉落汇总!$A$2:$A$871,E$1,[2]掉落汇总!$C$2:$C$871,$Q$1)+SUMIFS(OFFSET([2]掉落汇总!$C$2:$C$871,,MATCH($B223,[2]掉落汇总!$D$1:$M$1)),[2]掉落汇总!$A$2:$A$871,E$1,[2]掉落汇总!$C$2:$C$871,$Q$2)/$Q$3)*宝箱投放计算!D223</f>
        <v>4.3813571804313511</v>
      </c>
      <c r="F223">
        <f ca="1">(SUMIFS(OFFSET([2]掉落汇总!$C$2:$C$871,,MATCH($B223,[2]掉落汇总!$D$1:$M$1)),[2]掉落汇总!$A$2:$A$871,F$1,[2]掉落汇总!$C$2:$C$871,$Q$1)+SUMIFS(OFFSET([2]掉落汇总!$C$2:$C$871,,MATCH($B223,[2]掉落汇总!$D$1:$M$1)),[2]掉落汇总!$A$2:$A$871,F$1,[2]掉落汇总!$C$2:$C$871,$Q$2)/$Q$3)*宝箱投放计算!E223</f>
        <v>5.3945783132530112</v>
      </c>
      <c r="G223">
        <f ca="1">(SUMIFS(OFFSET([2]掉落汇总!$C$2:$C$871,,MATCH($B223,[2]掉落汇总!$D$1:$M$1)),[2]掉落汇总!$A$2:$A$871,G$1,[2]掉落汇总!$C$2:$C$871,$Q$1)+SUMIFS(OFFSET([2]掉落汇总!$C$2:$C$871,,MATCH($B223,[2]掉落汇总!$D$1:$M$1)),[2]掉落汇总!$A$2:$A$871,G$1,[2]掉落汇总!$C$2:$C$871,$Q$2)/$Q$3)*宝箱投放计算!F223</f>
        <v>0</v>
      </c>
      <c r="H223">
        <f ca="1">(SUMIFS(OFFSET([2]掉落汇总!$C$2:$C$871,,MATCH($B223,[2]掉落汇总!$D$1:$M$1)),[2]掉落汇总!$A$2:$A$871,H$1,[2]掉落汇总!$C$2:$C$871,$Q$1)+SUMIFS(OFFSET([2]掉落汇总!$C$2:$C$871,,MATCH($B223,[2]掉落汇总!$D$1:$M$1)),[2]掉落汇总!$A$2:$A$871,H$1,[2]掉落汇总!$C$2:$C$871,$Q$2)/$Q$3)*宝箱投放计算!G223</f>
        <v>0</v>
      </c>
      <c r="I223">
        <f ca="1">(SUMIFS(OFFSET([2]掉落汇总!$C$2:$C$871,,MATCH($B223,[2]掉落汇总!$D$1:$M$1)),[2]掉落汇总!$A$2:$A$871,I$1,[2]掉落汇总!$C$2:$C$871,$Q$1)+SUMIFS(OFFSET([2]掉落汇总!$C$2:$C$871,,MATCH($B223,[2]掉落汇总!$D$1:$M$1)),[2]掉落汇总!$A$2:$A$871,I$1,[2]掉落汇总!$C$2:$C$871,$Q$2)/$Q$3)*宝箱投放计算!H223</f>
        <v>0</v>
      </c>
      <c r="J223">
        <f ca="1">(SUMIFS(OFFSET([2]掉落汇总!$C$2:$C$871,,MATCH($B223,[2]掉落汇总!$D$1:$M$1)),[2]掉落汇总!$A$2:$A$871,J$1,[2]掉落汇总!$C$2:$C$871,$Q$1)+SUMIFS(OFFSET([2]掉落汇总!$C$2:$C$871,,MATCH($B223,[2]掉落汇总!$D$1:$M$1)),[2]掉落汇总!$A$2:$A$871,J$1,[2]掉落汇总!$C$2:$C$871,$Q$2)/$Q$3)*宝箱投放计算!I223</f>
        <v>0</v>
      </c>
      <c r="K223">
        <f ca="1">(SUMIFS(OFFSET([2]掉落汇总!$C$2:$C$871,,MATCH($B223,[2]掉落汇总!$D$1:$M$1)),[2]掉落汇总!$A$2:$A$871,K$1,[2]掉落汇总!$C$2:$C$871,$Q$1)+SUMIFS(OFFSET([2]掉落汇总!$C$2:$C$871,,MATCH($B223,[2]掉落汇总!$D$1:$M$1)),[2]掉落汇总!$A$2:$A$871,K$1,[2]掉落汇总!$C$2:$C$871,$Q$2)/$Q$3)*宝箱投放计算!J223</f>
        <v>0</v>
      </c>
      <c r="L223">
        <f ca="1">(SUMIFS(OFFSET([2]掉落汇总!$C$2:$C$871,,MATCH($B223,[2]掉落汇总!$D$1:$M$1)),[2]掉落汇总!$A$2:$A$871,L$1,[2]掉落汇总!$C$2:$C$871,$Q$1)+SUMIFS(OFFSET([2]掉落汇总!$C$2:$C$871,,MATCH($B223,[2]掉落汇总!$D$1:$M$1)),[2]掉落汇总!$A$2:$A$871,L$1,[2]掉落汇总!$C$2:$C$871,$Q$2)/$Q$3)*宝箱投放计算!K223</f>
        <v>1.4485077267901381</v>
      </c>
      <c r="M223">
        <f ca="1">(SUMIFS(OFFSET([2]掉落汇总!$C$2:$C$871,,MATCH($B223,[2]掉落汇总!$D$1:$M$1)),[2]掉落汇总!$A$2:$A$871,M$1,[2]掉落汇总!$C$2:$C$871,$Q$1)+SUMIFS(OFFSET([2]掉落汇总!$C$2:$C$871,,MATCH($B223,[2]掉落汇总!$D$1:$M$1)),[2]掉落汇总!$A$2:$A$871,M$1,[2]掉落汇总!$C$2:$C$871,$Q$2)/$Q$3)*宝箱投放计算!L223</f>
        <v>1.449375218965316</v>
      </c>
      <c r="N223">
        <f ca="1">(SUMIFS(OFFSET([2]掉落汇总!$C$2:$C$871,,MATCH($B223,[2]掉落汇总!$D$1:$M$1)),[2]掉落汇总!$A$2:$A$871,N$1,[2]掉落汇总!$C$2:$C$871,$Q$1)+SUMIFS(OFFSET([2]掉落汇总!$C$2:$C$871,,MATCH($B223,[2]掉落汇总!$D$1:$M$1)),[2]掉落汇总!$A$2:$A$871,N$1,[2]掉落汇总!$C$2:$C$871,$Q$2)/$Q$3)*宝箱投放计算!M223</f>
        <v>0.34251290877796897</v>
      </c>
      <c r="O223">
        <f ca="1">(SUMIFS(OFFSET([2]掉落汇总!$C$2:$C$871,,MATCH($B223,[2]掉落汇总!$D$1:$M$1)),[2]掉落汇总!$A$2:$A$871,O$1,[2]掉落汇总!$C$2:$C$871,$Q$1)+SUMIFS(OFFSET([2]掉落汇总!$C$2:$C$871,,MATCH($B223,[2]掉落汇总!$D$1:$M$1)),[2]掉落汇总!$A$2:$A$871,O$1,[2]掉落汇总!$C$2:$C$871,$Q$2)/$Q$3)*宝箱投放计算!N223</f>
        <v>0.72990261049962535</v>
      </c>
    </row>
    <row r="224" spans="1:15" x14ac:dyDescent="0.2">
      <c r="A224">
        <f>玩家成长时间线!A224</f>
        <v>223</v>
      </c>
      <c r="B224">
        <f>玩家成长时间线!B224</f>
        <v>10</v>
      </c>
      <c r="C224">
        <f ca="1">SUM($D$2:D224)</f>
        <v>2772.1296592351196</v>
      </c>
      <c r="D224">
        <f t="shared" ca="1" si="3"/>
        <v>13.594734747775803</v>
      </c>
      <c r="E224">
        <f ca="1">(SUMIFS(OFFSET([2]掉落汇总!$C$2:$C$871,,MATCH($B224,[2]掉落汇总!$D$1:$M$1)),[2]掉落汇总!$A$2:$A$871,E$1,[2]掉落汇总!$C$2:$C$871,$Q$1)+SUMIFS(OFFSET([2]掉落汇总!$C$2:$C$871,,MATCH($B224,[2]掉落汇总!$D$1:$M$1)),[2]掉落汇总!$A$2:$A$871,E$1,[2]掉落汇总!$C$2:$C$871,$Q$2)/$Q$3)*宝箱投放计算!D224</f>
        <v>4.2298579694897418</v>
      </c>
      <c r="F224">
        <f ca="1">(SUMIFS(OFFSET([2]掉落汇总!$C$2:$C$871,,MATCH($B224,[2]掉落汇总!$D$1:$M$1)),[2]掉落汇总!$A$2:$A$871,F$1,[2]掉落汇总!$C$2:$C$871,$Q$1)+SUMIFS(OFFSET([2]掉落汇总!$C$2:$C$871,,MATCH($B224,[2]掉落汇总!$D$1:$M$1)),[2]掉落汇总!$A$2:$A$871,F$1,[2]掉落汇总!$C$2:$C$871,$Q$2)/$Q$3)*宝箱投放计算!E224</f>
        <v>5.3945783132530112</v>
      </c>
      <c r="G224">
        <f ca="1">(SUMIFS(OFFSET([2]掉落汇总!$C$2:$C$871,,MATCH($B224,[2]掉落汇总!$D$1:$M$1)),[2]掉落汇总!$A$2:$A$871,G$1,[2]掉落汇总!$C$2:$C$871,$Q$1)+SUMIFS(OFFSET([2]掉落汇总!$C$2:$C$871,,MATCH($B224,[2]掉落汇总!$D$1:$M$1)),[2]掉落汇总!$A$2:$A$871,G$1,[2]掉落汇总!$C$2:$C$871,$Q$2)/$Q$3)*宝箱投放计算!F224</f>
        <v>0</v>
      </c>
      <c r="H224">
        <f ca="1">(SUMIFS(OFFSET([2]掉落汇总!$C$2:$C$871,,MATCH($B224,[2]掉落汇总!$D$1:$M$1)),[2]掉落汇总!$A$2:$A$871,H$1,[2]掉落汇总!$C$2:$C$871,$Q$1)+SUMIFS(OFFSET([2]掉落汇总!$C$2:$C$871,,MATCH($B224,[2]掉落汇总!$D$1:$M$1)),[2]掉落汇总!$A$2:$A$871,H$1,[2]掉落汇总!$C$2:$C$871,$Q$2)/$Q$3)*宝箱投放计算!G224</f>
        <v>0</v>
      </c>
      <c r="I224">
        <f ca="1">(SUMIFS(OFFSET([2]掉落汇总!$C$2:$C$871,,MATCH($B224,[2]掉落汇总!$D$1:$M$1)),[2]掉落汇总!$A$2:$A$871,I$1,[2]掉落汇总!$C$2:$C$871,$Q$1)+SUMIFS(OFFSET([2]掉落汇总!$C$2:$C$871,,MATCH($B224,[2]掉落汇总!$D$1:$M$1)),[2]掉落汇总!$A$2:$A$871,I$1,[2]掉落汇总!$C$2:$C$871,$Q$2)/$Q$3)*宝箱投放计算!H224</f>
        <v>0</v>
      </c>
      <c r="J224">
        <f ca="1">(SUMIFS(OFFSET([2]掉落汇总!$C$2:$C$871,,MATCH($B224,[2]掉落汇总!$D$1:$M$1)),[2]掉落汇总!$A$2:$A$871,J$1,[2]掉落汇总!$C$2:$C$871,$Q$1)+SUMIFS(OFFSET([2]掉落汇总!$C$2:$C$871,,MATCH($B224,[2]掉落汇总!$D$1:$M$1)),[2]掉落汇总!$A$2:$A$871,J$1,[2]掉落汇总!$C$2:$C$871,$Q$2)/$Q$3)*宝箱投放计算!I224</f>
        <v>0</v>
      </c>
      <c r="K224">
        <f ca="1">(SUMIFS(OFFSET([2]掉落汇总!$C$2:$C$871,,MATCH($B224,[2]掉落汇总!$D$1:$M$1)),[2]掉落汇总!$A$2:$A$871,K$1,[2]掉落汇总!$C$2:$C$871,$Q$1)+SUMIFS(OFFSET([2]掉落汇总!$C$2:$C$871,,MATCH($B224,[2]掉落汇总!$D$1:$M$1)),[2]掉落汇总!$A$2:$A$871,K$1,[2]掉落汇总!$C$2:$C$871,$Q$2)/$Q$3)*宝箱投放计算!J224</f>
        <v>0</v>
      </c>
      <c r="L224">
        <f ca="1">(SUMIFS(OFFSET([2]掉落汇总!$C$2:$C$871,,MATCH($B224,[2]掉落汇总!$D$1:$M$1)),[2]掉落汇总!$A$2:$A$871,L$1,[2]掉落汇总!$C$2:$C$871,$Q$1)+SUMIFS(OFFSET([2]掉落汇总!$C$2:$C$871,,MATCH($B224,[2]掉落汇总!$D$1:$M$1)),[2]掉落汇总!$A$2:$A$871,L$1,[2]掉落汇总!$C$2:$C$871,$Q$2)/$Q$3)*宝箱投放计算!K224</f>
        <v>1.4485077267901381</v>
      </c>
      <c r="M224">
        <f ca="1">(SUMIFS(OFFSET([2]掉落汇总!$C$2:$C$871,,MATCH($B224,[2]掉落汇总!$D$1:$M$1)),[2]掉落汇总!$A$2:$A$871,M$1,[2]掉落汇总!$C$2:$C$871,$Q$1)+SUMIFS(OFFSET([2]掉落汇总!$C$2:$C$871,,MATCH($B224,[2]掉落汇总!$D$1:$M$1)),[2]掉落汇总!$A$2:$A$871,M$1,[2]掉落汇总!$C$2:$C$871,$Q$2)/$Q$3)*宝箱投放计算!L224</f>
        <v>1.449375218965316</v>
      </c>
      <c r="N224">
        <f ca="1">(SUMIFS(OFFSET([2]掉落汇总!$C$2:$C$871,,MATCH($B224,[2]掉落汇总!$D$1:$M$1)),[2]掉落汇总!$A$2:$A$871,N$1,[2]掉落汇总!$C$2:$C$871,$Q$1)+SUMIFS(OFFSET([2]掉落汇总!$C$2:$C$871,,MATCH($B224,[2]掉落汇总!$D$1:$M$1)),[2]掉落汇总!$A$2:$A$871,N$1,[2]掉落汇总!$C$2:$C$871,$Q$2)/$Q$3)*宝箱投放计算!M224</f>
        <v>0.34251290877796897</v>
      </c>
      <c r="O224">
        <f ca="1">(SUMIFS(OFFSET([2]掉落汇总!$C$2:$C$871,,MATCH($B224,[2]掉落汇总!$D$1:$M$1)),[2]掉落汇总!$A$2:$A$871,O$1,[2]掉落汇总!$C$2:$C$871,$Q$1)+SUMIFS(OFFSET([2]掉落汇总!$C$2:$C$871,,MATCH($B224,[2]掉落汇总!$D$1:$M$1)),[2]掉落汇总!$A$2:$A$871,O$1,[2]掉落汇总!$C$2:$C$871,$Q$2)/$Q$3)*宝箱投放计算!N224</f>
        <v>0.72990261049962535</v>
      </c>
    </row>
    <row r="225" spans="1:15" x14ac:dyDescent="0.2">
      <c r="A225">
        <f>玩家成长时间线!A225</f>
        <v>224</v>
      </c>
      <c r="B225">
        <f>玩家成长时间线!B225</f>
        <v>8</v>
      </c>
      <c r="C225">
        <f ca="1">SUM($D$2:D225)</f>
        <v>2784.8071820399109</v>
      </c>
      <c r="D225">
        <f t="shared" ca="1" si="3"/>
        <v>12.677522804791433</v>
      </c>
      <c r="E225">
        <f ca="1">(SUMIFS(OFFSET([2]掉落汇总!$C$2:$C$871,,MATCH($B225,[2]掉落汇总!$D$1:$M$1)),[2]掉落汇总!$A$2:$A$871,E$1,[2]掉落汇总!$C$2:$C$871,$Q$1)+SUMIFS(OFFSET([2]掉落汇总!$C$2:$C$871,,MATCH($B225,[2]掉落汇总!$D$1:$M$1)),[2]掉落汇总!$A$2:$A$871,E$1,[2]掉落汇总!$C$2:$C$871,$Q$2)/$Q$3)*宝箱投放计算!D225</f>
        <v>3.5440488461538466</v>
      </c>
      <c r="F225">
        <f ca="1">(SUMIFS(OFFSET([2]掉落汇总!$C$2:$C$871,,MATCH($B225,[2]掉落汇总!$D$1:$M$1)),[2]掉落汇总!$A$2:$A$871,F$1,[2]掉落汇总!$C$2:$C$871,$Q$1)+SUMIFS(OFFSET([2]掉落汇总!$C$2:$C$871,,MATCH($B225,[2]掉落汇总!$D$1:$M$1)),[2]掉落汇总!$A$2:$A$871,F$1,[2]掉落汇总!$C$2:$C$871,$Q$2)/$Q$3)*宝箱投放计算!E225</f>
        <v>4.3156626506024089</v>
      </c>
      <c r="G225">
        <f ca="1">(SUMIFS(OFFSET([2]掉落汇总!$C$2:$C$871,,MATCH($B225,[2]掉落汇总!$D$1:$M$1)),[2]掉落汇总!$A$2:$A$871,G$1,[2]掉落汇总!$C$2:$C$871,$Q$1)+SUMIFS(OFFSET([2]掉落汇总!$C$2:$C$871,,MATCH($B225,[2]掉落汇总!$D$1:$M$1)),[2]掉落汇总!$A$2:$A$871,G$1,[2]掉落汇总!$C$2:$C$871,$Q$2)/$Q$3)*宝箱投放计算!F225</f>
        <v>0.84751284300213015</v>
      </c>
      <c r="H225">
        <f ca="1">(SUMIFS(OFFSET([2]掉落汇总!$C$2:$C$871,,MATCH($B225,[2]掉落汇总!$D$1:$M$1)),[2]掉落汇总!$A$2:$A$871,H$1,[2]掉落汇总!$C$2:$C$871,$Q$1)+SUMIFS(OFFSET([2]掉落汇总!$C$2:$C$871,,MATCH($B225,[2]掉落汇总!$D$1:$M$1)),[2]掉落汇总!$A$2:$A$871,H$1,[2]掉落汇总!$C$2:$C$871,$Q$2)/$Q$3)*宝箱投放计算!G225</f>
        <v>0</v>
      </c>
      <c r="I225">
        <f ca="1">(SUMIFS(OFFSET([2]掉落汇总!$C$2:$C$871,,MATCH($B225,[2]掉落汇总!$D$1:$M$1)),[2]掉落汇总!$A$2:$A$871,I$1,[2]掉落汇总!$C$2:$C$871,$Q$1)+SUMIFS(OFFSET([2]掉落汇总!$C$2:$C$871,,MATCH($B225,[2]掉落汇总!$D$1:$M$1)),[2]掉落汇总!$A$2:$A$871,I$1,[2]掉落汇总!$C$2:$C$871,$Q$2)/$Q$3)*宝箱投放计算!H225</f>
        <v>0</v>
      </c>
      <c r="J225">
        <f ca="1">(SUMIFS(OFFSET([2]掉落汇总!$C$2:$C$871,,MATCH($B225,[2]掉落汇总!$D$1:$M$1)),[2]掉落汇总!$A$2:$A$871,J$1,[2]掉落汇总!$C$2:$C$871,$Q$1)+SUMIFS(OFFSET([2]掉落汇总!$C$2:$C$871,,MATCH($B225,[2]掉落汇总!$D$1:$M$1)),[2]掉落汇总!$A$2:$A$871,J$1,[2]掉落汇总!$C$2:$C$871,$Q$2)/$Q$3)*宝箱投放计算!I225</f>
        <v>0</v>
      </c>
      <c r="K225">
        <f ca="1">(SUMIFS(OFFSET([2]掉落汇总!$C$2:$C$871,,MATCH($B225,[2]掉落汇总!$D$1:$M$1)),[2]掉落汇总!$A$2:$A$871,K$1,[2]掉落汇总!$C$2:$C$871,$Q$1)+SUMIFS(OFFSET([2]掉落汇总!$C$2:$C$871,,MATCH($B225,[2]掉落汇总!$D$1:$M$1)),[2]掉落汇总!$A$2:$A$871,K$1,[2]掉落汇总!$C$2:$C$871,$Q$2)/$Q$3)*宝箱投放计算!J225</f>
        <v>0</v>
      </c>
      <c r="L225">
        <f ca="1">(SUMIFS(OFFSET([2]掉落汇总!$C$2:$C$871,,MATCH($B225,[2]掉落汇总!$D$1:$M$1)),[2]掉落汇总!$A$2:$A$871,L$1,[2]掉落汇总!$C$2:$C$871,$Q$1)+SUMIFS(OFFSET([2]掉落汇总!$C$2:$C$871,,MATCH($B225,[2]掉落汇总!$D$1:$M$1)),[2]掉落汇总!$A$2:$A$871,L$1,[2]掉落汇总!$C$2:$C$871,$Q$2)/$Q$3)*宝箱投放计算!K225</f>
        <v>1.4485077267901381</v>
      </c>
      <c r="M225">
        <f ca="1">(SUMIFS(OFFSET([2]掉落汇总!$C$2:$C$871,,MATCH($B225,[2]掉落汇总!$D$1:$M$1)),[2]掉落汇总!$A$2:$A$871,M$1,[2]掉落汇总!$C$2:$C$871,$Q$1)+SUMIFS(OFFSET([2]掉落汇总!$C$2:$C$871,,MATCH($B225,[2]掉落汇总!$D$1:$M$1)),[2]掉落汇总!$A$2:$A$871,M$1,[2]掉落汇总!$C$2:$C$871,$Q$2)/$Q$3)*宝箱投放计算!L225</f>
        <v>1.449375218965316</v>
      </c>
      <c r="N225">
        <f ca="1">(SUMIFS(OFFSET([2]掉落汇总!$C$2:$C$871,,MATCH($B225,[2]掉落汇总!$D$1:$M$1)),[2]掉落汇总!$A$2:$A$871,N$1,[2]掉落汇总!$C$2:$C$871,$Q$1)+SUMIFS(OFFSET([2]掉落汇总!$C$2:$C$871,,MATCH($B225,[2]掉落汇总!$D$1:$M$1)),[2]掉落汇总!$A$2:$A$871,N$1,[2]掉落汇总!$C$2:$C$871,$Q$2)/$Q$3)*宝箱投放计算!M225</f>
        <v>0.34251290877796897</v>
      </c>
      <c r="O225">
        <f ca="1">(SUMIFS(OFFSET([2]掉落汇总!$C$2:$C$871,,MATCH($B225,[2]掉落汇总!$D$1:$M$1)),[2]掉落汇总!$A$2:$A$871,O$1,[2]掉落汇总!$C$2:$C$871,$Q$1)+SUMIFS(OFFSET([2]掉落汇总!$C$2:$C$871,,MATCH($B225,[2]掉落汇总!$D$1:$M$1)),[2]掉落汇总!$A$2:$A$871,O$1,[2]掉落汇总!$C$2:$C$871,$Q$2)/$Q$3)*宝箱投放计算!N225</f>
        <v>0.72990261049962535</v>
      </c>
    </row>
    <row r="226" spans="1:15" x14ac:dyDescent="0.2">
      <c r="A226">
        <f>玩家成长时间线!A226</f>
        <v>225</v>
      </c>
      <c r="B226">
        <f>玩家成长时间线!B226</f>
        <v>8</v>
      </c>
      <c r="C226">
        <f ca="1">SUM($D$2:D226)</f>
        <v>2797.1054067677792</v>
      </c>
      <c r="D226">
        <f t="shared" ca="1" si="3"/>
        <v>12.298224727868359</v>
      </c>
      <c r="E226">
        <f ca="1">(SUMIFS(OFFSET([2]掉落汇总!$C$2:$C$871,,MATCH($B226,[2]掉落汇总!$D$1:$M$1)),[2]掉落汇总!$A$2:$A$871,E$1,[2]掉落汇总!$C$2:$C$871,$Q$1)+SUMIFS(OFFSET([2]掉落汇总!$C$2:$C$871,,MATCH($B226,[2]掉落汇总!$D$1:$M$1)),[2]掉落汇总!$A$2:$A$871,E$1,[2]掉落汇总!$C$2:$C$871,$Q$2)/$Q$3)*宝箱投放计算!D226</f>
        <v>3.1647507692307695</v>
      </c>
      <c r="F226">
        <f ca="1">(SUMIFS(OFFSET([2]掉落汇总!$C$2:$C$871,,MATCH($B226,[2]掉落汇总!$D$1:$M$1)),[2]掉落汇总!$A$2:$A$871,F$1,[2]掉落汇总!$C$2:$C$871,$Q$1)+SUMIFS(OFFSET([2]掉落汇总!$C$2:$C$871,,MATCH($B226,[2]掉落汇总!$D$1:$M$1)),[2]掉落汇总!$A$2:$A$871,F$1,[2]掉落汇总!$C$2:$C$871,$Q$2)/$Q$3)*宝箱投放计算!E226</f>
        <v>4.3156626506024089</v>
      </c>
      <c r="G226">
        <f ca="1">(SUMIFS(OFFSET([2]掉落汇总!$C$2:$C$871,,MATCH($B226,[2]掉落汇总!$D$1:$M$1)),[2]掉落汇总!$A$2:$A$871,G$1,[2]掉落汇总!$C$2:$C$871,$Q$1)+SUMIFS(OFFSET([2]掉落汇总!$C$2:$C$871,,MATCH($B226,[2]掉落汇总!$D$1:$M$1)),[2]掉落汇总!$A$2:$A$871,G$1,[2]掉落汇总!$C$2:$C$871,$Q$2)/$Q$3)*宝箱投放计算!F226</f>
        <v>0.84751284300213015</v>
      </c>
      <c r="H226">
        <f ca="1">(SUMIFS(OFFSET([2]掉落汇总!$C$2:$C$871,,MATCH($B226,[2]掉落汇总!$D$1:$M$1)),[2]掉落汇总!$A$2:$A$871,H$1,[2]掉落汇总!$C$2:$C$871,$Q$1)+SUMIFS(OFFSET([2]掉落汇总!$C$2:$C$871,,MATCH($B226,[2]掉落汇总!$D$1:$M$1)),[2]掉落汇总!$A$2:$A$871,H$1,[2]掉落汇总!$C$2:$C$871,$Q$2)/$Q$3)*宝箱投放计算!G226</f>
        <v>0</v>
      </c>
      <c r="I226">
        <f ca="1">(SUMIFS(OFFSET([2]掉落汇总!$C$2:$C$871,,MATCH($B226,[2]掉落汇总!$D$1:$M$1)),[2]掉落汇总!$A$2:$A$871,I$1,[2]掉落汇总!$C$2:$C$871,$Q$1)+SUMIFS(OFFSET([2]掉落汇总!$C$2:$C$871,,MATCH($B226,[2]掉落汇总!$D$1:$M$1)),[2]掉落汇总!$A$2:$A$871,I$1,[2]掉落汇总!$C$2:$C$871,$Q$2)/$Q$3)*宝箱投放计算!H226</f>
        <v>0</v>
      </c>
      <c r="J226">
        <f ca="1">(SUMIFS(OFFSET([2]掉落汇总!$C$2:$C$871,,MATCH($B226,[2]掉落汇总!$D$1:$M$1)),[2]掉落汇总!$A$2:$A$871,J$1,[2]掉落汇总!$C$2:$C$871,$Q$1)+SUMIFS(OFFSET([2]掉落汇总!$C$2:$C$871,,MATCH($B226,[2]掉落汇总!$D$1:$M$1)),[2]掉落汇总!$A$2:$A$871,J$1,[2]掉落汇总!$C$2:$C$871,$Q$2)/$Q$3)*宝箱投放计算!I226</f>
        <v>0</v>
      </c>
      <c r="K226">
        <f ca="1">(SUMIFS(OFFSET([2]掉落汇总!$C$2:$C$871,,MATCH($B226,[2]掉落汇总!$D$1:$M$1)),[2]掉落汇总!$A$2:$A$871,K$1,[2]掉落汇总!$C$2:$C$871,$Q$1)+SUMIFS(OFFSET([2]掉落汇总!$C$2:$C$871,,MATCH($B226,[2]掉落汇总!$D$1:$M$1)),[2]掉落汇总!$A$2:$A$871,K$1,[2]掉落汇总!$C$2:$C$871,$Q$2)/$Q$3)*宝箱投放计算!J226</f>
        <v>0</v>
      </c>
      <c r="L226">
        <f ca="1">(SUMIFS(OFFSET([2]掉落汇总!$C$2:$C$871,,MATCH($B226,[2]掉落汇总!$D$1:$M$1)),[2]掉落汇总!$A$2:$A$871,L$1,[2]掉落汇总!$C$2:$C$871,$Q$1)+SUMIFS(OFFSET([2]掉落汇总!$C$2:$C$871,,MATCH($B226,[2]掉落汇总!$D$1:$M$1)),[2]掉落汇总!$A$2:$A$871,L$1,[2]掉落汇总!$C$2:$C$871,$Q$2)/$Q$3)*宝箱投放计算!K226</f>
        <v>1.4485077267901381</v>
      </c>
      <c r="M226">
        <f ca="1">(SUMIFS(OFFSET([2]掉落汇总!$C$2:$C$871,,MATCH($B226,[2]掉落汇总!$D$1:$M$1)),[2]掉落汇总!$A$2:$A$871,M$1,[2]掉落汇总!$C$2:$C$871,$Q$1)+SUMIFS(OFFSET([2]掉落汇总!$C$2:$C$871,,MATCH($B226,[2]掉落汇总!$D$1:$M$1)),[2]掉落汇总!$A$2:$A$871,M$1,[2]掉落汇总!$C$2:$C$871,$Q$2)/$Q$3)*宝箱投放计算!L226</f>
        <v>1.449375218965316</v>
      </c>
      <c r="N226">
        <f ca="1">(SUMIFS(OFFSET([2]掉落汇总!$C$2:$C$871,,MATCH($B226,[2]掉落汇总!$D$1:$M$1)),[2]掉落汇总!$A$2:$A$871,N$1,[2]掉落汇总!$C$2:$C$871,$Q$1)+SUMIFS(OFFSET([2]掉落汇总!$C$2:$C$871,,MATCH($B226,[2]掉落汇总!$D$1:$M$1)),[2]掉落汇总!$A$2:$A$871,N$1,[2]掉落汇总!$C$2:$C$871,$Q$2)/$Q$3)*宝箱投放计算!M226</f>
        <v>0.34251290877796897</v>
      </c>
      <c r="O226">
        <f ca="1">(SUMIFS(OFFSET([2]掉落汇总!$C$2:$C$871,,MATCH($B226,[2]掉落汇总!$D$1:$M$1)),[2]掉落汇总!$A$2:$A$871,O$1,[2]掉落汇总!$C$2:$C$871,$Q$1)+SUMIFS(OFFSET([2]掉落汇总!$C$2:$C$871,,MATCH($B226,[2]掉落汇总!$D$1:$M$1)),[2]掉落汇总!$A$2:$A$871,O$1,[2]掉落汇总!$C$2:$C$871,$Q$2)/$Q$3)*宝箱投放计算!N226</f>
        <v>0.72990261049962535</v>
      </c>
    </row>
    <row r="227" spans="1:15" x14ac:dyDescent="0.2">
      <c r="A227">
        <f>玩家成长时间线!A227</f>
        <v>226</v>
      </c>
      <c r="B227">
        <f>玩家成长时间线!B227</f>
        <v>8</v>
      </c>
      <c r="C227">
        <f ca="1">SUM($D$2:D227)</f>
        <v>2808.6404071141837</v>
      </c>
      <c r="D227">
        <f t="shared" ca="1" si="3"/>
        <v>11.53500034640469</v>
      </c>
      <c r="E227">
        <f ca="1">(SUMIFS(OFFSET([2]掉落汇总!$C$2:$C$871,,MATCH($B227,[2]掉落汇总!$D$1:$M$1)),[2]掉落汇总!$A$2:$A$871,E$1,[2]掉落汇总!$C$2:$C$871,$Q$1)+SUMIFS(OFFSET([2]掉落汇总!$C$2:$C$871,,MATCH($B227,[2]掉落汇总!$D$1:$M$1)),[2]掉落汇总!$A$2:$A$871,E$1,[2]掉落汇总!$C$2:$C$871,$Q$2)/$Q$3)*宝箱投放计算!D227</f>
        <v>3.2490392307692315</v>
      </c>
      <c r="F227">
        <f ca="1">(SUMIFS(OFFSET([2]掉落汇总!$C$2:$C$871,,MATCH($B227,[2]掉落汇总!$D$1:$M$1)),[2]掉落汇总!$A$2:$A$871,F$1,[2]掉落汇总!$C$2:$C$871,$Q$1)+SUMIFS(OFFSET([2]掉落汇总!$C$2:$C$871,,MATCH($B227,[2]掉落汇总!$D$1:$M$1)),[2]掉落汇总!$A$2:$A$871,F$1,[2]掉落汇总!$C$2:$C$871,$Q$2)/$Q$3)*宝箱投放计算!E227</f>
        <v>4.3156626506024089</v>
      </c>
      <c r="G227">
        <f ca="1">(SUMIFS(OFFSET([2]掉落汇总!$C$2:$C$871,,MATCH($B227,[2]掉落汇总!$D$1:$M$1)),[2]掉落汇总!$A$2:$A$871,G$1,[2]掉落汇总!$C$2:$C$871,$Q$1)+SUMIFS(OFFSET([2]掉落汇总!$C$2:$C$871,,MATCH($B227,[2]掉落汇总!$D$1:$M$1)),[2]掉落汇总!$A$2:$A$871,G$1,[2]掉落汇总!$C$2:$C$871,$Q$2)/$Q$3)*宝箱投放计算!F227</f>
        <v>0</v>
      </c>
      <c r="H227">
        <f ca="1">(SUMIFS(OFFSET([2]掉落汇总!$C$2:$C$871,,MATCH($B227,[2]掉落汇总!$D$1:$M$1)),[2]掉落汇总!$A$2:$A$871,H$1,[2]掉落汇总!$C$2:$C$871,$Q$1)+SUMIFS(OFFSET([2]掉落汇总!$C$2:$C$871,,MATCH($B227,[2]掉落汇总!$D$1:$M$1)),[2]掉落汇总!$A$2:$A$871,H$1,[2]掉落汇总!$C$2:$C$871,$Q$2)/$Q$3)*宝箱投放计算!G227</f>
        <v>0</v>
      </c>
      <c r="I227">
        <f ca="1">(SUMIFS(OFFSET([2]掉落汇总!$C$2:$C$871,,MATCH($B227,[2]掉落汇总!$D$1:$M$1)),[2]掉落汇总!$A$2:$A$871,I$1,[2]掉落汇总!$C$2:$C$871,$Q$1)+SUMIFS(OFFSET([2]掉落汇总!$C$2:$C$871,,MATCH($B227,[2]掉落汇总!$D$1:$M$1)),[2]掉落汇总!$A$2:$A$871,I$1,[2]掉落汇总!$C$2:$C$871,$Q$2)/$Q$3)*宝箱投放计算!H227</f>
        <v>0</v>
      </c>
      <c r="J227">
        <f ca="1">(SUMIFS(OFFSET([2]掉落汇总!$C$2:$C$871,,MATCH($B227,[2]掉落汇总!$D$1:$M$1)),[2]掉落汇总!$A$2:$A$871,J$1,[2]掉落汇总!$C$2:$C$871,$Q$1)+SUMIFS(OFFSET([2]掉落汇总!$C$2:$C$871,,MATCH($B227,[2]掉落汇总!$D$1:$M$1)),[2]掉落汇总!$A$2:$A$871,J$1,[2]掉落汇总!$C$2:$C$871,$Q$2)/$Q$3)*宝箱投放计算!I227</f>
        <v>0</v>
      </c>
      <c r="K227">
        <f ca="1">(SUMIFS(OFFSET([2]掉落汇总!$C$2:$C$871,,MATCH($B227,[2]掉落汇总!$D$1:$M$1)),[2]掉落汇总!$A$2:$A$871,K$1,[2]掉落汇总!$C$2:$C$871,$Q$1)+SUMIFS(OFFSET([2]掉落汇总!$C$2:$C$871,,MATCH($B227,[2]掉落汇总!$D$1:$M$1)),[2]掉落汇总!$A$2:$A$871,K$1,[2]掉落汇总!$C$2:$C$871,$Q$2)/$Q$3)*宝箱投放计算!J227</f>
        <v>0</v>
      </c>
      <c r="L227">
        <f ca="1">(SUMIFS(OFFSET([2]掉落汇总!$C$2:$C$871,,MATCH($B227,[2]掉落汇总!$D$1:$M$1)),[2]掉落汇总!$A$2:$A$871,L$1,[2]掉落汇总!$C$2:$C$871,$Q$1)+SUMIFS(OFFSET([2]掉落汇总!$C$2:$C$871,,MATCH($B227,[2]掉落汇总!$D$1:$M$1)),[2]掉落汇总!$A$2:$A$871,L$1,[2]掉落汇总!$C$2:$C$871,$Q$2)/$Q$3)*宝箱投放计算!K227</f>
        <v>1.4485077267901381</v>
      </c>
      <c r="M227">
        <f ca="1">(SUMIFS(OFFSET([2]掉落汇总!$C$2:$C$871,,MATCH($B227,[2]掉落汇总!$D$1:$M$1)),[2]掉落汇总!$A$2:$A$871,M$1,[2]掉落汇总!$C$2:$C$871,$Q$1)+SUMIFS(OFFSET([2]掉落汇总!$C$2:$C$871,,MATCH($B227,[2]掉落汇总!$D$1:$M$1)),[2]掉落汇总!$A$2:$A$871,M$1,[2]掉落汇总!$C$2:$C$871,$Q$2)/$Q$3)*宝箱投放计算!L227</f>
        <v>1.449375218965316</v>
      </c>
      <c r="N227">
        <f ca="1">(SUMIFS(OFFSET([2]掉落汇总!$C$2:$C$871,,MATCH($B227,[2]掉落汇总!$D$1:$M$1)),[2]掉落汇总!$A$2:$A$871,N$1,[2]掉落汇总!$C$2:$C$871,$Q$1)+SUMIFS(OFFSET([2]掉落汇总!$C$2:$C$871,,MATCH($B227,[2]掉落汇总!$D$1:$M$1)),[2]掉落汇总!$A$2:$A$871,N$1,[2]掉落汇总!$C$2:$C$871,$Q$2)/$Q$3)*宝箱投放计算!M227</f>
        <v>0.34251290877796897</v>
      </c>
      <c r="O227">
        <f ca="1">(SUMIFS(OFFSET([2]掉落汇总!$C$2:$C$871,,MATCH($B227,[2]掉落汇总!$D$1:$M$1)),[2]掉落汇总!$A$2:$A$871,O$1,[2]掉落汇总!$C$2:$C$871,$Q$1)+SUMIFS(OFFSET([2]掉落汇总!$C$2:$C$871,,MATCH($B227,[2]掉落汇总!$D$1:$M$1)),[2]掉落汇总!$A$2:$A$871,O$1,[2]掉落汇总!$C$2:$C$871,$Q$2)/$Q$3)*宝箱投放计算!N227</f>
        <v>0.72990261049962535</v>
      </c>
    </row>
    <row r="228" spans="1:15" x14ac:dyDescent="0.2">
      <c r="A228">
        <f>玩家成长时间线!A228</f>
        <v>227</v>
      </c>
      <c r="B228">
        <f>玩家成长时间线!B228</f>
        <v>9</v>
      </c>
      <c r="C228">
        <f ca="1">SUM($D$2:D228)</f>
        <v>2825.4503566900598</v>
      </c>
      <c r="D228">
        <f t="shared" ca="1" si="3"/>
        <v>16.809949575875901</v>
      </c>
      <c r="E228">
        <f ca="1">(SUMIFS(OFFSET([2]掉落汇总!$C$2:$C$871,,MATCH($B228,[2]掉落汇总!$D$1:$M$1)),[2]掉落汇总!$A$2:$A$871,E$1,[2]掉落汇总!$C$2:$C$871,$Q$1)+SUMIFS(OFFSET([2]掉落汇总!$C$2:$C$871,,MATCH($B228,[2]掉落汇总!$D$1:$M$1)),[2]掉落汇总!$A$2:$A$871,E$1,[2]掉落汇总!$C$2:$C$871,$Q$2)/$Q$3)*宝箱投放计算!D228</f>
        <v>3.6211131952017452</v>
      </c>
      <c r="F228">
        <f ca="1">(SUMIFS(OFFSET([2]掉落汇总!$C$2:$C$871,,MATCH($B228,[2]掉落汇总!$D$1:$M$1)),[2]掉落汇总!$A$2:$A$871,F$1,[2]掉落汇总!$C$2:$C$871,$Q$1)+SUMIFS(OFFSET([2]掉落汇总!$C$2:$C$871,,MATCH($B228,[2]掉落汇总!$D$1:$M$1)),[2]掉落汇总!$A$2:$A$871,F$1,[2]掉落汇总!$C$2:$C$871,$Q$2)/$Q$3)*宝箱投放计算!E228</f>
        <v>5.3945783132530112</v>
      </c>
      <c r="G228">
        <f ca="1">(SUMIFS(OFFSET([2]掉落汇总!$C$2:$C$871,,MATCH($B228,[2]掉落汇总!$D$1:$M$1)),[2]掉落汇总!$A$2:$A$871,G$1,[2]掉落汇总!$C$2:$C$871,$Q$1)+SUMIFS(OFFSET([2]掉落汇总!$C$2:$C$871,,MATCH($B228,[2]掉落汇总!$D$1:$M$1)),[2]掉落汇总!$A$2:$A$871,G$1,[2]掉落汇总!$C$2:$C$871,$Q$2)/$Q$3)*宝箱投放计算!F228</f>
        <v>0</v>
      </c>
      <c r="H228">
        <f ca="1">(SUMIFS(OFFSET([2]掉落汇总!$C$2:$C$871,,MATCH($B228,[2]掉落汇总!$D$1:$M$1)),[2]掉落汇总!$A$2:$A$871,H$1,[2]掉落汇总!$C$2:$C$871,$Q$1)+SUMIFS(OFFSET([2]掉落汇总!$C$2:$C$871,,MATCH($B228,[2]掉落汇总!$D$1:$M$1)),[2]掉落汇总!$A$2:$A$871,H$1,[2]掉落汇总!$C$2:$C$871,$Q$2)/$Q$3)*宝箱投放计算!G228</f>
        <v>0</v>
      </c>
      <c r="I228">
        <f ca="1">(SUMIFS(OFFSET([2]掉落汇总!$C$2:$C$871,,MATCH($B228,[2]掉落汇总!$D$1:$M$1)),[2]掉落汇总!$A$2:$A$871,I$1,[2]掉落汇总!$C$2:$C$871,$Q$1)+SUMIFS(OFFSET([2]掉落汇总!$C$2:$C$871,,MATCH($B228,[2]掉落汇总!$D$1:$M$1)),[2]掉落汇总!$A$2:$A$871,I$1,[2]掉落汇总!$C$2:$C$871,$Q$2)/$Q$3)*宝箱投放计算!H228</f>
        <v>1.0654301906233898</v>
      </c>
      <c r="J228">
        <f ca="1">(SUMIFS(OFFSET([2]掉落汇总!$C$2:$C$871,,MATCH($B228,[2]掉落汇总!$D$1:$M$1)),[2]掉落汇总!$A$2:$A$871,J$1,[2]掉落汇总!$C$2:$C$871,$Q$1)+SUMIFS(OFFSET([2]掉落汇总!$C$2:$C$871,,MATCH($B228,[2]掉落汇总!$D$1:$M$1)),[2]掉落汇总!$A$2:$A$871,J$1,[2]掉落汇总!$C$2:$C$871,$Q$2)/$Q$3)*宝箱投放计算!I228</f>
        <v>2.7585294117647061</v>
      </c>
      <c r="K228">
        <f ca="1">(SUMIFS(OFFSET([2]掉落汇总!$C$2:$C$871,,MATCH($B228,[2]掉落汇总!$D$1:$M$1)),[2]掉落汇总!$A$2:$A$871,K$1,[2]掉落汇总!$C$2:$C$871,$Q$1)+SUMIFS(OFFSET([2]掉落汇总!$C$2:$C$871,,MATCH($B228,[2]掉落汇总!$D$1:$M$1)),[2]掉落汇总!$A$2:$A$871,K$1,[2]掉落汇总!$C$2:$C$871,$Q$2)/$Q$3)*宝箱投放计算!J228</f>
        <v>0</v>
      </c>
      <c r="L228">
        <f ca="1">(SUMIFS(OFFSET([2]掉落汇总!$C$2:$C$871,,MATCH($B228,[2]掉落汇总!$D$1:$M$1)),[2]掉落汇总!$A$2:$A$871,L$1,[2]掉落汇总!$C$2:$C$871,$Q$1)+SUMIFS(OFFSET([2]掉落汇总!$C$2:$C$871,,MATCH($B228,[2]掉落汇总!$D$1:$M$1)),[2]掉落汇总!$A$2:$A$871,L$1,[2]掉落汇总!$C$2:$C$871,$Q$2)/$Q$3)*宝箱投放计算!K228</f>
        <v>1.4485077267901381</v>
      </c>
      <c r="M228">
        <f ca="1">(SUMIFS(OFFSET([2]掉落汇总!$C$2:$C$871,,MATCH($B228,[2]掉落汇总!$D$1:$M$1)),[2]掉落汇总!$A$2:$A$871,M$1,[2]掉落汇总!$C$2:$C$871,$Q$1)+SUMIFS(OFFSET([2]掉落汇总!$C$2:$C$871,,MATCH($B228,[2]掉落汇总!$D$1:$M$1)),[2]掉落汇总!$A$2:$A$871,M$1,[2]掉落汇总!$C$2:$C$871,$Q$2)/$Q$3)*宝箱投放计算!L228</f>
        <v>1.449375218965316</v>
      </c>
      <c r="N228">
        <f ca="1">(SUMIFS(OFFSET([2]掉落汇总!$C$2:$C$871,,MATCH($B228,[2]掉落汇总!$D$1:$M$1)),[2]掉落汇总!$A$2:$A$871,N$1,[2]掉落汇总!$C$2:$C$871,$Q$1)+SUMIFS(OFFSET([2]掉落汇总!$C$2:$C$871,,MATCH($B228,[2]掉落汇总!$D$1:$M$1)),[2]掉落汇总!$A$2:$A$871,N$1,[2]掉落汇总!$C$2:$C$871,$Q$2)/$Q$3)*宝箱投放计算!M228</f>
        <v>0.34251290877796897</v>
      </c>
      <c r="O228">
        <f ca="1">(SUMIFS(OFFSET([2]掉落汇总!$C$2:$C$871,,MATCH($B228,[2]掉落汇总!$D$1:$M$1)),[2]掉落汇总!$A$2:$A$871,O$1,[2]掉落汇总!$C$2:$C$871,$Q$1)+SUMIFS(OFFSET([2]掉落汇总!$C$2:$C$871,,MATCH($B228,[2]掉落汇总!$D$1:$M$1)),[2]掉落汇总!$A$2:$A$871,O$1,[2]掉落汇总!$C$2:$C$871,$Q$2)/$Q$3)*宝箱投放计算!N228</f>
        <v>0.72990261049962535</v>
      </c>
    </row>
    <row r="229" spans="1:15" x14ac:dyDescent="0.2">
      <c r="A229">
        <f>玩家成长时间线!A229</f>
        <v>228</v>
      </c>
      <c r="B229">
        <f>玩家成长时间线!B229</f>
        <v>9</v>
      </c>
      <c r="C229">
        <f ca="1">SUM($D$2:D229)</f>
        <v>2838.4522790517699</v>
      </c>
      <c r="D229">
        <f t="shared" ca="1" si="3"/>
        <v>13.001922361710271</v>
      </c>
      <c r="E229">
        <f ca="1">(SUMIFS(OFFSET([2]掉落汇总!$C$2:$C$871,,MATCH($B229,[2]掉落汇总!$D$1:$M$1)),[2]掉落汇总!$A$2:$A$871,E$1,[2]掉落汇总!$C$2:$C$871,$Q$1)+SUMIFS(OFFSET([2]掉落汇总!$C$2:$C$871,,MATCH($B229,[2]掉落汇总!$D$1:$M$1)),[2]掉落汇总!$A$2:$A$871,E$1,[2]掉落汇总!$C$2:$C$871,$Q$2)/$Q$3)*宝箱投放计算!D229</f>
        <v>3.6370455834242095</v>
      </c>
      <c r="F229">
        <f ca="1">(SUMIFS(OFFSET([2]掉落汇总!$C$2:$C$871,,MATCH($B229,[2]掉落汇总!$D$1:$M$1)),[2]掉落汇总!$A$2:$A$871,F$1,[2]掉落汇总!$C$2:$C$871,$Q$1)+SUMIFS(OFFSET([2]掉落汇总!$C$2:$C$871,,MATCH($B229,[2]掉落汇总!$D$1:$M$1)),[2]掉落汇总!$A$2:$A$871,F$1,[2]掉落汇总!$C$2:$C$871,$Q$2)/$Q$3)*宝箱投放计算!E229</f>
        <v>5.3945783132530112</v>
      </c>
      <c r="G229">
        <f ca="1">(SUMIFS(OFFSET([2]掉落汇总!$C$2:$C$871,,MATCH($B229,[2]掉落汇总!$D$1:$M$1)),[2]掉落汇总!$A$2:$A$871,G$1,[2]掉落汇总!$C$2:$C$871,$Q$1)+SUMIFS(OFFSET([2]掉落汇总!$C$2:$C$871,,MATCH($B229,[2]掉落汇总!$D$1:$M$1)),[2]掉落汇总!$A$2:$A$871,G$1,[2]掉落汇总!$C$2:$C$871,$Q$2)/$Q$3)*宝箱投放计算!F229</f>
        <v>0</v>
      </c>
      <c r="H229">
        <f ca="1">(SUMIFS(OFFSET([2]掉落汇总!$C$2:$C$871,,MATCH($B229,[2]掉落汇总!$D$1:$M$1)),[2]掉落汇总!$A$2:$A$871,H$1,[2]掉落汇总!$C$2:$C$871,$Q$1)+SUMIFS(OFFSET([2]掉落汇总!$C$2:$C$871,,MATCH($B229,[2]掉落汇总!$D$1:$M$1)),[2]掉落汇总!$A$2:$A$871,H$1,[2]掉落汇总!$C$2:$C$871,$Q$2)/$Q$3)*宝箱投放计算!G229</f>
        <v>0</v>
      </c>
      <c r="I229">
        <f ca="1">(SUMIFS(OFFSET([2]掉落汇总!$C$2:$C$871,,MATCH($B229,[2]掉落汇总!$D$1:$M$1)),[2]掉落汇总!$A$2:$A$871,I$1,[2]掉落汇总!$C$2:$C$871,$Q$1)+SUMIFS(OFFSET([2]掉落汇总!$C$2:$C$871,,MATCH($B229,[2]掉落汇总!$D$1:$M$1)),[2]掉落汇总!$A$2:$A$871,I$1,[2]掉落汇总!$C$2:$C$871,$Q$2)/$Q$3)*宝箱投放计算!H229</f>
        <v>0</v>
      </c>
      <c r="J229">
        <f ca="1">(SUMIFS(OFFSET([2]掉落汇总!$C$2:$C$871,,MATCH($B229,[2]掉落汇总!$D$1:$M$1)),[2]掉落汇总!$A$2:$A$871,J$1,[2]掉落汇总!$C$2:$C$871,$Q$1)+SUMIFS(OFFSET([2]掉落汇总!$C$2:$C$871,,MATCH($B229,[2]掉落汇总!$D$1:$M$1)),[2]掉落汇总!$A$2:$A$871,J$1,[2]掉落汇总!$C$2:$C$871,$Q$2)/$Q$3)*宝箱投放计算!I229</f>
        <v>0</v>
      </c>
      <c r="K229">
        <f ca="1">(SUMIFS(OFFSET([2]掉落汇总!$C$2:$C$871,,MATCH($B229,[2]掉落汇总!$D$1:$M$1)),[2]掉落汇总!$A$2:$A$871,K$1,[2]掉落汇总!$C$2:$C$871,$Q$1)+SUMIFS(OFFSET([2]掉落汇总!$C$2:$C$871,,MATCH($B229,[2]掉落汇总!$D$1:$M$1)),[2]掉落汇总!$A$2:$A$871,K$1,[2]掉落汇总!$C$2:$C$871,$Q$2)/$Q$3)*宝箱投放计算!J229</f>
        <v>0</v>
      </c>
      <c r="L229">
        <f ca="1">(SUMIFS(OFFSET([2]掉落汇总!$C$2:$C$871,,MATCH($B229,[2]掉落汇总!$D$1:$M$1)),[2]掉落汇总!$A$2:$A$871,L$1,[2]掉落汇总!$C$2:$C$871,$Q$1)+SUMIFS(OFFSET([2]掉落汇总!$C$2:$C$871,,MATCH($B229,[2]掉落汇总!$D$1:$M$1)),[2]掉落汇总!$A$2:$A$871,L$1,[2]掉落汇总!$C$2:$C$871,$Q$2)/$Q$3)*宝箱投放计算!K229</f>
        <v>1.4485077267901381</v>
      </c>
      <c r="M229">
        <f ca="1">(SUMIFS(OFFSET([2]掉落汇总!$C$2:$C$871,,MATCH($B229,[2]掉落汇总!$D$1:$M$1)),[2]掉落汇总!$A$2:$A$871,M$1,[2]掉落汇总!$C$2:$C$871,$Q$1)+SUMIFS(OFFSET([2]掉落汇总!$C$2:$C$871,,MATCH($B229,[2]掉落汇总!$D$1:$M$1)),[2]掉落汇总!$A$2:$A$871,M$1,[2]掉落汇总!$C$2:$C$871,$Q$2)/$Q$3)*宝箱投放计算!L229</f>
        <v>1.449375218965316</v>
      </c>
      <c r="N229">
        <f ca="1">(SUMIFS(OFFSET([2]掉落汇总!$C$2:$C$871,,MATCH($B229,[2]掉落汇总!$D$1:$M$1)),[2]掉落汇总!$A$2:$A$871,N$1,[2]掉落汇总!$C$2:$C$871,$Q$1)+SUMIFS(OFFSET([2]掉落汇总!$C$2:$C$871,,MATCH($B229,[2]掉落汇总!$D$1:$M$1)),[2]掉落汇总!$A$2:$A$871,N$1,[2]掉落汇总!$C$2:$C$871,$Q$2)/$Q$3)*宝箱投放计算!M229</f>
        <v>0.34251290877796897</v>
      </c>
      <c r="O229">
        <f ca="1">(SUMIFS(OFFSET([2]掉落汇总!$C$2:$C$871,,MATCH($B229,[2]掉落汇总!$D$1:$M$1)),[2]掉落汇总!$A$2:$A$871,O$1,[2]掉落汇总!$C$2:$C$871,$Q$1)+SUMIFS(OFFSET([2]掉落汇总!$C$2:$C$871,,MATCH($B229,[2]掉落汇总!$D$1:$M$1)),[2]掉落汇总!$A$2:$A$871,O$1,[2]掉落汇总!$C$2:$C$871,$Q$2)/$Q$3)*宝箱投放计算!N229</f>
        <v>0.72990261049962535</v>
      </c>
    </row>
    <row r="230" spans="1:15" x14ac:dyDescent="0.2">
      <c r="A230">
        <f>玩家成长时间线!A230</f>
        <v>229</v>
      </c>
      <c r="B230">
        <f>玩家成长时间线!B230</f>
        <v>9</v>
      </c>
      <c r="C230">
        <f ca="1">SUM($D$2:D230)</f>
        <v>2851.6294576839273</v>
      </c>
      <c r="D230">
        <f t="shared" ca="1" si="3"/>
        <v>13.177178632157379</v>
      </c>
      <c r="E230">
        <f ca="1">(SUMIFS(OFFSET([2]掉落汇总!$C$2:$C$871,,MATCH($B230,[2]掉落汇总!$D$1:$M$1)),[2]掉落汇总!$A$2:$A$871,E$1,[2]掉落汇总!$C$2:$C$871,$Q$1)+SUMIFS(OFFSET([2]掉落汇总!$C$2:$C$871,,MATCH($B230,[2]掉落汇总!$D$1:$M$1)),[2]掉落汇总!$A$2:$A$871,E$1,[2]掉落汇总!$C$2:$C$871,$Q$2)/$Q$3)*宝箱投放计算!D230</f>
        <v>3.8123018538713196</v>
      </c>
      <c r="F230">
        <f ca="1">(SUMIFS(OFFSET([2]掉落汇总!$C$2:$C$871,,MATCH($B230,[2]掉落汇总!$D$1:$M$1)),[2]掉落汇总!$A$2:$A$871,F$1,[2]掉落汇总!$C$2:$C$871,$Q$1)+SUMIFS(OFFSET([2]掉落汇总!$C$2:$C$871,,MATCH($B230,[2]掉落汇总!$D$1:$M$1)),[2]掉落汇总!$A$2:$A$871,F$1,[2]掉落汇总!$C$2:$C$871,$Q$2)/$Q$3)*宝箱投放计算!E230</f>
        <v>5.3945783132530112</v>
      </c>
      <c r="G230">
        <f ca="1">(SUMIFS(OFFSET([2]掉落汇总!$C$2:$C$871,,MATCH($B230,[2]掉落汇总!$D$1:$M$1)),[2]掉落汇总!$A$2:$A$871,G$1,[2]掉落汇总!$C$2:$C$871,$Q$1)+SUMIFS(OFFSET([2]掉落汇总!$C$2:$C$871,,MATCH($B230,[2]掉落汇总!$D$1:$M$1)),[2]掉落汇总!$A$2:$A$871,G$1,[2]掉落汇总!$C$2:$C$871,$Q$2)/$Q$3)*宝箱投放计算!F230</f>
        <v>0</v>
      </c>
      <c r="H230">
        <f ca="1">(SUMIFS(OFFSET([2]掉落汇总!$C$2:$C$871,,MATCH($B230,[2]掉落汇总!$D$1:$M$1)),[2]掉落汇总!$A$2:$A$871,H$1,[2]掉落汇总!$C$2:$C$871,$Q$1)+SUMIFS(OFFSET([2]掉落汇总!$C$2:$C$871,,MATCH($B230,[2]掉落汇总!$D$1:$M$1)),[2]掉落汇总!$A$2:$A$871,H$1,[2]掉落汇总!$C$2:$C$871,$Q$2)/$Q$3)*宝箱投放计算!G230</f>
        <v>0</v>
      </c>
      <c r="I230">
        <f ca="1">(SUMIFS(OFFSET([2]掉落汇总!$C$2:$C$871,,MATCH($B230,[2]掉落汇总!$D$1:$M$1)),[2]掉落汇总!$A$2:$A$871,I$1,[2]掉落汇总!$C$2:$C$871,$Q$1)+SUMIFS(OFFSET([2]掉落汇总!$C$2:$C$871,,MATCH($B230,[2]掉落汇总!$D$1:$M$1)),[2]掉落汇总!$A$2:$A$871,I$1,[2]掉落汇总!$C$2:$C$871,$Q$2)/$Q$3)*宝箱投放计算!H230</f>
        <v>0</v>
      </c>
      <c r="J230">
        <f ca="1">(SUMIFS(OFFSET([2]掉落汇总!$C$2:$C$871,,MATCH($B230,[2]掉落汇总!$D$1:$M$1)),[2]掉落汇总!$A$2:$A$871,J$1,[2]掉落汇总!$C$2:$C$871,$Q$1)+SUMIFS(OFFSET([2]掉落汇总!$C$2:$C$871,,MATCH($B230,[2]掉落汇总!$D$1:$M$1)),[2]掉落汇总!$A$2:$A$871,J$1,[2]掉落汇总!$C$2:$C$871,$Q$2)/$Q$3)*宝箱投放计算!I230</f>
        <v>0</v>
      </c>
      <c r="K230">
        <f ca="1">(SUMIFS(OFFSET([2]掉落汇总!$C$2:$C$871,,MATCH($B230,[2]掉落汇总!$D$1:$M$1)),[2]掉落汇总!$A$2:$A$871,K$1,[2]掉落汇总!$C$2:$C$871,$Q$1)+SUMIFS(OFFSET([2]掉落汇总!$C$2:$C$871,,MATCH($B230,[2]掉落汇总!$D$1:$M$1)),[2]掉落汇总!$A$2:$A$871,K$1,[2]掉落汇总!$C$2:$C$871,$Q$2)/$Q$3)*宝箱投放计算!J230</f>
        <v>0</v>
      </c>
      <c r="L230">
        <f ca="1">(SUMIFS(OFFSET([2]掉落汇总!$C$2:$C$871,,MATCH($B230,[2]掉落汇总!$D$1:$M$1)),[2]掉落汇总!$A$2:$A$871,L$1,[2]掉落汇总!$C$2:$C$871,$Q$1)+SUMIFS(OFFSET([2]掉落汇总!$C$2:$C$871,,MATCH($B230,[2]掉落汇总!$D$1:$M$1)),[2]掉落汇总!$A$2:$A$871,L$1,[2]掉落汇总!$C$2:$C$871,$Q$2)/$Q$3)*宝箱投放计算!K230</f>
        <v>1.4485077267901381</v>
      </c>
      <c r="M230">
        <f ca="1">(SUMIFS(OFFSET([2]掉落汇总!$C$2:$C$871,,MATCH($B230,[2]掉落汇总!$D$1:$M$1)),[2]掉落汇总!$A$2:$A$871,M$1,[2]掉落汇总!$C$2:$C$871,$Q$1)+SUMIFS(OFFSET([2]掉落汇总!$C$2:$C$871,,MATCH($B230,[2]掉落汇总!$D$1:$M$1)),[2]掉落汇总!$A$2:$A$871,M$1,[2]掉落汇总!$C$2:$C$871,$Q$2)/$Q$3)*宝箱投放计算!L230</f>
        <v>1.449375218965316</v>
      </c>
      <c r="N230">
        <f ca="1">(SUMIFS(OFFSET([2]掉落汇总!$C$2:$C$871,,MATCH($B230,[2]掉落汇总!$D$1:$M$1)),[2]掉落汇总!$A$2:$A$871,N$1,[2]掉落汇总!$C$2:$C$871,$Q$1)+SUMIFS(OFFSET([2]掉落汇总!$C$2:$C$871,,MATCH($B230,[2]掉落汇总!$D$1:$M$1)),[2]掉落汇总!$A$2:$A$871,N$1,[2]掉落汇总!$C$2:$C$871,$Q$2)/$Q$3)*宝箱投放计算!M230</f>
        <v>0.34251290877796897</v>
      </c>
      <c r="O230">
        <f ca="1">(SUMIFS(OFFSET([2]掉落汇总!$C$2:$C$871,,MATCH($B230,[2]掉落汇总!$D$1:$M$1)),[2]掉落汇总!$A$2:$A$871,O$1,[2]掉落汇总!$C$2:$C$871,$Q$1)+SUMIFS(OFFSET([2]掉落汇总!$C$2:$C$871,,MATCH($B230,[2]掉落汇总!$D$1:$M$1)),[2]掉落汇总!$A$2:$A$871,O$1,[2]掉落汇总!$C$2:$C$871,$Q$2)/$Q$3)*宝箱投放计算!N230</f>
        <v>0.72990261049962535</v>
      </c>
    </row>
    <row r="231" spans="1:15" x14ac:dyDescent="0.2">
      <c r="A231">
        <f>玩家成长时间线!A231</f>
        <v>230</v>
      </c>
      <c r="B231">
        <f>玩家成长时间线!B231</f>
        <v>10</v>
      </c>
      <c r="C231">
        <f ca="1">SUM($D$2:D231)</f>
        <v>2867.9618625722983</v>
      </c>
      <c r="D231">
        <f t="shared" ca="1" si="3"/>
        <v>16.33240488837103</v>
      </c>
      <c r="E231">
        <f ca="1">(SUMIFS(OFFSET([2]掉落汇总!$C$2:$C$871,,MATCH($B231,[2]掉落汇总!$D$1:$M$1)),[2]掉落汇总!$A$2:$A$871,E$1,[2]掉落汇总!$C$2:$C$871,$Q$1)+SUMIFS(OFFSET([2]掉落汇总!$C$2:$C$871,,MATCH($B231,[2]掉落汇总!$D$1:$M$1)),[2]掉落汇总!$A$2:$A$871,E$1,[2]掉落汇总!$C$2:$C$871,$Q$2)/$Q$3)*宝箱投放计算!D231</f>
        <v>3.8763598106259862</v>
      </c>
      <c r="F231">
        <f ca="1">(SUMIFS(OFFSET([2]掉落汇总!$C$2:$C$871,,MATCH($B231,[2]掉落汇总!$D$1:$M$1)),[2]掉落汇总!$A$2:$A$871,F$1,[2]掉落汇总!$C$2:$C$871,$Q$1)+SUMIFS(OFFSET([2]掉落汇总!$C$2:$C$871,,MATCH($B231,[2]掉落汇总!$D$1:$M$1)),[2]掉落汇总!$A$2:$A$871,F$1,[2]掉落汇总!$C$2:$C$871,$Q$2)/$Q$3)*宝箱投放计算!E231</f>
        <v>5.3945783132530112</v>
      </c>
      <c r="G231">
        <f ca="1">(SUMIFS(OFFSET([2]掉落汇总!$C$2:$C$871,,MATCH($B231,[2]掉落汇总!$D$1:$M$1)),[2]掉落汇总!$A$2:$A$871,G$1,[2]掉落汇总!$C$2:$C$871,$Q$1)+SUMIFS(OFFSET([2]掉落汇总!$C$2:$C$871,,MATCH($B231,[2]掉落汇总!$D$1:$M$1)),[2]掉落汇总!$A$2:$A$871,G$1,[2]掉落汇总!$C$2:$C$871,$Q$2)/$Q$3)*宝箱投放计算!F231</f>
        <v>0</v>
      </c>
      <c r="H231">
        <f ca="1">(SUMIFS(OFFSET([2]掉落汇总!$C$2:$C$871,,MATCH($B231,[2]掉落汇总!$D$1:$M$1)),[2]掉落汇总!$A$2:$A$871,H$1,[2]掉落汇总!$C$2:$C$871,$Q$1)+SUMIFS(OFFSET([2]掉落汇总!$C$2:$C$871,,MATCH($B231,[2]掉落汇总!$D$1:$M$1)),[2]掉落汇总!$A$2:$A$871,H$1,[2]掉落汇总!$C$2:$C$871,$Q$2)/$Q$3)*宝箱投放计算!G231</f>
        <v>0</v>
      </c>
      <c r="I231">
        <f ca="1">(SUMIFS(OFFSET([2]掉落汇总!$C$2:$C$871,,MATCH($B231,[2]掉落汇总!$D$1:$M$1)),[2]掉落汇总!$A$2:$A$871,I$1,[2]掉落汇总!$C$2:$C$871,$Q$1)+SUMIFS(OFFSET([2]掉落汇总!$C$2:$C$871,,MATCH($B231,[2]掉落汇总!$D$1:$M$1)),[2]掉落汇总!$A$2:$A$871,I$1,[2]掉落汇总!$C$2:$C$871,$Q$2)/$Q$3)*宝箱投放计算!H231</f>
        <v>0</v>
      </c>
      <c r="J231">
        <f ca="1">(SUMIFS(OFFSET([2]掉落汇总!$C$2:$C$871,,MATCH($B231,[2]掉落汇总!$D$1:$M$1)),[2]掉落汇总!$A$2:$A$871,J$1,[2]掉落汇总!$C$2:$C$871,$Q$1)+SUMIFS(OFFSET([2]掉落汇总!$C$2:$C$871,,MATCH($B231,[2]掉落汇总!$D$1:$M$1)),[2]掉落汇总!$A$2:$A$871,J$1,[2]掉落汇总!$C$2:$C$871,$Q$2)/$Q$3)*宝箱投放计算!I231</f>
        <v>3.0911682994589849</v>
      </c>
      <c r="K231">
        <f ca="1">(SUMIFS(OFFSET([2]掉落汇总!$C$2:$C$871,,MATCH($B231,[2]掉落汇总!$D$1:$M$1)),[2]掉落汇总!$A$2:$A$871,K$1,[2]掉落汇总!$C$2:$C$871,$Q$1)+SUMIFS(OFFSET([2]掉落汇总!$C$2:$C$871,,MATCH($B231,[2]掉落汇总!$D$1:$M$1)),[2]掉落汇总!$A$2:$A$871,K$1,[2]掉落汇总!$C$2:$C$871,$Q$2)/$Q$3)*宝箱投放计算!J231</f>
        <v>0</v>
      </c>
      <c r="L231">
        <f ca="1">(SUMIFS(OFFSET([2]掉落汇总!$C$2:$C$871,,MATCH($B231,[2]掉落汇总!$D$1:$M$1)),[2]掉落汇总!$A$2:$A$871,L$1,[2]掉落汇总!$C$2:$C$871,$Q$1)+SUMIFS(OFFSET([2]掉落汇总!$C$2:$C$871,,MATCH($B231,[2]掉落汇总!$D$1:$M$1)),[2]掉落汇总!$A$2:$A$871,L$1,[2]掉落汇总!$C$2:$C$871,$Q$2)/$Q$3)*宝箱投放计算!K231</f>
        <v>1.4485077267901381</v>
      </c>
      <c r="M231">
        <f ca="1">(SUMIFS(OFFSET([2]掉落汇总!$C$2:$C$871,,MATCH($B231,[2]掉落汇总!$D$1:$M$1)),[2]掉落汇总!$A$2:$A$871,M$1,[2]掉落汇总!$C$2:$C$871,$Q$1)+SUMIFS(OFFSET([2]掉落汇总!$C$2:$C$871,,MATCH($B231,[2]掉落汇总!$D$1:$M$1)),[2]掉落汇总!$A$2:$A$871,M$1,[2]掉落汇总!$C$2:$C$871,$Q$2)/$Q$3)*宝箱投放计算!L231</f>
        <v>1.449375218965316</v>
      </c>
      <c r="N231">
        <f ca="1">(SUMIFS(OFFSET([2]掉落汇总!$C$2:$C$871,,MATCH($B231,[2]掉落汇总!$D$1:$M$1)),[2]掉落汇总!$A$2:$A$871,N$1,[2]掉落汇总!$C$2:$C$871,$Q$1)+SUMIFS(OFFSET([2]掉落汇总!$C$2:$C$871,,MATCH($B231,[2]掉落汇总!$D$1:$M$1)),[2]掉落汇总!$A$2:$A$871,N$1,[2]掉落汇总!$C$2:$C$871,$Q$2)/$Q$3)*宝箱投放计算!M231</f>
        <v>0.34251290877796897</v>
      </c>
      <c r="O231">
        <f ca="1">(SUMIFS(OFFSET([2]掉落汇总!$C$2:$C$871,,MATCH($B231,[2]掉落汇总!$D$1:$M$1)),[2]掉落汇总!$A$2:$A$871,O$1,[2]掉落汇总!$C$2:$C$871,$Q$1)+SUMIFS(OFFSET([2]掉落汇总!$C$2:$C$871,,MATCH($B231,[2]掉落汇总!$D$1:$M$1)),[2]掉落汇总!$A$2:$A$871,O$1,[2]掉落汇总!$C$2:$C$871,$Q$2)/$Q$3)*宝箱投放计算!N231</f>
        <v>0.72990261049962535</v>
      </c>
    </row>
    <row r="232" spans="1:15" x14ac:dyDescent="0.2">
      <c r="A232">
        <f>玩家成长时间线!A232</f>
        <v>231</v>
      </c>
      <c r="B232">
        <f>玩家成长时间线!B232</f>
        <v>10</v>
      </c>
      <c r="C232">
        <f ca="1">SUM($D$2:D232)</f>
        <v>2881.2199324068706</v>
      </c>
      <c r="D232">
        <f t="shared" ca="1" si="3"/>
        <v>13.258069834572225</v>
      </c>
      <c r="E232">
        <f ca="1">(SUMIFS(OFFSET([2]掉落汇总!$C$2:$C$871,,MATCH($B232,[2]掉落汇总!$D$1:$M$1)),[2]掉落汇总!$A$2:$A$871,E$1,[2]掉落汇总!$C$2:$C$871,$Q$1)+SUMIFS(OFFSET([2]掉落汇总!$C$2:$C$871,,MATCH($B232,[2]掉落汇总!$D$1:$M$1)),[2]掉落汇总!$A$2:$A$871,E$1,[2]掉落汇总!$C$2:$C$871,$Q$2)/$Q$3)*宝箱投放计算!D232</f>
        <v>3.8931930562861652</v>
      </c>
      <c r="F232">
        <f ca="1">(SUMIFS(OFFSET([2]掉落汇总!$C$2:$C$871,,MATCH($B232,[2]掉落汇总!$D$1:$M$1)),[2]掉落汇总!$A$2:$A$871,F$1,[2]掉落汇总!$C$2:$C$871,$Q$1)+SUMIFS(OFFSET([2]掉落汇总!$C$2:$C$871,,MATCH($B232,[2]掉落汇总!$D$1:$M$1)),[2]掉落汇总!$A$2:$A$871,F$1,[2]掉落汇总!$C$2:$C$871,$Q$2)/$Q$3)*宝箱投放计算!E232</f>
        <v>5.3945783132530112</v>
      </c>
      <c r="G232">
        <f ca="1">(SUMIFS(OFFSET([2]掉落汇总!$C$2:$C$871,,MATCH($B232,[2]掉落汇总!$D$1:$M$1)),[2]掉落汇总!$A$2:$A$871,G$1,[2]掉落汇总!$C$2:$C$871,$Q$1)+SUMIFS(OFFSET([2]掉落汇总!$C$2:$C$871,,MATCH($B232,[2]掉落汇总!$D$1:$M$1)),[2]掉落汇总!$A$2:$A$871,G$1,[2]掉落汇总!$C$2:$C$871,$Q$2)/$Q$3)*宝箱投放计算!F232</f>
        <v>0</v>
      </c>
      <c r="H232">
        <f ca="1">(SUMIFS(OFFSET([2]掉落汇总!$C$2:$C$871,,MATCH($B232,[2]掉落汇总!$D$1:$M$1)),[2]掉落汇总!$A$2:$A$871,H$1,[2]掉落汇总!$C$2:$C$871,$Q$1)+SUMIFS(OFFSET([2]掉落汇总!$C$2:$C$871,,MATCH($B232,[2]掉落汇总!$D$1:$M$1)),[2]掉落汇总!$A$2:$A$871,H$1,[2]掉落汇总!$C$2:$C$871,$Q$2)/$Q$3)*宝箱投放计算!G232</f>
        <v>0</v>
      </c>
      <c r="I232">
        <f ca="1">(SUMIFS(OFFSET([2]掉落汇总!$C$2:$C$871,,MATCH($B232,[2]掉落汇总!$D$1:$M$1)),[2]掉落汇总!$A$2:$A$871,I$1,[2]掉落汇总!$C$2:$C$871,$Q$1)+SUMIFS(OFFSET([2]掉落汇总!$C$2:$C$871,,MATCH($B232,[2]掉落汇总!$D$1:$M$1)),[2]掉落汇总!$A$2:$A$871,I$1,[2]掉落汇总!$C$2:$C$871,$Q$2)/$Q$3)*宝箱投放计算!H232</f>
        <v>0</v>
      </c>
      <c r="J232">
        <f ca="1">(SUMIFS(OFFSET([2]掉落汇总!$C$2:$C$871,,MATCH($B232,[2]掉落汇总!$D$1:$M$1)),[2]掉落汇总!$A$2:$A$871,J$1,[2]掉落汇总!$C$2:$C$871,$Q$1)+SUMIFS(OFFSET([2]掉落汇总!$C$2:$C$871,,MATCH($B232,[2]掉落汇总!$D$1:$M$1)),[2]掉落汇总!$A$2:$A$871,J$1,[2]掉落汇总!$C$2:$C$871,$Q$2)/$Q$3)*宝箱投放计算!I232</f>
        <v>0</v>
      </c>
      <c r="K232">
        <f ca="1">(SUMIFS(OFFSET([2]掉落汇总!$C$2:$C$871,,MATCH($B232,[2]掉落汇总!$D$1:$M$1)),[2]掉落汇总!$A$2:$A$871,K$1,[2]掉落汇总!$C$2:$C$871,$Q$1)+SUMIFS(OFFSET([2]掉落汇总!$C$2:$C$871,,MATCH($B232,[2]掉落汇总!$D$1:$M$1)),[2]掉落汇总!$A$2:$A$871,K$1,[2]掉落汇总!$C$2:$C$871,$Q$2)/$Q$3)*宝箱投放计算!J232</f>
        <v>0</v>
      </c>
      <c r="L232">
        <f ca="1">(SUMIFS(OFFSET([2]掉落汇总!$C$2:$C$871,,MATCH($B232,[2]掉落汇总!$D$1:$M$1)),[2]掉落汇总!$A$2:$A$871,L$1,[2]掉落汇总!$C$2:$C$871,$Q$1)+SUMIFS(OFFSET([2]掉落汇总!$C$2:$C$871,,MATCH($B232,[2]掉落汇总!$D$1:$M$1)),[2]掉落汇总!$A$2:$A$871,L$1,[2]掉落汇总!$C$2:$C$871,$Q$2)/$Q$3)*宝箱投放计算!K232</f>
        <v>1.4485077267901381</v>
      </c>
      <c r="M232">
        <f ca="1">(SUMIFS(OFFSET([2]掉落汇总!$C$2:$C$871,,MATCH($B232,[2]掉落汇总!$D$1:$M$1)),[2]掉落汇总!$A$2:$A$871,M$1,[2]掉落汇总!$C$2:$C$871,$Q$1)+SUMIFS(OFFSET([2]掉落汇总!$C$2:$C$871,,MATCH($B232,[2]掉落汇总!$D$1:$M$1)),[2]掉落汇总!$A$2:$A$871,M$1,[2]掉落汇总!$C$2:$C$871,$Q$2)/$Q$3)*宝箱投放计算!L232</f>
        <v>1.449375218965316</v>
      </c>
      <c r="N232">
        <f ca="1">(SUMIFS(OFFSET([2]掉落汇总!$C$2:$C$871,,MATCH($B232,[2]掉落汇总!$D$1:$M$1)),[2]掉落汇总!$A$2:$A$871,N$1,[2]掉落汇总!$C$2:$C$871,$Q$1)+SUMIFS(OFFSET([2]掉落汇总!$C$2:$C$871,,MATCH($B232,[2]掉落汇总!$D$1:$M$1)),[2]掉落汇总!$A$2:$A$871,N$1,[2]掉落汇总!$C$2:$C$871,$Q$2)/$Q$3)*宝箱投放计算!M232</f>
        <v>0.34251290877796897</v>
      </c>
      <c r="O232">
        <f ca="1">(SUMIFS(OFFSET([2]掉落汇总!$C$2:$C$871,,MATCH($B232,[2]掉落汇总!$D$1:$M$1)),[2]掉落汇总!$A$2:$A$871,O$1,[2]掉落汇总!$C$2:$C$871,$Q$1)+SUMIFS(OFFSET([2]掉落汇总!$C$2:$C$871,,MATCH($B232,[2]掉落汇总!$D$1:$M$1)),[2]掉落汇总!$A$2:$A$871,O$1,[2]掉落汇总!$C$2:$C$871,$Q$2)/$Q$3)*宝箱投放计算!N232</f>
        <v>0.72990261049962535</v>
      </c>
    </row>
    <row r="233" spans="1:15" x14ac:dyDescent="0.2">
      <c r="A233">
        <f>玩家成长时间线!A233</f>
        <v>232</v>
      </c>
      <c r="B233">
        <f>玩家成长时间线!B233</f>
        <v>10</v>
      </c>
      <c r="C233">
        <f ca="1">SUM($D$2:D233)</f>
        <v>2894.494835487103</v>
      </c>
      <c r="D233">
        <f t="shared" ca="1" si="3"/>
        <v>13.274903080232406</v>
      </c>
      <c r="E233">
        <f ca="1">(SUMIFS(OFFSET([2]掉落汇总!$C$2:$C$871,,MATCH($B233,[2]掉落汇总!$D$1:$M$1)),[2]掉落汇总!$A$2:$A$871,E$1,[2]掉落汇总!$C$2:$C$871,$Q$1)+SUMIFS(OFFSET([2]掉落汇总!$C$2:$C$871,,MATCH($B233,[2]掉落汇总!$D$1:$M$1)),[2]掉落汇总!$A$2:$A$871,E$1,[2]掉落汇总!$C$2:$C$871,$Q$2)/$Q$3)*宝箱投放计算!D233</f>
        <v>3.9100263019463437</v>
      </c>
      <c r="F233">
        <f ca="1">(SUMIFS(OFFSET([2]掉落汇总!$C$2:$C$871,,MATCH($B233,[2]掉落汇总!$D$1:$M$1)),[2]掉落汇总!$A$2:$A$871,F$1,[2]掉落汇总!$C$2:$C$871,$Q$1)+SUMIFS(OFFSET([2]掉落汇总!$C$2:$C$871,,MATCH($B233,[2]掉落汇总!$D$1:$M$1)),[2]掉落汇总!$A$2:$A$871,F$1,[2]掉落汇总!$C$2:$C$871,$Q$2)/$Q$3)*宝箱投放计算!E233</f>
        <v>5.3945783132530112</v>
      </c>
      <c r="G233">
        <f ca="1">(SUMIFS(OFFSET([2]掉落汇总!$C$2:$C$871,,MATCH($B233,[2]掉落汇总!$D$1:$M$1)),[2]掉落汇总!$A$2:$A$871,G$1,[2]掉落汇总!$C$2:$C$871,$Q$1)+SUMIFS(OFFSET([2]掉落汇总!$C$2:$C$871,,MATCH($B233,[2]掉落汇总!$D$1:$M$1)),[2]掉落汇总!$A$2:$A$871,G$1,[2]掉落汇总!$C$2:$C$871,$Q$2)/$Q$3)*宝箱投放计算!F233</f>
        <v>0</v>
      </c>
      <c r="H233">
        <f ca="1">(SUMIFS(OFFSET([2]掉落汇总!$C$2:$C$871,,MATCH($B233,[2]掉落汇总!$D$1:$M$1)),[2]掉落汇总!$A$2:$A$871,H$1,[2]掉落汇总!$C$2:$C$871,$Q$1)+SUMIFS(OFFSET([2]掉落汇总!$C$2:$C$871,,MATCH($B233,[2]掉落汇总!$D$1:$M$1)),[2]掉落汇总!$A$2:$A$871,H$1,[2]掉落汇总!$C$2:$C$871,$Q$2)/$Q$3)*宝箱投放计算!G233</f>
        <v>0</v>
      </c>
      <c r="I233">
        <f ca="1">(SUMIFS(OFFSET([2]掉落汇总!$C$2:$C$871,,MATCH($B233,[2]掉落汇总!$D$1:$M$1)),[2]掉落汇总!$A$2:$A$871,I$1,[2]掉落汇总!$C$2:$C$871,$Q$1)+SUMIFS(OFFSET([2]掉落汇总!$C$2:$C$871,,MATCH($B233,[2]掉落汇总!$D$1:$M$1)),[2]掉落汇总!$A$2:$A$871,I$1,[2]掉落汇总!$C$2:$C$871,$Q$2)/$Q$3)*宝箱投放计算!H233</f>
        <v>0</v>
      </c>
      <c r="J233">
        <f ca="1">(SUMIFS(OFFSET([2]掉落汇总!$C$2:$C$871,,MATCH($B233,[2]掉落汇总!$D$1:$M$1)),[2]掉落汇总!$A$2:$A$871,J$1,[2]掉落汇总!$C$2:$C$871,$Q$1)+SUMIFS(OFFSET([2]掉落汇总!$C$2:$C$871,,MATCH($B233,[2]掉落汇总!$D$1:$M$1)),[2]掉落汇总!$A$2:$A$871,J$1,[2]掉落汇总!$C$2:$C$871,$Q$2)/$Q$3)*宝箱投放计算!I233</f>
        <v>0</v>
      </c>
      <c r="K233">
        <f ca="1">(SUMIFS(OFFSET([2]掉落汇总!$C$2:$C$871,,MATCH($B233,[2]掉落汇总!$D$1:$M$1)),[2]掉落汇总!$A$2:$A$871,K$1,[2]掉落汇总!$C$2:$C$871,$Q$1)+SUMIFS(OFFSET([2]掉落汇总!$C$2:$C$871,,MATCH($B233,[2]掉落汇总!$D$1:$M$1)),[2]掉落汇总!$A$2:$A$871,K$1,[2]掉落汇总!$C$2:$C$871,$Q$2)/$Q$3)*宝箱投放计算!J233</f>
        <v>0</v>
      </c>
      <c r="L233">
        <f ca="1">(SUMIFS(OFFSET([2]掉落汇总!$C$2:$C$871,,MATCH($B233,[2]掉落汇总!$D$1:$M$1)),[2]掉落汇总!$A$2:$A$871,L$1,[2]掉落汇总!$C$2:$C$871,$Q$1)+SUMIFS(OFFSET([2]掉落汇总!$C$2:$C$871,,MATCH($B233,[2]掉落汇总!$D$1:$M$1)),[2]掉落汇总!$A$2:$A$871,L$1,[2]掉落汇总!$C$2:$C$871,$Q$2)/$Q$3)*宝箱投放计算!K233</f>
        <v>1.4485077267901381</v>
      </c>
      <c r="M233">
        <f ca="1">(SUMIFS(OFFSET([2]掉落汇总!$C$2:$C$871,,MATCH($B233,[2]掉落汇总!$D$1:$M$1)),[2]掉落汇总!$A$2:$A$871,M$1,[2]掉落汇总!$C$2:$C$871,$Q$1)+SUMIFS(OFFSET([2]掉落汇总!$C$2:$C$871,,MATCH($B233,[2]掉落汇总!$D$1:$M$1)),[2]掉落汇总!$A$2:$A$871,M$1,[2]掉落汇总!$C$2:$C$871,$Q$2)/$Q$3)*宝箱投放计算!L233</f>
        <v>1.449375218965316</v>
      </c>
      <c r="N233">
        <f ca="1">(SUMIFS(OFFSET([2]掉落汇总!$C$2:$C$871,,MATCH($B233,[2]掉落汇总!$D$1:$M$1)),[2]掉落汇总!$A$2:$A$871,N$1,[2]掉落汇总!$C$2:$C$871,$Q$1)+SUMIFS(OFFSET([2]掉落汇总!$C$2:$C$871,,MATCH($B233,[2]掉落汇总!$D$1:$M$1)),[2]掉落汇总!$A$2:$A$871,N$1,[2]掉落汇总!$C$2:$C$871,$Q$2)/$Q$3)*宝箱投放计算!M233</f>
        <v>0.34251290877796897</v>
      </c>
      <c r="O233">
        <f ca="1">(SUMIFS(OFFSET([2]掉落汇总!$C$2:$C$871,,MATCH($B233,[2]掉落汇总!$D$1:$M$1)),[2]掉落汇总!$A$2:$A$871,O$1,[2]掉落汇总!$C$2:$C$871,$Q$1)+SUMIFS(OFFSET([2]掉落汇总!$C$2:$C$871,,MATCH($B233,[2]掉落汇总!$D$1:$M$1)),[2]掉落汇总!$A$2:$A$871,O$1,[2]掉落汇总!$C$2:$C$871,$Q$2)/$Q$3)*宝箱投放计算!N233</f>
        <v>0.72990261049962535</v>
      </c>
    </row>
    <row r="234" spans="1:15" x14ac:dyDescent="0.2">
      <c r="A234">
        <f>玩家成长时间线!A234</f>
        <v>233</v>
      </c>
      <c r="B234">
        <f>玩家成长时间线!B234</f>
        <v>10</v>
      </c>
      <c r="C234">
        <f ca="1">SUM($D$2:D234)</f>
        <v>2908.1232367261991</v>
      </c>
      <c r="D234">
        <f t="shared" ca="1" si="3"/>
        <v>13.62840123909616</v>
      </c>
      <c r="E234">
        <f ca="1">(SUMIFS(OFFSET([2]掉落汇总!$C$2:$C$871,,MATCH($B234,[2]掉落汇总!$D$1:$M$1)),[2]掉落汇总!$A$2:$A$871,E$1,[2]掉落汇总!$C$2:$C$871,$Q$1)+SUMIFS(OFFSET([2]掉落汇总!$C$2:$C$871,,MATCH($B234,[2]掉落汇总!$D$1:$M$1)),[2]掉落汇总!$A$2:$A$871,E$1,[2]掉落汇总!$C$2:$C$871,$Q$2)/$Q$3)*宝箱投放计算!D234</f>
        <v>4.2635244608100997</v>
      </c>
      <c r="F234">
        <f ca="1">(SUMIFS(OFFSET([2]掉落汇总!$C$2:$C$871,,MATCH($B234,[2]掉落汇总!$D$1:$M$1)),[2]掉落汇总!$A$2:$A$871,F$1,[2]掉落汇总!$C$2:$C$871,$Q$1)+SUMIFS(OFFSET([2]掉落汇总!$C$2:$C$871,,MATCH($B234,[2]掉落汇总!$D$1:$M$1)),[2]掉落汇总!$A$2:$A$871,F$1,[2]掉落汇总!$C$2:$C$871,$Q$2)/$Q$3)*宝箱投放计算!E234</f>
        <v>5.3945783132530112</v>
      </c>
      <c r="G234">
        <f ca="1">(SUMIFS(OFFSET([2]掉落汇总!$C$2:$C$871,,MATCH($B234,[2]掉落汇总!$D$1:$M$1)),[2]掉落汇总!$A$2:$A$871,G$1,[2]掉落汇总!$C$2:$C$871,$Q$1)+SUMIFS(OFFSET([2]掉落汇总!$C$2:$C$871,,MATCH($B234,[2]掉落汇总!$D$1:$M$1)),[2]掉落汇总!$A$2:$A$871,G$1,[2]掉落汇总!$C$2:$C$871,$Q$2)/$Q$3)*宝箱投放计算!F234</f>
        <v>0</v>
      </c>
      <c r="H234">
        <f ca="1">(SUMIFS(OFFSET([2]掉落汇总!$C$2:$C$871,,MATCH($B234,[2]掉落汇总!$D$1:$M$1)),[2]掉落汇总!$A$2:$A$871,H$1,[2]掉落汇总!$C$2:$C$871,$Q$1)+SUMIFS(OFFSET([2]掉落汇总!$C$2:$C$871,,MATCH($B234,[2]掉落汇总!$D$1:$M$1)),[2]掉落汇总!$A$2:$A$871,H$1,[2]掉落汇总!$C$2:$C$871,$Q$2)/$Q$3)*宝箱投放计算!G234</f>
        <v>0</v>
      </c>
      <c r="I234">
        <f ca="1">(SUMIFS(OFFSET([2]掉落汇总!$C$2:$C$871,,MATCH($B234,[2]掉落汇总!$D$1:$M$1)),[2]掉落汇总!$A$2:$A$871,I$1,[2]掉落汇总!$C$2:$C$871,$Q$1)+SUMIFS(OFFSET([2]掉落汇总!$C$2:$C$871,,MATCH($B234,[2]掉落汇总!$D$1:$M$1)),[2]掉落汇总!$A$2:$A$871,I$1,[2]掉落汇总!$C$2:$C$871,$Q$2)/$Q$3)*宝箱投放计算!H234</f>
        <v>0</v>
      </c>
      <c r="J234">
        <f ca="1">(SUMIFS(OFFSET([2]掉落汇总!$C$2:$C$871,,MATCH($B234,[2]掉落汇总!$D$1:$M$1)),[2]掉落汇总!$A$2:$A$871,J$1,[2]掉落汇总!$C$2:$C$871,$Q$1)+SUMIFS(OFFSET([2]掉落汇总!$C$2:$C$871,,MATCH($B234,[2]掉落汇总!$D$1:$M$1)),[2]掉落汇总!$A$2:$A$871,J$1,[2]掉落汇总!$C$2:$C$871,$Q$2)/$Q$3)*宝箱投放计算!I234</f>
        <v>0</v>
      </c>
      <c r="K234">
        <f ca="1">(SUMIFS(OFFSET([2]掉落汇总!$C$2:$C$871,,MATCH($B234,[2]掉落汇总!$D$1:$M$1)),[2]掉落汇总!$A$2:$A$871,K$1,[2]掉落汇总!$C$2:$C$871,$Q$1)+SUMIFS(OFFSET([2]掉落汇总!$C$2:$C$871,,MATCH($B234,[2]掉落汇总!$D$1:$M$1)),[2]掉落汇总!$A$2:$A$871,K$1,[2]掉落汇总!$C$2:$C$871,$Q$2)/$Q$3)*宝箱投放计算!J234</f>
        <v>0</v>
      </c>
      <c r="L234">
        <f ca="1">(SUMIFS(OFFSET([2]掉落汇总!$C$2:$C$871,,MATCH($B234,[2]掉落汇总!$D$1:$M$1)),[2]掉落汇总!$A$2:$A$871,L$1,[2]掉落汇总!$C$2:$C$871,$Q$1)+SUMIFS(OFFSET([2]掉落汇总!$C$2:$C$871,,MATCH($B234,[2]掉落汇总!$D$1:$M$1)),[2]掉落汇总!$A$2:$A$871,L$1,[2]掉落汇总!$C$2:$C$871,$Q$2)/$Q$3)*宝箱投放计算!K234</f>
        <v>1.4485077267901381</v>
      </c>
      <c r="M234">
        <f ca="1">(SUMIFS(OFFSET([2]掉落汇总!$C$2:$C$871,,MATCH($B234,[2]掉落汇总!$D$1:$M$1)),[2]掉落汇总!$A$2:$A$871,M$1,[2]掉落汇总!$C$2:$C$871,$Q$1)+SUMIFS(OFFSET([2]掉落汇总!$C$2:$C$871,,MATCH($B234,[2]掉落汇总!$D$1:$M$1)),[2]掉落汇总!$A$2:$A$871,M$1,[2]掉落汇总!$C$2:$C$871,$Q$2)/$Q$3)*宝箱投放计算!L234</f>
        <v>1.449375218965316</v>
      </c>
      <c r="N234">
        <f ca="1">(SUMIFS(OFFSET([2]掉落汇总!$C$2:$C$871,,MATCH($B234,[2]掉落汇总!$D$1:$M$1)),[2]掉落汇总!$A$2:$A$871,N$1,[2]掉落汇总!$C$2:$C$871,$Q$1)+SUMIFS(OFFSET([2]掉落汇总!$C$2:$C$871,,MATCH($B234,[2]掉落汇总!$D$1:$M$1)),[2]掉落汇总!$A$2:$A$871,N$1,[2]掉落汇总!$C$2:$C$871,$Q$2)/$Q$3)*宝箱投放计算!M234</f>
        <v>0.34251290877796897</v>
      </c>
      <c r="O234">
        <f ca="1">(SUMIFS(OFFSET([2]掉落汇总!$C$2:$C$871,,MATCH($B234,[2]掉落汇总!$D$1:$M$1)),[2]掉落汇总!$A$2:$A$871,O$1,[2]掉落汇总!$C$2:$C$871,$Q$1)+SUMIFS(OFFSET([2]掉落汇总!$C$2:$C$871,,MATCH($B234,[2]掉落汇总!$D$1:$M$1)),[2]掉落汇总!$A$2:$A$871,O$1,[2]掉落汇总!$C$2:$C$871,$Q$2)/$Q$3)*宝箱投放计算!N234</f>
        <v>0.72990261049962535</v>
      </c>
    </row>
    <row r="235" spans="1:15" x14ac:dyDescent="0.2">
      <c r="A235">
        <f>玩家成长时间线!A235</f>
        <v>234</v>
      </c>
      <c r="B235">
        <f>玩家成长时间线!B235</f>
        <v>10</v>
      </c>
      <c r="C235">
        <f ca="1">SUM($D$2:D235)</f>
        <v>2921.4318062977518</v>
      </c>
      <c r="D235">
        <f t="shared" ca="1" si="3"/>
        <v>13.308569571552763</v>
      </c>
      <c r="E235">
        <f ca="1">(SUMIFS(OFFSET([2]掉落汇总!$C$2:$C$871,,MATCH($B235,[2]掉落汇总!$D$1:$M$1)),[2]掉落汇总!$A$2:$A$871,E$1,[2]掉落汇总!$C$2:$C$871,$Q$1)+SUMIFS(OFFSET([2]掉落汇总!$C$2:$C$871,,MATCH($B235,[2]掉落汇总!$D$1:$M$1)),[2]掉落汇总!$A$2:$A$871,E$1,[2]掉落汇总!$C$2:$C$871,$Q$2)/$Q$3)*宝箱投放计算!D235</f>
        <v>3.9436927932667016</v>
      </c>
      <c r="F235">
        <f ca="1">(SUMIFS(OFFSET([2]掉落汇总!$C$2:$C$871,,MATCH($B235,[2]掉落汇总!$D$1:$M$1)),[2]掉落汇总!$A$2:$A$871,F$1,[2]掉落汇总!$C$2:$C$871,$Q$1)+SUMIFS(OFFSET([2]掉落汇总!$C$2:$C$871,,MATCH($B235,[2]掉落汇总!$D$1:$M$1)),[2]掉落汇总!$A$2:$A$871,F$1,[2]掉落汇总!$C$2:$C$871,$Q$2)/$Q$3)*宝箱投放计算!E235</f>
        <v>5.3945783132530112</v>
      </c>
      <c r="G235">
        <f ca="1">(SUMIFS(OFFSET([2]掉落汇总!$C$2:$C$871,,MATCH($B235,[2]掉落汇总!$D$1:$M$1)),[2]掉落汇总!$A$2:$A$871,G$1,[2]掉落汇总!$C$2:$C$871,$Q$1)+SUMIFS(OFFSET([2]掉落汇总!$C$2:$C$871,,MATCH($B235,[2]掉落汇总!$D$1:$M$1)),[2]掉落汇总!$A$2:$A$871,G$1,[2]掉落汇总!$C$2:$C$871,$Q$2)/$Q$3)*宝箱投放计算!F235</f>
        <v>0</v>
      </c>
      <c r="H235">
        <f ca="1">(SUMIFS(OFFSET([2]掉落汇总!$C$2:$C$871,,MATCH($B235,[2]掉落汇总!$D$1:$M$1)),[2]掉落汇总!$A$2:$A$871,H$1,[2]掉落汇总!$C$2:$C$871,$Q$1)+SUMIFS(OFFSET([2]掉落汇总!$C$2:$C$871,,MATCH($B235,[2]掉落汇总!$D$1:$M$1)),[2]掉落汇总!$A$2:$A$871,H$1,[2]掉落汇总!$C$2:$C$871,$Q$2)/$Q$3)*宝箱投放计算!G235</f>
        <v>0</v>
      </c>
      <c r="I235">
        <f ca="1">(SUMIFS(OFFSET([2]掉落汇总!$C$2:$C$871,,MATCH($B235,[2]掉落汇总!$D$1:$M$1)),[2]掉落汇总!$A$2:$A$871,I$1,[2]掉落汇总!$C$2:$C$871,$Q$1)+SUMIFS(OFFSET([2]掉落汇总!$C$2:$C$871,,MATCH($B235,[2]掉落汇总!$D$1:$M$1)),[2]掉落汇总!$A$2:$A$871,I$1,[2]掉落汇总!$C$2:$C$871,$Q$2)/$Q$3)*宝箱投放计算!H235</f>
        <v>0</v>
      </c>
      <c r="J235">
        <f ca="1">(SUMIFS(OFFSET([2]掉落汇总!$C$2:$C$871,,MATCH($B235,[2]掉落汇总!$D$1:$M$1)),[2]掉落汇总!$A$2:$A$871,J$1,[2]掉落汇总!$C$2:$C$871,$Q$1)+SUMIFS(OFFSET([2]掉落汇总!$C$2:$C$871,,MATCH($B235,[2]掉落汇总!$D$1:$M$1)),[2]掉落汇总!$A$2:$A$871,J$1,[2]掉落汇总!$C$2:$C$871,$Q$2)/$Q$3)*宝箱投放计算!I235</f>
        <v>0</v>
      </c>
      <c r="K235">
        <f ca="1">(SUMIFS(OFFSET([2]掉落汇总!$C$2:$C$871,,MATCH($B235,[2]掉落汇总!$D$1:$M$1)),[2]掉落汇总!$A$2:$A$871,K$1,[2]掉落汇总!$C$2:$C$871,$Q$1)+SUMIFS(OFFSET([2]掉落汇总!$C$2:$C$871,,MATCH($B235,[2]掉落汇总!$D$1:$M$1)),[2]掉落汇总!$A$2:$A$871,K$1,[2]掉落汇总!$C$2:$C$871,$Q$2)/$Q$3)*宝箱投放计算!J235</f>
        <v>0</v>
      </c>
      <c r="L235">
        <f ca="1">(SUMIFS(OFFSET([2]掉落汇总!$C$2:$C$871,,MATCH($B235,[2]掉落汇总!$D$1:$M$1)),[2]掉落汇总!$A$2:$A$871,L$1,[2]掉落汇总!$C$2:$C$871,$Q$1)+SUMIFS(OFFSET([2]掉落汇总!$C$2:$C$871,,MATCH($B235,[2]掉落汇总!$D$1:$M$1)),[2]掉落汇总!$A$2:$A$871,L$1,[2]掉落汇总!$C$2:$C$871,$Q$2)/$Q$3)*宝箱投放计算!K235</f>
        <v>1.4485077267901381</v>
      </c>
      <c r="M235">
        <f ca="1">(SUMIFS(OFFSET([2]掉落汇总!$C$2:$C$871,,MATCH($B235,[2]掉落汇总!$D$1:$M$1)),[2]掉落汇总!$A$2:$A$871,M$1,[2]掉落汇总!$C$2:$C$871,$Q$1)+SUMIFS(OFFSET([2]掉落汇总!$C$2:$C$871,,MATCH($B235,[2]掉落汇总!$D$1:$M$1)),[2]掉落汇总!$A$2:$A$871,M$1,[2]掉落汇总!$C$2:$C$871,$Q$2)/$Q$3)*宝箱投放计算!L235</f>
        <v>1.449375218965316</v>
      </c>
      <c r="N235">
        <f ca="1">(SUMIFS(OFFSET([2]掉落汇总!$C$2:$C$871,,MATCH($B235,[2]掉落汇总!$D$1:$M$1)),[2]掉落汇总!$A$2:$A$871,N$1,[2]掉落汇总!$C$2:$C$871,$Q$1)+SUMIFS(OFFSET([2]掉落汇总!$C$2:$C$871,,MATCH($B235,[2]掉落汇总!$D$1:$M$1)),[2]掉落汇总!$A$2:$A$871,N$1,[2]掉落汇总!$C$2:$C$871,$Q$2)/$Q$3)*宝箱投放计算!M235</f>
        <v>0.34251290877796897</v>
      </c>
      <c r="O235">
        <f ca="1">(SUMIFS(OFFSET([2]掉落汇总!$C$2:$C$871,,MATCH($B235,[2]掉落汇总!$D$1:$M$1)),[2]掉落汇总!$A$2:$A$871,O$1,[2]掉落汇总!$C$2:$C$871,$Q$1)+SUMIFS(OFFSET([2]掉落汇总!$C$2:$C$871,,MATCH($B235,[2]掉落汇总!$D$1:$M$1)),[2]掉落汇总!$A$2:$A$871,O$1,[2]掉落汇总!$C$2:$C$871,$Q$2)/$Q$3)*宝箱投放计算!N235</f>
        <v>0.72990261049962535</v>
      </c>
    </row>
    <row r="236" spans="1:15" x14ac:dyDescent="0.2">
      <c r="A236">
        <f>玩家成长时间线!A236</f>
        <v>235</v>
      </c>
      <c r="B236">
        <f>玩家成长时间线!B236</f>
        <v>10</v>
      </c>
      <c r="C236">
        <f ca="1">SUM($D$2:D236)</f>
        <v>2934.7572091149646</v>
      </c>
      <c r="D236">
        <f t="shared" ca="1" si="3"/>
        <v>13.325402817212943</v>
      </c>
      <c r="E236">
        <f ca="1">(SUMIFS(OFFSET([2]掉落汇总!$C$2:$C$871,,MATCH($B236,[2]掉落汇总!$D$1:$M$1)),[2]掉落汇总!$A$2:$A$871,E$1,[2]掉落汇总!$C$2:$C$871,$Q$1)+SUMIFS(OFFSET([2]掉落汇总!$C$2:$C$871,,MATCH($B236,[2]掉落汇总!$D$1:$M$1)),[2]掉落汇总!$A$2:$A$871,E$1,[2]掉落汇总!$C$2:$C$871,$Q$2)/$Q$3)*宝箱投放计算!D236</f>
        <v>3.960526038926881</v>
      </c>
      <c r="F236">
        <f ca="1">(SUMIFS(OFFSET([2]掉落汇总!$C$2:$C$871,,MATCH($B236,[2]掉落汇总!$D$1:$M$1)),[2]掉落汇总!$A$2:$A$871,F$1,[2]掉落汇总!$C$2:$C$871,$Q$1)+SUMIFS(OFFSET([2]掉落汇总!$C$2:$C$871,,MATCH($B236,[2]掉落汇总!$D$1:$M$1)),[2]掉落汇总!$A$2:$A$871,F$1,[2]掉落汇总!$C$2:$C$871,$Q$2)/$Q$3)*宝箱投放计算!E236</f>
        <v>5.3945783132530112</v>
      </c>
      <c r="G236">
        <f ca="1">(SUMIFS(OFFSET([2]掉落汇总!$C$2:$C$871,,MATCH($B236,[2]掉落汇总!$D$1:$M$1)),[2]掉落汇总!$A$2:$A$871,G$1,[2]掉落汇总!$C$2:$C$871,$Q$1)+SUMIFS(OFFSET([2]掉落汇总!$C$2:$C$871,,MATCH($B236,[2]掉落汇总!$D$1:$M$1)),[2]掉落汇总!$A$2:$A$871,G$1,[2]掉落汇总!$C$2:$C$871,$Q$2)/$Q$3)*宝箱投放计算!F236</f>
        <v>0</v>
      </c>
      <c r="H236">
        <f ca="1">(SUMIFS(OFFSET([2]掉落汇总!$C$2:$C$871,,MATCH($B236,[2]掉落汇总!$D$1:$M$1)),[2]掉落汇总!$A$2:$A$871,H$1,[2]掉落汇总!$C$2:$C$871,$Q$1)+SUMIFS(OFFSET([2]掉落汇总!$C$2:$C$871,,MATCH($B236,[2]掉落汇总!$D$1:$M$1)),[2]掉落汇总!$A$2:$A$871,H$1,[2]掉落汇总!$C$2:$C$871,$Q$2)/$Q$3)*宝箱投放计算!G236</f>
        <v>0</v>
      </c>
      <c r="I236">
        <f ca="1">(SUMIFS(OFFSET([2]掉落汇总!$C$2:$C$871,,MATCH($B236,[2]掉落汇总!$D$1:$M$1)),[2]掉落汇总!$A$2:$A$871,I$1,[2]掉落汇总!$C$2:$C$871,$Q$1)+SUMIFS(OFFSET([2]掉落汇总!$C$2:$C$871,,MATCH($B236,[2]掉落汇总!$D$1:$M$1)),[2]掉落汇总!$A$2:$A$871,I$1,[2]掉落汇总!$C$2:$C$871,$Q$2)/$Q$3)*宝箱投放计算!H236</f>
        <v>0</v>
      </c>
      <c r="J236">
        <f ca="1">(SUMIFS(OFFSET([2]掉落汇总!$C$2:$C$871,,MATCH($B236,[2]掉落汇总!$D$1:$M$1)),[2]掉落汇总!$A$2:$A$871,J$1,[2]掉落汇总!$C$2:$C$871,$Q$1)+SUMIFS(OFFSET([2]掉落汇总!$C$2:$C$871,,MATCH($B236,[2]掉落汇总!$D$1:$M$1)),[2]掉落汇总!$A$2:$A$871,J$1,[2]掉落汇总!$C$2:$C$871,$Q$2)/$Q$3)*宝箱投放计算!I236</f>
        <v>0</v>
      </c>
      <c r="K236">
        <f ca="1">(SUMIFS(OFFSET([2]掉落汇总!$C$2:$C$871,,MATCH($B236,[2]掉落汇总!$D$1:$M$1)),[2]掉落汇总!$A$2:$A$871,K$1,[2]掉落汇总!$C$2:$C$871,$Q$1)+SUMIFS(OFFSET([2]掉落汇总!$C$2:$C$871,,MATCH($B236,[2]掉落汇总!$D$1:$M$1)),[2]掉落汇总!$A$2:$A$871,K$1,[2]掉落汇总!$C$2:$C$871,$Q$2)/$Q$3)*宝箱投放计算!J236</f>
        <v>0</v>
      </c>
      <c r="L236">
        <f ca="1">(SUMIFS(OFFSET([2]掉落汇总!$C$2:$C$871,,MATCH($B236,[2]掉落汇总!$D$1:$M$1)),[2]掉落汇总!$A$2:$A$871,L$1,[2]掉落汇总!$C$2:$C$871,$Q$1)+SUMIFS(OFFSET([2]掉落汇总!$C$2:$C$871,,MATCH($B236,[2]掉落汇总!$D$1:$M$1)),[2]掉落汇总!$A$2:$A$871,L$1,[2]掉落汇总!$C$2:$C$871,$Q$2)/$Q$3)*宝箱投放计算!K236</f>
        <v>1.4485077267901381</v>
      </c>
      <c r="M236">
        <f ca="1">(SUMIFS(OFFSET([2]掉落汇总!$C$2:$C$871,,MATCH($B236,[2]掉落汇总!$D$1:$M$1)),[2]掉落汇总!$A$2:$A$871,M$1,[2]掉落汇总!$C$2:$C$871,$Q$1)+SUMIFS(OFFSET([2]掉落汇总!$C$2:$C$871,,MATCH($B236,[2]掉落汇总!$D$1:$M$1)),[2]掉落汇总!$A$2:$A$871,M$1,[2]掉落汇总!$C$2:$C$871,$Q$2)/$Q$3)*宝箱投放计算!L236</f>
        <v>1.449375218965316</v>
      </c>
      <c r="N236">
        <f ca="1">(SUMIFS(OFFSET([2]掉落汇总!$C$2:$C$871,,MATCH($B236,[2]掉落汇总!$D$1:$M$1)),[2]掉落汇总!$A$2:$A$871,N$1,[2]掉落汇总!$C$2:$C$871,$Q$1)+SUMIFS(OFFSET([2]掉落汇总!$C$2:$C$871,,MATCH($B236,[2]掉落汇总!$D$1:$M$1)),[2]掉落汇总!$A$2:$A$871,N$1,[2]掉落汇总!$C$2:$C$871,$Q$2)/$Q$3)*宝箱投放计算!M236</f>
        <v>0.34251290877796897</v>
      </c>
      <c r="O236">
        <f ca="1">(SUMIFS(OFFSET([2]掉落汇总!$C$2:$C$871,,MATCH($B236,[2]掉落汇总!$D$1:$M$1)),[2]掉落汇总!$A$2:$A$871,O$1,[2]掉落汇总!$C$2:$C$871,$Q$1)+SUMIFS(OFFSET([2]掉落汇总!$C$2:$C$871,,MATCH($B236,[2]掉落汇总!$D$1:$M$1)),[2]掉落汇总!$A$2:$A$871,O$1,[2]掉落汇总!$C$2:$C$871,$Q$2)/$Q$3)*宝箱投放计算!N236</f>
        <v>0.72990261049962535</v>
      </c>
    </row>
    <row r="237" spans="1:15" x14ac:dyDescent="0.2">
      <c r="A237">
        <f>玩家成长时间线!A237</f>
        <v>236</v>
      </c>
      <c r="B237">
        <f>玩家成长时间线!B237</f>
        <v>10</v>
      </c>
      <c r="C237">
        <f ca="1">SUM($D$2:D237)</f>
        <v>2948.4361100910414</v>
      </c>
      <c r="D237">
        <f t="shared" ca="1" si="3"/>
        <v>13.678900976076697</v>
      </c>
      <c r="E237">
        <f ca="1">(SUMIFS(OFFSET([2]掉落汇总!$C$2:$C$871,,MATCH($B237,[2]掉落汇总!$D$1:$M$1)),[2]掉落汇总!$A$2:$A$871,E$1,[2]掉落汇总!$C$2:$C$871,$Q$1)+SUMIFS(OFFSET([2]掉落汇总!$C$2:$C$871,,MATCH($B237,[2]掉落汇总!$D$1:$M$1)),[2]掉落汇总!$A$2:$A$871,E$1,[2]掉落汇总!$C$2:$C$871,$Q$2)/$Q$3)*宝箱投放计算!D237</f>
        <v>4.3140241977906362</v>
      </c>
      <c r="F237">
        <f ca="1">(SUMIFS(OFFSET([2]掉落汇总!$C$2:$C$871,,MATCH($B237,[2]掉落汇总!$D$1:$M$1)),[2]掉落汇总!$A$2:$A$871,F$1,[2]掉落汇总!$C$2:$C$871,$Q$1)+SUMIFS(OFFSET([2]掉落汇总!$C$2:$C$871,,MATCH($B237,[2]掉落汇总!$D$1:$M$1)),[2]掉落汇总!$A$2:$A$871,F$1,[2]掉落汇总!$C$2:$C$871,$Q$2)/$Q$3)*宝箱投放计算!E237</f>
        <v>5.3945783132530112</v>
      </c>
      <c r="G237">
        <f ca="1">(SUMIFS(OFFSET([2]掉落汇总!$C$2:$C$871,,MATCH($B237,[2]掉落汇总!$D$1:$M$1)),[2]掉落汇总!$A$2:$A$871,G$1,[2]掉落汇总!$C$2:$C$871,$Q$1)+SUMIFS(OFFSET([2]掉落汇总!$C$2:$C$871,,MATCH($B237,[2]掉落汇总!$D$1:$M$1)),[2]掉落汇总!$A$2:$A$871,G$1,[2]掉落汇总!$C$2:$C$871,$Q$2)/$Q$3)*宝箱投放计算!F237</f>
        <v>0</v>
      </c>
      <c r="H237">
        <f ca="1">(SUMIFS(OFFSET([2]掉落汇总!$C$2:$C$871,,MATCH($B237,[2]掉落汇总!$D$1:$M$1)),[2]掉落汇总!$A$2:$A$871,H$1,[2]掉落汇总!$C$2:$C$871,$Q$1)+SUMIFS(OFFSET([2]掉落汇总!$C$2:$C$871,,MATCH($B237,[2]掉落汇总!$D$1:$M$1)),[2]掉落汇总!$A$2:$A$871,H$1,[2]掉落汇总!$C$2:$C$871,$Q$2)/$Q$3)*宝箱投放计算!G237</f>
        <v>0</v>
      </c>
      <c r="I237">
        <f ca="1">(SUMIFS(OFFSET([2]掉落汇总!$C$2:$C$871,,MATCH($B237,[2]掉落汇总!$D$1:$M$1)),[2]掉落汇总!$A$2:$A$871,I$1,[2]掉落汇总!$C$2:$C$871,$Q$1)+SUMIFS(OFFSET([2]掉落汇总!$C$2:$C$871,,MATCH($B237,[2]掉落汇总!$D$1:$M$1)),[2]掉落汇总!$A$2:$A$871,I$1,[2]掉落汇总!$C$2:$C$871,$Q$2)/$Q$3)*宝箱投放计算!H237</f>
        <v>0</v>
      </c>
      <c r="J237">
        <f ca="1">(SUMIFS(OFFSET([2]掉落汇总!$C$2:$C$871,,MATCH($B237,[2]掉落汇总!$D$1:$M$1)),[2]掉落汇总!$A$2:$A$871,J$1,[2]掉落汇总!$C$2:$C$871,$Q$1)+SUMIFS(OFFSET([2]掉落汇总!$C$2:$C$871,,MATCH($B237,[2]掉落汇总!$D$1:$M$1)),[2]掉落汇总!$A$2:$A$871,J$1,[2]掉落汇总!$C$2:$C$871,$Q$2)/$Q$3)*宝箱投放计算!I237</f>
        <v>0</v>
      </c>
      <c r="K237">
        <f ca="1">(SUMIFS(OFFSET([2]掉落汇总!$C$2:$C$871,,MATCH($B237,[2]掉落汇总!$D$1:$M$1)),[2]掉落汇总!$A$2:$A$871,K$1,[2]掉落汇总!$C$2:$C$871,$Q$1)+SUMIFS(OFFSET([2]掉落汇总!$C$2:$C$871,,MATCH($B237,[2]掉落汇总!$D$1:$M$1)),[2]掉落汇总!$A$2:$A$871,K$1,[2]掉落汇总!$C$2:$C$871,$Q$2)/$Q$3)*宝箱投放计算!J237</f>
        <v>0</v>
      </c>
      <c r="L237">
        <f ca="1">(SUMIFS(OFFSET([2]掉落汇总!$C$2:$C$871,,MATCH($B237,[2]掉落汇总!$D$1:$M$1)),[2]掉落汇总!$A$2:$A$871,L$1,[2]掉落汇总!$C$2:$C$871,$Q$1)+SUMIFS(OFFSET([2]掉落汇总!$C$2:$C$871,,MATCH($B237,[2]掉落汇总!$D$1:$M$1)),[2]掉落汇总!$A$2:$A$871,L$1,[2]掉落汇总!$C$2:$C$871,$Q$2)/$Q$3)*宝箱投放计算!K237</f>
        <v>1.4485077267901381</v>
      </c>
      <c r="M237">
        <f ca="1">(SUMIFS(OFFSET([2]掉落汇总!$C$2:$C$871,,MATCH($B237,[2]掉落汇总!$D$1:$M$1)),[2]掉落汇总!$A$2:$A$871,M$1,[2]掉落汇总!$C$2:$C$871,$Q$1)+SUMIFS(OFFSET([2]掉落汇总!$C$2:$C$871,,MATCH($B237,[2]掉落汇总!$D$1:$M$1)),[2]掉落汇总!$A$2:$A$871,M$1,[2]掉落汇总!$C$2:$C$871,$Q$2)/$Q$3)*宝箱投放计算!L237</f>
        <v>1.449375218965316</v>
      </c>
      <c r="N237">
        <f ca="1">(SUMIFS(OFFSET([2]掉落汇总!$C$2:$C$871,,MATCH($B237,[2]掉落汇总!$D$1:$M$1)),[2]掉落汇总!$A$2:$A$871,N$1,[2]掉落汇总!$C$2:$C$871,$Q$1)+SUMIFS(OFFSET([2]掉落汇总!$C$2:$C$871,,MATCH($B237,[2]掉落汇总!$D$1:$M$1)),[2]掉落汇总!$A$2:$A$871,N$1,[2]掉落汇总!$C$2:$C$871,$Q$2)/$Q$3)*宝箱投放计算!M237</f>
        <v>0.34251290877796897</v>
      </c>
      <c r="O237">
        <f ca="1">(SUMIFS(OFFSET([2]掉落汇总!$C$2:$C$871,,MATCH($B237,[2]掉落汇总!$D$1:$M$1)),[2]掉落汇总!$A$2:$A$871,O$1,[2]掉落汇总!$C$2:$C$871,$Q$1)+SUMIFS(OFFSET([2]掉落汇总!$C$2:$C$871,,MATCH($B237,[2]掉落汇总!$D$1:$M$1)),[2]掉落汇总!$A$2:$A$871,O$1,[2]掉落汇总!$C$2:$C$871,$Q$2)/$Q$3)*宝箱投放计算!N237</f>
        <v>0.72990261049962535</v>
      </c>
    </row>
    <row r="238" spans="1:15" x14ac:dyDescent="0.2">
      <c r="A238">
        <f>玩家成长时间线!A238</f>
        <v>237</v>
      </c>
      <c r="B238">
        <f>玩家成长时间线!B238</f>
        <v>10</v>
      </c>
      <c r="C238">
        <f ca="1">SUM($D$2:D238)</f>
        <v>2961.7951793995749</v>
      </c>
      <c r="D238">
        <f t="shared" ca="1" si="3"/>
        <v>13.359069308533297</v>
      </c>
      <c r="E238">
        <f ca="1">(SUMIFS(OFFSET([2]掉落汇总!$C$2:$C$871,,MATCH($B238,[2]掉落汇总!$D$1:$M$1)),[2]掉落汇总!$A$2:$A$871,E$1,[2]掉落汇总!$C$2:$C$871,$Q$1)+SUMIFS(OFFSET([2]掉落汇总!$C$2:$C$871,,MATCH($B238,[2]掉落汇总!$D$1:$M$1)),[2]掉落汇总!$A$2:$A$871,E$1,[2]掉落汇总!$C$2:$C$871,$Q$2)/$Q$3)*宝箱投放计算!D238</f>
        <v>3.9941925302472376</v>
      </c>
      <c r="F238">
        <f ca="1">(SUMIFS(OFFSET([2]掉落汇总!$C$2:$C$871,,MATCH($B238,[2]掉落汇总!$D$1:$M$1)),[2]掉落汇总!$A$2:$A$871,F$1,[2]掉落汇总!$C$2:$C$871,$Q$1)+SUMIFS(OFFSET([2]掉落汇总!$C$2:$C$871,,MATCH($B238,[2]掉落汇总!$D$1:$M$1)),[2]掉落汇总!$A$2:$A$871,F$1,[2]掉落汇总!$C$2:$C$871,$Q$2)/$Q$3)*宝箱投放计算!E238</f>
        <v>5.3945783132530112</v>
      </c>
      <c r="G238">
        <f ca="1">(SUMIFS(OFFSET([2]掉落汇总!$C$2:$C$871,,MATCH($B238,[2]掉落汇总!$D$1:$M$1)),[2]掉落汇总!$A$2:$A$871,G$1,[2]掉落汇总!$C$2:$C$871,$Q$1)+SUMIFS(OFFSET([2]掉落汇总!$C$2:$C$871,,MATCH($B238,[2]掉落汇总!$D$1:$M$1)),[2]掉落汇总!$A$2:$A$871,G$1,[2]掉落汇总!$C$2:$C$871,$Q$2)/$Q$3)*宝箱投放计算!F238</f>
        <v>0</v>
      </c>
      <c r="H238">
        <f ca="1">(SUMIFS(OFFSET([2]掉落汇总!$C$2:$C$871,,MATCH($B238,[2]掉落汇总!$D$1:$M$1)),[2]掉落汇总!$A$2:$A$871,H$1,[2]掉落汇总!$C$2:$C$871,$Q$1)+SUMIFS(OFFSET([2]掉落汇总!$C$2:$C$871,,MATCH($B238,[2]掉落汇总!$D$1:$M$1)),[2]掉落汇总!$A$2:$A$871,H$1,[2]掉落汇总!$C$2:$C$871,$Q$2)/$Q$3)*宝箱投放计算!G238</f>
        <v>0</v>
      </c>
      <c r="I238">
        <f ca="1">(SUMIFS(OFFSET([2]掉落汇总!$C$2:$C$871,,MATCH($B238,[2]掉落汇总!$D$1:$M$1)),[2]掉落汇总!$A$2:$A$871,I$1,[2]掉落汇总!$C$2:$C$871,$Q$1)+SUMIFS(OFFSET([2]掉落汇总!$C$2:$C$871,,MATCH($B238,[2]掉落汇总!$D$1:$M$1)),[2]掉落汇总!$A$2:$A$871,I$1,[2]掉落汇总!$C$2:$C$871,$Q$2)/$Q$3)*宝箱投放计算!H238</f>
        <v>0</v>
      </c>
      <c r="J238">
        <f ca="1">(SUMIFS(OFFSET([2]掉落汇总!$C$2:$C$871,,MATCH($B238,[2]掉落汇总!$D$1:$M$1)),[2]掉落汇总!$A$2:$A$871,J$1,[2]掉落汇总!$C$2:$C$871,$Q$1)+SUMIFS(OFFSET([2]掉落汇总!$C$2:$C$871,,MATCH($B238,[2]掉落汇总!$D$1:$M$1)),[2]掉落汇总!$A$2:$A$871,J$1,[2]掉落汇总!$C$2:$C$871,$Q$2)/$Q$3)*宝箱投放计算!I238</f>
        <v>0</v>
      </c>
      <c r="K238">
        <f ca="1">(SUMIFS(OFFSET([2]掉落汇总!$C$2:$C$871,,MATCH($B238,[2]掉落汇总!$D$1:$M$1)),[2]掉落汇总!$A$2:$A$871,K$1,[2]掉落汇总!$C$2:$C$871,$Q$1)+SUMIFS(OFFSET([2]掉落汇总!$C$2:$C$871,,MATCH($B238,[2]掉落汇总!$D$1:$M$1)),[2]掉落汇总!$A$2:$A$871,K$1,[2]掉落汇总!$C$2:$C$871,$Q$2)/$Q$3)*宝箱投放计算!J238</f>
        <v>0</v>
      </c>
      <c r="L238">
        <f ca="1">(SUMIFS(OFFSET([2]掉落汇总!$C$2:$C$871,,MATCH($B238,[2]掉落汇总!$D$1:$M$1)),[2]掉落汇总!$A$2:$A$871,L$1,[2]掉落汇总!$C$2:$C$871,$Q$1)+SUMIFS(OFFSET([2]掉落汇总!$C$2:$C$871,,MATCH($B238,[2]掉落汇总!$D$1:$M$1)),[2]掉落汇总!$A$2:$A$871,L$1,[2]掉落汇总!$C$2:$C$871,$Q$2)/$Q$3)*宝箱投放计算!K238</f>
        <v>1.4485077267901381</v>
      </c>
      <c r="M238">
        <f ca="1">(SUMIFS(OFFSET([2]掉落汇总!$C$2:$C$871,,MATCH($B238,[2]掉落汇总!$D$1:$M$1)),[2]掉落汇总!$A$2:$A$871,M$1,[2]掉落汇总!$C$2:$C$871,$Q$1)+SUMIFS(OFFSET([2]掉落汇总!$C$2:$C$871,,MATCH($B238,[2]掉落汇总!$D$1:$M$1)),[2]掉落汇总!$A$2:$A$871,M$1,[2]掉落汇总!$C$2:$C$871,$Q$2)/$Q$3)*宝箱投放计算!L238</f>
        <v>1.449375218965316</v>
      </c>
      <c r="N238">
        <f ca="1">(SUMIFS(OFFSET([2]掉落汇总!$C$2:$C$871,,MATCH($B238,[2]掉落汇总!$D$1:$M$1)),[2]掉落汇总!$A$2:$A$871,N$1,[2]掉落汇总!$C$2:$C$871,$Q$1)+SUMIFS(OFFSET([2]掉落汇总!$C$2:$C$871,,MATCH($B238,[2]掉落汇总!$D$1:$M$1)),[2]掉落汇总!$A$2:$A$871,N$1,[2]掉落汇总!$C$2:$C$871,$Q$2)/$Q$3)*宝箱投放计算!M238</f>
        <v>0.34251290877796897</v>
      </c>
      <c r="O238">
        <f ca="1">(SUMIFS(OFFSET([2]掉落汇总!$C$2:$C$871,,MATCH($B238,[2]掉落汇总!$D$1:$M$1)),[2]掉落汇总!$A$2:$A$871,O$1,[2]掉落汇总!$C$2:$C$871,$Q$1)+SUMIFS(OFFSET([2]掉落汇总!$C$2:$C$871,,MATCH($B238,[2]掉落汇总!$D$1:$M$1)),[2]掉落汇总!$A$2:$A$871,O$1,[2]掉落汇总!$C$2:$C$871,$Q$2)/$Q$3)*宝箱投放计算!N238</f>
        <v>0.72990261049962535</v>
      </c>
    </row>
    <row r="239" spans="1:15" x14ac:dyDescent="0.2">
      <c r="A239">
        <f>玩家成长时间线!A239</f>
        <v>238</v>
      </c>
      <c r="B239">
        <f>玩家成长时间线!B239</f>
        <v>8</v>
      </c>
      <c r="C239">
        <f ca="1">SUM($D$2:D239)</f>
        <v>2975.3414593180664</v>
      </c>
      <c r="D239">
        <f t="shared" ca="1" si="3"/>
        <v>13.546279918491749</v>
      </c>
      <c r="E239">
        <f ca="1">(SUMIFS(OFFSET([2]掉落汇总!$C$2:$C$871,,MATCH($B239,[2]掉落汇总!$D$1:$M$1)),[2]掉落汇总!$A$2:$A$871,E$1,[2]掉落汇总!$C$2:$C$871,$Q$1)+SUMIFS(OFFSET([2]掉落汇总!$C$2:$C$871,,MATCH($B239,[2]掉落汇总!$D$1:$M$1)),[2]掉落汇总!$A$2:$A$871,E$1,[2]掉落汇总!$C$2:$C$871,$Q$2)/$Q$3)*宝箱投放计算!D239</f>
        <v>3.3473757692307697</v>
      </c>
      <c r="F239">
        <f ca="1">(SUMIFS(OFFSET([2]掉落汇总!$C$2:$C$871,,MATCH($B239,[2]掉落汇总!$D$1:$M$1)),[2]掉落汇总!$A$2:$A$871,F$1,[2]掉落汇总!$C$2:$C$871,$Q$1)+SUMIFS(OFFSET([2]掉落汇总!$C$2:$C$871,,MATCH($B239,[2]掉落汇总!$D$1:$M$1)),[2]掉落汇总!$A$2:$A$871,F$1,[2]掉落汇总!$C$2:$C$871,$Q$2)/$Q$3)*宝箱投放计算!E239</f>
        <v>4.3156626506024089</v>
      </c>
      <c r="G239">
        <f ca="1">(SUMIFS(OFFSET([2]掉落汇总!$C$2:$C$871,,MATCH($B239,[2]掉落汇总!$D$1:$M$1)),[2]掉落汇总!$A$2:$A$871,G$1,[2]掉落汇总!$C$2:$C$871,$Q$1)+SUMIFS(OFFSET([2]掉落汇总!$C$2:$C$871,,MATCH($B239,[2]掉落汇总!$D$1:$M$1)),[2]掉落汇总!$A$2:$A$871,G$1,[2]掉落汇总!$C$2:$C$871,$Q$2)/$Q$3)*宝箱投放计算!F239</f>
        <v>0.84751284300213015</v>
      </c>
      <c r="H239">
        <f ca="1">(SUMIFS(OFFSET([2]掉落汇总!$C$2:$C$871,,MATCH($B239,[2]掉落汇总!$D$1:$M$1)),[2]掉落汇总!$A$2:$A$871,H$1,[2]掉落汇总!$C$2:$C$871,$Q$1)+SUMIFS(OFFSET([2]掉落汇总!$C$2:$C$871,,MATCH($B239,[2]掉落汇总!$D$1:$M$1)),[2]掉落汇总!$A$2:$A$871,H$1,[2]掉落汇总!$C$2:$C$871,$Q$2)/$Q$3)*宝箱投放计算!G239</f>
        <v>0</v>
      </c>
      <c r="I239">
        <f ca="1">(SUMIFS(OFFSET([2]掉落汇总!$C$2:$C$871,,MATCH($B239,[2]掉落汇总!$D$1:$M$1)),[2]掉落汇总!$A$2:$A$871,I$1,[2]掉落汇总!$C$2:$C$871,$Q$1)+SUMIFS(OFFSET([2]掉落汇总!$C$2:$C$871,,MATCH($B239,[2]掉落汇总!$D$1:$M$1)),[2]掉落汇总!$A$2:$A$871,I$1,[2]掉落汇总!$C$2:$C$871,$Q$2)/$Q$3)*宝箱投放计算!H239</f>
        <v>1.0654301906233898</v>
      </c>
      <c r="J239">
        <f ca="1">(SUMIFS(OFFSET([2]掉落汇总!$C$2:$C$871,,MATCH($B239,[2]掉落汇总!$D$1:$M$1)),[2]掉落汇总!$A$2:$A$871,J$1,[2]掉落汇总!$C$2:$C$871,$Q$1)+SUMIFS(OFFSET([2]掉落汇总!$C$2:$C$871,,MATCH($B239,[2]掉落汇总!$D$1:$M$1)),[2]掉落汇总!$A$2:$A$871,J$1,[2]掉落汇总!$C$2:$C$871,$Q$2)/$Q$3)*宝箱投放计算!I239</f>
        <v>0</v>
      </c>
      <c r="K239">
        <f ca="1">(SUMIFS(OFFSET([2]掉落汇总!$C$2:$C$871,,MATCH($B239,[2]掉落汇总!$D$1:$M$1)),[2]掉落汇总!$A$2:$A$871,K$1,[2]掉落汇总!$C$2:$C$871,$Q$1)+SUMIFS(OFFSET([2]掉落汇总!$C$2:$C$871,,MATCH($B239,[2]掉落汇总!$D$1:$M$1)),[2]掉落汇总!$A$2:$A$871,K$1,[2]掉落汇总!$C$2:$C$871,$Q$2)/$Q$3)*宝箱投放计算!J239</f>
        <v>0</v>
      </c>
      <c r="L239">
        <f ca="1">(SUMIFS(OFFSET([2]掉落汇总!$C$2:$C$871,,MATCH($B239,[2]掉落汇总!$D$1:$M$1)),[2]掉落汇总!$A$2:$A$871,L$1,[2]掉落汇总!$C$2:$C$871,$Q$1)+SUMIFS(OFFSET([2]掉落汇总!$C$2:$C$871,,MATCH($B239,[2]掉落汇总!$D$1:$M$1)),[2]掉落汇总!$A$2:$A$871,L$1,[2]掉落汇总!$C$2:$C$871,$Q$2)/$Q$3)*宝箱投放计算!K239</f>
        <v>1.4485077267901381</v>
      </c>
      <c r="M239">
        <f ca="1">(SUMIFS(OFFSET([2]掉落汇总!$C$2:$C$871,,MATCH($B239,[2]掉落汇总!$D$1:$M$1)),[2]掉落汇总!$A$2:$A$871,M$1,[2]掉落汇总!$C$2:$C$871,$Q$1)+SUMIFS(OFFSET([2]掉落汇总!$C$2:$C$871,,MATCH($B239,[2]掉落汇总!$D$1:$M$1)),[2]掉落汇总!$A$2:$A$871,M$1,[2]掉落汇总!$C$2:$C$871,$Q$2)/$Q$3)*宝箱投放计算!L239</f>
        <v>1.449375218965316</v>
      </c>
      <c r="N239">
        <f ca="1">(SUMIFS(OFFSET([2]掉落汇总!$C$2:$C$871,,MATCH($B239,[2]掉落汇总!$D$1:$M$1)),[2]掉落汇总!$A$2:$A$871,N$1,[2]掉落汇总!$C$2:$C$871,$Q$1)+SUMIFS(OFFSET([2]掉落汇总!$C$2:$C$871,,MATCH($B239,[2]掉落汇总!$D$1:$M$1)),[2]掉落汇总!$A$2:$A$871,N$1,[2]掉落汇总!$C$2:$C$871,$Q$2)/$Q$3)*宝箱投放计算!M239</f>
        <v>0.34251290877796897</v>
      </c>
      <c r="O239">
        <f ca="1">(SUMIFS(OFFSET([2]掉落汇总!$C$2:$C$871,,MATCH($B239,[2]掉落汇总!$D$1:$M$1)),[2]掉落汇总!$A$2:$A$871,O$1,[2]掉落汇总!$C$2:$C$871,$Q$1)+SUMIFS(OFFSET([2]掉落汇总!$C$2:$C$871,,MATCH($B239,[2]掉落汇总!$D$1:$M$1)),[2]掉落汇总!$A$2:$A$871,O$1,[2]掉落汇总!$C$2:$C$871,$Q$2)/$Q$3)*宝箱投放计算!N239</f>
        <v>0.72990261049962535</v>
      </c>
    </row>
    <row r="240" spans="1:15" x14ac:dyDescent="0.2">
      <c r="A240">
        <f>玩家成长时间线!A240</f>
        <v>239</v>
      </c>
      <c r="B240">
        <f>玩家成长时间线!B240</f>
        <v>8</v>
      </c>
      <c r="C240">
        <f ca="1">SUM($D$2:D240)</f>
        <v>2986.9888442798556</v>
      </c>
      <c r="D240">
        <f t="shared" ca="1" si="3"/>
        <v>11.647384961789303</v>
      </c>
      <c r="E240">
        <f ca="1">(SUMIFS(OFFSET([2]掉落汇总!$C$2:$C$871,,MATCH($B240,[2]掉落汇总!$D$1:$M$1)),[2]掉落汇总!$A$2:$A$871,E$1,[2]掉落汇总!$C$2:$C$871,$Q$1)+SUMIFS(OFFSET([2]掉落汇总!$C$2:$C$871,,MATCH($B240,[2]掉落汇总!$D$1:$M$1)),[2]掉落汇总!$A$2:$A$871,E$1,[2]掉落汇总!$C$2:$C$871,$Q$2)/$Q$3)*宝箱投放计算!D240</f>
        <v>3.3614238461538464</v>
      </c>
      <c r="F240">
        <f ca="1">(SUMIFS(OFFSET([2]掉落汇总!$C$2:$C$871,,MATCH($B240,[2]掉落汇总!$D$1:$M$1)),[2]掉落汇总!$A$2:$A$871,F$1,[2]掉落汇总!$C$2:$C$871,$Q$1)+SUMIFS(OFFSET([2]掉落汇总!$C$2:$C$871,,MATCH($B240,[2]掉落汇总!$D$1:$M$1)),[2]掉落汇总!$A$2:$A$871,F$1,[2]掉落汇总!$C$2:$C$871,$Q$2)/$Q$3)*宝箱投放计算!E240</f>
        <v>4.3156626506024089</v>
      </c>
      <c r="G240">
        <f ca="1">(SUMIFS(OFFSET([2]掉落汇总!$C$2:$C$871,,MATCH($B240,[2]掉落汇总!$D$1:$M$1)),[2]掉落汇总!$A$2:$A$871,G$1,[2]掉落汇总!$C$2:$C$871,$Q$1)+SUMIFS(OFFSET([2]掉落汇总!$C$2:$C$871,,MATCH($B240,[2]掉落汇总!$D$1:$M$1)),[2]掉落汇总!$A$2:$A$871,G$1,[2]掉落汇总!$C$2:$C$871,$Q$2)/$Q$3)*宝箱投放计算!F240</f>
        <v>0</v>
      </c>
      <c r="H240">
        <f ca="1">(SUMIFS(OFFSET([2]掉落汇总!$C$2:$C$871,,MATCH($B240,[2]掉落汇总!$D$1:$M$1)),[2]掉落汇总!$A$2:$A$871,H$1,[2]掉落汇总!$C$2:$C$871,$Q$1)+SUMIFS(OFFSET([2]掉落汇总!$C$2:$C$871,,MATCH($B240,[2]掉落汇总!$D$1:$M$1)),[2]掉落汇总!$A$2:$A$871,H$1,[2]掉落汇总!$C$2:$C$871,$Q$2)/$Q$3)*宝箱投放计算!G240</f>
        <v>0</v>
      </c>
      <c r="I240">
        <f ca="1">(SUMIFS(OFFSET([2]掉落汇总!$C$2:$C$871,,MATCH($B240,[2]掉落汇总!$D$1:$M$1)),[2]掉落汇总!$A$2:$A$871,I$1,[2]掉落汇总!$C$2:$C$871,$Q$1)+SUMIFS(OFFSET([2]掉落汇总!$C$2:$C$871,,MATCH($B240,[2]掉落汇总!$D$1:$M$1)),[2]掉落汇总!$A$2:$A$871,I$1,[2]掉落汇总!$C$2:$C$871,$Q$2)/$Q$3)*宝箱投放计算!H240</f>
        <v>0</v>
      </c>
      <c r="J240">
        <f ca="1">(SUMIFS(OFFSET([2]掉落汇总!$C$2:$C$871,,MATCH($B240,[2]掉落汇总!$D$1:$M$1)),[2]掉落汇总!$A$2:$A$871,J$1,[2]掉落汇总!$C$2:$C$871,$Q$1)+SUMIFS(OFFSET([2]掉落汇总!$C$2:$C$871,,MATCH($B240,[2]掉落汇总!$D$1:$M$1)),[2]掉落汇总!$A$2:$A$871,J$1,[2]掉落汇总!$C$2:$C$871,$Q$2)/$Q$3)*宝箱投放计算!I240</f>
        <v>0</v>
      </c>
      <c r="K240">
        <f ca="1">(SUMIFS(OFFSET([2]掉落汇总!$C$2:$C$871,,MATCH($B240,[2]掉落汇总!$D$1:$M$1)),[2]掉落汇总!$A$2:$A$871,K$1,[2]掉落汇总!$C$2:$C$871,$Q$1)+SUMIFS(OFFSET([2]掉落汇总!$C$2:$C$871,,MATCH($B240,[2]掉落汇总!$D$1:$M$1)),[2]掉落汇总!$A$2:$A$871,K$1,[2]掉落汇总!$C$2:$C$871,$Q$2)/$Q$3)*宝箱投放计算!J240</f>
        <v>0</v>
      </c>
      <c r="L240">
        <f ca="1">(SUMIFS(OFFSET([2]掉落汇总!$C$2:$C$871,,MATCH($B240,[2]掉落汇总!$D$1:$M$1)),[2]掉落汇总!$A$2:$A$871,L$1,[2]掉落汇总!$C$2:$C$871,$Q$1)+SUMIFS(OFFSET([2]掉落汇总!$C$2:$C$871,,MATCH($B240,[2]掉落汇总!$D$1:$M$1)),[2]掉落汇总!$A$2:$A$871,L$1,[2]掉落汇总!$C$2:$C$871,$Q$2)/$Q$3)*宝箱投放计算!K240</f>
        <v>1.4485077267901381</v>
      </c>
      <c r="M240">
        <f ca="1">(SUMIFS(OFFSET([2]掉落汇总!$C$2:$C$871,,MATCH($B240,[2]掉落汇总!$D$1:$M$1)),[2]掉落汇总!$A$2:$A$871,M$1,[2]掉落汇总!$C$2:$C$871,$Q$1)+SUMIFS(OFFSET([2]掉落汇总!$C$2:$C$871,,MATCH($B240,[2]掉落汇总!$D$1:$M$1)),[2]掉落汇总!$A$2:$A$871,M$1,[2]掉落汇总!$C$2:$C$871,$Q$2)/$Q$3)*宝箱投放计算!L240</f>
        <v>1.449375218965316</v>
      </c>
      <c r="N240">
        <f ca="1">(SUMIFS(OFFSET([2]掉落汇总!$C$2:$C$871,,MATCH($B240,[2]掉落汇总!$D$1:$M$1)),[2]掉落汇总!$A$2:$A$871,N$1,[2]掉落汇总!$C$2:$C$871,$Q$1)+SUMIFS(OFFSET([2]掉落汇总!$C$2:$C$871,,MATCH($B240,[2]掉落汇总!$D$1:$M$1)),[2]掉落汇总!$A$2:$A$871,N$1,[2]掉落汇总!$C$2:$C$871,$Q$2)/$Q$3)*宝箱投放计算!M240</f>
        <v>0.34251290877796897</v>
      </c>
      <c r="O240">
        <f ca="1">(SUMIFS(OFFSET([2]掉落汇总!$C$2:$C$871,,MATCH($B240,[2]掉落汇总!$D$1:$M$1)),[2]掉落汇总!$A$2:$A$871,O$1,[2]掉落汇总!$C$2:$C$871,$Q$1)+SUMIFS(OFFSET([2]掉落汇总!$C$2:$C$871,,MATCH($B240,[2]掉落汇总!$D$1:$M$1)),[2]掉落汇总!$A$2:$A$871,O$1,[2]掉落汇总!$C$2:$C$871,$Q$2)/$Q$3)*宝箱投放计算!N240</f>
        <v>0.72990261049962535</v>
      </c>
    </row>
    <row r="241" spans="1:15" x14ac:dyDescent="0.2">
      <c r="A241">
        <f>玩家成长时间线!A241</f>
        <v>240</v>
      </c>
      <c r="B241">
        <f>玩家成长时间线!B241</f>
        <v>8</v>
      </c>
      <c r="C241">
        <f ca="1">SUM($D$2:D241)</f>
        <v>2998.9312388570297</v>
      </c>
      <c r="D241">
        <f t="shared" ca="1" si="3"/>
        <v>11.942394577173918</v>
      </c>
      <c r="E241">
        <f ca="1">(SUMIFS(OFFSET([2]掉落汇总!$C$2:$C$871,,MATCH($B241,[2]掉落汇总!$D$1:$M$1)),[2]掉落汇总!$A$2:$A$871,E$1,[2]掉落汇总!$C$2:$C$871,$Q$1)+SUMIFS(OFFSET([2]掉落汇总!$C$2:$C$871,,MATCH($B241,[2]掉落汇总!$D$1:$M$1)),[2]掉落汇总!$A$2:$A$871,E$1,[2]掉落汇总!$C$2:$C$871,$Q$2)/$Q$3)*宝箱投放计算!D241</f>
        <v>3.6564334615384615</v>
      </c>
      <c r="F241">
        <f ca="1">(SUMIFS(OFFSET([2]掉落汇总!$C$2:$C$871,,MATCH($B241,[2]掉落汇总!$D$1:$M$1)),[2]掉落汇总!$A$2:$A$871,F$1,[2]掉落汇总!$C$2:$C$871,$Q$1)+SUMIFS(OFFSET([2]掉落汇总!$C$2:$C$871,,MATCH($B241,[2]掉落汇总!$D$1:$M$1)),[2]掉落汇总!$A$2:$A$871,F$1,[2]掉落汇总!$C$2:$C$871,$Q$2)/$Q$3)*宝箱投放计算!E241</f>
        <v>4.3156626506024089</v>
      </c>
      <c r="G241">
        <f ca="1">(SUMIFS(OFFSET([2]掉落汇总!$C$2:$C$871,,MATCH($B241,[2]掉落汇总!$D$1:$M$1)),[2]掉落汇总!$A$2:$A$871,G$1,[2]掉落汇总!$C$2:$C$871,$Q$1)+SUMIFS(OFFSET([2]掉落汇总!$C$2:$C$871,,MATCH($B241,[2]掉落汇总!$D$1:$M$1)),[2]掉落汇总!$A$2:$A$871,G$1,[2]掉落汇总!$C$2:$C$871,$Q$2)/$Q$3)*宝箱投放计算!F241</f>
        <v>0</v>
      </c>
      <c r="H241">
        <f ca="1">(SUMIFS(OFFSET([2]掉落汇总!$C$2:$C$871,,MATCH($B241,[2]掉落汇总!$D$1:$M$1)),[2]掉落汇总!$A$2:$A$871,H$1,[2]掉落汇总!$C$2:$C$871,$Q$1)+SUMIFS(OFFSET([2]掉落汇总!$C$2:$C$871,,MATCH($B241,[2]掉落汇总!$D$1:$M$1)),[2]掉落汇总!$A$2:$A$871,H$1,[2]掉落汇总!$C$2:$C$871,$Q$2)/$Q$3)*宝箱投放计算!G241</f>
        <v>0</v>
      </c>
      <c r="I241">
        <f ca="1">(SUMIFS(OFFSET([2]掉落汇总!$C$2:$C$871,,MATCH($B241,[2]掉落汇总!$D$1:$M$1)),[2]掉落汇总!$A$2:$A$871,I$1,[2]掉落汇总!$C$2:$C$871,$Q$1)+SUMIFS(OFFSET([2]掉落汇总!$C$2:$C$871,,MATCH($B241,[2]掉落汇总!$D$1:$M$1)),[2]掉落汇总!$A$2:$A$871,I$1,[2]掉落汇总!$C$2:$C$871,$Q$2)/$Q$3)*宝箱投放计算!H241</f>
        <v>0</v>
      </c>
      <c r="J241">
        <f ca="1">(SUMIFS(OFFSET([2]掉落汇总!$C$2:$C$871,,MATCH($B241,[2]掉落汇总!$D$1:$M$1)),[2]掉落汇总!$A$2:$A$871,J$1,[2]掉落汇总!$C$2:$C$871,$Q$1)+SUMIFS(OFFSET([2]掉落汇总!$C$2:$C$871,,MATCH($B241,[2]掉落汇总!$D$1:$M$1)),[2]掉落汇总!$A$2:$A$871,J$1,[2]掉落汇总!$C$2:$C$871,$Q$2)/$Q$3)*宝箱投放计算!I241</f>
        <v>0</v>
      </c>
      <c r="K241">
        <f ca="1">(SUMIFS(OFFSET([2]掉落汇总!$C$2:$C$871,,MATCH($B241,[2]掉落汇总!$D$1:$M$1)),[2]掉落汇总!$A$2:$A$871,K$1,[2]掉落汇总!$C$2:$C$871,$Q$1)+SUMIFS(OFFSET([2]掉落汇总!$C$2:$C$871,,MATCH($B241,[2]掉落汇总!$D$1:$M$1)),[2]掉落汇总!$A$2:$A$871,K$1,[2]掉落汇总!$C$2:$C$871,$Q$2)/$Q$3)*宝箱投放计算!J241</f>
        <v>0</v>
      </c>
      <c r="L241">
        <f ca="1">(SUMIFS(OFFSET([2]掉落汇总!$C$2:$C$871,,MATCH($B241,[2]掉落汇总!$D$1:$M$1)),[2]掉落汇总!$A$2:$A$871,L$1,[2]掉落汇总!$C$2:$C$871,$Q$1)+SUMIFS(OFFSET([2]掉落汇总!$C$2:$C$871,,MATCH($B241,[2]掉落汇总!$D$1:$M$1)),[2]掉落汇总!$A$2:$A$871,L$1,[2]掉落汇总!$C$2:$C$871,$Q$2)/$Q$3)*宝箱投放计算!K241</f>
        <v>1.4485077267901381</v>
      </c>
      <c r="M241">
        <f ca="1">(SUMIFS(OFFSET([2]掉落汇总!$C$2:$C$871,,MATCH($B241,[2]掉落汇总!$D$1:$M$1)),[2]掉落汇总!$A$2:$A$871,M$1,[2]掉落汇总!$C$2:$C$871,$Q$1)+SUMIFS(OFFSET([2]掉落汇总!$C$2:$C$871,,MATCH($B241,[2]掉落汇总!$D$1:$M$1)),[2]掉落汇总!$A$2:$A$871,M$1,[2]掉落汇总!$C$2:$C$871,$Q$2)/$Q$3)*宝箱投放计算!L241</f>
        <v>1.449375218965316</v>
      </c>
      <c r="N241">
        <f ca="1">(SUMIFS(OFFSET([2]掉落汇总!$C$2:$C$871,,MATCH($B241,[2]掉落汇总!$D$1:$M$1)),[2]掉落汇总!$A$2:$A$871,N$1,[2]掉落汇总!$C$2:$C$871,$Q$1)+SUMIFS(OFFSET([2]掉落汇总!$C$2:$C$871,,MATCH($B241,[2]掉落汇总!$D$1:$M$1)),[2]掉落汇总!$A$2:$A$871,N$1,[2]掉落汇总!$C$2:$C$871,$Q$2)/$Q$3)*宝箱投放计算!M241</f>
        <v>0.34251290877796897</v>
      </c>
      <c r="O241">
        <f ca="1">(SUMIFS(OFFSET([2]掉落汇总!$C$2:$C$871,,MATCH($B241,[2]掉落汇总!$D$1:$M$1)),[2]掉落汇总!$A$2:$A$871,O$1,[2]掉落汇总!$C$2:$C$871,$Q$1)+SUMIFS(OFFSET([2]掉落汇总!$C$2:$C$871,,MATCH($B241,[2]掉落汇总!$D$1:$M$1)),[2]掉落汇总!$A$2:$A$871,O$1,[2]掉落汇总!$C$2:$C$871,$Q$2)/$Q$3)*宝箱投放计算!N241</f>
        <v>0.72990261049962535</v>
      </c>
    </row>
    <row r="242" spans="1:15" x14ac:dyDescent="0.2">
      <c r="A242">
        <f>玩家成长时间线!A242</f>
        <v>241</v>
      </c>
      <c r="B242">
        <f>玩家成长时间线!B242</f>
        <v>9</v>
      </c>
      <c r="C242">
        <f ca="1">SUM($D$2:D242)</f>
        <v>3015.9642418680201</v>
      </c>
      <c r="D242">
        <f t="shared" ca="1" si="3"/>
        <v>17.033003010990406</v>
      </c>
      <c r="E242">
        <f ca="1">(SUMIFS(OFFSET([2]掉落汇总!$C$2:$C$871,,MATCH($B242,[2]掉落汇总!$D$1:$M$1)),[2]掉落汇总!$A$2:$A$871,E$1,[2]掉落汇总!$C$2:$C$871,$Q$1)+SUMIFS(OFFSET([2]掉落汇总!$C$2:$C$871,,MATCH($B242,[2]掉落汇总!$D$1:$M$1)),[2]掉落汇总!$A$2:$A$871,E$1,[2]掉落汇总!$C$2:$C$871,$Q$2)/$Q$3)*宝箱投放计算!D242</f>
        <v>3.8441666303162485</v>
      </c>
      <c r="F242">
        <f ca="1">(SUMIFS(OFFSET([2]掉落汇总!$C$2:$C$871,,MATCH($B242,[2]掉落汇总!$D$1:$M$1)),[2]掉落汇总!$A$2:$A$871,F$1,[2]掉落汇总!$C$2:$C$871,$Q$1)+SUMIFS(OFFSET([2]掉落汇总!$C$2:$C$871,,MATCH($B242,[2]掉落汇总!$D$1:$M$1)),[2]掉落汇总!$A$2:$A$871,F$1,[2]掉落汇总!$C$2:$C$871,$Q$2)/$Q$3)*宝箱投放计算!E242</f>
        <v>5.3945783132530112</v>
      </c>
      <c r="G242">
        <f ca="1">(SUMIFS(OFFSET([2]掉落汇总!$C$2:$C$871,,MATCH($B242,[2]掉落汇总!$D$1:$M$1)),[2]掉落汇总!$A$2:$A$871,G$1,[2]掉落汇总!$C$2:$C$871,$Q$1)+SUMIFS(OFFSET([2]掉落汇总!$C$2:$C$871,,MATCH($B242,[2]掉落汇总!$D$1:$M$1)),[2]掉落汇总!$A$2:$A$871,G$1,[2]掉落汇总!$C$2:$C$871,$Q$2)/$Q$3)*宝箱投放计算!F242</f>
        <v>0</v>
      </c>
      <c r="H242">
        <f ca="1">(SUMIFS(OFFSET([2]掉落汇总!$C$2:$C$871,,MATCH($B242,[2]掉落汇总!$D$1:$M$1)),[2]掉落汇总!$A$2:$A$871,H$1,[2]掉落汇总!$C$2:$C$871,$Q$1)+SUMIFS(OFFSET([2]掉落汇总!$C$2:$C$871,,MATCH($B242,[2]掉落汇总!$D$1:$M$1)),[2]掉落汇总!$A$2:$A$871,H$1,[2]掉落汇总!$C$2:$C$871,$Q$2)/$Q$3)*宝箱投放计算!G242</f>
        <v>0</v>
      </c>
      <c r="I242">
        <f ca="1">(SUMIFS(OFFSET([2]掉落汇总!$C$2:$C$871,,MATCH($B242,[2]掉落汇总!$D$1:$M$1)),[2]掉落汇总!$A$2:$A$871,I$1,[2]掉落汇总!$C$2:$C$871,$Q$1)+SUMIFS(OFFSET([2]掉落汇总!$C$2:$C$871,,MATCH($B242,[2]掉落汇总!$D$1:$M$1)),[2]掉落汇总!$A$2:$A$871,I$1,[2]掉落汇总!$C$2:$C$871,$Q$2)/$Q$3)*宝箱投放计算!H242</f>
        <v>1.0654301906233898</v>
      </c>
      <c r="J242">
        <f ca="1">(SUMIFS(OFFSET([2]掉落汇总!$C$2:$C$871,,MATCH($B242,[2]掉落汇总!$D$1:$M$1)),[2]掉落汇总!$A$2:$A$871,J$1,[2]掉落汇总!$C$2:$C$871,$Q$1)+SUMIFS(OFFSET([2]掉落汇总!$C$2:$C$871,,MATCH($B242,[2]掉落汇总!$D$1:$M$1)),[2]掉落汇总!$A$2:$A$871,J$1,[2]掉落汇总!$C$2:$C$871,$Q$2)/$Q$3)*宝箱投放计算!I242</f>
        <v>2.7585294117647061</v>
      </c>
      <c r="K242">
        <f ca="1">(SUMIFS(OFFSET([2]掉落汇总!$C$2:$C$871,,MATCH($B242,[2]掉落汇总!$D$1:$M$1)),[2]掉落汇总!$A$2:$A$871,K$1,[2]掉落汇总!$C$2:$C$871,$Q$1)+SUMIFS(OFFSET([2]掉落汇总!$C$2:$C$871,,MATCH($B242,[2]掉落汇总!$D$1:$M$1)),[2]掉落汇总!$A$2:$A$871,K$1,[2]掉落汇总!$C$2:$C$871,$Q$2)/$Q$3)*宝箱投放计算!J242</f>
        <v>0</v>
      </c>
      <c r="L242">
        <f ca="1">(SUMIFS(OFFSET([2]掉落汇总!$C$2:$C$871,,MATCH($B242,[2]掉落汇总!$D$1:$M$1)),[2]掉落汇总!$A$2:$A$871,L$1,[2]掉落汇总!$C$2:$C$871,$Q$1)+SUMIFS(OFFSET([2]掉落汇总!$C$2:$C$871,,MATCH($B242,[2]掉落汇总!$D$1:$M$1)),[2]掉落汇总!$A$2:$A$871,L$1,[2]掉落汇总!$C$2:$C$871,$Q$2)/$Q$3)*宝箱投放计算!K242</f>
        <v>1.4485077267901381</v>
      </c>
      <c r="M242">
        <f ca="1">(SUMIFS(OFFSET([2]掉落汇总!$C$2:$C$871,,MATCH($B242,[2]掉落汇总!$D$1:$M$1)),[2]掉落汇总!$A$2:$A$871,M$1,[2]掉落汇总!$C$2:$C$871,$Q$1)+SUMIFS(OFFSET([2]掉落汇总!$C$2:$C$871,,MATCH($B242,[2]掉落汇总!$D$1:$M$1)),[2]掉落汇总!$A$2:$A$871,M$1,[2]掉落汇总!$C$2:$C$871,$Q$2)/$Q$3)*宝箱投放计算!L242</f>
        <v>1.449375218965316</v>
      </c>
      <c r="N242">
        <f ca="1">(SUMIFS(OFFSET([2]掉落汇总!$C$2:$C$871,,MATCH($B242,[2]掉落汇总!$D$1:$M$1)),[2]掉落汇总!$A$2:$A$871,N$1,[2]掉落汇总!$C$2:$C$871,$Q$1)+SUMIFS(OFFSET([2]掉落汇总!$C$2:$C$871,,MATCH($B242,[2]掉落汇总!$D$1:$M$1)),[2]掉落汇总!$A$2:$A$871,N$1,[2]掉落汇总!$C$2:$C$871,$Q$2)/$Q$3)*宝箱投放计算!M242</f>
        <v>0.34251290877796897</v>
      </c>
      <c r="O242">
        <f ca="1">(SUMIFS(OFFSET([2]掉落汇总!$C$2:$C$871,,MATCH($B242,[2]掉落汇总!$D$1:$M$1)),[2]掉落汇总!$A$2:$A$871,O$1,[2]掉落汇总!$C$2:$C$871,$Q$1)+SUMIFS(OFFSET([2]掉落汇总!$C$2:$C$871,,MATCH($B242,[2]掉落汇总!$D$1:$M$1)),[2]掉落汇总!$A$2:$A$871,O$1,[2]掉落汇总!$C$2:$C$871,$Q$2)/$Q$3)*宝箱投放计算!N242</f>
        <v>0.72990261049962535</v>
      </c>
    </row>
    <row r="243" spans="1:15" x14ac:dyDescent="0.2">
      <c r="A243">
        <f>玩家成长时间线!A243</f>
        <v>242</v>
      </c>
      <c r="B243">
        <f>玩家成长时间线!B243</f>
        <v>9</v>
      </c>
      <c r="C243">
        <f ca="1">SUM($D$2:D243)</f>
        <v>3029.1892176648448</v>
      </c>
      <c r="D243">
        <f t="shared" ca="1" si="3"/>
        <v>13.224975796824776</v>
      </c>
      <c r="E243">
        <f ca="1">(SUMIFS(OFFSET([2]掉落汇总!$C$2:$C$871,,MATCH($B243,[2]掉落汇总!$D$1:$M$1)),[2]掉落汇总!$A$2:$A$871,E$1,[2]掉落汇总!$C$2:$C$871,$Q$1)+SUMIFS(OFFSET([2]掉落汇总!$C$2:$C$871,,MATCH($B243,[2]掉落汇总!$D$1:$M$1)),[2]掉落汇总!$A$2:$A$871,E$1,[2]掉落汇总!$C$2:$C$871,$Q$2)/$Q$3)*宝箱投放计算!D243</f>
        <v>3.8600990185387136</v>
      </c>
      <c r="F243">
        <f ca="1">(SUMIFS(OFFSET([2]掉落汇总!$C$2:$C$871,,MATCH($B243,[2]掉落汇总!$D$1:$M$1)),[2]掉落汇总!$A$2:$A$871,F$1,[2]掉落汇总!$C$2:$C$871,$Q$1)+SUMIFS(OFFSET([2]掉落汇总!$C$2:$C$871,,MATCH($B243,[2]掉落汇总!$D$1:$M$1)),[2]掉落汇总!$A$2:$A$871,F$1,[2]掉落汇总!$C$2:$C$871,$Q$2)/$Q$3)*宝箱投放计算!E243</f>
        <v>5.3945783132530112</v>
      </c>
      <c r="G243">
        <f ca="1">(SUMIFS(OFFSET([2]掉落汇总!$C$2:$C$871,,MATCH($B243,[2]掉落汇总!$D$1:$M$1)),[2]掉落汇总!$A$2:$A$871,G$1,[2]掉落汇总!$C$2:$C$871,$Q$1)+SUMIFS(OFFSET([2]掉落汇总!$C$2:$C$871,,MATCH($B243,[2]掉落汇总!$D$1:$M$1)),[2]掉落汇总!$A$2:$A$871,G$1,[2]掉落汇总!$C$2:$C$871,$Q$2)/$Q$3)*宝箱投放计算!F243</f>
        <v>0</v>
      </c>
      <c r="H243">
        <f ca="1">(SUMIFS(OFFSET([2]掉落汇总!$C$2:$C$871,,MATCH($B243,[2]掉落汇总!$D$1:$M$1)),[2]掉落汇总!$A$2:$A$871,H$1,[2]掉落汇总!$C$2:$C$871,$Q$1)+SUMIFS(OFFSET([2]掉落汇总!$C$2:$C$871,,MATCH($B243,[2]掉落汇总!$D$1:$M$1)),[2]掉落汇总!$A$2:$A$871,H$1,[2]掉落汇总!$C$2:$C$871,$Q$2)/$Q$3)*宝箱投放计算!G243</f>
        <v>0</v>
      </c>
      <c r="I243">
        <f ca="1">(SUMIFS(OFFSET([2]掉落汇总!$C$2:$C$871,,MATCH($B243,[2]掉落汇总!$D$1:$M$1)),[2]掉落汇总!$A$2:$A$871,I$1,[2]掉落汇总!$C$2:$C$871,$Q$1)+SUMIFS(OFFSET([2]掉落汇总!$C$2:$C$871,,MATCH($B243,[2]掉落汇总!$D$1:$M$1)),[2]掉落汇总!$A$2:$A$871,I$1,[2]掉落汇总!$C$2:$C$871,$Q$2)/$Q$3)*宝箱投放计算!H243</f>
        <v>0</v>
      </c>
      <c r="J243">
        <f ca="1">(SUMIFS(OFFSET([2]掉落汇总!$C$2:$C$871,,MATCH($B243,[2]掉落汇总!$D$1:$M$1)),[2]掉落汇总!$A$2:$A$871,J$1,[2]掉落汇总!$C$2:$C$871,$Q$1)+SUMIFS(OFFSET([2]掉落汇总!$C$2:$C$871,,MATCH($B243,[2]掉落汇总!$D$1:$M$1)),[2]掉落汇总!$A$2:$A$871,J$1,[2]掉落汇总!$C$2:$C$871,$Q$2)/$Q$3)*宝箱投放计算!I243</f>
        <v>0</v>
      </c>
      <c r="K243">
        <f ca="1">(SUMIFS(OFFSET([2]掉落汇总!$C$2:$C$871,,MATCH($B243,[2]掉落汇总!$D$1:$M$1)),[2]掉落汇总!$A$2:$A$871,K$1,[2]掉落汇总!$C$2:$C$871,$Q$1)+SUMIFS(OFFSET([2]掉落汇总!$C$2:$C$871,,MATCH($B243,[2]掉落汇总!$D$1:$M$1)),[2]掉落汇总!$A$2:$A$871,K$1,[2]掉落汇总!$C$2:$C$871,$Q$2)/$Q$3)*宝箱投放计算!J243</f>
        <v>0</v>
      </c>
      <c r="L243">
        <f ca="1">(SUMIFS(OFFSET([2]掉落汇总!$C$2:$C$871,,MATCH($B243,[2]掉落汇总!$D$1:$M$1)),[2]掉落汇总!$A$2:$A$871,L$1,[2]掉落汇总!$C$2:$C$871,$Q$1)+SUMIFS(OFFSET([2]掉落汇总!$C$2:$C$871,,MATCH($B243,[2]掉落汇总!$D$1:$M$1)),[2]掉落汇总!$A$2:$A$871,L$1,[2]掉落汇总!$C$2:$C$871,$Q$2)/$Q$3)*宝箱投放计算!K243</f>
        <v>1.4485077267901381</v>
      </c>
      <c r="M243">
        <f ca="1">(SUMIFS(OFFSET([2]掉落汇总!$C$2:$C$871,,MATCH($B243,[2]掉落汇总!$D$1:$M$1)),[2]掉落汇总!$A$2:$A$871,M$1,[2]掉落汇总!$C$2:$C$871,$Q$1)+SUMIFS(OFFSET([2]掉落汇总!$C$2:$C$871,,MATCH($B243,[2]掉落汇总!$D$1:$M$1)),[2]掉落汇总!$A$2:$A$871,M$1,[2]掉落汇总!$C$2:$C$871,$Q$2)/$Q$3)*宝箱投放计算!L243</f>
        <v>1.449375218965316</v>
      </c>
      <c r="N243">
        <f ca="1">(SUMIFS(OFFSET([2]掉落汇总!$C$2:$C$871,,MATCH($B243,[2]掉落汇总!$D$1:$M$1)),[2]掉落汇总!$A$2:$A$871,N$1,[2]掉落汇总!$C$2:$C$871,$Q$1)+SUMIFS(OFFSET([2]掉落汇总!$C$2:$C$871,,MATCH($B243,[2]掉落汇总!$D$1:$M$1)),[2]掉落汇总!$A$2:$A$871,N$1,[2]掉落汇总!$C$2:$C$871,$Q$2)/$Q$3)*宝箱投放计算!M243</f>
        <v>0.34251290877796897</v>
      </c>
      <c r="O243">
        <f ca="1">(SUMIFS(OFFSET([2]掉落汇总!$C$2:$C$871,,MATCH($B243,[2]掉落汇总!$D$1:$M$1)),[2]掉落汇总!$A$2:$A$871,O$1,[2]掉落汇总!$C$2:$C$871,$Q$1)+SUMIFS(OFFSET([2]掉落汇总!$C$2:$C$871,,MATCH($B243,[2]掉落汇总!$D$1:$M$1)),[2]掉落汇总!$A$2:$A$871,O$1,[2]掉落汇总!$C$2:$C$871,$Q$2)/$Q$3)*宝箱投放计算!N243</f>
        <v>0.72990261049962535</v>
      </c>
    </row>
    <row r="244" spans="1:15" x14ac:dyDescent="0.2">
      <c r="A244">
        <f>玩家成长时间线!A244</f>
        <v>243</v>
      </c>
      <c r="B244">
        <f>玩家成长时间线!B244</f>
        <v>9</v>
      </c>
      <c r="C244">
        <f ca="1">SUM($D$2:D244)</f>
        <v>3042.7487736143412</v>
      </c>
      <c r="D244">
        <f t="shared" ca="1" si="3"/>
        <v>13.559555949496531</v>
      </c>
      <c r="E244">
        <f ca="1">(SUMIFS(OFFSET([2]掉落汇总!$C$2:$C$871,,MATCH($B244,[2]掉落汇总!$D$1:$M$1)),[2]掉落汇总!$A$2:$A$871,E$1,[2]掉落汇总!$C$2:$C$871,$Q$1)+SUMIFS(OFFSET([2]掉落汇总!$C$2:$C$871,,MATCH($B244,[2]掉落汇总!$D$1:$M$1)),[2]掉落汇总!$A$2:$A$871,E$1,[2]掉落汇总!$C$2:$C$871,$Q$2)/$Q$3)*宝箱投放计算!D244</f>
        <v>4.1946791712104687</v>
      </c>
      <c r="F244">
        <f ca="1">(SUMIFS(OFFSET([2]掉落汇总!$C$2:$C$871,,MATCH($B244,[2]掉落汇总!$D$1:$M$1)),[2]掉落汇总!$A$2:$A$871,F$1,[2]掉落汇总!$C$2:$C$871,$Q$1)+SUMIFS(OFFSET([2]掉落汇总!$C$2:$C$871,,MATCH($B244,[2]掉落汇总!$D$1:$M$1)),[2]掉落汇总!$A$2:$A$871,F$1,[2]掉落汇总!$C$2:$C$871,$Q$2)/$Q$3)*宝箱投放计算!E244</f>
        <v>5.3945783132530112</v>
      </c>
      <c r="G244">
        <f ca="1">(SUMIFS(OFFSET([2]掉落汇总!$C$2:$C$871,,MATCH($B244,[2]掉落汇总!$D$1:$M$1)),[2]掉落汇总!$A$2:$A$871,G$1,[2]掉落汇总!$C$2:$C$871,$Q$1)+SUMIFS(OFFSET([2]掉落汇总!$C$2:$C$871,,MATCH($B244,[2]掉落汇总!$D$1:$M$1)),[2]掉落汇总!$A$2:$A$871,G$1,[2]掉落汇总!$C$2:$C$871,$Q$2)/$Q$3)*宝箱投放计算!F244</f>
        <v>0</v>
      </c>
      <c r="H244">
        <f ca="1">(SUMIFS(OFFSET([2]掉落汇总!$C$2:$C$871,,MATCH($B244,[2]掉落汇总!$D$1:$M$1)),[2]掉落汇总!$A$2:$A$871,H$1,[2]掉落汇总!$C$2:$C$871,$Q$1)+SUMIFS(OFFSET([2]掉落汇总!$C$2:$C$871,,MATCH($B244,[2]掉落汇总!$D$1:$M$1)),[2]掉落汇总!$A$2:$A$871,H$1,[2]掉落汇总!$C$2:$C$871,$Q$2)/$Q$3)*宝箱投放计算!G244</f>
        <v>0</v>
      </c>
      <c r="I244">
        <f ca="1">(SUMIFS(OFFSET([2]掉落汇总!$C$2:$C$871,,MATCH($B244,[2]掉落汇总!$D$1:$M$1)),[2]掉落汇总!$A$2:$A$871,I$1,[2]掉落汇总!$C$2:$C$871,$Q$1)+SUMIFS(OFFSET([2]掉落汇总!$C$2:$C$871,,MATCH($B244,[2]掉落汇总!$D$1:$M$1)),[2]掉落汇总!$A$2:$A$871,I$1,[2]掉落汇总!$C$2:$C$871,$Q$2)/$Q$3)*宝箱投放计算!H244</f>
        <v>0</v>
      </c>
      <c r="J244">
        <f ca="1">(SUMIFS(OFFSET([2]掉落汇总!$C$2:$C$871,,MATCH($B244,[2]掉落汇总!$D$1:$M$1)),[2]掉落汇总!$A$2:$A$871,J$1,[2]掉落汇总!$C$2:$C$871,$Q$1)+SUMIFS(OFFSET([2]掉落汇总!$C$2:$C$871,,MATCH($B244,[2]掉落汇总!$D$1:$M$1)),[2]掉落汇总!$A$2:$A$871,J$1,[2]掉落汇总!$C$2:$C$871,$Q$2)/$Q$3)*宝箱投放计算!I244</f>
        <v>0</v>
      </c>
      <c r="K244">
        <f ca="1">(SUMIFS(OFFSET([2]掉落汇总!$C$2:$C$871,,MATCH($B244,[2]掉落汇总!$D$1:$M$1)),[2]掉落汇总!$A$2:$A$871,K$1,[2]掉落汇总!$C$2:$C$871,$Q$1)+SUMIFS(OFFSET([2]掉落汇总!$C$2:$C$871,,MATCH($B244,[2]掉落汇总!$D$1:$M$1)),[2]掉落汇总!$A$2:$A$871,K$1,[2]掉落汇总!$C$2:$C$871,$Q$2)/$Q$3)*宝箱投放计算!J244</f>
        <v>0</v>
      </c>
      <c r="L244">
        <f ca="1">(SUMIFS(OFFSET([2]掉落汇总!$C$2:$C$871,,MATCH($B244,[2]掉落汇总!$D$1:$M$1)),[2]掉落汇总!$A$2:$A$871,L$1,[2]掉落汇总!$C$2:$C$871,$Q$1)+SUMIFS(OFFSET([2]掉落汇总!$C$2:$C$871,,MATCH($B244,[2]掉落汇总!$D$1:$M$1)),[2]掉落汇总!$A$2:$A$871,L$1,[2]掉落汇总!$C$2:$C$871,$Q$2)/$Q$3)*宝箱投放计算!K244</f>
        <v>1.4485077267901381</v>
      </c>
      <c r="M244">
        <f ca="1">(SUMIFS(OFFSET([2]掉落汇总!$C$2:$C$871,,MATCH($B244,[2]掉落汇总!$D$1:$M$1)),[2]掉落汇总!$A$2:$A$871,M$1,[2]掉落汇总!$C$2:$C$871,$Q$1)+SUMIFS(OFFSET([2]掉落汇总!$C$2:$C$871,,MATCH($B244,[2]掉落汇总!$D$1:$M$1)),[2]掉落汇总!$A$2:$A$871,M$1,[2]掉落汇总!$C$2:$C$871,$Q$2)/$Q$3)*宝箱投放计算!L244</f>
        <v>1.449375218965316</v>
      </c>
      <c r="N244">
        <f ca="1">(SUMIFS(OFFSET([2]掉落汇总!$C$2:$C$871,,MATCH($B244,[2]掉落汇总!$D$1:$M$1)),[2]掉落汇总!$A$2:$A$871,N$1,[2]掉落汇总!$C$2:$C$871,$Q$1)+SUMIFS(OFFSET([2]掉落汇总!$C$2:$C$871,,MATCH($B244,[2]掉落汇总!$D$1:$M$1)),[2]掉落汇总!$A$2:$A$871,N$1,[2]掉落汇总!$C$2:$C$871,$Q$2)/$Q$3)*宝箱投放计算!M244</f>
        <v>0.34251290877796897</v>
      </c>
      <c r="O244">
        <f ca="1">(SUMIFS(OFFSET([2]掉落汇总!$C$2:$C$871,,MATCH($B244,[2]掉落汇总!$D$1:$M$1)),[2]掉落汇总!$A$2:$A$871,O$1,[2]掉落汇总!$C$2:$C$871,$Q$1)+SUMIFS(OFFSET([2]掉落汇总!$C$2:$C$871,,MATCH($B244,[2]掉落汇总!$D$1:$M$1)),[2]掉落汇总!$A$2:$A$871,O$1,[2]掉落汇总!$C$2:$C$871,$Q$2)/$Q$3)*宝箱投放计算!N244</f>
        <v>0.72990261049962535</v>
      </c>
    </row>
    <row r="245" spans="1:15" x14ac:dyDescent="0.2">
      <c r="A245">
        <f>玩家成长时间线!A245</f>
        <v>244</v>
      </c>
      <c r="B245">
        <f>玩家成长时间线!B245</f>
        <v>10</v>
      </c>
      <c r="C245">
        <f ca="1">SUM($D$2:D245)</f>
        <v>3059.3168439419546</v>
      </c>
      <c r="D245">
        <f t="shared" ca="1" si="3"/>
        <v>16.568070327613537</v>
      </c>
      <c r="E245">
        <f ca="1">(SUMIFS(OFFSET([2]掉落汇总!$C$2:$C$871,,MATCH($B245,[2]掉落汇总!$D$1:$M$1)),[2]掉落汇总!$A$2:$A$871,E$1,[2]掉落汇总!$C$2:$C$871,$Q$1)+SUMIFS(OFFSET([2]掉落汇总!$C$2:$C$871,,MATCH($B245,[2]掉落汇总!$D$1:$M$1)),[2]掉落汇总!$A$2:$A$871,E$1,[2]掉落汇总!$C$2:$C$871,$Q$2)/$Q$3)*宝箱投放计算!D245</f>
        <v>4.1120252498684904</v>
      </c>
      <c r="F245">
        <f ca="1">(SUMIFS(OFFSET([2]掉落汇总!$C$2:$C$871,,MATCH($B245,[2]掉落汇总!$D$1:$M$1)),[2]掉落汇总!$A$2:$A$871,F$1,[2]掉落汇总!$C$2:$C$871,$Q$1)+SUMIFS(OFFSET([2]掉落汇总!$C$2:$C$871,,MATCH($B245,[2]掉落汇总!$D$1:$M$1)),[2]掉落汇总!$A$2:$A$871,F$1,[2]掉落汇总!$C$2:$C$871,$Q$2)/$Q$3)*宝箱投放计算!E245</f>
        <v>5.3945783132530112</v>
      </c>
      <c r="G245">
        <f ca="1">(SUMIFS(OFFSET([2]掉落汇总!$C$2:$C$871,,MATCH($B245,[2]掉落汇总!$D$1:$M$1)),[2]掉落汇总!$A$2:$A$871,G$1,[2]掉落汇总!$C$2:$C$871,$Q$1)+SUMIFS(OFFSET([2]掉落汇总!$C$2:$C$871,,MATCH($B245,[2]掉落汇总!$D$1:$M$1)),[2]掉落汇总!$A$2:$A$871,G$1,[2]掉落汇总!$C$2:$C$871,$Q$2)/$Q$3)*宝箱投放计算!F245</f>
        <v>0</v>
      </c>
      <c r="H245">
        <f ca="1">(SUMIFS(OFFSET([2]掉落汇总!$C$2:$C$871,,MATCH($B245,[2]掉落汇总!$D$1:$M$1)),[2]掉落汇总!$A$2:$A$871,H$1,[2]掉落汇总!$C$2:$C$871,$Q$1)+SUMIFS(OFFSET([2]掉落汇总!$C$2:$C$871,,MATCH($B245,[2]掉落汇总!$D$1:$M$1)),[2]掉落汇总!$A$2:$A$871,H$1,[2]掉落汇总!$C$2:$C$871,$Q$2)/$Q$3)*宝箱投放计算!G245</f>
        <v>0</v>
      </c>
      <c r="I245">
        <f ca="1">(SUMIFS(OFFSET([2]掉落汇总!$C$2:$C$871,,MATCH($B245,[2]掉落汇总!$D$1:$M$1)),[2]掉落汇总!$A$2:$A$871,I$1,[2]掉落汇总!$C$2:$C$871,$Q$1)+SUMIFS(OFFSET([2]掉落汇总!$C$2:$C$871,,MATCH($B245,[2]掉落汇总!$D$1:$M$1)),[2]掉落汇总!$A$2:$A$871,I$1,[2]掉落汇总!$C$2:$C$871,$Q$2)/$Q$3)*宝箱投放计算!H245</f>
        <v>0</v>
      </c>
      <c r="J245">
        <f ca="1">(SUMIFS(OFFSET([2]掉落汇总!$C$2:$C$871,,MATCH($B245,[2]掉落汇总!$D$1:$M$1)),[2]掉落汇总!$A$2:$A$871,J$1,[2]掉落汇总!$C$2:$C$871,$Q$1)+SUMIFS(OFFSET([2]掉落汇总!$C$2:$C$871,,MATCH($B245,[2]掉落汇总!$D$1:$M$1)),[2]掉落汇总!$A$2:$A$871,J$1,[2]掉落汇总!$C$2:$C$871,$Q$2)/$Q$3)*宝箱投放计算!I245</f>
        <v>3.0911682994589849</v>
      </c>
      <c r="K245">
        <f ca="1">(SUMIFS(OFFSET([2]掉落汇总!$C$2:$C$871,,MATCH($B245,[2]掉落汇总!$D$1:$M$1)),[2]掉落汇总!$A$2:$A$871,K$1,[2]掉落汇总!$C$2:$C$871,$Q$1)+SUMIFS(OFFSET([2]掉落汇总!$C$2:$C$871,,MATCH($B245,[2]掉落汇总!$D$1:$M$1)),[2]掉落汇总!$A$2:$A$871,K$1,[2]掉落汇总!$C$2:$C$871,$Q$2)/$Q$3)*宝箱投放计算!J245</f>
        <v>0</v>
      </c>
      <c r="L245">
        <f ca="1">(SUMIFS(OFFSET([2]掉落汇总!$C$2:$C$871,,MATCH($B245,[2]掉落汇总!$D$1:$M$1)),[2]掉落汇总!$A$2:$A$871,L$1,[2]掉落汇总!$C$2:$C$871,$Q$1)+SUMIFS(OFFSET([2]掉落汇总!$C$2:$C$871,,MATCH($B245,[2]掉落汇总!$D$1:$M$1)),[2]掉落汇总!$A$2:$A$871,L$1,[2]掉落汇总!$C$2:$C$871,$Q$2)/$Q$3)*宝箱投放计算!K245</f>
        <v>1.4485077267901381</v>
      </c>
      <c r="M245">
        <f ca="1">(SUMIFS(OFFSET([2]掉落汇总!$C$2:$C$871,,MATCH($B245,[2]掉落汇总!$D$1:$M$1)),[2]掉落汇总!$A$2:$A$871,M$1,[2]掉落汇总!$C$2:$C$871,$Q$1)+SUMIFS(OFFSET([2]掉落汇总!$C$2:$C$871,,MATCH($B245,[2]掉落汇总!$D$1:$M$1)),[2]掉落汇总!$A$2:$A$871,M$1,[2]掉落汇总!$C$2:$C$871,$Q$2)/$Q$3)*宝箱投放计算!L245</f>
        <v>1.449375218965316</v>
      </c>
      <c r="N245">
        <f ca="1">(SUMIFS(OFFSET([2]掉落汇总!$C$2:$C$871,,MATCH($B245,[2]掉落汇总!$D$1:$M$1)),[2]掉落汇总!$A$2:$A$871,N$1,[2]掉落汇总!$C$2:$C$871,$Q$1)+SUMIFS(OFFSET([2]掉落汇总!$C$2:$C$871,,MATCH($B245,[2]掉落汇总!$D$1:$M$1)),[2]掉落汇总!$A$2:$A$871,N$1,[2]掉落汇总!$C$2:$C$871,$Q$2)/$Q$3)*宝箱投放计算!M245</f>
        <v>0.34251290877796897</v>
      </c>
      <c r="O245">
        <f ca="1">(SUMIFS(OFFSET([2]掉落汇总!$C$2:$C$871,,MATCH($B245,[2]掉落汇总!$D$1:$M$1)),[2]掉落汇总!$A$2:$A$871,O$1,[2]掉落汇总!$C$2:$C$871,$Q$1)+SUMIFS(OFFSET([2]掉落汇总!$C$2:$C$871,,MATCH($B245,[2]掉落汇总!$D$1:$M$1)),[2]掉落汇总!$A$2:$A$871,O$1,[2]掉落汇总!$C$2:$C$871,$Q$2)/$Q$3)*宝箱投放计算!N245</f>
        <v>0.72990261049962535</v>
      </c>
    </row>
    <row r="246" spans="1:15" x14ac:dyDescent="0.2">
      <c r="A246">
        <f>玩家成长时间线!A246</f>
        <v>245</v>
      </c>
      <c r="B246">
        <f>玩家成长时间线!B246</f>
        <v>10</v>
      </c>
      <c r="C246">
        <f ca="1">SUM($D$2:D246)</f>
        <v>3072.8105792157694</v>
      </c>
      <c r="D246">
        <f t="shared" ca="1" si="3"/>
        <v>13.493735273814728</v>
      </c>
      <c r="E246">
        <f ca="1">(SUMIFS(OFFSET([2]掉落汇总!$C$2:$C$871,,MATCH($B246,[2]掉落汇总!$D$1:$M$1)),[2]掉落汇总!$A$2:$A$871,E$1,[2]掉落汇总!$C$2:$C$871,$Q$1)+SUMIFS(OFFSET([2]掉落汇总!$C$2:$C$871,,MATCH($B246,[2]掉落汇总!$D$1:$M$1)),[2]掉落汇总!$A$2:$A$871,E$1,[2]掉落汇总!$C$2:$C$871,$Q$2)/$Q$3)*宝箱投放计算!D246</f>
        <v>4.1288584955286689</v>
      </c>
      <c r="F246">
        <f ca="1">(SUMIFS(OFFSET([2]掉落汇总!$C$2:$C$871,,MATCH($B246,[2]掉落汇总!$D$1:$M$1)),[2]掉落汇总!$A$2:$A$871,F$1,[2]掉落汇总!$C$2:$C$871,$Q$1)+SUMIFS(OFFSET([2]掉落汇总!$C$2:$C$871,,MATCH($B246,[2]掉落汇总!$D$1:$M$1)),[2]掉落汇总!$A$2:$A$871,F$1,[2]掉落汇总!$C$2:$C$871,$Q$2)/$Q$3)*宝箱投放计算!E246</f>
        <v>5.3945783132530112</v>
      </c>
      <c r="G246">
        <f ca="1">(SUMIFS(OFFSET([2]掉落汇总!$C$2:$C$871,,MATCH($B246,[2]掉落汇总!$D$1:$M$1)),[2]掉落汇总!$A$2:$A$871,G$1,[2]掉落汇总!$C$2:$C$871,$Q$1)+SUMIFS(OFFSET([2]掉落汇总!$C$2:$C$871,,MATCH($B246,[2]掉落汇总!$D$1:$M$1)),[2]掉落汇总!$A$2:$A$871,G$1,[2]掉落汇总!$C$2:$C$871,$Q$2)/$Q$3)*宝箱投放计算!F246</f>
        <v>0</v>
      </c>
      <c r="H246">
        <f ca="1">(SUMIFS(OFFSET([2]掉落汇总!$C$2:$C$871,,MATCH($B246,[2]掉落汇总!$D$1:$M$1)),[2]掉落汇总!$A$2:$A$871,H$1,[2]掉落汇总!$C$2:$C$871,$Q$1)+SUMIFS(OFFSET([2]掉落汇总!$C$2:$C$871,,MATCH($B246,[2]掉落汇总!$D$1:$M$1)),[2]掉落汇总!$A$2:$A$871,H$1,[2]掉落汇总!$C$2:$C$871,$Q$2)/$Q$3)*宝箱投放计算!G246</f>
        <v>0</v>
      </c>
      <c r="I246">
        <f ca="1">(SUMIFS(OFFSET([2]掉落汇总!$C$2:$C$871,,MATCH($B246,[2]掉落汇总!$D$1:$M$1)),[2]掉落汇总!$A$2:$A$871,I$1,[2]掉落汇总!$C$2:$C$871,$Q$1)+SUMIFS(OFFSET([2]掉落汇总!$C$2:$C$871,,MATCH($B246,[2]掉落汇总!$D$1:$M$1)),[2]掉落汇总!$A$2:$A$871,I$1,[2]掉落汇总!$C$2:$C$871,$Q$2)/$Q$3)*宝箱投放计算!H246</f>
        <v>0</v>
      </c>
      <c r="J246">
        <f ca="1">(SUMIFS(OFFSET([2]掉落汇总!$C$2:$C$871,,MATCH($B246,[2]掉落汇总!$D$1:$M$1)),[2]掉落汇总!$A$2:$A$871,J$1,[2]掉落汇总!$C$2:$C$871,$Q$1)+SUMIFS(OFFSET([2]掉落汇总!$C$2:$C$871,,MATCH($B246,[2]掉落汇总!$D$1:$M$1)),[2]掉落汇总!$A$2:$A$871,J$1,[2]掉落汇总!$C$2:$C$871,$Q$2)/$Q$3)*宝箱投放计算!I246</f>
        <v>0</v>
      </c>
      <c r="K246">
        <f ca="1">(SUMIFS(OFFSET([2]掉落汇总!$C$2:$C$871,,MATCH($B246,[2]掉落汇总!$D$1:$M$1)),[2]掉落汇总!$A$2:$A$871,K$1,[2]掉落汇总!$C$2:$C$871,$Q$1)+SUMIFS(OFFSET([2]掉落汇总!$C$2:$C$871,,MATCH($B246,[2]掉落汇总!$D$1:$M$1)),[2]掉落汇总!$A$2:$A$871,K$1,[2]掉落汇总!$C$2:$C$871,$Q$2)/$Q$3)*宝箱投放计算!J246</f>
        <v>0</v>
      </c>
      <c r="L246">
        <f ca="1">(SUMIFS(OFFSET([2]掉落汇总!$C$2:$C$871,,MATCH($B246,[2]掉落汇总!$D$1:$M$1)),[2]掉落汇总!$A$2:$A$871,L$1,[2]掉落汇总!$C$2:$C$871,$Q$1)+SUMIFS(OFFSET([2]掉落汇总!$C$2:$C$871,,MATCH($B246,[2]掉落汇总!$D$1:$M$1)),[2]掉落汇总!$A$2:$A$871,L$1,[2]掉落汇总!$C$2:$C$871,$Q$2)/$Q$3)*宝箱投放计算!K246</f>
        <v>1.4485077267901381</v>
      </c>
      <c r="M246">
        <f ca="1">(SUMIFS(OFFSET([2]掉落汇总!$C$2:$C$871,,MATCH($B246,[2]掉落汇总!$D$1:$M$1)),[2]掉落汇总!$A$2:$A$871,M$1,[2]掉落汇总!$C$2:$C$871,$Q$1)+SUMIFS(OFFSET([2]掉落汇总!$C$2:$C$871,,MATCH($B246,[2]掉落汇总!$D$1:$M$1)),[2]掉落汇总!$A$2:$A$871,M$1,[2]掉落汇总!$C$2:$C$871,$Q$2)/$Q$3)*宝箱投放计算!L246</f>
        <v>1.449375218965316</v>
      </c>
      <c r="N246">
        <f ca="1">(SUMIFS(OFFSET([2]掉落汇总!$C$2:$C$871,,MATCH($B246,[2]掉落汇总!$D$1:$M$1)),[2]掉落汇总!$A$2:$A$871,N$1,[2]掉落汇总!$C$2:$C$871,$Q$1)+SUMIFS(OFFSET([2]掉落汇总!$C$2:$C$871,,MATCH($B246,[2]掉落汇总!$D$1:$M$1)),[2]掉落汇总!$A$2:$A$871,N$1,[2]掉落汇总!$C$2:$C$871,$Q$2)/$Q$3)*宝箱投放计算!M246</f>
        <v>0.34251290877796897</v>
      </c>
      <c r="O246">
        <f ca="1">(SUMIFS(OFFSET([2]掉落汇总!$C$2:$C$871,,MATCH($B246,[2]掉落汇总!$D$1:$M$1)),[2]掉落汇总!$A$2:$A$871,O$1,[2]掉落汇总!$C$2:$C$871,$Q$1)+SUMIFS(OFFSET([2]掉落汇总!$C$2:$C$871,,MATCH($B246,[2]掉落汇总!$D$1:$M$1)),[2]掉落汇总!$A$2:$A$871,O$1,[2]掉落汇总!$C$2:$C$871,$Q$2)/$Q$3)*宝箱投放计算!N246</f>
        <v>0.72990261049962535</v>
      </c>
    </row>
    <row r="247" spans="1:15" x14ac:dyDescent="0.2">
      <c r="A247">
        <f>玩家成长时间线!A247</f>
        <v>246</v>
      </c>
      <c r="B247">
        <f>玩家成长时间线!B247</f>
        <v>10</v>
      </c>
      <c r="C247">
        <f ca="1">SUM($D$2:D247)</f>
        <v>3086.3211477352443</v>
      </c>
      <c r="D247">
        <f t="shared" ca="1" si="3"/>
        <v>13.510568519474909</v>
      </c>
      <c r="E247">
        <f ca="1">(SUMIFS(OFFSET([2]掉落汇总!$C$2:$C$871,,MATCH($B247,[2]掉落汇总!$D$1:$M$1)),[2]掉落汇总!$A$2:$A$871,E$1,[2]掉落汇总!$C$2:$C$871,$Q$1)+SUMIFS(OFFSET([2]掉落汇总!$C$2:$C$871,,MATCH($B247,[2]掉落汇总!$D$1:$M$1)),[2]掉落汇总!$A$2:$A$871,E$1,[2]掉落汇总!$C$2:$C$871,$Q$2)/$Q$3)*宝箱投放计算!D247</f>
        <v>4.1456917411888483</v>
      </c>
      <c r="F247">
        <f ca="1">(SUMIFS(OFFSET([2]掉落汇总!$C$2:$C$871,,MATCH($B247,[2]掉落汇总!$D$1:$M$1)),[2]掉落汇总!$A$2:$A$871,F$1,[2]掉落汇总!$C$2:$C$871,$Q$1)+SUMIFS(OFFSET([2]掉落汇总!$C$2:$C$871,,MATCH($B247,[2]掉落汇总!$D$1:$M$1)),[2]掉落汇总!$A$2:$A$871,F$1,[2]掉落汇总!$C$2:$C$871,$Q$2)/$Q$3)*宝箱投放计算!E247</f>
        <v>5.3945783132530112</v>
      </c>
      <c r="G247">
        <f ca="1">(SUMIFS(OFFSET([2]掉落汇总!$C$2:$C$871,,MATCH($B247,[2]掉落汇总!$D$1:$M$1)),[2]掉落汇总!$A$2:$A$871,G$1,[2]掉落汇总!$C$2:$C$871,$Q$1)+SUMIFS(OFFSET([2]掉落汇总!$C$2:$C$871,,MATCH($B247,[2]掉落汇总!$D$1:$M$1)),[2]掉落汇总!$A$2:$A$871,G$1,[2]掉落汇总!$C$2:$C$871,$Q$2)/$Q$3)*宝箱投放计算!F247</f>
        <v>0</v>
      </c>
      <c r="H247">
        <f ca="1">(SUMIFS(OFFSET([2]掉落汇总!$C$2:$C$871,,MATCH($B247,[2]掉落汇总!$D$1:$M$1)),[2]掉落汇总!$A$2:$A$871,H$1,[2]掉落汇总!$C$2:$C$871,$Q$1)+SUMIFS(OFFSET([2]掉落汇总!$C$2:$C$871,,MATCH($B247,[2]掉落汇总!$D$1:$M$1)),[2]掉落汇总!$A$2:$A$871,H$1,[2]掉落汇总!$C$2:$C$871,$Q$2)/$Q$3)*宝箱投放计算!G247</f>
        <v>0</v>
      </c>
      <c r="I247">
        <f ca="1">(SUMIFS(OFFSET([2]掉落汇总!$C$2:$C$871,,MATCH($B247,[2]掉落汇总!$D$1:$M$1)),[2]掉落汇总!$A$2:$A$871,I$1,[2]掉落汇总!$C$2:$C$871,$Q$1)+SUMIFS(OFFSET([2]掉落汇总!$C$2:$C$871,,MATCH($B247,[2]掉落汇总!$D$1:$M$1)),[2]掉落汇总!$A$2:$A$871,I$1,[2]掉落汇总!$C$2:$C$871,$Q$2)/$Q$3)*宝箱投放计算!H247</f>
        <v>0</v>
      </c>
      <c r="J247">
        <f ca="1">(SUMIFS(OFFSET([2]掉落汇总!$C$2:$C$871,,MATCH($B247,[2]掉落汇总!$D$1:$M$1)),[2]掉落汇总!$A$2:$A$871,J$1,[2]掉落汇总!$C$2:$C$871,$Q$1)+SUMIFS(OFFSET([2]掉落汇总!$C$2:$C$871,,MATCH($B247,[2]掉落汇总!$D$1:$M$1)),[2]掉落汇总!$A$2:$A$871,J$1,[2]掉落汇总!$C$2:$C$871,$Q$2)/$Q$3)*宝箱投放计算!I247</f>
        <v>0</v>
      </c>
      <c r="K247">
        <f ca="1">(SUMIFS(OFFSET([2]掉落汇总!$C$2:$C$871,,MATCH($B247,[2]掉落汇总!$D$1:$M$1)),[2]掉落汇总!$A$2:$A$871,K$1,[2]掉落汇总!$C$2:$C$871,$Q$1)+SUMIFS(OFFSET([2]掉落汇总!$C$2:$C$871,,MATCH($B247,[2]掉落汇总!$D$1:$M$1)),[2]掉落汇总!$A$2:$A$871,K$1,[2]掉落汇总!$C$2:$C$871,$Q$2)/$Q$3)*宝箱投放计算!J247</f>
        <v>0</v>
      </c>
      <c r="L247">
        <f ca="1">(SUMIFS(OFFSET([2]掉落汇总!$C$2:$C$871,,MATCH($B247,[2]掉落汇总!$D$1:$M$1)),[2]掉落汇总!$A$2:$A$871,L$1,[2]掉落汇总!$C$2:$C$871,$Q$1)+SUMIFS(OFFSET([2]掉落汇总!$C$2:$C$871,,MATCH($B247,[2]掉落汇总!$D$1:$M$1)),[2]掉落汇总!$A$2:$A$871,L$1,[2]掉落汇总!$C$2:$C$871,$Q$2)/$Q$3)*宝箱投放计算!K247</f>
        <v>1.4485077267901381</v>
      </c>
      <c r="M247">
        <f ca="1">(SUMIFS(OFFSET([2]掉落汇总!$C$2:$C$871,,MATCH($B247,[2]掉落汇总!$D$1:$M$1)),[2]掉落汇总!$A$2:$A$871,M$1,[2]掉落汇总!$C$2:$C$871,$Q$1)+SUMIFS(OFFSET([2]掉落汇总!$C$2:$C$871,,MATCH($B247,[2]掉落汇总!$D$1:$M$1)),[2]掉落汇总!$A$2:$A$871,M$1,[2]掉落汇总!$C$2:$C$871,$Q$2)/$Q$3)*宝箱投放计算!L247</f>
        <v>1.449375218965316</v>
      </c>
      <c r="N247">
        <f ca="1">(SUMIFS(OFFSET([2]掉落汇总!$C$2:$C$871,,MATCH($B247,[2]掉落汇总!$D$1:$M$1)),[2]掉落汇总!$A$2:$A$871,N$1,[2]掉落汇总!$C$2:$C$871,$Q$1)+SUMIFS(OFFSET([2]掉落汇总!$C$2:$C$871,,MATCH($B247,[2]掉落汇总!$D$1:$M$1)),[2]掉落汇总!$A$2:$A$871,N$1,[2]掉落汇总!$C$2:$C$871,$Q$2)/$Q$3)*宝箱投放计算!M247</f>
        <v>0.34251290877796897</v>
      </c>
      <c r="O247">
        <f ca="1">(SUMIFS(OFFSET([2]掉落汇总!$C$2:$C$871,,MATCH($B247,[2]掉落汇总!$D$1:$M$1)),[2]掉落汇总!$A$2:$A$871,O$1,[2]掉落汇总!$C$2:$C$871,$Q$1)+SUMIFS(OFFSET([2]掉落汇总!$C$2:$C$871,,MATCH($B247,[2]掉落汇总!$D$1:$M$1)),[2]掉落汇总!$A$2:$A$871,O$1,[2]掉落汇总!$C$2:$C$871,$Q$2)/$Q$3)*宝箱投放计算!N247</f>
        <v>0.72990261049962535</v>
      </c>
    </row>
    <row r="248" spans="1:15" x14ac:dyDescent="0.2">
      <c r="A248">
        <f>玩家成长时间线!A248</f>
        <v>247</v>
      </c>
      <c r="B248">
        <f>玩家成长时间线!B248</f>
        <v>10</v>
      </c>
      <c r="C248">
        <f ca="1">SUM($D$2:D248)</f>
        <v>3100.1852144135828</v>
      </c>
      <c r="D248">
        <f t="shared" ca="1" si="3"/>
        <v>13.864066678338663</v>
      </c>
      <c r="E248">
        <f ca="1">(SUMIFS(OFFSET([2]掉落汇总!$C$2:$C$871,,MATCH($B248,[2]掉落汇总!$D$1:$M$1)),[2]掉落汇总!$A$2:$A$871,E$1,[2]掉落汇总!$C$2:$C$871,$Q$1)+SUMIFS(OFFSET([2]掉落汇总!$C$2:$C$871,,MATCH($B248,[2]掉落汇总!$D$1:$M$1)),[2]掉落汇总!$A$2:$A$871,E$1,[2]掉落汇总!$C$2:$C$871,$Q$2)/$Q$3)*宝箱投放计算!D248</f>
        <v>4.4991899000526034</v>
      </c>
      <c r="F248">
        <f ca="1">(SUMIFS(OFFSET([2]掉落汇总!$C$2:$C$871,,MATCH($B248,[2]掉落汇总!$D$1:$M$1)),[2]掉落汇总!$A$2:$A$871,F$1,[2]掉落汇总!$C$2:$C$871,$Q$1)+SUMIFS(OFFSET([2]掉落汇总!$C$2:$C$871,,MATCH($B248,[2]掉落汇总!$D$1:$M$1)),[2]掉落汇总!$A$2:$A$871,F$1,[2]掉落汇总!$C$2:$C$871,$Q$2)/$Q$3)*宝箱投放计算!E248</f>
        <v>5.3945783132530112</v>
      </c>
      <c r="G248">
        <f ca="1">(SUMIFS(OFFSET([2]掉落汇总!$C$2:$C$871,,MATCH($B248,[2]掉落汇总!$D$1:$M$1)),[2]掉落汇总!$A$2:$A$871,G$1,[2]掉落汇总!$C$2:$C$871,$Q$1)+SUMIFS(OFFSET([2]掉落汇总!$C$2:$C$871,,MATCH($B248,[2]掉落汇总!$D$1:$M$1)),[2]掉落汇总!$A$2:$A$871,G$1,[2]掉落汇总!$C$2:$C$871,$Q$2)/$Q$3)*宝箱投放计算!F248</f>
        <v>0</v>
      </c>
      <c r="H248">
        <f ca="1">(SUMIFS(OFFSET([2]掉落汇总!$C$2:$C$871,,MATCH($B248,[2]掉落汇总!$D$1:$M$1)),[2]掉落汇总!$A$2:$A$871,H$1,[2]掉落汇总!$C$2:$C$871,$Q$1)+SUMIFS(OFFSET([2]掉落汇总!$C$2:$C$871,,MATCH($B248,[2]掉落汇总!$D$1:$M$1)),[2]掉落汇总!$A$2:$A$871,H$1,[2]掉落汇总!$C$2:$C$871,$Q$2)/$Q$3)*宝箱投放计算!G248</f>
        <v>0</v>
      </c>
      <c r="I248">
        <f ca="1">(SUMIFS(OFFSET([2]掉落汇总!$C$2:$C$871,,MATCH($B248,[2]掉落汇总!$D$1:$M$1)),[2]掉落汇总!$A$2:$A$871,I$1,[2]掉落汇总!$C$2:$C$871,$Q$1)+SUMIFS(OFFSET([2]掉落汇总!$C$2:$C$871,,MATCH($B248,[2]掉落汇总!$D$1:$M$1)),[2]掉落汇总!$A$2:$A$871,I$1,[2]掉落汇总!$C$2:$C$871,$Q$2)/$Q$3)*宝箱投放计算!H248</f>
        <v>0</v>
      </c>
      <c r="J248">
        <f ca="1">(SUMIFS(OFFSET([2]掉落汇总!$C$2:$C$871,,MATCH($B248,[2]掉落汇总!$D$1:$M$1)),[2]掉落汇总!$A$2:$A$871,J$1,[2]掉落汇总!$C$2:$C$871,$Q$1)+SUMIFS(OFFSET([2]掉落汇总!$C$2:$C$871,,MATCH($B248,[2]掉落汇总!$D$1:$M$1)),[2]掉落汇总!$A$2:$A$871,J$1,[2]掉落汇总!$C$2:$C$871,$Q$2)/$Q$3)*宝箱投放计算!I248</f>
        <v>0</v>
      </c>
      <c r="K248">
        <f ca="1">(SUMIFS(OFFSET([2]掉落汇总!$C$2:$C$871,,MATCH($B248,[2]掉落汇总!$D$1:$M$1)),[2]掉落汇总!$A$2:$A$871,K$1,[2]掉落汇总!$C$2:$C$871,$Q$1)+SUMIFS(OFFSET([2]掉落汇总!$C$2:$C$871,,MATCH($B248,[2]掉落汇总!$D$1:$M$1)),[2]掉落汇总!$A$2:$A$871,K$1,[2]掉落汇总!$C$2:$C$871,$Q$2)/$Q$3)*宝箱投放计算!J248</f>
        <v>0</v>
      </c>
      <c r="L248">
        <f ca="1">(SUMIFS(OFFSET([2]掉落汇总!$C$2:$C$871,,MATCH($B248,[2]掉落汇总!$D$1:$M$1)),[2]掉落汇总!$A$2:$A$871,L$1,[2]掉落汇总!$C$2:$C$871,$Q$1)+SUMIFS(OFFSET([2]掉落汇总!$C$2:$C$871,,MATCH($B248,[2]掉落汇总!$D$1:$M$1)),[2]掉落汇总!$A$2:$A$871,L$1,[2]掉落汇总!$C$2:$C$871,$Q$2)/$Q$3)*宝箱投放计算!K248</f>
        <v>1.4485077267901381</v>
      </c>
      <c r="M248">
        <f ca="1">(SUMIFS(OFFSET([2]掉落汇总!$C$2:$C$871,,MATCH($B248,[2]掉落汇总!$D$1:$M$1)),[2]掉落汇总!$A$2:$A$871,M$1,[2]掉落汇总!$C$2:$C$871,$Q$1)+SUMIFS(OFFSET([2]掉落汇总!$C$2:$C$871,,MATCH($B248,[2]掉落汇总!$D$1:$M$1)),[2]掉落汇总!$A$2:$A$871,M$1,[2]掉落汇总!$C$2:$C$871,$Q$2)/$Q$3)*宝箱投放计算!L248</f>
        <v>1.449375218965316</v>
      </c>
      <c r="N248">
        <f ca="1">(SUMIFS(OFFSET([2]掉落汇总!$C$2:$C$871,,MATCH($B248,[2]掉落汇总!$D$1:$M$1)),[2]掉落汇总!$A$2:$A$871,N$1,[2]掉落汇总!$C$2:$C$871,$Q$1)+SUMIFS(OFFSET([2]掉落汇总!$C$2:$C$871,,MATCH($B248,[2]掉落汇总!$D$1:$M$1)),[2]掉落汇总!$A$2:$A$871,N$1,[2]掉落汇总!$C$2:$C$871,$Q$2)/$Q$3)*宝箱投放计算!M248</f>
        <v>0.34251290877796897</v>
      </c>
      <c r="O248">
        <f ca="1">(SUMIFS(OFFSET([2]掉落汇总!$C$2:$C$871,,MATCH($B248,[2]掉落汇总!$D$1:$M$1)),[2]掉落汇总!$A$2:$A$871,O$1,[2]掉落汇总!$C$2:$C$871,$Q$1)+SUMIFS(OFFSET([2]掉落汇总!$C$2:$C$871,,MATCH($B248,[2]掉落汇总!$D$1:$M$1)),[2]掉落汇总!$A$2:$A$871,O$1,[2]掉落汇总!$C$2:$C$871,$Q$2)/$Q$3)*宝箱投放计算!N248</f>
        <v>0.72990261049962535</v>
      </c>
    </row>
    <row r="249" spans="1:15" x14ac:dyDescent="0.2">
      <c r="A249">
        <f>玩家成长时间线!A249</f>
        <v>248</v>
      </c>
      <c r="B249">
        <f>玩家成长时间线!B249</f>
        <v>10</v>
      </c>
      <c r="C249">
        <f ca="1">SUM($D$2:D249)</f>
        <v>3113.7294494243779</v>
      </c>
      <c r="D249">
        <f t="shared" ca="1" si="3"/>
        <v>13.544235010795266</v>
      </c>
      <c r="E249">
        <f ca="1">(SUMIFS(OFFSET([2]掉落汇总!$C$2:$C$871,,MATCH($B249,[2]掉落汇总!$D$1:$M$1)),[2]掉落汇总!$A$2:$A$871,E$1,[2]掉落汇总!$C$2:$C$871,$Q$1)+SUMIFS(OFFSET([2]掉落汇总!$C$2:$C$871,,MATCH($B249,[2]掉落汇总!$D$1:$M$1)),[2]掉落汇总!$A$2:$A$871,E$1,[2]掉落汇总!$C$2:$C$871,$Q$2)/$Q$3)*宝箱投放计算!D249</f>
        <v>4.1793582325092054</v>
      </c>
      <c r="F249">
        <f ca="1">(SUMIFS(OFFSET([2]掉落汇总!$C$2:$C$871,,MATCH($B249,[2]掉落汇总!$D$1:$M$1)),[2]掉落汇总!$A$2:$A$871,F$1,[2]掉落汇总!$C$2:$C$871,$Q$1)+SUMIFS(OFFSET([2]掉落汇总!$C$2:$C$871,,MATCH($B249,[2]掉落汇总!$D$1:$M$1)),[2]掉落汇总!$A$2:$A$871,F$1,[2]掉落汇总!$C$2:$C$871,$Q$2)/$Q$3)*宝箱投放计算!E249</f>
        <v>5.3945783132530112</v>
      </c>
      <c r="G249">
        <f ca="1">(SUMIFS(OFFSET([2]掉落汇总!$C$2:$C$871,,MATCH($B249,[2]掉落汇总!$D$1:$M$1)),[2]掉落汇总!$A$2:$A$871,G$1,[2]掉落汇总!$C$2:$C$871,$Q$1)+SUMIFS(OFFSET([2]掉落汇总!$C$2:$C$871,,MATCH($B249,[2]掉落汇总!$D$1:$M$1)),[2]掉落汇总!$A$2:$A$871,G$1,[2]掉落汇总!$C$2:$C$871,$Q$2)/$Q$3)*宝箱投放计算!F249</f>
        <v>0</v>
      </c>
      <c r="H249">
        <f ca="1">(SUMIFS(OFFSET([2]掉落汇总!$C$2:$C$871,,MATCH($B249,[2]掉落汇总!$D$1:$M$1)),[2]掉落汇总!$A$2:$A$871,H$1,[2]掉落汇总!$C$2:$C$871,$Q$1)+SUMIFS(OFFSET([2]掉落汇总!$C$2:$C$871,,MATCH($B249,[2]掉落汇总!$D$1:$M$1)),[2]掉落汇总!$A$2:$A$871,H$1,[2]掉落汇总!$C$2:$C$871,$Q$2)/$Q$3)*宝箱投放计算!G249</f>
        <v>0</v>
      </c>
      <c r="I249">
        <f ca="1">(SUMIFS(OFFSET([2]掉落汇总!$C$2:$C$871,,MATCH($B249,[2]掉落汇总!$D$1:$M$1)),[2]掉落汇总!$A$2:$A$871,I$1,[2]掉落汇总!$C$2:$C$871,$Q$1)+SUMIFS(OFFSET([2]掉落汇总!$C$2:$C$871,,MATCH($B249,[2]掉落汇总!$D$1:$M$1)),[2]掉落汇总!$A$2:$A$871,I$1,[2]掉落汇总!$C$2:$C$871,$Q$2)/$Q$3)*宝箱投放计算!H249</f>
        <v>0</v>
      </c>
      <c r="J249">
        <f ca="1">(SUMIFS(OFFSET([2]掉落汇总!$C$2:$C$871,,MATCH($B249,[2]掉落汇总!$D$1:$M$1)),[2]掉落汇总!$A$2:$A$871,J$1,[2]掉落汇总!$C$2:$C$871,$Q$1)+SUMIFS(OFFSET([2]掉落汇总!$C$2:$C$871,,MATCH($B249,[2]掉落汇总!$D$1:$M$1)),[2]掉落汇总!$A$2:$A$871,J$1,[2]掉落汇总!$C$2:$C$871,$Q$2)/$Q$3)*宝箱投放计算!I249</f>
        <v>0</v>
      </c>
      <c r="K249">
        <f ca="1">(SUMIFS(OFFSET([2]掉落汇总!$C$2:$C$871,,MATCH($B249,[2]掉落汇总!$D$1:$M$1)),[2]掉落汇总!$A$2:$A$871,K$1,[2]掉落汇总!$C$2:$C$871,$Q$1)+SUMIFS(OFFSET([2]掉落汇总!$C$2:$C$871,,MATCH($B249,[2]掉落汇总!$D$1:$M$1)),[2]掉落汇总!$A$2:$A$871,K$1,[2]掉落汇总!$C$2:$C$871,$Q$2)/$Q$3)*宝箱投放计算!J249</f>
        <v>0</v>
      </c>
      <c r="L249">
        <f ca="1">(SUMIFS(OFFSET([2]掉落汇总!$C$2:$C$871,,MATCH($B249,[2]掉落汇总!$D$1:$M$1)),[2]掉落汇总!$A$2:$A$871,L$1,[2]掉落汇总!$C$2:$C$871,$Q$1)+SUMIFS(OFFSET([2]掉落汇总!$C$2:$C$871,,MATCH($B249,[2]掉落汇总!$D$1:$M$1)),[2]掉落汇总!$A$2:$A$871,L$1,[2]掉落汇总!$C$2:$C$871,$Q$2)/$Q$3)*宝箱投放计算!K249</f>
        <v>1.4485077267901381</v>
      </c>
      <c r="M249">
        <f ca="1">(SUMIFS(OFFSET([2]掉落汇总!$C$2:$C$871,,MATCH($B249,[2]掉落汇总!$D$1:$M$1)),[2]掉落汇总!$A$2:$A$871,M$1,[2]掉落汇总!$C$2:$C$871,$Q$1)+SUMIFS(OFFSET([2]掉落汇总!$C$2:$C$871,,MATCH($B249,[2]掉落汇总!$D$1:$M$1)),[2]掉落汇总!$A$2:$A$871,M$1,[2]掉落汇总!$C$2:$C$871,$Q$2)/$Q$3)*宝箱投放计算!L249</f>
        <v>1.449375218965316</v>
      </c>
      <c r="N249">
        <f ca="1">(SUMIFS(OFFSET([2]掉落汇总!$C$2:$C$871,,MATCH($B249,[2]掉落汇总!$D$1:$M$1)),[2]掉落汇总!$A$2:$A$871,N$1,[2]掉落汇总!$C$2:$C$871,$Q$1)+SUMIFS(OFFSET([2]掉落汇总!$C$2:$C$871,,MATCH($B249,[2]掉落汇总!$D$1:$M$1)),[2]掉落汇总!$A$2:$A$871,N$1,[2]掉落汇总!$C$2:$C$871,$Q$2)/$Q$3)*宝箱投放计算!M249</f>
        <v>0.34251290877796897</v>
      </c>
      <c r="O249">
        <f ca="1">(SUMIFS(OFFSET([2]掉落汇总!$C$2:$C$871,,MATCH($B249,[2]掉落汇总!$D$1:$M$1)),[2]掉落汇总!$A$2:$A$871,O$1,[2]掉落汇总!$C$2:$C$871,$Q$1)+SUMIFS(OFFSET([2]掉落汇总!$C$2:$C$871,,MATCH($B249,[2]掉落汇总!$D$1:$M$1)),[2]掉落汇总!$A$2:$A$871,O$1,[2]掉落汇总!$C$2:$C$871,$Q$2)/$Q$3)*宝箱投放计算!N249</f>
        <v>0.72990261049962535</v>
      </c>
    </row>
    <row r="250" spans="1:15" x14ac:dyDescent="0.2">
      <c r="A250">
        <f>玩家成长时间线!A250</f>
        <v>249</v>
      </c>
      <c r="B250">
        <f>玩家成长时间线!B250</f>
        <v>10</v>
      </c>
      <c r="C250">
        <f ca="1">SUM($D$2:D250)</f>
        <v>3127.2905176808335</v>
      </c>
      <c r="D250">
        <f t="shared" ca="1" si="3"/>
        <v>13.561068256455446</v>
      </c>
      <c r="E250">
        <f ca="1">(SUMIFS(OFFSET([2]掉落汇总!$C$2:$C$871,,MATCH($B250,[2]掉落汇总!$D$1:$M$1)),[2]掉落汇总!$A$2:$A$871,E$1,[2]掉落汇总!$C$2:$C$871,$Q$1)+SUMIFS(OFFSET([2]掉落汇总!$C$2:$C$871,,MATCH($B250,[2]掉落汇总!$D$1:$M$1)),[2]掉落汇总!$A$2:$A$871,E$1,[2]掉落汇总!$C$2:$C$871,$Q$2)/$Q$3)*宝箱投放计算!D250</f>
        <v>4.1961914781693839</v>
      </c>
      <c r="F250">
        <f ca="1">(SUMIFS(OFFSET([2]掉落汇总!$C$2:$C$871,,MATCH($B250,[2]掉落汇总!$D$1:$M$1)),[2]掉落汇总!$A$2:$A$871,F$1,[2]掉落汇总!$C$2:$C$871,$Q$1)+SUMIFS(OFFSET([2]掉落汇总!$C$2:$C$871,,MATCH($B250,[2]掉落汇总!$D$1:$M$1)),[2]掉落汇总!$A$2:$A$871,F$1,[2]掉落汇总!$C$2:$C$871,$Q$2)/$Q$3)*宝箱投放计算!E250</f>
        <v>5.3945783132530112</v>
      </c>
      <c r="G250">
        <f ca="1">(SUMIFS(OFFSET([2]掉落汇总!$C$2:$C$871,,MATCH($B250,[2]掉落汇总!$D$1:$M$1)),[2]掉落汇总!$A$2:$A$871,G$1,[2]掉落汇总!$C$2:$C$871,$Q$1)+SUMIFS(OFFSET([2]掉落汇总!$C$2:$C$871,,MATCH($B250,[2]掉落汇总!$D$1:$M$1)),[2]掉落汇总!$A$2:$A$871,G$1,[2]掉落汇总!$C$2:$C$871,$Q$2)/$Q$3)*宝箱投放计算!F250</f>
        <v>0</v>
      </c>
      <c r="H250">
        <f ca="1">(SUMIFS(OFFSET([2]掉落汇总!$C$2:$C$871,,MATCH($B250,[2]掉落汇总!$D$1:$M$1)),[2]掉落汇总!$A$2:$A$871,H$1,[2]掉落汇总!$C$2:$C$871,$Q$1)+SUMIFS(OFFSET([2]掉落汇总!$C$2:$C$871,,MATCH($B250,[2]掉落汇总!$D$1:$M$1)),[2]掉落汇总!$A$2:$A$871,H$1,[2]掉落汇总!$C$2:$C$871,$Q$2)/$Q$3)*宝箱投放计算!G250</f>
        <v>0</v>
      </c>
      <c r="I250">
        <f ca="1">(SUMIFS(OFFSET([2]掉落汇总!$C$2:$C$871,,MATCH($B250,[2]掉落汇总!$D$1:$M$1)),[2]掉落汇总!$A$2:$A$871,I$1,[2]掉落汇总!$C$2:$C$871,$Q$1)+SUMIFS(OFFSET([2]掉落汇总!$C$2:$C$871,,MATCH($B250,[2]掉落汇总!$D$1:$M$1)),[2]掉落汇总!$A$2:$A$871,I$1,[2]掉落汇总!$C$2:$C$871,$Q$2)/$Q$3)*宝箱投放计算!H250</f>
        <v>0</v>
      </c>
      <c r="J250">
        <f ca="1">(SUMIFS(OFFSET([2]掉落汇总!$C$2:$C$871,,MATCH($B250,[2]掉落汇总!$D$1:$M$1)),[2]掉落汇总!$A$2:$A$871,J$1,[2]掉落汇总!$C$2:$C$871,$Q$1)+SUMIFS(OFFSET([2]掉落汇总!$C$2:$C$871,,MATCH($B250,[2]掉落汇总!$D$1:$M$1)),[2]掉落汇总!$A$2:$A$871,J$1,[2]掉落汇总!$C$2:$C$871,$Q$2)/$Q$3)*宝箱投放计算!I250</f>
        <v>0</v>
      </c>
      <c r="K250">
        <f ca="1">(SUMIFS(OFFSET([2]掉落汇总!$C$2:$C$871,,MATCH($B250,[2]掉落汇总!$D$1:$M$1)),[2]掉落汇总!$A$2:$A$871,K$1,[2]掉落汇总!$C$2:$C$871,$Q$1)+SUMIFS(OFFSET([2]掉落汇总!$C$2:$C$871,,MATCH($B250,[2]掉落汇总!$D$1:$M$1)),[2]掉落汇总!$A$2:$A$871,K$1,[2]掉落汇总!$C$2:$C$871,$Q$2)/$Q$3)*宝箱投放计算!J250</f>
        <v>0</v>
      </c>
      <c r="L250">
        <f ca="1">(SUMIFS(OFFSET([2]掉落汇总!$C$2:$C$871,,MATCH($B250,[2]掉落汇总!$D$1:$M$1)),[2]掉落汇总!$A$2:$A$871,L$1,[2]掉落汇总!$C$2:$C$871,$Q$1)+SUMIFS(OFFSET([2]掉落汇总!$C$2:$C$871,,MATCH($B250,[2]掉落汇总!$D$1:$M$1)),[2]掉落汇总!$A$2:$A$871,L$1,[2]掉落汇总!$C$2:$C$871,$Q$2)/$Q$3)*宝箱投放计算!K250</f>
        <v>1.4485077267901381</v>
      </c>
      <c r="M250">
        <f ca="1">(SUMIFS(OFFSET([2]掉落汇总!$C$2:$C$871,,MATCH($B250,[2]掉落汇总!$D$1:$M$1)),[2]掉落汇总!$A$2:$A$871,M$1,[2]掉落汇总!$C$2:$C$871,$Q$1)+SUMIFS(OFFSET([2]掉落汇总!$C$2:$C$871,,MATCH($B250,[2]掉落汇总!$D$1:$M$1)),[2]掉落汇总!$A$2:$A$871,M$1,[2]掉落汇总!$C$2:$C$871,$Q$2)/$Q$3)*宝箱投放计算!L250</f>
        <v>1.449375218965316</v>
      </c>
      <c r="N250">
        <f ca="1">(SUMIFS(OFFSET([2]掉落汇总!$C$2:$C$871,,MATCH($B250,[2]掉落汇总!$D$1:$M$1)),[2]掉落汇总!$A$2:$A$871,N$1,[2]掉落汇总!$C$2:$C$871,$Q$1)+SUMIFS(OFFSET([2]掉落汇总!$C$2:$C$871,,MATCH($B250,[2]掉落汇总!$D$1:$M$1)),[2]掉落汇总!$A$2:$A$871,N$1,[2]掉落汇总!$C$2:$C$871,$Q$2)/$Q$3)*宝箱投放计算!M250</f>
        <v>0.34251290877796897</v>
      </c>
      <c r="O250">
        <f ca="1">(SUMIFS(OFFSET([2]掉落汇总!$C$2:$C$871,,MATCH($B250,[2]掉落汇总!$D$1:$M$1)),[2]掉落汇总!$A$2:$A$871,O$1,[2]掉落汇总!$C$2:$C$871,$Q$1)+SUMIFS(OFFSET([2]掉落汇总!$C$2:$C$871,,MATCH($B250,[2]掉落汇总!$D$1:$M$1)),[2]掉落汇总!$A$2:$A$871,O$1,[2]掉落汇总!$C$2:$C$871,$Q$2)/$Q$3)*宝箱投放计算!N250</f>
        <v>0.72990261049962535</v>
      </c>
    </row>
    <row r="251" spans="1:15" x14ac:dyDescent="0.2">
      <c r="A251">
        <f>玩家成长时间线!A251</f>
        <v>250</v>
      </c>
      <c r="B251">
        <f>玩家成长时间线!B251</f>
        <v>10</v>
      </c>
      <c r="C251">
        <f ca="1">SUM($D$2:D251)</f>
        <v>3141.0367516395509</v>
      </c>
      <c r="D251">
        <f t="shared" ca="1" si="3"/>
        <v>13.746233958717411</v>
      </c>
      <c r="E251">
        <f ca="1">(SUMIFS(OFFSET([2]掉落汇总!$C$2:$C$871,,MATCH($B251,[2]掉落汇总!$D$1:$M$1)),[2]掉落汇总!$A$2:$A$871,E$1,[2]掉落汇总!$C$2:$C$871,$Q$1)+SUMIFS(OFFSET([2]掉落汇总!$C$2:$C$871,,MATCH($B251,[2]掉落汇总!$D$1:$M$1)),[2]掉落汇总!$A$2:$A$871,E$1,[2]掉落汇总!$C$2:$C$871,$Q$2)/$Q$3)*宝箱投放计算!D251</f>
        <v>4.3813571804313511</v>
      </c>
      <c r="F251">
        <f ca="1">(SUMIFS(OFFSET([2]掉落汇总!$C$2:$C$871,,MATCH($B251,[2]掉落汇总!$D$1:$M$1)),[2]掉落汇总!$A$2:$A$871,F$1,[2]掉落汇总!$C$2:$C$871,$Q$1)+SUMIFS(OFFSET([2]掉落汇总!$C$2:$C$871,,MATCH($B251,[2]掉落汇总!$D$1:$M$1)),[2]掉落汇总!$A$2:$A$871,F$1,[2]掉落汇总!$C$2:$C$871,$Q$2)/$Q$3)*宝箱投放计算!E251</f>
        <v>5.3945783132530112</v>
      </c>
      <c r="G251">
        <f ca="1">(SUMIFS(OFFSET([2]掉落汇总!$C$2:$C$871,,MATCH($B251,[2]掉落汇总!$D$1:$M$1)),[2]掉落汇总!$A$2:$A$871,G$1,[2]掉落汇总!$C$2:$C$871,$Q$1)+SUMIFS(OFFSET([2]掉落汇总!$C$2:$C$871,,MATCH($B251,[2]掉落汇总!$D$1:$M$1)),[2]掉落汇总!$A$2:$A$871,G$1,[2]掉落汇总!$C$2:$C$871,$Q$2)/$Q$3)*宝箱投放计算!F251</f>
        <v>0</v>
      </c>
      <c r="H251">
        <f ca="1">(SUMIFS(OFFSET([2]掉落汇总!$C$2:$C$871,,MATCH($B251,[2]掉落汇总!$D$1:$M$1)),[2]掉落汇总!$A$2:$A$871,H$1,[2]掉落汇总!$C$2:$C$871,$Q$1)+SUMIFS(OFFSET([2]掉落汇总!$C$2:$C$871,,MATCH($B251,[2]掉落汇总!$D$1:$M$1)),[2]掉落汇总!$A$2:$A$871,H$1,[2]掉落汇总!$C$2:$C$871,$Q$2)/$Q$3)*宝箱投放计算!G251</f>
        <v>0</v>
      </c>
      <c r="I251">
        <f ca="1">(SUMIFS(OFFSET([2]掉落汇总!$C$2:$C$871,,MATCH($B251,[2]掉落汇总!$D$1:$M$1)),[2]掉落汇总!$A$2:$A$871,I$1,[2]掉落汇总!$C$2:$C$871,$Q$1)+SUMIFS(OFFSET([2]掉落汇总!$C$2:$C$871,,MATCH($B251,[2]掉落汇总!$D$1:$M$1)),[2]掉落汇总!$A$2:$A$871,I$1,[2]掉落汇总!$C$2:$C$871,$Q$2)/$Q$3)*宝箱投放计算!H251</f>
        <v>0</v>
      </c>
      <c r="J251">
        <f ca="1">(SUMIFS(OFFSET([2]掉落汇总!$C$2:$C$871,,MATCH($B251,[2]掉落汇总!$D$1:$M$1)),[2]掉落汇总!$A$2:$A$871,J$1,[2]掉落汇总!$C$2:$C$871,$Q$1)+SUMIFS(OFFSET([2]掉落汇总!$C$2:$C$871,,MATCH($B251,[2]掉落汇总!$D$1:$M$1)),[2]掉落汇总!$A$2:$A$871,J$1,[2]掉落汇总!$C$2:$C$871,$Q$2)/$Q$3)*宝箱投放计算!I251</f>
        <v>0</v>
      </c>
      <c r="K251">
        <f ca="1">(SUMIFS(OFFSET([2]掉落汇总!$C$2:$C$871,,MATCH($B251,[2]掉落汇总!$D$1:$M$1)),[2]掉落汇总!$A$2:$A$871,K$1,[2]掉落汇总!$C$2:$C$871,$Q$1)+SUMIFS(OFFSET([2]掉落汇总!$C$2:$C$871,,MATCH($B251,[2]掉落汇总!$D$1:$M$1)),[2]掉落汇总!$A$2:$A$871,K$1,[2]掉落汇总!$C$2:$C$871,$Q$2)/$Q$3)*宝箱投放计算!J251</f>
        <v>0</v>
      </c>
      <c r="L251">
        <f ca="1">(SUMIFS(OFFSET([2]掉落汇总!$C$2:$C$871,,MATCH($B251,[2]掉落汇总!$D$1:$M$1)),[2]掉落汇总!$A$2:$A$871,L$1,[2]掉落汇总!$C$2:$C$871,$Q$1)+SUMIFS(OFFSET([2]掉落汇总!$C$2:$C$871,,MATCH($B251,[2]掉落汇总!$D$1:$M$1)),[2]掉落汇总!$A$2:$A$871,L$1,[2]掉落汇总!$C$2:$C$871,$Q$2)/$Q$3)*宝箱投放计算!K251</f>
        <v>1.4485077267901381</v>
      </c>
      <c r="M251">
        <f ca="1">(SUMIFS(OFFSET([2]掉落汇总!$C$2:$C$871,,MATCH($B251,[2]掉落汇总!$D$1:$M$1)),[2]掉落汇总!$A$2:$A$871,M$1,[2]掉落汇总!$C$2:$C$871,$Q$1)+SUMIFS(OFFSET([2]掉落汇总!$C$2:$C$871,,MATCH($B251,[2]掉落汇总!$D$1:$M$1)),[2]掉落汇总!$A$2:$A$871,M$1,[2]掉落汇总!$C$2:$C$871,$Q$2)/$Q$3)*宝箱投放计算!L251</f>
        <v>1.449375218965316</v>
      </c>
      <c r="N251">
        <f ca="1">(SUMIFS(OFFSET([2]掉落汇总!$C$2:$C$871,,MATCH($B251,[2]掉落汇总!$D$1:$M$1)),[2]掉落汇总!$A$2:$A$871,N$1,[2]掉落汇总!$C$2:$C$871,$Q$1)+SUMIFS(OFFSET([2]掉落汇总!$C$2:$C$871,,MATCH($B251,[2]掉落汇总!$D$1:$M$1)),[2]掉落汇总!$A$2:$A$871,N$1,[2]掉落汇总!$C$2:$C$871,$Q$2)/$Q$3)*宝箱投放计算!M251</f>
        <v>0.34251290877796897</v>
      </c>
      <c r="O251">
        <f ca="1">(SUMIFS(OFFSET([2]掉落汇总!$C$2:$C$871,,MATCH($B251,[2]掉落汇总!$D$1:$M$1)),[2]掉落汇总!$A$2:$A$871,O$1,[2]掉落汇总!$C$2:$C$871,$Q$1)+SUMIFS(OFFSET([2]掉落汇总!$C$2:$C$871,,MATCH($B251,[2]掉落汇总!$D$1:$M$1)),[2]掉落汇总!$A$2:$A$871,O$1,[2]掉落汇总!$C$2:$C$871,$Q$2)/$Q$3)*宝箱投放计算!N251</f>
        <v>0.72990261049962535</v>
      </c>
    </row>
    <row r="252" spans="1:15" x14ac:dyDescent="0.2">
      <c r="A252">
        <f>玩家成长时间线!A252</f>
        <v>251</v>
      </c>
      <c r="B252">
        <f>玩家成长时间线!B252</f>
        <v>10</v>
      </c>
      <c r="C252">
        <f ca="1">SUM($D$2:D252)</f>
        <v>3154.6314863873267</v>
      </c>
      <c r="D252">
        <f t="shared" ca="1" si="3"/>
        <v>13.594734747775803</v>
      </c>
      <c r="E252">
        <f ca="1">(SUMIFS(OFFSET([2]掉落汇总!$C$2:$C$871,,MATCH($B252,[2]掉落汇总!$D$1:$M$1)),[2]掉落汇总!$A$2:$A$871,E$1,[2]掉落汇总!$C$2:$C$871,$Q$1)+SUMIFS(OFFSET([2]掉落汇总!$C$2:$C$871,,MATCH($B252,[2]掉落汇总!$D$1:$M$1)),[2]掉落汇总!$A$2:$A$871,E$1,[2]掉落汇总!$C$2:$C$871,$Q$2)/$Q$3)*宝箱投放计算!D252</f>
        <v>4.2298579694897418</v>
      </c>
      <c r="F252">
        <f ca="1">(SUMIFS(OFFSET([2]掉落汇总!$C$2:$C$871,,MATCH($B252,[2]掉落汇总!$D$1:$M$1)),[2]掉落汇总!$A$2:$A$871,F$1,[2]掉落汇总!$C$2:$C$871,$Q$1)+SUMIFS(OFFSET([2]掉落汇总!$C$2:$C$871,,MATCH($B252,[2]掉落汇总!$D$1:$M$1)),[2]掉落汇总!$A$2:$A$871,F$1,[2]掉落汇总!$C$2:$C$871,$Q$2)/$Q$3)*宝箱投放计算!E252</f>
        <v>5.3945783132530112</v>
      </c>
      <c r="G252">
        <f ca="1">(SUMIFS(OFFSET([2]掉落汇总!$C$2:$C$871,,MATCH($B252,[2]掉落汇总!$D$1:$M$1)),[2]掉落汇总!$A$2:$A$871,G$1,[2]掉落汇总!$C$2:$C$871,$Q$1)+SUMIFS(OFFSET([2]掉落汇总!$C$2:$C$871,,MATCH($B252,[2]掉落汇总!$D$1:$M$1)),[2]掉落汇总!$A$2:$A$871,G$1,[2]掉落汇总!$C$2:$C$871,$Q$2)/$Q$3)*宝箱投放计算!F252</f>
        <v>0</v>
      </c>
      <c r="H252">
        <f ca="1">(SUMIFS(OFFSET([2]掉落汇总!$C$2:$C$871,,MATCH($B252,[2]掉落汇总!$D$1:$M$1)),[2]掉落汇总!$A$2:$A$871,H$1,[2]掉落汇总!$C$2:$C$871,$Q$1)+SUMIFS(OFFSET([2]掉落汇总!$C$2:$C$871,,MATCH($B252,[2]掉落汇总!$D$1:$M$1)),[2]掉落汇总!$A$2:$A$871,H$1,[2]掉落汇总!$C$2:$C$871,$Q$2)/$Q$3)*宝箱投放计算!G252</f>
        <v>0</v>
      </c>
      <c r="I252">
        <f ca="1">(SUMIFS(OFFSET([2]掉落汇总!$C$2:$C$871,,MATCH($B252,[2]掉落汇总!$D$1:$M$1)),[2]掉落汇总!$A$2:$A$871,I$1,[2]掉落汇总!$C$2:$C$871,$Q$1)+SUMIFS(OFFSET([2]掉落汇总!$C$2:$C$871,,MATCH($B252,[2]掉落汇总!$D$1:$M$1)),[2]掉落汇总!$A$2:$A$871,I$1,[2]掉落汇总!$C$2:$C$871,$Q$2)/$Q$3)*宝箱投放计算!H252</f>
        <v>0</v>
      </c>
      <c r="J252">
        <f ca="1">(SUMIFS(OFFSET([2]掉落汇总!$C$2:$C$871,,MATCH($B252,[2]掉落汇总!$D$1:$M$1)),[2]掉落汇总!$A$2:$A$871,J$1,[2]掉落汇总!$C$2:$C$871,$Q$1)+SUMIFS(OFFSET([2]掉落汇总!$C$2:$C$871,,MATCH($B252,[2]掉落汇总!$D$1:$M$1)),[2]掉落汇总!$A$2:$A$871,J$1,[2]掉落汇总!$C$2:$C$871,$Q$2)/$Q$3)*宝箱投放计算!I252</f>
        <v>0</v>
      </c>
      <c r="K252">
        <f ca="1">(SUMIFS(OFFSET([2]掉落汇总!$C$2:$C$871,,MATCH($B252,[2]掉落汇总!$D$1:$M$1)),[2]掉落汇总!$A$2:$A$871,K$1,[2]掉落汇总!$C$2:$C$871,$Q$1)+SUMIFS(OFFSET([2]掉落汇总!$C$2:$C$871,,MATCH($B252,[2]掉落汇总!$D$1:$M$1)),[2]掉落汇总!$A$2:$A$871,K$1,[2]掉落汇总!$C$2:$C$871,$Q$2)/$Q$3)*宝箱投放计算!J252</f>
        <v>0</v>
      </c>
      <c r="L252">
        <f ca="1">(SUMIFS(OFFSET([2]掉落汇总!$C$2:$C$871,,MATCH($B252,[2]掉落汇总!$D$1:$M$1)),[2]掉落汇总!$A$2:$A$871,L$1,[2]掉落汇总!$C$2:$C$871,$Q$1)+SUMIFS(OFFSET([2]掉落汇总!$C$2:$C$871,,MATCH($B252,[2]掉落汇总!$D$1:$M$1)),[2]掉落汇总!$A$2:$A$871,L$1,[2]掉落汇总!$C$2:$C$871,$Q$2)/$Q$3)*宝箱投放计算!K252</f>
        <v>1.4485077267901381</v>
      </c>
      <c r="M252">
        <f ca="1">(SUMIFS(OFFSET([2]掉落汇总!$C$2:$C$871,,MATCH($B252,[2]掉落汇总!$D$1:$M$1)),[2]掉落汇总!$A$2:$A$871,M$1,[2]掉落汇总!$C$2:$C$871,$Q$1)+SUMIFS(OFFSET([2]掉落汇总!$C$2:$C$871,,MATCH($B252,[2]掉落汇总!$D$1:$M$1)),[2]掉落汇总!$A$2:$A$871,M$1,[2]掉落汇总!$C$2:$C$871,$Q$2)/$Q$3)*宝箱投放计算!L252</f>
        <v>1.449375218965316</v>
      </c>
      <c r="N252">
        <f ca="1">(SUMIFS(OFFSET([2]掉落汇总!$C$2:$C$871,,MATCH($B252,[2]掉落汇总!$D$1:$M$1)),[2]掉落汇总!$A$2:$A$871,N$1,[2]掉落汇总!$C$2:$C$871,$Q$1)+SUMIFS(OFFSET([2]掉落汇总!$C$2:$C$871,,MATCH($B252,[2]掉落汇总!$D$1:$M$1)),[2]掉落汇总!$A$2:$A$871,N$1,[2]掉落汇总!$C$2:$C$871,$Q$2)/$Q$3)*宝箱投放计算!M252</f>
        <v>0.34251290877796897</v>
      </c>
      <c r="O252">
        <f ca="1">(SUMIFS(OFFSET([2]掉落汇总!$C$2:$C$871,,MATCH($B252,[2]掉落汇总!$D$1:$M$1)),[2]掉落汇总!$A$2:$A$871,O$1,[2]掉落汇总!$C$2:$C$871,$Q$1)+SUMIFS(OFFSET([2]掉落汇总!$C$2:$C$871,,MATCH($B252,[2]掉落汇总!$D$1:$M$1)),[2]掉落汇总!$A$2:$A$871,O$1,[2]掉落汇总!$C$2:$C$871,$Q$2)/$Q$3)*宝箱投放计算!N252</f>
        <v>0.72990261049962535</v>
      </c>
    </row>
    <row r="253" spans="1:15" x14ac:dyDescent="0.2">
      <c r="A253">
        <f>玩家成长时间线!A253</f>
        <v>252</v>
      </c>
      <c r="B253">
        <f>玩家成长时间线!B253</f>
        <v>8</v>
      </c>
      <c r="C253">
        <f ca="1">SUM($D$2:D253)</f>
        <v>3167.3090091921181</v>
      </c>
      <c r="D253">
        <f t="shared" ca="1" si="3"/>
        <v>12.677522804791433</v>
      </c>
      <c r="E253">
        <f ca="1">(SUMIFS(OFFSET([2]掉落汇总!$C$2:$C$871,,MATCH($B253,[2]掉落汇总!$D$1:$M$1)),[2]掉落汇总!$A$2:$A$871,E$1,[2]掉落汇总!$C$2:$C$871,$Q$1)+SUMIFS(OFFSET([2]掉落汇总!$C$2:$C$871,,MATCH($B253,[2]掉落汇总!$D$1:$M$1)),[2]掉落汇总!$A$2:$A$871,E$1,[2]掉落汇总!$C$2:$C$871,$Q$2)/$Q$3)*宝箱投放计算!D253</f>
        <v>3.5440488461538466</v>
      </c>
      <c r="F253">
        <f ca="1">(SUMIFS(OFFSET([2]掉落汇总!$C$2:$C$871,,MATCH($B253,[2]掉落汇总!$D$1:$M$1)),[2]掉落汇总!$A$2:$A$871,F$1,[2]掉落汇总!$C$2:$C$871,$Q$1)+SUMIFS(OFFSET([2]掉落汇总!$C$2:$C$871,,MATCH($B253,[2]掉落汇总!$D$1:$M$1)),[2]掉落汇总!$A$2:$A$871,F$1,[2]掉落汇总!$C$2:$C$871,$Q$2)/$Q$3)*宝箱投放计算!E253</f>
        <v>4.3156626506024089</v>
      </c>
      <c r="G253">
        <f ca="1">(SUMIFS(OFFSET([2]掉落汇总!$C$2:$C$871,,MATCH($B253,[2]掉落汇总!$D$1:$M$1)),[2]掉落汇总!$A$2:$A$871,G$1,[2]掉落汇总!$C$2:$C$871,$Q$1)+SUMIFS(OFFSET([2]掉落汇总!$C$2:$C$871,,MATCH($B253,[2]掉落汇总!$D$1:$M$1)),[2]掉落汇总!$A$2:$A$871,G$1,[2]掉落汇总!$C$2:$C$871,$Q$2)/$Q$3)*宝箱投放计算!F253</f>
        <v>0.84751284300213015</v>
      </c>
      <c r="H253">
        <f ca="1">(SUMIFS(OFFSET([2]掉落汇总!$C$2:$C$871,,MATCH($B253,[2]掉落汇总!$D$1:$M$1)),[2]掉落汇总!$A$2:$A$871,H$1,[2]掉落汇总!$C$2:$C$871,$Q$1)+SUMIFS(OFFSET([2]掉落汇总!$C$2:$C$871,,MATCH($B253,[2]掉落汇总!$D$1:$M$1)),[2]掉落汇总!$A$2:$A$871,H$1,[2]掉落汇总!$C$2:$C$871,$Q$2)/$Q$3)*宝箱投放计算!G253</f>
        <v>0</v>
      </c>
      <c r="I253">
        <f ca="1">(SUMIFS(OFFSET([2]掉落汇总!$C$2:$C$871,,MATCH($B253,[2]掉落汇总!$D$1:$M$1)),[2]掉落汇总!$A$2:$A$871,I$1,[2]掉落汇总!$C$2:$C$871,$Q$1)+SUMIFS(OFFSET([2]掉落汇总!$C$2:$C$871,,MATCH($B253,[2]掉落汇总!$D$1:$M$1)),[2]掉落汇总!$A$2:$A$871,I$1,[2]掉落汇总!$C$2:$C$871,$Q$2)/$Q$3)*宝箱投放计算!H253</f>
        <v>0</v>
      </c>
      <c r="J253">
        <f ca="1">(SUMIFS(OFFSET([2]掉落汇总!$C$2:$C$871,,MATCH($B253,[2]掉落汇总!$D$1:$M$1)),[2]掉落汇总!$A$2:$A$871,J$1,[2]掉落汇总!$C$2:$C$871,$Q$1)+SUMIFS(OFFSET([2]掉落汇总!$C$2:$C$871,,MATCH($B253,[2]掉落汇总!$D$1:$M$1)),[2]掉落汇总!$A$2:$A$871,J$1,[2]掉落汇总!$C$2:$C$871,$Q$2)/$Q$3)*宝箱投放计算!I253</f>
        <v>0</v>
      </c>
      <c r="K253">
        <f ca="1">(SUMIFS(OFFSET([2]掉落汇总!$C$2:$C$871,,MATCH($B253,[2]掉落汇总!$D$1:$M$1)),[2]掉落汇总!$A$2:$A$871,K$1,[2]掉落汇总!$C$2:$C$871,$Q$1)+SUMIFS(OFFSET([2]掉落汇总!$C$2:$C$871,,MATCH($B253,[2]掉落汇总!$D$1:$M$1)),[2]掉落汇总!$A$2:$A$871,K$1,[2]掉落汇总!$C$2:$C$871,$Q$2)/$Q$3)*宝箱投放计算!J253</f>
        <v>0</v>
      </c>
      <c r="L253">
        <f ca="1">(SUMIFS(OFFSET([2]掉落汇总!$C$2:$C$871,,MATCH($B253,[2]掉落汇总!$D$1:$M$1)),[2]掉落汇总!$A$2:$A$871,L$1,[2]掉落汇总!$C$2:$C$871,$Q$1)+SUMIFS(OFFSET([2]掉落汇总!$C$2:$C$871,,MATCH($B253,[2]掉落汇总!$D$1:$M$1)),[2]掉落汇总!$A$2:$A$871,L$1,[2]掉落汇总!$C$2:$C$871,$Q$2)/$Q$3)*宝箱投放计算!K253</f>
        <v>1.4485077267901381</v>
      </c>
      <c r="M253">
        <f ca="1">(SUMIFS(OFFSET([2]掉落汇总!$C$2:$C$871,,MATCH($B253,[2]掉落汇总!$D$1:$M$1)),[2]掉落汇总!$A$2:$A$871,M$1,[2]掉落汇总!$C$2:$C$871,$Q$1)+SUMIFS(OFFSET([2]掉落汇总!$C$2:$C$871,,MATCH($B253,[2]掉落汇总!$D$1:$M$1)),[2]掉落汇总!$A$2:$A$871,M$1,[2]掉落汇总!$C$2:$C$871,$Q$2)/$Q$3)*宝箱投放计算!L253</f>
        <v>1.449375218965316</v>
      </c>
      <c r="N253">
        <f ca="1">(SUMIFS(OFFSET([2]掉落汇总!$C$2:$C$871,,MATCH($B253,[2]掉落汇总!$D$1:$M$1)),[2]掉落汇总!$A$2:$A$871,N$1,[2]掉落汇总!$C$2:$C$871,$Q$1)+SUMIFS(OFFSET([2]掉落汇总!$C$2:$C$871,,MATCH($B253,[2]掉落汇总!$D$1:$M$1)),[2]掉落汇总!$A$2:$A$871,N$1,[2]掉落汇总!$C$2:$C$871,$Q$2)/$Q$3)*宝箱投放计算!M253</f>
        <v>0.34251290877796897</v>
      </c>
      <c r="O253">
        <f ca="1">(SUMIFS(OFFSET([2]掉落汇总!$C$2:$C$871,,MATCH($B253,[2]掉落汇总!$D$1:$M$1)),[2]掉落汇总!$A$2:$A$871,O$1,[2]掉落汇总!$C$2:$C$871,$Q$1)+SUMIFS(OFFSET([2]掉落汇总!$C$2:$C$871,,MATCH($B253,[2]掉落汇总!$D$1:$M$1)),[2]掉落汇总!$A$2:$A$871,O$1,[2]掉落汇总!$C$2:$C$871,$Q$2)/$Q$3)*宝箱投放计算!N253</f>
        <v>0.72990261049962535</v>
      </c>
    </row>
    <row r="254" spans="1:15" x14ac:dyDescent="0.2">
      <c r="A254">
        <f>玩家成长时间线!A254</f>
        <v>253</v>
      </c>
      <c r="B254">
        <f>玩家成长时间线!B254</f>
        <v>8</v>
      </c>
      <c r="C254">
        <f ca="1">SUM($D$2:D254)</f>
        <v>3178.7597210769845</v>
      </c>
      <c r="D254">
        <f t="shared" ca="1" si="3"/>
        <v>11.450711884866227</v>
      </c>
      <c r="E254">
        <f ca="1">(SUMIFS(OFFSET([2]掉落汇总!$C$2:$C$871,,MATCH($B254,[2]掉落汇总!$D$1:$M$1)),[2]掉落汇总!$A$2:$A$871,E$1,[2]掉落汇总!$C$2:$C$871,$Q$1)+SUMIFS(OFFSET([2]掉落汇总!$C$2:$C$871,,MATCH($B254,[2]掉落汇总!$D$1:$M$1)),[2]掉落汇总!$A$2:$A$871,E$1,[2]掉落汇总!$C$2:$C$871,$Q$2)/$Q$3)*宝箱投放计算!D254</f>
        <v>3.1647507692307695</v>
      </c>
      <c r="F254">
        <f ca="1">(SUMIFS(OFFSET([2]掉落汇总!$C$2:$C$871,,MATCH($B254,[2]掉落汇总!$D$1:$M$1)),[2]掉落汇总!$A$2:$A$871,F$1,[2]掉落汇总!$C$2:$C$871,$Q$1)+SUMIFS(OFFSET([2]掉落汇总!$C$2:$C$871,,MATCH($B254,[2]掉落汇总!$D$1:$M$1)),[2]掉落汇总!$A$2:$A$871,F$1,[2]掉落汇总!$C$2:$C$871,$Q$2)/$Q$3)*宝箱投放计算!E254</f>
        <v>4.3156626506024089</v>
      </c>
      <c r="G254">
        <f ca="1">(SUMIFS(OFFSET([2]掉落汇总!$C$2:$C$871,,MATCH($B254,[2]掉落汇总!$D$1:$M$1)),[2]掉落汇总!$A$2:$A$871,G$1,[2]掉落汇总!$C$2:$C$871,$Q$1)+SUMIFS(OFFSET([2]掉落汇总!$C$2:$C$871,,MATCH($B254,[2]掉落汇总!$D$1:$M$1)),[2]掉落汇总!$A$2:$A$871,G$1,[2]掉落汇总!$C$2:$C$871,$Q$2)/$Q$3)*宝箱投放计算!F254</f>
        <v>0</v>
      </c>
      <c r="H254">
        <f ca="1">(SUMIFS(OFFSET([2]掉落汇总!$C$2:$C$871,,MATCH($B254,[2]掉落汇总!$D$1:$M$1)),[2]掉落汇总!$A$2:$A$871,H$1,[2]掉落汇总!$C$2:$C$871,$Q$1)+SUMIFS(OFFSET([2]掉落汇总!$C$2:$C$871,,MATCH($B254,[2]掉落汇总!$D$1:$M$1)),[2]掉落汇总!$A$2:$A$871,H$1,[2]掉落汇总!$C$2:$C$871,$Q$2)/$Q$3)*宝箱投放计算!G254</f>
        <v>0</v>
      </c>
      <c r="I254">
        <f ca="1">(SUMIFS(OFFSET([2]掉落汇总!$C$2:$C$871,,MATCH($B254,[2]掉落汇总!$D$1:$M$1)),[2]掉落汇总!$A$2:$A$871,I$1,[2]掉落汇总!$C$2:$C$871,$Q$1)+SUMIFS(OFFSET([2]掉落汇总!$C$2:$C$871,,MATCH($B254,[2]掉落汇总!$D$1:$M$1)),[2]掉落汇总!$A$2:$A$871,I$1,[2]掉落汇总!$C$2:$C$871,$Q$2)/$Q$3)*宝箱投放计算!H254</f>
        <v>0</v>
      </c>
      <c r="J254">
        <f ca="1">(SUMIFS(OFFSET([2]掉落汇总!$C$2:$C$871,,MATCH($B254,[2]掉落汇总!$D$1:$M$1)),[2]掉落汇总!$A$2:$A$871,J$1,[2]掉落汇总!$C$2:$C$871,$Q$1)+SUMIFS(OFFSET([2]掉落汇总!$C$2:$C$871,,MATCH($B254,[2]掉落汇总!$D$1:$M$1)),[2]掉落汇总!$A$2:$A$871,J$1,[2]掉落汇总!$C$2:$C$871,$Q$2)/$Q$3)*宝箱投放计算!I254</f>
        <v>0</v>
      </c>
      <c r="K254">
        <f ca="1">(SUMIFS(OFFSET([2]掉落汇总!$C$2:$C$871,,MATCH($B254,[2]掉落汇总!$D$1:$M$1)),[2]掉落汇总!$A$2:$A$871,K$1,[2]掉落汇总!$C$2:$C$871,$Q$1)+SUMIFS(OFFSET([2]掉落汇总!$C$2:$C$871,,MATCH($B254,[2]掉落汇总!$D$1:$M$1)),[2]掉落汇总!$A$2:$A$871,K$1,[2]掉落汇总!$C$2:$C$871,$Q$2)/$Q$3)*宝箱投放计算!J254</f>
        <v>0</v>
      </c>
      <c r="L254">
        <f ca="1">(SUMIFS(OFFSET([2]掉落汇总!$C$2:$C$871,,MATCH($B254,[2]掉落汇总!$D$1:$M$1)),[2]掉落汇总!$A$2:$A$871,L$1,[2]掉落汇总!$C$2:$C$871,$Q$1)+SUMIFS(OFFSET([2]掉落汇总!$C$2:$C$871,,MATCH($B254,[2]掉落汇总!$D$1:$M$1)),[2]掉落汇总!$A$2:$A$871,L$1,[2]掉落汇总!$C$2:$C$871,$Q$2)/$Q$3)*宝箱投放计算!K254</f>
        <v>1.4485077267901381</v>
      </c>
      <c r="M254">
        <f ca="1">(SUMIFS(OFFSET([2]掉落汇总!$C$2:$C$871,,MATCH($B254,[2]掉落汇总!$D$1:$M$1)),[2]掉落汇总!$A$2:$A$871,M$1,[2]掉落汇总!$C$2:$C$871,$Q$1)+SUMIFS(OFFSET([2]掉落汇总!$C$2:$C$871,,MATCH($B254,[2]掉落汇总!$D$1:$M$1)),[2]掉落汇总!$A$2:$A$871,M$1,[2]掉落汇总!$C$2:$C$871,$Q$2)/$Q$3)*宝箱投放计算!L254</f>
        <v>1.449375218965316</v>
      </c>
      <c r="N254">
        <f ca="1">(SUMIFS(OFFSET([2]掉落汇总!$C$2:$C$871,,MATCH($B254,[2]掉落汇总!$D$1:$M$1)),[2]掉落汇总!$A$2:$A$871,N$1,[2]掉落汇总!$C$2:$C$871,$Q$1)+SUMIFS(OFFSET([2]掉落汇总!$C$2:$C$871,,MATCH($B254,[2]掉落汇总!$D$1:$M$1)),[2]掉落汇总!$A$2:$A$871,N$1,[2]掉落汇总!$C$2:$C$871,$Q$2)/$Q$3)*宝箱投放计算!M254</f>
        <v>0.34251290877796897</v>
      </c>
      <c r="O254">
        <f ca="1">(SUMIFS(OFFSET([2]掉落汇总!$C$2:$C$871,,MATCH($B254,[2]掉落汇总!$D$1:$M$1)),[2]掉落汇总!$A$2:$A$871,O$1,[2]掉落汇总!$C$2:$C$871,$Q$1)+SUMIFS(OFFSET([2]掉落汇总!$C$2:$C$871,,MATCH($B254,[2]掉落汇总!$D$1:$M$1)),[2]掉落汇总!$A$2:$A$871,O$1,[2]掉落汇总!$C$2:$C$871,$Q$2)/$Q$3)*宝箱投放计算!N254</f>
        <v>0.72990261049962535</v>
      </c>
    </row>
    <row r="255" spans="1:15" x14ac:dyDescent="0.2">
      <c r="A255">
        <f>玩家成长时间线!A255</f>
        <v>254</v>
      </c>
      <c r="B255">
        <f>玩家成长时间线!B255</f>
        <v>8</v>
      </c>
      <c r="C255">
        <f ca="1">SUM($D$2:D255)</f>
        <v>3190.2947214233891</v>
      </c>
      <c r="D255">
        <f t="shared" ca="1" si="3"/>
        <v>11.53500034640469</v>
      </c>
      <c r="E255">
        <f ca="1">(SUMIFS(OFFSET([2]掉落汇总!$C$2:$C$871,,MATCH($B255,[2]掉落汇总!$D$1:$M$1)),[2]掉落汇总!$A$2:$A$871,E$1,[2]掉落汇总!$C$2:$C$871,$Q$1)+SUMIFS(OFFSET([2]掉落汇总!$C$2:$C$871,,MATCH($B255,[2]掉落汇总!$D$1:$M$1)),[2]掉落汇总!$A$2:$A$871,E$1,[2]掉落汇总!$C$2:$C$871,$Q$2)/$Q$3)*宝箱投放计算!D255</f>
        <v>3.2490392307692315</v>
      </c>
      <c r="F255">
        <f ca="1">(SUMIFS(OFFSET([2]掉落汇总!$C$2:$C$871,,MATCH($B255,[2]掉落汇总!$D$1:$M$1)),[2]掉落汇总!$A$2:$A$871,F$1,[2]掉落汇总!$C$2:$C$871,$Q$1)+SUMIFS(OFFSET([2]掉落汇总!$C$2:$C$871,,MATCH($B255,[2]掉落汇总!$D$1:$M$1)),[2]掉落汇总!$A$2:$A$871,F$1,[2]掉落汇总!$C$2:$C$871,$Q$2)/$Q$3)*宝箱投放计算!E255</f>
        <v>4.3156626506024089</v>
      </c>
      <c r="G255">
        <f ca="1">(SUMIFS(OFFSET([2]掉落汇总!$C$2:$C$871,,MATCH($B255,[2]掉落汇总!$D$1:$M$1)),[2]掉落汇总!$A$2:$A$871,G$1,[2]掉落汇总!$C$2:$C$871,$Q$1)+SUMIFS(OFFSET([2]掉落汇总!$C$2:$C$871,,MATCH($B255,[2]掉落汇总!$D$1:$M$1)),[2]掉落汇总!$A$2:$A$871,G$1,[2]掉落汇总!$C$2:$C$871,$Q$2)/$Q$3)*宝箱投放计算!F255</f>
        <v>0</v>
      </c>
      <c r="H255">
        <f ca="1">(SUMIFS(OFFSET([2]掉落汇总!$C$2:$C$871,,MATCH($B255,[2]掉落汇总!$D$1:$M$1)),[2]掉落汇总!$A$2:$A$871,H$1,[2]掉落汇总!$C$2:$C$871,$Q$1)+SUMIFS(OFFSET([2]掉落汇总!$C$2:$C$871,,MATCH($B255,[2]掉落汇总!$D$1:$M$1)),[2]掉落汇总!$A$2:$A$871,H$1,[2]掉落汇总!$C$2:$C$871,$Q$2)/$Q$3)*宝箱投放计算!G255</f>
        <v>0</v>
      </c>
      <c r="I255">
        <f ca="1">(SUMIFS(OFFSET([2]掉落汇总!$C$2:$C$871,,MATCH($B255,[2]掉落汇总!$D$1:$M$1)),[2]掉落汇总!$A$2:$A$871,I$1,[2]掉落汇总!$C$2:$C$871,$Q$1)+SUMIFS(OFFSET([2]掉落汇总!$C$2:$C$871,,MATCH($B255,[2]掉落汇总!$D$1:$M$1)),[2]掉落汇总!$A$2:$A$871,I$1,[2]掉落汇总!$C$2:$C$871,$Q$2)/$Q$3)*宝箱投放计算!H255</f>
        <v>0</v>
      </c>
      <c r="J255">
        <f ca="1">(SUMIFS(OFFSET([2]掉落汇总!$C$2:$C$871,,MATCH($B255,[2]掉落汇总!$D$1:$M$1)),[2]掉落汇总!$A$2:$A$871,J$1,[2]掉落汇总!$C$2:$C$871,$Q$1)+SUMIFS(OFFSET([2]掉落汇总!$C$2:$C$871,,MATCH($B255,[2]掉落汇总!$D$1:$M$1)),[2]掉落汇总!$A$2:$A$871,J$1,[2]掉落汇总!$C$2:$C$871,$Q$2)/$Q$3)*宝箱投放计算!I255</f>
        <v>0</v>
      </c>
      <c r="K255">
        <f ca="1">(SUMIFS(OFFSET([2]掉落汇总!$C$2:$C$871,,MATCH($B255,[2]掉落汇总!$D$1:$M$1)),[2]掉落汇总!$A$2:$A$871,K$1,[2]掉落汇总!$C$2:$C$871,$Q$1)+SUMIFS(OFFSET([2]掉落汇总!$C$2:$C$871,,MATCH($B255,[2]掉落汇总!$D$1:$M$1)),[2]掉落汇总!$A$2:$A$871,K$1,[2]掉落汇总!$C$2:$C$871,$Q$2)/$Q$3)*宝箱投放计算!J255</f>
        <v>0</v>
      </c>
      <c r="L255">
        <f ca="1">(SUMIFS(OFFSET([2]掉落汇总!$C$2:$C$871,,MATCH($B255,[2]掉落汇总!$D$1:$M$1)),[2]掉落汇总!$A$2:$A$871,L$1,[2]掉落汇总!$C$2:$C$871,$Q$1)+SUMIFS(OFFSET([2]掉落汇总!$C$2:$C$871,,MATCH($B255,[2]掉落汇总!$D$1:$M$1)),[2]掉落汇总!$A$2:$A$871,L$1,[2]掉落汇总!$C$2:$C$871,$Q$2)/$Q$3)*宝箱投放计算!K255</f>
        <v>1.4485077267901381</v>
      </c>
      <c r="M255">
        <f ca="1">(SUMIFS(OFFSET([2]掉落汇总!$C$2:$C$871,,MATCH($B255,[2]掉落汇总!$D$1:$M$1)),[2]掉落汇总!$A$2:$A$871,M$1,[2]掉落汇总!$C$2:$C$871,$Q$1)+SUMIFS(OFFSET([2]掉落汇总!$C$2:$C$871,,MATCH($B255,[2]掉落汇总!$D$1:$M$1)),[2]掉落汇总!$A$2:$A$871,M$1,[2]掉落汇总!$C$2:$C$871,$Q$2)/$Q$3)*宝箱投放计算!L255</f>
        <v>1.449375218965316</v>
      </c>
      <c r="N255">
        <f ca="1">(SUMIFS(OFFSET([2]掉落汇总!$C$2:$C$871,,MATCH($B255,[2]掉落汇总!$D$1:$M$1)),[2]掉落汇总!$A$2:$A$871,N$1,[2]掉落汇总!$C$2:$C$871,$Q$1)+SUMIFS(OFFSET([2]掉落汇总!$C$2:$C$871,,MATCH($B255,[2]掉落汇总!$D$1:$M$1)),[2]掉落汇总!$A$2:$A$871,N$1,[2]掉落汇总!$C$2:$C$871,$Q$2)/$Q$3)*宝箱投放计算!M255</f>
        <v>0.34251290877796897</v>
      </c>
      <c r="O255">
        <f ca="1">(SUMIFS(OFFSET([2]掉落汇总!$C$2:$C$871,,MATCH($B255,[2]掉落汇总!$D$1:$M$1)),[2]掉落汇总!$A$2:$A$871,O$1,[2]掉落汇总!$C$2:$C$871,$Q$1)+SUMIFS(OFFSET([2]掉落汇总!$C$2:$C$871,,MATCH($B255,[2]掉落汇总!$D$1:$M$1)),[2]掉落汇总!$A$2:$A$871,O$1,[2]掉落汇总!$C$2:$C$871,$Q$2)/$Q$3)*宝箱投放计算!N255</f>
        <v>0.72990261049962535</v>
      </c>
    </row>
    <row r="256" spans="1:15" x14ac:dyDescent="0.2">
      <c r="A256">
        <f>玩家成长时间线!A256</f>
        <v>255</v>
      </c>
      <c r="B256">
        <f>玩家成长时间线!B256</f>
        <v>9</v>
      </c>
      <c r="C256">
        <f ca="1">SUM($D$2:D256)</f>
        <v>3207.1046709992652</v>
      </c>
      <c r="D256">
        <f t="shared" ca="1" si="3"/>
        <v>16.809949575875901</v>
      </c>
      <c r="E256">
        <f ca="1">(SUMIFS(OFFSET([2]掉落汇总!$C$2:$C$871,,MATCH($B256,[2]掉落汇总!$D$1:$M$1)),[2]掉落汇总!$A$2:$A$871,E$1,[2]掉落汇总!$C$2:$C$871,$Q$1)+SUMIFS(OFFSET([2]掉落汇总!$C$2:$C$871,,MATCH($B256,[2]掉落汇总!$D$1:$M$1)),[2]掉落汇总!$A$2:$A$871,E$1,[2]掉落汇总!$C$2:$C$871,$Q$2)/$Q$3)*宝箱投放计算!D256</f>
        <v>3.6211131952017452</v>
      </c>
      <c r="F256">
        <f ca="1">(SUMIFS(OFFSET([2]掉落汇总!$C$2:$C$871,,MATCH($B256,[2]掉落汇总!$D$1:$M$1)),[2]掉落汇总!$A$2:$A$871,F$1,[2]掉落汇总!$C$2:$C$871,$Q$1)+SUMIFS(OFFSET([2]掉落汇总!$C$2:$C$871,,MATCH($B256,[2]掉落汇总!$D$1:$M$1)),[2]掉落汇总!$A$2:$A$871,F$1,[2]掉落汇总!$C$2:$C$871,$Q$2)/$Q$3)*宝箱投放计算!E256</f>
        <v>5.3945783132530112</v>
      </c>
      <c r="G256">
        <f ca="1">(SUMIFS(OFFSET([2]掉落汇总!$C$2:$C$871,,MATCH($B256,[2]掉落汇总!$D$1:$M$1)),[2]掉落汇总!$A$2:$A$871,G$1,[2]掉落汇总!$C$2:$C$871,$Q$1)+SUMIFS(OFFSET([2]掉落汇总!$C$2:$C$871,,MATCH($B256,[2]掉落汇总!$D$1:$M$1)),[2]掉落汇总!$A$2:$A$871,G$1,[2]掉落汇总!$C$2:$C$871,$Q$2)/$Q$3)*宝箱投放计算!F256</f>
        <v>0</v>
      </c>
      <c r="H256">
        <f ca="1">(SUMIFS(OFFSET([2]掉落汇总!$C$2:$C$871,,MATCH($B256,[2]掉落汇总!$D$1:$M$1)),[2]掉落汇总!$A$2:$A$871,H$1,[2]掉落汇总!$C$2:$C$871,$Q$1)+SUMIFS(OFFSET([2]掉落汇总!$C$2:$C$871,,MATCH($B256,[2]掉落汇总!$D$1:$M$1)),[2]掉落汇总!$A$2:$A$871,H$1,[2]掉落汇总!$C$2:$C$871,$Q$2)/$Q$3)*宝箱投放计算!G256</f>
        <v>0</v>
      </c>
      <c r="I256">
        <f ca="1">(SUMIFS(OFFSET([2]掉落汇总!$C$2:$C$871,,MATCH($B256,[2]掉落汇总!$D$1:$M$1)),[2]掉落汇总!$A$2:$A$871,I$1,[2]掉落汇总!$C$2:$C$871,$Q$1)+SUMIFS(OFFSET([2]掉落汇总!$C$2:$C$871,,MATCH($B256,[2]掉落汇总!$D$1:$M$1)),[2]掉落汇总!$A$2:$A$871,I$1,[2]掉落汇总!$C$2:$C$871,$Q$2)/$Q$3)*宝箱投放计算!H256</f>
        <v>1.0654301906233898</v>
      </c>
      <c r="J256">
        <f ca="1">(SUMIFS(OFFSET([2]掉落汇总!$C$2:$C$871,,MATCH($B256,[2]掉落汇总!$D$1:$M$1)),[2]掉落汇总!$A$2:$A$871,J$1,[2]掉落汇总!$C$2:$C$871,$Q$1)+SUMIFS(OFFSET([2]掉落汇总!$C$2:$C$871,,MATCH($B256,[2]掉落汇总!$D$1:$M$1)),[2]掉落汇总!$A$2:$A$871,J$1,[2]掉落汇总!$C$2:$C$871,$Q$2)/$Q$3)*宝箱投放计算!I256</f>
        <v>2.7585294117647061</v>
      </c>
      <c r="K256">
        <f ca="1">(SUMIFS(OFFSET([2]掉落汇总!$C$2:$C$871,,MATCH($B256,[2]掉落汇总!$D$1:$M$1)),[2]掉落汇总!$A$2:$A$871,K$1,[2]掉落汇总!$C$2:$C$871,$Q$1)+SUMIFS(OFFSET([2]掉落汇总!$C$2:$C$871,,MATCH($B256,[2]掉落汇总!$D$1:$M$1)),[2]掉落汇总!$A$2:$A$871,K$1,[2]掉落汇总!$C$2:$C$871,$Q$2)/$Q$3)*宝箱投放计算!J256</f>
        <v>0</v>
      </c>
      <c r="L256">
        <f ca="1">(SUMIFS(OFFSET([2]掉落汇总!$C$2:$C$871,,MATCH($B256,[2]掉落汇总!$D$1:$M$1)),[2]掉落汇总!$A$2:$A$871,L$1,[2]掉落汇总!$C$2:$C$871,$Q$1)+SUMIFS(OFFSET([2]掉落汇总!$C$2:$C$871,,MATCH($B256,[2]掉落汇总!$D$1:$M$1)),[2]掉落汇总!$A$2:$A$871,L$1,[2]掉落汇总!$C$2:$C$871,$Q$2)/$Q$3)*宝箱投放计算!K256</f>
        <v>1.4485077267901381</v>
      </c>
      <c r="M256">
        <f ca="1">(SUMIFS(OFFSET([2]掉落汇总!$C$2:$C$871,,MATCH($B256,[2]掉落汇总!$D$1:$M$1)),[2]掉落汇总!$A$2:$A$871,M$1,[2]掉落汇总!$C$2:$C$871,$Q$1)+SUMIFS(OFFSET([2]掉落汇总!$C$2:$C$871,,MATCH($B256,[2]掉落汇总!$D$1:$M$1)),[2]掉落汇总!$A$2:$A$871,M$1,[2]掉落汇总!$C$2:$C$871,$Q$2)/$Q$3)*宝箱投放计算!L256</f>
        <v>1.449375218965316</v>
      </c>
      <c r="N256">
        <f ca="1">(SUMIFS(OFFSET([2]掉落汇总!$C$2:$C$871,,MATCH($B256,[2]掉落汇总!$D$1:$M$1)),[2]掉落汇总!$A$2:$A$871,N$1,[2]掉落汇总!$C$2:$C$871,$Q$1)+SUMIFS(OFFSET([2]掉落汇总!$C$2:$C$871,,MATCH($B256,[2]掉落汇总!$D$1:$M$1)),[2]掉落汇总!$A$2:$A$871,N$1,[2]掉落汇总!$C$2:$C$871,$Q$2)/$Q$3)*宝箱投放计算!M256</f>
        <v>0.34251290877796897</v>
      </c>
      <c r="O256">
        <f ca="1">(SUMIFS(OFFSET([2]掉落汇总!$C$2:$C$871,,MATCH($B256,[2]掉落汇总!$D$1:$M$1)),[2]掉落汇总!$A$2:$A$871,O$1,[2]掉落汇总!$C$2:$C$871,$Q$1)+SUMIFS(OFFSET([2]掉落汇总!$C$2:$C$871,,MATCH($B256,[2]掉落汇总!$D$1:$M$1)),[2]掉落汇总!$A$2:$A$871,O$1,[2]掉落汇总!$C$2:$C$871,$Q$2)/$Q$3)*宝箱投放计算!N256</f>
        <v>0.72990261049962535</v>
      </c>
    </row>
    <row r="257" spans="1:15" x14ac:dyDescent="0.2">
      <c r="A257">
        <f>玩家成长时间线!A257</f>
        <v>256</v>
      </c>
      <c r="B257">
        <f>玩家成长时间线!B257</f>
        <v>9</v>
      </c>
      <c r="C257">
        <f ca="1">SUM($D$2:D257)</f>
        <v>3220.1065933609752</v>
      </c>
      <c r="D257">
        <f t="shared" ca="1" si="3"/>
        <v>13.001922361710271</v>
      </c>
      <c r="E257">
        <f ca="1">(SUMIFS(OFFSET([2]掉落汇总!$C$2:$C$871,,MATCH($B257,[2]掉落汇总!$D$1:$M$1)),[2]掉落汇总!$A$2:$A$871,E$1,[2]掉落汇总!$C$2:$C$871,$Q$1)+SUMIFS(OFFSET([2]掉落汇总!$C$2:$C$871,,MATCH($B257,[2]掉落汇总!$D$1:$M$1)),[2]掉落汇总!$A$2:$A$871,E$1,[2]掉落汇总!$C$2:$C$871,$Q$2)/$Q$3)*宝箱投放计算!D257</f>
        <v>3.6370455834242095</v>
      </c>
      <c r="F257">
        <f ca="1">(SUMIFS(OFFSET([2]掉落汇总!$C$2:$C$871,,MATCH($B257,[2]掉落汇总!$D$1:$M$1)),[2]掉落汇总!$A$2:$A$871,F$1,[2]掉落汇总!$C$2:$C$871,$Q$1)+SUMIFS(OFFSET([2]掉落汇总!$C$2:$C$871,,MATCH($B257,[2]掉落汇总!$D$1:$M$1)),[2]掉落汇总!$A$2:$A$871,F$1,[2]掉落汇总!$C$2:$C$871,$Q$2)/$Q$3)*宝箱投放计算!E257</f>
        <v>5.3945783132530112</v>
      </c>
      <c r="G257">
        <f ca="1">(SUMIFS(OFFSET([2]掉落汇总!$C$2:$C$871,,MATCH($B257,[2]掉落汇总!$D$1:$M$1)),[2]掉落汇总!$A$2:$A$871,G$1,[2]掉落汇总!$C$2:$C$871,$Q$1)+SUMIFS(OFFSET([2]掉落汇总!$C$2:$C$871,,MATCH($B257,[2]掉落汇总!$D$1:$M$1)),[2]掉落汇总!$A$2:$A$871,G$1,[2]掉落汇总!$C$2:$C$871,$Q$2)/$Q$3)*宝箱投放计算!F257</f>
        <v>0</v>
      </c>
      <c r="H257">
        <f ca="1">(SUMIFS(OFFSET([2]掉落汇总!$C$2:$C$871,,MATCH($B257,[2]掉落汇总!$D$1:$M$1)),[2]掉落汇总!$A$2:$A$871,H$1,[2]掉落汇总!$C$2:$C$871,$Q$1)+SUMIFS(OFFSET([2]掉落汇总!$C$2:$C$871,,MATCH($B257,[2]掉落汇总!$D$1:$M$1)),[2]掉落汇总!$A$2:$A$871,H$1,[2]掉落汇总!$C$2:$C$871,$Q$2)/$Q$3)*宝箱投放计算!G257</f>
        <v>0</v>
      </c>
      <c r="I257">
        <f ca="1">(SUMIFS(OFFSET([2]掉落汇总!$C$2:$C$871,,MATCH($B257,[2]掉落汇总!$D$1:$M$1)),[2]掉落汇总!$A$2:$A$871,I$1,[2]掉落汇总!$C$2:$C$871,$Q$1)+SUMIFS(OFFSET([2]掉落汇总!$C$2:$C$871,,MATCH($B257,[2]掉落汇总!$D$1:$M$1)),[2]掉落汇总!$A$2:$A$871,I$1,[2]掉落汇总!$C$2:$C$871,$Q$2)/$Q$3)*宝箱投放计算!H257</f>
        <v>0</v>
      </c>
      <c r="J257">
        <f ca="1">(SUMIFS(OFFSET([2]掉落汇总!$C$2:$C$871,,MATCH($B257,[2]掉落汇总!$D$1:$M$1)),[2]掉落汇总!$A$2:$A$871,J$1,[2]掉落汇总!$C$2:$C$871,$Q$1)+SUMIFS(OFFSET([2]掉落汇总!$C$2:$C$871,,MATCH($B257,[2]掉落汇总!$D$1:$M$1)),[2]掉落汇总!$A$2:$A$871,J$1,[2]掉落汇总!$C$2:$C$871,$Q$2)/$Q$3)*宝箱投放计算!I257</f>
        <v>0</v>
      </c>
      <c r="K257">
        <f ca="1">(SUMIFS(OFFSET([2]掉落汇总!$C$2:$C$871,,MATCH($B257,[2]掉落汇总!$D$1:$M$1)),[2]掉落汇总!$A$2:$A$871,K$1,[2]掉落汇总!$C$2:$C$871,$Q$1)+SUMIFS(OFFSET([2]掉落汇总!$C$2:$C$871,,MATCH($B257,[2]掉落汇总!$D$1:$M$1)),[2]掉落汇总!$A$2:$A$871,K$1,[2]掉落汇总!$C$2:$C$871,$Q$2)/$Q$3)*宝箱投放计算!J257</f>
        <v>0</v>
      </c>
      <c r="L257">
        <f ca="1">(SUMIFS(OFFSET([2]掉落汇总!$C$2:$C$871,,MATCH($B257,[2]掉落汇总!$D$1:$M$1)),[2]掉落汇总!$A$2:$A$871,L$1,[2]掉落汇总!$C$2:$C$871,$Q$1)+SUMIFS(OFFSET([2]掉落汇总!$C$2:$C$871,,MATCH($B257,[2]掉落汇总!$D$1:$M$1)),[2]掉落汇总!$A$2:$A$871,L$1,[2]掉落汇总!$C$2:$C$871,$Q$2)/$Q$3)*宝箱投放计算!K257</f>
        <v>1.4485077267901381</v>
      </c>
      <c r="M257">
        <f ca="1">(SUMIFS(OFFSET([2]掉落汇总!$C$2:$C$871,,MATCH($B257,[2]掉落汇总!$D$1:$M$1)),[2]掉落汇总!$A$2:$A$871,M$1,[2]掉落汇总!$C$2:$C$871,$Q$1)+SUMIFS(OFFSET([2]掉落汇总!$C$2:$C$871,,MATCH($B257,[2]掉落汇总!$D$1:$M$1)),[2]掉落汇总!$A$2:$A$871,M$1,[2]掉落汇总!$C$2:$C$871,$Q$2)/$Q$3)*宝箱投放计算!L257</f>
        <v>1.449375218965316</v>
      </c>
      <c r="N257">
        <f ca="1">(SUMIFS(OFFSET([2]掉落汇总!$C$2:$C$871,,MATCH($B257,[2]掉落汇总!$D$1:$M$1)),[2]掉落汇总!$A$2:$A$871,N$1,[2]掉落汇总!$C$2:$C$871,$Q$1)+SUMIFS(OFFSET([2]掉落汇总!$C$2:$C$871,,MATCH($B257,[2]掉落汇总!$D$1:$M$1)),[2]掉落汇总!$A$2:$A$871,N$1,[2]掉落汇总!$C$2:$C$871,$Q$2)/$Q$3)*宝箱投放计算!M257</f>
        <v>0.34251290877796897</v>
      </c>
      <c r="O257">
        <f ca="1">(SUMIFS(OFFSET([2]掉落汇总!$C$2:$C$871,,MATCH($B257,[2]掉落汇总!$D$1:$M$1)),[2]掉落汇总!$A$2:$A$871,O$1,[2]掉落汇总!$C$2:$C$871,$Q$1)+SUMIFS(OFFSET([2]掉落汇总!$C$2:$C$871,,MATCH($B257,[2]掉落汇总!$D$1:$M$1)),[2]掉落汇总!$A$2:$A$871,O$1,[2]掉落汇总!$C$2:$C$871,$Q$2)/$Q$3)*宝箱投放计算!N257</f>
        <v>0.72990261049962535</v>
      </c>
    </row>
    <row r="258" spans="1:15" x14ac:dyDescent="0.2">
      <c r="A258">
        <f>玩家成长时间线!A258</f>
        <v>257</v>
      </c>
      <c r="B258">
        <f>玩家成长时间线!B258</f>
        <v>9</v>
      </c>
      <c r="C258">
        <f ca="1">SUM($D$2:D258)</f>
        <v>3233.2837719931326</v>
      </c>
      <c r="D258">
        <f t="shared" ca="1" si="3"/>
        <v>13.177178632157379</v>
      </c>
      <c r="E258">
        <f ca="1">(SUMIFS(OFFSET([2]掉落汇总!$C$2:$C$871,,MATCH($B258,[2]掉落汇总!$D$1:$M$1)),[2]掉落汇总!$A$2:$A$871,E$1,[2]掉落汇总!$C$2:$C$871,$Q$1)+SUMIFS(OFFSET([2]掉落汇总!$C$2:$C$871,,MATCH($B258,[2]掉落汇总!$D$1:$M$1)),[2]掉落汇总!$A$2:$A$871,E$1,[2]掉落汇总!$C$2:$C$871,$Q$2)/$Q$3)*宝箱投放计算!D258</f>
        <v>3.8123018538713196</v>
      </c>
      <c r="F258">
        <f ca="1">(SUMIFS(OFFSET([2]掉落汇总!$C$2:$C$871,,MATCH($B258,[2]掉落汇总!$D$1:$M$1)),[2]掉落汇总!$A$2:$A$871,F$1,[2]掉落汇总!$C$2:$C$871,$Q$1)+SUMIFS(OFFSET([2]掉落汇总!$C$2:$C$871,,MATCH($B258,[2]掉落汇总!$D$1:$M$1)),[2]掉落汇总!$A$2:$A$871,F$1,[2]掉落汇总!$C$2:$C$871,$Q$2)/$Q$3)*宝箱投放计算!E258</f>
        <v>5.3945783132530112</v>
      </c>
      <c r="G258">
        <f ca="1">(SUMIFS(OFFSET([2]掉落汇总!$C$2:$C$871,,MATCH($B258,[2]掉落汇总!$D$1:$M$1)),[2]掉落汇总!$A$2:$A$871,G$1,[2]掉落汇总!$C$2:$C$871,$Q$1)+SUMIFS(OFFSET([2]掉落汇总!$C$2:$C$871,,MATCH($B258,[2]掉落汇总!$D$1:$M$1)),[2]掉落汇总!$A$2:$A$871,G$1,[2]掉落汇总!$C$2:$C$871,$Q$2)/$Q$3)*宝箱投放计算!F258</f>
        <v>0</v>
      </c>
      <c r="H258">
        <f ca="1">(SUMIFS(OFFSET([2]掉落汇总!$C$2:$C$871,,MATCH($B258,[2]掉落汇总!$D$1:$M$1)),[2]掉落汇总!$A$2:$A$871,H$1,[2]掉落汇总!$C$2:$C$871,$Q$1)+SUMIFS(OFFSET([2]掉落汇总!$C$2:$C$871,,MATCH($B258,[2]掉落汇总!$D$1:$M$1)),[2]掉落汇总!$A$2:$A$871,H$1,[2]掉落汇总!$C$2:$C$871,$Q$2)/$Q$3)*宝箱投放计算!G258</f>
        <v>0</v>
      </c>
      <c r="I258">
        <f ca="1">(SUMIFS(OFFSET([2]掉落汇总!$C$2:$C$871,,MATCH($B258,[2]掉落汇总!$D$1:$M$1)),[2]掉落汇总!$A$2:$A$871,I$1,[2]掉落汇总!$C$2:$C$871,$Q$1)+SUMIFS(OFFSET([2]掉落汇总!$C$2:$C$871,,MATCH($B258,[2]掉落汇总!$D$1:$M$1)),[2]掉落汇总!$A$2:$A$871,I$1,[2]掉落汇总!$C$2:$C$871,$Q$2)/$Q$3)*宝箱投放计算!H258</f>
        <v>0</v>
      </c>
      <c r="J258">
        <f ca="1">(SUMIFS(OFFSET([2]掉落汇总!$C$2:$C$871,,MATCH($B258,[2]掉落汇总!$D$1:$M$1)),[2]掉落汇总!$A$2:$A$871,J$1,[2]掉落汇总!$C$2:$C$871,$Q$1)+SUMIFS(OFFSET([2]掉落汇总!$C$2:$C$871,,MATCH($B258,[2]掉落汇总!$D$1:$M$1)),[2]掉落汇总!$A$2:$A$871,J$1,[2]掉落汇总!$C$2:$C$871,$Q$2)/$Q$3)*宝箱投放计算!I258</f>
        <v>0</v>
      </c>
      <c r="K258">
        <f ca="1">(SUMIFS(OFFSET([2]掉落汇总!$C$2:$C$871,,MATCH($B258,[2]掉落汇总!$D$1:$M$1)),[2]掉落汇总!$A$2:$A$871,K$1,[2]掉落汇总!$C$2:$C$871,$Q$1)+SUMIFS(OFFSET([2]掉落汇总!$C$2:$C$871,,MATCH($B258,[2]掉落汇总!$D$1:$M$1)),[2]掉落汇总!$A$2:$A$871,K$1,[2]掉落汇总!$C$2:$C$871,$Q$2)/$Q$3)*宝箱投放计算!J258</f>
        <v>0</v>
      </c>
      <c r="L258">
        <f ca="1">(SUMIFS(OFFSET([2]掉落汇总!$C$2:$C$871,,MATCH($B258,[2]掉落汇总!$D$1:$M$1)),[2]掉落汇总!$A$2:$A$871,L$1,[2]掉落汇总!$C$2:$C$871,$Q$1)+SUMIFS(OFFSET([2]掉落汇总!$C$2:$C$871,,MATCH($B258,[2]掉落汇总!$D$1:$M$1)),[2]掉落汇总!$A$2:$A$871,L$1,[2]掉落汇总!$C$2:$C$871,$Q$2)/$Q$3)*宝箱投放计算!K258</f>
        <v>1.4485077267901381</v>
      </c>
      <c r="M258">
        <f ca="1">(SUMIFS(OFFSET([2]掉落汇总!$C$2:$C$871,,MATCH($B258,[2]掉落汇总!$D$1:$M$1)),[2]掉落汇总!$A$2:$A$871,M$1,[2]掉落汇总!$C$2:$C$871,$Q$1)+SUMIFS(OFFSET([2]掉落汇总!$C$2:$C$871,,MATCH($B258,[2]掉落汇总!$D$1:$M$1)),[2]掉落汇总!$A$2:$A$871,M$1,[2]掉落汇总!$C$2:$C$871,$Q$2)/$Q$3)*宝箱投放计算!L258</f>
        <v>1.449375218965316</v>
      </c>
      <c r="N258">
        <f ca="1">(SUMIFS(OFFSET([2]掉落汇总!$C$2:$C$871,,MATCH($B258,[2]掉落汇总!$D$1:$M$1)),[2]掉落汇总!$A$2:$A$871,N$1,[2]掉落汇总!$C$2:$C$871,$Q$1)+SUMIFS(OFFSET([2]掉落汇总!$C$2:$C$871,,MATCH($B258,[2]掉落汇总!$D$1:$M$1)),[2]掉落汇总!$A$2:$A$871,N$1,[2]掉落汇总!$C$2:$C$871,$Q$2)/$Q$3)*宝箱投放计算!M258</f>
        <v>0.34251290877796897</v>
      </c>
      <c r="O258">
        <f ca="1">(SUMIFS(OFFSET([2]掉落汇总!$C$2:$C$871,,MATCH($B258,[2]掉落汇总!$D$1:$M$1)),[2]掉落汇总!$A$2:$A$871,O$1,[2]掉落汇总!$C$2:$C$871,$Q$1)+SUMIFS(OFFSET([2]掉落汇总!$C$2:$C$871,,MATCH($B258,[2]掉落汇总!$D$1:$M$1)),[2]掉落汇总!$A$2:$A$871,O$1,[2]掉落汇总!$C$2:$C$871,$Q$2)/$Q$3)*宝箱投放计算!N258</f>
        <v>0.72990261049962535</v>
      </c>
    </row>
    <row r="259" spans="1:15" x14ac:dyDescent="0.2">
      <c r="A259">
        <f>玩家成长时间线!A259</f>
        <v>258</v>
      </c>
      <c r="B259">
        <f>玩家成长时间线!B259</f>
        <v>10</v>
      </c>
      <c r="C259">
        <f ca="1">SUM($D$2:D259)</f>
        <v>3249.6161768815036</v>
      </c>
      <c r="D259">
        <f t="shared" ref="D259:D322" ca="1" si="4">SUM(E259:O259)</f>
        <v>16.33240488837103</v>
      </c>
      <c r="E259">
        <f ca="1">(SUMIFS(OFFSET([2]掉落汇总!$C$2:$C$871,,MATCH($B259,[2]掉落汇总!$D$1:$M$1)),[2]掉落汇总!$A$2:$A$871,E$1,[2]掉落汇总!$C$2:$C$871,$Q$1)+SUMIFS(OFFSET([2]掉落汇总!$C$2:$C$871,,MATCH($B259,[2]掉落汇总!$D$1:$M$1)),[2]掉落汇总!$A$2:$A$871,E$1,[2]掉落汇总!$C$2:$C$871,$Q$2)/$Q$3)*宝箱投放计算!D259</f>
        <v>3.8763598106259862</v>
      </c>
      <c r="F259">
        <f ca="1">(SUMIFS(OFFSET([2]掉落汇总!$C$2:$C$871,,MATCH($B259,[2]掉落汇总!$D$1:$M$1)),[2]掉落汇总!$A$2:$A$871,F$1,[2]掉落汇总!$C$2:$C$871,$Q$1)+SUMIFS(OFFSET([2]掉落汇总!$C$2:$C$871,,MATCH($B259,[2]掉落汇总!$D$1:$M$1)),[2]掉落汇总!$A$2:$A$871,F$1,[2]掉落汇总!$C$2:$C$871,$Q$2)/$Q$3)*宝箱投放计算!E259</f>
        <v>5.3945783132530112</v>
      </c>
      <c r="G259">
        <f ca="1">(SUMIFS(OFFSET([2]掉落汇总!$C$2:$C$871,,MATCH($B259,[2]掉落汇总!$D$1:$M$1)),[2]掉落汇总!$A$2:$A$871,G$1,[2]掉落汇总!$C$2:$C$871,$Q$1)+SUMIFS(OFFSET([2]掉落汇总!$C$2:$C$871,,MATCH($B259,[2]掉落汇总!$D$1:$M$1)),[2]掉落汇总!$A$2:$A$871,G$1,[2]掉落汇总!$C$2:$C$871,$Q$2)/$Q$3)*宝箱投放计算!F259</f>
        <v>0</v>
      </c>
      <c r="H259">
        <f ca="1">(SUMIFS(OFFSET([2]掉落汇总!$C$2:$C$871,,MATCH($B259,[2]掉落汇总!$D$1:$M$1)),[2]掉落汇总!$A$2:$A$871,H$1,[2]掉落汇总!$C$2:$C$871,$Q$1)+SUMIFS(OFFSET([2]掉落汇总!$C$2:$C$871,,MATCH($B259,[2]掉落汇总!$D$1:$M$1)),[2]掉落汇总!$A$2:$A$871,H$1,[2]掉落汇总!$C$2:$C$871,$Q$2)/$Q$3)*宝箱投放计算!G259</f>
        <v>0</v>
      </c>
      <c r="I259">
        <f ca="1">(SUMIFS(OFFSET([2]掉落汇总!$C$2:$C$871,,MATCH($B259,[2]掉落汇总!$D$1:$M$1)),[2]掉落汇总!$A$2:$A$871,I$1,[2]掉落汇总!$C$2:$C$871,$Q$1)+SUMIFS(OFFSET([2]掉落汇总!$C$2:$C$871,,MATCH($B259,[2]掉落汇总!$D$1:$M$1)),[2]掉落汇总!$A$2:$A$871,I$1,[2]掉落汇总!$C$2:$C$871,$Q$2)/$Q$3)*宝箱投放计算!H259</f>
        <v>0</v>
      </c>
      <c r="J259">
        <f ca="1">(SUMIFS(OFFSET([2]掉落汇总!$C$2:$C$871,,MATCH($B259,[2]掉落汇总!$D$1:$M$1)),[2]掉落汇总!$A$2:$A$871,J$1,[2]掉落汇总!$C$2:$C$871,$Q$1)+SUMIFS(OFFSET([2]掉落汇总!$C$2:$C$871,,MATCH($B259,[2]掉落汇总!$D$1:$M$1)),[2]掉落汇总!$A$2:$A$871,J$1,[2]掉落汇总!$C$2:$C$871,$Q$2)/$Q$3)*宝箱投放计算!I259</f>
        <v>3.0911682994589849</v>
      </c>
      <c r="K259">
        <f ca="1">(SUMIFS(OFFSET([2]掉落汇总!$C$2:$C$871,,MATCH($B259,[2]掉落汇总!$D$1:$M$1)),[2]掉落汇总!$A$2:$A$871,K$1,[2]掉落汇总!$C$2:$C$871,$Q$1)+SUMIFS(OFFSET([2]掉落汇总!$C$2:$C$871,,MATCH($B259,[2]掉落汇总!$D$1:$M$1)),[2]掉落汇总!$A$2:$A$871,K$1,[2]掉落汇总!$C$2:$C$871,$Q$2)/$Q$3)*宝箱投放计算!J259</f>
        <v>0</v>
      </c>
      <c r="L259">
        <f ca="1">(SUMIFS(OFFSET([2]掉落汇总!$C$2:$C$871,,MATCH($B259,[2]掉落汇总!$D$1:$M$1)),[2]掉落汇总!$A$2:$A$871,L$1,[2]掉落汇总!$C$2:$C$871,$Q$1)+SUMIFS(OFFSET([2]掉落汇总!$C$2:$C$871,,MATCH($B259,[2]掉落汇总!$D$1:$M$1)),[2]掉落汇总!$A$2:$A$871,L$1,[2]掉落汇总!$C$2:$C$871,$Q$2)/$Q$3)*宝箱投放计算!K259</f>
        <v>1.4485077267901381</v>
      </c>
      <c r="M259">
        <f ca="1">(SUMIFS(OFFSET([2]掉落汇总!$C$2:$C$871,,MATCH($B259,[2]掉落汇总!$D$1:$M$1)),[2]掉落汇总!$A$2:$A$871,M$1,[2]掉落汇总!$C$2:$C$871,$Q$1)+SUMIFS(OFFSET([2]掉落汇总!$C$2:$C$871,,MATCH($B259,[2]掉落汇总!$D$1:$M$1)),[2]掉落汇总!$A$2:$A$871,M$1,[2]掉落汇总!$C$2:$C$871,$Q$2)/$Q$3)*宝箱投放计算!L259</f>
        <v>1.449375218965316</v>
      </c>
      <c r="N259">
        <f ca="1">(SUMIFS(OFFSET([2]掉落汇总!$C$2:$C$871,,MATCH($B259,[2]掉落汇总!$D$1:$M$1)),[2]掉落汇总!$A$2:$A$871,N$1,[2]掉落汇总!$C$2:$C$871,$Q$1)+SUMIFS(OFFSET([2]掉落汇总!$C$2:$C$871,,MATCH($B259,[2]掉落汇总!$D$1:$M$1)),[2]掉落汇总!$A$2:$A$871,N$1,[2]掉落汇总!$C$2:$C$871,$Q$2)/$Q$3)*宝箱投放计算!M259</f>
        <v>0.34251290877796897</v>
      </c>
      <c r="O259">
        <f ca="1">(SUMIFS(OFFSET([2]掉落汇总!$C$2:$C$871,,MATCH($B259,[2]掉落汇总!$D$1:$M$1)),[2]掉落汇总!$A$2:$A$871,O$1,[2]掉落汇总!$C$2:$C$871,$Q$1)+SUMIFS(OFFSET([2]掉落汇总!$C$2:$C$871,,MATCH($B259,[2]掉落汇总!$D$1:$M$1)),[2]掉落汇总!$A$2:$A$871,O$1,[2]掉落汇总!$C$2:$C$871,$Q$2)/$Q$3)*宝箱投放计算!N259</f>
        <v>0.72990261049962535</v>
      </c>
    </row>
    <row r="260" spans="1:15" x14ac:dyDescent="0.2">
      <c r="A260">
        <f>玩家成长时间线!A260</f>
        <v>259</v>
      </c>
      <c r="B260">
        <f>玩家成长时间线!B260</f>
        <v>10</v>
      </c>
      <c r="C260">
        <f ca="1">SUM($D$2:D260)</f>
        <v>3262.874246716076</v>
      </c>
      <c r="D260">
        <f t="shared" ca="1" si="4"/>
        <v>13.258069834572225</v>
      </c>
      <c r="E260">
        <f ca="1">(SUMIFS(OFFSET([2]掉落汇总!$C$2:$C$871,,MATCH($B260,[2]掉落汇总!$D$1:$M$1)),[2]掉落汇总!$A$2:$A$871,E$1,[2]掉落汇总!$C$2:$C$871,$Q$1)+SUMIFS(OFFSET([2]掉落汇总!$C$2:$C$871,,MATCH($B260,[2]掉落汇总!$D$1:$M$1)),[2]掉落汇总!$A$2:$A$871,E$1,[2]掉落汇总!$C$2:$C$871,$Q$2)/$Q$3)*宝箱投放计算!D260</f>
        <v>3.8931930562861652</v>
      </c>
      <c r="F260">
        <f ca="1">(SUMIFS(OFFSET([2]掉落汇总!$C$2:$C$871,,MATCH($B260,[2]掉落汇总!$D$1:$M$1)),[2]掉落汇总!$A$2:$A$871,F$1,[2]掉落汇总!$C$2:$C$871,$Q$1)+SUMIFS(OFFSET([2]掉落汇总!$C$2:$C$871,,MATCH($B260,[2]掉落汇总!$D$1:$M$1)),[2]掉落汇总!$A$2:$A$871,F$1,[2]掉落汇总!$C$2:$C$871,$Q$2)/$Q$3)*宝箱投放计算!E260</f>
        <v>5.3945783132530112</v>
      </c>
      <c r="G260">
        <f ca="1">(SUMIFS(OFFSET([2]掉落汇总!$C$2:$C$871,,MATCH($B260,[2]掉落汇总!$D$1:$M$1)),[2]掉落汇总!$A$2:$A$871,G$1,[2]掉落汇总!$C$2:$C$871,$Q$1)+SUMIFS(OFFSET([2]掉落汇总!$C$2:$C$871,,MATCH($B260,[2]掉落汇总!$D$1:$M$1)),[2]掉落汇总!$A$2:$A$871,G$1,[2]掉落汇总!$C$2:$C$871,$Q$2)/$Q$3)*宝箱投放计算!F260</f>
        <v>0</v>
      </c>
      <c r="H260">
        <f ca="1">(SUMIFS(OFFSET([2]掉落汇总!$C$2:$C$871,,MATCH($B260,[2]掉落汇总!$D$1:$M$1)),[2]掉落汇总!$A$2:$A$871,H$1,[2]掉落汇总!$C$2:$C$871,$Q$1)+SUMIFS(OFFSET([2]掉落汇总!$C$2:$C$871,,MATCH($B260,[2]掉落汇总!$D$1:$M$1)),[2]掉落汇总!$A$2:$A$871,H$1,[2]掉落汇总!$C$2:$C$871,$Q$2)/$Q$3)*宝箱投放计算!G260</f>
        <v>0</v>
      </c>
      <c r="I260">
        <f ca="1">(SUMIFS(OFFSET([2]掉落汇总!$C$2:$C$871,,MATCH($B260,[2]掉落汇总!$D$1:$M$1)),[2]掉落汇总!$A$2:$A$871,I$1,[2]掉落汇总!$C$2:$C$871,$Q$1)+SUMIFS(OFFSET([2]掉落汇总!$C$2:$C$871,,MATCH($B260,[2]掉落汇总!$D$1:$M$1)),[2]掉落汇总!$A$2:$A$871,I$1,[2]掉落汇总!$C$2:$C$871,$Q$2)/$Q$3)*宝箱投放计算!H260</f>
        <v>0</v>
      </c>
      <c r="J260">
        <f ca="1">(SUMIFS(OFFSET([2]掉落汇总!$C$2:$C$871,,MATCH($B260,[2]掉落汇总!$D$1:$M$1)),[2]掉落汇总!$A$2:$A$871,J$1,[2]掉落汇总!$C$2:$C$871,$Q$1)+SUMIFS(OFFSET([2]掉落汇总!$C$2:$C$871,,MATCH($B260,[2]掉落汇总!$D$1:$M$1)),[2]掉落汇总!$A$2:$A$871,J$1,[2]掉落汇总!$C$2:$C$871,$Q$2)/$Q$3)*宝箱投放计算!I260</f>
        <v>0</v>
      </c>
      <c r="K260">
        <f ca="1">(SUMIFS(OFFSET([2]掉落汇总!$C$2:$C$871,,MATCH($B260,[2]掉落汇总!$D$1:$M$1)),[2]掉落汇总!$A$2:$A$871,K$1,[2]掉落汇总!$C$2:$C$871,$Q$1)+SUMIFS(OFFSET([2]掉落汇总!$C$2:$C$871,,MATCH($B260,[2]掉落汇总!$D$1:$M$1)),[2]掉落汇总!$A$2:$A$871,K$1,[2]掉落汇总!$C$2:$C$871,$Q$2)/$Q$3)*宝箱投放计算!J260</f>
        <v>0</v>
      </c>
      <c r="L260">
        <f ca="1">(SUMIFS(OFFSET([2]掉落汇总!$C$2:$C$871,,MATCH($B260,[2]掉落汇总!$D$1:$M$1)),[2]掉落汇总!$A$2:$A$871,L$1,[2]掉落汇总!$C$2:$C$871,$Q$1)+SUMIFS(OFFSET([2]掉落汇总!$C$2:$C$871,,MATCH($B260,[2]掉落汇总!$D$1:$M$1)),[2]掉落汇总!$A$2:$A$871,L$1,[2]掉落汇总!$C$2:$C$871,$Q$2)/$Q$3)*宝箱投放计算!K260</f>
        <v>1.4485077267901381</v>
      </c>
      <c r="M260">
        <f ca="1">(SUMIFS(OFFSET([2]掉落汇总!$C$2:$C$871,,MATCH($B260,[2]掉落汇总!$D$1:$M$1)),[2]掉落汇总!$A$2:$A$871,M$1,[2]掉落汇总!$C$2:$C$871,$Q$1)+SUMIFS(OFFSET([2]掉落汇总!$C$2:$C$871,,MATCH($B260,[2]掉落汇总!$D$1:$M$1)),[2]掉落汇总!$A$2:$A$871,M$1,[2]掉落汇总!$C$2:$C$871,$Q$2)/$Q$3)*宝箱投放计算!L260</f>
        <v>1.449375218965316</v>
      </c>
      <c r="N260">
        <f ca="1">(SUMIFS(OFFSET([2]掉落汇总!$C$2:$C$871,,MATCH($B260,[2]掉落汇总!$D$1:$M$1)),[2]掉落汇总!$A$2:$A$871,N$1,[2]掉落汇总!$C$2:$C$871,$Q$1)+SUMIFS(OFFSET([2]掉落汇总!$C$2:$C$871,,MATCH($B260,[2]掉落汇总!$D$1:$M$1)),[2]掉落汇总!$A$2:$A$871,N$1,[2]掉落汇总!$C$2:$C$871,$Q$2)/$Q$3)*宝箱投放计算!M260</f>
        <v>0.34251290877796897</v>
      </c>
      <c r="O260">
        <f ca="1">(SUMIFS(OFFSET([2]掉落汇总!$C$2:$C$871,,MATCH($B260,[2]掉落汇总!$D$1:$M$1)),[2]掉落汇总!$A$2:$A$871,O$1,[2]掉落汇总!$C$2:$C$871,$Q$1)+SUMIFS(OFFSET([2]掉落汇总!$C$2:$C$871,,MATCH($B260,[2]掉落汇总!$D$1:$M$1)),[2]掉落汇总!$A$2:$A$871,O$1,[2]掉落汇总!$C$2:$C$871,$Q$2)/$Q$3)*宝箱投放计算!N260</f>
        <v>0.72990261049962535</v>
      </c>
    </row>
    <row r="261" spans="1:15" x14ac:dyDescent="0.2">
      <c r="A261">
        <f>玩家成长时间线!A261</f>
        <v>260</v>
      </c>
      <c r="B261">
        <f>玩家成长时间线!B261</f>
        <v>10</v>
      </c>
      <c r="C261">
        <f ca="1">SUM($D$2:D261)</f>
        <v>3276.1491497963084</v>
      </c>
      <c r="D261">
        <f t="shared" ca="1" si="4"/>
        <v>13.274903080232406</v>
      </c>
      <c r="E261">
        <f ca="1">(SUMIFS(OFFSET([2]掉落汇总!$C$2:$C$871,,MATCH($B261,[2]掉落汇总!$D$1:$M$1)),[2]掉落汇总!$A$2:$A$871,E$1,[2]掉落汇总!$C$2:$C$871,$Q$1)+SUMIFS(OFFSET([2]掉落汇总!$C$2:$C$871,,MATCH($B261,[2]掉落汇总!$D$1:$M$1)),[2]掉落汇总!$A$2:$A$871,E$1,[2]掉落汇总!$C$2:$C$871,$Q$2)/$Q$3)*宝箱投放计算!D261</f>
        <v>3.9100263019463437</v>
      </c>
      <c r="F261">
        <f ca="1">(SUMIFS(OFFSET([2]掉落汇总!$C$2:$C$871,,MATCH($B261,[2]掉落汇总!$D$1:$M$1)),[2]掉落汇总!$A$2:$A$871,F$1,[2]掉落汇总!$C$2:$C$871,$Q$1)+SUMIFS(OFFSET([2]掉落汇总!$C$2:$C$871,,MATCH($B261,[2]掉落汇总!$D$1:$M$1)),[2]掉落汇总!$A$2:$A$871,F$1,[2]掉落汇总!$C$2:$C$871,$Q$2)/$Q$3)*宝箱投放计算!E261</f>
        <v>5.3945783132530112</v>
      </c>
      <c r="G261">
        <f ca="1">(SUMIFS(OFFSET([2]掉落汇总!$C$2:$C$871,,MATCH($B261,[2]掉落汇总!$D$1:$M$1)),[2]掉落汇总!$A$2:$A$871,G$1,[2]掉落汇总!$C$2:$C$871,$Q$1)+SUMIFS(OFFSET([2]掉落汇总!$C$2:$C$871,,MATCH($B261,[2]掉落汇总!$D$1:$M$1)),[2]掉落汇总!$A$2:$A$871,G$1,[2]掉落汇总!$C$2:$C$871,$Q$2)/$Q$3)*宝箱投放计算!F261</f>
        <v>0</v>
      </c>
      <c r="H261">
        <f ca="1">(SUMIFS(OFFSET([2]掉落汇总!$C$2:$C$871,,MATCH($B261,[2]掉落汇总!$D$1:$M$1)),[2]掉落汇总!$A$2:$A$871,H$1,[2]掉落汇总!$C$2:$C$871,$Q$1)+SUMIFS(OFFSET([2]掉落汇总!$C$2:$C$871,,MATCH($B261,[2]掉落汇总!$D$1:$M$1)),[2]掉落汇总!$A$2:$A$871,H$1,[2]掉落汇总!$C$2:$C$871,$Q$2)/$Q$3)*宝箱投放计算!G261</f>
        <v>0</v>
      </c>
      <c r="I261">
        <f ca="1">(SUMIFS(OFFSET([2]掉落汇总!$C$2:$C$871,,MATCH($B261,[2]掉落汇总!$D$1:$M$1)),[2]掉落汇总!$A$2:$A$871,I$1,[2]掉落汇总!$C$2:$C$871,$Q$1)+SUMIFS(OFFSET([2]掉落汇总!$C$2:$C$871,,MATCH($B261,[2]掉落汇总!$D$1:$M$1)),[2]掉落汇总!$A$2:$A$871,I$1,[2]掉落汇总!$C$2:$C$871,$Q$2)/$Q$3)*宝箱投放计算!H261</f>
        <v>0</v>
      </c>
      <c r="J261">
        <f ca="1">(SUMIFS(OFFSET([2]掉落汇总!$C$2:$C$871,,MATCH($B261,[2]掉落汇总!$D$1:$M$1)),[2]掉落汇总!$A$2:$A$871,J$1,[2]掉落汇总!$C$2:$C$871,$Q$1)+SUMIFS(OFFSET([2]掉落汇总!$C$2:$C$871,,MATCH($B261,[2]掉落汇总!$D$1:$M$1)),[2]掉落汇总!$A$2:$A$871,J$1,[2]掉落汇总!$C$2:$C$871,$Q$2)/$Q$3)*宝箱投放计算!I261</f>
        <v>0</v>
      </c>
      <c r="K261">
        <f ca="1">(SUMIFS(OFFSET([2]掉落汇总!$C$2:$C$871,,MATCH($B261,[2]掉落汇总!$D$1:$M$1)),[2]掉落汇总!$A$2:$A$871,K$1,[2]掉落汇总!$C$2:$C$871,$Q$1)+SUMIFS(OFFSET([2]掉落汇总!$C$2:$C$871,,MATCH($B261,[2]掉落汇总!$D$1:$M$1)),[2]掉落汇总!$A$2:$A$871,K$1,[2]掉落汇总!$C$2:$C$871,$Q$2)/$Q$3)*宝箱投放计算!J261</f>
        <v>0</v>
      </c>
      <c r="L261">
        <f ca="1">(SUMIFS(OFFSET([2]掉落汇总!$C$2:$C$871,,MATCH($B261,[2]掉落汇总!$D$1:$M$1)),[2]掉落汇总!$A$2:$A$871,L$1,[2]掉落汇总!$C$2:$C$871,$Q$1)+SUMIFS(OFFSET([2]掉落汇总!$C$2:$C$871,,MATCH($B261,[2]掉落汇总!$D$1:$M$1)),[2]掉落汇总!$A$2:$A$871,L$1,[2]掉落汇总!$C$2:$C$871,$Q$2)/$Q$3)*宝箱投放计算!K261</f>
        <v>1.4485077267901381</v>
      </c>
      <c r="M261">
        <f ca="1">(SUMIFS(OFFSET([2]掉落汇总!$C$2:$C$871,,MATCH($B261,[2]掉落汇总!$D$1:$M$1)),[2]掉落汇总!$A$2:$A$871,M$1,[2]掉落汇总!$C$2:$C$871,$Q$1)+SUMIFS(OFFSET([2]掉落汇总!$C$2:$C$871,,MATCH($B261,[2]掉落汇总!$D$1:$M$1)),[2]掉落汇总!$A$2:$A$871,M$1,[2]掉落汇总!$C$2:$C$871,$Q$2)/$Q$3)*宝箱投放计算!L261</f>
        <v>1.449375218965316</v>
      </c>
      <c r="N261">
        <f ca="1">(SUMIFS(OFFSET([2]掉落汇总!$C$2:$C$871,,MATCH($B261,[2]掉落汇总!$D$1:$M$1)),[2]掉落汇总!$A$2:$A$871,N$1,[2]掉落汇总!$C$2:$C$871,$Q$1)+SUMIFS(OFFSET([2]掉落汇总!$C$2:$C$871,,MATCH($B261,[2]掉落汇总!$D$1:$M$1)),[2]掉落汇总!$A$2:$A$871,N$1,[2]掉落汇总!$C$2:$C$871,$Q$2)/$Q$3)*宝箱投放计算!M261</f>
        <v>0.34251290877796897</v>
      </c>
      <c r="O261">
        <f ca="1">(SUMIFS(OFFSET([2]掉落汇总!$C$2:$C$871,,MATCH($B261,[2]掉落汇总!$D$1:$M$1)),[2]掉落汇总!$A$2:$A$871,O$1,[2]掉落汇总!$C$2:$C$871,$Q$1)+SUMIFS(OFFSET([2]掉落汇总!$C$2:$C$871,,MATCH($B261,[2]掉落汇总!$D$1:$M$1)),[2]掉落汇总!$A$2:$A$871,O$1,[2]掉落汇总!$C$2:$C$871,$Q$2)/$Q$3)*宝箱投放计算!N261</f>
        <v>0.72990261049962535</v>
      </c>
    </row>
    <row r="262" spans="1:15" x14ac:dyDescent="0.2">
      <c r="A262">
        <f>玩家成长时间线!A262</f>
        <v>261</v>
      </c>
      <c r="B262">
        <f>玩家成长时间线!B262</f>
        <v>10</v>
      </c>
      <c r="C262">
        <f ca="1">SUM($D$2:D262)</f>
        <v>3289.7775510354045</v>
      </c>
      <c r="D262">
        <f t="shared" ca="1" si="4"/>
        <v>13.62840123909616</v>
      </c>
      <c r="E262">
        <f ca="1">(SUMIFS(OFFSET([2]掉落汇总!$C$2:$C$871,,MATCH($B262,[2]掉落汇总!$D$1:$M$1)),[2]掉落汇总!$A$2:$A$871,E$1,[2]掉落汇总!$C$2:$C$871,$Q$1)+SUMIFS(OFFSET([2]掉落汇总!$C$2:$C$871,,MATCH($B262,[2]掉落汇总!$D$1:$M$1)),[2]掉落汇总!$A$2:$A$871,E$1,[2]掉落汇总!$C$2:$C$871,$Q$2)/$Q$3)*宝箱投放计算!D262</f>
        <v>4.2635244608100997</v>
      </c>
      <c r="F262">
        <f ca="1">(SUMIFS(OFFSET([2]掉落汇总!$C$2:$C$871,,MATCH($B262,[2]掉落汇总!$D$1:$M$1)),[2]掉落汇总!$A$2:$A$871,F$1,[2]掉落汇总!$C$2:$C$871,$Q$1)+SUMIFS(OFFSET([2]掉落汇总!$C$2:$C$871,,MATCH($B262,[2]掉落汇总!$D$1:$M$1)),[2]掉落汇总!$A$2:$A$871,F$1,[2]掉落汇总!$C$2:$C$871,$Q$2)/$Q$3)*宝箱投放计算!E262</f>
        <v>5.3945783132530112</v>
      </c>
      <c r="G262">
        <f ca="1">(SUMIFS(OFFSET([2]掉落汇总!$C$2:$C$871,,MATCH($B262,[2]掉落汇总!$D$1:$M$1)),[2]掉落汇总!$A$2:$A$871,G$1,[2]掉落汇总!$C$2:$C$871,$Q$1)+SUMIFS(OFFSET([2]掉落汇总!$C$2:$C$871,,MATCH($B262,[2]掉落汇总!$D$1:$M$1)),[2]掉落汇总!$A$2:$A$871,G$1,[2]掉落汇总!$C$2:$C$871,$Q$2)/$Q$3)*宝箱投放计算!F262</f>
        <v>0</v>
      </c>
      <c r="H262">
        <f ca="1">(SUMIFS(OFFSET([2]掉落汇总!$C$2:$C$871,,MATCH($B262,[2]掉落汇总!$D$1:$M$1)),[2]掉落汇总!$A$2:$A$871,H$1,[2]掉落汇总!$C$2:$C$871,$Q$1)+SUMIFS(OFFSET([2]掉落汇总!$C$2:$C$871,,MATCH($B262,[2]掉落汇总!$D$1:$M$1)),[2]掉落汇总!$A$2:$A$871,H$1,[2]掉落汇总!$C$2:$C$871,$Q$2)/$Q$3)*宝箱投放计算!G262</f>
        <v>0</v>
      </c>
      <c r="I262">
        <f ca="1">(SUMIFS(OFFSET([2]掉落汇总!$C$2:$C$871,,MATCH($B262,[2]掉落汇总!$D$1:$M$1)),[2]掉落汇总!$A$2:$A$871,I$1,[2]掉落汇总!$C$2:$C$871,$Q$1)+SUMIFS(OFFSET([2]掉落汇总!$C$2:$C$871,,MATCH($B262,[2]掉落汇总!$D$1:$M$1)),[2]掉落汇总!$A$2:$A$871,I$1,[2]掉落汇总!$C$2:$C$871,$Q$2)/$Q$3)*宝箱投放计算!H262</f>
        <v>0</v>
      </c>
      <c r="J262">
        <f ca="1">(SUMIFS(OFFSET([2]掉落汇总!$C$2:$C$871,,MATCH($B262,[2]掉落汇总!$D$1:$M$1)),[2]掉落汇总!$A$2:$A$871,J$1,[2]掉落汇总!$C$2:$C$871,$Q$1)+SUMIFS(OFFSET([2]掉落汇总!$C$2:$C$871,,MATCH($B262,[2]掉落汇总!$D$1:$M$1)),[2]掉落汇总!$A$2:$A$871,J$1,[2]掉落汇总!$C$2:$C$871,$Q$2)/$Q$3)*宝箱投放计算!I262</f>
        <v>0</v>
      </c>
      <c r="K262">
        <f ca="1">(SUMIFS(OFFSET([2]掉落汇总!$C$2:$C$871,,MATCH($B262,[2]掉落汇总!$D$1:$M$1)),[2]掉落汇总!$A$2:$A$871,K$1,[2]掉落汇总!$C$2:$C$871,$Q$1)+SUMIFS(OFFSET([2]掉落汇总!$C$2:$C$871,,MATCH($B262,[2]掉落汇总!$D$1:$M$1)),[2]掉落汇总!$A$2:$A$871,K$1,[2]掉落汇总!$C$2:$C$871,$Q$2)/$Q$3)*宝箱投放计算!J262</f>
        <v>0</v>
      </c>
      <c r="L262">
        <f ca="1">(SUMIFS(OFFSET([2]掉落汇总!$C$2:$C$871,,MATCH($B262,[2]掉落汇总!$D$1:$M$1)),[2]掉落汇总!$A$2:$A$871,L$1,[2]掉落汇总!$C$2:$C$871,$Q$1)+SUMIFS(OFFSET([2]掉落汇总!$C$2:$C$871,,MATCH($B262,[2]掉落汇总!$D$1:$M$1)),[2]掉落汇总!$A$2:$A$871,L$1,[2]掉落汇总!$C$2:$C$871,$Q$2)/$Q$3)*宝箱投放计算!K262</f>
        <v>1.4485077267901381</v>
      </c>
      <c r="M262">
        <f ca="1">(SUMIFS(OFFSET([2]掉落汇总!$C$2:$C$871,,MATCH($B262,[2]掉落汇总!$D$1:$M$1)),[2]掉落汇总!$A$2:$A$871,M$1,[2]掉落汇总!$C$2:$C$871,$Q$1)+SUMIFS(OFFSET([2]掉落汇总!$C$2:$C$871,,MATCH($B262,[2]掉落汇总!$D$1:$M$1)),[2]掉落汇总!$A$2:$A$871,M$1,[2]掉落汇总!$C$2:$C$871,$Q$2)/$Q$3)*宝箱投放计算!L262</f>
        <v>1.449375218965316</v>
      </c>
      <c r="N262">
        <f ca="1">(SUMIFS(OFFSET([2]掉落汇总!$C$2:$C$871,,MATCH($B262,[2]掉落汇总!$D$1:$M$1)),[2]掉落汇总!$A$2:$A$871,N$1,[2]掉落汇总!$C$2:$C$871,$Q$1)+SUMIFS(OFFSET([2]掉落汇总!$C$2:$C$871,,MATCH($B262,[2]掉落汇总!$D$1:$M$1)),[2]掉落汇总!$A$2:$A$871,N$1,[2]掉落汇总!$C$2:$C$871,$Q$2)/$Q$3)*宝箱投放计算!M262</f>
        <v>0.34251290877796897</v>
      </c>
      <c r="O262">
        <f ca="1">(SUMIFS(OFFSET([2]掉落汇总!$C$2:$C$871,,MATCH($B262,[2]掉落汇总!$D$1:$M$1)),[2]掉落汇总!$A$2:$A$871,O$1,[2]掉落汇总!$C$2:$C$871,$Q$1)+SUMIFS(OFFSET([2]掉落汇总!$C$2:$C$871,,MATCH($B262,[2]掉落汇总!$D$1:$M$1)),[2]掉落汇总!$A$2:$A$871,O$1,[2]掉落汇总!$C$2:$C$871,$Q$2)/$Q$3)*宝箱投放计算!N262</f>
        <v>0.72990261049962535</v>
      </c>
    </row>
    <row r="263" spans="1:15" x14ac:dyDescent="0.2">
      <c r="A263">
        <f>玩家成长时间线!A263</f>
        <v>262</v>
      </c>
      <c r="B263">
        <f>玩家成长时间线!B263</f>
        <v>10</v>
      </c>
      <c r="C263">
        <f ca="1">SUM($D$2:D263)</f>
        <v>3303.0861206069571</v>
      </c>
      <c r="D263">
        <f t="shared" ca="1" si="4"/>
        <v>13.308569571552763</v>
      </c>
      <c r="E263">
        <f ca="1">(SUMIFS(OFFSET([2]掉落汇总!$C$2:$C$871,,MATCH($B263,[2]掉落汇总!$D$1:$M$1)),[2]掉落汇总!$A$2:$A$871,E$1,[2]掉落汇总!$C$2:$C$871,$Q$1)+SUMIFS(OFFSET([2]掉落汇总!$C$2:$C$871,,MATCH($B263,[2]掉落汇总!$D$1:$M$1)),[2]掉落汇总!$A$2:$A$871,E$1,[2]掉落汇总!$C$2:$C$871,$Q$2)/$Q$3)*宝箱投放计算!D263</f>
        <v>3.9436927932667016</v>
      </c>
      <c r="F263">
        <f ca="1">(SUMIFS(OFFSET([2]掉落汇总!$C$2:$C$871,,MATCH($B263,[2]掉落汇总!$D$1:$M$1)),[2]掉落汇总!$A$2:$A$871,F$1,[2]掉落汇总!$C$2:$C$871,$Q$1)+SUMIFS(OFFSET([2]掉落汇总!$C$2:$C$871,,MATCH($B263,[2]掉落汇总!$D$1:$M$1)),[2]掉落汇总!$A$2:$A$871,F$1,[2]掉落汇总!$C$2:$C$871,$Q$2)/$Q$3)*宝箱投放计算!E263</f>
        <v>5.3945783132530112</v>
      </c>
      <c r="G263">
        <f ca="1">(SUMIFS(OFFSET([2]掉落汇总!$C$2:$C$871,,MATCH($B263,[2]掉落汇总!$D$1:$M$1)),[2]掉落汇总!$A$2:$A$871,G$1,[2]掉落汇总!$C$2:$C$871,$Q$1)+SUMIFS(OFFSET([2]掉落汇总!$C$2:$C$871,,MATCH($B263,[2]掉落汇总!$D$1:$M$1)),[2]掉落汇总!$A$2:$A$871,G$1,[2]掉落汇总!$C$2:$C$871,$Q$2)/$Q$3)*宝箱投放计算!F263</f>
        <v>0</v>
      </c>
      <c r="H263">
        <f ca="1">(SUMIFS(OFFSET([2]掉落汇总!$C$2:$C$871,,MATCH($B263,[2]掉落汇总!$D$1:$M$1)),[2]掉落汇总!$A$2:$A$871,H$1,[2]掉落汇总!$C$2:$C$871,$Q$1)+SUMIFS(OFFSET([2]掉落汇总!$C$2:$C$871,,MATCH($B263,[2]掉落汇总!$D$1:$M$1)),[2]掉落汇总!$A$2:$A$871,H$1,[2]掉落汇总!$C$2:$C$871,$Q$2)/$Q$3)*宝箱投放计算!G263</f>
        <v>0</v>
      </c>
      <c r="I263">
        <f ca="1">(SUMIFS(OFFSET([2]掉落汇总!$C$2:$C$871,,MATCH($B263,[2]掉落汇总!$D$1:$M$1)),[2]掉落汇总!$A$2:$A$871,I$1,[2]掉落汇总!$C$2:$C$871,$Q$1)+SUMIFS(OFFSET([2]掉落汇总!$C$2:$C$871,,MATCH($B263,[2]掉落汇总!$D$1:$M$1)),[2]掉落汇总!$A$2:$A$871,I$1,[2]掉落汇总!$C$2:$C$871,$Q$2)/$Q$3)*宝箱投放计算!H263</f>
        <v>0</v>
      </c>
      <c r="J263">
        <f ca="1">(SUMIFS(OFFSET([2]掉落汇总!$C$2:$C$871,,MATCH($B263,[2]掉落汇总!$D$1:$M$1)),[2]掉落汇总!$A$2:$A$871,J$1,[2]掉落汇总!$C$2:$C$871,$Q$1)+SUMIFS(OFFSET([2]掉落汇总!$C$2:$C$871,,MATCH($B263,[2]掉落汇总!$D$1:$M$1)),[2]掉落汇总!$A$2:$A$871,J$1,[2]掉落汇总!$C$2:$C$871,$Q$2)/$Q$3)*宝箱投放计算!I263</f>
        <v>0</v>
      </c>
      <c r="K263">
        <f ca="1">(SUMIFS(OFFSET([2]掉落汇总!$C$2:$C$871,,MATCH($B263,[2]掉落汇总!$D$1:$M$1)),[2]掉落汇总!$A$2:$A$871,K$1,[2]掉落汇总!$C$2:$C$871,$Q$1)+SUMIFS(OFFSET([2]掉落汇总!$C$2:$C$871,,MATCH($B263,[2]掉落汇总!$D$1:$M$1)),[2]掉落汇总!$A$2:$A$871,K$1,[2]掉落汇总!$C$2:$C$871,$Q$2)/$Q$3)*宝箱投放计算!J263</f>
        <v>0</v>
      </c>
      <c r="L263">
        <f ca="1">(SUMIFS(OFFSET([2]掉落汇总!$C$2:$C$871,,MATCH($B263,[2]掉落汇总!$D$1:$M$1)),[2]掉落汇总!$A$2:$A$871,L$1,[2]掉落汇总!$C$2:$C$871,$Q$1)+SUMIFS(OFFSET([2]掉落汇总!$C$2:$C$871,,MATCH($B263,[2]掉落汇总!$D$1:$M$1)),[2]掉落汇总!$A$2:$A$871,L$1,[2]掉落汇总!$C$2:$C$871,$Q$2)/$Q$3)*宝箱投放计算!K263</f>
        <v>1.4485077267901381</v>
      </c>
      <c r="M263">
        <f ca="1">(SUMIFS(OFFSET([2]掉落汇总!$C$2:$C$871,,MATCH($B263,[2]掉落汇总!$D$1:$M$1)),[2]掉落汇总!$A$2:$A$871,M$1,[2]掉落汇总!$C$2:$C$871,$Q$1)+SUMIFS(OFFSET([2]掉落汇总!$C$2:$C$871,,MATCH($B263,[2]掉落汇总!$D$1:$M$1)),[2]掉落汇总!$A$2:$A$871,M$1,[2]掉落汇总!$C$2:$C$871,$Q$2)/$Q$3)*宝箱投放计算!L263</f>
        <v>1.449375218965316</v>
      </c>
      <c r="N263">
        <f ca="1">(SUMIFS(OFFSET([2]掉落汇总!$C$2:$C$871,,MATCH($B263,[2]掉落汇总!$D$1:$M$1)),[2]掉落汇总!$A$2:$A$871,N$1,[2]掉落汇总!$C$2:$C$871,$Q$1)+SUMIFS(OFFSET([2]掉落汇总!$C$2:$C$871,,MATCH($B263,[2]掉落汇总!$D$1:$M$1)),[2]掉落汇总!$A$2:$A$871,N$1,[2]掉落汇总!$C$2:$C$871,$Q$2)/$Q$3)*宝箱投放计算!M263</f>
        <v>0.34251290877796897</v>
      </c>
      <c r="O263">
        <f ca="1">(SUMIFS(OFFSET([2]掉落汇总!$C$2:$C$871,,MATCH($B263,[2]掉落汇总!$D$1:$M$1)),[2]掉落汇总!$A$2:$A$871,O$1,[2]掉落汇总!$C$2:$C$871,$Q$1)+SUMIFS(OFFSET([2]掉落汇总!$C$2:$C$871,,MATCH($B263,[2]掉落汇总!$D$1:$M$1)),[2]掉落汇总!$A$2:$A$871,O$1,[2]掉落汇总!$C$2:$C$871,$Q$2)/$Q$3)*宝箱投放计算!N263</f>
        <v>0.72990261049962535</v>
      </c>
    </row>
    <row r="264" spans="1:15" x14ac:dyDescent="0.2">
      <c r="A264">
        <f>玩家成长时间线!A264</f>
        <v>263</v>
      </c>
      <c r="B264">
        <f>玩家成长时间线!B264</f>
        <v>10</v>
      </c>
      <c r="C264">
        <f ca="1">SUM($D$2:D264)</f>
        <v>3316.4115234241699</v>
      </c>
      <c r="D264">
        <f t="shared" ca="1" si="4"/>
        <v>13.325402817212943</v>
      </c>
      <c r="E264">
        <f ca="1">(SUMIFS(OFFSET([2]掉落汇总!$C$2:$C$871,,MATCH($B264,[2]掉落汇总!$D$1:$M$1)),[2]掉落汇总!$A$2:$A$871,E$1,[2]掉落汇总!$C$2:$C$871,$Q$1)+SUMIFS(OFFSET([2]掉落汇总!$C$2:$C$871,,MATCH($B264,[2]掉落汇总!$D$1:$M$1)),[2]掉落汇总!$A$2:$A$871,E$1,[2]掉落汇总!$C$2:$C$871,$Q$2)/$Q$3)*宝箱投放计算!D264</f>
        <v>3.960526038926881</v>
      </c>
      <c r="F264">
        <f ca="1">(SUMIFS(OFFSET([2]掉落汇总!$C$2:$C$871,,MATCH($B264,[2]掉落汇总!$D$1:$M$1)),[2]掉落汇总!$A$2:$A$871,F$1,[2]掉落汇总!$C$2:$C$871,$Q$1)+SUMIFS(OFFSET([2]掉落汇总!$C$2:$C$871,,MATCH($B264,[2]掉落汇总!$D$1:$M$1)),[2]掉落汇总!$A$2:$A$871,F$1,[2]掉落汇总!$C$2:$C$871,$Q$2)/$Q$3)*宝箱投放计算!E264</f>
        <v>5.3945783132530112</v>
      </c>
      <c r="G264">
        <f ca="1">(SUMIFS(OFFSET([2]掉落汇总!$C$2:$C$871,,MATCH($B264,[2]掉落汇总!$D$1:$M$1)),[2]掉落汇总!$A$2:$A$871,G$1,[2]掉落汇总!$C$2:$C$871,$Q$1)+SUMIFS(OFFSET([2]掉落汇总!$C$2:$C$871,,MATCH($B264,[2]掉落汇总!$D$1:$M$1)),[2]掉落汇总!$A$2:$A$871,G$1,[2]掉落汇总!$C$2:$C$871,$Q$2)/$Q$3)*宝箱投放计算!F264</f>
        <v>0</v>
      </c>
      <c r="H264">
        <f ca="1">(SUMIFS(OFFSET([2]掉落汇总!$C$2:$C$871,,MATCH($B264,[2]掉落汇总!$D$1:$M$1)),[2]掉落汇总!$A$2:$A$871,H$1,[2]掉落汇总!$C$2:$C$871,$Q$1)+SUMIFS(OFFSET([2]掉落汇总!$C$2:$C$871,,MATCH($B264,[2]掉落汇总!$D$1:$M$1)),[2]掉落汇总!$A$2:$A$871,H$1,[2]掉落汇总!$C$2:$C$871,$Q$2)/$Q$3)*宝箱投放计算!G264</f>
        <v>0</v>
      </c>
      <c r="I264">
        <f ca="1">(SUMIFS(OFFSET([2]掉落汇总!$C$2:$C$871,,MATCH($B264,[2]掉落汇总!$D$1:$M$1)),[2]掉落汇总!$A$2:$A$871,I$1,[2]掉落汇总!$C$2:$C$871,$Q$1)+SUMIFS(OFFSET([2]掉落汇总!$C$2:$C$871,,MATCH($B264,[2]掉落汇总!$D$1:$M$1)),[2]掉落汇总!$A$2:$A$871,I$1,[2]掉落汇总!$C$2:$C$871,$Q$2)/$Q$3)*宝箱投放计算!H264</f>
        <v>0</v>
      </c>
      <c r="J264">
        <f ca="1">(SUMIFS(OFFSET([2]掉落汇总!$C$2:$C$871,,MATCH($B264,[2]掉落汇总!$D$1:$M$1)),[2]掉落汇总!$A$2:$A$871,J$1,[2]掉落汇总!$C$2:$C$871,$Q$1)+SUMIFS(OFFSET([2]掉落汇总!$C$2:$C$871,,MATCH($B264,[2]掉落汇总!$D$1:$M$1)),[2]掉落汇总!$A$2:$A$871,J$1,[2]掉落汇总!$C$2:$C$871,$Q$2)/$Q$3)*宝箱投放计算!I264</f>
        <v>0</v>
      </c>
      <c r="K264">
        <f ca="1">(SUMIFS(OFFSET([2]掉落汇总!$C$2:$C$871,,MATCH($B264,[2]掉落汇总!$D$1:$M$1)),[2]掉落汇总!$A$2:$A$871,K$1,[2]掉落汇总!$C$2:$C$871,$Q$1)+SUMIFS(OFFSET([2]掉落汇总!$C$2:$C$871,,MATCH($B264,[2]掉落汇总!$D$1:$M$1)),[2]掉落汇总!$A$2:$A$871,K$1,[2]掉落汇总!$C$2:$C$871,$Q$2)/$Q$3)*宝箱投放计算!J264</f>
        <v>0</v>
      </c>
      <c r="L264">
        <f ca="1">(SUMIFS(OFFSET([2]掉落汇总!$C$2:$C$871,,MATCH($B264,[2]掉落汇总!$D$1:$M$1)),[2]掉落汇总!$A$2:$A$871,L$1,[2]掉落汇总!$C$2:$C$871,$Q$1)+SUMIFS(OFFSET([2]掉落汇总!$C$2:$C$871,,MATCH($B264,[2]掉落汇总!$D$1:$M$1)),[2]掉落汇总!$A$2:$A$871,L$1,[2]掉落汇总!$C$2:$C$871,$Q$2)/$Q$3)*宝箱投放计算!K264</f>
        <v>1.4485077267901381</v>
      </c>
      <c r="M264">
        <f ca="1">(SUMIFS(OFFSET([2]掉落汇总!$C$2:$C$871,,MATCH($B264,[2]掉落汇总!$D$1:$M$1)),[2]掉落汇总!$A$2:$A$871,M$1,[2]掉落汇总!$C$2:$C$871,$Q$1)+SUMIFS(OFFSET([2]掉落汇总!$C$2:$C$871,,MATCH($B264,[2]掉落汇总!$D$1:$M$1)),[2]掉落汇总!$A$2:$A$871,M$1,[2]掉落汇总!$C$2:$C$871,$Q$2)/$Q$3)*宝箱投放计算!L264</f>
        <v>1.449375218965316</v>
      </c>
      <c r="N264">
        <f ca="1">(SUMIFS(OFFSET([2]掉落汇总!$C$2:$C$871,,MATCH($B264,[2]掉落汇总!$D$1:$M$1)),[2]掉落汇总!$A$2:$A$871,N$1,[2]掉落汇总!$C$2:$C$871,$Q$1)+SUMIFS(OFFSET([2]掉落汇总!$C$2:$C$871,,MATCH($B264,[2]掉落汇总!$D$1:$M$1)),[2]掉落汇总!$A$2:$A$871,N$1,[2]掉落汇总!$C$2:$C$871,$Q$2)/$Q$3)*宝箱投放计算!M264</f>
        <v>0.34251290877796897</v>
      </c>
      <c r="O264">
        <f ca="1">(SUMIFS(OFFSET([2]掉落汇总!$C$2:$C$871,,MATCH($B264,[2]掉落汇总!$D$1:$M$1)),[2]掉落汇总!$A$2:$A$871,O$1,[2]掉落汇总!$C$2:$C$871,$Q$1)+SUMIFS(OFFSET([2]掉落汇总!$C$2:$C$871,,MATCH($B264,[2]掉落汇总!$D$1:$M$1)),[2]掉落汇总!$A$2:$A$871,O$1,[2]掉落汇总!$C$2:$C$871,$Q$2)/$Q$3)*宝箱投放计算!N264</f>
        <v>0.72990261049962535</v>
      </c>
    </row>
    <row r="265" spans="1:15" x14ac:dyDescent="0.2">
      <c r="A265">
        <f>玩家成长时间线!A265</f>
        <v>264</v>
      </c>
      <c r="B265">
        <f>玩家成长时间线!B265</f>
        <v>10</v>
      </c>
      <c r="C265">
        <f ca="1">SUM($D$2:D265)</f>
        <v>3330.0904244002468</v>
      </c>
      <c r="D265">
        <f t="shared" ca="1" si="4"/>
        <v>13.678900976076697</v>
      </c>
      <c r="E265">
        <f ca="1">(SUMIFS(OFFSET([2]掉落汇总!$C$2:$C$871,,MATCH($B265,[2]掉落汇总!$D$1:$M$1)),[2]掉落汇总!$A$2:$A$871,E$1,[2]掉落汇总!$C$2:$C$871,$Q$1)+SUMIFS(OFFSET([2]掉落汇总!$C$2:$C$871,,MATCH($B265,[2]掉落汇总!$D$1:$M$1)),[2]掉落汇总!$A$2:$A$871,E$1,[2]掉落汇总!$C$2:$C$871,$Q$2)/$Q$3)*宝箱投放计算!D265</f>
        <v>4.3140241977906362</v>
      </c>
      <c r="F265">
        <f ca="1">(SUMIFS(OFFSET([2]掉落汇总!$C$2:$C$871,,MATCH($B265,[2]掉落汇总!$D$1:$M$1)),[2]掉落汇总!$A$2:$A$871,F$1,[2]掉落汇总!$C$2:$C$871,$Q$1)+SUMIFS(OFFSET([2]掉落汇总!$C$2:$C$871,,MATCH($B265,[2]掉落汇总!$D$1:$M$1)),[2]掉落汇总!$A$2:$A$871,F$1,[2]掉落汇总!$C$2:$C$871,$Q$2)/$Q$3)*宝箱投放计算!E265</f>
        <v>5.3945783132530112</v>
      </c>
      <c r="G265">
        <f ca="1">(SUMIFS(OFFSET([2]掉落汇总!$C$2:$C$871,,MATCH($B265,[2]掉落汇总!$D$1:$M$1)),[2]掉落汇总!$A$2:$A$871,G$1,[2]掉落汇总!$C$2:$C$871,$Q$1)+SUMIFS(OFFSET([2]掉落汇总!$C$2:$C$871,,MATCH($B265,[2]掉落汇总!$D$1:$M$1)),[2]掉落汇总!$A$2:$A$871,G$1,[2]掉落汇总!$C$2:$C$871,$Q$2)/$Q$3)*宝箱投放计算!F265</f>
        <v>0</v>
      </c>
      <c r="H265">
        <f ca="1">(SUMIFS(OFFSET([2]掉落汇总!$C$2:$C$871,,MATCH($B265,[2]掉落汇总!$D$1:$M$1)),[2]掉落汇总!$A$2:$A$871,H$1,[2]掉落汇总!$C$2:$C$871,$Q$1)+SUMIFS(OFFSET([2]掉落汇总!$C$2:$C$871,,MATCH($B265,[2]掉落汇总!$D$1:$M$1)),[2]掉落汇总!$A$2:$A$871,H$1,[2]掉落汇总!$C$2:$C$871,$Q$2)/$Q$3)*宝箱投放计算!G265</f>
        <v>0</v>
      </c>
      <c r="I265">
        <f ca="1">(SUMIFS(OFFSET([2]掉落汇总!$C$2:$C$871,,MATCH($B265,[2]掉落汇总!$D$1:$M$1)),[2]掉落汇总!$A$2:$A$871,I$1,[2]掉落汇总!$C$2:$C$871,$Q$1)+SUMIFS(OFFSET([2]掉落汇总!$C$2:$C$871,,MATCH($B265,[2]掉落汇总!$D$1:$M$1)),[2]掉落汇总!$A$2:$A$871,I$1,[2]掉落汇总!$C$2:$C$871,$Q$2)/$Q$3)*宝箱投放计算!H265</f>
        <v>0</v>
      </c>
      <c r="J265">
        <f ca="1">(SUMIFS(OFFSET([2]掉落汇总!$C$2:$C$871,,MATCH($B265,[2]掉落汇总!$D$1:$M$1)),[2]掉落汇总!$A$2:$A$871,J$1,[2]掉落汇总!$C$2:$C$871,$Q$1)+SUMIFS(OFFSET([2]掉落汇总!$C$2:$C$871,,MATCH($B265,[2]掉落汇总!$D$1:$M$1)),[2]掉落汇总!$A$2:$A$871,J$1,[2]掉落汇总!$C$2:$C$871,$Q$2)/$Q$3)*宝箱投放计算!I265</f>
        <v>0</v>
      </c>
      <c r="K265">
        <f ca="1">(SUMIFS(OFFSET([2]掉落汇总!$C$2:$C$871,,MATCH($B265,[2]掉落汇总!$D$1:$M$1)),[2]掉落汇总!$A$2:$A$871,K$1,[2]掉落汇总!$C$2:$C$871,$Q$1)+SUMIFS(OFFSET([2]掉落汇总!$C$2:$C$871,,MATCH($B265,[2]掉落汇总!$D$1:$M$1)),[2]掉落汇总!$A$2:$A$871,K$1,[2]掉落汇总!$C$2:$C$871,$Q$2)/$Q$3)*宝箱投放计算!J265</f>
        <v>0</v>
      </c>
      <c r="L265">
        <f ca="1">(SUMIFS(OFFSET([2]掉落汇总!$C$2:$C$871,,MATCH($B265,[2]掉落汇总!$D$1:$M$1)),[2]掉落汇总!$A$2:$A$871,L$1,[2]掉落汇总!$C$2:$C$871,$Q$1)+SUMIFS(OFFSET([2]掉落汇总!$C$2:$C$871,,MATCH($B265,[2]掉落汇总!$D$1:$M$1)),[2]掉落汇总!$A$2:$A$871,L$1,[2]掉落汇总!$C$2:$C$871,$Q$2)/$Q$3)*宝箱投放计算!K265</f>
        <v>1.4485077267901381</v>
      </c>
      <c r="M265">
        <f ca="1">(SUMIFS(OFFSET([2]掉落汇总!$C$2:$C$871,,MATCH($B265,[2]掉落汇总!$D$1:$M$1)),[2]掉落汇总!$A$2:$A$871,M$1,[2]掉落汇总!$C$2:$C$871,$Q$1)+SUMIFS(OFFSET([2]掉落汇总!$C$2:$C$871,,MATCH($B265,[2]掉落汇总!$D$1:$M$1)),[2]掉落汇总!$A$2:$A$871,M$1,[2]掉落汇总!$C$2:$C$871,$Q$2)/$Q$3)*宝箱投放计算!L265</f>
        <v>1.449375218965316</v>
      </c>
      <c r="N265">
        <f ca="1">(SUMIFS(OFFSET([2]掉落汇总!$C$2:$C$871,,MATCH($B265,[2]掉落汇总!$D$1:$M$1)),[2]掉落汇总!$A$2:$A$871,N$1,[2]掉落汇总!$C$2:$C$871,$Q$1)+SUMIFS(OFFSET([2]掉落汇总!$C$2:$C$871,,MATCH($B265,[2]掉落汇总!$D$1:$M$1)),[2]掉落汇总!$A$2:$A$871,N$1,[2]掉落汇总!$C$2:$C$871,$Q$2)/$Q$3)*宝箱投放计算!M265</f>
        <v>0.34251290877796897</v>
      </c>
      <c r="O265">
        <f ca="1">(SUMIFS(OFFSET([2]掉落汇总!$C$2:$C$871,,MATCH($B265,[2]掉落汇总!$D$1:$M$1)),[2]掉落汇总!$A$2:$A$871,O$1,[2]掉落汇总!$C$2:$C$871,$Q$1)+SUMIFS(OFFSET([2]掉落汇总!$C$2:$C$871,,MATCH($B265,[2]掉落汇总!$D$1:$M$1)),[2]掉落汇总!$A$2:$A$871,O$1,[2]掉落汇总!$C$2:$C$871,$Q$2)/$Q$3)*宝箱投放计算!N265</f>
        <v>0.72990261049962535</v>
      </c>
    </row>
    <row r="266" spans="1:15" x14ac:dyDescent="0.2">
      <c r="A266">
        <f>玩家成长时间线!A266</f>
        <v>265</v>
      </c>
      <c r="B266">
        <f>玩家成长时间线!B266</f>
        <v>10</v>
      </c>
      <c r="C266">
        <f ca="1">SUM($D$2:D266)</f>
        <v>3343.4494937087802</v>
      </c>
      <c r="D266">
        <f t="shared" ca="1" si="4"/>
        <v>13.359069308533297</v>
      </c>
      <c r="E266">
        <f ca="1">(SUMIFS(OFFSET([2]掉落汇总!$C$2:$C$871,,MATCH($B266,[2]掉落汇总!$D$1:$M$1)),[2]掉落汇总!$A$2:$A$871,E$1,[2]掉落汇总!$C$2:$C$871,$Q$1)+SUMIFS(OFFSET([2]掉落汇总!$C$2:$C$871,,MATCH($B266,[2]掉落汇总!$D$1:$M$1)),[2]掉落汇总!$A$2:$A$871,E$1,[2]掉落汇总!$C$2:$C$871,$Q$2)/$Q$3)*宝箱投放计算!D266</f>
        <v>3.9941925302472376</v>
      </c>
      <c r="F266">
        <f ca="1">(SUMIFS(OFFSET([2]掉落汇总!$C$2:$C$871,,MATCH($B266,[2]掉落汇总!$D$1:$M$1)),[2]掉落汇总!$A$2:$A$871,F$1,[2]掉落汇总!$C$2:$C$871,$Q$1)+SUMIFS(OFFSET([2]掉落汇总!$C$2:$C$871,,MATCH($B266,[2]掉落汇总!$D$1:$M$1)),[2]掉落汇总!$A$2:$A$871,F$1,[2]掉落汇总!$C$2:$C$871,$Q$2)/$Q$3)*宝箱投放计算!E266</f>
        <v>5.3945783132530112</v>
      </c>
      <c r="G266">
        <f ca="1">(SUMIFS(OFFSET([2]掉落汇总!$C$2:$C$871,,MATCH($B266,[2]掉落汇总!$D$1:$M$1)),[2]掉落汇总!$A$2:$A$871,G$1,[2]掉落汇总!$C$2:$C$871,$Q$1)+SUMIFS(OFFSET([2]掉落汇总!$C$2:$C$871,,MATCH($B266,[2]掉落汇总!$D$1:$M$1)),[2]掉落汇总!$A$2:$A$871,G$1,[2]掉落汇总!$C$2:$C$871,$Q$2)/$Q$3)*宝箱投放计算!F266</f>
        <v>0</v>
      </c>
      <c r="H266">
        <f ca="1">(SUMIFS(OFFSET([2]掉落汇总!$C$2:$C$871,,MATCH($B266,[2]掉落汇总!$D$1:$M$1)),[2]掉落汇总!$A$2:$A$871,H$1,[2]掉落汇总!$C$2:$C$871,$Q$1)+SUMIFS(OFFSET([2]掉落汇总!$C$2:$C$871,,MATCH($B266,[2]掉落汇总!$D$1:$M$1)),[2]掉落汇总!$A$2:$A$871,H$1,[2]掉落汇总!$C$2:$C$871,$Q$2)/$Q$3)*宝箱投放计算!G266</f>
        <v>0</v>
      </c>
      <c r="I266">
        <f ca="1">(SUMIFS(OFFSET([2]掉落汇总!$C$2:$C$871,,MATCH($B266,[2]掉落汇总!$D$1:$M$1)),[2]掉落汇总!$A$2:$A$871,I$1,[2]掉落汇总!$C$2:$C$871,$Q$1)+SUMIFS(OFFSET([2]掉落汇总!$C$2:$C$871,,MATCH($B266,[2]掉落汇总!$D$1:$M$1)),[2]掉落汇总!$A$2:$A$871,I$1,[2]掉落汇总!$C$2:$C$871,$Q$2)/$Q$3)*宝箱投放计算!H266</f>
        <v>0</v>
      </c>
      <c r="J266">
        <f ca="1">(SUMIFS(OFFSET([2]掉落汇总!$C$2:$C$871,,MATCH($B266,[2]掉落汇总!$D$1:$M$1)),[2]掉落汇总!$A$2:$A$871,J$1,[2]掉落汇总!$C$2:$C$871,$Q$1)+SUMIFS(OFFSET([2]掉落汇总!$C$2:$C$871,,MATCH($B266,[2]掉落汇总!$D$1:$M$1)),[2]掉落汇总!$A$2:$A$871,J$1,[2]掉落汇总!$C$2:$C$871,$Q$2)/$Q$3)*宝箱投放计算!I266</f>
        <v>0</v>
      </c>
      <c r="K266">
        <f ca="1">(SUMIFS(OFFSET([2]掉落汇总!$C$2:$C$871,,MATCH($B266,[2]掉落汇总!$D$1:$M$1)),[2]掉落汇总!$A$2:$A$871,K$1,[2]掉落汇总!$C$2:$C$871,$Q$1)+SUMIFS(OFFSET([2]掉落汇总!$C$2:$C$871,,MATCH($B266,[2]掉落汇总!$D$1:$M$1)),[2]掉落汇总!$A$2:$A$871,K$1,[2]掉落汇总!$C$2:$C$871,$Q$2)/$Q$3)*宝箱投放计算!J266</f>
        <v>0</v>
      </c>
      <c r="L266">
        <f ca="1">(SUMIFS(OFFSET([2]掉落汇总!$C$2:$C$871,,MATCH($B266,[2]掉落汇总!$D$1:$M$1)),[2]掉落汇总!$A$2:$A$871,L$1,[2]掉落汇总!$C$2:$C$871,$Q$1)+SUMIFS(OFFSET([2]掉落汇总!$C$2:$C$871,,MATCH($B266,[2]掉落汇总!$D$1:$M$1)),[2]掉落汇总!$A$2:$A$871,L$1,[2]掉落汇总!$C$2:$C$871,$Q$2)/$Q$3)*宝箱投放计算!K266</f>
        <v>1.4485077267901381</v>
      </c>
      <c r="M266">
        <f ca="1">(SUMIFS(OFFSET([2]掉落汇总!$C$2:$C$871,,MATCH($B266,[2]掉落汇总!$D$1:$M$1)),[2]掉落汇总!$A$2:$A$871,M$1,[2]掉落汇总!$C$2:$C$871,$Q$1)+SUMIFS(OFFSET([2]掉落汇总!$C$2:$C$871,,MATCH($B266,[2]掉落汇总!$D$1:$M$1)),[2]掉落汇总!$A$2:$A$871,M$1,[2]掉落汇总!$C$2:$C$871,$Q$2)/$Q$3)*宝箱投放计算!L266</f>
        <v>1.449375218965316</v>
      </c>
      <c r="N266">
        <f ca="1">(SUMIFS(OFFSET([2]掉落汇总!$C$2:$C$871,,MATCH($B266,[2]掉落汇总!$D$1:$M$1)),[2]掉落汇总!$A$2:$A$871,N$1,[2]掉落汇总!$C$2:$C$871,$Q$1)+SUMIFS(OFFSET([2]掉落汇总!$C$2:$C$871,,MATCH($B266,[2]掉落汇总!$D$1:$M$1)),[2]掉落汇总!$A$2:$A$871,N$1,[2]掉落汇总!$C$2:$C$871,$Q$2)/$Q$3)*宝箱投放计算!M266</f>
        <v>0.34251290877796897</v>
      </c>
      <c r="O266">
        <f ca="1">(SUMIFS(OFFSET([2]掉落汇总!$C$2:$C$871,,MATCH($B266,[2]掉落汇总!$D$1:$M$1)),[2]掉落汇总!$A$2:$A$871,O$1,[2]掉落汇总!$C$2:$C$871,$Q$1)+SUMIFS(OFFSET([2]掉落汇总!$C$2:$C$871,,MATCH($B266,[2]掉落汇总!$D$1:$M$1)),[2]掉落汇总!$A$2:$A$871,O$1,[2]掉落汇总!$C$2:$C$871,$Q$2)/$Q$3)*宝箱投放计算!N266</f>
        <v>0.72990261049962535</v>
      </c>
    </row>
    <row r="267" spans="1:15" x14ac:dyDescent="0.2">
      <c r="A267">
        <f>玩家成长时间线!A267</f>
        <v>266</v>
      </c>
      <c r="B267">
        <f>玩家成长时间线!B267</f>
        <v>8</v>
      </c>
      <c r="C267">
        <f ca="1">SUM($D$2:D267)</f>
        <v>3356.9957736272718</v>
      </c>
      <c r="D267">
        <f t="shared" ca="1" si="4"/>
        <v>13.546279918491749</v>
      </c>
      <c r="E267">
        <f ca="1">(SUMIFS(OFFSET([2]掉落汇总!$C$2:$C$871,,MATCH($B267,[2]掉落汇总!$D$1:$M$1)),[2]掉落汇总!$A$2:$A$871,E$1,[2]掉落汇总!$C$2:$C$871,$Q$1)+SUMIFS(OFFSET([2]掉落汇总!$C$2:$C$871,,MATCH($B267,[2]掉落汇总!$D$1:$M$1)),[2]掉落汇总!$A$2:$A$871,E$1,[2]掉落汇总!$C$2:$C$871,$Q$2)/$Q$3)*宝箱投放计算!D267</f>
        <v>3.3473757692307697</v>
      </c>
      <c r="F267">
        <f ca="1">(SUMIFS(OFFSET([2]掉落汇总!$C$2:$C$871,,MATCH($B267,[2]掉落汇总!$D$1:$M$1)),[2]掉落汇总!$A$2:$A$871,F$1,[2]掉落汇总!$C$2:$C$871,$Q$1)+SUMIFS(OFFSET([2]掉落汇总!$C$2:$C$871,,MATCH($B267,[2]掉落汇总!$D$1:$M$1)),[2]掉落汇总!$A$2:$A$871,F$1,[2]掉落汇总!$C$2:$C$871,$Q$2)/$Q$3)*宝箱投放计算!E267</f>
        <v>4.3156626506024089</v>
      </c>
      <c r="G267">
        <f ca="1">(SUMIFS(OFFSET([2]掉落汇总!$C$2:$C$871,,MATCH($B267,[2]掉落汇总!$D$1:$M$1)),[2]掉落汇总!$A$2:$A$871,G$1,[2]掉落汇总!$C$2:$C$871,$Q$1)+SUMIFS(OFFSET([2]掉落汇总!$C$2:$C$871,,MATCH($B267,[2]掉落汇总!$D$1:$M$1)),[2]掉落汇总!$A$2:$A$871,G$1,[2]掉落汇总!$C$2:$C$871,$Q$2)/$Q$3)*宝箱投放计算!F267</f>
        <v>0.84751284300213015</v>
      </c>
      <c r="H267">
        <f ca="1">(SUMIFS(OFFSET([2]掉落汇总!$C$2:$C$871,,MATCH($B267,[2]掉落汇总!$D$1:$M$1)),[2]掉落汇总!$A$2:$A$871,H$1,[2]掉落汇总!$C$2:$C$871,$Q$1)+SUMIFS(OFFSET([2]掉落汇总!$C$2:$C$871,,MATCH($B267,[2]掉落汇总!$D$1:$M$1)),[2]掉落汇总!$A$2:$A$871,H$1,[2]掉落汇总!$C$2:$C$871,$Q$2)/$Q$3)*宝箱投放计算!G267</f>
        <v>0</v>
      </c>
      <c r="I267">
        <f ca="1">(SUMIFS(OFFSET([2]掉落汇总!$C$2:$C$871,,MATCH($B267,[2]掉落汇总!$D$1:$M$1)),[2]掉落汇总!$A$2:$A$871,I$1,[2]掉落汇总!$C$2:$C$871,$Q$1)+SUMIFS(OFFSET([2]掉落汇总!$C$2:$C$871,,MATCH($B267,[2]掉落汇总!$D$1:$M$1)),[2]掉落汇总!$A$2:$A$871,I$1,[2]掉落汇总!$C$2:$C$871,$Q$2)/$Q$3)*宝箱投放计算!H267</f>
        <v>1.0654301906233898</v>
      </c>
      <c r="J267">
        <f ca="1">(SUMIFS(OFFSET([2]掉落汇总!$C$2:$C$871,,MATCH($B267,[2]掉落汇总!$D$1:$M$1)),[2]掉落汇总!$A$2:$A$871,J$1,[2]掉落汇总!$C$2:$C$871,$Q$1)+SUMIFS(OFFSET([2]掉落汇总!$C$2:$C$871,,MATCH($B267,[2]掉落汇总!$D$1:$M$1)),[2]掉落汇总!$A$2:$A$871,J$1,[2]掉落汇总!$C$2:$C$871,$Q$2)/$Q$3)*宝箱投放计算!I267</f>
        <v>0</v>
      </c>
      <c r="K267">
        <f ca="1">(SUMIFS(OFFSET([2]掉落汇总!$C$2:$C$871,,MATCH($B267,[2]掉落汇总!$D$1:$M$1)),[2]掉落汇总!$A$2:$A$871,K$1,[2]掉落汇总!$C$2:$C$871,$Q$1)+SUMIFS(OFFSET([2]掉落汇总!$C$2:$C$871,,MATCH($B267,[2]掉落汇总!$D$1:$M$1)),[2]掉落汇总!$A$2:$A$871,K$1,[2]掉落汇总!$C$2:$C$871,$Q$2)/$Q$3)*宝箱投放计算!J267</f>
        <v>0</v>
      </c>
      <c r="L267">
        <f ca="1">(SUMIFS(OFFSET([2]掉落汇总!$C$2:$C$871,,MATCH($B267,[2]掉落汇总!$D$1:$M$1)),[2]掉落汇总!$A$2:$A$871,L$1,[2]掉落汇总!$C$2:$C$871,$Q$1)+SUMIFS(OFFSET([2]掉落汇总!$C$2:$C$871,,MATCH($B267,[2]掉落汇总!$D$1:$M$1)),[2]掉落汇总!$A$2:$A$871,L$1,[2]掉落汇总!$C$2:$C$871,$Q$2)/$Q$3)*宝箱投放计算!K267</f>
        <v>1.4485077267901381</v>
      </c>
      <c r="M267">
        <f ca="1">(SUMIFS(OFFSET([2]掉落汇总!$C$2:$C$871,,MATCH($B267,[2]掉落汇总!$D$1:$M$1)),[2]掉落汇总!$A$2:$A$871,M$1,[2]掉落汇总!$C$2:$C$871,$Q$1)+SUMIFS(OFFSET([2]掉落汇总!$C$2:$C$871,,MATCH($B267,[2]掉落汇总!$D$1:$M$1)),[2]掉落汇总!$A$2:$A$871,M$1,[2]掉落汇总!$C$2:$C$871,$Q$2)/$Q$3)*宝箱投放计算!L267</f>
        <v>1.449375218965316</v>
      </c>
      <c r="N267">
        <f ca="1">(SUMIFS(OFFSET([2]掉落汇总!$C$2:$C$871,,MATCH($B267,[2]掉落汇总!$D$1:$M$1)),[2]掉落汇总!$A$2:$A$871,N$1,[2]掉落汇总!$C$2:$C$871,$Q$1)+SUMIFS(OFFSET([2]掉落汇总!$C$2:$C$871,,MATCH($B267,[2]掉落汇总!$D$1:$M$1)),[2]掉落汇总!$A$2:$A$871,N$1,[2]掉落汇总!$C$2:$C$871,$Q$2)/$Q$3)*宝箱投放计算!M267</f>
        <v>0.34251290877796897</v>
      </c>
      <c r="O267">
        <f ca="1">(SUMIFS(OFFSET([2]掉落汇总!$C$2:$C$871,,MATCH($B267,[2]掉落汇总!$D$1:$M$1)),[2]掉落汇总!$A$2:$A$871,O$1,[2]掉落汇总!$C$2:$C$871,$Q$1)+SUMIFS(OFFSET([2]掉落汇总!$C$2:$C$871,,MATCH($B267,[2]掉落汇总!$D$1:$M$1)),[2]掉落汇总!$A$2:$A$871,O$1,[2]掉落汇总!$C$2:$C$871,$Q$2)/$Q$3)*宝箱投放计算!N267</f>
        <v>0.72990261049962535</v>
      </c>
    </row>
    <row r="268" spans="1:15" x14ac:dyDescent="0.2">
      <c r="A268">
        <f>玩家成长时间线!A268</f>
        <v>267</v>
      </c>
      <c r="B268">
        <f>玩家成长时间线!B268</f>
        <v>8</v>
      </c>
      <c r="C268">
        <f ca="1">SUM($D$2:D268)</f>
        <v>3368.6431585890609</v>
      </c>
      <c r="D268">
        <f t="shared" ca="1" si="4"/>
        <v>11.647384961789303</v>
      </c>
      <c r="E268">
        <f ca="1">(SUMIFS(OFFSET([2]掉落汇总!$C$2:$C$871,,MATCH($B268,[2]掉落汇总!$D$1:$M$1)),[2]掉落汇总!$A$2:$A$871,E$1,[2]掉落汇总!$C$2:$C$871,$Q$1)+SUMIFS(OFFSET([2]掉落汇总!$C$2:$C$871,,MATCH($B268,[2]掉落汇总!$D$1:$M$1)),[2]掉落汇总!$A$2:$A$871,E$1,[2]掉落汇总!$C$2:$C$871,$Q$2)/$Q$3)*宝箱投放计算!D268</f>
        <v>3.3614238461538464</v>
      </c>
      <c r="F268">
        <f ca="1">(SUMIFS(OFFSET([2]掉落汇总!$C$2:$C$871,,MATCH($B268,[2]掉落汇总!$D$1:$M$1)),[2]掉落汇总!$A$2:$A$871,F$1,[2]掉落汇总!$C$2:$C$871,$Q$1)+SUMIFS(OFFSET([2]掉落汇总!$C$2:$C$871,,MATCH($B268,[2]掉落汇总!$D$1:$M$1)),[2]掉落汇总!$A$2:$A$871,F$1,[2]掉落汇总!$C$2:$C$871,$Q$2)/$Q$3)*宝箱投放计算!E268</f>
        <v>4.3156626506024089</v>
      </c>
      <c r="G268">
        <f ca="1">(SUMIFS(OFFSET([2]掉落汇总!$C$2:$C$871,,MATCH($B268,[2]掉落汇总!$D$1:$M$1)),[2]掉落汇总!$A$2:$A$871,G$1,[2]掉落汇总!$C$2:$C$871,$Q$1)+SUMIFS(OFFSET([2]掉落汇总!$C$2:$C$871,,MATCH($B268,[2]掉落汇总!$D$1:$M$1)),[2]掉落汇总!$A$2:$A$871,G$1,[2]掉落汇总!$C$2:$C$871,$Q$2)/$Q$3)*宝箱投放计算!F268</f>
        <v>0</v>
      </c>
      <c r="H268">
        <f ca="1">(SUMIFS(OFFSET([2]掉落汇总!$C$2:$C$871,,MATCH($B268,[2]掉落汇总!$D$1:$M$1)),[2]掉落汇总!$A$2:$A$871,H$1,[2]掉落汇总!$C$2:$C$871,$Q$1)+SUMIFS(OFFSET([2]掉落汇总!$C$2:$C$871,,MATCH($B268,[2]掉落汇总!$D$1:$M$1)),[2]掉落汇总!$A$2:$A$871,H$1,[2]掉落汇总!$C$2:$C$871,$Q$2)/$Q$3)*宝箱投放计算!G268</f>
        <v>0</v>
      </c>
      <c r="I268">
        <f ca="1">(SUMIFS(OFFSET([2]掉落汇总!$C$2:$C$871,,MATCH($B268,[2]掉落汇总!$D$1:$M$1)),[2]掉落汇总!$A$2:$A$871,I$1,[2]掉落汇总!$C$2:$C$871,$Q$1)+SUMIFS(OFFSET([2]掉落汇总!$C$2:$C$871,,MATCH($B268,[2]掉落汇总!$D$1:$M$1)),[2]掉落汇总!$A$2:$A$871,I$1,[2]掉落汇总!$C$2:$C$871,$Q$2)/$Q$3)*宝箱投放计算!H268</f>
        <v>0</v>
      </c>
      <c r="J268">
        <f ca="1">(SUMIFS(OFFSET([2]掉落汇总!$C$2:$C$871,,MATCH($B268,[2]掉落汇总!$D$1:$M$1)),[2]掉落汇总!$A$2:$A$871,J$1,[2]掉落汇总!$C$2:$C$871,$Q$1)+SUMIFS(OFFSET([2]掉落汇总!$C$2:$C$871,,MATCH($B268,[2]掉落汇总!$D$1:$M$1)),[2]掉落汇总!$A$2:$A$871,J$1,[2]掉落汇总!$C$2:$C$871,$Q$2)/$Q$3)*宝箱投放计算!I268</f>
        <v>0</v>
      </c>
      <c r="K268">
        <f ca="1">(SUMIFS(OFFSET([2]掉落汇总!$C$2:$C$871,,MATCH($B268,[2]掉落汇总!$D$1:$M$1)),[2]掉落汇总!$A$2:$A$871,K$1,[2]掉落汇总!$C$2:$C$871,$Q$1)+SUMIFS(OFFSET([2]掉落汇总!$C$2:$C$871,,MATCH($B268,[2]掉落汇总!$D$1:$M$1)),[2]掉落汇总!$A$2:$A$871,K$1,[2]掉落汇总!$C$2:$C$871,$Q$2)/$Q$3)*宝箱投放计算!J268</f>
        <v>0</v>
      </c>
      <c r="L268">
        <f ca="1">(SUMIFS(OFFSET([2]掉落汇总!$C$2:$C$871,,MATCH($B268,[2]掉落汇总!$D$1:$M$1)),[2]掉落汇总!$A$2:$A$871,L$1,[2]掉落汇总!$C$2:$C$871,$Q$1)+SUMIFS(OFFSET([2]掉落汇总!$C$2:$C$871,,MATCH($B268,[2]掉落汇总!$D$1:$M$1)),[2]掉落汇总!$A$2:$A$871,L$1,[2]掉落汇总!$C$2:$C$871,$Q$2)/$Q$3)*宝箱投放计算!K268</f>
        <v>1.4485077267901381</v>
      </c>
      <c r="M268">
        <f ca="1">(SUMIFS(OFFSET([2]掉落汇总!$C$2:$C$871,,MATCH($B268,[2]掉落汇总!$D$1:$M$1)),[2]掉落汇总!$A$2:$A$871,M$1,[2]掉落汇总!$C$2:$C$871,$Q$1)+SUMIFS(OFFSET([2]掉落汇总!$C$2:$C$871,,MATCH($B268,[2]掉落汇总!$D$1:$M$1)),[2]掉落汇总!$A$2:$A$871,M$1,[2]掉落汇总!$C$2:$C$871,$Q$2)/$Q$3)*宝箱投放计算!L268</f>
        <v>1.449375218965316</v>
      </c>
      <c r="N268">
        <f ca="1">(SUMIFS(OFFSET([2]掉落汇总!$C$2:$C$871,,MATCH($B268,[2]掉落汇总!$D$1:$M$1)),[2]掉落汇总!$A$2:$A$871,N$1,[2]掉落汇总!$C$2:$C$871,$Q$1)+SUMIFS(OFFSET([2]掉落汇总!$C$2:$C$871,,MATCH($B268,[2]掉落汇总!$D$1:$M$1)),[2]掉落汇总!$A$2:$A$871,N$1,[2]掉落汇总!$C$2:$C$871,$Q$2)/$Q$3)*宝箱投放计算!M268</f>
        <v>0.34251290877796897</v>
      </c>
      <c r="O268">
        <f ca="1">(SUMIFS(OFFSET([2]掉落汇总!$C$2:$C$871,,MATCH($B268,[2]掉落汇总!$D$1:$M$1)),[2]掉落汇总!$A$2:$A$871,O$1,[2]掉落汇总!$C$2:$C$871,$Q$1)+SUMIFS(OFFSET([2]掉落汇总!$C$2:$C$871,,MATCH($B268,[2]掉落汇总!$D$1:$M$1)),[2]掉落汇总!$A$2:$A$871,O$1,[2]掉落汇总!$C$2:$C$871,$Q$2)/$Q$3)*宝箱投放计算!N268</f>
        <v>0.72990261049962535</v>
      </c>
    </row>
    <row r="269" spans="1:15" x14ac:dyDescent="0.2">
      <c r="A269">
        <f>玩家成长时间线!A269</f>
        <v>268</v>
      </c>
      <c r="B269">
        <f>玩家成长时间线!B269</f>
        <v>8</v>
      </c>
      <c r="C269">
        <f ca="1">SUM($D$2:D269)</f>
        <v>3380.5855531662351</v>
      </c>
      <c r="D269">
        <f t="shared" ca="1" si="4"/>
        <v>11.942394577173918</v>
      </c>
      <c r="E269">
        <f ca="1">(SUMIFS(OFFSET([2]掉落汇总!$C$2:$C$871,,MATCH($B269,[2]掉落汇总!$D$1:$M$1)),[2]掉落汇总!$A$2:$A$871,E$1,[2]掉落汇总!$C$2:$C$871,$Q$1)+SUMIFS(OFFSET([2]掉落汇总!$C$2:$C$871,,MATCH($B269,[2]掉落汇总!$D$1:$M$1)),[2]掉落汇总!$A$2:$A$871,E$1,[2]掉落汇总!$C$2:$C$871,$Q$2)/$Q$3)*宝箱投放计算!D269</f>
        <v>3.6564334615384615</v>
      </c>
      <c r="F269">
        <f ca="1">(SUMIFS(OFFSET([2]掉落汇总!$C$2:$C$871,,MATCH($B269,[2]掉落汇总!$D$1:$M$1)),[2]掉落汇总!$A$2:$A$871,F$1,[2]掉落汇总!$C$2:$C$871,$Q$1)+SUMIFS(OFFSET([2]掉落汇总!$C$2:$C$871,,MATCH($B269,[2]掉落汇总!$D$1:$M$1)),[2]掉落汇总!$A$2:$A$871,F$1,[2]掉落汇总!$C$2:$C$871,$Q$2)/$Q$3)*宝箱投放计算!E269</f>
        <v>4.3156626506024089</v>
      </c>
      <c r="G269">
        <f ca="1">(SUMIFS(OFFSET([2]掉落汇总!$C$2:$C$871,,MATCH($B269,[2]掉落汇总!$D$1:$M$1)),[2]掉落汇总!$A$2:$A$871,G$1,[2]掉落汇总!$C$2:$C$871,$Q$1)+SUMIFS(OFFSET([2]掉落汇总!$C$2:$C$871,,MATCH($B269,[2]掉落汇总!$D$1:$M$1)),[2]掉落汇总!$A$2:$A$871,G$1,[2]掉落汇总!$C$2:$C$871,$Q$2)/$Q$3)*宝箱投放计算!F269</f>
        <v>0</v>
      </c>
      <c r="H269">
        <f ca="1">(SUMIFS(OFFSET([2]掉落汇总!$C$2:$C$871,,MATCH($B269,[2]掉落汇总!$D$1:$M$1)),[2]掉落汇总!$A$2:$A$871,H$1,[2]掉落汇总!$C$2:$C$871,$Q$1)+SUMIFS(OFFSET([2]掉落汇总!$C$2:$C$871,,MATCH($B269,[2]掉落汇总!$D$1:$M$1)),[2]掉落汇总!$A$2:$A$871,H$1,[2]掉落汇总!$C$2:$C$871,$Q$2)/$Q$3)*宝箱投放计算!G269</f>
        <v>0</v>
      </c>
      <c r="I269">
        <f ca="1">(SUMIFS(OFFSET([2]掉落汇总!$C$2:$C$871,,MATCH($B269,[2]掉落汇总!$D$1:$M$1)),[2]掉落汇总!$A$2:$A$871,I$1,[2]掉落汇总!$C$2:$C$871,$Q$1)+SUMIFS(OFFSET([2]掉落汇总!$C$2:$C$871,,MATCH($B269,[2]掉落汇总!$D$1:$M$1)),[2]掉落汇总!$A$2:$A$871,I$1,[2]掉落汇总!$C$2:$C$871,$Q$2)/$Q$3)*宝箱投放计算!H269</f>
        <v>0</v>
      </c>
      <c r="J269">
        <f ca="1">(SUMIFS(OFFSET([2]掉落汇总!$C$2:$C$871,,MATCH($B269,[2]掉落汇总!$D$1:$M$1)),[2]掉落汇总!$A$2:$A$871,J$1,[2]掉落汇总!$C$2:$C$871,$Q$1)+SUMIFS(OFFSET([2]掉落汇总!$C$2:$C$871,,MATCH($B269,[2]掉落汇总!$D$1:$M$1)),[2]掉落汇总!$A$2:$A$871,J$1,[2]掉落汇总!$C$2:$C$871,$Q$2)/$Q$3)*宝箱投放计算!I269</f>
        <v>0</v>
      </c>
      <c r="K269">
        <f ca="1">(SUMIFS(OFFSET([2]掉落汇总!$C$2:$C$871,,MATCH($B269,[2]掉落汇总!$D$1:$M$1)),[2]掉落汇总!$A$2:$A$871,K$1,[2]掉落汇总!$C$2:$C$871,$Q$1)+SUMIFS(OFFSET([2]掉落汇总!$C$2:$C$871,,MATCH($B269,[2]掉落汇总!$D$1:$M$1)),[2]掉落汇总!$A$2:$A$871,K$1,[2]掉落汇总!$C$2:$C$871,$Q$2)/$Q$3)*宝箱投放计算!J269</f>
        <v>0</v>
      </c>
      <c r="L269">
        <f ca="1">(SUMIFS(OFFSET([2]掉落汇总!$C$2:$C$871,,MATCH($B269,[2]掉落汇总!$D$1:$M$1)),[2]掉落汇总!$A$2:$A$871,L$1,[2]掉落汇总!$C$2:$C$871,$Q$1)+SUMIFS(OFFSET([2]掉落汇总!$C$2:$C$871,,MATCH($B269,[2]掉落汇总!$D$1:$M$1)),[2]掉落汇总!$A$2:$A$871,L$1,[2]掉落汇总!$C$2:$C$871,$Q$2)/$Q$3)*宝箱投放计算!K269</f>
        <v>1.4485077267901381</v>
      </c>
      <c r="M269">
        <f ca="1">(SUMIFS(OFFSET([2]掉落汇总!$C$2:$C$871,,MATCH($B269,[2]掉落汇总!$D$1:$M$1)),[2]掉落汇总!$A$2:$A$871,M$1,[2]掉落汇总!$C$2:$C$871,$Q$1)+SUMIFS(OFFSET([2]掉落汇总!$C$2:$C$871,,MATCH($B269,[2]掉落汇总!$D$1:$M$1)),[2]掉落汇总!$A$2:$A$871,M$1,[2]掉落汇总!$C$2:$C$871,$Q$2)/$Q$3)*宝箱投放计算!L269</f>
        <v>1.449375218965316</v>
      </c>
      <c r="N269">
        <f ca="1">(SUMIFS(OFFSET([2]掉落汇总!$C$2:$C$871,,MATCH($B269,[2]掉落汇总!$D$1:$M$1)),[2]掉落汇总!$A$2:$A$871,N$1,[2]掉落汇总!$C$2:$C$871,$Q$1)+SUMIFS(OFFSET([2]掉落汇总!$C$2:$C$871,,MATCH($B269,[2]掉落汇总!$D$1:$M$1)),[2]掉落汇总!$A$2:$A$871,N$1,[2]掉落汇总!$C$2:$C$871,$Q$2)/$Q$3)*宝箱投放计算!M269</f>
        <v>0.34251290877796897</v>
      </c>
      <c r="O269">
        <f ca="1">(SUMIFS(OFFSET([2]掉落汇总!$C$2:$C$871,,MATCH($B269,[2]掉落汇总!$D$1:$M$1)),[2]掉落汇总!$A$2:$A$871,O$1,[2]掉落汇总!$C$2:$C$871,$Q$1)+SUMIFS(OFFSET([2]掉落汇总!$C$2:$C$871,,MATCH($B269,[2]掉落汇总!$D$1:$M$1)),[2]掉落汇总!$A$2:$A$871,O$1,[2]掉落汇总!$C$2:$C$871,$Q$2)/$Q$3)*宝箱投放计算!N269</f>
        <v>0.72990261049962535</v>
      </c>
    </row>
    <row r="270" spans="1:15" x14ac:dyDescent="0.2">
      <c r="A270">
        <f>玩家成长时间线!A270</f>
        <v>269</v>
      </c>
      <c r="B270">
        <f>玩家成长时间线!B270</f>
        <v>9</v>
      </c>
      <c r="C270">
        <f ca="1">SUM($D$2:D270)</f>
        <v>3397.6185561772254</v>
      </c>
      <c r="D270">
        <f t="shared" ca="1" si="4"/>
        <v>17.033003010990406</v>
      </c>
      <c r="E270">
        <f ca="1">(SUMIFS(OFFSET([2]掉落汇总!$C$2:$C$871,,MATCH($B270,[2]掉落汇总!$D$1:$M$1)),[2]掉落汇总!$A$2:$A$871,E$1,[2]掉落汇总!$C$2:$C$871,$Q$1)+SUMIFS(OFFSET([2]掉落汇总!$C$2:$C$871,,MATCH($B270,[2]掉落汇总!$D$1:$M$1)),[2]掉落汇总!$A$2:$A$871,E$1,[2]掉落汇总!$C$2:$C$871,$Q$2)/$Q$3)*宝箱投放计算!D270</f>
        <v>3.8441666303162485</v>
      </c>
      <c r="F270">
        <f ca="1">(SUMIFS(OFFSET([2]掉落汇总!$C$2:$C$871,,MATCH($B270,[2]掉落汇总!$D$1:$M$1)),[2]掉落汇总!$A$2:$A$871,F$1,[2]掉落汇总!$C$2:$C$871,$Q$1)+SUMIFS(OFFSET([2]掉落汇总!$C$2:$C$871,,MATCH($B270,[2]掉落汇总!$D$1:$M$1)),[2]掉落汇总!$A$2:$A$871,F$1,[2]掉落汇总!$C$2:$C$871,$Q$2)/$Q$3)*宝箱投放计算!E270</f>
        <v>5.3945783132530112</v>
      </c>
      <c r="G270">
        <f ca="1">(SUMIFS(OFFSET([2]掉落汇总!$C$2:$C$871,,MATCH($B270,[2]掉落汇总!$D$1:$M$1)),[2]掉落汇总!$A$2:$A$871,G$1,[2]掉落汇总!$C$2:$C$871,$Q$1)+SUMIFS(OFFSET([2]掉落汇总!$C$2:$C$871,,MATCH($B270,[2]掉落汇总!$D$1:$M$1)),[2]掉落汇总!$A$2:$A$871,G$1,[2]掉落汇总!$C$2:$C$871,$Q$2)/$Q$3)*宝箱投放计算!F270</f>
        <v>0</v>
      </c>
      <c r="H270">
        <f ca="1">(SUMIFS(OFFSET([2]掉落汇总!$C$2:$C$871,,MATCH($B270,[2]掉落汇总!$D$1:$M$1)),[2]掉落汇总!$A$2:$A$871,H$1,[2]掉落汇总!$C$2:$C$871,$Q$1)+SUMIFS(OFFSET([2]掉落汇总!$C$2:$C$871,,MATCH($B270,[2]掉落汇总!$D$1:$M$1)),[2]掉落汇总!$A$2:$A$871,H$1,[2]掉落汇总!$C$2:$C$871,$Q$2)/$Q$3)*宝箱投放计算!G270</f>
        <v>0</v>
      </c>
      <c r="I270">
        <f ca="1">(SUMIFS(OFFSET([2]掉落汇总!$C$2:$C$871,,MATCH($B270,[2]掉落汇总!$D$1:$M$1)),[2]掉落汇总!$A$2:$A$871,I$1,[2]掉落汇总!$C$2:$C$871,$Q$1)+SUMIFS(OFFSET([2]掉落汇总!$C$2:$C$871,,MATCH($B270,[2]掉落汇总!$D$1:$M$1)),[2]掉落汇总!$A$2:$A$871,I$1,[2]掉落汇总!$C$2:$C$871,$Q$2)/$Q$3)*宝箱投放计算!H270</f>
        <v>1.0654301906233898</v>
      </c>
      <c r="J270">
        <f ca="1">(SUMIFS(OFFSET([2]掉落汇总!$C$2:$C$871,,MATCH($B270,[2]掉落汇总!$D$1:$M$1)),[2]掉落汇总!$A$2:$A$871,J$1,[2]掉落汇总!$C$2:$C$871,$Q$1)+SUMIFS(OFFSET([2]掉落汇总!$C$2:$C$871,,MATCH($B270,[2]掉落汇总!$D$1:$M$1)),[2]掉落汇总!$A$2:$A$871,J$1,[2]掉落汇总!$C$2:$C$871,$Q$2)/$Q$3)*宝箱投放计算!I270</f>
        <v>2.7585294117647061</v>
      </c>
      <c r="K270">
        <f ca="1">(SUMIFS(OFFSET([2]掉落汇总!$C$2:$C$871,,MATCH($B270,[2]掉落汇总!$D$1:$M$1)),[2]掉落汇总!$A$2:$A$871,K$1,[2]掉落汇总!$C$2:$C$871,$Q$1)+SUMIFS(OFFSET([2]掉落汇总!$C$2:$C$871,,MATCH($B270,[2]掉落汇总!$D$1:$M$1)),[2]掉落汇总!$A$2:$A$871,K$1,[2]掉落汇总!$C$2:$C$871,$Q$2)/$Q$3)*宝箱投放计算!J270</f>
        <v>0</v>
      </c>
      <c r="L270">
        <f ca="1">(SUMIFS(OFFSET([2]掉落汇总!$C$2:$C$871,,MATCH($B270,[2]掉落汇总!$D$1:$M$1)),[2]掉落汇总!$A$2:$A$871,L$1,[2]掉落汇总!$C$2:$C$871,$Q$1)+SUMIFS(OFFSET([2]掉落汇总!$C$2:$C$871,,MATCH($B270,[2]掉落汇总!$D$1:$M$1)),[2]掉落汇总!$A$2:$A$871,L$1,[2]掉落汇总!$C$2:$C$871,$Q$2)/$Q$3)*宝箱投放计算!K270</f>
        <v>1.4485077267901381</v>
      </c>
      <c r="M270">
        <f ca="1">(SUMIFS(OFFSET([2]掉落汇总!$C$2:$C$871,,MATCH($B270,[2]掉落汇总!$D$1:$M$1)),[2]掉落汇总!$A$2:$A$871,M$1,[2]掉落汇总!$C$2:$C$871,$Q$1)+SUMIFS(OFFSET([2]掉落汇总!$C$2:$C$871,,MATCH($B270,[2]掉落汇总!$D$1:$M$1)),[2]掉落汇总!$A$2:$A$871,M$1,[2]掉落汇总!$C$2:$C$871,$Q$2)/$Q$3)*宝箱投放计算!L270</f>
        <v>1.449375218965316</v>
      </c>
      <c r="N270">
        <f ca="1">(SUMIFS(OFFSET([2]掉落汇总!$C$2:$C$871,,MATCH($B270,[2]掉落汇总!$D$1:$M$1)),[2]掉落汇总!$A$2:$A$871,N$1,[2]掉落汇总!$C$2:$C$871,$Q$1)+SUMIFS(OFFSET([2]掉落汇总!$C$2:$C$871,,MATCH($B270,[2]掉落汇总!$D$1:$M$1)),[2]掉落汇总!$A$2:$A$871,N$1,[2]掉落汇总!$C$2:$C$871,$Q$2)/$Q$3)*宝箱投放计算!M270</f>
        <v>0.34251290877796897</v>
      </c>
      <c r="O270">
        <f ca="1">(SUMIFS(OFFSET([2]掉落汇总!$C$2:$C$871,,MATCH($B270,[2]掉落汇总!$D$1:$M$1)),[2]掉落汇总!$A$2:$A$871,O$1,[2]掉落汇总!$C$2:$C$871,$Q$1)+SUMIFS(OFFSET([2]掉落汇总!$C$2:$C$871,,MATCH($B270,[2]掉落汇总!$D$1:$M$1)),[2]掉落汇总!$A$2:$A$871,O$1,[2]掉落汇总!$C$2:$C$871,$Q$2)/$Q$3)*宝箱投放计算!N270</f>
        <v>0.72990261049962535</v>
      </c>
    </row>
    <row r="271" spans="1:15" x14ac:dyDescent="0.2">
      <c r="A271">
        <f>玩家成长时间线!A271</f>
        <v>270</v>
      </c>
      <c r="B271">
        <f>玩家成长时间线!B271</f>
        <v>9</v>
      </c>
      <c r="C271">
        <f ca="1">SUM($D$2:D271)</f>
        <v>3410.8435319740502</v>
      </c>
      <c r="D271">
        <f t="shared" ca="1" si="4"/>
        <v>13.224975796824776</v>
      </c>
      <c r="E271">
        <f ca="1">(SUMIFS(OFFSET([2]掉落汇总!$C$2:$C$871,,MATCH($B271,[2]掉落汇总!$D$1:$M$1)),[2]掉落汇总!$A$2:$A$871,E$1,[2]掉落汇总!$C$2:$C$871,$Q$1)+SUMIFS(OFFSET([2]掉落汇总!$C$2:$C$871,,MATCH($B271,[2]掉落汇总!$D$1:$M$1)),[2]掉落汇总!$A$2:$A$871,E$1,[2]掉落汇总!$C$2:$C$871,$Q$2)/$Q$3)*宝箱投放计算!D271</f>
        <v>3.8600990185387136</v>
      </c>
      <c r="F271">
        <f ca="1">(SUMIFS(OFFSET([2]掉落汇总!$C$2:$C$871,,MATCH($B271,[2]掉落汇总!$D$1:$M$1)),[2]掉落汇总!$A$2:$A$871,F$1,[2]掉落汇总!$C$2:$C$871,$Q$1)+SUMIFS(OFFSET([2]掉落汇总!$C$2:$C$871,,MATCH($B271,[2]掉落汇总!$D$1:$M$1)),[2]掉落汇总!$A$2:$A$871,F$1,[2]掉落汇总!$C$2:$C$871,$Q$2)/$Q$3)*宝箱投放计算!E271</f>
        <v>5.3945783132530112</v>
      </c>
      <c r="G271">
        <f ca="1">(SUMIFS(OFFSET([2]掉落汇总!$C$2:$C$871,,MATCH($B271,[2]掉落汇总!$D$1:$M$1)),[2]掉落汇总!$A$2:$A$871,G$1,[2]掉落汇总!$C$2:$C$871,$Q$1)+SUMIFS(OFFSET([2]掉落汇总!$C$2:$C$871,,MATCH($B271,[2]掉落汇总!$D$1:$M$1)),[2]掉落汇总!$A$2:$A$871,G$1,[2]掉落汇总!$C$2:$C$871,$Q$2)/$Q$3)*宝箱投放计算!F271</f>
        <v>0</v>
      </c>
      <c r="H271">
        <f ca="1">(SUMIFS(OFFSET([2]掉落汇总!$C$2:$C$871,,MATCH($B271,[2]掉落汇总!$D$1:$M$1)),[2]掉落汇总!$A$2:$A$871,H$1,[2]掉落汇总!$C$2:$C$871,$Q$1)+SUMIFS(OFFSET([2]掉落汇总!$C$2:$C$871,,MATCH($B271,[2]掉落汇总!$D$1:$M$1)),[2]掉落汇总!$A$2:$A$871,H$1,[2]掉落汇总!$C$2:$C$871,$Q$2)/$Q$3)*宝箱投放计算!G271</f>
        <v>0</v>
      </c>
      <c r="I271">
        <f ca="1">(SUMIFS(OFFSET([2]掉落汇总!$C$2:$C$871,,MATCH($B271,[2]掉落汇总!$D$1:$M$1)),[2]掉落汇总!$A$2:$A$871,I$1,[2]掉落汇总!$C$2:$C$871,$Q$1)+SUMIFS(OFFSET([2]掉落汇总!$C$2:$C$871,,MATCH($B271,[2]掉落汇总!$D$1:$M$1)),[2]掉落汇总!$A$2:$A$871,I$1,[2]掉落汇总!$C$2:$C$871,$Q$2)/$Q$3)*宝箱投放计算!H271</f>
        <v>0</v>
      </c>
      <c r="J271">
        <f ca="1">(SUMIFS(OFFSET([2]掉落汇总!$C$2:$C$871,,MATCH($B271,[2]掉落汇总!$D$1:$M$1)),[2]掉落汇总!$A$2:$A$871,J$1,[2]掉落汇总!$C$2:$C$871,$Q$1)+SUMIFS(OFFSET([2]掉落汇总!$C$2:$C$871,,MATCH($B271,[2]掉落汇总!$D$1:$M$1)),[2]掉落汇总!$A$2:$A$871,J$1,[2]掉落汇总!$C$2:$C$871,$Q$2)/$Q$3)*宝箱投放计算!I271</f>
        <v>0</v>
      </c>
      <c r="K271">
        <f ca="1">(SUMIFS(OFFSET([2]掉落汇总!$C$2:$C$871,,MATCH($B271,[2]掉落汇总!$D$1:$M$1)),[2]掉落汇总!$A$2:$A$871,K$1,[2]掉落汇总!$C$2:$C$871,$Q$1)+SUMIFS(OFFSET([2]掉落汇总!$C$2:$C$871,,MATCH($B271,[2]掉落汇总!$D$1:$M$1)),[2]掉落汇总!$A$2:$A$871,K$1,[2]掉落汇总!$C$2:$C$871,$Q$2)/$Q$3)*宝箱投放计算!J271</f>
        <v>0</v>
      </c>
      <c r="L271">
        <f ca="1">(SUMIFS(OFFSET([2]掉落汇总!$C$2:$C$871,,MATCH($B271,[2]掉落汇总!$D$1:$M$1)),[2]掉落汇总!$A$2:$A$871,L$1,[2]掉落汇总!$C$2:$C$871,$Q$1)+SUMIFS(OFFSET([2]掉落汇总!$C$2:$C$871,,MATCH($B271,[2]掉落汇总!$D$1:$M$1)),[2]掉落汇总!$A$2:$A$871,L$1,[2]掉落汇总!$C$2:$C$871,$Q$2)/$Q$3)*宝箱投放计算!K271</f>
        <v>1.4485077267901381</v>
      </c>
      <c r="M271">
        <f ca="1">(SUMIFS(OFFSET([2]掉落汇总!$C$2:$C$871,,MATCH($B271,[2]掉落汇总!$D$1:$M$1)),[2]掉落汇总!$A$2:$A$871,M$1,[2]掉落汇总!$C$2:$C$871,$Q$1)+SUMIFS(OFFSET([2]掉落汇总!$C$2:$C$871,,MATCH($B271,[2]掉落汇总!$D$1:$M$1)),[2]掉落汇总!$A$2:$A$871,M$1,[2]掉落汇总!$C$2:$C$871,$Q$2)/$Q$3)*宝箱投放计算!L271</f>
        <v>1.449375218965316</v>
      </c>
      <c r="N271">
        <f ca="1">(SUMIFS(OFFSET([2]掉落汇总!$C$2:$C$871,,MATCH($B271,[2]掉落汇总!$D$1:$M$1)),[2]掉落汇总!$A$2:$A$871,N$1,[2]掉落汇总!$C$2:$C$871,$Q$1)+SUMIFS(OFFSET([2]掉落汇总!$C$2:$C$871,,MATCH($B271,[2]掉落汇总!$D$1:$M$1)),[2]掉落汇总!$A$2:$A$871,N$1,[2]掉落汇总!$C$2:$C$871,$Q$2)/$Q$3)*宝箱投放计算!M271</f>
        <v>0.34251290877796897</v>
      </c>
      <c r="O271">
        <f ca="1">(SUMIFS(OFFSET([2]掉落汇总!$C$2:$C$871,,MATCH($B271,[2]掉落汇总!$D$1:$M$1)),[2]掉落汇总!$A$2:$A$871,O$1,[2]掉落汇总!$C$2:$C$871,$Q$1)+SUMIFS(OFFSET([2]掉落汇总!$C$2:$C$871,,MATCH($B271,[2]掉落汇总!$D$1:$M$1)),[2]掉落汇总!$A$2:$A$871,O$1,[2]掉落汇总!$C$2:$C$871,$Q$2)/$Q$3)*宝箱投放计算!N271</f>
        <v>0.72990261049962535</v>
      </c>
    </row>
    <row r="272" spans="1:15" x14ac:dyDescent="0.2">
      <c r="A272">
        <f>玩家成长时间线!A272</f>
        <v>271</v>
      </c>
      <c r="B272">
        <f>玩家成长时间线!B272</f>
        <v>9</v>
      </c>
      <c r="C272">
        <f ca="1">SUM($D$2:D272)</f>
        <v>3424.4030879235465</v>
      </c>
      <c r="D272">
        <f t="shared" ca="1" si="4"/>
        <v>13.559555949496531</v>
      </c>
      <c r="E272">
        <f ca="1">(SUMIFS(OFFSET([2]掉落汇总!$C$2:$C$871,,MATCH($B272,[2]掉落汇总!$D$1:$M$1)),[2]掉落汇总!$A$2:$A$871,E$1,[2]掉落汇总!$C$2:$C$871,$Q$1)+SUMIFS(OFFSET([2]掉落汇总!$C$2:$C$871,,MATCH($B272,[2]掉落汇总!$D$1:$M$1)),[2]掉落汇总!$A$2:$A$871,E$1,[2]掉落汇总!$C$2:$C$871,$Q$2)/$Q$3)*宝箱投放计算!D272</f>
        <v>4.1946791712104687</v>
      </c>
      <c r="F272">
        <f ca="1">(SUMIFS(OFFSET([2]掉落汇总!$C$2:$C$871,,MATCH($B272,[2]掉落汇总!$D$1:$M$1)),[2]掉落汇总!$A$2:$A$871,F$1,[2]掉落汇总!$C$2:$C$871,$Q$1)+SUMIFS(OFFSET([2]掉落汇总!$C$2:$C$871,,MATCH($B272,[2]掉落汇总!$D$1:$M$1)),[2]掉落汇总!$A$2:$A$871,F$1,[2]掉落汇总!$C$2:$C$871,$Q$2)/$Q$3)*宝箱投放计算!E272</f>
        <v>5.3945783132530112</v>
      </c>
      <c r="G272">
        <f ca="1">(SUMIFS(OFFSET([2]掉落汇总!$C$2:$C$871,,MATCH($B272,[2]掉落汇总!$D$1:$M$1)),[2]掉落汇总!$A$2:$A$871,G$1,[2]掉落汇总!$C$2:$C$871,$Q$1)+SUMIFS(OFFSET([2]掉落汇总!$C$2:$C$871,,MATCH($B272,[2]掉落汇总!$D$1:$M$1)),[2]掉落汇总!$A$2:$A$871,G$1,[2]掉落汇总!$C$2:$C$871,$Q$2)/$Q$3)*宝箱投放计算!F272</f>
        <v>0</v>
      </c>
      <c r="H272">
        <f ca="1">(SUMIFS(OFFSET([2]掉落汇总!$C$2:$C$871,,MATCH($B272,[2]掉落汇总!$D$1:$M$1)),[2]掉落汇总!$A$2:$A$871,H$1,[2]掉落汇总!$C$2:$C$871,$Q$1)+SUMIFS(OFFSET([2]掉落汇总!$C$2:$C$871,,MATCH($B272,[2]掉落汇总!$D$1:$M$1)),[2]掉落汇总!$A$2:$A$871,H$1,[2]掉落汇总!$C$2:$C$871,$Q$2)/$Q$3)*宝箱投放计算!G272</f>
        <v>0</v>
      </c>
      <c r="I272">
        <f ca="1">(SUMIFS(OFFSET([2]掉落汇总!$C$2:$C$871,,MATCH($B272,[2]掉落汇总!$D$1:$M$1)),[2]掉落汇总!$A$2:$A$871,I$1,[2]掉落汇总!$C$2:$C$871,$Q$1)+SUMIFS(OFFSET([2]掉落汇总!$C$2:$C$871,,MATCH($B272,[2]掉落汇总!$D$1:$M$1)),[2]掉落汇总!$A$2:$A$871,I$1,[2]掉落汇总!$C$2:$C$871,$Q$2)/$Q$3)*宝箱投放计算!H272</f>
        <v>0</v>
      </c>
      <c r="J272">
        <f ca="1">(SUMIFS(OFFSET([2]掉落汇总!$C$2:$C$871,,MATCH($B272,[2]掉落汇总!$D$1:$M$1)),[2]掉落汇总!$A$2:$A$871,J$1,[2]掉落汇总!$C$2:$C$871,$Q$1)+SUMIFS(OFFSET([2]掉落汇总!$C$2:$C$871,,MATCH($B272,[2]掉落汇总!$D$1:$M$1)),[2]掉落汇总!$A$2:$A$871,J$1,[2]掉落汇总!$C$2:$C$871,$Q$2)/$Q$3)*宝箱投放计算!I272</f>
        <v>0</v>
      </c>
      <c r="K272">
        <f ca="1">(SUMIFS(OFFSET([2]掉落汇总!$C$2:$C$871,,MATCH($B272,[2]掉落汇总!$D$1:$M$1)),[2]掉落汇总!$A$2:$A$871,K$1,[2]掉落汇总!$C$2:$C$871,$Q$1)+SUMIFS(OFFSET([2]掉落汇总!$C$2:$C$871,,MATCH($B272,[2]掉落汇总!$D$1:$M$1)),[2]掉落汇总!$A$2:$A$871,K$1,[2]掉落汇总!$C$2:$C$871,$Q$2)/$Q$3)*宝箱投放计算!J272</f>
        <v>0</v>
      </c>
      <c r="L272">
        <f ca="1">(SUMIFS(OFFSET([2]掉落汇总!$C$2:$C$871,,MATCH($B272,[2]掉落汇总!$D$1:$M$1)),[2]掉落汇总!$A$2:$A$871,L$1,[2]掉落汇总!$C$2:$C$871,$Q$1)+SUMIFS(OFFSET([2]掉落汇总!$C$2:$C$871,,MATCH($B272,[2]掉落汇总!$D$1:$M$1)),[2]掉落汇总!$A$2:$A$871,L$1,[2]掉落汇总!$C$2:$C$871,$Q$2)/$Q$3)*宝箱投放计算!K272</f>
        <v>1.4485077267901381</v>
      </c>
      <c r="M272">
        <f ca="1">(SUMIFS(OFFSET([2]掉落汇总!$C$2:$C$871,,MATCH($B272,[2]掉落汇总!$D$1:$M$1)),[2]掉落汇总!$A$2:$A$871,M$1,[2]掉落汇总!$C$2:$C$871,$Q$1)+SUMIFS(OFFSET([2]掉落汇总!$C$2:$C$871,,MATCH($B272,[2]掉落汇总!$D$1:$M$1)),[2]掉落汇总!$A$2:$A$871,M$1,[2]掉落汇总!$C$2:$C$871,$Q$2)/$Q$3)*宝箱投放计算!L272</f>
        <v>1.449375218965316</v>
      </c>
      <c r="N272">
        <f ca="1">(SUMIFS(OFFSET([2]掉落汇总!$C$2:$C$871,,MATCH($B272,[2]掉落汇总!$D$1:$M$1)),[2]掉落汇总!$A$2:$A$871,N$1,[2]掉落汇总!$C$2:$C$871,$Q$1)+SUMIFS(OFFSET([2]掉落汇总!$C$2:$C$871,,MATCH($B272,[2]掉落汇总!$D$1:$M$1)),[2]掉落汇总!$A$2:$A$871,N$1,[2]掉落汇总!$C$2:$C$871,$Q$2)/$Q$3)*宝箱投放计算!M272</f>
        <v>0.34251290877796897</v>
      </c>
      <c r="O272">
        <f ca="1">(SUMIFS(OFFSET([2]掉落汇总!$C$2:$C$871,,MATCH($B272,[2]掉落汇总!$D$1:$M$1)),[2]掉落汇总!$A$2:$A$871,O$1,[2]掉落汇总!$C$2:$C$871,$Q$1)+SUMIFS(OFFSET([2]掉落汇总!$C$2:$C$871,,MATCH($B272,[2]掉落汇总!$D$1:$M$1)),[2]掉落汇总!$A$2:$A$871,O$1,[2]掉落汇总!$C$2:$C$871,$Q$2)/$Q$3)*宝箱投放计算!N272</f>
        <v>0.72990261049962535</v>
      </c>
    </row>
    <row r="273" spans="1:15" x14ac:dyDescent="0.2">
      <c r="A273">
        <f>玩家成长时间线!A273</f>
        <v>272</v>
      </c>
      <c r="B273">
        <f>玩家成长时间线!B273</f>
        <v>10</v>
      </c>
      <c r="C273">
        <f ca="1">SUM($D$2:D273)</f>
        <v>3440.97115825116</v>
      </c>
      <c r="D273">
        <f t="shared" ca="1" si="4"/>
        <v>16.568070327613537</v>
      </c>
      <c r="E273">
        <f ca="1">(SUMIFS(OFFSET([2]掉落汇总!$C$2:$C$871,,MATCH($B273,[2]掉落汇总!$D$1:$M$1)),[2]掉落汇总!$A$2:$A$871,E$1,[2]掉落汇总!$C$2:$C$871,$Q$1)+SUMIFS(OFFSET([2]掉落汇总!$C$2:$C$871,,MATCH($B273,[2]掉落汇总!$D$1:$M$1)),[2]掉落汇总!$A$2:$A$871,E$1,[2]掉落汇总!$C$2:$C$871,$Q$2)/$Q$3)*宝箱投放计算!D273</f>
        <v>4.1120252498684904</v>
      </c>
      <c r="F273">
        <f ca="1">(SUMIFS(OFFSET([2]掉落汇总!$C$2:$C$871,,MATCH($B273,[2]掉落汇总!$D$1:$M$1)),[2]掉落汇总!$A$2:$A$871,F$1,[2]掉落汇总!$C$2:$C$871,$Q$1)+SUMIFS(OFFSET([2]掉落汇总!$C$2:$C$871,,MATCH($B273,[2]掉落汇总!$D$1:$M$1)),[2]掉落汇总!$A$2:$A$871,F$1,[2]掉落汇总!$C$2:$C$871,$Q$2)/$Q$3)*宝箱投放计算!E273</f>
        <v>5.3945783132530112</v>
      </c>
      <c r="G273">
        <f ca="1">(SUMIFS(OFFSET([2]掉落汇总!$C$2:$C$871,,MATCH($B273,[2]掉落汇总!$D$1:$M$1)),[2]掉落汇总!$A$2:$A$871,G$1,[2]掉落汇总!$C$2:$C$871,$Q$1)+SUMIFS(OFFSET([2]掉落汇总!$C$2:$C$871,,MATCH($B273,[2]掉落汇总!$D$1:$M$1)),[2]掉落汇总!$A$2:$A$871,G$1,[2]掉落汇总!$C$2:$C$871,$Q$2)/$Q$3)*宝箱投放计算!F273</f>
        <v>0</v>
      </c>
      <c r="H273">
        <f ca="1">(SUMIFS(OFFSET([2]掉落汇总!$C$2:$C$871,,MATCH($B273,[2]掉落汇总!$D$1:$M$1)),[2]掉落汇总!$A$2:$A$871,H$1,[2]掉落汇总!$C$2:$C$871,$Q$1)+SUMIFS(OFFSET([2]掉落汇总!$C$2:$C$871,,MATCH($B273,[2]掉落汇总!$D$1:$M$1)),[2]掉落汇总!$A$2:$A$871,H$1,[2]掉落汇总!$C$2:$C$871,$Q$2)/$Q$3)*宝箱投放计算!G273</f>
        <v>0</v>
      </c>
      <c r="I273">
        <f ca="1">(SUMIFS(OFFSET([2]掉落汇总!$C$2:$C$871,,MATCH($B273,[2]掉落汇总!$D$1:$M$1)),[2]掉落汇总!$A$2:$A$871,I$1,[2]掉落汇总!$C$2:$C$871,$Q$1)+SUMIFS(OFFSET([2]掉落汇总!$C$2:$C$871,,MATCH($B273,[2]掉落汇总!$D$1:$M$1)),[2]掉落汇总!$A$2:$A$871,I$1,[2]掉落汇总!$C$2:$C$871,$Q$2)/$Q$3)*宝箱投放计算!H273</f>
        <v>0</v>
      </c>
      <c r="J273">
        <f ca="1">(SUMIFS(OFFSET([2]掉落汇总!$C$2:$C$871,,MATCH($B273,[2]掉落汇总!$D$1:$M$1)),[2]掉落汇总!$A$2:$A$871,J$1,[2]掉落汇总!$C$2:$C$871,$Q$1)+SUMIFS(OFFSET([2]掉落汇总!$C$2:$C$871,,MATCH($B273,[2]掉落汇总!$D$1:$M$1)),[2]掉落汇总!$A$2:$A$871,J$1,[2]掉落汇总!$C$2:$C$871,$Q$2)/$Q$3)*宝箱投放计算!I273</f>
        <v>3.0911682994589849</v>
      </c>
      <c r="K273">
        <f ca="1">(SUMIFS(OFFSET([2]掉落汇总!$C$2:$C$871,,MATCH($B273,[2]掉落汇总!$D$1:$M$1)),[2]掉落汇总!$A$2:$A$871,K$1,[2]掉落汇总!$C$2:$C$871,$Q$1)+SUMIFS(OFFSET([2]掉落汇总!$C$2:$C$871,,MATCH($B273,[2]掉落汇总!$D$1:$M$1)),[2]掉落汇总!$A$2:$A$871,K$1,[2]掉落汇总!$C$2:$C$871,$Q$2)/$Q$3)*宝箱投放计算!J273</f>
        <v>0</v>
      </c>
      <c r="L273">
        <f ca="1">(SUMIFS(OFFSET([2]掉落汇总!$C$2:$C$871,,MATCH($B273,[2]掉落汇总!$D$1:$M$1)),[2]掉落汇总!$A$2:$A$871,L$1,[2]掉落汇总!$C$2:$C$871,$Q$1)+SUMIFS(OFFSET([2]掉落汇总!$C$2:$C$871,,MATCH($B273,[2]掉落汇总!$D$1:$M$1)),[2]掉落汇总!$A$2:$A$871,L$1,[2]掉落汇总!$C$2:$C$871,$Q$2)/$Q$3)*宝箱投放计算!K273</f>
        <v>1.4485077267901381</v>
      </c>
      <c r="M273">
        <f ca="1">(SUMIFS(OFFSET([2]掉落汇总!$C$2:$C$871,,MATCH($B273,[2]掉落汇总!$D$1:$M$1)),[2]掉落汇总!$A$2:$A$871,M$1,[2]掉落汇总!$C$2:$C$871,$Q$1)+SUMIFS(OFFSET([2]掉落汇总!$C$2:$C$871,,MATCH($B273,[2]掉落汇总!$D$1:$M$1)),[2]掉落汇总!$A$2:$A$871,M$1,[2]掉落汇总!$C$2:$C$871,$Q$2)/$Q$3)*宝箱投放计算!L273</f>
        <v>1.449375218965316</v>
      </c>
      <c r="N273">
        <f ca="1">(SUMIFS(OFFSET([2]掉落汇总!$C$2:$C$871,,MATCH($B273,[2]掉落汇总!$D$1:$M$1)),[2]掉落汇总!$A$2:$A$871,N$1,[2]掉落汇总!$C$2:$C$871,$Q$1)+SUMIFS(OFFSET([2]掉落汇总!$C$2:$C$871,,MATCH($B273,[2]掉落汇总!$D$1:$M$1)),[2]掉落汇总!$A$2:$A$871,N$1,[2]掉落汇总!$C$2:$C$871,$Q$2)/$Q$3)*宝箱投放计算!M273</f>
        <v>0.34251290877796897</v>
      </c>
      <c r="O273">
        <f ca="1">(SUMIFS(OFFSET([2]掉落汇总!$C$2:$C$871,,MATCH($B273,[2]掉落汇总!$D$1:$M$1)),[2]掉落汇总!$A$2:$A$871,O$1,[2]掉落汇总!$C$2:$C$871,$Q$1)+SUMIFS(OFFSET([2]掉落汇总!$C$2:$C$871,,MATCH($B273,[2]掉落汇总!$D$1:$M$1)),[2]掉落汇总!$A$2:$A$871,O$1,[2]掉落汇总!$C$2:$C$871,$Q$2)/$Q$3)*宝箱投放计算!N273</f>
        <v>0.72990261049962535</v>
      </c>
    </row>
    <row r="274" spans="1:15" x14ac:dyDescent="0.2">
      <c r="A274">
        <f>玩家成长时间线!A274</f>
        <v>273</v>
      </c>
      <c r="B274">
        <f>玩家成长时间线!B274</f>
        <v>10</v>
      </c>
      <c r="C274">
        <f ca="1">SUM($D$2:D274)</f>
        <v>3454.4648935249747</v>
      </c>
      <c r="D274">
        <f t="shared" ca="1" si="4"/>
        <v>13.493735273814728</v>
      </c>
      <c r="E274">
        <f ca="1">(SUMIFS(OFFSET([2]掉落汇总!$C$2:$C$871,,MATCH($B274,[2]掉落汇总!$D$1:$M$1)),[2]掉落汇总!$A$2:$A$871,E$1,[2]掉落汇总!$C$2:$C$871,$Q$1)+SUMIFS(OFFSET([2]掉落汇总!$C$2:$C$871,,MATCH($B274,[2]掉落汇总!$D$1:$M$1)),[2]掉落汇总!$A$2:$A$871,E$1,[2]掉落汇总!$C$2:$C$871,$Q$2)/$Q$3)*宝箱投放计算!D274</f>
        <v>4.1288584955286689</v>
      </c>
      <c r="F274">
        <f ca="1">(SUMIFS(OFFSET([2]掉落汇总!$C$2:$C$871,,MATCH($B274,[2]掉落汇总!$D$1:$M$1)),[2]掉落汇总!$A$2:$A$871,F$1,[2]掉落汇总!$C$2:$C$871,$Q$1)+SUMIFS(OFFSET([2]掉落汇总!$C$2:$C$871,,MATCH($B274,[2]掉落汇总!$D$1:$M$1)),[2]掉落汇总!$A$2:$A$871,F$1,[2]掉落汇总!$C$2:$C$871,$Q$2)/$Q$3)*宝箱投放计算!E274</f>
        <v>5.3945783132530112</v>
      </c>
      <c r="G274">
        <f ca="1">(SUMIFS(OFFSET([2]掉落汇总!$C$2:$C$871,,MATCH($B274,[2]掉落汇总!$D$1:$M$1)),[2]掉落汇总!$A$2:$A$871,G$1,[2]掉落汇总!$C$2:$C$871,$Q$1)+SUMIFS(OFFSET([2]掉落汇总!$C$2:$C$871,,MATCH($B274,[2]掉落汇总!$D$1:$M$1)),[2]掉落汇总!$A$2:$A$871,G$1,[2]掉落汇总!$C$2:$C$871,$Q$2)/$Q$3)*宝箱投放计算!F274</f>
        <v>0</v>
      </c>
      <c r="H274">
        <f ca="1">(SUMIFS(OFFSET([2]掉落汇总!$C$2:$C$871,,MATCH($B274,[2]掉落汇总!$D$1:$M$1)),[2]掉落汇总!$A$2:$A$871,H$1,[2]掉落汇总!$C$2:$C$871,$Q$1)+SUMIFS(OFFSET([2]掉落汇总!$C$2:$C$871,,MATCH($B274,[2]掉落汇总!$D$1:$M$1)),[2]掉落汇总!$A$2:$A$871,H$1,[2]掉落汇总!$C$2:$C$871,$Q$2)/$Q$3)*宝箱投放计算!G274</f>
        <v>0</v>
      </c>
      <c r="I274">
        <f ca="1">(SUMIFS(OFFSET([2]掉落汇总!$C$2:$C$871,,MATCH($B274,[2]掉落汇总!$D$1:$M$1)),[2]掉落汇总!$A$2:$A$871,I$1,[2]掉落汇总!$C$2:$C$871,$Q$1)+SUMIFS(OFFSET([2]掉落汇总!$C$2:$C$871,,MATCH($B274,[2]掉落汇总!$D$1:$M$1)),[2]掉落汇总!$A$2:$A$871,I$1,[2]掉落汇总!$C$2:$C$871,$Q$2)/$Q$3)*宝箱投放计算!H274</f>
        <v>0</v>
      </c>
      <c r="J274">
        <f ca="1">(SUMIFS(OFFSET([2]掉落汇总!$C$2:$C$871,,MATCH($B274,[2]掉落汇总!$D$1:$M$1)),[2]掉落汇总!$A$2:$A$871,J$1,[2]掉落汇总!$C$2:$C$871,$Q$1)+SUMIFS(OFFSET([2]掉落汇总!$C$2:$C$871,,MATCH($B274,[2]掉落汇总!$D$1:$M$1)),[2]掉落汇总!$A$2:$A$871,J$1,[2]掉落汇总!$C$2:$C$871,$Q$2)/$Q$3)*宝箱投放计算!I274</f>
        <v>0</v>
      </c>
      <c r="K274">
        <f ca="1">(SUMIFS(OFFSET([2]掉落汇总!$C$2:$C$871,,MATCH($B274,[2]掉落汇总!$D$1:$M$1)),[2]掉落汇总!$A$2:$A$871,K$1,[2]掉落汇总!$C$2:$C$871,$Q$1)+SUMIFS(OFFSET([2]掉落汇总!$C$2:$C$871,,MATCH($B274,[2]掉落汇总!$D$1:$M$1)),[2]掉落汇总!$A$2:$A$871,K$1,[2]掉落汇总!$C$2:$C$871,$Q$2)/$Q$3)*宝箱投放计算!J274</f>
        <v>0</v>
      </c>
      <c r="L274">
        <f ca="1">(SUMIFS(OFFSET([2]掉落汇总!$C$2:$C$871,,MATCH($B274,[2]掉落汇总!$D$1:$M$1)),[2]掉落汇总!$A$2:$A$871,L$1,[2]掉落汇总!$C$2:$C$871,$Q$1)+SUMIFS(OFFSET([2]掉落汇总!$C$2:$C$871,,MATCH($B274,[2]掉落汇总!$D$1:$M$1)),[2]掉落汇总!$A$2:$A$871,L$1,[2]掉落汇总!$C$2:$C$871,$Q$2)/$Q$3)*宝箱投放计算!K274</f>
        <v>1.4485077267901381</v>
      </c>
      <c r="M274">
        <f ca="1">(SUMIFS(OFFSET([2]掉落汇总!$C$2:$C$871,,MATCH($B274,[2]掉落汇总!$D$1:$M$1)),[2]掉落汇总!$A$2:$A$871,M$1,[2]掉落汇总!$C$2:$C$871,$Q$1)+SUMIFS(OFFSET([2]掉落汇总!$C$2:$C$871,,MATCH($B274,[2]掉落汇总!$D$1:$M$1)),[2]掉落汇总!$A$2:$A$871,M$1,[2]掉落汇总!$C$2:$C$871,$Q$2)/$Q$3)*宝箱投放计算!L274</f>
        <v>1.449375218965316</v>
      </c>
      <c r="N274">
        <f ca="1">(SUMIFS(OFFSET([2]掉落汇总!$C$2:$C$871,,MATCH($B274,[2]掉落汇总!$D$1:$M$1)),[2]掉落汇总!$A$2:$A$871,N$1,[2]掉落汇总!$C$2:$C$871,$Q$1)+SUMIFS(OFFSET([2]掉落汇总!$C$2:$C$871,,MATCH($B274,[2]掉落汇总!$D$1:$M$1)),[2]掉落汇总!$A$2:$A$871,N$1,[2]掉落汇总!$C$2:$C$871,$Q$2)/$Q$3)*宝箱投放计算!M274</f>
        <v>0.34251290877796897</v>
      </c>
      <c r="O274">
        <f ca="1">(SUMIFS(OFFSET([2]掉落汇总!$C$2:$C$871,,MATCH($B274,[2]掉落汇总!$D$1:$M$1)),[2]掉落汇总!$A$2:$A$871,O$1,[2]掉落汇总!$C$2:$C$871,$Q$1)+SUMIFS(OFFSET([2]掉落汇总!$C$2:$C$871,,MATCH($B274,[2]掉落汇总!$D$1:$M$1)),[2]掉落汇总!$A$2:$A$871,O$1,[2]掉落汇总!$C$2:$C$871,$Q$2)/$Q$3)*宝箱投放计算!N274</f>
        <v>0.72990261049962535</v>
      </c>
    </row>
    <row r="275" spans="1:15" x14ac:dyDescent="0.2">
      <c r="A275">
        <f>玩家成长时间线!A275</f>
        <v>274</v>
      </c>
      <c r="B275">
        <f>玩家成长时间线!B275</f>
        <v>10</v>
      </c>
      <c r="C275">
        <f ca="1">SUM($D$2:D275)</f>
        <v>3467.9754620444496</v>
      </c>
      <c r="D275">
        <f t="shared" ca="1" si="4"/>
        <v>13.510568519474909</v>
      </c>
      <c r="E275">
        <f ca="1">(SUMIFS(OFFSET([2]掉落汇总!$C$2:$C$871,,MATCH($B275,[2]掉落汇总!$D$1:$M$1)),[2]掉落汇总!$A$2:$A$871,E$1,[2]掉落汇总!$C$2:$C$871,$Q$1)+SUMIFS(OFFSET([2]掉落汇总!$C$2:$C$871,,MATCH($B275,[2]掉落汇总!$D$1:$M$1)),[2]掉落汇总!$A$2:$A$871,E$1,[2]掉落汇总!$C$2:$C$871,$Q$2)/$Q$3)*宝箱投放计算!D275</f>
        <v>4.1456917411888483</v>
      </c>
      <c r="F275">
        <f ca="1">(SUMIFS(OFFSET([2]掉落汇总!$C$2:$C$871,,MATCH($B275,[2]掉落汇总!$D$1:$M$1)),[2]掉落汇总!$A$2:$A$871,F$1,[2]掉落汇总!$C$2:$C$871,$Q$1)+SUMIFS(OFFSET([2]掉落汇总!$C$2:$C$871,,MATCH($B275,[2]掉落汇总!$D$1:$M$1)),[2]掉落汇总!$A$2:$A$871,F$1,[2]掉落汇总!$C$2:$C$871,$Q$2)/$Q$3)*宝箱投放计算!E275</f>
        <v>5.3945783132530112</v>
      </c>
      <c r="G275">
        <f ca="1">(SUMIFS(OFFSET([2]掉落汇总!$C$2:$C$871,,MATCH($B275,[2]掉落汇总!$D$1:$M$1)),[2]掉落汇总!$A$2:$A$871,G$1,[2]掉落汇总!$C$2:$C$871,$Q$1)+SUMIFS(OFFSET([2]掉落汇总!$C$2:$C$871,,MATCH($B275,[2]掉落汇总!$D$1:$M$1)),[2]掉落汇总!$A$2:$A$871,G$1,[2]掉落汇总!$C$2:$C$871,$Q$2)/$Q$3)*宝箱投放计算!F275</f>
        <v>0</v>
      </c>
      <c r="H275">
        <f ca="1">(SUMIFS(OFFSET([2]掉落汇总!$C$2:$C$871,,MATCH($B275,[2]掉落汇总!$D$1:$M$1)),[2]掉落汇总!$A$2:$A$871,H$1,[2]掉落汇总!$C$2:$C$871,$Q$1)+SUMIFS(OFFSET([2]掉落汇总!$C$2:$C$871,,MATCH($B275,[2]掉落汇总!$D$1:$M$1)),[2]掉落汇总!$A$2:$A$871,H$1,[2]掉落汇总!$C$2:$C$871,$Q$2)/$Q$3)*宝箱投放计算!G275</f>
        <v>0</v>
      </c>
      <c r="I275">
        <f ca="1">(SUMIFS(OFFSET([2]掉落汇总!$C$2:$C$871,,MATCH($B275,[2]掉落汇总!$D$1:$M$1)),[2]掉落汇总!$A$2:$A$871,I$1,[2]掉落汇总!$C$2:$C$871,$Q$1)+SUMIFS(OFFSET([2]掉落汇总!$C$2:$C$871,,MATCH($B275,[2]掉落汇总!$D$1:$M$1)),[2]掉落汇总!$A$2:$A$871,I$1,[2]掉落汇总!$C$2:$C$871,$Q$2)/$Q$3)*宝箱投放计算!H275</f>
        <v>0</v>
      </c>
      <c r="J275">
        <f ca="1">(SUMIFS(OFFSET([2]掉落汇总!$C$2:$C$871,,MATCH($B275,[2]掉落汇总!$D$1:$M$1)),[2]掉落汇总!$A$2:$A$871,J$1,[2]掉落汇总!$C$2:$C$871,$Q$1)+SUMIFS(OFFSET([2]掉落汇总!$C$2:$C$871,,MATCH($B275,[2]掉落汇总!$D$1:$M$1)),[2]掉落汇总!$A$2:$A$871,J$1,[2]掉落汇总!$C$2:$C$871,$Q$2)/$Q$3)*宝箱投放计算!I275</f>
        <v>0</v>
      </c>
      <c r="K275">
        <f ca="1">(SUMIFS(OFFSET([2]掉落汇总!$C$2:$C$871,,MATCH($B275,[2]掉落汇总!$D$1:$M$1)),[2]掉落汇总!$A$2:$A$871,K$1,[2]掉落汇总!$C$2:$C$871,$Q$1)+SUMIFS(OFFSET([2]掉落汇总!$C$2:$C$871,,MATCH($B275,[2]掉落汇总!$D$1:$M$1)),[2]掉落汇总!$A$2:$A$871,K$1,[2]掉落汇总!$C$2:$C$871,$Q$2)/$Q$3)*宝箱投放计算!J275</f>
        <v>0</v>
      </c>
      <c r="L275">
        <f ca="1">(SUMIFS(OFFSET([2]掉落汇总!$C$2:$C$871,,MATCH($B275,[2]掉落汇总!$D$1:$M$1)),[2]掉落汇总!$A$2:$A$871,L$1,[2]掉落汇总!$C$2:$C$871,$Q$1)+SUMIFS(OFFSET([2]掉落汇总!$C$2:$C$871,,MATCH($B275,[2]掉落汇总!$D$1:$M$1)),[2]掉落汇总!$A$2:$A$871,L$1,[2]掉落汇总!$C$2:$C$871,$Q$2)/$Q$3)*宝箱投放计算!K275</f>
        <v>1.4485077267901381</v>
      </c>
      <c r="M275">
        <f ca="1">(SUMIFS(OFFSET([2]掉落汇总!$C$2:$C$871,,MATCH($B275,[2]掉落汇总!$D$1:$M$1)),[2]掉落汇总!$A$2:$A$871,M$1,[2]掉落汇总!$C$2:$C$871,$Q$1)+SUMIFS(OFFSET([2]掉落汇总!$C$2:$C$871,,MATCH($B275,[2]掉落汇总!$D$1:$M$1)),[2]掉落汇总!$A$2:$A$871,M$1,[2]掉落汇总!$C$2:$C$871,$Q$2)/$Q$3)*宝箱投放计算!L275</f>
        <v>1.449375218965316</v>
      </c>
      <c r="N275">
        <f ca="1">(SUMIFS(OFFSET([2]掉落汇总!$C$2:$C$871,,MATCH($B275,[2]掉落汇总!$D$1:$M$1)),[2]掉落汇总!$A$2:$A$871,N$1,[2]掉落汇总!$C$2:$C$871,$Q$1)+SUMIFS(OFFSET([2]掉落汇总!$C$2:$C$871,,MATCH($B275,[2]掉落汇总!$D$1:$M$1)),[2]掉落汇总!$A$2:$A$871,N$1,[2]掉落汇总!$C$2:$C$871,$Q$2)/$Q$3)*宝箱投放计算!M275</f>
        <v>0.34251290877796897</v>
      </c>
      <c r="O275">
        <f ca="1">(SUMIFS(OFFSET([2]掉落汇总!$C$2:$C$871,,MATCH($B275,[2]掉落汇总!$D$1:$M$1)),[2]掉落汇总!$A$2:$A$871,O$1,[2]掉落汇总!$C$2:$C$871,$Q$1)+SUMIFS(OFFSET([2]掉落汇总!$C$2:$C$871,,MATCH($B275,[2]掉落汇总!$D$1:$M$1)),[2]掉落汇总!$A$2:$A$871,O$1,[2]掉落汇总!$C$2:$C$871,$Q$2)/$Q$3)*宝箱投放计算!N275</f>
        <v>0.72990261049962535</v>
      </c>
    </row>
    <row r="276" spans="1:15" x14ac:dyDescent="0.2">
      <c r="A276">
        <f>玩家成长时间线!A276</f>
        <v>275</v>
      </c>
      <c r="B276">
        <f>玩家成长时间线!B276</f>
        <v>10</v>
      </c>
      <c r="C276">
        <f ca="1">SUM($D$2:D276)</f>
        <v>3481.8395287227881</v>
      </c>
      <c r="D276">
        <f t="shared" ca="1" si="4"/>
        <v>13.864066678338663</v>
      </c>
      <c r="E276">
        <f ca="1">(SUMIFS(OFFSET([2]掉落汇总!$C$2:$C$871,,MATCH($B276,[2]掉落汇总!$D$1:$M$1)),[2]掉落汇总!$A$2:$A$871,E$1,[2]掉落汇总!$C$2:$C$871,$Q$1)+SUMIFS(OFFSET([2]掉落汇总!$C$2:$C$871,,MATCH($B276,[2]掉落汇总!$D$1:$M$1)),[2]掉落汇总!$A$2:$A$871,E$1,[2]掉落汇总!$C$2:$C$871,$Q$2)/$Q$3)*宝箱投放计算!D276</f>
        <v>4.4991899000526034</v>
      </c>
      <c r="F276">
        <f ca="1">(SUMIFS(OFFSET([2]掉落汇总!$C$2:$C$871,,MATCH($B276,[2]掉落汇总!$D$1:$M$1)),[2]掉落汇总!$A$2:$A$871,F$1,[2]掉落汇总!$C$2:$C$871,$Q$1)+SUMIFS(OFFSET([2]掉落汇总!$C$2:$C$871,,MATCH($B276,[2]掉落汇总!$D$1:$M$1)),[2]掉落汇总!$A$2:$A$871,F$1,[2]掉落汇总!$C$2:$C$871,$Q$2)/$Q$3)*宝箱投放计算!E276</f>
        <v>5.3945783132530112</v>
      </c>
      <c r="G276">
        <f ca="1">(SUMIFS(OFFSET([2]掉落汇总!$C$2:$C$871,,MATCH($B276,[2]掉落汇总!$D$1:$M$1)),[2]掉落汇总!$A$2:$A$871,G$1,[2]掉落汇总!$C$2:$C$871,$Q$1)+SUMIFS(OFFSET([2]掉落汇总!$C$2:$C$871,,MATCH($B276,[2]掉落汇总!$D$1:$M$1)),[2]掉落汇总!$A$2:$A$871,G$1,[2]掉落汇总!$C$2:$C$871,$Q$2)/$Q$3)*宝箱投放计算!F276</f>
        <v>0</v>
      </c>
      <c r="H276">
        <f ca="1">(SUMIFS(OFFSET([2]掉落汇总!$C$2:$C$871,,MATCH($B276,[2]掉落汇总!$D$1:$M$1)),[2]掉落汇总!$A$2:$A$871,H$1,[2]掉落汇总!$C$2:$C$871,$Q$1)+SUMIFS(OFFSET([2]掉落汇总!$C$2:$C$871,,MATCH($B276,[2]掉落汇总!$D$1:$M$1)),[2]掉落汇总!$A$2:$A$871,H$1,[2]掉落汇总!$C$2:$C$871,$Q$2)/$Q$3)*宝箱投放计算!G276</f>
        <v>0</v>
      </c>
      <c r="I276">
        <f ca="1">(SUMIFS(OFFSET([2]掉落汇总!$C$2:$C$871,,MATCH($B276,[2]掉落汇总!$D$1:$M$1)),[2]掉落汇总!$A$2:$A$871,I$1,[2]掉落汇总!$C$2:$C$871,$Q$1)+SUMIFS(OFFSET([2]掉落汇总!$C$2:$C$871,,MATCH($B276,[2]掉落汇总!$D$1:$M$1)),[2]掉落汇总!$A$2:$A$871,I$1,[2]掉落汇总!$C$2:$C$871,$Q$2)/$Q$3)*宝箱投放计算!H276</f>
        <v>0</v>
      </c>
      <c r="J276">
        <f ca="1">(SUMIFS(OFFSET([2]掉落汇总!$C$2:$C$871,,MATCH($B276,[2]掉落汇总!$D$1:$M$1)),[2]掉落汇总!$A$2:$A$871,J$1,[2]掉落汇总!$C$2:$C$871,$Q$1)+SUMIFS(OFFSET([2]掉落汇总!$C$2:$C$871,,MATCH($B276,[2]掉落汇总!$D$1:$M$1)),[2]掉落汇总!$A$2:$A$871,J$1,[2]掉落汇总!$C$2:$C$871,$Q$2)/$Q$3)*宝箱投放计算!I276</f>
        <v>0</v>
      </c>
      <c r="K276">
        <f ca="1">(SUMIFS(OFFSET([2]掉落汇总!$C$2:$C$871,,MATCH($B276,[2]掉落汇总!$D$1:$M$1)),[2]掉落汇总!$A$2:$A$871,K$1,[2]掉落汇总!$C$2:$C$871,$Q$1)+SUMIFS(OFFSET([2]掉落汇总!$C$2:$C$871,,MATCH($B276,[2]掉落汇总!$D$1:$M$1)),[2]掉落汇总!$A$2:$A$871,K$1,[2]掉落汇总!$C$2:$C$871,$Q$2)/$Q$3)*宝箱投放计算!J276</f>
        <v>0</v>
      </c>
      <c r="L276">
        <f ca="1">(SUMIFS(OFFSET([2]掉落汇总!$C$2:$C$871,,MATCH($B276,[2]掉落汇总!$D$1:$M$1)),[2]掉落汇总!$A$2:$A$871,L$1,[2]掉落汇总!$C$2:$C$871,$Q$1)+SUMIFS(OFFSET([2]掉落汇总!$C$2:$C$871,,MATCH($B276,[2]掉落汇总!$D$1:$M$1)),[2]掉落汇总!$A$2:$A$871,L$1,[2]掉落汇总!$C$2:$C$871,$Q$2)/$Q$3)*宝箱投放计算!K276</f>
        <v>1.4485077267901381</v>
      </c>
      <c r="M276">
        <f ca="1">(SUMIFS(OFFSET([2]掉落汇总!$C$2:$C$871,,MATCH($B276,[2]掉落汇总!$D$1:$M$1)),[2]掉落汇总!$A$2:$A$871,M$1,[2]掉落汇总!$C$2:$C$871,$Q$1)+SUMIFS(OFFSET([2]掉落汇总!$C$2:$C$871,,MATCH($B276,[2]掉落汇总!$D$1:$M$1)),[2]掉落汇总!$A$2:$A$871,M$1,[2]掉落汇总!$C$2:$C$871,$Q$2)/$Q$3)*宝箱投放计算!L276</f>
        <v>1.449375218965316</v>
      </c>
      <c r="N276">
        <f ca="1">(SUMIFS(OFFSET([2]掉落汇总!$C$2:$C$871,,MATCH($B276,[2]掉落汇总!$D$1:$M$1)),[2]掉落汇总!$A$2:$A$871,N$1,[2]掉落汇总!$C$2:$C$871,$Q$1)+SUMIFS(OFFSET([2]掉落汇总!$C$2:$C$871,,MATCH($B276,[2]掉落汇总!$D$1:$M$1)),[2]掉落汇总!$A$2:$A$871,N$1,[2]掉落汇总!$C$2:$C$871,$Q$2)/$Q$3)*宝箱投放计算!M276</f>
        <v>0.34251290877796897</v>
      </c>
      <c r="O276">
        <f ca="1">(SUMIFS(OFFSET([2]掉落汇总!$C$2:$C$871,,MATCH($B276,[2]掉落汇总!$D$1:$M$1)),[2]掉落汇总!$A$2:$A$871,O$1,[2]掉落汇总!$C$2:$C$871,$Q$1)+SUMIFS(OFFSET([2]掉落汇总!$C$2:$C$871,,MATCH($B276,[2]掉落汇总!$D$1:$M$1)),[2]掉落汇总!$A$2:$A$871,O$1,[2]掉落汇总!$C$2:$C$871,$Q$2)/$Q$3)*宝箱投放计算!N276</f>
        <v>0.72990261049962535</v>
      </c>
    </row>
    <row r="277" spans="1:15" x14ac:dyDescent="0.2">
      <c r="A277">
        <f>玩家成长时间线!A277</f>
        <v>276</v>
      </c>
      <c r="B277">
        <f>玩家成长时间线!B277</f>
        <v>10</v>
      </c>
      <c r="C277">
        <f ca="1">SUM($D$2:D277)</f>
        <v>3495.3837637335832</v>
      </c>
      <c r="D277">
        <f t="shared" ca="1" si="4"/>
        <v>13.544235010795266</v>
      </c>
      <c r="E277">
        <f ca="1">(SUMIFS(OFFSET([2]掉落汇总!$C$2:$C$871,,MATCH($B277,[2]掉落汇总!$D$1:$M$1)),[2]掉落汇总!$A$2:$A$871,E$1,[2]掉落汇总!$C$2:$C$871,$Q$1)+SUMIFS(OFFSET([2]掉落汇总!$C$2:$C$871,,MATCH($B277,[2]掉落汇总!$D$1:$M$1)),[2]掉落汇总!$A$2:$A$871,E$1,[2]掉落汇总!$C$2:$C$871,$Q$2)/$Q$3)*宝箱投放计算!D277</f>
        <v>4.1793582325092054</v>
      </c>
      <c r="F277">
        <f ca="1">(SUMIFS(OFFSET([2]掉落汇总!$C$2:$C$871,,MATCH($B277,[2]掉落汇总!$D$1:$M$1)),[2]掉落汇总!$A$2:$A$871,F$1,[2]掉落汇总!$C$2:$C$871,$Q$1)+SUMIFS(OFFSET([2]掉落汇总!$C$2:$C$871,,MATCH($B277,[2]掉落汇总!$D$1:$M$1)),[2]掉落汇总!$A$2:$A$871,F$1,[2]掉落汇总!$C$2:$C$871,$Q$2)/$Q$3)*宝箱投放计算!E277</f>
        <v>5.3945783132530112</v>
      </c>
      <c r="G277">
        <f ca="1">(SUMIFS(OFFSET([2]掉落汇总!$C$2:$C$871,,MATCH($B277,[2]掉落汇总!$D$1:$M$1)),[2]掉落汇总!$A$2:$A$871,G$1,[2]掉落汇总!$C$2:$C$871,$Q$1)+SUMIFS(OFFSET([2]掉落汇总!$C$2:$C$871,,MATCH($B277,[2]掉落汇总!$D$1:$M$1)),[2]掉落汇总!$A$2:$A$871,G$1,[2]掉落汇总!$C$2:$C$871,$Q$2)/$Q$3)*宝箱投放计算!F277</f>
        <v>0</v>
      </c>
      <c r="H277">
        <f ca="1">(SUMIFS(OFFSET([2]掉落汇总!$C$2:$C$871,,MATCH($B277,[2]掉落汇总!$D$1:$M$1)),[2]掉落汇总!$A$2:$A$871,H$1,[2]掉落汇总!$C$2:$C$871,$Q$1)+SUMIFS(OFFSET([2]掉落汇总!$C$2:$C$871,,MATCH($B277,[2]掉落汇总!$D$1:$M$1)),[2]掉落汇总!$A$2:$A$871,H$1,[2]掉落汇总!$C$2:$C$871,$Q$2)/$Q$3)*宝箱投放计算!G277</f>
        <v>0</v>
      </c>
      <c r="I277">
        <f ca="1">(SUMIFS(OFFSET([2]掉落汇总!$C$2:$C$871,,MATCH($B277,[2]掉落汇总!$D$1:$M$1)),[2]掉落汇总!$A$2:$A$871,I$1,[2]掉落汇总!$C$2:$C$871,$Q$1)+SUMIFS(OFFSET([2]掉落汇总!$C$2:$C$871,,MATCH($B277,[2]掉落汇总!$D$1:$M$1)),[2]掉落汇总!$A$2:$A$871,I$1,[2]掉落汇总!$C$2:$C$871,$Q$2)/$Q$3)*宝箱投放计算!H277</f>
        <v>0</v>
      </c>
      <c r="J277">
        <f ca="1">(SUMIFS(OFFSET([2]掉落汇总!$C$2:$C$871,,MATCH($B277,[2]掉落汇总!$D$1:$M$1)),[2]掉落汇总!$A$2:$A$871,J$1,[2]掉落汇总!$C$2:$C$871,$Q$1)+SUMIFS(OFFSET([2]掉落汇总!$C$2:$C$871,,MATCH($B277,[2]掉落汇总!$D$1:$M$1)),[2]掉落汇总!$A$2:$A$871,J$1,[2]掉落汇总!$C$2:$C$871,$Q$2)/$Q$3)*宝箱投放计算!I277</f>
        <v>0</v>
      </c>
      <c r="K277">
        <f ca="1">(SUMIFS(OFFSET([2]掉落汇总!$C$2:$C$871,,MATCH($B277,[2]掉落汇总!$D$1:$M$1)),[2]掉落汇总!$A$2:$A$871,K$1,[2]掉落汇总!$C$2:$C$871,$Q$1)+SUMIFS(OFFSET([2]掉落汇总!$C$2:$C$871,,MATCH($B277,[2]掉落汇总!$D$1:$M$1)),[2]掉落汇总!$A$2:$A$871,K$1,[2]掉落汇总!$C$2:$C$871,$Q$2)/$Q$3)*宝箱投放计算!J277</f>
        <v>0</v>
      </c>
      <c r="L277">
        <f ca="1">(SUMIFS(OFFSET([2]掉落汇总!$C$2:$C$871,,MATCH($B277,[2]掉落汇总!$D$1:$M$1)),[2]掉落汇总!$A$2:$A$871,L$1,[2]掉落汇总!$C$2:$C$871,$Q$1)+SUMIFS(OFFSET([2]掉落汇总!$C$2:$C$871,,MATCH($B277,[2]掉落汇总!$D$1:$M$1)),[2]掉落汇总!$A$2:$A$871,L$1,[2]掉落汇总!$C$2:$C$871,$Q$2)/$Q$3)*宝箱投放计算!K277</f>
        <v>1.4485077267901381</v>
      </c>
      <c r="M277">
        <f ca="1">(SUMIFS(OFFSET([2]掉落汇总!$C$2:$C$871,,MATCH($B277,[2]掉落汇总!$D$1:$M$1)),[2]掉落汇总!$A$2:$A$871,M$1,[2]掉落汇总!$C$2:$C$871,$Q$1)+SUMIFS(OFFSET([2]掉落汇总!$C$2:$C$871,,MATCH($B277,[2]掉落汇总!$D$1:$M$1)),[2]掉落汇总!$A$2:$A$871,M$1,[2]掉落汇总!$C$2:$C$871,$Q$2)/$Q$3)*宝箱投放计算!L277</f>
        <v>1.449375218965316</v>
      </c>
      <c r="N277">
        <f ca="1">(SUMIFS(OFFSET([2]掉落汇总!$C$2:$C$871,,MATCH($B277,[2]掉落汇总!$D$1:$M$1)),[2]掉落汇总!$A$2:$A$871,N$1,[2]掉落汇总!$C$2:$C$871,$Q$1)+SUMIFS(OFFSET([2]掉落汇总!$C$2:$C$871,,MATCH($B277,[2]掉落汇总!$D$1:$M$1)),[2]掉落汇总!$A$2:$A$871,N$1,[2]掉落汇总!$C$2:$C$871,$Q$2)/$Q$3)*宝箱投放计算!M277</f>
        <v>0.34251290877796897</v>
      </c>
      <c r="O277">
        <f ca="1">(SUMIFS(OFFSET([2]掉落汇总!$C$2:$C$871,,MATCH($B277,[2]掉落汇总!$D$1:$M$1)),[2]掉落汇总!$A$2:$A$871,O$1,[2]掉落汇总!$C$2:$C$871,$Q$1)+SUMIFS(OFFSET([2]掉落汇总!$C$2:$C$871,,MATCH($B277,[2]掉落汇总!$D$1:$M$1)),[2]掉落汇总!$A$2:$A$871,O$1,[2]掉落汇总!$C$2:$C$871,$Q$2)/$Q$3)*宝箱投放计算!N277</f>
        <v>0.72990261049962535</v>
      </c>
    </row>
    <row r="278" spans="1:15" x14ac:dyDescent="0.2">
      <c r="A278">
        <f>玩家成长时间线!A278</f>
        <v>277</v>
      </c>
      <c r="B278">
        <f>玩家成长时间线!B278</f>
        <v>10</v>
      </c>
      <c r="C278">
        <f ca="1">SUM($D$2:D278)</f>
        <v>3508.9448319900389</v>
      </c>
      <c r="D278">
        <f t="shared" ca="1" si="4"/>
        <v>13.561068256455446</v>
      </c>
      <c r="E278">
        <f ca="1">(SUMIFS(OFFSET([2]掉落汇总!$C$2:$C$871,,MATCH($B278,[2]掉落汇总!$D$1:$M$1)),[2]掉落汇总!$A$2:$A$871,E$1,[2]掉落汇总!$C$2:$C$871,$Q$1)+SUMIFS(OFFSET([2]掉落汇总!$C$2:$C$871,,MATCH($B278,[2]掉落汇总!$D$1:$M$1)),[2]掉落汇总!$A$2:$A$871,E$1,[2]掉落汇总!$C$2:$C$871,$Q$2)/$Q$3)*宝箱投放计算!D278</f>
        <v>4.1961914781693839</v>
      </c>
      <c r="F278">
        <f ca="1">(SUMIFS(OFFSET([2]掉落汇总!$C$2:$C$871,,MATCH($B278,[2]掉落汇总!$D$1:$M$1)),[2]掉落汇总!$A$2:$A$871,F$1,[2]掉落汇总!$C$2:$C$871,$Q$1)+SUMIFS(OFFSET([2]掉落汇总!$C$2:$C$871,,MATCH($B278,[2]掉落汇总!$D$1:$M$1)),[2]掉落汇总!$A$2:$A$871,F$1,[2]掉落汇总!$C$2:$C$871,$Q$2)/$Q$3)*宝箱投放计算!E278</f>
        <v>5.3945783132530112</v>
      </c>
      <c r="G278">
        <f ca="1">(SUMIFS(OFFSET([2]掉落汇总!$C$2:$C$871,,MATCH($B278,[2]掉落汇总!$D$1:$M$1)),[2]掉落汇总!$A$2:$A$871,G$1,[2]掉落汇总!$C$2:$C$871,$Q$1)+SUMIFS(OFFSET([2]掉落汇总!$C$2:$C$871,,MATCH($B278,[2]掉落汇总!$D$1:$M$1)),[2]掉落汇总!$A$2:$A$871,G$1,[2]掉落汇总!$C$2:$C$871,$Q$2)/$Q$3)*宝箱投放计算!F278</f>
        <v>0</v>
      </c>
      <c r="H278">
        <f ca="1">(SUMIFS(OFFSET([2]掉落汇总!$C$2:$C$871,,MATCH($B278,[2]掉落汇总!$D$1:$M$1)),[2]掉落汇总!$A$2:$A$871,H$1,[2]掉落汇总!$C$2:$C$871,$Q$1)+SUMIFS(OFFSET([2]掉落汇总!$C$2:$C$871,,MATCH($B278,[2]掉落汇总!$D$1:$M$1)),[2]掉落汇总!$A$2:$A$871,H$1,[2]掉落汇总!$C$2:$C$871,$Q$2)/$Q$3)*宝箱投放计算!G278</f>
        <v>0</v>
      </c>
      <c r="I278">
        <f ca="1">(SUMIFS(OFFSET([2]掉落汇总!$C$2:$C$871,,MATCH($B278,[2]掉落汇总!$D$1:$M$1)),[2]掉落汇总!$A$2:$A$871,I$1,[2]掉落汇总!$C$2:$C$871,$Q$1)+SUMIFS(OFFSET([2]掉落汇总!$C$2:$C$871,,MATCH($B278,[2]掉落汇总!$D$1:$M$1)),[2]掉落汇总!$A$2:$A$871,I$1,[2]掉落汇总!$C$2:$C$871,$Q$2)/$Q$3)*宝箱投放计算!H278</f>
        <v>0</v>
      </c>
      <c r="J278">
        <f ca="1">(SUMIFS(OFFSET([2]掉落汇总!$C$2:$C$871,,MATCH($B278,[2]掉落汇总!$D$1:$M$1)),[2]掉落汇总!$A$2:$A$871,J$1,[2]掉落汇总!$C$2:$C$871,$Q$1)+SUMIFS(OFFSET([2]掉落汇总!$C$2:$C$871,,MATCH($B278,[2]掉落汇总!$D$1:$M$1)),[2]掉落汇总!$A$2:$A$871,J$1,[2]掉落汇总!$C$2:$C$871,$Q$2)/$Q$3)*宝箱投放计算!I278</f>
        <v>0</v>
      </c>
      <c r="K278">
        <f ca="1">(SUMIFS(OFFSET([2]掉落汇总!$C$2:$C$871,,MATCH($B278,[2]掉落汇总!$D$1:$M$1)),[2]掉落汇总!$A$2:$A$871,K$1,[2]掉落汇总!$C$2:$C$871,$Q$1)+SUMIFS(OFFSET([2]掉落汇总!$C$2:$C$871,,MATCH($B278,[2]掉落汇总!$D$1:$M$1)),[2]掉落汇总!$A$2:$A$871,K$1,[2]掉落汇总!$C$2:$C$871,$Q$2)/$Q$3)*宝箱投放计算!J278</f>
        <v>0</v>
      </c>
      <c r="L278">
        <f ca="1">(SUMIFS(OFFSET([2]掉落汇总!$C$2:$C$871,,MATCH($B278,[2]掉落汇总!$D$1:$M$1)),[2]掉落汇总!$A$2:$A$871,L$1,[2]掉落汇总!$C$2:$C$871,$Q$1)+SUMIFS(OFFSET([2]掉落汇总!$C$2:$C$871,,MATCH($B278,[2]掉落汇总!$D$1:$M$1)),[2]掉落汇总!$A$2:$A$871,L$1,[2]掉落汇总!$C$2:$C$871,$Q$2)/$Q$3)*宝箱投放计算!K278</f>
        <v>1.4485077267901381</v>
      </c>
      <c r="M278">
        <f ca="1">(SUMIFS(OFFSET([2]掉落汇总!$C$2:$C$871,,MATCH($B278,[2]掉落汇总!$D$1:$M$1)),[2]掉落汇总!$A$2:$A$871,M$1,[2]掉落汇总!$C$2:$C$871,$Q$1)+SUMIFS(OFFSET([2]掉落汇总!$C$2:$C$871,,MATCH($B278,[2]掉落汇总!$D$1:$M$1)),[2]掉落汇总!$A$2:$A$871,M$1,[2]掉落汇总!$C$2:$C$871,$Q$2)/$Q$3)*宝箱投放计算!L278</f>
        <v>1.449375218965316</v>
      </c>
      <c r="N278">
        <f ca="1">(SUMIFS(OFFSET([2]掉落汇总!$C$2:$C$871,,MATCH($B278,[2]掉落汇总!$D$1:$M$1)),[2]掉落汇总!$A$2:$A$871,N$1,[2]掉落汇总!$C$2:$C$871,$Q$1)+SUMIFS(OFFSET([2]掉落汇总!$C$2:$C$871,,MATCH($B278,[2]掉落汇总!$D$1:$M$1)),[2]掉落汇总!$A$2:$A$871,N$1,[2]掉落汇总!$C$2:$C$871,$Q$2)/$Q$3)*宝箱投放计算!M278</f>
        <v>0.34251290877796897</v>
      </c>
      <c r="O278">
        <f ca="1">(SUMIFS(OFFSET([2]掉落汇总!$C$2:$C$871,,MATCH($B278,[2]掉落汇总!$D$1:$M$1)),[2]掉落汇总!$A$2:$A$871,O$1,[2]掉落汇总!$C$2:$C$871,$Q$1)+SUMIFS(OFFSET([2]掉落汇总!$C$2:$C$871,,MATCH($B278,[2]掉落汇总!$D$1:$M$1)),[2]掉落汇总!$A$2:$A$871,O$1,[2]掉落汇总!$C$2:$C$871,$Q$2)/$Q$3)*宝箱投放计算!N278</f>
        <v>0.72990261049962535</v>
      </c>
    </row>
    <row r="279" spans="1:15" x14ac:dyDescent="0.2">
      <c r="A279">
        <f>玩家成长时间线!A279</f>
        <v>278</v>
      </c>
      <c r="B279">
        <f>玩家成长时间线!B279</f>
        <v>10</v>
      </c>
      <c r="C279">
        <f ca="1">SUM($D$2:D279)</f>
        <v>3522.6910659487562</v>
      </c>
      <c r="D279">
        <f t="shared" ca="1" si="4"/>
        <v>13.746233958717411</v>
      </c>
      <c r="E279">
        <f ca="1">(SUMIFS(OFFSET([2]掉落汇总!$C$2:$C$871,,MATCH($B279,[2]掉落汇总!$D$1:$M$1)),[2]掉落汇总!$A$2:$A$871,E$1,[2]掉落汇总!$C$2:$C$871,$Q$1)+SUMIFS(OFFSET([2]掉落汇总!$C$2:$C$871,,MATCH($B279,[2]掉落汇总!$D$1:$M$1)),[2]掉落汇总!$A$2:$A$871,E$1,[2]掉落汇总!$C$2:$C$871,$Q$2)/$Q$3)*宝箱投放计算!D279</f>
        <v>4.3813571804313511</v>
      </c>
      <c r="F279">
        <f ca="1">(SUMIFS(OFFSET([2]掉落汇总!$C$2:$C$871,,MATCH($B279,[2]掉落汇总!$D$1:$M$1)),[2]掉落汇总!$A$2:$A$871,F$1,[2]掉落汇总!$C$2:$C$871,$Q$1)+SUMIFS(OFFSET([2]掉落汇总!$C$2:$C$871,,MATCH($B279,[2]掉落汇总!$D$1:$M$1)),[2]掉落汇总!$A$2:$A$871,F$1,[2]掉落汇总!$C$2:$C$871,$Q$2)/$Q$3)*宝箱投放计算!E279</f>
        <v>5.3945783132530112</v>
      </c>
      <c r="G279">
        <f ca="1">(SUMIFS(OFFSET([2]掉落汇总!$C$2:$C$871,,MATCH($B279,[2]掉落汇总!$D$1:$M$1)),[2]掉落汇总!$A$2:$A$871,G$1,[2]掉落汇总!$C$2:$C$871,$Q$1)+SUMIFS(OFFSET([2]掉落汇总!$C$2:$C$871,,MATCH($B279,[2]掉落汇总!$D$1:$M$1)),[2]掉落汇总!$A$2:$A$871,G$1,[2]掉落汇总!$C$2:$C$871,$Q$2)/$Q$3)*宝箱投放计算!F279</f>
        <v>0</v>
      </c>
      <c r="H279">
        <f ca="1">(SUMIFS(OFFSET([2]掉落汇总!$C$2:$C$871,,MATCH($B279,[2]掉落汇总!$D$1:$M$1)),[2]掉落汇总!$A$2:$A$871,H$1,[2]掉落汇总!$C$2:$C$871,$Q$1)+SUMIFS(OFFSET([2]掉落汇总!$C$2:$C$871,,MATCH($B279,[2]掉落汇总!$D$1:$M$1)),[2]掉落汇总!$A$2:$A$871,H$1,[2]掉落汇总!$C$2:$C$871,$Q$2)/$Q$3)*宝箱投放计算!G279</f>
        <v>0</v>
      </c>
      <c r="I279">
        <f ca="1">(SUMIFS(OFFSET([2]掉落汇总!$C$2:$C$871,,MATCH($B279,[2]掉落汇总!$D$1:$M$1)),[2]掉落汇总!$A$2:$A$871,I$1,[2]掉落汇总!$C$2:$C$871,$Q$1)+SUMIFS(OFFSET([2]掉落汇总!$C$2:$C$871,,MATCH($B279,[2]掉落汇总!$D$1:$M$1)),[2]掉落汇总!$A$2:$A$871,I$1,[2]掉落汇总!$C$2:$C$871,$Q$2)/$Q$3)*宝箱投放计算!H279</f>
        <v>0</v>
      </c>
      <c r="J279">
        <f ca="1">(SUMIFS(OFFSET([2]掉落汇总!$C$2:$C$871,,MATCH($B279,[2]掉落汇总!$D$1:$M$1)),[2]掉落汇总!$A$2:$A$871,J$1,[2]掉落汇总!$C$2:$C$871,$Q$1)+SUMIFS(OFFSET([2]掉落汇总!$C$2:$C$871,,MATCH($B279,[2]掉落汇总!$D$1:$M$1)),[2]掉落汇总!$A$2:$A$871,J$1,[2]掉落汇总!$C$2:$C$871,$Q$2)/$Q$3)*宝箱投放计算!I279</f>
        <v>0</v>
      </c>
      <c r="K279">
        <f ca="1">(SUMIFS(OFFSET([2]掉落汇总!$C$2:$C$871,,MATCH($B279,[2]掉落汇总!$D$1:$M$1)),[2]掉落汇总!$A$2:$A$871,K$1,[2]掉落汇总!$C$2:$C$871,$Q$1)+SUMIFS(OFFSET([2]掉落汇总!$C$2:$C$871,,MATCH($B279,[2]掉落汇总!$D$1:$M$1)),[2]掉落汇总!$A$2:$A$871,K$1,[2]掉落汇总!$C$2:$C$871,$Q$2)/$Q$3)*宝箱投放计算!J279</f>
        <v>0</v>
      </c>
      <c r="L279">
        <f ca="1">(SUMIFS(OFFSET([2]掉落汇总!$C$2:$C$871,,MATCH($B279,[2]掉落汇总!$D$1:$M$1)),[2]掉落汇总!$A$2:$A$871,L$1,[2]掉落汇总!$C$2:$C$871,$Q$1)+SUMIFS(OFFSET([2]掉落汇总!$C$2:$C$871,,MATCH($B279,[2]掉落汇总!$D$1:$M$1)),[2]掉落汇总!$A$2:$A$871,L$1,[2]掉落汇总!$C$2:$C$871,$Q$2)/$Q$3)*宝箱投放计算!K279</f>
        <v>1.4485077267901381</v>
      </c>
      <c r="M279">
        <f ca="1">(SUMIFS(OFFSET([2]掉落汇总!$C$2:$C$871,,MATCH($B279,[2]掉落汇总!$D$1:$M$1)),[2]掉落汇总!$A$2:$A$871,M$1,[2]掉落汇总!$C$2:$C$871,$Q$1)+SUMIFS(OFFSET([2]掉落汇总!$C$2:$C$871,,MATCH($B279,[2]掉落汇总!$D$1:$M$1)),[2]掉落汇总!$A$2:$A$871,M$1,[2]掉落汇总!$C$2:$C$871,$Q$2)/$Q$3)*宝箱投放计算!L279</f>
        <v>1.449375218965316</v>
      </c>
      <c r="N279">
        <f ca="1">(SUMIFS(OFFSET([2]掉落汇总!$C$2:$C$871,,MATCH($B279,[2]掉落汇总!$D$1:$M$1)),[2]掉落汇总!$A$2:$A$871,N$1,[2]掉落汇总!$C$2:$C$871,$Q$1)+SUMIFS(OFFSET([2]掉落汇总!$C$2:$C$871,,MATCH($B279,[2]掉落汇总!$D$1:$M$1)),[2]掉落汇总!$A$2:$A$871,N$1,[2]掉落汇总!$C$2:$C$871,$Q$2)/$Q$3)*宝箱投放计算!M279</f>
        <v>0.34251290877796897</v>
      </c>
      <c r="O279">
        <f ca="1">(SUMIFS(OFFSET([2]掉落汇总!$C$2:$C$871,,MATCH($B279,[2]掉落汇总!$D$1:$M$1)),[2]掉落汇总!$A$2:$A$871,O$1,[2]掉落汇总!$C$2:$C$871,$Q$1)+SUMIFS(OFFSET([2]掉落汇总!$C$2:$C$871,,MATCH($B279,[2]掉落汇总!$D$1:$M$1)),[2]掉落汇总!$A$2:$A$871,O$1,[2]掉落汇总!$C$2:$C$871,$Q$2)/$Q$3)*宝箱投放计算!N279</f>
        <v>0.72990261049962535</v>
      </c>
    </row>
    <row r="280" spans="1:15" x14ac:dyDescent="0.2">
      <c r="A280">
        <f>玩家成长时间线!A280</f>
        <v>279</v>
      </c>
      <c r="B280">
        <f>玩家成长时间线!B280</f>
        <v>10</v>
      </c>
      <c r="C280">
        <f ca="1">SUM($D$2:D280)</f>
        <v>3536.2858006965321</v>
      </c>
      <c r="D280">
        <f t="shared" ca="1" si="4"/>
        <v>13.594734747775803</v>
      </c>
      <c r="E280">
        <f ca="1">(SUMIFS(OFFSET([2]掉落汇总!$C$2:$C$871,,MATCH($B280,[2]掉落汇总!$D$1:$M$1)),[2]掉落汇总!$A$2:$A$871,E$1,[2]掉落汇总!$C$2:$C$871,$Q$1)+SUMIFS(OFFSET([2]掉落汇总!$C$2:$C$871,,MATCH($B280,[2]掉落汇总!$D$1:$M$1)),[2]掉落汇总!$A$2:$A$871,E$1,[2]掉落汇总!$C$2:$C$871,$Q$2)/$Q$3)*宝箱投放计算!D280</f>
        <v>4.2298579694897418</v>
      </c>
      <c r="F280">
        <f ca="1">(SUMIFS(OFFSET([2]掉落汇总!$C$2:$C$871,,MATCH($B280,[2]掉落汇总!$D$1:$M$1)),[2]掉落汇总!$A$2:$A$871,F$1,[2]掉落汇总!$C$2:$C$871,$Q$1)+SUMIFS(OFFSET([2]掉落汇总!$C$2:$C$871,,MATCH($B280,[2]掉落汇总!$D$1:$M$1)),[2]掉落汇总!$A$2:$A$871,F$1,[2]掉落汇总!$C$2:$C$871,$Q$2)/$Q$3)*宝箱投放计算!E280</f>
        <v>5.3945783132530112</v>
      </c>
      <c r="G280">
        <f ca="1">(SUMIFS(OFFSET([2]掉落汇总!$C$2:$C$871,,MATCH($B280,[2]掉落汇总!$D$1:$M$1)),[2]掉落汇总!$A$2:$A$871,G$1,[2]掉落汇总!$C$2:$C$871,$Q$1)+SUMIFS(OFFSET([2]掉落汇总!$C$2:$C$871,,MATCH($B280,[2]掉落汇总!$D$1:$M$1)),[2]掉落汇总!$A$2:$A$871,G$1,[2]掉落汇总!$C$2:$C$871,$Q$2)/$Q$3)*宝箱投放计算!F280</f>
        <v>0</v>
      </c>
      <c r="H280">
        <f ca="1">(SUMIFS(OFFSET([2]掉落汇总!$C$2:$C$871,,MATCH($B280,[2]掉落汇总!$D$1:$M$1)),[2]掉落汇总!$A$2:$A$871,H$1,[2]掉落汇总!$C$2:$C$871,$Q$1)+SUMIFS(OFFSET([2]掉落汇总!$C$2:$C$871,,MATCH($B280,[2]掉落汇总!$D$1:$M$1)),[2]掉落汇总!$A$2:$A$871,H$1,[2]掉落汇总!$C$2:$C$871,$Q$2)/$Q$3)*宝箱投放计算!G280</f>
        <v>0</v>
      </c>
      <c r="I280">
        <f ca="1">(SUMIFS(OFFSET([2]掉落汇总!$C$2:$C$871,,MATCH($B280,[2]掉落汇总!$D$1:$M$1)),[2]掉落汇总!$A$2:$A$871,I$1,[2]掉落汇总!$C$2:$C$871,$Q$1)+SUMIFS(OFFSET([2]掉落汇总!$C$2:$C$871,,MATCH($B280,[2]掉落汇总!$D$1:$M$1)),[2]掉落汇总!$A$2:$A$871,I$1,[2]掉落汇总!$C$2:$C$871,$Q$2)/$Q$3)*宝箱投放计算!H280</f>
        <v>0</v>
      </c>
      <c r="J280">
        <f ca="1">(SUMIFS(OFFSET([2]掉落汇总!$C$2:$C$871,,MATCH($B280,[2]掉落汇总!$D$1:$M$1)),[2]掉落汇总!$A$2:$A$871,J$1,[2]掉落汇总!$C$2:$C$871,$Q$1)+SUMIFS(OFFSET([2]掉落汇总!$C$2:$C$871,,MATCH($B280,[2]掉落汇总!$D$1:$M$1)),[2]掉落汇总!$A$2:$A$871,J$1,[2]掉落汇总!$C$2:$C$871,$Q$2)/$Q$3)*宝箱投放计算!I280</f>
        <v>0</v>
      </c>
      <c r="K280">
        <f ca="1">(SUMIFS(OFFSET([2]掉落汇总!$C$2:$C$871,,MATCH($B280,[2]掉落汇总!$D$1:$M$1)),[2]掉落汇总!$A$2:$A$871,K$1,[2]掉落汇总!$C$2:$C$871,$Q$1)+SUMIFS(OFFSET([2]掉落汇总!$C$2:$C$871,,MATCH($B280,[2]掉落汇总!$D$1:$M$1)),[2]掉落汇总!$A$2:$A$871,K$1,[2]掉落汇总!$C$2:$C$871,$Q$2)/$Q$3)*宝箱投放计算!J280</f>
        <v>0</v>
      </c>
      <c r="L280">
        <f ca="1">(SUMIFS(OFFSET([2]掉落汇总!$C$2:$C$871,,MATCH($B280,[2]掉落汇总!$D$1:$M$1)),[2]掉落汇总!$A$2:$A$871,L$1,[2]掉落汇总!$C$2:$C$871,$Q$1)+SUMIFS(OFFSET([2]掉落汇总!$C$2:$C$871,,MATCH($B280,[2]掉落汇总!$D$1:$M$1)),[2]掉落汇总!$A$2:$A$871,L$1,[2]掉落汇总!$C$2:$C$871,$Q$2)/$Q$3)*宝箱投放计算!K280</f>
        <v>1.4485077267901381</v>
      </c>
      <c r="M280">
        <f ca="1">(SUMIFS(OFFSET([2]掉落汇总!$C$2:$C$871,,MATCH($B280,[2]掉落汇总!$D$1:$M$1)),[2]掉落汇总!$A$2:$A$871,M$1,[2]掉落汇总!$C$2:$C$871,$Q$1)+SUMIFS(OFFSET([2]掉落汇总!$C$2:$C$871,,MATCH($B280,[2]掉落汇总!$D$1:$M$1)),[2]掉落汇总!$A$2:$A$871,M$1,[2]掉落汇总!$C$2:$C$871,$Q$2)/$Q$3)*宝箱投放计算!L280</f>
        <v>1.449375218965316</v>
      </c>
      <c r="N280">
        <f ca="1">(SUMIFS(OFFSET([2]掉落汇总!$C$2:$C$871,,MATCH($B280,[2]掉落汇总!$D$1:$M$1)),[2]掉落汇总!$A$2:$A$871,N$1,[2]掉落汇总!$C$2:$C$871,$Q$1)+SUMIFS(OFFSET([2]掉落汇总!$C$2:$C$871,,MATCH($B280,[2]掉落汇总!$D$1:$M$1)),[2]掉落汇总!$A$2:$A$871,N$1,[2]掉落汇总!$C$2:$C$871,$Q$2)/$Q$3)*宝箱投放计算!M280</f>
        <v>0.34251290877796897</v>
      </c>
      <c r="O280">
        <f ca="1">(SUMIFS(OFFSET([2]掉落汇总!$C$2:$C$871,,MATCH($B280,[2]掉落汇总!$D$1:$M$1)),[2]掉落汇总!$A$2:$A$871,O$1,[2]掉落汇总!$C$2:$C$871,$Q$1)+SUMIFS(OFFSET([2]掉落汇总!$C$2:$C$871,,MATCH($B280,[2]掉落汇总!$D$1:$M$1)),[2]掉落汇总!$A$2:$A$871,O$1,[2]掉落汇总!$C$2:$C$871,$Q$2)/$Q$3)*宝箱投放计算!N280</f>
        <v>0.72990261049962535</v>
      </c>
    </row>
    <row r="281" spans="1:15" x14ac:dyDescent="0.2">
      <c r="A281">
        <f>玩家成长时间线!A281</f>
        <v>280</v>
      </c>
      <c r="B281">
        <f>玩家成长时间线!B281</f>
        <v>8</v>
      </c>
      <c r="C281">
        <f ca="1">SUM($D$2:D281)</f>
        <v>3548.9633235013234</v>
      </c>
      <c r="D281">
        <f t="shared" ca="1" si="4"/>
        <v>12.677522804791433</v>
      </c>
      <c r="E281">
        <f ca="1">(SUMIFS(OFFSET([2]掉落汇总!$C$2:$C$871,,MATCH($B281,[2]掉落汇总!$D$1:$M$1)),[2]掉落汇总!$A$2:$A$871,E$1,[2]掉落汇总!$C$2:$C$871,$Q$1)+SUMIFS(OFFSET([2]掉落汇总!$C$2:$C$871,,MATCH($B281,[2]掉落汇总!$D$1:$M$1)),[2]掉落汇总!$A$2:$A$871,E$1,[2]掉落汇总!$C$2:$C$871,$Q$2)/$Q$3)*宝箱投放计算!D281</f>
        <v>3.5440488461538466</v>
      </c>
      <c r="F281">
        <f ca="1">(SUMIFS(OFFSET([2]掉落汇总!$C$2:$C$871,,MATCH($B281,[2]掉落汇总!$D$1:$M$1)),[2]掉落汇总!$A$2:$A$871,F$1,[2]掉落汇总!$C$2:$C$871,$Q$1)+SUMIFS(OFFSET([2]掉落汇总!$C$2:$C$871,,MATCH($B281,[2]掉落汇总!$D$1:$M$1)),[2]掉落汇总!$A$2:$A$871,F$1,[2]掉落汇总!$C$2:$C$871,$Q$2)/$Q$3)*宝箱投放计算!E281</f>
        <v>4.3156626506024089</v>
      </c>
      <c r="G281">
        <f ca="1">(SUMIFS(OFFSET([2]掉落汇总!$C$2:$C$871,,MATCH($B281,[2]掉落汇总!$D$1:$M$1)),[2]掉落汇总!$A$2:$A$871,G$1,[2]掉落汇总!$C$2:$C$871,$Q$1)+SUMIFS(OFFSET([2]掉落汇总!$C$2:$C$871,,MATCH($B281,[2]掉落汇总!$D$1:$M$1)),[2]掉落汇总!$A$2:$A$871,G$1,[2]掉落汇总!$C$2:$C$871,$Q$2)/$Q$3)*宝箱投放计算!F281</f>
        <v>0.84751284300213015</v>
      </c>
      <c r="H281">
        <f ca="1">(SUMIFS(OFFSET([2]掉落汇总!$C$2:$C$871,,MATCH($B281,[2]掉落汇总!$D$1:$M$1)),[2]掉落汇总!$A$2:$A$871,H$1,[2]掉落汇总!$C$2:$C$871,$Q$1)+SUMIFS(OFFSET([2]掉落汇总!$C$2:$C$871,,MATCH($B281,[2]掉落汇总!$D$1:$M$1)),[2]掉落汇总!$A$2:$A$871,H$1,[2]掉落汇总!$C$2:$C$871,$Q$2)/$Q$3)*宝箱投放计算!G281</f>
        <v>0</v>
      </c>
      <c r="I281">
        <f ca="1">(SUMIFS(OFFSET([2]掉落汇总!$C$2:$C$871,,MATCH($B281,[2]掉落汇总!$D$1:$M$1)),[2]掉落汇总!$A$2:$A$871,I$1,[2]掉落汇总!$C$2:$C$871,$Q$1)+SUMIFS(OFFSET([2]掉落汇总!$C$2:$C$871,,MATCH($B281,[2]掉落汇总!$D$1:$M$1)),[2]掉落汇总!$A$2:$A$871,I$1,[2]掉落汇总!$C$2:$C$871,$Q$2)/$Q$3)*宝箱投放计算!H281</f>
        <v>0</v>
      </c>
      <c r="J281">
        <f ca="1">(SUMIFS(OFFSET([2]掉落汇总!$C$2:$C$871,,MATCH($B281,[2]掉落汇总!$D$1:$M$1)),[2]掉落汇总!$A$2:$A$871,J$1,[2]掉落汇总!$C$2:$C$871,$Q$1)+SUMIFS(OFFSET([2]掉落汇总!$C$2:$C$871,,MATCH($B281,[2]掉落汇总!$D$1:$M$1)),[2]掉落汇总!$A$2:$A$871,J$1,[2]掉落汇总!$C$2:$C$871,$Q$2)/$Q$3)*宝箱投放计算!I281</f>
        <v>0</v>
      </c>
      <c r="K281">
        <f ca="1">(SUMIFS(OFFSET([2]掉落汇总!$C$2:$C$871,,MATCH($B281,[2]掉落汇总!$D$1:$M$1)),[2]掉落汇总!$A$2:$A$871,K$1,[2]掉落汇总!$C$2:$C$871,$Q$1)+SUMIFS(OFFSET([2]掉落汇总!$C$2:$C$871,,MATCH($B281,[2]掉落汇总!$D$1:$M$1)),[2]掉落汇总!$A$2:$A$871,K$1,[2]掉落汇总!$C$2:$C$871,$Q$2)/$Q$3)*宝箱投放计算!J281</f>
        <v>0</v>
      </c>
      <c r="L281">
        <f ca="1">(SUMIFS(OFFSET([2]掉落汇总!$C$2:$C$871,,MATCH($B281,[2]掉落汇总!$D$1:$M$1)),[2]掉落汇总!$A$2:$A$871,L$1,[2]掉落汇总!$C$2:$C$871,$Q$1)+SUMIFS(OFFSET([2]掉落汇总!$C$2:$C$871,,MATCH($B281,[2]掉落汇总!$D$1:$M$1)),[2]掉落汇总!$A$2:$A$871,L$1,[2]掉落汇总!$C$2:$C$871,$Q$2)/$Q$3)*宝箱投放计算!K281</f>
        <v>1.4485077267901381</v>
      </c>
      <c r="M281">
        <f ca="1">(SUMIFS(OFFSET([2]掉落汇总!$C$2:$C$871,,MATCH($B281,[2]掉落汇总!$D$1:$M$1)),[2]掉落汇总!$A$2:$A$871,M$1,[2]掉落汇总!$C$2:$C$871,$Q$1)+SUMIFS(OFFSET([2]掉落汇总!$C$2:$C$871,,MATCH($B281,[2]掉落汇总!$D$1:$M$1)),[2]掉落汇总!$A$2:$A$871,M$1,[2]掉落汇总!$C$2:$C$871,$Q$2)/$Q$3)*宝箱投放计算!L281</f>
        <v>1.449375218965316</v>
      </c>
      <c r="N281">
        <f ca="1">(SUMIFS(OFFSET([2]掉落汇总!$C$2:$C$871,,MATCH($B281,[2]掉落汇总!$D$1:$M$1)),[2]掉落汇总!$A$2:$A$871,N$1,[2]掉落汇总!$C$2:$C$871,$Q$1)+SUMIFS(OFFSET([2]掉落汇总!$C$2:$C$871,,MATCH($B281,[2]掉落汇总!$D$1:$M$1)),[2]掉落汇总!$A$2:$A$871,N$1,[2]掉落汇总!$C$2:$C$871,$Q$2)/$Q$3)*宝箱投放计算!M281</f>
        <v>0.34251290877796897</v>
      </c>
      <c r="O281">
        <f ca="1">(SUMIFS(OFFSET([2]掉落汇总!$C$2:$C$871,,MATCH($B281,[2]掉落汇总!$D$1:$M$1)),[2]掉落汇总!$A$2:$A$871,O$1,[2]掉落汇总!$C$2:$C$871,$Q$1)+SUMIFS(OFFSET([2]掉落汇总!$C$2:$C$871,,MATCH($B281,[2]掉落汇总!$D$1:$M$1)),[2]掉落汇总!$A$2:$A$871,O$1,[2]掉落汇总!$C$2:$C$871,$Q$2)/$Q$3)*宝箱投放计算!N281</f>
        <v>0.72990261049962535</v>
      </c>
    </row>
    <row r="282" spans="1:15" x14ac:dyDescent="0.2">
      <c r="A282">
        <f>玩家成长时间线!A282</f>
        <v>281</v>
      </c>
      <c r="B282">
        <f>玩家成长时间线!B282</f>
        <v>8</v>
      </c>
      <c r="C282">
        <f ca="1">SUM($D$2:D282)</f>
        <v>3560.4140353861899</v>
      </c>
      <c r="D282">
        <f t="shared" ca="1" si="4"/>
        <v>11.450711884866227</v>
      </c>
      <c r="E282">
        <f ca="1">(SUMIFS(OFFSET([2]掉落汇总!$C$2:$C$871,,MATCH($B282,[2]掉落汇总!$D$1:$M$1)),[2]掉落汇总!$A$2:$A$871,E$1,[2]掉落汇总!$C$2:$C$871,$Q$1)+SUMIFS(OFFSET([2]掉落汇总!$C$2:$C$871,,MATCH($B282,[2]掉落汇总!$D$1:$M$1)),[2]掉落汇总!$A$2:$A$871,E$1,[2]掉落汇总!$C$2:$C$871,$Q$2)/$Q$3)*宝箱投放计算!D282</f>
        <v>3.1647507692307695</v>
      </c>
      <c r="F282">
        <f ca="1">(SUMIFS(OFFSET([2]掉落汇总!$C$2:$C$871,,MATCH($B282,[2]掉落汇总!$D$1:$M$1)),[2]掉落汇总!$A$2:$A$871,F$1,[2]掉落汇总!$C$2:$C$871,$Q$1)+SUMIFS(OFFSET([2]掉落汇总!$C$2:$C$871,,MATCH($B282,[2]掉落汇总!$D$1:$M$1)),[2]掉落汇总!$A$2:$A$871,F$1,[2]掉落汇总!$C$2:$C$871,$Q$2)/$Q$3)*宝箱投放计算!E282</f>
        <v>4.3156626506024089</v>
      </c>
      <c r="G282">
        <f ca="1">(SUMIFS(OFFSET([2]掉落汇总!$C$2:$C$871,,MATCH($B282,[2]掉落汇总!$D$1:$M$1)),[2]掉落汇总!$A$2:$A$871,G$1,[2]掉落汇总!$C$2:$C$871,$Q$1)+SUMIFS(OFFSET([2]掉落汇总!$C$2:$C$871,,MATCH($B282,[2]掉落汇总!$D$1:$M$1)),[2]掉落汇总!$A$2:$A$871,G$1,[2]掉落汇总!$C$2:$C$871,$Q$2)/$Q$3)*宝箱投放计算!F282</f>
        <v>0</v>
      </c>
      <c r="H282">
        <f ca="1">(SUMIFS(OFFSET([2]掉落汇总!$C$2:$C$871,,MATCH($B282,[2]掉落汇总!$D$1:$M$1)),[2]掉落汇总!$A$2:$A$871,H$1,[2]掉落汇总!$C$2:$C$871,$Q$1)+SUMIFS(OFFSET([2]掉落汇总!$C$2:$C$871,,MATCH($B282,[2]掉落汇总!$D$1:$M$1)),[2]掉落汇总!$A$2:$A$871,H$1,[2]掉落汇总!$C$2:$C$871,$Q$2)/$Q$3)*宝箱投放计算!G282</f>
        <v>0</v>
      </c>
      <c r="I282">
        <f ca="1">(SUMIFS(OFFSET([2]掉落汇总!$C$2:$C$871,,MATCH($B282,[2]掉落汇总!$D$1:$M$1)),[2]掉落汇总!$A$2:$A$871,I$1,[2]掉落汇总!$C$2:$C$871,$Q$1)+SUMIFS(OFFSET([2]掉落汇总!$C$2:$C$871,,MATCH($B282,[2]掉落汇总!$D$1:$M$1)),[2]掉落汇总!$A$2:$A$871,I$1,[2]掉落汇总!$C$2:$C$871,$Q$2)/$Q$3)*宝箱投放计算!H282</f>
        <v>0</v>
      </c>
      <c r="J282">
        <f ca="1">(SUMIFS(OFFSET([2]掉落汇总!$C$2:$C$871,,MATCH($B282,[2]掉落汇总!$D$1:$M$1)),[2]掉落汇总!$A$2:$A$871,J$1,[2]掉落汇总!$C$2:$C$871,$Q$1)+SUMIFS(OFFSET([2]掉落汇总!$C$2:$C$871,,MATCH($B282,[2]掉落汇总!$D$1:$M$1)),[2]掉落汇总!$A$2:$A$871,J$1,[2]掉落汇总!$C$2:$C$871,$Q$2)/$Q$3)*宝箱投放计算!I282</f>
        <v>0</v>
      </c>
      <c r="K282">
        <f ca="1">(SUMIFS(OFFSET([2]掉落汇总!$C$2:$C$871,,MATCH($B282,[2]掉落汇总!$D$1:$M$1)),[2]掉落汇总!$A$2:$A$871,K$1,[2]掉落汇总!$C$2:$C$871,$Q$1)+SUMIFS(OFFSET([2]掉落汇总!$C$2:$C$871,,MATCH($B282,[2]掉落汇总!$D$1:$M$1)),[2]掉落汇总!$A$2:$A$871,K$1,[2]掉落汇总!$C$2:$C$871,$Q$2)/$Q$3)*宝箱投放计算!J282</f>
        <v>0</v>
      </c>
      <c r="L282">
        <f ca="1">(SUMIFS(OFFSET([2]掉落汇总!$C$2:$C$871,,MATCH($B282,[2]掉落汇总!$D$1:$M$1)),[2]掉落汇总!$A$2:$A$871,L$1,[2]掉落汇总!$C$2:$C$871,$Q$1)+SUMIFS(OFFSET([2]掉落汇总!$C$2:$C$871,,MATCH($B282,[2]掉落汇总!$D$1:$M$1)),[2]掉落汇总!$A$2:$A$871,L$1,[2]掉落汇总!$C$2:$C$871,$Q$2)/$Q$3)*宝箱投放计算!K282</f>
        <v>1.4485077267901381</v>
      </c>
      <c r="M282">
        <f ca="1">(SUMIFS(OFFSET([2]掉落汇总!$C$2:$C$871,,MATCH($B282,[2]掉落汇总!$D$1:$M$1)),[2]掉落汇总!$A$2:$A$871,M$1,[2]掉落汇总!$C$2:$C$871,$Q$1)+SUMIFS(OFFSET([2]掉落汇总!$C$2:$C$871,,MATCH($B282,[2]掉落汇总!$D$1:$M$1)),[2]掉落汇总!$A$2:$A$871,M$1,[2]掉落汇总!$C$2:$C$871,$Q$2)/$Q$3)*宝箱投放计算!L282</f>
        <v>1.449375218965316</v>
      </c>
      <c r="N282">
        <f ca="1">(SUMIFS(OFFSET([2]掉落汇总!$C$2:$C$871,,MATCH($B282,[2]掉落汇总!$D$1:$M$1)),[2]掉落汇总!$A$2:$A$871,N$1,[2]掉落汇总!$C$2:$C$871,$Q$1)+SUMIFS(OFFSET([2]掉落汇总!$C$2:$C$871,,MATCH($B282,[2]掉落汇总!$D$1:$M$1)),[2]掉落汇总!$A$2:$A$871,N$1,[2]掉落汇总!$C$2:$C$871,$Q$2)/$Q$3)*宝箱投放计算!M282</f>
        <v>0.34251290877796897</v>
      </c>
      <c r="O282">
        <f ca="1">(SUMIFS(OFFSET([2]掉落汇总!$C$2:$C$871,,MATCH($B282,[2]掉落汇总!$D$1:$M$1)),[2]掉落汇总!$A$2:$A$871,O$1,[2]掉落汇总!$C$2:$C$871,$Q$1)+SUMIFS(OFFSET([2]掉落汇总!$C$2:$C$871,,MATCH($B282,[2]掉落汇总!$D$1:$M$1)),[2]掉落汇总!$A$2:$A$871,O$1,[2]掉落汇总!$C$2:$C$871,$Q$2)/$Q$3)*宝箱投放计算!N282</f>
        <v>0.72990261049962535</v>
      </c>
    </row>
    <row r="283" spans="1:15" x14ac:dyDescent="0.2">
      <c r="A283">
        <f>玩家成长时间线!A283</f>
        <v>282</v>
      </c>
      <c r="B283">
        <f>玩家成长时间线!B283</f>
        <v>8</v>
      </c>
      <c r="C283">
        <f ca="1">SUM($D$2:D283)</f>
        <v>3571.9490357325944</v>
      </c>
      <c r="D283">
        <f t="shared" ca="1" si="4"/>
        <v>11.53500034640469</v>
      </c>
      <c r="E283">
        <f ca="1">(SUMIFS(OFFSET([2]掉落汇总!$C$2:$C$871,,MATCH($B283,[2]掉落汇总!$D$1:$M$1)),[2]掉落汇总!$A$2:$A$871,E$1,[2]掉落汇总!$C$2:$C$871,$Q$1)+SUMIFS(OFFSET([2]掉落汇总!$C$2:$C$871,,MATCH($B283,[2]掉落汇总!$D$1:$M$1)),[2]掉落汇总!$A$2:$A$871,E$1,[2]掉落汇总!$C$2:$C$871,$Q$2)/$Q$3)*宝箱投放计算!D283</f>
        <v>3.2490392307692315</v>
      </c>
      <c r="F283">
        <f ca="1">(SUMIFS(OFFSET([2]掉落汇总!$C$2:$C$871,,MATCH($B283,[2]掉落汇总!$D$1:$M$1)),[2]掉落汇总!$A$2:$A$871,F$1,[2]掉落汇总!$C$2:$C$871,$Q$1)+SUMIFS(OFFSET([2]掉落汇总!$C$2:$C$871,,MATCH($B283,[2]掉落汇总!$D$1:$M$1)),[2]掉落汇总!$A$2:$A$871,F$1,[2]掉落汇总!$C$2:$C$871,$Q$2)/$Q$3)*宝箱投放计算!E283</f>
        <v>4.3156626506024089</v>
      </c>
      <c r="G283">
        <f ca="1">(SUMIFS(OFFSET([2]掉落汇总!$C$2:$C$871,,MATCH($B283,[2]掉落汇总!$D$1:$M$1)),[2]掉落汇总!$A$2:$A$871,G$1,[2]掉落汇总!$C$2:$C$871,$Q$1)+SUMIFS(OFFSET([2]掉落汇总!$C$2:$C$871,,MATCH($B283,[2]掉落汇总!$D$1:$M$1)),[2]掉落汇总!$A$2:$A$871,G$1,[2]掉落汇总!$C$2:$C$871,$Q$2)/$Q$3)*宝箱投放计算!F283</f>
        <v>0</v>
      </c>
      <c r="H283">
        <f ca="1">(SUMIFS(OFFSET([2]掉落汇总!$C$2:$C$871,,MATCH($B283,[2]掉落汇总!$D$1:$M$1)),[2]掉落汇总!$A$2:$A$871,H$1,[2]掉落汇总!$C$2:$C$871,$Q$1)+SUMIFS(OFFSET([2]掉落汇总!$C$2:$C$871,,MATCH($B283,[2]掉落汇总!$D$1:$M$1)),[2]掉落汇总!$A$2:$A$871,H$1,[2]掉落汇总!$C$2:$C$871,$Q$2)/$Q$3)*宝箱投放计算!G283</f>
        <v>0</v>
      </c>
      <c r="I283">
        <f ca="1">(SUMIFS(OFFSET([2]掉落汇总!$C$2:$C$871,,MATCH($B283,[2]掉落汇总!$D$1:$M$1)),[2]掉落汇总!$A$2:$A$871,I$1,[2]掉落汇总!$C$2:$C$871,$Q$1)+SUMIFS(OFFSET([2]掉落汇总!$C$2:$C$871,,MATCH($B283,[2]掉落汇总!$D$1:$M$1)),[2]掉落汇总!$A$2:$A$871,I$1,[2]掉落汇总!$C$2:$C$871,$Q$2)/$Q$3)*宝箱投放计算!H283</f>
        <v>0</v>
      </c>
      <c r="J283">
        <f ca="1">(SUMIFS(OFFSET([2]掉落汇总!$C$2:$C$871,,MATCH($B283,[2]掉落汇总!$D$1:$M$1)),[2]掉落汇总!$A$2:$A$871,J$1,[2]掉落汇总!$C$2:$C$871,$Q$1)+SUMIFS(OFFSET([2]掉落汇总!$C$2:$C$871,,MATCH($B283,[2]掉落汇总!$D$1:$M$1)),[2]掉落汇总!$A$2:$A$871,J$1,[2]掉落汇总!$C$2:$C$871,$Q$2)/$Q$3)*宝箱投放计算!I283</f>
        <v>0</v>
      </c>
      <c r="K283">
        <f ca="1">(SUMIFS(OFFSET([2]掉落汇总!$C$2:$C$871,,MATCH($B283,[2]掉落汇总!$D$1:$M$1)),[2]掉落汇总!$A$2:$A$871,K$1,[2]掉落汇总!$C$2:$C$871,$Q$1)+SUMIFS(OFFSET([2]掉落汇总!$C$2:$C$871,,MATCH($B283,[2]掉落汇总!$D$1:$M$1)),[2]掉落汇总!$A$2:$A$871,K$1,[2]掉落汇总!$C$2:$C$871,$Q$2)/$Q$3)*宝箱投放计算!J283</f>
        <v>0</v>
      </c>
      <c r="L283">
        <f ca="1">(SUMIFS(OFFSET([2]掉落汇总!$C$2:$C$871,,MATCH($B283,[2]掉落汇总!$D$1:$M$1)),[2]掉落汇总!$A$2:$A$871,L$1,[2]掉落汇总!$C$2:$C$871,$Q$1)+SUMIFS(OFFSET([2]掉落汇总!$C$2:$C$871,,MATCH($B283,[2]掉落汇总!$D$1:$M$1)),[2]掉落汇总!$A$2:$A$871,L$1,[2]掉落汇总!$C$2:$C$871,$Q$2)/$Q$3)*宝箱投放计算!K283</f>
        <v>1.4485077267901381</v>
      </c>
      <c r="M283">
        <f ca="1">(SUMIFS(OFFSET([2]掉落汇总!$C$2:$C$871,,MATCH($B283,[2]掉落汇总!$D$1:$M$1)),[2]掉落汇总!$A$2:$A$871,M$1,[2]掉落汇总!$C$2:$C$871,$Q$1)+SUMIFS(OFFSET([2]掉落汇总!$C$2:$C$871,,MATCH($B283,[2]掉落汇总!$D$1:$M$1)),[2]掉落汇总!$A$2:$A$871,M$1,[2]掉落汇总!$C$2:$C$871,$Q$2)/$Q$3)*宝箱投放计算!L283</f>
        <v>1.449375218965316</v>
      </c>
      <c r="N283">
        <f ca="1">(SUMIFS(OFFSET([2]掉落汇总!$C$2:$C$871,,MATCH($B283,[2]掉落汇总!$D$1:$M$1)),[2]掉落汇总!$A$2:$A$871,N$1,[2]掉落汇总!$C$2:$C$871,$Q$1)+SUMIFS(OFFSET([2]掉落汇总!$C$2:$C$871,,MATCH($B283,[2]掉落汇总!$D$1:$M$1)),[2]掉落汇总!$A$2:$A$871,N$1,[2]掉落汇总!$C$2:$C$871,$Q$2)/$Q$3)*宝箱投放计算!M283</f>
        <v>0.34251290877796897</v>
      </c>
      <c r="O283">
        <f ca="1">(SUMIFS(OFFSET([2]掉落汇总!$C$2:$C$871,,MATCH($B283,[2]掉落汇总!$D$1:$M$1)),[2]掉落汇总!$A$2:$A$871,O$1,[2]掉落汇总!$C$2:$C$871,$Q$1)+SUMIFS(OFFSET([2]掉落汇总!$C$2:$C$871,,MATCH($B283,[2]掉落汇总!$D$1:$M$1)),[2]掉落汇总!$A$2:$A$871,O$1,[2]掉落汇总!$C$2:$C$871,$Q$2)/$Q$3)*宝箱投放计算!N283</f>
        <v>0.72990261049962535</v>
      </c>
    </row>
    <row r="284" spans="1:15" x14ac:dyDescent="0.2">
      <c r="A284">
        <f>玩家成长时间线!A284</f>
        <v>283</v>
      </c>
      <c r="B284">
        <f>玩家成长时间线!B284</f>
        <v>9</v>
      </c>
      <c r="C284">
        <f ca="1">SUM($D$2:D284)</f>
        <v>3588.7589853084705</v>
      </c>
      <c r="D284">
        <f t="shared" ca="1" si="4"/>
        <v>16.809949575875901</v>
      </c>
      <c r="E284">
        <f ca="1">(SUMIFS(OFFSET([2]掉落汇总!$C$2:$C$871,,MATCH($B284,[2]掉落汇总!$D$1:$M$1)),[2]掉落汇总!$A$2:$A$871,E$1,[2]掉落汇总!$C$2:$C$871,$Q$1)+SUMIFS(OFFSET([2]掉落汇总!$C$2:$C$871,,MATCH($B284,[2]掉落汇总!$D$1:$M$1)),[2]掉落汇总!$A$2:$A$871,E$1,[2]掉落汇总!$C$2:$C$871,$Q$2)/$Q$3)*宝箱投放计算!D284</f>
        <v>3.6211131952017452</v>
      </c>
      <c r="F284">
        <f ca="1">(SUMIFS(OFFSET([2]掉落汇总!$C$2:$C$871,,MATCH($B284,[2]掉落汇总!$D$1:$M$1)),[2]掉落汇总!$A$2:$A$871,F$1,[2]掉落汇总!$C$2:$C$871,$Q$1)+SUMIFS(OFFSET([2]掉落汇总!$C$2:$C$871,,MATCH($B284,[2]掉落汇总!$D$1:$M$1)),[2]掉落汇总!$A$2:$A$871,F$1,[2]掉落汇总!$C$2:$C$871,$Q$2)/$Q$3)*宝箱投放计算!E284</f>
        <v>5.3945783132530112</v>
      </c>
      <c r="G284">
        <f ca="1">(SUMIFS(OFFSET([2]掉落汇总!$C$2:$C$871,,MATCH($B284,[2]掉落汇总!$D$1:$M$1)),[2]掉落汇总!$A$2:$A$871,G$1,[2]掉落汇总!$C$2:$C$871,$Q$1)+SUMIFS(OFFSET([2]掉落汇总!$C$2:$C$871,,MATCH($B284,[2]掉落汇总!$D$1:$M$1)),[2]掉落汇总!$A$2:$A$871,G$1,[2]掉落汇总!$C$2:$C$871,$Q$2)/$Q$3)*宝箱投放计算!F284</f>
        <v>0</v>
      </c>
      <c r="H284">
        <f ca="1">(SUMIFS(OFFSET([2]掉落汇总!$C$2:$C$871,,MATCH($B284,[2]掉落汇总!$D$1:$M$1)),[2]掉落汇总!$A$2:$A$871,H$1,[2]掉落汇总!$C$2:$C$871,$Q$1)+SUMIFS(OFFSET([2]掉落汇总!$C$2:$C$871,,MATCH($B284,[2]掉落汇总!$D$1:$M$1)),[2]掉落汇总!$A$2:$A$871,H$1,[2]掉落汇总!$C$2:$C$871,$Q$2)/$Q$3)*宝箱投放计算!G284</f>
        <v>0</v>
      </c>
      <c r="I284">
        <f ca="1">(SUMIFS(OFFSET([2]掉落汇总!$C$2:$C$871,,MATCH($B284,[2]掉落汇总!$D$1:$M$1)),[2]掉落汇总!$A$2:$A$871,I$1,[2]掉落汇总!$C$2:$C$871,$Q$1)+SUMIFS(OFFSET([2]掉落汇总!$C$2:$C$871,,MATCH($B284,[2]掉落汇总!$D$1:$M$1)),[2]掉落汇总!$A$2:$A$871,I$1,[2]掉落汇总!$C$2:$C$871,$Q$2)/$Q$3)*宝箱投放计算!H284</f>
        <v>1.0654301906233898</v>
      </c>
      <c r="J284">
        <f ca="1">(SUMIFS(OFFSET([2]掉落汇总!$C$2:$C$871,,MATCH($B284,[2]掉落汇总!$D$1:$M$1)),[2]掉落汇总!$A$2:$A$871,J$1,[2]掉落汇总!$C$2:$C$871,$Q$1)+SUMIFS(OFFSET([2]掉落汇总!$C$2:$C$871,,MATCH($B284,[2]掉落汇总!$D$1:$M$1)),[2]掉落汇总!$A$2:$A$871,J$1,[2]掉落汇总!$C$2:$C$871,$Q$2)/$Q$3)*宝箱投放计算!I284</f>
        <v>2.7585294117647061</v>
      </c>
      <c r="K284">
        <f ca="1">(SUMIFS(OFFSET([2]掉落汇总!$C$2:$C$871,,MATCH($B284,[2]掉落汇总!$D$1:$M$1)),[2]掉落汇总!$A$2:$A$871,K$1,[2]掉落汇总!$C$2:$C$871,$Q$1)+SUMIFS(OFFSET([2]掉落汇总!$C$2:$C$871,,MATCH($B284,[2]掉落汇总!$D$1:$M$1)),[2]掉落汇总!$A$2:$A$871,K$1,[2]掉落汇总!$C$2:$C$871,$Q$2)/$Q$3)*宝箱投放计算!J284</f>
        <v>0</v>
      </c>
      <c r="L284">
        <f ca="1">(SUMIFS(OFFSET([2]掉落汇总!$C$2:$C$871,,MATCH($B284,[2]掉落汇总!$D$1:$M$1)),[2]掉落汇总!$A$2:$A$871,L$1,[2]掉落汇总!$C$2:$C$871,$Q$1)+SUMIFS(OFFSET([2]掉落汇总!$C$2:$C$871,,MATCH($B284,[2]掉落汇总!$D$1:$M$1)),[2]掉落汇总!$A$2:$A$871,L$1,[2]掉落汇总!$C$2:$C$871,$Q$2)/$Q$3)*宝箱投放计算!K284</f>
        <v>1.4485077267901381</v>
      </c>
      <c r="M284">
        <f ca="1">(SUMIFS(OFFSET([2]掉落汇总!$C$2:$C$871,,MATCH($B284,[2]掉落汇总!$D$1:$M$1)),[2]掉落汇总!$A$2:$A$871,M$1,[2]掉落汇总!$C$2:$C$871,$Q$1)+SUMIFS(OFFSET([2]掉落汇总!$C$2:$C$871,,MATCH($B284,[2]掉落汇总!$D$1:$M$1)),[2]掉落汇总!$A$2:$A$871,M$1,[2]掉落汇总!$C$2:$C$871,$Q$2)/$Q$3)*宝箱投放计算!L284</f>
        <v>1.449375218965316</v>
      </c>
      <c r="N284">
        <f ca="1">(SUMIFS(OFFSET([2]掉落汇总!$C$2:$C$871,,MATCH($B284,[2]掉落汇总!$D$1:$M$1)),[2]掉落汇总!$A$2:$A$871,N$1,[2]掉落汇总!$C$2:$C$871,$Q$1)+SUMIFS(OFFSET([2]掉落汇总!$C$2:$C$871,,MATCH($B284,[2]掉落汇总!$D$1:$M$1)),[2]掉落汇总!$A$2:$A$871,N$1,[2]掉落汇总!$C$2:$C$871,$Q$2)/$Q$3)*宝箱投放计算!M284</f>
        <v>0.34251290877796897</v>
      </c>
      <c r="O284">
        <f ca="1">(SUMIFS(OFFSET([2]掉落汇总!$C$2:$C$871,,MATCH($B284,[2]掉落汇总!$D$1:$M$1)),[2]掉落汇总!$A$2:$A$871,O$1,[2]掉落汇总!$C$2:$C$871,$Q$1)+SUMIFS(OFFSET([2]掉落汇总!$C$2:$C$871,,MATCH($B284,[2]掉落汇总!$D$1:$M$1)),[2]掉落汇总!$A$2:$A$871,O$1,[2]掉落汇总!$C$2:$C$871,$Q$2)/$Q$3)*宝箱投放计算!N284</f>
        <v>0.72990261049962535</v>
      </c>
    </row>
    <row r="285" spans="1:15" x14ac:dyDescent="0.2">
      <c r="A285">
        <f>玩家成长时间线!A285</f>
        <v>284</v>
      </c>
      <c r="B285">
        <f>玩家成长时间线!B285</f>
        <v>9</v>
      </c>
      <c r="C285">
        <f ca="1">SUM($D$2:D285)</f>
        <v>3601.7609076701806</v>
      </c>
      <c r="D285">
        <f t="shared" ca="1" si="4"/>
        <v>13.001922361710271</v>
      </c>
      <c r="E285">
        <f ca="1">(SUMIFS(OFFSET([2]掉落汇总!$C$2:$C$871,,MATCH($B285,[2]掉落汇总!$D$1:$M$1)),[2]掉落汇总!$A$2:$A$871,E$1,[2]掉落汇总!$C$2:$C$871,$Q$1)+SUMIFS(OFFSET([2]掉落汇总!$C$2:$C$871,,MATCH($B285,[2]掉落汇总!$D$1:$M$1)),[2]掉落汇总!$A$2:$A$871,E$1,[2]掉落汇总!$C$2:$C$871,$Q$2)/$Q$3)*宝箱投放计算!D285</f>
        <v>3.6370455834242095</v>
      </c>
      <c r="F285">
        <f ca="1">(SUMIFS(OFFSET([2]掉落汇总!$C$2:$C$871,,MATCH($B285,[2]掉落汇总!$D$1:$M$1)),[2]掉落汇总!$A$2:$A$871,F$1,[2]掉落汇总!$C$2:$C$871,$Q$1)+SUMIFS(OFFSET([2]掉落汇总!$C$2:$C$871,,MATCH($B285,[2]掉落汇总!$D$1:$M$1)),[2]掉落汇总!$A$2:$A$871,F$1,[2]掉落汇总!$C$2:$C$871,$Q$2)/$Q$3)*宝箱投放计算!E285</f>
        <v>5.3945783132530112</v>
      </c>
      <c r="G285">
        <f ca="1">(SUMIFS(OFFSET([2]掉落汇总!$C$2:$C$871,,MATCH($B285,[2]掉落汇总!$D$1:$M$1)),[2]掉落汇总!$A$2:$A$871,G$1,[2]掉落汇总!$C$2:$C$871,$Q$1)+SUMIFS(OFFSET([2]掉落汇总!$C$2:$C$871,,MATCH($B285,[2]掉落汇总!$D$1:$M$1)),[2]掉落汇总!$A$2:$A$871,G$1,[2]掉落汇总!$C$2:$C$871,$Q$2)/$Q$3)*宝箱投放计算!F285</f>
        <v>0</v>
      </c>
      <c r="H285">
        <f ca="1">(SUMIFS(OFFSET([2]掉落汇总!$C$2:$C$871,,MATCH($B285,[2]掉落汇总!$D$1:$M$1)),[2]掉落汇总!$A$2:$A$871,H$1,[2]掉落汇总!$C$2:$C$871,$Q$1)+SUMIFS(OFFSET([2]掉落汇总!$C$2:$C$871,,MATCH($B285,[2]掉落汇总!$D$1:$M$1)),[2]掉落汇总!$A$2:$A$871,H$1,[2]掉落汇总!$C$2:$C$871,$Q$2)/$Q$3)*宝箱投放计算!G285</f>
        <v>0</v>
      </c>
      <c r="I285">
        <f ca="1">(SUMIFS(OFFSET([2]掉落汇总!$C$2:$C$871,,MATCH($B285,[2]掉落汇总!$D$1:$M$1)),[2]掉落汇总!$A$2:$A$871,I$1,[2]掉落汇总!$C$2:$C$871,$Q$1)+SUMIFS(OFFSET([2]掉落汇总!$C$2:$C$871,,MATCH($B285,[2]掉落汇总!$D$1:$M$1)),[2]掉落汇总!$A$2:$A$871,I$1,[2]掉落汇总!$C$2:$C$871,$Q$2)/$Q$3)*宝箱投放计算!H285</f>
        <v>0</v>
      </c>
      <c r="J285">
        <f ca="1">(SUMIFS(OFFSET([2]掉落汇总!$C$2:$C$871,,MATCH($B285,[2]掉落汇总!$D$1:$M$1)),[2]掉落汇总!$A$2:$A$871,J$1,[2]掉落汇总!$C$2:$C$871,$Q$1)+SUMIFS(OFFSET([2]掉落汇总!$C$2:$C$871,,MATCH($B285,[2]掉落汇总!$D$1:$M$1)),[2]掉落汇总!$A$2:$A$871,J$1,[2]掉落汇总!$C$2:$C$871,$Q$2)/$Q$3)*宝箱投放计算!I285</f>
        <v>0</v>
      </c>
      <c r="K285">
        <f ca="1">(SUMIFS(OFFSET([2]掉落汇总!$C$2:$C$871,,MATCH($B285,[2]掉落汇总!$D$1:$M$1)),[2]掉落汇总!$A$2:$A$871,K$1,[2]掉落汇总!$C$2:$C$871,$Q$1)+SUMIFS(OFFSET([2]掉落汇总!$C$2:$C$871,,MATCH($B285,[2]掉落汇总!$D$1:$M$1)),[2]掉落汇总!$A$2:$A$871,K$1,[2]掉落汇总!$C$2:$C$871,$Q$2)/$Q$3)*宝箱投放计算!J285</f>
        <v>0</v>
      </c>
      <c r="L285">
        <f ca="1">(SUMIFS(OFFSET([2]掉落汇总!$C$2:$C$871,,MATCH($B285,[2]掉落汇总!$D$1:$M$1)),[2]掉落汇总!$A$2:$A$871,L$1,[2]掉落汇总!$C$2:$C$871,$Q$1)+SUMIFS(OFFSET([2]掉落汇总!$C$2:$C$871,,MATCH($B285,[2]掉落汇总!$D$1:$M$1)),[2]掉落汇总!$A$2:$A$871,L$1,[2]掉落汇总!$C$2:$C$871,$Q$2)/$Q$3)*宝箱投放计算!K285</f>
        <v>1.4485077267901381</v>
      </c>
      <c r="M285">
        <f ca="1">(SUMIFS(OFFSET([2]掉落汇总!$C$2:$C$871,,MATCH($B285,[2]掉落汇总!$D$1:$M$1)),[2]掉落汇总!$A$2:$A$871,M$1,[2]掉落汇总!$C$2:$C$871,$Q$1)+SUMIFS(OFFSET([2]掉落汇总!$C$2:$C$871,,MATCH($B285,[2]掉落汇总!$D$1:$M$1)),[2]掉落汇总!$A$2:$A$871,M$1,[2]掉落汇总!$C$2:$C$871,$Q$2)/$Q$3)*宝箱投放计算!L285</f>
        <v>1.449375218965316</v>
      </c>
      <c r="N285">
        <f ca="1">(SUMIFS(OFFSET([2]掉落汇总!$C$2:$C$871,,MATCH($B285,[2]掉落汇总!$D$1:$M$1)),[2]掉落汇总!$A$2:$A$871,N$1,[2]掉落汇总!$C$2:$C$871,$Q$1)+SUMIFS(OFFSET([2]掉落汇总!$C$2:$C$871,,MATCH($B285,[2]掉落汇总!$D$1:$M$1)),[2]掉落汇总!$A$2:$A$871,N$1,[2]掉落汇总!$C$2:$C$871,$Q$2)/$Q$3)*宝箱投放计算!M285</f>
        <v>0.34251290877796897</v>
      </c>
      <c r="O285">
        <f ca="1">(SUMIFS(OFFSET([2]掉落汇总!$C$2:$C$871,,MATCH($B285,[2]掉落汇总!$D$1:$M$1)),[2]掉落汇总!$A$2:$A$871,O$1,[2]掉落汇总!$C$2:$C$871,$Q$1)+SUMIFS(OFFSET([2]掉落汇总!$C$2:$C$871,,MATCH($B285,[2]掉落汇总!$D$1:$M$1)),[2]掉落汇总!$A$2:$A$871,O$1,[2]掉落汇总!$C$2:$C$871,$Q$2)/$Q$3)*宝箱投放计算!N285</f>
        <v>0.72990261049962535</v>
      </c>
    </row>
    <row r="286" spans="1:15" x14ac:dyDescent="0.2">
      <c r="A286">
        <f>玩家成长时间线!A286</f>
        <v>285</v>
      </c>
      <c r="B286">
        <f>玩家成长时间线!B286</f>
        <v>9</v>
      </c>
      <c r="C286">
        <f ca="1">SUM($D$2:D286)</f>
        <v>3615.7855991453403</v>
      </c>
      <c r="D286">
        <f t="shared" ca="1" si="4"/>
        <v>14.024691475159511</v>
      </c>
      <c r="E286">
        <f ca="1">(SUMIFS(OFFSET([2]掉落汇总!$C$2:$C$871,,MATCH($B286,[2]掉落汇总!$D$1:$M$1)),[2]掉落汇总!$A$2:$A$871,E$1,[2]掉落汇总!$C$2:$C$871,$Q$1)+SUMIFS(OFFSET([2]掉落汇总!$C$2:$C$871,,MATCH($B286,[2]掉落汇总!$D$1:$M$1)),[2]掉落汇总!$A$2:$A$871,E$1,[2]掉落汇总!$C$2:$C$871,$Q$2)/$Q$3)*宝箱投放计算!D286</f>
        <v>3.8123018538713196</v>
      </c>
      <c r="F286">
        <f ca="1">(SUMIFS(OFFSET([2]掉落汇总!$C$2:$C$871,,MATCH($B286,[2]掉落汇总!$D$1:$M$1)),[2]掉落汇总!$A$2:$A$871,F$1,[2]掉落汇总!$C$2:$C$871,$Q$1)+SUMIFS(OFFSET([2]掉落汇总!$C$2:$C$871,,MATCH($B286,[2]掉落汇总!$D$1:$M$1)),[2]掉落汇总!$A$2:$A$871,F$1,[2]掉落汇总!$C$2:$C$871,$Q$2)/$Q$3)*宝箱投放计算!E286</f>
        <v>5.3945783132530112</v>
      </c>
      <c r="G286">
        <f ca="1">(SUMIFS(OFFSET([2]掉落汇总!$C$2:$C$871,,MATCH($B286,[2]掉落汇总!$D$1:$M$1)),[2]掉落汇总!$A$2:$A$871,G$1,[2]掉落汇总!$C$2:$C$871,$Q$1)+SUMIFS(OFFSET([2]掉落汇总!$C$2:$C$871,,MATCH($B286,[2]掉落汇总!$D$1:$M$1)),[2]掉落汇总!$A$2:$A$871,G$1,[2]掉落汇总!$C$2:$C$871,$Q$2)/$Q$3)*宝箱投放计算!F286</f>
        <v>0.84751284300213015</v>
      </c>
      <c r="H286">
        <f ca="1">(SUMIFS(OFFSET([2]掉落汇总!$C$2:$C$871,,MATCH($B286,[2]掉落汇总!$D$1:$M$1)),[2]掉落汇总!$A$2:$A$871,H$1,[2]掉落汇总!$C$2:$C$871,$Q$1)+SUMIFS(OFFSET([2]掉落汇总!$C$2:$C$871,,MATCH($B286,[2]掉落汇总!$D$1:$M$1)),[2]掉落汇总!$A$2:$A$871,H$1,[2]掉落汇总!$C$2:$C$871,$Q$2)/$Q$3)*宝箱投放计算!G286</f>
        <v>0</v>
      </c>
      <c r="I286">
        <f ca="1">(SUMIFS(OFFSET([2]掉落汇总!$C$2:$C$871,,MATCH($B286,[2]掉落汇总!$D$1:$M$1)),[2]掉落汇总!$A$2:$A$871,I$1,[2]掉落汇总!$C$2:$C$871,$Q$1)+SUMIFS(OFFSET([2]掉落汇总!$C$2:$C$871,,MATCH($B286,[2]掉落汇总!$D$1:$M$1)),[2]掉落汇总!$A$2:$A$871,I$1,[2]掉落汇总!$C$2:$C$871,$Q$2)/$Q$3)*宝箱投放计算!H286</f>
        <v>0</v>
      </c>
      <c r="J286">
        <f ca="1">(SUMIFS(OFFSET([2]掉落汇总!$C$2:$C$871,,MATCH($B286,[2]掉落汇总!$D$1:$M$1)),[2]掉落汇总!$A$2:$A$871,J$1,[2]掉落汇总!$C$2:$C$871,$Q$1)+SUMIFS(OFFSET([2]掉落汇总!$C$2:$C$871,,MATCH($B286,[2]掉落汇总!$D$1:$M$1)),[2]掉落汇总!$A$2:$A$871,J$1,[2]掉落汇总!$C$2:$C$871,$Q$2)/$Q$3)*宝箱投放计算!I286</f>
        <v>0</v>
      </c>
      <c r="K286">
        <f ca="1">(SUMIFS(OFFSET([2]掉落汇总!$C$2:$C$871,,MATCH($B286,[2]掉落汇总!$D$1:$M$1)),[2]掉落汇总!$A$2:$A$871,K$1,[2]掉落汇总!$C$2:$C$871,$Q$1)+SUMIFS(OFFSET([2]掉落汇总!$C$2:$C$871,,MATCH($B286,[2]掉落汇总!$D$1:$M$1)),[2]掉落汇总!$A$2:$A$871,K$1,[2]掉落汇总!$C$2:$C$871,$Q$2)/$Q$3)*宝箱投放计算!J286</f>
        <v>0</v>
      </c>
      <c r="L286">
        <f ca="1">(SUMIFS(OFFSET([2]掉落汇总!$C$2:$C$871,,MATCH($B286,[2]掉落汇总!$D$1:$M$1)),[2]掉落汇总!$A$2:$A$871,L$1,[2]掉落汇总!$C$2:$C$871,$Q$1)+SUMIFS(OFFSET([2]掉落汇总!$C$2:$C$871,,MATCH($B286,[2]掉落汇总!$D$1:$M$1)),[2]掉落汇总!$A$2:$A$871,L$1,[2]掉落汇总!$C$2:$C$871,$Q$2)/$Q$3)*宝箱投放计算!K286</f>
        <v>1.4485077267901381</v>
      </c>
      <c r="M286">
        <f ca="1">(SUMIFS(OFFSET([2]掉落汇总!$C$2:$C$871,,MATCH($B286,[2]掉落汇总!$D$1:$M$1)),[2]掉落汇总!$A$2:$A$871,M$1,[2]掉落汇总!$C$2:$C$871,$Q$1)+SUMIFS(OFFSET([2]掉落汇总!$C$2:$C$871,,MATCH($B286,[2]掉落汇总!$D$1:$M$1)),[2]掉落汇总!$A$2:$A$871,M$1,[2]掉落汇总!$C$2:$C$871,$Q$2)/$Q$3)*宝箱投放计算!L286</f>
        <v>1.449375218965316</v>
      </c>
      <c r="N286">
        <f ca="1">(SUMIFS(OFFSET([2]掉落汇总!$C$2:$C$871,,MATCH($B286,[2]掉落汇总!$D$1:$M$1)),[2]掉落汇总!$A$2:$A$871,N$1,[2]掉落汇总!$C$2:$C$871,$Q$1)+SUMIFS(OFFSET([2]掉落汇总!$C$2:$C$871,,MATCH($B286,[2]掉落汇总!$D$1:$M$1)),[2]掉落汇总!$A$2:$A$871,N$1,[2]掉落汇总!$C$2:$C$871,$Q$2)/$Q$3)*宝箱投放计算!M286</f>
        <v>0.34251290877796897</v>
      </c>
      <c r="O286">
        <f ca="1">(SUMIFS(OFFSET([2]掉落汇总!$C$2:$C$871,,MATCH($B286,[2]掉落汇总!$D$1:$M$1)),[2]掉落汇总!$A$2:$A$871,O$1,[2]掉落汇总!$C$2:$C$871,$Q$1)+SUMIFS(OFFSET([2]掉落汇总!$C$2:$C$871,,MATCH($B286,[2]掉落汇总!$D$1:$M$1)),[2]掉落汇总!$A$2:$A$871,O$1,[2]掉落汇总!$C$2:$C$871,$Q$2)/$Q$3)*宝箱投放计算!N286</f>
        <v>0.72990261049962535</v>
      </c>
    </row>
    <row r="287" spans="1:15" x14ac:dyDescent="0.2">
      <c r="A287">
        <f>玩家成长时间线!A287</f>
        <v>286</v>
      </c>
      <c r="B287">
        <f>玩家成长时间线!B287</f>
        <v>10</v>
      </c>
      <c r="C287">
        <f ca="1">SUM($D$2:D287)</f>
        <v>3632.1180040337113</v>
      </c>
      <c r="D287">
        <f t="shared" ca="1" si="4"/>
        <v>16.33240488837103</v>
      </c>
      <c r="E287">
        <f ca="1">(SUMIFS(OFFSET([2]掉落汇总!$C$2:$C$871,,MATCH($B287,[2]掉落汇总!$D$1:$M$1)),[2]掉落汇总!$A$2:$A$871,E$1,[2]掉落汇总!$C$2:$C$871,$Q$1)+SUMIFS(OFFSET([2]掉落汇总!$C$2:$C$871,,MATCH($B287,[2]掉落汇总!$D$1:$M$1)),[2]掉落汇总!$A$2:$A$871,E$1,[2]掉落汇总!$C$2:$C$871,$Q$2)/$Q$3)*宝箱投放计算!D287</f>
        <v>3.8763598106259862</v>
      </c>
      <c r="F287">
        <f ca="1">(SUMIFS(OFFSET([2]掉落汇总!$C$2:$C$871,,MATCH($B287,[2]掉落汇总!$D$1:$M$1)),[2]掉落汇总!$A$2:$A$871,F$1,[2]掉落汇总!$C$2:$C$871,$Q$1)+SUMIFS(OFFSET([2]掉落汇总!$C$2:$C$871,,MATCH($B287,[2]掉落汇总!$D$1:$M$1)),[2]掉落汇总!$A$2:$A$871,F$1,[2]掉落汇总!$C$2:$C$871,$Q$2)/$Q$3)*宝箱投放计算!E287</f>
        <v>5.3945783132530112</v>
      </c>
      <c r="G287">
        <f ca="1">(SUMIFS(OFFSET([2]掉落汇总!$C$2:$C$871,,MATCH($B287,[2]掉落汇总!$D$1:$M$1)),[2]掉落汇总!$A$2:$A$871,G$1,[2]掉落汇总!$C$2:$C$871,$Q$1)+SUMIFS(OFFSET([2]掉落汇总!$C$2:$C$871,,MATCH($B287,[2]掉落汇总!$D$1:$M$1)),[2]掉落汇总!$A$2:$A$871,G$1,[2]掉落汇总!$C$2:$C$871,$Q$2)/$Q$3)*宝箱投放计算!F287</f>
        <v>0</v>
      </c>
      <c r="H287">
        <f ca="1">(SUMIFS(OFFSET([2]掉落汇总!$C$2:$C$871,,MATCH($B287,[2]掉落汇总!$D$1:$M$1)),[2]掉落汇总!$A$2:$A$871,H$1,[2]掉落汇总!$C$2:$C$871,$Q$1)+SUMIFS(OFFSET([2]掉落汇总!$C$2:$C$871,,MATCH($B287,[2]掉落汇总!$D$1:$M$1)),[2]掉落汇总!$A$2:$A$871,H$1,[2]掉落汇总!$C$2:$C$871,$Q$2)/$Q$3)*宝箱投放计算!G287</f>
        <v>0</v>
      </c>
      <c r="I287">
        <f ca="1">(SUMIFS(OFFSET([2]掉落汇总!$C$2:$C$871,,MATCH($B287,[2]掉落汇总!$D$1:$M$1)),[2]掉落汇总!$A$2:$A$871,I$1,[2]掉落汇总!$C$2:$C$871,$Q$1)+SUMIFS(OFFSET([2]掉落汇总!$C$2:$C$871,,MATCH($B287,[2]掉落汇总!$D$1:$M$1)),[2]掉落汇总!$A$2:$A$871,I$1,[2]掉落汇总!$C$2:$C$871,$Q$2)/$Q$3)*宝箱投放计算!H287</f>
        <v>0</v>
      </c>
      <c r="J287">
        <f ca="1">(SUMIFS(OFFSET([2]掉落汇总!$C$2:$C$871,,MATCH($B287,[2]掉落汇总!$D$1:$M$1)),[2]掉落汇总!$A$2:$A$871,J$1,[2]掉落汇总!$C$2:$C$871,$Q$1)+SUMIFS(OFFSET([2]掉落汇总!$C$2:$C$871,,MATCH($B287,[2]掉落汇总!$D$1:$M$1)),[2]掉落汇总!$A$2:$A$871,J$1,[2]掉落汇总!$C$2:$C$871,$Q$2)/$Q$3)*宝箱投放计算!I287</f>
        <v>3.0911682994589849</v>
      </c>
      <c r="K287">
        <f ca="1">(SUMIFS(OFFSET([2]掉落汇总!$C$2:$C$871,,MATCH($B287,[2]掉落汇总!$D$1:$M$1)),[2]掉落汇总!$A$2:$A$871,K$1,[2]掉落汇总!$C$2:$C$871,$Q$1)+SUMIFS(OFFSET([2]掉落汇总!$C$2:$C$871,,MATCH($B287,[2]掉落汇总!$D$1:$M$1)),[2]掉落汇总!$A$2:$A$871,K$1,[2]掉落汇总!$C$2:$C$871,$Q$2)/$Q$3)*宝箱投放计算!J287</f>
        <v>0</v>
      </c>
      <c r="L287">
        <f ca="1">(SUMIFS(OFFSET([2]掉落汇总!$C$2:$C$871,,MATCH($B287,[2]掉落汇总!$D$1:$M$1)),[2]掉落汇总!$A$2:$A$871,L$1,[2]掉落汇总!$C$2:$C$871,$Q$1)+SUMIFS(OFFSET([2]掉落汇总!$C$2:$C$871,,MATCH($B287,[2]掉落汇总!$D$1:$M$1)),[2]掉落汇总!$A$2:$A$871,L$1,[2]掉落汇总!$C$2:$C$871,$Q$2)/$Q$3)*宝箱投放计算!K287</f>
        <v>1.4485077267901381</v>
      </c>
      <c r="M287">
        <f ca="1">(SUMIFS(OFFSET([2]掉落汇总!$C$2:$C$871,,MATCH($B287,[2]掉落汇总!$D$1:$M$1)),[2]掉落汇总!$A$2:$A$871,M$1,[2]掉落汇总!$C$2:$C$871,$Q$1)+SUMIFS(OFFSET([2]掉落汇总!$C$2:$C$871,,MATCH($B287,[2]掉落汇总!$D$1:$M$1)),[2]掉落汇总!$A$2:$A$871,M$1,[2]掉落汇总!$C$2:$C$871,$Q$2)/$Q$3)*宝箱投放计算!L287</f>
        <v>1.449375218965316</v>
      </c>
      <c r="N287">
        <f ca="1">(SUMIFS(OFFSET([2]掉落汇总!$C$2:$C$871,,MATCH($B287,[2]掉落汇总!$D$1:$M$1)),[2]掉落汇总!$A$2:$A$871,N$1,[2]掉落汇总!$C$2:$C$871,$Q$1)+SUMIFS(OFFSET([2]掉落汇总!$C$2:$C$871,,MATCH($B287,[2]掉落汇总!$D$1:$M$1)),[2]掉落汇总!$A$2:$A$871,N$1,[2]掉落汇总!$C$2:$C$871,$Q$2)/$Q$3)*宝箱投放计算!M287</f>
        <v>0.34251290877796897</v>
      </c>
      <c r="O287">
        <f ca="1">(SUMIFS(OFFSET([2]掉落汇总!$C$2:$C$871,,MATCH($B287,[2]掉落汇总!$D$1:$M$1)),[2]掉落汇总!$A$2:$A$871,O$1,[2]掉落汇总!$C$2:$C$871,$Q$1)+SUMIFS(OFFSET([2]掉落汇总!$C$2:$C$871,,MATCH($B287,[2]掉落汇总!$D$1:$M$1)),[2]掉落汇总!$A$2:$A$871,O$1,[2]掉落汇总!$C$2:$C$871,$Q$2)/$Q$3)*宝箱投放计算!N287</f>
        <v>0.72990261049962535</v>
      </c>
    </row>
    <row r="288" spans="1:15" x14ac:dyDescent="0.2">
      <c r="A288">
        <f>玩家成长时间线!A288</f>
        <v>287</v>
      </c>
      <c r="B288">
        <f>玩家成长时间线!B288</f>
        <v>10</v>
      </c>
      <c r="C288">
        <f ca="1">SUM($D$2:D288)</f>
        <v>3645.3760738682836</v>
      </c>
      <c r="D288">
        <f t="shared" ca="1" si="4"/>
        <v>13.258069834572225</v>
      </c>
      <c r="E288">
        <f ca="1">(SUMIFS(OFFSET([2]掉落汇总!$C$2:$C$871,,MATCH($B288,[2]掉落汇总!$D$1:$M$1)),[2]掉落汇总!$A$2:$A$871,E$1,[2]掉落汇总!$C$2:$C$871,$Q$1)+SUMIFS(OFFSET([2]掉落汇总!$C$2:$C$871,,MATCH($B288,[2]掉落汇总!$D$1:$M$1)),[2]掉落汇总!$A$2:$A$871,E$1,[2]掉落汇总!$C$2:$C$871,$Q$2)/$Q$3)*宝箱投放计算!D288</f>
        <v>3.8931930562861652</v>
      </c>
      <c r="F288">
        <f ca="1">(SUMIFS(OFFSET([2]掉落汇总!$C$2:$C$871,,MATCH($B288,[2]掉落汇总!$D$1:$M$1)),[2]掉落汇总!$A$2:$A$871,F$1,[2]掉落汇总!$C$2:$C$871,$Q$1)+SUMIFS(OFFSET([2]掉落汇总!$C$2:$C$871,,MATCH($B288,[2]掉落汇总!$D$1:$M$1)),[2]掉落汇总!$A$2:$A$871,F$1,[2]掉落汇总!$C$2:$C$871,$Q$2)/$Q$3)*宝箱投放计算!E288</f>
        <v>5.3945783132530112</v>
      </c>
      <c r="G288">
        <f ca="1">(SUMIFS(OFFSET([2]掉落汇总!$C$2:$C$871,,MATCH($B288,[2]掉落汇总!$D$1:$M$1)),[2]掉落汇总!$A$2:$A$871,G$1,[2]掉落汇总!$C$2:$C$871,$Q$1)+SUMIFS(OFFSET([2]掉落汇总!$C$2:$C$871,,MATCH($B288,[2]掉落汇总!$D$1:$M$1)),[2]掉落汇总!$A$2:$A$871,G$1,[2]掉落汇总!$C$2:$C$871,$Q$2)/$Q$3)*宝箱投放计算!F288</f>
        <v>0</v>
      </c>
      <c r="H288">
        <f ca="1">(SUMIFS(OFFSET([2]掉落汇总!$C$2:$C$871,,MATCH($B288,[2]掉落汇总!$D$1:$M$1)),[2]掉落汇总!$A$2:$A$871,H$1,[2]掉落汇总!$C$2:$C$871,$Q$1)+SUMIFS(OFFSET([2]掉落汇总!$C$2:$C$871,,MATCH($B288,[2]掉落汇总!$D$1:$M$1)),[2]掉落汇总!$A$2:$A$871,H$1,[2]掉落汇总!$C$2:$C$871,$Q$2)/$Q$3)*宝箱投放计算!G288</f>
        <v>0</v>
      </c>
      <c r="I288">
        <f ca="1">(SUMIFS(OFFSET([2]掉落汇总!$C$2:$C$871,,MATCH($B288,[2]掉落汇总!$D$1:$M$1)),[2]掉落汇总!$A$2:$A$871,I$1,[2]掉落汇总!$C$2:$C$871,$Q$1)+SUMIFS(OFFSET([2]掉落汇总!$C$2:$C$871,,MATCH($B288,[2]掉落汇总!$D$1:$M$1)),[2]掉落汇总!$A$2:$A$871,I$1,[2]掉落汇总!$C$2:$C$871,$Q$2)/$Q$3)*宝箱投放计算!H288</f>
        <v>0</v>
      </c>
      <c r="J288">
        <f ca="1">(SUMIFS(OFFSET([2]掉落汇总!$C$2:$C$871,,MATCH($B288,[2]掉落汇总!$D$1:$M$1)),[2]掉落汇总!$A$2:$A$871,J$1,[2]掉落汇总!$C$2:$C$871,$Q$1)+SUMIFS(OFFSET([2]掉落汇总!$C$2:$C$871,,MATCH($B288,[2]掉落汇总!$D$1:$M$1)),[2]掉落汇总!$A$2:$A$871,J$1,[2]掉落汇总!$C$2:$C$871,$Q$2)/$Q$3)*宝箱投放计算!I288</f>
        <v>0</v>
      </c>
      <c r="K288">
        <f ca="1">(SUMIFS(OFFSET([2]掉落汇总!$C$2:$C$871,,MATCH($B288,[2]掉落汇总!$D$1:$M$1)),[2]掉落汇总!$A$2:$A$871,K$1,[2]掉落汇总!$C$2:$C$871,$Q$1)+SUMIFS(OFFSET([2]掉落汇总!$C$2:$C$871,,MATCH($B288,[2]掉落汇总!$D$1:$M$1)),[2]掉落汇总!$A$2:$A$871,K$1,[2]掉落汇总!$C$2:$C$871,$Q$2)/$Q$3)*宝箱投放计算!J288</f>
        <v>0</v>
      </c>
      <c r="L288">
        <f ca="1">(SUMIFS(OFFSET([2]掉落汇总!$C$2:$C$871,,MATCH($B288,[2]掉落汇总!$D$1:$M$1)),[2]掉落汇总!$A$2:$A$871,L$1,[2]掉落汇总!$C$2:$C$871,$Q$1)+SUMIFS(OFFSET([2]掉落汇总!$C$2:$C$871,,MATCH($B288,[2]掉落汇总!$D$1:$M$1)),[2]掉落汇总!$A$2:$A$871,L$1,[2]掉落汇总!$C$2:$C$871,$Q$2)/$Q$3)*宝箱投放计算!K288</f>
        <v>1.4485077267901381</v>
      </c>
      <c r="M288">
        <f ca="1">(SUMIFS(OFFSET([2]掉落汇总!$C$2:$C$871,,MATCH($B288,[2]掉落汇总!$D$1:$M$1)),[2]掉落汇总!$A$2:$A$871,M$1,[2]掉落汇总!$C$2:$C$871,$Q$1)+SUMIFS(OFFSET([2]掉落汇总!$C$2:$C$871,,MATCH($B288,[2]掉落汇总!$D$1:$M$1)),[2]掉落汇总!$A$2:$A$871,M$1,[2]掉落汇总!$C$2:$C$871,$Q$2)/$Q$3)*宝箱投放计算!L288</f>
        <v>1.449375218965316</v>
      </c>
      <c r="N288">
        <f ca="1">(SUMIFS(OFFSET([2]掉落汇总!$C$2:$C$871,,MATCH($B288,[2]掉落汇总!$D$1:$M$1)),[2]掉落汇总!$A$2:$A$871,N$1,[2]掉落汇总!$C$2:$C$871,$Q$1)+SUMIFS(OFFSET([2]掉落汇总!$C$2:$C$871,,MATCH($B288,[2]掉落汇总!$D$1:$M$1)),[2]掉落汇总!$A$2:$A$871,N$1,[2]掉落汇总!$C$2:$C$871,$Q$2)/$Q$3)*宝箱投放计算!M288</f>
        <v>0.34251290877796897</v>
      </c>
      <c r="O288">
        <f ca="1">(SUMIFS(OFFSET([2]掉落汇总!$C$2:$C$871,,MATCH($B288,[2]掉落汇总!$D$1:$M$1)),[2]掉落汇总!$A$2:$A$871,O$1,[2]掉落汇总!$C$2:$C$871,$Q$1)+SUMIFS(OFFSET([2]掉落汇总!$C$2:$C$871,,MATCH($B288,[2]掉落汇总!$D$1:$M$1)),[2]掉落汇总!$A$2:$A$871,O$1,[2]掉落汇总!$C$2:$C$871,$Q$2)/$Q$3)*宝箱投放计算!N288</f>
        <v>0.72990261049962535</v>
      </c>
    </row>
    <row r="289" spans="1:15" x14ac:dyDescent="0.2">
      <c r="A289">
        <f>玩家成长时间线!A289</f>
        <v>288</v>
      </c>
      <c r="B289">
        <f>玩家成长时间线!B289</f>
        <v>10</v>
      </c>
      <c r="C289">
        <f ca="1">SUM($D$2:D289)</f>
        <v>3658.650976948516</v>
      </c>
      <c r="D289">
        <f t="shared" ca="1" si="4"/>
        <v>13.274903080232406</v>
      </c>
      <c r="E289">
        <f ca="1">(SUMIFS(OFFSET([2]掉落汇总!$C$2:$C$871,,MATCH($B289,[2]掉落汇总!$D$1:$M$1)),[2]掉落汇总!$A$2:$A$871,E$1,[2]掉落汇总!$C$2:$C$871,$Q$1)+SUMIFS(OFFSET([2]掉落汇总!$C$2:$C$871,,MATCH($B289,[2]掉落汇总!$D$1:$M$1)),[2]掉落汇总!$A$2:$A$871,E$1,[2]掉落汇总!$C$2:$C$871,$Q$2)/$Q$3)*宝箱投放计算!D289</f>
        <v>3.9100263019463437</v>
      </c>
      <c r="F289">
        <f ca="1">(SUMIFS(OFFSET([2]掉落汇总!$C$2:$C$871,,MATCH($B289,[2]掉落汇总!$D$1:$M$1)),[2]掉落汇总!$A$2:$A$871,F$1,[2]掉落汇总!$C$2:$C$871,$Q$1)+SUMIFS(OFFSET([2]掉落汇总!$C$2:$C$871,,MATCH($B289,[2]掉落汇总!$D$1:$M$1)),[2]掉落汇总!$A$2:$A$871,F$1,[2]掉落汇总!$C$2:$C$871,$Q$2)/$Q$3)*宝箱投放计算!E289</f>
        <v>5.3945783132530112</v>
      </c>
      <c r="G289">
        <f ca="1">(SUMIFS(OFFSET([2]掉落汇总!$C$2:$C$871,,MATCH($B289,[2]掉落汇总!$D$1:$M$1)),[2]掉落汇总!$A$2:$A$871,G$1,[2]掉落汇总!$C$2:$C$871,$Q$1)+SUMIFS(OFFSET([2]掉落汇总!$C$2:$C$871,,MATCH($B289,[2]掉落汇总!$D$1:$M$1)),[2]掉落汇总!$A$2:$A$871,G$1,[2]掉落汇总!$C$2:$C$871,$Q$2)/$Q$3)*宝箱投放计算!F289</f>
        <v>0</v>
      </c>
      <c r="H289">
        <f ca="1">(SUMIFS(OFFSET([2]掉落汇总!$C$2:$C$871,,MATCH($B289,[2]掉落汇总!$D$1:$M$1)),[2]掉落汇总!$A$2:$A$871,H$1,[2]掉落汇总!$C$2:$C$871,$Q$1)+SUMIFS(OFFSET([2]掉落汇总!$C$2:$C$871,,MATCH($B289,[2]掉落汇总!$D$1:$M$1)),[2]掉落汇总!$A$2:$A$871,H$1,[2]掉落汇总!$C$2:$C$871,$Q$2)/$Q$3)*宝箱投放计算!G289</f>
        <v>0</v>
      </c>
      <c r="I289">
        <f ca="1">(SUMIFS(OFFSET([2]掉落汇总!$C$2:$C$871,,MATCH($B289,[2]掉落汇总!$D$1:$M$1)),[2]掉落汇总!$A$2:$A$871,I$1,[2]掉落汇总!$C$2:$C$871,$Q$1)+SUMIFS(OFFSET([2]掉落汇总!$C$2:$C$871,,MATCH($B289,[2]掉落汇总!$D$1:$M$1)),[2]掉落汇总!$A$2:$A$871,I$1,[2]掉落汇总!$C$2:$C$871,$Q$2)/$Q$3)*宝箱投放计算!H289</f>
        <v>0</v>
      </c>
      <c r="J289">
        <f ca="1">(SUMIFS(OFFSET([2]掉落汇总!$C$2:$C$871,,MATCH($B289,[2]掉落汇总!$D$1:$M$1)),[2]掉落汇总!$A$2:$A$871,J$1,[2]掉落汇总!$C$2:$C$871,$Q$1)+SUMIFS(OFFSET([2]掉落汇总!$C$2:$C$871,,MATCH($B289,[2]掉落汇总!$D$1:$M$1)),[2]掉落汇总!$A$2:$A$871,J$1,[2]掉落汇总!$C$2:$C$871,$Q$2)/$Q$3)*宝箱投放计算!I289</f>
        <v>0</v>
      </c>
      <c r="K289">
        <f ca="1">(SUMIFS(OFFSET([2]掉落汇总!$C$2:$C$871,,MATCH($B289,[2]掉落汇总!$D$1:$M$1)),[2]掉落汇总!$A$2:$A$871,K$1,[2]掉落汇总!$C$2:$C$871,$Q$1)+SUMIFS(OFFSET([2]掉落汇总!$C$2:$C$871,,MATCH($B289,[2]掉落汇总!$D$1:$M$1)),[2]掉落汇总!$A$2:$A$871,K$1,[2]掉落汇总!$C$2:$C$871,$Q$2)/$Q$3)*宝箱投放计算!J289</f>
        <v>0</v>
      </c>
      <c r="L289">
        <f ca="1">(SUMIFS(OFFSET([2]掉落汇总!$C$2:$C$871,,MATCH($B289,[2]掉落汇总!$D$1:$M$1)),[2]掉落汇总!$A$2:$A$871,L$1,[2]掉落汇总!$C$2:$C$871,$Q$1)+SUMIFS(OFFSET([2]掉落汇总!$C$2:$C$871,,MATCH($B289,[2]掉落汇总!$D$1:$M$1)),[2]掉落汇总!$A$2:$A$871,L$1,[2]掉落汇总!$C$2:$C$871,$Q$2)/$Q$3)*宝箱投放计算!K289</f>
        <v>1.4485077267901381</v>
      </c>
      <c r="M289">
        <f ca="1">(SUMIFS(OFFSET([2]掉落汇总!$C$2:$C$871,,MATCH($B289,[2]掉落汇总!$D$1:$M$1)),[2]掉落汇总!$A$2:$A$871,M$1,[2]掉落汇总!$C$2:$C$871,$Q$1)+SUMIFS(OFFSET([2]掉落汇总!$C$2:$C$871,,MATCH($B289,[2]掉落汇总!$D$1:$M$1)),[2]掉落汇总!$A$2:$A$871,M$1,[2]掉落汇总!$C$2:$C$871,$Q$2)/$Q$3)*宝箱投放计算!L289</f>
        <v>1.449375218965316</v>
      </c>
      <c r="N289">
        <f ca="1">(SUMIFS(OFFSET([2]掉落汇总!$C$2:$C$871,,MATCH($B289,[2]掉落汇总!$D$1:$M$1)),[2]掉落汇总!$A$2:$A$871,N$1,[2]掉落汇总!$C$2:$C$871,$Q$1)+SUMIFS(OFFSET([2]掉落汇总!$C$2:$C$871,,MATCH($B289,[2]掉落汇总!$D$1:$M$1)),[2]掉落汇总!$A$2:$A$871,N$1,[2]掉落汇总!$C$2:$C$871,$Q$2)/$Q$3)*宝箱投放计算!M289</f>
        <v>0.34251290877796897</v>
      </c>
      <c r="O289">
        <f ca="1">(SUMIFS(OFFSET([2]掉落汇总!$C$2:$C$871,,MATCH($B289,[2]掉落汇总!$D$1:$M$1)),[2]掉落汇总!$A$2:$A$871,O$1,[2]掉落汇总!$C$2:$C$871,$Q$1)+SUMIFS(OFFSET([2]掉落汇总!$C$2:$C$871,,MATCH($B289,[2]掉落汇总!$D$1:$M$1)),[2]掉落汇总!$A$2:$A$871,O$1,[2]掉落汇总!$C$2:$C$871,$Q$2)/$Q$3)*宝箱投放计算!N289</f>
        <v>0.72990261049962535</v>
      </c>
    </row>
    <row r="290" spans="1:15" x14ac:dyDescent="0.2">
      <c r="A290">
        <f>玩家成长时间线!A290</f>
        <v>289</v>
      </c>
      <c r="B290">
        <f>玩家成长时间线!B290</f>
        <v>10</v>
      </c>
      <c r="C290">
        <f ca="1">SUM($D$2:D290)</f>
        <v>3672.2793781876121</v>
      </c>
      <c r="D290">
        <f t="shared" ca="1" si="4"/>
        <v>13.62840123909616</v>
      </c>
      <c r="E290">
        <f ca="1">(SUMIFS(OFFSET([2]掉落汇总!$C$2:$C$871,,MATCH($B290,[2]掉落汇总!$D$1:$M$1)),[2]掉落汇总!$A$2:$A$871,E$1,[2]掉落汇总!$C$2:$C$871,$Q$1)+SUMIFS(OFFSET([2]掉落汇总!$C$2:$C$871,,MATCH($B290,[2]掉落汇总!$D$1:$M$1)),[2]掉落汇总!$A$2:$A$871,E$1,[2]掉落汇总!$C$2:$C$871,$Q$2)/$Q$3)*宝箱投放计算!D290</f>
        <v>4.2635244608100997</v>
      </c>
      <c r="F290">
        <f ca="1">(SUMIFS(OFFSET([2]掉落汇总!$C$2:$C$871,,MATCH($B290,[2]掉落汇总!$D$1:$M$1)),[2]掉落汇总!$A$2:$A$871,F$1,[2]掉落汇总!$C$2:$C$871,$Q$1)+SUMIFS(OFFSET([2]掉落汇总!$C$2:$C$871,,MATCH($B290,[2]掉落汇总!$D$1:$M$1)),[2]掉落汇总!$A$2:$A$871,F$1,[2]掉落汇总!$C$2:$C$871,$Q$2)/$Q$3)*宝箱投放计算!E290</f>
        <v>5.3945783132530112</v>
      </c>
      <c r="G290">
        <f ca="1">(SUMIFS(OFFSET([2]掉落汇总!$C$2:$C$871,,MATCH($B290,[2]掉落汇总!$D$1:$M$1)),[2]掉落汇总!$A$2:$A$871,G$1,[2]掉落汇总!$C$2:$C$871,$Q$1)+SUMIFS(OFFSET([2]掉落汇总!$C$2:$C$871,,MATCH($B290,[2]掉落汇总!$D$1:$M$1)),[2]掉落汇总!$A$2:$A$871,G$1,[2]掉落汇总!$C$2:$C$871,$Q$2)/$Q$3)*宝箱投放计算!F290</f>
        <v>0</v>
      </c>
      <c r="H290">
        <f ca="1">(SUMIFS(OFFSET([2]掉落汇总!$C$2:$C$871,,MATCH($B290,[2]掉落汇总!$D$1:$M$1)),[2]掉落汇总!$A$2:$A$871,H$1,[2]掉落汇总!$C$2:$C$871,$Q$1)+SUMIFS(OFFSET([2]掉落汇总!$C$2:$C$871,,MATCH($B290,[2]掉落汇总!$D$1:$M$1)),[2]掉落汇总!$A$2:$A$871,H$1,[2]掉落汇总!$C$2:$C$871,$Q$2)/$Q$3)*宝箱投放计算!G290</f>
        <v>0</v>
      </c>
      <c r="I290">
        <f ca="1">(SUMIFS(OFFSET([2]掉落汇总!$C$2:$C$871,,MATCH($B290,[2]掉落汇总!$D$1:$M$1)),[2]掉落汇总!$A$2:$A$871,I$1,[2]掉落汇总!$C$2:$C$871,$Q$1)+SUMIFS(OFFSET([2]掉落汇总!$C$2:$C$871,,MATCH($B290,[2]掉落汇总!$D$1:$M$1)),[2]掉落汇总!$A$2:$A$871,I$1,[2]掉落汇总!$C$2:$C$871,$Q$2)/$Q$3)*宝箱投放计算!H290</f>
        <v>0</v>
      </c>
      <c r="J290">
        <f ca="1">(SUMIFS(OFFSET([2]掉落汇总!$C$2:$C$871,,MATCH($B290,[2]掉落汇总!$D$1:$M$1)),[2]掉落汇总!$A$2:$A$871,J$1,[2]掉落汇总!$C$2:$C$871,$Q$1)+SUMIFS(OFFSET([2]掉落汇总!$C$2:$C$871,,MATCH($B290,[2]掉落汇总!$D$1:$M$1)),[2]掉落汇总!$A$2:$A$871,J$1,[2]掉落汇总!$C$2:$C$871,$Q$2)/$Q$3)*宝箱投放计算!I290</f>
        <v>0</v>
      </c>
      <c r="K290">
        <f ca="1">(SUMIFS(OFFSET([2]掉落汇总!$C$2:$C$871,,MATCH($B290,[2]掉落汇总!$D$1:$M$1)),[2]掉落汇总!$A$2:$A$871,K$1,[2]掉落汇总!$C$2:$C$871,$Q$1)+SUMIFS(OFFSET([2]掉落汇总!$C$2:$C$871,,MATCH($B290,[2]掉落汇总!$D$1:$M$1)),[2]掉落汇总!$A$2:$A$871,K$1,[2]掉落汇总!$C$2:$C$871,$Q$2)/$Q$3)*宝箱投放计算!J290</f>
        <v>0</v>
      </c>
      <c r="L290">
        <f ca="1">(SUMIFS(OFFSET([2]掉落汇总!$C$2:$C$871,,MATCH($B290,[2]掉落汇总!$D$1:$M$1)),[2]掉落汇总!$A$2:$A$871,L$1,[2]掉落汇总!$C$2:$C$871,$Q$1)+SUMIFS(OFFSET([2]掉落汇总!$C$2:$C$871,,MATCH($B290,[2]掉落汇总!$D$1:$M$1)),[2]掉落汇总!$A$2:$A$871,L$1,[2]掉落汇总!$C$2:$C$871,$Q$2)/$Q$3)*宝箱投放计算!K290</f>
        <v>1.4485077267901381</v>
      </c>
      <c r="M290">
        <f ca="1">(SUMIFS(OFFSET([2]掉落汇总!$C$2:$C$871,,MATCH($B290,[2]掉落汇总!$D$1:$M$1)),[2]掉落汇总!$A$2:$A$871,M$1,[2]掉落汇总!$C$2:$C$871,$Q$1)+SUMIFS(OFFSET([2]掉落汇总!$C$2:$C$871,,MATCH($B290,[2]掉落汇总!$D$1:$M$1)),[2]掉落汇总!$A$2:$A$871,M$1,[2]掉落汇总!$C$2:$C$871,$Q$2)/$Q$3)*宝箱投放计算!L290</f>
        <v>1.449375218965316</v>
      </c>
      <c r="N290">
        <f ca="1">(SUMIFS(OFFSET([2]掉落汇总!$C$2:$C$871,,MATCH($B290,[2]掉落汇总!$D$1:$M$1)),[2]掉落汇总!$A$2:$A$871,N$1,[2]掉落汇总!$C$2:$C$871,$Q$1)+SUMIFS(OFFSET([2]掉落汇总!$C$2:$C$871,,MATCH($B290,[2]掉落汇总!$D$1:$M$1)),[2]掉落汇总!$A$2:$A$871,N$1,[2]掉落汇总!$C$2:$C$871,$Q$2)/$Q$3)*宝箱投放计算!M290</f>
        <v>0.34251290877796897</v>
      </c>
      <c r="O290">
        <f ca="1">(SUMIFS(OFFSET([2]掉落汇总!$C$2:$C$871,,MATCH($B290,[2]掉落汇总!$D$1:$M$1)),[2]掉落汇总!$A$2:$A$871,O$1,[2]掉落汇总!$C$2:$C$871,$Q$1)+SUMIFS(OFFSET([2]掉落汇总!$C$2:$C$871,,MATCH($B290,[2]掉落汇总!$D$1:$M$1)),[2]掉落汇总!$A$2:$A$871,O$1,[2]掉落汇总!$C$2:$C$871,$Q$2)/$Q$3)*宝箱投放计算!N290</f>
        <v>0.72990261049962535</v>
      </c>
    </row>
    <row r="291" spans="1:15" x14ac:dyDescent="0.2">
      <c r="A291">
        <f>玩家成长时间线!A291</f>
        <v>290</v>
      </c>
      <c r="B291">
        <f>玩家成长时间线!B291</f>
        <v>10</v>
      </c>
      <c r="C291">
        <f ca="1">SUM($D$2:D291)</f>
        <v>3685.5879477591648</v>
      </c>
      <c r="D291">
        <f t="shared" ca="1" si="4"/>
        <v>13.308569571552763</v>
      </c>
      <c r="E291">
        <f ca="1">(SUMIFS(OFFSET([2]掉落汇总!$C$2:$C$871,,MATCH($B291,[2]掉落汇总!$D$1:$M$1)),[2]掉落汇总!$A$2:$A$871,E$1,[2]掉落汇总!$C$2:$C$871,$Q$1)+SUMIFS(OFFSET([2]掉落汇总!$C$2:$C$871,,MATCH($B291,[2]掉落汇总!$D$1:$M$1)),[2]掉落汇总!$A$2:$A$871,E$1,[2]掉落汇总!$C$2:$C$871,$Q$2)/$Q$3)*宝箱投放计算!D291</f>
        <v>3.9436927932667016</v>
      </c>
      <c r="F291">
        <f ca="1">(SUMIFS(OFFSET([2]掉落汇总!$C$2:$C$871,,MATCH($B291,[2]掉落汇总!$D$1:$M$1)),[2]掉落汇总!$A$2:$A$871,F$1,[2]掉落汇总!$C$2:$C$871,$Q$1)+SUMIFS(OFFSET([2]掉落汇总!$C$2:$C$871,,MATCH($B291,[2]掉落汇总!$D$1:$M$1)),[2]掉落汇总!$A$2:$A$871,F$1,[2]掉落汇总!$C$2:$C$871,$Q$2)/$Q$3)*宝箱投放计算!E291</f>
        <v>5.3945783132530112</v>
      </c>
      <c r="G291">
        <f ca="1">(SUMIFS(OFFSET([2]掉落汇总!$C$2:$C$871,,MATCH($B291,[2]掉落汇总!$D$1:$M$1)),[2]掉落汇总!$A$2:$A$871,G$1,[2]掉落汇总!$C$2:$C$871,$Q$1)+SUMIFS(OFFSET([2]掉落汇总!$C$2:$C$871,,MATCH($B291,[2]掉落汇总!$D$1:$M$1)),[2]掉落汇总!$A$2:$A$871,G$1,[2]掉落汇总!$C$2:$C$871,$Q$2)/$Q$3)*宝箱投放计算!F291</f>
        <v>0</v>
      </c>
      <c r="H291">
        <f ca="1">(SUMIFS(OFFSET([2]掉落汇总!$C$2:$C$871,,MATCH($B291,[2]掉落汇总!$D$1:$M$1)),[2]掉落汇总!$A$2:$A$871,H$1,[2]掉落汇总!$C$2:$C$871,$Q$1)+SUMIFS(OFFSET([2]掉落汇总!$C$2:$C$871,,MATCH($B291,[2]掉落汇总!$D$1:$M$1)),[2]掉落汇总!$A$2:$A$871,H$1,[2]掉落汇总!$C$2:$C$871,$Q$2)/$Q$3)*宝箱投放计算!G291</f>
        <v>0</v>
      </c>
      <c r="I291">
        <f ca="1">(SUMIFS(OFFSET([2]掉落汇总!$C$2:$C$871,,MATCH($B291,[2]掉落汇总!$D$1:$M$1)),[2]掉落汇总!$A$2:$A$871,I$1,[2]掉落汇总!$C$2:$C$871,$Q$1)+SUMIFS(OFFSET([2]掉落汇总!$C$2:$C$871,,MATCH($B291,[2]掉落汇总!$D$1:$M$1)),[2]掉落汇总!$A$2:$A$871,I$1,[2]掉落汇总!$C$2:$C$871,$Q$2)/$Q$3)*宝箱投放计算!H291</f>
        <v>0</v>
      </c>
      <c r="J291">
        <f ca="1">(SUMIFS(OFFSET([2]掉落汇总!$C$2:$C$871,,MATCH($B291,[2]掉落汇总!$D$1:$M$1)),[2]掉落汇总!$A$2:$A$871,J$1,[2]掉落汇总!$C$2:$C$871,$Q$1)+SUMIFS(OFFSET([2]掉落汇总!$C$2:$C$871,,MATCH($B291,[2]掉落汇总!$D$1:$M$1)),[2]掉落汇总!$A$2:$A$871,J$1,[2]掉落汇总!$C$2:$C$871,$Q$2)/$Q$3)*宝箱投放计算!I291</f>
        <v>0</v>
      </c>
      <c r="K291">
        <f ca="1">(SUMIFS(OFFSET([2]掉落汇总!$C$2:$C$871,,MATCH($B291,[2]掉落汇总!$D$1:$M$1)),[2]掉落汇总!$A$2:$A$871,K$1,[2]掉落汇总!$C$2:$C$871,$Q$1)+SUMIFS(OFFSET([2]掉落汇总!$C$2:$C$871,,MATCH($B291,[2]掉落汇总!$D$1:$M$1)),[2]掉落汇总!$A$2:$A$871,K$1,[2]掉落汇总!$C$2:$C$871,$Q$2)/$Q$3)*宝箱投放计算!J291</f>
        <v>0</v>
      </c>
      <c r="L291">
        <f ca="1">(SUMIFS(OFFSET([2]掉落汇总!$C$2:$C$871,,MATCH($B291,[2]掉落汇总!$D$1:$M$1)),[2]掉落汇总!$A$2:$A$871,L$1,[2]掉落汇总!$C$2:$C$871,$Q$1)+SUMIFS(OFFSET([2]掉落汇总!$C$2:$C$871,,MATCH($B291,[2]掉落汇总!$D$1:$M$1)),[2]掉落汇总!$A$2:$A$871,L$1,[2]掉落汇总!$C$2:$C$871,$Q$2)/$Q$3)*宝箱投放计算!K291</f>
        <v>1.4485077267901381</v>
      </c>
      <c r="M291">
        <f ca="1">(SUMIFS(OFFSET([2]掉落汇总!$C$2:$C$871,,MATCH($B291,[2]掉落汇总!$D$1:$M$1)),[2]掉落汇总!$A$2:$A$871,M$1,[2]掉落汇总!$C$2:$C$871,$Q$1)+SUMIFS(OFFSET([2]掉落汇总!$C$2:$C$871,,MATCH($B291,[2]掉落汇总!$D$1:$M$1)),[2]掉落汇总!$A$2:$A$871,M$1,[2]掉落汇总!$C$2:$C$871,$Q$2)/$Q$3)*宝箱投放计算!L291</f>
        <v>1.449375218965316</v>
      </c>
      <c r="N291">
        <f ca="1">(SUMIFS(OFFSET([2]掉落汇总!$C$2:$C$871,,MATCH($B291,[2]掉落汇总!$D$1:$M$1)),[2]掉落汇总!$A$2:$A$871,N$1,[2]掉落汇总!$C$2:$C$871,$Q$1)+SUMIFS(OFFSET([2]掉落汇总!$C$2:$C$871,,MATCH($B291,[2]掉落汇总!$D$1:$M$1)),[2]掉落汇总!$A$2:$A$871,N$1,[2]掉落汇总!$C$2:$C$871,$Q$2)/$Q$3)*宝箱投放计算!M291</f>
        <v>0.34251290877796897</v>
      </c>
      <c r="O291">
        <f ca="1">(SUMIFS(OFFSET([2]掉落汇总!$C$2:$C$871,,MATCH($B291,[2]掉落汇总!$D$1:$M$1)),[2]掉落汇总!$A$2:$A$871,O$1,[2]掉落汇总!$C$2:$C$871,$Q$1)+SUMIFS(OFFSET([2]掉落汇总!$C$2:$C$871,,MATCH($B291,[2]掉落汇总!$D$1:$M$1)),[2]掉落汇总!$A$2:$A$871,O$1,[2]掉落汇总!$C$2:$C$871,$Q$2)/$Q$3)*宝箱投放计算!N291</f>
        <v>0.72990261049962535</v>
      </c>
    </row>
    <row r="292" spans="1:15" x14ac:dyDescent="0.2">
      <c r="A292">
        <f>玩家成长时间线!A292</f>
        <v>291</v>
      </c>
      <c r="B292">
        <f>玩家成长时间线!B292</f>
        <v>10</v>
      </c>
      <c r="C292">
        <f ca="1">SUM($D$2:D292)</f>
        <v>3698.9133505763775</v>
      </c>
      <c r="D292">
        <f t="shared" ca="1" si="4"/>
        <v>13.325402817212943</v>
      </c>
      <c r="E292">
        <f ca="1">(SUMIFS(OFFSET([2]掉落汇总!$C$2:$C$871,,MATCH($B292,[2]掉落汇总!$D$1:$M$1)),[2]掉落汇总!$A$2:$A$871,E$1,[2]掉落汇总!$C$2:$C$871,$Q$1)+SUMIFS(OFFSET([2]掉落汇总!$C$2:$C$871,,MATCH($B292,[2]掉落汇总!$D$1:$M$1)),[2]掉落汇总!$A$2:$A$871,E$1,[2]掉落汇总!$C$2:$C$871,$Q$2)/$Q$3)*宝箱投放计算!D292</f>
        <v>3.960526038926881</v>
      </c>
      <c r="F292">
        <f ca="1">(SUMIFS(OFFSET([2]掉落汇总!$C$2:$C$871,,MATCH($B292,[2]掉落汇总!$D$1:$M$1)),[2]掉落汇总!$A$2:$A$871,F$1,[2]掉落汇总!$C$2:$C$871,$Q$1)+SUMIFS(OFFSET([2]掉落汇总!$C$2:$C$871,,MATCH($B292,[2]掉落汇总!$D$1:$M$1)),[2]掉落汇总!$A$2:$A$871,F$1,[2]掉落汇总!$C$2:$C$871,$Q$2)/$Q$3)*宝箱投放计算!E292</f>
        <v>5.3945783132530112</v>
      </c>
      <c r="G292">
        <f ca="1">(SUMIFS(OFFSET([2]掉落汇总!$C$2:$C$871,,MATCH($B292,[2]掉落汇总!$D$1:$M$1)),[2]掉落汇总!$A$2:$A$871,G$1,[2]掉落汇总!$C$2:$C$871,$Q$1)+SUMIFS(OFFSET([2]掉落汇总!$C$2:$C$871,,MATCH($B292,[2]掉落汇总!$D$1:$M$1)),[2]掉落汇总!$A$2:$A$871,G$1,[2]掉落汇总!$C$2:$C$871,$Q$2)/$Q$3)*宝箱投放计算!F292</f>
        <v>0</v>
      </c>
      <c r="H292">
        <f ca="1">(SUMIFS(OFFSET([2]掉落汇总!$C$2:$C$871,,MATCH($B292,[2]掉落汇总!$D$1:$M$1)),[2]掉落汇总!$A$2:$A$871,H$1,[2]掉落汇总!$C$2:$C$871,$Q$1)+SUMIFS(OFFSET([2]掉落汇总!$C$2:$C$871,,MATCH($B292,[2]掉落汇总!$D$1:$M$1)),[2]掉落汇总!$A$2:$A$871,H$1,[2]掉落汇总!$C$2:$C$871,$Q$2)/$Q$3)*宝箱投放计算!G292</f>
        <v>0</v>
      </c>
      <c r="I292">
        <f ca="1">(SUMIFS(OFFSET([2]掉落汇总!$C$2:$C$871,,MATCH($B292,[2]掉落汇总!$D$1:$M$1)),[2]掉落汇总!$A$2:$A$871,I$1,[2]掉落汇总!$C$2:$C$871,$Q$1)+SUMIFS(OFFSET([2]掉落汇总!$C$2:$C$871,,MATCH($B292,[2]掉落汇总!$D$1:$M$1)),[2]掉落汇总!$A$2:$A$871,I$1,[2]掉落汇总!$C$2:$C$871,$Q$2)/$Q$3)*宝箱投放计算!H292</f>
        <v>0</v>
      </c>
      <c r="J292">
        <f ca="1">(SUMIFS(OFFSET([2]掉落汇总!$C$2:$C$871,,MATCH($B292,[2]掉落汇总!$D$1:$M$1)),[2]掉落汇总!$A$2:$A$871,J$1,[2]掉落汇总!$C$2:$C$871,$Q$1)+SUMIFS(OFFSET([2]掉落汇总!$C$2:$C$871,,MATCH($B292,[2]掉落汇总!$D$1:$M$1)),[2]掉落汇总!$A$2:$A$871,J$1,[2]掉落汇总!$C$2:$C$871,$Q$2)/$Q$3)*宝箱投放计算!I292</f>
        <v>0</v>
      </c>
      <c r="K292">
        <f ca="1">(SUMIFS(OFFSET([2]掉落汇总!$C$2:$C$871,,MATCH($B292,[2]掉落汇总!$D$1:$M$1)),[2]掉落汇总!$A$2:$A$871,K$1,[2]掉落汇总!$C$2:$C$871,$Q$1)+SUMIFS(OFFSET([2]掉落汇总!$C$2:$C$871,,MATCH($B292,[2]掉落汇总!$D$1:$M$1)),[2]掉落汇总!$A$2:$A$871,K$1,[2]掉落汇总!$C$2:$C$871,$Q$2)/$Q$3)*宝箱投放计算!J292</f>
        <v>0</v>
      </c>
      <c r="L292">
        <f ca="1">(SUMIFS(OFFSET([2]掉落汇总!$C$2:$C$871,,MATCH($B292,[2]掉落汇总!$D$1:$M$1)),[2]掉落汇总!$A$2:$A$871,L$1,[2]掉落汇总!$C$2:$C$871,$Q$1)+SUMIFS(OFFSET([2]掉落汇总!$C$2:$C$871,,MATCH($B292,[2]掉落汇总!$D$1:$M$1)),[2]掉落汇总!$A$2:$A$871,L$1,[2]掉落汇总!$C$2:$C$871,$Q$2)/$Q$3)*宝箱投放计算!K292</f>
        <v>1.4485077267901381</v>
      </c>
      <c r="M292">
        <f ca="1">(SUMIFS(OFFSET([2]掉落汇总!$C$2:$C$871,,MATCH($B292,[2]掉落汇总!$D$1:$M$1)),[2]掉落汇总!$A$2:$A$871,M$1,[2]掉落汇总!$C$2:$C$871,$Q$1)+SUMIFS(OFFSET([2]掉落汇总!$C$2:$C$871,,MATCH($B292,[2]掉落汇总!$D$1:$M$1)),[2]掉落汇总!$A$2:$A$871,M$1,[2]掉落汇总!$C$2:$C$871,$Q$2)/$Q$3)*宝箱投放计算!L292</f>
        <v>1.449375218965316</v>
      </c>
      <c r="N292">
        <f ca="1">(SUMIFS(OFFSET([2]掉落汇总!$C$2:$C$871,,MATCH($B292,[2]掉落汇总!$D$1:$M$1)),[2]掉落汇总!$A$2:$A$871,N$1,[2]掉落汇总!$C$2:$C$871,$Q$1)+SUMIFS(OFFSET([2]掉落汇总!$C$2:$C$871,,MATCH($B292,[2]掉落汇总!$D$1:$M$1)),[2]掉落汇总!$A$2:$A$871,N$1,[2]掉落汇总!$C$2:$C$871,$Q$2)/$Q$3)*宝箱投放计算!M292</f>
        <v>0.34251290877796897</v>
      </c>
      <c r="O292">
        <f ca="1">(SUMIFS(OFFSET([2]掉落汇总!$C$2:$C$871,,MATCH($B292,[2]掉落汇总!$D$1:$M$1)),[2]掉落汇总!$A$2:$A$871,O$1,[2]掉落汇总!$C$2:$C$871,$Q$1)+SUMIFS(OFFSET([2]掉落汇总!$C$2:$C$871,,MATCH($B292,[2]掉落汇总!$D$1:$M$1)),[2]掉落汇总!$A$2:$A$871,O$1,[2]掉落汇总!$C$2:$C$871,$Q$2)/$Q$3)*宝箱投放计算!N292</f>
        <v>0.72990261049962535</v>
      </c>
    </row>
    <row r="293" spans="1:15" x14ac:dyDescent="0.2">
      <c r="A293">
        <f>玩家成长时间线!A293</f>
        <v>292</v>
      </c>
      <c r="B293">
        <f>玩家成长时间线!B293</f>
        <v>10</v>
      </c>
      <c r="C293">
        <f ca="1">SUM($D$2:D293)</f>
        <v>3712.5922515524544</v>
      </c>
      <c r="D293">
        <f t="shared" ca="1" si="4"/>
        <v>13.678900976076697</v>
      </c>
      <c r="E293">
        <f ca="1">(SUMIFS(OFFSET([2]掉落汇总!$C$2:$C$871,,MATCH($B293,[2]掉落汇总!$D$1:$M$1)),[2]掉落汇总!$A$2:$A$871,E$1,[2]掉落汇总!$C$2:$C$871,$Q$1)+SUMIFS(OFFSET([2]掉落汇总!$C$2:$C$871,,MATCH($B293,[2]掉落汇总!$D$1:$M$1)),[2]掉落汇总!$A$2:$A$871,E$1,[2]掉落汇总!$C$2:$C$871,$Q$2)/$Q$3)*宝箱投放计算!D293</f>
        <v>4.3140241977906362</v>
      </c>
      <c r="F293">
        <f ca="1">(SUMIFS(OFFSET([2]掉落汇总!$C$2:$C$871,,MATCH($B293,[2]掉落汇总!$D$1:$M$1)),[2]掉落汇总!$A$2:$A$871,F$1,[2]掉落汇总!$C$2:$C$871,$Q$1)+SUMIFS(OFFSET([2]掉落汇总!$C$2:$C$871,,MATCH($B293,[2]掉落汇总!$D$1:$M$1)),[2]掉落汇总!$A$2:$A$871,F$1,[2]掉落汇总!$C$2:$C$871,$Q$2)/$Q$3)*宝箱投放计算!E293</f>
        <v>5.3945783132530112</v>
      </c>
      <c r="G293">
        <f ca="1">(SUMIFS(OFFSET([2]掉落汇总!$C$2:$C$871,,MATCH($B293,[2]掉落汇总!$D$1:$M$1)),[2]掉落汇总!$A$2:$A$871,G$1,[2]掉落汇总!$C$2:$C$871,$Q$1)+SUMIFS(OFFSET([2]掉落汇总!$C$2:$C$871,,MATCH($B293,[2]掉落汇总!$D$1:$M$1)),[2]掉落汇总!$A$2:$A$871,G$1,[2]掉落汇总!$C$2:$C$871,$Q$2)/$Q$3)*宝箱投放计算!F293</f>
        <v>0</v>
      </c>
      <c r="H293">
        <f ca="1">(SUMIFS(OFFSET([2]掉落汇总!$C$2:$C$871,,MATCH($B293,[2]掉落汇总!$D$1:$M$1)),[2]掉落汇总!$A$2:$A$871,H$1,[2]掉落汇总!$C$2:$C$871,$Q$1)+SUMIFS(OFFSET([2]掉落汇总!$C$2:$C$871,,MATCH($B293,[2]掉落汇总!$D$1:$M$1)),[2]掉落汇总!$A$2:$A$871,H$1,[2]掉落汇总!$C$2:$C$871,$Q$2)/$Q$3)*宝箱投放计算!G293</f>
        <v>0</v>
      </c>
      <c r="I293">
        <f ca="1">(SUMIFS(OFFSET([2]掉落汇总!$C$2:$C$871,,MATCH($B293,[2]掉落汇总!$D$1:$M$1)),[2]掉落汇总!$A$2:$A$871,I$1,[2]掉落汇总!$C$2:$C$871,$Q$1)+SUMIFS(OFFSET([2]掉落汇总!$C$2:$C$871,,MATCH($B293,[2]掉落汇总!$D$1:$M$1)),[2]掉落汇总!$A$2:$A$871,I$1,[2]掉落汇总!$C$2:$C$871,$Q$2)/$Q$3)*宝箱投放计算!H293</f>
        <v>0</v>
      </c>
      <c r="J293">
        <f ca="1">(SUMIFS(OFFSET([2]掉落汇总!$C$2:$C$871,,MATCH($B293,[2]掉落汇总!$D$1:$M$1)),[2]掉落汇总!$A$2:$A$871,J$1,[2]掉落汇总!$C$2:$C$871,$Q$1)+SUMIFS(OFFSET([2]掉落汇总!$C$2:$C$871,,MATCH($B293,[2]掉落汇总!$D$1:$M$1)),[2]掉落汇总!$A$2:$A$871,J$1,[2]掉落汇总!$C$2:$C$871,$Q$2)/$Q$3)*宝箱投放计算!I293</f>
        <v>0</v>
      </c>
      <c r="K293">
        <f ca="1">(SUMIFS(OFFSET([2]掉落汇总!$C$2:$C$871,,MATCH($B293,[2]掉落汇总!$D$1:$M$1)),[2]掉落汇总!$A$2:$A$871,K$1,[2]掉落汇总!$C$2:$C$871,$Q$1)+SUMIFS(OFFSET([2]掉落汇总!$C$2:$C$871,,MATCH($B293,[2]掉落汇总!$D$1:$M$1)),[2]掉落汇总!$A$2:$A$871,K$1,[2]掉落汇总!$C$2:$C$871,$Q$2)/$Q$3)*宝箱投放计算!J293</f>
        <v>0</v>
      </c>
      <c r="L293">
        <f ca="1">(SUMIFS(OFFSET([2]掉落汇总!$C$2:$C$871,,MATCH($B293,[2]掉落汇总!$D$1:$M$1)),[2]掉落汇总!$A$2:$A$871,L$1,[2]掉落汇总!$C$2:$C$871,$Q$1)+SUMIFS(OFFSET([2]掉落汇总!$C$2:$C$871,,MATCH($B293,[2]掉落汇总!$D$1:$M$1)),[2]掉落汇总!$A$2:$A$871,L$1,[2]掉落汇总!$C$2:$C$871,$Q$2)/$Q$3)*宝箱投放计算!K293</f>
        <v>1.4485077267901381</v>
      </c>
      <c r="M293">
        <f ca="1">(SUMIFS(OFFSET([2]掉落汇总!$C$2:$C$871,,MATCH($B293,[2]掉落汇总!$D$1:$M$1)),[2]掉落汇总!$A$2:$A$871,M$1,[2]掉落汇总!$C$2:$C$871,$Q$1)+SUMIFS(OFFSET([2]掉落汇总!$C$2:$C$871,,MATCH($B293,[2]掉落汇总!$D$1:$M$1)),[2]掉落汇总!$A$2:$A$871,M$1,[2]掉落汇总!$C$2:$C$871,$Q$2)/$Q$3)*宝箱投放计算!L293</f>
        <v>1.449375218965316</v>
      </c>
      <c r="N293">
        <f ca="1">(SUMIFS(OFFSET([2]掉落汇总!$C$2:$C$871,,MATCH($B293,[2]掉落汇总!$D$1:$M$1)),[2]掉落汇总!$A$2:$A$871,N$1,[2]掉落汇总!$C$2:$C$871,$Q$1)+SUMIFS(OFFSET([2]掉落汇总!$C$2:$C$871,,MATCH($B293,[2]掉落汇总!$D$1:$M$1)),[2]掉落汇总!$A$2:$A$871,N$1,[2]掉落汇总!$C$2:$C$871,$Q$2)/$Q$3)*宝箱投放计算!M293</f>
        <v>0.34251290877796897</v>
      </c>
      <c r="O293">
        <f ca="1">(SUMIFS(OFFSET([2]掉落汇总!$C$2:$C$871,,MATCH($B293,[2]掉落汇总!$D$1:$M$1)),[2]掉落汇总!$A$2:$A$871,O$1,[2]掉落汇总!$C$2:$C$871,$Q$1)+SUMIFS(OFFSET([2]掉落汇总!$C$2:$C$871,,MATCH($B293,[2]掉落汇总!$D$1:$M$1)),[2]掉落汇总!$A$2:$A$871,O$1,[2]掉落汇总!$C$2:$C$871,$Q$2)/$Q$3)*宝箱投放计算!N293</f>
        <v>0.72990261049962535</v>
      </c>
    </row>
    <row r="294" spans="1:15" x14ac:dyDescent="0.2">
      <c r="A294">
        <f>玩家成长时间线!A294</f>
        <v>293</v>
      </c>
      <c r="B294">
        <f>玩家成长时间线!B294</f>
        <v>10</v>
      </c>
      <c r="C294">
        <f ca="1">SUM($D$2:D294)</f>
        <v>3725.9513208609878</v>
      </c>
      <c r="D294">
        <f t="shared" ca="1" si="4"/>
        <v>13.359069308533297</v>
      </c>
      <c r="E294">
        <f ca="1">(SUMIFS(OFFSET([2]掉落汇总!$C$2:$C$871,,MATCH($B294,[2]掉落汇总!$D$1:$M$1)),[2]掉落汇总!$A$2:$A$871,E$1,[2]掉落汇总!$C$2:$C$871,$Q$1)+SUMIFS(OFFSET([2]掉落汇总!$C$2:$C$871,,MATCH($B294,[2]掉落汇总!$D$1:$M$1)),[2]掉落汇总!$A$2:$A$871,E$1,[2]掉落汇总!$C$2:$C$871,$Q$2)/$Q$3)*宝箱投放计算!D294</f>
        <v>3.9941925302472376</v>
      </c>
      <c r="F294">
        <f ca="1">(SUMIFS(OFFSET([2]掉落汇总!$C$2:$C$871,,MATCH($B294,[2]掉落汇总!$D$1:$M$1)),[2]掉落汇总!$A$2:$A$871,F$1,[2]掉落汇总!$C$2:$C$871,$Q$1)+SUMIFS(OFFSET([2]掉落汇总!$C$2:$C$871,,MATCH($B294,[2]掉落汇总!$D$1:$M$1)),[2]掉落汇总!$A$2:$A$871,F$1,[2]掉落汇总!$C$2:$C$871,$Q$2)/$Q$3)*宝箱投放计算!E294</f>
        <v>5.3945783132530112</v>
      </c>
      <c r="G294">
        <f ca="1">(SUMIFS(OFFSET([2]掉落汇总!$C$2:$C$871,,MATCH($B294,[2]掉落汇总!$D$1:$M$1)),[2]掉落汇总!$A$2:$A$871,G$1,[2]掉落汇总!$C$2:$C$871,$Q$1)+SUMIFS(OFFSET([2]掉落汇总!$C$2:$C$871,,MATCH($B294,[2]掉落汇总!$D$1:$M$1)),[2]掉落汇总!$A$2:$A$871,G$1,[2]掉落汇总!$C$2:$C$871,$Q$2)/$Q$3)*宝箱投放计算!F294</f>
        <v>0</v>
      </c>
      <c r="H294">
        <f ca="1">(SUMIFS(OFFSET([2]掉落汇总!$C$2:$C$871,,MATCH($B294,[2]掉落汇总!$D$1:$M$1)),[2]掉落汇总!$A$2:$A$871,H$1,[2]掉落汇总!$C$2:$C$871,$Q$1)+SUMIFS(OFFSET([2]掉落汇总!$C$2:$C$871,,MATCH($B294,[2]掉落汇总!$D$1:$M$1)),[2]掉落汇总!$A$2:$A$871,H$1,[2]掉落汇总!$C$2:$C$871,$Q$2)/$Q$3)*宝箱投放计算!G294</f>
        <v>0</v>
      </c>
      <c r="I294">
        <f ca="1">(SUMIFS(OFFSET([2]掉落汇总!$C$2:$C$871,,MATCH($B294,[2]掉落汇总!$D$1:$M$1)),[2]掉落汇总!$A$2:$A$871,I$1,[2]掉落汇总!$C$2:$C$871,$Q$1)+SUMIFS(OFFSET([2]掉落汇总!$C$2:$C$871,,MATCH($B294,[2]掉落汇总!$D$1:$M$1)),[2]掉落汇总!$A$2:$A$871,I$1,[2]掉落汇总!$C$2:$C$871,$Q$2)/$Q$3)*宝箱投放计算!H294</f>
        <v>0</v>
      </c>
      <c r="J294">
        <f ca="1">(SUMIFS(OFFSET([2]掉落汇总!$C$2:$C$871,,MATCH($B294,[2]掉落汇总!$D$1:$M$1)),[2]掉落汇总!$A$2:$A$871,J$1,[2]掉落汇总!$C$2:$C$871,$Q$1)+SUMIFS(OFFSET([2]掉落汇总!$C$2:$C$871,,MATCH($B294,[2]掉落汇总!$D$1:$M$1)),[2]掉落汇总!$A$2:$A$871,J$1,[2]掉落汇总!$C$2:$C$871,$Q$2)/$Q$3)*宝箱投放计算!I294</f>
        <v>0</v>
      </c>
      <c r="K294">
        <f ca="1">(SUMIFS(OFFSET([2]掉落汇总!$C$2:$C$871,,MATCH($B294,[2]掉落汇总!$D$1:$M$1)),[2]掉落汇总!$A$2:$A$871,K$1,[2]掉落汇总!$C$2:$C$871,$Q$1)+SUMIFS(OFFSET([2]掉落汇总!$C$2:$C$871,,MATCH($B294,[2]掉落汇总!$D$1:$M$1)),[2]掉落汇总!$A$2:$A$871,K$1,[2]掉落汇总!$C$2:$C$871,$Q$2)/$Q$3)*宝箱投放计算!J294</f>
        <v>0</v>
      </c>
      <c r="L294">
        <f ca="1">(SUMIFS(OFFSET([2]掉落汇总!$C$2:$C$871,,MATCH($B294,[2]掉落汇总!$D$1:$M$1)),[2]掉落汇总!$A$2:$A$871,L$1,[2]掉落汇总!$C$2:$C$871,$Q$1)+SUMIFS(OFFSET([2]掉落汇总!$C$2:$C$871,,MATCH($B294,[2]掉落汇总!$D$1:$M$1)),[2]掉落汇总!$A$2:$A$871,L$1,[2]掉落汇总!$C$2:$C$871,$Q$2)/$Q$3)*宝箱投放计算!K294</f>
        <v>1.4485077267901381</v>
      </c>
      <c r="M294">
        <f ca="1">(SUMIFS(OFFSET([2]掉落汇总!$C$2:$C$871,,MATCH($B294,[2]掉落汇总!$D$1:$M$1)),[2]掉落汇总!$A$2:$A$871,M$1,[2]掉落汇总!$C$2:$C$871,$Q$1)+SUMIFS(OFFSET([2]掉落汇总!$C$2:$C$871,,MATCH($B294,[2]掉落汇总!$D$1:$M$1)),[2]掉落汇总!$A$2:$A$871,M$1,[2]掉落汇总!$C$2:$C$871,$Q$2)/$Q$3)*宝箱投放计算!L294</f>
        <v>1.449375218965316</v>
      </c>
      <c r="N294">
        <f ca="1">(SUMIFS(OFFSET([2]掉落汇总!$C$2:$C$871,,MATCH($B294,[2]掉落汇总!$D$1:$M$1)),[2]掉落汇总!$A$2:$A$871,N$1,[2]掉落汇总!$C$2:$C$871,$Q$1)+SUMIFS(OFFSET([2]掉落汇总!$C$2:$C$871,,MATCH($B294,[2]掉落汇总!$D$1:$M$1)),[2]掉落汇总!$A$2:$A$871,N$1,[2]掉落汇总!$C$2:$C$871,$Q$2)/$Q$3)*宝箱投放计算!M294</f>
        <v>0.34251290877796897</v>
      </c>
      <c r="O294">
        <f ca="1">(SUMIFS(OFFSET([2]掉落汇总!$C$2:$C$871,,MATCH($B294,[2]掉落汇总!$D$1:$M$1)),[2]掉落汇总!$A$2:$A$871,O$1,[2]掉落汇总!$C$2:$C$871,$Q$1)+SUMIFS(OFFSET([2]掉落汇总!$C$2:$C$871,,MATCH($B294,[2]掉落汇总!$D$1:$M$1)),[2]掉落汇总!$A$2:$A$871,O$1,[2]掉落汇总!$C$2:$C$871,$Q$2)/$Q$3)*宝箱投放计算!N294</f>
        <v>0.72990261049962535</v>
      </c>
    </row>
    <row r="295" spans="1:15" x14ac:dyDescent="0.2">
      <c r="A295">
        <f>玩家成长时间线!A295</f>
        <v>294</v>
      </c>
      <c r="B295">
        <f>玩家成长时间线!B295</f>
        <v>8</v>
      </c>
      <c r="C295">
        <f ca="1">SUM($D$2:D295)</f>
        <v>3739.4976007794794</v>
      </c>
      <c r="D295">
        <f t="shared" ca="1" si="4"/>
        <v>13.546279918491749</v>
      </c>
      <c r="E295">
        <f ca="1">(SUMIFS(OFFSET([2]掉落汇总!$C$2:$C$871,,MATCH($B295,[2]掉落汇总!$D$1:$M$1)),[2]掉落汇总!$A$2:$A$871,E$1,[2]掉落汇总!$C$2:$C$871,$Q$1)+SUMIFS(OFFSET([2]掉落汇总!$C$2:$C$871,,MATCH($B295,[2]掉落汇总!$D$1:$M$1)),[2]掉落汇总!$A$2:$A$871,E$1,[2]掉落汇总!$C$2:$C$871,$Q$2)/$Q$3)*宝箱投放计算!D295</f>
        <v>3.3473757692307697</v>
      </c>
      <c r="F295">
        <f ca="1">(SUMIFS(OFFSET([2]掉落汇总!$C$2:$C$871,,MATCH($B295,[2]掉落汇总!$D$1:$M$1)),[2]掉落汇总!$A$2:$A$871,F$1,[2]掉落汇总!$C$2:$C$871,$Q$1)+SUMIFS(OFFSET([2]掉落汇总!$C$2:$C$871,,MATCH($B295,[2]掉落汇总!$D$1:$M$1)),[2]掉落汇总!$A$2:$A$871,F$1,[2]掉落汇总!$C$2:$C$871,$Q$2)/$Q$3)*宝箱投放计算!E295</f>
        <v>4.3156626506024089</v>
      </c>
      <c r="G295">
        <f ca="1">(SUMIFS(OFFSET([2]掉落汇总!$C$2:$C$871,,MATCH($B295,[2]掉落汇总!$D$1:$M$1)),[2]掉落汇总!$A$2:$A$871,G$1,[2]掉落汇总!$C$2:$C$871,$Q$1)+SUMIFS(OFFSET([2]掉落汇总!$C$2:$C$871,,MATCH($B295,[2]掉落汇总!$D$1:$M$1)),[2]掉落汇总!$A$2:$A$871,G$1,[2]掉落汇总!$C$2:$C$871,$Q$2)/$Q$3)*宝箱投放计算!F295</f>
        <v>0.84751284300213015</v>
      </c>
      <c r="H295">
        <f ca="1">(SUMIFS(OFFSET([2]掉落汇总!$C$2:$C$871,,MATCH($B295,[2]掉落汇总!$D$1:$M$1)),[2]掉落汇总!$A$2:$A$871,H$1,[2]掉落汇总!$C$2:$C$871,$Q$1)+SUMIFS(OFFSET([2]掉落汇总!$C$2:$C$871,,MATCH($B295,[2]掉落汇总!$D$1:$M$1)),[2]掉落汇总!$A$2:$A$871,H$1,[2]掉落汇总!$C$2:$C$871,$Q$2)/$Q$3)*宝箱投放计算!G295</f>
        <v>0</v>
      </c>
      <c r="I295">
        <f ca="1">(SUMIFS(OFFSET([2]掉落汇总!$C$2:$C$871,,MATCH($B295,[2]掉落汇总!$D$1:$M$1)),[2]掉落汇总!$A$2:$A$871,I$1,[2]掉落汇总!$C$2:$C$871,$Q$1)+SUMIFS(OFFSET([2]掉落汇总!$C$2:$C$871,,MATCH($B295,[2]掉落汇总!$D$1:$M$1)),[2]掉落汇总!$A$2:$A$871,I$1,[2]掉落汇总!$C$2:$C$871,$Q$2)/$Q$3)*宝箱投放计算!H295</f>
        <v>1.0654301906233898</v>
      </c>
      <c r="J295">
        <f ca="1">(SUMIFS(OFFSET([2]掉落汇总!$C$2:$C$871,,MATCH($B295,[2]掉落汇总!$D$1:$M$1)),[2]掉落汇总!$A$2:$A$871,J$1,[2]掉落汇总!$C$2:$C$871,$Q$1)+SUMIFS(OFFSET([2]掉落汇总!$C$2:$C$871,,MATCH($B295,[2]掉落汇总!$D$1:$M$1)),[2]掉落汇总!$A$2:$A$871,J$1,[2]掉落汇总!$C$2:$C$871,$Q$2)/$Q$3)*宝箱投放计算!I295</f>
        <v>0</v>
      </c>
      <c r="K295">
        <f ca="1">(SUMIFS(OFFSET([2]掉落汇总!$C$2:$C$871,,MATCH($B295,[2]掉落汇总!$D$1:$M$1)),[2]掉落汇总!$A$2:$A$871,K$1,[2]掉落汇总!$C$2:$C$871,$Q$1)+SUMIFS(OFFSET([2]掉落汇总!$C$2:$C$871,,MATCH($B295,[2]掉落汇总!$D$1:$M$1)),[2]掉落汇总!$A$2:$A$871,K$1,[2]掉落汇总!$C$2:$C$871,$Q$2)/$Q$3)*宝箱投放计算!J295</f>
        <v>0</v>
      </c>
      <c r="L295">
        <f ca="1">(SUMIFS(OFFSET([2]掉落汇总!$C$2:$C$871,,MATCH($B295,[2]掉落汇总!$D$1:$M$1)),[2]掉落汇总!$A$2:$A$871,L$1,[2]掉落汇总!$C$2:$C$871,$Q$1)+SUMIFS(OFFSET([2]掉落汇总!$C$2:$C$871,,MATCH($B295,[2]掉落汇总!$D$1:$M$1)),[2]掉落汇总!$A$2:$A$871,L$1,[2]掉落汇总!$C$2:$C$871,$Q$2)/$Q$3)*宝箱投放计算!K295</f>
        <v>1.4485077267901381</v>
      </c>
      <c r="M295">
        <f ca="1">(SUMIFS(OFFSET([2]掉落汇总!$C$2:$C$871,,MATCH($B295,[2]掉落汇总!$D$1:$M$1)),[2]掉落汇总!$A$2:$A$871,M$1,[2]掉落汇总!$C$2:$C$871,$Q$1)+SUMIFS(OFFSET([2]掉落汇总!$C$2:$C$871,,MATCH($B295,[2]掉落汇总!$D$1:$M$1)),[2]掉落汇总!$A$2:$A$871,M$1,[2]掉落汇总!$C$2:$C$871,$Q$2)/$Q$3)*宝箱投放计算!L295</f>
        <v>1.449375218965316</v>
      </c>
      <c r="N295">
        <f ca="1">(SUMIFS(OFFSET([2]掉落汇总!$C$2:$C$871,,MATCH($B295,[2]掉落汇总!$D$1:$M$1)),[2]掉落汇总!$A$2:$A$871,N$1,[2]掉落汇总!$C$2:$C$871,$Q$1)+SUMIFS(OFFSET([2]掉落汇总!$C$2:$C$871,,MATCH($B295,[2]掉落汇总!$D$1:$M$1)),[2]掉落汇总!$A$2:$A$871,N$1,[2]掉落汇总!$C$2:$C$871,$Q$2)/$Q$3)*宝箱投放计算!M295</f>
        <v>0.34251290877796897</v>
      </c>
      <c r="O295">
        <f ca="1">(SUMIFS(OFFSET([2]掉落汇总!$C$2:$C$871,,MATCH($B295,[2]掉落汇总!$D$1:$M$1)),[2]掉落汇总!$A$2:$A$871,O$1,[2]掉落汇总!$C$2:$C$871,$Q$1)+SUMIFS(OFFSET([2]掉落汇总!$C$2:$C$871,,MATCH($B295,[2]掉落汇总!$D$1:$M$1)),[2]掉落汇总!$A$2:$A$871,O$1,[2]掉落汇总!$C$2:$C$871,$Q$2)/$Q$3)*宝箱投放计算!N295</f>
        <v>0.72990261049962535</v>
      </c>
    </row>
    <row r="296" spans="1:15" x14ac:dyDescent="0.2">
      <c r="A296">
        <f>玩家成长时间线!A296</f>
        <v>295</v>
      </c>
      <c r="B296">
        <f>玩家成长时间线!B296</f>
        <v>8</v>
      </c>
      <c r="C296">
        <f ca="1">SUM($D$2:D296)</f>
        <v>3751.1449857412686</v>
      </c>
      <c r="D296">
        <f t="shared" ca="1" si="4"/>
        <v>11.647384961789303</v>
      </c>
      <c r="E296">
        <f ca="1">(SUMIFS(OFFSET([2]掉落汇总!$C$2:$C$871,,MATCH($B296,[2]掉落汇总!$D$1:$M$1)),[2]掉落汇总!$A$2:$A$871,E$1,[2]掉落汇总!$C$2:$C$871,$Q$1)+SUMIFS(OFFSET([2]掉落汇总!$C$2:$C$871,,MATCH($B296,[2]掉落汇总!$D$1:$M$1)),[2]掉落汇总!$A$2:$A$871,E$1,[2]掉落汇总!$C$2:$C$871,$Q$2)/$Q$3)*宝箱投放计算!D296</f>
        <v>3.3614238461538464</v>
      </c>
      <c r="F296">
        <f ca="1">(SUMIFS(OFFSET([2]掉落汇总!$C$2:$C$871,,MATCH($B296,[2]掉落汇总!$D$1:$M$1)),[2]掉落汇总!$A$2:$A$871,F$1,[2]掉落汇总!$C$2:$C$871,$Q$1)+SUMIFS(OFFSET([2]掉落汇总!$C$2:$C$871,,MATCH($B296,[2]掉落汇总!$D$1:$M$1)),[2]掉落汇总!$A$2:$A$871,F$1,[2]掉落汇总!$C$2:$C$871,$Q$2)/$Q$3)*宝箱投放计算!E296</f>
        <v>4.3156626506024089</v>
      </c>
      <c r="G296">
        <f ca="1">(SUMIFS(OFFSET([2]掉落汇总!$C$2:$C$871,,MATCH($B296,[2]掉落汇总!$D$1:$M$1)),[2]掉落汇总!$A$2:$A$871,G$1,[2]掉落汇总!$C$2:$C$871,$Q$1)+SUMIFS(OFFSET([2]掉落汇总!$C$2:$C$871,,MATCH($B296,[2]掉落汇总!$D$1:$M$1)),[2]掉落汇总!$A$2:$A$871,G$1,[2]掉落汇总!$C$2:$C$871,$Q$2)/$Q$3)*宝箱投放计算!F296</f>
        <v>0</v>
      </c>
      <c r="H296">
        <f ca="1">(SUMIFS(OFFSET([2]掉落汇总!$C$2:$C$871,,MATCH($B296,[2]掉落汇总!$D$1:$M$1)),[2]掉落汇总!$A$2:$A$871,H$1,[2]掉落汇总!$C$2:$C$871,$Q$1)+SUMIFS(OFFSET([2]掉落汇总!$C$2:$C$871,,MATCH($B296,[2]掉落汇总!$D$1:$M$1)),[2]掉落汇总!$A$2:$A$871,H$1,[2]掉落汇总!$C$2:$C$871,$Q$2)/$Q$3)*宝箱投放计算!G296</f>
        <v>0</v>
      </c>
      <c r="I296">
        <f ca="1">(SUMIFS(OFFSET([2]掉落汇总!$C$2:$C$871,,MATCH($B296,[2]掉落汇总!$D$1:$M$1)),[2]掉落汇总!$A$2:$A$871,I$1,[2]掉落汇总!$C$2:$C$871,$Q$1)+SUMIFS(OFFSET([2]掉落汇总!$C$2:$C$871,,MATCH($B296,[2]掉落汇总!$D$1:$M$1)),[2]掉落汇总!$A$2:$A$871,I$1,[2]掉落汇总!$C$2:$C$871,$Q$2)/$Q$3)*宝箱投放计算!H296</f>
        <v>0</v>
      </c>
      <c r="J296">
        <f ca="1">(SUMIFS(OFFSET([2]掉落汇总!$C$2:$C$871,,MATCH($B296,[2]掉落汇总!$D$1:$M$1)),[2]掉落汇总!$A$2:$A$871,J$1,[2]掉落汇总!$C$2:$C$871,$Q$1)+SUMIFS(OFFSET([2]掉落汇总!$C$2:$C$871,,MATCH($B296,[2]掉落汇总!$D$1:$M$1)),[2]掉落汇总!$A$2:$A$871,J$1,[2]掉落汇总!$C$2:$C$871,$Q$2)/$Q$3)*宝箱投放计算!I296</f>
        <v>0</v>
      </c>
      <c r="K296">
        <f ca="1">(SUMIFS(OFFSET([2]掉落汇总!$C$2:$C$871,,MATCH($B296,[2]掉落汇总!$D$1:$M$1)),[2]掉落汇总!$A$2:$A$871,K$1,[2]掉落汇总!$C$2:$C$871,$Q$1)+SUMIFS(OFFSET([2]掉落汇总!$C$2:$C$871,,MATCH($B296,[2]掉落汇总!$D$1:$M$1)),[2]掉落汇总!$A$2:$A$871,K$1,[2]掉落汇总!$C$2:$C$871,$Q$2)/$Q$3)*宝箱投放计算!J296</f>
        <v>0</v>
      </c>
      <c r="L296">
        <f ca="1">(SUMIFS(OFFSET([2]掉落汇总!$C$2:$C$871,,MATCH($B296,[2]掉落汇总!$D$1:$M$1)),[2]掉落汇总!$A$2:$A$871,L$1,[2]掉落汇总!$C$2:$C$871,$Q$1)+SUMIFS(OFFSET([2]掉落汇总!$C$2:$C$871,,MATCH($B296,[2]掉落汇总!$D$1:$M$1)),[2]掉落汇总!$A$2:$A$871,L$1,[2]掉落汇总!$C$2:$C$871,$Q$2)/$Q$3)*宝箱投放计算!K296</f>
        <v>1.4485077267901381</v>
      </c>
      <c r="M296">
        <f ca="1">(SUMIFS(OFFSET([2]掉落汇总!$C$2:$C$871,,MATCH($B296,[2]掉落汇总!$D$1:$M$1)),[2]掉落汇总!$A$2:$A$871,M$1,[2]掉落汇总!$C$2:$C$871,$Q$1)+SUMIFS(OFFSET([2]掉落汇总!$C$2:$C$871,,MATCH($B296,[2]掉落汇总!$D$1:$M$1)),[2]掉落汇总!$A$2:$A$871,M$1,[2]掉落汇总!$C$2:$C$871,$Q$2)/$Q$3)*宝箱投放计算!L296</f>
        <v>1.449375218965316</v>
      </c>
      <c r="N296">
        <f ca="1">(SUMIFS(OFFSET([2]掉落汇总!$C$2:$C$871,,MATCH($B296,[2]掉落汇总!$D$1:$M$1)),[2]掉落汇总!$A$2:$A$871,N$1,[2]掉落汇总!$C$2:$C$871,$Q$1)+SUMIFS(OFFSET([2]掉落汇总!$C$2:$C$871,,MATCH($B296,[2]掉落汇总!$D$1:$M$1)),[2]掉落汇总!$A$2:$A$871,N$1,[2]掉落汇总!$C$2:$C$871,$Q$2)/$Q$3)*宝箱投放计算!M296</f>
        <v>0.34251290877796897</v>
      </c>
      <c r="O296">
        <f ca="1">(SUMIFS(OFFSET([2]掉落汇总!$C$2:$C$871,,MATCH($B296,[2]掉落汇总!$D$1:$M$1)),[2]掉落汇总!$A$2:$A$871,O$1,[2]掉落汇总!$C$2:$C$871,$Q$1)+SUMIFS(OFFSET([2]掉落汇总!$C$2:$C$871,,MATCH($B296,[2]掉落汇总!$D$1:$M$1)),[2]掉落汇总!$A$2:$A$871,O$1,[2]掉落汇总!$C$2:$C$871,$Q$2)/$Q$3)*宝箱投放计算!N296</f>
        <v>0.72990261049962535</v>
      </c>
    </row>
    <row r="297" spans="1:15" x14ac:dyDescent="0.2">
      <c r="A297">
        <f>玩家成长时间线!A297</f>
        <v>296</v>
      </c>
      <c r="B297">
        <f>玩家成长时间线!B297</f>
        <v>8</v>
      </c>
      <c r="C297">
        <f ca="1">SUM($D$2:D297)</f>
        <v>3763.0873803184427</v>
      </c>
      <c r="D297">
        <f t="shared" ca="1" si="4"/>
        <v>11.942394577173918</v>
      </c>
      <c r="E297">
        <f ca="1">(SUMIFS(OFFSET([2]掉落汇总!$C$2:$C$871,,MATCH($B297,[2]掉落汇总!$D$1:$M$1)),[2]掉落汇总!$A$2:$A$871,E$1,[2]掉落汇总!$C$2:$C$871,$Q$1)+SUMIFS(OFFSET([2]掉落汇总!$C$2:$C$871,,MATCH($B297,[2]掉落汇总!$D$1:$M$1)),[2]掉落汇总!$A$2:$A$871,E$1,[2]掉落汇总!$C$2:$C$871,$Q$2)/$Q$3)*宝箱投放计算!D297</f>
        <v>3.6564334615384615</v>
      </c>
      <c r="F297">
        <f ca="1">(SUMIFS(OFFSET([2]掉落汇总!$C$2:$C$871,,MATCH($B297,[2]掉落汇总!$D$1:$M$1)),[2]掉落汇总!$A$2:$A$871,F$1,[2]掉落汇总!$C$2:$C$871,$Q$1)+SUMIFS(OFFSET([2]掉落汇总!$C$2:$C$871,,MATCH($B297,[2]掉落汇总!$D$1:$M$1)),[2]掉落汇总!$A$2:$A$871,F$1,[2]掉落汇总!$C$2:$C$871,$Q$2)/$Q$3)*宝箱投放计算!E297</f>
        <v>4.3156626506024089</v>
      </c>
      <c r="G297">
        <f ca="1">(SUMIFS(OFFSET([2]掉落汇总!$C$2:$C$871,,MATCH($B297,[2]掉落汇总!$D$1:$M$1)),[2]掉落汇总!$A$2:$A$871,G$1,[2]掉落汇总!$C$2:$C$871,$Q$1)+SUMIFS(OFFSET([2]掉落汇总!$C$2:$C$871,,MATCH($B297,[2]掉落汇总!$D$1:$M$1)),[2]掉落汇总!$A$2:$A$871,G$1,[2]掉落汇总!$C$2:$C$871,$Q$2)/$Q$3)*宝箱投放计算!F297</f>
        <v>0</v>
      </c>
      <c r="H297">
        <f ca="1">(SUMIFS(OFFSET([2]掉落汇总!$C$2:$C$871,,MATCH($B297,[2]掉落汇总!$D$1:$M$1)),[2]掉落汇总!$A$2:$A$871,H$1,[2]掉落汇总!$C$2:$C$871,$Q$1)+SUMIFS(OFFSET([2]掉落汇总!$C$2:$C$871,,MATCH($B297,[2]掉落汇总!$D$1:$M$1)),[2]掉落汇总!$A$2:$A$871,H$1,[2]掉落汇总!$C$2:$C$871,$Q$2)/$Q$3)*宝箱投放计算!G297</f>
        <v>0</v>
      </c>
      <c r="I297">
        <f ca="1">(SUMIFS(OFFSET([2]掉落汇总!$C$2:$C$871,,MATCH($B297,[2]掉落汇总!$D$1:$M$1)),[2]掉落汇总!$A$2:$A$871,I$1,[2]掉落汇总!$C$2:$C$871,$Q$1)+SUMIFS(OFFSET([2]掉落汇总!$C$2:$C$871,,MATCH($B297,[2]掉落汇总!$D$1:$M$1)),[2]掉落汇总!$A$2:$A$871,I$1,[2]掉落汇总!$C$2:$C$871,$Q$2)/$Q$3)*宝箱投放计算!H297</f>
        <v>0</v>
      </c>
      <c r="J297">
        <f ca="1">(SUMIFS(OFFSET([2]掉落汇总!$C$2:$C$871,,MATCH($B297,[2]掉落汇总!$D$1:$M$1)),[2]掉落汇总!$A$2:$A$871,J$1,[2]掉落汇总!$C$2:$C$871,$Q$1)+SUMIFS(OFFSET([2]掉落汇总!$C$2:$C$871,,MATCH($B297,[2]掉落汇总!$D$1:$M$1)),[2]掉落汇总!$A$2:$A$871,J$1,[2]掉落汇总!$C$2:$C$871,$Q$2)/$Q$3)*宝箱投放计算!I297</f>
        <v>0</v>
      </c>
      <c r="K297">
        <f ca="1">(SUMIFS(OFFSET([2]掉落汇总!$C$2:$C$871,,MATCH($B297,[2]掉落汇总!$D$1:$M$1)),[2]掉落汇总!$A$2:$A$871,K$1,[2]掉落汇总!$C$2:$C$871,$Q$1)+SUMIFS(OFFSET([2]掉落汇总!$C$2:$C$871,,MATCH($B297,[2]掉落汇总!$D$1:$M$1)),[2]掉落汇总!$A$2:$A$871,K$1,[2]掉落汇总!$C$2:$C$871,$Q$2)/$Q$3)*宝箱投放计算!J297</f>
        <v>0</v>
      </c>
      <c r="L297">
        <f ca="1">(SUMIFS(OFFSET([2]掉落汇总!$C$2:$C$871,,MATCH($B297,[2]掉落汇总!$D$1:$M$1)),[2]掉落汇总!$A$2:$A$871,L$1,[2]掉落汇总!$C$2:$C$871,$Q$1)+SUMIFS(OFFSET([2]掉落汇总!$C$2:$C$871,,MATCH($B297,[2]掉落汇总!$D$1:$M$1)),[2]掉落汇总!$A$2:$A$871,L$1,[2]掉落汇总!$C$2:$C$871,$Q$2)/$Q$3)*宝箱投放计算!K297</f>
        <v>1.4485077267901381</v>
      </c>
      <c r="M297">
        <f ca="1">(SUMIFS(OFFSET([2]掉落汇总!$C$2:$C$871,,MATCH($B297,[2]掉落汇总!$D$1:$M$1)),[2]掉落汇总!$A$2:$A$871,M$1,[2]掉落汇总!$C$2:$C$871,$Q$1)+SUMIFS(OFFSET([2]掉落汇总!$C$2:$C$871,,MATCH($B297,[2]掉落汇总!$D$1:$M$1)),[2]掉落汇总!$A$2:$A$871,M$1,[2]掉落汇总!$C$2:$C$871,$Q$2)/$Q$3)*宝箱投放计算!L297</f>
        <v>1.449375218965316</v>
      </c>
      <c r="N297">
        <f ca="1">(SUMIFS(OFFSET([2]掉落汇总!$C$2:$C$871,,MATCH($B297,[2]掉落汇总!$D$1:$M$1)),[2]掉落汇总!$A$2:$A$871,N$1,[2]掉落汇总!$C$2:$C$871,$Q$1)+SUMIFS(OFFSET([2]掉落汇总!$C$2:$C$871,,MATCH($B297,[2]掉落汇总!$D$1:$M$1)),[2]掉落汇总!$A$2:$A$871,N$1,[2]掉落汇总!$C$2:$C$871,$Q$2)/$Q$3)*宝箱投放计算!M297</f>
        <v>0.34251290877796897</v>
      </c>
      <c r="O297">
        <f ca="1">(SUMIFS(OFFSET([2]掉落汇总!$C$2:$C$871,,MATCH($B297,[2]掉落汇总!$D$1:$M$1)),[2]掉落汇总!$A$2:$A$871,O$1,[2]掉落汇总!$C$2:$C$871,$Q$1)+SUMIFS(OFFSET([2]掉落汇总!$C$2:$C$871,,MATCH($B297,[2]掉落汇总!$D$1:$M$1)),[2]掉落汇总!$A$2:$A$871,O$1,[2]掉落汇总!$C$2:$C$871,$Q$2)/$Q$3)*宝箱投放计算!N297</f>
        <v>0.72990261049962535</v>
      </c>
    </row>
    <row r="298" spans="1:15" x14ac:dyDescent="0.2">
      <c r="A298">
        <f>玩家成长时间线!A298</f>
        <v>297</v>
      </c>
      <c r="B298">
        <f>玩家成长时间线!B298</f>
        <v>9</v>
      </c>
      <c r="C298">
        <f ca="1">SUM($D$2:D298)</f>
        <v>3780.120383329433</v>
      </c>
      <c r="D298">
        <f t="shared" ca="1" si="4"/>
        <v>17.033003010990406</v>
      </c>
      <c r="E298">
        <f ca="1">(SUMIFS(OFFSET([2]掉落汇总!$C$2:$C$871,,MATCH($B298,[2]掉落汇总!$D$1:$M$1)),[2]掉落汇总!$A$2:$A$871,E$1,[2]掉落汇总!$C$2:$C$871,$Q$1)+SUMIFS(OFFSET([2]掉落汇总!$C$2:$C$871,,MATCH($B298,[2]掉落汇总!$D$1:$M$1)),[2]掉落汇总!$A$2:$A$871,E$1,[2]掉落汇总!$C$2:$C$871,$Q$2)/$Q$3)*宝箱投放计算!D298</f>
        <v>3.8441666303162485</v>
      </c>
      <c r="F298">
        <f ca="1">(SUMIFS(OFFSET([2]掉落汇总!$C$2:$C$871,,MATCH($B298,[2]掉落汇总!$D$1:$M$1)),[2]掉落汇总!$A$2:$A$871,F$1,[2]掉落汇总!$C$2:$C$871,$Q$1)+SUMIFS(OFFSET([2]掉落汇总!$C$2:$C$871,,MATCH($B298,[2]掉落汇总!$D$1:$M$1)),[2]掉落汇总!$A$2:$A$871,F$1,[2]掉落汇总!$C$2:$C$871,$Q$2)/$Q$3)*宝箱投放计算!E298</f>
        <v>5.3945783132530112</v>
      </c>
      <c r="G298">
        <f ca="1">(SUMIFS(OFFSET([2]掉落汇总!$C$2:$C$871,,MATCH($B298,[2]掉落汇总!$D$1:$M$1)),[2]掉落汇总!$A$2:$A$871,G$1,[2]掉落汇总!$C$2:$C$871,$Q$1)+SUMIFS(OFFSET([2]掉落汇总!$C$2:$C$871,,MATCH($B298,[2]掉落汇总!$D$1:$M$1)),[2]掉落汇总!$A$2:$A$871,G$1,[2]掉落汇总!$C$2:$C$871,$Q$2)/$Q$3)*宝箱投放计算!F298</f>
        <v>0</v>
      </c>
      <c r="H298">
        <f ca="1">(SUMIFS(OFFSET([2]掉落汇总!$C$2:$C$871,,MATCH($B298,[2]掉落汇总!$D$1:$M$1)),[2]掉落汇总!$A$2:$A$871,H$1,[2]掉落汇总!$C$2:$C$871,$Q$1)+SUMIFS(OFFSET([2]掉落汇总!$C$2:$C$871,,MATCH($B298,[2]掉落汇总!$D$1:$M$1)),[2]掉落汇总!$A$2:$A$871,H$1,[2]掉落汇总!$C$2:$C$871,$Q$2)/$Q$3)*宝箱投放计算!G298</f>
        <v>0</v>
      </c>
      <c r="I298">
        <f ca="1">(SUMIFS(OFFSET([2]掉落汇总!$C$2:$C$871,,MATCH($B298,[2]掉落汇总!$D$1:$M$1)),[2]掉落汇总!$A$2:$A$871,I$1,[2]掉落汇总!$C$2:$C$871,$Q$1)+SUMIFS(OFFSET([2]掉落汇总!$C$2:$C$871,,MATCH($B298,[2]掉落汇总!$D$1:$M$1)),[2]掉落汇总!$A$2:$A$871,I$1,[2]掉落汇总!$C$2:$C$871,$Q$2)/$Q$3)*宝箱投放计算!H298</f>
        <v>1.0654301906233898</v>
      </c>
      <c r="J298">
        <f ca="1">(SUMIFS(OFFSET([2]掉落汇总!$C$2:$C$871,,MATCH($B298,[2]掉落汇总!$D$1:$M$1)),[2]掉落汇总!$A$2:$A$871,J$1,[2]掉落汇总!$C$2:$C$871,$Q$1)+SUMIFS(OFFSET([2]掉落汇总!$C$2:$C$871,,MATCH($B298,[2]掉落汇总!$D$1:$M$1)),[2]掉落汇总!$A$2:$A$871,J$1,[2]掉落汇总!$C$2:$C$871,$Q$2)/$Q$3)*宝箱投放计算!I298</f>
        <v>2.7585294117647061</v>
      </c>
      <c r="K298">
        <f ca="1">(SUMIFS(OFFSET([2]掉落汇总!$C$2:$C$871,,MATCH($B298,[2]掉落汇总!$D$1:$M$1)),[2]掉落汇总!$A$2:$A$871,K$1,[2]掉落汇总!$C$2:$C$871,$Q$1)+SUMIFS(OFFSET([2]掉落汇总!$C$2:$C$871,,MATCH($B298,[2]掉落汇总!$D$1:$M$1)),[2]掉落汇总!$A$2:$A$871,K$1,[2]掉落汇总!$C$2:$C$871,$Q$2)/$Q$3)*宝箱投放计算!J298</f>
        <v>0</v>
      </c>
      <c r="L298">
        <f ca="1">(SUMIFS(OFFSET([2]掉落汇总!$C$2:$C$871,,MATCH($B298,[2]掉落汇总!$D$1:$M$1)),[2]掉落汇总!$A$2:$A$871,L$1,[2]掉落汇总!$C$2:$C$871,$Q$1)+SUMIFS(OFFSET([2]掉落汇总!$C$2:$C$871,,MATCH($B298,[2]掉落汇总!$D$1:$M$1)),[2]掉落汇总!$A$2:$A$871,L$1,[2]掉落汇总!$C$2:$C$871,$Q$2)/$Q$3)*宝箱投放计算!K298</f>
        <v>1.4485077267901381</v>
      </c>
      <c r="M298">
        <f ca="1">(SUMIFS(OFFSET([2]掉落汇总!$C$2:$C$871,,MATCH($B298,[2]掉落汇总!$D$1:$M$1)),[2]掉落汇总!$A$2:$A$871,M$1,[2]掉落汇总!$C$2:$C$871,$Q$1)+SUMIFS(OFFSET([2]掉落汇总!$C$2:$C$871,,MATCH($B298,[2]掉落汇总!$D$1:$M$1)),[2]掉落汇总!$A$2:$A$871,M$1,[2]掉落汇总!$C$2:$C$871,$Q$2)/$Q$3)*宝箱投放计算!L298</f>
        <v>1.449375218965316</v>
      </c>
      <c r="N298">
        <f ca="1">(SUMIFS(OFFSET([2]掉落汇总!$C$2:$C$871,,MATCH($B298,[2]掉落汇总!$D$1:$M$1)),[2]掉落汇总!$A$2:$A$871,N$1,[2]掉落汇总!$C$2:$C$871,$Q$1)+SUMIFS(OFFSET([2]掉落汇总!$C$2:$C$871,,MATCH($B298,[2]掉落汇总!$D$1:$M$1)),[2]掉落汇总!$A$2:$A$871,N$1,[2]掉落汇总!$C$2:$C$871,$Q$2)/$Q$3)*宝箱投放计算!M298</f>
        <v>0.34251290877796897</v>
      </c>
      <c r="O298">
        <f ca="1">(SUMIFS(OFFSET([2]掉落汇总!$C$2:$C$871,,MATCH($B298,[2]掉落汇总!$D$1:$M$1)),[2]掉落汇总!$A$2:$A$871,O$1,[2]掉落汇总!$C$2:$C$871,$Q$1)+SUMIFS(OFFSET([2]掉落汇总!$C$2:$C$871,,MATCH($B298,[2]掉落汇总!$D$1:$M$1)),[2]掉落汇总!$A$2:$A$871,O$1,[2]掉落汇总!$C$2:$C$871,$Q$2)/$Q$3)*宝箱投放计算!N298</f>
        <v>0.72990261049962535</v>
      </c>
    </row>
    <row r="299" spans="1:15" x14ac:dyDescent="0.2">
      <c r="A299">
        <f>玩家成长时间线!A299</f>
        <v>298</v>
      </c>
      <c r="B299">
        <f>玩家成长时间线!B299</f>
        <v>9</v>
      </c>
      <c r="C299">
        <f ca="1">SUM($D$2:D299)</f>
        <v>3793.3453591262578</v>
      </c>
      <c r="D299">
        <f t="shared" ca="1" si="4"/>
        <v>13.224975796824776</v>
      </c>
      <c r="E299">
        <f ca="1">(SUMIFS(OFFSET([2]掉落汇总!$C$2:$C$871,,MATCH($B299,[2]掉落汇总!$D$1:$M$1)),[2]掉落汇总!$A$2:$A$871,E$1,[2]掉落汇总!$C$2:$C$871,$Q$1)+SUMIFS(OFFSET([2]掉落汇总!$C$2:$C$871,,MATCH($B299,[2]掉落汇总!$D$1:$M$1)),[2]掉落汇总!$A$2:$A$871,E$1,[2]掉落汇总!$C$2:$C$871,$Q$2)/$Q$3)*宝箱投放计算!D299</f>
        <v>3.8600990185387136</v>
      </c>
      <c r="F299">
        <f ca="1">(SUMIFS(OFFSET([2]掉落汇总!$C$2:$C$871,,MATCH($B299,[2]掉落汇总!$D$1:$M$1)),[2]掉落汇总!$A$2:$A$871,F$1,[2]掉落汇总!$C$2:$C$871,$Q$1)+SUMIFS(OFFSET([2]掉落汇总!$C$2:$C$871,,MATCH($B299,[2]掉落汇总!$D$1:$M$1)),[2]掉落汇总!$A$2:$A$871,F$1,[2]掉落汇总!$C$2:$C$871,$Q$2)/$Q$3)*宝箱投放计算!E299</f>
        <v>5.3945783132530112</v>
      </c>
      <c r="G299">
        <f ca="1">(SUMIFS(OFFSET([2]掉落汇总!$C$2:$C$871,,MATCH($B299,[2]掉落汇总!$D$1:$M$1)),[2]掉落汇总!$A$2:$A$871,G$1,[2]掉落汇总!$C$2:$C$871,$Q$1)+SUMIFS(OFFSET([2]掉落汇总!$C$2:$C$871,,MATCH($B299,[2]掉落汇总!$D$1:$M$1)),[2]掉落汇总!$A$2:$A$871,G$1,[2]掉落汇总!$C$2:$C$871,$Q$2)/$Q$3)*宝箱投放计算!F299</f>
        <v>0</v>
      </c>
      <c r="H299">
        <f ca="1">(SUMIFS(OFFSET([2]掉落汇总!$C$2:$C$871,,MATCH($B299,[2]掉落汇总!$D$1:$M$1)),[2]掉落汇总!$A$2:$A$871,H$1,[2]掉落汇总!$C$2:$C$871,$Q$1)+SUMIFS(OFFSET([2]掉落汇总!$C$2:$C$871,,MATCH($B299,[2]掉落汇总!$D$1:$M$1)),[2]掉落汇总!$A$2:$A$871,H$1,[2]掉落汇总!$C$2:$C$871,$Q$2)/$Q$3)*宝箱投放计算!G299</f>
        <v>0</v>
      </c>
      <c r="I299">
        <f ca="1">(SUMIFS(OFFSET([2]掉落汇总!$C$2:$C$871,,MATCH($B299,[2]掉落汇总!$D$1:$M$1)),[2]掉落汇总!$A$2:$A$871,I$1,[2]掉落汇总!$C$2:$C$871,$Q$1)+SUMIFS(OFFSET([2]掉落汇总!$C$2:$C$871,,MATCH($B299,[2]掉落汇总!$D$1:$M$1)),[2]掉落汇总!$A$2:$A$871,I$1,[2]掉落汇总!$C$2:$C$871,$Q$2)/$Q$3)*宝箱投放计算!H299</f>
        <v>0</v>
      </c>
      <c r="J299">
        <f ca="1">(SUMIFS(OFFSET([2]掉落汇总!$C$2:$C$871,,MATCH($B299,[2]掉落汇总!$D$1:$M$1)),[2]掉落汇总!$A$2:$A$871,J$1,[2]掉落汇总!$C$2:$C$871,$Q$1)+SUMIFS(OFFSET([2]掉落汇总!$C$2:$C$871,,MATCH($B299,[2]掉落汇总!$D$1:$M$1)),[2]掉落汇总!$A$2:$A$871,J$1,[2]掉落汇总!$C$2:$C$871,$Q$2)/$Q$3)*宝箱投放计算!I299</f>
        <v>0</v>
      </c>
      <c r="K299">
        <f ca="1">(SUMIFS(OFFSET([2]掉落汇总!$C$2:$C$871,,MATCH($B299,[2]掉落汇总!$D$1:$M$1)),[2]掉落汇总!$A$2:$A$871,K$1,[2]掉落汇总!$C$2:$C$871,$Q$1)+SUMIFS(OFFSET([2]掉落汇总!$C$2:$C$871,,MATCH($B299,[2]掉落汇总!$D$1:$M$1)),[2]掉落汇总!$A$2:$A$871,K$1,[2]掉落汇总!$C$2:$C$871,$Q$2)/$Q$3)*宝箱投放计算!J299</f>
        <v>0</v>
      </c>
      <c r="L299">
        <f ca="1">(SUMIFS(OFFSET([2]掉落汇总!$C$2:$C$871,,MATCH($B299,[2]掉落汇总!$D$1:$M$1)),[2]掉落汇总!$A$2:$A$871,L$1,[2]掉落汇总!$C$2:$C$871,$Q$1)+SUMIFS(OFFSET([2]掉落汇总!$C$2:$C$871,,MATCH($B299,[2]掉落汇总!$D$1:$M$1)),[2]掉落汇总!$A$2:$A$871,L$1,[2]掉落汇总!$C$2:$C$871,$Q$2)/$Q$3)*宝箱投放计算!K299</f>
        <v>1.4485077267901381</v>
      </c>
      <c r="M299">
        <f ca="1">(SUMIFS(OFFSET([2]掉落汇总!$C$2:$C$871,,MATCH($B299,[2]掉落汇总!$D$1:$M$1)),[2]掉落汇总!$A$2:$A$871,M$1,[2]掉落汇总!$C$2:$C$871,$Q$1)+SUMIFS(OFFSET([2]掉落汇总!$C$2:$C$871,,MATCH($B299,[2]掉落汇总!$D$1:$M$1)),[2]掉落汇总!$A$2:$A$871,M$1,[2]掉落汇总!$C$2:$C$871,$Q$2)/$Q$3)*宝箱投放计算!L299</f>
        <v>1.449375218965316</v>
      </c>
      <c r="N299">
        <f ca="1">(SUMIFS(OFFSET([2]掉落汇总!$C$2:$C$871,,MATCH($B299,[2]掉落汇总!$D$1:$M$1)),[2]掉落汇总!$A$2:$A$871,N$1,[2]掉落汇总!$C$2:$C$871,$Q$1)+SUMIFS(OFFSET([2]掉落汇总!$C$2:$C$871,,MATCH($B299,[2]掉落汇总!$D$1:$M$1)),[2]掉落汇总!$A$2:$A$871,N$1,[2]掉落汇总!$C$2:$C$871,$Q$2)/$Q$3)*宝箱投放计算!M299</f>
        <v>0.34251290877796897</v>
      </c>
      <c r="O299">
        <f ca="1">(SUMIFS(OFFSET([2]掉落汇总!$C$2:$C$871,,MATCH($B299,[2]掉落汇总!$D$1:$M$1)),[2]掉落汇总!$A$2:$A$871,O$1,[2]掉落汇总!$C$2:$C$871,$Q$1)+SUMIFS(OFFSET([2]掉落汇总!$C$2:$C$871,,MATCH($B299,[2]掉落汇总!$D$1:$M$1)),[2]掉落汇总!$A$2:$A$871,O$1,[2]掉落汇总!$C$2:$C$871,$Q$2)/$Q$3)*宝箱投放计算!N299</f>
        <v>0.72990261049962535</v>
      </c>
    </row>
    <row r="300" spans="1:15" x14ac:dyDescent="0.2">
      <c r="A300">
        <f>玩家成长时间线!A300</f>
        <v>299</v>
      </c>
      <c r="B300">
        <f>玩家成长时间线!B300</f>
        <v>9</v>
      </c>
      <c r="C300">
        <f ca="1">SUM($D$2:D300)</f>
        <v>3806.9049150757542</v>
      </c>
      <c r="D300">
        <f t="shared" ca="1" si="4"/>
        <v>13.559555949496531</v>
      </c>
      <c r="E300">
        <f ca="1">(SUMIFS(OFFSET([2]掉落汇总!$C$2:$C$871,,MATCH($B300,[2]掉落汇总!$D$1:$M$1)),[2]掉落汇总!$A$2:$A$871,E$1,[2]掉落汇总!$C$2:$C$871,$Q$1)+SUMIFS(OFFSET([2]掉落汇总!$C$2:$C$871,,MATCH($B300,[2]掉落汇总!$D$1:$M$1)),[2]掉落汇总!$A$2:$A$871,E$1,[2]掉落汇总!$C$2:$C$871,$Q$2)/$Q$3)*宝箱投放计算!D300</f>
        <v>4.1946791712104687</v>
      </c>
      <c r="F300">
        <f ca="1">(SUMIFS(OFFSET([2]掉落汇总!$C$2:$C$871,,MATCH($B300,[2]掉落汇总!$D$1:$M$1)),[2]掉落汇总!$A$2:$A$871,F$1,[2]掉落汇总!$C$2:$C$871,$Q$1)+SUMIFS(OFFSET([2]掉落汇总!$C$2:$C$871,,MATCH($B300,[2]掉落汇总!$D$1:$M$1)),[2]掉落汇总!$A$2:$A$871,F$1,[2]掉落汇总!$C$2:$C$871,$Q$2)/$Q$3)*宝箱投放计算!E300</f>
        <v>5.3945783132530112</v>
      </c>
      <c r="G300">
        <f ca="1">(SUMIFS(OFFSET([2]掉落汇总!$C$2:$C$871,,MATCH($B300,[2]掉落汇总!$D$1:$M$1)),[2]掉落汇总!$A$2:$A$871,G$1,[2]掉落汇总!$C$2:$C$871,$Q$1)+SUMIFS(OFFSET([2]掉落汇总!$C$2:$C$871,,MATCH($B300,[2]掉落汇总!$D$1:$M$1)),[2]掉落汇总!$A$2:$A$871,G$1,[2]掉落汇总!$C$2:$C$871,$Q$2)/$Q$3)*宝箱投放计算!F300</f>
        <v>0</v>
      </c>
      <c r="H300">
        <f ca="1">(SUMIFS(OFFSET([2]掉落汇总!$C$2:$C$871,,MATCH($B300,[2]掉落汇总!$D$1:$M$1)),[2]掉落汇总!$A$2:$A$871,H$1,[2]掉落汇总!$C$2:$C$871,$Q$1)+SUMIFS(OFFSET([2]掉落汇总!$C$2:$C$871,,MATCH($B300,[2]掉落汇总!$D$1:$M$1)),[2]掉落汇总!$A$2:$A$871,H$1,[2]掉落汇总!$C$2:$C$871,$Q$2)/$Q$3)*宝箱投放计算!G300</f>
        <v>0</v>
      </c>
      <c r="I300">
        <f ca="1">(SUMIFS(OFFSET([2]掉落汇总!$C$2:$C$871,,MATCH($B300,[2]掉落汇总!$D$1:$M$1)),[2]掉落汇总!$A$2:$A$871,I$1,[2]掉落汇总!$C$2:$C$871,$Q$1)+SUMIFS(OFFSET([2]掉落汇总!$C$2:$C$871,,MATCH($B300,[2]掉落汇总!$D$1:$M$1)),[2]掉落汇总!$A$2:$A$871,I$1,[2]掉落汇总!$C$2:$C$871,$Q$2)/$Q$3)*宝箱投放计算!H300</f>
        <v>0</v>
      </c>
      <c r="J300">
        <f ca="1">(SUMIFS(OFFSET([2]掉落汇总!$C$2:$C$871,,MATCH($B300,[2]掉落汇总!$D$1:$M$1)),[2]掉落汇总!$A$2:$A$871,J$1,[2]掉落汇总!$C$2:$C$871,$Q$1)+SUMIFS(OFFSET([2]掉落汇总!$C$2:$C$871,,MATCH($B300,[2]掉落汇总!$D$1:$M$1)),[2]掉落汇总!$A$2:$A$871,J$1,[2]掉落汇总!$C$2:$C$871,$Q$2)/$Q$3)*宝箱投放计算!I300</f>
        <v>0</v>
      </c>
      <c r="K300">
        <f ca="1">(SUMIFS(OFFSET([2]掉落汇总!$C$2:$C$871,,MATCH($B300,[2]掉落汇总!$D$1:$M$1)),[2]掉落汇总!$A$2:$A$871,K$1,[2]掉落汇总!$C$2:$C$871,$Q$1)+SUMIFS(OFFSET([2]掉落汇总!$C$2:$C$871,,MATCH($B300,[2]掉落汇总!$D$1:$M$1)),[2]掉落汇总!$A$2:$A$871,K$1,[2]掉落汇总!$C$2:$C$871,$Q$2)/$Q$3)*宝箱投放计算!J300</f>
        <v>0</v>
      </c>
      <c r="L300">
        <f ca="1">(SUMIFS(OFFSET([2]掉落汇总!$C$2:$C$871,,MATCH($B300,[2]掉落汇总!$D$1:$M$1)),[2]掉落汇总!$A$2:$A$871,L$1,[2]掉落汇总!$C$2:$C$871,$Q$1)+SUMIFS(OFFSET([2]掉落汇总!$C$2:$C$871,,MATCH($B300,[2]掉落汇总!$D$1:$M$1)),[2]掉落汇总!$A$2:$A$871,L$1,[2]掉落汇总!$C$2:$C$871,$Q$2)/$Q$3)*宝箱投放计算!K300</f>
        <v>1.4485077267901381</v>
      </c>
      <c r="M300">
        <f ca="1">(SUMIFS(OFFSET([2]掉落汇总!$C$2:$C$871,,MATCH($B300,[2]掉落汇总!$D$1:$M$1)),[2]掉落汇总!$A$2:$A$871,M$1,[2]掉落汇总!$C$2:$C$871,$Q$1)+SUMIFS(OFFSET([2]掉落汇总!$C$2:$C$871,,MATCH($B300,[2]掉落汇总!$D$1:$M$1)),[2]掉落汇总!$A$2:$A$871,M$1,[2]掉落汇总!$C$2:$C$871,$Q$2)/$Q$3)*宝箱投放计算!L300</f>
        <v>1.449375218965316</v>
      </c>
      <c r="N300">
        <f ca="1">(SUMIFS(OFFSET([2]掉落汇总!$C$2:$C$871,,MATCH($B300,[2]掉落汇总!$D$1:$M$1)),[2]掉落汇总!$A$2:$A$871,N$1,[2]掉落汇总!$C$2:$C$871,$Q$1)+SUMIFS(OFFSET([2]掉落汇总!$C$2:$C$871,,MATCH($B300,[2]掉落汇总!$D$1:$M$1)),[2]掉落汇总!$A$2:$A$871,N$1,[2]掉落汇总!$C$2:$C$871,$Q$2)/$Q$3)*宝箱投放计算!M300</f>
        <v>0.34251290877796897</v>
      </c>
      <c r="O300">
        <f ca="1">(SUMIFS(OFFSET([2]掉落汇总!$C$2:$C$871,,MATCH($B300,[2]掉落汇总!$D$1:$M$1)),[2]掉落汇总!$A$2:$A$871,O$1,[2]掉落汇总!$C$2:$C$871,$Q$1)+SUMIFS(OFFSET([2]掉落汇总!$C$2:$C$871,,MATCH($B300,[2]掉落汇总!$D$1:$M$1)),[2]掉落汇总!$A$2:$A$871,O$1,[2]掉落汇总!$C$2:$C$871,$Q$2)/$Q$3)*宝箱投放计算!N300</f>
        <v>0.72990261049962535</v>
      </c>
    </row>
    <row r="301" spans="1:15" x14ac:dyDescent="0.2">
      <c r="A301">
        <f>玩家成长时间线!A301</f>
        <v>300</v>
      </c>
      <c r="B301">
        <f>玩家成长时间线!B301</f>
        <v>10</v>
      </c>
      <c r="C301">
        <f ca="1">SUM($D$2:D301)</f>
        <v>3823.4729854033676</v>
      </c>
      <c r="D301">
        <f t="shared" ca="1" si="4"/>
        <v>16.568070327613537</v>
      </c>
      <c r="E301">
        <f ca="1">(SUMIFS(OFFSET([2]掉落汇总!$C$2:$C$871,,MATCH($B301,[2]掉落汇总!$D$1:$M$1)),[2]掉落汇总!$A$2:$A$871,E$1,[2]掉落汇总!$C$2:$C$871,$Q$1)+SUMIFS(OFFSET([2]掉落汇总!$C$2:$C$871,,MATCH($B301,[2]掉落汇总!$D$1:$M$1)),[2]掉落汇总!$A$2:$A$871,E$1,[2]掉落汇总!$C$2:$C$871,$Q$2)/$Q$3)*宝箱投放计算!D301</f>
        <v>4.1120252498684904</v>
      </c>
      <c r="F301">
        <f ca="1">(SUMIFS(OFFSET([2]掉落汇总!$C$2:$C$871,,MATCH($B301,[2]掉落汇总!$D$1:$M$1)),[2]掉落汇总!$A$2:$A$871,F$1,[2]掉落汇总!$C$2:$C$871,$Q$1)+SUMIFS(OFFSET([2]掉落汇总!$C$2:$C$871,,MATCH($B301,[2]掉落汇总!$D$1:$M$1)),[2]掉落汇总!$A$2:$A$871,F$1,[2]掉落汇总!$C$2:$C$871,$Q$2)/$Q$3)*宝箱投放计算!E301</f>
        <v>5.3945783132530112</v>
      </c>
      <c r="G301">
        <f ca="1">(SUMIFS(OFFSET([2]掉落汇总!$C$2:$C$871,,MATCH($B301,[2]掉落汇总!$D$1:$M$1)),[2]掉落汇总!$A$2:$A$871,G$1,[2]掉落汇总!$C$2:$C$871,$Q$1)+SUMIFS(OFFSET([2]掉落汇总!$C$2:$C$871,,MATCH($B301,[2]掉落汇总!$D$1:$M$1)),[2]掉落汇总!$A$2:$A$871,G$1,[2]掉落汇总!$C$2:$C$871,$Q$2)/$Q$3)*宝箱投放计算!F301</f>
        <v>0</v>
      </c>
      <c r="H301">
        <f ca="1">(SUMIFS(OFFSET([2]掉落汇总!$C$2:$C$871,,MATCH($B301,[2]掉落汇总!$D$1:$M$1)),[2]掉落汇总!$A$2:$A$871,H$1,[2]掉落汇总!$C$2:$C$871,$Q$1)+SUMIFS(OFFSET([2]掉落汇总!$C$2:$C$871,,MATCH($B301,[2]掉落汇总!$D$1:$M$1)),[2]掉落汇总!$A$2:$A$871,H$1,[2]掉落汇总!$C$2:$C$871,$Q$2)/$Q$3)*宝箱投放计算!G301</f>
        <v>0</v>
      </c>
      <c r="I301">
        <f ca="1">(SUMIFS(OFFSET([2]掉落汇总!$C$2:$C$871,,MATCH($B301,[2]掉落汇总!$D$1:$M$1)),[2]掉落汇总!$A$2:$A$871,I$1,[2]掉落汇总!$C$2:$C$871,$Q$1)+SUMIFS(OFFSET([2]掉落汇总!$C$2:$C$871,,MATCH($B301,[2]掉落汇总!$D$1:$M$1)),[2]掉落汇总!$A$2:$A$871,I$1,[2]掉落汇总!$C$2:$C$871,$Q$2)/$Q$3)*宝箱投放计算!H301</f>
        <v>0</v>
      </c>
      <c r="J301">
        <f ca="1">(SUMIFS(OFFSET([2]掉落汇总!$C$2:$C$871,,MATCH($B301,[2]掉落汇总!$D$1:$M$1)),[2]掉落汇总!$A$2:$A$871,J$1,[2]掉落汇总!$C$2:$C$871,$Q$1)+SUMIFS(OFFSET([2]掉落汇总!$C$2:$C$871,,MATCH($B301,[2]掉落汇总!$D$1:$M$1)),[2]掉落汇总!$A$2:$A$871,J$1,[2]掉落汇总!$C$2:$C$871,$Q$2)/$Q$3)*宝箱投放计算!I301</f>
        <v>3.0911682994589849</v>
      </c>
      <c r="K301">
        <f ca="1">(SUMIFS(OFFSET([2]掉落汇总!$C$2:$C$871,,MATCH($B301,[2]掉落汇总!$D$1:$M$1)),[2]掉落汇总!$A$2:$A$871,K$1,[2]掉落汇总!$C$2:$C$871,$Q$1)+SUMIFS(OFFSET([2]掉落汇总!$C$2:$C$871,,MATCH($B301,[2]掉落汇总!$D$1:$M$1)),[2]掉落汇总!$A$2:$A$871,K$1,[2]掉落汇总!$C$2:$C$871,$Q$2)/$Q$3)*宝箱投放计算!J301</f>
        <v>0</v>
      </c>
      <c r="L301">
        <f ca="1">(SUMIFS(OFFSET([2]掉落汇总!$C$2:$C$871,,MATCH($B301,[2]掉落汇总!$D$1:$M$1)),[2]掉落汇总!$A$2:$A$871,L$1,[2]掉落汇总!$C$2:$C$871,$Q$1)+SUMIFS(OFFSET([2]掉落汇总!$C$2:$C$871,,MATCH($B301,[2]掉落汇总!$D$1:$M$1)),[2]掉落汇总!$A$2:$A$871,L$1,[2]掉落汇总!$C$2:$C$871,$Q$2)/$Q$3)*宝箱投放计算!K301</f>
        <v>1.4485077267901381</v>
      </c>
      <c r="M301">
        <f ca="1">(SUMIFS(OFFSET([2]掉落汇总!$C$2:$C$871,,MATCH($B301,[2]掉落汇总!$D$1:$M$1)),[2]掉落汇总!$A$2:$A$871,M$1,[2]掉落汇总!$C$2:$C$871,$Q$1)+SUMIFS(OFFSET([2]掉落汇总!$C$2:$C$871,,MATCH($B301,[2]掉落汇总!$D$1:$M$1)),[2]掉落汇总!$A$2:$A$871,M$1,[2]掉落汇总!$C$2:$C$871,$Q$2)/$Q$3)*宝箱投放计算!L301</f>
        <v>1.449375218965316</v>
      </c>
      <c r="N301">
        <f ca="1">(SUMIFS(OFFSET([2]掉落汇总!$C$2:$C$871,,MATCH($B301,[2]掉落汇总!$D$1:$M$1)),[2]掉落汇总!$A$2:$A$871,N$1,[2]掉落汇总!$C$2:$C$871,$Q$1)+SUMIFS(OFFSET([2]掉落汇总!$C$2:$C$871,,MATCH($B301,[2]掉落汇总!$D$1:$M$1)),[2]掉落汇总!$A$2:$A$871,N$1,[2]掉落汇总!$C$2:$C$871,$Q$2)/$Q$3)*宝箱投放计算!M301</f>
        <v>0.34251290877796897</v>
      </c>
      <c r="O301">
        <f ca="1">(SUMIFS(OFFSET([2]掉落汇总!$C$2:$C$871,,MATCH($B301,[2]掉落汇总!$D$1:$M$1)),[2]掉落汇总!$A$2:$A$871,O$1,[2]掉落汇总!$C$2:$C$871,$Q$1)+SUMIFS(OFFSET([2]掉落汇总!$C$2:$C$871,,MATCH($B301,[2]掉落汇总!$D$1:$M$1)),[2]掉落汇总!$A$2:$A$871,O$1,[2]掉落汇总!$C$2:$C$871,$Q$2)/$Q$3)*宝箱投放计算!N301</f>
        <v>0.72990261049962535</v>
      </c>
    </row>
    <row r="302" spans="1:15" x14ac:dyDescent="0.2">
      <c r="A302">
        <f>玩家成长时间线!A302</f>
        <v>301</v>
      </c>
      <c r="B302">
        <f>玩家成长时间线!B302</f>
        <v>10</v>
      </c>
      <c r="C302">
        <f ca="1">SUM($D$2:D302)</f>
        <v>3836.9667206771824</v>
      </c>
      <c r="D302">
        <f t="shared" ca="1" si="4"/>
        <v>13.493735273814728</v>
      </c>
      <c r="E302">
        <f ca="1">(SUMIFS(OFFSET([2]掉落汇总!$C$2:$C$871,,MATCH($B302,[2]掉落汇总!$D$1:$M$1)),[2]掉落汇总!$A$2:$A$871,E$1,[2]掉落汇总!$C$2:$C$871,$Q$1)+SUMIFS(OFFSET([2]掉落汇总!$C$2:$C$871,,MATCH($B302,[2]掉落汇总!$D$1:$M$1)),[2]掉落汇总!$A$2:$A$871,E$1,[2]掉落汇总!$C$2:$C$871,$Q$2)/$Q$3)*宝箱投放计算!D302</f>
        <v>4.1288584955286689</v>
      </c>
      <c r="F302">
        <f ca="1">(SUMIFS(OFFSET([2]掉落汇总!$C$2:$C$871,,MATCH($B302,[2]掉落汇总!$D$1:$M$1)),[2]掉落汇总!$A$2:$A$871,F$1,[2]掉落汇总!$C$2:$C$871,$Q$1)+SUMIFS(OFFSET([2]掉落汇总!$C$2:$C$871,,MATCH($B302,[2]掉落汇总!$D$1:$M$1)),[2]掉落汇总!$A$2:$A$871,F$1,[2]掉落汇总!$C$2:$C$871,$Q$2)/$Q$3)*宝箱投放计算!E302</f>
        <v>5.3945783132530112</v>
      </c>
      <c r="G302">
        <f ca="1">(SUMIFS(OFFSET([2]掉落汇总!$C$2:$C$871,,MATCH($B302,[2]掉落汇总!$D$1:$M$1)),[2]掉落汇总!$A$2:$A$871,G$1,[2]掉落汇总!$C$2:$C$871,$Q$1)+SUMIFS(OFFSET([2]掉落汇总!$C$2:$C$871,,MATCH($B302,[2]掉落汇总!$D$1:$M$1)),[2]掉落汇总!$A$2:$A$871,G$1,[2]掉落汇总!$C$2:$C$871,$Q$2)/$Q$3)*宝箱投放计算!F302</f>
        <v>0</v>
      </c>
      <c r="H302">
        <f ca="1">(SUMIFS(OFFSET([2]掉落汇总!$C$2:$C$871,,MATCH($B302,[2]掉落汇总!$D$1:$M$1)),[2]掉落汇总!$A$2:$A$871,H$1,[2]掉落汇总!$C$2:$C$871,$Q$1)+SUMIFS(OFFSET([2]掉落汇总!$C$2:$C$871,,MATCH($B302,[2]掉落汇总!$D$1:$M$1)),[2]掉落汇总!$A$2:$A$871,H$1,[2]掉落汇总!$C$2:$C$871,$Q$2)/$Q$3)*宝箱投放计算!G302</f>
        <v>0</v>
      </c>
      <c r="I302">
        <f ca="1">(SUMIFS(OFFSET([2]掉落汇总!$C$2:$C$871,,MATCH($B302,[2]掉落汇总!$D$1:$M$1)),[2]掉落汇总!$A$2:$A$871,I$1,[2]掉落汇总!$C$2:$C$871,$Q$1)+SUMIFS(OFFSET([2]掉落汇总!$C$2:$C$871,,MATCH($B302,[2]掉落汇总!$D$1:$M$1)),[2]掉落汇总!$A$2:$A$871,I$1,[2]掉落汇总!$C$2:$C$871,$Q$2)/$Q$3)*宝箱投放计算!H302</f>
        <v>0</v>
      </c>
      <c r="J302">
        <f ca="1">(SUMIFS(OFFSET([2]掉落汇总!$C$2:$C$871,,MATCH($B302,[2]掉落汇总!$D$1:$M$1)),[2]掉落汇总!$A$2:$A$871,J$1,[2]掉落汇总!$C$2:$C$871,$Q$1)+SUMIFS(OFFSET([2]掉落汇总!$C$2:$C$871,,MATCH($B302,[2]掉落汇总!$D$1:$M$1)),[2]掉落汇总!$A$2:$A$871,J$1,[2]掉落汇总!$C$2:$C$871,$Q$2)/$Q$3)*宝箱投放计算!I302</f>
        <v>0</v>
      </c>
      <c r="K302">
        <f ca="1">(SUMIFS(OFFSET([2]掉落汇总!$C$2:$C$871,,MATCH($B302,[2]掉落汇总!$D$1:$M$1)),[2]掉落汇总!$A$2:$A$871,K$1,[2]掉落汇总!$C$2:$C$871,$Q$1)+SUMIFS(OFFSET([2]掉落汇总!$C$2:$C$871,,MATCH($B302,[2]掉落汇总!$D$1:$M$1)),[2]掉落汇总!$A$2:$A$871,K$1,[2]掉落汇总!$C$2:$C$871,$Q$2)/$Q$3)*宝箱投放计算!J302</f>
        <v>0</v>
      </c>
      <c r="L302">
        <f ca="1">(SUMIFS(OFFSET([2]掉落汇总!$C$2:$C$871,,MATCH($B302,[2]掉落汇总!$D$1:$M$1)),[2]掉落汇总!$A$2:$A$871,L$1,[2]掉落汇总!$C$2:$C$871,$Q$1)+SUMIFS(OFFSET([2]掉落汇总!$C$2:$C$871,,MATCH($B302,[2]掉落汇总!$D$1:$M$1)),[2]掉落汇总!$A$2:$A$871,L$1,[2]掉落汇总!$C$2:$C$871,$Q$2)/$Q$3)*宝箱投放计算!K302</f>
        <v>1.4485077267901381</v>
      </c>
      <c r="M302">
        <f ca="1">(SUMIFS(OFFSET([2]掉落汇总!$C$2:$C$871,,MATCH($B302,[2]掉落汇总!$D$1:$M$1)),[2]掉落汇总!$A$2:$A$871,M$1,[2]掉落汇总!$C$2:$C$871,$Q$1)+SUMIFS(OFFSET([2]掉落汇总!$C$2:$C$871,,MATCH($B302,[2]掉落汇总!$D$1:$M$1)),[2]掉落汇总!$A$2:$A$871,M$1,[2]掉落汇总!$C$2:$C$871,$Q$2)/$Q$3)*宝箱投放计算!L302</f>
        <v>1.449375218965316</v>
      </c>
      <c r="N302">
        <f ca="1">(SUMIFS(OFFSET([2]掉落汇总!$C$2:$C$871,,MATCH($B302,[2]掉落汇总!$D$1:$M$1)),[2]掉落汇总!$A$2:$A$871,N$1,[2]掉落汇总!$C$2:$C$871,$Q$1)+SUMIFS(OFFSET([2]掉落汇总!$C$2:$C$871,,MATCH($B302,[2]掉落汇总!$D$1:$M$1)),[2]掉落汇总!$A$2:$A$871,N$1,[2]掉落汇总!$C$2:$C$871,$Q$2)/$Q$3)*宝箱投放计算!M302</f>
        <v>0.34251290877796897</v>
      </c>
      <c r="O302">
        <f ca="1">(SUMIFS(OFFSET([2]掉落汇总!$C$2:$C$871,,MATCH($B302,[2]掉落汇总!$D$1:$M$1)),[2]掉落汇总!$A$2:$A$871,O$1,[2]掉落汇总!$C$2:$C$871,$Q$1)+SUMIFS(OFFSET([2]掉落汇总!$C$2:$C$871,,MATCH($B302,[2]掉落汇总!$D$1:$M$1)),[2]掉落汇总!$A$2:$A$871,O$1,[2]掉落汇总!$C$2:$C$871,$Q$2)/$Q$3)*宝箱投放计算!N302</f>
        <v>0.72990261049962535</v>
      </c>
    </row>
    <row r="303" spans="1:15" x14ac:dyDescent="0.2">
      <c r="A303">
        <f>玩家成长时间线!A303</f>
        <v>302</v>
      </c>
      <c r="B303">
        <f>玩家成长时间线!B303</f>
        <v>10</v>
      </c>
      <c r="C303">
        <f ca="1">SUM($D$2:D303)</f>
        <v>3850.4772891966572</v>
      </c>
      <c r="D303">
        <f t="shared" ca="1" si="4"/>
        <v>13.510568519474909</v>
      </c>
      <c r="E303">
        <f ca="1">(SUMIFS(OFFSET([2]掉落汇总!$C$2:$C$871,,MATCH($B303,[2]掉落汇总!$D$1:$M$1)),[2]掉落汇总!$A$2:$A$871,E$1,[2]掉落汇总!$C$2:$C$871,$Q$1)+SUMIFS(OFFSET([2]掉落汇总!$C$2:$C$871,,MATCH($B303,[2]掉落汇总!$D$1:$M$1)),[2]掉落汇总!$A$2:$A$871,E$1,[2]掉落汇总!$C$2:$C$871,$Q$2)/$Q$3)*宝箱投放计算!D303</f>
        <v>4.1456917411888483</v>
      </c>
      <c r="F303">
        <f ca="1">(SUMIFS(OFFSET([2]掉落汇总!$C$2:$C$871,,MATCH($B303,[2]掉落汇总!$D$1:$M$1)),[2]掉落汇总!$A$2:$A$871,F$1,[2]掉落汇总!$C$2:$C$871,$Q$1)+SUMIFS(OFFSET([2]掉落汇总!$C$2:$C$871,,MATCH($B303,[2]掉落汇总!$D$1:$M$1)),[2]掉落汇总!$A$2:$A$871,F$1,[2]掉落汇总!$C$2:$C$871,$Q$2)/$Q$3)*宝箱投放计算!E303</f>
        <v>5.3945783132530112</v>
      </c>
      <c r="G303">
        <f ca="1">(SUMIFS(OFFSET([2]掉落汇总!$C$2:$C$871,,MATCH($B303,[2]掉落汇总!$D$1:$M$1)),[2]掉落汇总!$A$2:$A$871,G$1,[2]掉落汇总!$C$2:$C$871,$Q$1)+SUMIFS(OFFSET([2]掉落汇总!$C$2:$C$871,,MATCH($B303,[2]掉落汇总!$D$1:$M$1)),[2]掉落汇总!$A$2:$A$871,G$1,[2]掉落汇总!$C$2:$C$871,$Q$2)/$Q$3)*宝箱投放计算!F303</f>
        <v>0</v>
      </c>
      <c r="H303">
        <f ca="1">(SUMIFS(OFFSET([2]掉落汇总!$C$2:$C$871,,MATCH($B303,[2]掉落汇总!$D$1:$M$1)),[2]掉落汇总!$A$2:$A$871,H$1,[2]掉落汇总!$C$2:$C$871,$Q$1)+SUMIFS(OFFSET([2]掉落汇总!$C$2:$C$871,,MATCH($B303,[2]掉落汇总!$D$1:$M$1)),[2]掉落汇总!$A$2:$A$871,H$1,[2]掉落汇总!$C$2:$C$871,$Q$2)/$Q$3)*宝箱投放计算!G303</f>
        <v>0</v>
      </c>
      <c r="I303">
        <f ca="1">(SUMIFS(OFFSET([2]掉落汇总!$C$2:$C$871,,MATCH($B303,[2]掉落汇总!$D$1:$M$1)),[2]掉落汇总!$A$2:$A$871,I$1,[2]掉落汇总!$C$2:$C$871,$Q$1)+SUMIFS(OFFSET([2]掉落汇总!$C$2:$C$871,,MATCH($B303,[2]掉落汇总!$D$1:$M$1)),[2]掉落汇总!$A$2:$A$871,I$1,[2]掉落汇总!$C$2:$C$871,$Q$2)/$Q$3)*宝箱投放计算!H303</f>
        <v>0</v>
      </c>
      <c r="J303">
        <f ca="1">(SUMIFS(OFFSET([2]掉落汇总!$C$2:$C$871,,MATCH($B303,[2]掉落汇总!$D$1:$M$1)),[2]掉落汇总!$A$2:$A$871,J$1,[2]掉落汇总!$C$2:$C$871,$Q$1)+SUMIFS(OFFSET([2]掉落汇总!$C$2:$C$871,,MATCH($B303,[2]掉落汇总!$D$1:$M$1)),[2]掉落汇总!$A$2:$A$871,J$1,[2]掉落汇总!$C$2:$C$871,$Q$2)/$Q$3)*宝箱投放计算!I303</f>
        <v>0</v>
      </c>
      <c r="K303">
        <f ca="1">(SUMIFS(OFFSET([2]掉落汇总!$C$2:$C$871,,MATCH($B303,[2]掉落汇总!$D$1:$M$1)),[2]掉落汇总!$A$2:$A$871,K$1,[2]掉落汇总!$C$2:$C$871,$Q$1)+SUMIFS(OFFSET([2]掉落汇总!$C$2:$C$871,,MATCH($B303,[2]掉落汇总!$D$1:$M$1)),[2]掉落汇总!$A$2:$A$871,K$1,[2]掉落汇总!$C$2:$C$871,$Q$2)/$Q$3)*宝箱投放计算!J303</f>
        <v>0</v>
      </c>
      <c r="L303">
        <f ca="1">(SUMIFS(OFFSET([2]掉落汇总!$C$2:$C$871,,MATCH($B303,[2]掉落汇总!$D$1:$M$1)),[2]掉落汇总!$A$2:$A$871,L$1,[2]掉落汇总!$C$2:$C$871,$Q$1)+SUMIFS(OFFSET([2]掉落汇总!$C$2:$C$871,,MATCH($B303,[2]掉落汇总!$D$1:$M$1)),[2]掉落汇总!$A$2:$A$871,L$1,[2]掉落汇总!$C$2:$C$871,$Q$2)/$Q$3)*宝箱投放计算!K303</f>
        <v>1.4485077267901381</v>
      </c>
      <c r="M303">
        <f ca="1">(SUMIFS(OFFSET([2]掉落汇总!$C$2:$C$871,,MATCH($B303,[2]掉落汇总!$D$1:$M$1)),[2]掉落汇总!$A$2:$A$871,M$1,[2]掉落汇总!$C$2:$C$871,$Q$1)+SUMIFS(OFFSET([2]掉落汇总!$C$2:$C$871,,MATCH($B303,[2]掉落汇总!$D$1:$M$1)),[2]掉落汇总!$A$2:$A$871,M$1,[2]掉落汇总!$C$2:$C$871,$Q$2)/$Q$3)*宝箱投放计算!L303</f>
        <v>1.449375218965316</v>
      </c>
      <c r="N303">
        <f ca="1">(SUMIFS(OFFSET([2]掉落汇总!$C$2:$C$871,,MATCH($B303,[2]掉落汇总!$D$1:$M$1)),[2]掉落汇总!$A$2:$A$871,N$1,[2]掉落汇总!$C$2:$C$871,$Q$1)+SUMIFS(OFFSET([2]掉落汇总!$C$2:$C$871,,MATCH($B303,[2]掉落汇总!$D$1:$M$1)),[2]掉落汇总!$A$2:$A$871,N$1,[2]掉落汇总!$C$2:$C$871,$Q$2)/$Q$3)*宝箱投放计算!M303</f>
        <v>0.34251290877796897</v>
      </c>
      <c r="O303">
        <f ca="1">(SUMIFS(OFFSET([2]掉落汇总!$C$2:$C$871,,MATCH($B303,[2]掉落汇总!$D$1:$M$1)),[2]掉落汇总!$A$2:$A$871,O$1,[2]掉落汇总!$C$2:$C$871,$Q$1)+SUMIFS(OFFSET([2]掉落汇总!$C$2:$C$871,,MATCH($B303,[2]掉落汇总!$D$1:$M$1)),[2]掉落汇总!$A$2:$A$871,O$1,[2]掉落汇总!$C$2:$C$871,$Q$2)/$Q$3)*宝箱投放计算!N303</f>
        <v>0.72990261049962535</v>
      </c>
    </row>
    <row r="304" spans="1:15" x14ac:dyDescent="0.2">
      <c r="A304">
        <f>玩家成长时间线!A304</f>
        <v>303</v>
      </c>
      <c r="B304">
        <f>玩家成长时间线!B304</f>
        <v>10</v>
      </c>
      <c r="C304">
        <f ca="1">SUM($D$2:D304)</f>
        <v>3864.3413558749958</v>
      </c>
      <c r="D304">
        <f t="shared" ca="1" si="4"/>
        <v>13.864066678338663</v>
      </c>
      <c r="E304">
        <f ca="1">(SUMIFS(OFFSET([2]掉落汇总!$C$2:$C$871,,MATCH($B304,[2]掉落汇总!$D$1:$M$1)),[2]掉落汇总!$A$2:$A$871,E$1,[2]掉落汇总!$C$2:$C$871,$Q$1)+SUMIFS(OFFSET([2]掉落汇总!$C$2:$C$871,,MATCH($B304,[2]掉落汇总!$D$1:$M$1)),[2]掉落汇总!$A$2:$A$871,E$1,[2]掉落汇总!$C$2:$C$871,$Q$2)/$Q$3)*宝箱投放计算!D304</f>
        <v>4.4991899000526034</v>
      </c>
      <c r="F304">
        <f ca="1">(SUMIFS(OFFSET([2]掉落汇总!$C$2:$C$871,,MATCH($B304,[2]掉落汇总!$D$1:$M$1)),[2]掉落汇总!$A$2:$A$871,F$1,[2]掉落汇总!$C$2:$C$871,$Q$1)+SUMIFS(OFFSET([2]掉落汇总!$C$2:$C$871,,MATCH($B304,[2]掉落汇总!$D$1:$M$1)),[2]掉落汇总!$A$2:$A$871,F$1,[2]掉落汇总!$C$2:$C$871,$Q$2)/$Q$3)*宝箱投放计算!E304</f>
        <v>5.3945783132530112</v>
      </c>
      <c r="G304">
        <f ca="1">(SUMIFS(OFFSET([2]掉落汇总!$C$2:$C$871,,MATCH($B304,[2]掉落汇总!$D$1:$M$1)),[2]掉落汇总!$A$2:$A$871,G$1,[2]掉落汇总!$C$2:$C$871,$Q$1)+SUMIFS(OFFSET([2]掉落汇总!$C$2:$C$871,,MATCH($B304,[2]掉落汇总!$D$1:$M$1)),[2]掉落汇总!$A$2:$A$871,G$1,[2]掉落汇总!$C$2:$C$871,$Q$2)/$Q$3)*宝箱投放计算!F304</f>
        <v>0</v>
      </c>
      <c r="H304">
        <f ca="1">(SUMIFS(OFFSET([2]掉落汇总!$C$2:$C$871,,MATCH($B304,[2]掉落汇总!$D$1:$M$1)),[2]掉落汇总!$A$2:$A$871,H$1,[2]掉落汇总!$C$2:$C$871,$Q$1)+SUMIFS(OFFSET([2]掉落汇总!$C$2:$C$871,,MATCH($B304,[2]掉落汇总!$D$1:$M$1)),[2]掉落汇总!$A$2:$A$871,H$1,[2]掉落汇总!$C$2:$C$871,$Q$2)/$Q$3)*宝箱投放计算!G304</f>
        <v>0</v>
      </c>
      <c r="I304">
        <f ca="1">(SUMIFS(OFFSET([2]掉落汇总!$C$2:$C$871,,MATCH($B304,[2]掉落汇总!$D$1:$M$1)),[2]掉落汇总!$A$2:$A$871,I$1,[2]掉落汇总!$C$2:$C$871,$Q$1)+SUMIFS(OFFSET([2]掉落汇总!$C$2:$C$871,,MATCH($B304,[2]掉落汇总!$D$1:$M$1)),[2]掉落汇总!$A$2:$A$871,I$1,[2]掉落汇总!$C$2:$C$871,$Q$2)/$Q$3)*宝箱投放计算!H304</f>
        <v>0</v>
      </c>
      <c r="J304">
        <f ca="1">(SUMIFS(OFFSET([2]掉落汇总!$C$2:$C$871,,MATCH($B304,[2]掉落汇总!$D$1:$M$1)),[2]掉落汇总!$A$2:$A$871,J$1,[2]掉落汇总!$C$2:$C$871,$Q$1)+SUMIFS(OFFSET([2]掉落汇总!$C$2:$C$871,,MATCH($B304,[2]掉落汇总!$D$1:$M$1)),[2]掉落汇总!$A$2:$A$871,J$1,[2]掉落汇总!$C$2:$C$871,$Q$2)/$Q$3)*宝箱投放计算!I304</f>
        <v>0</v>
      </c>
      <c r="K304">
        <f ca="1">(SUMIFS(OFFSET([2]掉落汇总!$C$2:$C$871,,MATCH($B304,[2]掉落汇总!$D$1:$M$1)),[2]掉落汇总!$A$2:$A$871,K$1,[2]掉落汇总!$C$2:$C$871,$Q$1)+SUMIFS(OFFSET([2]掉落汇总!$C$2:$C$871,,MATCH($B304,[2]掉落汇总!$D$1:$M$1)),[2]掉落汇总!$A$2:$A$871,K$1,[2]掉落汇总!$C$2:$C$871,$Q$2)/$Q$3)*宝箱投放计算!J304</f>
        <v>0</v>
      </c>
      <c r="L304">
        <f ca="1">(SUMIFS(OFFSET([2]掉落汇总!$C$2:$C$871,,MATCH($B304,[2]掉落汇总!$D$1:$M$1)),[2]掉落汇总!$A$2:$A$871,L$1,[2]掉落汇总!$C$2:$C$871,$Q$1)+SUMIFS(OFFSET([2]掉落汇总!$C$2:$C$871,,MATCH($B304,[2]掉落汇总!$D$1:$M$1)),[2]掉落汇总!$A$2:$A$871,L$1,[2]掉落汇总!$C$2:$C$871,$Q$2)/$Q$3)*宝箱投放计算!K304</f>
        <v>1.4485077267901381</v>
      </c>
      <c r="M304">
        <f ca="1">(SUMIFS(OFFSET([2]掉落汇总!$C$2:$C$871,,MATCH($B304,[2]掉落汇总!$D$1:$M$1)),[2]掉落汇总!$A$2:$A$871,M$1,[2]掉落汇总!$C$2:$C$871,$Q$1)+SUMIFS(OFFSET([2]掉落汇总!$C$2:$C$871,,MATCH($B304,[2]掉落汇总!$D$1:$M$1)),[2]掉落汇总!$A$2:$A$871,M$1,[2]掉落汇总!$C$2:$C$871,$Q$2)/$Q$3)*宝箱投放计算!L304</f>
        <v>1.449375218965316</v>
      </c>
      <c r="N304">
        <f ca="1">(SUMIFS(OFFSET([2]掉落汇总!$C$2:$C$871,,MATCH($B304,[2]掉落汇总!$D$1:$M$1)),[2]掉落汇总!$A$2:$A$871,N$1,[2]掉落汇总!$C$2:$C$871,$Q$1)+SUMIFS(OFFSET([2]掉落汇总!$C$2:$C$871,,MATCH($B304,[2]掉落汇总!$D$1:$M$1)),[2]掉落汇总!$A$2:$A$871,N$1,[2]掉落汇总!$C$2:$C$871,$Q$2)/$Q$3)*宝箱投放计算!M304</f>
        <v>0.34251290877796897</v>
      </c>
      <c r="O304">
        <f ca="1">(SUMIFS(OFFSET([2]掉落汇总!$C$2:$C$871,,MATCH($B304,[2]掉落汇总!$D$1:$M$1)),[2]掉落汇总!$A$2:$A$871,O$1,[2]掉落汇总!$C$2:$C$871,$Q$1)+SUMIFS(OFFSET([2]掉落汇总!$C$2:$C$871,,MATCH($B304,[2]掉落汇总!$D$1:$M$1)),[2]掉落汇总!$A$2:$A$871,O$1,[2]掉落汇总!$C$2:$C$871,$Q$2)/$Q$3)*宝箱投放计算!N304</f>
        <v>0.72990261049962535</v>
      </c>
    </row>
    <row r="305" spans="1:15" x14ac:dyDescent="0.2">
      <c r="A305">
        <f>玩家成长时间线!A305</f>
        <v>304</v>
      </c>
      <c r="B305">
        <f>玩家成长时间线!B305</f>
        <v>10</v>
      </c>
      <c r="C305">
        <f ca="1">SUM($D$2:D305)</f>
        <v>3877.8855908857909</v>
      </c>
      <c r="D305">
        <f t="shared" ca="1" si="4"/>
        <v>13.544235010795266</v>
      </c>
      <c r="E305">
        <f ca="1">(SUMIFS(OFFSET([2]掉落汇总!$C$2:$C$871,,MATCH($B305,[2]掉落汇总!$D$1:$M$1)),[2]掉落汇总!$A$2:$A$871,E$1,[2]掉落汇总!$C$2:$C$871,$Q$1)+SUMIFS(OFFSET([2]掉落汇总!$C$2:$C$871,,MATCH($B305,[2]掉落汇总!$D$1:$M$1)),[2]掉落汇总!$A$2:$A$871,E$1,[2]掉落汇总!$C$2:$C$871,$Q$2)/$Q$3)*宝箱投放计算!D305</f>
        <v>4.1793582325092054</v>
      </c>
      <c r="F305">
        <f ca="1">(SUMIFS(OFFSET([2]掉落汇总!$C$2:$C$871,,MATCH($B305,[2]掉落汇总!$D$1:$M$1)),[2]掉落汇总!$A$2:$A$871,F$1,[2]掉落汇总!$C$2:$C$871,$Q$1)+SUMIFS(OFFSET([2]掉落汇总!$C$2:$C$871,,MATCH($B305,[2]掉落汇总!$D$1:$M$1)),[2]掉落汇总!$A$2:$A$871,F$1,[2]掉落汇总!$C$2:$C$871,$Q$2)/$Q$3)*宝箱投放计算!E305</f>
        <v>5.3945783132530112</v>
      </c>
      <c r="G305">
        <f ca="1">(SUMIFS(OFFSET([2]掉落汇总!$C$2:$C$871,,MATCH($B305,[2]掉落汇总!$D$1:$M$1)),[2]掉落汇总!$A$2:$A$871,G$1,[2]掉落汇总!$C$2:$C$871,$Q$1)+SUMIFS(OFFSET([2]掉落汇总!$C$2:$C$871,,MATCH($B305,[2]掉落汇总!$D$1:$M$1)),[2]掉落汇总!$A$2:$A$871,G$1,[2]掉落汇总!$C$2:$C$871,$Q$2)/$Q$3)*宝箱投放计算!F305</f>
        <v>0</v>
      </c>
      <c r="H305">
        <f ca="1">(SUMIFS(OFFSET([2]掉落汇总!$C$2:$C$871,,MATCH($B305,[2]掉落汇总!$D$1:$M$1)),[2]掉落汇总!$A$2:$A$871,H$1,[2]掉落汇总!$C$2:$C$871,$Q$1)+SUMIFS(OFFSET([2]掉落汇总!$C$2:$C$871,,MATCH($B305,[2]掉落汇总!$D$1:$M$1)),[2]掉落汇总!$A$2:$A$871,H$1,[2]掉落汇总!$C$2:$C$871,$Q$2)/$Q$3)*宝箱投放计算!G305</f>
        <v>0</v>
      </c>
      <c r="I305">
        <f ca="1">(SUMIFS(OFFSET([2]掉落汇总!$C$2:$C$871,,MATCH($B305,[2]掉落汇总!$D$1:$M$1)),[2]掉落汇总!$A$2:$A$871,I$1,[2]掉落汇总!$C$2:$C$871,$Q$1)+SUMIFS(OFFSET([2]掉落汇总!$C$2:$C$871,,MATCH($B305,[2]掉落汇总!$D$1:$M$1)),[2]掉落汇总!$A$2:$A$871,I$1,[2]掉落汇总!$C$2:$C$871,$Q$2)/$Q$3)*宝箱投放计算!H305</f>
        <v>0</v>
      </c>
      <c r="J305">
        <f ca="1">(SUMIFS(OFFSET([2]掉落汇总!$C$2:$C$871,,MATCH($B305,[2]掉落汇总!$D$1:$M$1)),[2]掉落汇总!$A$2:$A$871,J$1,[2]掉落汇总!$C$2:$C$871,$Q$1)+SUMIFS(OFFSET([2]掉落汇总!$C$2:$C$871,,MATCH($B305,[2]掉落汇总!$D$1:$M$1)),[2]掉落汇总!$A$2:$A$871,J$1,[2]掉落汇总!$C$2:$C$871,$Q$2)/$Q$3)*宝箱投放计算!I305</f>
        <v>0</v>
      </c>
      <c r="K305">
        <f ca="1">(SUMIFS(OFFSET([2]掉落汇总!$C$2:$C$871,,MATCH($B305,[2]掉落汇总!$D$1:$M$1)),[2]掉落汇总!$A$2:$A$871,K$1,[2]掉落汇总!$C$2:$C$871,$Q$1)+SUMIFS(OFFSET([2]掉落汇总!$C$2:$C$871,,MATCH($B305,[2]掉落汇总!$D$1:$M$1)),[2]掉落汇总!$A$2:$A$871,K$1,[2]掉落汇总!$C$2:$C$871,$Q$2)/$Q$3)*宝箱投放计算!J305</f>
        <v>0</v>
      </c>
      <c r="L305">
        <f ca="1">(SUMIFS(OFFSET([2]掉落汇总!$C$2:$C$871,,MATCH($B305,[2]掉落汇总!$D$1:$M$1)),[2]掉落汇总!$A$2:$A$871,L$1,[2]掉落汇总!$C$2:$C$871,$Q$1)+SUMIFS(OFFSET([2]掉落汇总!$C$2:$C$871,,MATCH($B305,[2]掉落汇总!$D$1:$M$1)),[2]掉落汇总!$A$2:$A$871,L$1,[2]掉落汇总!$C$2:$C$871,$Q$2)/$Q$3)*宝箱投放计算!K305</f>
        <v>1.4485077267901381</v>
      </c>
      <c r="M305">
        <f ca="1">(SUMIFS(OFFSET([2]掉落汇总!$C$2:$C$871,,MATCH($B305,[2]掉落汇总!$D$1:$M$1)),[2]掉落汇总!$A$2:$A$871,M$1,[2]掉落汇总!$C$2:$C$871,$Q$1)+SUMIFS(OFFSET([2]掉落汇总!$C$2:$C$871,,MATCH($B305,[2]掉落汇总!$D$1:$M$1)),[2]掉落汇总!$A$2:$A$871,M$1,[2]掉落汇总!$C$2:$C$871,$Q$2)/$Q$3)*宝箱投放计算!L305</f>
        <v>1.449375218965316</v>
      </c>
      <c r="N305">
        <f ca="1">(SUMIFS(OFFSET([2]掉落汇总!$C$2:$C$871,,MATCH($B305,[2]掉落汇总!$D$1:$M$1)),[2]掉落汇总!$A$2:$A$871,N$1,[2]掉落汇总!$C$2:$C$871,$Q$1)+SUMIFS(OFFSET([2]掉落汇总!$C$2:$C$871,,MATCH($B305,[2]掉落汇总!$D$1:$M$1)),[2]掉落汇总!$A$2:$A$871,N$1,[2]掉落汇总!$C$2:$C$871,$Q$2)/$Q$3)*宝箱投放计算!M305</f>
        <v>0.34251290877796897</v>
      </c>
      <c r="O305">
        <f ca="1">(SUMIFS(OFFSET([2]掉落汇总!$C$2:$C$871,,MATCH($B305,[2]掉落汇总!$D$1:$M$1)),[2]掉落汇总!$A$2:$A$871,O$1,[2]掉落汇总!$C$2:$C$871,$Q$1)+SUMIFS(OFFSET([2]掉落汇总!$C$2:$C$871,,MATCH($B305,[2]掉落汇总!$D$1:$M$1)),[2]掉落汇总!$A$2:$A$871,O$1,[2]掉落汇总!$C$2:$C$871,$Q$2)/$Q$3)*宝箱投放计算!N305</f>
        <v>0.72990261049962535</v>
      </c>
    </row>
    <row r="306" spans="1:15" x14ac:dyDescent="0.2">
      <c r="A306">
        <f>玩家成长时间线!A306</f>
        <v>305</v>
      </c>
      <c r="B306">
        <f>玩家成长时间线!B306</f>
        <v>10</v>
      </c>
      <c r="C306">
        <f ca="1">SUM($D$2:D306)</f>
        <v>3891.4466591422465</v>
      </c>
      <c r="D306">
        <f t="shared" ca="1" si="4"/>
        <v>13.561068256455446</v>
      </c>
      <c r="E306">
        <f ca="1">(SUMIFS(OFFSET([2]掉落汇总!$C$2:$C$871,,MATCH($B306,[2]掉落汇总!$D$1:$M$1)),[2]掉落汇总!$A$2:$A$871,E$1,[2]掉落汇总!$C$2:$C$871,$Q$1)+SUMIFS(OFFSET([2]掉落汇总!$C$2:$C$871,,MATCH($B306,[2]掉落汇总!$D$1:$M$1)),[2]掉落汇总!$A$2:$A$871,E$1,[2]掉落汇总!$C$2:$C$871,$Q$2)/$Q$3)*宝箱投放计算!D306</f>
        <v>4.1961914781693839</v>
      </c>
      <c r="F306">
        <f ca="1">(SUMIFS(OFFSET([2]掉落汇总!$C$2:$C$871,,MATCH($B306,[2]掉落汇总!$D$1:$M$1)),[2]掉落汇总!$A$2:$A$871,F$1,[2]掉落汇总!$C$2:$C$871,$Q$1)+SUMIFS(OFFSET([2]掉落汇总!$C$2:$C$871,,MATCH($B306,[2]掉落汇总!$D$1:$M$1)),[2]掉落汇总!$A$2:$A$871,F$1,[2]掉落汇总!$C$2:$C$871,$Q$2)/$Q$3)*宝箱投放计算!E306</f>
        <v>5.3945783132530112</v>
      </c>
      <c r="G306">
        <f ca="1">(SUMIFS(OFFSET([2]掉落汇总!$C$2:$C$871,,MATCH($B306,[2]掉落汇总!$D$1:$M$1)),[2]掉落汇总!$A$2:$A$871,G$1,[2]掉落汇总!$C$2:$C$871,$Q$1)+SUMIFS(OFFSET([2]掉落汇总!$C$2:$C$871,,MATCH($B306,[2]掉落汇总!$D$1:$M$1)),[2]掉落汇总!$A$2:$A$871,G$1,[2]掉落汇总!$C$2:$C$871,$Q$2)/$Q$3)*宝箱投放计算!F306</f>
        <v>0</v>
      </c>
      <c r="H306">
        <f ca="1">(SUMIFS(OFFSET([2]掉落汇总!$C$2:$C$871,,MATCH($B306,[2]掉落汇总!$D$1:$M$1)),[2]掉落汇总!$A$2:$A$871,H$1,[2]掉落汇总!$C$2:$C$871,$Q$1)+SUMIFS(OFFSET([2]掉落汇总!$C$2:$C$871,,MATCH($B306,[2]掉落汇总!$D$1:$M$1)),[2]掉落汇总!$A$2:$A$871,H$1,[2]掉落汇总!$C$2:$C$871,$Q$2)/$Q$3)*宝箱投放计算!G306</f>
        <v>0</v>
      </c>
      <c r="I306">
        <f ca="1">(SUMIFS(OFFSET([2]掉落汇总!$C$2:$C$871,,MATCH($B306,[2]掉落汇总!$D$1:$M$1)),[2]掉落汇总!$A$2:$A$871,I$1,[2]掉落汇总!$C$2:$C$871,$Q$1)+SUMIFS(OFFSET([2]掉落汇总!$C$2:$C$871,,MATCH($B306,[2]掉落汇总!$D$1:$M$1)),[2]掉落汇总!$A$2:$A$871,I$1,[2]掉落汇总!$C$2:$C$871,$Q$2)/$Q$3)*宝箱投放计算!H306</f>
        <v>0</v>
      </c>
      <c r="J306">
        <f ca="1">(SUMIFS(OFFSET([2]掉落汇总!$C$2:$C$871,,MATCH($B306,[2]掉落汇总!$D$1:$M$1)),[2]掉落汇总!$A$2:$A$871,J$1,[2]掉落汇总!$C$2:$C$871,$Q$1)+SUMIFS(OFFSET([2]掉落汇总!$C$2:$C$871,,MATCH($B306,[2]掉落汇总!$D$1:$M$1)),[2]掉落汇总!$A$2:$A$871,J$1,[2]掉落汇总!$C$2:$C$871,$Q$2)/$Q$3)*宝箱投放计算!I306</f>
        <v>0</v>
      </c>
      <c r="K306">
        <f ca="1">(SUMIFS(OFFSET([2]掉落汇总!$C$2:$C$871,,MATCH($B306,[2]掉落汇总!$D$1:$M$1)),[2]掉落汇总!$A$2:$A$871,K$1,[2]掉落汇总!$C$2:$C$871,$Q$1)+SUMIFS(OFFSET([2]掉落汇总!$C$2:$C$871,,MATCH($B306,[2]掉落汇总!$D$1:$M$1)),[2]掉落汇总!$A$2:$A$871,K$1,[2]掉落汇总!$C$2:$C$871,$Q$2)/$Q$3)*宝箱投放计算!J306</f>
        <v>0</v>
      </c>
      <c r="L306">
        <f ca="1">(SUMIFS(OFFSET([2]掉落汇总!$C$2:$C$871,,MATCH($B306,[2]掉落汇总!$D$1:$M$1)),[2]掉落汇总!$A$2:$A$871,L$1,[2]掉落汇总!$C$2:$C$871,$Q$1)+SUMIFS(OFFSET([2]掉落汇总!$C$2:$C$871,,MATCH($B306,[2]掉落汇总!$D$1:$M$1)),[2]掉落汇总!$A$2:$A$871,L$1,[2]掉落汇总!$C$2:$C$871,$Q$2)/$Q$3)*宝箱投放计算!K306</f>
        <v>1.4485077267901381</v>
      </c>
      <c r="M306">
        <f ca="1">(SUMIFS(OFFSET([2]掉落汇总!$C$2:$C$871,,MATCH($B306,[2]掉落汇总!$D$1:$M$1)),[2]掉落汇总!$A$2:$A$871,M$1,[2]掉落汇总!$C$2:$C$871,$Q$1)+SUMIFS(OFFSET([2]掉落汇总!$C$2:$C$871,,MATCH($B306,[2]掉落汇总!$D$1:$M$1)),[2]掉落汇总!$A$2:$A$871,M$1,[2]掉落汇总!$C$2:$C$871,$Q$2)/$Q$3)*宝箱投放计算!L306</f>
        <v>1.449375218965316</v>
      </c>
      <c r="N306">
        <f ca="1">(SUMIFS(OFFSET([2]掉落汇总!$C$2:$C$871,,MATCH($B306,[2]掉落汇总!$D$1:$M$1)),[2]掉落汇总!$A$2:$A$871,N$1,[2]掉落汇总!$C$2:$C$871,$Q$1)+SUMIFS(OFFSET([2]掉落汇总!$C$2:$C$871,,MATCH($B306,[2]掉落汇总!$D$1:$M$1)),[2]掉落汇总!$A$2:$A$871,N$1,[2]掉落汇总!$C$2:$C$871,$Q$2)/$Q$3)*宝箱投放计算!M306</f>
        <v>0.34251290877796897</v>
      </c>
      <c r="O306">
        <f ca="1">(SUMIFS(OFFSET([2]掉落汇总!$C$2:$C$871,,MATCH($B306,[2]掉落汇总!$D$1:$M$1)),[2]掉落汇总!$A$2:$A$871,O$1,[2]掉落汇总!$C$2:$C$871,$Q$1)+SUMIFS(OFFSET([2]掉落汇总!$C$2:$C$871,,MATCH($B306,[2]掉落汇总!$D$1:$M$1)),[2]掉落汇总!$A$2:$A$871,O$1,[2]掉落汇总!$C$2:$C$871,$Q$2)/$Q$3)*宝箱投放计算!N306</f>
        <v>0.72990261049962535</v>
      </c>
    </row>
    <row r="307" spans="1:15" x14ac:dyDescent="0.2">
      <c r="A307">
        <f>玩家成长时间线!A307</f>
        <v>306</v>
      </c>
      <c r="B307">
        <f>玩家成长时间线!B307</f>
        <v>10</v>
      </c>
      <c r="C307">
        <f ca="1">SUM($D$2:D307)</f>
        <v>3905.1928931009638</v>
      </c>
      <c r="D307">
        <f t="shared" ca="1" si="4"/>
        <v>13.746233958717411</v>
      </c>
      <c r="E307">
        <f ca="1">(SUMIFS(OFFSET([2]掉落汇总!$C$2:$C$871,,MATCH($B307,[2]掉落汇总!$D$1:$M$1)),[2]掉落汇总!$A$2:$A$871,E$1,[2]掉落汇总!$C$2:$C$871,$Q$1)+SUMIFS(OFFSET([2]掉落汇总!$C$2:$C$871,,MATCH($B307,[2]掉落汇总!$D$1:$M$1)),[2]掉落汇总!$A$2:$A$871,E$1,[2]掉落汇总!$C$2:$C$871,$Q$2)/$Q$3)*宝箱投放计算!D307</f>
        <v>4.3813571804313511</v>
      </c>
      <c r="F307">
        <f ca="1">(SUMIFS(OFFSET([2]掉落汇总!$C$2:$C$871,,MATCH($B307,[2]掉落汇总!$D$1:$M$1)),[2]掉落汇总!$A$2:$A$871,F$1,[2]掉落汇总!$C$2:$C$871,$Q$1)+SUMIFS(OFFSET([2]掉落汇总!$C$2:$C$871,,MATCH($B307,[2]掉落汇总!$D$1:$M$1)),[2]掉落汇总!$A$2:$A$871,F$1,[2]掉落汇总!$C$2:$C$871,$Q$2)/$Q$3)*宝箱投放计算!E307</f>
        <v>5.3945783132530112</v>
      </c>
      <c r="G307">
        <f ca="1">(SUMIFS(OFFSET([2]掉落汇总!$C$2:$C$871,,MATCH($B307,[2]掉落汇总!$D$1:$M$1)),[2]掉落汇总!$A$2:$A$871,G$1,[2]掉落汇总!$C$2:$C$871,$Q$1)+SUMIFS(OFFSET([2]掉落汇总!$C$2:$C$871,,MATCH($B307,[2]掉落汇总!$D$1:$M$1)),[2]掉落汇总!$A$2:$A$871,G$1,[2]掉落汇总!$C$2:$C$871,$Q$2)/$Q$3)*宝箱投放计算!F307</f>
        <v>0</v>
      </c>
      <c r="H307">
        <f ca="1">(SUMIFS(OFFSET([2]掉落汇总!$C$2:$C$871,,MATCH($B307,[2]掉落汇总!$D$1:$M$1)),[2]掉落汇总!$A$2:$A$871,H$1,[2]掉落汇总!$C$2:$C$871,$Q$1)+SUMIFS(OFFSET([2]掉落汇总!$C$2:$C$871,,MATCH($B307,[2]掉落汇总!$D$1:$M$1)),[2]掉落汇总!$A$2:$A$871,H$1,[2]掉落汇总!$C$2:$C$871,$Q$2)/$Q$3)*宝箱投放计算!G307</f>
        <v>0</v>
      </c>
      <c r="I307">
        <f ca="1">(SUMIFS(OFFSET([2]掉落汇总!$C$2:$C$871,,MATCH($B307,[2]掉落汇总!$D$1:$M$1)),[2]掉落汇总!$A$2:$A$871,I$1,[2]掉落汇总!$C$2:$C$871,$Q$1)+SUMIFS(OFFSET([2]掉落汇总!$C$2:$C$871,,MATCH($B307,[2]掉落汇总!$D$1:$M$1)),[2]掉落汇总!$A$2:$A$871,I$1,[2]掉落汇总!$C$2:$C$871,$Q$2)/$Q$3)*宝箱投放计算!H307</f>
        <v>0</v>
      </c>
      <c r="J307">
        <f ca="1">(SUMIFS(OFFSET([2]掉落汇总!$C$2:$C$871,,MATCH($B307,[2]掉落汇总!$D$1:$M$1)),[2]掉落汇总!$A$2:$A$871,J$1,[2]掉落汇总!$C$2:$C$871,$Q$1)+SUMIFS(OFFSET([2]掉落汇总!$C$2:$C$871,,MATCH($B307,[2]掉落汇总!$D$1:$M$1)),[2]掉落汇总!$A$2:$A$871,J$1,[2]掉落汇总!$C$2:$C$871,$Q$2)/$Q$3)*宝箱投放计算!I307</f>
        <v>0</v>
      </c>
      <c r="K307">
        <f ca="1">(SUMIFS(OFFSET([2]掉落汇总!$C$2:$C$871,,MATCH($B307,[2]掉落汇总!$D$1:$M$1)),[2]掉落汇总!$A$2:$A$871,K$1,[2]掉落汇总!$C$2:$C$871,$Q$1)+SUMIFS(OFFSET([2]掉落汇总!$C$2:$C$871,,MATCH($B307,[2]掉落汇总!$D$1:$M$1)),[2]掉落汇总!$A$2:$A$871,K$1,[2]掉落汇总!$C$2:$C$871,$Q$2)/$Q$3)*宝箱投放计算!J307</f>
        <v>0</v>
      </c>
      <c r="L307">
        <f ca="1">(SUMIFS(OFFSET([2]掉落汇总!$C$2:$C$871,,MATCH($B307,[2]掉落汇总!$D$1:$M$1)),[2]掉落汇总!$A$2:$A$871,L$1,[2]掉落汇总!$C$2:$C$871,$Q$1)+SUMIFS(OFFSET([2]掉落汇总!$C$2:$C$871,,MATCH($B307,[2]掉落汇总!$D$1:$M$1)),[2]掉落汇总!$A$2:$A$871,L$1,[2]掉落汇总!$C$2:$C$871,$Q$2)/$Q$3)*宝箱投放计算!K307</f>
        <v>1.4485077267901381</v>
      </c>
      <c r="M307">
        <f ca="1">(SUMIFS(OFFSET([2]掉落汇总!$C$2:$C$871,,MATCH($B307,[2]掉落汇总!$D$1:$M$1)),[2]掉落汇总!$A$2:$A$871,M$1,[2]掉落汇总!$C$2:$C$871,$Q$1)+SUMIFS(OFFSET([2]掉落汇总!$C$2:$C$871,,MATCH($B307,[2]掉落汇总!$D$1:$M$1)),[2]掉落汇总!$A$2:$A$871,M$1,[2]掉落汇总!$C$2:$C$871,$Q$2)/$Q$3)*宝箱投放计算!L307</f>
        <v>1.449375218965316</v>
      </c>
      <c r="N307">
        <f ca="1">(SUMIFS(OFFSET([2]掉落汇总!$C$2:$C$871,,MATCH($B307,[2]掉落汇总!$D$1:$M$1)),[2]掉落汇总!$A$2:$A$871,N$1,[2]掉落汇总!$C$2:$C$871,$Q$1)+SUMIFS(OFFSET([2]掉落汇总!$C$2:$C$871,,MATCH($B307,[2]掉落汇总!$D$1:$M$1)),[2]掉落汇总!$A$2:$A$871,N$1,[2]掉落汇总!$C$2:$C$871,$Q$2)/$Q$3)*宝箱投放计算!M307</f>
        <v>0.34251290877796897</v>
      </c>
      <c r="O307">
        <f ca="1">(SUMIFS(OFFSET([2]掉落汇总!$C$2:$C$871,,MATCH($B307,[2]掉落汇总!$D$1:$M$1)),[2]掉落汇总!$A$2:$A$871,O$1,[2]掉落汇总!$C$2:$C$871,$Q$1)+SUMIFS(OFFSET([2]掉落汇总!$C$2:$C$871,,MATCH($B307,[2]掉落汇总!$D$1:$M$1)),[2]掉落汇总!$A$2:$A$871,O$1,[2]掉落汇总!$C$2:$C$871,$Q$2)/$Q$3)*宝箱投放计算!N307</f>
        <v>0.72990261049962535</v>
      </c>
    </row>
    <row r="308" spans="1:15" x14ac:dyDescent="0.2">
      <c r="A308">
        <f>玩家成长时间线!A308</f>
        <v>307</v>
      </c>
      <c r="B308">
        <f>玩家成长时间线!B308</f>
        <v>10</v>
      </c>
      <c r="C308">
        <f ca="1">SUM($D$2:D308)</f>
        <v>3918.7876278487397</v>
      </c>
      <c r="D308">
        <f t="shared" ca="1" si="4"/>
        <v>13.594734747775803</v>
      </c>
      <c r="E308">
        <f ca="1">(SUMIFS(OFFSET([2]掉落汇总!$C$2:$C$871,,MATCH($B308,[2]掉落汇总!$D$1:$M$1)),[2]掉落汇总!$A$2:$A$871,E$1,[2]掉落汇总!$C$2:$C$871,$Q$1)+SUMIFS(OFFSET([2]掉落汇总!$C$2:$C$871,,MATCH($B308,[2]掉落汇总!$D$1:$M$1)),[2]掉落汇总!$A$2:$A$871,E$1,[2]掉落汇总!$C$2:$C$871,$Q$2)/$Q$3)*宝箱投放计算!D308</f>
        <v>4.2298579694897418</v>
      </c>
      <c r="F308">
        <f ca="1">(SUMIFS(OFFSET([2]掉落汇总!$C$2:$C$871,,MATCH($B308,[2]掉落汇总!$D$1:$M$1)),[2]掉落汇总!$A$2:$A$871,F$1,[2]掉落汇总!$C$2:$C$871,$Q$1)+SUMIFS(OFFSET([2]掉落汇总!$C$2:$C$871,,MATCH($B308,[2]掉落汇总!$D$1:$M$1)),[2]掉落汇总!$A$2:$A$871,F$1,[2]掉落汇总!$C$2:$C$871,$Q$2)/$Q$3)*宝箱投放计算!E308</f>
        <v>5.3945783132530112</v>
      </c>
      <c r="G308">
        <f ca="1">(SUMIFS(OFFSET([2]掉落汇总!$C$2:$C$871,,MATCH($B308,[2]掉落汇总!$D$1:$M$1)),[2]掉落汇总!$A$2:$A$871,G$1,[2]掉落汇总!$C$2:$C$871,$Q$1)+SUMIFS(OFFSET([2]掉落汇总!$C$2:$C$871,,MATCH($B308,[2]掉落汇总!$D$1:$M$1)),[2]掉落汇总!$A$2:$A$871,G$1,[2]掉落汇总!$C$2:$C$871,$Q$2)/$Q$3)*宝箱投放计算!F308</f>
        <v>0</v>
      </c>
      <c r="H308">
        <f ca="1">(SUMIFS(OFFSET([2]掉落汇总!$C$2:$C$871,,MATCH($B308,[2]掉落汇总!$D$1:$M$1)),[2]掉落汇总!$A$2:$A$871,H$1,[2]掉落汇总!$C$2:$C$871,$Q$1)+SUMIFS(OFFSET([2]掉落汇总!$C$2:$C$871,,MATCH($B308,[2]掉落汇总!$D$1:$M$1)),[2]掉落汇总!$A$2:$A$871,H$1,[2]掉落汇总!$C$2:$C$871,$Q$2)/$Q$3)*宝箱投放计算!G308</f>
        <v>0</v>
      </c>
      <c r="I308">
        <f ca="1">(SUMIFS(OFFSET([2]掉落汇总!$C$2:$C$871,,MATCH($B308,[2]掉落汇总!$D$1:$M$1)),[2]掉落汇总!$A$2:$A$871,I$1,[2]掉落汇总!$C$2:$C$871,$Q$1)+SUMIFS(OFFSET([2]掉落汇总!$C$2:$C$871,,MATCH($B308,[2]掉落汇总!$D$1:$M$1)),[2]掉落汇总!$A$2:$A$871,I$1,[2]掉落汇总!$C$2:$C$871,$Q$2)/$Q$3)*宝箱投放计算!H308</f>
        <v>0</v>
      </c>
      <c r="J308">
        <f ca="1">(SUMIFS(OFFSET([2]掉落汇总!$C$2:$C$871,,MATCH($B308,[2]掉落汇总!$D$1:$M$1)),[2]掉落汇总!$A$2:$A$871,J$1,[2]掉落汇总!$C$2:$C$871,$Q$1)+SUMIFS(OFFSET([2]掉落汇总!$C$2:$C$871,,MATCH($B308,[2]掉落汇总!$D$1:$M$1)),[2]掉落汇总!$A$2:$A$871,J$1,[2]掉落汇总!$C$2:$C$871,$Q$2)/$Q$3)*宝箱投放计算!I308</f>
        <v>0</v>
      </c>
      <c r="K308">
        <f ca="1">(SUMIFS(OFFSET([2]掉落汇总!$C$2:$C$871,,MATCH($B308,[2]掉落汇总!$D$1:$M$1)),[2]掉落汇总!$A$2:$A$871,K$1,[2]掉落汇总!$C$2:$C$871,$Q$1)+SUMIFS(OFFSET([2]掉落汇总!$C$2:$C$871,,MATCH($B308,[2]掉落汇总!$D$1:$M$1)),[2]掉落汇总!$A$2:$A$871,K$1,[2]掉落汇总!$C$2:$C$871,$Q$2)/$Q$3)*宝箱投放计算!J308</f>
        <v>0</v>
      </c>
      <c r="L308">
        <f ca="1">(SUMIFS(OFFSET([2]掉落汇总!$C$2:$C$871,,MATCH($B308,[2]掉落汇总!$D$1:$M$1)),[2]掉落汇总!$A$2:$A$871,L$1,[2]掉落汇总!$C$2:$C$871,$Q$1)+SUMIFS(OFFSET([2]掉落汇总!$C$2:$C$871,,MATCH($B308,[2]掉落汇总!$D$1:$M$1)),[2]掉落汇总!$A$2:$A$871,L$1,[2]掉落汇总!$C$2:$C$871,$Q$2)/$Q$3)*宝箱投放计算!K308</f>
        <v>1.4485077267901381</v>
      </c>
      <c r="M308">
        <f ca="1">(SUMIFS(OFFSET([2]掉落汇总!$C$2:$C$871,,MATCH($B308,[2]掉落汇总!$D$1:$M$1)),[2]掉落汇总!$A$2:$A$871,M$1,[2]掉落汇总!$C$2:$C$871,$Q$1)+SUMIFS(OFFSET([2]掉落汇总!$C$2:$C$871,,MATCH($B308,[2]掉落汇总!$D$1:$M$1)),[2]掉落汇总!$A$2:$A$871,M$1,[2]掉落汇总!$C$2:$C$871,$Q$2)/$Q$3)*宝箱投放计算!L308</f>
        <v>1.449375218965316</v>
      </c>
      <c r="N308">
        <f ca="1">(SUMIFS(OFFSET([2]掉落汇总!$C$2:$C$871,,MATCH($B308,[2]掉落汇总!$D$1:$M$1)),[2]掉落汇总!$A$2:$A$871,N$1,[2]掉落汇总!$C$2:$C$871,$Q$1)+SUMIFS(OFFSET([2]掉落汇总!$C$2:$C$871,,MATCH($B308,[2]掉落汇总!$D$1:$M$1)),[2]掉落汇总!$A$2:$A$871,N$1,[2]掉落汇总!$C$2:$C$871,$Q$2)/$Q$3)*宝箱投放计算!M308</f>
        <v>0.34251290877796897</v>
      </c>
      <c r="O308">
        <f ca="1">(SUMIFS(OFFSET([2]掉落汇总!$C$2:$C$871,,MATCH($B308,[2]掉落汇总!$D$1:$M$1)),[2]掉落汇总!$A$2:$A$871,O$1,[2]掉落汇总!$C$2:$C$871,$Q$1)+SUMIFS(OFFSET([2]掉落汇总!$C$2:$C$871,,MATCH($B308,[2]掉落汇总!$D$1:$M$1)),[2]掉落汇总!$A$2:$A$871,O$1,[2]掉落汇总!$C$2:$C$871,$Q$2)/$Q$3)*宝箱投放计算!N308</f>
        <v>0.72990261049962535</v>
      </c>
    </row>
    <row r="309" spans="1:15" x14ac:dyDescent="0.2">
      <c r="A309">
        <f>玩家成长时间线!A309</f>
        <v>308</v>
      </c>
      <c r="B309">
        <f>玩家成长时间线!B309</f>
        <v>8</v>
      </c>
      <c r="C309">
        <f ca="1">SUM($D$2:D309)</f>
        <v>3931.4651506535311</v>
      </c>
      <c r="D309">
        <f t="shared" ca="1" si="4"/>
        <v>12.677522804791433</v>
      </c>
      <c r="E309">
        <f ca="1">(SUMIFS(OFFSET([2]掉落汇总!$C$2:$C$871,,MATCH($B309,[2]掉落汇总!$D$1:$M$1)),[2]掉落汇总!$A$2:$A$871,E$1,[2]掉落汇总!$C$2:$C$871,$Q$1)+SUMIFS(OFFSET([2]掉落汇总!$C$2:$C$871,,MATCH($B309,[2]掉落汇总!$D$1:$M$1)),[2]掉落汇总!$A$2:$A$871,E$1,[2]掉落汇总!$C$2:$C$871,$Q$2)/$Q$3)*宝箱投放计算!D309</f>
        <v>3.5440488461538466</v>
      </c>
      <c r="F309">
        <f ca="1">(SUMIFS(OFFSET([2]掉落汇总!$C$2:$C$871,,MATCH($B309,[2]掉落汇总!$D$1:$M$1)),[2]掉落汇总!$A$2:$A$871,F$1,[2]掉落汇总!$C$2:$C$871,$Q$1)+SUMIFS(OFFSET([2]掉落汇总!$C$2:$C$871,,MATCH($B309,[2]掉落汇总!$D$1:$M$1)),[2]掉落汇总!$A$2:$A$871,F$1,[2]掉落汇总!$C$2:$C$871,$Q$2)/$Q$3)*宝箱投放计算!E309</f>
        <v>4.3156626506024089</v>
      </c>
      <c r="G309">
        <f ca="1">(SUMIFS(OFFSET([2]掉落汇总!$C$2:$C$871,,MATCH($B309,[2]掉落汇总!$D$1:$M$1)),[2]掉落汇总!$A$2:$A$871,G$1,[2]掉落汇总!$C$2:$C$871,$Q$1)+SUMIFS(OFFSET([2]掉落汇总!$C$2:$C$871,,MATCH($B309,[2]掉落汇总!$D$1:$M$1)),[2]掉落汇总!$A$2:$A$871,G$1,[2]掉落汇总!$C$2:$C$871,$Q$2)/$Q$3)*宝箱投放计算!F309</f>
        <v>0.84751284300213015</v>
      </c>
      <c r="H309">
        <f ca="1">(SUMIFS(OFFSET([2]掉落汇总!$C$2:$C$871,,MATCH($B309,[2]掉落汇总!$D$1:$M$1)),[2]掉落汇总!$A$2:$A$871,H$1,[2]掉落汇总!$C$2:$C$871,$Q$1)+SUMIFS(OFFSET([2]掉落汇总!$C$2:$C$871,,MATCH($B309,[2]掉落汇总!$D$1:$M$1)),[2]掉落汇总!$A$2:$A$871,H$1,[2]掉落汇总!$C$2:$C$871,$Q$2)/$Q$3)*宝箱投放计算!G309</f>
        <v>0</v>
      </c>
      <c r="I309">
        <f ca="1">(SUMIFS(OFFSET([2]掉落汇总!$C$2:$C$871,,MATCH($B309,[2]掉落汇总!$D$1:$M$1)),[2]掉落汇总!$A$2:$A$871,I$1,[2]掉落汇总!$C$2:$C$871,$Q$1)+SUMIFS(OFFSET([2]掉落汇总!$C$2:$C$871,,MATCH($B309,[2]掉落汇总!$D$1:$M$1)),[2]掉落汇总!$A$2:$A$871,I$1,[2]掉落汇总!$C$2:$C$871,$Q$2)/$Q$3)*宝箱投放计算!H309</f>
        <v>0</v>
      </c>
      <c r="J309">
        <f ca="1">(SUMIFS(OFFSET([2]掉落汇总!$C$2:$C$871,,MATCH($B309,[2]掉落汇总!$D$1:$M$1)),[2]掉落汇总!$A$2:$A$871,J$1,[2]掉落汇总!$C$2:$C$871,$Q$1)+SUMIFS(OFFSET([2]掉落汇总!$C$2:$C$871,,MATCH($B309,[2]掉落汇总!$D$1:$M$1)),[2]掉落汇总!$A$2:$A$871,J$1,[2]掉落汇总!$C$2:$C$871,$Q$2)/$Q$3)*宝箱投放计算!I309</f>
        <v>0</v>
      </c>
      <c r="K309">
        <f ca="1">(SUMIFS(OFFSET([2]掉落汇总!$C$2:$C$871,,MATCH($B309,[2]掉落汇总!$D$1:$M$1)),[2]掉落汇总!$A$2:$A$871,K$1,[2]掉落汇总!$C$2:$C$871,$Q$1)+SUMIFS(OFFSET([2]掉落汇总!$C$2:$C$871,,MATCH($B309,[2]掉落汇总!$D$1:$M$1)),[2]掉落汇总!$A$2:$A$871,K$1,[2]掉落汇总!$C$2:$C$871,$Q$2)/$Q$3)*宝箱投放计算!J309</f>
        <v>0</v>
      </c>
      <c r="L309">
        <f ca="1">(SUMIFS(OFFSET([2]掉落汇总!$C$2:$C$871,,MATCH($B309,[2]掉落汇总!$D$1:$M$1)),[2]掉落汇总!$A$2:$A$871,L$1,[2]掉落汇总!$C$2:$C$871,$Q$1)+SUMIFS(OFFSET([2]掉落汇总!$C$2:$C$871,,MATCH($B309,[2]掉落汇总!$D$1:$M$1)),[2]掉落汇总!$A$2:$A$871,L$1,[2]掉落汇总!$C$2:$C$871,$Q$2)/$Q$3)*宝箱投放计算!K309</f>
        <v>1.4485077267901381</v>
      </c>
      <c r="M309">
        <f ca="1">(SUMIFS(OFFSET([2]掉落汇总!$C$2:$C$871,,MATCH($B309,[2]掉落汇总!$D$1:$M$1)),[2]掉落汇总!$A$2:$A$871,M$1,[2]掉落汇总!$C$2:$C$871,$Q$1)+SUMIFS(OFFSET([2]掉落汇总!$C$2:$C$871,,MATCH($B309,[2]掉落汇总!$D$1:$M$1)),[2]掉落汇总!$A$2:$A$871,M$1,[2]掉落汇总!$C$2:$C$871,$Q$2)/$Q$3)*宝箱投放计算!L309</f>
        <v>1.449375218965316</v>
      </c>
      <c r="N309">
        <f ca="1">(SUMIFS(OFFSET([2]掉落汇总!$C$2:$C$871,,MATCH($B309,[2]掉落汇总!$D$1:$M$1)),[2]掉落汇总!$A$2:$A$871,N$1,[2]掉落汇总!$C$2:$C$871,$Q$1)+SUMIFS(OFFSET([2]掉落汇总!$C$2:$C$871,,MATCH($B309,[2]掉落汇总!$D$1:$M$1)),[2]掉落汇总!$A$2:$A$871,N$1,[2]掉落汇总!$C$2:$C$871,$Q$2)/$Q$3)*宝箱投放计算!M309</f>
        <v>0.34251290877796897</v>
      </c>
      <c r="O309">
        <f ca="1">(SUMIFS(OFFSET([2]掉落汇总!$C$2:$C$871,,MATCH($B309,[2]掉落汇总!$D$1:$M$1)),[2]掉落汇总!$A$2:$A$871,O$1,[2]掉落汇总!$C$2:$C$871,$Q$1)+SUMIFS(OFFSET([2]掉落汇总!$C$2:$C$871,,MATCH($B309,[2]掉落汇总!$D$1:$M$1)),[2]掉落汇总!$A$2:$A$871,O$1,[2]掉落汇总!$C$2:$C$871,$Q$2)/$Q$3)*宝箱投放计算!N309</f>
        <v>0.72990261049962535</v>
      </c>
    </row>
    <row r="310" spans="1:15" x14ac:dyDescent="0.2">
      <c r="A310">
        <f>玩家成长时间线!A310</f>
        <v>309</v>
      </c>
      <c r="B310">
        <f>玩家成长时间线!B310</f>
        <v>8</v>
      </c>
      <c r="C310">
        <f ca="1">SUM($D$2:D310)</f>
        <v>3942.9158625383975</v>
      </c>
      <c r="D310">
        <f t="shared" ca="1" si="4"/>
        <v>11.450711884866227</v>
      </c>
      <c r="E310">
        <f ca="1">(SUMIFS(OFFSET([2]掉落汇总!$C$2:$C$871,,MATCH($B310,[2]掉落汇总!$D$1:$M$1)),[2]掉落汇总!$A$2:$A$871,E$1,[2]掉落汇总!$C$2:$C$871,$Q$1)+SUMIFS(OFFSET([2]掉落汇总!$C$2:$C$871,,MATCH($B310,[2]掉落汇总!$D$1:$M$1)),[2]掉落汇总!$A$2:$A$871,E$1,[2]掉落汇总!$C$2:$C$871,$Q$2)/$Q$3)*宝箱投放计算!D310</f>
        <v>3.1647507692307695</v>
      </c>
      <c r="F310">
        <f ca="1">(SUMIFS(OFFSET([2]掉落汇总!$C$2:$C$871,,MATCH($B310,[2]掉落汇总!$D$1:$M$1)),[2]掉落汇总!$A$2:$A$871,F$1,[2]掉落汇总!$C$2:$C$871,$Q$1)+SUMIFS(OFFSET([2]掉落汇总!$C$2:$C$871,,MATCH($B310,[2]掉落汇总!$D$1:$M$1)),[2]掉落汇总!$A$2:$A$871,F$1,[2]掉落汇总!$C$2:$C$871,$Q$2)/$Q$3)*宝箱投放计算!E310</f>
        <v>4.3156626506024089</v>
      </c>
      <c r="G310">
        <f ca="1">(SUMIFS(OFFSET([2]掉落汇总!$C$2:$C$871,,MATCH($B310,[2]掉落汇总!$D$1:$M$1)),[2]掉落汇总!$A$2:$A$871,G$1,[2]掉落汇总!$C$2:$C$871,$Q$1)+SUMIFS(OFFSET([2]掉落汇总!$C$2:$C$871,,MATCH($B310,[2]掉落汇总!$D$1:$M$1)),[2]掉落汇总!$A$2:$A$871,G$1,[2]掉落汇总!$C$2:$C$871,$Q$2)/$Q$3)*宝箱投放计算!F310</f>
        <v>0</v>
      </c>
      <c r="H310">
        <f ca="1">(SUMIFS(OFFSET([2]掉落汇总!$C$2:$C$871,,MATCH($B310,[2]掉落汇总!$D$1:$M$1)),[2]掉落汇总!$A$2:$A$871,H$1,[2]掉落汇总!$C$2:$C$871,$Q$1)+SUMIFS(OFFSET([2]掉落汇总!$C$2:$C$871,,MATCH($B310,[2]掉落汇总!$D$1:$M$1)),[2]掉落汇总!$A$2:$A$871,H$1,[2]掉落汇总!$C$2:$C$871,$Q$2)/$Q$3)*宝箱投放计算!G310</f>
        <v>0</v>
      </c>
      <c r="I310">
        <f ca="1">(SUMIFS(OFFSET([2]掉落汇总!$C$2:$C$871,,MATCH($B310,[2]掉落汇总!$D$1:$M$1)),[2]掉落汇总!$A$2:$A$871,I$1,[2]掉落汇总!$C$2:$C$871,$Q$1)+SUMIFS(OFFSET([2]掉落汇总!$C$2:$C$871,,MATCH($B310,[2]掉落汇总!$D$1:$M$1)),[2]掉落汇总!$A$2:$A$871,I$1,[2]掉落汇总!$C$2:$C$871,$Q$2)/$Q$3)*宝箱投放计算!H310</f>
        <v>0</v>
      </c>
      <c r="J310">
        <f ca="1">(SUMIFS(OFFSET([2]掉落汇总!$C$2:$C$871,,MATCH($B310,[2]掉落汇总!$D$1:$M$1)),[2]掉落汇总!$A$2:$A$871,J$1,[2]掉落汇总!$C$2:$C$871,$Q$1)+SUMIFS(OFFSET([2]掉落汇总!$C$2:$C$871,,MATCH($B310,[2]掉落汇总!$D$1:$M$1)),[2]掉落汇总!$A$2:$A$871,J$1,[2]掉落汇总!$C$2:$C$871,$Q$2)/$Q$3)*宝箱投放计算!I310</f>
        <v>0</v>
      </c>
      <c r="K310">
        <f ca="1">(SUMIFS(OFFSET([2]掉落汇总!$C$2:$C$871,,MATCH($B310,[2]掉落汇总!$D$1:$M$1)),[2]掉落汇总!$A$2:$A$871,K$1,[2]掉落汇总!$C$2:$C$871,$Q$1)+SUMIFS(OFFSET([2]掉落汇总!$C$2:$C$871,,MATCH($B310,[2]掉落汇总!$D$1:$M$1)),[2]掉落汇总!$A$2:$A$871,K$1,[2]掉落汇总!$C$2:$C$871,$Q$2)/$Q$3)*宝箱投放计算!J310</f>
        <v>0</v>
      </c>
      <c r="L310">
        <f ca="1">(SUMIFS(OFFSET([2]掉落汇总!$C$2:$C$871,,MATCH($B310,[2]掉落汇总!$D$1:$M$1)),[2]掉落汇总!$A$2:$A$871,L$1,[2]掉落汇总!$C$2:$C$871,$Q$1)+SUMIFS(OFFSET([2]掉落汇总!$C$2:$C$871,,MATCH($B310,[2]掉落汇总!$D$1:$M$1)),[2]掉落汇总!$A$2:$A$871,L$1,[2]掉落汇总!$C$2:$C$871,$Q$2)/$Q$3)*宝箱投放计算!K310</f>
        <v>1.4485077267901381</v>
      </c>
      <c r="M310">
        <f ca="1">(SUMIFS(OFFSET([2]掉落汇总!$C$2:$C$871,,MATCH($B310,[2]掉落汇总!$D$1:$M$1)),[2]掉落汇总!$A$2:$A$871,M$1,[2]掉落汇总!$C$2:$C$871,$Q$1)+SUMIFS(OFFSET([2]掉落汇总!$C$2:$C$871,,MATCH($B310,[2]掉落汇总!$D$1:$M$1)),[2]掉落汇总!$A$2:$A$871,M$1,[2]掉落汇总!$C$2:$C$871,$Q$2)/$Q$3)*宝箱投放计算!L310</f>
        <v>1.449375218965316</v>
      </c>
      <c r="N310">
        <f ca="1">(SUMIFS(OFFSET([2]掉落汇总!$C$2:$C$871,,MATCH($B310,[2]掉落汇总!$D$1:$M$1)),[2]掉落汇总!$A$2:$A$871,N$1,[2]掉落汇总!$C$2:$C$871,$Q$1)+SUMIFS(OFFSET([2]掉落汇总!$C$2:$C$871,,MATCH($B310,[2]掉落汇总!$D$1:$M$1)),[2]掉落汇总!$A$2:$A$871,N$1,[2]掉落汇总!$C$2:$C$871,$Q$2)/$Q$3)*宝箱投放计算!M310</f>
        <v>0.34251290877796897</v>
      </c>
      <c r="O310">
        <f ca="1">(SUMIFS(OFFSET([2]掉落汇总!$C$2:$C$871,,MATCH($B310,[2]掉落汇总!$D$1:$M$1)),[2]掉落汇总!$A$2:$A$871,O$1,[2]掉落汇总!$C$2:$C$871,$Q$1)+SUMIFS(OFFSET([2]掉落汇总!$C$2:$C$871,,MATCH($B310,[2]掉落汇总!$D$1:$M$1)),[2]掉落汇总!$A$2:$A$871,O$1,[2]掉落汇总!$C$2:$C$871,$Q$2)/$Q$3)*宝箱投放计算!N310</f>
        <v>0.72990261049962535</v>
      </c>
    </row>
    <row r="311" spans="1:15" x14ac:dyDescent="0.2">
      <c r="A311">
        <f>玩家成长时间线!A311</f>
        <v>310</v>
      </c>
      <c r="B311">
        <f>玩家成长时间线!B311</f>
        <v>8</v>
      </c>
      <c r="C311">
        <f ca="1">SUM($D$2:D311)</f>
        <v>3954.4508628848021</v>
      </c>
      <c r="D311">
        <f t="shared" ca="1" si="4"/>
        <v>11.53500034640469</v>
      </c>
      <c r="E311">
        <f ca="1">(SUMIFS(OFFSET([2]掉落汇总!$C$2:$C$871,,MATCH($B311,[2]掉落汇总!$D$1:$M$1)),[2]掉落汇总!$A$2:$A$871,E$1,[2]掉落汇总!$C$2:$C$871,$Q$1)+SUMIFS(OFFSET([2]掉落汇总!$C$2:$C$871,,MATCH($B311,[2]掉落汇总!$D$1:$M$1)),[2]掉落汇总!$A$2:$A$871,E$1,[2]掉落汇总!$C$2:$C$871,$Q$2)/$Q$3)*宝箱投放计算!D311</f>
        <v>3.2490392307692315</v>
      </c>
      <c r="F311">
        <f ca="1">(SUMIFS(OFFSET([2]掉落汇总!$C$2:$C$871,,MATCH($B311,[2]掉落汇总!$D$1:$M$1)),[2]掉落汇总!$A$2:$A$871,F$1,[2]掉落汇总!$C$2:$C$871,$Q$1)+SUMIFS(OFFSET([2]掉落汇总!$C$2:$C$871,,MATCH($B311,[2]掉落汇总!$D$1:$M$1)),[2]掉落汇总!$A$2:$A$871,F$1,[2]掉落汇总!$C$2:$C$871,$Q$2)/$Q$3)*宝箱投放计算!E311</f>
        <v>4.3156626506024089</v>
      </c>
      <c r="G311">
        <f ca="1">(SUMIFS(OFFSET([2]掉落汇总!$C$2:$C$871,,MATCH($B311,[2]掉落汇总!$D$1:$M$1)),[2]掉落汇总!$A$2:$A$871,G$1,[2]掉落汇总!$C$2:$C$871,$Q$1)+SUMIFS(OFFSET([2]掉落汇总!$C$2:$C$871,,MATCH($B311,[2]掉落汇总!$D$1:$M$1)),[2]掉落汇总!$A$2:$A$871,G$1,[2]掉落汇总!$C$2:$C$871,$Q$2)/$Q$3)*宝箱投放计算!F311</f>
        <v>0</v>
      </c>
      <c r="H311">
        <f ca="1">(SUMIFS(OFFSET([2]掉落汇总!$C$2:$C$871,,MATCH($B311,[2]掉落汇总!$D$1:$M$1)),[2]掉落汇总!$A$2:$A$871,H$1,[2]掉落汇总!$C$2:$C$871,$Q$1)+SUMIFS(OFFSET([2]掉落汇总!$C$2:$C$871,,MATCH($B311,[2]掉落汇总!$D$1:$M$1)),[2]掉落汇总!$A$2:$A$871,H$1,[2]掉落汇总!$C$2:$C$871,$Q$2)/$Q$3)*宝箱投放计算!G311</f>
        <v>0</v>
      </c>
      <c r="I311">
        <f ca="1">(SUMIFS(OFFSET([2]掉落汇总!$C$2:$C$871,,MATCH($B311,[2]掉落汇总!$D$1:$M$1)),[2]掉落汇总!$A$2:$A$871,I$1,[2]掉落汇总!$C$2:$C$871,$Q$1)+SUMIFS(OFFSET([2]掉落汇总!$C$2:$C$871,,MATCH($B311,[2]掉落汇总!$D$1:$M$1)),[2]掉落汇总!$A$2:$A$871,I$1,[2]掉落汇总!$C$2:$C$871,$Q$2)/$Q$3)*宝箱投放计算!H311</f>
        <v>0</v>
      </c>
      <c r="J311">
        <f ca="1">(SUMIFS(OFFSET([2]掉落汇总!$C$2:$C$871,,MATCH($B311,[2]掉落汇总!$D$1:$M$1)),[2]掉落汇总!$A$2:$A$871,J$1,[2]掉落汇总!$C$2:$C$871,$Q$1)+SUMIFS(OFFSET([2]掉落汇总!$C$2:$C$871,,MATCH($B311,[2]掉落汇总!$D$1:$M$1)),[2]掉落汇总!$A$2:$A$871,J$1,[2]掉落汇总!$C$2:$C$871,$Q$2)/$Q$3)*宝箱投放计算!I311</f>
        <v>0</v>
      </c>
      <c r="K311">
        <f ca="1">(SUMIFS(OFFSET([2]掉落汇总!$C$2:$C$871,,MATCH($B311,[2]掉落汇总!$D$1:$M$1)),[2]掉落汇总!$A$2:$A$871,K$1,[2]掉落汇总!$C$2:$C$871,$Q$1)+SUMIFS(OFFSET([2]掉落汇总!$C$2:$C$871,,MATCH($B311,[2]掉落汇总!$D$1:$M$1)),[2]掉落汇总!$A$2:$A$871,K$1,[2]掉落汇总!$C$2:$C$871,$Q$2)/$Q$3)*宝箱投放计算!J311</f>
        <v>0</v>
      </c>
      <c r="L311">
        <f ca="1">(SUMIFS(OFFSET([2]掉落汇总!$C$2:$C$871,,MATCH($B311,[2]掉落汇总!$D$1:$M$1)),[2]掉落汇总!$A$2:$A$871,L$1,[2]掉落汇总!$C$2:$C$871,$Q$1)+SUMIFS(OFFSET([2]掉落汇总!$C$2:$C$871,,MATCH($B311,[2]掉落汇总!$D$1:$M$1)),[2]掉落汇总!$A$2:$A$871,L$1,[2]掉落汇总!$C$2:$C$871,$Q$2)/$Q$3)*宝箱投放计算!K311</f>
        <v>1.4485077267901381</v>
      </c>
      <c r="M311">
        <f ca="1">(SUMIFS(OFFSET([2]掉落汇总!$C$2:$C$871,,MATCH($B311,[2]掉落汇总!$D$1:$M$1)),[2]掉落汇总!$A$2:$A$871,M$1,[2]掉落汇总!$C$2:$C$871,$Q$1)+SUMIFS(OFFSET([2]掉落汇总!$C$2:$C$871,,MATCH($B311,[2]掉落汇总!$D$1:$M$1)),[2]掉落汇总!$A$2:$A$871,M$1,[2]掉落汇总!$C$2:$C$871,$Q$2)/$Q$3)*宝箱投放计算!L311</f>
        <v>1.449375218965316</v>
      </c>
      <c r="N311">
        <f ca="1">(SUMIFS(OFFSET([2]掉落汇总!$C$2:$C$871,,MATCH($B311,[2]掉落汇总!$D$1:$M$1)),[2]掉落汇总!$A$2:$A$871,N$1,[2]掉落汇总!$C$2:$C$871,$Q$1)+SUMIFS(OFFSET([2]掉落汇总!$C$2:$C$871,,MATCH($B311,[2]掉落汇总!$D$1:$M$1)),[2]掉落汇总!$A$2:$A$871,N$1,[2]掉落汇总!$C$2:$C$871,$Q$2)/$Q$3)*宝箱投放计算!M311</f>
        <v>0.34251290877796897</v>
      </c>
      <c r="O311">
        <f ca="1">(SUMIFS(OFFSET([2]掉落汇总!$C$2:$C$871,,MATCH($B311,[2]掉落汇总!$D$1:$M$1)),[2]掉落汇总!$A$2:$A$871,O$1,[2]掉落汇总!$C$2:$C$871,$Q$1)+SUMIFS(OFFSET([2]掉落汇总!$C$2:$C$871,,MATCH($B311,[2]掉落汇总!$D$1:$M$1)),[2]掉落汇总!$A$2:$A$871,O$1,[2]掉落汇总!$C$2:$C$871,$Q$2)/$Q$3)*宝箱投放计算!N311</f>
        <v>0.72990261049962535</v>
      </c>
    </row>
    <row r="312" spans="1:15" x14ac:dyDescent="0.2">
      <c r="A312">
        <f>玩家成长时间线!A312</f>
        <v>311</v>
      </c>
      <c r="B312">
        <f>玩家成长时间线!B312</f>
        <v>9</v>
      </c>
      <c r="C312">
        <f ca="1">SUM($D$2:D312)</f>
        <v>3971.2608124606782</v>
      </c>
      <c r="D312">
        <f t="shared" ca="1" si="4"/>
        <v>16.809949575875901</v>
      </c>
      <c r="E312">
        <f ca="1">(SUMIFS(OFFSET([2]掉落汇总!$C$2:$C$871,,MATCH($B312,[2]掉落汇总!$D$1:$M$1)),[2]掉落汇总!$A$2:$A$871,E$1,[2]掉落汇总!$C$2:$C$871,$Q$1)+SUMIFS(OFFSET([2]掉落汇总!$C$2:$C$871,,MATCH($B312,[2]掉落汇总!$D$1:$M$1)),[2]掉落汇总!$A$2:$A$871,E$1,[2]掉落汇总!$C$2:$C$871,$Q$2)/$Q$3)*宝箱投放计算!D312</f>
        <v>3.6211131952017452</v>
      </c>
      <c r="F312">
        <f ca="1">(SUMIFS(OFFSET([2]掉落汇总!$C$2:$C$871,,MATCH($B312,[2]掉落汇总!$D$1:$M$1)),[2]掉落汇总!$A$2:$A$871,F$1,[2]掉落汇总!$C$2:$C$871,$Q$1)+SUMIFS(OFFSET([2]掉落汇总!$C$2:$C$871,,MATCH($B312,[2]掉落汇总!$D$1:$M$1)),[2]掉落汇总!$A$2:$A$871,F$1,[2]掉落汇总!$C$2:$C$871,$Q$2)/$Q$3)*宝箱投放计算!E312</f>
        <v>5.3945783132530112</v>
      </c>
      <c r="G312">
        <f ca="1">(SUMIFS(OFFSET([2]掉落汇总!$C$2:$C$871,,MATCH($B312,[2]掉落汇总!$D$1:$M$1)),[2]掉落汇总!$A$2:$A$871,G$1,[2]掉落汇总!$C$2:$C$871,$Q$1)+SUMIFS(OFFSET([2]掉落汇总!$C$2:$C$871,,MATCH($B312,[2]掉落汇总!$D$1:$M$1)),[2]掉落汇总!$A$2:$A$871,G$1,[2]掉落汇总!$C$2:$C$871,$Q$2)/$Q$3)*宝箱投放计算!F312</f>
        <v>0</v>
      </c>
      <c r="H312">
        <f ca="1">(SUMIFS(OFFSET([2]掉落汇总!$C$2:$C$871,,MATCH($B312,[2]掉落汇总!$D$1:$M$1)),[2]掉落汇总!$A$2:$A$871,H$1,[2]掉落汇总!$C$2:$C$871,$Q$1)+SUMIFS(OFFSET([2]掉落汇总!$C$2:$C$871,,MATCH($B312,[2]掉落汇总!$D$1:$M$1)),[2]掉落汇总!$A$2:$A$871,H$1,[2]掉落汇总!$C$2:$C$871,$Q$2)/$Q$3)*宝箱投放计算!G312</f>
        <v>0</v>
      </c>
      <c r="I312">
        <f ca="1">(SUMIFS(OFFSET([2]掉落汇总!$C$2:$C$871,,MATCH($B312,[2]掉落汇总!$D$1:$M$1)),[2]掉落汇总!$A$2:$A$871,I$1,[2]掉落汇总!$C$2:$C$871,$Q$1)+SUMIFS(OFFSET([2]掉落汇总!$C$2:$C$871,,MATCH($B312,[2]掉落汇总!$D$1:$M$1)),[2]掉落汇总!$A$2:$A$871,I$1,[2]掉落汇总!$C$2:$C$871,$Q$2)/$Q$3)*宝箱投放计算!H312</f>
        <v>1.0654301906233898</v>
      </c>
      <c r="J312">
        <f ca="1">(SUMIFS(OFFSET([2]掉落汇总!$C$2:$C$871,,MATCH($B312,[2]掉落汇总!$D$1:$M$1)),[2]掉落汇总!$A$2:$A$871,J$1,[2]掉落汇总!$C$2:$C$871,$Q$1)+SUMIFS(OFFSET([2]掉落汇总!$C$2:$C$871,,MATCH($B312,[2]掉落汇总!$D$1:$M$1)),[2]掉落汇总!$A$2:$A$871,J$1,[2]掉落汇总!$C$2:$C$871,$Q$2)/$Q$3)*宝箱投放计算!I312</f>
        <v>2.7585294117647061</v>
      </c>
      <c r="K312">
        <f ca="1">(SUMIFS(OFFSET([2]掉落汇总!$C$2:$C$871,,MATCH($B312,[2]掉落汇总!$D$1:$M$1)),[2]掉落汇总!$A$2:$A$871,K$1,[2]掉落汇总!$C$2:$C$871,$Q$1)+SUMIFS(OFFSET([2]掉落汇总!$C$2:$C$871,,MATCH($B312,[2]掉落汇总!$D$1:$M$1)),[2]掉落汇总!$A$2:$A$871,K$1,[2]掉落汇总!$C$2:$C$871,$Q$2)/$Q$3)*宝箱投放计算!J312</f>
        <v>0</v>
      </c>
      <c r="L312">
        <f ca="1">(SUMIFS(OFFSET([2]掉落汇总!$C$2:$C$871,,MATCH($B312,[2]掉落汇总!$D$1:$M$1)),[2]掉落汇总!$A$2:$A$871,L$1,[2]掉落汇总!$C$2:$C$871,$Q$1)+SUMIFS(OFFSET([2]掉落汇总!$C$2:$C$871,,MATCH($B312,[2]掉落汇总!$D$1:$M$1)),[2]掉落汇总!$A$2:$A$871,L$1,[2]掉落汇总!$C$2:$C$871,$Q$2)/$Q$3)*宝箱投放计算!K312</f>
        <v>1.4485077267901381</v>
      </c>
      <c r="M312">
        <f ca="1">(SUMIFS(OFFSET([2]掉落汇总!$C$2:$C$871,,MATCH($B312,[2]掉落汇总!$D$1:$M$1)),[2]掉落汇总!$A$2:$A$871,M$1,[2]掉落汇总!$C$2:$C$871,$Q$1)+SUMIFS(OFFSET([2]掉落汇总!$C$2:$C$871,,MATCH($B312,[2]掉落汇总!$D$1:$M$1)),[2]掉落汇总!$A$2:$A$871,M$1,[2]掉落汇总!$C$2:$C$871,$Q$2)/$Q$3)*宝箱投放计算!L312</f>
        <v>1.449375218965316</v>
      </c>
      <c r="N312">
        <f ca="1">(SUMIFS(OFFSET([2]掉落汇总!$C$2:$C$871,,MATCH($B312,[2]掉落汇总!$D$1:$M$1)),[2]掉落汇总!$A$2:$A$871,N$1,[2]掉落汇总!$C$2:$C$871,$Q$1)+SUMIFS(OFFSET([2]掉落汇总!$C$2:$C$871,,MATCH($B312,[2]掉落汇总!$D$1:$M$1)),[2]掉落汇总!$A$2:$A$871,N$1,[2]掉落汇总!$C$2:$C$871,$Q$2)/$Q$3)*宝箱投放计算!M312</f>
        <v>0.34251290877796897</v>
      </c>
      <c r="O312">
        <f ca="1">(SUMIFS(OFFSET([2]掉落汇总!$C$2:$C$871,,MATCH($B312,[2]掉落汇总!$D$1:$M$1)),[2]掉落汇总!$A$2:$A$871,O$1,[2]掉落汇总!$C$2:$C$871,$Q$1)+SUMIFS(OFFSET([2]掉落汇总!$C$2:$C$871,,MATCH($B312,[2]掉落汇总!$D$1:$M$1)),[2]掉落汇总!$A$2:$A$871,O$1,[2]掉落汇总!$C$2:$C$871,$Q$2)/$Q$3)*宝箱投放计算!N312</f>
        <v>0.72990261049962535</v>
      </c>
    </row>
    <row r="313" spans="1:15" x14ac:dyDescent="0.2">
      <c r="A313">
        <f>玩家成长时间线!A313</f>
        <v>312</v>
      </c>
      <c r="B313">
        <f>玩家成长时间线!B313</f>
        <v>9</v>
      </c>
      <c r="C313">
        <f ca="1">SUM($D$2:D313)</f>
        <v>3984.2627348223882</v>
      </c>
      <c r="D313">
        <f t="shared" ca="1" si="4"/>
        <v>13.001922361710271</v>
      </c>
      <c r="E313">
        <f ca="1">(SUMIFS(OFFSET([2]掉落汇总!$C$2:$C$871,,MATCH($B313,[2]掉落汇总!$D$1:$M$1)),[2]掉落汇总!$A$2:$A$871,E$1,[2]掉落汇总!$C$2:$C$871,$Q$1)+SUMIFS(OFFSET([2]掉落汇总!$C$2:$C$871,,MATCH($B313,[2]掉落汇总!$D$1:$M$1)),[2]掉落汇总!$A$2:$A$871,E$1,[2]掉落汇总!$C$2:$C$871,$Q$2)/$Q$3)*宝箱投放计算!D313</f>
        <v>3.6370455834242095</v>
      </c>
      <c r="F313">
        <f ca="1">(SUMIFS(OFFSET([2]掉落汇总!$C$2:$C$871,,MATCH($B313,[2]掉落汇总!$D$1:$M$1)),[2]掉落汇总!$A$2:$A$871,F$1,[2]掉落汇总!$C$2:$C$871,$Q$1)+SUMIFS(OFFSET([2]掉落汇总!$C$2:$C$871,,MATCH($B313,[2]掉落汇总!$D$1:$M$1)),[2]掉落汇总!$A$2:$A$871,F$1,[2]掉落汇总!$C$2:$C$871,$Q$2)/$Q$3)*宝箱投放计算!E313</f>
        <v>5.3945783132530112</v>
      </c>
      <c r="G313">
        <f ca="1">(SUMIFS(OFFSET([2]掉落汇总!$C$2:$C$871,,MATCH($B313,[2]掉落汇总!$D$1:$M$1)),[2]掉落汇总!$A$2:$A$871,G$1,[2]掉落汇总!$C$2:$C$871,$Q$1)+SUMIFS(OFFSET([2]掉落汇总!$C$2:$C$871,,MATCH($B313,[2]掉落汇总!$D$1:$M$1)),[2]掉落汇总!$A$2:$A$871,G$1,[2]掉落汇总!$C$2:$C$871,$Q$2)/$Q$3)*宝箱投放计算!F313</f>
        <v>0</v>
      </c>
      <c r="H313">
        <f ca="1">(SUMIFS(OFFSET([2]掉落汇总!$C$2:$C$871,,MATCH($B313,[2]掉落汇总!$D$1:$M$1)),[2]掉落汇总!$A$2:$A$871,H$1,[2]掉落汇总!$C$2:$C$871,$Q$1)+SUMIFS(OFFSET([2]掉落汇总!$C$2:$C$871,,MATCH($B313,[2]掉落汇总!$D$1:$M$1)),[2]掉落汇总!$A$2:$A$871,H$1,[2]掉落汇总!$C$2:$C$871,$Q$2)/$Q$3)*宝箱投放计算!G313</f>
        <v>0</v>
      </c>
      <c r="I313">
        <f ca="1">(SUMIFS(OFFSET([2]掉落汇总!$C$2:$C$871,,MATCH($B313,[2]掉落汇总!$D$1:$M$1)),[2]掉落汇总!$A$2:$A$871,I$1,[2]掉落汇总!$C$2:$C$871,$Q$1)+SUMIFS(OFFSET([2]掉落汇总!$C$2:$C$871,,MATCH($B313,[2]掉落汇总!$D$1:$M$1)),[2]掉落汇总!$A$2:$A$871,I$1,[2]掉落汇总!$C$2:$C$871,$Q$2)/$Q$3)*宝箱投放计算!H313</f>
        <v>0</v>
      </c>
      <c r="J313">
        <f ca="1">(SUMIFS(OFFSET([2]掉落汇总!$C$2:$C$871,,MATCH($B313,[2]掉落汇总!$D$1:$M$1)),[2]掉落汇总!$A$2:$A$871,J$1,[2]掉落汇总!$C$2:$C$871,$Q$1)+SUMIFS(OFFSET([2]掉落汇总!$C$2:$C$871,,MATCH($B313,[2]掉落汇总!$D$1:$M$1)),[2]掉落汇总!$A$2:$A$871,J$1,[2]掉落汇总!$C$2:$C$871,$Q$2)/$Q$3)*宝箱投放计算!I313</f>
        <v>0</v>
      </c>
      <c r="K313">
        <f ca="1">(SUMIFS(OFFSET([2]掉落汇总!$C$2:$C$871,,MATCH($B313,[2]掉落汇总!$D$1:$M$1)),[2]掉落汇总!$A$2:$A$871,K$1,[2]掉落汇总!$C$2:$C$871,$Q$1)+SUMIFS(OFFSET([2]掉落汇总!$C$2:$C$871,,MATCH($B313,[2]掉落汇总!$D$1:$M$1)),[2]掉落汇总!$A$2:$A$871,K$1,[2]掉落汇总!$C$2:$C$871,$Q$2)/$Q$3)*宝箱投放计算!J313</f>
        <v>0</v>
      </c>
      <c r="L313">
        <f ca="1">(SUMIFS(OFFSET([2]掉落汇总!$C$2:$C$871,,MATCH($B313,[2]掉落汇总!$D$1:$M$1)),[2]掉落汇总!$A$2:$A$871,L$1,[2]掉落汇总!$C$2:$C$871,$Q$1)+SUMIFS(OFFSET([2]掉落汇总!$C$2:$C$871,,MATCH($B313,[2]掉落汇总!$D$1:$M$1)),[2]掉落汇总!$A$2:$A$871,L$1,[2]掉落汇总!$C$2:$C$871,$Q$2)/$Q$3)*宝箱投放计算!K313</f>
        <v>1.4485077267901381</v>
      </c>
      <c r="M313">
        <f ca="1">(SUMIFS(OFFSET([2]掉落汇总!$C$2:$C$871,,MATCH($B313,[2]掉落汇总!$D$1:$M$1)),[2]掉落汇总!$A$2:$A$871,M$1,[2]掉落汇总!$C$2:$C$871,$Q$1)+SUMIFS(OFFSET([2]掉落汇总!$C$2:$C$871,,MATCH($B313,[2]掉落汇总!$D$1:$M$1)),[2]掉落汇总!$A$2:$A$871,M$1,[2]掉落汇总!$C$2:$C$871,$Q$2)/$Q$3)*宝箱投放计算!L313</f>
        <v>1.449375218965316</v>
      </c>
      <c r="N313">
        <f ca="1">(SUMIFS(OFFSET([2]掉落汇总!$C$2:$C$871,,MATCH($B313,[2]掉落汇总!$D$1:$M$1)),[2]掉落汇总!$A$2:$A$871,N$1,[2]掉落汇总!$C$2:$C$871,$Q$1)+SUMIFS(OFFSET([2]掉落汇总!$C$2:$C$871,,MATCH($B313,[2]掉落汇总!$D$1:$M$1)),[2]掉落汇总!$A$2:$A$871,N$1,[2]掉落汇总!$C$2:$C$871,$Q$2)/$Q$3)*宝箱投放计算!M313</f>
        <v>0.34251290877796897</v>
      </c>
      <c r="O313">
        <f ca="1">(SUMIFS(OFFSET([2]掉落汇总!$C$2:$C$871,,MATCH($B313,[2]掉落汇总!$D$1:$M$1)),[2]掉落汇总!$A$2:$A$871,O$1,[2]掉落汇总!$C$2:$C$871,$Q$1)+SUMIFS(OFFSET([2]掉落汇总!$C$2:$C$871,,MATCH($B313,[2]掉落汇总!$D$1:$M$1)),[2]掉落汇总!$A$2:$A$871,O$1,[2]掉落汇总!$C$2:$C$871,$Q$2)/$Q$3)*宝箱投放计算!N313</f>
        <v>0.72990261049962535</v>
      </c>
    </row>
    <row r="314" spans="1:15" x14ac:dyDescent="0.2">
      <c r="A314">
        <f>玩家成长时间线!A314</f>
        <v>313</v>
      </c>
      <c r="B314">
        <f>玩家成长时间线!B314</f>
        <v>9</v>
      </c>
      <c r="C314">
        <f ca="1">SUM($D$2:D314)</f>
        <v>3997.4399134545456</v>
      </c>
      <c r="D314">
        <f t="shared" ca="1" si="4"/>
        <v>13.177178632157379</v>
      </c>
      <c r="E314">
        <f ca="1">(SUMIFS(OFFSET([2]掉落汇总!$C$2:$C$871,,MATCH($B314,[2]掉落汇总!$D$1:$M$1)),[2]掉落汇总!$A$2:$A$871,E$1,[2]掉落汇总!$C$2:$C$871,$Q$1)+SUMIFS(OFFSET([2]掉落汇总!$C$2:$C$871,,MATCH($B314,[2]掉落汇总!$D$1:$M$1)),[2]掉落汇总!$A$2:$A$871,E$1,[2]掉落汇总!$C$2:$C$871,$Q$2)/$Q$3)*宝箱投放计算!D314</f>
        <v>3.8123018538713196</v>
      </c>
      <c r="F314">
        <f ca="1">(SUMIFS(OFFSET([2]掉落汇总!$C$2:$C$871,,MATCH($B314,[2]掉落汇总!$D$1:$M$1)),[2]掉落汇总!$A$2:$A$871,F$1,[2]掉落汇总!$C$2:$C$871,$Q$1)+SUMIFS(OFFSET([2]掉落汇总!$C$2:$C$871,,MATCH($B314,[2]掉落汇总!$D$1:$M$1)),[2]掉落汇总!$A$2:$A$871,F$1,[2]掉落汇总!$C$2:$C$871,$Q$2)/$Q$3)*宝箱投放计算!E314</f>
        <v>5.3945783132530112</v>
      </c>
      <c r="G314">
        <f ca="1">(SUMIFS(OFFSET([2]掉落汇总!$C$2:$C$871,,MATCH($B314,[2]掉落汇总!$D$1:$M$1)),[2]掉落汇总!$A$2:$A$871,G$1,[2]掉落汇总!$C$2:$C$871,$Q$1)+SUMIFS(OFFSET([2]掉落汇总!$C$2:$C$871,,MATCH($B314,[2]掉落汇总!$D$1:$M$1)),[2]掉落汇总!$A$2:$A$871,G$1,[2]掉落汇总!$C$2:$C$871,$Q$2)/$Q$3)*宝箱投放计算!F314</f>
        <v>0</v>
      </c>
      <c r="H314">
        <f ca="1">(SUMIFS(OFFSET([2]掉落汇总!$C$2:$C$871,,MATCH($B314,[2]掉落汇总!$D$1:$M$1)),[2]掉落汇总!$A$2:$A$871,H$1,[2]掉落汇总!$C$2:$C$871,$Q$1)+SUMIFS(OFFSET([2]掉落汇总!$C$2:$C$871,,MATCH($B314,[2]掉落汇总!$D$1:$M$1)),[2]掉落汇总!$A$2:$A$871,H$1,[2]掉落汇总!$C$2:$C$871,$Q$2)/$Q$3)*宝箱投放计算!G314</f>
        <v>0</v>
      </c>
      <c r="I314">
        <f ca="1">(SUMIFS(OFFSET([2]掉落汇总!$C$2:$C$871,,MATCH($B314,[2]掉落汇总!$D$1:$M$1)),[2]掉落汇总!$A$2:$A$871,I$1,[2]掉落汇总!$C$2:$C$871,$Q$1)+SUMIFS(OFFSET([2]掉落汇总!$C$2:$C$871,,MATCH($B314,[2]掉落汇总!$D$1:$M$1)),[2]掉落汇总!$A$2:$A$871,I$1,[2]掉落汇总!$C$2:$C$871,$Q$2)/$Q$3)*宝箱投放计算!H314</f>
        <v>0</v>
      </c>
      <c r="J314">
        <f ca="1">(SUMIFS(OFFSET([2]掉落汇总!$C$2:$C$871,,MATCH($B314,[2]掉落汇总!$D$1:$M$1)),[2]掉落汇总!$A$2:$A$871,J$1,[2]掉落汇总!$C$2:$C$871,$Q$1)+SUMIFS(OFFSET([2]掉落汇总!$C$2:$C$871,,MATCH($B314,[2]掉落汇总!$D$1:$M$1)),[2]掉落汇总!$A$2:$A$871,J$1,[2]掉落汇总!$C$2:$C$871,$Q$2)/$Q$3)*宝箱投放计算!I314</f>
        <v>0</v>
      </c>
      <c r="K314">
        <f ca="1">(SUMIFS(OFFSET([2]掉落汇总!$C$2:$C$871,,MATCH($B314,[2]掉落汇总!$D$1:$M$1)),[2]掉落汇总!$A$2:$A$871,K$1,[2]掉落汇总!$C$2:$C$871,$Q$1)+SUMIFS(OFFSET([2]掉落汇总!$C$2:$C$871,,MATCH($B314,[2]掉落汇总!$D$1:$M$1)),[2]掉落汇总!$A$2:$A$871,K$1,[2]掉落汇总!$C$2:$C$871,$Q$2)/$Q$3)*宝箱投放计算!J314</f>
        <v>0</v>
      </c>
      <c r="L314">
        <f ca="1">(SUMIFS(OFFSET([2]掉落汇总!$C$2:$C$871,,MATCH($B314,[2]掉落汇总!$D$1:$M$1)),[2]掉落汇总!$A$2:$A$871,L$1,[2]掉落汇总!$C$2:$C$871,$Q$1)+SUMIFS(OFFSET([2]掉落汇总!$C$2:$C$871,,MATCH($B314,[2]掉落汇总!$D$1:$M$1)),[2]掉落汇总!$A$2:$A$871,L$1,[2]掉落汇总!$C$2:$C$871,$Q$2)/$Q$3)*宝箱投放计算!K314</f>
        <v>1.4485077267901381</v>
      </c>
      <c r="M314">
        <f ca="1">(SUMIFS(OFFSET([2]掉落汇总!$C$2:$C$871,,MATCH($B314,[2]掉落汇总!$D$1:$M$1)),[2]掉落汇总!$A$2:$A$871,M$1,[2]掉落汇总!$C$2:$C$871,$Q$1)+SUMIFS(OFFSET([2]掉落汇总!$C$2:$C$871,,MATCH($B314,[2]掉落汇总!$D$1:$M$1)),[2]掉落汇总!$A$2:$A$871,M$1,[2]掉落汇总!$C$2:$C$871,$Q$2)/$Q$3)*宝箱投放计算!L314</f>
        <v>1.449375218965316</v>
      </c>
      <c r="N314">
        <f ca="1">(SUMIFS(OFFSET([2]掉落汇总!$C$2:$C$871,,MATCH($B314,[2]掉落汇总!$D$1:$M$1)),[2]掉落汇总!$A$2:$A$871,N$1,[2]掉落汇总!$C$2:$C$871,$Q$1)+SUMIFS(OFFSET([2]掉落汇总!$C$2:$C$871,,MATCH($B314,[2]掉落汇总!$D$1:$M$1)),[2]掉落汇总!$A$2:$A$871,N$1,[2]掉落汇总!$C$2:$C$871,$Q$2)/$Q$3)*宝箱投放计算!M314</f>
        <v>0.34251290877796897</v>
      </c>
      <c r="O314">
        <f ca="1">(SUMIFS(OFFSET([2]掉落汇总!$C$2:$C$871,,MATCH($B314,[2]掉落汇总!$D$1:$M$1)),[2]掉落汇总!$A$2:$A$871,O$1,[2]掉落汇总!$C$2:$C$871,$Q$1)+SUMIFS(OFFSET([2]掉落汇总!$C$2:$C$871,,MATCH($B314,[2]掉落汇总!$D$1:$M$1)),[2]掉落汇总!$A$2:$A$871,O$1,[2]掉落汇总!$C$2:$C$871,$Q$2)/$Q$3)*宝箱投放计算!N314</f>
        <v>0.72990261049962535</v>
      </c>
    </row>
    <row r="315" spans="1:15" x14ac:dyDescent="0.2">
      <c r="A315">
        <f>玩家成长时间线!A315</f>
        <v>314</v>
      </c>
      <c r="B315">
        <f>玩家成长时间线!B315</f>
        <v>10</v>
      </c>
      <c r="C315">
        <f ca="1">SUM($D$2:D315)</f>
        <v>4013.7723183429166</v>
      </c>
      <c r="D315">
        <f t="shared" ca="1" si="4"/>
        <v>16.33240488837103</v>
      </c>
      <c r="E315">
        <f ca="1">(SUMIFS(OFFSET([2]掉落汇总!$C$2:$C$871,,MATCH($B315,[2]掉落汇总!$D$1:$M$1)),[2]掉落汇总!$A$2:$A$871,E$1,[2]掉落汇总!$C$2:$C$871,$Q$1)+SUMIFS(OFFSET([2]掉落汇总!$C$2:$C$871,,MATCH($B315,[2]掉落汇总!$D$1:$M$1)),[2]掉落汇总!$A$2:$A$871,E$1,[2]掉落汇总!$C$2:$C$871,$Q$2)/$Q$3)*宝箱投放计算!D315</f>
        <v>3.8763598106259862</v>
      </c>
      <c r="F315">
        <f ca="1">(SUMIFS(OFFSET([2]掉落汇总!$C$2:$C$871,,MATCH($B315,[2]掉落汇总!$D$1:$M$1)),[2]掉落汇总!$A$2:$A$871,F$1,[2]掉落汇总!$C$2:$C$871,$Q$1)+SUMIFS(OFFSET([2]掉落汇总!$C$2:$C$871,,MATCH($B315,[2]掉落汇总!$D$1:$M$1)),[2]掉落汇总!$A$2:$A$871,F$1,[2]掉落汇总!$C$2:$C$871,$Q$2)/$Q$3)*宝箱投放计算!E315</f>
        <v>5.3945783132530112</v>
      </c>
      <c r="G315">
        <f ca="1">(SUMIFS(OFFSET([2]掉落汇总!$C$2:$C$871,,MATCH($B315,[2]掉落汇总!$D$1:$M$1)),[2]掉落汇总!$A$2:$A$871,G$1,[2]掉落汇总!$C$2:$C$871,$Q$1)+SUMIFS(OFFSET([2]掉落汇总!$C$2:$C$871,,MATCH($B315,[2]掉落汇总!$D$1:$M$1)),[2]掉落汇总!$A$2:$A$871,G$1,[2]掉落汇总!$C$2:$C$871,$Q$2)/$Q$3)*宝箱投放计算!F315</f>
        <v>0</v>
      </c>
      <c r="H315">
        <f ca="1">(SUMIFS(OFFSET([2]掉落汇总!$C$2:$C$871,,MATCH($B315,[2]掉落汇总!$D$1:$M$1)),[2]掉落汇总!$A$2:$A$871,H$1,[2]掉落汇总!$C$2:$C$871,$Q$1)+SUMIFS(OFFSET([2]掉落汇总!$C$2:$C$871,,MATCH($B315,[2]掉落汇总!$D$1:$M$1)),[2]掉落汇总!$A$2:$A$871,H$1,[2]掉落汇总!$C$2:$C$871,$Q$2)/$Q$3)*宝箱投放计算!G315</f>
        <v>0</v>
      </c>
      <c r="I315">
        <f ca="1">(SUMIFS(OFFSET([2]掉落汇总!$C$2:$C$871,,MATCH($B315,[2]掉落汇总!$D$1:$M$1)),[2]掉落汇总!$A$2:$A$871,I$1,[2]掉落汇总!$C$2:$C$871,$Q$1)+SUMIFS(OFFSET([2]掉落汇总!$C$2:$C$871,,MATCH($B315,[2]掉落汇总!$D$1:$M$1)),[2]掉落汇总!$A$2:$A$871,I$1,[2]掉落汇总!$C$2:$C$871,$Q$2)/$Q$3)*宝箱投放计算!H315</f>
        <v>0</v>
      </c>
      <c r="J315">
        <f ca="1">(SUMIFS(OFFSET([2]掉落汇总!$C$2:$C$871,,MATCH($B315,[2]掉落汇总!$D$1:$M$1)),[2]掉落汇总!$A$2:$A$871,J$1,[2]掉落汇总!$C$2:$C$871,$Q$1)+SUMIFS(OFFSET([2]掉落汇总!$C$2:$C$871,,MATCH($B315,[2]掉落汇总!$D$1:$M$1)),[2]掉落汇总!$A$2:$A$871,J$1,[2]掉落汇总!$C$2:$C$871,$Q$2)/$Q$3)*宝箱投放计算!I315</f>
        <v>3.0911682994589849</v>
      </c>
      <c r="K315">
        <f ca="1">(SUMIFS(OFFSET([2]掉落汇总!$C$2:$C$871,,MATCH($B315,[2]掉落汇总!$D$1:$M$1)),[2]掉落汇总!$A$2:$A$871,K$1,[2]掉落汇总!$C$2:$C$871,$Q$1)+SUMIFS(OFFSET([2]掉落汇总!$C$2:$C$871,,MATCH($B315,[2]掉落汇总!$D$1:$M$1)),[2]掉落汇总!$A$2:$A$871,K$1,[2]掉落汇总!$C$2:$C$871,$Q$2)/$Q$3)*宝箱投放计算!J315</f>
        <v>0</v>
      </c>
      <c r="L315">
        <f ca="1">(SUMIFS(OFFSET([2]掉落汇总!$C$2:$C$871,,MATCH($B315,[2]掉落汇总!$D$1:$M$1)),[2]掉落汇总!$A$2:$A$871,L$1,[2]掉落汇总!$C$2:$C$871,$Q$1)+SUMIFS(OFFSET([2]掉落汇总!$C$2:$C$871,,MATCH($B315,[2]掉落汇总!$D$1:$M$1)),[2]掉落汇总!$A$2:$A$871,L$1,[2]掉落汇总!$C$2:$C$871,$Q$2)/$Q$3)*宝箱投放计算!K315</f>
        <v>1.4485077267901381</v>
      </c>
      <c r="M315">
        <f ca="1">(SUMIFS(OFFSET([2]掉落汇总!$C$2:$C$871,,MATCH($B315,[2]掉落汇总!$D$1:$M$1)),[2]掉落汇总!$A$2:$A$871,M$1,[2]掉落汇总!$C$2:$C$871,$Q$1)+SUMIFS(OFFSET([2]掉落汇总!$C$2:$C$871,,MATCH($B315,[2]掉落汇总!$D$1:$M$1)),[2]掉落汇总!$A$2:$A$871,M$1,[2]掉落汇总!$C$2:$C$871,$Q$2)/$Q$3)*宝箱投放计算!L315</f>
        <v>1.449375218965316</v>
      </c>
      <c r="N315">
        <f ca="1">(SUMIFS(OFFSET([2]掉落汇总!$C$2:$C$871,,MATCH($B315,[2]掉落汇总!$D$1:$M$1)),[2]掉落汇总!$A$2:$A$871,N$1,[2]掉落汇总!$C$2:$C$871,$Q$1)+SUMIFS(OFFSET([2]掉落汇总!$C$2:$C$871,,MATCH($B315,[2]掉落汇总!$D$1:$M$1)),[2]掉落汇总!$A$2:$A$871,N$1,[2]掉落汇总!$C$2:$C$871,$Q$2)/$Q$3)*宝箱投放计算!M315</f>
        <v>0.34251290877796897</v>
      </c>
      <c r="O315">
        <f ca="1">(SUMIFS(OFFSET([2]掉落汇总!$C$2:$C$871,,MATCH($B315,[2]掉落汇总!$D$1:$M$1)),[2]掉落汇总!$A$2:$A$871,O$1,[2]掉落汇总!$C$2:$C$871,$Q$1)+SUMIFS(OFFSET([2]掉落汇总!$C$2:$C$871,,MATCH($B315,[2]掉落汇总!$D$1:$M$1)),[2]掉落汇总!$A$2:$A$871,O$1,[2]掉落汇总!$C$2:$C$871,$Q$2)/$Q$3)*宝箱投放计算!N315</f>
        <v>0.72990261049962535</v>
      </c>
    </row>
    <row r="316" spans="1:15" x14ac:dyDescent="0.2">
      <c r="A316">
        <f>玩家成长时间线!A316</f>
        <v>315</v>
      </c>
      <c r="B316">
        <f>玩家成长时间线!B316</f>
        <v>10</v>
      </c>
      <c r="C316">
        <f ca="1">SUM($D$2:D316)</f>
        <v>4027.0303881774889</v>
      </c>
      <c r="D316">
        <f t="shared" ca="1" si="4"/>
        <v>13.258069834572225</v>
      </c>
      <c r="E316">
        <f ca="1">(SUMIFS(OFFSET([2]掉落汇总!$C$2:$C$871,,MATCH($B316,[2]掉落汇总!$D$1:$M$1)),[2]掉落汇总!$A$2:$A$871,E$1,[2]掉落汇总!$C$2:$C$871,$Q$1)+SUMIFS(OFFSET([2]掉落汇总!$C$2:$C$871,,MATCH($B316,[2]掉落汇总!$D$1:$M$1)),[2]掉落汇总!$A$2:$A$871,E$1,[2]掉落汇总!$C$2:$C$871,$Q$2)/$Q$3)*宝箱投放计算!D316</f>
        <v>3.8931930562861652</v>
      </c>
      <c r="F316">
        <f ca="1">(SUMIFS(OFFSET([2]掉落汇总!$C$2:$C$871,,MATCH($B316,[2]掉落汇总!$D$1:$M$1)),[2]掉落汇总!$A$2:$A$871,F$1,[2]掉落汇总!$C$2:$C$871,$Q$1)+SUMIFS(OFFSET([2]掉落汇总!$C$2:$C$871,,MATCH($B316,[2]掉落汇总!$D$1:$M$1)),[2]掉落汇总!$A$2:$A$871,F$1,[2]掉落汇总!$C$2:$C$871,$Q$2)/$Q$3)*宝箱投放计算!E316</f>
        <v>5.3945783132530112</v>
      </c>
      <c r="G316">
        <f ca="1">(SUMIFS(OFFSET([2]掉落汇总!$C$2:$C$871,,MATCH($B316,[2]掉落汇总!$D$1:$M$1)),[2]掉落汇总!$A$2:$A$871,G$1,[2]掉落汇总!$C$2:$C$871,$Q$1)+SUMIFS(OFFSET([2]掉落汇总!$C$2:$C$871,,MATCH($B316,[2]掉落汇总!$D$1:$M$1)),[2]掉落汇总!$A$2:$A$871,G$1,[2]掉落汇总!$C$2:$C$871,$Q$2)/$Q$3)*宝箱投放计算!F316</f>
        <v>0</v>
      </c>
      <c r="H316">
        <f ca="1">(SUMIFS(OFFSET([2]掉落汇总!$C$2:$C$871,,MATCH($B316,[2]掉落汇总!$D$1:$M$1)),[2]掉落汇总!$A$2:$A$871,H$1,[2]掉落汇总!$C$2:$C$871,$Q$1)+SUMIFS(OFFSET([2]掉落汇总!$C$2:$C$871,,MATCH($B316,[2]掉落汇总!$D$1:$M$1)),[2]掉落汇总!$A$2:$A$871,H$1,[2]掉落汇总!$C$2:$C$871,$Q$2)/$Q$3)*宝箱投放计算!G316</f>
        <v>0</v>
      </c>
      <c r="I316">
        <f ca="1">(SUMIFS(OFFSET([2]掉落汇总!$C$2:$C$871,,MATCH($B316,[2]掉落汇总!$D$1:$M$1)),[2]掉落汇总!$A$2:$A$871,I$1,[2]掉落汇总!$C$2:$C$871,$Q$1)+SUMIFS(OFFSET([2]掉落汇总!$C$2:$C$871,,MATCH($B316,[2]掉落汇总!$D$1:$M$1)),[2]掉落汇总!$A$2:$A$871,I$1,[2]掉落汇总!$C$2:$C$871,$Q$2)/$Q$3)*宝箱投放计算!H316</f>
        <v>0</v>
      </c>
      <c r="J316">
        <f ca="1">(SUMIFS(OFFSET([2]掉落汇总!$C$2:$C$871,,MATCH($B316,[2]掉落汇总!$D$1:$M$1)),[2]掉落汇总!$A$2:$A$871,J$1,[2]掉落汇总!$C$2:$C$871,$Q$1)+SUMIFS(OFFSET([2]掉落汇总!$C$2:$C$871,,MATCH($B316,[2]掉落汇总!$D$1:$M$1)),[2]掉落汇总!$A$2:$A$871,J$1,[2]掉落汇总!$C$2:$C$871,$Q$2)/$Q$3)*宝箱投放计算!I316</f>
        <v>0</v>
      </c>
      <c r="K316">
        <f ca="1">(SUMIFS(OFFSET([2]掉落汇总!$C$2:$C$871,,MATCH($B316,[2]掉落汇总!$D$1:$M$1)),[2]掉落汇总!$A$2:$A$871,K$1,[2]掉落汇总!$C$2:$C$871,$Q$1)+SUMIFS(OFFSET([2]掉落汇总!$C$2:$C$871,,MATCH($B316,[2]掉落汇总!$D$1:$M$1)),[2]掉落汇总!$A$2:$A$871,K$1,[2]掉落汇总!$C$2:$C$871,$Q$2)/$Q$3)*宝箱投放计算!J316</f>
        <v>0</v>
      </c>
      <c r="L316">
        <f ca="1">(SUMIFS(OFFSET([2]掉落汇总!$C$2:$C$871,,MATCH($B316,[2]掉落汇总!$D$1:$M$1)),[2]掉落汇总!$A$2:$A$871,L$1,[2]掉落汇总!$C$2:$C$871,$Q$1)+SUMIFS(OFFSET([2]掉落汇总!$C$2:$C$871,,MATCH($B316,[2]掉落汇总!$D$1:$M$1)),[2]掉落汇总!$A$2:$A$871,L$1,[2]掉落汇总!$C$2:$C$871,$Q$2)/$Q$3)*宝箱投放计算!K316</f>
        <v>1.4485077267901381</v>
      </c>
      <c r="M316">
        <f ca="1">(SUMIFS(OFFSET([2]掉落汇总!$C$2:$C$871,,MATCH($B316,[2]掉落汇总!$D$1:$M$1)),[2]掉落汇总!$A$2:$A$871,M$1,[2]掉落汇总!$C$2:$C$871,$Q$1)+SUMIFS(OFFSET([2]掉落汇总!$C$2:$C$871,,MATCH($B316,[2]掉落汇总!$D$1:$M$1)),[2]掉落汇总!$A$2:$A$871,M$1,[2]掉落汇总!$C$2:$C$871,$Q$2)/$Q$3)*宝箱投放计算!L316</f>
        <v>1.449375218965316</v>
      </c>
      <c r="N316">
        <f ca="1">(SUMIFS(OFFSET([2]掉落汇总!$C$2:$C$871,,MATCH($B316,[2]掉落汇总!$D$1:$M$1)),[2]掉落汇总!$A$2:$A$871,N$1,[2]掉落汇总!$C$2:$C$871,$Q$1)+SUMIFS(OFFSET([2]掉落汇总!$C$2:$C$871,,MATCH($B316,[2]掉落汇总!$D$1:$M$1)),[2]掉落汇总!$A$2:$A$871,N$1,[2]掉落汇总!$C$2:$C$871,$Q$2)/$Q$3)*宝箱投放计算!M316</f>
        <v>0.34251290877796897</v>
      </c>
      <c r="O316">
        <f ca="1">(SUMIFS(OFFSET([2]掉落汇总!$C$2:$C$871,,MATCH($B316,[2]掉落汇总!$D$1:$M$1)),[2]掉落汇总!$A$2:$A$871,O$1,[2]掉落汇总!$C$2:$C$871,$Q$1)+SUMIFS(OFFSET([2]掉落汇总!$C$2:$C$871,,MATCH($B316,[2]掉落汇总!$D$1:$M$1)),[2]掉落汇总!$A$2:$A$871,O$1,[2]掉落汇总!$C$2:$C$871,$Q$2)/$Q$3)*宝箱投放计算!N316</f>
        <v>0.72990261049962535</v>
      </c>
    </row>
    <row r="317" spans="1:15" x14ac:dyDescent="0.2">
      <c r="A317">
        <f>玩家成长时间线!A317</f>
        <v>316</v>
      </c>
      <c r="B317">
        <f>玩家成长时间线!B317</f>
        <v>10</v>
      </c>
      <c r="C317">
        <f ca="1">SUM($D$2:D317)</f>
        <v>4040.3052912577214</v>
      </c>
      <c r="D317">
        <f t="shared" ca="1" si="4"/>
        <v>13.274903080232406</v>
      </c>
      <c r="E317">
        <f ca="1">(SUMIFS(OFFSET([2]掉落汇总!$C$2:$C$871,,MATCH($B317,[2]掉落汇总!$D$1:$M$1)),[2]掉落汇总!$A$2:$A$871,E$1,[2]掉落汇总!$C$2:$C$871,$Q$1)+SUMIFS(OFFSET([2]掉落汇总!$C$2:$C$871,,MATCH($B317,[2]掉落汇总!$D$1:$M$1)),[2]掉落汇总!$A$2:$A$871,E$1,[2]掉落汇总!$C$2:$C$871,$Q$2)/$Q$3)*宝箱投放计算!D317</f>
        <v>3.9100263019463437</v>
      </c>
      <c r="F317">
        <f ca="1">(SUMIFS(OFFSET([2]掉落汇总!$C$2:$C$871,,MATCH($B317,[2]掉落汇总!$D$1:$M$1)),[2]掉落汇总!$A$2:$A$871,F$1,[2]掉落汇总!$C$2:$C$871,$Q$1)+SUMIFS(OFFSET([2]掉落汇总!$C$2:$C$871,,MATCH($B317,[2]掉落汇总!$D$1:$M$1)),[2]掉落汇总!$A$2:$A$871,F$1,[2]掉落汇总!$C$2:$C$871,$Q$2)/$Q$3)*宝箱投放计算!E317</f>
        <v>5.3945783132530112</v>
      </c>
      <c r="G317">
        <f ca="1">(SUMIFS(OFFSET([2]掉落汇总!$C$2:$C$871,,MATCH($B317,[2]掉落汇总!$D$1:$M$1)),[2]掉落汇总!$A$2:$A$871,G$1,[2]掉落汇总!$C$2:$C$871,$Q$1)+SUMIFS(OFFSET([2]掉落汇总!$C$2:$C$871,,MATCH($B317,[2]掉落汇总!$D$1:$M$1)),[2]掉落汇总!$A$2:$A$871,G$1,[2]掉落汇总!$C$2:$C$871,$Q$2)/$Q$3)*宝箱投放计算!F317</f>
        <v>0</v>
      </c>
      <c r="H317">
        <f ca="1">(SUMIFS(OFFSET([2]掉落汇总!$C$2:$C$871,,MATCH($B317,[2]掉落汇总!$D$1:$M$1)),[2]掉落汇总!$A$2:$A$871,H$1,[2]掉落汇总!$C$2:$C$871,$Q$1)+SUMIFS(OFFSET([2]掉落汇总!$C$2:$C$871,,MATCH($B317,[2]掉落汇总!$D$1:$M$1)),[2]掉落汇总!$A$2:$A$871,H$1,[2]掉落汇总!$C$2:$C$871,$Q$2)/$Q$3)*宝箱投放计算!G317</f>
        <v>0</v>
      </c>
      <c r="I317">
        <f ca="1">(SUMIFS(OFFSET([2]掉落汇总!$C$2:$C$871,,MATCH($B317,[2]掉落汇总!$D$1:$M$1)),[2]掉落汇总!$A$2:$A$871,I$1,[2]掉落汇总!$C$2:$C$871,$Q$1)+SUMIFS(OFFSET([2]掉落汇总!$C$2:$C$871,,MATCH($B317,[2]掉落汇总!$D$1:$M$1)),[2]掉落汇总!$A$2:$A$871,I$1,[2]掉落汇总!$C$2:$C$871,$Q$2)/$Q$3)*宝箱投放计算!H317</f>
        <v>0</v>
      </c>
      <c r="J317">
        <f ca="1">(SUMIFS(OFFSET([2]掉落汇总!$C$2:$C$871,,MATCH($B317,[2]掉落汇总!$D$1:$M$1)),[2]掉落汇总!$A$2:$A$871,J$1,[2]掉落汇总!$C$2:$C$871,$Q$1)+SUMIFS(OFFSET([2]掉落汇总!$C$2:$C$871,,MATCH($B317,[2]掉落汇总!$D$1:$M$1)),[2]掉落汇总!$A$2:$A$871,J$1,[2]掉落汇总!$C$2:$C$871,$Q$2)/$Q$3)*宝箱投放计算!I317</f>
        <v>0</v>
      </c>
      <c r="K317">
        <f ca="1">(SUMIFS(OFFSET([2]掉落汇总!$C$2:$C$871,,MATCH($B317,[2]掉落汇总!$D$1:$M$1)),[2]掉落汇总!$A$2:$A$871,K$1,[2]掉落汇总!$C$2:$C$871,$Q$1)+SUMIFS(OFFSET([2]掉落汇总!$C$2:$C$871,,MATCH($B317,[2]掉落汇总!$D$1:$M$1)),[2]掉落汇总!$A$2:$A$871,K$1,[2]掉落汇总!$C$2:$C$871,$Q$2)/$Q$3)*宝箱投放计算!J317</f>
        <v>0</v>
      </c>
      <c r="L317">
        <f ca="1">(SUMIFS(OFFSET([2]掉落汇总!$C$2:$C$871,,MATCH($B317,[2]掉落汇总!$D$1:$M$1)),[2]掉落汇总!$A$2:$A$871,L$1,[2]掉落汇总!$C$2:$C$871,$Q$1)+SUMIFS(OFFSET([2]掉落汇总!$C$2:$C$871,,MATCH($B317,[2]掉落汇总!$D$1:$M$1)),[2]掉落汇总!$A$2:$A$871,L$1,[2]掉落汇总!$C$2:$C$871,$Q$2)/$Q$3)*宝箱投放计算!K317</f>
        <v>1.4485077267901381</v>
      </c>
      <c r="M317">
        <f ca="1">(SUMIFS(OFFSET([2]掉落汇总!$C$2:$C$871,,MATCH($B317,[2]掉落汇总!$D$1:$M$1)),[2]掉落汇总!$A$2:$A$871,M$1,[2]掉落汇总!$C$2:$C$871,$Q$1)+SUMIFS(OFFSET([2]掉落汇总!$C$2:$C$871,,MATCH($B317,[2]掉落汇总!$D$1:$M$1)),[2]掉落汇总!$A$2:$A$871,M$1,[2]掉落汇总!$C$2:$C$871,$Q$2)/$Q$3)*宝箱投放计算!L317</f>
        <v>1.449375218965316</v>
      </c>
      <c r="N317">
        <f ca="1">(SUMIFS(OFFSET([2]掉落汇总!$C$2:$C$871,,MATCH($B317,[2]掉落汇总!$D$1:$M$1)),[2]掉落汇总!$A$2:$A$871,N$1,[2]掉落汇总!$C$2:$C$871,$Q$1)+SUMIFS(OFFSET([2]掉落汇总!$C$2:$C$871,,MATCH($B317,[2]掉落汇总!$D$1:$M$1)),[2]掉落汇总!$A$2:$A$871,N$1,[2]掉落汇总!$C$2:$C$871,$Q$2)/$Q$3)*宝箱投放计算!M317</f>
        <v>0.34251290877796897</v>
      </c>
      <c r="O317">
        <f ca="1">(SUMIFS(OFFSET([2]掉落汇总!$C$2:$C$871,,MATCH($B317,[2]掉落汇总!$D$1:$M$1)),[2]掉落汇总!$A$2:$A$871,O$1,[2]掉落汇总!$C$2:$C$871,$Q$1)+SUMIFS(OFFSET([2]掉落汇总!$C$2:$C$871,,MATCH($B317,[2]掉落汇总!$D$1:$M$1)),[2]掉落汇总!$A$2:$A$871,O$1,[2]掉落汇总!$C$2:$C$871,$Q$2)/$Q$3)*宝箱投放计算!N317</f>
        <v>0.72990261049962535</v>
      </c>
    </row>
    <row r="318" spans="1:15" x14ac:dyDescent="0.2">
      <c r="A318">
        <f>玩家成长时间线!A318</f>
        <v>317</v>
      </c>
      <c r="B318">
        <f>玩家成长时间线!B318</f>
        <v>10</v>
      </c>
      <c r="C318">
        <f ca="1">SUM($D$2:D318)</f>
        <v>4053.9336924968175</v>
      </c>
      <c r="D318">
        <f t="shared" ca="1" si="4"/>
        <v>13.62840123909616</v>
      </c>
      <c r="E318">
        <f ca="1">(SUMIFS(OFFSET([2]掉落汇总!$C$2:$C$871,,MATCH($B318,[2]掉落汇总!$D$1:$M$1)),[2]掉落汇总!$A$2:$A$871,E$1,[2]掉落汇总!$C$2:$C$871,$Q$1)+SUMIFS(OFFSET([2]掉落汇总!$C$2:$C$871,,MATCH($B318,[2]掉落汇总!$D$1:$M$1)),[2]掉落汇总!$A$2:$A$871,E$1,[2]掉落汇总!$C$2:$C$871,$Q$2)/$Q$3)*宝箱投放计算!D318</f>
        <v>4.2635244608100997</v>
      </c>
      <c r="F318">
        <f ca="1">(SUMIFS(OFFSET([2]掉落汇总!$C$2:$C$871,,MATCH($B318,[2]掉落汇总!$D$1:$M$1)),[2]掉落汇总!$A$2:$A$871,F$1,[2]掉落汇总!$C$2:$C$871,$Q$1)+SUMIFS(OFFSET([2]掉落汇总!$C$2:$C$871,,MATCH($B318,[2]掉落汇总!$D$1:$M$1)),[2]掉落汇总!$A$2:$A$871,F$1,[2]掉落汇总!$C$2:$C$871,$Q$2)/$Q$3)*宝箱投放计算!E318</f>
        <v>5.3945783132530112</v>
      </c>
      <c r="G318">
        <f ca="1">(SUMIFS(OFFSET([2]掉落汇总!$C$2:$C$871,,MATCH($B318,[2]掉落汇总!$D$1:$M$1)),[2]掉落汇总!$A$2:$A$871,G$1,[2]掉落汇总!$C$2:$C$871,$Q$1)+SUMIFS(OFFSET([2]掉落汇总!$C$2:$C$871,,MATCH($B318,[2]掉落汇总!$D$1:$M$1)),[2]掉落汇总!$A$2:$A$871,G$1,[2]掉落汇总!$C$2:$C$871,$Q$2)/$Q$3)*宝箱投放计算!F318</f>
        <v>0</v>
      </c>
      <c r="H318">
        <f ca="1">(SUMIFS(OFFSET([2]掉落汇总!$C$2:$C$871,,MATCH($B318,[2]掉落汇总!$D$1:$M$1)),[2]掉落汇总!$A$2:$A$871,H$1,[2]掉落汇总!$C$2:$C$871,$Q$1)+SUMIFS(OFFSET([2]掉落汇总!$C$2:$C$871,,MATCH($B318,[2]掉落汇总!$D$1:$M$1)),[2]掉落汇总!$A$2:$A$871,H$1,[2]掉落汇总!$C$2:$C$871,$Q$2)/$Q$3)*宝箱投放计算!G318</f>
        <v>0</v>
      </c>
      <c r="I318">
        <f ca="1">(SUMIFS(OFFSET([2]掉落汇总!$C$2:$C$871,,MATCH($B318,[2]掉落汇总!$D$1:$M$1)),[2]掉落汇总!$A$2:$A$871,I$1,[2]掉落汇总!$C$2:$C$871,$Q$1)+SUMIFS(OFFSET([2]掉落汇总!$C$2:$C$871,,MATCH($B318,[2]掉落汇总!$D$1:$M$1)),[2]掉落汇总!$A$2:$A$871,I$1,[2]掉落汇总!$C$2:$C$871,$Q$2)/$Q$3)*宝箱投放计算!H318</f>
        <v>0</v>
      </c>
      <c r="J318">
        <f ca="1">(SUMIFS(OFFSET([2]掉落汇总!$C$2:$C$871,,MATCH($B318,[2]掉落汇总!$D$1:$M$1)),[2]掉落汇总!$A$2:$A$871,J$1,[2]掉落汇总!$C$2:$C$871,$Q$1)+SUMIFS(OFFSET([2]掉落汇总!$C$2:$C$871,,MATCH($B318,[2]掉落汇总!$D$1:$M$1)),[2]掉落汇总!$A$2:$A$871,J$1,[2]掉落汇总!$C$2:$C$871,$Q$2)/$Q$3)*宝箱投放计算!I318</f>
        <v>0</v>
      </c>
      <c r="K318">
        <f ca="1">(SUMIFS(OFFSET([2]掉落汇总!$C$2:$C$871,,MATCH($B318,[2]掉落汇总!$D$1:$M$1)),[2]掉落汇总!$A$2:$A$871,K$1,[2]掉落汇总!$C$2:$C$871,$Q$1)+SUMIFS(OFFSET([2]掉落汇总!$C$2:$C$871,,MATCH($B318,[2]掉落汇总!$D$1:$M$1)),[2]掉落汇总!$A$2:$A$871,K$1,[2]掉落汇总!$C$2:$C$871,$Q$2)/$Q$3)*宝箱投放计算!J318</f>
        <v>0</v>
      </c>
      <c r="L318">
        <f ca="1">(SUMIFS(OFFSET([2]掉落汇总!$C$2:$C$871,,MATCH($B318,[2]掉落汇总!$D$1:$M$1)),[2]掉落汇总!$A$2:$A$871,L$1,[2]掉落汇总!$C$2:$C$871,$Q$1)+SUMIFS(OFFSET([2]掉落汇总!$C$2:$C$871,,MATCH($B318,[2]掉落汇总!$D$1:$M$1)),[2]掉落汇总!$A$2:$A$871,L$1,[2]掉落汇总!$C$2:$C$871,$Q$2)/$Q$3)*宝箱投放计算!K318</f>
        <v>1.4485077267901381</v>
      </c>
      <c r="M318">
        <f ca="1">(SUMIFS(OFFSET([2]掉落汇总!$C$2:$C$871,,MATCH($B318,[2]掉落汇总!$D$1:$M$1)),[2]掉落汇总!$A$2:$A$871,M$1,[2]掉落汇总!$C$2:$C$871,$Q$1)+SUMIFS(OFFSET([2]掉落汇总!$C$2:$C$871,,MATCH($B318,[2]掉落汇总!$D$1:$M$1)),[2]掉落汇总!$A$2:$A$871,M$1,[2]掉落汇总!$C$2:$C$871,$Q$2)/$Q$3)*宝箱投放计算!L318</f>
        <v>1.449375218965316</v>
      </c>
      <c r="N318">
        <f ca="1">(SUMIFS(OFFSET([2]掉落汇总!$C$2:$C$871,,MATCH($B318,[2]掉落汇总!$D$1:$M$1)),[2]掉落汇总!$A$2:$A$871,N$1,[2]掉落汇总!$C$2:$C$871,$Q$1)+SUMIFS(OFFSET([2]掉落汇总!$C$2:$C$871,,MATCH($B318,[2]掉落汇总!$D$1:$M$1)),[2]掉落汇总!$A$2:$A$871,N$1,[2]掉落汇总!$C$2:$C$871,$Q$2)/$Q$3)*宝箱投放计算!M318</f>
        <v>0.34251290877796897</v>
      </c>
      <c r="O318">
        <f ca="1">(SUMIFS(OFFSET([2]掉落汇总!$C$2:$C$871,,MATCH($B318,[2]掉落汇总!$D$1:$M$1)),[2]掉落汇总!$A$2:$A$871,O$1,[2]掉落汇总!$C$2:$C$871,$Q$1)+SUMIFS(OFFSET([2]掉落汇总!$C$2:$C$871,,MATCH($B318,[2]掉落汇总!$D$1:$M$1)),[2]掉落汇总!$A$2:$A$871,O$1,[2]掉落汇总!$C$2:$C$871,$Q$2)/$Q$3)*宝箱投放计算!N318</f>
        <v>0.72990261049962535</v>
      </c>
    </row>
    <row r="319" spans="1:15" x14ac:dyDescent="0.2">
      <c r="A319">
        <f>玩家成长时间线!A319</f>
        <v>318</v>
      </c>
      <c r="B319">
        <f>玩家成长时间线!B319</f>
        <v>10</v>
      </c>
      <c r="C319">
        <f ca="1">SUM($D$2:D319)</f>
        <v>4067.2422620683701</v>
      </c>
      <c r="D319">
        <f t="shared" ca="1" si="4"/>
        <v>13.308569571552763</v>
      </c>
      <c r="E319">
        <f ca="1">(SUMIFS(OFFSET([2]掉落汇总!$C$2:$C$871,,MATCH($B319,[2]掉落汇总!$D$1:$M$1)),[2]掉落汇总!$A$2:$A$871,E$1,[2]掉落汇总!$C$2:$C$871,$Q$1)+SUMIFS(OFFSET([2]掉落汇总!$C$2:$C$871,,MATCH($B319,[2]掉落汇总!$D$1:$M$1)),[2]掉落汇总!$A$2:$A$871,E$1,[2]掉落汇总!$C$2:$C$871,$Q$2)/$Q$3)*宝箱投放计算!D319</f>
        <v>3.9436927932667016</v>
      </c>
      <c r="F319">
        <f ca="1">(SUMIFS(OFFSET([2]掉落汇总!$C$2:$C$871,,MATCH($B319,[2]掉落汇总!$D$1:$M$1)),[2]掉落汇总!$A$2:$A$871,F$1,[2]掉落汇总!$C$2:$C$871,$Q$1)+SUMIFS(OFFSET([2]掉落汇总!$C$2:$C$871,,MATCH($B319,[2]掉落汇总!$D$1:$M$1)),[2]掉落汇总!$A$2:$A$871,F$1,[2]掉落汇总!$C$2:$C$871,$Q$2)/$Q$3)*宝箱投放计算!E319</f>
        <v>5.3945783132530112</v>
      </c>
      <c r="G319">
        <f ca="1">(SUMIFS(OFFSET([2]掉落汇总!$C$2:$C$871,,MATCH($B319,[2]掉落汇总!$D$1:$M$1)),[2]掉落汇总!$A$2:$A$871,G$1,[2]掉落汇总!$C$2:$C$871,$Q$1)+SUMIFS(OFFSET([2]掉落汇总!$C$2:$C$871,,MATCH($B319,[2]掉落汇总!$D$1:$M$1)),[2]掉落汇总!$A$2:$A$871,G$1,[2]掉落汇总!$C$2:$C$871,$Q$2)/$Q$3)*宝箱投放计算!F319</f>
        <v>0</v>
      </c>
      <c r="H319">
        <f ca="1">(SUMIFS(OFFSET([2]掉落汇总!$C$2:$C$871,,MATCH($B319,[2]掉落汇总!$D$1:$M$1)),[2]掉落汇总!$A$2:$A$871,H$1,[2]掉落汇总!$C$2:$C$871,$Q$1)+SUMIFS(OFFSET([2]掉落汇总!$C$2:$C$871,,MATCH($B319,[2]掉落汇总!$D$1:$M$1)),[2]掉落汇总!$A$2:$A$871,H$1,[2]掉落汇总!$C$2:$C$871,$Q$2)/$Q$3)*宝箱投放计算!G319</f>
        <v>0</v>
      </c>
      <c r="I319">
        <f ca="1">(SUMIFS(OFFSET([2]掉落汇总!$C$2:$C$871,,MATCH($B319,[2]掉落汇总!$D$1:$M$1)),[2]掉落汇总!$A$2:$A$871,I$1,[2]掉落汇总!$C$2:$C$871,$Q$1)+SUMIFS(OFFSET([2]掉落汇总!$C$2:$C$871,,MATCH($B319,[2]掉落汇总!$D$1:$M$1)),[2]掉落汇总!$A$2:$A$871,I$1,[2]掉落汇总!$C$2:$C$871,$Q$2)/$Q$3)*宝箱投放计算!H319</f>
        <v>0</v>
      </c>
      <c r="J319">
        <f ca="1">(SUMIFS(OFFSET([2]掉落汇总!$C$2:$C$871,,MATCH($B319,[2]掉落汇总!$D$1:$M$1)),[2]掉落汇总!$A$2:$A$871,J$1,[2]掉落汇总!$C$2:$C$871,$Q$1)+SUMIFS(OFFSET([2]掉落汇总!$C$2:$C$871,,MATCH($B319,[2]掉落汇总!$D$1:$M$1)),[2]掉落汇总!$A$2:$A$871,J$1,[2]掉落汇总!$C$2:$C$871,$Q$2)/$Q$3)*宝箱投放计算!I319</f>
        <v>0</v>
      </c>
      <c r="K319">
        <f ca="1">(SUMIFS(OFFSET([2]掉落汇总!$C$2:$C$871,,MATCH($B319,[2]掉落汇总!$D$1:$M$1)),[2]掉落汇总!$A$2:$A$871,K$1,[2]掉落汇总!$C$2:$C$871,$Q$1)+SUMIFS(OFFSET([2]掉落汇总!$C$2:$C$871,,MATCH($B319,[2]掉落汇总!$D$1:$M$1)),[2]掉落汇总!$A$2:$A$871,K$1,[2]掉落汇总!$C$2:$C$871,$Q$2)/$Q$3)*宝箱投放计算!J319</f>
        <v>0</v>
      </c>
      <c r="L319">
        <f ca="1">(SUMIFS(OFFSET([2]掉落汇总!$C$2:$C$871,,MATCH($B319,[2]掉落汇总!$D$1:$M$1)),[2]掉落汇总!$A$2:$A$871,L$1,[2]掉落汇总!$C$2:$C$871,$Q$1)+SUMIFS(OFFSET([2]掉落汇总!$C$2:$C$871,,MATCH($B319,[2]掉落汇总!$D$1:$M$1)),[2]掉落汇总!$A$2:$A$871,L$1,[2]掉落汇总!$C$2:$C$871,$Q$2)/$Q$3)*宝箱投放计算!K319</f>
        <v>1.4485077267901381</v>
      </c>
      <c r="M319">
        <f ca="1">(SUMIFS(OFFSET([2]掉落汇总!$C$2:$C$871,,MATCH($B319,[2]掉落汇总!$D$1:$M$1)),[2]掉落汇总!$A$2:$A$871,M$1,[2]掉落汇总!$C$2:$C$871,$Q$1)+SUMIFS(OFFSET([2]掉落汇总!$C$2:$C$871,,MATCH($B319,[2]掉落汇总!$D$1:$M$1)),[2]掉落汇总!$A$2:$A$871,M$1,[2]掉落汇总!$C$2:$C$871,$Q$2)/$Q$3)*宝箱投放计算!L319</f>
        <v>1.449375218965316</v>
      </c>
      <c r="N319">
        <f ca="1">(SUMIFS(OFFSET([2]掉落汇总!$C$2:$C$871,,MATCH($B319,[2]掉落汇总!$D$1:$M$1)),[2]掉落汇总!$A$2:$A$871,N$1,[2]掉落汇总!$C$2:$C$871,$Q$1)+SUMIFS(OFFSET([2]掉落汇总!$C$2:$C$871,,MATCH($B319,[2]掉落汇总!$D$1:$M$1)),[2]掉落汇总!$A$2:$A$871,N$1,[2]掉落汇总!$C$2:$C$871,$Q$2)/$Q$3)*宝箱投放计算!M319</f>
        <v>0.34251290877796897</v>
      </c>
      <c r="O319">
        <f ca="1">(SUMIFS(OFFSET([2]掉落汇总!$C$2:$C$871,,MATCH($B319,[2]掉落汇总!$D$1:$M$1)),[2]掉落汇总!$A$2:$A$871,O$1,[2]掉落汇总!$C$2:$C$871,$Q$1)+SUMIFS(OFFSET([2]掉落汇总!$C$2:$C$871,,MATCH($B319,[2]掉落汇总!$D$1:$M$1)),[2]掉落汇总!$A$2:$A$871,O$1,[2]掉落汇总!$C$2:$C$871,$Q$2)/$Q$3)*宝箱投放计算!N319</f>
        <v>0.72990261049962535</v>
      </c>
    </row>
    <row r="320" spans="1:15" x14ac:dyDescent="0.2">
      <c r="A320">
        <f>玩家成长时间线!A320</f>
        <v>319</v>
      </c>
      <c r="B320">
        <f>玩家成长时间线!B320</f>
        <v>10</v>
      </c>
      <c r="C320">
        <f ca="1">SUM($D$2:D320)</f>
        <v>4080.5676648855829</v>
      </c>
      <c r="D320">
        <f t="shared" ca="1" si="4"/>
        <v>13.325402817212943</v>
      </c>
      <c r="E320">
        <f ca="1">(SUMIFS(OFFSET([2]掉落汇总!$C$2:$C$871,,MATCH($B320,[2]掉落汇总!$D$1:$M$1)),[2]掉落汇总!$A$2:$A$871,E$1,[2]掉落汇总!$C$2:$C$871,$Q$1)+SUMIFS(OFFSET([2]掉落汇总!$C$2:$C$871,,MATCH($B320,[2]掉落汇总!$D$1:$M$1)),[2]掉落汇总!$A$2:$A$871,E$1,[2]掉落汇总!$C$2:$C$871,$Q$2)/$Q$3)*宝箱投放计算!D320</f>
        <v>3.960526038926881</v>
      </c>
      <c r="F320">
        <f ca="1">(SUMIFS(OFFSET([2]掉落汇总!$C$2:$C$871,,MATCH($B320,[2]掉落汇总!$D$1:$M$1)),[2]掉落汇总!$A$2:$A$871,F$1,[2]掉落汇总!$C$2:$C$871,$Q$1)+SUMIFS(OFFSET([2]掉落汇总!$C$2:$C$871,,MATCH($B320,[2]掉落汇总!$D$1:$M$1)),[2]掉落汇总!$A$2:$A$871,F$1,[2]掉落汇总!$C$2:$C$871,$Q$2)/$Q$3)*宝箱投放计算!E320</f>
        <v>5.3945783132530112</v>
      </c>
      <c r="G320">
        <f ca="1">(SUMIFS(OFFSET([2]掉落汇总!$C$2:$C$871,,MATCH($B320,[2]掉落汇总!$D$1:$M$1)),[2]掉落汇总!$A$2:$A$871,G$1,[2]掉落汇总!$C$2:$C$871,$Q$1)+SUMIFS(OFFSET([2]掉落汇总!$C$2:$C$871,,MATCH($B320,[2]掉落汇总!$D$1:$M$1)),[2]掉落汇总!$A$2:$A$871,G$1,[2]掉落汇总!$C$2:$C$871,$Q$2)/$Q$3)*宝箱投放计算!F320</f>
        <v>0</v>
      </c>
      <c r="H320">
        <f ca="1">(SUMIFS(OFFSET([2]掉落汇总!$C$2:$C$871,,MATCH($B320,[2]掉落汇总!$D$1:$M$1)),[2]掉落汇总!$A$2:$A$871,H$1,[2]掉落汇总!$C$2:$C$871,$Q$1)+SUMIFS(OFFSET([2]掉落汇总!$C$2:$C$871,,MATCH($B320,[2]掉落汇总!$D$1:$M$1)),[2]掉落汇总!$A$2:$A$871,H$1,[2]掉落汇总!$C$2:$C$871,$Q$2)/$Q$3)*宝箱投放计算!G320</f>
        <v>0</v>
      </c>
      <c r="I320">
        <f ca="1">(SUMIFS(OFFSET([2]掉落汇总!$C$2:$C$871,,MATCH($B320,[2]掉落汇总!$D$1:$M$1)),[2]掉落汇总!$A$2:$A$871,I$1,[2]掉落汇总!$C$2:$C$871,$Q$1)+SUMIFS(OFFSET([2]掉落汇总!$C$2:$C$871,,MATCH($B320,[2]掉落汇总!$D$1:$M$1)),[2]掉落汇总!$A$2:$A$871,I$1,[2]掉落汇总!$C$2:$C$871,$Q$2)/$Q$3)*宝箱投放计算!H320</f>
        <v>0</v>
      </c>
      <c r="J320">
        <f ca="1">(SUMIFS(OFFSET([2]掉落汇总!$C$2:$C$871,,MATCH($B320,[2]掉落汇总!$D$1:$M$1)),[2]掉落汇总!$A$2:$A$871,J$1,[2]掉落汇总!$C$2:$C$871,$Q$1)+SUMIFS(OFFSET([2]掉落汇总!$C$2:$C$871,,MATCH($B320,[2]掉落汇总!$D$1:$M$1)),[2]掉落汇总!$A$2:$A$871,J$1,[2]掉落汇总!$C$2:$C$871,$Q$2)/$Q$3)*宝箱投放计算!I320</f>
        <v>0</v>
      </c>
      <c r="K320">
        <f ca="1">(SUMIFS(OFFSET([2]掉落汇总!$C$2:$C$871,,MATCH($B320,[2]掉落汇总!$D$1:$M$1)),[2]掉落汇总!$A$2:$A$871,K$1,[2]掉落汇总!$C$2:$C$871,$Q$1)+SUMIFS(OFFSET([2]掉落汇总!$C$2:$C$871,,MATCH($B320,[2]掉落汇总!$D$1:$M$1)),[2]掉落汇总!$A$2:$A$871,K$1,[2]掉落汇总!$C$2:$C$871,$Q$2)/$Q$3)*宝箱投放计算!J320</f>
        <v>0</v>
      </c>
      <c r="L320">
        <f ca="1">(SUMIFS(OFFSET([2]掉落汇总!$C$2:$C$871,,MATCH($B320,[2]掉落汇总!$D$1:$M$1)),[2]掉落汇总!$A$2:$A$871,L$1,[2]掉落汇总!$C$2:$C$871,$Q$1)+SUMIFS(OFFSET([2]掉落汇总!$C$2:$C$871,,MATCH($B320,[2]掉落汇总!$D$1:$M$1)),[2]掉落汇总!$A$2:$A$871,L$1,[2]掉落汇总!$C$2:$C$871,$Q$2)/$Q$3)*宝箱投放计算!K320</f>
        <v>1.4485077267901381</v>
      </c>
      <c r="M320">
        <f ca="1">(SUMIFS(OFFSET([2]掉落汇总!$C$2:$C$871,,MATCH($B320,[2]掉落汇总!$D$1:$M$1)),[2]掉落汇总!$A$2:$A$871,M$1,[2]掉落汇总!$C$2:$C$871,$Q$1)+SUMIFS(OFFSET([2]掉落汇总!$C$2:$C$871,,MATCH($B320,[2]掉落汇总!$D$1:$M$1)),[2]掉落汇总!$A$2:$A$871,M$1,[2]掉落汇总!$C$2:$C$871,$Q$2)/$Q$3)*宝箱投放计算!L320</f>
        <v>1.449375218965316</v>
      </c>
      <c r="N320">
        <f ca="1">(SUMIFS(OFFSET([2]掉落汇总!$C$2:$C$871,,MATCH($B320,[2]掉落汇总!$D$1:$M$1)),[2]掉落汇总!$A$2:$A$871,N$1,[2]掉落汇总!$C$2:$C$871,$Q$1)+SUMIFS(OFFSET([2]掉落汇总!$C$2:$C$871,,MATCH($B320,[2]掉落汇总!$D$1:$M$1)),[2]掉落汇总!$A$2:$A$871,N$1,[2]掉落汇总!$C$2:$C$871,$Q$2)/$Q$3)*宝箱投放计算!M320</f>
        <v>0.34251290877796897</v>
      </c>
      <c r="O320">
        <f ca="1">(SUMIFS(OFFSET([2]掉落汇总!$C$2:$C$871,,MATCH($B320,[2]掉落汇总!$D$1:$M$1)),[2]掉落汇总!$A$2:$A$871,O$1,[2]掉落汇总!$C$2:$C$871,$Q$1)+SUMIFS(OFFSET([2]掉落汇总!$C$2:$C$871,,MATCH($B320,[2]掉落汇总!$D$1:$M$1)),[2]掉落汇总!$A$2:$A$871,O$1,[2]掉落汇总!$C$2:$C$871,$Q$2)/$Q$3)*宝箱投放计算!N320</f>
        <v>0.72990261049962535</v>
      </c>
    </row>
    <row r="321" spans="1:15" x14ac:dyDescent="0.2">
      <c r="A321">
        <f>玩家成长时间线!A321</f>
        <v>320</v>
      </c>
      <c r="B321">
        <f>玩家成长时间线!B321</f>
        <v>10</v>
      </c>
      <c r="C321">
        <f ca="1">SUM($D$2:D321)</f>
        <v>4094.2465658616597</v>
      </c>
      <c r="D321">
        <f t="shared" ca="1" si="4"/>
        <v>13.678900976076697</v>
      </c>
      <c r="E321">
        <f ca="1">(SUMIFS(OFFSET([2]掉落汇总!$C$2:$C$871,,MATCH($B321,[2]掉落汇总!$D$1:$M$1)),[2]掉落汇总!$A$2:$A$871,E$1,[2]掉落汇总!$C$2:$C$871,$Q$1)+SUMIFS(OFFSET([2]掉落汇总!$C$2:$C$871,,MATCH($B321,[2]掉落汇总!$D$1:$M$1)),[2]掉落汇总!$A$2:$A$871,E$1,[2]掉落汇总!$C$2:$C$871,$Q$2)/$Q$3)*宝箱投放计算!D321</f>
        <v>4.3140241977906362</v>
      </c>
      <c r="F321">
        <f ca="1">(SUMIFS(OFFSET([2]掉落汇总!$C$2:$C$871,,MATCH($B321,[2]掉落汇总!$D$1:$M$1)),[2]掉落汇总!$A$2:$A$871,F$1,[2]掉落汇总!$C$2:$C$871,$Q$1)+SUMIFS(OFFSET([2]掉落汇总!$C$2:$C$871,,MATCH($B321,[2]掉落汇总!$D$1:$M$1)),[2]掉落汇总!$A$2:$A$871,F$1,[2]掉落汇总!$C$2:$C$871,$Q$2)/$Q$3)*宝箱投放计算!E321</f>
        <v>5.3945783132530112</v>
      </c>
      <c r="G321">
        <f ca="1">(SUMIFS(OFFSET([2]掉落汇总!$C$2:$C$871,,MATCH($B321,[2]掉落汇总!$D$1:$M$1)),[2]掉落汇总!$A$2:$A$871,G$1,[2]掉落汇总!$C$2:$C$871,$Q$1)+SUMIFS(OFFSET([2]掉落汇总!$C$2:$C$871,,MATCH($B321,[2]掉落汇总!$D$1:$M$1)),[2]掉落汇总!$A$2:$A$871,G$1,[2]掉落汇总!$C$2:$C$871,$Q$2)/$Q$3)*宝箱投放计算!F321</f>
        <v>0</v>
      </c>
      <c r="H321">
        <f ca="1">(SUMIFS(OFFSET([2]掉落汇总!$C$2:$C$871,,MATCH($B321,[2]掉落汇总!$D$1:$M$1)),[2]掉落汇总!$A$2:$A$871,H$1,[2]掉落汇总!$C$2:$C$871,$Q$1)+SUMIFS(OFFSET([2]掉落汇总!$C$2:$C$871,,MATCH($B321,[2]掉落汇总!$D$1:$M$1)),[2]掉落汇总!$A$2:$A$871,H$1,[2]掉落汇总!$C$2:$C$871,$Q$2)/$Q$3)*宝箱投放计算!G321</f>
        <v>0</v>
      </c>
      <c r="I321">
        <f ca="1">(SUMIFS(OFFSET([2]掉落汇总!$C$2:$C$871,,MATCH($B321,[2]掉落汇总!$D$1:$M$1)),[2]掉落汇总!$A$2:$A$871,I$1,[2]掉落汇总!$C$2:$C$871,$Q$1)+SUMIFS(OFFSET([2]掉落汇总!$C$2:$C$871,,MATCH($B321,[2]掉落汇总!$D$1:$M$1)),[2]掉落汇总!$A$2:$A$871,I$1,[2]掉落汇总!$C$2:$C$871,$Q$2)/$Q$3)*宝箱投放计算!H321</f>
        <v>0</v>
      </c>
      <c r="J321">
        <f ca="1">(SUMIFS(OFFSET([2]掉落汇总!$C$2:$C$871,,MATCH($B321,[2]掉落汇总!$D$1:$M$1)),[2]掉落汇总!$A$2:$A$871,J$1,[2]掉落汇总!$C$2:$C$871,$Q$1)+SUMIFS(OFFSET([2]掉落汇总!$C$2:$C$871,,MATCH($B321,[2]掉落汇总!$D$1:$M$1)),[2]掉落汇总!$A$2:$A$871,J$1,[2]掉落汇总!$C$2:$C$871,$Q$2)/$Q$3)*宝箱投放计算!I321</f>
        <v>0</v>
      </c>
      <c r="K321">
        <f ca="1">(SUMIFS(OFFSET([2]掉落汇总!$C$2:$C$871,,MATCH($B321,[2]掉落汇总!$D$1:$M$1)),[2]掉落汇总!$A$2:$A$871,K$1,[2]掉落汇总!$C$2:$C$871,$Q$1)+SUMIFS(OFFSET([2]掉落汇总!$C$2:$C$871,,MATCH($B321,[2]掉落汇总!$D$1:$M$1)),[2]掉落汇总!$A$2:$A$871,K$1,[2]掉落汇总!$C$2:$C$871,$Q$2)/$Q$3)*宝箱投放计算!J321</f>
        <v>0</v>
      </c>
      <c r="L321">
        <f ca="1">(SUMIFS(OFFSET([2]掉落汇总!$C$2:$C$871,,MATCH($B321,[2]掉落汇总!$D$1:$M$1)),[2]掉落汇总!$A$2:$A$871,L$1,[2]掉落汇总!$C$2:$C$871,$Q$1)+SUMIFS(OFFSET([2]掉落汇总!$C$2:$C$871,,MATCH($B321,[2]掉落汇总!$D$1:$M$1)),[2]掉落汇总!$A$2:$A$871,L$1,[2]掉落汇总!$C$2:$C$871,$Q$2)/$Q$3)*宝箱投放计算!K321</f>
        <v>1.4485077267901381</v>
      </c>
      <c r="M321">
        <f ca="1">(SUMIFS(OFFSET([2]掉落汇总!$C$2:$C$871,,MATCH($B321,[2]掉落汇总!$D$1:$M$1)),[2]掉落汇总!$A$2:$A$871,M$1,[2]掉落汇总!$C$2:$C$871,$Q$1)+SUMIFS(OFFSET([2]掉落汇总!$C$2:$C$871,,MATCH($B321,[2]掉落汇总!$D$1:$M$1)),[2]掉落汇总!$A$2:$A$871,M$1,[2]掉落汇总!$C$2:$C$871,$Q$2)/$Q$3)*宝箱投放计算!L321</f>
        <v>1.449375218965316</v>
      </c>
      <c r="N321">
        <f ca="1">(SUMIFS(OFFSET([2]掉落汇总!$C$2:$C$871,,MATCH($B321,[2]掉落汇总!$D$1:$M$1)),[2]掉落汇总!$A$2:$A$871,N$1,[2]掉落汇总!$C$2:$C$871,$Q$1)+SUMIFS(OFFSET([2]掉落汇总!$C$2:$C$871,,MATCH($B321,[2]掉落汇总!$D$1:$M$1)),[2]掉落汇总!$A$2:$A$871,N$1,[2]掉落汇总!$C$2:$C$871,$Q$2)/$Q$3)*宝箱投放计算!M321</f>
        <v>0.34251290877796897</v>
      </c>
      <c r="O321">
        <f ca="1">(SUMIFS(OFFSET([2]掉落汇总!$C$2:$C$871,,MATCH($B321,[2]掉落汇总!$D$1:$M$1)),[2]掉落汇总!$A$2:$A$871,O$1,[2]掉落汇总!$C$2:$C$871,$Q$1)+SUMIFS(OFFSET([2]掉落汇总!$C$2:$C$871,,MATCH($B321,[2]掉落汇总!$D$1:$M$1)),[2]掉落汇总!$A$2:$A$871,O$1,[2]掉落汇总!$C$2:$C$871,$Q$2)/$Q$3)*宝箱投放计算!N321</f>
        <v>0.72990261049962535</v>
      </c>
    </row>
    <row r="322" spans="1:15" x14ac:dyDescent="0.2">
      <c r="A322">
        <f>玩家成长时间线!A322</f>
        <v>321</v>
      </c>
      <c r="B322">
        <f>玩家成长时间线!B322</f>
        <v>10</v>
      </c>
      <c r="C322">
        <f ca="1">SUM($D$2:D322)</f>
        <v>4107.6056351701927</v>
      </c>
      <c r="D322">
        <f t="shared" ca="1" si="4"/>
        <v>13.359069308533297</v>
      </c>
      <c r="E322">
        <f ca="1">(SUMIFS(OFFSET([2]掉落汇总!$C$2:$C$871,,MATCH($B322,[2]掉落汇总!$D$1:$M$1)),[2]掉落汇总!$A$2:$A$871,E$1,[2]掉落汇总!$C$2:$C$871,$Q$1)+SUMIFS(OFFSET([2]掉落汇总!$C$2:$C$871,,MATCH($B322,[2]掉落汇总!$D$1:$M$1)),[2]掉落汇总!$A$2:$A$871,E$1,[2]掉落汇总!$C$2:$C$871,$Q$2)/$Q$3)*宝箱投放计算!D322</f>
        <v>3.9941925302472376</v>
      </c>
      <c r="F322">
        <f ca="1">(SUMIFS(OFFSET([2]掉落汇总!$C$2:$C$871,,MATCH($B322,[2]掉落汇总!$D$1:$M$1)),[2]掉落汇总!$A$2:$A$871,F$1,[2]掉落汇总!$C$2:$C$871,$Q$1)+SUMIFS(OFFSET([2]掉落汇总!$C$2:$C$871,,MATCH($B322,[2]掉落汇总!$D$1:$M$1)),[2]掉落汇总!$A$2:$A$871,F$1,[2]掉落汇总!$C$2:$C$871,$Q$2)/$Q$3)*宝箱投放计算!E322</f>
        <v>5.3945783132530112</v>
      </c>
      <c r="G322">
        <f ca="1">(SUMIFS(OFFSET([2]掉落汇总!$C$2:$C$871,,MATCH($B322,[2]掉落汇总!$D$1:$M$1)),[2]掉落汇总!$A$2:$A$871,G$1,[2]掉落汇总!$C$2:$C$871,$Q$1)+SUMIFS(OFFSET([2]掉落汇总!$C$2:$C$871,,MATCH($B322,[2]掉落汇总!$D$1:$M$1)),[2]掉落汇总!$A$2:$A$871,G$1,[2]掉落汇总!$C$2:$C$871,$Q$2)/$Q$3)*宝箱投放计算!F322</f>
        <v>0</v>
      </c>
      <c r="H322">
        <f ca="1">(SUMIFS(OFFSET([2]掉落汇总!$C$2:$C$871,,MATCH($B322,[2]掉落汇总!$D$1:$M$1)),[2]掉落汇总!$A$2:$A$871,H$1,[2]掉落汇总!$C$2:$C$871,$Q$1)+SUMIFS(OFFSET([2]掉落汇总!$C$2:$C$871,,MATCH($B322,[2]掉落汇总!$D$1:$M$1)),[2]掉落汇总!$A$2:$A$871,H$1,[2]掉落汇总!$C$2:$C$871,$Q$2)/$Q$3)*宝箱投放计算!G322</f>
        <v>0</v>
      </c>
      <c r="I322">
        <f ca="1">(SUMIFS(OFFSET([2]掉落汇总!$C$2:$C$871,,MATCH($B322,[2]掉落汇总!$D$1:$M$1)),[2]掉落汇总!$A$2:$A$871,I$1,[2]掉落汇总!$C$2:$C$871,$Q$1)+SUMIFS(OFFSET([2]掉落汇总!$C$2:$C$871,,MATCH($B322,[2]掉落汇总!$D$1:$M$1)),[2]掉落汇总!$A$2:$A$871,I$1,[2]掉落汇总!$C$2:$C$871,$Q$2)/$Q$3)*宝箱投放计算!H322</f>
        <v>0</v>
      </c>
      <c r="J322">
        <f ca="1">(SUMIFS(OFFSET([2]掉落汇总!$C$2:$C$871,,MATCH($B322,[2]掉落汇总!$D$1:$M$1)),[2]掉落汇总!$A$2:$A$871,J$1,[2]掉落汇总!$C$2:$C$871,$Q$1)+SUMIFS(OFFSET([2]掉落汇总!$C$2:$C$871,,MATCH($B322,[2]掉落汇总!$D$1:$M$1)),[2]掉落汇总!$A$2:$A$871,J$1,[2]掉落汇总!$C$2:$C$871,$Q$2)/$Q$3)*宝箱投放计算!I322</f>
        <v>0</v>
      </c>
      <c r="K322">
        <f ca="1">(SUMIFS(OFFSET([2]掉落汇总!$C$2:$C$871,,MATCH($B322,[2]掉落汇总!$D$1:$M$1)),[2]掉落汇总!$A$2:$A$871,K$1,[2]掉落汇总!$C$2:$C$871,$Q$1)+SUMIFS(OFFSET([2]掉落汇总!$C$2:$C$871,,MATCH($B322,[2]掉落汇总!$D$1:$M$1)),[2]掉落汇总!$A$2:$A$871,K$1,[2]掉落汇总!$C$2:$C$871,$Q$2)/$Q$3)*宝箱投放计算!J322</f>
        <v>0</v>
      </c>
      <c r="L322">
        <f ca="1">(SUMIFS(OFFSET([2]掉落汇总!$C$2:$C$871,,MATCH($B322,[2]掉落汇总!$D$1:$M$1)),[2]掉落汇总!$A$2:$A$871,L$1,[2]掉落汇总!$C$2:$C$871,$Q$1)+SUMIFS(OFFSET([2]掉落汇总!$C$2:$C$871,,MATCH($B322,[2]掉落汇总!$D$1:$M$1)),[2]掉落汇总!$A$2:$A$871,L$1,[2]掉落汇总!$C$2:$C$871,$Q$2)/$Q$3)*宝箱投放计算!K322</f>
        <v>1.4485077267901381</v>
      </c>
      <c r="M322">
        <f ca="1">(SUMIFS(OFFSET([2]掉落汇总!$C$2:$C$871,,MATCH($B322,[2]掉落汇总!$D$1:$M$1)),[2]掉落汇总!$A$2:$A$871,M$1,[2]掉落汇总!$C$2:$C$871,$Q$1)+SUMIFS(OFFSET([2]掉落汇总!$C$2:$C$871,,MATCH($B322,[2]掉落汇总!$D$1:$M$1)),[2]掉落汇总!$A$2:$A$871,M$1,[2]掉落汇总!$C$2:$C$871,$Q$2)/$Q$3)*宝箱投放计算!L322</f>
        <v>1.449375218965316</v>
      </c>
      <c r="N322">
        <f ca="1">(SUMIFS(OFFSET([2]掉落汇总!$C$2:$C$871,,MATCH($B322,[2]掉落汇总!$D$1:$M$1)),[2]掉落汇总!$A$2:$A$871,N$1,[2]掉落汇总!$C$2:$C$871,$Q$1)+SUMIFS(OFFSET([2]掉落汇总!$C$2:$C$871,,MATCH($B322,[2]掉落汇总!$D$1:$M$1)),[2]掉落汇总!$A$2:$A$871,N$1,[2]掉落汇总!$C$2:$C$871,$Q$2)/$Q$3)*宝箱投放计算!M322</f>
        <v>0.34251290877796897</v>
      </c>
      <c r="O322">
        <f ca="1">(SUMIFS(OFFSET([2]掉落汇总!$C$2:$C$871,,MATCH($B322,[2]掉落汇总!$D$1:$M$1)),[2]掉落汇总!$A$2:$A$871,O$1,[2]掉落汇总!$C$2:$C$871,$Q$1)+SUMIFS(OFFSET([2]掉落汇总!$C$2:$C$871,,MATCH($B322,[2]掉落汇总!$D$1:$M$1)),[2]掉落汇总!$A$2:$A$871,O$1,[2]掉落汇总!$C$2:$C$871,$Q$2)/$Q$3)*宝箱投放计算!N322</f>
        <v>0.72990261049962535</v>
      </c>
    </row>
    <row r="323" spans="1:15" x14ac:dyDescent="0.2">
      <c r="A323">
        <f>玩家成长时间线!A323</f>
        <v>322</v>
      </c>
      <c r="B323">
        <f>玩家成长时间线!B323</f>
        <v>8</v>
      </c>
      <c r="C323">
        <f ca="1">SUM($D$2:D323)</f>
        <v>4121.1519150886843</v>
      </c>
      <c r="D323">
        <f t="shared" ref="D323:D361" ca="1" si="5">SUM(E323:O323)</f>
        <v>13.546279918491749</v>
      </c>
      <c r="E323">
        <f ca="1">(SUMIFS(OFFSET([2]掉落汇总!$C$2:$C$871,,MATCH($B323,[2]掉落汇总!$D$1:$M$1)),[2]掉落汇总!$A$2:$A$871,E$1,[2]掉落汇总!$C$2:$C$871,$Q$1)+SUMIFS(OFFSET([2]掉落汇总!$C$2:$C$871,,MATCH($B323,[2]掉落汇总!$D$1:$M$1)),[2]掉落汇总!$A$2:$A$871,E$1,[2]掉落汇总!$C$2:$C$871,$Q$2)/$Q$3)*宝箱投放计算!D323</f>
        <v>3.3473757692307697</v>
      </c>
      <c r="F323">
        <f ca="1">(SUMIFS(OFFSET([2]掉落汇总!$C$2:$C$871,,MATCH($B323,[2]掉落汇总!$D$1:$M$1)),[2]掉落汇总!$A$2:$A$871,F$1,[2]掉落汇总!$C$2:$C$871,$Q$1)+SUMIFS(OFFSET([2]掉落汇总!$C$2:$C$871,,MATCH($B323,[2]掉落汇总!$D$1:$M$1)),[2]掉落汇总!$A$2:$A$871,F$1,[2]掉落汇总!$C$2:$C$871,$Q$2)/$Q$3)*宝箱投放计算!E323</f>
        <v>4.3156626506024089</v>
      </c>
      <c r="G323">
        <f ca="1">(SUMIFS(OFFSET([2]掉落汇总!$C$2:$C$871,,MATCH($B323,[2]掉落汇总!$D$1:$M$1)),[2]掉落汇总!$A$2:$A$871,G$1,[2]掉落汇总!$C$2:$C$871,$Q$1)+SUMIFS(OFFSET([2]掉落汇总!$C$2:$C$871,,MATCH($B323,[2]掉落汇总!$D$1:$M$1)),[2]掉落汇总!$A$2:$A$871,G$1,[2]掉落汇总!$C$2:$C$871,$Q$2)/$Q$3)*宝箱投放计算!F323</f>
        <v>0.84751284300213015</v>
      </c>
      <c r="H323">
        <f ca="1">(SUMIFS(OFFSET([2]掉落汇总!$C$2:$C$871,,MATCH($B323,[2]掉落汇总!$D$1:$M$1)),[2]掉落汇总!$A$2:$A$871,H$1,[2]掉落汇总!$C$2:$C$871,$Q$1)+SUMIFS(OFFSET([2]掉落汇总!$C$2:$C$871,,MATCH($B323,[2]掉落汇总!$D$1:$M$1)),[2]掉落汇总!$A$2:$A$871,H$1,[2]掉落汇总!$C$2:$C$871,$Q$2)/$Q$3)*宝箱投放计算!G323</f>
        <v>0</v>
      </c>
      <c r="I323">
        <f ca="1">(SUMIFS(OFFSET([2]掉落汇总!$C$2:$C$871,,MATCH($B323,[2]掉落汇总!$D$1:$M$1)),[2]掉落汇总!$A$2:$A$871,I$1,[2]掉落汇总!$C$2:$C$871,$Q$1)+SUMIFS(OFFSET([2]掉落汇总!$C$2:$C$871,,MATCH($B323,[2]掉落汇总!$D$1:$M$1)),[2]掉落汇总!$A$2:$A$871,I$1,[2]掉落汇总!$C$2:$C$871,$Q$2)/$Q$3)*宝箱投放计算!H323</f>
        <v>1.0654301906233898</v>
      </c>
      <c r="J323">
        <f ca="1">(SUMIFS(OFFSET([2]掉落汇总!$C$2:$C$871,,MATCH($B323,[2]掉落汇总!$D$1:$M$1)),[2]掉落汇总!$A$2:$A$871,J$1,[2]掉落汇总!$C$2:$C$871,$Q$1)+SUMIFS(OFFSET([2]掉落汇总!$C$2:$C$871,,MATCH($B323,[2]掉落汇总!$D$1:$M$1)),[2]掉落汇总!$A$2:$A$871,J$1,[2]掉落汇总!$C$2:$C$871,$Q$2)/$Q$3)*宝箱投放计算!I323</f>
        <v>0</v>
      </c>
      <c r="K323">
        <f ca="1">(SUMIFS(OFFSET([2]掉落汇总!$C$2:$C$871,,MATCH($B323,[2]掉落汇总!$D$1:$M$1)),[2]掉落汇总!$A$2:$A$871,K$1,[2]掉落汇总!$C$2:$C$871,$Q$1)+SUMIFS(OFFSET([2]掉落汇总!$C$2:$C$871,,MATCH($B323,[2]掉落汇总!$D$1:$M$1)),[2]掉落汇总!$A$2:$A$871,K$1,[2]掉落汇总!$C$2:$C$871,$Q$2)/$Q$3)*宝箱投放计算!J323</f>
        <v>0</v>
      </c>
      <c r="L323">
        <f ca="1">(SUMIFS(OFFSET([2]掉落汇总!$C$2:$C$871,,MATCH($B323,[2]掉落汇总!$D$1:$M$1)),[2]掉落汇总!$A$2:$A$871,L$1,[2]掉落汇总!$C$2:$C$871,$Q$1)+SUMIFS(OFFSET([2]掉落汇总!$C$2:$C$871,,MATCH($B323,[2]掉落汇总!$D$1:$M$1)),[2]掉落汇总!$A$2:$A$871,L$1,[2]掉落汇总!$C$2:$C$871,$Q$2)/$Q$3)*宝箱投放计算!K323</f>
        <v>1.4485077267901381</v>
      </c>
      <c r="M323">
        <f ca="1">(SUMIFS(OFFSET([2]掉落汇总!$C$2:$C$871,,MATCH($B323,[2]掉落汇总!$D$1:$M$1)),[2]掉落汇总!$A$2:$A$871,M$1,[2]掉落汇总!$C$2:$C$871,$Q$1)+SUMIFS(OFFSET([2]掉落汇总!$C$2:$C$871,,MATCH($B323,[2]掉落汇总!$D$1:$M$1)),[2]掉落汇总!$A$2:$A$871,M$1,[2]掉落汇总!$C$2:$C$871,$Q$2)/$Q$3)*宝箱投放计算!L323</f>
        <v>1.449375218965316</v>
      </c>
      <c r="N323">
        <f ca="1">(SUMIFS(OFFSET([2]掉落汇总!$C$2:$C$871,,MATCH($B323,[2]掉落汇总!$D$1:$M$1)),[2]掉落汇总!$A$2:$A$871,N$1,[2]掉落汇总!$C$2:$C$871,$Q$1)+SUMIFS(OFFSET([2]掉落汇总!$C$2:$C$871,,MATCH($B323,[2]掉落汇总!$D$1:$M$1)),[2]掉落汇总!$A$2:$A$871,N$1,[2]掉落汇总!$C$2:$C$871,$Q$2)/$Q$3)*宝箱投放计算!M323</f>
        <v>0.34251290877796897</v>
      </c>
      <c r="O323">
        <f ca="1">(SUMIFS(OFFSET([2]掉落汇总!$C$2:$C$871,,MATCH($B323,[2]掉落汇总!$D$1:$M$1)),[2]掉落汇总!$A$2:$A$871,O$1,[2]掉落汇总!$C$2:$C$871,$Q$1)+SUMIFS(OFFSET([2]掉落汇总!$C$2:$C$871,,MATCH($B323,[2]掉落汇总!$D$1:$M$1)),[2]掉落汇总!$A$2:$A$871,O$1,[2]掉落汇总!$C$2:$C$871,$Q$2)/$Q$3)*宝箱投放计算!N323</f>
        <v>0.72990261049962535</v>
      </c>
    </row>
    <row r="324" spans="1:15" x14ac:dyDescent="0.2">
      <c r="A324">
        <f>玩家成长时间线!A324</f>
        <v>323</v>
      </c>
      <c r="B324">
        <f>玩家成长时间线!B324</f>
        <v>8</v>
      </c>
      <c r="C324">
        <f ca="1">SUM($D$2:D324)</f>
        <v>4132.7993000504739</v>
      </c>
      <c r="D324">
        <f t="shared" ca="1" si="5"/>
        <v>11.647384961789303</v>
      </c>
      <c r="E324">
        <f ca="1">(SUMIFS(OFFSET([2]掉落汇总!$C$2:$C$871,,MATCH($B324,[2]掉落汇总!$D$1:$M$1)),[2]掉落汇总!$A$2:$A$871,E$1,[2]掉落汇总!$C$2:$C$871,$Q$1)+SUMIFS(OFFSET([2]掉落汇总!$C$2:$C$871,,MATCH($B324,[2]掉落汇总!$D$1:$M$1)),[2]掉落汇总!$A$2:$A$871,E$1,[2]掉落汇总!$C$2:$C$871,$Q$2)/$Q$3)*宝箱投放计算!D324</f>
        <v>3.3614238461538464</v>
      </c>
      <c r="F324">
        <f ca="1">(SUMIFS(OFFSET([2]掉落汇总!$C$2:$C$871,,MATCH($B324,[2]掉落汇总!$D$1:$M$1)),[2]掉落汇总!$A$2:$A$871,F$1,[2]掉落汇总!$C$2:$C$871,$Q$1)+SUMIFS(OFFSET([2]掉落汇总!$C$2:$C$871,,MATCH($B324,[2]掉落汇总!$D$1:$M$1)),[2]掉落汇总!$A$2:$A$871,F$1,[2]掉落汇总!$C$2:$C$871,$Q$2)/$Q$3)*宝箱投放计算!E324</f>
        <v>4.3156626506024089</v>
      </c>
      <c r="G324">
        <f ca="1">(SUMIFS(OFFSET([2]掉落汇总!$C$2:$C$871,,MATCH($B324,[2]掉落汇总!$D$1:$M$1)),[2]掉落汇总!$A$2:$A$871,G$1,[2]掉落汇总!$C$2:$C$871,$Q$1)+SUMIFS(OFFSET([2]掉落汇总!$C$2:$C$871,,MATCH($B324,[2]掉落汇总!$D$1:$M$1)),[2]掉落汇总!$A$2:$A$871,G$1,[2]掉落汇总!$C$2:$C$871,$Q$2)/$Q$3)*宝箱投放计算!F324</f>
        <v>0</v>
      </c>
      <c r="H324">
        <f ca="1">(SUMIFS(OFFSET([2]掉落汇总!$C$2:$C$871,,MATCH($B324,[2]掉落汇总!$D$1:$M$1)),[2]掉落汇总!$A$2:$A$871,H$1,[2]掉落汇总!$C$2:$C$871,$Q$1)+SUMIFS(OFFSET([2]掉落汇总!$C$2:$C$871,,MATCH($B324,[2]掉落汇总!$D$1:$M$1)),[2]掉落汇总!$A$2:$A$871,H$1,[2]掉落汇总!$C$2:$C$871,$Q$2)/$Q$3)*宝箱投放计算!G324</f>
        <v>0</v>
      </c>
      <c r="I324">
        <f ca="1">(SUMIFS(OFFSET([2]掉落汇总!$C$2:$C$871,,MATCH($B324,[2]掉落汇总!$D$1:$M$1)),[2]掉落汇总!$A$2:$A$871,I$1,[2]掉落汇总!$C$2:$C$871,$Q$1)+SUMIFS(OFFSET([2]掉落汇总!$C$2:$C$871,,MATCH($B324,[2]掉落汇总!$D$1:$M$1)),[2]掉落汇总!$A$2:$A$871,I$1,[2]掉落汇总!$C$2:$C$871,$Q$2)/$Q$3)*宝箱投放计算!H324</f>
        <v>0</v>
      </c>
      <c r="J324">
        <f ca="1">(SUMIFS(OFFSET([2]掉落汇总!$C$2:$C$871,,MATCH($B324,[2]掉落汇总!$D$1:$M$1)),[2]掉落汇总!$A$2:$A$871,J$1,[2]掉落汇总!$C$2:$C$871,$Q$1)+SUMIFS(OFFSET([2]掉落汇总!$C$2:$C$871,,MATCH($B324,[2]掉落汇总!$D$1:$M$1)),[2]掉落汇总!$A$2:$A$871,J$1,[2]掉落汇总!$C$2:$C$871,$Q$2)/$Q$3)*宝箱投放计算!I324</f>
        <v>0</v>
      </c>
      <c r="K324">
        <f ca="1">(SUMIFS(OFFSET([2]掉落汇总!$C$2:$C$871,,MATCH($B324,[2]掉落汇总!$D$1:$M$1)),[2]掉落汇总!$A$2:$A$871,K$1,[2]掉落汇总!$C$2:$C$871,$Q$1)+SUMIFS(OFFSET([2]掉落汇总!$C$2:$C$871,,MATCH($B324,[2]掉落汇总!$D$1:$M$1)),[2]掉落汇总!$A$2:$A$871,K$1,[2]掉落汇总!$C$2:$C$871,$Q$2)/$Q$3)*宝箱投放计算!J324</f>
        <v>0</v>
      </c>
      <c r="L324">
        <f ca="1">(SUMIFS(OFFSET([2]掉落汇总!$C$2:$C$871,,MATCH($B324,[2]掉落汇总!$D$1:$M$1)),[2]掉落汇总!$A$2:$A$871,L$1,[2]掉落汇总!$C$2:$C$871,$Q$1)+SUMIFS(OFFSET([2]掉落汇总!$C$2:$C$871,,MATCH($B324,[2]掉落汇总!$D$1:$M$1)),[2]掉落汇总!$A$2:$A$871,L$1,[2]掉落汇总!$C$2:$C$871,$Q$2)/$Q$3)*宝箱投放计算!K324</f>
        <v>1.4485077267901381</v>
      </c>
      <c r="M324">
        <f ca="1">(SUMIFS(OFFSET([2]掉落汇总!$C$2:$C$871,,MATCH($B324,[2]掉落汇总!$D$1:$M$1)),[2]掉落汇总!$A$2:$A$871,M$1,[2]掉落汇总!$C$2:$C$871,$Q$1)+SUMIFS(OFFSET([2]掉落汇总!$C$2:$C$871,,MATCH($B324,[2]掉落汇总!$D$1:$M$1)),[2]掉落汇总!$A$2:$A$871,M$1,[2]掉落汇总!$C$2:$C$871,$Q$2)/$Q$3)*宝箱投放计算!L324</f>
        <v>1.449375218965316</v>
      </c>
      <c r="N324">
        <f ca="1">(SUMIFS(OFFSET([2]掉落汇总!$C$2:$C$871,,MATCH($B324,[2]掉落汇总!$D$1:$M$1)),[2]掉落汇总!$A$2:$A$871,N$1,[2]掉落汇总!$C$2:$C$871,$Q$1)+SUMIFS(OFFSET([2]掉落汇总!$C$2:$C$871,,MATCH($B324,[2]掉落汇总!$D$1:$M$1)),[2]掉落汇总!$A$2:$A$871,N$1,[2]掉落汇总!$C$2:$C$871,$Q$2)/$Q$3)*宝箱投放计算!M324</f>
        <v>0.34251290877796897</v>
      </c>
      <c r="O324">
        <f ca="1">(SUMIFS(OFFSET([2]掉落汇总!$C$2:$C$871,,MATCH($B324,[2]掉落汇总!$D$1:$M$1)),[2]掉落汇总!$A$2:$A$871,O$1,[2]掉落汇总!$C$2:$C$871,$Q$1)+SUMIFS(OFFSET([2]掉落汇总!$C$2:$C$871,,MATCH($B324,[2]掉落汇总!$D$1:$M$1)),[2]掉落汇总!$A$2:$A$871,O$1,[2]掉落汇总!$C$2:$C$871,$Q$2)/$Q$3)*宝箱投放计算!N324</f>
        <v>0.72990261049962535</v>
      </c>
    </row>
    <row r="325" spans="1:15" x14ac:dyDescent="0.2">
      <c r="A325">
        <f>玩家成长时间线!A325</f>
        <v>324</v>
      </c>
      <c r="B325">
        <f>玩家成长时间线!B325</f>
        <v>8</v>
      </c>
      <c r="C325">
        <f ca="1">SUM($D$2:D325)</f>
        <v>4144.741694627648</v>
      </c>
      <c r="D325">
        <f t="shared" ca="1" si="5"/>
        <v>11.942394577173918</v>
      </c>
      <c r="E325">
        <f ca="1">(SUMIFS(OFFSET([2]掉落汇总!$C$2:$C$871,,MATCH($B325,[2]掉落汇总!$D$1:$M$1)),[2]掉落汇总!$A$2:$A$871,E$1,[2]掉落汇总!$C$2:$C$871,$Q$1)+SUMIFS(OFFSET([2]掉落汇总!$C$2:$C$871,,MATCH($B325,[2]掉落汇总!$D$1:$M$1)),[2]掉落汇总!$A$2:$A$871,E$1,[2]掉落汇总!$C$2:$C$871,$Q$2)/$Q$3)*宝箱投放计算!D325</f>
        <v>3.6564334615384615</v>
      </c>
      <c r="F325">
        <f ca="1">(SUMIFS(OFFSET([2]掉落汇总!$C$2:$C$871,,MATCH($B325,[2]掉落汇总!$D$1:$M$1)),[2]掉落汇总!$A$2:$A$871,F$1,[2]掉落汇总!$C$2:$C$871,$Q$1)+SUMIFS(OFFSET([2]掉落汇总!$C$2:$C$871,,MATCH($B325,[2]掉落汇总!$D$1:$M$1)),[2]掉落汇总!$A$2:$A$871,F$1,[2]掉落汇总!$C$2:$C$871,$Q$2)/$Q$3)*宝箱投放计算!E325</f>
        <v>4.3156626506024089</v>
      </c>
      <c r="G325">
        <f ca="1">(SUMIFS(OFFSET([2]掉落汇总!$C$2:$C$871,,MATCH($B325,[2]掉落汇总!$D$1:$M$1)),[2]掉落汇总!$A$2:$A$871,G$1,[2]掉落汇总!$C$2:$C$871,$Q$1)+SUMIFS(OFFSET([2]掉落汇总!$C$2:$C$871,,MATCH($B325,[2]掉落汇总!$D$1:$M$1)),[2]掉落汇总!$A$2:$A$871,G$1,[2]掉落汇总!$C$2:$C$871,$Q$2)/$Q$3)*宝箱投放计算!F325</f>
        <v>0</v>
      </c>
      <c r="H325">
        <f ca="1">(SUMIFS(OFFSET([2]掉落汇总!$C$2:$C$871,,MATCH($B325,[2]掉落汇总!$D$1:$M$1)),[2]掉落汇总!$A$2:$A$871,H$1,[2]掉落汇总!$C$2:$C$871,$Q$1)+SUMIFS(OFFSET([2]掉落汇总!$C$2:$C$871,,MATCH($B325,[2]掉落汇总!$D$1:$M$1)),[2]掉落汇总!$A$2:$A$871,H$1,[2]掉落汇总!$C$2:$C$871,$Q$2)/$Q$3)*宝箱投放计算!G325</f>
        <v>0</v>
      </c>
      <c r="I325">
        <f ca="1">(SUMIFS(OFFSET([2]掉落汇总!$C$2:$C$871,,MATCH($B325,[2]掉落汇总!$D$1:$M$1)),[2]掉落汇总!$A$2:$A$871,I$1,[2]掉落汇总!$C$2:$C$871,$Q$1)+SUMIFS(OFFSET([2]掉落汇总!$C$2:$C$871,,MATCH($B325,[2]掉落汇总!$D$1:$M$1)),[2]掉落汇总!$A$2:$A$871,I$1,[2]掉落汇总!$C$2:$C$871,$Q$2)/$Q$3)*宝箱投放计算!H325</f>
        <v>0</v>
      </c>
      <c r="J325">
        <f ca="1">(SUMIFS(OFFSET([2]掉落汇总!$C$2:$C$871,,MATCH($B325,[2]掉落汇总!$D$1:$M$1)),[2]掉落汇总!$A$2:$A$871,J$1,[2]掉落汇总!$C$2:$C$871,$Q$1)+SUMIFS(OFFSET([2]掉落汇总!$C$2:$C$871,,MATCH($B325,[2]掉落汇总!$D$1:$M$1)),[2]掉落汇总!$A$2:$A$871,J$1,[2]掉落汇总!$C$2:$C$871,$Q$2)/$Q$3)*宝箱投放计算!I325</f>
        <v>0</v>
      </c>
      <c r="K325">
        <f ca="1">(SUMIFS(OFFSET([2]掉落汇总!$C$2:$C$871,,MATCH($B325,[2]掉落汇总!$D$1:$M$1)),[2]掉落汇总!$A$2:$A$871,K$1,[2]掉落汇总!$C$2:$C$871,$Q$1)+SUMIFS(OFFSET([2]掉落汇总!$C$2:$C$871,,MATCH($B325,[2]掉落汇总!$D$1:$M$1)),[2]掉落汇总!$A$2:$A$871,K$1,[2]掉落汇总!$C$2:$C$871,$Q$2)/$Q$3)*宝箱投放计算!J325</f>
        <v>0</v>
      </c>
      <c r="L325">
        <f ca="1">(SUMIFS(OFFSET([2]掉落汇总!$C$2:$C$871,,MATCH($B325,[2]掉落汇总!$D$1:$M$1)),[2]掉落汇总!$A$2:$A$871,L$1,[2]掉落汇总!$C$2:$C$871,$Q$1)+SUMIFS(OFFSET([2]掉落汇总!$C$2:$C$871,,MATCH($B325,[2]掉落汇总!$D$1:$M$1)),[2]掉落汇总!$A$2:$A$871,L$1,[2]掉落汇总!$C$2:$C$871,$Q$2)/$Q$3)*宝箱投放计算!K325</f>
        <v>1.4485077267901381</v>
      </c>
      <c r="M325">
        <f ca="1">(SUMIFS(OFFSET([2]掉落汇总!$C$2:$C$871,,MATCH($B325,[2]掉落汇总!$D$1:$M$1)),[2]掉落汇总!$A$2:$A$871,M$1,[2]掉落汇总!$C$2:$C$871,$Q$1)+SUMIFS(OFFSET([2]掉落汇总!$C$2:$C$871,,MATCH($B325,[2]掉落汇总!$D$1:$M$1)),[2]掉落汇总!$A$2:$A$871,M$1,[2]掉落汇总!$C$2:$C$871,$Q$2)/$Q$3)*宝箱投放计算!L325</f>
        <v>1.449375218965316</v>
      </c>
      <c r="N325">
        <f ca="1">(SUMIFS(OFFSET([2]掉落汇总!$C$2:$C$871,,MATCH($B325,[2]掉落汇总!$D$1:$M$1)),[2]掉落汇总!$A$2:$A$871,N$1,[2]掉落汇总!$C$2:$C$871,$Q$1)+SUMIFS(OFFSET([2]掉落汇总!$C$2:$C$871,,MATCH($B325,[2]掉落汇总!$D$1:$M$1)),[2]掉落汇总!$A$2:$A$871,N$1,[2]掉落汇总!$C$2:$C$871,$Q$2)/$Q$3)*宝箱投放计算!M325</f>
        <v>0.34251290877796897</v>
      </c>
      <c r="O325">
        <f ca="1">(SUMIFS(OFFSET([2]掉落汇总!$C$2:$C$871,,MATCH($B325,[2]掉落汇总!$D$1:$M$1)),[2]掉落汇总!$A$2:$A$871,O$1,[2]掉落汇总!$C$2:$C$871,$Q$1)+SUMIFS(OFFSET([2]掉落汇总!$C$2:$C$871,,MATCH($B325,[2]掉落汇总!$D$1:$M$1)),[2]掉落汇总!$A$2:$A$871,O$1,[2]掉落汇总!$C$2:$C$871,$Q$2)/$Q$3)*宝箱投放计算!N325</f>
        <v>0.72990261049962535</v>
      </c>
    </row>
    <row r="326" spans="1:15" x14ac:dyDescent="0.2">
      <c r="A326">
        <f>玩家成长时间线!A326</f>
        <v>325</v>
      </c>
      <c r="B326">
        <f>玩家成长时间线!B326</f>
        <v>9</v>
      </c>
      <c r="C326">
        <f ca="1">SUM($D$2:D326)</f>
        <v>4161.7746976386388</v>
      </c>
      <c r="D326">
        <f t="shared" ca="1" si="5"/>
        <v>17.033003010990406</v>
      </c>
      <c r="E326">
        <f ca="1">(SUMIFS(OFFSET([2]掉落汇总!$C$2:$C$871,,MATCH($B326,[2]掉落汇总!$D$1:$M$1)),[2]掉落汇总!$A$2:$A$871,E$1,[2]掉落汇总!$C$2:$C$871,$Q$1)+SUMIFS(OFFSET([2]掉落汇总!$C$2:$C$871,,MATCH($B326,[2]掉落汇总!$D$1:$M$1)),[2]掉落汇总!$A$2:$A$871,E$1,[2]掉落汇总!$C$2:$C$871,$Q$2)/$Q$3)*宝箱投放计算!D326</f>
        <v>3.8441666303162485</v>
      </c>
      <c r="F326">
        <f ca="1">(SUMIFS(OFFSET([2]掉落汇总!$C$2:$C$871,,MATCH($B326,[2]掉落汇总!$D$1:$M$1)),[2]掉落汇总!$A$2:$A$871,F$1,[2]掉落汇总!$C$2:$C$871,$Q$1)+SUMIFS(OFFSET([2]掉落汇总!$C$2:$C$871,,MATCH($B326,[2]掉落汇总!$D$1:$M$1)),[2]掉落汇总!$A$2:$A$871,F$1,[2]掉落汇总!$C$2:$C$871,$Q$2)/$Q$3)*宝箱投放计算!E326</f>
        <v>5.3945783132530112</v>
      </c>
      <c r="G326">
        <f ca="1">(SUMIFS(OFFSET([2]掉落汇总!$C$2:$C$871,,MATCH($B326,[2]掉落汇总!$D$1:$M$1)),[2]掉落汇总!$A$2:$A$871,G$1,[2]掉落汇总!$C$2:$C$871,$Q$1)+SUMIFS(OFFSET([2]掉落汇总!$C$2:$C$871,,MATCH($B326,[2]掉落汇总!$D$1:$M$1)),[2]掉落汇总!$A$2:$A$871,G$1,[2]掉落汇总!$C$2:$C$871,$Q$2)/$Q$3)*宝箱投放计算!F326</f>
        <v>0</v>
      </c>
      <c r="H326">
        <f ca="1">(SUMIFS(OFFSET([2]掉落汇总!$C$2:$C$871,,MATCH($B326,[2]掉落汇总!$D$1:$M$1)),[2]掉落汇总!$A$2:$A$871,H$1,[2]掉落汇总!$C$2:$C$871,$Q$1)+SUMIFS(OFFSET([2]掉落汇总!$C$2:$C$871,,MATCH($B326,[2]掉落汇总!$D$1:$M$1)),[2]掉落汇总!$A$2:$A$871,H$1,[2]掉落汇总!$C$2:$C$871,$Q$2)/$Q$3)*宝箱投放计算!G326</f>
        <v>0</v>
      </c>
      <c r="I326">
        <f ca="1">(SUMIFS(OFFSET([2]掉落汇总!$C$2:$C$871,,MATCH($B326,[2]掉落汇总!$D$1:$M$1)),[2]掉落汇总!$A$2:$A$871,I$1,[2]掉落汇总!$C$2:$C$871,$Q$1)+SUMIFS(OFFSET([2]掉落汇总!$C$2:$C$871,,MATCH($B326,[2]掉落汇总!$D$1:$M$1)),[2]掉落汇总!$A$2:$A$871,I$1,[2]掉落汇总!$C$2:$C$871,$Q$2)/$Q$3)*宝箱投放计算!H326</f>
        <v>1.0654301906233898</v>
      </c>
      <c r="J326">
        <f ca="1">(SUMIFS(OFFSET([2]掉落汇总!$C$2:$C$871,,MATCH($B326,[2]掉落汇总!$D$1:$M$1)),[2]掉落汇总!$A$2:$A$871,J$1,[2]掉落汇总!$C$2:$C$871,$Q$1)+SUMIFS(OFFSET([2]掉落汇总!$C$2:$C$871,,MATCH($B326,[2]掉落汇总!$D$1:$M$1)),[2]掉落汇总!$A$2:$A$871,J$1,[2]掉落汇总!$C$2:$C$871,$Q$2)/$Q$3)*宝箱投放计算!I326</f>
        <v>2.7585294117647061</v>
      </c>
      <c r="K326">
        <f ca="1">(SUMIFS(OFFSET([2]掉落汇总!$C$2:$C$871,,MATCH($B326,[2]掉落汇总!$D$1:$M$1)),[2]掉落汇总!$A$2:$A$871,K$1,[2]掉落汇总!$C$2:$C$871,$Q$1)+SUMIFS(OFFSET([2]掉落汇总!$C$2:$C$871,,MATCH($B326,[2]掉落汇总!$D$1:$M$1)),[2]掉落汇总!$A$2:$A$871,K$1,[2]掉落汇总!$C$2:$C$871,$Q$2)/$Q$3)*宝箱投放计算!J326</f>
        <v>0</v>
      </c>
      <c r="L326">
        <f ca="1">(SUMIFS(OFFSET([2]掉落汇总!$C$2:$C$871,,MATCH($B326,[2]掉落汇总!$D$1:$M$1)),[2]掉落汇总!$A$2:$A$871,L$1,[2]掉落汇总!$C$2:$C$871,$Q$1)+SUMIFS(OFFSET([2]掉落汇总!$C$2:$C$871,,MATCH($B326,[2]掉落汇总!$D$1:$M$1)),[2]掉落汇总!$A$2:$A$871,L$1,[2]掉落汇总!$C$2:$C$871,$Q$2)/$Q$3)*宝箱投放计算!K326</f>
        <v>1.4485077267901381</v>
      </c>
      <c r="M326">
        <f ca="1">(SUMIFS(OFFSET([2]掉落汇总!$C$2:$C$871,,MATCH($B326,[2]掉落汇总!$D$1:$M$1)),[2]掉落汇总!$A$2:$A$871,M$1,[2]掉落汇总!$C$2:$C$871,$Q$1)+SUMIFS(OFFSET([2]掉落汇总!$C$2:$C$871,,MATCH($B326,[2]掉落汇总!$D$1:$M$1)),[2]掉落汇总!$A$2:$A$871,M$1,[2]掉落汇总!$C$2:$C$871,$Q$2)/$Q$3)*宝箱投放计算!L326</f>
        <v>1.449375218965316</v>
      </c>
      <c r="N326">
        <f ca="1">(SUMIFS(OFFSET([2]掉落汇总!$C$2:$C$871,,MATCH($B326,[2]掉落汇总!$D$1:$M$1)),[2]掉落汇总!$A$2:$A$871,N$1,[2]掉落汇总!$C$2:$C$871,$Q$1)+SUMIFS(OFFSET([2]掉落汇总!$C$2:$C$871,,MATCH($B326,[2]掉落汇总!$D$1:$M$1)),[2]掉落汇总!$A$2:$A$871,N$1,[2]掉落汇总!$C$2:$C$871,$Q$2)/$Q$3)*宝箱投放计算!M326</f>
        <v>0.34251290877796897</v>
      </c>
      <c r="O326">
        <f ca="1">(SUMIFS(OFFSET([2]掉落汇总!$C$2:$C$871,,MATCH($B326,[2]掉落汇总!$D$1:$M$1)),[2]掉落汇总!$A$2:$A$871,O$1,[2]掉落汇总!$C$2:$C$871,$Q$1)+SUMIFS(OFFSET([2]掉落汇总!$C$2:$C$871,,MATCH($B326,[2]掉落汇总!$D$1:$M$1)),[2]掉落汇总!$A$2:$A$871,O$1,[2]掉落汇总!$C$2:$C$871,$Q$2)/$Q$3)*宝箱投放计算!N326</f>
        <v>0.72990261049962535</v>
      </c>
    </row>
    <row r="327" spans="1:15" x14ac:dyDescent="0.2">
      <c r="A327">
        <f>玩家成长时间线!A327</f>
        <v>326</v>
      </c>
      <c r="B327">
        <f>玩家成长时间线!B327</f>
        <v>9</v>
      </c>
      <c r="C327">
        <f ca="1">SUM($D$2:D327)</f>
        <v>4174.9996734354636</v>
      </c>
      <c r="D327">
        <f t="shared" ca="1" si="5"/>
        <v>13.224975796824776</v>
      </c>
      <c r="E327">
        <f ca="1">(SUMIFS(OFFSET([2]掉落汇总!$C$2:$C$871,,MATCH($B327,[2]掉落汇总!$D$1:$M$1)),[2]掉落汇总!$A$2:$A$871,E$1,[2]掉落汇总!$C$2:$C$871,$Q$1)+SUMIFS(OFFSET([2]掉落汇总!$C$2:$C$871,,MATCH($B327,[2]掉落汇总!$D$1:$M$1)),[2]掉落汇总!$A$2:$A$871,E$1,[2]掉落汇总!$C$2:$C$871,$Q$2)/$Q$3)*宝箱投放计算!D327</f>
        <v>3.8600990185387136</v>
      </c>
      <c r="F327">
        <f ca="1">(SUMIFS(OFFSET([2]掉落汇总!$C$2:$C$871,,MATCH($B327,[2]掉落汇总!$D$1:$M$1)),[2]掉落汇总!$A$2:$A$871,F$1,[2]掉落汇总!$C$2:$C$871,$Q$1)+SUMIFS(OFFSET([2]掉落汇总!$C$2:$C$871,,MATCH($B327,[2]掉落汇总!$D$1:$M$1)),[2]掉落汇总!$A$2:$A$871,F$1,[2]掉落汇总!$C$2:$C$871,$Q$2)/$Q$3)*宝箱投放计算!E327</f>
        <v>5.3945783132530112</v>
      </c>
      <c r="G327">
        <f ca="1">(SUMIFS(OFFSET([2]掉落汇总!$C$2:$C$871,,MATCH($B327,[2]掉落汇总!$D$1:$M$1)),[2]掉落汇总!$A$2:$A$871,G$1,[2]掉落汇总!$C$2:$C$871,$Q$1)+SUMIFS(OFFSET([2]掉落汇总!$C$2:$C$871,,MATCH($B327,[2]掉落汇总!$D$1:$M$1)),[2]掉落汇总!$A$2:$A$871,G$1,[2]掉落汇总!$C$2:$C$871,$Q$2)/$Q$3)*宝箱投放计算!F327</f>
        <v>0</v>
      </c>
      <c r="H327">
        <f ca="1">(SUMIFS(OFFSET([2]掉落汇总!$C$2:$C$871,,MATCH($B327,[2]掉落汇总!$D$1:$M$1)),[2]掉落汇总!$A$2:$A$871,H$1,[2]掉落汇总!$C$2:$C$871,$Q$1)+SUMIFS(OFFSET([2]掉落汇总!$C$2:$C$871,,MATCH($B327,[2]掉落汇总!$D$1:$M$1)),[2]掉落汇总!$A$2:$A$871,H$1,[2]掉落汇总!$C$2:$C$871,$Q$2)/$Q$3)*宝箱投放计算!G327</f>
        <v>0</v>
      </c>
      <c r="I327">
        <f ca="1">(SUMIFS(OFFSET([2]掉落汇总!$C$2:$C$871,,MATCH($B327,[2]掉落汇总!$D$1:$M$1)),[2]掉落汇总!$A$2:$A$871,I$1,[2]掉落汇总!$C$2:$C$871,$Q$1)+SUMIFS(OFFSET([2]掉落汇总!$C$2:$C$871,,MATCH($B327,[2]掉落汇总!$D$1:$M$1)),[2]掉落汇总!$A$2:$A$871,I$1,[2]掉落汇总!$C$2:$C$871,$Q$2)/$Q$3)*宝箱投放计算!H327</f>
        <v>0</v>
      </c>
      <c r="J327">
        <f ca="1">(SUMIFS(OFFSET([2]掉落汇总!$C$2:$C$871,,MATCH($B327,[2]掉落汇总!$D$1:$M$1)),[2]掉落汇总!$A$2:$A$871,J$1,[2]掉落汇总!$C$2:$C$871,$Q$1)+SUMIFS(OFFSET([2]掉落汇总!$C$2:$C$871,,MATCH($B327,[2]掉落汇总!$D$1:$M$1)),[2]掉落汇总!$A$2:$A$871,J$1,[2]掉落汇总!$C$2:$C$871,$Q$2)/$Q$3)*宝箱投放计算!I327</f>
        <v>0</v>
      </c>
      <c r="K327">
        <f ca="1">(SUMIFS(OFFSET([2]掉落汇总!$C$2:$C$871,,MATCH($B327,[2]掉落汇总!$D$1:$M$1)),[2]掉落汇总!$A$2:$A$871,K$1,[2]掉落汇总!$C$2:$C$871,$Q$1)+SUMIFS(OFFSET([2]掉落汇总!$C$2:$C$871,,MATCH($B327,[2]掉落汇总!$D$1:$M$1)),[2]掉落汇总!$A$2:$A$871,K$1,[2]掉落汇总!$C$2:$C$871,$Q$2)/$Q$3)*宝箱投放计算!J327</f>
        <v>0</v>
      </c>
      <c r="L327">
        <f ca="1">(SUMIFS(OFFSET([2]掉落汇总!$C$2:$C$871,,MATCH($B327,[2]掉落汇总!$D$1:$M$1)),[2]掉落汇总!$A$2:$A$871,L$1,[2]掉落汇总!$C$2:$C$871,$Q$1)+SUMIFS(OFFSET([2]掉落汇总!$C$2:$C$871,,MATCH($B327,[2]掉落汇总!$D$1:$M$1)),[2]掉落汇总!$A$2:$A$871,L$1,[2]掉落汇总!$C$2:$C$871,$Q$2)/$Q$3)*宝箱投放计算!K327</f>
        <v>1.4485077267901381</v>
      </c>
      <c r="M327">
        <f ca="1">(SUMIFS(OFFSET([2]掉落汇总!$C$2:$C$871,,MATCH($B327,[2]掉落汇总!$D$1:$M$1)),[2]掉落汇总!$A$2:$A$871,M$1,[2]掉落汇总!$C$2:$C$871,$Q$1)+SUMIFS(OFFSET([2]掉落汇总!$C$2:$C$871,,MATCH($B327,[2]掉落汇总!$D$1:$M$1)),[2]掉落汇总!$A$2:$A$871,M$1,[2]掉落汇总!$C$2:$C$871,$Q$2)/$Q$3)*宝箱投放计算!L327</f>
        <v>1.449375218965316</v>
      </c>
      <c r="N327">
        <f ca="1">(SUMIFS(OFFSET([2]掉落汇总!$C$2:$C$871,,MATCH($B327,[2]掉落汇总!$D$1:$M$1)),[2]掉落汇总!$A$2:$A$871,N$1,[2]掉落汇总!$C$2:$C$871,$Q$1)+SUMIFS(OFFSET([2]掉落汇总!$C$2:$C$871,,MATCH($B327,[2]掉落汇总!$D$1:$M$1)),[2]掉落汇总!$A$2:$A$871,N$1,[2]掉落汇总!$C$2:$C$871,$Q$2)/$Q$3)*宝箱投放计算!M327</f>
        <v>0.34251290877796897</v>
      </c>
      <c r="O327">
        <f ca="1">(SUMIFS(OFFSET([2]掉落汇总!$C$2:$C$871,,MATCH($B327,[2]掉落汇总!$D$1:$M$1)),[2]掉落汇总!$A$2:$A$871,O$1,[2]掉落汇总!$C$2:$C$871,$Q$1)+SUMIFS(OFFSET([2]掉落汇总!$C$2:$C$871,,MATCH($B327,[2]掉落汇总!$D$1:$M$1)),[2]掉落汇总!$A$2:$A$871,O$1,[2]掉落汇总!$C$2:$C$871,$Q$2)/$Q$3)*宝箱投放计算!N327</f>
        <v>0.72990261049962535</v>
      </c>
    </row>
    <row r="328" spans="1:15" x14ac:dyDescent="0.2">
      <c r="A328">
        <f>玩家成长时间线!A328</f>
        <v>327</v>
      </c>
      <c r="B328">
        <f>玩家成长时间线!B328</f>
        <v>9</v>
      </c>
      <c r="C328">
        <f ca="1">SUM($D$2:D328)</f>
        <v>4188.5592293849604</v>
      </c>
      <c r="D328">
        <f t="shared" ca="1" si="5"/>
        <v>13.559555949496531</v>
      </c>
      <c r="E328">
        <f ca="1">(SUMIFS(OFFSET([2]掉落汇总!$C$2:$C$871,,MATCH($B328,[2]掉落汇总!$D$1:$M$1)),[2]掉落汇总!$A$2:$A$871,E$1,[2]掉落汇总!$C$2:$C$871,$Q$1)+SUMIFS(OFFSET([2]掉落汇总!$C$2:$C$871,,MATCH($B328,[2]掉落汇总!$D$1:$M$1)),[2]掉落汇总!$A$2:$A$871,E$1,[2]掉落汇总!$C$2:$C$871,$Q$2)/$Q$3)*宝箱投放计算!D328</f>
        <v>4.1946791712104687</v>
      </c>
      <c r="F328">
        <f ca="1">(SUMIFS(OFFSET([2]掉落汇总!$C$2:$C$871,,MATCH($B328,[2]掉落汇总!$D$1:$M$1)),[2]掉落汇总!$A$2:$A$871,F$1,[2]掉落汇总!$C$2:$C$871,$Q$1)+SUMIFS(OFFSET([2]掉落汇总!$C$2:$C$871,,MATCH($B328,[2]掉落汇总!$D$1:$M$1)),[2]掉落汇总!$A$2:$A$871,F$1,[2]掉落汇总!$C$2:$C$871,$Q$2)/$Q$3)*宝箱投放计算!E328</f>
        <v>5.3945783132530112</v>
      </c>
      <c r="G328">
        <f ca="1">(SUMIFS(OFFSET([2]掉落汇总!$C$2:$C$871,,MATCH($B328,[2]掉落汇总!$D$1:$M$1)),[2]掉落汇总!$A$2:$A$871,G$1,[2]掉落汇总!$C$2:$C$871,$Q$1)+SUMIFS(OFFSET([2]掉落汇总!$C$2:$C$871,,MATCH($B328,[2]掉落汇总!$D$1:$M$1)),[2]掉落汇总!$A$2:$A$871,G$1,[2]掉落汇总!$C$2:$C$871,$Q$2)/$Q$3)*宝箱投放计算!F328</f>
        <v>0</v>
      </c>
      <c r="H328">
        <f ca="1">(SUMIFS(OFFSET([2]掉落汇总!$C$2:$C$871,,MATCH($B328,[2]掉落汇总!$D$1:$M$1)),[2]掉落汇总!$A$2:$A$871,H$1,[2]掉落汇总!$C$2:$C$871,$Q$1)+SUMIFS(OFFSET([2]掉落汇总!$C$2:$C$871,,MATCH($B328,[2]掉落汇总!$D$1:$M$1)),[2]掉落汇总!$A$2:$A$871,H$1,[2]掉落汇总!$C$2:$C$871,$Q$2)/$Q$3)*宝箱投放计算!G328</f>
        <v>0</v>
      </c>
      <c r="I328">
        <f ca="1">(SUMIFS(OFFSET([2]掉落汇总!$C$2:$C$871,,MATCH($B328,[2]掉落汇总!$D$1:$M$1)),[2]掉落汇总!$A$2:$A$871,I$1,[2]掉落汇总!$C$2:$C$871,$Q$1)+SUMIFS(OFFSET([2]掉落汇总!$C$2:$C$871,,MATCH($B328,[2]掉落汇总!$D$1:$M$1)),[2]掉落汇总!$A$2:$A$871,I$1,[2]掉落汇总!$C$2:$C$871,$Q$2)/$Q$3)*宝箱投放计算!H328</f>
        <v>0</v>
      </c>
      <c r="J328">
        <f ca="1">(SUMIFS(OFFSET([2]掉落汇总!$C$2:$C$871,,MATCH($B328,[2]掉落汇总!$D$1:$M$1)),[2]掉落汇总!$A$2:$A$871,J$1,[2]掉落汇总!$C$2:$C$871,$Q$1)+SUMIFS(OFFSET([2]掉落汇总!$C$2:$C$871,,MATCH($B328,[2]掉落汇总!$D$1:$M$1)),[2]掉落汇总!$A$2:$A$871,J$1,[2]掉落汇总!$C$2:$C$871,$Q$2)/$Q$3)*宝箱投放计算!I328</f>
        <v>0</v>
      </c>
      <c r="K328">
        <f ca="1">(SUMIFS(OFFSET([2]掉落汇总!$C$2:$C$871,,MATCH($B328,[2]掉落汇总!$D$1:$M$1)),[2]掉落汇总!$A$2:$A$871,K$1,[2]掉落汇总!$C$2:$C$871,$Q$1)+SUMIFS(OFFSET([2]掉落汇总!$C$2:$C$871,,MATCH($B328,[2]掉落汇总!$D$1:$M$1)),[2]掉落汇总!$A$2:$A$871,K$1,[2]掉落汇总!$C$2:$C$871,$Q$2)/$Q$3)*宝箱投放计算!J328</f>
        <v>0</v>
      </c>
      <c r="L328">
        <f ca="1">(SUMIFS(OFFSET([2]掉落汇总!$C$2:$C$871,,MATCH($B328,[2]掉落汇总!$D$1:$M$1)),[2]掉落汇总!$A$2:$A$871,L$1,[2]掉落汇总!$C$2:$C$871,$Q$1)+SUMIFS(OFFSET([2]掉落汇总!$C$2:$C$871,,MATCH($B328,[2]掉落汇总!$D$1:$M$1)),[2]掉落汇总!$A$2:$A$871,L$1,[2]掉落汇总!$C$2:$C$871,$Q$2)/$Q$3)*宝箱投放计算!K328</f>
        <v>1.4485077267901381</v>
      </c>
      <c r="M328">
        <f ca="1">(SUMIFS(OFFSET([2]掉落汇总!$C$2:$C$871,,MATCH($B328,[2]掉落汇总!$D$1:$M$1)),[2]掉落汇总!$A$2:$A$871,M$1,[2]掉落汇总!$C$2:$C$871,$Q$1)+SUMIFS(OFFSET([2]掉落汇总!$C$2:$C$871,,MATCH($B328,[2]掉落汇总!$D$1:$M$1)),[2]掉落汇总!$A$2:$A$871,M$1,[2]掉落汇总!$C$2:$C$871,$Q$2)/$Q$3)*宝箱投放计算!L328</f>
        <v>1.449375218965316</v>
      </c>
      <c r="N328">
        <f ca="1">(SUMIFS(OFFSET([2]掉落汇总!$C$2:$C$871,,MATCH($B328,[2]掉落汇总!$D$1:$M$1)),[2]掉落汇总!$A$2:$A$871,N$1,[2]掉落汇总!$C$2:$C$871,$Q$1)+SUMIFS(OFFSET([2]掉落汇总!$C$2:$C$871,,MATCH($B328,[2]掉落汇总!$D$1:$M$1)),[2]掉落汇总!$A$2:$A$871,N$1,[2]掉落汇总!$C$2:$C$871,$Q$2)/$Q$3)*宝箱投放计算!M328</f>
        <v>0.34251290877796897</v>
      </c>
      <c r="O328">
        <f ca="1">(SUMIFS(OFFSET([2]掉落汇总!$C$2:$C$871,,MATCH($B328,[2]掉落汇总!$D$1:$M$1)),[2]掉落汇总!$A$2:$A$871,O$1,[2]掉落汇总!$C$2:$C$871,$Q$1)+SUMIFS(OFFSET([2]掉落汇总!$C$2:$C$871,,MATCH($B328,[2]掉落汇总!$D$1:$M$1)),[2]掉落汇总!$A$2:$A$871,O$1,[2]掉落汇总!$C$2:$C$871,$Q$2)/$Q$3)*宝箱投放计算!N328</f>
        <v>0.72990261049962535</v>
      </c>
    </row>
    <row r="329" spans="1:15" x14ac:dyDescent="0.2">
      <c r="A329">
        <f>玩家成长时间线!A329</f>
        <v>328</v>
      </c>
      <c r="B329">
        <f>玩家成长时间线!B329</f>
        <v>10</v>
      </c>
      <c r="C329">
        <f ca="1">SUM($D$2:D329)</f>
        <v>4205.1272997125743</v>
      </c>
      <c r="D329">
        <f t="shared" ca="1" si="5"/>
        <v>16.568070327613537</v>
      </c>
      <c r="E329">
        <f ca="1">(SUMIFS(OFFSET([2]掉落汇总!$C$2:$C$871,,MATCH($B329,[2]掉落汇总!$D$1:$M$1)),[2]掉落汇总!$A$2:$A$871,E$1,[2]掉落汇总!$C$2:$C$871,$Q$1)+SUMIFS(OFFSET([2]掉落汇总!$C$2:$C$871,,MATCH($B329,[2]掉落汇总!$D$1:$M$1)),[2]掉落汇总!$A$2:$A$871,E$1,[2]掉落汇总!$C$2:$C$871,$Q$2)/$Q$3)*宝箱投放计算!D329</f>
        <v>4.1120252498684904</v>
      </c>
      <c r="F329">
        <f ca="1">(SUMIFS(OFFSET([2]掉落汇总!$C$2:$C$871,,MATCH($B329,[2]掉落汇总!$D$1:$M$1)),[2]掉落汇总!$A$2:$A$871,F$1,[2]掉落汇总!$C$2:$C$871,$Q$1)+SUMIFS(OFFSET([2]掉落汇总!$C$2:$C$871,,MATCH($B329,[2]掉落汇总!$D$1:$M$1)),[2]掉落汇总!$A$2:$A$871,F$1,[2]掉落汇总!$C$2:$C$871,$Q$2)/$Q$3)*宝箱投放计算!E329</f>
        <v>5.3945783132530112</v>
      </c>
      <c r="G329">
        <f ca="1">(SUMIFS(OFFSET([2]掉落汇总!$C$2:$C$871,,MATCH($B329,[2]掉落汇总!$D$1:$M$1)),[2]掉落汇总!$A$2:$A$871,G$1,[2]掉落汇总!$C$2:$C$871,$Q$1)+SUMIFS(OFFSET([2]掉落汇总!$C$2:$C$871,,MATCH($B329,[2]掉落汇总!$D$1:$M$1)),[2]掉落汇总!$A$2:$A$871,G$1,[2]掉落汇总!$C$2:$C$871,$Q$2)/$Q$3)*宝箱投放计算!F329</f>
        <v>0</v>
      </c>
      <c r="H329">
        <f ca="1">(SUMIFS(OFFSET([2]掉落汇总!$C$2:$C$871,,MATCH($B329,[2]掉落汇总!$D$1:$M$1)),[2]掉落汇总!$A$2:$A$871,H$1,[2]掉落汇总!$C$2:$C$871,$Q$1)+SUMIFS(OFFSET([2]掉落汇总!$C$2:$C$871,,MATCH($B329,[2]掉落汇总!$D$1:$M$1)),[2]掉落汇总!$A$2:$A$871,H$1,[2]掉落汇总!$C$2:$C$871,$Q$2)/$Q$3)*宝箱投放计算!G329</f>
        <v>0</v>
      </c>
      <c r="I329">
        <f ca="1">(SUMIFS(OFFSET([2]掉落汇总!$C$2:$C$871,,MATCH($B329,[2]掉落汇总!$D$1:$M$1)),[2]掉落汇总!$A$2:$A$871,I$1,[2]掉落汇总!$C$2:$C$871,$Q$1)+SUMIFS(OFFSET([2]掉落汇总!$C$2:$C$871,,MATCH($B329,[2]掉落汇总!$D$1:$M$1)),[2]掉落汇总!$A$2:$A$871,I$1,[2]掉落汇总!$C$2:$C$871,$Q$2)/$Q$3)*宝箱投放计算!H329</f>
        <v>0</v>
      </c>
      <c r="J329">
        <f ca="1">(SUMIFS(OFFSET([2]掉落汇总!$C$2:$C$871,,MATCH($B329,[2]掉落汇总!$D$1:$M$1)),[2]掉落汇总!$A$2:$A$871,J$1,[2]掉落汇总!$C$2:$C$871,$Q$1)+SUMIFS(OFFSET([2]掉落汇总!$C$2:$C$871,,MATCH($B329,[2]掉落汇总!$D$1:$M$1)),[2]掉落汇总!$A$2:$A$871,J$1,[2]掉落汇总!$C$2:$C$871,$Q$2)/$Q$3)*宝箱投放计算!I329</f>
        <v>3.0911682994589849</v>
      </c>
      <c r="K329">
        <f ca="1">(SUMIFS(OFFSET([2]掉落汇总!$C$2:$C$871,,MATCH($B329,[2]掉落汇总!$D$1:$M$1)),[2]掉落汇总!$A$2:$A$871,K$1,[2]掉落汇总!$C$2:$C$871,$Q$1)+SUMIFS(OFFSET([2]掉落汇总!$C$2:$C$871,,MATCH($B329,[2]掉落汇总!$D$1:$M$1)),[2]掉落汇总!$A$2:$A$871,K$1,[2]掉落汇总!$C$2:$C$871,$Q$2)/$Q$3)*宝箱投放计算!J329</f>
        <v>0</v>
      </c>
      <c r="L329">
        <f ca="1">(SUMIFS(OFFSET([2]掉落汇总!$C$2:$C$871,,MATCH($B329,[2]掉落汇总!$D$1:$M$1)),[2]掉落汇总!$A$2:$A$871,L$1,[2]掉落汇总!$C$2:$C$871,$Q$1)+SUMIFS(OFFSET([2]掉落汇总!$C$2:$C$871,,MATCH($B329,[2]掉落汇总!$D$1:$M$1)),[2]掉落汇总!$A$2:$A$871,L$1,[2]掉落汇总!$C$2:$C$871,$Q$2)/$Q$3)*宝箱投放计算!K329</f>
        <v>1.4485077267901381</v>
      </c>
      <c r="M329">
        <f ca="1">(SUMIFS(OFFSET([2]掉落汇总!$C$2:$C$871,,MATCH($B329,[2]掉落汇总!$D$1:$M$1)),[2]掉落汇总!$A$2:$A$871,M$1,[2]掉落汇总!$C$2:$C$871,$Q$1)+SUMIFS(OFFSET([2]掉落汇总!$C$2:$C$871,,MATCH($B329,[2]掉落汇总!$D$1:$M$1)),[2]掉落汇总!$A$2:$A$871,M$1,[2]掉落汇总!$C$2:$C$871,$Q$2)/$Q$3)*宝箱投放计算!L329</f>
        <v>1.449375218965316</v>
      </c>
      <c r="N329">
        <f ca="1">(SUMIFS(OFFSET([2]掉落汇总!$C$2:$C$871,,MATCH($B329,[2]掉落汇总!$D$1:$M$1)),[2]掉落汇总!$A$2:$A$871,N$1,[2]掉落汇总!$C$2:$C$871,$Q$1)+SUMIFS(OFFSET([2]掉落汇总!$C$2:$C$871,,MATCH($B329,[2]掉落汇总!$D$1:$M$1)),[2]掉落汇总!$A$2:$A$871,N$1,[2]掉落汇总!$C$2:$C$871,$Q$2)/$Q$3)*宝箱投放计算!M329</f>
        <v>0.34251290877796897</v>
      </c>
      <c r="O329">
        <f ca="1">(SUMIFS(OFFSET([2]掉落汇总!$C$2:$C$871,,MATCH($B329,[2]掉落汇总!$D$1:$M$1)),[2]掉落汇总!$A$2:$A$871,O$1,[2]掉落汇总!$C$2:$C$871,$Q$1)+SUMIFS(OFFSET([2]掉落汇总!$C$2:$C$871,,MATCH($B329,[2]掉落汇总!$D$1:$M$1)),[2]掉落汇总!$A$2:$A$871,O$1,[2]掉落汇总!$C$2:$C$871,$Q$2)/$Q$3)*宝箱投放计算!N329</f>
        <v>0.72990261049962535</v>
      </c>
    </row>
    <row r="330" spans="1:15" x14ac:dyDescent="0.2">
      <c r="A330">
        <f>玩家成长时间线!A330</f>
        <v>329</v>
      </c>
      <c r="B330">
        <f>玩家成长时间线!B330</f>
        <v>10</v>
      </c>
      <c r="C330">
        <f ca="1">SUM($D$2:D330)</f>
        <v>4218.6210349863886</v>
      </c>
      <c r="D330">
        <f t="shared" ca="1" si="5"/>
        <v>13.493735273814728</v>
      </c>
      <c r="E330">
        <f ca="1">(SUMIFS(OFFSET([2]掉落汇总!$C$2:$C$871,,MATCH($B330,[2]掉落汇总!$D$1:$M$1)),[2]掉落汇总!$A$2:$A$871,E$1,[2]掉落汇总!$C$2:$C$871,$Q$1)+SUMIFS(OFFSET([2]掉落汇总!$C$2:$C$871,,MATCH($B330,[2]掉落汇总!$D$1:$M$1)),[2]掉落汇总!$A$2:$A$871,E$1,[2]掉落汇总!$C$2:$C$871,$Q$2)/$Q$3)*宝箱投放计算!D330</f>
        <v>4.1288584955286689</v>
      </c>
      <c r="F330">
        <f ca="1">(SUMIFS(OFFSET([2]掉落汇总!$C$2:$C$871,,MATCH($B330,[2]掉落汇总!$D$1:$M$1)),[2]掉落汇总!$A$2:$A$871,F$1,[2]掉落汇总!$C$2:$C$871,$Q$1)+SUMIFS(OFFSET([2]掉落汇总!$C$2:$C$871,,MATCH($B330,[2]掉落汇总!$D$1:$M$1)),[2]掉落汇总!$A$2:$A$871,F$1,[2]掉落汇总!$C$2:$C$871,$Q$2)/$Q$3)*宝箱投放计算!E330</f>
        <v>5.3945783132530112</v>
      </c>
      <c r="G330">
        <f ca="1">(SUMIFS(OFFSET([2]掉落汇总!$C$2:$C$871,,MATCH($B330,[2]掉落汇总!$D$1:$M$1)),[2]掉落汇总!$A$2:$A$871,G$1,[2]掉落汇总!$C$2:$C$871,$Q$1)+SUMIFS(OFFSET([2]掉落汇总!$C$2:$C$871,,MATCH($B330,[2]掉落汇总!$D$1:$M$1)),[2]掉落汇总!$A$2:$A$871,G$1,[2]掉落汇总!$C$2:$C$871,$Q$2)/$Q$3)*宝箱投放计算!F330</f>
        <v>0</v>
      </c>
      <c r="H330">
        <f ca="1">(SUMIFS(OFFSET([2]掉落汇总!$C$2:$C$871,,MATCH($B330,[2]掉落汇总!$D$1:$M$1)),[2]掉落汇总!$A$2:$A$871,H$1,[2]掉落汇总!$C$2:$C$871,$Q$1)+SUMIFS(OFFSET([2]掉落汇总!$C$2:$C$871,,MATCH($B330,[2]掉落汇总!$D$1:$M$1)),[2]掉落汇总!$A$2:$A$871,H$1,[2]掉落汇总!$C$2:$C$871,$Q$2)/$Q$3)*宝箱投放计算!G330</f>
        <v>0</v>
      </c>
      <c r="I330">
        <f ca="1">(SUMIFS(OFFSET([2]掉落汇总!$C$2:$C$871,,MATCH($B330,[2]掉落汇总!$D$1:$M$1)),[2]掉落汇总!$A$2:$A$871,I$1,[2]掉落汇总!$C$2:$C$871,$Q$1)+SUMIFS(OFFSET([2]掉落汇总!$C$2:$C$871,,MATCH($B330,[2]掉落汇总!$D$1:$M$1)),[2]掉落汇总!$A$2:$A$871,I$1,[2]掉落汇总!$C$2:$C$871,$Q$2)/$Q$3)*宝箱投放计算!H330</f>
        <v>0</v>
      </c>
      <c r="J330">
        <f ca="1">(SUMIFS(OFFSET([2]掉落汇总!$C$2:$C$871,,MATCH($B330,[2]掉落汇总!$D$1:$M$1)),[2]掉落汇总!$A$2:$A$871,J$1,[2]掉落汇总!$C$2:$C$871,$Q$1)+SUMIFS(OFFSET([2]掉落汇总!$C$2:$C$871,,MATCH($B330,[2]掉落汇总!$D$1:$M$1)),[2]掉落汇总!$A$2:$A$871,J$1,[2]掉落汇总!$C$2:$C$871,$Q$2)/$Q$3)*宝箱投放计算!I330</f>
        <v>0</v>
      </c>
      <c r="K330">
        <f ca="1">(SUMIFS(OFFSET([2]掉落汇总!$C$2:$C$871,,MATCH($B330,[2]掉落汇总!$D$1:$M$1)),[2]掉落汇总!$A$2:$A$871,K$1,[2]掉落汇总!$C$2:$C$871,$Q$1)+SUMIFS(OFFSET([2]掉落汇总!$C$2:$C$871,,MATCH($B330,[2]掉落汇总!$D$1:$M$1)),[2]掉落汇总!$A$2:$A$871,K$1,[2]掉落汇总!$C$2:$C$871,$Q$2)/$Q$3)*宝箱投放计算!J330</f>
        <v>0</v>
      </c>
      <c r="L330">
        <f ca="1">(SUMIFS(OFFSET([2]掉落汇总!$C$2:$C$871,,MATCH($B330,[2]掉落汇总!$D$1:$M$1)),[2]掉落汇总!$A$2:$A$871,L$1,[2]掉落汇总!$C$2:$C$871,$Q$1)+SUMIFS(OFFSET([2]掉落汇总!$C$2:$C$871,,MATCH($B330,[2]掉落汇总!$D$1:$M$1)),[2]掉落汇总!$A$2:$A$871,L$1,[2]掉落汇总!$C$2:$C$871,$Q$2)/$Q$3)*宝箱投放计算!K330</f>
        <v>1.4485077267901381</v>
      </c>
      <c r="M330">
        <f ca="1">(SUMIFS(OFFSET([2]掉落汇总!$C$2:$C$871,,MATCH($B330,[2]掉落汇总!$D$1:$M$1)),[2]掉落汇总!$A$2:$A$871,M$1,[2]掉落汇总!$C$2:$C$871,$Q$1)+SUMIFS(OFFSET([2]掉落汇总!$C$2:$C$871,,MATCH($B330,[2]掉落汇总!$D$1:$M$1)),[2]掉落汇总!$A$2:$A$871,M$1,[2]掉落汇总!$C$2:$C$871,$Q$2)/$Q$3)*宝箱投放计算!L330</f>
        <v>1.449375218965316</v>
      </c>
      <c r="N330">
        <f ca="1">(SUMIFS(OFFSET([2]掉落汇总!$C$2:$C$871,,MATCH($B330,[2]掉落汇总!$D$1:$M$1)),[2]掉落汇总!$A$2:$A$871,N$1,[2]掉落汇总!$C$2:$C$871,$Q$1)+SUMIFS(OFFSET([2]掉落汇总!$C$2:$C$871,,MATCH($B330,[2]掉落汇总!$D$1:$M$1)),[2]掉落汇总!$A$2:$A$871,N$1,[2]掉落汇总!$C$2:$C$871,$Q$2)/$Q$3)*宝箱投放计算!M330</f>
        <v>0.34251290877796897</v>
      </c>
      <c r="O330">
        <f ca="1">(SUMIFS(OFFSET([2]掉落汇总!$C$2:$C$871,,MATCH($B330,[2]掉落汇总!$D$1:$M$1)),[2]掉落汇总!$A$2:$A$871,O$1,[2]掉落汇总!$C$2:$C$871,$Q$1)+SUMIFS(OFFSET([2]掉落汇总!$C$2:$C$871,,MATCH($B330,[2]掉落汇总!$D$1:$M$1)),[2]掉落汇总!$A$2:$A$871,O$1,[2]掉落汇总!$C$2:$C$871,$Q$2)/$Q$3)*宝箱投放计算!N330</f>
        <v>0.72990261049962535</v>
      </c>
    </row>
    <row r="331" spans="1:15" x14ac:dyDescent="0.2">
      <c r="A331">
        <f>玩家成长时间线!A331</f>
        <v>330</v>
      </c>
      <c r="B331">
        <f>玩家成长时间线!B331</f>
        <v>10</v>
      </c>
      <c r="C331">
        <f ca="1">SUM($D$2:D331)</f>
        <v>4232.1316035058635</v>
      </c>
      <c r="D331">
        <f t="shared" ca="1" si="5"/>
        <v>13.510568519474909</v>
      </c>
      <c r="E331">
        <f ca="1">(SUMIFS(OFFSET([2]掉落汇总!$C$2:$C$871,,MATCH($B331,[2]掉落汇总!$D$1:$M$1)),[2]掉落汇总!$A$2:$A$871,E$1,[2]掉落汇总!$C$2:$C$871,$Q$1)+SUMIFS(OFFSET([2]掉落汇总!$C$2:$C$871,,MATCH($B331,[2]掉落汇总!$D$1:$M$1)),[2]掉落汇总!$A$2:$A$871,E$1,[2]掉落汇总!$C$2:$C$871,$Q$2)/$Q$3)*宝箱投放计算!D331</f>
        <v>4.1456917411888483</v>
      </c>
      <c r="F331">
        <f ca="1">(SUMIFS(OFFSET([2]掉落汇总!$C$2:$C$871,,MATCH($B331,[2]掉落汇总!$D$1:$M$1)),[2]掉落汇总!$A$2:$A$871,F$1,[2]掉落汇总!$C$2:$C$871,$Q$1)+SUMIFS(OFFSET([2]掉落汇总!$C$2:$C$871,,MATCH($B331,[2]掉落汇总!$D$1:$M$1)),[2]掉落汇总!$A$2:$A$871,F$1,[2]掉落汇总!$C$2:$C$871,$Q$2)/$Q$3)*宝箱投放计算!E331</f>
        <v>5.3945783132530112</v>
      </c>
      <c r="G331">
        <f ca="1">(SUMIFS(OFFSET([2]掉落汇总!$C$2:$C$871,,MATCH($B331,[2]掉落汇总!$D$1:$M$1)),[2]掉落汇总!$A$2:$A$871,G$1,[2]掉落汇总!$C$2:$C$871,$Q$1)+SUMIFS(OFFSET([2]掉落汇总!$C$2:$C$871,,MATCH($B331,[2]掉落汇总!$D$1:$M$1)),[2]掉落汇总!$A$2:$A$871,G$1,[2]掉落汇总!$C$2:$C$871,$Q$2)/$Q$3)*宝箱投放计算!F331</f>
        <v>0</v>
      </c>
      <c r="H331">
        <f ca="1">(SUMIFS(OFFSET([2]掉落汇总!$C$2:$C$871,,MATCH($B331,[2]掉落汇总!$D$1:$M$1)),[2]掉落汇总!$A$2:$A$871,H$1,[2]掉落汇总!$C$2:$C$871,$Q$1)+SUMIFS(OFFSET([2]掉落汇总!$C$2:$C$871,,MATCH($B331,[2]掉落汇总!$D$1:$M$1)),[2]掉落汇总!$A$2:$A$871,H$1,[2]掉落汇总!$C$2:$C$871,$Q$2)/$Q$3)*宝箱投放计算!G331</f>
        <v>0</v>
      </c>
      <c r="I331">
        <f ca="1">(SUMIFS(OFFSET([2]掉落汇总!$C$2:$C$871,,MATCH($B331,[2]掉落汇总!$D$1:$M$1)),[2]掉落汇总!$A$2:$A$871,I$1,[2]掉落汇总!$C$2:$C$871,$Q$1)+SUMIFS(OFFSET([2]掉落汇总!$C$2:$C$871,,MATCH($B331,[2]掉落汇总!$D$1:$M$1)),[2]掉落汇总!$A$2:$A$871,I$1,[2]掉落汇总!$C$2:$C$871,$Q$2)/$Q$3)*宝箱投放计算!H331</f>
        <v>0</v>
      </c>
      <c r="J331">
        <f ca="1">(SUMIFS(OFFSET([2]掉落汇总!$C$2:$C$871,,MATCH($B331,[2]掉落汇总!$D$1:$M$1)),[2]掉落汇总!$A$2:$A$871,J$1,[2]掉落汇总!$C$2:$C$871,$Q$1)+SUMIFS(OFFSET([2]掉落汇总!$C$2:$C$871,,MATCH($B331,[2]掉落汇总!$D$1:$M$1)),[2]掉落汇总!$A$2:$A$871,J$1,[2]掉落汇总!$C$2:$C$871,$Q$2)/$Q$3)*宝箱投放计算!I331</f>
        <v>0</v>
      </c>
      <c r="K331">
        <f ca="1">(SUMIFS(OFFSET([2]掉落汇总!$C$2:$C$871,,MATCH($B331,[2]掉落汇总!$D$1:$M$1)),[2]掉落汇总!$A$2:$A$871,K$1,[2]掉落汇总!$C$2:$C$871,$Q$1)+SUMIFS(OFFSET([2]掉落汇总!$C$2:$C$871,,MATCH($B331,[2]掉落汇总!$D$1:$M$1)),[2]掉落汇总!$A$2:$A$871,K$1,[2]掉落汇总!$C$2:$C$871,$Q$2)/$Q$3)*宝箱投放计算!J331</f>
        <v>0</v>
      </c>
      <c r="L331">
        <f ca="1">(SUMIFS(OFFSET([2]掉落汇总!$C$2:$C$871,,MATCH($B331,[2]掉落汇总!$D$1:$M$1)),[2]掉落汇总!$A$2:$A$871,L$1,[2]掉落汇总!$C$2:$C$871,$Q$1)+SUMIFS(OFFSET([2]掉落汇总!$C$2:$C$871,,MATCH($B331,[2]掉落汇总!$D$1:$M$1)),[2]掉落汇总!$A$2:$A$871,L$1,[2]掉落汇总!$C$2:$C$871,$Q$2)/$Q$3)*宝箱投放计算!K331</f>
        <v>1.4485077267901381</v>
      </c>
      <c r="M331">
        <f ca="1">(SUMIFS(OFFSET([2]掉落汇总!$C$2:$C$871,,MATCH($B331,[2]掉落汇总!$D$1:$M$1)),[2]掉落汇总!$A$2:$A$871,M$1,[2]掉落汇总!$C$2:$C$871,$Q$1)+SUMIFS(OFFSET([2]掉落汇总!$C$2:$C$871,,MATCH($B331,[2]掉落汇总!$D$1:$M$1)),[2]掉落汇总!$A$2:$A$871,M$1,[2]掉落汇总!$C$2:$C$871,$Q$2)/$Q$3)*宝箱投放计算!L331</f>
        <v>1.449375218965316</v>
      </c>
      <c r="N331">
        <f ca="1">(SUMIFS(OFFSET([2]掉落汇总!$C$2:$C$871,,MATCH($B331,[2]掉落汇总!$D$1:$M$1)),[2]掉落汇总!$A$2:$A$871,N$1,[2]掉落汇总!$C$2:$C$871,$Q$1)+SUMIFS(OFFSET([2]掉落汇总!$C$2:$C$871,,MATCH($B331,[2]掉落汇总!$D$1:$M$1)),[2]掉落汇总!$A$2:$A$871,N$1,[2]掉落汇总!$C$2:$C$871,$Q$2)/$Q$3)*宝箱投放计算!M331</f>
        <v>0.34251290877796897</v>
      </c>
      <c r="O331">
        <f ca="1">(SUMIFS(OFFSET([2]掉落汇总!$C$2:$C$871,,MATCH($B331,[2]掉落汇总!$D$1:$M$1)),[2]掉落汇总!$A$2:$A$871,O$1,[2]掉落汇总!$C$2:$C$871,$Q$1)+SUMIFS(OFFSET([2]掉落汇总!$C$2:$C$871,,MATCH($B331,[2]掉落汇总!$D$1:$M$1)),[2]掉落汇总!$A$2:$A$871,O$1,[2]掉落汇总!$C$2:$C$871,$Q$2)/$Q$3)*宝箱投放计算!N331</f>
        <v>0.72990261049962535</v>
      </c>
    </row>
    <row r="332" spans="1:15" x14ac:dyDescent="0.2">
      <c r="A332">
        <f>玩家成长时间线!A332</f>
        <v>331</v>
      </c>
      <c r="B332">
        <f>玩家成长时间线!B332</f>
        <v>10</v>
      </c>
      <c r="C332">
        <f ca="1">SUM($D$2:D332)</f>
        <v>4245.995670184202</v>
      </c>
      <c r="D332">
        <f t="shared" ca="1" si="5"/>
        <v>13.864066678338663</v>
      </c>
      <c r="E332">
        <f ca="1">(SUMIFS(OFFSET([2]掉落汇总!$C$2:$C$871,,MATCH($B332,[2]掉落汇总!$D$1:$M$1)),[2]掉落汇总!$A$2:$A$871,E$1,[2]掉落汇总!$C$2:$C$871,$Q$1)+SUMIFS(OFFSET([2]掉落汇总!$C$2:$C$871,,MATCH($B332,[2]掉落汇总!$D$1:$M$1)),[2]掉落汇总!$A$2:$A$871,E$1,[2]掉落汇总!$C$2:$C$871,$Q$2)/$Q$3)*宝箱投放计算!D332</f>
        <v>4.4991899000526034</v>
      </c>
      <c r="F332">
        <f ca="1">(SUMIFS(OFFSET([2]掉落汇总!$C$2:$C$871,,MATCH($B332,[2]掉落汇总!$D$1:$M$1)),[2]掉落汇总!$A$2:$A$871,F$1,[2]掉落汇总!$C$2:$C$871,$Q$1)+SUMIFS(OFFSET([2]掉落汇总!$C$2:$C$871,,MATCH($B332,[2]掉落汇总!$D$1:$M$1)),[2]掉落汇总!$A$2:$A$871,F$1,[2]掉落汇总!$C$2:$C$871,$Q$2)/$Q$3)*宝箱投放计算!E332</f>
        <v>5.3945783132530112</v>
      </c>
      <c r="G332">
        <f ca="1">(SUMIFS(OFFSET([2]掉落汇总!$C$2:$C$871,,MATCH($B332,[2]掉落汇总!$D$1:$M$1)),[2]掉落汇总!$A$2:$A$871,G$1,[2]掉落汇总!$C$2:$C$871,$Q$1)+SUMIFS(OFFSET([2]掉落汇总!$C$2:$C$871,,MATCH($B332,[2]掉落汇总!$D$1:$M$1)),[2]掉落汇总!$A$2:$A$871,G$1,[2]掉落汇总!$C$2:$C$871,$Q$2)/$Q$3)*宝箱投放计算!F332</f>
        <v>0</v>
      </c>
      <c r="H332">
        <f ca="1">(SUMIFS(OFFSET([2]掉落汇总!$C$2:$C$871,,MATCH($B332,[2]掉落汇总!$D$1:$M$1)),[2]掉落汇总!$A$2:$A$871,H$1,[2]掉落汇总!$C$2:$C$871,$Q$1)+SUMIFS(OFFSET([2]掉落汇总!$C$2:$C$871,,MATCH($B332,[2]掉落汇总!$D$1:$M$1)),[2]掉落汇总!$A$2:$A$871,H$1,[2]掉落汇总!$C$2:$C$871,$Q$2)/$Q$3)*宝箱投放计算!G332</f>
        <v>0</v>
      </c>
      <c r="I332">
        <f ca="1">(SUMIFS(OFFSET([2]掉落汇总!$C$2:$C$871,,MATCH($B332,[2]掉落汇总!$D$1:$M$1)),[2]掉落汇总!$A$2:$A$871,I$1,[2]掉落汇总!$C$2:$C$871,$Q$1)+SUMIFS(OFFSET([2]掉落汇总!$C$2:$C$871,,MATCH($B332,[2]掉落汇总!$D$1:$M$1)),[2]掉落汇总!$A$2:$A$871,I$1,[2]掉落汇总!$C$2:$C$871,$Q$2)/$Q$3)*宝箱投放计算!H332</f>
        <v>0</v>
      </c>
      <c r="J332">
        <f ca="1">(SUMIFS(OFFSET([2]掉落汇总!$C$2:$C$871,,MATCH($B332,[2]掉落汇总!$D$1:$M$1)),[2]掉落汇总!$A$2:$A$871,J$1,[2]掉落汇总!$C$2:$C$871,$Q$1)+SUMIFS(OFFSET([2]掉落汇总!$C$2:$C$871,,MATCH($B332,[2]掉落汇总!$D$1:$M$1)),[2]掉落汇总!$A$2:$A$871,J$1,[2]掉落汇总!$C$2:$C$871,$Q$2)/$Q$3)*宝箱投放计算!I332</f>
        <v>0</v>
      </c>
      <c r="K332">
        <f ca="1">(SUMIFS(OFFSET([2]掉落汇总!$C$2:$C$871,,MATCH($B332,[2]掉落汇总!$D$1:$M$1)),[2]掉落汇总!$A$2:$A$871,K$1,[2]掉落汇总!$C$2:$C$871,$Q$1)+SUMIFS(OFFSET([2]掉落汇总!$C$2:$C$871,,MATCH($B332,[2]掉落汇总!$D$1:$M$1)),[2]掉落汇总!$A$2:$A$871,K$1,[2]掉落汇总!$C$2:$C$871,$Q$2)/$Q$3)*宝箱投放计算!J332</f>
        <v>0</v>
      </c>
      <c r="L332">
        <f ca="1">(SUMIFS(OFFSET([2]掉落汇总!$C$2:$C$871,,MATCH($B332,[2]掉落汇总!$D$1:$M$1)),[2]掉落汇总!$A$2:$A$871,L$1,[2]掉落汇总!$C$2:$C$871,$Q$1)+SUMIFS(OFFSET([2]掉落汇总!$C$2:$C$871,,MATCH($B332,[2]掉落汇总!$D$1:$M$1)),[2]掉落汇总!$A$2:$A$871,L$1,[2]掉落汇总!$C$2:$C$871,$Q$2)/$Q$3)*宝箱投放计算!K332</f>
        <v>1.4485077267901381</v>
      </c>
      <c r="M332">
        <f ca="1">(SUMIFS(OFFSET([2]掉落汇总!$C$2:$C$871,,MATCH($B332,[2]掉落汇总!$D$1:$M$1)),[2]掉落汇总!$A$2:$A$871,M$1,[2]掉落汇总!$C$2:$C$871,$Q$1)+SUMIFS(OFFSET([2]掉落汇总!$C$2:$C$871,,MATCH($B332,[2]掉落汇总!$D$1:$M$1)),[2]掉落汇总!$A$2:$A$871,M$1,[2]掉落汇总!$C$2:$C$871,$Q$2)/$Q$3)*宝箱投放计算!L332</f>
        <v>1.449375218965316</v>
      </c>
      <c r="N332">
        <f ca="1">(SUMIFS(OFFSET([2]掉落汇总!$C$2:$C$871,,MATCH($B332,[2]掉落汇总!$D$1:$M$1)),[2]掉落汇总!$A$2:$A$871,N$1,[2]掉落汇总!$C$2:$C$871,$Q$1)+SUMIFS(OFFSET([2]掉落汇总!$C$2:$C$871,,MATCH($B332,[2]掉落汇总!$D$1:$M$1)),[2]掉落汇总!$A$2:$A$871,N$1,[2]掉落汇总!$C$2:$C$871,$Q$2)/$Q$3)*宝箱投放计算!M332</f>
        <v>0.34251290877796897</v>
      </c>
      <c r="O332">
        <f ca="1">(SUMIFS(OFFSET([2]掉落汇总!$C$2:$C$871,,MATCH($B332,[2]掉落汇总!$D$1:$M$1)),[2]掉落汇总!$A$2:$A$871,O$1,[2]掉落汇总!$C$2:$C$871,$Q$1)+SUMIFS(OFFSET([2]掉落汇总!$C$2:$C$871,,MATCH($B332,[2]掉落汇总!$D$1:$M$1)),[2]掉落汇总!$A$2:$A$871,O$1,[2]掉落汇总!$C$2:$C$871,$Q$2)/$Q$3)*宝箱投放计算!N332</f>
        <v>0.72990261049962535</v>
      </c>
    </row>
    <row r="333" spans="1:15" x14ac:dyDescent="0.2">
      <c r="A333">
        <f>玩家成长时间线!A333</f>
        <v>332</v>
      </c>
      <c r="B333">
        <f>玩家成长时间线!B333</f>
        <v>10</v>
      </c>
      <c r="C333">
        <f ca="1">SUM($D$2:D333)</f>
        <v>4259.5399051949971</v>
      </c>
      <c r="D333">
        <f t="shared" ca="1" si="5"/>
        <v>13.544235010795266</v>
      </c>
      <c r="E333">
        <f ca="1">(SUMIFS(OFFSET([2]掉落汇总!$C$2:$C$871,,MATCH($B333,[2]掉落汇总!$D$1:$M$1)),[2]掉落汇总!$A$2:$A$871,E$1,[2]掉落汇总!$C$2:$C$871,$Q$1)+SUMIFS(OFFSET([2]掉落汇总!$C$2:$C$871,,MATCH($B333,[2]掉落汇总!$D$1:$M$1)),[2]掉落汇总!$A$2:$A$871,E$1,[2]掉落汇总!$C$2:$C$871,$Q$2)/$Q$3)*宝箱投放计算!D333</f>
        <v>4.1793582325092054</v>
      </c>
      <c r="F333">
        <f ca="1">(SUMIFS(OFFSET([2]掉落汇总!$C$2:$C$871,,MATCH($B333,[2]掉落汇总!$D$1:$M$1)),[2]掉落汇总!$A$2:$A$871,F$1,[2]掉落汇总!$C$2:$C$871,$Q$1)+SUMIFS(OFFSET([2]掉落汇总!$C$2:$C$871,,MATCH($B333,[2]掉落汇总!$D$1:$M$1)),[2]掉落汇总!$A$2:$A$871,F$1,[2]掉落汇总!$C$2:$C$871,$Q$2)/$Q$3)*宝箱投放计算!E333</f>
        <v>5.3945783132530112</v>
      </c>
      <c r="G333">
        <f ca="1">(SUMIFS(OFFSET([2]掉落汇总!$C$2:$C$871,,MATCH($B333,[2]掉落汇总!$D$1:$M$1)),[2]掉落汇总!$A$2:$A$871,G$1,[2]掉落汇总!$C$2:$C$871,$Q$1)+SUMIFS(OFFSET([2]掉落汇总!$C$2:$C$871,,MATCH($B333,[2]掉落汇总!$D$1:$M$1)),[2]掉落汇总!$A$2:$A$871,G$1,[2]掉落汇总!$C$2:$C$871,$Q$2)/$Q$3)*宝箱投放计算!F333</f>
        <v>0</v>
      </c>
      <c r="H333">
        <f ca="1">(SUMIFS(OFFSET([2]掉落汇总!$C$2:$C$871,,MATCH($B333,[2]掉落汇总!$D$1:$M$1)),[2]掉落汇总!$A$2:$A$871,H$1,[2]掉落汇总!$C$2:$C$871,$Q$1)+SUMIFS(OFFSET([2]掉落汇总!$C$2:$C$871,,MATCH($B333,[2]掉落汇总!$D$1:$M$1)),[2]掉落汇总!$A$2:$A$871,H$1,[2]掉落汇总!$C$2:$C$871,$Q$2)/$Q$3)*宝箱投放计算!G333</f>
        <v>0</v>
      </c>
      <c r="I333">
        <f ca="1">(SUMIFS(OFFSET([2]掉落汇总!$C$2:$C$871,,MATCH($B333,[2]掉落汇总!$D$1:$M$1)),[2]掉落汇总!$A$2:$A$871,I$1,[2]掉落汇总!$C$2:$C$871,$Q$1)+SUMIFS(OFFSET([2]掉落汇总!$C$2:$C$871,,MATCH($B333,[2]掉落汇总!$D$1:$M$1)),[2]掉落汇总!$A$2:$A$871,I$1,[2]掉落汇总!$C$2:$C$871,$Q$2)/$Q$3)*宝箱投放计算!H333</f>
        <v>0</v>
      </c>
      <c r="J333">
        <f ca="1">(SUMIFS(OFFSET([2]掉落汇总!$C$2:$C$871,,MATCH($B333,[2]掉落汇总!$D$1:$M$1)),[2]掉落汇总!$A$2:$A$871,J$1,[2]掉落汇总!$C$2:$C$871,$Q$1)+SUMIFS(OFFSET([2]掉落汇总!$C$2:$C$871,,MATCH($B333,[2]掉落汇总!$D$1:$M$1)),[2]掉落汇总!$A$2:$A$871,J$1,[2]掉落汇总!$C$2:$C$871,$Q$2)/$Q$3)*宝箱投放计算!I333</f>
        <v>0</v>
      </c>
      <c r="K333">
        <f ca="1">(SUMIFS(OFFSET([2]掉落汇总!$C$2:$C$871,,MATCH($B333,[2]掉落汇总!$D$1:$M$1)),[2]掉落汇总!$A$2:$A$871,K$1,[2]掉落汇总!$C$2:$C$871,$Q$1)+SUMIFS(OFFSET([2]掉落汇总!$C$2:$C$871,,MATCH($B333,[2]掉落汇总!$D$1:$M$1)),[2]掉落汇总!$A$2:$A$871,K$1,[2]掉落汇总!$C$2:$C$871,$Q$2)/$Q$3)*宝箱投放计算!J333</f>
        <v>0</v>
      </c>
      <c r="L333">
        <f ca="1">(SUMIFS(OFFSET([2]掉落汇总!$C$2:$C$871,,MATCH($B333,[2]掉落汇总!$D$1:$M$1)),[2]掉落汇总!$A$2:$A$871,L$1,[2]掉落汇总!$C$2:$C$871,$Q$1)+SUMIFS(OFFSET([2]掉落汇总!$C$2:$C$871,,MATCH($B333,[2]掉落汇总!$D$1:$M$1)),[2]掉落汇总!$A$2:$A$871,L$1,[2]掉落汇总!$C$2:$C$871,$Q$2)/$Q$3)*宝箱投放计算!K333</f>
        <v>1.4485077267901381</v>
      </c>
      <c r="M333">
        <f ca="1">(SUMIFS(OFFSET([2]掉落汇总!$C$2:$C$871,,MATCH($B333,[2]掉落汇总!$D$1:$M$1)),[2]掉落汇总!$A$2:$A$871,M$1,[2]掉落汇总!$C$2:$C$871,$Q$1)+SUMIFS(OFFSET([2]掉落汇总!$C$2:$C$871,,MATCH($B333,[2]掉落汇总!$D$1:$M$1)),[2]掉落汇总!$A$2:$A$871,M$1,[2]掉落汇总!$C$2:$C$871,$Q$2)/$Q$3)*宝箱投放计算!L333</f>
        <v>1.449375218965316</v>
      </c>
      <c r="N333">
        <f ca="1">(SUMIFS(OFFSET([2]掉落汇总!$C$2:$C$871,,MATCH($B333,[2]掉落汇总!$D$1:$M$1)),[2]掉落汇总!$A$2:$A$871,N$1,[2]掉落汇总!$C$2:$C$871,$Q$1)+SUMIFS(OFFSET([2]掉落汇总!$C$2:$C$871,,MATCH($B333,[2]掉落汇总!$D$1:$M$1)),[2]掉落汇总!$A$2:$A$871,N$1,[2]掉落汇总!$C$2:$C$871,$Q$2)/$Q$3)*宝箱投放计算!M333</f>
        <v>0.34251290877796897</v>
      </c>
      <c r="O333">
        <f ca="1">(SUMIFS(OFFSET([2]掉落汇总!$C$2:$C$871,,MATCH($B333,[2]掉落汇总!$D$1:$M$1)),[2]掉落汇总!$A$2:$A$871,O$1,[2]掉落汇总!$C$2:$C$871,$Q$1)+SUMIFS(OFFSET([2]掉落汇总!$C$2:$C$871,,MATCH($B333,[2]掉落汇总!$D$1:$M$1)),[2]掉落汇总!$A$2:$A$871,O$1,[2]掉落汇总!$C$2:$C$871,$Q$2)/$Q$3)*宝箱投放计算!N333</f>
        <v>0.72990261049962535</v>
      </c>
    </row>
    <row r="334" spans="1:15" x14ac:dyDescent="0.2">
      <c r="A334">
        <f>玩家成长时间线!A334</f>
        <v>333</v>
      </c>
      <c r="B334">
        <f>玩家成长时间线!B334</f>
        <v>10</v>
      </c>
      <c r="C334">
        <f ca="1">SUM($D$2:D334)</f>
        <v>4273.1009734514528</v>
      </c>
      <c r="D334">
        <f t="shared" ca="1" si="5"/>
        <v>13.561068256455446</v>
      </c>
      <c r="E334">
        <f ca="1">(SUMIFS(OFFSET([2]掉落汇总!$C$2:$C$871,,MATCH($B334,[2]掉落汇总!$D$1:$M$1)),[2]掉落汇总!$A$2:$A$871,E$1,[2]掉落汇总!$C$2:$C$871,$Q$1)+SUMIFS(OFFSET([2]掉落汇总!$C$2:$C$871,,MATCH($B334,[2]掉落汇总!$D$1:$M$1)),[2]掉落汇总!$A$2:$A$871,E$1,[2]掉落汇总!$C$2:$C$871,$Q$2)/$Q$3)*宝箱投放计算!D334</f>
        <v>4.1961914781693839</v>
      </c>
      <c r="F334">
        <f ca="1">(SUMIFS(OFFSET([2]掉落汇总!$C$2:$C$871,,MATCH($B334,[2]掉落汇总!$D$1:$M$1)),[2]掉落汇总!$A$2:$A$871,F$1,[2]掉落汇总!$C$2:$C$871,$Q$1)+SUMIFS(OFFSET([2]掉落汇总!$C$2:$C$871,,MATCH($B334,[2]掉落汇总!$D$1:$M$1)),[2]掉落汇总!$A$2:$A$871,F$1,[2]掉落汇总!$C$2:$C$871,$Q$2)/$Q$3)*宝箱投放计算!E334</f>
        <v>5.3945783132530112</v>
      </c>
      <c r="G334">
        <f ca="1">(SUMIFS(OFFSET([2]掉落汇总!$C$2:$C$871,,MATCH($B334,[2]掉落汇总!$D$1:$M$1)),[2]掉落汇总!$A$2:$A$871,G$1,[2]掉落汇总!$C$2:$C$871,$Q$1)+SUMIFS(OFFSET([2]掉落汇总!$C$2:$C$871,,MATCH($B334,[2]掉落汇总!$D$1:$M$1)),[2]掉落汇总!$A$2:$A$871,G$1,[2]掉落汇总!$C$2:$C$871,$Q$2)/$Q$3)*宝箱投放计算!F334</f>
        <v>0</v>
      </c>
      <c r="H334">
        <f ca="1">(SUMIFS(OFFSET([2]掉落汇总!$C$2:$C$871,,MATCH($B334,[2]掉落汇总!$D$1:$M$1)),[2]掉落汇总!$A$2:$A$871,H$1,[2]掉落汇总!$C$2:$C$871,$Q$1)+SUMIFS(OFFSET([2]掉落汇总!$C$2:$C$871,,MATCH($B334,[2]掉落汇总!$D$1:$M$1)),[2]掉落汇总!$A$2:$A$871,H$1,[2]掉落汇总!$C$2:$C$871,$Q$2)/$Q$3)*宝箱投放计算!G334</f>
        <v>0</v>
      </c>
      <c r="I334">
        <f ca="1">(SUMIFS(OFFSET([2]掉落汇总!$C$2:$C$871,,MATCH($B334,[2]掉落汇总!$D$1:$M$1)),[2]掉落汇总!$A$2:$A$871,I$1,[2]掉落汇总!$C$2:$C$871,$Q$1)+SUMIFS(OFFSET([2]掉落汇总!$C$2:$C$871,,MATCH($B334,[2]掉落汇总!$D$1:$M$1)),[2]掉落汇总!$A$2:$A$871,I$1,[2]掉落汇总!$C$2:$C$871,$Q$2)/$Q$3)*宝箱投放计算!H334</f>
        <v>0</v>
      </c>
      <c r="J334">
        <f ca="1">(SUMIFS(OFFSET([2]掉落汇总!$C$2:$C$871,,MATCH($B334,[2]掉落汇总!$D$1:$M$1)),[2]掉落汇总!$A$2:$A$871,J$1,[2]掉落汇总!$C$2:$C$871,$Q$1)+SUMIFS(OFFSET([2]掉落汇总!$C$2:$C$871,,MATCH($B334,[2]掉落汇总!$D$1:$M$1)),[2]掉落汇总!$A$2:$A$871,J$1,[2]掉落汇总!$C$2:$C$871,$Q$2)/$Q$3)*宝箱投放计算!I334</f>
        <v>0</v>
      </c>
      <c r="K334">
        <f ca="1">(SUMIFS(OFFSET([2]掉落汇总!$C$2:$C$871,,MATCH($B334,[2]掉落汇总!$D$1:$M$1)),[2]掉落汇总!$A$2:$A$871,K$1,[2]掉落汇总!$C$2:$C$871,$Q$1)+SUMIFS(OFFSET([2]掉落汇总!$C$2:$C$871,,MATCH($B334,[2]掉落汇总!$D$1:$M$1)),[2]掉落汇总!$A$2:$A$871,K$1,[2]掉落汇总!$C$2:$C$871,$Q$2)/$Q$3)*宝箱投放计算!J334</f>
        <v>0</v>
      </c>
      <c r="L334">
        <f ca="1">(SUMIFS(OFFSET([2]掉落汇总!$C$2:$C$871,,MATCH($B334,[2]掉落汇总!$D$1:$M$1)),[2]掉落汇总!$A$2:$A$871,L$1,[2]掉落汇总!$C$2:$C$871,$Q$1)+SUMIFS(OFFSET([2]掉落汇总!$C$2:$C$871,,MATCH($B334,[2]掉落汇总!$D$1:$M$1)),[2]掉落汇总!$A$2:$A$871,L$1,[2]掉落汇总!$C$2:$C$871,$Q$2)/$Q$3)*宝箱投放计算!K334</f>
        <v>1.4485077267901381</v>
      </c>
      <c r="M334">
        <f ca="1">(SUMIFS(OFFSET([2]掉落汇总!$C$2:$C$871,,MATCH($B334,[2]掉落汇总!$D$1:$M$1)),[2]掉落汇总!$A$2:$A$871,M$1,[2]掉落汇总!$C$2:$C$871,$Q$1)+SUMIFS(OFFSET([2]掉落汇总!$C$2:$C$871,,MATCH($B334,[2]掉落汇总!$D$1:$M$1)),[2]掉落汇总!$A$2:$A$871,M$1,[2]掉落汇总!$C$2:$C$871,$Q$2)/$Q$3)*宝箱投放计算!L334</f>
        <v>1.449375218965316</v>
      </c>
      <c r="N334">
        <f ca="1">(SUMIFS(OFFSET([2]掉落汇总!$C$2:$C$871,,MATCH($B334,[2]掉落汇总!$D$1:$M$1)),[2]掉落汇总!$A$2:$A$871,N$1,[2]掉落汇总!$C$2:$C$871,$Q$1)+SUMIFS(OFFSET([2]掉落汇总!$C$2:$C$871,,MATCH($B334,[2]掉落汇总!$D$1:$M$1)),[2]掉落汇总!$A$2:$A$871,N$1,[2]掉落汇总!$C$2:$C$871,$Q$2)/$Q$3)*宝箱投放计算!M334</f>
        <v>0.34251290877796897</v>
      </c>
      <c r="O334">
        <f ca="1">(SUMIFS(OFFSET([2]掉落汇总!$C$2:$C$871,,MATCH($B334,[2]掉落汇总!$D$1:$M$1)),[2]掉落汇总!$A$2:$A$871,O$1,[2]掉落汇总!$C$2:$C$871,$Q$1)+SUMIFS(OFFSET([2]掉落汇总!$C$2:$C$871,,MATCH($B334,[2]掉落汇总!$D$1:$M$1)),[2]掉落汇总!$A$2:$A$871,O$1,[2]掉落汇总!$C$2:$C$871,$Q$2)/$Q$3)*宝箱投放计算!N334</f>
        <v>0.72990261049962535</v>
      </c>
    </row>
    <row r="335" spans="1:15" x14ac:dyDescent="0.2">
      <c r="A335">
        <f>玩家成长时间线!A335</f>
        <v>334</v>
      </c>
      <c r="B335">
        <f>玩家成长时间线!B335</f>
        <v>10</v>
      </c>
      <c r="C335">
        <f ca="1">SUM($D$2:D335)</f>
        <v>4286.8472074101701</v>
      </c>
      <c r="D335">
        <f t="shared" ca="1" si="5"/>
        <v>13.746233958717411</v>
      </c>
      <c r="E335">
        <f ca="1">(SUMIFS(OFFSET([2]掉落汇总!$C$2:$C$871,,MATCH($B335,[2]掉落汇总!$D$1:$M$1)),[2]掉落汇总!$A$2:$A$871,E$1,[2]掉落汇总!$C$2:$C$871,$Q$1)+SUMIFS(OFFSET([2]掉落汇总!$C$2:$C$871,,MATCH($B335,[2]掉落汇总!$D$1:$M$1)),[2]掉落汇总!$A$2:$A$871,E$1,[2]掉落汇总!$C$2:$C$871,$Q$2)/$Q$3)*宝箱投放计算!D335</f>
        <v>4.3813571804313511</v>
      </c>
      <c r="F335">
        <f ca="1">(SUMIFS(OFFSET([2]掉落汇总!$C$2:$C$871,,MATCH($B335,[2]掉落汇总!$D$1:$M$1)),[2]掉落汇总!$A$2:$A$871,F$1,[2]掉落汇总!$C$2:$C$871,$Q$1)+SUMIFS(OFFSET([2]掉落汇总!$C$2:$C$871,,MATCH($B335,[2]掉落汇总!$D$1:$M$1)),[2]掉落汇总!$A$2:$A$871,F$1,[2]掉落汇总!$C$2:$C$871,$Q$2)/$Q$3)*宝箱投放计算!E335</f>
        <v>5.3945783132530112</v>
      </c>
      <c r="G335">
        <f ca="1">(SUMIFS(OFFSET([2]掉落汇总!$C$2:$C$871,,MATCH($B335,[2]掉落汇总!$D$1:$M$1)),[2]掉落汇总!$A$2:$A$871,G$1,[2]掉落汇总!$C$2:$C$871,$Q$1)+SUMIFS(OFFSET([2]掉落汇总!$C$2:$C$871,,MATCH($B335,[2]掉落汇总!$D$1:$M$1)),[2]掉落汇总!$A$2:$A$871,G$1,[2]掉落汇总!$C$2:$C$871,$Q$2)/$Q$3)*宝箱投放计算!F335</f>
        <v>0</v>
      </c>
      <c r="H335">
        <f ca="1">(SUMIFS(OFFSET([2]掉落汇总!$C$2:$C$871,,MATCH($B335,[2]掉落汇总!$D$1:$M$1)),[2]掉落汇总!$A$2:$A$871,H$1,[2]掉落汇总!$C$2:$C$871,$Q$1)+SUMIFS(OFFSET([2]掉落汇总!$C$2:$C$871,,MATCH($B335,[2]掉落汇总!$D$1:$M$1)),[2]掉落汇总!$A$2:$A$871,H$1,[2]掉落汇总!$C$2:$C$871,$Q$2)/$Q$3)*宝箱投放计算!G335</f>
        <v>0</v>
      </c>
      <c r="I335">
        <f ca="1">(SUMIFS(OFFSET([2]掉落汇总!$C$2:$C$871,,MATCH($B335,[2]掉落汇总!$D$1:$M$1)),[2]掉落汇总!$A$2:$A$871,I$1,[2]掉落汇总!$C$2:$C$871,$Q$1)+SUMIFS(OFFSET([2]掉落汇总!$C$2:$C$871,,MATCH($B335,[2]掉落汇总!$D$1:$M$1)),[2]掉落汇总!$A$2:$A$871,I$1,[2]掉落汇总!$C$2:$C$871,$Q$2)/$Q$3)*宝箱投放计算!H335</f>
        <v>0</v>
      </c>
      <c r="J335">
        <f ca="1">(SUMIFS(OFFSET([2]掉落汇总!$C$2:$C$871,,MATCH($B335,[2]掉落汇总!$D$1:$M$1)),[2]掉落汇总!$A$2:$A$871,J$1,[2]掉落汇总!$C$2:$C$871,$Q$1)+SUMIFS(OFFSET([2]掉落汇总!$C$2:$C$871,,MATCH($B335,[2]掉落汇总!$D$1:$M$1)),[2]掉落汇总!$A$2:$A$871,J$1,[2]掉落汇总!$C$2:$C$871,$Q$2)/$Q$3)*宝箱投放计算!I335</f>
        <v>0</v>
      </c>
      <c r="K335">
        <f ca="1">(SUMIFS(OFFSET([2]掉落汇总!$C$2:$C$871,,MATCH($B335,[2]掉落汇总!$D$1:$M$1)),[2]掉落汇总!$A$2:$A$871,K$1,[2]掉落汇总!$C$2:$C$871,$Q$1)+SUMIFS(OFFSET([2]掉落汇总!$C$2:$C$871,,MATCH($B335,[2]掉落汇总!$D$1:$M$1)),[2]掉落汇总!$A$2:$A$871,K$1,[2]掉落汇总!$C$2:$C$871,$Q$2)/$Q$3)*宝箱投放计算!J335</f>
        <v>0</v>
      </c>
      <c r="L335">
        <f ca="1">(SUMIFS(OFFSET([2]掉落汇总!$C$2:$C$871,,MATCH($B335,[2]掉落汇总!$D$1:$M$1)),[2]掉落汇总!$A$2:$A$871,L$1,[2]掉落汇总!$C$2:$C$871,$Q$1)+SUMIFS(OFFSET([2]掉落汇总!$C$2:$C$871,,MATCH($B335,[2]掉落汇总!$D$1:$M$1)),[2]掉落汇总!$A$2:$A$871,L$1,[2]掉落汇总!$C$2:$C$871,$Q$2)/$Q$3)*宝箱投放计算!K335</f>
        <v>1.4485077267901381</v>
      </c>
      <c r="M335">
        <f ca="1">(SUMIFS(OFFSET([2]掉落汇总!$C$2:$C$871,,MATCH($B335,[2]掉落汇总!$D$1:$M$1)),[2]掉落汇总!$A$2:$A$871,M$1,[2]掉落汇总!$C$2:$C$871,$Q$1)+SUMIFS(OFFSET([2]掉落汇总!$C$2:$C$871,,MATCH($B335,[2]掉落汇总!$D$1:$M$1)),[2]掉落汇总!$A$2:$A$871,M$1,[2]掉落汇总!$C$2:$C$871,$Q$2)/$Q$3)*宝箱投放计算!L335</f>
        <v>1.449375218965316</v>
      </c>
      <c r="N335">
        <f ca="1">(SUMIFS(OFFSET([2]掉落汇总!$C$2:$C$871,,MATCH($B335,[2]掉落汇总!$D$1:$M$1)),[2]掉落汇总!$A$2:$A$871,N$1,[2]掉落汇总!$C$2:$C$871,$Q$1)+SUMIFS(OFFSET([2]掉落汇总!$C$2:$C$871,,MATCH($B335,[2]掉落汇总!$D$1:$M$1)),[2]掉落汇总!$A$2:$A$871,N$1,[2]掉落汇总!$C$2:$C$871,$Q$2)/$Q$3)*宝箱投放计算!M335</f>
        <v>0.34251290877796897</v>
      </c>
      <c r="O335">
        <f ca="1">(SUMIFS(OFFSET([2]掉落汇总!$C$2:$C$871,,MATCH($B335,[2]掉落汇总!$D$1:$M$1)),[2]掉落汇总!$A$2:$A$871,O$1,[2]掉落汇总!$C$2:$C$871,$Q$1)+SUMIFS(OFFSET([2]掉落汇总!$C$2:$C$871,,MATCH($B335,[2]掉落汇总!$D$1:$M$1)),[2]掉落汇总!$A$2:$A$871,O$1,[2]掉落汇总!$C$2:$C$871,$Q$2)/$Q$3)*宝箱投放计算!N335</f>
        <v>0.72990261049962535</v>
      </c>
    </row>
    <row r="336" spans="1:15" x14ac:dyDescent="0.2">
      <c r="A336">
        <f>玩家成长时间线!A336</f>
        <v>335</v>
      </c>
      <c r="B336">
        <f>玩家成长时间线!B336</f>
        <v>10</v>
      </c>
      <c r="C336">
        <f ca="1">SUM($D$2:D336)</f>
        <v>4300.441942157946</v>
      </c>
      <c r="D336">
        <f t="shared" ca="1" si="5"/>
        <v>13.594734747775803</v>
      </c>
      <c r="E336">
        <f ca="1">(SUMIFS(OFFSET([2]掉落汇总!$C$2:$C$871,,MATCH($B336,[2]掉落汇总!$D$1:$M$1)),[2]掉落汇总!$A$2:$A$871,E$1,[2]掉落汇总!$C$2:$C$871,$Q$1)+SUMIFS(OFFSET([2]掉落汇总!$C$2:$C$871,,MATCH($B336,[2]掉落汇总!$D$1:$M$1)),[2]掉落汇总!$A$2:$A$871,E$1,[2]掉落汇总!$C$2:$C$871,$Q$2)/$Q$3)*宝箱投放计算!D336</f>
        <v>4.2298579694897418</v>
      </c>
      <c r="F336">
        <f ca="1">(SUMIFS(OFFSET([2]掉落汇总!$C$2:$C$871,,MATCH($B336,[2]掉落汇总!$D$1:$M$1)),[2]掉落汇总!$A$2:$A$871,F$1,[2]掉落汇总!$C$2:$C$871,$Q$1)+SUMIFS(OFFSET([2]掉落汇总!$C$2:$C$871,,MATCH($B336,[2]掉落汇总!$D$1:$M$1)),[2]掉落汇总!$A$2:$A$871,F$1,[2]掉落汇总!$C$2:$C$871,$Q$2)/$Q$3)*宝箱投放计算!E336</f>
        <v>5.3945783132530112</v>
      </c>
      <c r="G336">
        <f ca="1">(SUMIFS(OFFSET([2]掉落汇总!$C$2:$C$871,,MATCH($B336,[2]掉落汇总!$D$1:$M$1)),[2]掉落汇总!$A$2:$A$871,G$1,[2]掉落汇总!$C$2:$C$871,$Q$1)+SUMIFS(OFFSET([2]掉落汇总!$C$2:$C$871,,MATCH($B336,[2]掉落汇总!$D$1:$M$1)),[2]掉落汇总!$A$2:$A$871,G$1,[2]掉落汇总!$C$2:$C$871,$Q$2)/$Q$3)*宝箱投放计算!F336</f>
        <v>0</v>
      </c>
      <c r="H336">
        <f ca="1">(SUMIFS(OFFSET([2]掉落汇总!$C$2:$C$871,,MATCH($B336,[2]掉落汇总!$D$1:$M$1)),[2]掉落汇总!$A$2:$A$871,H$1,[2]掉落汇总!$C$2:$C$871,$Q$1)+SUMIFS(OFFSET([2]掉落汇总!$C$2:$C$871,,MATCH($B336,[2]掉落汇总!$D$1:$M$1)),[2]掉落汇总!$A$2:$A$871,H$1,[2]掉落汇总!$C$2:$C$871,$Q$2)/$Q$3)*宝箱投放计算!G336</f>
        <v>0</v>
      </c>
      <c r="I336">
        <f ca="1">(SUMIFS(OFFSET([2]掉落汇总!$C$2:$C$871,,MATCH($B336,[2]掉落汇总!$D$1:$M$1)),[2]掉落汇总!$A$2:$A$871,I$1,[2]掉落汇总!$C$2:$C$871,$Q$1)+SUMIFS(OFFSET([2]掉落汇总!$C$2:$C$871,,MATCH($B336,[2]掉落汇总!$D$1:$M$1)),[2]掉落汇总!$A$2:$A$871,I$1,[2]掉落汇总!$C$2:$C$871,$Q$2)/$Q$3)*宝箱投放计算!H336</f>
        <v>0</v>
      </c>
      <c r="J336">
        <f ca="1">(SUMIFS(OFFSET([2]掉落汇总!$C$2:$C$871,,MATCH($B336,[2]掉落汇总!$D$1:$M$1)),[2]掉落汇总!$A$2:$A$871,J$1,[2]掉落汇总!$C$2:$C$871,$Q$1)+SUMIFS(OFFSET([2]掉落汇总!$C$2:$C$871,,MATCH($B336,[2]掉落汇总!$D$1:$M$1)),[2]掉落汇总!$A$2:$A$871,J$1,[2]掉落汇总!$C$2:$C$871,$Q$2)/$Q$3)*宝箱投放计算!I336</f>
        <v>0</v>
      </c>
      <c r="K336">
        <f ca="1">(SUMIFS(OFFSET([2]掉落汇总!$C$2:$C$871,,MATCH($B336,[2]掉落汇总!$D$1:$M$1)),[2]掉落汇总!$A$2:$A$871,K$1,[2]掉落汇总!$C$2:$C$871,$Q$1)+SUMIFS(OFFSET([2]掉落汇总!$C$2:$C$871,,MATCH($B336,[2]掉落汇总!$D$1:$M$1)),[2]掉落汇总!$A$2:$A$871,K$1,[2]掉落汇总!$C$2:$C$871,$Q$2)/$Q$3)*宝箱投放计算!J336</f>
        <v>0</v>
      </c>
      <c r="L336">
        <f ca="1">(SUMIFS(OFFSET([2]掉落汇总!$C$2:$C$871,,MATCH($B336,[2]掉落汇总!$D$1:$M$1)),[2]掉落汇总!$A$2:$A$871,L$1,[2]掉落汇总!$C$2:$C$871,$Q$1)+SUMIFS(OFFSET([2]掉落汇总!$C$2:$C$871,,MATCH($B336,[2]掉落汇总!$D$1:$M$1)),[2]掉落汇总!$A$2:$A$871,L$1,[2]掉落汇总!$C$2:$C$871,$Q$2)/$Q$3)*宝箱投放计算!K336</f>
        <v>1.4485077267901381</v>
      </c>
      <c r="M336">
        <f ca="1">(SUMIFS(OFFSET([2]掉落汇总!$C$2:$C$871,,MATCH($B336,[2]掉落汇总!$D$1:$M$1)),[2]掉落汇总!$A$2:$A$871,M$1,[2]掉落汇总!$C$2:$C$871,$Q$1)+SUMIFS(OFFSET([2]掉落汇总!$C$2:$C$871,,MATCH($B336,[2]掉落汇总!$D$1:$M$1)),[2]掉落汇总!$A$2:$A$871,M$1,[2]掉落汇总!$C$2:$C$871,$Q$2)/$Q$3)*宝箱投放计算!L336</f>
        <v>1.449375218965316</v>
      </c>
      <c r="N336">
        <f ca="1">(SUMIFS(OFFSET([2]掉落汇总!$C$2:$C$871,,MATCH($B336,[2]掉落汇总!$D$1:$M$1)),[2]掉落汇总!$A$2:$A$871,N$1,[2]掉落汇总!$C$2:$C$871,$Q$1)+SUMIFS(OFFSET([2]掉落汇总!$C$2:$C$871,,MATCH($B336,[2]掉落汇总!$D$1:$M$1)),[2]掉落汇总!$A$2:$A$871,N$1,[2]掉落汇总!$C$2:$C$871,$Q$2)/$Q$3)*宝箱投放计算!M336</f>
        <v>0.34251290877796897</v>
      </c>
      <c r="O336">
        <f ca="1">(SUMIFS(OFFSET([2]掉落汇总!$C$2:$C$871,,MATCH($B336,[2]掉落汇总!$D$1:$M$1)),[2]掉落汇总!$A$2:$A$871,O$1,[2]掉落汇总!$C$2:$C$871,$Q$1)+SUMIFS(OFFSET([2]掉落汇总!$C$2:$C$871,,MATCH($B336,[2]掉落汇总!$D$1:$M$1)),[2]掉落汇总!$A$2:$A$871,O$1,[2]掉落汇总!$C$2:$C$871,$Q$2)/$Q$3)*宝箱投放计算!N336</f>
        <v>0.72990261049962535</v>
      </c>
    </row>
    <row r="337" spans="1:15" x14ac:dyDescent="0.2">
      <c r="A337">
        <f>玩家成长时间线!A337</f>
        <v>336</v>
      </c>
      <c r="B337">
        <f>玩家成长时间线!B337</f>
        <v>8</v>
      </c>
      <c r="C337">
        <f ca="1">SUM($D$2:D337)</f>
        <v>4313.1194649627378</v>
      </c>
      <c r="D337">
        <f t="shared" ca="1" si="5"/>
        <v>12.677522804791433</v>
      </c>
      <c r="E337">
        <f ca="1">(SUMIFS(OFFSET([2]掉落汇总!$C$2:$C$871,,MATCH($B337,[2]掉落汇总!$D$1:$M$1)),[2]掉落汇总!$A$2:$A$871,E$1,[2]掉落汇总!$C$2:$C$871,$Q$1)+SUMIFS(OFFSET([2]掉落汇总!$C$2:$C$871,,MATCH($B337,[2]掉落汇总!$D$1:$M$1)),[2]掉落汇总!$A$2:$A$871,E$1,[2]掉落汇总!$C$2:$C$871,$Q$2)/$Q$3)*宝箱投放计算!D337</f>
        <v>3.5440488461538466</v>
      </c>
      <c r="F337">
        <f ca="1">(SUMIFS(OFFSET([2]掉落汇总!$C$2:$C$871,,MATCH($B337,[2]掉落汇总!$D$1:$M$1)),[2]掉落汇总!$A$2:$A$871,F$1,[2]掉落汇总!$C$2:$C$871,$Q$1)+SUMIFS(OFFSET([2]掉落汇总!$C$2:$C$871,,MATCH($B337,[2]掉落汇总!$D$1:$M$1)),[2]掉落汇总!$A$2:$A$871,F$1,[2]掉落汇总!$C$2:$C$871,$Q$2)/$Q$3)*宝箱投放计算!E337</f>
        <v>4.3156626506024089</v>
      </c>
      <c r="G337">
        <f ca="1">(SUMIFS(OFFSET([2]掉落汇总!$C$2:$C$871,,MATCH($B337,[2]掉落汇总!$D$1:$M$1)),[2]掉落汇总!$A$2:$A$871,G$1,[2]掉落汇总!$C$2:$C$871,$Q$1)+SUMIFS(OFFSET([2]掉落汇总!$C$2:$C$871,,MATCH($B337,[2]掉落汇总!$D$1:$M$1)),[2]掉落汇总!$A$2:$A$871,G$1,[2]掉落汇总!$C$2:$C$871,$Q$2)/$Q$3)*宝箱投放计算!F337</f>
        <v>0.84751284300213015</v>
      </c>
      <c r="H337">
        <f ca="1">(SUMIFS(OFFSET([2]掉落汇总!$C$2:$C$871,,MATCH($B337,[2]掉落汇总!$D$1:$M$1)),[2]掉落汇总!$A$2:$A$871,H$1,[2]掉落汇总!$C$2:$C$871,$Q$1)+SUMIFS(OFFSET([2]掉落汇总!$C$2:$C$871,,MATCH($B337,[2]掉落汇总!$D$1:$M$1)),[2]掉落汇总!$A$2:$A$871,H$1,[2]掉落汇总!$C$2:$C$871,$Q$2)/$Q$3)*宝箱投放计算!G337</f>
        <v>0</v>
      </c>
      <c r="I337">
        <f ca="1">(SUMIFS(OFFSET([2]掉落汇总!$C$2:$C$871,,MATCH($B337,[2]掉落汇总!$D$1:$M$1)),[2]掉落汇总!$A$2:$A$871,I$1,[2]掉落汇总!$C$2:$C$871,$Q$1)+SUMIFS(OFFSET([2]掉落汇总!$C$2:$C$871,,MATCH($B337,[2]掉落汇总!$D$1:$M$1)),[2]掉落汇总!$A$2:$A$871,I$1,[2]掉落汇总!$C$2:$C$871,$Q$2)/$Q$3)*宝箱投放计算!H337</f>
        <v>0</v>
      </c>
      <c r="J337">
        <f ca="1">(SUMIFS(OFFSET([2]掉落汇总!$C$2:$C$871,,MATCH($B337,[2]掉落汇总!$D$1:$M$1)),[2]掉落汇总!$A$2:$A$871,J$1,[2]掉落汇总!$C$2:$C$871,$Q$1)+SUMIFS(OFFSET([2]掉落汇总!$C$2:$C$871,,MATCH($B337,[2]掉落汇总!$D$1:$M$1)),[2]掉落汇总!$A$2:$A$871,J$1,[2]掉落汇总!$C$2:$C$871,$Q$2)/$Q$3)*宝箱投放计算!I337</f>
        <v>0</v>
      </c>
      <c r="K337">
        <f ca="1">(SUMIFS(OFFSET([2]掉落汇总!$C$2:$C$871,,MATCH($B337,[2]掉落汇总!$D$1:$M$1)),[2]掉落汇总!$A$2:$A$871,K$1,[2]掉落汇总!$C$2:$C$871,$Q$1)+SUMIFS(OFFSET([2]掉落汇总!$C$2:$C$871,,MATCH($B337,[2]掉落汇总!$D$1:$M$1)),[2]掉落汇总!$A$2:$A$871,K$1,[2]掉落汇总!$C$2:$C$871,$Q$2)/$Q$3)*宝箱投放计算!J337</f>
        <v>0</v>
      </c>
      <c r="L337">
        <f ca="1">(SUMIFS(OFFSET([2]掉落汇总!$C$2:$C$871,,MATCH($B337,[2]掉落汇总!$D$1:$M$1)),[2]掉落汇总!$A$2:$A$871,L$1,[2]掉落汇总!$C$2:$C$871,$Q$1)+SUMIFS(OFFSET([2]掉落汇总!$C$2:$C$871,,MATCH($B337,[2]掉落汇总!$D$1:$M$1)),[2]掉落汇总!$A$2:$A$871,L$1,[2]掉落汇总!$C$2:$C$871,$Q$2)/$Q$3)*宝箱投放计算!K337</f>
        <v>1.4485077267901381</v>
      </c>
      <c r="M337">
        <f ca="1">(SUMIFS(OFFSET([2]掉落汇总!$C$2:$C$871,,MATCH($B337,[2]掉落汇总!$D$1:$M$1)),[2]掉落汇总!$A$2:$A$871,M$1,[2]掉落汇总!$C$2:$C$871,$Q$1)+SUMIFS(OFFSET([2]掉落汇总!$C$2:$C$871,,MATCH($B337,[2]掉落汇总!$D$1:$M$1)),[2]掉落汇总!$A$2:$A$871,M$1,[2]掉落汇总!$C$2:$C$871,$Q$2)/$Q$3)*宝箱投放计算!L337</f>
        <v>1.449375218965316</v>
      </c>
      <c r="N337">
        <f ca="1">(SUMIFS(OFFSET([2]掉落汇总!$C$2:$C$871,,MATCH($B337,[2]掉落汇总!$D$1:$M$1)),[2]掉落汇总!$A$2:$A$871,N$1,[2]掉落汇总!$C$2:$C$871,$Q$1)+SUMIFS(OFFSET([2]掉落汇总!$C$2:$C$871,,MATCH($B337,[2]掉落汇总!$D$1:$M$1)),[2]掉落汇总!$A$2:$A$871,N$1,[2]掉落汇总!$C$2:$C$871,$Q$2)/$Q$3)*宝箱投放计算!M337</f>
        <v>0.34251290877796897</v>
      </c>
      <c r="O337">
        <f ca="1">(SUMIFS(OFFSET([2]掉落汇总!$C$2:$C$871,,MATCH($B337,[2]掉落汇总!$D$1:$M$1)),[2]掉落汇总!$A$2:$A$871,O$1,[2]掉落汇总!$C$2:$C$871,$Q$1)+SUMIFS(OFFSET([2]掉落汇总!$C$2:$C$871,,MATCH($B337,[2]掉落汇总!$D$1:$M$1)),[2]掉落汇总!$A$2:$A$871,O$1,[2]掉落汇总!$C$2:$C$871,$Q$2)/$Q$3)*宝箱投放计算!N337</f>
        <v>0.72990261049962535</v>
      </c>
    </row>
    <row r="338" spans="1:15" x14ac:dyDescent="0.2">
      <c r="A338">
        <f>玩家成长时间线!A338</f>
        <v>337</v>
      </c>
      <c r="B338">
        <f>玩家成长时间线!B338</f>
        <v>8</v>
      </c>
      <c r="C338">
        <f ca="1">SUM($D$2:D338)</f>
        <v>4324.5701768476038</v>
      </c>
      <c r="D338">
        <f t="shared" ca="1" si="5"/>
        <v>11.450711884866227</v>
      </c>
      <c r="E338">
        <f ca="1">(SUMIFS(OFFSET([2]掉落汇总!$C$2:$C$871,,MATCH($B338,[2]掉落汇总!$D$1:$M$1)),[2]掉落汇总!$A$2:$A$871,E$1,[2]掉落汇总!$C$2:$C$871,$Q$1)+SUMIFS(OFFSET([2]掉落汇总!$C$2:$C$871,,MATCH($B338,[2]掉落汇总!$D$1:$M$1)),[2]掉落汇总!$A$2:$A$871,E$1,[2]掉落汇总!$C$2:$C$871,$Q$2)/$Q$3)*宝箱投放计算!D338</f>
        <v>3.1647507692307695</v>
      </c>
      <c r="F338">
        <f ca="1">(SUMIFS(OFFSET([2]掉落汇总!$C$2:$C$871,,MATCH($B338,[2]掉落汇总!$D$1:$M$1)),[2]掉落汇总!$A$2:$A$871,F$1,[2]掉落汇总!$C$2:$C$871,$Q$1)+SUMIFS(OFFSET([2]掉落汇总!$C$2:$C$871,,MATCH($B338,[2]掉落汇总!$D$1:$M$1)),[2]掉落汇总!$A$2:$A$871,F$1,[2]掉落汇总!$C$2:$C$871,$Q$2)/$Q$3)*宝箱投放计算!E338</f>
        <v>4.3156626506024089</v>
      </c>
      <c r="G338">
        <f ca="1">(SUMIFS(OFFSET([2]掉落汇总!$C$2:$C$871,,MATCH($B338,[2]掉落汇总!$D$1:$M$1)),[2]掉落汇总!$A$2:$A$871,G$1,[2]掉落汇总!$C$2:$C$871,$Q$1)+SUMIFS(OFFSET([2]掉落汇总!$C$2:$C$871,,MATCH($B338,[2]掉落汇总!$D$1:$M$1)),[2]掉落汇总!$A$2:$A$871,G$1,[2]掉落汇总!$C$2:$C$871,$Q$2)/$Q$3)*宝箱投放计算!F338</f>
        <v>0</v>
      </c>
      <c r="H338">
        <f ca="1">(SUMIFS(OFFSET([2]掉落汇总!$C$2:$C$871,,MATCH($B338,[2]掉落汇总!$D$1:$M$1)),[2]掉落汇总!$A$2:$A$871,H$1,[2]掉落汇总!$C$2:$C$871,$Q$1)+SUMIFS(OFFSET([2]掉落汇总!$C$2:$C$871,,MATCH($B338,[2]掉落汇总!$D$1:$M$1)),[2]掉落汇总!$A$2:$A$871,H$1,[2]掉落汇总!$C$2:$C$871,$Q$2)/$Q$3)*宝箱投放计算!G338</f>
        <v>0</v>
      </c>
      <c r="I338">
        <f ca="1">(SUMIFS(OFFSET([2]掉落汇总!$C$2:$C$871,,MATCH($B338,[2]掉落汇总!$D$1:$M$1)),[2]掉落汇总!$A$2:$A$871,I$1,[2]掉落汇总!$C$2:$C$871,$Q$1)+SUMIFS(OFFSET([2]掉落汇总!$C$2:$C$871,,MATCH($B338,[2]掉落汇总!$D$1:$M$1)),[2]掉落汇总!$A$2:$A$871,I$1,[2]掉落汇总!$C$2:$C$871,$Q$2)/$Q$3)*宝箱投放计算!H338</f>
        <v>0</v>
      </c>
      <c r="J338">
        <f ca="1">(SUMIFS(OFFSET([2]掉落汇总!$C$2:$C$871,,MATCH($B338,[2]掉落汇总!$D$1:$M$1)),[2]掉落汇总!$A$2:$A$871,J$1,[2]掉落汇总!$C$2:$C$871,$Q$1)+SUMIFS(OFFSET([2]掉落汇总!$C$2:$C$871,,MATCH($B338,[2]掉落汇总!$D$1:$M$1)),[2]掉落汇总!$A$2:$A$871,J$1,[2]掉落汇总!$C$2:$C$871,$Q$2)/$Q$3)*宝箱投放计算!I338</f>
        <v>0</v>
      </c>
      <c r="K338">
        <f ca="1">(SUMIFS(OFFSET([2]掉落汇总!$C$2:$C$871,,MATCH($B338,[2]掉落汇总!$D$1:$M$1)),[2]掉落汇总!$A$2:$A$871,K$1,[2]掉落汇总!$C$2:$C$871,$Q$1)+SUMIFS(OFFSET([2]掉落汇总!$C$2:$C$871,,MATCH($B338,[2]掉落汇总!$D$1:$M$1)),[2]掉落汇总!$A$2:$A$871,K$1,[2]掉落汇总!$C$2:$C$871,$Q$2)/$Q$3)*宝箱投放计算!J338</f>
        <v>0</v>
      </c>
      <c r="L338">
        <f ca="1">(SUMIFS(OFFSET([2]掉落汇总!$C$2:$C$871,,MATCH($B338,[2]掉落汇总!$D$1:$M$1)),[2]掉落汇总!$A$2:$A$871,L$1,[2]掉落汇总!$C$2:$C$871,$Q$1)+SUMIFS(OFFSET([2]掉落汇总!$C$2:$C$871,,MATCH($B338,[2]掉落汇总!$D$1:$M$1)),[2]掉落汇总!$A$2:$A$871,L$1,[2]掉落汇总!$C$2:$C$871,$Q$2)/$Q$3)*宝箱投放计算!K338</f>
        <v>1.4485077267901381</v>
      </c>
      <c r="M338">
        <f ca="1">(SUMIFS(OFFSET([2]掉落汇总!$C$2:$C$871,,MATCH($B338,[2]掉落汇总!$D$1:$M$1)),[2]掉落汇总!$A$2:$A$871,M$1,[2]掉落汇总!$C$2:$C$871,$Q$1)+SUMIFS(OFFSET([2]掉落汇总!$C$2:$C$871,,MATCH($B338,[2]掉落汇总!$D$1:$M$1)),[2]掉落汇总!$A$2:$A$871,M$1,[2]掉落汇总!$C$2:$C$871,$Q$2)/$Q$3)*宝箱投放计算!L338</f>
        <v>1.449375218965316</v>
      </c>
      <c r="N338">
        <f ca="1">(SUMIFS(OFFSET([2]掉落汇总!$C$2:$C$871,,MATCH($B338,[2]掉落汇总!$D$1:$M$1)),[2]掉落汇总!$A$2:$A$871,N$1,[2]掉落汇总!$C$2:$C$871,$Q$1)+SUMIFS(OFFSET([2]掉落汇总!$C$2:$C$871,,MATCH($B338,[2]掉落汇总!$D$1:$M$1)),[2]掉落汇总!$A$2:$A$871,N$1,[2]掉落汇总!$C$2:$C$871,$Q$2)/$Q$3)*宝箱投放计算!M338</f>
        <v>0.34251290877796897</v>
      </c>
      <c r="O338">
        <f ca="1">(SUMIFS(OFFSET([2]掉落汇总!$C$2:$C$871,,MATCH($B338,[2]掉落汇总!$D$1:$M$1)),[2]掉落汇总!$A$2:$A$871,O$1,[2]掉落汇总!$C$2:$C$871,$Q$1)+SUMIFS(OFFSET([2]掉落汇总!$C$2:$C$871,,MATCH($B338,[2]掉落汇总!$D$1:$M$1)),[2]掉落汇总!$A$2:$A$871,O$1,[2]掉落汇总!$C$2:$C$871,$Q$2)/$Q$3)*宝箱投放计算!N338</f>
        <v>0.72990261049962535</v>
      </c>
    </row>
    <row r="339" spans="1:15" x14ac:dyDescent="0.2">
      <c r="A339">
        <f>玩家成长时间线!A339</f>
        <v>338</v>
      </c>
      <c r="B339">
        <f>玩家成长时间线!B339</f>
        <v>8</v>
      </c>
      <c r="C339">
        <f ca="1">SUM($D$2:D339)</f>
        <v>4336.1051771940083</v>
      </c>
      <c r="D339">
        <f t="shared" ca="1" si="5"/>
        <v>11.53500034640469</v>
      </c>
      <c r="E339">
        <f ca="1">(SUMIFS(OFFSET([2]掉落汇总!$C$2:$C$871,,MATCH($B339,[2]掉落汇总!$D$1:$M$1)),[2]掉落汇总!$A$2:$A$871,E$1,[2]掉落汇总!$C$2:$C$871,$Q$1)+SUMIFS(OFFSET([2]掉落汇总!$C$2:$C$871,,MATCH($B339,[2]掉落汇总!$D$1:$M$1)),[2]掉落汇总!$A$2:$A$871,E$1,[2]掉落汇总!$C$2:$C$871,$Q$2)/$Q$3)*宝箱投放计算!D339</f>
        <v>3.2490392307692315</v>
      </c>
      <c r="F339">
        <f ca="1">(SUMIFS(OFFSET([2]掉落汇总!$C$2:$C$871,,MATCH($B339,[2]掉落汇总!$D$1:$M$1)),[2]掉落汇总!$A$2:$A$871,F$1,[2]掉落汇总!$C$2:$C$871,$Q$1)+SUMIFS(OFFSET([2]掉落汇总!$C$2:$C$871,,MATCH($B339,[2]掉落汇总!$D$1:$M$1)),[2]掉落汇总!$A$2:$A$871,F$1,[2]掉落汇总!$C$2:$C$871,$Q$2)/$Q$3)*宝箱投放计算!E339</f>
        <v>4.3156626506024089</v>
      </c>
      <c r="G339">
        <f ca="1">(SUMIFS(OFFSET([2]掉落汇总!$C$2:$C$871,,MATCH($B339,[2]掉落汇总!$D$1:$M$1)),[2]掉落汇总!$A$2:$A$871,G$1,[2]掉落汇总!$C$2:$C$871,$Q$1)+SUMIFS(OFFSET([2]掉落汇总!$C$2:$C$871,,MATCH($B339,[2]掉落汇总!$D$1:$M$1)),[2]掉落汇总!$A$2:$A$871,G$1,[2]掉落汇总!$C$2:$C$871,$Q$2)/$Q$3)*宝箱投放计算!F339</f>
        <v>0</v>
      </c>
      <c r="H339">
        <f ca="1">(SUMIFS(OFFSET([2]掉落汇总!$C$2:$C$871,,MATCH($B339,[2]掉落汇总!$D$1:$M$1)),[2]掉落汇总!$A$2:$A$871,H$1,[2]掉落汇总!$C$2:$C$871,$Q$1)+SUMIFS(OFFSET([2]掉落汇总!$C$2:$C$871,,MATCH($B339,[2]掉落汇总!$D$1:$M$1)),[2]掉落汇总!$A$2:$A$871,H$1,[2]掉落汇总!$C$2:$C$871,$Q$2)/$Q$3)*宝箱投放计算!G339</f>
        <v>0</v>
      </c>
      <c r="I339">
        <f ca="1">(SUMIFS(OFFSET([2]掉落汇总!$C$2:$C$871,,MATCH($B339,[2]掉落汇总!$D$1:$M$1)),[2]掉落汇总!$A$2:$A$871,I$1,[2]掉落汇总!$C$2:$C$871,$Q$1)+SUMIFS(OFFSET([2]掉落汇总!$C$2:$C$871,,MATCH($B339,[2]掉落汇总!$D$1:$M$1)),[2]掉落汇总!$A$2:$A$871,I$1,[2]掉落汇总!$C$2:$C$871,$Q$2)/$Q$3)*宝箱投放计算!H339</f>
        <v>0</v>
      </c>
      <c r="J339">
        <f ca="1">(SUMIFS(OFFSET([2]掉落汇总!$C$2:$C$871,,MATCH($B339,[2]掉落汇总!$D$1:$M$1)),[2]掉落汇总!$A$2:$A$871,J$1,[2]掉落汇总!$C$2:$C$871,$Q$1)+SUMIFS(OFFSET([2]掉落汇总!$C$2:$C$871,,MATCH($B339,[2]掉落汇总!$D$1:$M$1)),[2]掉落汇总!$A$2:$A$871,J$1,[2]掉落汇总!$C$2:$C$871,$Q$2)/$Q$3)*宝箱投放计算!I339</f>
        <v>0</v>
      </c>
      <c r="K339">
        <f ca="1">(SUMIFS(OFFSET([2]掉落汇总!$C$2:$C$871,,MATCH($B339,[2]掉落汇总!$D$1:$M$1)),[2]掉落汇总!$A$2:$A$871,K$1,[2]掉落汇总!$C$2:$C$871,$Q$1)+SUMIFS(OFFSET([2]掉落汇总!$C$2:$C$871,,MATCH($B339,[2]掉落汇总!$D$1:$M$1)),[2]掉落汇总!$A$2:$A$871,K$1,[2]掉落汇总!$C$2:$C$871,$Q$2)/$Q$3)*宝箱投放计算!J339</f>
        <v>0</v>
      </c>
      <c r="L339">
        <f ca="1">(SUMIFS(OFFSET([2]掉落汇总!$C$2:$C$871,,MATCH($B339,[2]掉落汇总!$D$1:$M$1)),[2]掉落汇总!$A$2:$A$871,L$1,[2]掉落汇总!$C$2:$C$871,$Q$1)+SUMIFS(OFFSET([2]掉落汇总!$C$2:$C$871,,MATCH($B339,[2]掉落汇总!$D$1:$M$1)),[2]掉落汇总!$A$2:$A$871,L$1,[2]掉落汇总!$C$2:$C$871,$Q$2)/$Q$3)*宝箱投放计算!K339</f>
        <v>1.4485077267901381</v>
      </c>
      <c r="M339">
        <f ca="1">(SUMIFS(OFFSET([2]掉落汇总!$C$2:$C$871,,MATCH($B339,[2]掉落汇总!$D$1:$M$1)),[2]掉落汇总!$A$2:$A$871,M$1,[2]掉落汇总!$C$2:$C$871,$Q$1)+SUMIFS(OFFSET([2]掉落汇总!$C$2:$C$871,,MATCH($B339,[2]掉落汇总!$D$1:$M$1)),[2]掉落汇总!$A$2:$A$871,M$1,[2]掉落汇总!$C$2:$C$871,$Q$2)/$Q$3)*宝箱投放计算!L339</f>
        <v>1.449375218965316</v>
      </c>
      <c r="N339">
        <f ca="1">(SUMIFS(OFFSET([2]掉落汇总!$C$2:$C$871,,MATCH($B339,[2]掉落汇总!$D$1:$M$1)),[2]掉落汇总!$A$2:$A$871,N$1,[2]掉落汇总!$C$2:$C$871,$Q$1)+SUMIFS(OFFSET([2]掉落汇总!$C$2:$C$871,,MATCH($B339,[2]掉落汇总!$D$1:$M$1)),[2]掉落汇总!$A$2:$A$871,N$1,[2]掉落汇总!$C$2:$C$871,$Q$2)/$Q$3)*宝箱投放计算!M339</f>
        <v>0.34251290877796897</v>
      </c>
      <c r="O339">
        <f ca="1">(SUMIFS(OFFSET([2]掉落汇总!$C$2:$C$871,,MATCH($B339,[2]掉落汇总!$D$1:$M$1)),[2]掉落汇总!$A$2:$A$871,O$1,[2]掉落汇总!$C$2:$C$871,$Q$1)+SUMIFS(OFFSET([2]掉落汇总!$C$2:$C$871,,MATCH($B339,[2]掉落汇总!$D$1:$M$1)),[2]掉落汇总!$A$2:$A$871,O$1,[2]掉落汇总!$C$2:$C$871,$Q$2)/$Q$3)*宝箱投放计算!N339</f>
        <v>0.72990261049962535</v>
      </c>
    </row>
    <row r="340" spans="1:15" x14ac:dyDescent="0.2">
      <c r="A340">
        <f>玩家成长时间线!A340</f>
        <v>339</v>
      </c>
      <c r="B340">
        <f>玩家成长时间线!B340</f>
        <v>9</v>
      </c>
      <c r="C340">
        <f ca="1">SUM($D$2:D340)</f>
        <v>4352.9151267698844</v>
      </c>
      <c r="D340">
        <f t="shared" ca="1" si="5"/>
        <v>16.809949575875901</v>
      </c>
      <c r="E340">
        <f ca="1">(SUMIFS(OFFSET([2]掉落汇总!$C$2:$C$871,,MATCH($B340,[2]掉落汇总!$D$1:$M$1)),[2]掉落汇总!$A$2:$A$871,E$1,[2]掉落汇总!$C$2:$C$871,$Q$1)+SUMIFS(OFFSET([2]掉落汇总!$C$2:$C$871,,MATCH($B340,[2]掉落汇总!$D$1:$M$1)),[2]掉落汇总!$A$2:$A$871,E$1,[2]掉落汇总!$C$2:$C$871,$Q$2)/$Q$3)*宝箱投放计算!D340</f>
        <v>3.6211131952017452</v>
      </c>
      <c r="F340">
        <f ca="1">(SUMIFS(OFFSET([2]掉落汇总!$C$2:$C$871,,MATCH($B340,[2]掉落汇总!$D$1:$M$1)),[2]掉落汇总!$A$2:$A$871,F$1,[2]掉落汇总!$C$2:$C$871,$Q$1)+SUMIFS(OFFSET([2]掉落汇总!$C$2:$C$871,,MATCH($B340,[2]掉落汇总!$D$1:$M$1)),[2]掉落汇总!$A$2:$A$871,F$1,[2]掉落汇总!$C$2:$C$871,$Q$2)/$Q$3)*宝箱投放计算!E340</f>
        <v>5.3945783132530112</v>
      </c>
      <c r="G340">
        <f ca="1">(SUMIFS(OFFSET([2]掉落汇总!$C$2:$C$871,,MATCH($B340,[2]掉落汇总!$D$1:$M$1)),[2]掉落汇总!$A$2:$A$871,G$1,[2]掉落汇总!$C$2:$C$871,$Q$1)+SUMIFS(OFFSET([2]掉落汇总!$C$2:$C$871,,MATCH($B340,[2]掉落汇总!$D$1:$M$1)),[2]掉落汇总!$A$2:$A$871,G$1,[2]掉落汇总!$C$2:$C$871,$Q$2)/$Q$3)*宝箱投放计算!F340</f>
        <v>0</v>
      </c>
      <c r="H340">
        <f ca="1">(SUMIFS(OFFSET([2]掉落汇总!$C$2:$C$871,,MATCH($B340,[2]掉落汇总!$D$1:$M$1)),[2]掉落汇总!$A$2:$A$871,H$1,[2]掉落汇总!$C$2:$C$871,$Q$1)+SUMIFS(OFFSET([2]掉落汇总!$C$2:$C$871,,MATCH($B340,[2]掉落汇总!$D$1:$M$1)),[2]掉落汇总!$A$2:$A$871,H$1,[2]掉落汇总!$C$2:$C$871,$Q$2)/$Q$3)*宝箱投放计算!G340</f>
        <v>0</v>
      </c>
      <c r="I340">
        <f ca="1">(SUMIFS(OFFSET([2]掉落汇总!$C$2:$C$871,,MATCH($B340,[2]掉落汇总!$D$1:$M$1)),[2]掉落汇总!$A$2:$A$871,I$1,[2]掉落汇总!$C$2:$C$871,$Q$1)+SUMIFS(OFFSET([2]掉落汇总!$C$2:$C$871,,MATCH($B340,[2]掉落汇总!$D$1:$M$1)),[2]掉落汇总!$A$2:$A$871,I$1,[2]掉落汇总!$C$2:$C$871,$Q$2)/$Q$3)*宝箱投放计算!H340</f>
        <v>1.0654301906233898</v>
      </c>
      <c r="J340">
        <f ca="1">(SUMIFS(OFFSET([2]掉落汇总!$C$2:$C$871,,MATCH($B340,[2]掉落汇总!$D$1:$M$1)),[2]掉落汇总!$A$2:$A$871,J$1,[2]掉落汇总!$C$2:$C$871,$Q$1)+SUMIFS(OFFSET([2]掉落汇总!$C$2:$C$871,,MATCH($B340,[2]掉落汇总!$D$1:$M$1)),[2]掉落汇总!$A$2:$A$871,J$1,[2]掉落汇总!$C$2:$C$871,$Q$2)/$Q$3)*宝箱投放计算!I340</f>
        <v>2.7585294117647061</v>
      </c>
      <c r="K340">
        <f ca="1">(SUMIFS(OFFSET([2]掉落汇总!$C$2:$C$871,,MATCH($B340,[2]掉落汇总!$D$1:$M$1)),[2]掉落汇总!$A$2:$A$871,K$1,[2]掉落汇总!$C$2:$C$871,$Q$1)+SUMIFS(OFFSET([2]掉落汇总!$C$2:$C$871,,MATCH($B340,[2]掉落汇总!$D$1:$M$1)),[2]掉落汇总!$A$2:$A$871,K$1,[2]掉落汇总!$C$2:$C$871,$Q$2)/$Q$3)*宝箱投放计算!J340</f>
        <v>0</v>
      </c>
      <c r="L340">
        <f ca="1">(SUMIFS(OFFSET([2]掉落汇总!$C$2:$C$871,,MATCH($B340,[2]掉落汇总!$D$1:$M$1)),[2]掉落汇总!$A$2:$A$871,L$1,[2]掉落汇总!$C$2:$C$871,$Q$1)+SUMIFS(OFFSET([2]掉落汇总!$C$2:$C$871,,MATCH($B340,[2]掉落汇总!$D$1:$M$1)),[2]掉落汇总!$A$2:$A$871,L$1,[2]掉落汇总!$C$2:$C$871,$Q$2)/$Q$3)*宝箱投放计算!K340</f>
        <v>1.4485077267901381</v>
      </c>
      <c r="M340">
        <f ca="1">(SUMIFS(OFFSET([2]掉落汇总!$C$2:$C$871,,MATCH($B340,[2]掉落汇总!$D$1:$M$1)),[2]掉落汇总!$A$2:$A$871,M$1,[2]掉落汇总!$C$2:$C$871,$Q$1)+SUMIFS(OFFSET([2]掉落汇总!$C$2:$C$871,,MATCH($B340,[2]掉落汇总!$D$1:$M$1)),[2]掉落汇总!$A$2:$A$871,M$1,[2]掉落汇总!$C$2:$C$871,$Q$2)/$Q$3)*宝箱投放计算!L340</f>
        <v>1.449375218965316</v>
      </c>
      <c r="N340">
        <f ca="1">(SUMIFS(OFFSET([2]掉落汇总!$C$2:$C$871,,MATCH($B340,[2]掉落汇总!$D$1:$M$1)),[2]掉落汇总!$A$2:$A$871,N$1,[2]掉落汇总!$C$2:$C$871,$Q$1)+SUMIFS(OFFSET([2]掉落汇总!$C$2:$C$871,,MATCH($B340,[2]掉落汇总!$D$1:$M$1)),[2]掉落汇总!$A$2:$A$871,N$1,[2]掉落汇总!$C$2:$C$871,$Q$2)/$Q$3)*宝箱投放计算!M340</f>
        <v>0.34251290877796897</v>
      </c>
      <c r="O340">
        <f ca="1">(SUMIFS(OFFSET([2]掉落汇总!$C$2:$C$871,,MATCH($B340,[2]掉落汇总!$D$1:$M$1)),[2]掉落汇总!$A$2:$A$871,O$1,[2]掉落汇总!$C$2:$C$871,$Q$1)+SUMIFS(OFFSET([2]掉落汇总!$C$2:$C$871,,MATCH($B340,[2]掉落汇总!$D$1:$M$1)),[2]掉落汇总!$A$2:$A$871,O$1,[2]掉落汇总!$C$2:$C$871,$Q$2)/$Q$3)*宝箱投放计算!N340</f>
        <v>0.72990261049962535</v>
      </c>
    </row>
    <row r="341" spans="1:15" x14ac:dyDescent="0.2">
      <c r="A341">
        <f>玩家成长时间线!A341</f>
        <v>340</v>
      </c>
      <c r="B341">
        <f>玩家成长时间线!B341</f>
        <v>9</v>
      </c>
      <c r="C341">
        <f ca="1">SUM($D$2:D341)</f>
        <v>4365.9170491315945</v>
      </c>
      <c r="D341">
        <f t="shared" ca="1" si="5"/>
        <v>13.001922361710271</v>
      </c>
      <c r="E341">
        <f ca="1">(SUMIFS(OFFSET([2]掉落汇总!$C$2:$C$871,,MATCH($B341,[2]掉落汇总!$D$1:$M$1)),[2]掉落汇总!$A$2:$A$871,E$1,[2]掉落汇总!$C$2:$C$871,$Q$1)+SUMIFS(OFFSET([2]掉落汇总!$C$2:$C$871,,MATCH($B341,[2]掉落汇总!$D$1:$M$1)),[2]掉落汇总!$A$2:$A$871,E$1,[2]掉落汇总!$C$2:$C$871,$Q$2)/$Q$3)*宝箱投放计算!D341</f>
        <v>3.6370455834242095</v>
      </c>
      <c r="F341">
        <f ca="1">(SUMIFS(OFFSET([2]掉落汇总!$C$2:$C$871,,MATCH($B341,[2]掉落汇总!$D$1:$M$1)),[2]掉落汇总!$A$2:$A$871,F$1,[2]掉落汇总!$C$2:$C$871,$Q$1)+SUMIFS(OFFSET([2]掉落汇总!$C$2:$C$871,,MATCH($B341,[2]掉落汇总!$D$1:$M$1)),[2]掉落汇总!$A$2:$A$871,F$1,[2]掉落汇总!$C$2:$C$871,$Q$2)/$Q$3)*宝箱投放计算!E341</f>
        <v>5.3945783132530112</v>
      </c>
      <c r="G341">
        <f ca="1">(SUMIFS(OFFSET([2]掉落汇总!$C$2:$C$871,,MATCH($B341,[2]掉落汇总!$D$1:$M$1)),[2]掉落汇总!$A$2:$A$871,G$1,[2]掉落汇总!$C$2:$C$871,$Q$1)+SUMIFS(OFFSET([2]掉落汇总!$C$2:$C$871,,MATCH($B341,[2]掉落汇总!$D$1:$M$1)),[2]掉落汇总!$A$2:$A$871,G$1,[2]掉落汇总!$C$2:$C$871,$Q$2)/$Q$3)*宝箱投放计算!F341</f>
        <v>0</v>
      </c>
      <c r="H341">
        <f ca="1">(SUMIFS(OFFSET([2]掉落汇总!$C$2:$C$871,,MATCH($B341,[2]掉落汇总!$D$1:$M$1)),[2]掉落汇总!$A$2:$A$871,H$1,[2]掉落汇总!$C$2:$C$871,$Q$1)+SUMIFS(OFFSET([2]掉落汇总!$C$2:$C$871,,MATCH($B341,[2]掉落汇总!$D$1:$M$1)),[2]掉落汇总!$A$2:$A$871,H$1,[2]掉落汇总!$C$2:$C$871,$Q$2)/$Q$3)*宝箱投放计算!G341</f>
        <v>0</v>
      </c>
      <c r="I341">
        <f ca="1">(SUMIFS(OFFSET([2]掉落汇总!$C$2:$C$871,,MATCH($B341,[2]掉落汇总!$D$1:$M$1)),[2]掉落汇总!$A$2:$A$871,I$1,[2]掉落汇总!$C$2:$C$871,$Q$1)+SUMIFS(OFFSET([2]掉落汇总!$C$2:$C$871,,MATCH($B341,[2]掉落汇总!$D$1:$M$1)),[2]掉落汇总!$A$2:$A$871,I$1,[2]掉落汇总!$C$2:$C$871,$Q$2)/$Q$3)*宝箱投放计算!H341</f>
        <v>0</v>
      </c>
      <c r="J341">
        <f ca="1">(SUMIFS(OFFSET([2]掉落汇总!$C$2:$C$871,,MATCH($B341,[2]掉落汇总!$D$1:$M$1)),[2]掉落汇总!$A$2:$A$871,J$1,[2]掉落汇总!$C$2:$C$871,$Q$1)+SUMIFS(OFFSET([2]掉落汇总!$C$2:$C$871,,MATCH($B341,[2]掉落汇总!$D$1:$M$1)),[2]掉落汇总!$A$2:$A$871,J$1,[2]掉落汇总!$C$2:$C$871,$Q$2)/$Q$3)*宝箱投放计算!I341</f>
        <v>0</v>
      </c>
      <c r="K341">
        <f ca="1">(SUMIFS(OFFSET([2]掉落汇总!$C$2:$C$871,,MATCH($B341,[2]掉落汇总!$D$1:$M$1)),[2]掉落汇总!$A$2:$A$871,K$1,[2]掉落汇总!$C$2:$C$871,$Q$1)+SUMIFS(OFFSET([2]掉落汇总!$C$2:$C$871,,MATCH($B341,[2]掉落汇总!$D$1:$M$1)),[2]掉落汇总!$A$2:$A$871,K$1,[2]掉落汇总!$C$2:$C$871,$Q$2)/$Q$3)*宝箱投放计算!J341</f>
        <v>0</v>
      </c>
      <c r="L341">
        <f ca="1">(SUMIFS(OFFSET([2]掉落汇总!$C$2:$C$871,,MATCH($B341,[2]掉落汇总!$D$1:$M$1)),[2]掉落汇总!$A$2:$A$871,L$1,[2]掉落汇总!$C$2:$C$871,$Q$1)+SUMIFS(OFFSET([2]掉落汇总!$C$2:$C$871,,MATCH($B341,[2]掉落汇总!$D$1:$M$1)),[2]掉落汇总!$A$2:$A$871,L$1,[2]掉落汇总!$C$2:$C$871,$Q$2)/$Q$3)*宝箱投放计算!K341</f>
        <v>1.4485077267901381</v>
      </c>
      <c r="M341">
        <f ca="1">(SUMIFS(OFFSET([2]掉落汇总!$C$2:$C$871,,MATCH($B341,[2]掉落汇总!$D$1:$M$1)),[2]掉落汇总!$A$2:$A$871,M$1,[2]掉落汇总!$C$2:$C$871,$Q$1)+SUMIFS(OFFSET([2]掉落汇总!$C$2:$C$871,,MATCH($B341,[2]掉落汇总!$D$1:$M$1)),[2]掉落汇总!$A$2:$A$871,M$1,[2]掉落汇总!$C$2:$C$871,$Q$2)/$Q$3)*宝箱投放计算!L341</f>
        <v>1.449375218965316</v>
      </c>
      <c r="N341">
        <f ca="1">(SUMIFS(OFFSET([2]掉落汇总!$C$2:$C$871,,MATCH($B341,[2]掉落汇总!$D$1:$M$1)),[2]掉落汇总!$A$2:$A$871,N$1,[2]掉落汇总!$C$2:$C$871,$Q$1)+SUMIFS(OFFSET([2]掉落汇总!$C$2:$C$871,,MATCH($B341,[2]掉落汇总!$D$1:$M$1)),[2]掉落汇总!$A$2:$A$871,N$1,[2]掉落汇总!$C$2:$C$871,$Q$2)/$Q$3)*宝箱投放计算!M341</f>
        <v>0.34251290877796897</v>
      </c>
      <c r="O341">
        <f ca="1">(SUMIFS(OFFSET([2]掉落汇总!$C$2:$C$871,,MATCH($B341,[2]掉落汇总!$D$1:$M$1)),[2]掉落汇总!$A$2:$A$871,O$1,[2]掉落汇总!$C$2:$C$871,$Q$1)+SUMIFS(OFFSET([2]掉落汇总!$C$2:$C$871,,MATCH($B341,[2]掉落汇总!$D$1:$M$1)),[2]掉落汇总!$A$2:$A$871,O$1,[2]掉落汇总!$C$2:$C$871,$Q$2)/$Q$3)*宝箱投放计算!N341</f>
        <v>0.72990261049962535</v>
      </c>
    </row>
    <row r="342" spans="1:15" x14ac:dyDescent="0.2">
      <c r="A342">
        <f>玩家成长时间线!A342</f>
        <v>341</v>
      </c>
      <c r="B342">
        <f>玩家成长时间线!B342</f>
        <v>9</v>
      </c>
      <c r="C342">
        <f ca="1">SUM($D$2:D342)</f>
        <v>4379.0942277637514</v>
      </c>
      <c r="D342">
        <f t="shared" ca="1" si="5"/>
        <v>13.177178632157379</v>
      </c>
      <c r="E342">
        <f ca="1">(SUMIFS(OFFSET([2]掉落汇总!$C$2:$C$871,,MATCH($B342,[2]掉落汇总!$D$1:$M$1)),[2]掉落汇总!$A$2:$A$871,E$1,[2]掉落汇总!$C$2:$C$871,$Q$1)+SUMIFS(OFFSET([2]掉落汇总!$C$2:$C$871,,MATCH($B342,[2]掉落汇总!$D$1:$M$1)),[2]掉落汇总!$A$2:$A$871,E$1,[2]掉落汇总!$C$2:$C$871,$Q$2)/$Q$3)*宝箱投放计算!D342</f>
        <v>3.8123018538713196</v>
      </c>
      <c r="F342">
        <f ca="1">(SUMIFS(OFFSET([2]掉落汇总!$C$2:$C$871,,MATCH($B342,[2]掉落汇总!$D$1:$M$1)),[2]掉落汇总!$A$2:$A$871,F$1,[2]掉落汇总!$C$2:$C$871,$Q$1)+SUMIFS(OFFSET([2]掉落汇总!$C$2:$C$871,,MATCH($B342,[2]掉落汇总!$D$1:$M$1)),[2]掉落汇总!$A$2:$A$871,F$1,[2]掉落汇总!$C$2:$C$871,$Q$2)/$Q$3)*宝箱投放计算!E342</f>
        <v>5.3945783132530112</v>
      </c>
      <c r="G342">
        <f ca="1">(SUMIFS(OFFSET([2]掉落汇总!$C$2:$C$871,,MATCH($B342,[2]掉落汇总!$D$1:$M$1)),[2]掉落汇总!$A$2:$A$871,G$1,[2]掉落汇总!$C$2:$C$871,$Q$1)+SUMIFS(OFFSET([2]掉落汇总!$C$2:$C$871,,MATCH($B342,[2]掉落汇总!$D$1:$M$1)),[2]掉落汇总!$A$2:$A$871,G$1,[2]掉落汇总!$C$2:$C$871,$Q$2)/$Q$3)*宝箱投放计算!F342</f>
        <v>0</v>
      </c>
      <c r="H342">
        <f ca="1">(SUMIFS(OFFSET([2]掉落汇总!$C$2:$C$871,,MATCH($B342,[2]掉落汇总!$D$1:$M$1)),[2]掉落汇总!$A$2:$A$871,H$1,[2]掉落汇总!$C$2:$C$871,$Q$1)+SUMIFS(OFFSET([2]掉落汇总!$C$2:$C$871,,MATCH($B342,[2]掉落汇总!$D$1:$M$1)),[2]掉落汇总!$A$2:$A$871,H$1,[2]掉落汇总!$C$2:$C$871,$Q$2)/$Q$3)*宝箱投放计算!G342</f>
        <v>0</v>
      </c>
      <c r="I342">
        <f ca="1">(SUMIFS(OFFSET([2]掉落汇总!$C$2:$C$871,,MATCH($B342,[2]掉落汇总!$D$1:$M$1)),[2]掉落汇总!$A$2:$A$871,I$1,[2]掉落汇总!$C$2:$C$871,$Q$1)+SUMIFS(OFFSET([2]掉落汇总!$C$2:$C$871,,MATCH($B342,[2]掉落汇总!$D$1:$M$1)),[2]掉落汇总!$A$2:$A$871,I$1,[2]掉落汇总!$C$2:$C$871,$Q$2)/$Q$3)*宝箱投放计算!H342</f>
        <v>0</v>
      </c>
      <c r="J342">
        <f ca="1">(SUMIFS(OFFSET([2]掉落汇总!$C$2:$C$871,,MATCH($B342,[2]掉落汇总!$D$1:$M$1)),[2]掉落汇总!$A$2:$A$871,J$1,[2]掉落汇总!$C$2:$C$871,$Q$1)+SUMIFS(OFFSET([2]掉落汇总!$C$2:$C$871,,MATCH($B342,[2]掉落汇总!$D$1:$M$1)),[2]掉落汇总!$A$2:$A$871,J$1,[2]掉落汇总!$C$2:$C$871,$Q$2)/$Q$3)*宝箱投放计算!I342</f>
        <v>0</v>
      </c>
      <c r="K342">
        <f ca="1">(SUMIFS(OFFSET([2]掉落汇总!$C$2:$C$871,,MATCH($B342,[2]掉落汇总!$D$1:$M$1)),[2]掉落汇总!$A$2:$A$871,K$1,[2]掉落汇总!$C$2:$C$871,$Q$1)+SUMIFS(OFFSET([2]掉落汇总!$C$2:$C$871,,MATCH($B342,[2]掉落汇总!$D$1:$M$1)),[2]掉落汇总!$A$2:$A$871,K$1,[2]掉落汇总!$C$2:$C$871,$Q$2)/$Q$3)*宝箱投放计算!J342</f>
        <v>0</v>
      </c>
      <c r="L342">
        <f ca="1">(SUMIFS(OFFSET([2]掉落汇总!$C$2:$C$871,,MATCH($B342,[2]掉落汇总!$D$1:$M$1)),[2]掉落汇总!$A$2:$A$871,L$1,[2]掉落汇总!$C$2:$C$871,$Q$1)+SUMIFS(OFFSET([2]掉落汇总!$C$2:$C$871,,MATCH($B342,[2]掉落汇总!$D$1:$M$1)),[2]掉落汇总!$A$2:$A$871,L$1,[2]掉落汇总!$C$2:$C$871,$Q$2)/$Q$3)*宝箱投放计算!K342</f>
        <v>1.4485077267901381</v>
      </c>
      <c r="M342">
        <f ca="1">(SUMIFS(OFFSET([2]掉落汇总!$C$2:$C$871,,MATCH($B342,[2]掉落汇总!$D$1:$M$1)),[2]掉落汇总!$A$2:$A$871,M$1,[2]掉落汇总!$C$2:$C$871,$Q$1)+SUMIFS(OFFSET([2]掉落汇总!$C$2:$C$871,,MATCH($B342,[2]掉落汇总!$D$1:$M$1)),[2]掉落汇总!$A$2:$A$871,M$1,[2]掉落汇总!$C$2:$C$871,$Q$2)/$Q$3)*宝箱投放计算!L342</f>
        <v>1.449375218965316</v>
      </c>
      <c r="N342">
        <f ca="1">(SUMIFS(OFFSET([2]掉落汇总!$C$2:$C$871,,MATCH($B342,[2]掉落汇总!$D$1:$M$1)),[2]掉落汇总!$A$2:$A$871,N$1,[2]掉落汇总!$C$2:$C$871,$Q$1)+SUMIFS(OFFSET([2]掉落汇总!$C$2:$C$871,,MATCH($B342,[2]掉落汇总!$D$1:$M$1)),[2]掉落汇总!$A$2:$A$871,N$1,[2]掉落汇总!$C$2:$C$871,$Q$2)/$Q$3)*宝箱投放计算!M342</f>
        <v>0.34251290877796897</v>
      </c>
      <c r="O342">
        <f ca="1">(SUMIFS(OFFSET([2]掉落汇总!$C$2:$C$871,,MATCH($B342,[2]掉落汇总!$D$1:$M$1)),[2]掉落汇总!$A$2:$A$871,O$1,[2]掉落汇总!$C$2:$C$871,$Q$1)+SUMIFS(OFFSET([2]掉落汇总!$C$2:$C$871,,MATCH($B342,[2]掉落汇总!$D$1:$M$1)),[2]掉落汇总!$A$2:$A$871,O$1,[2]掉落汇总!$C$2:$C$871,$Q$2)/$Q$3)*宝箱投放计算!N342</f>
        <v>0.72990261049962535</v>
      </c>
    </row>
    <row r="343" spans="1:15" x14ac:dyDescent="0.2">
      <c r="A343">
        <f>玩家成长时间线!A343</f>
        <v>342</v>
      </c>
      <c r="B343">
        <f>玩家成长时间线!B343</f>
        <v>10</v>
      </c>
      <c r="C343">
        <f ca="1">SUM($D$2:D343)</f>
        <v>4395.4266326521229</v>
      </c>
      <c r="D343">
        <f t="shared" ca="1" si="5"/>
        <v>16.33240488837103</v>
      </c>
      <c r="E343">
        <f ca="1">(SUMIFS(OFFSET([2]掉落汇总!$C$2:$C$871,,MATCH($B343,[2]掉落汇总!$D$1:$M$1)),[2]掉落汇总!$A$2:$A$871,E$1,[2]掉落汇总!$C$2:$C$871,$Q$1)+SUMIFS(OFFSET([2]掉落汇总!$C$2:$C$871,,MATCH($B343,[2]掉落汇总!$D$1:$M$1)),[2]掉落汇总!$A$2:$A$871,E$1,[2]掉落汇总!$C$2:$C$871,$Q$2)/$Q$3)*宝箱投放计算!D343</f>
        <v>3.8763598106259862</v>
      </c>
      <c r="F343">
        <f ca="1">(SUMIFS(OFFSET([2]掉落汇总!$C$2:$C$871,,MATCH($B343,[2]掉落汇总!$D$1:$M$1)),[2]掉落汇总!$A$2:$A$871,F$1,[2]掉落汇总!$C$2:$C$871,$Q$1)+SUMIFS(OFFSET([2]掉落汇总!$C$2:$C$871,,MATCH($B343,[2]掉落汇总!$D$1:$M$1)),[2]掉落汇总!$A$2:$A$871,F$1,[2]掉落汇总!$C$2:$C$871,$Q$2)/$Q$3)*宝箱投放计算!E343</f>
        <v>5.3945783132530112</v>
      </c>
      <c r="G343">
        <f ca="1">(SUMIFS(OFFSET([2]掉落汇总!$C$2:$C$871,,MATCH($B343,[2]掉落汇总!$D$1:$M$1)),[2]掉落汇总!$A$2:$A$871,G$1,[2]掉落汇总!$C$2:$C$871,$Q$1)+SUMIFS(OFFSET([2]掉落汇总!$C$2:$C$871,,MATCH($B343,[2]掉落汇总!$D$1:$M$1)),[2]掉落汇总!$A$2:$A$871,G$1,[2]掉落汇总!$C$2:$C$871,$Q$2)/$Q$3)*宝箱投放计算!F343</f>
        <v>0</v>
      </c>
      <c r="H343">
        <f ca="1">(SUMIFS(OFFSET([2]掉落汇总!$C$2:$C$871,,MATCH($B343,[2]掉落汇总!$D$1:$M$1)),[2]掉落汇总!$A$2:$A$871,H$1,[2]掉落汇总!$C$2:$C$871,$Q$1)+SUMIFS(OFFSET([2]掉落汇总!$C$2:$C$871,,MATCH($B343,[2]掉落汇总!$D$1:$M$1)),[2]掉落汇总!$A$2:$A$871,H$1,[2]掉落汇总!$C$2:$C$871,$Q$2)/$Q$3)*宝箱投放计算!G343</f>
        <v>0</v>
      </c>
      <c r="I343">
        <f ca="1">(SUMIFS(OFFSET([2]掉落汇总!$C$2:$C$871,,MATCH($B343,[2]掉落汇总!$D$1:$M$1)),[2]掉落汇总!$A$2:$A$871,I$1,[2]掉落汇总!$C$2:$C$871,$Q$1)+SUMIFS(OFFSET([2]掉落汇总!$C$2:$C$871,,MATCH($B343,[2]掉落汇总!$D$1:$M$1)),[2]掉落汇总!$A$2:$A$871,I$1,[2]掉落汇总!$C$2:$C$871,$Q$2)/$Q$3)*宝箱投放计算!H343</f>
        <v>0</v>
      </c>
      <c r="J343">
        <f ca="1">(SUMIFS(OFFSET([2]掉落汇总!$C$2:$C$871,,MATCH($B343,[2]掉落汇总!$D$1:$M$1)),[2]掉落汇总!$A$2:$A$871,J$1,[2]掉落汇总!$C$2:$C$871,$Q$1)+SUMIFS(OFFSET([2]掉落汇总!$C$2:$C$871,,MATCH($B343,[2]掉落汇总!$D$1:$M$1)),[2]掉落汇总!$A$2:$A$871,J$1,[2]掉落汇总!$C$2:$C$871,$Q$2)/$Q$3)*宝箱投放计算!I343</f>
        <v>3.0911682994589849</v>
      </c>
      <c r="K343">
        <f ca="1">(SUMIFS(OFFSET([2]掉落汇总!$C$2:$C$871,,MATCH($B343,[2]掉落汇总!$D$1:$M$1)),[2]掉落汇总!$A$2:$A$871,K$1,[2]掉落汇总!$C$2:$C$871,$Q$1)+SUMIFS(OFFSET([2]掉落汇总!$C$2:$C$871,,MATCH($B343,[2]掉落汇总!$D$1:$M$1)),[2]掉落汇总!$A$2:$A$871,K$1,[2]掉落汇总!$C$2:$C$871,$Q$2)/$Q$3)*宝箱投放计算!J343</f>
        <v>0</v>
      </c>
      <c r="L343">
        <f ca="1">(SUMIFS(OFFSET([2]掉落汇总!$C$2:$C$871,,MATCH($B343,[2]掉落汇总!$D$1:$M$1)),[2]掉落汇总!$A$2:$A$871,L$1,[2]掉落汇总!$C$2:$C$871,$Q$1)+SUMIFS(OFFSET([2]掉落汇总!$C$2:$C$871,,MATCH($B343,[2]掉落汇总!$D$1:$M$1)),[2]掉落汇总!$A$2:$A$871,L$1,[2]掉落汇总!$C$2:$C$871,$Q$2)/$Q$3)*宝箱投放计算!K343</f>
        <v>1.4485077267901381</v>
      </c>
      <c r="M343">
        <f ca="1">(SUMIFS(OFFSET([2]掉落汇总!$C$2:$C$871,,MATCH($B343,[2]掉落汇总!$D$1:$M$1)),[2]掉落汇总!$A$2:$A$871,M$1,[2]掉落汇总!$C$2:$C$871,$Q$1)+SUMIFS(OFFSET([2]掉落汇总!$C$2:$C$871,,MATCH($B343,[2]掉落汇总!$D$1:$M$1)),[2]掉落汇总!$A$2:$A$871,M$1,[2]掉落汇总!$C$2:$C$871,$Q$2)/$Q$3)*宝箱投放计算!L343</f>
        <v>1.449375218965316</v>
      </c>
      <c r="N343">
        <f ca="1">(SUMIFS(OFFSET([2]掉落汇总!$C$2:$C$871,,MATCH($B343,[2]掉落汇总!$D$1:$M$1)),[2]掉落汇总!$A$2:$A$871,N$1,[2]掉落汇总!$C$2:$C$871,$Q$1)+SUMIFS(OFFSET([2]掉落汇总!$C$2:$C$871,,MATCH($B343,[2]掉落汇总!$D$1:$M$1)),[2]掉落汇总!$A$2:$A$871,N$1,[2]掉落汇总!$C$2:$C$871,$Q$2)/$Q$3)*宝箱投放计算!M343</f>
        <v>0.34251290877796897</v>
      </c>
      <c r="O343">
        <f ca="1">(SUMIFS(OFFSET([2]掉落汇总!$C$2:$C$871,,MATCH($B343,[2]掉落汇总!$D$1:$M$1)),[2]掉落汇总!$A$2:$A$871,O$1,[2]掉落汇总!$C$2:$C$871,$Q$1)+SUMIFS(OFFSET([2]掉落汇总!$C$2:$C$871,,MATCH($B343,[2]掉落汇总!$D$1:$M$1)),[2]掉落汇总!$A$2:$A$871,O$1,[2]掉落汇总!$C$2:$C$871,$Q$2)/$Q$3)*宝箱投放计算!N343</f>
        <v>0.72990261049962535</v>
      </c>
    </row>
    <row r="344" spans="1:15" x14ac:dyDescent="0.2">
      <c r="A344">
        <f>玩家成长时间线!A344</f>
        <v>343</v>
      </c>
      <c r="B344">
        <f>玩家成长时间线!B344</f>
        <v>10</v>
      </c>
      <c r="C344">
        <f ca="1">SUM($D$2:D344)</f>
        <v>4408.6847024866947</v>
      </c>
      <c r="D344">
        <f t="shared" ca="1" si="5"/>
        <v>13.258069834572225</v>
      </c>
      <c r="E344">
        <f ca="1">(SUMIFS(OFFSET([2]掉落汇总!$C$2:$C$871,,MATCH($B344,[2]掉落汇总!$D$1:$M$1)),[2]掉落汇总!$A$2:$A$871,E$1,[2]掉落汇总!$C$2:$C$871,$Q$1)+SUMIFS(OFFSET([2]掉落汇总!$C$2:$C$871,,MATCH($B344,[2]掉落汇总!$D$1:$M$1)),[2]掉落汇总!$A$2:$A$871,E$1,[2]掉落汇总!$C$2:$C$871,$Q$2)/$Q$3)*宝箱投放计算!D344</f>
        <v>3.8931930562861652</v>
      </c>
      <c r="F344">
        <f ca="1">(SUMIFS(OFFSET([2]掉落汇总!$C$2:$C$871,,MATCH($B344,[2]掉落汇总!$D$1:$M$1)),[2]掉落汇总!$A$2:$A$871,F$1,[2]掉落汇总!$C$2:$C$871,$Q$1)+SUMIFS(OFFSET([2]掉落汇总!$C$2:$C$871,,MATCH($B344,[2]掉落汇总!$D$1:$M$1)),[2]掉落汇总!$A$2:$A$871,F$1,[2]掉落汇总!$C$2:$C$871,$Q$2)/$Q$3)*宝箱投放计算!E344</f>
        <v>5.3945783132530112</v>
      </c>
      <c r="G344">
        <f ca="1">(SUMIFS(OFFSET([2]掉落汇总!$C$2:$C$871,,MATCH($B344,[2]掉落汇总!$D$1:$M$1)),[2]掉落汇总!$A$2:$A$871,G$1,[2]掉落汇总!$C$2:$C$871,$Q$1)+SUMIFS(OFFSET([2]掉落汇总!$C$2:$C$871,,MATCH($B344,[2]掉落汇总!$D$1:$M$1)),[2]掉落汇总!$A$2:$A$871,G$1,[2]掉落汇总!$C$2:$C$871,$Q$2)/$Q$3)*宝箱投放计算!F344</f>
        <v>0</v>
      </c>
      <c r="H344">
        <f ca="1">(SUMIFS(OFFSET([2]掉落汇总!$C$2:$C$871,,MATCH($B344,[2]掉落汇总!$D$1:$M$1)),[2]掉落汇总!$A$2:$A$871,H$1,[2]掉落汇总!$C$2:$C$871,$Q$1)+SUMIFS(OFFSET([2]掉落汇总!$C$2:$C$871,,MATCH($B344,[2]掉落汇总!$D$1:$M$1)),[2]掉落汇总!$A$2:$A$871,H$1,[2]掉落汇总!$C$2:$C$871,$Q$2)/$Q$3)*宝箱投放计算!G344</f>
        <v>0</v>
      </c>
      <c r="I344">
        <f ca="1">(SUMIFS(OFFSET([2]掉落汇总!$C$2:$C$871,,MATCH($B344,[2]掉落汇总!$D$1:$M$1)),[2]掉落汇总!$A$2:$A$871,I$1,[2]掉落汇总!$C$2:$C$871,$Q$1)+SUMIFS(OFFSET([2]掉落汇总!$C$2:$C$871,,MATCH($B344,[2]掉落汇总!$D$1:$M$1)),[2]掉落汇总!$A$2:$A$871,I$1,[2]掉落汇总!$C$2:$C$871,$Q$2)/$Q$3)*宝箱投放计算!H344</f>
        <v>0</v>
      </c>
      <c r="J344">
        <f ca="1">(SUMIFS(OFFSET([2]掉落汇总!$C$2:$C$871,,MATCH($B344,[2]掉落汇总!$D$1:$M$1)),[2]掉落汇总!$A$2:$A$871,J$1,[2]掉落汇总!$C$2:$C$871,$Q$1)+SUMIFS(OFFSET([2]掉落汇总!$C$2:$C$871,,MATCH($B344,[2]掉落汇总!$D$1:$M$1)),[2]掉落汇总!$A$2:$A$871,J$1,[2]掉落汇总!$C$2:$C$871,$Q$2)/$Q$3)*宝箱投放计算!I344</f>
        <v>0</v>
      </c>
      <c r="K344">
        <f ca="1">(SUMIFS(OFFSET([2]掉落汇总!$C$2:$C$871,,MATCH($B344,[2]掉落汇总!$D$1:$M$1)),[2]掉落汇总!$A$2:$A$871,K$1,[2]掉落汇总!$C$2:$C$871,$Q$1)+SUMIFS(OFFSET([2]掉落汇总!$C$2:$C$871,,MATCH($B344,[2]掉落汇总!$D$1:$M$1)),[2]掉落汇总!$A$2:$A$871,K$1,[2]掉落汇总!$C$2:$C$871,$Q$2)/$Q$3)*宝箱投放计算!J344</f>
        <v>0</v>
      </c>
      <c r="L344">
        <f ca="1">(SUMIFS(OFFSET([2]掉落汇总!$C$2:$C$871,,MATCH($B344,[2]掉落汇总!$D$1:$M$1)),[2]掉落汇总!$A$2:$A$871,L$1,[2]掉落汇总!$C$2:$C$871,$Q$1)+SUMIFS(OFFSET([2]掉落汇总!$C$2:$C$871,,MATCH($B344,[2]掉落汇总!$D$1:$M$1)),[2]掉落汇总!$A$2:$A$871,L$1,[2]掉落汇总!$C$2:$C$871,$Q$2)/$Q$3)*宝箱投放计算!K344</f>
        <v>1.4485077267901381</v>
      </c>
      <c r="M344">
        <f ca="1">(SUMIFS(OFFSET([2]掉落汇总!$C$2:$C$871,,MATCH($B344,[2]掉落汇总!$D$1:$M$1)),[2]掉落汇总!$A$2:$A$871,M$1,[2]掉落汇总!$C$2:$C$871,$Q$1)+SUMIFS(OFFSET([2]掉落汇总!$C$2:$C$871,,MATCH($B344,[2]掉落汇总!$D$1:$M$1)),[2]掉落汇总!$A$2:$A$871,M$1,[2]掉落汇总!$C$2:$C$871,$Q$2)/$Q$3)*宝箱投放计算!L344</f>
        <v>1.449375218965316</v>
      </c>
      <c r="N344">
        <f ca="1">(SUMIFS(OFFSET([2]掉落汇总!$C$2:$C$871,,MATCH($B344,[2]掉落汇总!$D$1:$M$1)),[2]掉落汇总!$A$2:$A$871,N$1,[2]掉落汇总!$C$2:$C$871,$Q$1)+SUMIFS(OFFSET([2]掉落汇总!$C$2:$C$871,,MATCH($B344,[2]掉落汇总!$D$1:$M$1)),[2]掉落汇总!$A$2:$A$871,N$1,[2]掉落汇总!$C$2:$C$871,$Q$2)/$Q$3)*宝箱投放计算!M344</f>
        <v>0.34251290877796897</v>
      </c>
      <c r="O344">
        <f ca="1">(SUMIFS(OFFSET([2]掉落汇总!$C$2:$C$871,,MATCH($B344,[2]掉落汇总!$D$1:$M$1)),[2]掉落汇总!$A$2:$A$871,O$1,[2]掉落汇总!$C$2:$C$871,$Q$1)+SUMIFS(OFFSET([2]掉落汇总!$C$2:$C$871,,MATCH($B344,[2]掉落汇总!$D$1:$M$1)),[2]掉落汇总!$A$2:$A$871,O$1,[2]掉落汇总!$C$2:$C$871,$Q$2)/$Q$3)*宝箱投放计算!N344</f>
        <v>0.72990261049962535</v>
      </c>
    </row>
    <row r="345" spans="1:15" x14ac:dyDescent="0.2">
      <c r="A345">
        <f>玩家成长时间线!A345</f>
        <v>344</v>
      </c>
      <c r="B345">
        <f>玩家成长时间线!B345</f>
        <v>10</v>
      </c>
      <c r="C345">
        <f ca="1">SUM($D$2:D345)</f>
        <v>4421.9596055669272</v>
      </c>
      <c r="D345">
        <f t="shared" ca="1" si="5"/>
        <v>13.274903080232406</v>
      </c>
      <c r="E345">
        <f ca="1">(SUMIFS(OFFSET([2]掉落汇总!$C$2:$C$871,,MATCH($B345,[2]掉落汇总!$D$1:$M$1)),[2]掉落汇总!$A$2:$A$871,E$1,[2]掉落汇总!$C$2:$C$871,$Q$1)+SUMIFS(OFFSET([2]掉落汇总!$C$2:$C$871,,MATCH($B345,[2]掉落汇总!$D$1:$M$1)),[2]掉落汇总!$A$2:$A$871,E$1,[2]掉落汇总!$C$2:$C$871,$Q$2)/$Q$3)*宝箱投放计算!D345</f>
        <v>3.9100263019463437</v>
      </c>
      <c r="F345">
        <f ca="1">(SUMIFS(OFFSET([2]掉落汇总!$C$2:$C$871,,MATCH($B345,[2]掉落汇总!$D$1:$M$1)),[2]掉落汇总!$A$2:$A$871,F$1,[2]掉落汇总!$C$2:$C$871,$Q$1)+SUMIFS(OFFSET([2]掉落汇总!$C$2:$C$871,,MATCH($B345,[2]掉落汇总!$D$1:$M$1)),[2]掉落汇总!$A$2:$A$871,F$1,[2]掉落汇总!$C$2:$C$871,$Q$2)/$Q$3)*宝箱投放计算!E345</f>
        <v>5.3945783132530112</v>
      </c>
      <c r="G345">
        <f ca="1">(SUMIFS(OFFSET([2]掉落汇总!$C$2:$C$871,,MATCH($B345,[2]掉落汇总!$D$1:$M$1)),[2]掉落汇总!$A$2:$A$871,G$1,[2]掉落汇总!$C$2:$C$871,$Q$1)+SUMIFS(OFFSET([2]掉落汇总!$C$2:$C$871,,MATCH($B345,[2]掉落汇总!$D$1:$M$1)),[2]掉落汇总!$A$2:$A$871,G$1,[2]掉落汇总!$C$2:$C$871,$Q$2)/$Q$3)*宝箱投放计算!F345</f>
        <v>0</v>
      </c>
      <c r="H345">
        <f ca="1">(SUMIFS(OFFSET([2]掉落汇总!$C$2:$C$871,,MATCH($B345,[2]掉落汇总!$D$1:$M$1)),[2]掉落汇总!$A$2:$A$871,H$1,[2]掉落汇总!$C$2:$C$871,$Q$1)+SUMIFS(OFFSET([2]掉落汇总!$C$2:$C$871,,MATCH($B345,[2]掉落汇总!$D$1:$M$1)),[2]掉落汇总!$A$2:$A$871,H$1,[2]掉落汇总!$C$2:$C$871,$Q$2)/$Q$3)*宝箱投放计算!G345</f>
        <v>0</v>
      </c>
      <c r="I345">
        <f ca="1">(SUMIFS(OFFSET([2]掉落汇总!$C$2:$C$871,,MATCH($B345,[2]掉落汇总!$D$1:$M$1)),[2]掉落汇总!$A$2:$A$871,I$1,[2]掉落汇总!$C$2:$C$871,$Q$1)+SUMIFS(OFFSET([2]掉落汇总!$C$2:$C$871,,MATCH($B345,[2]掉落汇总!$D$1:$M$1)),[2]掉落汇总!$A$2:$A$871,I$1,[2]掉落汇总!$C$2:$C$871,$Q$2)/$Q$3)*宝箱投放计算!H345</f>
        <v>0</v>
      </c>
      <c r="J345">
        <f ca="1">(SUMIFS(OFFSET([2]掉落汇总!$C$2:$C$871,,MATCH($B345,[2]掉落汇总!$D$1:$M$1)),[2]掉落汇总!$A$2:$A$871,J$1,[2]掉落汇总!$C$2:$C$871,$Q$1)+SUMIFS(OFFSET([2]掉落汇总!$C$2:$C$871,,MATCH($B345,[2]掉落汇总!$D$1:$M$1)),[2]掉落汇总!$A$2:$A$871,J$1,[2]掉落汇总!$C$2:$C$871,$Q$2)/$Q$3)*宝箱投放计算!I345</f>
        <v>0</v>
      </c>
      <c r="K345">
        <f ca="1">(SUMIFS(OFFSET([2]掉落汇总!$C$2:$C$871,,MATCH($B345,[2]掉落汇总!$D$1:$M$1)),[2]掉落汇总!$A$2:$A$871,K$1,[2]掉落汇总!$C$2:$C$871,$Q$1)+SUMIFS(OFFSET([2]掉落汇总!$C$2:$C$871,,MATCH($B345,[2]掉落汇总!$D$1:$M$1)),[2]掉落汇总!$A$2:$A$871,K$1,[2]掉落汇总!$C$2:$C$871,$Q$2)/$Q$3)*宝箱投放计算!J345</f>
        <v>0</v>
      </c>
      <c r="L345">
        <f ca="1">(SUMIFS(OFFSET([2]掉落汇总!$C$2:$C$871,,MATCH($B345,[2]掉落汇总!$D$1:$M$1)),[2]掉落汇总!$A$2:$A$871,L$1,[2]掉落汇总!$C$2:$C$871,$Q$1)+SUMIFS(OFFSET([2]掉落汇总!$C$2:$C$871,,MATCH($B345,[2]掉落汇总!$D$1:$M$1)),[2]掉落汇总!$A$2:$A$871,L$1,[2]掉落汇总!$C$2:$C$871,$Q$2)/$Q$3)*宝箱投放计算!K345</f>
        <v>1.4485077267901381</v>
      </c>
      <c r="M345">
        <f ca="1">(SUMIFS(OFFSET([2]掉落汇总!$C$2:$C$871,,MATCH($B345,[2]掉落汇总!$D$1:$M$1)),[2]掉落汇总!$A$2:$A$871,M$1,[2]掉落汇总!$C$2:$C$871,$Q$1)+SUMIFS(OFFSET([2]掉落汇总!$C$2:$C$871,,MATCH($B345,[2]掉落汇总!$D$1:$M$1)),[2]掉落汇总!$A$2:$A$871,M$1,[2]掉落汇总!$C$2:$C$871,$Q$2)/$Q$3)*宝箱投放计算!L345</f>
        <v>1.449375218965316</v>
      </c>
      <c r="N345">
        <f ca="1">(SUMIFS(OFFSET([2]掉落汇总!$C$2:$C$871,,MATCH($B345,[2]掉落汇总!$D$1:$M$1)),[2]掉落汇总!$A$2:$A$871,N$1,[2]掉落汇总!$C$2:$C$871,$Q$1)+SUMIFS(OFFSET([2]掉落汇总!$C$2:$C$871,,MATCH($B345,[2]掉落汇总!$D$1:$M$1)),[2]掉落汇总!$A$2:$A$871,N$1,[2]掉落汇总!$C$2:$C$871,$Q$2)/$Q$3)*宝箱投放计算!M345</f>
        <v>0.34251290877796897</v>
      </c>
      <c r="O345">
        <f ca="1">(SUMIFS(OFFSET([2]掉落汇总!$C$2:$C$871,,MATCH($B345,[2]掉落汇总!$D$1:$M$1)),[2]掉落汇总!$A$2:$A$871,O$1,[2]掉落汇总!$C$2:$C$871,$Q$1)+SUMIFS(OFFSET([2]掉落汇总!$C$2:$C$871,,MATCH($B345,[2]掉落汇总!$D$1:$M$1)),[2]掉落汇总!$A$2:$A$871,O$1,[2]掉落汇总!$C$2:$C$871,$Q$2)/$Q$3)*宝箱投放计算!N345</f>
        <v>0.72990261049962535</v>
      </c>
    </row>
    <row r="346" spans="1:15" x14ac:dyDescent="0.2">
      <c r="A346">
        <f>玩家成长时间线!A346</f>
        <v>345</v>
      </c>
      <c r="B346">
        <f>玩家成长时间线!B346</f>
        <v>10</v>
      </c>
      <c r="C346">
        <f ca="1">SUM($D$2:D346)</f>
        <v>4436.4355196490251</v>
      </c>
      <c r="D346">
        <f t="shared" ca="1" si="5"/>
        <v>14.475914082098289</v>
      </c>
      <c r="E346">
        <f ca="1">(SUMIFS(OFFSET([2]掉落汇总!$C$2:$C$871,,MATCH($B346,[2]掉落汇总!$D$1:$M$1)),[2]掉落汇总!$A$2:$A$871,E$1,[2]掉落汇总!$C$2:$C$871,$Q$1)+SUMIFS(OFFSET([2]掉落汇总!$C$2:$C$871,,MATCH($B346,[2]掉落汇总!$D$1:$M$1)),[2]掉落汇总!$A$2:$A$871,E$1,[2]掉落汇总!$C$2:$C$871,$Q$2)/$Q$3)*宝箱投放计算!D346</f>
        <v>4.2635244608100997</v>
      </c>
      <c r="F346">
        <f ca="1">(SUMIFS(OFFSET([2]掉落汇总!$C$2:$C$871,,MATCH($B346,[2]掉落汇总!$D$1:$M$1)),[2]掉落汇总!$A$2:$A$871,F$1,[2]掉落汇总!$C$2:$C$871,$Q$1)+SUMIFS(OFFSET([2]掉落汇总!$C$2:$C$871,,MATCH($B346,[2]掉落汇总!$D$1:$M$1)),[2]掉落汇总!$A$2:$A$871,F$1,[2]掉落汇总!$C$2:$C$871,$Q$2)/$Q$3)*宝箱投放计算!E346</f>
        <v>5.3945783132530112</v>
      </c>
      <c r="G346">
        <f ca="1">(SUMIFS(OFFSET([2]掉落汇总!$C$2:$C$871,,MATCH($B346,[2]掉落汇总!$D$1:$M$1)),[2]掉落汇总!$A$2:$A$871,G$1,[2]掉落汇总!$C$2:$C$871,$Q$1)+SUMIFS(OFFSET([2]掉落汇总!$C$2:$C$871,,MATCH($B346,[2]掉落汇总!$D$1:$M$1)),[2]掉落汇总!$A$2:$A$871,G$1,[2]掉落汇总!$C$2:$C$871,$Q$2)/$Q$3)*宝箱投放计算!F346</f>
        <v>0.84751284300213015</v>
      </c>
      <c r="H346">
        <f ca="1">(SUMIFS(OFFSET([2]掉落汇总!$C$2:$C$871,,MATCH($B346,[2]掉落汇总!$D$1:$M$1)),[2]掉落汇总!$A$2:$A$871,H$1,[2]掉落汇总!$C$2:$C$871,$Q$1)+SUMIFS(OFFSET([2]掉落汇总!$C$2:$C$871,,MATCH($B346,[2]掉落汇总!$D$1:$M$1)),[2]掉落汇总!$A$2:$A$871,H$1,[2]掉落汇总!$C$2:$C$871,$Q$2)/$Q$3)*宝箱投放计算!G346</f>
        <v>0</v>
      </c>
      <c r="I346">
        <f ca="1">(SUMIFS(OFFSET([2]掉落汇总!$C$2:$C$871,,MATCH($B346,[2]掉落汇总!$D$1:$M$1)),[2]掉落汇总!$A$2:$A$871,I$1,[2]掉落汇总!$C$2:$C$871,$Q$1)+SUMIFS(OFFSET([2]掉落汇总!$C$2:$C$871,,MATCH($B346,[2]掉落汇总!$D$1:$M$1)),[2]掉落汇总!$A$2:$A$871,I$1,[2]掉落汇总!$C$2:$C$871,$Q$2)/$Q$3)*宝箱投放计算!H346</f>
        <v>0</v>
      </c>
      <c r="J346">
        <f ca="1">(SUMIFS(OFFSET([2]掉落汇总!$C$2:$C$871,,MATCH($B346,[2]掉落汇总!$D$1:$M$1)),[2]掉落汇总!$A$2:$A$871,J$1,[2]掉落汇总!$C$2:$C$871,$Q$1)+SUMIFS(OFFSET([2]掉落汇总!$C$2:$C$871,,MATCH($B346,[2]掉落汇总!$D$1:$M$1)),[2]掉落汇总!$A$2:$A$871,J$1,[2]掉落汇总!$C$2:$C$871,$Q$2)/$Q$3)*宝箱投放计算!I346</f>
        <v>0</v>
      </c>
      <c r="K346">
        <f ca="1">(SUMIFS(OFFSET([2]掉落汇总!$C$2:$C$871,,MATCH($B346,[2]掉落汇总!$D$1:$M$1)),[2]掉落汇总!$A$2:$A$871,K$1,[2]掉落汇总!$C$2:$C$871,$Q$1)+SUMIFS(OFFSET([2]掉落汇总!$C$2:$C$871,,MATCH($B346,[2]掉落汇总!$D$1:$M$1)),[2]掉落汇总!$A$2:$A$871,K$1,[2]掉落汇总!$C$2:$C$871,$Q$2)/$Q$3)*宝箱投放计算!J346</f>
        <v>0</v>
      </c>
      <c r="L346">
        <f ca="1">(SUMIFS(OFFSET([2]掉落汇总!$C$2:$C$871,,MATCH($B346,[2]掉落汇总!$D$1:$M$1)),[2]掉落汇总!$A$2:$A$871,L$1,[2]掉落汇总!$C$2:$C$871,$Q$1)+SUMIFS(OFFSET([2]掉落汇总!$C$2:$C$871,,MATCH($B346,[2]掉落汇总!$D$1:$M$1)),[2]掉落汇总!$A$2:$A$871,L$1,[2]掉落汇总!$C$2:$C$871,$Q$2)/$Q$3)*宝箱投放计算!K346</f>
        <v>1.4485077267901381</v>
      </c>
      <c r="M346">
        <f ca="1">(SUMIFS(OFFSET([2]掉落汇总!$C$2:$C$871,,MATCH($B346,[2]掉落汇总!$D$1:$M$1)),[2]掉落汇总!$A$2:$A$871,M$1,[2]掉落汇总!$C$2:$C$871,$Q$1)+SUMIFS(OFFSET([2]掉落汇总!$C$2:$C$871,,MATCH($B346,[2]掉落汇总!$D$1:$M$1)),[2]掉落汇总!$A$2:$A$871,M$1,[2]掉落汇总!$C$2:$C$871,$Q$2)/$Q$3)*宝箱投放计算!L346</f>
        <v>1.449375218965316</v>
      </c>
      <c r="N346">
        <f ca="1">(SUMIFS(OFFSET([2]掉落汇总!$C$2:$C$871,,MATCH($B346,[2]掉落汇总!$D$1:$M$1)),[2]掉落汇总!$A$2:$A$871,N$1,[2]掉落汇总!$C$2:$C$871,$Q$1)+SUMIFS(OFFSET([2]掉落汇总!$C$2:$C$871,,MATCH($B346,[2]掉落汇总!$D$1:$M$1)),[2]掉落汇总!$A$2:$A$871,N$1,[2]掉落汇总!$C$2:$C$871,$Q$2)/$Q$3)*宝箱投放计算!M346</f>
        <v>0.34251290877796897</v>
      </c>
      <c r="O346">
        <f ca="1">(SUMIFS(OFFSET([2]掉落汇总!$C$2:$C$871,,MATCH($B346,[2]掉落汇总!$D$1:$M$1)),[2]掉落汇总!$A$2:$A$871,O$1,[2]掉落汇总!$C$2:$C$871,$Q$1)+SUMIFS(OFFSET([2]掉落汇总!$C$2:$C$871,,MATCH($B346,[2]掉落汇总!$D$1:$M$1)),[2]掉落汇总!$A$2:$A$871,O$1,[2]掉落汇总!$C$2:$C$871,$Q$2)/$Q$3)*宝箱投放计算!N346</f>
        <v>0.72990261049962535</v>
      </c>
    </row>
    <row r="347" spans="1:15" x14ac:dyDescent="0.2">
      <c r="A347">
        <f>玩家成长时间线!A347</f>
        <v>346</v>
      </c>
      <c r="B347">
        <f>玩家成长时间线!B347</f>
        <v>10</v>
      </c>
      <c r="C347">
        <f ca="1">SUM($D$2:D347)</f>
        <v>4449.7440892205777</v>
      </c>
      <c r="D347">
        <f t="shared" ca="1" si="5"/>
        <v>13.308569571552763</v>
      </c>
      <c r="E347">
        <f ca="1">(SUMIFS(OFFSET([2]掉落汇总!$C$2:$C$871,,MATCH($B347,[2]掉落汇总!$D$1:$M$1)),[2]掉落汇总!$A$2:$A$871,E$1,[2]掉落汇总!$C$2:$C$871,$Q$1)+SUMIFS(OFFSET([2]掉落汇总!$C$2:$C$871,,MATCH($B347,[2]掉落汇总!$D$1:$M$1)),[2]掉落汇总!$A$2:$A$871,E$1,[2]掉落汇总!$C$2:$C$871,$Q$2)/$Q$3)*宝箱投放计算!D347</f>
        <v>3.9436927932667016</v>
      </c>
      <c r="F347">
        <f ca="1">(SUMIFS(OFFSET([2]掉落汇总!$C$2:$C$871,,MATCH($B347,[2]掉落汇总!$D$1:$M$1)),[2]掉落汇总!$A$2:$A$871,F$1,[2]掉落汇总!$C$2:$C$871,$Q$1)+SUMIFS(OFFSET([2]掉落汇总!$C$2:$C$871,,MATCH($B347,[2]掉落汇总!$D$1:$M$1)),[2]掉落汇总!$A$2:$A$871,F$1,[2]掉落汇总!$C$2:$C$871,$Q$2)/$Q$3)*宝箱投放计算!E347</f>
        <v>5.3945783132530112</v>
      </c>
      <c r="G347">
        <f ca="1">(SUMIFS(OFFSET([2]掉落汇总!$C$2:$C$871,,MATCH($B347,[2]掉落汇总!$D$1:$M$1)),[2]掉落汇总!$A$2:$A$871,G$1,[2]掉落汇总!$C$2:$C$871,$Q$1)+SUMIFS(OFFSET([2]掉落汇总!$C$2:$C$871,,MATCH($B347,[2]掉落汇总!$D$1:$M$1)),[2]掉落汇总!$A$2:$A$871,G$1,[2]掉落汇总!$C$2:$C$871,$Q$2)/$Q$3)*宝箱投放计算!F347</f>
        <v>0</v>
      </c>
      <c r="H347">
        <f ca="1">(SUMIFS(OFFSET([2]掉落汇总!$C$2:$C$871,,MATCH($B347,[2]掉落汇总!$D$1:$M$1)),[2]掉落汇总!$A$2:$A$871,H$1,[2]掉落汇总!$C$2:$C$871,$Q$1)+SUMIFS(OFFSET([2]掉落汇总!$C$2:$C$871,,MATCH($B347,[2]掉落汇总!$D$1:$M$1)),[2]掉落汇总!$A$2:$A$871,H$1,[2]掉落汇总!$C$2:$C$871,$Q$2)/$Q$3)*宝箱投放计算!G347</f>
        <v>0</v>
      </c>
      <c r="I347">
        <f ca="1">(SUMIFS(OFFSET([2]掉落汇总!$C$2:$C$871,,MATCH($B347,[2]掉落汇总!$D$1:$M$1)),[2]掉落汇总!$A$2:$A$871,I$1,[2]掉落汇总!$C$2:$C$871,$Q$1)+SUMIFS(OFFSET([2]掉落汇总!$C$2:$C$871,,MATCH($B347,[2]掉落汇总!$D$1:$M$1)),[2]掉落汇总!$A$2:$A$871,I$1,[2]掉落汇总!$C$2:$C$871,$Q$2)/$Q$3)*宝箱投放计算!H347</f>
        <v>0</v>
      </c>
      <c r="J347">
        <f ca="1">(SUMIFS(OFFSET([2]掉落汇总!$C$2:$C$871,,MATCH($B347,[2]掉落汇总!$D$1:$M$1)),[2]掉落汇总!$A$2:$A$871,J$1,[2]掉落汇总!$C$2:$C$871,$Q$1)+SUMIFS(OFFSET([2]掉落汇总!$C$2:$C$871,,MATCH($B347,[2]掉落汇总!$D$1:$M$1)),[2]掉落汇总!$A$2:$A$871,J$1,[2]掉落汇总!$C$2:$C$871,$Q$2)/$Q$3)*宝箱投放计算!I347</f>
        <v>0</v>
      </c>
      <c r="K347">
        <f ca="1">(SUMIFS(OFFSET([2]掉落汇总!$C$2:$C$871,,MATCH($B347,[2]掉落汇总!$D$1:$M$1)),[2]掉落汇总!$A$2:$A$871,K$1,[2]掉落汇总!$C$2:$C$871,$Q$1)+SUMIFS(OFFSET([2]掉落汇总!$C$2:$C$871,,MATCH($B347,[2]掉落汇总!$D$1:$M$1)),[2]掉落汇总!$A$2:$A$871,K$1,[2]掉落汇总!$C$2:$C$871,$Q$2)/$Q$3)*宝箱投放计算!J347</f>
        <v>0</v>
      </c>
      <c r="L347">
        <f ca="1">(SUMIFS(OFFSET([2]掉落汇总!$C$2:$C$871,,MATCH($B347,[2]掉落汇总!$D$1:$M$1)),[2]掉落汇总!$A$2:$A$871,L$1,[2]掉落汇总!$C$2:$C$871,$Q$1)+SUMIFS(OFFSET([2]掉落汇总!$C$2:$C$871,,MATCH($B347,[2]掉落汇总!$D$1:$M$1)),[2]掉落汇总!$A$2:$A$871,L$1,[2]掉落汇总!$C$2:$C$871,$Q$2)/$Q$3)*宝箱投放计算!K347</f>
        <v>1.4485077267901381</v>
      </c>
      <c r="M347">
        <f ca="1">(SUMIFS(OFFSET([2]掉落汇总!$C$2:$C$871,,MATCH($B347,[2]掉落汇总!$D$1:$M$1)),[2]掉落汇总!$A$2:$A$871,M$1,[2]掉落汇总!$C$2:$C$871,$Q$1)+SUMIFS(OFFSET([2]掉落汇总!$C$2:$C$871,,MATCH($B347,[2]掉落汇总!$D$1:$M$1)),[2]掉落汇总!$A$2:$A$871,M$1,[2]掉落汇总!$C$2:$C$871,$Q$2)/$Q$3)*宝箱投放计算!L347</f>
        <v>1.449375218965316</v>
      </c>
      <c r="N347">
        <f ca="1">(SUMIFS(OFFSET([2]掉落汇总!$C$2:$C$871,,MATCH($B347,[2]掉落汇总!$D$1:$M$1)),[2]掉落汇总!$A$2:$A$871,N$1,[2]掉落汇总!$C$2:$C$871,$Q$1)+SUMIFS(OFFSET([2]掉落汇总!$C$2:$C$871,,MATCH($B347,[2]掉落汇总!$D$1:$M$1)),[2]掉落汇总!$A$2:$A$871,N$1,[2]掉落汇总!$C$2:$C$871,$Q$2)/$Q$3)*宝箱投放计算!M347</f>
        <v>0.34251290877796897</v>
      </c>
      <c r="O347">
        <f ca="1">(SUMIFS(OFFSET([2]掉落汇总!$C$2:$C$871,,MATCH($B347,[2]掉落汇总!$D$1:$M$1)),[2]掉落汇总!$A$2:$A$871,O$1,[2]掉落汇总!$C$2:$C$871,$Q$1)+SUMIFS(OFFSET([2]掉落汇总!$C$2:$C$871,,MATCH($B347,[2]掉落汇总!$D$1:$M$1)),[2]掉落汇总!$A$2:$A$871,O$1,[2]掉落汇总!$C$2:$C$871,$Q$2)/$Q$3)*宝箱投放计算!N347</f>
        <v>0.72990261049962535</v>
      </c>
    </row>
    <row r="348" spans="1:15" x14ac:dyDescent="0.2">
      <c r="A348">
        <f>玩家成长时间线!A348</f>
        <v>347</v>
      </c>
      <c r="B348">
        <f>玩家成长时间线!B348</f>
        <v>10</v>
      </c>
      <c r="C348">
        <f ca="1">SUM($D$2:D348)</f>
        <v>4463.069492037791</v>
      </c>
      <c r="D348">
        <f t="shared" ca="1" si="5"/>
        <v>13.325402817212943</v>
      </c>
      <c r="E348">
        <f ca="1">(SUMIFS(OFFSET([2]掉落汇总!$C$2:$C$871,,MATCH($B348,[2]掉落汇总!$D$1:$M$1)),[2]掉落汇总!$A$2:$A$871,E$1,[2]掉落汇总!$C$2:$C$871,$Q$1)+SUMIFS(OFFSET([2]掉落汇总!$C$2:$C$871,,MATCH($B348,[2]掉落汇总!$D$1:$M$1)),[2]掉落汇总!$A$2:$A$871,E$1,[2]掉落汇总!$C$2:$C$871,$Q$2)/$Q$3)*宝箱投放计算!D348</f>
        <v>3.960526038926881</v>
      </c>
      <c r="F348">
        <f ca="1">(SUMIFS(OFFSET([2]掉落汇总!$C$2:$C$871,,MATCH($B348,[2]掉落汇总!$D$1:$M$1)),[2]掉落汇总!$A$2:$A$871,F$1,[2]掉落汇总!$C$2:$C$871,$Q$1)+SUMIFS(OFFSET([2]掉落汇总!$C$2:$C$871,,MATCH($B348,[2]掉落汇总!$D$1:$M$1)),[2]掉落汇总!$A$2:$A$871,F$1,[2]掉落汇总!$C$2:$C$871,$Q$2)/$Q$3)*宝箱投放计算!E348</f>
        <v>5.3945783132530112</v>
      </c>
      <c r="G348">
        <f ca="1">(SUMIFS(OFFSET([2]掉落汇总!$C$2:$C$871,,MATCH($B348,[2]掉落汇总!$D$1:$M$1)),[2]掉落汇总!$A$2:$A$871,G$1,[2]掉落汇总!$C$2:$C$871,$Q$1)+SUMIFS(OFFSET([2]掉落汇总!$C$2:$C$871,,MATCH($B348,[2]掉落汇总!$D$1:$M$1)),[2]掉落汇总!$A$2:$A$871,G$1,[2]掉落汇总!$C$2:$C$871,$Q$2)/$Q$3)*宝箱投放计算!F348</f>
        <v>0</v>
      </c>
      <c r="H348">
        <f ca="1">(SUMIFS(OFFSET([2]掉落汇总!$C$2:$C$871,,MATCH($B348,[2]掉落汇总!$D$1:$M$1)),[2]掉落汇总!$A$2:$A$871,H$1,[2]掉落汇总!$C$2:$C$871,$Q$1)+SUMIFS(OFFSET([2]掉落汇总!$C$2:$C$871,,MATCH($B348,[2]掉落汇总!$D$1:$M$1)),[2]掉落汇总!$A$2:$A$871,H$1,[2]掉落汇总!$C$2:$C$871,$Q$2)/$Q$3)*宝箱投放计算!G348</f>
        <v>0</v>
      </c>
      <c r="I348">
        <f ca="1">(SUMIFS(OFFSET([2]掉落汇总!$C$2:$C$871,,MATCH($B348,[2]掉落汇总!$D$1:$M$1)),[2]掉落汇总!$A$2:$A$871,I$1,[2]掉落汇总!$C$2:$C$871,$Q$1)+SUMIFS(OFFSET([2]掉落汇总!$C$2:$C$871,,MATCH($B348,[2]掉落汇总!$D$1:$M$1)),[2]掉落汇总!$A$2:$A$871,I$1,[2]掉落汇总!$C$2:$C$871,$Q$2)/$Q$3)*宝箱投放计算!H348</f>
        <v>0</v>
      </c>
      <c r="J348">
        <f ca="1">(SUMIFS(OFFSET([2]掉落汇总!$C$2:$C$871,,MATCH($B348,[2]掉落汇总!$D$1:$M$1)),[2]掉落汇总!$A$2:$A$871,J$1,[2]掉落汇总!$C$2:$C$871,$Q$1)+SUMIFS(OFFSET([2]掉落汇总!$C$2:$C$871,,MATCH($B348,[2]掉落汇总!$D$1:$M$1)),[2]掉落汇总!$A$2:$A$871,J$1,[2]掉落汇总!$C$2:$C$871,$Q$2)/$Q$3)*宝箱投放计算!I348</f>
        <v>0</v>
      </c>
      <c r="K348">
        <f ca="1">(SUMIFS(OFFSET([2]掉落汇总!$C$2:$C$871,,MATCH($B348,[2]掉落汇总!$D$1:$M$1)),[2]掉落汇总!$A$2:$A$871,K$1,[2]掉落汇总!$C$2:$C$871,$Q$1)+SUMIFS(OFFSET([2]掉落汇总!$C$2:$C$871,,MATCH($B348,[2]掉落汇总!$D$1:$M$1)),[2]掉落汇总!$A$2:$A$871,K$1,[2]掉落汇总!$C$2:$C$871,$Q$2)/$Q$3)*宝箱投放计算!J348</f>
        <v>0</v>
      </c>
      <c r="L348">
        <f ca="1">(SUMIFS(OFFSET([2]掉落汇总!$C$2:$C$871,,MATCH($B348,[2]掉落汇总!$D$1:$M$1)),[2]掉落汇总!$A$2:$A$871,L$1,[2]掉落汇总!$C$2:$C$871,$Q$1)+SUMIFS(OFFSET([2]掉落汇总!$C$2:$C$871,,MATCH($B348,[2]掉落汇总!$D$1:$M$1)),[2]掉落汇总!$A$2:$A$871,L$1,[2]掉落汇总!$C$2:$C$871,$Q$2)/$Q$3)*宝箱投放计算!K348</f>
        <v>1.4485077267901381</v>
      </c>
      <c r="M348">
        <f ca="1">(SUMIFS(OFFSET([2]掉落汇总!$C$2:$C$871,,MATCH($B348,[2]掉落汇总!$D$1:$M$1)),[2]掉落汇总!$A$2:$A$871,M$1,[2]掉落汇总!$C$2:$C$871,$Q$1)+SUMIFS(OFFSET([2]掉落汇总!$C$2:$C$871,,MATCH($B348,[2]掉落汇总!$D$1:$M$1)),[2]掉落汇总!$A$2:$A$871,M$1,[2]掉落汇总!$C$2:$C$871,$Q$2)/$Q$3)*宝箱投放计算!L348</f>
        <v>1.449375218965316</v>
      </c>
      <c r="N348">
        <f ca="1">(SUMIFS(OFFSET([2]掉落汇总!$C$2:$C$871,,MATCH($B348,[2]掉落汇总!$D$1:$M$1)),[2]掉落汇总!$A$2:$A$871,N$1,[2]掉落汇总!$C$2:$C$871,$Q$1)+SUMIFS(OFFSET([2]掉落汇总!$C$2:$C$871,,MATCH($B348,[2]掉落汇总!$D$1:$M$1)),[2]掉落汇总!$A$2:$A$871,N$1,[2]掉落汇总!$C$2:$C$871,$Q$2)/$Q$3)*宝箱投放计算!M348</f>
        <v>0.34251290877796897</v>
      </c>
      <c r="O348">
        <f ca="1">(SUMIFS(OFFSET([2]掉落汇总!$C$2:$C$871,,MATCH($B348,[2]掉落汇总!$D$1:$M$1)),[2]掉落汇总!$A$2:$A$871,O$1,[2]掉落汇总!$C$2:$C$871,$Q$1)+SUMIFS(OFFSET([2]掉落汇总!$C$2:$C$871,,MATCH($B348,[2]掉落汇总!$D$1:$M$1)),[2]掉落汇总!$A$2:$A$871,O$1,[2]掉落汇总!$C$2:$C$871,$Q$2)/$Q$3)*宝箱投放计算!N348</f>
        <v>0.72990261049962535</v>
      </c>
    </row>
    <row r="349" spans="1:15" x14ac:dyDescent="0.2">
      <c r="A349">
        <f>玩家成长时间线!A349</f>
        <v>348</v>
      </c>
      <c r="B349">
        <f>玩家成长时间线!B349</f>
        <v>10</v>
      </c>
      <c r="C349">
        <f ca="1">SUM($D$2:D349)</f>
        <v>4476.7483930138678</v>
      </c>
      <c r="D349">
        <f t="shared" ca="1" si="5"/>
        <v>13.678900976076697</v>
      </c>
      <c r="E349">
        <f ca="1">(SUMIFS(OFFSET([2]掉落汇总!$C$2:$C$871,,MATCH($B349,[2]掉落汇总!$D$1:$M$1)),[2]掉落汇总!$A$2:$A$871,E$1,[2]掉落汇总!$C$2:$C$871,$Q$1)+SUMIFS(OFFSET([2]掉落汇总!$C$2:$C$871,,MATCH($B349,[2]掉落汇总!$D$1:$M$1)),[2]掉落汇总!$A$2:$A$871,E$1,[2]掉落汇总!$C$2:$C$871,$Q$2)/$Q$3)*宝箱投放计算!D349</f>
        <v>4.3140241977906362</v>
      </c>
      <c r="F349">
        <f ca="1">(SUMIFS(OFFSET([2]掉落汇总!$C$2:$C$871,,MATCH($B349,[2]掉落汇总!$D$1:$M$1)),[2]掉落汇总!$A$2:$A$871,F$1,[2]掉落汇总!$C$2:$C$871,$Q$1)+SUMIFS(OFFSET([2]掉落汇总!$C$2:$C$871,,MATCH($B349,[2]掉落汇总!$D$1:$M$1)),[2]掉落汇总!$A$2:$A$871,F$1,[2]掉落汇总!$C$2:$C$871,$Q$2)/$Q$3)*宝箱投放计算!E349</f>
        <v>5.3945783132530112</v>
      </c>
      <c r="G349">
        <f ca="1">(SUMIFS(OFFSET([2]掉落汇总!$C$2:$C$871,,MATCH($B349,[2]掉落汇总!$D$1:$M$1)),[2]掉落汇总!$A$2:$A$871,G$1,[2]掉落汇总!$C$2:$C$871,$Q$1)+SUMIFS(OFFSET([2]掉落汇总!$C$2:$C$871,,MATCH($B349,[2]掉落汇总!$D$1:$M$1)),[2]掉落汇总!$A$2:$A$871,G$1,[2]掉落汇总!$C$2:$C$871,$Q$2)/$Q$3)*宝箱投放计算!F349</f>
        <v>0</v>
      </c>
      <c r="H349">
        <f ca="1">(SUMIFS(OFFSET([2]掉落汇总!$C$2:$C$871,,MATCH($B349,[2]掉落汇总!$D$1:$M$1)),[2]掉落汇总!$A$2:$A$871,H$1,[2]掉落汇总!$C$2:$C$871,$Q$1)+SUMIFS(OFFSET([2]掉落汇总!$C$2:$C$871,,MATCH($B349,[2]掉落汇总!$D$1:$M$1)),[2]掉落汇总!$A$2:$A$871,H$1,[2]掉落汇总!$C$2:$C$871,$Q$2)/$Q$3)*宝箱投放计算!G349</f>
        <v>0</v>
      </c>
      <c r="I349">
        <f ca="1">(SUMIFS(OFFSET([2]掉落汇总!$C$2:$C$871,,MATCH($B349,[2]掉落汇总!$D$1:$M$1)),[2]掉落汇总!$A$2:$A$871,I$1,[2]掉落汇总!$C$2:$C$871,$Q$1)+SUMIFS(OFFSET([2]掉落汇总!$C$2:$C$871,,MATCH($B349,[2]掉落汇总!$D$1:$M$1)),[2]掉落汇总!$A$2:$A$871,I$1,[2]掉落汇总!$C$2:$C$871,$Q$2)/$Q$3)*宝箱投放计算!H349</f>
        <v>0</v>
      </c>
      <c r="J349">
        <f ca="1">(SUMIFS(OFFSET([2]掉落汇总!$C$2:$C$871,,MATCH($B349,[2]掉落汇总!$D$1:$M$1)),[2]掉落汇总!$A$2:$A$871,J$1,[2]掉落汇总!$C$2:$C$871,$Q$1)+SUMIFS(OFFSET([2]掉落汇总!$C$2:$C$871,,MATCH($B349,[2]掉落汇总!$D$1:$M$1)),[2]掉落汇总!$A$2:$A$871,J$1,[2]掉落汇总!$C$2:$C$871,$Q$2)/$Q$3)*宝箱投放计算!I349</f>
        <v>0</v>
      </c>
      <c r="K349">
        <f ca="1">(SUMIFS(OFFSET([2]掉落汇总!$C$2:$C$871,,MATCH($B349,[2]掉落汇总!$D$1:$M$1)),[2]掉落汇总!$A$2:$A$871,K$1,[2]掉落汇总!$C$2:$C$871,$Q$1)+SUMIFS(OFFSET([2]掉落汇总!$C$2:$C$871,,MATCH($B349,[2]掉落汇总!$D$1:$M$1)),[2]掉落汇总!$A$2:$A$871,K$1,[2]掉落汇总!$C$2:$C$871,$Q$2)/$Q$3)*宝箱投放计算!J349</f>
        <v>0</v>
      </c>
      <c r="L349">
        <f ca="1">(SUMIFS(OFFSET([2]掉落汇总!$C$2:$C$871,,MATCH($B349,[2]掉落汇总!$D$1:$M$1)),[2]掉落汇总!$A$2:$A$871,L$1,[2]掉落汇总!$C$2:$C$871,$Q$1)+SUMIFS(OFFSET([2]掉落汇总!$C$2:$C$871,,MATCH($B349,[2]掉落汇总!$D$1:$M$1)),[2]掉落汇总!$A$2:$A$871,L$1,[2]掉落汇总!$C$2:$C$871,$Q$2)/$Q$3)*宝箱投放计算!K349</f>
        <v>1.4485077267901381</v>
      </c>
      <c r="M349">
        <f ca="1">(SUMIFS(OFFSET([2]掉落汇总!$C$2:$C$871,,MATCH($B349,[2]掉落汇总!$D$1:$M$1)),[2]掉落汇总!$A$2:$A$871,M$1,[2]掉落汇总!$C$2:$C$871,$Q$1)+SUMIFS(OFFSET([2]掉落汇总!$C$2:$C$871,,MATCH($B349,[2]掉落汇总!$D$1:$M$1)),[2]掉落汇总!$A$2:$A$871,M$1,[2]掉落汇总!$C$2:$C$871,$Q$2)/$Q$3)*宝箱投放计算!L349</f>
        <v>1.449375218965316</v>
      </c>
      <c r="N349">
        <f ca="1">(SUMIFS(OFFSET([2]掉落汇总!$C$2:$C$871,,MATCH($B349,[2]掉落汇总!$D$1:$M$1)),[2]掉落汇总!$A$2:$A$871,N$1,[2]掉落汇总!$C$2:$C$871,$Q$1)+SUMIFS(OFFSET([2]掉落汇总!$C$2:$C$871,,MATCH($B349,[2]掉落汇总!$D$1:$M$1)),[2]掉落汇总!$A$2:$A$871,N$1,[2]掉落汇总!$C$2:$C$871,$Q$2)/$Q$3)*宝箱投放计算!M349</f>
        <v>0.34251290877796897</v>
      </c>
      <c r="O349">
        <f ca="1">(SUMIFS(OFFSET([2]掉落汇总!$C$2:$C$871,,MATCH($B349,[2]掉落汇总!$D$1:$M$1)),[2]掉落汇总!$A$2:$A$871,O$1,[2]掉落汇总!$C$2:$C$871,$Q$1)+SUMIFS(OFFSET([2]掉落汇总!$C$2:$C$871,,MATCH($B349,[2]掉落汇总!$D$1:$M$1)),[2]掉落汇总!$A$2:$A$871,O$1,[2]掉落汇总!$C$2:$C$871,$Q$2)/$Q$3)*宝箱投放计算!N349</f>
        <v>0.72990261049962535</v>
      </c>
    </row>
    <row r="350" spans="1:15" x14ac:dyDescent="0.2">
      <c r="A350">
        <f>玩家成长时间线!A350</f>
        <v>349</v>
      </c>
      <c r="B350">
        <f>玩家成长时间线!B350</f>
        <v>10</v>
      </c>
      <c r="C350">
        <f ca="1">SUM($D$2:D350)</f>
        <v>4490.1074623224013</v>
      </c>
      <c r="D350">
        <f t="shared" ca="1" si="5"/>
        <v>13.359069308533297</v>
      </c>
      <c r="E350">
        <f ca="1">(SUMIFS(OFFSET([2]掉落汇总!$C$2:$C$871,,MATCH($B350,[2]掉落汇总!$D$1:$M$1)),[2]掉落汇总!$A$2:$A$871,E$1,[2]掉落汇总!$C$2:$C$871,$Q$1)+SUMIFS(OFFSET([2]掉落汇总!$C$2:$C$871,,MATCH($B350,[2]掉落汇总!$D$1:$M$1)),[2]掉落汇总!$A$2:$A$871,E$1,[2]掉落汇总!$C$2:$C$871,$Q$2)/$Q$3)*宝箱投放计算!D350</f>
        <v>3.9941925302472376</v>
      </c>
      <c r="F350">
        <f ca="1">(SUMIFS(OFFSET([2]掉落汇总!$C$2:$C$871,,MATCH($B350,[2]掉落汇总!$D$1:$M$1)),[2]掉落汇总!$A$2:$A$871,F$1,[2]掉落汇总!$C$2:$C$871,$Q$1)+SUMIFS(OFFSET([2]掉落汇总!$C$2:$C$871,,MATCH($B350,[2]掉落汇总!$D$1:$M$1)),[2]掉落汇总!$A$2:$A$871,F$1,[2]掉落汇总!$C$2:$C$871,$Q$2)/$Q$3)*宝箱投放计算!E350</f>
        <v>5.3945783132530112</v>
      </c>
      <c r="G350">
        <f ca="1">(SUMIFS(OFFSET([2]掉落汇总!$C$2:$C$871,,MATCH($B350,[2]掉落汇总!$D$1:$M$1)),[2]掉落汇总!$A$2:$A$871,G$1,[2]掉落汇总!$C$2:$C$871,$Q$1)+SUMIFS(OFFSET([2]掉落汇总!$C$2:$C$871,,MATCH($B350,[2]掉落汇总!$D$1:$M$1)),[2]掉落汇总!$A$2:$A$871,G$1,[2]掉落汇总!$C$2:$C$871,$Q$2)/$Q$3)*宝箱投放计算!F350</f>
        <v>0</v>
      </c>
      <c r="H350">
        <f ca="1">(SUMIFS(OFFSET([2]掉落汇总!$C$2:$C$871,,MATCH($B350,[2]掉落汇总!$D$1:$M$1)),[2]掉落汇总!$A$2:$A$871,H$1,[2]掉落汇总!$C$2:$C$871,$Q$1)+SUMIFS(OFFSET([2]掉落汇总!$C$2:$C$871,,MATCH($B350,[2]掉落汇总!$D$1:$M$1)),[2]掉落汇总!$A$2:$A$871,H$1,[2]掉落汇总!$C$2:$C$871,$Q$2)/$Q$3)*宝箱投放计算!G350</f>
        <v>0</v>
      </c>
      <c r="I350">
        <f ca="1">(SUMIFS(OFFSET([2]掉落汇总!$C$2:$C$871,,MATCH($B350,[2]掉落汇总!$D$1:$M$1)),[2]掉落汇总!$A$2:$A$871,I$1,[2]掉落汇总!$C$2:$C$871,$Q$1)+SUMIFS(OFFSET([2]掉落汇总!$C$2:$C$871,,MATCH($B350,[2]掉落汇总!$D$1:$M$1)),[2]掉落汇总!$A$2:$A$871,I$1,[2]掉落汇总!$C$2:$C$871,$Q$2)/$Q$3)*宝箱投放计算!H350</f>
        <v>0</v>
      </c>
      <c r="J350">
        <f ca="1">(SUMIFS(OFFSET([2]掉落汇总!$C$2:$C$871,,MATCH($B350,[2]掉落汇总!$D$1:$M$1)),[2]掉落汇总!$A$2:$A$871,J$1,[2]掉落汇总!$C$2:$C$871,$Q$1)+SUMIFS(OFFSET([2]掉落汇总!$C$2:$C$871,,MATCH($B350,[2]掉落汇总!$D$1:$M$1)),[2]掉落汇总!$A$2:$A$871,J$1,[2]掉落汇总!$C$2:$C$871,$Q$2)/$Q$3)*宝箱投放计算!I350</f>
        <v>0</v>
      </c>
      <c r="K350">
        <f ca="1">(SUMIFS(OFFSET([2]掉落汇总!$C$2:$C$871,,MATCH($B350,[2]掉落汇总!$D$1:$M$1)),[2]掉落汇总!$A$2:$A$871,K$1,[2]掉落汇总!$C$2:$C$871,$Q$1)+SUMIFS(OFFSET([2]掉落汇总!$C$2:$C$871,,MATCH($B350,[2]掉落汇总!$D$1:$M$1)),[2]掉落汇总!$A$2:$A$871,K$1,[2]掉落汇总!$C$2:$C$871,$Q$2)/$Q$3)*宝箱投放计算!J350</f>
        <v>0</v>
      </c>
      <c r="L350">
        <f ca="1">(SUMIFS(OFFSET([2]掉落汇总!$C$2:$C$871,,MATCH($B350,[2]掉落汇总!$D$1:$M$1)),[2]掉落汇总!$A$2:$A$871,L$1,[2]掉落汇总!$C$2:$C$871,$Q$1)+SUMIFS(OFFSET([2]掉落汇总!$C$2:$C$871,,MATCH($B350,[2]掉落汇总!$D$1:$M$1)),[2]掉落汇总!$A$2:$A$871,L$1,[2]掉落汇总!$C$2:$C$871,$Q$2)/$Q$3)*宝箱投放计算!K350</f>
        <v>1.4485077267901381</v>
      </c>
      <c r="M350">
        <f ca="1">(SUMIFS(OFFSET([2]掉落汇总!$C$2:$C$871,,MATCH($B350,[2]掉落汇总!$D$1:$M$1)),[2]掉落汇总!$A$2:$A$871,M$1,[2]掉落汇总!$C$2:$C$871,$Q$1)+SUMIFS(OFFSET([2]掉落汇总!$C$2:$C$871,,MATCH($B350,[2]掉落汇总!$D$1:$M$1)),[2]掉落汇总!$A$2:$A$871,M$1,[2]掉落汇总!$C$2:$C$871,$Q$2)/$Q$3)*宝箱投放计算!L350</f>
        <v>1.449375218965316</v>
      </c>
      <c r="N350">
        <f ca="1">(SUMIFS(OFFSET([2]掉落汇总!$C$2:$C$871,,MATCH($B350,[2]掉落汇总!$D$1:$M$1)),[2]掉落汇总!$A$2:$A$871,N$1,[2]掉落汇总!$C$2:$C$871,$Q$1)+SUMIFS(OFFSET([2]掉落汇总!$C$2:$C$871,,MATCH($B350,[2]掉落汇总!$D$1:$M$1)),[2]掉落汇总!$A$2:$A$871,N$1,[2]掉落汇总!$C$2:$C$871,$Q$2)/$Q$3)*宝箱投放计算!M350</f>
        <v>0.34251290877796897</v>
      </c>
      <c r="O350">
        <f ca="1">(SUMIFS(OFFSET([2]掉落汇总!$C$2:$C$871,,MATCH($B350,[2]掉落汇总!$D$1:$M$1)),[2]掉落汇总!$A$2:$A$871,O$1,[2]掉落汇总!$C$2:$C$871,$Q$1)+SUMIFS(OFFSET([2]掉落汇总!$C$2:$C$871,,MATCH($B350,[2]掉落汇总!$D$1:$M$1)),[2]掉落汇总!$A$2:$A$871,O$1,[2]掉落汇总!$C$2:$C$871,$Q$2)/$Q$3)*宝箱投放计算!N350</f>
        <v>0.72990261049962535</v>
      </c>
    </row>
    <row r="351" spans="1:15" x14ac:dyDescent="0.2">
      <c r="A351">
        <f>玩家成长时间线!A351</f>
        <v>350</v>
      </c>
      <c r="B351">
        <f>玩家成长时间线!B351</f>
        <v>8</v>
      </c>
      <c r="C351">
        <f ca="1">SUM($D$2:D351)</f>
        <v>4503.6537422408928</v>
      </c>
      <c r="D351">
        <f t="shared" ca="1" si="5"/>
        <v>13.546279918491749</v>
      </c>
      <c r="E351">
        <f ca="1">(SUMIFS(OFFSET([2]掉落汇总!$C$2:$C$871,,MATCH($B351,[2]掉落汇总!$D$1:$M$1)),[2]掉落汇总!$A$2:$A$871,E$1,[2]掉落汇总!$C$2:$C$871,$Q$1)+SUMIFS(OFFSET([2]掉落汇总!$C$2:$C$871,,MATCH($B351,[2]掉落汇总!$D$1:$M$1)),[2]掉落汇总!$A$2:$A$871,E$1,[2]掉落汇总!$C$2:$C$871,$Q$2)/$Q$3)*宝箱投放计算!D351</f>
        <v>3.3473757692307697</v>
      </c>
      <c r="F351">
        <f ca="1">(SUMIFS(OFFSET([2]掉落汇总!$C$2:$C$871,,MATCH($B351,[2]掉落汇总!$D$1:$M$1)),[2]掉落汇总!$A$2:$A$871,F$1,[2]掉落汇总!$C$2:$C$871,$Q$1)+SUMIFS(OFFSET([2]掉落汇总!$C$2:$C$871,,MATCH($B351,[2]掉落汇总!$D$1:$M$1)),[2]掉落汇总!$A$2:$A$871,F$1,[2]掉落汇总!$C$2:$C$871,$Q$2)/$Q$3)*宝箱投放计算!E351</f>
        <v>4.3156626506024089</v>
      </c>
      <c r="G351">
        <f ca="1">(SUMIFS(OFFSET([2]掉落汇总!$C$2:$C$871,,MATCH($B351,[2]掉落汇总!$D$1:$M$1)),[2]掉落汇总!$A$2:$A$871,G$1,[2]掉落汇总!$C$2:$C$871,$Q$1)+SUMIFS(OFFSET([2]掉落汇总!$C$2:$C$871,,MATCH($B351,[2]掉落汇总!$D$1:$M$1)),[2]掉落汇总!$A$2:$A$871,G$1,[2]掉落汇总!$C$2:$C$871,$Q$2)/$Q$3)*宝箱投放计算!F351</f>
        <v>0.84751284300213015</v>
      </c>
      <c r="H351">
        <f ca="1">(SUMIFS(OFFSET([2]掉落汇总!$C$2:$C$871,,MATCH($B351,[2]掉落汇总!$D$1:$M$1)),[2]掉落汇总!$A$2:$A$871,H$1,[2]掉落汇总!$C$2:$C$871,$Q$1)+SUMIFS(OFFSET([2]掉落汇总!$C$2:$C$871,,MATCH($B351,[2]掉落汇总!$D$1:$M$1)),[2]掉落汇总!$A$2:$A$871,H$1,[2]掉落汇总!$C$2:$C$871,$Q$2)/$Q$3)*宝箱投放计算!G351</f>
        <v>0</v>
      </c>
      <c r="I351">
        <f ca="1">(SUMIFS(OFFSET([2]掉落汇总!$C$2:$C$871,,MATCH($B351,[2]掉落汇总!$D$1:$M$1)),[2]掉落汇总!$A$2:$A$871,I$1,[2]掉落汇总!$C$2:$C$871,$Q$1)+SUMIFS(OFFSET([2]掉落汇总!$C$2:$C$871,,MATCH($B351,[2]掉落汇总!$D$1:$M$1)),[2]掉落汇总!$A$2:$A$871,I$1,[2]掉落汇总!$C$2:$C$871,$Q$2)/$Q$3)*宝箱投放计算!H351</f>
        <v>1.0654301906233898</v>
      </c>
      <c r="J351">
        <f ca="1">(SUMIFS(OFFSET([2]掉落汇总!$C$2:$C$871,,MATCH($B351,[2]掉落汇总!$D$1:$M$1)),[2]掉落汇总!$A$2:$A$871,J$1,[2]掉落汇总!$C$2:$C$871,$Q$1)+SUMIFS(OFFSET([2]掉落汇总!$C$2:$C$871,,MATCH($B351,[2]掉落汇总!$D$1:$M$1)),[2]掉落汇总!$A$2:$A$871,J$1,[2]掉落汇总!$C$2:$C$871,$Q$2)/$Q$3)*宝箱投放计算!I351</f>
        <v>0</v>
      </c>
      <c r="K351">
        <f ca="1">(SUMIFS(OFFSET([2]掉落汇总!$C$2:$C$871,,MATCH($B351,[2]掉落汇总!$D$1:$M$1)),[2]掉落汇总!$A$2:$A$871,K$1,[2]掉落汇总!$C$2:$C$871,$Q$1)+SUMIFS(OFFSET([2]掉落汇总!$C$2:$C$871,,MATCH($B351,[2]掉落汇总!$D$1:$M$1)),[2]掉落汇总!$A$2:$A$871,K$1,[2]掉落汇总!$C$2:$C$871,$Q$2)/$Q$3)*宝箱投放计算!J351</f>
        <v>0</v>
      </c>
      <c r="L351">
        <f ca="1">(SUMIFS(OFFSET([2]掉落汇总!$C$2:$C$871,,MATCH($B351,[2]掉落汇总!$D$1:$M$1)),[2]掉落汇总!$A$2:$A$871,L$1,[2]掉落汇总!$C$2:$C$871,$Q$1)+SUMIFS(OFFSET([2]掉落汇总!$C$2:$C$871,,MATCH($B351,[2]掉落汇总!$D$1:$M$1)),[2]掉落汇总!$A$2:$A$871,L$1,[2]掉落汇总!$C$2:$C$871,$Q$2)/$Q$3)*宝箱投放计算!K351</f>
        <v>1.4485077267901381</v>
      </c>
      <c r="M351">
        <f ca="1">(SUMIFS(OFFSET([2]掉落汇总!$C$2:$C$871,,MATCH($B351,[2]掉落汇总!$D$1:$M$1)),[2]掉落汇总!$A$2:$A$871,M$1,[2]掉落汇总!$C$2:$C$871,$Q$1)+SUMIFS(OFFSET([2]掉落汇总!$C$2:$C$871,,MATCH($B351,[2]掉落汇总!$D$1:$M$1)),[2]掉落汇总!$A$2:$A$871,M$1,[2]掉落汇总!$C$2:$C$871,$Q$2)/$Q$3)*宝箱投放计算!L351</f>
        <v>1.449375218965316</v>
      </c>
      <c r="N351">
        <f ca="1">(SUMIFS(OFFSET([2]掉落汇总!$C$2:$C$871,,MATCH($B351,[2]掉落汇总!$D$1:$M$1)),[2]掉落汇总!$A$2:$A$871,N$1,[2]掉落汇总!$C$2:$C$871,$Q$1)+SUMIFS(OFFSET([2]掉落汇总!$C$2:$C$871,,MATCH($B351,[2]掉落汇总!$D$1:$M$1)),[2]掉落汇总!$A$2:$A$871,N$1,[2]掉落汇总!$C$2:$C$871,$Q$2)/$Q$3)*宝箱投放计算!M351</f>
        <v>0.34251290877796897</v>
      </c>
      <c r="O351">
        <f ca="1">(SUMIFS(OFFSET([2]掉落汇总!$C$2:$C$871,,MATCH($B351,[2]掉落汇总!$D$1:$M$1)),[2]掉落汇总!$A$2:$A$871,O$1,[2]掉落汇总!$C$2:$C$871,$Q$1)+SUMIFS(OFFSET([2]掉落汇总!$C$2:$C$871,,MATCH($B351,[2]掉落汇总!$D$1:$M$1)),[2]掉落汇总!$A$2:$A$871,O$1,[2]掉落汇总!$C$2:$C$871,$Q$2)/$Q$3)*宝箱投放计算!N351</f>
        <v>0.72990261049962535</v>
      </c>
    </row>
    <row r="352" spans="1:15" x14ac:dyDescent="0.2">
      <c r="A352">
        <f>玩家成长时间线!A352</f>
        <v>351</v>
      </c>
      <c r="B352">
        <f>玩家成长时间线!B352</f>
        <v>8</v>
      </c>
      <c r="C352">
        <f ca="1">SUM($D$2:D352)</f>
        <v>4515.3011272026824</v>
      </c>
      <c r="D352">
        <f t="shared" ca="1" si="5"/>
        <v>11.647384961789303</v>
      </c>
      <c r="E352">
        <f ca="1">(SUMIFS(OFFSET([2]掉落汇总!$C$2:$C$871,,MATCH($B352,[2]掉落汇总!$D$1:$M$1)),[2]掉落汇总!$A$2:$A$871,E$1,[2]掉落汇总!$C$2:$C$871,$Q$1)+SUMIFS(OFFSET([2]掉落汇总!$C$2:$C$871,,MATCH($B352,[2]掉落汇总!$D$1:$M$1)),[2]掉落汇总!$A$2:$A$871,E$1,[2]掉落汇总!$C$2:$C$871,$Q$2)/$Q$3)*宝箱投放计算!D352</f>
        <v>3.3614238461538464</v>
      </c>
      <c r="F352">
        <f ca="1">(SUMIFS(OFFSET([2]掉落汇总!$C$2:$C$871,,MATCH($B352,[2]掉落汇总!$D$1:$M$1)),[2]掉落汇总!$A$2:$A$871,F$1,[2]掉落汇总!$C$2:$C$871,$Q$1)+SUMIFS(OFFSET([2]掉落汇总!$C$2:$C$871,,MATCH($B352,[2]掉落汇总!$D$1:$M$1)),[2]掉落汇总!$A$2:$A$871,F$1,[2]掉落汇总!$C$2:$C$871,$Q$2)/$Q$3)*宝箱投放计算!E352</f>
        <v>4.3156626506024089</v>
      </c>
      <c r="G352">
        <f ca="1">(SUMIFS(OFFSET([2]掉落汇总!$C$2:$C$871,,MATCH($B352,[2]掉落汇总!$D$1:$M$1)),[2]掉落汇总!$A$2:$A$871,G$1,[2]掉落汇总!$C$2:$C$871,$Q$1)+SUMIFS(OFFSET([2]掉落汇总!$C$2:$C$871,,MATCH($B352,[2]掉落汇总!$D$1:$M$1)),[2]掉落汇总!$A$2:$A$871,G$1,[2]掉落汇总!$C$2:$C$871,$Q$2)/$Q$3)*宝箱投放计算!F352</f>
        <v>0</v>
      </c>
      <c r="H352">
        <f ca="1">(SUMIFS(OFFSET([2]掉落汇总!$C$2:$C$871,,MATCH($B352,[2]掉落汇总!$D$1:$M$1)),[2]掉落汇总!$A$2:$A$871,H$1,[2]掉落汇总!$C$2:$C$871,$Q$1)+SUMIFS(OFFSET([2]掉落汇总!$C$2:$C$871,,MATCH($B352,[2]掉落汇总!$D$1:$M$1)),[2]掉落汇总!$A$2:$A$871,H$1,[2]掉落汇总!$C$2:$C$871,$Q$2)/$Q$3)*宝箱投放计算!G352</f>
        <v>0</v>
      </c>
      <c r="I352">
        <f ca="1">(SUMIFS(OFFSET([2]掉落汇总!$C$2:$C$871,,MATCH($B352,[2]掉落汇总!$D$1:$M$1)),[2]掉落汇总!$A$2:$A$871,I$1,[2]掉落汇总!$C$2:$C$871,$Q$1)+SUMIFS(OFFSET([2]掉落汇总!$C$2:$C$871,,MATCH($B352,[2]掉落汇总!$D$1:$M$1)),[2]掉落汇总!$A$2:$A$871,I$1,[2]掉落汇总!$C$2:$C$871,$Q$2)/$Q$3)*宝箱投放计算!H352</f>
        <v>0</v>
      </c>
      <c r="J352">
        <f ca="1">(SUMIFS(OFFSET([2]掉落汇总!$C$2:$C$871,,MATCH($B352,[2]掉落汇总!$D$1:$M$1)),[2]掉落汇总!$A$2:$A$871,J$1,[2]掉落汇总!$C$2:$C$871,$Q$1)+SUMIFS(OFFSET([2]掉落汇总!$C$2:$C$871,,MATCH($B352,[2]掉落汇总!$D$1:$M$1)),[2]掉落汇总!$A$2:$A$871,J$1,[2]掉落汇总!$C$2:$C$871,$Q$2)/$Q$3)*宝箱投放计算!I352</f>
        <v>0</v>
      </c>
      <c r="K352">
        <f ca="1">(SUMIFS(OFFSET([2]掉落汇总!$C$2:$C$871,,MATCH($B352,[2]掉落汇总!$D$1:$M$1)),[2]掉落汇总!$A$2:$A$871,K$1,[2]掉落汇总!$C$2:$C$871,$Q$1)+SUMIFS(OFFSET([2]掉落汇总!$C$2:$C$871,,MATCH($B352,[2]掉落汇总!$D$1:$M$1)),[2]掉落汇总!$A$2:$A$871,K$1,[2]掉落汇总!$C$2:$C$871,$Q$2)/$Q$3)*宝箱投放计算!J352</f>
        <v>0</v>
      </c>
      <c r="L352">
        <f ca="1">(SUMIFS(OFFSET([2]掉落汇总!$C$2:$C$871,,MATCH($B352,[2]掉落汇总!$D$1:$M$1)),[2]掉落汇总!$A$2:$A$871,L$1,[2]掉落汇总!$C$2:$C$871,$Q$1)+SUMIFS(OFFSET([2]掉落汇总!$C$2:$C$871,,MATCH($B352,[2]掉落汇总!$D$1:$M$1)),[2]掉落汇总!$A$2:$A$871,L$1,[2]掉落汇总!$C$2:$C$871,$Q$2)/$Q$3)*宝箱投放计算!K352</f>
        <v>1.4485077267901381</v>
      </c>
      <c r="M352">
        <f ca="1">(SUMIFS(OFFSET([2]掉落汇总!$C$2:$C$871,,MATCH($B352,[2]掉落汇总!$D$1:$M$1)),[2]掉落汇总!$A$2:$A$871,M$1,[2]掉落汇总!$C$2:$C$871,$Q$1)+SUMIFS(OFFSET([2]掉落汇总!$C$2:$C$871,,MATCH($B352,[2]掉落汇总!$D$1:$M$1)),[2]掉落汇总!$A$2:$A$871,M$1,[2]掉落汇总!$C$2:$C$871,$Q$2)/$Q$3)*宝箱投放计算!L352</f>
        <v>1.449375218965316</v>
      </c>
      <c r="N352">
        <f ca="1">(SUMIFS(OFFSET([2]掉落汇总!$C$2:$C$871,,MATCH($B352,[2]掉落汇总!$D$1:$M$1)),[2]掉落汇总!$A$2:$A$871,N$1,[2]掉落汇总!$C$2:$C$871,$Q$1)+SUMIFS(OFFSET([2]掉落汇总!$C$2:$C$871,,MATCH($B352,[2]掉落汇总!$D$1:$M$1)),[2]掉落汇总!$A$2:$A$871,N$1,[2]掉落汇总!$C$2:$C$871,$Q$2)/$Q$3)*宝箱投放计算!M352</f>
        <v>0.34251290877796897</v>
      </c>
      <c r="O352">
        <f ca="1">(SUMIFS(OFFSET([2]掉落汇总!$C$2:$C$871,,MATCH($B352,[2]掉落汇总!$D$1:$M$1)),[2]掉落汇总!$A$2:$A$871,O$1,[2]掉落汇总!$C$2:$C$871,$Q$1)+SUMIFS(OFFSET([2]掉落汇总!$C$2:$C$871,,MATCH($B352,[2]掉落汇总!$D$1:$M$1)),[2]掉落汇总!$A$2:$A$871,O$1,[2]掉落汇总!$C$2:$C$871,$Q$2)/$Q$3)*宝箱投放计算!N352</f>
        <v>0.72990261049962535</v>
      </c>
    </row>
    <row r="353" spans="1:15" x14ac:dyDescent="0.2">
      <c r="A353">
        <f>玩家成长时间线!A353</f>
        <v>352</v>
      </c>
      <c r="B353">
        <f>玩家成长时间线!B353</f>
        <v>8</v>
      </c>
      <c r="C353">
        <f ca="1">SUM($D$2:D353)</f>
        <v>4527.2435217798566</v>
      </c>
      <c r="D353">
        <f t="shared" ca="1" si="5"/>
        <v>11.942394577173918</v>
      </c>
      <c r="E353">
        <f ca="1">(SUMIFS(OFFSET([2]掉落汇总!$C$2:$C$871,,MATCH($B353,[2]掉落汇总!$D$1:$M$1)),[2]掉落汇总!$A$2:$A$871,E$1,[2]掉落汇总!$C$2:$C$871,$Q$1)+SUMIFS(OFFSET([2]掉落汇总!$C$2:$C$871,,MATCH($B353,[2]掉落汇总!$D$1:$M$1)),[2]掉落汇总!$A$2:$A$871,E$1,[2]掉落汇总!$C$2:$C$871,$Q$2)/$Q$3)*宝箱投放计算!D353</f>
        <v>3.6564334615384615</v>
      </c>
      <c r="F353">
        <f ca="1">(SUMIFS(OFFSET([2]掉落汇总!$C$2:$C$871,,MATCH($B353,[2]掉落汇总!$D$1:$M$1)),[2]掉落汇总!$A$2:$A$871,F$1,[2]掉落汇总!$C$2:$C$871,$Q$1)+SUMIFS(OFFSET([2]掉落汇总!$C$2:$C$871,,MATCH($B353,[2]掉落汇总!$D$1:$M$1)),[2]掉落汇总!$A$2:$A$871,F$1,[2]掉落汇总!$C$2:$C$871,$Q$2)/$Q$3)*宝箱投放计算!E353</f>
        <v>4.3156626506024089</v>
      </c>
      <c r="G353">
        <f ca="1">(SUMIFS(OFFSET([2]掉落汇总!$C$2:$C$871,,MATCH($B353,[2]掉落汇总!$D$1:$M$1)),[2]掉落汇总!$A$2:$A$871,G$1,[2]掉落汇总!$C$2:$C$871,$Q$1)+SUMIFS(OFFSET([2]掉落汇总!$C$2:$C$871,,MATCH($B353,[2]掉落汇总!$D$1:$M$1)),[2]掉落汇总!$A$2:$A$871,G$1,[2]掉落汇总!$C$2:$C$871,$Q$2)/$Q$3)*宝箱投放计算!F353</f>
        <v>0</v>
      </c>
      <c r="H353">
        <f ca="1">(SUMIFS(OFFSET([2]掉落汇总!$C$2:$C$871,,MATCH($B353,[2]掉落汇总!$D$1:$M$1)),[2]掉落汇总!$A$2:$A$871,H$1,[2]掉落汇总!$C$2:$C$871,$Q$1)+SUMIFS(OFFSET([2]掉落汇总!$C$2:$C$871,,MATCH($B353,[2]掉落汇总!$D$1:$M$1)),[2]掉落汇总!$A$2:$A$871,H$1,[2]掉落汇总!$C$2:$C$871,$Q$2)/$Q$3)*宝箱投放计算!G353</f>
        <v>0</v>
      </c>
      <c r="I353">
        <f ca="1">(SUMIFS(OFFSET([2]掉落汇总!$C$2:$C$871,,MATCH($B353,[2]掉落汇总!$D$1:$M$1)),[2]掉落汇总!$A$2:$A$871,I$1,[2]掉落汇总!$C$2:$C$871,$Q$1)+SUMIFS(OFFSET([2]掉落汇总!$C$2:$C$871,,MATCH($B353,[2]掉落汇总!$D$1:$M$1)),[2]掉落汇总!$A$2:$A$871,I$1,[2]掉落汇总!$C$2:$C$871,$Q$2)/$Q$3)*宝箱投放计算!H353</f>
        <v>0</v>
      </c>
      <c r="J353">
        <f ca="1">(SUMIFS(OFFSET([2]掉落汇总!$C$2:$C$871,,MATCH($B353,[2]掉落汇总!$D$1:$M$1)),[2]掉落汇总!$A$2:$A$871,J$1,[2]掉落汇总!$C$2:$C$871,$Q$1)+SUMIFS(OFFSET([2]掉落汇总!$C$2:$C$871,,MATCH($B353,[2]掉落汇总!$D$1:$M$1)),[2]掉落汇总!$A$2:$A$871,J$1,[2]掉落汇总!$C$2:$C$871,$Q$2)/$Q$3)*宝箱投放计算!I353</f>
        <v>0</v>
      </c>
      <c r="K353">
        <f ca="1">(SUMIFS(OFFSET([2]掉落汇总!$C$2:$C$871,,MATCH($B353,[2]掉落汇总!$D$1:$M$1)),[2]掉落汇总!$A$2:$A$871,K$1,[2]掉落汇总!$C$2:$C$871,$Q$1)+SUMIFS(OFFSET([2]掉落汇总!$C$2:$C$871,,MATCH($B353,[2]掉落汇总!$D$1:$M$1)),[2]掉落汇总!$A$2:$A$871,K$1,[2]掉落汇总!$C$2:$C$871,$Q$2)/$Q$3)*宝箱投放计算!J353</f>
        <v>0</v>
      </c>
      <c r="L353">
        <f ca="1">(SUMIFS(OFFSET([2]掉落汇总!$C$2:$C$871,,MATCH($B353,[2]掉落汇总!$D$1:$M$1)),[2]掉落汇总!$A$2:$A$871,L$1,[2]掉落汇总!$C$2:$C$871,$Q$1)+SUMIFS(OFFSET([2]掉落汇总!$C$2:$C$871,,MATCH($B353,[2]掉落汇总!$D$1:$M$1)),[2]掉落汇总!$A$2:$A$871,L$1,[2]掉落汇总!$C$2:$C$871,$Q$2)/$Q$3)*宝箱投放计算!K353</f>
        <v>1.4485077267901381</v>
      </c>
      <c r="M353">
        <f ca="1">(SUMIFS(OFFSET([2]掉落汇总!$C$2:$C$871,,MATCH($B353,[2]掉落汇总!$D$1:$M$1)),[2]掉落汇总!$A$2:$A$871,M$1,[2]掉落汇总!$C$2:$C$871,$Q$1)+SUMIFS(OFFSET([2]掉落汇总!$C$2:$C$871,,MATCH($B353,[2]掉落汇总!$D$1:$M$1)),[2]掉落汇总!$A$2:$A$871,M$1,[2]掉落汇总!$C$2:$C$871,$Q$2)/$Q$3)*宝箱投放计算!L353</f>
        <v>1.449375218965316</v>
      </c>
      <c r="N353">
        <f ca="1">(SUMIFS(OFFSET([2]掉落汇总!$C$2:$C$871,,MATCH($B353,[2]掉落汇总!$D$1:$M$1)),[2]掉落汇总!$A$2:$A$871,N$1,[2]掉落汇总!$C$2:$C$871,$Q$1)+SUMIFS(OFFSET([2]掉落汇总!$C$2:$C$871,,MATCH($B353,[2]掉落汇总!$D$1:$M$1)),[2]掉落汇总!$A$2:$A$871,N$1,[2]掉落汇总!$C$2:$C$871,$Q$2)/$Q$3)*宝箱投放计算!M353</f>
        <v>0.34251290877796897</v>
      </c>
      <c r="O353">
        <f ca="1">(SUMIFS(OFFSET([2]掉落汇总!$C$2:$C$871,,MATCH($B353,[2]掉落汇总!$D$1:$M$1)),[2]掉落汇总!$A$2:$A$871,O$1,[2]掉落汇总!$C$2:$C$871,$Q$1)+SUMIFS(OFFSET([2]掉落汇总!$C$2:$C$871,,MATCH($B353,[2]掉落汇总!$D$1:$M$1)),[2]掉落汇总!$A$2:$A$871,O$1,[2]掉落汇总!$C$2:$C$871,$Q$2)/$Q$3)*宝箱投放计算!N353</f>
        <v>0.72990261049962535</v>
      </c>
    </row>
    <row r="354" spans="1:15" x14ac:dyDescent="0.2">
      <c r="A354">
        <f>玩家成长时间线!A354</f>
        <v>353</v>
      </c>
      <c r="B354">
        <f>玩家成长时间线!B354</f>
        <v>9</v>
      </c>
      <c r="C354">
        <f ca="1">SUM($D$2:D354)</f>
        <v>4544.2765247908474</v>
      </c>
      <c r="D354">
        <f t="shared" ca="1" si="5"/>
        <v>17.033003010990406</v>
      </c>
      <c r="E354">
        <f ca="1">(SUMIFS(OFFSET([2]掉落汇总!$C$2:$C$871,,MATCH($B354,[2]掉落汇总!$D$1:$M$1)),[2]掉落汇总!$A$2:$A$871,E$1,[2]掉落汇总!$C$2:$C$871,$Q$1)+SUMIFS(OFFSET([2]掉落汇总!$C$2:$C$871,,MATCH($B354,[2]掉落汇总!$D$1:$M$1)),[2]掉落汇总!$A$2:$A$871,E$1,[2]掉落汇总!$C$2:$C$871,$Q$2)/$Q$3)*宝箱投放计算!D354</f>
        <v>3.8441666303162485</v>
      </c>
      <c r="F354">
        <f ca="1">(SUMIFS(OFFSET([2]掉落汇总!$C$2:$C$871,,MATCH($B354,[2]掉落汇总!$D$1:$M$1)),[2]掉落汇总!$A$2:$A$871,F$1,[2]掉落汇总!$C$2:$C$871,$Q$1)+SUMIFS(OFFSET([2]掉落汇总!$C$2:$C$871,,MATCH($B354,[2]掉落汇总!$D$1:$M$1)),[2]掉落汇总!$A$2:$A$871,F$1,[2]掉落汇总!$C$2:$C$871,$Q$2)/$Q$3)*宝箱投放计算!E354</f>
        <v>5.3945783132530112</v>
      </c>
      <c r="G354">
        <f ca="1">(SUMIFS(OFFSET([2]掉落汇总!$C$2:$C$871,,MATCH($B354,[2]掉落汇总!$D$1:$M$1)),[2]掉落汇总!$A$2:$A$871,G$1,[2]掉落汇总!$C$2:$C$871,$Q$1)+SUMIFS(OFFSET([2]掉落汇总!$C$2:$C$871,,MATCH($B354,[2]掉落汇总!$D$1:$M$1)),[2]掉落汇总!$A$2:$A$871,G$1,[2]掉落汇总!$C$2:$C$871,$Q$2)/$Q$3)*宝箱投放计算!F354</f>
        <v>0</v>
      </c>
      <c r="H354">
        <f ca="1">(SUMIFS(OFFSET([2]掉落汇总!$C$2:$C$871,,MATCH($B354,[2]掉落汇总!$D$1:$M$1)),[2]掉落汇总!$A$2:$A$871,H$1,[2]掉落汇总!$C$2:$C$871,$Q$1)+SUMIFS(OFFSET([2]掉落汇总!$C$2:$C$871,,MATCH($B354,[2]掉落汇总!$D$1:$M$1)),[2]掉落汇总!$A$2:$A$871,H$1,[2]掉落汇总!$C$2:$C$871,$Q$2)/$Q$3)*宝箱投放计算!G354</f>
        <v>0</v>
      </c>
      <c r="I354">
        <f ca="1">(SUMIFS(OFFSET([2]掉落汇总!$C$2:$C$871,,MATCH($B354,[2]掉落汇总!$D$1:$M$1)),[2]掉落汇总!$A$2:$A$871,I$1,[2]掉落汇总!$C$2:$C$871,$Q$1)+SUMIFS(OFFSET([2]掉落汇总!$C$2:$C$871,,MATCH($B354,[2]掉落汇总!$D$1:$M$1)),[2]掉落汇总!$A$2:$A$871,I$1,[2]掉落汇总!$C$2:$C$871,$Q$2)/$Q$3)*宝箱投放计算!H354</f>
        <v>1.0654301906233898</v>
      </c>
      <c r="J354">
        <f ca="1">(SUMIFS(OFFSET([2]掉落汇总!$C$2:$C$871,,MATCH($B354,[2]掉落汇总!$D$1:$M$1)),[2]掉落汇总!$A$2:$A$871,J$1,[2]掉落汇总!$C$2:$C$871,$Q$1)+SUMIFS(OFFSET([2]掉落汇总!$C$2:$C$871,,MATCH($B354,[2]掉落汇总!$D$1:$M$1)),[2]掉落汇总!$A$2:$A$871,J$1,[2]掉落汇总!$C$2:$C$871,$Q$2)/$Q$3)*宝箱投放计算!I354</f>
        <v>2.7585294117647061</v>
      </c>
      <c r="K354">
        <f ca="1">(SUMIFS(OFFSET([2]掉落汇总!$C$2:$C$871,,MATCH($B354,[2]掉落汇总!$D$1:$M$1)),[2]掉落汇总!$A$2:$A$871,K$1,[2]掉落汇总!$C$2:$C$871,$Q$1)+SUMIFS(OFFSET([2]掉落汇总!$C$2:$C$871,,MATCH($B354,[2]掉落汇总!$D$1:$M$1)),[2]掉落汇总!$A$2:$A$871,K$1,[2]掉落汇总!$C$2:$C$871,$Q$2)/$Q$3)*宝箱投放计算!J354</f>
        <v>0</v>
      </c>
      <c r="L354">
        <f ca="1">(SUMIFS(OFFSET([2]掉落汇总!$C$2:$C$871,,MATCH($B354,[2]掉落汇总!$D$1:$M$1)),[2]掉落汇总!$A$2:$A$871,L$1,[2]掉落汇总!$C$2:$C$871,$Q$1)+SUMIFS(OFFSET([2]掉落汇总!$C$2:$C$871,,MATCH($B354,[2]掉落汇总!$D$1:$M$1)),[2]掉落汇总!$A$2:$A$871,L$1,[2]掉落汇总!$C$2:$C$871,$Q$2)/$Q$3)*宝箱投放计算!K354</f>
        <v>1.4485077267901381</v>
      </c>
      <c r="M354">
        <f ca="1">(SUMIFS(OFFSET([2]掉落汇总!$C$2:$C$871,,MATCH($B354,[2]掉落汇总!$D$1:$M$1)),[2]掉落汇总!$A$2:$A$871,M$1,[2]掉落汇总!$C$2:$C$871,$Q$1)+SUMIFS(OFFSET([2]掉落汇总!$C$2:$C$871,,MATCH($B354,[2]掉落汇总!$D$1:$M$1)),[2]掉落汇总!$A$2:$A$871,M$1,[2]掉落汇总!$C$2:$C$871,$Q$2)/$Q$3)*宝箱投放计算!L354</f>
        <v>1.449375218965316</v>
      </c>
      <c r="N354">
        <f ca="1">(SUMIFS(OFFSET([2]掉落汇总!$C$2:$C$871,,MATCH($B354,[2]掉落汇总!$D$1:$M$1)),[2]掉落汇总!$A$2:$A$871,N$1,[2]掉落汇总!$C$2:$C$871,$Q$1)+SUMIFS(OFFSET([2]掉落汇总!$C$2:$C$871,,MATCH($B354,[2]掉落汇总!$D$1:$M$1)),[2]掉落汇总!$A$2:$A$871,N$1,[2]掉落汇总!$C$2:$C$871,$Q$2)/$Q$3)*宝箱投放计算!M354</f>
        <v>0.34251290877796897</v>
      </c>
      <c r="O354">
        <f ca="1">(SUMIFS(OFFSET([2]掉落汇总!$C$2:$C$871,,MATCH($B354,[2]掉落汇总!$D$1:$M$1)),[2]掉落汇总!$A$2:$A$871,O$1,[2]掉落汇总!$C$2:$C$871,$Q$1)+SUMIFS(OFFSET([2]掉落汇总!$C$2:$C$871,,MATCH($B354,[2]掉落汇总!$D$1:$M$1)),[2]掉落汇总!$A$2:$A$871,O$1,[2]掉落汇总!$C$2:$C$871,$Q$2)/$Q$3)*宝箱投放计算!N354</f>
        <v>0.72990261049962535</v>
      </c>
    </row>
    <row r="355" spans="1:15" x14ac:dyDescent="0.2">
      <c r="A355">
        <f>玩家成长时间线!A355</f>
        <v>354</v>
      </c>
      <c r="B355">
        <f>玩家成长时间线!B355</f>
        <v>9</v>
      </c>
      <c r="C355">
        <f ca="1">SUM($D$2:D355)</f>
        <v>4557.5015005876721</v>
      </c>
      <c r="D355">
        <f t="shared" ca="1" si="5"/>
        <v>13.224975796824776</v>
      </c>
      <c r="E355">
        <f ca="1">(SUMIFS(OFFSET([2]掉落汇总!$C$2:$C$871,,MATCH($B355,[2]掉落汇总!$D$1:$M$1)),[2]掉落汇总!$A$2:$A$871,E$1,[2]掉落汇总!$C$2:$C$871,$Q$1)+SUMIFS(OFFSET([2]掉落汇总!$C$2:$C$871,,MATCH($B355,[2]掉落汇总!$D$1:$M$1)),[2]掉落汇总!$A$2:$A$871,E$1,[2]掉落汇总!$C$2:$C$871,$Q$2)/$Q$3)*宝箱投放计算!D355</f>
        <v>3.8600990185387136</v>
      </c>
      <c r="F355">
        <f ca="1">(SUMIFS(OFFSET([2]掉落汇总!$C$2:$C$871,,MATCH($B355,[2]掉落汇总!$D$1:$M$1)),[2]掉落汇总!$A$2:$A$871,F$1,[2]掉落汇总!$C$2:$C$871,$Q$1)+SUMIFS(OFFSET([2]掉落汇总!$C$2:$C$871,,MATCH($B355,[2]掉落汇总!$D$1:$M$1)),[2]掉落汇总!$A$2:$A$871,F$1,[2]掉落汇总!$C$2:$C$871,$Q$2)/$Q$3)*宝箱投放计算!E355</f>
        <v>5.3945783132530112</v>
      </c>
      <c r="G355">
        <f ca="1">(SUMIFS(OFFSET([2]掉落汇总!$C$2:$C$871,,MATCH($B355,[2]掉落汇总!$D$1:$M$1)),[2]掉落汇总!$A$2:$A$871,G$1,[2]掉落汇总!$C$2:$C$871,$Q$1)+SUMIFS(OFFSET([2]掉落汇总!$C$2:$C$871,,MATCH($B355,[2]掉落汇总!$D$1:$M$1)),[2]掉落汇总!$A$2:$A$871,G$1,[2]掉落汇总!$C$2:$C$871,$Q$2)/$Q$3)*宝箱投放计算!F355</f>
        <v>0</v>
      </c>
      <c r="H355">
        <f ca="1">(SUMIFS(OFFSET([2]掉落汇总!$C$2:$C$871,,MATCH($B355,[2]掉落汇总!$D$1:$M$1)),[2]掉落汇总!$A$2:$A$871,H$1,[2]掉落汇总!$C$2:$C$871,$Q$1)+SUMIFS(OFFSET([2]掉落汇总!$C$2:$C$871,,MATCH($B355,[2]掉落汇总!$D$1:$M$1)),[2]掉落汇总!$A$2:$A$871,H$1,[2]掉落汇总!$C$2:$C$871,$Q$2)/$Q$3)*宝箱投放计算!G355</f>
        <v>0</v>
      </c>
      <c r="I355">
        <f ca="1">(SUMIFS(OFFSET([2]掉落汇总!$C$2:$C$871,,MATCH($B355,[2]掉落汇总!$D$1:$M$1)),[2]掉落汇总!$A$2:$A$871,I$1,[2]掉落汇总!$C$2:$C$871,$Q$1)+SUMIFS(OFFSET([2]掉落汇总!$C$2:$C$871,,MATCH($B355,[2]掉落汇总!$D$1:$M$1)),[2]掉落汇总!$A$2:$A$871,I$1,[2]掉落汇总!$C$2:$C$871,$Q$2)/$Q$3)*宝箱投放计算!H355</f>
        <v>0</v>
      </c>
      <c r="J355">
        <f ca="1">(SUMIFS(OFFSET([2]掉落汇总!$C$2:$C$871,,MATCH($B355,[2]掉落汇总!$D$1:$M$1)),[2]掉落汇总!$A$2:$A$871,J$1,[2]掉落汇总!$C$2:$C$871,$Q$1)+SUMIFS(OFFSET([2]掉落汇总!$C$2:$C$871,,MATCH($B355,[2]掉落汇总!$D$1:$M$1)),[2]掉落汇总!$A$2:$A$871,J$1,[2]掉落汇总!$C$2:$C$871,$Q$2)/$Q$3)*宝箱投放计算!I355</f>
        <v>0</v>
      </c>
      <c r="K355">
        <f ca="1">(SUMIFS(OFFSET([2]掉落汇总!$C$2:$C$871,,MATCH($B355,[2]掉落汇总!$D$1:$M$1)),[2]掉落汇总!$A$2:$A$871,K$1,[2]掉落汇总!$C$2:$C$871,$Q$1)+SUMIFS(OFFSET([2]掉落汇总!$C$2:$C$871,,MATCH($B355,[2]掉落汇总!$D$1:$M$1)),[2]掉落汇总!$A$2:$A$871,K$1,[2]掉落汇总!$C$2:$C$871,$Q$2)/$Q$3)*宝箱投放计算!J355</f>
        <v>0</v>
      </c>
      <c r="L355">
        <f ca="1">(SUMIFS(OFFSET([2]掉落汇总!$C$2:$C$871,,MATCH($B355,[2]掉落汇总!$D$1:$M$1)),[2]掉落汇总!$A$2:$A$871,L$1,[2]掉落汇总!$C$2:$C$871,$Q$1)+SUMIFS(OFFSET([2]掉落汇总!$C$2:$C$871,,MATCH($B355,[2]掉落汇总!$D$1:$M$1)),[2]掉落汇总!$A$2:$A$871,L$1,[2]掉落汇总!$C$2:$C$871,$Q$2)/$Q$3)*宝箱投放计算!K355</f>
        <v>1.4485077267901381</v>
      </c>
      <c r="M355">
        <f ca="1">(SUMIFS(OFFSET([2]掉落汇总!$C$2:$C$871,,MATCH($B355,[2]掉落汇总!$D$1:$M$1)),[2]掉落汇总!$A$2:$A$871,M$1,[2]掉落汇总!$C$2:$C$871,$Q$1)+SUMIFS(OFFSET([2]掉落汇总!$C$2:$C$871,,MATCH($B355,[2]掉落汇总!$D$1:$M$1)),[2]掉落汇总!$A$2:$A$871,M$1,[2]掉落汇总!$C$2:$C$871,$Q$2)/$Q$3)*宝箱投放计算!L355</f>
        <v>1.449375218965316</v>
      </c>
      <c r="N355">
        <f ca="1">(SUMIFS(OFFSET([2]掉落汇总!$C$2:$C$871,,MATCH($B355,[2]掉落汇总!$D$1:$M$1)),[2]掉落汇总!$A$2:$A$871,N$1,[2]掉落汇总!$C$2:$C$871,$Q$1)+SUMIFS(OFFSET([2]掉落汇总!$C$2:$C$871,,MATCH($B355,[2]掉落汇总!$D$1:$M$1)),[2]掉落汇总!$A$2:$A$871,N$1,[2]掉落汇总!$C$2:$C$871,$Q$2)/$Q$3)*宝箱投放计算!M355</f>
        <v>0.34251290877796897</v>
      </c>
      <c r="O355">
        <f ca="1">(SUMIFS(OFFSET([2]掉落汇总!$C$2:$C$871,,MATCH($B355,[2]掉落汇总!$D$1:$M$1)),[2]掉落汇总!$A$2:$A$871,O$1,[2]掉落汇总!$C$2:$C$871,$Q$1)+SUMIFS(OFFSET([2]掉落汇总!$C$2:$C$871,,MATCH($B355,[2]掉落汇总!$D$1:$M$1)),[2]掉落汇总!$A$2:$A$871,O$1,[2]掉落汇总!$C$2:$C$871,$Q$2)/$Q$3)*宝箱投放计算!N355</f>
        <v>0.72990261049962535</v>
      </c>
    </row>
    <row r="356" spans="1:15" x14ac:dyDescent="0.2">
      <c r="A356">
        <f>玩家成长时间线!A356</f>
        <v>355</v>
      </c>
      <c r="B356">
        <f>玩家成长时间线!B356</f>
        <v>9</v>
      </c>
      <c r="C356">
        <f ca="1">SUM($D$2:D356)</f>
        <v>4571.061056537169</v>
      </c>
      <c r="D356">
        <f t="shared" ca="1" si="5"/>
        <v>13.559555949496531</v>
      </c>
      <c r="E356">
        <f ca="1">(SUMIFS(OFFSET([2]掉落汇总!$C$2:$C$871,,MATCH($B356,[2]掉落汇总!$D$1:$M$1)),[2]掉落汇总!$A$2:$A$871,E$1,[2]掉落汇总!$C$2:$C$871,$Q$1)+SUMIFS(OFFSET([2]掉落汇总!$C$2:$C$871,,MATCH($B356,[2]掉落汇总!$D$1:$M$1)),[2]掉落汇总!$A$2:$A$871,E$1,[2]掉落汇总!$C$2:$C$871,$Q$2)/$Q$3)*宝箱投放计算!D356</f>
        <v>4.1946791712104687</v>
      </c>
      <c r="F356">
        <f ca="1">(SUMIFS(OFFSET([2]掉落汇总!$C$2:$C$871,,MATCH($B356,[2]掉落汇总!$D$1:$M$1)),[2]掉落汇总!$A$2:$A$871,F$1,[2]掉落汇总!$C$2:$C$871,$Q$1)+SUMIFS(OFFSET([2]掉落汇总!$C$2:$C$871,,MATCH($B356,[2]掉落汇总!$D$1:$M$1)),[2]掉落汇总!$A$2:$A$871,F$1,[2]掉落汇总!$C$2:$C$871,$Q$2)/$Q$3)*宝箱投放计算!E356</f>
        <v>5.3945783132530112</v>
      </c>
      <c r="G356">
        <f ca="1">(SUMIFS(OFFSET([2]掉落汇总!$C$2:$C$871,,MATCH($B356,[2]掉落汇总!$D$1:$M$1)),[2]掉落汇总!$A$2:$A$871,G$1,[2]掉落汇总!$C$2:$C$871,$Q$1)+SUMIFS(OFFSET([2]掉落汇总!$C$2:$C$871,,MATCH($B356,[2]掉落汇总!$D$1:$M$1)),[2]掉落汇总!$A$2:$A$871,G$1,[2]掉落汇总!$C$2:$C$871,$Q$2)/$Q$3)*宝箱投放计算!F356</f>
        <v>0</v>
      </c>
      <c r="H356">
        <f ca="1">(SUMIFS(OFFSET([2]掉落汇总!$C$2:$C$871,,MATCH($B356,[2]掉落汇总!$D$1:$M$1)),[2]掉落汇总!$A$2:$A$871,H$1,[2]掉落汇总!$C$2:$C$871,$Q$1)+SUMIFS(OFFSET([2]掉落汇总!$C$2:$C$871,,MATCH($B356,[2]掉落汇总!$D$1:$M$1)),[2]掉落汇总!$A$2:$A$871,H$1,[2]掉落汇总!$C$2:$C$871,$Q$2)/$Q$3)*宝箱投放计算!G356</f>
        <v>0</v>
      </c>
      <c r="I356">
        <f ca="1">(SUMIFS(OFFSET([2]掉落汇总!$C$2:$C$871,,MATCH($B356,[2]掉落汇总!$D$1:$M$1)),[2]掉落汇总!$A$2:$A$871,I$1,[2]掉落汇总!$C$2:$C$871,$Q$1)+SUMIFS(OFFSET([2]掉落汇总!$C$2:$C$871,,MATCH($B356,[2]掉落汇总!$D$1:$M$1)),[2]掉落汇总!$A$2:$A$871,I$1,[2]掉落汇总!$C$2:$C$871,$Q$2)/$Q$3)*宝箱投放计算!H356</f>
        <v>0</v>
      </c>
      <c r="J356">
        <f ca="1">(SUMIFS(OFFSET([2]掉落汇总!$C$2:$C$871,,MATCH($B356,[2]掉落汇总!$D$1:$M$1)),[2]掉落汇总!$A$2:$A$871,J$1,[2]掉落汇总!$C$2:$C$871,$Q$1)+SUMIFS(OFFSET([2]掉落汇总!$C$2:$C$871,,MATCH($B356,[2]掉落汇总!$D$1:$M$1)),[2]掉落汇总!$A$2:$A$871,J$1,[2]掉落汇总!$C$2:$C$871,$Q$2)/$Q$3)*宝箱投放计算!I356</f>
        <v>0</v>
      </c>
      <c r="K356">
        <f ca="1">(SUMIFS(OFFSET([2]掉落汇总!$C$2:$C$871,,MATCH($B356,[2]掉落汇总!$D$1:$M$1)),[2]掉落汇总!$A$2:$A$871,K$1,[2]掉落汇总!$C$2:$C$871,$Q$1)+SUMIFS(OFFSET([2]掉落汇总!$C$2:$C$871,,MATCH($B356,[2]掉落汇总!$D$1:$M$1)),[2]掉落汇总!$A$2:$A$871,K$1,[2]掉落汇总!$C$2:$C$871,$Q$2)/$Q$3)*宝箱投放计算!J356</f>
        <v>0</v>
      </c>
      <c r="L356">
        <f ca="1">(SUMIFS(OFFSET([2]掉落汇总!$C$2:$C$871,,MATCH($B356,[2]掉落汇总!$D$1:$M$1)),[2]掉落汇总!$A$2:$A$871,L$1,[2]掉落汇总!$C$2:$C$871,$Q$1)+SUMIFS(OFFSET([2]掉落汇总!$C$2:$C$871,,MATCH($B356,[2]掉落汇总!$D$1:$M$1)),[2]掉落汇总!$A$2:$A$871,L$1,[2]掉落汇总!$C$2:$C$871,$Q$2)/$Q$3)*宝箱投放计算!K356</f>
        <v>1.4485077267901381</v>
      </c>
      <c r="M356">
        <f ca="1">(SUMIFS(OFFSET([2]掉落汇总!$C$2:$C$871,,MATCH($B356,[2]掉落汇总!$D$1:$M$1)),[2]掉落汇总!$A$2:$A$871,M$1,[2]掉落汇总!$C$2:$C$871,$Q$1)+SUMIFS(OFFSET([2]掉落汇总!$C$2:$C$871,,MATCH($B356,[2]掉落汇总!$D$1:$M$1)),[2]掉落汇总!$A$2:$A$871,M$1,[2]掉落汇总!$C$2:$C$871,$Q$2)/$Q$3)*宝箱投放计算!L356</f>
        <v>1.449375218965316</v>
      </c>
      <c r="N356">
        <f ca="1">(SUMIFS(OFFSET([2]掉落汇总!$C$2:$C$871,,MATCH($B356,[2]掉落汇总!$D$1:$M$1)),[2]掉落汇总!$A$2:$A$871,N$1,[2]掉落汇总!$C$2:$C$871,$Q$1)+SUMIFS(OFFSET([2]掉落汇总!$C$2:$C$871,,MATCH($B356,[2]掉落汇总!$D$1:$M$1)),[2]掉落汇总!$A$2:$A$871,N$1,[2]掉落汇总!$C$2:$C$871,$Q$2)/$Q$3)*宝箱投放计算!M356</f>
        <v>0.34251290877796897</v>
      </c>
      <c r="O356">
        <f ca="1">(SUMIFS(OFFSET([2]掉落汇总!$C$2:$C$871,,MATCH($B356,[2]掉落汇总!$D$1:$M$1)),[2]掉落汇总!$A$2:$A$871,O$1,[2]掉落汇总!$C$2:$C$871,$Q$1)+SUMIFS(OFFSET([2]掉落汇总!$C$2:$C$871,,MATCH($B356,[2]掉落汇总!$D$1:$M$1)),[2]掉落汇总!$A$2:$A$871,O$1,[2]掉落汇总!$C$2:$C$871,$Q$2)/$Q$3)*宝箱投放计算!N356</f>
        <v>0.72990261049962535</v>
      </c>
    </row>
    <row r="357" spans="1:15" x14ac:dyDescent="0.2">
      <c r="A357">
        <f>玩家成长时间线!A357</f>
        <v>356</v>
      </c>
      <c r="B357">
        <f>玩家成长时间线!B357</f>
        <v>10</v>
      </c>
      <c r="C357">
        <f ca="1">SUM($D$2:D357)</f>
        <v>4587.6291268647828</v>
      </c>
      <c r="D357">
        <f t="shared" ca="1" si="5"/>
        <v>16.568070327613537</v>
      </c>
      <c r="E357">
        <f ca="1">(SUMIFS(OFFSET([2]掉落汇总!$C$2:$C$871,,MATCH($B357,[2]掉落汇总!$D$1:$M$1)),[2]掉落汇总!$A$2:$A$871,E$1,[2]掉落汇总!$C$2:$C$871,$Q$1)+SUMIFS(OFFSET([2]掉落汇总!$C$2:$C$871,,MATCH($B357,[2]掉落汇总!$D$1:$M$1)),[2]掉落汇总!$A$2:$A$871,E$1,[2]掉落汇总!$C$2:$C$871,$Q$2)/$Q$3)*宝箱投放计算!D357</f>
        <v>4.1120252498684904</v>
      </c>
      <c r="F357">
        <f ca="1">(SUMIFS(OFFSET([2]掉落汇总!$C$2:$C$871,,MATCH($B357,[2]掉落汇总!$D$1:$M$1)),[2]掉落汇总!$A$2:$A$871,F$1,[2]掉落汇总!$C$2:$C$871,$Q$1)+SUMIFS(OFFSET([2]掉落汇总!$C$2:$C$871,,MATCH($B357,[2]掉落汇总!$D$1:$M$1)),[2]掉落汇总!$A$2:$A$871,F$1,[2]掉落汇总!$C$2:$C$871,$Q$2)/$Q$3)*宝箱投放计算!E357</f>
        <v>5.3945783132530112</v>
      </c>
      <c r="G357">
        <f ca="1">(SUMIFS(OFFSET([2]掉落汇总!$C$2:$C$871,,MATCH($B357,[2]掉落汇总!$D$1:$M$1)),[2]掉落汇总!$A$2:$A$871,G$1,[2]掉落汇总!$C$2:$C$871,$Q$1)+SUMIFS(OFFSET([2]掉落汇总!$C$2:$C$871,,MATCH($B357,[2]掉落汇总!$D$1:$M$1)),[2]掉落汇总!$A$2:$A$871,G$1,[2]掉落汇总!$C$2:$C$871,$Q$2)/$Q$3)*宝箱投放计算!F357</f>
        <v>0</v>
      </c>
      <c r="H357">
        <f ca="1">(SUMIFS(OFFSET([2]掉落汇总!$C$2:$C$871,,MATCH($B357,[2]掉落汇总!$D$1:$M$1)),[2]掉落汇总!$A$2:$A$871,H$1,[2]掉落汇总!$C$2:$C$871,$Q$1)+SUMIFS(OFFSET([2]掉落汇总!$C$2:$C$871,,MATCH($B357,[2]掉落汇总!$D$1:$M$1)),[2]掉落汇总!$A$2:$A$871,H$1,[2]掉落汇总!$C$2:$C$871,$Q$2)/$Q$3)*宝箱投放计算!G357</f>
        <v>0</v>
      </c>
      <c r="I357">
        <f ca="1">(SUMIFS(OFFSET([2]掉落汇总!$C$2:$C$871,,MATCH($B357,[2]掉落汇总!$D$1:$M$1)),[2]掉落汇总!$A$2:$A$871,I$1,[2]掉落汇总!$C$2:$C$871,$Q$1)+SUMIFS(OFFSET([2]掉落汇总!$C$2:$C$871,,MATCH($B357,[2]掉落汇总!$D$1:$M$1)),[2]掉落汇总!$A$2:$A$871,I$1,[2]掉落汇总!$C$2:$C$871,$Q$2)/$Q$3)*宝箱投放计算!H357</f>
        <v>0</v>
      </c>
      <c r="J357">
        <f ca="1">(SUMIFS(OFFSET([2]掉落汇总!$C$2:$C$871,,MATCH($B357,[2]掉落汇总!$D$1:$M$1)),[2]掉落汇总!$A$2:$A$871,J$1,[2]掉落汇总!$C$2:$C$871,$Q$1)+SUMIFS(OFFSET([2]掉落汇总!$C$2:$C$871,,MATCH($B357,[2]掉落汇总!$D$1:$M$1)),[2]掉落汇总!$A$2:$A$871,J$1,[2]掉落汇总!$C$2:$C$871,$Q$2)/$Q$3)*宝箱投放计算!I357</f>
        <v>3.0911682994589849</v>
      </c>
      <c r="K357">
        <f ca="1">(SUMIFS(OFFSET([2]掉落汇总!$C$2:$C$871,,MATCH($B357,[2]掉落汇总!$D$1:$M$1)),[2]掉落汇总!$A$2:$A$871,K$1,[2]掉落汇总!$C$2:$C$871,$Q$1)+SUMIFS(OFFSET([2]掉落汇总!$C$2:$C$871,,MATCH($B357,[2]掉落汇总!$D$1:$M$1)),[2]掉落汇总!$A$2:$A$871,K$1,[2]掉落汇总!$C$2:$C$871,$Q$2)/$Q$3)*宝箱投放计算!J357</f>
        <v>0</v>
      </c>
      <c r="L357">
        <f ca="1">(SUMIFS(OFFSET([2]掉落汇总!$C$2:$C$871,,MATCH($B357,[2]掉落汇总!$D$1:$M$1)),[2]掉落汇总!$A$2:$A$871,L$1,[2]掉落汇总!$C$2:$C$871,$Q$1)+SUMIFS(OFFSET([2]掉落汇总!$C$2:$C$871,,MATCH($B357,[2]掉落汇总!$D$1:$M$1)),[2]掉落汇总!$A$2:$A$871,L$1,[2]掉落汇总!$C$2:$C$871,$Q$2)/$Q$3)*宝箱投放计算!K357</f>
        <v>1.4485077267901381</v>
      </c>
      <c r="M357">
        <f ca="1">(SUMIFS(OFFSET([2]掉落汇总!$C$2:$C$871,,MATCH($B357,[2]掉落汇总!$D$1:$M$1)),[2]掉落汇总!$A$2:$A$871,M$1,[2]掉落汇总!$C$2:$C$871,$Q$1)+SUMIFS(OFFSET([2]掉落汇总!$C$2:$C$871,,MATCH($B357,[2]掉落汇总!$D$1:$M$1)),[2]掉落汇总!$A$2:$A$871,M$1,[2]掉落汇总!$C$2:$C$871,$Q$2)/$Q$3)*宝箱投放计算!L357</f>
        <v>1.449375218965316</v>
      </c>
      <c r="N357">
        <f ca="1">(SUMIFS(OFFSET([2]掉落汇总!$C$2:$C$871,,MATCH($B357,[2]掉落汇总!$D$1:$M$1)),[2]掉落汇总!$A$2:$A$871,N$1,[2]掉落汇总!$C$2:$C$871,$Q$1)+SUMIFS(OFFSET([2]掉落汇总!$C$2:$C$871,,MATCH($B357,[2]掉落汇总!$D$1:$M$1)),[2]掉落汇总!$A$2:$A$871,N$1,[2]掉落汇总!$C$2:$C$871,$Q$2)/$Q$3)*宝箱投放计算!M357</f>
        <v>0.34251290877796897</v>
      </c>
      <c r="O357">
        <f ca="1">(SUMIFS(OFFSET([2]掉落汇总!$C$2:$C$871,,MATCH($B357,[2]掉落汇总!$D$1:$M$1)),[2]掉落汇总!$A$2:$A$871,O$1,[2]掉落汇总!$C$2:$C$871,$Q$1)+SUMIFS(OFFSET([2]掉落汇总!$C$2:$C$871,,MATCH($B357,[2]掉落汇总!$D$1:$M$1)),[2]掉落汇总!$A$2:$A$871,O$1,[2]掉落汇总!$C$2:$C$871,$Q$2)/$Q$3)*宝箱投放计算!N357</f>
        <v>0.72990261049962535</v>
      </c>
    </row>
    <row r="358" spans="1:15" x14ac:dyDescent="0.2">
      <c r="A358">
        <f>玩家成长时间线!A358</f>
        <v>357</v>
      </c>
      <c r="B358">
        <f>玩家成长时间线!B358</f>
        <v>10</v>
      </c>
      <c r="C358">
        <f ca="1">SUM($D$2:D358)</f>
        <v>4601.1228621385972</v>
      </c>
      <c r="D358">
        <f t="shared" ca="1" si="5"/>
        <v>13.493735273814728</v>
      </c>
      <c r="E358">
        <f ca="1">(SUMIFS(OFFSET([2]掉落汇总!$C$2:$C$871,,MATCH($B358,[2]掉落汇总!$D$1:$M$1)),[2]掉落汇总!$A$2:$A$871,E$1,[2]掉落汇总!$C$2:$C$871,$Q$1)+SUMIFS(OFFSET([2]掉落汇总!$C$2:$C$871,,MATCH($B358,[2]掉落汇总!$D$1:$M$1)),[2]掉落汇总!$A$2:$A$871,E$1,[2]掉落汇总!$C$2:$C$871,$Q$2)/$Q$3)*宝箱投放计算!D358</f>
        <v>4.1288584955286689</v>
      </c>
      <c r="F358">
        <f ca="1">(SUMIFS(OFFSET([2]掉落汇总!$C$2:$C$871,,MATCH($B358,[2]掉落汇总!$D$1:$M$1)),[2]掉落汇总!$A$2:$A$871,F$1,[2]掉落汇总!$C$2:$C$871,$Q$1)+SUMIFS(OFFSET([2]掉落汇总!$C$2:$C$871,,MATCH($B358,[2]掉落汇总!$D$1:$M$1)),[2]掉落汇总!$A$2:$A$871,F$1,[2]掉落汇总!$C$2:$C$871,$Q$2)/$Q$3)*宝箱投放计算!E358</f>
        <v>5.3945783132530112</v>
      </c>
      <c r="G358">
        <f ca="1">(SUMIFS(OFFSET([2]掉落汇总!$C$2:$C$871,,MATCH($B358,[2]掉落汇总!$D$1:$M$1)),[2]掉落汇总!$A$2:$A$871,G$1,[2]掉落汇总!$C$2:$C$871,$Q$1)+SUMIFS(OFFSET([2]掉落汇总!$C$2:$C$871,,MATCH($B358,[2]掉落汇总!$D$1:$M$1)),[2]掉落汇总!$A$2:$A$871,G$1,[2]掉落汇总!$C$2:$C$871,$Q$2)/$Q$3)*宝箱投放计算!F358</f>
        <v>0</v>
      </c>
      <c r="H358">
        <f ca="1">(SUMIFS(OFFSET([2]掉落汇总!$C$2:$C$871,,MATCH($B358,[2]掉落汇总!$D$1:$M$1)),[2]掉落汇总!$A$2:$A$871,H$1,[2]掉落汇总!$C$2:$C$871,$Q$1)+SUMIFS(OFFSET([2]掉落汇总!$C$2:$C$871,,MATCH($B358,[2]掉落汇总!$D$1:$M$1)),[2]掉落汇总!$A$2:$A$871,H$1,[2]掉落汇总!$C$2:$C$871,$Q$2)/$Q$3)*宝箱投放计算!G358</f>
        <v>0</v>
      </c>
      <c r="I358">
        <f ca="1">(SUMIFS(OFFSET([2]掉落汇总!$C$2:$C$871,,MATCH($B358,[2]掉落汇总!$D$1:$M$1)),[2]掉落汇总!$A$2:$A$871,I$1,[2]掉落汇总!$C$2:$C$871,$Q$1)+SUMIFS(OFFSET([2]掉落汇总!$C$2:$C$871,,MATCH($B358,[2]掉落汇总!$D$1:$M$1)),[2]掉落汇总!$A$2:$A$871,I$1,[2]掉落汇总!$C$2:$C$871,$Q$2)/$Q$3)*宝箱投放计算!H358</f>
        <v>0</v>
      </c>
      <c r="J358">
        <f ca="1">(SUMIFS(OFFSET([2]掉落汇总!$C$2:$C$871,,MATCH($B358,[2]掉落汇总!$D$1:$M$1)),[2]掉落汇总!$A$2:$A$871,J$1,[2]掉落汇总!$C$2:$C$871,$Q$1)+SUMIFS(OFFSET([2]掉落汇总!$C$2:$C$871,,MATCH($B358,[2]掉落汇总!$D$1:$M$1)),[2]掉落汇总!$A$2:$A$871,J$1,[2]掉落汇总!$C$2:$C$871,$Q$2)/$Q$3)*宝箱投放计算!I358</f>
        <v>0</v>
      </c>
      <c r="K358">
        <f ca="1">(SUMIFS(OFFSET([2]掉落汇总!$C$2:$C$871,,MATCH($B358,[2]掉落汇总!$D$1:$M$1)),[2]掉落汇总!$A$2:$A$871,K$1,[2]掉落汇总!$C$2:$C$871,$Q$1)+SUMIFS(OFFSET([2]掉落汇总!$C$2:$C$871,,MATCH($B358,[2]掉落汇总!$D$1:$M$1)),[2]掉落汇总!$A$2:$A$871,K$1,[2]掉落汇总!$C$2:$C$871,$Q$2)/$Q$3)*宝箱投放计算!J358</f>
        <v>0</v>
      </c>
      <c r="L358">
        <f ca="1">(SUMIFS(OFFSET([2]掉落汇总!$C$2:$C$871,,MATCH($B358,[2]掉落汇总!$D$1:$M$1)),[2]掉落汇总!$A$2:$A$871,L$1,[2]掉落汇总!$C$2:$C$871,$Q$1)+SUMIFS(OFFSET([2]掉落汇总!$C$2:$C$871,,MATCH($B358,[2]掉落汇总!$D$1:$M$1)),[2]掉落汇总!$A$2:$A$871,L$1,[2]掉落汇总!$C$2:$C$871,$Q$2)/$Q$3)*宝箱投放计算!K358</f>
        <v>1.4485077267901381</v>
      </c>
      <c r="M358">
        <f ca="1">(SUMIFS(OFFSET([2]掉落汇总!$C$2:$C$871,,MATCH($B358,[2]掉落汇总!$D$1:$M$1)),[2]掉落汇总!$A$2:$A$871,M$1,[2]掉落汇总!$C$2:$C$871,$Q$1)+SUMIFS(OFFSET([2]掉落汇总!$C$2:$C$871,,MATCH($B358,[2]掉落汇总!$D$1:$M$1)),[2]掉落汇总!$A$2:$A$871,M$1,[2]掉落汇总!$C$2:$C$871,$Q$2)/$Q$3)*宝箱投放计算!L358</f>
        <v>1.449375218965316</v>
      </c>
      <c r="N358">
        <f ca="1">(SUMIFS(OFFSET([2]掉落汇总!$C$2:$C$871,,MATCH($B358,[2]掉落汇总!$D$1:$M$1)),[2]掉落汇总!$A$2:$A$871,N$1,[2]掉落汇总!$C$2:$C$871,$Q$1)+SUMIFS(OFFSET([2]掉落汇总!$C$2:$C$871,,MATCH($B358,[2]掉落汇总!$D$1:$M$1)),[2]掉落汇总!$A$2:$A$871,N$1,[2]掉落汇总!$C$2:$C$871,$Q$2)/$Q$3)*宝箱投放计算!M358</f>
        <v>0.34251290877796897</v>
      </c>
      <c r="O358">
        <f ca="1">(SUMIFS(OFFSET([2]掉落汇总!$C$2:$C$871,,MATCH($B358,[2]掉落汇总!$D$1:$M$1)),[2]掉落汇总!$A$2:$A$871,O$1,[2]掉落汇总!$C$2:$C$871,$Q$1)+SUMIFS(OFFSET([2]掉落汇总!$C$2:$C$871,,MATCH($B358,[2]掉落汇总!$D$1:$M$1)),[2]掉落汇总!$A$2:$A$871,O$1,[2]掉落汇总!$C$2:$C$871,$Q$2)/$Q$3)*宝箱投放计算!N358</f>
        <v>0.72990261049962535</v>
      </c>
    </row>
    <row r="359" spans="1:15" x14ac:dyDescent="0.2">
      <c r="A359">
        <f>玩家成长时间线!A359</f>
        <v>358</v>
      </c>
      <c r="B359">
        <f>玩家成长时间线!B359</f>
        <v>10</v>
      </c>
      <c r="C359">
        <f ca="1">SUM($D$2:D359)</f>
        <v>4614.633430658072</v>
      </c>
      <c r="D359">
        <f t="shared" ca="1" si="5"/>
        <v>13.510568519474909</v>
      </c>
      <c r="E359">
        <f ca="1">(SUMIFS(OFFSET([2]掉落汇总!$C$2:$C$871,,MATCH($B359,[2]掉落汇总!$D$1:$M$1)),[2]掉落汇总!$A$2:$A$871,E$1,[2]掉落汇总!$C$2:$C$871,$Q$1)+SUMIFS(OFFSET([2]掉落汇总!$C$2:$C$871,,MATCH($B359,[2]掉落汇总!$D$1:$M$1)),[2]掉落汇总!$A$2:$A$871,E$1,[2]掉落汇总!$C$2:$C$871,$Q$2)/$Q$3)*宝箱投放计算!D359</f>
        <v>4.1456917411888483</v>
      </c>
      <c r="F359">
        <f ca="1">(SUMIFS(OFFSET([2]掉落汇总!$C$2:$C$871,,MATCH($B359,[2]掉落汇总!$D$1:$M$1)),[2]掉落汇总!$A$2:$A$871,F$1,[2]掉落汇总!$C$2:$C$871,$Q$1)+SUMIFS(OFFSET([2]掉落汇总!$C$2:$C$871,,MATCH($B359,[2]掉落汇总!$D$1:$M$1)),[2]掉落汇总!$A$2:$A$871,F$1,[2]掉落汇总!$C$2:$C$871,$Q$2)/$Q$3)*宝箱投放计算!E359</f>
        <v>5.3945783132530112</v>
      </c>
      <c r="G359">
        <f ca="1">(SUMIFS(OFFSET([2]掉落汇总!$C$2:$C$871,,MATCH($B359,[2]掉落汇总!$D$1:$M$1)),[2]掉落汇总!$A$2:$A$871,G$1,[2]掉落汇总!$C$2:$C$871,$Q$1)+SUMIFS(OFFSET([2]掉落汇总!$C$2:$C$871,,MATCH($B359,[2]掉落汇总!$D$1:$M$1)),[2]掉落汇总!$A$2:$A$871,G$1,[2]掉落汇总!$C$2:$C$871,$Q$2)/$Q$3)*宝箱投放计算!F359</f>
        <v>0</v>
      </c>
      <c r="H359">
        <f ca="1">(SUMIFS(OFFSET([2]掉落汇总!$C$2:$C$871,,MATCH($B359,[2]掉落汇总!$D$1:$M$1)),[2]掉落汇总!$A$2:$A$871,H$1,[2]掉落汇总!$C$2:$C$871,$Q$1)+SUMIFS(OFFSET([2]掉落汇总!$C$2:$C$871,,MATCH($B359,[2]掉落汇总!$D$1:$M$1)),[2]掉落汇总!$A$2:$A$871,H$1,[2]掉落汇总!$C$2:$C$871,$Q$2)/$Q$3)*宝箱投放计算!G359</f>
        <v>0</v>
      </c>
      <c r="I359">
        <f ca="1">(SUMIFS(OFFSET([2]掉落汇总!$C$2:$C$871,,MATCH($B359,[2]掉落汇总!$D$1:$M$1)),[2]掉落汇总!$A$2:$A$871,I$1,[2]掉落汇总!$C$2:$C$871,$Q$1)+SUMIFS(OFFSET([2]掉落汇总!$C$2:$C$871,,MATCH($B359,[2]掉落汇总!$D$1:$M$1)),[2]掉落汇总!$A$2:$A$871,I$1,[2]掉落汇总!$C$2:$C$871,$Q$2)/$Q$3)*宝箱投放计算!H359</f>
        <v>0</v>
      </c>
      <c r="J359">
        <f ca="1">(SUMIFS(OFFSET([2]掉落汇总!$C$2:$C$871,,MATCH($B359,[2]掉落汇总!$D$1:$M$1)),[2]掉落汇总!$A$2:$A$871,J$1,[2]掉落汇总!$C$2:$C$871,$Q$1)+SUMIFS(OFFSET([2]掉落汇总!$C$2:$C$871,,MATCH($B359,[2]掉落汇总!$D$1:$M$1)),[2]掉落汇总!$A$2:$A$871,J$1,[2]掉落汇总!$C$2:$C$871,$Q$2)/$Q$3)*宝箱投放计算!I359</f>
        <v>0</v>
      </c>
      <c r="K359">
        <f ca="1">(SUMIFS(OFFSET([2]掉落汇总!$C$2:$C$871,,MATCH($B359,[2]掉落汇总!$D$1:$M$1)),[2]掉落汇总!$A$2:$A$871,K$1,[2]掉落汇总!$C$2:$C$871,$Q$1)+SUMIFS(OFFSET([2]掉落汇总!$C$2:$C$871,,MATCH($B359,[2]掉落汇总!$D$1:$M$1)),[2]掉落汇总!$A$2:$A$871,K$1,[2]掉落汇总!$C$2:$C$871,$Q$2)/$Q$3)*宝箱投放计算!J359</f>
        <v>0</v>
      </c>
      <c r="L359">
        <f ca="1">(SUMIFS(OFFSET([2]掉落汇总!$C$2:$C$871,,MATCH($B359,[2]掉落汇总!$D$1:$M$1)),[2]掉落汇总!$A$2:$A$871,L$1,[2]掉落汇总!$C$2:$C$871,$Q$1)+SUMIFS(OFFSET([2]掉落汇总!$C$2:$C$871,,MATCH($B359,[2]掉落汇总!$D$1:$M$1)),[2]掉落汇总!$A$2:$A$871,L$1,[2]掉落汇总!$C$2:$C$871,$Q$2)/$Q$3)*宝箱投放计算!K359</f>
        <v>1.4485077267901381</v>
      </c>
      <c r="M359">
        <f ca="1">(SUMIFS(OFFSET([2]掉落汇总!$C$2:$C$871,,MATCH($B359,[2]掉落汇总!$D$1:$M$1)),[2]掉落汇总!$A$2:$A$871,M$1,[2]掉落汇总!$C$2:$C$871,$Q$1)+SUMIFS(OFFSET([2]掉落汇总!$C$2:$C$871,,MATCH($B359,[2]掉落汇总!$D$1:$M$1)),[2]掉落汇总!$A$2:$A$871,M$1,[2]掉落汇总!$C$2:$C$871,$Q$2)/$Q$3)*宝箱投放计算!L359</f>
        <v>1.449375218965316</v>
      </c>
      <c r="N359">
        <f ca="1">(SUMIFS(OFFSET([2]掉落汇总!$C$2:$C$871,,MATCH($B359,[2]掉落汇总!$D$1:$M$1)),[2]掉落汇总!$A$2:$A$871,N$1,[2]掉落汇总!$C$2:$C$871,$Q$1)+SUMIFS(OFFSET([2]掉落汇总!$C$2:$C$871,,MATCH($B359,[2]掉落汇总!$D$1:$M$1)),[2]掉落汇总!$A$2:$A$871,N$1,[2]掉落汇总!$C$2:$C$871,$Q$2)/$Q$3)*宝箱投放计算!M359</f>
        <v>0.34251290877796897</v>
      </c>
      <c r="O359">
        <f ca="1">(SUMIFS(OFFSET([2]掉落汇总!$C$2:$C$871,,MATCH($B359,[2]掉落汇总!$D$1:$M$1)),[2]掉落汇总!$A$2:$A$871,O$1,[2]掉落汇总!$C$2:$C$871,$Q$1)+SUMIFS(OFFSET([2]掉落汇总!$C$2:$C$871,,MATCH($B359,[2]掉落汇总!$D$1:$M$1)),[2]掉落汇总!$A$2:$A$871,O$1,[2]掉落汇总!$C$2:$C$871,$Q$2)/$Q$3)*宝箱投放计算!N359</f>
        <v>0.72990261049962535</v>
      </c>
    </row>
    <row r="360" spans="1:15" x14ac:dyDescent="0.2">
      <c r="A360">
        <f>玩家成长时间线!A360</f>
        <v>359</v>
      </c>
      <c r="B360">
        <f>玩家成长时间线!B360</f>
        <v>10</v>
      </c>
      <c r="C360">
        <f ca="1">SUM($D$2:D360)</f>
        <v>4628.4974973364106</v>
      </c>
      <c r="D360">
        <f t="shared" ca="1" si="5"/>
        <v>13.864066678338663</v>
      </c>
      <c r="E360">
        <f ca="1">(SUMIFS(OFFSET([2]掉落汇总!$C$2:$C$871,,MATCH($B360,[2]掉落汇总!$D$1:$M$1)),[2]掉落汇总!$A$2:$A$871,E$1,[2]掉落汇总!$C$2:$C$871,$Q$1)+SUMIFS(OFFSET([2]掉落汇总!$C$2:$C$871,,MATCH($B360,[2]掉落汇总!$D$1:$M$1)),[2]掉落汇总!$A$2:$A$871,E$1,[2]掉落汇总!$C$2:$C$871,$Q$2)/$Q$3)*宝箱投放计算!D360</f>
        <v>4.4991899000526034</v>
      </c>
      <c r="F360">
        <f ca="1">(SUMIFS(OFFSET([2]掉落汇总!$C$2:$C$871,,MATCH($B360,[2]掉落汇总!$D$1:$M$1)),[2]掉落汇总!$A$2:$A$871,F$1,[2]掉落汇总!$C$2:$C$871,$Q$1)+SUMIFS(OFFSET([2]掉落汇总!$C$2:$C$871,,MATCH($B360,[2]掉落汇总!$D$1:$M$1)),[2]掉落汇总!$A$2:$A$871,F$1,[2]掉落汇总!$C$2:$C$871,$Q$2)/$Q$3)*宝箱投放计算!E360</f>
        <v>5.3945783132530112</v>
      </c>
      <c r="G360">
        <f ca="1">(SUMIFS(OFFSET([2]掉落汇总!$C$2:$C$871,,MATCH($B360,[2]掉落汇总!$D$1:$M$1)),[2]掉落汇总!$A$2:$A$871,G$1,[2]掉落汇总!$C$2:$C$871,$Q$1)+SUMIFS(OFFSET([2]掉落汇总!$C$2:$C$871,,MATCH($B360,[2]掉落汇总!$D$1:$M$1)),[2]掉落汇总!$A$2:$A$871,G$1,[2]掉落汇总!$C$2:$C$871,$Q$2)/$Q$3)*宝箱投放计算!F360</f>
        <v>0</v>
      </c>
      <c r="H360">
        <f ca="1">(SUMIFS(OFFSET([2]掉落汇总!$C$2:$C$871,,MATCH($B360,[2]掉落汇总!$D$1:$M$1)),[2]掉落汇总!$A$2:$A$871,H$1,[2]掉落汇总!$C$2:$C$871,$Q$1)+SUMIFS(OFFSET([2]掉落汇总!$C$2:$C$871,,MATCH($B360,[2]掉落汇总!$D$1:$M$1)),[2]掉落汇总!$A$2:$A$871,H$1,[2]掉落汇总!$C$2:$C$871,$Q$2)/$Q$3)*宝箱投放计算!G360</f>
        <v>0</v>
      </c>
      <c r="I360">
        <f ca="1">(SUMIFS(OFFSET([2]掉落汇总!$C$2:$C$871,,MATCH($B360,[2]掉落汇总!$D$1:$M$1)),[2]掉落汇总!$A$2:$A$871,I$1,[2]掉落汇总!$C$2:$C$871,$Q$1)+SUMIFS(OFFSET([2]掉落汇总!$C$2:$C$871,,MATCH($B360,[2]掉落汇总!$D$1:$M$1)),[2]掉落汇总!$A$2:$A$871,I$1,[2]掉落汇总!$C$2:$C$871,$Q$2)/$Q$3)*宝箱投放计算!H360</f>
        <v>0</v>
      </c>
      <c r="J360">
        <f ca="1">(SUMIFS(OFFSET([2]掉落汇总!$C$2:$C$871,,MATCH($B360,[2]掉落汇总!$D$1:$M$1)),[2]掉落汇总!$A$2:$A$871,J$1,[2]掉落汇总!$C$2:$C$871,$Q$1)+SUMIFS(OFFSET([2]掉落汇总!$C$2:$C$871,,MATCH($B360,[2]掉落汇总!$D$1:$M$1)),[2]掉落汇总!$A$2:$A$871,J$1,[2]掉落汇总!$C$2:$C$871,$Q$2)/$Q$3)*宝箱投放计算!I360</f>
        <v>0</v>
      </c>
      <c r="K360">
        <f ca="1">(SUMIFS(OFFSET([2]掉落汇总!$C$2:$C$871,,MATCH($B360,[2]掉落汇总!$D$1:$M$1)),[2]掉落汇总!$A$2:$A$871,K$1,[2]掉落汇总!$C$2:$C$871,$Q$1)+SUMIFS(OFFSET([2]掉落汇总!$C$2:$C$871,,MATCH($B360,[2]掉落汇总!$D$1:$M$1)),[2]掉落汇总!$A$2:$A$871,K$1,[2]掉落汇总!$C$2:$C$871,$Q$2)/$Q$3)*宝箱投放计算!J360</f>
        <v>0</v>
      </c>
      <c r="L360">
        <f ca="1">(SUMIFS(OFFSET([2]掉落汇总!$C$2:$C$871,,MATCH($B360,[2]掉落汇总!$D$1:$M$1)),[2]掉落汇总!$A$2:$A$871,L$1,[2]掉落汇总!$C$2:$C$871,$Q$1)+SUMIFS(OFFSET([2]掉落汇总!$C$2:$C$871,,MATCH($B360,[2]掉落汇总!$D$1:$M$1)),[2]掉落汇总!$A$2:$A$871,L$1,[2]掉落汇总!$C$2:$C$871,$Q$2)/$Q$3)*宝箱投放计算!K360</f>
        <v>1.4485077267901381</v>
      </c>
      <c r="M360">
        <f ca="1">(SUMIFS(OFFSET([2]掉落汇总!$C$2:$C$871,,MATCH($B360,[2]掉落汇总!$D$1:$M$1)),[2]掉落汇总!$A$2:$A$871,M$1,[2]掉落汇总!$C$2:$C$871,$Q$1)+SUMIFS(OFFSET([2]掉落汇总!$C$2:$C$871,,MATCH($B360,[2]掉落汇总!$D$1:$M$1)),[2]掉落汇总!$A$2:$A$871,M$1,[2]掉落汇总!$C$2:$C$871,$Q$2)/$Q$3)*宝箱投放计算!L360</f>
        <v>1.449375218965316</v>
      </c>
      <c r="N360">
        <f ca="1">(SUMIFS(OFFSET([2]掉落汇总!$C$2:$C$871,,MATCH($B360,[2]掉落汇总!$D$1:$M$1)),[2]掉落汇总!$A$2:$A$871,N$1,[2]掉落汇总!$C$2:$C$871,$Q$1)+SUMIFS(OFFSET([2]掉落汇总!$C$2:$C$871,,MATCH($B360,[2]掉落汇总!$D$1:$M$1)),[2]掉落汇总!$A$2:$A$871,N$1,[2]掉落汇总!$C$2:$C$871,$Q$2)/$Q$3)*宝箱投放计算!M360</f>
        <v>0.34251290877796897</v>
      </c>
      <c r="O360">
        <f ca="1">(SUMIFS(OFFSET([2]掉落汇总!$C$2:$C$871,,MATCH($B360,[2]掉落汇总!$D$1:$M$1)),[2]掉落汇总!$A$2:$A$871,O$1,[2]掉落汇总!$C$2:$C$871,$Q$1)+SUMIFS(OFFSET([2]掉落汇总!$C$2:$C$871,,MATCH($B360,[2]掉落汇总!$D$1:$M$1)),[2]掉落汇总!$A$2:$A$871,O$1,[2]掉落汇总!$C$2:$C$871,$Q$2)/$Q$3)*宝箱投放计算!N360</f>
        <v>0.72990261049962535</v>
      </c>
    </row>
    <row r="361" spans="1:15" x14ac:dyDescent="0.2">
      <c r="A361">
        <f>玩家成长时间线!A361</f>
        <v>360</v>
      </c>
      <c r="B361">
        <f>玩家成长时间线!B361</f>
        <v>10</v>
      </c>
      <c r="C361">
        <f ca="1">SUM($D$2:D361)</f>
        <v>4642.0417323472057</v>
      </c>
      <c r="D361">
        <f t="shared" ca="1" si="5"/>
        <v>13.544235010795266</v>
      </c>
      <c r="E361">
        <f ca="1">(SUMIFS(OFFSET([2]掉落汇总!$C$2:$C$871,,MATCH($B361,[2]掉落汇总!$D$1:$M$1)),[2]掉落汇总!$A$2:$A$871,E$1,[2]掉落汇总!$C$2:$C$871,$Q$1)+SUMIFS(OFFSET([2]掉落汇总!$C$2:$C$871,,MATCH($B361,[2]掉落汇总!$D$1:$M$1)),[2]掉落汇总!$A$2:$A$871,E$1,[2]掉落汇总!$C$2:$C$871,$Q$2)/$Q$3)*宝箱投放计算!D361</f>
        <v>4.1793582325092054</v>
      </c>
      <c r="F361">
        <f ca="1">(SUMIFS(OFFSET([2]掉落汇总!$C$2:$C$871,,MATCH($B361,[2]掉落汇总!$D$1:$M$1)),[2]掉落汇总!$A$2:$A$871,F$1,[2]掉落汇总!$C$2:$C$871,$Q$1)+SUMIFS(OFFSET([2]掉落汇总!$C$2:$C$871,,MATCH($B361,[2]掉落汇总!$D$1:$M$1)),[2]掉落汇总!$A$2:$A$871,F$1,[2]掉落汇总!$C$2:$C$871,$Q$2)/$Q$3)*宝箱投放计算!E361</f>
        <v>5.3945783132530112</v>
      </c>
      <c r="G361">
        <f ca="1">(SUMIFS(OFFSET([2]掉落汇总!$C$2:$C$871,,MATCH($B361,[2]掉落汇总!$D$1:$M$1)),[2]掉落汇总!$A$2:$A$871,G$1,[2]掉落汇总!$C$2:$C$871,$Q$1)+SUMIFS(OFFSET([2]掉落汇总!$C$2:$C$871,,MATCH($B361,[2]掉落汇总!$D$1:$M$1)),[2]掉落汇总!$A$2:$A$871,G$1,[2]掉落汇总!$C$2:$C$871,$Q$2)/$Q$3)*宝箱投放计算!F361</f>
        <v>0</v>
      </c>
      <c r="H361">
        <f ca="1">(SUMIFS(OFFSET([2]掉落汇总!$C$2:$C$871,,MATCH($B361,[2]掉落汇总!$D$1:$M$1)),[2]掉落汇总!$A$2:$A$871,H$1,[2]掉落汇总!$C$2:$C$871,$Q$1)+SUMIFS(OFFSET([2]掉落汇总!$C$2:$C$871,,MATCH($B361,[2]掉落汇总!$D$1:$M$1)),[2]掉落汇总!$A$2:$A$871,H$1,[2]掉落汇总!$C$2:$C$871,$Q$2)/$Q$3)*宝箱投放计算!G361</f>
        <v>0</v>
      </c>
      <c r="I361">
        <f ca="1">(SUMIFS(OFFSET([2]掉落汇总!$C$2:$C$871,,MATCH($B361,[2]掉落汇总!$D$1:$M$1)),[2]掉落汇总!$A$2:$A$871,I$1,[2]掉落汇总!$C$2:$C$871,$Q$1)+SUMIFS(OFFSET([2]掉落汇总!$C$2:$C$871,,MATCH($B361,[2]掉落汇总!$D$1:$M$1)),[2]掉落汇总!$A$2:$A$871,I$1,[2]掉落汇总!$C$2:$C$871,$Q$2)/$Q$3)*宝箱投放计算!H361</f>
        <v>0</v>
      </c>
      <c r="J361">
        <f ca="1">(SUMIFS(OFFSET([2]掉落汇总!$C$2:$C$871,,MATCH($B361,[2]掉落汇总!$D$1:$M$1)),[2]掉落汇总!$A$2:$A$871,J$1,[2]掉落汇总!$C$2:$C$871,$Q$1)+SUMIFS(OFFSET([2]掉落汇总!$C$2:$C$871,,MATCH($B361,[2]掉落汇总!$D$1:$M$1)),[2]掉落汇总!$A$2:$A$871,J$1,[2]掉落汇总!$C$2:$C$871,$Q$2)/$Q$3)*宝箱投放计算!I361</f>
        <v>0</v>
      </c>
      <c r="K361">
        <f ca="1">(SUMIFS(OFFSET([2]掉落汇总!$C$2:$C$871,,MATCH($B361,[2]掉落汇总!$D$1:$M$1)),[2]掉落汇总!$A$2:$A$871,K$1,[2]掉落汇总!$C$2:$C$871,$Q$1)+SUMIFS(OFFSET([2]掉落汇总!$C$2:$C$871,,MATCH($B361,[2]掉落汇总!$D$1:$M$1)),[2]掉落汇总!$A$2:$A$871,K$1,[2]掉落汇总!$C$2:$C$871,$Q$2)/$Q$3)*宝箱投放计算!J361</f>
        <v>0</v>
      </c>
      <c r="L361">
        <f ca="1">(SUMIFS(OFFSET([2]掉落汇总!$C$2:$C$871,,MATCH($B361,[2]掉落汇总!$D$1:$M$1)),[2]掉落汇总!$A$2:$A$871,L$1,[2]掉落汇总!$C$2:$C$871,$Q$1)+SUMIFS(OFFSET([2]掉落汇总!$C$2:$C$871,,MATCH($B361,[2]掉落汇总!$D$1:$M$1)),[2]掉落汇总!$A$2:$A$871,L$1,[2]掉落汇总!$C$2:$C$871,$Q$2)/$Q$3)*宝箱投放计算!K361</f>
        <v>1.4485077267901381</v>
      </c>
      <c r="M361">
        <f ca="1">(SUMIFS(OFFSET([2]掉落汇总!$C$2:$C$871,,MATCH($B361,[2]掉落汇总!$D$1:$M$1)),[2]掉落汇总!$A$2:$A$871,M$1,[2]掉落汇总!$C$2:$C$871,$Q$1)+SUMIFS(OFFSET([2]掉落汇总!$C$2:$C$871,,MATCH($B361,[2]掉落汇总!$D$1:$M$1)),[2]掉落汇总!$A$2:$A$871,M$1,[2]掉落汇总!$C$2:$C$871,$Q$2)/$Q$3)*宝箱投放计算!L361</f>
        <v>1.449375218965316</v>
      </c>
      <c r="N361">
        <f ca="1">(SUMIFS(OFFSET([2]掉落汇总!$C$2:$C$871,,MATCH($B361,[2]掉落汇总!$D$1:$M$1)),[2]掉落汇总!$A$2:$A$871,N$1,[2]掉落汇总!$C$2:$C$871,$Q$1)+SUMIFS(OFFSET([2]掉落汇总!$C$2:$C$871,,MATCH($B361,[2]掉落汇总!$D$1:$M$1)),[2]掉落汇总!$A$2:$A$871,N$1,[2]掉落汇总!$C$2:$C$871,$Q$2)/$Q$3)*宝箱投放计算!M361</f>
        <v>0.34251290877796897</v>
      </c>
      <c r="O361">
        <f ca="1">(SUMIFS(OFFSET([2]掉落汇总!$C$2:$C$871,,MATCH($B361,[2]掉落汇总!$D$1:$M$1)),[2]掉落汇总!$A$2:$A$871,O$1,[2]掉落汇总!$C$2:$C$871,$Q$1)+SUMIFS(OFFSET([2]掉落汇总!$C$2:$C$871,,MATCH($B361,[2]掉落汇总!$D$1:$M$1)),[2]掉落汇总!$A$2:$A$871,O$1,[2]掉落汇总!$C$2:$C$871,$Q$2)/$Q$3)*宝箱投放计算!N361</f>
        <v>0.72990261049962535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AA00F-5370-464E-86FB-19A9F0F7932F}">
  <dimension ref="A1:Q361"/>
  <sheetViews>
    <sheetView workbookViewId="0">
      <selection activeCell="J17" sqref="J17"/>
    </sheetView>
  </sheetViews>
  <sheetFormatPr defaultRowHeight="14.25" x14ac:dyDescent="0.2"/>
  <cols>
    <col min="1" max="1" width="11.75" bestFit="1" customWidth="1"/>
    <col min="2" max="2" width="9.25" bestFit="1" customWidth="1"/>
  </cols>
  <sheetData>
    <row r="1" spans="1:17" x14ac:dyDescent="0.2">
      <c r="A1" t="s">
        <v>1</v>
      </c>
      <c r="B1" t="s">
        <v>2</v>
      </c>
      <c r="C1" t="s">
        <v>84</v>
      </c>
      <c r="D1" t="s">
        <v>85</v>
      </c>
      <c r="E1" t="s">
        <v>12</v>
      </c>
      <c r="F1" t="s">
        <v>33</v>
      </c>
      <c r="G1" t="s">
        <v>49</v>
      </c>
      <c r="H1" t="s">
        <v>50</v>
      </c>
      <c r="I1" t="s">
        <v>52</v>
      </c>
      <c r="J1" t="s">
        <v>53</v>
      </c>
      <c r="K1" t="s">
        <v>54</v>
      </c>
      <c r="L1" t="s">
        <v>77</v>
      </c>
      <c r="M1" t="s">
        <v>78</v>
      </c>
      <c r="N1" t="s">
        <v>79</v>
      </c>
      <c r="O1" t="s">
        <v>80</v>
      </c>
      <c r="Q1" t="s">
        <v>107</v>
      </c>
    </row>
    <row r="2" spans="1:17" x14ac:dyDescent="0.2">
      <c r="A2">
        <f>玩家成长时间线!A2</f>
        <v>1</v>
      </c>
      <c r="B2">
        <f>玩家成长时间线!B2</f>
        <v>1</v>
      </c>
      <c r="C2">
        <f ca="1">SUM($D$2:D2)</f>
        <v>13.323503968720059</v>
      </c>
      <c r="D2">
        <f ca="1">SUM(E2:O2)</f>
        <v>13.323503968720059</v>
      </c>
      <c r="E2">
        <f ca="1">(SUMIFS(OFFSET([2]掉落汇总!$C$2:$C$871,,MATCH($B2,[2]掉落汇总!$D$1:$M$1)),[2]掉落汇总!$A$2:$A$871,E$1,[2]掉落汇总!$C$2:$C$871,$Q$1)+SUMIFS(OFFSET([2]掉落汇总!$C$2:$C$871,,MATCH($B2,[2]掉落汇总!$D$1:$M$1)),[2]掉落汇总!$A$2:$A$871,E$1,[2]掉落汇总!$C$2:$C$871,$Q$2)/$Q$3)*宝箱投放计算!D2</f>
        <v>3.8380393158029098</v>
      </c>
      <c r="F2">
        <f ca="1">(SUMIFS(OFFSET([2]掉落汇总!$C$2:$C$871,,MATCH($B2,[2]掉落汇总!$D$1:$M$1)),[2]掉落汇总!$A$2:$A$871,F$1,[2]掉落汇总!$C$2:$C$871,$Q$1)+SUMIFS(OFFSET([2]掉落汇总!$C$2:$C$871,,MATCH($B2,[2]掉落汇总!$D$1:$M$1)),[2]掉落汇总!$A$2:$A$871,F$1,[2]掉落汇总!$C$2:$C$871,$Q$2)/$Q$3)*宝箱投放计算!E2</f>
        <v>2.7642360216439066</v>
      </c>
      <c r="G2">
        <f ca="1">(SUMIFS(OFFSET([2]掉落汇总!$C$2:$C$871,,MATCH($B2,[2]掉落汇总!$D$1:$M$1)),[2]掉落汇总!$A$2:$A$871,G$1,[2]掉落汇总!$C$2:$C$871,$Q$1)+SUMIFS(OFFSET([2]掉落汇总!$C$2:$C$871,,MATCH($B2,[2]掉落汇总!$D$1:$M$1)),[2]掉落汇总!$A$2:$A$871,G$1,[2]掉落汇总!$C$2:$C$871,$Q$2)/$Q$3)*宝箱投放计算!F2</f>
        <v>0</v>
      </c>
      <c r="H2">
        <f ca="1">(SUMIFS(OFFSET([2]掉落汇总!$C$2:$C$871,,MATCH($B2,[2]掉落汇总!$D$1:$M$1)),[2]掉落汇总!$A$2:$A$871,H$1,[2]掉落汇总!$C$2:$C$871,$Q$1)+SUMIFS(OFFSET([2]掉落汇总!$C$2:$C$871,,MATCH($B2,[2]掉落汇总!$D$1:$M$1)),[2]掉落汇总!$A$2:$A$871,H$1,[2]掉落汇总!$C$2:$C$871,$Q$2)/$Q$3)*宝箱投放计算!G2</f>
        <v>0</v>
      </c>
      <c r="I2">
        <f ca="1">(SUMIFS(OFFSET([2]掉落汇总!$C$2:$C$871,,MATCH($B2,[2]掉落汇总!$D$1:$M$1)),[2]掉落汇总!$A$2:$A$871,I$1,[2]掉落汇总!$C$2:$C$871,$Q$1)+SUMIFS(OFFSET([2]掉落汇总!$C$2:$C$871,,MATCH($B2,[2]掉落汇总!$D$1:$M$1)),[2]掉落汇总!$A$2:$A$871,I$1,[2]掉落汇总!$C$2:$C$871,$Q$2)/$Q$3)*宝箱投放计算!H2</f>
        <v>0</v>
      </c>
      <c r="J2">
        <f ca="1">(SUMIFS(OFFSET([2]掉落汇总!$C$2:$C$871,,MATCH($B2,[2]掉落汇总!$D$1:$M$1)),[2]掉落汇总!$A$2:$A$871,J$1,[2]掉落汇总!$C$2:$C$871,$Q$1)+SUMIFS(OFFSET([2]掉落汇总!$C$2:$C$871,,MATCH($B2,[2]掉落汇总!$D$1:$M$1)),[2]掉落汇总!$A$2:$A$871,J$1,[2]掉落汇总!$C$2:$C$871,$Q$2)/$Q$3)*宝箱投放计算!I2</f>
        <v>0</v>
      </c>
      <c r="K2">
        <f ca="1">(SUMIFS(OFFSET([2]掉落汇总!$C$2:$C$871,,MATCH($B2,[2]掉落汇总!$D$1:$M$1)),[2]掉落汇总!$A$2:$A$871,K$1,[2]掉落汇总!$C$2:$C$871,$Q$1)+SUMIFS(OFFSET([2]掉落汇总!$C$2:$C$871,,MATCH($B2,[2]掉落汇总!$D$1:$M$1)),[2]掉落汇总!$A$2:$A$871,K$1,[2]掉落汇总!$C$2:$C$871,$Q$2)/$Q$3)*宝箱投放计算!J2</f>
        <v>0</v>
      </c>
      <c r="L2">
        <f ca="1">(SUMIFS(OFFSET([2]掉落汇总!$C$2:$C$871,,MATCH($B2,[2]掉落汇总!$D$1:$M$1)),[2]掉落汇总!$A$2:$A$871,L$1,[2]掉落汇总!$C$2:$C$871,$Q$1)+SUMIFS(OFFSET([2]掉落汇总!$C$2:$C$871,,MATCH($B2,[2]掉落汇总!$D$1:$M$1)),[2]掉落汇总!$A$2:$A$871,L$1,[2]掉落汇总!$C$2:$C$871,$Q$2)/$Q$3)*宝箱投放计算!K2</f>
        <v>2.4576538663861127</v>
      </c>
      <c r="M2">
        <f ca="1">(SUMIFS(OFFSET([2]掉落汇总!$C$2:$C$871,,MATCH($B2,[2]掉落汇总!$D$1:$M$1)),[2]掉落汇总!$A$2:$A$871,M$1,[2]掉落汇总!$C$2:$C$871,$Q$1)+SUMIFS(OFFSET([2]掉落汇总!$C$2:$C$871,,MATCH($B2,[2]掉落汇总!$D$1:$M$1)),[2]掉落汇总!$A$2:$A$871,M$1,[2]掉落汇总!$C$2:$C$871,$Q$2)/$Q$3)*宝箱投放计算!L2</f>
        <v>2.4570536179073397</v>
      </c>
      <c r="N2">
        <f ca="1">(SUMIFS(OFFSET([2]掉落汇总!$C$2:$C$871,,MATCH($B2,[2]掉落汇总!$D$1:$M$1)),[2]掉落汇总!$A$2:$A$871,N$1,[2]掉落汇总!$C$2:$C$871,$Q$1)+SUMIFS(OFFSET([2]掉落汇总!$C$2:$C$871,,MATCH($B2,[2]掉落汇总!$D$1:$M$1)),[2]掉落汇总!$A$2:$A$871,N$1,[2]掉落汇总!$C$2:$C$871,$Q$2)/$Q$3)*宝箱投放计算!M2</f>
        <v>0.52652114697979169</v>
      </c>
      <c r="O2">
        <f ca="1">(SUMIFS(OFFSET([2]掉落汇总!$C$2:$C$871,,MATCH($B2,[2]掉落汇总!$D$1:$M$1)),[2]掉落汇总!$A$2:$A$871,O$1,[2]掉落汇总!$C$2:$C$871,$Q$1)+SUMIFS(OFFSET([2]掉落汇总!$C$2:$C$871,,MATCH($B2,[2]掉落汇总!$D$1:$M$1)),[2]掉落汇总!$A$2:$A$871,O$1,[2]掉落汇总!$C$2:$C$871,$Q$2)/$Q$3)*宝箱投放计算!N2</f>
        <v>1.28</v>
      </c>
      <c r="Q2" t="s">
        <v>107</v>
      </c>
    </row>
    <row r="3" spans="1:17" x14ac:dyDescent="0.2">
      <c r="A3">
        <f>玩家成长时间线!A3</f>
        <v>2</v>
      </c>
      <c r="B3">
        <f>玩家成长时间线!B3</f>
        <v>1</v>
      </c>
      <c r="C3">
        <f ca="1">SUM($D$2:D3)</f>
        <v>26.830822080917269</v>
      </c>
      <c r="D3">
        <f t="shared" ref="D3:D66" ca="1" si="0">SUM(E3:O3)</f>
        <v>13.507318112197209</v>
      </c>
      <c r="E3">
        <f ca="1">(SUMIFS(OFFSET([2]掉落汇总!$C$2:$C$871,,MATCH($B3,[2]掉落汇总!$D$1:$M$1)),[2]掉落汇总!$A$2:$A$871,E$1,[2]掉落汇总!$C$2:$C$871,$Q$1)+SUMIFS(OFFSET([2]掉落汇总!$C$2:$C$871,,MATCH($B3,[2]掉落汇总!$D$1:$M$1)),[2]掉落汇总!$A$2:$A$871,E$1,[2]掉落汇总!$C$2:$C$871,$Q$2)/$Q$3)*宝箱投放计算!D3</f>
        <v>4.0218534592800612</v>
      </c>
      <c r="F3">
        <f ca="1">(SUMIFS(OFFSET([2]掉落汇总!$C$2:$C$871,,MATCH($B3,[2]掉落汇总!$D$1:$M$1)),[2]掉落汇总!$A$2:$A$871,F$1,[2]掉落汇总!$C$2:$C$871,$Q$1)+SUMIFS(OFFSET([2]掉落汇总!$C$2:$C$871,,MATCH($B3,[2]掉落汇总!$D$1:$M$1)),[2]掉落汇总!$A$2:$A$871,F$1,[2]掉落汇总!$C$2:$C$871,$Q$2)/$Q$3)*宝箱投放计算!E3</f>
        <v>2.7642360216439066</v>
      </c>
      <c r="G3">
        <f ca="1">(SUMIFS(OFFSET([2]掉落汇总!$C$2:$C$871,,MATCH($B3,[2]掉落汇总!$D$1:$M$1)),[2]掉落汇总!$A$2:$A$871,G$1,[2]掉落汇总!$C$2:$C$871,$Q$1)+SUMIFS(OFFSET([2]掉落汇总!$C$2:$C$871,,MATCH($B3,[2]掉落汇总!$D$1:$M$1)),[2]掉落汇总!$A$2:$A$871,G$1,[2]掉落汇总!$C$2:$C$871,$Q$2)/$Q$3)*宝箱投放计算!F3</f>
        <v>0</v>
      </c>
      <c r="H3">
        <f ca="1">(SUMIFS(OFFSET([2]掉落汇总!$C$2:$C$871,,MATCH($B3,[2]掉落汇总!$D$1:$M$1)),[2]掉落汇总!$A$2:$A$871,H$1,[2]掉落汇总!$C$2:$C$871,$Q$1)+SUMIFS(OFFSET([2]掉落汇总!$C$2:$C$871,,MATCH($B3,[2]掉落汇总!$D$1:$M$1)),[2]掉落汇总!$A$2:$A$871,H$1,[2]掉落汇总!$C$2:$C$871,$Q$2)/$Q$3)*宝箱投放计算!G3</f>
        <v>0</v>
      </c>
      <c r="I3">
        <f ca="1">(SUMIFS(OFFSET([2]掉落汇总!$C$2:$C$871,,MATCH($B3,[2]掉落汇总!$D$1:$M$1)),[2]掉落汇总!$A$2:$A$871,I$1,[2]掉落汇总!$C$2:$C$871,$Q$1)+SUMIFS(OFFSET([2]掉落汇总!$C$2:$C$871,,MATCH($B3,[2]掉落汇总!$D$1:$M$1)),[2]掉落汇总!$A$2:$A$871,I$1,[2]掉落汇总!$C$2:$C$871,$Q$2)/$Q$3)*宝箱投放计算!H3</f>
        <v>0</v>
      </c>
      <c r="J3">
        <f ca="1">(SUMIFS(OFFSET([2]掉落汇总!$C$2:$C$871,,MATCH($B3,[2]掉落汇总!$D$1:$M$1)),[2]掉落汇总!$A$2:$A$871,J$1,[2]掉落汇总!$C$2:$C$871,$Q$1)+SUMIFS(OFFSET([2]掉落汇总!$C$2:$C$871,,MATCH($B3,[2]掉落汇总!$D$1:$M$1)),[2]掉落汇总!$A$2:$A$871,J$1,[2]掉落汇总!$C$2:$C$871,$Q$2)/$Q$3)*宝箱投放计算!I3</f>
        <v>0</v>
      </c>
      <c r="K3">
        <f ca="1">(SUMIFS(OFFSET([2]掉落汇总!$C$2:$C$871,,MATCH($B3,[2]掉落汇总!$D$1:$M$1)),[2]掉落汇总!$A$2:$A$871,K$1,[2]掉落汇总!$C$2:$C$871,$Q$1)+SUMIFS(OFFSET([2]掉落汇总!$C$2:$C$871,,MATCH($B3,[2]掉落汇总!$D$1:$M$1)),[2]掉落汇总!$A$2:$A$871,K$1,[2]掉落汇总!$C$2:$C$871,$Q$2)/$Q$3)*宝箱投放计算!J3</f>
        <v>0</v>
      </c>
      <c r="L3">
        <f ca="1">(SUMIFS(OFFSET([2]掉落汇总!$C$2:$C$871,,MATCH($B3,[2]掉落汇总!$D$1:$M$1)),[2]掉落汇总!$A$2:$A$871,L$1,[2]掉落汇总!$C$2:$C$871,$Q$1)+SUMIFS(OFFSET([2]掉落汇总!$C$2:$C$871,,MATCH($B3,[2]掉落汇总!$D$1:$M$1)),[2]掉落汇总!$A$2:$A$871,L$1,[2]掉落汇总!$C$2:$C$871,$Q$2)/$Q$3)*宝箱投放计算!K3</f>
        <v>2.4576538663861127</v>
      </c>
      <c r="M3">
        <f ca="1">(SUMIFS(OFFSET([2]掉落汇总!$C$2:$C$871,,MATCH($B3,[2]掉落汇总!$D$1:$M$1)),[2]掉落汇总!$A$2:$A$871,M$1,[2]掉落汇总!$C$2:$C$871,$Q$1)+SUMIFS(OFFSET([2]掉落汇总!$C$2:$C$871,,MATCH($B3,[2]掉落汇总!$D$1:$M$1)),[2]掉落汇总!$A$2:$A$871,M$1,[2]掉落汇总!$C$2:$C$871,$Q$2)/$Q$3)*宝箱投放计算!L3</f>
        <v>2.4570536179073397</v>
      </c>
      <c r="N3">
        <f ca="1">(SUMIFS(OFFSET([2]掉落汇总!$C$2:$C$871,,MATCH($B3,[2]掉落汇总!$D$1:$M$1)),[2]掉落汇总!$A$2:$A$871,N$1,[2]掉落汇总!$C$2:$C$871,$Q$1)+SUMIFS(OFFSET([2]掉落汇总!$C$2:$C$871,,MATCH($B3,[2]掉落汇总!$D$1:$M$1)),[2]掉落汇总!$A$2:$A$871,N$1,[2]掉落汇总!$C$2:$C$871,$Q$2)/$Q$3)*宝箱投放计算!M3</f>
        <v>0.52652114697979169</v>
      </c>
      <c r="O3">
        <f ca="1">(SUMIFS(OFFSET([2]掉落汇总!$C$2:$C$871,,MATCH($B3,[2]掉落汇总!$D$1:$M$1)),[2]掉落汇总!$A$2:$A$871,O$1,[2]掉落汇总!$C$2:$C$871,$Q$1)+SUMIFS(OFFSET([2]掉落汇总!$C$2:$C$871,,MATCH($B3,[2]掉落汇总!$D$1:$M$1)),[2]掉落汇总!$A$2:$A$871,O$1,[2]掉落汇总!$C$2:$C$871,$Q$2)/$Q$3)*宝箱投放计算!N3</f>
        <v>1.28</v>
      </c>
      <c r="Q3">
        <v>1</v>
      </c>
    </row>
    <row r="4" spans="1:17" x14ac:dyDescent="0.2">
      <c r="A4">
        <f>玩家成长时间线!A4</f>
        <v>3</v>
      </c>
      <c r="B4">
        <f>玩家成长时间线!B4</f>
        <v>2</v>
      </c>
      <c r="C4">
        <f ca="1">SUM($D$2:D4)</f>
        <v>68.801614026430386</v>
      </c>
      <c r="D4">
        <f t="shared" ca="1" si="0"/>
        <v>41.97079194551312</v>
      </c>
      <c r="E4">
        <f ca="1">(SUMIFS(OFFSET([2]掉落汇总!$C$2:$C$871,,MATCH($B4,[2]掉落汇总!$D$1:$M$1)),[2]掉落汇总!$A$2:$A$871,E$1,[2]掉落汇总!$C$2:$C$871,$Q$1)+SUMIFS(OFFSET([2]掉落汇总!$C$2:$C$871,,MATCH($B4,[2]掉落汇总!$D$1:$M$1)),[2]掉落汇总!$A$2:$A$871,E$1,[2]掉落汇总!$C$2:$C$871,$Q$2)/$Q$3)*宝箱投放计算!D4</f>
        <v>9.3093333333333312</v>
      </c>
      <c r="F4">
        <f ca="1">(SUMIFS(OFFSET([2]掉落汇总!$C$2:$C$871,,MATCH($B4,[2]掉落汇总!$D$1:$M$1)),[2]掉落汇总!$A$2:$A$871,F$1,[2]掉落汇总!$C$2:$C$871,$Q$1)+SUMIFS(OFFSET([2]掉落汇总!$C$2:$C$871,,MATCH($B4,[2]掉落汇总!$D$1:$M$1)),[2]掉落汇总!$A$2:$A$871,F$1,[2]掉落汇总!$C$2:$C$871,$Q$2)/$Q$3)*宝箱投放计算!E4</f>
        <v>7.2160035563458518</v>
      </c>
      <c r="G4">
        <f ca="1">(SUMIFS(OFFSET([2]掉落汇总!$C$2:$C$871,,MATCH($B4,[2]掉落汇总!$D$1:$M$1)),[2]掉落汇总!$A$2:$A$871,G$1,[2]掉落汇总!$C$2:$C$871,$Q$1)+SUMIFS(OFFSET([2]掉落汇总!$C$2:$C$871,,MATCH($B4,[2]掉落汇总!$D$1:$M$1)),[2]掉落汇总!$A$2:$A$871,G$1,[2]掉落汇总!$C$2:$C$871,$Q$2)/$Q$3)*宝箱投放计算!F4</f>
        <v>0</v>
      </c>
      <c r="H4">
        <f ca="1">(SUMIFS(OFFSET([2]掉落汇总!$C$2:$C$871,,MATCH($B4,[2]掉落汇总!$D$1:$M$1)),[2]掉落汇总!$A$2:$A$871,H$1,[2]掉落汇总!$C$2:$C$871,$Q$1)+SUMIFS(OFFSET([2]掉落汇总!$C$2:$C$871,,MATCH($B4,[2]掉落汇总!$D$1:$M$1)),[2]掉落汇总!$A$2:$A$871,H$1,[2]掉落汇总!$C$2:$C$871,$Q$2)/$Q$3)*宝箱投放计算!G4</f>
        <v>0</v>
      </c>
      <c r="I4">
        <f ca="1">(SUMIFS(OFFSET([2]掉落汇总!$C$2:$C$871,,MATCH($B4,[2]掉落汇总!$D$1:$M$1)),[2]掉落汇总!$A$2:$A$871,I$1,[2]掉落汇总!$C$2:$C$871,$Q$1)+SUMIFS(OFFSET([2]掉落汇总!$C$2:$C$871,,MATCH($B4,[2]掉落汇总!$D$1:$M$1)),[2]掉落汇总!$A$2:$A$871,I$1,[2]掉落汇总!$C$2:$C$871,$Q$2)/$Q$3)*宝箱投放计算!H4</f>
        <v>0</v>
      </c>
      <c r="J4">
        <f ca="1">(SUMIFS(OFFSET([2]掉落汇总!$C$2:$C$871,,MATCH($B4,[2]掉落汇总!$D$1:$M$1)),[2]掉落汇总!$A$2:$A$871,J$1,[2]掉落汇总!$C$2:$C$871,$Q$1)+SUMIFS(OFFSET([2]掉落汇总!$C$2:$C$871,,MATCH($B4,[2]掉落汇总!$D$1:$M$1)),[2]掉落汇总!$A$2:$A$871,J$1,[2]掉落汇总!$C$2:$C$871,$Q$2)/$Q$3)*宝箱投放计算!I4</f>
        <v>17.291583566015156</v>
      </c>
      <c r="K4">
        <f ca="1">(SUMIFS(OFFSET([2]掉落汇总!$C$2:$C$871,,MATCH($B4,[2]掉落汇总!$D$1:$M$1)),[2]掉落汇总!$A$2:$A$871,K$1,[2]掉落汇总!$C$2:$C$871,$Q$1)+SUMIFS(OFFSET([2]掉落汇总!$C$2:$C$871,,MATCH($B4,[2]掉落汇总!$D$1:$M$1)),[2]掉落汇总!$A$2:$A$871,K$1,[2]掉落汇总!$C$2:$C$871,$Q$2)/$Q$3)*宝箱投放计算!J4</f>
        <v>0</v>
      </c>
      <c r="L4">
        <f ca="1">(SUMIFS(OFFSET([2]掉落汇总!$C$2:$C$871,,MATCH($B4,[2]掉落汇总!$D$1:$M$1)),[2]掉落汇总!$A$2:$A$871,L$1,[2]掉落汇总!$C$2:$C$871,$Q$1)+SUMIFS(OFFSET([2]掉落汇总!$C$2:$C$871,,MATCH($B4,[2]掉落汇总!$D$1:$M$1)),[2]掉落汇总!$A$2:$A$871,L$1,[2]掉落汇总!$C$2:$C$871,$Q$2)/$Q$3)*宝箱投放计算!K4</f>
        <v>2.957254665863938</v>
      </c>
      <c r="M4">
        <f ca="1">(SUMIFS(OFFSET([2]掉落汇总!$C$2:$C$871,,MATCH($B4,[2]掉落汇总!$D$1:$M$1)),[2]掉落汇总!$A$2:$A$871,M$1,[2]掉落汇总!$C$2:$C$871,$Q$1)+SUMIFS(OFFSET([2]掉落汇总!$C$2:$C$871,,MATCH($B4,[2]掉落汇总!$D$1:$M$1)),[2]掉落汇总!$A$2:$A$871,M$1,[2]掉落汇总!$C$2:$C$871,$Q$2)/$Q$3)*宝箱投放计算!L4</f>
        <v>2.9561072492552136</v>
      </c>
      <c r="N4">
        <f ca="1">(SUMIFS(OFFSET([2]掉落汇总!$C$2:$C$871,,MATCH($B4,[2]掉落汇总!$D$1:$M$1)),[2]掉落汇总!$A$2:$A$871,N$1,[2]掉落汇总!$C$2:$C$871,$Q$1)+SUMIFS(OFFSET([2]掉落汇总!$C$2:$C$871,,MATCH($B4,[2]掉落汇总!$D$1:$M$1)),[2]掉落汇总!$A$2:$A$871,N$1,[2]掉落汇总!$C$2:$C$871,$Q$2)/$Q$3)*宝箱投放计算!M4</f>
        <v>0.85904804242212518</v>
      </c>
      <c r="O4">
        <f ca="1">(SUMIFS(OFFSET([2]掉落汇总!$C$2:$C$871,,MATCH($B4,[2]掉落汇总!$D$1:$M$1)),[2]掉落汇总!$A$2:$A$871,O$1,[2]掉落汇总!$C$2:$C$871,$Q$1)+SUMIFS(OFFSET([2]掉落汇总!$C$2:$C$871,,MATCH($B4,[2]掉落汇总!$D$1:$M$1)),[2]掉落汇总!$A$2:$A$871,O$1,[2]掉落汇总!$C$2:$C$871,$Q$2)/$Q$3)*宝箱投放计算!N4</f>
        <v>1.3814615322775146</v>
      </c>
    </row>
    <row r="5" spans="1:17" x14ac:dyDescent="0.2">
      <c r="A5">
        <f>玩家成长时间线!A5</f>
        <v>4</v>
      </c>
      <c r="B5">
        <f>玩家成长时间线!B5</f>
        <v>3</v>
      </c>
      <c r="C5">
        <f ca="1">SUM($D$2:D5)</f>
        <v>88.951762688887882</v>
      </c>
      <c r="D5">
        <f t="shared" ca="1" si="0"/>
        <v>20.150148662457493</v>
      </c>
      <c r="E5">
        <f ca="1">(SUMIFS(OFFSET([2]掉落汇总!$C$2:$C$871,,MATCH($B5,[2]掉落汇总!$D$1:$M$1)),[2]掉落汇总!$A$2:$A$871,E$1,[2]掉落汇总!$C$2:$C$871,$Q$1)+SUMIFS(OFFSET([2]掉落汇总!$C$2:$C$871,,MATCH($B5,[2]掉落汇总!$D$1:$M$1)),[2]掉落汇总!$A$2:$A$871,E$1,[2]掉落汇总!$C$2:$C$871,$Q$2)/$Q$3)*宝箱投放计算!D5</f>
        <v>6.0043218750000005</v>
      </c>
      <c r="F5">
        <f ca="1">(SUMIFS(OFFSET([2]掉落汇总!$C$2:$C$871,,MATCH($B5,[2]掉落汇总!$D$1:$M$1)),[2]掉落汇总!$A$2:$A$871,F$1,[2]掉落汇总!$C$2:$C$871,$Q$1)+SUMIFS(OFFSET([2]掉落汇总!$C$2:$C$871,,MATCH($B5,[2]掉落汇总!$D$1:$M$1)),[2]掉落汇总!$A$2:$A$871,F$1,[2]掉落汇总!$C$2:$C$871,$Q$2)/$Q$3)*宝箱投放计算!E5</f>
        <v>4.1169826542960859</v>
      </c>
      <c r="G5">
        <f ca="1">(SUMIFS(OFFSET([2]掉落汇总!$C$2:$C$871,,MATCH($B5,[2]掉落汇总!$D$1:$M$1)),[2]掉落汇总!$A$2:$A$871,G$1,[2]掉落汇总!$C$2:$C$871,$Q$1)+SUMIFS(OFFSET([2]掉落汇总!$C$2:$C$871,,MATCH($B5,[2]掉落汇总!$D$1:$M$1)),[2]掉落汇总!$A$2:$A$871,G$1,[2]掉落汇总!$C$2:$C$871,$Q$2)/$Q$3)*宝箱投放计算!F5</f>
        <v>0</v>
      </c>
      <c r="H5">
        <f ca="1">(SUMIFS(OFFSET([2]掉落汇总!$C$2:$C$871,,MATCH($B5,[2]掉落汇总!$D$1:$M$1)),[2]掉落汇总!$A$2:$A$871,H$1,[2]掉落汇总!$C$2:$C$871,$Q$1)+SUMIFS(OFFSET([2]掉落汇总!$C$2:$C$871,,MATCH($B5,[2]掉落汇总!$D$1:$M$1)),[2]掉落汇总!$A$2:$A$871,H$1,[2]掉落汇总!$C$2:$C$871,$Q$2)/$Q$3)*宝箱投放计算!G5</f>
        <v>0</v>
      </c>
      <c r="I5">
        <f ca="1">(SUMIFS(OFFSET([2]掉落汇总!$C$2:$C$871,,MATCH($B5,[2]掉落汇总!$D$1:$M$1)),[2]掉落汇总!$A$2:$A$871,I$1,[2]掉落汇总!$C$2:$C$871,$Q$1)+SUMIFS(OFFSET([2]掉落汇总!$C$2:$C$871,,MATCH($B5,[2]掉落汇总!$D$1:$M$1)),[2]掉落汇总!$A$2:$A$871,I$1,[2]掉落汇总!$C$2:$C$871,$Q$2)/$Q$3)*宝箱投放计算!H5</f>
        <v>0</v>
      </c>
      <c r="J5">
        <f ca="1">(SUMIFS(OFFSET([2]掉落汇总!$C$2:$C$871,,MATCH($B5,[2]掉落汇总!$D$1:$M$1)),[2]掉落汇总!$A$2:$A$871,J$1,[2]掉落汇总!$C$2:$C$871,$Q$1)+SUMIFS(OFFSET([2]掉落汇总!$C$2:$C$871,,MATCH($B5,[2]掉落汇总!$D$1:$M$1)),[2]掉落汇总!$A$2:$A$871,J$1,[2]掉落汇总!$C$2:$C$871,$Q$2)/$Q$3)*宝箱投放计算!I5</f>
        <v>5.7201510921333583</v>
      </c>
      <c r="K5">
        <f ca="1">(SUMIFS(OFFSET([2]掉落汇总!$C$2:$C$871,,MATCH($B5,[2]掉落汇总!$D$1:$M$1)),[2]掉落汇总!$A$2:$A$871,K$1,[2]掉落汇总!$C$2:$C$871,$Q$1)+SUMIFS(OFFSET([2]掉落汇总!$C$2:$C$871,,MATCH($B5,[2]掉落汇总!$D$1:$M$1)),[2]掉落汇总!$A$2:$A$871,K$1,[2]掉落汇总!$C$2:$C$871,$Q$2)/$Q$3)*宝箱投放计算!J5</f>
        <v>0</v>
      </c>
      <c r="L5">
        <f ca="1">(SUMIFS(OFFSET([2]掉落汇总!$C$2:$C$871,,MATCH($B5,[2]掉落汇总!$D$1:$M$1)),[2]掉落汇总!$A$2:$A$871,L$1,[2]掉落汇总!$C$2:$C$871,$Q$1)+SUMIFS(OFFSET([2]掉落汇总!$C$2:$C$871,,MATCH($B5,[2]掉落汇总!$D$1:$M$1)),[2]掉落汇总!$A$2:$A$871,L$1,[2]掉落汇总!$C$2:$C$871,$Q$2)/$Q$3)*宝箱投放计算!K5</f>
        <v>1.6079404466501235</v>
      </c>
      <c r="M5">
        <f ca="1">(SUMIFS(OFFSET([2]掉落汇总!$C$2:$C$871,,MATCH($B5,[2]掉落汇总!$D$1:$M$1)),[2]掉落汇总!$A$2:$A$871,M$1,[2]掉落汇总!$C$2:$C$871,$Q$1)+SUMIFS(OFFSET([2]掉落汇总!$C$2:$C$871,,MATCH($B5,[2]掉落汇总!$D$1:$M$1)),[2]掉落汇总!$A$2:$A$871,M$1,[2]掉落汇总!$C$2:$C$871,$Q$2)/$Q$3)*宝箱投放计算!L5</f>
        <v>1.6044260027662516</v>
      </c>
      <c r="N5">
        <f ca="1">(SUMIFS(OFFSET([2]掉落汇总!$C$2:$C$871,,MATCH($B5,[2]掉落汇总!$D$1:$M$1)),[2]掉落汇总!$A$2:$A$871,N$1,[2]掉落汇总!$C$2:$C$871,$Q$1)+SUMIFS(OFFSET([2]掉落汇总!$C$2:$C$871,,MATCH($B5,[2]掉落汇总!$D$1:$M$1)),[2]掉落汇总!$A$2:$A$871,N$1,[2]掉落汇总!$C$2:$C$871,$Q$2)/$Q$3)*宝箱投放计算!M5</f>
        <v>0.39209358612343675</v>
      </c>
      <c r="O5">
        <f ca="1">(SUMIFS(OFFSET([2]掉落汇总!$C$2:$C$871,,MATCH($B5,[2]掉落汇总!$D$1:$M$1)),[2]掉落汇总!$A$2:$A$871,O$1,[2]掉落汇总!$C$2:$C$871,$Q$1)+SUMIFS(OFFSET([2]掉落汇总!$C$2:$C$871,,MATCH($B5,[2]掉落汇总!$D$1:$M$1)),[2]掉落汇总!$A$2:$A$871,O$1,[2]掉落汇总!$C$2:$C$871,$Q$2)/$Q$3)*宝箱投放计算!N5</f>
        <v>0.70423300548823564</v>
      </c>
    </row>
    <row r="6" spans="1:17" x14ac:dyDescent="0.2">
      <c r="A6">
        <f>玩家成长时间线!A6</f>
        <v>5</v>
      </c>
      <c r="B6">
        <f>玩家成长时间线!B6</f>
        <v>3</v>
      </c>
      <c r="C6">
        <f ca="1">SUM($D$2:D6)</f>
        <v>103.69886963421202</v>
      </c>
      <c r="D6">
        <f t="shared" ca="1" si="0"/>
        <v>14.747106945324134</v>
      </c>
      <c r="E6">
        <f ca="1">(SUMIFS(OFFSET([2]掉落汇总!$C$2:$C$871,,MATCH($B6,[2]掉落汇总!$D$1:$M$1)),[2]掉落汇总!$A$2:$A$871,E$1,[2]掉落汇总!$C$2:$C$871,$Q$1)+SUMIFS(OFFSET([2]掉落汇总!$C$2:$C$871,,MATCH($B6,[2]掉落汇总!$D$1:$M$1)),[2]掉落汇总!$A$2:$A$871,E$1,[2]掉落汇总!$C$2:$C$871,$Q$2)/$Q$3)*宝箱投放计算!D6</f>
        <v>6.3214312499999998</v>
      </c>
      <c r="F6">
        <f ca="1">(SUMIFS(OFFSET([2]掉落汇总!$C$2:$C$871,,MATCH($B6,[2]掉落汇总!$D$1:$M$1)),[2]掉落汇总!$A$2:$A$871,F$1,[2]掉落汇总!$C$2:$C$871,$Q$1)+SUMIFS(OFFSET([2]掉落汇总!$C$2:$C$871,,MATCH($B6,[2]掉落汇总!$D$1:$M$1)),[2]掉落汇总!$A$2:$A$871,F$1,[2]掉落汇总!$C$2:$C$871,$Q$2)/$Q$3)*宝箱投放计算!E6</f>
        <v>4.1169826542960859</v>
      </c>
      <c r="G6">
        <f ca="1">(SUMIFS(OFFSET([2]掉落汇总!$C$2:$C$871,,MATCH($B6,[2]掉落汇总!$D$1:$M$1)),[2]掉落汇总!$A$2:$A$871,G$1,[2]掉落汇总!$C$2:$C$871,$Q$1)+SUMIFS(OFFSET([2]掉落汇总!$C$2:$C$871,,MATCH($B6,[2]掉落汇总!$D$1:$M$1)),[2]掉落汇总!$A$2:$A$871,G$1,[2]掉落汇总!$C$2:$C$871,$Q$2)/$Q$3)*宝箱投放计算!F6</f>
        <v>0</v>
      </c>
      <c r="H6">
        <f ca="1">(SUMIFS(OFFSET([2]掉落汇总!$C$2:$C$871,,MATCH($B6,[2]掉落汇总!$D$1:$M$1)),[2]掉落汇总!$A$2:$A$871,H$1,[2]掉落汇总!$C$2:$C$871,$Q$1)+SUMIFS(OFFSET([2]掉落汇总!$C$2:$C$871,,MATCH($B6,[2]掉落汇总!$D$1:$M$1)),[2]掉落汇总!$A$2:$A$871,H$1,[2]掉落汇总!$C$2:$C$871,$Q$2)/$Q$3)*宝箱投放计算!G6</f>
        <v>0</v>
      </c>
      <c r="I6">
        <f ca="1">(SUMIFS(OFFSET([2]掉落汇总!$C$2:$C$871,,MATCH($B6,[2]掉落汇总!$D$1:$M$1)),[2]掉落汇总!$A$2:$A$871,I$1,[2]掉落汇总!$C$2:$C$871,$Q$1)+SUMIFS(OFFSET([2]掉落汇总!$C$2:$C$871,,MATCH($B6,[2]掉落汇总!$D$1:$M$1)),[2]掉落汇总!$A$2:$A$871,I$1,[2]掉落汇总!$C$2:$C$871,$Q$2)/$Q$3)*宝箱投放计算!H6</f>
        <v>0</v>
      </c>
      <c r="J6">
        <f ca="1">(SUMIFS(OFFSET([2]掉落汇总!$C$2:$C$871,,MATCH($B6,[2]掉落汇总!$D$1:$M$1)),[2]掉落汇总!$A$2:$A$871,J$1,[2]掉落汇总!$C$2:$C$871,$Q$1)+SUMIFS(OFFSET([2]掉落汇总!$C$2:$C$871,,MATCH($B6,[2]掉落汇总!$D$1:$M$1)),[2]掉落汇总!$A$2:$A$871,J$1,[2]掉落汇总!$C$2:$C$871,$Q$2)/$Q$3)*宝箱投放计算!I6</f>
        <v>0</v>
      </c>
      <c r="K6">
        <f ca="1">(SUMIFS(OFFSET([2]掉落汇总!$C$2:$C$871,,MATCH($B6,[2]掉落汇总!$D$1:$M$1)),[2]掉落汇总!$A$2:$A$871,K$1,[2]掉落汇总!$C$2:$C$871,$Q$1)+SUMIFS(OFFSET([2]掉落汇总!$C$2:$C$871,,MATCH($B6,[2]掉落汇总!$D$1:$M$1)),[2]掉落汇总!$A$2:$A$871,K$1,[2]掉落汇总!$C$2:$C$871,$Q$2)/$Q$3)*宝箱投放计算!J6</f>
        <v>0</v>
      </c>
      <c r="L6">
        <f ca="1">(SUMIFS(OFFSET([2]掉落汇总!$C$2:$C$871,,MATCH($B6,[2]掉落汇总!$D$1:$M$1)),[2]掉落汇总!$A$2:$A$871,L$1,[2]掉落汇总!$C$2:$C$871,$Q$1)+SUMIFS(OFFSET([2]掉落汇总!$C$2:$C$871,,MATCH($B6,[2]掉落汇总!$D$1:$M$1)),[2]掉落汇总!$A$2:$A$871,L$1,[2]掉落汇总!$C$2:$C$871,$Q$2)/$Q$3)*宝箱投放计算!K6</f>
        <v>1.6079404466501235</v>
      </c>
      <c r="M6">
        <f ca="1">(SUMIFS(OFFSET([2]掉落汇总!$C$2:$C$871,,MATCH($B6,[2]掉落汇总!$D$1:$M$1)),[2]掉落汇总!$A$2:$A$871,M$1,[2]掉落汇总!$C$2:$C$871,$Q$1)+SUMIFS(OFFSET([2]掉落汇总!$C$2:$C$871,,MATCH($B6,[2]掉落汇总!$D$1:$M$1)),[2]掉落汇总!$A$2:$A$871,M$1,[2]掉落汇总!$C$2:$C$871,$Q$2)/$Q$3)*宝箱投放计算!L6</f>
        <v>1.6044260027662516</v>
      </c>
      <c r="N6">
        <f ca="1">(SUMIFS(OFFSET([2]掉落汇总!$C$2:$C$871,,MATCH($B6,[2]掉落汇总!$D$1:$M$1)),[2]掉落汇总!$A$2:$A$871,N$1,[2]掉落汇总!$C$2:$C$871,$Q$1)+SUMIFS(OFFSET([2]掉落汇总!$C$2:$C$871,,MATCH($B6,[2]掉落汇总!$D$1:$M$1)),[2]掉落汇总!$A$2:$A$871,N$1,[2]掉落汇总!$C$2:$C$871,$Q$2)/$Q$3)*宝箱投放计算!M6</f>
        <v>0.39209358612343675</v>
      </c>
      <c r="O6">
        <f ca="1">(SUMIFS(OFFSET([2]掉落汇总!$C$2:$C$871,,MATCH($B6,[2]掉落汇总!$D$1:$M$1)),[2]掉落汇总!$A$2:$A$871,O$1,[2]掉落汇总!$C$2:$C$871,$Q$1)+SUMIFS(OFFSET([2]掉落汇总!$C$2:$C$871,,MATCH($B6,[2]掉落汇总!$D$1:$M$1)),[2]掉落汇总!$A$2:$A$871,O$1,[2]掉落汇总!$C$2:$C$871,$Q$2)/$Q$3)*宝箱投放计算!N6</f>
        <v>0.70423300548823564</v>
      </c>
    </row>
    <row r="7" spans="1:17" x14ac:dyDescent="0.2">
      <c r="A7">
        <f>玩家成长时间线!A7</f>
        <v>6</v>
      </c>
      <c r="B7">
        <f>玩家成长时间线!B7</f>
        <v>3</v>
      </c>
      <c r="C7">
        <f ca="1">SUM($D$2:D7)</f>
        <v>118.18652345453616</v>
      </c>
      <c r="D7">
        <f t="shared" ca="1" si="0"/>
        <v>14.487653820324136</v>
      </c>
      <c r="E7">
        <f ca="1">(SUMIFS(OFFSET([2]掉落汇总!$C$2:$C$871,,MATCH($B7,[2]掉落汇总!$D$1:$M$1)),[2]掉落汇总!$A$2:$A$871,E$1,[2]掉落汇总!$C$2:$C$871,$Q$1)+SUMIFS(OFFSET([2]掉落汇总!$C$2:$C$871,,MATCH($B7,[2]掉落汇总!$D$1:$M$1)),[2]掉落汇总!$A$2:$A$871,E$1,[2]掉落汇总!$C$2:$C$871,$Q$2)/$Q$3)*宝箱投放计算!D7</f>
        <v>6.0619781250000004</v>
      </c>
      <c r="F7">
        <f ca="1">(SUMIFS(OFFSET([2]掉落汇总!$C$2:$C$871,,MATCH($B7,[2]掉落汇总!$D$1:$M$1)),[2]掉落汇总!$A$2:$A$871,F$1,[2]掉落汇总!$C$2:$C$871,$Q$1)+SUMIFS(OFFSET([2]掉落汇总!$C$2:$C$871,,MATCH($B7,[2]掉落汇总!$D$1:$M$1)),[2]掉落汇总!$A$2:$A$871,F$1,[2]掉落汇总!$C$2:$C$871,$Q$2)/$Q$3)*宝箱投放计算!E7</f>
        <v>4.1169826542960859</v>
      </c>
      <c r="G7">
        <f ca="1">(SUMIFS(OFFSET([2]掉落汇总!$C$2:$C$871,,MATCH($B7,[2]掉落汇总!$D$1:$M$1)),[2]掉落汇总!$A$2:$A$871,G$1,[2]掉落汇总!$C$2:$C$871,$Q$1)+SUMIFS(OFFSET([2]掉落汇总!$C$2:$C$871,,MATCH($B7,[2]掉落汇总!$D$1:$M$1)),[2]掉落汇总!$A$2:$A$871,G$1,[2]掉落汇总!$C$2:$C$871,$Q$2)/$Q$3)*宝箱投放计算!F7</f>
        <v>0</v>
      </c>
      <c r="H7">
        <f ca="1">(SUMIFS(OFFSET([2]掉落汇总!$C$2:$C$871,,MATCH($B7,[2]掉落汇总!$D$1:$M$1)),[2]掉落汇总!$A$2:$A$871,H$1,[2]掉落汇总!$C$2:$C$871,$Q$1)+SUMIFS(OFFSET([2]掉落汇总!$C$2:$C$871,,MATCH($B7,[2]掉落汇总!$D$1:$M$1)),[2]掉落汇总!$A$2:$A$871,H$1,[2]掉落汇总!$C$2:$C$871,$Q$2)/$Q$3)*宝箱投放计算!G7</f>
        <v>0</v>
      </c>
      <c r="I7">
        <f ca="1">(SUMIFS(OFFSET([2]掉落汇总!$C$2:$C$871,,MATCH($B7,[2]掉落汇总!$D$1:$M$1)),[2]掉落汇总!$A$2:$A$871,I$1,[2]掉落汇总!$C$2:$C$871,$Q$1)+SUMIFS(OFFSET([2]掉落汇总!$C$2:$C$871,,MATCH($B7,[2]掉落汇总!$D$1:$M$1)),[2]掉落汇总!$A$2:$A$871,I$1,[2]掉落汇总!$C$2:$C$871,$Q$2)/$Q$3)*宝箱投放计算!H7</f>
        <v>0</v>
      </c>
      <c r="J7">
        <f ca="1">(SUMIFS(OFFSET([2]掉落汇总!$C$2:$C$871,,MATCH($B7,[2]掉落汇总!$D$1:$M$1)),[2]掉落汇总!$A$2:$A$871,J$1,[2]掉落汇总!$C$2:$C$871,$Q$1)+SUMIFS(OFFSET([2]掉落汇总!$C$2:$C$871,,MATCH($B7,[2]掉落汇总!$D$1:$M$1)),[2]掉落汇总!$A$2:$A$871,J$1,[2]掉落汇总!$C$2:$C$871,$Q$2)/$Q$3)*宝箱投放计算!I7</f>
        <v>0</v>
      </c>
      <c r="K7">
        <f ca="1">(SUMIFS(OFFSET([2]掉落汇总!$C$2:$C$871,,MATCH($B7,[2]掉落汇总!$D$1:$M$1)),[2]掉落汇总!$A$2:$A$871,K$1,[2]掉落汇总!$C$2:$C$871,$Q$1)+SUMIFS(OFFSET([2]掉落汇总!$C$2:$C$871,,MATCH($B7,[2]掉落汇总!$D$1:$M$1)),[2]掉落汇总!$A$2:$A$871,K$1,[2]掉落汇总!$C$2:$C$871,$Q$2)/$Q$3)*宝箱投放计算!J7</f>
        <v>0</v>
      </c>
      <c r="L7">
        <f ca="1">(SUMIFS(OFFSET([2]掉落汇总!$C$2:$C$871,,MATCH($B7,[2]掉落汇总!$D$1:$M$1)),[2]掉落汇总!$A$2:$A$871,L$1,[2]掉落汇总!$C$2:$C$871,$Q$1)+SUMIFS(OFFSET([2]掉落汇总!$C$2:$C$871,,MATCH($B7,[2]掉落汇总!$D$1:$M$1)),[2]掉落汇总!$A$2:$A$871,L$1,[2]掉落汇总!$C$2:$C$871,$Q$2)/$Q$3)*宝箱投放计算!K7</f>
        <v>1.6079404466501235</v>
      </c>
      <c r="M7">
        <f ca="1">(SUMIFS(OFFSET([2]掉落汇总!$C$2:$C$871,,MATCH($B7,[2]掉落汇总!$D$1:$M$1)),[2]掉落汇总!$A$2:$A$871,M$1,[2]掉落汇总!$C$2:$C$871,$Q$1)+SUMIFS(OFFSET([2]掉落汇总!$C$2:$C$871,,MATCH($B7,[2]掉落汇总!$D$1:$M$1)),[2]掉落汇总!$A$2:$A$871,M$1,[2]掉落汇总!$C$2:$C$871,$Q$2)/$Q$3)*宝箱投放计算!L7</f>
        <v>1.6044260027662516</v>
      </c>
      <c r="N7">
        <f ca="1">(SUMIFS(OFFSET([2]掉落汇总!$C$2:$C$871,,MATCH($B7,[2]掉落汇总!$D$1:$M$1)),[2]掉落汇总!$A$2:$A$871,N$1,[2]掉落汇总!$C$2:$C$871,$Q$1)+SUMIFS(OFFSET([2]掉落汇总!$C$2:$C$871,,MATCH($B7,[2]掉落汇总!$D$1:$M$1)),[2]掉落汇总!$A$2:$A$871,N$1,[2]掉落汇总!$C$2:$C$871,$Q$2)/$Q$3)*宝箱投放计算!M7</f>
        <v>0.39209358612343675</v>
      </c>
      <c r="O7">
        <f ca="1">(SUMIFS(OFFSET([2]掉落汇总!$C$2:$C$871,,MATCH($B7,[2]掉落汇总!$D$1:$M$1)),[2]掉落汇总!$A$2:$A$871,O$1,[2]掉落汇总!$C$2:$C$871,$Q$1)+SUMIFS(OFFSET([2]掉落汇总!$C$2:$C$871,,MATCH($B7,[2]掉落汇总!$D$1:$M$1)),[2]掉落汇总!$A$2:$A$871,O$1,[2]掉落汇总!$C$2:$C$871,$Q$2)/$Q$3)*宝箱投放计算!N7</f>
        <v>0.70423300548823564</v>
      </c>
    </row>
    <row r="8" spans="1:17" x14ac:dyDescent="0.2">
      <c r="A8">
        <f>玩家成长时间线!A8</f>
        <v>7</v>
      </c>
      <c r="B8">
        <f>玩家成长时间线!B8</f>
        <v>3</v>
      </c>
      <c r="C8">
        <f ca="1">SUM($D$2:D8)</f>
        <v>132.7030053998603</v>
      </c>
      <c r="D8">
        <f t="shared" ca="1" si="0"/>
        <v>14.516481945324134</v>
      </c>
      <c r="E8">
        <f ca="1">(SUMIFS(OFFSET([2]掉落汇总!$C$2:$C$871,,MATCH($B8,[2]掉落汇总!$D$1:$M$1)),[2]掉落汇总!$A$2:$A$871,E$1,[2]掉落汇总!$C$2:$C$871,$Q$1)+SUMIFS(OFFSET([2]掉落汇总!$C$2:$C$871,,MATCH($B8,[2]掉落汇总!$D$1:$M$1)),[2]掉落汇总!$A$2:$A$871,E$1,[2]掉落汇总!$C$2:$C$871,$Q$2)/$Q$3)*宝箱投放计算!D8</f>
        <v>6.09080625</v>
      </c>
      <c r="F8">
        <f ca="1">(SUMIFS(OFFSET([2]掉落汇总!$C$2:$C$871,,MATCH($B8,[2]掉落汇总!$D$1:$M$1)),[2]掉落汇总!$A$2:$A$871,F$1,[2]掉落汇总!$C$2:$C$871,$Q$1)+SUMIFS(OFFSET([2]掉落汇总!$C$2:$C$871,,MATCH($B8,[2]掉落汇总!$D$1:$M$1)),[2]掉落汇总!$A$2:$A$871,F$1,[2]掉落汇总!$C$2:$C$871,$Q$2)/$Q$3)*宝箱投放计算!E8</f>
        <v>4.1169826542960859</v>
      </c>
      <c r="G8">
        <f ca="1">(SUMIFS(OFFSET([2]掉落汇总!$C$2:$C$871,,MATCH($B8,[2]掉落汇总!$D$1:$M$1)),[2]掉落汇总!$A$2:$A$871,G$1,[2]掉落汇总!$C$2:$C$871,$Q$1)+SUMIFS(OFFSET([2]掉落汇总!$C$2:$C$871,,MATCH($B8,[2]掉落汇总!$D$1:$M$1)),[2]掉落汇总!$A$2:$A$871,G$1,[2]掉落汇总!$C$2:$C$871,$Q$2)/$Q$3)*宝箱投放计算!F8</f>
        <v>0</v>
      </c>
      <c r="H8">
        <f ca="1">(SUMIFS(OFFSET([2]掉落汇总!$C$2:$C$871,,MATCH($B8,[2]掉落汇总!$D$1:$M$1)),[2]掉落汇总!$A$2:$A$871,H$1,[2]掉落汇总!$C$2:$C$871,$Q$1)+SUMIFS(OFFSET([2]掉落汇总!$C$2:$C$871,,MATCH($B8,[2]掉落汇总!$D$1:$M$1)),[2]掉落汇总!$A$2:$A$871,H$1,[2]掉落汇总!$C$2:$C$871,$Q$2)/$Q$3)*宝箱投放计算!G8</f>
        <v>0</v>
      </c>
      <c r="I8">
        <f ca="1">(SUMIFS(OFFSET([2]掉落汇总!$C$2:$C$871,,MATCH($B8,[2]掉落汇总!$D$1:$M$1)),[2]掉落汇总!$A$2:$A$871,I$1,[2]掉落汇总!$C$2:$C$871,$Q$1)+SUMIFS(OFFSET([2]掉落汇总!$C$2:$C$871,,MATCH($B8,[2]掉落汇总!$D$1:$M$1)),[2]掉落汇总!$A$2:$A$871,I$1,[2]掉落汇总!$C$2:$C$871,$Q$2)/$Q$3)*宝箱投放计算!H8</f>
        <v>0</v>
      </c>
      <c r="J8">
        <f ca="1">(SUMIFS(OFFSET([2]掉落汇总!$C$2:$C$871,,MATCH($B8,[2]掉落汇总!$D$1:$M$1)),[2]掉落汇总!$A$2:$A$871,J$1,[2]掉落汇总!$C$2:$C$871,$Q$1)+SUMIFS(OFFSET([2]掉落汇总!$C$2:$C$871,,MATCH($B8,[2]掉落汇总!$D$1:$M$1)),[2]掉落汇总!$A$2:$A$871,J$1,[2]掉落汇总!$C$2:$C$871,$Q$2)/$Q$3)*宝箱投放计算!I8</f>
        <v>0</v>
      </c>
      <c r="K8">
        <f ca="1">(SUMIFS(OFFSET([2]掉落汇总!$C$2:$C$871,,MATCH($B8,[2]掉落汇总!$D$1:$M$1)),[2]掉落汇总!$A$2:$A$871,K$1,[2]掉落汇总!$C$2:$C$871,$Q$1)+SUMIFS(OFFSET([2]掉落汇总!$C$2:$C$871,,MATCH($B8,[2]掉落汇总!$D$1:$M$1)),[2]掉落汇总!$A$2:$A$871,K$1,[2]掉落汇总!$C$2:$C$871,$Q$2)/$Q$3)*宝箱投放计算!J8</f>
        <v>0</v>
      </c>
      <c r="L8">
        <f ca="1">(SUMIFS(OFFSET([2]掉落汇总!$C$2:$C$871,,MATCH($B8,[2]掉落汇总!$D$1:$M$1)),[2]掉落汇总!$A$2:$A$871,L$1,[2]掉落汇总!$C$2:$C$871,$Q$1)+SUMIFS(OFFSET([2]掉落汇总!$C$2:$C$871,,MATCH($B8,[2]掉落汇总!$D$1:$M$1)),[2]掉落汇总!$A$2:$A$871,L$1,[2]掉落汇总!$C$2:$C$871,$Q$2)/$Q$3)*宝箱投放计算!K8</f>
        <v>1.6079404466501235</v>
      </c>
      <c r="M8">
        <f ca="1">(SUMIFS(OFFSET([2]掉落汇总!$C$2:$C$871,,MATCH($B8,[2]掉落汇总!$D$1:$M$1)),[2]掉落汇总!$A$2:$A$871,M$1,[2]掉落汇总!$C$2:$C$871,$Q$1)+SUMIFS(OFFSET([2]掉落汇总!$C$2:$C$871,,MATCH($B8,[2]掉落汇总!$D$1:$M$1)),[2]掉落汇总!$A$2:$A$871,M$1,[2]掉落汇总!$C$2:$C$871,$Q$2)/$Q$3)*宝箱投放计算!L8</f>
        <v>1.6044260027662516</v>
      </c>
      <c r="N8">
        <f ca="1">(SUMIFS(OFFSET([2]掉落汇总!$C$2:$C$871,,MATCH($B8,[2]掉落汇总!$D$1:$M$1)),[2]掉落汇总!$A$2:$A$871,N$1,[2]掉落汇总!$C$2:$C$871,$Q$1)+SUMIFS(OFFSET([2]掉落汇总!$C$2:$C$871,,MATCH($B8,[2]掉落汇总!$D$1:$M$1)),[2]掉落汇总!$A$2:$A$871,N$1,[2]掉落汇总!$C$2:$C$871,$Q$2)/$Q$3)*宝箱投放计算!M8</f>
        <v>0.39209358612343675</v>
      </c>
      <c r="O8">
        <f ca="1">(SUMIFS(OFFSET([2]掉落汇总!$C$2:$C$871,,MATCH($B8,[2]掉落汇总!$D$1:$M$1)),[2]掉落汇总!$A$2:$A$871,O$1,[2]掉落汇总!$C$2:$C$871,$Q$1)+SUMIFS(OFFSET([2]掉落汇总!$C$2:$C$871,,MATCH($B8,[2]掉落汇总!$D$1:$M$1)),[2]掉落汇总!$A$2:$A$871,O$1,[2]掉落汇总!$C$2:$C$871,$Q$2)/$Q$3)*宝箱投放计算!N8</f>
        <v>0.70423300548823564</v>
      </c>
    </row>
    <row r="9" spans="1:17" x14ac:dyDescent="0.2">
      <c r="A9">
        <f>玩家成长时间线!A9</f>
        <v>8</v>
      </c>
      <c r="B9">
        <f>玩家成长时间线!B9</f>
        <v>3</v>
      </c>
      <c r="C9">
        <f ca="1">SUM($D$2:D9)</f>
        <v>147.24831547018442</v>
      </c>
      <c r="D9">
        <f t="shared" ca="1" si="0"/>
        <v>14.545310070324133</v>
      </c>
      <c r="E9">
        <f ca="1">(SUMIFS(OFFSET([2]掉落汇总!$C$2:$C$871,,MATCH($B9,[2]掉落汇总!$D$1:$M$1)),[2]掉落汇总!$A$2:$A$871,E$1,[2]掉落汇总!$C$2:$C$871,$Q$1)+SUMIFS(OFFSET([2]掉落汇总!$C$2:$C$871,,MATCH($B9,[2]掉落汇总!$D$1:$M$1)),[2]掉落汇总!$A$2:$A$871,E$1,[2]掉落汇总!$C$2:$C$871,$Q$2)/$Q$3)*宝箱投放计算!D9</f>
        <v>6.1196343749999995</v>
      </c>
      <c r="F9">
        <f ca="1">(SUMIFS(OFFSET([2]掉落汇总!$C$2:$C$871,,MATCH($B9,[2]掉落汇总!$D$1:$M$1)),[2]掉落汇总!$A$2:$A$871,F$1,[2]掉落汇总!$C$2:$C$871,$Q$1)+SUMIFS(OFFSET([2]掉落汇总!$C$2:$C$871,,MATCH($B9,[2]掉落汇总!$D$1:$M$1)),[2]掉落汇总!$A$2:$A$871,F$1,[2]掉落汇总!$C$2:$C$871,$Q$2)/$Q$3)*宝箱投放计算!E9</f>
        <v>4.1169826542960859</v>
      </c>
      <c r="G9">
        <f ca="1">(SUMIFS(OFFSET([2]掉落汇总!$C$2:$C$871,,MATCH($B9,[2]掉落汇总!$D$1:$M$1)),[2]掉落汇总!$A$2:$A$871,G$1,[2]掉落汇总!$C$2:$C$871,$Q$1)+SUMIFS(OFFSET([2]掉落汇总!$C$2:$C$871,,MATCH($B9,[2]掉落汇总!$D$1:$M$1)),[2]掉落汇总!$A$2:$A$871,G$1,[2]掉落汇总!$C$2:$C$871,$Q$2)/$Q$3)*宝箱投放计算!F9</f>
        <v>0</v>
      </c>
      <c r="H9">
        <f ca="1">(SUMIFS(OFFSET([2]掉落汇总!$C$2:$C$871,,MATCH($B9,[2]掉落汇总!$D$1:$M$1)),[2]掉落汇总!$A$2:$A$871,H$1,[2]掉落汇总!$C$2:$C$871,$Q$1)+SUMIFS(OFFSET([2]掉落汇总!$C$2:$C$871,,MATCH($B9,[2]掉落汇总!$D$1:$M$1)),[2]掉落汇总!$A$2:$A$871,H$1,[2]掉落汇总!$C$2:$C$871,$Q$2)/$Q$3)*宝箱投放计算!G9</f>
        <v>0</v>
      </c>
      <c r="I9">
        <f ca="1">(SUMIFS(OFFSET([2]掉落汇总!$C$2:$C$871,,MATCH($B9,[2]掉落汇总!$D$1:$M$1)),[2]掉落汇总!$A$2:$A$871,I$1,[2]掉落汇总!$C$2:$C$871,$Q$1)+SUMIFS(OFFSET([2]掉落汇总!$C$2:$C$871,,MATCH($B9,[2]掉落汇总!$D$1:$M$1)),[2]掉落汇总!$A$2:$A$871,I$1,[2]掉落汇总!$C$2:$C$871,$Q$2)/$Q$3)*宝箱投放计算!H9</f>
        <v>0</v>
      </c>
      <c r="J9">
        <f ca="1">(SUMIFS(OFFSET([2]掉落汇总!$C$2:$C$871,,MATCH($B9,[2]掉落汇总!$D$1:$M$1)),[2]掉落汇总!$A$2:$A$871,J$1,[2]掉落汇总!$C$2:$C$871,$Q$1)+SUMIFS(OFFSET([2]掉落汇总!$C$2:$C$871,,MATCH($B9,[2]掉落汇总!$D$1:$M$1)),[2]掉落汇总!$A$2:$A$871,J$1,[2]掉落汇总!$C$2:$C$871,$Q$2)/$Q$3)*宝箱投放计算!I9</f>
        <v>0</v>
      </c>
      <c r="K9">
        <f ca="1">(SUMIFS(OFFSET([2]掉落汇总!$C$2:$C$871,,MATCH($B9,[2]掉落汇总!$D$1:$M$1)),[2]掉落汇总!$A$2:$A$871,K$1,[2]掉落汇总!$C$2:$C$871,$Q$1)+SUMIFS(OFFSET([2]掉落汇总!$C$2:$C$871,,MATCH($B9,[2]掉落汇总!$D$1:$M$1)),[2]掉落汇总!$A$2:$A$871,K$1,[2]掉落汇总!$C$2:$C$871,$Q$2)/$Q$3)*宝箱投放计算!J9</f>
        <v>0</v>
      </c>
      <c r="L9">
        <f ca="1">(SUMIFS(OFFSET([2]掉落汇总!$C$2:$C$871,,MATCH($B9,[2]掉落汇总!$D$1:$M$1)),[2]掉落汇总!$A$2:$A$871,L$1,[2]掉落汇总!$C$2:$C$871,$Q$1)+SUMIFS(OFFSET([2]掉落汇总!$C$2:$C$871,,MATCH($B9,[2]掉落汇总!$D$1:$M$1)),[2]掉落汇总!$A$2:$A$871,L$1,[2]掉落汇总!$C$2:$C$871,$Q$2)/$Q$3)*宝箱投放计算!K9</f>
        <v>1.6079404466501235</v>
      </c>
      <c r="M9">
        <f ca="1">(SUMIFS(OFFSET([2]掉落汇总!$C$2:$C$871,,MATCH($B9,[2]掉落汇总!$D$1:$M$1)),[2]掉落汇总!$A$2:$A$871,M$1,[2]掉落汇总!$C$2:$C$871,$Q$1)+SUMIFS(OFFSET([2]掉落汇总!$C$2:$C$871,,MATCH($B9,[2]掉落汇总!$D$1:$M$1)),[2]掉落汇总!$A$2:$A$871,M$1,[2]掉落汇总!$C$2:$C$871,$Q$2)/$Q$3)*宝箱投放计算!L9</f>
        <v>1.6044260027662516</v>
      </c>
      <c r="N9">
        <f ca="1">(SUMIFS(OFFSET([2]掉落汇总!$C$2:$C$871,,MATCH($B9,[2]掉落汇总!$D$1:$M$1)),[2]掉落汇总!$A$2:$A$871,N$1,[2]掉落汇总!$C$2:$C$871,$Q$1)+SUMIFS(OFFSET([2]掉落汇总!$C$2:$C$871,,MATCH($B9,[2]掉落汇总!$D$1:$M$1)),[2]掉落汇总!$A$2:$A$871,N$1,[2]掉落汇总!$C$2:$C$871,$Q$2)/$Q$3)*宝箱投放计算!M9</f>
        <v>0.39209358612343675</v>
      </c>
      <c r="O9">
        <f ca="1">(SUMIFS(OFFSET([2]掉落汇总!$C$2:$C$871,,MATCH($B9,[2]掉落汇总!$D$1:$M$1)),[2]掉落汇总!$A$2:$A$871,O$1,[2]掉落汇总!$C$2:$C$871,$Q$1)+SUMIFS(OFFSET([2]掉落汇总!$C$2:$C$871,,MATCH($B9,[2]掉落汇总!$D$1:$M$1)),[2]掉落汇总!$A$2:$A$871,O$1,[2]掉落汇总!$C$2:$C$871,$Q$2)/$Q$3)*宝箱投放计算!N9</f>
        <v>0.70423300548823564</v>
      </c>
    </row>
    <row r="10" spans="1:17" x14ac:dyDescent="0.2">
      <c r="A10">
        <f>玩家成长时间线!A10</f>
        <v>9</v>
      </c>
      <c r="B10">
        <f>玩家成长时间线!B10</f>
        <v>4</v>
      </c>
      <c r="C10">
        <f ca="1">SUM($D$2:D10)</f>
        <v>161.10015021793023</v>
      </c>
      <c r="D10">
        <f t="shared" ca="1" si="0"/>
        <v>13.85183474774581</v>
      </c>
      <c r="E10">
        <f ca="1">(SUMIFS(OFFSET([2]掉落汇总!$C$2:$C$871,,MATCH($B10,[2]掉落汇总!$D$1:$M$1)),[2]掉落汇总!$A$2:$A$871,E$1,[2]掉落汇总!$C$2:$C$871,$Q$1)+SUMIFS(OFFSET([2]掉落汇总!$C$2:$C$871,,MATCH($B10,[2]掉落汇总!$D$1:$M$1)),[2]掉落汇总!$A$2:$A$871,E$1,[2]掉落汇总!$C$2:$C$871,$Q$2)/$Q$3)*宝箱投放计算!D10</f>
        <v>3.3915949367088616</v>
      </c>
      <c r="F10">
        <f ca="1">(SUMIFS(OFFSET([2]掉落汇总!$C$2:$C$871,,MATCH($B10,[2]掉落汇总!$D$1:$M$1)),[2]掉落汇总!$A$2:$A$871,F$1,[2]掉落汇总!$C$2:$C$871,$Q$1)+SUMIFS(OFFSET([2]掉落汇总!$C$2:$C$871,,MATCH($B10,[2]掉落汇总!$D$1:$M$1)),[2]掉落汇总!$A$2:$A$871,F$1,[2]掉落汇总!$C$2:$C$871,$Q$2)/$Q$3)*宝箱投放计算!E10</f>
        <v>3.2212272846984455</v>
      </c>
      <c r="G10">
        <f ca="1">(SUMIFS(OFFSET([2]掉落汇总!$C$2:$C$871,,MATCH($B10,[2]掉落汇总!$D$1:$M$1)),[2]掉落汇总!$A$2:$A$871,G$1,[2]掉落汇总!$C$2:$C$871,$Q$1)+SUMIFS(OFFSET([2]掉落汇总!$C$2:$C$871,,MATCH($B10,[2]掉落汇总!$D$1:$M$1)),[2]掉落汇总!$A$2:$A$871,G$1,[2]掉落汇总!$C$2:$C$871,$Q$2)/$Q$3)*宝箱投放计算!F10</f>
        <v>0</v>
      </c>
      <c r="H10">
        <f ca="1">(SUMIFS(OFFSET([2]掉落汇总!$C$2:$C$871,,MATCH($B10,[2]掉落汇总!$D$1:$M$1)),[2]掉落汇总!$A$2:$A$871,H$1,[2]掉落汇总!$C$2:$C$871,$Q$1)+SUMIFS(OFFSET([2]掉落汇总!$C$2:$C$871,,MATCH($B10,[2]掉落汇总!$D$1:$M$1)),[2]掉落汇总!$A$2:$A$871,H$1,[2]掉落汇总!$C$2:$C$871,$Q$2)/$Q$3)*宝箱投放计算!G10</f>
        <v>0</v>
      </c>
      <c r="I10">
        <f ca="1">(SUMIFS(OFFSET([2]掉落汇总!$C$2:$C$871,,MATCH($B10,[2]掉落汇总!$D$1:$M$1)),[2]掉落汇总!$A$2:$A$871,I$1,[2]掉落汇总!$C$2:$C$871,$Q$1)+SUMIFS(OFFSET([2]掉落汇总!$C$2:$C$871,,MATCH($B10,[2]掉落汇总!$D$1:$M$1)),[2]掉落汇总!$A$2:$A$871,I$1,[2]掉落汇总!$C$2:$C$871,$Q$2)/$Q$3)*宝箱投放计算!H10</f>
        <v>0</v>
      </c>
      <c r="J10">
        <f ca="1">(SUMIFS(OFFSET([2]掉落汇总!$C$2:$C$871,,MATCH($B10,[2]掉落汇总!$D$1:$M$1)),[2]掉落汇总!$A$2:$A$871,J$1,[2]掉落汇总!$C$2:$C$871,$Q$1)+SUMIFS(OFFSET([2]掉落汇总!$C$2:$C$871,,MATCH($B10,[2]掉落汇总!$D$1:$M$1)),[2]掉落汇总!$A$2:$A$871,J$1,[2]掉落汇总!$C$2:$C$871,$Q$2)/$Q$3)*宝箱投放计算!I10</f>
        <v>4.0759377859103392</v>
      </c>
      <c r="K10">
        <f ca="1">(SUMIFS(OFFSET([2]掉落汇总!$C$2:$C$871,,MATCH($B10,[2]掉落汇总!$D$1:$M$1)),[2]掉落汇总!$A$2:$A$871,K$1,[2]掉落汇总!$C$2:$C$871,$Q$1)+SUMIFS(OFFSET([2]掉落汇总!$C$2:$C$871,,MATCH($B10,[2]掉落汇总!$D$1:$M$1)),[2]掉落汇总!$A$2:$A$871,K$1,[2]掉落汇总!$C$2:$C$871,$Q$2)/$Q$3)*宝箱投放计算!J10</f>
        <v>0</v>
      </c>
      <c r="L10">
        <f ca="1">(SUMIFS(OFFSET([2]掉落汇总!$C$2:$C$871,,MATCH($B10,[2]掉落汇总!$D$1:$M$1)),[2]掉落汇总!$A$2:$A$871,L$1,[2]掉落汇总!$C$2:$C$871,$Q$1)+SUMIFS(OFFSET([2]掉落汇总!$C$2:$C$871,,MATCH($B10,[2]掉落汇总!$D$1:$M$1)),[2]掉落汇总!$A$2:$A$871,L$1,[2]掉落汇总!$C$2:$C$871,$Q$2)/$Q$3)*宝箱投放计算!K10</f>
        <v>1.1896476092996058</v>
      </c>
      <c r="M10">
        <f ca="1">(SUMIFS(OFFSET([2]掉落汇总!$C$2:$C$871,,MATCH($B10,[2]掉落汇总!$D$1:$M$1)),[2]掉落汇总!$A$2:$A$871,M$1,[2]掉落汇总!$C$2:$C$871,$Q$1)+SUMIFS(OFFSET([2]掉落汇总!$C$2:$C$871,,MATCH($B10,[2]掉落汇总!$D$1:$M$1)),[2]掉落汇总!$A$2:$A$871,M$1,[2]掉落汇总!$C$2:$C$871,$Q$2)/$Q$3)*宝箱投放计算!L10</f>
        <v>1.1956678700361016</v>
      </c>
      <c r="N10">
        <f ca="1">(SUMIFS(OFFSET([2]掉落汇总!$C$2:$C$871,,MATCH($B10,[2]掉落汇总!$D$1:$M$1)),[2]掉落汇总!$A$2:$A$871,N$1,[2]掉落汇总!$C$2:$C$871,$Q$1)+SUMIFS(OFFSET([2]掉落汇总!$C$2:$C$871,,MATCH($B10,[2]掉落汇总!$D$1:$M$1)),[2]掉落汇总!$A$2:$A$871,N$1,[2]掉落汇总!$C$2:$C$871,$Q$2)/$Q$3)*宝箱投放计算!M10</f>
        <v>0.30678355092366144</v>
      </c>
      <c r="O10">
        <f ca="1">(SUMIFS(OFFSET([2]掉落汇总!$C$2:$C$871,,MATCH($B10,[2]掉落汇总!$D$1:$M$1)),[2]掉落汇总!$A$2:$A$871,O$1,[2]掉落汇总!$C$2:$C$871,$Q$1)+SUMIFS(OFFSET([2]掉落汇总!$C$2:$C$871,,MATCH($B10,[2]掉落汇总!$D$1:$M$1)),[2]掉落汇总!$A$2:$A$871,O$1,[2]掉落汇总!$C$2:$C$871,$Q$2)/$Q$3)*宝箱投放计算!N10</f>
        <v>0.47097571016879347</v>
      </c>
    </row>
    <row r="11" spans="1:17" x14ac:dyDescent="0.2">
      <c r="A11">
        <f>玩家成长时间线!A11</f>
        <v>10</v>
      </c>
      <c r="B11">
        <f>玩家成长时间线!B11</f>
        <v>4</v>
      </c>
      <c r="C11">
        <f ca="1">SUM($D$2:D11)</f>
        <v>170.58743958482899</v>
      </c>
      <c r="D11">
        <f t="shared" ca="1" si="0"/>
        <v>9.4872893668987626</v>
      </c>
      <c r="E11">
        <f ca="1">(SUMIFS(OFFSET([2]掉落汇总!$C$2:$C$871,,MATCH($B11,[2]掉落汇总!$D$1:$M$1)),[2]掉落汇总!$A$2:$A$871,E$1,[2]掉落汇总!$C$2:$C$871,$Q$1)+SUMIFS(OFFSET([2]掉落汇总!$C$2:$C$871,,MATCH($B11,[2]掉落汇总!$D$1:$M$1)),[2]掉落汇总!$A$2:$A$871,E$1,[2]掉落汇总!$C$2:$C$871,$Q$2)/$Q$3)*宝箱投放计算!D11</f>
        <v>3.102987341772153</v>
      </c>
      <c r="F11">
        <f ca="1">(SUMIFS(OFFSET([2]掉落汇总!$C$2:$C$871,,MATCH($B11,[2]掉落汇总!$D$1:$M$1)),[2]掉落汇总!$A$2:$A$871,F$1,[2]掉落汇总!$C$2:$C$871,$Q$1)+SUMIFS(OFFSET([2]掉落汇总!$C$2:$C$871,,MATCH($B11,[2]掉落汇总!$D$1:$M$1)),[2]掉落汇总!$A$2:$A$871,F$1,[2]掉落汇总!$C$2:$C$871,$Q$2)/$Q$3)*宝箱投放计算!E11</f>
        <v>3.2212272846984455</v>
      </c>
      <c r="G11">
        <f ca="1">(SUMIFS(OFFSET([2]掉落汇总!$C$2:$C$871,,MATCH($B11,[2]掉落汇总!$D$1:$M$1)),[2]掉落汇总!$A$2:$A$871,G$1,[2]掉落汇总!$C$2:$C$871,$Q$1)+SUMIFS(OFFSET([2]掉落汇总!$C$2:$C$871,,MATCH($B11,[2]掉落汇总!$D$1:$M$1)),[2]掉落汇总!$A$2:$A$871,G$1,[2]掉落汇总!$C$2:$C$871,$Q$2)/$Q$3)*宝箱投放计算!F11</f>
        <v>0</v>
      </c>
      <c r="H11">
        <f ca="1">(SUMIFS(OFFSET([2]掉落汇总!$C$2:$C$871,,MATCH($B11,[2]掉落汇总!$D$1:$M$1)),[2]掉落汇总!$A$2:$A$871,H$1,[2]掉落汇总!$C$2:$C$871,$Q$1)+SUMIFS(OFFSET([2]掉落汇总!$C$2:$C$871,,MATCH($B11,[2]掉落汇总!$D$1:$M$1)),[2]掉落汇总!$A$2:$A$871,H$1,[2]掉落汇总!$C$2:$C$871,$Q$2)/$Q$3)*宝箱投放计算!G11</f>
        <v>0</v>
      </c>
      <c r="I11">
        <f ca="1">(SUMIFS(OFFSET([2]掉落汇总!$C$2:$C$871,,MATCH($B11,[2]掉落汇总!$D$1:$M$1)),[2]掉落汇总!$A$2:$A$871,I$1,[2]掉落汇总!$C$2:$C$871,$Q$1)+SUMIFS(OFFSET([2]掉落汇总!$C$2:$C$871,,MATCH($B11,[2]掉落汇总!$D$1:$M$1)),[2]掉落汇总!$A$2:$A$871,I$1,[2]掉落汇总!$C$2:$C$871,$Q$2)/$Q$3)*宝箱投放计算!H11</f>
        <v>0</v>
      </c>
      <c r="J11">
        <f ca="1">(SUMIFS(OFFSET([2]掉落汇总!$C$2:$C$871,,MATCH($B11,[2]掉落汇总!$D$1:$M$1)),[2]掉落汇总!$A$2:$A$871,J$1,[2]掉落汇总!$C$2:$C$871,$Q$1)+SUMIFS(OFFSET([2]掉落汇总!$C$2:$C$871,,MATCH($B11,[2]掉落汇总!$D$1:$M$1)),[2]掉落汇总!$A$2:$A$871,J$1,[2]掉落汇总!$C$2:$C$871,$Q$2)/$Q$3)*宝箱投放计算!I11</f>
        <v>0</v>
      </c>
      <c r="K11">
        <f ca="1">(SUMIFS(OFFSET([2]掉落汇总!$C$2:$C$871,,MATCH($B11,[2]掉落汇总!$D$1:$M$1)),[2]掉落汇总!$A$2:$A$871,K$1,[2]掉落汇总!$C$2:$C$871,$Q$1)+SUMIFS(OFFSET([2]掉落汇总!$C$2:$C$871,,MATCH($B11,[2]掉落汇总!$D$1:$M$1)),[2]掉落汇总!$A$2:$A$871,K$1,[2]掉落汇总!$C$2:$C$871,$Q$2)/$Q$3)*宝箱投放计算!J11</f>
        <v>0</v>
      </c>
      <c r="L11">
        <f ca="1">(SUMIFS(OFFSET([2]掉落汇总!$C$2:$C$871,,MATCH($B11,[2]掉落汇总!$D$1:$M$1)),[2]掉落汇总!$A$2:$A$871,L$1,[2]掉落汇总!$C$2:$C$871,$Q$1)+SUMIFS(OFFSET([2]掉落汇总!$C$2:$C$871,,MATCH($B11,[2]掉落汇总!$D$1:$M$1)),[2]掉落汇总!$A$2:$A$871,L$1,[2]掉落汇总!$C$2:$C$871,$Q$2)/$Q$3)*宝箱投放计算!K11</f>
        <v>1.1896476092996058</v>
      </c>
      <c r="M11">
        <f ca="1">(SUMIFS(OFFSET([2]掉落汇总!$C$2:$C$871,,MATCH($B11,[2]掉落汇总!$D$1:$M$1)),[2]掉落汇总!$A$2:$A$871,M$1,[2]掉落汇总!$C$2:$C$871,$Q$1)+SUMIFS(OFFSET([2]掉落汇总!$C$2:$C$871,,MATCH($B11,[2]掉落汇总!$D$1:$M$1)),[2]掉落汇总!$A$2:$A$871,M$1,[2]掉落汇总!$C$2:$C$871,$Q$2)/$Q$3)*宝箱投放计算!L11</f>
        <v>1.1956678700361016</v>
      </c>
      <c r="N11">
        <f ca="1">(SUMIFS(OFFSET([2]掉落汇总!$C$2:$C$871,,MATCH($B11,[2]掉落汇总!$D$1:$M$1)),[2]掉落汇总!$A$2:$A$871,N$1,[2]掉落汇总!$C$2:$C$871,$Q$1)+SUMIFS(OFFSET([2]掉落汇总!$C$2:$C$871,,MATCH($B11,[2]掉落汇总!$D$1:$M$1)),[2]掉落汇总!$A$2:$A$871,N$1,[2]掉落汇总!$C$2:$C$871,$Q$2)/$Q$3)*宝箱投放计算!M11</f>
        <v>0.30678355092366144</v>
      </c>
      <c r="O11">
        <f ca="1">(SUMIFS(OFFSET([2]掉落汇总!$C$2:$C$871,,MATCH($B11,[2]掉落汇总!$D$1:$M$1)),[2]掉落汇总!$A$2:$A$871,O$1,[2]掉落汇总!$C$2:$C$871,$Q$1)+SUMIFS(OFFSET([2]掉落汇总!$C$2:$C$871,,MATCH($B11,[2]掉落汇总!$D$1:$M$1)),[2]掉落汇总!$A$2:$A$871,O$1,[2]掉落汇总!$C$2:$C$871,$Q$2)/$Q$3)*宝箱投放计算!N11</f>
        <v>0.47097571016879347</v>
      </c>
    </row>
    <row r="12" spans="1:17" x14ac:dyDescent="0.2">
      <c r="A12">
        <f>玩家成长时间线!A12</f>
        <v>11</v>
      </c>
      <c r="B12">
        <f>玩家成长时间线!B12</f>
        <v>4</v>
      </c>
      <c r="C12">
        <f ca="1">SUM($D$2:D12)</f>
        <v>180.08991882514547</v>
      </c>
      <c r="D12">
        <f t="shared" ca="1" si="0"/>
        <v>9.5024792403164824</v>
      </c>
      <c r="E12">
        <f ca="1">(SUMIFS(OFFSET([2]掉落汇总!$C$2:$C$871,,MATCH($B12,[2]掉落汇总!$D$1:$M$1)),[2]掉落汇总!$A$2:$A$871,E$1,[2]掉落汇总!$C$2:$C$871,$Q$1)+SUMIFS(OFFSET([2]掉落汇总!$C$2:$C$871,,MATCH($B12,[2]掉落汇总!$D$1:$M$1)),[2]掉落汇总!$A$2:$A$871,E$1,[2]掉落汇总!$C$2:$C$871,$Q$2)/$Q$3)*宝箱投放计算!D12</f>
        <v>3.1181772151898741</v>
      </c>
      <c r="F12">
        <f ca="1">(SUMIFS(OFFSET([2]掉落汇总!$C$2:$C$871,,MATCH($B12,[2]掉落汇总!$D$1:$M$1)),[2]掉落汇总!$A$2:$A$871,F$1,[2]掉落汇总!$C$2:$C$871,$Q$1)+SUMIFS(OFFSET([2]掉落汇总!$C$2:$C$871,,MATCH($B12,[2]掉落汇总!$D$1:$M$1)),[2]掉落汇总!$A$2:$A$871,F$1,[2]掉落汇总!$C$2:$C$871,$Q$2)/$Q$3)*宝箱投放计算!E12</f>
        <v>3.2212272846984455</v>
      </c>
      <c r="G12">
        <f ca="1">(SUMIFS(OFFSET([2]掉落汇总!$C$2:$C$871,,MATCH($B12,[2]掉落汇总!$D$1:$M$1)),[2]掉落汇总!$A$2:$A$871,G$1,[2]掉落汇总!$C$2:$C$871,$Q$1)+SUMIFS(OFFSET([2]掉落汇总!$C$2:$C$871,,MATCH($B12,[2]掉落汇总!$D$1:$M$1)),[2]掉落汇总!$A$2:$A$871,G$1,[2]掉落汇总!$C$2:$C$871,$Q$2)/$Q$3)*宝箱投放计算!F12</f>
        <v>0</v>
      </c>
      <c r="H12">
        <f ca="1">(SUMIFS(OFFSET([2]掉落汇总!$C$2:$C$871,,MATCH($B12,[2]掉落汇总!$D$1:$M$1)),[2]掉落汇总!$A$2:$A$871,H$1,[2]掉落汇总!$C$2:$C$871,$Q$1)+SUMIFS(OFFSET([2]掉落汇总!$C$2:$C$871,,MATCH($B12,[2]掉落汇总!$D$1:$M$1)),[2]掉落汇总!$A$2:$A$871,H$1,[2]掉落汇总!$C$2:$C$871,$Q$2)/$Q$3)*宝箱投放计算!G12</f>
        <v>0</v>
      </c>
      <c r="I12">
        <f ca="1">(SUMIFS(OFFSET([2]掉落汇总!$C$2:$C$871,,MATCH($B12,[2]掉落汇总!$D$1:$M$1)),[2]掉落汇总!$A$2:$A$871,I$1,[2]掉落汇总!$C$2:$C$871,$Q$1)+SUMIFS(OFFSET([2]掉落汇总!$C$2:$C$871,,MATCH($B12,[2]掉落汇总!$D$1:$M$1)),[2]掉落汇总!$A$2:$A$871,I$1,[2]掉落汇总!$C$2:$C$871,$Q$2)/$Q$3)*宝箱投放计算!H12</f>
        <v>0</v>
      </c>
      <c r="J12">
        <f ca="1">(SUMIFS(OFFSET([2]掉落汇总!$C$2:$C$871,,MATCH($B12,[2]掉落汇总!$D$1:$M$1)),[2]掉落汇总!$A$2:$A$871,J$1,[2]掉落汇总!$C$2:$C$871,$Q$1)+SUMIFS(OFFSET([2]掉落汇总!$C$2:$C$871,,MATCH($B12,[2]掉落汇总!$D$1:$M$1)),[2]掉落汇总!$A$2:$A$871,J$1,[2]掉落汇总!$C$2:$C$871,$Q$2)/$Q$3)*宝箱投放计算!I12</f>
        <v>0</v>
      </c>
      <c r="K12">
        <f ca="1">(SUMIFS(OFFSET([2]掉落汇总!$C$2:$C$871,,MATCH($B12,[2]掉落汇总!$D$1:$M$1)),[2]掉落汇总!$A$2:$A$871,K$1,[2]掉落汇总!$C$2:$C$871,$Q$1)+SUMIFS(OFFSET([2]掉落汇总!$C$2:$C$871,,MATCH($B12,[2]掉落汇总!$D$1:$M$1)),[2]掉落汇总!$A$2:$A$871,K$1,[2]掉落汇总!$C$2:$C$871,$Q$2)/$Q$3)*宝箱投放计算!J12</f>
        <v>0</v>
      </c>
      <c r="L12">
        <f ca="1">(SUMIFS(OFFSET([2]掉落汇总!$C$2:$C$871,,MATCH($B12,[2]掉落汇总!$D$1:$M$1)),[2]掉落汇总!$A$2:$A$871,L$1,[2]掉落汇总!$C$2:$C$871,$Q$1)+SUMIFS(OFFSET([2]掉落汇总!$C$2:$C$871,,MATCH($B12,[2]掉落汇总!$D$1:$M$1)),[2]掉落汇总!$A$2:$A$871,L$1,[2]掉落汇总!$C$2:$C$871,$Q$2)/$Q$3)*宝箱投放计算!K12</f>
        <v>1.1896476092996058</v>
      </c>
      <c r="M12">
        <f ca="1">(SUMIFS(OFFSET([2]掉落汇总!$C$2:$C$871,,MATCH($B12,[2]掉落汇总!$D$1:$M$1)),[2]掉落汇总!$A$2:$A$871,M$1,[2]掉落汇总!$C$2:$C$871,$Q$1)+SUMIFS(OFFSET([2]掉落汇总!$C$2:$C$871,,MATCH($B12,[2]掉落汇总!$D$1:$M$1)),[2]掉落汇总!$A$2:$A$871,M$1,[2]掉落汇总!$C$2:$C$871,$Q$2)/$Q$3)*宝箱投放计算!L12</f>
        <v>1.1956678700361016</v>
      </c>
      <c r="N12">
        <f ca="1">(SUMIFS(OFFSET([2]掉落汇总!$C$2:$C$871,,MATCH($B12,[2]掉落汇总!$D$1:$M$1)),[2]掉落汇总!$A$2:$A$871,N$1,[2]掉落汇总!$C$2:$C$871,$Q$1)+SUMIFS(OFFSET([2]掉落汇总!$C$2:$C$871,,MATCH($B12,[2]掉落汇总!$D$1:$M$1)),[2]掉落汇总!$A$2:$A$871,N$1,[2]掉落汇总!$C$2:$C$871,$Q$2)/$Q$3)*宝箱投放计算!M12</f>
        <v>0.30678355092366144</v>
      </c>
      <c r="O12">
        <f ca="1">(SUMIFS(OFFSET([2]掉落汇总!$C$2:$C$871,,MATCH($B12,[2]掉落汇总!$D$1:$M$1)),[2]掉落汇总!$A$2:$A$871,O$1,[2]掉落汇总!$C$2:$C$871,$Q$1)+SUMIFS(OFFSET([2]掉落汇总!$C$2:$C$871,,MATCH($B12,[2]掉落汇总!$D$1:$M$1)),[2]掉落汇总!$A$2:$A$871,O$1,[2]掉落汇总!$C$2:$C$871,$Q$2)/$Q$3)*宝箱投放计算!N12</f>
        <v>0.47097571016879347</v>
      </c>
    </row>
    <row r="13" spans="1:17" x14ac:dyDescent="0.2">
      <c r="A13">
        <f>玩家成长时间线!A13</f>
        <v>12</v>
      </c>
      <c r="B13">
        <f>玩家成长时间线!B13</f>
        <v>4</v>
      </c>
      <c r="C13">
        <f ca="1">SUM($D$2:D13)</f>
        <v>189.91138540723412</v>
      </c>
      <c r="D13">
        <f t="shared" ca="1" si="0"/>
        <v>9.8214665820886342</v>
      </c>
      <c r="E13">
        <f ca="1">(SUMIFS(OFFSET([2]掉落汇总!$C$2:$C$871,,MATCH($B13,[2]掉落汇总!$D$1:$M$1)),[2]掉落汇总!$A$2:$A$871,E$1,[2]掉落汇总!$C$2:$C$871,$Q$1)+SUMIFS(OFFSET([2]掉落汇总!$C$2:$C$871,,MATCH($B13,[2]掉落汇总!$D$1:$M$1)),[2]掉落汇总!$A$2:$A$871,E$1,[2]掉落汇总!$C$2:$C$871,$Q$2)/$Q$3)*宝箱投放计算!D13</f>
        <v>3.4371645569620259</v>
      </c>
      <c r="F13">
        <f ca="1">(SUMIFS(OFFSET([2]掉落汇总!$C$2:$C$871,,MATCH($B13,[2]掉落汇总!$D$1:$M$1)),[2]掉落汇总!$A$2:$A$871,F$1,[2]掉落汇总!$C$2:$C$871,$Q$1)+SUMIFS(OFFSET([2]掉落汇总!$C$2:$C$871,,MATCH($B13,[2]掉落汇总!$D$1:$M$1)),[2]掉落汇总!$A$2:$A$871,F$1,[2]掉落汇总!$C$2:$C$871,$Q$2)/$Q$3)*宝箱投放计算!E13</f>
        <v>3.2212272846984455</v>
      </c>
      <c r="G13">
        <f ca="1">(SUMIFS(OFFSET([2]掉落汇总!$C$2:$C$871,,MATCH($B13,[2]掉落汇总!$D$1:$M$1)),[2]掉落汇总!$A$2:$A$871,G$1,[2]掉落汇总!$C$2:$C$871,$Q$1)+SUMIFS(OFFSET([2]掉落汇总!$C$2:$C$871,,MATCH($B13,[2]掉落汇总!$D$1:$M$1)),[2]掉落汇总!$A$2:$A$871,G$1,[2]掉落汇总!$C$2:$C$871,$Q$2)/$Q$3)*宝箱投放计算!F13</f>
        <v>0</v>
      </c>
      <c r="H13">
        <f ca="1">(SUMIFS(OFFSET([2]掉落汇总!$C$2:$C$871,,MATCH($B13,[2]掉落汇总!$D$1:$M$1)),[2]掉落汇总!$A$2:$A$871,H$1,[2]掉落汇总!$C$2:$C$871,$Q$1)+SUMIFS(OFFSET([2]掉落汇总!$C$2:$C$871,,MATCH($B13,[2]掉落汇总!$D$1:$M$1)),[2]掉落汇总!$A$2:$A$871,H$1,[2]掉落汇总!$C$2:$C$871,$Q$2)/$Q$3)*宝箱投放计算!G13</f>
        <v>0</v>
      </c>
      <c r="I13">
        <f ca="1">(SUMIFS(OFFSET([2]掉落汇总!$C$2:$C$871,,MATCH($B13,[2]掉落汇总!$D$1:$M$1)),[2]掉落汇总!$A$2:$A$871,I$1,[2]掉落汇总!$C$2:$C$871,$Q$1)+SUMIFS(OFFSET([2]掉落汇总!$C$2:$C$871,,MATCH($B13,[2]掉落汇总!$D$1:$M$1)),[2]掉落汇总!$A$2:$A$871,I$1,[2]掉落汇总!$C$2:$C$871,$Q$2)/$Q$3)*宝箱投放计算!H13</f>
        <v>0</v>
      </c>
      <c r="J13">
        <f ca="1">(SUMIFS(OFFSET([2]掉落汇总!$C$2:$C$871,,MATCH($B13,[2]掉落汇总!$D$1:$M$1)),[2]掉落汇总!$A$2:$A$871,J$1,[2]掉落汇总!$C$2:$C$871,$Q$1)+SUMIFS(OFFSET([2]掉落汇总!$C$2:$C$871,,MATCH($B13,[2]掉落汇总!$D$1:$M$1)),[2]掉落汇总!$A$2:$A$871,J$1,[2]掉落汇总!$C$2:$C$871,$Q$2)/$Q$3)*宝箱投放计算!I13</f>
        <v>0</v>
      </c>
      <c r="K13">
        <f ca="1">(SUMIFS(OFFSET([2]掉落汇总!$C$2:$C$871,,MATCH($B13,[2]掉落汇总!$D$1:$M$1)),[2]掉落汇总!$A$2:$A$871,K$1,[2]掉落汇总!$C$2:$C$871,$Q$1)+SUMIFS(OFFSET([2]掉落汇总!$C$2:$C$871,,MATCH($B13,[2]掉落汇总!$D$1:$M$1)),[2]掉落汇总!$A$2:$A$871,K$1,[2]掉落汇总!$C$2:$C$871,$Q$2)/$Q$3)*宝箱投放计算!J13</f>
        <v>0</v>
      </c>
      <c r="L13">
        <f ca="1">(SUMIFS(OFFSET([2]掉落汇总!$C$2:$C$871,,MATCH($B13,[2]掉落汇总!$D$1:$M$1)),[2]掉落汇总!$A$2:$A$871,L$1,[2]掉落汇总!$C$2:$C$871,$Q$1)+SUMIFS(OFFSET([2]掉落汇总!$C$2:$C$871,,MATCH($B13,[2]掉落汇总!$D$1:$M$1)),[2]掉落汇总!$A$2:$A$871,L$1,[2]掉落汇总!$C$2:$C$871,$Q$2)/$Q$3)*宝箱投放计算!K13</f>
        <v>1.1896476092996058</v>
      </c>
      <c r="M13">
        <f ca="1">(SUMIFS(OFFSET([2]掉落汇总!$C$2:$C$871,,MATCH($B13,[2]掉落汇总!$D$1:$M$1)),[2]掉落汇总!$A$2:$A$871,M$1,[2]掉落汇总!$C$2:$C$871,$Q$1)+SUMIFS(OFFSET([2]掉落汇总!$C$2:$C$871,,MATCH($B13,[2]掉落汇总!$D$1:$M$1)),[2]掉落汇总!$A$2:$A$871,M$1,[2]掉落汇总!$C$2:$C$871,$Q$2)/$Q$3)*宝箱投放计算!L13</f>
        <v>1.1956678700361016</v>
      </c>
      <c r="N13">
        <f ca="1">(SUMIFS(OFFSET([2]掉落汇总!$C$2:$C$871,,MATCH($B13,[2]掉落汇总!$D$1:$M$1)),[2]掉落汇总!$A$2:$A$871,N$1,[2]掉落汇总!$C$2:$C$871,$Q$1)+SUMIFS(OFFSET([2]掉落汇总!$C$2:$C$871,,MATCH($B13,[2]掉落汇总!$D$1:$M$1)),[2]掉落汇总!$A$2:$A$871,N$1,[2]掉落汇总!$C$2:$C$871,$Q$2)/$Q$3)*宝箱投放计算!M13</f>
        <v>0.30678355092366144</v>
      </c>
      <c r="O13">
        <f ca="1">(SUMIFS(OFFSET([2]掉落汇总!$C$2:$C$871,,MATCH($B13,[2]掉落汇总!$D$1:$M$1)),[2]掉落汇总!$A$2:$A$871,O$1,[2]掉落汇总!$C$2:$C$871,$Q$1)+SUMIFS(OFFSET([2]掉落汇总!$C$2:$C$871,,MATCH($B13,[2]掉落汇总!$D$1:$M$1)),[2]掉落汇总!$A$2:$A$871,O$1,[2]掉落汇总!$C$2:$C$871,$Q$2)/$Q$3)*宝箱投放计算!N13</f>
        <v>0.47097571016879347</v>
      </c>
    </row>
    <row r="14" spans="1:17" x14ac:dyDescent="0.2">
      <c r="A14">
        <f>玩家成长时间线!A14</f>
        <v>13</v>
      </c>
      <c r="B14">
        <f>玩家成长时间线!B14</f>
        <v>4</v>
      </c>
      <c r="C14">
        <f ca="1">SUM($D$2:D14)</f>
        <v>199.44424439438603</v>
      </c>
      <c r="D14">
        <f t="shared" ca="1" si="0"/>
        <v>9.5328589871519256</v>
      </c>
      <c r="E14">
        <f ca="1">(SUMIFS(OFFSET([2]掉落汇总!$C$2:$C$871,,MATCH($B14,[2]掉落汇总!$D$1:$M$1)),[2]掉落汇总!$A$2:$A$871,E$1,[2]掉落汇总!$C$2:$C$871,$Q$1)+SUMIFS(OFFSET([2]掉落汇总!$C$2:$C$871,,MATCH($B14,[2]掉落汇总!$D$1:$M$1)),[2]掉落汇总!$A$2:$A$871,E$1,[2]掉落汇总!$C$2:$C$871,$Q$2)/$Q$3)*宝箱投放计算!D14</f>
        <v>3.1485569620253169</v>
      </c>
      <c r="F14">
        <f ca="1">(SUMIFS(OFFSET([2]掉落汇总!$C$2:$C$871,,MATCH($B14,[2]掉落汇总!$D$1:$M$1)),[2]掉落汇总!$A$2:$A$871,F$1,[2]掉落汇总!$C$2:$C$871,$Q$1)+SUMIFS(OFFSET([2]掉落汇总!$C$2:$C$871,,MATCH($B14,[2]掉落汇总!$D$1:$M$1)),[2]掉落汇总!$A$2:$A$871,F$1,[2]掉落汇总!$C$2:$C$871,$Q$2)/$Q$3)*宝箱投放计算!E14</f>
        <v>3.2212272846984455</v>
      </c>
      <c r="G14">
        <f ca="1">(SUMIFS(OFFSET([2]掉落汇总!$C$2:$C$871,,MATCH($B14,[2]掉落汇总!$D$1:$M$1)),[2]掉落汇总!$A$2:$A$871,G$1,[2]掉落汇总!$C$2:$C$871,$Q$1)+SUMIFS(OFFSET([2]掉落汇总!$C$2:$C$871,,MATCH($B14,[2]掉落汇总!$D$1:$M$1)),[2]掉落汇总!$A$2:$A$871,G$1,[2]掉落汇总!$C$2:$C$871,$Q$2)/$Q$3)*宝箱投放计算!F14</f>
        <v>0</v>
      </c>
      <c r="H14">
        <f ca="1">(SUMIFS(OFFSET([2]掉落汇总!$C$2:$C$871,,MATCH($B14,[2]掉落汇总!$D$1:$M$1)),[2]掉落汇总!$A$2:$A$871,H$1,[2]掉落汇总!$C$2:$C$871,$Q$1)+SUMIFS(OFFSET([2]掉落汇总!$C$2:$C$871,,MATCH($B14,[2]掉落汇总!$D$1:$M$1)),[2]掉落汇总!$A$2:$A$871,H$1,[2]掉落汇总!$C$2:$C$871,$Q$2)/$Q$3)*宝箱投放计算!G14</f>
        <v>0</v>
      </c>
      <c r="I14">
        <f ca="1">(SUMIFS(OFFSET([2]掉落汇总!$C$2:$C$871,,MATCH($B14,[2]掉落汇总!$D$1:$M$1)),[2]掉落汇总!$A$2:$A$871,I$1,[2]掉落汇总!$C$2:$C$871,$Q$1)+SUMIFS(OFFSET([2]掉落汇总!$C$2:$C$871,,MATCH($B14,[2]掉落汇总!$D$1:$M$1)),[2]掉落汇总!$A$2:$A$871,I$1,[2]掉落汇总!$C$2:$C$871,$Q$2)/$Q$3)*宝箱投放计算!H14</f>
        <v>0</v>
      </c>
      <c r="J14">
        <f ca="1">(SUMIFS(OFFSET([2]掉落汇总!$C$2:$C$871,,MATCH($B14,[2]掉落汇总!$D$1:$M$1)),[2]掉落汇总!$A$2:$A$871,J$1,[2]掉落汇总!$C$2:$C$871,$Q$1)+SUMIFS(OFFSET([2]掉落汇总!$C$2:$C$871,,MATCH($B14,[2]掉落汇总!$D$1:$M$1)),[2]掉落汇总!$A$2:$A$871,J$1,[2]掉落汇总!$C$2:$C$871,$Q$2)/$Q$3)*宝箱投放计算!I14</f>
        <v>0</v>
      </c>
      <c r="K14">
        <f ca="1">(SUMIFS(OFFSET([2]掉落汇总!$C$2:$C$871,,MATCH($B14,[2]掉落汇总!$D$1:$M$1)),[2]掉落汇总!$A$2:$A$871,K$1,[2]掉落汇总!$C$2:$C$871,$Q$1)+SUMIFS(OFFSET([2]掉落汇总!$C$2:$C$871,,MATCH($B14,[2]掉落汇总!$D$1:$M$1)),[2]掉落汇总!$A$2:$A$871,K$1,[2]掉落汇总!$C$2:$C$871,$Q$2)/$Q$3)*宝箱投放计算!J14</f>
        <v>0</v>
      </c>
      <c r="L14">
        <f ca="1">(SUMIFS(OFFSET([2]掉落汇总!$C$2:$C$871,,MATCH($B14,[2]掉落汇总!$D$1:$M$1)),[2]掉落汇总!$A$2:$A$871,L$1,[2]掉落汇总!$C$2:$C$871,$Q$1)+SUMIFS(OFFSET([2]掉落汇总!$C$2:$C$871,,MATCH($B14,[2]掉落汇总!$D$1:$M$1)),[2]掉落汇总!$A$2:$A$871,L$1,[2]掉落汇总!$C$2:$C$871,$Q$2)/$Q$3)*宝箱投放计算!K14</f>
        <v>1.1896476092996058</v>
      </c>
      <c r="M14">
        <f ca="1">(SUMIFS(OFFSET([2]掉落汇总!$C$2:$C$871,,MATCH($B14,[2]掉落汇总!$D$1:$M$1)),[2]掉落汇总!$A$2:$A$871,M$1,[2]掉落汇总!$C$2:$C$871,$Q$1)+SUMIFS(OFFSET([2]掉落汇总!$C$2:$C$871,,MATCH($B14,[2]掉落汇总!$D$1:$M$1)),[2]掉落汇总!$A$2:$A$871,M$1,[2]掉落汇总!$C$2:$C$871,$Q$2)/$Q$3)*宝箱投放计算!L14</f>
        <v>1.1956678700361016</v>
      </c>
      <c r="N14">
        <f ca="1">(SUMIFS(OFFSET([2]掉落汇总!$C$2:$C$871,,MATCH($B14,[2]掉落汇总!$D$1:$M$1)),[2]掉落汇总!$A$2:$A$871,N$1,[2]掉落汇总!$C$2:$C$871,$Q$1)+SUMIFS(OFFSET([2]掉落汇总!$C$2:$C$871,,MATCH($B14,[2]掉落汇总!$D$1:$M$1)),[2]掉落汇总!$A$2:$A$871,N$1,[2]掉落汇总!$C$2:$C$871,$Q$2)/$Q$3)*宝箱投放计算!M14</f>
        <v>0.30678355092366144</v>
      </c>
      <c r="O14">
        <f ca="1">(SUMIFS(OFFSET([2]掉落汇总!$C$2:$C$871,,MATCH($B14,[2]掉落汇总!$D$1:$M$1)),[2]掉落汇总!$A$2:$A$871,O$1,[2]掉落汇总!$C$2:$C$871,$Q$1)+SUMIFS(OFFSET([2]掉落汇总!$C$2:$C$871,,MATCH($B14,[2]掉落汇总!$D$1:$M$1)),[2]掉落汇总!$A$2:$A$871,O$1,[2]掉落汇总!$C$2:$C$871,$Q$2)/$Q$3)*宝箱投放计算!N14</f>
        <v>0.47097571016879347</v>
      </c>
    </row>
    <row r="15" spans="1:17" x14ac:dyDescent="0.2">
      <c r="A15">
        <f>玩家成长时间线!A15</f>
        <v>14</v>
      </c>
      <c r="B15">
        <f>玩家成长时间线!B15</f>
        <v>5</v>
      </c>
      <c r="C15">
        <f ca="1">SUM($D$2:D15)</f>
        <v>215.18987911275985</v>
      </c>
      <c r="D15">
        <f t="shared" ca="1" si="0"/>
        <v>15.745634718373809</v>
      </c>
      <c r="E15">
        <f ca="1">(SUMIFS(OFFSET([2]掉落汇总!$C$2:$C$871,,MATCH($B15,[2]掉落汇总!$D$1:$M$1)),[2]掉落汇总!$A$2:$A$871,E$1,[2]掉落汇总!$C$2:$C$871,$Q$1)+SUMIFS(OFFSET([2]掉落汇总!$C$2:$C$871,,MATCH($B15,[2]掉落汇总!$D$1:$M$1)),[2]掉落汇总!$A$2:$A$871,E$1,[2]掉落汇总!$C$2:$C$871,$Q$2)/$Q$3)*宝箱投放计算!D15</f>
        <v>4.1982530795072783</v>
      </c>
      <c r="F15">
        <f ca="1">(SUMIFS(OFFSET([2]掉落汇总!$C$2:$C$871,,MATCH($B15,[2]掉落汇总!$D$1:$M$1)),[2]掉落汇总!$A$2:$A$871,F$1,[2]掉落汇总!$C$2:$C$871,$Q$1)+SUMIFS(OFFSET([2]掉落汇总!$C$2:$C$871,,MATCH($B15,[2]掉落汇总!$D$1:$M$1)),[2]掉落汇总!$A$2:$A$871,F$1,[2]掉落汇总!$C$2:$C$871,$Q$2)/$Q$3)*宝箱投放计算!E15</f>
        <v>3.0705007085498339</v>
      </c>
      <c r="G15">
        <f ca="1">(SUMIFS(OFFSET([2]掉落汇总!$C$2:$C$871,,MATCH($B15,[2]掉落汇总!$D$1:$M$1)),[2]掉落汇总!$A$2:$A$871,G$1,[2]掉落汇总!$C$2:$C$871,$Q$1)+SUMIFS(OFFSET([2]掉落汇总!$C$2:$C$871,,MATCH($B15,[2]掉落汇总!$D$1:$M$1)),[2]掉落汇总!$A$2:$A$871,G$1,[2]掉落汇总!$C$2:$C$871,$Q$2)/$Q$3)*宝箱投放计算!F15</f>
        <v>0</v>
      </c>
      <c r="H15">
        <f ca="1">(SUMIFS(OFFSET([2]掉落汇总!$C$2:$C$871,,MATCH($B15,[2]掉落汇总!$D$1:$M$1)),[2]掉落汇总!$A$2:$A$871,H$1,[2]掉落汇总!$C$2:$C$871,$Q$1)+SUMIFS(OFFSET([2]掉落汇总!$C$2:$C$871,,MATCH($B15,[2]掉落汇总!$D$1:$M$1)),[2]掉落汇总!$A$2:$A$871,H$1,[2]掉落汇总!$C$2:$C$871,$Q$2)/$Q$3)*宝箱投放计算!G15</f>
        <v>0</v>
      </c>
      <c r="I15">
        <f ca="1">(SUMIFS(OFFSET([2]掉落汇总!$C$2:$C$871,,MATCH($B15,[2]掉落汇总!$D$1:$M$1)),[2]掉落汇总!$A$2:$A$871,I$1,[2]掉落汇总!$C$2:$C$871,$Q$1)+SUMIFS(OFFSET([2]掉落汇总!$C$2:$C$871,,MATCH($B15,[2]掉落汇总!$D$1:$M$1)),[2]掉落汇总!$A$2:$A$871,I$1,[2]掉落汇总!$C$2:$C$871,$Q$2)/$Q$3)*宝箱投放计算!H15</f>
        <v>1.351877607788595</v>
      </c>
      <c r="J15">
        <f ca="1">(SUMIFS(OFFSET([2]掉落汇总!$C$2:$C$871,,MATCH($B15,[2]掉落汇总!$D$1:$M$1)),[2]掉落汇总!$A$2:$A$871,J$1,[2]掉落汇总!$C$2:$C$871,$Q$1)+SUMIFS(OFFSET([2]掉落汇总!$C$2:$C$871,,MATCH($B15,[2]掉落汇总!$D$1:$M$1)),[2]掉落汇总!$A$2:$A$871,J$1,[2]掉落汇总!$C$2:$C$871,$Q$2)/$Q$3)*宝箱投放计算!I15</f>
        <v>4.2389078498293529</v>
      </c>
      <c r="K15">
        <f ca="1">(SUMIFS(OFFSET([2]掉落汇总!$C$2:$C$871,,MATCH($B15,[2]掉落汇总!$D$1:$M$1)),[2]掉落汇总!$A$2:$A$871,K$1,[2]掉落汇总!$C$2:$C$871,$Q$1)+SUMIFS(OFFSET([2]掉落汇总!$C$2:$C$871,,MATCH($B15,[2]掉落汇总!$D$1:$M$1)),[2]掉落汇总!$A$2:$A$871,K$1,[2]掉落汇总!$C$2:$C$871,$Q$2)/$Q$3)*宝箱投放计算!J15</f>
        <v>0</v>
      </c>
      <c r="L15">
        <f ca="1">(SUMIFS(OFFSET([2]掉落汇总!$C$2:$C$871,,MATCH($B15,[2]掉落汇总!$D$1:$M$1)),[2]掉落汇总!$A$2:$A$871,L$1,[2]掉落汇总!$C$2:$C$871,$Q$1)+SUMIFS(OFFSET([2]掉落汇总!$C$2:$C$871,,MATCH($B15,[2]掉落汇总!$D$1:$M$1)),[2]掉落汇总!$A$2:$A$871,L$1,[2]掉落汇总!$C$2:$C$871,$Q$2)/$Q$3)*宝箱投放计算!K15</f>
        <v>1.0715614535532678</v>
      </c>
      <c r="M15">
        <f ca="1">(SUMIFS(OFFSET([2]掉落汇总!$C$2:$C$871,,MATCH($B15,[2]掉落汇总!$D$1:$M$1)),[2]掉落汇总!$A$2:$A$871,M$1,[2]掉落汇总!$C$2:$C$871,$Q$1)+SUMIFS(OFFSET([2]掉落汇总!$C$2:$C$871,,MATCH($B15,[2]掉落汇总!$D$1:$M$1)),[2]掉落汇总!$A$2:$A$871,M$1,[2]掉落汇总!$C$2:$C$871,$Q$2)/$Q$3)*宝箱投放计算!L15</f>
        <v>1.0683531987351012</v>
      </c>
      <c r="N15">
        <f ca="1">(SUMIFS(OFFSET([2]掉落汇总!$C$2:$C$871,,MATCH($B15,[2]掉落汇总!$D$1:$M$1)),[2]掉落汇总!$A$2:$A$871,N$1,[2]掉落汇总!$C$2:$C$871,$Q$1)+SUMIFS(OFFSET([2]掉落汇总!$C$2:$C$871,,MATCH($B15,[2]掉落汇总!$D$1:$M$1)),[2]掉落汇总!$A$2:$A$871,N$1,[2]掉落汇总!$C$2:$C$871,$Q$2)/$Q$3)*宝箱投放计算!M15</f>
        <v>0.29242863890950793</v>
      </c>
      <c r="O15">
        <f ca="1">(SUMIFS(OFFSET([2]掉落汇总!$C$2:$C$871,,MATCH($B15,[2]掉落汇总!$D$1:$M$1)),[2]掉落汇总!$A$2:$A$871,O$1,[2]掉落汇总!$C$2:$C$871,$Q$1)+SUMIFS(OFFSET([2]掉落汇总!$C$2:$C$871,,MATCH($B15,[2]掉落汇总!$D$1:$M$1)),[2]掉落汇总!$A$2:$A$871,O$1,[2]掉落汇总!$C$2:$C$871,$Q$2)/$Q$3)*宝箱投放计算!N15</f>
        <v>0.45375218150087282</v>
      </c>
    </row>
    <row r="16" spans="1:17" x14ac:dyDescent="0.2">
      <c r="A16">
        <f>玩家成长时间线!A16</f>
        <v>15</v>
      </c>
      <c r="B16">
        <f>玩家成长时间线!B16</f>
        <v>5</v>
      </c>
      <c r="C16">
        <f ca="1">SUM($D$2:D16)</f>
        <v>225.36488514843174</v>
      </c>
      <c r="D16">
        <f t="shared" ca="1" si="0"/>
        <v>10.175006035671876</v>
      </c>
      <c r="E16">
        <f ca="1">(SUMIFS(OFFSET([2]掉落汇总!$C$2:$C$871,,MATCH($B16,[2]掉落汇总!$D$1:$M$1)),[2]掉落汇总!$A$2:$A$871,E$1,[2]掉落汇总!$C$2:$C$871,$Q$1)+SUMIFS(OFFSET([2]掉落汇总!$C$2:$C$871,,MATCH($B16,[2]掉落汇总!$D$1:$M$1)),[2]掉落汇总!$A$2:$A$871,E$1,[2]掉落汇总!$C$2:$C$871,$Q$2)/$Q$3)*宝箱投放计算!D16</f>
        <v>4.2184098544232915</v>
      </c>
      <c r="F16">
        <f ca="1">(SUMIFS(OFFSET([2]掉落汇总!$C$2:$C$871,,MATCH($B16,[2]掉落汇总!$D$1:$M$1)),[2]掉落汇总!$A$2:$A$871,F$1,[2]掉落汇总!$C$2:$C$871,$Q$1)+SUMIFS(OFFSET([2]掉落汇总!$C$2:$C$871,,MATCH($B16,[2]掉落汇总!$D$1:$M$1)),[2]掉落汇总!$A$2:$A$871,F$1,[2]掉落汇总!$C$2:$C$871,$Q$2)/$Q$3)*宝箱投放计算!E16</f>
        <v>3.0705007085498339</v>
      </c>
      <c r="G16">
        <f ca="1">(SUMIFS(OFFSET([2]掉落汇总!$C$2:$C$871,,MATCH($B16,[2]掉落汇总!$D$1:$M$1)),[2]掉落汇总!$A$2:$A$871,G$1,[2]掉落汇总!$C$2:$C$871,$Q$1)+SUMIFS(OFFSET([2]掉落汇总!$C$2:$C$871,,MATCH($B16,[2]掉落汇总!$D$1:$M$1)),[2]掉落汇总!$A$2:$A$871,G$1,[2]掉落汇总!$C$2:$C$871,$Q$2)/$Q$3)*宝箱投放计算!F16</f>
        <v>0</v>
      </c>
      <c r="H16">
        <f ca="1">(SUMIFS(OFFSET([2]掉落汇总!$C$2:$C$871,,MATCH($B16,[2]掉落汇总!$D$1:$M$1)),[2]掉落汇总!$A$2:$A$871,H$1,[2]掉落汇总!$C$2:$C$871,$Q$1)+SUMIFS(OFFSET([2]掉落汇总!$C$2:$C$871,,MATCH($B16,[2]掉落汇总!$D$1:$M$1)),[2]掉落汇总!$A$2:$A$871,H$1,[2]掉落汇总!$C$2:$C$871,$Q$2)/$Q$3)*宝箱投放计算!G16</f>
        <v>0</v>
      </c>
      <c r="I16">
        <f ca="1">(SUMIFS(OFFSET([2]掉落汇总!$C$2:$C$871,,MATCH($B16,[2]掉落汇总!$D$1:$M$1)),[2]掉落汇总!$A$2:$A$871,I$1,[2]掉落汇总!$C$2:$C$871,$Q$1)+SUMIFS(OFFSET([2]掉落汇总!$C$2:$C$871,,MATCH($B16,[2]掉落汇总!$D$1:$M$1)),[2]掉落汇总!$A$2:$A$871,I$1,[2]掉落汇总!$C$2:$C$871,$Q$2)/$Q$3)*宝箱投放计算!H16</f>
        <v>0</v>
      </c>
      <c r="J16">
        <f ca="1">(SUMIFS(OFFSET([2]掉落汇总!$C$2:$C$871,,MATCH($B16,[2]掉落汇总!$D$1:$M$1)),[2]掉落汇总!$A$2:$A$871,J$1,[2]掉落汇总!$C$2:$C$871,$Q$1)+SUMIFS(OFFSET([2]掉落汇总!$C$2:$C$871,,MATCH($B16,[2]掉落汇总!$D$1:$M$1)),[2]掉落汇总!$A$2:$A$871,J$1,[2]掉落汇总!$C$2:$C$871,$Q$2)/$Q$3)*宝箱投放计算!I16</f>
        <v>0</v>
      </c>
      <c r="K16">
        <f ca="1">(SUMIFS(OFFSET([2]掉落汇总!$C$2:$C$871,,MATCH($B16,[2]掉落汇总!$D$1:$M$1)),[2]掉落汇总!$A$2:$A$871,K$1,[2]掉落汇总!$C$2:$C$871,$Q$1)+SUMIFS(OFFSET([2]掉落汇总!$C$2:$C$871,,MATCH($B16,[2]掉落汇总!$D$1:$M$1)),[2]掉落汇总!$A$2:$A$871,K$1,[2]掉落汇总!$C$2:$C$871,$Q$2)/$Q$3)*宝箱投放计算!J16</f>
        <v>0</v>
      </c>
      <c r="L16">
        <f ca="1">(SUMIFS(OFFSET([2]掉落汇总!$C$2:$C$871,,MATCH($B16,[2]掉落汇总!$D$1:$M$1)),[2]掉落汇总!$A$2:$A$871,L$1,[2]掉落汇总!$C$2:$C$871,$Q$1)+SUMIFS(OFFSET([2]掉落汇总!$C$2:$C$871,,MATCH($B16,[2]掉落汇总!$D$1:$M$1)),[2]掉落汇总!$A$2:$A$871,L$1,[2]掉落汇总!$C$2:$C$871,$Q$2)/$Q$3)*宝箱投放计算!K16</f>
        <v>1.0715614535532678</v>
      </c>
      <c r="M16">
        <f ca="1">(SUMIFS(OFFSET([2]掉落汇总!$C$2:$C$871,,MATCH($B16,[2]掉落汇总!$D$1:$M$1)),[2]掉落汇总!$A$2:$A$871,M$1,[2]掉落汇总!$C$2:$C$871,$Q$1)+SUMIFS(OFFSET([2]掉落汇总!$C$2:$C$871,,MATCH($B16,[2]掉落汇总!$D$1:$M$1)),[2]掉落汇总!$A$2:$A$871,M$1,[2]掉落汇总!$C$2:$C$871,$Q$2)/$Q$3)*宝箱投放计算!L16</f>
        <v>1.0683531987351012</v>
      </c>
      <c r="N16">
        <f ca="1">(SUMIFS(OFFSET([2]掉落汇总!$C$2:$C$871,,MATCH($B16,[2]掉落汇总!$D$1:$M$1)),[2]掉落汇总!$A$2:$A$871,N$1,[2]掉落汇总!$C$2:$C$871,$Q$1)+SUMIFS(OFFSET([2]掉落汇总!$C$2:$C$871,,MATCH($B16,[2]掉落汇总!$D$1:$M$1)),[2]掉落汇总!$A$2:$A$871,N$1,[2]掉落汇总!$C$2:$C$871,$Q$2)/$Q$3)*宝箱投放计算!M16</f>
        <v>0.29242863890950793</v>
      </c>
      <c r="O16">
        <f ca="1">(SUMIFS(OFFSET([2]掉落汇总!$C$2:$C$871,,MATCH($B16,[2]掉落汇总!$D$1:$M$1)),[2]掉落汇总!$A$2:$A$871,O$1,[2]掉落汇总!$C$2:$C$871,$Q$1)+SUMIFS(OFFSET([2]掉落汇总!$C$2:$C$871,,MATCH($B16,[2]掉落汇总!$D$1:$M$1)),[2]掉落汇总!$A$2:$A$871,O$1,[2]掉落汇总!$C$2:$C$871,$Q$2)/$Q$3)*宝箱投放计算!N16</f>
        <v>0.45375218150087282</v>
      </c>
    </row>
    <row r="17" spans="1:15" x14ac:dyDescent="0.2">
      <c r="A17">
        <f>玩家成长时间线!A17</f>
        <v>16</v>
      </c>
      <c r="B17">
        <f>玩家成长时间线!B17</f>
        <v>5</v>
      </c>
      <c r="C17">
        <f ca="1">SUM($D$2:D17)</f>
        <v>235.96318345733991</v>
      </c>
      <c r="D17">
        <f t="shared" ca="1" si="0"/>
        <v>10.598298308908157</v>
      </c>
      <c r="E17">
        <f ca="1">(SUMIFS(OFFSET([2]掉落汇总!$C$2:$C$871,,MATCH($B17,[2]掉落汇总!$D$1:$M$1)),[2]掉落汇总!$A$2:$A$871,E$1,[2]掉落汇总!$C$2:$C$871,$Q$1)+SUMIFS(OFFSET([2]掉落汇总!$C$2:$C$871,,MATCH($B17,[2]掉落汇总!$D$1:$M$1)),[2]掉落汇总!$A$2:$A$871,E$1,[2]掉落汇总!$C$2:$C$871,$Q$2)/$Q$3)*宝箱投放计算!D17</f>
        <v>4.6417021276595731</v>
      </c>
      <c r="F17">
        <f ca="1">(SUMIFS(OFFSET([2]掉落汇总!$C$2:$C$871,,MATCH($B17,[2]掉落汇总!$D$1:$M$1)),[2]掉落汇总!$A$2:$A$871,F$1,[2]掉落汇总!$C$2:$C$871,$Q$1)+SUMIFS(OFFSET([2]掉落汇总!$C$2:$C$871,,MATCH($B17,[2]掉落汇总!$D$1:$M$1)),[2]掉落汇总!$A$2:$A$871,F$1,[2]掉落汇总!$C$2:$C$871,$Q$2)/$Q$3)*宝箱投放计算!E17</f>
        <v>3.0705007085498339</v>
      </c>
      <c r="G17">
        <f ca="1">(SUMIFS(OFFSET([2]掉落汇总!$C$2:$C$871,,MATCH($B17,[2]掉落汇总!$D$1:$M$1)),[2]掉落汇总!$A$2:$A$871,G$1,[2]掉落汇总!$C$2:$C$871,$Q$1)+SUMIFS(OFFSET([2]掉落汇总!$C$2:$C$871,,MATCH($B17,[2]掉落汇总!$D$1:$M$1)),[2]掉落汇总!$A$2:$A$871,G$1,[2]掉落汇总!$C$2:$C$871,$Q$2)/$Q$3)*宝箱投放计算!F17</f>
        <v>0</v>
      </c>
      <c r="H17">
        <f ca="1">(SUMIFS(OFFSET([2]掉落汇总!$C$2:$C$871,,MATCH($B17,[2]掉落汇总!$D$1:$M$1)),[2]掉落汇总!$A$2:$A$871,H$1,[2]掉落汇总!$C$2:$C$871,$Q$1)+SUMIFS(OFFSET([2]掉落汇总!$C$2:$C$871,,MATCH($B17,[2]掉落汇总!$D$1:$M$1)),[2]掉落汇总!$A$2:$A$871,H$1,[2]掉落汇总!$C$2:$C$871,$Q$2)/$Q$3)*宝箱投放计算!G17</f>
        <v>0</v>
      </c>
      <c r="I17">
        <f ca="1">(SUMIFS(OFFSET([2]掉落汇总!$C$2:$C$871,,MATCH($B17,[2]掉落汇总!$D$1:$M$1)),[2]掉落汇总!$A$2:$A$871,I$1,[2]掉落汇总!$C$2:$C$871,$Q$1)+SUMIFS(OFFSET([2]掉落汇总!$C$2:$C$871,,MATCH($B17,[2]掉落汇总!$D$1:$M$1)),[2]掉落汇总!$A$2:$A$871,I$1,[2]掉落汇总!$C$2:$C$871,$Q$2)/$Q$3)*宝箱投放计算!H17</f>
        <v>0</v>
      </c>
      <c r="J17">
        <f ca="1">(SUMIFS(OFFSET([2]掉落汇总!$C$2:$C$871,,MATCH($B17,[2]掉落汇总!$D$1:$M$1)),[2]掉落汇总!$A$2:$A$871,J$1,[2]掉落汇总!$C$2:$C$871,$Q$1)+SUMIFS(OFFSET([2]掉落汇总!$C$2:$C$871,,MATCH($B17,[2]掉落汇总!$D$1:$M$1)),[2]掉落汇总!$A$2:$A$871,J$1,[2]掉落汇总!$C$2:$C$871,$Q$2)/$Q$3)*宝箱投放计算!I17</f>
        <v>0</v>
      </c>
      <c r="K17">
        <f ca="1">(SUMIFS(OFFSET([2]掉落汇总!$C$2:$C$871,,MATCH($B17,[2]掉落汇总!$D$1:$M$1)),[2]掉落汇总!$A$2:$A$871,K$1,[2]掉落汇总!$C$2:$C$871,$Q$1)+SUMIFS(OFFSET([2]掉落汇总!$C$2:$C$871,,MATCH($B17,[2]掉落汇总!$D$1:$M$1)),[2]掉落汇总!$A$2:$A$871,K$1,[2]掉落汇总!$C$2:$C$871,$Q$2)/$Q$3)*宝箱投放计算!J17</f>
        <v>0</v>
      </c>
      <c r="L17">
        <f ca="1">(SUMIFS(OFFSET([2]掉落汇总!$C$2:$C$871,,MATCH($B17,[2]掉落汇总!$D$1:$M$1)),[2]掉落汇总!$A$2:$A$871,L$1,[2]掉落汇总!$C$2:$C$871,$Q$1)+SUMIFS(OFFSET([2]掉落汇总!$C$2:$C$871,,MATCH($B17,[2]掉落汇总!$D$1:$M$1)),[2]掉落汇总!$A$2:$A$871,L$1,[2]掉落汇总!$C$2:$C$871,$Q$2)/$Q$3)*宝箱投放计算!K17</f>
        <v>1.0715614535532678</v>
      </c>
      <c r="M17">
        <f ca="1">(SUMIFS(OFFSET([2]掉落汇总!$C$2:$C$871,,MATCH($B17,[2]掉落汇总!$D$1:$M$1)),[2]掉落汇总!$A$2:$A$871,M$1,[2]掉落汇总!$C$2:$C$871,$Q$1)+SUMIFS(OFFSET([2]掉落汇总!$C$2:$C$871,,MATCH($B17,[2]掉落汇总!$D$1:$M$1)),[2]掉落汇总!$A$2:$A$871,M$1,[2]掉落汇总!$C$2:$C$871,$Q$2)/$Q$3)*宝箱投放计算!L17</f>
        <v>1.0683531987351012</v>
      </c>
      <c r="N17">
        <f ca="1">(SUMIFS(OFFSET([2]掉落汇总!$C$2:$C$871,,MATCH($B17,[2]掉落汇总!$D$1:$M$1)),[2]掉落汇总!$A$2:$A$871,N$1,[2]掉落汇总!$C$2:$C$871,$Q$1)+SUMIFS(OFFSET([2]掉落汇总!$C$2:$C$871,,MATCH($B17,[2]掉落汇总!$D$1:$M$1)),[2]掉落汇总!$A$2:$A$871,N$1,[2]掉落汇总!$C$2:$C$871,$Q$2)/$Q$3)*宝箱投放计算!M17</f>
        <v>0.29242863890950793</v>
      </c>
      <c r="O17">
        <f ca="1">(SUMIFS(OFFSET([2]掉落汇总!$C$2:$C$871,,MATCH($B17,[2]掉落汇总!$D$1:$M$1)),[2]掉落汇总!$A$2:$A$871,O$1,[2]掉落汇总!$C$2:$C$871,$Q$1)+SUMIFS(OFFSET([2]掉落汇总!$C$2:$C$871,,MATCH($B17,[2]掉落汇总!$D$1:$M$1)),[2]掉落汇总!$A$2:$A$871,O$1,[2]掉落汇总!$C$2:$C$871,$Q$2)/$Q$3)*宝箱投放计算!N17</f>
        <v>0.45375218150087282</v>
      </c>
    </row>
    <row r="18" spans="1:15" x14ac:dyDescent="0.2">
      <c r="A18">
        <f>玩家成长时间线!A18</f>
        <v>17</v>
      </c>
      <c r="B18">
        <f>玩家成长时间线!B18</f>
        <v>5</v>
      </c>
      <c r="C18">
        <f ca="1">SUM($D$2:D18)</f>
        <v>246.1785030428438</v>
      </c>
      <c r="D18">
        <f t="shared" ca="1" si="0"/>
        <v>10.215319585503901</v>
      </c>
      <c r="E18">
        <f ca="1">(SUMIFS(OFFSET([2]掉落汇总!$C$2:$C$871,,MATCH($B18,[2]掉落汇总!$D$1:$M$1)),[2]掉落汇总!$A$2:$A$871,E$1,[2]掉落汇总!$C$2:$C$871,$Q$1)+SUMIFS(OFFSET([2]掉落汇总!$C$2:$C$871,,MATCH($B18,[2]掉落汇总!$D$1:$M$1)),[2]掉落汇总!$A$2:$A$871,E$1,[2]掉落汇总!$C$2:$C$871,$Q$2)/$Q$3)*宝箱投放计算!D18</f>
        <v>4.2587234042553179</v>
      </c>
      <c r="F18">
        <f ca="1">(SUMIFS(OFFSET([2]掉落汇总!$C$2:$C$871,,MATCH($B18,[2]掉落汇总!$D$1:$M$1)),[2]掉落汇总!$A$2:$A$871,F$1,[2]掉落汇总!$C$2:$C$871,$Q$1)+SUMIFS(OFFSET([2]掉落汇总!$C$2:$C$871,,MATCH($B18,[2]掉落汇总!$D$1:$M$1)),[2]掉落汇总!$A$2:$A$871,F$1,[2]掉落汇总!$C$2:$C$871,$Q$2)/$Q$3)*宝箱投放计算!E18</f>
        <v>3.0705007085498339</v>
      </c>
      <c r="G18">
        <f ca="1">(SUMIFS(OFFSET([2]掉落汇总!$C$2:$C$871,,MATCH($B18,[2]掉落汇总!$D$1:$M$1)),[2]掉落汇总!$A$2:$A$871,G$1,[2]掉落汇总!$C$2:$C$871,$Q$1)+SUMIFS(OFFSET([2]掉落汇总!$C$2:$C$871,,MATCH($B18,[2]掉落汇总!$D$1:$M$1)),[2]掉落汇总!$A$2:$A$871,G$1,[2]掉落汇总!$C$2:$C$871,$Q$2)/$Q$3)*宝箱投放计算!F18</f>
        <v>0</v>
      </c>
      <c r="H18">
        <f ca="1">(SUMIFS(OFFSET([2]掉落汇总!$C$2:$C$871,,MATCH($B18,[2]掉落汇总!$D$1:$M$1)),[2]掉落汇总!$A$2:$A$871,H$1,[2]掉落汇总!$C$2:$C$871,$Q$1)+SUMIFS(OFFSET([2]掉落汇总!$C$2:$C$871,,MATCH($B18,[2]掉落汇总!$D$1:$M$1)),[2]掉落汇总!$A$2:$A$871,H$1,[2]掉落汇总!$C$2:$C$871,$Q$2)/$Q$3)*宝箱投放计算!G18</f>
        <v>0</v>
      </c>
      <c r="I18">
        <f ca="1">(SUMIFS(OFFSET([2]掉落汇总!$C$2:$C$871,,MATCH($B18,[2]掉落汇总!$D$1:$M$1)),[2]掉落汇总!$A$2:$A$871,I$1,[2]掉落汇总!$C$2:$C$871,$Q$1)+SUMIFS(OFFSET([2]掉落汇总!$C$2:$C$871,,MATCH($B18,[2]掉落汇总!$D$1:$M$1)),[2]掉落汇总!$A$2:$A$871,I$1,[2]掉落汇总!$C$2:$C$871,$Q$2)/$Q$3)*宝箱投放计算!H18</f>
        <v>0</v>
      </c>
      <c r="J18">
        <f ca="1">(SUMIFS(OFFSET([2]掉落汇总!$C$2:$C$871,,MATCH($B18,[2]掉落汇总!$D$1:$M$1)),[2]掉落汇总!$A$2:$A$871,J$1,[2]掉落汇总!$C$2:$C$871,$Q$1)+SUMIFS(OFFSET([2]掉落汇总!$C$2:$C$871,,MATCH($B18,[2]掉落汇总!$D$1:$M$1)),[2]掉落汇总!$A$2:$A$871,J$1,[2]掉落汇总!$C$2:$C$871,$Q$2)/$Q$3)*宝箱投放计算!I18</f>
        <v>0</v>
      </c>
      <c r="K18">
        <f ca="1">(SUMIFS(OFFSET([2]掉落汇总!$C$2:$C$871,,MATCH($B18,[2]掉落汇总!$D$1:$M$1)),[2]掉落汇总!$A$2:$A$871,K$1,[2]掉落汇总!$C$2:$C$871,$Q$1)+SUMIFS(OFFSET([2]掉落汇总!$C$2:$C$871,,MATCH($B18,[2]掉落汇总!$D$1:$M$1)),[2]掉落汇总!$A$2:$A$871,K$1,[2]掉落汇总!$C$2:$C$871,$Q$2)/$Q$3)*宝箱投放计算!J18</f>
        <v>0</v>
      </c>
      <c r="L18">
        <f ca="1">(SUMIFS(OFFSET([2]掉落汇总!$C$2:$C$871,,MATCH($B18,[2]掉落汇总!$D$1:$M$1)),[2]掉落汇总!$A$2:$A$871,L$1,[2]掉落汇总!$C$2:$C$871,$Q$1)+SUMIFS(OFFSET([2]掉落汇总!$C$2:$C$871,,MATCH($B18,[2]掉落汇总!$D$1:$M$1)),[2]掉落汇总!$A$2:$A$871,L$1,[2]掉落汇总!$C$2:$C$871,$Q$2)/$Q$3)*宝箱投放计算!K18</f>
        <v>1.0715614535532678</v>
      </c>
      <c r="M18">
        <f ca="1">(SUMIFS(OFFSET([2]掉落汇总!$C$2:$C$871,,MATCH($B18,[2]掉落汇总!$D$1:$M$1)),[2]掉落汇总!$A$2:$A$871,M$1,[2]掉落汇总!$C$2:$C$871,$Q$1)+SUMIFS(OFFSET([2]掉落汇总!$C$2:$C$871,,MATCH($B18,[2]掉落汇总!$D$1:$M$1)),[2]掉落汇总!$A$2:$A$871,M$1,[2]掉落汇总!$C$2:$C$871,$Q$2)/$Q$3)*宝箱投放计算!L18</f>
        <v>1.0683531987351012</v>
      </c>
      <c r="N18">
        <f ca="1">(SUMIFS(OFFSET([2]掉落汇总!$C$2:$C$871,,MATCH($B18,[2]掉落汇总!$D$1:$M$1)),[2]掉落汇总!$A$2:$A$871,N$1,[2]掉落汇总!$C$2:$C$871,$Q$1)+SUMIFS(OFFSET([2]掉落汇总!$C$2:$C$871,,MATCH($B18,[2]掉落汇总!$D$1:$M$1)),[2]掉落汇总!$A$2:$A$871,N$1,[2]掉落汇总!$C$2:$C$871,$Q$2)/$Q$3)*宝箱投放计算!M18</f>
        <v>0.29242863890950793</v>
      </c>
      <c r="O18">
        <f ca="1">(SUMIFS(OFFSET([2]掉落汇总!$C$2:$C$871,,MATCH($B18,[2]掉落汇总!$D$1:$M$1)),[2]掉落汇总!$A$2:$A$871,O$1,[2]掉落汇总!$C$2:$C$871,$Q$1)+SUMIFS(OFFSET([2]掉落汇总!$C$2:$C$871,,MATCH($B18,[2]掉落汇总!$D$1:$M$1)),[2]掉落汇总!$A$2:$A$871,O$1,[2]掉落汇总!$C$2:$C$871,$Q$2)/$Q$3)*宝箱投放计算!N18</f>
        <v>0.45375218150087282</v>
      </c>
    </row>
    <row r="19" spans="1:15" x14ac:dyDescent="0.2">
      <c r="A19">
        <f>玩家成长时间线!A19</f>
        <v>18</v>
      </c>
      <c r="B19">
        <f>玩家成长时间线!B19</f>
        <v>5</v>
      </c>
      <c r="C19">
        <f ca="1">SUM($D$2:D19)</f>
        <v>256.41397940326374</v>
      </c>
      <c r="D19">
        <f t="shared" ca="1" si="0"/>
        <v>10.235476360419915</v>
      </c>
      <c r="E19">
        <f ca="1">(SUMIFS(OFFSET([2]掉落汇总!$C$2:$C$871,,MATCH($B19,[2]掉落汇总!$D$1:$M$1)),[2]掉落汇总!$A$2:$A$871,E$1,[2]掉落汇总!$C$2:$C$871,$Q$1)+SUMIFS(OFFSET([2]掉落汇总!$C$2:$C$871,,MATCH($B19,[2]掉落汇总!$D$1:$M$1)),[2]掉落汇总!$A$2:$A$871,E$1,[2]掉落汇总!$C$2:$C$871,$Q$2)/$Q$3)*宝箱投放计算!D19</f>
        <v>4.2788801791713311</v>
      </c>
      <c r="F19">
        <f ca="1">(SUMIFS(OFFSET([2]掉落汇总!$C$2:$C$871,,MATCH($B19,[2]掉落汇总!$D$1:$M$1)),[2]掉落汇总!$A$2:$A$871,F$1,[2]掉落汇总!$C$2:$C$871,$Q$1)+SUMIFS(OFFSET([2]掉落汇总!$C$2:$C$871,,MATCH($B19,[2]掉落汇总!$D$1:$M$1)),[2]掉落汇总!$A$2:$A$871,F$1,[2]掉落汇总!$C$2:$C$871,$Q$2)/$Q$3)*宝箱投放计算!E19</f>
        <v>3.0705007085498339</v>
      </c>
      <c r="G19">
        <f ca="1">(SUMIFS(OFFSET([2]掉落汇总!$C$2:$C$871,,MATCH($B19,[2]掉落汇总!$D$1:$M$1)),[2]掉落汇总!$A$2:$A$871,G$1,[2]掉落汇总!$C$2:$C$871,$Q$1)+SUMIFS(OFFSET([2]掉落汇总!$C$2:$C$871,,MATCH($B19,[2]掉落汇总!$D$1:$M$1)),[2]掉落汇总!$A$2:$A$871,G$1,[2]掉落汇总!$C$2:$C$871,$Q$2)/$Q$3)*宝箱投放计算!F19</f>
        <v>0</v>
      </c>
      <c r="H19">
        <f ca="1">(SUMIFS(OFFSET([2]掉落汇总!$C$2:$C$871,,MATCH($B19,[2]掉落汇总!$D$1:$M$1)),[2]掉落汇总!$A$2:$A$871,H$1,[2]掉落汇总!$C$2:$C$871,$Q$1)+SUMIFS(OFFSET([2]掉落汇总!$C$2:$C$871,,MATCH($B19,[2]掉落汇总!$D$1:$M$1)),[2]掉落汇总!$A$2:$A$871,H$1,[2]掉落汇总!$C$2:$C$871,$Q$2)/$Q$3)*宝箱投放计算!G19</f>
        <v>0</v>
      </c>
      <c r="I19">
        <f ca="1">(SUMIFS(OFFSET([2]掉落汇总!$C$2:$C$871,,MATCH($B19,[2]掉落汇总!$D$1:$M$1)),[2]掉落汇总!$A$2:$A$871,I$1,[2]掉落汇总!$C$2:$C$871,$Q$1)+SUMIFS(OFFSET([2]掉落汇总!$C$2:$C$871,,MATCH($B19,[2]掉落汇总!$D$1:$M$1)),[2]掉落汇总!$A$2:$A$871,I$1,[2]掉落汇总!$C$2:$C$871,$Q$2)/$Q$3)*宝箱投放计算!H19</f>
        <v>0</v>
      </c>
      <c r="J19">
        <f ca="1">(SUMIFS(OFFSET([2]掉落汇总!$C$2:$C$871,,MATCH($B19,[2]掉落汇总!$D$1:$M$1)),[2]掉落汇总!$A$2:$A$871,J$1,[2]掉落汇总!$C$2:$C$871,$Q$1)+SUMIFS(OFFSET([2]掉落汇总!$C$2:$C$871,,MATCH($B19,[2]掉落汇总!$D$1:$M$1)),[2]掉落汇总!$A$2:$A$871,J$1,[2]掉落汇总!$C$2:$C$871,$Q$2)/$Q$3)*宝箱投放计算!I19</f>
        <v>0</v>
      </c>
      <c r="K19">
        <f ca="1">(SUMIFS(OFFSET([2]掉落汇总!$C$2:$C$871,,MATCH($B19,[2]掉落汇总!$D$1:$M$1)),[2]掉落汇总!$A$2:$A$871,K$1,[2]掉落汇总!$C$2:$C$871,$Q$1)+SUMIFS(OFFSET([2]掉落汇总!$C$2:$C$871,,MATCH($B19,[2]掉落汇总!$D$1:$M$1)),[2]掉落汇总!$A$2:$A$871,K$1,[2]掉落汇总!$C$2:$C$871,$Q$2)/$Q$3)*宝箱投放计算!J19</f>
        <v>0</v>
      </c>
      <c r="L19">
        <f ca="1">(SUMIFS(OFFSET([2]掉落汇总!$C$2:$C$871,,MATCH($B19,[2]掉落汇总!$D$1:$M$1)),[2]掉落汇总!$A$2:$A$871,L$1,[2]掉落汇总!$C$2:$C$871,$Q$1)+SUMIFS(OFFSET([2]掉落汇总!$C$2:$C$871,,MATCH($B19,[2]掉落汇总!$D$1:$M$1)),[2]掉落汇总!$A$2:$A$871,L$1,[2]掉落汇总!$C$2:$C$871,$Q$2)/$Q$3)*宝箱投放计算!K19</f>
        <v>1.0715614535532678</v>
      </c>
      <c r="M19">
        <f ca="1">(SUMIFS(OFFSET([2]掉落汇总!$C$2:$C$871,,MATCH($B19,[2]掉落汇总!$D$1:$M$1)),[2]掉落汇总!$A$2:$A$871,M$1,[2]掉落汇总!$C$2:$C$871,$Q$1)+SUMIFS(OFFSET([2]掉落汇总!$C$2:$C$871,,MATCH($B19,[2]掉落汇总!$D$1:$M$1)),[2]掉落汇总!$A$2:$A$871,M$1,[2]掉落汇总!$C$2:$C$871,$Q$2)/$Q$3)*宝箱投放计算!L19</f>
        <v>1.0683531987351012</v>
      </c>
      <c r="N19">
        <f ca="1">(SUMIFS(OFFSET([2]掉落汇总!$C$2:$C$871,,MATCH($B19,[2]掉落汇总!$D$1:$M$1)),[2]掉落汇总!$A$2:$A$871,N$1,[2]掉落汇总!$C$2:$C$871,$Q$1)+SUMIFS(OFFSET([2]掉落汇总!$C$2:$C$871,,MATCH($B19,[2]掉落汇总!$D$1:$M$1)),[2]掉落汇总!$A$2:$A$871,N$1,[2]掉落汇总!$C$2:$C$871,$Q$2)/$Q$3)*宝箱投放计算!M19</f>
        <v>0.29242863890950793</v>
      </c>
      <c r="O19">
        <f ca="1">(SUMIFS(OFFSET([2]掉落汇总!$C$2:$C$871,,MATCH($B19,[2]掉落汇总!$D$1:$M$1)),[2]掉落汇总!$A$2:$A$871,O$1,[2]掉落汇总!$C$2:$C$871,$Q$1)+SUMIFS(OFFSET([2]掉落汇总!$C$2:$C$871,,MATCH($B19,[2]掉落汇总!$D$1:$M$1)),[2]掉落汇总!$A$2:$A$871,O$1,[2]掉落汇总!$C$2:$C$871,$Q$2)/$Q$3)*宝箱投放计算!N19</f>
        <v>0.45375218150087282</v>
      </c>
    </row>
    <row r="20" spans="1:15" x14ac:dyDescent="0.2">
      <c r="A20">
        <f>玩家成长时间线!A20</f>
        <v>19</v>
      </c>
      <c r="B20">
        <f>玩家成长时间线!B20</f>
        <v>6</v>
      </c>
      <c r="C20">
        <f ca="1">SUM($D$2:D20)</f>
        <v>269.40818311964182</v>
      </c>
      <c r="D20">
        <f t="shared" ca="1" si="0"/>
        <v>12.994203716378056</v>
      </c>
      <c r="E20">
        <f ca="1">(SUMIFS(OFFSET([2]掉落汇总!$C$2:$C$871,,MATCH($B20,[2]掉落汇总!$D$1:$M$1)),[2]掉落汇总!$A$2:$A$871,E$1,[2]掉落汇总!$C$2:$C$871,$Q$1)+SUMIFS(OFFSET([2]掉落汇总!$C$2:$C$871,,MATCH($B20,[2]掉落汇总!$D$1:$M$1)),[2]掉落汇总!$A$2:$A$871,E$1,[2]掉落汇总!$C$2:$C$871,$Q$2)/$Q$3)*宝箱投放计算!D20</f>
        <v>4.4088412017167364</v>
      </c>
      <c r="F20">
        <f ca="1">(SUMIFS(OFFSET([2]掉落汇总!$C$2:$C$871,,MATCH($B20,[2]掉落汇总!$D$1:$M$1)),[2]掉落汇总!$A$2:$A$871,F$1,[2]掉落汇总!$C$2:$C$871,$Q$1)+SUMIFS(OFFSET([2]掉落汇总!$C$2:$C$871,,MATCH($B20,[2]掉落汇总!$D$1:$M$1)),[2]掉落汇总!$A$2:$A$871,F$1,[2]掉落汇总!$C$2:$C$871,$Q$2)/$Q$3)*宝箱投放计算!E20</f>
        <v>2.5233079336620357</v>
      </c>
      <c r="G20">
        <f ca="1">(SUMIFS(OFFSET([2]掉落汇总!$C$2:$C$871,,MATCH($B20,[2]掉落汇总!$D$1:$M$1)),[2]掉落汇总!$A$2:$A$871,G$1,[2]掉落汇总!$C$2:$C$871,$Q$1)+SUMIFS(OFFSET([2]掉落汇总!$C$2:$C$871,,MATCH($B20,[2]掉落汇总!$D$1:$M$1)),[2]掉落汇总!$A$2:$A$871,G$1,[2]掉落汇总!$C$2:$C$871,$Q$2)/$Q$3)*宝箱投放计算!F20</f>
        <v>0</v>
      </c>
      <c r="H20">
        <f ca="1">(SUMIFS(OFFSET([2]掉落汇总!$C$2:$C$871,,MATCH($B20,[2]掉落汇总!$D$1:$M$1)),[2]掉落汇总!$A$2:$A$871,H$1,[2]掉落汇总!$C$2:$C$871,$Q$1)+SUMIFS(OFFSET([2]掉落汇总!$C$2:$C$871,,MATCH($B20,[2]掉落汇总!$D$1:$M$1)),[2]掉落汇总!$A$2:$A$871,H$1,[2]掉落汇总!$C$2:$C$871,$Q$2)/$Q$3)*宝箱投放计算!G20</f>
        <v>0</v>
      </c>
      <c r="I20">
        <f ca="1">(SUMIFS(OFFSET([2]掉落汇总!$C$2:$C$871,,MATCH($B20,[2]掉落汇总!$D$1:$M$1)),[2]掉落汇总!$A$2:$A$871,I$1,[2]掉落汇总!$C$2:$C$871,$Q$1)+SUMIFS(OFFSET([2]掉落汇总!$C$2:$C$871,,MATCH($B20,[2]掉落汇总!$D$1:$M$1)),[2]掉落汇总!$A$2:$A$871,I$1,[2]掉落汇总!$C$2:$C$871,$Q$2)/$Q$3)*宝箱投放计算!H20</f>
        <v>0</v>
      </c>
      <c r="J20">
        <f ca="1">(SUMIFS(OFFSET([2]掉落汇总!$C$2:$C$871,,MATCH($B20,[2]掉落汇总!$D$1:$M$1)),[2]掉落汇总!$A$2:$A$871,J$1,[2]掉落汇总!$C$2:$C$871,$Q$1)+SUMIFS(OFFSET([2]掉落汇总!$C$2:$C$871,,MATCH($B20,[2]掉落汇总!$D$1:$M$1)),[2]掉落汇总!$A$2:$A$871,J$1,[2]掉落汇总!$C$2:$C$871,$Q$2)/$Q$3)*宝箱投放计算!I20</f>
        <v>3.5626198083067107</v>
      </c>
      <c r="K20">
        <f ca="1">(SUMIFS(OFFSET([2]掉落汇总!$C$2:$C$871,,MATCH($B20,[2]掉落汇总!$D$1:$M$1)),[2]掉落汇总!$A$2:$A$871,K$1,[2]掉落汇总!$C$2:$C$871,$Q$1)+SUMIFS(OFFSET([2]掉落汇总!$C$2:$C$871,,MATCH($B20,[2]掉落汇总!$D$1:$M$1)),[2]掉落汇总!$A$2:$A$871,K$1,[2]掉落汇总!$C$2:$C$871,$Q$2)/$Q$3)*宝箱投放计算!J20</f>
        <v>0</v>
      </c>
      <c r="L20">
        <f ca="1">(SUMIFS(OFFSET([2]掉落汇总!$C$2:$C$871,,MATCH($B20,[2]掉落汇总!$D$1:$M$1)),[2]掉落汇总!$A$2:$A$871,L$1,[2]掉落汇总!$C$2:$C$871,$Q$1)+SUMIFS(OFFSET([2]掉落汇总!$C$2:$C$871,,MATCH($B20,[2]掉落汇总!$D$1:$M$1)),[2]掉落汇总!$A$2:$A$871,L$1,[2]掉落汇总!$C$2:$C$871,$Q$2)/$Q$3)*宝箱投放计算!K20</f>
        <v>0.91240157480314987</v>
      </c>
      <c r="M20">
        <f ca="1">(SUMIFS(OFFSET([2]掉落汇总!$C$2:$C$871,,MATCH($B20,[2]掉落汇总!$D$1:$M$1)),[2]掉落汇总!$A$2:$A$871,M$1,[2]掉落汇总!$C$2:$C$871,$Q$1)+SUMIFS(OFFSET([2]掉落汇总!$C$2:$C$871,,MATCH($B20,[2]掉落汇总!$D$1:$M$1)),[2]掉落汇总!$A$2:$A$871,M$1,[2]掉落汇总!$C$2:$C$871,$Q$2)/$Q$3)*宝箱投放计算!L20</f>
        <v>0.90279436350608999</v>
      </c>
      <c r="N20">
        <f ca="1">(SUMIFS(OFFSET([2]掉落汇总!$C$2:$C$871,,MATCH($B20,[2]掉落汇总!$D$1:$M$1)),[2]掉落汇总!$A$2:$A$871,N$1,[2]掉落汇总!$C$2:$C$871,$Q$1)+SUMIFS(OFFSET([2]掉落汇总!$C$2:$C$871,,MATCH($B20,[2]掉落汇总!$D$1:$M$1)),[2]掉落汇总!$A$2:$A$871,N$1,[2]掉落汇总!$C$2:$C$871,$Q$2)/$Q$3)*宝箱投放计算!M20</f>
        <v>0.24031504130114623</v>
      </c>
      <c r="O20">
        <f ca="1">(SUMIFS(OFFSET([2]掉落汇总!$C$2:$C$871,,MATCH($B20,[2]掉落汇总!$D$1:$M$1)),[2]掉落汇总!$A$2:$A$871,O$1,[2]掉落汇总!$C$2:$C$871,$Q$1)+SUMIFS(OFFSET([2]掉落汇总!$C$2:$C$871,,MATCH($B20,[2]掉落汇总!$D$1:$M$1)),[2]掉落汇总!$A$2:$A$871,O$1,[2]掉落汇总!$C$2:$C$871,$Q$2)/$Q$3)*宝箱投放计算!N20</f>
        <v>0.44392379308218749</v>
      </c>
    </row>
    <row r="21" spans="1:15" x14ac:dyDescent="0.2">
      <c r="A21">
        <f>玩家成长时间线!A21</f>
        <v>20</v>
      </c>
      <c r="B21">
        <f>玩家成长时间线!B21</f>
        <v>6</v>
      </c>
      <c r="C21">
        <f ca="1">SUM($D$2:D21)</f>
        <v>278.4728142380136</v>
      </c>
      <c r="D21">
        <f t="shared" ca="1" si="0"/>
        <v>9.0646311183717749</v>
      </c>
      <c r="E21">
        <f ca="1">(SUMIFS(OFFSET([2]掉落汇总!$C$2:$C$871,,MATCH($B21,[2]掉落汇总!$D$1:$M$1)),[2]掉落汇总!$A$2:$A$871,E$1,[2]掉落汇总!$C$2:$C$871,$Q$1)+SUMIFS(OFFSET([2]掉落汇总!$C$2:$C$871,,MATCH($B21,[2]掉落汇总!$D$1:$M$1)),[2]掉落汇总!$A$2:$A$871,E$1,[2]掉落汇总!$C$2:$C$871,$Q$2)/$Q$3)*宝箱投放计算!D21</f>
        <v>4.0418884120171654</v>
      </c>
      <c r="F21">
        <f ca="1">(SUMIFS(OFFSET([2]掉落汇总!$C$2:$C$871,,MATCH($B21,[2]掉落汇总!$D$1:$M$1)),[2]掉落汇总!$A$2:$A$871,F$1,[2]掉落汇总!$C$2:$C$871,$Q$1)+SUMIFS(OFFSET([2]掉落汇总!$C$2:$C$871,,MATCH($B21,[2]掉落汇总!$D$1:$M$1)),[2]掉落汇总!$A$2:$A$871,F$1,[2]掉落汇总!$C$2:$C$871,$Q$2)/$Q$3)*宝箱投放计算!E21</f>
        <v>2.5233079336620357</v>
      </c>
      <c r="G21">
        <f ca="1">(SUMIFS(OFFSET([2]掉落汇总!$C$2:$C$871,,MATCH($B21,[2]掉落汇总!$D$1:$M$1)),[2]掉落汇总!$A$2:$A$871,G$1,[2]掉落汇总!$C$2:$C$871,$Q$1)+SUMIFS(OFFSET([2]掉落汇总!$C$2:$C$871,,MATCH($B21,[2]掉落汇总!$D$1:$M$1)),[2]掉落汇总!$A$2:$A$871,G$1,[2]掉落汇总!$C$2:$C$871,$Q$2)/$Q$3)*宝箱投放计算!F21</f>
        <v>0</v>
      </c>
      <c r="H21">
        <f ca="1">(SUMIFS(OFFSET([2]掉落汇总!$C$2:$C$871,,MATCH($B21,[2]掉落汇总!$D$1:$M$1)),[2]掉落汇总!$A$2:$A$871,H$1,[2]掉落汇总!$C$2:$C$871,$Q$1)+SUMIFS(OFFSET([2]掉落汇总!$C$2:$C$871,,MATCH($B21,[2]掉落汇总!$D$1:$M$1)),[2]掉落汇总!$A$2:$A$871,H$1,[2]掉落汇总!$C$2:$C$871,$Q$2)/$Q$3)*宝箱投放计算!G21</f>
        <v>0</v>
      </c>
      <c r="I21">
        <f ca="1">(SUMIFS(OFFSET([2]掉落汇总!$C$2:$C$871,,MATCH($B21,[2]掉落汇总!$D$1:$M$1)),[2]掉落汇总!$A$2:$A$871,I$1,[2]掉落汇总!$C$2:$C$871,$Q$1)+SUMIFS(OFFSET([2]掉落汇总!$C$2:$C$871,,MATCH($B21,[2]掉落汇总!$D$1:$M$1)),[2]掉落汇总!$A$2:$A$871,I$1,[2]掉落汇总!$C$2:$C$871,$Q$2)/$Q$3)*宝箱投放计算!H21</f>
        <v>0</v>
      </c>
      <c r="J21">
        <f ca="1">(SUMIFS(OFFSET([2]掉落汇总!$C$2:$C$871,,MATCH($B21,[2]掉落汇总!$D$1:$M$1)),[2]掉落汇总!$A$2:$A$871,J$1,[2]掉落汇总!$C$2:$C$871,$Q$1)+SUMIFS(OFFSET([2]掉落汇总!$C$2:$C$871,,MATCH($B21,[2]掉落汇总!$D$1:$M$1)),[2]掉落汇总!$A$2:$A$871,J$1,[2]掉落汇总!$C$2:$C$871,$Q$2)/$Q$3)*宝箱投放计算!I21</f>
        <v>0</v>
      </c>
      <c r="K21">
        <f ca="1">(SUMIFS(OFFSET([2]掉落汇总!$C$2:$C$871,,MATCH($B21,[2]掉落汇总!$D$1:$M$1)),[2]掉落汇总!$A$2:$A$871,K$1,[2]掉落汇总!$C$2:$C$871,$Q$1)+SUMIFS(OFFSET([2]掉落汇总!$C$2:$C$871,,MATCH($B21,[2]掉落汇总!$D$1:$M$1)),[2]掉落汇总!$A$2:$A$871,K$1,[2]掉落汇总!$C$2:$C$871,$Q$2)/$Q$3)*宝箱投放计算!J21</f>
        <v>0</v>
      </c>
      <c r="L21">
        <f ca="1">(SUMIFS(OFFSET([2]掉落汇总!$C$2:$C$871,,MATCH($B21,[2]掉落汇总!$D$1:$M$1)),[2]掉落汇总!$A$2:$A$871,L$1,[2]掉落汇总!$C$2:$C$871,$Q$1)+SUMIFS(OFFSET([2]掉落汇总!$C$2:$C$871,,MATCH($B21,[2]掉落汇总!$D$1:$M$1)),[2]掉落汇总!$A$2:$A$871,L$1,[2]掉落汇总!$C$2:$C$871,$Q$2)/$Q$3)*宝箱投放计算!K21</f>
        <v>0.91240157480314987</v>
      </c>
      <c r="M21">
        <f ca="1">(SUMIFS(OFFSET([2]掉落汇总!$C$2:$C$871,,MATCH($B21,[2]掉落汇总!$D$1:$M$1)),[2]掉落汇总!$A$2:$A$871,M$1,[2]掉落汇总!$C$2:$C$871,$Q$1)+SUMIFS(OFFSET([2]掉落汇总!$C$2:$C$871,,MATCH($B21,[2]掉落汇总!$D$1:$M$1)),[2]掉落汇总!$A$2:$A$871,M$1,[2]掉落汇总!$C$2:$C$871,$Q$2)/$Q$3)*宝箱投放计算!L21</f>
        <v>0.90279436350608999</v>
      </c>
      <c r="N21">
        <f ca="1">(SUMIFS(OFFSET([2]掉落汇总!$C$2:$C$871,,MATCH($B21,[2]掉落汇总!$D$1:$M$1)),[2]掉落汇总!$A$2:$A$871,N$1,[2]掉落汇总!$C$2:$C$871,$Q$1)+SUMIFS(OFFSET([2]掉落汇总!$C$2:$C$871,,MATCH($B21,[2]掉落汇总!$D$1:$M$1)),[2]掉落汇总!$A$2:$A$871,N$1,[2]掉落汇总!$C$2:$C$871,$Q$2)/$Q$3)*宝箱投放计算!M21</f>
        <v>0.24031504130114623</v>
      </c>
      <c r="O21">
        <f ca="1">(SUMIFS(OFFSET([2]掉落汇总!$C$2:$C$871,,MATCH($B21,[2]掉落汇总!$D$1:$M$1)),[2]掉落汇总!$A$2:$A$871,O$1,[2]掉落汇总!$C$2:$C$871,$Q$1)+SUMIFS(OFFSET([2]掉落汇总!$C$2:$C$871,,MATCH($B21,[2]掉落汇总!$D$1:$M$1)),[2]掉落汇总!$A$2:$A$871,O$1,[2]掉落汇总!$C$2:$C$871,$Q$2)/$Q$3)*宝箱投放计算!N21</f>
        <v>0.44392379308218749</v>
      </c>
    </row>
    <row r="22" spans="1:15" x14ac:dyDescent="0.2">
      <c r="A22">
        <f>玩家成长时间线!A22</f>
        <v>21</v>
      </c>
      <c r="B22">
        <f>玩家成长时间线!B22</f>
        <v>6</v>
      </c>
      <c r="C22">
        <f ca="1">SUM($D$2:D22)</f>
        <v>287.55675866110641</v>
      </c>
      <c r="D22">
        <f t="shared" ca="1" si="0"/>
        <v>9.0839444230928059</v>
      </c>
      <c r="E22">
        <f ca="1">(SUMIFS(OFFSET([2]掉落汇总!$C$2:$C$871,,MATCH($B22,[2]掉落汇总!$D$1:$M$1)),[2]掉落汇总!$A$2:$A$871,E$1,[2]掉落汇总!$C$2:$C$871,$Q$1)+SUMIFS(OFFSET([2]掉落汇总!$C$2:$C$871,,MATCH($B22,[2]掉落汇总!$D$1:$M$1)),[2]掉落汇总!$A$2:$A$871,E$1,[2]掉落汇总!$C$2:$C$871,$Q$2)/$Q$3)*宝箱投放计算!D22</f>
        <v>4.0612017167381964</v>
      </c>
      <c r="F22">
        <f ca="1">(SUMIFS(OFFSET([2]掉落汇总!$C$2:$C$871,,MATCH($B22,[2]掉落汇总!$D$1:$M$1)),[2]掉落汇总!$A$2:$A$871,F$1,[2]掉落汇总!$C$2:$C$871,$Q$1)+SUMIFS(OFFSET([2]掉落汇总!$C$2:$C$871,,MATCH($B22,[2]掉落汇总!$D$1:$M$1)),[2]掉落汇总!$A$2:$A$871,F$1,[2]掉落汇总!$C$2:$C$871,$Q$2)/$Q$3)*宝箱投放计算!E22</f>
        <v>2.5233079336620357</v>
      </c>
      <c r="G22">
        <f ca="1">(SUMIFS(OFFSET([2]掉落汇总!$C$2:$C$871,,MATCH($B22,[2]掉落汇总!$D$1:$M$1)),[2]掉落汇总!$A$2:$A$871,G$1,[2]掉落汇总!$C$2:$C$871,$Q$1)+SUMIFS(OFFSET([2]掉落汇总!$C$2:$C$871,,MATCH($B22,[2]掉落汇总!$D$1:$M$1)),[2]掉落汇总!$A$2:$A$871,G$1,[2]掉落汇总!$C$2:$C$871,$Q$2)/$Q$3)*宝箱投放计算!F22</f>
        <v>0</v>
      </c>
      <c r="H22">
        <f ca="1">(SUMIFS(OFFSET([2]掉落汇总!$C$2:$C$871,,MATCH($B22,[2]掉落汇总!$D$1:$M$1)),[2]掉落汇总!$A$2:$A$871,H$1,[2]掉落汇总!$C$2:$C$871,$Q$1)+SUMIFS(OFFSET([2]掉落汇总!$C$2:$C$871,,MATCH($B22,[2]掉落汇总!$D$1:$M$1)),[2]掉落汇总!$A$2:$A$871,H$1,[2]掉落汇总!$C$2:$C$871,$Q$2)/$Q$3)*宝箱投放计算!G22</f>
        <v>0</v>
      </c>
      <c r="I22">
        <f ca="1">(SUMIFS(OFFSET([2]掉落汇总!$C$2:$C$871,,MATCH($B22,[2]掉落汇总!$D$1:$M$1)),[2]掉落汇总!$A$2:$A$871,I$1,[2]掉落汇总!$C$2:$C$871,$Q$1)+SUMIFS(OFFSET([2]掉落汇总!$C$2:$C$871,,MATCH($B22,[2]掉落汇总!$D$1:$M$1)),[2]掉落汇总!$A$2:$A$871,I$1,[2]掉落汇总!$C$2:$C$871,$Q$2)/$Q$3)*宝箱投放计算!H22</f>
        <v>0</v>
      </c>
      <c r="J22">
        <f ca="1">(SUMIFS(OFFSET([2]掉落汇总!$C$2:$C$871,,MATCH($B22,[2]掉落汇总!$D$1:$M$1)),[2]掉落汇总!$A$2:$A$871,J$1,[2]掉落汇总!$C$2:$C$871,$Q$1)+SUMIFS(OFFSET([2]掉落汇总!$C$2:$C$871,,MATCH($B22,[2]掉落汇总!$D$1:$M$1)),[2]掉落汇总!$A$2:$A$871,J$1,[2]掉落汇总!$C$2:$C$871,$Q$2)/$Q$3)*宝箱投放计算!I22</f>
        <v>0</v>
      </c>
      <c r="K22">
        <f ca="1">(SUMIFS(OFFSET([2]掉落汇总!$C$2:$C$871,,MATCH($B22,[2]掉落汇总!$D$1:$M$1)),[2]掉落汇总!$A$2:$A$871,K$1,[2]掉落汇总!$C$2:$C$871,$Q$1)+SUMIFS(OFFSET([2]掉落汇总!$C$2:$C$871,,MATCH($B22,[2]掉落汇总!$D$1:$M$1)),[2]掉落汇总!$A$2:$A$871,K$1,[2]掉落汇总!$C$2:$C$871,$Q$2)/$Q$3)*宝箱投放计算!J22</f>
        <v>0</v>
      </c>
      <c r="L22">
        <f ca="1">(SUMIFS(OFFSET([2]掉落汇总!$C$2:$C$871,,MATCH($B22,[2]掉落汇总!$D$1:$M$1)),[2]掉落汇总!$A$2:$A$871,L$1,[2]掉落汇总!$C$2:$C$871,$Q$1)+SUMIFS(OFFSET([2]掉落汇总!$C$2:$C$871,,MATCH($B22,[2]掉落汇总!$D$1:$M$1)),[2]掉落汇总!$A$2:$A$871,L$1,[2]掉落汇总!$C$2:$C$871,$Q$2)/$Q$3)*宝箱投放计算!K22</f>
        <v>0.91240157480314987</v>
      </c>
      <c r="M22">
        <f ca="1">(SUMIFS(OFFSET([2]掉落汇总!$C$2:$C$871,,MATCH($B22,[2]掉落汇总!$D$1:$M$1)),[2]掉落汇总!$A$2:$A$871,M$1,[2]掉落汇总!$C$2:$C$871,$Q$1)+SUMIFS(OFFSET([2]掉落汇总!$C$2:$C$871,,MATCH($B22,[2]掉落汇总!$D$1:$M$1)),[2]掉落汇总!$A$2:$A$871,M$1,[2]掉落汇总!$C$2:$C$871,$Q$2)/$Q$3)*宝箱投放计算!L22</f>
        <v>0.90279436350608999</v>
      </c>
      <c r="N22">
        <f ca="1">(SUMIFS(OFFSET([2]掉落汇总!$C$2:$C$871,,MATCH($B22,[2]掉落汇总!$D$1:$M$1)),[2]掉落汇总!$A$2:$A$871,N$1,[2]掉落汇总!$C$2:$C$871,$Q$1)+SUMIFS(OFFSET([2]掉落汇总!$C$2:$C$871,,MATCH($B22,[2]掉落汇总!$D$1:$M$1)),[2]掉落汇总!$A$2:$A$871,N$1,[2]掉落汇总!$C$2:$C$871,$Q$2)/$Q$3)*宝箱投放计算!M22</f>
        <v>0.24031504130114623</v>
      </c>
      <c r="O22">
        <f ca="1">(SUMIFS(OFFSET([2]掉落汇总!$C$2:$C$871,,MATCH($B22,[2]掉落汇总!$D$1:$M$1)),[2]掉落汇总!$A$2:$A$871,O$1,[2]掉落汇总!$C$2:$C$871,$Q$1)+SUMIFS(OFFSET([2]掉落汇总!$C$2:$C$871,,MATCH($B22,[2]掉落汇总!$D$1:$M$1)),[2]掉落汇总!$A$2:$A$871,O$1,[2]掉落汇总!$C$2:$C$871,$Q$2)/$Q$3)*宝箱投放计算!N22</f>
        <v>0.44392379308218749</v>
      </c>
    </row>
    <row r="23" spans="1:15" x14ac:dyDescent="0.2">
      <c r="A23">
        <f>玩家成长时间线!A23</f>
        <v>22</v>
      </c>
      <c r="B23">
        <f>玩家成长时间线!B23</f>
        <v>6</v>
      </c>
      <c r="C23">
        <f ca="1">SUM($D$2:D23)</f>
        <v>296.66001638892027</v>
      </c>
      <c r="D23">
        <f t="shared" ca="1" si="0"/>
        <v>9.1032577278138351</v>
      </c>
      <c r="E23">
        <f ca="1">(SUMIFS(OFFSET([2]掉落汇总!$C$2:$C$871,,MATCH($B23,[2]掉落汇总!$D$1:$M$1)),[2]掉落汇总!$A$2:$A$871,E$1,[2]掉落汇总!$C$2:$C$871,$Q$1)+SUMIFS(OFFSET([2]掉落汇总!$C$2:$C$871,,MATCH($B23,[2]掉落汇总!$D$1:$M$1)),[2]掉落汇总!$A$2:$A$871,E$1,[2]掉落汇总!$C$2:$C$871,$Q$2)/$Q$3)*宝箱投放计算!D23</f>
        <v>4.0805150214592256</v>
      </c>
      <c r="F23">
        <f ca="1">(SUMIFS(OFFSET([2]掉落汇总!$C$2:$C$871,,MATCH($B23,[2]掉落汇总!$D$1:$M$1)),[2]掉落汇总!$A$2:$A$871,F$1,[2]掉落汇总!$C$2:$C$871,$Q$1)+SUMIFS(OFFSET([2]掉落汇总!$C$2:$C$871,,MATCH($B23,[2]掉落汇总!$D$1:$M$1)),[2]掉落汇总!$A$2:$A$871,F$1,[2]掉落汇总!$C$2:$C$871,$Q$2)/$Q$3)*宝箱投放计算!E23</f>
        <v>2.5233079336620357</v>
      </c>
      <c r="G23">
        <f ca="1">(SUMIFS(OFFSET([2]掉落汇总!$C$2:$C$871,,MATCH($B23,[2]掉落汇总!$D$1:$M$1)),[2]掉落汇总!$A$2:$A$871,G$1,[2]掉落汇总!$C$2:$C$871,$Q$1)+SUMIFS(OFFSET([2]掉落汇总!$C$2:$C$871,,MATCH($B23,[2]掉落汇总!$D$1:$M$1)),[2]掉落汇总!$A$2:$A$871,G$1,[2]掉落汇总!$C$2:$C$871,$Q$2)/$Q$3)*宝箱投放计算!F23</f>
        <v>0</v>
      </c>
      <c r="H23">
        <f ca="1">(SUMIFS(OFFSET([2]掉落汇总!$C$2:$C$871,,MATCH($B23,[2]掉落汇总!$D$1:$M$1)),[2]掉落汇总!$A$2:$A$871,H$1,[2]掉落汇总!$C$2:$C$871,$Q$1)+SUMIFS(OFFSET([2]掉落汇总!$C$2:$C$871,,MATCH($B23,[2]掉落汇总!$D$1:$M$1)),[2]掉落汇总!$A$2:$A$871,H$1,[2]掉落汇总!$C$2:$C$871,$Q$2)/$Q$3)*宝箱投放计算!G23</f>
        <v>0</v>
      </c>
      <c r="I23">
        <f ca="1">(SUMIFS(OFFSET([2]掉落汇总!$C$2:$C$871,,MATCH($B23,[2]掉落汇总!$D$1:$M$1)),[2]掉落汇总!$A$2:$A$871,I$1,[2]掉落汇总!$C$2:$C$871,$Q$1)+SUMIFS(OFFSET([2]掉落汇总!$C$2:$C$871,,MATCH($B23,[2]掉落汇总!$D$1:$M$1)),[2]掉落汇总!$A$2:$A$871,I$1,[2]掉落汇总!$C$2:$C$871,$Q$2)/$Q$3)*宝箱投放计算!H23</f>
        <v>0</v>
      </c>
      <c r="J23">
        <f ca="1">(SUMIFS(OFFSET([2]掉落汇总!$C$2:$C$871,,MATCH($B23,[2]掉落汇总!$D$1:$M$1)),[2]掉落汇总!$A$2:$A$871,J$1,[2]掉落汇总!$C$2:$C$871,$Q$1)+SUMIFS(OFFSET([2]掉落汇总!$C$2:$C$871,,MATCH($B23,[2]掉落汇总!$D$1:$M$1)),[2]掉落汇总!$A$2:$A$871,J$1,[2]掉落汇总!$C$2:$C$871,$Q$2)/$Q$3)*宝箱投放计算!I23</f>
        <v>0</v>
      </c>
      <c r="K23">
        <f ca="1">(SUMIFS(OFFSET([2]掉落汇总!$C$2:$C$871,,MATCH($B23,[2]掉落汇总!$D$1:$M$1)),[2]掉落汇总!$A$2:$A$871,K$1,[2]掉落汇总!$C$2:$C$871,$Q$1)+SUMIFS(OFFSET([2]掉落汇总!$C$2:$C$871,,MATCH($B23,[2]掉落汇总!$D$1:$M$1)),[2]掉落汇总!$A$2:$A$871,K$1,[2]掉落汇总!$C$2:$C$871,$Q$2)/$Q$3)*宝箱投放计算!J23</f>
        <v>0</v>
      </c>
      <c r="L23">
        <f ca="1">(SUMIFS(OFFSET([2]掉落汇总!$C$2:$C$871,,MATCH($B23,[2]掉落汇总!$D$1:$M$1)),[2]掉落汇总!$A$2:$A$871,L$1,[2]掉落汇总!$C$2:$C$871,$Q$1)+SUMIFS(OFFSET([2]掉落汇总!$C$2:$C$871,,MATCH($B23,[2]掉落汇总!$D$1:$M$1)),[2]掉落汇总!$A$2:$A$871,L$1,[2]掉落汇总!$C$2:$C$871,$Q$2)/$Q$3)*宝箱投放计算!K23</f>
        <v>0.91240157480314987</v>
      </c>
      <c r="M23">
        <f ca="1">(SUMIFS(OFFSET([2]掉落汇总!$C$2:$C$871,,MATCH($B23,[2]掉落汇总!$D$1:$M$1)),[2]掉落汇总!$A$2:$A$871,M$1,[2]掉落汇总!$C$2:$C$871,$Q$1)+SUMIFS(OFFSET([2]掉落汇总!$C$2:$C$871,,MATCH($B23,[2]掉落汇总!$D$1:$M$1)),[2]掉落汇总!$A$2:$A$871,M$1,[2]掉落汇总!$C$2:$C$871,$Q$2)/$Q$3)*宝箱投放计算!L23</f>
        <v>0.90279436350608999</v>
      </c>
      <c r="N23">
        <f ca="1">(SUMIFS(OFFSET([2]掉落汇总!$C$2:$C$871,,MATCH($B23,[2]掉落汇总!$D$1:$M$1)),[2]掉落汇总!$A$2:$A$871,N$1,[2]掉落汇总!$C$2:$C$871,$Q$1)+SUMIFS(OFFSET([2]掉落汇总!$C$2:$C$871,,MATCH($B23,[2]掉落汇总!$D$1:$M$1)),[2]掉落汇总!$A$2:$A$871,N$1,[2]掉落汇总!$C$2:$C$871,$Q$2)/$Q$3)*宝箱投放计算!M23</f>
        <v>0.24031504130114623</v>
      </c>
      <c r="O23">
        <f ca="1">(SUMIFS(OFFSET([2]掉落汇总!$C$2:$C$871,,MATCH($B23,[2]掉落汇总!$D$1:$M$1)),[2]掉落汇总!$A$2:$A$871,O$1,[2]掉落汇总!$C$2:$C$871,$Q$1)+SUMIFS(OFFSET([2]掉落汇总!$C$2:$C$871,,MATCH($B23,[2]掉落汇总!$D$1:$M$1)),[2]掉落汇总!$A$2:$A$871,O$1,[2]掉落汇总!$C$2:$C$871,$Q$2)/$Q$3)*宝箱投放计算!N23</f>
        <v>0.44392379308218749</v>
      </c>
    </row>
    <row r="24" spans="1:15" x14ac:dyDescent="0.2">
      <c r="A24">
        <f>玩家成长时间线!A24</f>
        <v>23</v>
      </c>
      <c r="B24">
        <f>玩家成长时间线!B24</f>
        <v>6</v>
      </c>
      <c r="C24">
        <f ca="1">SUM($D$2:D24)</f>
        <v>306.16885351587575</v>
      </c>
      <c r="D24">
        <f t="shared" ca="1" si="0"/>
        <v>9.5088371269554663</v>
      </c>
      <c r="E24">
        <f ca="1">(SUMIFS(OFFSET([2]掉落汇总!$C$2:$C$871,,MATCH($B24,[2]掉落汇总!$D$1:$M$1)),[2]掉落汇总!$A$2:$A$871,E$1,[2]掉落汇总!$C$2:$C$871,$Q$1)+SUMIFS(OFFSET([2]掉落汇总!$C$2:$C$871,,MATCH($B24,[2]掉落汇总!$D$1:$M$1)),[2]掉落汇总!$A$2:$A$871,E$1,[2]掉落汇总!$C$2:$C$871,$Q$2)/$Q$3)*宝箱投放计算!D24</f>
        <v>4.4860944206008568</v>
      </c>
      <c r="F24">
        <f ca="1">(SUMIFS(OFFSET([2]掉落汇总!$C$2:$C$871,,MATCH($B24,[2]掉落汇总!$D$1:$M$1)),[2]掉落汇总!$A$2:$A$871,F$1,[2]掉落汇总!$C$2:$C$871,$Q$1)+SUMIFS(OFFSET([2]掉落汇总!$C$2:$C$871,,MATCH($B24,[2]掉落汇总!$D$1:$M$1)),[2]掉落汇总!$A$2:$A$871,F$1,[2]掉落汇总!$C$2:$C$871,$Q$2)/$Q$3)*宝箱投放计算!E24</f>
        <v>2.5233079336620357</v>
      </c>
      <c r="G24">
        <f ca="1">(SUMIFS(OFFSET([2]掉落汇总!$C$2:$C$871,,MATCH($B24,[2]掉落汇总!$D$1:$M$1)),[2]掉落汇总!$A$2:$A$871,G$1,[2]掉落汇总!$C$2:$C$871,$Q$1)+SUMIFS(OFFSET([2]掉落汇总!$C$2:$C$871,,MATCH($B24,[2]掉落汇总!$D$1:$M$1)),[2]掉落汇总!$A$2:$A$871,G$1,[2]掉落汇总!$C$2:$C$871,$Q$2)/$Q$3)*宝箱投放计算!F24</f>
        <v>0</v>
      </c>
      <c r="H24">
        <f ca="1">(SUMIFS(OFFSET([2]掉落汇总!$C$2:$C$871,,MATCH($B24,[2]掉落汇总!$D$1:$M$1)),[2]掉落汇总!$A$2:$A$871,H$1,[2]掉落汇总!$C$2:$C$871,$Q$1)+SUMIFS(OFFSET([2]掉落汇总!$C$2:$C$871,,MATCH($B24,[2]掉落汇总!$D$1:$M$1)),[2]掉落汇总!$A$2:$A$871,H$1,[2]掉落汇总!$C$2:$C$871,$Q$2)/$Q$3)*宝箱投放计算!G24</f>
        <v>0</v>
      </c>
      <c r="I24">
        <f ca="1">(SUMIFS(OFFSET([2]掉落汇总!$C$2:$C$871,,MATCH($B24,[2]掉落汇总!$D$1:$M$1)),[2]掉落汇总!$A$2:$A$871,I$1,[2]掉落汇总!$C$2:$C$871,$Q$1)+SUMIFS(OFFSET([2]掉落汇总!$C$2:$C$871,,MATCH($B24,[2]掉落汇总!$D$1:$M$1)),[2]掉落汇总!$A$2:$A$871,I$1,[2]掉落汇总!$C$2:$C$871,$Q$2)/$Q$3)*宝箱投放计算!H24</f>
        <v>0</v>
      </c>
      <c r="J24">
        <f ca="1">(SUMIFS(OFFSET([2]掉落汇总!$C$2:$C$871,,MATCH($B24,[2]掉落汇总!$D$1:$M$1)),[2]掉落汇总!$A$2:$A$871,J$1,[2]掉落汇总!$C$2:$C$871,$Q$1)+SUMIFS(OFFSET([2]掉落汇总!$C$2:$C$871,,MATCH($B24,[2]掉落汇总!$D$1:$M$1)),[2]掉落汇总!$A$2:$A$871,J$1,[2]掉落汇总!$C$2:$C$871,$Q$2)/$Q$3)*宝箱投放计算!I24</f>
        <v>0</v>
      </c>
      <c r="K24">
        <f ca="1">(SUMIFS(OFFSET([2]掉落汇总!$C$2:$C$871,,MATCH($B24,[2]掉落汇总!$D$1:$M$1)),[2]掉落汇总!$A$2:$A$871,K$1,[2]掉落汇总!$C$2:$C$871,$Q$1)+SUMIFS(OFFSET([2]掉落汇总!$C$2:$C$871,,MATCH($B24,[2]掉落汇总!$D$1:$M$1)),[2]掉落汇总!$A$2:$A$871,K$1,[2]掉落汇总!$C$2:$C$871,$Q$2)/$Q$3)*宝箱投放计算!J24</f>
        <v>0</v>
      </c>
      <c r="L24">
        <f ca="1">(SUMIFS(OFFSET([2]掉落汇总!$C$2:$C$871,,MATCH($B24,[2]掉落汇总!$D$1:$M$1)),[2]掉落汇总!$A$2:$A$871,L$1,[2]掉落汇总!$C$2:$C$871,$Q$1)+SUMIFS(OFFSET([2]掉落汇总!$C$2:$C$871,,MATCH($B24,[2]掉落汇总!$D$1:$M$1)),[2]掉落汇总!$A$2:$A$871,L$1,[2]掉落汇总!$C$2:$C$871,$Q$2)/$Q$3)*宝箱投放计算!K24</f>
        <v>0.91240157480314987</v>
      </c>
      <c r="M24">
        <f ca="1">(SUMIFS(OFFSET([2]掉落汇总!$C$2:$C$871,,MATCH($B24,[2]掉落汇总!$D$1:$M$1)),[2]掉落汇总!$A$2:$A$871,M$1,[2]掉落汇总!$C$2:$C$871,$Q$1)+SUMIFS(OFFSET([2]掉落汇总!$C$2:$C$871,,MATCH($B24,[2]掉落汇总!$D$1:$M$1)),[2]掉落汇总!$A$2:$A$871,M$1,[2]掉落汇总!$C$2:$C$871,$Q$2)/$Q$3)*宝箱投放计算!L24</f>
        <v>0.90279436350608999</v>
      </c>
      <c r="N24">
        <f ca="1">(SUMIFS(OFFSET([2]掉落汇总!$C$2:$C$871,,MATCH($B24,[2]掉落汇总!$D$1:$M$1)),[2]掉落汇总!$A$2:$A$871,N$1,[2]掉落汇总!$C$2:$C$871,$Q$1)+SUMIFS(OFFSET([2]掉落汇总!$C$2:$C$871,,MATCH($B24,[2]掉落汇总!$D$1:$M$1)),[2]掉落汇总!$A$2:$A$871,N$1,[2]掉落汇总!$C$2:$C$871,$Q$2)/$Q$3)*宝箱投放计算!M24</f>
        <v>0.24031504130114623</v>
      </c>
      <c r="O24">
        <f ca="1">(SUMIFS(OFFSET([2]掉落汇总!$C$2:$C$871,,MATCH($B24,[2]掉落汇总!$D$1:$M$1)),[2]掉落汇总!$A$2:$A$871,O$1,[2]掉落汇总!$C$2:$C$871,$Q$1)+SUMIFS(OFFSET([2]掉落汇总!$C$2:$C$871,,MATCH($B24,[2]掉落汇总!$D$1:$M$1)),[2]掉落汇总!$A$2:$A$871,O$1,[2]掉落汇总!$C$2:$C$871,$Q$2)/$Q$3)*宝箱投放计算!N24</f>
        <v>0.44392379308218749</v>
      </c>
    </row>
    <row r="25" spans="1:15" x14ac:dyDescent="0.2">
      <c r="A25">
        <f>玩家成长时间线!A25</f>
        <v>24</v>
      </c>
      <c r="B25">
        <f>玩家成长时间线!B25</f>
        <v>6</v>
      </c>
      <c r="C25">
        <f ca="1">SUM($D$2:D25)</f>
        <v>315.31073785313163</v>
      </c>
      <c r="D25">
        <f t="shared" ca="1" si="0"/>
        <v>9.1418843372558953</v>
      </c>
      <c r="E25">
        <f ca="1">(SUMIFS(OFFSET([2]掉落汇总!$C$2:$C$871,,MATCH($B25,[2]掉落汇总!$D$1:$M$1)),[2]掉落汇总!$A$2:$A$871,E$1,[2]掉落汇总!$C$2:$C$871,$Q$1)+SUMIFS(OFFSET([2]掉落汇总!$C$2:$C$871,,MATCH($B25,[2]掉落汇总!$D$1:$M$1)),[2]掉落汇总!$A$2:$A$871,E$1,[2]掉落汇总!$C$2:$C$871,$Q$2)/$Q$3)*宝箱投放计算!D25</f>
        <v>4.1191416309012858</v>
      </c>
      <c r="F25">
        <f ca="1">(SUMIFS(OFFSET([2]掉落汇总!$C$2:$C$871,,MATCH($B25,[2]掉落汇总!$D$1:$M$1)),[2]掉落汇总!$A$2:$A$871,F$1,[2]掉落汇总!$C$2:$C$871,$Q$1)+SUMIFS(OFFSET([2]掉落汇总!$C$2:$C$871,,MATCH($B25,[2]掉落汇总!$D$1:$M$1)),[2]掉落汇总!$A$2:$A$871,F$1,[2]掉落汇总!$C$2:$C$871,$Q$2)/$Q$3)*宝箱投放计算!E25</f>
        <v>2.5233079336620357</v>
      </c>
      <c r="G25">
        <f ca="1">(SUMIFS(OFFSET([2]掉落汇总!$C$2:$C$871,,MATCH($B25,[2]掉落汇总!$D$1:$M$1)),[2]掉落汇总!$A$2:$A$871,G$1,[2]掉落汇总!$C$2:$C$871,$Q$1)+SUMIFS(OFFSET([2]掉落汇总!$C$2:$C$871,,MATCH($B25,[2]掉落汇总!$D$1:$M$1)),[2]掉落汇总!$A$2:$A$871,G$1,[2]掉落汇总!$C$2:$C$871,$Q$2)/$Q$3)*宝箱投放计算!F25</f>
        <v>0</v>
      </c>
      <c r="H25">
        <f ca="1">(SUMIFS(OFFSET([2]掉落汇总!$C$2:$C$871,,MATCH($B25,[2]掉落汇总!$D$1:$M$1)),[2]掉落汇总!$A$2:$A$871,H$1,[2]掉落汇总!$C$2:$C$871,$Q$1)+SUMIFS(OFFSET([2]掉落汇总!$C$2:$C$871,,MATCH($B25,[2]掉落汇总!$D$1:$M$1)),[2]掉落汇总!$A$2:$A$871,H$1,[2]掉落汇总!$C$2:$C$871,$Q$2)/$Q$3)*宝箱投放计算!G25</f>
        <v>0</v>
      </c>
      <c r="I25">
        <f ca="1">(SUMIFS(OFFSET([2]掉落汇总!$C$2:$C$871,,MATCH($B25,[2]掉落汇总!$D$1:$M$1)),[2]掉落汇总!$A$2:$A$871,I$1,[2]掉落汇总!$C$2:$C$871,$Q$1)+SUMIFS(OFFSET([2]掉落汇总!$C$2:$C$871,,MATCH($B25,[2]掉落汇总!$D$1:$M$1)),[2]掉落汇总!$A$2:$A$871,I$1,[2]掉落汇总!$C$2:$C$871,$Q$2)/$Q$3)*宝箱投放计算!H25</f>
        <v>0</v>
      </c>
      <c r="J25">
        <f ca="1">(SUMIFS(OFFSET([2]掉落汇总!$C$2:$C$871,,MATCH($B25,[2]掉落汇总!$D$1:$M$1)),[2]掉落汇总!$A$2:$A$871,J$1,[2]掉落汇总!$C$2:$C$871,$Q$1)+SUMIFS(OFFSET([2]掉落汇总!$C$2:$C$871,,MATCH($B25,[2]掉落汇总!$D$1:$M$1)),[2]掉落汇总!$A$2:$A$871,J$1,[2]掉落汇总!$C$2:$C$871,$Q$2)/$Q$3)*宝箱投放计算!I25</f>
        <v>0</v>
      </c>
      <c r="K25">
        <f ca="1">(SUMIFS(OFFSET([2]掉落汇总!$C$2:$C$871,,MATCH($B25,[2]掉落汇总!$D$1:$M$1)),[2]掉落汇总!$A$2:$A$871,K$1,[2]掉落汇总!$C$2:$C$871,$Q$1)+SUMIFS(OFFSET([2]掉落汇总!$C$2:$C$871,,MATCH($B25,[2]掉落汇总!$D$1:$M$1)),[2]掉落汇总!$A$2:$A$871,K$1,[2]掉落汇总!$C$2:$C$871,$Q$2)/$Q$3)*宝箱投放计算!J25</f>
        <v>0</v>
      </c>
      <c r="L25">
        <f ca="1">(SUMIFS(OFFSET([2]掉落汇总!$C$2:$C$871,,MATCH($B25,[2]掉落汇总!$D$1:$M$1)),[2]掉落汇总!$A$2:$A$871,L$1,[2]掉落汇总!$C$2:$C$871,$Q$1)+SUMIFS(OFFSET([2]掉落汇总!$C$2:$C$871,,MATCH($B25,[2]掉落汇总!$D$1:$M$1)),[2]掉落汇总!$A$2:$A$871,L$1,[2]掉落汇总!$C$2:$C$871,$Q$2)/$Q$3)*宝箱投放计算!K25</f>
        <v>0.91240157480314987</v>
      </c>
      <c r="M25">
        <f ca="1">(SUMIFS(OFFSET([2]掉落汇总!$C$2:$C$871,,MATCH($B25,[2]掉落汇总!$D$1:$M$1)),[2]掉落汇总!$A$2:$A$871,M$1,[2]掉落汇总!$C$2:$C$871,$Q$1)+SUMIFS(OFFSET([2]掉落汇总!$C$2:$C$871,,MATCH($B25,[2]掉落汇总!$D$1:$M$1)),[2]掉落汇总!$A$2:$A$871,M$1,[2]掉落汇总!$C$2:$C$871,$Q$2)/$Q$3)*宝箱投放计算!L25</f>
        <v>0.90279436350608999</v>
      </c>
      <c r="N25">
        <f ca="1">(SUMIFS(OFFSET([2]掉落汇总!$C$2:$C$871,,MATCH($B25,[2]掉落汇总!$D$1:$M$1)),[2]掉落汇总!$A$2:$A$871,N$1,[2]掉落汇总!$C$2:$C$871,$Q$1)+SUMIFS(OFFSET([2]掉落汇总!$C$2:$C$871,,MATCH($B25,[2]掉落汇总!$D$1:$M$1)),[2]掉落汇总!$A$2:$A$871,N$1,[2]掉落汇总!$C$2:$C$871,$Q$2)/$Q$3)*宝箱投放计算!M25</f>
        <v>0.24031504130114623</v>
      </c>
      <c r="O25">
        <f ca="1">(SUMIFS(OFFSET([2]掉落汇总!$C$2:$C$871,,MATCH($B25,[2]掉落汇总!$D$1:$M$1)),[2]掉落汇总!$A$2:$A$871,O$1,[2]掉落汇总!$C$2:$C$871,$Q$1)+SUMIFS(OFFSET([2]掉落汇总!$C$2:$C$871,,MATCH($B25,[2]掉落汇总!$D$1:$M$1)),[2]掉落汇总!$A$2:$A$871,O$1,[2]掉落汇总!$C$2:$C$871,$Q$2)/$Q$3)*宝箱投放计算!N25</f>
        <v>0.44392379308218749</v>
      </c>
    </row>
    <row r="26" spans="1:15" x14ac:dyDescent="0.2">
      <c r="A26">
        <f>玩家成长时间线!A26</f>
        <v>25</v>
      </c>
      <c r="B26">
        <f>玩家成长时间线!B26</f>
        <v>6</v>
      </c>
      <c r="C26">
        <f ca="1">SUM($D$2:D26)</f>
        <v>324.47193549510854</v>
      </c>
      <c r="D26">
        <f t="shared" ca="1" si="0"/>
        <v>9.1611976419769263</v>
      </c>
      <c r="E26">
        <f ca="1">(SUMIFS(OFFSET([2]掉落汇总!$C$2:$C$871,,MATCH($B26,[2]掉落汇总!$D$1:$M$1)),[2]掉落汇总!$A$2:$A$871,E$1,[2]掉落汇总!$C$2:$C$871,$Q$1)+SUMIFS(OFFSET([2]掉落汇总!$C$2:$C$871,,MATCH($B26,[2]掉落汇总!$D$1:$M$1)),[2]掉落汇总!$A$2:$A$871,E$1,[2]掉落汇总!$C$2:$C$871,$Q$2)/$Q$3)*宝箱投放计算!D26</f>
        <v>4.1384549356223159</v>
      </c>
      <c r="F26">
        <f ca="1">(SUMIFS(OFFSET([2]掉落汇总!$C$2:$C$871,,MATCH($B26,[2]掉落汇总!$D$1:$M$1)),[2]掉落汇总!$A$2:$A$871,F$1,[2]掉落汇总!$C$2:$C$871,$Q$1)+SUMIFS(OFFSET([2]掉落汇总!$C$2:$C$871,,MATCH($B26,[2]掉落汇总!$D$1:$M$1)),[2]掉落汇总!$A$2:$A$871,F$1,[2]掉落汇总!$C$2:$C$871,$Q$2)/$Q$3)*宝箱投放计算!E26</f>
        <v>2.5233079336620357</v>
      </c>
      <c r="G26">
        <f ca="1">(SUMIFS(OFFSET([2]掉落汇总!$C$2:$C$871,,MATCH($B26,[2]掉落汇总!$D$1:$M$1)),[2]掉落汇总!$A$2:$A$871,G$1,[2]掉落汇总!$C$2:$C$871,$Q$1)+SUMIFS(OFFSET([2]掉落汇总!$C$2:$C$871,,MATCH($B26,[2]掉落汇总!$D$1:$M$1)),[2]掉落汇总!$A$2:$A$871,G$1,[2]掉落汇总!$C$2:$C$871,$Q$2)/$Q$3)*宝箱投放计算!F26</f>
        <v>0</v>
      </c>
      <c r="H26">
        <f ca="1">(SUMIFS(OFFSET([2]掉落汇总!$C$2:$C$871,,MATCH($B26,[2]掉落汇总!$D$1:$M$1)),[2]掉落汇总!$A$2:$A$871,H$1,[2]掉落汇总!$C$2:$C$871,$Q$1)+SUMIFS(OFFSET([2]掉落汇总!$C$2:$C$871,,MATCH($B26,[2]掉落汇总!$D$1:$M$1)),[2]掉落汇总!$A$2:$A$871,H$1,[2]掉落汇总!$C$2:$C$871,$Q$2)/$Q$3)*宝箱投放计算!G26</f>
        <v>0</v>
      </c>
      <c r="I26">
        <f ca="1">(SUMIFS(OFFSET([2]掉落汇总!$C$2:$C$871,,MATCH($B26,[2]掉落汇总!$D$1:$M$1)),[2]掉落汇总!$A$2:$A$871,I$1,[2]掉落汇总!$C$2:$C$871,$Q$1)+SUMIFS(OFFSET([2]掉落汇总!$C$2:$C$871,,MATCH($B26,[2]掉落汇总!$D$1:$M$1)),[2]掉落汇总!$A$2:$A$871,I$1,[2]掉落汇总!$C$2:$C$871,$Q$2)/$Q$3)*宝箱投放计算!H26</f>
        <v>0</v>
      </c>
      <c r="J26">
        <f ca="1">(SUMIFS(OFFSET([2]掉落汇总!$C$2:$C$871,,MATCH($B26,[2]掉落汇总!$D$1:$M$1)),[2]掉落汇总!$A$2:$A$871,J$1,[2]掉落汇总!$C$2:$C$871,$Q$1)+SUMIFS(OFFSET([2]掉落汇总!$C$2:$C$871,,MATCH($B26,[2]掉落汇总!$D$1:$M$1)),[2]掉落汇总!$A$2:$A$871,J$1,[2]掉落汇总!$C$2:$C$871,$Q$2)/$Q$3)*宝箱投放计算!I26</f>
        <v>0</v>
      </c>
      <c r="K26">
        <f ca="1">(SUMIFS(OFFSET([2]掉落汇总!$C$2:$C$871,,MATCH($B26,[2]掉落汇总!$D$1:$M$1)),[2]掉落汇总!$A$2:$A$871,K$1,[2]掉落汇总!$C$2:$C$871,$Q$1)+SUMIFS(OFFSET([2]掉落汇总!$C$2:$C$871,,MATCH($B26,[2]掉落汇总!$D$1:$M$1)),[2]掉落汇总!$A$2:$A$871,K$1,[2]掉落汇总!$C$2:$C$871,$Q$2)/$Q$3)*宝箱投放计算!J26</f>
        <v>0</v>
      </c>
      <c r="L26">
        <f ca="1">(SUMIFS(OFFSET([2]掉落汇总!$C$2:$C$871,,MATCH($B26,[2]掉落汇总!$D$1:$M$1)),[2]掉落汇总!$A$2:$A$871,L$1,[2]掉落汇总!$C$2:$C$871,$Q$1)+SUMIFS(OFFSET([2]掉落汇总!$C$2:$C$871,,MATCH($B26,[2]掉落汇总!$D$1:$M$1)),[2]掉落汇总!$A$2:$A$871,L$1,[2]掉落汇总!$C$2:$C$871,$Q$2)/$Q$3)*宝箱投放计算!K26</f>
        <v>0.91240157480314987</v>
      </c>
      <c r="M26">
        <f ca="1">(SUMIFS(OFFSET([2]掉落汇总!$C$2:$C$871,,MATCH($B26,[2]掉落汇总!$D$1:$M$1)),[2]掉落汇总!$A$2:$A$871,M$1,[2]掉落汇总!$C$2:$C$871,$Q$1)+SUMIFS(OFFSET([2]掉落汇总!$C$2:$C$871,,MATCH($B26,[2]掉落汇总!$D$1:$M$1)),[2]掉落汇总!$A$2:$A$871,M$1,[2]掉落汇总!$C$2:$C$871,$Q$2)/$Q$3)*宝箱投放计算!L26</f>
        <v>0.90279436350608999</v>
      </c>
      <c r="N26">
        <f ca="1">(SUMIFS(OFFSET([2]掉落汇总!$C$2:$C$871,,MATCH($B26,[2]掉落汇总!$D$1:$M$1)),[2]掉落汇总!$A$2:$A$871,N$1,[2]掉落汇总!$C$2:$C$871,$Q$1)+SUMIFS(OFFSET([2]掉落汇总!$C$2:$C$871,,MATCH($B26,[2]掉落汇总!$D$1:$M$1)),[2]掉落汇总!$A$2:$A$871,N$1,[2]掉落汇总!$C$2:$C$871,$Q$2)/$Q$3)*宝箱投放计算!M26</f>
        <v>0.24031504130114623</v>
      </c>
      <c r="O26">
        <f ca="1">(SUMIFS(OFFSET([2]掉落汇总!$C$2:$C$871,,MATCH($B26,[2]掉落汇总!$D$1:$M$1)),[2]掉落汇总!$A$2:$A$871,O$1,[2]掉落汇总!$C$2:$C$871,$Q$1)+SUMIFS(OFFSET([2]掉落汇总!$C$2:$C$871,,MATCH($B26,[2]掉落汇总!$D$1:$M$1)),[2]掉落汇总!$A$2:$A$871,O$1,[2]掉落汇总!$C$2:$C$871,$Q$2)/$Q$3)*宝箱投放计算!N26</f>
        <v>0.44392379308218749</v>
      </c>
    </row>
    <row r="27" spans="1:15" x14ac:dyDescent="0.2">
      <c r="A27">
        <f>玩家成长时间线!A27</f>
        <v>26</v>
      </c>
      <c r="B27">
        <f>玩家成长时间线!B27</f>
        <v>7</v>
      </c>
      <c r="C27">
        <f ca="1">SUM($D$2:D27)</f>
        <v>336.04780390783361</v>
      </c>
      <c r="D27">
        <f t="shared" ca="1" si="0"/>
        <v>11.575868412725056</v>
      </c>
      <c r="E27">
        <f ca="1">(SUMIFS(OFFSET([2]掉落汇总!$C$2:$C$871,,MATCH($B27,[2]掉落汇总!$D$1:$M$1)),[2]掉落汇总!$A$2:$A$871,E$1,[2]掉落汇总!$C$2:$C$871,$Q$1)+SUMIFS(OFFSET([2]掉落汇总!$C$2:$C$871,,MATCH($B27,[2]掉落汇总!$D$1:$M$1)),[2]掉落汇总!$A$2:$A$871,E$1,[2]掉落汇总!$C$2:$C$871,$Q$2)/$Q$3)*宝箱投放计算!D27</f>
        <v>2.9491200000000006</v>
      </c>
      <c r="F27">
        <f ca="1">(SUMIFS(OFFSET([2]掉落汇总!$C$2:$C$871,,MATCH($B27,[2]掉落汇总!$D$1:$M$1)),[2]掉落汇总!$A$2:$A$871,F$1,[2]掉落汇总!$C$2:$C$871,$Q$1)+SUMIFS(OFFSET([2]掉落汇总!$C$2:$C$871,,MATCH($B27,[2]掉落汇总!$D$1:$M$1)),[2]掉落汇总!$A$2:$A$871,F$1,[2]掉落汇总!$C$2:$C$871,$Q$2)/$Q$3)*宝箱投放计算!E27</f>
        <v>1.9053356282271945</v>
      </c>
      <c r="G27">
        <f ca="1">(SUMIFS(OFFSET([2]掉落汇总!$C$2:$C$871,,MATCH($B27,[2]掉落汇总!$D$1:$M$1)),[2]掉落汇总!$A$2:$A$871,G$1,[2]掉落汇总!$C$2:$C$871,$Q$1)+SUMIFS(OFFSET([2]掉落汇总!$C$2:$C$871,,MATCH($B27,[2]掉落汇总!$D$1:$M$1)),[2]掉落汇总!$A$2:$A$871,G$1,[2]掉落汇总!$C$2:$C$871,$Q$2)/$Q$3)*宝箱投放计算!F27</f>
        <v>0</v>
      </c>
      <c r="H27">
        <f ca="1">(SUMIFS(OFFSET([2]掉落汇总!$C$2:$C$871,,MATCH($B27,[2]掉落汇总!$D$1:$M$1)),[2]掉落汇总!$A$2:$A$871,H$1,[2]掉落汇总!$C$2:$C$871,$Q$1)+SUMIFS(OFFSET([2]掉落汇总!$C$2:$C$871,,MATCH($B27,[2]掉落汇总!$D$1:$M$1)),[2]掉落汇总!$A$2:$A$871,H$1,[2]掉落汇总!$C$2:$C$871,$Q$2)/$Q$3)*宝箱投放计算!G27</f>
        <v>0</v>
      </c>
      <c r="I27">
        <f ca="1">(SUMIFS(OFFSET([2]掉落汇总!$C$2:$C$871,,MATCH($B27,[2]掉落汇总!$D$1:$M$1)),[2]掉落汇总!$A$2:$A$871,I$1,[2]掉落汇总!$C$2:$C$871,$Q$1)+SUMIFS(OFFSET([2]掉落汇总!$C$2:$C$871,,MATCH($B27,[2]掉落汇总!$D$1:$M$1)),[2]掉落汇总!$A$2:$A$871,I$1,[2]掉落汇总!$C$2:$C$871,$Q$2)/$Q$3)*宝箱投放计算!H27</f>
        <v>0</v>
      </c>
      <c r="J27">
        <f ca="1">(SUMIFS(OFFSET([2]掉落汇总!$C$2:$C$871,,MATCH($B27,[2]掉落汇总!$D$1:$M$1)),[2]掉落汇总!$A$2:$A$871,J$1,[2]掉落汇总!$C$2:$C$871,$Q$1)+SUMIFS(OFFSET([2]掉落汇总!$C$2:$C$871,,MATCH($B27,[2]掉落汇总!$D$1:$M$1)),[2]掉落汇总!$A$2:$A$871,J$1,[2]掉落汇总!$C$2:$C$871,$Q$2)/$Q$3)*宝箱投放计算!I27</f>
        <v>4.6058823529411761</v>
      </c>
      <c r="K27">
        <f ca="1">(SUMIFS(OFFSET([2]掉落汇总!$C$2:$C$871,,MATCH($B27,[2]掉落汇总!$D$1:$M$1)),[2]掉落汇总!$A$2:$A$871,K$1,[2]掉落汇总!$C$2:$C$871,$Q$1)+SUMIFS(OFFSET([2]掉落汇总!$C$2:$C$871,,MATCH($B27,[2]掉落汇总!$D$1:$M$1)),[2]掉落汇总!$A$2:$A$871,K$1,[2]掉落汇总!$C$2:$C$871,$Q$2)/$Q$3)*宝箱投放计算!J27</f>
        <v>0</v>
      </c>
      <c r="L27">
        <f ca="1">(SUMIFS(OFFSET([2]掉落汇总!$C$2:$C$871,,MATCH($B27,[2]掉落汇总!$D$1:$M$1)),[2]掉落汇总!$A$2:$A$871,L$1,[2]掉落汇总!$C$2:$C$871,$Q$1)+SUMIFS(OFFSET([2]掉落汇总!$C$2:$C$871,,MATCH($B27,[2]掉落汇总!$D$1:$M$1)),[2]掉落汇总!$A$2:$A$871,L$1,[2]掉落汇总!$C$2:$C$871,$Q$2)/$Q$3)*宝箱投放计算!K27</f>
        <v>0.7814085171640911</v>
      </c>
      <c r="M27">
        <f ca="1">(SUMIFS(OFFSET([2]掉落汇总!$C$2:$C$871,,MATCH($B27,[2]掉落汇总!$D$1:$M$1)),[2]掉落汇总!$A$2:$A$871,M$1,[2]掉落汇总!$C$2:$C$871,$Q$1)+SUMIFS(OFFSET([2]掉落汇总!$C$2:$C$871,,MATCH($B27,[2]掉落汇总!$D$1:$M$1)),[2]掉落汇总!$A$2:$A$871,M$1,[2]掉落汇总!$C$2:$C$871,$Q$2)/$Q$3)*宝箱投放计算!L27</f>
        <v>0.77923891539625245</v>
      </c>
      <c r="N27">
        <f ca="1">(SUMIFS(OFFSET([2]掉落汇总!$C$2:$C$871,,MATCH($B27,[2]掉落汇总!$D$1:$M$1)),[2]掉落汇总!$A$2:$A$871,N$1,[2]掉落汇总!$C$2:$C$871,$Q$1)+SUMIFS(OFFSET([2]掉落汇总!$C$2:$C$871,,MATCH($B27,[2]掉落汇总!$D$1:$M$1)),[2]掉落汇总!$A$2:$A$871,N$1,[2]掉落汇总!$C$2:$C$871,$Q$2)/$Q$3)*宝箱投放计算!M27</f>
        <v>0.18146053602163756</v>
      </c>
      <c r="O27">
        <f ca="1">(SUMIFS(OFFSET([2]掉落汇总!$C$2:$C$871,,MATCH($B27,[2]掉落汇总!$D$1:$M$1)),[2]掉落汇总!$A$2:$A$871,O$1,[2]掉落汇总!$C$2:$C$871,$Q$1)+SUMIFS(OFFSET([2]掉落汇总!$C$2:$C$871,,MATCH($B27,[2]掉落汇总!$D$1:$M$1)),[2]掉落汇总!$A$2:$A$871,O$1,[2]掉落汇总!$C$2:$C$871,$Q$2)/$Q$3)*宝箱投放计算!N27</f>
        <v>0.37342246297470183</v>
      </c>
    </row>
    <row r="28" spans="1:15" x14ac:dyDescent="0.2">
      <c r="A28">
        <f>玩家成长时间线!A28</f>
        <v>27</v>
      </c>
      <c r="B28">
        <f>玩家成长时间线!B28</f>
        <v>7</v>
      </c>
      <c r="C28">
        <f ca="1">SUM($D$2:D28)</f>
        <v>345.51815360398115</v>
      </c>
      <c r="D28">
        <f t="shared" ca="1" si="0"/>
        <v>9.4703496961475153</v>
      </c>
      <c r="E28">
        <f ca="1">(SUMIFS(OFFSET([2]掉落汇总!$C$2:$C$871,,MATCH($B28,[2]掉落汇总!$D$1:$M$1)),[2]掉落汇总!$A$2:$A$871,E$1,[2]掉落汇总!$C$2:$C$871,$Q$1)+SUMIFS(OFFSET([2]掉落汇总!$C$2:$C$871,,MATCH($B28,[2]掉落汇总!$D$1:$M$1)),[2]掉落汇总!$A$2:$A$871,E$1,[2]掉落汇总!$C$2:$C$871,$Q$2)/$Q$3)*宝箱投放计算!D28</f>
        <v>5.4494836363636372</v>
      </c>
      <c r="F28">
        <f ca="1">(SUMIFS(OFFSET([2]掉落汇总!$C$2:$C$871,,MATCH($B28,[2]掉落汇总!$D$1:$M$1)),[2]掉落汇总!$A$2:$A$871,F$1,[2]掉落汇总!$C$2:$C$871,$Q$1)+SUMIFS(OFFSET([2]掉落汇总!$C$2:$C$871,,MATCH($B28,[2]掉落汇总!$D$1:$M$1)),[2]掉落汇总!$A$2:$A$871,F$1,[2]掉落汇总!$C$2:$C$871,$Q$2)/$Q$3)*宝箱投放计算!E28</f>
        <v>1.9053356282271945</v>
      </c>
      <c r="G28">
        <f ca="1">(SUMIFS(OFFSET([2]掉落汇总!$C$2:$C$871,,MATCH($B28,[2]掉落汇总!$D$1:$M$1)),[2]掉落汇总!$A$2:$A$871,G$1,[2]掉落汇总!$C$2:$C$871,$Q$1)+SUMIFS(OFFSET([2]掉落汇总!$C$2:$C$871,,MATCH($B28,[2]掉落汇总!$D$1:$M$1)),[2]掉落汇总!$A$2:$A$871,G$1,[2]掉落汇总!$C$2:$C$871,$Q$2)/$Q$3)*宝箱投放计算!F28</f>
        <v>0</v>
      </c>
      <c r="H28">
        <f ca="1">(SUMIFS(OFFSET([2]掉落汇总!$C$2:$C$871,,MATCH($B28,[2]掉落汇总!$D$1:$M$1)),[2]掉落汇总!$A$2:$A$871,H$1,[2]掉落汇总!$C$2:$C$871,$Q$1)+SUMIFS(OFFSET([2]掉落汇总!$C$2:$C$871,,MATCH($B28,[2]掉落汇总!$D$1:$M$1)),[2]掉落汇总!$A$2:$A$871,H$1,[2]掉落汇总!$C$2:$C$871,$Q$2)/$Q$3)*宝箱投放计算!G28</f>
        <v>0</v>
      </c>
      <c r="I28">
        <f ca="1">(SUMIFS(OFFSET([2]掉落汇总!$C$2:$C$871,,MATCH($B28,[2]掉落汇总!$D$1:$M$1)),[2]掉落汇总!$A$2:$A$871,I$1,[2]掉落汇总!$C$2:$C$871,$Q$1)+SUMIFS(OFFSET([2]掉落汇总!$C$2:$C$871,,MATCH($B28,[2]掉落汇总!$D$1:$M$1)),[2]掉落汇总!$A$2:$A$871,I$1,[2]掉落汇总!$C$2:$C$871,$Q$2)/$Q$3)*宝箱投放计算!H28</f>
        <v>0</v>
      </c>
      <c r="J28">
        <f ca="1">(SUMIFS(OFFSET([2]掉落汇总!$C$2:$C$871,,MATCH($B28,[2]掉落汇总!$D$1:$M$1)),[2]掉落汇总!$A$2:$A$871,J$1,[2]掉落汇总!$C$2:$C$871,$Q$1)+SUMIFS(OFFSET([2]掉落汇总!$C$2:$C$871,,MATCH($B28,[2]掉落汇总!$D$1:$M$1)),[2]掉落汇总!$A$2:$A$871,J$1,[2]掉落汇总!$C$2:$C$871,$Q$2)/$Q$3)*宝箱投放计算!I28</f>
        <v>0</v>
      </c>
      <c r="K28">
        <f ca="1">(SUMIFS(OFFSET([2]掉落汇总!$C$2:$C$871,,MATCH($B28,[2]掉落汇总!$D$1:$M$1)),[2]掉落汇总!$A$2:$A$871,K$1,[2]掉落汇总!$C$2:$C$871,$Q$1)+SUMIFS(OFFSET([2]掉落汇总!$C$2:$C$871,,MATCH($B28,[2]掉落汇总!$D$1:$M$1)),[2]掉落汇总!$A$2:$A$871,K$1,[2]掉落汇总!$C$2:$C$871,$Q$2)/$Q$3)*宝箱投放计算!J28</f>
        <v>0</v>
      </c>
      <c r="L28">
        <f ca="1">(SUMIFS(OFFSET([2]掉落汇总!$C$2:$C$871,,MATCH($B28,[2]掉落汇总!$D$1:$M$1)),[2]掉落汇总!$A$2:$A$871,L$1,[2]掉落汇总!$C$2:$C$871,$Q$1)+SUMIFS(OFFSET([2]掉落汇总!$C$2:$C$871,,MATCH($B28,[2]掉落汇总!$D$1:$M$1)),[2]掉落汇总!$A$2:$A$871,L$1,[2]掉落汇总!$C$2:$C$871,$Q$2)/$Q$3)*宝箱投放计算!K28</f>
        <v>0.7814085171640911</v>
      </c>
      <c r="M28">
        <f ca="1">(SUMIFS(OFFSET([2]掉落汇总!$C$2:$C$871,,MATCH($B28,[2]掉落汇总!$D$1:$M$1)),[2]掉落汇总!$A$2:$A$871,M$1,[2]掉落汇总!$C$2:$C$871,$Q$1)+SUMIFS(OFFSET([2]掉落汇总!$C$2:$C$871,,MATCH($B28,[2]掉落汇总!$D$1:$M$1)),[2]掉落汇总!$A$2:$A$871,M$1,[2]掉落汇总!$C$2:$C$871,$Q$2)/$Q$3)*宝箱投放计算!L28</f>
        <v>0.77923891539625245</v>
      </c>
      <c r="N28">
        <f ca="1">(SUMIFS(OFFSET([2]掉落汇总!$C$2:$C$871,,MATCH($B28,[2]掉落汇总!$D$1:$M$1)),[2]掉落汇总!$A$2:$A$871,N$1,[2]掉落汇总!$C$2:$C$871,$Q$1)+SUMIFS(OFFSET([2]掉落汇总!$C$2:$C$871,,MATCH($B28,[2]掉落汇总!$D$1:$M$1)),[2]掉落汇总!$A$2:$A$871,N$1,[2]掉落汇总!$C$2:$C$871,$Q$2)/$Q$3)*宝箱投放计算!M28</f>
        <v>0.18146053602163756</v>
      </c>
      <c r="O28">
        <f ca="1">(SUMIFS(OFFSET([2]掉落汇总!$C$2:$C$871,,MATCH($B28,[2]掉落汇总!$D$1:$M$1)),[2]掉落汇总!$A$2:$A$871,O$1,[2]掉落汇总!$C$2:$C$871,$Q$1)+SUMIFS(OFFSET([2]掉落汇总!$C$2:$C$871,,MATCH($B28,[2]掉落汇总!$D$1:$M$1)),[2]掉落汇总!$A$2:$A$871,O$1,[2]掉落汇总!$C$2:$C$871,$Q$2)/$Q$3)*宝箱投放计算!N28</f>
        <v>0.37342246297470183</v>
      </c>
    </row>
    <row r="29" spans="1:15" x14ac:dyDescent="0.2">
      <c r="A29">
        <f>玩家成长时间线!A29</f>
        <v>28</v>
      </c>
      <c r="B29">
        <f>玩家成长时间线!B29</f>
        <v>7</v>
      </c>
      <c r="C29">
        <f ca="1">SUM($D$2:D29)</f>
        <v>352.38341239103778</v>
      </c>
      <c r="D29">
        <f t="shared" ca="1" si="0"/>
        <v>6.8652587870566046</v>
      </c>
      <c r="E29">
        <f ca="1">(SUMIFS(OFFSET([2]掉落汇总!$C$2:$C$871,,MATCH($B29,[2]掉落汇总!$D$1:$M$1)),[2]掉落汇总!$A$2:$A$871,E$1,[2]掉落汇总!$C$2:$C$871,$Q$1)+SUMIFS(OFFSET([2]掉落汇总!$C$2:$C$871,,MATCH($B29,[2]掉落汇总!$D$1:$M$1)),[2]掉落汇总!$A$2:$A$871,E$1,[2]掉落汇总!$C$2:$C$871,$Q$2)/$Q$3)*宝箱投放计算!D29</f>
        <v>2.8443927272727278</v>
      </c>
      <c r="F29">
        <f ca="1">(SUMIFS(OFFSET([2]掉落汇总!$C$2:$C$871,,MATCH($B29,[2]掉落汇总!$D$1:$M$1)),[2]掉落汇总!$A$2:$A$871,F$1,[2]掉落汇总!$C$2:$C$871,$Q$1)+SUMIFS(OFFSET([2]掉落汇总!$C$2:$C$871,,MATCH($B29,[2]掉落汇总!$D$1:$M$1)),[2]掉落汇总!$A$2:$A$871,F$1,[2]掉落汇总!$C$2:$C$871,$Q$2)/$Q$3)*宝箱投放计算!E29</f>
        <v>1.9053356282271945</v>
      </c>
      <c r="G29">
        <f ca="1">(SUMIFS(OFFSET([2]掉落汇总!$C$2:$C$871,,MATCH($B29,[2]掉落汇总!$D$1:$M$1)),[2]掉落汇总!$A$2:$A$871,G$1,[2]掉落汇总!$C$2:$C$871,$Q$1)+SUMIFS(OFFSET([2]掉落汇总!$C$2:$C$871,,MATCH($B29,[2]掉落汇总!$D$1:$M$1)),[2]掉落汇总!$A$2:$A$871,G$1,[2]掉落汇总!$C$2:$C$871,$Q$2)/$Q$3)*宝箱投放计算!F29</f>
        <v>0</v>
      </c>
      <c r="H29">
        <f ca="1">(SUMIFS(OFFSET([2]掉落汇总!$C$2:$C$871,,MATCH($B29,[2]掉落汇总!$D$1:$M$1)),[2]掉落汇总!$A$2:$A$871,H$1,[2]掉落汇总!$C$2:$C$871,$Q$1)+SUMIFS(OFFSET([2]掉落汇总!$C$2:$C$871,,MATCH($B29,[2]掉落汇总!$D$1:$M$1)),[2]掉落汇总!$A$2:$A$871,H$1,[2]掉落汇总!$C$2:$C$871,$Q$2)/$Q$3)*宝箱投放计算!G29</f>
        <v>0</v>
      </c>
      <c r="I29">
        <f ca="1">(SUMIFS(OFFSET([2]掉落汇总!$C$2:$C$871,,MATCH($B29,[2]掉落汇总!$D$1:$M$1)),[2]掉落汇总!$A$2:$A$871,I$1,[2]掉落汇总!$C$2:$C$871,$Q$1)+SUMIFS(OFFSET([2]掉落汇总!$C$2:$C$871,,MATCH($B29,[2]掉落汇总!$D$1:$M$1)),[2]掉落汇总!$A$2:$A$871,I$1,[2]掉落汇总!$C$2:$C$871,$Q$2)/$Q$3)*宝箱投放计算!H29</f>
        <v>0</v>
      </c>
      <c r="J29">
        <f ca="1">(SUMIFS(OFFSET([2]掉落汇总!$C$2:$C$871,,MATCH($B29,[2]掉落汇总!$D$1:$M$1)),[2]掉落汇总!$A$2:$A$871,J$1,[2]掉落汇总!$C$2:$C$871,$Q$1)+SUMIFS(OFFSET([2]掉落汇总!$C$2:$C$871,,MATCH($B29,[2]掉落汇总!$D$1:$M$1)),[2]掉落汇总!$A$2:$A$871,J$1,[2]掉落汇总!$C$2:$C$871,$Q$2)/$Q$3)*宝箱投放计算!I29</f>
        <v>0</v>
      </c>
      <c r="K29">
        <f ca="1">(SUMIFS(OFFSET([2]掉落汇总!$C$2:$C$871,,MATCH($B29,[2]掉落汇总!$D$1:$M$1)),[2]掉落汇总!$A$2:$A$871,K$1,[2]掉落汇总!$C$2:$C$871,$Q$1)+SUMIFS(OFFSET([2]掉落汇总!$C$2:$C$871,,MATCH($B29,[2]掉落汇总!$D$1:$M$1)),[2]掉落汇总!$A$2:$A$871,K$1,[2]掉落汇总!$C$2:$C$871,$Q$2)/$Q$3)*宝箱投放计算!J29</f>
        <v>0</v>
      </c>
      <c r="L29">
        <f ca="1">(SUMIFS(OFFSET([2]掉落汇总!$C$2:$C$871,,MATCH($B29,[2]掉落汇总!$D$1:$M$1)),[2]掉落汇总!$A$2:$A$871,L$1,[2]掉落汇总!$C$2:$C$871,$Q$1)+SUMIFS(OFFSET([2]掉落汇总!$C$2:$C$871,,MATCH($B29,[2]掉落汇总!$D$1:$M$1)),[2]掉落汇总!$A$2:$A$871,L$1,[2]掉落汇总!$C$2:$C$871,$Q$2)/$Q$3)*宝箱投放计算!K29</f>
        <v>0.7814085171640911</v>
      </c>
      <c r="M29">
        <f ca="1">(SUMIFS(OFFSET([2]掉落汇总!$C$2:$C$871,,MATCH($B29,[2]掉落汇总!$D$1:$M$1)),[2]掉落汇总!$A$2:$A$871,M$1,[2]掉落汇总!$C$2:$C$871,$Q$1)+SUMIFS(OFFSET([2]掉落汇总!$C$2:$C$871,,MATCH($B29,[2]掉落汇总!$D$1:$M$1)),[2]掉落汇总!$A$2:$A$871,M$1,[2]掉落汇总!$C$2:$C$871,$Q$2)/$Q$3)*宝箱投放计算!L29</f>
        <v>0.77923891539625245</v>
      </c>
      <c r="N29">
        <f ca="1">(SUMIFS(OFFSET([2]掉落汇总!$C$2:$C$871,,MATCH($B29,[2]掉落汇总!$D$1:$M$1)),[2]掉落汇总!$A$2:$A$871,N$1,[2]掉落汇总!$C$2:$C$871,$Q$1)+SUMIFS(OFFSET([2]掉落汇总!$C$2:$C$871,,MATCH($B29,[2]掉落汇总!$D$1:$M$1)),[2]掉落汇总!$A$2:$A$871,N$1,[2]掉落汇总!$C$2:$C$871,$Q$2)/$Q$3)*宝箱投放计算!M29</f>
        <v>0.18146053602163756</v>
      </c>
      <c r="O29">
        <f ca="1">(SUMIFS(OFFSET([2]掉落汇总!$C$2:$C$871,,MATCH($B29,[2]掉落汇总!$D$1:$M$1)),[2]掉落汇总!$A$2:$A$871,O$1,[2]掉落汇总!$C$2:$C$871,$Q$1)+SUMIFS(OFFSET([2]掉落汇总!$C$2:$C$871,,MATCH($B29,[2]掉落汇总!$D$1:$M$1)),[2]掉落汇总!$A$2:$A$871,O$1,[2]掉落汇总!$C$2:$C$871,$Q$2)/$Q$3)*宝箱投放计算!N29</f>
        <v>0.37342246297470183</v>
      </c>
    </row>
    <row r="30" spans="1:15" x14ac:dyDescent="0.2">
      <c r="A30">
        <f>玩家成长时间线!A30</f>
        <v>29</v>
      </c>
      <c r="B30">
        <f>玩家成长时间线!B30</f>
        <v>7</v>
      </c>
      <c r="C30">
        <f ca="1">SUM($D$2:D30)</f>
        <v>358.89521663263986</v>
      </c>
      <c r="D30">
        <f t="shared" ca="1" si="0"/>
        <v>6.511804241602059</v>
      </c>
      <c r="E30">
        <f ca="1">(SUMIFS(OFFSET([2]掉落汇总!$C$2:$C$871,,MATCH($B30,[2]掉落汇总!$D$1:$M$1)),[2]掉落汇总!$A$2:$A$871,E$1,[2]掉落汇总!$C$2:$C$871,$Q$1)+SUMIFS(OFFSET([2]掉落汇总!$C$2:$C$871,,MATCH($B30,[2]掉落汇总!$D$1:$M$1)),[2]掉落汇总!$A$2:$A$871,E$1,[2]掉落汇总!$C$2:$C$871,$Q$2)/$Q$3)*宝箱投放计算!D30</f>
        <v>2.4909381818181822</v>
      </c>
      <c r="F30">
        <f ca="1">(SUMIFS(OFFSET([2]掉落汇总!$C$2:$C$871,,MATCH($B30,[2]掉落汇总!$D$1:$M$1)),[2]掉落汇总!$A$2:$A$871,F$1,[2]掉落汇总!$C$2:$C$871,$Q$1)+SUMIFS(OFFSET([2]掉落汇总!$C$2:$C$871,,MATCH($B30,[2]掉落汇总!$D$1:$M$1)),[2]掉落汇总!$A$2:$A$871,F$1,[2]掉落汇总!$C$2:$C$871,$Q$2)/$Q$3)*宝箱投放计算!E30</f>
        <v>1.9053356282271945</v>
      </c>
      <c r="G30">
        <f ca="1">(SUMIFS(OFFSET([2]掉落汇总!$C$2:$C$871,,MATCH($B30,[2]掉落汇总!$D$1:$M$1)),[2]掉落汇总!$A$2:$A$871,G$1,[2]掉落汇总!$C$2:$C$871,$Q$1)+SUMIFS(OFFSET([2]掉落汇总!$C$2:$C$871,,MATCH($B30,[2]掉落汇总!$D$1:$M$1)),[2]掉落汇总!$A$2:$A$871,G$1,[2]掉落汇总!$C$2:$C$871,$Q$2)/$Q$3)*宝箱投放计算!F30</f>
        <v>0</v>
      </c>
      <c r="H30">
        <f ca="1">(SUMIFS(OFFSET([2]掉落汇总!$C$2:$C$871,,MATCH($B30,[2]掉落汇总!$D$1:$M$1)),[2]掉落汇总!$A$2:$A$871,H$1,[2]掉落汇总!$C$2:$C$871,$Q$1)+SUMIFS(OFFSET([2]掉落汇总!$C$2:$C$871,,MATCH($B30,[2]掉落汇总!$D$1:$M$1)),[2]掉落汇总!$A$2:$A$871,H$1,[2]掉落汇总!$C$2:$C$871,$Q$2)/$Q$3)*宝箱投放计算!G30</f>
        <v>0</v>
      </c>
      <c r="I30">
        <f ca="1">(SUMIFS(OFFSET([2]掉落汇总!$C$2:$C$871,,MATCH($B30,[2]掉落汇总!$D$1:$M$1)),[2]掉落汇总!$A$2:$A$871,I$1,[2]掉落汇总!$C$2:$C$871,$Q$1)+SUMIFS(OFFSET([2]掉落汇总!$C$2:$C$871,,MATCH($B30,[2]掉落汇总!$D$1:$M$1)),[2]掉落汇总!$A$2:$A$871,I$1,[2]掉落汇总!$C$2:$C$871,$Q$2)/$Q$3)*宝箱投放计算!H30</f>
        <v>0</v>
      </c>
      <c r="J30">
        <f ca="1">(SUMIFS(OFFSET([2]掉落汇总!$C$2:$C$871,,MATCH($B30,[2]掉落汇总!$D$1:$M$1)),[2]掉落汇总!$A$2:$A$871,J$1,[2]掉落汇总!$C$2:$C$871,$Q$1)+SUMIFS(OFFSET([2]掉落汇总!$C$2:$C$871,,MATCH($B30,[2]掉落汇总!$D$1:$M$1)),[2]掉落汇总!$A$2:$A$871,J$1,[2]掉落汇总!$C$2:$C$871,$Q$2)/$Q$3)*宝箱投放计算!I30</f>
        <v>0</v>
      </c>
      <c r="K30">
        <f ca="1">(SUMIFS(OFFSET([2]掉落汇总!$C$2:$C$871,,MATCH($B30,[2]掉落汇总!$D$1:$M$1)),[2]掉落汇总!$A$2:$A$871,K$1,[2]掉落汇总!$C$2:$C$871,$Q$1)+SUMIFS(OFFSET([2]掉落汇总!$C$2:$C$871,,MATCH($B30,[2]掉落汇总!$D$1:$M$1)),[2]掉落汇总!$A$2:$A$871,K$1,[2]掉落汇总!$C$2:$C$871,$Q$2)/$Q$3)*宝箱投放计算!J30</f>
        <v>0</v>
      </c>
      <c r="L30">
        <f ca="1">(SUMIFS(OFFSET([2]掉落汇总!$C$2:$C$871,,MATCH($B30,[2]掉落汇总!$D$1:$M$1)),[2]掉落汇总!$A$2:$A$871,L$1,[2]掉落汇总!$C$2:$C$871,$Q$1)+SUMIFS(OFFSET([2]掉落汇总!$C$2:$C$871,,MATCH($B30,[2]掉落汇总!$D$1:$M$1)),[2]掉落汇总!$A$2:$A$871,L$1,[2]掉落汇总!$C$2:$C$871,$Q$2)/$Q$3)*宝箱投放计算!K30</f>
        <v>0.7814085171640911</v>
      </c>
      <c r="M30">
        <f ca="1">(SUMIFS(OFFSET([2]掉落汇总!$C$2:$C$871,,MATCH($B30,[2]掉落汇总!$D$1:$M$1)),[2]掉落汇总!$A$2:$A$871,M$1,[2]掉落汇总!$C$2:$C$871,$Q$1)+SUMIFS(OFFSET([2]掉落汇总!$C$2:$C$871,,MATCH($B30,[2]掉落汇总!$D$1:$M$1)),[2]掉落汇总!$A$2:$A$871,M$1,[2]掉落汇总!$C$2:$C$871,$Q$2)/$Q$3)*宝箱投放计算!L30</f>
        <v>0.77923891539625245</v>
      </c>
      <c r="N30">
        <f ca="1">(SUMIFS(OFFSET([2]掉落汇总!$C$2:$C$871,,MATCH($B30,[2]掉落汇总!$D$1:$M$1)),[2]掉落汇总!$A$2:$A$871,N$1,[2]掉落汇总!$C$2:$C$871,$Q$1)+SUMIFS(OFFSET([2]掉落汇总!$C$2:$C$871,,MATCH($B30,[2]掉落汇总!$D$1:$M$1)),[2]掉落汇总!$A$2:$A$871,N$1,[2]掉落汇总!$C$2:$C$871,$Q$2)/$Q$3)*宝箱投放计算!M30</f>
        <v>0.18146053602163756</v>
      </c>
      <c r="O30">
        <f ca="1">(SUMIFS(OFFSET([2]掉落汇总!$C$2:$C$871,,MATCH($B30,[2]掉落汇总!$D$1:$M$1)),[2]掉落汇总!$A$2:$A$871,O$1,[2]掉落汇总!$C$2:$C$871,$Q$1)+SUMIFS(OFFSET([2]掉落汇总!$C$2:$C$871,,MATCH($B30,[2]掉落汇总!$D$1:$M$1)),[2]掉落汇总!$A$2:$A$871,O$1,[2]掉落汇总!$C$2:$C$871,$Q$2)/$Q$3)*宝箱投放计算!N30</f>
        <v>0.37342246297470183</v>
      </c>
    </row>
    <row r="31" spans="1:15" x14ac:dyDescent="0.2">
      <c r="A31">
        <f>玩家成长时间线!A31</f>
        <v>30</v>
      </c>
      <c r="B31">
        <f>玩家成长时间线!B31</f>
        <v>7</v>
      </c>
      <c r="C31">
        <f ca="1">SUM($D$2:D31)</f>
        <v>370.09144868172854</v>
      </c>
      <c r="D31">
        <f t="shared" ca="1" si="0"/>
        <v>11.196232049088691</v>
      </c>
      <c r="E31">
        <f ca="1">(SUMIFS(OFFSET([2]掉落汇总!$C$2:$C$871,,MATCH($B31,[2]掉落汇总!$D$1:$M$1)),[2]掉落汇总!$A$2:$A$871,E$1,[2]掉落汇总!$C$2:$C$871,$Q$1)+SUMIFS(OFFSET([2]掉落汇总!$C$2:$C$871,,MATCH($B31,[2]掉落汇总!$D$1:$M$1)),[2]掉落汇总!$A$2:$A$871,E$1,[2]掉落汇总!$C$2:$C$871,$Q$2)/$Q$3)*宝箱投放计算!D31</f>
        <v>2.5694836363636369</v>
      </c>
      <c r="F31">
        <f ca="1">(SUMIFS(OFFSET([2]掉落汇总!$C$2:$C$871,,MATCH($B31,[2]掉落汇总!$D$1:$M$1)),[2]掉落汇总!$A$2:$A$871,F$1,[2]掉落汇总!$C$2:$C$871,$Q$1)+SUMIFS(OFFSET([2]掉落汇总!$C$2:$C$871,,MATCH($B31,[2]掉落汇总!$D$1:$M$1)),[2]掉落汇总!$A$2:$A$871,F$1,[2]掉落汇总!$C$2:$C$871,$Q$2)/$Q$3)*宝箱投放计算!E31</f>
        <v>1.9053356282271945</v>
      </c>
      <c r="G31">
        <f ca="1">(SUMIFS(OFFSET([2]掉落汇总!$C$2:$C$871,,MATCH($B31,[2]掉落汇总!$D$1:$M$1)),[2]掉落汇总!$A$2:$A$871,G$1,[2]掉落汇总!$C$2:$C$871,$Q$1)+SUMIFS(OFFSET([2]掉落汇总!$C$2:$C$871,,MATCH($B31,[2]掉落汇总!$D$1:$M$1)),[2]掉落汇总!$A$2:$A$871,G$1,[2]掉落汇总!$C$2:$C$871,$Q$2)/$Q$3)*宝箱投放计算!F31</f>
        <v>0</v>
      </c>
      <c r="H31">
        <f ca="1">(SUMIFS(OFFSET([2]掉落汇总!$C$2:$C$871,,MATCH($B31,[2]掉落汇总!$D$1:$M$1)),[2]掉落汇总!$A$2:$A$871,H$1,[2]掉落汇总!$C$2:$C$871,$Q$1)+SUMIFS(OFFSET([2]掉落汇总!$C$2:$C$871,,MATCH($B31,[2]掉落汇总!$D$1:$M$1)),[2]掉落汇总!$A$2:$A$871,H$1,[2]掉落汇总!$C$2:$C$871,$Q$2)/$Q$3)*宝箱投放计算!G31</f>
        <v>0</v>
      </c>
      <c r="I31">
        <f ca="1">(SUMIFS(OFFSET([2]掉落汇总!$C$2:$C$871,,MATCH($B31,[2]掉落汇总!$D$1:$M$1)),[2]掉落汇总!$A$2:$A$871,I$1,[2]掉落汇总!$C$2:$C$871,$Q$1)+SUMIFS(OFFSET([2]掉落汇总!$C$2:$C$871,,MATCH($B31,[2]掉落汇总!$D$1:$M$1)),[2]掉落汇总!$A$2:$A$871,I$1,[2]掉落汇总!$C$2:$C$871,$Q$2)/$Q$3)*宝箱投放计算!H31</f>
        <v>0</v>
      </c>
      <c r="J31">
        <f ca="1">(SUMIFS(OFFSET([2]掉落汇总!$C$2:$C$871,,MATCH($B31,[2]掉落汇总!$D$1:$M$1)),[2]掉落汇总!$A$2:$A$871,J$1,[2]掉落汇总!$C$2:$C$871,$Q$1)+SUMIFS(OFFSET([2]掉落汇总!$C$2:$C$871,,MATCH($B31,[2]掉落汇总!$D$1:$M$1)),[2]掉落汇总!$A$2:$A$871,J$1,[2]掉落汇总!$C$2:$C$871,$Q$2)/$Q$3)*宝箱投放计算!I31</f>
        <v>4.6058823529411761</v>
      </c>
      <c r="K31">
        <f ca="1">(SUMIFS(OFFSET([2]掉落汇总!$C$2:$C$871,,MATCH($B31,[2]掉落汇总!$D$1:$M$1)),[2]掉落汇总!$A$2:$A$871,K$1,[2]掉落汇总!$C$2:$C$871,$Q$1)+SUMIFS(OFFSET([2]掉落汇总!$C$2:$C$871,,MATCH($B31,[2]掉落汇总!$D$1:$M$1)),[2]掉落汇总!$A$2:$A$871,K$1,[2]掉落汇总!$C$2:$C$871,$Q$2)/$Q$3)*宝箱投放计算!J31</f>
        <v>0</v>
      </c>
      <c r="L31">
        <f ca="1">(SUMIFS(OFFSET([2]掉落汇总!$C$2:$C$871,,MATCH($B31,[2]掉落汇总!$D$1:$M$1)),[2]掉落汇总!$A$2:$A$871,L$1,[2]掉落汇总!$C$2:$C$871,$Q$1)+SUMIFS(OFFSET([2]掉落汇总!$C$2:$C$871,,MATCH($B31,[2]掉落汇总!$D$1:$M$1)),[2]掉落汇总!$A$2:$A$871,L$1,[2]掉落汇总!$C$2:$C$871,$Q$2)/$Q$3)*宝箱投放计算!K31</f>
        <v>0.7814085171640911</v>
      </c>
      <c r="M31">
        <f ca="1">(SUMIFS(OFFSET([2]掉落汇总!$C$2:$C$871,,MATCH($B31,[2]掉落汇总!$D$1:$M$1)),[2]掉落汇总!$A$2:$A$871,M$1,[2]掉落汇总!$C$2:$C$871,$Q$1)+SUMIFS(OFFSET([2]掉落汇总!$C$2:$C$871,,MATCH($B31,[2]掉落汇总!$D$1:$M$1)),[2]掉落汇总!$A$2:$A$871,M$1,[2]掉落汇总!$C$2:$C$871,$Q$2)/$Q$3)*宝箱投放计算!L31</f>
        <v>0.77923891539625245</v>
      </c>
      <c r="N31">
        <f ca="1">(SUMIFS(OFFSET([2]掉落汇总!$C$2:$C$871,,MATCH($B31,[2]掉落汇总!$D$1:$M$1)),[2]掉落汇总!$A$2:$A$871,N$1,[2]掉落汇总!$C$2:$C$871,$Q$1)+SUMIFS(OFFSET([2]掉落汇总!$C$2:$C$871,,MATCH($B31,[2]掉落汇总!$D$1:$M$1)),[2]掉落汇总!$A$2:$A$871,N$1,[2]掉落汇总!$C$2:$C$871,$Q$2)/$Q$3)*宝箱投放计算!M31</f>
        <v>0.18146053602163756</v>
      </c>
      <c r="O31">
        <f ca="1">(SUMIFS(OFFSET([2]掉落汇总!$C$2:$C$871,,MATCH($B31,[2]掉落汇总!$D$1:$M$1)),[2]掉落汇总!$A$2:$A$871,O$1,[2]掉落汇总!$C$2:$C$871,$Q$1)+SUMIFS(OFFSET([2]掉落汇总!$C$2:$C$871,,MATCH($B31,[2]掉落汇总!$D$1:$M$1)),[2]掉落汇总!$A$2:$A$871,O$1,[2]掉落汇总!$C$2:$C$871,$Q$2)/$Q$3)*宝箱投放计算!N31</f>
        <v>0.37342246297470183</v>
      </c>
    </row>
    <row r="32" spans="1:15" x14ac:dyDescent="0.2">
      <c r="A32">
        <f>玩家成长时间线!A32</f>
        <v>31</v>
      </c>
      <c r="B32">
        <f>玩家成长时间线!B32</f>
        <v>8</v>
      </c>
      <c r="C32">
        <f ca="1">SUM($D$2:D32)</f>
        <v>381.72445577928482</v>
      </c>
      <c r="D32">
        <f t="shared" ca="1" si="0"/>
        <v>11.633007097556298</v>
      </c>
      <c r="E32">
        <f ca="1">(SUMIFS(OFFSET([2]掉落汇总!$C$2:$C$871,,MATCH($B32,[2]掉落汇总!$D$1:$M$1)),[2]掉落汇总!$A$2:$A$871,E$1,[2]掉落汇总!$C$2:$C$871,$Q$1)+SUMIFS(OFFSET([2]掉落汇总!$C$2:$C$871,,MATCH($B32,[2]掉落汇总!$D$1:$M$1)),[2]掉落汇总!$A$2:$A$871,E$1,[2]掉落汇总!$C$2:$C$871,$Q$2)/$Q$3)*宝箱投放计算!D32</f>
        <v>2.6224615384615384</v>
      </c>
      <c r="F32">
        <f ca="1">(SUMIFS(OFFSET([2]掉落汇总!$C$2:$C$871,,MATCH($B32,[2]掉落汇总!$D$1:$M$1)),[2]掉落汇总!$A$2:$A$871,F$1,[2]掉落汇总!$C$2:$C$871,$Q$1)+SUMIFS(OFFSET([2]掉落汇总!$C$2:$C$871,,MATCH($B32,[2]掉落汇总!$D$1:$M$1)),[2]掉落汇总!$A$2:$A$871,F$1,[2]掉落汇总!$C$2:$C$871,$Q$2)/$Q$3)*宝箱投放计算!E32</f>
        <v>2.2864027538726335</v>
      </c>
      <c r="G32">
        <f ca="1">(SUMIFS(OFFSET([2]掉落汇总!$C$2:$C$871,,MATCH($B32,[2]掉落汇总!$D$1:$M$1)),[2]掉落汇总!$A$2:$A$871,G$1,[2]掉落汇总!$C$2:$C$871,$Q$1)+SUMIFS(OFFSET([2]掉落汇总!$C$2:$C$871,,MATCH($B32,[2]掉落汇总!$D$1:$M$1)),[2]掉落汇总!$A$2:$A$871,G$1,[2]掉落汇总!$C$2:$C$871,$Q$2)/$Q$3)*宝箱投放计算!F32</f>
        <v>0</v>
      </c>
      <c r="H32">
        <f ca="1">(SUMIFS(OFFSET([2]掉落汇总!$C$2:$C$871,,MATCH($B32,[2]掉落汇总!$D$1:$M$1)),[2]掉落汇总!$A$2:$A$871,H$1,[2]掉落汇总!$C$2:$C$871,$Q$1)+SUMIFS(OFFSET([2]掉落汇总!$C$2:$C$871,,MATCH($B32,[2]掉落汇总!$D$1:$M$1)),[2]掉落汇总!$A$2:$A$871,H$1,[2]掉落汇总!$C$2:$C$871,$Q$2)/$Q$3)*宝箱投放计算!G32</f>
        <v>0</v>
      </c>
      <c r="I32">
        <f ca="1">(SUMIFS(OFFSET([2]掉落汇总!$C$2:$C$871,,MATCH($B32,[2]掉落汇总!$D$1:$M$1)),[2]掉落汇总!$A$2:$A$871,I$1,[2]掉落汇总!$C$2:$C$871,$Q$1)+SUMIFS(OFFSET([2]掉落汇总!$C$2:$C$871,,MATCH($B32,[2]掉落汇总!$D$1:$M$1)),[2]掉落汇总!$A$2:$A$871,I$1,[2]掉落汇总!$C$2:$C$871,$Q$2)/$Q$3)*宝箱投放计算!H32</f>
        <v>0</v>
      </c>
      <c r="J32">
        <f ca="1">(SUMIFS(OFFSET([2]掉落汇总!$C$2:$C$871,,MATCH($B32,[2]掉落汇总!$D$1:$M$1)),[2]掉落汇总!$A$2:$A$871,J$1,[2]掉落汇总!$C$2:$C$871,$Q$1)+SUMIFS(OFFSET([2]掉落汇总!$C$2:$C$871,,MATCH($B32,[2]掉落汇总!$D$1:$M$1)),[2]掉落汇总!$A$2:$A$871,J$1,[2]掉落汇总!$C$2:$C$871,$Q$2)/$Q$3)*宝箱投放计算!I32</f>
        <v>4.6058823529411761</v>
      </c>
      <c r="K32">
        <f ca="1">(SUMIFS(OFFSET([2]掉落汇总!$C$2:$C$871,,MATCH($B32,[2]掉落汇总!$D$1:$M$1)),[2]掉落汇总!$A$2:$A$871,K$1,[2]掉落汇总!$C$2:$C$871,$Q$1)+SUMIFS(OFFSET([2]掉落汇总!$C$2:$C$871,,MATCH($B32,[2]掉落汇总!$D$1:$M$1)),[2]掉落汇总!$A$2:$A$871,K$1,[2]掉落汇总!$C$2:$C$871,$Q$2)/$Q$3)*宝箱投放计算!J32</f>
        <v>0</v>
      </c>
      <c r="L32">
        <f ca="1">(SUMIFS(OFFSET([2]掉落汇总!$C$2:$C$871,,MATCH($B32,[2]掉落汇总!$D$1:$M$1)),[2]掉落汇总!$A$2:$A$871,L$1,[2]掉落汇总!$C$2:$C$871,$Q$1)+SUMIFS(OFFSET([2]掉落汇总!$C$2:$C$871,,MATCH($B32,[2]掉落汇总!$D$1:$M$1)),[2]掉落汇总!$A$2:$A$871,L$1,[2]掉落汇总!$C$2:$C$871,$Q$2)/$Q$3)*宝箱投放计算!K32</f>
        <v>0.7814085171640911</v>
      </c>
      <c r="M32">
        <f ca="1">(SUMIFS(OFFSET([2]掉落汇总!$C$2:$C$871,,MATCH($B32,[2]掉落汇总!$D$1:$M$1)),[2]掉落汇总!$A$2:$A$871,M$1,[2]掉落汇总!$C$2:$C$871,$Q$1)+SUMIFS(OFFSET([2]掉落汇总!$C$2:$C$871,,MATCH($B32,[2]掉落汇总!$D$1:$M$1)),[2]掉落汇总!$A$2:$A$871,M$1,[2]掉落汇总!$C$2:$C$871,$Q$2)/$Q$3)*宝箱投放计算!L32</f>
        <v>0.78196893612051854</v>
      </c>
      <c r="N32">
        <f ca="1">(SUMIFS(OFFSET([2]掉落汇总!$C$2:$C$871,,MATCH($B32,[2]掉落汇总!$D$1:$M$1)),[2]掉落汇总!$A$2:$A$871,N$1,[2]掉落汇总!$C$2:$C$871,$Q$1)+SUMIFS(OFFSET([2]掉落汇总!$C$2:$C$871,,MATCH($B32,[2]掉落汇总!$D$1:$M$1)),[2]掉落汇总!$A$2:$A$871,N$1,[2]掉落汇总!$C$2:$C$871,$Q$2)/$Q$3)*宝箱投放计算!M32</f>
        <v>0.18146053602163756</v>
      </c>
      <c r="O32">
        <f ca="1">(SUMIFS(OFFSET([2]掉落汇总!$C$2:$C$871,,MATCH($B32,[2]掉落汇总!$D$1:$M$1)),[2]掉落汇总!$A$2:$A$871,O$1,[2]掉落汇总!$C$2:$C$871,$Q$1)+SUMIFS(OFFSET([2]掉落汇总!$C$2:$C$871,,MATCH($B32,[2]掉落汇总!$D$1:$M$1)),[2]掉落汇总!$A$2:$A$871,O$1,[2]掉落汇总!$C$2:$C$871,$Q$2)/$Q$3)*宝箱投放计算!N32</f>
        <v>0.37342246297470183</v>
      </c>
    </row>
    <row r="33" spans="1:15" x14ac:dyDescent="0.2">
      <c r="A33">
        <f>玩家成长时间线!A33</f>
        <v>32</v>
      </c>
      <c r="B33">
        <f>玩家成长时间线!B33</f>
        <v>8</v>
      </c>
      <c r="C33">
        <f ca="1">SUM($D$2:D33)</f>
        <v>388.76311898543838</v>
      </c>
      <c r="D33">
        <f t="shared" ca="1" si="0"/>
        <v>7.0386632061535819</v>
      </c>
      <c r="E33">
        <f ca="1">(SUMIFS(OFFSET([2]掉落汇总!$C$2:$C$871,,MATCH($B33,[2]掉落汇总!$D$1:$M$1)),[2]掉落汇总!$A$2:$A$871,E$1,[2]掉落汇总!$C$2:$C$871,$Q$1)+SUMIFS(OFFSET([2]掉落汇总!$C$2:$C$871,,MATCH($B33,[2]掉落汇总!$D$1:$M$1)),[2]掉落汇总!$A$2:$A$871,E$1,[2]掉落汇总!$C$2:$C$871,$Q$2)/$Q$3)*宝箱投放计算!D33</f>
        <v>2.6339999999999999</v>
      </c>
      <c r="F33">
        <f ca="1">(SUMIFS(OFFSET([2]掉落汇总!$C$2:$C$871,,MATCH($B33,[2]掉落汇总!$D$1:$M$1)),[2]掉落汇总!$A$2:$A$871,F$1,[2]掉落汇总!$C$2:$C$871,$Q$1)+SUMIFS(OFFSET([2]掉落汇总!$C$2:$C$871,,MATCH($B33,[2]掉落汇总!$D$1:$M$1)),[2]掉落汇总!$A$2:$A$871,F$1,[2]掉落汇总!$C$2:$C$871,$Q$2)/$Q$3)*宝箱投放计算!E33</f>
        <v>2.2864027538726335</v>
      </c>
      <c r="G33">
        <f ca="1">(SUMIFS(OFFSET([2]掉落汇总!$C$2:$C$871,,MATCH($B33,[2]掉落汇总!$D$1:$M$1)),[2]掉落汇总!$A$2:$A$871,G$1,[2]掉落汇总!$C$2:$C$871,$Q$1)+SUMIFS(OFFSET([2]掉落汇总!$C$2:$C$871,,MATCH($B33,[2]掉落汇总!$D$1:$M$1)),[2]掉落汇总!$A$2:$A$871,G$1,[2]掉落汇总!$C$2:$C$871,$Q$2)/$Q$3)*宝箱投放计算!F33</f>
        <v>0</v>
      </c>
      <c r="H33">
        <f ca="1">(SUMIFS(OFFSET([2]掉落汇总!$C$2:$C$871,,MATCH($B33,[2]掉落汇总!$D$1:$M$1)),[2]掉落汇总!$A$2:$A$871,H$1,[2]掉落汇总!$C$2:$C$871,$Q$1)+SUMIFS(OFFSET([2]掉落汇总!$C$2:$C$871,,MATCH($B33,[2]掉落汇总!$D$1:$M$1)),[2]掉落汇总!$A$2:$A$871,H$1,[2]掉落汇总!$C$2:$C$871,$Q$2)/$Q$3)*宝箱投放计算!G33</f>
        <v>0</v>
      </c>
      <c r="I33">
        <f ca="1">(SUMIFS(OFFSET([2]掉落汇总!$C$2:$C$871,,MATCH($B33,[2]掉落汇总!$D$1:$M$1)),[2]掉落汇总!$A$2:$A$871,I$1,[2]掉落汇总!$C$2:$C$871,$Q$1)+SUMIFS(OFFSET([2]掉落汇总!$C$2:$C$871,,MATCH($B33,[2]掉落汇总!$D$1:$M$1)),[2]掉落汇总!$A$2:$A$871,I$1,[2]掉落汇总!$C$2:$C$871,$Q$2)/$Q$3)*宝箱投放计算!H33</f>
        <v>0</v>
      </c>
      <c r="J33">
        <f ca="1">(SUMIFS(OFFSET([2]掉落汇总!$C$2:$C$871,,MATCH($B33,[2]掉落汇总!$D$1:$M$1)),[2]掉落汇总!$A$2:$A$871,J$1,[2]掉落汇总!$C$2:$C$871,$Q$1)+SUMIFS(OFFSET([2]掉落汇总!$C$2:$C$871,,MATCH($B33,[2]掉落汇总!$D$1:$M$1)),[2]掉落汇总!$A$2:$A$871,J$1,[2]掉落汇总!$C$2:$C$871,$Q$2)/$Q$3)*宝箱投放计算!I33</f>
        <v>0</v>
      </c>
      <c r="K33">
        <f ca="1">(SUMIFS(OFFSET([2]掉落汇总!$C$2:$C$871,,MATCH($B33,[2]掉落汇总!$D$1:$M$1)),[2]掉落汇总!$A$2:$A$871,K$1,[2]掉落汇总!$C$2:$C$871,$Q$1)+SUMIFS(OFFSET([2]掉落汇总!$C$2:$C$871,,MATCH($B33,[2]掉落汇总!$D$1:$M$1)),[2]掉落汇总!$A$2:$A$871,K$1,[2]掉落汇总!$C$2:$C$871,$Q$2)/$Q$3)*宝箱投放计算!J33</f>
        <v>0</v>
      </c>
      <c r="L33">
        <f ca="1">(SUMIFS(OFFSET([2]掉落汇总!$C$2:$C$871,,MATCH($B33,[2]掉落汇总!$D$1:$M$1)),[2]掉落汇总!$A$2:$A$871,L$1,[2]掉落汇总!$C$2:$C$871,$Q$1)+SUMIFS(OFFSET([2]掉落汇总!$C$2:$C$871,,MATCH($B33,[2]掉落汇总!$D$1:$M$1)),[2]掉落汇总!$A$2:$A$871,L$1,[2]掉落汇总!$C$2:$C$871,$Q$2)/$Q$3)*宝箱投放计算!K33</f>
        <v>0.7814085171640911</v>
      </c>
      <c r="M33">
        <f ca="1">(SUMIFS(OFFSET([2]掉落汇总!$C$2:$C$871,,MATCH($B33,[2]掉落汇总!$D$1:$M$1)),[2]掉落汇总!$A$2:$A$871,M$1,[2]掉落汇总!$C$2:$C$871,$Q$1)+SUMIFS(OFFSET([2]掉落汇总!$C$2:$C$871,,MATCH($B33,[2]掉落汇总!$D$1:$M$1)),[2]掉落汇总!$A$2:$A$871,M$1,[2]掉落汇总!$C$2:$C$871,$Q$2)/$Q$3)*宝箱投放计算!L33</f>
        <v>0.78196893612051854</v>
      </c>
      <c r="N33">
        <f ca="1">(SUMIFS(OFFSET([2]掉落汇总!$C$2:$C$871,,MATCH($B33,[2]掉落汇总!$D$1:$M$1)),[2]掉落汇总!$A$2:$A$871,N$1,[2]掉落汇总!$C$2:$C$871,$Q$1)+SUMIFS(OFFSET([2]掉落汇总!$C$2:$C$871,,MATCH($B33,[2]掉落汇总!$D$1:$M$1)),[2]掉落汇总!$A$2:$A$871,N$1,[2]掉落汇总!$C$2:$C$871,$Q$2)/$Q$3)*宝箱投放计算!M33</f>
        <v>0.18146053602163756</v>
      </c>
      <c r="O33">
        <f ca="1">(SUMIFS(OFFSET([2]掉落汇总!$C$2:$C$871,,MATCH($B33,[2]掉落汇总!$D$1:$M$1)),[2]掉落汇总!$A$2:$A$871,O$1,[2]掉落汇总!$C$2:$C$871,$Q$1)+SUMIFS(OFFSET([2]掉落汇总!$C$2:$C$871,,MATCH($B33,[2]掉落汇总!$D$1:$M$1)),[2]掉落汇总!$A$2:$A$871,O$1,[2]掉落汇总!$C$2:$C$871,$Q$2)/$Q$3)*宝箱投放计算!N33</f>
        <v>0.37342246297470183</v>
      </c>
    </row>
    <row r="34" spans="1:15" x14ac:dyDescent="0.2">
      <c r="A34">
        <f>玩家成长时间线!A34</f>
        <v>33</v>
      </c>
      <c r="B34">
        <f>玩家成长时间线!B34</f>
        <v>8</v>
      </c>
      <c r="C34">
        <f ca="1">SUM($D$2:D34)</f>
        <v>395.92870526851505</v>
      </c>
      <c r="D34">
        <f t="shared" ca="1" si="0"/>
        <v>7.1655862830766592</v>
      </c>
      <c r="E34">
        <f ca="1">(SUMIFS(OFFSET([2]掉落汇总!$C$2:$C$871,,MATCH($B34,[2]掉落汇总!$D$1:$M$1)),[2]掉落汇总!$A$2:$A$871,E$1,[2]掉落汇总!$C$2:$C$871,$Q$1)+SUMIFS(OFFSET([2]掉落汇总!$C$2:$C$871,,MATCH($B34,[2]掉落汇总!$D$1:$M$1)),[2]掉落汇总!$A$2:$A$871,E$1,[2]掉落汇总!$C$2:$C$871,$Q$2)/$Q$3)*宝箱投放计算!D34</f>
        <v>2.7609230769230764</v>
      </c>
      <c r="F34">
        <f ca="1">(SUMIFS(OFFSET([2]掉落汇总!$C$2:$C$871,,MATCH($B34,[2]掉落汇总!$D$1:$M$1)),[2]掉落汇总!$A$2:$A$871,F$1,[2]掉落汇总!$C$2:$C$871,$Q$1)+SUMIFS(OFFSET([2]掉落汇总!$C$2:$C$871,,MATCH($B34,[2]掉落汇总!$D$1:$M$1)),[2]掉落汇总!$A$2:$A$871,F$1,[2]掉落汇总!$C$2:$C$871,$Q$2)/$Q$3)*宝箱投放计算!E34</f>
        <v>2.2864027538726335</v>
      </c>
      <c r="G34">
        <f ca="1">(SUMIFS(OFFSET([2]掉落汇总!$C$2:$C$871,,MATCH($B34,[2]掉落汇总!$D$1:$M$1)),[2]掉落汇总!$A$2:$A$871,G$1,[2]掉落汇总!$C$2:$C$871,$Q$1)+SUMIFS(OFFSET([2]掉落汇总!$C$2:$C$871,,MATCH($B34,[2]掉落汇总!$D$1:$M$1)),[2]掉落汇总!$A$2:$A$871,G$1,[2]掉落汇总!$C$2:$C$871,$Q$2)/$Q$3)*宝箱投放计算!F34</f>
        <v>0</v>
      </c>
      <c r="H34">
        <f ca="1">(SUMIFS(OFFSET([2]掉落汇总!$C$2:$C$871,,MATCH($B34,[2]掉落汇总!$D$1:$M$1)),[2]掉落汇总!$A$2:$A$871,H$1,[2]掉落汇总!$C$2:$C$871,$Q$1)+SUMIFS(OFFSET([2]掉落汇总!$C$2:$C$871,,MATCH($B34,[2]掉落汇总!$D$1:$M$1)),[2]掉落汇总!$A$2:$A$871,H$1,[2]掉落汇总!$C$2:$C$871,$Q$2)/$Q$3)*宝箱投放计算!G34</f>
        <v>0</v>
      </c>
      <c r="I34">
        <f ca="1">(SUMIFS(OFFSET([2]掉落汇总!$C$2:$C$871,,MATCH($B34,[2]掉落汇总!$D$1:$M$1)),[2]掉落汇总!$A$2:$A$871,I$1,[2]掉落汇总!$C$2:$C$871,$Q$1)+SUMIFS(OFFSET([2]掉落汇总!$C$2:$C$871,,MATCH($B34,[2]掉落汇总!$D$1:$M$1)),[2]掉落汇总!$A$2:$A$871,I$1,[2]掉落汇总!$C$2:$C$871,$Q$2)/$Q$3)*宝箱投放计算!H34</f>
        <v>0</v>
      </c>
      <c r="J34">
        <f ca="1">(SUMIFS(OFFSET([2]掉落汇总!$C$2:$C$871,,MATCH($B34,[2]掉落汇总!$D$1:$M$1)),[2]掉落汇总!$A$2:$A$871,J$1,[2]掉落汇总!$C$2:$C$871,$Q$1)+SUMIFS(OFFSET([2]掉落汇总!$C$2:$C$871,,MATCH($B34,[2]掉落汇总!$D$1:$M$1)),[2]掉落汇总!$A$2:$A$871,J$1,[2]掉落汇总!$C$2:$C$871,$Q$2)/$Q$3)*宝箱投放计算!I34</f>
        <v>0</v>
      </c>
      <c r="K34">
        <f ca="1">(SUMIFS(OFFSET([2]掉落汇总!$C$2:$C$871,,MATCH($B34,[2]掉落汇总!$D$1:$M$1)),[2]掉落汇总!$A$2:$A$871,K$1,[2]掉落汇总!$C$2:$C$871,$Q$1)+SUMIFS(OFFSET([2]掉落汇总!$C$2:$C$871,,MATCH($B34,[2]掉落汇总!$D$1:$M$1)),[2]掉落汇总!$A$2:$A$871,K$1,[2]掉落汇总!$C$2:$C$871,$Q$2)/$Q$3)*宝箱投放计算!J34</f>
        <v>0</v>
      </c>
      <c r="L34">
        <f ca="1">(SUMIFS(OFFSET([2]掉落汇总!$C$2:$C$871,,MATCH($B34,[2]掉落汇总!$D$1:$M$1)),[2]掉落汇总!$A$2:$A$871,L$1,[2]掉落汇总!$C$2:$C$871,$Q$1)+SUMIFS(OFFSET([2]掉落汇总!$C$2:$C$871,,MATCH($B34,[2]掉落汇总!$D$1:$M$1)),[2]掉落汇总!$A$2:$A$871,L$1,[2]掉落汇总!$C$2:$C$871,$Q$2)/$Q$3)*宝箱投放计算!K34</f>
        <v>0.7814085171640911</v>
      </c>
      <c r="M34">
        <f ca="1">(SUMIFS(OFFSET([2]掉落汇总!$C$2:$C$871,,MATCH($B34,[2]掉落汇总!$D$1:$M$1)),[2]掉落汇总!$A$2:$A$871,M$1,[2]掉落汇总!$C$2:$C$871,$Q$1)+SUMIFS(OFFSET([2]掉落汇总!$C$2:$C$871,,MATCH($B34,[2]掉落汇总!$D$1:$M$1)),[2]掉落汇总!$A$2:$A$871,M$1,[2]掉落汇总!$C$2:$C$871,$Q$2)/$Q$3)*宝箱投放计算!L34</f>
        <v>0.78196893612051854</v>
      </c>
      <c r="N34">
        <f ca="1">(SUMIFS(OFFSET([2]掉落汇总!$C$2:$C$871,,MATCH($B34,[2]掉落汇总!$D$1:$M$1)),[2]掉落汇总!$A$2:$A$871,N$1,[2]掉落汇总!$C$2:$C$871,$Q$1)+SUMIFS(OFFSET([2]掉落汇总!$C$2:$C$871,,MATCH($B34,[2]掉落汇总!$D$1:$M$1)),[2]掉落汇总!$A$2:$A$871,N$1,[2]掉落汇总!$C$2:$C$871,$Q$2)/$Q$3)*宝箱投放计算!M34</f>
        <v>0.18146053602163756</v>
      </c>
      <c r="O34">
        <f ca="1">(SUMIFS(OFFSET([2]掉落汇总!$C$2:$C$871,,MATCH($B34,[2]掉落汇总!$D$1:$M$1)),[2]掉落汇总!$A$2:$A$871,O$1,[2]掉落汇总!$C$2:$C$871,$Q$1)+SUMIFS(OFFSET([2]掉落汇总!$C$2:$C$871,,MATCH($B34,[2]掉落汇总!$D$1:$M$1)),[2]掉落汇总!$A$2:$A$871,O$1,[2]掉落汇总!$C$2:$C$871,$Q$2)/$Q$3)*宝箱投放计算!N34</f>
        <v>0.37342246297470183</v>
      </c>
    </row>
    <row r="35" spans="1:15" x14ac:dyDescent="0.2">
      <c r="A35">
        <f>玩家成长时间线!A35</f>
        <v>34</v>
      </c>
      <c r="B35">
        <f>玩家成长时间线!B35</f>
        <v>8</v>
      </c>
      <c r="C35">
        <f ca="1">SUM($D$2:D35)</f>
        <v>402.99044539774553</v>
      </c>
      <c r="D35">
        <f t="shared" ca="1" si="0"/>
        <v>7.0617401292305049</v>
      </c>
      <c r="E35">
        <f ca="1">(SUMIFS(OFFSET([2]掉落汇总!$C$2:$C$871,,MATCH($B35,[2]掉落汇总!$D$1:$M$1)),[2]掉落汇总!$A$2:$A$871,E$1,[2]掉落汇总!$C$2:$C$871,$Q$1)+SUMIFS(OFFSET([2]掉落汇总!$C$2:$C$871,,MATCH($B35,[2]掉落汇总!$D$1:$M$1)),[2]掉落汇总!$A$2:$A$871,E$1,[2]掉落汇总!$C$2:$C$871,$Q$2)/$Q$3)*宝箱投放计算!D35</f>
        <v>2.6570769230769229</v>
      </c>
      <c r="F35">
        <f ca="1">(SUMIFS(OFFSET([2]掉落汇总!$C$2:$C$871,,MATCH($B35,[2]掉落汇总!$D$1:$M$1)),[2]掉落汇总!$A$2:$A$871,F$1,[2]掉落汇总!$C$2:$C$871,$Q$1)+SUMIFS(OFFSET([2]掉落汇总!$C$2:$C$871,,MATCH($B35,[2]掉落汇总!$D$1:$M$1)),[2]掉落汇总!$A$2:$A$871,F$1,[2]掉落汇总!$C$2:$C$871,$Q$2)/$Q$3)*宝箱投放计算!E35</f>
        <v>2.2864027538726335</v>
      </c>
      <c r="G35">
        <f ca="1">(SUMIFS(OFFSET([2]掉落汇总!$C$2:$C$871,,MATCH($B35,[2]掉落汇总!$D$1:$M$1)),[2]掉落汇总!$A$2:$A$871,G$1,[2]掉落汇总!$C$2:$C$871,$Q$1)+SUMIFS(OFFSET([2]掉落汇总!$C$2:$C$871,,MATCH($B35,[2]掉落汇总!$D$1:$M$1)),[2]掉落汇总!$A$2:$A$871,G$1,[2]掉落汇总!$C$2:$C$871,$Q$2)/$Q$3)*宝箱投放计算!F35</f>
        <v>0</v>
      </c>
      <c r="H35">
        <f ca="1">(SUMIFS(OFFSET([2]掉落汇总!$C$2:$C$871,,MATCH($B35,[2]掉落汇总!$D$1:$M$1)),[2]掉落汇总!$A$2:$A$871,H$1,[2]掉落汇总!$C$2:$C$871,$Q$1)+SUMIFS(OFFSET([2]掉落汇总!$C$2:$C$871,,MATCH($B35,[2]掉落汇总!$D$1:$M$1)),[2]掉落汇总!$A$2:$A$871,H$1,[2]掉落汇总!$C$2:$C$871,$Q$2)/$Q$3)*宝箱投放计算!G35</f>
        <v>0</v>
      </c>
      <c r="I35">
        <f ca="1">(SUMIFS(OFFSET([2]掉落汇总!$C$2:$C$871,,MATCH($B35,[2]掉落汇总!$D$1:$M$1)),[2]掉落汇总!$A$2:$A$871,I$1,[2]掉落汇总!$C$2:$C$871,$Q$1)+SUMIFS(OFFSET([2]掉落汇总!$C$2:$C$871,,MATCH($B35,[2]掉落汇总!$D$1:$M$1)),[2]掉落汇总!$A$2:$A$871,I$1,[2]掉落汇总!$C$2:$C$871,$Q$2)/$Q$3)*宝箱投放计算!H35</f>
        <v>0</v>
      </c>
      <c r="J35">
        <f ca="1">(SUMIFS(OFFSET([2]掉落汇总!$C$2:$C$871,,MATCH($B35,[2]掉落汇总!$D$1:$M$1)),[2]掉落汇总!$A$2:$A$871,J$1,[2]掉落汇总!$C$2:$C$871,$Q$1)+SUMIFS(OFFSET([2]掉落汇总!$C$2:$C$871,,MATCH($B35,[2]掉落汇总!$D$1:$M$1)),[2]掉落汇总!$A$2:$A$871,J$1,[2]掉落汇总!$C$2:$C$871,$Q$2)/$Q$3)*宝箱投放计算!I35</f>
        <v>0</v>
      </c>
      <c r="K35">
        <f ca="1">(SUMIFS(OFFSET([2]掉落汇总!$C$2:$C$871,,MATCH($B35,[2]掉落汇总!$D$1:$M$1)),[2]掉落汇总!$A$2:$A$871,K$1,[2]掉落汇总!$C$2:$C$871,$Q$1)+SUMIFS(OFFSET([2]掉落汇总!$C$2:$C$871,,MATCH($B35,[2]掉落汇总!$D$1:$M$1)),[2]掉落汇总!$A$2:$A$871,K$1,[2]掉落汇总!$C$2:$C$871,$Q$2)/$Q$3)*宝箱投放计算!J35</f>
        <v>0</v>
      </c>
      <c r="L35">
        <f ca="1">(SUMIFS(OFFSET([2]掉落汇总!$C$2:$C$871,,MATCH($B35,[2]掉落汇总!$D$1:$M$1)),[2]掉落汇总!$A$2:$A$871,L$1,[2]掉落汇总!$C$2:$C$871,$Q$1)+SUMIFS(OFFSET([2]掉落汇总!$C$2:$C$871,,MATCH($B35,[2]掉落汇总!$D$1:$M$1)),[2]掉落汇总!$A$2:$A$871,L$1,[2]掉落汇总!$C$2:$C$871,$Q$2)/$Q$3)*宝箱投放计算!K35</f>
        <v>0.7814085171640911</v>
      </c>
      <c r="M35">
        <f ca="1">(SUMIFS(OFFSET([2]掉落汇总!$C$2:$C$871,,MATCH($B35,[2]掉落汇总!$D$1:$M$1)),[2]掉落汇总!$A$2:$A$871,M$1,[2]掉落汇总!$C$2:$C$871,$Q$1)+SUMIFS(OFFSET([2]掉落汇总!$C$2:$C$871,,MATCH($B35,[2]掉落汇总!$D$1:$M$1)),[2]掉落汇总!$A$2:$A$871,M$1,[2]掉落汇总!$C$2:$C$871,$Q$2)/$Q$3)*宝箱投放计算!L35</f>
        <v>0.78196893612051854</v>
      </c>
      <c r="N35">
        <f ca="1">(SUMIFS(OFFSET([2]掉落汇总!$C$2:$C$871,,MATCH($B35,[2]掉落汇总!$D$1:$M$1)),[2]掉落汇总!$A$2:$A$871,N$1,[2]掉落汇总!$C$2:$C$871,$Q$1)+SUMIFS(OFFSET([2]掉落汇总!$C$2:$C$871,,MATCH($B35,[2]掉落汇总!$D$1:$M$1)),[2]掉落汇总!$A$2:$A$871,N$1,[2]掉落汇总!$C$2:$C$871,$Q$2)/$Q$3)*宝箱投放计算!M35</f>
        <v>0.18146053602163756</v>
      </c>
      <c r="O35">
        <f ca="1">(SUMIFS(OFFSET([2]掉落汇总!$C$2:$C$871,,MATCH($B35,[2]掉落汇总!$D$1:$M$1)),[2]掉落汇总!$A$2:$A$871,O$1,[2]掉落汇总!$C$2:$C$871,$Q$1)+SUMIFS(OFFSET([2]掉落汇总!$C$2:$C$871,,MATCH($B35,[2]掉落汇总!$D$1:$M$1)),[2]掉落汇总!$A$2:$A$871,O$1,[2]掉落汇总!$C$2:$C$871,$Q$2)/$Q$3)*宝箱投放计算!N35</f>
        <v>0.37342246297470183</v>
      </c>
    </row>
    <row r="36" spans="1:15" x14ac:dyDescent="0.2">
      <c r="A36">
        <f>玩家成长时间线!A36</f>
        <v>35</v>
      </c>
      <c r="B36">
        <f>玩家成长时间线!B36</f>
        <v>8</v>
      </c>
      <c r="C36">
        <f ca="1">SUM($D$2:D36)</f>
        <v>410.06372398851448</v>
      </c>
      <c r="D36">
        <f t="shared" ca="1" si="0"/>
        <v>7.0732785907689673</v>
      </c>
      <c r="E36">
        <f ca="1">(SUMIFS(OFFSET([2]掉落汇总!$C$2:$C$871,,MATCH($B36,[2]掉落汇总!$D$1:$M$1)),[2]掉落汇总!$A$2:$A$871,E$1,[2]掉落汇总!$C$2:$C$871,$Q$1)+SUMIFS(OFFSET([2]掉落汇总!$C$2:$C$871,,MATCH($B36,[2]掉落汇总!$D$1:$M$1)),[2]掉落汇总!$A$2:$A$871,E$1,[2]掉落汇总!$C$2:$C$871,$Q$2)/$Q$3)*宝箱投放计算!D36</f>
        <v>2.6686153846153844</v>
      </c>
      <c r="F36">
        <f ca="1">(SUMIFS(OFFSET([2]掉落汇总!$C$2:$C$871,,MATCH($B36,[2]掉落汇总!$D$1:$M$1)),[2]掉落汇总!$A$2:$A$871,F$1,[2]掉落汇总!$C$2:$C$871,$Q$1)+SUMIFS(OFFSET([2]掉落汇总!$C$2:$C$871,,MATCH($B36,[2]掉落汇总!$D$1:$M$1)),[2]掉落汇总!$A$2:$A$871,F$1,[2]掉落汇总!$C$2:$C$871,$Q$2)/$Q$3)*宝箱投放计算!E36</f>
        <v>2.2864027538726335</v>
      </c>
      <c r="G36">
        <f ca="1">(SUMIFS(OFFSET([2]掉落汇总!$C$2:$C$871,,MATCH($B36,[2]掉落汇总!$D$1:$M$1)),[2]掉落汇总!$A$2:$A$871,G$1,[2]掉落汇总!$C$2:$C$871,$Q$1)+SUMIFS(OFFSET([2]掉落汇总!$C$2:$C$871,,MATCH($B36,[2]掉落汇总!$D$1:$M$1)),[2]掉落汇总!$A$2:$A$871,G$1,[2]掉落汇总!$C$2:$C$871,$Q$2)/$Q$3)*宝箱投放计算!F36</f>
        <v>0</v>
      </c>
      <c r="H36">
        <f ca="1">(SUMIFS(OFFSET([2]掉落汇总!$C$2:$C$871,,MATCH($B36,[2]掉落汇总!$D$1:$M$1)),[2]掉落汇总!$A$2:$A$871,H$1,[2]掉落汇总!$C$2:$C$871,$Q$1)+SUMIFS(OFFSET([2]掉落汇总!$C$2:$C$871,,MATCH($B36,[2]掉落汇总!$D$1:$M$1)),[2]掉落汇总!$A$2:$A$871,H$1,[2]掉落汇总!$C$2:$C$871,$Q$2)/$Q$3)*宝箱投放计算!G36</f>
        <v>0</v>
      </c>
      <c r="I36">
        <f ca="1">(SUMIFS(OFFSET([2]掉落汇总!$C$2:$C$871,,MATCH($B36,[2]掉落汇总!$D$1:$M$1)),[2]掉落汇总!$A$2:$A$871,I$1,[2]掉落汇总!$C$2:$C$871,$Q$1)+SUMIFS(OFFSET([2]掉落汇总!$C$2:$C$871,,MATCH($B36,[2]掉落汇总!$D$1:$M$1)),[2]掉落汇总!$A$2:$A$871,I$1,[2]掉落汇总!$C$2:$C$871,$Q$2)/$Q$3)*宝箱投放计算!H36</f>
        <v>0</v>
      </c>
      <c r="J36">
        <f ca="1">(SUMIFS(OFFSET([2]掉落汇总!$C$2:$C$871,,MATCH($B36,[2]掉落汇总!$D$1:$M$1)),[2]掉落汇总!$A$2:$A$871,J$1,[2]掉落汇总!$C$2:$C$871,$Q$1)+SUMIFS(OFFSET([2]掉落汇总!$C$2:$C$871,,MATCH($B36,[2]掉落汇总!$D$1:$M$1)),[2]掉落汇总!$A$2:$A$871,J$1,[2]掉落汇总!$C$2:$C$871,$Q$2)/$Q$3)*宝箱投放计算!I36</f>
        <v>0</v>
      </c>
      <c r="K36">
        <f ca="1">(SUMIFS(OFFSET([2]掉落汇总!$C$2:$C$871,,MATCH($B36,[2]掉落汇总!$D$1:$M$1)),[2]掉落汇总!$A$2:$A$871,K$1,[2]掉落汇总!$C$2:$C$871,$Q$1)+SUMIFS(OFFSET([2]掉落汇总!$C$2:$C$871,,MATCH($B36,[2]掉落汇总!$D$1:$M$1)),[2]掉落汇总!$A$2:$A$871,K$1,[2]掉落汇总!$C$2:$C$871,$Q$2)/$Q$3)*宝箱投放计算!J36</f>
        <v>0</v>
      </c>
      <c r="L36">
        <f ca="1">(SUMIFS(OFFSET([2]掉落汇总!$C$2:$C$871,,MATCH($B36,[2]掉落汇总!$D$1:$M$1)),[2]掉落汇总!$A$2:$A$871,L$1,[2]掉落汇总!$C$2:$C$871,$Q$1)+SUMIFS(OFFSET([2]掉落汇总!$C$2:$C$871,,MATCH($B36,[2]掉落汇总!$D$1:$M$1)),[2]掉落汇总!$A$2:$A$871,L$1,[2]掉落汇总!$C$2:$C$871,$Q$2)/$Q$3)*宝箱投放计算!K36</f>
        <v>0.7814085171640911</v>
      </c>
      <c r="M36">
        <f ca="1">(SUMIFS(OFFSET([2]掉落汇总!$C$2:$C$871,,MATCH($B36,[2]掉落汇总!$D$1:$M$1)),[2]掉落汇总!$A$2:$A$871,M$1,[2]掉落汇总!$C$2:$C$871,$Q$1)+SUMIFS(OFFSET([2]掉落汇总!$C$2:$C$871,,MATCH($B36,[2]掉落汇总!$D$1:$M$1)),[2]掉落汇总!$A$2:$A$871,M$1,[2]掉落汇总!$C$2:$C$871,$Q$2)/$Q$3)*宝箱投放计算!L36</f>
        <v>0.78196893612051854</v>
      </c>
      <c r="N36">
        <f ca="1">(SUMIFS(OFFSET([2]掉落汇总!$C$2:$C$871,,MATCH($B36,[2]掉落汇总!$D$1:$M$1)),[2]掉落汇总!$A$2:$A$871,N$1,[2]掉落汇总!$C$2:$C$871,$Q$1)+SUMIFS(OFFSET([2]掉落汇总!$C$2:$C$871,,MATCH($B36,[2]掉落汇总!$D$1:$M$1)),[2]掉落汇总!$A$2:$A$871,N$1,[2]掉落汇总!$C$2:$C$871,$Q$2)/$Q$3)*宝箱投放计算!M36</f>
        <v>0.18146053602163756</v>
      </c>
      <c r="O36">
        <f ca="1">(SUMIFS(OFFSET([2]掉落汇总!$C$2:$C$871,,MATCH($B36,[2]掉落汇总!$D$1:$M$1)),[2]掉落汇总!$A$2:$A$871,O$1,[2]掉落汇总!$C$2:$C$871,$Q$1)+SUMIFS(OFFSET([2]掉落汇总!$C$2:$C$871,,MATCH($B36,[2]掉落汇总!$D$1:$M$1)),[2]掉落汇总!$A$2:$A$871,O$1,[2]掉落汇总!$C$2:$C$871,$Q$2)/$Q$3)*宝箱投放计算!N36</f>
        <v>0.37342246297470183</v>
      </c>
    </row>
    <row r="37" spans="1:15" x14ac:dyDescent="0.2">
      <c r="A37">
        <f>玩家成长时间线!A37</f>
        <v>36</v>
      </c>
      <c r="B37">
        <f>玩家成长时间线!B37</f>
        <v>9</v>
      </c>
      <c r="C37">
        <f ca="1">SUM($D$2:D37)</f>
        <v>423.24323118224453</v>
      </c>
      <c r="D37">
        <f t="shared" ca="1" si="0"/>
        <v>13.179507193730027</v>
      </c>
      <c r="E37">
        <f ca="1">(SUMIFS(OFFSET([2]掉落汇总!$C$2:$C$871,,MATCH($B37,[2]掉落汇总!$D$1:$M$1)),[2]掉落汇总!$A$2:$A$871,E$1,[2]掉落汇总!$C$2:$C$871,$Q$1)+SUMIFS(OFFSET([2]掉落汇总!$C$2:$C$871,,MATCH($B37,[2]掉落汇总!$D$1:$M$1)),[2]掉落汇总!$A$2:$A$871,E$1,[2]掉落汇总!$C$2:$C$871,$Q$2)/$Q$3)*宝箱投放计算!D37</f>
        <v>1.8237906215921482</v>
      </c>
      <c r="F37">
        <f ca="1">(SUMIFS(OFFSET([2]掉落汇总!$C$2:$C$871,,MATCH($B37,[2]掉落汇总!$D$1:$M$1)),[2]掉落汇总!$A$2:$A$871,F$1,[2]掉落汇总!$C$2:$C$871,$Q$1)+SUMIFS(OFFSET([2]掉落汇总!$C$2:$C$871,,MATCH($B37,[2]掉落汇总!$D$1:$M$1)),[2]掉落汇总!$A$2:$A$871,F$1,[2]掉落汇总!$C$2:$C$871,$Q$2)/$Q$3)*宝箱投放计算!E37</f>
        <v>2.8580034423407916</v>
      </c>
      <c r="G37">
        <f ca="1">(SUMIFS(OFFSET([2]掉落汇总!$C$2:$C$871,,MATCH($B37,[2]掉落汇总!$D$1:$M$1)),[2]掉落汇总!$A$2:$A$871,G$1,[2]掉落汇总!$C$2:$C$871,$Q$1)+SUMIFS(OFFSET([2]掉落汇总!$C$2:$C$871,,MATCH($B37,[2]掉落汇总!$D$1:$M$1)),[2]掉落汇总!$A$2:$A$871,G$1,[2]掉落汇总!$C$2:$C$871,$Q$2)/$Q$3)*宝箱投放计算!F37</f>
        <v>0</v>
      </c>
      <c r="H37">
        <f ca="1">(SUMIFS(OFFSET([2]掉落汇总!$C$2:$C$871,,MATCH($B37,[2]掉落汇总!$D$1:$M$1)),[2]掉落汇总!$A$2:$A$871,H$1,[2]掉落汇总!$C$2:$C$871,$Q$1)+SUMIFS(OFFSET([2]掉落汇总!$C$2:$C$871,,MATCH($B37,[2]掉落汇总!$D$1:$M$1)),[2]掉落汇总!$A$2:$A$871,H$1,[2]掉落汇总!$C$2:$C$871,$Q$2)/$Q$3)*宝箱投放计算!G37</f>
        <v>0</v>
      </c>
      <c r="I37">
        <f ca="1">(SUMIFS(OFFSET([2]掉落汇总!$C$2:$C$871,,MATCH($B37,[2]掉落汇总!$D$1:$M$1)),[2]掉落汇总!$A$2:$A$871,I$1,[2]掉落汇总!$C$2:$C$871,$Q$1)+SUMIFS(OFFSET([2]掉落汇总!$C$2:$C$871,,MATCH($B37,[2]掉落汇总!$D$1:$M$1)),[2]掉落汇总!$A$2:$A$871,I$1,[2]掉落汇总!$C$2:$C$871,$Q$2)/$Q$3)*宝箱投放计算!H37</f>
        <v>1.7735703245749606</v>
      </c>
      <c r="J37">
        <f ca="1">(SUMIFS(OFFSET([2]掉落汇总!$C$2:$C$871,,MATCH($B37,[2]掉落汇总!$D$1:$M$1)),[2]掉落汇总!$A$2:$A$871,J$1,[2]掉落汇总!$C$2:$C$871,$Q$1)+SUMIFS(OFFSET([2]掉落汇总!$C$2:$C$871,,MATCH($B37,[2]掉落汇总!$D$1:$M$1)),[2]掉落汇总!$A$2:$A$871,J$1,[2]掉落汇总!$C$2:$C$871,$Q$2)/$Q$3)*宝箱投放计算!I37</f>
        <v>4.6058823529411761</v>
      </c>
      <c r="K37">
        <f ca="1">(SUMIFS(OFFSET([2]掉落汇总!$C$2:$C$871,,MATCH($B37,[2]掉落汇总!$D$1:$M$1)),[2]掉落汇总!$A$2:$A$871,K$1,[2]掉落汇总!$C$2:$C$871,$Q$1)+SUMIFS(OFFSET([2]掉落汇总!$C$2:$C$871,,MATCH($B37,[2]掉落汇总!$D$1:$M$1)),[2]掉落汇总!$A$2:$A$871,K$1,[2]掉落汇总!$C$2:$C$871,$Q$2)/$Q$3)*宝箱投放计算!J37</f>
        <v>0</v>
      </c>
      <c r="L37">
        <f ca="1">(SUMIFS(OFFSET([2]掉落汇总!$C$2:$C$871,,MATCH($B37,[2]掉落汇总!$D$1:$M$1)),[2]掉落汇总!$A$2:$A$871,L$1,[2]掉落汇总!$C$2:$C$871,$Q$1)+SUMIFS(OFFSET([2]掉落汇总!$C$2:$C$871,,MATCH($B37,[2]掉落汇总!$D$1:$M$1)),[2]掉落汇总!$A$2:$A$871,L$1,[2]掉落汇总!$C$2:$C$871,$Q$2)/$Q$3)*宝箱投放计算!K37</f>
        <v>0.7814085171640911</v>
      </c>
      <c r="M37">
        <f ca="1">(SUMIFS(OFFSET([2]掉落汇总!$C$2:$C$871,,MATCH($B37,[2]掉落汇总!$D$1:$M$1)),[2]掉落汇总!$A$2:$A$871,M$1,[2]掉落汇总!$C$2:$C$871,$Q$1)+SUMIFS(OFFSET([2]掉落汇总!$C$2:$C$871,,MATCH($B37,[2]掉落汇总!$D$1:$M$1)),[2]掉落汇总!$A$2:$A$871,M$1,[2]掉落汇总!$C$2:$C$871,$Q$2)/$Q$3)*宝箱投放计算!L37</f>
        <v>0.78196893612051854</v>
      </c>
      <c r="N37">
        <f ca="1">(SUMIFS(OFFSET([2]掉落汇总!$C$2:$C$871,,MATCH($B37,[2]掉落汇总!$D$1:$M$1)),[2]掉落汇总!$A$2:$A$871,N$1,[2]掉落汇总!$C$2:$C$871,$Q$1)+SUMIFS(OFFSET([2]掉落汇总!$C$2:$C$871,,MATCH($B37,[2]掉落汇总!$D$1:$M$1)),[2]掉落汇总!$A$2:$A$871,N$1,[2]掉落汇总!$C$2:$C$871,$Q$2)/$Q$3)*宝箱投放计算!M37</f>
        <v>0.18146053602163756</v>
      </c>
      <c r="O37">
        <f ca="1">(SUMIFS(OFFSET([2]掉落汇总!$C$2:$C$871,,MATCH($B37,[2]掉落汇总!$D$1:$M$1)),[2]掉落汇总!$A$2:$A$871,O$1,[2]掉落汇总!$C$2:$C$871,$Q$1)+SUMIFS(OFFSET([2]掉落汇总!$C$2:$C$871,,MATCH($B37,[2]掉落汇总!$D$1:$M$1)),[2]掉落汇总!$A$2:$A$871,O$1,[2]掉落汇总!$C$2:$C$871,$Q$2)/$Q$3)*宝箱投放计算!N37</f>
        <v>0.37342246297470183</v>
      </c>
    </row>
    <row r="38" spans="1:15" x14ac:dyDescent="0.2">
      <c r="A38">
        <f>玩家成长时间线!A38</f>
        <v>37</v>
      </c>
      <c r="B38">
        <f>玩家成长时间线!B38</f>
        <v>9</v>
      </c>
      <c r="C38">
        <f ca="1">SUM($D$2:D38)</f>
        <v>430.20817119464164</v>
      </c>
      <c r="D38">
        <f t="shared" ca="1" si="0"/>
        <v>6.9649400123970944</v>
      </c>
      <c r="E38">
        <f ca="1">(SUMIFS(OFFSET([2]掉落汇总!$C$2:$C$871,,MATCH($B38,[2]掉落汇总!$D$1:$M$1)),[2]掉落汇总!$A$2:$A$871,E$1,[2]掉落汇总!$C$2:$C$871,$Q$1)+SUMIFS(OFFSET([2]掉落汇总!$C$2:$C$871,,MATCH($B38,[2]掉落汇总!$D$1:$M$1)),[2]掉落汇总!$A$2:$A$871,E$1,[2]掉落汇总!$C$2:$C$871,$Q$2)/$Q$3)*宝箱投放计算!D38</f>
        <v>1.9886761177753542</v>
      </c>
      <c r="F38">
        <f ca="1">(SUMIFS(OFFSET([2]掉落汇总!$C$2:$C$871,,MATCH($B38,[2]掉落汇总!$D$1:$M$1)),[2]掉落汇总!$A$2:$A$871,F$1,[2]掉落汇总!$C$2:$C$871,$Q$1)+SUMIFS(OFFSET([2]掉落汇总!$C$2:$C$871,,MATCH($B38,[2]掉落汇总!$D$1:$M$1)),[2]掉落汇总!$A$2:$A$871,F$1,[2]掉落汇总!$C$2:$C$871,$Q$2)/$Q$3)*宝箱投放计算!E38</f>
        <v>2.8580034423407916</v>
      </c>
      <c r="G38">
        <f ca="1">(SUMIFS(OFFSET([2]掉落汇总!$C$2:$C$871,,MATCH($B38,[2]掉落汇总!$D$1:$M$1)),[2]掉落汇总!$A$2:$A$871,G$1,[2]掉落汇总!$C$2:$C$871,$Q$1)+SUMIFS(OFFSET([2]掉落汇总!$C$2:$C$871,,MATCH($B38,[2]掉落汇总!$D$1:$M$1)),[2]掉落汇总!$A$2:$A$871,G$1,[2]掉落汇总!$C$2:$C$871,$Q$2)/$Q$3)*宝箱投放计算!F38</f>
        <v>0</v>
      </c>
      <c r="H38">
        <f ca="1">(SUMIFS(OFFSET([2]掉落汇总!$C$2:$C$871,,MATCH($B38,[2]掉落汇总!$D$1:$M$1)),[2]掉落汇总!$A$2:$A$871,H$1,[2]掉落汇总!$C$2:$C$871,$Q$1)+SUMIFS(OFFSET([2]掉落汇总!$C$2:$C$871,,MATCH($B38,[2]掉落汇总!$D$1:$M$1)),[2]掉落汇总!$A$2:$A$871,H$1,[2]掉落汇总!$C$2:$C$871,$Q$2)/$Q$3)*宝箱投放计算!G38</f>
        <v>0</v>
      </c>
      <c r="I38">
        <f ca="1">(SUMIFS(OFFSET([2]掉落汇总!$C$2:$C$871,,MATCH($B38,[2]掉落汇总!$D$1:$M$1)),[2]掉落汇总!$A$2:$A$871,I$1,[2]掉落汇总!$C$2:$C$871,$Q$1)+SUMIFS(OFFSET([2]掉落汇总!$C$2:$C$871,,MATCH($B38,[2]掉落汇总!$D$1:$M$1)),[2]掉落汇总!$A$2:$A$871,I$1,[2]掉落汇总!$C$2:$C$871,$Q$2)/$Q$3)*宝箱投放计算!H38</f>
        <v>0</v>
      </c>
      <c r="J38">
        <f ca="1">(SUMIFS(OFFSET([2]掉落汇总!$C$2:$C$871,,MATCH($B38,[2]掉落汇总!$D$1:$M$1)),[2]掉落汇总!$A$2:$A$871,J$1,[2]掉落汇总!$C$2:$C$871,$Q$1)+SUMIFS(OFFSET([2]掉落汇总!$C$2:$C$871,,MATCH($B38,[2]掉落汇总!$D$1:$M$1)),[2]掉落汇总!$A$2:$A$871,J$1,[2]掉落汇总!$C$2:$C$871,$Q$2)/$Q$3)*宝箱投放计算!I38</f>
        <v>0</v>
      </c>
      <c r="K38">
        <f ca="1">(SUMIFS(OFFSET([2]掉落汇总!$C$2:$C$871,,MATCH($B38,[2]掉落汇总!$D$1:$M$1)),[2]掉落汇总!$A$2:$A$871,K$1,[2]掉落汇总!$C$2:$C$871,$Q$1)+SUMIFS(OFFSET([2]掉落汇总!$C$2:$C$871,,MATCH($B38,[2]掉落汇总!$D$1:$M$1)),[2]掉落汇总!$A$2:$A$871,K$1,[2]掉落汇总!$C$2:$C$871,$Q$2)/$Q$3)*宝箱投放计算!J38</f>
        <v>0</v>
      </c>
      <c r="L38">
        <f ca="1">(SUMIFS(OFFSET([2]掉落汇总!$C$2:$C$871,,MATCH($B38,[2]掉落汇总!$D$1:$M$1)),[2]掉落汇总!$A$2:$A$871,L$1,[2]掉落汇总!$C$2:$C$871,$Q$1)+SUMIFS(OFFSET([2]掉落汇总!$C$2:$C$871,,MATCH($B38,[2]掉落汇总!$D$1:$M$1)),[2]掉落汇总!$A$2:$A$871,L$1,[2]掉落汇总!$C$2:$C$871,$Q$2)/$Q$3)*宝箱投放计算!K38</f>
        <v>0.7814085171640911</v>
      </c>
      <c r="M38">
        <f ca="1">(SUMIFS(OFFSET([2]掉落汇总!$C$2:$C$871,,MATCH($B38,[2]掉落汇总!$D$1:$M$1)),[2]掉落汇总!$A$2:$A$871,M$1,[2]掉落汇总!$C$2:$C$871,$Q$1)+SUMIFS(OFFSET([2]掉落汇总!$C$2:$C$871,,MATCH($B38,[2]掉落汇总!$D$1:$M$1)),[2]掉落汇总!$A$2:$A$871,M$1,[2]掉落汇总!$C$2:$C$871,$Q$2)/$Q$3)*宝箱投放计算!L38</f>
        <v>0.78196893612051854</v>
      </c>
      <c r="N38">
        <f ca="1">(SUMIFS(OFFSET([2]掉落汇总!$C$2:$C$871,,MATCH($B38,[2]掉落汇总!$D$1:$M$1)),[2]掉落汇总!$A$2:$A$871,N$1,[2]掉落汇总!$C$2:$C$871,$Q$1)+SUMIFS(OFFSET([2]掉落汇总!$C$2:$C$871,,MATCH($B38,[2]掉落汇总!$D$1:$M$1)),[2]掉落汇总!$A$2:$A$871,N$1,[2]掉落汇总!$C$2:$C$871,$Q$2)/$Q$3)*宝箱投放计算!M38</f>
        <v>0.18146053602163756</v>
      </c>
      <c r="O38">
        <f ca="1">(SUMIFS(OFFSET([2]掉落汇总!$C$2:$C$871,,MATCH($B38,[2]掉落汇总!$D$1:$M$1)),[2]掉落汇总!$A$2:$A$871,O$1,[2]掉落汇总!$C$2:$C$871,$Q$1)+SUMIFS(OFFSET([2]掉落汇总!$C$2:$C$871,,MATCH($B38,[2]掉落汇总!$D$1:$M$1)),[2]掉落汇总!$A$2:$A$871,O$1,[2]掉落汇总!$C$2:$C$871,$Q$2)/$Q$3)*宝箱投放计算!N38</f>
        <v>0.37342246297470183</v>
      </c>
    </row>
    <row r="39" spans="1:15" x14ac:dyDescent="0.2">
      <c r="A39">
        <f>玩家成长时间线!A39</f>
        <v>38</v>
      </c>
      <c r="B39">
        <f>玩家成长时间线!B39</f>
        <v>9</v>
      </c>
      <c r="C39">
        <f ca="1">SUM($D$2:D39)</f>
        <v>437.02392909144442</v>
      </c>
      <c r="D39">
        <f t="shared" ca="1" si="0"/>
        <v>6.8157578968027659</v>
      </c>
      <c r="E39">
        <f ca="1">(SUMIFS(OFFSET([2]掉落汇总!$C$2:$C$871,,MATCH($B39,[2]掉落汇总!$D$1:$M$1)),[2]掉落汇总!$A$2:$A$871,E$1,[2]掉落汇总!$C$2:$C$871,$Q$1)+SUMIFS(OFFSET([2]掉落汇总!$C$2:$C$871,,MATCH($B39,[2]掉落汇总!$D$1:$M$1)),[2]掉落汇总!$A$2:$A$871,E$1,[2]掉落汇总!$C$2:$C$871,$Q$2)/$Q$3)*宝箱投放计算!D39</f>
        <v>1.8394940021810251</v>
      </c>
      <c r="F39">
        <f ca="1">(SUMIFS(OFFSET([2]掉落汇总!$C$2:$C$871,,MATCH($B39,[2]掉落汇总!$D$1:$M$1)),[2]掉落汇总!$A$2:$A$871,F$1,[2]掉落汇总!$C$2:$C$871,$Q$1)+SUMIFS(OFFSET([2]掉落汇总!$C$2:$C$871,,MATCH($B39,[2]掉落汇总!$D$1:$M$1)),[2]掉落汇总!$A$2:$A$871,F$1,[2]掉落汇总!$C$2:$C$871,$Q$2)/$Q$3)*宝箱投放计算!E39</f>
        <v>2.8580034423407916</v>
      </c>
      <c r="G39">
        <f ca="1">(SUMIFS(OFFSET([2]掉落汇总!$C$2:$C$871,,MATCH($B39,[2]掉落汇总!$D$1:$M$1)),[2]掉落汇总!$A$2:$A$871,G$1,[2]掉落汇总!$C$2:$C$871,$Q$1)+SUMIFS(OFFSET([2]掉落汇总!$C$2:$C$871,,MATCH($B39,[2]掉落汇总!$D$1:$M$1)),[2]掉落汇总!$A$2:$A$871,G$1,[2]掉落汇总!$C$2:$C$871,$Q$2)/$Q$3)*宝箱投放计算!F39</f>
        <v>0</v>
      </c>
      <c r="H39">
        <f ca="1">(SUMIFS(OFFSET([2]掉落汇总!$C$2:$C$871,,MATCH($B39,[2]掉落汇总!$D$1:$M$1)),[2]掉落汇总!$A$2:$A$871,H$1,[2]掉落汇总!$C$2:$C$871,$Q$1)+SUMIFS(OFFSET([2]掉落汇总!$C$2:$C$871,,MATCH($B39,[2]掉落汇总!$D$1:$M$1)),[2]掉落汇总!$A$2:$A$871,H$1,[2]掉落汇总!$C$2:$C$871,$Q$2)/$Q$3)*宝箱投放计算!G39</f>
        <v>0</v>
      </c>
      <c r="I39">
        <f ca="1">(SUMIFS(OFFSET([2]掉落汇总!$C$2:$C$871,,MATCH($B39,[2]掉落汇总!$D$1:$M$1)),[2]掉落汇总!$A$2:$A$871,I$1,[2]掉落汇总!$C$2:$C$871,$Q$1)+SUMIFS(OFFSET([2]掉落汇总!$C$2:$C$871,,MATCH($B39,[2]掉落汇总!$D$1:$M$1)),[2]掉落汇总!$A$2:$A$871,I$1,[2]掉落汇总!$C$2:$C$871,$Q$2)/$Q$3)*宝箱投放计算!H39</f>
        <v>0</v>
      </c>
      <c r="J39">
        <f ca="1">(SUMIFS(OFFSET([2]掉落汇总!$C$2:$C$871,,MATCH($B39,[2]掉落汇总!$D$1:$M$1)),[2]掉落汇总!$A$2:$A$871,J$1,[2]掉落汇总!$C$2:$C$871,$Q$1)+SUMIFS(OFFSET([2]掉落汇总!$C$2:$C$871,,MATCH($B39,[2]掉落汇总!$D$1:$M$1)),[2]掉落汇总!$A$2:$A$871,J$1,[2]掉落汇总!$C$2:$C$871,$Q$2)/$Q$3)*宝箱投放计算!I39</f>
        <v>0</v>
      </c>
      <c r="K39">
        <f ca="1">(SUMIFS(OFFSET([2]掉落汇总!$C$2:$C$871,,MATCH($B39,[2]掉落汇总!$D$1:$M$1)),[2]掉落汇总!$A$2:$A$871,K$1,[2]掉落汇总!$C$2:$C$871,$Q$1)+SUMIFS(OFFSET([2]掉落汇总!$C$2:$C$871,,MATCH($B39,[2]掉落汇总!$D$1:$M$1)),[2]掉落汇总!$A$2:$A$871,K$1,[2]掉落汇总!$C$2:$C$871,$Q$2)/$Q$3)*宝箱投放计算!J39</f>
        <v>0</v>
      </c>
      <c r="L39">
        <f ca="1">(SUMIFS(OFFSET([2]掉落汇总!$C$2:$C$871,,MATCH($B39,[2]掉落汇总!$D$1:$M$1)),[2]掉落汇总!$A$2:$A$871,L$1,[2]掉落汇总!$C$2:$C$871,$Q$1)+SUMIFS(OFFSET([2]掉落汇总!$C$2:$C$871,,MATCH($B39,[2]掉落汇总!$D$1:$M$1)),[2]掉落汇总!$A$2:$A$871,L$1,[2]掉落汇总!$C$2:$C$871,$Q$2)/$Q$3)*宝箱投放计算!K39</f>
        <v>0.7814085171640911</v>
      </c>
      <c r="M39">
        <f ca="1">(SUMIFS(OFFSET([2]掉落汇总!$C$2:$C$871,,MATCH($B39,[2]掉落汇总!$D$1:$M$1)),[2]掉落汇总!$A$2:$A$871,M$1,[2]掉落汇总!$C$2:$C$871,$Q$1)+SUMIFS(OFFSET([2]掉落汇总!$C$2:$C$871,,MATCH($B39,[2]掉落汇总!$D$1:$M$1)),[2]掉落汇总!$A$2:$A$871,M$1,[2]掉落汇总!$C$2:$C$871,$Q$2)/$Q$3)*宝箱投放计算!L39</f>
        <v>0.78196893612051854</v>
      </c>
      <c r="N39">
        <f ca="1">(SUMIFS(OFFSET([2]掉落汇总!$C$2:$C$871,,MATCH($B39,[2]掉落汇总!$D$1:$M$1)),[2]掉落汇总!$A$2:$A$871,N$1,[2]掉落汇总!$C$2:$C$871,$Q$1)+SUMIFS(OFFSET([2]掉落汇总!$C$2:$C$871,,MATCH($B39,[2]掉落汇总!$D$1:$M$1)),[2]掉落汇总!$A$2:$A$871,N$1,[2]掉落汇总!$C$2:$C$871,$Q$2)/$Q$3)*宝箱投放计算!M39</f>
        <v>0.18146053602163756</v>
      </c>
      <c r="O39">
        <f ca="1">(SUMIFS(OFFSET([2]掉落汇总!$C$2:$C$871,,MATCH($B39,[2]掉落汇总!$D$1:$M$1)),[2]掉落汇总!$A$2:$A$871,O$1,[2]掉落汇总!$C$2:$C$871,$Q$1)+SUMIFS(OFFSET([2]掉落汇总!$C$2:$C$871,,MATCH($B39,[2]掉落汇总!$D$1:$M$1)),[2]掉落汇总!$A$2:$A$871,O$1,[2]掉落汇总!$C$2:$C$871,$Q$2)/$Q$3)*宝箱投放计算!N39</f>
        <v>0.37342246297470183</v>
      </c>
    </row>
    <row r="40" spans="1:15" x14ac:dyDescent="0.2">
      <c r="A40">
        <f>玩家成长时间线!A40</f>
        <v>39</v>
      </c>
      <c r="B40">
        <f>玩家成长时间线!B40</f>
        <v>10</v>
      </c>
      <c r="C40">
        <f ca="1">SUM($D$2:D40)</f>
        <v>449.55020441831732</v>
      </c>
      <c r="D40">
        <f t="shared" ca="1" si="0"/>
        <v>12.526275326872906</v>
      </c>
      <c r="E40">
        <f ca="1">(SUMIFS(OFFSET([2]掉落汇总!$C$2:$C$871,,MATCH($B40,[2]掉落汇总!$D$1:$M$1)),[2]掉落汇总!$A$2:$A$871,E$1,[2]掉落汇总!$C$2:$C$871,$Q$1)+SUMIFS(OFFSET([2]掉落汇总!$C$2:$C$871,,MATCH($B40,[2]掉落汇总!$D$1:$M$1)),[2]掉落汇总!$A$2:$A$871,E$1,[2]掉落汇总!$C$2:$C$871,$Q$2)/$Q$3)*宝箱投放计算!D40</f>
        <v>2.9703945291951608</v>
      </c>
      <c r="F40">
        <f ca="1">(SUMIFS(OFFSET([2]掉落汇总!$C$2:$C$871,,MATCH($B40,[2]掉落汇总!$D$1:$M$1)),[2]掉落汇总!$A$2:$A$871,F$1,[2]掉落汇总!$C$2:$C$871,$Q$1)+SUMIFS(OFFSET([2]掉落汇总!$C$2:$C$871,,MATCH($B40,[2]掉落汇总!$D$1:$M$1)),[2]掉落汇总!$A$2:$A$871,F$1,[2]掉落汇总!$C$2:$C$871,$Q$2)/$Q$3)*宝箱投放计算!E40</f>
        <v>2.8580034423407916</v>
      </c>
      <c r="G40">
        <f ca="1">(SUMIFS(OFFSET([2]掉落汇总!$C$2:$C$871,,MATCH($B40,[2]掉落汇总!$D$1:$M$1)),[2]掉落汇总!$A$2:$A$871,G$1,[2]掉落汇总!$C$2:$C$871,$Q$1)+SUMIFS(OFFSET([2]掉落汇总!$C$2:$C$871,,MATCH($B40,[2]掉落汇总!$D$1:$M$1)),[2]掉落汇总!$A$2:$A$871,G$1,[2]掉落汇总!$C$2:$C$871,$Q$2)/$Q$3)*宝箱投放计算!F40</f>
        <v>0</v>
      </c>
      <c r="H40">
        <f ca="1">(SUMIFS(OFFSET([2]掉落汇总!$C$2:$C$871,,MATCH($B40,[2]掉落汇总!$D$1:$M$1)),[2]掉落汇总!$A$2:$A$871,H$1,[2]掉落汇总!$C$2:$C$871,$Q$1)+SUMIFS(OFFSET([2]掉落汇总!$C$2:$C$871,,MATCH($B40,[2]掉落汇总!$D$1:$M$1)),[2]掉落汇总!$A$2:$A$871,H$1,[2]掉落汇总!$C$2:$C$871,$Q$2)/$Q$3)*宝箱投放计算!G40</f>
        <v>0</v>
      </c>
      <c r="I40">
        <f ca="1">(SUMIFS(OFFSET([2]掉落汇总!$C$2:$C$871,,MATCH($B40,[2]掉落汇总!$D$1:$M$1)),[2]掉落汇总!$A$2:$A$871,I$1,[2]掉落汇总!$C$2:$C$871,$Q$1)+SUMIFS(OFFSET([2]掉落汇总!$C$2:$C$871,,MATCH($B40,[2]掉落汇总!$D$1:$M$1)),[2]掉落汇总!$A$2:$A$871,I$1,[2]掉落汇总!$C$2:$C$871,$Q$2)/$Q$3)*宝箱投放计算!H40</f>
        <v>0</v>
      </c>
      <c r="J40">
        <f ca="1">(SUMIFS(OFFSET([2]掉落汇总!$C$2:$C$871,,MATCH($B40,[2]掉落汇总!$D$1:$M$1)),[2]掉落汇总!$A$2:$A$871,J$1,[2]掉落汇总!$C$2:$C$871,$Q$1)+SUMIFS(OFFSET([2]掉落汇总!$C$2:$C$871,,MATCH($B40,[2]掉落汇总!$D$1:$M$1)),[2]掉落汇总!$A$2:$A$871,J$1,[2]掉落汇总!$C$2:$C$871,$Q$2)/$Q$3)*宝箱投放计算!I40</f>
        <v>4.5796169030560039</v>
      </c>
      <c r="K40">
        <f ca="1">(SUMIFS(OFFSET([2]掉落汇总!$C$2:$C$871,,MATCH($B40,[2]掉落汇总!$D$1:$M$1)),[2]掉落汇总!$A$2:$A$871,K$1,[2]掉落汇总!$C$2:$C$871,$Q$1)+SUMIFS(OFFSET([2]掉落汇总!$C$2:$C$871,,MATCH($B40,[2]掉落汇总!$D$1:$M$1)),[2]掉落汇总!$A$2:$A$871,K$1,[2]掉落汇总!$C$2:$C$871,$Q$2)/$Q$3)*宝箱投放计算!J40</f>
        <v>0</v>
      </c>
      <c r="L40">
        <f ca="1">(SUMIFS(OFFSET([2]掉落汇总!$C$2:$C$871,,MATCH($B40,[2]掉落汇总!$D$1:$M$1)),[2]掉落汇总!$A$2:$A$871,L$1,[2]掉落汇总!$C$2:$C$871,$Q$1)+SUMIFS(OFFSET([2]掉落汇总!$C$2:$C$871,,MATCH($B40,[2]掉落汇总!$D$1:$M$1)),[2]掉落汇总!$A$2:$A$871,L$1,[2]掉落汇总!$C$2:$C$871,$Q$2)/$Q$3)*宝箱投放计算!K40</f>
        <v>0.7814085171640911</v>
      </c>
      <c r="M40">
        <f ca="1">(SUMIFS(OFFSET([2]掉落汇总!$C$2:$C$871,,MATCH($B40,[2]掉落汇总!$D$1:$M$1)),[2]掉落汇总!$A$2:$A$871,M$1,[2]掉落汇总!$C$2:$C$871,$Q$1)+SUMIFS(OFFSET([2]掉落汇总!$C$2:$C$871,,MATCH($B40,[2]掉落汇总!$D$1:$M$1)),[2]掉落汇总!$A$2:$A$871,M$1,[2]掉落汇总!$C$2:$C$871,$Q$2)/$Q$3)*宝箱投放计算!L40</f>
        <v>0.78196893612051854</v>
      </c>
      <c r="N40">
        <f ca="1">(SUMIFS(OFFSET([2]掉落汇总!$C$2:$C$871,,MATCH($B40,[2]掉落汇总!$D$1:$M$1)),[2]掉落汇总!$A$2:$A$871,N$1,[2]掉落汇总!$C$2:$C$871,$Q$1)+SUMIFS(OFFSET([2]掉落汇总!$C$2:$C$871,,MATCH($B40,[2]掉落汇总!$D$1:$M$1)),[2]掉落汇总!$A$2:$A$871,N$1,[2]掉落汇总!$C$2:$C$871,$Q$2)/$Q$3)*宝箱投放计算!M40</f>
        <v>0.18146053602163756</v>
      </c>
      <c r="O40">
        <f ca="1">(SUMIFS(OFFSET([2]掉落汇总!$C$2:$C$871,,MATCH($B40,[2]掉落汇总!$D$1:$M$1)),[2]掉落汇总!$A$2:$A$871,O$1,[2]掉落汇总!$C$2:$C$871,$Q$1)+SUMIFS(OFFSET([2]掉落汇总!$C$2:$C$871,,MATCH($B40,[2]掉落汇总!$D$1:$M$1)),[2]掉落汇总!$A$2:$A$871,O$1,[2]掉落汇总!$C$2:$C$871,$Q$2)/$Q$3)*宝箱投放计算!N40</f>
        <v>0.37342246297470183</v>
      </c>
    </row>
    <row r="41" spans="1:15" x14ac:dyDescent="0.2">
      <c r="A41">
        <f>玩家成长时间线!A41</f>
        <v>40</v>
      </c>
      <c r="B41">
        <f>玩家成长时间线!B41</f>
        <v>10</v>
      </c>
      <c r="C41">
        <f ca="1">SUM($D$2:D41)</f>
        <v>457.76198646128205</v>
      </c>
      <c r="D41">
        <f t="shared" ca="1" si="0"/>
        <v>8.2117820429647175</v>
      </c>
      <c r="E41">
        <f ca="1">(SUMIFS(OFFSET([2]掉落汇总!$C$2:$C$871,,MATCH($B41,[2]掉落汇总!$D$1:$M$1)),[2]掉落汇总!$A$2:$A$871,E$1,[2]掉落汇总!$C$2:$C$871,$Q$1)+SUMIFS(OFFSET([2]掉落汇总!$C$2:$C$871,,MATCH($B41,[2]掉落汇总!$D$1:$M$1)),[2]掉落汇总!$A$2:$A$871,E$1,[2]掉落汇总!$C$2:$C$871,$Q$2)/$Q$3)*宝箱投放计算!D41</f>
        <v>3.2355181483429774</v>
      </c>
      <c r="F41">
        <f ca="1">(SUMIFS(OFFSET([2]掉落汇总!$C$2:$C$871,,MATCH($B41,[2]掉落汇总!$D$1:$M$1)),[2]掉落汇总!$A$2:$A$871,F$1,[2]掉落汇总!$C$2:$C$871,$Q$1)+SUMIFS(OFFSET([2]掉落汇总!$C$2:$C$871,,MATCH($B41,[2]掉落汇总!$D$1:$M$1)),[2]掉落汇总!$A$2:$A$871,F$1,[2]掉落汇总!$C$2:$C$871,$Q$2)/$Q$3)*宝箱投放计算!E41</f>
        <v>2.8580034423407916</v>
      </c>
      <c r="G41">
        <f ca="1">(SUMIFS(OFFSET([2]掉落汇总!$C$2:$C$871,,MATCH($B41,[2]掉落汇总!$D$1:$M$1)),[2]掉落汇总!$A$2:$A$871,G$1,[2]掉落汇总!$C$2:$C$871,$Q$1)+SUMIFS(OFFSET([2]掉落汇总!$C$2:$C$871,,MATCH($B41,[2]掉落汇总!$D$1:$M$1)),[2]掉落汇总!$A$2:$A$871,G$1,[2]掉落汇总!$C$2:$C$871,$Q$2)/$Q$3)*宝箱投放计算!F41</f>
        <v>0</v>
      </c>
      <c r="H41">
        <f ca="1">(SUMIFS(OFFSET([2]掉落汇总!$C$2:$C$871,,MATCH($B41,[2]掉落汇总!$D$1:$M$1)),[2]掉落汇总!$A$2:$A$871,H$1,[2]掉落汇总!$C$2:$C$871,$Q$1)+SUMIFS(OFFSET([2]掉落汇总!$C$2:$C$871,,MATCH($B41,[2]掉落汇总!$D$1:$M$1)),[2]掉落汇总!$A$2:$A$871,H$1,[2]掉落汇总!$C$2:$C$871,$Q$2)/$Q$3)*宝箱投放计算!G41</f>
        <v>0</v>
      </c>
      <c r="I41">
        <f ca="1">(SUMIFS(OFFSET([2]掉落汇总!$C$2:$C$871,,MATCH($B41,[2]掉落汇总!$D$1:$M$1)),[2]掉落汇总!$A$2:$A$871,I$1,[2]掉落汇总!$C$2:$C$871,$Q$1)+SUMIFS(OFFSET([2]掉落汇总!$C$2:$C$871,,MATCH($B41,[2]掉落汇总!$D$1:$M$1)),[2]掉落汇总!$A$2:$A$871,I$1,[2]掉落汇总!$C$2:$C$871,$Q$2)/$Q$3)*宝箱投放计算!H41</f>
        <v>0</v>
      </c>
      <c r="J41">
        <f ca="1">(SUMIFS(OFFSET([2]掉落汇总!$C$2:$C$871,,MATCH($B41,[2]掉落汇总!$D$1:$M$1)),[2]掉落汇总!$A$2:$A$871,J$1,[2]掉落汇总!$C$2:$C$871,$Q$1)+SUMIFS(OFFSET([2]掉落汇总!$C$2:$C$871,,MATCH($B41,[2]掉落汇总!$D$1:$M$1)),[2]掉落汇总!$A$2:$A$871,J$1,[2]掉落汇总!$C$2:$C$871,$Q$2)/$Q$3)*宝箱投放计算!I41</f>
        <v>0</v>
      </c>
      <c r="K41">
        <f ca="1">(SUMIFS(OFFSET([2]掉落汇总!$C$2:$C$871,,MATCH($B41,[2]掉落汇总!$D$1:$M$1)),[2]掉落汇总!$A$2:$A$871,K$1,[2]掉落汇总!$C$2:$C$871,$Q$1)+SUMIFS(OFFSET([2]掉落汇总!$C$2:$C$871,,MATCH($B41,[2]掉落汇总!$D$1:$M$1)),[2]掉落汇总!$A$2:$A$871,K$1,[2]掉落汇总!$C$2:$C$871,$Q$2)/$Q$3)*宝箱投放计算!J41</f>
        <v>0</v>
      </c>
      <c r="L41">
        <f ca="1">(SUMIFS(OFFSET([2]掉落汇总!$C$2:$C$871,,MATCH($B41,[2]掉落汇总!$D$1:$M$1)),[2]掉落汇总!$A$2:$A$871,L$1,[2]掉落汇总!$C$2:$C$871,$Q$1)+SUMIFS(OFFSET([2]掉落汇总!$C$2:$C$871,,MATCH($B41,[2]掉落汇总!$D$1:$M$1)),[2]掉落汇总!$A$2:$A$871,L$1,[2]掉落汇总!$C$2:$C$871,$Q$2)/$Q$3)*宝箱投放计算!K41</f>
        <v>0.7814085171640911</v>
      </c>
      <c r="M41">
        <f ca="1">(SUMIFS(OFFSET([2]掉落汇总!$C$2:$C$871,,MATCH($B41,[2]掉落汇总!$D$1:$M$1)),[2]掉落汇总!$A$2:$A$871,M$1,[2]掉落汇总!$C$2:$C$871,$Q$1)+SUMIFS(OFFSET([2]掉落汇总!$C$2:$C$871,,MATCH($B41,[2]掉落汇总!$D$1:$M$1)),[2]掉落汇总!$A$2:$A$871,M$1,[2]掉落汇总!$C$2:$C$871,$Q$2)/$Q$3)*宝箱投放计算!L41</f>
        <v>0.78196893612051854</v>
      </c>
      <c r="N41">
        <f ca="1">(SUMIFS(OFFSET([2]掉落汇总!$C$2:$C$871,,MATCH($B41,[2]掉落汇总!$D$1:$M$1)),[2]掉落汇总!$A$2:$A$871,N$1,[2]掉落汇总!$C$2:$C$871,$Q$1)+SUMIFS(OFFSET([2]掉落汇总!$C$2:$C$871,,MATCH($B41,[2]掉落汇总!$D$1:$M$1)),[2]掉落汇总!$A$2:$A$871,N$1,[2]掉落汇总!$C$2:$C$871,$Q$2)/$Q$3)*宝箱投放计算!M41</f>
        <v>0.18146053602163756</v>
      </c>
      <c r="O41">
        <f ca="1">(SUMIFS(OFFSET([2]掉落汇总!$C$2:$C$871,,MATCH($B41,[2]掉落汇总!$D$1:$M$1)),[2]掉落汇总!$A$2:$A$871,O$1,[2]掉落汇总!$C$2:$C$871,$Q$1)+SUMIFS(OFFSET([2]掉落汇总!$C$2:$C$871,,MATCH($B41,[2]掉落汇总!$D$1:$M$1)),[2]掉落汇总!$A$2:$A$871,O$1,[2]掉落汇总!$C$2:$C$871,$Q$2)/$Q$3)*宝箱投放计算!N41</f>
        <v>0.37342246297470183</v>
      </c>
    </row>
    <row r="42" spans="1:15" x14ac:dyDescent="0.2">
      <c r="A42">
        <f>玩家成长时间线!A42</f>
        <v>41</v>
      </c>
      <c r="B42">
        <f>玩家成长时间线!B42</f>
        <v>10</v>
      </c>
      <c r="C42">
        <f ca="1">SUM($D$2:D42)</f>
        <v>465.7338947535892</v>
      </c>
      <c r="D42">
        <f t="shared" ca="1" si="0"/>
        <v>7.9719082923071687</v>
      </c>
      <c r="E42">
        <f ca="1">(SUMIFS(OFFSET([2]掉落汇总!$C$2:$C$871,,MATCH($B42,[2]掉落汇总!$D$1:$M$1)),[2]掉落汇总!$A$2:$A$871,E$1,[2]掉落汇总!$C$2:$C$871,$Q$1)+SUMIFS(OFFSET([2]掉落汇总!$C$2:$C$871,,MATCH($B42,[2]掉落汇总!$D$1:$M$1)),[2]掉落汇总!$A$2:$A$871,E$1,[2]掉落汇总!$C$2:$C$871,$Q$2)/$Q$3)*宝箱投放计算!D42</f>
        <v>2.9956443976854286</v>
      </c>
      <c r="F42">
        <f ca="1">(SUMIFS(OFFSET([2]掉落汇总!$C$2:$C$871,,MATCH($B42,[2]掉落汇总!$D$1:$M$1)),[2]掉落汇总!$A$2:$A$871,F$1,[2]掉落汇总!$C$2:$C$871,$Q$1)+SUMIFS(OFFSET([2]掉落汇总!$C$2:$C$871,,MATCH($B42,[2]掉落汇总!$D$1:$M$1)),[2]掉落汇总!$A$2:$A$871,F$1,[2]掉落汇总!$C$2:$C$871,$Q$2)/$Q$3)*宝箱投放计算!E42</f>
        <v>2.8580034423407916</v>
      </c>
      <c r="G42">
        <f ca="1">(SUMIFS(OFFSET([2]掉落汇总!$C$2:$C$871,,MATCH($B42,[2]掉落汇总!$D$1:$M$1)),[2]掉落汇总!$A$2:$A$871,G$1,[2]掉落汇总!$C$2:$C$871,$Q$1)+SUMIFS(OFFSET([2]掉落汇总!$C$2:$C$871,,MATCH($B42,[2]掉落汇总!$D$1:$M$1)),[2]掉落汇总!$A$2:$A$871,G$1,[2]掉落汇总!$C$2:$C$871,$Q$2)/$Q$3)*宝箱投放计算!F42</f>
        <v>0</v>
      </c>
      <c r="H42">
        <f ca="1">(SUMIFS(OFFSET([2]掉落汇总!$C$2:$C$871,,MATCH($B42,[2]掉落汇总!$D$1:$M$1)),[2]掉落汇总!$A$2:$A$871,H$1,[2]掉落汇总!$C$2:$C$871,$Q$1)+SUMIFS(OFFSET([2]掉落汇总!$C$2:$C$871,,MATCH($B42,[2]掉落汇总!$D$1:$M$1)),[2]掉落汇总!$A$2:$A$871,H$1,[2]掉落汇总!$C$2:$C$871,$Q$2)/$Q$3)*宝箱投放计算!G42</f>
        <v>0</v>
      </c>
      <c r="I42">
        <f ca="1">(SUMIFS(OFFSET([2]掉落汇总!$C$2:$C$871,,MATCH($B42,[2]掉落汇总!$D$1:$M$1)),[2]掉落汇总!$A$2:$A$871,I$1,[2]掉落汇总!$C$2:$C$871,$Q$1)+SUMIFS(OFFSET([2]掉落汇总!$C$2:$C$871,,MATCH($B42,[2]掉落汇总!$D$1:$M$1)),[2]掉落汇总!$A$2:$A$871,I$1,[2]掉落汇总!$C$2:$C$871,$Q$2)/$Q$3)*宝箱投放计算!H42</f>
        <v>0</v>
      </c>
      <c r="J42">
        <f ca="1">(SUMIFS(OFFSET([2]掉落汇总!$C$2:$C$871,,MATCH($B42,[2]掉落汇总!$D$1:$M$1)),[2]掉落汇总!$A$2:$A$871,J$1,[2]掉落汇总!$C$2:$C$871,$Q$1)+SUMIFS(OFFSET([2]掉落汇总!$C$2:$C$871,,MATCH($B42,[2]掉落汇总!$D$1:$M$1)),[2]掉落汇总!$A$2:$A$871,J$1,[2]掉落汇总!$C$2:$C$871,$Q$2)/$Q$3)*宝箱投放计算!I42</f>
        <v>0</v>
      </c>
      <c r="K42">
        <f ca="1">(SUMIFS(OFFSET([2]掉落汇总!$C$2:$C$871,,MATCH($B42,[2]掉落汇总!$D$1:$M$1)),[2]掉落汇总!$A$2:$A$871,K$1,[2]掉落汇总!$C$2:$C$871,$Q$1)+SUMIFS(OFFSET([2]掉落汇总!$C$2:$C$871,,MATCH($B42,[2]掉落汇总!$D$1:$M$1)),[2]掉落汇总!$A$2:$A$871,K$1,[2]掉落汇总!$C$2:$C$871,$Q$2)/$Q$3)*宝箱投放计算!J42</f>
        <v>0</v>
      </c>
      <c r="L42">
        <f ca="1">(SUMIFS(OFFSET([2]掉落汇总!$C$2:$C$871,,MATCH($B42,[2]掉落汇总!$D$1:$M$1)),[2]掉落汇总!$A$2:$A$871,L$1,[2]掉落汇总!$C$2:$C$871,$Q$1)+SUMIFS(OFFSET([2]掉落汇总!$C$2:$C$871,,MATCH($B42,[2]掉落汇总!$D$1:$M$1)),[2]掉落汇总!$A$2:$A$871,L$1,[2]掉落汇总!$C$2:$C$871,$Q$2)/$Q$3)*宝箱投放计算!K42</f>
        <v>0.7814085171640911</v>
      </c>
      <c r="M42">
        <f ca="1">(SUMIFS(OFFSET([2]掉落汇总!$C$2:$C$871,,MATCH($B42,[2]掉落汇总!$D$1:$M$1)),[2]掉落汇总!$A$2:$A$871,M$1,[2]掉落汇总!$C$2:$C$871,$Q$1)+SUMIFS(OFFSET([2]掉落汇总!$C$2:$C$871,,MATCH($B42,[2]掉落汇总!$D$1:$M$1)),[2]掉落汇总!$A$2:$A$871,M$1,[2]掉落汇总!$C$2:$C$871,$Q$2)/$Q$3)*宝箱投放计算!L42</f>
        <v>0.78196893612051854</v>
      </c>
      <c r="N42">
        <f ca="1">(SUMIFS(OFFSET([2]掉落汇总!$C$2:$C$871,,MATCH($B42,[2]掉落汇总!$D$1:$M$1)),[2]掉落汇总!$A$2:$A$871,N$1,[2]掉落汇总!$C$2:$C$871,$Q$1)+SUMIFS(OFFSET([2]掉落汇总!$C$2:$C$871,,MATCH($B42,[2]掉落汇总!$D$1:$M$1)),[2]掉落汇总!$A$2:$A$871,N$1,[2]掉落汇总!$C$2:$C$871,$Q$2)/$Q$3)*宝箱投放计算!M42</f>
        <v>0.18146053602163756</v>
      </c>
      <c r="O42">
        <f ca="1">(SUMIFS(OFFSET([2]掉落汇总!$C$2:$C$871,,MATCH($B42,[2]掉落汇总!$D$1:$M$1)),[2]掉落汇总!$A$2:$A$871,O$1,[2]掉落汇总!$C$2:$C$871,$Q$1)+SUMIFS(OFFSET([2]掉落汇总!$C$2:$C$871,,MATCH($B42,[2]掉落汇总!$D$1:$M$1)),[2]掉落汇总!$A$2:$A$871,O$1,[2]掉落汇总!$C$2:$C$871,$Q$2)/$Q$3)*宝箱投放计算!N42</f>
        <v>0.37342246297470183</v>
      </c>
    </row>
    <row r="43" spans="1:15" x14ac:dyDescent="0.2">
      <c r="A43">
        <f>玩家成长时间线!A43</f>
        <v>42</v>
      </c>
      <c r="B43">
        <f>玩家成长时间线!B43</f>
        <v>8</v>
      </c>
      <c r="C43">
        <f ca="1">SUM($D$2:D43)</f>
        <v>474.66151289970236</v>
      </c>
      <c r="D43">
        <f t="shared" ca="1" si="0"/>
        <v>8.9276181461131578</v>
      </c>
      <c r="E43">
        <f ca="1">(SUMIFS(OFFSET([2]掉落汇总!$C$2:$C$871,,MATCH($B43,[2]掉落汇总!$D$1:$M$1)),[2]掉落汇总!$A$2:$A$871,E$1,[2]掉落汇总!$C$2:$C$871,$Q$1)+SUMIFS(OFFSET([2]掉落汇总!$C$2:$C$871,,MATCH($B43,[2]掉落汇总!$D$1:$M$1)),[2]掉落汇总!$A$2:$A$871,E$1,[2]掉落汇总!$C$2:$C$871,$Q$2)/$Q$3)*宝箱投放计算!D43</f>
        <v>2.7493846153846153</v>
      </c>
      <c r="F43">
        <f ca="1">(SUMIFS(OFFSET([2]掉落汇总!$C$2:$C$871,,MATCH($B43,[2]掉落汇总!$D$1:$M$1)),[2]掉落汇总!$A$2:$A$871,F$1,[2]掉落汇总!$C$2:$C$871,$Q$1)+SUMIFS(OFFSET([2]掉落汇总!$C$2:$C$871,,MATCH($B43,[2]掉落汇总!$D$1:$M$1)),[2]掉落汇总!$A$2:$A$871,F$1,[2]掉落汇总!$C$2:$C$871,$Q$2)/$Q$3)*宝箱投放计算!E43</f>
        <v>2.2864027538726335</v>
      </c>
      <c r="G43">
        <f ca="1">(SUMIFS(OFFSET([2]掉落汇总!$C$2:$C$871,,MATCH($B43,[2]掉落汇总!$D$1:$M$1)),[2]掉落汇总!$A$2:$A$871,G$1,[2]掉落汇总!$C$2:$C$871,$Q$1)+SUMIFS(OFFSET([2]掉落汇总!$C$2:$C$871,,MATCH($B43,[2]掉落汇总!$D$1:$M$1)),[2]掉落汇总!$A$2:$A$871,G$1,[2]掉落汇总!$C$2:$C$871,$Q$2)/$Q$3)*宝箱投放计算!F43</f>
        <v>0</v>
      </c>
      <c r="H43">
        <f ca="1">(SUMIFS(OFFSET([2]掉落汇总!$C$2:$C$871,,MATCH($B43,[2]掉落汇总!$D$1:$M$1)),[2]掉落汇总!$A$2:$A$871,H$1,[2]掉落汇总!$C$2:$C$871,$Q$1)+SUMIFS(OFFSET([2]掉落汇总!$C$2:$C$871,,MATCH($B43,[2]掉落汇总!$D$1:$M$1)),[2]掉落汇总!$A$2:$A$871,H$1,[2]掉落汇总!$C$2:$C$871,$Q$2)/$Q$3)*宝箱投放计算!G43</f>
        <v>0</v>
      </c>
      <c r="I43">
        <f ca="1">(SUMIFS(OFFSET([2]掉落汇总!$C$2:$C$871,,MATCH($B43,[2]掉落汇总!$D$1:$M$1)),[2]掉落汇总!$A$2:$A$871,I$1,[2]掉落汇总!$C$2:$C$871,$Q$1)+SUMIFS(OFFSET([2]掉落汇总!$C$2:$C$871,,MATCH($B43,[2]掉落汇总!$D$1:$M$1)),[2]掉落汇总!$A$2:$A$871,I$1,[2]掉落汇总!$C$2:$C$871,$Q$2)/$Q$3)*宝箱投放计算!H43</f>
        <v>1.7735703245749606</v>
      </c>
      <c r="J43">
        <f ca="1">(SUMIFS(OFFSET([2]掉落汇总!$C$2:$C$871,,MATCH($B43,[2]掉落汇总!$D$1:$M$1)),[2]掉落汇总!$A$2:$A$871,J$1,[2]掉落汇总!$C$2:$C$871,$Q$1)+SUMIFS(OFFSET([2]掉落汇总!$C$2:$C$871,,MATCH($B43,[2]掉落汇总!$D$1:$M$1)),[2]掉落汇总!$A$2:$A$871,J$1,[2]掉落汇总!$C$2:$C$871,$Q$2)/$Q$3)*宝箱投放计算!I43</f>
        <v>0</v>
      </c>
      <c r="K43">
        <f ca="1">(SUMIFS(OFFSET([2]掉落汇总!$C$2:$C$871,,MATCH($B43,[2]掉落汇总!$D$1:$M$1)),[2]掉落汇总!$A$2:$A$871,K$1,[2]掉落汇总!$C$2:$C$871,$Q$1)+SUMIFS(OFFSET([2]掉落汇总!$C$2:$C$871,,MATCH($B43,[2]掉落汇总!$D$1:$M$1)),[2]掉落汇总!$A$2:$A$871,K$1,[2]掉落汇总!$C$2:$C$871,$Q$2)/$Q$3)*宝箱投放计算!J43</f>
        <v>0</v>
      </c>
      <c r="L43">
        <f ca="1">(SUMIFS(OFFSET([2]掉落汇总!$C$2:$C$871,,MATCH($B43,[2]掉落汇总!$D$1:$M$1)),[2]掉落汇总!$A$2:$A$871,L$1,[2]掉落汇总!$C$2:$C$871,$Q$1)+SUMIFS(OFFSET([2]掉落汇总!$C$2:$C$871,,MATCH($B43,[2]掉落汇总!$D$1:$M$1)),[2]掉落汇总!$A$2:$A$871,L$1,[2]掉落汇总!$C$2:$C$871,$Q$2)/$Q$3)*宝箱投放计算!K43</f>
        <v>0.7814085171640911</v>
      </c>
      <c r="M43">
        <f ca="1">(SUMIFS(OFFSET([2]掉落汇总!$C$2:$C$871,,MATCH($B43,[2]掉落汇总!$D$1:$M$1)),[2]掉落汇总!$A$2:$A$871,M$1,[2]掉落汇总!$C$2:$C$871,$Q$1)+SUMIFS(OFFSET([2]掉落汇总!$C$2:$C$871,,MATCH($B43,[2]掉落汇总!$D$1:$M$1)),[2]掉落汇总!$A$2:$A$871,M$1,[2]掉落汇总!$C$2:$C$871,$Q$2)/$Q$3)*宝箱投放计算!L43</f>
        <v>0.78196893612051854</v>
      </c>
      <c r="N43">
        <f ca="1">(SUMIFS(OFFSET([2]掉落汇总!$C$2:$C$871,,MATCH($B43,[2]掉落汇总!$D$1:$M$1)),[2]掉落汇总!$A$2:$A$871,N$1,[2]掉落汇总!$C$2:$C$871,$Q$1)+SUMIFS(OFFSET([2]掉落汇总!$C$2:$C$871,,MATCH($B43,[2]掉落汇总!$D$1:$M$1)),[2]掉落汇总!$A$2:$A$871,N$1,[2]掉落汇总!$C$2:$C$871,$Q$2)/$Q$3)*宝箱投放计算!M43</f>
        <v>0.18146053602163756</v>
      </c>
      <c r="O43">
        <f ca="1">(SUMIFS(OFFSET([2]掉落汇总!$C$2:$C$871,,MATCH($B43,[2]掉落汇总!$D$1:$M$1)),[2]掉落汇总!$A$2:$A$871,O$1,[2]掉落汇总!$C$2:$C$871,$Q$1)+SUMIFS(OFFSET([2]掉落汇总!$C$2:$C$871,,MATCH($B43,[2]掉落汇总!$D$1:$M$1)),[2]掉落汇总!$A$2:$A$871,O$1,[2]掉落汇总!$C$2:$C$871,$Q$2)/$Q$3)*宝箱投放计算!N43</f>
        <v>0.37342246297470183</v>
      </c>
    </row>
    <row r="44" spans="1:15" x14ac:dyDescent="0.2">
      <c r="A44">
        <f>玩家成长时间线!A44</f>
        <v>43</v>
      </c>
      <c r="B44">
        <f>玩家成长时间线!B44</f>
        <v>8</v>
      </c>
      <c r="C44">
        <f ca="1">SUM($D$2:D44)</f>
        <v>481.82709918277902</v>
      </c>
      <c r="D44">
        <f t="shared" ca="1" si="0"/>
        <v>7.1655862830766592</v>
      </c>
      <c r="E44">
        <f ca="1">(SUMIFS(OFFSET([2]掉落汇总!$C$2:$C$871,,MATCH($B44,[2]掉落汇总!$D$1:$M$1)),[2]掉落汇总!$A$2:$A$871,E$1,[2]掉落汇总!$C$2:$C$871,$Q$1)+SUMIFS(OFFSET([2]掉落汇总!$C$2:$C$871,,MATCH($B44,[2]掉落汇总!$D$1:$M$1)),[2]掉落汇总!$A$2:$A$871,E$1,[2]掉落汇总!$C$2:$C$871,$Q$2)/$Q$3)*宝箱投放计算!D44</f>
        <v>2.7609230769230764</v>
      </c>
      <c r="F44">
        <f ca="1">(SUMIFS(OFFSET([2]掉落汇总!$C$2:$C$871,,MATCH($B44,[2]掉落汇总!$D$1:$M$1)),[2]掉落汇总!$A$2:$A$871,F$1,[2]掉落汇总!$C$2:$C$871,$Q$1)+SUMIFS(OFFSET([2]掉落汇总!$C$2:$C$871,,MATCH($B44,[2]掉落汇总!$D$1:$M$1)),[2]掉落汇总!$A$2:$A$871,F$1,[2]掉落汇总!$C$2:$C$871,$Q$2)/$Q$3)*宝箱投放计算!E44</f>
        <v>2.2864027538726335</v>
      </c>
      <c r="G44">
        <f ca="1">(SUMIFS(OFFSET([2]掉落汇总!$C$2:$C$871,,MATCH($B44,[2]掉落汇总!$D$1:$M$1)),[2]掉落汇总!$A$2:$A$871,G$1,[2]掉落汇总!$C$2:$C$871,$Q$1)+SUMIFS(OFFSET([2]掉落汇总!$C$2:$C$871,,MATCH($B44,[2]掉落汇总!$D$1:$M$1)),[2]掉落汇总!$A$2:$A$871,G$1,[2]掉落汇总!$C$2:$C$871,$Q$2)/$Q$3)*宝箱投放计算!F44</f>
        <v>0</v>
      </c>
      <c r="H44">
        <f ca="1">(SUMIFS(OFFSET([2]掉落汇总!$C$2:$C$871,,MATCH($B44,[2]掉落汇总!$D$1:$M$1)),[2]掉落汇总!$A$2:$A$871,H$1,[2]掉落汇总!$C$2:$C$871,$Q$1)+SUMIFS(OFFSET([2]掉落汇总!$C$2:$C$871,,MATCH($B44,[2]掉落汇总!$D$1:$M$1)),[2]掉落汇总!$A$2:$A$871,H$1,[2]掉落汇总!$C$2:$C$871,$Q$2)/$Q$3)*宝箱投放计算!G44</f>
        <v>0</v>
      </c>
      <c r="I44">
        <f ca="1">(SUMIFS(OFFSET([2]掉落汇总!$C$2:$C$871,,MATCH($B44,[2]掉落汇总!$D$1:$M$1)),[2]掉落汇总!$A$2:$A$871,I$1,[2]掉落汇总!$C$2:$C$871,$Q$1)+SUMIFS(OFFSET([2]掉落汇总!$C$2:$C$871,,MATCH($B44,[2]掉落汇总!$D$1:$M$1)),[2]掉落汇总!$A$2:$A$871,I$1,[2]掉落汇总!$C$2:$C$871,$Q$2)/$Q$3)*宝箱投放计算!H44</f>
        <v>0</v>
      </c>
      <c r="J44">
        <f ca="1">(SUMIFS(OFFSET([2]掉落汇总!$C$2:$C$871,,MATCH($B44,[2]掉落汇总!$D$1:$M$1)),[2]掉落汇总!$A$2:$A$871,J$1,[2]掉落汇总!$C$2:$C$871,$Q$1)+SUMIFS(OFFSET([2]掉落汇总!$C$2:$C$871,,MATCH($B44,[2]掉落汇总!$D$1:$M$1)),[2]掉落汇总!$A$2:$A$871,J$1,[2]掉落汇总!$C$2:$C$871,$Q$2)/$Q$3)*宝箱投放计算!I44</f>
        <v>0</v>
      </c>
      <c r="K44">
        <f ca="1">(SUMIFS(OFFSET([2]掉落汇总!$C$2:$C$871,,MATCH($B44,[2]掉落汇总!$D$1:$M$1)),[2]掉落汇总!$A$2:$A$871,K$1,[2]掉落汇总!$C$2:$C$871,$Q$1)+SUMIFS(OFFSET([2]掉落汇总!$C$2:$C$871,,MATCH($B44,[2]掉落汇总!$D$1:$M$1)),[2]掉落汇总!$A$2:$A$871,K$1,[2]掉落汇总!$C$2:$C$871,$Q$2)/$Q$3)*宝箱投放计算!J44</f>
        <v>0</v>
      </c>
      <c r="L44">
        <f ca="1">(SUMIFS(OFFSET([2]掉落汇总!$C$2:$C$871,,MATCH($B44,[2]掉落汇总!$D$1:$M$1)),[2]掉落汇总!$A$2:$A$871,L$1,[2]掉落汇总!$C$2:$C$871,$Q$1)+SUMIFS(OFFSET([2]掉落汇总!$C$2:$C$871,,MATCH($B44,[2]掉落汇总!$D$1:$M$1)),[2]掉落汇总!$A$2:$A$871,L$1,[2]掉落汇总!$C$2:$C$871,$Q$2)/$Q$3)*宝箱投放计算!K44</f>
        <v>0.7814085171640911</v>
      </c>
      <c r="M44">
        <f ca="1">(SUMIFS(OFFSET([2]掉落汇总!$C$2:$C$871,,MATCH($B44,[2]掉落汇总!$D$1:$M$1)),[2]掉落汇总!$A$2:$A$871,M$1,[2]掉落汇总!$C$2:$C$871,$Q$1)+SUMIFS(OFFSET([2]掉落汇总!$C$2:$C$871,,MATCH($B44,[2]掉落汇总!$D$1:$M$1)),[2]掉落汇总!$A$2:$A$871,M$1,[2]掉落汇总!$C$2:$C$871,$Q$2)/$Q$3)*宝箱投放计算!L44</f>
        <v>0.78196893612051854</v>
      </c>
      <c r="N44">
        <f ca="1">(SUMIFS(OFFSET([2]掉落汇总!$C$2:$C$871,,MATCH($B44,[2]掉落汇总!$D$1:$M$1)),[2]掉落汇总!$A$2:$A$871,N$1,[2]掉落汇总!$C$2:$C$871,$Q$1)+SUMIFS(OFFSET([2]掉落汇总!$C$2:$C$871,,MATCH($B44,[2]掉落汇总!$D$1:$M$1)),[2]掉落汇总!$A$2:$A$871,N$1,[2]掉落汇总!$C$2:$C$871,$Q$2)/$Q$3)*宝箱投放计算!M44</f>
        <v>0.18146053602163756</v>
      </c>
      <c r="O44">
        <f ca="1">(SUMIFS(OFFSET([2]掉落汇总!$C$2:$C$871,,MATCH($B44,[2]掉落汇总!$D$1:$M$1)),[2]掉落汇总!$A$2:$A$871,O$1,[2]掉落汇总!$C$2:$C$871,$Q$1)+SUMIFS(OFFSET([2]掉落汇总!$C$2:$C$871,,MATCH($B44,[2]掉落汇总!$D$1:$M$1)),[2]掉落汇总!$A$2:$A$871,O$1,[2]掉落汇总!$C$2:$C$871,$Q$2)/$Q$3)*宝箱投放计算!N44</f>
        <v>0.37342246297470183</v>
      </c>
    </row>
    <row r="45" spans="1:15" x14ac:dyDescent="0.2">
      <c r="A45">
        <f>玩家成长时间线!A45</f>
        <v>44</v>
      </c>
      <c r="B45">
        <f>玩家成长时间线!B45</f>
        <v>8</v>
      </c>
      <c r="C45">
        <f ca="1">SUM($D$2:D45)</f>
        <v>489.23499315816338</v>
      </c>
      <c r="D45">
        <f t="shared" ca="1" si="0"/>
        <v>7.4078939753843516</v>
      </c>
      <c r="E45">
        <f ca="1">(SUMIFS(OFFSET([2]掉落汇总!$C$2:$C$871,,MATCH($B45,[2]掉落汇总!$D$1:$M$1)),[2]掉落汇总!$A$2:$A$871,E$1,[2]掉落汇总!$C$2:$C$871,$Q$1)+SUMIFS(OFFSET([2]掉落汇总!$C$2:$C$871,,MATCH($B45,[2]掉落汇总!$D$1:$M$1)),[2]掉落汇总!$A$2:$A$871,E$1,[2]掉落汇总!$C$2:$C$871,$Q$2)/$Q$3)*宝箱投放计算!D45</f>
        <v>3.0032307692307687</v>
      </c>
      <c r="F45">
        <f ca="1">(SUMIFS(OFFSET([2]掉落汇总!$C$2:$C$871,,MATCH($B45,[2]掉落汇总!$D$1:$M$1)),[2]掉落汇总!$A$2:$A$871,F$1,[2]掉落汇总!$C$2:$C$871,$Q$1)+SUMIFS(OFFSET([2]掉落汇总!$C$2:$C$871,,MATCH($B45,[2]掉落汇总!$D$1:$M$1)),[2]掉落汇总!$A$2:$A$871,F$1,[2]掉落汇总!$C$2:$C$871,$Q$2)/$Q$3)*宝箱投放计算!E45</f>
        <v>2.2864027538726335</v>
      </c>
      <c r="G45">
        <f ca="1">(SUMIFS(OFFSET([2]掉落汇总!$C$2:$C$871,,MATCH($B45,[2]掉落汇总!$D$1:$M$1)),[2]掉落汇总!$A$2:$A$871,G$1,[2]掉落汇总!$C$2:$C$871,$Q$1)+SUMIFS(OFFSET([2]掉落汇总!$C$2:$C$871,,MATCH($B45,[2]掉落汇总!$D$1:$M$1)),[2]掉落汇总!$A$2:$A$871,G$1,[2]掉落汇总!$C$2:$C$871,$Q$2)/$Q$3)*宝箱投放计算!F45</f>
        <v>0</v>
      </c>
      <c r="H45">
        <f ca="1">(SUMIFS(OFFSET([2]掉落汇总!$C$2:$C$871,,MATCH($B45,[2]掉落汇总!$D$1:$M$1)),[2]掉落汇总!$A$2:$A$871,H$1,[2]掉落汇总!$C$2:$C$871,$Q$1)+SUMIFS(OFFSET([2]掉落汇总!$C$2:$C$871,,MATCH($B45,[2]掉落汇总!$D$1:$M$1)),[2]掉落汇总!$A$2:$A$871,H$1,[2]掉落汇总!$C$2:$C$871,$Q$2)/$Q$3)*宝箱投放计算!G45</f>
        <v>0</v>
      </c>
      <c r="I45">
        <f ca="1">(SUMIFS(OFFSET([2]掉落汇总!$C$2:$C$871,,MATCH($B45,[2]掉落汇总!$D$1:$M$1)),[2]掉落汇总!$A$2:$A$871,I$1,[2]掉落汇总!$C$2:$C$871,$Q$1)+SUMIFS(OFFSET([2]掉落汇总!$C$2:$C$871,,MATCH($B45,[2]掉落汇总!$D$1:$M$1)),[2]掉落汇总!$A$2:$A$871,I$1,[2]掉落汇总!$C$2:$C$871,$Q$2)/$Q$3)*宝箱投放计算!H45</f>
        <v>0</v>
      </c>
      <c r="J45">
        <f ca="1">(SUMIFS(OFFSET([2]掉落汇总!$C$2:$C$871,,MATCH($B45,[2]掉落汇总!$D$1:$M$1)),[2]掉落汇总!$A$2:$A$871,J$1,[2]掉落汇总!$C$2:$C$871,$Q$1)+SUMIFS(OFFSET([2]掉落汇总!$C$2:$C$871,,MATCH($B45,[2]掉落汇总!$D$1:$M$1)),[2]掉落汇总!$A$2:$A$871,J$1,[2]掉落汇总!$C$2:$C$871,$Q$2)/$Q$3)*宝箱投放计算!I45</f>
        <v>0</v>
      </c>
      <c r="K45">
        <f ca="1">(SUMIFS(OFFSET([2]掉落汇总!$C$2:$C$871,,MATCH($B45,[2]掉落汇总!$D$1:$M$1)),[2]掉落汇总!$A$2:$A$871,K$1,[2]掉落汇总!$C$2:$C$871,$Q$1)+SUMIFS(OFFSET([2]掉落汇总!$C$2:$C$871,,MATCH($B45,[2]掉落汇总!$D$1:$M$1)),[2]掉落汇总!$A$2:$A$871,K$1,[2]掉落汇总!$C$2:$C$871,$Q$2)/$Q$3)*宝箱投放计算!J45</f>
        <v>0</v>
      </c>
      <c r="L45">
        <f ca="1">(SUMIFS(OFFSET([2]掉落汇总!$C$2:$C$871,,MATCH($B45,[2]掉落汇总!$D$1:$M$1)),[2]掉落汇总!$A$2:$A$871,L$1,[2]掉落汇总!$C$2:$C$871,$Q$1)+SUMIFS(OFFSET([2]掉落汇总!$C$2:$C$871,,MATCH($B45,[2]掉落汇总!$D$1:$M$1)),[2]掉落汇总!$A$2:$A$871,L$1,[2]掉落汇总!$C$2:$C$871,$Q$2)/$Q$3)*宝箱投放计算!K45</f>
        <v>0.7814085171640911</v>
      </c>
      <c r="M45">
        <f ca="1">(SUMIFS(OFFSET([2]掉落汇总!$C$2:$C$871,,MATCH($B45,[2]掉落汇总!$D$1:$M$1)),[2]掉落汇总!$A$2:$A$871,M$1,[2]掉落汇总!$C$2:$C$871,$Q$1)+SUMIFS(OFFSET([2]掉落汇总!$C$2:$C$871,,MATCH($B45,[2]掉落汇总!$D$1:$M$1)),[2]掉落汇总!$A$2:$A$871,M$1,[2]掉落汇总!$C$2:$C$871,$Q$2)/$Q$3)*宝箱投放计算!L45</f>
        <v>0.78196893612051854</v>
      </c>
      <c r="N45">
        <f ca="1">(SUMIFS(OFFSET([2]掉落汇总!$C$2:$C$871,,MATCH($B45,[2]掉落汇总!$D$1:$M$1)),[2]掉落汇总!$A$2:$A$871,N$1,[2]掉落汇总!$C$2:$C$871,$Q$1)+SUMIFS(OFFSET([2]掉落汇总!$C$2:$C$871,,MATCH($B45,[2]掉落汇总!$D$1:$M$1)),[2]掉落汇总!$A$2:$A$871,N$1,[2]掉落汇总!$C$2:$C$871,$Q$2)/$Q$3)*宝箱投放计算!M45</f>
        <v>0.18146053602163756</v>
      </c>
      <c r="O45">
        <f ca="1">(SUMIFS(OFFSET([2]掉落汇总!$C$2:$C$871,,MATCH($B45,[2]掉落汇总!$D$1:$M$1)),[2]掉落汇总!$A$2:$A$871,O$1,[2]掉落汇总!$C$2:$C$871,$Q$1)+SUMIFS(OFFSET([2]掉落汇总!$C$2:$C$871,,MATCH($B45,[2]掉落汇总!$D$1:$M$1)),[2]掉落汇总!$A$2:$A$871,O$1,[2]掉落汇总!$C$2:$C$871,$Q$2)/$Q$3)*宝箱投放计算!N45</f>
        <v>0.37342246297470183</v>
      </c>
    </row>
    <row r="46" spans="1:15" x14ac:dyDescent="0.2">
      <c r="A46">
        <f>玩家成长时间线!A46</f>
        <v>45</v>
      </c>
      <c r="B46">
        <f>玩家成长时间线!B46</f>
        <v>9</v>
      </c>
      <c r="C46">
        <f ca="1">SUM($D$2:D46)</f>
        <v>502.48516556454337</v>
      </c>
      <c r="D46">
        <f t="shared" ca="1" si="0"/>
        <v>13.250172406379972</v>
      </c>
      <c r="E46">
        <f ca="1">(SUMIFS(OFFSET([2]掉落汇总!$C$2:$C$871,,MATCH($B46,[2]掉落汇总!$D$1:$M$1)),[2]掉落汇总!$A$2:$A$871,E$1,[2]掉落汇总!$C$2:$C$871,$Q$1)+SUMIFS(OFFSET([2]掉落汇总!$C$2:$C$871,,MATCH($B46,[2]掉落汇总!$D$1:$M$1)),[2]掉落汇总!$A$2:$A$871,E$1,[2]掉落汇总!$C$2:$C$871,$Q$2)/$Q$3)*宝箱投放计算!D46</f>
        <v>1.8944558342420936</v>
      </c>
      <c r="F46">
        <f ca="1">(SUMIFS(OFFSET([2]掉落汇总!$C$2:$C$871,,MATCH($B46,[2]掉落汇总!$D$1:$M$1)),[2]掉落汇总!$A$2:$A$871,F$1,[2]掉落汇总!$C$2:$C$871,$Q$1)+SUMIFS(OFFSET([2]掉落汇总!$C$2:$C$871,,MATCH($B46,[2]掉落汇总!$D$1:$M$1)),[2]掉落汇总!$A$2:$A$871,F$1,[2]掉落汇总!$C$2:$C$871,$Q$2)/$Q$3)*宝箱投放计算!E46</f>
        <v>2.8580034423407916</v>
      </c>
      <c r="G46">
        <f ca="1">(SUMIFS(OFFSET([2]掉落汇总!$C$2:$C$871,,MATCH($B46,[2]掉落汇总!$D$1:$M$1)),[2]掉落汇总!$A$2:$A$871,G$1,[2]掉落汇总!$C$2:$C$871,$Q$1)+SUMIFS(OFFSET([2]掉落汇总!$C$2:$C$871,,MATCH($B46,[2]掉落汇总!$D$1:$M$1)),[2]掉落汇总!$A$2:$A$871,G$1,[2]掉落汇总!$C$2:$C$871,$Q$2)/$Q$3)*宝箱投放计算!F46</f>
        <v>0</v>
      </c>
      <c r="H46">
        <f ca="1">(SUMIFS(OFFSET([2]掉落汇总!$C$2:$C$871,,MATCH($B46,[2]掉落汇总!$D$1:$M$1)),[2]掉落汇总!$A$2:$A$871,H$1,[2]掉落汇总!$C$2:$C$871,$Q$1)+SUMIFS(OFFSET([2]掉落汇总!$C$2:$C$871,,MATCH($B46,[2]掉落汇总!$D$1:$M$1)),[2]掉落汇总!$A$2:$A$871,H$1,[2]掉落汇总!$C$2:$C$871,$Q$2)/$Q$3)*宝箱投放计算!G46</f>
        <v>0</v>
      </c>
      <c r="I46">
        <f ca="1">(SUMIFS(OFFSET([2]掉落汇总!$C$2:$C$871,,MATCH($B46,[2]掉落汇总!$D$1:$M$1)),[2]掉落汇总!$A$2:$A$871,I$1,[2]掉落汇总!$C$2:$C$871,$Q$1)+SUMIFS(OFFSET([2]掉落汇总!$C$2:$C$871,,MATCH($B46,[2]掉落汇总!$D$1:$M$1)),[2]掉落汇总!$A$2:$A$871,I$1,[2]掉落汇总!$C$2:$C$871,$Q$2)/$Q$3)*宝箱投放计算!H46</f>
        <v>1.7735703245749606</v>
      </c>
      <c r="J46">
        <f ca="1">(SUMIFS(OFFSET([2]掉落汇总!$C$2:$C$871,,MATCH($B46,[2]掉落汇总!$D$1:$M$1)),[2]掉落汇总!$A$2:$A$871,J$1,[2]掉落汇总!$C$2:$C$871,$Q$1)+SUMIFS(OFFSET([2]掉落汇总!$C$2:$C$871,,MATCH($B46,[2]掉落汇总!$D$1:$M$1)),[2]掉落汇总!$A$2:$A$871,J$1,[2]掉落汇总!$C$2:$C$871,$Q$2)/$Q$3)*宝箱投放计算!I46</f>
        <v>4.6058823529411761</v>
      </c>
      <c r="K46">
        <f ca="1">(SUMIFS(OFFSET([2]掉落汇总!$C$2:$C$871,,MATCH($B46,[2]掉落汇总!$D$1:$M$1)),[2]掉落汇总!$A$2:$A$871,K$1,[2]掉落汇总!$C$2:$C$871,$Q$1)+SUMIFS(OFFSET([2]掉落汇总!$C$2:$C$871,,MATCH($B46,[2]掉落汇总!$D$1:$M$1)),[2]掉落汇总!$A$2:$A$871,K$1,[2]掉落汇总!$C$2:$C$871,$Q$2)/$Q$3)*宝箱投放计算!J46</f>
        <v>0</v>
      </c>
      <c r="L46">
        <f ca="1">(SUMIFS(OFFSET([2]掉落汇总!$C$2:$C$871,,MATCH($B46,[2]掉落汇总!$D$1:$M$1)),[2]掉落汇总!$A$2:$A$871,L$1,[2]掉落汇总!$C$2:$C$871,$Q$1)+SUMIFS(OFFSET([2]掉落汇总!$C$2:$C$871,,MATCH($B46,[2]掉落汇总!$D$1:$M$1)),[2]掉落汇总!$A$2:$A$871,L$1,[2]掉落汇总!$C$2:$C$871,$Q$2)/$Q$3)*宝箱投放计算!K46</f>
        <v>0.7814085171640911</v>
      </c>
      <c r="M46">
        <f ca="1">(SUMIFS(OFFSET([2]掉落汇总!$C$2:$C$871,,MATCH($B46,[2]掉落汇总!$D$1:$M$1)),[2]掉落汇总!$A$2:$A$871,M$1,[2]掉落汇总!$C$2:$C$871,$Q$1)+SUMIFS(OFFSET([2]掉落汇总!$C$2:$C$871,,MATCH($B46,[2]掉落汇总!$D$1:$M$1)),[2]掉落汇总!$A$2:$A$871,M$1,[2]掉落汇总!$C$2:$C$871,$Q$2)/$Q$3)*宝箱投放计算!L46</f>
        <v>0.78196893612051854</v>
      </c>
      <c r="N46">
        <f ca="1">(SUMIFS(OFFSET([2]掉落汇总!$C$2:$C$871,,MATCH($B46,[2]掉落汇总!$D$1:$M$1)),[2]掉落汇总!$A$2:$A$871,N$1,[2]掉落汇总!$C$2:$C$871,$Q$1)+SUMIFS(OFFSET([2]掉落汇总!$C$2:$C$871,,MATCH($B46,[2]掉落汇总!$D$1:$M$1)),[2]掉落汇总!$A$2:$A$871,N$1,[2]掉落汇总!$C$2:$C$871,$Q$2)/$Q$3)*宝箱投放计算!M46</f>
        <v>0.18146053602163756</v>
      </c>
      <c r="O46">
        <f ca="1">(SUMIFS(OFFSET([2]掉落汇总!$C$2:$C$871,,MATCH($B46,[2]掉落汇总!$D$1:$M$1)),[2]掉落汇总!$A$2:$A$871,O$1,[2]掉落汇总!$C$2:$C$871,$Q$1)+SUMIFS(OFFSET([2]掉落汇总!$C$2:$C$871,,MATCH($B46,[2]掉落汇总!$D$1:$M$1)),[2]掉落汇总!$A$2:$A$871,O$1,[2]掉落汇总!$C$2:$C$871,$Q$2)/$Q$3)*宝箱投放计算!N46</f>
        <v>0.37342246297470183</v>
      </c>
    </row>
    <row r="47" spans="1:15" x14ac:dyDescent="0.2">
      <c r="A47">
        <f>玩家成长时间线!A47</f>
        <v>46</v>
      </c>
      <c r="B47">
        <f>玩家成长时间线!B47</f>
        <v>9</v>
      </c>
      <c r="C47">
        <f ca="1">SUM($D$2:D47)</f>
        <v>509.36373698370164</v>
      </c>
      <c r="D47">
        <f t="shared" ca="1" si="0"/>
        <v>6.8785714191582725</v>
      </c>
      <c r="E47">
        <f ca="1">(SUMIFS(OFFSET([2]掉落汇总!$C$2:$C$871,,MATCH($B47,[2]掉落汇总!$D$1:$M$1)),[2]掉落汇总!$A$2:$A$871,E$1,[2]掉落汇总!$C$2:$C$871,$Q$1)+SUMIFS(OFFSET([2]掉落汇总!$C$2:$C$871,,MATCH($B47,[2]掉落汇总!$D$1:$M$1)),[2]掉落汇总!$A$2:$A$871,E$1,[2]掉落汇总!$C$2:$C$871,$Q$2)/$Q$3)*宝箱投放计算!D47</f>
        <v>1.9023075245365322</v>
      </c>
      <c r="F47">
        <f ca="1">(SUMIFS(OFFSET([2]掉落汇总!$C$2:$C$871,,MATCH($B47,[2]掉落汇总!$D$1:$M$1)),[2]掉落汇总!$A$2:$A$871,F$1,[2]掉落汇总!$C$2:$C$871,$Q$1)+SUMIFS(OFFSET([2]掉落汇总!$C$2:$C$871,,MATCH($B47,[2]掉落汇总!$D$1:$M$1)),[2]掉落汇总!$A$2:$A$871,F$1,[2]掉落汇总!$C$2:$C$871,$Q$2)/$Q$3)*宝箱投放计算!E47</f>
        <v>2.8580034423407916</v>
      </c>
      <c r="G47">
        <f ca="1">(SUMIFS(OFFSET([2]掉落汇总!$C$2:$C$871,,MATCH($B47,[2]掉落汇总!$D$1:$M$1)),[2]掉落汇总!$A$2:$A$871,G$1,[2]掉落汇总!$C$2:$C$871,$Q$1)+SUMIFS(OFFSET([2]掉落汇总!$C$2:$C$871,,MATCH($B47,[2]掉落汇总!$D$1:$M$1)),[2]掉落汇总!$A$2:$A$871,G$1,[2]掉落汇总!$C$2:$C$871,$Q$2)/$Q$3)*宝箱投放计算!F47</f>
        <v>0</v>
      </c>
      <c r="H47">
        <f ca="1">(SUMIFS(OFFSET([2]掉落汇总!$C$2:$C$871,,MATCH($B47,[2]掉落汇总!$D$1:$M$1)),[2]掉落汇总!$A$2:$A$871,H$1,[2]掉落汇总!$C$2:$C$871,$Q$1)+SUMIFS(OFFSET([2]掉落汇总!$C$2:$C$871,,MATCH($B47,[2]掉落汇总!$D$1:$M$1)),[2]掉落汇总!$A$2:$A$871,H$1,[2]掉落汇总!$C$2:$C$871,$Q$2)/$Q$3)*宝箱投放计算!G47</f>
        <v>0</v>
      </c>
      <c r="I47">
        <f ca="1">(SUMIFS(OFFSET([2]掉落汇总!$C$2:$C$871,,MATCH($B47,[2]掉落汇总!$D$1:$M$1)),[2]掉落汇总!$A$2:$A$871,I$1,[2]掉落汇总!$C$2:$C$871,$Q$1)+SUMIFS(OFFSET([2]掉落汇总!$C$2:$C$871,,MATCH($B47,[2]掉落汇总!$D$1:$M$1)),[2]掉落汇总!$A$2:$A$871,I$1,[2]掉落汇总!$C$2:$C$871,$Q$2)/$Q$3)*宝箱投放计算!H47</f>
        <v>0</v>
      </c>
      <c r="J47">
        <f ca="1">(SUMIFS(OFFSET([2]掉落汇总!$C$2:$C$871,,MATCH($B47,[2]掉落汇总!$D$1:$M$1)),[2]掉落汇总!$A$2:$A$871,J$1,[2]掉落汇总!$C$2:$C$871,$Q$1)+SUMIFS(OFFSET([2]掉落汇总!$C$2:$C$871,,MATCH($B47,[2]掉落汇总!$D$1:$M$1)),[2]掉落汇总!$A$2:$A$871,J$1,[2]掉落汇总!$C$2:$C$871,$Q$2)/$Q$3)*宝箱投放计算!I47</f>
        <v>0</v>
      </c>
      <c r="K47">
        <f ca="1">(SUMIFS(OFFSET([2]掉落汇总!$C$2:$C$871,,MATCH($B47,[2]掉落汇总!$D$1:$M$1)),[2]掉落汇总!$A$2:$A$871,K$1,[2]掉落汇总!$C$2:$C$871,$Q$1)+SUMIFS(OFFSET([2]掉落汇总!$C$2:$C$871,,MATCH($B47,[2]掉落汇总!$D$1:$M$1)),[2]掉落汇总!$A$2:$A$871,K$1,[2]掉落汇总!$C$2:$C$871,$Q$2)/$Q$3)*宝箱投放计算!J47</f>
        <v>0</v>
      </c>
      <c r="L47">
        <f ca="1">(SUMIFS(OFFSET([2]掉落汇总!$C$2:$C$871,,MATCH($B47,[2]掉落汇总!$D$1:$M$1)),[2]掉落汇总!$A$2:$A$871,L$1,[2]掉落汇总!$C$2:$C$871,$Q$1)+SUMIFS(OFFSET([2]掉落汇总!$C$2:$C$871,,MATCH($B47,[2]掉落汇总!$D$1:$M$1)),[2]掉落汇总!$A$2:$A$871,L$1,[2]掉落汇总!$C$2:$C$871,$Q$2)/$Q$3)*宝箱投放计算!K47</f>
        <v>0.7814085171640911</v>
      </c>
      <c r="M47">
        <f ca="1">(SUMIFS(OFFSET([2]掉落汇总!$C$2:$C$871,,MATCH($B47,[2]掉落汇总!$D$1:$M$1)),[2]掉落汇总!$A$2:$A$871,M$1,[2]掉落汇总!$C$2:$C$871,$Q$1)+SUMIFS(OFFSET([2]掉落汇总!$C$2:$C$871,,MATCH($B47,[2]掉落汇总!$D$1:$M$1)),[2]掉落汇总!$A$2:$A$871,M$1,[2]掉落汇总!$C$2:$C$871,$Q$2)/$Q$3)*宝箱投放计算!L47</f>
        <v>0.78196893612051854</v>
      </c>
      <c r="N47">
        <f ca="1">(SUMIFS(OFFSET([2]掉落汇总!$C$2:$C$871,,MATCH($B47,[2]掉落汇总!$D$1:$M$1)),[2]掉落汇总!$A$2:$A$871,N$1,[2]掉落汇总!$C$2:$C$871,$Q$1)+SUMIFS(OFFSET([2]掉落汇总!$C$2:$C$871,,MATCH($B47,[2]掉落汇总!$D$1:$M$1)),[2]掉落汇总!$A$2:$A$871,N$1,[2]掉落汇总!$C$2:$C$871,$Q$2)/$Q$3)*宝箱投放计算!M47</f>
        <v>0.18146053602163756</v>
      </c>
      <c r="O47">
        <f ca="1">(SUMIFS(OFFSET([2]掉落汇总!$C$2:$C$871,,MATCH($B47,[2]掉落汇总!$D$1:$M$1)),[2]掉落汇总!$A$2:$A$871,O$1,[2]掉落汇总!$C$2:$C$871,$Q$1)+SUMIFS(OFFSET([2]掉落汇总!$C$2:$C$871,,MATCH($B47,[2]掉落汇总!$D$1:$M$1)),[2]掉落汇总!$A$2:$A$871,O$1,[2]掉落汇总!$C$2:$C$871,$Q$2)/$Q$3)*宝箱投放计算!N47</f>
        <v>0.37342246297470183</v>
      </c>
    </row>
    <row r="48" spans="1:15" x14ac:dyDescent="0.2">
      <c r="A48">
        <f>玩家成长时间线!A48</f>
        <v>47</v>
      </c>
      <c r="B48">
        <f>玩家成长时间线!B48</f>
        <v>9</v>
      </c>
      <c r="C48">
        <f ca="1">SUM($D$2:D48)</f>
        <v>516.40719389904314</v>
      </c>
      <c r="D48">
        <f t="shared" ca="1" si="0"/>
        <v>7.043456915341479</v>
      </c>
      <c r="E48">
        <f ca="1">(SUMIFS(OFFSET([2]掉落汇总!$C$2:$C$871,,MATCH($B48,[2]掉落汇总!$D$1:$M$1)),[2]掉落汇总!$A$2:$A$871,E$1,[2]掉落汇总!$C$2:$C$871,$Q$1)+SUMIFS(OFFSET([2]掉落汇总!$C$2:$C$871,,MATCH($B48,[2]掉落汇总!$D$1:$M$1)),[2]掉落汇总!$A$2:$A$871,E$1,[2]掉落汇总!$C$2:$C$871,$Q$2)/$Q$3)*宝箱投放计算!D48</f>
        <v>2.067193020719738</v>
      </c>
      <c r="F48">
        <f ca="1">(SUMIFS(OFFSET([2]掉落汇总!$C$2:$C$871,,MATCH($B48,[2]掉落汇总!$D$1:$M$1)),[2]掉落汇总!$A$2:$A$871,F$1,[2]掉落汇总!$C$2:$C$871,$Q$1)+SUMIFS(OFFSET([2]掉落汇总!$C$2:$C$871,,MATCH($B48,[2]掉落汇总!$D$1:$M$1)),[2]掉落汇总!$A$2:$A$871,F$1,[2]掉落汇总!$C$2:$C$871,$Q$2)/$Q$3)*宝箱投放计算!E48</f>
        <v>2.8580034423407916</v>
      </c>
      <c r="G48">
        <f ca="1">(SUMIFS(OFFSET([2]掉落汇总!$C$2:$C$871,,MATCH($B48,[2]掉落汇总!$D$1:$M$1)),[2]掉落汇总!$A$2:$A$871,G$1,[2]掉落汇总!$C$2:$C$871,$Q$1)+SUMIFS(OFFSET([2]掉落汇总!$C$2:$C$871,,MATCH($B48,[2]掉落汇总!$D$1:$M$1)),[2]掉落汇总!$A$2:$A$871,G$1,[2]掉落汇总!$C$2:$C$871,$Q$2)/$Q$3)*宝箱投放计算!F48</f>
        <v>0</v>
      </c>
      <c r="H48">
        <f ca="1">(SUMIFS(OFFSET([2]掉落汇总!$C$2:$C$871,,MATCH($B48,[2]掉落汇总!$D$1:$M$1)),[2]掉落汇总!$A$2:$A$871,H$1,[2]掉落汇总!$C$2:$C$871,$Q$1)+SUMIFS(OFFSET([2]掉落汇总!$C$2:$C$871,,MATCH($B48,[2]掉落汇总!$D$1:$M$1)),[2]掉落汇总!$A$2:$A$871,H$1,[2]掉落汇总!$C$2:$C$871,$Q$2)/$Q$3)*宝箱投放计算!G48</f>
        <v>0</v>
      </c>
      <c r="I48">
        <f ca="1">(SUMIFS(OFFSET([2]掉落汇总!$C$2:$C$871,,MATCH($B48,[2]掉落汇总!$D$1:$M$1)),[2]掉落汇总!$A$2:$A$871,I$1,[2]掉落汇总!$C$2:$C$871,$Q$1)+SUMIFS(OFFSET([2]掉落汇总!$C$2:$C$871,,MATCH($B48,[2]掉落汇总!$D$1:$M$1)),[2]掉落汇总!$A$2:$A$871,I$1,[2]掉落汇总!$C$2:$C$871,$Q$2)/$Q$3)*宝箱投放计算!H48</f>
        <v>0</v>
      </c>
      <c r="J48">
        <f ca="1">(SUMIFS(OFFSET([2]掉落汇总!$C$2:$C$871,,MATCH($B48,[2]掉落汇总!$D$1:$M$1)),[2]掉落汇总!$A$2:$A$871,J$1,[2]掉落汇总!$C$2:$C$871,$Q$1)+SUMIFS(OFFSET([2]掉落汇总!$C$2:$C$871,,MATCH($B48,[2]掉落汇总!$D$1:$M$1)),[2]掉落汇总!$A$2:$A$871,J$1,[2]掉落汇总!$C$2:$C$871,$Q$2)/$Q$3)*宝箱投放计算!I48</f>
        <v>0</v>
      </c>
      <c r="K48">
        <f ca="1">(SUMIFS(OFFSET([2]掉落汇总!$C$2:$C$871,,MATCH($B48,[2]掉落汇总!$D$1:$M$1)),[2]掉落汇总!$A$2:$A$871,K$1,[2]掉落汇总!$C$2:$C$871,$Q$1)+SUMIFS(OFFSET([2]掉落汇总!$C$2:$C$871,,MATCH($B48,[2]掉落汇总!$D$1:$M$1)),[2]掉落汇总!$A$2:$A$871,K$1,[2]掉落汇总!$C$2:$C$871,$Q$2)/$Q$3)*宝箱投放计算!J48</f>
        <v>0</v>
      </c>
      <c r="L48">
        <f ca="1">(SUMIFS(OFFSET([2]掉落汇总!$C$2:$C$871,,MATCH($B48,[2]掉落汇总!$D$1:$M$1)),[2]掉落汇总!$A$2:$A$871,L$1,[2]掉落汇总!$C$2:$C$871,$Q$1)+SUMIFS(OFFSET([2]掉落汇总!$C$2:$C$871,,MATCH($B48,[2]掉落汇总!$D$1:$M$1)),[2]掉落汇总!$A$2:$A$871,L$1,[2]掉落汇总!$C$2:$C$871,$Q$2)/$Q$3)*宝箱投放计算!K48</f>
        <v>0.7814085171640911</v>
      </c>
      <c r="M48">
        <f ca="1">(SUMIFS(OFFSET([2]掉落汇总!$C$2:$C$871,,MATCH($B48,[2]掉落汇总!$D$1:$M$1)),[2]掉落汇总!$A$2:$A$871,M$1,[2]掉落汇总!$C$2:$C$871,$Q$1)+SUMIFS(OFFSET([2]掉落汇总!$C$2:$C$871,,MATCH($B48,[2]掉落汇总!$D$1:$M$1)),[2]掉落汇总!$A$2:$A$871,M$1,[2]掉落汇总!$C$2:$C$871,$Q$2)/$Q$3)*宝箱投放计算!L48</f>
        <v>0.78196893612051854</v>
      </c>
      <c r="N48">
        <f ca="1">(SUMIFS(OFFSET([2]掉落汇总!$C$2:$C$871,,MATCH($B48,[2]掉落汇总!$D$1:$M$1)),[2]掉落汇总!$A$2:$A$871,N$1,[2]掉落汇总!$C$2:$C$871,$Q$1)+SUMIFS(OFFSET([2]掉落汇总!$C$2:$C$871,,MATCH($B48,[2]掉落汇总!$D$1:$M$1)),[2]掉落汇总!$A$2:$A$871,N$1,[2]掉落汇总!$C$2:$C$871,$Q$2)/$Q$3)*宝箱投放计算!M48</f>
        <v>0.18146053602163756</v>
      </c>
      <c r="O48">
        <f ca="1">(SUMIFS(OFFSET([2]掉落汇总!$C$2:$C$871,,MATCH($B48,[2]掉落汇总!$D$1:$M$1)),[2]掉落汇总!$A$2:$A$871,O$1,[2]掉落汇总!$C$2:$C$871,$Q$1)+SUMIFS(OFFSET([2]掉落汇总!$C$2:$C$871,,MATCH($B48,[2]掉落汇总!$D$1:$M$1)),[2]掉落汇总!$A$2:$A$871,O$1,[2]掉落汇总!$C$2:$C$871,$Q$2)/$Q$3)*宝箱投放计算!N48</f>
        <v>0.37342246297470183</v>
      </c>
    </row>
    <row r="49" spans="1:15" x14ac:dyDescent="0.2">
      <c r="A49">
        <f>玩家成长时间线!A49</f>
        <v>48</v>
      </c>
      <c r="B49">
        <f>玩家成长时间线!B49</f>
        <v>10</v>
      </c>
      <c r="C49">
        <f ca="1">SUM($D$2:D49)</f>
        <v>529.04709363412223</v>
      </c>
      <c r="D49">
        <f t="shared" ca="1" si="0"/>
        <v>12.639899735079112</v>
      </c>
      <c r="E49">
        <f ca="1">(SUMIFS(OFFSET([2]掉落汇总!$C$2:$C$871,,MATCH($B49,[2]掉落汇总!$D$1:$M$1)),[2]掉落汇总!$A$2:$A$871,E$1,[2]掉落汇总!$C$2:$C$871,$Q$1)+SUMIFS(OFFSET([2]掉落汇总!$C$2:$C$871,,MATCH($B49,[2]掉落汇总!$D$1:$M$1)),[2]掉落汇总!$A$2:$A$871,E$1,[2]掉落汇总!$C$2:$C$871,$Q$2)/$Q$3)*宝箱投放计算!D49</f>
        <v>3.084018937401368</v>
      </c>
      <c r="F49">
        <f ca="1">(SUMIFS(OFFSET([2]掉落汇总!$C$2:$C$871,,MATCH($B49,[2]掉落汇总!$D$1:$M$1)),[2]掉落汇总!$A$2:$A$871,F$1,[2]掉落汇总!$C$2:$C$871,$Q$1)+SUMIFS(OFFSET([2]掉落汇总!$C$2:$C$871,,MATCH($B49,[2]掉落汇总!$D$1:$M$1)),[2]掉落汇总!$A$2:$A$871,F$1,[2]掉落汇总!$C$2:$C$871,$Q$2)/$Q$3)*宝箱投放计算!E49</f>
        <v>2.8580034423407916</v>
      </c>
      <c r="G49">
        <f ca="1">(SUMIFS(OFFSET([2]掉落汇总!$C$2:$C$871,,MATCH($B49,[2]掉落汇总!$D$1:$M$1)),[2]掉落汇总!$A$2:$A$871,G$1,[2]掉落汇总!$C$2:$C$871,$Q$1)+SUMIFS(OFFSET([2]掉落汇总!$C$2:$C$871,,MATCH($B49,[2]掉落汇总!$D$1:$M$1)),[2]掉落汇总!$A$2:$A$871,G$1,[2]掉落汇总!$C$2:$C$871,$Q$2)/$Q$3)*宝箱投放计算!F49</f>
        <v>0</v>
      </c>
      <c r="H49">
        <f ca="1">(SUMIFS(OFFSET([2]掉落汇总!$C$2:$C$871,,MATCH($B49,[2]掉落汇总!$D$1:$M$1)),[2]掉落汇总!$A$2:$A$871,H$1,[2]掉落汇总!$C$2:$C$871,$Q$1)+SUMIFS(OFFSET([2]掉落汇总!$C$2:$C$871,,MATCH($B49,[2]掉落汇总!$D$1:$M$1)),[2]掉落汇总!$A$2:$A$871,H$1,[2]掉落汇总!$C$2:$C$871,$Q$2)/$Q$3)*宝箱投放计算!G49</f>
        <v>0</v>
      </c>
      <c r="I49">
        <f ca="1">(SUMIFS(OFFSET([2]掉落汇总!$C$2:$C$871,,MATCH($B49,[2]掉落汇总!$D$1:$M$1)),[2]掉落汇总!$A$2:$A$871,I$1,[2]掉落汇总!$C$2:$C$871,$Q$1)+SUMIFS(OFFSET([2]掉落汇总!$C$2:$C$871,,MATCH($B49,[2]掉落汇总!$D$1:$M$1)),[2]掉落汇总!$A$2:$A$871,I$1,[2]掉落汇总!$C$2:$C$871,$Q$2)/$Q$3)*宝箱投放计算!H49</f>
        <v>0</v>
      </c>
      <c r="J49">
        <f ca="1">(SUMIFS(OFFSET([2]掉落汇总!$C$2:$C$871,,MATCH($B49,[2]掉落汇总!$D$1:$M$1)),[2]掉落汇总!$A$2:$A$871,J$1,[2]掉落汇总!$C$2:$C$871,$Q$1)+SUMIFS(OFFSET([2]掉落汇总!$C$2:$C$871,,MATCH($B49,[2]掉落汇总!$D$1:$M$1)),[2]掉落汇总!$A$2:$A$871,J$1,[2]掉落汇总!$C$2:$C$871,$Q$2)/$Q$3)*宝箱投放计算!I49</f>
        <v>4.5796169030560039</v>
      </c>
      <c r="K49">
        <f ca="1">(SUMIFS(OFFSET([2]掉落汇总!$C$2:$C$871,,MATCH($B49,[2]掉落汇总!$D$1:$M$1)),[2]掉落汇总!$A$2:$A$871,K$1,[2]掉落汇总!$C$2:$C$871,$Q$1)+SUMIFS(OFFSET([2]掉落汇总!$C$2:$C$871,,MATCH($B49,[2]掉落汇总!$D$1:$M$1)),[2]掉落汇总!$A$2:$A$871,K$1,[2]掉落汇总!$C$2:$C$871,$Q$2)/$Q$3)*宝箱投放计算!J49</f>
        <v>0</v>
      </c>
      <c r="L49">
        <f ca="1">(SUMIFS(OFFSET([2]掉落汇总!$C$2:$C$871,,MATCH($B49,[2]掉落汇总!$D$1:$M$1)),[2]掉落汇总!$A$2:$A$871,L$1,[2]掉落汇总!$C$2:$C$871,$Q$1)+SUMIFS(OFFSET([2]掉落汇总!$C$2:$C$871,,MATCH($B49,[2]掉落汇总!$D$1:$M$1)),[2]掉落汇总!$A$2:$A$871,L$1,[2]掉落汇总!$C$2:$C$871,$Q$2)/$Q$3)*宝箱投放计算!K49</f>
        <v>0.7814085171640911</v>
      </c>
      <c r="M49">
        <f ca="1">(SUMIFS(OFFSET([2]掉落汇总!$C$2:$C$871,,MATCH($B49,[2]掉落汇总!$D$1:$M$1)),[2]掉落汇总!$A$2:$A$871,M$1,[2]掉落汇总!$C$2:$C$871,$Q$1)+SUMIFS(OFFSET([2]掉落汇总!$C$2:$C$871,,MATCH($B49,[2]掉落汇总!$D$1:$M$1)),[2]掉落汇总!$A$2:$A$871,M$1,[2]掉落汇总!$C$2:$C$871,$Q$2)/$Q$3)*宝箱投放计算!L49</f>
        <v>0.78196893612051854</v>
      </c>
      <c r="N49">
        <f ca="1">(SUMIFS(OFFSET([2]掉落汇总!$C$2:$C$871,,MATCH($B49,[2]掉落汇总!$D$1:$M$1)),[2]掉落汇总!$A$2:$A$871,N$1,[2]掉落汇总!$C$2:$C$871,$Q$1)+SUMIFS(OFFSET([2]掉落汇总!$C$2:$C$871,,MATCH($B49,[2]掉落汇总!$D$1:$M$1)),[2]掉落汇总!$A$2:$A$871,N$1,[2]掉落汇总!$C$2:$C$871,$Q$2)/$Q$3)*宝箱投放计算!M49</f>
        <v>0.18146053602163756</v>
      </c>
      <c r="O49">
        <f ca="1">(SUMIFS(OFFSET([2]掉落汇总!$C$2:$C$871,,MATCH($B49,[2]掉落汇总!$D$1:$M$1)),[2]掉落汇总!$A$2:$A$871,O$1,[2]掉落汇总!$C$2:$C$871,$Q$1)+SUMIFS(OFFSET([2]掉落汇总!$C$2:$C$871,,MATCH($B49,[2]掉落汇总!$D$1:$M$1)),[2]掉落汇总!$A$2:$A$871,O$1,[2]掉落汇总!$C$2:$C$871,$Q$2)/$Q$3)*宝箱投放计算!N49</f>
        <v>0.37342246297470183</v>
      </c>
    </row>
    <row r="50" spans="1:15" x14ac:dyDescent="0.2">
      <c r="A50">
        <f>玩家成长时间线!A50</f>
        <v>49</v>
      </c>
      <c r="B50">
        <f>玩家成长时间线!B50</f>
        <v>10</v>
      </c>
      <c r="C50">
        <f ca="1">SUM($D$2:D50)</f>
        <v>537.12000140039049</v>
      </c>
      <c r="D50">
        <f t="shared" ca="1" si="0"/>
        <v>8.0729077662682425</v>
      </c>
      <c r="E50">
        <f ca="1">(SUMIFS(OFFSET([2]掉落汇总!$C$2:$C$871,,MATCH($B50,[2]掉落汇总!$D$1:$M$1)),[2]掉落汇总!$A$2:$A$871,E$1,[2]掉落汇总!$C$2:$C$871,$Q$1)+SUMIFS(OFFSET([2]掉落汇总!$C$2:$C$871,,MATCH($B50,[2]掉落汇总!$D$1:$M$1)),[2]掉落汇总!$A$2:$A$871,E$1,[2]掉落汇总!$C$2:$C$871,$Q$2)/$Q$3)*宝箱投放计算!D50</f>
        <v>3.0966438716465019</v>
      </c>
      <c r="F50">
        <f ca="1">(SUMIFS(OFFSET([2]掉落汇总!$C$2:$C$871,,MATCH($B50,[2]掉落汇总!$D$1:$M$1)),[2]掉落汇总!$A$2:$A$871,F$1,[2]掉落汇总!$C$2:$C$871,$Q$1)+SUMIFS(OFFSET([2]掉落汇总!$C$2:$C$871,,MATCH($B50,[2]掉落汇总!$D$1:$M$1)),[2]掉落汇总!$A$2:$A$871,F$1,[2]掉落汇总!$C$2:$C$871,$Q$2)/$Q$3)*宝箱投放计算!E50</f>
        <v>2.8580034423407916</v>
      </c>
      <c r="G50">
        <f ca="1">(SUMIFS(OFFSET([2]掉落汇总!$C$2:$C$871,,MATCH($B50,[2]掉落汇总!$D$1:$M$1)),[2]掉落汇总!$A$2:$A$871,G$1,[2]掉落汇总!$C$2:$C$871,$Q$1)+SUMIFS(OFFSET([2]掉落汇总!$C$2:$C$871,,MATCH($B50,[2]掉落汇总!$D$1:$M$1)),[2]掉落汇总!$A$2:$A$871,G$1,[2]掉落汇总!$C$2:$C$871,$Q$2)/$Q$3)*宝箱投放计算!F50</f>
        <v>0</v>
      </c>
      <c r="H50">
        <f ca="1">(SUMIFS(OFFSET([2]掉落汇总!$C$2:$C$871,,MATCH($B50,[2]掉落汇总!$D$1:$M$1)),[2]掉落汇总!$A$2:$A$871,H$1,[2]掉落汇总!$C$2:$C$871,$Q$1)+SUMIFS(OFFSET([2]掉落汇总!$C$2:$C$871,,MATCH($B50,[2]掉落汇总!$D$1:$M$1)),[2]掉落汇总!$A$2:$A$871,H$1,[2]掉落汇总!$C$2:$C$871,$Q$2)/$Q$3)*宝箱投放计算!G50</f>
        <v>0</v>
      </c>
      <c r="I50">
        <f ca="1">(SUMIFS(OFFSET([2]掉落汇总!$C$2:$C$871,,MATCH($B50,[2]掉落汇总!$D$1:$M$1)),[2]掉落汇总!$A$2:$A$871,I$1,[2]掉落汇总!$C$2:$C$871,$Q$1)+SUMIFS(OFFSET([2]掉落汇总!$C$2:$C$871,,MATCH($B50,[2]掉落汇总!$D$1:$M$1)),[2]掉落汇总!$A$2:$A$871,I$1,[2]掉落汇总!$C$2:$C$871,$Q$2)/$Q$3)*宝箱投放计算!H50</f>
        <v>0</v>
      </c>
      <c r="J50">
        <f ca="1">(SUMIFS(OFFSET([2]掉落汇总!$C$2:$C$871,,MATCH($B50,[2]掉落汇总!$D$1:$M$1)),[2]掉落汇总!$A$2:$A$871,J$1,[2]掉落汇总!$C$2:$C$871,$Q$1)+SUMIFS(OFFSET([2]掉落汇总!$C$2:$C$871,,MATCH($B50,[2]掉落汇总!$D$1:$M$1)),[2]掉落汇总!$A$2:$A$871,J$1,[2]掉落汇总!$C$2:$C$871,$Q$2)/$Q$3)*宝箱投放计算!I50</f>
        <v>0</v>
      </c>
      <c r="K50">
        <f ca="1">(SUMIFS(OFFSET([2]掉落汇总!$C$2:$C$871,,MATCH($B50,[2]掉落汇总!$D$1:$M$1)),[2]掉落汇总!$A$2:$A$871,K$1,[2]掉落汇总!$C$2:$C$871,$Q$1)+SUMIFS(OFFSET([2]掉落汇总!$C$2:$C$871,,MATCH($B50,[2]掉落汇总!$D$1:$M$1)),[2]掉落汇总!$A$2:$A$871,K$1,[2]掉落汇总!$C$2:$C$871,$Q$2)/$Q$3)*宝箱投放计算!J50</f>
        <v>0</v>
      </c>
      <c r="L50">
        <f ca="1">(SUMIFS(OFFSET([2]掉落汇总!$C$2:$C$871,,MATCH($B50,[2]掉落汇总!$D$1:$M$1)),[2]掉落汇总!$A$2:$A$871,L$1,[2]掉落汇总!$C$2:$C$871,$Q$1)+SUMIFS(OFFSET([2]掉落汇总!$C$2:$C$871,,MATCH($B50,[2]掉落汇总!$D$1:$M$1)),[2]掉落汇总!$A$2:$A$871,L$1,[2]掉落汇总!$C$2:$C$871,$Q$2)/$Q$3)*宝箱投放计算!K50</f>
        <v>0.7814085171640911</v>
      </c>
      <c r="M50">
        <f ca="1">(SUMIFS(OFFSET([2]掉落汇总!$C$2:$C$871,,MATCH($B50,[2]掉落汇总!$D$1:$M$1)),[2]掉落汇总!$A$2:$A$871,M$1,[2]掉落汇总!$C$2:$C$871,$Q$1)+SUMIFS(OFFSET([2]掉落汇总!$C$2:$C$871,,MATCH($B50,[2]掉落汇总!$D$1:$M$1)),[2]掉落汇总!$A$2:$A$871,M$1,[2]掉落汇总!$C$2:$C$871,$Q$2)/$Q$3)*宝箱投放计算!L50</f>
        <v>0.78196893612051854</v>
      </c>
      <c r="N50">
        <f ca="1">(SUMIFS(OFFSET([2]掉落汇总!$C$2:$C$871,,MATCH($B50,[2]掉落汇总!$D$1:$M$1)),[2]掉落汇总!$A$2:$A$871,N$1,[2]掉落汇总!$C$2:$C$871,$Q$1)+SUMIFS(OFFSET([2]掉落汇总!$C$2:$C$871,,MATCH($B50,[2]掉落汇总!$D$1:$M$1)),[2]掉落汇总!$A$2:$A$871,N$1,[2]掉落汇总!$C$2:$C$871,$Q$2)/$Q$3)*宝箱投放计算!M50</f>
        <v>0.18146053602163756</v>
      </c>
      <c r="O50">
        <f ca="1">(SUMIFS(OFFSET([2]掉落汇总!$C$2:$C$871,,MATCH($B50,[2]掉落汇总!$D$1:$M$1)),[2]掉落汇总!$A$2:$A$871,O$1,[2]掉落汇总!$C$2:$C$871,$Q$1)+SUMIFS(OFFSET([2]掉落汇总!$C$2:$C$871,,MATCH($B50,[2]掉落汇总!$D$1:$M$1)),[2]掉落汇总!$A$2:$A$871,O$1,[2]掉落汇总!$C$2:$C$871,$Q$2)/$Q$3)*宝箱投放计算!N50</f>
        <v>0.37342246297470183</v>
      </c>
    </row>
    <row r="51" spans="1:15" x14ac:dyDescent="0.2">
      <c r="A51">
        <f>玩家成长时间线!A51</f>
        <v>50</v>
      </c>
      <c r="B51">
        <f>玩家成长时间线!B51</f>
        <v>10</v>
      </c>
      <c r="C51">
        <f ca="1">SUM($D$2:D51)</f>
        <v>545.20553410090383</v>
      </c>
      <c r="D51">
        <f t="shared" ca="1" si="0"/>
        <v>8.0855327005133759</v>
      </c>
      <c r="E51">
        <f ca="1">(SUMIFS(OFFSET([2]掉落汇总!$C$2:$C$871,,MATCH($B51,[2]掉落汇总!$D$1:$M$1)),[2]掉落汇总!$A$2:$A$871,E$1,[2]掉落汇总!$C$2:$C$871,$Q$1)+SUMIFS(OFFSET([2]掉落汇总!$C$2:$C$871,,MATCH($B51,[2]掉落汇总!$D$1:$M$1)),[2]掉落汇总!$A$2:$A$871,E$1,[2]掉落汇总!$C$2:$C$871,$Q$2)/$Q$3)*宝箱投放计算!D51</f>
        <v>3.1092688058916362</v>
      </c>
      <c r="F51">
        <f ca="1">(SUMIFS(OFFSET([2]掉落汇总!$C$2:$C$871,,MATCH($B51,[2]掉落汇总!$D$1:$M$1)),[2]掉落汇总!$A$2:$A$871,F$1,[2]掉落汇总!$C$2:$C$871,$Q$1)+SUMIFS(OFFSET([2]掉落汇总!$C$2:$C$871,,MATCH($B51,[2]掉落汇总!$D$1:$M$1)),[2]掉落汇总!$A$2:$A$871,F$1,[2]掉落汇总!$C$2:$C$871,$Q$2)/$Q$3)*宝箱投放计算!E51</f>
        <v>2.8580034423407916</v>
      </c>
      <c r="G51">
        <f ca="1">(SUMIFS(OFFSET([2]掉落汇总!$C$2:$C$871,,MATCH($B51,[2]掉落汇总!$D$1:$M$1)),[2]掉落汇总!$A$2:$A$871,G$1,[2]掉落汇总!$C$2:$C$871,$Q$1)+SUMIFS(OFFSET([2]掉落汇总!$C$2:$C$871,,MATCH($B51,[2]掉落汇总!$D$1:$M$1)),[2]掉落汇总!$A$2:$A$871,G$1,[2]掉落汇总!$C$2:$C$871,$Q$2)/$Q$3)*宝箱投放计算!F51</f>
        <v>0</v>
      </c>
      <c r="H51">
        <f ca="1">(SUMIFS(OFFSET([2]掉落汇总!$C$2:$C$871,,MATCH($B51,[2]掉落汇总!$D$1:$M$1)),[2]掉落汇总!$A$2:$A$871,H$1,[2]掉落汇总!$C$2:$C$871,$Q$1)+SUMIFS(OFFSET([2]掉落汇总!$C$2:$C$871,,MATCH($B51,[2]掉落汇总!$D$1:$M$1)),[2]掉落汇总!$A$2:$A$871,H$1,[2]掉落汇总!$C$2:$C$871,$Q$2)/$Q$3)*宝箱投放计算!G51</f>
        <v>0</v>
      </c>
      <c r="I51">
        <f ca="1">(SUMIFS(OFFSET([2]掉落汇总!$C$2:$C$871,,MATCH($B51,[2]掉落汇总!$D$1:$M$1)),[2]掉落汇总!$A$2:$A$871,I$1,[2]掉落汇总!$C$2:$C$871,$Q$1)+SUMIFS(OFFSET([2]掉落汇总!$C$2:$C$871,,MATCH($B51,[2]掉落汇总!$D$1:$M$1)),[2]掉落汇总!$A$2:$A$871,I$1,[2]掉落汇总!$C$2:$C$871,$Q$2)/$Q$3)*宝箱投放计算!H51</f>
        <v>0</v>
      </c>
      <c r="J51">
        <f ca="1">(SUMIFS(OFFSET([2]掉落汇总!$C$2:$C$871,,MATCH($B51,[2]掉落汇总!$D$1:$M$1)),[2]掉落汇总!$A$2:$A$871,J$1,[2]掉落汇总!$C$2:$C$871,$Q$1)+SUMIFS(OFFSET([2]掉落汇总!$C$2:$C$871,,MATCH($B51,[2]掉落汇总!$D$1:$M$1)),[2]掉落汇总!$A$2:$A$871,J$1,[2]掉落汇总!$C$2:$C$871,$Q$2)/$Q$3)*宝箱投放计算!I51</f>
        <v>0</v>
      </c>
      <c r="K51">
        <f ca="1">(SUMIFS(OFFSET([2]掉落汇总!$C$2:$C$871,,MATCH($B51,[2]掉落汇总!$D$1:$M$1)),[2]掉落汇总!$A$2:$A$871,K$1,[2]掉落汇总!$C$2:$C$871,$Q$1)+SUMIFS(OFFSET([2]掉落汇总!$C$2:$C$871,,MATCH($B51,[2]掉落汇总!$D$1:$M$1)),[2]掉落汇总!$A$2:$A$871,K$1,[2]掉落汇总!$C$2:$C$871,$Q$2)/$Q$3)*宝箱投放计算!J51</f>
        <v>0</v>
      </c>
      <c r="L51">
        <f ca="1">(SUMIFS(OFFSET([2]掉落汇总!$C$2:$C$871,,MATCH($B51,[2]掉落汇总!$D$1:$M$1)),[2]掉落汇总!$A$2:$A$871,L$1,[2]掉落汇总!$C$2:$C$871,$Q$1)+SUMIFS(OFFSET([2]掉落汇总!$C$2:$C$871,,MATCH($B51,[2]掉落汇总!$D$1:$M$1)),[2]掉落汇总!$A$2:$A$871,L$1,[2]掉落汇总!$C$2:$C$871,$Q$2)/$Q$3)*宝箱投放计算!K51</f>
        <v>0.7814085171640911</v>
      </c>
      <c r="M51">
        <f ca="1">(SUMIFS(OFFSET([2]掉落汇总!$C$2:$C$871,,MATCH($B51,[2]掉落汇总!$D$1:$M$1)),[2]掉落汇总!$A$2:$A$871,M$1,[2]掉落汇总!$C$2:$C$871,$Q$1)+SUMIFS(OFFSET([2]掉落汇总!$C$2:$C$871,,MATCH($B51,[2]掉落汇总!$D$1:$M$1)),[2]掉落汇总!$A$2:$A$871,M$1,[2]掉落汇总!$C$2:$C$871,$Q$2)/$Q$3)*宝箱投放计算!L51</f>
        <v>0.78196893612051854</v>
      </c>
      <c r="N51">
        <f ca="1">(SUMIFS(OFFSET([2]掉落汇总!$C$2:$C$871,,MATCH($B51,[2]掉落汇总!$D$1:$M$1)),[2]掉落汇总!$A$2:$A$871,N$1,[2]掉落汇总!$C$2:$C$871,$Q$1)+SUMIFS(OFFSET([2]掉落汇总!$C$2:$C$871,,MATCH($B51,[2]掉落汇总!$D$1:$M$1)),[2]掉落汇总!$A$2:$A$871,N$1,[2]掉落汇总!$C$2:$C$871,$Q$2)/$Q$3)*宝箱投放计算!M51</f>
        <v>0.18146053602163756</v>
      </c>
      <c r="O51">
        <f ca="1">(SUMIFS(OFFSET([2]掉落汇总!$C$2:$C$871,,MATCH($B51,[2]掉落汇总!$D$1:$M$1)),[2]掉落汇总!$A$2:$A$871,O$1,[2]掉落汇总!$C$2:$C$871,$Q$1)+SUMIFS(OFFSET([2]掉落汇总!$C$2:$C$871,,MATCH($B51,[2]掉落汇总!$D$1:$M$1)),[2]掉落汇总!$A$2:$A$871,O$1,[2]掉落汇总!$C$2:$C$871,$Q$2)/$Q$3)*宝箱投放计算!N51</f>
        <v>0.37342246297470183</v>
      </c>
    </row>
    <row r="52" spans="1:15" x14ac:dyDescent="0.2">
      <c r="A52">
        <f>玩家成长时间线!A52</f>
        <v>51</v>
      </c>
      <c r="B52">
        <f>玩家成长时间线!B52</f>
        <v>10</v>
      </c>
      <c r="C52">
        <f ca="1">SUM($D$2:D52)</f>
        <v>553.55619042056503</v>
      </c>
      <c r="D52">
        <f t="shared" ca="1" si="0"/>
        <v>8.3506563196611943</v>
      </c>
      <c r="E52">
        <f ca="1">(SUMIFS(OFFSET([2]掉落汇总!$C$2:$C$871,,MATCH($B52,[2]掉落汇总!$D$1:$M$1)),[2]掉落汇总!$A$2:$A$871,E$1,[2]掉落汇总!$C$2:$C$871,$Q$1)+SUMIFS(OFFSET([2]掉落汇总!$C$2:$C$871,,MATCH($B52,[2]掉落汇总!$D$1:$M$1)),[2]掉落汇总!$A$2:$A$871,E$1,[2]掉落汇总!$C$2:$C$871,$Q$2)/$Q$3)*宝箱投放计算!D52</f>
        <v>3.3743924250394528</v>
      </c>
      <c r="F52">
        <f ca="1">(SUMIFS(OFFSET([2]掉落汇总!$C$2:$C$871,,MATCH($B52,[2]掉落汇总!$D$1:$M$1)),[2]掉落汇总!$A$2:$A$871,F$1,[2]掉落汇总!$C$2:$C$871,$Q$1)+SUMIFS(OFFSET([2]掉落汇总!$C$2:$C$871,,MATCH($B52,[2]掉落汇总!$D$1:$M$1)),[2]掉落汇总!$A$2:$A$871,F$1,[2]掉落汇总!$C$2:$C$871,$Q$2)/$Q$3)*宝箱投放计算!E52</f>
        <v>2.8580034423407916</v>
      </c>
      <c r="G52">
        <f ca="1">(SUMIFS(OFFSET([2]掉落汇总!$C$2:$C$871,,MATCH($B52,[2]掉落汇总!$D$1:$M$1)),[2]掉落汇总!$A$2:$A$871,G$1,[2]掉落汇总!$C$2:$C$871,$Q$1)+SUMIFS(OFFSET([2]掉落汇总!$C$2:$C$871,,MATCH($B52,[2]掉落汇总!$D$1:$M$1)),[2]掉落汇总!$A$2:$A$871,G$1,[2]掉落汇总!$C$2:$C$871,$Q$2)/$Q$3)*宝箱投放计算!F52</f>
        <v>0</v>
      </c>
      <c r="H52">
        <f ca="1">(SUMIFS(OFFSET([2]掉落汇总!$C$2:$C$871,,MATCH($B52,[2]掉落汇总!$D$1:$M$1)),[2]掉落汇总!$A$2:$A$871,H$1,[2]掉落汇总!$C$2:$C$871,$Q$1)+SUMIFS(OFFSET([2]掉落汇总!$C$2:$C$871,,MATCH($B52,[2]掉落汇总!$D$1:$M$1)),[2]掉落汇总!$A$2:$A$871,H$1,[2]掉落汇总!$C$2:$C$871,$Q$2)/$Q$3)*宝箱投放计算!G52</f>
        <v>0</v>
      </c>
      <c r="I52">
        <f ca="1">(SUMIFS(OFFSET([2]掉落汇总!$C$2:$C$871,,MATCH($B52,[2]掉落汇总!$D$1:$M$1)),[2]掉落汇总!$A$2:$A$871,I$1,[2]掉落汇总!$C$2:$C$871,$Q$1)+SUMIFS(OFFSET([2]掉落汇总!$C$2:$C$871,,MATCH($B52,[2]掉落汇总!$D$1:$M$1)),[2]掉落汇总!$A$2:$A$871,I$1,[2]掉落汇总!$C$2:$C$871,$Q$2)/$Q$3)*宝箱投放计算!H52</f>
        <v>0</v>
      </c>
      <c r="J52">
        <f ca="1">(SUMIFS(OFFSET([2]掉落汇总!$C$2:$C$871,,MATCH($B52,[2]掉落汇总!$D$1:$M$1)),[2]掉落汇总!$A$2:$A$871,J$1,[2]掉落汇总!$C$2:$C$871,$Q$1)+SUMIFS(OFFSET([2]掉落汇总!$C$2:$C$871,,MATCH($B52,[2]掉落汇总!$D$1:$M$1)),[2]掉落汇总!$A$2:$A$871,J$1,[2]掉落汇总!$C$2:$C$871,$Q$2)/$Q$3)*宝箱投放计算!I52</f>
        <v>0</v>
      </c>
      <c r="K52">
        <f ca="1">(SUMIFS(OFFSET([2]掉落汇总!$C$2:$C$871,,MATCH($B52,[2]掉落汇总!$D$1:$M$1)),[2]掉落汇总!$A$2:$A$871,K$1,[2]掉落汇总!$C$2:$C$871,$Q$1)+SUMIFS(OFFSET([2]掉落汇总!$C$2:$C$871,,MATCH($B52,[2]掉落汇总!$D$1:$M$1)),[2]掉落汇总!$A$2:$A$871,K$1,[2]掉落汇总!$C$2:$C$871,$Q$2)/$Q$3)*宝箱投放计算!J52</f>
        <v>0</v>
      </c>
      <c r="L52">
        <f ca="1">(SUMIFS(OFFSET([2]掉落汇总!$C$2:$C$871,,MATCH($B52,[2]掉落汇总!$D$1:$M$1)),[2]掉落汇总!$A$2:$A$871,L$1,[2]掉落汇总!$C$2:$C$871,$Q$1)+SUMIFS(OFFSET([2]掉落汇总!$C$2:$C$871,,MATCH($B52,[2]掉落汇总!$D$1:$M$1)),[2]掉落汇总!$A$2:$A$871,L$1,[2]掉落汇总!$C$2:$C$871,$Q$2)/$Q$3)*宝箱投放计算!K52</f>
        <v>0.7814085171640911</v>
      </c>
      <c r="M52">
        <f ca="1">(SUMIFS(OFFSET([2]掉落汇总!$C$2:$C$871,,MATCH($B52,[2]掉落汇总!$D$1:$M$1)),[2]掉落汇总!$A$2:$A$871,M$1,[2]掉落汇总!$C$2:$C$871,$Q$1)+SUMIFS(OFFSET([2]掉落汇总!$C$2:$C$871,,MATCH($B52,[2]掉落汇总!$D$1:$M$1)),[2]掉落汇总!$A$2:$A$871,M$1,[2]掉落汇总!$C$2:$C$871,$Q$2)/$Q$3)*宝箱投放计算!L52</f>
        <v>0.78196893612051854</v>
      </c>
      <c r="N52">
        <f ca="1">(SUMIFS(OFFSET([2]掉落汇总!$C$2:$C$871,,MATCH($B52,[2]掉落汇总!$D$1:$M$1)),[2]掉落汇总!$A$2:$A$871,N$1,[2]掉落汇总!$C$2:$C$871,$Q$1)+SUMIFS(OFFSET([2]掉落汇总!$C$2:$C$871,,MATCH($B52,[2]掉落汇总!$D$1:$M$1)),[2]掉落汇总!$A$2:$A$871,N$1,[2]掉落汇总!$C$2:$C$871,$Q$2)/$Q$3)*宝箱投放计算!M52</f>
        <v>0.18146053602163756</v>
      </c>
      <c r="O52">
        <f ca="1">(SUMIFS(OFFSET([2]掉落汇总!$C$2:$C$871,,MATCH($B52,[2]掉落汇总!$D$1:$M$1)),[2]掉落汇总!$A$2:$A$871,O$1,[2]掉落汇总!$C$2:$C$871,$Q$1)+SUMIFS(OFFSET([2]掉落汇总!$C$2:$C$871,,MATCH($B52,[2]掉落汇总!$D$1:$M$1)),[2]掉落汇总!$A$2:$A$871,O$1,[2]掉落汇总!$C$2:$C$871,$Q$2)/$Q$3)*宝箱投放计算!N52</f>
        <v>0.37342246297470183</v>
      </c>
    </row>
    <row r="53" spans="1:15" x14ac:dyDescent="0.2">
      <c r="A53">
        <f>玩家成长时间线!A53</f>
        <v>52</v>
      </c>
      <c r="B53">
        <f>玩家成长时间线!B53</f>
        <v>10</v>
      </c>
      <c r="C53">
        <f ca="1">SUM($D$2:D53)</f>
        <v>561.66697298956865</v>
      </c>
      <c r="D53">
        <f t="shared" ca="1" si="0"/>
        <v>8.1107825690036464</v>
      </c>
      <c r="E53">
        <f ca="1">(SUMIFS(OFFSET([2]掉落汇总!$C$2:$C$871,,MATCH($B53,[2]掉落汇总!$D$1:$M$1)),[2]掉落汇总!$A$2:$A$871,E$1,[2]掉落汇总!$C$2:$C$871,$Q$1)+SUMIFS(OFFSET([2]掉落汇总!$C$2:$C$871,,MATCH($B53,[2]掉落汇总!$D$1:$M$1)),[2]掉落汇总!$A$2:$A$871,E$1,[2]掉落汇总!$C$2:$C$871,$Q$2)/$Q$3)*宝箱投放计算!D53</f>
        <v>3.1345186743819045</v>
      </c>
      <c r="F53">
        <f ca="1">(SUMIFS(OFFSET([2]掉落汇总!$C$2:$C$871,,MATCH($B53,[2]掉落汇总!$D$1:$M$1)),[2]掉落汇总!$A$2:$A$871,F$1,[2]掉落汇总!$C$2:$C$871,$Q$1)+SUMIFS(OFFSET([2]掉落汇总!$C$2:$C$871,,MATCH($B53,[2]掉落汇总!$D$1:$M$1)),[2]掉落汇总!$A$2:$A$871,F$1,[2]掉落汇总!$C$2:$C$871,$Q$2)/$Q$3)*宝箱投放计算!E53</f>
        <v>2.8580034423407916</v>
      </c>
      <c r="G53">
        <f ca="1">(SUMIFS(OFFSET([2]掉落汇总!$C$2:$C$871,,MATCH($B53,[2]掉落汇总!$D$1:$M$1)),[2]掉落汇总!$A$2:$A$871,G$1,[2]掉落汇总!$C$2:$C$871,$Q$1)+SUMIFS(OFFSET([2]掉落汇总!$C$2:$C$871,,MATCH($B53,[2]掉落汇总!$D$1:$M$1)),[2]掉落汇总!$A$2:$A$871,G$1,[2]掉落汇总!$C$2:$C$871,$Q$2)/$Q$3)*宝箱投放计算!F53</f>
        <v>0</v>
      </c>
      <c r="H53">
        <f ca="1">(SUMIFS(OFFSET([2]掉落汇总!$C$2:$C$871,,MATCH($B53,[2]掉落汇总!$D$1:$M$1)),[2]掉落汇总!$A$2:$A$871,H$1,[2]掉落汇总!$C$2:$C$871,$Q$1)+SUMIFS(OFFSET([2]掉落汇总!$C$2:$C$871,,MATCH($B53,[2]掉落汇总!$D$1:$M$1)),[2]掉落汇总!$A$2:$A$871,H$1,[2]掉落汇总!$C$2:$C$871,$Q$2)/$Q$3)*宝箱投放计算!G53</f>
        <v>0</v>
      </c>
      <c r="I53">
        <f ca="1">(SUMIFS(OFFSET([2]掉落汇总!$C$2:$C$871,,MATCH($B53,[2]掉落汇总!$D$1:$M$1)),[2]掉落汇总!$A$2:$A$871,I$1,[2]掉落汇总!$C$2:$C$871,$Q$1)+SUMIFS(OFFSET([2]掉落汇总!$C$2:$C$871,,MATCH($B53,[2]掉落汇总!$D$1:$M$1)),[2]掉落汇总!$A$2:$A$871,I$1,[2]掉落汇总!$C$2:$C$871,$Q$2)/$Q$3)*宝箱投放计算!H53</f>
        <v>0</v>
      </c>
      <c r="J53">
        <f ca="1">(SUMIFS(OFFSET([2]掉落汇总!$C$2:$C$871,,MATCH($B53,[2]掉落汇总!$D$1:$M$1)),[2]掉落汇总!$A$2:$A$871,J$1,[2]掉落汇总!$C$2:$C$871,$Q$1)+SUMIFS(OFFSET([2]掉落汇总!$C$2:$C$871,,MATCH($B53,[2]掉落汇总!$D$1:$M$1)),[2]掉落汇总!$A$2:$A$871,J$1,[2]掉落汇总!$C$2:$C$871,$Q$2)/$Q$3)*宝箱投放计算!I53</f>
        <v>0</v>
      </c>
      <c r="K53">
        <f ca="1">(SUMIFS(OFFSET([2]掉落汇总!$C$2:$C$871,,MATCH($B53,[2]掉落汇总!$D$1:$M$1)),[2]掉落汇总!$A$2:$A$871,K$1,[2]掉落汇总!$C$2:$C$871,$Q$1)+SUMIFS(OFFSET([2]掉落汇总!$C$2:$C$871,,MATCH($B53,[2]掉落汇总!$D$1:$M$1)),[2]掉落汇总!$A$2:$A$871,K$1,[2]掉落汇总!$C$2:$C$871,$Q$2)/$Q$3)*宝箱投放计算!J53</f>
        <v>0</v>
      </c>
      <c r="L53">
        <f ca="1">(SUMIFS(OFFSET([2]掉落汇总!$C$2:$C$871,,MATCH($B53,[2]掉落汇总!$D$1:$M$1)),[2]掉落汇总!$A$2:$A$871,L$1,[2]掉落汇总!$C$2:$C$871,$Q$1)+SUMIFS(OFFSET([2]掉落汇总!$C$2:$C$871,,MATCH($B53,[2]掉落汇总!$D$1:$M$1)),[2]掉落汇总!$A$2:$A$871,L$1,[2]掉落汇总!$C$2:$C$871,$Q$2)/$Q$3)*宝箱投放计算!K53</f>
        <v>0.7814085171640911</v>
      </c>
      <c r="M53">
        <f ca="1">(SUMIFS(OFFSET([2]掉落汇总!$C$2:$C$871,,MATCH($B53,[2]掉落汇总!$D$1:$M$1)),[2]掉落汇总!$A$2:$A$871,M$1,[2]掉落汇总!$C$2:$C$871,$Q$1)+SUMIFS(OFFSET([2]掉落汇总!$C$2:$C$871,,MATCH($B53,[2]掉落汇总!$D$1:$M$1)),[2]掉落汇总!$A$2:$A$871,M$1,[2]掉落汇总!$C$2:$C$871,$Q$2)/$Q$3)*宝箱投放计算!L53</f>
        <v>0.78196893612051854</v>
      </c>
      <c r="N53">
        <f ca="1">(SUMIFS(OFFSET([2]掉落汇总!$C$2:$C$871,,MATCH($B53,[2]掉落汇总!$D$1:$M$1)),[2]掉落汇总!$A$2:$A$871,N$1,[2]掉落汇总!$C$2:$C$871,$Q$1)+SUMIFS(OFFSET([2]掉落汇总!$C$2:$C$871,,MATCH($B53,[2]掉落汇总!$D$1:$M$1)),[2]掉落汇总!$A$2:$A$871,N$1,[2]掉落汇总!$C$2:$C$871,$Q$2)/$Q$3)*宝箱投放计算!M53</f>
        <v>0.18146053602163756</v>
      </c>
      <c r="O53">
        <f ca="1">(SUMIFS(OFFSET([2]掉落汇总!$C$2:$C$871,,MATCH($B53,[2]掉落汇总!$D$1:$M$1)),[2]掉落汇总!$A$2:$A$871,O$1,[2]掉落汇总!$C$2:$C$871,$Q$1)+SUMIFS(OFFSET([2]掉落汇总!$C$2:$C$871,,MATCH($B53,[2]掉落汇总!$D$1:$M$1)),[2]掉落汇总!$A$2:$A$871,O$1,[2]掉落汇总!$C$2:$C$871,$Q$2)/$Q$3)*宝箱投放计算!N53</f>
        <v>0.37342246297470183</v>
      </c>
    </row>
    <row r="54" spans="1:15" x14ac:dyDescent="0.2">
      <c r="A54">
        <f>玩家成长时间线!A54</f>
        <v>53</v>
      </c>
      <c r="B54">
        <f>玩家成长时间线!B54</f>
        <v>10</v>
      </c>
      <c r="C54">
        <f ca="1">SUM($D$2:D54)</f>
        <v>569.79038049281746</v>
      </c>
      <c r="D54">
        <f t="shared" ca="1" si="0"/>
        <v>8.123407503248778</v>
      </c>
      <c r="E54">
        <f ca="1">(SUMIFS(OFFSET([2]掉落汇总!$C$2:$C$871,,MATCH($B54,[2]掉落汇总!$D$1:$M$1)),[2]掉落汇总!$A$2:$A$871,E$1,[2]掉落汇总!$C$2:$C$871,$Q$1)+SUMIFS(OFFSET([2]掉落汇总!$C$2:$C$871,,MATCH($B54,[2]掉落汇总!$D$1:$M$1)),[2]掉落汇总!$A$2:$A$871,E$1,[2]掉落汇总!$C$2:$C$871,$Q$2)/$Q$3)*宝箱投放计算!D54</f>
        <v>3.1471436086270383</v>
      </c>
      <c r="F54">
        <f ca="1">(SUMIFS(OFFSET([2]掉落汇总!$C$2:$C$871,,MATCH($B54,[2]掉落汇总!$D$1:$M$1)),[2]掉落汇总!$A$2:$A$871,F$1,[2]掉落汇总!$C$2:$C$871,$Q$1)+SUMIFS(OFFSET([2]掉落汇总!$C$2:$C$871,,MATCH($B54,[2]掉落汇总!$D$1:$M$1)),[2]掉落汇总!$A$2:$A$871,F$1,[2]掉落汇总!$C$2:$C$871,$Q$2)/$Q$3)*宝箱投放计算!E54</f>
        <v>2.8580034423407916</v>
      </c>
      <c r="G54">
        <f ca="1">(SUMIFS(OFFSET([2]掉落汇总!$C$2:$C$871,,MATCH($B54,[2]掉落汇总!$D$1:$M$1)),[2]掉落汇总!$A$2:$A$871,G$1,[2]掉落汇总!$C$2:$C$871,$Q$1)+SUMIFS(OFFSET([2]掉落汇总!$C$2:$C$871,,MATCH($B54,[2]掉落汇总!$D$1:$M$1)),[2]掉落汇总!$A$2:$A$871,G$1,[2]掉落汇总!$C$2:$C$871,$Q$2)/$Q$3)*宝箱投放计算!F54</f>
        <v>0</v>
      </c>
      <c r="H54">
        <f ca="1">(SUMIFS(OFFSET([2]掉落汇总!$C$2:$C$871,,MATCH($B54,[2]掉落汇总!$D$1:$M$1)),[2]掉落汇总!$A$2:$A$871,H$1,[2]掉落汇总!$C$2:$C$871,$Q$1)+SUMIFS(OFFSET([2]掉落汇总!$C$2:$C$871,,MATCH($B54,[2]掉落汇总!$D$1:$M$1)),[2]掉落汇总!$A$2:$A$871,H$1,[2]掉落汇总!$C$2:$C$871,$Q$2)/$Q$3)*宝箱投放计算!G54</f>
        <v>0</v>
      </c>
      <c r="I54">
        <f ca="1">(SUMIFS(OFFSET([2]掉落汇总!$C$2:$C$871,,MATCH($B54,[2]掉落汇总!$D$1:$M$1)),[2]掉落汇总!$A$2:$A$871,I$1,[2]掉落汇总!$C$2:$C$871,$Q$1)+SUMIFS(OFFSET([2]掉落汇总!$C$2:$C$871,,MATCH($B54,[2]掉落汇总!$D$1:$M$1)),[2]掉落汇总!$A$2:$A$871,I$1,[2]掉落汇总!$C$2:$C$871,$Q$2)/$Q$3)*宝箱投放计算!H54</f>
        <v>0</v>
      </c>
      <c r="J54">
        <f ca="1">(SUMIFS(OFFSET([2]掉落汇总!$C$2:$C$871,,MATCH($B54,[2]掉落汇总!$D$1:$M$1)),[2]掉落汇总!$A$2:$A$871,J$1,[2]掉落汇总!$C$2:$C$871,$Q$1)+SUMIFS(OFFSET([2]掉落汇总!$C$2:$C$871,,MATCH($B54,[2]掉落汇总!$D$1:$M$1)),[2]掉落汇总!$A$2:$A$871,J$1,[2]掉落汇总!$C$2:$C$871,$Q$2)/$Q$3)*宝箱投放计算!I54</f>
        <v>0</v>
      </c>
      <c r="K54">
        <f ca="1">(SUMIFS(OFFSET([2]掉落汇总!$C$2:$C$871,,MATCH($B54,[2]掉落汇总!$D$1:$M$1)),[2]掉落汇总!$A$2:$A$871,K$1,[2]掉落汇总!$C$2:$C$871,$Q$1)+SUMIFS(OFFSET([2]掉落汇总!$C$2:$C$871,,MATCH($B54,[2]掉落汇总!$D$1:$M$1)),[2]掉落汇总!$A$2:$A$871,K$1,[2]掉落汇总!$C$2:$C$871,$Q$2)/$Q$3)*宝箱投放计算!J54</f>
        <v>0</v>
      </c>
      <c r="L54">
        <f ca="1">(SUMIFS(OFFSET([2]掉落汇总!$C$2:$C$871,,MATCH($B54,[2]掉落汇总!$D$1:$M$1)),[2]掉落汇总!$A$2:$A$871,L$1,[2]掉落汇总!$C$2:$C$871,$Q$1)+SUMIFS(OFFSET([2]掉落汇总!$C$2:$C$871,,MATCH($B54,[2]掉落汇总!$D$1:$M$1)),[2]掉落汇总!$A$2:$A$871,L$1,[2]掉落汇总!$C$2:$C$871,$Q$2)/$Q$3)*宝箱投放计算!K54</f>
        <v>0.7814085171640911</v>
      </c>
      <c r="M54">
        <f ca="1">(SUMIFS(OFFSET([2]掉落汇总!$C$2:$C$871,,MATCH($B54,[2]掉落汇总!$D$1:$M$1)),[2]掉落汇总!$A$2:$A$871,M$1,[2]掉落汇总!$C$2:$C$871,$Q$1)+SUMIFS(OFFSET([2]掉落汇总!$C$2:$C$871,,MATCH($B54,[2]掉落汇总!$D$1:$M$1)),[2]掉落汇总!$A$2:$A$871,M$1,[2]掉落汇总!$C$2:$C$871,$Q$2)/$Q$3)*宝箱投放计算!L54</f>
        <v>0.78196893612051854</v>
      </c>
      <c r="N54">
        <f ca="1">(SUMIFS(OFFSET([2]掉落汇总!$C$2:$C$871,,MATCH($B54,[2]掉落汇总!$D$1:$M$1)),[2]掉落汇总!$A$2:$A$871,N$1,[2]掉落汇总!$C$2:$C$871,$Q$1)+SUMIFS(OFFSET([2]掉落汇总!$C$2:$C$871,,MATCH($B54,[2]掉落汇总!$D$1:$M$1)),[2]掉落汇总!$A$2:$A$871,N$1,[2]掉落汇总!$C$2:$C$871,$Q$2)/$Q$3)*宝箱投放计算!M54</f>
        <v>0.18146053602163756</v>
      </c>
      <c r="O54">
        <f ca="1">(SUMIFS(OFFSET([2]掉落汇总!$C$2:$C$871,,MATCH($B54,[2]掉落汇总!$D$1:$M$1)),[2]掉落汇总!$A$2:$A$871,O$1,[2]掉落汇总!$C$2:$C$871,$Q$1)+SUMIFS(OFFSET([2]掉落汇总!$C$2:$C$871,,MATCH($B54,[2]掉落汇总!$D$1:$M$1)),[2]掉落汇总!$A$2:$A$871,O$1,[2]掉落汇总!$C$2:$C$871,$Q$2)/$Q$3)*宝箱投放计算!N54</f>
        <v>0.37342246297470183</v>
      </c>
    </row>
    <row r="55" spans="1:15" x14ac:dyDescent="0.2">
      <c r="A55">
        <f>玩家成长时间线!A55</f>
        <v>54</v>
      </c>
      <c r="B55">
        <f>玩家成长时间线!B55</f>
        <v>10</v>
      </c>
      <c r="C55">
        <f ca="1">SUM($D$2:D55)</f>
        <v>578.05266227276275</v>
      </c>
      <c r="D55">
        <f t="shared" ca="1" si="0"/>
        <v>8.2622817799452548</v>
      </c>
      <c r="E55">
        <f ca="1">(SUMIFS(OFFSET([2]掉落汇总!$C$2:$C$871,,MATCH($B55,[2]掉落汇总!$D$1:$M$1)),[2]掉落汇总!$A$2:$A$871,E$1,[2]掉落汇总!$C$2:$C$871,$Q$1)+SUMIFS(OFFSET([2]掉落汇总!$C$2:$C$871,,MATCH($B55,[2]掉落汇总!$D$1:$M$1)),[2]掉落汇总!$A$2:$A$871,E$1,[2]掉落汇总!$C$2:$C$871,$Q$2)/$Q$3)*宝箱投放计算!D55</f>
        <v>3.2860178853235138</v>
      </c>
      <c r="F55">
        <f ca="1">(SUMIFS(OFFSET([2]掉落汇总!$C$2:$C$871,,MATCH($B55,[2]掉落汇总!$D$1:$M$1)),[2]掉落汇总!$A$2:$A$871,F$1,[2]掉落汇总!$C$2:$C$871,$Q$1)+SUMIFS(OFFSET([2]掉落汇总!$C$2:$C$871,,MATCH($B55,[2]掉落汇总!$D$1:$M$1)),[2]掉落汇总!$A$2:$A$871,F$1,[2]掉落汇总!$C$2:$C$871,$Q$2)/$Q$3)*宝箱投放计算!E55</f>
        <v>2.8580034423407916</v>
      </c>
      <c r="G55">
        <f ca="1">(SUMIFS(OFFSET([2]掉落汇总!$C$2:$C$871,,MATCH($B55,[2]掉落汇总!$D$1:$M$1)),[2]掉落汇总!$A$2:$A$871,G$1,[2]掉落汇总!$C$2:$C$871,$Q$1)+SUMIFS(OFFSET([2]掉落汇总!$C$2:$C$871,,MATCH($B55,[2]掉落汇总!$D$1:$M$1)),[2]掉落汇总!$A$2:$A$871,G$1,[2]掉落汇总!$C$2:$C$871,$Q$2)/$Q$3)*宝箱投放计算!F55</f>
        <v>0</v>
      </c>
      <c r="H55">
        <f ca="1">(SUMIFS(OFFSET([2]掉落汇总!$C$2:$C$871,,MATCH($B55,[2]掉落汇总!$D$1:$M$1)),[2]掉落汇总!$A$2:$A$871,H$1,[2]掉落汇总!$C$2:$C$871,$Q$1)+SUMIFS(OFFSET([2]掉落汇总!$C$2:$C$871,,MATCH($B55,[2]掉落汇总!$D$1:$M$1)),[2]掉落汇总!$A$2:$A$871,H$1,[2]掉落汇总!$C$2:$C$871,$Q$2)/$Q$3)*宝箱投放计算!G55</f>
        <v>0</v>
      </c>
      <c r="I55">
        <f ca="1">(SUMIFS(OFFSET([2]掉落汇总!$C$2:$C$871,,MATCH($B55,[2]掉落汇总!$D$1:$M$1)),[2]掉落汇总!$A$2:$A$871,I$1,[2]掉落汇总!$C$2:$C$871,$Q$1)+SUMIFS(OFFSET([2]掉落汇总!$C$2:$C$871,,MATCH($B55,[2]掉落汇总!$D$1:$M$1)),[2]掉落汇总!$A$2:$A$871,I$1,[2]掉落汇总!$C$2:$C$871,$Q$2)/$Q$3)*宝箱投放计算!H55</f>
        <v>0</v>
      </c>
      <c r="J55">
        <f ca="1">(SUMIFS(OFFSET([2]掉落汇总!$C$2:$C$871,,MATCH($B55,[2]掉落汇总!$D$1:$M$1)),[2]掉落汇总!$A$2:$A$871,J$1,[2]掉落汇总!$C$2:$C$871,$Q$1)+SUMIFS(OFFSET([2]掉落汇总!$C$2:$C$871,,MATCH($B55,[2]掉落汇总!$D$1:$M$1)),[2]掉落汇总!$A$2:$A$871,J$1,[2]掉落汇总!$C$2:$C$871,$Q$2)/$Q$3)*宝箱投放计算!I55</f>
        <v>0</v>
      </c>
      <c r="K55">
        <f ca="1">(SUMIFS(OFFSET([2]掉落汇总!$C$2:$C$871,,MATCH($B55,[2]掉落汇总!$D$1:$M$1)),[2]掉落汇总!$A$2:$A$871,K$1,[2]掉落汇总!$C$2:$C$871,$Q$1)+SUMIFS(OFFSET([2]掉落汇总!$C$2:$C$871,,MATCH($B55,[2]掉落汇总!$D$1:$M$1)),[2]掉落汇总!$A$2:$A$871,K$1,[2]掉落汇总!$C$2:$C$871,$Q$2)/$Q$3)*宝箱投放计算!J55</f>
        <v>0</v>
      </c>
      <c r="L55">
        <f ca="1">(SUMIFS(OFFSET([2]掉落汇总!$C$2:$C$871,,MATCH($B55,[2]掉落汇总!$D$1:$M$1)),[2]掉落汇总!$A$2:$A$871,L$1,[2]掉落汇总!$C$2:$C$871,$Q$1)+SUMIFS(OFFSET([2]掉落汇总!$C$2:$C$871,,MATCH($B55,[2]掉落汇总!$D$1:$M$1)),[2]掉落汇总!$A$2:$A$871,L$1,[2]掉落汇总!$C$2:$C$871,$Q$2)/$Q$3)*宝箱投放计算!K55</f>
        <v>0.7814085171640911</v>
      </c>
      <c r="M55">
        <f ca="1">(SUMIFS(OFFSET([2]掉落汇总!$C$2:$C$871,,MATCH($B55,[2]掉落汇总!$D$1:$M$1)),[2]掉落汇总!$A$2:$A$871,M$1,[2]掉落汇总!$C$2:$C$871,$Q$1)+SUMIFS(OFFSET([2]掉落汇总!$C$2:$C$871,,MATCH($B55,[2]掉落汇总!$D$1:$M$1)),[2]掉落汇总!$A$2:$A$871,M$1,[2]掉落汇总!$C$2:$C$871,$Q$2)/$Q$3)*宝箱投放计算!L55</f>
        <v>0.78196893612051854</v>
      </c>
      <c r="N55">
        <f ca="1">(SUMIFS(OFFSET([2]掉落汇总!$C$2:$C$871,,MATCH($B55,[2]掉落汇总!$D$1:$M$1)),[2]掉落汇总!$A$2:$A$871,N$1,[2]掉落汇总!$C$2:$C$871,$Q$1)+SUMIFS(OFFSET([2]掉落汇总!$C$2:$C$871,,MATCH($B55,[2]掉落汇总!$D$1:$M$1)),[2]掉落汇总!$A$2:$A$871,N$1,[2]掉落汇总!$C$2:$C$871,$Q$2)/$Q$3)*宝箱投放计算!M55</f>
        <v>0.18146053602163756</v>
      </c>
      <c r="O55">
        <f ca="1">(SUMIFS(OFFSET([2]掉落汇总!$C$2:$C$871,,MATCH($B55,[2]掉落汇总!$D$1:$M$1)),[2]掉落汇总!$A$2:$A$871,O$1,[2]掉落汇总!$C$2:$C$871,$Q$1)+SUMIFS(OFFSET([2]掉落汇总!$C$2:$C$871,,MATCH($B55,[2]掉落汇总!$D$1:$M$1)),[2]掉落汇总!$A$2:$A$871,O$1,[2]掉落汇总!$C$2:$C$871,$Q$2)/$Q$3)*宝箱投放计算!N55</f>
        <v>0.37342246297470183</v>
      </c>
    </row>
    <row r="56" spans="1:15" x14ac:dyDescent="0.2">
      <c r="A56">
        <f>玩家成长时间线!A56</f>
        <v>55</v>
      </c>
      <c r="B56">
        <f>玩家成长时间线!B56</f>
        <v>10</v>
      </c>
      <c r="C56">
        <f ca="1">SUM($D$2:D56)</f>
        <v>586.20131964450184</v>
      </c>
      <c r="D56">
        <f t="shared" ca="1" si="0"/>
        <v>8.1486573717390485</v>
      </c>
      <c r="E56">
        <f ca="1">(SUMIFS(OFFSET([2]掉落汇总!$C$2:$C$871,,MATCH($B56,[2]掉落汇总!$D$1:$M$1)),[2]掉落汇总!$A$2:$A$871,E$1,[2]掉落汇总!$C$2:$C$871,$Q$1)+SUMIFS(OFFSET([2]掉落汇总!$C$2:$C$871,,MATCH($B56,[2]掉落汇总!$D$1:$M$1)),[2]掉落汇总!$A$2:$A$871,E$1,[2]掉落汇总!$C$2:$C$871,$Q$2)/$Q$3)*宝箱投放计算!D56</f>
        <v>3.1723934771173066</v>
      </c>
      <c r="F56">
        <f ca="1">(SUMIFS(OFFSET([2]掉落汇总!$C$2:$C$871,,MATCH($B56,[2]掉落汇总!$D$1:$M$1)),[2]掉落汇总!$A$2:$A$871,F$1,[2]掉落汇总!$C$2:$C$871,$Q$1)+SUMIFS(OFFSET([2]掉落汇总!$C$2:$C$871,,MATCH($B56,[2]掉落汇总!$D$1:$M$1)),[2]掉落汇总!$A$2:$A$871,F$1,[2]掉落汇总!$C$2:$C$871,$Q$2)/$Q$3)*宝箱投放计算!E56</f>
        <v>2.8580034423407916</v>
      </c>
      <c r="G56">
        <f ca="1">(SUMIFS(OFFSET([2]掉落汇总!$C$2:$C$871,,MATCH($B56,[2]掉落汇总!$D$1:$M$1)),[2]掉落汇总!$A$2:$A$871,G$1,[2]掉落汇总!$C$2:$C$871,$Q$1)+SUMIFS(OFFSET([2]掉落汇总!$C$2:$C$871,,MATCH($B56,[2]掉落汇总!$D$1:$M$1)),[2]掉落汇总!$A$2:$A$871,G$1,[2]掉落汇总!$C$2:$C$871,$Q$2)/$Q$3)*宝箱投放计算!F56</f>
        <v>0</v>
      </c>
      <c r="H56">
        <f ca="1">(SUMIFS(OFFSET([2]掉落汇总!$C$2:$C$871,,MATCH($B56,[2]掉落汇总!$D$1:$M$1)),[2]掉落汇总!$A$2:$A$871,H$1,[2]掉落汇总!$C$2:$C$871,$Q$1)+SUMIFS(OFFSET([2]掉落汇总!$C$2:$C$871,,MATCH($B56,[2]掉落汇总!$D$1:$M$1)),[2]掉落汇总!$A$2:$A$871,H$1,[2]掉落汇总!$C$2:$C$871,$Q$2)/$Q$3)*宝箱投放计算!G56</f>
        <v>0</v>
      </c>
      <c r="I56">
        <f ca="1">(SUMIFS(OFFSET([2]掉落汇总!$C$2:$C$871,,MATCH($B56,[2]掉落汇总!$D$1:$M$1)),[2]掉落汇总!$A$2:$A$871,I$1,[2]掉落汇总!$C$2:$C$871,$Q$1)+SUMIFS(OFFSET([2]掉落汇总!$C$2:$C$871,,MATCH($B56,[2]掉落汇总!$D$1:$M$1)),[2]掉落汇总!$A$2:$A$871,I$1,[2]掉落汇总!$C$2:$C$871,$Q$2)/$Q$3)*宝箱投放计算!H56</f>
        <v>0</v>
      </c>
      <c r="J56">
        <f ca="1">(SUMIFS(OFFSET([2]掉落汇总!$C$2:$C$871,,MATCH($B56,[2]掉落汇总!$D$1:$M$1)),[2]掉落汇总!$A$2:$A$871,J$1,[2]掉落汇总!$C$2:$C$871,$Q$1)+SUMIFS(OFFSET([2]掉落汇总!$C$2:$C$871,,MATCH($B56,[2]掉落汇总!$D$1:$M$1)),[2]掉落汇总!$A$2:$A$871,J$1,[2]掉落汇总!$C$2:$C$871,$Q$2)/$Q$3)*宝箱投放计算!I56</f>
        <v>0</v>
      </c>
      <c r="K56">
        <f ca="1">(SUMIFS(OFFSET([2]掉落汇总!$C$2:$C$871,,MATCH($B56,[2]掉落汇总!$D$1:$M$1)),[2]掉落汇总!$A$2:$A$871,K$1,[2]掉落汇总!$C$2:$C$871,$Q$1)+SUMIFS(OFFSET([2]掉落汇总!$C$2:$C$871,,MATCH($B56,[2]掉落汇总!$D$1:$M$1)),[2]掉落汇总!$A$2:$A$871,K$1,[2]掉落汇总!$C$2:$C$871,$Q$2)/$Q$3)*宝箱投放计算!J56</f>
        <v>0</v>
      </c>
      <c r="L56">
        <f ca="1">(SUMIFS(OFFSET([2]掉落汇总!$C$2:$C$871,,MATCH($B56,[2]掉落汇总!$D$1:$M$1)),[2]掉落汇总!$A$2:$A$871,L$1,[2]掉落汇总!$C$2:$C$871,$Q$1)+SUMIFS(OFFSET([2]掉落汇总!$C$2:$C$871,,MATCH($B56,[2]掉落汇总!$D$1:$M$1)),[2]掉落汇总!$A$2:$A$871,L$1,[2]掉落汇总!$C$2:$C$871,$Q$2)/$Q$3)*宝箱投放计算!K56</f>
        <v>0.7814085171640911</v>
      </c>
      <c r="M56">
        <f ca="1">(SUMIFS(OFFSET([2]掉落汇总!$C$2:$C$871,,MATCH($B56,[2]掉落汇总!$D$1:$M$1)),[2]掉落汇总!$A$2:$A$871,M$1,[2]掉落汇总!$C$2:$C$871,$Q$1)+SUMIFS(OFFSET([2]掉落汇总!$C$2:$C$871,,MATCH($B56,[2]掉落汇总!$D$1:$M$1)),[2]掉落汇总!$A$2:$A$871,M$1,[2]掉落汇总!$C$2:$C$871,$Q$2)/$Q$3)*宝箱投放计算!L56</f>
        <v>0.78196893612051854</v>
      </c>
      <c r="N56">
        <f ca="1">(SUMIFS(OFFSET([2]掉落汇总!$C$2:$C$871,,MATCH($B56,[2]掉落汇总!$D$1:$M$1)),[2]掉落汇总!$A$2:$A$871,N$1,[2]掉落汇总!$C$2:$C$871,$Q$1)+SUMIFS(OFFSET([2]掉落汇总!$C$2:$C$871,,MATCH($B56,[2]掉落汇总!$D$1:$M$1)),[2]掉落汇总!$A$2:$A$871,N$1,[2]掉落汇总!$C$2:$C$871,$Q$2)/$Q$3)*宝箱投放计算!M56</f>
        <v>0.18146053602163756</v>
      </c>
      <c r="O56">
        <f ca="1">(SUMIFS(OFFSET([2]掉落汇总!$C$2:$C$871,,MATCH($B56,[2]掉落汇总!$D$1:$M$1)),[2]掉落汇总!$A$2:$A$871,O$1,[2]掉落汇总!$C$2:$C$871,$Q$1)+SUMIFS(OFFSET([2]掉落汇总!$C$2:$C$871,,MATCH($B56,[2]掉落汇总!$D$1:$M$1)),[2]掉落汇总!$A$2:$A$871,O$1,[2]掉落汇总!$C$2:$C$871,$Q$2)/$Q$3)*宝箱投放计算!N56</f>
        <v>0.37342246297470183</v>
      </c>
    </row>
    <row r="57" spans="1:15" x14ac:dyDescent="0.2">
      <c r="A57">
        <f>玩家成长时间线!A57</f>
        <v>56</v>
      </c>
      <c r="B57">
        <f>玩家成长时间线!B57</f>
        <v>8</v>
      </c>
      <c r="C57">
        <f ca="1">SUM($D$2:D57)</f>
        <v>593.51690592757848</v>
      </c>
      <c r="D57">
        <f t="shared" ca="1" si="0"/>
        <v>7.3155862830766596</v>
      </c>
      <c r="E57">
        <f ca="1">(SUMIFS(OFFSET([2]掉落汇总!$C$2:$C$871,,MATCH($B57,[2]掉落汇总!$D$1:$M$1)),[2]掉落汇总!$A$2:$A$871,E$1,[2]掉落汇总!$C$2:$C$871,$Q$1)+SUMIFS(OFFSET([2]掉落汇总!$C$2:$C$871,,MATCH($B57,[2]掉落汇总!$D$1:$M$1)),[2]掉落汇总!$A$2:$A$871,E$1,[2]掉落汇总!$C$2:$C$871,$Q$2)/$Q$3)*宝箱投放计算!D57</f>
        <v>2.9109230769230767</v>
      </c>
      <c r="F57">
        <f ca="1">(SUMIFS(OFFSET([2]掉落汇总!$C$2:$C$871,,MATCH($B57,[2]掉落汇总!$D$1:$M$1)),[2]掉落汇总!$A$2:$A$871,F$1,[2]掉落汇总!$C$2:$C$871,$Q$1)+SUMIFS(OFFSET([2]掉落汇总!$C$2:$C$871,,MATCH($B57,[2]掉落汇总!$D$1:$M$1)),[2]掉落汇总!$A$2:$A$871,F$1,[2]掉落汇总!$C$2:$C$871,$Q$2)/$Q$3)*宝箱投放计算!E57</f>
        <v>2.2864027538726335</v>
      </c>
      <c r="G57">
        <f ca="1">(SUMIFS(OFFSET([2]掉落汇总!$C$2:$C$871,,MATCH($B57,[2]掉落汇总!$D$1:$M$1)),[2]掉落汇总!$A$2:$A$871,G$1,[2]掉落汇总!$C$2:$C$871,$Q$1)+SUMIFS(OFFSET([2]掉落汇总!$C$2:$C$871,,MATCH($B57,[2]掉落汇总!$D$1:$M$1)),[2]掉落汇总!$A$2:$A$871,G$1,[2]掉落汇总!$C$2:$C$871,$Q$2)/$Q$3)*宝箱投放计算!F57</f>
        <v>0</v>
      </c>
      <c r="H57">
        <f ca="1">(SUMIFS(OFFSET([2]掉落汇总!$C$2:$C$871,,MATCH($B57,[2]掉落汇总!$D$1:$M$1)),[2]掉落汇总!$A$2:$A$871,H$1,[2]掉落汇总!$C$2:$C$871,$Q$1)+SUMIFS(OFFSET([2]掉落汇总!$C$2:$C$871,,MATCH($B57,[2]掉落汇总!$D$1:$M$1)),[2]掉落汇总!$A$2:$A$871,H$1,[2]掉落汇总!$C$2:$C$871,$Q$2)/$Q$3)*宝箱投放计算!G57</f>
        <v>0</v>
      </c>
      <c r="I57">
        <f ca="1">(SUMIFS(OFFSET([2]掉落汇总!$C$2:$C$871,,MATCH($B57,[2]掉落汇总!$D$1:$M$1)),[2]掉落汇总!$A$2:$A$871,I$1,[2]掉落汇总!$C$2:$C$871,$Q$1)+SUMIFS(OFFSET([2]掉落汇总!$C$2:$C$871,,MATCH($B57,[2]掉落汇总!$D$1:$M$1)),[2]掉落汇总!$A$2:$A$871,I$1,[2]掉落汇总!$C$2:$C$871,$Q$2)/$Q$3)*宝箱投放计算!H57</f>
        <v>0</v>
      </c>
      <c r="J57">
        <f ca="1">(SUMIFS(OFFSET([2]掉落汇总!$C$2:$C$871,,MATCH($B57,[2]掉落汇总!$D$1:$M$1)),[2]掉落汇总!$A$2:$A$871,J$1,[2]掉落汇总!$C$2:$C$871,$Q$1)+SUMIFS(OFFSET([2]掉落汇总!$C$2:$C$871,,MATCH($B57,[2]掉落汇总!$D$1:$M$1)),[2]掉落汇总!$A$2:$A$871,J$1,[2]掉落汇总!$C$2:$C$871,$Q$2)/$Q$3)*宝箱投放计算!I57</f>
        <v>0</v>
      </c>
      <c r="K57">
        <f ca="1">(SUMIFS(OFFSET([2]掉落汇总!$C$2:$C$871,,MATCH($B57,[2]掉落汇总!$D$1:$M$1)),[2]掉落汇总!$A$2:$A$871,K$1,[2]掉落汇总!$C$2:$C$871,$Q$1)+SUMIFS(OFFSET([2]掉落汇总!$C$2:$C$871,,MATCH($B57,[2]掉落汇总!$D$1:$M$1)),[2]掉落汇总!$A$2:$A$871,K$1,[2]掉落汇总!$C$2:$C$871,$Q$2)/$Q$3)*宝箱投放计算!J57</f>
        <v>0</v>
      </c>
      <c r="L57">
        <f ca="1">(SUMIFS(OFFSET([2]掉落汇总!$C$2:$C$871,,MATCH($B57,[2]掉落汇总!$D$1:$M$1)),[2]掉落汇总!$A$2:$A$871,L$1,[2]掉落汇总!$C$2:$C$871,$Q$1)+SUMIFS(OFFSET([2]掉落汇总!$C$2:$C$871,,MATCH($B57,[2]掉落汇总!$D$1:$M$1)),[2]掉落汇总!$A$2:$A$871,L$1,[2]掉落汇总!$C$2:$C$871,$Q$2)/$Q$3)*宝箱投放计算!K57</f>
        <v>0.7814085171640911</v>
      </c>
      <c r="M57">
        <f ca="1">(SUMIFS(OFFSET([2]掉落汇总!$C$2:$C$871,,MATCH($B57,[2]掉落汇总!$D$1:$M$1)),[2]掉落汇总!$A$2:$A$871,M$1,[2]掉落汇总!$C$2:$C$871,$Q$1)+SUMIFS(OFFSET([2]掉落汇总!$C$2:$C$871,,MATCH($B57,[2]掉落汇总!$D$1:$M$1)),[2]掉落汇总!$A$2:$A$871,M$1,[2]掉落汇总!$C$2:$C$871,$Q$2)/$Q$3)*宝箱投放计算!L57</f>
        <v>0.78196893612051854</v>
      </c>
      <c r="N57">
        <f ca="1">(SUMIFS(OFFSET([2]掉落汇总!$C$2:$C$871,,MATCH($B57,[2]掉落汇总!$D$1:$M$1)),[2]掉落汇总!$A$2:$A$871,N$1,[2]掉落汇总!$C$2:$C$871,$Q$1)+SUMIFS(OFFSET([2]掉落汇总!$C$2:$C$871,,MATCH($B57,[2]掉落汇总!$D$1:$M$1)),[2]掉落汇总!$A$2:$A$871,N$1,[2]掉落汇总!$C$2:$C$871,$Q$2)/$Q$3)*宝箱投放计算!M57</f>
        <v>0.18146053602163756</v>
      </c>
      <c r="O57">
        <f ca="1">(SUMIFS(OFFSET([2]掉落汇总!$C$2:$C$871,,MATCH($B57,[2]掉落汇总!$D$1:$M$1)),[2]掉落汇总!$A$2:$A$871,O$1,[2]掉落汇总!$C$2:$C$871,$Q$1)+SUMIFS(OFFSET([2]掉落汇总!$C$2:$C$871,,MATCH($B57,[2]掉落汇总!$D$1:$M$1)),[2]掉落汇总!$A$2:$A$871,O$1,[2]掉落汇总!$C$2:$C$871,$Q$2)/$Q$3)*宝箱投放计算!N57</f>
        <v>0.37342246297470183</v>
      </c>
    </row>
    <row r="58" spans="1:15" x14ac:dyDescent="0.2">
      <c r="A58">
        <f>玩家成长时间线!A58</f>
        <v>57</v>
      </c>
      <c r="B58">
        <f>玩家成长时间线!B58</f>
        <v>8</v>
      </c>
      <c r="C58">
        <f ca="1">SUM($D$2:D58)</f>
        <v>600.52095374911664</v>
      </c>
      <c r="D58">
        <f t="shared" ca="1" si="0"/>
        <v>7.0040478215381983</v>
      </c>
      <c r="E58">
        <f ca="1">(SUMIFS(OFFSET([2]掉落汇总!$C$2:$C$871,,MATCH($B58,[2]掉落汇总!$D$1:$M$1)),[2]掉落汇总!$A$2:$A$871,E$1,[2]掉落汇总!$C$2:$C$871,$Q$1)+SUMIFS(OFFSET([2]掉落汇总!$C$2:$C$871,,MATCH($B58,[2]掉落汇总!$D$1:$M$1)),[2]掉落汇总!$A$2:$A$871,E$1,[2]掉落汇总!$C$2:$C$871,$Q$2)/$Q$3)*宝箱投放计算!D58</f>
        <v>2.5993846153846154</v>
      </c>
      <c r="F58">
        <f ca="1">(SUMIFS(OFFSET([2]掉落汇总!$C$2:$C$871,,MATCH($B58,[2]掉落汇总!$D$1:$M$1)),[2]掉落汇总!$A$2:$A$871,F$1,[2]掉落汇总!$C$2:$C$871,$Q$1)+SUMIFS(OFFSET([2]掉落汇总!$C$2:$C$871,,MATCH($B58,[2]掉落汇总!$D$1:$M$1)),[2]掉落汇总!$A$2:$A$871,F$1,[2]掉落汇总!$C$2:$C$871,$Q$2)/$Q$3)*宝箱投放计算!E58</f>
        <v>2.2864027538726335</v>
      </c>
      <c r="G58">
        <f ca="1">(SUMIFS(OFFSET([2]掉落汇总!$C$2:$C$871,,MATCH($B58,[2]掉落汇总!$D$1:$M$1)),[2]掉落汇总!$A$2:$A$871,G$1,[2]掉落汇总!$C$2:$C$871,$Q$1)+SUMIFS(OFFSET([2]掉落汇总!$C$2:$C$871,,MATCH($B58,[2]掉落汇总!$D$1:$M$1)),[2]掉落汇总!$A$2:$A$871,G$1,[2]掉落汇总!$C$2:$C$871,$Q$2)/$Q$3)*宝箱投放计算!F58</f>
        <v>0</v>
      </c>
      <c r="H58">
        <f ca="1">(SUMIFS(OFFSET([2]掉落汇总!$C$2:$C$871,,MATCH($B58,[2]掉落汇总!$D$1:$M$1)),[2]掉落汇总!$A$2:$A$871,H$1,[2]掉落汇总!$C$2:$C$871,$Q$1)+SUMIFS(OFFSET([2]掉落汇总!$C$2:$C$871,,MATCH($B58,[2]掉落汇总!$D$1:$M$1)),[2]掉落汇总!$A$2:$A$871,H$1,[2]掉落汇总!$C$2:$C$871,$Q$2)/$Q$3)*宝箱投放计算!G58</f>
        <v>0</v>
      </c>
      <c r="I58">
        <f ca="1">(SUMIFS(OFFSET([2]掉落汇总!$C$2:$C$871,,MATCH($B58,[2]掉落汇总!$D$1:$M$1)),[2]掉落汇总!$A$2:$A$871,I$1,[2]掉落汇总!$C$2:$C$871,$Q$1)+SUMIFS(OFFSET([2]掉落汇总!$C$2:$C$871,,MATCH($B58,[2]掉落汇总!$D$1:$M$1)),[2]掉落汇总!$A$2:$A$871,I$1,[2]掉落汇总!$C$2:$C$871,$Q$2)/$Q$3)*宝箱投放计算!H58</f>
        <v>0</v>
      </c>
      <c r="J58">
        <f ca="1">(SUMIFS(OFFSET([2]掉落汇总!$C$2:$C$871,,MATCH($B58,[2]掉落汇总!$D$1:$M$1)),[2]掉落汇总!$A$2:$A$871,J$1,[2]掉落汇总!$C$2:$C$871,$Q$1)+SUMIFS(OFFSET([2]掉落汇总!$C$2:$C$871,,MATCH($B58,[2]掉落汇总!$D$1:$M$1)),[2]掉落汇总!$A$2:$A$871,J$1,[2]掉落汇总!$C$2:$C$871,$Q$2)/$Q$3)*宝箱投放计算!I58</f>
        <v>0</v>
      </c>
      <c r="K58">
        <f ca="1">(SUMIFS(OFFSET([2]掉落汇总!$C$2:$C$871,,MATCH($B58,[2]掉落汇总!$D$1:$M$1)),[2]掉落汇总!$A$2:$A$871,K$1,[2]掉落汇总!$C$2:$C$871,$Q$1)+SUMIFS(OFFSET([2]掉落汇总!$C$2:$C$871,,MATCH($B58,[2]掉落汇总!$D$1:$M$1)),[2]掉落汇总!$A$2:$A$871,K$1,[2]掉落汇总!$C$2:$C$871,$Q$2)/$Q$3)*宝箱投放计算!J58</f>
        <v>0</v>
      </c>
      <c r="L58">
        <f ca="1">(SUMIFS(OFFSET([2]掉落汇总!$C$2:$C$871,,MATCH($B58,[2]掉落汇总!$D$1:$M$1)),[2]掉落汇总!$A$2:$A$871,L$1,[2]掉落汇总!$C$2:$C$871,$Q$1)+SUMIFS(OFFSET([2]掉落汇总!$C$2:$C$871,,MATCH($B58,[2]掉落汇总!$D$1:$M$1)),[2]掉落汇总!$A$2:$A$871,L$1,[2]掉落汇总!$C$2:$C$871,$Q$2)/$Q$3)*宝箱投放计算!K58</f>
        <v>0.7814085171640911</v>
      </c>
      <c r="M58">
        <f ca="1">(SUMIFS(OFFSET([2]掉落汇总!$C$2:$C$871,,MATCH($B58,[2]掉落汇总!$D$1:$M$1)),[2]掉落汇总!$A$2:$A$871,M$1,[2]掉落汇总!$C$2:$C$871,$Q$1)+SUMIFS(OFFSET([2]掉落汇总!$C$2:$C$871,,MATCH($B58,[2]掉落汇总!$D$1:$M$1)),[2]掉落汇总!$A$2:$A$871,M$1,[2]掉落汇总!$C$2:$C$871,$Q$2)/$Q$3)*宝箱投放计算!L58</f>
        <v>0.78196893612051854</v>
      </c>
      <c r="N58">
        <f ca="1">(SUMIFS(OFFSET([2]掉落汇总!$C$2:$C$871,,MATCH($B58,[2]掉落汇总!$D$1:$M$1)),[2]掉落汇总!$A$2:$A$871,N$1,[2]掉落汇总!$C$2:$C$871,$Q$1)+SUMIFS(OFFSET([2]掉落汇总!$C$2:$C$871,,MATCH($B58,[2]掉落汇总!$D$1:$M$1)),[2]掉落汇总!$A$2:$A$871,N$1,[2]掉落汇总!$C$2:$C$871,$Q$2)/$Q$3)*宝箱投放计算!M58</f>
        <v>0.18146053602163756</v>
      </c>
      <c r="O58">
        <f ca="1">(SUMIFS(OFFSET([2]掉落汇总!$C$2:$C$871,,MATCH($B58,[2]掉落汇总!$D$1:$M$1)),[2]掉落汇总!$A$2:$A$871,O$1,[2]掉落汇总!$C$2:$C$871,$Q$1)+SUMIFS(OFFSET([2]掉落汇总!$C$2:$C$871,,MATCH($B58,[2]掉落汇总!$D$1:$M$1)),[2]掉落汇总!$A$2:$A$871,O$1,[2]掉落汇总!$C$2:$C$871,$Q$2)/$Q$3)*宝箱投放计算!N58</f>
        <v>0.37342246297470183</v>
      </c>
    </row>
    <row r="59" spans="1:15" x14ac:dyDescent="0.2">
      <c r="A59">
        <f>玩家成长时间线!A59</f>
        <v>58</v>
      </c>
      <c r="B59">
        <f>玩家成长时间线!B59</f>
        <v>8</v>
      </c>
      <c r="C59">
        <f ca="1">SUM($D$2:D59)</f>
        <v>607.59423233988559</v>
      </c>
      <c r="D59">
        <f t="shared" ca="1" si="0"/>
        <v>7.0732785907689673</v>
      </c>
      <c r="E59">
        <f ca="1">(SUMIFS(OFFSET([2]掉落汇总!$C$2:$C$871,,MATCH($B59,[2]掉落汇总!$D$1:$M$1)),[2]掉落汇总!$A$2:$A$871,E$1,[2]掉落汇总!$C$2:$C$871,$Q$1)+SUMIFS(OFFSET([2]掉落汇总!$C$2:$C$871,,MATCH($B59,[2]掉落汇总!$D$1:$M$1)),[2]掉落汇总!$A$2:$A$871,E$1,[2]掉落汇总!$C$2:$C$871,$Q$2)/$Q$3)*宝箱投放计算!D59</f>
        <v>2.6686153846153844</v>
      </c>
      <c r="F59">
        <f ca="1">(SUMIFS(OFFSET([2]掉落汇总!$C$2:$C$871,,MATCH($B59,[2]掉落汇总!$D$1:$M$1)),[2]掉落汇总!$A$2:$A$871,F$1,[2]掉落汇总!$C$2:$C$871,$Q$1)+SUMIFS(OFFSET([2]掉落汇总!$C$2:$C$871,,MATCH($B59,[2]掉落汇总!$D$1:$M$1)),[2]掉落汇总!$A$2:$A$871,F$1,[2]掉落汇总!$C$2:$C$871,$Q$2)/$Q$3)*宝箱投放计算!E59</f>
        <v>2.2864027538726335</v>
      </c>
      <c r="G59">
        <f ca="1">(SUMIFS(OFFSET([2]掉落汇总!$C$2:$C$871,,MATCH($B59,[2]掉落汇总!$D$1:$M$1)),[2]掉落汇总!$A$2:$A$871,G$1,[2]掉落汇总!$C$2:$C$871,$Q$1)+SUMIFS(OFFSET([2]掉落汇总!$C$2:$C$871,,MATCH($B59,[2]掉落汇总!$D$1:$M$1)),[2]掉落汇总!$A$2:$A$871,G$1,[2]掉落汇总!$C$2:$C$871,$Q$2)/$Q$3)*宝箱投放计算!F59</f>
        <v>0</v>
      </c>
      <c r="H59">
        <f ca="1">(SUMIFS(OFFSET([2]掉落汇总!$C$2:$C$871,,MATCH($B59,[2]掉落汇总!$D$1:$M$1)),[2]掉落汇总!$A$2:$A$871,H$1,[2]掉落汇总!$C$2:$C$871,$Q$1)+SUMIFS(OFFSET([2]掉落汇总!$C$2:$C$871,,MATCH($B59,[2]掉落汇总!$D$1:$M$1)),[2]掉落汇总!$A$2:$A$871,H$1,[2]掉落汇总!$C$2:$C$871,$Q$2)/$Q$3)*宝箱投放计算!G59</f>
        <v>0</v>
      </c>
      <c r="I59">
        <f ca="1">(SUMIFS(OFFSET([2]掉落汇总!$C$2:$C$871,,MATCH($B59,[2]掉落汇总!$D$1:$M$1)),[2]掉落汇总!$A$2:$A$871,I$1,[2]掉落汇总!$C$2:$C$871,$Q$1)+SUMIFS(OFFSET([2]掉落汇总!$C$2:$C$871,,MATCH($B59,[2]掉落汇总!$D$1:$M$1)),[2]掉落汇总!$A$2:$A$871,I$1,[2]掉落汇总!$C$2:$C$871,$Q$2)/$Q$3)*宝箱投放计算!H59</f>
        <v>0</v>
      </c>
      <c r="J59">
        <f ca="1">(SUMIFS(OFFSET([2]掉落汇总!$C$2:$C$871,,MATCH($B59,[2]掉落汇总!$D$1:$M$1)),[2]掉落汇总!$A$2:$A$871,J$1,[2]掉落汇总!$C$2:$C$871,$Q$1)+SUMIFS(OFFSET([2]掉落汇总!$C$2:$C$871,,MATCH($B59,[2]掉落汇总!$D$1:$M$1)),[2]掉落汇总!$A$2:$A$871,J$1,[2]掉落汇总!$C$2:$C$871,$Q$2)/$Q$3)*宝箱投放计算!I59</f>
        <v>0</v>
      </c>
      <c r="K59">
        <f ca="1">(SUMIFS(OFFSET([2]掉落汇总!$C$2:$C$871,,MATCH($B59,[2]掉落汇总!$D$1:$M$1)),[2]掉落汇总!$A$2:$A$871,K$1,[2]掉落汇总!$C$2:$C$871,$Q$1)+SUMIFS(OFFSET([2]掉落汇总!$C$2:$C$871,,MATCH($B59,[2]掉落汇总!$D$1:$M$1)),[2]掉落汇总!$A$2:$A$871,K$1,[2]掉落汇总!$C$2:$C$871,$Q$2)/$Q$3)*宝箱投放计算!J59</f>
        <v>0</v>
      </c>
      <c r="L59">
        <f ca="1">(SUMIFS(OFFSET([2]掉落汇总!$C$2:$C$871,,MATCH($B59,[2]掉落汇总!$D$1:$M$1)),[2]掉落汇总!$A$2:$A$871,L$1,[2]掉落汇总!$C$2:$C$871,$Q$1)+SUMIFS(OFFSET([2]掉落汇总!$C$2:$C$871,,MATCH($B59,[2]掉落汇总!$D$1:$M$1)),[2]掉落汇总!$A$2:$A$871,L$1,[2]掉落汇总!$C$2:$C$871,$Q$2)/$Q$3)*宝箱投放计算!K59</f>
        <v>0.7814085171640911</v>
      </c>
      <c r="M59">
        <f ca="1">(SUMIFS(OFFSET([2]掉落汇总!$C$2:$C$871,,MATCH($B59,[2]掉落汇总!$D$1:$M$1)),[2]掉落汇总!$A$2:$A$871,M$1,[2]掉落汇总!$C$2:$C$871,$Q$1)+SUMIFS(OFFSET([2]掉落汇总!$C$2:$C$871,,MATCH($B59,[2]掉落汇总!$D$1:$M$1)),[2]掉落汇总!$A$2:$A$871,M$1,[2]掉落汇总!$C$2:$C$871,$Q$2)/$Q$3)*宝箱投放计算!L59</f>
        <v>0.78196893612051854</v>
      </c>
      <c r="N59">
        <f ca="1">(SUMIFS(OFFSET([2]掉落汇总!$C$2:$C$871,,MATCH($B59,[2]掉落汇总!$D$1:$M$1)),[2]掉落汇总!$A$2:$A$871,N$1,[2]掉落汇总!$C$2:$C$871,$Q$1)+SUMIFS(OFFSET([2]掉落汇总!$C$2:$C$871,,MATCH($B59,[2]掉落汇总!$D$1:$M$1)),[2]掉落汇总!$A$2:$A$871,N$1,[2]掉落汇总!$C$2:$C$871,$Q$2)/$Q$3)*宝箱投放计算!M59</f>
        <v>0.18146053602163756</v>
      </c>
      <c r="O59">
        <f ca="1">(SUMIFS(OFFSET([2]掉落汇总!$C$2:$C$871,,MATCH($B59,[2]掉落汇总!$D$1:$M$1)),[2]掉落汇总!$A$2:$A$871,O$1,[2]掉落汇总!$C$2:$C$871,$Q$1)+SUMIFS(OFFSET([2]掉落汇总!$C$2:$C$871,,MATCH($B59,[2]掉落汇总!$D$1:$M$1)),[2]掉落汇总!$A$2:$A$871,O$1,[2]掉落汇总!$C$2:$C$871,$Q$2)/$Q$3)*宝箱投放计算!N59</f>
        <v>0.37342246297470183</v>
      </c>
    </row>
    <row r="60" spans="1:15" x14ac:dyDescent="0.2">
      <c r="A60">
        <f>玩家成长时间线!A60</f>
        <v>59</v>
      </c>
      <c r="B60">
        <f>玩家成长时间线!B60</f>
        <v>9</v>
      </c>
      <c r="C60">
        <f ca="1">SUM($D$2:D60)</f>
        <v>620.73448108214347</v>
      </c>
      <c r="D60">
        <f t="shared" ca="1" si="0"/>
        <v>13.140248742257835</v>
      </c>
      <c r="E60">
        <f ca="1">(SUMIFS(OFFSET([2]掉落汇总!$C$2:$C$871,,MATCH($B60,[2]掉落汇总!$D$1:$M$1)),[2]掉落汇总!$A$2:$A$871,E$1,[2]掉落汇总!$C$2:$C$871,$Q$1)+SUMIFS(OFFSET([2]掉落汇总!$C$2:$C$871,,MATCH($B60,[2]掉落汇总!$D$1:$M$1)),[2]掉落汇总!$A$2:$A$871,E$1,[2]掉落汇总!$C$2:$C$871,$Q$2)/$Q$3)*宝箱投放计算!D60</f>
        <v>1.7845321701199566</v>
      </c>
      <c r="F60">
        <f ca="1">(SUMIFS(OFFSET([2]掉落汇总!$C$2:$C$871,,MATCH($B60,[2]掉落汇总!$D$1:$M$1)),[2]掉落汇总!$A$2:$A$871,F$1,[2]掉落汇总!$C$2:$C$871,$Q$1)+SUMIFS(OFFSET([2]掉落汇总!$C$2:$C$871,,MATCH($B60,[2]掉落汇总!$D$1:$M$1)),[2]掉落汇总!$A$2:$A$871,F$1,[2]掉落汇总!$C$2:$C$871,$Q$2)/$Q$3)*宝箱投放计算!E60</f>
        <v>2.8580034423407916</v>
      </c>
      <c r="G60">
        <f ca="1">(SUMIFS(OFFSET([2]掉落汇总!$C$2:$C$871,,MATCH($B60,[2]掉落汇总!$D$1:$M$1)),[2]掉落汇总!$A$2:$A$871,G$1,[2]掉落汇总!$C$2:$C$871,$Q$1)+SUMIFS(OFFSET([2]掉落汇总!$C$2:$C$871,,MATCH($B60,[2]掉落汇总!$D$1:$M$1)),[2]掉落汇总!$A$2:$A$871,G$1,[2]掉落汇总!$C$2:$C$871,$Q$2)/$Q$3)*宝箱投放计算!F60</f>
        <v>0</v>
      </c>
      <c r="H60">
        <f ca="1">(SUMIFS(OFFSET([2]掉落汇总!$C$2:$C$871,,MATCH($B60,[2]掉落汇总!$D$1:$M$1)),[2]掉落汇总!$A$2:$A$871,H$1,[2]掉落汇总!$C$2:$C$871,$Q$1)+SUMIFS(OFFSET([2]掉落汇总!$C$2:$C$871,,MATCH($B60,[2]掉落汇总!$D$1:$M$1)),[2]掉落汇总!$A$2:$A$871,H$1,[2]掉落汇总!$C$2:$C$871,$Q$2)/$Q$3)*宝箱投放计算!G60</f>
        <v>0</v>
      </c>
      <c r="I60">
        <f ca="1">(SUMIFS(OFFSET([2]掉落汇总!$C$2:$C$871,,MATCH($B60,[2]掉落汇总!$D$1:$M$1)),[2]掉落汇总!$A$2:$A$871,I$1,[2]掉落汇总!$C$2:$C$871,$Q$1)+SUMIFS(OFFSET([2]掉落汇总!$C$2:$C$871,,MATCH($B60,[2]掉落汇总!$D$1:$M$1)),[2]掉落汇总!$A$2:$A$871,I$1,[2]掉落汇总!$C$2:$C$871,$Q$2)/$Q$3)*宝箱投放计算!H60</f>
        <v>1.7735703245749606</v>
      </c>
      <c r="J60">
        <f ca="1">(SUMIFS(OFFSET([2]掉落汇总!$C$2:$C$871,,MATCH($B60,[2]掉落汇总!$D$1:$M$1)),[2]掉落汇总!$A$2:$A$871,J$1,[2]掉落汇总!$C$2:$C$871,$Q$1)+SUMIFS(OFFSET([2]掉落汇总!$C$2:$C$871,,MATCH($B60,[2]掉落汇总!$D$1:$M$1)),[2]掉落汇总!$A$2:$A$871,J$1,[2]掉落汇总!$C$2:$C$871,$Q$2)/$Q$3)*宝箱投放计算!I60</f>
        <v>4.6058823529411761</v>
      </c>
      <c r="K60">
        <f ca="1">(SUMIFS(OFFSET([2]掉落汇总!$C$2:$C$871,,MATCH($B60,[2]掉落汇总!$D$1:$M$1)),[2]掉落汇总!$A$2:$A$871,K$1,[2]掉落汇总!$C$2:$C$871,$Q$1)+SUMIFS(OFFSET([2]掉落汇总!$C$2:$C$871,,MATCH($B60,[2]掉落汇总!$D$1:$M$1)),[2]掉落汇总!$A$2:$A$871,K$1,[2]掉落汇总!$C$2:$C$871,$Q$2)/$Q$3)*宝箱投放计算!J60</f>
        <v>0</v>
      </c>
      <c r="L60">
        <f ca="1">(SUMIFS(OFFSET([2]掉落汇总!$C$2:$C$871,,MATCH($B60,[2]掉落汇总!$D$1:$M$1)),[2]掉落汇总!$A$2:$A$871,L$1,[2]掉落汇总!$C$2:$C$871,$Q$1)+SUMIFS(OFFSET([2]掉落汇总!$C$2:$C$871,,MATCH($B60,[2]掉落汇总!$D$1:$M$1)),[2]掉落汇总!$A$2:$A$871,L$1,[2]掉落汇总!$C$2:$C$871,$Q$2)/$Q$3)*宝箱投放计算!K60</f>
        <v>0.7814085171640911</v>
      </c>
      <c r="M60">
        <f ca="1">(SUMIFS(OFFSET([2]掉落汇总!$C$2:$C$871,,MATCH($B60,[2]掉落汇总!$D$1:$M$1)),[2]掉落汇总!$A$2:$A$871,M$1,[2]掉落汇总!$C$2:$C$871,$Q$1)+SUMIFS(OFFSET([2]掉落汇总!$C$2:$C$871,,MATCH($B60,[2]掉落汇总!$D$1:$M$1)),[2]掉落汇总!$A$2:$A$871,M$1,[2]掉落汇总!$C$2:$C$871,$Q$2)/$Q$3)*宝箱投放计算!L60</f>
        <v>0.78196893612051854</v>
      </c>
      <c r="N60">
        <f ca="1">(SUMIFS(OFFSET([2]掉落汇总!$C$2:$C$871,,MATCH($B60,[2]掉落汇总!$D$1:$M$1)),[2]掉落汇总!$A$2:$A$871,N$1,[2]掉落汇总!$C$2:$C$871,$Q$1)+SUMIFS(OFFSET([2]掉落汇总!$C$2:$C$871,,MATCH($B60,[2]掉落汇总!$D$1:$M$1)),[2]掉落汇总!$A$2:$A$871,N$1,[2]掉落汇总!$C$2:$C$871,$Q$2)/$Q$3)*宝箱投放计算!M60</f>
        <v>0.18146053602163756</v>
      </c>
      <c r="O60">
        <f ca="1">(SUMIFS(OFFSET([2]掉落汇总!$C$2:$C$871,,MATCH($B60,[2]掉落汇总!$D$1:$M$1)),[2]掉落汇总!$A$2:$A$871,O$1,[2]掉落汇总!$C$2:$C$871,$Q$1)+SUMIFS(OFFSET([2]掉落汇总!$C$2:$C$871,,MATCH($B60,[2]掉落汇总!$D$1:$M$1)),[2]掉落汇总!$A$2:$A$871,O$1,[2]掉落汇总!$C$2:$C$871,$Q$2)/$Q$3)*宝箱投放计算!N60</f>
        <v>0.37342246297470183</v>
      </c>
    </row>
    <row r="61" spans="1:15" x14ac:dyDescent="0.2">
      <c r="A61">
        <f>玩家成长时间线!A61</f>
        <v>60</v>
      </c>
      <c r="B61">
        <f>玩家成长时间线!B61</f>
        <v>9</v>
      </c>
      <c r="C61">
        <f ca="1">SUM($D$2:D61)</f>
        <v>632.10901119012078</v>
      </c>
      <c r="D61">
        <f t="shared" ca="1" si="0"/>
        <v>11.374530107977312</v>
      </c>
      <c r="E61">
        <f ca="1">(SUMIFS(OFFSET([2]掉落汇总!$C$2:$C$871,,MATCH($B61,[2]掉落汇总!$D$1:$M$1)),[2]掉落汇总!$A$2:$A$871,E$1,[2]掉落汇总!$C$2:$C$871,$Q$1)+SUMIFS(OFFSET([2]掉落汇总!$C$2:$C$871,,MATCH($B61,[2]掉落汇总!$D$1:$M$1)),[2]掉落汇总!$A$2:$A$871,E$1,[2]掉落汇总!$C$2:$C$871,$Q$2)/$Q$3)*宝箱投放计算!D61</f>
        <v>1.7923838604143947</v>
      </c>
      <c r="F61">
        <f ca="1">(SUMIFS(OFFSET([2]掉落汇总!$C$2:$C$871,,MATCH($B61,[2]掉落汇总!$D$1:$M$1)),[2]掉落汇总!$A$2:$A$871,F$1,[2]掉落汇总!$C$2:$C$871,$Q$1)+SUMIFS(OFFSET([2]掉落汇总!$C$2:$C$871,,MATCH($B61,[2]掉落汇总!$D$1:$M$1)),[2]掉落汇总!$A$2:$A$871,F$1,[2]掉落汇总!$C$2:$C$871,$Q$2)/$Q$3)*宝箱投放计算!E61</f>
        <v>2.8580034423407916</v>
      </c>
      <c r="G61">
        <f ca="1">(SUMIFS(OFFSET([2]掉落汇总!$C$2:$C$871,,MATCH($B61,[2]掉落汇总!$D$1:$M$1)),[2]掉落汇总!$A$2:$A$871,G$1,[2]掉落汇总!$C$2:$C$871,$Q$1)+SUMIFS(OFFSET([2]掉落汇总!$C$2:$C$871,,MATCH($B61,[2]掉落汇总!$D$1:$M$1)),[2]掉落汇总!$A$2:$A$871,G$1,[2]掉落汇总!$C$2:$C$871,$Q$2)/$Q$3)*宝箱投放计算!F61</f>
        <v>0</v>
      </c>
      <c r="H61">
        <f ca="1">(SUMIFS(OFFSET([2]掉落汇总!$C$2:$C$871,,MATCH($B61,[2]掉落汇总!$D$1:$M$1)),[2]掉落汇总!$A$2:$A$871,H$1,[2]掉落汇总!$C$2:$C$871,$Q$1)+SUMIFS(OFFSET([2]掉落汇总!$C$2:$C$871,,MATCH($B61,[2]掉落汇总!$D$1:$M$1)),[2]掉落汇总!$A$2:$A$871,H$1,[2]掉落汇总!$C$2:$C$871,$Q$2)/$Q$3)*宝箱投放计算!G61</f>
        <v>0</v>
      </c>
      <c r="I61">
        <f ca="1">(SUMIFS(OFFSET([2]掉落汇总!$C$2:$C$871,,MATCH($B61,[2]掉落汇总!$D$1:$M$1)),[2]掉落汇总!$A$2:$A$871,I$1,[2]掉落汇总!$C$2:$C$871,$Q$1)+SUMIFS(OFFSET([2]掉落汇总!$C$2:$C$871,,MATCH($B61,[2]掉落汇总!$D$1:$M$1)),[2]掉落汇总!$A$2:$A$871,I$1,[2]掉落汇总!$C$2:$C$871,$Q$2)/$Q$3)*宝箱投放计算!H61</f>
        <v>0</v>
      </c>
      <c r="J61">
        <f ca="1">(SUMIFS(OFFSET([2]掉落汇总!$C$2:$C$871,,MATCH($B61,[2]掉落汇总!$D$1:$M$1)),[2]掉落汇总!$A$2:$A$871,J$1,[2]掉落汇总!$C$2:$C$871,$Q$1)+SUMIFS(OFFSET([2]掉落汇总!$C$2:$C$871,,MATCH($B61,[2]掉落汇总!$D$1:$M$1)),[2]掉落汇总!$A$2:$A$871,J$1,[2]掉落汇总!$C$2:$C$871,$Q$2)/$Q$3)*宝箱投放计算!I61</f>
        <v>4.6058823529411761</v>
      </c>
      <c r="K61">
        <f ca="1">(SUMIFS(OFFSET([2]掉落汇总!$C$2:$C$871,,MATCH($B61,[2]掉落汇总!$D$1:$M$1)),[2]掉落汇总!$A$2:$A$871,K$1,[2]掉落汇总!$C$2:$C$871,$Q$1)+SUMIFS(OFFSET([2]掉落汇总!$C$2:$C$871,,MATCH($B61,[2]掉落汇总!$D$1:$M$1)),[2]掉落汇总!$A$2:$A$871,K$1,[2]掉落汇总!$C$2:$C$871,$Q$2)/$Q$3)*宝箱投放计算!J61</f>
        <v>0</v>
      </c>
      <c r="L61">
        <f ca="1">(SUMIFS(OFFSET([2]掉落汇总!$C$2:$C$871,,MATCH($B61,[2]掉落汇总!$D$1:$M$1)),[2]掉落汇总!$A$2:$A$871,L$1,[2]掉落汇总!$C$2:$C$871,$Q$1)+SUMIFS(OFFSET([2]掉落汇总!$C$2:$C$871,,MATCH($B61,[2]掉落汇总!$D$1:$M$1)),[2]掉落汇总!$A$2:$A$871,L$1,[2]掉落汇总!$C$2:$C$871,$Q$2)/$Q$3)*宝箱投放计算!K61</f>
        <v>0.7814085171640911</v>
      </c>
      <c r="M61">
        <f ca="1">(SUMIFS(OFFSET([2]掉落汇总!$C$2:$C$871,,MATCH($B61,[2]掉落汇总!$D$1:$M$1)),[2]掉落汇总!$A$2:$A$871,M$1,[2]掉落汇总!$C$2:$C$871,$Q$1)+SUMIFS(OFFSET([2]掉落汇总!$C$2:$C$871,,MATCH($B61,[2]掉落汇总!$D$1:$M$1)),[2]掉落汇总!$A$2:$A$871,M$1,[2]掉落汇总!$C$2:$C$871,$Q$2)/$Q$3)*宝箱投放计算!L61</f>
        <v>0.78196893612051854</v>
      </c>
      <c r="N61">
        <f ca="1">(SUMIFS(OFFSET([2]掉落汇总!$C$2:$C$871,,MATCH($B61,[2]掉落汇总!$D$1:$M$1)),[2]掉落汇总!$A$2:$A$871,N$1,[2]掉落汇总!$C$2:$C$871,$Q$1)+SUMIFS(OFFSET([2]掉落汇总!$C$2:$C$871,,MATCH($B61,[2]掉落汇总!$D$1:$M$1)),[2]掉落汇总!$A$2:$A$871,N$1,[2]掉落汇总!$C$2:$C$871,$Q$2)/$Q$3)*宝箱投放计算!M61</f>
        <v>0.18146053602163756</v>
      </c>
      <c r="O61">
        <f ca="1">(SUMIFS(OFFSET([2]掉落汇总!$C$2:$C$871,,MATCH($B61,[2]掉落汇总!$D$1:$M$1)),[2]掉落汇总!$A$2:$A$871,O$1,[2]掉落汇总!$C$2:$C$871,$Q$1)+SUMIFS(OFFSET([2]掉落汇总!$C$2:$C$871,,MATCH($B61,[2]掉落汇总!$D$1:$M$1)),[2]掉落汇总!$A$2:$A$871,O$1,[2]掉落汇总!$C$2:$C$871,$Q$2)/$Q$3)*宝箱投放计算!N61</f>
        <v>0.37342246297470183</v>
      </c>
    </row>
    <row r="62" spans="1:15" x14ac:dyDescent="0.2">
      <c r="A62">
        <f>玩家成长时间线!A62</f>
        <v>61</v>
      </c>
      <c r="B62">
        <f>玩家成长时间线!B62</f>
        <v>9</v>
      </c>
      <c r="C62">
        <f ca="1">SUM($D$2:D62)</f>
        <v>638.96402753839573</v>
      </c>
      <c r="D62">
        <f t="shared" ca="1" si="0"/>
        <v>6.8550163482749573</v>
      </c>
      <c r="E62">
        <f ca="1">(SUMIFS(OFFSET([2]掉落汇总!$C$2:$C$871,,MATCH($B62,[2]掉落汇总!$D$1:$M$1)),[2]掉落汇总!$A$2:$A$871,E$1,[2]掉落汇总!$C$2:$C$871,$Q$1)+SUMIFS(OFFSET([2]掉落汇总!$C$2:$C$871,,MATCH($B62,[2]掉落汇总!$D$1:$M$1)),[2]掉落汇总!$A$2:$A$871,E$1,[2]掉落汇总!$C$2:$C$871,$Q$2)/$Q$3)*宝箱投放计算!D62</f>
        <v>1.8787524536532167</v>
      </c>
      <c r="F62">
        <f ca="1">(SUMIFS(OFFSET([2]掉落汇总!$C$2:$C$871,,MATCH($B62,[2]掉落汇总!$D$1:$M$1)),[2]掉落汇总!$A$2:$A$871,F$1,[2]掉落汇总!$C$2:$C$871,$Q$1)+SUMIFS(OFFSET([2]掉落汇总!$C$2:$C$871,,MATCH($B62,[2]掉落汇总!$D$1:$M$1)),[2]掉落汇总!$A$2:$A$871,F$1,[2]掉落汇总!$C$2:$C$871,$Q$2)/$Q$3)*宝箱投放计算!E62</f>
        <v>2.8580034423407916</v>
      </c>
      <c r="G62">
        <f ca="1">(SUMIFS(OFFSET([2]掉落汇总!$C$2:$C$871,,MATCH($B62,[2]掉落汇总!$D$1:$M$1)),[2]掉落汇总!$A$2:$A$871,G$1,[2]掉落汇总!$C$2:$C$871,$Q$1)+SUMIFS(OFFSET([2]掉落汇总!$C$2:$C$871,,MATCH($B62,[2]掉落汇总!$D$1:$M$1)),[2]掉落汇总!$A$2:$A$871,G$1,[2]掉落汇总!$C$2:$C$871,$Q$2)/$Q$3)*宝箱投放计算!F62</f>
        <v>0</v>
      </c>
      <c r="H62">
        <f ca="1">(SUMIFS(OFFSET([2]掉落汇总!$C$2:$C$871,,MATCH($B62,[2]掉落汇总!$D$1:$M$1)),[2]掉落汇总!$A$2:$A$871,H$1,[2]掉落汇总!$C$2:$C$871,$Q$1)+SUMIFS(OFFSET([2]掉落汇总!$C$2:$C$871,,MATCH($B62,[2]掉落汇总!$D$1:$M$1)),[2]掉落汇总!$A$2:$A$871,H$1,[2]掉落汇总!$C$2:$C$871,$Q$2)/$Q$3)*宝箱投放计算!G62</f>
        <v>0</v>
      </c>
      <c r="I62">
        <f ca="1">(SUMIFS(OFFSET([2]掉落汇总!$C$2:$C$871,,MATCH($B62,[2]掉落汇总!$D$1:$M$1)),[2]掉落汇总!$A$2:$A$871,I$1,[2]掉落汇总!$C$2:$C$871,$Q$1)+SUMIFS(OFFSET([2]掉落汇总!$C$2:$C$871,,MATCH($B62,[2]掉落汇总!$D$1:$M$1)),[2]掉落汇总!$A$2:$A$871,I$1,[2]掉落汇总!$C$2:$C$871,$Q$2)/$Q$3)*宝箱投放计算!H62</f>
        <v>0</v>
      </c>
      <c r="J62">
        <f ca="1">(SUMIFS(OFFSET([2]掉落汇总!$C$2:$C$871,,MATCH($B62,[2]掉落汇总!$D$1:$M$1)),[2]掉落汇总!$A$2:$A$871,J$1,[2]掉落汇总!$C$2:$C$871,$Q$1)+SUMIFS(OFFSET([2]掉落汇总!$C$2:$C$871,,MATCH($B62,[2]掉落汇总!$D$1:$M$1)),[2]掉落汇总!$A$2:$A$871,J$1,[2]掉落汇总!$C$2:$C$871,$Q$2)/$Q$3)*宝箱投放计算!I62</f>
        <v>0</v>
      </c>
      <c r="K62">
        <f ca="1">(SUMIFS(OFFSET([2]掉落汇总!$C$2:$C$871,,MATCH($B62,[2]掉落汇总!$D$1:$M$1)),[2]掉落汇总!$A$2:$A$871,K$1,[2]掉落汇总!$C$2:$C$871,$Q$1)+SUMIFS(OFFSET([2]掉落汇总!$C$2:$C$871,,MATCH($B62,[2]掉落汇总!$D$1:$M$1)),[2]掉落汇总!$A$2:$A$871,K$1,[2]掉落汇总!$C$2:$C$871,$Q$2)/$Q$3)*宝箱投放计算!J62</f>
        <v>0</v>
      </c>
      <c r="L62">
        <f ca="1">(SUMIFS(OFFSET([2]掉落汇总!$C$2:$C$871,,MATCH($B62,[2]掉落汇总!$D$1:$M$1)),[2]掉落汇总!$A$2:$A$871,L$1,[2]掉落汇总!$C$2:$C$871,$Q$1)+SUMIFS(OFFSET([2]掉落汇总!$C$2:$C$871,,MATCH($B62,[2]掉落汇总!$D$1:$M$1)),[2]掉落汇总!$A$2:$A$871,L$1,[2]掉落汇总!$C$2:$C$871,$Q$2)/$Q$3)*宝箱投放计算!K62</f>
        <v>0.7814085171640911</v>
      </c>
      <c r="M62">
        <f ca="1">(SUMIFS(OFFSET([2]掉落汇总!$C$2:$C$871,,MATCH($B62,[2]掉落汇总!$D$1:$M$1)),[2]掉落汇总!$A$2:$A$871,M$1,[2]掉落汇总!$C$2:$C$871,$Q$1)+SUMIFS(OFFSET([2]掉落汇总!$C$2:$C$871,,MATCH($B62,[2]掉落汇总!$D$1:$M$1)),[2]掉落汇总!$A$2:$A$871,M$1,[2]掉落汇总!$C$2:$C$871,$Q$2)/$Q$3)*宝箱投放计算!L62</f>
        <v>0.78196893612051854</v>
      </c>
      <c r="N62">
        <f ca="1">(SUMIFS(OFFSET([2]掉落汇总!$C$2:$C$871,,MATCH($B62,[2]掉落汇总!$D$1:$M$1)),[2]掉落汇总!$A$2:$A$871,N$1,[2]掉落汇总!$C$2:$C$871,$Q$1)+SUMIFS(OFFSET([2]掉落汇总!$C$2:$C$871,,MATCH($B62,[2]掉落汇总!$D$1:$M$1)),[2]掉落汇总!$A$2:$A$871,N$1,[2]掉落汇总!$C$2:$C$871,$Q$2)/$Q$3)*宝箱投放计算!M62</f>
        <v>0.18146053602163756</v>
      </c>
      <c r="O62">
        <f ca="1">(SUMIFS(OFFSET([2]掉落汇总!$C$2:$C$871,,MATCH($B62,[2]掉落汇总!$D$1:$M$1)),[2]掉落汇总!$A$2:$A$871,O$1,[2]掉落汇总!$C$2:$C$871,$Q$1)+SUMIFS(OFFSET([2]掉落汇总!$C$2:$C$871,,MATCH($B62,[2]掉落汇总!$D$1:$M$1)),[2]掉落汇总!$A$2:$A$871,O$1,[2]掉落汇总!$C$2:$C$871,$Q$2)/$Q$3)*宝箱投放计算!N62</f>
        <v>0.37342246297470183</v>
      </c>
    </row>
    <row r="63" spans="1:15" x14ac:dyDescent="0.2">
      <c r="A63">
        <f>玩家成长时间线!A63</f>
        <v>62</v>
      </c>
      <c r="B63">
        <f>玩家成长时间线!B63</f>
        <v>10</v>
      </c>
      <c r="C63">
        <f ca="1">SUM($D$2:D63)</f>
        <v>651.42717819404299</v>
      </c>
      <c r="D63">
        <f t="shared" ca="1" si="0"/>
        <v>12.463150655647237</v>
      </c>
      <c r="E63">
        <f ca="1">(SUMIFS(OFFSET([2]掉落汇总!$C$2:$C$871,,MATCH($B63,[2]掉落汇总!$D$1:$M$1)),[2]掉落汇总!$A$2:$A$871,E$1,[2]掉落汇总!$C$2:$C$871,$Q$1)+SUMIFS(OFFSET([2]掉落汇总!$C$2:$C$871,,MATCH($B63,[2]掉落汇总!$D$1:$M$1)),[2]掉落汇总!$A$2:$A$871,E$1,[2]掉落汇总!$C$2:$C$871,$Q$2)/$Q$3)*宝箱投放计算!D63</f>
        <v>2.90726985796949</v>
      </c>
      <c r="F63">
        <f ca="1">(SUMIFS(OFFSET([2]掉落汇总!$C$2:$C$871,,MATCH($B63,[2]掉落汇总!$D$1:$M$1)),[2]掉落汇总!$A$2:$A$871,F$1,[2]掉落汇总!$C$2:$C$871,$Q$1)+SUMIFS(OFFSET([2]掉落汇总!$C$2:$C$871,,MATCH($B63,[2]掉落汇总!$D$1:$M$1)),[2]掉落汇总!$A$2:$A$871,F$1,[2]掉落汇总!$C$2:$C$871,$Q$2)/$Q$3)*宝箱投放计算!E63</f>
        <v>2.8580034423407916</v>
      </c>
      <c r="G63">
        <f ca="1">(SUMIFS(OFFSET([2]掉落汇总!$C$2:$C$871,,MATCH($B63,[2]掉落汇总!$D$1:$M$1)),[2]掉落汇总!$A$2:$A$871,G$1,[2]掉落汇总!$C$2:$C$871,$Q$1)+SUMIFS(OFFSET([2]掉落汇总!$C$2:$C$871,,MATCH($B63,[2]掉落汇总!$D$1:$M$1)),[2]掉落汇总!$A$2:$A$871,G$1,[2]掉落汇总!$C$2:$C$871,$Q$2)/$Q$3)*宝箱投放计算!F63</f>
        <v>0</v>
      </c>
      <c r="H63">
        <f ca="1">(SUMIFS(OFFSET([2]掉落汇总!$C$2:$C$871,,MATCH($B63,[2]掉落汇总!$D$1:$M$1)),[2]掉落汇总!$A$2:$A$871,H$1,[2]掉落汇总!$C$2:$C$871,$Q$1)+SUMIFS(OFFSET([2]掉落汇总!$C$2:$C$871,,MATCH($B63,[2]掉落汇总!$D$1:$M$1)),[2]掉落汇总!$A$2:$A$871,H$1,[2]掉落汇总!$C$2:$C$871,$Q$2)/$Q$3)*宝箱投放计算!G63</f>
        <v>0</v>
      </c>
      <c r="I63">
        <f ca="1">(SUMIFS(OFFSET([2]掉落汇总!$C$2:$C$871,,MATCH($B63,[2]掉落汇总!$D$1:$M$1)),[2]掉落汇总!$A$2:$A$871,I$1,[2]掉落汇总!$C$2:$C$871,$Q$1)+SUMIFS(OFFSET([2]掉落汇总!$C$2:$C$871,,MATCH($B63,[2]掉落汇总!$D$1:$M$1)),[2]掉落汇总!$A$2:$A$871,I$1,[2]掉落汇总!$C$2:$C$871,$Q$2)/$Q$3)*宝箱投放计算!H63</f>
        <v>0</v>
      </c>
      <c r="J63">
        <f ca="1">(SUMIFS(OFFSET([2]掉落汇总!$C$2:$C$871,,MATCH($B63,[2]掉落汇总!$D$1:$M$1)),[2]掉落汇总!$A$2:$A$871,J$1,[2]掉落汇总!$C$2:$C$871,$Q$1)+SUMIFS(OFFSET([2]掉落汇总!$C$2:$C$871,,MATCH($B63,[2]掉落汇总!$D$1:$M$1)),[2]掉落汇总!$A$2:$A$871,J$1,[2]掉落汇总!$C$2:$C$871,$Q$2)/$Q$3)*宝箱投放计算!I63</f>
        <v>4.5796169030560039</v>
      </c>
      <c r="K63">
        <f ca="1">(SUMIFS(OFFSET([2]掉落汇总!$C$2:$C$871,,MATCH($B63,[2]掉落汇总!$D$1:$M$1)),[2]掉落汇总!$A$2:$A$871,K$1,[2]掉落汇总!$C$2:$C$871,$Q$1)+SUMIFS(OFFSET([2]掉落汇总!$C$2:$C$871,,MATCH($B63,[2]掉落汇总!$D$1:$M$1)),[2]掉落汇总!$A$2:$A$871,K$1,[2]掉落汇总!$C$2:$C$871,$Q$2)/$Q$3)*宝箱投放计算!J63</f>
        <v>0</v>
      </c>
      <c r="L63">
        <f ca="1">(SUMIFS(OFFSET([2]掉落汇总!$C$2:$C$871,,MATCH($B63,[2]掉落汇总!$D$1:$M$1)),[2]掉落汇总!$A$2:$A$871,L$1,[2]掉落汇总!$C$2:$C$871,$Q$1)+SUMIFS(OFFSET([2]掉落汇总!$C$2:$C$871,,MATCH($B63,[2]掉落汇总!$D$1:$M$1)),[2]掉落汇总!$A$2:$A$871,L$1,[2]掉落汇总!$C$2:$C$871,$Q$2)/$Q$3)*宝箱投放计算!K63</f>
        <v>0.7814085171640911</v>
      </c>
      <c r="M63">
        <f ca="1">(SUMIFS(OFFSET([2]掉落汇总!$C$2:$C$871,,MATCH($B63,[2]掉落汇总!$D$1:$M$1)),[2]掉落汇总!$A$2:$A$871,M$1,[2]掉落汇总!$C$2:$C$871,$Q$1)+SUMIFS(OFFSET([2]掉落汇总!$C$2:$C$871,,MATCH($B63,[2]掉落汇总!$D$1:$M$1)),[2]掉落汇总!$A$2:$A$871,M$1,[2]掉落汇总!$C$2:$C$871,$Q$2)/$Q$3)*宝箱投放计算!L63</f>
        <v>0.78196893612051854</v>
      </c>
      <c r="N63">
        <f ca="1">(SUMIFS(OFFSET([2]掉落汇总!$C$2:$C$871,,MATCH($B63,[2]掉落汇总!$D$1:$M$1)),[2]掉落汇总!$A$2:$A$871,N$1,[2]掉落汇总!$C$2:$C$871,$Q$1)+SUMIFS(OFFSET([2]掉落汇总!$C$2:$C$871,,MATCH($B63,[2]掉落汇总!$D$1:$M$1)),[2]掉落汇总!$A$2:$A$871,N$1,[2]掉落汇总!$C$2:$C$871,$Q$2)/$Q$3)*宝箱投放计算!M63</f>
        <v>0.18146053602163756</v>
      </c>
      <c r="O63">
        <f ca="1">(SUMIFS(OFFSET([2]掉落汇总!$C$2:$C$871,,MATCH($B63,[2]掉落汇总!$D$1:$M$1)),[2]掉落汇总!$A$2:$A$871,O$1,[2]掉落汇总!$C$2:$C$871,$Q$1)+SUMIFS(OFFSET([2]掉落汇总!$C$2:$C$871,,MATCH($B63,[2]掉落汇总!$D$1:$M$1)),[2]掉落汇总!$A$2:$A$871,O$1,[2]掉落汇总!$C$2:$C$871,$Q$2)/$Q$3)*宝箱投放计算!N63</f>
        <v>0.37342246297470183</v>
      </c>
    </row>
    <row r="64" spans="1:15" x14ac:dyDescent="0.2">
      <c r="A64">
        <f>玩家成长时间线!A64</f>
        <v>63</v>
      </c>
      <c r="B64">
        <f>玩家成长时间线!B64</f>
        <v>10</v>
      </c>
      <c r="C64">
        <f ca="1">SUM($D$2:D64)</f>
        <v>659.32333688087931</v>
      </c>
      <c r="D64">
        <f t="shared" ca="1" si="0"/>
        <v>7.8961586868363645</v>
      </c>
      <c r="E64">
        <f ca="1">(SUMIFS(OFFSET([2]掉落汇总!$C$2:$C$871,,MATCH($B64,[2]掉落汇总!$D$1:$M$1)),[2]掉落汇总!$A$2:$A$871,E$1,[2]掉落汇总!$C$2:$C$871,$Q$1)+SUMIFS(OFFSET([2]掉落汇总!$C$2:$C$871,,MATCH($B64,[2]掉落汇总!$D$1:$M$1)),[2]掉落汇总!$A$2:$A$871,E$1,[2]掉落汇总!$C$2:$C$871,$Q$2)/$Q$3)*宝箱投放计算!D64</f>
        <v>2.9198947922146243</v>
      </c>
      <c r="F64">
        <f ca="1">(SUMIFS(OFFSET([2]掉落汇总!$C$2:$C$871,,MATCH($B64,[2]掉落汇总!$D$1:$M$1)),[2]掉落汇总!$A$2:$A$871,F$1,[2]掉落汇总!$C$2:$C$871,$Q$1)+SUMIFS(OFFSET([2]掉落汇总!$C$2:$C$871,,MATCH($B64,[2]掉落汇总!$D$1:$M$1)),[2]掉落汇总!$A$2:$A$871,F$1,[2]掉落汇总!$C$2:$C$871,$Q$2)/$Q$3)*宝箱投放计算!E64</f>
        <v>2.8580034423407916</v>
      </c>
      <c r="G64">
        <f ca="1">(SUMIFS(OFFSET([2]掉落汇总!$C$2:$C$871,,MATCH($B64,[2]掉落汇总!$D$1:$M$1)),[2]掉落汇总!$A$2:$A$871,G$1,[2]掉落汇总!$C$2:$C$871,$Q$1)+SUMIFS(OFFSET([2]掉落汇总!$C$2:$C$871,,MATCH($B64,[2]掉落汇总!$D$1:$M$1)),[2]掉落汇总!$A$2:$A$871,G$1,[2]掉落汇总!$C$2:$C$871,$Q$2)/$Q$3)*宝箱投放计算!F64</f>
        <v>0</v>
      </c>
      <c r="H64">
        <f ca="1">(SUMIFS(OFFSET([2]掉落汇总!$C$2:$C$871,,MATCH($B64,[2]掉落汇总!$D$1:$M$1)),[2]掉落汇总!$A$2:$A$871,H$1,[2]掉落汇总!$C$2:$C$871,$Q$1)+SUMIFS(OFFSET([2]掉落汇总!$C$2:$C$871,,MATCH($B64,[2]掉落汇总!$D$1:$M$1)),[2]掉落汇总!$A$2:$A$871,H$1,[2]掉落汇总!$C$2:$C$871,$Q$2)/$Q$3)*宝箱投放计算!G64</f>
        <v>0</v>
      </c>
      <c r="I64">
        <f ca="1">(SUMIFS(OFFSET([2]掉落汇总!$C$2:$C$871,,MATCH($B64,[2]掉落汇总!$D$1:$M$1)),[2]掉落汇总!$A$2:$A$871,I$1,[2]掉落汇总!$C$2:$C$871,$Q$1)+SUMIFS(OFFSET([2]掉落汇总!$C$2:$C$871,,MATCH($B64,[2]掉落汇总!$D$1:$M$1)),[2]掉落汇总!$A$2:$A$871,I$1,[2]掉落汇总!$C$2:$C$871,$Q$2)/$Q$3)*宝箱投放计算!H64</f>
        <v>0</v>
      </c>
      <c r="J64">
        <f ca="1">(SUMIFS(OFFSET([2]掉落汇总!$C$2:$C$871,,MATCH($B64,[2]掉落汇总!$D$1:$M$1)),[2]掉落汇总!$A$2:$A$871,J$1,[2]掉落汇总!$C$2:$C$871,$Q$1)+SUMIFS(OFFSET([2]掉落汇总!$C$2:$C$871,,MATCH($B64,[2]掉落汇总!$D$1:$M$1)),[2]掉落汇总!$A$2:$A$871,J$1,[2]掉落汇总!$C$2:$C$871,$Q$2)/$Q$3)*宝箱投放计算!I64</f>
        <v>0</v>
      </c>
      <c r="K64">
        <f ca="1">(SUMIFS(OFFSET([2]掉落汇总!$C$2:$C$871,,MATCH($B64,[2]掉落汇总!$D$1:$M$1)),[2]掉落汇总!$A$2:$A$871,K$1,[2]掉落汇总!$C$2:$C$871,$Q$1)+SUMIFS(OFFSET([2]掉落汇总!$C$2:$C$871,,MATCH($B64,[2]掉落汇总!$D$1:$M$1)),[2]掉落汇总!$A$2:$A$871,K$1,[2]掉落汇总!$C$2:$C$871,$Q$2)/$Q$3)*宝箱投放计算!J64</f>
        <v>0</v>
      </c>
      <c r="L64">
        <f ca="1">(SUMIFS(OFFSET([2]掉落汇总!$C$2:$C$871,,MATCH($B64,[2]掉落汇总!$D$1:$M$1)),[2]掉落汇总!$A$2:$A$871,L$1,[2]掉落汇总!$C$2:$C$871,$Q$1)+SUMIFS(OFFSET([2]掉落汇总!$C$2:$C$871,,MATCH($B64,[2]掉落汇总!$D$1:$M$1)),[2]掉落汇总!$A$2:$A$871,L$1,[2]掉落汇总!$C$2:$C$871,$Q$2)/$Q$3)*宝箱投放计算!K64</f>
        <v>0.7814085171640911</v>
      </c>
      <c r="M64">
        <f ca="1">(SUMIFS(OFFSET([2]掉落汇总!$C$2:$C$871,,MATCH($B64,[2]掉落汇总!$D$1:$M$1)),[2]掉落汇总!$A$2:$A$871,M$1,[2]掉落汇总!$C$2:$C$871,$Q$1)+SUMIFS(OFFSET([2]掉落汇总!$C$2:$C$871,,MATCH($B64,[2]掉落汇总!$D$1:$M$1)),[2]掉落汇总!$A$2:$A$871,M$1,[2]掉落汇总!$C$2:$C$871,$Q$2)/$Q$3)*宝箱投放计算!L64</f>
        <v>0.78196893612051854</v>
      </c>
      <c r="N64">
        <f ca="1">(SUMIFS(OFFSET([2]掉落汇总!$C$2:$C$871,,MATCH($B64,[2]掉落汇总!$D$1:$M$1)),[2]掉落汇总!$A$2:$A$871,N$1,[2]掉落汇总!$C$2:$C$871,$Q$1)+SUMIFS(OFFSET([2]掉落汇总!$C$2:$C$871,,MATCH($B64,[2]掉落汇总!$D$1:$M$1)),[2]掉落汇总!$A$2:$A$871,N$1,[2]掉落汇总!$C$2:$C$871,$Q$2)/$Q$3)*宝箱投放计算!M64</f>
        <v>0.18146053602163756</v>
      </c>
      <c r="O64">
        <f ca="1">(SUMIFS(OFFSET([2]掉落汇总!$C$2:$C$871,,MATCH($B64,[2]掉落汇总!$D$1:$M$1)),[2]掉落汇总!$A$2:$A$871,O$1,[2]掉落汇总!$C$2:$C$871,$Q$1)+SUMIFS(OFFSET([2]掉落汇总!$C$2:$C$871,,MATCH($B64,[2]掉落汇总!$D$1:$M$1)),[2]掉落汇总!$A$2:$A$871,O$1,[2]掉落汇总!$C$2:$C$871,$Q$2)/$Q$3)*宝箱投放计算!N64</f>
        <v>0.37342246297470183</v>
      </c>
    </row>
    <row r="65" spans="1:15" x14ac:dyDescent="0.2">
      <c r="A65">
        <f>玩家成长时间线!A65</f>
        <v>64</v>
      </c>
      <c r="B65">
        <f>玩家成长时间线!B65</f>
        <v>10</v>
      </c>
      <c r="C65">
        <f ca="1">SUM($D$2:D65)</f>
        <v>667.23212050196082</v>
      </c>
      <c r="D65">
        <f t="shared" ca="1" si="0"/>
        <v>7.9087836210814988</v>
      </c>
      <c r="E65">
        <f ca="1">(SUMIFS(OFFSET([2]掉落汇总!$C$2:$C$871,,MATCH($B65,[2]掉落汇总!$D$1:$M$1)),[2]掉落汇总!$A$2:$A$871,E$1,[2]掉落汇总!$C$2:$C$871,$Q$1)+SUMIFS(OFFSET([2]掉落汇总!$C$2:$C$871,,MATCH($B65,[2]掉落汇总!$D$1:$M$1)),[2]掉落汇总!$A$2:$A$871,E$1,[2]掉落汇总!$C$2:$C$871,$Q$2)/$Q$3)*宝箱投放计算!D65</f>
        <v>2.9325197264597582</v>
      </c>
      <c r="F65">
        <f ca="1">(SUMIFS(OFFSET([2]掉落汇总!$C$2:$C$871,,MATCH($B65,[2]掉落汇总!$D$1:$M$1)),[2]掉落汇总!$A$2:$A$871,F$1,[2]掉落汇总!$C$2:$C$871,$Q$1)+SUMIFS(OFFSET([2]掉落汇总!$C$2:$C$871,,MATCH($B65,[2]掉落汇总!$D$1:$M$1)),[2]掉落汇总!$A$2:$A$871,F$1,[2]掉落汇总!$C$2:$C$871,$Q$2)/$Q$3)*宝箱投放计算!E65</f>
        <v>2.8580034423407916</v>
      </c>
      <c r="G65">
        <f ca="1">(SUMIFS(OFFSET([2]掉落汇总!$C$2:$C$871,,MATCH($B65,[2]掉落汇总!$D$1:$M$1)),[2]掉落汇总!$A$2:$A$871,G$1,[2]掉落汇总!$C$2:$C$871,$Q$1)+SUMIFS(OFFSET([2]掉落汇总!$C$2:$C$871,,MATCH($B65,[2]掉落汇总!$D$1:$M$1)),[2]掉落汇总!$A$2:$A$871,G$1,[2]掉落汇总!$C$2:$C$871,$Q$2)/$Q$3)*宝箱投放计算!F65</f>
        <v>0</v>
      </c>
      <c r="H65">
        <f ca="1">(SUMIFS(OFFSET([2]掉落汇总!$C$2:$C$871,,MATCH($B65,[2]掉落汇总!$D$1:$M$1)),[2]掉落汇总!$A$2:$A$871,H$1,[2]掉落汇总!$C$2:$C$871,$Q$1)+SUMIFS(OFFSET([2]掉落汇总!$C$2:$C$871,,MATCH($B65,[2]掉落汇总!$D$1:$M$1)),[2]掉落汇总!$A$2:$A$871,H$1,[2]掉落汇总!$C$2:$C$871,$Q$2)/$Q$3)*宝箱投放计算!G65</f>
        <v>0</v>
      </c>
      <c r="I65">
        <f ca="1">(SUMIFS(OFFSET([2]掉落汇总!$C$2:$C$871,,MATCH($B65,[2]掉落汇总!$D$1:$M$1)),[2]掉落汇总!$A$2:$A$871,I$1,[2]掉落汇总!$C$2:$C$871,$Q$1)+SUMIFS(OFFSET([2]掉落汇总!$C$2:$C$871,,MATCH($B65,[2]掉落汇总!$D$1:$M$1)),[2]掉落汇总!$A$2:$A$871,I$1,[2]掉落汇总!$C$2:$C$871,$Q$2)/$Q$3)*宝箱投放计算!H65</f>
        <v>0</v>
      </c>
      <c r="J65">
        <f ca="1">(SUMIFS(OFFSET([2]掉落汇总!$C$2:$C$871,,MATCH($B65,[2]掉落汇总!$D$1:$M$1)),[2]掉落汇总!$A$2:$A$871,J$1,[2]掉落汇总!$C$2:$C$871,$Q$1)+SUMIFS(OFFSET([2]掉落汇总!$C$2:$C$871,,MATCH($B65,[2]掉落汇总!$D$1:$M$1)),[2]掉落汇总!$A$2:$A$871,J$1,[2]掉落汇总!$C$2:$C$871,$Q$2)/$Q$3)*宝箱投放计算!I65</f>
        <v>0</v>
      </c>
      <c r="K65">
        <f ca="1">(SUMIFS(OFFSET([2]掉落汇总!$C$2:$C$871,,MATCH($B65,[2]掉落汇总!$D$1:$M$1)),[2]掉落汇总!$A$2:$A$871,K$1,[2]掉落汇总!$C$2:$C$871,$Q$1)+SUMIFS(OFFSET([2]掉落汇总!$C$2:$C$871,,MATCH($B65,[2]掉落汇总!$D$1:$M$1)),[2]掉落汇总!$A$2:$A$871,K$1,[2]掉落汇总!$C$2:$C$871,$Q$2)/$Q$3)*宝箱投放计算!J65</f>
        <v>0</v>
      </c>
      <c r="L65">
        <f ca="1">(SUMIFS(OFFSET([2]掉落汇总!$C$2:$C$871,,MATCH($B65,[2]掉落汇总!$D$1:$M$1)),[2]掉落汇总!$A$2:$A$871,L$1,[2]掉落汇总!$C$2:$C$871,$Q$1)+SUMIFS(OFFSET([2]掉落汇总!$C$2:$C$871,,MATCH($B65,[2]掉落汇总!$D$1:$M$1)),[2]掉落汇总!$A$2:$A$871,L$1,[2]掉落汇总!$C$2:$C$871,$Q$2)/$Q$3)*宝箱投放计算!K65</f>
        <v>0.7814085171640911</v>
      </c>
      <c r="M65">
        <f ca="1">(SUMIFS(OFFSET([2]掉落汇总!$C$2:$C$871,,MATCH($B65,[2]掉落汇总!$D$1:$M$1)),[2]掉落汇总!$A$2:$A$871,M$1,[2]掉落汇总!$C$2:$C$871,$Q$1)+SUMIFS(OFFSET([2]掉落汇总!$C$2:$C$871,,MATCH($B65,[2]掉落汇总!$D$1:$M$1)),[2]掉落汇总!$A$2:$A$871,M$1,[2]掉落汇总!$C$2:$C$871,$Q$2)/$Q$3)*宝箱投放计算!L65</f>
        <v>0.78196893612051854</v>
      </c>
      <c r="N65">
        <f ca="1">(SUMIFS(OFFSET([2]掉落汇总!$C$2:$C$871,,MATCH($B65,[2]掉落汇总!$D$1:$M$1)),[2]掉落汇总!$A$2:$A$871,N$1,[2]掉落汇总!$C$2:$C$871,$Q$1)+SUMIFS(OFFSET([2]掉落汇总!$C$2:$C$871,,MATCH($B65,[2]掉落汇总!$D$1:$M$1)),[2]掉落汇总!$A$2:$A$871,N$1,[2]掉落汇总!$C$2:$C$871,$Q$2)/$Q$3)*宝箱投放计算!M65</f>
        <v>0.18146053602163756</v>
      </c>
      <c r="O65">
        <f ca="1">(SUMIFS(OFFSET([2]掉落汇总!$C$2:$C$871,,MATCH($B65,[2]掉落汇总!$D$1:$M$1)),[2]掉落汇总!$A$2:$A$871,O$1,[2]掉落汇总!$C$2:$C$871,$Q$1)+SUMIFS(OFFSET([2]掉落汇总!$C$2:$C$871,,MATCH($B65,[2]掉落汇总!$D$1:$M$1)),[2]掉落汇总!$A$2:$A$871,O$1,[2]掉落汇总!$C$2:$C$871,$Q$2)/$Q$3)*宝箱投放计算!N65</f>
        <v>0.37342246297470183</v>
      </c>
    </row>
    <row r="66" spans="1:15" x14ac:dyDescent="0.2">
      <c r="A66">
        <f>玩家成长时间线!A66</f>
        <v>65</v>
      </c>
      <c r="B66">
        <f>玩家成长时间线!B66</f>
        <v>10</v>
      </c>
      <c r="C66">
        <f ca="1">SUM($D$2:D66)</f>
        <v>675.40602774219019</v>
      </c>
      <c r="D66">
        <f t="shared" ca="1" si="0"/>
        <v>8.1739072402293154</v>
      </c>
      <c r="E66">
        <f ca="1">(SUMIFS(OFFSET([2]掉落汇总!$C$2:$C$871,,MATCH($B66,[2]掉落汇总!$D$1:$M$1)),[2]掉落汇总!$A$2:$A$871,E$1,[2]掉落汇总!$C$2:$C$871,$Q$1)+SUMIFS(OFFSET([2]掉落汇总!$C$2:$C$871,,MATCH($B66,[2]掉落汇总!$D$1:$M$1)),[2]掉落汇总!$A$2:$A$871,E$1,[2]掉落汇总!$C$2:$C$871,$Q$2)/$Q$3)*宝箱投放计算!D66</f>
        <v>3.1976433456075752</v>
      </c>
      <c r="F66">
        <f ca="1">(SUMIFS(OFFSET([2]掉落汇总!$C$2:$C$871,,MATCH($B66,[2]掉落汇总!$D$1:$M$1)),[2]掉落汇总!$A$2:$A$871,F$1,[2]掉落汇总!$C$2:$C$871,$Q$1)+SUMIFS(OFFSET([2]掉落汇总!$C$2:$C$871,,MATCH($B66,[2]掉落汇总!$D$1:$M$1)),[2]掉落汇总!$A$2:$A$871,F$1,[2]掉落汇总!$C$2:$C$871,$Q$2)/$Q$3)*宝箱投放计算!E66</f>
        <v>2.8580034423407916</v>
      </c>
      <c r="G66">
        <f ca="1">(SUMIFS(OFFSET([2]掉落汇总!$C$2:$C$871,,MATCH($B66,[2]掉落汇总!$D$1:$M$1)),[2]掉落汇总!$A$2:$A$871,G$1,[2]掉落汇总!$C$2:$C$871,$Q$1)+SUMIFS(OFFSET([2]掉落汇总!$C$2:$C$871,,MATCH($B66,[2]掉落汇总!$D$1:$M$1)),[2]掉落汇总!$A$2:$A$871,G$1,[2]掉落汇总!$C$2:$C$871,$Q$2)/$Q$3)*宝箱投放计算!F66</f>
        <v>0</v>
      </c>
      <c r="H66">
        <f ca="1">(SUMIFS(OFFSET([2]掉落汇总!$C$2:$C$871,,MATCH($B66,[2]掉落汇总!$D$1:$M$1)),[2]掉落汇总!$A$2:$A$871,H$1,[2]掉落汇总!$C$2:$C$871,$Q$1)+SUMIFS(OFFSET([2]掉落汇总!$C$2:$C$871,,MATCH($B66,[2]掉落汇总!$D$1:$M$1)),[2]掉落汇总!$A$2:$A$871,H$1,[2]掉落汇总!$C$2:$C$871,$Q$2)/$Q$3)*宝箱投放计算!G66</f>
        <v>0</v>
      </c>
      <c r="I66">
        <f ca="1">(SUMIFS(OFFSET([2]掉落汇总!$C$2:$C$871,,MATCH($B66,[2]掉落汇总!$D$1:$M$1)),[2]掉落汇总!$A$2:$A$871,I$1,[2]掉落汇总!$C$2:$C$871,$Q$1)+SUMIFS(OFFSET([2]掉落汇总!$C$2:$C$871,,MATCH($B66,[2]掉落汇总!$D$1:$M$1)),[2]掉落汇总!$A$2:$A$871,I$1,[2]掉落汇总!$C$2:$C$871,$Q$2)/$Q$3)*宝箱投放计算!H66</f>
        <v>0</v>
      </c>
      <c r="J66">
        <f ca="1">(SUMIFS(OFFSET([2]掉落汇总!$C$2:$C$871,,MATCH($B66,[2]掉落汇总!$D$1:$M$1)),[2]掉落汇总!$A$2:$A$871,J$1,[2]掉落汇总!$C$2:$C$871,$Q$1)+SUMIFS(OFFSET([2]掉落汇总!$C$2:$C$871,,MATCH($B66,[2]掉落汇总!$D$1:$M$1)),[2]掉落汇总!$A$2:$A$871,J$1,[2]掉落汇总!$C$2:$C$871,$Q$2)/$Q$3)*宝箱投放计算!I66</f>
        <v>0</v>
      </c>
      <c r="K66">
        <f ca="1">(SUMIFS(OFFSET([2]掉落汇总!$C$2:$C$871,,MATCH($B66,[2]掉落汇总!$D$1:$M$1)),[2]掉落汇总!$A$2:$A$871,K$1,[2]掉落汇总!$C$2:$C$871,$Q$1)+SUMIFS(OFFSET([2]掉落汇总!$C$2:$C$871,,MATCH($B66,[2]掉落汇总!$D$1:$M$1)),[2]掉落汇总!$A$2:$A$871,K$1,[2]掉落汇总!$C$2:$C$871,$Q$2)/$Q$3)*宝箱投放计算!J66</f>
        <v>0</v>
      </c>
      <c r="L66">
        <f ca="1">(SUMIFS(OFFSET([2]掉落汇总!$C$2:$C$871,,MATCH($B66,[2]掉落汇总!$D$1:$M$1)),[2]掉落汇总!$A$2:$A$871,L$1,[2]掉落汇总!$C$2:$C$871,$Q$1)+SUMIFS(OFFSET([2]掉落汇总!$C$2:$C$871,,MATCH($B66,[2]掉落汇总!$D$1:$M$1)),[2]掉落汇总!$A$2:$A$871,L$1,[2]掉落汇总!$C$2:$C$871,$Q$2)/$Q$3)*宝箱投放计算!K66</f>
        <v>0.7814085171640911</v>
      </c>
      <c r="M66">
        <f ca="1">(SUMIFS(OFFSET([2]掉落汇总!$C$2:$C$871,,MATCH($B66,[2]掉落汇总!$D$1:$M$1)),[2]掉落汇总!$A$2:$A$871,M$1,[2]掉落汇总!$C$2:$C$871,$Q$1)+SUMIFS(OFFSET([2]掉落汇总!$C$2:$C$871,,MATCH($B66,[2]掉落汇总!$D$1:$M$1)),[2]掉落汇总!$A$2:$A$871,M$1,[2]掉落汇总!$C$2:$C$871,$Q$2)/$Q$3)*宝箱投放计算!L66</f>
        <v>0.78196893612051854</v>
      </c>
      <c r="N66">
        <f ca="1">(SUMIFS(OFFSET([2]掉落汇总!$C$2:$C$871,,MATCH($B66,[2]掉落汇总!$D$1:$M$1)),[2]掉落汇总!$A$2:$A$871,N$1,[2]掉落汇总!$C$2:$C$871,$Q$1)+SUMIFS(OFFSET([2]掉落汇总!$C$2:$C$871,,MATCH($B66,[2]掉落汇总!$D$1:$M$1)),[2]掉落汇总!$A$2:$A$871,N$1,[2]掉落汇总!$C$2:$C$871,$Q$2)/$Q$3)*宝箱投放计算!M66</f>
        <v>0.18146053602163756</v>
      </c>
      <c r="O66">
        <f ca="1">(SUMIFS(OFFSET([2]掉落汇总!$C$2:$C$871,,MATCH($B66,[2]掉落汇总!$D$1:$M$1)),[2]掉落汇总!$A$2:$A$871,O$1,[2]掉落汇总!$C$2:$C$871,$Q$1)+SUMIFS(OFFSET([2]掉落汇总!$C$2:$C$871,,MATCH($B66,[2]掉落汇总!$D$1:$M$1)),[2]掉落汇总!$A$2:$A$871,O$1,[2]掉落汇总!$C$2:$C$871,$Q$2)/$Q$3)*宝箱投放计算!N66</f>
        <v>0.37342246297470183</v>
      </c>
    </row>
    <row r="67" spans="1:15" x14ac:dyDescent="0.2">
      <c r="A67">
        <f>玩家成长时间线!A67</f>
        <v>66</v>
      </c>
      <c r="B67">
        <f>玩家成长时间线!B67</f>
        <v>10</v>
      </c>
      <c r="C67">
        <f ca="1">SUM($D$2:D67)</f>
        <v>683.34006123176198</v>
      </c>
      <c r="D67">
        <f t="shared" ref="D67:D130" ca="1" si="1">SUM(E67:O67)</f>
        <v>7.9340334895717666</v>
      </c>
      <c r="E67">
        <f ca="1">(SUMIFS(OFFSET([2]掉落汇总!$C$2:$C$871,,MATCH($B67,[2]掉落汇总!$D$1:$M$1)),[2]掉落汇总!$A$2:$A$871,E$1,[2]掉落汇总!$C$2:$C$871,$Q$1)+SUMIFS(OFFSET([2]掉落汇总!$C$2:$C$871,,MATCH($B67,[2]掉落汇总!$D$1:$M$1)),[2]掉落汇总!$A$2:$A$871,E$1,[2]掉落汇总!$C$2:$C$871,$Q$2)/$Q$3)*宝箱投放计算!D67</f>
        <v>2.9577695949500264</v>
      </c>
      <c r="F67">
        <f ca="1">(SUMIFS(OFFSET([2]掉落汇总!$C$2:$C$871,,MATCH($B67,[2]掉落汇总!$D$1:$M$1)),[2]掉落汇总!$A$2:$A$871,F$1,[2]掉落汇总!$C$2:$C$871,$Q$1)+SUMIFS(OFFSET([2]掉落汇总!$C$2:$C$871,,MATCH($B67,[2]掉落汇总!$D$1:$M$1)),[2]掉落汇总!$A$2:$A$871,F$1,[2]掉落汇总!$C$2:$C$871,$Q$2)/$Q$3)*宝箱投放计算!E67</f>
        <v>2.8580034423407916</v>
      </c>
      <c r="G67">
        <f ca="1">(SUMIFS(OFFSET([2]掉落汇总!$C$2:$C$871,,MATCH($B67,[2]掉落汇总!$D$1:$M$1)),[2]掉落汇总!$A$2:$A$871,G$1,[2]掉落汇总!$C$2:$C$871,$Q$1)+SUMIFS(OFFSET([2]掉落汇总!$C$2:$C$871,,MATCH($B67,[2]掉落汇总!$D$1:$M$1)),[2]掉落汇总!$A$2:$A$871,G$1,[2]掉落汇总!$C$2:$C$871,$Q$2)/$Q$3)*宝箱投放计算!F67</f>
        <v>0</v>
      </c>
      <c r="H67">
        <f ca="1">(SUMIFS(OFFSET([2]掉落汇总!$C$2:$C$871,,MATCH($B67,[2]掉落汇总!$D$1:$M$1)),[2]掉落汇总!$A$2:$A$871,H$1,[2]掉落汇总!$C$2:$C$871,$Q$1)+SUMIFS(OFFSET([2]掉落汇总!$C$2:$C$871,,MATCH($B67,[2]掉落汇总!$D$1:$M$1)),[2]掉落汇总!$A$2:$A$871,H$1,[2]掉落汇总!$C$2:$C$871,$Q$2)/$Q$3)*宝箱投放计算!G67</f>
        <v>0</v>
      </c>
      <c r="I67">
        <f ca="1">(SUMIFS(OFFSET([2]掉落汇总!$C$2:$C$871,,MATCH($B67,[2]掉落汇总!$D$1:$M$1)),[2]掉落汇总!$A$2:$A$871,I$1,[2]掉落汇总!$C$2:$C$871,$Q$1)+SUMIFS(OFFSET([2]掉落汇总!$C$2:$C$871,,MATCH($B67,[2]掉落汇总!$D$1:$M$1)),[2]掉落汇总!$A$2:$A$871,I$1,[2]掉落汇总!$C$2:$C$871,$Q$2)/$Q$3)*宝箱投放计算!H67</f>
        <v>0</v>
      </c>
      <c r="J67">
        <f ca="1">(SUMIFS(OFFSET([2]掉落汇总!$C$2:$C$871,,MATCH($B67,[2]掉落汇总!$D$1:$M$1)),[2]掉落汇总!$A$2:$A$871,J$1,[2]掉落汇总!$C$2:$C$871,$Q$1)+SUMIFS(OFFSET([2]掉落汇总!$C$2:$C$871,,MATCH($B67,[2]掉落汇总!$D$1:$M$1)),[2]掉落汇总!$A$2:$A$871,J$1,[2]掉落汇总!$C$2:$C$871,$Q$2)/$Q$3)*宝箱投放计算!I67</f>
        <v>0</v>
      </c>
      <c r="K67">
        <f ca="1">(SUMIFS(OFFSET([2]掉落汇总!$C$2:$C$871,,MATCH($B67,[2]掉落汇总!$D$1:$M$1)),[2]掉落汇总!$A$2:$A$871,K$1,[2]掉落汇总!$C$2:$C$871,$Q$1)+SUMIFS(OFFSET([2]掉落汇总!$C$2:$C$871,,MATCH($B67,[2]掉落汇总!$D$1:$M$1)),[2]掉落汇总!$A$2:$A$871,K$1,[2]掉落汇总!$C$2:$C$871,$Q$2)/$Q$3)*宝箱投放计算!J67</f>
        <v>0</v>
      </c>
      <c r="L67">
        <f ca="1">(SUMIFS(OFFSET([2]掉落汇总!$C$2:$C$871,,MATCH($B67,[2]掉落汇总!$D$1:$M$1)),[2]掉落汇总!$A$2:$A$871,L$1,[2]掉落汇总!$C$2:$C$871,$Q$1)+SUMIFS(OFFSET([2]掉落汇总!$C$2:$C$871,,MATCH($B67,[2]掉落汇总!$D$1:$M$1)),[2]掉落汇总!$A$2:$A$871,L$1,[2]掉落汇总!$C$2:$C$871,$Q$2)/$Q$3)*宝箱投放计算!K67</f>
        <v>0.7814085171640911</v>
      </c>
      <c r="M67">
        <f ca="1">(SUMIFS(OFFSET([2]掉落汇总!$C$2:$C$871,,MATCH($B67,[2]掉落汇总!$D$1:$M$1)),[2]掉落汇总!$A$2:$A$871,M$1,[2]掉落汇总!$C$2:$C$871,$Q$1)+SUMIFS(OFFSET([2]掉落汇总!$C$2:$C$871,,MATCH($B67,[2]掉落汇总!$D$1:$M$1)),[2]掉落汇总!$A$2:$A$871,M$1,[2]掉落汇总!$C$2:$C$871,$Q$2)/$Q$3)*宝箱投放计算!L67</f>
        <v>0.78196893612051854</v>
      </c>
      <c r="N67">
        <f ca="1">(SUMIFS(OFFSET([2]掉落汇总!$C$2:$C$871,,MATCH($B67,[2]掉落汇总!$D$1:$M$1)),[2]掉落汇总!$A$2:$A$871,N$1,[2]掉落汇总!$C$2:$C$871,$Q$1)+SUMIFS(OFFSET([2]掉落汇总!$C$2:$C$871,,MATCH($B67,[2]掉落汇总!$D$1:$M$1)),[2]掉落汇总!$A$2:$A$871,N$1,[2]掉落汇总!$C$2:$C$871,$Q$2)/$Q$3)*宝箱投放计算!M67</f>
        <v>0.18146053602163756</v>
      </c>
      <c r="O67">
        <f ca="1">(SUMIFS(OFFSET([2]掉落汇总!$C$2:$C$871,,MATCH($B67,[2]掉落汇总!$D$1:$M$1)),[2]掉落汇总!$A$2:$A$871,O$1,[2]掉落汇总!$C$2:$C$871,$Q$1)+SUMIFS(OFFSET([2]掉落汇总!$C$2:$C$871,,MATCH($B67,[2]掉落汇总!$D$1:$M$1)),[2]掉落汇总!$A$2:$A$871,O$1,[2]掉落汇总!$C$2:$C$871,$Q$2)/$Q$3)*宝箱投放计算!N67</f>
        <v>0.37342246297470183</v>
      </c>
    </row>
    <row r="68" spans="1:15" x14ac:dyDescent="0.2">
      <c r="A68">
        <f>玩家成长时间线!A68</f>
        <v>67</v>
      </c>
      <c r="B68">
        <f>玩家成长时间线!B68</f>
        <v>10</v>
      </c>
      <c r="C68">
        <f ca="1">SUM($D$2:D68)</f>
        <v>691.28671965557885</v>
      </c>
      <c r="D68">
        <f t="shared" ca="1" si="1"/>
        <v>7.9466584238169018</v>
      </c>
      <c r="E68">
        <f ca="1">(SUMIFS(OFFSET([2]掉落汇总!$C$2:$C$871,,MATCH($B68,[2]掉落汇总!$D$1:$M$1)),[2]掉落汇总!$A$2:$A$871,E$1,[2]掉落汇总!$C$2:$C$871,$Q$1)+SUMIFS(OFFSET([2]掉落汇总!$C$2:$C$871,,MATCH($B68,[2]掉落汇总!$D$1:$M$1)),[2]掉落汇总!$A$2:$A$871,E$1,[2]掉落汇总!$C$2:$C$871,$Q$2)/$Q$3)*宝箱投放计算!D68</f>
        <v>2.9703945291951608</v>
      </c>
      <c r="F68">
        <f ca="1">(SUMIFS(OFFSET([2]掉落汇总!$C$2:$C$871,,MATCH($B68,[2]掉落汇总!$D$1:$M$1)),[2]掉落汇总!$A$2:$A$871,F$1,[2]掉落汇总!$C$2:$C$871,$Q$1)+SUMIFS(OFFSET([2]掉落汇总!$C$2:$C$871,,MATCH($B68,[2]掉落汇总!$D$1:$M$1)),[2]掉落汇总!$A$2:$A$871,F$1,[2]掉落汇总!$C$2:$C$871,$Q$2)/$Q$3)*宝箱投放计算!E68</f>
        <v>2.8580034423407916</v>
      </c>
      <c r="G68">
        <f ca="1">(SUMIFS(OFFSET([2]掉落汇总!$C$2:$C$871,,MATCH($B68,[2]掉落汇总!$D$1:$M$1)),[2]掉落汇总!$A$2:$A$871,G$1,[2]掉落汇总!$C$2:$C$871,$Q$1)+SUMIFS(OFFSET([2]掉落汇总!$C$2:$C$871,,MATCH($B68,[2]掉落汇总!$D$1:$M$1)),[2]掉落汇总!$A$2:$A$871,G$1,[2]掉落汇总!$C$2:$C$871,$Q$2)/$Q$3)*宝箱投放计算!F68</f>
        <v>0</v>
      </c>
      <c r="H68">
        <f ca="1">(SUMIFS(OFFSET([2]掉落汇总!$C$2:$C$871,,MATCH($B68,[2]掉落汇总!$D$1:$M$1)),[2]掉落汇总!$A$2:$A$871,H$1,[2]掉落汇总!$C$2:$C$871,$Q$1)+SUMIFS(OFFSET([2]掉落汇总!$C$2:$C$871,,MATCH($B68,[2]掉落汇总!$D$1:$M$1)),[2]掉落汇总!$A$2:$A$871,H$1,[2]掉落汇总!$C$2:$C$871,$Q$2)/$Q$3)*宝箱投放计算!G68</f>
        <v>0</v>
      </c>
      <c r="I68">
        <f ca="1">(SUMIFS(OFFSET([2]掉落汇总!$C$2:$C$871,,MATCH($B68,[2]掉落汇总!$D$1:$M$1)),[2]掉落汇总!$A$2:$A$871,I$1,[2]掉落汇总!$C$2:$C$871,$Q$1)+SUMIFS(OFFSET([2]掉落汇总!$C$2:$C$871,,MATCH($B68,[2]掉落汇总!$D$1:$M$1)),[2]掉落汇总!$A$2:$A$871,I$1,[2]掉落汇总!$C$2:$C$871,$Q$2)/$Q$3)*宝箱投放计算!H68</f>
        <v>0</v>
      </c>
      <c r="J68">
        <f ca="1">(SUMIFS(OFFSET([2]掉落汇总!$C$2:$C$871,,MATCH($B68,[2]掉落汇总!$D$1:$M$1)),[2]掉落汇总!$A$2:$A$871,J$1,[2]掉落汇总!$C$2:$C$871,$Q$1)+SUMIFS(OFFSET([2]掉落汇总!$C$2:$C$871,,MATCH($B68,[2]掉落汇总!$D$1:$M$1)),[2]掉落汇总!$A$2:$A$871,J$1,[2]掉落汇总!$C$2:$C$871,$Q$2)/$Q$3)*宝箱投放计算!I68</f>
        <v>0</v>
      </c>
      <c r="K68">
        <f ca="1">(SUMIFS(OFFSET([2]掉落汇总!$C$2:$C$871,,MATCH($B68,[2]掉落汇总!$D$1:$M$1)),[2]掉落汇总!$A$2:$A$871,K$1,[2]掉落汇总!$C$2:$C$871,$Q$1)+SUMIFS(OFFSET([2]掉落汇总!$C$2:$C$871,,MATCH($B68,[2]掉落汇总!$D$1:$M$1)),[2]掉落汇总!$A$2:$A$871,K$1,[2]掉落汇总!$C$2:$C$871,$Q$2)/$Q$3)*宝箱投放计算!J68</f>
        <v>0</v>
      </c>
      <c r="L68">
        <f ca="1">(SUMIFS(OFFSET([2]掉落汇总!$C$2:$C$871,,MATCH($B68,[2]掉落汇总!$D$1:$M$1)),[2]掉落汇总!$A$2:$A$871,L$1,[2]掉落汇总!$C$2:$C$871,$Q$1)+SUMIFS(OFFSET([2]掉落汇总!$C$2:$C$871,,MATCH($B68,[2]掉落汇总!$D$1:$M$1)),[2]掉落汇总!$A$2:$A$871,L$1,[2]掉落汇总!$C$2:$C$871,$Q$2)/$Q$3)*宝箱投放计算!K68</f>
        <v>0.7814085171640911</v>
      </c>
      <c r="M68">
        <f ca="1">(SUMIFS(OFFSET([2]掉落汇总!$C$2:$C$871,,MATCH($B68,[2]掉落汇总!$D$1:$M$1)),[2]掉落汇总!$A$2:$A$871,M$1,[2]掉落汇总!$C$2:$C$871,$Q$1)+SUMIFS(OFFSET([2]掉落汇总!$C$2:$C$871,,MATCH($B68,[2]掉落汇总!$D$1:$M$1)),[2]掉落汇总!$A$2:$A$871,M$1,[2]掉落汇总!$C$2:$C$871,$Q$2)/$Q$3)*宝箱投放计算!L68</f>
        <v>0.78196893612051854</v>
      </c>
      <c r="N68">
        <f ca="1">(SUMIFS(OFFSET([2]掉落汇总!$C$2:$C$871,,MATCH($B68,[2]掉落汇总!$D$1:$M$1)),[2]掉落汇总!$A$2:$A$871,N$1,[2]掉落汇总!$C$2:$C$871,$Q$1)+SUMIFS(OFFSET([2]掉落汇总!$C$2:$C$871,,MATCH($B68,[2]掉落汇总!$D$1:$M$1)),[2]掉落汇总!$A$2:$A$871,N$1,[2]掉落汇总!$C$2:$C$871,$Q$2)/$Q$3)*宝箱投放计算!M68</f>
        <v>0.18146053602163756</v>
      </c>
      <c r="O68">
        <f ca="1">(SUMIFS(OFFSET([2]掉落汇总!$C$2:$C$871,,MATCH($B68,[2]掉落汇总!$D$1:$M$1)),[2]掉落汇总!$A$2:$A$871,O$1,[2]掉落汇总!$C$2:$C$871,$Q$1)+SUMIFS(OFFSET([2]掉落汇总!$C$2:$C$871,,MATCH($B68,[2]掉落汇总!$D$1:$M$1)),[2]掉落汇总!$A$2:$A$871,O$1,[2]掉落汇总!$C$2:$C$871,$Q$2)/$Q$3)*宝箱投放计算!N68</f>
        <v>0.37342246297470183</v>
      </c>
    </row>
    <row r="69" spans="1:15" x14ac:dyDescent="0.2">
      <c r="A69">
        <f>玩家成长时间线!A69</f>
        <v>68</v>
      </c>
      <c r="B69">
        <f>玩家成长时间线!B69</f>
        <v>10</v>
      </c>
      <c r="C69">
        <f ca="1">SUM($D$2:D69)</f>
        <v>699.49850169854358</v>
      </c>
      <c r="D69">
        <f t="shared" ca="1" si="1"/>
        <v>8.2117820429647175</v>
      </c>
      <c r="E69">
        <f ca="1">(SUMIFS(OFFSET([2]掉落汇总!$C$2:$C$871,,MATCH($B69,[2]掉落汇总!$D$1:$M$1)),[2]掉落汇总!$A$2:$A$871,E$1,[2]掉落汇总!$C$2:$C$871,$Q$1)+SUMIFS(OFFSET([2]掉落汇总!$C$2:$C$871,,MATCH($B69,[2]掉落汇总!$D$1:$M$1)),[2]掉落汇总!$A$2:$A$871,E$1,[2]掉落汇总!$C$2:$C$871,$Q$2)/$Q$3)*宝箱投放计算!D69</f>
        <v>3.2355181483429774</v>
      </c>
      <c r="F69">
        <f ca="1">(SUMIFS(OFFSET([2]掉落汇总!$C$2:$C$871,,MATCH($B69,[2]掉落汇总!$D$1:$M$1)),[2]掉落汇总!$A$2:$A$871,F$1,[2]掉落汇总!$C$2:$C$871,$Q$1)+SUMIFS(OFFSET([2]掉落汇总!$C$2:$C$871,,MATCH($B69,[2]掉落汇总!$D$1:$M$1)),[2]掉落汇总!$A$2:$A$871,F$1,[2]掉落汇总!$C$2:$C$871,$Q$2)/$Q$3)*宝箱投放计算!E69</f>
        <v>2.8580034423407916</v>
      </c>
      <c r="G69">
        <f ca="1">(SUMIFS(OFFSET([2]掉落汇总!$C$2:$C$871,,MATCH($B69,[2]掉落汇总!$D$1:$M$1)),[2]掉落汇总!$A$2:$A$871,G$1,[2]掉落汇总!$C$2:$C$871,$Q$1)+SUMIFS(OFFSET([2]掉落汇总!$C$2:$C$871,,MATCH($B69,[2]掉落汇总!$D$1:$M$1)),[2]掉落汇总!$A$2:$A$871,G$1,[2]掉落汇总!$C$2:$C$871,$Q$2)/$Q$3)*宝箱投放计算!F69</f>
        <v>0</v>
      </c>
      <c r="H69">
        <f ca="1">(SUMIFS(OFFSET([2]掉落汇总!$C$2:$C$871,,MATCH($B69,[2]掉落汇总!$D$1:$M$1)),[2]掉落汇总!$A$2:$A$871,H$1,[2]掉落汇总!$C$2:$C$871,$Q$1)+SUMIFS(OFFSET([2]掉落汇总!$C$2:$C$871,,MATCH($B69,[2]掉落汇总!$D$1:$M$1)),[2]掉落汇总!$A$2:$A$871,H$1,[2]掉落汇总!$C$2:$C$871,$Q$2)/$Q$3)*宝箱投放计算!G69</f>
        <v>0</v>
      </c>
      <c r="I69">
        <f ca="1">(SUMIFS(OFFSET([2]掉落汇总!$C$2:$C$871,,MATCH($B69,[2]掉落汇总!$D$1:$M$1)),[2]掉落汇总!$A$2:$A$871,I$1,[2]掉落汇总!$C$2:$C$871,$Q$1)+SUMIFS(OFFSET([2]掉落汇总!$C$2:$C$871,,MATCH($B69,[2]掉落汇总!$D$1:$M$1)),[2]掉落汇总!$A$2:$A$871,I$1,[2]掉落汇总!$C$2:$C$871,$Q$2)/$Q$3)*宝箱投放计算!H69</f>
        <v>0</v>
      </c>
      <c r="J69">
        <f ca="1">(SUMIFS(OFFSET([2]掉落汇总!$C$2:$C$871,,MATCH($B69,[2]掉落汇总!$D$1:$M$1)),[2]掉落汇总!$A$2:$A$871,J$1,[2]掉落汇总!$C$2:$C$871,$Q$1)+SUMIFS(OFFSET([2]掉落汇总!$C$2:$C$871,,MATCH($B69,[2]掉落汇总!$D$1:$M$1)),[2]掉落汇总!$A$2:$A$871,J$1,[2]掉落汇总!$C$2:$C$871,$Q$2)/$Q$3)*宝箱投放计算!I69</f>
        <v>0</v>
      </c>
      <c r="K69">
        <f ca="1">(SUMIFS(OFFSET([2]掉落汇总!$C$2:$C$871,,MATCH($B69,[2]掉落汇总!$D$1:$M$1)),[2]掉落汇总!$A$2:$A$871,K$1,[2]掉落汇总!$C$2:$C$871,$Q$1)+SUMIFS(OFFSET([2]掉落汇总!$C$2:$C$871,,MATCH($B69,[2]掉落汇总!$D$1:$M$1)),[2]掉落汇总!$A$2:$A$871,K$1,[2]掉落汇总!$C$2:$C$871,$Q$2)/$Q$3)*宝箱投放计算!J69</f>
        <v>0</v>
      </c>
      <c r="L69">
        <f ca="1">(SUMIFS(OFFSET([2]掉落汇总!$C$2:$C$871,,MATCH($B69,[2]掉落汇总!$D$1:$M$1)),[2]掉落汇总!$A$2:$A$871,L$1,[2]掉落汇总!$C$2:$C$871,$Q$1)+SUMIFS(OFFSET([2]掉落汇总!$C$2:$C$871,,MATCH($B69,[2]掉落汇总!$D$1:$M$1)),[2]掉落汇总!$A$2:$A$871,L$1,[2]掉落汇总!$C$2:$C$871,$Q$2)/$Q$3)*宝箱投放计算!K69</f>
        <v>0.7814085171640911</v>
      </c>
      <c r="M69">
        <f ca="1">(SUMIFS(OFFSET([2]掉落汇总!$C$2:$C$871,,MATCH($B69,[2]掉落汇总!$D$1:$M$1)),[2]掉落汇总!$A$2:$A$871,M$1,[2]掉落汇总!$C$2:$C$871,$Q$1)+SUMIFS(OFFSET([2]掉落汇总!$C$2:$C$871,,MATCH($B69,[2]掉落汇总!$D$1:$M$1)),[2]掉落汇总!$A$2:$A$871,M$1,[2]掉落汇总!$C$2:$C$871,$Q$2)/$Q$3)*宝箱投放计算!L69</f>
        <v>0.78196893612051854</v>
      </c>
      <c r="N69">
        <f ca="1">(SUMIFS(OFFSET([2]掉落汇总!$C$2:$C$871,,MATCH($B69,[2]掉落汇总!$D$1:$M$1)),[2]掉落汇总!$A$2:$A$871,N$1,[2]掉落汇总!$C$2:$C$871,$Q$1)+SUMIFS(OFFSET([2]掉落汇总!$C$2:$C$871,,MATCH($B69,[2]掉落汇总!$D$1:$M$1)),[2]掉落汇总!$A$2:$A$871,N$1,[2]掉落汇总!$C$2:$C$871,$Q$2)/$Q$3)*宝箱投放计算!M69</f>
        <v>0.18146053602163756</v>
      </c>
      <c r="O69">
        <f ca="1">(SUMIFS(OFFSET([2]掉落汇总!$C$2:$C$871,,MATCH($B69,[2]掉落汇总!$D$1:$M$1)),[2]掉落汇总!$A$2:$A$871,O$1,[2]掉落汇总!$C$2:$C$871,$Q$1)+SUMIFS(OFFSET([2]掉落汇总!$C$2:$C$871,,MATCH($B69,[2]掉落汇总!$D$1:$M$1)),[2]掉落汇总!$A$2:$A$871,O$1,[2]掉落汇总!$C$2:$C$871,$Q$2)/$Q$3)*宝箱投放计算!N69</f>
        <v>0.37342246297470183</v>
      </c>
    </row>
    <row r="70" spans="1:15" x14ac:dyDescent="0.2">
      <c r="A70">
        <f>玩家成长时间线!A70</f>
        <v>69</v>
      </c>
      <c r="B70">
        <f>玩家成长时间线!B70</f>
        <v>10</v>
      </c>
      <c r="C70">
        <f ca="1">SUM($D$2:D70)</f>
        <v>707.47040999085073</v>
      </c>
      <c r="D70">
        <f t="shared" ca="1" si="1"/>
        <v>7.9719082923071687</v>
      </c>
      <c r="E70">
        <f ca="1">(SUMIFS(OFFSET([2]掉落汇总!$C$2:$C$871,,MATCH($B70,[2]掉落汇总!$D$1:$M$1)),[2]掉落汇总!$A$2:$A$871,E$1,[2]掉落汇总!$C$2:$C$871,$Q$1)+SUMIFS(OFFSET([2]掉落汇总!$C$2:$C$871,,MATCH($B70,[2]掉落汇总!$D$1:$M$1)),[2]掉落汇总!$A$2:$A$871,E$1,[2]掉落汇总!$C$2:$C$871,$Q$2)/$Q$3)*宝箱投放计算!D70</f>
        <v>2.9956443976854286</v>
      </c>
      <c r="F70">
        <f ca="1">(SUMIFS(OFFSET([2]掉落汇总!$C$2:$C$871,,MATCH($B70,[2]掉落汇总!$D$1:$M$1)),[2]掉落汇总!$A$2:$A$871,F$1,[2]掉落汇总!$C$2:$C$871,$Q$1)+SUMIFS(OFFSET([2]掉落汇总!$C$2:$C$871,,MATCH($B70,[2]掉落汇总!$D$1:$M$1)),[2]掉落汇总!$A$2:$A$871,F$1,[2]掉落汇总!$C$2:$C$871,$Q$2)/$Q$3)*宝箱投放计算!E70</f>
        <v>2.8580034423407916</v>
      </c>
      <c r="G70">
        <f ca="1">(SUMIFS(OFFSET([2]掉落汇总!$C$2:$C$871,,MATCH($B70,[2]掉落汇总!$D$1:$M$1)),[2]掉落汇总!$A$2:$A$871,G$1,[2]掉落汇总!$C$2:$C$871,$Q$1)+SUMIFS(OFFSET([2]掉落汇总!$C$2:$C$871,,MATCH($B70,[2]掉落汇总!$D$1:$M$1)),[2]掉落汇总!$A$2:$A$871,G$1,[2]掉落汇总!$C$2:$C$871,$Q$2)/$Q$3)*宝箱投放计算!F70</f>
        <v>0</v>
      </c>
      <c r="H70">
        <f ca="1">(SUMIFS(OFFSET([2]掉落汇总!$C$2:$C$871,,MATCH($B70,[2]掉落汇总!$D$1:$M$1)),[2]掉落汇总!$A$2:$A$871,H$1,[2]掉落汇总!$C$2:$C$871,$Q$1)+SUMIFS(OFFSET([2]掉落汇总!$C$2:$C$871,,MATCH($B70,[2]掉落汇总!$D$1:$M$1)),[2]掉落汇总!$A$2:$A$871,H$1,[2]掉落汇总!$C$2:$C$871,$Q$2)/$Q$3)*宝箱投放计算!G70</f>
        <v>0</v>
      </c>
      <c r="I70">
        <f ca="1">(SUMIFS(OFFSET([2]掉落汇总!$C$2:$C$871,,MATCH($B70,[2]掉落汇总!$D$1:$M$1)),[2]掉落汇总!$A$2:$A$871,I$1,[2]掉落汇总!$C$2:$C$871,$Q$1)+SUMIFS(OFFSET([2]掉落汇总!$C$2:$C$871,,MATCH($B70,[2]掉落汇总!$D$1:$M$1)),[2]掉落汇总!$A$2:$A$871,I$1,[2]掉落汇总!$C$2:$C$871,$Q$2)/$Q$3)*宝箱投放计算!H70</f>
        <v>0</v>
      </c>
      <c r="J70">
        <f ca="1">(SUMIFS(OFFSET([2]掉落汇总!$C$2:$C$871,,MATCH($B70,[2]掉落汇总!$D$1:$M$1)),[2]掉落汇总!$A$2:$A$871,J$1,[2]掉落汇总!$C$2:$C$871,$Q$1)+SUMIFS(OFFSET([2]掉落汇总!$C$2:$C$871,,MATCH($B70,[2]掉落汇总!$D$1:$M$1)),[2]掉落汇总!$A$2:$A$871,J$1,[2]掉落汇总!$C$2:$C$871,$Q$2)/$Q$3)*宝箱投放计算!I70</f>
        <v>0</v>
      </c>
      <c r="K70">
        <f ca="1">(SUMIFS(OFFSET([2]掉落汇总!$C$2:$C$871,,MATCH($B70,[2]掉落汇总!$D$1:$M$1)),[2]掉落汇总!$A$2:$A$871,K$1,[2]掉落汇总!$C$2:$C$871,$Q$1)+SUMIFS(OFFSET([2]掉落汇总!$C$2:$C$871,,MATCH($B70,[2]掉落汇总!$D$1:$M$1)),[2]掉落汇总!$A$2:$A$871,K$1,[2]掉落汇总!$C$2:$C$871,$Q$2)/$Q$3)*宝箱投放计算!J70</f>
        <v>0</v>
      </c>
      <c r="L70">
        <f ca="1">(SUMIFS(OFFSET([2]掉落汇总!$C$2:$C$871,,MATCH($B70,[2]掉落汇总!$D$1:$M$1)),[2]掉落汇总!$A$2:$A$871,L$1,[2]掉落汇总!$C$2:$C$871,$Q$1)+SUMIFS(OFFSET([2]掉落汇总!$C$2:$C$871,,MATCH($B70,[2]掉落汇总!$D$1:$M$1)),[2]掉落汇总!$A$2:$A$871,L$1,[2]掉落汇总!$C$2:$C$871,$Q$2)/$Q$3)*宝箱投放计算!K70</f>
        <v>0.7814085171640911</v>
      </c>
      <c r="M70">
        <f ca="1">(SUMIFS(OFFSET([2]掉落汇总!$C$2:$C$871,,MATCH($B70,[2]掉落汇总!$D$1:$M$1)),[2]掉落汇总!$A$2:$A$871,M$1,[2]掉落汇总!$C$2:$C$871,$Q$1)+SUMIFS(OFFSET([2]掉落汇总!$C$2:$C$871,,MATCH($B70,[2]掉落汇总!$D$1:$M$1)),[2]掉落汇总!$A$2:$A$871,M$1,[2]掉落汇总!$C$2:$C$871,$Q$2)/$Q$3)*宝箱投放计算!L70</f>
        <v>0.78196893612051854</v>
      </c>
      <c r="N70">
        <f ca="1">(SUMIFS(OFFSET([2]掉落汇总!$C$2:$C$871,,MATCH($B70,[2]掉落汇总!$D$1:$M$1)),[2]掉落汇总!$A$2:$A$871,N$1,[2]掉落汇总!$C$2:$C$871,$Q$1)+SUMIFS(OFFSET([2]掉落汇总!$C$2:$C$871,,MATCH($B70,[2]掉落汇总!$D$1:$M$1)),[2]掉落汇总!$A$2:$A$871,N$1,[2]掉落汇总!$C$2:$C$871,$Q$2)/$Q$3)*宝箱投放计算!M70</f>
        <v>0.18146053602163756</v>
      </c>
      <c r="O70">
        <f ca="1">(SUMIFS(OFFSET([2]掉落汇总!$C$2:$C$871,,MATCH($B70,[2]掉落汇总!$D$1:$M$1)),[2]掉落汇总!$A$2:$A$871,O$1,[2]掉落汇总!$C$2:$C$871,$Q$1)+SUMIFS(OFFSET([2]掉落汇总!$C$2:$C$871,,MATCH($B70,[2]掉落汇总!$D$1:$M$1)),[2]掉落汇总!$A$2:$A$871,O$1,[2]掉落汇总!$C$2:$C$871,$Q$2)/$Q$3)*宝箱投放计算!N70</f>
        <v>0.37342246297470183</v>
      </c>
    </row>
    <row r="71" spans="1:15" x14ac:dyDescent="0.2">
      <c r="A71">
        <f>玩家成长时间线!A71</f>
        <v>70</v>
      </c>
      <c r="B71">
        <f>玩家成长时间线!B71</f>
        <v>8</v>
      </c>
      <c r="C71">
        <f ca="1">SUM($D$2:D71)</f>
        <v>716.39802813696383</v>
      </c>
      <c r="D71">
        <f t="shared" ca="1" si="1"/>
        <v>8.9276181461131578</v>
      </c>
      <c r="E71">
        <f ca="1">(SUMIFS(OFFSET([2]掉落汇总!$C$2:$C$871,,MATCH($B71,[2]掉落汇总!$D$1:$M$1)),[2]掉落汇总!$A$2:$A$871,E$1,[2]掉落汇总!$C$2:$C$871,$Q$1)+SUMIFS(OFFSET([2]掉落汇总!$C$2:$C$871,,MATCH($B71,[2]掉落汇总!$D$1:$M$1)),[2]掉落汇总!$A$2:$A$871,E$1,[2]掉落汇总!$C$2:$C$871,$Q$2)/$Q$3)*宝箱投放计算!D71</f>
        <v>2.7493846153846153</v>
      </c>
      <c r="F71">
        <f ca="1">(SUMIFS(OFFSET([2]掉落汇总!$C$2:$C$871,,MATCH($B71,[2]掉落汇总!$D$1:$M$1)),[2]掉落汇总!$A$2:$A$871,F$1,[2]掉落汇总!$C$2:$C$871,$Q$1)+SUMIFS(OFFSET([2]掉落汇总!$C$2:$C$871,,MATCH($B71,[2]掉落汇总!$D$1:$M$1)),[2]掉落汇总!$A$2:$A$871,F$1,[2]掉落汇总!$C$2:$C$871,$Q$2)/$Q$3)*宝箱投放计算!E71</f>
        <v>2.2864027538726335</v>
      </c>
      <c r="G71">
        <f ca="1">(SUMIFS(OFFSET([2]掉落汇总!$C$2:$C$871,,MATCH($B71,[2]掉落汇总!$D$1:$M$1)),[2]掉落汇总!$A$2:$A$871,G$1,[2]掉落汇总!$C$2:$C$871,$Q$1)+SUMIFS(OFFSET([2]掉落汇总!$C$2:$C$871,,MATCH($B71,[2]掉落汇总!$D$1:$M$1)),[2]掉落汇总!$A$2:$A$871,G$1,[2]掉落汇总!$C$2:$C$871,$Q$2)/$Q$3)*宝箱投放计算!F71</f>
        <v>0</v>
      </c>
      <c r="H71">
        <f ca="1">(SUMIFS(OFFSET([2]掉落汇总!$C$2:$C$871,,MATCH($B71,[2]掉落汇总!$D$1:$M$1)),[2]掉落汇总!$A$2:$A$871,H$1,[2]掉落汇总!$C$2:$C$871,$Q$1)+SUMIFS(OFFSET([2]掉落汇总!$C$2:$C$871,,MATCH($B71,[2]掉落汇总!$D$1:$M$1)),[2]掉落汇总!$A$2:$A$871,H$1,[2]掉落汇总!$C$2:$C$871,$Q$2)/$Q$3)*宝箱投放计算!G71</f>
        <v>0</v>
      </c>
      <c r="I71">
        <f ca="1">(SUMIFS(OFFSET([2]掉落汇总!$C$2:$C$871,,MATCH($B71,[2]掉落汇总!$D$1:$M$1)),[2]掉落汇总!$A$2:$A$871,I$1,[2]掉落汇总!$C$2:$C$871,$Q$1)+SUMIFS(OFFSET([2]掉落汇总!$C$2:$C$871,,MATCH($B71,[2]掉落汇总!$D$1:$M$1)),[2]掉落汇总!$A$2:$A$871,I$1,[2]掉落汇总!$C$2:$C$871,$Q$2)/$Q$3)*宝箱投放计算!H71</f>
        <v>1.7735703245749606</v>
      </c>
      <c r="J71">
        <f ca="1">(SUMIFS(OFFSET([2]掉落汇总!$C$2:$C$871,,MATCH($B71,[2]掉落汇总!$D$1:$M$1)),[2]掉落汇总!$A$2:$A$871,J$1,[2]掉落汇总!$C$2:$C$871,$Q$1)+SUMIFS(OFFSET([2]掉落汇总!$C$2:$C$871,,MATCH($B71,[2]掉落汇总!$D$1:$M$1)),[2]掉落汇总!$A$2:$A$871,J$1,[2]掉落汇总!$C$2:$C$871,$Q$2)/$Q$3)*宝箱投放计算!I71</f>
        <v>0</v>
      </c>
      <c r="K71">
        <f ca="1">(SUMIFS(OFFSET([2]掉落汇总!$C$2:$C$871,,MATCH($B71,[2]掉落汇总!$D$1:$M$1)),[2]掉落汇总!$A$2:$A$871,K$1,[2]掉落汇总!$C$2:$C$871,$Q$1)+SUMIFS(OFFSET([2]掉落汇总!$C$2:$C$871,,MATCH($B71,[2]掉落汇总!$D$1:$M$1)),[2]掉落汇总!$A$2:$A$871,K$1,[2]掉落汇总!$C$2:$C$871,$Q$2)/$Q$3)*宝箱投放计算!J71</f>
        <v>0</v>
      </c>
      <c r="L71">
        <f ca="1">(SUMIFS(OFFSET([2]掉落汇总!$C$2:$C$871,,MATCH($B71,[2]掉落汇总!$D$1:$M$1)),[2]掉落汇总!$A$2:$A$871,L$1,[2]掉落汇总!$C$2:$C$871,$Q$1)+SUMIFS(OFFSET([2]掉落汇总!$C$2:$C$871,,MATCH($B71,[2]掉落汇总!$D$1:$M$1)),[2]掉落汇总!$A$2:$A$871,L$1,[2]掉落汇总!$C$2:$C$871,$Q$2)/$Q$3)*宝箱投放计算!K71</f>
        <v>0.7814085171640911</v>
      </c>
      <c r="M71">
        <f ca="1">(SUMIFS(OFFSET([2]掉落汇总!$C$2:$C$871,,MATCH($B71,[2]掉落汇总!$D$1:$M$1)),[2]掉落汇总!$A$2:$A$871,M$1,[2]掉落汇总!$C$2:$C$871,$Q$1)+SUMIFS(OFFSET([2]掉落汇总!$C$2:$C$871,,MATCH($B71,[2]掉落汇总!$D$1:$M$1)),[2]掉落汇总!$A$2:$A$871,M$1,[2]掉落汇总!$C$2:$C$871,$Q$2)/$Q$3)*宝箱投放计算!L71</f>
        <v>0.78196893612051854</v>
      </c>
      <c r="N71">
        <f ca="1">(SUMIFS(OFFSET([2]掉落汇总!$C$2:$C$871,,MATCH($B71,[2]掉落汇总!$D$1:$M$1)),[2]掉落汇总!$A$2:$A$871,N$1,[2]掉落汇总!$C$2:$C$871,$Q$1)+SUMIFS(OFFSET([2]掉落汇总!$C$2:$C$871,,MATCH($B71,[2]掉落汇总!$D$1:$M$1)),[2]掉落汇总!$A$2:$A$871,N$1,[2]掉落汇总!$C$2:$C$871,$Q$2)/$Q$3)*宝箱投放计算!M71</f>
        <v>0.18146053602163756</v>
      </c>
      <c r="O71">
        <f ca="1">(SUMIFS(OFFSET([2]掉落汇总!$C$2:$C$871,,MATCH($B71,[2]掉落汇总!$D$1:$M$1)),[2]掉落汇总!$A$2:$A$871,O$1,[2]掉落汇总!$C$2:$C$871,$Q$1)+SUMIFS(OFFSET([2]掉落汇总!$C$2:$C$871,,MATCH($B71,[2]掉落汇总!$D$1:$M$1)),[2]掉落汇总!$A$2:$A$871,O$1,[2]掉落汇总!$C$2:$C$871,$Q$2)/$Q$3)*宝箱投放计算!N71</f>
        <v>0.37342246297470183</v>
      </c>
    </row>
    <row r="72" spans="1:15" x14ac:dyDescent="0.2">
      <c r="A72">
        <f>玩家成长时间线!A72</f>
        <v>71</v>
      </c>
      <c r="B72">
        <f>玩家成长时间线!B72</f>
        <v>8</v>
      </c>
      <c r="C72">
        <f ca="1">SUM($D$2:D72)</f>
        <v>723.56361442004049</v>
      </c>
      <c r="D72">
        <f t="shared" ca="1" si="1"/>
        <v>7.1655862830766592</v>
      </c>
      <c r="E72">
        <f ca="1">(SUMIFS(OFFSET([2]掉落汇总!$C$2:$C$871,,MATCH($B72,[2]掉落汇总!$D$1:$M$1)),[2]掉落汇总!$A$2:$A$871,E$1,[2]掉落汇总!$C$2:$C$871,$Q$1)+SUMIFS(OFFSET([2]掉落汇总!$C$2:$C$871,,MATCH($B72,[2]掉落汇总!$D$1:$M$1)),[2]掉落汇总!$A$2:$A$871,E$1,[2]掉落汇总!$C$2:$C$871,$Q$2)/$Q$3)*宝箱投放计算!D72</f>
        <v>2.7609230769230764</v>
      </c>
      <c r="F72">
        <f ca="1">(SUMIFS(OFFSET([2]掉落汇总!$C$2:$C$871,,MATCH($B72,[2]掉落汇总!$D$1:$M$1)),[2]掉落汇总!$A$2:$A$871,F$1,[2]掉落汇总!$C$2:$C$871,$Q$1)+SUMIFS(OFFSET([2]掉落汇总!$C$2:$C$871,,MATCH($B72,[2]掉落汇总!$D$1:$M$1)),[2]掉落汇总!$A$2:$A$871,F$1,[2]掉落汇总!$C$2:$C$871,$Q$2)/$Q$3)*宝箱投放计算!E72</f>
        <v>2.2864027538726335</v>
      </c>
      <c r="G72">
        <f ca="1">(SUMIFS(OFFSET([2]掉落汇总!$C$2:$C$871,,MATCH($B72,[2]掉落汇总!$D$1:$M$1)),[2]掉落汇总!$A$2:$A$871,G$1,[2]掉落汇总!$C$2:$C$871,$Q$1)+SUMIFS(OFFSET([2]掉落汇总!$C$2:$C$871,,MATCH($B72,[2]掉落汇总!$D$1:$M$1)),[2]掉落汇总!$A$2:$A$871,G$1,[2]掉落汇总!$C$2:$C$871,$Q$2)/$Q$3)*宝箱投放计算!F72</f>
        <v>0</v>
      </c>
      <c r="H72">
        <f ca="1">(SUMIFS(OFFSET([2]掉落汇总!$C$2:$C$871,,MATCH($B72,[2]掉落汇总!$D$1:$M$1)),[2]掉落汇总!$A$2:$A$871,H$1,[2]掉落汇总!$C$2:$C$871,$Q$1)+SUMIFS(OFFSET([2]掉落汇总!$C$2:$C$871,,MATCH($B72,[2]掉落汇总!$D$1:$M$1)),[2]掉落汇总!$A$2:$A$871,H$1,[2]掉落汇总!$C$2:$C$871,$Q$2)/$Q$3)*宝箱投放计算!G72</f>
        <v>0</v>
      </c>
      <c r="I72">
        <f ca="1">(SUMIFS(OFFSET([2]掉落汇总!$C$2:$C$871,,MATCH($B72,[2]掉落汇总!$D$1:$M$1)),[2]掉落汇总!$A$2:$A$871,I$1,[2]掉落汇总!$C$2:$C$871,$Q$1)+SUMIFS(OFFSET([2]掉落汇总!$C$2:$C$871,,MATCH($B72,[2]掉落汇总!$D$1:$M$1)),[2]掉落汇总!$A$2:$A$871,I$1,[2]掉落汇总!$C$2:$C$871,$Q$2)/$Q$3)*宝箱投放计算!H72</f>
        <v>0</v>
      </c>
      <c r="J72">
        <f ca="1">(SUMIFS(OFFSET([2]掉落汇总!$C$2:$C$871,,MATCH($B72,[2]掉落汇总!$D$1:$M$1)),[2]掉落汇总!$A$2:$A$871,J$1,[2]掉落汇总!$C$2:$C$871,$Q$1)+SUMIFS(OFFSET([2]掉落汇总!$C$2:$C$871,,MATCH($B72,[2]掉落汇总!$D$1:$M$1)),[2]掉落汇总!$A$2:$A$871,J$1,[2]掉落汇总!$C$2:$C$871,$Q$2)/$Q$3)*宝箱投放计算!I72</f>
        <v>0</v>
      </c>
      <c r="K72">
        <f ca="1">(SUMIFS(OFFSET([2]掉落汇总!$C$2:$C$871,,MATCH($B72,[2]掉落汇总!$D$1:$M$1)),[2]掉落汇总!$A$2:$A$871,K$1,[2]掉落汇总!$C$2:$C$871,$Q$1)+SUMIFS(OFFSET([2]掉落汇总!$C$2:$C$871,,MATCH($B72,[2]掉落汇总!$D$1:$M$1)),[2]掉落汇总!$A$2:$A$871,K$1,[2]掉落汇总!$C$2:$C$871,$Q$2)/$Q$3)*宝箱投放计算!J72</f>
        <v>0</v>
      </c>
      <c r="L72">
        <f ca="1">(SUMIFS(OFFSET([2]掉落汇总!$C$2:$C$871,,MATCH($B72,[2]掉落汇总!$D$1:$M$1)),[2]掉落汇总!$A$2:$A$871,L$1,[2]掉落汇总!$C$2:$C$871,$Q$1)+SUMIFS(OFFSET([2]掉落汇总!$C$2:$C$871,,MATCH($B72,[2]掉落汇总!$D$1:$M$1)),[2]掉落汇总!$A$2:$A$871,L$1,[2]掉落汇总!$C$2:$C$871,$Q$2)/$Q$3)*宝箱投放计算!K72</f>
        <v>0.7814085171640911</v>
      </c>
      <c r="M72">
        <f ca="1">(SUMIFS(OFFSET([2]掉落汇总!$C$2:$C$871,,MATCH($B72,[2]掉落汇总!$D$1:$M$1)),[2]掉落汇总!$A$2:$A$871,M$1,[2]掉落汇总!$C$2:$C$871,$Q$1)+SUMIFS(OFFSET([2]掉落汇总!$C$2:$C$871,,MATCH($B72,[2]掉落汇总!$D$1:$M$1)),[2]掉落汇总!$A$2:$A$871,M$1,[2]掉落汇总!$C$2:$C$871,$Q$2)/$Q$3)*宝箱投放计算!L72</f>
        <v>0.78196893612051854</v>
      </c>
      <c r="N72">
        <f ca="1">(SUMIFS(OFFSET([2]掉落汇总!$C$2:$C$871,,MATCH($B72,[2]掉落汇总!$D$1:$M$1)),[2]掉落汇总!$A$2:$A$871,N$1,[2]掉落汇总!$C$2:$C$871,$Q$1)+SUMIFS(OFFSET([2]掉落汇总!$C$2:$C$871,,MATCH($B72,[2]掉落汇总!$D$1:$M$1)),[2]掉落汇总!$A$2:$A$871,N$1,[2]掉落汇总!$C$2:$C$871,$Q$2)/$Q$3)*宝箱投放计算!M72</f>
        <v>0.18146053602163756</v>
      </c>
      <c r="O72">
        <f ca="1">(SUMIFS(OFFSET([2]掉落汇总!$C$2:$C$871,,MATCH($B72,[2]掉落汇总!$D$1:$M$1)),[2]掉落汇总!$A$2:$A$871,O$1,[2]掉落汇总!$C$2:$C$871,$Q$1)+SUMIFS(OFFSET([2]掉落汇总!$C$2:$C$871,,MATCH($B72,[2]掉落汇总!$D$1:$M$1)),[2]掉落汇总!$A$2:$A$871,O$1,[2]掉落汇总!$C$2:$C$871,$Q$2)/$Q$3)*宝箱投放计算!N72</f>
        <v>0.37342246297470183</v>
      </c>
    </row>
    <row r="73" spans="1:15" x14ac:dyDescent="0.2">
      <c r="A73">
        <f>玩家成长时间线!A73</f>
        <v>72</v>
      </c>
      <c r="B73">
        <f>玩家成长时间线!B73</f>
        <v>8</v>
      </c>
      <c r="C73">
        <f ca="1">SUM($D$2:D73)</f>
        <v>730.97150839542485</v>
      </c>
      <c r="D73">
        <f t="shared" ca="1" si="1"/>
        <v>7.4078939753843516</v>
      </c>
      <c r="E73">
        <f ca="1">(SUMIFS(OFFSET([2]掉落汇总!$C$2:$C$871,,MATCH($B73,[2]掉落汇总!$D$1:$M$1)),[2]掉落汇总!$A$2:$A$871,E$1,[2]掉落汇总!$C$2:$C$871,$Q$1)+SUMIFS(OFFSET([2]掉落汇总!$C$2:$C$871,,MATCH($B73,[2]掉落汇总!$D$1:$M$1)),[2]掉落汇总!$A$2:$A$871,E$1,[2]掉落汇总!$C$2:$C$871,$Q$2)/$Q$3)*宝箱投放计算!D73</f>
        <v>3.0032307692307687</v>
      </c>
      <c r="F73">
        <f ca="1">(SUMIFS(OFFSET([2]掉落汇总!$C$2:$C$871,,MATCH($B73,[2]掉落汇总!$D$1:$M$1)),[2]掉落汇总!$A$2:$A$871,F$1,[2]掉落汇总!$C$2:$C$871,$Q$1)+SUMIFS(OFFSET([2]掉落汇总!$C$2:$C$871,,MATCH($B73,[2]掉落汇总!$D$1:$M$1)),[2]掉落汇总!$A$2:$A$871,F$1,[2]掉落汇总!$C$2:$C$871,$Q$2)/$Q$3)*宝箱投放计算!E73</f>
        <v>2.2864027538726335</v>
      </c>
      <c r="G73">
        <f ca="1">(SUMIFS(OFFSET([2]掉落汇总!$C$2:$C$871,,MATCH($B73,[2]掉落汇总!$D$1:$M$1)),[2]掉落汇总!$A$2:$A$871,G$1,[2]掉落汇总!$C$2:$C$871,$Q$1)+SUMIFS(OFFSET([2]掉落汇总!$C$2:$C$871,,MATCH($B73,[2]掉落汇总!$D$1:$M$1)),[2]掉落汇总!$A$2:$A$871,G$1,[2]掉落汇总!$C$2:$C$871,$Q$2)/$Q$3)*宝箱投放计算!F73</f>
        <v>0</v>
      </c>
      <c r="H73">
        <f ca="1">(SUMIFS(OFFSET([2]掉落汇总!$C$2:$C$871,,MATCH($B73,[2]掉落汇总!$D$1:$M$1)),[2]掉落汇总!$A$2:$A$871,H$1,[2]掉落汇总!$C$2:$C$871,$Q$1)+SUMIFS(OFFSET([2]掉落汇总!$C$2:$C$871,,MATCH($B73,[2]掉落汇总!$D$1:$M$1)),[2]掉落汇总!$A$2:$A$871,H$1,[2]掉落汇总!$C$2:$C$871,$Q$2)/$Q$3)*宝箱投放计算!G73</f>
        <v>0</v>
      </c>
      <c r="I73">
        <f ca="1">(SUMIFS(OFFSET([2]掉落汇总!$C$2:$C$871,,MATCH($B73,[2]掉落汇总!$D$1:$M$1)),[2]掉落汇总!$A$2:$A$871,I$1,[2]掉落汇总!$C$2:$C$871,$Q$1)+SUMIFS(OFFSET([2]掉落汇总!$C$2:$C$871,,MATCH($B73,[2]掉落汇总!$D$1:$M$1)),[2]掉落汇总!$A$2:$A$871,I$1,[2]掉落汇总!$C$2:$C$871,$Q$2)/$Q$3)*宝箱投放计算!H73</f>
        <v>0</v>
      </c>
      <c r="J73">
        <f ca="1">(SUMIFS(OFFSET([2]掉落汇总!$C$2:$C$871,,MATCH($B73,[2]掉落汇总!$D$1:$M$1)),[2]掉落汇总!$A$2:$A$871,J$1,[2]掉落汇总!$C$2:$C$871,$Q$1)+SUMIFS(OFFSET([2]掉落汇总!$C$2:$C$871,,MATCH($B73,[2]掉落汇总!$D$1:$M$1)),[2]掉落汇总!$A$2:$A$871,J$1,[2]掉落汇总!$C$2:$C$871,$Q$2)/$Q$3)*宝箱投放计算!I73</f>
        <v>0</v>
      </c>
      <c r="K73">
        <f ca="1">(SUMIFS(OFFSET([2]掉落汇总!$C$2:$C$871,,MATCH($B73,[2]掉落汇总!$D$1:$M$1)),[2]掉落汇总!$A$2:$A$871,K$1,[2]掉落汇总!$C$2:$C$871,$Q$1)+SUMIFS(OFFSET([2]掉落汇总!$C$2:$C$871,,MATCH($B73,[2]掉落汇总!$D$1:$M$1)),[2]掉落汇总!$A$2:$A$871,K$1,[2]掉落汇总!$C$2:$C$871,$Q$2)/$Q$3)*宝箱投放计算!J73</f>
        <v>0</v>
      </c>
      <c r="L73">
        <f ca="1">(SUMIFS(OFFSET([2]掉落汇总!$C$2:$C$871,,MATCH($B73,[2]掉落汇总!$D$1:$M$1)),[2]掉落汇总!$A$2:$A$871,L$1,[2]掉落汇总!$C$2:$C$871,$Q$1)+SUMIFS(OFFSET([2]掉落汇总!$C$2:$C$871,,MATCH($B73,[2]掉落汇总!$D$1:$M$1)),[2]掉落汇总!$A$2:$A$871,L$1,[2]掉落汇总!$C$2:$C$871,$Q$2)/$Q$3)*宝箱投放计算!K73</f>
        <v>0.7814085171640911</v>
      </c>
      <c r="M73">
        <f ca="1">(SUMIFS(OFFSET([2]掉落汇总!$C$2:$C$871,,MATCH($B73,[2]掉落汇总!$D$1:$M$1)),[2]掉落汇总!$A$2:$A$871,M$1,[2]掉落汇总!$C$2:$C$871,$Q$1)+SUMIFS(OFFSET([2]掉落汇总!$C$2:$C$871,,MATCH($B73,[2]掉落汇总!$D$1:$M$1)),[2]掉落汇总!$A$2:$A$871,M$1,[2]掉落汇总!$C$2:$C$871,$Q$2)/$Q$3)*宝箱投放计算!L73</f>
        <v>0.78196893612051854</v>
      </c>
      <c r="N73">
        <f ca="1">(SUMIFS(OFFSET([2]掉落汇总!$C$2:$C$871,,MATCH($B73,[2]掉落汇总!$D$1:$M$1)),[2]掉落汇总!$A$2:$A$871,N$1,[2]掉落汇总!$C$2:$C$871,$Q$1)+SUMIFS(OFFSET([2]掉落汇总!$C$2:$C$871,,MATCH($B73,[2]掉落汇总!$D$1:$M$1)),[2]掉落汇总!$A$2:$A$871,N$1,[2]掉落汇总!$C$2:$C$871,$Q$2)/$Q$3)*宝箱投放计算!M73</f>
        <v>0.18146053602163756</v>
      </c>
      <c r="O73">
        <f ca="1">(SUMIFS(OFFSET([2]掉落汇总!$C$2:$C$871,,MATCH($B73,[2]掉落汇总!$D$1:$M$1)),[2]掉落汇总!$A$2:$A$871,O$1,[2]掉落汇总!$C$2:$C$871,$Q$1)+SUMIFS(OFFSET([2]掉落汇总!$C$2:$C$871,,MATCH($B73,[2]掉落汇总!$D$1:$M$1)),[2]掉落汇总!$A$2:$A$871,O$1,[2]掉落汇总!$C$2:$C$871,$Q$2)/$Q$3)*宝箱投放计算!N73</f>
        <v>0.37342246297470183</v>
      </c>
    </row>
    <row r="74" spans="1:15" x14ac:dyDescent="0.2">
      <c r="A74">
        <f>玩家成长时间线!A74</f>
        <v>73</v>
      </c>
      <c r="B74">
        <f>玩家成长时间线!B74</f>
        <v>9</v>
      </c>
      <c r="C74">
        <f ca="1">SUM($D$2:D74)</f>
        <v>744.22168080180484</v>
      </c>
      <c r="D74">
        <f t="shared" ca="1" si="1"/>
        <v>13.250172406379972</v>
      </c>
      <c r="E74">
        <f ca="1">(SUMIFS(OFFSET([2]掉落汇总!$C$2:$C$871,,MATCH($B74,[2]掉落汇总!$D$1:$M$1)),[2]掉落汇总!$A$2:$A$871,E$1,[2]掉落汇总!$C$2:$C$871,$Q$1)+SUMIFS(OFFSET([2]掉落汇总!$C$2:$C$871,,MATCH($B74,[2]掉落汇总!$D$1:$M$1)),[2]掉落汇总!$A$2:$A$871,E$1,[2]掉落汇总!$C$2:$C$871,$Q$2)/$Q$3)*宝箱投放计算!D74</f>
        <v>1.8944558342420936</v>
      </c>
      <c r="F74">
        <f ca="1">(SUMIFS(OFFSET([2]掉落汇总!$C$2:$C$871,,MATCH($B74,[2]掉落汇总!$D$1:$M$1)),[2]掉落汇总!$A$2:$A$871,F$1,[2]掉落汇总!$C$2:$C$871,$Q$1)+SUMIFS(OFFSET([2]掉落汇总!$C$2:$C$871,,MATCH($B74,[2]掉落汇总!$D$1:$M$1)),[2]掉落汇总!$A$2:$A$871,F$1,[2]掉落汇总!$C$2:$C$871,$Q$2)/$Q$3)*宝箱投放计算!E74</f>
        <v>2.8580034423407916</v>
      </c>
      <c r="G74">
        <f ca="1">(SUMIFS(OFFSET([2]掉落汇总!$C$2:$C$871,,MATCH($B74,[2]掉落汇总!$D$1:$M$1)),[2]掉落汇总!$A$2:$A$871,G$1,[2]掉落汇总!$C$2:$C$871,$Q$1)+SUMIFS(OFFSET([2]掉落汇总!$C$2:$C$871,,MATCH($B74,[2]掉落汇总!$D$1:$M$1)),[2]掉落汇总!$A$2:$A$871,G$1,[2]掉落汇总!$C$2:$C$871,$Q$2)/$Q$3)*宝箱投放计算!F74</f>
        <v>0</v>
      </c>
      <c r="H74">
        <f ca="1">(SUMIFS(OFFSET([2]掉落汇总!$C$2:$C$871,,MATCH($B74,[2]掉落汇总!$D$1:$M$1)),[2]掉落汇总!$A$2:$A$871,H$1,[2]掉落汇总!$C$2:$C$871,$Q$1)+SUMIFS(OFFSET([2]掉落汇总!$C$2:$C$871,,MATCH($B74,[2]掉落汇总!$D$1:$M$1)),[2]掉落汇总!$A$2:$A$871,H$1,[2]掉落汇总!$C$2:$C$871,$Q$2)/$Q$3)*宝箱投放计算!G74</f>
        <v>0</v>
      </c>
      <c r="I74">
        <f ca="1">(SUMIFS(OFFSET([2]掉落汇总!$C$2:$C$871,,MATCH($B74,[2]掉落汇总!$D$1:$M$1)),[2]掉落汇总!$A$2:$A$871,I$1,[2]掉落汇总!$C$2:$C$871,$Q$1)+SUMIFS(OFFSET([2]掉落汇总!$C$2:$C$871,,MATCH($B74,[2]掉落汇总!$D$1:$M$1)),[2]掉落汇总!$A$2:$A$871,I$1,[2]掉落汇总!$C$2:$C$871,$Q$2)/$Q$3)*宝箱投放计算!H74</f>
        <v>1.7735703245749606</v>
      </c>
      <c r="J74">
        <f ca="1">(SUMIFS(OFFSET([2]掉落汇总!$C$2:$C$871,,MATCH($B74,[2]掉落汇总!$D$1:$M$1)),[2]掉落汇总!$A$2:$A$871,J$1,[2]掉落汇总!$C$2:$C$871,$Q$1)+SUMIFS(OFFSET([2]掉落汇总!$C$2:$C$871,,MATCH($B74,[2]掉落汇总!$D$1:$M$1)),[2]掉落汇总!$A$2:$A$871,J$1,[2]掉落汇总!$C$2:$C$871,$Q$2)/$Q$3)*宝箱投放计算!I74</f>
        <v>4.6058823529411761</v>
      </c>
      <c r="K74">
        <f ca="1">(SUMIFS(OFFSET([2]掉落汇总!$C$2:$C$871,,MATCH($B74,[2]掉落汇总!$D$1:$M$1)),[2]掉落汇总!$A$2:$A$871,K$1,[2]掉落汇总!$C$2:$C$871,$Q$1)+SUMIFS(OFFSET([2]掉落汇总!$C$2:$C$871,,MATCH($B74,[2]掉落汇总!$D$1:$M$1)),[2]掉落汇总!$A$2:$A$871,K$1,[2]掉落汇总!$C$2:$C$871,$Q$2)/$Q$3)*宝箱投放计算!J74</f>
        <v>0</v>
      </c>
      <c r="L74">
        <f ca="1">(SUMIFS(OFFSET([2]掉落汇总!$C$2:$C$871,,MATCH($B74,[2]掉落汇总!$D$1:$M$1)),[2]掉落汇总!$A$2:$A$871,L$1,[2]掉落汇总!$C$2:$C$871,$Q$1)+SUMIFS(OFFSET([2]掉落汇总!$C$2:$C$871,,MATCH($B74,[2]掉落汇总!$D$1:$M$1)),[2]掉落汇总!$A$2:$A$871,L$1,[2]掉落汇总!$C$2:$C$871,$Q$2)/$Q$3)*宝箱投放计算!K74</f>
        <v>0.7814085171640911</v>
      </c>
      <c r="M74">
        <f ca="1">(SUMIFS(OFFSET([2]掉落汇总!$C$2:$C$871,,MATCH($B74,[2]掉落汇总!$D$1:$M$1)),[2]掉落汇总!$A$2:$A$871,M$1,[2]掉落汇总!$C$2:$C$871,$Q$1)+SUMIFS(OFFSET([2]掉落汇总!$C$2:$C$871,,MATCH($B74,[2]掉落汇总!$D$1:$M$1)),[2]掉落汇总!$A$2:$A$871,M$1,[2]掉落汇总!$C$2:$C$871,$Q$2)/$Q$3)*宝箱投放计算!L74</f>
        <v>0.78196893612051854</v>
      </c>
      <c r="N74">
        <f ca="1">(SUMIFS(OFFSET([2]掉落汇总!$C$2:$C$871,,MATCH($B74,[2]掉落汇总!$D$1:$M$1)),[2]掉落汇总!$A$2:$A$871,N$1,[2]掉落汇总!$C$2:$C$871,$Q$1)+SUMIFS(OFFSET([2]掉落汇总!$C$2:$C$871,,MATCH($B74,[2]掉落汇总!$D$1:$M$1)),[2]掉落汇总!$A$2:$A$871,N$1,[2]掉落汇总!$C$2:$C$871,$Q$2)/$Q$3)*宝箱投放计算!M74</f>
        <v>0.18146053602163756</v>
      </c>
      <c r="O74">
        <f ca="1">(SUMIFS(OFFSET([2]掉落汇总!$C$2:$C$871,,MATCH($B74,[2]掉落汇总!$D$1:$M$1)),[2]掉落汇总!$A$2:$A$871,O$1,[2]掉落汇总!$C$2:$C$871,$Q$1)+SUMIFS(OFFSET([2]掉落汇总!$C$2:$C$871,,MATCH($B74,[2]掉落汇总!$D$1:$M$1)),[2]掉落汇总!$A$2:$A$871,O$1,[2]掉落汇总!$C$2:$C$871,$Q$2)/$Q$3)*宝箱投放计算!N74</f>
        <v>0.37342246297470183</v>
      </c>
    </row>
    <row r="75" spans="1:15" x14ac:dyDescent="0.2">
      <c r="A75">
        <f>玩家成长时间线!A75</f>
        <v>74</v>
      </c>
      <c r="B75">
        <f>玩家成长时间线!B75</f>
        <v>9</v>
      </c>
      <c r="C75">
        <f ca="1">SUM($D$2:D75)</f>
        <v>751.10025222096306</v>
      </c>
      <c r="D75">
        <f t="shared" ca="1" si="1"/>
        <v>6.8785714191582725</v>
      </c>
      <c r="E75">
        <f ca="1">(SUMIFS(OFFSET([2]掉落汇总!$C$2:$C$871,,MATCH($B75,[2]掉落汇总!$D$1:$M$1)),[2]掉落汇总!$A$2:$A$871,E$1,[2]掉落汇总!$C$2:$C$871,$Q$1)+SUMIFS(OFFSET([2]掉落汇总!$C$2:$C$871,,MATCH($B75,[2]掉落汇总!$D$1:$M$1)),[2]掉落汇总!$A$2:$A$871,E$1,[2]掉落汇总!$C$2:$C$871,$Q$2)/$Q$3)*宝箱投放计算!D75</f>
        <v>1.9023075245365322</v>
      </c>
      <c r="F75">
        <f ca="1">(SUMIFS(OFFSET([2]掉落汇总!$C$2:$C$871,,MATCH($B75,[2]掉落汇总!$D$1:$M$1)),[2]掉落汇总!$A$2:$A$871,F$1,[2]掉落汇总!$C$2:$C$871,$Q$1)+SUMIFS(OFFSET([2]掉落汇总!$C$2:$C$871,,MATCH($B75,[2]掉落汇总!$D$1:$M$1)),[2]掉落汇总!$A$2:$A$871,F$1,[2]掉落汇总!$C$2:$C$871,$Q$2)/$Q$3)*宝箱投放计算!E75</f>
        <v>2.8580034423407916</v>
      </c>
      <c r="G75">
        <f ca="1">(SUMIFS(OFFSET([2]掉落汇总!$C$2:$C$871,,MATCH($B75,[2]掉落汇总!$D$1:$M$1)),[2]掉落汇总!$A$2:$A$871,G$1,[2]掉落汇总!$C$2:$C$871,$Q$1)+SUMIFS(OFFSET([2]掉落汇总!$C$2:$C$871,,MATCH($B75,[2]掉落汇总!$D$1:$M$1)),[2]掉落汇总!$A$2:$A$871,G$1,[2]掉落汇总!$C$2:$C$871,$Q$2)/$Q$3)*宝箱投放计算!F75</f>
        <v>0</v>
      </c>
      <c r="H75">
        <f ca="1">(SUMIFS(OFFSET([2]掉落汇总!$C$2:$C$871,,MATCH($B75,[2]掉落汇总!$D$1:$M$1)),[2]掉落汇总!$A$2:$A$871,H$1,[2]掉落汇总!$C$2:$C$871,$Q$1)+SUMIFS(OFFSET([2]掉落汇总!$C$2:$C$871,,MATCH($B75,[2]掉落汇总!$D$1:$M$1)),[2]掉落汇总!$A$2:$A$871,H$1,[2]掉落汇总!$C$2:$C$871,$Q$2)/$Q$3)*宝箱投放计算!G75</f>
        <v>0</v>
      </c>
      <c r="I75">
        <f ca="1">(SUMIFS(OFFSET([2]掉落汇总!$C$2:$C$871,,MATCH($B75,[2]掉落汇总!$D$1:$M$1)),[2]掉落汇总!$A$2:$A$871,I$1,[2]掉落汇总!$C$2:$C$871,$Q$1)+SUMIFS(OFFSET([2]掉落汇总!$C$2:$C$871,,MATCH($B75,[2]掉落汇总!$D$1:$M$1)),[2]掉落汇总!$A$2:$A$871,I$1,[2]掉落汇总!$C$2:$C$871,$Q$2)/$Q$3)*宝箱投放计算!H75</f>
        <v>0</v>
      </c>
      <c r="J75">
        <f ca="1">(SUMIFS(OFFSET([2]掉落汇总!$C$2:$C$871,,MATCH($B75,[2]掉落汇总!$D$1:$M$1)),[2]掉落汇总!$A$2:$A$871,J$1,[2]掉落汇总!$C$2:$C$871,$Q$1)+SUMIFS(OFFSET([2]掉落汇总!$C$2:$C$871,,MATCH($B75,[2]掉落汇总!$D$1:$M$1)),[2]掉落汇总!$A$2:$A$871,J$1,[2]掉落汇总!$C$2:$C$871,$Q$2)/$Q$3)*宝箱投放计算!I75</f>
        <v>0</v>
      </c>
      <c r="K75">
        <f ca="1">(SUMIFS(OFFSET([2]掉落汇总!$C$2:$C$871,,MATCH($B75,[2]掉落汇总!$D$1:$M$1)),[2]掉落汇总!$A$2:$A$871,K$1,[2]掉落汇总!$C$2:$C$871,$Q$1)+SUMIFS(OFFSET([2]掉落汇总!$C$2:$C$871,,MATCH($B75,[2]掉落汇总!$D$1:$M$1)),[2]掉落汇总!$A$2:$A$871,K$1,[2]掉落汇总!$C$2:$C$871,$Q$2)/$Q$3)*宝箱投放计算!J75</f>
        <v>0</v>
      </c>
      <c r="L75">
        <f ca="1">(SUMIFS(OFFSET([2]掉落汇总!$C$2:$C$871,,MATCH($B75,[2]掉落汇总!$D$1:$M$1)),[2]掉落汇总!$A$2:$A$871,L$1,[2]掉落汇总!$C$2:$C$871,$Q$1)+SUMIFS(OFFSET([2]掉落汇总!$C$2:$C$871,,MATCH($B75,[2]掉落汇总!$D$1:$M$1)),[2]掉落汇总!$A$2:$A$871,L$1,[2]掉落汇总!$C$2:$C$871,$Q$2)/$Q$3)*宝箱投放计算!K75</f>
        <v>0.7814085171640911</v>
      </c>
      <c r="M75">
        <f ca="1">(SUMIFS(OFFSET([2]掉落汇总!$C$2:$C$871,,MATCH($B75,[2]掉落汇总!$D$1:$M$1)),[2]掉落汇总!$A$2:$A$871,M$1,[2]掉落汇总!$C$2:$C$871,$Q$1)+SUMIFS(OFFSET([2]掉落汇总!$C$2:$C$871,,MATCH($B75,[2]掉落汇总!$D$1:$M$1)),[2]掉落汇总!$A$2:$A$871,M$1,[2]掉落汇总!$C$2:$C$871,$Q$2)/$Q$3)*宝箱投放计算!L75</f>
        <v>0.78196893612051854</v>
      </c>
      <c r="N75">
        <f ca="1">(SUMIFS(OFFSET([2]掉落汇总!$C$2:$C$871,,MATCH($B75,[2]掉落汇总!$D$1:$M$1)),[2]掉落汇总!$A$2:$A$871,N$1,[2]掉落汇总!$C$2:$C$871,$Q$1)+SUMIFS(OFFSET([2]掉落汇总!$C$2:$C$871,,MATCH($B75,[2]掉落汇总!$D$1:$M$1)),[2]掉落汇总!$A$2:$A$871,N$1,[2]掉落汇总!$C$2:$C$871,$Q$2)/$Q$3)*宝箱投放计算!M75</f>
        <v>0.18146053602163756</v>
      </c>
      <c r="O75">
        <f ca="1">(SUMIFS(OFFSET([2]掉落汇总!$C$2:$C$871,,MATCH($B75,[2]掉落汇总!$D$1:$M$1)),[2]掉落汇总!$A$2:$A$871,O$1,[2]掉落汇总!$C$2:$C$871,$Q$1)+SUMIFS(OFFSET([2]掉落汇总!$C$2:$C$871,,MATCH($B75,[2]掉落汇总!$D$1:$M$1)),[2]掉落汇总!$A$2:$A$871,O$1,[2]掉落汇总!$C$2:$C$871,$Q$2)/$Q$3)*宝箱投放计算!N75</f>
        <v>0.37342246297470183</v>
      </c>
    </row>
    <row r="76" spans="1:15" x14ac:dyDescent="0.2">
      <c r="A76">
        <f>玩家成长时间线!A76</f>
        <v>75</v>
      </c>
      <c r="B76">
        <f>玩家成长时间线!B76</f>
        <v>9</v>
      </c>
      <c r="C76">
        <f ca="1">SUM($D$2:D76)</f>
        <v>758.14370913630455</v>
      </c>
      <c r="D76">
        <f t="shared" ca="1" si="1"/>
        <v>7.043456915341479</v>
      </c>
      <c r="E76">
        <f ca="1">(SUMIFS(OFFSET([2]掉落汇总!$C$2:$C$871,,MATCH($B76,[2]掉落汇总!$D$1:$M$1)),[2]掉落汇总!$A$2:$A$871,E$1,[2]掉落汇总!$C$2:$C$871,$Q$1)+SUMIFS(OFFSET([2]掉落汇总!$C$2:$C$871,,MATCH($B76,[2]掉落汇总!$D$1:$M$1)),[2]掉落汇总!$A$2:$A$871,E$1,[2]掉落汇总!$C$2:$C$871,$Q$2)/$Q$3)*宝箱投放计算!D76</f>
        <v>2.067193020719738</v>
      </c>
      <c r="F76">
        <f ca="1">(SUMIFS(OFFSET([2]掉落汇总!$C$2:$C$871,,MATCH($B76,[2]掉落汇总!$D$1:$M$1)),[2]掉落汇总!$A$2:$A$871,F$1,[2]掉落汇总!$C$2:$C$871,$Q$1)+SUMIFS(OFFSET([2]掉落汇总!$C$2:$C$871,,MATCH($B76,[2]掉落汇总!$D$1:$M$1)),[2]掉落汇总!$A$2:$A$871,F$1,[2]掉落汇总!$C$2:$C$871,$Q$2)/$Q$3)*宝箱投放计算!E76</f>
        <v>2.8580034423407916</v>
      </c>
      <c r="G76">
        <f ca="1">(SUMIFS(OFFSET([2]掉落汇总!$C$2:$C$871,,MATCH($B76,[2]掉落汇总!$D$1:$M$1)),[2]掉落汇总!$A$2:$A$871,G$1,[2]掉落汇总!$C$2:$C$871,$Q$1)+SUMIFS(OFFSET([2]掉落汇总!$C$2:$C$871,,MATCH($B76,[2]掉落汇总!$D$1:$M$1)),[2]掉落汇总!$A$2:$A$871,G$1,[2]掉落汇总!$C$2:$C$871,$Q$2)/$Q$3)*宝箱投放计算!F76</f>
        <v>0</v>
      </c>
      <c r="H76">
        <f ca="1">(SUMIFS(OFFSET([2]掉落汇总!$C$2:$C$871,,MATCH($B76,[2]掉落汇总!$D$1:$M$1)),[2]掉落汇总!$A$2:$A$871,H$1,[2]掉落汇总!$C$2:$C$871,$Q$1)+SUMIFS(OFFSET([2]掉落汇总!$C$2:$C$871,,MATCH($B76,[2]掉落汇总!$D$1:$M$1)),[2]掉落汇总!$A$2:$A$871,H$1,[2]掉落汇总!$C$2:$C$871,$Q$2)/$Q$3)*宝箱投放计算!G76</f>
        <v>0</v>
      </c>
      <c r="I76">
        <f ca="1">(SUMIFS(OFFSET([2]掉落汇总!$C$2:$C$871,,MATCH($B76,[2]掉落汇总!$D$1:$M$1)),[2]掉落汇总!$A$2:$A$871,I$1,[2]掉落汇总!$C$2:$C$871,$Q$1)+SUMIFS(OFFSET([2]掉落汇总!$C$2:$C$871,,MATCH($B76,[2]掉落汇总!$D$1:$M$1)),[2]掉落汇总!$A$2:$A$871,I$1,[2]掉落汇总!$C$2:$C$871,$Q$2)/$Q$3)*宝箱投放计算!H76</f>
        <v>0</v>
      </c>
      <c r="J76">
        <f ca="1">(SUMIFS(OFFSET([2]掉落汇总!$C$2:$C$871,,MATCH($B76,[2]掉落汇总!$D$1:$M$1)),[2]掉落汇总!$A$2:$A$871,J$1,[2]掉落汇总!$C$2:$C$871,$Q$1)+SUMIFS(OFFSET([2]掉落汇总!$C$2:$C$871,,MATCH($B76,[2]掉落汇总!$D$1:$M$1)),[2]掉落汇总!$A$2:$A$871,J$1,[2]掉落汇总!$C$2:$C$871,$Q$2)/$Q$3)*宝箱投放计算!I76</f>
        <v>0</v>
      </c>
      <c r="K76">
        <f ca="1">(SUMIFS(OFFSET([2]掉落汇总!$C$2:$C$871,,MATCH($B76,[2]掉落汇总!$D$1:$M$1)),[2]掉落汇总!$A$2:$A$871,K$1,[2]掉落汇总!$C$2:$C$871,$Q$1)+SUMIFS(OFFSET([2]掉落汇总!$C$2:$C$871,,MATCH($B76,[2]掉落汇总!$D$1:$M$1)),[2]掉落汇总!$A$2:$A$871,K$1,[2]掉落汇总!$C$2:$C$871,$Q$2)/$Q$3)*宝箱投放计算!J76</f>
        <v>0</v>
      </c>
      <c r="L76">
        <f ca="1">(SUMIFS(OFFSET([2]掉落汇总!$C$2:$C$871,,MATCH($B76,[2]掉落汇总!$D$1:$M$1)),[2]掉落汇总!$A$2:$A$871,L$1,[2]掉落汇总!$C$2:$C$871,$Q$1)+SUMIFS(OFFSET([2]掉落汇总!$C$2:$C$871,,MATCH($B76,[2]掉落汇总!$D$1:$M$1)),[2]掉落汇总!$A$2:$A$871,L$1,[2]掉落汇总!$C$2:$C$871,$Q$2)/$Q$3)*宝箱投放计算!K76</f>
        <v>0.7814085171640911</v>
      </c>
      <c r="M76">
        <f ca="1">(SUMIFS(OFFSET([2]掉落汇总!$C$2:$C$871,,MATCH($B76,[2]掉落汇总!$D$1:$M$1)),[2]掉落汇总!$A$2:$A$871,M$1,[2]掉落汇总!$C$2:$C$871,$Q$1)+SUMIFS(OFFSET([2]掉落汇总!$C$2:$C$871,,MATCH($B76,[2]掉落汇总!$D$1:$M$1)),[2]掉落汇总!$A$2:$A$871,M$1,[2]掉落汇总!$C$2:$C$871,$Q$2)/$Q$3)*宝箱投放计算!L76</f>
        <v>0.78196893612051854</v>
      </c>
      <c r="N76">
        <f ca="1">(SUMIFS(OFFSET([2]掉落汇总!$C$2:$C$871,,MATCH($B76,[2]掉落汇总!$D$1:$M$1)),[2]掉落汇总!$A$2:$A$871,N$1,[2]掉落汇总!$C$2:$C$871,$Q$1)+SUMIFS(OFFSET([2]掉落汇总!$C$2:$C$871,,MATCH($B76,[2]掉落汇总!$D$1:$M$1)),[2]掉落汇总!$A$2:$A$871,N$1,[2]掉落汇总!$C$2:$C$871,$Q$2)/$Q$3)*宝箱投放计算!M76</f>
        <v>0.18146053602163756</v>
      </c>
      <c r="O76">
        <f ca="1">(SUMIFS(OFFSET([2]掉落汇总!$C$2:$C$871,,MATCH($B76,[2]掉落汇总!$D$1:$M$1)),[2]掉落汇总!$A$2:$A$871,O$1,[2]掉落汇总!$C$2:$C$871,$Q$1)+SUMIFS(OFFSET([2]掉落汇总!$C$2:$C$871,,MATCH($B76,[2]掉落汇总!$D$1:$M$1)),[2]掉落汇总!$A$2:$A$871,O$1,[2]掉落汇总!$C$2:$C$871,$Q$2)/$Q$3)*宝箱投放计算!N76</f>
        <v>0.37342246297470183</v>
      </c>
    </row>
    <row r="77" spans="1:15" x14ac:dyDescent="0.2">
      <c r="A77">
        <f>玩家成长时间线!A77</f>
        <v>76</v>
      </c>
      <c r="B77">
        <f>玩家成长时间线!B77</f>
        <v>10</v>
      </c>
      <c r="C77">
        <f ca="1">SUM($D$2:D77)</f>
        <v>770.78360887138365</v>
      </c>
      <c r="D77">
        <f t="shared" ca="1" si="1"/>
        <v>12.639899735079112</v>
      </c>
      <c r="E77">
        <f ca="1">(SUMIFS(OFFSET([2]掉落汇总!$C$2:$C$871,,MATCH($B77,[2]掉落汇总!$D$1:$M$1)),[2]掉落汇总!$A$2:$A$871,E$1,[2]掉落汇总!$C$2:$C$871,$Q$1)+SUMIFS(OFFSET([2]掉落汇总!$C$2:$C$871,,MATCH($B77,[2]掉落汇总!$D$1:$M$1)),[2]掉落汇总!$A$2:$A$871,E$1,[2]掉落汇总!$C$2:$C$871,$Q$2)/$Q$3)*宝箱投放计算!D77</f>
        <v>3.084018937401368</v>
      </c>
      <c r="F77">
        <f ca="1">(SUMIFS(OFFSET([2]掉落汇总!$C$2:$C$871,,MATCH($B77,[2]掉落汇总!$D$1:$M$1)),[2]掉落汇总!$A$2:$A$871,F$1,[2]掉落汇总!$C$2:$C$871,$Q$1)+SUMIFS(OFFSET([2]掉落汇总!$C$2:$C$871,,MATCH($B77,[2]掉落汇总!$D$1:$M$1)),[2]掉落汇总!$A$2:$A$871,F$1,[2]掉落汇总!$C$2:$C$871,$Q$2)/$Q$3)*宝箱投放计算!E77</f>
        <v>2.8580034423407916</v>
      </c>
      <c r="G77">
        <f ca="1">(SUMIFS(OFFSET([2]掉落汇总!$C$2:$C$871,,MATCH($B77,[2]掉落汇总!$D$1:$M$1)),[2]掉落汇总!$A$2:$A$871,G$1,[2]掉落汇总!$C$2:$C$871,$Q$1)+SUMIFS(OFFSET([2]掉落汇总!$C$2:$C$871,,MATCH($B77,[2]掉落汇总!$D$1:$M$1)),[2]掉落汇总!$A$2:$A$871,G$1,[2]掉落汇总!$C$2:$C$871,$Q$2)/$Q$3)*宝箱投放计算!F77</f>
        <v>0</v>
      </c>
      <c r="H77">
        <f ca="1">(SUMIFS(OFFSET([2]掉落汇总!$C$2:$C$871,,MATCH($B77,[2]掉落汇总!$D$1:$M$1)),[2]掉落汇总!$A$2:$A$871,H$1,[2]掉落汇总!$C$2:$C$871,$Q$1)+SUMIFS(OFFSET([2]掉落汇总!$C$2:$C$871,,MATCH($B77,[2]掉落汇总!$D$1:$M$1)),[2]掉落汇总!$A$2:$A$871,H$1,[2]掉落汇总!$C$2:$C$871,$Q$2)/$Q$3)*宝箱投放计算!G77</f>
        <v>0</v>
      </c>
      <c r="I77">
        <f ca="1">(SUMIFS(OFFSET([2]掉落汇总!$C$2:$C$871,,MATCH($B77,[2]掉落汇总!$D$1:$M$1)),[2]掉落汇总!$A$2:$A$871,I$1,[2]掉落汇总!$C$2:$C$871,$Q$1)+SUMIFS(OFFSET([2]掉落汇总!$C$2:$C$871,,MATCH($B77,[2]掉落汇总!$D$1:$M$1)),[2]掉落汇总!$A$2:$A$871,I$1,[2]掉落汇总!$C$2:$C$871,$Q$2)/$Q$3)*宝箱投放计算!H77</f>
        <v>0</v>
      </c>
      <c r="J77">
        <f ca="1">(SUMIFS(OFFSET([2]掉落汇总!$C$2:$C$871,,MATCH($B77,[2]掉落汇总!$D$1:$M$1)),[2]掉落汇总!$A$2:$A$871,J$1,[2]掉落汇总!$C$2:$C$871,$Q$1)+SUMIFS(OFFSET([2]掉落汇总!$C$2:$C$871,,MATCH($B77,[2]掉落汇总!$D$1:$M$1)),[2]掉落汇总!$A$2:$A$871,J$1,[2]掉落汇总!$C$2:$C$871,$Q$2)/$Q$3)*宝箱投放计算!I77</f>
        <v>4.5796169030560039</v>
      </c>
      <c r="K77">
        <f ca="1">(SUMIFS(OFFSET([2]掉落汇总!$C$2:$C$871,,MATCH($B77,[2]掉落汇总!$D$1:$M$1)),[2]掉落汇总!$A$2:$A$871,K$1,[2]掉落汇总!$C$2:$C$871,$Q$1)+SUMIFS(OFFSET([2]掉落汇总!$C$2:$C$871,,MATCH($B77,[2]掉落汇总!$D$1:$M$1)),[2]掉落汇总!$A$2:$A$871,K$1,[2]掉落汇总!$C$2:$C$871,$Q$2)/$Q$3)*宝箱投放计算!J77</f>
        <v>0</v>
      </c>
      <c r="L77">
        <f ca="1">(SUMIFS(OFFSET([2]掉落汇总!$C$2:$C$871,,MATCH($B77,[2]掉落汇总!$D$1:$M$1)),[2]掉落汇总!$A$2:$A$871,L$1,[2]掉落汇总!$C$2:$C$871,$Q$1)+SUMIFS(OFFSET([2]掉落汇总!$C$2:$C$871,,MATCH($B77,[2]掉落汇总!$D$1:$M$1)),[2]掉落汇总!$A$2:$A$871,L$1,[2]掉落汇总!$C$2:$C$871,$Q$2)/$Q$3)*宝箱投放计算!K77</f>
        <v>0.7814085171640911</v>
      </c>
      <c r="M77">
        <f ca="1">(SUMIFS(OFFSET([2]掉落汇总!$C$2:$C$871,,MATCH($B77,[2]掉落汇总!$D$1:$M$1)),[2]掉落汇总!$A$2:$A$871,M$1,[2]掉落汇总!$C$2:$C$871,$Q$1)+SUMIFS(OFFSET([2]掉落汇总!$C$2:$C$871,,MATCH($B77,[2]掉落汇总!$D$1:$M$1)),[2]掉落汇总!$A$2:$A$871,M$1,[2]掉落汇总!$C$2:$C$871,$Q$2)/$Q$3)*宝箱投放计算!L77</f>
        <v>0.78196893612051854</v>
      </c>
      <c r="N77">
        <f ca="1">(SUMIFS(OFFSET([2]掉落汇总!$C$2:$C$871,,MATCH($B77,[2]掉落汇总!$D$1:$M$1)),[2]掉落汇总!$A$2:$A$871,N$1,[2]掉落汇总!$C$2:$C$871,$Q$1)+SUMIFS(OFFSET([2]掉落汇总!$C$2:$C$871,,MATCH($B77,[2]掉落汇总!$D$1:$M$1)),[2]掉落汇总!$A$2:$A$871,N$1,[2]掉落汇总!$C$2:$C$871,$Q$2)/$Q$3)*宝箱投放计算!M77</f>
        <v>0.18146053602163756</v>
      </c>
      <c r="O77">
        <f ca="1">(SUMIFS(OFFSET([2]掉落汇总!$C$2:$C$871,,MATCH($B77,[2]掉落汇总!$D$1:$M$1)),[2]掉落汇总!$A$2:$A$871,O$1,[2]掉落汇总!$C$2:$C$871,$Q$1)+SUMIFS(OFFSET([2]掉落汇总!$C$2:$C$871,,MATCH($B77,[2]掉落汇总!$D$1:$M$1)),[2]掉落汇总!$A$2:$A$871,O$1,[2]掉落汇总!$C$2:$C$871,$Q$2)/$Q$3)*宝箱投放计算!N77</f>
        <v>0.37342246297470183</v>
      </c>
    </row>
    <row r="78" spans="1:15" x14ac:dyDescent="0.2">
      <c r="A78">
        <f>玩家成长时间线!A78</f>
        <v>77</v>
      </c>
      <c r="B78">
        <f>玩家成长时间线!B78</f>
        <v>10</v>
      </c>
      <c r="C78">
        <f ca="1">SUM($D$2:D78)</f>
        <v>778.85651663765191</v>
      </c>
      <c r="D78">
        <f t="shared" ca="1" si="1"/>
        <v>8.0729077662682425</v>
      </c>
      <c r="E78">
        <f ca="1">(SUMIFS(OFFSET([2]掉落汇总!$C$2:$C$871,,MATCH($B78,[2]掉落汇总!$D$1:$M$1)),[2]掉落汇总!$A$2:$A$871,E$1,[2]掉落汇总!$C$2:$C$871,$Q$1)+SUMIFS(OFFSET([2]掉落汇总!$C$2:$C$871,,MATCH($B78,[2]掉落汇总!$D$1:$M$1)),[2]掉落汇总!$A$2:$A$871,E$1,[2]掉落汇总!$C$2:$C$871,$Q$2)/$Q$3)*宝箱投放计算!D78</f>
        <v>3.0966438716465019</v>
      </c>
      <c r="F78">
        <f ca="1">(SUMIFS(OFFSET([2]掉落汇总!$C$2:$C$871,,MATCH($B78,[2]掉落汇总!$D$1:$M$1)),[2]掉落汇总!$A$2:$A$871,F$1,[2]掉落汇总!$C$2:$C$871,$Q$1)+SUMIFS(OFFSET([2]掉落汇总!$C$2:$C$871,,MATCH($B78,[2]掉落汇总!$D$1:$M$1)),[2]掉落汇总!$A$2:$A$871,F$1,[2]掉落汇总!$C$2:$C$871,$Q$2)/$Q$3)*宝箱投放计算!E78</f>
        <v>2.8580034423407916</v>
      </c>
      <c r="G78">
        <f ca="1">(SUMIFS(OFFSET([2]掉落汇总!$C$2:$C$871,,MATCH($B78,[2]掉落汇总!$D$1:$M$1)),[2]掉落汇总!$A$2:$A$871,G$1,[2]掉落汇总!$C$2:$C$871,$Q$1)+SUMIFS(OFFSET([2]掉落汇总!$C$2:$C$871,,MATCH($B78,[2]掉落汇总!$D$1:$M$1)),[2]掉落汇总!$A$2:$A$871,G$1,[2]掉落汇总!$C$2:$C$871,$Q$2)/$Q$3)*宝箱投放计算!F78</f>
        <v>0</v>
      </c>
      <c r="H78">
        <f ca="1">(SUMIFS(OFFSET([2]掉落汇总!$C$2:$C$871,,MATCH($B78,[2]掉落汇总!$D$1:$M$1)),[2]掉落汇总!$A$2:$A$871,H$1,[2]掉落汇总!$C$2:$C$871,$Q$1)+SUMIFS(OFFSET([2]掉落汇总!$C$2:$C$871,,MATCH($B78,[2]掉落汇总!$D$1:$M$1)),[2]掉落汇总!$A$2:$A$871,H$1,[2]掉落汇总!$C$2:$C$871,$Q$2)/$Q$3)*宝箱投放计算!G78</f>
        <v>0</v>
      </c>
      <c r="I78">
        <f ca="1">(SUMIFS(OFFSET([2]掉落汇总!$C$2:$C$871,,MATCH($B78,[2]掉落汇总!$D$1:$M$1)),[2]掉落汇总!$A$2:$A$871,I$1,[2]掉落汇总!$C$2:$C$871,$Q$1)+SUMIFS(OFFSET([2]掉落汇总!$C$2:$C$871,,MATCH($B78,[2]掉落汇总!$D$1:$M$1)),[2]掉落汇总!$A$2:$A$871,I$1,[2]掉落汇总!$C$2:$C$871,$Q$2)/$Q$3)*宝箱投放计算!H78</f>
        <v>0</v>
      </c>
      <c r="J78">
        <f ca="1">(SUMIFS(OFFSET([2]掉落汇总!$C$2:$C$871,,MATCH($B78,[2]掉落汇总!$D$1:$M$1)),[2]掉落汇总!$A$2:$A$871,J$1,[2]掉落汇总!$C$2:$C$871,$Q$1)+SUMIFS(OFFSET([2]掉落汇总!$C$2:$C$871,,MATCH($B78,[2]掉落汇总!$D$1:$M$1)),[2]掉落汇总!$A$2:$A$871,J$1,[2]掉落汇总!$C$2:$C$871,$Q$2)/$Q$3)*宝箱投放计算!I78</f>
        <v>0</v>
      </c>
      <c r="K78">
        <f ca="1">(SUMIFS(OFFSET([2]掉落汇总!$C$2:$C$871,,MATCH($B78,[2]掉落汇总!$D$1:$M$1)),[2]掉落汇总!$A$2:$A$871,K$1,[2]掉落汇总!$C$2:$C$871,$Q$1)+SUMIFS(OFFSET([2]掉落汇总!$C$2:$C$871,,MATCH($B78,[2]掉落汇总!$D$1:$M$1)),[2]掉落汇总!$A$2:$A$871,K$1,[2]掉落汇总!$C$2:$C$871,$Q$2)/$Q$3)*宝箱投放计算!J78</f>
        <v>0</v>
      </c>
      <c r="L78">
        <f ca="1">(SUMIFS(OFFSET([2]掉落汇总!$C$2:$C$871,,MATCH($B78,[2]掉落汇总!$D$1:$M$1)),[2]掉落汇总!$A$2:$A$871,L$1,[2]掉落汇总!$C$2:$C$871,$Q$1)+SUMIFS(OFFSET([2]掉落汇总!$C$2:$C$871,,MATCH($B78,[2]掉落汇总!$D$1:$M$1)),[2]掉落汇总!$A$2:$A$871,L$1,[2]掉落汇总!$C$2:$C$871,$Q$2)/$Q$3)*宝箱投放计算!K78</f>
        <v>0.7814085171640911</v>
      </c>
      <c r="M78">
        <f ca="1">(SUMIFS(OFFSET([2]掉落汇总!$C$2:$C$871,,MATCH($B78,[2]掉落汇总!$D$1:$M$1)),[2]掉落汇总!$A$2:$A$871,M$1,[2]掉落汇总!$C$2:$C$871,$Q$1)+SUMIFS(OFFSET([2]掉落汇总!$C$2:$C$871,,MATCH($B78,[2]掉落汇总!$D$1:$M$1)),[2]掉落汇总!$A$2:$A$871,M$1,[2]掉落汇总!$C$2:$C$871,$Q$2)/$Q$3)*宝箱投放计算!L78</f>
        <v>0.78196893612051854</v>
      </c>
      <c r="N78">
        <f ca="1">(SUMIFS(OFFSET([2]掉落汇总!$C$2:$C$871,,MATCH($B78,[2]掉落汇总!$D$1:$M$1)),[2]掉落汇总!$A$2:$A$871,N$1,[2]掉落汇总!$C$2:$C$871,$Q$1)+SUMIFS(OFFSET([2]掉落汇总!$C$2:$C$871,,MATCH($B78,[2]掉落汇总!$D$1:$M$1)),[2]掉落汇总!$A$2:$A$871,N$1,[2]掉落汇总!$C$2:$C$871,$Q$2)/$Q$3)*宝箱投放计算!M78</f>
        <v>0.18146053602163756</v>
      </c>
      <c r="O78">
        <f ca="1">(SUMIFS(OFFSET([2]掉落汇总!$C$2:$C$871,,MATCH($B78,[2]掉落汇总!$D$1:$M$1)),[2]掉落汇总!$A$2:$A$871,O$1,[2]掉落汇总!$C$2:$C$871,$Q$1)+SUMIFS(OFFSET([2]掉落汇总!$C$2:$C$871,,MATCH($B78,[2]掉落汇总!$D$1:$M$1)),[2]掉落汇总!$A$2:$A$871,O$1,[2]掉落汇总!$C$2:$C$871,$Q$2)/$Q$3)*宝箱投放计算!N78</f>
        <v>0.37342246297470183</v>
      </c>
    </row>
    <row r="79" spans="1:15" x14ac:dyDescent="0.2">
      <c r="A79">
        <f>玩家成长时间线!A79</f>
        <v>78</v>
      </c>
      <c r="B79">
        <f>玩家成长时间线!B79</f>
        <v>10</v>
      </c>
      <c r="C79">
        <f ca="1">SUM($D$2:D79)</f>
        <v>786.94204933816525</v>
      </c>
      <c r="D79">
        <f t="shared" ca="1" si="1"/>
        <v>8.0855327005133759</v>
      </c>
      <c r="E79">
        <f ca="1">(SUMIFS(OFFSET([2]掉落汇总!$C$2:$C$871,,MATCH($B79,[2]掉落汇总!$D$1:$M$1)),[2]掉落汇总!$A$2:$A$871,E$1,[2]掉落汇总!$C$2:$C$871,$Q$1)+SUMIFS(OFFSET([2]掉落汇总!$C$2:$C$871,,MATCH($B79,[2]掉落汇总!$D$1:$M$1)),[2]掉落汇总!$A$2:$A$871,E$1,[2]掉落汇总!$C$2:$C$871,$Q$2)/$Q$3)*宝箱投放计算!D79</f>
        <v>3.1092688058916362</v>
      </c>
      <c r="F79">
        <f ca="1">(SUMIFS(OFFSET([2]掉落汇总!$C$2:$C$871,,MATCH($B79,[2]掉落汇总!$D$1:$M$1)),[2]掉落汇总!$A$2:$A$871,F$1,[2]掉落汇总!$C$2:$C$871,$Q$1)+SUMIFS(OFFSET([2]掉落汇总!$C$2:$C$871,,MATCH($B79,[2]掉落汇总!$D$1:$M$1)),[2]掉落汇总!$A$2:$A$871,F$1,[2]掉落汇总!$C$2:$C$871,$Q$2)/$Q$3)*宝箱投放计算!E79</f>
        <v>2.8580034423407916</v>
      </c>
      <c r="G79">
        <f ca="1">(SUMIFS(OFFSET([2]掉落汇总!$C$2:$C$871,,MATCH($B79,[2]掉落汇总!$D$1:$M$1)),[2]掉落汇总!$A$2:$A$871,G$1,[2]掉落汇总!$C$2:$C$871,$Q$1)+SUMIFS(OFFSET([2]掉落汇总!$C$2:$C$871,,MATCH($B79,[2]掉落汇总!$D$1:$M$1)),[2]掉落汇总!$A$2:$A$871,G$1,[2]掉落汇总!$C$2:$C$871,$Q$2)/$Q$3)*宝箱投放计算!F79</f>
        <v>0</v>
      </c>
      <c r="H79">
        <f ca="1">(SUMIFS(OFFSET([2]掉落汇总!$C$2:$C$871,,MATCH($B79,[2]掉落汇总!$D$1:$M$1)),[2]掉落汇总!$A$2:$A$871,H$1,[2]掉落汇总!$C$2:$C$871,$Q$1)+SUMIFS(OFFSET([2]掉落汇总!$C$2:$C$871,,MATCH($B79,[2]掉落汇总!$D$1:$M$1)),[2]掉落汇总!$A$2:$A$871,H$1,[2]掉落汇总!$C$2:$C$871,$Q$2)/$Q$3)*宝箱投放计算!G79</f>
        <v>0</v>
      </c>
      <c r="I79">
        <f ca="1">(SUMIFS(OFFSET([2]掉落汇总!$C$2:$C$871,,MATCH($B79,[2]掉落汇总!$D$1:$M$1)),[2]掉落汇总!$A$2:$A$871,I$1,[2]掉落汇总!$C$2:$C$871,$Q$1)+SUMIFS(OFFSET([2]掉落汇总!$C$2:$C$871,,MATCH($B79,[2]掉落汇总!$D$1:$M$1)),[2]掉落汇总!$A$2:$A$871,I$1,[2]掉落汇总!$C$2:$C$871,$Q$2)/$Q$3)*宝箱投放计算!H79</f>
        <v>0</v>
      </c>
      <c r="J79">
        <f ca="1">(SUMIFS(OFFSET([2]掉落汇总!$C$2:$C$871,,MATCH($B79,[2]掉落汇总!$D$1:$M$1)),[2]掉落汇总!$A$2:$A$871,J$1,[2]掉落汇总!$C$2:$C$871,$Q$1)+SUMIFS(OFFSET([2]掉落汇总!$C$2:$C$871,,MATCH($B79,[2]掉落汇总!$D$1:$M$1)),[2]掉落汇总!$A$2:$A$871,J$1,[2]掉落汇总!$C$2:$C$871,$Q$2)/$Q$3)*宝箱投放计算!I79</f>
        <v>0</v>
      </c>
      <c r="K79">
        <f ca="1">(SUMIFS(OFFSET([2]掉落汇总!$C$2:$C$871,,MATCH($B79,[2]掉落汇总!$D$1:$M$1)),[2]掉落汇总!$A$2:$A$871,K$1,[2]掉落汇总!$C$2:$C$871,$Q$1)+SUMIFS(OFFSET([2]掉落汇总!$C$2:$C$871,,MATCH($B79,[2]掉落汇总!$D$1:$M$1)),[2]掉落汇总!$A$2:$A$871,K$1,[2]掉落汇总!$C$2:$C$871,$Q$2)/$Q$3)*宝箱投放计算!J79</f>
        <v>0</v>
      </c>
      <c r="L79">
        <f ca="1">(SUMIFS(OFFSET([2]掉落汇总!$C$2:$C$871,,MATCH($B79,[2]掉落汇总!$D$1:$M$1)),[2]掉落汇总!$A$2:$A$871,L$1,[2]掉落汇总!$C$2:$C$871,$Q$1)+SUMIFS(OFFSET([2]掉落汇总!$C$2:$C$871,,MATCH($B79,[2]掉落汇总!$D$1:$M$1)),[2]掉落汇总!$A$2:$A$871,L$1,[2]掉落汇总!$C$2:$C$871,$Q$2)/$Q$3)*宝箱投放计算!K79</f>
        <v>0.7814085171640911</v>
      </c>
      <c r="M79">
        <f ca="1">(SUMIFS(OFFSET([2]掉落汇总!$C$2:$C$871,,MATCH($B79,[2]掉落汇总!$D$1:$M$1)),[2]掉落汇总!$A$2:$A$871,M$1,[2]掉落汇总!$C$2:$C$871,$Q$1)+SUMIFS(OFFSET([2]掉落汇总!$C$2:$C$871,,MATCH($B79,[2]掉落汇总!$D$1:$M$1)),[2]掉落汇总!$A$2:$A$871,M$1,[2]掉落汇总!$C$2:$C$871,$Q$2)/$Q$3)*宝箱投放计算!L79</f>
        <v>0.78196893612051854</v>
      </c>
      <c r="N79">
        <f ca="1">(SUMIFS(OFFSET([2]掉落汇总!$C$2:$C$871,,MATCH($B79,[2]掉落汇总!$D$1:$M$1)),[2]掉落汇总!$A$2:$A$871,N$1,[2]掉落汇总!$C$2:$C$871,$Q$1)+SUMIFS(OFFSET([2]掉落汇总!$C$2:$C$871,,MATCH($B79,[2]掉落汇总!$D$1:$M$1)),[2]掉落汇总!$A$2:$A$871,N$1,[2]掉落汇总!$C$2:$C$871,$Q$2)/$Q$3)*宝箱投放计算!M79</f>
        <v>0.18146053602163756</v>
      </c>
      <c r="O79">
        <f ca="1">(SUMIFS(OFFSET([2]掉落汇总!$C$2:$C$871,,MATCH($B79,[2]掉落汇总!$D$1:$M$1)),[2]掉落汇总!$A$2:$A$871,O$1,[2]掉落汇总!$C$2:$C$871,$Q$1)+SUMIFS(OFFSET([2]掉落汇总!$C$2:$C$871,,MATCH($B79,[2]掉落汇总!$D$1:$M$1)),[2]掉落汇总!$A$2:$A$871,O$1,[2]掉落汇总!$C$2:$C$871,$Q$2)/$Q$3)*宝箱投放计算!N79</f>
        <v>0.37342246297470183</v>
      </c>
    </row>
    <row r="80" spans="1:15" x14ac:dyDescent="0.2">
      <c r="A80">
        <f>玩家成长时间线!A80</f>
        <v>79</v>
      </c>
      <c r="B80">
        <f>玩家成长时间线!B80</f>
        <v>10</v>
      </c>
      <c r="C80">
        <f ca="1">SUM($D$2:D80)</f>
        <v>795.29270565782645</v>
      </c>
      <c r="D80">
        <f t="shared" ca="1" si="1"/>
        <v>8.3506563196611943</v>
      </c>
      <c r="E80">
        <f ca="1">(SUMIFS(OFFSET([2]掉落汇总!$C$2:$C$871,,MATCH($B80,[2]掉落汇总!$D$1:$M$1)),[2]掉落汇总!$A$2:$A$871,E$1,[2]掉落汇总!$C$2:$C$871,$Q$1)+SUMIFS(OFFSET([2]掉落汇总!$C$2:$C$871,,MATCH($B80,[2]掉落汇总!$D$1:$M$1)),[2]掉落汇总!$A$2:$A$871,E$1,[2]掉落汇总!$C$2:$C$871,$Q$2)/$Q$3)*宝箱投放计算!D80</f>
        <v>3.3743924250394528</v>
      </c>
      <c r="F80">
        <f ca="1">(SUMIFS(OFFSET([2]掉落汇总!$C$2:$C$871,,MATCH($B80,[2]掉落汇总!$D$1:$M$1)),[2]掉落汇总!$A$2:$A$871,F$1,[2]掉落汇总!$C$2:$C$871,$Q$1)+SUMIFS(OFFSET([2]掉落汇总!$C$2:$C$871,,MATCH($B80,[2]掉落汇总!$D$1:$M$1)),[2]掉落汇总!$A$2:$A$871,F$1,[2]掉落汇总!$C$2:$C$871,$Q$2)/$Q$3)*宝箱投放计算!E80</f>
        <v>2.8580034423407916</v>
      </c>
      <c r="G80">
        <f ca="1">(SUMIFS(OFFSET([2]掉落汇总!$C$2:$C$871,,MATCH($B80,[2]掉落汇总!$D$1:$M$1)),[2]掉落汇总!$A$2:$A$871,G$1,[2]掉落汇总!$C$2:$C$871,$Q$1)+SUMIFS(OFFSET([2]掉落汇总!$C$2:$C$871,,MATCH($B80,[2]掉落汇总!$D$1:$M$1)),[2]掉落汇总!$A$2:$A$871,G$1,[2]掉落汇总!$C$2:$C$871,$Q$2)/$Q$3)*宝箱投放计算!F80</f>
        <v>0</v>
      </c>
      <c r="H80">
        <f ca="1">(SUMIFS(OFFSET([2]掉落汇总!$C$2:$C$871,,MATCH($B80,[2]掉落汇总!$D$1:$M$1)),[2]掉落汇总!$A$2:$A$871,H$1,[2]掉落汇总!$C$2:$C$871,$Q$1)+SUMIFS(OFFSET([2]掉落汇总!$C$2:$C$871,,MATCH($B80,[2]掉落汇总!$D$1:$M$1)),[2]掉落汇总!$A$2:$A$871,H$1,[2]掉落汇总!$C$2:$C$871,$Q$2)/$Q$3)*宝箱投放计算!G80</f>
        <v>0</v>
      </c>
      <c r="I80">
        <f ca="1">(SUMIFS(OFFSET([2]掉落汇总!$C$2:$C$871,,MATCH($B80,[2]掉落汇总!$D$1:$M$1)),[2]掉落汇总!$A$2:$A$871,I$1,[2]掉落汇总!$C$2:$C$871,$Q$1)+SUMIFS(OFFSET([2]掉落汇总!$C$2:$C$871,,MATCH($B80,[2]掉落汇总!$D$1:$M$1)),[2]掉落汇总!$A$2:$A$871,I$1,[2]掉落汇总!$C$2:$C$871,$Q$2)/$Q$3)*宝箱投放计算!H80</f>
        <v>0</v>
      </c>
      <c r="J80">
        <f ca="1">(SUMIFS(OFFSET([2]掉落汇总!$C$2:$C$871,,MATCH($B80,[2]掉落汇总!$D$1:$M$1)),[2]掉落汇总!$A$2:$A$871,J$1,[2]掉落汇总!$C$2:$C$871,$Q$1)+SUMIFS(OFFSET([2]掉落汇总!$C$2:$C$871,,MATCH($B80,[2]掉落汇总!$D$1:$M$1)),[2]掉落汇总!$A$2:$A$871,J$1,[2]掉落汇总!$C$2:$C$871,$Q$2)/$Q$3)*宝箱投放计算!I80</f>
        <v>0</v>
      </c>
      <c r="K80">
        <f ca="1">(SUMIFS(OFFSET([2]掉落汇总!$C$2:$C$871,,MATCH($B80,[2]掉落汇总!$D$1:$M$1)),[2]掉落汇总!$A$2:$A$871,K$1,[2]掉落汇总!$C$2:$C$871,$Q$1)+SUMIFS(OFFSET([2]掉落汇总!$C$2:$C$871,,MATCH($B80,[2]掉落汇总!$D$1:$M$1)),[2]掉落汇总!$A$2:$A$871,K$1,[2]掉落汇总!$C$2:$C$871,$Q$2)/$Q$3)*宝箱投放计算!J80</f>
        <v>0</v>
      </c>
      <c r="L80">
        <f ca="1">(SUMIFS(OFFSET([2]掉落汇总!$C$2:$C$871,,MATCH($B80,[2]掉落汇总!$D$1:$M$1)),[2]掉落汇总!$A$2:$A$871,L$1,[2]掉落汇总!$C$2:$C$871,$Q$1)+SUMIFS(OFFSET([2]掉落汇总!$C$2:$C$871,,MATCH($B80,[2]掉落汇总!$D$1:$M$1)),[2]掉落汇总!$A$2:$A$871,L$1,[2]掉落汇总!$C$2:$C$871,$Q$2)/$Q$3)*宝箱投放计算!K80</f>
        <v>0.7814085171640911</v>
      </c>
      <c r="M80">
        <f ca="1">(SUMIFS(OFFSET([2]掉落汇总!$C$2:$C$871,,MATCH($B80,[2]掉落汇总!$D$1:$M$1)),[2]掉落汇总!$A$2:$A$871,M$1,[2]掉落汇总!$C$2:$C$871,$Q$1)+SUMIFS(OFFSET([2]掉落汇总!$C$2:$C$871,,MATCH($B80,[2]掉落汇总!$D$1:$M$1)),[2]掉落汇总!$A$2:$A$871,M$1,[2]掉落汇总!$C$2:$C$871,$Q$2)/$Q$3)*宝箱投放计算!L80</f>
        <v>0.78196893612051854</v>
      </c>
      <c r="N80">
        <f ca="1">(SUMIFS(OFFSET([2]掉落汇总!$C$2:$C$871,,MATCH($B80,[2]掉落汇总!$D$1:$M$1)),[2]掉落汇总!$A$2:$A$871,N$1,[2]掉落汇总!$C$2:$C$871,$Q$1)+SUMIFS(OFFSET([2]掉落汇总!$C$2:$C$871,,MATCH($B80,[2]掉落汇总!$D$1:$M$1)),[2]掉落汇总!$A$2:$A$871,N$1,[2]掉落汇总!$C$2:$C$871,$Q$2)/$Q$3)*宝箱投放计算!M80</f>
        <v>0.18146053602163756</v>
      </c>
      <c r="O80">
        <f ca="1">(SUMIFS(OFFSET([2]掉落汇总!$C$2:$C$871,,MATCH($B80,[2]掉落汇总!$D$1:$M$1)),[2]掉落汇总!$A$2:$A$871,O$1,[2]掉落汇总!$C$2:$C$871,$Q$1)+SUMIFS(OFFSET([2]掉落汇总!$C$2:$C$871,,MATCH($B80,[2]掉落汇总!$D$1:$M$1)),[2]掉落汇总!$A$2:$A$871,O$1,[2]掉落汇总!$C$2:$C$871,$Q$2)/$Q$3)*宝箱投放计算!N80</f>
        <v>0.37342246297470183</v>
      </c>
    </row>
    <row r="81" spans="1:15" x14ac:dyDescent="0.2">
      <c r="A81">
        <f>玩家成长时间线!A81</f>
        <v>80</v>
      </c>
      <c r="B81">
        <f>玩家成长时间线!B81</f>
        <v>10</v>
      </c>
      <c r="C81">
        <f ca="1">SUM($D$2:D81)</f>
        <v>803.40348822683006</v>
      </c>
      <c r="D81">
        <f t="shared" ca="1" si="1"/>
        <v>8.1107825690036464</v>
      </c>
      <c r="E81">
        <f ca="1">(SUMIFS(OFFSET([2]掉落汇总!$C$2:$C$871,,MATCH($B81,[2]掉落汇总!$D$1:$M$1)),[2]掉落汇总!$A$2:$A$871,E$1,[2]掉落汇总!$C$2:$C$871,$Q$1)+SUMIFS(OFFSET([2]掉落汇总!$C$2:$C$871,,MATCH($B81,[2]掉落汇总!$D$1:$M$1)),[2]掉落汇总!$A$2:$A$871,E$1,[2]掉落汇总!$C$2:$C$871,$Q$2)/$Q$3)*宝箱投放计算!D81</f>
        <v>3.1345186743819045</v>
      </c>
      <c r="F81">
        <f ca="1">(SUMIFS(OFFSET([2]掉落汇总!$C$2:$C$871,,MATCH($B81,[2]掉落汇总!$D$1:$M$1)),[2]掉落汇总!$A$2:$A$871,F$1,[2]掉落汇总!$C$2:$C$871,$Q$1)+SUMIFS(OFFSET([2]掉落汇总!$C$2:$C$871,,MATCH($B81,[2]掉落汇总!$D$1:$M$1)),[2]掉落汇总!$A$2:$A$871,F$1,[2]掉落汇总!$C$2:$C$871,$Q$2)/$Q$3)*宝箱投放计算!E81</f>
        <v>2.8580034423407916</v>
      </c>
      <c r="G81">
        <f ca="1">(SUMIFS(OFFSET([2]掉落汇总!$C$2:$C$871,,MATCH($B81,[2]掉落汇总!$D$1:$M$1)),[2]掉落汇总!$A$2:$A$871,G$1,[2]掉落汇总!$C$2:$C$871,$Q$1)+SUMIFS(OFFSET([2]掉落汇总!$C$2:$C$871,,MATCH($B81,[2]掉落汇总!$D$1:$M$1)),[2]掉落汇总!$A$2:$A$871,G$1,[2]掉落汇总!$C$2:$C$871,$Q$2)/$Q$3)*宝箱投放计算!F81</f>
        <v>0</v>
      </c>
      <c r="H81">
        <f ca="1">(SUMIFS(OFFSET([2]掉落汇总!$C$2:$C$871,,MATCH($B81,[2]掉落汇总!$D$1:$M$1)),[2]掉落汇总!$A$2:$A$871,H$1,[2]掉落汇总!$C$2:$C$871,$Q$1)+SUMIFS(OFFSET([2]掉落汇总!$C$2:$C$871,,MATCH($B81,[2]掉落汇总!$D$1:$M$1)),[2]掉落汇总!$A$2:$A$871,H$1,[2]掉落汇总!$C$2:$C$871,$Q$2)/$Q$3)*宝箱投放计算!G81</f>
        <v>0</v>
      </c>
      <c r="I81">
        <f ca="1">(SUMIFS(OFFSET([2]掉落汇总!$C$2:$C$871,,MATCH($B81,[2]掉落汇总!$D$1:$M$1)),[2]掉落汇总!$A$2:$A$871,I$1,[2]掉落汇总!$C$2:$C$871,$Q$1)+SUMIFS(OFFSET([2]掉落汇总!$C$2:$C$871,,MATCH($B81,[2]掉落汇总!$D$1:$M$1)),[2]掉落汇总!$A$2:$A$871,I$1,[2]掉落汇总!$C$2:$C$871,$Q$2)/$Q$3)*宝箱投放计算!H81</f>
        <v>0</v>
      </c>
      <c r="J81">
        <f ca="1">(SUMIFS(OFFSET([2]掉落汇总!$C$2:$C$871,,MATCH($B81,[2]掉落汇总!$D$1:$M$1)),[2]掉落汇总!$A$2:$A$871,J$1,[2]掉落汇总!$C$2:$C$871,$Q$1)+SUMIFS(OFFSET([2]掉落汇总!$C$2:$C$871,,MATCH($B81,[2]掉落汇总!$D$1:$M$1)),[2]掉落汇总!$A$2:$A$871,J$1,[2]掉落汇总!$C$2:$C$871,$Q$2)/$Q$3)*宝箱投放计算!I81</f>
        <v>0</v>
      </c>
      <c r="K81">
        <f ca="1">(SUMIFS(OFFSET([2]掉落汇总!$C$2:$C$871,,MATCH($B81,[2]掉落汇总!$D$1:$M$1)),[2]掉落汇总!$A$2:$A$871,K$1,[2]掉落汇总!$C$2:$C$871,$Q$1)+SUMIFS(OFFSET([2]掉落汇总!$C$2:$C$871,,MATCH($B81,[2]掉落汇总!$D$1:$M$1)),[2]掉落汇总!$A$2:$A$871,K$1,[2]掉落汇总!$C$2:$C$871,$Q$2)/$Q$3)*宝箱投放计算!J81</f>
        <v>0</v>
      </c>
      <c r="L81">
        <f ca="1">(SUMIFS(OFFSET([2]掉落汇总!$C$2:$C$871,,MATCH($B81,[2]掉落汇总!$D$1:$M$1)),[2]掉落汇总!$A$2:$A$871,L$1,[2]掉落汇总!$C$2:$C$871,$Q$1)+SUMIFS(OFFSET([2]掉落汇总!$C$2:$C$871,,MATCH($B81,[2]掉落汇总!$D$1:$M$1)),[2]掉落汇总!$A$2:$A$871,L$1,[2]掉落汇总!$C$2:$C$871,$Q$2)/$Q$3)*宝箱投放计算!K81</f>
        <v>0.7814085171640911</v>
      </c>
      <c r="M81">
        <f ca="1">(SUMIFS(OFFSET([2]掉落汇总!$C$2:$C$871,,MATCH($B81,[2]掉落汇总!$D$1:$M$1)),[2]掉落汇总!$A$2:$A$871,M$1,[2]掉落汇总!$C$2:$C$871,$Q$1)+SUMIFS(OFFSET([2]掉落汇总!$C$2:$C$871,,MATCH($B81,[2]掉落汇总!$D$1:$M$1)),[2]掉落汇总!$A$2:$A$871,M$1,[2]掉落汇总!$C$2:$C$871,$Q$2)/$Q$3)*宝箱投放计算!L81</f>
        <v>0.78196893612051854</v>
      </c>
      <c r="N81">
        <f ca="1">(SUMIFS(OFFSET([2]掉落汇总!$C$2:$C$871,,MATCH($B81,[2]掉落汇总!$D$1:$M$1)),[2]掉落汇总!$A$2:$A$871,N$1,[2]掉落汇总!$C$2:$C$871,$Q$1)+SUMIFS(OFFSET([2]掉落汇总!$C$2:$C$871,,MATCH($B81,[2]掉落汇总!$D$1:$M$1)),[2]掉落汇总!$A$2:$A$871,N$1,[2]掉落汇总!$C$2:$C$871,$Q$2)/$Q$3)*宝箱投放计算!M81</f>
        <v>0.18146053602163756</v>
      </c>
      <c r="O81">
        <f ca="1">(SUMIFS(OFFSET([2]掉落汇总!$C$2:$C$871,,MATCH($B81,[2]掉落汇总!$D$1:$M$1)),[2]掉落汇总!$A$2:$A$871,O$1,[2]掉落汇总!$C$2:$C$871,$Q$1)+SUMIFS(OFFSET([2]掉落汇总!$C$2:$C$871,,MATCH($B81,[2]掉落汇总!$D$1:$M$1)),[2]掉落汇总!$A$2:$A$871,O$1,[2]掉落汇总!$C$2:$C$871,$Q$2)/$Q$3)*宝箱投放计算!N81</f>
        <v>0.37342246297470183</v>
      </c>
    </row>
    <row r="82" spans="1:15" x14ac:dyDescent="0.2">
      <c r="A82">
        <f>玩家成长时间线!A82</f>
        <v>81</v>
      </c>
      <c r="B82">
        <f>玩家成长时间线!B82</f>
        <v>10</v>
      </c>
      <c r="C82">
        <f ca="1">SUM($D$2:D82)</f>
        <v>811.52689573007888</v>
      </c>
      <c r="D82">
        <f t="shared" ca="1" si="1"/>
        <v>8.123407503248778</v>
      </c>
      <c r="E82">
        <f ca="1">(SUMIFS(OFFSET([2]掉落汇总!$C$2:$C$871,,MATCH($B82,[2]掉落汇总!$D$1:$M$1)),[2]掉落汇总!$A$2:$A$871,E$1,[2]掉落汇总!$C$2:$C$871,$Q$1)+SUMIFS(OFFSET([2]掉落汇总!$C$2:$C$871,,MATCH($B82,[2]掉落汇总!$D$1:$M$1)),[2]掉落汇总!$A$2:$A$871,E$1,[2]掉落汇总!$C$2:$C$871,$Q$2)/$Q$3)*宝箱投放计算!D82</f>
        <v>3.1471436086270383</v>
      </c>
      <c r="F82">
        <f ca="1">(SUMIFS(OFFSET([2]掉落汇总!$C$2:$C$871,,MATCH($B82,[2]掉落汇总!$D$1:$M$1)),[2]掉落汇总!$A$2:$A$871,F$1,[2]掉落汇总!$C$2:$C$871,$Q$1)+SUMIFS(OFFSET([2]掉落汇总!$C$2:$C$871,,MATCH($B82,[2]掉落汇总!$D$1:$M$1)),[2]掉落汇总!$A$2:$A$871,F$1,[2]掉落汇总!$C$2:$C$871,$Q$2)/$Q$3)*宝箱投放计算!E82</f>
        <v>2.8580034423407916</v>
      </c>
      <c r="G82">
        <f ca="1">(SUMIFS(OFFSET([2]掉落汇总!$C$2:$C$871,,MATCH($B82,[2]掉落汇总!$D$1:$M$1)),[2]掉落汇总!$A$2:$A$871,G$1,[2]掉落汇总!$C$2:$C$871,$Q$1)+SUMIFS(OFFSET([2]掉落汇总!$C$2:$C$871,,MATCH($B82,[2]掉落汇总!$D$1:$M$1)),[2]掉落汇总!$A$2:$A$871,G$1,[2]掉落汇总!$C$2:$C$871,$Q$2)/$Q$3)*宝箱投放计算!F82</f>
        <v>0</v>
      </c>
      <c r="H82">
        <f ca="1">(SUMIFS(OFFSET([2]掉落汇总!$C$2:$C$871,,MATCH($B82,[2]掉落汇总!$D$1:$M$1)),[2]掉落汇总!$A$2:$A$871,H$1,[2]掉落汇总!$C$2:$C$871,$Q$1)+SUMIFS(OFFSET([2]掉落汇总!$C$2:$C$871,,MATCH($B82,[2]掉落汇总!$D$1:$M$1)),[2]掉落汇总!$A$2:$A$871,H$1,[2]掉落汇总!$C$2:$C$871,$Q$2)/$Q$3)*宝箱投放计算!G82</f>
        <v>0</v>
      </c>
      <c r="I82">
        <f ca="1">(SUMIFS(OFFSET([2]掉落汇总!$C$2:$C$871,,MATCH($B82,[2]掉落汇总!$D$1:$M$1)),[2]掉落汇总!$A$2:$A$871,I$1,[2]掉落汇总!$C$2:$C$871,$Q$1)+SUMIFS(OFFSET([2]掉落汇总!$C$2:$C$871,,MATCH($B82,[2]掉落汇总!$D$1:$M$1)),[2]掉落汇总!$A$2:$A$871,I$1,[2]掉落汇总!$C$2:$C$871,$Q$2)/$Q$3)*宝箱投放计算!H82</f>
        <v>0</v>
      </c>
      <c r="J82">
        <f ca="1">(SUMIFS(OFFSET([2]掉落汇总!$C$2:$C$871,,MATCH($B82,[2]掉落汇总!$D$1:$M$1)),[2]掉落汇总!$A$2:$A$871,J$1,[2]掉落汇总!$C$2:$C$871,$Q$1)+SUMIFS(OFFSET([2]掉落汇总!$C$2:$C$871,,MATCH($B82,[2]掉落汇总!$D$1:$M$1)),[2]掉落汇总!$A$2:$A$871,J$1,[2]掉落汇总!$C$2:$C$871,$Q$2)/$Q$3)*宝箱投放计算!I82</f>
        <v>0</v>
      </c>
      <c r="K82">
        <f ca="1">(SUMIFS(OFFSET([2]掉落汇总!$C$2:$C$871,,MATCH($B82,[2]掉落汇总!$D$1:$M$1)),[2]掉落汇总!$A$2:$A$871,K$1,[2]掉落汇总!$C$2:$C$871,$Q$1)+SUMIFS(OFFSET([2]掉落汇总!$C$2:$C$871,,MATCH($B82,[2]掉落汇总!$D$1:$M$1)),[2]掉落汇总!$A$2:$A$871,K$1,[2]掉落汇总!$C$2:$C$871,$Q$2)/$Q$3)*宝箱投放计算!J82</f>
        <v>0</v>
      </c>
      <c r="L82">
        <f ca="1">(SUMIFS(OFFSET([2]掉落汇总!$C$2:$C$871,,MATCH($B82,[2]掉落汇总!$D$1:$M$1)),[2]掉落汇总!$A$2:$A$871,L$1,[2]掉落汇总!$C$2:$C$871,$Q$1)+SUMIFS(OFFSET([2]掉落汇总!$C$2:$C$871,,MATCH($B82,[2]掉落汇总!$D$1:$M$1)),[2]掉落汇总!$A$2:$A$871,L$1,[2]掉落汇总!$C$2:$C$871,$Q$2)/$Q$3)*宝箱投放计算!K82</f>
        <v>0.7814085171640911</v>
      </c>
      <c r="M82">
        <f ca="1">(SUMIFS(OFFSET([2]掉落汇总!$C$2:$C$871,,MATCH($B82,[2]掉落汇总!$D$1:$M$1)),[2]掉落汇总!$A$2:$A$871,M$1,[2]掉落汇总!$C$2:$C$871,$Q$1)+SUMIFS(OFFSET([2]掉落汇总!$C$2:$C$871,,MATCH($B82,[2]掉落汇总!$D$1:$M$1)),[2]掉落汇总!$A$2:$A$871,M$1,[2]掉落汇总!$C$2:$C$871,$Q$2)/$Q$3)*宝箱投放计算!L82</f>
        <v>0.78196893612051854</v>
      </c>
      <c r="N82">
        <f ca="1">(SUMIFS(OFFSET([2]掉落汇总!$C$2:$C$871,,MATCH($B82,[2]掉落汇总!$D$1:$M$1)),[2]掉落汇总!$A$2:$A$871,N$1,[2]掉落汇总!$C$2:$C$871,$Q$1)+SUMIFS(OFFSET([2]掉落汇总!$C$2:$C$871,,MATCH($B82,[2]掉落汇总!$D$1:$M$1)),[2]掉落汇总!$A$2:$A$871,N$1,[2]掉落汇总!$C$2:$C$871,$Q$2)/$Q$3)*宝箱投放计算!M82</f>
        <v>0.18146053602163756</v>
      </c>
      <c r="O82">
        <f ca="1">(SUMIFS(OFFSET([2]掉落汇总!$C$2:$C$871,,MATCH($B82,[2]掉落汇总!$D$1:$M$1)),[2]掉落汇总!$A$2:$A$871,O$1,[2]掉落汇总!$C$2:$C$871,$Q$1)+SUMIFS(OFFSET([2]掉落汇总!$C$2:$C$871,,MATCH($B82,[2]掉落汇总!$D$1:$M$1)),[2]掉落汇总!$A$2:$A$871,O$1,[2]掉落汇总!$C$2:$C$871,$Q$2)/$Q$3)*宝箱投放计算!N82</f>
        <v>0.37342246297470183</v>
      </c>
    </row>
    <row r="83" spans="1:15" x14ac:dyDescent="0.2">
      <c r="A83">
        <f>玩家成长时间线!A83</f>
        <v>82</v>
      </c>
      <c r="B83">
        <f>玩家成长时间线!B83</f>
        <v>10</v>
      </c>
      <c r="C83">
        <f ca="1">SUM($D$2:D83)</f>
        <v>819.78917751002416</v>
      </c>
      <c r="D83">
        <f t="shared" ca="1" si="1"/>
        <v>8.2622817799452548</v>
      </c>
      <c r="E83">
        <f ca="1">(SUMIFS(OFFSET([2]掉落汇总!$C$2:$C$871,,MATCH($B83,[2]掉落汇总!$D$1:$M$1)),[2]掉落汇总!$A$2:$A$871,E$1,[2]掉落汇总!$C$2:$C$871,$Q$1)+SUMIFS(OFFSET([2]掉落汇总!$C$2:$C$871,,MATCH($B83,[2]掉落汇总!$D$1:$M$1)),[2]掉落汇总!$A$2:$A$871,E$1,[2]掉落汇总!$C$2:$C$871,$Q$2)/$Q$3)*宝箱投放计算!D83</f>
        <v>3.2860178853235138</v>
      </c>
      <c r="F83">
        <f ca="1">(SUMIFS(OFFSET([2]掉落汇总!$C$2:$C$871,,MATCH($B83,[2]掉落汇总!$D$1:$M$1)),[2]掉落汇总!$A$2:$A$871,F$1,[2]掉落汇总!$C$2:$C$871,$Q$1)+SUMIFS(OFFSET([2]掉落汇总!$C$2:$C$871,,MATCH($B83,[2]掉落汇总!$D$1:$M$1)),[2]掉落汇总!$A$2:$A$871,F$1,[2]掉落汇总!$C$2:$C$871,$Q$2)/$Q$3)*宝箱投放计算!E83</f>
        <v>2.8580034423407916</v>
      </c>
      <c r="G83">
        <f ca="1">(SUMIFS(OFFSET([2]掉落汇总!$C$2:$C$871,,MATCH($B83,[2]掉落汇总!$D$1:$M$1)),[2]掉落汇总!$A$2:$A$871,G$1,[2]掉落汇总!$C$2:$C$871,$Q$1)+SUMIFS(OFFSET([2]掉落汇总!$C$2:$C$871,,MATCH($B83,[2]掉落汇总!$D$1:$M$1)),[2]掉落汇总!$A$2:$A$871,G$1,[2]掉落汇总!$C$2:$C$871,$Q$2)/$Q$3)*宝箱投放计算!F83</f>
        <v>0</v>
      </c>
      <c r="H83">
        <f ca="1">(SUMIFS(OFFSET([2]掉落汇总!$C$2:$C$871,,MATCH($B83,[2]掉落汇总!$D$1:$M$1)),[2]掉落汇总!$A$2:$A$871,H$1,[2]掉落汇总!$C$2:$C$871,$Q$1)+SUMIFS(OFFSET([2]掉落汇总!$C$2:$C$871,,MATCH($B83,[2]掉落汇总!$D$1:$M$1)),[2]掉落汇总!$A$2:$A$871,H$1,[2]掉落汇总!$C$2:$C$871,$Q$2)/$Q$3)*宝箱投放计算!G83</f>
        <v>0</v>
      </c>
      <c r="I83">
        <f ca="1">(SUMIFS(OFFSET([2]掉落汇总!$C$2:$C$871,,MATCH($B83,[2]掉落汇总!$D$1:$M$1)),[2]掉落汇总!$A$2:$A$871,I$1,[2]掉落汇总!$C$2:$C$871,$Q$1)+SUMIFS(OFFSET([2]掉落汇总!$C$2:$C$871,,MATCH($B83,[2]掉落汇总!$D$1:$M$1)),[2]掉落汇总!$A$2:$A$871,I$1,[2]掉落汇总!$C$2:$C$871,$Q$2)/$Q$3)*宝箱投放计算!H83</f>
        <v>0</v>
      </c>
      <c r="J83">
        <f ca="1">(SUMIFS(OFFSET([2]掉落汇总!$C$2:$C$871,,MATCH($B83,[2]掉落汇总!$D$1:$M$1)),[2]掉落汇总!$A$2:$A$871,J$1,[2]掉落汇总!$C$2:$C$871,$Q$1)+SUMIFS(OFFSET([2]掉落汇总!$C$2:$C$871,,MATCH($B83,[2]掉落汇总!$D$1:$M$1)),[2]掉落汇总!$A$2:$A$871,J$1,[2]掉落汇总!$C$2:$C$871,$Q$2)/$Q$3)*宝箱投放计算!I83</f>
        <v>0</v>
      </c>
      <c r="K83">
        <f ca="1">(SUMIFS(OFFSET([2]掉落汇总!$C$2:$C$871,,MATCH($B83,[2]掉落汇总!$D$1:$M$1)),[2]掉落汇总!$A$2:$A$871,K$1,[2]掉落汇总!$C$2:$C$871,$Q$1)+SUMIFS(OFFSET([2]掉落汇总!$C$2:$C$871,,MATCH($B83,[2]掉落汇总!$D$1:$M$1)),[2]掉落汇总!$A$2:$A$871,K$1,[2]掉落汇总!$C$2:$C$871,$Q$2)/$Q$3)*宝箱投放计算!J83</f>
        <v>0</v>
      </c>
      <c r="L83">
        <f ca="1">(SUMIFS(OFFSET([2]掉落汇总!$C$2:$C$871,,MATCH($B83,[2]掉落汇总!$D$1:$M$1)),[2]掉落汇总!$A$2:$A$871,L$1,[2]掉落汇总!$C$2:$C$871,$Q$1)+SUMIFS(OFFSET([2]掉落汇总!$C$2:$C$871,,MATCH($B83,[2]掉落汇总!$D$1:$M$1)),[2]掉落汇总!$A$2:$A$871,L$1,[2]掉落汇总!$C$2:$C$871,$Q$2)/$Q$3)*宝箱投放计算!K83</f>
        <v>0.7814085171640911</v>
      </c>
      <c r="M83">
        <f ca="1">(SUMIFS(OFFSET([2]掉落汇总!$C$2:$C$871,,MATCH($B83,[2]掉落汇总!$D$1:$M$1)),[2]掉落汇总!$A$2:$A$871,M$1,[2]掉落汇总!$C$2:$C$871,$Q$1)+SUMIFS(OFFSET([2]掉落汇总!$C$2:$C$871,,MATCH($B83,[2]掉落汇总!$D$1:$M$1)),[2]掉落汇总!$A$2:$A$871,M$1,[2]掉落汇总!$C$2:$C$871,$Q$2)/$Q$3)*宝箱投放计算!L83</f>
        <v>0.78196893612051854</v>
      </c>
      <c r="N83">
        <f ca="1">(SUMIFS(OFFSET([2]掉落汇总!$C$2:$C$871,,MATCH($B83,[2]掉落汇总!$D$1:$M$1)),[2]掉落汇总!$A$2:$A$871,N$1,[2]掉落汇总!$C$2:$C$871,$Q$1)+SUMIFS(OFFSET([2]掉落汇总!$C$2:$C$871,,MATCH($B83,[2]掉落汇总!$D$1:$M$1)),[2]掉落汇总!$A$2:$A$871,N$1,[2]掉落汇总!$C$2:$C$871,$Q$2)/$Q$3)*宝箱投放计算!M83</f>
        <v>0.18146053602163756</v>
      </c>
      <c r="O83">
        <f ca="1">(SUMIFS(OFFSET([2]掉落汇总!$C$2:$C$871,,MATCH($B83,[2]掉落汇总!$D$1:$M$1)),[2]掉落汇总!$A$2:$A$871,O$1,[2]掉落汇总!$C$2:$C$871,$Q$1)+SUMIFS(OFFSET([2]掉落汇总!$C$2:$C$871,,MATCH($B83,[2]掉落汇总!$D$1:$M$1)),[2]掉落汇总!$A$2:$A$871,O$1,[2]掉落汇总!$C$2:$C$871,$Q$2)/$Q$3)*宝箱投放计算!N83</f>
        <v>0.37342246297470183</v>
      </c>
    </row>
    <row r="84" spans="1:15" x14ac:dyDescent="0.2">
      <c r="A84">
        <f>玩家成长时间线!A84</f>
        <v>83</v>
      </c>
      <c r="B84">
        <f>玩家成长时间线!B84</f>
        <v>10</v>
      </c>
      <c r="C84">
        <f ca="1">SUM($D$2:D84)</f>
        <v>827.93783488176325</v>
      </c>
      <c r="D84">
        <f t="shared" ca="1" si="1"/>
        <v>8.1486573717390485</v>
      </c>
      <c r="E84">
        <f ca="1">(SUMIFS(OFFSET([2]掉落汇总!$C$2:$C$871,,MATCH($B84,[2]掉落汇总!$D$1:$M$1)),[2]掉落汇总!$A$2:$A$871,E$1,[2]掉落汇总!$C$2:$C$871,$Q$1)+SUMIFS(OFFSET([2]掉落汇总!$C$2:$C$871,,MATCH($B84,[2]掉落汇总!$D$1:$M$1)),[2]掉落汇总!$A$2:$A$871,E$1,[2]掉落汇总!$C$2:$C$871,$Q$2)/$Q$3)*宝箱投放计算!D84</f>
        <v>3.1723934771173066</v>
      </c>
      <c r="F84">
        <f ca="1">(SUMIFS(OFFSET([2]掉落汇总!$C$2:$C$871,,MATCH($B84,[2]掉落汇总!$D$1:$M$1)),[2]掉落汇总!$A$2:$A$871,F$1,[2]掉落汇总!$C$2:$C$871,$Q$1)+SUMIFS(OFFSET([2]掉落汇总!$C$2:$C$871,,MATCH($B84,[2]掉落汇总!$D$1:$M$1)),[2]掉落汇总!$A$2:$A$871,F$1,[2]掉落汇总!$C$2:$C$871,$Q$2)/$Q$3)*宝箱投放计算!E84</f>
        <v>2.8580034423407916</v>
      </c>
      <c r="G84">
        <f ca="1">(SUMIFS(OFFSET([2]掉落汇总!$C$2:$C$871,,MATCH($B84,[2]掉落汇总!$D$1:$M$1)),[2]掉落汇总!$A$2:$A$871,G$1,[2]掉落汇总!$C$2:$C$871,$Q$1)+SUMIFS(OFFSET([2]掉落汇总!$C$2:$C$871,,MATCH($B84,[2]掉落汇总!$D$1:$M$1)),[2]掉落汇总!$A$2:$A$871,G$1,[2]掉落汇总!$C$2:$C$871,$Q$2)/$Q$3)*宝箱投放计算!F84</f>
        <v>0</v>
      </c>
      <c r="H84">
        <f ca="1">(SUMIFS(OFFSET([2]掉落汇总!$C$2:$C$871,,MATCH($B84,[2]掉落汇总!$D$1:$M$1)),[2]掉落汇总!$A$2:$A$871,H$1,[2]掉落汇总!$C$2:$C$871,$Q$1)+SUMIFS(OFFSET([2]掉落汇总!$C$2:$C$871,,MATCH($B84,[2]掉落汇总!$D$1:$M$1)),[2]掉落汇总!$A$2:$A$871,H$1,[2]掉落汇总!$C$2:$C$871,$Q$2)/$Q$3)*宝箱投放计算!G84</f>
        <v>0</v>
      </c>
      <c r="I84">
        <f ca="1">(SUMIFS(OFFSET([2]掉落汇总!$C$2:$C$871,,MATCH($B84,[2]掉落汇总!$D$1:$M$1)),[2]掉落汇总!$A$2:$A$871,I$1,[2]掉落汇总!$C$2:$C$871,$Q$1)+SUMIFS(OFFSET([2]掉落汇总!$C$2:$C$871,,MATCH($B84,[2]掉落汇总!$D$1:$M$1)),[2]掉落汇总!$A$2:$A$871,I$1,[2]掉落汇总!$C$2:$C$871,$Q$2)/$Q$3)*宝箱投放计算!H84</f>
        <v>0</v>
      </c>
      <c r="J84">
        <f ca="1">(SUMIFS(OFFSET([2]掉落汇总!$C$2:$C$871,,MATCH($B84,[2]掉落汇总!$D$1:$M$1)),[2]掉落汇总!$A$2:$A$871,J$1,[2]掉落汇总!$C$2:$C$871,$Q$1)+SUMIFS(OFFSET([2]掉落汇总!$C$2:$C$871,,MATCH($B84,[2]掉落汇总!$D$1:$M$1)),[2]掉落汇总!$A$2:$A$871,J$1,[2]掉落汇总!$C$2:$C$871,$Q$2)/$Q$3)*宝箱投放计算!I84</f>
        <v>0</v>
      </c>
      <c r="K84">
        <f ca="1">(SUMIFS(OFFSET([2]掉落汇总!$C$2:$C$871,,MATCH($B84,[2]掉落汇总!$D$1:$M$1)),[2]掉落汇总!$A$2:$A$871,K$1,[2]掉落汇总!$C$2:$C$871,$Q$1)+SUMIFS(OFFSET([2]掉落汇总!$C$2:$C$871,,MATCH($B84,[2]掉落汇总!$D$1:$M$1)),[2]掉落汇总!$A$2:$A$871,K$1,[2]掉落汇总!$C$2:$C$871,$Q$2)/$Q$3)*宝箱投放计算!J84</f>
        <v>0</v>
      </c>
      <c r="L84">
        <f ca="1">(SUMIFS(OFFSET([2]掉落汇总!$C$2:$C$871,,MATCH($B84,[2]掉落汇总!$D$1:$M$1)),[2]掉落汇总!$A$2:$A$871,L$1,[2]掉落汇总!$C$2:$C$871,$Q$1)+SUMIFS(OFFSET([2]掉落汇总!$C$2:$C$871,,MATCH($B84,[2]掉落汇总!$D$1:$M$1)),[2]掉落汇总!$A$2:$A$871,L$1,[2]掉落汇总!$C$2:$C$871,$Q$2)/$Q$3)*宝箱投放计算!K84</f>
        <v>0.7814085171640911</v>
      </c>
      <c r="M84">
        <f ca="1">(SUMIFS(OFFSET([2]掉落汇总!$C$2:$C$871,,MATCH($B84,[2]掉落汇总!$D$1:$M$1)),[2]掉落汇总!$A$2:$A$871,M$1,[2]掉落汇总!$C$2:$C$871,$Q$1)+SUMIFS(OFFSET([2]掉落汇总!$C$2:$C$871,,MATCH($B84,[2]掉落汇总!$D$1:$M$1)),[2]掉落汇总!$A$2:$A$871,M$1,[2]掉落汇总!$C$2:$C$871,$Q$2)/$Q$3)*宝箱投放计算!L84</f>
        <v>0.78196893612051854</v>
      </c>
      <c r="N84">
        <f ca="1">(SUMIFS(OFFSET([2]掉落汇总!$C$2:$C$871,,MATCH($B84,[2]掉落汇总!$D$1:$M$1)),[2]掉落汇总!$A$2:$A$871,N$1,[2]掉落汇总!$C$2:$C$871,$Q$1)+SUMIFS(OFFSET([2]掉落汇总!$C$2:$C$871,,MATCH($B84,[2]掉落汇总!$D$1:$M$1)),[2]掉落汇总!$A$2:$A$871,N$1,[2]掉落汇总!$C$2:$C$871,$Q$2)/$Q$3)*宝箱投放计算!M84</f>
        <v>0.18146053602163756</v>
      </c>
      <c r="O84">
        <f ca="1">(SUMIFS(OFFSET([2]掉落汇总!$C$2:$C$871,,MATCH($B84,[2]掉落汇总!$D$1:$M$1)),[2]掉落汇总!$A$2:$A$871,O$1,[2]掉落汇总!$C$2:$C$871,$Q$1)+SUMIFS(OFFSET([2]掉落汇总!$C$2:$C$871,,MATCH($B84,[2]掉落汇总!$D$1:$M$1)),[2]掉落汇总!$A$2:$A$871,O$1,[2]掉落汇总!$C$2:$C$871,$Q$2)/$Q$3)*宝箱投放计算!N84</f>
        <v>0.37342246297470183</v>
      </c>
    </row>
    <row r="85" spans="1:15" x14ac:dyDescent="0.2">
      <c r="A85">
        <f>玩家成长时间线!A85</f>
        <v>84</v>
      </c>
      <c r="B85">
        <f>玩家成长时间线!B85</f>
        <v>8</v>
      </c>
      <c r="C85">
        <f ca="1">SUM($D$2:D85)</f>
        <v>835.25342116483989</v>
      </c>
      <c r="D85">
        <f t="shared" ca="1" si="1"/>
        <v>7.3155862830766596</v>
      </c>
      <c r="E85">
        <f ca="1">(SUMIFS(OFFSET([2]掉落汇总!$C$2:$C$871,,MATCH($B85,[2]掉落汇总!$D$1:$M$1)),[2]掉落汇总!$A$2:$A$871,E$1,[2]掉落汇总!$C$2:$C$871,$Q$1)+SUMIFS(OFFSET([2]掉落汇总!$C$2:$C$871,,MATCH($B85,[2]掉落汇总!$D$1:$M$1)),[2]掉落汇总!$A$2:$A$871,E$1,[2]掉落汇总!$C$2:$C$871,$Q$2)/$Q$3)*宝箱投放计算!D85</f>
        <v>2.9109230769230767</v>
      </c>
      <c r="F85">
        <f ca="1">(SUMIFS(OFFSET([2]掉落汇总!$C$2:$C$871,,MATCH($B85,[2]掉落汇总!$D$1:$M$1)),[2]掉落汇总!$A$2:$A$871,F$1,[2]掉落汇总!$C$2:$C$871,$Q$1)+SUMIFS(OFFSET([2]掉落汇总!$C$2:$C$871,,MATCH($B85,[2]掉落汇总!$D$1:$M$1)),[2]掉落汇总!$A$2:$A$871,F$1,[2]掉落汇总!$C$2:$C$871,$Q$2)/$Q$3)*宝箱投放计算!E85</f>
        <v>2.2864027538726335</v>
      </c>
      <c r="G85">
        <f ca="1">(SUMIFS(OFFSET([2]掉落汇总!$C$2:$C$871,,MATCH($B85,[2]掉落汇总!$D$1:$M$1)),[2]掉落汇总!$A$2:$A$871,G$1,[2]掉落汇总!$C$2:$C$871,$Q$1)+SUMIFS(OFFSET([2]掉落汇总!$C$2:$C$871,,MATCH($B85,[2]掉落汇总!$D$1:$M$1)),[2]掉落汇总!$A$2:$A$871,G$1,[2]掉落汇总!$C$2:$C$871,$Q$2)/$Q$3)*宝箱投放计算!F85</f>
        <v>0</v>
      </c>
      <c r="H85">
        <f ca="1">(SUMIFS(OFFSET([2]掉落汇总!$C$2:$C$871,,MATCH($B85,[2]掉落汇总!$D$1:$M$1)),[2]掉落汇总!$A$2:$A$871,H$1,[2]掉落汇总!$C$2:$C$871,$Q$1)+SUMIFS(OFFSET([2]掉落汇总!$C$2:$C$871,,MATCH($B85,[2]掉落汇总!$D$1:$M$1)),[2]掉落汇总!$A$2:$A$871,H$1,[2]掉落汇总!$C$2:$C$871,$Q$2)/$Q$3)*宝箱投放计算!G85</f>
        <v>0</v>
      </c>
      <c r="I85">
        <f ca="1">(SUMIFS(OFFSET([2]掉落汇总!$C$2:$C$871,,MATCH($B85,[2]掉落汇总!$D$1:$M$1)),[2]掉落汇总!$A$2:$A$871,I$1,[2]掉落汇总!$C$2:$C$871,$Q$1)+SUMIFS(OFFSET([2]掉落汇总!$C$2:$C$871,,MATCH($B85,[2]掉落汇总!$D$1:$M$1)),[2]掉落汇总!$A$2:$A$871,I$1,[2]掉落汇总!$C$2:$C$871,$Q$2)/$Q$3)*宝箱投放计算!H85</f>
        <v>0</v>
      </c>
      <c r="J85">
        <f ca="1">(SUMIFS(OFFSET([2]掉落汇总!$C$2:$C$871,,MATCH($B85,[2]掉落汇总!$D$1:$M$1)),[2]掉落汇总!$A$2:$A$871,J$1,[2]掉落汇总!$C$2:$C$871,$Q$1)+SUMIFS(OFFSET([2]掉落汇总!$C$2:$C$871,,MATCH($B85,[2]掉落汇总!$D$1:$M$1)),[2]掉落汇总!$A$2:$A$871,J$1,[2]掉落汇总!$C$2:$C$871,$Q$2)/$Q$3)*宝箱投放计算!I85</f>
        <v>0</v>
      </c>
      <c r="K85">
        <f ca="1">(SUMIFS(OFFSET([2]掉落汇总!$C$2:$C$871,,MATCH($B85,[2]掉落汇总!$D$1:$M$1)),[2]掉落汇总!$A$2:$A$871,K$1,[2]掉落汇总!$C$2:$C$871,$Q$1)+SUMIFS(OFFSET([2]掉落汇总!$C$2:$C$871,,MATCH($B85,[2]掉落汇总!$D$1:$M$1)),[2]掉落汇总!$A$2:$A$871,K$1,[2]掉落汇总!$C$2:$C$871,$Q$2)/$Q$3)*宝箱投放计算!J85</f>
        <v>0</v>
      </c>
      <c r="L85">
        <f ca="1">(SUMIFS(OFFSET([2]掉落汇总!$C$2:$C$871,,MATCH($B85,[2]掉落汇总!$D$1:$M$1)),[2]掉落汇总!$A$2:$A$871,L$1,[2]掉落汇总!$C$2:$C$871,$Q$1)+SUMIFS(OFFSET([2]掉落汇总!$C$2:$C$871,,MATCH($B85,[2]掉落汇总!$D$1:$M$1)),[2]掉落汇总!$A$2:$A$871,L$1,[2]掉落汇总!$C$2:$C$871,$Q$2)/$Q$3)*宝箱投放计算!K85</f>
        <v>0.7814085171640911</v>
      </c>
      <c r="M85">
        <f ca="1">(SUMIFS(OFFSET([2]掉落汇总!$C$2:$C$871,,MATCH($B85,[2]掉落汇总!$D$1:$M$1)),[2]掉落汇总!$A$2:$A$871,M$1,[2]掉落汇总!$C$2:$C$871,$Q$1)+SUMIFS(OFFSET([2]掉落汇总!$C$2:$C$871,,MATCH($B85,[2]掉落汇总!$D$1:$M$1)),[2]掉落汇总!$A$2:$A$871,M$1,[2]掉落汇总!$C$2:$C$871,$Q$2)/$Q$3)*宝箱投放计算!L85</f>
        <v>0.78196893612051854</v>
      </c>
      <c r="N85">
        <f ca="1">(SUMIFS(OFFSET([2]掉落汇总!$C$2:$C$871,,MATCH($B85,[2]掉落汇总!$D$1:$M$1)),[2]掉落汇总!$A$2:$A$871,N$1,[2]掉落汇总!$C$2:$C$871,$Q$1)+SUMIFS(OFFSET([2]掉落汇总!$C$2:$C$871,,MATCH($B85,[2]掉落汇总!$D$1:$M$1)),[2]掉落汇总!$A$2:$A$871,N$1,[2]掉落汇总!$C$2:$C$871,$Q$2)/$Q$3)*宝箱投放计算!M85</f>
        <v>0.18146053602163756</v>
      </c>
      <c r="O85">
        <f ca="1">(SUMIFS(OFFSET([2]掉落汇总!$C$2:$C$871,,MATCH($B85,[2]掉落汇总!$D$1:$M$1)),[2]掉落汇总!$A$2:$A$871,O$1,[2]掉落汇总!$C$2:$C$871,$Q$1)+SUMIFS(OFFSET([2]掉落汇总!$C$2:$C$871,,MATCH($B85,[2]掉落汇总!$D$1:$M$1)),[2]掉落汇总!$A$2:$A$871,O$1,[2]掉落汇总!$C$2:$C$871,$Q$2)/$Q$3)*宝箱投放计算!N85</f>
        <v>0.37342246297470183</v>
      </c>
    </row>
    <row r="86" spans="1:15" x14ac:dyDescent="0.2">
      <c r="A86">
        <f>玩家成长时间线!A86</f>
        <v>85</v>
      </c>
      <c r="B86">
        <f>玩家成长时间线!B86</f>
        <v>8</v>
      </c>
      <c r="C86">
        <f ca="1">SUM($D$2:D86)</f>
        <v>842.25746898637806</v>
      </c>
      <c r="D86">
        <f t="shared" ca="1" si="1"/>
        <v>7.0040478215381983</v>
      </c>
      <c r="E86">
        <f ca="1">(SUMIFS(OFFSET([2]掉落汇总!$C$2:$C$871,,MATCH($B86,[2]掉落汇总!$D$1:$M$1)),[2]掉落汇总!$A$2:$A$871,E$1,[2]掉落汇总!$C$2:$C$871,$Q$1)+SUMIFS(OFFSET([2]掉落汇总!$C$2:$C$871,,MATCH($B86,[2]掉落汇总!$D$1:$M$1)),[2]掉落汇总!$A$2:$A$871,E$1,[2]掉落汇总!$C$2:$C$871,$Q$2)/$Q$3)*宝箱投放计算!D86</f>
        <v>2.5993846153846154</v>
      </c>
      <c r="F86">
        <f ca="1">(SUMIFS(OFFSET([2]掉落汇总!$C$2:$C$871,,MATCH($B86,[2]掉落汇总!$D$1:$M$1)),[2]掉落汇总!$A$2:$A$871,F$1,[2]掉落汇总!$C$2:$C$871,$Q$1)+SUMIFS(OFFSET([2]掉落汇总!$C$2:$C$871,,MATCH($B86,[2]掉落汇总!$D$1:$M$1)),[2]掉落汇总!$A$2:$A$871,F$1,[2]掉落汇总!$C$2:$C$871,$Q$2)/$Q$3)*宝箱投放计算!E86</f>
        <v>2.2864027538726335</v>
      </c>
      <c r="G86">
        <f ca="1">(SUMIFS(OFFSET([2]掉落汇总!$C$2:$C$871,,MATCH($B86,[2]掉落汇总!$D$1:$M$1)),[2]掉落汇总!$A$2:$A$871,G$1,[2]掉落汇总!$C$2:$C$871,$Q$1)+SUMIFS(OFFSET([2]掉落汇总!$C$2:$C$871,,MATCH($B86,[2]掉落汇总!$D$1:$M$1)),[2]掉落汇总!$A$2:$A$871,G$1,[2]掉落汇总!$C$2:$C$871,$Q$2)/$Q$3)*宝箱投放计算!F86</f>
        <v>0</v>
      </c>
      <c r="H86">
        <f ca="1">(SUMIFS(OFFSET([2]掉落汇总!$C$2:$C$871,,MATCH($B86,[2]掉落汇总!$D$1:$M$1)),[2]掉落汇总!$A$2:$A$871,H$1,[2]掉落汇总!$C$2:$C$871,$Q$1)+SUMIFS(OFFSET([2]掉落汇总!$C$2:$C$871,,MATCH($B86,[2]掉落汇总!$D$1:$M$1)),[2]掉落汇总!$A$2:$A$871,H$1,[2]掉落汇总!$C$2:$C$871,$Q$2)/$Q$3)*宝箱投放计算!G86</f>
        <v>0</v>
      </c>
      <c r="I86">
        <f ca="1">(SUMIFS(OFFSET([2]掉落汇总!$C$2:$C$871,,MATCH($B86,[2]掉落汇总!$D$1:$M$1)),[2]掉落汇总!$A$2:$A$871,I$1,[2]掉落汇总!$C$2:$C$871,$Q$1)+SUMIFS(OFFSET([2]掉落汇总!$C$2:$C$871,,MATCH($B86,[2]掉落汇总!$D$1:$M$1)),[2]掉落汇总!$A$2:$A$871,I$1,[2]掉落汇总!$C$2:$C$871,$Q$2)/$Q$3)*宝箱投放计算!H86</f>
        <v>0</v>
      </c>
      <c r="J86">
        <f ca="1">(SUMIFS(OFFSET([2]掉落汇总!$C$2:$C$871,,MATCH($B86,[2]掉落汇总!$D$1:$M$1)),[2]掉落汇总!$A$2:$A$871,J$1,[2]掉落汇总!$C$2:$C$871,$Q$1)+SUMIFS(OFFSET([2]掉落汇总!$C$2:$C$871,,MATCH($B86,[2]掉落汇总!$D$1:$M$1)),[2]掉落汇总!$A$2:$A$871,J$1,[2]掉落汇总!$C$2:$C$871,$Q$2)/$Q$3)*宝箱投放计算!I86</f>
        <v>0</v>
      </c>
      <c r="K86">
        <f ca="1">(SUMIFS(OFFSET([2]掉落汇总!$C$2:$C$871,,MATCH($B86,[2]掉落汇总!$D$1:$M$1)),[2]掉落汇总!$A$2:$A$871,K$1,[2]掉落汇总!$C$2:$C$871,$Q$1)+SUMIFS(OFFSET([2]掉落汇总!$C$2:$C$871,,MATCH($B86,[2]掉落汇总!$D$1:$M$1)),[2]掉落汇总!$A$2:$A$871,K$1,[2]掉落汇总!$C$2:$C$871,$Q$2)/$Q$3)*宝箱投放计算!J86</f>
        <v>0</v>
      </c>
      <c r="L86">
        <f ca="1">(SUMIFS(OFFSET([2]掉落汇总!$C$2:$C$871,,MATCH($B86,[2]掉落汇总!$D$1:$M$1)),[2]掉落汇总!$A$2:$A$871,L$1,[2]掉落汇总!$C$2:$C$871,$Q$1)+SUMIFS(OFFSET([2]掉落汇总!$C$2:$C$871,,MATCH($B86,[2]掉落汇总!$D$1:$M$1)),[2]掉落汇总!$A$2:$A$871,L$1,[2]掉落汇总!$C$2:$C$871,$Q$2)/$Q$3)*宝箱投放计算!K86</f>
        <v>0.7814085171640911</v>
      </c>
      <c r="M86">
        <f ca="1">(SUMIFS(OFFSET([2]掉落汇总!$C$2:$C$871,,MATCH($B86,[2]掉落汇总!$D$1:$M$1)),[2]掉落汇总!$A$2:$A$871,M$1,[2]掉落汇总!$C$2:$C$871,$Q$1)+SUMIFS(OFFSET([2]掉落汇总!$C$2:$C$871,,MATCH($B86,[2]掉落汇总!$D$1:$M$1)),[2]掉落汇总!$A$2:$A$871,M$1,[2]掉落汇总!$C$2:$C$871,$Q$2)/$Q$3)*宝箱投放计算!L86</f>
        <v>0.78196893612051854</v>
      </c>
      <c r="N86">
        <f ca="1">(SUMIFS(OFFSET([2]掉落汇总!$C$2:$C$871,,MATCH($B86,[2]掉落汇总!$D$1:$M$1)),[2]掉落汇总!$A$2:$A$871,N$1,[2]掉落汇总!$C$2:$C$871,$Q$1)+SUMIFS(OFFSET([2]掉落汇总!$C$2:$C$871,,MATCH($B86,[2]掉落汇总!$D$1:$M$1)),[2]掉落汇总!$A$2:$A$871,N$1,[2]掉落汇总!$C$2:$C$871,$Q$2)/$Q$3)*宝箱投放计算!M86</f>
        <v>0.18146053602163756</v>
      </c>
      <c r="O86">
        <f ca="1">(SUMIFS(OFFSET([2]掉落汇总!$C$2:$C$871,,MATCH($B86,[2]掉落汇总!$D$1:$M$1)),[2]掉落汇总!$A$2:$A$871,O$1,[2]掉落汇总!$C$2:$C$871,$Q$1)+SUMIFS(OFFSET([2]掉落汇总!$C$2:$C$871,,MATCH($B86,[2]掉落汇总!$D$1:$M$1)),[2]掉落汇总!$A$2:$A$871,O$1,[2]掉落汇总!$C$2:$C$871,$Q$2)/$Q$3)*宝箱投放计算!N86</f>
        <v>0.37342246297470183</v>
      </c>
    </row>
    <row r="87" spans="1:15" x14ac:dyDescent="0.2">
      <c r="A87">
        <f>玩家成长时间线!A87</f>
        <v>86</v>
      </c>
      <c r="B87">
        <f>玩家成长时间线!B87</f>
        <v>8</v>
      </c>
      <c r="C87">
        <f ca="1">SUM($D$2:D87)</f>
        <v>849.33074757714701</v>
      </c>
      <c r="D87">
        <f t="shared" ca="1" si="1"/>
        <v>7.0732785907689673</v>
      </c>
      <c r="E87">
        <f ca="1">(SUMIFS(OFFSET([2]掉落汇总!$C$2:$C$871,,MATCH($B87,[2]掉落汇总!$D$1:$M$1)),[2]掉落汇总!$A$2:$A$871,E$1,[2]掉落汇总!$C$2:$C$871,$Q$1)+SUMIFS(OFFSET([2]掉落汇总!$C$2:$C$871,,MATCH($B87,[2]掉落汇总!$D$1:$M$1)),[2]掉落汇总!$A$2:$A$871,E$1,[2]掉落汇总!$C$2:$C$871,$Q$2)/$Q$3)*宝箱投放计算!D87</f>
        <v>2.6686153846153844</v>
      </c>
      <c r="F87">
        <f ca="1">(SUMIFS(OFFSET([2]掉落汇总!$C$2:$C$871,,MATCH($B87,[2]掉落汇总!$D$1:$M$1)),[2]掉落汇总!$A$2:$A$871,F$1,[2]掉落汇总!$C$2:$C$871,$Q$1)+SUMIFS(OFFSET([2]掉落汇总!$C$2:$C$871,,MATCH($B87,[2]掉落汇总!$D$1:$M$1)),[2]掉落汇总!$A$2:$A$871,F$1,[2]掉落汇总!$C$2:$C$871,$Q$2)/$Q$3)*宝箱投放计算!E87</f>
        <v>2.2864027538726335</v>
      </c>
      <c r="G87">
        <f ca="1">(SUMIFS(OFFSET([2]掉落汇总!$C$2:$C$871,,MATCH($B87,[2]掉落汇总!$D$1:$M$1)),[2]掉落汇总!$A$2:$A$871,G$1,[2]掉落汇总!$C$2:$C$871,$Q$1)+SUMIFS(OFFSET([2]掉落汇总!$C$2:$C$871,,MATCH($B87,[2]掉落汇总!$D$1:$M$1)),[2]掉落汇总!$A$2:$A$871,G$1,[2]掉落汇总!$C$2:$C$871,$Q$2)/$Q$3)*宝箱投放计算!F87</f>
        <v>0</v>
      </c>
      <c r="H87">
        <f ca="1">(SUMIFS(OFFSET([2]掉落汇总!$C$2:$C$871,,MATCH($B87,[2]掉落汇总!$D$1:$M$1)),[2]掉落汇总!$A$2:$A$871,H$1,[2]掉落汇总!$C$2:$C$871,$Q$1)+SUMIFS(OFFSET([2]掉落汇总!$C$2:$C$871,,MATCH($B87,[2]掉落汇总!$D$1:$M$1)),[2]掉落汇总!$A$2:$A$871,H$1,[2]掉落汇总!$C$2:$C$871,$Q$2)/$Q$3)*宝箱投放计算!G87</f>
        <v>0</v>
      </c>
      <c r="I87">
        <f ca="1">(SUMIFS(OFFSET([2]掉落汇总!$C$2:$C$871,,MATCH($B87,[2]掉落汇总!$D$1:$M$1)),[2]掉落汇总!$A$2:$A$871,I$1,[2]掉落汇总!$C$2:$C$871,$Q$1)+SUMIFS(OFFSET([2]掉落汇总!$C$2:$C$871,,MATCH($B87,[2]掉落汇总!$D$1:$M$1)),[2]掉落汇总!$A$2:$A$871,I$1,[2]掉落汇总!$C$2:$C$871,$Q$2)/$Q$3)*宝箱投放计算!H87</f>
        <v>0</v>
      </c>
      <c r="J87">
        <f ca="1">(SUMIFS(OFFSET([2]掉落汇总!$C$2:$C$871,,MATCH($B87,[2]掉落汇总!$D$1:$M$1)),[2]掉落汇总!$A$2:$A$871,J$1,[2]掉落汇总!$C$2:$C$871,$Q$1)+SUMIFS(OFFSET([2]掉落汇总!$C$2:$C$871,,MATCH($B87,[2]掉落汇总!$D$1:$M$1)),[2]掉落汇总!$A$2:$A$871,J$1,[2]掉落汇总!$C$2:$C$871,$Q$2)/$Q$3)*宝箱投放计算!I87</f>
        <v>0</v>
      </c>
      <c r="K87">
        <f ca="1">(SUMIFS(OFFSET([2]掉落汇总!$C$2:$C$871,,MATCH($B87,[2]掉落汇总!$D$1:$M$1)),[2]掉落汇总!$A$2:$A$871,K$1,[2]掉落汇总!$C$2:$C$871,$Q$1)+SUMIFS(OFFSET([2]掉落汇总!$C$2:$C$871,,MATCH($B87,[2]掉落汇总!$D$1:$M$1)),[2]掉落汇总!$A$2:$A$871,K$1,[2]掉落汇总!$C$2:$C$871,$Q$2)/$Q$3)*宝箱投放计算!J87</f>
        <v>0</v>
      </c>
      <c r="L87">
        <f ca="1">(SUMIFS(OFFSET([2]掉落汇总!$C$2:$C$871,,MATCH($B87,[2]掉落汇总!$D$1:$M$1)),[2]掉落汇总!$A$2:$A$871,L$1,[2]掉落汇总!$C$2:$C$871,$Q$1)+SUMIFS(OFFSET([2]掉落汇总!$C$2:$C$871,,MATCH($B87,[2]掉落汇总!$D$1:$M$1)),[2]掉落汇总!$A$2:$A$871,L$1,[2]掉落汇总!$C$2:$C$871,$Q$2)/$Q$3)*宝箱投放计算!K87</f>
        <v>0.7814085171640911</v>
      </c>
      <c r="M87">
        <f ca="1">(SUMIFS(OFFSET([2]掉落汇总!$C$2:$C$871,,MATCH($B87,[2]掉落汇总!$D$1:$M$1)),[2]掉落汇总!$A$2:$A$871,M$1,[2]掉落汇总!$C$2:$C$871,$Q$1)+SUMIFS(OFFSET([2]掉落汇总!$C$2:$C$871,,MATCH($B87,[2]掉落汇总!$D$1:$M$1)),[2]掉落汇总!$A$2:$A$871,M$1,[2]掉落汇总!$C$2:$C$871,$Q$2)/$Q$3)*宝箱投放计算!L87</f>
        <v>0.78196893612051854</v>
      </c>
      <c r="N87">
        <f ca="1">(SUMIFS(OFFSET([2]掉落汇总!$C$2:$C$871,,MATCH($B87,[2]掉落汇总!$D$1:$M$1)),[2]掉落汇总!$A$2:$A$871,N$1,[2]掉落汇总!$C$2:$C$871,$Q$1)+SUMIFS(OFFSET([2]掉落汇总!$C$2:$C$871,,MATCH($B87,[2]掉落汇总!$D$1:$M$1)),[2]掉落汇总!$A$2:$A$871,N$1,[2]掉落汇总!$C$2:$C$871,$Q$2)/$Q$3)*宝箱投放计算!M87</f>
        <v>0.18146053602163756</v>
      </c>
      <c r="O87">
        <f ca="1">(SUMIFS(OFFSET([2]掉落汇总!$C$2:$C$871,,MATCH($B87,[2]掉落汇总!$D$1:$M$1)),[2]掉落汇总!$A$2:$A$871,O$1,[2]掉落汇总!$C$2:$C$871,$Q$1)+SUMIFS(OFFSET([2]掉落汇总!$C$2:$C$871,,MATCH($B87,[2]掉落汇总!$D$1:$M$1)),[2]掉落汇总!$A$2:$A$871,O$1,[2]掉落汇总!$C$2:$C$871,$Q$2)/$Q$3)*宝箱投放计算!N87</f>
        <v>0.37342246297470183</v>
      </c>
    </row>
    <row r="88" spans="1:15" x14ac:dyDescent="0.2">
      <c r="A88">
        <f>玩家成长时间线!A88</f>
        <v>87</v>
      </c>
      <c r="B88">
        <f>玩家成长时间线!B88</f>
        <v>9</v>
      </c>
      <c r="C88">
        <f ca="1">SUM($D$2:D88)</f>
        <v>862.47099631940489</v>
      </c>
      <c r="D88">
        <f t="shared" ca="1" si="1"/>
        <v>13.140248742257835</v>
      </c>
      <c r="E88">
        <f ca="1">(SUMIFS(OFFSET([2]掉落汇总!$C$2:$C$871,,MATCH($B88,[2]掉落汇总!$D$1:$M$1)),[2]掉落汇总!$A$2:$A$871,E$1,[2]掉落汇总!$C$2:$C$871,$Q$1)+SUMIFS(OFFSET([2]掉落汇总!$C$2:$C$871,,MATCH($B88,[2]掉落汇总!$D$1:$M$1)),[2]掉落汇总!$A$2:$A$871,E$1,[2]掉落汇总!$C$2:$C$871,$Q$2)/$Q$3)*宝箱投放计算!D88</f>
        <v>1.7845321701199566</v>
      </c>
      <c r="F88">
        <f ca="1">(SUMIFS(OFFSET([2]掉落汇总!$C$2:$C$871,,MATCH($B88,[2]掉落汇总!$D$1:$M$1)),[2]掉落汇总!$A$2:$A$871,F$1,[2]掉落汇总!$C$2:$C$871,$Q$1)+SUMIFS(OFFSET([2]掉落汇总!$C$2:$C$871,,MATCH($B88,[2]掉落汇总!$D$1:$M$1)),[2]掉落汇总!$A$2:$A$871,F$1,[2]掉落汇总!$C$2:$C$871,$Q$2)/$Q$3)*宝箱投放计算!E88</f>
        <v>2.8580034423407916</v>
      </c>
      <c r="G88">
        <f ca="1">(SUMIFS(OFFSET([2]掉落汇总!$C$2:$C$871,,MATCH($B88,[2]掉落汇总!$D$1:$M$1)),[2]掉落汇总!$A$2:$A$871,G$1,[2]掉落汇总!$C$2:$C$871,$Q$1)+SUMIFS(OFFSET([2]掉落汇总!$C$2:$C$871,,MATCH($B88,[2]掉落汇总!$D$1:$M$1)),[2]掉落汇总!$A$2:$A$871,G$1,[2]掉落汇总!$C$2:$C$871,$Q$2)/$Q$3)*宝箱投放计算!F88</f>
        <v>0</v>
      </c>
      <c r="H88">
        <f ca="1">(SUMIFS(OFFSET([2]掉落汇总!$C$2:$C$871,,MATCH($B88,[2]掉落汇总!$D$1:$M$1)),[2]掉落汇总!$A$2:$A$871,H$1,[2]掉落汇总!$C$2:$C$871,$Q$1)+SUMIFS(OFFSET([2]掉落汇总!$C$2:$C$871,,MATCH($B88,[2]掉落汇总!$D$1:$M$1)),[2]掉落汇总!$A$2:$A$871,H$1,[2]掉落汇总!$C$2:$C$871,$Q$2)/$Q$3)*宝箱投放计算!G88</f>
        <v>0</v>
      </c>
      <c r="I88">
        <f ca="1">(SUMIFS(OFFSET([2]掉落汇总!$C$2:$C$871,,MATCH($B88,[2]掉落汇总!$D$1:$M$1)),[2]掉落汇总!$A$2:$A$871,I$1,[2]掉落汇总!$C$2:$C$871,$Q$1)+SUMIFS(OFFSET([2]掉落汇总!$C$2:$C$871,,MATCH($B88,[2]掉落汇总!$D$1:$M$1)),[2]掉落汇总!$A$2:$A$871,I$1,[2]掉落汇总!$C$2:$C$871,$Q$2)/$Q$3)*宝箱投放计算!H88</f>
        <v>1.7735703245749606</v>
      </c>
      <c r="J88">
        <f ca="1">(SUMIFS(OFFSET([2]掉落汇总!$C$2:$C$871,,MATCH($B88,[2]掉落汇总!$D$1:$M$1)),[2]掉落汇总!$A$2:$A$871,J$1,[2]掉落汇总!$C$2:$C$871,$Q$1)+SUMIFS(OFFSET([2]掉落汇总!$C$2:$C$871,,MATCH($B88,[2]掉落汇总!$D$1:$M$1)),[2]掉落汇总!$A$2:$A$871,J$1,[2]掉落汇总!$C$2:$C$871,$Q$2)/$Q$3)*宝箱投放计算!I88</f>
        <v>4.6058823529411761</v>
      </c>
      <c r="K88">
        <f ca="1">(SUMIFS(OFFSET([2]掉落汇总!$C$2:$C$871,,MATCH($B88,[2]掉落汇总!$D$1:$M$1)),[2]掉落汇总!$A$2:$A$871,K$1,[2]掉落汇总!$C$2:$C$871,$Q$1)+SUMIFS(OFFSET([2]掉落汇总!$C$2:$C$871,,MATCH($B88,[2]掉落汇总!$D$1:$M$1)),[2]掉落汇总!$A$2:$A$871,K$1,[2]掉落汇总!$C$2:$C$871,$Q$2)/$Q$3)*宝箱投放计算!J88</f>
        <v>0</v>
      </c>
      <c r="L88">
        <f ca="1">(SUMIFS(OFFSET([2]掉落汇总!$C$2:$C$871,,MATCH($B88,[2]掉落汇总!$D$1:$M$1)),[2]掉落汇总!$A$2:$A$871,L$1,[2]掉落汇总!$C$2:$C$871,$Q$1)+SUMIFS(OFFSET([2]掉落汇总!$C$2:$C$871,,MATCH($B88,[2]掉落汇总!$D$1:$M$1)),[2]掉落汇总!$A$2:$A$871,L$1,[2]掉落汇总!$C$2:$C$871,$Q$2)/$Q$3)*宝箱投放计算!K88</f>
        <v>0.7814085171640911</v>
      </c>
      <c r="M88">
        <f ca="1">(SUMIFS(OFFSET([2]掉落汇总!$C$2:$C$871,,MATCH($B88,[2]掉落汇总!$D$1:$M$1)),[2]掉落汇总!$A$2:$A$871,M$1,[2]掉落汇总!$C$2:$C$871,$Q$1)+SUMIFS(OFFSET([2]掉落汇总!$C$2:$C$871,,MATCH($B88,[2]掉落汇总!$D$1:$M$1)),[2]掉落汇总!$A$2:$A$871,M$1,[2]掉落汇总!$C$2:$C$871,$Q$2)/$Q$3)*宝箱投放计算!L88</f>
        <v>0.78196893612051854</v>
      </c>
      <c r="N88">
        <f ca="1">(SUMIFS(OFFSET([2]掉落汇总!$C$2:$C$871,,MATCH($B88,[2]掉落汇总!$D$1:$M$1)),[2]掉落汇总!$A$2:$A$871,N$1,[2]掉落汇总!$C$2:$C$871,$Q$1)+SUMIFS(OFFSET([2]掉落汇总!$C$2:$C$871,,MATCH($B88,[2]掉落汇总!$D$1:$M$1)),[2]掉落汇总!$A$2:$A$871,N$1,[2]掉落汇总!$C$2:$C$871,$Q$2)/$Q$3)*宝箱投放计算!M88</f>
        <v>0.18146053602163756</v>
      </c>
      <c r="O88">
        <f ca="1">(SUMIFS(OFFSET([2]掉落汇总!$C$2:$C$871,,MATCH($B88,[2]掉落汇总!$D$1:$M$1)),[2]掉落汇总!$A$2:$A$871,O$1,[2]掉落汇总!$C$2:$C$871,$Q$1)+SUMIFS(OFFSET([2]掉落汇总!$C$2:$C$871,,MATCH($B88,[2]掉落汇总!$D$1:$M$1)),[2]掉落汇总!$A$2:$A$871,O$1,[2]掉落汇总!$C$2:$C$871,$Q$2)/$Q$3)*宝箱投放计算!N88</f>
        <v>0.37342246297470183</v>
      </c>
    </row>
    <row r="89" spans="1:15" x14ac:dyDescent="0.2">
      <c r="A89">
        <f>玩家成长时间线!A89</f>
        <v>88</v>
      </c>
      <c r="B89">
        <f>玩家成长时间线!B89</f>
        <v>9</v>
      </c>
      <c r="C89">
        <f ca="1">SUM($D$2:D89)</f>
        <v>869.239644074441</v>
      </c>
      <c r="D89">
        <f t="shared" ca="1" si="1"/>
        <v>6.7686477550361355</v>
      </c>
      <c r="E89">
        <f ca="1">(SUMIFS(OFFSET([2]掉落汇总!$C$2:$C$871,,MATCH($B89,[2]掉落汇总!$D$1:$M$1)),[2]掉落汇总!$A$2:$A$871,E$1,[2]掉落汇总!$C$2:$C$871,$Q$1)+SUMIFS(OFFSET([2]掉落汇总!$C$2:$C$871,,MATCH($B89,[2]掉落汇总!$D$1:$M$1)),[2]掉落汇总!$A$2:$A$871,E$1,[2]掉落汇总!$C$2:$C$871,$Q$2)/$Q$3)*宝箱投放计算!D89</f>
        <v>1.7923838604143947</v>
      </c>
      <c r="F89">
        <f ca="1">(SUMIFS(OFFSET([2]掉落汇总!$C$2:$C$871,,MATCH($B89,[2]掉落汇总!$D$1:$M$1)),[2]掉落汇总!$A$2:$A$871,F$1,[2]掉落汇总!$C$2:$C$871,$Q$1)+SUMIFS(OFFSET([2]掉落汇总!$C$2:$C$871,,MATCH($B89,[2]掉落汇总!$D$1:$M$1)),[2]掉落汇总!$A$2:$A$871,F$1,[2]掉落汇总!$C$2:$C$871,$Q$2)/$Q$3)*宝箱投放计算!E89</f>
        <v>2.8580034423407916</v>
      </c>
      <c r="G89">
        <f ca="1">(SUMIFS(OFFSET([2]掉落汇总!$C$2:$C$871,,MATCH($B89,[2]掉落汇总!$D$1:$M$1)),[2]掉落汇总!$A$2:$A$871,G$1,[2]掉落汇总!$C$2:$C$871,$Q$1)+SUMIFS(OFFSET([2]掉落汇总!$C$2:$C$871,,MATCH($B89,[2]掉落汇总!$D$1:$M$1)),[2]掉落汇总!$A$2:$A$871,G$1,[2]掉落汇总!$C$2:$C$871,$Q$2)/$Q$3)*宝箱投放计算!F89</f>
        <v>0</v>
      </c>
      <c r="H89">
        <f ca="1">(SUMIFS(OFFSET([2]掉落汇总!$C$2:$C$871,,MATCH($B89,[2]掉落汇总!$D$1:$M$1)),[2]掉落汇总!$A$2:$A$871,H$1,[2]掉落汇总!$C$2:$C$871,$Q$1)+SUMIFS(OFFSET([2]掉落汇总!$C$2:$C$871,,MATCH($B89,[2]掉落汇总!$D$1:$M$1)),[2]掉落汇总!$A$2:$A$871,H$1,[2]掉落汇总!$C$2:$C$871,$Q$2)/$Q$3)*宝箱投放计算!G89</f>
        <v>0</v>
      </c>
      <c r="I89">
        <f ca="1">(SUMIFS(OFFSET([2]掉落汇总!$C$2:$C$871,,MATCH($B89,[2]掉落汇总!$D$1:$M$1)),[2]掉落汇总!$A$2:$A$871,I$1,[2]掉落汇总!$C$2:$C$871,$Q$1)+SUMIFS(OFFSET([2]掉落汇总!$C$2:$C$871,,MATCH($B89,[2]掉落汇总!$D$1:$M$1)),[2]掉落汇总!$A$2:$A$871,I$1,[2]掉落汇总!$C$2:$C$871,$Q$2)/$Q$3)*宝箱投放计算!H89</f>
        <v>0</v>
      </c>
      <c r="J89">
        <f ca="1">(SUMIFS(OFFSET([2]掉落汇总!$C$2:$C$871,,MATCH($B89,[2]掉落汇总!$D$1:$M$1)),[2]掉落汇总!$A$2:$A$871,J$1,[2]掉落汇总!$C$2:$C$871,$Q$1)+SUMIFS(OFFSET([2]掉落汇总!$C$2:$C$871,,MATCH($B89,[2]掉落汇总!$D$1:$M$1)),[2]掉落汇总!$A$2:$A$871,J$1,[2]掉落汇总!$C$2:$C$871,$Q$2)/$Q$3)*宝箱投放计算!I89</f>
        <v>0</v>
      </c>
      <c r="K89">
        <f ca="1">(SUMIFS(OFFSET([2]掉落汇总!$C$2:$C$871,,MATCH($B89,[2]掉落汇总!$D$1:$M$1)),[2]掉落汇总!$A$2:$A$871,K$1,[2]掉落汇总!$C$2:$C$871,$Q$1)+SUMIFS(OFFSET([2]掉落汇总!$C$2:$C$871,,MATCH($B89,[2]掉落汇总!$D$1:$M$1)),[2]掉落汇总!$A$2:$A$871,K$1,[2]掉落汇总!$C$2:$C$871,$Q$2)/$Q$3)*宝箱投放计算!J89</f>
        <v>0</v>
      </c>
      <c r="L89">
        <f ca="1">(SUMIFS(OFFSET([2]掉落汇总!$C$2:$C$871,,MATCH($B89,[2]掉落汇总!$D$1:$M$1)),[2]掉落汇总!$A$2:$A$871,L$1,[2]掉落汇总!$C$2:$C$871,$Q$1)+SUMIFS(OFFSET([2]掉落汇总!$C$2:$C$871,,MATCH($B89,[2]掉落汇总!$D$1:$M$1)),[2]掉落汇总!$A$2:$A$871,L$1,[2]掉落汇总!$C$2:$C$871,$Q$2)/$Q$3)*宝箱投放计算!K89</f>
        <v>0.7814085171640911</v>
      </c>
      <c r="M89">
        <f ca="1">(SUMIFS(OFFSET([2]掉落汇总!$C$2:$C$871,,MATCH($B89,[2]掉落汇总!$D$1:$M$1)),[2]掉落汇总!$A$2:$A$871,M$1,[2]掉落汇总!$C$2:$C$871,$Q$1)+SUMIFS(OFFSET([2]掉落汇总!$C$2:$C$871,,MATCH($B89,[2]掉落汇总!$D$1:$M$1)),[2]掉落汇总!$A$2:$A$871,M$1,[2]掉落汇总!$C$2:$C$871,$Q$2)/$Q$3)*宝箱投放计算!L89</f>
        <v>0.78196893612051854</v>
      </c>
      <c r="N89">
        <f ca="1">(SUMIFS(OFFSET([2]掉落汇总!$C$2:$C$871,,MATCH($B89,[2]掉落汇总!$D$1:$M$1)),[2]掉落汇总!$A$2:$A$871,N$1,[2]掉落汇总!$C$2:$C$871,$Q$1)+SUMIFS(OFFSET([2]掉落汇总!$C$2:$C$871,,MATCH($B89,[2]掉落汇总!$D$1:$M$1)),[2]掉落汇总!$A$2:$A$871,N$1,[2]掉落汇总!$C$2:$C$871,$Q$2)/$Q$3)*宝箱投放计算!M89</f>
        <v>0.18146053602163756</v>
      </c>
      <c r="O89">
        <f ca="1">(SUMIFS(OFFSET([2]掉落汇总!$C$2:$C$871,,MATCH($B89,[2]掉落汇总!$D$1:$M$1)),[2]掉落汇总!$A$2:$A$871,O$1,[2]掉落汇总!$C$2:$C$871,$Q$1)+SUMIFS(OFFSET([2]掉落汇总!$C$2:$C$871,,MATCH($B89,[2]掉落汇总!$D$1:$M$1)),[2]掉落汇总!$A$2:$A$871,O$1,[2]掉落汇总!$C$2:$C$871,$Q$2)/$Q$3)*宝箱投放计算!N89</f>
        <v>0.37342246297470183</v>
      </c>
    </row>
    <row r="90" spans="1:15" x14ac:dyDescent="0.2">
      <c r="A90">
        <f>玩家成长时间线!A90</f>
        <v>89</v>
      </c>
      <c r="B90">
        <f>玩家成长时间线!B90</f>
        <v>9</v>
      </c>
      <c r="C90">
        <f ca="1">SUM($D$2:D90)</f>
        <v>876.09466042271595</v>
      </c>
      <c r="D90">
        <f t="shared" ca="1" si="1"/>
        <v>6.8550163482749573</v>
      </c>
      <c r="E90">
        <f ca="1">(SUMIFS(OFFSET([2]掉落汇总!$C$2:$C$871,,MATCH($B90,[2]掉落汇总!$D$1:$M$1)),[2]掉落汇总!$A$2:$A$871,E$1,[2]掉落汇总!$C$2:$C$871,$Q$1)+SUMIFS(OFFSET([2]掉落汇总!$C$2:$C$871,,MATCH($B90,[2]掉落汇总!$D$1:$M$1)),[2]掉落汇总!$A$2:$A$871,E$1,[2]掉落汇总!$C$2:$C$871,$Q$2)/$Q$3)*宝箱投放计算!D90</f>
        <v>1.8787524536532167</v>
      </c>
      <c r="F90">
        <f ca="1">(SUMIFS(OFFSET([2]掉落汇总!$C$2:$C$871,,MATCH($B90,[2]掉落汇总!$D$1:$M$1)),[2]掉落汇总!$A$2:$A$871,F$1,[2]掉落汇总!$C$2:$C$871,$Q$1)+SUMIFS(OFFSET([2]掉落汇总!$C$2:$C$871,,MATCH($B90,[2]掉落汇总!$D$1:$M$1)),[2]掉落汇总!$A$2:$A$871,F$1,[2]掉落汇总!$C$2:$C$871,$Q$2)/$Q$3)*宝箱投放计算!E90</f>
        <v>2.8580034423407916</v>
      </c>
      <c r="G90">
        <f ca="1">(SUMIFS(OFFSET([2]掉落汇总!$C$2:$C$871,,MATCH($B90,[2]掉落汇总!$D$1:$M$1)),[2]掉落汇总!$A$2:$A$871,G$1,[2]掉落汇总!$C$2:$C$871,$Q$1)+SUMIFS(OFFSET([2]掉落汇总!$C$2:$C$871,,MATCH($B90,[2]掉落汇总!$D$1:$M$1)),[2]掉落汇总!$A$2:$A$871,G$1,[2]掉落汇总!$C$2:$C$871,$Q$2)/$Q$3)*宝箱投放计算!F90</f>
        <v>0</v>
      </c>
      <c r="H90">
        <f ca="1">(SUMIFS(OFFSET([2]掉落汇总!$C$2:$C$871,,MATCH($B90,[2]掉落汇总!$D$1:$M$1)),[2]掉落汇总!$A$2:$A$871,H$1,[2]掉落汇总!$C$2:$C$871,$Q$1)+SUMIFS(OFFSET([2]掉落汇总!$C$2:$C$871,,MATCH($B90,[2]掉落汇总!$D$1:$M$1)),[2]掉落汇总!$A$2:$A$871,H$1,[2]掉落汇总!$C$2:$C$871,$Q$2)/$Q$3)*宝箱投放计算!G90</f>
        <v>0</v>
      </c>
      <c r="I90">
        <f ca="1">(SUMIFS(OFFSET([2]掉落汇总!$C$2:$C$871,,MATCH($B90,[2]掉落汇总!$D$1:$M$1)),[2]掉落汇总!$A$2:$A$871,I$1,[2]掉落汇总!$C$2:$C$871,$Q$1)+SUMIFS(OFFSET([2]掉落汇总!$C$2:$C$871,,MATCH($B90,[2]掉落汇总!$D$1:$M$1)),[2]掉落汇总!$A$2:$A$871,I$1,[2]掉落汇总!$C$2:$C$871,$Q$2)/$Q$3)*宝箱投放计算!H90</f>
        <v>0</v>
      </c>
      <c r="J90">
        <f ca="1">(SUMIFS(OFFSET([2]掉落汇总!$C$2:$C$871,,MATCH($B90,[2]掉落汇总!$D$1:$M$1)),[2]掉落汇总!$A$2:$A$871,J$1,[2]掉落汇总!$C$2:$C$871,$Q$1)+SUMIFS(OFFSET([2]掉落汇总!$C$2:$C$871,,MATCH($B90,[2]掉落汇总!$D$1:$M$1)),[2]掉落汇总!$A$2:$A$871,J$1,[2]掉落汇总!$C$2:$C$871,$Q$2)/$Q$3)*宝箱投放计算!I90</f>
        <v>0</v>
      </c>
      <c r="K90">
        <f ca="1">(SUMIFS(OFFSET([2]掉落汇总!$C$2:$C$871,,MATCH($B90,[2]掉落汇总!$D$1:$M$1)),[2]掉落汇总!$A$2:$A$871,K$1,[2]掉落汇总!$C$2:$C$871,$Q$1)+SUMIFS(OFFSET([2]掉落汇总!$C$2:$C$871,,MATCH($B90,[2]掉落汇总!$D$1:$M$1)),[2]掉落汇总!$A$2:$A$871,K$1,[2]掉落汇总!$C$2:$C$871,$Q$2)/$Q$3)*宝箱投放计算!J90</f>
        <v>0</v>
      </c>
      <c r="L90">
        <f ca="1">(SUMIFS(OFFSET([2]掉落汇总!$C$2:$C$871,,MATCH($B90,[2]掉落汇总!$D$1:$M$1)),[2]掉落汇总!$A$2:$A$871,L$1,[2]掉落汇总!$C$2:$C$871,$Q$1)+SUMIFS(OFFSET([2]掉落汇总!$C$2:$C$871,,MATCH($B90,[2]掉落汇总!$D$1:$M$1)),[2]掉落汇总!$A$2:$A$871,L$1,[2]掉落汇总!$C$2:$C$871,$Q$2)/$Q$3)*宝箱投放计算!K90</f>
        <v>0.7814085171640911</v>
      </c>
      <c r="M90">
        <f ca="1">(SUMIFS(OFFSET([2]掉落汇总!$C$2:$C$871,,MATCH($B90,[2]掉落汇总!$D$1:$M$1)),[2]掉落汇总!$A$2:$A$871,M$1,[2]掉落汇总!$C$2:$C$871,$Q$1)+SUMIFS(OFFSET([2]掉落汇总!$C$2:$C$871,,MATCH($B90,[2]掉落汇总!$D$1:$M$1)),[2]掉落汇总!$A$2:$A$871,M$1,[2]掉落汇总!$C$2:$C$871,$Q$2)/$Q$3)*宝箱投放计算!L90</f>
        <v>0.78196893612051854</v>
      </c>
      <c r="N90">
        <f ca="1">(SUMIFS(OFFSET([2]掉落汇总!$C$2:$C$871,,MATCH($B90,[2]掉落汇总!$D$1:$M$1)),[2]掉落汇总!$A$2:$A$871,N$1,[2]掉落汇总!$C$2:$C$871,$Q$1)+SUMIFS(OFFSET([2]掉落汇总!$C$2:$C$871,,MATCH($B90,[2]掉落汇总!$D$1:$M$1)),[2]掉落汇总!$A$2:$A$871,N$1,[2]掉落汇总!$C$2:$C$871,$Q$2)/$Q$3)*宝箱投放计算!M90</f>
        <v>0.18146053602163756</v>
      </c>
      <c r="O90">
        <f ca="1">(SUMIFS(OFFSET([2]掉落汇总!$C$2:$C$871,,MATCH($B90,[2]掉落汇总!$D$1:$M$1)),[2]掉落汇总!$A$2:$A$871,O$1,[2]掉落汇总!$C$2:$C$871,$Q$1)+SUMIFS(OFFSET([2]掉落汇总!$C$2:$C$871,,MATCH($B90,[2]掉落汇总!$D$1:$M$1)),[2]掉落汇总!$A$2:$A$871,O$1,[2]掉落汇总!$C$2:$C$871,$Q$2)/$Q$3)*宝箱投放计算!N90</f>
        <v>0.37342246297470183</v>
      </c>
    </row>
    <row r="91" spans="1:15" x14ac:dyDescent="0.2">
      <c r="A91">
        <f>玩家成长时间线!A91</f>
        <v>90</v>
      </c>
      <c r="B91">
        <f>玩家成长时间线!B91</f>
        <v>10</v>
      </c>
      <c r="C91">
        <f ca="1">SUM($D$2:D91)</f>
        <v>893.13742798141914</v>
      </c>
      <c r="D91">
        <f t="shared" ca="1" si="1"/>
        <v>17.04276755870324</v>
      </c>
      <c r="E91">
        <f ca="1">(SUMIFS(OFFSET([2]掉落汇总!$C$2:$C$871,,MATCH($B91,[2]掉落汇总!$D$1:$M$1)),[2]掉落汇总!$A$2:$A$871,E$1,[2]掉落汇总!$C$2:$C$871,$Q$1)+SUMIFS(OFFSET([2]掉落汇总!$C$2:$C$871,,MATCH($B91,[2]掉落汇总!$D$1:$M$1)),[2]掉落汇总!$A$2:$A$871,E$1,[2]掉落汇总!$C$2:$C$871,$Q$2)/$Q$3)*宝箱投放计算!D91</f>
        <v>2.90726985796949</v>
      </c>
      <c r="F91">
        <f ca="1">(SUMIFS(OFFSET([2]掉落汇总!$C$2:$C$871,,MATCH($B91,[2]掉落汇总!$D$1:$M$1)),[2]掉落汇总!$A$2:$A$871,F$1,[2]掉落汇总!$C$2:$C$871,$Q$1)+SUMIFS(OFFSET([2]掉落汇总!$C$2:$C$871,,MATCH($B91,[2]掉落汇总!$D$1:$M$1)),[2]掉落汇总!$A$2:$A$871,F$1,[2]掉落汇总!$C$2:$C$871,$Q$2)/$Q$3)*宝箱投放计算!E91</f>
        <v>2.8580034423407916</v>
      </c>
      <c r="G91">
        <f ca="1">(SUMIFS(OFFSET([2]掉落汇总!$C$2:$C$871,,MATCH($B91,[2]掉落汇总!$D$1:$M$1)),[2]掉落汇总!$A$2:$A$871,G$1,[2]掉落汇总!$C$2:$C$871,$Q$1)+SUMIFS(OFFSET([2]掉落汇总!$C$2:$C$871,,MATCH($B91,[2]掉落汇总!$D$1:$M$1)),[2]掉落汇总!$A$2:$A$871,G$1,[2]掉落汇总!$C$2:$C$871,$Q$2)/$Q$3)*宝箱投放计算!F91</f>
        <v>0</v>
      </c>
      <c r="H91">
        <f ca="1">(SUMIFS(OFFSET([2]掉落汇总!$C$2:$C$871,,MATCH($B91,[2]掉落汇总!$D$1:$M$1)),[2]掉落汇总!$A$2:$A$871,H$1,[2]掉落汇总!$C$2:$C$871,$Q$1)+SUMIFS(OFFSET([2]掉落汇总!$C$2:$C$871,,MATCH($B91,[2]掉落汇总!$D$1:$M$1)),[2]掉落汇总!$A$2:$A$871,H$1,[2]掉落汇总!$C$2:$C$871,$Q$2)/$Q$3)*宝箱投放计算!G91</f>
        <v>0</v>
      </c>
      <c r="I91">
        <f ca="1">(SUMIFS(OFFSET([2]掉落汇总!$C$2:$C$871,,MATCH($B91,[2]掉落汇总!$D$1:$M$1)),[2]掉落汇总!$A$2:$A$871,I$1,[2]掉落汇总!$C$2:$C$871,$Q$1)+SUMIFS(OFFSET([2]掉落汇总!$C$2:$C$871,,MATCH($B91,[2]掉落汇总!$D$1:$M$1)),[2]掉落汇总!$A$2:$A$871,I$1,[2]掉落汇总!$C$2:$C$871,$Q$2)/$Q$3)*宝箱投放计算!H91</f>
        <v>0</v>
      </c>
      <c r="J91">
        <f ca="1">(SUMIFS(OFFSET([2]掉落汇总!$C$2:$C$871,,MATCH($B91,[2]掉落汇总!$D$1:$M$1)),[2]掉落汇总!$A$2:$A$871,J$1,[2]掉落汇总!$C$2:$C$871,$Q$1)+SUMIFS(OFFSET([2]掉落汇总!$C$2:$C$871,,MATCH($B91,[2]掉落汇总!$D$1:$M$1)),[2]掉落汇总!$A$2:$A$871,J$1,[2]掉落汇总!$C$2:$C$871,$Q$2)/$Q$3)*宝箱投放计算!I91</f>
        <v>9.1592338061120078</v>
      </c>
      <c r="K91">
        <f ca="1">(SUMIFS(OFFSET([2]掉落汇总!$C$2:$C$871,,MATCH($B91,[2]掉落汇总!$D$1:$M$1)),[2]掉落汇总!$A$2:$A$871,K$1,[2]掉落汇总!$C$2:$C$871,$Q$1)+SUMIFS(OFFSET([2]掉落汇总!$C$2:$C$871,,MATCH($B91,[2]掉落汇总!$D$1:$M$1)),[2]掉落汇总!$A$2:$A$871,K$1,[2]掉落汇总!$C$2:$C$871,$Q$2)/$Q$3)*宝箱投放计算!J91</f>
        <v>0</v>
      </c>
      <c r="L91">
        <f ca="1">(SUMIFS(OFFSET([2]掉落汇总!$C$2:$C$871,,MATCH($B91,[2]掉落汇总!$D$1:$M$1)),[2]掉落汇总!$A$2:$A$871,L$1,[2]掉落汇总!$C$2:$C$871,$Q$1)+SUMIFS(OFFSET([2]掉落汇总!$C$2:$C$871,,MATCH($B91,[2]掉落汇总!$D$1:$M$1)),[2]掉落汇总!$A$2:$A$871,L$1,[2]掉落汇总!$C$2:$C$871,$Q$2)/$Q$3)*宝箱投放计算!K91</f>
        <v>0.7814085171640911</v>
      </c>
      <c r="M91">
        <f ca="1">(SUMIFS(OFFSET([2]掉落汇总!$C$2:$C$871,,MATCH($B91,[2]掉落汇总!$D$1:$M$1)),[2]掉落汇总!$A$2:$A$871,M$1,[2]掉落汇总!$C$2:$C$871,$Q$1)+SUMIFS(OFFSET([2]掉落汇总!$C$2:$C$871,,MATCH($B91,[2]掉落汇总!$D$1:$M$1)),[2]掉落汇总!$A$2:$A$871,M$1,[2]掉落汇总!$C$2:$C$871,$Q$2)/$Q$3)*宝箱投放计算!L91</f>
        <v>0.78196893612051854</v>
      </c>
      <c r="N91">
        <f ca="1">(SUMIFS(OFFSET([2]掉落汇总!$C$2:$C$871,,MATCH($B91,[2]掉落汇总!$D$1:$M$1)),[2]掉落汇总!$A$2:$A$871,N$1,[2]掉落汇总!$C$2:$C$871,$Q$1)+SUMIFS(OFFSET([2]掉落汇总!$C$2:$C$871,,MATCH($B91,[2]掉落汇总!$D$1:$M$1)),[2]掉落汇总!$A$2:$A$871,N$1,[2]掉落汇总!$C$2:$C$871,$Q$2)/$Q$3)*宝箱投放计算!M91</f>
        <v>0.18146053602163756</v>
      </c>
      <c r="O91">
        <f ca="1">(SUMIFS(OFFSET([2]掉落汇总!$C$2:$C$871,,MATCH($B91,[2]掉落汇总!$D$1:$M$1)),[2]掉落汇总!$A$2:$A$871,O$1,[2]掉落汇总!$C$2:$C$871,$Q$1)+SUMIFS(OFFSET([2]掉落汇总!$C$2:$C$871,,MATCH($B91,[2]掉落汇总!$D$1:$M$1)),[2]掉落汇总!$A$2:$A$871,O$1,[2]掉落汇总!$C$2:$C$871,$Q$2)/$Q$3)*宝箱投放计算!N91</f>
        <v>0.37342246297470183</v>
      </c>
    </row>
    <row r="92" spans="1:15" x14ac:dyDescent="0.2">
      <c r="A92">
        <f>玩家成长时间线!A92</f>
        <v>91</v>
      </c>
      <c r="B92">
        <f>玩家成长时间线!B92</f>
        <v>10</v>
      </c>
      <c r="C92">
        <f ca="1">SUM($D$2:D92)</f>
        <v>901.03358666825545</v>
      </c>
      <c r="D92">
        <f t="shared" ca="1" si="1"/>
        <v>7.8961586868363645</v>
      </c>
      <c r="E92">
        <f ca="1">(SUMIFS(OFFSET([2]掉落汇总!$C$2:$C$871,,MATCH($B92,[2]掉落汇总!$D$1:$M$1)),[2]掉落汇总!$A$2:$A$871,E$1,[2]掉落汇总!$C$2:$C$871,$Q$1)+SUMIFS(OFFSET([2]掉落汇总!$C$2:$C$871,,MATCH($B92,[2]掉落汇总!$D$1:$M$1)),[2]掉落汇总!$A$2:$A$871,E$1,[2]掉落汇总!$C$2:$C$871,$Q$2)/$Q$3)*宝箱投放计算!D92</f>
        <v>2.9198947922146243</v>
      </c>
      <c r="F92">
        <f ca="1">(SUMIFS(OFFSET([2]掉落汇总!$C$2:$C$871,,MATCH($B92,[2]掉落汇总!$D$1:$M$1)),[2]掉落汇总!$A$2:$A$871,F$1,[2]掉落汇总!$C$2:$C$871,$Q$1)+SUMIFS(OFFSET([2]掉落汇总!$C$2:$C$871,,MATCH($B92,[2]掉落汇总!$D$1:$M$1)),[2]掉落汇总!$A$2:$A$871,F$1,[2]掉落汇总!$C$2:$C$871,$Q$2)/$Q$3)*宝箱投放计算!E92</f>
        <v>2.8580034423407916</v>
      </c>
      <c r="G92">
        <f ca="1">(SUMIFS(OFFSET([2]掉落汇总!$C$2:$C$871,,MATCH($B92,[2]掉落汇总!$D$1:$M$1)),[2]掉落汇总!$A$2:$A$871,G$1,[2]掉落汇总!$C$2:$C$871,$Q$1)+SUMIFS(OFFSET([2]掉落汇总!$C$2:$C$871,,MATCH($B92,[2]掉落汇总!$D$1:$M$1)),[2]掉落汇总!$A$2:$A$871,G$1,[2]掉落汇总!$C$2:$C$871,$Q$2)/$Q$3)*宝箱投放计算!F92</f>
        <v>0</v>
      </c>
      <c r="H92">
        <f ca="1">(SUMIFS(OFFSET([2]掉落汇总!$C$2:$C$871,,MATCH($B92,[2]掉落汇总!$D$1:$M$1)),[2]掉落汇总!$A$2:$A$871,H$1,[2]掉落汇总!$C$2:$C$871,$Q$1)+SUMIFS(OFFSET([2]掉落汇总!$C$2:$C$871,,MATCH($B92,[2]掉落汇总!$D$1:$M$1)),[2]掉落汇总!$A$2:$A$871,H$1,[2]掉落汇总!$C$2:$C$871,$Q$2)/$Q$3)*宝箱投放计算!G92</f>
        <v>0</v>
      </c>
      <c r="I92">
        <f ca="1">(SUMIFS(OFFSET([2]掉落汇总!$C$2:$C$871,,MATCH($B92,[2]掉落汇总!$D$1:$M$1)),[2]掉落汇总!$A$2:$A$871,I$1,[2]掉落汇总!$C$2:$C$871,$Q$1)+SUMIFS(OFFSET([2]掉落汇总!$C$2:$C$871,,MATCH($B92,[2]掉落汇总!$D$1:$M$1)),[2]掉落汇总!$A$2:$A$871,I$1,[2]掉落汇总!$C$2:$C$871,$Q$2)/$Q$3)*宝箱投放计算!H92</f>
        <v>0</v>
      </c>
      <c r="J92">
        <f ca="1">(SUMIFS(OFFSET([2]掉落汇总!$C$2:$C$871,,MATCH($B92,[2]掉落汇总!$D$1:$M$1)),[2]掉落汇总!$A$2:$A$871,J$1,[2]掉落汇总!$C$2:$C$871,$Q$1)+SUMIFS(OFFSET([2]掉落汇总!$C$2:$C$871,,MATCH($B92,[2]掉落汇总!$D$1:$M$1)),[2]掉落汇总!$A$2:$A$871,J$1,[2]掉落汇总!$C$2:$C$871,$Q$2)/$Q$3)*宝箱投放计算!I92</f>
        <v>0</v>
      </c>
      <c r="K92">
        <f ca="1">(SUMIFS(OFFSET([2]掉落汇总!$C$2:$C$871,,MATCH($B92,[2]掉落汇总!$D$1:$M$1)),[2]掉落汇总!$A$2:$A$871,K$1,[2]掉落汇总!$C$2:$C$871,$Q$1)+SUMIFS(OFFSET([2]掉落汇总!$C$2:$C$871,,MATCH($B92,[2]掉落汇总!$D$1:$M$1)),[2]掉落汇总!$A$2:$A$871,K$1,[2]掉落汇总!$C$2:$C$871,$Q$2)/$Q$3)*宝箱投放计算!J92</f>
        <v>0</v>
      </c>
      <c r="L92">
        <f ca="1">(SUMIFS(OFFSET([2]掉落汇总!$C$2:$C$871,,MATCH($B92,[2]掉落汇总!$D$1:$M$1)),[2]掉落汇总!$A$2:$A$871,L$1,[2]掉落汇总!$C$2:$C$871,$Q$1)+SUMIFS(OFFSET([2]掉落汇总!$C$2:$C$871,,MATCH($B92,[2]掉落汇总!$D$1:$M$1)),[2]掉落汇总!$A$2:$A$871,L$1,[2]掉落汇总!$C$2:$C$871,$Q$2)/$Q$3)*宝箱投放计算!K92</f>
        <v>0.7814085171640911</v>
      </c>
      <c r="M92">
        <f ca="1">(SUMIFS(OFFSET([2]掉落汇总!$C$2:$C$871,,MATCH($B92,[2]掉落汇总!$D$1:$M$1)),[2]掉落汇总!$A$2:$A$871,M$1,[2]掉落汇总!$C$2:$C$871,$Q$1)+SUMIFS(OFFSET([2]掉落汇总!$C$2:$C$871,,MATCH($B92,[2]掉落汇总!$D$1:$M$1)),[2]掉落汇总!$A$2:$A$871,M$1,[2]掉落汇总!$C$2:$C$871,$Q$2)/$Q$3)*宝箱投放计算!L92</f>
        <v>0.78196893612051854</v>
      </c>
      <c r="N92">
        <f ca="1">(SUMIFS(OFFSET([2]掉落汇总!$C$2:$C$871,,MATCH($B92,[2]掉落汇总!$D$1:$M$1)),[2]掉落汇总!$A$2:$A$871,N$1,[2]掉落汇总!$C$2:$C$871,$Q$1)+SUMIFS(OFFSET([2]掉落汇总!$C$2:$C$871,,MATCH($B92,[2]掉落汇总!$D$1:$M$1)),[2]掉落汇总!$A$2:$A$871,N$1,[2]掉落汇总!$C$2:$C$871,$Q$2)/$Q$3)*宝箱投放计算!M92</f>
        <v>0.18146053602163756</v>
      </c>
      <c r="O92">
        <f ca="1">(SUMIFS(OFFSET([2]掉落汇总!$C$2:$C$871,,MATCH($B92,[2]掉落汇总!$D$1:$M$1)),[2]掉落汇总!$A$2:$A$871,O$1,[2]掉落汇总!$C$2:$C$871,$Q$1)+SUMIFS(OFFSET([2]掉落汇总!$C$2:$C$871,,MATCH($B92,[2]掉落汇总!$D$1:$M$1)),[2]掉落汇总!$A$2:$A$871,O$1,[2]掉落汇总!$C$2:$C$871,$Q$2)/$Q$3)*宝箱投放计算!N92</f>
        <v>0.37342246297470183</v>
      </c>
    </row>
    <row r="93" spans="1:15" x14ac:dyDescent="0.2">
      <c r="A93">
        <f>玩家成长时间线!A93</f>
        <v>92</v>
      </c>
      <c r="B93">
        <f>玩家成长时间线!B93</f>
        <v>10</v>
      </c>
      <c r="C93">
        <f ca="1">SUM($D$2:D93)</f>
        <v>908.94237028933696</v>
      </c>
      <c r="D93">
        <f t="shared" ca="1" si="1"/>
        <v>7.9087836210814988</v>
      </c>
      <c r="E93">
        <f ca="1">(SUMIFS(OFFSET([2]掉落汇总!$C$2:$C$871,,MATCH($B93,[2]掉落汇总!$D$1:$M$1)),[2]掉落汇总!$A$2:$A$871,E$1,[2]掉落汇总!$C$2:$C$871,$Q$1)+SUMIFS(OFFSET([2]掉落汇总!$C$2:$C$871,,MATCH($B93,[2]掉落汇总!$D$1:$M$1)),[2]掉落汇总!$A$2:$A$871,E$1,[2]掉落汇总!$C$2:$C$871,$Q$2)/$Q$3)*宝箱投放计算!D93</f>
        <v>2.9325197264597582</v>
      </c>
      <c r="F93">
        <f ca="1">(SUMIFS(OFFSET([2]掉落汇总!$C$2:$C$871,,MATCH($B93,[2]掉落汇总!$D$1:$M$1)),[2]掉落汇总!$A$2:$A$871,F$1,[2]掉落汇总!$C$2:$C$871,$Q$1)+SUMIFS(OFFSET([2]掉落汇总!$C$2:$C$871,,MATCH($B93,[2]掉落汇总!$D$1:$M$1)),[2]掉落汇总!$A$2:$A$871,F$1,[2]掉落汇总!$C$2:$C$871,$Q$2)/$Q$3)*宝箱投放计算!E93</f>
        <v>2.8580034423407916</v>
      </c>
      <c r="G93">
        <f ca="1">(SUMIFS(OFFSET([2]掉落汇总!$C$2:$C$871,,MATCH($B93,[2]掉落汇总!$D$1:$M$1)),[2]掉落汇总!$A$2:$A$871,G$1,[2]掉落汇总!$C$2:$C$871,$Q$1)+SUMIFS(OFFSET([2]掉落汇总!$C$2:$C$871,,MATCH($B93,[2]掉落汇总!$D$1:$M$1)),[2]掉落汇总!$A$2:$A$871,G$1,[2]掉落汇总!$C$2:$C$871,$Q$2)/$Q$3)*宝箱投放计算!F93</f>
        <v>0</v>
      </c>
      <c r="H93">
        <f ca="1">(SUMIFS(OFFSET([2]掉落汇总!$C$2:$C$871,,MATCH($B93,[2]掉落汇总!$D$1:$M$1)),[2]掉落汇总!$A$2:$A$871,H$1,[2]掉落汇总!$C$2:$C$871,$Q$1)+SUMIFS(OFFSET([2]掉落汇总!$C$2:$C$871,,MATCH($B93,[2]掉落汇总!$D$1:$M$1)),[2]掉落汇总!$A$2:$A$871,H$1,[2]掉落汇总!$C$2:$C$871,$Q$2)/$Q$3)*宝箱投放计算!G93</f>
        <v>0</v>
      </c>
      <c r="I93">
        <f ca="1">(SUMIFS(OFFSET([2]掉落汇总!$C$2:$C$871,,MATCH($B93,[2]掉落汇总!$D$1:$M$1)),[2]掉落汇总!$A$2:$A$871,I$1,[2]掉落汇总!$C$2:$C$871,$Q$1)+SUMIFS(OFFSET([2]掉落汇总!$C$2:$C$871,,MATCH($B93,[2]掉落汇总!$D$1:$M$1)),[2]掉落汇总!$A$2:$A$871,I$1,[2]掉落汇总!$C$2:$C$871,$Q$2)/$Q$3)*宝箱投放计算!H93</f>
        <v>0</v>
      </c>
      <c r="J93">
        <f ca="1">(SUMIFS(OFFSET([2]掉落汇总!$C$2:$C$871,,MATCH($B93,[2]掉落汇总!$D$1:$M$1)),[2]掉落汇总!$A$2:$A$871,J$1,[2]掉落汇总!$C$2:$C$871,$Q$1)+SUMIFS(OFFSET([2]掉落汇总!$C$2:$C$871,,MATCH($B93,[2]掉落汇总!$D$1:$M$1)),[2]掉落汇总!$A$2:$A$871,J$1,[2]掉落汇总!$C$2:$C$871,$Q$2)/$Q$3)*宝箱投放计算!I93</f>
        <v>0</v>
      </c>
      <c r="K93">
        <f ca="1">(SUMIFS(OFFSET([2]掉落汇总!$C$2:$C$871,,MATCH($B93,[2]掉落汇总!$D$1:$M$1)),[2]掉落汇总!$A$2:$A$871,K$1,[2]掉落汇总!$C$2:$C$871,$Q$1)+SUMIFS(OFFSET([2]掉落汇总!$C$2:$C$871,,MATCH($B93,[2]掉落汇总!$D$1:$M$1)),[2]掉落汇总!$A$2:$A$871,K$1,[2]掉落汇总!$C$2:$C$871,$Q$2)/$Q$3)*宝箱投放计算!J93</f>
        <v>0</v>
      </c>
      <c r="L93">
        <f ca="1">(SUMIFS(OFFSET([2]掉落汇总!$C$2:$C$871,,MATCH($B93,[2]掉落汇总!$D$1:$M$1)),[2]掉落汇总!$A$2:$A$871,L$1,[2]掉落汇总!$C$2:$C$871,$Q$1)+SUMIFS(OFFSET([2]掉落汇总!$C$2:$C$871,,MATCH($B93,[2]掉落汇总!$D$1:$M$1)),[2]掉落汇总!$A$2:$A$871,L$1,[2]掉落汇总!$C$2:$C$871,$Q$2)/$Q$3)*宝箱投放计算!K93</f>
        <v>0.7814085171640911</v>
      </c>
      <c r="M93">
        <f ca="1">(SUMIFS(OFFSET([2]掉落汇总!$C$2:$C$871,,MATCH($B93,[2]掉落汇总!$D$1:$M$1)),[2]掉落汇总!$A$2:$A$871,M$1,[2]掉落汇总!$C$2:$C$871,$Q$1)+SUMIFS(OFFSET([2]掉落汇总!$C$2:$C$871,,MATCH($B93,[2]掉落汇总!$D$1:$M$1)),[2]掉落汇总!$A$2:$A$871,M$1,[2]掉落汇总!$C$2:$C$871,$Q$2)/$Q$3)*宝箱投放计算!L93</f>
        <v>0.78196893612051854</v>
      </c>
      <c r="N93">
        <f ca="1">(SUMIFS(OFFSET([2]掉落汇总!$C$2:$C$871,,MATCH($B93,[2]掉落汇总!$D$1:$M$1)),[2]掉落汇总!$A$2:$A$871,N$1,[2]掉落汇总!$C$2:$C$871,$Q$1)+SUMIFS(OFFSET([2]掉落汇总!$C$2:$C$871,,MATCH($B93,[2]掉落汇总!$D$1:$M$1)),[2]掉落汇总!$A$2:$A$871,N$1,[2]掉落汇总!$C$2:$C$871,$Q$2)/$Q$3)*宝箱投放计算!M93</f>
        <v>0.18146053602163756</v>
      </c>
      <c r="O93">
        <f ca="1">(SUMIFS(OFFSET([2]掉落汇总!$C$2:$C$871,,MATCH($B93,[2]掉落汇总!$D$1:$M$1)),[2]掉落汇总!$A$2:$A$871,O$1,[2]掉落汇总!$C$2:$C$871,$Q$1)+SUMIFS(OFFSET([2]掉落汇总!$C$2:$C$871,,MATCH($B93,[2]掉落汇总!$D$1:$M$1)),[2]掉落汇总!$A$2:$A$871,O$1,[2]掉落汇总!$C$2:$C$871,$Q$2)/$Q$3)*宝箱投放计算!N93</f>
        <v>0.37342246297470183</v>
      </c>
    </row>
    <row r="94" spans="1:15" x14ac:dyDescent="0.2">
      <c r="A94">
        <f>玩家成长时间线!A94</f>
        <v>93</v>
      </c>
      <c r="B94">
        <f>玩家成长时间线!B94</f>
        <v>10</v>
      </c>
      <c r="C94">
        <f ca="1">SUM($D$2:D94)</f>
        <v>917.11627752956633</v>
      </c>
      <c r="D94">
        <f t="shared" ca="1" si="1"/>
        <v>8.1739072402293154</v>
      </c>
      <c r="E94">
        <f ca="1">(SUMIFS(OFFSET([2]掉落汇总!$C$2:$C$871,,MATCH($B94,[2]掉落汇总!$D$1:$M$1)),[2]掉落汇总!$A$2:$A$871,E$1,[2]掉落汇总!$C$2:$C$871,$Q$1)+SUMIFS(OFFSET([2]掉落汇总!$C$2:$C$871,,MATCH($B94,[2]掉落汇总!$D$1:$M$1)),[2]掉落汇总!$A$2:$A$871,E$1,[2]掉落汇总!$C$2:$C$871,$Q$2)/$Q$3)*宝箱投放计算!D94</f>
        <v>3.1976433456075752</v>
      </c>
      <c r="F94">
        <f ca="1">(SUMIFS(OFFSET([2]掉落汇总!$C$2:$C$871,,MATCH($B94,[2]掉落汇总!$D$1:$M$1)),[2]掉落汇总!$A$2:$A$871,F$1,[2]掉落汇总!$C$2:$C$871,$Q$1)+SUMIFS(OFFSET([2]掉落汇总!$C$2:$C$871,,MATCH($B94,[2]掉落汇总!$D$1:$M$1)),[2]掉落汇总!$A$2:$A$871,F$1,[2]掉落汇总!$C$2:$C$871,$Q$2)/$Q$3)*宝箱投放计算!E94</f>
        <v>2.8580034423407916</v>
      </c>
      <c r="G94">
        <f ca="1">(SUMIFS(OFFSET([2]掉落汇总!$C$2:$C$871,,MATCH($B94,[2]掉落汇总!$D$1:$M$1)),[2]掉落汇总!$A$2:$A$871,G$1,[2]掉落汇总!$C$2:$C$871,$Q$1)+SUMIFS(OFFSET([2]掉落汇总!$C$2:$C$871,,MATCH($B94,[2]掉落汇总!$D$1:$M$1)),[2]掉落汇总!$A$2:$A$871,G$1,[2]掉落汇总!$C$2:$C$871,$Q$2)/$Q$3)*宝箱投放计算!F94</f>
        <v>0</v>
      </c>
      <c r="H94">
        <f ca="1">(SUMIFS(OFFSET([2]掉落汇总!$C$2:$C$871,,MATCH($B94,[2]掉落汇总!$D$1:$M$1)),[2]掉落汇总!$A$2:$A$871,H$1,[2]掉落汇总!$C$2:$C$871,$Q$1)+SUMIFS(OFFSET([2]掉落汇总!$C$2:$C$871,,MATCH($B94,[2]掉落汇总!$D$1:$M$1)),[2]掉落汇总!$A$2:$A$871,H$1,[2]掉落汇总!$C$2:$C$871,$Q$2)/$Q$3)*宝箱投放计算!G94</f>
        <v>0</v>
      </c>
      <c r="I94">
        <f ca="1">(SUMIFS(OFFSET([2]掉落汇总!$C$2:$C$871,,MATCH($B94,[2]掉落汇总!$D$1:$M$1)),[2]掉落汇总!$A$2:$A$871,I$1,[2]掉落汇总!$C$2:$C$871,$Q$1)+SUMIFS(OFFSET([2]掉落汇总!$C$2:$C$871,,MATCH($B94,[2]掉落汇总!$D$1:$M$1)),[2]掉落汇总!$A$2:$A$871,I$1,[2]掉落汇总!$C$2:$C$871,$Q$2)/$Q$3)*宝箱投放计算!H94</f>
        <v>0</v>
      </c>
      <c r="J94">
        <f ca="1">(SUMIFS(OFFSET([2]掉落汇总!$C$2:$C$871,,MATCH($B94,[2]掉落汇总!$D$1:$M$1)),[2]掉落汇总!$A$2:$A$871,J$1,[2]掉落汇总!$C$2:$C$871,$Q$1)+SUMIFS(OFFSET([2]掉落汇总!$C$2:$C$871,,MATCH($B94,[2]掉落汇总!$D$1:$M$1)),[2]掉落汇总!$A$2:$A$871,J$1,[2]掉落汇总!$C$2:$C$871,$Q$2)/$Q$3)*宝箱投放计算!I94</f>
        <v>0</v>
      </c>
      <c r="K94">
        <f ca="1">(SUMIFS(OFFSET([2]掉落汇总!$C$2:$C$871,,MATCH($B94,[2]掉落汇总!$D$1:$M$1)),[2]掉落汇总!$A$2:$A$871,K$1,[2]掉落汇总!$C$2:$C$871,$Q$1)+SUMIFS(OFFSET([2]掉落汇总!$C$2:$C$871,,MATCH($B94,[2]掉落汇总!$D$1:$M$1)),[2]掉落汇总!$A$2:$A$871,K$1,[2]掉落汇总!$C$2:$C$871,$Q$2)/$Q$3)*宝箱投放计算!J94</f>
        <v>0</v>
      </c>
      <c r="L94">
        <f ca="1">(SUMIFS(OFFSET([2]掉落汇总!$C$2:$C$871,,MATCH($B94,[2]掉落汇总!$D$1:$M$1)),[2]掉落汇总!$A$2:$A$871,L$1,[2]掉落汇总!$C$2:$C$871,$Q$1)+SUMIFS(OFFSET([2]掉落汇总!$C$2:$C$871,,MATCH($B94,[2]掉落汇总!$D$1:$M$1)),[2]掉落汇总!$A$2:$A$871,L$1,[2]掉落汇总!$C$2:$C$871,$Q$2)/$Q$3)*宝箱投放计算!K94</f>
        <v>0.7814085171640911</v>
      </c>
      <c r="M94">
        <f ca="1">(SUMIFS(OFFSET([2]掉落汇总!$C$2:$C$871,,MATCH($B94,[2]掉落汇总!$D$1:$M$1)),[2]掉落汇总!$A$2:$A$871,M$1,[2]掉落汇总!$C$2:$C$871,$Q$1)+SUMIFS(OFFSET([2]掉落汇总!$C$2:$C$871,,MATCH($B94,[2]掉落汇总!$D$1:$M$1)),[2]掉落汇总!$A$2:$A$871,M$1,[2]掉落汇总!$C$2:$C$871,$Q$2)/$Q$3)*宝箱投放计算!L94</f>
        <v>0.78196893612051854</v>
      </c>
      <c r="N94">
        <f ca="1">(SUMIFS(OFFSET([2]掉落汇总!$C$2:$C$871,,MATCH($B94,[2]掉落汇总!$D$1:$M$1)),[2]掉落汇总!$A$2:$A$871,N$1,[2]掉落汇总!$C$2:$C$871,$Q$1)+SUMIFS(OFFSET([2]掉落汇总!$C$2:$C$871,,MATCH($B94,[2]掉落汇总!$D$1:$M$1)),[2]掉落汇总!$A$2:$A$871,N$1,[2]掉落汇总!$C$2:$C$871,$Q$2)/$Q$3)*宝箱投放计算!M94</f>
        <v>0.18146053602163756</v>
      </c>
      <c r="O94">
        <f ca="1">(SUMIFS(OFFSET([2]掉落汇总!$C$2:$C$871,,MATCH($B94,[2]掉落汇总!$D$1:$M$1)),[2]掉落汇总!$A$2:$A$871,O$1,[2]掉落汇总!$C$2:$C$871,$Q$1)+SUMIFS(OFFSET([2]掉落汇总!$C$2:$C$871,,MATCH($B94,[2]掉落汇总!$D$1:$M$1)),[2]掉落汇总!$A$2:$A$871,O$1,[2]掉落汇总!$C$2:$C$871,$Q$2)/$Q$3)*宝箱投放计算!N94</f>
        <v>0.37342246297470183</v>
      </c>
    </row>
    <row r="95" spans="1:15" x14ac:dyDescent="0.2">
      <c r="A95">
        <f>玩家成长时间线!A95</f>
        <v>94</v>
      </c>
      <c r="B95">
        <f>玩家成长时间线!B95</f>
        <v>10</v>
      </c>
      <c r="C95">
        <f ca="1">SUM($D$2:D95)</f>
        <v>925.05031101913812</v>
      </c>
      <c r="D95">
        <f t="shared" ca="1" si="1"/>
        <v>7.9340334895717666</v>
      </c>
      <c r="E95">
        <f ca="1">(SUMIFS(OFFSET([2]掉落汇总!$C$2:$C$871,,MATCH($B95,[2]掉落汇总!$D$1:$M$1)),[2]掉落汇总!$A$2:$A$871,E$1,[2]掉落汇总!$C$2:$C$871,$Q$1)+SUMIFS(OFFSET([2]掉落汇总!$C$2:$C$871,,MATCH($B95,[2]掉落汇总!$D$1:$M$1)),[2]掉落汇总!$A$2:$A$871,E$1,[2]掉落汇总!$C$2:$C$871,$Q$2)/$Q$3)*宝箱投放计算!D95</f>
        <v>2.9577695949500264</v>
      </c>
      <c r="F95">
        <f ca="1">(SUMIFS(OFFSET([2]掉落汇总!$C$2:$C$871,,MATCH($B95,[2]掉落汇总!$D$1:$M$1)),[2]掉落汇总!$A$2:$A$871,F$1,[2]掉落汇总!$C$2:$C$871,$Q$1)+SUMIFS(OFFSET([2]掉落汇总!$C$2:$C$871,,MATCH($B95,[2]掉落汇总!$D$1:$M$1)),[2]掉落汇总!$A$2:$A$871,F$1,[2]掉落汇总!$C$2:$C$871,$Q$2)/$Q$3)*宝箱投放计算!E95</f>
        <v>2.8580034423407916</v>
      </c>
      <c r="G95">
        <f ca="1">(SUMIFS(OFFSET([2]掉落汇总!$C$2:$C$871,,MATCH($B95,[2]掉落汇总!$D$1:$M$1)),[2]掉落汇总!$A$2:$A$871,G$1,[2]掉落汇总!$C$2:$C$871,$Q$1)+SUMIFS(OFFSET([2]掉落汇总!$C$2:$C$871,,MATCH($B95,[2]掉落汇总!$D$1:$M$1)),[2]掉落汇总!$A$2:$A$871,G$1,[2]掉落汇总!$C$2:$C$871,$Q$2)/$Q$3)*宝箱投放计算!F95</f>
        <v>0</v>
      </c>
      <c r="H95">
        <f ca="1">(SUMIFS(OFFSET([2]掉落汇总!$C$2:$C$871,,MATCH($B95,[2]掉落汇总!$D$1:$M$1)),[2]掉落汇总!$A$2:$A$871,H$1,[2]掉落汇总!$C$2:$C$871,$Q$1)+SUMIFS(OFFSET([2]掉落汇总!$C$2:$C$871,,MATCH($B95,[2]掉落汇总!$D$1:$M$1)),[2]掉落汇总!$A$2:$A$871,H$1,[2]掉落汇总!$C$2:$C$871,$Q$2)/$Q$3)*宝箱投放计算!G95</f>
        <v>0</v>
      </c>
      <c r="I95">
        <f ca="1">(SUMIFS(OFFSET([2]掉落汇总!$C$2:$C$871,,MATCH($B95,[2]掉落汇总!$D$1:$M$1)),[2]掉落汇总!$A$2:$A$871,I$1,[2]掉落汇总!$C$2:$C$871,$Q$1)+SUMIFS(OFFSET([2]掉落汇总!$C$2:$C$871,,MATCH($B95,[2]掉落汇总!$D$1:$M$1)),[2]掉落汇总!$A$2:$A$871,I$1,[2]掉落汇总!$C$2:$C$871,$Q$2)/$Q$3)*宝箱投放计算!H95</f>
        <v>0</v>
      </c>
      <c r="J95">
        <f ca="1">(SUMIFS(OFFSET([2]掉落汇总!$C$2:$C$871,,MATCH($B95,[2]掉落汇总!$D$1:$M$1)),[2]掉落汇总!$A$2:$A$871,J$1,[2]掉落汇总!$C$2:$C$871,$Q$1)+SUMIFS(OFFSET([2]掉落汇总!$C$2:$C$871,,MATCH($B95,[2]掉落汇总!$D$1:$M$1)),[2]掉落汇总!$A$2:$A$871,J$1,[2]掉落汇总!$C$2:$C$871,$Q$2)/$Q$3)*宝箱投放计算!I95</f>
        <v>0</v>
      </c>
      <c r="K95">
        <f ca="1">(SUMIFS(OFFSET([2]掉落汇总!$C$2:$C$871,,MATCH($B95,[2]掉落汇总!$D$1:$M$1)),[2]掉落汇总!$A$2:$A$871,K$1,[2]掉落汇总!$C$2:$C$871,$Q$1)+SUMIFS(OFFSET([2]掉落汇总!$C$2:$C$871,,MATCH($B95,[2]掉落汇总!$D$1:$M$1)),[2]掉落汇总!$A$2:$A$871,K$1,[2]掉落汇总!$C$2:$C$871,$Q$2)/$Q$3)*宝箱投放计算!J95</f>
        <v>0</v>
      </c>
      <c r="L95">
        <f ca="1">(SUMIFS(OFFSET([2]掉落汇总!$C$2:$C$871,,MATCH($B95,[2]掉落汇总!$D$1:$M$1)),[2]掉落汇总!$A$2:$A$871,L$1,[2]掉落汇总!$C$2:$C$871,$Q$1)+SUMIFS(OFFSET([2]掉落汇总!$C$2:$C$871,,MATCH($B95,[2]掉落汇总!$D$1:$M$1)),[2]掉落汇总!$A$2:$A$871,L$1,[2]掉落汇总!$C$2:$C$871,$Q$2)/$Q$3)*宝箱投放计算!K95</f>
        <v>0.7814085171640911</v>
      </c>
      <c r="M95">
        <f ca="1">(SUMIFS(OFFSET([2]掉落汇总!$C$2:$C$871,,MATCH($B95,[2]掉落汇总!$D$1:$M$1)),[2]掉落汇总!$A$2:$A$871,M$1,[2]掉落汇总!$C$2:$C$871,$Q$1)+SUMIFS(OFFSET([2]掉落汇总!$C$2:$C$871,,MATCH($B95,[2]掉落汇总!$D$1:$M$1)),[2]掉落汇总!$A$2:$A$871,M$1,[2]掉落汇总!$C$2:$C$871,$Q$2)/$Q$3)*宝箱投放计算!L95</f>
        <v>0.78196893612051854</v>
      </c>
      <c r="N95">
        <f ca="1">(SUMIFS(OFFSET([2]掉落汇总!$C$2:$C$871,,MATCH($B95,[2]掉落汇总!$D$1:$M$1)),[2]掉落汇总!$A$2:$A$871,N$1,[2]掉落汇总!$C$2:$C$871,$Q$1)+SUMIFS(OFFSET([2]掉落汇总!$C$2:$C$871,,MATCH($B95,[2]掉落汇总!$D$1:$M$1)),[2]掉落汇总!$A$2:$A$871,N$1,[2]掉落汇总!$C$2:$C$871,$Q$2)/$Q$3)*宝箱投放计算!M95</f>
        <v>0.18146053602163756</v>
      </c>
      <c r="O95">
        <f ca="1">(SUMIFS(OFFSET([2]掉落汇总!$C$2:$C$871,,MATCH($B95,[2]掉落汇总!$D$1:$M$1)),[2]掉落汇总!$A$2:$A$871,O$1,[2]掉落汇总!$C$2:$C$871,$Q$1)+SUMIFS(OFFSET([2]掉落汇总!$C$2:$C$871,,MATCH($B95,[2]掉落汇总!$D$1:$M$1)),[2]掉落汇总!$A$2:$A$871,O$1,[2]掉落汇总!$C$2:$C$871,$Q$2)/$Q$3)*宝箱投放计算!N95</f>
        <v>0.37342246297470183</v>
      </c>
    </row>
    <row r="96" spans="1:15" x14ac:dyDescent="0.2">
      <c r="A96">
        <f>玩家成长时间线!A96</f>
        <v>95</v>
      </c>
      <c r="B96">
        <f>玩家成长时间线!B96</f>
        <v>10</v>
      </c>
      <c r="C96">
        <f ca="1">SUM($D$2:D96)</f>
        <v>932.99696944295499</v>
      </c>
      <c r="D96">
        <f t="shared" ca="1" si="1"/>
        <v>7.9466584238169018</v>
      </c>
      <c r="E96">
        <f ca="1">(SUMIFS(OFFSET([2]掉落汇总!$C$2:$C$871,,MATCH($B96,[2]掉落汇总!$D$1:$M$1)),[2]掉落汇总!$A$2:$A$871,E$1,[2]掉落汇总!$C$2:$C$871,$Q$1)+SUMIFS(OFFSET([2]掉落汇总!$C$2:$C$871,,MATCH($B96,[2]掉落汇总!$D$1:$M$1)),[2]掉落汇总!$A$2:$A$871,E$1,[2]掉落汇总!$C$2:$C$871,$Q$2)/$Q$3)*宝箱投放计算!D96</f>
        <v>2.9703945291951608</v>
      </c>
      <c r="F96">
        <f ca="1">(SUMIFS(OFFSET([2]掉落汇总!$C$2:$C$871,,MATCH($B96,[2]掉落汇总!$D$1:$M$1)),[2]掉落汇总!$A$2:$A$871,F$1,[2]掉落汇总!$C$2:$C$871,$Q$1)+SUMIFS(OFFSET([2]掉落汇总!$C$2:$C$871,,MATCH($B96,[2]掉落汇总!$D$1:$M$1)),[2]掉落汇总!$A$2:$A$871,F$1,[2]掉落汇总!$C$2:$C$871,$Q$2)/$Q$3)*宝箱投放计算!E96</f>
        <v>2.8580034423407916</v>
      </c>
      <c r="G96">
        <f ca="1">(SUMIFS(OFFSET([2]掉落汇总!$C$2:$C$871,,MATCH($B96,[2]掉落汇总!$D$1:$M$1)),[2]掉落汇总!$A$2:$A$871,G$1,[2]掉落汇总!$C$2:$C$871,$Q$1)+SUMIFS(OFFSET([2]掉落汇总!$C$2:$C$871,,MATCH($B96,[2]掉落汇总!$D$1:$M$1)),[2]掉落汇总!$A$2:$A$871,G$1,[2]掉落汇总!$C$2:$C$871,$Q$2)/$Q$3)*宝箱投放计算!F96</f>
        <v>0</v>
      </c>
      <c r="H96">
        <f ca="1">(SUMIFS(OFFSET([2]掉落汇总!$C$2:$C$871,,MATCH($B96,[2]掉落汇总!$D$1:$M$1)),[2]掉落汇总!$A$2:$A$871,H$1,[2]掉落汇总!$C$2:$C$871,$Q$1)+SUMIFS(OFFSET([2]掉落汇总!$C$2:$C$871,,MATCH($B96,[2]掉落汇总!$D$1:$M$1)),[2]掉落汇总!$A$2:$A$871,H$1,[2]掉落汇总!$C$2:$C$871,$Q$2)/$Q$3)*宝箱投放计算!G96</f>
        <v>0</v>
      </c>
      <c r="I96">
        <f ca="1">(SUMIFS(OFFSET([2]掉落汇总!$C$2:$C$871,,MATCH($B96,[2]掉落汇总!$D$1:$M$1)),[2]掉落汇总!$A$2:$A$871,I$1,[2]掉落汇总!$C$2:$C$871,$Q$1)+SUMIFS(OFFSET([2]掉落汇总!$C$2:$C$871,,MATCH($B96,[2]掉落汇总!$D$1:$M$1)),[2]掉落汇总!$A$2:$A$871,I$1,[2]掉落汇总!$C$2:$C$871,$Q$2)/$Q$3)*宝箱投放计算!H96</f>
        <v>0</v>
      </c>
      <c r="J96">
        <f ca="1">(SUMIFS(OFFSET([2]掉落汇总!$C$2:$C$871,,MATCH($B96,[2]掉落汇总!$D$1:$M$1)),[2]掉落汇总!$A$2:$A$871,J$1,[2]掉落汇总!$C$2:$C$871,$Q$1)+SUMIFS(OFFSET([2]掉落汇总!$C$2:$C$871,,MATCH($B96,[2]掉落汇总!$D$1:$M$1)),[2]掉落汇总!$A$2:$A$871,J$1,[2]掉落汇总!$C$2:$C$871,$Q$2)/$Q$3)*宝箱投放计算!I96</f>
        <v>0</v>
      </c>
      <c r="K96">
        <f ca="1">(SUMIFS(OFFSET([2]掉落汇总!$C$2:$C$871,,MATCH($B96,[2]掉落汇总!$D$1:$M$1)),[2]掉落汇总!$A$2:$A$871,K$1,[2]掉落汇总!$C$2:$C$871,$Q$1)+SUMIFS(OFFSET([2]掉落汇总!$C$2:$C$871,,MATCH($B96,[2]掉落汇总!$D$1:$M$1)),[2]掉落汇总!$A$2:$A$871,K$1,[2]掉落汇总!$C$2:$C$871,$Q$2)/$Q$3)*宝箱投放计算!J96</f>
        <v>0</v>
      </c>
      <c r="L96">
        <f ca="1">(SUMIFS(OFFSET([2]掉落汇总!$C$2:$C$871,,MATCH($B96,[2]掉落汇总!$D$1:$M$1)),[2]掉落汇总!$A$2:$A$871,L$1,[2]掉落汇总!$C$2:$C$871,$Q$1)+SUMIFS(OFFSET([2]掉落汇总!$C$2:$C$871,,MATCH($B96,[2]掉落汇总!$D$1:$M$1)),[2]掉落汇总!$A$2:$A$871,L$1,[2]掉落汇总!$C$2:$C$871,$Q$2)/$Q$3)*宝箱投放计算!K96</f>
        <v>0.7814085171640911</v>
      </c>
      <c r="M96">
        <f ca="1">(SUMIFS(OFFSET([2]掉落汇总!$C$2:$C$871,,MATCH($B96,[2]掉落汇总!$D$1:$M$1)),[2]掉落汇总!$A$2:$A$871,M$1,[2]掉落汇总!$C$2:$C$871,$Q$1)+SUMIFS(OFFSET([2]掉落汇总!$C$2:$C$871,,MATCH($B96,[2]掉落汇总!$D$1:$M$1)),[2]掉落汇总!$A$2:$A$871,M$1,[2]掉落汇总!$C$2:$C$871,$Q$2)/$Q$3)*宝箱投放计算!L96</f>
        <v>0.78196893612051854</v>
      </c>
      <c r="N96">
        <f ca="1">(SUMIFS(OFFSET([2]掉落汇总!$C$2:$C$871,,MATCH($B96,[2]掉落汇总!$D$1:$M$1)),[2]掉落汇总!$A$2:$A$871,N$1,[2]掉落汇总!$C$2:$C$871,$Q$1)+SUMIFS(OFFSET([2]掉落汇总!$C$2:$C$871,,MATCH($B96,[2]掉落汇总!$D$1:$M$1)),[2]掉落汇总!$A$2:$A$871,N$1,[2]掉落汇总!$C$2:$C$871,$Q$2)/$Q$3)*宝箱投放计算!M96</f>
        <v>0.18146053602163756</v>
      </c>
      <c r="O96">
        <f ca="1">(SUMIFS(OFFSET([2]掉落汇总!$C$2:$C$871,,MATCH($B96,[2]掉落汇总!$D$1:$M$1)),[2]掉落汇总!$A$2:$A$871,O$1,[2]掉落汇总!$C$2:$C$871,$Q$1)+SUMIFS(OFFSET([2]掉落汇总!$C$2:$C$871,,MATCH($B96,[2]掉落汇总!$D$1:$M$1)),[2]掉落汇总!$A$2:$A$871,O$1,[2]掉落汇总!$C$2:$C$871,$Q$2)/$Q$3)*宝箱投放计算!N96</f>
        <v>0.37342246297470183</v>
      </c>
    </row>
    <row r="97" spans="1:15" x14ac:dyDescent="0.2">
      <c r="A97">
        <f>玩家成长时间线!A97</f>
        <v>96</v>
      </c>
      <c r="B97">
        <f>玩家成长时间线!B97</f>
        <v>10</v>
      </c>
      <c r="C97">
        <f ca="1">SUM($D$2:D97)</f>
        <v>941.20875148591972</v>
      </c>
      <c r="D97">
        <f t="shared" ca="1" si="1"/>
        <v>8.2117820429647175</v>
      </c>
      <c r="E97">
        <f ca="1">(SUMIFS(OFFSET([2]掉落汇总!$C$2:$C$871,,MATCH($B97,[2]掉落汇总!$D$1:$M$1)),[2]掉落汇总!$A$2:$A$871,E$1,[2]掉落汇总!$C$2:$C$871,$Q$1)+SUMIFS(OFFSET([2]掉落汇总!$C$2:$C$871,,MATCH($B97,[2]掉落汇总!$D$1:$M$1)),[2]掉落汇总!$A$2:$A$871,E$1,[2]掉落汇总!$C$2:$C$871,$Q$2)/$Q$3)*宝箱投放计算!D97</f>
        <v>3.2355181483429774</v>
      </c>
      <c r="F97">
        <f ca="1">(SUMIFS(OFFSET([2]掉落汇总!$C$2:$C$871,,MATCH($B97,[2]掉落汇总!$D$1:$M$1)),[2]掉落汇总!$A$2:$A$871,F$1,[2]掉落汇总!$C$2:$C$871,$Q$1)+SUMIFS(OFFSET([2]掉落汇总!$C$2:$C$871,,MATCH($B97,[2]掉落汇总!$D$1:$M$1)),[2]掉落汇总!$A$2:$A$871,F$1,[2]掉落汇总!$C$2:$C$871,$Q$2)/$Q$3)*宝箱投放计算!E97</f>
        <v>2.8580034423407916</v>
      </c>
      <c r="G97">
        <f ca="1">(SUMIFS(OFFSET([2]掉落汇总!$C$2:$C$871,,MATCH($B97,[2]掉落汇总!$D$1:$M$1)),[2]掉落汇总!$A$2:$A$871,G$1,[2]掉落汇总!$C$2:$C$871,$Q$1)+SUMIFS(OFFSET([2]掉落汇总!$C$2:$C$871,,MATCH($B97,[2]掉落汇总!$D$1:$M$1)),[2]掉落汇总!$A$2:$A$871,G$1,[2]掉落汇总!$C$2:$C$871,$Q$2)/$Q$3)*宝箱投放计算!F97</f>
        <v>0</v>
      </c>
      <c r="H97">
        <f ca="1">(SUMIFS(OFFSET([2]掉落汇总!$C$2:$C$871,,MATCH($B97,[2]掉落汇总!$D$1:$M$1)),[2]掉落汇总!$A$2:$A$871,H$1,[2]掉落汇总!$C$2:$C$871,$Q$1)+SUMIFS(OFFSET([2]掉落汇总!$C$2:$C$871,,MATCH($B97,[2]掉落汇总!$D$1:$M$1)),[2]掉落汇总!$A$2:$A$871,H$1,[2]掉落汇总!$C$2:$C$871,$Q$2)/$Q$3)*宝箱投放计算!G97</f>
        <v>0</v>
      </c>
      <c r="I97">
        <f ca="1">(SUMIFS(OFFSET([2]掉落汇总!$C$2:$C$871,,MATCH($B97,[2]掉落汇总!$D$1:$M$1)),[2]掉落汇总!$A$2:$A$871,I$1,[2]掉落汇总!$C$2:$C$871,$Q$1)+SUMIFS(OFFSET([2]掉落汇总!$C$2:$C$871,,MATCH($B97,[2]掉落汇总!$D$1:$M$1)),[2]掉落汇总!$A$2:$A$871,I$1,[2]掉落汇总!$C$2:$C$871,$Q$2)/$Q$3)*宝箱投放计算!H97</f>
        <v>0</v>
      </c>
      <c r="J97">
        <f ca="1">(SUMIFS(OFFSET([2]掉落汇总!$C$2:$C$871,,MATCH($B97,[2]掉落汇总!$D$1:$M$1)),[2]掉落汇总!$A$2:$A$871,J$1,[2]掉落汇总!$C$2:$C$871,$Q$1)+SUMIFS(OFFSET([2]掉落汇总!$C$2:$C$871,,MATCH($B97,[2]掉落汇总!$D$1:$M$1)),[2]掉落汇总!$A$2:$A$871,J$1,[2]掉落汇总!$C$2:$C$871,$Q$2)/$Q$3)*宝箱投放计算!I97</f>
        <v>0</v>
      </c>
      <c r="K97">
        <f ca="1">(SUMIFS(OFFSET([2]掉落汇总!$C$2:$C$871,,MATCH($B97,[2]掉落汇总!$D$1:$M$1)),[2]掉落汇总!$A$2:$A$871,K$1,[2]掉落汇总!$C$2:$C$871,$Q$1)+SUMIFS(OFFSET([2]掉落汇总!$C$2:$C$871,,MATCH($B97,[2]掉落汇总!$D$1:$M$1)),[2]掉落汇总!$A$2:$A$871,K$1,[2]掉落汇总!$C$2:$C$871,$Q$2)/$Q$3)*宝箱投放计算!J97</f>
        <v>0</v>
      </c>
      <c r="L97">
        <f ca="1">(SUMIFS(OFFSET([2]掉落汇总!$C$2:$C$871,,MATCH($B97,[2]掉落汇总!$D$1:$M$1)),[2]掉落汇总!$A$2:$A$871,L$1,[2]掉落汇总!$C$2:$C$871,$Q$1)+SUMIFS(OFFSET([2]掉落汇总!$C$2:$C$871,,MATCH($B97,[2]掉落汇总!$D$1:$M$1)),[2]掉落汇总!$A$2:$A$871,L$1,[2]掉落汇总!$C$2:$C$871,$Q$2)/$Q$3)*宝箱投放计算!K97</f>
        <v>0.7814085171640911</v>
      </c>
      <c r="M97">
        <f ca="1">(SUMIFS(OFFSET([2]掉落汇总!$C$2:$C$871,,MATCH($B97,[2]掉落汇总!$D$1:$M$1)),[2]掉落汇总!$A$2:$A$871,M$1,[2]掉落汇总!$C$2:$C$871,$Q$1)+SUMIFS(OFFSET([2]掉落汇总!$C$2:$C$871,,MATCH($B97,[2]掉落汇总!$D$1:$M$1)),[2]掉落汇总!$A$2:$A$871,M$1,[2]掉落汇总!$C$2:$C$871,$Q$2)/$Q$3)*宝箱投放计算!L97</f>
        <v>0.78196893612051854</v>
      </c>
      <c r="N97">
        <f ca="1">(SUMIFS(OFFSET([2]掉落汇总!$C$2:$C$871,,MATCH($B97,[2]掉落汇总!$D$1:$M$1)),[2]掉落汇总!$A$2:$A$871,N$1,[2]掉落汇总!$C$2:$C$871,$Q$1)+SUMIFS(OFFSET([2]掉落汇总!$C$2:$C$871,,MATCH($B97,[2]掉落汇总!$D$1:$M$1)),[2]掉落汇总!$A$2:$A$871,N$1,[2]掉落汇总!$C$2:$C$871,$Q$2)/$Q$3)*宝箱投放计算!M97</f>
        <v>0.18146053602163756</v>
      </c>
      <c r="O97">
        <f ca="1">(SUMIFS(OFFSET([2]掉落汇总!$C$2:$C$871,,MATCH($B97,[2]掉落汇总!$D$1:$M$1)),[2]掉落汇总!$A$2:$A$871,O$1,[2]掉落汇总!$C$2:$C$871,$Q$1)+SUMIFS(OFFSET([2]掉落汇总!$C$2:$C$871,,MATCH($B97,[2]掉落汇总!$D$1:$M$1)),[2]掉落汇总!$A$2:$A$871,O$1,[2]掉落汇总!$C$2:$C$871,$Q$2)/$Q$3)*宝箱投放计算!N97</f>
        <v>0.37342246297470183</v>
      </c>
    </row>
    <row r="98" spans="1:15" x14ac:dyDescent="0.2">
      <c r="A98">
        <f>玩家成长时间线!A98</f>
        <v>97</v>
      </c>
      <c r="B98">
        <f>玩家成长时间线!B98</f>
        <v>10</v>
      </c>
      <c r="C98">
        <f ca="1">SUM($D$2:D98)</f>
        <v>949.18065977822687</v>
      </c>
      <c r="D98">
        <f t="shared" ca="1" si="1"/>
        <v>7.9719082923071687</v>
      </c>
      <c r="E98">
        <f ca="1">(SUMIFS(OFFSET([2]掉落汇总!$C$2:$C$871,,MATCH($B98,[2]掉落汇总!$D$1:$M$1)),[2]掉落汇总!$A$2:$A$871,E$1,[2]掉落汇总!$C$2:$C$871,$Q$1)+SUMIFS(OFFSET([2]掉落汇总!$C$2:$C$871,,MATCH($B98,[2]掉落汇总!$D$1:$M$1)),[2]掉落汇总!$A$2:$A$871,E$1,[2]掉落汇总!$C$2:$C$871,$Q$2)/$Q$3)*宝箱投放计算!D98</f>
        <v>2.9956443976854286</v>
      </c>
      <c r="F98">
        <f ca="1">(SUMIFS(OFFSET([2]掉落汇总!$C$2:$C$871,,MATCH($B98,[2]掉落汇总!$D$1:$M$1)),[2]掉落汇总!$A$2:$A$871,F$1,[2]掉落汇总!$C$2:$C$871,$Q$1)+SUMIFS(OFFSET([2]掉落汇总!$C$2:$C$871,,MATCH($B98,[2]掉落汇总!$D$1:$M$1)),[2]掉落汇总!$A$2:$A$871,F$1,[2]掉落汇总!$C$2:$C$871,$Q$2)/$Q$3)*宝箱投放计算!E98</f>
        <v>2.8580034423407916</v>
      </c>
      <c r="G98">
        <f ca="1">(SUMIFS(OFFSET([2]掉落汇总!$C$2:$C$871,,MATCH($B98,[2]掉落汇总!$D$1:$M$1)),[2]掉落汇总!$A$2:$A$871,G$1,[2]掉落汇总!$C$2:$C$871,$Q$1)+SUMIFS(OFFSET([2]掉落汇总!$C$2:$C$871,,MATCH($B98,[2]掉落汇总!$D$1:$M$1)),[2]掉落汇总!$A$2:$A$871,G$1,[2]掉落汇总!$C$2:$C$871,$Q$2)/$Q$3)*宝箱投放计算!F98</f>
        <v>0</v>
      </c>
      <c r="H98">
        <f ca="1">(SUMIFS(OFFSET([2]掉落汇总!$C$2:$C$871,,MATCH($B98,[2]掉落汇总!$D$1:$M$1)),[2]掉落汇总!$A$2:$A$871,H$1,[2]掉落汇总!$C$2:$C$871,$Q$1)+SUMIFS(OFFSET([2]掉落汇总!$C$2:$C$871,,MATCH($B98,[2]掉落汇总!$D$1:$M$1)),[2]掉落汇总!$A$2:$A$871,H$1,[2]掉落汇总!$C$2:$C$871,$Q$2)/$Q$3)*宝箱投放计算!G98</f>
        <v>0</v>
      </c>
      <c r="I98">
        <f ca="1">(SUMIFS(OFFSET([2]掉落汇总!$C$2:$C$871,,MATCH($B98,[2]掉落汇总!$D$1:$M$1)),[2]掉落汇总!$A$2:$A$871,I$1,[2]掉落汇总!$C$2:$C$871,$Q$1)+SUMIFS(OFFSET([2]掉落汇总!$C$2:$C$871,,MATCH($B98,[2]掉落汇总!$D$1:$M$1)),[2]掉落汇总!$A$2:$A$871,I$1,[2]掉落汇总!$C$2:$C$871,$Q$2)/$Q$3)*宝箱投放计算!H98</f>
        <v>0</v>
      </c>
      <c r="J98">
        <f ca="1">(SUMIFS(OFFSET([2]掉落汇总!$C$2:$C$871,,MATCH($B98,[2]掉落汇总!$D$1:$M$1)),[2]掉落汇总!$A$2:$A$871,J$1,[2]掉落汇总!$C$2:$C$871,$Q$1)+SUMIFS(OFFSET([2]掉落汇总!$C$2:$C$871,,MATCH($B98,[2]掉落汇总!$D$1:$M$1)),[2]掉落汇总!$A$2:$A$871,J$1,[2]掉落汇总!$C$2:$C$871,$Q$2)/$Q$3)*宝箱投放计算!I98</f>
        <v>0</v>
      </c>
      <c r="K98">
        <f ca="1">(SUMIFS(OFFSET([2]掉落汇总!$C$2:$C$871,,MATCH($B98,[2]掉落汇总!$D$1:$M$1)),[2]掉落汇总!$A$2:$A$871,K$1,[2]掉落汇总!$C$2:$C$871,$Q$1)+SUMIFS(OFFSET([2]掉落汇总!$C$2:$C$871,,MATCH($B98,[2]掉落汇总!$D$1:$M$1)),[2]掉落汇总!$A$2:$A$871,K$1,[2]掉落汇总!$C$2:$C$871,$Q$2)/$Q$3)*宝箱投放计算!J98</f>
        <v>0</v>
      </c>
      <c r="L98">
        <f ca="1">(SUMIFS(OFFSET([2]掉落汇总!$C$2:$C$871,,MATCH($B98,[2]掉落汇总!$D$1:$M$1)),[2]掉落汇总!$A$2:$A$871,L$1,[2]掉落汇总!$C$2:$C$871,$Q$1)+SUMIFS(OFFSET([2]掉落汇总!$C$2:$C$871,,MATCH($B98,[2]掉落汇总!$D$1:$M$1)),[2]掉落汇总!$A$2:$A$871,L$1,[2]掉落汇总!$C$2:$C$871,$Q$2)/$Q$3)*宝箱投放计算!K98</f>
        <v>0.7814085171640911</v>
      </c>
      <c r="M98">
        <f ca="1">(SUMIFS(OFFSET([2]掉落汇总!$C$2:$C$871,,MATCH($B98,[2]掉落汇总!$D$1:$M$1)),[2]掉落汇总!$A$2:$A$871,M$1,[2]掉落汇总!$C$2:$C$871,$Q$1)+SUMIFS(OFFSET([2]掉落汇总!$C$2:$C$871,,MATCH($B98,[2]掉落汇总!$D$1:$M$1)),[2]掉落汇总!$A$2:$A$871,M$1,[2]掉落汇总!$C$2:$C$871,$Q$2)/$Q$3)*宝箱投放计算!L98</f>
        <v>0.78196893612051854</v>
      </c>
      <c r="N98">
        <f ca="1">(SUMIFS(OFFSET([2]掉落汇总!$C$2:$C$871,,MATCH($B98,[2]掉落汇总!$D$1:$M$1)),[2]掉落汇总!$A$2:$A$871,N$1,[2]掉落汇总!$C$2:$C$871,$Q$1)+SUMIFS(OFFSET([2]掉落汇总!$C$2:$C$871,,MATCH($B98,[2]掉落汇总!$D$1:$M$1)),[2]掉落汇总!$A$2:$A$871,N$1,[2]掉落汇总!$C$2:$C$871,$Q$2)/$Q$3)*宝箱投放计算!M98</f>
        <v>0.18146053602163756</v>
      </c>
      <c r="O98">
        <f ca="1">(SUMIFS(OFFSET([2]掉落汇总!$C$2:$C$871,,MATCH($B98,[2]掉落汇总!$D$1:$M$1)),[2]掉落汇总!$A$2:$A$871,O$1,[2]掉落汇总!$C$2:$C$871,$Q$1)+SUMIFS(OFFSET([2]掉落汇总!$C$2:$C$871,,MATCH($B98,[2]掉落汇总!$D$1:$M$1)),[2]掉落汇总!$A$2:$A$871,O$1,[2]掉落汇总!$C$2:$C$871,$Q$2)/$Q$3)*宝箱投放计算!N98</f>
        <v>0.37342246297470183</v>
      </c>
    </row>
    <row r="99" spans="1:15" x14ac:dyDescent="0.2">
      <c r="A99">
        <f>玩家成长时间线!A99</f>
        <v>98</v>
      </c>
      <c r="B99">
        <f>玩家成长时间线!B99</f>
        <v>8</v>
      </c>
      <c r="C99">
        <f ca="1">SUM($D$2:D99)</f>
        <v>958.10827792433997</v>
      </c>
      <c r="D99">
        <f t="shared" ca="1" si="1"/>
        <v>8.9276181461131578</v>
      </c>
      <c r="E99">
        <f ca="1">(SUMIFS(OFFSET([2]掉落汇总!$C$2:$C$871,,MATCH($B99,[2]掉落汇总!$D$1:$M$1)),[2]掉落汇总!$A$2:$A$871,E$1,[2]掉落汇总!$C$2:$C$871,$Q$1)+SUMIFS(OFFSET([2]掉落汇总!$C$2:$C$871,,MATCH($B99,[2]掉落汇总!$D$1:$M$1)),[2]掉落汇总!$A$2:$A$871,E$1,[2]掉落汇总!$C$2:$C$871,$Q$2)/$Q$3)*宝箱投放计算!D99</f>
        <v>2.7493846153846153</v>
      </c>
      <c r="F99">
        <f ca="1">(SUMIFS(OFFSET([2]掉落汇总!$C$2:$C$871,,MATCH($B99,[2]掉落汇总!$D$1:$M$1)),[2]掉落汇总!$A$2:$A$871,F$1,[2]掉落汇总!$C$2:$C$871,$Q$1)+SUMIFS(OFFSET([2]掉落汇总!$C$2:$C$871,,MATCH($B99,[2]掉落汇总!$D$1:$M$1)),[2]掉落汇总!$A$2:$A$871,F$1,[2]掉落汇总!$C$2:$C$871,$Q$2)/$Q$3)*宝箱投放计算!E99</f>
        <v>2.2864027538726335</v>
      </c>
      <c r="G99">
        <f ca="1">(SUMIFS(OFFSET([2]掉落汇总!$C$2:$C$871,,MATCH($B99,[2]掉落汇总!$D$1:$M$1)),[2]掉落汇总!$A$2:$A$871,G$1,[2]掉落汇总!$C$2:$C$871,$Q$1)+SUMIFS(OFFSET([2]掉落汇总!$C$2:$C$871,,MATCH($B99,[2]掉落汇总!$D$1:$M$1)),[2]掉落汇总!$A$2:$A$871,G$1,[2]掉落汇总!$C$2:$C$871,$Q$2)/$Q$3)*宝箱投放计算!F99</f>
        <v>0</v>
      </c>
      <c r="H99">
        <f ca="1">(SUMIFS(OFFSET([2]掉落汇总!$C$2:$C$871,,MATCH($B99,[2]掉落汇总!$D$1:$M$1)),[2]掉落汇总!$A$2:$A$871,H$1,[2]掉落汇总!$C$2:$C$871,$Q$1)+SUMIFS(OFFSET([2]掉落汇总!$C$2:$C$871,,MATCH($B99,[2]掉落汇总!$D$1:$M$1)),[2]掉落汇总!$A$2:$A$871,H$1,[2]掉落汇总!$C$2:$C$871,$Q$2)/$Q$3)*宝箱投放计算!G99</f>
        <v>0</v>
      </c>
      <c r="I99">
        <f ca="1">(SUMIFS(OFFSET([2]掉落汇总!$C$2:$C$871,,MATCH($B99,[2]掉落汇总!$D$1:$M$1)),[2]掉落汇总!$A$2:$A$871,I$1,[2]掉落汇总!$C$2:$C$871,$Q$1)+SUMIFS(OFFSET([2]掉落汇总!$C$2:$C$871,,MATCH($B99,[2]掉落汇总!$D$1:$M$1)),[2]掉落汇总!$A$2:$A$871,I$1,[2]掉落汇总!$C$2:$C$871,$Q$2)/$Q$3)*宝箱投放计算!H99</f>
        <v>1.7735703245749606</v>
      </c>
      <c r="J99">
        <f ca="1">(SUMIFS(OFFSET([2]掉落汇总!$C$2:$C$871,,MATCH($B99,[2]掉落汇总!$D$1:$M$1)),[2]掉落汇总!$A$2:$A$871,J$1,[2]掉落汇总!$C$2:$C$871,$Q$1)+SUMIFS(OFFSET([2]掉落汇总!$C$2:$C$871,,MATCH($B99,[2]掉落汇总!$D$1:$M$1)),[2]掉落汇总!$A$2:$A$871,J$1,[2]掉落汇总!$C$2:$C$871,$Q$2)/$Q$3)*宝箱投放计算!I99</f>
        <v>0</v>
      </c>
      <c r="K99">
        <f ca="1">(SUMIFS(OFFSET([2]掉落汇总!$C$2:$C$871,,MATCH($B99,[2]掉落汇总!$D$1:$M$1)),[2]掉落汇总!$A$2:$A$871,K$1,[2]掉落汇总!$C$2:$C$871,$Q$1)+SUMIFS(OFFSET([2]掉落汇总!$C$2:$C$871,,MATCH($B99,[2]掉落汇总!$D$1:$M$1)),[2]掉落汇总!$A$2:$A$871,K$1,[2]掉落汇总!$C$2:$C$871,$Q$2)/$Q$3)*宝箱投放计算!J99</f>
        <v>0</v>
      </c>
      <c r="L99">
        <f ca="1">(SUMIFS(OFFSET([2]掉落汇总!$C$2:$C$871,,MATCH($B99,[2]掉落汇总!$D$1:$M$1)),[2]掉落汇总!$A$2:$A$871,L$1,[2]掉落汇总!$C$2:$C$871,$Q$1)+SUMIFS(OFFSET([2]掉落汇总!$C$2:$C$871,,MATCH($B99,[2]掉落汇总!$D$1:$M$1)),[2]掉落汇总!$A$2:$A$871,L$1,[2]掉落汇总!$C$2:$C$871,$Q$2)/$Q$3)*宝箱投放计算!K99</f>
        <v>0.7814085171640911</v>
      </c>
      <c r="M99">
        <f ca="1">(SUMIFS(OFFSET([2]掉落汇总!$C$2:$C$871,,MATCH($B99,[2]掉落汇总!$D$1:$M$1)),[2]掉落汇总!$A$2:$A$871,M$1,[2]掉落汇总!$C$2:$C$871,$Q$1)+SUMIFS(OFFSET([2]掉落汇总!$C$2:$C$871,,MATCH($B99,[2]掉落汇总!$D$1:$M$1)),[2]掉落汇总!$A$2:$A$871,M$1,[2]掉落汇总!$C$2:$C$871,$Q$2)/$Q$3)*宝箱投放计算!L99</f>
        <v>0.78196893612051854</v>
      </c>
      <c r="N99">
        <f ca="1">(SUMIFS(OFFSET([2]掉落汇总!$C$2:$C$871,,MATCH($B99,[2]掉落汇总!$D$1:$M$1)),[2]掉落汇总!$A$2:$A$871,N$1,[2]掉落汇总!$C$2:$C$871,$Q$1)+SUMIFS(OFFSET([2]掉落汇总!$C$2:$C$871,,MATCH($B99,[2]掉落汇总!$D$1:$M$1)),[2]掉落汇总!$A$2:$A$871,N$1,[2]掉落汇总!$C$2:$C$871,$Q$2)/$Q$3)*宝箱投放计算!M99</f>
        <v>0.18146053602163756</v>
      </c>
      <c r="O99">
        <f ca="1">(SUMIFS(OFFSET([2]掉落汇总!$C$2:$C$871,,MATCH($B99,[2]掉落汇总!$D$1:$M$1)),[2]掉落汇总!$A$2:$A$871,O$1,[2]掉落汇总!$C$2:$C$871,$Q$1)+SUMIFS(OFFSET([2]掉落汇总!$C$2:$C$871,,MATCH($B99,[2]掉落汇总!$D$1:$M$1)),[2]掉落汇总!$A$2:$A$871,O$1,[2]掉落汇总!$C$2:$C$871,$Q$2)/$Q$3)*宝箱投放计算!N99</f>
        <v>0.37342246297470183</v>
      </c>
    </row>
    <row r="100" spans="1:15" x14ac:dyDescent="0.2">
      <c r="A100">
        <f>玩家成长时间线!A100</f>
        <v>99</v>
      </c>
      <c r="B100">
        <f>玩家成长时间线!B100</f>
        <v>8</v>
      </c>
      <c r="C100">
        <f ca="1">SUM($D$2:D100)</f>
        <v>965.27386420741664</v>
      </c>
      <c r="D100">
        <f t="shared" ca="1" si="1"/>
        <v>7.1655862830766592</v>
      </c>
      <c r="E100">
        <f ca="1">(SUMIFS(OFFSET([2]掉落汇总!$C$2:$C$871,,MATCH($B100,[2]掉落汇总!$D$1:$M$1)),[2]掉落汇总!$A$2:$A$871,E$1,[2]掉落汇总!$C$2:$C$871,$Q$1)+SUMIFS(OFFSET([2]掉落汇总!$C$2:$C$871,,MATCH($B100,[2]掉落汇总!$D$1:$M$1)),[2]掉落汇总!$A$2:$A$871,E$1,[2]掉落汇总!$C$2:$C$871,$Q$2)/$Q$3)*宝箱投放计算!D100</f>
        <v>2.7609230769230764</v>
      </c>
      <c r="F100">
        <f ca="1">(SUMIFS(OFFSET([2]掉落汇总!$C$2:$C$871,,MATCH($B100,[2]掉落汇总!$D$1:$M$1)),[2]掉落汇总!$A$2:$A$871,F$1,[2]掉落汇总!$C$2:$C$871,$Q$1)+SUMIFS(OFFSET([2]掉落汇总!$C$2:$C$871,,MATCH($B100,[2]掉落汇总!$D$1:$M$1)),[2]掉落汇总!$A$2:$A$871,F$1,[2]掉落汇总!$C$2:$C$871,$Q$2)/$Q$3)*宝箱投放计算!E100</f>
        <v>2.2864027538726335</v>
      </c>
      <c r="G100">
        <f ca="1">(SUMIFS(OFFSET([2]掉落汇总!$C$2:$C$871,,MATCH($B100,[2]掉落汇总!$D$1:$M$1)),[2]掉落汇总!$A$2:$A$871,G$1,[2]掉落汇总!$C$2:$C$871,$Q$1)+SUMIFS(OFFSET([2]掉落汇总!$C$2:$C$871,,MATCH($B100,[2]掉落汇总!$D$1:$M$1)),[2]掉落汇总!$A$2:$A$871,G$1,[2]掉落汇总!$C$2:$C$871,$Q$2)/$Q$3)*宝箱投放计算!F100</f>
        <v>0</v>
      </c>
      <c r="H100">
        <f ca="1">(SUMIFS(OFFSET([2]掉落汇总!$C$2:$C$871,,MATCH($B100,[2]掉落汇总!$D$1:$M$1)),[2]掉落汇总!$A$2:$A$871,H$1,[2]掉落汇总!$C$2:$C$871,$Q$1)+SUMIFS(OFFSET([2]掉落汇总!$C$2:$C$871,,MATCH($B100,[2]掉落汇总!$D$1:$M$1)),[2]掉落汇总!$A$2:$A$871,H$1,[2]掉落汇总!$C$2:$C$871,$Q$2)/$Q$3)*宝箱投放计算!G100</f>
        <v>0</v>
      </c>
      <c r="I100">
        <f ca="1">(SUMIFS(OFFSET([2]掉落汇总!$C$2:$C$871,,MATCH($B100,[2]掉落汇总!$D$1:$M$1)),[2]掉落汇总!$A$2:$A$871,I$1,[2]掉落汇总!$C$2:$C$871,$Q$1)+SUMIFS(OFFSET([2]掉落汇总!$C$2:$C$871,,MATCH($B100,[2]掉落汇总!$D$1:$M$1)),[2]掉落汇总!$A$2:$A$871,I$1,[2]掉落汇总!$C$2:$C$871,$Q$2)/$Q$3)*宝箱投放计算!H100</f>
        <v>0</v>
      </c>
      <c r="J100">
        <f ca="1">(SUMIFS(OFFSET([2]掉落汇总!$C$2:$C$871,,MATCH($B100,[2]掉落汇总!$D$1:$M$1)),[2]掉落汇总!$A$2:$A$871,J$1,[2]掉落汇总!$C$2:$C$871,$Q$1)+SUMIFS(OFFSET([2]掉落汇总!$C$2:$C$871,,MATCH($B100,[2]掉落汇总!$D$1:$M$1)),[2]掉落汇总!$A$2:$A$871,J$1,[2]掉落汇总!$C$2:$C$871,$Q$2)/$Q$3)*宝箱投放计算!I100</f>
        <v>0</v>
      </c>
      <c r="K100">
        <f ca="1">(SUMIFS(OFFSET([2]掉落汇总!$C$2:$C$871,,MATCH($B100,[2]掉落汇总!$D$1:$M$1)),[2]掉落汇总!$A$2:$A$871,K$1,[2]掉落汇总!$C$2:$C$871,$Q$1)+SUMIFS(OFFSET([2]掉落汇总!$C$2:$C$871,,MATCH($B100,[2]掉落汇总!$D$1:$M$1)),[2]掉落汇总!$A$2:$A$871,K$1,[2]掉落汇总!$C$2:$C$871,$Q$2)/$Q$3)*宝箱投放计算!J100</f>
        <v>0</v>
      </c>
      <c r="L100">
        <f ca="1">(SUMIFS(OFFSET([2]掉落汇总!$C$2:$C$871,,MATCH($B100,[2]掉落汇总!$D$1:$M$1)),[2]掉落汇总!$A$2:$A$871,L$1,[2]掉落汇总!$C$2:$C$871,$Q$1)+SUMIFS(OFFSET([2]掉落汇总!$C$2:$C$871,,MATCH($B100,[2]掉落汇总!$D$1:$M$1)),[2]掉落汇总!$A$2:$A$871,L$1,[2]掉落汇总!$C$2:$C$871,$Q$2)/$Q$3)*宝箱投放计算!K100</f>
        <v>0.7814085171640911</v>
      </c>
      <c r="M100">
        <f ca="1">(SUMIFS(OFFSET([2]掉落汇总!$C$2:$C$871,,MATCH($B100,[2]掉落汇总!$D$1:$M$1)),[2]掉落汇总!$A$2:$A$871,M$1,[2]掉落汇总!$C$2:$C$871,$Q$1)+SUMIFS(OFFSET([2]掉落汇总!$C$2:$C$871,,MATCH($B100,[2]掉落汇总!$D$1:$M$1)),[2]掉落汇总!$A$2:$A$871,M$1,[2]掉落汇总!$C$2:$C$871,$Q$2)/$Q$3)*宝箱投放计算!L100</f>
        <v>0.78196893612051854</v>
      </c>
      <c r="N100">
        <f ca="1">(SUMIFS(OFFSET([2]掉落汇总!$C$2:$C$871,,MATCH($B100,[2]掉落汇总!$D$1:$M$1)),[2]掉落汇总!$A$2:$A$871,N$1,[2]掉落汇总!$C$2:$C$871,$Q$1)+SUMIFS(OFFSET([2]掉落汇总!$C$2:$C$871,,MATCH($B100,[2]掉落汇总!$D$1:$M$1)),[2]掉落汇总!$A$2:$A$871,N$1,[2]掉落汇总!$C$2:$C$871,$Q$2)/$Q$3)*宝箱投放计算!M100</f>
        <v>0.18146053602163756</v>
      </c>
      <c r="O100">
        <f ca="1">(SUMIFS(OFFSET([2]掉落汇总!$C$2:$C$871,,MATCH($B100,[2]掉落汇总!$D$1:$M$1)),[2]掉落汇总!$A$2:$A$871,O$1,[2]掉落汇总!$C$2:$C$871,$Q$1)+SUMIFS(OFFSET([2]掉落汇总!$C$2:$C$871,,MATCH($B100,[2]掉落汇总!$D$1:$M$1)),[2]掉落汇总!$A$2:$A$871,O$1,[2]掉落汇总!$C$2:$C$871,$Q$2)/$Q$3)*宝箱投放计算!N100</f>
        <v>0.37342246297470183</v>
      </c>
    </row>
    <row r="101" spans="1:15" x14ac:dyDescent="0.2">
      <c r="A101">
        <f>玩家成长时间线!A101</f>
        <v>100</v>
      </c>
      <c r="B101">
        <f>玩家成长时间线!B101</f>
        <v>8</v>
      </c>
      <c r="C101">
        <f ca="1">SUM($D$2:D101)</f>
        <v>972.68175818280099</v>
      </c>
      <c r="D101">
        <f t="shared" ca="1" si="1"/>
        <v>7.4078939753843516</v>
      </c>
      <c r="E101">
        <f ca="1">(SUMIFS(OFFSET([2]掉落汇总!$C$2:$C$871,,MATCH($B101,[2]掉落汇总!$D$1:$M$1)),[2]掉落汇总!$A$2:$A$871,E$1,[2]掉落汇总!$C$2:$C$871,$Q$1)+SUMIFS(OFFSET([2]掉落汇总!$C$2:$C$871,,MATCH($B101,[2]掉落汇总!$D$1:$M$1)),[2]掉落汇总!$A$2:$A$871,E$1,[2]掉落汇总!$C$2:$C$871,$Q$2)/$Q$3)*宝箱投放计算!D101</f>
        <v>3.0032307692307687</v>
      </c>
      <c r="F101">
        <f ca="1">(SUMIFS(OFFSET([2]掉落汇总!$C$2:$C$871,,MATCH($B101,[2]掉落汇总!$D$1:$M$1)),[2]掉落汇总!$A$2:$A$871,F$1,[2]掉落汇总!$C$2:$C$871,$Q$1)+SUMIFS(OFFSET([2]掉落汇总!$C$2:$C$871,,MATCH($B101,[2]掉落汇总!$D$1:$M$1)),[2]掉落汇总!$A$2:$A$871,F$1,[2]掉落汇总!$C$2:$C$871,$Q$2)/$Q$3)*宝箱投放计算!E101</f>
        <v>2.2864027538726335</v>
      </c>
      <c r="G101">
        <f ca="1">(SUMIFS(OFFSET([2]掉落汇总!$C$2:$C$871,,MATCH($B101,[2]掉落汇总!$D$1:$M$1)),[2]掉落汇总!$A$2:$A$871,G$1,[2]掉落汇总!$C$2:$C$871,$Q$1)+SUMIFS(OFFSET([2]掉落汇总!$C$2:$C$871,,MATCH($B101,[2]掉落汇总!$D$1:$M$1)),[2]掉落汇总!$A$2:$A$871,G$1,[2]掉落汇总!$C$2:$C$871,$Q$2)/$Q$3)*宝箱投放计算!F101</f>
        <v>0</v>
      </c>
      <c r="H101">
        <f ca="1">(SUMIFS(OFFSET([2]掉落汇总!$C$2:$C$871,,MATCH($B101,[2]掉落汇总!$D$1:$M$1)),[2]掉落汇总!$A$2:$A$871,H$1,[2]掉落汇总!$C$2:$C$871,$Q$1)+SUMIFS(OFFSET([2]掉落汇总!$C$2:$C$871,,MATCH($B101,[2]掉落汇总!$D$1:$M$1)),[2]掉落汇总!$A$2:$A$871,H$1,[2]掉落汇总!$C$2:$C$871,$Q$2)/$Q$3)*宝箱投放计算!G101</f>
        <v>0</v>
      </c>
      <c r="I101">
        <f ca="1">(SUMIFS(OFFSET([2]掉落汇总!$C$2:$C$871,,MATCH($B101,[2]掉落汇总!$D$1:$M$1)),[2]掉落汇总!$A$2:$A$871,I$1,[2]掉落汇总!$C$2:$C$871,$Q$1)+SUMIFS(OFFSET([2]掉落汇总!$C$2:$C$871,,MATCH($B101,[2]掉落汇总!$D$1:$M$1)),[2]掉落汇总!$A$2:$A$871,I$1,[2]掉落汇总!$C$2:$C$871,$Q$2)/$Q$3)*宝箱投放计算!H101</f>
        <v>0</v>
      </c>
      <c r="J101">
        <f ca="1">(SUMIFS(OFFSET([2]掉落汇总!$C$2:$C$871,,MATCH($B101,[2]掉落汇总!$D$1:$M$1)),[2]掉落汇总!$A$2:$A$871,J$1,[2]掉落汇总!$C$2:$C$871,$Q$1)+SUMIFS(OFFSET([2]掉落汇总!$C$2:$C$871,,MATCH($B101,[2]掉落汇总!$D$1:$M$1)),[2]掉落汇总!$A$2:$A$871,J$1,[2]掉落汇总!$C$2:$C$871,$Q$2)/$Q$3)*宝箱投放计算!I101</f>
        <v>0</v>
      </c>
      <c r="K101">
        <f ca="1">(SUMIFS(OFFSET([2]掉落汇总!$C$2:$C$871,,MATCH($B101,[2]掉落汇总!$D$1:$M$1)),[2]掉落汇总!$A$2:$A$871,K$1,[2]掉落汇总!$C$2:$C$871,$Q$1)+SUMIFS(OFFSET([2]掉落汇总!$C$2:$C$871,,MATCH($B101,[2]掉落汇总!$D$1:$M$1)),[2]掉落汇总!$A$2:$A$871,K$1,[2]掉落汇总!$C$2:$C$871,$Q$2)/$Q$3)*宝箱投放计算!J101</f>
        <v>0</v>
      </c>
      <c r="L101">
        <f ca="1">(SUMIFS(OFFSET([2]掉落汇总!$C$2:$C$871,,MATCH($B101,[2]掉落汇总!$D$1:$M$1)),[2]掉落汇总!$A$2:$A$871,L$1,[2]掉落汇总!$C$2:$C$871,$Q$1)+SUMIFS(OFFSET([2]掉落汇总!$C$2:$C$871,,MATCH($B101,[2]掉落汇总!$D$1:$M$1)),[2]掉落汇总!$A$2:$A$871,L$1,[2]掉落汇总!$C$2:$C$871,$Q$2)/$Q$3)*宝箱投放计算!K101</f>
        <v>0.7814085171640911</v>
      </c>
      <c r="M101">
        <f ca="1">(SUMIFS(OFFSET([2]掉落汇总!$C$2:$C$871,,MATCH($B101,[2]掉落汇总!$D$1:$M$1)),[2]掉落汇总!$A$2:$A$871,M$1,[2]掉落汇总!$C$2:$C$871,$Q$1)+SUMIFS(OFFSET([2]掉落汇总!$C$2:$C$871,,MATCH($B101,[2]掉落汇总!$D$1:$M$1)),[2]掉落汇总!$A$2:$A$871,M$1,[2]掉落汇总!$C$2:$C$871,$Q$2)/$Q$3)*宝箱投放计算!L101</f>
        <v>0.78196893612051854</v>
      </c>
      <c r="N101">
        <f ca="1">(SUMIFS(OFFSET([2]掉落汇总!$C$2:$C$871,,MATCH($B101,[2]掉落汇总!$D$1:$M$1)),[2]掉落汇总!$A$2:$A$871,N$1,[2]掉落汇总!$C$2:$C$871,$Q$1)+SUMIFS(OFFSET([2]掉落汇总!$C$2:$C$871,,MATCH($B101,[2]掉落汇总!$D$1:$M$1)),[2]掉落汇总!$A$2:$A$871,N$1,[2]掉落汇总!$C$2:$C$871,$Q$2)/$Q$3)*宝箱投放计算!M101</f>
        <v>0.18146053602163756</v>
      </c>
      <c r="O101">
        <f ca="1">(SUMIFS(OFFSET([2]掉落汇总!$C$2:$C$871,,MATCH($B101,[2]掉落汇总!$D$1:$M$1)),[2]掉落汇总!$A$2:$A$871,O$1,[2]掉落汇总!$C$2:$C$871,$Q$1)+SUMIFS(OFFSET([2]掉落汇总!$C$2:$C$871,,MATCH($B101,[2]掉落汇总!$D$1:$M$1)),[2]掉落汇总!$A$2:$A$871,O$1,[2]掉落汇总!$C$2:$C$871,$Q$2)/$Q$3)*宝箱投放计算!N101</f>
        <v>0.37342246297470183</v>
      </c>
    </row>
    <row r="102" spans="1:15" x14ac:dyDescent="0.2">
      <c r="A102">
        <f>玩家成长时间线!A102</f>
        <v>101</v>
      </c>
      <c r="B102">
        <f>玩家成长时间线!B102</f>
        <v>9</v>
      </c>
      <c r="C102">
        <f ca="1">SUM($D$2:D102)</f>
        <v>985.93193058918098</v>
      </c>
      <c r="D102">
        <f t="shared" ca="1" si="1"/>
        <v>13.250172406379972</v>
      </c>
      <c r="E102">
        <f ca="1">(SUMIFS(OFFSET([2]掉落汇总!$C$2:$C$871,,MATCH($B102,[2]掉落汇总!$D$1:$M$1)),[2]掉落汇总!$A$2:$A$871,E$1,[2]掉落汇总!$C$2:$C$871,$Q$1)+SUMIFS(OFFSET([2]掉落汇总!$C$2:$C$871,,MATCH($B102,[2]掉落汇总!$D$1:$M$1)),[2]掉落汇总!$A$2:$A$871,E$1,[2]掉落汇总!$C$2:$C$871,$Q$2)/$Q$3)*宝箱投放计算!D102</f>
        <v>1.8944558342420936</v>
      </c>
      <c r="F102">
        <f ca="1">(SUMIFS(OFFSET([2]掉落汇总!$C$2:$C$871,,MATCH($B102,[2]掉落汇总!$D$1:$M$1)),[2]掉落汇总!$A$2:$A$871,F$1,[2]掉落汇总!$C$2:$C$871,$Q$1)+SUMIFS(OFFSET([2]掉落汇总!$C$2:$C$871,,MATCH($B102,[2]掉落汇总!$D$1:$M$1)),[2]掉落汇总!$A$2:$A$871,F$1,[2]掉落汇总!$C$2:$C$871,$Q$2)/$Q$3)*宝箱投放计算!E102</f>
        <v>2.8580034423407916</v>
      </c>
      <c r="G102">
        <f ca="1">(SUMIFS(OFFSET([2]掉落汇总!$C$2:$C$871,,MATCH($B102,[2]掉落汇总!$D$1:$M$1)),[2]掉落汇总!$A$2:$A$871,G$1,[2]掉落汇总!$C$2:$C$871,$Q$1)+SUMIFS(OFFSET([2]掉落汇总!$C$2:$C$871,,MATCH($B102,[2]掉落汇总!$D$1:$M$1)),[2]掉落汇总!$A$2:$A$871,G$1,[2]掉落汇总!$C$2:$C$871,$Q$2)/$Q$3)*宝箱投放计算!F102</f>
        <v>0</v>
      </c>
      <c r="H102">
        <f ca="1">(SUMIFS(OFFSET([2]掉落汇总!$C$2:$C$871,,MATCH($B102,[2]掉落汇总!$D$1:$M$1)),[2]掉落汇总!$A$2:$A$871,H$1,[2]掉落汇总!$C$2:$C$871,$Q$1)+SUMIFS(OFFSET([2]掉落汇总!$C$2:$C$871,,MATCH($B102,[2]掉落汇总!$D$1:$M$1)),[2]掉落汇总!$A$2:$A$871,H$1,[2]掉落汇总!$C$2:$C$871,$Q$2)/$Q$3)*宝箱投放计算!G102</f>
        <v>0</v>
      </c>
      <c r="I102">
        <f ca="1">(SUMIFS(OFFSET([2]掉落汇总!$C$2:$C$871,,MATCH($B102,[2]掉落汇总!$D$1:$M$1)),[2]掉落汇总!$A$2:$A$871,I$1,[2]掉落汇总!$C$2:$C$871,$Q$1)+SUMIFS(OFFSET([2]掉落汇总!$C$2:$C$871,,MATCH($B102,[2]掉落汇总!$D$1:$M$1)),[2]掉落汇总!$A$2:$A$871,I$1,[2]掉落汇总!$C$2:$C$871,$Q$2)/$Q$3)*宝箱投放计算!H102</f>
        <v>1.7735703245749606</v>
      </c>
      <c r="J102">
        <f ca="1">(SUMIFS(OFFSET([2]掉落汇总!$C$2:$C$871,,MATCH($B102,[2]掉落汇总!$D$1:$M$1)),[2]掉落汇总!$A$2:$A$871,J$1,[2]掉落汇总!$C$2:$C$871,$Q$1)+SUMIFS(OFFSET([2]掉落汇总!$C$2:$C$871,,MATCH($B102,[2]掉落汇总!$D$1:$M$1)),[2]掉落汇总!$A$2:$A$871,J$1,[2]掉落汇总!$C$2:$C$871,$Q$2)/$Q$3)*宝箱投放计算!I102</f>
        <v>4.6058823529411761</v>
      </c>
      <c r="K102">
        <f ca="1">(SUMIFS(OFFSET([2]掉落汇总!$C$2:$C$871,,MATCH($B102,[2]掉落汇总!$D$1:$M$1)),[2]掉落汇总!$A$2:$A$871,K$1,[2]掉落汇总!$C$2:$C$871,$Q$1)+SUMIFS(OFFSET([2]掉落汇总!$C$2:$C$871,,MATCH($B102,[2]掉落汇总!$D$1:$M$1)),[2]掉落汇总!$A$2:$A$871,K$1,[2]掉落汇总!$C$2:$C$871,$Q$2)/$Q$3)*宝箱投放计算!J102</f>
        <v>0</v>
      </c>
      <c r="L102">
        <f ca="1">(SUMIFS(OFFSET([2]掉落汇总!$C$2:$C$871,,MATCH($B102,[2]掉落汇总!$D$1:$M$1)),[2]掉落汇总!$A$2:$A$871,L$1,[2]掉落汇总!$C$2:$C$871,$Q$1)+SUMIFS(OFFSET([2]掉落汇总!$C$2:$C$871,,MATCH($B102,[2]掉落汇总!$D$1:$M$1)),[2]掉落汇总!$A$2:$A$871,L$1,[2]掉落汇总!$C$2:$C$871,$Q$2)/$Q$3)*宝箱投放计算!K102</f>
        <v>0.7814085171640911</v>
      </c>
      <c r="M102">
        <f ca="1">(SUMIFS(OFFSET([2]掉落汇总!$C$2:$C$871,,MATCH($B102,[2]掉落汇总!$D$1:$M$1)),[2]掉落汇总!$A$2:$A$871,M$1,[2]掉落汇总!$C$2:$C$871,$Q$1)+SUMIFS(OFFSET([2]掉落汇总!$C$2:$C$871,,MATCH($B102,[2]掉落汇总!$D$1:$M$1)),[2]掉落汇总!$A$2:$A$871,M$1,[2]掉落汇总!$C$2:$C$871,$Q$2)/$Q$3)*宝箱投放计算!L102</f>
        <v>0.78196893612051854</v>
      </c>
      <c r="N102">
        <f ca="1">(SUMIFS(OFFSET([2]掉落汇总!$C$2:$C$871,,MATCH($B102,[2]掉落汇总!$D$1:$M$1)),[2]掉落汇总!$A$2:$A$871,N$1,[2]掉落汇总!$C$2:$C$871,$Q$1)+SUMIFS(OFFSET([2]掉落汇总!$C$2:$C$871,,MATCH($B102,[2]掉落汇总!$D$1:$M$1)),[2]掉落汇总!$A$2:$A$871,N$1,[2]掉落汇总!$C$2:$C$871,$Q$2)/$Q$3)*宝箱投放计算!M102</f>
        <v>0.18146053602163756</v>
      </c>
      <c r="O102">
        <f ca="1">(SUMIFS(OFFSET([2]掉落汇总!$C$2:$C$871,,MATCH($B102,[2]掉落汇总!$D$1:$M$1)),[2]掉落汇总!$A$2:$A$871,O$1,[2]掉落汇总!$C$2:$C$871,$Q$1)+SUMIFS(OFFSET([2]掉落汇总!$C$2:$C$871,,MATCH($B102,[2]掉落汇总!$D$1:$M$1)),[2]掉落汇总!$A$2:$A$871,O$1,[2]掉落汇总!$C$2:$C$871,$Q$2)/$Q$3)*宝箱投放计算!N102</f>
        <v>0.37342246297470183</v>
      </c>
    </row>
    <row r="103" spans="1:15" x14ac:dyDescent="0.2">
      <c r="A103">
        <f>玩家成长时间线!A103</f>
        <v>102</v>
      </c>
      <c r="B103">
        <f>玩家成长时间线!B103</f>
        <v>9</v>
      </c>
      <c r="C103">
        <f ca="1">SUM($D$2:D103)</f>
        <v>992.8105020083392</v>
      </c>
      <c r="D103">
        <f t="shared" ca="1" si="1"/>
        <v>6.8785714191582725</v>
      </c>
      <c r="E103">
        <f ca="1">(SUMIFS(OFFSET([2]掉落汇总!$C$2:$C$871,,MATCH($B103,[2]掉落汇总!$D$1:$M$1)),[2]掉落汇总!$A$2:$A$871,E$1,[2]掉落汇总!$C$2:$C$871,$Q$1)+SUMIFS(OFFSET([2]掉落汇总!$C$2:$C$871,,MATCH($B103,[2]掉落汇总!$D$1:$M$1)),[2]掉落汇总!$A$2:$A$871,E$1,[2]掉落汇总!$C$2:$C$871,$Q$2)/$Q$3)*宝箱投放计算!D103</f>
        <v>1.9023075245365322</v>
      </c>
      <c r="F103">
        <f ca="1">(SUMIFS(OFFSET([2]掉落汇总!$C$2:$C$871,,MATCH($B103,[2]掉落汇总!$D$1:$M$1)),[2]掉落汇总!$A$2:$A$871,F$1,[2]掉落汇总!$C$2:$C$871,$Q$1)+SUMIFS(OFFSET([2]掉落汇总!$C$2:$C$871,,MATCH($B103,[2]掉落汇总!$D$1:$M$1)),[2]掉落汇总!$A$2:$A$871,F$1,[2]掉落汇总!$C$2:$C$871,$Q$2)/$Q$3)*宝箱投放计算!E103</f>
        <v>2.8580034423407916</v>
      </c>
      <c r="G103">
        <f ca="1">(SUMIFS(OFFSET([2]掉落汇总!$C$2:$C$871,,MATCH($B103,[2]掉落汇总!$D$1:$M$1)),[2]掉落汇总!$A$2:$A$871,G$1,[2]掉落汇总!$C$2:$C$871,$Q$1)+SUMIFS(OFFSET([2]掉落汇总!$C$2:$C$871,,MATCH($B103,[2]掉落汇总!$D$1:$M$1)),[2]掉落汇总!$A$2:$A$871,G$1,[2]掉落汇总!$C$2:$C$871,$Q$2)/$Q$3)*宝箱投放计算!F103</f>
        <v>0</v>
      </c>
      <c r="H103">
        <f ca="1">(SUMIFS(OFFSET([2]掉落汇总!$C$2:$C$871,,MATCH($B103,[2]掉落汇总!$D$1:$M$1)),[2]掉落汇总!$A$2:$A$871,H$1,[2]掉落汇总!$C$2:$C$871,$Q$1)+SUMIFS(OFFSET([2]掉落汇总!$C$2:$C$871,,MATCH($B103,[2]掉落汇总!$D$1:$M$1)),[2]掉落汇总!$A$2:$A$871,H$1,[2]掉落汇总!$C$2:$C$871,$Q$2)/$Q$3)*宝箱投放计算!G103</f>
        <v>0</v>
      </c>
      <c r="I103">
        <f ca="1">(SUMIFS(OFFSET([2]掉落汇总!$C$2:$C$871,,MATCH($B103,[2]掉落汇总!$D$1:$M$1)),[2]掉落汇总!$A$2:$A$871,I$1,[2]掉落汇总!$C$2:$C$871,$Q$1)+SUMIFS(OFFSET([2]掉落汇总!$C$2:$C$871,,MATCH($B103,[2]掉落汇总!$D$1:$M$1)),[2]掉落汇总!$A$2:$A$871,I$1,[2]掉落汇总!$C$2:$C$871,$Q$2)/$Q$3)*宝箱投放计算!H103</f>
        <v>0</v>
      </c>
      <c r="J103">
        <f ca="1">(SUMIFS(OFFSET([2]掉落汇总!$C$2:$C$871,,MATCH($B103,[2]掉落汇总!$D$1:$M$1)),[2]掉落汇总!$A$2:$A$871,J$1,[2]掉落汇总!$C$2:$C$871,$Q$1)+SUMIFS(OFFSET([2]掉落汇总!$C$2:$C$871,,MATCH($B103,[2]掉落汇总!$D$1:$M$1)),[2]掉落汇总!$A$2:$A$871,J$1,[2]掉落汇总!$C$2:$C$871,$Q$2)/$Q$3)*宝箱投放计算!I103</f>
        <v>0</v>
      </c>
      <c r="K103">
        <f ca="1">(SUMIFS(OFFSET([2]掉落汇总!$C$2:$C$871,,MATCH($B103,[2]掉落汇总!$D$1:$M$1)),[2]掉落汇总!$A$2:$A$871,K$1,[2]掉落汇总!$C$2:$C$871,$Q$1)+SUMIFS(OFFSET([2]掉落汇总!$C$2:$C$871,,MATCH($B103,[2]掉落汇总!$D$1:$M$1)),[2]掉落汇总!$A$2:$A$871,K$1,[2]掉落汇总!$C$2:$C$871,$Q$2)/$Q$3)*宝箱投放计算!J103</f>
        <v>0</v>
      </c>
      <c r="L103">
        <f ca="1">(SUMIFS(OFFSET([2]掉落汇总!$C$2:$C$871,,MATCH($B103,[2]掉落汇总!$D$1:$M$1)),[2]掉落汇总!$A$2:$A$871,L$1,[2]掉落汇总!$C$2:$C$871,$Q$1)+SUMIFS(OFFSET([2]掉落汇总!$C$2:$C$871,,MATCH($B103,[2]掉落汇总!$D$1:$M$1)),[2]掉落汇总!$A$2:$A$871,L$1,[2]掉落汇总!$C$2:$C$871,$Q$2)/$Q$3)*宝箱投放计算!K103</f>
        <v>0.7814085171640911</v>
      </c>
      <c r="M103">
        <f ca="1">(SUMIFS(OFFSET([2]掉落汇总!$C$2:$C$871,,MATCH($B103,[2]掉落汇总!$D$1:$M$1)),[2]掉落汇总!$A$2:$A$871,M$1,[2]掉落汇总!$C$2:$C$871,$Q$1)+SUMIFS(OFFSET([2]掉落汇总!$C$2:$C$871,,MATCH($B103,[2]掉落汇总!$D$1:$M$1)),[2]掉落汇总!$A$2:$A$871,M$1,[2]掉落汇总!$C$2:$C$871,$Q$2)/$Q$3)*宝箱投放计算!L103</f>
        <v>0.78196893612051854</v>
      </c>
      <c r="N103">
        <f ca="1">(SUMIFS(OFFSET([2]掉落汇总!$C$2:$C$871,,MATCH($B103,[2]掉落汇总!$D$1:$M$1)),[2]掉落汇总!$A$2:$A$871,N$1,[2]掉落汇总!$C$2:$C$871,$Q$1)+SUMIFS(OFFSET([2]掉落汇总!$C$2:$C$871,,MATCH($B103,[2]掉落汇总!$D$1:$M$1)),[2]掉落汇总!$A$2:$A$871,N$1,[2]掉落汇总!$C$2:$C$871,$Q$2)/$Q$3)*宝箱投放计算!M103</f>
        <v>0.18146053602163756</v>
      </c>
      <c r="O103">
        <f ca="1">(SUMIFS(OFFSET([2]掉落汇总!$C$2:$C$871,,MATCH($B103,[2]掉落汇总!$D$1:$M$1)),[2]掉落汇总!$A$2:$A$871,O$1,[2]掉落汇总!$C$2:$C$871,$Q$1)+SUMIFS(OFFSET([2]掉落汇总!$C$2:$C$871,,MATCH($B103,[2]掉落汇总!$D$1:$M$1)),[2]掉落汇总!$A$2:$A$871,O$1,[2]掉落汇总!$C$2:$C$871,$Q$2)/$Q$3)*宝箱投放计算!N103</f>
        <v>0.37342246297470183</v>
      </c>
    </row>
    <row r="104" spans="1:15" x14ac:dyDescent="0.2">
      <c r="A104">
        <f>玩家成长时间线!A104</f>
        <v>103</v>
      </c>
      <c r="B104">
        <f>玩家成长时间线!B104</f>
        <v>9</v>
      </c>
      <c r="C104">
        <f ca="1">SUM($D$2:D104)</f>
        <v>999.85395892368069</v>
      </c>
      <c r="D104">
        <f t="shared" ca="1" si="1"/>
        <v>7.043456915341479</v>
      </c>
      <c r="E104">
        <f ca="1">(SUMIFS(OFFSET([2]掉落汇总!$C$2:$C$871,,MATCH($B104,[2]掉落汇总!$D$1:$M$1)),[2]掉落汇总!$A$2:$A$871,E$1,[2]掉落汇总!$C$2:$C$871,$Q$1)+SUMIFS(OFFSET([2]掉落汇总!$C$2:$C$871,,MATCH($B104,[2]掉落汇总!$D$1:$M$1)),[2]掉落汇总!$A$2:$A$871,E$1,[2]掉落汇总!$C$2:$C$871,$Q$2)/$Q$3)*宝箱投放计算!D104</f>
        <v>2.067193020719738</v>
      </c>
      <c r="F104">
        <f ca="1">(SUMIFS(OFFSET([2]掉落汇总!$C$2:$C$871,,MATCH($B104,[2]掉落汇总!$D$1:$M$1)),[2]掉落汇总!$A$2:$A$871,F$1,[2]掉落汇总!$C$2:$C$871,$Q$1)+SUMIFS(OFFSET([2]掉落汇总!$C$2:$C$871,,MATCH($B104,[2]掉落汇总!$D$1:$M$1)),[2]掉落汇总!$A$2:$A$871,F$1,[2]掉落汇总!$C$2:$C$871,$Q$2)/$Q$3)*宝箱投放计算!E104</f>
        <v>2.8580034423407916</v>
      </c>
      <c r="G104">
        <f ca="1">(SUMIFS(OFFSET([2]掉落汇总!$C$2:$C$871,,MATCH($B104,[2]掉落汇总!$D$1:$M$1)),[2]掉落汇总!$A$2:$A$871,G$1,[2]掉落汇总!$C$2:$C$871,$Q$1)+SUMIFS(OFFSET([2]掉落汇总!$C$2:$C$871,,MATCH($B104,[2]掉落汇总!$D$1:$M$1)),[2]掉落汇总!$A$2:$A$871,G$1,[2]掉落汇总!$C$2:$C$871,$Q$2)/$Q$3)*宝箱投放计算!F104</f>
        <v>0</v>
      </c>
      <c r="H104">
        <f ca="1">(SUMIFS(OFFSET([2]掉落汇总!$C$2:$C$871,,MATCH($B104,[2]掉落汇总!$D$1:$M$1)),[2]掉落汇总!$A$2:$A$871,H$1,[2]掉落汇总!$C$2:$C$871,$Q$1)+SUMIFS(OFFSET([2]掉落汇总!$C$2:$C$871,,MATCH($B104,[2]掉落汇总!$D$1:$M$1)),[2]掉落汇总!$A$2:$A$871,H$1,[2]掉落汇总!$C$2:$C$871,$Q$2)/$Q$3)*宝箱投放计算!G104</f>
        <v>0</v>
      </c>
      <c r="I104">
        <f ca="1">(SUMIFS(OFFSET([2]掉落汇总!$C$2:$C$871,,MATCH($B104,[2]掉落汇总!$D$1:$M$1)),[2]掉落汇总!$A$2:$A$871,I$1,[2]掉落汇总!$C$2:$C$871,$Q$1)+SUMIFS(OFFSET([2]掉落汇总!$C$2:$C$871,,MATCH($B104,[2]掉落汇总!$D$1:$M$1)),[2]掉落汇总!$A$2:$A$871,I$1,[2]掉落汇总!$C$2:$C$871,$Q$2)/$Q$3)*宝箱投放计算!H104</f>
        <v>0</v>
      </c>
      <c r="J104">
        <f ca="1">(SUMIFS(OFFSET([2]掉落汇总!$C$2:$C$871,,MATCH($B104,[2]掉落汇总!$D$1:$M$1)),[2]掉落汇总!$A$2:$A$871,J$1,[2]掉落汇总!$C$2:$C$871,$Q$1)+SUMIFS(OFFSET([2]掉落汇总!$C$2:$C$871,,MATCH($B104,[2]掉落汇总!$D$1:$M$1)),[2]掉落汇总!$A$2:$A$871,J$1,[2]掉落汇总!$C$2:$C$871,$Q$2)/$Q$3)*宝箱投放计算!I104</f>
        <v>0</v>
      </c>
      <c r="K104">
        <f ca="1">(SUMIFS(OFFSET([2]掉落汇总!$C$2:$C$871,,MATCH($B104,[2]掉落汇总!$D$1:$M$1)),[2]掉落汇总!$A$2:$A$871,K$1,[2]掉落汇总!$C$2:$C$871,$Q$1)+SUMIFS(OFFSET([2]掉落汇总!$C$2:$C$871,,MATCH($B104,[2]掉落汇总!$D$1:$M$1)),[2]掉落汇总!$A$2:$A$871,K$1,[2]掉落汇总!$C$2:$C$871,$Q$2)/$Q$3)*宝箱投放计算!J104</f>
        <v>0</v>
      </c>
      <c r="L104">
        <f ca="1">(SUMIFS(OFFSET([2]掉落汇总!$C$2:$C$871,,MATCH($B104,[2]掉落汇总!$D$1:$M$1)),[2]掉落汇总!$A$2:$A$871,L$1,[2]掉落汇总!$C$2:$C$871,$Q$1)+SUMIFS(OFFSET([2]掉落汇总!$C$2:$C$871,,MATCH($B104,[2]掉落汇总!$D$1:$M$1)),[2]掉落汇总!$A$2:$A$871,L$1,[2]掉落汇总!$C$2:$C$871,$Q$2)/$Q$3)*宝箱投放计算!K104</f>
        <v>0.7814085171640911</v>
      </c>
      <c r="M104">
        <f ca="1">(SUMIFS(OFFSET([2]掉落汇总!$C$2:$C$871,,MATCH($B104,[2]掉落汇总!$D$1:$M$1)),[2]掉落汇总!$A$2:$A$871,M$1,[2]掉落汇总!$C$2:$C$871,$Q$1)+SUMIFS(OFFSET([2]掉落汇总!$C$2:$C$871,,MATCH($B104,[2]掉落汇总!$D$1:$M$1)),[2]掉落汇总!$A$2:$A$871,M$1,[2]掉落汇总!$C$2:$C$871,$Q$2)/$Q$3)*宝箱投放计算!L104</f>
        <v>0.78196893612051854</v>
      </c>
      <c r="N104">
        <f ca="1">(SUMIFS(OFFSET([2]掉落汇总!$C$2:$C$871,,MATCH($B104,[2]掉落汇总!$D$1:$M$1)),[2]掉落汇总!$A$2:$A$871,N$1,[2]掉落汇总!$C$2:$C$871,$Q$1)+SUMIFS(OFFSET([2]掉落汇总!$C$2:$C$871,,MATCH($B104,[2]掉落汇总!$D$1:$M$1)),[2]掉落汇总!$A$2:$A$871,N$1,[2]掉落汇总!$C$2:$C$871,$Q$2)/$Q$3)*宝箱投放计算!M104</f>
        <v>0.18146053602163756</v>
      </c>
      <c r="O104">
        <f ca="1">(SUMIFS(OFFSET([2]掉落汇总!$C$2:$C$871,,MATCH($B104,[2]掉落汇总!$D$1:$M$1)),[2]掉落汇总!$A$2:$A$871,O$1,[2]掉落汇总!$C$2:$C$871,$Q$1)+SUMIFS(OFFSET([2]掉落汇总!$C$2:$C$871,,MATCH($B104,[2]掉落汇总!$D$1:$M$1)),[2]掉落汇总!$A$2:$A$871,O$1,[2]掉落汇总!$C$2:$C$871,$Q$2)/$Q$3)*宝箱投放计算!N104</f>
        <v>0.37342246297470183</v>
      </c>
    </row>
    <row r="105" spans="1:15" x14ac:dyDescent="0.2">
      <c r="A105">
        <f>玩家成长时间线!A105</f>
        <v>104</v>
      </c>
      <c r="B105">
        <f>玩家成长时间线!B105</f>
        <v>10</v>
      </c>
      <c r="C105">
        <f ca="1">SUM($D$2:D105)</f>
        <v>1012.4938586587598</v>
      </c>
      <c r="D105">
        <f t="shared" ca="1" si="1"/>
        <v>12.639899735079112</v>
      </c>
      <c r="E105">
        <f ca="1">(SUMIFS(OFFSET([2]掉落汇总!$C$2:$C$871,,MATCH($B105,[2]掉落汇总!$D$1:$M$1)),[2]掉落汇总!$A$2:$A$871,E$1,[2]掉落汇总!$C$2:$C$871,$Q$1)+SUMIFS(OFFSET([2]掉落汇总!$C$2:$C$871,,MATCH($B105,[2]掉落汇总!$D$1:$M$1)),[2]掉落汇总!$A$2:$A$871,E$1,[2]掉落汇总!$C$2:$C$871,$Q$2)/$Q$3)*宝箱投放计算!D105</f>
        <v>3.084018937401368</v>
      </c>
      <c r="F105">
        <f ca="1">(SUMIFS(OFFSET([2]掉落汇总!$C$2:$C$871,,MATCH($B105,[2]掉落汇总!$D$1:$M$1)),[2]掉落汇总!$A$2:$A$871,F$1,[2]掉落汇总!$C$2:$C$871,$Q$1)+SUMIFS(OFFSET([2]掉落汇总!$C$2:$C$871,,MATCH($B105,[2]掉落汇总!$D$1:$M$1)),[2]掉落汇总!$A$2:$A$871,F$1,[2]掉落汇总!$C$2:$C$871,$Q$2)/$Q$3)*宝箱投放计算!E105</f>
        <v>2.8580034423407916</v>
      </c>
      <c r="G105">
        <f ca="1">(SUMIFS(OFFSET([2]掉落汇总!$C$2:$C$871,,MATCH($B105,[2]掉落汇总!$D$1:$M$1)),[2]掉落汇总!$A$2:$A$871,G$1,[2]掉落汇总!$C$2:$C$871,$Q$1)+SUMIFS(OFFSET([2]掉落汇总!$C$2:$C$871,,MATCH($B105,[2]掉落汇总!$D$1:$M$1)),[2]掉落汇总!$A$2:$A$871,G$1,[2]掉落汇总!$C$2:$C$871,$Q$2)/$Q$3)*宝箱投放计算!F105</f>
        <v>0</v>
      </c>
      <c r="H105">
        <f ca="1">(SUMIFS(OFFSET([2]掉落汇总!$C$2:$C$871,,MATCH($B105,[2]掉落汇总!$D$1:$M$1)),[2]掉落汇总!$A$2:$A$871,H$1,[2]掉落汇总!$C$2:$C$871,$Q$1)+SUMIFS(OFFSET([2]掉落汇总!$C$2:$C$871,,MATCH($B105,[2]掉落汇总!$D$1:$M$1)),[2]掉落汇总!$A$2:$A$871,H$1,[2]掉落汇总!$C$2:$C$871,$Q$2)/$Q$3)*宝箱投放计算!G105</f>
        <v>0</v>
      </c>
      <c r="I105">
        <f ca="1">(SUMIFS(OFFSET([2]掉落汇总!$C$2:$C$871,,MATCH($B105,[2]掉落汇总!$D$1:$M$1)),[2]掉落汇总!$A$2:$A$871,I$1,[2]掉落汇总!$C$2:$C$871,$Q$1)+SUMIFS(OFFSET([2]掉落汇总!$C$2:$C$871,,MATCH($B105,[2]掉落汇总!$D$1:$M$1)),[2]掉落汇总!$A$2:$A$871,I$1,[2]掉落汇总!$C$2:$C$871,$Q$2)/$Q$3)*宝箱投放计算!H105</f>
        <v>0</v>
      </c>
      <c r="J105">
        <f ca="1">(SUMIFS(OFFSET([2]掉落汇总!$C$2:$C$871,,MATCH($B105,[2]掉落汇总!$D$1:$M$1)),[2]掉落汇总!$A$2:$A$871,J$1,[2]掉落汇总!$C$2:$C$871,$Q$1)+SUMIFS(OFFSET([2]掉落汇总!$C$2:$C$871,,MATCH($B105,[2]掉落汇总!$D$1:$M$1)),[2]掉落汇总!$A$2:$A$871,J$1,[2]掉落汇总!$C$2:$C$871,$Q$2)/$Q$3)*宝箱投放计算!I105</f>
        <v>4.5796169030560039</v>
      </c>
      <c r="K105">
        <f ca="1">(SUMIFS(OFFSET([2]掉落汇总!$C$2:$C$871,,MATCH($B105,[2]掉落汇总!$D$1:$M$1)),[2]掉落汇总!$A$2:$A$871,K$1,[2]掉落汇总!$C$2:$C$871,$Q$1)+SUMIFS(OFFSET([2]掉落汇总!$C$2:$C$871,,MATCH($B105,[2]掉落汇总!$D$1:$M$1)),[2]掉落汇总!$A$2:$A$871,K$1,[2]掉落汇总!$C$2:$C$871,$Q$2)/$Q$3)*宝箱投放计算!J105</f>
        <v>0</v>
      </c>
      <c r="L105">
        <f ca="1">(SUMIFS(OFFSET([2]掉落汇总!$C$2:$C$871,,MATCH($B105,[2]掉落汇总!$D$1:$M$1)),[2]掉落汇总!$A$2:$A$871,L$1,[2]掉落汇总!$C$2:$C$871,$Q$1)+SUMIFS(OFFSET([2]掉落汇总!$C$2:$C$871,,MATCH($B105,[2]掉落汇总!$D$1:$M$1)),[2]掉落汇总!$A$2:$A$871,L$1,[2]掉落汇总!$C$2:$C$871,$Q$2)/$Q$3)*宝箱投放计算!K105</f>
        <v>0.7814085171640911</v>
      </c>
      <c r="M105">
        <f ca="1">(SUMIFS(OFFSET([2]掉落汇总!$C$2:$C$871,,MATCH($B105,[2]掉落汇总!$D$1:$M$1)),[2]掉落汇总!$A$2:$A$871,M$1,[2]掉落汇总!$C$2:$C$871,$Q$1)+SUMIFS(OFFSET([2]掉落汇总!$C$2:$C$871,,MATCH($B105,[2]掉落汇总!$D$1:$M$1)),[2]掉落汇总!$A$2:$A$871,M$1,[2]掉落汇总!$C$2:$C$871,$Q$2)/$Q$3)*宝箱投放计算!L105</f>
        <v>0.78196893612051854</v>
      </c>
      <c r="N105">
        <f ca="1">(SUMIFS(OFFSET([2]掉落汇总!$C$2:$C$871,,MATCH($B105,[2]掉落汇总!$D$1:$M$1)),[2]掉落汇总!$A$2:$A$871,N$1,[2]掉落汇总!$C$2:$C$871,$Q$1)+SUMIFS(OFFSET([2]掉落汇总!$C$2:$C$871,,MATCH($B105,[2]掉落汇总!$D$1:$M$1)),[2]掉落汇总!$A$2:$A$871,N$1,[2]掉落汇总!$C$2:$C$871,$Q$2)/$Q$3)*宝箱投放计算!M105</f>
        <v>0.18146053602163756</v>
      </c>
      <c r="O105">
        <f ca="1">(SUMIFS(OFFSET([2]掉落汇总!$C$2:$C$871,,MATCH($B105,[2]掉落汇总!$D$1:$M$1)),[2]掉落汇总!$A$2:$A$871,O$1,[2]掉落汇总!$C$2:$C$871,$Q$1)+SUMIFS(OFFSET([2]掉落汇总!$C$2:$C$871,,MATCH($B105,[2]掉落汇总!$D$1:$M$1)),[2]掉落汇总!$A$2:$A$871,O$1,[2]掉落汇总!$C$2:$C$871,$Q$2)/$Q$3)*宝箱投放计算!N105</f>
        <v>0.37342246297470183</v>
      </c>
    </row>
    <row r="106" spans="1:15" x14ac:dyDescent="0.2">
      <c r="A106">
        <f>玩家成长时间线!A106</f>
        <v>105</v>
      </c>
      <c r="B106">
        <f>玩家成长时间线!B106</f>
        <v>10</v>
      </c>
      <c r="C106">
        <f ca="1">SUM($D$2:D106)</f>
        <v>1020.566766425028</v>
      </c>
      <c r="D106">
        <f t="shared" ca="1" si="1"/>
        <v>8.0729077662682425</v>
      </c>
      <c r="E106">
        <f ca="1">(SUMIFS(OFFSET([2]掉落汇总!$C$2:$C$871,,MATCH($B106,[2]掉落汇总!$D$1:$M$1)),[2]掉落汇总!$A$2:$A$871,E$1,[2]掉落汇总!$C$2:$C$871,$Q$1)+SUMIFS(OFFSET([2]掉落汇总!$C$2:$C$871,,MATCH($B106,[2]掉落汇总!$D$1:$M$1)),[2]掉落汇总!$A$2:$A$871,E$1,[2]掉落汇总!$C$2:$C$871,$Q$2)/$Q$3)*宝箱投放计算!D106</f>
        <v>3.0966438716465019</v>
      </c>
      <c r="F106">
        <f ca="1">(SUMIFS(OFFSET([2]掉落汇总!$C$2:$C$871,,MATCH($B106,[2]掉落汇总!$D$1:$M$1)),[2]掉落汇总!$A$2:$A$871,F$1,[2]掉落汇总!$C$2:$C$871,$Q$1)+SUMIFS(OFFSET([2]掉落汇总!$C$2:$C$871,,MATCH($B106,[2]掉落汇总!$D$1:$M$1)),[2]掉落汇总!$A$2:$A$871,F$1,[2]掉落汇总!$C$2:$C$871,$Q$2)/$Q$3)*宝箱投放计算!E106</f>
        <v>2.8580034423407916</v>
      </c>
      <c r="G106">
        <f ca="1">(SUMIFS(OFFSET([2]掉落汇总!$C$2:$C$871,,MATCH($B106,[2]掉落汇总!$D$1:$M$1)),[2]掉落汇总!$A$2:$A$871,G$1,[2]掉落汇总!$C$2:$C$871,$Q$1)+SUMIFS(OFFSET([2]掉落汇总!$C$2:$C$871,,MATCH($B106,[2]掉落汇总!$D$1:$M$1)),[2]掉落汇总!$A$2:$A$871,G$1,[2]掉落汇总!$C$2:$C$871,$Q$2)/$Q$3)*宝箱投放计算!F106</f>
        <v>0</v>
      </c>
      <c r="H106">
        <f ca="1">(SUMIFS(OFFSET([2]掉落汇总!$C$2:$C$871,,MATCH($B106,[2]掉落汇总!$D$1:$M$1)),[2]掉落汇总!$A$2:$A$871,H$1,[2]掉落汇总!$C$2:$C$871,$Q$1)+SUMIFS(OFFSET([2]掉落汇总!$C$2:$C$871,,MATCH($B106,[2]掉落汇总!$D$1:$M$1)),[2]掉落汇总!$A$2:$A$871,H$1,[2]掉落汇总!$C$2:$C$871,$Q$2)/$Q$3)*宝箱投放计算!G106</f>
        <v>0</v>
      </c>
      <c r="I106">
        <f ca="1">(SUMIFS(OFFSET([2]掉落汇总!$C$2:$C$871,,MATCH($B106,[2]掉落汇总!$D$1:$M$1)),[2]掉落汇总!$A$2:$A$871,I$1,[2]掉落汇总!$C$2:$C$871,$Q$1)+SUMIFS(OFFSET([2]掉落汇总!$C$2:$C$871,,MATCH($B106,[2]掉落汇总!$D$1:$M$1)),[2]掉落汇总!$A$2:$A$871,I$1,[2]掉落汇总!$C$2:$C$871,$Q$2)/$Q$3)*宝箱投放计算!H106</f>
        <v>0</v>
      </c>
      <c r="J106">
        <f ca="1">(SUMIFS(OFFSET([2]掉落汇总!$C$2:$C$871,,MATCH($B106,[2]掉落汇总!$D$1:$M$1)),[2]掉落汇总!$A$2:$A$871,J$1,[2]掉落汇总!$C$2:$C$871,$Q$1)+SUMIFS(OFFSET([2]掉落汇总!$C$2:$C$871,,MATCH($B106,[2]掉落汇总!$D$1:$M$1)),[2]掉落汇总!$A$2:$A$871,J$1,[2]掉落汇总!$C$2:$C$871,$Q$2)/$Q$3)*宝箱投放计算!I106</f>
        <v>0</v>
      </c>
      <c r="K106">
        <f ca="1">(SUMIFS(OFFSET([2]掉落汇总!$C$2:$C$871,,MATCH($B106,[2]掉落汇总!$D$1:$M$1)),[2]掉落汇总!$A$2:$A$871,K$1,[2]掉落汇总!$C$2:$C$871,$Q$1)+SUMIFS(OFFSET([2]掉落汇总!$C$2:$C$871,,MATCH($B106,[2]掉落汇总!$D$1:$M$1)),[2]掉落汇总!$A$2:$A$871,K$1,[2]掉落汇总!$C$2:$C$871,$Q$2)/$Q$3)*宝箱投放计算!J106</f>
        <v>0</v>
      </c>
      <c r="L106">
        <f ca="1">(SUMIFS(OFFSET([2]掉落汇总!$C$2:$C$871,,MATCH($B106,[2]掉落汇总!$D$1:$M$1)),[2]掉落汇总!$A$2:$A$871,L$1,[2]掉落汇总!$C$2:$C$871,$Q$1)+SUMIFS(OFFSET([2]掉落汇总!$C$2:$C$871,,MATCH($B106,[2]掉落汇总!$D$1:$M$1)),[2]掉落汇总!$A$2:$A$871,L$1,[2]掉落汇总!$C$2:$C$871,$Q$2)/$Q$3)*宝箱投放计算!K106</f>
        <v>0.7814085171640911</v>
      </c>
      <c r="M106">
        <f ca="1">(SUMIFS(OFFSET([2]掉落汇总!$C$2:$C$871,,MATCH($B106,[2]掉落汇总!$D$1:$M$1)),[2]掉落汇总!$A$2:$A$871,M$1,[2]掉落汇总!$C$2:$C$871,$Q$1)+SUMIFS(OFFSET([2]掉落汇总!$C$2:$C$871,,MATCH($B106,[2]掉落汇总!$D$1:$M$1)),[2]掉落汇总!$A$2:$A$871,M$1,[2]掉落汇总!$C$2:$C$871,$Q$2)/$Q$3)*宝箱投放计算!L106</f>
        <v>0.78196893612051854</v>
      </c>
      <c r="N106">
        <f ca="1">(SUMIFS(OFFSET([2]掉落汇总!$C$2:$C$871,,MATCH($B106,[2]掉落汇总!$D$1:$M$1)),[2]掉落汇总!$A$2:$A$871,N$1,[2]掉落汇总!$C$2:$C$871,$Q$1)+SUMIFS(OFFSET([2]掉落汇总!$C$2:$C$871,,MATCH($B106,[2]掉落汇总!$D$1:$M$1)),[2]掉落汇总!$A$2:$A$871,N$1,[2]掉落汇总!$C$2:$C$871,$Q$2)/$Q$3)*宝箱投放计算!M106</f>
        <v>0.18146053602163756</v>
      </c>
      <c r="O106">
        <f ca="1">(SUMIFS(OFFSET([2]掉落汇总!$C$2:$C$871,,MATCH($B106,[2]掉落汇总!$D$1:$M$1)),[2]掉落汇总!$A$2:$A$871,O$1,[2]掉落汇总!$C$2:$C$871,$Q$1)+SUMIFS(OFFSET([2]掉落汇总!$C$2:$C$871,,MATCH($B106,[2]掉落汇总!$D$1:$M$1)),[2]掉落汇总!$A$2:$A$871,O$1,[2]掉落汇总!$C$2:$C$871,$Q$2)/$Q$3)*宝箱投放计算!N106</f>
        <v>0.37342246297470183</v>
      </c>
    </row>
    <row r="107" spans="1:15" x14ac:dyDescent="0.2">
      <c r="A107">
        <f>玩家成长时间线!A107</f>
        <v>106</v>
      </c>
      <c r="B107">
        <f>玩家成长时间线!B107</f>
        <v>10</v>
      </c>
      <c r="C107">
        <f ca="1">SUM($D$2:D107)</f>
        <v>1028.6522991255415</v>
      </c>
      <c r="D107">
        <f t="shared" ca="1" si="1"/>
        <v>8.0855327005133759</v>
      </c>
      <c r="E107">
        <f ca="1">(SUMIFS(OFFSET([2]掉落汇总!$C$2:$C$871,,MATCH($B107,[2]掉落汇总!$D$1:$M$1)),[2]掉落汇总!$A$2:$A$871,E$1,[2]掉落汇总!$C$2:$C$871,$Q$1)+SUMIFS(OFFSET([2]掉落汇总!$C$2:$C$871,,MATCH($B107,[2]掉落汇总!$D$1:$M$1)),[2]掉落汇总!$A$2:$A$871,E$1,[2]掉落汇总!$C$2:$C$871,$Q$2)/$Q$3)*宝箱投放计算!D107</f>
        <v>3.1092688058916362</v>
      </c>
      <c r="F107">
        <f ca="1">(SUMIFS(OFFSET([2]掉落汇总!$C$2:$C$871,,MATCH($B107,[2]掉落汇总!$D$1:$M$1)),[2]掉落汇总!$A$2:$A$871,F$1,[2]掉落汇总!$C$2:$C$871,$Q$1)+SUMIFS(OFFSET([2]掉落汇总!$C$2:$C$871,,MATCH($B107,[2]掉落汇总!$D$1:$M$1)),[2]掉落汇总!$A$2:$A$871,F$1,[2]掉落汇总!$C$2:$C$871,$Q$2)/$Q$3)*宝箱投放计算!E107</f>
        <v>2.8580034423407916</v>
      </c>
      <c r="G107">
        <f ca="1">(SUMIFS(OFFSET([2]掉落汇总!$C$2:$C$871,,MATCH($B107,[2]掉落汇总!$D$1:$M$1)),[2]掉落汇总!$A$2:$A$871,G$1,[2]掉落汇总!$C$2:$C$871,$Q$1)+SUMIFS(OFFSET([2]掉落汇总!$C$2:$C$871,,MATCH($B107,[2]掉落汇总!$D$1:$M$1)),[2]掉落汇总!$A$2:$A$871,G$1,[2]掉落汇总!$C$2:$C$871,$Q$2)/$Q$3)*宝箱投放计算!F107</f>
        <v>0</v>
      </c>
      <c r="H107">
        <f ca="1">(SUMIFS(OFFSET([2]掉落汇总!$C$2:$C$871,,MATCH($B107,[2]掉落汇总!$D$1:$M$1)),[2]掉落汇总!$A$2:$A$871,H$1,[2]掉落汇总!$C$2:$C$871,$Q$1)+SUMIFS(OFFSET([2]掉落汇总!$C$2:$C$871,,MATCH($B107,[2]掉落汇总!$D$1:$M$1)),[2]掉落汇总!$A$2:$A$871,H$1,[2]掉落汇总!$C$2:$C$871,$Q$2)/$Q$3)*宝箱投放计算!G107</f>
        <v>0</v>
      </c>
      <c r="I107">
        <f ca="1">(SUMIFS(OFFSET([2]掉落汇总!$C$2:$C$871,,MATCH($B107,[2]掉落汇总!$D$1:$M$1)),[2]掉落汇总!$A$2:$A$871,I$1,[2]掉落汇总!$C$2:$C$871,$Q$1)+SUMIFS(OFFSET([2]掉落汇总!$C$2:$C$871,,MATCH($B107,[2]掉落汇总!$D$1:$M$1)),[2]掉落汇总!$A$2:$A$871,I$1,[2]掉落汇总!$C$2:$C$871,$Q$2)/$Q$3)*宝箱投放计算!H107</f>
        <v>0</v>
      </c>
      <c r="J107">
        <f ca="1">(SUMIFS(OFFSET([2]掉落汇总!$C$2:$C$871,,MATCH($B107,[2]掉落汇总!$D$1:$M$1)),[2]掉落汇总!$A$2:$A$871,J$1,[2]掉落汇总!$C$2:$C$871,$Q$1)+SUMIFS(OFFSET([2]掉落汇总!$C$2:$C$871,,MATCH($B107,[2]掉落汇总!$D$1:$M$1)),[2]掉落汇总!$A$2:$A$871,J$1,[2]掉落汇总!$C$2:$C$871,$Q$2)/$Q$3)*宝箱投放计算!I107</f>
        <v>0</v>
      </c>
      <c r="K107">
        <f ca="1">(SUMIFS(OFFSET([2]掉落汇总!$C$2:$C$871,,MATCH($B107,[2]掉落汇总!$D$1:$M$1)),[2]掉落汇总!$A$2:$A$871,K$1,[2]掉落汇总!$C$2:$C$871,$Q$1)+SUMIFS(OFFSET([2]掉落汇总!$C$2:$C$871,,MATCH($B107,[2]掉落汇总!$D$1:$M$1)),[2]掉落汇总!$A$2:$A$871,K$1,[2]掉落汇总!$C$2:$C$871,$Q$2)/$Q$3)*宝箱投放计算!J107</f>
        <v>0</v>
      </c>
      <c r="L107">
        <f ca="1">(SUMIFS(OFFSET([2]掉落汇总!$C$2:$C$871,,MATCH($B107,[2]掉落汇总!$D$1:$M$1)),[2]掉落汇总!$A$2:$A$871,L$1,[2]掉落汇总!$C$2:$C$871,$Q$1)+SUMIFS(OFFSET([2]掉落汇总!$C$2:$C$871,,MATCH($B107,[2]掉落汇总!$D$1:$M$1)),[2]掉落汇总!$A$2:$A$871,L$1,[2]掉落汇总!$C$2:$C$871,$Q$2)/$Q$3)*宝箱投放计算!K107</f>
        <v>0.7814085171640911</v>
      </c>
      <c r="M107">
        <f ca="1">(SUMIFS(OFFSET([2]掉落汇总!$C$2:$C$871,,MATCH($B107,[2]掉落汇总!$D$1:$M$1)),[2]掉落汇总!$A$2:$A$871,M$1,[2]掉落汇总!$C$2:$C$871,$Q$1)+SUMIFS(OFFSET([2]掉落汇总!$C$2:$C$871,,MATCH($B107,[2]掉落汇总!$D$1:$M$1)),[2]掉落汇总!$A$2:$A$871,M$1,[2]掉落汇总!$C$2:$C$871,$Q$2)/$Q$3)*宝箱投放计算!L107</f>
        <v>0.78196893612051854</v>
      </c>
      <c r="N107">
        <f ca="1">(SUMIFS(OFFSET([2]掉落汇总!$C$2:$C$871,,MATCH($B107,[2]掉落汇总!$D$1:$M$1)),[2]掉落汇总!$A$2:$A$871,N$1,[2]掉落汇总!$C$2:$C$871,$Q$1)+SUMIFS(OFFSET([2]掉落汇总!$C$2:$C$871,,MATCH($B107,[2]掉落汇总!$D$1:$M$1)),[2]掉落汇总!$A$2:$A$871,N$1,[2]掉落汇总!$C$2:$C$871,$Q$2)/$Q$3)*宝箱投放计算!M107</f>
        <v>0.18146053602163756</v>
      </c>
      <c r="O107">
        <f ca="1">(SUMIFS(OFFSET([2]掉落汇总!$C$2:$C$871,,MATCH($B107,[2]掉落汇总!$D$1:$M$1)),[2]掉落汇总!$A$2:$A$871,O$1,[2]掉落汇总!$C$2:$C$871,$Q$1)+SUMIFS(OFFSET([2]掉落汇总!$C$2:$C$871,,MATCH($B107,[2]掉落汇总!$D$1:$M$1)),[2]掉落汇总!$A$2:$A$871,O$1,[2]掉落汇总!$C$2:$C$871,$Q$2)/$Q$3)*宝箱投放计算!N107</f>
        <v>0.37342246297470183</v>
      </c>
    </row>
    <row r="108" spans="1:15" x14ac:dyDescent="0.2">
      <c r="A108">
        <f>玩家成长时间线!A108</f>
        <v>107</v>
      </c>
      <c r="B108">
        <f>玩家成长时间线!B108</f>
        <v>10</v>
      </c>
      <c r="C108">
        <f ca="1">SUM($D$2:D108)</f>
        <v>1037.0029554452026</v>
      </c>
      <c r="D108">
        <f t="shared" ca="1" si="1"/>
        <v>8.3506563196611943</v>
      </c>
      <c r="E108">
        <f ca="1">(SUMIFS(OFFSET([2]掉落汇总!$C$2:$C$871,,MATCH($B108,[2]掉落汇总!$D$1:$M$1)),[2]掉落汇总!$A$2:$A$871,E$1,[2]掉落汇总!$C$2:$C$871,$Q$1)+SUMIFS(OFFSET([2]掉落汇总!$C$2:$C$871,,MATCH($B108,[2]掉落汇总!$D$1:$M$1)),[2]掉落汇总!$A$2:$A$871,E$1,[2]掉落汇总!$C$2:$C$871,$Q$2)/$Q$3)*宝箱投放计算!D108</f>
        <v>3.3743924250394528</v>
      </c>
      <c r="F108">
        <f ca="1">(SUMIFS(OFFSET([2]掉落汇总!$C$2:$C$871,,MATCH($B108,[2]掉落汇总!$D$1:$M$1)),[2]掉落汇总!$A$2:$A$871,F$1,[2]掉落汇总!$C$2:$C$871,$Q$1)+SUMIFS(OFFSET([2]掉落汇总!$C$2:$C$871,,MATCH($B108,[2]掉落汇总!$D$1:$M$1)),[2]掉落汇总!$A$2:$A$871,F$1,[2]掉落汇总!$C$2:$C$871,$Q$2)/$Q$3)*宝箱投放计算!E108</f>
        <v>2.8580034423407916</v>
      </c>
      <c r="G108">
        <f ca="1">(SUMIFS(OFFSET([2]掉落汇总!$C$2:$C$871,,MATCH($B108,[2]掉落汇总!$D$1:$M$1)),[2]掉落汇总!$A$2:$A$871,G$1,[2]掉落汇总!$C$2:$C$871,$Q$1)+SUMIFS(OFFSET([2]掉落汇总!$C$2:$C$871,,MATCH($B108,[2]掉落汇总!$D$1:$M$1)),[2]掉落汇总!$A$2:$A$871,G$1,[2]掉落汇总!$C$2:$C$871,$Q$2)/$Q$3)*宝箱投放计算!F108</f>
        <v>0</v>
      </c>
      <c r="H108">
        <f ca="1">(SUMIFS(OFFSET([2]掉落汇总!$C$2:$C$871,,MATCH($B108,[2]掉落汇总!$D$1:$M$1)),[2]掉落汇总!$A$2:$A$871,H$1,[2]掉落汇总!$C$2:$C$871,$Q$1)+SUMIFS(OFFSET([2]掉落汇总!$C$2:$C$871,,MATCH($B108,[2]掉落汇总!$D$1:$M$1)),[2]掉落汇总!$A$2:$A$871,H$1,[2]掉落汇总!$C$2:$C$871,$Q$2)/$Q$3)*宝箱投放计算!G108</f>
        <v>0</v>
      </c>
      <c r="I108">
        <f ca="1">(SUMIFS(OFFSET([2]掉落汇总!$C$2:$C$871,,MATCH($B108,[2]掉落汇总!$D$1:$M$1)),[2]掉落汇总!$A$2:$A$871,I$1,[2]掉落汇总!$C$2:$C$871,$Q$1)+SUMIFS(OFFSET([2]掉落汇总!$C$2:$C$871,,MATCH($B108,[2]掉落汇总!$D$1:$M$1)),[2]掉落汇总!$A$2:$A$871,I$1,[2]掉落汇总!$C$2:$C$871,$Q$2)/$Q$3)*宝箱投放计算!H108</f>
        <v>0</v>
      </c>
      <c r="J108">
        <f ca="1">(SUMIFS(OFFSET([2]掉落汇总!$C$2:$C$871,,MATCH($B108,[2]掉落汇总!$D$1:$M$1)),[2]掉落汇总!$A$2:$A$871,J$1,[2]掉落汇总!$C$2:$C$871,$Q$1)+SUMIFS(OFFSET([2]掉落汇总!$C$2:$C$871,,MATCH($B108,[2]掉落汇总!$D$1:$M$1)),[2]掉落汇总!$A$2:$A$871,J$1,[2]掉落汇总!$C$2:$C$871,$Q$2)/$Q$3)*宝箱投放计算!I108</f>
        <v>0</v>
      </c>
      <c r="K108">
        <f ca="1">(SUMIFS(OFFSET([2]掉落汇总!$C$2:$C$871,,MATCH($B108,[2]掉落汇总!$D$1:$M$1)),[2]掉落汇总!$A$2:$A$871,K$1,[2]掉落汇总!$C$2:$C$871,$Q$1)+SUMIFS(OFFSET([2]掉落汇总!$C$2:$C$871,,MATCH($B108,[2]掉落汇总!$D$1:$M$1)),[2]掉落汇总!$A$2:$A$871,K$1,[2]掉落汇总!$C$2:$C$871,$Q$2)/$Q$3)*宝箱投放计算!J108</f>
        <v>0</v>
      </c>
      <c r="L108">
        <f ca="1">(SUMIFS(OFFSET([2]掉落汇总!$C$2:$C$871,,MATCH($B108,[2]掉落汇总!$D$1:$M$1)),[2]掉落汇总!$A$2:$A$871,L$1,[2]掉落汇总!$C$2:$C$871,$Q$1)+SUMIFS(OFFSET([2]掉落汇总!$C$2:$C$871,,MATCH($B108,[2]掉落汇总!$D$1:$M$1)),[2]掉落汇总!$A$2:$A$871,L$1,[2]掉落汇总!$C$2:$C$871,$Q$2)/$Q$3)*宝箱投放计算!K108</f>
        <v>0.7814085171640911</v>
      </c>
      <c r="M108">
        <f ca="1">(SUMIFS(OFFSET([2]掉落汇总!$C$2:$C$871,,MATCH($B108,[2]掉落汇总!$D$1:$M$1)),[2]掉落汇总!$A$2:$A$871,M$1,[2]掉落汇总!$C$2:$C$871,$Q$1)+SUMIFS(OFFSET([2]掉落汇总!$C$2:$C$871,,MATCH($B108,[2]掉落汇总!$D$1:$M$1)),[2]掉落汇总!$A$2:$A$871,M$1,[2]掉落汇总!$C$2:$C$871,$Q$2)/$Q$3)*宝箱投放计算!L108</f>
        <v>0.78196893612051854</v>
      </c>
      <c r="N108">
        <f ca="1">(SUMIFS(OFFSET([2]掉落汇总!$C$2:$C$871,,MATCH($B108,[2]掉落汇总!$D$1:$M$1)),[2]掉落汇总!$A$2:$A$871,N$1,[2]掉落汇总!$C$2:$C$871,$Q$1)+SUMIFS(OFFSET([2]掉落汇总!$C$2:$C$871,,MATCH($B108,[2]掉落汇总!$D$1:$M$1)),[2]掉落汇总!$A$2:$A$871,N$1,[2]掉落汇总!$C$2:$C$871,$Q$2)/$Q$3)*宝箱投放计算!M108</f>
        <v>0.18146053602163756</v>
      </c>
      <c r="O108">
        <f ca="1">(SUMIFS(OFFSET([2]掉落汇总!$C$2:$C$871,,MATCH($B108,[2]掉落汇总!$D$1:$M$1)),[2]掉落汇总!$A$2:$A$871,O$1,[2]掉落汇总!$C$2:$C$871,$Q$1)+SUMIFS(OFFSET([2]掉落汇总!$C$2:$C$871,,MATCH($B108,[2]掉落汇总!$D$1:$M$1)),[2]掉落汇总!$A$2:$A$871,O$1,[2]掉落汇总!$C$2:$C$871,$Q$2)/$Q$3)*宝箱投放计算!N108</f>
        <v>0.37342246297470183</v>
      </c>
    </row>
    <row r="109" spans="1:15" x14ac:dyDescent="0.2">
      <c r="A109">
        <f>玩家成长时间线!A109</f>
        <v>108</v>
      </c>
      <c r="B109">
        <f>玩家成长时间线!B109</f>
        <v>10</v>
      </c>
      <c r="C109">
        <f ca="1">SUM($D$2:D109)</f>
        <v>1045.1137380142063</v>
      </c>
      <c r="D109">
        <f t="shared" ca="1" si="1"/>
        <v>8.1107825690036464</v>
      </c>
      <c r="E109">
        <f ca="1">(SUMIFS(OFFSET([2]掉落汇总!$C$2:$C$871,,MATCH($B109,[2]掉落汇总!$D$1:$M$1)),[2]掉落汇总!$A$2:$A$871,E$1,[2]掉落汇总!$C$2:$C$871,$Q$1)+SUMIFS(OFFSET([2]掉落汇总!$C$2:$C$871,,MATCH($B109,[2]掉落汇总!$D$1:$M$1)),[2]掉落汇总!$A$2:$A$871,E$1,[2]掉落汇总!$C$2:$C$871,$Q$2)/$Q$3)*宝箱投放计算!D109</f>
        <v>3.1345186743819045</v>
      </c>
      <c r="F109">
        <f ca="1">(SUMIFS(OFFSET([2]掉落汇总!$C$2:$C$871,,MATCH($B109,[2]掉落汇总!$D$1:$M$1)),[2]掉落汇总!$A$2:$A$871,F$1,[2]掉落汇总!$C$2:$C$871,$Q$1)+SUMIFS(OFFSET([2]掉落汇总!$C$2:$C$871,,MATCH($B109,[2]掉落汇总!$D$1:$M$1)),[2]掉落汇总!$A$2:$A$871,F$1,[2]掉落汇总!$C$2:$C$871,$Q$2)/$Q$3)*宝箱投放计算!E109</f>
        <v>2.8580034423407916</v>
      </c>
      <c r="G109">
        <f ca="1">(SUMIFS(OFFSET([2]掉落汇总!$C$2:$C$871,,MATCH($B109,[2]掉落汇总!$D$1:$M$1)),[2]掉落汇总!$A$2:$A$871,G$1,[2]掉落汇总!$C$2:$C$871,$Q$1)+SUMIFS(OFFSET([2]掉落汇总!$C$2:$C$871,,MATCH($B109,[2]掉落汇总!$D$1:$M$1)),[2]掉落汇总!$A$2:$A$871,G$1,[2]掉落汇总!$C$2:$C$871,$Q$2)/$Q$3)*宝箱投放计算!F109</f>
        <v>0</v>
      </c>
      <c r="H109">
        <f ca="1">(SUMIFS(OFFSET([2]掉落汇总!$C$2:$C$871,,MATCH($B109,[2]掉落汇总!$D$1:$M$1)),[2]掉落汇总!$A$2:$A$871,H$1,[2]掉落汇总!$C$2:$C$871,$Q$1)+SUMIFS(OFFSET([2]掉落汇总!$C$2:$C$871,,MATCH($B109,[2]掉落汇总!$D$1:$M$1)),[2]掉落汇总!$A$2:$A$871,H$1,[2]掉落汇总!$C$2:$C$871,$Q$2)/$Q$3)*宝箱投放计算!G109</f>
        <v>0</v>
      </c>
      <c r="I109">
        <f ca="1">(SUMIFS(OFFSET([2]掉落汇总!$C$2:$C$871,,MATCH($B109,[2]掉落汇总!$D$1:$M$1)),[2]掉落汇总!$A$2:$A$871,I$1,[2]掉落汇总!$C$2:$C$871,$Q$1)+SUMIFS(OFFSET([2]掉落汇总!$C$2:$C$871,,MATCH($B109,[2]掉落汇总!$D$1:$M$1)),[2]掉落汇总!$A$2:$A$871,I$1,[2]掉落汇总!$C$2:$C$871,$Q$2)/$Q$3)*宝箱投放计算!H109</f>
        <v>0</v>
      </c>
      <c r="J109">
        <f ca="1">(SUMIFS(OFFSET([2]掉落汇总!$C$2:$C$871,,MATCH($B109,[2]掉落汇总!$D$1:$M$1)),[2]掉落汇总!$A$2:$A$871,J$1,[2]掉落汇总!$C$2:$C$871,$Q$1)+SUMIFS(OFFSET([2]掉落汇总!$C$2:$C$871,,MATCH($B109,[2]掉落汇总!$D$1:$M$1)),[2]掉落汇总!$A$2:$A$871,J$1,[2]掉落汇总!$C$2:$C$871,$Q$2)/$Q$3)*宝箱投放计算!I109</f>
        <v>0</v>
      </c>
      <c r="K109">
        <f ca="1">(SUMIFS(OFFSET([2]掉落汇总!$C$2:$C$871,,MATCH($B109,[2]掉落汇总!$D$1:$M$1)),[2]掉落汇总!$A$2:$A$871,K$1,[2]掉落汇总!$C$2:$C$871,$Q$1)+SUMIFS(OFFSET([2]掉落汇总!$C$2:$C$871,,MATCH($B109,[2]掉落汇总!$D$1:$M$1)),[2]掉落汇总!$A$2:$A$871,K$1,[2]掉落汇总!$C$2:$C$871,$Q$2)/$Q$3)*宝箱投放计算!J109</f>
        <v>0</v>
      </c>
      <c r="L109">
        <f ca="1">(SUMIFS(OFFSET([2]掉落汇总!$C$2:$C$871,,MATCH($B109,[2]掉落汇总!$D$1:$M$1)),[2]掉落汇总!$A$2:$A$871,L$1,[2]掉落汇总!$C$2:$C$871,$Q$1)+SUMIFS(OFFSET([2]掉落汇总!$C$2:$C$871,,MATCH($B109,[2]掉落汇总!$D$1:$M$1)),[2]掉落汇总!$A$2:$A$871,L$1,[2]掉落汇总!$C$2:$C$871,$Q$2)/$Q$3)*宝箱投放计算!K109</f>
        <v>0.7814085171640911</v>
      </c>
      <c r="M109">
        <f ca="1">(SUMIFS(OFFSET([2]掉落汇总!$C$2:$C$871,,MATCH($B109,[2]掉落汇总!$D$1:$M$1)),[2]掉落汇总!$A$2:$A$871,M$1,[2]掉落汇总!$C$2:$C$871,$Q$1)+SUMIFS(OFFSET([2]掉落汇总!$C$2:$C$871,,MATCH($B109,[2]掉落汇总!$D$1:$M$1)),[2]掉落汇总!$A$2:$A$871,M$1,[2]掉落汇总!$C$2:$C$871,$Q$2)/$Q$3)*宝箱投放计算!L109</f>
        <v>0.78196893612051854</v>
      </c>
      <c r="N109">
        <f ca="1">(SUMIFS(OFFSET([2]掉落汇总!$C$2:$C$871,,MATCH($B109,[2]掉落汇总!$D$1:$M$1)),[2]掉落汇总!$A$2:$A$871,N$1,[2]掉落汇总!$C$2:$C$871,$Q$1)+SUMIFS(OFFSET([2]掉落汇总!$C$2:$C$871,,MATCH($B109,[2]掉落汇总!$D$1:$M$1)),[2]掉落汇总!$A$2:$A$871,N$1,[2]掉落汇总!$C$2:$C$871,$Q$2)/$Q$3)*宝箱投放计算!M109</f>
        <v>0.18146053602163756</v>
      </c>
      <c r="O109">
        <f ca="1">(SUMIFS(OFFSET([2]掉落汇总!$C$2:$C$871,,MATCH($B109,[2]掉落汇总!$D$1:$M$1)),[2]掉落汇总!$A$2:$A$871,O$1,[2]掉落汇总!$C$2:$C$871,$Q$1)+SUMIFS(OFFSET([2]掉落汇总!$C$2:$C$871,,MATCH($B109,[2]掉落汇总!$D$1:$M$1)),[2]掉落汇总!$A$2:$A$871,O$1,[2]掉落汇总!$C$2:$C$871,$Q$2)/$Q$3)*宝箱投放计算!N109</f>
        <v>0.37342246297470183</v>
      </c>
    </row>
    <row r="110" spans="1:15" x14ac:dyDescent="0.2">
      <c r="A110">
        <f>玩家成长时间线!A110</f>
        <v>109</v>
      </c>
      <c r="B110">
        <f>玩家成长时间线!B110</f>
        <v>10</v>
      </c>
      <c r="C110">
        <f ca="1">SUM($D$2:D110)</f>
        <v>1053.237145517455</v>
      </c>
      <c r="D110">
        <f t="shared" ca="1" si="1"/>
        <v>8.123407503248778</v>
      </c>
      <c r="E110">
        <f ca="1">(SUMIFS(OFFSET([2]掉落汇总!$C$2:$C$871,,MATCH($B110,[2]掉落汇总!$D$1:$M$1)),[2]掉落汇总!$A$2:$A$871,E$1,[2]掉落汇总!$C$2:$C$871,$Q$1)+SUMIFS(OFFSET([2]掉落汇总!$C$2:$C$871,,MATCH($B110,[2]掉落汇总!$D$1:$M$1)),[2]掉落汇总!$A$2:$A$871,E$1,[2]掉落汇总!$C$2:$C$871,$Q$2)/$Q$3)*宝箱投放计算!D110</f>
        <v>3.1471436086270383</v>
      </c>
      <c r="F110">
        <f ca="1">(SUMIFS(OFFSET([2]掉落汇总!$C$2:$C$871,,MATCH($B110,[2]掉落汇总!$D$1:$M$1)),[2]掉落汇总!$A$2:$A$871,F$1,[2]掉落汇总!$C$2:$C$871,$Q$1)+SUMIFS(OFFSET([2]掉落汇总!$C$2:$C$871,,MATCH($B110,[2]掉落汇总!$D$1:$M$1)),[2]掉落汇总!$A$2:$A$871,F$1,[2]掉落汇总!$C$2:$C$871,$Q$2)/$Q$3)*宝箱投放计算!E110</f>
        <v>2.8580034423407916</v>
      </c>
      <c r="G110">
        <f ca="1">(SUMIFS(OFFSET([2]掉落汇总!$C$2:$C$871,,MATCH($B110,[2]掉落汇总!$D$1:$M$1)),[2]掉落汇总!$A$2:$A$871,G$1,[2]掉落汇总!$C$2:$C$871,$Q$1)+SUMIFS(OFFSET([2]掉落汇总!$C$2:$C$871,,MATCH($B110,[2]掉落汇总!$D$1:$M$1)),[2]掉落汇总!$A$2:$A$871,G$1,[2]掉落汇总!$C$2:$C$871,$Q$2)/$Q$3)*宝箱投放计算!F110</f>
        <v>0</v>
      </c>
      <c r="H110">
        <f ca="1">(SUMIFS(OFFSET([2]掉落汇总!$C$2:$C$871,,MATCH($B110,[2]掉落汇总!$D$1:$M$1)),[2]掉落汇总!$A$2:$A$871,H$1,[2]掉落汇总!$C$2:$C$871,$Q$1)+SUMIFS(OFFSET([2]掉落汇总!$C$2:$C$871,,MATCH($B110,[2]掉落汇总!$D$1:$M$1)),[2]掉落汇总!$A$2:$A$871,H$1,[2]掉落汇总!$C$2:$C$871,$Q$2)/$Q$3)*宝箱投放计算!G110</f>
        <v>0</v>
      </c>
      <c r="I110">
        <f ca="1">(SUMIFS(OFFSET([2]掉落汇总!$C$2:$C$871,,MATCH($B110,[2]掉落汇总!$D$1:$M$1)),[2]掉落汇总!$A$2:$A$871,I$1,[2]掉落汇总!$C$2:$C$871,$Q$1)+SUMIFS(OFFSET([2]掉落汇总!$C$2:$C$871,,MATCH($B110,[2]掉落汇总!$D$1:$M$1)),[2]掉落汇总!$A$2:$A$871,I$1,[2]掉落汇总!$C$2:$C$871,$Q$2)/$Q$3)*宝箱投放计算!H110</f>
        <v>0</v>
      </c>
      <c r="J110">
        <f ca="1">(SUMIFS(OFFSET([2]掉落汇总!$C$2:$C$871,,MATCH($B110,[2]掉落汇总!$D$1:$M$1)),[2]掉落汇总!$A$2:$A$871,J$1,[2]掉落汇总!$C$2:$C$871,$Q$1)+SUMIFS(OFFSET([2]掉落汇总!$C$2:$C$871,,MATCH($B110,[2]掉落汇总!$D$1:$M$1)),[2]掉落汇总!$A$2:$A$871,J$1,[2]掉落汇总!$C$2:$C$871,$Q$2)/$Q$3)*宝箱投放计算!I110</f>
        <v>0</v>
      </c>
      <c r="K110">
        <f ca="1">(SUMIFS(OFFSET([2]掉落汇总!$C$2:$C$871,,MATCH($B110,[2]掉落汇总!$D$1:$M$1)),[2]掉落汇总!$A$2:$A$871,K$1,[2]掉落汇总!$C$2:$C$871,$Q$1)+SUMIFS(OFFSET([2]掉落汇总!$C$2:$C$871,,MATCH($B110,[2]掉落汇总!$D$1:$M$1)),[2]掉落汇总!$A$2:$A$871,K$1,[2]掉落汇总!$C$2:$C$871,$Q$2)/$Q$3)*宝箱投放计算!J110</f>
        <v>0</v>
      </c>
      <c r="L110">
        <f ca="1">(SUMIFS(OFFSET([2]掉落汇总!$C$2:$C$871,,MATCH($B110,[2]掉落汇总!$D$1:$M$1)),[2]掉落汇总!$A$2:$A$871,L$1,[2]掉落汇总!$C$2:$C$871,$Q$1)+SUMIFS(OFFSET([2]掉落汇总!$C$2:$C$871,,MATCH($B110,[2]掉落汇总!$D$1:$M$1)),[2]掉落汇总!$A$2:$A$871,L$1,[2]掉落汇总!$C$2:$C$871,$Q$2)/$Q$3)*宝箱投放计算!K110</f>
        <v>0.7814085171640911</v>
      </c>
      <c r="M110">
        <f ca="1">(SUMIFS(OFFSET([2]掉落汇总!$C$2:$C$871,,MATCH($B110,[2]掉落汇总!$D$1:$M$1)),[2]掉落汇总!$A$2:$A$871,M$1,[2]掉落汇总!$C$2:$C$871,$Q$1)+SUMIFS(OFFSET([2]掉落汇总!$C$2:$C$871,,MATCH($B110,[2]掉落汇总!$D$1:$M$1)),[2]掉落汇总!$A$2:$A$871,M$1,[2]掉落汇总!$C$2:$C$871,$Q$2)/$Q$3)*宝箱投放计算!L110</f>
        <v>0.78196893612051854</v>
      </c>
      <c r="N110">
        <f ca="1">(SUMIFS(OFFSET([2]掉落汇总!$C$2:$C$871,,MATCH($B110,[2]掉落汇总!$D$1:$M$1)),[2]掉落汇总!$A$2:$A$871,N$1,[2]掉落汇总!$C$2:$C$871,$Q$1)+SUMIFS(OFFSET([2]掉落汇总!$C$2:$C$871,,MATCH($B110,[2]掉落汇总!$D$1:$M$1)),[2]掉落汇总!$A$2:$A$871,N$1,[2]掉落汇总!$C$2:$C$871,$Q$2)/$Q$3)*宝箱投放计算!M110</f>
        <v>0.18146053602163756</v>
      </c>
      <c r="O110">
        <f ca="1">(SUMIFS(OFFSET([2]掉落汇总!$C$2:$C$871,,MATCH($B110,[2]掉落汇总!$D$1:$M$1)),[2]掉落汇总!$A$2:$A$871,O$1,[2]掉落汇总!$C$2:$C$871,$Q$1)+SUMIFS(OFFSET([2]掉落汇总!$C$2:$C$871,,MATCH($B110,[2]掉落汇总!$D$1:$M$1)),[2]掉落汇总!$A$2:$A$871,O$1,[2]掉落汇总!$C$2:$C$871,$Q$2)/$Q$3)*宝箱投放计算!N110</f>
        <v>0.37342246297470183</v>
      </c>
    </row>
    <row r="111" spans="1:15" x14ac:dyDescent="0.2">
      <c r="A111">
        <f>玩家成长时间线!A111</f>
        <v>110</v>
      </c>
      <c r="B111">
        <f>玩家成长时间线!B111</f>
        <v>10</v>
      </c>
      <c r="C111">
        <f ca="1">SUM($D$2:D111)</f>
        <v>1061.4994272974002</v>
      </c>
      <c r="D111">
        <f t="shared" ca="1" si="1"/>
        <v>8.2622817799452548</v>
      </c>
      <c r="E111">
        <f ca="1">(SUMIFS(OFFSET([2]掉落汇总!$C$2:$C$871,,MATCH($B111,[2]掉落汇总!$D$1:$M$1)),[2]掉落汇总!$A$2:$A$871,E$1,[2]掉落汇总!$C$2:$C$871,$Q$1)+SUMIFS(OFFSET([2]掉落汇总!$C$2:$C$871,,MATCH($B111,[2]掉落汇总!$D$1:$M$1)),[2]掉落汇总!$A$2:$A$871,E$1,[2]掉落汇总!$C$2:$C$871,$Q$2)/$Q$3)*宝箱投放计算!D111</f>
        <v>3.2860178853235138</v>
      </c>
      <c r="F111">
        <f ca="1">(SUMIFS(OFFSET([2]掉落汇总!$C$2:$C$871,,MATCH($B111,[2]掉落汇总!$D$1:$M$1)),[2]掉落汇总!$A$2:$A$871,F$1,[2]掉落汇总!$C$2:$C$871,$Q$1)+SUMIFS(OFFSET([2]掉落汇总!$C$2:$C$871,,MATCH($B111,[2]掉落汇总!$D$1:$M$1)),[2]掉落汇总!$A$2:$A$871,F$1,[2]掉落汇总!$C$2:$C$871,$Q$2)/$Q$3)*宝箱投放计算!E111</f>
        <v>2.8580034423407916</v>
      </c>
      <c r="G111">
        <f ca="1">(SUMIFS(OFFSET([2]掉落汇总!$C$2:$C$871,,MATCH($B111,[2]掉落汇总!$D$1:$M$1)),[2]掉落汇总!$A$2:$A$871,G$1,[2]掉落汇总!$C$2:$C$871,$Q$1)+SUMIFS(OFFSET([2]掉落汇总!$C$2:$C$871,,MATCH($B111,[2]掉落汇总!$D$1:$M$1)),[2]掉落汇总!$A$2:$A$871,G$1,[2]掉落汇总!$C$2:$C$871,$Q$2)/$Q$3)*宝箱投放计算!F111</f>
        <v>0</v>
      </c>
      <c r="H111">
        <f ca="1">(SUMIFS(OFFSET([2]掉落汇总!$C$2:$C$871,,MATCH($B111,[2]掉落汇总!$D$1:$M$1)),[2]掉落汇总!$A$2:$A$871,H$1,[2]掉落汇总!$C$2:$C$871,$Q$1)+SUMIFS(OFFSET([2]掉落汇总!$C$2:$C$871,,MATCH($B111,[2]掉落汇总!$D$1:$M$1)),[2]掉落汇总!$A$2:$A$871,H$1,[2]掉落汇总!$C$2:$C$871,$Q$2)/$Q$3)*宝箱投放计算!G111</f>
        <v>0</v>
      </c>
      <c r="I111">
        <f ca="1">(SUMIFS(OFFSET([2]掉落汇总!$C$2:$C$871,,MATCH($B111,[2]掉落汇总!$D$1:$M$1)),[2]掉落汇总!$A$2:$A$871,I$1,[2]掉落汇总!$C$2:$C$871,$Q$1)+SUMIFS(OFFSET([2]掉落汇总!$C$2:$C$871,,MATCH($B111,[2]掉落汇总!$D$1:$M$1)),[2]掉落汇总!$A$2:$A$871,I$1,[2]掉落汇总!$C$2:$C$871,$Q$2)/$Q$3)*宝箱投放计算!H111</f>
        <v>0</v>
      </c>
      <c r="J111">
        <f ca="1">(SUMIFS(OFFSET([2]掉落汇总!$C$2:$C$871,,MATCH($B111,[2]掉落汇总!$D$1:$M$1)),[2]掉落汇总!$A$2:$A$871,J$1,[2]掉落汇总!$C$2:$C$871,$Q$1)+SUMIFS(OFFSET([2]掉落汇总!$C$2:$C$871,,MATCH($B111,[2]掉落汇总!$D$1:$M$1)),[2]掉落汇总!$A$2:$A$871,J$1,[2]掉落汇总!$C$2:$C$871,$Q$2)/$Q$3)*宝箱投放计算!I111</f>
        <v>0</v>
      </c>
      <c r="K111">
        <f ca="1">(SUMIFS(OFFSET([2]掉落汇总!$C$2:$C$871,,MATCH($B111,[2]掉落汇总!$D$1:$M$1)),[2]掉落汇总!$A$2:$A$871,K$1,[2]掉落汇总!$C$2:$C$871,$Q$1)+SUMIFS(OFFSET([2]掉落汇总!$C$2:$C$871,,MATCH($B111,[2]掉落汇总!$D$1:$M$1)),[2]掉落汇总!$A$2:$A$871,K$1,[2]掉落汇总!$C$2:$C$871,$Q$2)/$Q$3)*宝箱投放计算!J111</f>
        <v>0</v>
      </c>
      <c r="L111">
        <f ca="1">(SUMIFS(OFFSET([2]掉落汇总!$C$2:$C$871,,MATCH($B111,[2]掉落汇总!$D$1:$M$1)),[2]掉落汇总!$A$2:$A$871,L$1,[2]掉落汇总!$C$2:$C$871,$Q$1)+SUMIFS(OFFSET([2]掉落汇总!$C$2:$C$871,,MATCH($B111,[2]掉落汇总!$D$1:$M$1)),[2]掉落汇总!$A$2:$A$871,L$1,[2]掉落汇总!$C$2:$C$871,$Q$2)/$Q$3)*宝箱投放计算!K111</f>
        <v>0.7814085171640911</v>
      </c>
      <c r="M111">
        <f ca="1">(SUMIFS(OFFSET([2]掉落汇总!$C$2:$C$871,,MATCH($B111,[2]掉落汇总!$D$1:$M$1)),[2]掉落汇总!$A$2:$A$871,M$1,[2]掉落汇总!$C$2:$C$871,$Q$1)+SUMIFS(OFFSET([2]掉落汇总!$C$2:$C$871,,MATCH($B111,[2]掉落汇总!$D$1:$M$1)),[2]掉落汇总!$A$2:$A$871,M$1,[2]掉落汇总!$C$2:$C$871,$Q$2)/$Q$3)*宝箱投放计算!L111</f>
        <v>0.78196893612051854</v>
      </c>
      <c r="N111">
        <f ca="1">(SUMIFS(OFFSET([2]掉落汇总!$C$2:$C$871,,MATCH($B111,[2]掉落汇总!$D$1:$M$1)),[2]掉落汇总!$A$2:$A$871,N$1,[2]掉落汇总!$C$2:$C$871,$Q$1)+SUMIFS(OFFSET([2]掉落汇总!$C$2:$C$871,,MATCH($B111,[2]掉落汇总!$D$1:$M$1)),[2]掉落汇总!$A$2:$A$871,N$1,[2]掉落汇总!$C$2:$C$871,$Q$2)/$Q$3)*宝箱投放计算!M111</f>
        <v>0.18146053602163756</v>
      </c>
      <c r="O111">
        <f ca="1">(SUMIFS(OFFSET([2]掉落汇总!$C$2:$C$871,,MATCH($B111,[2]掉落汇总!$D$1:$M$1)),[2]掉落汇总!$A$2:$A$871,O$1,[2]掉落汇总!$C$2:$C$871,$Q$1)+SUMIFS(OFFSET([2]掉落汇总!$C$2:$C$871,,MATCH($B111,[2]掉落汇总!$D$1:$M$1)),[2]掉落汇总!$A$2:$A$871,O$1,[2]掉落汇总!$C$2:$C$871,$Q$2)/$Q$3)*宝箱投放计算!N111</f>
        <v>0.37342246297470183</v>
      </c>
    </row>
    <row r="112" spans="1:15" x14ac:dyDescent="0.2">
      <c r="A112">
        <f>玩家成长时间线!A112</f>
        <v>111</v>
      </c>
      <c r="B112">
        <f>玩家成长时间线!B112</f>
        <v>10</v>
      </c>
      <c r="C112">
        <f ca="1">SUM($D$2:D112)</f>
        <v>1069.6480846691393</v>
      </c>
      <c r="D112">
        <f t="shared" ca="1" si="1"/>
        <v>8.1486573717390485</v>
      </c>
      <c r="E112">
        <f ca="1">(SUMIFS(OFFSET([2]掉落汇总!$C$2:$C$871,,MATCH($B112,[2]掉落汇总!$D$1:$M$1)),[2]掉落汇总!$A$2:$A$871,E$1,[2]掉落汇总!$C$2:$C$871,$Q$1)+SUMIFS(OFFSET([2]掉落汇总!$C$2:$C$871,,MATCH($B112,[2]掉落汇总!$D$1:$M$1)),[2]掉落汇总!$A$2:$A$871,E$1,[2]掉落汇总!$C$2:$C$871,$Q$2)/$Q$3)*宝箱投放计算!D112</f>
        <v>3.1723934771173066</v>
      </c>
      <c r="F112">
        <f ca="1">(SUMIFS(OFFSET([2]掉落汇总!$C$2:$C$871,,MATCH($B112,[2]掉落汇总!$D$1:$M$1)),[2]掉落汇总!$A$2:$A$871,F$1,[2]掉落汇总!$C$2:$C$871,$Q$1)+SUMIFS(OFFSET([2]掉落汇总!$C$2:$C$871,,MATCH($B112,[2]掉落汇总!$D$1:$M$1)),[2]掉落汇总!$A$2:$A$871,F$1,[2]掉落汇总!$C$2:$C$871,$Q$2)/$Q$3)*宝箱投放计算!E112</f>
        <v>2.8580034423407916</v>
      </c>
      <c r="G112">
        <f ca="1">(SUMIFS(OFFSET([2]掉落汇总!$C$2:$C$871,,MATCH($B112,[2]掉落汇总!$D$1:$M$1)),[2]掉落汇总!$A$2:$A$871,G$1,[2]掉落汇总!$C$2:$C$871,$Q$1)+SUMIFS(OFFSET([2]掉落汇总!$C$2:$C$871,,MATCH($B112,[2]掉落汇总!$D$1:$M$1)),[2]掉落汇总!$A$2:$A$871,G$1,[2]掉落汇总!$C$2:$C$871,$Q$2)/$Q$3)*宝箱投放计算!F112</f>
        <v>0</v>
      </c>
      <c r="H112">
        <f ca="1">(SUMIFS(OFFSET([2]掉落汇总!$C$2:$C$871,,MATCH($B112,[2]掉落汇总!$D$1:$M$1)),[2]掉落汇总!$A$2:$A$871,H$1,[2]掉落汇总!$C$2:$C$871,$Q$1)+SUMIFS(OFFSET([2]掉落汇总!$C$2:$C$871,,MATCH($B112,[2]掉落汇总!$D$1:$M$1)),[2]掉落汇总!$A$2:$A$871,H$1,[2]掉落汇总!$C$2:$C$871,$Q$2)/$Q$3)*宝箱投放计算!G112</f>
        <v>0</v>
      </c>
      <c r="I112">
        <f ca="1">(SUMIFS(OFFSET([2]掉落汇总!$C$2:$C$871,,MATCH($B112,[2]掉落汇总!$D$1:$M$1)),[2]掉落汇总!$A$2:$A$871,I$1,[2]掉落汇总!$C$2:$C$871,$Q$1)+SUMIFS(OFFSET([2]掉落汇总!$C$2:$C$871,,MATCH($B112,[2]掉落汇总!$D$1:$M$1)),[2]掉落汇总!$A$2:$A$871,I$1,[2]掉落汇总!$C$2:$C$871,$Q$2)/$Q$3)*宝箱投放计算!H112</f>
        <v>0</v>
      </c>
      <c r="J112">
        <f ca="1">(SUMIFS(OFFSET([2]掉落汇总!$C$2:$C$871,,MATCH($B112,[2]掉落汇总!$D$1:$M$1)),[2]掉落汇总!$A$2:$A$871,J$1,[2]掉落汇总!$C$2:$C$871,$Q$1)+SUMIFS(OFFSET([2]掉落汇总!$C$2:$C$871,,MATCH($B112,[2]掉落汇总!$D$1:$M$1)),[2]掉落汇总!$A$2:$A$871,J$1,[2]掉落汇总!$C$2:$C$871,$Q$2)/$Q$3)*宝箱投放计算!I112</f>
        <v>0</v>
      </c>
      <c r="K112">
        <f ca="1">(SUMIFS(OFFSET([2]掉落汇总!$C$2:$C$871,,MATCH($B112,[2]掉落汇总!$D$1:$M$1)),[2]掉落汇总!$A$2:$A$871,K$1,[2]掉落汇总!$C$2:$C$871,$Q$1)+SUMIFS(OFFSET([2]掉落汇总!$C$2:$C$871,,MATCH($B112,[2]掉落汇总!$D$1:$M$1)),[2]掉落汇总!$A$2:$A$871,K$1,[2]掉落汇总!$C$2:$C$871,$Q$2)/$Q$3)*宝箱投放计算!J112</f>
        <v>0</v>
      </c>
      <c r="L112">
        <f ca="1">(SUMIFS(OFFSET([2]掉落汇总!$C$2:$C$871,,MATCH($B112,[2]掉落汇总!$D$1:$M$1)),[2]掉落汇总!$A$2:$A$871,L$1,[2]掉落汇总!$C$2:$C$871,$Q$1)+SUMIFS(OFFSET([2]掉落汇总!$C$2:$C$871,,MATCH($B112,[2]掉落汇总!$D$1:$M$1)),[2]掉落汇总!$A$2:$A$871,L$1,[2]掉落汇总!$C$2:$C$871,$Q$2)/$Q$3)*宝箱投放计算!K112</f>
        <v>0.7814085171640911</v>
      </c>
      <c r="M112">
        <f ca="1">(SUMIFS(OFFSET([2]掉落汇总!$C$2:$C$871,,MATCH($B112,[2]掉落汇总!$D$1:$M$1)),[2]掉落汇总!$A$2:$A$871,M$1,[2]掉落汇总!$C$2:$C$871,$Q$1)+SUMIFS(OFFSET([2]掉落汇总!$C$2:$C$871,,MATCH($B112,[2]掉落汇总!$D$1:$M$1)),[2]掉落汇总!$A$2:$A$871,M$1,[2]掉落汇总!$C$2:$C$871,$Q$2)/$Q$3)*宝箱投放计算!L112</f>
        <v>0.78196893612051854</v>
      </c>
      <c r="N112">
        <f ca="1">(SUMIFS(OFFSET([2]掉落汇总!$C$2:$C$871,,MATCH($B112,[2]掉落汇总!$D$1:$M$1)),[2]掉落汇总!$A$2:$A$871,N$1,[2]掉落汇总!$C$2:$C$871,$Q$1)+SUMIFS(OFFSET([2]掉落汇总!$C$2:$C$871,,MATCH($B112,[2]掉落汇总!$D$1:$M$1)),[2]掉落汇总!$A$2:$A$871,N$1,[2]掉落汇总!$C$2:$C$871,$Q$2)/$Q$3)*宝箱投放计算!M112</f>
        <v>0.18146053602163756</v>
      </c>
      <c r="O112">
        <f ca="1">(SUMIFS(OFFSET([2]掉落汇总!$C$2:$C$871,,MATCH($B112,[2]掉落汇总!$D$1:$M$1)),[2]掉落汇总!$A$2:$A$871,O$1,[2]掉落汇总!$C$2:$C$871,$Q$1)+SUMIFS(OFFSET([2]掉落汇总!$C$2:$C$871,,MATCH($B112,[2]掉落汇总!$D$1:$M$1)),[2]掉落汇总!$A$2:$A$871,O$1,[2]掉落汇总!$C$2:$C$871,$Q$2)/$Q$3)*宝箱投放计算!N112</f>
        <v>0.37342246297470183</v>
      </c>
    </row>
    <row r="113" spans="1:15" x14ac:dyDescent="0.2">
      <c r="A113">
        <f>玩家成长时间线!A113</f>
        <v>112</v>
      </c>
      <c r="B113">
        <f>玩家成长时间线!B113</f>
        <v>8</v>
      </c>
      <c r="C113">
        <f ca="1">SUM($D$2:D113)</f>
        <v>1076.963670952216</v>
      </c>
      <c r="D113">
        <f t="shared" ca="1" si="1"/>
        <v>7.3155862830766596</v>
      </c>
      <c r="E113">
        <f ca="1">(SUMIFS(OFFSET([2]掉落汇总!$C$2:$C$871,,MATCH($B113,[2]掉落汇总!$D$1:$M$1)),[2]掉落汇总!$A$2:$A$871,E$1,[2]掉落汇总!$C$2:$C$871,$Q$1)+SUMIFS(OFFSET([2]掉落汇总!$C$2:$C$871,,MATCH($B113,[2]掉落汇总!$D$1:$M$1)),[2]掉落汇总!$A$2:$A$871,E$1,[2]掉落汇总!$C$2:$C$871,$Q$2)/$Q$3)*宝箱投放计算!D113</f>
        <v>2.9109230769230767</v>
      </c>
      <c r="F113">
        <f ca="1">(SUMIFS(OFFSET([2]掉落汇总!$C$2:$C$871,,MATCH($B113,[2]掉落汇总!$D$1:$M$1)),[2]掉落汇总!$A$2:$A$871,F$1,[2]掉落汇总!$C$2:$C$871,$Q$1)+SUMIFS(OFFSET([2]掉落汇总!$C$2:$C$871,,MATCH($B113,[2]掉落汇总!$D$1:$M$1)),[2]掉落汇总!$A$2:$A$871,F$1,[2]掉落汇总!$C$2:$C$871,$Q$2)/$Q$3)*宝箱投放计算!E113</f>
        <v>2.2864027538726335</v>
      </c>
      <c r="G113">
        <f ca="1">(SUMIFS(OFFSET([2]掉落汇总!$C$2:$C$871,,MATCH($B113,[2]掉落汇总!$D$1:$M$1)),[2]掉落汇总!$A$2:$A$871,G$1,[2]掉落汇总!$C$2:$C$871,$Q$1)+SUMIFS(OFFSET([2]掉落汇总!$C$2:$C$871,,MATCH($B113,[2]掉落汇总!$D$1:$M$1)),[2]掉落汇总!$A$2:$A$871,G$1,[2]掉落汇总!$C$2:$C$871,$Q$2)/$Q$3)*宝箱投放计算!F113</f>
        <v>0</v>
      </c>
      <c r="H113">
        <f ca="1">(SUMIFS(OFFSET([2]掉落汇总!$C$2:$C$871,,MATCH($B113,[2]掉落汇总!$D$1:$M$1)),[2]掉落汇总!$A$2:$A$871,H$1,[2]掉落汇总!$C$2:$C$871,$Q$1)+SUMIFS(OFFSET([2]掉落汇总!$C$2:$C$871,,MATCH($B113,[2]掉落汇总!$D$1:$M$1)),[2]掉落汇总!$A$2:$A$871,H$1,[2]掉落汇总!$C$2:$C$871,$Q$2)/$Q$3)*宝箱投放计算!G113</f>
        <v>0</v>
      </c>
      <c r="I113">
        <f ca="1">(SUMIFS(OFFSET([2]掉落汇总!$C$2:$C$871,,MATCH($B113,[2]掉落汇总!$D$1:$M$1)),[2]掉落汇总!$A$2:$A$871,I$1,[2]掉落汇总!$C$2:$C$871,$Q$1)+SUMIFS(OFFSET([2]掉落汇总!$C$2:$C$871,,MATCH($B113,[2]掉落汇总!$D$1:$M$1)),[2]掉落汇总!$A$2:$A$871,I$1,[2]掉落汇总!$C$2:$C$871,$Q$2)/$Q$3)*宝箱投放计算!H113</f>
        <v>0</v>
      </c>
      <c r="J113">
        <f ca="1">(SUMIFS(OFFSET([2]掉落汇总!$C$2:$C$871,,MATCH($B113,[2]掉落汇总!$D$1:$M$1)),[2]掉落汇总!$A$2:$A$871,J$1,[2]掉落汇总!$C$2:$C$871,$Q$1)+SUMIFS(OFFSET([2]掉落汇总!$C$2:$C$871,,MATCH($B113,[2]掉落汇总!$D$1:$M$1)),[2]掉落汇总!$A$2:$A$871,J$1,[2]掉落汇总!$C$2:$C$871,$Q$2)/$Q$3)*宝箱投放计算!I113</f>
        <v>0</v>
      </c>
      <c r="K113">
        <f ca="1">(SUMIFS(OFFSET([2]掉落汇总!$C$2:$C$871,,MATCH($B113,[2]掉落汇总!$D$1:$M$1)),[2]掉落汇总!$A$2:$A$871,K$1,[2]掉落汇总!$C$2:$C$871,$Q$1)+SUMIFS(OFFSET([2]掉落汇总!$C$2:$C$871,,MATCH($B113,[2]掉落汇总!$D$1:$M$1)),[2]掉落汇总!$A$2:$A$871,K$1,[2]掉落汇总!$C$2:$C$871,$Q$2)/$Q$3)*宝箱投放计算!J113</f>
        <v>0</v>
      </c>
      <c r="L113">
        <f ca="1">(SUMIFS(OFFSET([2]掉落汇总!$C$2:$C$871,,MATCH($B113,[2]掉落汇总!$D$1:$M$1)),[2]掉落汇总!$A$2:$A$871,L$1,[2]掉落汇总!$C$2:$C$871,$Q$1)+SUMIFS(OFFSET([2]掉落汇总!$C$2:$C$871,,MATCH($B113,[2]掉落汇总!$D$1:$M$1)),[2]掉落汇总!$A$2:$A$871,L$1,[2]掉落汇总!$C$2:$C$871,$Q$2)/$Q$3)*宝箱投放计算!K113</f>
        <v>0.7814085171640911</v>
      </c>
      <c r="M113">
        <f ca="1">(SUMIFS(OFFSET([2]掉落汇总!$C$2:$C$871,,MATCH($B113,[2]掉落汇总!$D$1:$M$1)),[2]掉落汇总!$A$2:$A$871,M$1,[2]掉落汇总!$C$2:$C$871,$Q$1)+SUMIFS(OFFSET([2]掉落汇总!$C$2:$C$871,,MATCH($B113,[2]掉落汇总!$D$1:$M$1)),[2]掉落汇总!$A$2:$A$871,M$1,[2]掉落汇总!$C$2:$C$871,$Q$2)/$Q$3)*宝箱投放计算!L113</f>
        <v>0.78196893612051854</v>
      </c>
      <c r="N113">
        <f ca="1">(SUMIFS(OFFSET([2]掉落汇总!$C$2:$C$871,,MATCH($B113,[2]掉落汇总!$D$1:$M$1)),[2]掉落汇总!$A$2:$A$871,N$1,[2]掉落汇总!$C$2:$C$871,$Q$1)+SUMIFS(OFFSET([2]掉落汇总!$C$2:$C$871,,MATCH($B113,[2]掉落汇总!$D$1:$M$1)),[2]掉落汇总!$A$2:$A$871,N$1,[2]掉落汇总!$C$2:$C$871,$Q$2)/$Q$3)*宝箱投放计算!M113</f>
        <v>0.18146053602163756</v>
      </c>
      <c r="O113">
        <f ca="1">(SUMIFS(OFFSET([2]掉落汇总!$C$2:$C$871,,MATCH($B113,[2]掉落汇总!$D$1:$M$1)),[2]掉落汇总!$A$2:$A$871,O$1,[2]掉落汇总!$C$2:$C$871,$Q$1)+SUMIFS(OFFSET([2]掉落汇总!$C$2:$C$871,,MATCH($B113,[2]掉落汇总!$D$1:$M$1)),[2]掉落汇总!$A$2:$A$871,O$1,[2]掉落汇总!$C$2:$C$871,$Q$2)/$Q$3)*宝箱投放计算!N113</f>
        <v>0.37342246297470183</v>
      </c>
    </row>
    <row r="114" spans="1:15" x14ac:dyDescent="0.2">
      <c r="A114">
        <f>玩家成长时间线!A114</f>
        <v>113</v>
      </c>
      <c r="B114">
        <f>玩家成长时间线!B114</f>
        <v>8</v>
      </c>
      <c r="C114">
        <f ca="1">SUM($D$2:D114)</f>
        <v>1083.9677187737543</v>
      </c>
      <c r="D114">
        <f t="shared" ca="1" si="1"/>
        <v>7.0040478215381983</v>
      </c>
      <c r="E114">
        <f ca="1">(SUMIFS(OFFSET([2]掉落汇总!$C$2:$C$871,,MATCH($B114,[2]掉落汇总!$D$1:$M$1)),[2]掉落汇总!$A$2:$A$871,E$1,[2]掉落汇总!$C$2:$C$871,$Q$1)+SUMIFS(OFFSET([2]掉落汇总!$C$2:$C$871,,MATCH($B114,[2]掉落汇总!$D$1:$M$1)),[2]掉落汇总!$A$2:$A$871,E$1,[2]掉落汇总!$C$2:$C$871,$Q$2)/$Q$3)*宝箱投放计算!D114</f>
        <v>2.5993846153846154</v>
      </c>
      <c r="F114">
        <f ca="1">(SUMIFS(OFFSET([2]掉落汇总!$C$2:$C$871,,MATCH($B114,[2]掉落汇总!$D$1:$M$1)),[2]掉落汇总!$A$2:$A$871,F$1,[2]掉落汇总!$C$2:$C$871,$Q$1)+SUMIFS(OFFSET([2]掉落汇总!$C$2:$C$871,,MATCH($B114,[2]掉落汇总!$D$1:$M$1)),[2]掉落汇总!$A$2:$A$871,F$1,[2]掉落汇总!$C$2:$C$871,$Q$2)/$Q$3)*宝箱投放计算!E114</f>
        <v>2.2864027538726335</v>
      </c>
      <c r="G114">
        <f ca="1">(SUMIFS(OFFSET([2]掉落汇总!$C$2:$C$871,,MATCH($B114,[2]掉落汇总!$D$1:$M$1)),[2]掉落汇总!$A$2:$A$871,G$1,[2]掉落汇总!$C$2:$C$871,$Q$1)+SUMIFS(OFFSET([2]掉落汇总!$C$2:$C$871,,MATCH($B114,[2]掉落汇总!$D$1:$M$1)),[2]掉落汇总!$A$2:$A$871,G$1,[2]掉落汇总!$C$2:$C$871,$Q$2)/$Q$3)*宝箱投放计算!F114</f>
        <v>0</v>
      </c>
      <c r="H114">
        <f ca="1">(SUMIFS(OFFSET([2]掉落汇总!$C$2:$C$871,,MATCH($B114,[2]掉落汇总!$D$1:$M$1)),[2]掉落汇总!$A$2:$A$871,H$1,[2]掉落汇总!$C$2:$C$871,$Q$1)+SUMIFS(OFFSET([2]掉落汇总!$C$2:$C$871,,MATCH($B114,[2]掉落汇总!$D$1:$M$1)),[2]掉落汇总!$A$2:$A$871,H$1,[2]掉落汇总!$C$2:$C$871,$Q$2)/$Q$3)*宝箱投放计算!G114</f>
        <v>0</v>
      </c>
      <c r="I114">
        <f ca="1">(SUMIFS(OFFSET([2]掉落汇总!$C$2:$C$871,,MATCH($B114,[2]掉落汇总!$D$1:$M$1)),[2]掉落汇总!$A$2:$A$871,I$1,[2]掉落汇总!$C$2:$C$871,$Q$1)+SUMIFS(OFFSET([2]掉落汇总!$C$2:$C$871,,MATCH($B114,[2]掉落汇总!$D$1:$M$1)),[2]掉落汇总!$A$2:$A$871,I$1,[2]掉落汇总!$C$2:$C$871,$Q$2)/$Q$3)*宝箱投放计算!H114</f>
        <v>0</v>
      </c>
      <c r="J114">
        <f ca="1">(SUMIFS(OFFSET([2]掉落汇总!$C$2:$C$871,,MATCH($B114,[2]掉落汇总!$D$1:$M$1)),[2]掉落汇总!$A$2:$A$871,J$1,[2]掉落汇总!$C$2:$C$871,$Q$1)+SUMIFS(OFFSET([2]掉落汇总!$C$2:$C$871,,MATCH($B114,[2]掉落汇总!$D$1:$M$1)),[2]掉落汇总!$A$2:$A$871,J$1,[2]掉落汇总!$C$2:$C$871,$Q$2)/$Q$3)*宝箱投放计算!I114</f>
        <v>0</v>
      </c>
      <c r="K114">
        <f ca="1">(SUMIFS(OFFSET([2]掉落汇总!$C$2:$C$871,,MATCH($B114,[2]掉落汇总!$D$1:$M$1)),[2]掉落汇总!$A$2:$A$871,K$1,[2]掉落汇总!$C$2:$C$871,$Q$1)+SUMIFS(OFFSET([2]掉落汇总!$C$2:$C$871,,MATCH($B114,[2]掉落汇总!$D$1:$M$1)),[2]掉落汇总!$A$2:$A$871,K$1,[2]掉落汇总!$C$2:$C$871,$Q$2)/$Q$3)*宝箱投放计算!J114</f>
        <v>0</v>
      </c>
      <c r="L114">
        <f ca="1">(SUMIFS(OFFSET([2]掉落汇总!$C$2:$C$871,,MATCH($B114,[2]掉落汇总!$D$1:$M$1)),[2]掉落汇总!$A$2:$A$871,L$1,[2]掉落汇总!$C$2:$C$871,$Q$1)+SUMIFS(OFFSET([2]掉落汇总!$C$2:$C$871,,MATCH($B114,[2]掉落汇总!$D$1:$M$1)),[2]掉落汇总!$A$2:$A$871,L$1,[2]掉落汇总!$C$2:$C$871,$Q$2)/$Q$3)*宝箱投放计算!K114</f>
        <v>0.7814085171640911</v>
      </c>
      <c r="M114">
        <f ca="1">(SUMIFS(OFFSET([2]掉落汇总!$C$2:$C$871,,MATCH($B114,[2]掉落汇总!$D$1:$M$1)),[2]掉落汇总!$A$2:$A$871,M$1,[2]掉落汇总!$C$2:$C$871,$Q$1)+SUMIFS(OFFSET([2]掉落汇总!$C$2:$C$871,,MATCH($B114,[2]掉落汇总!$D$1:$M$1)),[2]掉落汇总!$A$2:$A$871,M$1,[2]掉落汇总!$C$2:$C$871,$Q$2)/$Q$3)*宝箱投放计算!L114</f>
        <v>0.78196893612051854</v>
      </c>
      <c r="N114">
        <f ca="1">(SUMIFS(OFFSET([2]掉落汇总!$C$2:$C$871,,MATCH($B114,[2]掉落汇总!$D$1:$M$1)),[2]掉落汇总!$A$2:$A$871,N$1,[2]掉落汇总!$C$2:$C$871,$Q$1)+SUMIFS(OFFSET([2]掉落汇总!$C$2:$C$871,,MATCH($B114,[2]掉落汇总!$D$1:$M$1)),[2]掉落汇总!$A$2:$A$871,N$1,[2]掉落汇总!$C$2:$C$871,$Q$2)/$Q$3)*宝箱投放计算!M114</f>
        <v>0.18146053602163756</v>
      </c>
      <c r="O114">
        <f ca="1">(SUMIFS(OFFSET([2]掉落汇总!$C$2:$C$871,,MATCH($B114,[2]掉落汇总!$D$1:$M$1)),[2]掉落汇总!$A$2:$A$871,O$1,[2]掉落汇总!$C$2:$C$871,$Q$1)+SUMIFS(OFFSET([2]掉落汇总!$C$2:$C$871,,MATCH($B114,[2]掉落汇总!$D$1:$M$1)),[2]掉落汇总!$A$2:$A$871,O$1,[2]掉落汇总!$C$2:$C$871,$Q$2)/$Q$3)*宝箱投放计算!N114</f>
        <v>0.37342246297470183</v>
      </c>
    </row>
    <row r="115" spans="1:15" x14ac:dyDescent="0.2">
      <c r="A115">
        <f>玩家成长时间线!A115</f>
        <v>114</v>
      </c>
      <c r="B115">
        <f>玩家成长时间线!B115</f>
        <v>8</v>
      </c>
      <c r="C115">
        <f ca="1">SUM($D$2:D115)</f>
        <v>1091.0409973645233</v>
      </c>
      <c r="D115">
        <f t="shared" ca="1" si="1"/>
        <v>7.0732785907689673</v>
      </c>
      <c r="E115">
        <f ca="1">(SUMIFS(OFFSET([2]掉落汇总!$C$2:$C$871,,MATCH($B115,[2]掉落汇总!$D$1:$M$1)),[2]掉落汇总!$A$2:$A$871,E$1,[2]掉落汇总!$C$2:$C$871,$Q$1)+SUMIFS(OFFSET([2]掉落汇总!$C$2:$C$871,,MATCH($B115,[2]掉落汇总!$D$1:$M$1)),[2]掉落汇总!$A$2:$A$871,E$1,[2]掉落汇总!$C$2:$C$871,$Q$2)/$Q$3)*宝箱投放计算!D115</f>
        <v>2.6686153846153844</v>
      </c>
      <c r="F115">
        <f ca="1">(SUMIFS(OFFSET([2]掉落汇总!$C$2:$C$871,,MATCH($B115,[2]掉落汇总!$D$1:$M$1)),[2]掉落汇总!$A$2:$A$871,F$1,[2]掉落汇总!$C$2:$C$871,$Q$1)+SUMIFS(OFFSET([2]掉落汇总!$C$2:$C$871,,MATCH($B115,[2]掉落汇总!$D$1:$M$1)),[2]掉落汇总!$A$2:$A$871,F$1,[2]掉落汇总!$C$2:$C$871,$Q$2)/$Q$3)*宝箱投放计算!E115</f>
        <v>2.2864027538726335</v>
      </c>
      <c r="G115">
        <f ca="1">(SUMIFS(OFFSET([2]掉落汇总!$C$2:$C$871,,MATCH($B115,[2]掉落汇总!$D$1:$M$1)),[2]掉落汇总!$A$2:$A$871,G$1,[2]掉落汇总!$C$2:$C$871,$Q$1)+SUMIFS(OFFSET([2]掉落汇总!$C$2:$C$871,,MATCH($B115,[2]掉落汇总!$D$1:$M$1)),[2]掉落汇总!$A$2:$A$871,G$1,[2]掉落汇总!$C$2:$C$871,$Q$2)/$Q$3)*宝箱投放计算!F115</f>
        <v>0</v>
      </c>
      <c r="H115">
        <f ca="1">(SUMIFS(OFFSET([2]掉落汇总!$C$2:$C$871,,MATCH($B115,[2]掉落汇总!$D$1:$M$1)),[2]掉落汇总!$A$2:$A$871,H$1,[2]掉落汇总!$C$2:$C$871,$Q$1)+SUMIFS(OFFSET([2]掉落汇总!$C$2:$C$871,,MATCH($B115,[2]掉落汇总!$D$1:$M$1)),[2]掉落汇总!$A$2:$A$871,H$1,[2]掉落汇总!$C$2:$C$871,$Q$2)/$Q$3)*宝箱投放计算!G115</f>
        <v>0</v>
      </c>
      <c r="I115">
        <f ca="1">(SUMIFS(OFFSET([2]掉落汇总!$C$2:$C$871,,MATCH($B115,[2]掉落汇总!$D$1:$M$1)),[2]掉落汇总!$A$2:$A$871,I$1,[2]掉落汇总!$C$2:$C$871,$Q$1)+SUMIFS(OFFSET([2]掉落汇总!$C$2:$C$871,,MATCH($B115,[2]掉落汇总!$D$1:$M$1)),[2]掉落汇总!$A$2:$A$871,I$1,[2]掉落汇总!$C$2:$C$871,$Q$2)/$Q$3)*宝箱投放计算!H115</f>
        <v>0</v>
      </c>
      <c r="J115">
        <f ca="1">(SUMIFS(OFFSET([2]掉落汇总!$C$2:$C$871,,MATCH($B115,[2]掉落汇总!$D$1:$M$1)),[2]掉落汇总!$A$2:$A$871,J$1,[2]掉落汇总!$C$2:$C$871,$Q$1)+SUMIFS(OFFSET([2]掉落汇总!$C$2:$C$871,,MATCH($B115,[2]掉落汇总!$D$1:$M$1)),[2]掉落汇总!$A$2:$A$871,J$1,[2]掉落汇总!$C$2:$C$871,$Q$2)/$Q$3)*宝箱投放计算!I115</f>
        <v>0</v>
      </c>
      <c r="K115">
        <f ca="1">(SUMIFS(OFFSET([2]掉落汇总!$C$2:$C$871,,MATCH($B115,[2]掉落汇总!$D$1:$M$1)),[2]掉落汇总!$A$2:$A$871,K$1,[2]掉落汇总!$C$2:$C$871,$Q$1)+SUMIFS(OFFSET([2]掉落汇总!$C$2:$C$871,,MATCH($B115,[2]掉落汇总!$D$1:$M$1)),[2]掉落汇总!$A$2:$A$871,K$1,[2]掉落汇总!$C$2:$C$871,$Q$2)/$Q$3)*宝箱投放计算!J115</f>
        <v>0</v>
      </c>
      <c r="L115">
        <f ca="1">(SUMIFS(OFFSET([2]掉落汇总!$C$2:$C$871,,MATCH($B115,[2]掉落汇总!$D$1:$M$1)),[2]掉落汇总!$A$2:$A$871,L$1,[2]掉落汇总!$C$2:$C$871,$Q$1)+SUMIFS(OFFSET([2]掉落汇总!$C$2:$C$871,,MATCH($B115,[2]掉落汇总!$D$1:$M$1)),[2]掉落汇总!$A$2:$A$871,L$1,[2]掉落汇总!$C$2:$C$871,$Q$2)/$Q$3)*宝箱投放计算!K115</f>
        <v>0.7814085171640911</v>
      </c>
      <c r="M115">
        <f ca="1">(SUMIFS(OFFSET([2]掉落汇总!$C$2:$C$871,,MATCH($B115,[2]掉落汇总!$D$1:$M$1)),[2]掉落汇总!$A$2:$A$871,M$1,[2]掉落汇总!$C$2:$C$871,$Q$1)+SUMIFS(OFFSET([2]掉落汇总!$C$2:$C$871,,MATCH($B115,[2]掉落汇总!$D$1:$M$1)),[2]掉落汇总!$A$2:$A$871,M$1,[2]掉落汇总!$C$2:$C$871,$Q$2)/$Q$3)*宝箱投放计算!L115</f>
        <v>0.78196893612051854</v>
      </c>
      <c r="N115">
        <f ca="1">(SUMIFS(OFFSET([2]掉落汇总!$C$2:$C$871,,MATCH($B115,[2]掉落汇总!$D$1:$M$1)),[2]掉落汇总!$A$2:$A$871,N$1,[2]掉落汇总!$C$2:$C$871,$Q$1)+SUMIFS(OFFSET([2]掉落汇总!$C$2:$C$871,,MATCH($B115,[2]掉落汇总!$D$1:$M$1)),[2]掉落汇总!$A$2:$A$871,N$1,[2]掉落汇总!$C$2:$C$871,$Q$2)/$Q$3)*宝箱投放计算!M115</f>
        <v>0.18146053602163756</v>
      </c>
      <c r="O115">
        <f ca="1">(SUMIFS(OFFSET([2]掉落汇总!$C$2:$C$871,,MATCH($B115,[2]掉落汇总!$D$1:$M$1)),[2]掉落汇总!$A$2:$A$871,O$1,[2]掉落汇总!$C$2:$C$871,$Q$1)+SUMIFS(OFFSET([2]掉落汇总!$C$2:$C$871,,MATCH($B115,[2]掉落汇总!$D$1:$M$1)),[2]掉落汇总!$A$2:$A$871,O$1,[2]掉落汇总!$C$2:$C$871,$Q$2)/$Q$3)*宝箱投放计算!N115</f>
        <v>0.37342246297470183</v>
      </c>
    </row>
    <row r="116" spans="1:15" x14ac:dyDescent="0.2">
      <c r="A116">
        <f>玩家成长时间线!A116</f>
        <v>115</v>
      </c>
      <c r="B116">
        <f>玩家成长时间线!B116</f>
        <v>9</v>
      </c>
      <c r="C116">
        <f ca="1">SUM($D$2:D116)</f>
        <v>1104.1812461067811</v>
      </c>
      <c r="D116">
        <f t="shared" ca="1" si="1"/>
        <v>13.140248742257835</v>
      </c>
      <c r="E116">
        <f ca="1">(SUMIFS(OFFSET([2]掉落汇总!$C$2:$C$871,,MATCH($B116,[2]掉落汇总!$D$1:$M$1)),[2]掉落汇总!$A$2:$A$871,E$1,[2]掉落汇总!$C$2:$C$871,$Q$1)+SUMIFS(OFFSET([2]掉落汇总!$C$2:$C$871,,MATCH($B116,[2]掉落汇总!$D$1:$M$1)),[2]掉落汇总!$A$2:$A$871,E$1,[2]掉落汇总!$C$2:$C$871,$Q$2)/$Q$3)*宝箱投放计算!D116</f>
        <v>1.7845321701199566</v>
      </c>
      <c r="F116">
        <f ca="1">(SUMIFS(OFFSET([2]掉落汇总!$C$2:$C$871,,MATCH($B116,[2]掉落汇总!$D$1:$M$1)),[2]掉落汇总!$A$2:$A$871,F$1,[2]掉落汇总!$C$2:$C$871,$Q$1)+SUMIFS(OFFSET([2]掉落汇总!$C$2:$C$871,,MATCH($B116,[2]掉落汇总!$D$1:$M$1)),[2]掉落汇总!$A$2:$A$871,F$1,[2]掉落汇总!$C$2:$C$871,$Q$2)/$Q$3)*宝箱投放计算!E116</f>
        <v>2.8580034423407916</v>
      </c>
      <c r="G116">
        <f ca="1">(SUMIFS(OFFSET([2]掉落汇总!$C$2:$C$871,,MATCH($B116,[2]掉落汇总!$D$1:$M$1)),[2]掉落汇总!$A$2:$A$871,G$1,[2]掉落汇总!$C$2:$C$871,$Q$1)+SUMIFS(OFFSET([2]掉落汇总!$C$2:$C$871,,MATCH($B116,[2]掉落汇总!$D$1:$M$1)),[2]掉落汇总!$A$2:$A$871,G$1,[2]掉落汇总!$C$2:$C$871,$Q$2)/$Q$3)*宝箱投放计算!F116</f>
        <v>0</v>
      </c>
      <c r="H116">
        <f ca="1">(SUMIFS(OFFSET([2]掉落汇总!$C$2:$C$871,,MATCH($B116,[2]掉落汇总!$D$1:$M$1)),[2]掉落汇总!$A$2:$A$871,H$1,[2]掉落汇总!$C$2:$C$871,$Q$1)+SUMIFS(OFFSET([2]掉落汇总!$C$2:$C$871,,MATCH($B116,[2]掉落汇总!$D$1:$M$1)),[2]掉落汇总!$A$2:$A$871,H$1,[2]掉落汇总!$C$2:$C$871,$Q$2)/$Q$3)*宝箱投放计算!G116</f>
        <v>0</v>
      </c>
      <c r="I116">
        <f ca="1">(SUMIFS(OFFSET([2]掉落汇总!$C$2:$C$871,,MATCH($B116,[2]掉落汇总!$D$1:$M$1)),[2]掉落汇总!$A$2:$A$871,I$1,[2]掉落汇总!$C$2:$C$871,$Q$1)+SUMIFS(OFFSET([2]掉落汇总!$C$2:$C$871,,MATCH($B116,[2]掉落汇总!$D$1:$M$1)),[2]掉落汇总!$A$2:$A$871,I$1,[2]掉落汇总!$C$2:$C$871,$Q$2)/$Q$3)*宝箱投放计算!H116</f>
        <v>1.7735703245749606</v>
      </c>
      <c r="J116">
        <f ca="1">(SUMIFS(OFFSET([2]掉落汇总!$C$2:$C$871,,MATCH($B116,[2]掉落汇总!$D$1:$M$1)),[2]掉落汇总!$A$2:$A$871,J$1,[2]掉落汇总!$C$2:$C$871,$Q$1)+SUMIFS(OFFSET([2]掉落汇总!$C$2:$C$871,,MATCH($B116,[2]掉落汇总!$D$1:$M$1)),[2]掉落汇总!$A$2:$A$871,J$1,[2]掉落汇总!$C$2:$C$871,$Q$2)/$Q$3)*宝箱投放计算!I116</f>
        <v>4.6058823529411761</v>
      </c>
      <c r="K116">
        <f ca="1">(SUMIFS(OFFSET([2]掉落汇总!$C$2:$C$871,,MATCH($B116,[2]掉落汇总!$D$1:$M$1)),[2]掉落汇总!$A$2:$A$871,K$1,[2]掉落汇总!$C$2:$C$871,$Q$1)+SUMIFS(OFFSET([2]掉落汇总!$C$2:$C$871,,MATCH($B116,[2]掉落汇总!$D$1:$M$1)),[2]掉落汇总!$A$2:$A$871,K$1,[2]掉落汇总!$C$2:$C$871,$Q$2)/$Q$3)*宝箱投放计算!J116</f>
        <v>0</v>
      </c>
      <c r="L116">
        <f ca="1">(SUMIFS(OFFSET([2]掉落汇总!$C$2:$C$871,,MATCH($B116,[2]掉落汇总!$D$1:$M$1)),[2]掉落汇总!$A$2:$A$871,L$1,[2]掉落汇总!$C$2:$C$871,$Q$1)+SUMIFS(OFFSET([2]掉落汇总!$C$2:$C$871,,MATCH($B116,[2]掉落汇总!$D$1:$M$1)),[2]掉落汇总!$A$2:$A$871,L$1,[2]掉落汇总!$C$2:$C$871,$Q$2)/$Q$3)*宝箱投放计算!K116</f>
        <v>0.7814085171640911</v>
      </c>
      <c r="M116">
        <f ca="1">(SUMIFS(OFFSET([2]掉落汇总!$C$2:$C$871,,MATCH($B116,[2]掉落汇总!$D$1:$M$1)),[2]掉落汇总!$A$2:$A$871,M$1,[2]掉落汇总!$C$2:$C$871,$Q$1)+SUMIFS(OFFSET([2]掉落汇总!$C$2:$C$871,,MATCH($B116,[2]掉落汇总!$D$1:$M$1)),[2]掉落汇总!$A$2:$A$871,M$1,[2]掉落汇总!$C$2:$C$871,$Q$2)/$Q$3)*宝箱投放计算!L116</f>
        <v>0.78196893612051854</v>
      </c>
      <c r="N116">
        <f ca="1">(SUMIFS(OFFSET([2]掉落汇总!$C$2:$C$871,,MATCH($B116,[2]掉落汇总!$D$1:$M$1)),[2]掉落汇总!$A$2:$A$871,N$1,[2]掉落汇总!$C$2:$C$871,$Q$1)+SUMIFS(OFFSET([2]掉落汇总!$C$2:$C$871,,MATCH($B116,[2]掉落汇总!$D$1:$M$1)),[2]掉落汇总!$A$2:$A$871,N$1,[2]掉落汇总!$C$2:$C$871,$Q$2)/$Q$3)*宝箱投放计算!M116</f>
        <v>0.18146053602163756</v>
      </c>
      <c r="O116">
        <f ca="1">(SUMIFS(OFFSET([2]掉落汇总!$C$2:$C$871,,MATCH($B116,[2]掉落汇总!$D$1:$M$1)),[2]掉落汇总!$A$2:$A$871,O$1,[2]掉落汇总!$C$2:$C$871,$Q$1)+SUMIFS(OFFSET([2]掉落汇总!$C$2:$C$871,,MATCH($B116,[2]掉落汇总!$D$1:$M$1)),[2]掉落汇总!$A$2:$A$871,O$1,[2]掉落汇总!$C$2:$C$871,$Q$2)/$Q$3)*宝箱投放计算!N116</f>
        <v>0.37342246297470183</v>
      </c>
    </row>
    <row r="117" spans="1:15" x14ac:dyDescent="0.2">
      <c r="A117">
        <f>玩家成长时间线!A117</f>
        <v>116</v>
      </c>
      <c r="B117">
        <f>玩家成长时间线!B117</f>
        <v>9</v>
      </c>
      <c r="C117">
        <f ca="1">SUM($D$2:D117)</f>
        <v>1110.9498938618174</v>
      </c>
      <c r="D117">
        <f t="shared" ca="1" si="1"/>
        <v>6.7686477550361355</v>
      </c>
      <c r="E117">
        <f ca="1">(SUMIFS(OFFSET([2]掉落汇总!$C$2:$C$871,,MATCH($B117,[2]掉落汇总!$D$1:$M$1)),[2]掉落汇总!$A$2:$A$871,E$1,[2]掉落汇总!$C$2:$C$871,$Q$1)+SUMIFS(OFFSET([2]掉落汇总!$C$2:$C$871,,MATCH($B117,[2]掉落汇总!$D$1:$M$1)),[2]掉落汇总!$A$2:$A$871,E$1,[2]掉落汇总!$C$2:$C$871,$Q$2)/$Q$3)*宝箱投放计算!D117</f>
        <v>1.7923838604143947</v>
      </c>
      <c r="F117">
        <f ca="1">(SUMIFS(OFFSET([2]掉落汇总!$C$2:$C$871,,MATCH($B117,[2]掉落汇总!$D$1:$M$1)),[2]掉落汇总!$A$2:$A$871,F$1,[2]掉落汇总!$C$2:$C$871,$Q$1)+SUMIFS(OFFSET([2]掉落汇总!$C$2:$C$871,,MATCH($B117,[2]掉落汇总!$D$1:$M$1)),[2]掉落汇总!$A$2:$A$871,F$1,[2]掉落汇总!$C$2:$C$871,$Q$2)/$Q$3)*宝箱投放计算!E117</f>
        <v>2.8580034423407916</v>
      </c>
      <c r="G117">
        <f ca="1">(SUMIFS(OFFSET([2]掉落汇总!$C$2:$C$871,,MATCH($B117,[2]掉落汇总!$D$1:$M$1)),[2]掉落汇总!$A$2:$A$871,G$1,[2]掉落汇总!$C$2:$C$871,$Q$1)+SUMIFS(OFFSET([2]掉落汇总!$C$2:$C$871,,MATCH($B117,[2]掉落汇总!$D$1:$M$1)),[2]掉落汇总!$A$2:$A$871,G$1,[2]掉落汇总!$C$2:$C$871,$Q$2)/$Q$3)*宝箱投放计算!F117</f>
        <v>0</v>
      </c>
      <c r="H117">
        <f ca="1">(SUMIFS(OFFSET([2]掉落汇总!$C$2:$C$871,,MATCH($B117,[2]掉落汇总!$D$1:$M$1)),[2]掉落汇总!$A$2:$A$871,H$1,[2]掉落汇总!$C$2:$C$871,$Q$1)+SUMIFS(OFFSET([2]掉落汇总!$C$2:$C$871,,MATCH($B117,[2]掉落汇总!$D$1:$M$1)),[2]掉落汇总!$A$2:$A$871,H$1,[2]掉落汇总!$C$2:$C$871,$Q$2)/$Q$3)*宝箱投放计算!G117</f>
        <v>0</v>
      </c>
      <c r="I117">
        <f ca="1">(SUMIFS(OFFSET([2]掉落汇总!$C$2:$C$871,,MATCH($B117,[2]掉落汇总!$D$1:$M$1)),[2]掉落汇总!$A$2:$A$871,I$1,[2]掉落汇总!$C$2:$C$871,$Q$1)+SUMIFS(OFFSET([2]掉落汇总!$C$2:$C$871,,MATCH($B117,[2]掉落汇总!$D$1:$M$1)),[2]掉落汇总!$A$2:$A$871,I$1,[2]掉落汇总!$C$2:$C$871,$Q$2)/$Q$3)*宝箱投放计算!H117</f>
        <v>0</v>
      </c>
      <c r="J117">
        <f ca="1">(SUMIFS(OFFSET([2]掉落汇总!$C$2:$C$871,,MATCH($B117,[2]掉落汇总!$D$1:$M$1)),[2]掉落汇总!$A$2:$A$871,J$1,[2]掉落汇总!$C$2:$C$871,$Q$1)+SUMIFS(OFFSET([2]掉落汇总!$C$2:$C$871,,MATCH($B117,[2]掉落汇总!$D$1:$M$1)),[2]掉落汇总!$A$2:$A$871,J$1,[2]掉落汇总!$C$2:$C$871,$Q$2)/$Q$3)*宝箱投放计算!I117</f>
        <v>0</v>
      </c>
      <c r="K117">
        <f ca="1">(SUMIFS(OFFSET([2]掉落汇总!$C$2:$C$871,,MATCH($B117,[2]掉落汇总!$D$1:$M$1)),[2]掉落汇总!$A$2:$A$871,K$1,[2]掉落汇总!$C$2:$C$871,$Q$1)+SUMIFS(OFFSET([2]掉落汇总!$C$2:$C$871,,MATCH($B117,[2]掉落汇总!$D$1:$M$1)),[2]掉落汇总!$A$2:$A$871,K$1,[2]掉落汇总!$C$2:$C$871,$Q$2)/$Q$3)*宝箱投放计算!J117</f>
        <v>0</v>
      </c>
      <c r="L117">
        <f ca="1">(SUMIFS(OFFSET([2]掉落汇总!$C$2:$C$871,,MATCH($B117,[2]掉落汇总!$D$1:$M$1)),[2]掉落汇总!$A$2:$A$871,L$1,[2]掉落汇总!$C$2:$C$871,$Q$1)+SUMIFS(OFFSET([2]掉落汇总!$C$2:$C$871,,MATCH($B117,[2]掉落汇总!$D$1:$M$1)),[2]掉落汇总!$A$2:$A$871,L$1,[2]掉落汇总!$C$2:$C$871,$Q$2)/$Q$3)*宝箱投放计算!K117</f>
        <v>0.7814085171640911</v>
      </c>
      <c r="M117">
        <f ca="1">(SUMIFS(OFFSET([2]掉落汇总!$C$2:$C$871,,MATCH($B117,[2]掉落汇总!$D$1:$M$1)),[2]掉落汇总!$A$2:$A$871,M$1,[2]掉落汇总!$C$2:$C$871,$Q$1)+SUMIFS(OFFSET([2]掉落汇总!$C$2:$C$871,,MATCH($B117,[2]掉落汇总!$D$1:$M$1)),[2]掉落汇总!$A$2:$A$871,M$1,[2]掉落汇总!$C$2:$C$871,$Q$2)/$Q$3)*宝箱投放计算!L117</f>
        <v>0.78196893612051854</v>
      </c>
      <c r="N117">
        <f ca="1">(SUMIFS(OFFSET([2]掉落汇总!$C$2:$C$871,,MATCH($B117,[2]掉落汇总!$D$1:$M$1)),[2]掉落汇总!$A$2:$A$871,N$1,[2]掉落汇总!$C$2:$C$871,$Q$1)+SUMIFS(OFFSET([2]掉落汇总!$C$2:$C$871,,MATCH($B117,[2]掉落汇总!$D$1:$M$1)),[2]掉落汇总!$A$2:$A$871,N$1,[2]掉落汇总!$C$2:$C$871,$Q$2)/$Q$3)*宝箱投放计算!M117</f>
        <v>0.18146053602163756</v>
      </c>
      <c r="O117">
        <f ca="1">(SUMIFS(OFFSET([2]掉落汇总!$C$2:$C$871,,MATCH($B117,[2]掉落汇总!$D$1:$M$1)),[2]掉落汇总!$A$2:$A$871,O$1,[2]掉落汇总!$C$2:$C$871,$Q$1)+SUMIFS(OFFSET([2]掉落汇总!$C$2:$C$871,,MATCH($B117,[2]掉落汇总!$D$1:$M$1)),[2]掉落汇总!$A$2:$A$871,O$1,[2]掉落汇总!$C$2:$C$871,$Q$2)/$Q$3)*宝箱投放计算!N117</f>
        <v>0.37342246297470183</v>
      </c>
    </row>
    <row r="118" spans="1:15" x14ac:dyDescent="0.2">
      <c r="A118">
        <f>玩家成长时间线!A118</f>
        <v>117</v>
      </c>
      <c r="B118">
        <f>玩家成长时间线!B118</f>
        <v>9</v>
      </c>
      <c r="C118">
        <f ca="1">SUM($D$2:D118)</f>
        <v>1117.8049102100924</v>
      </c>
      <c r="D118">
        <f t="shared" ca="1" si="1"/>
        <v>6.8550163482749573</v>
      </c>
      <c r="E118">
        <f ca="1">(SUMIFS(OFFSET([2]掉落汇总!$C$2:$C$871,,MATCH($B118,[2]掉落汇总!$D$1:$M$1)),[2]掉落汇总!$A$2:$A$871,E$1,[2]掉落汇总!$C$2:$C$871,$Q$1)+SUMIFS(OFFSET([2]掉落汇总!$C$2:$C$871,,MATCH($B118,[2]掉落汇总!$D$1:$M$1)),[2]掉落汇总!$A$2:$A$871,E$1,[2]掉落汇总!$C$2:$C$871,$Q$2)/$Q$3)*宝箱投放计算!D118</f>
        <v>1.8787524536532167</v>
      </c>
      <c r="F118">
        <f ca="1">(SUMIFS(OFFSET([2]掉落汇总!$C$2:$C$871,,MATCH($B118,[2]掉落汇总!$D$1:$M$1)),[2]掉落汇总!$A$2:$A$871,F$1,[2]掉落汇总!$C$2:$C$871,$Q$1)+SUMIFS(OFFSET([2]掉落汇总!$C$2:$C$871,,MATCH($B118,[2]掉落汇总!$D$1:$M$1)),[2]掉落汇总!$A$2:$A$871,F$1,[2]掉落汇总!$C$2:$C$871,$Q$2)/$Q$3)*宝箱投放计算!E118</f>
        <v>2.8580034423407916</v>
      </c>
      <c r="G118">
        <f ca="1">(SUMIFS(OFFSET([2]掉落汇总!$C$2:$C$871,,MATCH($B118,[2]掉落汇总!$D$1:$M$1)),[2]掉落汇总!$A$2:$A$871,G$1,[2]掉落汇总!$C$2:$C$871,$Q$1)+SUMIFS(OFFSET([2]掉落汇总!$C$2:$C$871,,MATCH($B118,[2]掉落汇总!$D$1:$M$1)),[2]掉落汇总!$A$2:$A$871,G$1,[2]掉落汇总!$C$2:$C$871,$Q$2)/$Q$3)*宝箱投放计算!F118</f>
        <v>0</v>
      </c>
      <c r="H118">
        <f ca="1">(SUMIFS(OFFSET([2]掉落汇总!$C$2:$C$871,,MATCH($B118,[2]掉落汇总!$D$1:$M$1)),[2]掉落汇总!$A$2:$A$871,H$1,[2]掉落汇总!$C$2:$C$871,$Q$1)+SUMIFS(OFFSET([2]掉落汇总!$C$2:$C$871,,MATCH($B118,[2]掉落汇总!$D$1:$M$1)),[2]掉落汇总!$A$2:$A$871,H$1,[2]掉落汇总!$C$2:$C$871,$Q$2)/$Q$3)*宝箱投放计算!G118</f>
        <v>0</v>
      </c>
      <c r="I118">
        <f ca="1">(SUMIFS(OFFSET([2]掉落汇总!$C$2:$C$871,,MATCH($B118,[2]掉落汇总!$D$1:$M$1)),[2]掉落汇总!$A$2:$A$871,I$1,[2]掉落汇总!$C$2:$C$871,$Q$1)+SUMIFS(OFFSET([2]掉落汇总!$C$2:$C$871,,MATCH($B118,[2]掉落汇总!$D$1:$M$1)),[2]掉落汇总!$A$2:$A$871,I$1,[2]掉落汇总!$C$2:$C$871,$Q$2)/$Q$3)*宝箱投放计算!H118</f>
        <v>0</v>
      </c>
      <c r="J118">
        <f ca="1">(SUMIFS(OFFSET([2]掉落汇总!$C$2:$C$871,,MATCH($B118,[2]掉落汇总!$D$1:$M$1)),[2]掉落汇总!$A$2:$A$871,J$1,[2]掉落汇总!$C$2:$C$871,$Q$1)+SUMIFS(OFFSET([2]掉落汇总!$C$2:$C$871,,MATCH($B118,[2]掉落汇总!$D$1:$M$1)),[2]掉落汇总!$A$2:$A$871,J$1,[2]掉落汇总!$C$2:$C$871,$Q$2)/$Q$3)*宝箱投放计算!I118</f>
        <v>0</v>
      </c>
      <c r="K118">
        <f ca="1">(SUMIFS(OFFSET([2]掉落汇总!$C$2:$C$871,,MATCH($B118,[2]掉落汇总!$D$1:$M$1)),[2]掉落汇总!$A$2:$A$871,K$1,[2]掉落汇总!$C$2:$C$871,$Q$1)+SUMIFS(OFFSET([2]掉落汇总!$C$2:$C$871,,MATCH($B118,[2]掉落汇总!$D$1:$M$1)),[2]掉落汇总!$A$2:$A$871,K$1,[2]掉落汇总!$C$2:$C$871,$Q$2)/$Q$3)*宝箱投放计算!J118</f>
        <v>0</v>
      </c>
      <c r="L118">
        <f ca="1">(SUMIFS(OFFSET([2]掉落汇总!$C$2:$C$871,,MATCH($B118,[2]掉落汇总!$D$1:$M$1)),[2]掉落汇总!$A$2:$A$871,L$1,[2]掉落汇总!$C$2:$C$871,$Q$1)+SUMIFS(OFFSET([2]掉落汇总!$C$2:$C$871,,MATCH($B118,[2]掉落汇总!$D$1:$M$1)),[2]掉落汇总!$A$2:$A$871,L$1,[2]掉落汇总!$C$2:$C$871,$Q$2)/$Q$3)*宝箱投放计算!K118</f>
        <v>0.7814085171640911</v>
      </c>
      <c r="M118">
        <f ca="1">(SUMIFS(OFFSET([2]掉落汇总!$C$2:$C$871,,MATCH($B118,[2]掉落汇总!$D$1:$M$1)),[2]掉落汇总!$A$2:$A$871,M$1,[2]掉落汇总!$C$2:$C$871,$Q$1)+SUMIFS(OFFSET([2]掉落汇总!$C$2:$C$871,,MATCH($B118,[2]掉落汇总!$D$1:$M$1)),[2]掉落汇总!$A$2:$A$871,M$1,[2]掉落汇总!$C$2:$C$871,$Q$2)/$Q$3)*宝箱投放计算!L118</f>
        <v>0.78196893612051854</v>
      </c>
      <c r="N118">
        <f ca="1">(SUMIFS(OFFSET([2]掉落汇总!$C$2:$C$871,,MATCH($B118,[2]掉落汇总!$D$1:$M$1)),[2]掉落汇总!$A$2:$A$871,N$1,[2]掉落汇总!$C$2:$C$871,$Q$1)+SUMIFS(OFFSET([2]掉落汇总!$C$2:$C$871,,MATCH($B118,[2]掉落汇总!$D$1:$M$1)),[2]掉落汇总!$A$2:$A$871,N$1,[2]掉落汇总!$C$2:$C$871,$Q$2)/$Q$3)*宝箱投放计算!M118</f>
        <v>0.18146053602163756</v>
      </c>
      <c r="O118">
        <f ca="1">(SUMIFS(OFFSET([2]掉落汇总!$C$2:$C$871,,MATCH($B118,[2]掉落汇总!$D$1:$M$1)),[2]掉落汇总!$A$2:$A$871,O$1,[2]掉落汇总!$C$2:$C$871,$Q$1)+SUMIFS(OFFSET([2]掉落汇总!$C$2:$C$871,,MATCH($B118,[2]掉落汇总!$D$1:$M$1)),[2]掉落汇总!$A$2:$A$871,O$1,[2]掉落汇总!$C$2:$C$871,$Q$2)/$Q$3)*宝箱投放计算!N118</f>
        <v>0.37342246297470183</v>
      </c>
    </row>
    <row r="119" spans="1:15" x14ac:dyDescent="0.2">
      <c r="A119">
        <f>玩家成长时间线!A119</f>
        <v>118</v>
      </c>
      <c r="B119">
        <f>玩家成长时间线!B119</f>
        <v>10</v>
      </c>
      <c r="C119">
        <f ca="1">SUM($D$2:D119)</f>
        <v>1130.2680608657397</v>
      </c>
      <c r="D119">
        <f t="shared" ca="1" si="1"/>
        <v>12.463150655647237</v>
      </c>
      <c r="E119">
        <f ca="1">(SUMIFS(OFFSET([2]掉落汇总!$C$2:$C$871,,MATCH($B119,[2]掉落汇总!$D$1:$M$1)),[2]掉落汇总!$A$2:$A$871,E$1,[2]掉落汇总!$C$2:$C$871,$Q$1)+SUMIFS(OFFSET([2]掉落汇总!$C$2:$C$871,,MATCH($B119,[2]掉落汇总!$D$1:$M$1)),[2]掉落汇总!$A$2:$A$871,E$1,[2]掉落汇总!$C$2:$C$871,$Q$2)/$Q$3)*宝箱投放计算!D119</f>
        <v>2.90726985796949</v>
      </c>
      <c r="F119">
        <f ca="1">(SUMIFS(OFFSET([2]掉落汇总!$C$2:$C$871,,MATCH($B119,[2]掉落汇总!$D$1:$M$1)),[2]掉落汇总!$A$2:$A$871,F$1,[2]掉落汇总!$C$2:$C$871,$Q$1)+SUMIFS(OFFSET([2]掉落汇总!$C$2:$C$871,,MATCH($B119,[2]掉落汇总!$D$1:$M$1)),[2]掉落汇总!$A$2:$A$871,F$1,[2]掉落汇总!$C$2:$C$871,$Q$2)/$Q$3)*宝箱投放计算!E119</f>
        <v>2.8580034423407916</v>
      </c>
      <c r="G119">
        <f ca="1">(SUMIFS(OFFSET([2]掉落汇总!$C$2:$C$871,,MATCH($B119,[2]掉落汇总!$D$1:$M$1)),[2]掉落汇总!$A$2:$A$871,G$1,[2]掉落汇总!$C$2:$C$871,$Q$1)+SUMIFS(OFFSET([2]掉落汇总!$C$2:$C$871,,MATCH($B119,[2]掉落汇总!$D$1:$M$1)),[2]掉落汇总!$A$2:$A$871,G$1,[2]掉落汇总!$C$2:$C$871,$Q$2)/$Q$3)*宝箱投放计算!F119</f>
        <v>0</v>
      </c>
      <c r="H119">
        <f ca="1">(SUMIFS(OFFSET([2]掉落汇总!$C$2:$C$871,,MATCH($B119,[2]掉落汇总!$D$1:$M$1)),[2]掉落汇总!$A$2:$A$871,H$1,[2]掉落汇总!$C$2:$C$871,$Q$1)+SUMIFS(OFFSET([2]掉落汇总!$C$2:$C$871,,MATCH($B119,[2]掉落汇总!$D$1:$M$1)),[2]掉落汇总!$A$2:$A$871,H$1,[2]掉落汇总!$C$2:$C$871,$Q$2)/$Q$3)*宝箱投放计算!G119</f>
        <v>0</v>
      </c>
      <c r="I119">
        <f ca="1">(SUMIFS(OFFSET([2]掉落汇总!$C$2:$C$871,,MATCH($B119,[2]掉落汇总!$D$1:$M$1)),[2]掉落汇总!$A$2:$A$871,I$1,[2]掉落汇总!$C$2:$C$871,$Q$1)+SUMIFS(OFFSET([2]掉落汇总!$C$2:$C$871,,MATCH($B119,[2]掉落汇总!$D$1:$M$1)),[2]掉落汇总!$A$2:$A$871,I$1,[2]掉落汇总!$C$2:$C$871,$Q$2)/$Q$3)*宝箱投放计算!H119</f>
        <v>0</v>
      </c>
      <c r="J119">
        <f ca="1">(SUMIFS(OFFSET([2]掉落汇总!$C$2:$C$871,,MATCH($B119,[2]掉落汇总!$D$1:$M$1)),[2]掉落汇总!$A$2:$A$871,J$1,[2]掉落汇总!$C$2:$C$871,$Q$1)+SUMIFS(OFFSET([2]掉落汇总!$C$2:$C$871,,MATCH($B119,[2]掉落汇总!$D$1:$M$1)),[2]掉落汇总!$A$2:$A$871,J$1,[2]掉落汇总!$C$2:$C$871,$Q$2)/$Q$3)*宝箱投放计算!I119</f>
        <v>4.5796169030560039</v>
      </c>
      <c r="K119">
        <f ca="1">(SUMIFS(OFFSET([2]掉落汇总!$C$2:$C$871,,MATCH($B119,[2]掉落汇总!$D$1:$M$1)),[2]掉落汇总!$A$2:$A$871,K$1,[2]掉落汇总!$C$2:$C$871,$Q$1)+SUMIFS(OFFSET([2]掉落汇总!$C$2:$C$871,,MATCH($B119,[2]掉落汇总!$D$1:$M$1)),[2]掉落汇总!$A$2:$A$871,K$1,[2]掉落汇总!$C$2:$C$871,$Q$2)/$Q$3)*宝箱投放计算!J119</f>
        <v>0</v>
      </c>
      <c r="L119">
        <f ca="1">(SUMIFS(OFFSET([2]掉落汇总!$C$2:$C$871,,MATCH($B119,[2]掉落汇总!$D$1:$M$1)),[2]掉落汇总!$A$2:$A$871,L$1,[2]掉落汇总!$C$2:$C$871,$Q$1)+SUMIFS(OFFSET([2]掉落汇总!$C$2:$C$871,,MATCH($B119,[2]掉落汇总!$D$1:$M$1)),[2]掉落汇总!$A$2:$A$871,L$1,[2]掉落汇总!$C$2:$C$871,$Q$2)/$Q$3)*宝箱投放计算!K119</f>
        <v>0.7814085171640911</v>
      </c>
      <c r="M119">
        <f ca="1">(SUMIFS(OFFSET([2]掉落汇总!$C$2:$C$871,,MATCH($B119,[2]掉落汇总!$D$1:$M$1)),[2]掉落汇总!$A$2:$A$871,M$1,[2]掉落汇总!$C$2:$C$871,$Q$1)+SUMIFS(OFFSET([2]掉落汇总!$C$2:$C$871,,MATCH($B119,[2]掉落汇总!$D$1:$M$1)),[2]掉落汇总!$A$2:$A$871,M$1,[2]掉落汇总!$C$2:$C$871,$Q$2)/$Q$3)*宝箱投放计算!L119</f>
        <v>0.78196893612051854</v>
      </c>
      <c r="N119">
        <f ca="1">(SUMIFS(OFFSET([2]掉落汇总!$C$2:$C$871,,MATCH($B119,[2]掉落汇总!$D$1:$M$1)),[2]掉落汇总!$A$2:$A$871,N$1,[2]掉落汇总!$C$2:$C$871,$Q$1)+SUMIFS(OFFSET([2]掉落汇总!$C$2:$C$871,,MATCH($B119,[2]掉落汇总!$D$1:$M$1)),[2]掉落汇总!$A$2:$A$871,N$1,[2]掉落汇总!$C$2:$C$871,$Q$2)/$Q$3)*宝箱投放计算!M119</f>
        <v>0.18146053602163756</v>
      </c>
      <c r="O119">
        <f ca="1">(SUMIFS(OFFSET([2]掉落汇总!$C$2:$C$871,,MATCH($B119,[2]掉落汇总!$D$1:$M$1)),[2]掉落汇总!$A$2:$A$871,O$1,[2]掉落汇总!$C$2:$C$871,$Q$1)+SUMIFS(OFFSET([2]掉落汇总!$C$2:$C$871,,MATCH($B119,[2]掉落汇总!$D$1:$M$1)),[2]掉落汇总!$A$2:$A$871,O$1,[2]掉落汇总!$C$2:$C$871,$Q$2)/$Q$3)*宝箱投放计算!N119</f>
        <v>0.37342246297470183</v>
      </c>
    </row>
    <row r="120" spans="1:15" x14ac:dyDescent="0.2">
      <c r="A120">
        <f>玩家成长时间线!A120</f>
        <v>119</v>
      </c>
      <c r="B120">
        <f>玩家成长时间线!B120</f>
        <v>10</v>
      </c>
      <c r="C120">
        <f ca="1">SUM($D$2:D120)</f>
        <v>1138.164219552576</v>
      </c>
      <c r="D120">
        <f t="shared" ca="1" si="1"/>
        <v>7.8961586868363645</v>
      </c>
      <c r="E120">
        <f ca="1">(SUMIFS(OFFSET([2]掉落汇总!$C$2:$C$871,,MATCH($B120,[2]掉落汇总!$D$1:$M$1)),[2]掉落汇总!$A$2:$A$871,E$1,[2]掉落汇总!$C$2:$C$871,$Q$1)+SUMIFS(OFFSET([2]掉落汇总!$C$2:$C$871,,MATCH($B120,[2]掉落汇总!$D$1:$M$1)),[2]掉落汇总!$A$2:$A$871,E$1,[2]掉落汇总!$C$2:$C$871,$Q$2)/$Q$3)*宝箱投放计算!D120</f>
        <v>2.9198947922146243</v>
      </c>
      <c r="F120">
        <f ca="1">(SUMIFS(OFFSET([2]掉落汇总!$C$2:$C$871,,MATCH($B120,[2]掉落汇总!$D$1:$M$1)),[2]掉落汇总!$A$2:$A$871,F$1,[2]掉落汇总!$C$2:$C$871,$Q$1)+SUMIFS(OFFSET([2]掉落汇总!$C$2:$C$871,,MATCH($B120,[2]掉落汇总!$D$1:$M$1)),[2]掉落汇总!$A$2:$A$871,F$1,[2]掉落汇总!$C$2:$C$871,$Q$2)/$Q$3)*宝箱投放计算!E120</f>
        <v>2.8580034423407916</v>
      </c>
      <c r="G120">
        <f ca="1">(SUMIFS(OFFSET([2]掉落汇总!$C$2:$C$871,,MATCH($B120,[2]掉落汇总!$D$1:$M$1)),[2]掉落汇总!$A$2:$A$871,G$1,[2]掉落汇总!$C$2:$C$871,$Q$1)+SUMIFS(OFFSET([2]掉落汇总!$C$2:$C$871,,MATCH($B120,[2]掉落汇总!$D$1:$M$1)),[2]掉落汇总!$A$2:$A$871,G$1,[2]掉落汇总!$C$2:$C$871,$Q$2)/$Q$3)*宝箱投放计算!F120</f>
        <v>0</v>
      </c>
      <c r="H120">
        <f ca="1">(SUMIFS(OFFSET([2]掉落汇总!$C$2:$C$871,,MATCH($B120,[2]掉落汇总!$D$1:$M$1)),[2]掉落汇总!$A$2:$A$871,H$1,[2]掉落汇总!$C$2:$C$871,$Q$1)+SUMIFS(OFFSET([2]掉落汇总!$C$2:$C$871,,MATCH($B120,[2]掉落汇总!$D$1:$M$1)),[2]掉落汇总!$A$2:$A$871,H$1,[2]掉落汇总!$C$2:$C$871,$Q$2)/$Q$3)*宝箱投放计算!G120</f>
        <v>0</v>
      </c>
      <c r="I120">
        <f ca="1">(SUMIFS(OFFSET([2]掉落汇总!$C$2:$C$871,,MATCH($B120,[2]掉落汇总!$D$1:$M$1)),[2]掉落汇总!$A$2:$A$871,I$1,[2]掉落汇总!$C$2:$C$871,$Q$1)+SUMIFS(OFFSET([2]掉落汇总!$C$2:$C$871,,MATCH($B120,[2]掉落汇总!$D$1:$M$1)),[2]掉落汇总!$A$2:$A$871,I$1,[2]掉落汇总!$C$2:$C$871,$Q$2)/$Q$3)*宝箱投放计算!H120</f>
        <v>0</v>
      </c>
      <c r="J120">
        <f ca="1">(SUMIFS(OFFSET([2]掉落汇总!$C$2:$C$871,,MATCH($B120,[2]掉落汇总!$D$1:$M$1)),[2]掉落汇总!$A$2:$A$871,J$1,[2]掉落汇总!$C$2:$C$871,$Q$1)+SUMIFS(OFFSET([2]掉落汇总!$C$2:$C$871,,MATCH($B120,[2]掉落汇总!$D$1:$M$1)),[2]掉落汇总!$A$2:$A$871,J$1,[2]掉落汇总!$C$2:$C$871,$Q$2)/$Q$3)*宝箱投放计算!I120</f>
        <v>0</v>
      </c>
      <c r="K120">
        <f ca="1">(SUMIFS(OFFSET([2]掉落汇总!$C$2:$C$871,,MATCH($B120,[2]掉落汇总!$D$1:$M$1)),[2]掉落汇总!$A$2:$A$871,K$1,[2]掉落汇总!$C$2:$C$871,$Q$1)+SUMIFS(OFFSET([2]掉落汇总!$C$2:$C$871,,MATCH($B120,[2]掉落汇总!$D$1:$M$1)),[2]掉落汇总!$A$2:$A$871,K$1,[2]掉落汇总!$C$2:$C$871,$Q$2)/$Q$3)*宝箱投放计算!J120</f>
        <v>0</v>
      </c>
      <c r="L120">
        <f ca="1">(SUMIFS(OFFSET([2]掉落汇总!$C$2:$C$871,,MATCH($B120,[2]掉落汇总!$D$1:$M$1)),[2]掉落汇总!$A$2:$A$871,L$1,[2]掉落汇总!$C$2:$C$871,$Q$1)+SUMIFS(OFFSET([2]掉落汇总!$C$2:$C$871,,MATCH($B120,[2]掉落汇总!$D$1:$M$1)),[2]掉落汇总!$A$2:$A$871,L$1,[2]掉落汇总!$C$2:$C$871,$Q$2)/$Q$3)*宝箱投放计算!K120</f>
        <v>0.7814085171640911</v>
      </c>
      <c r="M120">
        <f ca="1">(SUMIFS(OFFSET([2]掉落汇总!$C$2:$C$871,,MATCH($B120,[2]掉落汇总!$D$1:$M$1)),[2]掉落汇总!$A$2:$A$871,M$1,[2]掉落汇总!$C$2:$C$871,$Q$1)+SUMIFS(OFFSET([2]掉落汇总!$C$2:$C$871,,MATCH($B120,[2]掉落汇总!$D$1:$M$1)),[2]掉落汇总!$A$2:$A$871,M$1,[2]掉落汇总!$C$2:$C$871,$Q$2)/$Q$3)*宝箱投放计算!L120</f>
        <v>0.78196893612051854</v>
      </c>
      <c r="N120">
        <f ca="1">(SUMIFS(OFFSET([2]掉落汇总!$C$2:$C$871,,MATCH($B120,[2]掉落汇总!$D$1:$M$1)),[2]掉落汇总!$A$2:$A$871,N$1,[2]掉落汇总!$C$2:$C$871,$Q$1)+SUMIFS(OFFSET([2]掉落汇总!$C$2:$C$871,,MATCH($B120,[2]掉落汇总!$D$1:$M$1)),[2]掉落汇总!$A$2:$A$871,N$1,[2]掉落汇总!$C$2:$C$871,$Q$2)/$Q$3)*宝箱投放计算!M120</f>
        <v>0.18146053602163756</v>
      </c>
      <c r="O120">
        <f ca="1">(SUMIFS(OFFSET([2]掉落汇总!$C$2:$C$871,,MATCH($B120,[2]掉落汇总!$D$1:$M$1)),[2]掉落汇总!$A$2:$A$871,O$1,[2]掉落汇总!$C$2:$C$871,$Q$1)+SUMIFS(OFFSET([2]掉落汇总!$C$2:$C$871,,MATCH($B120,[2]掉落汇总!$D$1:$M$1)),[2]掉落汇总!$A$2:$A$871,O$1,[2]掉落汇总!$C$2:$C$871,$Q$2)/$Q$3)*宝箱投放计算!N120</f>
        <v>0.37342246297470183</v>
      </c>
    </row>
    <row r="121" spans="1:15" x14ac:dyDescent="0.2">
      <c r="A121">
        <f>玩家成长时间线!A121</f>
        <v>120</v>
      </c>
      <c r="B121">
        <f>玩家成长时间线!B121</f>
        <v>10</v>
      </c>
      <c r="C121">
        <f ca="1">SUM($D$2:D121)</f>
        <v>1146.0730031736575</v>
      </c>
      <c r="D121">
        <f t="shared" ca="1" si="1"/>
        <v>7.9087836210814988</v>
      </c>
      <c r="E121">
        <f ca="1">(SUMIFS(OFFSET([2]掉落汇总!$C$2:$C$871,,MATCH($B121,[2]掉落汇总!$D$1:$M$1)),[2]掉落汇总!$A$2:$A$871,E$1,[2]掉落汇总!$C$2:$C$871,$Q$1)+SUMIFS(OFFSET([2]掉落汇总!$C$2:$C$871,,MATCH($B121,[2]掉落汇总!$D$1:$M$1)),[2]掉落汇总!$A$2:$A$871,E$1,[2]掉落汇总!$C$2:$C$871,$Q$2)/$Q$3)*宝箱投放计算!D121</f>
        <v>2.9325197264597582</v>
      </c>
      <c r="F121">
        <f ca="1">(SUMIFS(OFFSET([2]掉落汇总!$C$2:$C$871,,MATCH($B121,[2]掉落汇总!$D$1:$M$1)),[2]掉落汇总!$A$2:$A$871,F$1,[2]掉落汇总!$C$2:$C$871,$Q$1)+SUMIFS(OFFSET([2]掉落汇总!$C$2:$C$871,,MATCH($B121,[2]掉落汇总!$D$1:$M$1)),[2]掉落汇总!$A$2:$A$871,F$1,[2]掉落汇总!$C$2:$C$871,$Q$2)/$Q$3)*宝箱投放计算!E121</f>
        <v>2.8580034423407916</v>
      </c>
      <c r="G121">
        <f ca="1">(SUMIFS(OFFSET([2]掉落汇总!$C$2:$C$871,,MATCH($B121,[2]掉落汇总!$D$1:$M$1)),[2]掉落汇总!$A$2:$A$871,G$1,[2]掉落汇总!$C$2:$C$871,$Q$1)+SUMIFS(OFFSET([2]掉落汇总!$C$2:$C$871,,MATCH($B121,[2]掉落汇总!$D$1:$M$1)),[2]掉落汇总!$A$2:$A$871,G$1,[2]掉落汇总!$C$2:$C$871,$Q$2)/$Q$3)*宝箱投放计算!F121</f>
        <v>0</v>
      </c>
      <c r="H121">
        <f ca="1">(SUMIFS(OFFSET([2]掉落汇总!$C$2:$C$871,,MATCH($B121,[2]掉落汇总!$D$1:$M$1)),[2]掉落汇总!$A$2:$A$871,H$1,[2]掉落汇总!$C$2:$C$871,$Q$1)+SUMIFS(OFFSET([2]掉落汇总!$C$2:$C$871,,MATCH($B121,[2]掉落汇总!$D$1:$M$1)),[2]掉落汇总!$A$2:$A$871,H$1,[2]掉落汇总!$C$2:$C$871,$Q$2)/$Q$3)*宝箱投放计算!G121</f>
        <v>0</v>
      </c>
      <c r="I121">
        <f ca="1">(SUMIFS(OFFSET([2]掉落汇总!$C$2:$C$871,,MATCH($B121,[2]掉落汇总!$D$1:$M$1)),[2]掉落汇总!$A$2:$A$871,I$1,[2]掉落汇总!$C$2:$C$871,$Q$1)+SUMIFS(OFFSET([2]掉落汇总!$C$2:$C$871,,MATCH($B121,[2]掉落汇总!$D$1:$M$1)),[2]掉落汇总!$A$2:$A$871,I$1,[2]掉落汇总!$C$2:$C$871,$Q$2)/$Q$3)*宝箱投放计算!H121</f>
        <v>0</v>
      </c>
      <c r="J121">
        <f ca="1">(SUMIFS(OFFSET([2]掉落汇总!$C$2:$C$871,,MATCH($B121,[2]掉落汇总!$D$1:$M$1)),[2]掉落汇总!$A$2:$A$871,J$1,[2]掉落汇总!$C$2:$C$871,$Q$1)+SUMIFS(OFFSET([2]掉落汇总!$C$2:$C$871,,MATCH($B121,[2]掉落汇总!$D$1:$M$1)),[2]掉落汇总!$A$2:$A$871,J$1,[2]掉落汇总!$C$2:$C$871,$Q$2)/$Q$3)*宝箱投放计算!I121</f>
        <v>0</v>
      </c>
      <c r="K121">
        <f ca="1">(SUMIFS(OFFSET([2]掉落汇总!$C$2:$C$871,,MATCH($B121,[2]掉落汇总!$D$1:$M$1)),[2]掉落汇总!$A$2:$A$871,K$1,[2]掉落汇总!$C$2:$C$871,$Q$1)+SUMIFS(OFFSET([2]掉落汇总!$C$2:$C$871,,MATCH($B121,[2]掉落汇总!$D$1:$M$1)),[2]掉落汇总!$A$2:$A$871,K$1,[2]掉落汇总!$C$2:$C$871,$Q$2)/$Q$3)*宝箱投放计算!J121</f>
        <v>0</v>
      </c>
      <c r="L121">
        <f ca="1">(SUMIFS(OFFSET([2]掉落汇总!$C$2:$C$871,,MATCH($B121,[2]掉落汇总!$D$1:$M$1)),[2]掉落汇总!$A$2:$A$871,L$1,[2]掉落汇总!$C$2:$C$871,$Q$1)+SUMIFS(OFFSET([2]掉落汇总!$C$2:$C$871,,MATCH($B121,[2]掉落汇总!$D$1:$M$1)),[2]掉落汇总!$A$2:$A$871,L$1,[2]掉落汇总!$C$2:$C$871,$Q$2)/$Q$3)*宝箱投放计算!K121</f>
        <v>0.7814085171640911</v>
      </c>
      <c r="M121">
        <f ca="1">(SUMIFS(OFFSET([2]掉落汇总!$C$2:$C$871,,MATCH($B121,[2]掉落汇总!$D$1:$M$1)),[2]掉落汇总!$A$2:$A$871,M$1,[2]掉落汇总!$C$2:$C$871,$Q$1)+SUMIFS(OFFSET([2]掉落汇总!$C$2:$C$871,,MATCH($B121,[2]掉落汇总!$D$1:$M$1)),[2]掉落汇总!$A$2:$A$871,M$1,[2]掉落汇总!$C$2:$C$871,$Q$2)/$Q$3)*宝箱投放计算!L121</f>
        <v>0.78196893612051854</v>
      </c>
      <c r="N121">
        <f ca="1">(SUMIFS(OFFSET([2]掉落汇总!$C$2:$C$871,,MATCH($B121,[2]掉落汇总!$D$1:$M$1)),[2]掉落汇总!$A$2:$A$871,N$1,[2]掉落汇总!$C$2:$C$871,$Q$1)+SUMIFS(OFFSET([2]掉落汇总!$C$2:$C$871,,MATCH($B121,[2]掉落汇总!$D$1:$M$1)),[2]掉落汇总!$A$2:$A$871,N$1,[2]掉落汇总!$C$2:$C$871,$Q$2)/$Q$3)*宝箱投放计算!M121</f>
        <v>0.18146053602163756</v>
      </c>
      <c r="O121">
        <f ca="1">(SUMIFS(OFFSET([2]掉落汇总!$C$2:$C$871,,MATCH($B121,[2]掉落汇总!$D$1:$M$1)),[2]掉落汇总!$A$2:$A$871,O$1,[2]掉落汇总!$C$2:$C$871,$Q$1)+SUMIFS(OFFSET([2]掉落汇总!$C$2:$C$871,,MATCH($B121,[2]掉落汇总!$D$1:$M$1)),[2]掉落汇总!$A$2:$A$871,O$1,[2]掉落汇总!$C$2:$C$871,$Q$2)/$Q$3)*宝箱投放计算!N121</f>
        <v>0.37342246297470183</v>
      </c>
    </row>
    <row r="122" spans="1:15" x14ac:dyDescent="0.2">
      <c r="A122">
        <f>玩家成长时间线!A122</f>
        <v>121</v>
      </c>
      <c r="B122">
        <f>玩家成长时间线!B122</f>
        <v>10</v>
      </c>
      <c r="C122">
        <f ca="1">SUM($D$2:D122)</f>
        <v>1154.2469104138868</v>
      </c>
      <c r="D122">
        <f t="shared" ca="1" si="1"/>
        <v>8.1739072402293154</v>
      </c>
      <c r="E122">
        <f ca="1">(SUMIFS(OFFSET([2]掉落汇总!$C$2:$C$871,,MATCH($B122,[2]掉落汇总!$D$1:$M$1)),[2]掉落汇总!$A$2:$A$871,E$1,[2]掉落汇总!$C$2:$C$871,$Q$1)+SUMIFS(OFFSET([2]掉落汇总!$C$2:$C$871,,MATCH($B122,[2]掉落汇总!$D$1:$M$1)),[2]掉落汇总!$A$2:$A$871,E$1,[2]掉落汇总!$C$2:$C$871,$Q$2)/$Q$3)*宝箱投放计算!D122</f>
        <v>3.1976433456075752</v>
      </c>
      <c r="F122">
        <f ca="1">(SUMIFS(OFFSET([2]掉落汇总!$C$2:$C$871,,MATCH($B122,[2]掉落汇总!$D$1:$M$1)),[2]掉落汇总!$A$2:$A$871,F$1,[2]掉落汇总!$C$2:$C$871,$Q$1)+SUMIFS(OFFSET([2]掉落汇总!$C$2:$C$871,,MATCH($B122,[2]掉落汇总!$D$1:$M$1)),[2]掉落汇总!$A$2:$A$871,F$1,[2]掉落汇总!$C$2:$C$871,$Q$2)/$Q$3)*宝箱投放计算!E122</f>
        <v>2.8580034423407916</v>
      </c>
      <c r="G122">
        <f ca="1">(SUMIFS(OFFSET([2]掉落汇总!$C$2:$C$871,,MATCH($B122,[2]掉落汇总!$D$1:$M$1)),[2]掉落汇总!$A$2:$A$871,G$1,[2]掉落汇总!$C$2:$C$871,$Q$1)+SUMIFS(OFFSET([2]掉落汇总!$C$2:$C$871,,MATCH($B122,[2]掉落汇总!$D$1:$M$1)),[2]掉落汇总!$A$2:$A$871,G$1,[2]掉落汇总!$C$2:$C$871,$Q$2)/$Q$3)*宝箱投放计算!F122</f>
        <v>0</v>
      </c>
      <c r="H122">
        <f ca="1">(SUMIFS(OFFSET([2]掉落汇总!$C$2:$C$871,,MATCH($B122,[2]掉落汇总!$D$1:$M$1)),[2]掉落汇总!$A$2:$A$871,H$1,[2]掉落汇总!$C$2:$C$871,$Q$1)+SUMIFS(OFFSET([2]掉落汇总!$C$2:$C$871,,MATCH($B122,[2]掉落汇总!$D$1:$M$1)),[2]掉落汇总!$A$2:$A$871,H$1,[2]掉落汇总!$C$2:$C$871,$Q$2)/$Q$3)*宝箱投放计算!G122</f>
        <v>0</v>
      </c>
      <c r="I122">
        <f ca="1">(SUMIFS(OFFSET([2]掉落汇总!$C$2:$C$871,,MATCH($B122,[2]掉落汇总!$D$1:$M$1)),[2]掉落汇总!$A$2:$A$871,I$1,[2]掉落汇总!$C$2:$C$871,$Q$1)+SUMIFS(OFFSET([2]掉落汇总!$C$2:$C$871,,MATCH($B122,[2]掉落汇总!$D$1:$M$1)),[2]掉落汇总!$A$2:$A$871,I$1,[2]掉落汇总!$C$2:$C$871,$Q$2)/$Q$3)*宝箱投放计算!H122</f>
        <v>0</v>
      </c>
      <c r="J122">
        <f ca="1">(SUMIFS(OFFSET([2]掉落汇总!$C$2:$C$871,,MATCH($B122,[2]掉落汇总!$D$1:$M$1)),[2]掉落汇总!$A$2:$A$871,J$1,[2]掉落汇总!$C$2:$C$871,$Q$1)+SUMIFS(OFFSET([2]掉落汇总!$C$2:$C$871,,MATCH($B122,[2]掉落汇总!$D$1:$M$1)),[2]掉落汇总!$A$2:$A$871,J$1,[2]掉落汇总!$C$2:$C$871,$Q$2)/$Q$3)*宝箱投放计算!I122</f>
        <v>0</v>
      </c>
      <c r="K122">
        <f ca="1">(SUMIFS(OFFSET([2]掉落汇总!$C$2:$C$871,,MATCH($B122,[2]掉落汇总!$D$1:$M$1)),[2]掉落汇总!$A$2:$A$871,K$1,[2]掉落汇总!$C$2:$C$871,$Q$1)+SUMIFS(OFFSET([2]掉落汇总!$C$2:$C$871,,MATCH($B122,[2]掉落汇总!$D$1:$M$1)),[2]掉落汇总!$A$2:$A$871,K$1,[2]掉落汇总!$C$2:$C$871,$Q$2)/$Q$3)*宝箱投放计算!J122</f>
        <v>0</v>
      </c>
      <c r="L122">
        <f ca="1">(SUMIFS(OFFSET([2]掉落汇总!$C$2:$C$871,,MATCH($B122,[2]掉落汇总!$D$1:$M$1)),[2]掉落汇总!$A$2:$A$871,L$1,[2]掉落汇总!$C$2:$C$871,$Q$1)+SUMIFS(OFFSET([2]掉落汇总!$C$2:$C$871,,MATCH($B122,[2]掉落汇总!$D$1:$M$1)),[2]掉落汇总!$A$2:$A$871,L$1,[2]掉落汇总!$C$2:$C$871,$Q$2)/$Q$3)*宝箱投放计算!K122</f>
        <v>0.7814085171640911</v>
      </c>
      <c r="M122">
        <f ca="1">(SUMIFS(OFFSET([2]掉落汇总!$C$2:$C$871,,MATCH($B122,[2]掉落汇总!$D$1:$M$1)),[2]掉落汇总!$A$2:$A$871,M$1,[2]掉落汇总!$C$2:$C$871,$Q$1)+SUMIFS(OFFSET([2]掉落汇总!$C$2:$C$871,,MATCH($B122,[2]掉落汇总!$D$1:$M$1)),[2]掉落汇总!$A$2:$A$871,M$1,[2]掉落汇总!$C$2:$C$871,$Q$2)/$Q$3)*宝箱投放计算!L122</f>
        <v>0.78196893612051854</v>
      </c>
      <c r="N122">
        <f ca="1">(SUMIFS(OFFSET([2]掉落汇总!$C$2:$C$871,,MATCH($B122,[2]掉落汇总!$D$1:$M$1)),[2]掉落汇总!$A$2:$A$871,N$1,[2]掉落汇总!$C$2:$C$871,$Q$1)+SUMIFS(OFFSET([2]掉落汇总!$C$2:$C$871,,MATCH($B122,[2]掉落汇总!$D$1:$M$1)),[2]掉落汇总!$A$2:$A$871,N$1,[2]掉落汇总!$C$2:$C$871,$Q$2)/$Q$3)*宝箱投放计算!M122</f>
        <v>0.18146053602163756</v>
      </c>
      <c r="O122">
        <f ca="1">(SUMIFS(OFFSET([2]掉落汇总!$C$2:$C$871,,MATCH($B122,[2]掉落汇总!$D$1:$M$1)),[2]掉落汇总!$A$2:$A$871,O$1,[2]掉落汇总!$C$2:$C$871,$Q$1)+SUMIFS(OFFSET([2]掉落汇总!$C$2:$C$871,,MATCH($B122,[2]掉落汇总!$D$1:$M$1)),[2]掉落汇总!$A$2:$A$871,O$1,[2]掉落汇总!$C$2:$C$871,$Q$2)/$Q$3)*宝箱投放计算!N122</f>
        <v>0.37342246297470183</v>
      </c>
    </row>
    <row r="123" spans="1:15" x14ac:dyDescent="0.2">
      <c r="A123">
        <f>玩家成长时间线!A123</f>
        <v>122</v>
      </c>
      <c r="B123">
        <f>玩家成长时间线!B123</f>
        <v>10</v>
      </c>
      <c r="C123">
        <f ca="1">SUM($D$2:D123)</f>
        <v>1162.1809439034585</v>
      </c>
      <c r="D123">
        <f t="shared" ca="1" si="1"/>
        <v>7.9340334895717666</v>
      </c>
      <c r="E123">
        <f ca="1">(SUMIFS(OFFSET([2]掉落汇总!$C$2:$C$871,,MATCH($B123,[2]掉落汇总!$D$1:$M$1)),[2]掉落汇总!$A$2:$A$871,E$1,[2]掉落汇总!$C$2:$C$871,$Q$1)+SUMIFS(OFFSET([2]掉落汇总!$C$2:$C$871,,MATCH($B123,[2]掉落汇总!$D$1:$M$1)),[2]掉落汇总!$A$2:$A$871,E$1,[2]掉落汇总!$C$2:$C$871,$Q$2)/$Q$3)*宝箱投放计算!D123</f>
        <v>2.9577695949500264</v>
      </c>
      <c r="F123">
        <f ca="1">(SUMIFS(OFFSET([2]掉落汇总!$C$2:$C$871,,MATCH($B123,[2]掉落汇总!$D$1:$M$1)),[2]掉落汇总!$A$2:$A$871,F$1,[2]掉落汇总!$C$2:$C$871,$Q$1)+SUMIFS(OFFSET([2]掉落汇总!$C$2:$C$871,,MATCH($B123,[2]掉落汇总!$D$1:$M$1)),[2]掉落汇总!$A$2:$A$871,F$1,[2]掉落汇总!$C$2:$C$871,$Q$2)/$Q$3)*宝箱投放计算!E123</f>
        <v>2.8580034423407916</v>
      </c>
      <c r="G123">
        <f ca="1">(SUMIFS(OFFSET([2]掉落汇总!$C$2:$C$871,,MATCH($B123,[2]掉落汇总!$D$1:$M$1)),[2]掉落汇总!$A$2:$A$871,G$1,[2]掉落汇总!$C$2:$C$871,$Q$1)+SUMIFS(OFFSET([2]掉落汇总!$C$2:$C$871,,MATCH($B123,[2]掉落汇总!$D$1:$M$1)),[2]掉落汇总!$A$2:$A$871,G$1,[2]掉落汇总!$C$2:$C$871,$Q$2)/$Q$3)*宝箱投放计算!F123</f>
        <v>0</v>
      </c>
      <c r="H123">
        <f ca="1">(SUMIFS(OFFSET([2]掉落汇总!$C$2:$C$871,,MATCH($B123,[2]掉落汇总!$D$1:$M$1)),[2]掉落汇总!$A$2:$A$871,H$1,[2]掉落汇总!$C$2:$C$871,$Q$1)+SUMIFS(OFFSET([2]掉落汇总!$C$2:$C$871,,MATCH($B123,[2]掉落汇总!$D$1:$M$1)),[2]掉落汇总!$A$2:$A$871,H$1,[2]掉落汇总!$C$2:$C$871,$Q$2)/$Q$3)*宝箱投放计算!G123</f>
        <v>0</v>
      </c>
      <c r="I123">
        <f ca="1">(SUMIFS(OFFSET([2]掉落汇总!$C$2:$C$871,,MATCH($B123,[2]掉落汇总!$D$1:$M$1)),[2]掉落汇总!$A$2:$A$871,I$1,[2]掉落汇总!$C$2:$C$871,$Q$1)+SUMIFS(OFFSET([2]掉落汇总!$C$2:$C$871,,MATCH($B123,[2]掉落汇总!$D$1:$M$1)),[2]掉落汇总!$A$2:$A$871,I$1,[2]掉落汇总!$C$2:$C$871,$Q$2)/$Q$3)*宝箱投放计算!H123</f>
        <v>0</v>
      </c>
      <c r="J123">
        <f ca="1">(SUMIFS(OFFSET([2]掉落汇总!$C$2:$C$871,,MATCH($B123,[2]掉落汇总!$D$1:$M$1)),[2]掉落汇总!$A$2:$A$871,J$1,[2]掉落汇总!$C$2:$C$871,$Q$1)+SUMIFS(OFFSET([2]掉落汇总!$C$2:$C$871,,MATCH($B123,[2]掉落汇总!$D$1:$M$1)),[2]掉落汇总!$A$2:$A$871,J$1,[2]掉落汇总!$C$2:$C$871,$Q$2)/$Q$3)*宝箱投放计算!I123</f>
        <v>0</v>
      </c>
      <c r="K123">
        <f ca="1">(SUMIFS(OFFSET([2]掉落汇总!$C$2:$C$871,,MATCH($B123,[2]掉落汇总!$D$1:$M$1)),[2]掉落汇总!$A$2:$A$871,K$1,[2]掉落汇总!$C$2:$C$871,$Q$1)+SUMIFS(OFFSET([2]掉落汇总!$C$2:$C$871,,MATCH($B123,[2]掉落汇总!$D$1:$M$1)),[2]掉落汇总!$A$2:$A$871,K$1,[2]掉落汇总!$C$2:$C$871,$Q$2)/$Q$3)*宝箱投放计算!J123</f>
        <v>0</v>
      </c>
      <c r="L123">
        <f ca="1">(SUMIFS(OFFSET([2]掉落汇总!$C$2:$C$871,,MATCH($B123,[2]掉落汇总!$D$1:$M$1)),[2]掉落汇总!$A$2:$A$871,L$1,[2]掉落汇总!$C$2:$C$871,$Q$1)+SUMIFS(OFFSET([2]掉落汇总!$C$2:$C$871,,MATCH($B123,[2]掉落汇总!$D$1:$M$1)),[2]掉落汇总!$A$2:$A$871,L$1,[2]掉落汇总!$C$2:$C$871,$Q$2)/$Q$3)*宝箱投放计算!K123</f>
        <v>0.7814085171640911</v>
      </c>
      <c r="M123">
        <f ca="1">(SUMIFS(OFFSET([2]掉落汇总!$C$2:$C$871,,MATCH($B123,[2]掉落汇总!$D$1:$M$1)),[2]掉落汇总!$A$2:$A$871,M$1,[2]掉落汇总!$C$2:$C$871,$Q$1)+SUMIFS(OFFSET([2]掉落汇总!$C$2:$C$871,,MATCH($B123,[2]掉落汇总!$D$1:$M$1)),[2]掉落汇总!$A$2:$A$871,M$1,[2]掉落汇总!$C$2:$C$871,$Q$2)/$Q$3)*宝箱投放计算!L123</f>
        <v>0.78196893612051854</v>
      </c>
      <c r="N123">
        <f ca="1">(SUMIFS(OFFSET([2]掉落汇总!$C$2:$C$871,,MATCH($B123,[2]掉落汇总!$D$1:$M$1)),[2]掉落汇总!$A$2:$A$871,N$1,[2]掉落汇总!$C$2:$C$871,$Q$1)+SUMIFS(OFFSET([2]掉落汇总!$C$2:$C$871,,MATCH($B123,[2]掉落汇总!$D$1:$M$1)),[2]掉落汇总!$A$2:$A$871,N$1,[2]掉落汇总!$C$2:$C$871,$Q$2)/$Q$3)*宝箱投放计算!M123</f>
        <v>0.18146053602163756</v>
      </c>
      <c r="O123">
        <f ca="1">(SUMIFS(OFFSET([2]掉落汇总!$C$2:$C$871,,MATCH($B123,[2]掉落汇总!$D$1:$M$1)),[2]掉落汇总!$A$2:$A$871,O$1,[2]掉落汇总!$C$2:$C$871,$Q$1)+SUMIFS(OFFSET([2]掉落汇总!$C$2:$C$871,,MATCH($B123,[2]掉落汇总!$D$1:$M$1)),[2]掉落汇总!$A$2:$A$871,O$1,[2]掉落汇总!$C$2:$C$871,$Q$2)/$Q$3)*宝箱投放计算!N123</f>
        <v>0.37342246297470183</v>
      </c>
    </row>
    <row r="124" spans="1:15" x14ac:dyDescent="0.2">
      <c r="A124">
        <f>玩家成长时间线!A124</f>
        <v>123</v>
      </c>
      <c r="B124">
        <f>玩家成长时间线!B124</f>
        <v>10</v>
      </c>
      <c r="C124">
        <f ca="1">SUM($D$2:D124)</f>
        <v>1170.1276023272753</v>
      </c>
      <c r="D124">
        <f t="shared" ca="1" si="1"/>
        <v>7.9466584238169018</v>
      </c>
      <c r="E124">
        <f ca="1">(SUMIFS(OFFSET([2]掉落汇总!$C$2:$C$871,,MATCH($B124,[2]掉落汇总!$D$1:$M$1)),[2]掉落汇总!$A$2:$A$871,E$1,[2]掉落汇总!$C$2:$C$871,$Q$1)+SUMIFS(OFFSET([2]掉落汇总!$C$2:$C$871,,MATCH($B124,[2]掉落汇总!$D$1:$M$1)),[2]掉落汇总!$A$2:$A$871,E$1,[2]掉落汇总!$C$2:$C$871,$Q$2)/$Q$3)*宝箱投放计算!D124</f>
        <v>2.9703945291951608</v>
      </c>
      <c r="F124">
        <f ca="1">(SUMIFS(OFFSET([2]掉落汇总!$C$2:$C$871,,MATCH($B124,[2]掉落汇总!$D$1:$M$1)),[2]掉落汇总!$A$2:$A$871,F$1,[2]掉落汇总!$C$2:$C$871,$Q$1)+SUMIFS(OFFSET([2]掉落汇总!$C$2:$C$871,,MATCH($B124,[2]掉落汇总!$D$1:$M$1)),[2]掉落汇总!$A$2:$A$871,F$1,[2]掉落汇总!$C$2:$C$871,$Q$2)/$Q$3)*宝箱投放计算!E124</f>
        <v>2.8580034423407916</v>
      </c>
      <c r="G124">
        <f ca="1">(SUMIFS(OFFSET([2]掉落汇总!$C$2:$C$871,,MATCH($B124,[2]掉落汇总!$D$1:$M$1)),[2]掉落汇总!$A$2:$A$871,G$1,[2]掉落汇总!$C$2:$C$871,$Q$1)+SUMIFS(OFFSET([2]掉落汇总!$C$2:$C$871,,MATCH($B124,[2]掉落汇总!$D$1:$M$1)),[2]掉落汇总!$A$2:$A$871,G$1,[2]掉落汇总!$C$2:$C$871,$Q$2)/$Q$3)*宝箱投放计算!F124</f>
        <v>0</v>
      </c>
      <c r="H124">
        <f ca="1">(SUMIFS(OFFSET([2]掉落汇总!$C$2:$C$871,,MATCH($B124,[2]掉落汇总!$D$1:$M$1)),[2]掉落汇总!$A$2:$A$871,H$1,[2]掉落汇总!$C$2:$C$871,$Q$1)+SUMIFS(OFFSET([2]掉落汇总!$C$2:$C$871,,MATCH($B124,[2]掉落汇总!$D$1:$M$1)),[2]掉落汇总!$A$2:$A$871,H$1,[2]掉落汇总!$C$2:$C$871,$Q$2)/$Q$3)*宝箱投放计算!G124</f>
        <v>0</v>
      </c>
      <c r="I124">
        <f ca="1">(SUMIFS(OFFSET([2]掉落汇总!$C$2:$C$871,,MATCH($B124,[2]掉落汇总!$D$1:$M$1)),[2]掉落汇总!$A$2:$A$871,I$1,[2]掉落汇总!$C$2:$C$871,$Q$1)+SUMIFS(OFFSET([2]掉落汇总!$C$2:$C$871,,MATCH($B124,[2]掉落汇总!$D$1:$M$1)),[2]掉落汇总!$A$2:$A$871,I$1,[2]掉落汇总!$C$2:$C$871,$Q$2)/$Q$3)*宝箱投放计算!H124</f>
        <v>0</v>
      </c>
      <c r="J124">
        <f ca="1">(SUMIFS(OFFSET([2]掉落汇总!$C$2:$C$871,,MATCH($B124,[2]掉落汇总!$D$1:$M$1)),[2]掉落汇总!$A$2:$A$871,J$1,[2]掉落汇总!$C$2:$C$871,$Q$1)+SUMIFS(OFFSET([2]掉落汇总!$C$2:$C$871,,MATCH($B124,[2]掉落汇总!$D$1:$M$1)),[2]掉落汇总!$A$2:$A$871,J$1,[2]掉落汇总!$C$2:$C$871,$Q$2)/$Q$3)*宝箱投放计算!I124</f>
        <v>0</v>
      </c>
      <c r="K124">
        <f ca="1">(SUMIFS(OFFSET([2]掉落汇总!$C$2:$C$871,,MATCH($B124,[2]掉落汇总!$D$1:$M$1)),[2]掉落汇总!$A$2:$A$871,K$1,[2]掉落汇总!$C$2:$C$871,$Q$1)+SUMIFS(OFFSET([2]掉落汇总!$C$2:$C$871,,MATCH($B124,[2]掉落汇总!$D$1:$M$1)),[2]掉落汇总!$A$2:$A$871,K$1,[2]掉落汇总!$C$2:$C$871,$Q$2)/$Q$3)*宝箱投放计算!J124</f>
        <v>0</v>
      </c>
      <c r="L124">
        <f ca="1">(SUMIFS(OFFSET([2]掉落汇总!$C$2:$C$871,,MATCH($B124,[2]掉落汇总!$D$1:$M$1)),[2]掉落汇总!$A$2:$A$871,L$1,[2]掉落汇总!$C$2:$C$871,$Q$1)+SUMIFS(OFFSET([2]掉落汇总!$C$2:$C$871,,MATCH($B124,[2]掉落汇总!$D$1:$M$1)),[2]掉落汇总!$A$2:$A$871,L$1,[2]掉落汇总!$C$2:$C$871,$Q$2)/$Q$3)*宝箱投放计算!K124</f>
        <v>0.7814085171640911</v>
      </c>
      <c r="M124">
        <f ca="1">(SUMIFS(OFFSET([2]掉落汇总!$C$2:$C$871,,MATCH($B124,[2]掉落汇总!$D$1:$M$1)),[2]掉落汇总!$A$2:$A$871,M$1,[2]掉落汇总!$C$2:$C$871,$Q$1)+SUMIFS(OFFSET([2]掉落汇总!$C$2:$C$871,,MATCH($B124,[2]掉落汇总!$D$1:$M$1)),[2]掉落汇总!$A$2:$A$871,M$1,[2]掉落汇总!$C$2:$C$871,$Q$2)/$Q$3)*宝箱投放计算!L124</f>
        <v>0.78196893612051854</v>
      </c>
      <c r="N124">
        <f ca="1">(SUMIFS(OFFSET([2]掉落汇总!$C$2:$C$871,,MATCH($B124,[2]掉落汇总!$D$1:$M$1)),[2]掉落汇总!$A$2:$A$871,N$1,[2]掉落汇总!$C$2:$C$871,$Q$1)+SUMIFS(OFFSET([2]掉落汇总!$C$2:$C$871,,MATCH($B124,[2]掉落汇总!$D$1:$M$1)),[2]掉落汇总!$A$2:$A$871,N$1,[2]掉落汇总!$C$2:$C$871,$Q$2)/$Q$3)*宝箱投放计算!M124</f>
        <v>0.18146053602163756</v>
      </c>
      <c r="O124">
        <f ca="1">(SUMIFS(OFFSET([2]掉落汇总!$C$2:$C$871,,MATCH($B124,[2]掉落汇总!$D$1:$M$1)),[2]掉落汇总!$A$2:$A$871,O$1,[2]掉落汇总!$C$2:$C$871,$Q$1)+SUMIFS(OFFSET([2]掉落汇总!$C$2:$C$871,,MATCH($B124,[2]掉落汇总!$D$1:$M$1)),[2]掉落汇总!$A$2:$A$871,O$1,[2]掉落汇总!$C$2:$C$871,$Q$2)/$Q$3)*宝箱投放计算!N124</f>
        <v>0.37342246297470183</v>
      </c>
    </row>
    <row r="125" spans="1:15" x14ac:dyDescent="0.2">
      <c r="A125">
        <f>玩家成长时间线!A125</f>
        <v>124</v>
      </c>
      <c r="B125">
        <f>玩家成长时间线!B125</f>
        <v>10</v>
      </c>
      <c r="C125">
        <f ca="1">SUM($D$2:D125)</f>
        <v>1178.3393843702399</v>
      </c>
      <c r="D125">
        <f t="shared" ca="1" si="1"/>
        <v>8.2117820429647175</v>
      </c>
      <c r="E125">
        <f ca="1">(SUMIFS(OFFSET([2]掉落汇总!$C$2:$C$871,,MATCH($B125,[2]掉落汇总!$D$1:$M$1)),[2]掉落汇总!$A$2:$A$871,E$1,[2]掉落汇总!$C$2:$C$871,$Q$1)+SUMIFS(OFFSET([2]掉落汇总!$C$2:$C$871,,MATCH($B125,[2]掉落汇总!$D$1:$M$1)),[2]掉落汇总!$A$2:$A$871,E$1,[2]掉落汇总!$C$2:$C$871,$Q$2)/$Q$3)*宝箱投放计算!D125</f>
        <v>3.2355181483429774</v>
      </c>
      <c r="F125">
        <f ca="1">(SUMIFS(OFFSET([2]掉落汇总!$C$2:$C$871,,MATCH($B125,[2]掉落汇总!$D$1:$M$1)),[2]掉落汇总!$A$2:$A$871,F$1,[2]掉落汇总!$C$2:$C$871,$Q$1)+SUMIFS(OFFSET([2]掉落汇总!$C$2:$C$871,,MATCH($B125,[2]掉落汇总!$D$1:$M$1)),[2]掉落汇总!$A$2:$A$871,F$1,[2]掉落汇总!$C$2:$C$871,$Q$2)/$Q$3)*宝箱投放计算!E125</f>
        <v>2.8580034423407916</v>
      </c>
      <c r="G125">
        <f ca="1">(SUMIFS(OFFSET([2]掉落汇总!$C$2:$C$871,,MATCH($B125,[2]掉落汇总!$D$1:$M$1)),[2]掉落汇总!$A$2:$A$871,G$1,[2]掉落汇总!$C$2:$C$871,$Q$1)+SUMIFS(OFFSET([2]掉落汇总!$C$2:$C$871,,MATCH($B125,[2]掉落汇总!$D$1:$M$1)),[2]掉落汇总!$A$2:$A$871,G$1,[2]掉落汇总!$C$2:$C$871,$Q$2)/$Q$3)*宝箱投放计算!F125</f>
        <v>0</v>
      </c>
      <c r="H125">
        <f ca="1">(SUMIFS(OFFSET([2]掉落汇总!$C$2:$C$871,,MATCH($B125,[2]掉落汇总!$D$1:$M$1)),[2]掉落汇总!$A$2:$A$871,H$1,[2]掉落汇总!$C$2:$C$871,$Q$1)+SUMIFS(OFFSET([2]掉落汇总!$C$2:$C$871,,MATCH($B125,[2]掉落汇总!$D$1:$M$1)),[2]掉落汇总!$A$2:$A$871,H$1,[2]掉落汇总!$C$2:$C$871,$Q$2)/$Q$3)*宝箱投放计算!G125</f>
        <v>0</v>
      </c>
      <c r="I125">
        <f ca="1">(SUMIFS(OFFSET([2]掉落汇总!$C$2:$C$871,,MATCH($B125,[2]掉落汇总!$D$1:$M$1)),[2]掉落汇总!$A$2:$A$871,I$1,[2]掉落汇总!$C$2:$C$871,$Q$1)+SUMIFS(OFFSET([2]掉落汇总!$C$2:$C$871,,MATCH($B125,[2]掉落汇总!$D$1:$M$1)),[2]掉落汇总!$A$2:$A$871,I$1,[2]掉落汇总!$C$2:$C$871,$Q$2)/$Q$3)*宝箱投放计算!H125</f>
        <v>0</v>
      </c>
      <c r="J125">
        <f ca="1">(SUMIFS(OFFSET([2]掉落汇总!$C$2:$C$871,,MATCH($B125,[2]掉落汇总!$D$1:$M$1)),[2]掉落汇总!$A$2:$A$871,J$1,[2]掉落汇总!$C$2:$C$871,$Q$1)+SUMIFS(OFFSET([2]掉落汇总!$C$2:$C$871,,MATCH($B125,[2]掉落汇总!$D$1:$M$1)),[2]掉落汇总!$A$2:$A$871,J$1,[2]掉落汇总!$C$2:$C$871,$Q$2)/$Q$3)*宝箱投放计算!I125</f>
        <v>0</v>
      </c>
      <c r="K125">
        <f ca="1">(SUMIFS(OFFSET([2]掉落汇总!$C$2:$C$871,,MATCH($B125,[2]掉落汇总!$D$1:$M$1)),[2]掉落汇总!$A$2:$A$871,K$1,[2]掉落汇总!$C$2:$C$871,$Q$1)+SUMIFS(OFFSET([2]掉落汇总!$C$2:$C$871,,MATCH($B125,[2]掉落汇总!$D$1:$M$1)),[2]掉落汇总!$A$2:$A$871,K$1,[2]掉落汇总!$C$2:$C$871,$Q$2)/$Q$3)*宝箱投放计算!J125</f>
        <v>0</v>
      </c>
      <c r="L125">
        <f ca="1">(SUMIFS(OFFSET([2]掉落汇总!$C$2:$C$871,,MATCH($B125,[2]掉落汇总!$D$1:$M$1)),[2]掉落汇总!$A$2:$A$871,L$1,[2]掉落汇总!$C$2:$C$871,$Q$1)+SUMIFS(OFFSET([2]掉落汇总!$C$2:$C$871,,MATCH($B125,[2]掉落汇总!$D$1:$M$1)),[2]掉落汇总!$A$2:$A$871,L$1,[2]掉落汇总!$C$2:$C$871,$Q$2)/$Q$3)*宝箱投放计算!K125</f>
        <v>0.7814085171640911</v>
      </c>
      <c r="M125">
        <f ca="1">(SUMIFS(OFFSET([2]掉落汇总!$C$2:$C$871,,MATCH($B125,[2]掉落汇总!$D$1:$M$1)),[2]掉落汇总!$A$2:$A$871,M$1,[2]掉落汇总!$C$2:$C$871,$Q$1)+SUMIFS(OFFSET([2]掉落汇总!$C$2:$C$871,,MATCH($B125,[2]掉落汇总!$D$1:$M$1)),[2]掉落汇总!$A$2:$A$871,M$1,[2]掉落汇总!$C$2:$C$871,$Q$2)/$Q$3)*宝箱投放计算!L125</f>
        <v>0.78196893612051854</v>
      </c>
      <c r="N125">
        <f ca="1">(SUMIFS(OFFSET([2]掉落汇总!$C$2:$C$871,,MATCH($B125,[2]掉落汇总!$D$1:$M$1)),[2]掉落汇总!$A$2:$A$871,N$1,[2]掉落汇总!$C$2:$C$871,$Q$1)+SUMIFS(OFFSET([2]掉落汇总!$C$2:$C$871,,MATCH($B125,[2]掉落汇总!$D$1:$M$1)),[2]掉落汇总!$A$2:$A$871,N$1,[2]掉落汇总!$C$2:$C$871,$Q$2)/$Q$3)*宝箱投放计算!M125</f>
        <v>0.18146053602163756</v>
      </c>
      <c r="O125">
        <f ca="1">(SUMIFS(OFFSET([2]掉落汇总!$C$2:$C$871,,MATCH($B125,[2]掉落汇总!$D$1:$M$1)),[2]掉落汇总!$A$2:$A$871,O$1,[2]掉落汇总!$C$2:$C$871,$Q$1)+SUMIFS(OFFSET([2]掉落汇总!$C$2:$C$871,,MATCH($B125,[2]掉落汇总!$D$1:$M$1)),[2]掉落汇总!$A$2:$A$871,O$1,[2]掉落汇总!$C$2:$C$871,$Q$2)/$Q$3)*宝箱投放计算!N125</f>
        <v>0.37342246297470183</v>
      </c>
    </row>
    <row r="126" spans="1:15" x14ac:dyDescent="0.2">
      <c r="A126">
        <f>玩家成长时间线!A126</f>
        <v>125</v>
      </c>
      <c r="B126">
        <f>玩家成长时间线!B126</f>
        <v>10</v>
      </c>
      <c r="C126">
        <f ca="1">SUM($D$2:D126)</f>
        <v>1186.3112926625472</v>
      </c>
      <c r="D126">
        <f t="shared" ca="1" si="1"/>
        <v>7.9719082923071687</v>
      </c>
      <c r="E126">
        <f ca="1">(SUMIFS(OFFSET([2]掉落汇总!$C$2:$C$871,,MATCH($B126,[2]掉落汇总!$D$1:$M$1)),[2]掉落汇总!$A$2:$A$871,E$1,[2]掉落汇总!$C$2:$C$871,$Q$1)+SUMIFS(OFFSET([2]掉落汇总!$C$2:$C$871,,MATCH($B126,[2]掉落汇总!$D$1:$M$1)),[2]掉落汇总!$A$2:$A$871,E$1,[2]掉落汇总!$C$2:$C$871,$Q$2)/$Q$3)*宝箱投放计算!D126</f>
        <v>2.9956443976854286</v>
      </c>
      <c r="F126">
        <f ca="1">(SUMIFS(OFFSET([2]掉落汇总!$C$2:$C$871,,MATCH($B126,[2]掉落汇总!$D$1:$M$1)),[2]掉落汇总!$A$2:$A$871,F$1,[2]掉落汇总!$C$2:$C$871,$Q$1)+SUMIFS(OFFSET([2]掉落汇总!$C$2:$C$871,,MATCH($B126,[2]掉落汇总!$D$1:$M$1)),[2]掉落汇总!$A$2:$A$871,F$1,[2]掉落汇总!$C$2:$C$871,$Q$2)/$Q$3)*宝箱投放计算!E126</f>
        <v>2.8580034423407916</v>
      </c>
      <c r="G126">
        <f ca="1">(SUMIFS(OFFSET([2]掉落汇总!$C$2:$C$871,,MATCH($B126,[2]掉落汇总!$D$1:$M$1)),[2]掉落汇总!$A$2:$A$871,G$1,[2]掉落汇总!$C$2:$C$871,$Q$1)+SUMIFS(OFFSET([2]掉落汇总!$C$2:$C$871,,MATCH($B126,[2]掉落汇总!$D$1:$M$1)),[2]掉落汇总!$A$2:$A$871,G$1,[2]掉落汇总!$C$2:$C$871,$Q$2)/$Q$3)*宝箱投放计算!F126</f>
        <v>0</v>
      </c>
      <c r="H126">
        <f ca="1">(SUMIFS(OFFSET([2]掉落汇总!$C$2:$C$871,,MATCH($B126,[2]掉落汇总!$D$1:$M$1)),[2]掉落汇总!$A$2:$A$871,H$1,[2]掉落汇总!$C$2:$C$871,$Q$1)+SUMIFS(OFFSET([2]掉落汇总!$C$2:$C$871,,MATCH($B126,[2]掉落汇总!$D$1:$M$1)),[2]掉落汇总!$A$2:$A$871,H$1,[2]掉落汇总!$C$2:$C$871,$Q$2)/$Q$3)*宝箱投放计算!G126</f>
        <v>0</v>
      </c>
      <c r="I126">
        <f ca="1">(SUMIFS(OFFSET([2]掉落汇总!$C$2:$C$871,,MATCH($B126,[2]掉落汇总!$D$1:$M$1)),[2]掉落汇总!$A$2:$A$871,I$1,[2]掉落汇总!$C$2:$C$871,$Q$1)+SUMIFS(OFFSET([2]掉落汇总!$C$2:$C$871,,MATCH($B126,[2]掉落汇总!$D$1:$M$1)),[2]掉落汇总!$A$2:$A$871,I$1,[2]掉落汇总!$C$2:$C$871,$Q$2)/$Q$3)*宝箱投放计算!H126</f>
        <v>0</v>
      </c>
      <c r="J126">
        <f ca="1">(SUMIFS(OFFSET([2]掉落汇总!$C$2:$C$871,,MATCH($B126,[2]掉落汇总!$D$1:$M$1)),[2]掉落汇总!$A$2:$A$871,J$1,[2]掉落汇总!$C$2:$C$871,$Q$1)+SUMIFS(OFFSET([2]掉落汇总!$C$2:$C$871,,MATCH($B126,[2]掉落汇总!$D$1:$M$1)),[2]掉落汇总!$A$2:$A$871,J$1,[2]掉落汇总!$C$2:$C$871,$Q$2)/$Q$3)*宝箱投放计算!I126</f>
        <v>0</v>
      </c>
      <c r="K126">
        <f ca="1">(SUMIFS(OFFSET([2]掉落汇总!$C$2:$C$871,,MATCH($B126,[2]掉落汇总!$D$1:$M$1)),[2]掉落汇总!$A$2:$A$871,K$1,[2]掉落汇总!$C$2:$C$871,$Q$1)+SUMIFS(OFFSET([2]掉落汇总!$C$2:$C$871,,MATCH($B126,[2]掉落汇总!$D$1:$M$1)),[2]掉落汇总!$A$2:$A$871,K$1,[2]掉落汇总!$C$2:$C$871,$Q$2)/$Q$3)*宝箱投放计算!J126</f>
        <v>0</v>
      </c>
      <c r="L126">
        <f ca="1">(SUMIFS(OFFSET([2]掉落汇总!$C$2:$C$871,,MATCH($B126,[2]掉落汇总!$D$1:$M$1)),[2]掉落汇总!$A$2:$A$871,L$1,[2]掉落汇总!$C$2:$C$871,$Q$1)+SUMIFS(OFFSET([2]掉落汇总!$C$2:$C$871,,MATCH($B126,[2]掉落汇总!$D$1:$M$1)),[2]掉落汇总!$A$2:$A$871,L$1,[2]掉落汇总!$C$2:$C$871,$Q$2)/$Q$3)*宝箱投放计算!K126</f>
        <v>0.7814085171640911</v>
      </c>
      <c r="M126">
        <f ca="1">(SUMIFS(OFFSET([2]掉落汇总!$C$2:$C$871,,MATCH($B126,[2]掉落汇总!$D$1:$M$1)),[2]掉落汇总!$A$2:$A$871,M$1,[2]掉落汇总!$C$2:$C$871,$Q$1)+SUMIFS(OFFSET([2]掉落汇总!$C$2:$C$871,,MATCH($B126,[2]掉落汇总!$D$1:$M$1)),[2]掉落汇总!$A$2:$A$871,M$1,[2]掉落汇总!$C$2:$C$871,$Q$2)/$Q$3)*宝箱投放计算!L126</f>
        <v>0.78196893612051854</v>
      </c>
      <c r="N126">
        <f ca="1">(SUMIFS(OFFSET([2]掉落汇总!$C$2:$C$871,,MATCH($B126,[2]掉落汇总!$D$1:$M$1)),[2]掉落汇总!$A$2:$A$871,N$1,[2]掉落汇总!$C$2:$C$871,$Q$1)+SUMIFS(OFFSET([2]掉落汇总!$C$2:$C$871,,MATCH($B126,[2]掉落汇总!$D$1:$M$1)),[2]掉落汇总!$A$2:$A$871,N$1,[2]掉落汇总!$C$2:$C$871,$Q$2)/$Q$3)*宝箱投放计算!M126</f>
        <v>0.18146053602163756</v>
      </c>
      <c r="O126">
        <f ca="1">(SUMIFS(OFFSET([2]掉落汇总!$C$2:$C$871,,MATCH($B126,[2]掉落汇总!$D$1:$M$1)),[2]掉落汇总!$A$2:$A$871,O$1,[2]掉落汇总!$C$2:$C$871,$Q$1)+SUMIFS(OFFSET([2]掉落汇总!$C$2:$C$871,,MATCH($B126,[2]掉落汇总!$D$1:$M$1)),[2]掉落汇总!$A$2:$A$871,O$1,[2]掉落汇总!$C$2:$C$871,$Q$2)/$Q$3)*宝箱投放计算!N126</f>
        <v>0.37342246297470183</v>
      </c>
    </row>
    <row r="127" spans="1:15" x14ac:dyDescent="0.2">
      <c r="A127">
        <f>玩家成长时间线!A127</f>
        <v>126</v>
      </c>
      <c r="B127">
        <f>玩家成长时间线!B127</f>
        <v>8</v>
      </c>
      <c r="C127">
        <f ca="1">SUM($D$2:D127)</f>
        <v>1195.2389108086604</v>
      </c>
      <c r="D127">
        <f t="shared" ca="1" si="1"/>
        <v>8.9276181461131578</v>
      </c>
      <c r="E127">
        <f ca="1">(SUMIFS(OFFSET([2]掉落汇总!$C$2:$C$871,,MATCH($B127,[2]掉落汇总!$D$1:$M$1)),[2]掉落汇总!$A$2:$A$871,E$1,[2]掉落汇总!$C$2:$C$871,$Q$1)+SUMIFS(OFFSET([2]掉落汇总!$C$2:$C$871,,MATCH($B127,[2]掉落汇总!$D$1:$M$1)),[2]掉落汇总!$A$2:$A$871,E$1,[2]掉落汇总!$C$2:$C$871,$Q$2)/$Q$3)*宝箱投放计算!D127</f>
        <v>2.7493846153846153</v>
      </c>
      <c r="F127">
        <f ca="1">(SUMIFS(OFFSET([2]掉落汇总!$C$2:$C$871,,MATCH($B127,[2]掉落汇总!$D$1:$M$1)),[2]掉落汇总!$A$2:$A$871,F$1,[2]掉落汇总!$C$2:$C$871,$Q$1)+SUMIFS(OFFSET([2]掉落汇总!$C$2:$C$871,,MATCH($B127,[2]掉落汇总!$D$1:$M$1)),[2]掉落汇总!$A$2:$A$871,F$1,[2]掉落汇总!$C$2:$C$871,$Q$2)/$Q$3)*宝箱投放计算!E127</f>
        <v>2.2864027538726335</v>
      </c>
      <c r="G127">
        <f ca="1">(SUMIFS(OFFSET([2]掉落汇总!$C$2:$C$871,,MATCH($B127,[2]掉落汇总!$D$1:$M$1)),[2]掉落汇总!$A$2:$A$871,G$1,[2]掉落汇总!$C$2:$C$871,$Q$1)+SUMIFS(OFFSET([2]掉落汇总!$C$2:$C$871,,MATCH($B127,[2]掉落汇总!$D$1:$M$1)),[2]掉落汇总!$A$2:$A$871,G$1,[2]掉落汇总!$C$2:$C$871,$Q$2)/$Q$3)*宝箱投放计算!F127</f>
        <v>0</v>
      </c>
      <c r="H127">
        <f ca="1">(SUMIFS(OFFSET([2]掉落汇总!$C$2:$C$871,,MATCH($B127,[2]掉落汇总!$D$1:$M$1)),[2]掉落汇总!$A$2:$A$871,H$1,[2]掉落汇总!$C$2:$C$871,$Q$1)+SUMIFS(OFFSET([2]掉落汇总!$C$2:$C$871,,MATCH($B127,[2]掉落汇总!$D$1:$M$1)),[2]掉落汇总!$A$2:$A$871,H$1,[2]掉落汇总!$C$2:$C$871,$Q$2)/$Q$3)*宝箱投放计算!G127</f>
        <v>0</v>
      </c>
      <c r="I127">
        <f ca="1">(SUMIFS(OFFSET([2]掉落汇总!$C$2:$C$871,,MATCH($B127,[2]掉落汇总!$D$1:$M$1)),[2]掉落汇总!$A$2:$A$871,I$1,[2]掉落汇总!$C$2:$C$871,$Q$1)+SUMIFS(OFFSET([2]掉落汇总!$C$2:$C$871,,MATCH($B127,[2]掉落汇总!$D$1:$M$1)),[2]掉落汇总!$A$2:$A$871,I$1,[2]掉落汇总!$C$2:$C$871,$Q$2)/$Q$3)*宝箱投放计算!H127</f>
        <v>1.7735703245749606</v>
      </c>
      <c r="J127">
        <f ca="1">(SUMIFS(OFFSET([2]掉落汇总!$C$2:$C$871,,MATCH($B127,[2]掉落汇总!$D$1:$M$1)),[2]掉落汇总!$A$2:$A$871,J$1,[2]掉落汇总!$C$2:$C$871,$Q$1)+SUMIFS(OFFSET([2]掉落汇总!$C$2:$C$871,,MATCH($B127,[2]掉落汇总!$D$1:$M$1)),[2]掉落汇总!$A$2:$A$871,J$1,[2]掉落汇总!$C$2:$C$871,$Q$2)/$Q$3)*宝箱投放计算!I127</f>
        <v>0</v>
      </c>
      <c r="K127">
        <f ca="1">(SUMIFS(OFFSET([2]掉落汇总!$C$2:$C$871,,MATCH($B127,[2]掉落汇总!$D$1:$M$1)),[2]掉落汇总!$A$2:$A$871,K$1,[2]掉落汇总!$C$2:$C$871,$Q$1)+SUMIFS(OFFSET([2]掉落汇总!$C$2:$C$871,,MATCH($B127,[2]掉落汇总!$D$1:$M$1)),[2]掉落汇总!$A$2:$A$871,K$1,[2]掉落汇总!$C$2:$C$871,$Q$2)/$Q$3)*宝箱投放计算!J127</f>
        <v>0</v>
      </c>
      <c r="L127">
        <f ca="1">(SUMIFS(OFFSET([2]掉落汇总!$C$2:$C$871,,MATCH($B127,[2]掉落汇总!$D$1:$M$1)),[2]掉落汇总!$A$2:$A$871,L$1,[2]掉落汇总!$C$2:$C$871,$Q$1)+SUMIFS(OFFSET([2]掉落汇总!$C$2:$C$871,,MATCH($B127,[2]掉落汇总!$D$1:$M$1)),[2]掉落汇总!$A$2:$A$871,L$1,[2]掉落汇总!$C$2:$C$871,$Q$2)/$Q$3)*宝箱投放计算!K127</f>
        <v>0.7814085171640911</v>
      </c>
      <c r="M127">
        <f ca="1">(SUMIFS(OFFSET([2]掉落汇总!$C$2:$C$871,,MATCH($B127,[2]掉落汇总!$D$1:$M$1)),[2]掉落汇总!$A$2:$A$871,M$1,[2]掉落汇总!$C$2:$C$871,$Q$1)+SUMIFS(OFFSET([2]掉落汇总!$C$2:$C$871,,MATCH($B127,[2]掉落汇总!$D$1:$M$1)),[2]掉落汇总!$A$2:$A$871,M$1,[2]掉落汇总!$C$2:$C$871,$Q$2)/$Q$3)*宝箱投放计算!L127</f>
        <v>0.78196893612051854</v>
      </c>
      <c r="N127">
        <f ca="1">(SUMIFS(OFFSET([2]掉落汇总!$C$2:$C$871,,MATCH($B127,[2]掉落汇总!$D$1:$M$1)),[2]掉落汇总!$A$2:$A$871,N$1,[2]掉落汇总!$C$2:$C$871,$Q$1)+SUMIFS(OFFSET([2]掉落汇总!$C$2:$C$871,,MATCH($B127,[2]掉落汇总!$D$1:$M$1)),[2]掉落汇总!$A$2:$A$871,N$1,[2]掉落汇总!$C$2:$C$871,$Q$2)/$Q$3)*宝箱投放计算!M127</f>
        <v>0.18146053602163756</v>
      </c>
      <c r="O127">
        <f ca="1">(SUMIFS(OFFSET([2]掉落汇总!$C$2:$C$871,,MATCH($B127,[2]掉落汇总!$D$1:$M$1)),[2]掉落汇总!$A$2:$A$871,O$1,[2]掉落汇总!$C$2:$C$871,$Q$1)+SUMIFS(OFFSET([2]掉落汇总!$C$2:$C$871,,MATCH($B127,[2]掉落汇总!$D$1:$M$1)),[2]掉落汇总!$A$2:$A$871,O$1,[2]掉落汇总!$C$2:$C$871,$Q$2)/$Q$3)*宝箱投放计算!N127</f>
        <v>0.37342246297470183</v>
      </c>
    </row>
    <row r="128" spans="1:15" x14ac:dyDescent="0.2">
      <c r="A128">
        <f>玩家成长时间线!A128</f>
        <v>127</v>
      </c>
      <c r="B128">
        <f>玩家成长时间线!B128</f>
        <v>8</v>
      </c>
      <c r="C128">
        <f ca="1">SUM($D$2:D128)</f>
        <v>1202.4044970917371</v>
      </c>
      <c r="D128">
        <f t="shared" ca="1" si="1"/>
        <v>7.1655862830766592</v>
      </c>
      <c r="E128">
        <f ca="1">(SUMIFS(OFFSET([2]掉落汇总!$C$2:$C$871,,MATCH($B128,[2]掉落汇总!$D$1:$M$1)),[2]掉落汇总!$A$2:$A$871,E$1,[2]掉落汇总!$C$2:$C$871,$Q$1)+SUMIFS(OFFSET([2]掉落汇总!$C$2:$C$871,,MATCH($B128,[2]掉落汇总!$D$1:$M$1)),[2]掉落汇总!$A$2:$A$871,E$1,[2]掉落汇总!$C$2:$C$871,$Q$2)/$Q$3)*宝箱投放计算!D128</f>
        <v>2.7609230769230764</v>
      </c>
      <c r="F128">
        <f ca="1">(SUMIFS(OFFSET([2]掉落汇总!$C$2:$C$871,,MATCH($B128,[2]掉落汇总!$D$1:$M$1)),[2]掉落汇总!$A$2:$A$871,F$1,[2]掉落汇总!$C$2:$C$871,$Q$1)+SUMIFS(OFFSET([2]掉落汇总!$C$2:$C$871,,MATCH($B128,[2]掉落汇总!$D$1:$M$1)),[2]掉落汇总!$A$2:$A$871,F$1,[2]掉落汇总!$C$2:$C$871,$Q$2)/$Q$3)*宝箱投放计算!E128</f>
        <v>2.2864027538726335</v>
      </c>
      <c r="G128">
        <f ca="1">(SUMIFS(OFFSET([2]掉落汇总!$C$2:$C$871,,MATCH($B128,[2]掉落汇总!$D$1:$M$1)),[2]掉落汇总!$A$2:$A$871,G$1,[2]掉落汇总!$C$2:$C$871,$Q$1)+SUMIFS(OFFSET([2]掉落汇总!$C$2:$C$871,,MATCH($B128,[2]掉落汇总!$D$1:$M$1)),[2]掉落汇总!$A$2:$A$871,G$1,[2]掉落汇总!$C$2:$C$871,$Q$2)/$Q$3)*宝箱投放计算!F128</f>
        <v>0</v>
      </c>
      <c r="H128">
        <f ca="1">(SUMIFS(OFFSET([2]掉落汇总!$C$2:$C$871,,MATCH($B128,[2]掉落汇总!$D$1:$M$1)),[2]掉落汇总!$A$2:$A$871,H$1,[2]掉落汇总!$C$2:$C$871,$Q$1)+SUMIFS(OFFSET([2]掉落汇总!$C$2:$C$871,,MATCH($B128,[2]掉落汇总!$D$1:$M$1)),[2]掉落汇总!$A$2:$A$871,H$1,[2]掉落汇总!$C$2:$C$871,$Q$2)/$Q$3)*宝箱投放计算!G128</f>
        <v>0</v>
      </c>
      <c r="I128">
        <f ca="1">(SUMIFS(OFFSET([2]掉落汇总!$C$2:$C$871,,MATCH($B128,[2]掉落汇总!$D$1:$M$1)),[2]掉落汇总!$A$2:$A$871,I$1,[2]掉落汇总!$C$2:$C$871,$Q$1)+SUMIFS(OFFSET([2]掉落汇总!$C$2:$C$871,,MATCH($B128,[2]掉落汇总!$D$1:$M$1)),[2]掉落汇总!$A$2:$A$871,I$1,[2]掉落汇总!$C$2:$C$871,$Q$2)/$Q$3)*宝箱投放计算!H128</f>
        <v>0</v>
      </c>
      <c r="J128">
        <f ca="1">(SUMIFS(OFFSET([2]掉落汇总!$C$2:$C$871,,MATCH($B128,[2]掉落汇总!$D$1:$M$1)),[2]掉落汇总!$A$2:$A$871,J$1,[2]掉落汇总!$C$2:$C$871,$Q$1)+SUMIFS(OFFSET([2]掉落汇总!$C$2:$C$871,,MATCH($B128,[2]掉落汇总!$D$1:$M$1)),[2]掉落汇总!$A$2:$A$871,J$1,[2]掉落汇总!$C$2:$C$871,$Q$2)/$Q$3)*宝箱投放计算!I128</f>
        <v>0</v>
      </c>
      <c r="K128">
        <f ca="1">(SUMIFS(OFFSET([2]掉落汇总!$C$2:$C$871,,MATCH($B128,[2]掉落汇总!$D$1:$M$1)),[2]掉落汇总!$A$2:$A$871,K$1,[2]掉落汇总!$C$2:$C$871,$Q$1)+SUMIFS(OFFSET([2]掉落汇总!$C$2:$C$871,,MATCH($B128,[2]掉落汇总!$D$1:$M$1)),[2]掉落汇总!$A$2:$A$871,K$1,[2]掉落汇总!$C$2:$C$871,$Q$2)/$Q$3)*宝箱投放计算!J128</f>
        <v>0</v>
      </c>
      <c r="L128">
        <f ca="1">(SUMIFS(OFFSET([2]掉落汇总!$C$2:$C$871,,MATCH($B128,[2]掉落汇总!$D$1:$M$1)),[2]掉落汇总!$A$2:$A$871,L$1,[2]掉落汇总!$C$2:$C$871,$Q$1)+SUMIFS(OFFSET([2]掉落汇总!$C$2:$C$871,,MATCH($B128,[2]掉落汇总!$D$1:$M$1)),[2]掉落汇总!$A$2:$A$871,L$1,[2]掉落汇总!$C$2:$C$871,$Q$2)/$Q$3)*宝箱投放计算!K128</f>
        <v>0.7814085171640911</v>
      </c>
      <c r="M128">
        <f ca="1">(SUMIFS(OFFSET([2]掉落汇总!$C$2:$C$871,,MATCH($B128,[2]掉落汇总!$D$1:$M$1)),[2]掉落汇总!$A$2:$A$871,M$1,[2]掉落汇总!$C$2:$C$871,$Q$1)+SUMIFS(OFFSET([2]掉落汇总!$C$2:$C$871,,MATCH($B128,[2]掉落汇总!$D$1:$M$1)),[2]掉落汇总!$A$2:$A$871,M$1,[2]掉落汇总!$C$2:$C$871,$Q$2)/$Q$3)*宝箱投放计算!L128</f>
        <v>0.78196893612051854</v>
      </c>
      <c r="N128">
        <f ca="1">(SUMIFS(OFFSET([2]掉落汇总!$C$2:$C$871,,MATCH($B128,[2]掉落汇总!$D$1:$M$1)),[2]掉落汇总!$A$2:$A$871,N$1,[2]掉落汇总!$C$2:$C$871,$Q$1)+SUMIFS(OFFSET([2]掉落汇总!$C$2:$C$871,,MATCH($B128,[2]掉落汇总!$D$1:$M$1)),[2]掉落汇总!$A$2:$A$871,N$1,[2]掉落汇总!$C$2:$C$871,$Q$2)/$Q$3)*宝箱投放计算!M128</f>
        <v>0.18146053602163756</v>
      </c>
      <c r="O128">
        <f ca="1">(SUMIFS(OFFSET([2]掉落汇总!$C$2:$C$871,,MATCH($B128,[2]掉落汇总!$D$1:$M$1)),[2]掉落汇总!$A$2:$A$871,O$1,[2]掉落汇总!$C$2:$C$871,$Q$1)+SUMIFS(OFFSET([2]掉落汇总!$C$2:$C$871,,MATCH($B128,[2]掉落汇总!$D$1:$M$1)),[2]掉落汇总!$A$2:$A$871,O$1,[2]掉落汇总!$C$2:$C$871,$Q$2)/$Q$3)*宝箱投放计算!N128</f>
        <v>0.37342246297470183</v>
      </c>
    </row>
    <row r="129" spans="1:15" x14ac:dyDescent="0.2">
      <c r="A129">
        <f>玩家成长时间线!A129</f>
        <v>128</v>
      </c>
      <c r="B129">
        <f>玩家成长时间线!B129</f>
        <v>8</v>
      </c>
      <c r="C129">
        <f ca="1">SUM($D$2:D129)</f>
        <v>1209.8123910671213</v>
      </c>
      <c r="D129">
        <f t="shared" ca="1" si="1"/>
        <v>7.4078939753843516</v>
      </c>
      <c r="E129">
        <f ca="1">(SUMIFS(OFFSET([2]掉落汇总!$C$2:$C$871,,MATCH($B129,[2]掉落汇总!$D$1:$M$1)),[2]掉落汇总!$A$2:$A$871,E$1,[2]掉落汇总!$C$2:$C$871,$Q$1)+SUMIFS(OFFSET([2]掉落汇总!$C$2:$C$871,,MATCH($B129,[2]掉落汇总!$D$1:$M$1)),[2]掉落汇总!$A$2:$A$871,E$1,[2]掉落汇总!$C$2:$C$871,$Q$2)/$Q$3)*宝箱投放计算!D129</f>
        <v>3.0032307692307687</v>
      </c>
      <c r="F129">
        <f ca="1">(SUMIFS(OFFSET([2]掉落汇总!$C$2:$C$871,,MATCH($B129,[2]掉落汇总!$D$1:$M$1)),[2]掉落汇总!$A$2:$A$871,F$1,[2]掉落汇总!$C$2:$C$871,$Q$1)+SUMIFS(OFFSET([2]掉落汇总!$C$2:$C$871,,MATCH($B129,[2]掉落汇总!$D$1:$M$1)),[2]掉落汇总!$A$2:$A$871,F$1,[2]掉落汇总!$C$2:$C$871,$Q$2)/$Q$3)*宝箱投放计算!E129</f>
        <v>2.2864027538726335</v>
      </c>
      <c r="G129">
        <f ca="1">(SUMIFS(OFFSET([2]掉落汇总!$C$2:$C$871,,MATCH($B129,[2]掉落汇总!$D$1:$M$1)),[2]掉落汇总!$A$2:$A$871,G$1,[2]掉落汇总!$C$2:$C$871,$Q$1)+SUMIFS(OFFSET([2]掉落汇总!$C$2:$C$871,,MATCH($B129,[2]掉落汇总!$D$1:$M$1)),[2]掉落汇总!$A$2:$A$871,G$1,[2]掉落汇总!$C$2:$C$871,$Q$2)/$Q$3)*宝箱投放计算!F129</f>
        <v>0</v>
      </c>
      <c r="H129">
        <f ca="1">(SUMIFS(OFFSET([2]掉落汇总!$C$2:$C$871,,MATCH($B129,[2]掉落汇总!$D$1:$M$1)),[2]掉落汇总!$A$2:$A$871,H$1,[2]掉落汇总!$C$2:$C$871,$Q$1)+SUMIFS(OFFSET([2]掉落汇总!$C$2:$C$871,,MATCH($B129,[2]掉落汇总!$D$1:$M$1)),[2]掉落汇总!$A$2:$A$871,H$1,[2]掉落汇总!$C$2:$C$871,$Q$2)/$Q$3)*宝箱投放计算!G129</f>
        <v>0</v>
      </c>
      <c r="I129">
        <f ca="1">(SUMIFS(OFFSET([2]掉落汇总!$C$2:$C$871,,MATCH($B129,[2]掉落汇总!$D$1:$M$1)),[2]掉落汇总!$A$2:$A$871,I$1,[2]掉落汇总!$C$2:$C$871,$Q$1)+SUMIFS(OFFSET([2]掉落汇总!$C$2:$C$871,,MATCH($B129,[2]掉落汇总!$D$1:$M$1)),[2]掉落汇总!$A$2:$A$871,I$1,[2]掉落汇总!$C$2:$C$871,$Q$2)/$Q$3)*宝箱投放计算!H129</f>
        <v>0</v>
      </c>
      <c r="J129">
        <f ca="1">(SUMIFS(OFFSET([2]掉落汇总!$C$2:$C$871,,MATCH($B129,[2]掉落汇总!$D$1:$M$1)),[2]掉落汇总!$A$2:$A$871,J$1,[2]掉落汇总!$C$2:$C$871,$Q$1)+SUMIFS(OFFSET([2]掉落汇总!$C$2:$C$871,,MATCH($B129,[2]掉落汇总!$D$1:$M$1)),[2]掉落汇总!$A$2:$A$871,J$1,[2]掉落汇总!$C$2:$C$871,$Q$2)/$Q$3)*宝箱投放计算!I129</f>
        <v>0</v>
      </c>
      <c r="K129">
        <f ca="1">(SUMIFS(OFFSET([2]掉落汇总!$C$2:$C$871,,MATCH($B129,[2]掉落汇总!$D$1:$M$1)),[2]掉落汇总!$A$2:$A$871,K$1,[2]掉落汇总!$C$2:$C$871,$Q$1)+SUMIFS(OFFSET([2]掉落汇总!$C$2:$C$871,,MATCH($B129,[2]掉落汇总!$D$1:$M$1)),[2]掉落汇总!$A$2:$A$871,K$1,[2]掉落汇总!$C$2:$C$871,$Q$2)/$Q$3)*宝箱投放计算!J129</f>
        <v>0</v>
      </c>
      <c r="L129">
        <f ca="1">(SUMIFS(OFFSET([2]掉落汇总!$C$2:$C$871,,MATCH($B129,[2]掉落汇总!$D$1:$M$1)),[2]掉落汇总!$A$2:$A$871,L$1,[2]掉落汇总!$C$2:$C$871,$Q$1)+SUMIFS(OFFSET([2]掉落汇总!$C$2:$C$871,,MATCH($B129,[2]掉落汇总!$D$1:$M$1)),[2]掉落汇总!$A$2:$A$871,L$1,[2]掉落汇总!$C$2:$C$871,$Q$2)/$Q$3)*宝箱投放计算!K129</f>
        <v>0.7814085171640911</v>
      </c>
      <c r="M129">
        <f ca="1">(SUMIFS(OFFSET([2]掉落汇总!$C$2:$C$871,,MATCH($B129,[2]掉落汇总!$D$1:$M$1)),[2]掉落汇总!$A$2:$A$871,M$1,[2]掉落汇总!$C$2:$C$871,$Q$1)+SUMIFS(OFFSET([2]掉落汇总!$C$2:$C$871,,MATCH($B129,[2]掉落汇总!$D$1:$M$1)),[2]掉落汇总!$A$2:$A$871,M$1,[2]掉落汇总!$C$2:$C$871,$Q$2)/$Q$3)*宝箱投放计算!L129</f>
        <v>0.78196893612051854</v>
      </c>
      <c r="N129">
        <f ca="1">(SUMIFS(OFFSET([2]掉落汇总!$C$2:$C$871,,MATCH($B129,[2]掉落汇总!$D$1:$M$1)),[2]掉落汇总!$A$2:$A$871,N$1,[2]掉落汇总!$C$2:$C$871,$Q$1)+SUMIFS(OFFSET([2]掉落汇总!$C$2:$C$871,,MATCH($B129,[2]掉落汇总!$D$1:$M$1)),[2]掉落汇总!$A$2:$A$871,N$1,[2]掉落汇总!$C$2:$C$871,$Q$2)/$Q$3)*宝箱投放计算!M129</f>
        <v>0.18146053602163756</v>
      </c>
      <c r="O129">
        <f ca="1">(SUMIFS(OFFSET([2]掉落汇总!$C$2:$C$871,,MATCH($B129,[2]掉落汇总!$D$1:$M$1)),[2]掉落汇总!$A$2:$A$871,O$1,[2]掉落汇总!$C$2:$C$871,$Q$1)+SUMIFS(OFFSET([2]掉落汇总!$C$2:$C$871,,MATCH($B129,[2]掉落汇总!$D$1:$M$1)),[2]掉落汇总!$A$2:$A$871,O$1,[2]掉落汇总!$C$2:$C$871,$Q$2)/$Q$3)*宝箱投放计算!N129</f>
        <v>0.37342246297470183</v>
      </c>
    </row>
    <row r="130" spans="1:15" x14ac:dyDescent="0.2">
      <c r="A130">
        <f>玩家成长时间线!A130</f>
        <v>129</v>
      </c>
      <c r="B130">
        <f>玩家成长时间线!B130</f>
        <v>9</v>
      </c>
      <c r="C130">
        <f ca="1">SUM($D$2:D130)</f>
        <v>1223.0625634735013</v>
      </c>
      <c r="D130">
        <f t="shared" ca="1" si="1"/>
        <v>13.250172406379972</v>
      </c>
      <c r="E130">
        <f ca="1">(SUMIFS(OFFSET([2]掉落汇总!$C$2:$C$871,,MATCH($B130,[2]掉落汇总!$D$1:$M$1)),[2]掉落汇总!$A$2:$A$871,E$1,[2]掉落汇总!$C$2:$C$871,$Q$1)+SUMIFS(OFFSET([2]掉落汇总!$C$2:$C$871,,MATCH($B130,[2]掉落汇总!$D$1:$M$1)),[2]掉落汇总!$A$2:$A$871,E$1,[2]掉落汇总!$C$2:$C$871,$Q$2)/$Q$3)*宝箱投放计算!D130</f>
        <v>1.8944558342420936</v>
      </c>
      <c r="F130">
        <f ca="1">(SUMIFS(OFFSET([2]掉落汇总!$C$2:$C$871,,MATCH($B130,[2]掉落汇总!$D$1:$M$1)),[2]掉落汇总!$A$2:$A$871,F$1,[2]掉落汇总!$C$2:$C$871,$Q$1)+SUMIFS(OFFSET([2]掉落汇总!$C$2:$C$871,,MATCH($B130,[2]掉落汇总!$D$1:$M$1)),[2]掉落汇总!$A$2:$A$871,F$1,[2]掉落汇总!$C$2:$C$871,$Q$2)/$Q$3)*宝箱投放计算!E130</f>
        <v>2.8580034423407916</v>
      </c>
      <c r="G130">
        <f ca="1">(SUMIFS(OFFSET([2]掉落汇总!$C$2:$C$871,,MATCH($B130,[2]掉落汇总!$D$1:$M$1)),[2]掉落汇总!$A$2:$A$871,G$1,[2]掉落汇总!$C$2:$C$871,$Q$1)+SUMIFS(OFFSET([2]掉落汇总!$C$2:$C$871,,MATCH($B130,[2]掉落汇总!$D$1:$M$1)),[2]掉落汇总!$A$2:$A$871,G$1,[2]掉落汇总!$C$2:$C$871,$Q$2)/$Q$3)*宝箱投放计算!F130</f>
        <v>0</v>
      </c>
      <c r="H130">
        <f ca="1">(SUMIFS(OFFSET([2]掉落汇总!$C$2:$C$871,,MATCH($B130,[2]掉落汇总!$D$1:$M$1)),[2]掉落汇总!$A$2:$A$871,H$1,[2]掉落汇总!$C$2:$C$871,$Q$1)+SUMIFS(OFFSET([2]掉落汇总!$C$2:$C$871,,MATCH($B130,[2]掉落汇总!$D$1:$M$1)),[2]掉落汇总!$A$2:$A$871,H$1,[2]掉落汇总!$C$2:$C$871,$Q$2)/$Q$3)*宝箱投放计算!G130</f>
        <v>0</v>
      </c>
      <c r="I130">
        <f ca="1">(SUMIFS(OFFSET([2]掉落汇总!$C$2:$C$871,,MATCH($B130,[2]掉落汇总!$D$1:$M$1)),[2]掉落汇总!$A$2:$A$871,I$1,[2]掉落汇总!$C$2:$C$871,$Q$1)+SUMIFS(OFFSET([2]掉落汇总!$C$2:$C$871,,MATCH($B130,[2]掉落汇总!$D$1:$M$1)),[2]掉落汇总!$A$2:$A$871,I$1,[2]掉落汇总!$C$2:$C$871,$Q$2)/$Q$3)*宝箱投放计算!H130</f>
        <v>1.7735703245749606</v>
      </c>
      <c r="J130">
        <f ca="1">(SUMIFS(OFFSET([2]掉落汇总!$C$2:$C$871,,MATCH($B130,[2]掉落汇总!$D$1:$M$1)),[2]掉落汇总!$A$2:$A$871,J$1,[2]掉落汇总!$C$2:$C$871,$Q$1)+SUMIFS(OFFSET([2]掉落汇总!$C$2:$C$871,,MATCH($B130,[2]掉落汇总!$D$1:$M$1)),[2]掉落汇总!$A$2:$A$871,J$1,[2]掉落汇总!$C$2:$C$871,$Q$2)/$Q$3)*宝箱投放计算!I130</f>
        <v>4.6058823529411761</v>
      </c>
      <c r="K130">
        <f ca="1">(SUMIFS(OFFSET([2]掉落汇总!$C$2:$C$871,,MATCH($B130,[2]掉落汇总!$D$1:$M$1)),[2]掉落汇总!$A$2:$A$871,K$1,[2]掉落汇总!$C$2:$C$871,$Q$1)+SUMIFS(OFFSET([2]掉落汇总!$C$2:$C$871,,MATCH($B130,[2]掉落汇总!$D$1:$M$1)),[2]掉落汇总!$A$2:$A$871,K$1,[2]掉落汇总!$C$2:$C$871,$Q$2)/$Q$3)*宝箱投放计算!J130</f>
        <v>0</v>
      </c>
      <c r="L130">
        <f ca="1">(SUMIFS(OFFSET([2]掉落汇总!$C$2:$C$871,,MATCH($B130,[2]掉落汇总!$D$1:$M$1)),[2]掉落汇总!$A$2:$A$871,L$1,[2]掉落汇总!$C$2:$C$871,$Q$1)+SUMIFS(OFFSET([2]掉落汇总!$C$2:$C$871,,MATCH($B130,[2]掉落汇总!$D$1:$M$1)),[2]掉落汇总!$A$2:$A$871,L$1,[2]掉落汇总!$C$2:$C$871,$Q$2)/$Q$3)*宝箱投放计算!K130</f>
        <v>0.7814085171640911</v>
      </c>
      <c r="M130">
        <f ca="1">(SUMIFS(OFFSET([2]掉落汇总!$C$2:$C$871,,MATCH($B130,[2]掉落汇总!$D$1:$M$1)),[2]掉落汇总!$A$2:$A$871,M$1,[2]掉落汇总!$C$2:$C$871,$Q$1)+SUMIFS(OFFSET([2]掉落汇总!$C$2:$C$871,,MATCH($B130,[2]掉落汇总!$D$1:$M$1)),[2]掉落汇总!$A$2:$A$871,M$1,[2]掉落汇总!$C$2:$C$871,$Q$2)/$Q$3)*宝箱投放计算!L130</f>
        <v>0.78196893612051854</v>
      </c>
      <c r="N130">
        <f ca="1">(SUMIFS(OFFSET([2]掉落汇总!$C$2:$C$871,,MATCH($B130,[2]掉落汇总!$D$1:$M$1)),[2]掉落汇总!$A$2:$A$871,N$1,[2]掉落汇总!$C$2:$C$871,$Q$1)+SUMIFS(OFFSET([2]掉落汇总!$C$2:$C$871,,MATCH($B130,[2]掉落汇总!$D$1:$M$1)),[2]掉落汇总!$A$2:$A$871,N$1,[2]掉落汇总!$C$2:$C$871,$Q$2)/$Q$3)*宝箱投放计算!M130</f>
        <v>0.18146053602163756</v>
      </c>
      <c r="O130">
        <f ca="1">(SUMIFS(OFFSET([2]掉落汇总!$C$2:$C$871,,MATCH($B130,[2]掉落汇总!$D$1:$M$1)),[2]掉落汇总!$A$2:$A$871,O$1,[2]掉落汇总!$C$2:$C$871,$Q$1)+SUMIFS(OFFSET([2]掉落汇总!$C$2:$C$871,,MATCH($B130,[2]掉落汇总!$D$1:$M$1)),[2]掉落汇总!$A$2:$A$871,O$1,[2]掉落汇总!$C$2:$C$871,$Q$2)/$Q$3)*宝箱投放计算!N130</f>
        <v>0.37342246297470183</v>
      </c>
    </row>
    <row r="131" spans="1:15" x14ac:dyDescent="0.2">
      <c r="A131">
        <f>玩家成长时间线!A131</f>
        <v>130</v>
      </c>
      <c r="B131">
        <f>玩家成长时间线!B131</f>
        <v>9</v>
      </c>
      <c r="C131">
        <f ca="1">SUM($D$2:D131)</f>
        <v>1229.9411348926596</v>
      </c>
      <c r="D131">
        <f t="shared" ref="D131:D194" ca="1" si="2">SUM(E131:O131)</f>
        <v>6.8785714191582725</v>
      </c>
      <c r="E131">
        <f ca="1">(SUMIFS(OFFSET([2]掉落汇总!$C$2:$C$871,,MATCH($B131,[2]掉落汇总!$D$1:$M$1)),[2]掉落汇总!$A$2:$A$871,E$1,[2]掉落汇总!$C$2:$C$871,$Q$1)+SUMIFS(OFFSET([2]掉落汇总!$C$2:$C$871,,MATCH($B131,[2]掉落汇总!$D$1:$M$1)),[2]掉落汇总!$A$2:$A$871,E$1,[2]掉落汇总!$C$2:$C$871,$Q$2)/$Q$3)*宝箱投放计算!D131</f>
        <v>1.9023075245365322</v>
      </c>
      <c r="F131">
        <f ca="1">(SUMIFS(OFFSET([2]掉落汇总!$C$2:$C$871,,MATCH($B131,[2]掉落汇总!$D$1:$M$1)),[2]掉落汇总!$A$2:$A$871,F$1,[2]掉落汇总!$C$2:$C$871,$Q$1)+SUMIFS(OFFSET([2]掉落汇总!$C$2:$C$871,,MATCH($B131,[2]掉落汇总!$D$1:$M$1)),[2]掉落汇总!$A$2:$A$871,F$1,[2]掉落汇总!$C$2:$C$871,$Q$2)/$Q$3)*宝箱投放计算!E131</f>
        <v>2.8580034423407916</v>
      </c>
      <c r="G131">
        <f ca="1">(SUMIFS(OFFSET([2]掉落汇总!$C$2:$C$871,,MATCH($B131,[2]掉落汇总!$D$1:$M$1)),[2]掉落汇总!$A$2:$A$871,G$1,[2]掉落汇总!$C$2:$C$871,$Q$1)+SUMIFS(OFFSET([2]掉落汇总!$C$2:$C$871,,MATCH($B131,[2]掉落汇总!$D$1:$M$1)),[2]掉落汇总!$A$2:$A$871,G$1,[2]掉落汇总!$C$2:$C$871,$Q$2)/$Q$3)*宝箱投放计算!F131</f>
        <v>0</v>
      </c>
      <c r="H131">
        <f ca="1">(SUMIFS(OFFSET([2]掉落汇总!$C$2:$C$871,,MATCH($B131,[2]掉落汇总!$D$1:$M$1)),[2]掉落汇总!$A$2:$A$871,H$1,[2]掉落汇总!$C$2:$C$871,$Q$1)+SUMIFS(OFFSET([2]掉落汇总!$C$2:$C$871,,MATCH($B131,[2]掉落汇总!$D$1:$M$1)),[2]掉落汇总!$A$2:$A$871,H$1,[2]掉落汇总!$C$2:$C$871,$Q$2)/$Q$3)*宝箱投放计算!G131</f>
        <v>0</v>
      </c>
      <c r="I131">
        <f ca="1">(SUMIFS(OFFSET([2]掉落汇总!$C$2:$C$871,,MATCH($B131,[2]掉落汇总!$D$1:$M$1)),[2]掉落汇总!$A$2:$A$871,I$1,[2]掉落汇总!$C$2:$C$871,$Q$1)+SUMIFS(OFFSET([2]掉落汇总!$C$2:$C$871,,MATCH($B131,[2]掉落汇总!$D$1:$M$1)),[2]掉落汇总!$A$2:$A$871,I$1,[2]掉落汇总!$C$2:$C$871,$Q$2)/$Q$3)*宝箱投放计算!H131</f>
        <v>0</v>
      </c>
      <c r="J131">
        <f ca="1">(SUMIFS(OFFSET([2]掉落汇总!$C$2:$C$871,,MATCH($B131,[2]掉落汇总!$D$1:$M$1)),[2]掉落汇总!$A$2:$A$871,J$1,[2]掉落汇总!$C$2:$C$871,$Q$1)+SUMIFS(OFFSET([2]掉落汇总!$C$2:$C$871,,MATCH($B131,[2]掉落汇总!$D$1:$M$1)),[2]掉落汇总!$A$2:$A$871,J$1,[2]掉落汇总!$C$2:$C$871,$Q$2)/$Q$3)*宝箱投放计算!I131</f>
        <v>0</v>
      </c>
      <c r="K131">
        <f ca="1">(SUMIFS(OFFSET([2]掉落汇总!$C$2:$C$871,,MATCH($B131,[2]掉落汇总!$D$1:$M$1)),[2]掉落汇总!$A$2:$A$871,K$1,[2]掉落汇总!$C$2:$C$871,$Q$1)+SUMIFS(OFFSET([2]掉落汇总!$C$2:$C$871,,MATCH($B131,[2]掉落汇总!$D$1:$M$1)),[2]掉落汇总!$A$2:$A$871,K$1,[2]掉落汇总!$C$2:$C$871,$Q$2)/$Q$3)*宝箱投放计算!J131</f>
        <v>0</v>
      </c>
      <c r="L131">
        <f ca="1">(SUMIFS(OFFSET([2]掉落汇总!$C$2:$C$871,,MATCH($B131,[2]掉落汇总!$D$1:$M$1)),[2]掉落汇总!$A$2:$A$871,L$1,[2]掉落汇总!$C$2:$C$871,$Q$1)+SUMIFS(OFFSET([2]掉落汇总!$C$2:$C$871,,MATCH($B131,[2]掉落汇总!$D$1:$M$1)),[2]掉落汇总!$A$2:$A$871,L$1,[2]掉落汇总!$C$2:$C$871,$Q$2)/$Q$3)*宝箱投放计算!K131</f>
        <v>0.7814085171640911</v>
      </c>
      <c r="M131">
        <f ca="1">(SUMIFS(OFFSET([2]掉落汇总!$C$2:$C$871,,MATCH($B131,[2]掉落汇总!$D$1:$M$1)),[2]掉落汇总!$A$2:$A$871,M$1,[2]掉落汇总!$C$2:$C$871,$Q$1)+SUMIFS(OFFSET([2]掉落汇总!$C$2:$C$871,,MATCH($B131,[2]掉落汇总!$D$1:$M$1)),[2]掉落汇总!$A$2:$A$871,M$1,[2]掉落汇总!$C$2:$C$871,$Q$2)/$Q$3)*宝箱投放计算!L131</f>
        <v>0.78196893612051854</v>
      </c>
      <c r="N131">
        <f ca="1">(SUMIFS(OFFSET([2]掉落汇总!$C$2:$C$871,,MATCH($B131,[2]掉落汇总!$D$1:$M$1)),[2]掉落汇总!$A$2:$A$871,N$1,[2]掉落汇总!$C$2:$C$871,$Q$1)+SUMIFS(OFFSET([2]掉落汇总!$C$2:$C$871,,MATCH($B131,[2]掉落汇总!$D$1:$M$1)),[2]掉落汇总!$A$2:$A$871,N$1,[2]掉落汇总!$C$2:$C$871,$Q$2)/$Q$3)*宝箱投放计算!M131</f>
        <v>0.18146053602163756</v>
      </c>
      <c r="O131">
        <f ca="1">(SUMIFS(OFFSET([2]掉落汇总!$C$2:$C$871,,MATCH($B131,[2]掉落汇总!$D$1:$M$1)),[2]掉落汇总!$A$2:$A$871,O$1,[2]掉落汇总!$C$2:$C$871,$Q$1)+SUMIFS(OFFSET([2]掉落汇总!$C$2:$C$871,,MATCH($B131,[2]掉落汇总!$D$1:$M$1)),[2]掉落汇总!$A$2:$A$871,O$1,[2]掉落汇总!$C$2:$C$871,$Q$2)/$Q$3)*宝箱投放计算!N131</f>
        <v>0.37342246297470183</v>
      </c>
    </row>
    <row r="132" spans="1:15" x14ac:dyDescent="0.2">
      <c r="A132">
        <f>玩家成长时间线!A132</f>
        <v>131</v>
      </c>
      <c r="B132">
        <f>玩家成长时间线!B132</f>
        <v>9</v>
      </c>
      <c r="C132">
        <f ca="1">SUM($D$2:D132)</f>
        <v>1236.9845918080011</v>
      </c>
      <c r="D132">
        <f t="shared" ca="1" si="2"/>
        <v>7.043456915341479</v>
      </c>
      <c r="E132">
        <f ca="1">(SUMIFS(OFFSET([2]掉落汇总!$C$2:$C$871,,MATCH($B132,[2]掉落汇总!$D$1:$M$1)),[2]掉落汇总!$A$2:$A$871,E$1,[2]掉落汇总!$C$2:$C$871,$Q$1)+SUMIFS(OFFSET([2]掉落汇总!$C$2:$C$871,,MATCH($B132,[2]掉落汇总!$D$1:$M$1)),[2]掉落汇总!$A$2:$A$871,E$1,[2]掉落汇总!$C$2:$C$871,$Q$2)/$Q$3)*宝箱投放计算!D132</f>
        <v>2.067193020719738</v>
      </c>
      <c r="F132">
        <f ca="1">(SUMIFS(OFFSET([2]掉落汇总!$C$2:$C$871,,MATCH($B132,[2]掉落汇总!$D$1:$M$1)),[2]掉落汇总!$A$2:$A$871,F$1,[2]掉落汇总!$C$2:$C$871,$Q$1)+SUMIFS(OFFSET([2]掉落汇总!$C$2:$C$871,,MATCH($B132,[2]掉落汇总!$D$1:$M$1)),[2]掉落汇总!$A$2:$A$871,F$1,[2]掉落汇总!$C$2:$C$871,$Q$2)/$Q$3)*宝箱投放计算!E132</f>
        <v>2.8580034423407916</v>
      </c>
      <c r="G132">
        <f ca="1">(SUMIFS(OFFSET([2]掉落汇总!$C$2:$C$871,,MATCH($B132,[2]掉落汇总!$D$1:$M$1)),[2]掉落汇总!$A$2:$A$871,G$1,[2]掉落汇总!$C$2:$C$871,$Q$1)+SUMIFS(OFFSET([2]掉落汇总!$C$2:$C$871,,MATCH($B132,[2]掉落汇总!$D$1:$M$1)),[2]掉落汇总!$A$2:$A$871,G$1,[2]掉落汇总!$C$2:$C$871,$Q$2)/$Q$3)*宝箱投放计算!F132</f>
        <v>0</v>
      </c>
      <c r="H132">
        <f ca="1">(SUMIFS(OFFSET([2]掉落汇总!$C$2:$C$871,,MATCH($B132,[2]掉落汇总!$D$1:$M$1)),[2]掉落汇总!$A$2:$A$871,H$1,[2]掉落汇总!$C$2:$C$871,$Q$1)+SUMIFS(OFFSET([2]掉落汇总!$C$2:$C$871,,MATCH($B132,[2]掉落汇总!$D$1:$M$1)),[2]掉落汇总!$A$2:$A$871,H$1,[2]掉落汇总!$C$2:$C$871,$Q$2)/$Q$3)*宝箱投放计算!G132</f>
        <v>0</v>
      </c>
      <c r="I132">
        <f ca="1">(SUMIFS(OFFSET([2]掉落汇总!$C$2:$C$871,,MATCH($B132,[2]掉落汇总!$D$1:$M$1)),[2]掉落汇总!$A$2:$A$871,I$1,[2]掉落汇总!$C$2:$C$871,$Q$1)+SUMIFS(OFFSET([2]掉落汇总!$C$2:$C$871,,MATCH($B132,[2]掉落汇总!$D$1:$M$1)),[2]掉落汇总!$A$2:$A$871,I$1,[2]掉落汇总!$C$2:$C$871,$Q$2)/$Q$3)*宝箱投放计算!H132</f>
        <v>0</v>
      </c>
      <c r="J132">
        <f ca="1">(SUMIFS(OFFSET([2]掉落汇总!$C$2:$C$871,,MATCH($B132,[2]掉落汇总!$D$1:$M$1)),[2]掉落汇总!$A$2:$A$871,J$1,[2]掉落汇总!$C$2:$C$871,$Q$1)+SUMIFS(OFFSET([2]掉落汇总!$C$2:$C$871,,MATCH($B132,[2]掉落汇总!$D$1:$M$1)),[2]掉落汇总!$A$2:$A$871,J$1,[2]掉落汇总!$C$2:$C$871,$Q$2)/$Q$3)*宝箱投放计算!I132</f>
        <v>0</v>
      </c>
      <c r="K132">
        <f ca="1">(SUMIFS(OFFSET([2]掉落汇总!$C$2:$C$871,,MATCH($B132,[2]掉落汇总!$D$1:$M$1)),[2]掉落汇总!$A$2:$A$871,K$1,[2]掉落汇总!$C$2:$C$871,$Q$1)+SUMIFS(OFFSET([2]掉落汇总!$C$2:$C$871,,MATCH($B132,[2]掉落汇总!$D$1:$M$1)),[2]掉落汇总!$A$2:$A$871,K$1,[2]掉落汇总!$C$2:$C$871,$Q$2)/$Q$3)*宝箱投放计算!J132</f>
        <v>0</v>
      </c>
      <c r="L132">
        <f ca="1">(SUMIFS(OFFSET([2]掉落汇总!$C$2:$C$871,,MATCH($B132,[2]掉落汇总!$D$1:$M$1)),[2]掉落汇总!$A$2:$A$871,L$1,[2]掉落汇总!$C$2:$C$871,$Q$1)+SUMIFS(OFFSET([2]掉落汇总!$C$2:$C$871,,MATCH($B132,[2]掉落汇总!$D$1:$M$1)),[2]掉落汇总!$A$2:$A$871,L$1,[2]掉落汇总!$C$2:$C$871,$Q$2)/$Q$3)*宝箱投放计算!K132</f>
        <v>0.7814085171640911</v>
      </c>
      <c r="M132">
        <f ca="1">(SUMIFS(OFFSET([2]掉落汇总!$C$2:$C$871,,MATCH($B132,[2]掉落汇总!$D$1:$M$1)),[2]掉落汇总!$A$2:$A$871,M$1,[2]掉落汇总!$C$2:$C$871,$Q$1)+SUMIFS(OFFSET([2]掉落汇总!$C$2:$C$871,,MATCH($B132,[2]掉落汇总!$D$1:$M$1)),[2]掉落汇总!$A$2:$A$871,M$1,[2]掉落汇总!$C$2:$C$871,$Q$2)/$Q$3)*宝箱投放计算!L132</f>
        <v>0.78196893612051854</v>
      </c>
      <c r="N132">
        <f ca="1">(SUMIFS(OFFSET([2]掉落汇总!$C$2:$C$871,,MATCH($B132,[2]掉落汇总!$D$1:$M$1)),[2]掉落汇总!$A$2:$A$871,N$1,[2]掉落汇总!$C$2:$C$871,$Q$1)+SUMIFS(OFFSET([2]掉落汇总!$C$2:$C$871,,MATCH($B132,[2]掉落汇总!$D$1:$M$1)),[2]掉落汇总!$A$2:$A$871,N$1,[2]掉落汇总!$C$2:$C$871,$Q$2)/$Q$3)*宝箱投放计算!M132</f>
        <v>0.18146053602163756</v>
      </c>
      <c r="O132">
        <f ca="1">(SUMIFS(OFFSET([2]掉落汇总!$C$2:$C$871,,MATCH($B132,[2]掉落汇总!$D$1:$M$1)),[2]掉落汇总!$A$2:$A$871,O$1,[2]掉落汇总!$C$2:$C$871,$Q$1)+SUMIFS(OFFSET([2]掉落汇总!$C$2:$C$871,,MATCH($B132,[2]掉落汇总!$D$1:$M$1)),[2]掉落汇总!$A$2:$A$871,O$1,[2]掉落汇总!$C$2:$C$871,$Q$2)/$Q$3)*宝箱投放计算!N132</f>
        <v>0.37342246297470183</v>
      </c>
    </row>
    <row r="133" spans="1:15" x14ac:dyDescent="0.2">
      <c r="A133">
        <f>玩家成长时间线!A133</f>
        <v>132</v>
      </c>
      <c r="B133">
        <f>玩家成长时间线!B133</f>
        <v>10</v>
      </c>
      <c r="C133">
        <f ca="1">SUM($D$2:D133)</f>
        <v>1249.6244915430802</v>
      </c>
      <c r="D133">
        <f t="shared" ca="1" si="2"/>
        <v>12.639899735079112</v>
      </c>
      <c r="E133">
        <f ca="1">(SUMIFS(OFFSET([2]掉落汇总!$C$2:$C$871,,MATCH($B133,[2]掉落汇总!$D$1:$M$1)),[2]掉落汇总!$A$2:$A$871,E$1,[2]掉落汇总!$C$2:$C$871,$Q$1)+SUMIFS(OFFSET([2]掉落汇总!$C$2:$C$871,,MATCH($B133,[2]掉落汇总!$D$1:$M$1)),[2]掉落汇总!$A$2:$A$871,E$1,[2]掉落汇总!$C$2:$C$871,$Q$2)/$Q$3)*宝箱投放计算!D133</f>
        <v>3.084018937401368</v>
      </c>
      <c r="F133">
        <f ca="1">(SUMIFS(OFFSET([2]掉落汇总!$C$2:$C$871,,MATCH($B133,[2]掉落汇总!$D$1:$M$1)),[2]掉落汇总!$A$2:$A$871,F$1,[2]掉落汇总!$C$2:$C$871,$Q$1)+SUMIFS(OFFSET([2]掉落汇总!$C$2:$C$871,,MATCH($B133,[2]掉落汇总!$D$1:$M$1)),[2]掉落汇总!$A$2:$A$871,F$1,[2]掉落汇总!$C$2:$C$871,$Q$2)/$Q$3)*宝箱投放计算!E133</f>
        <v>2.8580034423407916</v>
      </c>
      <c r="G133">
        <f ca="1">(SUMIFS(OFFSET([2]掉落汇总!$C$2:$C$871,,MATCH($B133,[2]掉落汇总!$D$1:$M$1)),[2]掉落汇总!$A$2:$A$871,G$1,[2]掉落汇总!$C$2:$C$871,$Q$1)+SUMIFS(OFFSET([2]掉落汇总!$C$2:$C$871,,MATCH($B133,[2]掉落汇总!$D$1:$M$1)),[2]掉落汇总!$A$2:$A$871,G$1,[2]掉落汇总!$C$2:$C$871,$Q$2)/$Q$3)*宝箱投放计算!F133</f>
        <v>0</v>
      </c>
      <c r="H133">
        <f ca="1">(SUMIFS(OFFSET([2]掉落汇总!$C$2:$C$871,,MATCH($B133,[2]掉落汇总!$D$1:$M$1)),[2]掉落汇总!$A$2:$A$871,H$1,[2]掉落汇总!$C$2:$C$871,$Q$1)+SUMIFS(OFFSET([2]掉落汇总!$C$2:$C$871,,MATCH($B133,[2]掉落汇总!$D$1:$M$1)),[2]掉落汇总!$A$2:$A$871,H$1,[2]掉落汇总!$C$2:$C$871,$Q$2)/$Q$3)*宝箱投放计算!G133</f>
        <v>0</v>
      </c>
      <c r="I133">
        <f ca="1">(SUMIFS(OFFSET([2]掉落汇总!$C$2:$C$871,,MATCH($B133,[2]掉落汇总!$D$1:$M$1)),[2]掉落汇总!$A$2:$A$871,I$1,[2]掉落汇总!$C$2:$C$871,$Q$1)+SUMIFS(OFFSET([2]掉落汇总!$C$2:$C$871,,MATCH($B133,[2]掉落汇总!$D$1:$M$1)),[2]掉落汇总!$A$2:$A$871,I$1,[2]掉落汇总!$C$2:$C$871,$Q$2)/$Q$3)*宝箱投放计算!H133</f>
        <v>0</v>
      </c>
      <c r="J133">
        <f ca="1">(SUMIFS(OFFSET([2]掉落汇总!$C$2:$C$871,,MATCH($B133,[2]掉落汇总!$D$1:$M$1)),[2]掉落汇总!$A$2:$A$871,J$1,[2]掉落汇总!$C$2:$C$871,$Q$1)+SUMIFS(OFFSET([2]掉落汇总!$C$2:$C$871,,MATCH($B133,[2]掉落汇总!$D$1:$M$1)),[2]掉落汇总!$A$2:$A$871,J$1,[2]掉落汇总!$C$2:$C$871,$Q$2)/$Q$3)*宝箱投放计算!I133</f>
        <v>4.5796169030560039</v>
      </c>
      <c r="K133">
        <f ca="1">(SUMIFS(OFFSET([2]掉落汇总!$C$2:$C$871,,MATCH($B133,[2]掉落汇总!$D$1:$M$1)),[2]掉落汇总!$A$2:$A$871,K$1,[2]掉落汇总!$C$2:$C$871,$Q$1)+SUMIFS(OFFSET([2]掉落汇总!$C$2:$C$871,,MATCH($B133,[2]掉落汇总!$D$1:$M$1)),[2]掉落汇总!$A$2:$A$871,K$1,[2]掉落汇总!$C$2:$C$871,$Q$2)/$Q$3)*宝箱投放计算!J133</f>
        <v>0</v>
      </c>
      <c r="L133">
        <f ca="1">(SUMIFS(OFFSET([2]掉落汇总!$C$2:$C$871,,MATCH($B133,[2]掉落汇总!$D$1:$M$1)),[2]掉落汇总!$A$2:$A$871,L$1,[2]掉落汇总!$C$2:$C$871,$Q$1)+SUMIFS(OFFSET([2]掉落汇总!$C$2:$C$871,,MATCH($B133,[2]掉落汇总!$D$1:$M$1)),[2]掉落汇总!$A$2:$A$871,L$1,[2]掉落汇总!$C$2:$C$871,$Q$2)/$Q$3)*宝箱投放计算!K133</f>
        <v>0.7814085171640911</v>
      </c>
      <c r="M133">
        <f ca="1">(SUMIFS(OFFSET([2]掉落汇总!$C$2:$C$871,,MATCH($B133,[2]掉落汇总!$D$1:$M$1)),[2]掉落汇总!$A$2:$A$871,M$1,[2]掉落汇总!$C$2:$C$871,$Q$1)+SUMIFS(OFFSET([2]掉落汇总!$C$2:$C$871,,MATCH($B133,[2]掉落汇总!$D$1:$M$1)),[2]掉落汇总!$A$2:$A$871,M$1,[2]掉落汇总!$C$2:$C$871,$Q$2)/$Q$3)*宝箱投放计算!L133</f>
        <v>0.78196893612051854</v>
      </c>
      <c r="N133">
        <f ca="1">(SUMIFS(OFFSET([2]掉落汇总!$C$2:$C$871,,MATCH($B133,[2]掉落汇总!$D$1:$M$1)),[2]掉落汇总!$A$2:$A$871,N$1,[2]掉落汇总!$C$2:$C$871,$Q$1)+SUMIFS(OFFSET([2]掉落汇总!$C$2:$C$871,,MATCH($B133,[2]掉落汇总!$D$1:$M$1)),[2]掉落汇总!$A$2:$A$871,N$1,[2]掉落汇总!$C$2:$C$871,$Q$2)/$Q$3)*宝箱投放计算!M133</f>
        <v>0.18146053602163756</v>
      </c>
      <c r="O133">
        <f ca="1">(SUMIFS(OFFSET([2]掉落汇总!$C$2:$C$871,,MATCH($B133,[2]掉落汇总!$D$1:$M$1)),[2]掉落汇总!$A$2:$A$871,O$1,[2]掉落汇总!$C$2:$C$871,$Q$1)+SUMIFS(OFFSET([2]掉落汇总!$C$2:$C$871,,MATCH($B133,[2]掉落汇总!$D$1:$M$1)),[2]掉落汇总!$A$2:$A$871,O$1,[2]掉落汇总!$C$2:$C$871,$Q$2)/$Q$3)*宝箱投放计算!N133</f>
        <v>0.37342246297470183</v>
      </c>
    </row>
    <row r="134" spans="1:15" x14ac:dyDescent="0.2">
      <c r="A134">
        <f>玩家成长时间线!A134</f>
        <v>133</v>
      </c>
      <c r="B134">
        <f>玩家成长时间线!B134</f>
        <v>10</v>
      </c>
      <c r="C134">
        <f ca="1">SUM($D$2:D134)</f>
        <v>1257.6973993093484</v>
      </c>
      <c r="D134">
        <f t="shared" ca="1" si="2"/>
        <v>8.0729077662682425</v>
      </c>
      <c r="E134">
        <f ca="1">(SUMIFS(OFFSET([2]掉落汇总!$C$2:$C$871,,MATCH($B134,[2]掉落汇总!$D$1:$M$1)),[2]掉落汇总!$A$2:$A$871,E$1,[2]掉落汇总!$C$2:$C$871,$Q$1)+SUMIFS(OFFSET([2]掉落汇总!$C$2:$C$871,,MATCH($B134,[2]掉落汇总!$D$1:$M$1)),[2]掉落汇总!$A$2:$A$871,E$1,[2]掉落汇总!$C$2:$C$871,$Q$2)/$Q$3)*宝箱投放计算!D134</f>
        <v>3.0966438716465019</v>
      </c>
      <c r="F134">
        <f ca="1">(SUMIFS(OFFSET([2]掉落汇总!$C$2:$C$871,,MATCH($B134,[2]掉落汇总!$D$1:$M$1)),[2]掉落汇总!$A$2:$A$871,F$1,[2]掉落汇总!$C$2:$C$871,$Q$1)+SUMIFS(OFFSET([2]掉落汇总!$C$2:$C$871,,MATCH($B134,[2]掉落汇总!$D$1:$M$1)),[2]掉落汇总!$A$2:$A$871,F$1,[2]掉落汇总!$C$2:$C$871,$Q$2)/$Q$3)*宝箱投放计算!E134</f>
        <v>2.8580034423407916</v>
      </c>
      <c r="G134">
        <f ca="1">(SUMIFS(OFFSET([2]掉落汇总!$C$2:$C$871,,MATCH($B134,[2]掉落汇总!$D$1:$M$1)),[2]掉落汇总!$A$2:$A$871,G$1,[2]掉落汇总!$C$2:$C$871,$Q$1)+SUMIFS(OFFSET([2]掉落汇总!$C$2:$C$871,,MATCH($B134,[2]掉落汇总!$D$1:$M$1)),[2]掉落汇总!$A$2:$A$871,G$1,[2]掉落汇总!$C$2:$C$871,$Q$2)/$Q$3)*宝箱投放计算!F134</f>
        <v>0</v>
      </c>
      <c r="H134">
        <f ca="1">(SUMIFS(OFFSET([2]掉落汇总!$C$2:$C$871,,MATCH($B134,[2]掉落汇总!$D$1:$M$1)),[2]掉落汇总!$A$2:$A$871,H$1,[2]掉落汇总!$C$2:$C$871,$Q$1)+SUMIFS(OFFSET([2]掉落汇总!$C$2:$C$871,,MATCH($B134,[2]掉落汇总!$D$1:$M$1)),[2]掉落汇总!$A$2:$A$871,H$1,[2]掉落汇总!$C$2:$C$871,$Q$2)/$Q$3)*宝箱投放计算!G134</f>
        <v>0</v>
      </c>
      <c r="I134">
        <f ca="1">(SUMIFS(OFFSET([2]掉落汇总!$C$2:$C$871,,MATCH($B134,[2]掉落汇总!$D$1:$M$1)),[2]掉落汇总!$A$2:$A$871,I$1,[2]掉落汇总!$C$2:$C$871,$Q$1)+SUMIFS(OFFSET([2]掉落汇总!$C$2:$C$871,,MATCH($B134,[2]掉落汇总!$D$1:$M$1)),[2]掉落汇总!$A$2:$A$871,I$1,[2]掉落汇总!$C$2:$C$871,$Q$2)/$Q$3)*宝箱投放计算!H134</f>
        <v>0</v>
      </c>
      <c r="J134">
        <f ca="1">(SUMIFS(OFFSET([2]掉落汇总!$C$2:$C$871,,MATCH($B134,[2]掉落汇总!$D$1:$M$1)),[2]掉落汇总!$A$2:$A$871,J$1,[2]掉落汇总!$C$2:$C$871,$Q$1)+SUMIFS(OFFSET([2]掉落汇总!$C$2:$C$871,,MATCH($B134,[2]掉落汇总!$D$1:$M$1)),[2]掉落汇总!$A$2:$A$871,J$1,[2]掉落汇总!$C$2:$C$871,$Q$2)/$Q$3)*宝箱投放计算!I134</f>
        <v>0</v>
      </c>
      <c r="K134">
        <f ca="1">(SUMIFS(OFFSET([2]掉落汇总!$C$2:$C$871,,MATCH($B134,[2]掉落汇总!$D$1:$M$1)),[2]掉落汇总!$A$2:$A$871,K$1,[2]掉落汇总!$C$2:$C$871,$Q$1)+SUMIFS(OFFSET([2]掉落汇总!$C$2:$C$871,,MATCH($B134,[2]掉落汇总!$D$1:$M$1)),[2]掉落汇总!$A$2:$A$871,K$1,[2]掉落汇总!$C$2:$C$871,$Q$2)/$Q$3)*宝箱投放计算!J134</f>
        <v>0</v>
      </c>
      <c r="L134">
        <f ca="1">(SUMIFS(OFFSET([2]掉落汇总!$C$2:$C$871,,MATCH($B134,[2]掉落汇总!$D$1:$M$1)),[2]掉落汇总!$A$2:$A$871,L$1,[2]掉落汇总!$C$2:$C$871,$Q$1)+SUMIFS(OFFSET([2]掉落汇总!$C$2:$C$871,,MATCH($B134,[2]掉落汇总!$D$1:$M$1)),[2]掉落汇总!$A$2:$A$871,L$1,[2]掉落汇总!$C$2:$C$871,$Q$2)/$Q$3)*宝箱投放计算!K134</f>
        <v>0.7814085171640911</v>
      </c>
      <c r="M134">
        <f ca="1">(SUMIFS(OFFSET([2]掉落汇总!$C$2:$C$871,,MATCH($B134,[2]掉落汇总!$D$1:$M$1)),[2]掉落汇总!$A$2:$A$871,M$1,[2]掉落汇总!$C$2:$C$871,$Q$1)+SUMIFS(OFFSET([2]掉落汇总!$C$2:$C$871,,MATCH($B134,[2]掉落汇总!$D$1:$M$1)),[2]掉落汇总!$A$2:$A$871,M$1,[2]掉落汇总!$C$2:$C$871,$Q$2)/$Q$3)*宝箱投放计算!L134</f>
        <v>0.78196893612051854</v>
      </c>
      <c r="N134">
        <f ca="1">(SUMIFS(OFFSET([2]掉落汇总!$C$2:$C$871,,MATCH($B134,[2]掉落汇总!$D$1:$M$1)),[2]掉落汇总!$A$2:$A$871,N$1,[2]掉落汇总!$C$2:$C$871,$Q$1)+SUMIFS(OFFSET([2]掉落汇总!$C$2:$C$871,,MATCH($B134,[2]掉落汇总!$D$1:$M$1)),[2]掉落汇总!$A$2:$A$871,N$1,[2]掉落汇总!$C$2:$C$871,$Q$2)/$Q$3)*宝箱投放计算!M134</f>
        <v>0.18146053602163756</v>
      </c>
      <c r="O134">
        <f ca="1">(SUMIFS(OFFSET([2]掉落汇总!$C$2:$C$871,,MATCH($B134,[2]掉落汇总!$D$1:$M$1)),[2]掉落汇总!$A$2:$A$871,O$1,[2]掉落汇总!$C$2:$C$871,$Q$1)+SUMIFS(OFFSET([2]掉落汇总!$C$2:$C$871,,MATCH($B134,[2]掉落汇总!$D$1:$M$1)),[2]掉落汇总!$A$2:$A$871,O$1,[2]掉落汇总!$C$2:$C$871,$Q$2)/$Q$3)*宝箱投放计算!N134</f>
        <v>0.37342246297470183</v>
      </c>
    </row>
    <row r="135" spans="1:15" x14ac:dyDescent="0.2">
      <c r="A135">
        <f>玩家成长时间线!A135</f>
        <v>134</v>
      </c>
      <c r="B135">
        <f>玩家成长时间线!B135</f>
        <v>10</v>
      </c>
      <c r="C135">
        <f ca="1">SUM($D$2:D135)</f>
        <v>1265.7829320098617</v>
      </c>
      <c r="D135">
        <f t="shared" ca="1" si="2"/>
        <v>8.0855327005133759</v>
      </c>
      <c r="E135">
        <f ca="1">(SUMIFS(OFFSET([2]掉落汇总!$C$2:$C$871,,MATCH($B135,[2]掉落汇总!$D$1:$M$1)),[2]掉落汇总!$A$2:$A$871,E$1,[2]掉落汇总!$C$2:$C$871,$Q$1)+SUMIFS(OFFSET([2]掉落汇总!$C$2:$C$871,,MATCH($B135,[2]掉落汇总!$D$1:$M$1)),[2]掉落汇总!$A$2:$A$871,E$1,[2]掉落汇总!$C$2:$C$871,$Q$2)/$Q$3)*宝箱投放计算!D135</f>
        <v>3.1092688058916362</v>
      </c>
      <c r="F135">
        <f ca="1">(SUMIFS(OFFSET([2]掉落汇总!$C$2:$C$871,,MATCH($B135,[2]掉落汇总!$D$1:$M$1)),[2]掉落汇总!$A$2:$A$871,F$1,[2]掉落汇总!$C$2:$C$871,$Q$1)+SUMIFS(OFFSET([2]掉落汇总!$C$2:$C$871,,MATCH($B135,[2]掉落汇总!$D$1:$M$1)),[2]掉落汇总!$A$2:$A$871,F$1,[2]掉落汇总!$C$2:$C$871,$Q$2)/$Q$3)*宝箱投放计算!E135</f>
        <v>2.8580034423407916</v>
      </c>
      <c r="G135">
        <f ca="1">(SUMIFS(OFFSET([2]掉落汇总!$C$2:$C$871,,MATCH($B135,[2]掉落汇总!$D$1:$M$1)),[2]掉落汇总!$A$2:$A$871,G$1,[2]掉落汇总!$C$2:$C$871,$Q$1)+SUMIFS(OFFSET([2]掉落汇总!$C$2:$C$871,,MATCH($B135,[2]掉落汇总!$D$1:$M$1)),[2]掉落汇总!$A$2:$A$871,G$1,[2]掉落汇总!$C$2:$C$871,$Q$2)/$Q$3)*宝箱投放计算!F135</f>
        <v>0</v>
      </c>
      <c r="H135">
        <f ca="1">(SUMIFS(OFFSET([2]掉落汇总!$C$2:$C$871,,MATCH($B135,[2]掉落汇总!$D$1:$M$1)),[2]掉落汇总!$A$2:$A$871,H$1,[2]掉落汇总!$C$2:$C$871,$Q$1)+SUMIFS(OFFSET([2]掉落汇总!$C$2:$C$871,,MATCH($B135,[2]掉落汇总!$D$1:$M$1)),[2]掉落汇总!$A$2:$A$871,H$1,[2]掉落汇总!$C$2:$C$871,$Q$2)/$Q$3)*宝箱投放计算!G135</f>
        <v>0</v>
      </c>
      <c r="I135">
        <f ca="1">(SUMIFS(OFFSET([2]掉落汇总!$C$2:$C$871,,MATCH($B135,[2]掉落汇总!$D$1:$M$1)),[2]掉落汇总!$A$2:$A$871,I$1,[2]掉落汇总!$C$2:$C$871,$Q$1)+SUMIFS(OFFSET([2]掉落汇总!$C$2:$C$871,,MATCH($B135,[2]掉落汇总!$D$1:$M$1)),[2]掉落汇总!$A$2:$A$871,I$1,[2]掉落汇总!$C$2:$C$871,$Q$2)/$Q$3)*宝箱投放计算!H135</f>
        <v>0</v>
      </c>
      <c r="J135">
        <f ca="1">(SUMIFS(OFFSET([2]掉落汇总!$C$2:$C$871,,MATCH($B135,[2]掉落汇总!$D$1:$M$1)),[2]掉落汇总!$A$2:$A$871,J$1,[2]掉落汇总!$C$2:$C$871,$Q$1)+SUMIFS(OFFSET([2]掉落汇总!$C$2:$C$871,,MATCH($B135,[2]掉落汇总!$D$1:$M$1)),[2]掉落汇总!$A$2:$A$871,J$1,[2]掉落汇总!$C$2:$C$871,$Q$2)/$Q$3)*宝箱投放计算!I135</f>
        <v>0</v>
      </c>
      <c r="K135">
        <f ca="1">(SUMIFS(OFFSET([2]掉落汇总!$C$2:$C$871,,MATCH($B135,[2]掉落汇总!$D$1:$M$1)),[2]掉落汇总!$A$2:$A$871,K$1,[2]掉落汇总!$C$2:$C$871,$Q$1)+SUMIFS(OFFSET([2]掉落汇总!$C$2:$C$871,,MATCH($B135,[2]掉落汇总!$D$1:$M$1)),[2]掉落汇总!$A$2:$A$871,K$1,[2]掉落汇总!$C$2:$C$871,$Q$2)/$Q$3)*宝箱投放计算!J135</f>
        <v>0</v>
      </c>
      <c r="L135">
        <f ca="1">(SUMIFS(OFFSET([2]掉落汇总!$C$2:$C$871,,MATCH($B135,[2]掉落汇总!$D$1:$M$1)),[2]掉落汇总!$A$2:$A$871,L$1,[2]掉落汇总!$C$2:$C$871,$Q$1)+SUMIFS(OFFSET([2]掉落汇总!$C$2:$C$871,,MATCH($B135,[2]掉落汇总!$D$1:$M$1)),[2]掉落汇总!$A$2:$A$871,L$1,[2]掉落汇总!$C$2:$C$871,$Q$2)/$Q$3)*宝箱投放计算!K135</f>
        <v>0.7814085171640911</v>
      </c>
      <c r="M135">
        <f ca="1">(SUMIFS(OFFSET([2]掉落汇总!$C$2:$C$871,,MATCH($B135,[2]掉落汇总!$D$1:$M$1)),[2]掉落汇总!$A$2:$A$871,M$1,[2]掉落汇总!$C$2:$C$871,$Q$1)+SUMIFS(OFFSET([2]掉落汇总!$C$2:$C$871,,MATCH($B135,[2]掉落汇总!$D$1:$M$1)),[2]掉落汇总!$A$2:$A$871,M$1,[2]掉落汇总!$C$2:$C$871,$Q$2)/$Q$3)*宝箱投放计算!L135</f>
        <v>0.78196893612051854</v>
      </c>
      <c r="N135">
        <f ca="1">(SUMIFS(OFFSET([2]掉落汇总!$C$2:$C$871,,MATCH($B135,[2]掉落汇总!$D$1:$M$1)),[2]掉落汇总!$A$2:$A$871,N$1,[2]掉落汇总!$C$2:$C$871,$Q$1)+SUMIFS(OFFSET([2]掉落汇总!$C$2:$C$871,,MATCH($B135,[2]掉落汇总!$D$1:$M$1)),[2]掉落汇总!$A$2:$A$871,N$1,[2]掉落汇总!$C$2:$C$871,$Q$2)/$Q$3)*宝箱投放计算!M135</f>
        <v>0.18146053602163756</v>
      </c>
      <c r="O135">
        <f ca="1">(SUMIFS(OFFSET([2]掉落汇总!$C$2:$C$871,,MATCH($B135,[2]掉落汇总!$D$1:$M$1)),[2]掉落汇总!$A$2:$A$871,O$1,[2]掉落汇总!$C$2:$C$871,$Q$1)+SUMIFS(OFFSET([2]掉落汇总!$C$2:$C$871,,MATCH($B135,[2]掉落汇总!$D$1:$M$1)),[2]掉落汇总!$A$2:$A$871,O$1,[2]掉落汇总!$C$2:$C$871,$Q$2)/$Q$3)*宝箱投放计算!N135</f>
        <v>0.37342246297470183</v>
      </c>
    </row>
    <row r="136" spans="1:15" x14ac:dyDescent="0.2">
      <c r="A136">
        <f>玩家成长时间线!A136</f>
        <v>135</v>
      </c>
      <c r="B136">
        <f>玩家成长时间线!B136</f>
        <v>10</v>
      </c>
      <c r="C136">
        <f ca="1">SUM($D$2:D136)</f>
        <v>1274.1335883295228</v>
      </c>
      <c r="D136">
        <f t="shared" ca="1" si="2"/>
        <v>8.3506563196611943</v>
      </c>
      <c r="E136">
        <f ca="1">(SUMIFS(OFFSET([2]掉落汇总!$C$2:$C$871,,MATCH($B136,[2]掉落汇总!$D$1:$M$1)),[2]掉落汇总!$A$2:$A$871,E$1,[2]掉落汇总!$C$2:$C$871,$Q$1)+SUMIFS(OFFSET([2]掉落汇总!$C$2:$C$871,,MATCH($B136,[2]掉落汇总!$D$1:$M$1)),[2]掉落汇总!$A$2:$A$871,E$1,[2]掉落汇总!$C$2:$C$871,$Q$2)/$Q$3)*宝箱投放计算!D136</f>
        <v>3.3743924250394528</v>
      </c>
      <c r="F136">
        <f ca="1">(SUMIFS(OFFSET([2]掉落汇总!$C$2:$C$871,,MATCH($B136,[2]掉落汇总!$D$1:$M$1)),[2]掉落汇总!$A$2:$A$871,F$1,[2]掉落汇总!$C$2:$C$871,$Q$1)+SUMIFS(OFFSET([2]掉落汇总!$C$2:$C$871,,MATCH($B136,[2]掉落汇总!$D$1:$M$1)),[2]掉落汇总!$A$2:$A$871,F$1,[2]掉落汇总!$C$2:$C$871,$Q$2)/$Q$3)*宝箱投放计算!E136</f>
        <v>2.8580034423407916</v>
      </c>
      <c r="G136">
        <f ca="1">(SUMIFS(OFFSET([2]掉落汇总!$C$2:$C$871,,MATCH($B136,[2]掉落汇总!$D$1:$M$1)),[2]掉落汇总!$A$2:$A$871,G$1,[2]掉落汇总!$C$2:$C$871,$Q$1)+SUMIFS(OFFSET([2]掉落汇总!$C$2:$C$871,,MATCH($B136,[2]掉落汇总!$D$1:$M$1)),[2]掉落汇总!$A$2:$A$871,G$1,[2]掉落汇总!$C$2:$C$871,$Q$2)/$Q$3)*宝箱投放计算!F136</f>
        <v>0</v>
      </c>
      <c r="H136">
        <f ca="1">(SUMIFS(OFFSET([2]掉落汇总!$C$2:$C$871,,MATCH($B136,[2]掉落汇总!$D$1:$M$1)),[2]掉落汇总!$A$2:$A$871,H$1,[2]掉落汇总!$C$2:$C$871,$Q$1)+SUMIFS(OFFSET([2]掉落汇总!$C$2:$C$871,,MATCH($B136,[2]掉落汇总!$D$1:$M$1)),[2]掉落汇总!$A$2:$A$871,H$1,[2]掉落汇总!$C$2:$C$871,$Q$2)/$Q$3)*宝箱投放计算!G136</f>
        <v>0</v>
      </c>
      <c r="I136">
        <f ca="1">(SUMIFS(OFFSET([2]掉落汇总!$C$2:$C$871,,MATCH($B136,[2]掉落汇总!$D$1:$M$1)),[2]掉落汇总!$A$2:$A$871,I$1,[2]掉落汇总!$C$2:$C$871,$Q$1)+SUMIFS(OFFSET([2]掉落汇总!$C$2:$C$871,,MATCH($B136,[2]掉落汇总!$D$1:$M$1)),[2]掉落汇总!$A$2:$A$871,I$1,[2]掉落汇总!$C$2:$C$871,$Q$2)/$Q$3)*宝箱投放计算!H136</f>
        <v>0</v>
      </c>
      <c r="J136">
        <f ca="1">(SUMIFS(OFFSET([2]掉落汇总!$C$2:$C$871,,MATCH($B136,[2]掉落汇总!$D$1:$M$1)),[2]掉落汇总!$A$2:$A$871,J$1,[2]掉落汇总!$C$2:$C$871,$Q$1)+SUMIFS(OFFSET([2]掉落汇总!$C$2:$C$871,,MATCH($B136,[2]掉落汇总!$D$1:$M$1)),[2]掉落汇总!$A$2:$A$871,J$1,[2]掉落汇总!$C$2:$C$871,$Q$2)/$Q$3)*宝箱投放计算!I136</f>
        <v>0</v>
      </c>
      <c r="K136">
        <f ca="1">(SUMIFS(OFFSET([2]掉落汇总!$C$2:$C$871,,MATCH($B136,[2]掉落汇总!$D$1:$M$1)),[2]掉落汇总!$A$2:$A$871,K$1,[2]掉落汇总!$C$2:$C$871,$Q$1)+SUMIFS(OFFSET([2]掉落汇总!$C$2:$C$871,,MATCH($B136,[2]掉落汇总!$D$1:$M$1)),[2]掉落汇总!$A$2:$A$871,K$1,[2]掉落汇总!$C$2:$C$871,$Q$2)/$Q$3)*宝箱投放计算!J136</f>
        <v>0</v>
      </c>
      <c r="L136">
        <f ca="1">(SUMIFS(OFFSET([2]掉落汇总!$C$2:$C$871,,MATCH($B136,[2]掉落汇总!$D$1:$M$1)),[2]掉落汇总!$A$2:$A$871,L$1,[2]掉落汇总!$C$2:$C$871,$Q$1)+SUMIFS(OFFSET([2]掉落汇总!$C$2:$C$871,,MATCH($B136,[2]掉落汇总!$D$1:$M$1)),[2]掉落汇总!$A$2:$A$871,L$1,[2]掉落汇总!$C$2:$C$871,$Q$2)/$Q$3)*宝箱投放计算!K136</f>
        <v>0.7814085171640911</v>
      </c>
      <c r="M136">
        <f ca="1">(SUMIFS(OFFSET([2]掉落汇总!$C$2:$C$871,,MATCH($B136,[2]掉落汇总!$D$1:$M$1)),[2]掉落汇总!$A$2:$A$871,M$1,[2]掉落汇总!$C$2:$C$871,$Q$1)+SUMIFS(OFFSET([2]掉落汇总!$C$2:$C$871,,MATCH($B136,[2]掉落汇总!$D$1:$M$1)),[2]掉落汇总!$A$2:$A$871,M$1,[2]掉落汇总!$C$2:$C$871,$Q$2)/$Q$3)*宝箱投放计算!L136</f>
        <v>0.78196893612051854</v>
      </c>
      <c r="N136">
        <f ca="1">(SUMIFS(OFFSET([2]掉落汇总!$C$2:$C$871,,MATCH($B136,[2]掉落汇总!$D$1:$M$1)),[2]掉落汇总!$A$2:$A$871,N$1,[2]掉落汇总!$C$2:$C$871,$Q$1)+SUMIFS(OFFSET([2]掉落汇总!$C$2:$C$871,,MATCH($B136,[2]掉落汇总!$D$1:$M$1)),[2]掉落汇总!$A$2:$A$871,N$1,[2]掉落汇总!$C$2:$C$871,$Q$2)/$Q$3)*宝箱投放计算!M136</f>
        <v>0.18146053602163756</v>
      </c>
      <c r="O136">
        <f ca="1">(SUMIFS(OFFSET([2]掉落汇总!$C$2:$C$871,,MATCH($B136,[2]掉落汇总!$D$1:$M$1)),[2]掉落汇总!$A$2:$A$871,O$1,[2]掉落汇总!$C$2:$C$871,$Q$1)+SUMIFS(OFFSET([2]掉落汇总!$C$2:$C$871,,MATCH($B136,[2]掉落汇总!$D$1:$M$1)),[2]掉落汇总!$A$2:$A$871,O$1,[2]掉落汇总!$C$2:$C$871,$Q$2)/$Q$3)*宝箱投放计算!N136</f>
        <v>0.37342246297470183</v>
      </c>
    </row>
    <row r="137" spans="1:15" x14ac:dyDescent="0.2">
      <c r="A137">
        <f>玩家成长时间线!A137</f>
        <v>136</v>
      </c>
      <c r="B137">
        <f>玩家成长时间线!B137</f>
        <v>10</v>
      </c>
      <c r="C137">
        <f ca="1">SUM($D$2:D137)</f>
        <v>1282.2443708985265</v>
      </c>
      <c r="D137">
        <f t="shared" ca="1" si="2"/>
        <v>8.1107825690036464</v>
      </c>
      <c r="E137">
        <f ca="1">(SUMIFS(OFFSET([2]掉落汇总!$C$2:$C$871,,MATCH($B137,[2]掉落汇总!$D$1:$M$1)),[2]掉落汇总!$A$2:$A$871,E$1,[2]掉落汇总!$C$2:$C$871,$Q$1)+SUMIFS(OFFSET([2]掉落汇总!$C$2:$C$871,,MATCH($B137,[2]掉落汇总!$D$1:$M$1)),[2]掉落汇总!$A$2:$A$871,E$1,[2]掉落汇总!$C$2:$C$871,$Q$2)/$Q$3)*宝箱投放计算!D137</f>
        <v>3.1345186743819045</v>
      </c>
      <c r="F137">
        <f ca="1">(SUMIFS(OFFSET([2]掉落汇总!$C$2:$C$871,,MATCH($B137,[2]掉落汇总!$D$1:$M$1)),[2]掉落汇总!$A$2:$A$871,F$1,[2]掉落汇总!$C$2:$C$871,$Q$1)+SUMIFS(OFFSET([2]掉落汇总!$C$2:$C$871,,MATCH($B137,[2]掉落汇总!$D$1:$M$1)),[2]掉落汇总!$A$2:$A$871,F$1,[2]掉落汇总!$C$2:$C$871,$Q$2)/$Q$3)*宝箱投放计算!E137</f>
        <v>2.8580034423407916</v>
      </c>
      <c r="G137">
        <f ca="1">(SUMIFS(OFFSET([2]掉落汇总!$C$2:$C$871,,MATCH($B137,[2]掉落汇总!$D$1:$M$1)),[2]掉落汇总!$A$2:$A$871,G$1,[2]掉落汇总!$C$2:$C$871,$Q$1)+SUMIFS(OFFSET([2]掉落汇总!$C$2:$C$871,,MATCH($B137,[2]掉落汇总!$D$1:$M$1)),[2]掉落汇总!$A$2:$A$871,G$1,[2]掉落汇总!$C$2:$C$871,$Q$2)/$Q$3)*宝箱投放计算!F137</f>
        <v>0</v>
      </c>
      <c r="H137">
        <f ca="1">(SUMIFS(OFFSET([2]掉落汇总!$C$2:$C$871,,MATCH($B137,[2]掉落汇总!$D$1:$M$1)),[2]掉落汇总!$A$2:$A$871,H$1,[2]掉落汇总!$C$2:$C$871,$Q$1)+SUMIFS(OFFSET([2]掉落汇总!$C$2:$C$871,,MATCH($B137,[2]掉落汇总!$D$1:$M$1)),[2]掉落汇总!$A$2:$A$871,H$1,[2]掉落汇总!$C$2:$C$871,$Q$2)/$Q$3)*宝箱投放计算!G137</f>
        <v>0</v>
      </c>
      <c r="I137">
        <f ca="1">(SUMIFS(OFFSET([2]掉落汇总!$C$2:$C$871,,MATCH($B137,[2]掉落汇总!$D$1:$M$1)),[2]掉落汇总!$A$2:$A$871,I$1,[2]掉落汇总!$C$2:$C$871,$Q$1)+SUMIFS(OFFSET([2]掉落汇总!$C$2:$C$871,,MATCH($B137,[2]掉落汇总!$D$1:$M$1)),[2]掉落汇总!$A$2:$A$871,I$1,[2]掉落汇总!$C$2:$C$871,$Q$2)/$Q$3)*宝箱投放计算!H137</f>
        <v>0</v>
      </c>
      <c r="J137">
        <f ca="1">(SUMIFS(OFFSET([2]掉落汇总!$C$2:$C$871,,MATCH($B137,[2]掉落汇总!$D$1:$M$1)),[2]掉落汇总!$A$2:$A$871,J$1,[2]掉落汇总!$C$2:$C$871,$Q$1)+SUMIFS(OFFSET([2]掉落汇总!$C$2:$C$871,,MATCH($B137,[2]掉落汇总!$D$1:$M$1)),[2]掉落汇总!$A$2:$A$871,J$1,[2]掉落汇总!$C$2:$C$871,$Q$2)/$Q$3)*宝箱投放计算!I137</f>
        <v>0</v>
      </c>
      <c r="K137">
        <f ca="1">(SUMIFS(OFFSET([2]掉落汇总!$C$2:$C$871,,MATCH($B137,[2]掉落汇总!$D$1:$M$1)),[2]掉落汇总!$A$2:$A$871,K$1,[2]掉落汇总!$C$2:$C$871,$Q$1)+SUMIFS(OFFSET([2]掉落汇总!$C$2:$C$871,,MATCH($B137,[2]掉落汇总!$D$1:$M$1)),[2]掉落汇总!$A$2:$A$871,K$1,[2]掉落汇总!$C$2:$C$871,$Q$2)/$Q$3)*宝箱投放计算!J137</f>
        <v>0</v>
      </c>
      <c r="L137">
        <f ca="1">(SUMIFS(OFFSET([2]掉落汇总!$C$2:$C$871,,MATCH($B137,[2]掉落汇总!$D$1:$M$1)),[2]掉落汇总!$A$2:$A$871,L$1,[2]掉落汇总!$C$2:$C$871,$Q$1)+SUMIFS(OFFSET([2]掉落汇总!$C$2:$C$871,,MATCH($B137,[2]掉落汇总!$D$1:$M$1)),[2]掉落汇总!$A$2:$A$871,L$1,[2]掉落汇总!$C$2:$C$871,$Q$2)/$Q$3)*宝箱投放计算!K137</f>
        <v>0.7814085171640911</v>
      </c>
      <c r="M137">
        <f ca="1">(SUMIFS(OFFSET([2]掉落汇总!$C$2:$C$871,,MATCH($B137,[2]掉落汇总!$D$1:$M$1)),[2]掉落汇总!$A$2:$A$871,M$1,[2]掉落汇总!$C$2:$C$871,$Q$1)+SUMIFS(OFFSET([2]掉落汇总!$C$2:$C$871,,MATCH($B137,[2]掉落汇总!$D$1:$M$1)),[2]掉落汇总!$A$2:$A$871,M$1,[2]掉落汇总!$C$2:$C$871,$Q$2)/$Q$3)*宝箱投放计算!L137</f>
        <v>0.78196893612051854</v>
      </c>
      <c r="N137">
        <f ca="1">(SUMIFS(OFFSET([2]掉落汇总!$C$2:$C$871,,MATCH($B137,[2]掉落汇总!$D$1:$M$1)),[2]掉落汇总!$A$2:$A$871,N$1,[2]掉落汇总!$C$2:$C$871,$Q$1)+SUMIFS(OFFSET([2]掉落汇总!$C$2:$C$871,,MATCH($B137,[2]掉落汇总!$D$1:$M$1)),[2]掉落汇总!$A$2:$A$871,N$1,[2]掉落汇总!$C$2:$C$871,$Q$2)/$Q$3)*宝箱投放计算!M137</f>
        <v>0.18146053602163756</v>
      </c>
      <c r="O137">
        <f ca="1">(SUMIFS(OFFSET([2]掉落汇总!$C$2:$C$871,,MATCH($B137,[2]掉落汇总!$D$1:$M$1)),[2]掉落汇总!$A$2:$A$871,O$1,[2]掉落汇总!$C$2:$C$871,$Q$1)+SUMIFS(OFFSET([2]掉落汇总!$C$2:$C$871,,MATCH($B137,[2]掉落汇总!$D$1:$M$1)),[2]掉落汇总!$A$2:$A$871,O$1,[2]掉落汇总!$C$2:$C$871,$Q$2)/$Q$3)*宝箱投放计算!N137</f>
        <v>0.37342246297470183</v>
      </c>
    </row>
    <row r="138" spans="1:15" x14ac:dyDescent="0.2">
      <c r="A138">
        <f>玩家成长时间线!A138</f>
        <v>137</v>
      </c>
      <c r="B138">
        <f>玩家成长时间线!B138</f>
        <v>10</v>
      </c>
      <c r="C138">
        <f ca="1">SUM($D$2:D138)</f>
        <v>1290.3677784017752</v>
      </c>
      <c r="D138">
        <f t="shared" ca="1" si="2"/>
        <v>8.123407503248778</v>
      </c>
      <c r="E138">
        <f ca="1">(SUMIFS(OFFSET([2]掉落汇总!$C$2:$C$871,,MATCH($B138,[2]掉落汇总!$D$1:$M$1)),[2]掉落汇总!$A$2:$A$871,E$1,[2]掉落汇总!$C$2:$C$871,$Q$1)+SUMIFS(OFFSET([2]掉落汇总!$C$2:$C$871,,MATCH($B138,[2]掉落汇总!$D$1:$M$1)),[2]掉落汇总!$A$2:$A$871,E$1,[2]掉落汇总!$C$2:$C$871,$Q$2)/$Q$3)*宝箱投放计算!D138</f>
        <v>3.1471436086270383</v>
      </c>
      <c r="F138">
        <f ca="1">(SUMIFS(OFFSET([2]掉落汇总!$C$2:$C$871,,MATCH($B138,[2]掉落汇总!$D$1:$M$1)),[2]掉落汇总!$A$2:$A$871,F$1,[2]掉落汇总!$C$2:$C$871,$Q$1)+SUMIFS(OFFSET([2]掉落汇总!$C$2:$C$871,,MATCH($B138,[2]掉落汇总!$D$1:$M$1)),[2]掉落汇总!$A$2:$A$871,F$1,[2]掉落汇总!$C$2:$C$871,$Q$2)/$Q$3)*宝箱投放计算!E138</f>
        <v>2.8580034423407916</v>
      </c>
      <c r="G138">
        <f ca="1">(SUMIFS(OFFSET([2]掉落汇总!$C$2:$C$871,,MATCH($B138,[2]掉落汇总!$D$1:$M$1)),[2]掉落汇总!$A$2:$A$871,G$1,[2]掉落汇总!$C$2:$C$871,$Q$1)+SUMIFS(OFFSET([2]掉落汇总!$C$2:$C$871,,MATCH($B138,[2]掉落汇总!$D$1:$M$1)),[2]掉落汇总!$A$2:$A$871,G$1,[2]掉落汇总!$C$2:$C$871,$Q$2)/$Q$3)*宝箱投放计算!F138</f>
        <v>0</v>
      </c>
      <c r="H138">
        <f ca="1">(SUMIFS(OFFSET([2]掉落汇总!$C$2:$C$871,,MATCH($B138,[2]掉落汇总!$D$1:$M$1)),[2]掉落汇总!$A$2:$A$871,H$1,[2]掉落汇总!$C$2:$C$871,$Q$1)+SUMIFS(OFFSET([2]掉落汇总!$C$2:$C$871,,MATCH($B138,[2]掉落汇总!$D$1:$M$1)),[2]掉落汇总!$A$2:$A$871,H$1,[2]掉落汇总!$C$2:$C$871,$Q$2)/$Q$3)*宝箱投放计算!G138</f>
        <v>0</v>
      </c>
      <c r="I138">
        <f ca="1">(SUMIFS(OFFSET([2]掉落汇总!$C$2:$C$871,,MATCH($B138,[2]掉落汇总!$D$1:$M$1)),[2]掉落汇总!$A$2:$A$871,I$1,[2]掉落汇总!$C$2:$C$871,$Q$1)+SUMIFS(OFFSET([2]掉落汇总!$C$2:$C$871,,MATCH($B138,[2]掉落汇总!$D$1:$M$1)),[2]掉落汇总!$A$2:$A$871,I$1,[2]掉落汇总!$C$2:$C$871,$Q$2)/$Q$3)*宝箱投放计算!H138</f>
        <v>0</v>
      </c>
      <c r="J138">
        <f ca="1">(SUMIFS(OFFSET([2]掉落汇总!$C$2:$C$871,,MATCH($B138,[2]掉落汇总!$D$1:$M$1)),[2]掉落汇总!$A$2:$A$871,J$1,[2]掉落汇总!$C$2:$C$871,$Q$1)+SUMIFS(OFFSET([2]掉落汇总!$C$2:$C$871,,MATCH($B138,[2]掉落汇总!$D$1:$M$1)),[2]掉落汇总!$A$2:$A$871,J$1,[2]掉落汇总!$C$2:$C$871,$Q$2)/$Q$3)*宝箱投放计算!I138</f>
        <v>0</v>
      </c>
      <c r="K138">
        <f ca="1">(SUMIFS(OFFSET([2]掉落汇总!$C$2:$C$871,,MATCH($B138,[2]掉落汇总!$D$1:$M$1)),[2]掉落汇总!$A$2:$A$871,K$1,[2]掉落汇总!$C$2:$C$871,$Q$1)+SUMIFS(OFFSET([2]掉落汇总!$C$2:$C$871,,MATCH($B138,[2]掉落汇总!$D$1:$M$1)),[2]掉落汇总!$A$2:$A$871,K$1,[2]掉落汇总!$C$2:$C$871,$Q$2)/$Q$3)*宝箱投放计算!J138</f>
        <v>0</v>
      </c>
      <c r="L138">
        <f ca="1">(SUMIFS(OFFSET([2]掉落汇总!$C$2:$C$871,,MATCH($B138,[2]掉落汇总!$D$1:$M$1)),[2]掉落汇总!$A$2:$A$871,L$1,[2]掉落汇总!$C$2:$C$871,$Q$1)+SUMIFS(OFFSET([2]掉落汇总!$C$2:$C$871,,MATCH($B138,[2]掉落汇总!$D$1:$M$1)),[2]掉落汇总!$A$2:$A$871,L$1,[2]掉落汇总!$C$2:$C$871,$Q$2)/$Q$3)*宝箱投放计算!K138</f>
        <v>0.7814085171640911</v>
      </c>
      <c r="M138">
        <f ca="1">(SUMIFS(OFFSET([2]掉落汇总!$C$2:$C$871,,MATCH($B138,[2]掉落汇总!$D$1:$M$1)),[2]掉落汇总!$A$2:$A$871,M$1,[2]掉落汇总!$C$2:$C$871,$Q$1)+SUMIFS(OFFSET([2]掉落汇总!$C$2:$C$871,,MATCH($B138,[2]掉落汇总!$D$1:$M$1)),[2]掉落汇总!$A$2:$A$871,M$1,[2]掉落汇总!$C$2:$C$871,$Q$2)/$Q$3)*宝箱投放计算!L138</f>
        <v>0.78196893612051854</v>
      </c>
      <c r="N138">
        <f ca="1">(SUMIFS(OFFSET([2]掉落汇总!$C$2:$C$871,,MATCH($B138,[2]掉落汇总!$D$1:$M$1)),[2]掉落汇总!$A$2:$A$871,N$1,[2]掉落汇总!$C$2:$C$871,$Q$1)+SUMIFS(OFFSET([2]掉落汇总!$C$2:$C$871,,MATCH($B138,[2]掉落汇总!$D$1:$M$1)),[2]掉落汇总!$A$2:$A$871,N$1,[2]掉落汇总!$C$2:$C$871,$Q$2)/$Q$3)*宝箱投放计算!M138</f>
        <v>0.18146053602163756</v>
      </c>
      <c r="O138">
        <f ca="1">(SUMIFS(OFFSET([2]掉落汇总!$C$2:$C$871,,MATCH($B138,[2]掉落汇总!$D$1:$M$1)),[2]掉落汇总!$A$2:$A$871,O$1,[2]掉落汇总!$C$2:$C$871,$Q$1)+SUMIFS(OFFSET([2]掉落汇总!$C$2:$C$871,,MATCH($B138,[2]掉落汇总!$D$1:$M$1)),[2]掉落汇总!$A$2:$A$871,O$1,[2]掉落汇总!$C$2:$C$871,$Q$2)/$Q$3)*宝箱投放计算!N138</f>
        <v>0.37342246297470183</v>
      </c>
    </row>
    <row r="139" spans="1:15" x14ac:dyDescent="0.2">
      <c r="A139">
        <f>玩家成长时间线!A139</f>
        <v>138</v>
      </c>
      <c r="B139">
        <f>玩家成长时间线!B139</f>
        <v>10</v>
      </c>
      <c r="C139">
        <f ca="1">SUM($D$2:D139)</f>
        <v>1298.6300601817204</v>
      </c>
      <c r="D139">
        <f t="shared" ca="1" si="2"/>
        <v>8.2622817799452548</v>
      </c>
      <c r="E139">
        <f ca="1">(SUMIFS(OFFSET([2]掉落汇总!$C$2:$C$871,,MATCH($B139,[2]掉落汇总!$D$1:$M$1)),[2]掉落汇总!$A$2:$A$871,E$1,[2]掉落汇总!$C$2:$C$871,$Q$1)+SUMIFS(OFFSET([2]掉落汇总!$C$2:$C$871,,MATCH($B139,[2]掉落汇总!$D$1:$M$1)),[2]掉落汇总!$A$2:$A$871,E$1,[2]掉落汇总!$C$2:$C$871,$Q$2)/$Q$3)*宝箱投放计算!D139</f>
        <v>3.2860178853235138</v>
      </c>
      <c r="F139">
        <f ca="1">(SUMIFS(OFFSET([2]掉落汇总!$C$2:$C$871,,MATCH($B139,[2]掉落汇总!$D$1:$M$1)),[2]掉落汇总!$A$2:$A$871,F$1,[2]掉落汇总!$C$2:$C$871,$Q$1)+SUMIFS(OFFSET([2]掉落汇总!$C$2:$C$871,,MATCH($B139,[2]掉落汇总!$D$1:$M$1)),[2]掉落汇总!$A$2:$A$871,F$1,[2]掉落汇总!$C$2:$C$871,$Q$2)/$Q$3)*宝箱投放计算!E139</f>
        <v>2.8580034423407916</v>
      </c>
      <c r="G139">
        <f ca="1">(SUMIFS(OFFSET([2]掉落汇总!$C$2:$C$871,,MATCH($B139,[2]掉落汇总!$D$1:$M$1)),[2]掉落汇总!$A$2:$A$871,G$1,[2]掉落汇总!$C$2:$C$871,$Q$1)+SUMIFS(OFFSET([2]掉落汇总!$C$2:$C$871,,MATCH($B139,[2]掉落汇总!$D$1:$M$1)),[2]掉落汇总!$A$2:$A$871,G$1,[2]掉落汇总!$C$2:$C$871,$Q$2)/$Q$3)*宝箱投放计算!F139</f>
        <v>0</v>
      </c>
      <c r="H139">
        <f ca="1">(SUMIFS(OFFSET([2]掉落汇总!$C$2:$C$871,,MATCH($B139,[2]掉落汇总!$D$1:$M$1)),[2]掉落汇总!$A$2:$A$871,H$1,[2]掉落汇总!$C$2:$C$871,$Q$1)+SUMIFS(OFFSET([2]掉落汇总!$C$2:$C$871,,MATCH($B139,[2]掉落汇总!$D$1:$M$1)),[2]掉落汇总!$A$2:$A$871,H$1,[2]掉落汇总!$C$2:$C$871,$Q$2)/$Q$3)*宝箱投放计算!G139</f>
        <v>0</v>
      </c>
      <c r="I139">
        <f ca="1">(SUMIFS(OFFSET([2]掉落汇总!$C$2:$C$871,,MATCH($B139,[2]掉落汇总!$D$1:$M$1)),[2]掉落汇总!$A$2:$A$871,I$1,[2]掉落汇总!$C$2:$C$871,$Q$1)+SUMIFS(OFFSET([2]掉落汇总!$C$2:$C$871,,MATCH($B139,[2]掉落汇总!$D$1:$M$1)),[2]掉落汇总!$A$2:$A$871,I$1,[2]掉落汇总!$C$2:$C$871,$Q$2)/$Q$3)*宝箱投放计算!H139</f>
        <v>0</v>
      </c>
      <c r="J139">
        <f ca="1">(SUMIFS(OFFSET([2]掉落汇总!$C$2:$C$871,,MATCH($B139,[2]掉落汇总!$D$1:$M$1)),[2]掉落汇总!$A$2:$A$871,J$1,[2]掉落汇总!$C$2:$C$871,$Q$1)+SUMIFS(OFFSET([2]掉落汇总!$C$2:$C$871,,MATCH($B139,[2]掉落汇总!$D$1:$M$1)),[2]掉落汇总!$A$2:$A$871,J$1,[2]掉落汇总!$C$2:$C$871,$Q$2)/$Q$3)*宝箱投放计算!I139</f>
        <v>0</v>
      </c>
      <c r="K139">
        <f ca="1">(SUMIFS(OFFSET([2]掉落汇总!$C$2:$C$871,,MATCH($B139,[2]掉落汇总!$D$1:$M$1)),[2]掉落汇总!$A$2:$A$871,K$1,[2]掉落汇总!$C$2:$C$871,$Q$1)+SUMIFS(OFFSET([2]掉落汇总!$C$2:$C$871,,MATCH($B139,[2]掉落汇总!$D$1:$M$1)),[2]掉落汇总!$A$2:$A$871,K$1,[2]掉落汇总!$C$2:$C$871,$Q$2)/$Q$3)*宝箱投放计算!J139</f>
        <v>0</v>
      </c>
      <c r="L139">
        <f ca="1">(SUMIFS(OFFSET([2]掉落汇总!$C$2:$C$871,,MATCH($B139,[2]掉落汇总!$D$1:$M$1)),[2]掉落汇总!$A$2:$A$871,L$1,[2]掉落汇总!$C$2:$C$871,$Q$1)+SUMIFS(OFFSET([2]掉落汇总!$C$2:$C$871,,MATCH($B139,[2]掉落汇总!$D$1:$M$1)),[2]掉落汇总!$A$2:$A$871,L$1,[2]掉落汇总!$C$2:$C$871,$Q$2)/$Q$3)*宝箱投放计算!K139</f>
        <v>0.7814085171640911</v>
      </c>
      <c r="M139">
        <f ca="1">(SUMIFS(OFFSET([2]掉落汇总!$C$2:$C$871,,MATCH($B139,[2]掉落汇总!$D$1:$M$1)),[2]掉落汇总!$A$2:$A$871,M$1,[2]掉落汇总!$C$2:$C$871,$Q$1)+SUMIFS(OFFSET([2]掉落汇总!$C$2:$C$871,,MATCH($B139,[2]掉落汇总!$D$1:$M$1)),[2]掉落汇总!$A$2:$A$871,M$1,[2]掉落汇总!$C$2:$C$871,$Q$2)/$Q$3)*宝箱投放计算!L139</f>
        <v>0.78196893612051854</v>
      </c>
      <c r="N139">
        <f ca="1">(SUMIFS(OFFSET([2]掉落汇总!$C$2:$C$871,,MATCH($B139,[2]掉落汇总!$D$1:$M$1)),[2]掉落汇总!$A$2:$A$871,N$1,[2]掉落汇总!$C$2:$C$871,$Q$1)+SUMIFS(OFFSET([2]掉落汇总!$C$2:$C$871,,MATCH($B139,[2]掉落汇总!$D$1:$M$1)),[2]掉落汇总!$A$2:$A$871,N$1,[2]掉落汇总!$C$2:$C$871,$Q$2)/$Q$3)*宝箱投放计算!M139</f>
        <v>0.18146053602163756</v>
      </c>
      <c r="O139">
        <f ca="1">(SUMIFS(OFFSET([2]掉落汇总!$C$2:$C$871,,MATCH($B139,[2]掉落汇总!$D$1:$M$1)),[2]掉落汇总!$A$2:$A$871,O$1,[2]掉落汇总!$C$2:$C$871,$Q$1)+SUMIFS(OFFSET([2]掉落汇总!$C$2:$C$871,,MATCH($B139,[2]掉落汇总!$D$1:$M$1)),[2]掉落汇总!$A$2:$A$871,O$1,[2]掉落汇总!$C$2:$C$871,$Q$2)/$Q$3)*宝箱投放计算!N139</f>
        <v>0.37342246297470183</v>
      </c>
    </row>
    <row r="140" spans="1:15" x14ac:dyDescent="0.2">
      <c r="A140">
        <f>玩家成长时间线!A140</f>
        <v>139</v>
      </c>
      <c r="B140">
        <f>玩家成长时间线!B140</f>
        <v>10</v>
      </c>
      <c r="C140">
        <f ca="1">SUM($D$2:D140)</f>
        <v>1306.7787175534595</v>
      </c>
      <c r="D140">
        <f t="shared" ca="1" si="2"/>
        <v>8.1486573717390485</v>
      </c>
      <c r="E140">
        <f ca="1">(SUMIFS(OFFSET([2]掉落汇总!$C$2:$C$871,,MATCH($B140,[2]掉落汇总!$D$1:$M$1)),[2]掉落汇总!$A$2:$A$871,E$1,[2]掉落汇总!$C$2:$C$871,$Q$1)+SUMIFS(OFFSET([2]掉落汇总!$C$2:$C$871,,MATCH($B140,[2]掉落汇总!$D$1:$M$1)),[2]掉落汇总!$A$2:$A$871,E$1,[2]掉落汇总!$C$2:$C$871,$Q$2)/$Q$3)*宝箱投放计算!D140</f>
        <v>3.1723934771173066</v>
      </c>
      <c r="F140">
        <f ca="1">(SUMIFS(OFFSET([2]掉落汇总!$C$2:$C$871,,MATCH($B140,[2]掉落汇总!$D$1:$M$1)),[2]掉落汇总!$A$2:$A$871,F$1,[2]掉落汇总!$C$2:$C$871,$Q$1)+SUMIFS(OFFSET([2]掉落汇总!$C$2:$C$871,,MATCH($B140,[2]掉落汇总!$D$1:$M$1)),[2]掉落汇总!$A$2:$A$871,F$1,[2]掉落汇总!$C$2:$C$871,$Q$2)/$Q$3)*宝箱投放计算!E140</f>
        <v>2.8580034423407916</v>
      </c>
      <c r="G140">
        <f ca="1">(SUMIFS(OFFSET([2]掉落汇总!$C$2:$C$871,,MATCH($B140,[2]掉落汇总!$D$1:$M$1)),[2]掉落汇总!$A$2:$A$871,G$1,[2]掉落汇总!$C$2:$C$871,$Q$1)+SUMIFS(OFFSET([2]掉落汇总!$C$2:$C$871,,MATCH($B140,[2]掉落汇总!$D$1:$M$1)),[2]掉落汇总!$A$2:$A$871,G$1,[2]掉落汇总!$C$2:$C$871,$Q$2)/$Q$3)*宝箱投放计算!F140</f>
        <v>0</v>
      </c>
      <c r="H140">
        <f ca="1">(SUMIFS(OFFSET([2]掉落汇总!$C$2:$C$871,,MATCH($B140,[2]掉落汇总!$D$1:$M$1)),[2]掉落汇总!$A$2:$A$871,H$1,[2]掉落汇总!$C$2:$C$871,$Q$1)+SUMIFS(OFFSET([2]掉落汇总!$C$2:$C$871,,MATCH($B140,[2]掉落汇总!$D$1:$M$1)),[2]掉落汇总!$A$2:$A$871,H$1,[2]掉落汇总!$C$2:$C$871,$Q$2)/$Q$3)*宝箱投放计算!G140</f>
        <v>0</v>
      </c>
      <c r="I140">
        <f ca="1">(SUMIFS(OFFSET([2]掉落汇总!$C$2:$C$871,,MATCH($B140,[2]掉落汇总!$D$1:$M$1)),[2]掉落汇总!$A$2:$A$871,I$1,[2]掉落汇总!$C$2:$C$871,$Q$1)+SUMIFS(OFFSET([2]掉落汇总!$C$2:$C$871,,MATCH($B140,[2]掉落汇总!$D$1:$M$1)),[2]掉落汇总!$A$2:$A$871,I$1,[2]掉落汇总!$C$2:$C$871,$Q$2)/$Q$3)*宝箱投放计算!H140</f>
        <v>0</v>
      </c>
      <c r="J140">
        <f ca="1">(SUMIFS(OFFSET([2]掉落汇总!$C$2:$C$871,,MATCH($B140,[2]掉落汇总!$D$1:$M$1)),[2]掉落汇总!$A$2:$A$871,J$1,[2]掉落汇总!$C$2:$C$871,$Q$1)+SUMIFS(OFFSET([2]掉落汇总!$C$2:$C$871,,MATCH($B140,[2]掉落汇总!$D$1:$M$1)),[2]掉落汇总!$A$2:$A$871,J$1,[2]掉落汇总!$C$2:$C$871,$Q$2)/$Q$3)*宝箱投放计算!I140</f>
        <v>0</v>
      </c>
      <c r="K140">
        <f ca="1">(SUMIFS(OFFSET([2]掉落汇总!$C$2:$C$871,,MATCH($B140,[2]掉落汇总!$D$1:$M$1)),[2]掉落汇总!$A$2:$A$871,K$1,[2]掉落汇总!$C$2:$C$871,$Q$1)+SUMIFS(OFFSET([2]掉落汇总!$C$2:$C$871,,MATCH($B140,[2]掉落汇总!$D$1:$M$1)),[2]掉落汇总!$A$2:$A$871,K$1,[2]掉落汇总!$C$2:$C$871,$Q$2)/$Q$3)*宝箱投放计算!J140</f>
        <v>0</v>
      </c>
      <c r="L140">
        <f ca="1">(SUMIFS(OFFSET([2]掉落汇总!$C$2:$C$871,,MATCH($B140,[2]掉落汇总!$D$1:$M$1)),[2]掉落汇总!$A$2:$A$871,L$1,[2]掉落汇总!$C$2:$C$871,$Q$1)+SUMIFS(OFFSET([2]掉落汇总!$C$2:$C$871,,MATCH($B140,[2]掉落汇总!$D$1:$M$1)),[2]掉落汇总!$A$2:$A$871,L$1,[2]掉落汇总!$C$2:$C$871,$Q$2)/$Q$3)*宝箱投放计算!K140</f>
        <v>0.7814085171640911</v>
      </c>
      <c r="M140">
        <f ca="1">(SUMIFS(OFFSET([2]掉落汇总!$C$2:$C$871,,MATCH($B140,[2]掉落汇总!$D$1:$M$1)),[2]掉落汇总!$A$2:$A$871,M$1,[2]掉落汇总!$C$2:$C$871,$Q$1)+SUMIFS(OFFSET([2]掉落汇总!$C$2:$C$871,,MATCH($B140,[2]掉落汇总!$D$1:$M$1)),[2]掉落汇总!$A$2:$A$871,M$1,[2]掉落汇总!$C$2:$C$871,$Q$2)/$Q$3)*宝箱投放计算!L140</f>
        <v>0.78196893612051854</v>
      </c>
      <c r="N140">
        <f ca="1">(SUMIFS(OFFSET([2]掉落汇总!$C$2:$C$871,,MATCH($B140,[2]掉落汇总!$D$1:$M$1)),[2]掉落汇总!$A$2:$A$871,N$1,[2]掉落汇总!$C$2:$C$871,$Q$1)+SUMIFS(OFFSET([2]掉落汇总!$C$2:$C$871,,MATCH($B140,[2]掉落汇总!$D$1:$M$1)),[2]掉落汇总!$A$2:$A$871,N$1,[2]掉落汇总!$C$2:$C$871,$Q$2)/$Q$3)*宝箱投放计算!M140</f>
        <v>0.18146053602163756</v>
      </c>
      <c r="O140">
        <f ca="1">(SUMIFS(OFFSET([2]掉落汇总!$C$2:$C$871,,MATCH($B140,[2]掉落汇总!$D$1:$M$1)),[2]掉落汇总!$A$2:$A$871,O$1,[2]掉落汇总!$C$2:$C$871,$Q$1)+SUMIFS(OFFSET([2]掉落汇总!$C$2:$C$871,,MATCH($B140,[2]掉落汇总!$D$1:$M$1)),[2]掉落汇总!$A$2:$A$871,O$1,[2]掉落汇总!$C$2:$C$871,$Q$2)/$Q$3)*宝箱投放计算!N140</f>
        <v>0.37342246297470183</v>
      </c>
    </row>
    <row r="141" spans="1:15" x14ac:dyDescent="0.2">
      <c r="A141">
        <f>玩家成长时间线!A141</f>
        <v>140</v>
      </c>
      <c r="B141">
        <f>玩家成长时间线!B141</f>
        <v>8</v>
      </c>
      <c r="C141">
        <f ca="1">SUM($D$2:D141)</f>
        <v>1314.0943038365363</v>
      </c>
      <c r="D141">
        <f t="shared" ca="1" si="2"/>
        <v>7.3155862830766596</v>
      </c>
      <c r="E141">
        <f ca="1">(SUMIFS(OFFSET([2]掉落汇总!$C$2:$C$871,,MATCH($B141,[2]掉落汇总!$D$1:$M$1)),[2]掉落汇总!$A$2:$A$871,E$1,[2]掉落汇总!$C$2:$C$871,$Q$1)+SUMIFS(OFFSET([2]掉落汇总!$C$2:$C$871,,MATCH($B141,[2]掉落汇总!$D$1:$M$1)),[2]掉落汇总!$A$2:$A$871,E$1,[2]掉落汇总!$C$2:$C$871,$Q$2)/$Q$3)*宝箱投放计算!D141</f>
        <v>2.9109230769230767</v>
      </c>
      <c r="F141">
        <f ca="1">(SUMIFS(OFFSET([2]掉落汇总!$C$2:$C$871,,MATCH($B141,[2]掉落汇总!$D$1:$M$1)),[2]掉落汇总!$A$2:$A$871,F$1,[2]掉落汇总!$C$2:$C$871,$Q$1)+SUMIFS(OFFSET([2]掉落汇总!$C$2:$C$871,,MATCH($B141,[2]掉落汇总!$D$1:$M$1)),[2]掉落汇总!$A$2:$A$871,F$1,[2]掉落汇总!$C$2:$C$871,$Q$2)/$Q$3)*宝箱投放计算!E141</f>
        <v>2.2864027538726335</v>
      </c>
      <c r="G141">
        <f ca="1">(SUMIFS(OFFSET([2]掉落汇总!$C$2:$C$871,,MATCH($B141,[2]掉落汇总!$D$1:$M$1)),[2]掉落汇总!$A$2:$A$871,G$1,[2]掉落汇总!$C$2:$C$871,$Q$1)+SUMIFS(OFFSET([2]掉落汇总!$C$2:$C$871,,MATCH($B141,[2]掉落汇总!$D$1:$M$1)),[2]掉落汇总!$A$2:$A$871,G$1,[2]掉落汇总!$C$2:$C$871,$Q$2)/$Q$3)*宝箱投放计算!F141</f>
        <v>0</v>
      </c>
      <c r="H141">
        <f ca="1">(SUMIFS(OFFSET([2]掉落汇总!$C$2:$C$871,,MATCH($B141,[2]掉落汇总!$D$1:$M$1)),[2]掉落汇总!$A$2:$A$871,H$1,[2]掉落汇总!$C$2:$C$871,$Q$1)+SUMIFS(OFFSET([2]掉落汇总!$C$2:$C$871,,MATCH($B141,[2]掉落汇总!$D$1:$M$1)),[2]掉落汇总!$A$2:$A$871,H$1,[2]掉落汇总!$C$2:$C$871,$Q$2)/$Q$3)*宝箱投放计算!G141</f>
        <v>0</v>
      </c>
      <c r="I141">
        <f ca="1">(SUMIFS(OFFSET([2]掉落汇总!$C$2:$C$871,,MATCH($B141,[2]掉落汇总!$D$1:$M$1)),[2]掉落汇总!$A$2:$A$871,I$1,[2]掉落汇总!$C$2:$C$871,$Q$1)+SUMIFS(OFFSET([2]掉落汇总!$C$2:$C$871,,MATCH($B141,[2]掉落汇总!$D$1:$M$1)),[2]掉落汇总!$A$2:$A$871,I$1,[2]掉落汇总!$C$2:$C$871,$Q$2)/$Q$3)*宝箱投放计算!H141</f>
        <v>0</v>
      </c>
      <c r="J141">
        <f ca="1">(SUMIFS(OFFSET([2]掉落汇总!$C$2:$C$871,,MATCH($B141,[2]掉落汇总!$D$1:$M$1)),[2]掉落汇总!$A$2:$A$871,J$1,[2]掉落汇总!$C$2:$C$871,$Q$1)+SUMIFS(OFFSET([2]掉落汇总!$C$2:$C$871,,MATCH($B141,[2]掉落汇总!$D$1:$M$1)),[2]掉落汇总!$A$2:$A$871,J$1,[2]掉落汇总!$C$2:$C$871,$Q$2)/$Q$3)*宝箱投放计算!I141</f>
        <v>0</v>
      </c>
      <c r="K141">
        <f ca="1">(SUMIFS(OFFSET([2]掉落汇总!$C$2:$C$871,,MATCH($B141,[2]掉落汇总!$D$1:$M$1)),[2]掉落汇总!$A$2:$A$871,K$1,[2]掉落汇总!$C$2:$C$871,$Q$1)+SUMIFS(OFFSET([2]掉落汇总!$C$2:$C$871,,MATCH($B141,[2]掉落汇总!$D$1:$M$1)),[2]掉落汇总!$A$2:$A$871,K$1,[2]掉落汇总!$C$2:$C$871,$Q$2)/$Q$3)*宝箱投放计算!J141</f>
        <v>0</v>
      </c>
      <c r="L141">
        <f ca="1">(SUMIFS(OFFSET([2]掉落汇总!$C$2:$C$871,,MATCH($B141,[2]掉落汇总!$D$1:$M$1)),[2]掉落汇总!$A$2:$A$871,L$1,[2]掉落汇总!$C$2:$C$871,$Q$1)+SUMIFS(OFFSET([2]掉落汇总!$C$2:$C$871,,MATCH($B141,[2]掉落汇总!$D$1:$M$1)),[2]掉落汇总!$A$2:$A$871,L$1,[2]掉落汇总!$C$2:$C$871,$Q$2)/$Q$3)*宝箱投放计算!K141</f>
        <v>0.7814085171640911</v>
      </c>
      <c r="M141">
        <f ca="1">(SUMIFS(OFFSET([2]掉落汇总!$C$2:$C$871,,MATCH($B141,[2]掉落汇总!$D$1:$M$1)),[2]掉落汇总!$A$2:$A$871,M$1,[2]掉落汇总!$C$2:$C$871,$Q$1)+SUMIFS(OFFSET([2]掉落汇总!$C$2:$C$871,,MATCH($B141,[2]掉落汇总!$D$1:$M$1)),[2]掉落汇总!$A$2:$A$871,M$1,[2]掉落汇总!$C$2:$C$871,$Q$2)/$Q$3)*宝箱投放计算!L141</f>
        <v>0.78196893612051854</v>
      </c>
      <c r="N141">
        <f ca="1">(SUMIFS(OFFSET([2]掉落汇总!$C$2:$C$871,,MATCH($B141,[2]掉落汇总!$D$1:$M$1)),[2]掉落汇总!$A$2:$A$871,N$1,[2]掉落汇总!$C$2:$C$871,$Q$1)+SUMIFS(OFFSET([2]掉落汇总!$C$2:$C$871,,MATCH($B141,[2]掉落汇总!$D$1:$M$1)),[2]掉落汇总!$A$2:$A$871,N$1,[2]掉落汇总!$C$2:$C$871,$Q$2)/$Q$3)*宝箱投放计算!M141</f>
        <v>0.18146053602163756</v>
      </c>
      <c r="O141">
        <f ca="1">(SUMIFS(OFFSET([2]掉落汇总!$C$2:$C$871,,MATCH($B141,[2]掉落汇总!$D$1:$M$1)),[2]掉落汇总!$A$2:$A$871,O$1,[2]掉落汇总!$C$2:$C$871,$Q$1)+SUMIFS(OFFSET([2]掉落汇总!$C$2:$C$871,,MATCH($B141,[2]掉落汇总!$D$1:$M$1)),[2]掉落汇总!$A$2:$A$871,O$1,[2]掉落汇总!$C$2:$C$871,$Q$2)/$Q$3)*宝箱投放计算!N141</f>
        <v>0.37342246297470183</v>
      </c>
    </row>
    <row r="142" spans="1:15" x14ac:dyDescent="0.2">
      <c r="A142">
        <f>玩家成长时间线!A142</f>
        <v>141</v>
      </c>
      <c r="B142">
        <f>玩家成长时间线!B142</f>
        <v>8</v>
      </c>
      <c r="C142">
        <f ca="1">SUM($D$2:D142)</f>
        <v>1321.0983516580745</v>
      </c>
      <c r="D142">
        <f t="shared" ca="1" si="2"/>
        <v>7.0040478215381983</v>
      </c>
      <c r="E142">
        <f ca="1">(SUMIFS(OFFSET([2]掉落汇总!$C$2:$C$871,,MATCH($B142,[2]掉落汇总!$D$1:$M$1)),[2]掉落汇总!$A$2:$A$871,E$1,[2]掉落汇总!$C$2:$C$871,$Q$1)+SUMIFS(OFFSET([2]掉落汇总!$C$2:$C$871,,MATCH($B142,[2]掉落汇总!$D$1:$M$1)),[2]掉落汇总!$A$2:$A$871,E$1,[2]掉落汇总!$C$2:$C$871,$Q$2)/$Q$3)*宝箱投放计算!D142</f>
        <v>2.5993846153846154</v>
      </c>
      <c r="F142">
        <f ca="1">(SUMIFS(OFFSET([2]掉落汇总!$C$2:$C$871,,MATCH($B142,[2]掉落汇总!$D$1:$M$1)),[2]掉落汇总!$A$2:$A$871,F$1,[2]掉落汇总!$C$2:$C$871,$Q$1)+SUMIFS(OFFSET([2]掉落汇总!$C$2:$C$871,,MATCH($B142,[2]掉落汇总!$D$1:$M$1)),[2]掉落汇总!$A$2:$A$871,F$1,[2]掉落汇总!$C$2:$C$871,$Q$2)/$Q$3)*宝箱投放计算!E142</f>
        <v>2.2864027538726335</v>
      </c>
      <c r="G142">
        <f ca="1">(SUMIFS(OFFSET([2]掉落汇总!$C$2:$C$871,,MATCH($B142,[2]掉落汇总!$D$1:$M$1)),[2]掉落汇总!$A$2:$A$871,G$1,[2]掉落汇总!$C$2:$C$871,$Q$1)+SUMIFS(OFFSET([2]掉落汇总!$C$2:$C$871,,MATCH($B142,[2]掉落汇总!$D$1:$M$1)),[2]掉落汇总!$A$2:$A$871,G$1,[2]掉落汇总!$C$2:$C$871,$Q$2)/$Q$3)*宝箱投放计算!F142</f>
        <v>0</v>
      </c>
      <c r="H142">
        <f ca="1">(SUMIFS(OFFSET([2]掉落汇总!$C$2:$C$871,,MATCH($B142,[2]掉落汇总!$D$1:$M$1)),[2]掉落汇总!$A$2:$A$871,H$1,[2]掉落汇总!$C$2:$C$871,$Q$1)+SUMIFS(OFFSET([2]掉落汇总!$C$2:$C$871,,MATCH($B142,[2]掉落汇总!$D$1:$M$1)),[2]掉落汇总!$A$2:$A$871,H$1,[2]掉落汇总!$C$2:$C$871,$Q$2)/$Q$3)*宝箱投放计算!G142</f>
        <v>0</v>
      </c>
      <c r="I142">
        <f ca="1">(SUMIFS(OFFSET([2]掉落汇总!$C$2:$C$871,,MATCH($B142,[2]掉落汇总!$D$1:$M$1)),[2]掉落汇总!$A$2:$A$871,I$1,[2]掉落汇总!$C$2:$C$871,$Q$1)+SUMIFS(OFFSET([2]掉落汇总!$C$2:$C$871,,MATCH($B142,[2]掉落汇总!$D$1:$M$1)),[2]掉落汇总!$A$2:$A$871,I$1,[2]掉落汇总!$C$2:$C$871,$Q$2)/$Q$3)*宝箱投放计算!H142</f>
        <v>0</v>
      </c>
      <c r="J142">
        <f ca="1">(SUMIFS(OFFSET([2]掉落汇总!$C$2:$C$871,,MATCH($B142,[2]掉落汇总!$D$1:$M$1)),[2]掉落汇总!$A$2:$A$871,J$1,[2]掉落汇总!$C$2:$C$871,$Q$1)+SUMIFS(OFFSET([2]掉落汇总!$C$2:$C$871,,MATCH($B142,[2]掉落汇总!$D$1:$M$1)),[2]掉落汇总!$A$2:$A$871,J$1,[2]掉落汇总!$C$2:$C$871,$Q$2)/$Q$3)*宝箱投放计算!I142</f>
        <v>0</v>
      </c>
      <c r="K142">
        <f ca="1">(SUMIFS(OFFSET([2]掉落汇总!$C$2:$C$871,,MATCH($B142,[2]掉落汇总!$D$1:$M$1)),[2]掉落汇总!$A$2:$A$871,K$1,[2]掉落汇总!$C$2:$C$871,$Q$1)+SUMIFS(OFFSET([2]掉落汇总!$C$2:$C$871,,MATCH($B142,[2]掉落汇总!$D$1:$M$1)),[2]掉落汇总!$A$2:$A$871,K$1,[2]掉落汇总!$C$2:$C$871,$Q$2)/$Q$3)*宝箱投放计算!J142</f>
        <v>0</v>
      </c>
      <c r="L142">
        <f ca="1">(SUMIFS(OFFSET([2]掉落汇总!$C$2:$C$871,,MATCH($B142,[2]掉落汇总!$D$1:$M$1)),[2]掉落汇总!$A$2:$A$871,L$1,[2]掉落汇总!$C$2:$C$871,$Q$1)+SUMIFS(OFFSET([2]掉落汇总!$C$2:$C$871,,MATCH($B142,[2]掉落汇总!$D$1:$M$1)),[2]掉落汇总!$A$2:$A$871,L$1,[2]掉落汇总!$C$2:$C$871,$Q$2)/$Q$3)*宝箱投放计算!K142</f>
        <v>0.7814085171640911</v>
      </c>
      <c r="M142">
        <f ca="1">(SUMIFS(OFFSET([2]掉落汇总!$C$2:$C$871,,MATCH($B142,[2]掉落汇总!$D$1:$M$1)),[2]掉落汇总!$A$2:$A$871,M$1,[2]掉落汇总!$C$2:$C$871,$Q$1)+SUMIFS(OFFSET([2]掉落汇总!$C$2:$C$871,,MATCH($B142,[2]掉落汇总!$D$1:$M$1)),[2]掉落汇总!$A$2:$A$871,M$1,[2]掉落汇总!$C$2:$C$871,$Q$2)/$Q$3)*宝箱投放计算!L142</f>
        <v>0.78196893612051854</v>
      </c>
      <c r="N142">
        <f ca="1">(SUMIFS(OFFSET([2]掉落汇总!$C$2:$C$871,,MATCH($B142,[2]掉落汇总!$D$1:$M$1)),[2]掉落汇总!$A$2:$A$871,N$1,[2]掉落汇总!$C$2:$C$871,$Q$1)+SUMIFS(OFFSET([2]掉落汇总!$C$2:$C$871,,MATCH($B142,[2]掉落汇总!$D$1:$M$1)),[2]掉落汇总!$A$2:$A$871,N$1,[2]掉落汇总!$C$2:$C$871,$Q$2)/$Q$3)*宝箱投放计算!M142</f>
        <v>0.18146053602163756</v>
      </c>
      <c r="O142">
        <f ca="1">(SUMIFS(OFFSET([2]掉落汇总!$C$2:$C$871,,MATCH($B142,[2]掉落汇总!$D$1:$M$1)),[2]掉落汇总!$A$2:$A$871,O$1,[2]掉落汇总!$C$2:$C$871,$Q$1)+SUMIFS(OFFSET([2]掉落汇总!$C$2:$C$871,,MATCH($B142,[2]掉落汇总!$D$1:$M$1)),[2]掉落汇总!$A$2:$A$871,O$1,[2]掉落汇总!$C$2:$C$871,$Q$2)/$Q$3)*宝箱投放计算!N142</f>
        <v>0.37342246297470183</v>
      </c>
    </row>
    <row r="143" spans="1:15" x14ac:dyDescent="0.2">
      <c r="A143">
        <f>玩家成长时间线!A143</f>
        <v>142</v>
      </c>
      <c r="B143">
        <f>玩家成长时间线!B143</f>
        <v>8</v>
      </c>
      <c r="C143">
        <f ca="1">SUM($D$2:D143)</f>
        <v>1328.1716302488435</v>
      </c>
      <c r="D143">
        <f t="shared" ca="1" si="2"/>
        <v>7.0732785907689673</v>
      </c>
      <c r="E143">
        <f ca="1">(SUMIFS(OFFSET([2]掉落汇总!$C$2:$C$871,,MATCH($B143,[2]掉落汇总!$D$1:$M$1)),[2]掉落汇总!$A$2:$A$871,E$1,[2]掉落汇总!$C$2:$C$871,$Q$1)+SUMIFS(OFFSET([2]掉落汇总!$C$2:$C$871,,MATCH($B143,[2]掉落汇总!$D$1:$M$1)),[2]掉落汇总!$A$2:$A$871,E$1,[2]掉落汇总!$C$2:$C$871,$Q$2)/$Q$3)*宝箱投放计算!D143</f>
        <v>2.6686153846153844</v>
      </c>
      <c r="F143">
        <f ca="1">(SUMIFS(OFFSET([2]掉落汇总!$C$2:$C$871,,MATCH($B143,[2]掉落汇总!$D$1:$M$1)),[2]掉落汇总!$A$2:$A$871,F$1,[2]掉落汇总!$C$2:$C$871,$Q$1)+SUMIFS(OFFSET([2]掉落汇总!$C$2:$C$871,,MATCH($B143,[2]掉落汇总!$D$1:$M$1)),[2]掉落汇总!$A$2:$A$871,F$1,[2]掉落汇总!$C$2:$C$871,$Q$2)/$Q$3)*宝箱投放计算!E143</f>
        <v>2.2864027538726335</v>
      </c>
      <c r="G143">
        <f ca="1">(SUMIFS(OFFSET([2]掉落汇总!$C$2:$C$871,,MATCH($B143,[2]掉落汇总!$D$1:$M$1)),[2]掉落汇总!$A$2:$A$871,G$1,[2]掉落汇总!$C$2:$C$871,$Q$1)+SUMIFS(OFFSET([2]掉落汇总!$C$2:$C$871,,MATCH($B143,[2]掉落汇总!$D$1:$M$1)),[2]掉落汇总!$A$2:$A$871,G$1,[2]掉落汇总!$C$2:$C$871,$Q$2)/$Q$3)*宝箱投放计算!F143</f>
        <v>0</v>
      </c>
      <c r="H143">
        <f ca="1">(SUMIFS(OFFSET([2]掉落汇总!$C$2:$C$871,,MATCH($B143,[2]掉落汇总!$D$1:$M$1)),[2]掉落汇总!$A$2:$A$871,H$1,[2]掉落汇总!$C$2:$C$871,$Q$1)+SUMIFS(OFFSET([2]掉落汇总!$C$2:$C$871,,MATCH($B143,[2]掉落汇总!$D$1:$M$1)),[2]掉落汇总!$A$2:$A$871,H$1,[2]掉落汇总!$C$2:$C$871,$Q$2)/$Q$3)*宝箱投放计算!G143</f>
        <v>0</v>
      </c>
      <c r="I143">
        <f ca="1">(SUMIFS(OFFSET([2]掉落汇总!$C$2:$C$871,,MATCH($B143,[2]掉落汇总!$D$1:$M$1)),[2]掉落汇总!$A$2:$A$871,I$1,[2]掉落汇总!$C$2:$C$871,$Q$1)+SUMIFS(OFFSET([2]掉落汇总!$C$2:$C$871,,MATCH($B143,[2]掉落汇总!$D$1:$M$1)),[2]掉落汇总!$A$2:$A$871,I$1,[2]掉落汇总!$C$2:$C$871,$Q$2)/$Q$3)*宝箱投放计算!H143</f>
        <v>0</v>
      </c>
      <c r="J143">
        <f ca="1">(SUMIFS(OFFSET([2]掉落汇总!$C$2:$C$871,,MATCH($B143,[2]掉落汇总!$D$1:$M$1)),[2]掉落汇总!$A$2:$A$871,J$1,[2]掉落汇总!$C$2:$C$871,$Q$1)+SUMIFS(OFFSET([2]掉落汇总!$C$2:$C$871,,MATCH($B143,[2]掉落汇总!$D$1:$M$1)),[2]掉落汇总!$A$2:$A$871,J$1,[2]掉落汇总!$C$2:$C$871,$Q$2)/$Q$3)*宝箱投放计算!I143</f>
        <v>0</v>
      </c>
      <c r="K143">
        <f ca="1">(SUMIFS(OFFSET([2]掉落汇总!$C$2:$C$871,,MATCH($B143,[2]掉落汇总!$D$1:$M$1)),[2]掉落汇总!$A$2:$A$871,K$1,[2]掉落汇总!$C$2:$C$871,$Q$1)+SUMIFS(OFFSET([2]掉落汇总!$C$2:$C$871,,MATCH($B143,[2]掉落汇总!$D$1:$M$1)),[2]掉落汇总!$A$2:$A$871,K$1,[2]掉落汇总!$C$2:$C$871,$Q$2)/$Q$3)*宝箱投放计算!J143</f>
        <v>0</v>
      </c>
      <c r="L143">
        <f ca="1">(SUMIFS(OFFSET([2]掉落汇总!$C$2:$C$871,,MATCH($B143,[2]掉落汇总!$D$1:$M$1)),[2]掉落汇总!$A$2:$A$871,L$1,[2]掉落汇总!$C$2:$C$871,$Q$1)+SUMIFS(OFFSET([2]掉落汇总!$C$2:$C$871,,MATCH($B143,[2]掉落汇总!$D$1:$M$1)),[2]掉落汇总!$A$2:$A$871,L$1,[2]掉落汇总!$C$2:$C$871,$Q$2)/$Q$3)*宝箱投放计算!K143</f>
        <v>0.7814085171640911</v>
      </c>
      <c r="M143">
        <f ca="1">(SUMIFS(OFFSET([2]掉落汇总!$C$2:$C$871,,MATCH($B143,[2]掉落汇总!$D$1:$M$1)),[2]掉落汇总!$A$2:$A$871,M$1,[2]掉落汇总!$C$2:$C$871,$Q$1)+SUMIFS(OFFSET([2]掉落汇总!$C$2:$C$871,,MATCH($B143,[2]掉落汇总!$D$1:$M$1)),[2]掉落汇总!$A$2:$A$871,M$1,[2]掉落汇总!$C$2:$C$871,$Q$2)/$Q$3)*宝箱投放计算!L143</f>
        <v>0.78196893612051854</v>
      </c>
      <c r="N143">
        <f ca="1">(SUMIFS(OFFSET([2]掉落汇总!$C$2:$C$871,,MATCH($B143,[2]掉落汇总!$D$1:$M$1)),[2]掉落汇总!$A$2:$A$871,N$1,[2]掉落汇总!$C$2:$C$871,$Q$1)+SUMIFS(OFFSET([2]掉落汇总!$C$2:$C$871,,MATCH($B143,[2]掉落汇总!$D$1:$M$1)),[2]掉落汇总!$A$2:$A$871,N$1,[2]掉落汇总!$C$2:$C$871,$Q$2)/$Q$3)*宝箱投放计算!M143</f>
        <v>0.18146053602163756</v>
      </c>
      <c r="O143">
        <f ca="1">(SUMIFS(OFFSET([2]掉落汇总!$C$2:$C$871,,MATCH($B143,[2]掉落汇总!$D$1:$M$1)),[2]掉落汇总!$A$2:$A$871,O$1,[2]掉落汇总!$C$2:$C$871,$Q$1)+SUMIFS(OFFSET([2]掉落汇总!$C$2:$C$871,,MATCH($B143,[2]掉落汇总!$D$1:$M$1)),[2]掉落汇总!$A$2:$A$871,O$1,[2]掉落汇总!$C$2:$C$871,$Q$2)/$Q$3)*宝箱投放计算!N143</f>
        <v>0.37342246297470183</v>
      </c>
    </row>
    <row r="144" spans="1:15" x14ac:dyDescent="0.2">
      <c r="A144">
        <f>玩家成长时间线!A144</f>
        <v>143</v>
      </c>
      <c r="B144">
        <f>玩家成长时间线!B144</f>
        <v>9</v>
      </c>
      <c r="C144">
        <f ca="1">SUM($D$2:D144)</f>
        <v>1341.3118789911014</v>
      </c>
      <c r="D144">
        <f t="shared" ca="1" si="2"/>
        <v>13.140248742257835</v>
      </c>
      <c r="E144">
        <f ca="1">(SUMIFS(OFFSET([2]掉落汇总!$C$2:$C$871,,MATCH($B144,[2]掉落汇总!$D$1:$M$1)),[2]掉落汇总!$A$2:$A$871,E$1,[2]掉落汇总!$C$2:$C$871,$Q$1)+SUMIFS(OFFSET([2]掉落汇总!$C$2:$C$871,,MATCH($B144,[2]掉落汇总!$D$1:$M$1)),[2]掉落汇总!$A$2:$A$871,E$1,[2]掉落汇总!$C$2:$C$871,$Q$2)/$Q$3)*宝箱投放计算!D144</f>
        <v>1.7845321701199566</v>
      </c>
      <c r="F144">
        <f ca="1">(SUMIFS(OFFSET([2]掉落汇总!$C$2:$C$871,,MATCH($B144,[2]掉落汇总!$D$1:$M$1)),[2]掉落汇总!$A$2:$A$871,F$1,[2]掉落汇总!$C$2:$C$871,$Q$1)+SUMIFS(OFFSET([2]掉落汇总!$C$2:$C$871,,MATCH($B144,[2]掉落汇总!$D$1:$M$1)),[2]掉落汇总!$A$2:$A$871,F$1,[2]掉落汇总!$C$2:$C$871,$Q$2)/$Q$3)*宝箱投放计算!E144</f>
        <v>2.8580034423407916</v>
      </c>
      <c r="G144">
        <f ca="1">(SUMIFS(OFFSET([2]掉落汇总!$C$2:$C$871,,MATCH($B144,[2]掉落汇总!$D$1:$M$1)),[2]掉落汇总!$A$2:$A$871,G$1,[2]掉落汇总!$C$2:$C$871,$Q$1)+SUMIFS(OFFSET([2]掉落汇总!$C$2:$C$871,,MATCH($B144,[2]掉落汇总!$D$1:$M$1)),[2]掉落汇总!$A$2:$A$871,G$1,[2]掉落汇总!$C$2:$C$871,$Q$2)/$Q$3)*宝箱投放计算!F144</f>
        <v>0</v>
      </c>
      <c r="H144">
        <f ca="1">(SUMIFS(OFFSET([2]掉落汇总!$C$2:$C$871,,MATCH($B144,[2]掉落汇总!$D$1:$M$1)),[2]掉落汇总!$A$2:$A$871,H$1,[2]掉落汇总!$C$2:$C$871,$Q$1)+SUMIFS(OFFSET([2]掉落汇总!$C$2:$C$871,,MATCH($B144,[2]掉落汇总!$D$1:$M$1)),[2]掉落汇总!$A$2:$A$871,H$1,[2]掉落汇总!$C$2:$C$871,$Q$2)/$Q$3)*宝箱投放计算!G144</f>
        <v>0</v>
      </c>
      <c r="I144">
        <f ca="1">(SUMIFS(OFFSET([2]掉落汇总!$C$2:$C$871,,MATCH($B144,[2]掉落汇总!$D$1:$M$1)),[2]掉落汇总!$A$2:$A$871,I$1,[2]掉落汇总!$C$2:$C$871,$Q$1)+SUMIFS(OFFSET([2]掉落汇总!$C$2:$C$871,,MATCH($B144,[2]掉落汇总!$D$1:$M$1)),[2]掉落汇总!$A$2:$A$871,I$1,[2]掉落汇总!$C$2:$C$871,$Q$2)/$Q$3)*宝箱投放计算!H144</f>
        <v>1.7735703245749606</v>
      </c>
      <c r="J144">
        <f ca="1">(SUMIFS(OFFSET([2]掉落汇总!$C$2:$C$871,,MATCH($B144,[2]掉落汇总!$D$1:$M$1)),[2]掉落汇总!$A$2:$A$871,J$1,[2]掉落汇总!$C$2:$C$871,$Q$1)+SUMIFS(OFFSET([2]掉落汇总!$C$2:$C$871,,MATCH($B144,[2]掉落汇总!$D$1:$M$1)),[2]掉落汇总!$A$2:$A$871,J$1,[2]掉落汇总!$C$2:$C$871,$Q$2)/$Q$3)*宝箱投放计算!I144</f>
        <v>4.6058823529411761</v>
      </c>
      <c r="K144">
        <f ca="1">(SUMIFS(OFFSET([2]掉落汇总!$C$2:$C$871,,MATCH($B144,[2]掉落汇总!$D$1:$M$1)),[2]掉落汇总!$A$2:$A$871,K$1,[2]掉落汇总!$C$2:$C$871,$Q$1)+SUMIFS(OFFSET([2]掉落汇总!$C$2:$C$871,,MATCH($B144,[2]掉落汇总!$D$1:$M$1)),[2]掉落汇总!$A$2:$A$871,K$1,[2]掉落汇总!$C$2:$C$871,$Q$2)/$Q$3)*宝箱投放计算!J144</f>
        <v>0</v>
      </c>
      <c r="L144">
        <f ca="1">(SUMIFS(OFFSET([2]掉落汇总!$C$2:$C$871,,MATCH($B144,[2]掉落汇总!$D$1:$M$1)),[2]掉落汇总!$A$2:$A$871,L$1,[2]掉落汇总!$C$2:$C$871,$Q$1)+SUMIFS(OFFSET([2]掉落汇总!$C$2:$C$871,,MATCH($B144,[2]掉落汇总!$D$1:$M$1)),[2]掉落汇总!$A$2:$A$871,L$1,[2]掉落汇总!$C$2:$C$871,$Q$2)/$Q$3)*宝箱投放计算!K144</f>
        <v>0.7814085171640911</v>
      </c>
      <c r="M144">
        <f ca="1">(SUMIFS(OFFSET([2]掉落汇总!$C$2:$C$871,,MATCH($B144,[2]掉落汇总!$D$1:$M$1)),[2]掉落汇总!$A$2:$A$871,M$1,[2]掉落汇总!$C$2:$C$871,$Q$1)+SUMIFS(OFFSET([2]掉落汇总!$C$2:$C$871,,MATCH($B144,[2]掉落汇总!$D$1:$M$1)),[2]掉落汇总!$A$2:$A$871,M$1,[2]掉落汇总!$C$2:$C$871,$Q$2)/$Q$3)*宝箱投放计算!L144</f>
        <v>0.78196893612051854</v>
      </c>
      <c r="N144">
        <f ca="1">(SUMIFS(OFFSET([2]掉落汇总!$C$2:$C$871,,MATCH($B144,[2]掉落汇总!$D$1:$M$1)),[2]掉落汇总!$A$2:$A$871,N$1,[2]掉落汇总!$C$2:$C$871,$Q$1)+SUMIFS(OFFSET([2]掉落汇总!$C$2:$C$871,,MATCH($B144,[2]掉落汇总!$D$1:$M$1)),[2]掉落汇总!$A$2:$A$871,N$1,[2]掉落汇总!$C$2:$C$871,$Q$2)/$Q$3)*宝箱投放计算!M144</f>
        <v>0.18146053602163756</v>
      </c>
      <c r="O144">
        <f ca="1">(SUMIFS(OFFSET([2]掉落汇总!$C$2:$C$871,,MATCH($B144,[2]掉落汇总!$D$1:$M$1)),[2]掉落汇总!$A$2:$A$871,O$1,[2]掉落汇总!$C$2:$C$871,$Q$1)+SUMIFS(OFFSET([2]掉落汇总!$C$2:$C$871,,MATCH($B144,[2]掉落汇总!$D$1:$M$1)),[2]掉落汇总!$A$2:$A$871,O$1,[2]掉落汇总!$C$2:$C$871,$Q$2)/$Q$3)*宝箱投放计算!N144</f>
        <v>0.37342246297470183</v>
      </c>
    </row>
    <row r="145" spans="1:15" x14ac:dyDescent="0.2">
      <c r="A145">
        <f>玩家成长时间线!A145</f>
        <v>144</v>
      </c>
      <c r="B145">
        <f>玩家成长时间线!B145</f>
        <v>9</v>
      </c>
      <c r="C145">
        <f ca="1">SUM($D$2:D145)</f>
        <v>1348.0805267461376</v>
      </c>
      <c r="D145">
        <f t="shared" ca="1" si="2"/>
        <v>6.7686477550361355</v>
      </c>
      <c r="E145">
        <f ca="1">(SUMIFS(OFFSET([2]掉落汇总!$C$2:$C$871,,MATCH($B145,[2]掉落汇总!$D$1:$M$1)),[2]掉落汇总!$A$2:$A$871,E$1,[2]掉落汇总!$C$2:$C$871,$Q$1)+SUMIFS(OFFSET([2]掉落汇总!$C$2:$C$871,,MATCH($B145,[2]掉落汇总!$D$1:$M$1)),[2]掉落汇总!$A$2:$A$871,E$1,[2]掉落汇总!$C$2:$C$871,$Q$2)/$Q$3)*宝箱投放计算!D145</f>
        <v>1.7923838604143947</v>
      </c>
      <c r="F145">
        <f ca="1">(SUMIFS(OFFSET([2]掉落汇总!$C$2:$C$871,,MATCH($B145,[2]掉落汇总!$D$1:$M$1)),[2]掉落汇总!$A$2:$A$871,F$1,[2]掉落汇总!$C$2:$C$871,$Q$1)+SUMIFS(OFFSET([2]掉落汇总!$C$2:$C$871,,MATCH($B145,[2]掉落汇总!$D$1:$M$1)),[2]掉落汇总!$A$2:$A$871,F$1,[2]掉落汇总!$C$2:$C$871,$Q$2)/$Q$3)*宝箱投放计算!E145</f>
        <v>2.8580034423407916</v>
      </c>
      <c r="G145">
        <f ca="1">(SUMIFS(OFFSET([2]掉落汇总!$C$2:$C$871,,MATCH($B145,[2]掉落汇总!$D$1:$M$1)),[2]掉落汇总!$A$2:$A$871,G$1,[2]掉落汇总!$C$2:$C$871,$Q$1)+SUMIFS(OFFSET([2]掉落汇总!$C$2:$C$871,,MATCH($B145,[2]掉落汇总!$D$1:$M$1)),[2]掉落汇总!$A$2:$A$871,G$1,[2]掉落汇总!$C$2:$C$871,$Q$2)/$Q$3)*宝箱投放计算!F145</f>
        <v>0</v>
      </c>
      <c r="H145">
        <f ca="1">(SUMIFS(OFFSET([2]掉落汇总!$C$2:$C$871,,MATCH($B145,[2]掉落汇总!$D$1:$M$1)),[2]掉落汇总!$A$2:$A$871,H$1,[2]掉落汇总!$C$2:$C$871,$Q$1)+SUMIFS(OFFSET([2]掉落汇总!$C$2:$C$871,,MATCH($B145,[2]掉落汇总!$D$1:$M$1)),[2]掉落汇总!$A$2:$A$871,H$1,[2]掉落汇总!$C$2:$C$871,$Q$2)/$Q$3)*宝箱投放计算!G145</f>
        <v>0</v>
      </c>
      <c r="I145">
        <f ca="1">(SUMIFS(OFFSET([2]掉落汇总!$C$2:$C$871,,MATCH($B145,[2]掉落汇总!$D$1:$M$1)),[2]掉落汇总!$A$2:$A$871,I$1,[2]掉落汇总!$C$2:$C$871,$Q$1)+SUMIFS(OFFSET([2]掉落汇总!$C$2:$C$871,,MATCH($B145,[2]掉落汇总!$D$1:$M$1)),[2]掉落汇总!$A$2:$A$871,I$1,[2]掉落汇总!$C$2:$C$871,$Q$2)/$Q$3)*宝箱投放计算!H145</f>
        <v>0</v>
      </c>
      <c r="J145">
        <f ca="1">(SUMIFS(OFFSET([2]掉落汇总!$C$2:$C$871,,MATCH($B145,[2]掉落汇总!$D$1:$M$1)),[2]掉落汇总!$A$2:$A$871,J$1,[2]掉落汇总!$C$2:$C$871,$Q$1)+SUMIFS(OFFSET([2]掉落汇总!$C$2:$C$871,,MATCH($B145,[2]掉落汇总!$D$1:$M$1)),[2]掉落汇总!$A$2:$A$871,J$1,[2]掉落汇总!$C$2:$C$871,$Q$2)/$Q$3)*宝箱投放计算!I145</f>
        <v>0</v>
      </c>
      <c r="K145">
        <f ca="1">(SUMIFS(OFFSET([2]掉落汇总!$C$2:$C$871,,MATCH($B145,[2]掉落汇总!$D$1:$M$1)),[2]掉落汇总!$A$2:$A$871,K$1,[2]掉落汇总!$C$2:$C$871,$Q$1)+SUMIFS(OFFSET([2]掉落汇总!$C$2:$C$871,,MATCH($B145,[2]掉落汇总!$D$1:$M$1)),[2]掉落汇总!$A$2:$A$871,K$1,[2]掉落汇总!$C$2:$C$871,$Q$2)/$Q$3)*宝箱投放计算!J145</f>
        <v>0</v>
      </c>
      <c r="L145">
        <f ca="1">(SUMIFS(OFFSET([2]掉落汇总!$C$2:$C$871,,MATCH($B145,[2]掉落汇总!$D$1:$M$1)),[2]掉落汇总!$A$2:$A$871,L$1,[2]掉落汇总!$C$2:$C$871,$Q$1)+SUMIFS(OFFSET([2]掉落汇总!$C$2:$C$871,,MATCH($B145,[2]掉落汇总!$D$1:$M$1)),[2]掉落汇总!$A$2:$A$871,L$1,[2]掉落汇总!$C$2:$C$871,$Q$2)/$Q$3)*宝箱投放计算!K145</f>
        <v>0.7814085171640911</v>
      </c>
      <c r="M145">
        <f ca="1">(SUMIFS(OFFSET([2]掉落汇总!$C$2:$C$871,,MATCH($B145,[2]掉落汇总!$D$1:$M$1)),[2]掉落汇总!$A$2:$A$871,M$1,[2]掉落汇总!$C$2:$C$871,$Q$1)+SUMIFS(OFFSET([2]掉落汇总!$C$2:$C$871,,MATCH($B145,[2]掉落汇总!$D$1:$M$1)),[2]掉落汇总!$A$2:$A$871,M$1,[2]掉落汇总!$C$2:$C$871,$Q$2)/$Q$3)*宝箱投放计算!L145</f>
        <v>0.78196893612051854</v>
      </c>
      <c r="N145">
        <f ca="1">(SUMIFS(OFFSET([2]掉落汇总!$C$2:$C$871,,MATCH($B145,[2]掉落汇总!$D$1:$M$1)),[2]掉落汇总!$A$2:$A$871,N$1,[2]掉落汇总!$C$2:$C$871,$Q$1)+SUMIFS(OFFSET([2]掉落汇总!$C$2:$C$871,,MATCH($B145,[2]掉落汇总!$D$1:$M$1)),[2]掉落汇总!$A$2:$A$871,N$1,[2]掉落汇总!$C$2:$C$871,$Q$2)/$Q$3)*宝箱投放计算!M145</f>
        <v>0.18146053602163756</v>
      </c>
      <c r="O145">
        <f ca="1">(SUMIFS(OFFSET([2]掉落汇总!$C$2:$C$871,,MATCH($B145,[2]掉落汇总!$D$1:$M$1)),[2]掉落汇总!$A$2:$A$871,O$1,[2]掉落汇总!$C$2:$C$871,$Q$1)+SUMIFS(OFFSET([2]掉落汇总!$C$2:$C$871,,MATCH($B145,[2]掉落汇总!$D$1:$M$1)),[2]掉落汇总!$A$2:$A$871,O$1,[2]掉落汇总!$C$2:$C$871,$Q$2)/$Q$3)*宝箱投放计算!N145</f>
        <v>0.37342246297470183</v>
      </c>
    </row>
    <row r="146" spans="1:15" x14ac:dyDescent="0.2">
      <c r="A146">
        <f>玩家成长时间线!A146</f>
        <v>145</v>
      </c>
      <c r="B146">
        <f>玩家成长时间线!B146</f>
        <v>9</v>
      </c>
      <c r="C146">
        <f ca="1">SUM($D$2:D146)</f>
        <v>1354.9355430944127</v>
      </c>
      <c r="D146">
        <f t="shared" ca="1" si="2"/>
        <v>6.8550163482749573</v>
      </c>
      <c r="E146">
        <f ca="1">(SUMIFS(OFFSET([2]掉落汇总!$C$2:$C$871,,MATCH($B146,[2]掉落汇总!$D$1:$M$1)),[2]掉落汇总!$A$2:$A$871,E$1,[2]掉落汇总!$C$2:$C$871,$Q$1)+SUMIFS(OFFSET([2]掉落汇总!$C$2:$C$871,,MATCH($B146,[2]掉落汇总!$D$1:$M$1)),[2]掉落汇总!$A$2:$A$871,E$1,[2]掉落汇总!$C$2:$C$871,$Q$2)/$Q$3)*宝箱投放计算!D146</f>
        <v>1.8787524536532167</v>
      </c>
      <c r="F146">
        <f ca="1">(SUMIFS(OFFSET([2]掉落汇总!$C$2:$C$871,,MATCH($B146,[2]掉落汇总!$D$1:$M$1)),[2]掉落汇总!$A$2:$A$871,F$1,[2]掉落汇总!$C$2:$C$871,$Q$1)+SUMIFS(OFFSET([2]掉落汇总!$C$2:$C$871,,MATCH($B146,[2]掉落汇总!$D$1:$M$1)),[2]掉落汇总!$A$2:$A$871,F$1,[2]掉落汇总!$C$2:$C$871,$Q$2)/$Q$3)*宝箱投放计算!E146</f>
        <v>2.8580034423407916</v>
      </c>
      <c r="G146">
        <f ca="1">(SUMIFS(OFFSET([2]掉落汇总!$C$2:$C$871,,MATCH($B146,[2]掉落汇总!$D$1:$M$1)),[2]掉落汇总!$A$2:$A$871,G$1,[2]掉落汇总!$C$2:$C$871,$Q$1)+SUMIFS(OFFSET([2]掉落汇总!$C$2:$C$871,,MATCH($B146,[2]掉落汇总!$D$1:$M$1)),[2]掉落汇总!$A$2:$A$871,G$1,[2]掉落汇总!$C$2:$C$871,$Q$2)/$Q$3)*宝箱投放计算!F146</f>
        <v>0</v>
      </c>
      <c r="H146">
        <f ca="1">(SUMIFS(OFFSET([2]掉落汇总!$C$2:$C$871,,MATCH($B146,[2]掉落汇总!$D$1:$M$1)),[2]掉落汇总!$A$2:$A$871,H$1,[2]掉落汇总!$C$2:$C$871,$Q$1)+SUMIFS(OFFSET([2]掉落汇总!$C$2:$C$871,,MATCH($B146,[2]掉落汇总!$D$1:$M$1)),[2]掉落汇总!$A$2:$A$871,H$1,[2]掉落汇总!$C$2:$C$871,$Q$2)/$Q$3)*宝箱投放计算!G146</f>
        <v>0</v>
      </c>
      <c r="I146">
        <f ca="1">(SUMIFS(OFFSET([2]掉落汇总!$C$2:$C$871,,MATCH($B146,[2]掉落汇总!$D$1:$M$1)),[2]掉落汇总!$A$2:$A$871,I$1,[2]掉落汇总!$C$2:$C$871,$Q$1)+SUMIFS(OFFSET([2]掉落汇总!$C$2:$C$871,,MATCH($B146,[2]掉落汇总!$D$1:$M$1)),[2]掉落汇总!$A$2:$A$871,I$1,[2]掉落汇总!$C$2:$C$871,$Q$2)/$Q$3)*宝箱投放计算!H146</f>
        <v>0</v>
      </c>
      <c r="J146">
        <f ca="1">(SUMIFS(OFFSET([2]掉落汇总!$C$2:$C$871,,MATCH($B146,[2]掉落汇总!$D$1:$M$1)),[2]掉落汇总!$A$2:$A$871,J$1,[2]掉落汇总!$C$2:$C$871,$Q$1)+SUMIFS(OFFSET([2]掉落汇总!$C$2:$C$871,,MATCH($B146,[2]掉落汇总!$D$1:$M$1)),[2]掉落汇总!$A$2:$A$871,J$1,[2]掉落汇总!$C$2:$C$871,$Q$2)/$Q$3)*宝箱投放计算!I146</f>
        <v>0</v>
      </c>
      <c r="K146">
        <f ca="1">(SUMIFS(OFFSET([2]掉落汇总!$C$2:$C$871,,MATCH($B146,[2]掉落汇总!$D$1:$M$1)),[2]掉落汇总!$A$2:$A$871,K$1,[2]掉落汇总!$C$2:$C$871,$Q$1)+SUMIFS(OFFSET([2]掉落汇总!$C$2:$C$871,,MATCH($B146,[2]掉落汇总!$D$1:$M$1)),[2]掉落汇总!$A$2:$A$871,K$1,[2]掉落汇总!$C$2:$C$871,$Q$2)/$Q$3)*宝箱投放计算!J146</f>
        <v>0</v>
      </c>
      <c r="L146">
        <f ca="1">(SUMIFS(OFFSET([2]掉落汇总!$C$2:$C$871,,MATCH($B146,[2]掉落汇总!$D$1:$M$1)),[2]掉落汇总!$A$2:$A$871,L$1,[2]掉落汇总!$C$2:$C$871,$Q$1)+SUMIFS(OFFSET([2]掉落汇总!$C$2:$C$871,,MATCH($B146,[2]掉落汇总!$D$1:$M$1)),[2]掉落汇总!$A$2:$A$871,L$1,[2]掉落汇总!$C$2:$C$871,$Q$2)/$Q$3)*宝箱投放计算!K146</f>
        <v>0.7814085171640911</v>
      </c>
      <c r="M146">
        <f ca="1">(SUMIFS(OFFSET([2]掉落汇总!$C$2:$C$871,,MATCH($B146,[2]掉落汇总!$D$1:$M$1)),[2]掉落汇总!$A$2:$A$871,M$1,[2]掉落汇总!$C$2:$C$871,$Q$1)+SUMIFS(OFFSET([2]掉落汇总!$C$2:$C$871,,MATCH($B146,[2]掉落汇总!$D$1:$M$1)),[2]掉落汇总!$A$2:$A$871,M$1,[2]掉落汇总!$C$2:$C$871,$Q$2)/$Q$3)*宝箱投放计算!L146</f>
        <v>0.78196893612051854</v>
      </c>
      <c r="N146">
        <f ca="1">(SUMIFS(OFFSET([2]掉落汇总!$C$2:$C$871,,MATCH($B146,[2]掉落汇总!$D$1:$M$1)),[2]掉落汇总!$A$2:$A$871,N$1,[2]掉落汇总!$C$2:$C$871,$Q$1)+SUMIFS(OFFSET([2]掉落汇总!$C$2:$C$871,,MATCH($B146,[2]掉落汇总!$D$1:$M$1)),[2]掉落汇总!$A$2:$A$871,N$1,[2]掉落汇总!$C$2:$C$871,$Q$2)/$Q$3)*宝箱投放计算!M146</f>
        <v>0.18146053602163756</v>
      </c>
      <c r="O146">
        <f ca="1">(SUMIFS(OFFSET([2]掉落汇总!$C$2:$C$871,,MATCH($B146,[2]掉落汇总!$D$1:$M$1)),[2]掉落汇总!$A$2:$A$871,O$1,[2]掉落汇总!$C$2:$C$871,$Q$1)+SUMIFS(OFFSET([2]掉落汇总!$C$2:$C$871,,MATCH($B146,[2]掉落汇总!$D$1:$M$1)),[2]掉落汇总!$A$2:$A$871,O$1,[2]掉落汇总!$C$2:$C$871,$Q$2)/$Q$3)*宝箱投放计算!N146</f>
        <v>0.37342246297470183</v>
      </c>
    </row>
    <row r="147" spans="1:15" x14ac:dyDescent="0.2">
      <c r="A147">
        <f>玩家成长时间线!A147</f>
        <v>146</v>
      </c>
      <c r="B147">
        <f>玩家成长时间线!B147</f>
        <v>10</v>
      </c>
      <c r="C147">
        <f ca="1">SUM($D$2:D147)</f>
        <v>1367.3986937500599</v>
      </c>
      <c r="D147">
        <f t="shared" ca="1" si="2"/>
        <v>12.463150655647237</v>
      </c>
      <c r="E147">
        <f ca="1">(SUMIFS(OFFSET([2]掉落汇总!$C$2:$C$871,,MATCH($B147,[2]掉落汇总!$D$1:$M$1)),[2]掉落汇总!$A$2:$A$871,E$1,[2]掉落汇总!$C$2:$C$871,$Q$1)+SUMIFS(OFFSET([2]掉落汇总!$C$2:$C$871,,MATCH($B147,[2]掉落汇总!$D$1:$M$1)),[2]掉落汇总!$A$2:$A$871,E$1,[2]掉落汇总!$C$2:$C$871,$Q$2)/$Q$3)*宝箱投放计算!D147</f>
        <v>2.90726985796949</v>
      </c>
      <c r="F147">
        <f ca="1">(SUMIFS(OFFSET([2]掉落汇总!$C$2:$C$871,,MATCH($B147,[2]掉落汇总!$D$1:$M$1)),[2]掉落汇总!$A$2:$A$871,F$1,[2]掉落汇总!$C$2:$C$871,$Q$1)+SUMIFS(OFFSET([2]掉落汇总!$C$2:$C$871,,MATCH($B147,[2]掉落汇总!$D$1:$M$1)),[2]掉落汇总!$A$2:$A$871,F$1,[2]掉落汇总!$C$2:$C$871,$Q$2)/$Q$3)*宝箱投放计算!E147</f>
        <v>2.8580034423407916</v>
      </c>
      <c r="G147">
        <f ca="1">(SUMIFS(OFFSET([2]掉落汇总!$C$2:$C$871,,MATCH($B147,[2]掉落汇总!$D$1:$M$1)),[2]掉落汇总!$A$2:$A$871,G$1,[2]掉落汇总!$C$2:$C$871,$Q$1)+SUMIFS(OFFSET([2]掉落汇总!$C$2:$C$871,,MATCH($B147,[2]掉落汇总!$D$1:$M$1)),[2]掉落汇总!$A$2:$A$871,G$1,[2]掉落汇总!$C$2:$C$871,$Q$2)/$Q$3)*宝箱投放计算!F147</f>
        <v>0</v>
      </c>
      <c r="H147">
        <f ca="1">(SUMIFS(OFFSET([2]掉落汇总!$C$2:$C$871,,MATCH($B147,[2]掉落汇总!$D$1:$M$1)),[2]掉落汇总!$A$2:$A$871,H$1,[2]掉落汇总!$C$2:$C$871,$Q$1)+SUMIFS(OFFSET([2]掉落汇总!$C$2:$C$871,,MATCH($B147,[2]掉落汇总!$D$1:$M$1)),[2]掉落汇总!$A$2:$A$871,H$1,[2]掉落汇总!$C$2:$C$871,$Q$2)/$Q$3)*宝箱投放计算!G147</f>
        <v>0</v>
      </c>
      <c r="I147">
        <f ca="1">(SUMIFS(OFFSET([2]掉落汇总!$C$2:$C$871,,MATCH($B147,[2]掉落汇总!$D$1:$M$1)),[2]掉落汇总!$A$2:$A$871,I$1,[2]掉落汇总!$C$2:$C$871,$Q$1)+SUMIFS(OFFSET([2]掉落汇总!$C$2:$C$871,,MATCH($B147,[2]掉落汇总!$D$1:$M$1)),[2]掉落汇总!$A$2:$A$871,I$1,[2]掉落汇总!$C$2:$C$871,$Q$2)/$Q$3)*宝箱投放计算!H147</f>
        <v>0</v>
      </c>
      <c r="J147">
        <f ca="1">(SUMIFS(OFFSET([2]掉落汇总!$C$2:$C$871,,MATCH($B147,[2]掉落汇总!$D$1:$M$1)),[2]掉落汇总!$A$2:$A$871,J$1,[2]掉落汇总!$C$2:$C$871,$Q$1)+SUMIFS(OFFSET([2]掉落汇总!$C$2:$C$871,,MATCH($B147,[2]掉落汇总!$D$1:$M$1)),[2]掉落汇总!$A$2:$A$871,J$1,[2]掉落汇总!$C$2:$C$871,$Q$2)/$Q$3)*宝箱投放计算!I147</f>
        <v>4.5796169030560039</v>
      </c>
      <c r="K147">
        <f ca="1">(SUMIFS(OFFSET([2]掉落汇总!$C$2:$C$871,,MATCH($B147,[2]掉落汇总!$D$1:$M$1)),[2]掉落汇总!$A$2:$A$871,K$1,[2]掉落汇总!$C$2:$C$871,$Q$1)+SUMIFS(OFFSET([2]掉落汇总!$C$2:$C$871,,MATCH($B147,[2]掉落汇总!$D$1:$M$1)),[2]掉落汇总!$A$2:$A$871,K$1,[2]掉落汇总!$C$2:$C$871,$Q$2)/$Q$3)*宝箱投放计算!J147</f>
        <v>0</v>
      </c>
      <c r="L147">
        <f ca="1">(SUMIFS(OFFSET([2]掉落汇总!$C$2:$C$871,,MATCH($B147,[2]掉落汇总!$D$1:$M$1)),[2]掉落汇总!$A$2:$A$871,L$1,[2]掉落汇总!$C$2:$C$871,$Q$1)+SUMIFS(OFFSET([2]掉落汇总!$C$2:$C$871,,MATCH($B147,[2]掉落汇总!$D$1:$M$1)),[2]掉落汇总!$A$2:$A$871,L$1,[2]掉落汇总!$C$2:$C$871,$Q$2)/$Q$3)*宝箱投放计算!K147</f>
        <v>0.7814085171640911</v>
      </c>
      <c r="M147">
        <f ca="1">(SUMIFS(OFFSET([2]掉落汇总!$C$2:$C$871,,MATCH($B147,[2]掉落汇总!$D$1:$M$1)),[2]掉落汇总!$A$2:$A$871,M$1,[2]掉落汇总!$C$2:$C$871,$Q$1)+SUMIFS(OFFSET([2]掉落汇总!$C$2:$C$871,,MATCH($B147,[2]掉落汇总!$D$1:$M$1)),[2]掉落汇总!$A$2:$A$871,M$1,[2]掉落汇总!$C$2:$C$871,$Q$2)/$Q$3)*宝箱投放计算!L147</f>
        <v>0.78196893612051854</v>
      </c>
      <c r="N147">
        <f ca="1">(SUMIFS(OFFSET([2]掉落汇总!$C$2:$C$871,,MATCH($B147,[2]掉落汇总!$D$1:$M$1)),[2]掉落汇总!$A$2:$A$871,N$1,[2]掉落汇总!$C$2:$C$871,$Q$1)+SUMIFS(OFFSET([2]掉落汇总!$C$2:$C$871,,MATCH($B147,[2]掉落汇总!$D$1:$M$1)),[2]掉落汇总!$A$2:$A$871,N$1,[2]掉落汇总!$C$2:$C$871,$Q$2)/$Q$3)*宝箱投放计算!M147</f>
        <v>0.18146053602163756</v>
      </c>
      <c r="O147">
        <f ca="1">(SUMIFS(OFFSET([2]掉落汇总!$C$2:$C$871,,MATCH($B147,[2]掉落汇总!$D$1:$M$1)),[2]掉落汇总!$A$2:$A$871,O$1,[2]掉落汇总!$C$2:$C$871,$Q$1)+SUMIFS(OFFSET([2]掉落汇总!$C$2:$C$871,,MATCH($B147,[2]掉落汇总!$D$1:$M$1)),[2]掉落汇总!$A$2:$A$871,O$1,[2]掉落汇总!$C$2:$C$871,$Q$2)/$Q$3)*宝箱投放计算!N147</f>
        <v>0.37342246297470183</v>
      </c>
    </row>
    <row r="148" spans="1:15" x14ac:dyDescent="0.2">
      <c r="A148">
        <f>玩家成长时间线!A148</f>
        <v>147</v>
      </c>
      <c r="B148">
        <f>玩家成长时间线!B148</f>
        <v>10</v>
      </c>
      <c r="C148">
        <f ca="1">SUM($D$2:D148)</f>
        <v>1375.2948524368962</v>
      </c>
      <c r="D148">
        <f t="shared" ca="1" si="2"/>
        <v>7.8961586868363645</v>
      </c>
      <c r="E148">
        <f ca="1">(SUMIFS(OFFSET([2]掉落汇总!$C$2:$C$871,,MATCH($B148,[2]掉落汇总!$D$1:$M$1)),[2]掉落汇总!$A$2:$A$871,E$1,[2]掉落汇总!$C$2:$C$871,$Q$1)+SUMIFS(OFFSET([2]掉落汇总!$C$2:$C$871,,MATCH($B148,[2]掉落汇总!$D$1:$M$1)),[2]掉落汇总!$A$2:$A$871,E$1,[2]掉落汇总!$C$2:$C$871,$Q$2)/$Q$3)*宝箱投放计算!D148</f>
        <v>2.9198947922146243</v>
      </c>
      <c r="F148">
        <f ca="1">(SUMIFS(OFFSET([2]掉落汇总!$C$2:$C$871,,MATCH($B148,[2]掉落汇总!$D$1:$M$1)),[2]掉落汇总!$A$2:$A$871,F$1,[2]掉落汇总!$C$2:$C$871,$Q$1)+SUMIFS(OFFSET([2]掉落汇总!$C$2:$C$871,,MATCH($B148,[2]掉落汇总!$D$1:$M$1)),[2]掉落汇总!$A$2:$A$871,F$1,[2]掉落汇总!$C$2:$C$871,$Q$2)/$Q$3)*宝箱投放计算!E148</f>
        <v>2.8580034423407916</v>
      </c>
      <c r="G148">
        <f ca="1">(SUMIFS(OFFSET([2]掉落汇总!$C$2:$C$871,,MATCH($B148,[2]掉落汇总!$D$1:$M$1)),[2]掉落汇总!$A$2:$A$871,G$1,[2]掉落汇总!$C$2:$C$871,$Q$1)+SUMIFS(OFFSET([2]掉落汇总!$C$2:$C$871,,MATCH($B148,[2]掉落汇总!$D$1:$M$1)),[2]掉落汇总!$A$2:$A$871,G$1,[2]掉落汇总!$C$2:$C$871,$Q$2)/$Q$3)*宝箱投放计算!F148</f>
        <v>0</v>
      </c>
      <c r="H148">
        <f ca="1">(SUMIFS(OFFSET([2]掉落汇总!$C$2:$C$871,,MATCH($B148,[2]掉落汇总!$D$1:$M$1)),[2]掉落汇总!$A$2:$A$871,H$1,[2]掉落汇总!$C$2:$C$871,$Q$1)+SUMIFS(OFFSET([2]掉落汇总!$C$2:$C$871,,MATCH($B148,[2]掉落汇总!$D$1:$M$1)),[2]掉落汇总!$A$2:$A$871,H$1,[2]掉落汇总!$C$2:$C$871,$Q$2)/$Q$3)*宝箱投放计算!G148</f>
        <v>0</v>
      </c>
      <c r="I148">
        <f ca="1">(SUMIFS(OFFSET([2]掉落汇总!$C$2:$C$871,,MATCH($B148,[2]掉落汇总!$D$1:$M$1)),[2]掉落汇总!$A$2:$A$871,I$1,[2]掉落汇总!$C$2:$C$871,$Q$1)+SUMIFS(OFFSET([2]掉落汇总!$C$2:$C$871,,MATCH($B148,[2]掉落汇总!$D$1:$M$1)),[2]掉落汇总!$A$2:$A$871,I$1,[2]掉落汇总!$C$2:$C$871,$Q$2)/$Q$3)*宝箱投放计算!H148</f>
        <v>0</v>
      </c>
      <c r="J148">
        <f ca="1">(SUMIFS(OFFSET([2]掉落汇总!$C$2:$C$871,,MATCH($B148,[2]掉落汇总!$D$1:$M$1)),[2]掉落汇总!$A$2:$A$871,J$1,[2]掉落汇总!$C$2:$C$871,$Q$1)+SUMIFS(OFFSET([2]掉落汇总!$C$2:$C$871,,MATCH($B148,[2]掉落汇总!$D$1:$M$1)),[2]掉落汇总!$A$2:$A$871,J$1,[2]掉落汇总!$C$2:$C$871,$Q$2)/$Q$3)*宝箱投放计算!I148</f>
        <v>0</v>
      </c>
      <c r="K148">
        <f ca="1">(SUMIFS(OFFSET([2]掉落汇总!$C$2:$C$871,,MATCH($B148,[2]掉落汇总!$D$1:$M$1)),[2]掉落汇总!$A$2:$A$871,K$1,[2]掉落汇总!$C$2:$C$871,$Q$1)+SUMIFS(OFFSET([2]掉落汇总!$C$2:$C$871,,MATCH($B148,[2]掉落汇总!$D$1:$M$1)),[2]掉落汇总!$A$2:$A$871,K$1,[2]掉落汇总!$C$2:$C$871,$Q$2)/$Q$3)*宝箱投放计算!J148</f>
        <v>0</v>
      </c>
      <c r="L148">
        <f ca="1">(SUMIFS(OFFSET([2]掉落汇总!$C$2:$C$871,,MATCH($B148,[2]掉落汇总!$D$1:$M$1)),[2]掉落汇总!$A$2:$A$871,L$1,[2]掉落汇总!$C$2:$C$871,$Q$1)+SUMIFS(OFFSET([2]掉落汇总!$C$2:$C$871,,MATCH($B148,[2]掉落汇总!$D$1:$M$1)),[2]掉落汇总!$A$2:$A$871,L$1,[2]掉落汇总!$C$2:$C$871,$Q$2)/$Q$3)*宝箱投放计算!K148</f>
        <v>0.7814085171640911</v>
      </c>
      <c r="M148">
        <f ca="1">(SUMIFS(OFFSET([2]掉落汇总!$C$2:$C$871,,MATCH($B148,[2]掉落汇总!$D$1:$M$1)),[2]掉落汇总!$A$2:$A$871,M$1,[2]掉落汇总!$C$2:$C$871,$Q$1)+SUMIFS(OFFSET([2]掉落汇总!$C$2:$C$871,,MATCH($B148,[2]掉落汇总!$D$1:$M$1)),[2]掉落汇总!$A$2:$A$871,M$1,[2]掉落汇总!$C$2:$C$871,$Q$2)/$Q$3)*宝箱投放计算!L148</f>
        <v>0.78196893612051854</v>
      </c>
      <c r="N148">
        <f ca="1">(SUMIFS(OFFSET([2]掉落汇总!$C$2:$C$871,,MATCH($B148,[2]掉落汇总!$D$1:$M$1)),[2]掉落汇总!$A$2:$A$871,N$1,[2]掉落汇总!$C$2:$C$871,$Q$1)+SUMIFS(OFFSET([2]掉落汇总!$C$2:$C$871,,MATCH($B148,[2]掉落汇总!$D$1:$M$1)),[2]掉落汇总!$A$2:$A$871,N$1,[2]掉落汇总!$C$2:$C$871,$Q$2)/$Q$3)*宝箱投放计算!M148</f>
        <v>0.18146053602163756</v>
      </c>
      <c r="O148">
        <f ca="1">(SUMIFS(OFFSET([2]掉落汇总!$C$2:$C$871,,MATCH($B148,[2]掉落汇总!$D$1:$M$1)),[2]掉落汇总!$A$2:$A$871,O$1,[2]掉落汇总!$C$2:$C$871,$Q$1)+SUMIFS(OFFSET([2]掉落汇总!$C$2:$C$871,,MATCH($B148,[2]掉落汇总!$D$1:$M$1)),[2]掉落汇总!$A$2:$A$871,O$1,[2]掉落汇总!$C$2:$C$871,$Q$2)/$Q$3)*宝箱投放计算!N148</f>
        <v>0.37342246297470183</v>
      </c>
    </row>
    <row r="149" spans="1:15" x14ac:dyDescent="0.2">
      <c r="A149">
        <f>玩家成长时间线!A149</f>
        <v>148</v>
      </c>
      <c r="B149">
        <f>玩家成长时间线!B149</f>
        <v>10</v>
      </c>
      <c r="C149">
        <f ca="1">SUM($D$2:D149)</f>
        <v>1383.2036360579777</v>
      </c>
      <c r="D149">
        <f t="shared" ca="1" si="2"/>
        <v>7.9087836210814988</v>
      </c>
      <c r="E149">
        <f ca="1">(SUMIFS(OFFSET([2]掉落汇总!$C$2:$C$871,,MATCH($B149,[2]掉落汇总!$D$1:$M$1)),[2]掉落汇总!$A$2:$A$871,E$1,[2]掉落汇总!$C$2:$C$871,$Q$1)+SUMIFS(OFFSET([2]掉落汇总!$C$2:$C$871,,MATCH($B149,[2]掉落汇总!$D$1:$M$1)),[2]掉落汇总!$A$2:$A$871,E$1,[2]掉落汇总!$C$2:$C$871,$Q$2)/$Q$3)*宝箱投放计算!D149</f>
        <v>2.9325197264597582</v>
      </c>
      <c r="F149">
        <f ca="1">(SUMIFS(OFFSET([2]掉落汇总!$C$2:$C$871,,MATCH($B149,[2]掉落汇总!$D$1:$M$1)),[2]掉落汇总!$A$2:$A$871,F$1,[2]掉落汇总!$C$2:$C$871,$Q$1)+SUMIFS(OFFSET([2]掉落汇总!$C$2:$C$871,,MATCH($B149,[2]掉落汇总!$D$1:$M$1)),[2]掉落汇总!$A$2:$A$871,F$1,[2]掉落汇总!$C$2:$C$871,$Q$2)/$Q$3)*宝箱投放计算!E149</f>
        <v>2.8580034423407916</v>
      </c>
      <c r="G149">
        <f ca="1">(SUMIFS(OFFSET([2]掉落汇总!$C$2:$C$871,,MATCH($B149,[2]掉落汇总!$D$1:$M$1)),[2]掉落汇总!$A$2:$A$871,G$1,[2]掉落汇总!$C$2:$C$871,$Q$1)+SUMIFS(OFFSET([2]掉落汇总!$C$2:$C$871,,MATCH($B149,[2]掉落汇总!$D$1:$M$1)),[2]掉落汇总!$A$2:$A$871,G$1,[2]掉落汇总!$C$2:$C$871,$Q$2)/$Q$3)*宝箱投放计算!F149</f>
        <v>0</v>
      </c>
      <c r="H149">
        <f ca="1">(SUMIFS(OFFSET([2]掉落汇总!$C$2:$C$871,,MATCH($B149,[2]掉落汇总!$D$1:$M$1)),[2]掉落汇总!$A$2:$A$871,H$1,[2]掉落汇总!$C$2:$C$871,$Q$1)+SUMIFS(OFFSET([2]掉落汇总!$C$2:$C$871,,MATCH($B149,[2]掉落汇总!$D$1:$M$1)),[2]掉落汇总!$A$2:$A$871,H$1,[2]掉落汇总!$C$2:$C$871,$Q$2)/$Q$3)*宝箱投放计算!G149</f>
        <v>0</v>
      </c>
      <c r="I149">
        <f ca="1">(SUMIFS(OFFSET([2]掉落汇总!$C$2:$C$871,,MATCH($B149,[2]掉落汇总!$D$1:$M$1)),[2]掉落汇总!$A$2:$A$871,I$1,[2]掉落汇总!$C$2:$C$871,$Q$1)+SUMIFS(OFFSET([2]掉落汇总!$C$2:$C$871,,MATCH($B149,[2]掉落汇总!$D$1:$M$1)),[2]掉落汇总!$A$2:$A$871,I$1,[2]掉落汇总!$C$2:$C$871,$Q$2)/$Q$3)*宝箱投放计算!H149</f>
        <v>0</v>
      </c>
      <c r="J149">
        <f ca="1">(SUMIFS(OFFSET([2]掉落汇总!$C$2:$C$871,,MATCH($B149,[2]掉落汇总!$D$1:$M$1)),[2]掉落汇总!$A$2:$A$871,J$1,[2]掉落汇总!$C$2:$C$871,$Q$1)+SUMIFS(OFFSET([2]掉落汇总!$C$2:$C$871,,MATCH($B149,[2]掉落汇总!$D$1:$M$1)),[2]掉落汇总!$A$2:$A$871,J$1,[2]掉落汇总!$C$2:$C$871,$Q$2)/$Q$3)*宝箱投放计算!I149</f>
        <v>0</v>
      </c>
      <c r="K149">
        <f ca="1">(SUMIFS(OFFSET([2]掉落汇总!$C$2:$C$871,,MATCH($B149,[2]掉落汇总!$D$1:$M$1)),[2]掉落汇总!$A$2:$A$871,K$1,[2]掉落汇总!$C$2:$C$871,$Q$1)+SUMIFS(OFFSET([2]掉落汇总!$C$2:$C$871,,MATCH($B149,[2]掉落汇总!$D$1:$M$1)),[2]掉落汇总!$A$2:$A$871,K$1,[2]掉落汇总!$C$2:$C$871,$Q$2)/$Q$3)*宝箱投放计算!J149</f>
        <v>0</v>
      </c>
      <c r="L149">
        <f ca="1">(SUMIFS(OFFSET([2]掉落汇总!$C$2:$C$871,,MATCH($B149,[2]掉落汇总!$D$1:$M$1)),[2]掉落汇总!$A$2:$A$871,L$1,[2]掉落汇总!$C$2:$C$871,$Q$1)+SUMIFS(OFFSET([2]掉落汇总!$C$2:$C$871,,MATCH($B149,[2]掉落汇总!$D$1:$M$1)),[2]掉落汇总!$A$2:$A$871,L$1,[2]掉落汇总!$C$2:$C$871,$Q$2)/$Q$3)*宝箱投放计算!K149</f>
        <v>0.7814085171640911</v>
      </c>
      <c r="M149">
        <f ca="1">(SUMIFS(OFFSET([2]掉落汇总!$C$2:$C$871,,MATCH($B149,[2]掉落汇总!$D$1:$M$1)),[2]掉落汇总!$A$2:$A$871,M$1,[2]掉落汇总!$C$2:$C$871,$Q$1)+SUMIFS(OFFSET([2]掉落汇总!$C$2:$C$871,,MATCH($B149,[2]掉落汇总!$D$1:$M$1)),[2]掉落汇总!$A$2:$A$871,M$1,[2]掉落汇总!$C$2:$C$871,$Q$2)/$Q$3)*宝箱投放计算!L149</f>
        <v>0.78196893612051854</v>
      </c>
      <c r="N149">
        <f ca="1">(SUMIFS(OFFSET([2]掉落汇总!$C$2:$C$871,,MATCH($B149,[2]掉落汇总!$D$1:$M$1)),[2]掉落汇总!$A$2:$A$871,N$1,[2]掉落汇总!$C$2:$C$871,$Q$1)+SUMIFS(OFFSET([2]掉落汇总!$C$2:$C$871,,MATCH($B149,[2]掉落汇总!$D$1:$M$1)),[2]掉落汇总!$A$2:$A$871,N$1,[2]掉落汇总!$C$2:$C$871,$Q$2)/$Q$3)*宝箱投放计算!M149</f>
        <v>0.18146053602163756</v>
      </c>
      <c r="O149">
        <f ca="1">(SUMIFS(OFFSET([2]掉落汇总!$C$2:$C$871,,MATCH($B149,[2]掉落汇总!$D$1:$M$1)),[2]掉落汇总!$A$2:$A$871,O$1,[2]掉落汇总!$C$2:$C$871,$Q$1)+SUMIFS(OFFSET([2]掉落汇总!$C$2:$C$871,,MATCH($B149,[2]掉落汇总!$D$1:$M$1)),[2]掉落汇总!$A$2:$A$871,O$1,[2]掉落汇总!$C$2:$C$871,$Q$2)/$Q$3)*宝箱投放计算!N149</f>
        <v>0.37342246297470183</v>
      </c>
    </row>
    <row r="150" spans="1:15" x14ac:dyDescent="0.2">
      <c r="A150">
        <f>玩家成长时间线!A150</f>
        <v>149</v>
      </c>
      <c r="B150">
        <f>玩家成长时间线!B150</f>
        <v>10</v>
      </c>
      <c r="C150">
        <f ca="1">SUM($D$2:D150)</f>
        <v>1391.377543298207</v>
      </c>
      <c r="D150">
        <f t="shared" ca="1" si="2"/>
        <v>8.1739072402293154</v>
      </c>
      <c r="E150">
        <f ca="1">(SUMIFS(OFFSET([2]掉落汇总!$C$2:$C$871,,MATCH($B150,[2]掉落汇总!$D$1:$M$1)),[2]掉落汇总!$A$2:$A$871,E$1,[2]掉落汇总!$C$2:$C$871,$Q$1)+SUMIFS(OFFSET([2]掉落汇总!$C$2:$C$871,,MATCH($B150,[2]掉落汇总!$D$1:$M$1)),[2]掉落汇总!$A$2:$A$871,E$1,[2]掉落汇总!$C$2:$C$871,$Q$2)/$Q$3)*宝箱投放计算!D150</f>
        <v>3.1976433456075752</v>
      </c>
      <c r="F150">
        <f ca="1">(SUMIFS(OFFSET([2]掉落汇总!$C$2:$C$871,,MATCH($B150,[2]掉落汇总!$D$1:$M$1)),[2]掉落汇总!$A$2:$A$871,F$1,[2]掉落汇总!$C$2:$C$871,$Q$1)+SUMIFS(OFFSET([2]掉落汇总!$C$2:$C$871,,MATCH($B150,[2]掉落汇总!$D$1:$M$1)),[2]掉落汇总!$A$2:$A$871,F$1,[2]掉落汇总!$C$2:$C$871,$Q$2)/$Q$3)*宝箱投放计算!E150</f>
        <v>2.8580034423407916</v>
      </c>
      <c r="G150">
        <f ca="1">(SUMIFS(OFFSET([2]掉落汇总!$C$2:$C$871,,MATCH($B150,[2]掉落汇总!$D$1:$M$1)),[2]掉落汇总!$A$2:$A$871,G$1,[2]掉落汇总!$C$2:$C$871,$Q$1)+SUMIFS(OFFSET([2]掉落汇总!$C$2:$C$871,,MATCH($B150,[2]掉落汇总!$D$1:$M$1)),[2]掉落汇总!$A$2:$A$871,G$1,[2]掉落汇总!$C$2:$C$871,$Q$2)/$Q$3)*宝箱投放计算!F150</f>
        <v>0</v>
      </c>
      <c r="H150">
        <f ca="1">(SUMIFS(OFFSET([2]掉落汇总!$C$2:$C$871,,MATCH($B150,[2]掉落汇总!$D$1:$M$1)),[2]掉落汇总!$A$2:$A$871,H$1,[2]掉落汇总!$C$2:$C$871,$Q$1)+SUMIFS(OFFSET([2]掉落汇总!$C$2:$C$871,,MATCH($B150,[2]掉落汇总!$D$1:$M$1)),[2]掉落汇总!$A$2:$A$871,H$1,[2]掉落汇总!$C$2:$C$871,$Q$2)/$Q$3)*宝箱投放计算!G150</f>
        <v>0</v>
      </c>
      <c r="I150">
        <f ca="1">(SUMIFS(OFFSET([2]掉落汇总!$C$2:$C$871,,MATCH($B150,[2]掉落汇总!$D$1:$M$1)),[2]掉落汇总!$A$2:$A$871,I$1,[2]掉落汇总!$C$2:$C$871,$Q$1)+SUMIFS(OFFSET([2]掉落汇总!$C$2:$C$871,,MATCH($B150,[2]掉落汇总!$D$1:$M$1)),[2]掉落汇总!$A$2:$A$871,I$1,[2]掉落汇总!$C$2:$C$871,$Q$2)/$Q$3)*宝箱投放计算!H150</f>
        <v>0</v>
      </c>
      <c r="J150">
        <f ca="1">(SUMIFS(OFFSET([2]掉落汇总!$C$2:$C$871,,MATCH($B150,[2]掉落汇总!$D$1:$M$1)),[2]掉落汇总!$A$2:$A$871,J$1,[2]掉落汇总!$C$2:$C$871,$Q$1)+SUMIFS(OFFSET([2]掉落汇总!$C$2:$C$871,,MATCH($B150,[2]掉落汇总!$D$1:$M$1)),[2]掉落汇总!$A$2:$A$871,J$1,[2]掉落汇总!$C$2:$C$871,$Q$2)/$Q$3)*宝箱投放计算!I150</f>
        <v>0</v>
      </c>
      <c r="K150">
        <f ca="1">(SUMIFS(OFFSET([2]掉落汇总!$C$2:$C$871,,MATCH($B150,[2]掉落汇总!$D$1:$M$1)),[2]掉落汇总!$A$2:$A$871,K$1,[2]掉落汇总!$C$2:$C$871,$Q$1)+SUMIFS(OFFSET([2]掉落汇总!$C$2:$C$871,,MATCH($B150,[2]掉落汇总!$D$1:$M$1)),[2]掉落汇总!$A$2:$A$871,K$1,[2]掉落汇总!$C$2:$C$871,$Q$2)/$Q$3)*宝箱投放计算!J150</f>
        <v>0</v>
      </c>
      <c r="L150">
        <f ca="1">(SUMIFS(OFFSET([2]掉落汇总!$C$2:$C$871,,MATCH($B150,[2]掉落汇总!$D$1:$M$1)),[2]掉落汇总!$A$2:$A$871,L$1,[2]掉落汇总!$C$2:$C$871,$Q$1)+SUMIFS(OFFSET([2]掉落汇总!$C$2:$C$871,,MATCH($B150,[2]掉落汇总!$D$1:$M$1)),[2]掉落汇总!$A$2:$A$871,L$1,[2]掉落汇总!$C$2:$C$871,$Q$2)/$Q$3)*宝箱投放计算!K150</f>
        <v>0.7814085171640911</v>
      </c>
      <c r="M150">
        <f ca="1">(SUMIFS(OFFSET([2]掉落汇总!$C$2:$C$871,,MATCH($B150,[2]掉落汇总!$D$1:$M$1)),[2]掉落汇总!$A$2:$A$871,M$1,[2]掉落汇总!$C$2:$C$871,$Q$1)+SUMIFS(OFFSET([2]掉落汇总!$C$2:$C$871,,MATCH($B150,[2]掉落汇总!$D$1:$M$1)),[2]掉落汇总!$A$2:$A$871,M$1,[2]掉落汇总!$C$2:$C$871,$Q$2)/$Q$3)*宝箱投放计算!L150</f>
        <v>0.78196893612051854</v>
      </c>
      <c r="N150">
        <f ca="1">(SUMIFS(OFFSET([2]掉落汇总!$C$2:$C$871,,MATCH($B150,[2]掉落汇总!$D$1:$M$1)),[2]掉落汇总!$A$2:$A$871,N$1,[2]掉落汇总!$C$2:$C$871,$Q$1)+SUMIFS(OFFSET([2]掉落汇总!$C$2:$C$871,,MATCH($B150,[2]掉落汇总!$D$1:$M$1)),[2]掉落汇总!$A$2:$A$871,N$1,[2]掉落汇总!$C$2:$C$871,$Q$2)/$Q$3)*宝箱投放计算!M150</f>
        <v>0.18146053602163756</v>
      </c>
      <c r="O150">
        <f ca="1">(SUMIFS(OFFSET([2]掉落汇总!$C$2:$C$871,,MATCH($B150,[2]掉落汇总!$D$1:$M$1)),[2]掉落汇总!$A$2:$A$871,O$1,[2]掉落汇总!$C$2:$C$871,$Q$1)+SUMIFS(OFFSET([2]掉落汇总!$C$2:$C$871,,MATCH($B150,[2]掉落汇总!$D$1:$M$1)),[2]掉落汇总!$A$2:$A$871,O$1,[2]掉落汇总!$C$2:$C$871,$Q$2)/$Q$3)*宝箱投放计算!N150</f>
        <v>0.37342246297470183</v>
      </c>
    </row>
    <row r="151" spans="1:15" x14ac:dyDescent="0.2">
      <c r="A151">
        <f>玩家成长时间线!A151</f>
        <v>150</v>
      </c>
      <c r="B151">
        <f>玩家成长时间线!B151</f>
        <v>10</v>
      </c>
      <c r="C151">
        <f ca="1">SUM($D$2:D151)</f>
        <v>1399.3115767877787</v>
      </c>
      <c r="D151">
        <f t="shared" ca="1" si="2"/>
        <v>7.9340334895717666</v>
      </c>
      <c r="E151">
        <f ca="1">(SUMIFS(OFFSET([2]掉落汇总!$C$2:$C$871,,MATCH($B151,[2]掉落汇总!$D$1:$M$1)),[2]掉落汇总!$A$2:$A$871,E$1,[2]掉落汇总!$C$2:$C$871,$Q$1)+SUMIFS(OFFSET([2]掉落汇总!$C$2:$C$871,,MATCH($B151,[2]掉落汇总!$D$1:$M$1)),[2]掉落汇总!$A$2:$A$871,E$1,[2]掉落汇总!$C$2:$C$871,$Q$2)/$Q$3)*宝箱投放计算!D151</f>
        <v>2.9577695949500264</v>
      </c>
      <c r="F151">
        <f ca="1">(SUMIFS(OFFSET([2]掉落汇总!$C$2:$C$871,,MATCH($B151,[2]掉落汇总!$D$1:$M$1)),[2]掉落汇总!$A$2:$A$871,F$1,[2]掉落汇总!$C$2:$C$871,$Q$1)+SUMIFS(OFFSET([2]掉落汇总!$C$2:$C$871,,MATCH($B151,[2]掉落汇总!$D$1:$M$1)),[2]掉落汇总!$A$2:$A$871,F$1,[2]掉落汇总!$C$2:$C$871,$Q$2)/$Q$3)*宝箱投放计算!E151</f>
        <v>2.8580034423407916</v>
      </c>
      <c r="G151">
        <f ca="1">(SUMIFS(OFFSET([2]掉落汇总!$C$2:$C$871,,MATCH($B151,[2]掉落汇总!$D$1:$M$1)),[2]掉落汇总!$A$2:$A$871,G$1,[2]掉落汇总!$C$2:$C$871,$Q$1)+SUMIFS(OFFSET([2]掉落汇总!$C$2:$C$871,,MATCH($B151,[2]掉落汇总!$D$1:$M$1)),[2]掉落汇总!$A$2:$A$871,G$1,[2]掉落汇总!$C$2:$C$871,$Q$2)/$Q$3)*宝箱投放计算!F151</f>
        <v>0</v>
      </c>
      <c r="H151">
        <f ca="1">(SUMIFS(OFFSET([2]掉落汇总!$C$2:$C$871,,MATCH($B151,[2]掉落汇总!$D$1:$M$1)),[2]掉落汇总!$A$2:$A$871,H$1,[2]掉落汇总!$C$2:$C$871,$Q$1)+SUMIFS(OFFSET([2]掉落汇总!$C$2:$C$871,,MATCH($B151,[2]掉落汇总!$D$1:$M$1)),[2]掉落汇总!$A$2:$A$871,H$1,[2]掉落汇总!$C$2:$C$871,$Q$2)/$Q$3)*宝箱投放计算!G151</f>
        <v>0</v>
      </c>
      <c r="I151">
        <f ca="1">(SUMIFS(OFFSET([2]掉落汇总!$C$2:$C$871,,MATCH($B151,[2]掉落汇总!$D$1:$M$1)),[2]掉落汇总!$A$2:$A$871,I$1,[2]掉落汇总!$C$2:$C$871,$Q$1)+SUMIFS(OFFSET([2]掉落汇总!$C$2:$C$871,,MATCH($B151,[2]掉落汇总!$D$1:$M$1)),[2]掉落汇总!$A$2:$A$871,I$1,[2]掉落汇总!$C$2:$C$871,$Q$2)/$Q$3)*宝箱投放计算!H151</f>
        <v>0</v>
      </c>
      <c r="J151">
        <f ca="1">(SUMIFS(OFFSET([2]掉落汇总!$C$2:$C$871,,MATCH($B151,[2]掉落汇总!$D$1:$M$1)),[2]掉落汇总!$A$2:$A$871,J$1,[2]掉落汇总!$C$2:$C$871,$Q$1)+SUMIFS(OFFSET([2]掉落汇总!$C$2:$C$871,,MATCH($B151,[2]掉落汇总!$D$1:$M$1)),[2]掉落汇总!$A$2:$A$871,J$1,[2]掉落汇总!$C$2:$C$871,$Q$2)/$Q$3)*宝箱投放计算!I151</f>
        <v>0</v>
      </c>
      <c r="K151">
        <f ca="1">(SUMIFS(OFFSET([2]掉落汇总!$C$2:$C$871,,MATCH($B151,[2]掉落汇总!$D$1:$M$1)),[2]掉落汇总!$A$2:$A$871,K$1,[2]掉落汇总!$C$2:$C$871,$Q$1)+SUMIFS(OFFSET([2]掉落汇总!$C$2:$C$871,,MATCH($B151,[2]掉落汇总!$D$1:$M$1)),[2]掉落汇总!$A$2:$A$871,K$1,[2]掉落汇总!$C$2:$C$871,$Q$2)/$Q$3)*宝箱投放计算!J151</f>
        <v>0</v>
      </c>
      <c r="L151">
        <f ca="1">(SUMIFS(OFFSET([2]掉落汇总!$C$2:$C$871,,MATCH($B151,[2]掉落汇总!$D$1:$M$1)),[2]掉落汇总!$A$2:$A$871,L$1,[2]掉落汇总!$C$2:$C$871,$Q$1)+SUMIFS(OFFSET([2]掉落汇总!$C$2:$C$871,,MATCH($B151,[2]掉落汇总!$D$1:$M$1)),[2]掉落汇总!$A$2:$A$871,L$1,[2]掉落汇总!$C$2:$C$871,$Q$2)/$Q$3)*宝箱投放计算!K151</f>
        <v>0.7814085171640911</v>
      </c>
      <c r="M151">
        <f ca="1">(SUMIFS(OFFSET([2]掉落汇总!$C$2:$C$871,,MATCH($B151,[2]掉落汇总!$D$1:$M$1)),[2]掉落汇总!$A$2:$A$871,M$1,[2]掉落汇总!$C$2:$C$871,$Q$1)+SUMIFS(OFFSET([2]掉落汇总!$C$2:$C$871,,MATCH($B151,[2]掉落汇总!$D$1:$M$1)),[2]掉落汇总!$A$2:$A$871,M$1,[2]掉落汇总!$C$2:$C$871,$Q$2)/$Q$3)*宝箱投放计算!L151</f>
        <v>0.78196893612051854</v>
      </c>
      <c r="N151">
        <f ca="1">(SUMIFS(OFFSET([2]掉落汇总!$C$2:$C$871,,MATCH($B151,[2]掉落汇总!$D$1:$M$1)),[2]掉落汇总!$A$2:$A$871,N$1,[2]掉落汇总!$C$2:$C$871,$Q$1)+SUMIFS(OFFSET([2]掉落汇总!$C$2:$C$871,,MATCH($B151,[2]掉落汇总!$D$1:$M$1)),[2]掉落汇总!$A$2:$A$871,N$1,[2]掉落汇总!$C$2:$C$871,$Q$2)/$Q$3)*宝箱投放计算!M151</f>
        <v>0.18146053602163756</v>
      </c>
      <c r="O151">
        <f ca="1">(SUMIFS(OFFSET([2]掉落汇总!$C$2:$C$871,,MATCH($B151,[2]掉落汇总!$D$1:$M$1)),[2]掉落汇总!$A$2:$A$871,O$1,[2]掉落汇总!$C$2:$C$871,$Q$1)+SUMIFS(OFFSET([2]掉落汇总!$C$2:$C$871,,MATCH($B151,[2]掉落汇总!$D$1:$M$1)),[2]掉落汇总!$A$2:$A$871,O$1,[2]掉落汇总!$C$2:$C$871,$Q$2)/$Q$3)*宝箱投放计算!N151</f>
        <v>0.37342246297470183</v>
      </c>
    </row>
    <row r="152" spans="1:15" x14ac:dyDescent="0.2">
      <c r="A152">
        <f>玩家成长时间线!A152</f>
        <v>151</v>
      </c>
      <c r="B152">
        <f>玩家成长时间线!B152</f>
        <v>10</v>
      </c>
      <c r="C152">
        <f ca="1">SUM($D$2:D152)</f>
        <v>1407.2582352115955</v>
      </c>
      <c r="D152">
        <f t="shared" ca="1" si="2"/>
        <v>7.9466584238169018</v>
      </c>
      <c r="E152">
        <f ca="1">(SUMIFS(OFFSET([2]掉落汇总!$C$2:$C$871,,MATCH($B152,[2]掉落汇总!$D$1:$M$1)),[2]掉落汇总!$A$2:$A$871,E$1,[2]掉落汇总!$C$2:$C$871,$Q$1)+SUMIFS(OFFSET([2]掉落汇总!$C$2:$C$871,,MATCH($B152,[2]掉落汇总!$D$1:$M$1)),[2]掉落汇总!$A$2:$A$871,E$1,[2]掉落汇总!$C$2:$C$871,$Q$2)/$Q$3)*宝箱投放计算!D152</f>
        <v>2.9703945291951608</v>
      </c>
      <c r="F152">
        <f ca="1">(SUMIFS(OFFSET([2]掉落汇总!$C$2:$C$871,,MATCH($B152,[2]掉落汇总!$D$1:$M$1)),[2]掉落汇总!$A$2:$A$871,F$1,[2]掉落汇总!$C$2:$C$871,$Q$1)+SUMIFS(OFFSET([2]掉落汇总!$C$2:$C$871,,MATCH($B152,[2]掉落汇总!$D$1:$M$1)),[2]掉落汇总!$A$2:$A$871,F$1,[2]掉落汇总!$C$2:$C$871,$Q$2)/$Q$3)*宝箱投放计算!E152</f>
        <v>2.8580034423407916</v>
      </c>
      <c r="G152">
        <f ca="1">(SUMIFS(OFFSET([2]掉落汇总!$C$2:$C$871,,MATCH($B152,[2]掉落汇总!$D$1:$M$1)),[2]掉落汇总!$A$2:$A$871,G$1,[2]掉落汇总!$C$2:$C$871,$Q$1)+SUMIFS(OFFSET([2]掉落汇总!$C$2:$C$871,,MATCH($B152,[2]掉落汇总!$D$1:$M$1)),[2]掉落汇总!$A$2:$A$871,G$1,[2]掉落汇总!$C$2:$C$871,$Q$2)/$Q$3)*宝箱投放计算!F152</f>
        <v>0</v>
      </c>
      <c r="H152">
        <f ca="1">(SUMIFS(OFFSET([2]掉落汇总!$C$2:$C$871,,MATCH($B152,[2]掉落汇总!$D$1:$M$1)),[2]掉落汇总!$A$2:$A$871,H$1,[2]掉落汇总!$C$2:$C$871,$Q$1)+SUMIFS(OFFSET([2]掉落汇总!$C$2:$C$871,,MATCH($B152,[2]掉落汇总!$D$1:$M$1)),[2]掉落汇总!$A$2:$A$871,H$1,[2]掉落汇总!$C$2:$C$871,$Q$2)/$Q$3)*宝箱投放计算!G152</f>
        <v>0</v>
      </c>
      <c r="I152">
        <f ca="1">(SUMIFS(OFFSET([2]掉落汇总!$C$2:$C$871,,MATCH($B152,[2]掉落汇总!$D$1:$M$1)),[2]掉落汇总!$A$2:$A$871,I$1,[2]掉落汇总!$C$2:$C$871,$Q$1)+SUMIFS(OFFSET([2]掉落汇总!$C$2:$C$871,,MATCH($B152,[2]掉落汇总!$D$1:$M$1)),[2]掉落汇总!$A$2:$A$871,I$1,[2]掉落汇总!$C$2:$C$871,$Q$2)/$Q$3)*宝箱投放计算!H152</f>
        <v>0</v>
      </c>
      <c r="J152">
        <f ca="1">(SUMIFS(OFFSET([2]掉落汇总!$C$2:$C$871,,MATCH($B152,[2]掉落汇总!$D$1:$M$1)),[2]掉落汇总!$A$2:$A$871,J$1,[2]掉落汇总!$C$2:$C$871,$Q$1)+SUMIFS(OFFSET([2]掉落汇总!$C$2:$C$871,,MATCH($B152,[2]掉落汇总!$D$1:$M$1)),[2]掉落汇总!$A$2:$A$871,J$1,[2]掉落汇总!$C$2:$C$871,$Q$2)/$Q$3)*宝箱投放计算!I152</f>
        <v>0</v>
      </c>
      <c r="K152">
        <f ca="1">(SUMIFS(OFFSET([2]掉落汇总!$C$2:$C$871,,MATCH($B152,[2]掉落汇总!$D$1:$M$1)),[2]掉落汇总!$A$2:$A$871,K$1,[2]掉落汇总!$C$2:$C$871,$Q$1)+SUMIFS(OFFSET([2]掉落汇总!$C$2:$C$871,,MATCH($B152,[2]掉落汇总!$D$1:$M$1)),[2]掉落汇总!$A$2:$A$871,K$1,[2]掉落汇总!$C$2:$C$871,$Q$2)/$Q$3)*宝箱投放计算!J152</f>
        <v>0</v>
      </c>
      <c r="L152">
        <f ca="1">(SUMIFS(OFFSET([2]掉落汇总!$C$2:$C$871,,MATCH($B152,[2]掉落汇总!$D$1:$M$1)),[2]掉落汇总!$A$2:$A$871,L$1,[2]掉落汇总!$C$2:$C$871,$Q$1)+SUMIFS(OFFSET([2]掉落汇总!$C$2:$C$871,,MATCH($B152,[2]掉落汇总!$D$1:$M$1)),[2]掉落汇总!$A$2:$A$871,L$1,[2]掉落汇总!$C$2:$C$871,$Q$2)/$Q$3)*宝箱投放计算!K152</f>
        <v>0.7814085171640911</v>
      </c>
      <c r="M152">
        <f ca="1">(SUMIFS(OFFSET([2]掉落汇总!$C$2:$C$871,,MATCH($B152,[2]掉落汇总!$D$1:$M$1)),[2]掉落汇总!$A$2:$A$871,M$1,[2]掉落汇总!$C$2:$C$871,$Q$1)+SUMIFS(OFFSET([2]掉落汇总!$C$2:$C$871,,MATCH($B152,[2]掉落汇总!$D$1:$M$1)),[2]掉落汇总!$A$2:$A$871,M$1,[2]掉落汇总!$C$2:$C$871,$Q$2)/$Q$3)*宝箱投放计算!L152</f>
        <v>0.78196893612051854</v>
      </c>
      <c r="N152">
        <f ca="1">(SUMIFS(OFFSET([2]掉落汇总!$C$2:$C$871,,MATCH($B152,[2]掉落汇总!$D$1:$M$1)),[2]掉落汇总!$A$2:$A$871,N$1,[2]掉落汇总!$C$2:$C$871,$Q$1)+SUMIFS(OFFSET([2]掉落汇总!$C$2:$C$871,,MATCH($B152,[2]掉落汇总!$D$1:$M$1)),[2]掉落汇总!$A$2:$A$871,N$1,[2]掉落汇总!$C$2:$C$871,$Q$2)/$Q$3)*宝箱投放计算!M152</f>
        <v>0.18146053602163756</v>
      </c>
      <c r="O152">
        <f ca="1">(SUMIFS(OFFSET([2]掉落汇总!$C$2:$C$871,,MATCH($B152,[2]掉落汇总!$D$1:$M$1)),[2]掉落汇总!$A$2:$A$871,O$1,[2]掉落汇总!$C$2:$C$871,$Q$1)+SUMIFS(OFFSET([2]掉落汇总!$C$2:$C$871,,MATCH($B152,[2]掉落汇总!$D$1:$M$1)),[2]掉落汇总!$A$2:$A$871,O$1,[2]掉落汇总!$C$2:$C$871,$Q$2)/$Q$3)*宝箱投放计算!N152</f>
        <v>0.37342246297470183</v>
      </c>
    </row>
    <row r="153" spans="1:15" x14ac:dyDescent="0.2">
      <c r="A153">
        <f>玩家成长时间线!A153</f>
        <v>152</v>
      </c>
      <c r="B153">
        <f>玩家成长时间线!B153</f>
        <v>10</v>
      </c>
      <c r="C153">
        <f ca="1">SUM($D$2:D153)</f>
        <v>1415.4700172545602</v>
      </c>
      <c r="D153">
        <f t="shared" ca="1" si="2"/>
        <v>8.2117820429647175</v>
      </c>
      <c r="E153">
        <f ca="1">(SUMIFS(OFFSET([2]掉落汇总!$C$2:$C$871,,MATCH($B153,[2]掉落汇总!$D$1:$M$1)),[2]掉落汇总!$A$2:$A$871,E$1,[2]掉落汇总!$C$2:$C$871,$Q$1)+SUMIFS(OFFSET([2]掉落汇总!$C$2:$C$871,,MATCH($B153,[2]掉落汇总!$D$1:$M$1)),[2]掉落汇总!$A$2:$A$871,E$1,[2]掉落汇总!$C$2:$C$871,$Q$2)/$Q$3)*宝箱投放计算!D153</f>
        <v>3.2355181483429774</v>
      </c>
      <c r="F153">
        <f ca="1">(SUMIFS(OFFSET([2]掉落汇总!$C$2:$C$871,,MATCH($B153,[2]掉落汇总!$D$1:$M$1)),[2]掉落汇总!$A$2:$A$871,F$1,[2]掉落汇总!$C$2:$C$871,$Q$1)+SUMIFS(OFFSET([2]掉落汇总!$C$2:$C$871,,MATCH($B153,[2]掉落汇总!$D$1:$M$1)),[2]掉落汇总!$A$2:$A$871,F$1,[2]掉落汇总!$C$2:$C$871,$Q$2)/$Q$3)*宝箱投放计算!E153</f>
        <v>2.8580034423407916</v>
      </c>
      <c r="G153">
        <f ca="1">(SUMIFS(OFFSET([2]掉落汇总!$C$2:$C$871,,MATCH($B153,[2]掉落汇总!$D$1:$M$1)),[2]掉落汇总!$A$2:$A$871,G$1,[2]掉落汇总!$C$2:$C$871,$Q$1)+SUMIFS(OFFSET([2]掉落汇总!$C$2:$C$871,,MATCH($B153,[2]掉落汇总!$D$1:$M$1)),[2]掉落汇总!$A$2:$A$871,G$1,[2]掉落汇总!$C$2:$C$871,$Q$2)/$Q$3)*宝箱投放计算!F153</f>
        <v>0</v>
      </c>
      <c r="H153">
        <f ca="1">(SUMIFS(OFFSET([2]掉落汇总!$C$2:$C$871,,MATCH($B153,[2]掉落汇总!$D$1:$M$1)),[2]掉落汇总!$A$2:$A$871,H$1,[2]掉落汇总!$C$2:$C$871,$Q$1)+SUMIFS(OFFSET([2]掉落汇总!$C$2:$C$871,,MATCH($B153,[2]掉落汇总!$D$1:$M$1)),[2]掉落汇总!$A$2:$A$871,H$1,[2]掉落汇总!$C$2:$C$871,$Q$2)/$Q$3)*宝箱投放计算!G153</f>
        <v>0</v>
      </c>
      <c r="I153">
        <f ca="1">(SUMIFS(OFFSET([2]掉落汇总!$C$2:$C$871,,MATCH($B153,[2]掉落汇总!$D$1:$M$1)),[2]掉落汇总!$A$2:$A$871,I$1,[2]掉落汇总!$C$2:$C$871,$Q$1)+SUMIFS(OFFSET([2]掉落汇总!$C$2:$C$871,,MATCH($B153,[2]掉落汇总!$D$1:$M$1)),[2]掉落汇总!$A$2:$A$871,I$1,[2]掉落汇总!$C$2:$C$871,$Q$2)/$Q$3)*宝箱投放计算!H153</f>
        <v>0</v>
      </c>
      <c r="J153">
        <f ca="1">(SUMIFS(OFFSET([2]掉落汇总!$C$2:$C$871,,MATCH($B153,[2]掉落汇总!$D$1:$M$1)),[2]掉落汇总!$A$2:$A$871,J$1,[2]掉落汇总!$C$2:$C$871,$Q$1)+SUMIFS(OFFSET([2]掉落汇总!$C$2:$C$871,,MATCH($B153,[2]掉落汇总!$D$1:$M$1)),[2]掉落汇总!$A$2:$A$871,J$1,[2]掉落汇总!$C$2:$C$871,$Q$2)/$Q$3)*宝箱投放计算!I153</f>
        <v>0</v>
      </c>
      <c r="K153">
        <f ca="1">(SUMIFS(OFFSET([2]掉落汇总!$C$2:$C$871,,MATCH($B153,[2]掉落汇总!$D$1:$M$1)),[2]掉落汇总!$A$2:$A$871,K$1,[2]掉落汇总!$C$2:$C$871,$Q$1)+SUMIFS(OFFSET([2]掉落汇总!$C$2:$C$871,,MATCH($B153,[2]掉落汇总!$D$1:$M$1)),[2]掉落汇总!$A$2:$A$871,K$1,[2]掉落汇总!$C$2:$C$871,$Q$2)/$Q$3)*宝箱投放计算!J153</f>
        <v>0</v>
      </c>
      <c r="L153">
        <f ca="1">(SUMIFS(OFFSET([2]掉落汇总!$C$2:$C$871,,MATCH($B153,[2]掉落汇总!$D$1:$M$1)),[2]掉落汇总!$A$2:$A$871,L$1,[2]掉落汇总!$C$2:$C$871,$Q$1)+SUMIFS(OFFSET([2]掉落汇总!$C$2:$C$871,,MATCH($B153,[2]掉落汇总!$D$1:$M$1)),[2]掉落汇总!$A$2:$A$871,L$1,[2]掉落汇总!$C$2:$C$871,$Q$2)/$Q$3)*宝箱投放计算!K153</f>
        <v>0.7814085171640911</v>
      </c>
      <c r="M153">
        <f ca="1">(SUMIFS(OFFSET([2]掉落汇总!$C$2:$C$871,,MATCH($B153,[2]掉落汇总!$D$1:$M$1)),[2]掉落汇总!$A$2:$A$871,M$1,[2]掉落汇总!$C$2:$C$871,$Q$1)+SUMIFS(OFFSET([2]掉落汇总!$C$2:$C$871,,MATCH($B153,[2]掉落汇总!$D$1:$M$1)),[2]掉落汇总!$A$2:$A$871,M$1,[2]掉落汇总!$C$2:$C$871,$Q$2)/$Q$3)*宝箱投放计算!L153</f>
        <v>0.78196893612051854</v>
      </c>
      <c r="N153">
        <f ca="1">(SUMIFS(OFFSET([2]掉落汇总!$C$2:$C$871,,MATCH($B153,[2]掉落汇总!$D$1:$M$1)),[2]掉落汇总!$A$2:$A$871,N$1,[2]掉落汇总!$C$2:$C$871,$Q$1)+SUMIFS(OFFSET([2]掉落汇总!$C$2:$C$871,,MATCH($B153,[2]掉落汇总!$D$1:$M$1)),[2]掉落汇总!$A$2:$A$871,N$1,[2]掉落汇总!$C$2:$C$871,$Q$2)/$Q$3)*宝箱投放计算!M153</f>
        <v>0.18146053602163756</v>
      </c>
      <c r="O153">
        <f ca="1">(SUMIFS(OFFSET([2]掉落汇总!$C$2:$C$871,,MATCH($B153,[2]掉落汇总!$D$1:$M$1)),[2]掉落汇总!$A$2:$A$871,O$1,[2]掉落汇总!$C$2:$C$871,$Q$1)+SUMIFS(OFFSET([2]掉落汇总!$C$2:$C$871,,MATCH($B153,[2]掉落汇总!$D$1:$M$1)),[2]掉落汇总!$A$2:$A$871,O$1,[2]掉落汇总!$C$2:$C$871,$Q$2)/$Q$3)*宝箱投放计算!N153</f>
        <v>0.37342246297470183</v>
      </c>
    </row>
    <row r="154" spans="1:15" x14ac:dyDescent="0.2">
      <c r="A154">
        <f>玩家成长时间线!A154</f>
        <v>153</v>
      </c>
      <c r="B154">
        <f>玩家成长时间线!B154</f>
        <v>10</v>
      </c>
      <c r="C154">
        <f ca="1">SUM($D$2:D154)</f>
        <v>1423.4419255468674</v>
      </c>
      <c r="D154">
        <f t="shared" ca="1" si="2"/>
        <v>7.9719082923071687</v>
      </c>
      <c r="E154">
        <f ca="1">(SUMIFS(OFFSET([2]掉落汇总!$C$2:$C$871,,MATCH($B154,[2]掉落汇总!$D$1:$M$1)),[2]掉落汇总!$A$2:$A$871,E$1,[2]掉落汇总!$C$2:$C$871,$Q$1)+SUMIFS(OFFSET([2]掉落汇总!$C$2:$C$871,,MATCH($B154,[2]掉落汇总!$D$1:$M$1)),[2]掉落汇总!$A$2:$A$871,E$1,[2]掉落汇总!$C$2:$C$871,$Q$2)/$Q$3)*宝箱投放计算!D154</f>
        <v>2.9956443976854286</v>
      </c>
      <c r="F154">
        <f ca="1">(SUMIFS(OFFSET([2]掉落汇总!$C$2:$C$871,,MATCH($B154,[2]掉落汇总!$D$1:$M$1)),[2]掉落汇总!$A$2:$A$871,F$1,[2]掉落汇总!$C$2:$C$871,$Q$1)+SUMIFS(OFFSET([2]掉落汇总!$C$2:$C$871,,MATCH($B154,[2]掉落汇总!$D$1:$M$1)),[2]掉落汇总!$A$2:$A$871,F$1,[2]掉落汇总!$C$2:$C$871,$Q$2)/$Q$3)*宝箱投放计算!E154</f>
        <v>2.8580034423407916</v>
      </c>
      <c r="G154">
        <f ca="1">(SUMIFS(OFFSET([2]掉落汇总!$C$2:$C$871,,MATCH($B154,[2]掉落汇总!$D$1:$M$1)),[2]掉落汇总!$A$2:$A$871,G$1,[2]掉落汇总!$C$2:$C$871,$Q$1)+SUMIFS(OFFSET([2]掉落汇总!$C$2:$C$871,,MATCH($B154,[2]掉落汇总!$D$1:$M$1)),[2]掉落汇总!$A$2:$A$871,G$1,[2]掉落汇总!$C$2:$C$871,$Q$2)/$Q$3)*宝箱投放计算!F154</f>
        <v>0</v>
      </c>
      <c r="H154">
        <f ca="1">(SUMIFS(OFFSET([2]掉落汇总!$C$2:$C$871,,MATCH($B154,[2]掉落汇总!$D$1:$M$1)),[2]掉落汇总!$A$2:$A$871,H$1,[2]掉落汇总!$C$2:$C$871,$Q$1)+SUMIFS(OFFSET([2]掉落汇总!$C$2:$C$871,,MATCH($B154,[2]掉落汇总!$D$1:$M$1)),[2]掉落汇总!$A$2:$A$871,H$1,[2]掉落汇总!$C$2:$C$871,$Q$2)/$Q$3)*宝箱投放计算!G154</f>
        <v>0</v>
      </c>
      <c r="I154">
        <f ca="1">(SUMIFS(OFFSET([2]掉落汇总!$C$2:$C$871,,MATCH($B154,[2]掉落汇总!$D$1:$M$1)),[2]掉落汇总!$A$2:$A$871,I$1,[2]掉落汇总!$C$2:$C$871,$Q$1)+SUMIFS(OFFSET([2]掉落汇总!$C$2:$C$871,,MATCH($B154,[2]掉落汇总!$D$1:$M$1)),[2]掉落汇总!$A$2:$A$871,I$1,[2]掉落汇总!$C$2:$C$871,$Q$2)/$Q$3)*宝箱投放计算!H154</f>
        <v>0</v>
      </c>
      <c r="J154">
        <f ca="1">(SUMIFS(OFFSET([2]掉落汇总!$C$2:$C$871,,MATCH($B154,[2]掉落汇总!$D$1:$M$1)),[2]掉落汇总!$A$2:$A$871,J$1,[2]掉落汇总!$C$2:$C$871,$Q$1)+SUMIFS(OFFSET([2]掉落汇总!$C$2:$C$871,,MATCH($B154,[2]掉落汇总!$D$1:$M$1)),[2]掉落汇总!$A$2:$A$871,J$1,[2]掉落汇总!$C$2:$C$871,$Q$2)/$Q$3)*宝箱投放计算!I154</f>
        <v>0</v>
      </c>
      <c r="K154">
        <f ca="1">(SUMIFS(OFFSET([2]掉落汇总!$C$2:$C$871,,MATCH($B154,[2]掉落汇总!$D$1:$M$1)),[2]掉落汇总!$A$2:$A$871,K$1,[2]掉落汇总!$C$2:$C$871,$Q$1)+SUMIFS(OFFSET([2]掉落汇总!$C$2:$C$871,,MATCH($B154,[2]掉落汇总!$D$1:$M$1)),[2]掉落汇总!$A$2:$A$871,K$1,[2]掉落汇总!$C$2:$C$871,$Q$2)/$Q$3)*宝箱投放计算!J154</f>
        <v>0</v>
      </c>
      <c r="L154">
        <f ca="1">(SUMIFS(OFFSET([2]掉落汇总!$C$2:$C$871,,MATCH($B154,[2]掉落汇总!$D$1:$M$1)),[2]掉落汇总!$A$2:$A$871,L$1,[2]掉落汇总!$C$2:$C$871,$Q$1)+SUMIFS(OFFSET([2]掉落汇总!$C$2:$C$871,,MATCH($B154,[2]掉落汇总!$D$1:$M$1)),[2]掉落汇总!$A$2:$A$871,L$1,[2]掉落汇总!$C$2:$C$871,$Q$2)/$Q$3)*宝箱投放计算!K154</f>
        <v>0.7814085171640911</v>
      </c>
      <c r="M154">
        <f ca="1">(SUMIFS(OFFSET([2]掉落汇总!$C$2:$C$871,,MATCH($B154,[2]掉落汇总!$D$1:$M$1)),[2]掉落汇总!$A$2:$A$871,M$1,[2]掉落汇总!$C$2:$C$871,$Q$1)+SUMIFS(OFFSET([2]掉落汇总!$C$2:$C$871,,MATCH($B154,[2]掉落汇总!$D$1:$M$1)),[2]掉落汇总!$A$2:$A$871,M$1,[2]掉落汇总!$C$2:$C$871,$Q$2)/$Q$3)*宝箱投放计算!L154</f>
        <v>0.78196893612051854</v>
      </c>
      <c r="N154">
        <f ca="1">(SUMIFS(OFFSET([2]掉落汇总!$C$2:$C$871,,MATCH($B154,[2]掉落汇总!$D$1:$M$1)),[2]掉落汇总!$A$2:$A$871,N$1,[2]掉落汇总!$C$2:$C$871,$Q$1)+SUMIFS(OFFSET([2]掉落汇总!$C$2:$C$871,,MATCH($B154,[2]掉落汇总!$D$1:$M$1)),[2]掉落汇总!$A$2:$A$871,N$1,[2]掉落汇总!$C$2:$C$871,$Q$2)/$Q$3)*宝箱投放计算!M154</f>
        <v>0.18146053602163756</v>
      </c>
      <c r="O154">
        <f ca="1">(SUMIFS(OFFSET([2]掉落汇总!$C$2:$C$871,,MATCH($B154,[2]掉落汇总!$D$1:$M$1)),[2]掉落汇总!$A$2:$A$871,O$1,[2]掉落汇总!$C$2:$C$871,$Q$1)+SUMIFS(OFFSET([2]掉落汇总!$C$2:$C$871,,MATCH($B154,[2]掉落汇总!$D$1:$M$1)),[2]掉落汇总!$A$2:$A$871,O$1,[2]掉落汇总!$C$2:$C$871,$Q$2)/$Q$3)*宝箱投放计算!N154</f>
        <v>0.37342246297470183</v>
      </c>
    </row>
    <row r="155" spans="1:15" x14ac:dyDescent="0.2">
      <c r="A155">
        <f>玩家成长时间线!A155</f>
        <v>154</v>
      </c>
      <c r="B155">
        <f>玩家成长时间线!B155</f>
        <v>8</v>
      </c>
      <c r="C155">
        <f ca="1">SUM($D$2:D155)</f>
        <v>1432.3695436929806</v>
      </c>
      <c r="D155">
        <f t="shared" ca="1" si="2"/>
        <v>8.9276181461131578</v>
      </c>
      <c r="E155">
        <f ca="1">(SUMIFS(OFFSET([2]掉落汇总!$C$2:$C$871,,MATCH($B155,[2]掉落汇总!$D$1:$M$1)),[2]掉落汇总!$A$2:$A$871,E$1,[2]掉落汇总!$C$2:$C$871,$Q$1)+SUMIFS(OFFSET([2]掉落汇总!$C$2:$C$871,,MATCH($B155,[2]掉落汇总!$D$1:$M$1)),[2]掉落汇总!$A$2:$A$871,E$1,[2]掉落汇总!$C$2:$C$871,$Q$2)/$Q$3)*宝箱投放计算!D155</f>
        <v>2.7493846153846153</v>
      </c>
      <c r="F155">
        <f ca="1">(SUMIFS(OFFSET([2]掉落汇总!$C$2:$C$871,,MATCH($B155,[2]掉落汇总!$D$1:$M$1)),[2]掉落汇总!$A$2:$A$871,F$1,[2]掉落汇总!$C$2:$C$871,$Q$1)+SUMIFS(OFFSET([2]掉落汇总!$C$2:$C$871,,MATCH($B155,[2]掉落汇总!$D$1:$M$1)),[2]掉落汇总!$A$2:$A$871,F$1,[2]掉落汇总!$C$2:$C$871,$Q$2)/$Q$3)*宝箱投放计算!E155</f>
        <v>2.2864027538726335</v>
      </c>
      <c r="G155">
        <f ca="1">(SUMIFS(OFFSET([2]掉落汇总!$C$2:$C$871,,MATCH($B155,[2]掉落汇总!$D$1:$M$1)),[2]掉落汇总!$A$2:$A$871,G$1,[2]掉落汇总!$C$2:$C$871,$Q$1)+SUMIFS(OFFSET([2]掉落汇总!$C$2:$C$871,,MATCH($B155,[2]掉落汇总!$D$1:$M$1)),[2]掉落汇总!$A$2:$A$871,G$1,[2]掉落汇总!$C$2:$C$871,$Q$2)/$Q$3)*宝箱投放计算!F155</f>
        <v>0</v>
      </c>
      <c r="H155">
        <f ca="1">(SUMIFS(OFFSET([2]掉落汇总!$C$2:$C$871,,MATCH($B155,[2]掉落汇总!$D$1:$M$1)),[2]掉落汇总!$A$2:$A$871,H$1,[2]掉落汇总!$C$2:$C$871,$Q$1)+SUMIFS(OFFSET([2]掉落汇总!$C$2:$C$871,,MATCH($B155,[2]掉落汇总!$D$1:$M$1)),[2]掉落汇总!$A$2:$A$871,H$1,[2]掉落汇总!$C$2:$C$871,$Q$2)/$Q$3)*宝箱投放计算!G155</f>
        <v>0</v>
      </c>
      <c r="I155">
        <f ca="1">(SUMIFS(OFFSET([2]掉落汇总!$C$2:$C$871,,MATCH($B155,[2]掉落汇总!$D$1:$M$1)),[2]掉落汇总!$A$2:$A$871,I$1,[2]掉落汇总!$C$2:$C$871,$Q$1)+SUMIFS(OFFSET([2]掉落汇总!$C$2:$C$871,,MATCH($B155,[2]掉落汇总!$D$1:$M$1)),[2]掉落汇总!$A$2:$A$871,I$1,[2]掉落汇总!$C$2:$C$871,$Q$2)/$Q$3)*宝箱投放计算!H155</f>
        <v>1.7735703245749606</v>
      </c>
      <c r="J155">
        <f ca="1">(SUMIFS(OFFSET([2]掉落汇总!$C$2:$C$871,,MATCH($B155,[2]掉落汇总!$D$1:$M$1)),[2]掉落汇总!$A$2:$A$871,J$1,[2]掉落汇总!$C$2:$C$871,$Q$1)+SUMIFS(OFFSET([2]掉落汇总!$C$2:$C$871,,MATCH($B155,[2]掉落汇总!$D$1:$M$1)),[2]掉落汇总!$A$2:$A$871,J$1,[2]掉落汇总!$C$2:$C$871,$Q$2)/$Q$3)*宝箱投放计算!I155</f>
        <v>0</v>
      </c>
      <c r="K155">
        <f ca="1">(SUMIFS(OFFSET([2]掉落汇总!$C$2:$C$871,,MATCH($B155,[2]掉落汇总!$D$1:$M$1)),[2]掉落汇总!$A$2:$A$871,K$1,[2]掉落汇总!$C$2:$C$871,$Q$1)+SUMIFS(OFFSET([2]掉落汇总!$C$2:$C$871,,MATCH($B155,[2]掉落汇总!$D$1:$M$1)),[2]掉落汇总!$A$2:$A$871,K$1,[2]掉落汇总!$C$2:$C$871,$Q$2)/$Q$3)*宝箱投放计算!J155</f>
        <v>0</v>
      </c>
      <c r="L155">
        <f ca="1">(SUMIFS(OFFSET([2]掉落汇总!$C$2:$C$871,,MATCH($B155,[2]掉落汇总!$D$1:$M$1)),[2]掉落汇总!$A$2:$A$871,L$1,[2]掉落汇总!$C$2:$C$871,$Q$1)+SUMIFS(OFFSET([2]掉落汇总!$C$2:$C$871,,MATCH($B155,[2]掉落汇总!$D$1:$M$1)),[2]掉落汇总!$A$2:$A$871,L$1,[2]掉落汇总!$C$2:$C$871,$Q$2)/$Q$3)*宝箱投放计算!K155</f>
        <v>0.7814085171640911</v>
      </c>
      <c r="M155">
        <f ca="1">(SUMIFS(OFFSET([2]掉落汇总!$C$2:$C$871,,MATCH($B155,[2]掉落汇总!$D$1:$M$1)),[2]掉落汇总!$A$2:$A$871,M$1,[2]掉落汇总!$C$2:$C$871,$Q$1)+SUMIFS(OFFSET([2]掉落汇总!$C$2:$C$871,,MATCH($B155,[2]掉落汇总!$D$1:$M$1)),[2]掉落汇总!$A$2:$A$871,M$1,[2]掉落汇总!$C$2:$C$871,$Q$2)/$Q$3)*宝箱投放计算!L155</f>
        <v>0.78196893612051854</v>
      </c>
      <c r="N155">
        <f ca="1">(SUMIFS(OFFSET([2]掉落汇总!$C$2:$C$871,,MATCH($B155,[2]掉落汇总!$D$1:$M$1)),[2]掉落汇总!$A$2:$A$871,N$1,[2]掉落汇总!$C$2:$C$871,$Q$1)+SUMIFS(OFFSET([2]掉落汇总!$C$2:$C$871,,MATCH($B155,[2]掉落汇总!$D$1:$M$1)),[2]掉落汇总!$A$2:$A$871,N$1,[2]掉落汇总!$C$2:$C$871,$Q$2)/$Q$3)*宝箱投放计算!M155</f>
        <v>0.18146053602163756</v>
      </c>
      <c r="O155">
        <f ca="1">(SUMIFS(OFFSET([2]掉落汇总!$C$2:$C$871,,MATCH($B155,[2]掉落汇总!$D$1:$M$1)),[2]掉落汇总!$A$2:$A$871,O$1,[2]掉落汇总!$C$2:$C$871,$Q$1)+SUMIFS(OFFSET([2]掉落汇总!$C$2:$C$871,,MATCH($B155,[2]掉落汇总!$D$1:$M$1)),[2]掉落汇总!$A$2:$A$871,O$1,[2]掉落汇总!$C$2:$C$871,$Q$2)/$Q$3)*宝箱投放计算!N155</f>
        <v>0.37342246297470183</v>
      </c>
    </row>
    <row r="156" spans="1:15" x14ac:dyDescent="0.2">
      <c r="A156">
        <f>玩家成长时间线!A156</f>
        <v>155</v>
      </c>
      <c r="B156">
        <f>玩家成长时间线!B156</f>
        <v>8</v>
      </c>
      <c r="C156">
        <f ca="1">SUM($D$2:D156)</f>
        <v>1439.5351299760573</v>
      </c>
      <c r="D156">
        <f t="shared" ca="1" si="2"/>
        <v>7.1655862830766592</v>
      </c>
      <c r="E156">
        <f ca="1">(SUMIFS(OFFSET([2]掉落汇总!$C$2:$C$871,,MATCH($B156,[2]掉落汇总!$D$1:$M$1)),[2]掉落汇总!$A$2:$A$871,E$1,[2]掉落汇总!$C$2:$C$871,$Q$1)+SUMIFS(OFFSET([2]掉落汇总!$C$2:$C$871,,MATCH($B156,[2]掉落汇总!$D$1:$M$1)),[2]掉落汇总!$A$2:$A$871,E$1,[2]掉落汇总!$C$2:$C$871,$Q$2)/$Q$3)*宝箱投放计算!D156</f>
        <v>2.7609230769230764</v>
      </c>
      <c r="F156">
        <f ca="1">(SUMIFS(OFFSET([2]掉落汇总!$C$2:$C$871,,MATCH($B156,[2]掉落汇总!$D$1:$M$1)),[2]掉落汇总!$A$2:$A$871,F$1,[2]掉落汇总!$C$2:$C$871,$Q$1)+SUMIFS(OFFSET([2]掉落汇总!$C$2:$C$871,,MATCH($B156,[2]掉落汇总!$D$1:$M$1)),[2]掉落汇总!$A$2:$A$871,F$1,[2]掉落汇总!$C$2:$C$871,$Q$2)/$Q$3)*宝箱投放计算!E156</f>
        <v>2.2864027538726335</v>
      </c>
      <c r="G156">
        <f ca="1">(SUMIFS(OFFSET([2]掉落汇总!$C$2:$C$871,,MATCH($B156,[2]掉落汇总!$D$1:$M$1)),[2]掉落汇总!$A$2:$A$871,G$1,[2]掉落汇总!$C$2:$C$871,$Q$1)+SUMIFS(OFFSET([2]掉落汇总!$C$2:$C$871,,MATCH($B156,[2]掉落汇总!$D$1:$M$1)),[2]掉落汇总!$A$2:$A$871,G$1,[2]掉落汇总!$C$2:$C$871,$Q$2)/$Q$3)*宝箱投放计算!F156</f>
        <v>0</v>
      </c>
      <c r="H156">
        <f ca="1">(SUMIFS(OFFSET([2]掉落汇总!$C$2:$C$871,,MATCH($B156,[2]掉落汇总!$D$1:$M$1)),[2]掉落汇总!$A$2:$A$871,H$1,[2]掉落汇总!$C$2:$C$871,$Q$1)+SUMIFS(OFFSET([2]掉落汇总!$C$2:$C$871,,MATCH($B156,[2]掉落汇总!$D$1:$M$1)),[2]掉落汇总!$A$2:$A$871,H$1,[2]掉落汇总!$C$2:$C$871,$Q$2)/$Q$3)*宝箱投放计算!G156</f>
        <v>0</v>
      </c>
      <c r="I156">
        <f ca="1">(SUMIFS(OFFSET([2]掉落汇总!$C$2:$C$871,,MATCH($B156,[2]掉落汇总!$D$1:$M$1)),[2]掉落汇总!$A$2:$A$871,I$1,[2]掉落汇总!$C$2:$C$871,$Q$1)+SUMIFS(OFFSET([2]掉落汇总!$C$2:$C$871,,MATCH($B156,[2]掉落汇总!$D$1:$M$1)),[2]掉落汇总!$A$2:$A$871,I$1,[2]掉落汇总!$C$2:$C$871,$Q$2)/$Q$3)*宝箱投放计算!H156</f>
        <v>0</v>
      </c>
      <c r="J156">
        <f ca="1">(SUMIFS(OFFSET([2]掉落汇总!$C$2:$C$871,,MATCH($B156,[2]掉落汇总!$D$1:$M$1)),[2]掉落汇总!$A$2:$A$871,J$1,[2]掉落汇总!$C$2:$C$871,$Q$1)+SUMIFS(OFFSET([2]掉落汇总!$C$2:$C$871,,MATCH($B156,[2]掉落汇总!$D$1:$M$1)),[2]掉落汇总!$A$2:$A$871,J$1,[2]掉落汇总!$C$2:$C$871,$Q$2)/$Q$3)*宝箱投放计算!I156</f>
        <v>0</v>
      </c>
      <c r="K156">
        <f ca="1">(SUMIFS(OFFSET([2]掉落汇总!$C$2:$C$871,,MATCH($B156,[2]掉落汇总!$D$1:$M$1)),[2]掉落汇总!$A$2:$A$871,K$1,[2]掉落汇总!$C$2:$C$871,$Q$1)+SUMIFS(OFFSET([2]掉落汇总!$C$2:$C$871,,MATCH($B156,[2]掉落汇总!$D$1:$M$1)),[2]掉落汇总!$A$2:$A$871,K$1,[2]掉落汇总!$C$2:$C$871,$Q$2)/$Q$3)*宝箱投放计算!J156</f>
        <v>0</v>
      </c>
      <c r="L156">
        <f ca="1">(SUMIFS(OFFSET([2]掉落汇总!$C$2:$C$871,,MATCH($B156,[2]掉落汇总!$D$1:$M$1)),[2]掉落汇总!$A$2:$A$871,L$1,[2]掉落汇总!$C$2:$C$871,$Q$1)+SUMIFS(OFFSET([2]掉落汇总!$C$2:$C$871,,MATCH($B156,[2]掉落汇总!$D$1:$M$1)),[2]掉落汇总!$A$2:$A$871,L$1,[2]掉落汇总!$C$2:$C$871,$Q$2)/$Q$3)*宝箱投放计算!K156</f>
        <v>0.7814085171640911</v>
      </c>
      <c r="M156">
        <f ca="1">(SUMIFS(OFFSET([2]掉落汇总!$C$2:$C$871,,MATCH($B156,[2]掉落汇总!$D$1:$M$1)),[2]掉落汇总!$A$2:$A$871,M$1,[2]掉落汇总!$C$2:$C$871,$Q$1)+SUMIFS(OFFSET([2]掉落汇总!$C$2:$C$871,,MATCH($B156,[2]掉落汇总!$D$1:$M$1)),[2]掉落汇总!$A$2:$A$871,M$1,[2]掉落汇总!$C$2:$C$871,$Q$2)/$Q$3)*宝箱投放计算!L156</f>
        <v>0.78196893612051854</v>
      </c>
      <c r="N156">
        <f ca="1">(SUMIFS(OFFSET([2]掉落汇总!$C$2:$C$871,,MATCH($B156,[2]掉落汇总!$D$1:$M$1)),[2]掉落汇总!$A$2:$A$871,N$1,[2]掉落汇总!$C$2:$C$871,$Q$1)+SUMIFS(OFFSET([2]掉落汇总!$C$2:$C$871,,MATCH($B156,[2]掉落汇总!$D$1:$M$1)),[2]掉落汇总!$A$2:$A$871,N$1,[2]掉落汇总!$C$2:$C$871,$Q$2)/$Q$3)*宝箱投放计算!M156</f>
        <v>0.18146053602163756</v>
      </c>
      <c r="O156">
        <f ca="1">(SUMIFS(OFFSET([2]掉落汇总!$C$2:$C$871,,MATCH($B156,[2]掉落汇总!$D$1:$M$1)),[2]掉落汇总!$A$2:$A$871,O$1,[2]掉落汇总!$C$2:$C$871,$Q$1)+SUMIFS(OFFSET([2]掉落汇总!$C$2:$C$871,,MATCH($B156,[2]掉落汇总!$D$1:$M$1)),[2]掉落汇总!$A$2:$A$871,O$1,[2]掉落汇总!$C$2:$C$871,$Q$2)/$Q$3)*宝箱投放计算!N156</f>
        <v>0.37342246297470183</v>
      </c>
    </row>
    <row r="157" spans="1:15" x14ac:dyDescent="0.2">
      <c r="A157">
        <f>玩家成长时间线!A157</f>
        <v>156</v>
      </c>
      <c r="B157">
        <f>玩家成长时间线!B157</f>
        <v>8</v>
      </c>
      <c r="C157">
        <f ca="1">SUM($D$2:D157)</f>
        <v>1446.9430239514415</v>
      </c>
      <c r="D157">
        <f t="shared" ca="1" si="2"/>
        <v>7.4078939753843516</v>
      </c>
      <c r="E157">
        <f ca="1">(SUMIFS(OFFSET([2]掉落汇总!$C$2:$C$871,,MATCH($B157,[2]掉落汇总!$D$1:$M$1)),[2]掉落汇总!$A$2:$A$871,E$1,[2]掉落汇总!$C$2:$C$871,$Q$1)+SUMIFS(OFFSET([2]掉落汇总!$C$2:$C$871,,MATCH($B157,[2]掉落汇总!$D$1:$M$1)),[2]掉落汇总!$A$2:$A$871,E$1,[2]掉落汇总!$C$2:$C$871,$Q$2)/$Q$3)*宝箱投放计算!D157</f>
        <v>3.0032307692307687</v>
      </c>
      <c r="F157">
        <f ca="1">(SUMIFS(OFFSET([2]掉落汇总!$C$2:$C$871,,MATCH($B157,[2]掉落汇总!$D$1:$M$1)),[2]掉落汇总!$A$2:$A$871,F$1,[2]掉落汇总!$C$2:$C$871,$Q$1)+SUMIFS(OFFSET([2]掉落汇总!$C$2:$C$871,,MATCH($B157,[2]掉落汇总!$D$1:$M$1)),[2]掉落汇总!$A$2:$A$871,F$1,[2]掉落汇总!$C$2:$C$871,$Q$2)/$Q$3)*宝箱投放计算!E157</f>
        <v>2.2864027538726335</v>
      </c>
      <c r="G157">
        <f ca="1">(SUMIFS(OFFSET([2]掉落汇总!$C$2:$C$871,,MATCH($B157,[2]掉落汇总!$D$1:$M$1)),[2]掉落汇总!$A$2:$A$871,G$1,[2]掉落汇总!$C$2:$C$871,$Q$1)+SUMIFS(OFFSET([2]掉落汇总!$C$2:$C$871,,MATCH($B157,[2]掉落汇总!$D$1:$M$1)),[2]掉落汇总!$A$2:$A$871,G$1,[2]掉落汇总!$C$2:$C$871,$Q$2)/$Q$3)*宝箱投放计算!F157</f>
        <v>0</v>
      </c>
      <c r="H157">
        <f ca="1">(SUMIFS(OFFSET([2]掉落汇总!$C$2:$C$871,,MATCH($B157,[2]掉落汇总!$D$1:$M$1)),[2]掉落汇总!$A$2:$A$871,H$1,[2]掉落汇总!$C$2:$C$871,$Q$1)+SUMIFS(OFFSET([2]掉落汇总!$C$2:$C$871,,MATCH($B157,[2]掉落汇总!$D$1:$M$1)),[2]掉落汇总!$A$2:$A$871,H$1,[2]掉落汇总!$C$2:$C$871,$Q$2)/$Q$3)*宝箱投放计算!G157</f>
        <v>0</v>
      </c>
      <c r="I157">
        <f ca="1">(SUMIFS(OFFSET([2]掉落汇总!$C$2:$C$871,,MATCH($B157,[2]掉落汇总!$D$1:$M$1)),[2]掉落汇总!$A$2:$A$871,I$1,[2]掉落汇总!$C$2:$C$871,$Q$1)+SUMIFS(OFFSET([2]掉落汇总!$C$2:$C$871,,MATCH($B157,[2]掉落汇总!$D$1:$M$1)),[2]掉落汇总!$A$2:$A$871,I$1,[2]掉落汇总!$C$2:$C$871,$Q$2)/$Q$3)*宝箱投放计算!H157</f>
        <v>0</v>
      </c>
      <c r="J157">
        <f ca="1">(SUMIFS(OFFSET([2]掉落汇总!$C$2:$C$871,,MATCH($B157,[2]掉落汇总!$D$1:$M$1)),[2]掉落汇总!$A$2:$A$871,J$1,[2]掉落汇总!$C$2:$C$871,$Q$1)+SUMIFS(OFFSET([2]掉落汇总!$C$2:$C$871,,MATCH($B157,[2]掉落汇总!$D$1:$M$1)),[2]掉落汇总!$A$2:$A$871,J$1,[2]掉落汇总!$C$2:$C$871,$Q$2)/$Q$3)*宝箱投放计算!I157</f>
        <v>0</v>
      </c>
      <c r="K157">
        <f ca="1">(SUMIFS(OFFSET([2]掉落汇总!$C$2:$C$871,,MATCH($B157,[2]掉落汇总!$D$1:$M$1)),[2]掉落汇总!$A$2:$A$871,K$1,[2]掉落汇总!$C$2:$C$871,$Q$1)+SUMIFS(OFFSET([2]掉落汇总!$C$2:$C$871,,MATCH($B157,[2]掉落汇总!$D$1:$M$1)),[2]掉落汇总!$A$2:$A$871,K$1,[2]掉落汇总!$C$2:$C$871,$Q$2)/$Q$3)*宝箱投放计算!J157</f>
        <v>0</v>
      </c>
      <c r="L157">
        <f ca="1">(SUMIFS(OFFSET([2]掉落汇总!$C$2:$C$871,,MATCH($B157,[2]掉落汇总!$D$1:$M$1)),[2]掉落汇总!$A$2:$A$871,L$1,[2]掉落汇总!$C$2:$C$871,$Q$1)+SUMIFS(OFFSET([2]掉落汇总!$C$2:$C$871,,MATCH($B157,[2]掉落汇总!$D$1:$M$1)),[2]掉落汇总!$A$2:$A$871,L$1,[2]掉落汇总!$C$2:$C$871,$Q$2)/$Q$3)*宝箱投放计算!K157</f>
        <v>0.7814085171640911</v>
      </c>
      <c r="M157">
        <f ca="1">(SUMIFS(OFFSET([2]掉落汇总!$C$2:$C$871,,MATCH($B157,[2]掉落汇总!$D$1:$M$1)),[2]掉落汇总!$A$2:$A$871,M$1,[2]掉落汇总!$C$2:$C$871,$Q$1)+SUMIFS(OFFSET([2]掉落汇总!$C$2:$C$871,,MATCH($B157,[2]掉落汇总!$D$1:$M$1)),[2]掉落汇总!$A$2:$A$871,M$1,[2]掉落汇总!$C$2:$C$871,$Q$2)/$Q$3)*宝箱投放计算!L157</f>
        <v>0.78196893612051854</v>
      </c>
      <c r="N157">
        <f ca="1">(SUMIFS(OFFSET([2]掉落汇总!$C$2:$C$871,,MATCH($B157,[2]掉落汇总!$D$1:$M$1)),[2]掉落汇总!$A$2:$A$871,N$1,[2]掉落汇总!$C$2:$C$871,$Q$1)+SUMIFS(OFFSET([2]掉落汇总!$C$2:$C$871,,MATCH($B157,[2]掉落汇总!$D$1:$M$1)),[2]掉落汇总!$A$2:$A$871,N$1,[2]掉落汇总!$C$2:$C$871,$Q$2)/$Q$3)*宝箱投放计算!M157</f>
        <v>0.18146053602163756</v>
      </c>
      <c r="O157">
        <f ca="1">(SUMIFS(OFFSET([2]掉落汇总!$C$2:$C$871,,MATCH($B157,[2]掉落汇总!$D$1:$M$1)),[2]掉落汇总!$A$2:$A$871,O$1,[2]掉落汇总!$C$2:$C$871,$Q$1)+SUMIFS(OFFSET([2]掉落汇总!$C$2:$C$871,,MATCH($B157,[2]掉落汇总!$D$1:$M$1)),[2]掉落汇总!$A$2:$A$871,O$1,[2]掉落汇总!$C$2:$C$871,$Q$2)/$Q$3)*宝箱投放计算!N157</f>
        <v>0.37342246297470183</v>
      </c>
    </row>
    <row r="158" spans="1:15" x14ac:dyDescent="0.2">
      <c r="A158">
        <f>玩家成长时间线!A158</f>
        <v>157</v>
      </c>
      <c r="B158">
        <f>玩家成长时间线!B158</f>
        <v>9</v>
      </c>
      <c r="C158">
        <f ca="1">SUM($D$2:D158)</f>
        <v>1460.1931963578215</v>
      </c>
      <c r="D158">
        <f t="shared" ca="1" si="2"/>
        <v>13.250172406379972</v>
      </c>
      <c r="E158">
        <f ca="1">(SUMIFS(OFFSET([2]掉落汇总!$C$2:$C$871,,MATCH($B158,[2]掉落汇总!$D$1:$M$1)),[2]掉落汇总!$A$2:$A$871,E$1,[2]掉落汇总!$C$2:$C$871,$Q$1)+SUMIFS(OFFSET([2]掉落汇总!$C$2:$C$871,,MATCH($B158,[2]掉落汇总!$D$1:$M$1)),[2]掉落汇总!$A$2:$A$871,E$1,[2]掉落汇总!$C$2:$C$871,$Q$2)/$Q$3)*宝箱投放计算!D158</f>
        <v>1.8944558342420936</v>
      </c>
      <c r="F158">
        <f ca="1">(SUMIFS(OFFSET([2]掉落汇总!$C$2:$C$871,,MATCH($B158,[2]掉落汇总!$D$1:$M$1)),[2]掉落汇总!$A$2:$A$871,F$1,[2]掉落汇总!$C$2:$C$871,$Q$1)+SUMIFS(OFFSET([2]掉落汇总!$C$2:$C$871,,MATCH($B158,[2]掉落汇总!$D$1:$M$1)),[2]掉落汇总!$A$2:$A$871,F$1,[2]掉落汇总!$C$2:$C$871,$Q$2)/$Q$3)*宝箱投放计算!E158</f>
        <v>2.8580034423407916</v>
      </c>
      <c r="G158">
        <f ca="1">(SUMIFS(OFFSET([2]掉落汇总!$C$2:$C$871,,MATCH($B158,[2]掉落汇总!$D$1:$M$1)),[2]掉落汇总!$A$2:$A$871,G$1,[2]掉落汇总!$C$2:$C$871,$Q$1)+SUMIFS(OFFSET([2]掉落汇总!$C$2:$C$871,,MATCH($B158,[2]掉落汇总!$D$1:$M$1)),[2]掉落汇总!$A$2:$A$871,G$1,[2]掉落汇总!$C$2:$C$871,$Q$2)/$Q$3)*宝箱投放计算!F158</f>
        <v>0</v>
      </c>
      <c r="H158">
        <f ca="1">(SUMIFS(OFFSET([2]掉落汇总!$C$2:$C$871,,MATCH($B158,[2]掉落汇总!$D$1:$M$1)),[2]掉落汇总!$A$2:$A$871,H$1,[2]掉落汇总!$C$2:$C$871,$Q$1)+SUMIFS(OFFSET([2]掉落汇总!$C$2:$C$871,,MATCH($B158,[2]掉落汇总!$D$1:$M$1)),[2]掉落汇总!$A$2:$A$871,H$1,[2]掉落汇总!$C$2:$C$871,$Q$2)/$Q$3)*宝箱投放计算!G158</f>
        <v>0</v>
      </c>
      <c r="I158">
        <f ca="1">(SUMIFS(OFFSET([2]掉落汇总!$C$2:$C$871,,MATCH($B158,[2]掉落汇总!$D$1:$M$1)),[2]掉落汇总!$A$2:$A$871,I$1,[2]掉落汇总!$C$2:$C$871,$Q$1)+SUMIFS(OFFSET([2]掉落汇总!$C$2:$C$871,,MATCH($B158,[2]掉落汇总!$D$1:$M$1)),[2]掉落汇总!$A$2:$A$871,I$1,[2]掉落汇总!$C$2:$C$871,$Q$2)/$Q$3)*宝箱投放计算!H158</f>
        <v>1.7735703245749606</v>
      </c>
      <c r="J158">
        <f ca="1">(SUMIFS(OFFSET([2]掉落汇总!$C$2:$C$871,,MATCH($B158,[2]掉落汇总!$D$1:$M$1)),[2]掉落汇总!$A$2:$A$871,J$1,[2]掉落汇总!$C$2:$C$871,$Q$1)+SUMIFS(OFFSET([2]掉落汇总!$C$2:$C$871,,MATCH($B158,[2]掉落汇总!$D$1:$M$1)),[2]掉落汇总!$A$2:$A$871,J$1,[2]掉落汇总!$C$2:$C$871,$Q$2)/$Q$3)*宝箱投放计算!I158</f>
        <v>4.6058823529411761</v>
      </c>
      <c r="K158">
        <f ca="1">(SUMIFS(OFFSET([2]掉落汇总!$C$2:$C$871,,MATCH($B158,[2]掉落汇总!$D$1:$M$1)),[2]掉落汇总!$A$2:$A$871,K$1,[2]掉落汇总!$C$2:$C$871,$Q$1)+SUMIFS(OFFSET([2]掉落汇总!$C$2:$C$871,,MATCH($B158,[2]掉落汇总!$D$1:$M$1)),[2]掉落汇总!$A$2:$A$871,K$1,[2]掉落汇总!$C$2:$C$871,$Q$2)/$Q$3)*宝箱投放计算!J158</f>
        <v>0</v>
      </c>
      <c r="L158">
        <f ca="1">(SUMIFS(OFFSET([2]掉落汇总!$C$2:$C$871,,MATCH($B158,[2]掉落汇总!$D$1:$M$1)),[2]掉落汇总!$A$2:$A$871,L$1,[2]掉落汇总!$C$2:$C$871,$Q$1)+SUMIFS(OFFSET([2]掉落汇总!$C$2:$C$871,,MATCH($B158,[2]掉落汇总!$D$1:$M$1)),[2]掉落汇总!$A$2:$A$871,L$1,[2]掉落汇总!$C$2:$C$871,$Q$2)/$Q$3)*宝箱投放计算!K158</f>
        <v>0.7814085171640911</v>
      </c>
      <c r="M158">
        <f ca="1">(SUMIFS(OFFSET([2]掉落汇总!$C$2:$C$871,,MATCH($B158,[2]掉落汇总!$D$1:$M$1)),[2]掉落汇总!$A$2:$A$871,M$1,[2]掉落汇总!$C$2:$C$871,$Q$1)+SUMIFS(OFFSET([2]掉落汇总!$C$2:$C$871,,MATCH($B158,[2]掉落汇总!$D$1:$M$1)),[2]掉落汇总!$A$2:$A$871,M$1,[2]掉落汇总!$C$2:$C$871,$Q$2)/$Q$3)*宝箱投放计算!L158</f>
        <v>0.78196893612051854</v>
      </c>
      <c r="N158">
        <f ca="1">(SUMIFS(OFFSET([2]掉落汇总!$C$2:$C$871,,MATCH($B158,[2]掉落汇总!$D$1:$M$1)),[2]掉落汇总!$A$2:$A$871,N$1,[2]掉落汇总!$C$2:$C$871,$Q$1)+SUMIFS(OFFSET([2]掉落汇总!$C$2:$C$871,,MATCH($B158,[2]掉落汇总!$D$1:$M$1)),[2]掉落汇总!$A$2:$A$871,N$1,[2]掉落汇总!$C$2:$C$871,$Q$2)/$Q$3)*宝箱投放计算!M158</f>
        <v>0.18146053602163756</v>
      </c>
      <c r="O158">
        <f ca="1">(SUMIFS(OFFSET([2]掉落汇总!$C$2:$C$871,,MATCH($B158,[2]掉落汇总!$D$1:$M$1)),[2]掉落汇总!$A$2:$A$871,O$1,[2]掉落汇总!$C$2:$C$871,$Q$1)+SUMIFS(OFFSET([2]掉落汇总!$C$2:$C$871,,MATCH($B158,[2]掉落汇总!$D$1:$M$1)),[2]掉落汇总!$A$2:$A$871,O$1,[2]掉落汇总!$C$2:$C$871,$Q$2)/$Q$3)*宝箱投放计算!N158</f>
        <v>0.37342246297470183</v>
      </c>
    </row>
    <row r="159" spans="1:15" x14ac:dyDescent="0.2">
      <c r="A159">
        <f>玩家成长时间线!A159</f>
        <v>158</v>
      </c>
      <c r="B159">
        <f>玩家成长时间线!B159</f>
        <v>9</v>
      </c>
      <c r="C159">
        <f ca="1">SUM($D$2:D159)</f>
        <v>1467.0717677769799</v>
      </c>
      <c r="D159">
        <f t="shared" ca="1" si="2"/>
        <v>6.8785714191582725</v>
      </c>
      <c r="E159">
        <f ca="1">(SUMIFS(OFFSET([2]掉落汇总!$C$2:$C$871,,MATCH($B159,[2]掉落汇总!$D$1:$M$1)),[2]掉落汇总!$A$2:$A$871,E$1,[2]掉落汇总!$C$2:$C$871,$Q$1)+SUMIFS(OFFSET([2]掉落汇总!$C$2:$C$871,,MATCH($B159,[2]掉落汇总!$D$1:$M$1)),[2]掉落汇总!$A$2:$A$871,E$1,[2]掉落汇总!$C$2:$C$871,$Q$2)/$Q$3)*宝箱投放计算!D159</f>
        <v>1.9023075245365322</v>
      </c>
      <c r="F159">
        <f ca="1">(SUMIFS(OFFSET([2]掉落汇总!$C$2:$C$871,,MATCH($B159,[2]掉落汇总!$D$1:$M$1)),[2]掉落汇总!$A$2:$A$871,F$1,[2]掉落汇总!$C$2:$C$871,$Q$1)+SUMIFS(OFFSET([2]掉落汇总!$C$2:$C$871,,MATCH($B159,[2]掉落汇总!$D$1:$M$1)),[2]掉落汇总!$A$2:$A$871,F$1,[2]掉落汇总!$C$2:$C$871,$Q$2)/$Q$3)*宝箱投放计算!E159</f>
        <v>2.8580034423407916</v>
      </c>
      <c r="G159">
        <f ca="1">(SUMIFS(OFFSET([2]掉落汇总!$C$2:$C$871,,MATCH($B159,[2]掉落汇总!$D$1:$M$1)),[2]掉落汇总!$A$2:$A$871,G$1,[2]掉落汇总!$C$2:$C$871,$Q$1)+SUMIFS(OFFSET([2]掉落汇总!$C$2:$C$871,,MATCH($B159,[2]掉落汇总!$D$1:$M$1)),[2]掉落汇总!$A$2:$A$871,G$1,[2]掉落汇总!$C$2:$C$871,$Q$2)/$Q$3)*宝箱投放计算!F159</f>
        <v>0</v>
      </c>
      <c r="H159">
        <f ca="1">(SUMIFS(OFFSET([2]掉落汇总!$C$2:$C$871,,MATCH($B159,[2]掉落汇总!$D$1:$M$1)),[2]掉落汇总!$A$2:$A$871,H$1,[2]掉落汇总!$C$2:$C$871,$Q$1)+SUMIFS(OFFSET([2]掉落汇总!$C$2:$C$871,,MATCH($B159,[2]掉落汇总!$D$1:$M$1)),[2]掉落汇总!$A$2:$A$871,H$1,[2]掉落汇总!$C$2:$C$871,$Q$2)/$Q$3)*宝箱投放计算!G159</f>
        <v>0</v>
      </c>
      <c r="I159">
        <f ca="1">(SUMIFS(OFFSET([2]掉落汇总!$C$2:$C$871,,MATCH($B159,[2]掉落汇总!$D$1:$M$1)),[2]掉落汇总!$A$2:$A$871,I$1,[2]掉落汇总!$C$2:$C$871,$Q$1)+SUMIFS(OFFSET([2]掉落汇总!$C$2:$C$871,,MATCH($B159,[2]掉落汇总!$D$1:$M$1)),[2]掉落汇总!$A$2:$A$871,I$1,[2]掉落汇总!$C$2:$C$871,$Q$2)/$Q$3)*宝箱投放计算!H159</f>
        <v>0</v>
      </c>
      <c r="J159">
        <f ca="1">(SUMIFS(OFFSET([2]掉落汇总!$C$2:$C$871,,MATCH($B159,[2]掉落汇总!$D$1:$M$1)),[2]掉落汇总!$A$2:$A$871,J$1,[2]掉落汇总!$C$2:$C$871,$Q$1)+SUMIFS(OFFSET([2]掉落汇总!$C$2:$C$871,,MATCH($B159,[2]掉落汇总!$D$1:$M$1)),[2]掉落汇总!$A$2:$A$871,J$1,[2]掉落汇总!$C$2:$C$871,$Q$2)/$Q$3)*宝箱投放计算!I159</f>
        <v>0</v>
      </c>
      <c r="K159">
        <f ca="1">(SUMIFS(OFFSET([2]掉落汇总!$C$2:$C$871,,MATCH($B159,[2]掉落汇总!$D$1:$M$1)),[2]掉落汇总!$A$2:$A$871,K$1,[2]掉落汇总!$C$2:$C$871,$Q$1)+SUMIFS(OFFSET([2]掉落汇总!$C$2:$C$871,,MATCH($B159,[2]掉落汇总!$D$1:$M$1)),[2]掉落汇总!$A$2:$A$871,K$1,[2]掉落汇总!$C$2:$C$871,$Q$2)/$Q$3)*宝箱投放计算!J159</f>
        <v>0</v>
      </c>
      <c r="L159">
        <f ca="1">(SUMIFS(OFFSET([2]掉落汇总!$C$2:$C$871,,MATCH($B159,[2]掉落汇总!$D$1:$M$1)),[2]掉落汇总!$A$2:$A$871,L$1,[2]掉落汇总!$C$2:$C$871,$Q$1)+SUMIFS(OFFSET([2]掉落汇总!$C$2:$C$871,,MATCH($B159,[2]掉落汇总!$D$1:$M$1)),[2]掉落汇总!$A$2:$A$871,L$1,[2]掉落汇总!$C$2:$C$871,$Q$2)/$Q$3)*宝箱投放计算!K159</f>
        <v>0.7814085171640911</v>
      </c>
      <c r="M159">
        <f ca="1">(SUMIFS(OFFSET([2]掉落汇总!$C$2:$C$871,,MATCH($B159,[2]掉落汇总!$D$1:$M$1)),[2]掉落汇总!$A$2:$A$871,M$1,[2]掉落汇总!$C$2:$C$871,$Q$1)+SUMIFS(OFFSET([2]掉落汇总!$C$2:$C$871,,MATCH($B159,[2]掉落汇总!$D$1:$M$1)),[2]掉落汇总!$A$2:$A$871,M$1,[2]掉落汇总!$C$2:$C$871,$Q$2)/$Q$3)*宝箱投放计算!L159</f>
        <v>0.78196893612051854</v>
      </c>
      <c r="N159">
        <f ca="1">(SUMIFS(OFFSET([2]掉落汇总!$C$2:$C$871,,MATCH($B159,[2]掉落汇总!$D$1:$M$1)),[2]掉落汇总!$A$2:$A$871,N$1,[2]掉落汇总!$C$2:$C$871,$Q$1)+SUMIFS(OFFSET([2]掉落汇总!$C$2:$C$871,,MATCH($B159,[2]掉落汇总!$D$1:$M$1)),[2]掉落汇总!$A$2:$A$871,N$1,[2]掉落汇总!$C$2:$C$871,$Q$2)/$Q$3)*宝箱投放计算!M159</f>
        <v>0.18146053602163756</v>
      </c>
      <c r="O159">
        <f ca="1">(SUMIFS(OFFSET([2]掉落汇总!$C$2:$C$871,,MATCH($B159,[2]掉落汇总!$D$1:$M$1)),[2]掉落汇总!$A$2:$A$871,O$1,[2]掉落汇总!$C$2:$C$871,$Q$1)+SUMIFS(OFFSET([2]掉落汇总!$C$2:$C$871,,MATCH($B159,[2]掉落汇总!$D$1:$M$1)),[2]掉落汇总!$A$2:$A$871,O$1,[2]掉落汇总!$C$2:$C$871,$Q$2)/$Q$3)*宝箱投放计算!N159</f>
        <v>0.37342246297470183</v>
      </c>
    </row>
    <row r="160" spans="1:15" x14ac:dyDescent="0.2">
      <c r="A160">
        <f>玩家成长时间线!A160</f>
        <v>159</v>
      </c>
      <c r="B160">
        <f>玩家成长时间线!B160</f>
        <v>9</v>
      </c>
      <c r="C160">
        <f ca="1">SUM($D$2:D160)</f>
        <v>1474.1152246923214</v>
      </c>
      <c r="D160">
        <f t="shared" ca="1" si="2"/>
        <v>7.043456915341479</v>
      </c>
      <c r="E160">
        <f ca="1">(SUMIFS(OFFSET([2]掉落汇总!$C$2:$C$871,,MATCH($B160,[2]掉落汇总!$D$1:$M$1)),[2]掉落汇总!$A$2:$A$871,E$1,[2]掉落汇总!$C$2:$C$871,$Q$1)+SUMIFS(OFFSET([2]掉落汇总!$C$2:$C$871,,MATCH($B160,[2]掉落汇总!$D$1:$M$1)),[2]掉落汇总!$A$2:$A$871,E$1,[2]掉落汇总!$C$2:$C$871,$Q$2)/$Q$3)*宝箱投放计算!D160</f>
        <v>2.067193020719738</v>
      </c>
      <c r="F160">
        <f ca="1">(SUMIFS(OFFSET([2]掉落汇总!$C$2:$C$871,,MATCH($B160,[2]掉落汇总!$D$1:$M$1)),[2]掉落汇总!$A$2:$A$871,F$1,[2]掉落汇总!$C$2:$C$871,$Q$1)+SUMIFS(OFFSET([2]掉落汇总!$C$2:$C$871,,MATCH($B160,[2]掉落汇总!$D$1:$M$1)),[2]掉落汇总!$A$2:$A$871,F$1,[2]掉落汇总!$C$2:$C$871,$Q$2)/$Q$3)*宝箱投放计算!E160</f>
        <v>2.8580034423407916</v>
      </c>
      <c r="G160">
        <f ca="1">(SUMIFS(OFFSET([2]掉落汇总!$C$2:$C$871,,MATCH($B160,[2]掉落汇总!$D$1:$M$1)),[2]掉落汇总!$A$2:$A$871,G$1,[2]掉落汇总!$C$2:$C$871,$Q$1)+SUMIFS(OFFSET([2]掉落汇总!$C$2:$C$871,,MATCH($B160,[2]掉落汇总!$D$1:$M$1)),[2]掉落汇总!$A$2:$A$871,G$1,[2]掉落汇总!$C$2:$C$871,$Q$2)/$Q$3)*宝箱投放计算!F160</f>
        <v>0</v>
      </c>
      <c r="H160">
        <f ca="1">(SUMIFS(OFFSET([2]掉落汇总!$C$2:$C$871,,MATCH($B160,[2]掉落汇总!$D$1:$M$1)),[2]掉落汇总!$A$2:$A$871,H$1,[2]掉落汇总!$C$2:$C$871,$Q$1)+SUMIFS(OFFSET([2]掉落汇总!$C$2:$C$871,,MATCH($B160,[2]掉落汇总!$D$1:$M$1)),[2]掉落汇总!$A$2:$A$871,H$1,[2]掉落汇总!$C$2:$C$871,$Q$2)/$Q$3)*宝箱投放计算!G160</f>
        <v>0</v>
      </c>
      <c r="I160">
        <f ca="1">(SUMIFS(OFFSET([2]掉落汇总!$C$2:$C$871,,MATCH($B160,[2]掉落汇总!$D$1:$M$1)),[2]掉落汇总!$A$2:$A$871,I$1,[2]掉落汇总!$C$2:$C$871,$Q$1)+SUMIFS(OFFSET([2]掉落汇总!$C$2:$C$871,,MATCH($B160,[2]掉落汇总!$D$1:$M$1)),[2]掉落汇总!$A$2:$A$871,I$1,[2]掉落汇总!$C$2:$C$871,$Q$2)/$Q$3)*宝箱投放计算!H160</f>
        <v>0</v>
      </c>
      <c r="J160">
        <f ca="1">(SUMIFS(OFFSET([2]掉落汇总!$C$2:$C$871,,MATCH($B160,[2]掉落汇总!$D$1:$M$1)),[2]掉落汇总!$A$2:$A$871,J$1,[2]掉落汇总!$C$2:$C$871,$Q$1)+SUMIFS(OFFSET([2]掉落汇总!$C$2:$C$871,,MATCH($B160,[2]掉落汇总!$D$1:$M$1)),[2]掉落汇总!$A$2:$A$871,J$1,[2]掉落汇总!$C$2:$C$871,$Q$2)/$Q$3)*宝箱投放计算!I160</f>
        <v>0</v>
      </c>
      <c r="K160">
        <f ca="1">(SUMIFS(OFFSET([2]掉落汇总!$C$2:$C$871,,MATCH($B160,[2]掉落汇总!$D$1:$M$1)),[2]掉落汇总!$A$2:$A$871,K$1,[2]掉落汇总!$C$2:$C$871,$Q$1)+SUMIFS(OFFSET([2]掉落汇总!$C$2:$C$871,,MATCH($B160,[2]掉落汇总!$D$1:$M$1)),[2]掉落汇总!$A$2:$A$871,K$1,[2]掉落汇总!$C$2:$C$871,$Q$2)/$Q$3)*宝箱投放计算!J160</f>
        <v>0</v>
      </c>
      <c r="L160">
        <f ca="1">(SUMIFS(OFFSET([2]掉落汇总!$C$2:$C$871,,MATCH($B160,[2]掉落汇总!$D$1:$M$1)),[2]掉落汇总!$A$2:$A$871,L$1,[2]掉落汇总!$C$2:$C$871,$Q$1)+SUMIFS(OFFSET([2]掉落汇总!$C$2:$C$871,,MATCH($B160,[2]掉落汇总!$D$1:$M$1)),[2]掉落汇总!$A$2:$A$871,L$1,[2]掉落汇总!$C$2:$C$871,$Q$2)/$Q$3)*宝箱投放计算!K160</f>
        <v>0.7814085171640911</v>
      </c>
      <c r="M160">
        <f ca="1">(SUMIFS(OFFSET([2]掉落汇总!$C$2:$C$871,,MATCH($B160,[2]掉落汇总!$D$1:$M$1)),[2]掉落汇总!$A$2:$A$871,M$1,[2]掉落汇总!$C$2:$C$871,$Q$1)+SUMIFS(OFFSET([2]掉落汇总!$C$2:$C$871,,MATCH($B160,[2]掉落汇总!$D$1:$M$1)),[2]掉落汇总!$A$2:$A$871,M$1,[2]掉落汇总!$C$2:$C$871,$Q$2)/$Q$3)*宝箱投放计算!L160</f>
        <v>0.78196893612051854</v>
      </c>
      <c r="N160">
        <f ca="1">(SUMIFS(OFFSET([2]掉落汇总!$C$2:$C$871,,MATCH($B160,[2]掉落汇总!$D$1:$M$1)),[2]掉落汇总!$A$2:$A$871,N$1,[2]掉落汇总!$C$2:$C$871,$Q$1)+SUMIFS(OFFSET([2]掉落汇总!$C$2:$C$871,,MATCH($B160,[2]掉落汇总!$D$1:$M$1)),[2]掉落汇总!$A$2:$A$871,N$1,[2]掉落汇总!$C$2:$C$871,$Q$2)/$Q$3)*宝箱投放计算!M160</f>
        <v>0.18146053602163756</v>
      </c>
      <c r="O160">
        <f ca="1">(SUMIFS(OFFSET([2]掉落汇总!$C$2:$C$871,,MATCH($B160,[2]掉落汇总!$D$1:$M$1)),[2]掉落汇总!$A$2:$A$871,O$1,[2]掉落汇总!$C$2:$C$871,$Q$1)+SUMIFS(OFFSET([2]掉落汇总!$C$2:$C$871,,MATCH($B160,[2]掉落汇总!$D$1:$M$1)),[2]掉落汇总!$A$2:$A$871,O$1,[2]掉落汇总!$C$2:$C$871,$Q$2)/$Q$3)*宝箱投放计算!N160</f>
        <v>0.37342246297470183</v>
      </c>
    </row>
    <row r="161" spans="1:15" x14ac:dyDescent="0.2">
      <c r="A161">
        <f>玩家成长时间线!A161</f>
        <v>160</v>
      </c>
      <c r="B161">
        <f>玩家成长时间线!B161</f>
        <v>10</v>
      </c>
      <c r="C161">
        <f ca="1">SUM($D$2:D161)</f>
        <v>1486.7551244274005</v>
      </c>
      <c r="D161">
        <f t="shared" ca="1" si="2"/>
        <v>12.639899735079112</v>
      </c>
      <c r="E161">
        <f ca="1">(SUMIFS(OFFSET([2]掉落汇总!$C$2:$C$871,,MATCH($B161,[2]掉落汇总!$D$1:$M$1)),[2]掉落汇总!$A$2:$A$871,E$1,[2]掉落汇总!$C$2:$C$871,$Q$1)+SUMIFS(OFFSET([2]掉落汇总!$C$2:$C$871,,MATCH($B161,[2]掉落汇总!$D$1:$M$1)),[2]掉落汇总!$A$2:$A$871,E$1,[2]掉落汇总!$C$2:$C$871,$Q$2)/$Q$3)*宝箱投放计算!D161</f>
        <v>3.084018937401368</v>
      </c>
      <c r="F161">
        <f ca="1">(SUMIFS(OFFSET([2]掉落汇总!$C$2:$C$871,,MATCH($B161,[2]掉落汇总!$D$1:$M$1)),[2]掉落汇总!$A$2:$A$871,F$1,[2]掉落汇总!$C$2:$C$871,$Q$1)+SUMIFS(OFFSET([2]掉落汇总!$C$2:$C$871,,MATCH($B161,[2]掉落汇总!$D$1:$M$1)),[2]掉落汇总!$A$2:$A$871,F$1,[2]掉落汇总!$C$2:$C$871,$Q$2)/$Q$3)*宝箱投放计算!E161</f>
        <v>2.8580034423407916</v>
      </c>
      <c r="G161">
        <f ca="1">(SUMIFS(OFFSET([2]掉落汇总!$C$2:$C$871,,MATCH($B161,[2]掉落汇总!$D$1:$M$1)),[2]掉落汇总!$A$2:$A$871,G$1,[2]掉落汇总!$C$2:$C$871,$Q$1)+SUMIFS(OFFSET([2]掉落汇总!$C$2:$C$871,,MATCH($B161,[2]掉落汇总!$D$1:$M$1)),[2]掉落汇总!$A$2:$A$871,G$1,[2]掉落汇总!$C$2:$C$871,$Q$2)/$Q$3)*宝箱投放计算!F161</f>
        <v>0</v>
      </c>
      <c r="H161">
        <f ca="1">(SUMIFS(OFFSET([2]掉落汇总!$C$2:$C$871,,MATCH($B161,[2]掉落汇总!$D$1:$M$1)),[2]掉落汇总!$A$2:$A$871,H$1,[2]掉落汇总!$C$2:$C$871,$Q$1)+SUMIFS(OFFSET([2]掉落汇总!$C$2:$C$871,,MATCH($B161,[2]掉落汇总!$D$1:$M$1)),[2]掉落汇总!$A$2:$A$871,H$1,[2]掉落汇总!$C$2:$C$871,$Q$2)/$Q$3)*宝箱投放计算!G161</f>
        <v>0</v>
      </c>
      <c r="I161">
        <f ca="1">(SUMIFS(OFFSET([2]掉落汇总!$C$2:$C$871,,MATCH($B161,[2]掉落汇总!$D$1:$M$1)),[2]掉落汇总!$A$2:$A$871,I$1,[2]掉落汇总!$C$2:$C$871,$Q$1)+SUMIFS(OFFSET([2]掉落汇总!$C$2:$C$871,,MATCH($B161,[2]掉落汇总!$D$1:$M$1)),[2]掉落汇总!$A$2:$A$871,I$1,[2]掉落汇总!$C$2:$C$871,$Q$2)/$Q$3)*宝箱投放计算!H161</f>
        <v>0</v>
      </c>
      <c r="J161">
        <f ca="1">(SUMIFS(OFFSET([2]掉落汇总!$C$2:$C$871,,MATCH($B161,[2]掉落汇总!$D$1:$M$1)),[2]掉落汇总!$A$2:$A$871,J$1,[2]掉落汇总!$C$2:$C$871,$Q$1)+SUMIFS(OFFSET([2]掉落汇总!$C$2:$C$871,,MATCH($B161,[2]掉落汇总!$D$1:$M$1)),[2]掉落汇总!$A$2:$A$871,J$1,[2]掉落汇总!$C$2:$C$871,$Q$2)/$Q$3)*宝箱投放计算!I161</f>
        <v>4.5796169030560039</v>
      </c>
      <c r="K161">
        <f ca="1">(SUMIFS(OFFSET([2]掉落汇总!$C$2:$C$871,,MATCH($B161,[2]掉落汇总!$D$1:$M$1)),[2]掉落汇总!$A$2:$A$871,K$1,[2]掉落汇总!$C$2:$C$871,$Q$1)+SUMIFS(OFFSET([2]掉落汇总!$C$2:$C$871,,MATCH($B161,[2]掉落汇总!$D$1:$M$1)),[2]掉落汇总!$A$2:$A$871,K$1,[2]掉落汇总!$C$2:$C$871,$Q$2)/$Q$3)*宝箱投放计算!J161</f>
        <v>0</v>
      </c>
      <c r="L161">
        <f ca="1">(SUMIFS(OFFSET([2]掉落汇总!$C$2:$C$871,,MATCH($B161,[2]掉落汇总!$D$1:$M$1)),[2]掉落汇总!$A$2:$A$871,L$1,[2]掉落汇总!$C$2:$C$871,$Q$1)+SUMIFS(OFFSET([2]掉落汇总!$C$2:$C$871,,MATCH($B161,[2]掉落汇总!$D$1:$M$1)),[2]掉落汇总!$A$2:$A$871,L$1,[2]掉落汇总!$C$2:$C$871,$Q$2)/$Q$3)*宝箱投放计算!K161</f>
        <v>0.7814085171640911</v>
      </c>
      <c r="M161">
        <f ca="1">(SUMIFS(OFFSET([2]掉落汇总!$C$2:$C$871,,MATCH($B161,[2]掉落汇总!$D$1:$M$1)),[2]掉落汇总!$A$2:$A$871,M$1,[2]掉落汇总!$C$2:$C$871,$Q$1)+SUMIFS(OFFSET([2]掉落汇总!$C$2:$C$871,,MATCH($B161,[2]掉落汇总!$D$1:$M$1)),[2]掉落汇总!$A$2:$A$871,M$1,[2]掉落汇总!$C$2:$C$871,$Q$2)/$Q$3)*宝箱投放计算!L161</f>
        <v>0.78196893612051854</v>
      </c>
      <c r="N161">
        <f ca="1">(SUMIFS(OFFSET([2]掉落汇总!$C$2:$C$871,,MATCH($B161,[2]掉落汇总!$D$1:$M$1)),[2]掉落汇总!$A$2:$A$871,N$1,[2]掉落汇总!$C$2:$C$871,$Q$1)+SUMIFS(OFFSET([2]掉落汇总!$C$2:$C$871,,MATCH($B161,[2]掉落汇总!$D$1:$M$1)),[2]掉落汇总!$A$2:$A$871,N$1,[2]掉落汇总!$C$2:$C$871,$Q$2)/$Q$3)*宝箱投放计算!M161</f>
        <v>0.18146053602163756</v>
      </c>
      <c r="O161">
        <f ca="1">(SUMIFS(OFFSET([2]掉落汇总!$C$2:$C$871,,MATCH($B161,[2]掉落汇总!$D$1:$M$1)),[2]掉落汇总!$A$2:$A$871,O$1,[2]掉落汇总!$C$2:$C$871,$Q$1)+SUMIFS(OFFSET([2]掉落汇总!$C$2:$C$871,,MATCH($B161,[2]掉落汇总!$D$1:$M$1)),[2]掉落汇总!$A$2:$A$871,O$1,[2]掉落汇总!$C$2:$C$871,$Q$2)/$Q$3)*宝箱投放计算!N161</f>
        <v>0.37342246297470183</v>
      </c>
    </row>
    <row r="162" spans="1:15" x14ac:dyDescent="0.2">
      <c r="A162">
        <f>玩家成长时间线!A162</f>
        <v>161</v>
      </c>
      <c r="B162">
        <f>玩家成长时间线!B162</f>
        <v>10</v>
      </c>
      <c r="C162">
        <f ca="1">SUM($D$2:D162)</f>
        <v>1494.8280321936686</v>
      </c>
      <c r="D162">
        <f t="shared" ca="1" si="2"/>
        <v>8.0729077662682425</v>
      </c>
      <c r="E162">
        <f ca="1">(SUMIFS(OFFSET([2]掉落汇总!$C$2:$C$871,,MATCH($B162,[2]掉落汇总!$D$1:$M$1)),[2]掉落汇总!$A$2:$A$871,E$1,[2]掉落汇总!$C$2:$C$871,$Q$1)+SUMIFS(OFFSET([2]掉落汇总!$C$2:$C$871,,MATCH($B162,[2]掉落汇总!$D$1:$M$1)),[2]掉落汇总!$A$2:$A$871,E$1,[2]掉落汇总!$C$2:$C$871,$Q$2)/$Q$3)*宝箱投放计算!D162</f>
        <v>3.0966438716465019</v>
      </c>
      <c r="F162">
        <f ca="1">(SUMIFS(OFFSET([2]掉落汇总!$C$2:$C$871,,MATCH($B162,[2]掉落汇总!$D$1:$M$1)),[2]掉落汇总!$A$2:$A$871,F$1,[2]掉落汇总!$C$2:$C$871,$Q$1)+SUMIFS(OFFSET([2]掉落汇总!$C$2:$C$871,,MATCH($B162,[2]掉落汇总!$D$1:$M$1)),[2]掉落汇总!$A$2:$A$871,F$1,[2]掉落汇总!$C$2:$C$871,$Q$2)/$Q$3)*宝箱投放计算!E162</f>
        <v>2.8580034423407916</v>
      </c>
      <c r="G162">
        <f ca="1">(SUMIFS(OFFSET([2]掉落汇总!$C$2:$C$871,,MATCH($B162,[2]掉落汇总!$D$1:$M$1)),[2]掉落汇总!$A$2:$A$871,G$1,[2]掉落汇总!$C$2:$C$871,$Q$1)+SUMIFS(OFFSET([2]掉落汇总!$C$2:$C$871,,MATCH($B162,[2]掉落汇总!$D$1:$M$1)),[2]掉落汇总!$A$2:$A$871,G$1,[2]掉落汇总!$C$2:$C$871,$Q$2)/$Q$3)*宝箱投放计算!F162</f>
        <v>0</v>
      </c>
      <c r="H162">
        <f ca="1">(SUMIFS(OFFSET([2]掉落汇总!$C$2:$C$871,,MATCH($B162,[2]掉落汇总!$D$1:$M$1)),[2]掉落汇总!$A$2:$A$871,H$1,[2]掉落汇总!$C$2:$C$871,$Q$1)+SUMIFS(OFFSET([2]掉落汇总!$C$2:$C$871,,MATCH($B162,[2]掉落汇总!$D$1:$M$1)),[2]掉落汇总!$A$2:$A$871,H$1,[2]掉落汇总!$C$2:$C$871,$Q$2)/$Q$3)*宝箱投放计算!G162</f>
        <v>0</v>
      </c>
      <c r="I162">
        <f ca="1">(SUMIFS(OFFSET([2]掉落汇总!$C$2:$C$871,,MATCH($B162,[2]掉落汇总!$D$1:$M$1)),[2]掉落汇总!$A$2:$A$871,I$1,[2]掉落汇总!$C$2:$C$871,$Q$1)+SUMIFS(OFFSET([2]掉落汇总!$C$2:$C$871,,MATCH($B162,[2]掉落汇总!$D$1:$M$1)),[2]掉落汇总!$A$2:$A$871,I$1,[2]掉落汇总!$C$2:$C$871,$Q$2)/$Q$3)*宝箱投放计算!H162</f>
        <v>0</v>
      </c>
      <c r="J162">
        <f ca="1">(SUMIFS(OFFSET([2]掉落汇总!$C$2:$C$871,,MATCH($B162,[2]掉落汇总!$D$1:$M$1)),[2]掉落汇总!$A$2:$A$871,J$1,[2]掉落汇总!$C$2:$C$871,$Q$1)+SUMIFS(OFFSET([2]掉落汇总!$C$2:$C$871,,MATCH($B162,[2]掉落汇总!$D$1:$M$1)),[2]掉落汇总!$A$2:$A$871,J$1,[2]掉落汇总!$C$2:$C$871,$Q$2)/$Q$3)*宝箱投放计算!I162</f>
        <v>0</v>
      </c>
      <c r="K162">
        <f ca="1">(SUMIFS(OFFSET([2]掉落汇总!$C$2:$C$871,,MATCH($B162,[2]掉落汇总!$D$1:$M$1)),[2]掉落汇总!$A$2:$A$871,K$1,[2]掉落汇总!$C$2:$C$871,$Q$1)+SUMIFS(OFFSET([2]掉落汇总!$C$2:$C$871,,MATCH($B162,[2]掉落汇总!$D$1:$M$1)),[2]掉落汇总!$A$2:$A$871,K$1,[2]掉落汇总!$C$2:$C$871,$Q$2)/$Q$3)*宝箱投放计算!J162</f>
        <v>0</v>
      </c>
      <c r="L162">
        <f ca="1">(SUMIFS(OFFSET([2]掉落汇总!$C$2:$C$871,,MATCH($B162,[2]掉落汇总!$D$1:$M$1)),[2]掉落汇总!$A$2:$A$871,L$1,[2]掉落汇总!$C$2:$C$871,$Q$1)+SUMIFS(OFFSET([2]掉落汇总!$C$2:$C$871,,MATCH($B162,[2]掉落汇总!$D$1:$M$1)),[2]掉落汇总!$A$2:$A$871,L$1,[2]掉落汇总!$C$2:$C$871,$Q$2)/$Q$3)*宝箱投放计算!K162</f>
        <v>0.7814085171640911</v>
      </c>
      <c r="M162">
        <f ca="1">(SUMIFS(OFFSET([2]掉落汇总!$C$2:$C$871,,MATCH($B162,[2]掉落汇总!$D$1:$M$1)),[2]掉落汇总!$A$2:$A$871,M$1,[2]掉落汇总!$C$2:$C$871,$Q$1)+SUMIFS(OFFSET([2]掉落汇总!$C$2:$C$871,,MATCH($B162,[2]掉落汇总!$D$1:$M$1)),[2]掉落汇总!$A$2:$A$871,M$1,[2]掉落汇总!$C$2:$C$871,$Q$2)/$Q$3)*宝箱投放计算!L162</f>
        <v>0.78196893612051854</v>
      </c>
      <c r="N162">
        <f ca="1">(SUMIFS(OFFSET([2]掉落汇总!$C$2:$C$871,,MATCH($B162,[2]掉落汇总!$D$1:$M$1)),[2]掉落汇总!$A$2:$A$871,N$1,[2]掉落汇总!$C$2:$C$871,$Q$1)+SUMIFS(OFFSET([2]掉落汇总!$C$2:$C$871,,MATCH($B162,[2]掉落汇总!$D$1:$M$1)),[2]掉落汇总!$A$2:$A$871,N$1,[2]掉落汇总!$C$2:$C$871,$Q$2)/$Q$3)*宝箱投放计算!M162</f>
        <v>0.18146053602163756</v>
      </c>
      <c r="O162">
        <f ca="1">(SUMIFS(OFFSET([2]掉落汇总!$C$2:$C$871,,MATCH($B162,[2]掉落汇总!$D$1:$M$1)),[2]掉落汇总!$A$2:$A$871,O$1,[2]掉落汇总!$C$2:$C$871,$Q$1)+SUMIFS(OFFSET([2]掉落汇总!$C$2:$C$871,,MATCH($B162,[2]掉落汇总!$D$1:$M$1)),[2]掉落汇总!$A$2:$A$871,O$1,[2]掉落汇总!$C$2:$C$871,$Q$2)/$Q$3)*宝箱投放计算!N162</f>
        <v>0.37342246297470183</v>
      </c>
    </row>
    <row r="163" spans="1:15" x14ac:dyDescent="0.2">
      <c r="A163">
        <f>玩家成长时间线!A163</f>
        <v>162</v>
      </c>
      <c r="B163">
        <f>玩家成长时间线!B163</f>
        <v>10</v>
      </c>
      <c r="C163">
        <f ca="1">SUM($D$2:D163)</f>
        <v>1502.9135648941819</v>
      </c>
      <c r="D163">
        <f t="shared" ca="1" si="2"/>
        <v>8.0855327005133759</v>
      </c>
      <c r="E163">
        <f ca="1">(SUMIFS(OFFSET([2]掉落汇总!$C$2:$C$871,,MATCH($B163,[2]掉落汇总!$D$1:$M$1)),[2]掉落汇总!$A$2:$A$871,E$1,[2]掉落汇总!$C$2:$C$871,$Q$1)+SUMIFS(OFFSET([2]掉落汇总!$C$2:$C$871,,MATCH($B163,[2]掉落汇总!$D$1:$M$1)),[2]掉落汇总!$A$2:$A$871,E$1,[2]掉落汇总!$C$2:$C$871,$Q$2)/$Q$3)*宝箱投放计算!D163</f>
        <v>3.1092688058916362</v>
      </c>
      <c r="F163">
        <f ca="1">(SUMIFS(OFFSET([2]掉落汇总!$C$2:$C$871,,MATCH($B163,[2]掉落汇总!$D$1:$M$1)),[2]掉落汇总!$A$2:$A$871,F$1,[2]掉落汇总!$C$2:$C$871,$Q$1)+SUMIFS(OFFSET([2]掉落汇总!$C$2:$C$871,,MATCH($B163,[2]掉落汇总!$D$1:$M$1)),[2]掉落汇总!$A$2:$A$871,F$1,[2]掉落汇总!$C$2:$C$871,$Q$2)/$Q$3)*宝箱投放计算!E163</f>
        <v>2.8580034423407916</v>
      </c>
      <c r="G163">
        <f ca="1">(SUMIFS(OFFSET([2]掉落汇总!$C$2:$C$871,,MATCH($B163,[2]掉落汇总!$D$1:$M$1)),[2]掉落汇总!$A$2:$A$871,G$1,[2]掉落汇总!$C$2:$C$871,$Q$1)+SUMIFS(OFFSET([2]掉落汇总!$C$2:$C$871,,MATCH($B163,[2]掉落汇总!$D$1:$M$1)),[2]掉落汇总!$A$2:$A$871,G$1,[2]掉落汇总!$C$2:$C$871,$Q$2)/$Q$3)*宝箱投放计算!F163</f>
        <v>0</v>
      </c>
      <c r="H163">
        <f ca="1">(SUMIFS(OFFSET([2]掉落汇总!$C$2:$C$871,,MATCH($B163,[2]掉落汇总!$D$1:$M$1)),[2]掉落汇总!$A$2:$A$871,H$1,[2]掉落汇总!$C$2:$C$871,$Q$1)+SUMIFS(OFFSET([2]掉落汇总!$C$2:$C$871,,MATCH($B163,[2]掉落汇总!$D$1:$M$1)),[2]掉落汇总!$A$2:$A$871,H$1,[2]掉落汇总!$C$2:$C$871,$Q$2)/$Q$3)*宝箱投放计算!G163</f>
        <v>0</v>
      </c>
      <c r="I163">
        <f ca="1">(SUMIFS(OFFSET([2]掉落汇总!$C$2:$C$871,,MATCH($B163,[2]掉落汇总!$D$1:$M$1)),[2]掉落汇总!$A$2:$A$871,I$1,[2]掉落汇总!$C$2:$C$871,$Q$1)+SUMIFS(OFFSET([2]掉落汇总!$C$2:$C$871,,MATCH($B163,[2]掉落汇总!$D$1:$M$1)),[2]掉落汇总!$A$2:$A$871,I$1,[2]掉落汇总!$C$2:$C$871,$Q$2)/$Q$3)*宝箱投放计算!H163</f>
        <v>0</v>
      </c>
      <c r="J163">
        <f ca="1">(SUMIFS(OFFSET([2]掉落汇总!$C$2:$C$871,,MATCH($B163,[2]掉落汇总!$D$1:$M$1)),[2]掉落汇总!$A$2:$A$871,J$1,[2]掉落汇总!$C$2:$C$871,$Q$1)+SUMIFS(OFFSET([2]掉落汇总!$C$2:$C$871,,MATCH($B163,[2]掉落汇总!$D$1:$M$1)),[2]掉落汇总!$A$2:$A$871,J$1,[2]掉落汇总!$C$2:$C$871,$Q$2)/$Q$3)*宝箱投放计算!I163</f>
        <v>0</v>
      </c>
      <c r="K163">
        <f ca="1">(SUMIFS(OFFSET([2]掉落汇总!$C$2:$C$871,,MATCH($B163,[2]掉落汇总!$D$1:$M$1)),[2]掉落汇总!$A$2:$A$871,K$1,[2]掉落汇总!$C$2:$C$871,$Q$1)+SUMIFS(OFFSET([2]掉落汇总!$C$2:$C$871,,MATCH($B163,[2]掉落汇总!$D$1:$M$1)),[2]掉落汇总!$A$2:$A$871,K$1,[2]掉落汇总!$C$2:$C$871,$Q$2)/$Q$3)*宝箱投放计算!J163</f>
        <v>0</v>
      </c>
      <c r="L163">
        <f ca="1">(SUMIFS(OFFSET([2]掉落汇总!$C$2:$C$871,,MATCH($B163,[2]掉落汇总!$D$1:$M$1)),[2]掉落汇总!$A$2:$A$871,L$1,[2]掉落汇总!$C$2:$C$871,$Q$1)+SUMIFS(OFFSET([2]掉落汇总!$C$2:$C$871,,MATCH($B163,[2]掉落汇总!$D$1:$M$1)),[2]掉落汇总!$A$2:$A$871,L$1,[2]掉落汇总!$C$2:$C$871,$Q$2)/$Q$3)*宝箱投放计算!K163</f>
        <v>0.7814085171640911</v>
      </c>
      <c r="M163">
        <f ca="1">(SUMIFS(OFFSET([2]掉落汇总!$C$2:$C$871,,MATCH($B163,[2]掉落汇总!$D$1:$M$1)),[2]掉落汇总!$A$2:$A$871,M$1,[2]掉落汇总!$C$2:$C$871,$Q$1)+SUMIFS(OFFSET([2]掉落汇总!$C$2:$C$871,,MATCH($B163,[2]掉落汇总!$D$1:$M$1)),[2]掉落汇总!$A$2:$A$871,M$1,[2]掉落汇总!$C$2:$C$871,$Q$2)/$Q$3)*宝箱投放计算!L163</f>
        <v>0.78196893612051854</v>
      </c>
      <c r="N163">
        <f ca="1">(SUMIFS(OFFSET([2]掉落汇总!$C$2:$C$871,,MATCH($B163,[2]掉落汇总!$D$1:$M$1)),[2]掉落汇总!$A$2:$A$871,N$1,[2]掉落汇总!$C$2:$C$871,$Q$1)+SUMIFS(OFFSET([2]掉落汇总!$C$2:$C$871,,MATCH($B163,[2]掉落汇总!$D$1:$M$1)),[2]掉落汇总!$A$2:$A$871,N$1,[2]掉落汇总!$C$2:$C$871,$Q$2)/$Q$3)*宝箱投放计算!M163</f>
        <v>0.18146053602163756</v>
      </c>
      <c r="O163">
        <f ca="1">(SUMIFS(OFFSET([2]掉落汇总!$C$2:$C$871,,MATCH($B163,[2]掉落汇总!$D$1:$M$1)),[2]掉落汇总!$A$2:$A$871,O$1,[2]掉落汇总!$C$2:$C$871,$Q$1)+SUMIFS(OFFSET([2]掉落汇总!$C$2:$C$871,,MATCH($B163,[2]掉落汇总!$D$1:$M$1)),[2]掉落汇总!$A$2:$A$871,O$1,[2]掉落汇总!$C$2:$C$871,$Q$2)/$Q$3)*宝箱投放计算!N163</f>
        <v>0.37342246297470183</v>
      </c>
    </row>
    <row r="164" spans="1:15" x14ac:dyDescent="0.2">
      <c r="A164">
        <f>玩家成长时间线!A164</f>
        <v>163</v>
      </c>
      <c r="B164">
        <f>玩家成长时间线!B164</f>
        <v>10</v>
      </c>
      <c r="C164">
        <f ca="1">SUM($D$2:D164)</f>
        <v>1511.264221213843</v>
      </c>
      <c r="D164">
        <f t="shared" ca="1" si="2"/>
        <v>8.3506563196611943</v>
      </c>
      <c r="E164">
        <f ca="1">(SUMIFS(OFFSET([2]掉落汇总!$C$2:$C$871,,MATCH($B164,[2]掉落汇总!$D$1:$M$1)),[2]掉落汇总!$A$2:$A$871,E$1,[2]掉落汇总!$C$2:$C$871,$Q$1)+SUMIFS(OFFSET([2]掉落汇总!$C$2:$C$871,,MATCH($B164,[2]掉落汇总!$D$1:$M$1)),[2]掉落汇总!$A$2:$A$871,E$1,[2]掉落汇总!$C$2:$C$871,$Q$2)/$Q$3)*宝箱投放计算!D164</f>
        <v>3.3743924250394528</v>
      </c>
      <c r="F164">
        <f ca="1">(SUMIFS(OFFSET([2]掉落汇总!$C$2:$C$871,,MATCH($B164,[2]掉落汇总!$D$1:$M$1)),[2]掉落汇总!$A$2:$A$871,F$1,[2]掉落汇总!$C$2:$C$871,$Q$1)+SUMIFS(OFFSET([2]掉落汇总!$C$2:$C$871,,MATCH($B164,[2]掉落汇总!$D$1:$M$1)),[2]掉落汇总!$A$2:$A$871,F$1,[2]掉落汇总!$C$2:$C$871,$Q$2)/$Q$3)*宝箱投放计算!E164</f>
        <v>2.8580034423407916</v>
      </c>
      <c r="G164">
        <f ca="1">(SUMIFS(OFFSET([2]掉落汇总!$C$2:$C$871,,MATCH($B164,[2]掉落汇总!$D$1:$M$1)),[2]掉落汇总!$A$2:$A$871,G$1,[2]掉落汇总!$C$2:$C$871,$Q$1)+SUMIFS(OFFSET([2]掉落汇总!$C$2:$C$871,,MATCH($B164,[2]掉落汇总!$D$1:$M$1)),[2]掉落汇总!$A$2:$A$871,G$1,[2]掉落汇总!$C$2:$C$871,$Q$2)/$Q$3)*宝箱投放计算!F164</f>
        <v>0</v>
      </c>
      <c r="H164">
        <f ca="1">(SUMIFS(OFFSET([2]掉落汇总!$C$2:$C$871,,MATCH($B164,[2]掉落汇总!$D$1:$M$1)),[2]掉落汇总!$A$2:$A$871,H$1,[2]掉落汇总!$C$2:$C$871,$Q$1)+SUMIFS(OFFSET([2]掉落汇总!$C$2:$C$871,,MATCH($B164,[2]掉落汇总!$D$1:$M$1)),[2]掉落汇总!$A$2:$A$871,H$1,[2]掉落汇总!$C$2:$C$871,$Q$2)/$Q$3)*宝箱投放计算!G164</f>
        <v>0</v>
      </c>
      <c r="I164">
        <f ca="1">(SUMIFS(OFFSET([2]掉落汇总!$C$2:$C$871,,MATCH($B164,[2]掉落汇总!$D$1:$M$1)),[2]掉落汇总!$A$2:$A$871,I$1,[2]掉落汇总!$C$2:$C$871,$Q$1)+SUMIFS(OFFSET([2]掉落汇总!$C$2:$C$871,,MATCH($B164,[2]掉落汇总!$D$1:$M$1)),[2]掉落汇总!$A$2:$A$871,I$1,[2]掉落汇总!$C$2:$C$871,$Q$2)/$Q$3)*宝箱投放计算!H164</f>
        <v>0</v>
      </c>
      <c r="J164">
        <f ca="1">(SUMIFS(OFFSET([2]掉落汇总!$C$2:$C$871,,MATCH($B164,[2]掉落汇总!$D$1:$M$1)),[2]掉落汇总!$A$2:$A$871,J$1,[2]掉落汇总!$C$2:$C$871,$Q$1)+SUMIFS(OFFSET([2]掉落汇总!$C$2:$C$871,,MATCH($B164,[2]掉落汇总!$D$1:$M$1)),[2]掉落汇总!$A$2:$A$871,J$1,[2]掉落汇总!$C$2:$C$871,$Q$2)/$Q$3)*宝箱投放计算!I164</f>
        <v>0</v>
      </c>
      <c r="K164">
        <f ca="1">(SUMIFS(OFFSET([2]掉落汇总!$C$2:$C$871,,MATCH($B164,[2]掉落汇总!$D$1:$M$1)),[2]掉落汇总!$A$2:$A$871,K$1,[2]掉落汇总!$C$2:$C$871,$Q$1)+SUMIFS(OFFSET([2]掉落汇总!$C$2:$C$871,,MATCH($B164,[2]掉落汇总!$D$1:$M$1)),[2]掉落汇总!$A$2:$A$871,K$1,[2]掉落汇总!$C$2:$C$871,$Q$2)/$Q$3)*宝箱投放计算!J164</f>
        <v>0</v>
      </c>
      <c r="L164">
        <f ca="1">(SUMIFS(OFFSET([2]掉落汇总!$C$2:$C$871,,MATCH($B164,[2]掉落汇总!$D$1:$M$1)),[2]掉落汇总!$A$2:$A$871,L$1,[2]掉落汇总!$C$2:$C$871,$Q$1)+SUMIFS(OFFSET([2]掉落汇总!$C$2:$C$871,,MATCH($B164,[2]掉落汇总!$D$1:$M$1)),[2]掉落汇总!$A$2:$A$871,L$1,[2]掉落汇总!$C$2:$C$871,$Q$2)/$Q$3)*宝箱投放计算!K164</f>
        <v>0.7814085171640911</v>
      </c>
      <c r="M164">
        <f ca="1">(SUMIFS(OFFSET([2]掉落汇总!$C$2:$C$871,,MATCH($B164,[2]掉落汇总!$D$1:$M$1)),[2]掉落汇总!$A$2:$A$871,M$1,[2]掉落汇总!$C$2:$C$871,$Q$1)+SUMIFS(OFFSET([2]掉落汇总!$C$2:$C$871,,MATCH($B164,[2]掉落汇总!$D$1:$M$1)),[2]掉落汇总!$A$2:$A$871,M$1,[2]掉落汇总!$C$2:$C$871,$Q$2)/$Q$3)*宝箱投放计算!L164</f>
        <v>0.78196893612051854</v>
      </c>
      <c r="N164">
        <f ca="1">(SUMIFS(OFFSET([2]掉落汇总!$C$2:$C$871,,MATCH($B164,[2]掉落汇总!$D$1:$M$1)),[2]掉落汇总!$A$2:$A$871,N$1,[2]掉落汇总!$C$2:$C$871,$Q$1)+SUMIFS(OFFSET([2]掉落汇总!$C$2:$C$871,,MATCH($B164,[2]掉落汇总!$D$1:$M$1)),[2]掉落汇总!$A$2:$A$871,N$1,[2]掉落汇总!$C$2:$C$871,$Q$2)/$Q$3)*宝箱投放计算!M164</f>
        <v>0.18146053602163756</v>
      </c>
      <c r="O164">
        <f ca="1">(SUMIFS(OFFSET([2]掉落汇总!$C$2:$C$871,,MATCH($B164,[2]掉落汇总!$D$1:$M$1)),[2]掉落汇总!$A$2:$A$871,O$1,[2]掉落汇总!$C$2:$C$871,$Q$1)+SUMIFS(OFFSET([2]掉落汇总!$C$2:$C$871,,MATCH($B164,[2]掉落汇总!$D$1:$M$1)),[2]掉落汇总!$A$2:$A$871,O$1,[2]掉落汇总!$C$2:$C$871,$Q$2)/$Q$3)*宝箱投放计算!N164</f>
        <v>0.37342246297470183</v>
      </c>
    </row>
    <row r="165" spans="1:15" x14ac:dyDescent="0.2">
      <c r="A165">
        <f>玩家成长时间线!A165</f>
        <v>164</v>
      </c>
      <c r="B165">
        <f>玩家成长时间线!B165</f>
        <v>10</v>
      </c>
      <c r="C165">
        <f ca="1">SUM($D$2:D165)</f>
        <v>1519.3750037828468</v>
      </c>
      <c r="D165">
        <f t="shared" ca="1" si="2"/>
        <v>8.1107825690036464</v>
      </c>
      <c r="E165">
        <f ca="1">(SUMIFS(OFFSET([2]掉落汇总!$C$2:$C$871,,MATCH($B165,[2]掉落汇总!$D$1:$M$1)),[2]掉落汇总!$A$2:$A$871,E$1,[2]掉落汇总!$C$2:$C$871,$Q$1)+SUMIFS(OFFSET([2]掉落汇总!$C$2:$C$871,,MATCH($B165,[2]掉落汇总!$D$1:$M$1)),[2]掉落汇总!$A$2:$A$871,E$1,[2]掉落汇总!$C$2:$C$871,$Q$2)/$Q$3)*宝箱投放计算!D165</f>
        <v>3.1345186743819045</v>
      </c>
      <c r="F165">
        <f ca="1">(SUMIFS(OFFSET([2]掉落汇总!$C$2:$C$871,,MATCH($B165,[2]掉落汇总!$D$1:$M$1)),[2]掉落汇总!$A$2:$A$871,F$1,[2]掉落汇总!$C$2:$C$871,$Q$1)+SUMIFS(OFFSET([2]掉落汇总!$C$2:$C$871,,MATCH($B165,[2]掉落汇总!$D$1:$M$1)),[2]掉落汇总!$A$2:$A$871,F$1,[2]掉落汇总!$C$2:$C$871,$Q$2)/$Q$3)*宝箱投放计算!E165</f>
        <v>2.8580034423407916</v>
      </c>
      <c r="G165">
        <f ca="1">(SUMIFS(OFFSET([2]掉落汇总!$C$2:$C$871,,MATCH($B165,[2]掉落汇总!$D$1:$M$1)),[2]掉落汇总!$A$2:$A$871,G$1,[2]掉落汇总!$C$2:$C$871,$Q$1)+SUMIFS(OFFSET([2]掉落汇总!$C$2:$C$871,,MATCH($B165,[2]掉落汇总!$D$1:$M$1)),[2]掉落汇总!$A$2:$A$871,G$1,[2]掉落汇总!$C$2:$C$871,$Q$2)/$Q$3)*宝箱投放计算!F165</f>
        <v>0</v>
      </c>
      <c r="H165">
        <f ca="1">(SUMIFS(OFFSET([2]掉落汇总!$C$2:$C$871,,MATCH($B165,[2]掉落汇总!$D$1:$M$1)),[2]掉落汇总!$A$2:$A$871,H$1,[2]掉落汇总!$C$2:$C$871,$Q$1)+SUMIFS(OFFSET([2]掉落汇总!$C$2:$C$871,,MATCH($B165,[2]掉落汇总!$D$1:$M$1)),[2]掉落汇总!$A$2:$A$871,H$1,[2]掉落汇总!$C$2:$C$871,$Q$2)/$Q$3)*宝箱投放计算!G165</f>
        <v>0</v>
      </c>
      <c r="I165">
        <f ca="1">(SUMIFS(OFFSET([2]掉落汇总!$C$2:$C$871,,MATCH($B165,[2]掉落汇总!$D$1:$M$1)),[2]掉落汇总!$A$2:$A$871,I$1,[2]掉落汇总!$C$2:$C$871,$Q$1)+SUMIFS(OFFSET([2]掉落汇总!$C$2:$C$871,,MATCH($B165,[2]掉落汇总!$D$1:$M$1)),[2]掉落汇总!$A$2:$A$871,I$1,[2]掉落汇总!$C$2:$C$871,$Q$2)/$Q$3)*宝箱投放计算!H165</f>
        <v>0</v>
      </c>
      <c r="J165">
        <f ca="1">(SUMIFS(OFFSET([2]掉落汇总!$C$2:$C$871,,MATCH($B165,[2]掉落汇总!$D$1:$M$1)),[2]掉落汇总!$A$2:$A$871,J$1,[2]掉落汇总!$C$2:$C$871,$Q$1)+SUMIFS(OFFSET([2]掉落汇总!$C$2:$C$871,,MATCH($B165,[2]掉落汇总!$D$1:$M$1)),[2]掉落汇总!$A$2:$A$871,J$1,[2]掉落汇总!$C$2:$C$871,$Q$2)/$Q$3)*宝箱投放计算!I165</f>
        <v>0</v>
      </c>
      <c r="K165">
        <f ca="1">(SUMIFS(OFFSET([2]掉落汇总!$C$2:$C$871,,MATCH($B165,[2]掉落汇总!$D$1:$M$1)),[2]掉落汇总!$A$2:$A$871,K$1,[2]掉落汇总!$C$2:$C$871,$Q$1)+SUMIFS(OFFSET([2]掉落汇总!$C$2:$C$871,,MATCH($B165,[2]掉落汇总!$D$1:$M$1)),[2]掉落汇总!$A$2:$A$871,K$1,[2]掉落汇总!$C$2:$C$871,$Q$2)/$Q$3)*宝箱投放计算!J165</f>
        <v>0</v>
      </c>
      <c r="L165">
        <f ca="1">(SUMIFS(OFFSET([2]掉落汇总!$C$2:$C$871,,MATCH($B165,[2]掉落汇总!$D$1:$M$1)),[2]掉落汇总!$A$2:$A$871,L$1,[2]掉落汇总!$C$2:$C$871,$Q$1)+SUMIFS(OFFSET([2]掉落汇总!$C$2:$C$871,,MATCH($B165,[2]掉落汇总!$D$1:$M$1)),[2]掉落汇总!$A$2:$A$871,L$1,[2]掉落汇总!$C$2:$C$871,$Q$2)/$Q$3)*宝箱投放计算!K165</f>
        <v>0.7814085171640911</v>
      </c>
      <c r="M165">
        <f ca="1">(SUMIFS(OFFSET([2]掉落汇总!$C$2:$C$871,,MATCH($B165,[2]掉落汇总!$D$1:$M$1)),[2]掉落汇总!$A$2:$A$871,M$1,[2]掉落汇总!$C$2:$C$871,$Q$1)+SUMIFS(OFFSET([2]掉落汇总!$C$2:$C$871,,MATCH($B165,[2]掉落汇总!$D$1:$M$1)),[2]掉落汇总!$A$2:$A$871,M$1,[2]掉落汇总!$C$2:$C$871,$Q$2)/$Q$3)*宝箱投放计算!L165</f>
        <v>0.78196893612051854</v>
      </c>
      <c r="N165">
        <f ca="1">(SUMIFS(OFFSET([2]掉落汇总!$C$2:$C$871,,MATCH($B165,[2]掉落汇总!$D$1:$M$1)),[2]掉落汇总!$A$2:$A$871,N$1,[2]掉落汇总!$C$2:$C$871,$Q$1)+SUMIFS(OFFSET([2]掉落汇总!$C$2:$C$871,,MATCH($B165,[2]掉落汇总!$D$1:$M$1)),[2]掉落汇总!$A$2:$A$871,N$1,[2]掉落汇总!$C$2:$C$871,$Q$2)/$Q$3)*宝箱投放计算!M165</f>
        <v>0.18146053602163756</v>
      </c>
      <c r="O165">
        <f ca="1">(SUMIFS(OFFSET([2]掉落汇总!$C$2:$C$871,,MATCH($B165,[2]掉落汇总!$D$1:$M$1)),[2]掉落汇总!$A$2:$A$871,O$1,[2]掉落汇总!$C$2:$C$871,$Q$1)+SUMIFS(OFFSET([2]掉落汇总!$C$2:$C$871,,MATCH($B165,[2]掉落汇总!$D$1:$M$1)),[2]掉落汇总!$A$2:$A$871,O$1,[2]掉落汇总!$C$2:$C$871,$Q$2)/$Q$3)*宝箱投放计算!N165</f>
        <v>0.37342246297470183</v>
      </c>
    </row>
    <row r="166" spans="1:15" x14ac:dyDescent="0.2">
      <c r="A166">
        <f>玩家成长时间线!A166</f>
        <v>165</v>
      </c>
      <c r="B166">
        <f>玩家成长时间线!B166</f>
        <v>10</v>
      </c>
      <c r="C166">
        <f ca="1">SUM($D$2:D166)</f>
        <v>1527.4984112860955</v>
      </c>
      <c r="D166">
        <f t="shared" ca="1" si="2"/>
        <v>8.123407503248778</v>
      </c>
      <c r="E166">
        <f ca="1">(SUMIFS(OFFSET([2]掉落汇总!$C$2:$C$871,,MATCH($B166,[2]掉落汇总!$D$1:$M$1)),[2]掉落汇总!$A$2:$A$871,E$1,[2]掉落汇总!$C$2:$C$871,$Q$1)+SUMIFS(OFFSET([2]掉落汇总!$C$2:$C$871,,MATCH($B166,[2]掉落汇总!$D$1:$M$1)),[2]掉落汇总!$A$2:$A$871,E$1,[2]掉落汇总!$C$2:$C$871,$Q$2)/$Q$3)*宝箱投放计算!D166</f>
        <v>3.1471436086270383</v>
      </c>
      <c r="F166">
        <f ca="1">(SUMIFS(OFFSET([2]掉落汇总!$C$2:$C$871,,MATCH($B166,[2]掉落汇总!$D$1:$M$1)),[2]掉落汇总!$A$2:$A$871,F$1,[2]掉落汇总!$C$2:$C$871,$Q$1)+SUMIFS(OFFSET([2]掉落汇总!$C$2:$C$871,,MATCH($B166,[2]掉落汇总!$D$1:$M$1)),[2]掉落汇总!$A$2:$A$871,F$1,[2]掉落汇总!$C$2:$C$871,$Q$2)/$Q$3)*宝箱投放计算!E166</f>
        <v>2.8580034423407916</v>
      </c>
      <c r="G166">
        <f ca="1">(SUMIFS(OFFSET([2]掉落汇总!$C$2:$C$871,,MATCH($B166,[2]掉落汇总!$D$1:$M$1)),[2]掉落汇总!$A$2:$A$871,G$1,[2]掉落汇总!$C$2:$C$871,$Q$1)+SUMIFS(OFFSET([2]掉落汇总!$C$2:$C$871,,MATCH($B166,[2]掉落汇总!$D$1:$M$1)),[2]掉落汇总!$A$2:$A$871,G$1,[2]掉落汇总!$C$2:$C$871,$Q$2)/$Q$3)*宝箱投放计算!F166</f>
        <v>0</v>
      </c>
      <c r="H166">
        <f ca="1">(SUMIFS(OFFSET([2]掉落汇总!$C$2:$C$871,,MATCH($B166,[2]掉落汇总!$D$1:$M$1)),[2]掉落汇总!$A$2:$A$871,H$1,[2]掉落汇总!$C$2:$C$871,$Q$1)+SUMIFS(OFFSET([2]掉落汇总!$C$2:$C$871,,MATCH($B166,[2]掉落汇总!$D$1:$M$1)),[2]掉落汇总!$A$2:$A$871,H$1,[2]掉落汇总!$C$2:$C$871,$Q$2)/$Q$3)*宝箱投放计算!G166</f>
        <v>0</v>
      </c>
      <c r="I166">
        <f ca="1">(SUMIFS(OFFSET([2]掉落汇总!$C$2:$C$871,,MATCH($B166,[2]掉落汇总!$D$1:$M$1)),[2]掉落汇总!$A$2:$A$871,I$1,[2]掉落汇总!$C$2:$C$871,$Q$1)+SUMIFS(OFFSET([2]掉落汇总!$C$2:$C$871,,MATCH($B166,[2]掉落汇总!$D$1:$M$1)),[2]掉落汇总!$A$2:$A$871,I$1,[2]掉落汇总!$C$2:$C$871,$Q$2)/$Q$3)*宝箱投放计算!H166</f>
        <v>0</v>
      </c>
      <c r="J166">
        <f ca="1">(SUMIFS(OFFSET([2]掉落汇总!$C$2:$C$871,,MATCH($B166,[2]掉落汇总!$D$1:$M$1)),[2]掉落汇总!$A$2:$A$871,J$1,[2]掉落汇总!$C$2:$C$871,$Q$1)+SUMIFS(OFFSET([2]掉落汇总!$C$2:$C$871,,MATCH($B166,[2]掉落汇总!$D$1:$M$1)),[2]掉落汇总!$A$2:$A$871,J$1,[2]掉落汇总!$C$2:$C$871,$Q$2)/$Q$3)*宝箱投放计算!I166</f>
        <v>0</v>
      </c>
      <c r="K166">
        <f ca="1">(SUMIFS(OFFSET([2]掉落汇总!$C$2:$C$871,,MATCH($B166,[2]掉落汇总!$D$1:$M$1)),[2]掉落汇总!$A$2:$A$871,K$1,[2]掉落汇总!$C$2:$C$871,$Q$1)+SUMIFS(OFFSET([2]掉落汇总!$C$2:$C$871,,MATCH($B166,[2]掉落汇总!$D$1:$M$1)),[2]掉落汇总!$A$2:$A$871,K$1,[2]掉落汇总!$C$2:$C$871,$Q$2)/$Q$3)*宝箱投放计算!J166</f>
        <v>0</v>
      </c>
      <c r="L166">
        <f ca="1">(SUMIFS(OFFSET([2]掉落汇总!$C$2:$C$871,,MATCH($B166,[2]掉落汇总!$D$1:$M$1)),[2]掉落汇总!$A$2:$A$871,L$1,[2]掉落汇总!$C$2:$C$871,$Q$1)+SUMIFS(OFFSET([2]掉落汇总!$C$2:$C$871,,MATCH($B166,[2]掉落汇总!$D$1:$M$1)),[2]掉落汇总!$A$2:$A$871,L$1,[2]掉落汇总!$C$2:$C$871,$Q$2)/$Q$3)*宝箱投放计算!K166</f>
        <v>0.7814085171640911</v>
      </c>
      <c r="M166">
        <f ca="1">(SUMIFS(OFFSET([2]掉落汇总!$C$2:$C$871,,MATCH($B166,[2]掉落汇总!$D$1:$M$1)),[2]掉落汇总!$A$2:$A$871,M$1,[2]掉落汇总!$C$2:$C$871,$Q$1)+SUMIFS(OFFSET([2]掉落汇总!$C$2:$C$871,,MATCH($B166,[2]掉落汇总!$D$1:$M$1)),[2]掉落汇总!$A$2:$A$871,M$1,[2]掉落汇总!$C$2:$C$871,$Q$2)/$Q$3)*宝箱投放计算!L166</f>
        <v>0.78196893612051854</v>
      </c>
      <c r="N166">
        <f ca="1">(SUMIFS(OFFSET([2]掉落汇总!$C$2:$C$871,,MATCH($B166,[2]掉落汇总!$D$1:$M$1)),[2]掉落汇总!$A$2:$A$871,N$1,[2]掉落汇总!$C$2:$C$871,$Q$1)+SUMIFS(OFFSET([2]掉落汇总!$C$2:$C$871,,MATCH($B166,[2]掉落汇总!$D$1:$M$1)),[2]掉落汇总!$A$2:$A$871,N$1,[2]掉落汇总!$C$2:$C$871,$Q$2)/$Q$3)*宝箱投放计算!M166</f>
        <v>0.18146053602163756</v>
      </c>
      <c r="O166">
        <f ca="1">(SUMIFS(OFFSET([2]掉落汇总!$C$2:$C$871,,MATCH($B166,[2]掉落汇总!$D$1:$M$1)),[2]掉落汇总!$A$2:$A$871,O$1,[2]掉落汇总!$C$2:$C$871,$Q$1)+SUMIFS(OFFSET([2]掉落汇总!$C$2:$C$871,,MATCH($B166,[2]掉落汇总!$D$1:$M$1)),[2]掉落汇总!$A$2:$A$871,O$1,[2]掉落汇总!$C$2:$C$871,$Q$2)/$Q$3)*宝箱投放计算!N166</f>
        <v>0.37342246297470183</v>
      </c>
    </row>
    <row r="167" spans="1:15" x14ac:dyDescent="0.2">
      <c r="A167">
        <f>玩家成长时间线!A167</f>
        <v>166</v>
      </c>
      <c r="B167">
        <f>玩家成长时间线!B167</f>
        <v>10</v>
      </c>
      <c r="C167">
        <f ca="1">SUM($D$2:D167)</f>
        <v>1535.7606930660406</v>
      </c>
      <c r="D167">
        <f t="shared" ca="1" si="2"/>
        <v>8.2622817799452548</v>
      </c>
      <c r="E167">
        <f ca="1">(SUMIFS(OFFSET([2]掉落汇总!$C$2:$C$871,,MATCH($B167,[2]掉落汇总!$D$1:$M$1)),[2]掉落汇总!$A$2:$A$871,E$1,[2]掉落汇总!$C$2:$C$871,$Q$1)+SUMIFS(OFFSET([2]掉落汇总!$C$2:$C$871,,MATCH($B167,[2]掉落汇总!$D$1:$M$1)),[2]掉落汇总!$A$2:$A$871,E$1,[2]掉落汇总!$C$2:$C$871,$Q$2)/$Q$3)*宝箱投放计算!D167</f>
        <v>3.2860178853235138</v>
      </c>
      <c r="F167">
        <f ca="1">(SUMIFS(OFFSET([2]掉落汇总!$C$2:$C$871,,MATCH($B167,[2]掉落汇总!$D$1:$M$1)),[2]掉落汇总!$A$2:$A$871,F$1,[2]掉落汇总!$C$2:$C$871,$Q$1)+SUMIFS(OFFSET([2]掉落汇总!$C$2:$C$871,,MATCH($B167,[2]掉落汇总!$D$1:$M$1)),[2]掉落汇总!$A$2:$A$871,F$1,[2]掉落汇总!$C$2:$C$871,$Q$2)/$Q$3)*宝箱投放计算!E167</f>
        <v>2.8580034423407916</v>
      </c>
      <c r="G167">
        <f ca="1">(SUMIFS(OFFSET([2]掉落汇总!$C$2:$C$871,,MATCH($B167,[2]掉落汇总!$D$1:$M$1)),[2]掉落汇总!$A$2:$A$871,G$1,[2]掉落汇总!$C$2:$C$871,$Q$1)+SUMIFS(OFFSET([2]掉落汇总!$C$2:$C$871,,MATCH($B167,[2]掉落汇总!$D$1:$M$1)),[2]掉落汇总!$A$2:$A$871,G$1,[2]掉落汇总!$C$2:$C$871,$Q$2)/$Q$3)*宝箱投放计算!F167</f>
        <v>0</v>
      </c>
      <c r="H167">
        <f ca="1">(SUMIFS(OFFSET([2]掉落汇总!$C$2:$C$871,,MATCH($B167,[2]掉落汇总!$D$1:$M$1)),[2]掉落汇总!$A$2:$A$871,H$1,[2]掉落汇总!$C$2:$C$871,$Q$1)+SUMIFS(OFFSET([2]掉落汇总!$C$2:$C$871,,MATCH($B167,[2]掉落汇总!$D$1:$M$1)),[2]掉落汇总!$A$2:$A$871,H$1,[2]掉落汇总!$C$2:$C$871,$Q$2)/$Q$3)*宝箱投放计算!G167</f>
        <v>0</v>
      </c>
      <c r="I167">
        <f ca="1">(SUMIFS(OFFSET([2]掉落汇总!$C$2:$C$871,,MATCH($B167,[2]掉落汇总!$D$1:$M$1)),[2]掉落汇总!$A$2:$A$871,I$1,[2]掉落汇总!$C$2:$C$871,$Q$1)+SUMIFS(OFFSET([2]掉落汇总!$C$2:$C$871,,MATCH($B167,[2]掉落汇总!$D$1:$M$1)),[2]掉落汇总!$A$2:$A$871,I$1,[2]掉落汇总!$C$2:$C$871,$Q$2)/$Q$3)*宝箱投放计算!H167</f>
        <v>0</v>
      </c>
      <c r="J167">
        <f ca="1">(SUMIFS(OFFSET([2]掉落汇总!$C$2:$C$871,,MATCH($B167,[2]掉落汇总!$D$1:$M$1)),[2]掉落汇总!$A$2:$A$871,J$1,[2]掉落汇总!$C$2:$C$871,$Q$1)+SUMIFS(OFFSET([2]掉落汇总!$C$2:$C$871,,MATCH($B167,[2]掉落汇总!$D$1:$M$1)),[2]掉落汇总!$A$2:$A$871,J$1,[2]掉落汇总!$C$2:$C$871,$Q$2)/$Q$3)*宝箱投放计算!I167</f>
        <v>0</v>
      </c>
      <c r="K167">
        <f ca="1">(SUMIFS(OFFSET([2]掉落汇总!$C$2:$C$871,,MATCH($B167,[2]掉落汇总!$D$1:$M$1)),[2]掉落汇总!$A$2:$A$871,K$1,[2]掉落汇总!$C$2:$C$871,$Q$1)+SUMIFS(OFFSET([2]掉落汇总!$C$2:$C$871,,MATCH($B167,[2]掉落汇总!$D$1:$M$1)),[2]掉落汇总!$A$2:$A$871,K$1,[2]掉落汇总!$C$2:$C$871,$Q$2)/$Q$3)*宝箱投放计算!J167</f>
        <v>0</v>
      </c>
      <c r="L167">
        <f ca="1">(SUMIFS(OFFSET([2]掉落汇总!$C$2:$C$871,,MATCH($B167,[2]掉落汇总!$D$1:$M$1)),[2]掉落汇总!$A$2:$A$871,L$1,[2]掉落汇总!$C$2:$C$871,$Q$1)+SUMIFS(OFFSET([2]掉落汇总!$C$2:$C$871,,MATCH($B167,[2]掉落汇总!$D$1:$M$1)),[2]掉落汇总!$A$2:$A$871,L$1,[2]掉落汇总!$C$2:$C$871,$Q$2)/$Q$3)*宝箱投放计算!K167</f>
        <v>0.7814085171640911</v>
      </c>
      <c r="M167">
        <f ca="1">(SUMIFS(OFFSET([2]掉落汇总!$C$2:$C$871,,MATCH($B167,[2]掉落汇总!$D$1:$M$1)),[2]掉落汇总!$A$2:$A$871,M$1,[2]掉落汇总!$C$2:$C$871,$Q$1)+SUMIFS(OFFSET([2]掉落汇总!$C$2:$C$871,,MATCH($B167,[2]掉落汇总!$D$1:$M$1)),[2]掉落汇总!$A$2:$A$871,M$1,[2]掉落汇总!$C$2:$C$871,$Q$2)/$Q$3)*宝箱投放计算!L167</f>
        <v>0.78196893612051854</v>
      </c>
      <c r="N167">
        <f ca="1">(SUMIFS(OFFSET([2]掉落汇总!$C$2:$C$871,,MATCH($B167,[2]掉落汇总!$D$1:$M$1)),[2]掉落汇总!$A$2:$A$871,N$1,[2]掉落汇总!$C$2:$C$871,$Q$1)+SUMIFS(OFFSET([2]掉落汇总!$C$2:$C$871,,MATCH($B167,[2]掉落汇总!$D$1:$M$1)),[2]掉落汇总!$A$2:$A$871,N$1,[2]掉落汇总!$C$2:$C$871,$Q$2)/$Q$3)*宝箱投放计算!M167</f>
        <v>0.18146053602163756</v>
      </c>
      <c r="O167">
        <f ca="1">(SUMIFS(OFFSET([2]掉落汇总!$C$2:$C$871,,MATCH($B167,[2]掉落汇总!$D$1:$M$1)),[2]掉落汇总!$A$2:$A$871,O$1,[2]掉落汇总!$C$2:$C$871,$Q$1)+SUMIFS(OFFSET([2]掉落汇总!$C$2:$C$871,,MATCH($B167,[2]掉落汇总!$D$1:$M$1)),[2]掉落汇总!$A$2:$A$871,O$1,[2]掉落汇总!$C$2:$C$871,$Q$2)/$Q$3)*宝箱投放计算!N167</f>
        <v>0.37342246297470183</v>
      </c>
    </row>
    <row r="168" spans="1:15" x14ac:dyDescent="0.2">
      <c r="A168">
        <f>玩家成长时间线!A168</f>
        <v>167</v>
      </c>
      <c r="B168">
        <f>玩家成长时间线!B168</f>
        <v>10</v>
      </c>
      <c r="C168">
        <f ca="1">SUM($D$2:D168)</f>
        <v>1543.9093504377797</v>
      </c>
      <c r="D168">
        <f t="shared" ca="1" si="2"/>
        <v>8.1486573717390485</v>
      </c>
      <c r="E168">
        <f ca="1">(SUMIFS(OFFSET([2]掉落汇总!$C$2:$C$871,,MATCH($B168,[2]掉落汇总!$D$1:$M$1)),[2]掉落汇总!$A$2:$A$871,E$1,[2]掉落汇总!$C$2:$C$871,$Q$1)+SUMIFS(OFFSET([2]掉落汇总!$C$2:$C$871,,MATCH($B168,[2]掉落汇总!$D$1:$M$1)),[2]掉落汇总!$A$2:$A$871,E$1,[2]掉落汇总!$C$2:$C$871,$Q$2)/$Q$3)*宝箱投放计算!D168</f>
        <v>3.1723934771173066</v>
      </c>
      <c r="F168">
        <f ca="1">(SUMIFS(OFFSET([2]掉落汇总!$C$2:$C$871,,MATCH($B168,[2]掉落汇总!$D$1:$M$1)),[2]掉落汇总!$A$2:$A$871,F$1,[2]掉落汇总!$C$2:$C$871,$Q$1)+SUMIFS(OFFSET([2]掉落汇总!$C$2:$C$871,,MATCH($B168,[2]掉落汇总!$D$1:$M$1)),[2]掉落汇总!$A$2:$A$871,F$1,[2]掉落汇总!$C$2:$C$871,$Q$2)/$Q$3)*宝箱投放计算!E168</f>
        <v>2.8580034423407916</v>
      </c>
      <c r="G168">
        <f ca="1">(SUMIFS(OFFSET([2]掉落汇总!$C$2:$C$871,,MATCH($B168,[2]掉落汇总!$D$1:$M$1)),[2]掉落汇总!$A$2:$A$871,G$1,[2]掉落汇总!$C$2:$C$871,$Q$1)+SUMIFS(OFFSET([2]掉落汇总!$C$2:$C$871,,MATCH($B168,[2]掉落汇总!$D$1:$M$1)),[2]掉落汇总!$A$2:$A$871,G$1,[2]掉落汇总!$C$2:$C$871,$Q$2)/$Q$3)*宝箱投放计算!F168</f>
        <v>0</v>
      </c>
      <c r="H168">
        <f ca="1">(SUMIFS(OFFSET([2]掉落汇总!$C$2:$C$871,,MATCH($B168,[2]掉落汇总!$D$1:$M$1)),[2]掉落汇总!$A$2:$A$871,H$1,[2]掉落汇总!$C$2:$C$871,$Q$1)+SUMIFS(OFFSET([2]掉落汇总!$C$2:$C$871,,MATCH($B168,[2]掉落汇总!$D$1:$M$1)),[2]掉落汇总!$A$2:$A$871,H$1,[2]掉落汇总!$C$2:$C$871,$Q$2)/$Q$3)*宝箱投放计算!G168</f>
        <v>0</v>
      </c>
      <c r="I168">
        <f ca="1">(SUMIFS(OFFSET([2]掉落汇总!$C$2:$C$871,,MATCH($B168,[2]掉落汇总!$D$1:$M$1)),[2]掉落汇总!$A$2:$A$871,I$1,[2]掉落汇总!$C$2:$C$871,$Q$1)+SUMIFS(OFFSET([2]掉落汇总!$C$2:$C$871,,MATCH($B168,[2]掉落汇总!$D$1:$M$1)),[2]掉落汇总!$A$2:$A$871,I$1,[2]掉落汇总!$C$2:$C$871,$Q$2)/$Q$3)*宝箱投放计算!H168</f>
        <v>0</v>
      </c>
      <c r="J168">
        <f ca="1">(SUMIFS(OFFSET([2]掉落汇总!$C$2:$C$871,,MATCH($B168,[2]掉落汇总!$D$1:$M$1)),[2]掉落汇总!$A$2:$A$871,J$1,[2]掉落汇总!$C$2:$C$871,$Q$1)+SUMIFS(OFFSET([2]掉落汇总!$C$2:$C$871,,MATCH($B168,[2]掉落汇总!$D$1:$M$1)),[2]掉落汇总!$A$2:$A$871,J$1,[2]掉落汇总!$C$2:$C$871,$Q$2)/$Q$3)*宝箱投放计算!I168</f>
        <v>0</v>
      </c>
      <c r="K168">
        <f ca="1">(SUMIFS(OFFSET([2]掉落汇总!$C$2:$C$871,,MATCH($B168,[2]掉落汇总!$D$1:$M$1)),[2]掉落汇总!$A$2:$A$871,K$1,[2]掉落汇总!$C$2:$C$871,$Q$1)+SUMIFS(OFFSET([2]掉落汇总!$C$2:$C$871,,MATCH($B168,[2]掉落汇总!$D$1:$M$1)),[2]掉落汇总!$A$2:$A$871,K$1,[2]掉落汇总!$C$2:$C$871,$Q$2)/$Q$3)*宝箱投放计算!J168</f>
        <v>0</v>
      </c>
      <c r="L168">
        <f ca="1">(SUMIFS(OFFSET([2]掉落汇总!$C$2:$C$871,,MATCH($B168,[2]掉落汇总!$D$1:$M$1)),[2]掉落汇总!$A$2:$A$871,L$1,[2]掉落汇总!$C$2:$C$871,$Q$1)+SUMIFS(OFFSET([2]掉落汇总!$C$2:$C$871,,MATCH($B168,[2]掉落汇总!$D$1:$M$1)),[2]掉落汇总!$A$2:$A$871,L$1,[2]掉落汇总!$C$2:$C$871,$Q$2)/$Q$3)*宝箱投放计算!K168</f>
        <v>0.7814085171640911</v>
      </c>
      <c r="M168">
        <f ca="1">(SUMIFS(OFFSET([2]掉落汇总!$C$2:$C$871,,MATCH($B168,[2]掉落汇总!$D$1:$M$1)),[2]掉落汇总!$A$2:$A$871,M$1,[2]掉落汇总!$C$2:$C$871,$Q$1)+SUMIFS(OFFSET([2]掉落汇总!$C$2:$C$871,,MATCH($B168,[2]掉落汇总!$D$1:$M$1)),[2]掉落汇总!$A$2:$A$871,M$1,[2]掉落汇总!$C$2:$C$871,$Q$2)/$Q$3)*宝箱投放计算!L168</f>
        <v>0.78196893612051854</v>
      </c>
      <c r="N168">
        <f ca="1">(SUMIFS(OFFSET([2]掉落汇总!$C$2:$C$871,,MATCH($B168,[2]掉落汇总!$D$1:$M$1)),[2]掉落汇总!$A$2:$A$871,N$1,[2]掉落汇总!$C$2:$C$871,$Q$1)+SUMIFS(OFFSET([2]掉落汇总!$C$2:$C$871,,MATCH($B168,[2]掉落汇总!$D$1:$M$1)),[2]掉落汇总!$A$2:$A$871,N$1,[2]掉落汇总!$C$2:$C$871,$Q$2)/$Q$3)*宝箱投放计算!M168</f>
        <v>0.18146053602163756</v>
      </c>
      <c r="O168">
        <f ca="1">(SUMIFS(OFFSET([2]掉落汇总!$C$2:$C$871,,MATCH($B168,[2]掉落汇总!$D$1:$M$1)),[2]掉落汇总!$A$2:$A$871,O$1,[2]掉落汇总!$C$2:$C$871,$Q$1)+SUMIFS(OFFSET([2]掉落汇总!$C$2:$C$871,,MATCH($B168,[2]掉落汇总!$D$1:$M$1)),[2]掉落汇总!$A$2:$A$871,O$1,[2]掉落汇总!$C$2:$C$871,$Q$2)/$Q$3)*宝箱投放计算!N168</f>
        <v>0.37342246297470183</v>
      </c>
    </row>
    <row r="169" spans="1:15" x14ac:dyDescent="0.2">
      <c r="A169">
        <f>玩家成长时间线!A169</f>
        <v>168</v>
      </c>
      <c r="B169">
        <f>玩家成长时间线!B169</f>
        <v>8</v>
      </c>
      <c r="C169">
        <f ca="1">SUM($D$2:D169)</f>
        <v>1551.2249367208565</v>
      </c>
      <c r="D169">
        <f t="shared" ca="1" si="2"/>
        <v>7.3155862830766596</v>
      </c>
      <c r="E169">
        <f ca="1">(SUMIFS(OFFSET([2]掉落汇总!$C$2:$C$871,,MATCH($B169,[2]掉落汇总!$D$1:$M$1)),[2]掉落汇总!$A$2:$A$871,E$1,[2]掉落汇总!$C$2:$C$871,$Q$1)+SUMIFS(OFFSET([2]掉落汇总!$C$2:$C$871,,MATCH($B169,[2]掉落汇总!$D$1:$M$1)),[2]掉落汇总!$A$2:$A$871,E$1,[2]掉落汇总!$C$2:$C$871,$Q$2)/$Q$3)*宝箱投放计算!D169</f>
        <v>2.9109230769230767</v>
      </c>
      <c r="F169">
        <f ca="1">(SUMIFS(OFFSET([2]掉落汇总!$C$2:$C$871,,MATCH($B169,[2]掉落汇总!$D$1:$M$1)),[2]掉落汇总!$A$2:$A$871,F$1,[2]掉落汇总!$C$2:$C$871,$Q$1)+SUMIFS(OFFSET([2]掉落汇总!$C$2:$C$871,,MATCH($B169,[2]掉落汇总!$D$1:$M$1)),[2]掉落汇总!$A$2:$A$871,F$1,[2]掉落汇总!$C$2:$C$871,$Q$2)/$Q$3)*宝箱投放计算!E169</f>
        <v>2.2864027538726335</v>
      </c>
      <c r="G169">
        <f ca="1">(SUMIFS(OFFSET([2]掉落汇总!$C$2:$C$871,,MATCH($B169,[2]掉落汇总!$D$1:$M$1)),[2]掉落汇总!$A$2:$A$871,G$1,[2]掉落汇总!$C$2:$C$871,$Q$1)+SUMIFS(OFFSET([2]掉落汇总!$C$2:$C$871,,MATCH($B169,[2]掉落汇总!$D$1:$M$1)),[2]掉落汇总!$A$2:$A$871,G$1,[2]掉落汇总!$C$2:$C$871,$Q$2)/$Q$3)*宝箱投放计算!F169</f>
        <v>0</v>
      </c>
      <c r="H169">
        <f ca="1">(SUMIFS(OFFSET([2]掉落汇总!$C$2:$C$871,,MATCH($B169,[2]掉落汇总!$D$1:$M$1)),[2]掉落汇总!$A$2:$A$871,H$1,[2]掉落汇总!$C$2:$C$871,$Q$1)+SUMIFS(OFFSET([2]掉落汇总!$C$2:$C$871,,MATCH($B169,[2]掉落汇总!$D$1:$M$1)),[2]掉落汇总!$A$2:$A$871,H$1,[2]掉落汇总!$C$2:$C$871,$Q$2)/$Q$3)*宝箱投放计算!G169</f>
        <v>0</v>
      </c>
      <c r="I169">
        <f ca="1">(SUMIFS(OFFSET([2]掉落汇总!$C$2:$C$871,,MATCH($B169,[2]掉落汇总!$D$1:$M$1)),[2]掉落汇总!$A$2:$A$871,I$1,[2]掉落汇总!$C$2:$C$871,$Q$1)+SUMIFS(OFFSET([2]掉落汇总!$C$2:$C$871,,MATCH($B169,[2]掉落汇总!$D$1:$M$1)),[2]掉落汇总!$A$2:$A$871,I$1,[2]掉落汇总!$C$2:$C$871,$Q$2)/$Q$3)*宝箱投放计算!H169</f>
        <v>0</v>
      </c>
      <c r="J169">
        <f ca="1">(SUMIFS(OFFSET([2]掉落汇总!$C$2:$C$871,,MATCH($B169,[2]掉落汇总!$D$1:$M$1)),[2]掉落汇总!$A$2:$A$871,J$1,[2]掉落汇总!$C$2:$C$871,$Q$1)+SUMIFS(OFFSET([2]掉落汇总!$C$2:$C$871,,MATCH($B169,[2]掉落汇总!$D$1:$M$1)),[2]掉落汇总!$A$2:$A$871,J$1,[2]掉落汇总!$C$2:$C$871,$Q$2)/$Q$3)*宝箱投放计算!I169</f>
        <v>0</v>
      </c>
      <c r="K169">
        <f ca="1">(SUMIFS(OFFSET([2]掉落汇总!$C$2:$C$871,,MATCH($B169,[2]掉落汇总!$D$1:$M$1)),[2]掉落汇总!$A$2:$A$871,K$1,[2]掉落汇总!$C$2:$C$871,$Q$1)+SUMIFS(OFFSET([2]掉落汇总!$C$2:$C$871,,MATCH($B169,[2]掉落汇总!$D$1:$M$1)),[2]掉落汇总!$A$2:$A$871,K$1,[2]掉落汇总!$C$2:$C$871,$Q$2)/$Q$3)*宝箱投放计算!J169</f>
        <v>0</v>
      </c>
      <c r="L169">
        <f ca="1">(SUMIFS(OFFSET([2]掉落汇总!$C$2:$C$871,,MATCH($B169,[2]掉落汇总!$D$1:$M$1)),[2]掉落汇总!$A$2:$A$871,L$1,[2]掉落汇总!$C$2:$C$871,$Q$1)+SUMIFS(OFFSET([2]掉落汇总!$C$2:$C$871,,MATCH($B169,[2]掉落汇总!$D$1:$M$1)),[2]掉落汇总!$A$2:$A$871,L$1,[2]掉落汇总!$C$2:$C$871,$Q$2)/$Q$3)*宝箱投放计算!K169</f>
        <v>0.7814085171640911</v>
      </c>
      <c r="M169">
        <f ca="1">(SUMIFS(OFFSET([2]掉落汇总!$C$2:$C$871,,MATCH($B169,[2]掉落汇总!$D$1:$M$1)),[2]掉落汇总!$A$2:$A$871,M$1,[2]掉落汇总!$C$2:$C$871,$Q$1)+SUMIFS(OFFSET([2]掉落汇总!$C$2:$C$871,,MATCH($B169,[2]掉落汇总!$D$1:$M$1)),[2]掉落汇总!$A$2:$A$871,M$1,[2]掉落汇总!$C$2:$C$871,$Q$2)/$Q$3)*宝箱投放计算!L169</f>
        <v>0.78196893612051854</v>
      </c>
      <c r="N169">
        <f ca="1">(SUMIFS(OFFSET([2]掉落汇总!$C$2:$C$871,,MATCH($B169,[2]掉落汇总!$D$1:$M$1)),[2]掉落汇总!$A$2:$A$871,N$1,[2]掉落汇总!$C$2:$C$871,$Q$1)+SUMIFS(OFFSET([2]掉落汇总!$C$2:$C$871,,MATCH($B169,[2]掉落汇总!$D$1:$M$1)),[2]掉落汇总!$A$2:$A$871,N$1,[2]掉落汇总!$C$2:$C$871,$Q$2)/$Q$3)*宝箱投放计算!M169</f>
        <v>0.18146053602163756</v>
      </c>
      <c r="O169">
        <f ca="1">(SUMIFS(OFFSET([2]掉落汇总!$C$2:$C$871,,MATCH($B169,[2]掉落汇总!$D$1:$M$1)),[2]掉落汇总!$A$2:$A$871,O$1,[2]掉落汇总!$C$2:$C$871,$Q$1)+SUMIFS(OFFSET([2]掉落汇总!$C$2:$C$871,,MATCH($B169,[2]掉落汇总!$D$1:$M$1)),[2]掉落汇总!$A$2:$A$871,O$1,[2]掉落汇总!$C$2:$C$871,$Q$2)/$Q$3)*宝箱投放计算!N169</f>
        <v>0.37342246297470183</v>
      </c>
    </row>
    <row r="170" spans="1:15" x14ac:dyDescent="0.2">
      <c r="A170">
        <f>玩家成长时间线!A170</f>
        <v>169</v>
      </c>
      <c r="B170">
        <f>玩家成长时间线!B170</f>
        <v>8</v>
      </c>
      <c r="C170">
        <f ca="1">SUM($D$2:D170)</f>
        <v>1558.2289845423948</v>
      </c>
      <c r="D170">
        <f t="shared" ca="1" si="2"/>
        <v>7.0040478215381983</v>
      </c>
      <c r="E170">
        <f ca="1">(SUMIFS(OFFSET([2]掉落汇总!$C$2:$C$871,,MATCH($B170,[2]掉落汇总!$D$1:$M$1)),[2]掉落汇总!$A$2:$A$871,E$1,[2]掉落汇总!$C$2:$C$871,$Q$1)+SUMIFS(OFFSET([2]掉落汇总!$C$2:$C$871,,MATCH($B170,[2]掉落汇总!$D$1:$M$1)),[2]掉落汇总!$A$2:$A$871,E$1,[2]掉落汇总!$C$2:$C$871,$Q$2)/$Q$3)*宝箱投放计算!D170</f>
        <v>2.5993846153846154</v>
      </c>
      <c r="F170">
        <f ca="1">(SUMIFS(OFFSET([2]掉落汇总!$C$2:$C$871,,MATCH($B170,[2]掉落汇总!$D$1:$M$1)),[2]掉落汇总!$A$2:$A$871,F$1,[2]掉落汇总!$C$2:$C$871,$Q$1)+SUMIFS(OFFSET([2]掉落汇总!$C$2:$C$871,,MATCH($B170,[2]掉落汇总!$D$1:$M$1)),[2]掉落汇总!$A$2:$A$871,F$1,[2]掉落汇总!$C$2:$C$871,$Q$2)/$Q$3)*宝箱投放计算!E170</f>
        <v>2.2864027538726335</v>
      </c>
      <c r="G170">
        <f ca="1">(SUMIFS(OFFSET([2]掉落汇总!$C$2:$C$871,,MATCH($B170,[2]掉落汇总!$D$1:$M$1)),[2]掉落汇总!$A$2:$A$871,G$1,[2]掉落汇总!$C$2:$C$871,$Q$1)+SUMIFS(OFFSET([2]掉落汇总!$C$2:$C$871,,MATCH($B170,[2]掉落汇总!$D$1:$M$1)),[2]掉落汇总!$A$2:$A$871,G$1,[2]掉落汇总!$C$2:$C$871,$Q$2)/$Q$3)*宝箱投放计算!F170</f>
        <v>0</v>
      </c>
      <c r="H170">
        <f ca="1">(SUMIFS(OFFSET([2]掉落汇总!$C$2:$C$871,,MATCH($B170,[2]掉落汇总!$D$1:$M$1)),[2]掉落汇总!$A$2:$A$871,H$1,[2]掉落汇总!$C$2:$C$871,$Q$1)+SUMIFS(OFFSET([2]掉落汇总!$C$2:$C$871,,MATCH($B170,[2]掉落汇总!$D$1:$M$1)),[2]掉落汇总!$A$2:$A$871,H$1,[2]掉落汇总!$C$2:$C$871,$Q$2)/$Q$3)*宝箱投放计算!G170</f>
        <v>0</v>
      </c>
      <c r="I170">
        <f ca="1">(SUMIFS(OFFSET([2]掉落汇总!$C$2:$C$871,,MATCH($B170,[2]掉落汇总!$D$1:$M$1)),[2]掉落汇总!$A$2:$A$871,I$1,[2]掉落汇总!$C$2:$C$871,$Q$1)+SUMIFS(OFFSET([2]掉落汇总!$C$2:$C$871,,MATCH($B170,[2]掉落汇总!$D$1:$M$1)),[2]掉落汇总!$A$2:$A$871,I$1,[2]掉落汇总!$C$2:$C$871,$Q$2)/$Q$3)*宝箱投放计算!H170</f>
        <v>0</v>
      </c>
      <c r="J170">
        <f ca="1">(SUMIFS(OFFSET([2]掉落汇总!$C$2:$C$871,,MATCH($B170,[2]掉落汇总!$D$1:$M$1)),[2]掉落汇总!$A$2:$A$871,J$1,[2]掉落汇总!$C$2:$C$871,$Q$1)+SUMIFS(OFFSET([2]掉落汇总!$C$2:$C$871,,MATCH($B170,[2]掉落汇总!$D$1:$M$1)),[2]掉落汇总!$A$2:$A$871,J$1,[2]掉落汇总!$C$2:$C$871,$Q$2)/$Q$3)*宝箱投放计算!I170</f>
        <v>0</v>
      </c>
      <c r="K170">
        <f ca="1">(SUMIFS(OFFSET([2]掉落汇总!$C$2:$C$871,,MATCH($B170,[2]掉落汇总!$D$1:$M$1)),[2]掉落汇总!$A$2:$A$871,K$1,[2]掉落汇总!$C$2:$C$871,$Q$1)+SUMIFS(OFFSET([2]掉落汇总!$C$2:$C$871,,MATCH($B170,[2]掉落汇总!$D$1:$M$1)),[2]掉落汇总!$A$2:$A$871,K$1,[2]掉落汇总!$C$2:$C$871,$Q$2)/$Q$3)*宝箱投放计算!J170</f>
        <v>0</v>
      </c>
      <c r="L170">
        <f ca="1">(SUMIFS(OFFSET([2]掉落汇总!$C$2:$C$871,,MATCH($B170,[2]掉落汇总!$D$1:$M$1)),[2]掉落汇总!$A$2:$A$871,L$1,[2]掉落汇总!$C$2:$C$871,$Q$1)+SUMIFS(OFFSET([2]掉落汇总!$C$2:$C$871,,MATCH($B170,[2]掉落汇总!$D$1:$M$1)),[2]掉落汇总!$A$2:$A$871,L$1,[2]掉落汇总!$C$2:$C$871,$Q$2)/$Q$3)*宝箱投放计算!K170</f>
        <v>0.7814085171640911</v>
      </c>
      <c r="M170">
        <f ca="1">(SUMIFS(OFFSET([2]掉落汇总!$C$2:$C$871,,MATCH($B170,[2]掉落汇总!$D$1:$M$1)),[2]掉落汇总!$A$2:$A$871,M$1,[2]掉落汇总!$C$2:$C$871,$Q$1)+SUMIFS(OFFSET([2]掉落汇总!$C$2:$C$871,,MATCH($B170,[2]掉落汇总!$D$1:$M$1)),[2]掉落汇总!$A$2:$A$871,M$1,[2]掉落汇总!$C$2:$C$871,$Q$2)/$Q$3)*宝箱投放计算!L170</f>
        <v>0.78196893612051854</v>
      </c>
      <c r="N170">
        <f ca="1">(SUMIFS(OFFSET([2]掉落汇总!$C$2:$C$871,,MATCH($B170,[2]掉落汇总!$D$1:$M$1)),[2]掉落汇总!$A$2:$A$871,N$1,[2]掉落汇总!$C$2:$C$871,$Q$1)+SUMIFS(OFFSET([2]掉落汇总!$C$2:$C$871,,MATCH($B170,[2]掉落汇总!$D$1:$M$1)),[2]掉落汇总!$A$2:$A$871,N$1,[2]掉落汇总!$C$2:$C$871,$Q$2)/$Q$3)*宝箱投放计算!M170</f>
        <v>0.18146053602163756</v>
      </c>
      <c r="O170">
        <f ca="1">(SUMIFS(OFFSET([2]掉落汇总!$C$2:$C$871,,MATCH($B170,[2]掉落汇总!$D$1:$M$1)),[2]掉落汇总!$A$2:$A$871,O$1,[2]掉落汇总!$C$2:$C$871,$Q$1)+SUMIFS(OFFSET([2]掉落汇总!$C$2:$C$871,,MATCH($B170,[2]掉落汇总!$D$1:$M$1)),[2]掉落汇总!$A$2:$A$871,O$1,[2]掉落汇总!$C$2:$C$871,$Q$2)/$Q$3)*宝箱投放计算!N170</f>
        <v>0.37342246297470183</v>
      </c>
    </row>
    <row r="171" spans="1:15" x14ac:dyDescent="0.2">
      <c r="A171">
        <f>玩家成长时间线!A171</f>
        <v>170</v>
      </c>
      <c r="B171">
        <f>玩家成长时间线!B171</f>
        <v>8</v>
      </c>
      <c r="C171">
        <f ca="1">SUM($D$2:D171)</f>
        <v>1565.3022631331637</v>
      </c>
      <c r="D171">
        <f t="shared" ca="1" si="2"/>
        <v>7.0732785907689673</v>
      </c>
      <c r="E171">
        <f ca="1">(SUMIFS(OFFSET([2]掉落汇总!$C$2:$C$871,,MATCH($B171,[2]掉落汇总!$D$1:$M$1)),[2]掉落汇总!$A$2:$A$871,E$1,[2]掉落汇总!$C$2:$C$871,$Q$1)+SUMIFS(OFFSET([2]掉落汇总!$C$2:$C$871,,MATCH($B171,[2]掉落汇总!$D$1:$M$1)),[2]掉落汇总!$A$2:$A$871,E$1,[2]掉落汇总!$C$2:$C$871,$Q$2)/$Q$3)*宝箱投放计算!D171</f>
        <v>2.6686153846153844</v>
      </c>
      <c r="F171">
        <f ca="1">(SUMIFS(OFFSET([2]掉落汇总!$C$2:$C$871,,MATCH($B171,[2]掉落汇总!$D$1:$M$1)),[2]掉落汇总!$A$2:$A$871,F$1,[2]掉落汇总!$C$2:$C$871,$Q$1)+SUMIFS(OFFSET([2]掉落汇总!$C$2:$C$871,,MATCH($B171,[2]掉落汇总!$D$1:$M$1)),[2]掉落汇总!$A$2:$A$871,F$1,[2]掉落汇总!$C$2:$C$871,$Q$2)/$Q$3)*宝箱投放计算!E171</f>
        <v>2.2864027538726335</v>
      </c>
      <c r="G171">
        <f ca="1">(SUMIFS(OFFSET([2]掉落汇总!$C$2:$C$871,,MATCH($B171,[2]掉落汇总!$D$1:$M$1)),[2]掉落汇总!$A$2:$A$871,G$1,[2]掉落汇总!$C$2:$C$871,$Q$1)+SUMIFS(OFFSET([2]掉落汇总!$C$2:$C$871,,MATCH($B171,[2]掉落汇总!$D$1:$M$1)),[2]掉落汇总!$A$2:$A$871,G$1,[2]掉落汇总!$C$2:$C$871,$Q$2)/$Q$3)*宝箱投放计算!F171</f>
        <v>0</v>
      </c>
      <c r="H171">
        <f ca="1">(SUMIFS(OFFSET([2]掉落汇总!$C$2:$C$871,,MATCH($B171,[2]掉落汇总!$D$1:$M$1)),[2]掉落汇总!$A$2:$A$871,H$1,[2]掉落汇总!$C$2:$C$871,$Q$1)+SUMIFS(OFFSET([2]掉落汇总!$C$2:$C$871,,MATCH($B171,[2]掉落汇总!$D$1:$M$1)),[2]掉落汇总!$A$2:$A$871,H$1,[2]掉落汇总!$C$2:$C$871,$Q$2)/$Q$3)*宝箱投放计算!G171</f>
        <v>0</v>
      </c>
      <c r="I171">
        <f ca="1">(SUMIFS(OFFSET([2]掉落汇总!$C$2:$C$871,,MATCH($B171,[2]掉落汇总!$D$1:$M$1)),[2]掉落汇总!$A$2:$A$871,I$1,[2]掉落汇总!$C$2:$C$871,$Q$1)+SUMIFS(OFFSET([2]掉落汇总!$C$2:$C$871,,MATCH($B171,[2]掉落汇总!$D$1:$M$1)),[2]掉落汇总!$A$2:$A$871,I$1,[2]掉落汇总!$C$2:$C$871,$Q$2)/$Q$3)*宝箱投放计算!H171</f>
        <v>0</v>
      </c>
      <c r="J171">
        <f ca="1">(SUMIFS(OFFSET([2]掉落汇总!$C$2:$C$871,,MATCH($B171,[2]掉落汇总!$D$1:$M$1)),[2]掉落汇总!$A$2:$A$871,J$1,[2]掉落汇总!$C$2:$C$871,$Q$1)+SUMIFS(OFFSET([2]掉落汇总!$C$2:$C$871,,MATCH($B171,[2]掉落汇总!$D$1:$M$1)),[2]掉落汇总!$A$2:$A$871,J$1,[2]掉落汇总!$C$2:$C$871,$Q$2)/$Q$3)*宝箱投放计算!I171</f>
        <v>0</v>
      </c>
      <c r="K171">
        <f ca="1">(SUMIFS(OFFSET([2]掉落汇总!$C$2:$C$871,,MATCH($B171,[2]掉落汇总!$D$1:$M$1)),[2]掉落汇总!$A$2:$A$871,K$1,[2]掉落汇总!$C$2:$C$871,$Q$1)+SUMIFS(OFFSET([2]掉落汇总!$C$2:$C$871,,MATCH($B171,[2]掉落汇总!$D$1:$M$1)),[2]掉落汇总!$A$2:$A$871,K$1,[2]掉落汇总!$C$2:$C$871,$Q$2)/$Q$3)*宝箱投放计算!J171</f>
        <v>0</v>
      </c>
      <c r="L171">
        <f ca="1">(SUMIFS(OFFSET([2]掉落汇总!$C$2:$C$871,,MATCH($B171,[2]掉落汇总!$D$1:$M$1)),[2]掉落汇总!$A$2:$A$871,L$1,[2]掉落汇总!$C$2:$C$871,$Q$1)+SUMIFS(OFFSET([2]掉落汇总!$C$2:$C$871,,MATCH($B171,[2]掉落汇总!$D$1:$M$1)),[2]掉落汇总!$A$2:$A$871,L$1,[2]掉落汇总!$C$2:$C$871,$Q$2)/$Q$3)*宝箱投放计算!K171</f>
        <v>0.7814085171640911</v>
      </c>
      <c r="M171">
        <f ca="1">(SUMIFS(OFFSET([2]掉落汇总!$C$2:$C$871,,MATCH($B171,[2]掉落汇总!$D$1:$M$1)),[2]掉落汇总!$A$2:$A$871,M$1,[2]掉落汇总!$C$2:$C$871,$Q$1)+SUMIFS(OFFSET([2]掉落汇总!$C$2:$C$871,,MATCH($B171,[2]掉落汇总!$D$1:$M$1)),[2]掉落汇总!$A$2:$A$871,M$1,[2]掉落汇总!$C$2:$C$871,$Q$2)/$Q$3)*宝箱投放计算!L171</f>
        <v>0.78196893612051854</v>
      </c>
      <c r="N171">
        <f ca="1">(SUMIFS(OFFSET([2]掉落汇总!$C$2:$C$871,,MATCH($B171,[2]掉落汇总!$D$1:$M$1)),[2]掉落汇总!$A$2:$A$871,N$1,[2]掉落汇总!$C$2:$C$871,$Q$1)+SUMIFS(OFFSET([2]掉落汇总!$C$2:$C$871,,MATCH($B171,[2]掉落汇总!$D$1:$M$1)),[2]掉落汇总!$A$2:$A$871,N$1,[2]掉落汇总!$C$2:$C$871,$Q$2)/$Q$3)*宝箱投放计算!M171</f>
        <v>0.18146053602163756</v>
      </c>
      <c r="O171">
        <f ca="1">(SUMIFS(OFFSET([2]掉落汇总!$C$2:$C$871,,MATCH($B171,[2]掉落汇总!$D$1:$M$1)),[2]掉落汇总!$A$2:$A$871,O$1,[2]掉落汇总!$C$2:$C$871,$Q$1)+SUMIFS(OFFSET([2]掉落汇总!$C$2:$C$871,,MATCH($B171,[2]掉落汇总!$D$1:$M$1)),[2]掉落汇总!$A$2:$A$871,O$1,[2]掉落汇总!$C$2:$C$871,$Q$2)/$Q$3)*宝箱投放计算!N171</f>
        <v>0.37342246297470183</v>
      </c>
    </row>
    <row r="172" spans="1:15" x14ac:dyDescent="0.2">
      <c r="A172">
        <f>玩家成长时间线!A172</f>
        <v>171</v>
      </c>
      <c r="B172">
        <f>玩家成长时间线!B172</f>
        <v>9</v>
      </c>
      <c r="C172">
        <f ca="1">SUM($D$2:D172)</f>
        <v>1578.4425118754216</v>
      </c>
      <c r="D172">
        <f t="shared" ca="1" si="2"/>
        <v>13.140248742257835</v>
      </c>
      <c r="E172">
        <f ca="1">(SUMIFS(OFFSET([2]掉落汇总!$C$2:$C$871,,MATCH($B172,[2]掉落汇总!$D$1:$M$1)),[2]掉落汇总!$A$2:$A$871,E$1,[2]掉落汇总!$C$2:$C$871,$Q$1)+SUMIFS(OFFSET([2]掉落汇总!$C$2:$C$871,,MATCH($B172,[2]掉落汇总!$D$1:$M$1)),[2]掉落汇总!$A$2:$A$871,E$1,[2]掉落汇总!$C$2:$C$871,$Q$2)/$Q$3)*宝箱投放计算!D172</f>
        <v>1.7845321701199566</v>
      </c>
      <c r="F172">
        <f ca="1">(SUMIFS(OFFSET([2]掉落汇总!$C$2:$C$871,,MATCH($B172,[2]掉落汇总!$D$1:$M$1)),[2]掉落汇总!$A$2:$A$871,F$1,[2]掉落汇总!$C$2:$C$871,$Q$1)+SUMIFS(OFFSET([2]掉落汇总!$C$2:$C$871,,MATCH($B172,[2]掉落汇总!$D$1:$M$1)),[2]掉落汇总!$A$2:$A$871,F$1,[2]掉落汇总!$C$2:$C$871,$Q$2)/$Q$3)*宝箱投放计算!E172</f>
        <v>2.8580034423407916</v>
      </c>
      <c r="G172">
        <f ca="1">(SUMIFS(OFFSET([2]掉落汇总!$C$2:$C$871,,MATCH($B172,[2]掉落汇总!$D$1:$M$1)),[2]掉落汇总!$A$2:$A$871,G$1,[2]掉落汇总!$C$2:$C$871,$Q$1)+SUMIFS(OFFSET([2]掉落汇总!$C$2:$C$871,,MATCH($B172,[2]掉落汇总!$D$1:$M$1)),[2]掉落汇总!$A$2:$A$871,G$1,[2]掉落汇总!$C$2:$C$871,$Q$2)/$Q$3)*宝箱投放计算!F172</f>
        <v>0</v>
      </c>
      <c r="H172">
        <f ca="1">(SUMIFS(OFFSET([2]掉落汇总!$C$2:$C$871,,MATCH($B172,[2]掉落汇总!$D$1:$M$1)),[2]掉落汇总!$A$2:$A$871,H$1,[2]掉落汇总!$C$2:$C$871,$Q$1)+SUMIFS(OFFSET([2]掉落汇总!$C$2:$C$871,,MATCH($B172,[2]掉落汇总!$D$1:$M$1)),[2]掉落汇总!$A$2:$A$871,H$1,[2]掉落汇总!$C$2:$C$871,$Q$2)/$Q$3)*宝箱投放计算!G172</f>
        <v>0</v>
      </c>
      <c r="I172">
        <f ca="1">(SUMIFS(OFFSET([2]掉落汇总!$C$2:$C$871,,MATCH($B172,[2]掉落汇总!$D$1:$M$1)),[2]掉落汇总!$A$2:$A$871,I$1,[2]掉落汇总!$C$2:$C$871,$Q$1)+SUMIFS(OFFSET([2]掉落汇总!$C$2:$C$871,,MATCH($B172,[2]掉落汇总!$D$1:$M$1)),[2]掉落汇总!$A$2:$A$871,I$1,[2]掉落汇总!$C$2:$C$871,$Q$2)/$Q$3)*宝箱投放计算!H172</f>
        <v>1.7735703245749606</v>
      </c>
      <c r="J172">
        <f ca="1">(SUMIFS(OFFSET([2]掉落汇总!$C$2:$C$871,,MATCH($B172,[2]掉落汇总!$D$1:$M$1)),[2]掉落汇总!$A$2:$A$871,J$1,[2]掉落汇总!$C$2:$C$871,$Q$1)+SUMIFS(OFFSET([2]掉落汇总!$C$2:$C$871,,MATCH($B172,[2]掉落汇总!$D$1:$M$1)),[2]掉落汇总!$A$2:$A$871,J$1,[2]掉落汇总!$C$2:$C$871,$Q$2)/$Q$3)*宝箱投放计算!I172</f>
        <v>4.6058823529411761</v>
      </c>
      <c r="K172">
        <f ca="1">(SUMIFS(OFFSET([2]掉落汇总!$C$2:$C$871,,MATCH($B172,[2]掉落汇总!$D$1:$M$1)),[2]掉落汇总!$A$2:$A$871,K$1,[2]掉落汇总!$C$2:$C$871,$Q$1)+SUMIFS(OFFSET([2]掉落汇总!$C$2:$C$871,,MATCH($B172,[2]掉落汇总!$D$1:$M$1)),[2]掉落汇总!$A$2:$A$871,K$1,[2]掉落汇总!$C$2:$C$871,$Q$2)/$Q$3)*宝箱投放计算!J172</f>
        <v>0</v>
      </c>
      <c r="L172">
        <f ca="1">(SUMIFS(OFFSET([2]掉落汇总!$C$2:$C$871,,MATCH($B172,[2]掉落汇总!$D$1:$M$1)),[2]掉落汇总!$A$2:$A$871,L$1,[2]掉落汇总!$C$2:$C$871,$Q$1)+SUMIFS(OFFSET([2]掉落汇总!$C$2:$C$871,,MATCH($B172,[2]掉落汇总!$D$1:$M$1)),[2]掉落汇总!$A$2:$A$871,L$1,[2]掉落汇总!$C$2:$C$871,$Q$2)/$Q$3)*宝箱投放计算!K172</f>
        <v>0.7814085171640911</v>
      </c>
      <c r="M172">
        <f ca="1">(SUMIFS(OFFSET([2]掉落汇总!$C$2:$C$871,,MATCH($B172,[2]掉落汇总!$D$1:$M$1)),[2]掉落汇总!$A$2:$A$871,M$1,[2]掉落汇总!$C$2:$C$871,$Q$1)+SUMIFS(OFFSET([2]掉落汇总!$C$2:$C$871,,MATCH($B172,[2]掉落汇总!$D$1:$M$1)),[2]掉落汇总!$A$2:$A$871,M$1,[2]掉落汇总!$C$2:$C$871,$Q$2)/$Q$3)*宝箱投放计算!L172</f>
        <v>0.78196893612051854</v>
      </c>
      <c r="N172">
        <f ca="1">(SUMIFS(OFFSET([2]掉落汇总!$C$2:$C$871,,MATCH($B172,[2]掉落汇总!$D$1:$M$1)),[2]掉落汇总!$A$2:$A$871,N$1,[2]掉落汇总!$C$2:$C$871,$Q$1)+SUMIFS(OFFSET([2]掉落汇总!$C$2:$C$871,,MATCH($B172,[2]掉落汇总!$D$1:$M$1)),[2]掉落汇总!$A$2:$A$871,N$1,[2]掉落汇总!$C$2:$C$871,$Q$2)/$Q$3)*宝箱投放计算!M172</f>
        <v>0.18146053602163756</v>
      </c>
      <c r="O172">
        <f ca="1">(SUMIFS(OFFSET([2]掉落汇总!$C$2:$C$871,,MATCH($B172,[2]掉落汇总!$D$1:$M$1)),[2]掉落汇总!$A$2:$A$871,O$1,[2]掉落汇总!$C$2:$C$871,$Q$1)+SUMIFS(OFFSET([2]掉落汇总!$C$2:$C$871,,MATCH($B172,[2]掉落汇总!$D$1:$M$1)),[2]掉落汇总!$A$2:$A$871,O$1,[2]掉落汇总!$C$2:$C$871,$Q$2)/$Q$3)*宝箱投放计算!N172</f>
        <v>0.37342246297470183</v>
      </c>
    </row>
    <row r="173" spans="1:15" x14ac:dyDescent="0.2">
      <c r="A173">
        <f>玩家成长时间线!A173</f>
        <v>172</v>
      </c>
      <c r="B173">
        <f>玩家成长时间线!B173</f>
        <v>9</v>
      </c>
      <c r="C173">
        <f ca="1">SUM($D$2:D173)</f>
        <v>1585.2111596304578</v>
      </c>
      <c r="D173">
        <f t="shared" ca="1" si="2"/>
        <v>6.7686477550361355</v>
      </c>
      <c r="E173">
        <f ca="1">(SUMIFS(OFFSET([2]掉落汇总!$C$2:$C$871,,MATCH($B173,[2]掉落汇总!$D$1:$M$1)),[2]掉落汇总!$A$2:$A$871,E$1,[2]掉落汇总!$C$2:$C$871,$Q$1)+SUMIFS(OFFSET([2]掉落汇总!$C$2:$C$871,,MATCH($B173,[2]掉落汇总!$D$1:$M$1)),[2]掉落汇总!$A$2:$A$871,E$1,[2]掉落汇总!$C$2:$C$871,$Q$2)/$Q$3)*宝箱投放计算!D173</f>
        <v>1.7923838604143947</v>
      </c>
      <c r="F173">
        <f ca="1">(SUMIFS(OFFSET([2]掉落汇总!$C$2:$C$871,,MATCH($B173,[2]掉落汇总!$D$1:$M$1)),[2]掉落汇总!$A$2:$A$871,F$1,[2]掉落汇总!$C$2:$C$871,$Q$1)+SUMIFS(OFFSET([2]掉落汇总!$C$2:$C$871,,MATCH($B173,[2]掉落汇总!$D$1:$M$1)),[2]掉落汇总!$A$2:$A$871,F$1,[2]掉落汇总!$C$2:$C$871,$Q$2)/$Q$3)*宝箱投放计算!E173</f>
        <v>2.8580034423407916</v>
      </c>
      <c r="G173">
        <f ca="1">(SUMIFS(OFFSET([2]掉落汇总!$C$2:$C$871,,MATCH($B173,[2]掉落汇总!$D$1:$M$1)),[2]掉落汇总!$A$2:$A$871,G$1,[2]掉落汇总!$C$2:$C$871,$Q$1)+SUMIFS(OFFSET([2]掉落汇总!$C$2:$C$871,,MATCH($B173,[2]掉落汇总!$D$1:$M$1)),[2]掉落汇总!$A$2:$A$871,G$1,[2]掉落汇总!$C$2:$C$871,$Q$2)/$Q$3)*宝箱投放计算!F173</f>
        <v>0</v>
      </c>
      <c r="H173">
        <f ca="1">(SUMIFS(OFFSET([2]掉落汇总!$C$2:$C$871,,MATCH($B173,[2]掉落汇总!$D$1:$M$1)),[2]掉落汇总!$A$2:$A$871,H$1,[2]掉落汇总!$C$2:$C$871,$Q$1)+SUMIFS(OFFSET([2]掉落汇总!$C$2:$C$871,,MATCH($B173,[2]掉落汇总!$D$1:$M$1)),[2]掉落汇总!$A$2:$A$871,H$1,[2]掉落汇总!$C$2:$C$871,$Q$2)/$Q$3)*宝箱投放计算!G173</f>
        <v>0</v>
      </c>
      <c r="I173">
        <f ca="1">(SUMIFS(OFFSET([2]掉落汇总!$C$2:$C$871,,MATCH($B173,[2]掉落汇总!$D$1:$M$1)),[2]掉落汇总!$A$2:$A$871,I$1,[2]掉落汇总!$C$2:$C$871,$Q$1)+SUMIFS(OFFSET([2]掉落汇总!$C$2:$C$871,,MATCH($B173,[2]掉落汇总!$D$1:$M$1)),[2]掉落汇总!$A$2:$A$871,I$1,[2]掉落汇总!$C$2:$C$871,$Q$2)/$Q$3)*宝箱投放计算!H173</f>
        <v>0</v>
      </c>
      <c r="J173">
        <f ca="1">(SUMIFS(OFFSET([2]掉落汇总!$C$2:$C$871,,MATCH($B173,[2]掉落汇总!$D$1:$M$1)),[2]掉落汇总!$A$2:$A$871,J$1,[2]掉落汇总!$C$2:$C$871,$Q$1)+SUMIFS(OFFSET([2]掉落汇总!$C$2:$C$871,,MATCH($B173,[2]掉落汇总!$D$1:$M$1)),[2]掉落汇总!$A$2:$A$871,J$1,[2]掉落汇总!$C$2:$C$871,$Q$2)/$Q$3)*宝箱投放计算!I173</f>
        <v>0</v>
      </c>
      <c r="K173">
        <f ca="1">(SUMIFS(OFFSET([2]掉落汇总!$C$2:$C$871,,MATCH($B173,[2]掉落汇总!$D$1:$M$1)),[2]掉落汇总!$A$2:$A$871,K$1,[2]掉落汇总!$C$2:$C$871,$Q$1)+SUMIFS(OFFSET([2]掉落汇总!$C$2:$C$871,,MATCH($B173,[2]掉落汇总!$D$1:$M$1)),[2]掉落汇总!$A$2:$A$871,K$1,[2]掉落汇总!$C$2:$C$871,$Q$2)/$Q$3)*宝箱投放计算!J173</f>
        <v>0</v>
      </c>
      <c r="L173">
        <f ca="1">(SUMIFS(OFFSET([2]掉落汇总!$C$2:$C$871,,MATCH($B173,[2]掉落汇总!$D$1:$M$1)),[2]掉落汇总!$A$2:$A$871,L$1,[2]掉落汇总!$C$2:$C$871,$Q$1)+SUMIFS(OFFSET([2]掉落汇总!$C$2:$C$871,,MATCH($B173,[2]掉落汇总!$D$1:$M$1)),[2]掉落汇总!$A$2:$A$871,L$1,[2]掉落汇总!$C$2:$C$871,$Q$2)/$Q$3)*宝箱投放计算!K173</f>
        <v>0.7814085171640911</v>
      </c>
      <c r="M173">
        <f ca="1">(SUMIFS(OFFSET([2]掉落汇总!$C$2:$C$871,,MATCH($B173,[2]掉落汇总!$D$1:$M$1)),[2]掉落汇总!$A$2:$A$871,M$1,[2]掉落汇总!$C$2:$C$871,$Q$1)+SUMIFS(OFFSET([2]掉落汇总!$C$2:$C$871,,MATCH($B173,[2]掉落汇总!$D$1:$M$1)),[2]掉落汇总!$A$2:$A$871,M$1,[2]掉落汇总!$C$2:$C$871,$Q$2)/$Q$3)*宝箱投放计算!L173</f>
        <v>0.78196893612051854</v>
      </c>
      <c r="N173">
        <f ca="1">(SUMIFS(OFFSET([2]掉落汇总!$C$2:$C$871,,MATCH($B173,[2]掉落汇总!$D$1:$M$1)),[2]掉落汇总!$A$2:$A$871,N$1,[2]掉落汇总!$C$2:$C$871,$Q$1)+SUMIFS(OFFSET([2]掉落汇总!$C$2:$C$871,,MATCH($B173,[2]掉落汇总!$D$1:$M$1)),[2]掉落汇总!$A$2:$A$871,N$1,[2]掉落汇总!$C$2:$C$871,$Q$2)/$Q$3)*宝箱投放计算!M173</f>
        <v>0.18146053602163756</v>
      </c>
      <c r="O173">
        <f ca="1">(SUMIFS(OFFSET([2]掉落汇总!$C$2:$C$871,,MATCH($B173,[2]掉落汇总!$D$1:$M$1)),[2]掉落汇总!$A$2:$A$871,O$1,[2]掉落汇总!$C$2:$C$871,$Q$1)+SUMIFS(OFFSET([2]掉落汇总!$C$2:$C$871,,MATCH($B173,[2]掉落汇总!$D$1:$M$1)),[2]掉落汇总!$A$2:$A$871,O$1,[2]掉落汇总!$C$2:$C$871,$Q$2)/$Q$3)*宝箱投放计算!N173</f>
        <v>0.37342246297470183</v>
      </c>
    </row>
    <row r="174" spans="1:15" x14ac:dyDescent="0.2">
      <c r="A174">
        <f>玩家成长时间线!A174</f>
        <v>173</v>
      </c>
      <c r="B174">
        <f>玩家成长时间线!B174</f>
        <v>9</v>
      </c>
      <c r="C174">
        <f ca="1">SUM($D$2:D174)</f>
        <v>1592.0661759787329</v>
      </c>
      <c r="D174">
        <f t="shared" ca="1" si="2"/>
        <v>6.8550163482749573</v>
      </c>
      <c r="E174">
        <f ca="1">(SUMIFS(OFFSET([2]掉落汇总!$C$2:$C$871,,MATCH($B174,[2]掉落汇总!$D$1:$M$1)),[2]掉落汇总!$A$2:$A$871,E$1,[2]掉落汇总!$C$2:$C$871,$Q$1)+SUMIFS(OFFSET([2]掉落汇总!$C$2:$C$871,,MATCH($B174,[2]掉落汇总!$D$1:$M$1)),[2]掉落汇总!$A$2:$A$871,E$1,[2]掉落汇总!$C$2:$C$871,$Q$2)/$Q$3)*宝箱投放计算!D174</f>
        <v>1.8787524536532167</v>
      </c>
      <c r="F174">
        <f ca="1">(SUMIFS(OFFSET([2]掉落汇总!$C$2:$C$871,,MATCH($B174,[2]掉落汇总!$D$1:$M$1)),[2]掉落汇总!$A$2:$A$871,F$1,[2]掉落汇总!$C$2:$C$871,$Q$1)+SUMIFS(OFFSET([2]掉落汇总!$C$2:$C$871,,MATCH($B174,[2]掉落汇总!$D$1:$M$1)),[2]掉落汇总!$A$2:$A$871,F$1,[2]掉落汇总!$C$2:$C$871,$Q$2)/$Q$3)*宝箱投放计算!E174</f>
        <v>2.8580034423407916</v>
      </c>
      <c r="G174">
        <f ca="1">(SUMIFS(OFFSET([2]掉落汇总!$C$2:$C$871,,MATCH($B174,[2]掉落汇总!$D$1:$M$1)),[2]掉落汇总!$A$2:$A$871,G$1,[2]掉落汇总!$C$2:$C$871,$Q$1)+SUMIFS(OFFSET([2]掉落汇总!$C$2:$C$871,,MATCH($B174,[2]掉落汇总!$D$1:$M$1)),[2]掉落汇总!$A$2:$A$871,G$1,[2]掉落汇总!$C$2:$C$871,$Q$2)/$Q$3)*宝箱投放计算!F174</f>
        <v>0</v>
      </c>
      <c r="H174">
        <f ca="1">(SUMIFS(OFFSET([2]掉落汇总!$C$2:$C$871,,MATCH($B174,[2]掉落汇总!$D$1:$M$1)),[2]掉落汇总!$A$2:$A$871,H$1,[2]掉落汇总!$C$2:$C$871,$Q$1)+SUMIFS(OFFSET([2]掉落汇总!$C$2:$C$871,,MATCH($B174,[2]掉落汇总!$D$1:$M$1)),[2]掉落汇总!$A$2:$A$871,H$1,[2]掉落汇总!$C$2:$C$871,$Q$2)/$Q$3)*宝箱投放计算!G174</f>
        <v>0</v>
      </c>
      <c r="I174">
        <f ca="1">(SUMIFS(OFFSET([2]掉落汇总!$C$2:$C$871,,MATCH($B174,[2]掉落汇总!$D$1:$M$1)),[2]掉落汇总!$A$2:$A$871,I$1,[2]掉落汇总!$C$2:$C$871,$Q$1)+SUMIFS(OFFSET([2]掉落汇总!$C$2:$C$871,,MATCH($B174,[2]掉落汇总!$D$1:$M$1)),[2]掉落汇总!$A$2:$A$871,I$1,[2]掉落汇总!$C$2:$C$871,$Q$2)/$Q$3)*宝箱投放计算!H174</f>
        <v>0</v>
      </c>
      <c r="J174">
        <f ca="1">(SUMIFS(OFFSET([2]掉落汇总!$C$2:$C$871,,MATCH($B174,[2]掉落汇总!$D$1:$M$1)),[2]掉落汇总!$A$2:$A$871,J$1,[2]掉落汇总!$C$2:$C$871,$Q$1)+SUMIFS(OFFSET([2]掉落汇总!$C$2:$C$871,,MATCH($B174,[2]掉落汇总!$D$1:$M$1)),[2]掉落汇总!$A$2:$A$871,J$1,[2]掉落汇总!$C$2:$C$871,$Q$2)/$Q$3)*宝箱投放计算!I174</f>
        <v>0</v>
      </c>
      <c r="K174">
        <f ca="1">(SUMIFS(OFFSET([2]掉落汇总!$C$2:$C$871,,MATCH($B174,[2]掉落汇总!$D$1:$M$1)),[2]掉落汇总!$A$2:$A$871,K$1,[2]掉落汇总!$C$2:$C$871,$Q$1)+SUMIFS(OFFSET([2]掉落汇总!$C$2:$C$871,,MATCH($B174,[2]掉落汇总!$D$1:$M$1)),[2]掉落汇总!$A$2:$A$871,K$1,[2]掉落汇总!$C$2:$C$871,$Q$2)/$Q$3)*宝箱投放计算!J174</f>
        <v>0</v>
      </c>
      <c r="L174">
        <f ca="1">(SUMIFS(OFFSET([2]掉落汇总!$C$2:$C$871,,MATCH($B174,[2]掉落汇总!$D$1:$M$1)),[2]掉落汇总!$A$2:$A$871,L$1,[2]掉落汇总!$C$2:$C$871,$Q$1)+SUMIFS(OFFSET([2]掉落汇总!$C$2:$C$871,,MATCH($B174,[2]掉落汇总!$D$1:$M$1)),[2]掉落汇总!$A$2:$A$871,L$1,[2]掉落汇总!$C$2:$C$871,$Q$2)/$Q$3)*宝箱投放计算!K174</f>
        <v>0.7814085171640911</v>
      </c>
      <c r="M174">
        <f ca="1">(SUMIFS(OFFSET([2]掉落汇总!$C$2:$C$871,,MATCH($B174,[2]掉落汇总!$D$1:$M$1)),[2]掉落汇总!$A$2:$A$871,M$1,[2]掉落汇总!$C$2:$C$871,$Q$1)+SUMIFS(OFFSET([2]掉落汇总!$C$2:$C$871,,MATCH($B174,[2]掉落汇总!$D$1:$M$1)),[2]掉落汇总!$A$2:$A$871,M$1,[2]掉落汇总!$C$2:$C$871,$Q$2)/$Q$3)*宝箱投放计算!L174</f>
        <v>0.78196893612051854</v>
      </c>
      <c r="N174">
        <f ca="1">(SUMIFS(OFFSET([2]掉落汇总!$C$2:$C$871,,MATCH($B174,[2]掉落汇总!$D$1:$M$1)),[2]掉落汇总!$A$2:$A$871,N$1,[2]掉落汇总!$C$2:$C$871,$Q$1)+SUMIFS(OFFSET([2]掉落汇总!$C$2:$C$871,,MATCH($B174,[2]掉落汇总!$D$1:$M$1)),[2]掉落汇总!$A$2:$A$871,N$1,[2]掉落汇总!$C$2:$C$871,$Q$2)/$Q$3)*宝箱投放计算!M174</f>
        <v>0.18146053602163756</v>
      </c>
      <c r="O174">
        <f ca="1">(SUMIFS(OFFSET([2]掉落汇总!$C$2:$C$871,,MATCH($B174,[2]掉落汇总!$D$1:$M$1)),[2]掉落汇总!$A$2:$A$871,O$1,[2]掉落汇总!$C$2:$C$871,$Q$1)+SUMIFS(OFFSET([2]掉落汇总!$C$2:$C$871,,MATCH($B174,[2]掉落汇总!$D$1:$M$1)),[2]掉落汇总!$A$2:$A$871,O$1,[2]掉落汇总!$C$2:$C$871,$Q$2)/$Q$3)*宝箱投放计算!N174</f>
        <v>0.37342246297470183</v>
      </c>
    </row>
    <row r="175" spans="1:15" x14ac:dyDescent="0.2">
      <c r="A175">
        <f>玩家成长时间线!A175</f>
        <v>174</v>
      </c>
      <c r="B175">
        <f>玩家成长时间线!B175</f>
        <v>10</v>
      </c>
      <c r="C175">
        <f ca="1">SUM($D$2:D175)</f>
        <v>1604.5293266343801</v>
      </c>
      <c r="D175">
        <f t="shared" ca="1" si="2"/>
        <v>12.463150655647237</v>
      </c>
      <c r="E175">
        <f ca="1">(SUMIFS(OFFSET([2]掉落汇总!$C$2:$C$871,,MATCH($B175,[2]掉落汇总!$D$1:$M$1)),[2]掉落汇总!$A$2:$A$871,E$1,[2]掉落汇总!$C$2:$C$871,$Q$1)+SUMIFS(OFFSET([2]掉落汇总!$C$2:$C$871,,MATCH($B175,[2]掉落汇总!$D$1:$M$1)),[2]掉落汇总!$A$2:$A$871,E$1,[2]掉落汇总!$C$2:$C$871,$Q$2)/$Q$3)*宝箱投放计算!D175</f>
        <v>2.90726985796949</v>
      </c>
      <c r="F175">
        <f ca="1">(SUMIFS(OFFSET([2]掉落汇总!$C$2:$C$871,,MATCH($B175,[2]掉落汇总!$D$1:$M$1)),[2]掉落汇总!$A$2:$A$871,F$1,[2]掉落汇总!$C$2:$C$871,$Q$1)+SUMIFS(OFFSET([2]掉落汇总!$C$2:$C$871,,MATCH($B175,[2]掉落汇总!$D$1:$M$1)),[2]掉落汇总!$A$2:$A$871,F$1,[2]掉落汇总!$C$2:$C$871,$Q$2)/$Q$3)*宝箱投放计算!E175</f>
        <v>2.8580034423407916</v>
      </c>
      <c r="G175">
        <f ca="1">(SUMIFS(OFFSET([2]掉落汇总!$C$2:$C$871,,MATCH($B175,[2]掉落汇总!$D$1:$M$1)),[2]掉落汇总!$A$2:$A$871,G$1,[2]掉落汇总!$C$2:$C$871,$Q$1)+SUMIFS(OFFSET([2]掉落汇总!$C$2:$C$871,,MATCH($B175,[2]掉落汇总!$D$1:$M$1)),[2]掉落汇总!$A$2:$A$871,G$1,[2]掉落汇总!$C$2:$C$871,$Q$2)/$Q$3)*宝箱投放计算!F175</f>
        <v>0</v>
      </c>
      <c r="H175">
        <f ca="1">(SUMIFS(OFFSET([2]掉落汇总!$C$2:$C$871,,MATCH($B175,[2]掉落汇总!$D$1:$M$1)),[2]掉落汇总!$A$2:$A$871,H$1,[2]掉落汇总!$C$2:$C$871,$Q$1)+SUMIFS(OFFSET([2]掉落汇总!$C$2:$C$871,,MATCH($B175,[2]掉落汇总!$D$1:$M$1)),[2]掉落汇总!$A$2:$A$871,H$1,[2]掉落汇总!$C$2:$C$871,$Q$2)/$Q$3)*宝箱投放计算!G175</f>
        <v>0</v>
      </c>
      <c r="I175">
        <f ca="1">(SUMIFS(OFFSET([2]掉落汇总!$C$2:$C$871,,MATCH($B175,[2]掉落汇总!$D$1:$M$1)),[2]掉落汇总!$A$2:$A$871,I$1,[2]掉落汇总!$C$2:$C$871,$Q$1)+SUMIFS(OFFSET([2]掉落汇总!$C$2:$C$871,,MATCH($B175,[2]掉落汇总!$D$1:$M$1)),[2]掉落汇总!$A$2:$A$871,I$1,[2]掉落汇总!$C$2:$C$871,$Q$2)/$Q$3)*宝箱投放计算!H175</f>
        <v>0</v>
      </c>
      <c r="J175">
        <f ca="1">(SUMIFS(OFFSET([2]掉落汇总!$C$2:$C$871,,MATCH($B175,[2]掉落汇总!$D$1:$M$1)),[2]掉落汇总!$A$2:$A$871,J$1,[2]掉落汇总!$C$2:$C$871,$Q$1)+SUMIFS(OFFSET([2]掉落汇总!$C$2:$C$871,,MATCH($B175,[2]掉落汇总!$D$1:$M$1)),[2]掉落汇总!$A$2:$A$871,J$1,[2]掉落汇总!$C$2:$C$871,$Q$2)/$Q$3)*宝箱投放计算!I175</f>
        <v>4.5796169030560039</v>
      </c>
      <c r="K175">
        <f ca="1">(SUMIFS(OFFSET([2]掉落汇总!$C$2:$C$871,,MATCH($B175,[2]掉落汇总!$D$1:$M$1)),[2]掉落汇总!$A$2:$A$871,K$1,[2]掉落汇总!$C$2:$C$871,$Q$1)+SUMIFS(OFFSET([2]掉落汇总!$C$2:$C$871,,MATCH($B175,[2]掉落汇总!$D$1:$M$1)),[2]掉落汇总!$A$2:$A$871,K$1,[2]掉落汇总!$C$2:$C$871,$Q$2)/$Q$3)*宝箱投放计算!J175</f>
        <v>0</v>
      </c>
      <c r="L175">
        <f ca="1">(SUMIFS(OFFSET([2]掉落汇总!$C$2:$C$871,,MATCH($B175,[2]掉落汇总!$D$1:$M$1)),[2]掉落汇总!$A$2:$A$871,L$1,[2]掉落汇总!$C$2:$C$871,$Q$1)+SUMIFS(OFFSET([2]掉落汇总!$C$2:$C$871,,MATCH($B175,[2]掉落汇总!$D$1:$M$1)),[2]掉落汇总!$A$2:$A$871,L$1,[2]掉落汇总!$C$2:$C$871,$Q$2)/$Q$3)*宝箱投放计算!K175</f>
        <v>0.7814085171640911</v>
      </c>
      <c r="M175">
        <f ca="1">(SUMIFS(OFFSET([2]掉落汇总!$C$2:$C$871,,MATCH($B175,[2]掉落汇总!$D$1:$M$1)),[2]掉落汇总!$A$2:$A$871,M$1,[2]掉落汇总!$C$2:$C$871,$Q$1)+SUMIFS(OFFSET([2]掉落汇总!$C$2:$C$871,,MATCH($B175,[2]掉落汇总!$D$1:$M$1)),[2]掉落汇总!$A$2:$A$871,M$1,[2]掉落汇总!$C$2:$C$871,$Q$2)/$Q$3)*宝箱投放计算!L175</f>
        <v>0.78196893612051854</v>
      </c>
      <c r="N175">
        <f ca="1">(SUMIFS(OFFSET([2]掉落汇总!$C$2:$C$871,,MATCH($B175,[2]掉落汇总!$D$1:$M$1)),[2]掉落汇总!$A$2:$A$871,N$1,[2]掉落汇总!$C$2:$C$871,$Q$1)+SUMIFS(OFFSET([2]掉落汇总!$C$2:$C$871,,MATCH($B175,[2]掉落汇总!$D$1:$M$1)),[2]掉落汇总!$A$2:$A$871,N$1,[2]掉落汇总!$C$2:$C$871,$Q$2)/$Q$3)*宝箱投放计算!M175</f>
        <v>0.18146053602163756</v>
      </c>
      <c r="O175">
        <f ca="1">(SUMIFS(OFFSET([2]掉落汇总!$C$2:$C$871,,MATCH($B175,[2]掉落汇总!$D$1:$M$1)),[2]掉落汇总!$A$2:$A$871,O$1,[2]掉落汇总!$C$2:$C$871,$Q$1)+SUMIFS(OFFSET([2]掉落汇总!$C$2:$C$871,,MATCH($B175,[2]掉落汇总!$D$1:$M$1)),[2]掉落汇总!$A$2:$A$871,O$1,[2]掉落汇总!$C$2:$C$871,$Q$2)/$Q$3)*宝箱投放计算!N175</f>
        <v>0.37342246297470183</v>
      </c>
    </row>
    <row r="176" spans="1:15" x14ac:dyDescent="0.2">
      <c r="A176">
        <f>玩家成长时间线!A176</f>
        <v>175</v>
      </c>
      <c r="B176">
        <f>玩家成长时间线!B176</f>
        <v>10</v>
      </c>
      <c r="C176">
        <f ca="1">SUM($D$2:D176)</f>
        <v>1612.4254853212165</v>
      </c>
      <c r="D176">
        <f t="shared" ca="1" si="2"/>
        <v>7.8961586868363645</v>
      </c>
      <c r="E176">
        <f ca="1">(SUMIFS(OFFSET([2]掉落汇总!$C$2:$C$871,,MATCH($B176,[2]掉落汇总!$D$1:$M$1)),[2]掉落汇总!$A$2:$A$871,E$1,[2]掉落汇总!$C$2:$C$871,$Q$1)+SUMIFS(OFFSET([2]掉落汇总!$C$2:$C$871,,MATCH($B176,[2]掉落汇总!$D$1:$M$1)),[2]掉落汇总!$A$2:$A$871,E$1,[2]掉落汇总!$C$2:$C$871,$Q$2)/$Q$3)*宝箱投放计算!D176</f>
        <v>2.9198947922146243</v>
      </c>
      <c r="F176">
        <f ca="1">(SUMIFS(OFFSET([2]掉落汇总!$C$2:$C$871,,MATCH($B176,[2]掉落汇总!$D$1:$M$1)),[2]掉落汇总!$A$2:$A$871,F$1,[2]掉落汇总!$C$2:$C$871,$Q$1)+SUMIFS(OFFSET([2]掉落汇总!$C$2:$C$871,,MATCH($B176,[2]掉落汇总!$D$1:$M$1)),[2]掉落汇总!$A$2:$A$871,F$1,[2]掉落汇总!$C$2:$C$871,$Q$2)/$Q$3)*宝箱投放计算!E176</f>
        <v>2.8580034423407916</v>
      </c>
      <c r="G176">
        <f ca="1">(SUMIFS(OFFSET([2]掉落汇总!$C$2:$C$871,,MATCH($B176,[2]掉落汇总!$D$1:$M$1)),[2]掉落汇总!$A$2:$A$871,G$1,[2]掉落汇总!$C$2:$C$871,$Q$1)+SUMIFS(OFFSET([2]掉落汇总!$C$2:$C$871,,MATCH($B176,[2]掉落汇总!$D$1:$M$1)),[2]掉落汇总!$A$2:$A$871,G$1,[2]掉落汇总!$C$2:$C$871,$Q$2)/$Q$3)*宝箱投放计算!F176</f>
        <v>0</v>
      </c>
      <c r="H176">
        <f ca="1">(SUMIFS(OFFSET([2]掉落汇总!$C$2:$C$871,,MATCH($B176,[2]掉落汇总!$D$1:$M$1)),[2]掉落汇总!$A$2:$A$871,H$1,[2]掉落汇总!$C$2:$C$871,$Q$1)+SUMIFS(OFFSET([2]掉落汇总!$C$2:$C$871,,MATCH($B176,[2]掉落汇总!$D$1:$M$1)),[2]掉落汇总!$A$2:$A$871,H$1,[2]掉落汇总!$C$2:$C$871,$Q$2)/$Q$3)*宝箱投放计算!G176</f>
        <v>0</v>
      </c>
      <c r="I176">
        <f ca="1">(SUMIFS(OFFSET([2]掉落汇总!$C$2:$C$871,,MATCH($B176,[2]掉落汇总!$D$1:$M$1)),[2]掉落汇总!$A$2:$A$871,I$1,[2]掉落汇总!$C$2:$C$871,$Q$1)+SUMIFS(OFFSET([2]掉落汇总!$C$2:$C$871,,MATCH($B176,[2]掉落汇总!$D$1:$M$1)),[2]掉落汇总!$A$2:$A$871,I$1,[2]掉落汇总!$C$2:$C$871,$Q$2)/$Q$3)*宝箱投放计算!H176</f>
        <v>0</v>
      </c>
      <c r="J176">
        <f ca="1">(SUMIFS(OFFSET([2]掉落汇总!$C$2:$C$871,,MATCH($B176,[2]掉落汇总!$D$1:$M$1)),[2]掉落汇总!$A$2:$A$871,J$1,[2]掉落汇总!$C$2:$C$871,$Q$1)+SUMIFS(OFFSET([2]掉落汇总!$C$2:$C$871,,MATCH($B176,[2]掉落汇总!$D$1:$M$1)),[2]掉落汇总!$A$2:$A$871,J$1,[2]掉落汇总!$C$2:$C$871,$Q$2)/$Q$3)*宝箱投放计算!I176</f>
        <v>0</v>
      </c>
      <c r="K176">
        <f ca="1">(SUMIFS(OFFSET([2]掉落汇总!$C$2:$C$871,,MATCH($B176,[2]掉落汇总!$D$1:$M$1)),[2]掉落汇总!$A$2:$A$871,K$1,[2]掉落汇总!$C$2:$C$871,$Q$1)+SUMIFS(OFFSET([2]掉落汇总!$C$2:$C$871,,MATCH($B176,[2]掉落汇总!$D$1:$M$1)),[2]掉落汇总!$A$2:$A$871,K$1,[2]掉落汇总!$C$2:$C$871,$Q$2)/$Q$3)*宝箱投放计算!J176</f>
        <v>0</v>
      </c>
      <c r="L176">
        <f ca="1">(SUMIFS(OFFSET([2]掉落汇总!$C$2:$C$871,,MATCH($B176,[2]掉落汇总!$D$1:$M$1)),[2]掉落汇总!$A$2:$A$871,L$1,[2]掉落汇总!$C$2:$C$871,$Q$1)+SUMIFS(OFFSET([2]掉落汇总!$C$2:$C$871,,MATCH($B176,[2]掉落汇总!$D$1:$M$1)),[2]掉落汇总!$A$2:$A$871,L$1,[2]掉落汇总!$C$2:$C$871,$Q$2)/$Q$3)*宝箱投放计算!K176</f>
        <v>0.7814085171640911</v>
      </c>
      <c r="M176">
        <f ca="1">(SUMIFS(OFFSET([2]掉落汇总!$C$2:$C$871,,MATCH($B176,[2]掉落汇总!$D$1:$M$1)),[2]掉落汇总!$A$2:$A$871,M$1,[2]掉落汇总!$C$2:$C$871,$Q$1)+SUMIFS(OFFSET([2]掉落汇总!$C$2:$C$871,,MATCH($B176,[2]掉落汇总!$D$1:$M$1)),[2]掉落汇总!$A$2:$A$871,M$1,[2]掉落汇总!$C$2:$C$871,$Q$2)/$Q$3)*宝箱投放计算!L176</f>
        <v>0.78196893612051854</v>
      </c>
      <c r="N176">
        <f ca="1">(SUMIFS(OFFSET([2]掉落汇总!$C$2:$C$871,,MATCH($B176,[2]掉落汇总!$D$1:$M$1)),[2]掉落汇总!$A$2:$A$871,N$1,[2]掉落汇总!$C$2:$C$871,$Q$1)+SUMIFS(OFFSET([2]掉落汇总!$C$2:$C$871,,MATCH($B176,[2]掉落汇总!$D$1:$M$1)),[2]掉落汇总!$A$2:$A$871,N$1,[2]掉落汇总!$C$2:$C$871,$Q$2)/$Q$3)*宝箱投放计算!M176</f>
        <v>0.18146053602163756</v>
      </c>
      <c r="O176">
        <f ca="1">(SUMIFS(OFFSET([2]掉落汇总!$C$2:$C$871,,MATCH($B176,[2]掉落汇总!$D$1:$M$1)),[2]掉落汇总!$A$2:$A$871,O$1,[2]掉落汇总!$C$2:$C$871,$Q$1)+SUMIFS(OFFSET([2]掉落汇总!$C$2:$C$871,,MATCH($B176,[2]掉落汇总!$D$1:$M$1)),[2]掉落汇总!$A$2:$A$871,O$1,[2]掉落汇总!$C$2:$C$871,$Q$2)/$Q$3)*宝箱投放计算!N176</f>
        <v>0.37342246297470183</v>
      </c>
    </row>
    <row r="177" spans="1:15" x14ac:dyDescent="0.2">
      <c r="A177">
        <f>玩家成长时间线!A177</f>
        <v>176</v>
      </c>
      <c r="B177">
        <f>玩家成长时间线!B177</f>
        <v>10</v>
      </c>
      <c r="C177">
        <f ca="1">SUM($D$2:D177)</f>
        <v>1620.334268942298</v>
      </c>
      <c r="D177">
        <f t="shared" ca="1" si="2"/>
        <v>7.9087836210814988</v>
      </c>
      <c r="E177">
        <f ca="1">(SUMIFS(OFFSET([2]掉落汇总!$C$2:$C$871,,MATCH($B177,[2]掉落汇总!$D$1:$M$1)),[2]掉落汇总!$A$2:$A$871,E$1,[2]掉落汇总!$C$2:$C$871,$Q$1)+SUMIFS(OFFSET([2]掉落汇总!$C$2:$C$871,,MATCH($B177,[2]掉落汇总!$D$1:$M$1)),[2]掉落汇总!$A$2:$A$871,E$1,[2]掉落汇总!$C$2:$C$871,$Q$2)/$Q$3)*宝箱投放计算!D177</f>
        <v>2.9325197264597582</v>
      </c>
      <c r="F177">
        <f ca="1">(SUMIFS(OFFSET([2]掉落汇总!$C$2:$C$871,,MATCH($B177,[2]掉落汇总!$D$1:$M$1)),[2]掉落汇总!$A$2:$A$871,F$1,[2]掉落汇总!$C$2:$C$871,$Q$1)+SUMIFS(OFFSET([2]掉落汇总!$C$2:$C$871,,MATCH($B177,[2]掉落汇总!$D$1:$M$1)),[2]掉落汇总!$A$2:$A$871,F$1,[2]掉落汇总!$C$2:$C$871,$Q$2)/$Q$3)*宝箱投放计算!E177</f>
        <v>2.8580034423407916</v>
      </c>
      <c r="G177">
        <f ca="1">(SUMIFS(OFFSET([2]掉落汇总!$C$2:$C$871,,MATCH($B177,[2]掉落汇总!$D$1:$M$1)),[2]掉落汇总!$A$2:$A$871,G$1,[2]掉落汇总!$C$2:$C$871,$Q$1)+SUMIFS(OFFSET([2]掉落汇总!$C$2:$C$871,,MATCH($B177,[2]掉落汇总!$D$1:$M$1)),[2]掉落汇总!$A$2:$A$871,G$1,[2]掉落汇总!$C$2:$C$871,$Q$2)/$Q$3)*宝箱投放计算!F177</f>
        <v>0</v>
      </c>
      <c r="H177">
        <f ca="1">(SUMIFS(OFFSET([2]掉落汇总!$C$2:$C$871,,MATCH($B177,[2]掉落汇总!$D$1:$M$1)),[2]掉落汇总!$A$2:$A$871,H$1,[2]掉落汇总!$C$2:$C$871,$Q$1)+SUMIFS(OFFSET([2]掉落汇总!$C$2:$C$871,,MATCH($B177,[2]掉落汇总!$D$1:$M$1)),[2]掉落汇总!$A$2:$A$871,H$1,[2]掉落汇总!$C$2:$C$871,$Q$2)/$Q$3)*宝箱投放计算!G177</f>
        <v>0</v>
      </c>
      <c r="I177">
        <f ca="1">(SUMIFS(OFFSET([2]掉落汇总!$C$2:$C$871,,MATCH($B177,[2]掉落汇总!$D$1:$M$1)),[2]掉落汇总!$A$2:$A$871,I$1,[2]掉落汇总!$C$2:$C$871,$Q$1)+SUMIFS(OFFSET([2]掉落汇总!$C$2:$C$871,,MATCH($B177,[2]掉落汇总!$D$1:$M$1)),[2]掉落汇总!$A$2:$A$871,I$1,[2]掉落汇总!$C$2:$C$871,$Q$2)/$Q$3)*宝箱投放计算!H177</f>
        <v>0</v>
      </c>
      <c r="J177">
        <f ca="1">(SUMIFS(OFFSET([2]掉落汇总!$C$2:$C$871,,MATCH($B177,[2]掉落汇总!$D$1:$M$1)),[2]掉落汇总!$A$2:$A$871,J$1,[2]掉落汇总!$C$2:$C$871,$Q$1)+SUMIFS(OFFSET([2]掉落汇总!$C$2:$C$871,,MATCH($B177,[2]掉落汇总!$D$1:$M$1)),[2]掉落汇总!$A$2:$A$871,J$1,[2]掉落汇总!$C$2:$C$871,$Q$2)/$Q$3)*宝箱投放计算!I177</f>
        <v>0</v>
      </c>
      <c r="K177">
        <f ca="1">(SUMIFS(OFFSET([2]掉落汇总!$C$2:$C$871,,MATCH($B177,[2]掉落汇总!$D$1:$M$1)),[2]掉落汇总!$A$2:$A$871,K$1,[2]掉落汇总!$C$2:$C$871,$Q$1)+SUMIFS(OFFSET([2]掉落汇总!$C$2:$C$871,,MATCH($B177,[2]掉落汇总!$D$1:$M$1)),[2]掉落汇总!$A$2:$A$871,K$1,[2]掉落汇总!$C$2:$C$871,$Q$2)/$Q$3)*宝箱投放计算!J177</f>
        <v>0</v>
      </c>
      <c r="L177">
        <f ca="1">(SUMIFS(OFFSET([2]掉落汇总!$C$2:$C$871,,MATCH($B177,[2]掉落汇总!$D$1:$M$1)),[2]掉落汇总!$A$2:$A$871,L$1,[2]掉落汇总!$C$2:$C$871,$Q$1)+SUMIFS(OFFSET([2]掉落汇总!$C$2:$C$871,,MATCH($B177,[2]掉落汇总!$D$1:$M$1)),[2]掉落汇总!$A$2:$A$871,L$1,[2]掉落汇总!$C$2:$C$871,$Q$2)/$Q$3)*宝箱投放计算!K177</f>
        <v>0.7814085171640911</v>
      </c>
      <c r="M177">
        <f ca="1">(SUMIFS(OFFSET([2]掉落汇总!$C$2:$C$871,,MATCH($B177,[2]掉落汇总!$D$1:$M$1)),[2]掉落汇总!$A$2:$A$871,M$1,[2]掉落汇总!$C$2:$C$871,$Q$1)+SUMIFS(OFFSET([2]掉落汇总!$C$2:$C$871,,MATCH($B177,[2]掉落汇总!$D$1:$M$1)),[2]掉落汇总!$A$2:$A$871,M$1,[2]掉落汇总!$C$2:$C$871,$Q$2)/$Q$3)*宝箱投放计算!L177</f>
        <v>0.78196893612051854</v>
      </c>
      <c r="N177">
        <f ca="1">(SUMIFS(OFFSET([2]掉落汇总!$C$2:$C$871,,MATCH($B177,[2]掉落汇总!$D$1:$M$1)),[2]掉落汇总!$A$2:$A$871,N$1,[2]掉落汇总!$C$2:$C$871,$Q$1)+SUMIFS(OFFSET([2]掉落汇总!$C$2:$C$871,,MATCH($B177,[2]掉落汇总!$D$1:$M$1)),[2]掉落汇总!$A$2:$A$871,N$1,[2]掉落汇总!$C$2:$C$871,$Q$2)/$Q$3)*宝箱投放计算!M177</f>
        <v>0.18146053602163756</v>
      </c>
      <c r="O177">
        <f ca="1">(SUMIFS(OFFSET([2]掉落汇总!$C$2:$C$871,,MATCH($B177,[2]掉落汇总!$D$1:$M$1)),[2]掉落汇总!$A$2:$A$871,O$1,[2]掉落汇总!$C$2:$C$871,$Q$1)+SUMIFS(OFFSET([2]掉落汇总!$C$2:$C$871,,MATCH($B177,[2]掉落汇总!$D$1:$M$1)),[2]掉落汇总!$A$2:$A$871,O$1,[2]掉落汇总!$C$2:$C$871,$Q$2)/$Q$3)*宝箱投放计算!N177</f>
        <v>0.37342246297470183</v>
      </c>
    </row>
    <row r="178" spans="1:15" x14ac:dyDescent="0.2">
      <c r="A178">
        <f>玩家成长时间线!A178</f>
        <v>177</v>
      </c>
      <c r="B178">
        <f>玩家成长时间线!B178</f>
        <v>10</v>
      </c>
      <c r="C178">
        <f ca="1">SUM($D$2:D178)</f>
        <v>1628.5081761825272</v>
      </c>
      <c r="D178">
        <f t="shared" ca="1" si="2"/>
        <v>8.1739072402293154</v>
      </c>
      <c r="E178">
        <f ca="1">(SUMIFS(OFFSET([2]掉落汇总!$C$2:$C$871,,MATCH($B178,[2]掉落汇总!$D$1:$M$1)),[2]掉落汇总!$A$2:$A$871,E$1,[2]掉落汇总!$C$2:$C$871,$Q$1)+SUMIFS(OFFSET([2]掉落汇总!$C$2:$C$871,,MATCH($B178,[2]掉落汇总!$D$1:$M$1)),[2]掉落汇总!$A$2:$A$871,E$1,[2]掉落汇总!$C$2:$C$871,$Q$2)/$Q$3)*宝箱投放计算!D178</f>
        <v>3.1976433456075752</v>
      </c>
      <c r="F178">
        <f ca="1">(SUMIFS(OFFSET([2]掉落汇总!$C$2:$C$871,,MATCH($B178,[2]掉落汇总!$D$1:$M$1)),[2]掉落汇总!$A$2:$A$871,F$1,[2]掉落汇总!$C$2:$C$871,$Q$1)+SUMIFS(OFFSET([2]掉落汇总!$C$2:$C$871,,MATCH($B178,[2]掉落汇总!$D$1:$M$1)),[2]掉落汇总!$A$2:$A$871,F$1,[2]掉落汇总!$C$2:$C$871,$Q$2)/$Q$3)*宝箱投放计算!E178</f>
        <v>2.8580034423407916</v>
      </c>
      <c r="G178">
        <f ca="1">(SUMIFS(OFFSET([2]掉落汇总!$C$2:$C$871,,MATCH($B178,[2]掉落汇总!$D$1:$M$1)),[2]掉落汇总!$A$2:$A$871,G$1,[2]掉落汇总!$C$2:$C$871,$Q$1)+SUMIFS(OFFSET([2]掉落汇总!$C$2:$C$871,,MATCH($B178,[2]掉落汇总!$D$1:$M$1)),[2]掉落汇总!$A$2:$A$871,G$1,[2]掉落汇总!$C$2:$C$871,$Q$2)/$Q$3)*宝箱投放计算!F178</f>
        <v>0</v>
      </c>
      <c r="H178">
        <f ca="1">(SUMIFS(OFFSET([2]掉落汇总!$C$2:$C$871,,MATCH($B178,[2]掉落汇总!$D$1:$M$1)),[2]掉落汇总!$A$2:$A$871,H$1,[2]掉落汇总!$C$2:$C$871,$Q$1)+SUMIFS(OFFSET([2]掉落汇总!$C$2:$C$871,,MATCH($B178,[2]掉落汇总!$D$1:$M$1)),[2]掉落汇总!$A$2:$A$871,H$1,[2]掉落汇总!$C$2:$C$871,$Q$2)/$Q$3)*宝箱投放计算!G178</f>
        <v>0</v>
      </c>
      <c r="I178">
        <f ca="1">(SUMIFS(OFFSET([2]掉落汇总!$C$2:$C$871,,MATCH($B178,[2]掉落汇总!$D$1:$M$1)),[2]掉落汇总!$A$2:$A$871,I$1,[2]掉落汇总!$C$2:$C$871,$Q$1)+SUMIFS(OFFSET([2]掉落汇总!$C$2:$C$871,,MATCH($B178,[2]掉落汇总!$D$1:$M$1)),[2]掉落汇总!$A$2:$A$871,I$1,[2]掉落汇总!$C$2:$C$871,$Q$2)/$Q$3)*宝箱投放计算!H178</f>
        <v>0</v>
      </c>
      <c r="J178">
        <f ca="1">(SUMIFS(OFFSET([2]掉落汇总!$C$2:$C$871,,MATCH($B178,[2]掉落汇总!$D$1:$M$1)),[2]掉落汇总!$A$2:$A$871,J$1,[2]掉落汇总!$C$2:$C$871,$Q$1)+SUMIFS(OFFSET([2]掉落汇总!$C$2:$C$871,,MATCH($B178,[2]掉落汇总!$D$1:$M$1)),[2]掉落汇总!$A$2:$A$871,J$1,[2]掉落汇总!$C$2:$C$871,$Q$2)/$Q$3)*宝箱投放计算!I178</f>
        <v>0</v>
      </c>
      <c r="K178">
        <f ca="1">(SUMIFS(OFFSET([2]掉落汇总!$C$2:$C$871,,MATCH($B178,[2]掉落汇总!$D$1:$M$1)),[2]掉落汇总!$A$2:$A$871,K$1,[2]掉落汇总!$C$2:$C$871,$Q$1)+SUMIFS(OFFSET([2]掉落汇总!$C$2:$C$871,,MATCH($B178,[2]掉落汇总!$D$1:$M$1)),[2]掉落汇总!$A$2:$A$871,K$1,[2]掉落汇总!$C$2:$C$871,$Q$2)/$Q$3)*宝箱投放计算!J178</f>
        <v>0</v>
      </c>
      <c r="L178">
        <f ca="1">(SUMIFS(OFFSET([2]掉落汇总!$C$2:$C$871,,MATCH($B178,[2]掉落汇总!$D$1:$M$1)),[2]掉落汇总!$A$2:$A$871,L$1,[2]掉落汇总!$C$2:$C$871,$Q$1)+SUMIFS(OFFSET([2]掉落汇总!$C$2:$C$871,,MATCH($B178,[2]掉落汇总!$D$1:$M$1)),[2]掉落汇总!$A$2:$A$871,L$1,[2]掉落汇总!$C$2:$C$871,$Q$2)/$Q$3)*宝箱投放计算!K178</f>
        <v>0.7814085171640911</v>
      </c>
      <c r="M178">
        <f ca="1">(SUMIFS(OFFSET([2]掉落汇总!$C$2:$C$871,,MATCH($B178,[2]掉落汇总!$D$1:$M$1)),[2]掉落汇总!$A$2:$A$871,M$1,[2]掉落汇总!$C$2:$C$871,$Q$1)+SUMIFS(OFFSET([2]掉落汇总!$C$2:$C$871,,MATCH($B178,[2]掉落汇总!$D$1:$M$1)),[2]掉落汇总!$A$2:$A$871,M$1,[2]掉落汇总!$C$2:$C$871,$Q$2)/$Q$3)*宝箱投放计算!L178</f>
        <v>0.78196893612051854</v>
      </c>
      <c r="N178">
        <f ca="1">(SUMIFS(OFFSET([2]掉落汇总!$C$2:$C$871,,MATCH($B178,[2]掉落汇总!$D$1:$M$1)),[2]掉落汇总!$A$2:$A$871,N$1,[2]掉落汇总!$C$2:$C$871,$Q$1)+SUMIFS(OFFSET([2]掉落汇总!$C$2:$C$871,,MATCH($B178,[2]掉落汇总!$D$1:$M$1)),[2]掉落汇总!$A$2:$A$871,N$1,[2]掉落汇总!$C$2:$C$871,$Q$2)/$Q$3)*宝箱投放计算!M178</f>
        <v>0.18146053602163756</v>
      </c>
      <c r="O178">
        <f ca="1">(SUMIFS(OFFSET([2]掉落汇总!$C$2:$C$871,,MATCH($B178,[2]掉落汇总!$D$1:$M$1)),[2]掉落汇总!$A$2:$A$871,O$1,[2]掉落汇总!$C$2:$C$871,$Q$1)+SUMIFS(OFFSET([2]掉落汇总!$C$2:$C$871,,MATCH($B178,[2]掉落汇总!$D$1:$M$1)),[2]掉落汇总!$A$2:$A$871,O$1,[2]掉落汇总!$C$2:$C$871,$Q$2)/$Q$3)*宝箱投放计算!N178</f>
        <v>0.37342246297470183</v>
      </c>
    </row>
    <row r="179" spans="1:15" x14ac:dyDescent="0.2">
      <c r="A179">
        <f>玩家成长时间线!A179</f>
        <v>178</v>
      </c>
      <c r="B179">
        <f>玩家成长时间线!B179</f>
        <v>10</v>
      </c>
      <c r="C179">
        <f ca="1">SUM($D$2:D179)</f>
        <v>1636.4422096720989</v>
      </c>
      <c r="D179">
        <f t="shared" ca="1" si="2"/>
        <v>7.9340334895717666</v>
      </c>
      <c r="E179">
        <f ca="1">(SUMIFS(OFFSET([2]掉落汇总!$C$2:$C$871,,MATCH($B179,[2]掉落汇总!$D$1:$M$1)),[2]掉落汇总!$A$2:$A$871,E$1,[2]掉落汇总!$C$2:$C$871,$Q$1)+SUMIFS(OFFSET([2]掉落汇总!$C$2:$C$871,,MATCH($B179,[2]掉落汇总!$D$1:$M$1)),[2]掉落汇总!$A$2:$A$871,E$1,[2]掉落汇总!$C$2:$C$871,$Q$2)/$Q$3)*宝箱投放计算!D179</f>
        <v>2.9577695949500264</v>
      </c>
      <c r="F179">
        <f ca="1">(SUMIFS(OFFSET([2]掉落汇总!$C$2:$C$871,,MATCH($B179,[2]掉落汇总!$D$1:$M$1)),[2]掉落汇总!$A$2:$A$871,F$1,[2]掉落汇总!$C$2:$C$871,$Q$1)+SUMIFS(OFFSET([2]掉落汇总!$C$2:$C$871,,MATCH($B179,[2]掉落汇总!$D$1:$M$1)),[2]掉落汇总!$A$2:$A$871,F$1,[2]掉落汇总!$C$2:$C$871,$Q$2)/$Q$3)*宝箱投放计算!E179</f>
        <v>2.8580034423407916</v>
      </c>
      <c r="G179">
        <f ca="1">(SUMIFS(OFFSET([2]掉落汇总!$C$2:$C$871,,MATCH($B179,[2]掉落汇总!$D$1:$M$1)),[2]掉落汇总!$A$2:$A$871,G$1,[2]掉落汇总!$C$2:$C$871,$Q$1)+SUMIFS(OFFSET([2]掉落汇总!$C$2:$C$871,,MATCH($B179,[2]掉落汇总!$D$1:$M$1)),[2]掉落汇总!$A$2:$A$871,G$1,[2]掉落汇总!$C$2:$C$871,$Q$2)/$Q$3)*宝箱投放计算!F179</f>
        <v>0</v>
      </c>
      <c r="H179">
        <f ca="1">(SUMIFS(OFFSET([2]掉落汇总!$C$2:$C$871,,MATCH($B179,[2]掉落汇总!$D$1:$M$1)),[2]掉落汇总!$A$2:$A$871,H$1,[2]掉落汇总!$C$2:$C$871,$Q$1)+SUMIFS(OFFSET([2]掉落汇总!$C$2:$C$871,,MATCH($B179,[2]掉落汇总!$D$1:$M$1)),[2]掉落汇总!$A$2:$A$871,H$1,[2]掉落汇总!$C$2:$C$871,$Q$2)/$Q$3)*宝箱投放计算!G179</f>
        <v>0</v>
      </c>
      <c r="I179">
        <f ca="1">(SUMIFS(OFFSET([2]掉落汇总!$C$2:$C$871,,MATCH($B179,[2]掉落汇总!$D$1:$M$1)),[2]掉落汇总!$A$2:$A$871,I$1,[2]掉落汇总!$C$2:$C$871,$Q$1)+SUMIFS(OFFSET([2]掉落汇总!$C$2:$C$871,,MATCH($B179,[2]掉落汇总!$D$1:$M$1)),[2]掉落汇总!$A$2:$A$871,I$1,[2]掉落汇总!$C$2:$C$871,$Q$2)/$Q$3)*宝箱投放计算!H179</f>
        <v>0</v>
      </c>
      <c r="J179">
        <f ca="1">(SUMIFS(OFFSET([2]掉落汇总!$C$2:$C$871,,MATCH($B179,[2]掉落汇总!$D$1:$M$1)),[2]掉落汇总!$A$2:$A$871,J$1,[2]掉落汇总!$C$2:$C$871,$Q$1)+SUMIFS(OFFSET([2]掉落汇总!$C$2:$C$871,,MATCH($B179,[2]掉落汇总!$D$1:$M$1)),[2]掉落汇总!$A$2:$A$871,J$1,[2]掉落汇总!$C$2:$C$871,$Q$2)/$Q$3)*宝箱投放计算!I179</f>
        <v>0</v>
      </c>
      <c r="K179">
        <f ca="1">(SUMIFS(OFFSET([2]掉落汇总!$C$2:$C$871,,MATCH($B179,[2]掉落汇总!$D$1:$M$1)),[2]掉落汇总!$A$2:$A$871,K$1,[2]掉落汇总!$C$2:$C$871,$Q$1)+SUMIFS(OFFSET([2]掉落汇总!$C$2:$C$871,,MATCH($B179,[2]掉落汇总!$D$1:$M$1)),[2]掉落汇总!$A$2:$A$871,K$1,[2]掉落汇总!$C$2:$C$871,$Q$2)/$Q$3)*宝箱投放计算!J179</f>
        <v>0</v>
      </c>
      <c r="L179">
        <f ca="1">(SUMIFS(OFFSET([2]掉落汇总!$C$2:$C$871,,MATCH($B179,[2]掉落汇总!$D$1:$M$1)),[2]掉落汇总!$A$2:$A$871,L$1,[2]掉落汇总!$C$2:$C$871,$Q$1)+SUMIFS(OFFSET([2]掉落汇总!$C$2:$C$871,,MATCH($B179,[2]掉落汇总!$D$1:$M$1)),[2]掉落汇总!$A$2:$A$871,L$1,[2]掉落汇总!$C$2:$C$871,$Q$2)/$Q$3)*宝箱投放计算!K179</f>
        <v>0.7814085171640911</v>
      </c>
      <c r="M179">
        <f ca="1">(SUMIFS(OFFSET([2]掉落汇总!$C$2:$C$871,,MATCH($B179,[2]掉落汇总!$D$1:$M$1)),[2]掉落汇总!$A$2:$A$871,M$1,[2]掉落汇总!$C$2:$C$871,$Q$1)+SUMIFS(OFFSET([2]掉落汇总!$C$2:$C$871,,MATCH($B179,[2]掉落汇总!$D$1:$M$1)),[2]掉落汇总!$A$2:$A$871,M$1,[2]掉落汇总!$C$2:$C$871,$Q$2)/$Q$3)*宝箱投放计算!L179</f>
        <v>0.78196893612051854</v>
      </c>
      <c r="N179">
        <f ca="1">(SUMIFS(OFFSET([2]掉落汇总!$C$2:$C$871,,MATCH($B179,[2]掉落汇总!$D$1:$M$1)),[2]掉落汇总!$A$2:$A$871,N$1,[2]掉落汇总!$C$2:$C$871,$Q$1)+SUMIFS(OFFSET([2]掉落汇总!$C$2:$C$871,,MATCH($B179,[2]掉落汇总!$D$1:$M$1)),[2]掉落汇总!$A$2:$A$871,N$1,[2]掉落汇总!$C$2:$C$871,$Q$2)/$Q$3)*宝箱投放计算!M179</f>
        <v>0.18146053602163756</v>
      </c>
      <c r="O179">
        <f ca="1">(SUMIFS(OFFSET([2]掉落汇总!$C$2:$C$871,,MATCH($B179,[2]掉落汇总!$D$1:$M$1)),[2]掉落汇总!$A$2:$A$871,O$1,[2]掉落汇总!$C$2:$C$871,$Q$1)+SUMIFS(OFFSET([2]掉落汇总!$C$2:$C$871,,MATCH($B179,[2]掉落汇总!$D$1:$M$1)),[2]掉落汇总!$A$2:$A$871,O$1,[2]掉落汇总!$C$2:$C$871,$Q$2)/$Q$3)*宝箱投放计算!N179</f>
        <v>0.37342246297470183</v>
      </c>
    </row>
    <row r="180" spans="1:15" x14ac:dyDescent="0.2">
      <c r="A180">
        <f>玩家成长时间线!A180</f>
        <v>179</v>
      </c>
      <c r="B180">
        <f>玩家成长时间线!B180</f>
        <v>10</v>
      </c>
      <c r="C180">
        <f ca="1">SUM($D$2:D180)</f>
        <v>1644.3888680959158</v>
      </c>
      <c r="D180">
        <f t="shared" ca="1" si="2"/>
        <v>7.9466584238169018</v>
      </c>
      <c r="E180">
        <f ca="1">(SUMIFS(OFFSET([2]掉落汇总!$C$2:$C$871,,MATCH($B180,[2]掉落汇总!$D$1:$M$1)),[2]掉落汇总!$A$2:$A$871,E$1,[2]掉落汇总!$C$2:$C$871,$Q$1)+SUMIFS(OFFSET([2]掉落汇总!$C$2:$C$871,,MATCH($B180,[2]掉落汇总!$D$1:$M$1)),[2]掉落汇总!$A$2:$A$871,E$1,[2]掉落汇总!$C$2:$C$871,$Q$2)/$Q$3)*宝箱投放计算!D180</f>
        <v>2.9703945291951608</v>
      </c>
      <c r="F180">
        <f ca="1">(SUMIFS(OFFSET([2]掉落汇总!$C$2:$C$871,,MATCH($B180,[2]掉落汇总!$D$1:$M$1)),[2]掉落汇总!$A$2:$A$871,F$1,[2]掉落汇总!$C$2:$C$871,$Q$1)+SUMIFS(OFFSET([2]掉落汇总!$C$2:$C$871,,MATCH($B180,[2]掉落汇总!$D$1:$M$1)),[2]掉落汇总!$A$2:$A$871,F$1,[2]掉落汇总!$C$2:$C$871,$Q$2)/$Q$3)*宝箱投放计算!E180</f>
        <v>2.8580034423407916</v>
      </c>
      <c r="G180">
        <f ca="1">(SUMIFS(OFFSET([2]掉落汇总!$C$2:$C$871,,MATCH($B180,[2]掉落汇总!$D$1:$M$1)),[2]掉落汇总!$A$2:$A$871,G$1,[2]掉落汇总!$C$2:$C$871,$Q$1)+SUMIFS(OFFSET([2]掉落汇总!$C$2:$C$871,,MATCH($B180,[2]掉落汇总!$D$1:$M$1)),[2]掉落汇总!$A$2:$A$871,G$1,[2]掉落汇总!$C$2:$C$871,$Q$2)/$Q$3)*宝箱投放计算!F180</f>
        <v>0</v>
      </c>
      <c r="H180">
        <f ca="1">(SUMIFS(OFFSET([2]掉落汇总!$C$2:$C$871,,MATCH($B180,[2]掉落汇总!$D$1:$M$1)),[2]掉落汇总!$A$2:$A$871,H$1,[2]掉落汇总!$C$2:$C$871,$Q$1)+SUMIFS(OFFSET([2]掉落汇总!$C$2:$C$871,,MATCH($B180,[2]掉落汇总!$D$1:$M$1)),[2]掉落汇总!$A$2:$A$871,H$1,[2]掉落汇总!$C$2:$C$871,$Q$2)/$Q$3)*宝箱投放计算!G180</f>
        <v>0</v>
      </c>
      <c r="I180">
        <f ca="1">(SUMIFS(OFFSET([2]掉落汇总!$C$2:$C$871,,MATCH($B180,[2]掉落汇总!$D$1:$M$1)),[2]掉落汇总!$A$2:$A$871,I$1,[2]掉落汇总!$C$2:$C$871,$Q$1)+SUMIFS(OFFSET([2]掉落汇总!$C$2:$C$871,,MATCH($B180,[2]掉落汇总!$D$1:$M$1)),[2]掉落汇总!$A$2:$A$871,I$1,[2]掉落汇总!$C$2:$C$871,$Q$2)/$Q$3)*宝箱投放计算!H180</f>
        <v>0</v>
      </c>
      <c r="J180">
        <f ca="1">(SUMIFS(OFFSET([2]掉落汇总!$C$2:$C$871,,MATCH($B180,[2]掉落汇总!$D$1:$M$1)),[2]掉落汇总!$A$2:$A$871,J$1,[2]掉落汇总!$C$2:$C$871,$Q$1)+SUMIFS(OFFSET([2]掉落汇总!$C$2:$C$871,,MATCH($B180,[2]掉落汇总!$D$1:$M$1)),[2]掉落汇总!$A$2:$A$871,J$1,[2]掉落汇总!$C$2:$C$871,$Q$2)/$Q$3)*宝箱投放计算!I180</f>
        <v>0</v>
      </c>
      <c r="K180">
        <f ca="1">(SUMIFS(OFFSET([2]掉落汇总!$C$2:$C$871,,MATCH($B180,[2]掉落汇总!$D$1:$M$1)),[2]掉落汇总!$A$2:$A$871,K$1,[2]掉落汇总!$C$2:$C$871,$Q$1)+SUMIFS(OFFSET([2]掉落汇总!$C$2:$C$871,,MATCH($B180,[2]掉落汇总!$D$1:$M$1)),[2]掉落汇总!$A$2:$A$871,K$1,[2]掉落汇总!$C$2:$C$871,$Q$2)/$Q$3)*宝箱投放计算!J180</f>
        <v>0</v>
      </c>
      <c r="L180">
        <f ca="1">(SUMIFS(OFFSET([2]掉落汇总!$C$2:$C$871,,MATCH($B180,[2]掉落汇总!$D$1:$M$1)),[2]掉落汇总!$A$2:$A$871,L$1,[2]掉落汇总!$C$2:$C$871,$Q$1)+SUMIFS(OFFSET([2]掉落汇总!$C$2:$C$871,,MATCH($B180,[2]掉落汇总!$D$1:$M$1)),[2]掉落汇总!$A$2:$A$871,L$1,[2]掉落汇总!$C$2:$C$871,$Q$2)/$Q$3)*宝箱投放计算!K180</f>
        <v>0.7814085171640911</v>
      </c>
      <c r="M180">
        <f ca="1">(SUMIFS(OFFSET([2]掉落汇总!$C$2:$C$871,,MATCH($B180,[2]掉落汇总!$D$1:$M$1)),[2]掉落汇总!$A$2:$A$871,M$1,[2]掉落汇总!$C$2:$C$871,$Q$1)+SUMIFS(OFFSET([2]掉落汇总!$C$2:$C$871,,MATCH($B180,[2]掉落汇总!$D$1:$M$1)),[2]掉落汇总!$A$2:$A$871,M$1,[2]掉落汇总!$C$2:$C$871,$Q$2)/$Q$3)*宝箱投放计算!L180</f>
        <v>0.78196893612051854</v>
      </c>
      <c r="N180">
        <f ca="1">(SUMIFS(OFFSET([2]掉落汇总!$C$2:$C$871,,MATCH($B180,[2]掉落汇总!$D$1:$M$1)),[2]掉落汇总!$A$2:$A$871,N$1,[2]掉落汇总!$C$2:$C$871,$Q$1)+SUMIFS(OFFSET([2]掉落汇总!$C$2:$C$871,,MATCH($B180,[2]掉落汇总!$D$1:$M$1)),[2]掉落汇总!$A$2:$A$871,N$1,[2]掉落汇总!$C$2:$C$871,$Q$2)/$Q$3)*宝箱投放计算!M180</f>
        <v>0.18146053602163756</v>
      </c>
      <c r="O180">
        <f ca="1">(SUMIFS(OFFSET([2]掉落汇总!$C$2:$C$871,,MATCH($B180,[2]掉落汇总!$D$1:$M$1)),[2]掉落汇总!$A$2:$A$871,O$1,[2]掉落汇总!$C$2:$C$871,$Q$1)+SUMIFS(OFFSET([2]掉落汇总!$C$2:$C$871,,MATCH($B180,[2]掉落汇总!$D$1:$M$1)),[2]掉落汇总!$A$2:$A$871,O$1,[2]掉落汇总!$C$2:$C$871,$Q$2)/$Q$3)*宝箱投放计算!N180</f>
        <v>0.37342246297470183</v>
      </c>
    </row>
    <row r="181" spans="1:15" x14ac:dyDescent="0.2">
      <c r="A181">
        <f>玩家成长时间线!A181</f>
        <v>180</v>
      </c>
      <c r="B181">
        <f>玩家成长时间线!B181</f>
        <v>10</v>
      </c>
      <c r="C181">
        <f ca="1">SUM($D$2:D181)</f>
        <v>1652.6006501388804</v>
      </c>
      <c r="D181">
        <f t="shared" ca="1" si="2"/>
        <v>8.2117820429647175</v>
      </c>
      <c r="E181">
        <f ca="1">(SUMIFS(OFFSET([2]掉落汇总!$C$2:$C$871,,MATCH($B181,[2]掉落汇总!$D$1:$M$1)),[2]掉落汇总!$A$2:$A$871,E$1,[2]掉落汇总!$C$2:$C$871,$Q$1)+SUMIFS(OFFSET([2]掉落汇总!$C$2:$C$871,,MATCH($B181,[2]掉落汇总!$D$1:$M$1)),[2]掉落汇总!$A$2:$A$871,E$1,[2]掉落汇总!$C$2:$C$871,$Q$2)/$Q$3)*宝箱投放计算!D181</f>
        <v>3.2355181483429774</v>
      </c>
      <c r="F181">
        <f ca="1">(SUMIFS(OFFSET([2]掉落汇总!$C$2:$C$871,,MATCH($B181,[2]掉落汇总!$D$1:$M$1)),[2]掉落汇总!$A$2:$A$871,F$1,[2]掉落汇总!$C$2:$C$871,$Q$1)+SUMIFS(OFFSET([2]掉落汇总!$C$2:$C$871,,MATCH($B181,[2]掉落汇总!$D$1:$M$1)),[2]掉落汇总!$A$2:$A$871,F$1,[2]掉落汇总!$C$2:$C$871,$Q$2)/$Q$3)*宝箱投放计算!E181</f>
        <v>2.8580034423407916</v>
      </c>
      <c r="G181">
        <f ca="1">(SUMIFS(OFFSET([2]掉落汇总!$C$2:$C$871,,MATCH($B181,[2]掉落汇总!$D$1:$M$1)),[2]掉落汇总!$A$2:$A$871,G$1,[2]掉落汇总!$C$2:$C$871,$Q$1)+SUMIFS(OFFSET([2]掉落汇总!$C$2:$C$871,,MATCH($B181,[2]掉落汇总!$D$1:$M$1)),[2]掉落汇总!$A$2:$A$871,G$1,[2]掉落汇总!$C$2:$C$871,$Q$2)/$Q$3)*宝箱投放计算!F181</f>
        <v>0</v>
      </c>
      <c r="H181">
        <f ca="1">(SUMIFS(OFFSET([2]掉落汇总!$C$2:$C$871,,MATCH($B181,[2]掉落汇总!$D$1:$M$1)),[2]掉落汇总!$A$2:$A$871,H$1,[2]掉落汇总!$C$2:$C$871,$Q$1)+SUMIFS(OFFSET([2]掉落汇总!$C$2:$C$871,,MATCH($B181,[2]掉落汇总!$D$1:$M$1)),[2]掉落汇总!$A$2:$A$871,H$1,[2]掉落汇总!$C$2:$C$871,$Q$2)/$Q$3)*宝箱投放计算!G181</f>
        <v>0</v>
      </c>
      <c r="I181">
        <f ca="1">(SUMIFS(OFFSET([2]掉落汇总!$C$2:$C$871,,MATCH($B181,[2]掉落汇总!$D$1:$M$1)),[2]掉落汇总!$A$2:$A$871,I$1,[2]掉落汇总!$C$2:$C$871,$Q$1)+SUMIFS(OFFSET([2]掉落汇总!$C$2:$C$871,,MATCH($B181,[2]掉落汇总!$D$1:$M$1)),[2]掉落汇总!$A$2:$A$871,I$1,[2]掉落汇总!$C$2:$C$871,$Q$2)/$Q$3)*宝箱投放计算!H181</f>
        <v>0</v>
      </c>
      <c r="J181">
        <f ca="1">(SUMIFS(OFFSET([2]掉落汇总!$C$2:$C$871,,MATCH($B181,[2]掉落汇总!$D$1:$M$1)),[2]掉落汇总!$A$2:$A$871,J$1,[2]掉落汇总!$C$2:$C$871,$Q$1)+SUMIFS(OFFSET([2]掉落汇总!$C$2:$C$871,,MATCH($B181,[2]掉落汇总!$D$1:$M$1)),[2]掉落汇总!$A$2:$A$871,J$1,[2]掉落汇总!$C$2:$C$871,$Q$2)/$Q$3)*宝箱投放计算!I181</f>
        <v>0</v>
      </c>
      <c r="K181">
        <f ca="1">(SUMIFS(OFFSET([2]掉落汇总!$C$2:$C$871,,MATCH($B181,[2]掉落汇总!$D$1:$M$1)),[2]掉落汇总!$A$2:$A$871,K$1,[2]掉落汇总!$C$2:$C$871,$Q$1)+SUMIFS(OFFSET([2]掉落汇总!$C$2:$C$871,,MATCH($B181,[2]掉落汇总!$D$1:$M$1)),[2]掉落汇总!$A$2:$A$871,K$1,[2]掉落汇总!$C$2:$C$871,$Q$2)/$Q$3)*宝箱投放计算!J181</f>
        <v>0</v>
      </c>
      <c r="L181">
        <f ca="1">(SUMIFS(OFFSET([2]掉落汇总!$C$2:$C$871,,MATCH($B181,[2]掉落汇总!$D$1:$M$1)),[2]掉落汇总!$A$2:$A$871,L$1,[2]掉落汇总!$C$2:$C$871,$Q$1)+SUMIFS(OFFSET([2]掉落汇总!$C$2:$C$871,,MATCH($B181,[2]掉落汇总!$D$1:$M$1)),[2]掉落汇总!$A$2:$A$871,L$1,[2]掉落汇总!$C$2:$C$871,$Q$2)/$Q$3)*宝箱投放计算!K181</f>
        <v>0.7814085171640911</v>
      </c>
      <c r="M181">
        <f ca="1">(SUMIFS(OFFSET([2]掉落汇总!$C$2:$C$871,,MATCH($B181,[2]掉落汇总!$D$1:$M$1)),[2]掉落汇总!$A$2:$A$871,M$1,[2]掉落汇总!$C$2:$C$871,$Q$1)+SUMIFS(OFFSET([2]掉落汇总!$C$2:$C$871,,MATCH($B181,[2]掉落汇总!$D$1:$M$1)),[2]掉落汇总!$A$2:$A$871,M$1,[2]掉落汇总!$C$2:$C$871,$Q$2)/$Q$3)*宝箱投放计算!L181</f>
        <v>0.78196893612051854</v>
      </c>
      <c r="N181">
        <f ca="1">(SUMIFS(OFFSET([2]掉落汇总!$C$2:$C$871,,MATCH($B181,[2]掉落汇总!$D$1:$M$1)),[2]掉落汇总!$A$2:$A$871,N$1,[2]掉落汇总!$C$2:$C$871,$Q$1)+SUMIFS(OFFSET([2]掉落汇总!$C$2:$C$871,,MATCH($B181,[2]掉落汇总!$D$1:$M$1)),[2]掉落汇总!$A$2:$A$871,N$1,[2]掉落汇总!$C$2:$C$871,$Q$2)/$Q$3)*宝箱投放计算!M181</f>
        <v>0.18146053602163756</v>
      </c>
      <c r="O181">
        <f ca="1">(SUMIFS(OFFSET([2]掉落汇总!$C$2:$C$871,,MATCH($B181,[2]掉落汇总!$D$1:$M$1)),[2]掉落汇总!$A$2:$A$871,O$1,[2]掉落汇总!$C$2:$C$871,$Q$1)+SUMIFS(OFFSET([2]掉落汇总!$C$2:$C$871,,MATCH($B181,[2]掉落汇总!$D$1:$M$1)),[2]掉落汇总!$A$2:$A$871,O$1,[2]掉落汇总!$C$2:$C$871,$Q$2)/$Q$3)*宝箱投放计算!N181</f>
        <v>0.37342246297470183</v>
      </c>
    </row>
    <row r="182" spans="1:15" x14ac:dyDescent="0.2">
      <c r="A182">
        <f>玩家成长时间线!A182</f>
        <v>181</v>
      </c>
      <c r="B182">
        <f>玩家成长时间线!B182</f>
        <v>10</v>
      </c>
      <c r="C182">
        <f ca="1">SUM($D$2:D182)</f>
        <v>1660.5725584311876</v>
      </c>
      <c r="D182">
        <f t="shared" ca="1" si="2"/>
        <v>7.9719082923071687</v>
      </c>
      <c r="E182">
        <f ca="1">(SUMIFS(OFFSET([2]掉落汇总!$C$2:$C$871,,MATCH($B182,[2]掉落汇总!$D$1:$M$1)),[2]掉落汇总!$A$2:$A$871,E$1,[2]掉落汇总!$C$2:$C$871,$Q$1)+SUMIFS(OFFSET([2]掉落汇总!$C$2:$C$871,,MATCH($B182,[2]掉落汇总!$D$1:$M$1)),[2]掉落汇总!$A$2:$A$871,E$1,[2]掉落汇总!$C$2:$C$871,$Q$2)/$Q$3)*宝箱投放计算!D182</f>
        <v>2.9956443976854286</v>
      </c>
      <c r="F182">
        <f ca="1">(SUMIFS(OFFSET([2]掉落汇总!$C$2:$C$871,,MATCH($B182,[2]掉落汇总!$D$1:$M$1)),[2]掉落汇总!$A$2:$A$871,F$1,[2]掉落汇总!$C$2:$C$871,$Q$1)+SUMIFS(OFFSET([2]掉落汇总!$C$2:$C$871,,MATCH($B182,[2]掉落汇总!$D$1:$M$1)),[2]掉落汇总!$A$2:$A$871,F$1,[2]掉落汇总!$C$2:$C$871,$Q$2)/$Q$3)*宝箱投放计算!E182</f>
        <v>2.8580034423407916</v>
      </c>
      <c r="G182">
        <f ca="1">(SUMIFS(OFFSET([2]掉落汇总!$C$2:$C$871,,MATCH($B182,[2]掉落汇总!$D$1:$M$1)),[2]掉落汇总!$A$2:$A$871,G$1,[2]掉落汇总!$C$2:$C$871,$Q$1)+SUMIFS(OFFSET([2]掉落汇总!$C$2:$C$871,,MATCH($B182,[2]掉落汇总!$D$1:$M$1)),[2]掉落汇总!$A$2:$A$871,G$1,[2]掉落汇总!$C$2:$C$871,$Q$2)/$Q$3)*宝箱投放计算!F182</f>
        <v>0</v>
      </c>
      <c r="H182">
        <f ca="1">(SUMIFS(OFFSET([2]掉落汇总!$C$2:$C$871,,MATCH($B182,[2]掉落汇总!$D$1:$M$1)),[2]掉落汇总!$A$2:$A$871,H$1,[2]掉落汇总!$C$2:$C$871,$Q$1)+SUMIFS(OFFSET([2]掉落汇总!$C$2:$C$871,,MATCH($B182,[2]掉落汇总!$D$1:$M$1)),[2]掉落汇总!$A$2:$A$871,H$1,[2]掉落汇总!$C$2:$C$871,$Q$2)/$Q$3)*宝箱投放计算!G182</f>
        <v>0</v>
      </c>
      <c r="I182">
        <f ca="1">(SUMIFS(OFFSET([2]掉落汇总!$C$2:$C$871,,MATCH($B182,[2]掉落汇总!$D$1:$M$1)),[2]掉落汇总!$A$2:$A$871,I$1,[2]掉落汇总!$C$2:$C$871,$Q$1)+SUMIFS(OFFSET([2]掉落汇总!$C$2:$C$871,,MATCH($B182,[2]掉落汇总!$D$1:$M$1)),[2]掉落汇总!$A$2:$A$871,I$1,[2]掉落汇总!$C$2:$C$871,$Q$2)/$Q$3)*宝箱投放计算!H182</f>
        <v>0</v>
      </c>
      <c r="J182">
        <f ca="1">(SUMIFS(OFFSET([2]掉落汇总!$C$2:$C$871,,MATCH($B182,[2]掉落汇总!$D$1:$M$1)),[2]掉落汇总!$A$2:$A$871,J$1,[2]掉落汇总!$C$2:$C$871,$Q$1)+SUMIFS(OFFSET([2]掉落汇总!$C$2:$C$871,,MATCH($B182,[2]掉落汇总!$D$1:$M$1)),[2]掉落汇总!$A$2:$A$871,J$1,[2]掉落汇总!$C$2:$C$871,$Q$2)/$Q$3)*宝箱投放计算!I182</f>
        <v>0</v>
      </c>
      <c r="K182">
        <f ca="1">(SUMIFS(OFFSET([2]掉落汇总!$C$2:$C$871,,MATCH($B182,[2]掉落汇总!$D$1:$M$1)),[2]掉落汇总!$A$2:$A$871,K$1,[2]掉落汇总!$C$2:$C$871,$Q$1)+SUMIFS(OFFSET([2]掉落汇总!$C$2:$C$871,,MATCH($B182,[2]掉落汇总!$D$1:$M$1)),[2]掉落汇总!$A$2:$A$871,K$1,[2]掉落汇总!$C$2:$C$871,$Q$2)/$Q$3)*宝箱投放计算!J182</f>
        <v>0</v>
      </c>
      <c r="L182">
        <f ca="1">(SUMIFS(OFFSET([2]掉落汇总!$C$2:$C$871,,MATCH($B182,[2]掉落汇总!$D$1:$M$1)),[2]掉落汇总!$A$2:$A$871,L$1,[2]掉落汇总!$C$2:$C$871,$Q$1)+SUMIFS(OFFSET([2]掉落汇总!$C$2:$C$871,,MATCH($B182,[2]掉落汇总!$D$1:$M$1)),[2]掉落汇总!$A$2:$A$871,L$1,[2]掉落汇总!$C$2:$C$871,$Q$2)/$Q$3)*宝箱投放计算!K182</f>
        <v>0.7814085171640911</v>
      </c>
      <c r="M182">
        <f ca="1">(SUMIFS(OFFSET([2]掉落汇总!$C$2:$C$871,,MATCH($B182,[2]掉落汇总!$D$1:$M$1)),[2]掉落汇总!$A$2:$A$871,M$1,[2]掉落汇总!$C$2:$C$871,$Q$1)+SUMIFS(OFFSET([2]掉落汇总!$C$2:$C$871,,MATCH($B182,[2]掉落汇总!$D$1:$M$1)),[2]掉落汇总!$A$2:$A$871,M$1,[2]掉落汇总!$C$2:$C$871,$Q$2)/$Q$3)*宝箱投放计算!L182</f>
        <v>0.78196893612051854</v>
      </c>
      <c r="N182">
        <f ca="1">(SUMIFS(OFFSET([2]掉落汇总!$C$2:$C$871,,MATCH($B182,[2]掉落汇总!$D$1:$M$1)),[2]掉落汇总!$A$2:$A$871,N$1,[2]掉落汇总!$C$2:$C$871,$Q$1)+SUMIFS(OFFSET([2]掉落汇总!$C$2:$C$871,,MATCH($B182,[2]掉落汇总!$D$1:$M$1)),[2]掉落汇总!$A$2:$A$871,N$1,[2]掉落汇总!$C$2:$C$871,$Q$2)/$Q$3)*宝箱投放计算!M182</f>
        <v>0.18146053602163756</v>
      </c>
      <c r="O182">
        <f ca="1">(SUMIFS(OFFSET([2]掉落汇总!$C$2:$C$871,,MATCH($B182,[2]掉落汇总!$D$1:$M$1)),[2]掉落汇总!$A$2:$A$871,O$1,[2]掉落汇总!$C$2:$C$871,$Q$1)+SUMIFS(OFFSET([2]掉落汇总!$C$2:$C$871,,MATCH($B182,[2]掉落汇总!$D$1:$M$1)),[2]掉落汇总!$A$2:$A$871,O$1,[2]掉落汇总!$C$2:$C$871,$Q$2)/$Q$3)*宝箱投放计算!N182</f>
        <v>0.37342246297470183</v>
      </c>
    </row>
    <row r="183" spans="1:15" x14ac:dyDescent="0.2">
      <c r="A183">
        <f>玩家成长时间线!A183</f>
        <v>182</v>
      </c>
      <c r="B183">
        <f>玩家成长时间线!B183</f>
        <v>8</v>
      </c>
      <c r="C183">
        <f ca="1">SUM($D$2:D183)</f>
        <v>1669.5001765773009</v>
      </c>
      <c r="D183">
        <f t="shared" ca="1" si="2"/>
        <v>8.9276181461131578</v>
      </c>
      <c r="E183">
        <f ca="1">(SUMIFS(OFFSET([2]掉落汇总!$C$2:$C$871,,MATCH($B183,[2]掉落汇总!$D$1:$M$1)),[2]掉落汇总!$A$2:$A$871,E$1,[2]掉落汇总!$C$2:$C$871,$Q$1)+SUMIFS(OFFSET([2]掉落汇总!$C$2:$C$871,,MATCH($B183,[2]掉落汇总!$D$1:$M$1)),[2]掉落汇总!$A$2:$A$871,E$1,[2]掉落汇总!$C$2:$C$871,$Q$2)/$Q$3)*宝箱投放计算!D183</f>
        <v>2.7493846153846153</v>
      </c>
      <c r="F183">
        <f ca="1">(SUMIFS(OFFSET([2]掉落汇总!$C$2:$C$871,,MATCH($B183,[2]掉落汇总!$D$1:$M$1)),[2]掉落汇总!$A$2:$A$871,F$1,[2]掉落汇总!$C$2:$C$871,$Q$1)+SUMIFS(OFFSET([2]掉落汇总!$C$2:$C$871,,MATCH($B183,[2]掉落汇总!$D$1:$M$1)),[2]掉落汇总!$A$2:$A$871,F$1,[2]掉落汇总!$C$2:$C$871,$Q$2)/$Q$3)*宝箱投放计算!E183</f>
        <v>2.2864027538726335</v>
      </c>
      <c r="G183">
        <f ca="1">(SUMIFS(OFFSET([2]掉落汇总!$C$2:$C$871,,MATCH($B183,[2]掉落汇总!$D$1:$M$1)),[2]掉落汇总!$A$2:$A$871,G$1,[2]掉落汇总!$C$2:$C$871,$Q$1)+SUMIFS(OFFSET([2]掉落汇总!$C$2:$C$871,,MATCH($B183,[2]掉落汇总!$D$1:$M$1)),[2]掉落汇总!$A$2:$A$871,G$1,[2]掉落汇总!$C$2:$C$871,$Q$2)/$Q$3)*宝箱投放计算!F183</f>
        <v>0</v>
      </c>
      <c r="H183">
        <f ca="1">(SUMIFS(OFFSET([2]掉落汇总!$C$2:$C$871,,MATCH($B183,[2]掉落汇总!$D$1:$M$1)),[2]掉落汇总!$A$2:$A$871,H$1,[2]掉落汇总!$C$2:$C$871,$Q$1)+SUMIFS(OFFSET([2]掉落汇总!$C$2:$C$871,,MATCH($B183,[2]掉落汇总!$D$1:$M$1)),[2]掉落汇总!$A$2:$A$871,H$1,[2]掉落汇总!$C$2:$C$871,$Q$2)/$Q$3)*宝箱投放计算!G183</f>
        <v>0</v>
      </c>
      <c r="I183">
        <f ca="1">(SUMIFS(OFFSET([2]掉落汇总!$C$2:$C$871,,MATCH($B183,[2]掉落汇总!$D$1:$M$1)),[2]掉落汇总!$A$2:$A$871,I$1,[2]掉落汇总!$C$2:$C$871,$Q$1)+SUMIFS(OFFSET([2]掉落汇总!$C$2:$C$871,,MATCH($B183,[2]掉落汇总!$D$1:$M$1)),[2]掉落汇总!$A$2:$A$871,I$1,[2]掉落汇总!$C$2:$C$871,$Q$2)/$Q$3)*宝箱投放计算!H183</f>
        <v>1.7735703245749606</v>
      </c>
      <c r="J183">
        <f ca="1">(SUMIFS(OFFSET([2]掉落汇总!$C$2:$C$871,,MATCH($B183,[2]掉落汇总!$D$1:$M$1)),[2]掉落汇总!$A$2:$A$871,J$1,[2]掉落汇总!$C$2:$C$871,$Q$1)+SUMIFS(OFFSET([2]掉落汇总!$C$2:$C$871,,MATCH($B183,[2]掉落汇总!$D$1:$M$1)),[2]掉落汇总!$A$2:$A$871,J$1,[2]掉落汇总!$C$2:$C$871,$Q$2)/$Q$3)*宝箱投放计算!I183</f>
        <v>0</v>
      </c>
      <c r="K183">
        <f ca="1">(SUMIFS(OFFSET([2]掉落汇总!$C$2:$C$871,,MATCH($B183,[2]掉落汇总!$D$1:$M$1)),[2]掉落汇总!$A$2:$A$871,K$1,[2]掉落汇总!$C$2:$C$871,$Q$1)+SUMIFS(OFFSET([2]掉落汇总!$C$2:$C$871,,MATCH($B183,[2]掉落汇总!$D$1:$M$1)),[2]掉落汇总!$A$2:$A$871,K$1,[2]掉落汇总!$C$2:$C$871,$Q$2)/$Q$3)*宝箱投放计算!J183</f>
        <v>0</v>
      </c>
      <c r="L183">
        <f ca="1">(SUMIFS(OFFSET([2]掉落汇总!$C$2:$C$871,,MATCH($B183,[2]掉落汇总!$D$1:$M$1)),[2]掉落汇总!$A$2:$A$871,L$1,[2]掉落汇总!$C$2:$C$871,$Q$1)+SUMIFS(OFFSET([2]掉落汇总!$C$2:$C$871,,MATCH($B183,[2]掉落汇总!$D$1:$M$1)),[2]掉落汇总!$A$2:$A$871,L$1,[2]掉落汇总!$C$2:$C$871,$Q$2)/$Q$3)*宝箱投放计算!K183</f>
        <v>0.7814085171640911</v>
      </c>
      <c r="M183">
        <f ca="1">(SUMIFS(OFFSET([2]掉落汇总!$C$2:$C$871,,MATCH($B183,[2]掉落汇总!$D$1:$M$1)),[2]掉落汇总!$A$2:$A$871,M$1,[2]掉落汇总!$C$2:$C$871,$Q$1)+SUMIFS(OFFSET([2]掉落汇总!$C$2:$C$871,,MATCH($B183,[2]掉落汇总!$D$1:$M$1)),[2]掉落汇总!$A$2:$A$871,M$1,[2]掉落汇总!$C$2:$C$871,$Q$2)/$Q$3)*宝箱投放计算!L183</f>
        <v>0.78196893612051854</v>
      </c>
      <c r="N183">
        <f ca="1">(SUMIFS(OFFSET([2]掉落汇总!$C$2:$C$871,,MATCH($B183,[2]掉落汇总!$D$1:$M$1)),[2]掉落汇总!$A$2:$A$871,N$1,[2]掉落汇总!$C$2:$C$871,$Q$1)+SUMIFS(OFFSET([2]掉落汇总!$C$2:$C$871,,MATCH($B183,[2]掉落汇总!$D$1:$M$1)),[2]掉落汇总!$A$2:$A$871,N$1,[2]掉落汇总!$C$2:$C$871,$Q$2)/$Q$3)*宝箱投放计算!M183</f>
        <v>0.18146053602163756</v>
      </c>
      <c r="O183">
        <f ca="1">(SUMIFS(OFFSET([2]掉落汇总!$C$2:$C$871,,MATCH($B183,[2]掉落汇总!$D$1:$M$1)),[2]掉落汇总!$A$2:$A$871,O$1,[2]掉落汇总!$C$2:$C$871,$Q$1)+SUMIFS(OFFSET([2]掉落汇总!$C$2:$C$871,,MATCH($B183,[2]掉落汇总!$D$1:$M$1)),[2]掉落汇总!$A$2:$A$871,O$1,[2]掉落汇总!$C$2:$C$871,$Q$2)/$Q$3)*宝箱投放计算!N183</f>
        <v>0.37342246297470183</v>
      </c>
    </row>
    <row r="184" spans="1:15" x14ac:dyDescent="0.2">
      <c r="A184">
        <f>玩家成长时间线!A184</f>
        <v>183</v>
      </c>
      <c r="B184">
        <f>玩家成长时间线!B184</f>
        <v>8</v>
      </c>
      <c r="C184">
        <f ca="1">SUM($D$2:D184)</f>
        <v>1676.6657628603775</v>
      </c>
      <c r="D184">
        <f t="shared" ca="1" si="2"/>
        <v>7.1655862830766592</v>
      </c>
      <c r="E184">
        <f ca="1">(SUMIFS(OFFSET([2]掉落汇总!$C$2:$C$871,,MATCH($B184,[2]掉落汇总!$D$1:$M$1)),[2]掉落汇总!$A$2:$A$871,E$1,[2]掉落汇总!$C$2:$C$871,$Q$1)+SUMIFS(OFFSET([2]掉落汇总!$C$2:$C$871,,MATCH($B184,[2]掉落汇总!$D$1:$M$1)),[2]掉落汇总!$A$2:$A$871,E$1,[2]掉落汇总!$C$2:$C$871,$Q$2)/$Q$3)*宝箱投放计算!D184</f>
        <v>2.7609230769230764</v>
      </c>
      <c r="F184">
        <f ca="1">(SUMIFS(OFFSET([2]掉落汇总!$C$2:$C$871,,MATCH($B184,[2]掉落汇总!$D$1:$M$1)),[2]掉落汇总!$A$2:$A$871,F$1,[2]掉落汇总!$C$2:$C$871,$Q$1)+SUMIFS(OFFSET([2]掉落汇总!$C$2:$C$871,,MATCH($B184,[2]掉落汇总!$D$1:$M$1)),[2]掉落汇总!$A$2:$A$871,F$1,[2]掉落汇总!$C$2:$C$871,$Q$2)/$Q$3)*宝箱投放计算!E184</f>
        <v>2.2864027538726335</v>
      </c>
      <c r="G184">
        <f ca="1">(SUMIFS(OFFSET([2]掉落汇总!$C$2:$C$871,,MATCH($B184,[2]掉落汇总!$D$1:$M$1)),[2]掉落汇总!$A$2:$A$871,G$1,[2]掉落汇总!$C$2:$C$871,$Q$1)+SUMIFS(OFFSET([2]掉落汇总!$C$2:$C$871,,MATCH($B184,[2]掉落汇总!$D$1:$M$1)),[2]掉落汇总!$A$2:$A$871,G$1,[2]掉落汇总!$C$2:$C$871,$Q$2)/$Q$3)*宝箱投放计算!F184</f>
        <v>0</v>
      </c>
      <c r="H184">
        <f ca="1">(SUMIFS(OFFSET([2]掉落汇总!$C$2:$C$871,,MATCH($B184,[2]掉落汇总!$D$1:$M$1)),[2]掉落汇总!$A$2:$A$871,H$1,[2]掉落汇总!$C$2:$C$871,$Q$1)+SUMIFS(OFFSET([2]掉落汇总!$C$2:$C$871,,MATCH($B184,[2]掉落汇总!$D$1:$M$1)),[2]掉落汇总!$A$2:$A$871,H$1,[2]掉落汇总!$C$2:$C$871,$Q$2)/$Q$3)*宝箱投放计算!G184</f>
        <v>0</v>
      </c>
      <c r="I184">
        <f ca="1">(SUMIFS(OFFSET([2]掉落汇总!$C$2:$C$871,,MATCH($B184,[2]掉落汇总!$D$1:$M$1)),[2]掉落汇总!$A$2:$A$871,I$1,[2]掉落汇总!$C$2:$C$871,$Q$1)+SUMIFS(OFFSET([2]掉落汇总!$C$2:$C$871,,MATCH($B184,[2]掉落汇总!$D$1:$M$1)),[2]掉落汇总!$A$2:$A$871,I$1,[2]掉落汇总!$C$2:$C$871,$Q$2)/$Q$3)*宝箱投放计算!H184</f>
        <v>0</v>
      </c>
      <c r="J184">
        <f ca="1">(SUMIFS(OFFSET([2]掉落汇总!$C$2:$C$871,,MATCH($B184,[2]掉落汇总!$D$1:$M$1)),[2]掉落汇总!$A$2:$A$871,J$1,[2]掉落汇总!$C$2:$C$871,$Q$1)+SUMIFS(OFFSET([2]掉落汇总!$C$2:$C$871,,MATCH($B184,[2]掉落汇总!$D$1:$M$1)),[2]掉落汇总!$A$2:$A$871,J$1,[2]掉落汇总!$C$2:$C$871,$Q$2)/$Q$3)*宝箱投放计算!I184</f>
        <v>0</v>
      </c>
      <c r="K184">
        <f ca="1">(SUMIFS(OFFSET([2]掉落汇总!$C$2:$C$871,,MATCH($B184,[2]掉落汇总!$D$1:$M$1)),[2]掉落汇总!$A$2:$A$871,K$1,[2]掉落汇总!$C$2:$C$871,$Q$1)+SUMIFS(OFFSET([2]掉落汇总!$C$2:$C$871,,MATCH($B184,[2]掉落汇总!$D$1:$M$1)),[2]掉落汇总!$A$2:$A$871,K$1,[2]掉落汇总!$C$2:$C$871,$Q$2)/$Q$3)*宝箱投放计算!J184</f>
        <v>0</v>
      </c>
      <c r="L184">
        <f ca="1">(SUMIFS(OFFSET([2]掉落汇总!$C$2:$C$871,,MATCH($B184,[2]掉落汇总!$D$1:$M$1)),[2]掉落汇总!$A$2:$A$871,L$1,[2]掉落汇总!$C$2:$C$871,$Q$1)+SUMIFS(OFFSET([2]掉落汇总!$C$2:$C$871,,MATCH($B184,[2]掉落汇总!$D$1:$M$1)),[2]掉落汇总!$A$2:$A$871,L$1,[2]掉落汇总!$C$2:$C$871,$Q$2)/$Q$3)*宝箱投放计算!K184</f>
        <v>0.7814085171640911</v>
      </c>
      <c r="M184">
        <f ca="1">(SUMIFS(OFFSET([2]掉落汇总!$C$2:$C$871,,MATCH($B184,[2]掉落汇总!$D$1:$M$1)),[2]掉落汇总!$A$2:$A$871,M$1,[2]掉落汇总!$C$2:$C$871,$Q$1)+SUMIFS(OFFSET([2]掉落汇总!$C$2:$C$871,,MATCH($B184,[2]掉落汇总!$D$1:$M$1)),[2]掉落汇总!$A$2:$A$871,M$1,[2]掉落汇总!$C$2:$C$871,$Q$2)/$Q$3)*宝箱投放计算!L184</f>
        <v>0.78196893612051854</v>
      </c>
      <c r="N184">
        <f ca="1">(SUMIFS(OFFSET([2]掉落汇总!$C$2:$C$871,,MATCH($B184,[2]掉落汇总!$D$1:$M$1)),[2]掉落汇总!$A$2:$A$871,N$1,[2]掉落汇总!$C$2:$C$871,$Q$1)+SUMIFS(OFFSET([2]掉落汇总!$C$2:$C$871,,MATCH($B184,[2]掉落汇总!$D$1:$M$1)),[2]掉落汇总!$A$2:$A$871,N$1,[2]掉落汇总!$C$2:$C$871,$Q$2)/$Q$3)*宝箱投放计算!M184</f>
        <v>0.18146053602163756</v>
      </c>
      <c r="O184">
        <f ca="1">(SUMIFS(OFFSET([2]掉落汇总!$C$2:$C$871,,MATCH($B184,[2]掉落汇总!$D$1:$M$1)),[2]掉落汇总!$A$2:$A$871,O$1,[2]掉落汇总!$C$2:$C$871,$Q$1)+SUMIFS(OFFSET([2]掉落汇总!$C$2:$C$871,,MATCH($B184,[2]掉落汇总!$D$1:$M$1)),[2]掉落汇总!$A$2:$A$871,O$1,[2]掉落汇总!$C$2:$C$871,$Q$2)/$Q$3)*宝箱投放计算!N184</f>
        <v>0.37342246297470183</v>
      </c>
    </row>
    <row r="185" spans="1:15" x14ac:dyDescent="0.2">
      <c r="A185">
        <f>玩家成长时间线!A185</f>
        <v>184</v>
      </c>
      <c r="B185">
        <f>玩家成长时间线!B185</f>
        <v>8</v>
      </c>
      <c r="C185">
        <f ca="1">SUM($D$2:D185)</f>
        <v>1684.0736568357618</v>
      </c>
      <c r="D185">
        <f t="shared" ca="1" si="2"/>
        <v>7.4078939753843516</v>
      </c>
      <c r="E185">
        <f ca="1">(SUMIFS(OFFSET([2]掉落汇总!$C$2:$C$871,,MATCH($B185,[2]掉落汇总!$D$1:$M$1)),[2]掉落汇总!$A$2:$A$871,E$1,[2]掉落汇总!$C$2:$C$871,$Q$1)+SUMIFS(OFFSET([2]掉落汇总!$C$2:$C$871,,MATCH($B185,[2]掉落汇总!$D$1:$M$1)),[2]掉落汇总!$A$2:$A$871,E$1,[2]掉落汇总!$C$2:$C$871,$Q$2)/$Q$3)*宝箱投放计算!D185</f>
        <v>3.0032307692307687</v>
      </c>
      <c r="F185">
        <f ca="1">(SUMIFS(OFFSET([2]掉落汇总!$C$2:$C$871,,MATCH($B185,[2]掉落汇总!$D$1:$M$1)),[2]掉落汇总!$A$2:$A$871,F$1,[2]掉落汇总!$C$2:$C$871,$Q$1)+SUMIFS(OFFSET([2]掉落汇总!$C$2:$C$871,,MATCH($B185,[2]掉落汇总!$D$1:$M$1)),[2]掉落汇总!$A$2:$A$871,F$1,[2]掉落汇总!$C$2:$C$871,$Q$2)/$Q$3)*宝箱投放计算!E185</f>
        <v>2.2864027538726335</v>
      </c>
      <c r="G185">
        <f ca="1">(SUMIFS(OFFSET([2]掉落汇总!$C$2:$C$871,,MATCH($B185,[2]掉落汇总!$D$1:$M$1)),[2]掉落汇总!$A$2:$A$871,G$1,[2]掉落汇总!$C$2:$C$871,$Q$1)+SUMIFS(OFFSET([2]掉落汇总!$C$2:$C$871,,MATCH($B185,[2]掉落汇总!$D$1:$M$1)),[2]掉落汇总!$A$2:$A$871,G$1,[2]掉落汇总!$C$2:$C$871,$Q$2)/$Q$3)*宝箱投放计算!F185</f>
        <v>0</v>
      </c>
      <c r="H185">
        <f ca="1">(SUMIFS(OFFSET([2]掉落汇总!$C$2:$C$871,,MATCH($B185,[2]掉落汇总!$D$1:$M$1)),[2]掉落汇总!$A$2:$A$871,H$1,[2]掉落汇总!$C$2:$C$871,$Q$1)+SUMIFS(OFFSET([2]掉落汇总!$C$2:$C$871,,MATCH($B185,[2]掉落汇总!$D$1:$M$1)),[2]掉落汇总!$A$2:$A$871,H$1,[2]掉落汇总!$C$2:$C$871,$Q$2)/$Q$3)*宝箱投放计算!G185</f>
        <v>0</v>
      </c>
      <c r="I185">
        <f ca="1">(SUMIFS(OFFSET([2]掉落汇总!$C$2:$C$871,,MATCH($B185,[2]掉落汇总!$D$1:$M$1)),[2]掉落汇总!$A$2:$A$871,I$1,[2]掉落汇总!$C$2:$C$871,$Q$1)+SUMIFS(OFFSET([2]掉落汇总!$C$2:$C$871,,MATCH($B185,[2]掉落汇总!$D$1:$M$1)),[2]掉落汇总!$A$2:$A$871,I$1,[2]掉落汇总!$C$2:$C$871,$Q$2)/$Q$3)*宝箱投放计算!H185</f>
        <v>0</v>
      </c>
      <c r="J185">
        <f ca="1">(SUMIFS(OFFSET([2]掉落汇总!$C$2:$C$871,,MATCH($B185,[2]掉落汇总!$D$1:$M$1)),[2]掉落汇总!$A$2:$A$871,J$1,[2]掉落汇总!$C$2:$C$871,$Q$1)+SUMIFS(OFFSET([2]掉落汇总!$C$2:$C$871,,MATCH($B185,[2]掉落汇总!$D$1:$M$1)),[2]掉落汇总!$A$2:$A$871,J$1,[2]掉落汇总!$C$2:$C$871,$Q$2)/$Q$3)*宝箱投放计算!I185</f>
        <v>0</v>
      </c>
      <c r="K185">
        <f ca="1">(SUMIFS(OFFSET([2]掉落汇总!$C$2:$C$871,,MATCH($B185,[2]掉落汇总!$D$1:$M$1)),[2]掉落汇总!$A$2:$A$871,K$1,[2]掉落汇总!$C$2:$C$871,$Q$1)+SUMIFS(OFFSET([2]掉落汇总!$C$2:$C$871,,MATCH($B185,[2]掉落汇总!$D$1:$M$1)),[2]掉落汇总!$A$2:$A$871,K$1,[2]掉落汇总!$C$2:$C$871,$Q$2)/$Q$3)*宝箱投放计算!J185</f>
        <v>0</v>
      </c>
      <c r="L185">
        <f ca="1">(SUMIFS(OFFSET([2]掉落汇总!$C$2:$C$871,,MATCH($B185,[2]掉落汇总!$D$1:$M$1)),[2]掉落汇总!$A$2:$A$871,L$1,[2]掉落汇总!$C$2:$C$871,$Q$1)+SUMIFS(OFFSET([2]掉落汇总!$C$2:$C$871,,MATCH($B185,[2]掉落汇总!$D$1:$M$1)),[2]掉落汇总!$A$2:$A$871,L$1,[2]掉落汇总!$C$2:$C$871,$Q$2)/$Q$3)*宝箱投放计算!K185</f>
        <v>0.7814085171640911</v>
      </c>
      <c r="M185">
        <f ca="1">(SUMIFS(OFFSET([2]掉落汇总!$C$2:$C$871,,MATCH($B185,[2]掉落汇总!$D$1:$M$1)),[2]掉落汇总!$A$2:$A$871,M$1,[2]掉落汇总!$C$2:$C$871,$Q$1)+SUMIFS(OFFSET([2]掉落汇总!$C$2:$C$871,,MATCH($B185,[2]掉落汇总!$D$1:$M$1)),[2]掉落汇总!$A$2:$A$871,M$1,[2]掉落汇总!$C$2:$C$871,$Q$2)/$Q$3)*宝箱投放计算!L185</f>
        <v>0.78196893612051854</v>
      </c>
      <c r="N185">
        <f ca="1">(SUMIFS(OFFSET([2]掉落汇总!$C$2:$C$871,,MATCH($B185,[2]掉落汇总!$D$1:$M$1)),[2]掉落汇总!$A$2:$A$871,N$1,[2]掉落汇总!$C$2:$C$871,$Q$1)+SUMIFS(OFFSET([2]掉落汇总!$C$2:$C$871,,MATCH($B185,[2]掉落汇总!$D$1:$M$1)),[2]掉落汇总!$A$2:$A$871,N$1,[2]掉落汇总!$C$2:$C$871,$Q$2)/$Q$3)*宝箱投放计算!M185</f>
        <v>0.18146053602163756</v>
      </c>
      <c r="O185">
        <f ca="1">(SUMIFS(OFFSET([2]掉落汇总!$C$2:$C$871,,MATCH($B185,[2]掉落汇总!$D$1:$M$1)),[2]掉落汇总!$A$2:$A$871,O$1,[2]掉落汇总!$C$2:$C$871,$Q$1)+SUMIFS(OFFSET([2]掉落汇总!$C$2:$C$871,,MATCH($B185,[2]掉落汇总!$D$1:$M$1)),[2]掉落汇总!$A$2:$A$871,O$1,[2]掉落汇总!$C$2:$C$871,$Q$2)/$Q$3)*宝箱投放计算!N185</f>
        <v>0.37342246297470183</v>
      </c>
    </row>
    <row r="186" spans="1:15" x14ac:dyDescent="0.2">
      <c r="A186">
        <f>玩家成长时间线!A186</f>
        <v>185</v>
      </c>
      <c r="B186">
        <f>玩家成长时间线!B186</f>
        <v>9</v>
      </c>
      <c r="C186">
        <f ca="1">SUM($D$2:D186)</f>
        <v>1697.3238292421418</v>
      </c>
      <c r="D186">
        <f t="shared" ca="1" si="2"/>
        <v>13.250172406379972</v>
      </c>
      <c r="E186">
        <f ca="1">(SUMIFS(OFFSET([2]掉落汇总!$C$2:$C$871,,MATCH($B186,[2]掉落汇总!$D$1:$M$1)),[2]掉落汇总!$A$2:$A$871,E$1,[2]掉落汇总!$C$2:$C$871,$Q$1)+SUMIFS(OFFSET([2]掉落汇总!$C$2:$C$871,,MATCH($B186,[2]掉落汇总!$D$1:$M$1)),[2]掉落汇总!$A$2:$A$871,E$1,[2]掉落汇总!$C$2:$C$871,$Q$2)/$Q$3)*宝箱投放计算!D186</f>
        <v>1.8944558342420936</v>
      </c>
      <c r="F186">
        <f ca="1">(SUMIFS(OFFSET([2]掉落汇总!$C$2:$C$871,,MATCH($B186,[2]掉落汇总!$D$1:$M$1)),[2]掉落汇总!$A$2:$A$871,F$1,[2]掉落汇总!$C$2:$C$871,$Q$1)+SUMIFS(OFFSET([2]掉落汇总!$C$2:$C$871,,MATCH($B186,[2]掉落汇总!$D$1:$M$1)),[2]掉落汇总!$A$2:$A$871,F$1,[2]掉落汇总!$C$2:$C$871,$Q$2)/$Q$3)*宝箱投放计算!E186</f>
        <v>2.8580034423407916</v>
      </c>
      <c r="G186">
        <f ca="1">(SUMIFS(OFFSET([2]掉落汇总!$C$2:$C$871,,MATCH($B186,[2]掉落汇总!$D$1:$M$1)),[2]掉落汇总!$A$2:$A$871,G$1,[2]掉落汇总!$C$2:$C$871,$Q$1)+SUMIFS(OFFSET([2]掉落汇总!$C$2:$C$871,,MATCH($B186,[2]掉落汇总!$D$1:$M$1)),[2]掉落汇总!$A$2:$A$871,G$1,[2]掉落汇总!$C$2:$C$871,$Q$2)/$Q$3)*宝箱投放计算!F186</f>
        <v>0</v>
      </c>
      <c r="H186">
        <f ca="1">(SUMIFS(OFFSET([2]掉落汇总!$C$2:$C$871,,MATCH($B186,[2]掉落汇总!$D$1:$M$1)),[2]掉落汇总!$A$2:$A$871,H$1,[2]掉落汇总!$C$2:$C$871,$Q$1)+SUMIFS(OFFSET([2]掉落汇总!$C$2:$C$871,,MATCH($B186,[2]掉落汇总!$D$1:$M$1)),[2]掉落汇总!$A$2:$A$871,H$1,[2]掉落汇总!$C$2:$C$871,$Q$2)/$Q$3)*宝箱投放计算!G186</f>
        <v>0</v>
      </c>
      <c r="I186">
        <f ca="1">(SUMIFS(OFFSET([2]掉落汇总!$C$2:$C$871,,MATCH($B186,[2]掉落汇总!$D$1:$M$1)),[2]掉落汇总!$A$2:$A$871,I$1,[2]掉落汇总!$C$2:$C$871,$Q$1)+SUMIFS(OFFSET([2]掉落汇总!$C$2:$C$871,,MATCH($B186,[2]掉落汇总!$D$1:$M$1)),[2]掉落汇总!$A$2:$A$871,I$1,[2]掉落汇总!$C$2:$C$871,$Q$2)/$Q$3)*宝箱投放计算!H186</f>
        <v>1.7735703245749606</v>
      </c>
      <c r="J186">
        <f ca="1">(SUMIFS(OFFSET([2]掉落汇总!$C$2:$C$871,,MATCH($B186,[2]掉落汇总!$D$1:$M$1)),[2]掉落汇总!$A$2:$A$871,J$1,[2]掉落汇总!$C$2:$C$871,$Q$1)+SUMIFS(OFFSET([2]掉落汇总!$C$2:$C$871,,MATCH($B186,[2]掉落汇总!$D$1:$M$1)),[2]掉落汇总!$A$2:$A$871,J$1,[2]掉落汇总!$C$2:$C$871,$Q$2)/$Q$3)*宝箱投放计算!I186</f>
        <v>4.6058823529411761</v>
      </c>
      <c r="K186">
        <f ca="1">(SUMIFS(OFFSET([2]掉落汇总!$C$2:$C$871,,MATCH($B186,[2]掉落汇总!$D$1:$M$1)),[2]掉落汇总!$A$2:$A$871,K$1,[2]掉落汇总!$C$2:$C$871,$Q$1)+SUMIFS(OFFSET([2]掉落汇总!$C$2:$C$871,,MATCH($B186,[2]掉落汇总!$D$1:$M$1)),[2]掉落汇总!$A$2:$A$871,K$1,[2]掉落汇总!$C$2:$C$871,$Q$2)/$Q$3)*宝箱投放计算!J186</f>
        <v>0</v>
      </c>
      <c r="L186">
        <f ca="1">(SUMIFS(OFFSET([2]掉落汇总!$C$2:$C$871,,MATCH($B186,[2]掉落汇总!$D$1:$M$1)),[2]掉落汇总!$A$2:$A$871,L$1,[2]掉落汇总!$C$2:$C$871,$Q$1)+SUMIFS(OFFSET([2]掉落汇总!$C$2:$C$871,,MATCH($B186,[2]掉落汇总!$D$1:$M$1)),[2]掉落汇总!$A$2:$A$871,L$1,[2]掉落汇总!$C$2:$C$871,$Q$2)/$Q$3)*宝箱投放计算!K186</f>
        <v>0.7814085171640911</v>
      </c>
      <c r="M186">
        <f ca="1">(SUMIFS(OFFSET([2]掉落汇总!$C$2:$C$871,,MATCH($B186,[2]掉落汇总!$D$1:$M$1)),[2]掉落汇总!$A$2:$A$871,M$1,[2]掉落汇总!$C$2:$C$871,$Q$1)+SUMIFS(OFFSET([2]掉落汇总!$C$2:$C$871,,MATCH($B186,[2]掉落汇总!$D$1:$M$1)),[2]掉落汇总!$A$2:$A$871,M$1,[2]掉落汇总!$C$2:$C$871,$Q$2)/$Q$3)*宝箱投放计算!L186</f>
        <v>0.78196893612051854</v>
      </c>
      <c r="N186">
        <f ca="1">(SUMIFS(OFFSET([2]掉落汇总!$C$2:$C$871,,MATCH($B186,[2]掉落汇总!$D$1:$M$1)),[2]掉落汇总!$A$2:$A$871,N$1,[2]掉落汇总!$C$2:$C$871,$Q$1)+SUMIFS(OFFSET([2]掉落汇总!$C$2:$C$871,,MATCH($B186,[2]掉落汇总!$D$1:$M$1)),[2]掉落汇总!$A$2:$A$871,N$1,[2]掉落汇总!$C$2:$C$871,$Q$2)/$Q$3)*宝箱投放计算!M186</f>
        <v>0.18146053602163756</v>
      </c>
      <c r="O186">
        <f ca="1">(SUMIFS(OFFSET([2]掉落汇总!$C$2:$C$871,,MATCH($B186,[2]掉落汇总!$D$1:$M$1)),[2]掉落汇总!$A$2:$A$871,O$1,[2]掉落汇总!$C$2:$C$871,$Q$1)+SUMIFS(OFFSET([2]掉落汇总!$C$2:$C$871,,MATCH($B186,[2]掉落汇总!$D$1:$M$1)),[2]掉落汇总!$A$2:$A$871,O$1,[2]掉落汇总!$C$2:$C$871,$Q$2)/$Q$3)*宝箱投放计算!N186</f>
        <v>0.37342246297470183</v>
      </c>
    </row>
    <row r="187" spans="1:15" x14ac:dyDescent="0.2">
      <c r="A187">
        <f>玩家成长时间线!A187</f>
        <v>186</v>
      </c>
      <c r="B187">
        <f>玩家成长时间线!B187</f>
        <v>9</v>
      </c>
      <c r="C187">
        <f ca="1">SUM($D$2:D187)</f>
        <v>1704.2024006613001</v>
      </c>
      <c r="D187">
        <f t="shared" ca="1" si="2"/>
        <v>6.8785714191582725</v>
      </c>
      <c r="E187">
        <f ca="1">(SUMIFS(OFFSET([2]掉落汇总!$C$2:$C$871,,MATCH($B187,[2]掉落汇总!$D$1:$M$1)),[2]掉落汇总!$A$2:$A$871,E$1,[2]掉落汇总!$C$2:$C$871,$Q$1)+SUMIFS(OFFSET([2]掉落汇总!$C$2:$C$871,,MATCH($B187,[2]掉落汇总!$D$1:$M$1)),[2]掉落汇总!$A$2:$A$871,E$1,[2]掉落汇总!$C$2:$C$871,$Q$2)/$Q$3)*宝箱投放计算!D187</f>
        <v>1.9023075245365322</v>
      </c>
      <c r="F187">
        <f ca="1">(SUMIFS(OFFSET([2]掉落汇总!$C$2:$C$871,,MATCH($B187,[2]掉落汇总!$D$1:$M$1)),[2]掉落汇总!$A$2:$A$871,F$1,[2]掉落汇总!$C$2:$C$871,$Q$1)+SUMIFS(OFFSET([2]掉落汇总!$C$2:$C$871,,MATCH($B187,[2]掉落汇总!$D$1:$M$1)),[2]掉落汇总!$A$2:$A$871,F$1,[2]掉落汇总!$C$2:$C$871,$Q$2)/$Q$3)*宝箱投放计算!E187</f>
        <v>2.8580034423407916</v>
      </c>
      <c r="G187">
        <f ca="1">(SUMIFS(OFFSET([2]掉落汇总!$C$2:$C$871,,MATCH($B187,[2]掉落汇总!$D$1:$M$1)),[2]掉落汇总!$A$2:$A$871,G$1,[2]掉落汇总!$C$2:$C$871,$Q$1)+SUMIFS(OFFSET([2]掉落汇总!$C$2:$C$871,,MATCH($B187,[2]掉落汇总!$D$1:$M$1)),[2]掉落汇总!$A$2:$A$871,G$1,[2]掉落汇总!$C$2:$C$871,$Q$2)/$Q$3)*宝箱投放计算!F187</f>
        <v>0</v>
      </c>
      <c r="H187">
        <f ca="1">(SUMIFS(OFFSET([2]掉落汇总!$C$2:$C$871,,MATCH($B187,[2]掉落汇总!$D$1:$M$1)),[2]掉落汇总!$A$2:$A$871,H$1,[2]掉落汇总!$C$2:$C$871,$Q$1)+SUMIFS(OFFSET([2]掉落汇总!$C$2:$C$871,,MATCH($B187,[2]掉落汇总!$D$1:$M$1)),[2]掉落汇总!$A$2:$A$871,H$1,[2]掉落汇总!$C$2:$C$871,$Q$2)/$Q$3)*宝箱投放计算!G187</f>
        <v>0</v>
      </c>
      <c r="I187">
        <f ca="1">(SUMIFS(OFFSET([2]掉落汇总!$C$2:$C$871,,MATCH($B187,[2]掉落汇总!$D$1:$M$1)),[2]掉落汇总!$A$2:$A$871,I$1,[2]掉落汇总!$C$2:$C$871,$Q$1)+SUMIFS(OFFSET([2]掉落汇总!$C$2:$C$871,,MATCH($B187,[2]掉落汇总!$D$1:$M$1)),[2]掉落汇总!$A$2:$A$871,I$1,[2]掉落汇总!$C$2:$C$871,$Q$2)/$Q$3)*宝箱投放计算!H187</f>
        <v>0</v>
      </c>
      <c r="J187">
        <f ca="1">(SUMIFS(OFFSET([2]掉落汇总!$C$2:$C$871,,MATCH($B187,[2]掉落汇总!$D$1:$M$1)),[2]掉落汇总!$A$2:$A$871,J$1,[2]掉落汇总!$C$2:$C$871,$Q$1)+SUMIFS(OFFSET([2]掉落汇总!$C$2:$C$871,,MATCH($B187,[2]掉落汇总!$D$1:$M$1)),[2]掉落汇总!$A$2:$A$871,J$1,[2]掉落汇总!$C$2:$C$871,$Q$2)/$Q$3)*宝箱投放计算!I187</f>
        <v>0</v>
      </c>
      <c r="K187">
        <f ca="1">(SUMIFS(OFFSET([2]掉落汇总!$C$2:$C$871,,MATCH($B187,[2]掉落汇总!$D$1:$M$1)),[2]掉落汇总!$A$2:$A$871,K$1,[2]掉落汇总!$C$2:$C$871,$Q$1)+SUMIFS(OFFSET([2]掉落汇总!$C$2:$C$871,,MATCH($B187,[2]掉落汇总!$D$1:$M$1)),[2]掉落汇总!$A$2:$A$871,K$1,[2]掉落汇总!$C$2:$C$871,$Q$2)/$Q$3)*宝箱投放计算!J187</f>
        <v>0</v>
      </c>
      <c r="L187">
        <f ca="1">(SUMIFS(OFFSET([2]掉落汇总!$C$2:$C$871,,MATCH($B187,[2]掉落汇总!$D$1:$M$1)),[2]掉落汇总!$A$2:$A$871,L$1,[2]掉落汇总!$C$2:$C$871,$Q$1)+SUMIFS(OFFSET([2]掉落汇总!$C$2:$C$871,,MATCH($B187,[2]掉落汇总!$D$1:$M$1)),[2]掉落汇总!$A$2:$A$871,L$1,[2]掉落汇总!$C$2:$C$871,$Q$2)/$Q$3)*宝箱投放计算!K187</f>
        <v>0.7814085171640911</v>
      </c>
      <c r="M187">
        <f ca="1">(SUMIFS(OFFSET([2]掉落汇总!$C$2:$C$871,,MATCH($B187,[2]掉落汇总!$D$1:$M$1)),[2]掉落汇总!$A$2:$A$871,M$1,[2]掉落汇总!$C$2:$C$871,$Q$1)+SUMIFS(OFFSET([2]掉落汇总!$C$2:$C$871,,MATCH($B187,[2]掉落汇总!$D$1:$M$1)),[2]掉落汇总!$A$2:$A$871,M$1,[2]掉落汇总!$C$2:$C$871,$Q$2)/$Q$3)*宝箱投放计算!L187</f>
        <v>0.78196893612051854</v>
      </c>
      <c r="N187">
        <f ca="1">(SUMIFS(OFFSET([2]掉落汇总!$C$2:$C$871,,MATCH($B187,[2]掉落汇总!$D$1:$M$1)),[2]掉落汇总!$A$2:$A$871,N$1,[2]掉落汇总!$C$2:$C$871,$Q$1)+SUMIFS(OFFSET([2]掉落汇总!$C$2:$C$871,,MATCH($B187,[2]掉落汇总!$D$1:$M$1)),[2]掉落汇总!$A$2:$A$871,N$1,[2]掉落汇总!$C$2:$C$871,$Q$2)/$Q$3)*宝箱投放计算!M187</f>
        <v>0.18146053602163756</v>
      </c>
      <c r="O187">
        <f ca="1">(SUMIFS(OFFSET([2]掉落汇总!$C$2:$C$871,,MATCH($B187,[2]掉落汇总!$D$1:$M$1)),[2]掉落汇总!$A$2:$A$871,O$1,[2]掉落汇总!$C$2:$C$871,$Q$1)+SUMIFS(OFFSET([2]掉落汇总!$C$2:$C$871,,MATCH($B187,[2]掉落汇总!$D$1:$M$1)),[2]掉落汇总!$A$2:$A$871,O$1,[2]掉落汇总!$C$2:$C$871,$Q$2)/$Q$3)*宝箱投放计算!N187</f>
        <v>0.37342246297470183</v>
      </c>
    </row>
    <row r="188" spans="1:15" x14ac:dyDescent="0.2">
      <c r="A188">
        <f>玩家成长时间线!A188</f>
        <v>187</v>
      </c>
      <c r="B188">
        <f>玩家成长时间线!B188</f>
        <v>9</v>
      </c>
      <c r="C188">
        <f ca="1">SUM($D$2:D188)</f>
        <v>1711.2458575766416</v>
      </c>
      <c r="D188">
        <f t="shared" ca="1" si="2"/>
        <v>7.043456915341479</v>
      </c>
      <c r="E188">
        <f ca="1">(SUMIFS(OFFSET([2]掉落汇总!$C$2:$C$871,,MATCH($B188,[2]掉落汇总!$D$1:$M$1)),[2]掉落汇总!$A$2:$A$871,E$1,[2]掉落汇总!$C$2:$C$871,$Q$1)+SUMIFS(OFFSET([2]掉落汇总!$C$2:$C$871,,MATCH($B188,[2]掉落汇总!$D$1:$M$1)),[2]掉落汇总!$A$2:$A$871,E$1,[2]掉落汇总!$C$2:$C$871,$Q$2)/$Q$3)*宝箱投放计算!D188</f>
        <v>2.067193020719738</v>
      </c>
      <c r="F188">
        <f ca="1">(SUMIFS(OFFSET([2]掉落汇总!$C$2:$C$871,,MATCH($B188,[2]掉落汇总!$D$1:$M$1)),[2]掉落汇总!$A$2:$A$871,F$1,[2]掉落汇总!$C$2:$C$871,$Q$1)+SUMIFS(OFFSET([2]掉落汇总!$C$2:$C$871,,MATCH($B188,[2]掉落汇总!$D$1:$M$1)),[2]掉落汇总!$A$2:$A$871,F$1,[2]掉落汇总!$C$2:$C$871,$Q$2)/$Q$3)*宝箱投放计算!E188</f>
        <v>2.8580034423407916</v>
      </c>
      <c r="G188">
        <f ca="1">(SUMIFS(OFFSET([2]掉落汇总!$C$2:$C$871,,MATCH($B188,[2]掉落汇总!$D$1:$M$1)),[2]掉落汇总!$A$2:$A$871,G$1,[2]掉落汇总!$C$2:$C$871,$Q$1)+SUMIFS(OFFSET([2]掉落汇总!$C$2:$C$871,,MATCH($B188,[2]掉落汇总!$D$1:$M$1)),[2]掉落汇总!$A$2:$A$871,G$1,[2]掉落汇总!$C$2:$C$871,$Q$2)/$Q$3)*宝箱投放计算!F188</f>
        <v>0</v>
      </c>
      <c r="H188">
        <f ca="1">(SUMIFS(OFFSET([2]掉落汇总!$C$2:$C$871,,MATCH($B188,[2]掉落汇总!$D$1:$M$1)),[2]掉落汇总!$A$2:$A$871,H$1,[2]掉落汇总!$C$2:$C$871,$Q$1)+SUMIFS(OFFSET([2]掉落汇总!$C$2:$C$871,,MATCH($B188,[2]掉落汇总!$D$1:$M$1)),[2]掉落汇总!$A$2:$A$871,H$1,[2]掉落汇总!$C$2:$C$871,$Q$2)/$Q$3)*宝箱投放计算!G188</f>
        <v>0</v>
      </c>
      <c r="I188">
        <f ca="1">(SUMIFS(OFFSET([2]掉落汇总!$C$2:$C$871,,MATCH($B188,[2]掉落汇总!$D$1:$M$1)),[2]掉落汇总!$A$2:$A$871,I$1,[2]掉落汇总!$C$2:$C$871,$Q$1)+SUMIFS(OFFSET([2]掉落汇总!$C$2:$C$871,,MATCH($B188,[2]掉落汇总!$D$1:$M$1)),[2]掉落汇总!$A$2:$A$871,I$1,[2]掉落汇总!$C$2:$C$871,$Q$2)/$Q$3)*宝箱投放计算!H188</f>
        <v>0</v>
      </c>
      <c r="J188">
        <f ca="1">(SUMIFS(OFFSET([2]掉落汇总!$C$2:$C$871,,MATCH($B188,[2]掉落汇总!$D$1:$M$1)),[2]掉落汇总!$A$2:$A$871,J$1,[2]掉落汇总!$C$2:$C$871,$Q$1)+SUMIFS(OFFSET([2]掉落汇总!$C$2:$C$871,,MATCH($B188,[2]掉落汇总!$D$1:$M$1)),[2]掉落汇总!$A$2:$A$871,J$1,[2]掉落汇总!$C$2:$C$871,$Q$2)/$Q$3)*宝箱投放计算!I188</f>
        <v>0</v>
      </c>
      <c r="K188">
        <f ca="1">(SUMIFS(OFFSET([2]掉落汇总!$C$2:$C$871,,MATCH($B188,[2]掉落汇总!$D$1:$M$1)),[2]掉落汇总!$A$2:$A$871,K$1,[2]掉落汇总!$C$2:$C$871,$Q$1)+SUMIFS(OFFSET([2]掉落汇总!$C$2:$C$871,,MATCH($B188,[2]掉落汇总!$D$1:$M$1)),[2]掉落汇总!$A$2:$A$871,K$1,[2]掉落汇总!$C$2:$C$871,$Q$2)/$Q$3)*宝箱投放计算!J188</f>
        <v>0</v>
      </c>
      <c r="L188">
        <f ca="1">(SUMIFS(OFFSET([2]掉落汇总!$C$2:$C$871,,MATCH($B188,[2]掉落汇总!$D$1:$M$1)),[2]掉落汇总!$A$2:$A$871,L$1,[2]掉落汇总!$C$2:$C$871,$Q$1)+SUMIFS(OFFSET([2]掉落汇总!$C$2:$C$871,,MATCH($B188,[2]掉落汇总!$D$1:$M$1)),[2]掉落汇总!$A$2:$A$871,L$1,[2]掉落汇总!$C$2:$C$871,$Q$2)/$Q$3)*宝箱投放计算!K188</f>
        <v>0.7814085171640911</v>
      </c>
      <c r="M188">
        <f ca="1">(SUMIFS(OFFSET([2]掉落汇总!$C$2:$C$871,,MATCH($B188,[2]掉落汇总!$D$1:$M$1)),[2]掉落汇总!$A$2:$A$871,M$1,[2]掉落汇总!$C$2:$C$871,$Q$1)+SUMIFS(OFFSET([2]掉落汇总!$C$2:$C$871,,MATCH($B188,[2]掉落汇总!$D$1:$M$1)),[2]掉落汇总!$A$2:$A$871,M$1,[2]掉落汇总!$C$2:$C$871,$Q$2)/$Q$3)*宝箱投放计算!L188</f>
        <v>0.78196893612051854</v>
      </c>
      <c r="N188">
        <f ca="1">(SUMIFS(OFFSET([2]掉落汇总!$C$2:$C$871,,MATCH($B188,[2]掉落汇总!$D$1:$M$1)),[2]掉落汇总!$A$2:$A$871,N$1,[2]掉落汇总!$C$2:$C$871,$Q$1)+SUMIFS(OFFSET([2]掉落汇总!$C$2:$C$871,,MATCH($B188,[2]掉落汇总!$D$1:$M$1)),[2]掉落汇总!$A$2:$A$871,N$1,[2]掉落汇总!$C$2:$C$871,$Q$2)/$Q$3)*宝箱投放计算!M188</f>
        <v>0.18146053602163756</v>
      </c>
      <c r="O188">
        <f ca="1">(SUMIFS(OFFSET([2]掉落汇总!$C$2:$C$871,,MATCH($B188,[2]掉落汇总!$D$1:$M$1)),[2]掉落汇总!$A$2:$A$871,O$1,[2]掉落汇总!$C$2:$C$871,$Q$1)+SUMIFS(OFFSET([2]掉落汇总!$C$2:$C$871,,MATCH($B188,[2]掉落汇总!$D$1:$M$1)),[2]掉落汇总!$A$2:$A$871,O$1,[2]掉落汇总!$C$2:$C$871,$Q$2)/$Q$3)*宝箱投放计算!N188</f>
        <v>0.37342246297470183</v>
      </c>
    </row>
    <row r="189" spans="1:15" x14ac:dyDescent="0.2">
      <c r="A189">
        <f>玩家成长时间线!A189</f>
        <v>188</v>
      </c>
      <c r="B189">
        <f>玩家成长时间线!B189</f>
        <v>10</v>
      </c>
      <c r="C189">
        <f ca="1">SUM($D$2:D189)</f>
        <v>1723.8857573117207</v>
      </c>
      <c r="D189">
        <f t="shared" ca="1" si="2"/>
        <v>12.639899735079112</v>
      </c>
      <c r="E189">
        <f ca="1">(SUMIFS(OFFSET([2]掉落汇总!$C$2:$C$871,,MATCH($B189,[2]掉落汇总!$D$1:$M$1)),[2]掉落汇总!$A$2:$A$871,E$1,[2]掉落汇总!$C$2:$C$871,$Q$1)+SUMIFS(OFFSET([2]掉落汇总!$C$2:$C$871,,MATCH($B189,[2]掉落汇总!$D$1:$M$1)),[2]掉落汇总!$A$2:$A$871,E$1,[2]掉落汇总!$C$2:$C$871,$Q$2)/$Q$3)*宝箱投放计算!D189</f>
        <v>3.084018937401368</v>
      </c>
      <c r="F189">
        <f ca="1">(SUMIFS(OFFSET([2]掉落汇总!$C$2:$C$871,,MATCH($B189,[2]掉落汇总!$D$1:$M$1)),[2]掉落汇总!$A$2:$A$871,F$1,[2]掉落汇总!$C$2:$C$871,$Q$1)+SUMIFS(OFFSET([2]掉落汇总!$C$2:$C$871,,MATCH($B189,[2]掉落汇总!$D$1:$M$1)),[2]掉落汇总!$A$2:$A$871,F$1,[2]掉落汇总!$C$2:$C$871,$Q$2)/$Q$3)*宝箱投放计算!E189</f>
        <v>2.8580034423407916</v>
      </c>
      <c r="G189">
        <f ca="1">(SUMIFS(OFFSET([2]掉落汇总!$C$2:$C$871,,MATCH($B189,[2]掉落汇总!$D$1:$M$1)),[2]掉落汇总!$A$2:$A$871,G$1,[2]掉落汇总!$C$2:$C$871,$Q$1)+SUMIFS(OFFSET([2]掉落汇总!$C$2:$C$871,,MATCH($B189,[2]掉落汇总!$D$1:$M$1)),[2]掉落汇总!$A$2:$A$871,G$1,[2]掉落汇总!$C$2:$C$871,$Q$2)/$Q$3)*宝箱投放计算!F189</f>
        <v>0</v>
      </c>
      <c r="H189">
        <f ca="1">(SUMIFS(OFFSET([2]掉落汇总!$C$2:$C$871,,MATCH($B189,[2]掉落汇总!$D$1:$M$1)),[2]掉落汇总!$A$2:$A$871,H$1,[2]掉落汇总!$C$2:$C$871,$Q$1)+SUMIFS(OFFSET([2]掉落汇总!$C$2:$C$871,,MATCH($B189,[2]掉落汇总!$D$1:$M$1)),[2]掉落汇总!$A$2:$A$871,H$1,[2]掉落汇总!$C$2:$C$871,$Q$2)/$Q$3)*宝箱投放计算!G189</f>
        <v>0</v>
      </c>
      <c r="I189">
        <f ca="1">(SUMIFS(OFFSET([2]掉落汇总!$C$2:$C$871,,MATCH($B189,[2]掉落汇总!$D$1:$M$1)),[2]掉落汇总!$A$2:$A$871,I$1,[2]掉落汇总!$C$2:$C$871,$Q$1)+SUMIFS(OFFSET([2]掉落汇总!$C$2:$C$871,,MATCH($B189,[2]掉落汇总!$D$1:$M$1)),[2]掉落汇总!$A$2:$A$871,I$1,[2]掉落汇总!$C$2:$C$871,$Q$2)/$Q$3)*宝箱投放计算!H189</f>
        <v>0</v>
      </c>
      <c r="J189">
        <f ca="1">(SUMIFS(OFFSET([2]掉落汇总!$C$2:$C$871,,MATCH($B189,[2]掉落汇总!$D$1:$M$1)),[2]掉落汇总!$A$2:$A$871,J$1,[2]掉落汇总!$C$2:$C$871,$Q$1)+SUMIFS(OFFSET([2]掉落汇总!$C$2:$C$871,,MATCH($B189,[2]掉落汇总!$D$1:$M$1)),[2]掉落汇总!$A$2:$A$871,J$1,[2]掉落汇总!$C$2:$C$871,$Q$2)/$Q$3)*宝箱投放计算!I189</f>
        <v>4.5796169030560039</v>
      </c>
      <c r="K189">
        <f ca="1">(SUMIFS(OFFSET([2]掉落汇总!$C$2:$C$871,,MATCH($B189,[2]掉落汇总!$D$1:$M$1)),[2]掉落汇总!$A$2:$A$871,K$1,[2]掉落汇总!$C$2:$C$871,$Q$1)+SUMIFS(OFFSET([2]掉落汇总!$C$2:$C$871,,MATCH($B189,[2]掉落汇总!$D$1:$M$1)),[2]掉落汇总!$A$2:$A$871,K$1,[2]掉落汇总!$C$2:$C$871,$Q$2)/$Q$3)*宝箱投放计算!J189</f>
        <v>0</v>
      </c>
      <c r="L189">
        <f ca="1">(SUMIFS(OFFSET([2]掉落汇总!$C$2:$C$871,,MATCH($B189,[2]掉落汇总!$D$1:$M$1)),[2]掉落汇总!$A$2:$A$871,L$1,[2]掉落汇总!$C$2:$C$871,$Q$1)+SUMIFS(OFFSET([2]掉落汇总!$C$2:$C$871,,MATCH($B189,[2]掉落汇总!$D$1:$M$1)),[2]掉落汇总!$A$2:$A$871,L$1,[2]掉落汇总!$C$2:$C$871,$Q$2)/$Q$3)*宝箱投放计算!K189</f>
        <v>0.7814085171640911</v>
      </c>
      <c r="M189">
        <f ca="1">(SUMIFS(OFFSET([2]掉落汇总!$C$2:$C$871,,MATCH($B189,[2]掉落汇总!$D$1:$M$1)),[2]掉落汇总!$A$2:$A$871,M$1,[2]掉落汇总!$C$2:$C$871,$Q$1)+SUMIFS(OFFSET([2]掉落汇总!$C$2:$C$871,,MATCH($B189,[2]掉落汇总!$D$1:$M$1)),[2]掉落汇总!$A$2:$A$871,M$1,[2]掉落汇总!$C$2:$C$871,$Q$2)/$Q$3)*宝箱投放计算!L189</f>
        <v>0.78196893612051854</v>
      </c>
      <c r="N189">
        <f ca="1">(SUMIFS(OFFSET([2]掉落汇总!$C$2:$C$871,,MATCH($B189,[2]掉落汇总!$D$1:$M$1)),[2]掉落汇总!$A$2:$A$871,N$1,[2]掉落汇总!$C$2:$C$871,$Q$1)+SUMIFS(OFFSET([2]掉落汇总!$C$2:$C$871,,MATCH($B189,[2]掉落汇总!$D$1:$M$1)),[2]掉落汇总!$A$2:$A$871,N$1,[2]掉落汇总!$C$2:$C$871,$Q$2)/$Q$3)*宝箱投放计算!M189</f>
        <v>0.18146053602163756</v>
      </c>
      <c r="O189">
        <f ca="1">(SUMIFS(OFFSET([2]掉落汇总!$C$2:$C$871,,MATCH($B189,[2]掉落汇总!$D$1:$M$1)),[2]掉落汇总!$A$2:$A$871,O$1,[2]掉落汇总!$C$2:$C$871,$Q$1)+SUMIFS(OFFSET([2]掉落汇总!$C$2:$C$871,,MATCH($B189,[2]掉落汇总!$D$1:$M$1)),[2]掉落汇总!$A$2:$A$871,O$1,[2]掉落汇总!$C$2:$C$871,$Q$2)/$Q$3)*宝箱投放计算!N189</f>
        <v>0.37342246297470183</v>
      </c>
    </row>
    <row r="190" spans="1:15" x14ac:dyDescent="0.2">
      <c r="A190">
        <f>玩家成长时间线!A190</f>
        <v>189</v>
      </c>
      <c r="B190">
        <f>玩家成长时间线!B190</f>
        <v>10</v>
      </c>
      <c r="C190">
        <f ca="1">SUM($D$2:D190)</f>
        <v>1731.9586650779888</v>
      </c>
      <c r="D190">
        <f t="shared" ca="1" si="2"/>
        <v>8.0729077662682425</v>
      </c>
      <c r="E190">
        <f ca="1">(SUMIFS(OFFSET([2]掉落汇总!$C$2:$C$871,,MATCH($B190,[2]掉落汇总!$D$1:$M$1)),[2]掉落汇总!$A$2:$A$871,E$1,[2]掉落汇总!$C$2:$C$871,$Q$1)+SUMIFS(OFFSET([2]掉落汇总!$C$2:$C$871,,MATCH($B190,[2]掉落汇总!$D$1:$M$1)),[2]掉落汇总!$A$2:$A$871,E$1,[2]掉落汇总!$C$2:$C$871,$Q$2)/$Q$3)*宝箱投放计算!D190</f>
        <v>3.0966438716465019</v>
      </c>
      <c r="F190">
        <f ca="1">(SUMIFS(OFFSET([2]掉落汇总!$C$2:$C$871,,MATCH($B190,[2]掉落汇总!$D$1:$M$1)),[2]掉落汇总!$A$2:$A$871,F$1,[2]掉落汇总!$C$2:$C$871,$Q$1)+SUMIFS(OFFSET([2]掉落汇总!$C$2:$C$871,,MATCH($B190,[2]掉落汇总!$D$1:$M$1)),[2]掉落汇总!$A$2:$A$871,F$1,[2]掉落汇总!$C$2:$C$871,$Q$2)/$Q$3)*宝箱投放计算!E190</f>
        <v>2.8580034423407916</v>
      </c>
      <c r="G190">
        <f ca="1">(SUMIFS(OFFSET([2]掉落汇总!$C$2:$C$871,,MATCH($B190,[2]掉落汇总!$D$1:$M$1)),[2]掉落汇总!$A$2:$A$871,G$1,[2]掉落汇总!$C$2:$C$871,$Q$1)+SUMIFS(OFFSET([2]掉落汇总!$C$2:$C$871,,MATCH($B190,[2]掉落汇总!$D$1:$M$1)),[2]掉落汇总!$A$2:$A$871,G$1,[2]掉落汇总!$C$2:$C$871,$Q$2)/$Q$3)*宝箱投放计算!F190</f>
        <v>0</v>
      </c>
      <c r="H190">
        <f ca="1">(SUMIFS(OFFSET([2]掉落汇总!$C$2:$C$871,,MATCH($B190,[2]掉落汇总!$D$1:$M$1)),[2]掉落汇总!$A$2:$A$871,H$1,[2]掉落汇总!$C$2:$C$871,$Q$1)+SUMIFS(OFFSET([2]掉落汇总!$C$2:$C$871,,MATCH($B190,[2]掉落汇总!$D$1:$M$1)),[2]掉落汇总!$A$2:$A$871,H$1,[2]掉落汇总!$C$2:$C$871,$Q$2)/$Q$3)*宝箱投放计算!G190</f>
        <v>0</v>
      </c>
      <c r="I190">
        <f ca="1">(SUMIFS(OFFSET([2]掉落汇总!$C$2:$C$871,,MATCH($B190,[2]掉落汇总!$D$1:$M$1)),[2]掉落汇总!$A$2:$A$871,I$1,[2]掉落汇总!$C$2:$C$871,$Q$1)+SUMIFS(OFFSET([2]掉落汇总!$C$2:$C$871,,MATCH($B190,[2]掉落汇总!$D$1:$M$1)),[2]掉落汇总!$A$2:$A$871,I$1,[2]掉落汇总!$C$2:$C$871,$Q$2)/$Q$3)*宝箱投放计算!H190</f>
        <v>0</v>
      </c>
      <c r="J190">
        <f ca="1">(SUMIFS(OFFSET([2]掉落汇总!$C$2:$C$871,,MATCH($B190,[2]掉落汇总!$D$1:$M$1)),[2]掉落汇总!$A$2:$A$871,J$1,[2]掉落汇总!$C$2:$C$871,$Q$1)+SUMIFS(OFFSET([2]掉落汇总!$C$2:$C$871,,MATCH($B190,[2]掉落汇总!$D$1:$M$1)),[2]掉落汇总!$A$2:$A$871,J$1,[2]掉落汇总!$C$2:$C$871,$Q$2)/$Q$3)*宝箱投放计算!I190</f>
        <v>0</v>
      </c>
      <c r="K190">
        <f ca="1">(SUMIFS(OFFSET([2]掉落汇总!$C$2:$C$871,,MATCH($B190,[2]掉落汇总!$D$1:$M$1)),[2]掉落汇总!$A$2:$A$871,K$1,[2]掉落汇总!$C$2:$C$871,$Q$1)+SUMIFS(OFFSET([2]掉落汇总!$C$2:$C$871,,MATCH($B190,[2]掉落汇总!$D$1:$M$1)),[2]掉落汇总!$A$2:$A$871,K$1,[2]掉落汇总!$C$2:$C$871,$Q$2)/$Q$3)*宝箱投放计算!J190</f>
        <v>0</v>
      </c>
      <c r="L190">
        <f ca="1">(SUMIFS(OFFSET([2]掉落汇总!$C$2:$C$871,,MATCH($B190,[2]掉落汇总!$D$1:$M$1)),[2]掉落汇总!$A$2:$A$871,L$1,[2]掉落汇总!$C$2:$C$871,$Q$1)+SUMIFS(OFFSET([2]掉落汇总!$C$2:$C$871,,MATCH($B190,[2]掉落汇总!$D$1:$M$1)),[2]掉落汇总!$A$2:$A$871,L$1,[2]掉落汇总!$C$2:$C$871,$Q$2)/$Q$3)*宝箱投放计算!K190</f>
        <v>0.7814085171640911</v>
      </c>
      <c r="M190">
        <f ca="1">(SUMIFS(OFFSET([2]掉落汇总!$C$2:$C$871,,MATCH($B190,[2]掉落汇总!$D$1:$M$1)),[2]掉落汇总!$A$2:$A$871,M$1,[2]掉落汇总!$C$2:$C$871,$Q$1)+SUMIFS(OFFSET([2]掉落汇总!$C$2:$C$871,,MATCH($B190,[2]掉落汇总!$D$1:$M$1)),[2]掉落汇总!$A$2:$A$871,M$1,[2]掉落汇总!$C$2:$C$871,$Q$2)/$Q$3)*宝箱投放计算!L190</f>
        <v>0.78196893612051854</v>
      </c>
      <c r="N190">
        <f ca="1">(SUMIFS(OFFSET([2]掉落汇总!$C$2:$C$871,,MATCH($B190,[2]掉落汇总!$D$1:$M$1)),[2]掉落汇总!$A$2:$A$871,N$1,[2]掉落汇总!$C$2:$C$871,$Q$1)+SUMIFS(OFFSET([2]掉落汇总!$C$2:$C$871,,MATCH($B190,[2]掉落汇总!$D$1:$M$1)),[2]掉落汇总!$A$2:$A$871,N$1,[2]掉落汇总!$C$2:$C$871,$Q$2)/$Q$3)*宝箱投放计算!M190</f>
        <v>0.18146053602163756</v>
      </c>
      <c r="O190">
        <f ca="1">(SUMIFS(OFFSET([2]掉落汇总!$C$2:$C$871,,MATCH($B190,[2]掉落汇总!$D$1:$M$1)),[2]掉落汇总!$A$2:$A$871,O$1,[2]掉落汇总!$C$2:$C$871,$Q$1)+SUMIFS(OFFSET([2]掉落汇总!$C$2:$C$871,,MATCH($B190,[2]掉落汇总!$D$1:$M$1)),[2]掉落汇总!$A$2:$A$871,O$1,[2]掉落汇总!$C$2:$C$871,$Q$2)/$Q$3)*宝箱投放计算!N190</f>
        <v>0.37342246297470183</v>
      </c>
    </row>
    <row r="191" spans="1:15" x14ac:dyDescent="0.2">
      <c r="A191">
        <f>玩家成长时间线!A191</f>
        <v>190</v>
      </c>
      <c r="B191">
        <f>玩家成长时间线!B191</f>
        <v>10</v>
      </c>
      <c r="C191">
        <f ca="1">SUM($D$2:D191)</f>
        <v>1740.0441977785022</v>
      </c>
      <c r="D191">
        <f t="shared" ca="1" si="2"/>
        <v>8.0855327005133759</v>
      </c>
      <c r="E191">
        <f ca="1">(SUMIFS(OFFSET([2]掉落汇总!$C$2:$C$871,,MATCH($B191,[2]掉落汇总!$D$1:$M$1)),[2]掉落汇总!$A$2:$A$871,E$1,[2]掉落汇总!$C$2:$C$871,$Q$1)+SUMIFS(OFFSET([2]掉落汇总!$C$2:$C$871,,MATCH($B191,[2]掉落汇总!$D$1:$M$1)),[2]掉落汇总!$A$2:$A$871,E$1,[2]掉落汇总!$C$2:$C$871,$Q$2)/$Q$3)*宝箱投放计算!D191</f>
        <v>3.1092688058916362</v>
      </c>
      <c r="F191">
        <f ca="1">(SUMIFS(OFFSET([2]掉落汇总!$C$2:$C$871,,MATCH($B191,[2]掉落汇总!$D$1:$M$1)),[2]掉落汇总!$A$2:$A$871,F$1,[2]掉落汇总!$C$2:$C$871,$Q$1)+SUMIFS(OFFSET([2]掉落汇总!$C$2:$C$871,,MATCH($B191,[2]掉落汇总!$D$1:$M$1)),[2]掉落汇总!$A$2:$A$871,F$1,[2]掉落汇总!$C$2:$C$871,$Q$2)/$Q$3)*宝箱投放计算!E191</f>
        <v>2.8580034423407916</v>
      </c>
      <c r="G191">
        <f ca="1">(SUMIFS(OFFSET([2]掉落汇总!$C$2:$C$871,,MATCH($B191,[2]掉落汇总!$D$1:$M$1)),[2]掉落汇总!$A$2:$A$871,G$1,[2]掉落汇总!$C$2:$C$871,$Q$1)+SUMIFS(OFFSET([2]掉落汇总!$C$2:$C$871,,MATCH($B191,[2]掉落汇总!$D$1:$M$1)),[2]掉落汇总!$A$2:$A$871,G$1,[2]掉落汇总!$C$2:$C$871,$Q$2)/$Q$3)*宝箱投放计算!F191</f>
        <v>0</v>
      </c>
      <c r="H191">
        <f ca="1">(SUMIFS(OFFSET([2]掉落汇总!$C$2:$C$871,,MATCH($B191,[2]掉落汇总!$D$1:$M$1)),[2]掉落汇总!$A$2:$A$871,H$1,[2]掉落汇总!$C$2:$C$871,$Q$1)+SUMIFS(OFFSET([2]掉落汇总!$C$2:$C$871,,MATCH($B191,[2]掉落汇总!$D$1:$M$1)),[2]掉落汇总!$A$2:$A$871,H$1,[2]掉落汇总!$C$2:$C$871,$Q$2)/$Q$3)*宝箱投放计算!G191</f>
        <v>0</v>
      </c>
      <c r="I191">
        <f ca="1">(SUMIFS(OFFSET([2]掉落汇总!$C$2:$C$871,,MATCH($B191,[2]掉落汇总!$D$1:$M$1)),[2]掉落汇总!$A$2:$A$871,I$1,[2]掉落汇总!$C$2:$C$871,$Q$1)+SUMIFS(OFFSET([2]掉落汇总!$C$2:$C$871,,MATCH($B191,[2]掉落汇总!$D$1:$M$1)),[2]掉落汇总!$A$2:$A$871,I$1,[2]掉落汇总!$C$2:$C$871,$Q$2)/$Q$3)*宝箱投放计算!H191</f>
        <v>0</v>
      </c>
      <c r="J191">
        <f ca="1">(SUMIFS(OFFSET([2]掉落汇总!$C$2:$C$871,,MATCH($B191,[2]掉落汇总!$D$1:$M$1)),[2]掉落汇总!$A$2:$A$871,J$1,[2]掉落汇总!$C$2:$C$871,$Q$1)+SUMIFS(OFFSET([2]掉落汇总!$C$2:$C$871,,MATCH($B191,[2]掉落汇总!$D$1:$M$1)),[2]掉落汇总!$A$2:$A$871,J$1,[2]掉落汇总!$C$2:$C$871,$Q$2)/$Q$3)*宝箱投放计算!I191</f>
        <v>0</v>
      </c>
      <c r="K191">
        <f ca="1">(SUMIFS(OFFSET([2]掉落汇总!$C$2:$C$871,,MATCH($B191,[2]掉落汇总!$D$1:$M$1)),[2]掉落汇总!$A$2:$A$871,K$1,[2]掉落汇总!$C$2:$C$871,$Q$1)+SUMIFS(OFFSET([2]掉落汇总!$C$2:$C$871,,MATCH($B191,[2]掉落汇总!$D$1:$M$1)),[2]掉落汇总!$A$2:$A$871,K$1,[2]掉落汇总!$C$2:$C$871,$Q$2)/$Q$3)*宝箱投放计算!J191</f>
        <v>0</v>
      </c>
      <c r="L191">
        <f ca="1">(SUMIFS(OFFSET([2]掉落汇总!$C$2:$C$871,,MATCH($B191,[2]掉落汇总!$D$1:$M$1)),[2]掉落汇总!$A$2:$A$871,L$1,[2]掉落汇总!$C$2:$C$871,$Q$1)+SUMIFS(OFFSET([2]掉落汇总!$C$2:$C$871,,MATCH($B191,[2]掉落汇总!$D$1:$M$1)),[2]掉落汇总!$A$2:$A$871,L$1,[2]掉落汇总!$C$2:$C$871,$Q$2)/$Q$3)*宝箱投放计算!K191</f>
        <v>0.7814085171640911</v>
      </c>
      <c r="M191">
        <f ca="1">(SUMIFS(OFFSET([2]掉落汇总!$C$2:$C$871,,MATCH($B191,[2]掉落汇总!$D$1:$M$1)),[2]掉落汇总!$A$2:$A$871,M$1,[2]掉落汇总!$C$2:$C$871,$Q$1)+SUMIFS(OFFSET([2]掉落汇总!$C$2:$C$871,,MATCH($B191,[2]掉落汇总!$D$1:$M$1)),[2]掉落汇总!$A$2:$A$871,M$1,[2]掉落汇总!$C$2:$C$871,$Q$2)/$Q$3)*宝箱投放计算!L191</f>
        <v>0.78196893612051854</v>
      </c>
      <c r="N191">
        <f ca="1">(SUMIFS(OFFSET([2]掉落汇总!$C$2:$C$871,,MATCH($B191,[2]掉落汇总!$D$1:$M$1)),[2]掉落汇总!$A$2:$A$871,N$1,[2]掉落汇总!$C$2:$C$871,$Q$1)+SUMIFS(OFFSET([2]掉落汇总!$C$2:$C$871,,MATCH($B191,[2]掉落汇总!$D$1:$M$1)),[2]掉落汇总!$A$2:$A$871,N$1,[2]掉落汇总!$C$2:$C$871,$Q$2)/$Q$3)*宝箱投放计算!M191</f>
        <v>0.18146053602163756</v>
      </c>
      <c r="O191">
        <f ca="1">(SUMIFS(OFFSET([2]掉落汇总!$C$2:$C$871,,MATCH($B191,[2]掉落汇总!$D$1:$M$1)),[2]掉落汇总!$A$2:$A$871,O$1,[2]掉落汇总!$C$2:$C$871,$Q$1)+SUMIFS(OFFSET([2]掉落汇总!$C$2:$C$871,,MATCH($B191,[2]掉落汇总!$D$1:$M$1)),[2]掉落汇总!$A$2:$A$871,O$1,[2]掉落汇总!$C$2:$C$871,$Q$2)/$Q$3)*宝箱投放计算!N191</f>
        <v>0.37342246297470183</v>
      </c>
    </row>
    <row r="192" spans="1:15" x14ac:dyDescent="0.2">
      <c r="A192">
        <f>玩家成长时间线!A192</f>
        <v>191</v>
      </c>
      <c r="B192">
        <f>玩家成长时间线!B192</f>
        <v>10</v>
      </c>
      <c r="C192">
        <f ca="1">SUM($D$2:D192)</f>
        <v>1748.3948540981633</v>
      </c>
      <c r="D192">
        <f t="shared" ca="1" si="2"/>
        <v>8.3506563196611943</v>
      </c>
      <c r="E192">
        <f ca="1">(SUMIFS(OFFSET([2]掉落汇总!$C$2:$C$871,,MATCH($B192,[2]掉落汇总!$D$1:$M$1)),[2]掉落汇总!$A$2:$A$871,E$1,[2]掉落汇总!$C$2:$C$871,$Q$1)+SUMIFS(OFFSET([2]掉落汇总!$C$2:$C$871,,MATCH($B192,[2]掉落汇总!$D$1:$M$1)),[2]掉落汇总!$A$2:$A$871,E$1,[2]掉落汇总!$C$2:$C$871,$Q$2)/$Q$3)*宝箱投放计算!D192</f>
        <v>3.3743924250394528</v>
      </c>
      <c r="F192">
        <f ca="1">(SUMIFS(OFFSET([2]掉落汇总!$C$2:$C$871,,MATCH($B192,[2]掉落汇总!$D$1:$M$1)),[2]掉落汇总!$A$2:$A$871,F$1,[2]掉落汇总!$C$2:$C$871,$Q$1)+SUMIFS(OFFSET([2]掉落汇总!$C$2:$C$871,,MATCH($B192,[2]掉落汇总!$D$1:$M$1)),[2]掉落汇总!$A$2:$A$871,F$1,[2]掉落汇总!$C$2:$C$871,$Q$2)/$Q$3)*宝箱投放计算!E192</f>
        <v>2.8580034423407916</v>
      </c>
      <c r="G192">
        <f ca="1">(SUMIFS(OFFSET([2]掉落汇总!$C$2:$C$871,,MATCH($B192,[2]掉落汇总!$D$1:$M$1)),[2]掉落汇总!$A$2:$A$871,G$1,[2]掉落汇总!$C$2:$C$871,$Q$1)+SUMIFS(OFFSET([2]掉落汇总!$C$2:$C$871,,MATCH($B192,[2]掉落汇总!$D$1:$M$1)),[2]掉落汇总!$A$2:$A$871,G$1,[2]掉落汇总!$C$2:$C$871,$Q$2)/$Q$3)*宝箱投放计算!F192</f>
        <v>0</v>
      </c>
      <c r="H192">
        <f ca="1">(SUMIFS(OFFSET([2]掉落汇总!$C$2:$C$871,,MATCH($B192,[2]掉落汇总!$D$1:$M$1)),[2]掉落汇总!$A$2:$A$871,H$1,[2]掉落汇总!$C$2:$C$871,$Q$1)+SUMIFS(OFFSET([2]掉落汇总!$C$2:$C$871,,MATCH($B192,[2]掉落汇总!$D$1:$M$1)),[2]掉落汇总!$A$2:$A$871,H$1,[2]掉落汇总!$C$2:$C$871,$Q$2)/$Q$3)*宝箱投放计算!G192</f>
        <v>0</v>
      </c>
      <c r="I192">
        <f ca="1">(SUMIFS(OFFSET([2]掉落汇总!$C$2:$C$871,,MATCH($B192,[2]掉落汇总!$D$1:$M$1)),[2]掉落汇总!$A$2:$A$871,I$1,[2]掉落汇总!$C$2:$C$871,$Q$1)+SUMIFS(OFFSET([2]掉落汇总!$C$2:$C$871,,MATCH($B192,[2]掉落汇总!$D$1:$M$1)),[2]掉落汇总!$A$2:$A$871,I$1,[2]掉落汇总!$C$2:$C$871,$Q$2)/$Q$3)*宝箱投放计算!H192</f>
        <v>0</v>
      </c>
      <c r="J192">
        <f ca="1">(SUMIFS(OFFSET([2]掉落汇总!$C$2:$C$871,,MATCH($B192,[2]掉落汇总!$D$1:$M$1)),[2]掉落汇总!$A$2:$A$871,J$1,[2]掉落汇总!$C$2:$C$871,$Q$1)+SUMIFS(OFFSET([2]掉落汇总!$C$2:$C$871,,MATCH($B192,[2]掉落汇总!$D$1:$M$1)),[2]掉落汇总!$A$2:$A$871,J$1,[2]掉落汇总!$C$2:$C$871,$Q$2)/$Q$3)*宝箱投放计算!I192</f>
        <v>0</v>
      </c>
      <c r="K192">
        <f ca="1">(SUMIFS(OFFSET([2]掉落汇总!$C$2:$C$871,,MATCH($B192,[2]掉落汇总!$D$1:$M$1)),[2]掉落汇总!$A$2:$A$871,K$1,[2]掉落汇总!$C$2:$C$871,$Q$1)+SUMIFS(OFFSET([2]掉落汇总!$C$2:$C$871,,MATCH($B192,[2]掉落汇总!$D$1:$M$1)),[2]掉落汇总!$A$2:$A$871,K$1,[2]掉落汇总!$C$2:$C$871,$Q$2)/$Q$3)*宝箱投放计算!J192</f>
        <v>0</v>
      </c>
      <c r="L192">
        <f ca="1">(SUMIFS(OFFSET([2]掉落汇总!$C$2:$C$871,,MATCH($B192,[2]掉落汇总!$D$1:$M$1)),[2]掉落汇总!$A$2:$A$871,L$1,[2]掉落汇总!$C$2:$C$871,$Q$1)+SUMIFS(OFFSET([2]掉落汇总!$C$2:$C$871,,MATCH($B192,[2]掉落汇总!$D$1:$M$1)),[2]掉落汇总!$A$2:$A$871,L$1,[2]掉落汇总!$C$2:$C$871,$Q$2)/$Q$3)*宝箱投放计算!K192</f>
        <v>0.7814085171640911</v>
      </c>
      <c r="M192">
        <f ca="1">(SUMIFS(OFFSET([2]掉落汇总!$C$2:$C$871,,MATCH($B192,[2]掉落汇总!$D$1:$M$1)),[2]掉落汇总!$A$2:$A$871,M$1,[2]掉落汇总!$C$2:$C$871,$Q$1)+SUMIFS(OFFSET([2]掉落汇总!$C$2:$C$871,,MATCH($B192,[2]掉落汇总!$D$1:$M$1)),[2]掉落汇总!$A$2:$A$871,M$1,[2]掉落汇总!$C$2:$C$871,$Q$2)/$Q$3)*宝箱投放计算!L192</f>
        <v>0.78196893612051854</v>
      </c>
      <c r="N192">
        <f ca="1">(SUMIFS(OFFSET([2]掉落汇总!$C$2:$C$871,,MATCH($B192,[2]掉落汇总!$D$1:$M$1)),[2]掉落汇总!$A$2:$A$871,N$1,[2]掉落汇总!$C$2:$C$871,$Q$1)+SUMIFS(OFFSET([2]掉落汇总!$C$2:$C$871,,MATCH($B192,[2]掉落汇总!$D$1:$M$1)),[2]掉落汇总!$A$2:$A$871,N$1,[2]掉落汇总!$C$2:$C$871,$Q$2)/$Q$3)*宝箱投放计算!M192</f>
        <v>0.18146053602163756</v>
      </c>
      <c r="O192">
        <f ca="1">(SUMIFS(OFFSET([2]掉落汇总!$C$2:$C$871,,MATCH($B192,[2]掉落汇总!$D$1:$M$1)),[2]掉落汇总!$A$2:$A$871,O$1,[2]掉落汇总!$C$2:$C$871,$Q$1)+SUMIFS(OFFSET([2]掉落汇总!$C$2:$C$871,,MATCH($B192,[2]掉落汇总!$D$1:$M$1)),[2]掉落汇总!$A$2:$A$871,O$1,[2]掉落汇总!$C$2:$C$871,$Q$2)/$Q$3)*宝箱投放计算!N192</f>
        <v>0.37342246297470183</v>
      </c>
    </row>
    <row r="193" spans="1:15" x14ac:dyDescent="0.2">
      <c r="A193">
        <f>玩家成长时间线!A193</f>
        <v>192</v>
      </c>
      <c r="B193">
        <f>玩家成长时间线!B193</f>
        <v>10</v>
      </c>
      <c r="C193">
        <f ca="1">SUM($D$2:D193)</f>
        <v>1756.505636667167</v>
      </c>
      <c r="D193">
        <f t="shared" ca="1" si="2"/>
        <v>8.1107825690036464</v>
      </c>
      <c r="E193">
        <f ca="1">(SUMIFS(OFFSET([2]掉落汇总!$C$2:$C$871,,MATCH($B193,[2]掉落汇总!$D$1:$M$1)),[2]掉落汇总!$A$2:$A$871,E$1,[2]掉落汇总!$C$2:$C$871,$Q$1)+SUMIFS(OFFSET([2]掉落汇总!$C$2:$C$871,,MATCH($B193,[2]掉落汇总!$D$1:$M$1)),[2]掉落汇总!$A$2:$A$871,E$1,[2]掉落汇总!$C$2:$C$871,$Q$2)/$Q$3)*宝箱投放计算!D193</f>
        <v>3.1345186743819045</v>
      </c>
      <c r="F193">
        <f ca="1">(SUMIFS(OFFSET([2]掉落汇总!$C$2:$C$871,,MATCH($B193,[2]掉落汇总!$D$1:$M$1)),[2]掉落汇总!$A$2:$A$871,F$1,[2]掉落汇总!$C$2:$C$871,$Q$1)+SUMIFS(OFFSET([2]掉落汇总!$C$2:$C$871,,MATCH($B193,[2]掉落汇总!$D$1:$M$1)),[2]掉落汇总!$A$2:$A$871,F$1,[2]掉落汇总!$C$2:$C$871,$Q$2)/$Q$3)*宝箱投放计算!E193</f>
        <v>2.8580034423407916</v>
      </c>
      <c r="G193">
        <f ca="1">(SUMIFS(OFFSET([2]掉落汇总!$C$2:$C$871,,MATCH($B193,[2]掉落汇总!$D$1:$M$1)),[2]掉落汇总!$A$2:$A$871,G$1,[2]掉落汇总!$C$2:$C$871,$Q$1)+SUMIFS(OFFSET([2]掉落汇总!$C$2:$C$871,,MATCH($B193,[2]掉落汇总!$D$1:$M$1)),[2]掉落汇总!$A$2:$A$871,G$1,[2]掉落汇总!$C$2:$C$871,$Q$2)/$Q$3)*宝箱投放计算!F193</f>
        <v>0</v>
      </c>
      <c r="H193">
        <f ca="1">(SUMIFS(OFFSET([2]掉落汇总!$C$2:$C$871,,MATCH($B193,[2]掉落汇总!$D$1:$M$1)),[2]掉落汇总!$A$2:$A$871,H$1,[2]掉落汇总!$C$2:$C$871,$Q$1)+SUMIFS(OFFSET([2]掉落汇总!$C$2:$C$871,,MATCH($B193,[2]掉落汇总!$D$1:$M$1)),[2]掉落汇总!$A$2:$A$871,H$1,[2]掉落汇总!$C$2:$C$871,$Q$2)/$Q$3)*宝箱投放计算!G193</f>
        <v>0</v>
      </c>
      <c r="I193">
        <f ca="1">(SUMIFS(OFFSET([2]掉落汇总!$C$2:$C$871,,MATCH($B193,[2]掉落汇总!$D$1:$M$1)),[2]掉落汇总!$A$2:$A$871,I$1,[2]掉落汇总!$C$2:$C$871,$Q$1)+SUMIFS(OFFSET([2]掉落汇总!$C$2:$C$871,,MATCH($B193,[2]掉落汇总!$D$1:$M$1)),[2]掉落汇总!$A$2:$A$871,I$1,[2]掉落汇总!$C$2:$C$871,$Q$2)/$Q$3)*宝箱投放计算!H193</f>
        <v>0</v>
      </c>
      <c r="J193">
        <f ca="1">(SUMIFS(OFFSET([2]掉落汇总!$C$2:$C$871,,MATCH($B193,[2]掉落汇总!$D$1:$M$1)),[2]掉落汇总!$A$2:$A$871,J$1,[2]掉落汇总!$C$2:$C$871,$Q$1)+SUMIFS(OFFSET([2]掉落汇总!$C$2:$C$871,,MATCH($B193,[2]掉落汇总!$D$1:$M$1)),[2]掉落汇总!$A$2:$A$871,J$1,[2]掉落汇总!$C$2:$C$871,$Q$2)/$Q$3)*宝箱投放计算!I193</f>
        <v>0</v>
      </c>
      <c r="K193">
        <f ca="1">(SUMIFS(OFFSET([2]掉落汇总!$C$2:$C$871,,MATCH($B193,[2]掉落汇总!$D$1:$M$1)),[2]掉落汇总!$A$2:$A$871,K$1,[2]掉落汇总!$C$2:$C$871,$Q$1)+SUMIFS(OFFSET([2]掉落汇总!$C$2:$C$871,,MATCH($B193,[2]掉落汇总!$D$1:$M$1)),[2]掉落汇总!$A$2:$A$871,K$1,[2]掉落汇总!$C$2:$C$871,$Q$2)/$Q$3)*宝箱投放计算!J193</f>
        <v>0</v>
      </c>
      <c r="L193">
        <f ca="1">(SUMIFS(OFFSET([2]掉落汇总!$C$2:$C$871,,MATCH($B193,[2]掉落汇总!$D$1:$M$1)),[2]掉落汇总!$A$2:$A$871,L$1,[2]掉落汇总!$C$2:$C$871,$Q$1)+SUMIFS(OFFSET([2]掉落汇总!$C$2:$C$871,,MATCH($B193,[2]掉落汇总!$D$1:$M$1)),[2]掉落汇总!$A$2:$A$871,L$1,[2]掉落汇总!$C$2:$C$871,$Q$2)/$Q$3)*宝箱投放计算!K193</f>
        <v>0.7814085171640911</v>
      </c>
      <c r="M193">
        <f ca="1">(SUMIFS(OFFSET([2]掉落汇总!$C$2:$C$871,,MATCH($B193,[2]掉落汇总!$D$1:$M$1)),[2]掉落汇总!$A$2:$A$871,M$1,[2]掉落汇总!$C$2:$C$871,$Q$1)+SUMIFS(OFFSET([2]掉落汇总!$C$2:$C$871,,MATCH($B193,[2]掉落汇总!$D$1:$M$1)),[2]掉落汇总!$A$2:$A$871,M$1,[2]掉落汇总!$C$2:$C$871,$Q$2)/$Q$3)*宝箱投放计算!L193</f>
        <v>0.78196893612051854</v>
      </c>
      <c r="N193">
        <f ca="1">(SUMIFS(OFFSET([2]掉落汇总!$C$2:$C$871,,MATCH($B193,[2]掉落汇总!$D$1:$M$1)),[2]掉落汇总!$A$2:$A$871,N$1,[2]掉落汇总!$C$2:$C$871,$Q$1)+SUMIFS(OFFSET([2]掉落汇总!$C$2:$C$871,,MATCH($B193,[2]掉落汇总!$D$1:$M$1)),[2]掉落汇总!$A$2:$A$871,N$1,[2]掉落汇总!$C$2:$C$871,$Q$2)/$Q$3)*宝箱投放计算!M193</f>
        <v>0.18146053602163756</v>
      </c>
      <c r="O193">
        <f ca="1">(SUMIFS(OFFSET([2]掉落汇总!$C$2:$C$871,,MATCH($B193,[2]掉落汇总!$D$1:$M$1)),[2]掉落汇总!$A$2:$A$871,O$1,[2]掉落汇总!$C$2:$C$871,$Q$1)+SUMIFS(OFFSET([2]掉落汇总!$C$2:$C$871,,MATCH($B193,[2]掉落汇总!$D$1:$M$1)),[2]掉落汇总!$A$2:$A$871,O$1,[2]掉落汇总!$C$2:$C$871,$Q$2)/$Q$3)*宝箱投放计算!N193</f>
        <v>0.37342246297470183</v>
      </c>
    </row>
    <row r="194" spans="1:15" x14ac:dyDescent="0.2">
      <c r="A194">
        <f>玩家成长时间线!A194</f>
        <v>193</v>
      </c>
      <c r="B194">
        <f>玩家成长时间线!B194</f>
        <v>10</v>
      </c>
      <c r="C194">
        <f ca="1">SUM($D$2:D194)</f>
        <v>1764.6290441704157</v>
      </c>
      <c r="D194">
        <f t="shared" ca="1" si="2"/>
        <v>8.123407503248778</v>
      </c>
      <c r="E194">
        <f ca="1">(SUMIFS(OFFSET([2]掉落汇总!$C$2:$C$871,,MATCH($B194,[2]掉落汇总!$D$1:$M$1)),[2]掉落汇总!$A$2:$A$871,E$1,[2]掉落汇总!$C$2:$C$871,$Q$1)+SUMIFS(OFFSET([2]掉落汇总!$C$2:$C$871,,MATCH($B194,[2]掉落汇总!$D$1:$M$1)),[2]掉落汇总!$A$2:$A$871,E$1,[2]掉落汇总!$C$2:$C$871,$Q$2)/$Q$3)*宝箱投放计算!D194</f>
        <v>3.1471436086270383</v>
      </c>
      <c r="F194">
        <f ca="1">(SUMIFS(OFFSET([2]掉落汇总!$C$2:$C$871,,MATCH($B194,[2]掉落汇总!$D$1:$M$1)),[2]掉落汇总!$A$2:$A$871,F$1,[2]掉落汇总!$C$2:$C$871,$Q$1)+SUMIFS(OFFSET([2]掉落汇总!$C$2:$C$871,,MATCH($B194,[2]掉落汇总!$D$1:$M$1)),[2]掉落汇总!$A$2:$A$871,F$1,[2]掉落汇总!$C$2:$C$871,$Q$2)/$Q$3)*宝箱投放计算!E194</f>
        <v>2.8580034423407916</v>
      </c>
      <c r="G194">
        <f ca="1">(SUMIFS(OFFSET([2]掉落汇总!$C$2:$C$871,,MATCH($B194,[2]掉落汇总!$D$1:$M$1)),[2]掉落汇总!$A$2:$A$871,G$1,[2]掉落汇总!$C$2:$C$871,$Q$1)+SUMIFS(OFFSET([2]掉落汇总!$C$2:$C$871,,MATCH($B194,[2]掉落汇总!$D$1:$M$1)),[2]掉落汇总!$A$2:$A$871,G$1,[2]掉落汇总!$C$2:$C$871,$Q$2)/$Q$3)*宝箱投放计算!F194</f>
        <v>0</v>
      </c>
      <c r="H194">
        <f ca="1">(SUMIFS(OFFSET([2]掉落汇总!$C$2:$C$871,,MATCH($B194,[2]掉落汇总!$D$1:$M$1)),[2]掉落汇总!$A$2:$A$871,H$1,[2]掉落汇总!$C$2:$C$871,$Q$1)+SUMIFS(OFFSET([2]掉落汇总!$C$2:$C$871,,MATCH($B194,[2]掉落汇总!$D$1:$M$1)),[2]掉落汇总!$A$2:$A$871,H$1,[2]掉落汇总!$C$2:$C$871,$Q$2)/$Q$3)*宝箱投放计算!G194</f>
        <v>0</v>
      </c>
      <c r="I194">
        <f ca="1">(SUMIFS(OFFSET([2]掉落汇总!$C$2:$C$871,,MATCH($B194,[2]掉落汇总!$D$1:$M$1)),[2]掉落汇总!$A$2:$A$871,I$1,[2]掉落汇总!$C$2:$C$871,$Q$1)+SUMIFS(OFFSET([2]掉落汇总!$C$2:$C$871,,MATCH($B194,[2]掉落汇总!$D$1:$M$1)),[2]掉落汇总!$A$2:$A$871,I$1,[2]掉落汇总!$C$2:$C$871,$Q$2)/$Q$3)*宝箱投放计算!H194</f>
        <v>0</v>
      </c>
      <c r="J194">
        <f ca="1">(SUMIFS(OFFSET([2]掉落汇总!$C$2:$C$871,,MATCH($B194,[2]掉落汇总!$D$1:$M$1)),[2]掉落汇总!$A$2:$A$871,J$1,[2]掉落汇总!$C$2:$C$871,$Q$1)+SUMIFS(OFFSET([2]掉落汇总!$C$2:$C$871,,MATCH($B194,[2]掉落汇总!$D$1:$M$1)),[2]掉落汇总!$A$2:$A$871,J$1,[2]掉落汇总!$C$2:$C$871,$Q$2)/$Q$3)*宝箱投放计算!I194</f>
        <v>0</v>
      </c>
      <c r="K194">
        <f ca="1">(SUMIFS(OFFSET([2]掉落汇总!$C$2:$C$871,,MATCH($B194,[2]掉落汇总!$D$1:$M$1)),[2]掉落汇总!$A$2:$A$871,K$1,[2]掉落汇总!$C$2:$C$871,$Q$1)+SUMIFS(OFFSET([2]掉落汇总!$C$2:$C$871,,MATCH($B194,[2]掉落汇总!$D$1:$M$1)),[2]掉落汇总!$A$2:$A$871,K$1,[2]掉落汇总!$C$2:$C$871,$Q$2)/$Q$3)*宝箱投放计算!J194</f>
        <v>0</v>
      </c>
      <c r="L194">
        <f ca="1">(SUMIFS(OFFSET([2]掉落汇总!$C$2:$C$871,,MATCH($B194,[2]掉落汇总!$D$1:$M$1)),[2]掉落汇总!$A$2:$A$871,L$1,[2]掉落汇总!$C$2:$C$871,$Q$1)+SUMIFS(OFFSET([2]掉落汇总!$C$2:$C$871,,MATCH($B194,[2]掉落汇总!$D$1:$M$1)),[2]掉落汇总!$A$2:$A$871,L$1,[2]掉落汇总!$C$2:$C$871,$Q$2)/$Q$3)*宝箱投放计算!K194</f>
        <v>0.7814085171640911</v>
      </c>
      <c r="M194">
        <f ca="1">(SUMIFS(OFFSET([2]掉落汇总!$C$2:$C$871,,MATCH($B194,[2]掉落汇总!$D$1:$M$1)),[2]掉落汇总!$A$2:$A$871,M$1,[2]掉落汇总!$C$2:$C$871,$Q$1)+SUMIFS(OFFSET([2]掉落汇总!$C$2:$C$871,,MATCH($B194,[2]掉落汇总!$D$1:$M$1)),[2]掉落汇总!$A$2:$A$871,M$1,[2]掉落汇总!$C$2:$C$871,$Q$2)/$Q$3)*宝箱投放计算!L194</f>
        <v>0.78196893612051854</v>
      </c>
      <c r="N194">
        <f ca="1">(SUMIFS(OFFSET([2]掉落汇总!$C$2:$C$871,,MATCH($B194,[2]掉落汇总!$D$1:$M$1)),[2]掉落汇总!$A$2:$A$871,N$1,[2]掉落汇总!$C$2:$C$871,$Q$1)+SUMIFS(OFFSET([2]掉落汇总!$C$2:$C$871,,MATCH($B194,[2]掉落汇总!$D$1:$M$1)),[2]掉落汇总!$A$2:$A$871,N$1,[2]掉落汇总!$C$2:$C$871,$Q$2)/$Q$3)*宝箱投放计算!M194</f>
        <v>0.18146053602163756</v>
      </c>
      <c r="O194">
        <f ca="1">(SUMIFS(OFFSET([2]掉落汇总!$C$2:$C$871,,MATCH($B194,[2]掉落汇总!$D$1:$M$1)),[2]掉落汇总!$A$2:$A$871,O$1,[2]掉落汇总!$C$2:$C$871,$Q$1)+SUMIFS(OFFSET([2]掉落汇总!$C$2:$C$871,,MATCH($B194,[2]掉落汇总!$D$1:$M$1)),[2]掉落汇总!$A$2:$A$871,O$1,[2]掉落汇总!$C$2:$C$871,$Q$2)/$Q$3)*宝箱投放计算!N194</f>
        <v>0.37342246297470183</v>
      </c>
    </row>
    <row r="195" spans="1:15" x14ac:dyDescent="0.2">
      <c r="A195">
        <f>玩家成长时间线!A195</f>
        <v>194</v>
      </c>
      <c r="B195">
        <f>玩家成长时间线!B195</f>
        <v>10</v>
      </c>
      <c r="C195">
        <f ca="1">SUM($D$2:D195)</f>
        <v>1772.8913259503609</v>
      </c>
      <c r="D195">
        <f t="shared" ref="D195:D258" ca="1" si="3">SUM(E195:O195)</f>
        <v>8.2622817799452548</v>
      </c>
      <c r="E195">
        <f ca="1">(SUMIFS(OFFSET([2]掉落汇总!$C$2:$C$871,,MATCH($B195,[2]掉落汇总!$D$1:$M$1)),[2]掉落汇总!$A$2:$A$871,E$1,[2]掉落汇总!$C$2:$C$871,$Q$1)+SUMIFS(OFFSET([2]掉落汇总!$C$2:$C$871,,MATCH($B195,[2]掉落汇总!$D$1:$M$1)),[2]掉落汇总!$A$2:$A$871,E$1,[2]掉落汇总!$C$2:$C$871,$Q$2)/$Q$3)*宝箱投放计算!D195</f>
        <v>3.2860178853235138</v>
      </c>
      <c r="F195">
        <f ca="1">(SUMIFS(OFFSET([2]掉落汇总!$C$2:$C$871,,MATCH($B195,[2]掉落汇总!$D$1:$M$1)),[2]掉落汇总!$A$2:$A$871,F$1,[2]掉落汇总!$C$2:$C$871,$Q$1)+SUMIFS(OFFSET([2]掉落汇总!$C$2:$C$871,,MATCH($B195,[2]掉落汇总!$D$1:$M$1)),[2]掉落汇总!$A$2:$A$871,F$1,[2]掉落汇总!$C$2:$C$871,$Q$2)/$Q$3)*宝箱投放计算!E195</f>
        <v>2.8580034423407916</v>
      </c>
      <c r="G195">
        <f ca="1">(SUMIFS(OFFSET([2]掉落汇总!$C$2:$C$871,,MATCH($B195,[2]掉落汇总!$D$1:$M$1)),[2]掉落汇总!$A$2:$A$871,G$1,[2]掉落汇总!$C$2:$C$871,$Q$1)+SUMIFS(OFFSET([2]掉落汇总!$C$2:$C$871,,MATCH($B195,[2]掉落汇总!$D$1:$M$1)),[2]掉落汇总!$A$2:$A$871,G$1,[2]掉落汇总!$C$2:$C$871,$Q$2)/$Q$3)*宝箱投放计算!F195</f>
        <v>0</v>
      </c>
      <c r="H195">
        <f ca="1">(SUMIFS(OFFSET([2]掉落汇总!$C$2:$C$871,,MATCH($B195,[2]掉落汇总!$D$1:$M$1)),[2]掉落汇总!$A$2:$A$871,H$1,[2]掉落汇总!$C$2:$C$871,$Q$1)+SUMIFS(OFFSET([2]掉落汇总!$C$2:$C$871,,MATCH($B195,[2]掉落汇总!$D$1:$M$1)),[2]掉落汇总!$A$2:$A$871,H$1,[2]掉落汇总!$C$2:$C$871,$Q$2)/$Q$3)*宝箱投放计算!G195</f>
        <v>0</v>
      </c>
      <c r="I195">
        <f ca="1">(SUMIFS(OFFSET([2]掉落汇总!$C$2:$C$871,,MATCH($B195,[2]掉落汇总!$D$1:$M$1)),[2]掉落汇总!$A$2:$A$871,I$1,[2]掉落汇总!$C$2:$C$871,$Q$1)+SUMIFS(OFFSET([2]掉落汇总!$C$2:$C$871,,MATCH($B195,[2]掉落汇总!$D$1:$M$1)),[2]掉落汇总!$A$2:$A$871,I$1,[2]掉落汇总!$C$2:$C$871,$Q$2)/$Q$3)*宝箱投放计算!H195</f>
        <v>0</v>
      </c>
      <c r="J195">
        <f ca="1">(SUMIFS(OFFSET([2]掉落汇总!$C$2:$C$871,,MATCH($B195,[2]掉落汇总!$D$1:$M$1)),[2]掉落汇总!$A$2:$A$871,J$1,[2]掉落汇总!$C$2:$C$871,$Q$1)+SUMIFS(OFFSET([2]掉落汇总!$C$2:$C$871,,MATCH($B195,[2]掉落汇总!$D$1:$M$1)),[2]掉落汇总!$A$2:$A$871,J$1,[2]掉落汇总!$C$2:$C$871,$Q$2)/$Q$3)*宝箱投放计算!I195</f>
        <v>0</v>
      </c>
      <c r="K195">
        <f ca="1">(SUMIFS(OFFSET([2]掉落汇总!$C$2:$C$871,,MATCH($B195,[2]掉落汇总!$D$1:$M$1)),[2]掉落汇总!$A$2:$A$871,K$1,[2]掉落汇总!$C$2:$C$871,$Q$1)+SUMIFS(OFFSET([2]掉落汇总!$C$2:$C$871,,MATCH($B195,[2]掉落汇总!$D$1:$M$1)),[2]掉落汇总!$A$2:$A$871,K$1,[2]掉落汇总!$C$2:$C$871,$Q$2)/$Q$3)*宝箱投放计算!J195</f>
        <v>0</v>
      </c>
      <c r="L195">
        <f ca="1">(SUMIFS(OFFSET([2]掉落汇总!$C$2:$C$871,,MATCH($B195,[2]掉落汇总!$D$1:$M$1)),[2]掉落汇总!$A$2:$A$871,L$1,[2]掉落汇总!$C$2:$C$871,$Q$1)+SUMIFS(OFFSET([2]掉落汇总!$C$2:$C$871,,MATCH($B195,[2]掉落汇总!$D$1:$M$1)),[2]掉落汇总!$A$2:$A$871,L$1,[2]掉落汇总!$C$2:$C$871,$Q$2)/$Q$3)*宝箱投放计算!K195</f>
        <v>0.7814085171640911</v>
      </c>
      <c r="M195">
        <f ca="1">(SUMIFS(OFFSET([2]掉落汇总!$C$2:$C$871,,MATCH($B195,[2]掉落汇总!$D$1:$M$1)),[2]掉落汇总!$A$2:$A$871,M$1,[2]掉落汇总!$C$2:$C$871,$Q$1)+SUMIFS(OFFSET([2]掉落汇总!$C$2:$C$871,,MATCH($B195,[2]掉落汇总!$D$1:$M$1)),[2]掉落汇总!$A$2:$A$871,M$1,[2]掉落汇总!$C$2:$C$871,$Q$2)/$Q$3)*宝箱投放计算!L195</f>
        <v>0.78196893612051854</v>
      </c>
      <c r="N195">
        <f ca="1">(SUMIFS(OFFSET([2]掉落汇总!$C$2:$C$871,,MATCH($B195,[2]掉落汇总!$D$1:$M$1)),[2]掉落汇总!$A$2:$A$871,N$1,[2]掉落汇总!$C$2:$C$871,$Q$1)+SUMIFS(OFFSET([2]掉落汇总!$C$2:$C$871,,MATCH($B195,[2]掉落汇总!$D$1:$M$1)),[2]掉落汇总!$A$2:$A$871,N$1,[2]掉落汇总!$C$2:$C$871,$Q$2)/$Q$3)*宝箱投放计算!M195</f>
        <v>0.18146053602163756</v>
      </c>
      <c r="O195">
        <f ca="1">(SUMIFS(OFFSET([2]掉落汇总!$C$2:$C$871,,MATCH($B195,[2]掉落汇总!$D$1:$M$1)),[2]掉落汇总!$A$2:$A$871,O$1,[2]掉落汇总!$C$2:$C$871,$Q$1)+SUMIFS(OFFSET([2]掉落汇总!$C$2:$C$871,,MATCH($B195,[2]掉落汇总!$D$1:$M$1)),[2]掉落汇总!$A$2:$A$871,O$1,[2]掉落汇总!$C$2:$C$871,$Q$2)/$Q$3)*宝箱投放计算!N195</f>
        <v>0.37342246297470183</v>
      </c>
    </row>
    <row r="196" spans="1:15" x14ac:dyDescent="0.2">
      <c r="A196">
        <f>玩家成长时间线!A196</f>
        <v>195</v>
      </c>
      <c r="B196">
        <f>玩家成长时间线!B196</f>
        <v>10</v>
      </c>
      <c r="C196">
        <f ca="1">SUM($D$2:D196)</f>
        <v>1781.0399833220999</v>
      </c>
      <c r="D196">
        <f t="shared" ca="1" si="3"/>
        <v>8.1486573717390485</v>
      </c>
      <c r="E196">
        <f ca="1">(SUMIFS(OFFSET([2]掉落汇总!$C$2:$C$871,,MATCH($B196,[2]掉落汇总!$D$1:$M$1)),[2]掉落汇总!$A$2:$A$871,E$1,[2]掉落汇总!$C$2:$C$871,$Q$1)+SUMIFS(OFFSET([2]掉落汇总!$C$2:$C$871,,MATCH($B196,[2]掉落汇总!$D$1:$M$1)),[2]掉落汇总!$A$2:$A$871,E$1,[2]掉落汇总!$C$2:$C$871,$Q$2)/$Q$3)*宝箱投放计算!D196</f>
        <v>3.1723934771173066</v>
      </c>
      <c r="F196">
        <f ca="1">(SUMIFS(OFFSET([2]掉落汇总!$C$2:$C$871,,MATCH($B196,[2]掉落汇总!$D$1:$M$1)),[2]掉落汇总!$A$2:$A$871,F$1,[2]掉落汇总!$C$2:$C$871,$Q$1)+SUMIFS(OFFSET([2]掉落汇总!$C$2:$C$871,,MATCH($B196,[2]掉落汇总!$D$1:$M$1)),[2]掉落汇总!$A$2:$A$871,F$1,[2]掉落汇总!$C$2:$C$871,$Q$2)/$Q$3)*宝箱投放计算!E196</f>
        <v>2.8580034423407916</v>
      </c>
      <c r="G196">
        <f ca="1">(SUMIFS(OFFSET([2]掉落汇总!$C$2:$C$871,,MATCH($B196,[2]掉落汇总!$D$1:$M$1)),[2]掉落汇总!$A$2:$A$871,G$1,[2]掉落汇总!$C$2:$C$871,$Q$1)+SUMIFS(OFFSET([2]掉落汇总!$C$2:$C$871,,MATCH($B196,[2]掉落汇总!$D$1:$M$1)),[2]掉落汇总!$A$2:$A$871,G$1,[2]掉落汇总!$C$2:$C$871,$Q$2)/$Q$3)*宝箱投放计算!F196</f>
        <v>0</v>
      </c>
      <c r="H196">
        <f ca="1">(SUMIFS(OFFSET([2]掉落汇总!$C$2:$C$871,,MATCH($B196,[2]掉落汇总!$D$1:$M$1)),[2]掉落汇总!$A$2:$A$871,H$1,[2]掉落汇总!$C$2:$C$871,$Q$1)+SUMIFS(OFFSET([2]掉落汇总!$C$2:$C$871,,MATCH($B196,[2]掉落汇总!$D$1:$M$1)),[2]掉落汇总!$A$2:$A$871,H$1,[2]掉落汇总!$C$2:$C$871,$Q$2)/$Q$3)*宝箱投放计算!G196</f>
        <v>0</v>
      </c>
      <c r="I196">
        <f ca="1">(SUMIFS(OFFSET([2]掉落汇总!$C$2:$C$871,,MATCH($B196,[2]掉落汇总!$D$1:$M$1)),[2]掉落汇总!$A$2:$A$871,I$1,[2]掉落汇总!$C$2:$C$871,$Q$1)+SUMIFS(OFFSET([2]掉落汇总!$C$2:$C$871,,MATCH($B196,[2]掉落汇总!$D$1:$M$1)),[2]掉落汇总!$A$2:$A$871,I$1,[2]掉落汇总!$C$2:$C$871,$Q$2)/$Q$3)*宝箱投放计算!H196</f>
        <v>0</v>
      </c>
      <c r="J196">
        <f ca="1">(SUMIFS(OFFSET([2]掉落汇总!$C$2:$C$871,,MATCH($B196,[2]掉落汇总!$D$1:$M$1)),[2]掉落汇总!$A$2:$A$871,J$1,[2]掉落汇总!$C$2:$C$871,$Q$1)+SUMIFS(OFFSET([2]掉落汇总!$C$2:$C$871,,MATCH($B196,[2]掉落汇总!$D$1:$M$1)),[2]掉落汇总!$A$2:$A$871,J$1,[2]掉落汇总!$C$2:$C$871,$Q$2)/$Q$3)*宝箱投放计算!I196</f>
        <v>0</v>
      </c>
      <c r="K196">
        <f ca="1">(SUMIFS(OFFSET([2]掉落汇总!$C$2:$C$871,,MATCH($B196,[2]掉落汇总!$D$1:$M$1)),[2]掉落汇总!$A$2:$A$871,K$1,[2]掉落汇总!$C$2:$C$871,$Q$1)+SUMIFS(OFFSET([2]掉落汇总!$C$2:$C$871,,MATCH($B196,[2]掉落汇总!$D$1:$M$1)),[2]掉落汇总!$A$2:$A$871,K$1,[2]掉落汇总!$C$2:$C$871,$Q$2)/$Q$3)*宝箱投放计算!J196</f>
        <v>0</v>
      </c>
      <c r="L196">
        <f ca="1">(SUMIFS(OFFSET([2]掉落汇总!$C$2:$C$871,,MATCH($B196,[2]掉落汇总!$D$1:$M$1)),[2]掉落汇总!$A$2:$A$871,L$1,[2]掉落汇总!$C$2:$C$871,$Q$1)+SUMIFS(OFFSET([2]掉落汇总!$C$2:$C$871,,MATCH($B196,[2]掉落汇总!$D$1:$M$1)),[2]掉落汇总!$A$2:$A$871,L$1,[2]掉落汇总!$C$2:$C$871,$Q$2)/$Q$3)*宝箱投放计算!K196</f>
        <v>0.7814085171640911</v>
      </c>
      <c r="M196">
        <f ca="1">(SUMIFS(OFFSET([2]掉落汇总!$C$2:$C$871,,MATCH($B196,[2]掉落汇总!$D$1:$M$1)),[2]掉落汇总!$A$2:$A$871,M$1,[2]掉落汇总!$C$2:$C$871,$Q$1)+SUMIFS(OFFSET([2]掉落汇总!$C$2:$C$871,,MATCH($B196,[2]掉落汇总!$D$1:$M$1)),[2]掉落汇总!$A$2:$A$871,M$1,[2]掉落汇总!$C$2:$C$871,$Q$2)/$Q$3)*宝箱投放计算!L196</f>
        <v>0.78196893612051854</v>
      </c>
      <c r="N196">
        <f ca="1">(SUMIFS(OFFSET([2]掉落汇总!$C$2:$C$871,,MATCH($B196,[2]掉落汇总!$D$1:$M$1)),[2]掉落汇总!$A$2:$A$871,N$1,[2]掉落汇总!$C$2:$C$871,$Q$1)+SUMIFS(OFFSET([2]掉落汇总!$C$2:$C$871,,MATCH($B196,[2]掉落汇总!$D$1:$M$1)),[2]掉落汇总!$A$2:$A$871,N$1,[2]掉落汇总!$C$2:$C$871,$Q$2)/$Q$3)*宝箱投放计算!M196</f>
        <v>0.18146053602163756</v>
      </c>
      <c r="O196">
        <f ca="1">(SUMIFS(OFFSET([2]掉落汇总!$C$2:$C$871,,MATCH($B196,[2]掉落汇总!$D$1:$M$1)),[2]掉落汇总!$A$2:$A$871,O$1,[2]掉落汇总!$C$2:$C$871,$Q$1)+SUMIFS(OFFSET([2]掉落汇总!$C$2:$C$871,,MATCH($B196,[2]掉落汇总!$D$1:$M$1)),[2]掉落汇总!$A$2:$A$871,O$1,[2]掉落汇总!$C$2:$C$871,$Q$2)/$Q$3)*宝箱投放计算!N196</f>
        <v>0.37342246297470183</v>
      </c>
    </row>
    <row r="197" spans="1:15" x14ac:dyDescent="0.2">
      <c r="A197">
        <f>玩家成长时间线!A197</f>
        <v>196</v>
      </c>
      <c r="B197">
        <f>玩家成长时间线!B197</f>
        <v>8</v>
      </c>
      <c r="C197">
        <f ca="1">SUM($D$2:D197)</f>
        <v>1788.3555696051767</v>
      </c>
      <c r="D197">
        <f t="shared" ca="1" si="3"/>
        <v>7.3155862830766596</v>
      </c>
      <c r="E197">
        <f ca="1">(SUMIFS(OFFSET([2]掉落汇总!$C$2:$C$871,,MATCH($B197,[2]掉落汇总!$D$1:$M$1)),[2]掉落汇总!$A$2:$A$871,E$1,[2]掉落汇总!$C$2:$C$871,$Q$1)+SUMIFS(OFFSET([2]掉落汇总!$C$2:$C$871,,MATCH($B197,[2]掉落汇总!$D$1:$M$1)),[2]掉落汇总!$A$2:$A$871,E$1,[2]掉落汇总!$C$2:$C$871,$Q$2)/$Q$3)*宝箱投放计算!D197</f>
        <v>2.9109230769230767</v>
      </c>
      <c r="F197">
        <f ca="1">(SUMIFS(OFFSET([2]掉落汇总!$C$2:$C$871,,MATCH($B197,[2]掉落汇总!$D$1:$M$1)),[2]掉落汇总!$A$2:$A$871,F$1,[2]掉落汇总!$C$2:$C$871,$Q$1)+SUMIFS(OFFSET([2]掉落汇总!$C$2:$C$871,,MATCH($B197,[2]掉落汇总!$D$1:$M$1)),[2]掉落汇总!$A$2:$A$871,F$1,[2]掉落汇总!$C$2:$C$871,$Q$2)/$Q$3)*宝箱投放计算!E197</f>
        <v>2.2864027538726335</v>
      </c>
      <c r="G197">
        <f ca="1">(SUMIFS(OFFSET([2]掉落汇总!$C$2:$C$871,,MATCH($B197,[2]掉落汇总!$D$1:$M$1)),[2]掉落汇总!$A$2:$A$871,G$1,[2]掉落汇总!$C$2:$C$871,$Q$1)+SUMIFS(OFFSET([2]掉落汇总!$C$2:$C$871,,MATCH($B197,[2]掉落汇总!$D$1:$M$1)),[2]掉落汇总!$A$2:$A$871,G$1,[2]掉落汇总!$C$2:$C$871,$Q$2)/$Q$3)*宝箱投放计算!F197</f>
        <v>0</v>
      </c>
      <c r="H197">
        <f ca="1">(SUMIFS(OFFSET([2]掉落汇总!$C$2:$C$871,,MATCH($B197,[2]掉落汇总!$D$1:$M$1)),[2]掉落汇总!$A$2:$A$871,H$1,[2]掉落汇总!$C$2:$C$871,$Q$1)+SUMIFS(OFFSET([2]掉落汇总!$C$2:$C$871,,MATCH($B197,[2]掉落汇总!$D$1:$M$1)),[2]掉落汇总!$A$2:$A$871,H$1,[2]掉落汇总!$C$2:$C$871,$Q$2)/$Q$3)*宝箱投放计算!G197</f>
        <v>0</v>
      </c>
      <c r="I197">
        <f ca="1">(SUMIFS(OFFSET([2]掉落汇总!$C$2:$C$871,,MATCH($B197,[2]掉落汇总!$D$1:$M$1)),[2]掉落汇总!$A$2:$A$871,I$1,[2]掉落汇总!$C$2:$C$871,$Q$1)+SUMIFS(OFFSET([2]掉落汇总!$C$2:$C$871,,MATCH($B197,[2]掉落汇总!$D$1:$M$1)),[2]掉落汇总!$A$2:$A$871,I$1,[2]掉落汇总!$C$2:$C$871,$Q$2)/$Q$3)*宝箱投放计算!H197</f>
        <v>0</v>
      </c>
      <c r="J197">
        <f ca="1">(SUMIFS(OFFSET([2]掉落汇总!$C$2:$C$871,,MATCH($B197,[2]掉落汇总!$D$1:$M$1)),[2]掉落汇总!$A$2:$A$871,J$1,[2]掉落汇总!$C$2:$C$871,$Q$1)+SUMIFS(OFFSET([2]掉落汇总!$C$2:$C$871,,MATCH($B197,[2]掉落汇总!$D$1:$M$1)),[2]掉落汇总!$A$2:$A$871,J$1,[2]掉落汇总!$C$2:$C$871,$Q$2)/$Q$3)*宝箱投放计算!I197</f>
        <v>0</v>
      </c>
      <c r="K197">
        <f ca="1">(SUMIFS(OFFSET([2]掉落汇总!$C$2:$C$871,,MATCH($B197,[2]掉落汇总!$D$1:$M$1)),[2]掉落汇总!$A$2:$A$871,K$1,[2]掉落汇总!$C$2:$C$871,$Q$1)+SUMIFS(OFFSET([2]掉落汇总!$C$2:$C$871,,MATCH($B197,[2]掉落汇总!$D$1:$M$1)),[2]掉落汇总!$A$2:$A$871,K$1,[2]掉落汇总!$C$2:$C$871,$Q$2)/$Q$3)*宝箱投放计算!J197</f>
        <v>0</v>
      </c>
      <c r="L197">
        <f ca="1">(SUMIFS(OFFSET([2]掉落汇总!$C$2:$C$871,,MATCH($B197,[2]掉落汇总!$D$1:$M$1)),[2]掉落汇总!$A$2:$A$871,L$1,[2]掉落汇总!$C$2:$C$871,$Q$1)+SUMIFS(OFFSET([2]掉落汇总!$C$2:$C$871,,MATCH($B197,[2]掉落汇总!$D$1:$M$1)),[2]掉落汇总!$A$2:$A$871,L$1,[2]掉落汇总!$C$2:$C$871,$Q$2)/$Q$3)*宝箱投放计算!K197</f>
        <v>0.7814085171640911</v>
      </c>
      <c r="M197">
        <f ca="1">(SUMIFS(OFFSET([2]掉落汇总!$C$2:$C$871,,MATCH($B197,[2]掉落汇总!$D$1:$M$1)),[2]掉落汇总!$A$2:$A$871,M$1,[2]掉落汇总!$C$2:$C$871,$Q$1)+SUMIFS(OFFSET([2]掉落汇总!$C$2:$C$871,,MATCH($B197,[2]掉落汇总!$D$1:$M$1)),[2]掉落汇总!$A$2:$A$871,M$1,[2]掉落汇总!$C$2:$C$871,$Q$2)/$Q$3)*宝箱投放计算!L197</f>
        <v>0.78196893612051854</v>
      </c>
      <c r="N197">
        <f ca="1">(SUMIFS(OFFSET([2]掉落汇总!$C$2:$C$871,,MATCH($B197,[2]掉落汇总!$D$1:$M$1)),[2]掉落汇总!$A$2:$A$871,N$1,[2]掉落汇总!$C$2:$C$871,$Q$1)+SUMIFS(OFFSET([2]掉落汇总!$C$2:$C$871,,MATCH($B197,[2]掉落汇总!$D$1:$M$1)),[2]掉落汇总!$A$2:$A$871,N$1,[2]掉落汇总!$C$2:$C$871,$Q$2)/$Q$3)*宝箱投放计算!M197</f>
        <v>0.18146053602163756</v>
      </c>
      <c r="O197">
        <f ca="1">(SUMIFS(OFFSET([2]掉落汇总!$C$2:$C$871,,MATCH($B197,[2]掉落汇总!$D$1:$M$1)),[2]掉落汇总!$A$2:$A$871,O$1,[2]掉落汇总!$C$2:$C$871,$Q$1)+SUMIFS(OFFSET([2]掉落汇总!$C$2:$C$871,,MATCH($B197,[2]掉落汇总!$D$1:$M$1)),[2]掉落汇总!$A$2:$A$871,O$1,[2]掉落汇总!$C$2:$C$871,$Q$2)/$Q$3)*宝箱投放计算!N197</f>
        <v>0.37342246297470183</v>
      </c>
    </row>
    <row r="198" spans="1:15" x14ac:dyDescent="0.2">
      <c r="A198">
        <f>玩家成长时间线!A198</f>
        <v>197</v>
      </c>
      <c r="B198">
        <f>玩家成长时间线!B198</f>
        <v>8</v>
      </c>
      <c r="C198">
        <f ca="1">SUM($D$2:D198)</f>
        <v>1795.359617426715</v>
      </c>
      <c r="D198">
        <f t="shared" ca="1" si="3"/>
        <v>7.0040478215381983</v>
      </c>
      <c r="E198">
        <f ca="1">(SUMIFS(OFFSET([2]掉落汇总!$C$2:$C$871,,MATCH($B198,[2]掉落汇总!$D$1:$M$1)),[2]掉落汇总!$A$2:$A$871,E$1,[2]掉落汇总!$C$2:$C$871,$Q$1)+SUMIFS(OFFSET([2]掉落汇总!$C$2:$C$871,,MATCH($B198,[2]掉落汇总!$D$1:$M$1)),[2]掉落汇总!$A$2:$A$871,E$1,[2]掉落汇总!$C$2:$C$871,$Q$2)/$Q$3)*宝箱投放计算!D198</f>
        <v>2.5993846153846154</v>
      </c>
      <c r="F198">
        <f ca="1">(SUMIFS(OFFSET([2]掉落汇总!$C$2:$C$871,,MATCH($B198,[2]掉落汇总!$D$1:$M$1)),[2]掉落汇总!$A$2:$A$871,F$1,[2]掉落汇总!$C$2:$C$871,$Q$1)+SUMIFS(OFFSET([2]掉落汇总!$C$2:$C$871,,MATCH($B198,[2]掉落汇总!$D$1:$M$1)),[2]掉落汇总!$A$2:$A$871,F$1,[2]掉落汇总!$C$2:$C$871,$Q$2)/$Q$3)*宝箱投放计算!E198</f>
        <v>2.2864027538726335</v>
      </c>
      <c r="G198">
        <f ca="1">(SUMIFS(OFFSET([2]掉落汇总!$C$2:$C$871,,MATCH($B198,[2]掉落汇总!$D$1:$M$1)),[2]掉落汇总!$A$2:$A$871,G$1,[2]掉落汇总!$C$2:$C$871,$Q$1)+SUMIFS(OFFSET([2]掉落汇总!$C$2:$C$871,,MATCH($B198,[2]掉落汇总!$D$1:$M$1)),[2]掉落汇总!$A$2:$A$871,G$1,[2]掉落汇总!$C$2:$C$871,$Q$2)/$Q$3)*宝箱投放计算!F198</f>
        <v>0</v>
      </c>
      <c r="H198">
        <f ca="1">(SUMIFS(OFFSET([2]掉落汇总!$C$2:$C$871,,MATCH($B198,[2]掉落汇总!$D$1:$M$1)),[2]掉落汇总!$A$2:$A$871,H$1,[2]掉落汇总!$C$2:$C$871,$Q$1)+SUMIFS(OFFSET([2]掉落汇总!$C$2:$C$871,,MATCH($B198,[2]掉落汇总!$D$1:$M$1)),[2]掉落汇总!$A$2:$A$871,H$1,[2]掉落汇总!$C$2:$C$871,$Q$2)/$Q$3)*宝箱投放计算!G198</f>
        <v>0</v>
      </c>
      <c r="I198">
        <f ca="1">(SUMIFS(OFFSET([2]掉落汇总!$C$2:$C$871,,MATCH($B198,[2]掉落汇总!$D$1:$M$1)),[2]掉落汇总!$A$2:$A$871,I$1,[2]掉落汇总!$C$2:$C$871,$Q$1)+SUMIFS(OFFSET([2]掉落汇总!$C$2:$C$871,,MATCH($B198,[2]掉落汇总!$D$1:$M$1)),[2]掉落汇总!$A$2:$A$871,I$1,[2]掉落汇总!$C$2:$C$871,$Q$2)/$Q$3)*宝箱投放计算!H198</f>
        <v>0</v>
      </c>
      <c r="J198">
        <f ca="1">(SUMIFS(OFFSET([2]掉落汇总!$C$2:$C$871,,MATCH($B198,[2]掉落汇总!$D$1:$M$1)),[2]掉落汇总!$A$2:$A$871,J$1,[2]掉落汇总!$C$2:$C$871,$Q$1)+SUMIFS(OFFSET([2]掉落汇总!$C$2:$C$871,,MATCH($B198,[2]掉落汇总!$D$1:$M$1)),[2]掉落汇总!$A$2:$A$871,J$1,[2]掉落汇总!$C$2:$C$871,$Q$2)/$Q$3)*宝箱投放计算!I198</f>
        <v>0</v>
      </c>
      <c r="K198">
        <f ca="1">(SUMIFS(OFFSET([2]掉落汇总!$C$2:$C$871,,MATCH($B198,[2]掉落汇总!$D$1:$M$1)),[2]掉落汇总!$A$2:$A$871,K$1,[2]掉落汇总!$C$2:$C$871,$Q$1)+SUMIFS(OFFSET([2]掉落汇总!$C$2:$C$871,,MATCH($B198,[2]掉落汇总!$D$1:$M$1)),[2]掉落汇总!$A$2:$A$871,K$1,[2]掉落汇总!$C$2:$C$871,$Q$2)/$Q$3)*宝箱投放计算!J198</f>
        <v>0</v>
      </c>
      <c r="L198">
        <f ca="1">(SUMIFS(OFFSET([2]掉落汇总!$C$2:$C$871,,MATCH($B198,[2]掉落汇总!$D$1:$M$1)),[2]掉落汇总!$A$2:$A$871,L$1,[2]掉落汇总!$C$2:$C$871,$Q$1)+SUMIFS(OFFSET([2]掉落汇总!$C$2:$C$871,,MATCH($B198,[2]掉落汇总!$D$1:$M$1)),[2]掉落汇总!$A$2:$A$871,L$1,[2]掉落汇总!$C$2:$C$871,$Q$2)/$Q$3)*宝箱投放计算!K198</f>
        <v>0.7814085171640911</v>
      </c>
      <c r="M198">
        <f ca="1">(SUMIFS(OFFSET([2]掉落汇总!$C$2:$C$871,,MATCH($B198,[2]掉落汇总!$D$1:$M$1)),[2]掉落汇总!$A$2:$A$871,M$1,[2]掉落汇总!$C$2:$C$871,$Q$1)+SUMIFS(OFFSET([2]掉落汇总!$C$2:$C$871,,MATCH($B198,[2]掉落汇总!$D$1:$M$1)),[2]掉落汇总!$A$2:$A$871,M$1,[2]掉落汇总!$C$2:$C$871,$Q$2)/$Q$3)*宝箱投放计算!L198</f>
        <v>0.78196893612051854</v>
      </c>
      <c r="N198">
        <f ca="1">(SUMIFS(OFFSET([2]掉落汇总!$C$2:$C$871,,MATCH($B198,[2]掉落汇总!$D$1:$M$1)),[2]掉落汇总!$A$2:$A$871,N$1,[2]掉落汇总!$C$2:$C$871,$Q$1)+SUMIFS(OFFSET([2]掉落汇总!$C$2:$C$871,,MATCH($B198,[2]掉落汇总!$D$1:$M$1)),[2]掉落汇总!$A$2:$A$871,N$1,[2]掉落汇总!$C$2:$C$871,$Q$2)/$Q$3)*宝箱投放计算!M198</f>
        <v>0.18146053602163756</v>
      </c>
      <c r="O198">
        <f ca="1">(SUMIFS(OFFSET([2]掉落汇总!$C$2:$C$871,,MATCH($B198,[2]掉落汇总!$D$1:$M$1)),[2]掉落汇总!$A$2:$A$871,O$1,[2]掉落汇总!$C$2:$C$871,$Q$1)+SUMIFS(OFFSET([2]掉落汇总!$C$2:$C$871,,MATCH($B198,[2]掉落汇总!$D$1:$M$1)),[2]掉落汇总!$A$2:$A$871,O$1,[2]掉落汇总!$C$2:$C$871,$Q$2)/$Q$3)*宝箱投放计算!N198</f>
        <v>0.37342246297470183</v>
      </c>
    </row>
    <row r="199" spans="1:15" x14ac:dyDescent="0.2">
      <c r="A199">
        <f>玩家成长时间线!A199</f>
        <v>198</v>
      </c>
      <c r="B199">
        <f>玩家成长时间线!B199</f>
        <v>8</v>
      </c>
      <c r="C199">
        <f ca="1">SUM($D$2:D199)</f>
        <v>1802.4328960174839</v>
      </c>
      <c r="D199">
        <f t="shared" ca="1" si="3"/>
        <v>7.0732785907689673</v>
      </c>
      <c r="E199">
        <f ca="1">(SUMIFS(OFFSET([2]掉落汇总!$C$2:$C$871,,MATCH($B199,[2]掉落汇总!$D$1:$M$1)),[2]掉落汇总!$A$2:$A$871,E$1,[2]掉落汇总!$C$2:$C$871,$Q$1)+SUMIFS(OFFSET([2]掉落汇总!$C$2:$C$871,,MATCH($B199,[2]掉落汇总!$D$1:$M$1)),[2]掉落汇总!$A$2:$A$871,E$1,[2]掉落汇总!$C$2:$C$871,$Q$2)/$Q$3)*宝箱投放计算!D199</f>
        <v>2.6686153846153844</v>
      </c>
      <c r="F199">
        <f ca="1">(SUMIFS(OFFSET([2]掉落汇总!$C$2:$C$871,,MATCH($B199,[2]掉落汇总!$D$1:$M$1)),[2]掉落汇总!$A$2:$A$871,F$1,[2]掉落汇总!$C$2:$C$871,$Q$1)+SUMIFS(OFFSET([2]掉落汇总!$C$2:$C$871,,MATCH($B199,[2]掉落汇总!$D$1:$M$1)),[2]掉落汇总!$A$2:$A$871,F$1,[2]掉落汇总!$C$2:$C$871,$Q$2)/$Q$3)*宝箱投放计算!E199</f>
        <v>2.2864027538726335</v>
      </c>
      <c r="G199">
        <f ca="1">(SUMIFS(OFFSET([2]掉落汇总!$C$2:$C$871,,MATCH($B199,[2]掉落汇总!$D$1:$M$1)),[2]掉落汇总!$A$2:$A$871,G$1,[2]掉落汇总!$C$2:$C$871,$Q$1)+SUMIFS(OFFSET([2]掉落汇总!$C$2:$C$871,,MATCH($B199,[2]掉落汇总!$D$1:$M$1)),[2]掉落汇总!$A$2:$A$871,G$1,[2]掉落汇总!$C$2:$C$871,$Q$2)/$Q$3)*宝箱投放计算!F199</f>
        <v>0</v>
      </c>
      <c r="H199">
        <f ca="1">(SUMIFS(OFFSET([2]掉落汇总!$C$2:$C$871,,MATCH($B199,[2]掉落汇总!$D$1:$M$1)),[2]掉落汇总!$A$2:$A$871,H$1,[2]掉落汇总!$C$2:$C$871,$Q$1)+SUMIFS(OFFSET([2]掉落汇总!$C$2:$C$871,,MATCH($B199,[2]掉落汇总!$D$1:$M$1)),[2]掉落汇总!$A$2:$A$871,H$1,[2]掉落汇总!$C$2:$C$871,$Q$2)/$Q$3)*宝箱投放计算!G199</f>
        <v>0</v>
      </c>
      <c r="I199">
        <f ca="1">(SUMIFS(OFFSET([2]掉落汇总!$C$2:$C$871,,MATCH($B199,[2]掉落汇总!$D$1:$M$1)),[2]掉落汇总!$A$2:$A$871,I$1,[2]掉落汇总!$C$2:$C$871,$Q$1)+SUMIFS(OFFSET([2]掉落汇总!$C$2:$C$871,,MATCH($B199,[2]掉落汇总!$D$1:$M$1)),[2]掉落汇总!$A$2:$A$871,I$1,[2]掉落汇总!$C$2:$C$871,$Q$2)/$Q$3)*宝箱投放计算!H199</f>
        <v>0</v>
      </c>
      <c r="J199">
        <f ca="1">(SUMIFS(OFFSET([2]掉落汇总!$C$2:$C$871,,MATCH($B199,[2]掉落汇总!$D$1:$M$1)),[2]掉落汇总!$A$2:$A$871,J$1,[2]掉落汇总!$C$2:$C$871,$Q$1)+SUMIFS(OFFSET([2]掉落汇总!$C$2:$C$871,,MATCH($B199,[2]掉落汇总!$D$1:$M$1)),[2]掉落汇总!$A$2:$A$871,J$1,[2]掉落汇总!$C$2:$C$871,$Q$2)/$Q$3)*宝箱投放计算!I199</f>
        <v>0</v>
      </c>
      <c r="K199">
        <f ca="1">(SUMIFS(OFFSET([2]掉落汇总!$C$2:$C$871,,MATCH($B199,[2]掉落汇总!$D$1:$M$1)),[2]掉落汇总!$A$2:$A$871,K$1,[2]掉落汇总!$C$2:$C$871,$Q$1)+SUMIFS(OFFSET([2]掉落汇总!$C$2:$C$871,,MATCH($B199,[2]掉落汇总!$D$1:$M$1)),[2]掉落汇总!$A$2:$A$871,K$1,[2]掉落汇总!$C$2:$C$871,$Q$2)/$Q$3)*宝箱投放计算!J199</f>
        <v>0</v>
      </c>
      <c r="L199">
        <f ca="1">(SUMIFS(OFFSET([2]掉落汇总!$C$2:$C$871,,MATCH($B199,[2]掉落汇总!$D$1:$M$1)),[2]掉落汇总!$A$2:$A$871,L$1,[2]掉落汇总!$C$2:$C$871,$Q$1)+SUMIFS(OFFSET([2]掉落汇总!$C$2:$C$871,,MATCH($B199,[2]掉落汇总!$D$1:$M$1)),[2]掉落汇总!$A$2:$A$871,L$1,[2]掉落汇总!$C$2:$C$871,$Q$2)/$Q$3)*宝箱投放计算!K199</f>
        <v>0.7814085171640911</v>
      </c>
      <c r="M199">
        <f ca="1">(SUMIFS(OFFSET([2]掉落汇总!$C$2:$C$871,,MATCH($B199,[2]掉落汇总!$D$1:$M$1)),[2]掉落汇总!$A$2:$A$871,M$1,[2]掉落汇总!$C$2:$C$871,$Q$1)+SUMIFS(OFFSET([2]掉落汇总!$C$2:$C$871,,MATCH($B199,[2]掉落汇总!$D$1:$M$1)),[2]掉落汇总!$A$2:$A$871,M$1,[2]掉落汇总!$C$2:$C$871,$Q$2)/$Q$3)*宝箱投放计算!L199</f>
        <v>0.78196893612051854</v>
      </c>
      <c r="N199">
        <f ca="1">(SUMIFS(OFFSET([2]掉落汇总!$C$2:$C$871,,MATCH($B199,[2]掉落汇总!$D$1:$M$1)),[2]掉落汇总!$A$2:$A$871,N$1,[2]掉落汇总!$C$2:$C$871,$Q$1)+SUMIFS(OFFSET([2]掉落汇总!$C$2:$C$871,,MATCH($B199,[2]掉落汇总!$D$1:$M$1)),[2]掉落汇总!$A$2:$A$871,N$1,[2]掉落汇总!$C$2:$C$871,$Q$2)/$Q$3)*宝箱投放计算!M199</f>
        <v>0.18146053602163756</v>
      </c>
      <c r="O199">
        <f ca="1">(SUMIFS(OFFSET([2]掉落汇总!$C$2:$C$871,,MATCH($B199,[2]掉落汇总!$D$1:$M$1)),[2]掉落汇总!$A$2:$A$871,O$1,[2]掉落汇总!$C$2:$C$871,$Q$1)+SUMIFS(OFFSET([2]掉落汇总!$C$2:$C$871,,MATCH($B199,[2]掉落汇总!$D$1:$M$1)),[2]掉落汇总!$A$2:$A$871,O$1,[2]掉落汇总!$C$2:$C$871,$Q$2)/$Q$3)*宝箱投放计算!N199</f>
        <v>0.37342246297470183</v>
      </c>
    </row>
    <row r="200" spans="1:15" x14ac:dyDescent="0.2">
      <c r="A200">
        <f>玩家成长时间线!A200</f>
        <v>199</v>
      </c>
      <c r="B200">
        <f>玩家成长时间线!B200</f>
        <v>9</v>
      </c>
      <c r="C200">
        <f ca="1">SUM($D$2:D200)</f>
        <v>1815.5731447597418</v>
      </c>
      <c r="D200">
        <f t="shared" ca="1" si="3"/>
        <v>13.140248742257835</v>
      </c>
      <c r="E200">
        <f ca="1">(SUMIFS(OFFSET([2]掉落汇总!$C$2:$C$871,,MATCH($B200,[2]掉落汇总!$D$1:$M$1)),[2]掉落汇总!$A$2:$A$871,E$1,[2]掉落汇总!$C$2:$C$871,$Q$1)+SUMIFS(OFFSET([2]掉落汇总!$C$2:$C$871,,MATCH($B200,[2]掉落汇总!$D$1:$M$1)),[2]掉落汇总!$A$2:$A$871,E$1,[2]掉落汇总!$C$2:$C$871,$Q$2)/$Q$3)*宝箱投放计算!D200</f>
        <v>1.7845321701199566</v>
      </c>
      <c r="F200">
        <f ca="1">(SUMIFS(OFFSET([2]掉落汇总!$C$2:$C$871,,MATCH($B200,[2]掉落汇总!$D$1:$M$1)),[2]掉落汇总!$A$2:$A$871,F$1,[2]掉落汇总!$C$2:$C$871,$Q$1)+SUMIFS(OFFSET([2]掉落汇总!$C$2:$C$871,,MATCH($B200,[2]掉落汇总!$D$1:$M$1)),[2]掉落汇总!$A$2:$A$871,F$1,[2]掉落汇总!$C$2:$C$871,$Q$2)/$Q$3)*宝箱投放计算!E200</f>
        <v>2.8580034423407916</v>
      </c>
      <c r="G200">
        <f ca="1">(SUMIFS(OFFSET([2]掉落汇总!$C$2:$C$871,,MATCH($B200,[2]掉落汇总!$D$1:$M$1)),[2]掉落汇总!$A$2:$A$871,G$1,[2]掉落汇总!$C$2:$C$871,$Q$1)+SUMIFS(OFFSET([2]掉落汇总!$C$2:$C$871,,MATCH($B200,[2]掉落汇总!$D$1:$M$1)),[2]掉落汇总!$A$2:$A$871,G$1,[2]掉落汇总!$C$2:$C$871,$Q$2)/$Q$3)*宝箱投放计算!F200</f>
        <v>0</v>
      </c>
      <c r="H200">
        <f ca="1">(SUMIFS(OFFSET([2]掉落汇总!$C$2:$C$871,,MATCH($B200,[2]掉落汇总!$D$1:$M$1)),[2]掉落汇总!$A$2:$A$871,H$1,[2]掉落汇总!$C$2:$C$871,$Q$1)+SUMIFS(OFFSET([2]掉落汇总!$C$2:$C$871,,MATCH($B200,[2]掉落汇总!$D$1:$M$1)),[2]掉落汇总!$A$2:$A$871,H$1,[2]掉落汇总!$C$2:$C$871,$Q$2)/$Q$3)*宝箱投放计算!G200</f>
        <v>0</v>
      </c>
      <c r="I200">
        <f ca="1">(SUMIFS(OFFSET([2]掉落汇总!$C$2:$C$871,,MATCH($B200,[2]掉落汇总!$D$1:$M$1)),[2]掉落汇总!$A$2:$A$871,I$1,[2]掉落汇总!$C$2:$C$871,$Q$1)+SUMIFS(OFFSET([2]掉落汇总!$C$2:$C$871,,MATCH($B200,[2]掉落汇总!$D$1:$M$1)),[2]掉落汇总!$A$2:$A$871,I$1,[2]掉落汇总!$C$2:$C$871,$Q$2)/$Q$3)*宝箱投放计算!H200</f>
        <v>1.7735703245749606</v>
      </c>
      <c r="J200">
        <f ca="1">(SUMIFS(OFFSET([2]掉落汇总!$C$2:$C$871,,MATCH($B200,[2]掉落汇总!$D$1:$M$1)),[2]掉落汇总!$A$2:$A$871,J$1,[2]掉落汇总!$C$2:$C$871,$Q$1)+SUMIFS(OFFSET([2]掉落汇总!$C$2:$C$871,,MATCH($B200,[2]掉落汇总!$D$1:$M$1)),[2]掉落汇总!$A$2:$A$871,J$1,[2]掉落汇总!$C$2:$C$871,$Q$2)/$Q$3)*宝箱投放计算!I200</f>
        <v>4.6058823529411761</v>
      </c>
      <c r="K200">
        <f ca="1">(SUMIFS(OFFSET([2]掉落汇总!$C$2:$C$871,,MATCH($B200,[2]掉落汇总!$D$1:$M$1)),[2]掉落汇总!$A$2:$A$871,K$1,[2]掉落汇总!$C$2:$C$871,$Q$1)+SUMIFS(OFFSET([2]掉落汇总!$C$2:$C$871,,MATCH($B200,[2]掉落汇总!$D$1:$M$1)),[2]掉落汇总!$A$2:$A$871,K$1,[2]掉落汇总!$C$2:$C$871,$Q$2)/$Q$3)*宝箱投放计算!J200</f>
        <v>0</v>
      </c>
      <c r="L200">
        <f ca="1">(SUMIFS(OFFSET([2]掉落汇总!$C$2:$C$871,,MATCH($B200,[2]掉落汇总!$D$1:$M$1)),[2]掉落汇总!$A$2:$A$871,L$1,[2]掉落汇总!$C$2:$C$871,$Q$1)+SUMIFS(OFFSET([2]掉落汇总!$C$2:$C$871,,MATCH($B200,[2]掉落汇总!$D$1:$M$1)),[2]掉落汇总!$A$2:$A$871,L$1,[2]掉落汇总!$C$2:$C$871,$Q$2)/$Q$3)*宝箱投放计算!K200</f>
        <v>0.7814085171640911</v>
      </c>
      <c r="M200">
        <f ca="1">(SUMIFS(OFFSET([2]掉落汇总!$C$2:$C$871,,MATCH($B200,[2]掉落汇总!$D$1:$M$1)),[2]掉落汇总!$A$2:$A$871,M$1,[2]掉落汇总!$C$2:$C$871,$Q$1)+SUMIFS(OFFSET([2]掉落汇总!$C$2:$C$871,,MATCH($B200,[2]掉落汇总!$D$1:$M$1)),[2]掉落汇总!$A$2:$A$871,M$1,[2]掉落汇总!$C$2:$C$871,$Q$2)/$Q$3)*宝箱投放计算!L200</f>
        <v>0.78196893612051854</v>
      </c>
      <c r="N200">
        <f ca="1">(SUMIFS(OFFSET([2]掉落汇总!$C$2:$C$871,,MATCH($B200,[2]掉落汇总!$D$1:$M$1)),[2]掉落汇总!$A$2:$A$871,N$1,[2]掉落汇总!$C$2:$C$871,$Q$1)+SUMIFS(OFFSET([2]掉落汇总!$C$2:$C$871,,MATCH($B200,[2]掉落汇总!$D$1:$M$1)),[2]掉落汇总!$A$2:$A$871,N$1,[2]掉落汇总!$C$2:$C$871,$Q$2)/$Q$3)*宝箱投放计算!M200</f>
        <v>0.18146053602163756</v>
      </c>
      <c r="O200">
        <f ca="1">(SUMIFS(OFFSET([2]掉落汇总!$C$2:$C$871,,MATCH($B200,[2]掉落汇总!$D$1:$M$1)),[2]掉落汇总!$A$2:$A$871,O$1,[2]掉落汇总!$C$2:$C$871,$Q$1)+SUMIFS(OFFSET([2]掉落汇总!$C$2:$C$871,,MATCH($B200,[2]掉落汇总!$D$1:$M$1)),[2]掉落汇总!$A$2:$A$871,O$1,[2]掉落汇总!$C$2:$C$871,$Q$2)/$Q$3)*宝箱投放计算!N200</f>
        <v>0.37342246297470183</v>
      </c>
    </row>
    <row r="201" spans="1:15" x14ac:dyDescent="0.2">
      <c r="A201">
        <f>玩家成长时间线!A201</f>
        <v>200</v>
      </c>
      <c r="B201">
        <f>玩家成长时间线!B201</f>
        <v>9</v>
      </c>
      <c r="C201">
        <f ca="1">SUM($D$2:D201)</f>
        <v>1822.341792514778</v>
      </c>
      <c r="D201">
        <f t="shared" ca="1" si="3"/>
        <v>6.7686477550361355</v>
      </c>
      <c r="E201">
        <f ca="1">(SUMIFS(OFFSET([2]掉落汇总!$C$2:$C$871,,MATCH($B201,[2]掉落汇总!$D$1:$M$1)),[2]掉落汇总!$A$2:$A$871,E$1,[2]掉落汇总!$C$2:$C$871,$Q$1)+SUMIFS(OFFSET([2]掉落汇总!$C$2:$C$871,,MATCH($B201,[2]掉落汇总!$D$1:$M$1)),[2]掉落汇总!$A$2:$A$871,E$1,[2]掉落汇总!$C$2:$C$871,$Q$2)/$Q$3)*宝箱投放计算!D201</f>
        <v>1.7923838604143947</v>
      </c>
      <c r="F201">
        <f ca="1">(SUMIFS(OFFSET([2]掉落汇总!$C$2:$C$871,,MATCH($B201,[2]掉落汇总!$D$1:$M$1)),[2]掉落汇总!$A$2:$A$871,F$1,[2]掉落汇总!$C$2:$C$871,$Q$1)+SUMIFS(OFFSET([2]掉落汇总!$C$2:$C$871,,MATCH($B201,[2]掉落汇总!$D$1:$M$1)),[2]掉落汇总!$A$2:$A$871,F$1,[2]掉落汇总!$C$2:$C$871,$Q$2)/$Q$3)*宝箱投放计算!E201</f>
        <v>2.8580034423407916</v>
      </c>
      <c r="G201">
        <f ca="1">(SUMIFS(OFFSET([2]掉落汇总!$C$2:$C$871,,MATCH($B201,[2]掉落汇总!$D$1:$M$1)),[2]掉落汇总!$A$2:$A$871,G$1,[2]掉落汇总!$C$2:$C$871,$Q$1)+SUMIFS(OFFSET([2]掉落汇总!$C$2:$C$871,,MATCH($B201,[2]掉落汇总!$D$1:$M$1)),[2]掉落汇总!$A$2:$A$871,G$1,[2]掉落汇总!$C$2:$C$871,$Q$2)/$Q$3)*宝箱投放计算!F201</f>
        <v>0</v>
      </c>
      <c r="H201">
        <f ca="1">(SUMIFS(OFFSET([2]掉落汇总!$C$2:$C$871,,MATCH($B201,[2]掉落汇总!$D$1:$M$1)),[2]掉落汇总!$A$2:$A$871,H$1,[2]掉落汇总!$C$2:$C$871,$Q$1)+SUMIFS(OFFSET([2]掉落汇总!$C$2:$C$871,,MATCH($B201,[2]掉落汇总!$D$1:$M$1)),[2]掉落汇总!$A$2:$A$871,H$1,[2]掉落汇总!$C$2:$C$871,$Q$2)/$Q$3)*宝箱投放计算!G201</f>
        <v>0</v>
      </c>
      <c r="I201">
        <f ca="1">(SUMIFS(OFFSET([2]掉落汇总!$C$2:$C$871,,MATCH($B201,[2]掉落汇总!$D$1:$M$1)),[2]掉落汇总!$A$2:$A$871,I$1,[2]掉落汇总!$C$2:$C$871,$Q$1)+SUMIFS(OFFSET([2]掉落汇总!$C$2:$C$871,,MATCH($B201,[2]掉落汇总!$D$1:$M$1)),[2]掉落汇总!$A$2:$A$871,I$1,[2]掉落汇总!$C$2:$C$871,$Q$2)/$Q$3)*宝箱投放计算!H201</f>
        <v>0</v>
      </c>
      <c r="J201">
        <f ca="1">(SUMIFS(OFFSET([2]掉落汇总!$C$2:$C$871,,MATCH($B201,[2]掉落汇总!$D$1:$M$1)),[2]掉落汇总!$A$2:$A$871,J$1,[2]掉落汇总!$C$2:$C$871,$Q$1)+SUMIFS(OFFSET([2]掉落汇总!$C$2:$C$871,,MATCH($B201,[2]掉落汇总!$D$1:$M$1)),[2]掉落汇总!$A$2:$A$871,J$1,[2]掉落汇总!$C$2:$C$871,$Q$2)/$Q$3)*宝箱投放计算!I201</f>
        <v>0</v>
      </c>
      <c r="K201">
        <f ca="1">(SUMIFS(OFFSET([2]掉落汇总!$C$2:$C$871,,MATCH($B201,[2]掉落汇总!$D$1:$M$1)),[2]掉落汇总!$A$2:$A$871,K$1,[2]掉落汇总!$C$2:$C$871,$Q$1)+SUMIFS(OFFSET([2]掉落汇总!$C$2:$C$871,,MATCH($B201,[2]掉落汇总!$D$1:$M$1)),[2]掉落汇总!$A$2:$A$871,K$1,[2]掉落汇总!$C$2:$C$871,$Q$2)/$Q$3)*宝箱投放计算!J201</f>
        <v>0</v>
      </c>
      <c r="L201">
        <f ca="1">(SUMIFS(OFFSET([2]掉落汇总!$C$2:$C$871,,MATCH($B201,[2]掉落汇总!$D$1:$M$1)),[2]掉落汇总!$A$2:$A$871,L$1,[2]掉落汇总!$C$2:$C$871,$Q$1)+SUMIFS(OFFSET([2]掉落汇总!$C$2:$C$871,,MATCH($B201,[2]掉落汇总!$D$1:$M$1)),[2]掉落汇总!$A$2:$A$871,L$1,[2]掉落汇总!$C$2:$C$871,$Q$2)/$Q$3)*宝箱投放计算!K201</f>
        <v>0.7814085171640911</v>
      </c>
      <c r="M201">
        <f ca="1">(SUMIFS(OFFSET([2]掉落汇总!$C$2:$C$871,,MATCH($B201,[2]掉落汇总!$D$1:$M$1)),[2]掉落汇总!$A$2:$A$871,M$1,[2]掉落汇总!$C$2:$C$871,$Q$1)+SUMIFS(OFFSET([2]掉落汇总!$C$2:$C$871,,MATCH($B201,[2]掉落汇总!$D$1:$M$1)),[2]掉落汇总!$A$2:$A$871,M$1,[2]掉落汇总!$C$2:$C$871,$Q$2)/$Q$3)*宝箱投放计算!L201</f>
        <v>0.78196893612051854</v>
      </c>
      <c r="N201">
        <f ca="1">(SUMIFS(OFFSET([2]掉落汇总!$C$2:$C$871,,MATCH($B201,[2]掉落汇总!$D$1:$M$1)),[2]掉落汇总!$A$2:$A$871,N$1,[2]掉落汇总!$C$2:$C$871,$Q$1)+SUMIFS(OFFSET([2]掉落汇总!$C$2:$C$871,,MATCH($B201,[2]掉落汇总!$D$1:$M$1)),[2]掉落汇总!$A$2:$A$871,N$1,[2]掉落汇总!$C$2:$C$871,$Q$2)/$Q$3)*宝箱投放计算!M201</f>
        <v>0.18146053602163756</v>
      </c>
      <c r="O201">
        <f ca="1">(SUMIFS(OFFSET([2]掉落汇总!$C$2:$C$871,,MATCH($B201,[2]掉落汇总!$D$1:$M$1)),[2]掉落汇总!$A$2:$A$871,O$1,[2]掉落汇总!$C$2:$C$871,$Q$1)+SUMIFS(OFFSET([2]掉落汇总!$C$2:$C$871,,MATCH($B201,[2]掉落汇总!$D$1:$M$1)),[2]掉落汇总!$A$2:$A$871,O$1,[2]掉落汇总!$C$2:$C$871,$Q$2)/$Q$3)*宝箱投放计算!N201</f>
        <v>0.37342246297470183</v>
      </c>
    </row>
    <row r="202" spans="1:15" x14ac:dyDescent="0.2">
      <c r="A202">
        <f>玩家成长时间线!A202</f>
        <v>201</v>
      </c>
      <c r="B202">
        <f>玩家成长时间线!B202</f>
        <v>9</v>
      </c>
      <c r="C202">
        <f ca="1">SUM($D$2:D202)</f>
        <v>1829.1968088630531</v>
      </c>
      <c r="D202">
        <f t="shared" ca="1" si="3"/>
        <v>6.8550163482749573</v>
      </c>
      <c r="E202">
        <f ca="1">(SUMIFS(OFFSET([2]掉落汇总!$C$2:$C$871,,MATCH($B202,[2]掉落汇总!$D$1:$M$1)),[2]掉落汇总!$A$2:$A$871,E$1,[2]掉落汇总!$C$2:$C$871,$Q$1)+SUMIFS(OFFSET([2]掉落汇总!$C$2:$C$871,,MATCH($B202,[2]掉落汇总!$D$1:$M$1)),[2]掉落汇总!$A$2:$A$871,E$1,[2]掉落汇总!$C$2:$C$871,$Q$2)/$Q$3)*宝箱投放计算!D202</f>
        <v>1.8787524536532167</v>
      </c>
      <c r="F202">
        <f ca="1">(SUMIFS(OFFSET([2]掉落汇总!$C$2:$C$871,,MATCH($B202,[2]掉落汇总!$D$1:$M$1)),[2]掉落汇总!$A$2:$A$871,F$1,[2]掉落汇总!$C$2:$C$871,$Q$1)+SUMIFS(OFFSET([2]掉落汇总!$C$2:$C$871,,MATCH($B202,[2]掉落汇总!$D$1:$M$1)),[2]掉落汇总!$A$2:$A$871,F$1,[2]掉落汇总!$C$2:$C$871,$Q$2)/$Q$3)*宝箱投放计算!E202</f>
        <v>2.8580034423407916</v>
      </c>
      <c r="G202">
        <f ca="1">(SUMIFS(OFFSET([2]掉落汇总!$C$2:$C$871,,MATCH($B202,[2]掉落汇总!$D$1:$M$1)),[2]掉落汇总!$A$2:$A$871,G$1,[2]掉落汇总!$C$2:$C$871,$Q$1)+SUMIFS(OFFSET([2]掉落汇总!$C$2:$C$871,,MATCH($B202,[2]掉落汇总!$D$1:$M$1)),[2]掉落汇总!$A$2:$A$871,G$1,[2]掉落汇总!$C$2:$C$871,$Q$2)/$Q$3)*宝箱投放计算!F202</f>
        <v>0</v>
      </c>
      <c r="H202">
        <f ca="1">(SUMIFS(OFFSET([2]掉落汇总!$C$2:$C$871,,MATCH($B202,[2]掉落汇总!$D$1:$M$1)),[2]掉落汇总!$A$2:$A$871,H$1,[2]掉落汇总!$C$2:$C$871,$Q$1)+SUMIFS(OFFSET([2]掉落汇总!$C$2:$C$871,,MATCH($B202,[2]掉落汇总!$D$1:$M$1)),[2]掉落汇总!$A$2:$A$871,H$1,[2]掉落汇总!$C$2:$C$871,$Q$2)/$Q$3)*宝箱投放计算!G202</f>
        <v>0</v>
      </c>
      <c r="I202">
        <f ca="1">(SUMIFS(OFFSET([2]掉落汇总!$C$2:$C$871,,MATCH($B202,[2]掉落汇总!$D$1:$M$1)),[2]掉落汇总!$A$2:$A$871,I$1,[2]掉落汇总!$C$2:$C$871,$Q$1)+SUMIFS(OFFSET([2]掉落汇总!$C$2:$C$871,,MATCH($B202,[2]掉落汇总!$D$1:$M$1)),[2]掉落汇总!$A$2:$A$871,I$1,[2]掉落汇总!$C$2:$C$871,$Q$2)/$Q$3)*宝箱投放计算!H202</f>
        <v>0</v>
      </c>
      <c r="J202">
        <f ca="1">(SUMIFS(OFFSET([2]掉落汇总!$C$2:$C$871,,MATCH($B202,[2]掉落汇总!$D$1:$M$1)),[2]掉落汇总!$A$2:$A$871,J$1,[2]掉落汇总!$C$2:$C$871,$Q$1)+SUMIFS(OFFSET([2]掉落汇总!$C$2:$C$871,,MATCH($B202,[2]掉落汇总!$D$1:$M$1)),[2]掉落汇总!$A$2:$A$871,J$1,[2]掉落汇总!$C$2:$C$871,$Q$2)/$Q$3)*宝箱投放计算!I202</f>
        <v>0</v>
      </c>
      <c r="K202">
        <f ca="1">(SUMIFS(OFFSET([2]掉落汇总!$C$2:$C$871,,MATCH($B202,[2]掉落汇总!$D$1:$M$1)),[2]掉落汇总!$A$2:$A$871,K$1,[2]掉落汇总!$C$2:$C$871,$Q$1)+SUMIFS(OFFSET([2]掉落汇总!$C$2:$C$871,,MATCH($B202,[2]掉落汇总!$D$1:$M$1)),[2]掉落汇总!$A$2:$A$871,K$1,[2]掉落汇总!$C$2:$C$871,$Q$2)/$Q$3)*宝箱投放计算!J202</f>
        <v>0</v>
      </c>
      <c r="L202">
        <f ca="1">(SUMIFS(OFFSET([2]掉落汇总!$C$2:$C$871,,MATCH($B202,[2]掉落汇总!$D$1:$M$1)),[2]掉落汇总!$A$2:$A$871,L$1,[2]掉落汇总!$C$2:$C$871,$Q$1)+SUMIFS(OFFSET([2]掉落汇总!$C$2:$C$871,,MATCH($B202,[2]掉落汇总!$D$1:$M$1)),[2]掉落汇总!$A$2:$A$871,L$1,[2]掉落汇总!$C$2:$C$871,$Q$2)/$Q$3)*宝箱投放计算!K202</f>
        <v>0.7814085171640911</v>
      </c>
      <c r="M202">
        <f ca="1">(SUMIFS(OFFSET([2]掉落汇总!$C$2:$C$871,,MATCH($B202,[2]掉落汇总!$D$1:$M$1)),[2]掉落汇总!$A$2:$A$871,M$1,[2]掉落汇总!$C$2:$C$871,$Q$1)+SUMIFS(OFFSET([2]掉落汇总!$C$2:$C$871,,MATCH($B202,[2]掉落汇总!$D$1:$M$1)),[2]掉落汇总!$A$2:$A$871,M$1,[2]掉落汇总!$C$2:$C$871,$Q$2)/$Q$3)*宝箱投放计算!L202</f>
        <v>0.78196893612051854</v>
      </c>
      <c r="N202">
        <f ca="1">(SUMIFS(OFFSET([2]掉落汇总!$C$2:$C$871,,MATCH($B202,[2]掉落汇总!$D$1:$M$1)),[2]掉落汇总!$A$2:$A$871,N$1,[2]掉落汇总!$C$2:$C$871,$Q$1)+SUMIFS(OFFSET([2]掉落汇总!$C$2:$C$871,,MATCH($B202,[2]掉落汇总!$D$1:$M$1)),[2]掉落汇总!$A$2:$A$871,N$1,[2]掉落汇总!$C$2:$C$871,$Q$2)/$Q$3)*宝箱投放计算!M202</f>
        <v>0.18146053602163756</v>
      </c>
      <c r="O202">
        <f ca="1">(SUMIFS(OFFSET([2]掉落汇总!$C$2:$C$871,,MATCH($B202,[2]掉落汇总!$D$1:$M$1)),[2]掉落汇总!$A$2:$A$871,O$1,[2]掉落汇总!$C$2:$C$871,$Q$1)+SUMIFS(OFFSET([2]掉落汇总!$C$2:$C$871,,MATCH($B202,[2]掉落汇总!$D$1:$M$1)),[2]掉落汇总!$A$2:$A$871,O$1,[2]掉落汇总!$C$2:$C$871,$Q$2)/$Q$3)*宝箱投放计算!N202</f>
        <v>0.37342246297470183</v>
      </c>
    </row>
    <row r="203" spans="1:15" x14ac:dyDescent="0.2">
      <c r="A203">
        <f>玩家成长时间线!A203</f>
        <v>202</v>
      </c>
      <c r="B203">
        <f>玩家成长时间线!B203</f>
        <v>10</v>
      </c>
      <c r="C203">
        <f ca="1">SUM($D$2:D203)</f>
        <v>1841.6599595187004</v>
      </c>
      <c r="D203">
        <f t="shared" ca="1" si="3"/>
        <v>12.463150655647237</v>
      </c>
      <c r="E203">
        <f ca="1">(SUMIFS(OFFSET([2]掉落汇总!$C$2:$C$871,,MATCH($B203,[2]掉落汇总!$D$1:$M$1)),[2]掉落汇总!$A$2:$A$871,E$1,[2]掉落汇总!$C$2:$C$871,$Q$1)+SUMIFS(OFFSET([2]掉落汇总!$C$2:$C$871,,MATCH($B203,[2]掉落汇总!$D$1:$M$1)),[2]掉落汇总!$A$2:$A$871,E$1,[2]掉落汇总!$C$2:$C$871,$Q$2)/$Q$3)*宝箱投放计算!D203</f>
        <v>2.90726985796949</v>
      </c>
      <c r="F203">
        <f ca="1">(SUMIFS(OFFSET([2]掉落汇总!$C$2:$C$871,,MATCH($B203,[2]掉落汇总!$D$1:$M$1)),[2]掉落汇总!$A$2:$A$871,F$1,[2]掉落汇总!$C$2:$C$871,$Q$1)+SUMIFS(OFFSET([2]掉落汇总!$C$2:$C$871,,MATCH($B203,[2]掉落汇总!$D$1:$M$1)),[2]掉落汇总!$A$2:$A$871,F$1,[2]掉落汇总!$C$2:$C$871,$Q$2)/$Q$3)*宝箱投放计算!E203</f>
        <v>2.8580034423407916</v>
      </c>
      <c r="G203">
        <f ca="1">(SUMIFS(OFFSET([2]掉落汇总!$C$2:$C$871,,MATCH($B203,[2]掉落汇总!$D$1:$M$1)),[2]掉落汇总!$A$2:$A$871,G$1,[2]掉落汇总!$C$2:$C$871,$Q$1)+SUMIFS(OFFSET([2]掉落汇总!$C$2:$C$871,,MATCH($B203,[2]掉落汇总!$D$1:$M$1)),[2]掉落汇总!$A$2:$A$871,G$1,[2]掉落汇总!$C$2:$C$871,$Q$2)/$Q$3)*宝箱投放计算!F203</f>
        <v>0</v>
      </c>
      <c r="H203">
        <f ca="1">(SUMIFS(OFFSET([2]掉落汇总!$C$2:$C$871,,MATCH($B203,[2]掉落汇总!$D$1:$M$1)),[2]掉落汇总!$A$2:$A$871,H$1,[2]掉落汇总!$C$2:$C$871,$Q$1)+SUMIFS(OFFSET([2]掉落汇总!$C$2:$C$871,,MATCH($B203,[2]掉落汇总!$D$1:$M$1)),[2]掉落汇总!$A$2:$A$871,H$1,[2]掉落汇总!$C$2:$C$871,$Q$2)/$Q$3)*宝箱投放计算!G203</f>
        <v>0</v>
      </c>
      <c r="I203">
        <f ca="1">(SUMIFS(OFFSET([2]掉落汇总!$C$2:$C$871,,MATCH($B203,[2]掉落汇总!$D$1:$M$1)),[2]掉落汇总!$A$2:$A$871,I$1,[2]掉落汇总!$C$2:$C$871,$Q$1)+SUMIFS(OFFSET([2]掉落汇总!$C$2:$C$871,,MATCH($B203,[2]掉落汇总!$D$1:$M$1)),[2]掉落汇总!$A$2:$A$871,I$1,[2]掉落汇总!$C$2:$C$871,$Q$2)/$Q$3)*宝箱投放计算!H203</f>
        <v>0</v>
      </c>
      <c r="J203">
        <f ca="1">(SUMIFS(OFFSET([2]掉落汇总!$C$2:$C$871,,MATCH($B203,[2]掉落汇总!$D$1:$M$1)),[2]掉落汇总!$A$2:$A$871,J$1,[2]掉落汇总!$C$2:$C$871,$Q$1)+SUMIFS(OFFSET([2]掉落汇总!$C$2:$C$871,,MATCH($B203,[2]掉落汇总!$D$1:$M$1)),[2]掉落汇总!$A$2:$A$871,J$1,[2]掉落汇总!$C$2:$C$871,$Q$2)/$Q$3)*宝箱投放计算!I203</f>
        <v>4.5796169030560039</v>
      </c>
      <c r="K203">
        <f ca="1">(SUMIFS(OFFSET([2]掉落汇总!$C$2:$C$871,,MATCH($B203,[2]掉落汇总!$D$1:$M$1)),[2]掉落汇总!$A$2:$A$871,K$1,[2]掉落汇总!$C$2:$C$871,$Q$1)+SUMIFS(OFFSET([2]掉落汇总!$C$2:$C$871,,MATCH($B203,[2]掉落汇总!$D$1:$M$1)),[2]掉落汇总!$A$2:$A$871,K$1,[2]掉落汇总!$C$2:$C$871,$Q$2)/$Q$3)*宝箱投放计算!J203</f>
        <v>0</v>
      </c>
      <c r="L203">
        <f ca="1">(SUMIFS(OFFSET([2]掉落汇总!$C$2:$C$871,,MATCH($B203,[2]掉落汇总!$D$1:$M$1)),[2]掉落汇总!$A$2:$A$871,L$1,[2]掉落汇总!$C$2:$C$871,$Q$1)+SUMIFS(OFFSET([2]掉落汇总!$C$2:$C$871,,MATCH($B203,[2]掉落汇总!$D$1:$M$1)),[2]掉落汇总!$A$2:$A$871,L$1,[2]掉落汇总!$C$2:$C$871,$Q$2)/$Q$3)*宝箱投放计算!K203</f>
        <v>0.7814085171640911</v>
      </c>
      <c r="M203">
        <f ca="1">(SUMIFS(OFFSET([2]掉落汇总!$C$2:$C$871,,MATCH($B203,[2]掉落汇总!$D$1:$M$1)),[2]掉落汇总!$A$2:$A$871,M$1,[2]掉落汇总!$C$2:$C$871,$Q$1)+SUMIFS(OFFSET([2]掉落汇总!$C$2:$C$871,,MATCH($B203,[2]掉落汇总!$D$1:$M$1)),[2]掉落汇总!$A$2:$A$871,M$1,[2]掉落汇总!$C$2:$C$871,$Q$2)/$Q$3)*宝箱投放计算!L203</f>
        <v>0.78196893612051854</v>
      </c>
      <c r="N203">
        <f ca="1">(SUMIFS(OFFSET([2]掉落汇总!$C$2:$C$871,,MATCH($B203,[2]掉落汇总!$D$1:$M$1)),[2]掉落汇总!$A$2:$A$871,N$1,[2]掉落汇总!$C$2:$C$871,$Q$1)+SUMIFS(OFFSET([2]掉落汇总!$C$2:$C$871,,MATCH($B203,[2]掉落汇总!$D$1:$M$1)),[2]掉落汇总!$A$2:$A$871,N$1,[2]掉落汇总!$C$2:$C$871,$Q$2)/$Q$3)*宝箱投放计算!M203</f>
        <v>0.18146053602163756</v>
      </c>
      <c r="O203">
        <f ca="1">(SUMIFS(OFFSET([2]掉落汇总!$C$2:$C$871,,MATCH($B203,[2]掉落汇总!$D$1:$M$1)),[2]掉落汇总!$A$2:$A$871,O$1,[2]掉落汇总!$C$2:$C$871,$Q$1)+SUMIFS(OFFSET([2]掉落汇总!$C$2:$C$871,,MATCH($B203,[2]掉落汇总!$D$1:$M$1)),[2]掉落汇总!$A$2:$A$871,O$1,[2]掉落汇总!$C$2:$C$871,$Q$2)/$Q$3)*宝箱投放计算!N203</f>
        <v>0.37342246297470183</v>
      </c>
    </row>
    <row r="204" spans="1:15" x14ac:dyDescent="0.2">
      <c r="A204">
        <f>玩家成长时间线!A204</f>
        <v>203</v>
      </c>
      <c r="B204">
        <f>玩家成长时间线!B204</f>
        <v>10</v>
      </c>
      <c r="C204">
        <f ca="1">SUM($D$2:D204)</f>
        <v>1849.5561182055367</v>
      </c>
      <c r="D204">
        <f t="shared" ca="1" si="3"/>
        <v>7.8961586868363645</v>
      </c>
      <c r="E204">
        <f ca="1">(SUMIFS(OFFSET([2]掉落汇总!$C$2:$C$871,,MATCH($B204,[2]掉落汇总!$D$1:$M$1)),[2]掉落汇总!$A$2:$A$871,E$1,[2]掉落汇总!$C$2:$C$871,$Q$1)+SUMIFS(OFFSET([2]掉落汇总!$C$2:$C$871,,MATCH($B204,[2]掉落汇总!$D$1:$M$1)),[2]掉落汇总!$A$2:$A$871,E$1,[2]掉落汇总!$C$2:$C$871,$Q$2)/$Q$3)*宝箱投放计算!D204</f>
        <v>2.9198947922146243</v>
      </c>
      <c r="F204">
        <f ca="1">(SUMIFS(OFFSET([2]掉落汇总!$C$2:$C$871,,MATCH($B204,[2]掉落汇总!$D$1:$M$1)),[2]掉落汇总!$A$2:$A$871,F$1,[2]掉落汇总!$C$2:$C$871,$Q$1)+SUMIFS(OFFSET([2]掉落汇总!$C$2:$C$871,,MATCH($B204,[2]掉落汇总!$D$1:$M$1)),[2]掉落汇总!$A$2:$A$871,F$1,[2]掉落汇总!$C$2:$C$871,$Q$2)/$Q$3)*宝箱投放计算!E204</f>
        <v>2.8580034423407916</v>
      </c>
      <c r="G204">
        <f ca="1">(SUMIFS(OFFSET([2]掉落汇总!$C$2:$C$871,,MATCH($B204,[2]掉落汇总!$D$1:$M$1)),[2]掉落汇总!$A$2:$A$871,G$1,[2]掉落汇总!$C$2:$C$871,$Q$1)+SUMIFS(OFFSET([2]掉落汇总!$C$2:$C$871,,MATCH($B204,[2]掉落汇总!$D$1:$M$1)),[2]掉落汇总!$A$2:$A$871,G$1,[2]掉落汇总!$C$2:$C$871,$Q$2)/$Q$3)*宝箱投放计算!F204</f>
        <v>0</v>
      </c>
      <c r="H204">
        <f ca="1">(SUMIFS(OFFSET([2]掉落汇总!$C$2:$C$871,,MATCH($B204,[2]掉落汇总!$D$1:$M$1)),[2]掉落汇总!$A$2:$A$871,H$1,[2]掉落汇总!$C$2:$C$871,$Q$1)+SUMIFS(OFFSET([2]掉落汇总!$C$2:$C$871,,MATCH($B204,[2]掉落汇总!$D$1:$M$1)),[2]掉落汇总!$A$2:$A$871,H$1,[2]掉落汇总!$C$2:$C$871,$Q$2)/$Q$3)*宝箱投放计算!G204</f>
        <v>0</v>
      </c>
      <c r="I204">
        <f ca="1">(SUMIFS(OFFSET([2]掉落汇总!$C$2:$C$871,,MATCH($B204,[2]掉落汇总!$D$1:$M$1)),[2]掉落汇总!$A$2:$A$871,I$1,[2]掉落汇总!$C$2:$C$871,$Q$1)+SUMIFS(OFFSET([2]掉落汇总!$C$2:$C$871,,MATCH($B204,[2]掉落汇总!$D$1:$M$1)),[2]掉落汇总!$A$2:$A$871,I$1,[2]掉落汇总!$C$2:$C$871,$Q$2)/$Q$3)*宝箱投放计算!H204</f>
        <v>0</v>
      </c>
      <c r="J204">
        <f ca="1">(SUMIFS(OFFSET([2]掉落汇总!$C$2:$C$871,,MATCH($B204,[2]掉落汇总!$D$1:$M$1)),[2]掉落汇总!$A$2:$A$871,J$1,[2]掉落汇总!$C$2:$C$871,$Q$1)+SUMIFS(OFFSET([2]掉落汇总!$C$2:$C$871,,MATCH($B204,[2]掉落汇总!$D$1:$M$1)),[2]掉落汇总!$A$2:$A$871,J$1,[2]掉落汇总!$C$2:$C$871,$Q$2)/$Q$3)*宝箱投放计算!I204</f>
        <v>0</v>
      </c>
      <c r="K204">
        <f ca="1">(SUMIFS(OFFSET([2]掉落汇总!$C$2:$C$871,,MATCH($B204,[2]掉落汇总!$D$1:$M$1)),[2]掉落汇总!$A$2:$A$871,K$1,[2]掉落汇总!$C$2:$C$871,$Q$1)+SUMIFS(OFFSET([2]掉落汇总!$C$2:$C$871,,MATCH($B204,[2]掉落汇总!$D$1:$M$1)),[2]掉落汇总!$A$2:$A$871,K$1,[2]掉落汇总!$C$2:$C$871,$Q$2)/$Q$3)*宝箱投放计算!J204</f>
        <v>0</v>
      </c>
      <c r="L204">
        <f ca="1">(SUMIFS(OFFSET([2]掉落汇总!$C$2:$C$871,,MATCH($B204,[2]掉落汇总!$D$1:$M$1)),[2]掉落汇总!$A$2:$A$871,L$1,[2]掉落汇总!$C$2:$C$871,$Q$1)+SUMIFS(OFFSET([2]掉落汇总!$C$2:$C$871,,MATCH($B204,[2]掉落汇总!$D$1:$M$1)),[2]掉落汇总!$A$2:$A$871,L$1,[2]掉落汇总!$C$2:$C$871,$Q$2)/$Q$3)*宝箱投放计算!K204</f>
        <v>0.7814085171640911</v>
      </c>
      <c r="M204">
        <f ca="1">(SUMIFS(OFFSET([2]掉落汇总!$C$2:$C$871,,MATCH($B204,[2]掉落汇总!$D$1:$M$1)),[2]掉落汇总!$A$2:$A$871,M$1,[2]掉落汇总!$C$2:$C$871,$Q$1)+SUMIFS(OFFSET([2]掉落汇总!$C$2:$C$871,,MATCH($B204,[2]掉落汇总!$D$1:$M$1)),[2]掉落汇总!$A$2:$A$871,M$1,[2]掉落汇总!$C$2:$C$871,$Q$2)/$Q$3)*宝箱投放计算!L204</f>
        <v>0.78196893612051854</v>
      </c>
      <c r="N204">
        <f ca="1">(SUMIFS(OFFSET([2]掉落汇总!$C$2:$C$871,,MATCH($B204,[2]掉落汇总!$D$1:$M$1)),[2]掉落汇总!$A$2:$A$871,N$1,[2]掉落汇总!$C$2:$C$871,$Q$1)+SUMIFS(OFFSET([2]掉落汇总!$C$2:$C$871,,MATCH($B204,[2]掉落汇总!$D$1:$M$1)),[2]掉落汇总!$A$2:$A$871,N$1,[2]掉落汇总!$C$2:$C$871,$Q$2)/$Q$3)*宝箱投放计算!M204</f>
        <v>0.18146053602163756</v>
      </c>
      <c r="O204">
        <f ca="1">(SUMIFS(OFFSET([2]掉落汇总!$C$2:$C$871,,MATCH($B204,[2]掉落汇总!$D$1:$M$1)),[2]掉落汇总!$A$2:$A$871,O$1,[2]掉落汇总!$C$2:$C$871,$Q$1)+SUMIFS(OFFSET([2]掉落汇总!$C$2:$C$871,,MATCH($B204,[2]掉落汇总!$D$1:$M$1)),[2]掉落汇总!$A$2:$A$871,O$1,[2]掉落汇总!$C$2:$C$871,$Q$2)/$Q$3)*宝箱投放计算!N204</f>
        <v>0.37342246297470183</v>
      </c>
    </row>
    <row r="205" spans="1:15" x14ac:dyDescent="0.2">
      <c r="A205">
        <f>玩家成长时间线!A205</f>
        <v>204</v>
      </c>
      <c r="B205">
        <f>玩家成长时间线!B205</f>
        <v>10</v>
      </c>
      <c r="C205">
        <f ca="1">SUM($D$2:D205)</f>
        <v>1857.4649018266182</v>
      </c>
      <c r="D205">
        <f t="shared" ca="1" si="3"/>
        <v>7.9087836210814988</v>
      </c>
      <c r="E205">
        <f ca="1">(SUMIFS(OFFSET([2]掉落汇总!$C$2:$C$871,,MATCH($B205,[2]掉落汇总!$D$1:$M$1)),[2]掉落汇总!$A$2:$A$871,E$1,[2]掉落汇总!$C$2:$C$871,$Q$1)+SUMIFS(OFFSET([2]掉落汇总!$C$2:$C$871,,MATCH($B205,[2]掉落汇总!$D$1:$M$1)),[2]掉落汇总!$A$2:$A$871,E$1,[2]掉落汇总!$C$2:$C$871,$Q$2)/$Q$3)*宝箱投放计算!D205</f>
        <v>2.9325197264597582</v>
      </c>
      <c r="F205">
        <f ca="1">(SUMIFS(OFFSET([2]掉落汇总!$C$2:$C$871,,MATCH($B205,[2]掉落汇总!$D$1:$M$1)),[2]掉落汇总!$A$2:$A$871,F$1,[2]掉落汇总!$C$2:$C$871,$Q$1)+SUMIFS(OFFSET([2]掉落汇总!$C$2:$C$871,,MATCH($B205,[2]掉落汇总!$D$1:$M$1)),[2]掉落汇总!$A$2:$A$871,F$1,[2]掉落汇总!$C$2:$C$871,$Q$2)/$Q$3)*宝箱投放计算!E205</f>
        <v>2.8580034423407916</v>
      </c>
      <c r="G205">
        <f ca="1">(SUMIFS(OFFSET([2]掉落汇总!$C$2:$C$871,,MATCH($B205,[2]掉落汇总!$D$1:$M$1)),[2]掉落汇总!$A$2:$A$871,G$1,[2]掉落汇总!$C$2:$C$871,$Q$1)+SUMIFS(OFFSET([2]掉落汇总!$C$2:$C$871,,MATCH($B205,[2]掉落汇总!$D$1:$M$1)),[2]掉落汇总!$A$2:$A$871,G$1,[2]掉落汇总!$C$2:$C$871,$Q$2)/$Q$3)*宝箱投放计算!F205</f>
        <v>0</v>
      </c>
      <c r="H205">
        <f ca="1">(SUMIFS(OFFSET([2]掉落汇总!$C$2:$C$871,,MATCH($B205,[2]掉落汇总!$D$1:$M$1)),[2]掉落汇总!$A$2:$A$871,H$1,[2]掉落汇总!$C$2:$C$871,$Q$1)+SUMIFS(OFFSET([2]掉落汇总!$C$2:$C$871,,MATCH($B205,[2]掉落汇总!$D$1:$M$1)),[2]掉落汇总!$A$2:$A$871,H$1,[2]掉落汇总!$C$2:$C$871,$Q$2)/$Q$3)*宝箱投放计算!G205</f>
        <v>0</v>
      </c>
      <c r="I205">
        <f ca="1">(SUMIFS(OFFSET([2]掉落汇总!$C$2:$C$871,,MATCH($B205,[2]掉落汇总!$D$1:$M$1)),[2]掉落汇总!$A$2:$A$871,I$1,[2]掉落汇总!$C$2:$C$871,$Q$1)+SUMIFS(OFFSET([2]掉落汇总!$C$2:$C$871,,MATCH($B205,[2]掉落汇总!$D$1:$M$1)),[2]掉落汇总!$A$2:$A$871,I$1,[2]掉落汇总!$C$2:$C$871,$Q$2)/$Q$3)*宝箱投放计算!H205</f>
        <v>0</v>
      </c>
      <c r="J205">
        <f ca="1">(SUMIFS(OFFSET([2]掉落汇总!$C$2:$C$871,,MATCH($B205,[2]掉落汇总!$D$1:$M$1)),[2]掉落汇总!$A$2:$A$871,J$1,[2]掉落汇总!$C$2:$C$871,$Q$1)+SUMIFS(OFFSET([2]掉落汇总!$C$2:$C$871,,MATCH($B205,[2]掉落汇总!$D$1:$M$1)),[2]掉落汇总!$A$2:$A$871,J$1,[2]掉落汇总!$C$2:$C$871,$Q$2)/$Q$3)*宝箱投放计算!I205</f>
        <v>0</v>
      </c>
      <c r="K205">
        <f ca="1">(SUMIFS(OFFSET([2]掉落汇总!$C$2:$C$871,,MATCH($B205,[2]掉落汇总!$D$1:$M$1)),[2]掉落汇总!$A$2:$A$871,K$1,[2]掉落汇总!$C$2:$C$871,$Q$1)+SUMIFS(OFFSET([2]掉落汇总!$C$2:$C$871,,MATCH($B205,[2]掉落汇总!$D$1:$M$1)),[2]掉落汇总!$A$2:$A$871,K$1,[2]掉落汇总!$C$2:$C$871,$Q$2)/$Q$3)*宝箱投放计算!J205</f>
        <v>0</v>
      </c>
      <c r="L205">
        <f ca="1">(SUMIFS(OFFSET([2]掉落汇总!$C$2:$C$871,,MATCH($B205,[2]掉落汇总!$D$1:$M$1)),[2]掉落汇总!$A$2:$A$871,L$1,[2]掉落汇总!$C$2:$C$871,$Q$1)+SUMIFS(OFFSET([2]掉落汇总!$C$2:$C$871,,MATCH($B205,[2]掉落汇总!$D$1:$M$1)),[2]掉落汇总!$A$2:$A$871,L$1,[2]掉落汇总!$C$2:$C$871,$Q$2)/$Q$3)*宝箱投放计算!K205</f>
        <v>0.7814085171640911</v>
      </c>
      <c r="M205">
        <f ca="1">(SUMIFS(OFFSET([2]掉落汇总!$C$2:$C$871,,MATCH($B205,[2]掉落汇总!$D$1:$M$1)),[2]掉落汇总!$A$2:$A$871,M$1,[2]掉落汇总!$C$2:$C$871,$Q$1)+SUMIFS(OFFSET([2]掉落汇总!$C$2:$C$871,,MATCH($B205,[2]掉落汇总!$D$1:$M$1)),[2]掉落汇总!$A$2:$A$871,M$1,[2]掉落汇总!$C$2:$C$871,$Q$2)/$Q$3)*宝箱投放计算!L205</f>
        <v>0.78196893612051854</v>
      </c>
      <c r="N205">
        <f ca="1">(SUMIFS(OFFSET([2]掉落汇总!$C$2:$C$871,,MATCH($B205,[2]掉落汇总!$D$1:$M$1)),[2]掉落汇总!$A$2:$A$871,N$1,[2]掉落汇总!$C$2:$C$871,$Q$1)+SUMIFS(OFFSET([2]掉落汇总!$C$2:$C$871,,MATCH($B205,[2]掉落汇总!$D$1:$M$1)),[2]掉落汇总!$A$2:$A$871,N$1,[2]掉落汇总!$C$2:$C$871,$Q$2)/$Q$3)*宝箱投放计算!M205</f>
        <v>0.18146053602163756</v>
      </c>
      <c r="O205">
        <f ca="1">(SUMIFS(OFFSET([2]掉落汇总!$C$2:$C$871,,MATCH($B205,[2]掉落汇总!$D$1:$M$1)),[2]掉落汇总!$A$2:$A$871,O$1,[2]掉落汇总!$C$2:$C$871,$Q$1)+SUMIFS(OFFSET([2]掉落汇总!$C$2:$C$871,,MATCH($B205,[2]掉落汇总!$D$1:$M$1)),[2]掉落汇总!$A$2:$A$871,O$1,[2]掉落汇总!$C$2:$C$871,$Q$2)/$Q$3)*宝箱投放计算!N205</f>
        <v>0.37342246297470183</v>
      </c>
    </row>
    <row r="206" spans="1:15" x14ac:dyDescent="0.2">
      <c r="A206">
        <f>玩家成长时间线!A206</f>
        <v>205</v>
      </c>
      <c r="B206">
        <f>玩家成长时间线!B206</f>
        <v>10</v>
      </c>
      <c r="C206">
        <f ca="1">SUM($D$2:D206)</f>
        <v>1865.6388090668474</v>
      </c>
      <c r="D206">
        <f t="shared" ca="1" si="3"/>
        <v>8.1739072402293154</v>
      </c>
      <c r="E206">
        <f ca="1">(SUMIFS(OFFSET([2]掉落汇总!$C$2:$C$871,,MATCH($B206,[2]掉落汇总!$D$1:$M$1)),[2]掉落汇总!$A$2:$A$871,E$1,[2]掉落汇总!$C$2:$C$871,$Q$1)+SUMIFS(OFFSET([2]掉落汇总!$C$2:$C$871,,MATCH($B206,[2]掉落汇总!$D$1:$M$1)),[2]掉落汇总!$A$2:$A$871,E$1,[2]掉落汇总!$C$2:$C$871,$Q$2)/$Q$3)*宝箱投放计算!D206</f>
        <v>3.1976433456075752</v>
      </c>
      <c r="F206">
        <f ca="1">(SUMIFS(OFFSET([2]掉落汇总!$C$2:$C$871,,MATCH($B206,[2]掉落汇总!$D$1:$M$1)),[2]掉落汇总!$A$2:$A$871,F$1,[2]掉落汇总!$C$2:$C$871,$Q$1)+SUMIFS(OFFSET([2]掉落汇总!$C$2:$C$871,,MATCH($B206,[2]掉落汇总!$D$1:$M$1)),[2]掉落汇总!$A$2:$A$871,F$1,[2]掉落汇总!$C$2:$C$871,$Q$2)/$Q$3)*宝箱投放计算!E206</f>
        <v>2.8580034423407916</v>
      </c>
      <c r="G206">
        <f ca="1">(SUMIFS(OFFSET([2]掉落汇总!$C$2:$C$871,,MATCH($B206,[2]掉落汇总!$D$1:$M$1)),[2]掉落汇总!$A$2:$A$871,G$1,[2]掉落汇总!$C$2:$C$871,$Q$1)+SUMIFS(OFFSET([2]掉落汇总!$C$2:$C$871,,MATCH($B206,[2]掉落汇总!$D$1:$M$1)),[2]掉落汇总!$A$2:$A$871,G$1,[2]掉落汇总!$C$2:$C$871,$Q$2)/$Q$3)*宝箱投放计算!F206</f>
        <v>0</v>
      </c>
      <c r="H206">
        <f ca="1">(SUMIFS(OFFSET([2]掉落汇总!$C$2:$C$871,,MATCH($B206,[2]掉落汇总!$D$1:$M$1)),[2]掉落汇总!$A$2:$A$871,H$1,[2]掉落汇总!$C$2:$C$871,$Q$1)+SUMIFS(OFFSET([2]掉落汇总!$C$2:$C$871,,MATCH($B206,[2]掉落汇总!$D$1:$M$1)),[2]掉落汇总!$A$2:$A$871,H$1,[2]掉落汇总!$C$2:$C$871,$Q$2)/$Q$3)*宝箱投放计算!G206</f>
        <v>0</v>
      </c>
      <c r="I206">
        <f ca="1">(SUMIFS(OFFSET([2]掉落汇总!$C$2:$C$871,,MATCH($B206,[2]掉落汇总!$D$1:$M$1)),[2]掉落汇总!$A$2:$A$871,I$1,[2]掉落汇总!$C$2:$C$871,$Q$1)+SUMIFS(OFFSET([2]掉落汇总!$C$2:$C$871,,MATCH($B206,[2]掉落汇总!$D$1:$M$1)),[2]掉落汇总!$A$2:$A$871,I$1,[2]掉落汇总!$C$2:$C$871,$Q$2)/$Q$3)*宝箱投放计算!H206</f>
        <v>0</v>
      </c>
      <c r="J206">
        <f ca="1">(SUMIFS(OFFSET([2]掉落汇总!$C$2:$C$871,,MATCH($B206,[2]掉落汇总!$D$1:$M$1)),[2]掉落汇总!$A$2:$A$871,J$1,[2]掉落汇总!$C$2:$C$871,$Q$1)+SUMIFS(OFFSET([2]掉落汇总!$C$2:$C$871,,MATCH($B206,[2]掉落汇总!$D$1:$M$1)),[2]掉落汇总!$A$2:$A$871,J$1,[2]掉落汇总!$C$2:$C$871,$Q$2)/$Q$3)*宝箱投放计算!I206</f>
        <v>0</v>
      </c>
      <c r="K206">
        <f ca="1">(SUMIFS(OFFSET([2]掉落汇总!$C$2:$C$871,,MATCH($B206,[2]掉落汇总!$D$1:$M$1)),[2]掉落汇总!$A$2:$A$871,K$1,[2]掉落汇总!$C$2:$C$871,$Q$1)+SUMIFS(OFFSET([2]掉落汇总!$C$2:$C$871,,MATCH($B206,[2]掉落汇总!$D$1:$M$1)),[2]掉落汇总!$A$2:$A$871,K$1,[2]掉落汇总!$C$2:$C$871,$Q$2)/$Q$3)*宝箱投放计算!J206</f>
        <v>0</v>
      </c>
      <c r="L206">
        <f ca="1">(SUMIFS(OFFSET([2]掉落汇总!$C$2:$C$871,,MATCH($B206,[2]掉落汇总!$D$1:$M$1)),[2]掉落汇总!$A$2:$A$871,L$1,[2]掉落汇总!$C$2:$C$871,$Q$1)+SUMIFS(OFFSET([2]掉落汇总!$C$2:$C$871,,MATCH($B206,[2]掉落汇总!$D$1:$M$1)),[2]掉落汇总!$A$2:$A$871,L$1,[2]掉落汇总!$C$2:$C$871,$Q$2)/$Q$3)*宝箱投放计算!K206</f>
        <v>0.7814085171640911</v>
      </c>
      <c r="M206">
        <f ca="1">(SUMIFS(OFFSET([2]掉落汇总!$C$2:$C$871,,MATCH($B206,[2]掉落汇总!$D$1:$M$1)),[2]掉落汇总!$A$2:$A$871,M$1,[2]掉落汇总!$C$2:$C$871,$Q$1)+SUMIFS(OFFSET([2]掉落汇总!$C$2:$C$871,,MATCH($B206,[2]掉落汇总!$D$1:$M$1)),[2]掉落汇总!$A$2:$A$871,M$1,[2]掉落汇总!$C$2:$C$871,$Q$2)/$Q$3)*宝箱投放计算!L206</f>
        <v>0.78196893612051854</v>
      </c>
      <c r="N206">
        <f ca="1">(SUMIFS(OFFSET([2]掉落汇总!$C$2:$C$871,,MATCH($B206,[2]掉落汇总!$D$1:$M$1)),[2]掉落汇总!$A$2:$A$871,N$1,[2]掉落汇总!$C$2:$C$871,$Q$1)+SUMIFS(OFFSET([2]掉落汇总!$C$2:$C$871,,MATCH($B206,[2]掉落汇总!$D$1:$M$1)),[2]掉落汇总!$A$2:$A$871,N$1,[2]掉落汇总!$C$2:$C$871,$Q$2)/$Q$3)*宝箱投放计算!M206</f>
        <v>0.18146053602163756</v>
      </c>
      <c r="O206">
        <f ca="1">(SUMIFS(OFFSET([2]掉落汇总!$C$2:$C$871,,MATCH($B206,[2]掉落汇总!$D$1:$M$1)),[2]掉落汇总!$A$2:$A$871,O$1,[2]掉落汇总!$C$2:$C$871,$Q$1)+SUMIFS(OFFSET([2]掉落汇总!$C$2:$C$871,,MATCH($B206,[2]掉落汇总!$D$1:$M$1)),[2]掉落汇总!$A$2:$A$871,O$1,[2]掉落汇总!$C$2:$C$871,$Q$2)/$Q$3)*宝箱投放计算!N206</f>
        <v>0.37342246297470183</v>
      </c>
    </row>
    <row r="207" spans="1:15" x14ac:dyDescent="0.2">
      <c r="A207">
        <f>玩家成长时间线!A207</f>
        <v>206</v>
      </c>
      <c r="B207">
        <f>玩家成长时间线!B207</f>
        <v>10</v>
      </c>
      <c r="C207">
        <f ca="1">SUM($D$2:D207)</f>
        <v>1873.5728425564191</v>
      </c>
      <c r="D207">
        <f t="shared" ca="1" si="3"/>
        <v>7.9340334895717666</v>
      </c>
      <c r="E207">
        <f ca="1">(SUMIFS(OFFSET([2]掉落汇总!$C$2:$C$871,,MATCH($B207,[2]掉落汇总!$D$1:$M$1)),[2]掉落汇总!$A$2:$A$871,E$1,[2]掉落汇总!$C$2:$C$871,$Q$1)+SUMIFS(OFFSET([2]掉落汇总!$C$2:$C$871,,MATCH($B207,[2]掉落汇总!$D$1:$M$1)),[2]掉落汇总!$A$2:$A$871,E$1,[2]掉落汇总!$C$2:$C$871,$Q$2)/$Q$3)*宝箱投放计算!D207</f>
        <v>2.9577695949500264</v>
      </c>
      <c r="F207">
        <f ca="1">(SUMIFS(OFFSET([2]掉落汇总!$C$2:$C$871,,MATCH($B207,[2]掉落汇总!$D$1:$M$1)),[2]掉落汇总!$A$2:$A$871,F$1,[2]掉落汇总!$C$2:$C$871,$Q$1)+SUMIFS(OFFSET([2]掉落汇总!$C$2:$C$871,,MATCH($B207,[2]掉落汇总!$D$1:$M$1)),[2]掉落汇总!$A$2:$A$871,F$1,[2]掉落汇总!$C$2:$C$871,$Q$2)/$Q$3)*宝箱投放计算!E207</f>
        <v>2.8580034423407916</v>
      </c>
      <c r="G207">
        <f ca="1">(SUMIFS(OFFSET([2]掉落汇总!$C$2:$C$871,,MATCH($B207,[2]掉落汇总!$D$1:$M$1)),[2]掉落汇总!$A$2:$A$871,G$1,[2]掉落汇总!$C$2:$C$871,$Q$1)+SUMIFS(OFFSET([2]掉落汇总!$C$2:$C$871,,MATCH($B207,[2]掉落汇总!$D$1:$M$1)),[2]掉落汇总!$A$2:$A$871,G$1,[2]掉落汇总!$C$2:$C$871,$Q$2)/$Q$3)*宝箱投放计算!F207</f>
        <v>0</v>
      </c>
      <c r="H207">
        <f ca="1">(SUMIFS(OFFSET([2]掉落汇总!$C$2:$C$871,,MATCH($B207,[2]掉落汇总!$D$1:$M$1)),[2]掉落汇总!$A$2:$A$871,H$1,[2]掉落汇总!$C$2:$C$871,$Q$1)+SUMIFS(OFFSET([2]掉落汇总!$C$2:$C$871,,MATCH($B207,[2]掉落汇总!$D$1:$M$1)),[2]掉落汇总!$A$2:$A$871,H$1,[2]掉落汇总!$C$2:$C$871,$Q$2)/$Q$3)*宝箱投放计算!G207</f>
        <v>0</v>
      </c>
      <c r="I207">
        <f ca="1">(SUMIFS(OFFSET([2]掉落汇总!$C$2:$C$871,,MATCH($B207,[2]掉落汇总!$D$1:$M$1)),[2]掉落汇总!$A$2:$A$871,I$1,[2]掉落汇总!$C$2:$C$871,$Q$1)+SUMIFS(OFFSET([2]掉落汇总!$C$2:$C$871,,MATCH($B207,[2]掉落汇总!$D$1:$M$1)),[2]掉落汇总!$A$2:$A$871,I$1,[2]掉落汇总!$C$2:$C$871,$Q$2)/$Q$3)*宝箱投放计算!H207</f>
        <v>0</v>
      </c>
      <c r="J207">
        <f ca="1">(SUMIFS(OFFSET([2]掉落汇总!$C$2:$C$871,,MATCH($B207,[2]掉落汇总!$D$1:$M$1)),[2]掉落汇总!$A$2:$A$871,J$1,[2]掉落汇总!$C$2:$C$871,$Q$1)+SUMIFS(OFFSET([2]掉落汇总!$C$2:$C$871,,MATCH($B207,[2]掉落汇总!$D$1:$M$1)),[2]掉落汇总!$A$2:$A$871,J$1,[2]掉落汇总!$C$2:$C$871,$Q$2)/$Q$3)*宝箱投放计算!I207</f>
        <v>0</v>
      </c>
      <c r="K207">
        <f ca="1">(SUMIFS(OFFSET([2]掉落汇总!$C$2:$C$871,,MATCH($B207,[2]掉落汇总!$D$1:$M$1)),[2]掉落汇总!$A$2:$A$871,K$1,[2]掉落汇总!$C$2:$C$871,$Q$1)+SUMIFS(OFFSET([2]掉落汇总!$C$2:$C$871,,MATCH($B207,[2]掉落汇总!$D$1:$M$1)),[2]掉落汇总!$A$2:$A$871,K$1,[2]掉落汇总!$C$2:$C$871,$Q$2)/$Q$3)*宝箱投放计算!J207</f>
        <v>0</v>
      </c>
      <c r="L207">
        <f ca="1">(SUMIFS(OFFSET([2]掉落汇总!$C$2:$C$871,,MATCH($B207,[2]掉落汇总!$D$1:$M$1)),[2]掉落汇总!$A$2:$A$871,L$1,[2]掉落汇总!$C$2:$C$871,$Q$1)+SUMIFS(OFFSET([2]掉落汇总!$C$2:$C$871,,MATCH($B207,[2]掉落汇总!$D$1:$M$1)),[2]掉落汇总!$A$2:$A$871,L$1,[2]掉落汇总!$C$2:$C$871,$Q$2)/$Q$3)*宝箱投放计算!K207</f>
        <v>0.7814085171640911</v>
      </c>
      <c r="M207">
        <f ca="1">(SUMIFS(OFFSET([2]掉落汇总!$C$2:$C$871,,MATCH($B207,[2]掉落汇总!$D$1:$M$1)),[2]掉落汇总!$A$2:$A$871,M$1,[2]掉落汇总!$C$2:$C$871,$Q$1)+SUMIFS(OFFSET([2]掉落汇总!$C$2:$C$871,,MATCH($B207,[2]掉落汇总!$D$1:$M$1)),[2]掉落汇总!$A$2:$A$871,M$1,[2]掉落汇总!$C$2:$C$871,$Q$2)/$Q$3)*宝箱投放计算!L207</f>
        <v>0.78196893612051854</v>
      </c>
      <c r="N207">
        <f ca="1">(SUMIFS(OFFSET([2]掉落汇总!$C$2:$C$871,,MATCH($B207,[2]掉落汇总!$D$1:$M$1)),[2]掉落汇总!$A$2:$A$871,N$1,[2]掉落汇总!$C$2:$C$871,$Q$1)+SUMIFS(OFFSET([2]掉落汇总!$C$2:$C$871,,MATCH($B207,[2]掉落汇总!$D$1:$M$1)),[2]掉落汇总!$A$2:$A$871,N$1,[2]掉落汇总!$C$2:$C$871,$Q$2)/$Q$3)*宝箱投放计算!M207</f>
        <v>0.18146053602163756</v>
      </c>
      <c r="O207">
        <f ca="1">(SUMIFS(OFFSET([2]掉落汇总!$C$2:$C$871,,MATCH($B207,[2]掉落汇总!$D$1:$M$1)),[2]掉落汇总!$A$2:$A$871,O$1,[2]掉落汇总!$C$2:$C$871,$Q$1)+SUMIFS(OFFSET([2]掉落汇总!$C$2:$C$871,,MATCH($B207,[2]掉落汇总!$D$1:$M$1)),[2]掉落汇总!$A$2:$A$871,O$1,[2]掉落汇总!$C$2:$C$871,$Q$2)/$Q$3)*宝箱投放计算!N207</f>
        <v>0.37342246297470183</v>
      </c>
    </row>
    <row r="208" spans="1:15" x14ac:dyDescent="0.2">
      <c r="A208">
        <f>玩家成长时间线!A208</f>
        <v>207</v>
      </c>
      <c r="B208">
        <f>玩家成长时间线!B208</f>
        <v>10</v>
      </c>
      <c r="C208">
        <f ca="1">SUM($D$2:D208)</f>
        <v>1881.519500980236</v>
      </c>
      <c r="D208">
        <f t="shared" ca="1" si="3"/>
        <v>7.9466584238169018</v>
      </c>
      <c r="E208">
        <f ca="1">(SUMIFS(OFFSET([2]掉落汇总!$C$2:$C$871,,MATCH($B208,[2]掉落汇总!$D$1:$M$1)),[2]掉落汇总!$A$2:$A$871,E$1,[2]掉落汇总!$C$2:$C$871,$Q$1)+SUMIFS(OFFSET([2]掉落汇总!$C$2:$C$871,,MATCH($B208,[2]掉落汇总!$D$1:$M$1)),[2]掉落汇总!$A$2:$A$871,E$1,[2]掉落汇总!$C$2:$C$871,$Q$2)/$Q$3)*宝箱投放计算!D208</f>
        <v>2.9703945291951608</v>
      </c>
      <c r="F208">
        <f ca="1">(SUMIFS(OFFSET([2]掉落汇总!$C$2:$C$871,,MATCH($B208,[2]掉落汇总!$D$1:$M$1)),[2]掉落汇总!$A$2:$A$871,F$1,[2]掉落汇总!$C$2:$C$871,$Q$1)+SUMIFS(OFFSET([2]掉落汇总!$C$2:$C$871,,MATCH($B208,[2]掉落汇总!$D$1:$M$1)),[2]掉落汇总!$A$2:$A$871,F$1,[2]掉落汇总!$C$2:$C$871,$Q$2)/$Q$3)*宝箱投放计算!E208</f>
        <v>2.8580034423407916</v>
      </c>
      <c r="G208">
        <f ca="1">(SUMIFS(OFFSET([2]掉落汇总!$C$2:$C$871,,MATCH($B208,[2]掉落汇总!$D$1:$M$1)),[2]掉落汇总!$A$2:$A$871,G$1,[2]掉落汇总!$C$2:$C$871,$Q$1)+SUMIFS(OFFSET([2]掉落汇总!$C$2:$C$871,,MATCH($B208,[2]掉落汇总!$D$1:$M$1)),[2]掉落汇总!$A$2:$A$871,G$1,[2]掉落汇总!$C$2:$C$871,$Q$2)/$Q$3)*宝箱投放计算!F208</f>
        <v>0</v>
      </c>
      <c r="H208">
        <f ca="1">(SUMIFS(OFFSET([2]掉落汇总!$C$2:$C$871,,MATCH($B208,[2]掉落汇总!$D$1:$M$1)),[2]掉落汇总!$A$2:$A$871,H$1,[2]掉落汇总!$C$2:$C$871,$Q$1)+SUMIFS(OFFSET([2]掉落汇总!$C$2:$C$871,,MATCH($B208,[2]掉落汇总!$D$1:$M$1)),[2]掉落汇总!$A$2:$A$871,H$1,[2]掉落汇总!$C$2:$C$871,$Q$2)/$Q$3)*宝箱投放计算!G208</f>
        <v>0</v>
      </c>
      <c r="I208">
        <f ca="1">(SUMIFS(OFFSET([2]掉落汇总!$C$2:$C$871,,MATCH($B208,[2]掉落汇总!$D$1:$M$1)),[2]掉落汇总!$A$2:$A$871,I$1,[2]掉落汇总!$C$2:$C$871,$Q$1)+SUMIFS(OFFSET([2]掉落汇总!$C$2:$C$871,,MATCH($B208,[2]掉落汇总!$D$1:$M$1)),[2]掉落汇总!$A$2:$A$871,I$1,[2]掉落汇总!$C$2:$C$871,$Q$2)/$Q$3)*宝箱投放计算!H208</f>
        <v>0</v>
      </c>
      <c r="J208">
        <f ca="1">(SUMIFS(OFFSET([2]掉落汇总!$C$2:$C$871,,MATCH($B208,[2]掉落汇总!$D$1:$M$1)),[2]掉落汇总!$A$2:$A$871,J$1,[2]掉落汇总!$C$2:$C$871,$Q$1)+SUMIFS(OFFSET([2]掉落汇总!$C$2:$C$871,,MATCH($B208,[2]掉落汇总!$D$1:$M$1)),[2]掉落汇总!$A$2:$A$871,J$1,[2]掉落汇总!$C$2:$C$871,$Q$2)/$Q$3)*宝箱投放计算!I208</f>
        <v>0</v>
      </c>
      <c r="K208">
        <f ca="1">(SUMIFS(OFFSET([2]掉落汇总!$C$2:$C$871,,MATCH($B208,[2]掉落汇总!$D$1:$M$1)),[2]掉落汇总!$A$2:$A$871,K$1,[2]掉落汇总!$C$2:$C$871,$Q$1)+SUMIFS(OFFSET([2]掉落汇总!$C$2:$C$871,,MATCH($B208,[2]掉落汇总!$D$1:$M$1)),[2]掉落汇总!$A$2:$A$871,K$1,[2]掉落汇总!$C$2:$C$871,$Q$2)/$Q$3)*宝箱投放计算!J208</f>
        <v>0</v>
      </c>
      <c r="L208">
        <f ca="1">(SUMIFS(OFFSET([2]掉落汇总!$C$2:$C$871,,MATCH($B208,[2]掉落汇总!$D$1:$M$1)),[2]掉落汇总!$A$2:$A$871,L$1,[2]掉落汇总!$C$2:$C$871,$Q$1)+SUMIFS(OFFSET([2]掉落汇总!$C$2:$C$871,,MATCH($B208,[2]掉落汇总!$D$1:$M$1)),[2]掉落汇总!$A$2:$A$871,L$1,[2]掉落汇总!$C$2:$C$871,$Q$2)/$Q$3)*宝箱投放计算!K208</f>
        <v>0.7814085171640911</v>
      </c>
      <c r="M208">
        <f ca="1">(SUMIFS(OFFSET([2]掉落汇总!$C$2:$C$871,,MATCH($B208,[2]掉落汇总!$D$1:$M$1)),[2]掉落汇总!$A$2:$A$871,M$1,[2]掉落汇总!$C$2:$C$871,$Q$1)+SUMIFS(OFFSET([2]掉落汇总!$C$2:$C$871,,MATCH($B208,[2]掉落汇总!$D$1:$M$1)),[2]掉落汇总!$A$2:$A$871,M$1,[2]掉落汇总!$C$2:$C$871,$Q$2)/$Q$3)*宝箱投放计算!L208</f>
        <v>0.78196893612051854</v>
      </c>
      <c r="N208">
        <f ca="1">(SUMIFS(OFFSET([2]掉落汇总!$C$2:$C$871,,MATCH($B208,[2]掉落汇总!$D$1:$M$1)),[2]掉落汇总!$A$2:$A$871,N$1,[2]掉落汇总!$C$2:$C$871,$Q$1)+SUMIFS(OFFSET([2]掉落汇总!$C$2:$C$871,,MATCH($B208,[2]掉落汇总!$D$1:$M$1)),[2]掉落汇总!$A$2:$A$871,N$1,[2]掉落汇总!$C$2:$C$871,$Q$2)/$Q$3)*宝箱投放计算!M208</f>
        <v>0.18146053602163756</v>
      </c>
      <c r="O208">
        <f ca="1">(SUMIFS(OFFSET([2]掉落汇总!$C$2:$C$871,,MATCH($B208,[2]掉落汇总!$D$1:$M$1)),[2]掉落汇总!$A$2:$A$871,O$1,[2]掉落汇总!$C$2:$C$871,$Q$1)+SUMIFS(OFFSET([2]掉落汇总!$C$2:$C$871,,MATCH($B208,[2]掉落汇总!$D$1:$M$1)),[2]掉落汇总!$A$2:$A$871,O$1,[2]掉落汇总!$C$2:$C$871,$Q$2)/$Q$3)*宝箱投放计算!N208</f>
        <v>0.37342246297470183</v>
      </c>
    </row>
    <row r="209" spans="1:15" x14ac:dyDescent="0.2">
      <c r="A209">
        <f>玩家成长时间线!A209</f>
        <v>208</v>
      </c>
      <c r="B209">
        <f>玩家成长时间线!B209</f>
        <v>10</v>
      </c>
      <c r="C209">
        <f ca="1">SUM($D$2:D209)</f>
        <v>1889.7312830232006</v>
      </c>
      <c r="D209">
        <f t="shared" ca="1" si="3"/>
        <v>8.2117820429647175</v>
      </c>
      <c r="E209">
        <f ca="1">(SUMIFS(OFFSET([2]掉落汇总!$C$2:$C$871,,MATCH($B209,[2]掉落汇总!$D$1:$M$1)),[2]掉落汇总!$A$2:$A$871,E$1,[2]掉落汇总!$C$2:$C$871,$Q$1)+SUMIFS(OFFSET([2]掉落汇总!$C$2:$C$871,,MATCH($B209,[2]掉落汇总!$D$1:$M$1)),[2]掉落汇总!$A$2:$A$871,E$1,[2]掉落汇总!$C$2:$C$871,$Q$2)/$Q$3)*宝箱投放计算!D209</f>
        <v>3.2355181483429774</v>
      </c>
      <c r="F209">
        <f ca="1">(SUMIFS(OFFSET([2]掉落汇总!$C$2:$C$871,,MATCH($B209,[2]掉落汇总!$D$1:$M$1)),[2]掉落汇总!$A$2:$A$871,F$1,[2]掉落汇总!$C$2:$C$871,$Q$1)+SUMIFS(OFFSET([2]掉落汇总!$C$2:$C$871,,MATCH($B209,[2]掉落汇总!$D$1:$M$1)),[2]掉落汇总!$A$2:$A$871,F$1,[2]掉落汇总!$C$2:$C$871,$Q$2)/$Q$3)*宝箱投放计算!E209</f>
        <v>2.8580034423407916</v>
      </c>
      <c r="G209">
        <f ca="1">(SUMIFS(OFFSET([2]掉落汇总!$C$2:$C$871,,MATCH($B209,[2]掉落汇总!$D$1:$M$1)),[2]掉落汇总!$A$2:$A$871,G$1,[2]掉落汇总!$C$2:$C$871,$Q$1)+SUMIFS(OFFSET([2]掉落汇总!$C$2:$C$871,,MATCH($B209,[2]掉落汇总!$D$1:$M$1)),[2]掉落汇总!$A$2:$A$871,G$1,[2]掉落汇总!$C$2:$C$871,$Q$2)/$Q$3)*宝箱投放计算!F209</f>
        <v>0</v>
      </c>
      <c r="H209">
        <f ca="1">(SUMIFS(OFFSET([2]掉落汇总!$C$2:$C$871,,MATCH($B209,[2]掉落汇总!$D$1:$M$1)),[2]掉落汇总!$A$2:$A$871,H$1,[2]掉落汇总!$C$2:$C$871,$Q$1)+SUMIFS(OFFSET([2]掉落汇总!$C$2:$C$871,,MATCH($B209,[2]掉落汇总!$D$1:$M$1)),[2]掉落汇总!$A$2:$A$871,H$1,[2]掉落汇总!$C$2:$C$871,$Q$2)/$Q$3)*宝箱投放计算!G209</f>
        <v>0</v>
      </c>
      <c r="I209">
        <f ca="1">(SUMIFS(OFFSET([2]掉落汇总!$C$2:$C$871,,MATCH($B209,[2]掉落汇总!$D$1:$M$1)),[2]掉落汇总!$A$2:$A$871,I$1,[2]掉落汇总!$C$2:$C$871,$Q$1)+SUMIFS(OFFSET([2]掉落汇总!$C$2:$C$871,,MATCH($B209,[2]掉落汇总!$D$1:$M$1)),[2]掉落汇总!$A$2:$A$871,I$1,[2]掉落汇总!$C$2:$C$871,$Q$2)/$Q$3)*宝箱投放计算!H209</f>
        <v>0</v>
      </c>
      <c r="J209">
        <f ca="1">(SUMIFS(OFFSET([2]掉落汇总!$C$2:$C$871,,MATCH($B209,[2]掉落汇总!$D$1:$M$1)),[2]掉落汇总!$A$2:$A$871,J$1,[2]掉落汇总!$C$2:$C$871,$Q$1)+SUMIFS(OFFSET([2]掉落汇总!$C$2:$C$871,,MATCH($B209,[2]掉落汇总!$D$1:$M$1)),[2]掉落汇总!$A$2:$A$871,J$1,[2]掉落汇总!$C$2:$C$871,$Q$2)/$Q$3)*宝箱投放计算!I209</f>
        <v>0</v>
      </c>
      <c r="K209">
        <f ca="1">(SUMIFS(OFFSET([2]掉落汇总!$C$2:$C$871,,MATCH($B209,[2]掉落汇总!$D$1:$M$1)),[2]掉落汇总!$A$2:$A$871,K$1,[2]掉落汇总!$C$2:$C$871,$Q$1)+SUMIFS(OFFSET([2]掉落汇总!$C$2:$C$871,,MATCH($B209,[2]掉落汇总!$D$1:$M$1)),[2]掉落汇总!$A$2:$A$871,K$1,[2]掉落汇总!$C$2:$C$871,$Q$2)/$Q$3)*宝箱投放计算!J209</f>
        <v>0</v>
      </c>
      <c r="L209">
        <f ca="1">(SUMIFS(OFFSET([2]掉落汇总!$C$2:$C$871,,MATCH($B209,[2]掉落汇总!$D$1:$M$1)),[2]掉落汇总!$A$2:$A$871,L$1,[2]掉落汇总!$C$2:$C$871,$Q$1)+SUMIFS(OFFSET([2]掉落汇总!$C$2:$C$871,,MATCH($B209,[2]掉落汇总!$D$1:$M$1)),[2]掉落汇总!$A$2:$A$871,L$1,[2]掉落汇总!$C$2:$C$871,$Q$2)/$Q$3)*宝箱投放计算!K209</f>
        <v>0.7814085171640911</v>
      </c>
      <c r="M209">
        <f ca="1">(SUMIFS(OFFSET([2]掉落汇总!$C$2:$C$871,,MATCH($B209,[2]掉落汇总!$D$1:$M$1)),[2]掉落汇总!$A$2:$A$871,M$1,[2]掉落汇总!$C$2:$C$871,$Q$1)+SUMIFS(OFFSET([2]掉落汇总!$C$2:$C$871,,MATCH($B209,[2]掉落汇总!$D$1:$M$1)),[2]掉落汇总!$A$2:$A$871,M$1,[2]掉落汇总!$C$2:$C$871,$Q$2)/$Q$3)*宝箱投放计算!L209</f>
        <v>0.78196893612051854</v>
      </c>
      <c r="N209">
        <f ca="1">(SUMIFS(OFFSET([2]掉落汇总!$C$2:$C$871,,MATCH($B209,[2]掉落汇总!$D$1:$M$1)),[2]掉落汇总!$A$2:$A$871,N$1,[2]掉落汇总!$C$2:$C$871,$Q$1)+SUMIFS(OFFSET([2]掉落汇总!$C$2:$C$871,,MATCH($B209,[2]掉落汇总!$D$1:$M$1)),[2]掉落汇总!$A$2:$A$871,N$1,[2]掉落汇总!$C$2:$C$871,$Q$2)/$Q$3)*宝箱投放计算!M209</f>
        <v>0.18146053602163756</v>
      </c>
      <c r="O209">
        <f ca="1">(SUMIFS(OFFSET([2]掉落汇总!$C$2:$C$871,,MATCH($B209,[2]掉落汇总!$D$1:$M$1)),[2]掉落汇总!$A$2:$A$871,O$1,[2]掉落汇总!$C$2:$C$871,$Q$1)+SUMIFS(OFFSET([2]掉落汇总!$C$2:$C$871,,MATCH($B209,[2]掉落汇总!$D$1:$M$1)),[2]掉落汇总!$A$2:$A$871,O$1,[2]掉落汇总!$C$2:$C$871,$Q$2)/$Q$3)*宝箱投放计算!N209</f>
        <v>0.37342246297470183</v>
      </c>
    </row>
    <row r="210" spans="1:15" x14ac:dyDescent="0.2">
      <c r="A210">
        <f>玩家成长时间线!A210</f>
        <v>209</v>
      </c>
      <c r="B210">
        <f>玩家成长时间线!B210</f>
        <v>10</v>
      </c>
      <c r="C210">
        <f ca="1">SUM($D$2:D210)</f>
        <v>1897.7031913155079</v>
      </c>
      <c r="D210">
        <f t="shared" ca="1" si="3"/>
        <v>7.9719082923071687</v>
      </c>
      <c r="E210">
        <f ca="1">(SUMIFS(OFFSET([2]掉落汇总!$C$2:$C$871,,MATCH($B210,[2]掉落汇总!$D$1:$M$1)),[2]掉落汇总!$A$2:$A$871,E$1,[2]掉落汇总!$C$2:$C$871,$Q$1)+SUMIFS(OFFSET([2]掉落汇总!$C$2:$C$871,,MATCH($B210,[2]掉落汇总!$D$1:$M$1)),[2]掉落汇总!$A$2:$A$871,E$1,[2]掉落汇总!$C$2:$C$871,$Q$2)/$Q$3)*宝箱投放计算!D210</f>
        <v>2.9956443976854286</v>
      </c>
      <c r="F210">
        <f ca="1">(SUMIFS(OFFSET([2]掉落汇总!$C$2:$C$871,,MATCH($B210,[2]掉落汇总!$D$1:$M$1)),[2]掉落汇总!$A$2:$A$871,F$1,[2]掉落汇总!$C$2:$C$871,$Q$1)+SUMIFS(OFFSET([2]掉落汇总!$C$2:$C$871,,MATCH($B210,[2]掉落汇总!$D$1:$M$1)),[2]掉落汇总!$A$2:$A$871,F$1,[2]掉落汇总!$C$2:$C$871,$Q$2)/$Q$3)*宝箱投放计算!E210</f>
        <v>2.8580034423407916</v>
      </c>
      <c r="G210">
        <f ca="1">(SUMIFS(OFFSET([2]掉落汇总!$C$2:$C$871,,MATCH($B210,[2]掉落汇总!$D$1:$M$1)),[2]掉落汇总!$A$2:$A$871,G$1,[2]掉落汇总!$C$2:$C$871,$Q$1)+SUMIFS(OFFSET([2]掉落汇总!$C$2:$C$871,,MATCH($B210,[2]掉落汇总!$D$1:$M$1)),[2]掉落汇总!$A$2:$A$871,G$1,[2]掉落汇总!$C$2:$C$871,$Q$2)/$Q$3)*宝箱投放计算!F210</f>
        <v>0</v>
      </c>
      <c r="H210">
        <f ca="1">(SUMIFS(OFFSET([2]掉落汇总!$C$2:$C$871,,MATCH($B210,[2]掉落汇总!$D$1:$M$1)),[2]掉落汇总!$A$2:$A$871,H$1,[2]掉落汇总!$C$2:$C$871,$Q$1)+SUMIFS(OFFSET([2]掉落汇总!$C$2:$C$871,,MATCH($B210,[2]掉落汇总!$D$1:$M$1)),[2]掉落汇总!$A$2:$A$871,H$1,[2]掉落汇总!$C$2:$C$871,$Q$2)/$Q$3)*宝箱投放计算!G210</f>
        <v>0</v>
      </c>
      <c r="I210">
        <f ca="1">(SUMIFS(OFFSET([2]掉落汇总!$C$2:$C$871,,MATCH($B210,[2]掉落汇总!$D$1:$M$1)),[2]掉落汇总!$A$2:$A$871,I$1,[2]掉落汇总!$C$2:$C$871,$Q$1)+SUMIFS(OFFSET([2]掉落汇总!$C$2:$C$871,,MATCH($B210,[2]掉落汇总!$D$1:$M$1)),[2]掉落汇总!$A$2:$A$871,I$1,[2]掉落汇总!$C$2:$C$871,$Q$2)/$Q$3)*宝箱投放计算!H210</f>
        <v>0</v>
      </c>
      <c r="J210">
        <f ca="1">(SUMIFS(OFFSET([2]掉落汇总!$C$2:$C$871,,MATCH($B210,[2]掉落汇总!$D$1:$M$1)),[2]掉落汇总!$A$2:$A$871,J$1,[2]掉落汇总!$C$2:$C$871,$Q$1)+SUMIFS(OFFSET([2]掉落汇总!$C$2:$C$871,,MATCH($B210,[2]掉落汇总!$D$1:$M$1)),[2]掉落汇总!$A$2:$A$871,J$1,[2]掉落汇总!$C$2:$C$871,$Q$2)/$Q$3)*宝箱投放计算!I210</f>
        <v>0</v>
      </c>
      <c r="K210">
        <f ca="1">(SUMIFS(OFFSET([2]掉落汇总!$C$2:$C$871,,MATCH($B210,[2]掉落汇总!$D$1:$M$1)),[2]掉落汇总!$A$2:$A$871,K$1,[2]掉落汇总!$C$2:$C$871,$Q$1)+SUMIFS(OFFSET([2]掉落汇总!$C$2:$C$871,,MATCH($B210,[2]掉落汇总!$D$1:$M$1)),[2]掉落汇总!$A$2:$A$871,K$1,[2]掉落汇总!$C$2:$C$871,$Q$2)/$Q$3)*宝箱投放计算!J210</f>
        <v>0</v>
      </c>
      <c r="L210">
        <f ca="1">(SUMIFS(OFFSET([2]掉落汇总!$C$2:$C$871,,MATCH($B210,[2]掉落汇总!$D$1:$M$1)),[2]掉落汇总!$A$2:$A$871,L$1,[2]掉落汇总!$C$2:$C$871,$Q$1)+SUMIFS(OFFSET([2]掉落汇总!$C$2:$C$871,,MATCH($B210,[2]掉落汇总!$D$1:$M$1)),[2]掉落汇总!$A$2:$A$871,L$1,[2]掉落汇总!$C$2:$C$871,$Q$2)/$Q$3)*宝箱投放计算!K210</f>
        <v>0.7814085171640911</v>
      </c>
      <c r="M210">
        <f ca="1">(SUMIFS(OFFSET([2]掉落汇总!$C$2:$C$871,,MATCH($B210,[2]掉落汇总!$D$1:$M$1)),[2]掉落汇总!$A$2:$A$871,M$1,[2]掉落汇总!$C$2:$C$871,$Q$1)+SUMIFS(OFFSET([2]掉落汇总!$C$2:$C$871,,MATCH($B210,[2]掉落汇总!$D$1:$M$1)),[2]掉落汇总!$A$2:$A$871,M$1,[2]掉落汇总!$C$2:$C$871,$Q$2)/$Q$3)*宝箱投放计算!L210</f>
        <v>0.78196893612051854</v>
      </c>
      <c r="N210">
        <f ca="1">(SUMIFS(OFFSET([2]掉落汇总!$C$2:$C$871,,MATCH($B210,[2]掉落汇总!$D$1:$M$1)),[2]掉落汇总!$A$2:$A$871,N$1,[2]掉落汇总!$C$2:$C$871,$Q$1)+SUMIFS(OFFSET([2]掉落汇总!$C$2:$C$871,,MATCH($B210,[2]掉落汇总!$D$1:$M$1)),[2]掉落汇总!$A$2:$A$871,N$1,[2]掉落汇总!$C$2:$C$871,$Q$2)/$Q$3)*宝箱投放计算!M210</f>
        <v>0.18146053602163756</v>
      </c>
      <c r="O210">
        <f ca="1">(SUMIFS(OFFSET([2]掉落汇总!$C$2:$C$871,,MATCH($B210,[2]掉落汇总!$D$1:$M$1)),[2]掉落汇总!$A$2:$A$871,O$1,[2]掉落汇总!$C$2:$C$871,$Q$1)+SUMIFS(OFFSET([2]掉落汇总!$C$2:$C$871,,MATCH($B210,[2]掉落汇总!$D$1:$M$1)),[2]掉落汇总!$A$2:$A$871,O$1,[2]掉落汇总!$C$2:$C$871,$Q$2)/$Q$3)*宝箱投放计算!N210</f>
        <v>0.37342246297470183</v>
      </c>
    </row>
    <row r="211" spans="1:15" x14ac:dyDescent="0.2">
      <c r="A211">
        <f>玩家成长时间线!A211</f>
        <v>210</v>
      </c>
      <c r="B211">
        <f>玩家成长时间线!B211</f>
        <v>8</v>
      </c>
      <c r="C211">
        <f ca="1">SUM($D$2:D211)</f>
        <v>1906.6308094616211</v>
      </c>
      <c r="D211">
        <f t="shared" ca="1" si="3"/>
        <v>8.9276181461131578</v>
      </c>
      <c r="E211">
        <f ca="1">(SUMIFS(OFFSET([2]掉落汇总!$C$2:$C$871,,MATCH($B211,[2]掉落汇总!$D$1:$M$1)),[2]掉落汇总!$A$2:$A$871,E$1,[2]掉落汇总!$C$2:$C$871,$Q$1)+SUMIFS(OFFSET([2]掉落汇总!$C$2:$C$871,,MATCH($B211,[2]掉落汇总!$D$1:$M$1)),[2]掉落汇总!$A$2:$A$871,E$1,[2]掉落汇总!$C$2:$C$871,$Q$2)/$Q$3)*宝箱投放计算!D211</f>
        <v>2.7493846153846153</v>
      </c>
      <c r="F211">
        <f ca="1">(SUMIFS(OFFSET([2]掉落汇总!$C$2:$C$871,,MATCH($B211,[2]掉落汇总!$D$1:$M$1)),[2]掉落汇总!$A$2:$A$871,F$1,[2]掉落汇总!$C$2:$C$871,$Q$1)+SUMIFS(OFFSET([2]掉落汇总!$C$2:$C$871,,MATCH($B211,[2]掉落汇总!$D$1:$M$1)),[2]掉落汇总!$A$2:$A$871,F$1,[2]掉落汇总!$C$2:$C$871,$Q$2)/$Q$3)*宝箱投放计算!E211</f>
        <v>2.2864027538726335</v>
      </c>
      <c r="G211">
        <f ca="1">(SUMIFS(OFFSET([2]掉落汇总!$C$2:$C$871,,MATCH($B211,[2]掉落汇总!$D$1:$M$1)),[2]掉落汇总!$A$2:$A$871,G$1,[2]掉落汇总!$C$2:$C$871,$Q$1)+SUMIFS(OFFSET([2]掉落汇总!$C$2:$C$871,,MATCH($B211,[2]掉落汇总!$D$1:$M$1)),[2]掉落汇总!$A$2:$A$871,G$1,[2]掉落汇总!$C$2:$C$871,$Q$2)/$Q$3)*宝箱投放计算!F211</f>
        <v>0</v>
      </c>
      <c r="H211">
        <f ca="1">(SUMIFS(OFFSET([2]掉落汇总!$C$2:$C$871,,MATCH($B211,[2]掉落汇总!$D$1:$M$1)),[2]掉落汇总!$A$2:$A$871,H$1,[2]掉落汇总!$C$2:$C$871,$Q$1)+SUMIFS(OFFSET([2]掉落汇总!$C$2:$C$871,,MATCH($B211,[2]掉落汇总!$D$1:$M$1)),[2]掉落汇总!$A$2:$A$871,H$1,[2]掉落汇总!$C$2:$C$871,$Q$2)/$Q$3)*宝箱投放计算!G211</f>
        <v>0</v>
      </c>
      <c r="I211">
        <f ca="1">(SUMIFS(OFFSET([2]掉落汇总!$C$2:$C$871,,MATCH($B211,[2]掉落汇总!$D$1:$M$1)),[2]掉落汇总!$A$2:$A$871,I$1,[2]掉落汇总!$C$2:$C$871,$Q$1)+SUMIFS(OFFSET([2]掉落汇总!$C$2:$C$871,,MATCH($B211,[2]掉落汇总!$D$1:$M$1)),[2]掉落汇总!$A$2:$A$871,I$1,[2]掉落汇总!$C$2:$C$871,$Q$2)/$Q$3)*宝箱投放计算!H211</f>
        <v>1.7735703245749606</v>
      </c>
      <c r="J211">
        <f ca="1">(SUMIFS(OFFSET([2]掉落汇总!$C$2:$C$871,,MATCH($B211,[2]掉落汇总!$D$1:$M$1)),[2]掉落汇总!$A$2:$A$871,J$1,[2]掉落汇总!$C$2:$C$871,$Q$1)+SUMIFS(OFFSET([2]掉落汇总!$C$2:$C$871,,MATCH($B211,[2]掉落汇总!$D$1:$M$1)),[2]掉落汇总!$A$2:$A$871,J$1,[2]掉落汇总!$C$2:$C$871,$Q$2)/$Q$3)*宝箱投放计算!I211</f>
        <v>0</v>
      </c>
      <c r="K211">
        <f ca="1">(SUMIFS(OFFSET([2]掉落汇总!$C$2:$C$871,,MATCH($B211,[2]掉落汇总!$D$1:$M$1)),[2]掉落汇总!$A$2:$A$871,K$1,[2]掉落汇总!$C$2:$C$871,$Q$1)+SUMIFS(OFFSET([2]掉落汇总!$C$2:$C$871,,MATCH($B211,[2]掉落汇总!$D$1:$M$1)),[2]掉落汇总!$A$2:$A$871,K$1,[2]掉落汇总!$C$2:$C$871,$Q$2)/$Q$3)*宝箱投放计算!J211</f>
        <v>0</v>
      </c>
      <c r="L211">
        <f ca="1">(SUMIFS(OFFSET([2]掉落汇总!$C$2:$C$871,,MATCH($B211,[2]掉落汇总!$D$1:$M$1)),[2]掉落汇总!$A$2:$A$871,L$1,[2]掉落汇总!$C$2:$C$871,$Q$1)+SUMIFS(OFFSET([2]掉落汇总!$C$2:$C$871,,MATCH($B211,[2]掉落汇总!$D$1:$M$1)),[2]掉落汇总!$A$2:$A$871,L$1,[2]掉落汇总!$C$2:$C$871,$Q$2)/$Q$3)*宝箱投放计算!K211</f>
        <v>0.7814085171640911</v>
      </c>
      <c r="M211">
        <f ca="1">(SUMIFS(OFFSET([2]掉落汇总!$C$2:$C$871,,MATCH($B211,[2]掉落汇总!$D$1:$M$1)),[2]掉落汇总!$A$2:$A$871,M$1,[2]掉落汇总!$C$2:$C$871,$Q$1)+SUMIFS(OFFSET([2]掉落汇总!$C$2:$C$871,,MATCH($B211,[2]掉落汇总!$D$1:$M$1)),[2]掉落汇总!$A$2:$A$871,M$1,[2]掉落汇总!$C$2:$C$871,$Q$2)/$Q$3)*宝箱投放计算!L211</f>
        <v>0.78196893612051854</v>
      </c>
      <c r="N211">
        <f ca="1">(SUMIFS(OFFSET([2]掉落汇总!$C$2:$C$871,,MATCH($B211,[2]掉落汇总!$D$1:$M$1)),[2]掉落汇总!$A$2:$A$871,N$1,[2]掉落汇总!$C$2:$C$871,$Q$1)+SUMIFS(OFFSET([2]掉落汇总!$C$2:$C$871,,MATCH($B211,[2]掉落汇总!$D$1:$M$1)),[2]掉落汇总!$A$2:$A$871,N$1,[2]掉落汇总!$C$2:$C$871,$Q$2)/$Q$3)*宝箱投放计算!M211</f>
        <v>0.18146053602163756</v>
      </c>
      <c r="O211">
        <f ca="1">(SUMIFS(OFFSET([2]掉落汇总!$C$2:$C$871,,MATCH($B211,[2]掉落汇总!$D$1:$M$1)),[2]掉落汇总!$A$2:$A$871,O$1,[2]掉落汇总!$C$2:$C$871,$Q$1)+SUMIFS(OFFSET([2]掉落汇总!$C$2:$C$871,,MATCH($B211,[2]掉落汇总!$D$1:$M$1)),[2]掉落汇总!$A$2:$A$871,O$1,[2]掉落汇总!$C$2:$C$871,$Q$2)/$Q$3)*宝箱投放计算!N211</f>
        <v>0.37342246297470183</v>
      </c>
    </row>
    <row r="212" spans="1:15" x14ac:dyDescent="0.2">
      <c r="A212">
        <f>玩家成长时间线!A212</f>
        <v>211</v>
      </c>
      <c r="B212">
        <f>玩家成长时间线!B212</f>
        <v>8</v>
      </c>
      <c r="C212">
        <f ca="1">SUM($D$2:D212)</f>
        <v>1913.7963957446977</v>
      </c>
      <c r="D212">
        <f t="shared" ca="1" si="3"/>
        <v>7.1655862830766592</v>
      </c>
      <c r="E212">
        <f ca="1">(SUMIFS(OFFSET([2]掉落汇总!$C$2:$C$871,,MATCH($B212,[2]掉落汇总!$D$1:$M$1)),[2]掉落汇总!$A$2:$A$871,E$1,[2]掉落汇总!$C$2:$C$871,$Q$1)+SUMIFS(OFFSET([2]掉落汇总!$C$2:$C$871,,MATCH($B212,[2]掉落汇总!$D$1:$M$1)),[2]掉落汇总!$A$2:$A$871,E$1,[2]掉落汇总!$C$2:$C$871,$Q$2)/$Q$3)*宝箱投放计算!D212</f>
        <v>2.7609230769230764</v>
      </c>
      <c r="F212">
        <f ca="1">(SUMIFS(OFFSET([2]掉落汇总!$C$2:$C$871,,MATCH($B212,[2]掉落汇总!$D$1:$M$1)),[2]掉落汇总!$A$2:$A$871,F$1,[2]掉落汇总!$C$2:$C$871,$Q$1)+SUMIFS(OFFSET([2]掉落汇总!$C$2:$C$871,,MATCH($B212,[2]掉落汇总!$D$1:$M$1)),[2]掉落汇总!$A$2:$A$871,F$1,[2]掉落汇总!$C$2:$C$871,$Q$2)/$Q$3)*宝箱投放计算!E212</f>
        <v>2.2864027538726335</v>
      </c>
      <c r="G212">
        <f ca="1">(SUMIFS(OFFSET([2]掉落汇总!$C$2:$C$871,,MATCH($B212,[2]掉落汇总!$D$1:$M$1)),[2]掉落汇总!$A$2:$A$871,G$1,[2]掉落汇总!$C$2:$C$871,$Q$1)+SUMIFS(OFFSET([2]掉落汇总!$C$2:$C$871,,MATCH($B212,[2]掉落汇总!$D$1:$M$1)),[2]掉落汇总!$A$2:$A$871,G$1,[2]掉落汇总!$C$2:$C$871,$Q$2)/$Q$3)*宝箱投放计算!F212</f>
        <v>0</v>
      </c>
      <c r="H212">
        <f ca="1">(SUMIFS(OFFSET([2]掉落汇总!$C$2:$C$871,,MATCH($B212,[2]掉落汇总!$D$1:$M$1)),[2]掉落汇总!$A$2:$A$871,H$1,[2]掉落汇总!$C$2:$C$871,$Q$1)+SUMIFS(OFFSET([2]掉落汇总!$C$2:$C$871,,MATCH($B212,[2]掉落汇总!$D$1:$M$1)),[2]掉落汇总!$A$2:$A$871,H$1,[2]掉落汇总!$C$2:$C$871,$Q$2)/$Q$3)*宝箱投放计算!G212</f>
        <v>0</v>
      </c>
      <c r="I212">
        <f ca="1">(SUMIFS(OFFSET([2]掉落汇总!$C$2:$C$871,,MATCH($B212,[2]掉落汇总!$D$1:$M$1)),[2]掉落汇总!$A$2:$A$871,I$1,[2]掉落汇总!$C$2:$C$871,$Q$1)+SUMIFS(OFFSET([2]掉落汇总!$C$2:$C$871,,MATCH($B212,[2]掉落汇总!$D$1:$M$1)),[2]掉落汇总!$A$2:$A$871,I$1,[2]掉落汇总!$C$2:$C$871,$Q$2)/$Q$3)*宝箱投放计算!H212</f>
        <v>0</v>
      </c>
      <c r="J212">
        <f ca="1">(SUMIFS(OFFSET([2]掉落汇总!$C$2:$C$871,,MATCH($B212,[2]掉落汇总!$D$1:$M$1)),[2]掉落汇总!$A$2:$A$871,J$1,[2]掉落汇总!$C$2:$C$871,$Q$1)+SUMIFS(OFFSET([2]掉落汇总!$C$2:$C$871,,MATCH($B212,[2]掉落汇总!$D$1:$M$1)),[2]掉落汇总!$A$2:$A$871,J$1,[2]掉落汇总!$C$2:$C$871,$Q$2)/$Q$3)*宝箱投放计算!I212</f>
        <v>0</v>
      </c>
      <c r="K212">
        <f ca="1">(SUMIFS(OFFSET([2]掉落汇总!$C$2:$C$871,,MATCH($B212,[2]掉落汇总!$D$1:$M$1)),[2]掉落汇总!$A$2:$A$871,K$1,[2]掉落汇总!$C$2:$C$871,$Q$1)+SUMIFS(OFFSET([2]掉落汇总!$C$2:$C$871,,MATCH($B212,[2]掉落汇总!$D$1:$M$1)),[2]掉落汇总!$A$2:$A$871,K$1,[2]掉落汇总!$C$2:$C$871,$Q$2)/$Q$3)*宝箱投放计算!J212</f>
        <v>0</v>
      </c>
      <c r="L212">
        <f ca="1">(SUMIFS(OFFSET([2]掉落汇总!$C$2:$C$871,,MATCH($B212,[2]掉落汇总!$D$1:$M$1)),[2]掉落汇总!$A$2:$A$871,L$1,[2]掉落汇总!$C$2:$C$871,$Q$1)+SUMIFS(OFFSET([2]掉落汇总!$C$2:$C$871,,MATCH($B212,[2]掉落汇总!$D$1:$M$1)),[2]掉落汇总!$A$2:$A$871,L$1,[2]掉落汇总!$C$2:$C$871,$Q$2)/$Q$3)*宝箱投放计算!K212</f>
        <v>0.7814085171640911</v>
      </c>
      <c r="M212">
        <f ca="1">(SUMIFS(OFFSET([2]掉落汇总!$C$2:$C$871,,MATCH($B212,[2]掉落汇总!$D$1:$M$1)),[2]掉落汇总!$A$2:$A$871,M$1,[2]掉落汇总!$C$2:$C$871,$Q$1)+SUMIFS(OFFSET([2]掉落汇总!$C$2:$C$871,,MATCH($B212,[2]掉落汇总!$D$1:$M$1)),[2]掉落汇总!$A$2:$A$871,M$1,[2]掉落汇总!$C$2:$C$871,$Q$2)/$Q$3)*宝箱投放计算!L212</f>
        <v>0.78196893612051854</v>
      </c>
      <c r="N212">
        <f ca="1">(SUMIFS(OFFSET([2]掉落汇总!$C$2:$C$871,,MATCH($B212,[2]掉落汇总!$D$1:$M$1)),[2]掉落汇总!$A$2:$A$871,N$1,[2]掉落汇总!$C$2:$C$871,$Q$1)+SUMIFS(OFFSET([2]掉落汇总!$C$2:$C$871,,MATCH($B212,[2]掉落汇总!$D$1:$M$1)),[2]掉落汇总!$A$2:$A$871,N$1,[2]掉落汇总!$C$2:$C$871,$Q$2)/$Q$3)*宝箱投放计算!M212</f>
        <v>0.18146053602163756</v>
      </c>
      <c r="O212">
        <f ca="1">(SUMIFS(OFFSET([2]掉落汇总!$C$2:$C$871,,MATCH($B212,[2]掉落汇总!$D$1:$M$1)),[2]掉落汇总!$A$2:$A$871,O$1,[2]掉落汇总!$C$2:$C$871,$Q$1)+SUMIFS(OFFSET([2]掉落汇总!$C$2:$C$871,,MATCH($B212,[2]掉落汇总!$D$1:$M$1)),[2]掉落汇总!$A$2:$A$871,O$1,[2]掉落汇总!$C$2:$C$871,$Q$2)/$Q$3)*宝箱投放计算!N212</f>
        <v>0.37342246297470183</v>
      </c>
    </row>
    <row r="213" spans="1:15" x14ac:dyDescent="0.2">
      <c r="A213">
        <f>玩家成长时间线!A213</f>
        <v>212</v>
      </c>
      <c r="B213">
        <f>玩家成长时间线!B213</f>
        <v>8</v>
      </c>
      <c r="C213">
        <f ca="1">SUM($D$2:D213)</f>
        <v>1921.204289720082</v>
      </c>
      <c r="D213">
        <f t="shared" ca="1" si="3"/>
        <v>7.4078939753843516</v>
      </c>
      <c r="E213">
        <f ca="1">(SUMIFS(OFFSET([2]掉落汇总!$C$2:$C$871,,MATCH($B213,[2]掉落汇总!$D$1:$M$1)),[2]掉落汇总!$A$2:$A$871,E$1,[2]掉落汇总!$C$2:$C$871,$Q$1)+SUMIFS(OFFSET([2]掉落汇总!$C$2:$C$871,,MATCH($B213,[2]掉落汇总!$D$1:$M$1)),[2]掉落汇总!$A$2:$A$871,E$1,[2]掉落汇总!$C$2:$C$871,$Q$2)/$Q$3)*宝箱投放计算!D213</f>
        <v>3.0032307692307687</v>
      </c>
      <c r="F213">
        <f ca="1">(SUMIFS(OFFSET([2]掉落汇总!$C$2:$C$871,,MATCH($B213,[2]掉落汇总!$D$1:$M$1)),[2]掉落汇总!$A$2:$A$871,F$1,[2]掉落汇总!$C$2:$C$871,$Q$1)+SUMIFS(OFFSET([2]掉落汇总!$C$2:$C$871,,MATCH($B213,[2]掉落汇总!$D$1:$M$1)),[2]掉落汇总!$A$2:$A$871,F$1,[2]掉落汇总!$C$2:$C$871,$Q$2)/$Q$3)*宝箱投放计算!E213</f>
        <v>2.2864027538726335</v>
      </c>
      <c r="G213">
        <f ca="1">(SUMIFS(OFFSET([2]掉落汇总!$C$2:$C$871,,MATCH($B213,[2]掉落汇总!$D$1:$M$1)),[2]掉落汇总!$A$2:$A$871,G$1,[2]掉落汇总!$C$2:$C$871,$Q$1)+SUMIFS(OFFSET([2]掉落汇总!$C$2:$C$871,,MATCH($B213,[2]掉落汇总!$D$1:$M$1)),[2]掉落汇总!$A$2:$A$871,G$1,[2]掉落汇总!$C$2:$C$871,$Q$2)/$Q$3)*宝箱投放计算!F213</f>
        <v>0</v>
      </c>
      <c r="H213">
        <f ca="1">(SUMIFS(OFFSET([2]掉落汇总!$C$2:$C$871,,MATCH($B213,[2]掉落汇总!$D$1:$M$1)),[2]掉落汇总!$A$2:$A$871,H$1,[2]掉落汇总!$C$2:$C$871,$Q$1)+SUMIFS(OFFSET([2]掉落汇总!$C$2:$C$871,,MATCH($B213,[2]掉落汇总!$D$1:$M$1)),[2]掉落汇总!$A$2:$A$871,H$1,[2]掉落汇总!$C$2:$C$871,$Q$2)/$Q$3)*宝箱投放计算!G213</f>
        <v>0</v>
      </c>
      <c r="I213">
        <f ca="1">(SUMIFS(OFFSET([2]掉落汇总!$C$2:$C$871,,MATCH($B213,[2]掉落汇总!$D$1:$M$1)),[2]掉落汇总!$A$2:$A$871,I$1,[2]掉落汇总!$C$2:$C$871,$Q$1)+SUMIFS(OFFSET([2]掉落汇总!$C$2:$C$871,,MATCH($B213,[2]掉落汇总!$D$1:$M$1)),[2]掉落汇总!$A$2:$A$871,I$1,[2]掉落汇总!$C$2:$C$871,$Q$2)/$Q$3)*宝箱投放计算!H213</f>
        <v>0</v>
      </c>
      <c r="J213">
        <f ca="1">(SUMIFS(OFFSET([2]掉落汇总!$C$2:$C$871,,MATCH($B213,[2]掉落汇总!$D$1:$M$1)),[2]掉落汇总!$A$2:$A$871,J$1,[2]掉落汇总!$C$2:$C$871,$Q$1)+SUMIFS(OFFSET([2]掉落汇总!$C$2:$C$871,,MATCH($B213,[2]掉落汇总!$D$1:$M$1)),[2]掉落汇总!$A$2:$A$871,J$1,[2]掉落汇总!$C$2:$C$871,$Q$2)/$Q$3)*宝箱投放计算!I213</f>
        <v>0</v>
      </c>
      <c r="K213">
        <f ca="1">(SUMIFS(OFFSET([2]掉落汇总!$C$2:$C$871,,MATCH($B213,[2]掉落汇总!$D$1:$M$1)),[2]掉落汇总!$A$2:$A$871,K$1,[2]掉落汇总!$C$2:$C$871,$Q$1)+SUMIFS(OFFSET([2]掉落汇总!$C$2:$C$871,,MATCH($B213,[2]掉落汇总!$D$1:$M$1)),[2]掉落汇总!$A$2:$A$871,K$1,[2]掉落汇总!$C$2:$C$871,$Q$2)/$Q$3)*宝箱投放计算!J213</f>
        <v>0</v>
      </c>
      <c r="L213">
        <f ca="1">(SUMIFS(OFFSET([2]掉落汇总!$C$2:$C$871,,MATCH($B213,[2]掉落汇总!$D$1:$M$1)),[2]掉落汇总!$A$2:$A$871,L$1,[2]掉落汇总!$C$2:$C$871,$Q$1)+SUMIFS(OFFSET([2]掉落汇总!$C$2:$C$871,,MATCH($B213,[2]掉落汇总!$D$1:$M$1)),[2]掉落汇总!$A$2:$A$871,L$1,[2]掉落汇总!$C$2:$C$871,$Q$2)/$Q$3)*宝箱投放计算!K213</f>
        <v>0.7814085171640911</v>
      </c>
      <c r="M213">
        <f ca="1">(SUMIFS(OFFSET([2]掉落汇总!$C$2:$C$871,,MATCH($B213,[2]掉落汇总!$D$1:$M$1)),[2]掉落汇总!$A$2:$A$871,M$1,[2]掉落汇总!$C$2:$C$871,$Q$1)+SUMIFS(OFFSET([2]掉落汇总!$C$2:$C$871,,MATCH($B213,[2]掉落汇总!$D$1:$M$1)),[2]掉落汇总!$A$2:$A$871,M$1,[2]掉落汇总!$C$2:$C$871,$Q$2)/$Q$3)*宝箱投放计算!L213</f>
        <v>0.78196893612051854</v>
      </c>
      <c r="N213">
        <f ca="1">(SUMIFS(OFFSET([2]掉落汇总!$C$2:$C$871,,MATCH($B213,[2]掉落汇总!$D$1:$M$1)),[2]掉落汇总!$A$2:$A$871,N$1,[2]掉落汇总!$C$2:$C$871,$Q$1)+SUMIFS(OFFSET([2]掉落汇总!$C$2:$C$871,,MATCH($B213,[2]掉落汇总!$D$1:$M$1)),[2]掉落汇总!$A$2:$A$871,N$1,[2]掉落汇总!$C$2:$C$871,$Q$2)/$Q$3)*宝箱投放计算!M213</f>
        <v>0.18146053602163756</v>
      </c>
      <c r="O213">
        <f ca="1">(SUMIFS(OFFSET([2]掉落汇总!$C$2:$C$871,,MATCH($B213,[2]掉落汇总!$D$1:$M$1)),[2]掉落汇总!$A$2:$A$871,O$1,[2]掉落汇总!$C$2:$C$871,$Q$1)+SUMIFS(OFFSET([2]掉落汇总!$C$2:$C$871,,MATCH($B213,[2]掉落汇总!$D$1:$M$1)),[2]掉落汇总!$A$2:$A$871,O$1,[2]掉落汇总!$C$2:$C$871,$Q$2)/$Q$3)*宝箱投放计算!N213</f>
        <v>0.37342246297470183</v>
      </c>
    </row>
    <row r="214" spans="1:15" x14ac:dyDescent="0.2">
      <c r="A214">
        <f>玩家成长时间线!A214</f>
        <v>213</v>
      </c>
      <c r="B214">
        <f>玩家成长时间线!B214</f>
        <v>9</v>
      </c>
      <c r="C214">
        <f ca="1">SUM($D$2:D214)</f>
        <v>1934.454462126462</v>
      </c>
      <c r="D214">
        <f t="shared" ca="1" si="3"/>
        <v>13.250172406379972</v>
      </c>
      <c r="E214">
        <f ca="1">(SUMIFS(OFFSET([2]掉落汇总!$C$2:$C$871,,MATCH($B214,[2]掉落汇总!$D$1:$M$1)),[2]掉落汇总!$A$2:$A$871,E$1,[2]掉落汇总!$C$2:$C$871,$Q$1)+SUMIFS(OFFSET([2]掉落汇总!$C$2:$C$871,,MATCH($B214,[2]掉落汇总!$D$1:$M$1)),[2]掉落汇总!$A$2:$A$871,E$1,[2]掉落汇总!$C$2:$C$871,$Q$2)/$Q$3)*宝箱投放计算!D214</f>
        <v>1.8944558342420936</v>
      </c>
      <c r="F214">
        <f ca="1">(SUMIFS(OFFSET([2]掉落汇总!$C$2:$C$871,,MATCH($B214,[2]掉落汇总!$D$1:$M$1)),[2]掉落汇总!$A$2:$A$871,F$1,[2]掉落汇总!$C$2:$C$871,$Q$1)+SUMIFS(OFFSET([2]掉落汇总!$C$2:$C$871,,MATCH($B214,[2]掉落汇总!$D$1:$M$1)),[2]掉落汇总!$A$2:$A$871,F$1,[2]掉落汇总!$C$2:$C$871,$Q$2)/$Q$3)*宝箱投放计算!E214</f>
        <v>2.8580034423407916</v>
      </c>
      <c r="G214">
        <f ca="1">(SUMIFS(OFFSET([2]掉落汇总!$C$2:$C$871,,MATCH($B214,[2]掉落汇总!$D$1:$M$1)),[2]掉落汇总!$A$2:$A$871,G$1,[2]掉落汇总!$C$2:$C$871,$Q$1)+SUMIFS(OFFSET([2]掉落汇总!$C$2:$C$871,,MATCH($B214,[2]掉落汇总!$D$1:$M$1)),[2]掉落汇总!$A$2:$A$871,G$1,[2]掉落汇总!$C$2:$C$871,$Q$2)/$Q$3)*宝箱投放计算!F214</f>
        <v>0</v>
      </c>
      <c r="H214">
        <f ca="1">(SUMIFS(OFFSET([2]掉落汇总!$C$2:$C$871,,MATCH($B214,[2]掉落汇总!$D$1:$M$1)),[2]掉落汇总!$A$2:$A$871,H$1,[2]掉落汇总!$C$2:$C$871,$Q$1)+SUMIFS(OFFSET([2]掉落汇总!$C$2:$C$871,,MATCH($B214,[2]掉落汇总!$D$1:$M$1)),[2]掉落汇总!$A$2:$A$871,H$1,[2]掉落汇总!$C$2:$C$871,$Q$2)/$Q$3)*宝箱投放计算!G214</f>
        <v>0</v>
      </c>
      <c r="I214">
        <f ca="1">(SUMIFS(OFFSET([2]掉落汇总!$C$2:$C$871,,MATCH($B214,[2]掉落汇总!$D$1:$M$1)),[2]掉落汇总!$A$2:$A$871,I$1,[2]掉落汇总!$C$2:$C$871,$Q$1)+SUMIFS(OFFSET([2]掉落汇总!$C$2:$C$871,,MATCH($B214,[2]掉落汇总!$D$1:$M$1)),[2]掉落汇总!$A$2:$A$871,I$1,[2]掉落汇总!$C$2:$C$871,$Q$2)/$Q$3)*宝箱投放计算!H214</f>
        <v>1.7735703245749606</v>
      </c>
      <c r="J214">
        <f ca="1">(SUMIFS(OFFSET([2]掉落汇总!$C$2:$C$871,,MATCH($B214,[2]掉落汇总!$D$1:$M$1)),[2]掉落汇总!$A$2:$A$871,J$1,[2]掉落汇总!$C$2:$C$871,$Q$1)+SUMIFS(OFFSET([2]掉落汇总!$C$2:$C$871,,MATCH($B214,[2]掉落汇总!$D$1:$M$1)),[2]掉落汇总!$A$2:$A$871,J$1,[2]掉落汇总!$C$2:$C$871,$Q$2)/$Q$3)*宝箱投放计算!I214</f>
        <v>4.6058823529411761</v>
      </c>
      <c r="K214">
        <f ca="1">(SUMIFS(OFFSET([2]掉落汇总!$C$2:$C$871,,MATCH($B214,[2]掉落汇总!$D$1:$M$1)),[2]掉落汇总!$A$2:$A$871,K$1,[2]掉落汇总!$C$2:$C$871,$Q$1)+SUMIFS(OFFSET([2]掉落汇总!$C$2:$C$871,,MATCH($B214,[2]掉落汇总!$D$1:$M$1)),[2]掉落汇总!$A$2:$A$871,K$1,[2]掉落汇总!$C$2:$C$871,$Q$2)/$Q$3)*宝箱投放计算!J214</f>
        <v>0</v>
      </c>
      <c r="L214">
        <f ca="1">(SUMIFS(OFFSET([2]掉落汇总!$C$2:$C$871,,MATCH($B214,[2]掉落汇总!$D$1:$M$1)),[2]掉落汇总!$A$2:$A$871,L$1,[2]掉落汇总!$C$2:$C$871,$Q$1)+SUMIFS(OFFSET([2]掉落汇总!$C$2:$C$871,,MATCH($B214,[2]掉落汇总!$D$1:$M$1)),[2]掉落汇总!$A$2:$A$871,L$1,[2]掉落汇总!$C$2:$C$871,$Q$2)/$Q$3)*宝箱投放计算!K214</f>
        <v>0.7814085171640911</v>
      </c>
      <c r="M214">
        <f ca="1">(SUMIFS(OFFSET([2]掉落汇总!$C$2:$C$871,,MATCH($B214,[2]掉落汇总!$D$1:$M$1)),[2]掉落汇总!$A$2:$A$871,M$1,[2]掉落汇总!$C$2:$C$871,$Q$1)+SUMIFS(OFFSET([2]掉落汇总!$C$2:$C$871,,MATCH($B214,[2]掉落汇总!$D$1:$M$1)),[2]掉落汇总!$A$2:$A$871,M$1,[2]掉落汇总!$C$2:$C$871,$Q$2)/$Q$3)*宝箱投放计算!L214</f>
        <v>0.78196893612051854</v>
      </c>
      <c r="N214">
        <f ca="1">(SUMIFS(OFFSET([2]掉落汇总!$C$2:$C$871,,MATCH($B214,[2]掉落汇总!$D$1:$M$1)),[2]掉落汇总!$A$2:$A$871,N$1,[2]掉落汇总!$C$2:$C$871,$Q$1)+SUMIFS(OFFSET([2]掉落汇总!$C$2:$C$871,,MATCH($B214,[2]掉落汇总!$D$1:$M$1)),[2]掉落汇总!$A$2:$A$871,N$1,[2]掉落汇总!$C$2:$C$871,$Q$2)/$Q$3)*宝箱投放计算!M214</f>
        <v>0.18146053602163756</v>
      </c>
      <c r="O214">
        <f ca="1">(SUMIFS(OFFSET([2]掉落汇总!$C$2:$C$871,,MATCH($B214,[2]掉落汇总!$D$1:$M$1)),[2]掉落汇总!$A$2:$A$871,O$1,[2]掉落汇总!$C$2:$C$871,$Q$1)+SUMIFS(OFFSET([2]掉落汇总!$C$2:$C$871,,MATCH($B214,[2]掉落汇总!$D$1:$M$1)),[2]掉落汇总!$A$2:$A$871,O$1,[2]掉落汇总!$C$2:$C$871,$Q$2)/$Q$3)*宝箱投放计算!N214</f>
        <v>0.37342246297470183</v>
      </c>
    </row>
    <row r="215" spans="1:15" x14ac:dyDescent="0.2">
      <c r="A215">
        <f>玩家成长时间线!A215</f>
        <v>214</v>
      </c>
      <c r="B215">
        <f>玩家成长时间线!B215</f>
        <v>9</v>
      </c>
      <c r="C215">
        <f ca="1">SUM($D$2:D215)</f>
        <v>1941.3330335456203</v>
      </c>
      <c r="D215">
        <f t="shared" ca="1" si="3"/>
        <v>6.8785714191582725</v>
      </c>
      <c r="E215">
        <f ca="1">(SUMIFS(OFFSET([2]掉落汇总!$C$2:$C$871,,MATCH($B215,[2]掉落汇总!$D$1:$M$1)),[2]掉落汇总!$A$2:$A$871,E$1,[2]掉落汇总!$C$2:$C$871,$Q$1)+SUMIFS(OFFSET([2]掉落汇总!$C$2:$C$871,,MATCH($B215,[2]掉落汇总!$D$1:$M$1)),[2]掉落汇总!$A$2:$A$871,E$1,[2]掉落汇总!$C$2:$C$871,$Q$2)/$Q$3)*宝箱投放计算!D215</f>
        <v>1.9023075245365322</v>
      </c>
      <c r="F215">
        <f ca="1">(SUMIFS(OFFSET([2]掉落汇总!$C$2:$C$871,,MATCH($B215,[2]掉落汇总!$D$1:$M$1)),[2]掉落汇总!$A$2:$A$871,F$1,[2]掉落汇总!$C$2:$C$871,$Q$1)+SUMIFS(OFFSET([2]掉落汇总!$C$2:$C$871,,MATCH($B215,[2]掉落汇总!$D$1:$M$1)),[2]掉落汇总!$A$2:$A$871,F$1,[2]掉落汇总!$C$2:$C$871,$Q$2)/$Q$3)*宝箱投放计算!E215</f>
        <v>2.8580034423407916</v>
      </c>
      <c r="G215">
        <f ca="1">(SUMIFS(OFFSET([2]掉落汇总!$C$2:$C$871,,MATCH($B215,[2]掉落汇总!$D$1:$M$1)),[2]掉落汇总!$A$2:$A$871,G$1,[2]掉落汇总!$C$2:$C$871,$Q$1)+SUMIFS(OFFSET([2]掉落汇总!$C$2:$C$871,,MATCH($B215,[2]掉落汇总!$D$1:$M$1)),[2]掉落汇总!$A$2:$A$871,G$1,[2]掉落汇总!$C$2:$C$871,$Q$2)/$Q$3)*宝箱投放计算!F215</f>
        <v>0</v>
      </c>
      <c r="H215">
        <f ca="1">(SUMIFS(OFFSET([2]掉落汇总!$C$2:$C$871,,MATCH($B215,[2]掉落汇总!$D$1:$M$1)),[2]掉落汇总!$A$2:$A$871,H$1,[2]掉落汇总!$C$2:$C$871,$Q$1)+SUMIFS(OFFSET([2]掉落汇总!$C$2:$C$871,,MATCH($B215,[2]掉落汇总!$D$1:$M$1)),[2]掉落汇总!$A$2:$A$871,H$1,[2]掉落汇总!$C$2:$C$871,$Q$2)/$Q$3)*宝箱投放计算!G215</f>
        <v>0</v>
      </c>
      <c r="I215">
        <f ca="1">(SUMIFS(OFFSET([2]掉落汇总!$C$2:$C$871,,MATCH($B215,[2]掉落汇总!$D$1:$M$1)),[2]掉落汇总!$A$2:$A$871,I$1,[2]掉落汇总!$C$2:$C$871,$Q$1)+SUMIFS(OFFSET([2]掉落汇总!$C$2:$C$871,,MATCH($B215,[2]掉落汇总!$D$1:$M$1)),[2]掉落汇总!$A$2:$A$871,I$1,[2]掉落汇总!$C$2:$C$871,$Q$2)/$Q$3)*宝箱投放计算!H215</f>
        <v>0</v>
      </c>
      <c r="J215">
        <f ca="1">(SUMIFS(OFFSET([2]掉落汇总!$C$2:$C$871,,MATCH($B215,[2]掉落汇总!$D$1:$M$1)),[2]掉落汇总!$A$2:$A$871,J$1,[2]掉落汇总!$C$2:$C$871,$Q$1)+SUMIFS(OFFSET([2]掉落汇总!$C$2:$C$871,,MATCH($B215,[2]掉落汇总!$D$1:$M$1)),[2]掉落汇总!$A$2:$A$871,J$1,[2]掉落汇总!$C$2:$C$871,$Q$2)/$Q$3)*宝箱投放计算!I215</f>
        <v>0</v>
      </c>
      <c r="K215">
        <f ca="1">(SUMIFS(OFFSET([2]掉落汇总!$C$2:$C$871,,MATCH($B215,[2]掉落汇总!$D$1:$M$1)),[2]掉落汇总!$A$2:$A$871,K$1,[2]掉落汇总!$C$2:$C$871,$Q$1)+SUMIFS(OFFSET([2]掉落汇总!$C$2:$C$871,,MATCH($B215,[2]掉落汇总!$D$1:$M$1)),[2]掉落汇总!$A$2:$A$871,K$1,[2]掉落汇总!$C$2:$C$871,$Q$2)/$Q$3)*宝箱投放计算!J215</f>
        <v>0</v>
      </c>
      <c r="L215">
        <f ca="1">(SUMIFS(OFFSET([2]掉落汇总!$C$2:$C$871,,MATCH($B215,[2]掉落汇总!$D$1:$M$1)),[2]掉落汇总!$A$2:$A$871,L$1,[2]掉落汇总!$C$2:$C$871,$Q$1)+SUMIFS(OFFSET([2]掉落汇总!$C$2:$C$871,,MATCH($B215,[2]掉落汇总!$D$1:$M$1)),[2]掉落汇总!$A$2:$A$871,L$1,[2]掉落汇总!$C$2:$C$871,$Q$2)/$Q$3)*宝箱投放计算!K215</f>
        <v>0.7814085171640911</v>
      </c>
      <c r="M215">
        <f ca="1">(SUMIFS(OFFSET([2]掉落汇总!$C$2:$C$871,,MATCH($B215,[2]掉落汇总!$D$1:$M$1)),[2]掉落汇总!$A$2:$A$871,M$1,[2]掉落汇总!$C$2:$C$871,$Q$1)+SUMIFS(OFFSET([2]掉落汇总!$C$2:$C$871,,MATCH($B215,[2]掉落汇总!$D$1:$M$1)),[2]掉落汇总!$A$2:$A$871,M$1,[2]掉落汇总!$C$2:$C$871,$Q$2)/$Q$3)*宝箱投放计算!L215</f>
        <v>0.78196893612051854</v>
      </c>
      <c r="N215">
        <f ca="1">(SUMIFS(OFFSET([2]掉落汇总!$C$2:$C$871,,MATCH($B215,[2]掉落汇总!$D$1:$M$1)),[2]掉落汇总!$A$2:$A$871,N$1,[2]掉落汇总!$C$2:$C$871,$Q$1)+SUMIFS(OFFSET([2]掉落汇总!$C$2:$C$871,,MATCH($B215,[2]掉落汇总!$D$1:$M$1)),[2]掉落汇总!$A$2:$A$871,N$1,[2]掉落汇总!$C$2:$C$871,$Q$2)/$Q$3)*宝箱投放计算!M215</f>
        <v>0.18146053602163756</v>
      </c>
      <c r="O215">
        <f ca="1">(SUMIFS(OFFSET([2]掉落汇总!$C$2:$C$871,,MATCH($B215,[2]掉落汇总!$D$1:$M$1)),[2]掉落汇总!$A$2:$A$871,O$1,[2]掉落汇总!$C$2:$C$871,$Q$1)+SUMIFS(OFFSET([2]掉落汇总!$C$2:$C$871,,MATCH($B215,[2]掉落汇总!$D$1:$M$1)),[2]掉落汇总!$A$2:$A$871,O$1,[2]掉落汇总!$C$2:$C$871,$Q$2)/$Q$3)*宝箱投放计算!N215</f>
        <v>0.37342246297470183</v>
      </c>
    </row>
    <row r="216" spans="1:15" x14ac:dyDescent="0.2">
      <c r="A216">
        <f>玩家成长时间线!A216</f>
        <v>215</v>
      </c>
      <c r="B216">
        <f>玩家成长时间线!B216</f>
        <v>9</v>
      </c>
      <c r="C216">
        <f ca="1">SUM($D$2:D216)</f>
        <v>1948.3764904609618</v>
      </c>
      <c r="D216">
        <f t="shared" ca="1" si="3"/>
        <v>7.043456915341479</v>
      </c>
      <c r="E216">
        <f ca="1">(SUMIFS(OFFSET([2]掉落汇总!$C$2:$C$871,,MATCH($B216,[2]掉落汇总!$D$1:$M$1)),[2]掉落汇总!$A$2:$A$871,E$1,[2]掉落汇总!$C$2:$C$871,$Q$1)+SUMIFS(OFFSET([2]掉落汇总!$C$2:$C$871,,MATCH($B216,[2]掉落汇总!$D$1:$M$1)),[2]掉落汇总!$A$2:$A$871,E$1,[2]掉落汇总!$C$2:$C$871,$Q$2)/$Q$3)*宝箱投放计算!D216</f>
        <v>2.067193020719738</v>
      </c>
      <c r="F216">
        <f ca="1">(SUMIFS(OFFSET([2]掉落汇总!$C$2:$C$871,,MATCH($B216,[2]掉落汇总!$D$1:$M$1)),[2]掉落汇总!$A$2:$A$871,F$1,[2]掉落汇总!$C$2:$C$871,$Q$1)+SUMIFS(OFFSET([2]掉落汇总!$C$2:$C$871,,MATCH($B216,[2]掉落汇总!$D$1:$M$1)),[2]掉落汇总!$A$2:$A$871,F$1,[2]掉落汇总!$C$2:$C$871,$Q$2)/$Q$3)*宝箱投放计算!E216</f>
        <v>2.8580034423407916</v>
      </c>
      <c r="G216">
        <f ca="1">(SUMIFS(OFFSET([2]掉落汇总!$C$2:$C$871,,MATCH($B216,[2]掉落汇总!$D$1:$M$1)),[2]掉落汇总!$A$2:$A$871,G$1,[2]掉落汇总!$C$2:$C$871,$Q$1)+SUMIFS(OFFSET([2]掉落汇总!$C$2:$C$871,,MATCH($B216,[2]掉落汇总!$D$1:$M$1)),[2]掉落汇总!$A$2:$A$871,G$1,[2]掉落汇总!$C$2:$C$871,$Q$2)/$Q$3)*宝箱投放计算!F216</f>
        <v>0</v>
      </c>
      <c r="H216">
        <f ca="1">(SUMIFS(OFFSET([2]掉落汇总!$C$2:$C$871,,MATCH($B216,[2]掉落汇总!$D$1:$M$1)),[2]掉落汇总!$A$2:$A$871,H$1,[2]掉落汇总!$C$2:$C$871,$Q$1)+SUMIFS(OFFSET([2]掉落汇总!$C$2:$C$871,,MATCH($B216,[2]掉落汇总!$D$1:$M$1)),[2]掉落汇总!$A$2:$A$871,H$1,[2]掉落汇总!$C$2:$C$871,$Q$2)/$Q$3)*宝箱投放计算!G216</f>
        <v>0</v>
      </c>
      <c r="I216">
        <f ca="1">(SUMIFS(OFFSET([2]掉落汇总!$C$2:$C$871,,MATCH($B216,[2]掉落汇总!$D$1:$M$1)),[2]掉落汇总!$A$2:$A$871,I$1,[2]掉落汇总!$C$2:$C$871,$Q$1)+SUMIFS(OFFSET([2]掉落汇总!$C$2:$C$871,,MATCH($B216,[2]掉落汇总!$D$1:$M$1)),[2]掉落汇总!$A$2:$A$871,I$1,[2]掉落汇总!$C$2:$C$871,$Q$2)/$Q$3)*宝箱投放计算!H216</f>
        <v>0</v>
      </c>
      <c r="J216">
        <f ca="1">(SUMIFS(OFFSET([2]掉落汇总!$C$2:$C$871,,MATCH($B216,[2]掉落汇总!$D$1:$M$1)),[2]掉落汇总!$A$2:$A$871,J$1,[2]掉落汇总!$C$2:$C$871,$Q$1)+SUMIFS(OFFSET([2]掉落汇总!$C$2:$C$871,,MATCH($B216,[2]掉落汇总!$D$1:$M$1)),[2]掉落汇总!$A$2:$A$871,J$1,[2]掉落汇总!$C$2:$C$871,$Q$2)/$Q$3)*宝箱投放计算!I216</f>
        <v>0</v>
      </c>
      <c r="K216">
        <f ca="1">(SUMIFS(OFFSET([2]掉落汇总!$C$2:$C$871,,MATCH($B216,[2]掉落汇总!$D$1:$M$1)),[2]掉落汇总!$A$2:$A$871,K$1,[2]掉落汇总!$C$2:$C$871,$Q$1)+SUMIFS(OFFSET([2]掉落汇总!$C$2:$C$871,,MATCH($B216,[2]掉落汇总!$D$1:$M$1)),[2]掉落汇总!$A$2:$A$871,K$1,[2]掉落汇总!$C$2:$C$871,$Q$2)/$Q$3)*宝箱投放计算!J216</f>
        <v>0</v>
      </c>
      <c r="L216">
        <f ca="1">(SUMIFS(OFFSET([2]掉落汇总!$C$2:$C$871,,MATCH($B216,[2]掉落汇总!$D$1:$M$1)),[2]掉落汇总!$A$2:$A$871,L$1,[2]掉落汇总!$C$2:$C$871,$Q$1)+SUMIFS(OFFSET([2]掉落汇总!$C$2:$C$871,,MATCH($B216,[2]掉落汇总!$D$1:$M$1)),[2]掉落汇总!$A$2:$A$871,L$1,[2]掉落汇总!$C$2:$C$871,$Q$2)/$Q$3)*宝箱投放计算!K216</f>
        <v>0.7814085171640911</v>
      </c>
      <c r="M216">
        <f ca="1">(SUMIFS(OFFSET([2]掉落汇总!$C$2:$C$871,,MATCH($B216,[2]掉落汇总!$D$1:$M$1)),[2]掉落汇总!$A$2:$A$871,M$1,[2]掉落汇总!$C$2:$C$871,$Q$1)+SUMIFS(OFFSET([2]掉落汇总!$C$2:$C$871,,MATCH($B216,[2]掉落汇总!$D$1:$M$1)),[2]掉落汇总!$A$2:$A$871,M$1,[2]掉落汇总!$C$2:$C$871,$Q$2)/$Q$3)*宝箱投放计算!L216</f>
        <v>0.78196893612051854</v>
      </c>
      <c r="N216">
        <f ca="1">(SUMIFS(OFFSET([2]掉落汇总!$C$2:$C$871,,MATCH($B216,[2]掉落汇总!$D$1:$M$1)),[2]掉落汇总!$A$2:$A$871,N$1,[2]掉落汇总!$C$2:$C$871,$Q$1)+SUMIFS(OFFSET([2]掉落汇总!$C$2:$C$871,,MATCH($B216,[2]掉落汇总!$D$1:$M$1)),[2]掉落汇总!$A$2:$A$871,N$1,[2]掉落汇总!$C$2:$C$871,$Q$2)/$Q$3)*宝箱投放计算!M216</f>
        <v>0.18146053602163756</v>
      </c>
      <c r="O216">
        <f ca="1">(SUMIFS(OFFSET([2]掉落汇总!$C$2:$C$871,,MATCH($B216,[2]掉落汇总!$D$1:$M$1)),[2]掉落汇总!$A$2:$A$871,O$1,[2]掉落汇总!$C$2:$C$871,$Q$1)+SUMIFS(OFFSET([2]掉落汇总!$C$2:$C$871,,MATCH($B216,[2]掉落汇总!$D$1:$M$1)),[2]掉落汇总!$A$2:$A$871,O$1,[2]掉落汇总!$C$2:$C$871,$Q$2)/$Q$3)*宝箱投放计算!N216</f>
        <v>0.37342246297470183</v>
      </c>
    </row>
    <row r="217" spans="1:15" x14ac:dyDescent="0.2">
      <c r="A217">
        <f>玩家成长时间线!A217</f>
        <v>216</v>
      </c>
      <c r="B217">
        <f>玩家成长时间线!B217</f>
        <v>10</v>
      </c>
      <c r="C217">
        <f ca="1">SUM($D$2:D217)</f>
        <v>1961.0163901960409</v>
      </c>
      <c r="D217">
        <f t="shared" ca="1" si="3"/>
        <v>12.639899735079112</v>
      </c>
      <c r="E217">
        <f ca="1">(SUMIFS(OFFSET([2]掉落汇总!$C$2:$C$871,,MATCH($B217,[2]掉落汇总!$D$1:$M$1)),[2]掉落汇总!$A$2:$A$871,E$1,[2]掉落汇总!$C$2:$C$871,$Q$1)+SUMIFS(OFFSET([2]掉落汇总!$C$2:$C$871,,MATCH($B217,[2]掉落汇总!$D$1:$M$1)),[2]掉落汇总!$A$2:$A$871,E$1,[2]掉落汇总!$C$2:$C$871,$Q$2)/$Q$3)*宝箱投放计算!D217</f>
        <v>3.084018937401368</v>
      </c>
      <c r="F217">
        <f ca="1">(SUMIFS(OFFSET([2]掉落汇总!$C$2:$C$871,,MATCH($B217,[2]掉落汇总!$D$1:$M$1)),[2]掉落汇总!$A$2:$A$871,F$1,[2]掉落汇总!$C$2:$C$871,$Q$1)+SUMIFS(OFFSET([2]掉落汇总!$C$2:$C$871,,MATCH($B217,[2]掉落汇总!$D$1:$M$1)),[2]掉落汇总!$A$2:$A$871,F$1,[2]掉落汇总!$C$2:$C$871,$Q$2)/$Q$3)*宝箱投放计算!E217</f>
        <v>2.8580034423407916</v>
      </c>
      <c r="G217">
        <f ca="1">(SUMIFS(OFFSET([2]掉落汇总!$C$2:$C$871,,MATCH($B217,[2]掉落汇总!$D$1:$M$1)),[2]掉落汇总!$A$2:$A$871,G$1,[2]掉落汇总!$C$2:$C$871,$Q$1)+SUMIFS(OFFSET([2]掉落汇总!$C$2:$C$871,,MATCH($B217,[2]掉落汇总!$D$1:$M$1)),[2]掉落汇总!$A$2:$A$871,G$1,[2]掉落汇总!$C$2:$C$871,$Q$2)/$Q$3)*宝箱投放计算!F217</f>
        <v>0</v>
      </c>
      <c r="H217">
        <f ca="1">(SUMIFS(OFFSET([2]掉落汇总!$C$2:$C$871,,MATCH($B217,[2]掉落汇总!$D$1:$M$1)),[2]掉落汇总!$A$2:$A$871,H$1,[2]掉落汇总!$C$2:$C$871,$Q$1)+SUMIFS(OFFSET([2]掉落汇总!$C$2:$C$871,,MATCH($B217,[2]掉落汇总!$D$1:$M$1)),[2]掉落汇总!$A$2:$A$871,H$1,[2]掉落汇总!$C$2:$C$871,$Q$2)/$Q$3)*宝箱投放计算!G217</f>
        <v>0</v>
      </c>
      <c r="I217">
        <f ca="1">(SUMIFS(OFFSET([2]掉落汇总!$C$2:$C$871,,MATCH($B217,[2]掉落汇总!$D$1:$M$1)),[2]掉落汇总!$A$2:$A$871,I$1,[2]掉落汇总!$C$2:$C$871,$Q$1)+SUMIFS(OFFSET([2]掉落汇总!$C$2:$C$871,,MATCH($B217,[2]掉落汇总!$D$1:$M$1)),[2]掉落汇总!$A$2:$A$871,I$1,[2]掉落汇总!$C$2:$C$871,$Q$2)/$Q$3)*宝箱投放计算!H217</f>
        <v>0</v>
      </c>
      <c r="J217">
        <f ca="1">(SUMIFS(OFFSET([2]掉落汇总!$C$2:$C$871,,MATCH($B217,[2]掉落汇总!$D$1:$M$1)),[2]掉落汇总!$A$2:$A$871,J$1,[2]掉落汇总!$C$2:$C$871,$Q$1)+SUMIFS(OFFSET([2]掉落汇总!$C$2:$C$871,,MATCH($B217,[2]掉落汇总!$D$1:$M$1)),[2]掉落汇总!$A$2:$A$871,J$1,[2]掉落汇总!$C$2:$C$871,$Q$2)/$Q$3)*宝箱投放计算!I217</f>
        <v>4.5796169030560039</v>
      </c>
      <c r="K217">
        <f ca="1">(SUMIFS(OFFSET([2]掉落汇总!$C$2:$C$871,,MATCH($B217,[2]掉落汇总!$D$1:$M$1)),[2]掉落汇总!$A$2:$A$871,K$1,[2]掉落汇总!$C$2:$C$871,$Q$1)+SUMIFS(OFFSET([2]掉落汇总!$C$2:$C$871,,MATCH($B217,[2]掉落汇总!$D$1:$M$1)),[2]掉落汇总!$A$2:$A$871,K$1,[2]掉落汇总!$C$2:$C$871,$Q$2)/$Q$3)*宝箱投放计算!J217</f>
        <v>0</v>
      </c>
      <c r="L217">
        <f ca="1">(SUMIFS(OFFSET([2]掉落汇总!$C$2:$C$871,,MATCH($B217,[2]掉落汇总!$D$1:$M$1)),[2]掉落汇总!$A$2:$A$871,L$1,[2]掉落汇总!$C$2:$C$871,$Q$1)+SUMIFS(OFFSET([2]掉落汇总!$C$2:$C$871,,MATCH($B217,[2]掉落汇总!$D$1:$M$1)),[2]掉落汇总!$A$2:$A$871,L$1,[2]掉落汇总!$C$2:$C$871,$Q$2)/$Q$3)*宝箱投放计算!K217</f>
        <v>0.7814085171640911</v>
      </c>
      <c r="M217">
        <f ca="1">(SUMIFS(OFFSET([2]掉落汇总!$C$2:$C$871,,MATCH($B217,[2]掉落汇总!$D$1:$M$1)),[2]掉落汇总!$A$2:$A$871,M$1,[2]掉落汇总!$C$2:$C$871,$Q$1)+SUMIFS(OFFSET([2]掉落汇总!$C$2:$C$871,,MATCH($B217,[2]掉落汇总!$D$1:$M$1)),[2]掉落汇总!$A$2:$A$871,M$1,[2]掉落汇总!$C$2:$C$871,$Q$2)/$Q$3)*宝箱投放计算!L217</f>
        <v>0.78196893612051854</v>
      </c>
      <c r="N217">
        <f ca="1">(SUMIFS(OFFSET([2]掉落汇总!$C$2:$C$871,,MATCH($B217,[2]掉落汇总!$D$1:$M$1)),[2]掉落汇总!$A$2:$A$871,N$1,[2]掉落汇总!$C$2:$C$871,$Q$1)+SUMIFS(OFFSET([2]掉落汇总!$C$2:$C$871,,MATCH($B217,[2]掉落汇总!$D$1:$M$1)),[2]掉落汇总!$A$2:$A$871,N$1,[2]掉落汇总!$C$2:$C$871,$Q$2)/$Q$3)*宝箱投放计算!M217</f>
        <v>0.18146053602163756</v>
      </c>
      <c r="O217">
        <f ca="1">(SUMIFS(OFFSET([2]掉落汇总!$C$2:$C$871,,MATCH($B217,[2]掉落汇总!$D$1:$M$1)),[2]掉落汇总!$A$2:$A$871,O$1,[2]掉落汇总!$C$2:$C$871,$Q$1)+SUMIFS(OFFSET([2]掉落汇总!$C$2:$C$871,,MATCH($B217,[2]掉落汇总!$D$1:$M$1)),[2]掉落汇总!$A$2:$A$871,O$1,[2]掉落汇总!$C$2:$C$871,$Q$2)/$Q$3)*宝箱投放计算!N217</f>
        <v>0.37342246297470183</v>
      </c>
    </row>
    <row r="218" spans="1:15" x14ac:dyDescent="0.2">
      <c r="A218">
        <f>玩家成长时间线!A218</f>
        <v>217</v>
      </c>
      <c r="B218">
        <f>玩家成长时间线!B218</f>
        <v>10</v>
      </c>
      <c r="C218">
        <f ca="1">SUM($D$2:D218)</f>
        <v>1969.089297962309</v>
      </c>
      <c r="D218">
        <f t="shared" ca="1" si="3"/>
        <v>8.0729077662682425</v>
      </c>
      <c r="E218">
        <f ca="1">(SUMIFS(OFFSET([2]掉落汇总!$C$2:$C$871,,MATCH($B218,[2]掉落汇总!$D$1:$M$1)),[2]掉落汇总!$A$2:$A$871,E$1,[2]掉落汇总!$C$2:$C$871,$Q$1)+SUMIFS(OFFSET([2]掉落汇总!$C$2:$C$871,,MATCH($B218,[2]掉落汇总!$D$1:$M$1)),[2]掉落汇总!$A$2:$A$871,E$1,[2]掉落汇总!$C$2:$C$871,$Q$2)/$Q$3)*宝箱投放计算!D218</f>
        <v>3.0966438716465019</v>
      </c>
      <c r="F218">
        <f ca="1">(SUMIFS(OFFSET([2]掉落汇总!$C$2:$C$871,,MATCH($B218,[2]掉落汇总!$D$1:$M$1)),[2]掉落汇总!$A$2:$A$871,F$1,[2]掉落汇总!$C$2:$C$871,$Q$1)+SUMIFS(OFFSET([2]掉落汇总!$C$2:$C$871,,MATCH($B218,[2]掉落汇总!$D$1:$M$1)),[2]掉落汇总!$A$2:$A$871,F$1,[2]掉落汇总!$C$2:$C$871,$Q$2)/$Q$3)*宝箱投放计算!E218</f>
        <v>2.8580034423407916</v>
      </c>
      <c r="G218">
        <f ca="1">(SUMIFS(OFFSET([2]掉落汇总!$C$2:$C$871,,MATCH($B218,[2]掉落汇总!$D$1:$M$1)),[2]掉落汇总!$A$2:$A$871,G$1,[2]掉落汇总!$C$2:$C$871,$Q$1)+SUMIFS(OFFSET([2]掉落汇总!$C$2:$C$871,,MATCH($B218,[2]掉落汇总!$D$1:$M$1)),[2]掉落汇总!$A$2:$A$871,G$1,[2]掉落汇总!$C$2:$C$871,$Q$2)/$Q$3)*宝箱投放计算!F218</f>
        <v>0</v>
      </c>
      <c r="H218">
        <f ca="1">(SUMIFS(OFFSET([2]掉落汇总!$C$2:$C$871,,MATCH($B218,[2]掉落汇总!$D$1:$M$1)),[2]掉落汇总!$A$2:$A$871,H$1,[2]掉落汇总!$C$2:$C$871,$Q$1)+SUMIFS(OFFSET([2]掉落汇总!$C$2:$C$871,,MATCH($B218,[2]掉落汇总!$D$1:$M$1)),[2]掉落汇总!$A$2:$A$871,H$1,[2]掉落汇总!$C$2:$C$871,$Q$2)/$Q$3)*宝箱投放计算!G218</f>
        <v>0</v>
      </c>
      <c r="I218">
        <f ca="1">(SUMIFS(OFFSET([2]掉落汇总!$C$2:$C$871,,MATCH($B218,[2]掉落汇总!$D$1:$M$1)),[2]掉落汇总!$A$2:$A$871,I$1,[2]掉落汇总!$C$2:$C$871,$Q$1)+SUMIFS(OFFSET([2]掉落汇总!$C$2:$C$871,,MATCH($B218,[2]掉落汇总!$D$1:$M$1)),[2]掉落汇总!$A$2:$A$871,I$1,[2]掉落汇总!$C$2:$C$871,$Q$2)/$Q$3)*宝箱投放计算!H218</f>
        <v>0</v>
      </c>
      <c r="J218">
        <f ca="1">(SUMIFS(OFFSET([2]掉落汇总!$C$2:$C$871,,MATCH($B218,[2]掉落汇总!$D$1:$M$1)),[2]掉落汇总!$A$2:$A$871,J$1,[2]掉落汇总!$C$2:$C$871,$Q$1)+SUMIFS(OFFSET([2]掉落汇总!$C$2:$C$871,,MATCH($B218,[2]掉落汇总!$D$1:$M$1)),[2]掉落汇总!$A$2:$A$871,J$1,[2]掉落汇总!$C$2:$C$871,$Q$2)/$Q$3)*宝箱投放计算!I218</f>
        <v>0</v>
      </c>
      <c r="K218">
        <f ca="1">(SUMIFS(OFFSET([2]掉落汇总!$C$2:$C$871,,MATCH($B218,[2]掉落汇总!$D$1:$M$1)),[2]掉落汇总!$A$2:$A$871,K$1,[2]掉落汇总!$C$2:$C$871,$Q$1)+SUMIFS(OFFSET([2]掉落汇总!$C$2:$C$871,,MATCH($B218,[2]掉落汇总!$D$1:$M$1)),[2]掉落汇总!$A$2:$A$871,K$1,[2]掉落汇总!$C$2:$C$871,$Q$2)/$Q$3)*宝箱投放计算!J218</f>
        <v>0</v>
      </c>
      <c r="L218">
        <f ca="1">(SUMIFS(OFFSET([2]掉落汇总!$C$2:$C$871,,MATCH($B218,[2]掉落汇总!$D$1:$M$1)),[2]掉落汇总!$A$2:$A$871,L$1,[2]掉落汇总!$C$2:$C$871,$Q$1)+SUMIFS(OFFSET([2]掉落汇总!$C$2:$C$871,,MATCH($B218,[2]掉落汇总!$D$1:$M$1)),[2]掉落汇总!$A$2:$A$871,L$1,[2]掉落汇总!$C$2:$C$871,$Q$2)/$Q$3)*宝箱投放计算!K218</f>
        <v>0.7814085171640911</v>
      </c>
      <c r="M218">
        <f ca="1">(SUMIFS(OFFSET([2]掉落汇总!$C$2:$C$871,,MATCH($B218,[2]掉落汇总!$D$1:$M$1)),[2]掉落汇总!$A$2:$A$871,M$1,[2]掉落汇总!$C$2:$C$871,$Q$1)+SUMIFS(OFFSET([2]掉落汇总!$C$2:$C$871,,MATCH($B218,[2]掉落汇总!$D$1:$M$1)),[2]掉落汇总!$A$2:$A$871,M$1,[2]掉落汇总!$C$2:$C$871,$Q$2)/$Q$3)*宝箱投放计算!L218</f>
        <v>0.78196893612051854</v>
      </c>
      <c r="N218">
        <f ca="1">(SUMIFS(OFFSET([2]掉落汇总!$C$2:$C$871,,MATCH($B218,[2]掉落汇总!$D$1:$M$1)),[2]掉落汇总!$A$2:$A$871,N$1,[2]掉落汇总!$C$2:$C$871,$Q$1)+SUMIFS(OFFSET([2]掉落汇总!$C$2:$C$871,,MATCH($B218,[2]掉落汇总!$D$1:$M$1)),[2]掉落汇总!$A$2:$A$871,N$1,[2]掉落汇总!$C$2:$C$871,$Q$2)/$Q$3)*宝箱投放计算!M218</f>
        <v>0.18146053602163756</v>
      </c>
      <c r="O218">
        <f ca="1">(SUMIFS(OFFSET([2]掉落汇总!$C$2:$C$871,,MATCH($B218,[2]掉落汇总!$D$1:$M$1)),[2]掉落汇总!$A$2:$A$871,O$1,[2]掉落汇总!$C$2:$C$871,$Q$1)+SUMIFS(OFFSET([2]掉落汇总!$C$2:$C$871,,MATCH($B218,[2]掉落汇总!$D$1:$M$1)),[2]掉落汇总!$A$2:$A$871,O$1,[2]掉落汇总!$C$2:$C$871,$Q$2)/$Q$3)*宝箱投放计算!N218</f>
        <v>0.37342246297470183</v>
      </c>
    </row>
    <row r="219" spans="1:15" x14ac:dyDescent="0.2">
      <c r="A219">
        <f>玩家成长时间线!A219</f>
        <v>218</v>
      </c>
      <c r="B219">
        <f>玩家成长时间线!B219</f>
        <v>10</v>
      </c>
      <c r="C219">
        <f ca="1">SUM($D$2:D219)</f>
        <v>1977.1748306628224</v>
      </c>
      <c r="D219">
        <f t="shared" ca="1" si="3"/>
        <v>8.0855327005133759</v>
      </c>
      <c r="E219">
        <f ca="1">(SUMIFS(OFFSET([2]掉落汇总!$C$2:$C$871,,MATCH($B219,[2]掉落汇总!$D$1:$M$1)),[2]掉落汇总!$A$2:$A$871,E$1,[2]掉落汇总!$C$2:$C$871,$Q$1)+SUMIFS(OFFSET([2]掉落汇总!$C$2:$C$871,,MATCH($B219,[2]掉落汇总!$D$1:$M$1)),[2]掉落汇总!$A$2:$A$871,E$1,[2]掉落汇总!$C$2:$C$871,$Q$2)/$Q$3)*宝箱投放计算!D219</f>
        <v>3.1092688058916362</v>
      </c>
      <c r="F219">
        <f ca="1">(SUMIFS(OFFSET([2]掉落汇总!$C$2:$C$871,,MATCH($B219,[2]掉落汇总!$D$1:$M$1)),[2]掉落汇总!$A$2:$A$871,F$1,[2]掉落汇总!$C$2:$C$871,$Q$1)+SUMIFS(OFFSET([2]掉落汇总!$C$2:$C$871,,MATCH($B219,[2]掉落汇总!$D$1:$M$1)),[2]掉落汇总!$A$2:$A$871,F$1,[2]掉落汇总!$C$2:$C$871,$Q$2)/$Q$3)*宝箱投放计算!E219</f>
        <v>2.8580034423407916</v>
      </c>
      <c r="G219">
        <f ca="1">(SUMIFS(OFFSET([2]掉落汇总!$C$2:$C$871,,MATCH($B219,[2]掉落汇总!$D$1:$M$1)),[2]掉落汇总!$A$2:$A$871,G$1,[2]掉落汇总!$C$2:$C$871,$Q$1)+SUMIFS(OFFSET([2]掉落汇总!$C$2:$C$871,,MATCH($B219,[2]掉落汇总!$D$1:$M$1)),[2]掉落汇总!$A$2:$A$871,G$1,[2]掉落汇总!$C$2:$C$871,$Q$2)/$Q$3)*宝箱投放计算!F219</f>
        <v>0</v>
      </c>
      <c r="H219">
        <f ca="1">(SUMIFS(OFFSET([2]掉落汇总!$C$2:$C$871,,MATCH($B219,[2]掉落汇总!$D$1:$M$1)),[2]掉落汇总!$A$2:$A$871,H$1,[2]掉落汇总!$C$2:$C$871,$Q$1)+SUMIFS(OFFSET([2]掉落汇总!$C$2:$C$871,,MATCH($B219,[2]掉落汇总!$D$1:$M$1)),[2]掉落汇总!$A$2:$A$871,H$1,[2]掉落汇总!$C$2:$C$871,$Q$2)/$Q$3)*宝箱投放计算!G219</f>
        <v>0</v>
      </c>
      <c r="I219">
        <f ca="1">(SUMIFS(OFFSET([2]掉落汇总!$C$2:$C$871,,MATCH($B219,[2]掉落汇总!$D$1:$M$1)),[2]掉落汇总!$A$2:$A$871,I$1,[2]掉落汇总!$C$2:$C$871,$Q$1)+SUMIFS(OFFSET([2]掉落汇总!$C$2:$C$871,,MATCH($B219,[2]掉落汇总!$D$1:$M$1)),[2]掉落汇总!$A$2:$A$871,I$1,[2]掉落汇总!$C$2:$C$871,$Q$2)/$Q$3)*宝箱投放计算!H219</f>
        <v>0</v>
      </c>
      <c r="J219">
        <f ca="1">(SUMIFS(OFFSET([2]掉落汇总!$C$2:$C$871,,MATCH($B219,[2]掉落汇总!$D$1:$M$1)),[2]掉落汇总!$A$2:$A$871,J$1,[2]掉落汇总!$C$2:$C$871,$Q$1)+SUMIFS(OFFSET([2]掉落汇总!$C$2:$C$871,,MATCH($B219,[2]掉落汇总!$D$1:$M$1)),[2]掉落汇总!$A$2:$A$871,J$1,[2]掉落汇总!$C$2:$C$871,$Q$2)/$Q$3)*宝箱投放计算!I219</f>
        <v>0</v>
      </c>
      <c r="K219">
        <f ca="1">(SUMIFS(OFFSET([2]掉落汇总!$C$2:$C$871,,MATCH($B219,[2]掉落汇总!$D$1:$M$1)),[2]掉落汇总!$A$2:$A$871,K$1,[2]掉落汇总!$C$2:$C$871,$Q$1)+SUMIFS(OFFSET([2]掉落汇总!$C$2:$C$871,,MATCH($B219,[2]掉落汇总!$D$1:$M$1)),[2]掉落汇总!$A$2:$A$871,K$1,[2]掉落汇总!$C$2:$C$871,$Q$2)/$Q$3)*宝箱投放计算!J219</f>
        <v>0</v>
      </c>
      <c r="L219">
        <f ca="1">(SUMIFS(OFFSET([2]掉落汇总!$C$2:$C$871,,MATCH($B219,[2]掉落汇总!$D$1:$M$1)),[2]掉落汇总!$A$2:$A$871,L$1,[2]掉落汇总!$C$2:$C$871,$Q$1)+SUMIFS(OFFSET([2]掉落汇总!$C$2:$C$871,,MATCH($B219,[2]掉落汇总!$D$1:$M$1)),[2]掉落汇总!$A$2:$A$871,L$1,[2]掉落汇总!$C$2:$C$871,$Q$2)/$Q$3)*宝箱投放计算!K219</f>
        <v>0.7814085171640911</v>
      </c>
      <c r="M219">
        <f ca="1">(SUMIFS(OFFSET([2]掉落汇总!$C$2:$C$871,,MATCH($B219,[2]掉落汇总!$D$1:$M$1)),[2]掉落汇总!$A$2:$A$871,M$1,[2]掉落汇总!$C$2:$C$871,$Q$1)+SUMIFS(OFFSET([2]掉落汇总!$C$2:$C$871,,MATCH($B219,[2]掉落汇总!$D$1:$M$1)),[2]掉落汇总!$A$2:$A$871,M$1,[2]掉落汇总!$C$2:$C$871,$Q$2)/$Q$3)*宝箱投放计算!L219</f>
        <v>0.78196893612051854</v>
      </c>
      <c r="N219">
        <f ca="1">(SUMIFS(OFFSET([2]掉落汇总!$C$2:$C$871,,MATCH($B219,[2]掉落汇总!$D$1:$M$1)),[2]掉落汇总!$A$2:$A$871,N$1,[2]掉落汇总!$C$2:$C$871,$Q$1)+SUMIFS(OFFSET([2]掉落汇总!$C$2:$C$871,,MATCH($B219,[2]掉落汇总!$D$1:$M$1)),[2]掉落汇总!$A$2:$A$871,N$1,[2]掉落汇总!$C$2:$C$871,$Q$2)/$Q$3)*宝箱投放计算!M219</f>
        <v>0.18146053602163756</v>
      </c>
      <c r="O219">
        <f ca="1">(SUMIFS(OFFSET([2]掉落汇总!$C$2:$C$871,,MATCH($B219,[2]掉落汇总!$D$1:$M$1)),[2]掉落汇总!$A$2:$A$871,O$1,[2]掉落汇总!$C$2:$C$871,$Q$1)+SUMIFS(OFFSET([2]掉落汇总!$C$2:$C$871,,MATCH($B219,[2]掉落汇总!$D$1:$M$1)),[2]掉落汇总!$A$2:$A$871,O$1,[2]掉落汇总!$C$2:$C$871,$Q$2)/$Q$3)*宝箱投放计算!N219</f>
        <v>0.37342246297470183</v>
      </c>
    </row>
    <row r="220" spans="1:15" x14ac:dyDescent="0.2">
      <c r="A220">
        <f>玩家成长时间线!A220</f>
        <v>219</v>
      </c>
      <c r="B220">
        <f>玩家成长时间线!B220</f>
        <v>10</v>
      </c>
      <c r="C220">
        <f ca="1">SUM($D$2:D220)</f>
        <v>1985.5254869824835</v>
      </c>
      <c r="D220">
        <f t="shared" ca="1" si="3"/>
        <v>8.3506563196611943</v>
      </c>
      <c r="E220">
        <f ca="1">(SUMIFS(OFFSET([2]掉落汇总!$C$2:$C$871,,MATCH($B220,[2]掉落汇总!$D$1:$M$1)),[2]掉落汇总!$A$2:$A$871,E$1,[2]掉落汇总!$C$2:$C$871,$Q$1)+SUMIFS(OFFSET([2]掉落汇总!$C$2:$C$871,,MATCH($B220,[2]掉落汇总!$D$1:$M$1)),[2]掉落汇总!$A$2:$A$871,E$1,[2]掉落汇总!$C$2:$C$871,$Q$2)/$Q$3)*宝箱投放计算!D220</f>
        <v>3.3743924250394528</v>
      </c>
      <c r="F220">
        <f ca="1">(SUMIFS(OFFSET([2]掉落汇总!$C$2:$C$871,,MATCH($B220,[2]掉落汇总!$D$1:$M$1)),[2]掉落汇总!$A$2:$A$871,F$1,[2]掉落汇总!$C$2:$C$871,$Q$1)+SUMIFS(OFFSET([2]掉落汇总!$C$2:$C$871,,MATCH($B220,[2]掉落汇总!$D$1:$M$1)),[2]掉落汇总!$A$2:$A$871,F$1,[2]掉落汇总!$C$2:$C$871,$Q$2)/$Q$3)*宝箱投放计算!E220</f>
        <v>2.8580034423407916</v>
      </c>
      <c r="G220">
        <f ca="1">(SUMIFS(OFFSET([2]掉落汇总!$C$2:$C$871,,MATCH($B220,[2]掉落汇总!$D$1:$M$1)),[2]掉落汇总!$A$2:$A$871,G$1,[2]掉落汇总!$C$2:$C$871,$Q$1)+SUMIFS(OFFSET([2]掉落汇总!$C$2:$C$871,,MATCH($B220,[2]掉落汇总!$D$1:$M$1)),[2]掉落汇总!$A$2:$A$871,G$1,[2]掉落汇总!$C$2:$C$871,$Q$2)/$Q$3)*宝箱投放计算!F220</f>
        <v>0</v>
      </c>
      <c r="H220">
        <f ca="1">(SUMIFS(OFFSET([2]掉落汇总!$C$2:$C$871,,MATCH($B220,[2]掉落汇总!$D$1:$M$1)),[2]掉落汇总!$A$2:$A$871,H$1,[2]掉落汇总!$C$2:$C$871,$Q$1)+SUMIFS(OFFSET([2]掉落汇总!$C$2:$C$871,,MATCH($B220,[2]掉落汇总!$D$1:$M$1)),[2]掉落汇总!$A$2:$A$871,H$1,[2]掉落汇总!$C$2:$C$871,$Q$2)/$Q$3)*宝箱投放计算!G220</f>
        <v>0</v>
      </c>
      <c r="I220">
        <f ca="1">(SUMIFS(OFFSET([2]掉落汇总!$C$2:$C$871,,MATCH($B220,[2]掉落汇总!$D$1:$M$1)),[2]掉落汇总!$A$2:$A$871,I$1,[2]掉落汇总!$C$2:$C$871,$Q$1)+SUMIFS(OFFSET([2]掉落汇总!$C$2:$C$871,,MATCH($B220,[2]掉落汇总!$D$1:$M$1)),[2]掉落汇总!$A$2:$A$871,I$1,[2]掉落汇总!$C$2:$C$871,$Q$2)/$Q$3)*宝箱投放计算!H220</f>
        <v>0</v>
      </c>
      <c r="J220">
        <f ca="1">(SUMIFS(OFFSET([2]掉落汇总!$C$2:$C$871,,MATCH($B220,[2]掉落汇总!$D$1:$M$1)),[2]掉落汇总!$A$2:$A$871,J$1,[2]掉落汇总!$C$2:$C$871,$Q$1)+SUMIFS(OFFSET([2]掉落汇总!$C$2:$C$871,,MATCH($B220,[2]掉落汇总!$D$1:$M$1)),[2]掉落汇总!$A$2:$A$871,J$1,[2]掉落汇总!$C$2:$C$871,$Q$2)/$Q$3)*宝箱投放计算!I220</f>
        <v>0</v>
      </c>
      <c r="K220">
        <f ca="1">(SUMIFS(OFFSET([2]掉落汇总!$C$2:$C$871,,MATCH($B220,[2]掉落汇总!$D$1:$M$1)),[2]掉落汇总!$A$2:$A$871,K$1,[2]掉落汇总!$C$2:$C$871,$Q$1)+SUMIFS(OFFSET([2]掉落汇总!$C$2:$C$871,,MATCH($B220,[2]掉落汇总!$D$1:$M$1)),[2]掉落汇总!$A$2:$A$871,K$1,[2]掉落汇总!$C$2:$C$871,$Q$2)/$Q$3)*宝箱投放计算!J220</f>
        <v>0</v>
      </c>
      <c r="L220">
        <f ca="1">(SUMIFS(OFFSET([2]掉落汇总!$C$2:$C$871,,MATCH($B220,[2]掉落汇总!$D$1:$M$1)),[2]掉落汇总!$A$2:$A$871,L$1,[2]掉落汇总!$C$2:$C$871,$Q$1)+SUMIFS(OFFSET([2]掉落汇总!$C$2:$C$871,,MATCH($B220,[2]掉落汇总!$D$1:$M$1)),[2]掉落汇总!$A$2:$A$871,L$1,[2]掉落汇总!$C$2:$C$871,$Q$2)/$Q$3)*宝箱投放计算!K220</f>
        <v>0.7814085171640911</v>
      </c>
      <c r="M220">
        <f ca="1">(SUMIFS(OFFSET([2]掉落汇总!$C$2:$C$871,,MATCH($B220,[2]掉落汇总!$D$1:$M$1)),[2]掉落汇总!$A$2:$A$871,M$1,[2]掉落汇总!$C$2:$C$871,$Q$1)+SUMIFS(OFFSET([2]掉落汇总!$C$2:$C$871,,MATCH($B220,[2]掉落汇总!$D$1:$M$1)),[2]掉落汇总!$A$2:$A$871,M$1,[2]掉落汇总!$C$2:$C$871,$Q$2)/$Q$3)*宝箱投放计算!L220</f>
        <v>0.78196893612051854</v>
      </c>
      <c r="N220">
        <f ca="1">(SUMIFS(OFFSET([2]掉落汇总!$C$2:$C$871,,MATCH($B220,[2]掉落汇总!$D$1:$M$1)),[2]掉落汇总!$A$2:$A$871,N$1,[2]掉落汇总!$C$2:$C$871,$Q$1)+SUMIFS(OFFSET([2]掉落汇总!$C$2:$C$871,,MATCH($B220,[2]掉落汇总!$D$1:$M$1)),[2]掉落汇总!$A$2:$A$871,N$1,[2]掉落汇总!$C$2:$C$871,$Q$2)/$Q$3)*宝箱投放计算!M220</f>
        <v>0.18146053602163756</v>
      </c>
      <c r="O220">
        <f ca="1">(SUMIFS(OFFSET([2]掉落汇总!$C$2:$C$871,,MATCH($B220,[2]掉落汇总!$D$1:$M$1)),[2]掉落汇总!$A$2:$A$871,O$1,[2]掉落汇总!$C$2:$C$871,$Q$1)+SUMIFS(OFFSET([2]掉落汇总!$C$2:$C$871,,MATCH($B220,[2]掉落汇总!$D$1:$M$1)),[2]掉落汇总!$A$2:$A$871,O$1,[2]掉落汇总!$C$2:$C$871,$Q$2)/$Q$3)*宝箱投放计算!N220</f>
        <v>0.37342246297470183</v>
      </c>
    </row>
    <row r="221" spans="1:15" x14ac:dyDescent="0.2">
      <c r="A221">
        <f>玩家成长时间线!A221</f>
        <v>220</v>
      </c>
      <c r="B221">
        <f>玩家成长时间线!B221</f>
        <v>10</v>
      </c>
      <c r="C221">
        <f ca="1">SUM($D$2:D221)</f>
        <v>1993.6362695514872</v>
      </c>
      <c r="D221">
        <f t="shared" ca="1" si="3"/>
        <v>8.1107825690036464</v>
      </c>
      <c r="E221">
        <f ca="1">(SUMIFS(OFFSET([2]掉落汇总!$C$2:$C$871,,MATCH($B221,[2]掉落汇总!$D$1:$M$1)),[2]掉落汇总!$A$2:$A$871,E$1,[2]掉落汇总!$C$2:$C$871,$Q$1)+SUMIFS(OFFSET([2]掉落汇总!$C$2:$C$871,,MATCH($B221,[2]掉落汇总!$D$1:$M$1)),[2]掉落汇总!$A$2:$A$871,E$1,[2]掉落汇总!$C$2:$C$871,$Q$2)/$Q$3)*宝箱投放计算!D221</f>
        <v>3.1345186743819045</v>
      </c>
      <c r="F221">
        <f ca="1">(SUMIFS(OFFSET([2]掉落汇总!$C$2:$C$871,,MATCH($B221,[2]掉落汇总!$D$1:$M$1)),[2]掉落汇总!$A$2:$A$871,F$1,[2]掉落汇总!$C$2:$C$871,$Q$1)+SUMIFS(OFFSET([2]掉落汇总!$C$2:$C$871,,MATCH($B221,[2]掉落汇总!$D$1:$M$1)),[2]掉落汇总!$A$2:$A$871,F$1,[2]掉落汇总!$C$2:$C$871,$Q$2)/$Q$3)*宝箱投放计算!E221</f>
        <v>2.8580034423407916</v>
      </c>
      <c r="G221">
        <f ca="1">(SUMIFS(OFFSET([2]掉落汇总!$C$2:$C$871,,MATCH($B221,[2]掉落汇总!$D$1:$M$1)),[2]掉落汇总!$A$2:$A$871,G$1,[2]掉落汇总!$C$2:$C$871,$Q$1)+SUMIFS(OFFSET([2]掉落汇总!$C$2:$C$871,,MATCH($B221,[2]掉落汇总!$D$1:$M$1)),[2]掉落汇总!$A$2:$A$871,G$1,[2]掉落汇总!$C$2:$C$871,$Q$2)/$Q$3)*宝箱投放计算!F221</f>
        <v>0</v>
      </c>
      <c r="H221">
        <f ca="1">(SUMIFS(OFFSET([2]掉落汇总!$C$2:$C$871,,MATCH($B221,[2]掉落汇总!$D$1:$M$1)),[2]掉落汇总!$A$2:$A$871,H$1,[2]掉落汇总!$C$2:$C$871,$Q$1)+SUMIFS(OFFSET([2]掉落汇总!$C$2:$C$871,,MATCH($B221,[2]掉落汇总!$D$1:$M$1)),[2]掉落汇总!$A$2:$A$871,H$1,[2]掉落汇总!$C$2:$C$871,$Q$2)/$Q$3)*宝箱投放计算!G221</f>
        <v>0</v>
      </c>
      <c r="I221">
        <f ca="1">(SUMIFS(OFFSET([2]掉落汇总!$C$2:$C$871,,MATCH($B221,[2]掉落汇总!$D$1:$M$1)),[2]掉落汇总!$A$2:$A$871,I$1,[2]掉落汇总!$C$2:$C$871,$Q$1)+SUMIFS(OFFSET([2]掉落汇总!$C$2:$C$871,,MATCH($B221,[2]掉落汇总!$D$1:$M$1)),[2]掉落汇总!$A$2:$A$871,I$1,[2]掉落汇总!$C$2:$C$871,$Q$2)/$Q$3)*宝箱投放计算!H221</f>
        <v>0</v>
      </c>
      <c r="J221">
        <f ca="1">(SUMIFS(OFFSET([2]掉落汇总!$C$2:$C$871,,MATCH($B221,[2]掉落汇总!$D$1:$M$1)),[2]掉落汇总!$A$2:$A$871,J$1,[2]掉落汇总!$C$2:$C$871,$Q$1)+SUMIFS(OFFSET([2]掉落汇总!$C$2:$C$871,,MATCH($B221,[2]掉落汇总!$D$1:$M$1)),[2]掉落汇总!$A$2:$A$871,J$1,[2]掉落汇总!$C$2:$C$871,$Q$2)/$Q$3)*宝箱投放计算!I221</f>
        <v>0</v>
      </c>
      <c r="K221">
        <f ca="1">(SUMIFS(OFFSET([2]掉落汇总!$C$2:$C$871,,MATCH($B221,[2]掉落汇总!$D$1:$M$1)),[2]掉落汇总!$A$2:$A$871,K$1,[2]掉落汇总!$C$2:$C$871,$Q$1)+SUMIFS(OFFSET([2]掉落汇总!$C$2:$C$871,,MATCH($B221,[2]掉落汇总!$D$1:$M$1)),[2]掉落汇总!$A$2:$A$871,K$1,[2]掉落汇总!$C$2:$C$871,$Q$2)/$Q$3)*宝箱投放计算!J221</f>
        <v>0</v>
      </c>
      <c r="L221">
        <f ca="1">(SUMIFS(OFFSET([2]掉落汇总!$C$2:$C$871,,MATCH($B221,[2]掉落汇总!$D$1:$M$1)),[2]掉落汇总!$A$2:$A$871,L$1,[2]掉落汇总!$C$2:$C$871,$Q$1)+SUMIFS(OFFSET([2]掉落汇总!$C$2:$C$871,,MATCH($B221,[2]掉落汇总!$D$1:$M$1)),[2]掉落汇总!$A$2:$A$871,L$1,[2]掉落汇总!$C$2:$C$871,$Q$2)/$Q$3)*宝箱投放计算!K221</f>
        <v>0.7814085171640911</v>
      </c>
      <c r="M221">
        <f ca="1">(SUMIFS(OFFSET([2]掉落汇总!$C$2:$C$871,,MATCH($B221,[2]掉落汇总!$D$1:$M$1)),[2]掉落汇总!$A$2:$A$871,M$1,[2]掉落汇总!$C$2:$C$871,$Q$1)+SUMIFS(OFFSET([2]掉落汇总!$C$2:$C$871,,MATCH($B221,[2]掉落汇总!$D$1:$M$1)),[2]掉落汇总!$A$2:$A$871,M$1,[2]掉落汇总!$C$2:$C$871,$Q$2)/$Q$3)*宝箱投放计算!L221</f>
        <v>0.78196893612051854</v>
      </c>
      <c r="N221">
        <f ca="1">(SUMIFS(OFFSET([2]掉落汇总!$C$2:$C$871,,MATCH($B221,[2]掉落汇总!$D$1:$M$1)),[2]掉落汇总!$A$2:$A$871,N$1,[2]掉落汇总!$C$2:$C$871,$Q$1)+SUMIFS(OFFSET([2]掉落汇总!$C$2:$C$871,,MATCH($B221,[2]掉落汇总!$D$1:$M$1)),[2]掉落汇总!$A$2:$A$871,N$1,[2]掉落汇总!$C$2:$C$871,$Q$2)/$Q$3)*宝箱投放计算!M221</f>
        <v>0.18146053602163756</v>
      </c>
      <c r="O221">
        <f ca="1">(SUMIFS(OFFSET([2]掉落汇总!$C$2:$C$871,,MATCH($B221,[2]掉落汇总!$D$1:$M$1)),[2]掉落汇总!$A$2:$A$871,O$1,[2]掉落汇总!$C$2:$C$871,$Q$1)+SUMIFS(OFFSET([2]掉落汇总!$C$2:$C$871,,MATCH($B221,[2]掉落汇总!$D$1:$M$1)),[2]掉落汇总!$A$2:$A$871,O$1,[2]掉落汇总!$C$2:$C$871,$Q$2)/$Q$3)*宝箱投放计算!N221</f>
        <v>0.37342246297470183</v>
      </c>
    </row>
    <row r="222" spans="1:15" x14ac:dyDescent="0.2">
      <c r="A222">
        <f>玩家成长时间线!A222</f>
        <v>221</v>
      </c>
      <c r="B222">
        <f>玩家成长时间线!B222</f>
        <v>10</v>
      </c>
      <c r="C222">
        <f ca="1">SUM($D$2:D222)</f>
        <v>2001.7596770547359</v>
      </c>
      <c r="D222">
        <f t="shared" ca="1" si="3"/>
        <v>8.123407503248778</v>
      </c>
      <c r="E222">
        <f ca="1">(SUMIFS(OFFSET([2]掉落汇总!$C$2:$C$871,,MATCH($B222,[2]掉落汇总!$D$1:$M$1)),[2]掉落汇总!$A$2:$A$871,E$1,[2]掉落汇总!$C$2:$C$871,$Q$1)+SUMIFS(OFFSET([2]掉落汇总!$C$2:$C$871,,MATCH($B222,[2]掉落汇总!$D$1:$M$1)),[2]掉落汇总!$A$2:$A$871,E$1,[2]掉落汇总!$C$2:$C$871,$Q$2)/$Q$3)*宝箱投放计算!D222</f>
        <v>3.1471436086270383</v>
      </c>
      <c r="F222">
        <f ca="1">(SUMIFS(OFFSET([2]掉落汇总!$C$2:$C$871,,MATCH($B222,[2]掉落汇总!$D$1:$M$1)),[2]掉落汇总!$A$2:$A$871,F$1,[2]掉落汇总!$C$2:$C$871,$Q$1)+SUMIFS(OFFSET([2]掉落汇总!$C$2:$C$871,,MATCH($B222,[2]掉落汇总!$D$1:$M$1)),[2]掉落汇总!$A$2:$A$871,F$1,[2]掉落汇总!$C$2:$C$871,$Q$2)/$Q$3)*宝箱投放计算!E222</f>
        <v>2.8580034423407916</v>
      </c>
      <c r="G222">
        <f ca="1">(SUMIFS(OFFSET([2]掉落汇总!$C$2:$C$871,,MATCH($B222,[2]掉落汇总!$D$1:$M$1)),[2]掉落汇总!$A$2:$A$871,G$1,[2]掉落汇总!$C$2:$C$871,$Q$1)+SUMIFS(OFFSET([2]掉落汇总!$C$2:$C$871,,MATCH($B222,[2]掉落汇总!$D$1:$M$1)),[2]掉落汇总!$A$2:$A$871,G$1,[2]掉落汇总!$C$2:$C$871,$Q$2)/$Q$3)*宝箱投放计算!F222</f>
        <v>0</v>
      </c>
      <c r="H222">
        <f ca="1">(SUMIFS(OFFSET([2]掉落汇总!$C$2:$C$871,,MATCH($B222,[2]掉落汇总!$D$1:$M$1)),[2]掉落汇总!$A$2:$A$871,H$1,[2]掉落汇总!$C$2:$C$871,$Q$1)+SUMIFS(OFFSET([2]掉落汇总!$C$2:$C$871,,MATCH($B222,[2]掉落汇总!$D$1:$M$1)),[2]掉落汇总!$A$2:$A$871,H$1,[2]掉落汇总!$C$2:$C$871,$Q$2)/$Q$3)*宝箱投放计算!G222</f>
        <v>0</v>
      </c>
      <c r="I222">
        <f ca="1">(SUMIFS(OFFSET([2]掉落汇总!$C$2:$C$871,,MATCH($B222,[2]掉落汇总!$D$1:$M$1)),[2]掉落汇总!$A$2:$A$871,I$1,[2]掉落汇总!$C$2:$C$871,$Q$1)+SUMIFS(OFFSET([2]掉落汇总!$C$2:$C$871,,MATCH($B222,[2]掉落汇总!$D$1:$M$1)),[2]掉落汇总!$A$2:$A$871,I$1,[2]掉落汇总!$C$2:$C$871,$Q$2)/$Q$3)*宝箱投放计算!H222</f>
        <v>0</v>
      </c>
      <c r="J222">
        <f ca="1">(SUMIFS(OFFSET([2]掉落汇总!$C$2:$C$871,,MATCH($B222,[2]掉落汇总!$D$1:$M$1)),[2]掉落汇总!$A$2:$A$871,J$1,[2]掉落汇总!$C$2:$C$871,$Q$1)+SUMIFS(OFFSET([2]掉落汇总!$C$2:$C$871,,MATCH($B222,[2]掉落汇总!$D$1:$M$1)),[2]掉落汇总!$A$2:$A$871,J$1,[2]掉落汇总!$C$2:$C$871,$Q$2)/$Q$3)*宝箱投放计算!I222</f>
        <v>0</v>
      </c>
      <c r="K222">
        <f ca="1">(SUMIFS(OFFSET([2]掉落汇总!$C$2:$C$871,,MATCH($B222,[2]掉落汇总!$D$1:$M$1)),[2]掉落汇总!$A$2:$A$871,K$1,[2]掉落汇总!$C$2:$C$871,$Q$1)+SUMIFS(OFFSET([2]掉落汇总!$C$2:$C$871,,MATCH($B222,[2]掉落汇总!$D$1:$M$1)),[2]掉落汇总!$A$2:$A$871,K$1,[2]掉落汇总!$C$2:$C$871,$Q$2)/$Q$3)*宝箱投放计算!J222</f>
        <v>0</v>
      </c>
      <c r="L222">
        <f ca="1">(SUMIFS(OFFSET([2]掉落汇总!$C$2:$C$871,,MATCH($B222,[2]掉落汇总!$D$1:$M$1)),[2]掉落汇总!$A$2:$A$871,L$1,[2]掉落汇总!$C$2:$C$871,$Q$1)+SUMIFS(OFFSET([2]掉落汇总!$C$2:$C$871,,MATCH($B222,[2]掉落汇总!$D$1:$M$1)),[2]掉落汇总!$A$2:$A$871,L$1,[2]掉落汇总!$C$2:$C$871,$Q$2)/$Q$3)*宝箱投放计算!K222</f>
        <v>0.7814085171640911</v>
      </c>
      <c r="M222">
        <f ca="1">(SUMIFS(OFFSET([2]掉落汇总!$C$2:$C$871,,MATCH($B222,[2]掉落汇总!$D$1:$M$1)),[2]掉落汇总!$A$2:$A$871,M$1,[2]掉落汇总!$C$2:$C$871,$Q$1)+SUMIFS(OFFSET([2]掉落汇总!$C$2:$C$871,,MATCH($B222,[2]掉落汇总!$D$1:$M$1)),[2]掉落汇总!$A$2:$A$871,M$1,[2]掉落汇总!$C$2:$C$871,$Q$2)/$Q$3)*宝箱投放计算!L222</f>
        <v>0.78196893612051854</v>
      </c>
      <c r="N222">
        <f ca="1">(SUMIFS(OFFSET([2]掉落汇总!$C$2:$C$871,,MATCH($B222,[2]掉落汇总!$D$1:$M$1)),[2]掉落汇总!$A$2:$A$871,N$1,[2]掉落汇总!$C$2:$C$871,$Q$1)+SUMIFS(OFFSET([2]掉落汇总!$C$2:$C$871,,MATCH($B222,[2]掉落汇总!$D$1:$M$1)),[2]掉落汇总!$A$2:$A$871,N$1,[2]掉落汇总!$C$2:$C$871,$Q$2)/$Q$3)*宝箱投放计算!M222</f>
        <v>0.18146053602163756</v>
      </c>
      <c r="O222">
        <f ca="1">(SUMIFS(OFFSET([2]掉落汇总!$C$2:$C$871,,MATCH($B222,[2]掉落汇总!$D$1:$M$1)),[2]掉落汇总!$A$2:$A$871,O$1,[2]掉落汇总!$C$2:$C$871,$Q$1)+SUMIFS(OFFSET([2]掉落汇总!$C$2:$C$871,,MATCH($B222,[2]掉落汇总!$D$1:$M$1)),[2]掉落汇总!$A$2:$A$871,O$1,[2]掉落汇总!$C$2:$C$871,$Q$2)/$Q$3)*宝箱投放计算!N222</f>
        <v>0.37342246297470183</v>
      </c>
    </row>
    <row r="223" spans="1:15" x14ac:dyDescent="0.2">
      <c r="A223">
        <f>玩家成长时间线!A223</f>
        <v>222</v>
      </c>
      <c r="B223">
        <f>玩家成长时间线!B223</f>
        <v>10</v>
      </c>
      <c r="C223">
        <f ca="1">SUM($D$2:D223)</f>
        <v>2010.0219588346811</v>
      </c>
      <c r="D223">
        <f t="shared" ca="1" si="3"/>
        <v>8.2622817799452548</v>
      </c>
      <c r="E223">
        <f ca="1">(SUMIFS(OFFSET([2]掉落汇总!$C$2:$C$871,,MATCH($B223,[2]掉落汇总!$D$1:$M$1)),[2]掉落汇总!$A$2:$A$871,E$1,[2]掉落汇总!$C$2:$C$871,$Q$1)+SUMIFS(OFFSET([2]掉落汇总!$C$2:$C$871,,MATCH($B223,[2]掉落汇总!$D$1:$M$1)),[2]掉落汇总!$A$2:$A$871,E$1,[2]掉落汇总!$C$2:$C$871,$Q$2)/$Q$3)*宝箱投放计算!D223</f>
        <v>3.2860178853235138</v>
      </c>
      <c r="F223">
        <f ca="1">(SUMIFS(OFFSET([2]掉落汇总!$C$2:$C$871,,MATCH($B223,[2]掉落汇总!$D$1:$M$1)),[2]掉落汇总!$A$2:$A$871,F$1,[2]掉落汇总!$C$2:$C$871,$Q$1)+SUMIFS(OFFSET([2]掉落汇总!$C$2:$C$871,,MATCH($B223,[2]掉落汇总!$D$1:$M$1)),[2]掉落汇总!$A$2:$A$871,F$1,[2]掉落汇总!$C$2:$C$871,$Q$2)/$Q$3)*宝箱投放计算!E223</f>
        <v>2.8580034423407916</v>
      </c>
      <c r="G223">
        <f ca="1">(SUMIFS(OFFSET([2]掉落汇总!$C$2:$C$871,,MATCH($B223,[2]掉落汇总!$D$1:$M$1)),[2]掉落汇总!$A$2:$A$871,G$1,[2]掉落汇总!$C$2:$C$871,$Q$1)+SUMIFS(OFFSET([2]掉落汇总!$C$2:$C$871,,MATCH($B223,[2]掉落汇总!$D$1:$M$1)),[2]掉落汇总!$A$2:$A$871,G$1,[2]掉落汇总!$C$2:$C$871,$Q$2)/$Q$3)*宝箱投放计算!F223</f>
        <v>0</v>
      </c>
      <c r="H223">
        <f ca="1">(SUMIFS(OFFSET([2]掉落汇总!$C$2:$C$871,,MATCH($B223,[2]掉落汇总!$D$1:$M$1)),[2]掉落汇总!$A$2:$A$871,H$1,[2]掉落汇总!$C$2:$C$871,$Q$1)+SUMIFS(OFFSET([2]掉落汇总!$C$2:$C$871,,MATCH($B223,[2]掉落汇总!$D$1:$M$1)),[2]掉落汇总!$A$2:$A$871,H$1,[2]掉落汇总!$C$2:$C$871,$Q$2)/$Q$3)*宝箱投放计算!G223</f>
        <v>0</v>
      </c>
      <c r="I223">
        <f ca="1">(SUMIFS(OFFSET([2]掉落汇总!$C$2:$C$871,,MATCH($B223,[2]掉落汇总!$D$1:$M$1)),[2]掉落汇总!$A$2:$A$871,I$1,[2]掉落汇总!$C$2:$C$871,$Q$1)+SUMIFS(OFFSET([2]掉落汇总!$C$2:$C$871,,MATCH($B223,[2]掉落汇总!$D$1:$M$1)),[2]掉落汇总!$A$2:$A$871,I$1,[2]掉落汇总!$C$2:$C$871,$Q$2)/$Q$3)*宝箱投放计算!H223</f>
        <v>0</v>
      </c>
      <c r="J223">
        <f ca="1">(SUMIFS(OFFSET([2]掉落汇总!$C$2:$C$871,,MATCH($B223,[2]掉落汇总!$D$1:$M$1)),[2]掉落汇总!$A$2:$A$871,J$1,[2]掉落汇总!$C$2:$C$871,$Q$1)+SUMIFS(OFFSET([2]掉落汇总!$C$2:$C$871,,MATCH($B223,[2]掉落汇总!$D$1:$M$1)),[2]掉落汇总!$A$2:$A$871,J$1,[2]掉落汇总!$C$2:$C$871,$Q$2)/$Q$3)*宝箱投放计算!I223</f>
        <v>0</v>
      </c>
      <c r="K223">
        <f ca="1">(SUMIFS(OFFSET([2]掉落汇总!$C$2:$C$871,,MATCH($B223,[2]掉落汇总!$D$1:$M$1)),[2]掉落汇总!$A$2:$A$871,K$1,[2]掉落汇总!$C$2:$C$871,$Q$1)+SUMIFS(OFFSET([2]掉落汇总!$C$2:$C$871,,MATCH($B223,[2]掉落汇总!$D$1:$M$1)),[2]掉落汇总!$A$2:$A$871,K$1,[2]掉落汇总!$C$2:$C$871,$Q$2)/$Q$3)*宝箱投放计算!J223</f>
        <v>0</v>
      </c>
      <c r="L223">
        <f ca="1">(SUMIFS(OFFSET([2]掉落汇总!$C$2:$C$871,,MATCH($B223,[2]掉落汇总!$D$1:$M$1)),[2]掉落汇总!$A$2:$A$871,L$1,[2]掉落汇总!$C$2:$C$871,$Q$1)+SUMIFS(OFFSET([2]掉落汇总!$C$2:$C$871,,MATCH($B223,[2]掉落汇总!$D$1:$M$1)),[2]掉落汇总!$A$2:$A$871,L$1,[2]掉落汇总!$C$2:$C$871,$Q$2)/$Q$3)*宝箱投放计算!K223</f>
        <v>0.7814085171640911</v>
      </c>
      <c r="M223">
        <f ca="1">(SUMIFS(OFFSET([2]掉落汇总!$C$2:$C$871,,MATCH($B223,[2]掉落汇总!$D$1:$M$1)),[2]掉落汇总!$A$2:$A$871,M$1,[2]掉落汇总!$C$2:$C$871,$Q$1)+SUMIFS(OFFSET([2]掉落汇总!$C$2:$C$871,,MATCH($B223,[2]掉落汇总!$D$1:$M$1)),[2]掉落汇总!$A$2:$A$871,M$1,[2]掉落汇总!$C$2:$C$871,$Q$2)/$Q$3)*宝箱投放计算!L223</f>
        <v>0.78196893612051854</v>
      </c>
      <c r="N223">
        <f ca="1">(SUMIFS(OFFSET([2]掉落汇总!$C$2:$C$871,,MATCH($B223,[2]掉落汇总!$D$1:$M$1)),[2]掉落汇总!$A$2:$A$871,N$1,[2]掉落汇总!$C$2:$C$871,$Q$1)+SUMIFS(OFFSET([2]掉落汇总!$C$2:$C$871,,MATCH($B223,[2]掉落汇总!$D$1:$M$1)),[2]掉落汇总!$A$2:$A$871,N$1,[2]掉落汇总!$C$2:$C$871,$Q$2)/$Q$3)*宝箱投放计算!M223</f>
        <v>0.18146053602163756</v>
      </c>
      <c r="O223">
        <f ca="1">(SUMIFS(OFFSET([2]掉落汇总!$C$2:$C$871,,MATCH($B223,[2]掉落汇总!$D$1:$M$1)),[2]掉落汇总!$A$2:$A$871,O$1,[2]掉落汇总!$C$2:$C$871,$Q$1)+SUMIFS(OFFSET([2]掉落汇总!$C$2:$C$871,,MATCH($B223,[2]掉落汇总!$D$1:$M$1)),[2]掉落汇总!$A$2:$A$871,O$1,[2]掉落汇总!$C$2:$C$871,$Q$2)/$Q$3)*宝箱投放计算!N223</f>
        <v>0.37342246297470183</v>
      </c>
    </row>
    <row r="224" spans="1:15" x14ac:dyDescent="0.2">
      <c r="A224">
        <f>玩家成长时间线!A224</f>
        <v>223</v>
      </c>
      <c r="B224">
        <f>玩家成长时间线!B224</f>
        <v>10</v>
      </c>
      <c r="C224">
        <f ca="1">SUM($D$2:D224)</f>
        <v>2018.1706162064202</v>
      </c>
      <c r="D224">
        <f t="shared" ca="1" si="3"/>
        <v>8.1486573717390485</v>
      </c>
      <c r="E224">
        <f ca="1">(SUMIFS(OFFSET([2]掉落汇总!$C$2:$C$871,,MATCH($B224,[2]掉落汇总!$D$1:$M$1)),[2]掉落汇总!$A$2:$A$871,E$1,[2]掉落汇总!$C$2:$C$871,$Q$1)+SUMIFS(OFFSET([2]掉落汇总!$C$2:$C$871,,MATCH($B224,[2]掉落汇总!$D$1:$M$1)),[2]掉落汇总!$A$2:$A$871,E$1,[2]掉落汇总!$C$2:$C$871,$Q$2)/$Q$3)*宝箱投放计算!D224</f>
        <v>3.1723934771173066</v>
      </c>
      <c r="F224">
        <f ca="1">(SUMIFS(OFFSET([2]掉落汇总!$C$2:$C$871,,MATCH($B224,[2]掉落汇总!$D$1:$M$1)),[2]掉落汇总!$A$2:$A$871,F$1,[2]掉落汇总!$C$2:$C$871,$Q$1)+SUMIFS(OFFSET([2]掉落汇总!$C$2:$C$871,,MATCH($B224,[2]掉落汇总!$D$1:$M$1)),[2]掉落汇总!$A$2:$A$871,F$1,[2]掉落汇总!$C$2:$C$871,$Q$2)/$Q$3)*宝箱投放计算!E224</f>
        <v>2.8580034423407916</v>
      </c>
      <c r="G224">
        <f ca="1">(SUMIFS(OFFSET([2]掉落汇总!$C$2:$C$871,,MATCH($B224,[2]掉落汇总!$D$1:$M$1)),[2]掉落汇总!$A$2:$A$871,G$1,[2]掉落汇总!$C$2:$C$871,$Q$1)+SUMIFS(OFFSET([2]掉落汇总!$C$2:$C$871,,MATCH($B224,[2]掉落汇总!$D$1:$M$1)),[2]掉落汇总!$A$2:$A$871,G$1,[2]掉落汇总!$C$2:$C$871,$Q$2)/$Q$3)*宝箱投放计算!F224</f>
        <v>0</v>
      </c>
      <c r="H224">
        <f ca="1">(SUMIFS(OFFSET([2]掉落汇总!$C$2:$C$871,,MATCH($B224,[2]掉落汇总!$D$1:$M$1)),[2]掉落汇总!$A$2:$A$871,H$1,[2]掉落汇总!$C$2:$C$871,$Q$1)+SUMIFS(OFFSET([2]掉落汇总!$C$2:$C$871,,MATCH($B224,[2]掉落汇总!$D$1:$M$1)),[2]掉落汇总!$A$2:$A$871,H$1,[2]掉落汇总!$C$2:$C$871,$Q$2)/$Q$3)*宝箱投放计算!G224</f>
        <v>0</v>
      </c>
      <c r="I224">
        <f ca="1">(SUMIFS(OFFSET([2]掉落汇总!$C$2:$C$871,,MATCH($B224,[2]掉落汇总!$D$1:$M$1)),[2]掉落汇总!$A$2:$A$871,I$1,[2]掉落汇总!$C$2:$C$871,$Q$1)+SUMIFS(OFFSET([2]掉落汇总!$C$2:$C$871,,MATCH($B224,[2]掉落汇总!$D$1:$M$1)),[2]掉落汇总!$A$2:$A$871,I$1,[2]掉落汇总!$C$2:$C$871,$Q$2)/$Q$3)*宝箱投放计算!H224</f>
        <v>0</v>
      </c>
      <c r="J224">
        <f ca="1">(SUMIFS(OFFSET([2]掉落汇总!$C$2:$C$871,,MATCH($B224,[2]掉落汇总!$D$1:$M$1)),[2]掉落汇总!$A$2:$A$871,J$1,[2]掉落汇总!$C$2:$C$871,$Q$1)+SUMIFS(OFFSET([2]掉落汇总!$C$2:$C$871,,MATCH($B224,[2]掉落汇总!$D$1:$M$1)),[2]掉落汇总!$A$2:$A$871,J$1,[2]掉落汇总!$C$2:$C$871,$Q$2)/$Q$3)*宝箱投放计算!I224</f>
        <v>0</v>
      </c>
      <c r="K224">
        <f ca="1">(SUMIFS(OFFSET([2]掉落汇总!$C$2:$C$871,,MATCH($B224,[2]掉落汇总!$D$1:$M$1)),[2]掉落汇总!$A$2:$A$871,K$1,[2]掉落汇总!$C$2:$C$871,$Q$1)+SUMIFS(OFFSET([2]掉落汇总!$C$2:$C$871,,MATCH($B224,[2]掉落汇总!$D$1:$M$1)),[2]掉落汇总!$A$2:$A$871,K$1,[2]掉落汇总!$C$2:$C$871,$Q$2)/$Q$3)*宝箱投放计算!J224</f>
        <v>0</v>
      </c>
      <c r="L224">
        <f ca="1">(SUMIFS(OFFSET([2]掉落汇总!$C$2:$C$871,,MATCH($B224,[2]掉落汇总!$D$1:$M$1)),[2]掉落汇总!$A$2:$A$871,L$1,[2]掉落汇总!$C$2:$C$871,$Q$1)+SUMIFS(OFFSET([2]掉落汇总!$C$2:$C$871,,MATCH($B224,[2]掉落汇总!$D$1:$M$1)),[2]掉落汇总!$A$2:$A$871,L$1,[2]掉落汇总!$C$2:$C$871,$Q$2)/$Q$3)*宝箱投放计算!K224</f>
        <v>0.7814085171640911</v>
      </c>
      <c r="M224">
        <f ca="1">(SUMIFS(OFFSET([2]掉落汇总!$C$2:$C$871,,MATCH($B224,[2]掉落汇总!$D$1:$M$1)),[2]掉落汇总!$A$2:$A$871,M$1,[2]掉落汇总!$C$2:$C$871,$Q$1)+SUMIFS(OFFSET([2]掉落汇总!$C$2:$C$871,,MATCH($B224,[2]掉落汇总!$D$1:$M$1)),[2]掉落汇总!$A$2:$A$871,M$1,[2]掉落汇总!$C$2:$C$871,$Q$2)/$Q$3)*宝箱投放计算!L224</f>
        <v>0.78196893612051854</v>
      </c>
      <c r="N224">
        <f ca="1">(SUMIFS(OFFSET([2]掉落汇总!$C$2:$C$871,,MATCH($B224,[2]掉落汇总!$D$1:$M$1)),[2]掉落汇总!$A$2:$A$871,N$1,[2]掉落汇总!$C$2:$C$871,$Q$1)+SUMIFS(OFFSET([2]掉落汇总!$C$2:$C$871,,MATCH($B224,[2]掉落汇总!$D$1:$M$1)),[2]掉落汇总!$A$2:$A$871,N$1,[2]掉落汇总!$C$2:$C$871,$Q$2)/$Q$3)*宝箱投放计算!M224</f>
        <v>0.18146053602163756</v>
      </c>
      <c r="O224">
        <f ca="1">(SUMIFS(OFFSET([2]掉落汇总!$C$2:$C$871,,MATCH($B224,[2]掉落汇总!$D$1:$M$1)),[2]掉落汇总!$A$2:$A$871,O$1,[2]掉落汇总!$C$2:$C$871,$Q$1)+SUMIFS(OFFSET([2]掉落汇总!$C$2:$C$871,,MATCH($B224,[2]掉落汇总!$D$1:$M$1)),[2]掉落汇总!$A$2:$A$871,O$1,[2]掉落汇总!$C$2:$C$871,$Q$2)/$Q$3)*宝箱投放计算!N224</f>
        <v>0.37342246297470183</v>
      </c>
    </row>
    <row r="225" spans="1:15" x14ac:dyDescent="0.2">
      <c r="A225">
        <f>玩家成长时间线!A225</f>
        <v>224</v>
      </c>
      <c r="B225">
        <f>玩家成长时间线!B225</f>
        <v>8</v>
      </c>
      <c r="C225">
        <f ca="1">SUM($D$2:D225)</f>
        <v>2025.4862024894969</v>
      </c>
      <c r="D225">
        <f t="shared" ca="1" si="3"/>
        <v>7.3155862830766596</v>
      </c>
      <c r="E225">
        <f ca="1">(SUMIFS(OFFSET([2]掉落汇总!$C$2:$C$871,,MATCH($B225,[2]掉落汇总!$D$1:$M$1)),[2]掉落汇总!$A$2:$A$871,E$1,[2]掉落汇总!$C$2:$C$871,$Q$1)+SUMIFS(OFFSET([2]掉落汇总!$C$2:$C$871,,MATCH($B225,[2]掉落汇总!$D$1:$M$1)),[2]掉落汇总!$A$2:$A$871,E$1,[2]掉落汇总!$C$2:$C$871,$Q$2)/$Q$3)*宝箱投放计算!D225</f>
        <v>2.9109230769230767</v>
      </c>
      <c r="F225">
        <f ca="1">(SUMIFS(OFFSET([2]掉落汇总!$C$2:$C$871,,MATCH($B225,[2]掉落汇总!$D$1:$M$1)),[2]掉落汇总!$A$2:$A$871,F$1,[2]掉落汇总!$C$2:$C$871,$Q$1)+SUMIFS(OFFSET([2]掉落汇总!$C$2:$C$871,,MATCH($B225,[2]掉落汇总!$D$1:$M$1)),[2]掉落汇总!$A$2:$A$871,F$1,[2]掉落汇总!$C$2:$C$871,$Q$2)/$Q$3)*宝箱投放计算!E225</f>
        <v>2.2864027538726335</v>
      </c>
      <c r="G225">
        <f ca="1">(SUMIFS(OFFSET([2]掉落汇总!$C$2:$C$871,,MATCH($B225,[2]掉落汇总!$D$1:$M$1)),[2]掉落汇总!$A$2:$A$871,G$1,[2]掉落汇总!$C$2:$C$871,$Q$1)+SUMIFS(OFFSET([2]掉落汇总!$C$2:$C$871,,MATCH($B225,[2]掉落汇总!$D$1:$M$1)),[2]掉落汇总!$A$2:$A$871,G$1,[2]掉落汇总!$C$2:$C$871,$Q$2)/$Q$3)*宝箱投放计算!F225</f>
        <v>0</v>
      </c>
      <c r="H225">
        <f ca="1">(SUMIFS(OFFSET([2]掉落汇总!$C$2:$C$871,,MATCH($B225,[2]掉落汇总!$D$1:$M$1)),[2]掉落汇总!$A$2:$A$871,H$1,[2]掉落汇总!$C$2:$C$871,$Q$1)+SUMIFS(OFFSET([2]掉落汇总!$C$2:$C$871,,MATCH($B225,[2]掉落汇总!$D$1:$M$1)),[2]掉落汇总!$A$2:$A$871,H$1,[2]掉落汇总!$C$2:$C$871,$Q$2)/$Q$3)*宝箱投放计算!G225</f>
        <v>0</v>
      </c>
      <c r="I225">
        <f ca="1">(SUMIFS(OFFSET([2]掉落汇总!$C$2:$C$871,,MATCH($B225,[2]掉落汇总!$D$1:$M$1)),[2]掉落汇总!$A$2:$A$871,I$1,[2]掉落汇总!$C$2:$C$871,$Q$1)+SUMIFS(OFFSET([2]掉落汇总!$C$2:$C$871,,MATCH($B225,[2]掉落汇总!$D$1:$M$1)),[2]掉落汇总!$A$2:$A$871,I$1,[2]掉落汇总!$C$2:$C$871,$Q$2)/$Q$3)*宝箱投放计算!H225</f>
        <v>0</v>
      </c>
      <c r="J225">
        <f ca="1">(SUMIFS(OFFSET([2]掉落汇总!$C$2:$C$871,,MATCH($B225,[2]掉落汇总!$D$1:$M$1)),[2]掉落汇总!$A$2:$A$871,J$1,[2]掉落汇总!$C$2:$C$871,$Q$1)+SUMIFS(OFFSET([2]掉落汇总!$C$2:$C$871,,MATCH($B225,[2]掉落汇总!$D$1:$M$1)),[2]掉落汇总!$A$2:$A$871,J$1,[2]掉落汇总!$C$2:$C$871,$Q$2)/$Q$3)*宝箱投放计算!I225</f>
        <v>0</v>
      </c>
      <c r="K225">
        <f ca="1">(SUMIFS(OFFSET([2]掉落汇总!$C$2:$C$871,,MATCH($B225,[2]掉落汇总!$D$1:$M$1)),[2]掉落汇总!$A$2:$A$871,K$1,[2]掉落汇总!$C$2:$C$871,$Q$1)+SUMIFS(OFFSET([2]掉落汇总!$C$2:$C$871,,MATCH($B225,[2]掉落汇总!$D$1:$M$1)),[2]掉落汇总!$A$2:$A$871,K$1,[2]掉落汇总!$C$2:$C$871,$Q$2)/$Q$3)*宝箱投放计算!J225</f>
        <v>0</v>
      </c>
      <c r="L225">
        <f ca="1">(SUMIFS(OFFSET([2]掉落汇总!$C$2:$C$871,,MATCH($B225,[2]掉落汇总!$D$1:$M$1)),[2]掉落汇总!$A$2:$A$871,L$1,[2]掉落汇总!$C$2:$C$871,$Q$1)+SUMIFS(OFFSET([2]掉落汇总!$C$2:$C$871,,MATCH($B225,[2]掉落汇总!$D$1:$M$1)),[2]掉落汇总!$A$2:$A$871,L$1,[2]掉落汇总!$C$2:$C$871,$Q$2)/$Q$3)*宝箱投放计算!K225</f>
        <v>0.7814085171640911</v>
      </c>
      <c r="M225">
        <f ca="1">(SUMIFS(OFFSET([2]掉落汇总!$C$2:$C$871,,MATCH($B225,[2]掉落汇总!$D$1:$M$1)),[2]掉落汇总!$A$2:$A$871,M$1,[2]掉落汇总!$C$2:$C$871,$Q$1)+SUMIFS(OFFSET([2]掉落汇总!$C$2:$C$871,,MATCH($B225,[2]掉落汇总!$D$1:$M$1)),[2]掉落汇总!$A$2:$A$871,M$1,[2]掉落汇总!$C$2:$C$871,$Q$2)/$Q$3)*宝箱投放计算!L225</f>
        <v>0.78196893612051854</v>
      </c>
      <c r="N225">
        <f ca="1">(SUMIFS(OFFSET([2]掉落汇总!$C$2:$C$871,,MATCH($B225,[2]掉落汇总!$D$1:$M$1)),[2]掉落汇总!$A$2:$A$871,N$1,[2]掉落汇总!$C$2:$C$871,$Q$1)+SUMIFS(OFFSET([2]掉落汇总!$C$2:$C$871,,MATCH($B225,[2]掉落汇总!$D$1:$M$1)),[2]掉落汇总!$A$2:$A$871,N$1,[2]掉落汇总!$C$2:$C$871,$Q$2)/$Q$3)*宝箱投放计算!M225</f>
        <v>0.18146053602163756</v>
      </c>
      <c r="O225">
        <f ca="1">(SUMIFS(OFFSET([2]掉落汇总!$C$2:$C$871,,MATCH($B225,[2]掉落汇总!$D$1:$M$1)),[2]掉落汇总!$A$2:$A$871,O$1,[2]掉落汇总!$C$2:$C$871,$Q$1)+SUMIFS(OFFSET([2]掉落汇总!$C$2:$C$871,,MATCH($B225,[2]掉落汇总!$D$1:$M$1)),[2]掉落汇总!$A$2:$A$871,O$1,[2]掉落汇总!$C$2:$C$871,$Q$2)/$Q$3)*宝箱投放计算!N225</f>
        <v>0.37342246297470183</v>
      </c>
    </row>
    <row r="226" spans="1:15" x14ac:dyDescent="0.2">
      <c r="A226">
        <f>玩家成长时间线!A226</f>
        <v>225</v>
      </c>
      <c r="B226">
        <f>玩家成长时间线!B226</f>
        <v>8</v>
      </c>
      <c r="C226">
        <f ca="1">SUM($D$2:D226)</f>
        <v>2032.4902503110352</v>
      </c>
      <c r="D226">
        <f t="shared" ca="1" si="3"/>
        <v>7.0040478215381983</v>
      </c>
      <c r="E226">
        <f ca="1">(SUMIFS(OFFSET([2]掉落汇总!$C$2:$C$871,,MATCH($B226,[2]掉落汇总!$D$1:$M$1)),[2]掉落汇总!$A$2:$A$871,E$1,[2]掉落汇总!$C$2:$C$871,$Q$1)+SUMIFS(OFFSET([2]掉落汇总!$C$2:$C$871,,MATCH($B226,[2]掉落汇总!$D$1:$M$1)),[2]掉落汇总!$A$2:$A$871,E$1,[2]掉落汇总!$C$2:$C$871,$Q$2)/$Q$3)*宝箱投放计算!D226</f>
        <v>2.5993846153846154</v>
      </c>
      <c r="F226">
        <f ca="1">(SUMIFS(OFFSET([2]掉落汇总!$C$2:$C$871,,MATCH($B226,[2]掉落汇总!$D$1:$M$1)),[2]掉落汇总!$A$2:$A$871,F$1,[2]掉落汇总!$C$2:$C$871,$Q$1)+SUMIFS(OFFSET([2]掉落汇总!$C$2:$C$871,,MATCH($B226,[2]掉落汇总!$D$1:$M$1)),[2]掉落汇总!$A$2:$A$871,F$1,[2]掉落汇总!$C$2:$C$871,$Q$2)/$Q$3)*宝箱投放计算!E226</f>
        <v>2.2864027538726335</v>
      </c>
      <c r="G226">
        <f ca="1">(SUMIFS(OFFSET([2]掉落汇总!$C$2:$C$871,,MATCH($B226,[2]掉落汇总!$D$1:$M$1)),[2]掉落汇总!$A$2:$A$871,G$1,[2]掉落汇总!$C$2:$C$871,$Q$1)+SUMIFS(OFFSET([2]掉落汇总!$C$2:$C$871,,MATCH($B226,[2]掉落汇总!$D$1:$M$1)),[2]掉落汇总!$A$2:$A$871,G$1,[2]掉落汇总!$C$2:$C$871,$Q$2)/$Q$3)*宝箱投放计算!F226</f>
        <v>0</v>
      </c>
      <c r="H226">
        <f ca="1">(SUMIFS(OFFSET([2]掉落汇总!$C$2:$C$871,,MATCH($B226,[2]掉落汇总!$D$1:$M$1)),[2]掉落汇总!$A$2:$A$871,H$1,[2]掉落汇总!$C$2:$C$871,$Q$1)+SUMIFS(OFFSET([2]掉落汇总!$C$2:$C$871,,MATCH($B226,[2]掉落汇总!$D$1:$M$1)),[2]掉落汇总!$A$2:$A$871,H$1,[2]掉落汇总!$C$2:$C$871,$Q$2)/$Q$3)*宝箱投放计算!G226</f>
        <v>0</v>
      </c>
      <c r="I226">
        <f ca="1">(SUMIFS(OFFSET([2]掉落汇总!$C$2:$C$871,,MATCH($B226,[2]掉落汇总!$D$1:$M$1)),[2]掉落汇总!$A$2:$A$871,I$1,[2]掉落汇总!$C$2:$C$871,$Q$1)+SUMIFS(OFFSET([2]掉落汇总!$C$2:$C$871,,MATCH($B226,[2]掉落汇总!$D$1:$M$1)),[2]掉落汇总!$A$2:$A$871,I$1,[2]掉落汇总!$C$2:$C$871,$Q$2)/$Q$3)*宝箱投放计算!H226</f>
        <v>0</v>
      </c>
      <c r="J226">
        <f ca="1">(SUMIFS(OFFSET([2]掉落汇总!$C$2:$C$871,,MATCH($B226,[2]掉落汇总!$D$1:$M$1)),[2]掉落汇总!$A$2:$A$871,J$1,[2]掉落汇总!$C$2:$C$871,$Q$1)+SUMIFS(OFFSET([2]掉落汇总!$C$2:$C$871,,MATCH($B226,[2]掉落汇总!$D$1:$M$1)),[2]掉落汇总!$A$2:$A$871,J$1,[2]掉落汇总!$C$2:$C$871,$Q$2)/$Q$3)*宝箱投放计算!I226</f>
        <v>0</v>
      </c>
      <c r="K226">
        <f ca="1">(SUMIFS(OFFSET([2]掉落汇总!$C$2:$C$871,,MATCH($B226,[2]掉落汇总!$D$1:$M$1)),[2]掉落汇总!$A$2:$A$871,K$1,[2]掉落汇总!$C$2:$C$871,$Q$1)+SUMIFS(OFFSET([2]掉落汇总!$C$2:$C$871,,MATCH($B226,[2]掉落汇总!$D$1:$M$1)),[2]掉落汇总!$A$2:$A$871,K$1,[2]掉落汇总!$C$2:$C$871,$Q$2)/$Q$3)*宝箱投放计算!J226</f>
        <v>0</v>
      </c>
      <c r="L226">
        <f ca="1">(SUMIFS(OFFSET([2]掉落汇总!$C$2:$C$871,,MATCH($B226,[2]掉落汇总!$D$1:$M$1)),[2]掉落汇总!$A$2:$A$871,L$1,[2]掉落汇总!$C$2:$C$871,$Q$1)+SUMIFS(OFFSET([2]掉落汇总!$C$2:$C$871,,MATCH($B226,[2]掉落汇总!$D$1:$M$1)),[2]掉落汇总!$A$2:$A$871,L$1,[2]掉落汇总!$C$2:$C$871,$Q$2)/$Q$3)*宝箱投放计算!K226</f>
        <v>0.7814085171640911</v>
      </c>
      <c r="M226">
        <f ca="1">(SUMIFS(OFFSET([2]掉落汇总!$C$2:$C$871,,MATCH($B226,[2]掉落汇总!$D$1:$M$1)),[2]掉落汇总!$A$2:$A$871,M$1,[2]掉落汇总!$C$2:$C$871,$Q$1)+SUMIFS(OFFSET([2]掉落汇总!$C$2:$C$871,,MATCH($B226,[2]掉落汇总!$D$1:$M$1)),[2]掉落汇总!$A$2:$A$871,M$1,[2]掉落汇总!$C$2:$C$871,$Q$2)/$Q$3)*宝箱投放计算!L226</f>
        <v>0.78196893612051854</v>
      </c>
      <c r="N226">
        <f ca="1">(SUMIFS(OFFSET([2]掉落汇总!$C$2:$C$871,,MATCH($B226,[2]掉落汇总!$D$1:$M$1)),[2]掉落汇总!$A$2:$A$871,N$1,[2]掉落汇总!$C$2:$C$871,$Q$1)+SUMIFS(OFFSET([2]掉落汇总!$C$2:$C$871,,MATCH($B226,[2]掉落汇总!$D$1:$M$1)),[2]掉落汇总!$A$2:$A$871,N$1,[2]掉落汇总!$C$2:$C$871,$Q$2)/$Q$3)*宝箱投放计算!M226</f>
        <v>0.18146053602163756</v>
      </c>
      <c r="O226">
        <f ca="1">(SUMIFS(OFFSET([2]掉落汇总!$C$2:$C$871,,MATCH($B226,[2]掉落汇总!$D$1:$M$1)),[2]掉落汇总!$A$2:$A$871,O$1,[2]掉落汇总!$C$2:$C$871,$Q$1)+SUMIFS(OFFSET([2]掉落汇总!$C$2:$C$871,,MATCH($B226,[2]掉落汇总!$D$1:$M$1)),[2]掉落汇总!$A$2:$A$871,O$1,[2]掉落汇总!$C$2:$C$871,$Q$2)/$Q$3)*宝箱投放计算!N226</f>
        <v>0.37342246297470183</v>
      </c>
    </row>
    <row r="227" spans="1:15" x14ac:dyDescent="0.2">
      <c r="A227">
        <f>玩家成长时间线!A227</f>
        <v>226</v>
      </c>
      <c r="B227">
        <f>玩家成长时间线!B227</f>
        <v>8</v>
      </c>
      <c r="C227">
        <f ca="1">SUM($D$2:D227)</f>
        <v>2039.5635289018041</v>
      </c>
      <c r="D227">
        <f t="shared" ca="1" si="3"/>
        <v>7.0732785907689673</v>
      </c>
      <c r="E227">
        <f ca="1">(SUMIFS(OFFSET([2]掉落汇总!$C$2:$C$871,,MATCH($B227,[2]掉落汇总!$D$1:$M$1)),[2]掉落汇总!$A$2:$A$871,E$1,[2]掉落汇总!$C$2:$C$871,$Q$1)+SUMIFS(OFFSET([2]掉落汇总!$C$2:$C$871,,MATCH($B227,[2]掉落汇总!$D$1:$M$1)),[2]掉落汇总!$A$2:$A$871,E$1,[2]掉落汇总!$C$2:$C$871,$Q$2)/$Q$3)*宝箱投放计算!D227</f>
        <v>2.6686153846153844</v>
      </c>
      <c r="F227">
        <f ca="1">(SUMIFS(OFFSET([2]掉落汇总!$C$2:$C$871,,MATCH($B227,[2]掉落汇总!$D$1:$M$1)),[2]掉落汇总!$A$2:$A$871,F$1,[2]掉落汇总!$C$2:$C$871,$Q$1)+SUMIFS(OFFSET([2]掉落汇总!$C$2:$C$871,,MATCH($B227,[2]掉落汇总!$D$1:$M$1)),[2]掉落汇总!$A$2:$A$871,F$1,[2]掉落汇总!$C$2:$C$871,$Q$2)/$Q$3)*宝箱投放计算!E227</f>
        <v>2.2864027538726335</v>
      </c>
      <c r="G227">
        <f ca="1">(SUMIFS(OFFSET([2]掉落汇总!$C$2:$C$871,,MATCH($B227,[2]掉落汇总!$D$1:$M$1)),[2]掉落汇总!$A$2:$A$871,G$1,[2]掉落汇总!$C$2:$C$871,$Q$1)+SUMIFS(OFFSET([2]掉落汇总!$C$2:$C$871,,MATCH($B227,[2]掉落汇总!$D$1:$M$1)),[2]掉落汇总!$A$2:$A$871,G$1,[2]掉落汇总!$C$2:$C$871,$Q$2)/$Q$3)*宝箱投放计算!F227</f>
        <v>0</v>
      </c>
      <c r="H227">
        <f ca="1">(SUMIFS(OFFSET([2]掉落汇总!$C$2:$C$871,,MATCH($B227,[2]掉落汇总!$D$1:$M$1)),[2]掉落汇总!$A$2:$A$871,H$1,[2]掉落汇总!$C$2:$C$871,$Q$1)+SUMIFS(OFFSET([2]掉落汇总!$C$2:$C$871,,MATCH($B227,[2]掉落汇总!$D$1:$M$1)),[2]掉落汇总!$A$2:$A$871,H$1,[2]掉落汇总!$C$2:$C$871,$Q$2)/$Q$3)*宝箱投放计算!G227</f>
        <v>0</v>
      </c>
      <c r="I227">
        <f ca="1">(SUMIFS(OFFSET([2]掉落汇总!$C$2:$C$871,,MATCH($B227,[2]掉落汇总!$D$1:$M$1)),[2]掉落汇总!$A$2:$A$871,I$1,[2]掉落汇总!$C$2:$C$871,$Q$1)+SUMIFS(OFFSET([2]掉落汇总!$C$2:$C$871,,MATCH($B227,[2]掉落汇总!$D$1:$M$1)),[2]掉落汇总!$A$2:$A$871,I$1,[2]掉落汇总!$C$2:$C$871,$Q$2)/$Q$3)*宝箱投放计算!H227</f>
        <v>0</v>
      </c>
      <c r="J227">
        <f ca="1">(SUMIFS(OFFSET([2]掉落汇总!$C$2:$C$871,,MATCH($B227,[2]掉落汇总!$D$1:$M$1)),[2]掉落汇总!$A$2:$A$871,J$1,[2]掉落汇总!$C$2:$C$871,$Q$1)+SUMIFS(OFFSET([2]掉落汇总!$C$2:$C$871,,MATCH($B227,[2]掉落汇总!$D$1:$M$1)),[2]掉落汇总!$A$2:$A$871,J$1,[2]掉落汇总!$C$2:$C$871,$Q$2)/$Q$3)*宝箱投放计算!I227</f>
        <v>0</v>
      </c>
      <c r="K227">
        <f ca="1">(SUMIFS(OFFSET([2]掉落汇总!$C$2:$C$871,,MATCH($B227,[2]掉落汇总!$D$1:$M$1)),[2]掉落汇总!$A$2:$A$871,K$1,[2]掉落汇总!$C$2:$C$871,$Q$1)+SUMIFS(OFFSET([2]掉落汇总!$C$2:$C$871,,MATCH($B227,[2]掉落汇总!$D$1:$M$1)),[2]掉落汇总!$A$2:$A$871,K$1,[2]掉落汇总!$C$2:$C$871,$Q$2)/$Q$3)*宝箱投放计算!J227</f>
        <v>0</v>
      </c>
      <c r="L227">
        <f ca="1">(SUMIFS(OFFSET([2]掉落汇总!$C$2:$C$871,,MATCH($B227,[2]掉落汇总!$D$1:$M$1)),[2]掉落汇总!$A$2:$A$871,L$1,[2]掉落汇总!$C$2:$C$871,$Q$1)+SUMIFS(OFFSET([2]掉落汇总!$C$2:$C$871,,MATCH($B227,[2]掉落汇总!$D$1:$M$1)),[2]掉落汇总!$A$2:$A$871,L$1,[2]掉落汇总!$C$2:$C$871,$Q$2)/$Q$3)*宝箱投放计算!K227</f>
        <v>0.7814085171640911</v>
      </c>
      <c r="M227">
        <f ca="1">(SUMIFS(OFFSET([2]掉落汇总!$C$2:$C$871,,MATCH($B227,[2]掉落汇总!$D$1:$M$1)),[2]掉落汇总!$A$2:$A$871,M$1,[2]掉落汇总!$C$2:$C$871,$Q$1)+SUMIFS(OFFSET([2]掉落汇总!$C$2:$C$871,,MATCH($B227,[2]掉落汇总!$D$1:$M$1)),[2]掉落汇总!$A$2:$A$871,M$1,[2]掉落汇总!$C$2:$C$871,$Q$2)/$Q$3)*宝箱投放计算!L227</f>
        <v>0.78196893612051854</v>
      </c>
      <c r="N227">
        <f ca="1">(SUMIFS(OFFSET([2]掉落汇总!$C$2:$C$871,,MATCH($B227,[2]掉落汇总!$D$1:$M$1)),[2]掉落汇总!$A$2:$A$871,N$1,[2]掉落汇总!$C$2:$C$871,$Q$1)+SUMIFS(OFFSET([2]掉落汇总!$C$2:$C$871,,MATCH($B227,[2]掉落汇总!$D$1:$M$1)),[2]掉落汇总!$A$2:$A$871,N$1,[2]掉落汇总!$C$2:$C$871,$Q$2)/$Q$3)*宝箱投放计算!M227</f>
        <v>0.18146053602163756</v>
      </c>
      <c r="O227">
        <f ca="1">(SUMIFS(OFFSET([2]掉落汇总!$C$2:$C$871,,MATCH($B227,[2]掉落汇总!$D$1:$M$1)),[2]掉落汇总!$A$2:$A$871,O$1,[2]掉落汇总!$C$2:$C$871,$Q$1)+SUMIFS(OFFSET([2]掉落汇总!$C$2:$C$871,,MATCH($B227,[2]掉落汇总!$D$1:$M$1)),[2]掉落汇总!$A$2:$A$871,O$1,[2]掉落汇总!$C$2:$C$871,$Q$2)/$Q$3)*宝箱投放计算!N227</f>
        <v>0.37342246297470183</v>
      </c>
    </row>
    <row r="228" spans="1:15" x14ac:dyDescent="0.2">
      <c r="A228">
        <f>玩家成长时间线!A228</f>
        <v>227</v>
      </c>
      <c r="B228">
        <f>玩家成长时间线!B228</f>
        <v>9</v>
      </c>
      <c r="C228">
        <f ca="1">SUM($D$2:D228)</f>
        <v>2052.703777644062</v>
      </c>
      <c r="D228">
        <f t="shared" ca="1" si="3"/>
        <v>13.140248742257835</v>
      </c>
      <c r="E228">
        <f ca="1">(SUMIFS(OFFSET([2]掉落汇总!$C$2:$C$871,,MATCH($B228,[2]掉落汇总!$D$1:$M$1)),[2]掉落汇总!$A$2:$A$871,E$1,[2]掉落汇总!$C$2:$C$871,$Q$1)+SUMIFS(OFFSET([2]掉落汇总!$C$2:$C$871,,MATCH($B228,[2]掉落汇总!$D$1:$M$1)),[2]掉落汇总!$A$2:$A$871,E$1,[2]掉落汇总!$C$2:$C$871,$Q$2)/$Q$3)*宝箱投放计算!D228</f>
        <v>1.7845321701199566</v>
      </c>
      <c r="F228">
        <f ca="1">(SUMIFS(OFFSET([2]掉落汇总!$C$2:$C$871,,MATCH($B228,[2]掉落汇总!$D$1:$M$1)),[2]掉落汇总!$A$2:$A$871,F$1,[2]掉落汇总!$C$2:$C$871,$Q$1)+SUMIFS(OFFSET([2]掉落汇总!$C$2:$C$871,,MATCH($B228,[2]掉落汇总!$D$1:$M$1)),[2]掉落汇总!$A$2:$A$871,F$1,[2]掉落汇总!$C$2:$C$871,$Q$2)/$Q$3)*宝箱投放计算!E228</f>
        <v>2.8580034423407916</v>
      </c>
      <c r="G228">
        <f ca="1">(SUMIFS(OFFSET([2]掉落汇总!$C$2:$C$871,,MATCH($B228,[2]掉落汇总!$D$1:$M$1)),[2]掉落汇总!$A$2:$A$871,G$1,[2]掉落汇总!$C$2:$C$871,$Q$1)+SUMIFS(OFFSET([2]掉落汇总!$C$2:$C$871,,MATCH($B228,[2]掉落汇总!$D$1:$M$1)),[2]掉落汇总!$A$2:$A$871,G$1,[2]掉落汇总!$C$2:$C$871,$Q$2)/$Q$3)*宝箱投放计算!F228</f>
        <v>0</v>
      </c>
      <c r="H228">
        <f ca="1">(SUMIFS(OFFSET([2]掉落汇总!$C$2:$C$871,,MATCH($B228,[2]掉落汇总!$D$1:$M$1)),[2]掉落汇总!$A$2:$A$871,H$1,[2]掉落汇总!$C$2:$C$871,$Q$1)+SUMIFS(OFFSET([2]掉落汇总!$C$2:$C$871,,MATCH($B228,[2]掉落汇总!$D$1:$M$1)),[2]掉落汇总!$A$2:$A$871,H$1,[2]掉落汇总!$C$2:$C$871,$Q$2)/$Q$3)*宝箱投放计算!G228</f>
        <v>0</v>
      </c>
      <c r="I228">
        <f ca="1">(SUMIFS(OFFSET([2]掉落汇总!$C$2:$C$871,,MATCH($B228,[2]掉落汇总!$D$1:$M$1)),[2]掉落汇总!$A$2:$A$871,I$1,[2]掉落汇总!$C$2:$C$871,$Q$1)+SUMIFS(OFFSET([2]掉落汇总!$C$2:$C$871,,MATCH($B228,[2]掉落汇总!$D$1:$M$1)),[2]掉落汇总!$A$2:$A$871,I$1,[2]掉落汇总!$C$2:$C$871,$Q$2)/$Q$3)*宝箱投放计算!H228</f>
        <v>1.7735703245749606</v>
      </c>
      <c r="J228">
        <f ca="1">(SUMIFS(OFFSET([2]掉落汇总!$C$2:$C$871,,MATCH($B228,[2]掉落汇总!$D$1:$M$1)),[2]掉落汇总!$A$2:$A$871,J$1,[2]掉落汇总!$C$2:$C$871,$Q$1)+SUMIFS(OFFSET([2]掉落汇总!$C$2:$C$871,,MATCH($B228,[2]掉落汇总!$D$1:$M$1)),[2]掉落汇总!$A$2:$A$871,J$1,[2]掉落汇总!$C$2:$C$871,$Q$2)/$Q$3)*宝箱投放计算!I228</f>
        <v>4.6058823529411761</v>
      </c>
      <c r="K228">
        <f ca="1">(SUMIFS(OFFSET([2]掉落汇总!$C$2:$C$871,,MATCH($B228,[2]掉落汇总!$D$1:$M$1)),[2]掉落汇总!$A$2:$A$871,K$1,[2]掉落汇总!$C$2:$C$871,$Q$1)+SUMIFS(OFFSET([2]掉落汇总!$C$2:$C$871,,MATCH($B228,[2]掉落汇总!$D$1:$M$1)),[2]掉落汇总!$A$2:$A$871,K$1,[2]掉落汇总!$C$2:$C$871,$Q$2)/$Q$3)*宝箱投放计算!J228</f>
        <v>0</v>
      </c>
      <c r="L228">
        <f ca="1">(SUMIFS(OFFSET([2]掉落汇总!$C$2:$C$871,,MATCH($B228,[2]掉落汇总!$D$1:$M$1)),[2]掉落汇总!$A$2:$A$871,L$1,[2]掉落汇总!$C$2:$C$871,$Q$1)+SUMIFS(OFFSET([2]掉落汇总!$C$2:$C$871,,MATCH($B228,[2]掉落汇总!$D$1:$M$1)),[2]掉落汇总!$A$2:$A$871,L$1,[2]掉落汇总!$C$2:$C$871,$Q$2)/$Q$3)*宝箱投放计算!K228</f>
        <v>0.7814085171640911</v>
      </c>
      <c r="M228">
        <f ca="1">(SUMIFS(OFFSET([2]掉落汇总!$C$2:$C$871,,MATCH($B228,[2]掉落汇总!$D$1:$M$1)),[2]掉落汇总!$A$2:$A$871,M$1,[2]掉落汇总!$C$2:$C$871,$Q$1)+SUMIFS(OFFSET([2]掉落汇总!$C$2:$C$871,,MATCH($B228,[2]掉落汇总!$D$1:$M$1)),[2]掉落汇总!$A$2:$A$871,M$1,[2]掉落汇总!$C$2:$C$871,$Q$2)/$Q$3)*宝箱投放计算!L228</f>
        <v>0.78196893612051854</v>
      </c>
      <c r="N228">
        <f ca="1">(SUMIFS(OFFSET([2]掉落汇总!$C$2:$C$871,,MATCH($B228,[2]掉落汇总!$D$1:$M$1)),[2]掉落汇总!$A$2:$A$871,N$1,[2]掉落汇总!$C$2:$C$871,$Q$1)+SUMIFS(OFFSET([2]掉落汇总!$C$2:$C$871,,MATCH($B228,[2]掉落汇总!$D$1:$M$1)),[2]掉落汇总!$A$2:$A$871,N$1,[2]掉落汇总!$C$2:$C$871,$Q$2)/$Q$3)*宝箱投放计算!M228</f>
        <v>0.18146053602163756</v>
      </c>
      <c r="O228">
        <f ca="1">(SUMIFS(OFFSET([2]掉落汇总!$C$2:$C$871,,MATCH($B228,[2]掉落汇总!$D$1:$M$1)),[2]掉落汇总!$A$2:$A$871,O$1,[2]掉落汇总!$C$2:$C$871,$Q$1)+SUMIFS(OFFSET([2]掉落汇总!$C$2:$C$871,,MATCH($B228,[2]掉落汇总!$D$1:$M$1)),[2]掉落汇总!$A$2:$A$871,O$1,[2]掉落汇总!$C$2:$C$871,$Q$2)/$Q$3)*宝箱投放计算!N228</f>
        <v>0.37342246297470183</v>
      </c>
    </row>
    <row r="229" spans="1:15" x14ac:dyDescent="0.2">
      <c r="A229">
        <f>玩家成长时间线!A229</f>
        <v>228</v>
      </c>
      <c r="B229">
        <f>玩家成长时间线!B229</f>
        <v>9</v>
      </c>
      <c r="C229">
        <f ca="1">SUM($D$2:D229)</f>
        <v>2059.472425399098</v>
      </c>
      <c r="D229">
        <f t="shared" ca="1" si="3"/>
        <v>6.7686477550361355</v>
      </c>
      <c r="E229">
        <f ca="1">(SUMIFS(OFFSET([2]掉落汇总!$C$2:$C$871,,MATCH($B229,[2]掉落汇总!$D$1:$M$1)),[2]掉落汇总!$A$2:$A$871,E$1,[2]掉落汇总!$C$2:$C$871,$Q$1)+SUMIFS(OFFSET([2]掉落汇总!$C$2:$C$871,,MATCH($B229,[2]掉落汇总!$D$1:$M$1)),[2]掉落汇总!$A$2:$A$871,E$1,[2]掉落汇总!$C$2:$C$871,$Q$2)/$Q$3)*宝箱投放计算!D229</f>
        <v>1.7923838604143947</v>
      </c>
      <c r="F229">
        <f ca="1">(SUMIFS(OFFSET([2]掉落汇总!$C$2:$C$871,,MATCH($B229,[2]掉落汇总!$D$1:$M$1)),[2]掉落汇总!$A$2:$A$871,F$1,[2]掉落汇总!$C$2:$C$871,$Q$1)+SUMIFS(OFFSET([2]掉落汇总!$C$2:$C$871,,MATCH($B229,[2]掉落汇总!$D$1:$M$1)),[2]掉落汇总!$A$2:$A$871,F$1,[2]掉落汇总!$C$2:$C$871,$Q$2)/$Q$3)*宝箱投放计算!E229</f>
        <v>2.8580034423407916</v>
      </c>
      <c r="G229">
        <f ca="1">(SUMIFS(OFFSET([2]掉落汇总!$C$2:$C$871,,MATCH($B229,[2]掉落汇总!$D$1:$M$1)),[2]掉落汇总!$A$2:$A$871,G$1,[2]掉落汇总!$C$2:$C$871,$Q$1)+SUMIFS(OFFSET([2]掉落汇总!$C$2:$C$871,,MATCH($B229,[2]掉落汇总!$D$1:$M$1)),[2]掉落汇总!$A$2:$A$871,G$1,[2]掉落汇总!$C$2:$C$871,$Q$2)/$Q$3)*宝箱投放计算!F229</f>
        <v>0</v>
      </c>
      <c r="H229">
        <f ca="1">(SUMIFS(OFFSET([2]掉落汇总!$C$2:$C$871,,MATCH($B229,[2]掉落汇总!$D$1:$M$1)),[2]掉落汇总!$A$2:$A$871,H$1,[2]掉落汇总!$C$2:$C$871,$Q$1)+SUMIFS(OFFSET([2]掉落汇总!$C$2:$C$871,,MATCH($B229,[2]掉落汇总!$D$1:$M$1)),[2]掉落汇总!$A$2:$A$871,H$1,[2]掉落汇总!$C$2:$C$871,$Q$2)/$Q$3)*宝箱投放计算!G229</f>
        <v>0</v>
      </c>
      <c r="I229">
        <f ca="1">(SUMIFS(OFFSET([2]掉落汇总!$C$2:$C$871,,MATCH($B229,[2]掉落汇总!$D$1:$M$1)),[2]掉落汇总!$A$2:$A$871,I$1,[2]掉落汇总!$C$2:$C$871,$Q$1)+SUMIFS(OFFSET([2]掉落汇总!$C$2:$C$871,,MATCH($B229,[2]掉落汇总!$D$1:$M$1)),[2]掉落汇总!$A$2:$A$871,I$1,[2]掉落汇总!$C$2:$C$871,$Q$2)/$Q$3)*宝箱投放计算!H229</f>
        <v>0</v>
      </c>
      <c r="J229">
        <f ca="1">(SUMIFS(OFFSET([2]掉落汇总!$C$2:$C$871,,MATCH($B229,[2]掉落汇总!$D$1:$M$1)),[2]掉落汇总!$A$2:$A$871,J$1,[2]掉落汇总!$C$2:$C$871,$Q$1)+SUMIFS(OFFSET([2]掉落汇总!$C$2:$C$871,,MATCH($B229,[2]掉落汇总!$D$1:$M$1)),[2]掉落汇总!$A$2:$A$871,J$1,[2]掉落汇总!$C$2:$C$871,$Q$2)/$Q$3)*宝箱投放计算!I229</f>
        <v>0</v>
      </c>
      <c r="K229">
        <f ca="1">(SUMIFS(OFFSET([2]掉落汇总!$C$2:$C$871,,MATCH($B229,[2]掉落汇总!$D$1:$M$1)),[2]掉落汇总!$A$2:$A$871,K$1,[2]掉落汇总!$C$2:$C$871,$Q$1)+SUMIFS(OFFSET([2]掉落汇总!$C$2:$C$871,,MATCH($B229,[2]掉落汇总!$D$1:$M$1)),[2]掉落汇总!$A$2:$A$871,K$1,[2]掉落汇总!$C$2:$C$871,$Q$2)/$Q$3)*宝箱投放计算!J229</f>
        <v>0</v>
      </c>
      <c r="L229">
        <f ca="1">(SUMIFS(OFFSET([2]掉落汇总!$C$2:$C$871,,MATCH($B229,[2]掉落汇总!$D$1:$M$1)),[2]掉落汇总!$A$2:$A$871,L$1,[2]掉落汇总!$C$2:$C$871,$Q$1)+SUMIFS(OFFSET([2]掉落汇总!$C$2:$C$871,,MATCH($B229,[2]掉落汇总!$D$1:$M$1)),[2]掉落汇总!$A$2:$A$871,L$1,[2]掉落汇总!$C$2:$C$871,$Q$2)/$Q$3)*宝箱投放计算!K229</f>
        <v>0.7814085171640911</v>
      </c>
      <c r="M229">
        <f ca="1">(SUMIFS(OFFSET([2]掉落汇总!$C$2:$C$871,,MATCH($B229,[2]掉落汇总!$D$1:$M$1)),[2]掉落汇总!$A$2:$A$871,M$1,[2]掉落汇总!$C$2:$C$871,$Q$1)+SUMIFS(OFFSET([2]掉落汇总!$C$2:$C$871,,MATCH($B229,[2]掉落汇总!$D$1:$M$1)),[2]掉落汇总!$A$2:$A$871,M$1,[2]掉落汇总!$C$2:$C$871,$Q$2)/$Q$3)*宝箱投放计算!L229</f>
        <v>0.78196893612051854</v>
      </c>
      <c r="N229">
        <f ca="1">(SUMIFS(OFFSET([2]掉落汇总!$C$2:$C$871,,MATCH($B229,[2]掉落汇总!$D$1:$M$1)),[2]掉落汇总!$A$2:$A$871,N$1,[2]掉落汇总!$C$2:$C$871,$Q$1)+SUMIFS(OFFSET([2]掉落汇总!$C$2:$C$871,,MATCH($B229,[2]掉落汇总!$D$1:$M$1)),[2]掉落汇总!$A$2:$A$871,N$1,[2]掉落汇总!$C$2:$C$871,$Q$2)/$Q$3)*宝箱投放计算!M229</f>
        <v>0.18146053602163756</v>
      </c>
      <c r="O229">
        <f ca="1">(SUMIFS(OFFSET([2]掉落汇总!$C$2:$C$871,,MATCH($B229,[2]掉落汇总!$D$1:$M$1)),[2]掉落汇总!$A$2:$A$871,O$1,[2]掉落汇总!$C$2:$C$871,$Q$1)+SUMIFS(OFFSET([2]掉落汇总!$C$2:$C$871,,MATCH($B229,[2]掉落汇总!$D$1:$M$1)),[2]掉落汇总!$A$2:$A$871,O$1,[2]掉落汇总!$C$2:$C$871,$Q$2)/$Q$3)*宝箱投放计算!N229</f>
        <v>0.37342246297470183</v>
      </c>
    </row>
    <row r="230" spans="1:15" x14ac:dyDescent="0.2">
      <c r="A230">
        <f>玩家成长时间线!A230</f>
        <v>229</v>
      </c>
      <c r="B230">
        <f>玩家成长时间线!B230</f>
        <v>9</v>
      </c>
      <c r="C230">
        <f ca="1">SUM($D$2:D230)</f>
        <v>2066.3274417473731</v>
      </c>
      <c r="D230">
        <f t="shared" ca="1" si="3"/>
        <v>6.8550163482749573</v>
      </c>
      <c r="E230">
        <f ca="1">(SUMIFS(OFFSET([2]掉落汇总!$C$2:$C$871,,MATCH($B230,[2]掉落汇总!$D$1:$M$1)),[2]掉落汇总!$A$2:$A$871,E$1,[2]掉落汇总!$C$2:$C$871,$Q$1)+SUMIFS(OFFSET([2]掉落汇总!$C$2:$C$871,,MATCH($B230,[2]掉落汇总!$D$1:$M$1)),[2]掉落汇总!$A$2:$A$871,E$1,[2]掉落汇总!$C$2:$C$871,$Q$2)/$Q$3)*宝箱投放计算!D230</f>
        <v>1.8787524536532167</v>
      </c>
      <c r="F230">
        <f ca="1">(SUMIFS(OFFSET([2]掉落汇总!$C$2:$C$871,,MATCH($B230,[2]掉落汇总!$D$1:$M$1)),[2]掉落汇总!$A$2:$A$871,F$1,[2]掉落汇总!$C$2:$C$871,$Q$1)+SUMIFS(OFFSET([2]掉落汇总!$C$2:$C$871,,MATCH($B230,[2]掉落汇总!$D$1:$M$1)),[2]掉落汇总!$A$2:$A$871,F$1,[2]掉落汇总!$C$2:$C$871,$Q$2)/$Q$3)*宝箱投放计算!E230</f>
        <v>2.8580034423407916</v>
      </c>
      <c r="G230">
        <f ca="1">(SUMIFS(OFFSET([2]掉落汇总!$C$2:$C$871,,MATCH($B230,[2]掉落汇总!$D$1:$M$1)),[2]掉落汇总!$A$2:$A$871,G$1,[2]掉落汇总!$C$2:$C$871,$Q$1)+SUMIFS(OFFSET([2]掉落汇总!$C$2:$C$871,,MATCH($B230,[2]掉落汇总!$D$1:$M$1)),[2]掉落汇总!$A$2:$A$871,G$1,[2]掉落汇总!$C$2:$C$871,$Q$2)/$Q$3)*宝箱投放计算!F230</f>
        <v>0</v>
      </c>
      <c r="H230">
        <f ca="1">(SUMIFS(OFFSET([2]掉落汇总!$C$2:$C$871,,MATCH($B230,[2]掉落汇总!$D$1:$M$1)),[2]掉落汇总!$A$2:$A$871,H$1,[2]掉落汇总!$C$2:$C$871,$Q$1)+SUMIFS(OFFSET([2]掉落汇总!$C$2:$C$871,,MATCH($B230,[2]掉落汇总!$D$1:$M$1)),[2]掉落汇总!$A$2:$A$871,H$1,[2]掉落汇总!$C$2:$C$871,$Q$2)/$Q$3)*宝箱投放计算!G230</f>
        <v>0</v>
      </c>
      <c r="I230">
        <f ca="1">(SUMIFS(OFFSET([2]掉落汇总!$C$2:$C$871,,MATCH($B230,[2]掉落汇总!$D$1:$M$1)),[2]掉落汇总!$A$2:$A$871,I$1,[2]掉落汇总!$C$2:$C$871,$Q$1)+SUMIFS(OFFSET([2]掉落汇总!$C$2:$C$871,,MATCH($B230,[2]掉落汇总!$D$1:$M$1)),[2]掉落汇总!$A$2:$A$871,I$1,[2]掉落汇总!$C$2:$C$871,$Q$2)/$Q$3)*宝箱投放计算!H230</f>
        <v>0</v>
      </c>
      <c r="J230">
        <f ca="1">(SUMIFS(OFFSET([2]掉落汇总!$C$2:$C$871,,MATCH($B230,[2]掉落汇总!$D$1:$M$1)),[2]掉落汇总!$A$2:$A$871,J$1,[2]掉落汇总!$C$2:$C$871,$Q$1)+SUMIFS(OFFSET([2]掉落汇总!$C$2:$C$871,,MATCH($B230,[2]掉落汇总!$D$1:$M$1)),[2]掉落汇总!$A$2:$A$871,J$1,[2]掉落汇总!$C$2:$C$871,$Q$2)/$Q$3)*宝箱投放计算!I230</f>
        <v>0</v>
      </c>
      <c r="K230">
        <f ca="1">(SUMIFS(OFFSET([2]掉落汇总!$C$2:$C$871,,MATCH($B230,[2]掉落汇总!$D$1:$M$1)),[2]掉落汇总!$A$2:$A$871,K$1,[2]掉落汇总!$C$2:$C$871,$Q$1)+SUMIFS(OFFSET([2]掉落汇总!$C$2:$C$871,,MATCH($B230,[2]掉落汇总!$D$1:$M$1)),[2]掉落汇总!$A$2:$A$871,K$1,[2]掉落汇总!$C$2:$C$871,$Q$2)/$Q$3)*宝箱投放计算!J230</f>
        <v>0</v>
      </c>
      <c r="L230">
        <f ca="1">(SUMIFS(OFFSET([2]掉落汇总!$C$2:$C$871,,MATCH($B230,[2]掉落汇总!$D$1:$M$1)),[2]掉落汇总!$A$2:$A$871,L$1,[2]掉落汇总!$C$2:$C$871,$Q$1)+SUMIFS(OFFSET([2]掉落汇总!$C$2:$C$871,,MATCH($B230,[2]掉落汇总!$D$1:$M$1)),[2]掉落汇总!$A$2:$A$871,L$1,[2]掉落汇总!$C$2:$C$871,$Q$2)/$Q$3)*宝箱投放计算!K230</f>
        <v>0.7814085171640911</v>
      </c>
      <c r="M230">
        <f ca="1">(SUMIFS(OFFSET([2]掉落汇总!$C$2:$C$871,,MATCH($B230,[2]掉落汇总!$D$1:$M$1)),[2]掉落汇总!$A$2:$A$871,M$1,[2]掉落汇总!$C$2:$C$871,$Q$1)+SUMIFS(OFFSET([2]掉落汇总!$C$2:$C$871,,MATCH($B230,[2]掉落汇总!$D$1:$M$1)),[2]掉落汇总!$A$2:$A$871,M$1,[2]掉落汇总!$C$2:$C$871,$Q$2)/$Q$3)*宝箱投放计算!L230</f>
        <v>0.78196893612051854</v>
      </c>
      <c r="N230">
        <f ca="1">(SUMIFS(OFFSET([2]掉落汇总!$C$2:$C$871,,MATCH($B230,[2]掉落汇总!$D$1:$M$1)),[2]掉落汇总!$A$2:$A$871,N$1,[2]掉落汇总!$C$2:$C$871,$Q$1)+SUMIFS(OFFSET([2]掉落汇总!$C$2:$C$871,,MATCH($B230,[2]掉落汇总!$D$1:$M$1)),[2]掉落汇总!$A$2:$A$871,N$1,[2]掉落汇总!$C$2:$C$871,$Q$2)/$Q$3)*宝箱投放计算!M230</f>
        <v>0.18146053602163756</v>
      </c>
      <c r="O230">
        <f ca="1">(SUMIFS(OFFSET([2]掉落汇总!$C$2:$C$871,,MATCH($B230,[2]掉落汇总!$D$1:$M$1)),[2]掉落汇总!$A$2:$A$871,O$1,[2]掉落汇总!$C$2:$C$871,$Q$1)+SUMIFS(OFFSET([2]掉落汇总!$C$2:$C$871,,MATCH($B230,[2]掉落汇总!$D$1:$M$1)),[2]掉落汇总!$A$2:$A$871,O$1,[2]掉落汇总!$C$2:$C$871,$Q$2)/$Q$3)*宝箱投放计算!N230</f>
        <v>0.37342246297470183</v>
      </c>
    </row>
    <row r="231" spans="1:15" x14ac:dyDescent="0.2">
      <c r="A231">
        <f>玩家成长时间线!A231</f>
        <v>230</v>
      </c>
      <c r="B231">
        <f>玩家成长时间线!B231</f>
        <v>10</v>
      </c>
      <c r="C231">
        <f ca="1">SUM($D$2:D231)</f>
        <v>2078.7905924030201</v>
      </c>
      <c r="D231">
        <f t="shared" ca="1" si="3"/>
        <v>12.463150655647237</v>
      </c>
      <c r="E231">
        <f ca="1">(SUMIFS(OFFSET([2]掉落汇总!$C$2:$C$871,,MATCH($B231,[2]掉落汇总!$D$1:$M$1)),[2]掉落汇总!$A$2:$A$871,E$1,[2]掉落汇总!$C$2:$C$871,$Q$1)+SUMIFS(OFFSET([2]掉落汇总!$C$2:$C$871,,MATCH($B231,[2]掉落汇总!$D$1:$M$1)),[2]掉落汇总!$A$2:$A$871,E$1,[2]掉落汇总!$C$2:$C$871,$Q$2)/$Q$3)*宝箱投放计算!D231</f>
        <v>2.90726985796949</v>
      </c>
      <c r="F231">
        <f ca="1">(SUMIFS(OFFSET([2]掉落汇总!$C$2:$C$871,,MATCH($B231,[2]掉落汇总!$D$1:$M$1)),[2]掉落汇总!$A$2:$A$871,F$1,[2]掉落汇总!$C$2:$C$871,$Q$1)+SUMIFS(OFFSET([2]掉落汇总!$C$2:$C$871,,MATCH($B231,[2]掉落汇总!$D$1:$M$1)),[2]掉落汇总!$A$2:$A$871,F$1,[2]掉落汇总!$C$2:$C$871,$Q$2)/$Q$3)*宝箱投放计算!E231</f>
        <v>2.8580034423407916</v>
      </c>
      <c r="G231">
        <f ca="1">(SUMIFS(OFFSET([2]掉落汇总!$C$2:$C$871,,MATCH($B231,[2]掉落汇总!$D$1:$M$1)),[2]掉落汇总!$A$2:$A$871,G$1,[2]掉落汇总!$C$2:$C$871,$Q$1)+SUMIFS(OFFSET([2]掉落汇总!$C$2:$C$871,,MATCH($B231,[2]掉落汇总!$D$1:$M$1)),[2]掉落汇总!$A$2:$A$871,G$1,[2]掉落汇总!$C$2:$C$871,$Q$2)/$Q$3)*宝箱投放计算!F231</f>
        <v>0</v>
      </c>
      <c r="H231">
        <f ca="1">(SUMIFS(OFFSET([2]掉落汇总!$C$2:$C$871,,MATCH($B231,[2]掉落汇总!$D$1:$M$1)),[2]掉落汇总!$A$2:$A$871,H$1,[2]掉落汇总!$C$2:$C$871,$Q$1)+SUMIFS(OFFSET([2]掉落汇总!$C$2:$C$871,,MATCH($B231,[2]掉落汇总!$D$1:$M$1)),[2]掉落汇总!$A$2:$A$871,H$1,[2]掉落汇总!$C$2:$C$871,$Q$2)/$Q$3)*宝箱投放计算!G231</f>
        <v>0</v>
      </c>
      <c r="I231">
        <f ca="1">(SUMIFS(OFFSET([2]掉落汇总!$C$2:$C$871,,MATCH($B231,[2]掉落汇总!$D$1:$M$1)),[2]掉落汇总!$A$2:$A$871,I$1,[2]掉落汇总!$C$2:$C$871,$Q$1)+SUMIFS(OFFSET([2]掉落汇总!$C$2:$C$871,,MATCH($B231,[2]掉落汇总!$D$1:$M$1)),[2]掉落汇总!$A$2:$A$871,I$1,[2]掉落汇总!$C$2:$C$871,$Q$2)/$Q$3)*宝箱投放计算!H231</f>
        <v>0</v>
      </c>
      <c r="J231">
        <f ca="1">(SUMIFS(OFFSET([2]掉落汇总!$C$2:$C$871,,MATCH($B231,[2]掉落汇总!$D$1:$M$1)),[2]掉落汇总!$A$2:$A$871,J$1,[2]掉落汇总!$C$2:$C$871,$Q$1)+SUMIFS(OFFSET([2]掉落汇总!$C$2:$C$871,,MATCH($B231,[2]掉落汇总!$D$1:$M$1)),[2]掉落汇总!$A$2:$A$871,J$1,[2]掉落汇总!$C$2:$C$871,$Q$2)/$Q$3)*宝箱投放计算!I231</f>
        <v>4.5796169030560039</v>
      </c>
      <c r="K231">
        <f ca="1">(SUMIFS(OFFSET([2]掉落汇总!$C$2:$C$871,,MATCH($B231,[2]掉落汇总!$D$1:$M$1)),[2]掉落汇总!$A$2:$A$871,K$1,[2]掉落汇总!$C$2:$C$871,$Q$1)+SUMIFS(OFFSET([2]掉落汇总!$C$2:$C$871,,MATCH($B231,[2]掉落汇总!$D$1:$M$1)),[2]掉落汇总!$A$2:$A$871,K$1,[2]掉落汇总!$C$2:$C$871,$Q$2)/$Q$3)*宝箱投放计算!J231</f>
        <v>0</v>
      </c>
      <c r="L231">
        <f ca="1">(SUMIFS(OFFSET([2]掉落汇总!$C$2:$C$871,,MATCH($B231,[2]掉落汇总!$D$1:$M$1)),[2]掉落汇总!$A$2:$A$871,L$1,[2]掉落汇总!$C$2:$C$871,$Q$1)+SUMIFS(OFFSET([2]掉落汇总!$C$2:$C$871,,MATCH($B231,[2]掉落汇总!$D$1:$M$1)),[2]掉落汇总!$A$2:$A$871,L$1,[2]掉落汇总!$C$2:$C$871,$Q$2)/$Q$3)*宝箱投放计算!K231</f>
        <v>0.7814085171640911</v>
      </c>
      <c r="M231">
        <f ca="1">(SUMIFS(OFFSET([2]掉落汇总!$C$2:$C$871,,MATCH($B231,[2]掉落汇总!$D$1:$M$1)),[2]掉落汇总!$A$2:$A$871,M$1,[2]掉落汇总!$C$2:$C$871,$Q$1)+SUMIFS(OFFSET([2]掉落汇总!$C$2:$C$871,,MATCH($B231,[2]掉落汇总!$D$1:$M$1)),[2]掉落汇总!$A$2:$A$871,M$1,[2]掉落汇总!$C$2:$C$871,$Q$2)/$Q$3)*宝箱投放计算!L231</f>
        <v>0.78196893612051854</v>
      </c>
      <c r="N231">
        <f ca="1">(SUMIFS(OFFSET([2]掉落汇总!$C$2:$C$871,,MATCH($B231,[2]掉落汇总!$D$1:$M$1)),[2]掉落汇总!$A$2:$A$871,N$1,[2]掉落汇总!$C$2:$C$871,$Q$1)+SUMIFS(OFFSET([2]掉落汇总!$C$2:$C$871,,MATCH($B231,[2]掉落汇总!$D$1:$M$1)),[2]掉落汇总!$A$2:$A$871,N$1,[2]掉落汇总!$C$2:$C$871,$Q$2)/$Q$3)*宝箱投放计算!M231</f>
        <v>0.18146053602163756</v>
      </c>
      <c r="O231">
        <f ca="1">(SUMIFS(OFFSET([2]掉落汇总!$C$2:$C$871,,MATCH($B231,[2]掉落汇总!$D$1:$M$1)),[2]掉落汇总!$A$2:$A$871,O$1,[2]掉落汇总!$C$2:$C$871,$Q$1)+SUMIFS(OFFSET([2]掉落汇总!$C$2:$C$871,,MATCH($B231,[2]掉落汇总!$D$1:$M$1)),[2]掉落汇总!$A$2:$A$871,O$1,[2]掉落汇总!$C$2:$C$871,$Q$2)/$Q$3)*宝箱投放计算!N231</f>
        <v>0.37342246297470183</v>
      </c>
    </row>
    <row r="232" spans="1:15" x14ac:dyDescent="0.2">
      <c r="A232">
        <f>玩家成长时间线!A232</f>
        <v>231</v>
      </c>
      <c r="B232">
        <f>玩家成长时间线!B232</f>
        <v>10</v>
      </c>
      <c r="C232">
        <f ca="1">SUM($D$2:D232)</f>
        <v>2086.6867510898564</v>
      </c>
      <c r="D232">
        <f t="shared" ca="1" si="3"/>
        <v>7.8961586868363645</v>
      </c>
      <c r="E232">
        <f ca="1">(SUMIFS(OFFSET([2]掉落汇总!$C$2:$C$871,,MATCH($B232,[2]掉落汇总!$D$1:$M$1)),[2]掉落汇总!$A$2:$A$871,E$1,[2]掉落汇总!$C$2:$C$871,$Q$1)+SUMIFS(OFFSET([2]掉落汇总!$C$2:$C$871,,MATCH($B232,[2]掉落汇总!$D$1:$M$1)),[2]掉落汇总!$A$2:$A$871,E$1,[2]掉落汇总!$C$2:$C$871,$Q$2)/$Q$3)*宝箱投放计算!D232</f>
        <v>2.9198947922146243</v>
      </c>
      <c r="F232">
        <f ca="1">(SUMIFS(OFFSET([2]掉落汇总!$C$2:$C$871,,MATCH($B232,[2]掉落汇总!$D$1:$M$1)),[2]掉落汇总!$A$2:$A$871,F$1,[2]掉落汇总!$C$2:$C$871,$Q$1)+SUMIFS(OFFSET([2]掉落汇总!$C$2:$C$871,,MATCH($B232,[2]掉落汇总!$D$1:$M$1)),[2]掉落汇总!$A$2:$A$871,F$1,[2]掉落汇总!$C$2:$C$871,$Q$2)/$Q$3)*宝箱投放计算!E232</f>
        <v>2.8580034423407916</v>
      </c>
      <c r="G232">
        <f ca="1">(SUMIFS(OFFSET([2]掉落汇总!$C$2:$C$871,,MATCH($B232,[2]掉落汇总!$D$1:$M$1)),[2]掉落汇总!$A$2:$A$871,G$1,[2]掉落汇总!$C$2:$C$871,$Q$1)+SUMIFS(OFFSET([2]掉落汇总!$C$2:$C$871,,MATCH($B232,[2]掉落汇总!$D$1:$M$1)),[2]掉落汇总!$A$2:$A$871,G$1,[2]掉落汇总!$C$2:$C$871,$Q$2)/$Q$3)*宝箱投放计算!F232</f>
        <v>0</v>
      </c>
      <c r="H232">
        <f ca="1">(SUMIFS(OFFSET([2]掉落汇总!$C$2:$C$871,,MATCH($B232,[2]掉落汇总!$D$1:$M$1)),[2]掉落汇总!$A$2:$A$871,H$1,[2]掉落汇总!$C$2:$C$871,$Q$1)+SUMIFS(OFFSET([2]掉落汇总!$C$2:$C$871,,MATCH($B232,[2]掉落汇总!$D$1:$M$1)),[2]掉落汇总!$A$2:$A$871,H$1,[2]掉落汇总!$C$2:$C$871,$Q$2)/$Q$3)*宝箱投放计算!G232</f>
        <v>0</v>
      </c>
      <c r="I232">
        <f ca="1">(SUMIFS(OFFSET([2]掉落汇总!$C$2:$C$871,,MATCH($B232,[2]掉落汇总!$D$1:$M$1)),[2]掉落汇总!$A$2:$A$871,I$1,[2]掉落汇总!$C$2:$C$871,$Q$1)+SUMIFS(OFFSET([2]掉落汇总!$C$2:$C$871,,MATCH($B232,[2]掉落汇总!$D$1:$M$1)),[2]掉落汇总!$A$2:$A$871,I$1,[2]掉落汇总!$C$2:$C$871,$Q$2)/$Q$3)*宝箱投放计算!H232</f>
        <v>0</v>
      </c>
      <c r="J232">
        <f ca="1">(SUMIFS(OFFSET([2]掉落汇总!$C$2:$C$871,,MATCH($B232,[2]掉落汇总!$D$1:$M$1)),[2]掉落汇总!$A$2:$A$871,J$1,[2]掉落汇总!$C$2:$C$871,$Q$1)+SUMIFS(OFFSET([2]掉落汇总!$C$2:$C$871,,MATCH($B232,[2]掉落汇总!$D$1:$M$1)),[2]掉落汇总!$A$2:$A$871,J$1,[2]掉落汇总!$C$2:$C$871,$Q$2)/$Q$3)*宝箱投放计算!I232</f>
        <v>0</v>
      </c>
      <c r="K232">
        <f ca="1">(SUMIFS(OFFSET([2]掉落汇总!$C$2:$C$871,,MATCH($B232,[2]掉落汇总!$D$1:$M$1)),[2]掉落汇总!$A$2:$A$871,K$1,[2]掉落汇总!$C$2:$C$871,$Q$1)+SUMIFS(OFFSET([2]掉落汇总!$C$2:$C$871,,MATCH($B232,[2]掉落汇总!$D$1:$M$1)),[2]掉落汇总!$A$2:$A$871,K$1,[2]掉落汇总!$C$2:$C$871,$Q$2)/$Q$3)*宝箱投放计算!J232</f>
        <v>0</v>
      </c>
      <c r="L232">
        <f ca="1">(SUMIFS(OFFSET([2]掉落汇总!$C$2:$C$871,,MATCH($B232,[2]掉落汇总!$D$1:$M$1)),[2]掉落汇总!$A$2:$A$871,L$1,[2]掉落汇总!$C$2:$C$871,$Q$1)+SUMIFS(OFFSET([2]掉落汇总!$C$2:$C$871,,MATCH($B232,[2]掉落汇总!$D$1:$M$1)),[2]掉落汇总!$A$2:$A$871,L$1,[2]掉落汇总!$C$2:$C$871,$Q$2)/$Q$3)*宝箱投放计算!K232</f>
        <v>0.7814085171640911</v>
      </c>
      <c r="M232">
        <f ca="1">(SUMIFS(OFFSET([2]掉落汇总!$C$2:$C$871,,MATCH($B232,[2]掉落汇总!$D$1:$M$1)),[2]掉落汇总!$A$2:$A$871,M$1,[2]掉落汇总!$C$2:$C$871,$Q$1)+SUMIFS(OFFSET([2]掉落汇总!$C$2:$C$871,,MATCH($B232,[2]掉落汇总!$D$1:$M$1)),[2]掉落汇总!$A$2:$A$871,M$1,[2]掉落汇总!$C$2:$C$871,$Q$2)/$Q$3)*宝箱投放计算!L232</f>
        <v>0.78196893612051854</v>
      </c>
      <c r="N232">
        <f ca="1">(SUMIFS(OFFSET([2]掉落汇总!$C$2:$C$871,,MATCH($B232,[2]掉落汇总!$D$1:$M$1)),[2]掉落汇总!$A$2:$A$871,N$1,[2]掉落汇总!$C$2:$C$871,$Q$1)+SUMIFS(OFFSET([2]掉落汇总!$C$2:$C$871,,MATCH($B232,[2]掉落汇总!$D$1:$M$1)),[2]掉落汇总!$A$2:$A$871,N$1,[2]掉落汇总!$C$2:$C$871,$Q$2)/$Q$3)*宝箱投放计算!M232</f>
        <v>0.18146053602163756</v>
      </c>
      <c r="O232">
        <f ca="1">(SUMIFS(OFFSET([2]掉落汇总!$C$2:$C$871,,MATCH($B232,[2]掉落汇总!$D$1:$M$1)),[2]掉落汇总!$A$2:$A$871,O$1,[2]掉落汇总!$C$2:$C$871,$Q$1)+SUMIFS(OFFSET([2]掉落汇总!$C$2:$C$871,,MATCH($B232,[2]掉落汇总!$D$1:$M$1)),[2]掉落汇总!$A$2:$A$871,O$1,[2]掉落汇总!$C$2:$C$871,$Q$2)/$Q$3)*宝箱投放计算!N232</f>
        <v>0.37342246297470183</v>
      </c>
    </row>
    <row r="233" spans="1:15" x14ac:dyDescent="0.2">
      <c r="A233">
        <f>玩家成长时间线!A233</f>
        <v>232</v>
      </c>
      <c r="B233">
        <f>玩家成长时间线!B233</f>
        <v>10</v>
      </c>
      <c r="C233">
        <f ca="1">SUM($D$2:D233)</f>
        <v>2094.595534710938</v>
      </c>
      <c r="D233">
        <f t="shared" ca="1" si="3"/>
        <v>7.9087836210814988</v>
      </c>
      <c r="E233">
        <f ca="1">(SUMIFS(OFFSET([2]掉落汇总!$C$2:$C$871,,MATCH($B233,[2]掉落汇总!$D$1:$M$1)),[2]掉落汇总!$A$2:$A$871,E$1,[2]掉落汇总!$C$2:$C$871,$Q$1)+SUMIFS(OFFSET([2]掉落汇总!$C$2:$C$871,,MATCH($B233,[2]掉落汇总!$D$1:$M$1)),[2]掉落汇总!$A$2:$A$871,E$1,[2]掉落汇总!$C$2:$C$871,$Q$2)/$Q$3)*宝箱投放计算!D233</f>
        <v>2.9325197264597582</v>
      </c>
      <c r="F233">
        <f ca="1">(SUMIFS(OFFSET([2]掉落汇总!$C$2:$C$871,,MATCH($B233,[2]掉落汇总!$D$1:$M$1)),[2]掉落汇总!$A$2:$A$871,F$1,[2]掉落汇总!$C$2:$C$871,$Q$1)+SUMIFS(OFFSET([2]掉落汇总!$C$2:$C$871,,MATCH($B233,[2]掉落汇总!$D$1:$M$1)),[2]掉落汇总!$A$2:$A$871,F$1,[2]掉落汇总!$C$2:$C$871,$Q$2)/$Q$3)*宝箱投放计算!E233</f>
        <v>2.8580034423407916</v>
      </c>
      <c r="G233">
        <f ca="1">(SUMIFS(OFFSET([2]掉落汇总!$C$2:$C$871,,MATCH($B233,[2]掉落汇总!$D$1:$M$1)),[2]掉落汇总!$A$2:$A$871,G$1,[2]掉落汇总!$C$2:$C$871,$Q$1)+SUMIFS(OFFSET([2]掉落汇总!$C$2:$C$871,,MATCH($B233,[2]掉落汇总!$D$1:$M$1)),[2]掉落汇总!$A$2:$A$871,G$1,[2]掉落汇总!$C$2:$C$871,$Q$2)/$Q$3)*宝箱投放计算!F233</f>
        <v>0</v>
      </c>
      <c r="H233">
        <f ca="1">(SUMIFS(OFFSET([2]掉落汇总!$C$2:$C$871,,MATCH($B233,[2]掉落汇总!$D$1:$M$1)),[2]掉落汇总!$A$2:$A$871,H$1,[2]掉落汇总!$C$2:$C$871,$Q$1)+SUMIFS(OFFSET([2]掉落汇总!$C$2:$C$871,,MATCH($B233,[2]掉落汇总!$D$1:$M$1)),[2]掉落汇总!$A$2:$A$871,H$1,[2]掉落汇总!$C$2:$C$871,$Q$2)/$Q$3)*宝箱投放计算!G233</f>
        <v>0</v>
      </c>
      <c r="I233">
        <f ca="1">(SUMIFS(OFFSET([2]掉落汇总!$C$2:$C$871,,MATCH($B233,[2]掉落汇总!$D$1:$M$1)),[2]掉落汇总!$A$2:$A$871,I$1,[2]掉落汇总!$C$2:$C$871,$Q$1)+SUMIFS(OFFSET([2]掉落汇总!$C$2:$C$871,,MATCH($B233,[2]掉落汇总!$D$1:$M$1)),[2]掉落汇总!$A$2:$A$871,I$1,[2]掉落汇总!$C$2:$C$871,$Q$2)/$Q$3)*宝箱投放计算!H233</f>
        <v>0</v>
      </c>
      <c r="J233">
        <f ca="1">(SUMIFS(OFFSET([2]掉落汇总!$C$2:$C$871,,MATCH($B233,[2]掉落汇总!$D$1:$M$1)),[2]掉落汇总!$A$2:$A$871,J$1,[2]掉落汇总!$C$2:$C$871,$Q$1)+SUMIFS(OFFSET([2]掉落汇总!$C$2:$C$871,,MATCH($B233,[2]掉落汇总!$D$1:$M$1)),[2]掉落汇总!$A$2:$A$871,J$1,[2]掉落汇总!$C$2:$C$871,$Q$2)/$Q$3)*宝箱投放计算!I233</f>
        <v>0</v>
      </c>
      <c r="K233">
        <f ca="1">(SUMIFS(OFFSET([2]掉落汇总!$C$2:$C$871,,MATCH($B233,[2]掉落汇总!$D$1:$M$1)),[2]掉落汇总!$A$2:$A$871,K$1,[2]掉落汇总!$C$2:$C$871,$Q$1)+SUMIFS(OFFSET([2]掉落汇总!$C$2:$C$871,,MATCH($B233,[2]掉落汇总!$D$1:$M$1)),[2]掉落汇总!$A$2:$A$871,K$1,[2]掉落汇总!$C$2:$C$871,$Q$2)/$Q$3)*宝箱投放计算!J233</f>
        <v>0</v>
      </c>
      <c r="L233">
        <f ca="1">(SUMIFS(OFFSET([2]掉落汇总!$C$2:$C$871,,MATCH($B233,[2]掉落汇总!$D$1:$M$1)),[2]掉落汇总!$A$2:$A$871,L$1,[2]掉落汇总!$C$2:$C$871,$Q$1)+SUMIFS(OFFSET([2]掉落汇总!$C$2:$C$871,,MATCH($B233,[2]掉落汇总!$D$1:$M$1)),[2]掉落汇总!$A$2:$A$871,L$1,[2]掉落汇总!$C$2:$C$871,$Q$2)/$Q$3)*宝箱投放计算!K233</f>
        <v>0.7814085171640911</v>
      </c>
      <c r="M233">
        <f ca="1">(SUMIFS(OFFSET([2]掉落汇总!$C$2:$C$871,,MATCH($B233,[2]掉落汇总!$D$1:$M$1)),[2]掉落汇总!$A$2:$A$871,M$1,[2]掉落汇总!$C$2:$C$871,$Q$1)+SUMIFS(OFFSET([2]掉落汇总!$C$2:$C$871,,MATCH($B233,[2]掉落汇总!$D$1:$M$1)),[2]掉落汇总!$A$2:$A$871,M$1,[2]掉落汇总!$C$2:$C$871,$Q$2)/$Q$3)*宝箱投放计算!L233</f>
        <v>0.78196893612051854</v>
      </c>
      <c r="N233">
        <f ca="1">(SUMIFS(OFFSET([2]掉落汇总!$C$2:$C$871,,MATCH($B233,[2]掉落汇总!$D$1:$M$1)),[2]掉落汇总!$A$2:$A$871,N$1,[2]掉落汇总!$C$2:$C$871,$Q$1)+SUMIFS(OFFSET([2]掉落汇总!$C$2:$C$871,,MATCH($B233,[2]掉落汇总!$D$1:$M$1)),[2]掉落汇总!$A$2:$A$871,N$1,[2]掉落汇总!$C$2:$C$871,$Q$2)/$Q$3)*宝箱投放计算!M233</f>
        <v>0.18146053602163756</v>
      </c>
      <c r="O233">
        <f ca="1">(SUMIFS(OFFSET([2]掉落汇总!$C$2:$C$871,,MATCH($B233,[2]掉落汇总!$D$1:$M$1)),[2]掉落汇总!$A$2:$A$871,O$1,[2]掉落汇总!$C$2:$C$871,$Q$1)+SUMIFS(OFFSET([2]掉落汇总!$C$2:$C$871,,MATCH($B233,[2]掉落汇总!$D$1:$M$1)),[2]掉落汇总!$A$2:$A$871,O$1,[2]掉落汇总!$C$2:$C$871,$Q$2)/$Q$3)*宝箱投放计算!N233</f>
        <v>0.37342246297470183</v>
      </c>
    </row>
    <row r="234" spans="1:15" x14ac:dyDescent="0.2">
      <c r="A234">
        <f>玩家成长时间线!A234</f>
        <v>233</v>
      </c>
      <c r="B234">
        <f>玩家成长时间线!B234</f>
        <v>10</v>
      </c>
      <c r="C234">
        <f ca="1">SUM($D$2:D234)</f>
        <v>2102.7694419511672</v>
      </c>
      <c r="D234">
        <f t="shared" ca="1" si="3"/>
        <v>8.1739072402293154</v>
      </c>
      <c r="E234">
        <f ca="1">(SUMIFS(OFFSET([2]掉落汇总!$C$2:$C$871,,MATCH($B234,[2]掉落汇总!$D$1:$M$1)),[2]掉落汇总!$A$2:$A$871,E$1,[2]掉落汇总!$C$2:$C$871,$Q$1)+SUMIFS(OFFSET([2]掉落汇总!$C$2:$C$871,,MATCH($B234,[2]掉落汇总!$D$1:$M$1)),[2]掉落汇总!$A$2:$A$871,E$1,[2]掉落汇总!$C$2:$C$871,$Q$2)/$Q$3)*宝箱投放计算!D234</f>
        <v>3.1976433456075752</v>
      </c>
      <c r="F234">
        <f ca="1">(SUMIFS(OFFSET([2]掉落汇总!$C$2:$C$871,,MATCH($B234,[2]掉落汇总!$D$1:$M$1)),[2]掉落汇总!$A$2:$A$871,F$1,[2]掉落汇总!$C$2:$C$871,$Q$1)+SUMIFS(OFFSET([2]掉落汇总!$C$2:$C$871,,MATCH($B234,[2]掉落汇总!$D$1:$M$1)),[2]掉落汇总!$A$2:$A$871,F$1,[2]掉落汇总!$C$2:$C$871,$Q$2)/$Q$3)*宝箱投放计算!E234</f>
        <v>2.8580034423407916</v>
      </c>
      <c r="G234">
        <f ca="1">(SUMIFS(OFFSET([2]掉落汇总!$C$2:$C$871,,MATCH($B234,[2]掉落汇总!$D$1:$M$1)),[2]掉落汇总!$A$2:$A$871,G$1,[2]掉落汇总!$C$2:$C$871,$Q$1)+SUMIFS(OFFSET([2]掉落汇总!$C$2:$C$871,,MATCH($B234,[2]掉落汇总!$D$1:$M$1)),[2]掉落汇总!$A$2:$A$871,G$1,[2]掉落汇总!$C$2:$C$871,$Q$2)/$Q$3)*宝箱投放计算!F234</f>
        <v>0</v>
      </c>
      <c r="H234">
        <f ca="1">(SUMIFS(OFFSET([2]掉落汇总!$C$2:$C$871,,MATCH($B234,[2]掉落汇总!$D$1:$M$1)),[2]掉落汇总!$A$2:$A$871,H$1,[2]掉落汇总!$C$2:$C$871,$Q$1)+SUMIFS(OFFSET([2]掉落汇总!$C$2:$C$871,,MATCH($B234,[2]掉落汇总!$D$1:$M$1)),[2]掉落汇总!$A$2:$A$871,H$1,[2]掉落汇总!$C$2:$C$871,$Q$2)/$Q$3)*宝箱投放计算!G234</f>
        <v>0</v>
      </c>
      <c r="I234">
        <f ca="1">(SUMIFS(OFFSET([2]掉落汇总!$C$2:$C$871,,MATCH($B234,[2]掉落汇总!$D$1:$M$1)),[2]掉落汇总!$A$2:$A$871,I$1,[2]掉落汇总!$C$2:$C$871,$Q$1)+SUMIFS(OFFSET([2]掉落汇总!$C$2:$C$871,,MATCH($B234,[2]掉落汇总!$D$1:$M$1)),[2]掉落汇总!$A$2:$A$871,I$1,[2]掉落汇总!$C$2:$C$871,$Q$2)/$Q$3)*宝箱投放计算!H234</f>
        <v>0</v>
      </c>
      <c r="J234">
        <f ca="1">(SUMIFS(OFFSET([2]掉落汇总!$C$2:$C$871,,MATCH($B234,[2]掉落汇总!$D$1:$M$1)),[2]掉落汇总!$A$2:$A$871,J$1,[2]掉落汇总!$C$2:$C$871,$Q$1)+SUMIFS(OFFSET([2]掉落汇总!$C$2:$C$871,,MATCH($B234,[2]掉落汇总!$D$1:$M$1)),[2]掉落汇总!$A$2:$A$871,J$1,[2]掉落汇总!$C$2:$C$871,$Q$2)/$Q$3)*宝箱投放计算!I234</f>
        <v>0</v>
      </c>
      <c r="K234">
        <f ca="1">(SUMIFS(OFFSET([2]掉落汇总!$C$2:$C$871,,MATCH($B234,[2]掉落汇总!$D$1:$M$1)),[2]掉落汇总!$A$2:$A$871,K$1,[2]掉落汇总!$C$2:$C$871,$Q$1)+SUMIFS(OFFSET([2]掉落汇总!$C$2:$C$871,,MATCH($B234,[2]掉落汇总!$D$1:$M$1)),[2]掉落汇总!$A$2:$A$871,K$1,[2]掉落汇总!$C$2:$C$871,$Q$2)/$Q$3)*宝箱投放计算!J234</f>
        <v>0</v>
      </c>
      <c r="L234">
        <f ca="1">(SUMIFS(OFFSET([2]掉落汇总!$C$2:$C$871,,MATCH($B234,[2]掉落汇总!$D$1:$M$1)),[2]掉落汇总!$A$2:$A$871,L$1,[2]掉落汇总!$C$2:$C$871,$Q$1)+SUMIFS(OFFSET([2]掉落汇总!$C$2:$C$871,,MATCH($B234,[2]掉落汇总!$D$1:$M$1)),[2]掉落汇总!$A$2:$A$871,L$1,[2]掉落汇总!$C$2:$C$871,$Q$2)/$Q$3)*宝箱投放计算!K234</f>
        <v>0.7814085171640911</v>
      </c>
      <c r="M234">
        <f ca="1">(SUMIFS(OFFSET([2]掉落汇总!$C$2:$C$871,,MATCH($B234,[2]掉落汇总!$D$1:$M$1)),[2]掉落汇总!$A$2:$A$871,M$1,[2]掉落汇总!$C$2:$C$871,$Q$1)+SUMIFS(OFFSET([2]掉落汇总!$C$2:$C$871,,MATCH($B234,[2]掉落汇总!$D$1:$M$1)),[2]掉落汇总!$A$2:$A$871,M$1,[2]掉落汇总!$C$2:$C$871,$Q$2)/$Q$3)*宝箱投放计算!L234</f>
        <v>0.78196893612051854</v>
      </c>
      <c r="N234">
        <f ca="1">(SUMIFS(OFFSET([2]掉落汇总!$C$2:$C$871,,MATCH($B234,[2]掉落汇总!$D$1:$M$1)),[2]掉落汇总!$A$2:$A$871,N$1,[2]掉落汇总!$C$2:$C$871,$Q$1)+SUMIFS(OFFSET([2]掉落汇总!$C$2:$C$871,,MATCH($B234,[2]掉落汇总!$D$1:$M$1)),[2]掉落汇总!$A$2:$A$871,N$1,[2]掉落汇总!$C$2:$C$871,$Q$2)/$Q$3)*宝箱投放计算!M234</f>
        <v>0.18146053602163756</v>
      </c>
      <c r="O234">
        <f ca="1">(SUMIFS(OFFSET([2]掉落汇总!$C$2:$C$871,,MATCH($B234,[2]掉落汇总!$D$1:$M$1)),[2]掉落汇总!$A$2:$A$871,O$1,[2]掉落汇总!$C$2:$C$871,$Q$1)+SUMIFS(OFFSET([2]掉落汇总!$C$2:$C$871,,MATCH($B234,[2]掉落汇总!$D$1:$M$1)),[2]掉落汇总!$A$2:$A$871,O$1,[2]掉落汇总!$C$2:$C$871,$Q$2)/$Q$3)*宝箱投放计算!N234</f>
        <v>0.37342246297470183</v>
      </c>
    </row>
    <row r="235" spans="1:15" x14ac:dyDescent="0.2">
      <c r="A235">
        <f>玩家成长时间线!A235</f>
        <v>234</v>
      </c>
      <c r="B235">
        <f>玩家成长时间线!B235</f>
        <v>10</v>
      </c>
      <c r="C235">
        <f ca="1">SUM($D$2:D235)</f>
        <v>2110.7034754407391</v>
      </c>
      <c r="D235">
        <f t="shared" ca="1" si="3"/>
        <v>7.9340334895717666</v>
      </c>
      <c r="E235">
        <f ca="1">(SUMIFS(OFFSET([2]掉落汇总!$C$2:$C$871,,MATCH($B235,[2]掉落汇总!$D$1:$M$1)),[2]掉落汇总!$A$2:$A$871,E$1,[2]掉落汇总!$C$2:$C$871,$Q$1)+SUMIFS(OFFSET([2]掉落汇总!$C$2:$C$871,,MATCH($B235,[2]掉落汇总!$D$1:$M$1)),[2]掉落汇总!$A$2:$A$871,E$1,[2]掉落汇总!$C$2:$C$871,$Q$2)/$Q$3)*宝箱投放计算!D235</f>
        <v>2.9577695949500264</v>
      </c>
      <c r="F235">
        <f ca="1">(SUMIFS(OFFSET([2]掉落汇总!$C$2:$C$871,,MATCH($B235,[2]掉落汇总!$D$1:$M$1)),[2]掉落汇总!$A$2:$A$871,F$1,[2]掉落汇总!$C$2:$C$871,$Q$1)+SUMIFS(OFFSET([2]掉落汇总!$C$2:$C$871,,MATCH($B235,[2]掉落汇总!$D$1:$M$1)),[2]掉落汇总!$A$2:$A$871,F$1,[2]掉落汇总!$C$2:$C$871,$Q$2)/$Q$3)*宝箱投放计算!E235</f>
        <v>2.8580034423407916</v>
      </c>
      <c r="G235">
        <f ca="1">(SUMIFS(OFFSET([2]掉落汇总!$C$2:$C$871,,MATCH($B235,[2]掉落汇总!$D$1:$M$1)),[2]掉落汇总!$A$2:$A$871,G$1,[2]掉落汇总!$C$2:$C$871,$Q$1)+SUMIFS(OFFSET([2]掉落汇总!$C$2:$C$871,,MATCH($B235,[2]掉落汇总!$D$1:$M$1)),[2]掉落汇总!$A$2:$A$871,G$1,[2]掉落汇总!$C$2:$C$871,$Q$2)/$Q$3)*宝箱投放计算!F235</f>
        <v>0</v>
      </c>
      <c r="H235">
        <f ca="1">(SUMIFS(OFFSET([2]掉落汇总!$C$2:$C$871,,MATCH($B235,[2]掉落汇总!$D$1:$M$1)),[2]掉落汇总!$A$2:$A$871,H$1,[2]掉落汇总!$C$2:$C$871,$Q$1)+SUMIFS(OFFSET([2]掉落汇总!$C$2:$C$871,,MATCH($B235,[2]掉落汇总!$D$1:$M$1)),[2]掉落汇总!$A$2:$A$871,H$1,[2]掉落汇总!$C$2:$C$871,$Q$2)/$Q$3)*宝箱投放计算!G235</f>
        <v>0</v>
      </c>
      <c r="I235">
        <f ca="1">(SUMIFS(OFFSET([2]掉落汇总!$C$2:$C$871,,MATCH($B235,[2]掉落汇总!$D$1:$M$1)),[2]掉落汇总!$A$2:$A$871,I$1,[2]掉落汇总!$C$2:$C$871,$Q$1)+SUMIFS(OFFSET([2]掉落汇总!$C$2:$C$871,,MATCH($B235,[2]掉落汇总!$D$1:$M$1)),[2]掉落汇总!$A$2:$A$871,I$1,[2]掉落汇总!$C$2:$C$871,$Q$2)/$Q$3)*宝箱投放计算!H235</f>
        <v>0</v>
      </c>
      <c r="J235">
        <f ca="1">(SUMIFS(OFFSET([2]掉落汇总!$C$2:$C$871,,MATCH($B235,[2]掉落汇总!$D$1:$M$1)),[2]掉落汇总!$A$2:$A$871,J$1,[2]掉落汇总!$C$2:$C$871,$Q$1)+SUMIFS(OFFSET([2]掉落汇总!$C$2:$C$871,,MATCH($B235,[2]掉落汇总!$D$1:$M$1)),[2]掉落汇总!$A$2:$A$871,J$1,[2]掉落汇总!$C$2:$C$871,$Q$2)/$Q$3)*宝箱投放计算!I235</f>
        <v>0</v>
      </c>
      <c r="K235">
        <f ca="1">(SUMIFS(OFFSET([2]掉落汇总!$C$2:$C$871,,MATCH($B235,[2]掉落汇总!$D$1:$M$1)),[2]掉落汇总!$A$2:$A$871,K$1,[2]掉落汇总!$C$2:$C$871,$Q$1)+SUMIFS(OFFSET([2]掉落汇总!$C$2:$C$871,,MATCH($B235,[2]掉落汇总!$D$1:$M$1)),[2]掉落汇总!$A$2:$A$871,K$1,[2]掉落汇总!$C$2:$C$871,$Q$2)/$Q$3)*宝箱投放计算!J235</f>
        <v>0</v>
      </c>
      <c r="L235">
        <f ca="1">(SUMIFS(OFFSET([2]掉落汇总!$C$2:$C$871,,MATCH($B235,[2]掉落汇总!$D$1:$M$1)),[2]掉落汇总!$A$2:$A$871,L$1,[2]掉落汇总!$C$2:$C$871,$Q$1)+SUMIFS(OFFSET([2]掉落汇总!$C$2:$C$871,,MATCH($B235,[2]掉落汇总!$D$1:$M$1)),[2]掉落汇总!$A$2:$A$871,L$1,[2]掉落汇总!$C$2:$C$871,$Q$2)/$Q$3)*宝箱投放计算!K235</f>
        <v>0.7814085171640911</v>
      </c>
      <c r="M235">
        <f ca="1">(SUMIFS(OFFSET([2]掉落汇总!$C$2:$C$871,,MATCH($B235,[2]掉落汇总!$D$1:$M$1)),[2]掉落汇总!$A$2:$A$871,M$1,[2]掉落汇总!$C$2:$C$871,$Q$1)+SUMIFS(OFFSET([2]掉落汇总!$C$2:$C$871,,MATCH($B235,[2]掉落汇总!$D$1:$M$1)),[2]掉落汇总!$A$2:$A$871,M$1,[2]掉落汇总!$C$2:$C$871,$Q$2)/$Q$3)*宝箱投放计算!L235</f>
        <v>0.78196893612051854</v>
      </c>
      <c r="N235">
        <f ca="1">(SUMIFS(OFFSET([2]掉落汇总!$C$2:$C$871,,MATCH($B235,[2]掉落汇总!$D$1:$M$1)),[2]掉落汇总!$A$2:$A$871,N$1,[2]掉落汇总!$C$2:$C$871,$Q$1)+SUMIFS(OFFSET([2]掉落汇总!$C$2:$C$871,,MATCH($B235,[2]掉落汇总!$D$1:$M$1)),[2]掉落汇总!$A$2:$A$871,N$1,[2]掉落汇总!$C$2:$C$871,$Q$2)/$Q$3)*宝箱投放计算!M235</f>
        <v>0.18146053602163756</v>
      </c>
      <c r="O235">
        <f ca="1">(SUMIFS(OFFSET([2]掉落汇总!$C$2:$C$871,,MATCH($B235,[2]掉落汇总!$D$1:$M$1)),[2]掉落汇总!$A$2:$A$871,O$1,[2]掉落汇总!$C$2:$C$871,$Q$1)+SUMIFS(OFFSET([2]掉落汇总!$C$2:$C$871,,MATCH($B235,[2]掉落汇总!$D$1:$M$1)),[2]掉落汇总!$A$2:$A$871,O$1,[2]掉落汇总!$C$2:$C$871,$Q$2)/$Q$3)*宝箱投放计算!N235</f>
        <v>0.37342246297470183</v>
      </c>
    </row>
    <row r="236" spans="1:15" x14ac:dyDescent="0.2">
      <c r="A236">
        <f>玩家成长时间线!A236</f>
        <v>235</v>
      </c>
      <c r="B236">
        <f>玩家成长时间线!B236</f>
        <v>10</v>
      </c>
      <c r="C236">
        <f ca="1">SUM($D$2:D236)</f>
        <v>2118.6501338645562</v>
      </c>
      <c r="D236">
        <f t="shared" ca="1" si="3"/>
        <v>7.9466584238169018</v>
      </c>
      <c r="E236">
        <f ca="1">(SUMIFS(OFFSET([2]掉落汇总!$C$2:$C$871,,MATCH($B236,[2]掉落汇总!$D$1:$M$1)),[2]掉落汇总!$A$2:$A$871,E$1,[2]掉落汇总!$C$2:$C$871,$Q$1)+SUMIFS(OFFSET([2]掉落汇总!$C$2:$C$871,,MATCH($B236,[2]掉落汇总!$D$1:$M$1)),[2]掉落汇总!$A$2:$A$871,E$1,[2]掉落汇总!$C$2:$C$871,$Q$2)/$Q$3)*宝箱投放计算!D236</f>
        <v>2.9703945291951608</v>
      </c>
      <c r="F236">
        <f ca="1">(SUMIFS(OFFSET([2]掉落汇总!$C$2:$C$871,,MATCH($B236,[2]掉落汇总!$D$1:$M$1)),[2]掉落汇总!$A$2:$A$871,F$1,[2]掉落汇总!$C$2:$C$871,$Q$1)+SUMIFS(OFFSET([2]掉落汇总!$C$2:$C$871,,MATCH($B236,[2]掉落汇总!$D$1:$M$1)),[2]掉落汇总!$A$2:$A$871,F$1,[2]掉落汇总!$C$2:$C$871,$Q$2)/$Q$3)*宝箱投放计算!E236</f>
        <v>2.8580034423407916</v>
      </c>
      <c r="G236">
        <f ca="1">(SUMIFS(OFFSET([2]掉落汇总!$C$2:$C$871,,MATCH($B236,[2]掉落汇总!$D$1:$M$1)),[2]掉落汇总!$A$2:$A$871,G$1,[2]掉落汇总!$C$2:$C$871,$Q$1)+SUMIFS(OFFSET([2]掉落汇总!$C$2:$C$871,,MATCH($B236,[2]掉落汇总!$D$1:$M$1)),[2]掉落汇总!$A$2:$A$871,G$1,[2]掉落汇总!$C$2:$C$871,$Q$2)/$Q$3)*宝箱投放计算!F236</f>
        <v>0</v>
      </c>
      <c r="H236">
        <f ca="1">(SUMIFS(OFFSET([2]掉落汇总!$C$2:$C$871,,MATCH($B236,[2]掉落汇总!$D$1:$M$1)),[2]掉落汇总!$A$2:$A$871,H$1,[2]掉落汇总!$C$2:$C$871,$Q$1)+SUMIFS(OFFSET([2]掉落汇总!$C$2:$C$871,,MATCH($B236,[2]掉落汇总!$D$1:$M$1)),[2]掉落汇总!$A$2:$A$871,H$1,[2]掉落汇总!$C$2:$C$871,$Q$2)/$Q$3)*宝箱投放计算!G236</f>
        <v>0</v>
      </c>
      <c r="I236">
        <f ca="1">(SUMIFS(OFFSET([2]掉落汇总!$C$2:$C$871,,MATCH($B236,[2]掉落汇总!$D$1:$M$1)),[2]掉落汇总!$A$2:$A$871,I$1,[2]掉落汇总!$C$2:$C$871,$Q$1)+SUMIFS(OFFSET([2]掉落汇总!$C$2:$C$871,,MATCH($B236,[2]掉落汇总!$D$1:$M$1)),[2]掉落汇总!$A$2:$A$871,I$1,[2]掉落汇总!$C$2:$C$871,$Q$2)/$Q$3)*宝箱投放计算!H236</f>
        <v>0</v>
      </c>
      <c r="J236">
        <f ca="1">(SUMIFS(OFFSET([2]掉落汇总!$C$2:$C$871,,MATCH($B236,[2]掉落汇总!$D$1:$M$1)),[2]掉落汇总!$A$2:$A$871,J$1,[2]掉落汇总!$C$2:$C$871,$Q$1)+SUMIFS(OFFSET([2]掉落汇总!$C$2:$C$871,,MATCH($B236,[2]掉落汇总!$D$1:$M$1)),[2]掉落汇总!$A$2:$A$871,J$1,[2]掉落汇总!$C$2:$C$871,$Q$2)/$Q$3)*宝箱投放计算!I236</f>
        <v>0</v>
      </c>
      <c r="K236">
        <f ca="1">(SUMIFS(OFFSET([2]掉落汇总!$C$2:$C$871,,MATCH($B236,[2]掉落汇总!$D$1:$M$1)),[2]掉落汇总!$A$2:$A$871,K$1,[2]掉落汇总!$C$2:$C$871,$Q$1)+SUMIFS(OFFSET([2]掉落汇总!$C$2:$C$871,,MATCH($B236,[2]掉落汇总!$D$1:$M$1)),[2]掉落汇总!$A$2:$A$871,K$1,[2]掉落汇总!$C$2:$C$871,$Q$2)/$Q$3)*宝箱投放计算!J236</f>
        <v>0</v>
      </c>
      <c r="L236">
        <f ca="1">(SUMIFS(OFFSET([2]掉落汇总!$C$2:$C$871,,MATCH($B236,[2]掉落汇总!$D$1:$M$1)),[2]掉落汇总!$A$2:$A$871,L$1,[2]掉落汇总!$C$2:$C$871,$Q$1)+SUMIFS(OFFSET([2]掉落汇总!$C$2:$C$871,,MATCH($B236,[2]掉落汇总!$D$1:$M$1)),[2]掉落汇总!$A$2:$A$871,L$1,[2]掉落汇总!$C$2:$C$871,$Q$2)/$Q$3)*宝箱投放计算!K236</f>
        <v>0.7814085171640911</v>
      </c>
      <c r="M236">
        <f ca="1">(SUMIFS(OFFSET([2]掉落汇总!$C$2:$C$871,,MATCH($B236,[2]掉落汇总!$D$1:$M$1)),[2]掉落汇总!$A$2:$A$871,M$1,[2]掉落汇总!$C$2:$C$871,$Q$1)+SUMIFS(OFFSET([2]掉落汇总!$C$2:$C$871,,MATCH($B236,[2]掉落汇总!$D$1:$M$1)),[2]掉落汇总!$A$2:$A$871,M$1,[2]掉落汇总!$C$2:$C$871,$Q$2)/$Q$3)*宝箱投放计算!L236</f>
        <v>0.78196893612051854</v>
      </c>
      <c r="N236">
        <f ca="1">(SUMIFS(OFFSET([2]掉落汇总!$C$2:$C$871,,MATCH($B236,[2]掉落汇总!$D$1:$M$1)),[2]掉落汇总!$A$2:$A$871,N$1,[2]掉落汇总!$C$2:$C$871,$Q$1)+SUMIFS(OFFSET([2]掉落汇总!$C$2:$C$871,,MATCH($B236,[2]掉落汇总!$D$1:$M$1)),[2]掉落汇总!$A$2:$A$871,N$1,[2]掉落汇总!$C$2:$C$871,$Q$2)/$Q$3)*宝箱投放计算!M236</f>
        <v>0.18146053602163756</v>
      </c>
      <c r="O236">
        <f ca="1">(SUMIFS(OFFSET([2]掉落汇总!$C$2:$C$871,,MATCH($B236,[2]掉落汇总!$D$1:$M$1)),[2]掉落汇总!$A$2:$A$871,O$1,[2]掉落汇总!$C$2:$C$871,$Q$1)+SUMIFS(OFFSET([2]掉落汇总!$C$2:$C$871,,MATCH($B236,[2]掉落汇总!$D$1:$M$1)),[2]掉落汇总!$A$2:$A$871,O$1,[2]掉落汇总!$C$2:$C$871,$Q$2)/$Q$3)*宝箱投放计算!N236</f>
        <v>0.37342246297470183</v>
      </c>
    </row>
    <row r="237" spans="1:15" x14ac:dyDescent="0.2">
      <c r="A237">
        <f>玩家成长时间线!A237</f>
        <v>236</v>
      </c>
      <c r="B237">
        <f>玩家成长时间线!B237</f>
        <v>10</v>
      </c>
      <c r="C237">
        <f ca="1">SUM($D$2:D237)</f>
        <v>2126.8619159075211</v>
      </c>
      <c r="D237">
        <f t="shared" ca="1" si="3"/>
        <v>8.2117820429647175</v>
      </c>
      <c r="E237">
        <f ca="1">(SUMIFS(OFFSET([2]掉落汇总!$C$2:$C$871,,MATCH($B237,[2]掉落汇总!$D$1:$M$1)),[2]掉落汇总!$A$2:$A$871,E$1,[2]掉落汇总!$C$2:$C$871,$Q$1)+SUMIFS(OFFSET([2]掉落汇总!$C$2:$C$871,,MATCH($B237,[2]掉落汇总!$D$1:$M$1)),[2]掉落汇总!$A$2:$A$871,E$1,[2]掉落汇总!$C$2:$C$871,$Q$2)/$Q$3)*宝箱投放计算!D237</f>
        <v>3.2355181483429774</v>
      </c>
      <c r="F237">
        <f ca="1">(SUMIFS(OFFSET([2]掉落汇总!$C$2:$C$871,,MATCH($B237,[2]掉落汇总!$D$1:$M$1)),[2]掉落汇总!$A$2:$A$871,F$1,[2]掉落汇总!$C$2:$C$871,$Q$1)+SUMIFS(OFFSET([2]掉落汇总!$C$2:$C$871,,MATCH($B237,[2]掉落汇总!$D$1:$M$1)),[2]掉落汇总!$A$2:$A$871,F$1,[2]掉落汇总!$C$2:$C$871,$Q$2)/$Q$3)*宝箱投放计算!E237</f>
        <v>2.8580034423407916</v>
      </c>
      <c r="G237">
        <f ca="1">(SUMIFS(OFFSET([2]掉落汇总!$C$2:$C$871,,MATCH($B237,[2]掉落汇总!$D$1:$M$1)),[2]掉落汇总!$A$2:$A$871,G$1,[2]掉落汇总!$C$2:$C$871,$Q$1)+SUMIFS(OFFSET([2]掉落汇总!$C$2:$C$871,,MATCH($B237,[2]掉落汇总!$D$1:$M$1)),[2]掉落汇总!$A$2:$A$871,G$1,[2]掉落汇总!$C$2:$C$871,$Q$2)/$Q$3)*宝箱投放计算!F237</f>
        <v>0</v>
      </c>
      <c r="H237">
        <f ca="1">(SUMIFS(OFFSET([2]掉落汇总!$C$2:$C$871,,MATCH($B237,[2]掉落汇总!$D$1:$M$1)),[2]掉落汇总!$A$2:$A$871,H$1,[2]掉落汇总!$C$2:$C$871,$Q$1)+SUMIFS(OFFSET([2]掉落汇总!$C$2:$C$871,,MATCH($B237,[2]掉落汇总!$D$1:$M$1)),[2]掉落汇总!$A$2:$A$871,H$1,[2]掉落汇总!$C$2:$C$871,$Q$2)/$Q$3)*宝箱投放计算!G237</f>
        <v>0</v>
      </c>
      <c r="I237">
        <f ca="1">(SUMIFS(OFFSET([2]掉落汇总!$C$2:$C$871,,MATCH($B237,[2]掉落汇总!$D$1:$M$1)),[2]掉落汇总!$A$2:$A$871,I$1,[2]掉落汇总!$C$2:$C$871,$Q$1)+SUMIFS(OFFSET([2]掉落汇总!$C$2:$C$871,,MATCH($B237,[2]掉落汇总!$D$1:$M$1)),[2]掉落汇总!$A$2:$A$871,I$1,[2]掉落汇总!$C$2:$C$871,$Q$2)/$Q$3)*宝箱投放计算!H237</f>
        <v>0</v>
      </c>
      <c r="J237">
        <f ca="1">(SUMIFS(OFFSET([2]掉落汇总!$C$2:$C$871,,MATCH($B237,[2]掉落汇总!$D$1:$M$1)),[2]掉落汇总!$A$2:$A$871,J$1,[2]掉落汇总!$C$2:$C$871,$Q$1)+SUMIFS(OFFSET([2]掉落汇总!$C$2:$C$871,,MATCH($B237,[2]掉落汇总!$D$1:$M$1)),[2]掉落汇总!$A$2:$A$871,J$1,[2]掉落汇总!$C$2:$C$871,$Q$2)/$Q$3)*宝箱投放计算!I237</f>
        <v>0</v>
      </c>
      <c r="K237">
        <f ca="1">(SUMIFS(OFFSET([2]掉落汇总!$C$2:$C$871,,MATCH($B237,[2]掉落汇总!$D$1:$M$1)),[2]掉落汇总!$A$2:$A$871,K$1,[2]掉落汇总!$C$2:$C$871,$Q$1)+SUMIFS(OFFSET([2]掉落汇总!$C$2:$C$871,,MATCH($B237,[2]掉落汇总!$D$1:$M$1)),[2]掉落汇总!$A$2:$A$871,K$1,[2]掉落汇总!$C$2:$C$871,$Q$2)/$Q$3)*宝箱投放计算!J237</f>
        <v>0</v>
      </c>
      <c r="L237">
        <f ca="1">(SUMIFS(OFFSET([2]掉落汇总!$C$2:$C$871,,MATCH($B237,[2]掉落汇总!$D$1:$M$1)),[2]掉落汇总!$A$2:$A$871,L$1,[2]掉落汇总!$C$2:$C$871,$Q$1)+SUMIFS(OFFSET([2]掉落汇总!$C$2:$C$871,,MATCH($B237,[2]掉落汇总!$D$1:$M$1)),[2]掉落汇总!$A$2:$A$871,L$1,[2]掉落汇总!$C$2:$C$871,$Q$2)/$Q$3)*宝箱投放计算!K237</f>
        <v>0.7814085171640911</v>
      </c>
      <c r="M237">
        <f ca="1">(SUMIFS(OFFSET([2]掉落汇总!$C$2:$C$871,,MATCH($B237,[2]掉落汇总!$D$1:$M$1)),[2]掉落汇总!$A$2:$A$871,M$1,[2]掉落汇总!$C$2:$C$871,$Q$1)+SUMIFS(OFFSET([2]掉落汇总!$C$2:$C$871,,MATCH($B237,[2]掉落汇总!$D$1:$M$1)),[2]掉落汇总!$A$2:$A$871,M$1,[2]掉落汇总!$C$2:$C$871,$Q$2)/$Q$3)*宝箱投放计算!L237</f>
        <v>0.78196893612051854</v>
      </c>
      <c r="N237">
        <f ca="1">(SUMIFS(OFFSET([2]掉落汇总!$C$2:$C$871,,MATCH($B237,[2]掉落汇总!$D$1:$M$1)),[2]掉落汇总!$A$2:$A$871,N$1,[2]掉落汇总!$C$2:$C$871,$Q$1)+SUMIFS(OFFSET([2]掉落汇总!$C$2:$C$871,,MATCH($B237,[2]掉落汇总!$D$1:$M$1)),[2]掉落汇总!$A$2:$A$871,N$1,[2]掉落汇总!$C$2:$C$871,$Q$2)/$Q$3)*宝箱投放计算!M237</f>
        <v>0.18146053602163756</v>
      </c>
      <c r="O237">
        <f ca="1">(SUMIFS(OFFSET([2]掉落汇总!$C$2:$C$871,,MATCH($B237,[2]掉落汇总!$D$1:$M$1)),[2]掉落汇总!$A$2:$A$871,O$1,[2]掉落汇总!$C$2:$C$871,$Q$1)+SUMIFS(OFFSET([2]掉落汇总!$C$2:$C$871,,MATCH($B237,[2]掉落汇总!$D$1:$M$1)),[2]掉落汇总!$A$2:$A$871,O$1,[2]掉落汇总!$C$2:$C$871,$Q$2)/$Q$3)*宝箱投放计算!N237</f>
        <v>0.37342246297470183</v>
      </c>
    </row>
    <row r="238" spans="1:15" x14ac:dyDescent="0.2">
      <c r="A238">
        <f>玩家成长时间线!A238</f>
        <v>237</v>
      </c>
      <c r="B238">
        <f>玩家成长时间线!B238</f>
        <v>10</v>
      </c>
      <c r="C238">
        <f ca="1">SUM($D$2:D238)</f>
        <v>2134.8338241998281</v>
      </c>
      <c r="D238">
        <f t="shared" ca="1" si="3"/>
        <v>7.9719082923071687</v>
      </c>
      <c r="E238">
        <f ca="1">(SUMIFS(OFFSET([2]掉落汇总!$C$2:$C$871,,MATCH($B238,[2]掉落汇总!$D$1:$M$1)),[2]掉落汇总!$A$2:$A$871,E$1,[2]掉落汇总!$C$2:$C$871,$Q$1)+SUMIFS(OFFSET([2]掉落汇总!$C$2:$C$871,,MATCH($B238,[2]掉落汇总!$D$1:$M$1)),[2]掉落汇总!$A$2:$A$871,E$1,[2]掉落汇总!$C$2:$C$871,$Q$2)/$Q$3)*宝箱投放计算!D238</f>
        <v>2.9956443976854286</v>
      </c>
      <c r="F238">
        <f ca="1">(SUMIFS(OFFSET([2]掉落汇总!$C$2:$C$871,,MATCH($B238,[2]掉落汇总!$D$1:$M$1)),[2]掉落汇总!$A$2:$A$871,F$1,[2]掉落汇总!$C$2:$C$871,$Q$1)+SUMIFS(OFFSET([2]掉落汇总!$C$2:$C$871,,MATCH($B238,[2]掉落汇总!$D$1:$M$1)),[2]掉落汇总!$A$2:$A$871,F$1,[2]掉落汇总!$C$2:$C$871,$Q$2)/$Q$3)*宝箱投放计算!E238</f>
        <v>2.8580034423407916</v>
      </c>
      <c r="G238">
        <f ca="1">(SUMIFS(OFFSET([2]掉落汇总!$C$2:$C$871,,MATCH($B238,[2]掉落汇总!$D$1:$M$1)),[2]掉落汇总!$A$2:$A$871,G$1,[2]掉落汇总!$C$2:$C$871,$Q$1)+SUMIFS(OFFSET([2]掉落汇总!$C$2:$C$871,,MATCH($B238,[2]掉落汇总!$D$1:$M$1)),[2]掉落汇总!$A$2:$A$871,G$1,[2]掉落汇总!$C$2:$C$871,$Q$2)/$Q$3)*宝箱投放计算!F238</f>
        <v>0</v>
      </c>
      <c r="H238">
        <f ca="1">(SUMIFS(OFFSET([2]掉落汇总!$C$2:$C$871,,MATCH($B238,[2]掉落汇总!$D$1:$M$1)),[2]掉落汇总!$A$2:$A$871,H$1,[2]掉落汇总!$C$2:$C$871,$Q$1)+SUMIFS(OFFSET([2]掉落汇总!$C$2:$C$871,,MATCH($B238,[2]掉落汇总!$D$1:$M$1)),[2]掉落汇总!$A$2:$A$871,H$1,[2]掉落汇总!$C$2:$C$871,$Q$2)/$Q$3)*宝箱投放计算!G238</f>
        <v>0</v>
      </c>
      <c r="I238">
        <f ca="1">(SUMIFS(OFFSET([2]掉落汇总!$C$2:$C$871,,MATCH($B238,[2]掉落汇总!$D$1:$M$1)),[2]掉落汇总!$A$2:$A$871,I$1,[2]掉落汇总!$C$2:$C$871,$Q$1)+SUMIFS(OFFSET([2]掉落汇总!$C$2:$C$871,,MATCH($B238,[2]掉落汇总!$D$1:$M$1)),[2]掉落汇总!$A$2:$A$871,I$1,[2]掉落汇总!$C$2:$C$871,$Q$2)/$Q$3)*宝箱投放计算!H238</f>
        <v>0</v>
      </c>
      <c r="J238">
        <f ca="1">(SUMIFS(OFFSET([2]掉落汇总!$C$2:$C$871,,MATCH($B238,[2]掉落汇总!$D$1:$M$1)),[2]掉落汇总!$A$2:$A$871,J$1,[2]掉落汇总!$C$2:$C$871,$Q$1)+SUMIFS(OFFSET([2]掉落汇总!$C$2:$C$871,,MATCH($B238,[2]掉落汇总!$D$1:$M$1)),[2]掉落汇总!$A$2:$A$871,J$1,[2]掉落汇总!$C$2:$C$871,$Q$2)/$Q$3)*宝箱投放计算!I238</f>
        <v>0</v>
      </c>
      <c r="K238">
        <f ca="1">(SUMIFS(OFFSET([2]掉落汇总!$C$2:$C$871,,MATCH($B238,[2]掉落汇总!$D$1:$M$1)),[2]掉落汇总!$A$2:$A$871,K$1,[2]掉落汇总!$C$2:$C$871,$Q$1)+SUMIFS(OFFSET([2]掉落汇总!$C$2:$C$871,,MATCH($B238,[2]掉落汇总!$D$1:$M$1)),[2]掉落汇总!$A$2:$A$871,K$1,[2]掉落汇总!$C$2:$C$871,$Q$2)/$Q$3)*宝箱投放计算!J238</f>
        <v>0</v>
      </c>
      <c r="L238">
        <f ca="1">(SUMIFS(OFFSET([2]掉落汇总!$C$2:$C$871,,MATCH($B238,[2]掉落汇总!$D$1:$M$1)),[2]掉落汇总!$A$2:$A$871,L$1,[2]掉落汇总!$C$2:$C$871,$Q$1)+SUMIFS(OFFSET([2]掉落汇总!$C$2:$C$871,,MATCH($B238,[2]掉落汇总!$D$1:$M$1)),[2]掉落汇总!$A$2:$A$871,L$1,[2]掉落汇总!$C$2:$C$871,$Q$2)/$Q$3)*宝箱投放计算!K238</f>
        <v>0.7814085171640911</v>
      </c>
      <c r="M238">
        <f ca="1">(SUMIFS(OFFSET([2]掉落汇总!$C$2:$C$871,,MATCH($B238,[2]掉落汇总!$D$1:$M$1)),[2]掉落汇总!$A$2:$A$871,M$1,[2]掉落汇总!$C$2:$C$871,$Q$1)+SUMIFS(OFFSET([2]掉落汇总!$C$2:$C$871,,MATCH($B238,[2]掉落汇总!$D$1:$M$1)),[2]掉落汇总!$A$2:$A$871,M$1,[2]掉落汇总!$C$2:$C$871,$Q$2)/$Q$3)*宝箱投放计算!L238</f>
        <v>0.78196893612051854</v>
      </c>
      <c r="N238">
        <f ca="1">(SUMIFS(OFFSET([2]掉落汇总!$C$2:$C$871,,MATCH($B238,[2]掉落汇总!$D$1:$M$1)),[2]掉落汇总!$A$2:$A$871,N$1,[2]掉落汇总!$C$2:$C$871,$Q$1)+SUMIFS(OFFSET([2]掉落汇总!$C$2:$C$871,,MATCH($B238,[2]掉落汇总!$D$1:$M$1)),[2]掉落汇总!$A$2:$A$871,N$1,[2]掉落汇总!$C$2:$C$871,$Q$2)/$Q$3)*宝箱投放计算!M238</f>
        <v>0.18146053602163756</v>
      </c>
      <c r="O238">
        <f ca="1">(SUMIFS(OFFSET([2]掉落汇总!$C$2:$C$871,,MATCH($B238,[2]掉落汇总!$D$1:$M$1)),[2]掉落汇总!$A$2:$A$871,O$1,[2]掉落汇总!$C$2:$C$871,$Q$1)+SUMIFS(OFFSET([2]掉落汇总!$C$2:$C$871,,MATCH($B238,[2]掉落汇总!$D$1:$M$1)),[2]掉落汇总!$A$2:$A$871,O$1,[2]掉落汇总!$C$2:$C$871,$Q$2)/$Q$3)*宝箱投放计算!N238</f>
        <v>0.37342246297470183</v>
      </c>
    </row>
    <row r="239" spans="1:15" x14ac:dyDescent="0.2">
      <c r="A239">
        <f>玩家成长时间线!A239</f>
        <v>238</v>
      </c>
      <c r="B239">
        <f>玩家成长时间线!B239</f>
        <v>8</v>
      </c>
      <c r="C239">
        <f ca="1">SUM($D$2:D239)</f>
        <v>2143.7614423459413</v>
      </c>
      <c r="D239">
        <f t="shared" ca="1" si="3"/>
        <v>8.9276181461131578</v>
      </c>
      <c r="E239">
        <f ca="1">(SUMIFS(OFFSET([2]掉落汇总!$C$2:$C$871,,MATCH($B239,[2]掉落汇总!$D$1:$M$1)),[2]掉落汇总!$A$2:$A$871,E$1,[2]掉落汇总!$C$2:$C$871,$Q$1)+SUMIFS(OFFSET([2]掉落汇总!$C$2:$C$871,,MATCH($B239,[2]掉落汇总!$D$1:$M$1)),[2]掉落汇总!$A$2:$A$871,E$1,[2]掉落汇总!$C$2:$C$871,$Q$2)/$Q$3)*宝箱投放计算!D239</f>
        <v>2.7493846153846153</v>
      </c>
      <c r="F239">
        <f ca="1">(SUMIFS(OFFSET([2]掉落汇总!$C$2:$C$871,,MATCH($B239,[2]掉落汇总!$D$1:$M$1)),[2]掉落汇总!$A$2:$A$871,F$1,[2]掉落汇总!$C$2:$C$871,$Q$1)+SUMIFS(OFFSET([2]掉落汇总!$C$2:$C$871,,MATCH($B239,[2]掉落汇总!$D$1:$M$1)),[2]掉落汇总!$A$2:$A$871,F$1,[2]掉落汇总!$C$2:$C$871,$Q$2)/$Q$3)*宝箱投放计算!E239</f>
        <v>2.2864027538726335</v>
      </c>
      <c r="G239">
        <f ca="1">(SUMIFS(OFFSET([2]掉落汇总!$C$2:$C$871,,MATCH($B239,[2]掉落汇总!$D$1:$M$1)),[2]掉落汇总!$A$2:$A$871,G$1,[2]掉落汇总!$C$2:$C$871,$Q$1)+SUMIFS(OFFSET([2]掉落汇总!$C$2:$C$871,,MATCH($B239,[2]掉落汇总!$D$1:$M$1)),[2]掉落汇总!$A$2:$A$871,G$1,[2]掉落汇总!$C$2:$C$871,$Q$2)/$Q$3)*宝箱投放计算!F239</f>
        <v>0</v>
      </c>
      <c r="H239">
        <f ca="1">(SUMIFS(OFFSET([2]掉落汇总!$C$2:$C$871,,MATCH($B239,[2]掉落汇总!$D$1:$M$1)),[2]掉落汇总!$A$2:$A$871,H$1,[2]掉落汇总!$C$2:$C$871,$Q$1)+SUMIFS(OFFSET([2]掉落汇总!$C$2:$C$871,,MATCH($B239,[2]掉落汇总!$D$1:$M$1)),[2]掉落汇总!$A$2:$A$871,H$1,[2]掉落汇总!$C$2:$C$871,$Q$2)/$Q$3)*宝箱投放计算!G239</f>
        <v>0</v>
      </c>
      <c r="I239">
        <f ca="1">(SUMIFS(OFFSET([2]掉落汇总!$C$2:$C$871,,MATCH($B239,[2]掉落汇总!$D$1:$M$1)),[2]掉落汇总!$A$2:$A$871,I$1,[2]掉落汇总!$C$2:$C$871,$Q$1)+SUMIFS(OFFSET([2]掉落汇总!$C$2:$C$871,,MATCH($B239,[2]掉落汇总!$D$1:$M$1)),[2]掉落汇总!$A$2:$A$871,I$1,[2]掉落汇总!$C$2:$C$871,$Q$2)/$Q$3)*宝箱投放计算!H239</f>
        <v>1.7735703245749606</v>
      </c>
      <c r="J239">
        <f ca="1">(SUMIFS(OFFSET([2]掉落汇总!$C$2:$C$871,,MATCH($B239,[2]掉落汇总!$D$1:$M$1)),[2]掉落汇总!$A$2:$A$871,J$1,[2]掉落汇总!$C$2:$C$871,$Q$1)+SUMIFS(OFFSET([2]掉落汇总!$C$2:$C$871,,MATCH($B239,[2]掉落汇总!$D$1:$M$1)),[2]掉落汇总!$A$2:$A$871,J$1,[2]掉落汇总!$C$2:$C$871,$Q$2)/$Q$3)*宝箱投放计算!I239</f>
        <v>0</v>
      </c>
      <c r="K239">
        <f ca="1">(SUMIFS(OFFSET([2]掉落汇总!$C$2:$C$871,,MATCH($B239,[2]掉落汇总!$D$1:$M$1)),[2]掉落汇总!$A$2:$A$871,K$1,[2]掉落汇总!$C$2:$C$871,$Q$1)+SUMIFS(OFFSET([2]掉落汇总!$C$2:$C$871,,MATCH($B239,[2]掉落汇总!$D$1:$M$1)),[2]掉落汇总!$A$2:$A$871,K$1,[2]掉落汇总!$C$2:$C$871,$Q$2)/$Q$3)*宝箱投放计算!J239</f>
        <v>0</v>
      </c>
      <c r="L239">
        <f ca="1">(SUMIFS(OFFSET([2]掉落汇总!$C$2:$C$871,,MATCH($B239,[2]掉落汇总!$D$1:$M$1)),[2]掉落汇总!$A$2:$A$871,L$1,[2]掉落汇总!$C$2:$C$871,$Q$1)+SUMIFS(OFFSET([2]掉落汇总!$C$2:$C$871,,MATCH($B239,[2]掉落汇总!$D$1:$M$1)),[2]掉落汇总!$A$2:$A$871,L$1,[2]掉落汇总!$C$2:$C$871,$Q$2)/$Q$3)*宝箱投放计算!K239</f>
        <v>0.7814085171640911</v>
      </c>
      <c r="M239">
        <f ca="1">(SUMIFS(OFFSET([2]掉落汇总!$C$2:$C$871,,MATCH($B239,[2]掉落汇总!$D$1:$M$1)),[2]掉落汇总!$A$2:$A$871,M$1,[2]掉落汇总!$C$2:$C$871,$Q$1)+SUMIFS(OFFSET([2]掉落汇总!$C$2:$C$871,,MATCH($B239,[2]掉落汇总!$D$1:$M$1)),[2]掉落汇总!$A$2:$A$871,M$1,[2]掉落汇总!$C$2:$C$871,$Q$2)/$Q$3)*宝箱投放计算!L239</f>
        <v>0.78196893612051854</v>
      </c>
      <c r="N239">
        <f ca="1">(SUMIFS(OFFSET([2]掉落汇总!$C$2:$C$871,,MATCH($B239,[2]掉落汇总!$D$1:$M$1)),[2]掉落汇总!$A$2:$A$871,N$1,[2]掉落汇总!$C$2:$C$871,$Q$1)+SUMIFS(OFFSET([2]掉落汇总!$C$2:$C$871,,MATCH($B239,[2]掉落汇总!$D$1:$M$1)),[2]掉落汇总!$A$2:$A$871,N$1,[2]掉落汇总!$C$2:$C$871,$Q$2)/$Q$3)*宝箱投放计算!M239</f>
        <v>0.18146053602163756</v>
      </c>
      <c r="O239">
        <f ca="1">(SUMIFS(OFFSET([2]掉落汇总!$C$2:$C$871,,MATCH($B239,[2]掉落汇总!$D$1:$M$1)),[2]掉落汇总!$A$2:$A$871,O$1,[2]掉落汇总!$C$2:$C$871,$Q$1)+SUMIFS(OFFSET([2]掉落汇总!$C$2:$C$871,,MATCH($B239,[2]掉落汇总!$D$1:$M$1)),[2]掉落汇总!$A$2:$A$871,O$1,[2]掉落汇总!$C$2:$C$871,$Q$2)/$Q$3)*宝箱投放计算!N239</f>
        <v>0.37342246297470183</v>
      </c>
    </row>
    <row r="240" spans="1:15" x14ac:dyDescent="0.2">
      <c r="A240">
        <f>玩家成长时间线!A240</f>
        <v>239</v>
      </c>
      <c r="B240">
        <f>玩家成长时间线!B240</f>
        <v>8</v>
      </c>
      <c r="C240">
        <f ca="1">SUM($D$2:D240)</f>
        <v>2150.927028629018</v>
      </c>
      <c r="D240">
        <f t="shared" ca="1" si="3"/>
        <v>7.1655862830766592</v>
      </c>
      <c r="E240">
        <f ca="1">(SUMIFS(OFFSET([2]掉落汇总!$C$2:$C$871,,MATCH($B240,[2]掉落汇总!$D$1:$M$1)),[2]掉落汇总!$A$2:$A$871,E$1,[2]掉落汇总!$C$2:$C$871,$Q$1)+SUMIFS(OFFSET([2]掉落汇总!$C$2:$C$871,,MATCH($B240,[2]掉落汇总!$D$1:$M$1)),[2]掉落汇总!$A$2:$A$871,E$1,[2]掉落汇总!$C$2:$C$871,$Q$2)/$Q$3)*宝箱投放计算!D240</f>
        <v>2.7609230769230764</v>
      </c>
      <c r="F240">
        <f ca="1">(SUMIFS(OFFSET([2]掉落汇总!$C$2:$C$871,,MATCH($B240,[2]掉落汇总!$D$1:$M$1)),[2]掉落汇总!$A$2:$A$871,F$1,[2]掉落汇总!$C$2:$C$871,$Q$1)+SUMIFS(OFFSET([2]掉落汇总!$C$2:$C$871,,MATCH($B240,[2]掉落汇总!$D$1:$M$1)),[2]掉落汇总!$A$2:$A$871,F$1,[2]掉落汇总!$C$2:$C$871,$Q$2)/$Q$3)*宝箱投放计算!E240</f>
        <v>2.2864027538726335</v>
      </c>
      <c r="G240">
        <f ca="1">(SUMIFS(OFFSET([2]掉落汇总!$C$2:$C$871,,MATCH($B240,[2]掉落汇总!$D$1:$M$1)),[2]掉落汇总!$A$2:$A$871,G$1,[2]掉落汇总!$C$2:$C$871,$Q$1)+SUMIFS(OFFSET([2]掉落汇总!$C$2:$C$871,,MATCH($B240,[2]掉落汇总!$D$1:$M$1)),[2]掉落汇总!$A$2:$A$871,G$1,[2]掉落汇总!$C$2:$C$871,$Q$2)/$Q$3)*宝箱投放计算!F240</f>
        <v>0</v>
      </c>
      <c r="H240">
        <f ca="1">(SUMIFS(OFFSET([2]掉落汇总!$C$2:$C$871,,MATCH($B240,[2]掉落汇总!$D$1:$M$1)),[2]掉落汇总!$A$2:$A$871,H$1,[2]掉落汇总!$C$2:$C$871,$Q$1)+SUMIFS(OFFSET([2]掉落汇总!$C$2:$C$871,,MATCH($B240,[2]掉落汇总!$D$1:$M$1)),[2]掉落汇总!$A$2:$A$871,H$1,[2]掉落汇总!$C$2:$C$871,$Q$2)/$Q$3)*宝箱投放计算!G240</f>
        <v>0</v>
      </c>
      <c r="I240">
        <f ca="1">(SUMIFS(OFFSET([2]掉落汇总!$C$2:$C$871,,MATCH($B240,[2]掉落汇总!$D$1:$M$1)),[2]掉落汇总!$A$2:$A$871,I$1,[2]掉落汇总!$C$2:$C$871,$Q$1)+SUMIFS(OFFSET([2]掉落汇总!$C$2:$C$871,,MATCH($B240,[2]掉落汇总!$D$1:$M$1)),[2]掉落汇总!$A$2:$A$871,I$1,[2]掉落汇总!$C$2:$C$871,$Q$2)/$Q$3)*宝箱投放计算!H240</f>
        <v>0</v>
      </c>
      <c r="J240">
        <f ca="1">(SUMIFS(OFFSET([2]掉落汇总!$C$2:$C$871,,MATCH($B240,[2]掉落汇总!$D$1:$M$1)),[2]掉落汇总!$A$2:$A$871,J$1,[2]掉落汇总!$C$2:$C$871,$Q$1)+SUMIFS(OFFSET([2]掉落汇总!$C$2:$C$871,,MATCH($B240,[2]掉落汇总!$D$1:$M$1)),[2]掉落汇总!$A$2:$A$871,J$1,[2]掉落汇总!$C$2:$C$871,$Q$2)/$Q$3)*宝箱投放计算!I240</f>
        <v>0</v>
      </c>
      <c r="K240">
        <f ca="1">(SUMIFS(OFFSET([2]掉落汇总!$C$2:$C$871,,MATCH($B240,[2]掉落汇总!$D$1:$M$1)),[2]掉落汇总!$A$2:$A$871,K$1,[2]掉落汇总!$C$2:$C$871,$Q$1)+SUMIFS(OFFSET([2]掉落汇总!$C$2:$C$871,,MATCH($B240,[2]掉落汇总!$D$1:$M$1)),[2]掉落汇总!$A$2:$A$871,K$1,[2]掉落汇总!$C$2:$C$871,$Q$2)/$Q$3)*宝箱投放计算!J240</f>
        <v>0</v>
      </c>
      <c r="L240">
        <f ca="1">(SUMIFS(OFFSET([2]掉落汇总!$C$2:$C$871,,MATCH($B240,[2]掉落汇总!$D$1:$M$1)),[2]掉落汇总!$A$2:$A$871,L$1,[2]掉落汇总!$C$2:$C$871,$Q$1)+SUMIFS(OFFSET([2]掉落汇总!$C$2:$C$871,,MATCH($B240,[2]掉落汇总!$D$1:$M$1)),[2]掉落汇总!$A$2:$A$871,L$1,[2]掉落汇总!$C$2:$C$871,$Q$2)/$Q$3)*宝箱投放计算!K240</f>
        <v>0.7814085171640911</v>
      </c>
      <c r="M240">
        <f ca="1">(SUMIFS(OFFSET([2]掉落汇总!$C$2:$C$871,,MATCH($B240,[2]掉落汇总!$D$1:$M$1)),[2]掉落汇总!$A$2:$A$871,M$1,[2]掉落汇总!$C$2:$C$871,$Q$1)+SUMIFS(OFFSET([2]掉落汇总!$C$2:$C$871,,MATCH($B240,[2]掉落汇总!$D$1:$M$1)),[2]掉落汇总!$A$2:$A$871,M$1,[2]掉落汇总!$C$2:$C$871,$Q$2)/$Q$3)*宝箱投放计算!L240</f>
        <v>0.78196893612051854</v>
      </c>
      <c r="N240">
        <f ca="1">(SUMIFS(OFFSET([2]掉落汇总!$C$2:$C$871,,MATCH($B240,[2]掉落汇总!$D$1:$M$1)),[2]掉落汇总!$A$2:$A$871,N$1,[2]掉落汇总!$C$2:$C$871,$Q$1)+SUMIFS(OFFSET([2]掉落汇总!$C$2:$C$871,,MATCH($B240,[2]掉落汇总!$D$1:$M$1)),[2]掉落汇总!$A$2:$A$871,N$1,[2]掉落汇总!$C$2:$C$871,$Q$2)/$Q$3)*宝箱投放计算!M240</f>
        <v>0.18146053602163756</v>
      </c>
      <c r="O240">
        <f ca="1">(SUMIFS(OFFSET([2]掉落汇总!$C$2:$C$871,,MATCH($B240,[2]掉落汇总!$D$1:$M$1)),[2]掉落汇总!$A$2:$A$871,O$1,[2]掉落汇总!$C$2:$C$871,$Q$1)+SUMIFS(OFFSET([2]掉落汇总!$C$2:$C$871,,MATCH($B240,[2]掉落汇总!$D$1:$M$1)),[2]掉落汇总!$A$2:$A$871,O$1,[2]掉落汇总!$C$2:$C$871,$Q$2)/$Q$3)*宝箱投放计算!N240</f>
        <v>0.37342246297470183</v>
      </c>
    </row>
    <row r="241" spans="1:15" x14ac:dyDescent="0.2">
      <c r="A241">
        <f>玩家成长时间线!A241</f>
        <v>240</v>
      </c>
      <c r="B241">
        <f>玩家成长时间线!B241</f>
        <v>8</v>
      </c>
      <c r="C241">
        <f ca="1">SUM($D$2:D241)</f>
        <v>2158.3349226044024</v>
      </c>
      <c r="D241">
        <f t="shared" ca="1" si="3"/>
        <v>7.4078939753843516</v>
      </c>
      <c r="E241">
        <f ca="1">(SUMIFS(OFFSET([2]掉落汇总!$C$2:$C$871,,MATCH($B241,[2]掉落汇总!$D$1:$M$1)),[2]掉落汇总!$A$2:$A$871,E$1,[2]掉落汇总!$C$2:$C$871,$Q$1)+SUMIFS(OFFSET([2]掉落汇总!$C$2:$C$871,,MATCH($B241,[2]掉落汇总!$D$1:$M$1)),[2]掉落汇总!$A$2:$A$871,E$1,[2]掉落汇总!$C$2:$C$871,$Q$2)/$Q$3)*宝箱投放计算!D241</f>
        <v>3.0032307692307687</v>
      </c>
      <c r="F241">
        <f ca="1">(SUMIFS(OFFSET([2]掉落汇总!$C$2:$C$871,,MATCH($B241,[2]掉落汇总!$D$1:$M$1)),[2]掉落汇总!$A$2:$A$871,F$1,[2]掉落汇总!$C$2:$C$871,$Q$1)+SUMIFS(OFFSET([2]掉落汇总!$C$2:$C$871,,MATCH($B241,[2]掉落汇总!$D$1:$M$1)),[2]掉落汇总!$A$2:$A$871,F$1,[2]掉落汇总!$C$2:$C$871,$Q$2)/$Q$3)*宝箱投放计算!E241</f>
        <v>2.2864027538726335</v>
      </c>
      <c r="G241">
        <f ca="1">(SUMIFS(OFFSET([2]掉落汇总!$C$2:$C$871,,MATCH($B241,[2]掉落汇总!$D$1:$M$1)),[2]掉落汇总!$A$2:$A$871,G$1,[2]掉落汇总!$C$2:$C$871,$Q$1)+SUMIFS(OFFSET([2]掉落汇总!$C$2:$C$871,,MATCH($B241,[2]掉落汇总!$D$1:$M$1)),[2]掉落汇总!$A$2:$A$871,G$1,[2]掉落汇总!$C$2:$C$871,$Q$2)/$Q$3)*宝箱投放计算!F241</f>
        <v>0</v>
      </c>
      <c r="H241">
        <f ca="1">(SUMIFS(OFFSET([2]掉落汇总!$C$2:$C$871,,MATCH($B241,[2]掉落汇总!$D$1:$M$1)),[2]掉落汇总!$A$2:$A$871,H$1,[2]掉落汇总!$C$2:$C$871,$Q$1)+SUMIFS(OFFSET([2]掉落汇总!$C$2:$C$871,,MATCH($B241,[2]掉落汇总!$D$1:$M$1)),[2]掉落汇总!$A$2:$A$871,H$1,[2]掉落汇总!$C$2:$C$871,$Q$2)/$Q$3)*宝箱投放计算!G241</f>
        <v>0</v>
      </c>
      <c r="I241">
        <f ca="1">(SUMIFS(OFFSET([2]掉落汇总!$C$2:$C$871,,MATCH($B241,[2]掉落汇总!$D$1:$M$1)),[2]掉落汇总!$A$2:$A$871,I$1,[2]掉落汇总!$C$2:$C$871,$Q$1)+SUMIFS(OFFSET([2]掉落汇总!$C$2:$C$871,,MATCH($B241,[2]掉落汇总!$D$1:$M$1)),[2]掉落汇总!$A$2:$A$871,I$1,[2]掉落汇总!$C$2:$C$871,$Q$2)/$Q$3)*宝箱投放计算!H241</f>
        <v>0</v>
      </c>
      <c r="J241">
        <f ca="1">(SUMIFS(OFFSET([2]掉落汇总!$C$2:$C$871,,MATCH($B241,[2]掉落汇总!$D$1:$M$1)),[2]掉落汇总!$A$2:$A$871,J$1,[2]掉落汇总!$C$2:$C$871,$Q$1)+SUMIFS(OFFSET([2]掉落汇总!$C$2:$C$871,,MATCH($B241,[2]掉落汇总!$D$1:$M$1)),[2]掉落汇总!$A$2:$A$871,J$1,[2]掉落汇总!$C$2:$C$871,$Q$2)/$Q$3)*宝箱投放计算!I241</f>
        <v>0</v>
      </c>
      <c r="K241">
        <f ca="1">(SUMIFS(OFFSET([2]掉落汇总!$C$2:$C$871,,MATCH($B241,[2]掉落汇总!$D$1:$M$1)),[2]掉落汇总!$A$2:$A$871,K$1,[2]掉落汇总!$C$2:$C$871,$Q$1)+SUMIFS(OFFSET([2]掉落汇总!$C$2:$C$871,,MATCH($B241,[2]掉落汇总!$D$1:$M$1)),[2]掉落汇总!$A$2:$A$871,K$1,[2]掉落汇总!$C$2:$C$871,$Q$2)/$Q$3)*宝箱投放计算!J241</f>
        <v>0</v>
      </c>
      <c r="L241">
        <f ca="1">(SUMIFS(OFFSET([2]掉落汇总!$C$2:$C$871,,MATCH($B241,[2]掉落汇总!$D$1:$M$1)),[2]掉落汇总!$A$2:$A$871,L$1,[2]掉落汇总!$C$2:$C$871,$Q$1)+SUMIFS(OFFSET([2]掉落汇总!$C$2:$C$871,,MATCH($B241,[2]掉落汇总!$D$1:$M$1)),[2]掉落汇总!$A$2:$A$871,L$1,[2]掉落汇总!$C$2:$C$871,$Q$2)/$Q$3)*宝箱投放计算!K241</f>
        <v>0.7814085171640911</v>
      </c>
      <c r="M241">
        <f ca="1">(SUMIFS(OFFSET([2]掉落汇总!$C$2:$C$871,,MATCH($B241,[2]掉落汇总!$D$1:$M$1)),[2]掉落汇总!$A$2:$A$871,M$1,[2]掉落汇总!$C$2:$C$871,$Q$1)+SUMIFS(OFFSET([2]掉落汇总!$C$2:$C$871,,MATCH($B241,[2]掉落汇总!$D$1:$M$1)),[2]掉落汇总!$A$2:$A$871,M$1,[2]掉落汇总!$C$2:$C$871,$Q$2)/$Q$3)*宝箱投放计算!L241</f>
        <v>0.78196893612051854</v>
      </c>
      <c r="N241">
        <f ca="1">(SUMIFS(OFFSET([2]掉落汇总!$C$2:$C$871,,MATCH($B241,[2]掉落汇总!$D$1:$M$1)),[2]掉落汇总!$A$2:$A$871,N$1,[2]掉落汇总!$C$2:$C$871,$Q$1)+SUMIFS(OFFSET([2]掉落汇总!$C$2:$C$871,,MATCH($B241,[2]掉落汇总!$D$1:$M$1)),[2]掉落汇总!$A$2:$A$871,N$1,[2]掉落汇总!$C$2:$C$871,$Q$2)/$Q$3)*宝箱投放计算!M241</f>
        <v>0.18146053602163756</v>
      </c>
      <c r="O241">
        <f ca="1">(SUMIFS(OFFSET([2]掉落汇总!$C$2:$C$871,,MATCH($B241,[2]掉落汇总!$D$1:$M$1)),[2]掉落汇总!$A$2:$A$871,O$1,[2]掉落汇总!$C$2:$C$871,$Q$1)+SUMIFS(OFFSET([2]掉落汇总!$C$2:$C$871,,MATCH($B241,[2]掉落汇总!$D$1:$M$1)),[2]掉落汇总!$A$2:$A$871,O$1,[2]掉落汇总!$C$2:$C$871,$Q$2)/$Q$3)*宝箱投放计算!N241</f>
        <v>0.37342246297470183</v>
      </c>
    </row>
    <row r="242" spans="1:15" x14ac:dyDescent="0.2">
      <c r="A242">
        <f>玩家成长时间线!A242</f>
        <v>241</v>
      </c>
      <c r="B242">
        <f>玩家成长时间线!B242</f>
        <v>9</v>
      </c>
      <c r="C242">
        <f ca="1">SUM($D$2:D242)</f>
        <v>2171.5850950107824</v>
      </c>
      <c r="D242">
        <f t="shared" ca="1" si="3"/>
        <v>13.250172406379972</v>
      </c>
      <c r="E242">
        <f ca="1">(SUMIFS(OFFSET([2]掉落汇总!$C$2:$C$871,,MATCH($B242,[2]掉落汇总!$D$1:$M$1)),[2]掉落汇总!$A$2:$A$871,E$1,[2]掉落汇总!$C$2:$C$871,$Q$1)+SUMIFS(OFFSET([2]掉落汇总!$C$2:$C$871,,MATCH($B242,[2]掉落汇总!$D$1:$M$1)),[2]掉落汇总!$A$2:$A$871,E$1,[2]掉落汇总!$C$2:$C$871,$Q$2)/$Q$3)*宝箱投放计算!D242</f>
        <v>1.8944558342420936</v>
      </c>
      <c r="F242">
        <f ca="1">(SUMIFS(OFFSET([2]掉落汇总!$C$2:$C$871,,MATCH($B242,[2]掉落汇总!$D$1:$M$1)),[2]掉落汇总!$A$2:$A$871,F$1,[2]掉落汇总!$C$2:$C$871,$Q$1)+SUMIFS(OFFSET([2]掉落汇总!$C$2:$C$871,,MATCH($B242,[2]掉落汇总!$D$1:$M$1)),[2]掉落汇总!$A$2:$A$871,F$1,[2]掉落汇总!$C$2:$C$871,$Q$2)/$Q$3)*宝箱投放计算!E242</f>
        <v>2.8580034423407916</v>
      </c>
      <c r="G242">
        <f ca="1">(SUMIFS(OFFSET([2]掉落汇总!$C$2:$C$871,,MATCH($B242,[2]掉落汇总!$D$1:$M$1)),[2]掉落汇总!$A$2:$A$871,G$1,[2]掉落汇总!$C$2:$C$871,$Q$1)+SUMIFS(OFFSET([2]掉落汇总!$C$2:$C$871,,MATCH($B242,[2]掉落汇总!$D$1:$M$1)),[2]掉落汇总!$A$2:$A$871,G$1,[2]掉落汇总!$C$2:$C$871,$Q$2)/$Q$3)*宝箱投放计算!F242</f>
        <v>0</v>
      </c>
      <c r="H242">
        <f ca="1">(SUMIFS(OFFSET([2]掉落汇总!$C$2:$C$871,,MATCH($B242,[2]掉落汇总!$D$1:$M$1)),[2]掉落汇总!$A$2:$A$871,H$1,[2]掉落汇总!$C$2:$C$871,$Q$1)+SUMIFS(OFFSET([2]掉落汇总!$C$2:$C$871,,MATCH($B242,[2]掉落汇总!$D$1:$M$1)),[2]掉落汇总!$A$2:$A$871,H$1,[2]掉落汇总!$C$2:$C$871,$Q$2)/$Q$3)*宝箱投放计算!G242</f>
        <v>0</v>
      </c>
      <c r="I242">
        <f ca="1">(SUMIFS(OFFSET([2]掉落汇总!$C$2:$C$871,,MATCH($B242,[2]掉落汇总!$D$1:$M$1)),[2]掉落汇总!$A$2:$A$871,I$1,[2]掉落汇总!$C$2:$C$871,$Q$1)+SUMIFS(OFFSET([2]掉落汇总!$C$2:$C$871,,MATCH($B242,[2]掉落汇总!$D$1:$M$1)),[2]掉落汇总!$A$2:$A$871,I$1,[2]掉落汇总!$C$2:$C$871,$Q$2)/$Q$3)*宝箱投放计算!H242</f>
        <v>1.7735703245749606</v>
      </c>
      <c r="J242">
        <f ca="1">(SUMIFS(OFFSET([2]掉落汇总!$C$2:$C$871,,MATCH($B242,[2]掉落汇总!$D$1:$M$1)),[2]掉落汇总!$A$2:$A$871,J$1,[2]掉落汇总!$C$2:$C$871,$Q$1)+SUMIFS(OFFSET([2]掉落汇总!$C$2:$C$871,,MATCH($B242,[2]掉落汇总!$D$1:$M$1)),[2]掉落汇总!$A$2:$A$871,J$1,[2]掉落汇总!$C$2:$C$871,$Q$2)/$Q$3)*宝箱投放计算!I242</f>
        <v>4.6058823529411761</v>
      </c>
      <c r="K242">
        <f ca="1">(SUMIFS(OFFSET([2]掉落汇总!$C$2:$C$871,,MATCH($B242,[2]掉落汇总!$D$1:$M$1)),[2]掉落汇总!$A$2:$A$871,K$1,[2]掉落汇总!$C$2:$C$871,$Q$1)+SUMIFS(OFFSET([2]掉落汇总!$C$2:$C$871,,MATCH($B242,[2]掉落汇总!$D$1:$M$1)),[2]掉落汇总!$A$2:$A$871,K$1,[2]掉落汇总!$C$2:$C$871,$Q$2)/$Q$3)*宝箱投放计算!J242</f>
        <v>0</v>
      </c>
      <c r="L242">
        <f ca="1">(SUMIFS(OFFSET([2]掉落汇总!$C$2:$C$871,,MATCH($B242,[2]掉落汇总!$D$1:$M$1)),[2]掉落汇总!$A$2:$A$871,L$1,[2]掉落汇总!$C$2:$C$871,$Q$1)+SUMIFS(OFFSET([2]掉落汇总!$C$2:$C$871,,MATCH($B242,[2]掉落汇总!$D$1:$M$1)),[2]掉落汇总!$A$2:$A$871,L$1,[2]掉落汇总!$C$2:$C$871,$Q$2)/$Q$3)*宝箱投放计算!K242</f>
        <v>0.7814085171640911</v>
      </c>
      <c r="M242">
        <f ca="1">(SUMIFS(OFFSET([2]掉落汇总!$C$2:$C$871,,MATCH($B242,[2]掉落汇总!$D$1:$M$1)),[2]掉落汇总!$A$2:$A$871,M$1,[2]掉落汇总!$C$2:$C$871,$Q$1)+SUMIFS(OFFSET([2]掉落汇总!$C$2:$C$871,,MATCH($B242,[2]掉落汇总!$D$1:$M$1)),[2]掉落汇总!$A$2:$A$871,M$1,[2]掉落汇总!$C$2:$C$871,$Q$2)/$Q$3)*宝箱投放计算!L242</f>
        <v>0.78196893612051854</v>
      </c>
      <c r="N242">
        <f ca="1">(SUMIFS(OFFSET([2]掉落汇总!$C$2:$C$871,,MATCH($B242,[2]掉落汇总!$D$1:$M$1)),[2]掉落汇总!$A$2:$A$871,N$1,[2]掉落汇总!$C$2:$C$871,$Q$1)+SUMIFS(OFFSET([2]掉落汇总!$C$2:$C$871,,MATCH($B242,[2]掉落汇总!$D$1:$M$1)),[2]掉落汇总!$A$2:$A$871,N$1,[2]掉落汇总!$C$2:$C$871,$Q$2)/$Q$3)*宝箱投放计算!M242</f>
        <v>0.18146053602163756</v>
      </c>
      <c r="O242">
        <f ca="1">(SUMIFS(OFFSET([2]掉落汇总!$C$2:$C$871,,MATCH($B242,[2]掉落汇总!$D$1:$M$1)),[2]掉落汇总!$A$2:$A$871,O$1,[2]掉落汇总!$C$2:$C$871,$Q$1)+SUMIFS(OFFSET([2]掉落汇总!$C$2:$C$871,,MATCH($B242,[2]掉落汇总!$D$1:$M$1)),[2]掉落汇总!$A$2:$A$871,O$1,[2]掉落汇总!$C$2:$C$871,$Q$2)/$Q$3)*宝箱投放计算!N242</f>
        <v>0.37342246297470183</v>
      </c>
    </row>
    <row r="243" spans="1:15" x14ac:dyDescent="0.2">
      <c r="A243">
        <f>玩家成长时间线!A243</f>
        <v>242</v>
      </c>
      <c r="B243">
        <f>玩家成长时间线!B243</f>
        <v>9</v>
      </c>
      <c r="C243">
        <f ca="1">SUM($D$2:D243)</f>
        <v>2178.4636664299405</v>
      </c>
      <c r="D243">
        <f t="shared" ca="1" si="3"/>
        <v>6.8785714191582725</v>
      </c>
      <c r="E243">
        <f ca="1">(SUMIFS(OFFSET([2]掉落汇总!$C$2:$C$871,,MATCH($B243,[2]掉落汇总!$D$1:$M$1)),[2]掉落汇总!$A$2:$A$871,E$1,[2]掉落汇总!$C$2:$C$871,$Q$1)+SUMIFS(OFFSET([2]掉落汇总!$C$2:$C$871,,MATCH($B243,[2]掉落汇总!$D$1:$M$1)),[2]掉落汇总!$A$2:$A$871,E$1,[2]掉落汇总!$C$2:$C$871,$Q$2)/$Q$3)*宝箱投放计算!D243</f>
        <v>1.9023075245365322</v>
      </c>
      <c r="F243">
        <f ca="1">(SUMIFS(OFFSET([2]掉落汇总!$C$2:$C$871,,MATCH($B243,[2]掉落汇总!$D$1:$M$1)),[2]掉落汇总!$A$2:$A$871,F$1,[2]掉落汇总!$C$2:$C$871,$Q$1)+SUMIFS(OFFSET([2]掉落汇总!$C$2:$C$871,,MATCH($B243,[2]掉落汇总!$D$1:$M$1)),[2]掉落汇总!$A$2:$A$871,F$1,[2]掉落汇总!$C$2:$C$871,$Q$2)/$Q$3)*宝箱投放计算!E243</f>
        <v>2.8580034423407916</v>
      </c>
      <c r="G243">
        <f ca="1">(SUMIFS(OFFSET([2]掉落汇总!$C$2:$C$871,,MATCH($B243,[2]掉落汇总!$D$1:$M$1)),[2]掉落汇总!$A$2:$A$871,G$1,[2]掉落汇总!$C$2:$C$871,$Q$1)+SUMIFS(OFFSET([2]掉落汇总!$C$2:$C$871,,MATCH($B243,[2]掉落汇总!$D$1:$M$1)),[2]掉落汇总!$A$2:$A$871,G$1,[2]掉落汇总!$C$2:$C$871,$Q$2)/$Q$3)*宝箱投放计算!F243</f>
        <v>0</v>
      </c>
      <c r="H243">
        <f ca="1">(SUMIFS(OFFSET([2]掉落汇总!$C$2:$C$871,,MATCH($B243,[2]掉落汇总!$D$1:$M$1)),[2]掉落汇总!$A$2:$A$871,H$1,[2]掉落汇总!$C$2:$C$871,$Q$1)+SUMIFS(OFFSET([2]掉落汇总!$C$2:$C$871,,MATCH($B243,[2]掉落汇总!$D$1:$M$1)),[2]掉落汇总!$A$2:$A$871,H$1,[2]掉落汇总!$C$2:$C$871,$Q$2)/$Q$3)*宝箱投放计算!G243</f>
        <v>0</v>
      </c>
      <c r="I243">
        <f ca="1">(SUMIFS(OFFSET([2]掉落汇总!$C$2:$C$871,,MATCH($B243,[2]掉落汇总!$D$1:$M$1)),[2]掉落汇总!$A$2:$A$871,I$1,[2]掉落汇总!$C$2:$C$871,$Q$1)+SUMIFS(OFFSET([2]掉落汇总!$C$2:$C$871,,MATCH($B243,[2]掉落汇总!$D$1:$M$1)),[2]掉落汇总!$A$2:$A$871,I$1,[2]掉落汇总!$C$2:$C$871,$Q$2)/$Q$3)*宝箱投放计算!H243</f>
        <v>0</v>
      </c>
      <c r="J243">
        <f ca="1">(SUMIFS(OFFSET([2]掉落汇总!$C$2:$C$871,,MATCH($B243,[2]掉落汇总!$D$1:$M$1)),[2]掉落汇总!$A$2:$A$871,J$1,[2]掉落汇总!$C$2:$C$871,$Q$1)+SUMIFS(OFFSET([2]掉落汇总!$C$2:$C$871,,MATCH($B243,[2]掉落汇总!$D$1:$M$1)),[2]掉落汇总!$A$2:$A$871,J$1,[2]掉落汇总!$C$2:$C$871,$Q$2)/$Q$3)*宝箱投放计算!I243</f>
        <v>0</v>
      </c>
      <c r="K243">
        <f ca="1">(SUMIFS(OFFSET([2]掉落汇总!$C$2:$C$871,,MATCH($B243,[2]掉落汇总!$D$1:$M$1)),[2]掉落汇总!$A$2:$A$871,K$1,[2]掉落汇总!$C$2:$C$871,$Q$1)+SUMIFS(OFFSET([2]掉落汇总!$C$2:$C$871,,MATCH($B243,[2]掉落汇总!$D$1:$M$1)),[2]掉落汇总!$A$2:$A$871,K$1,[2]掉落汇总!$C$2:$C$871,$Q$2)/$Q$3)*宝箱投放计算!J243</f>
        <v>0</v>
      </c>
      <c r="L243">
        <f ca="1">(SUMIFS(OFFSET([2]掉落汇总!$C$2:$C$871,,MATCH($B243,[2]掉落汇总!$D$1:$M$1)),[2]掉落汇总!$A$2:$A$871,L$1,[2]掉落汇总!$C$2:$C$871,$Q$1)+SUMIFS(OFFSET([2]掉落汇总!$C$2:$C$871,,MATCH($B243,[2]掉落汇总!$D$1:$M$1)),[2]掉落汇总!$A$2:$A$871,L$1,[2]掉落汇总!$C$2:$C$871,$Q$2)/$Q$3)*宝箱投放计算!K243</f>
        <v>0.7814085171640911</v>
      </c>
      <c r="M243">
        <f ca="1">(SUMIFS(OFFSET([2]掉落汇总!$C$2:$C$871,,MATCH($B243,[2]掉落汇总!$D$1:$M$1)),[2]掉落汇总!$A$2:$A$871,M$1,[2]掉落汇总!$C$2:$C$871,$Q$1)+SUMIFS(OFFSET([2]掉落汇总!$C$2:$C$871,,MATCH($B243,[2]掉落汇总!$D$1:$M$1)),[2]掉落汇总!$A$2:$A$871,M$1,[2]掉落汇总!$C$2:$C$871,$Q$2)/$Q$3)*宝箱投放计算!L243</f>
        <v>0.78196893612051854</v>
      </c>
      <c r="N243">
        <f ca="1">(SUMIFS(OFFSET([2]掉落汇总!$C$2:$C$871,,MATCH($B243,[2]掉落汇总!$D$1:$M$1)),[2]掉落汇总!$A$2:$A$871,N$1,[2]掉落汇总!$C$2:$C$871,$Q$1)+SUMIFS(OFFSET([2]掉落汇总!$C$2:$C$871,,MATCH($B243,[2]掉落汇总!$D$1:$M$1)),[2]掉落汇总!$A$2:$A$871,N$1,[2]掉落汇总!$C$2:$C$871,$Q$2)/$Q$3)*宝箱投放计算!M243</f>
        <v>0.18146053602163756</v>
      </c>
      <c r="O243">
        <f ca="1">(SUMIFS(OFFSET([2]掉落汇总!$C$2:$C$871,,MATCH($B243,[2]掉落汇总!$D$1:$M$1)),[2]掉落汇总!$A$2:$A$871,O$1,[2]掉落汇总!$C$2:$C$871,$Q$1)+SUMIFS(OFFSET([2]掉落汇总!$C$2:$C$871,,MATCH($B243,[2]掉落汇总!$D$1:$M$1)),[2]掉落汇总!$A$2:$A$871,O$1,[2]掉落汇总!$C$2:$C$871,$Q$2)/$Q$3)*宝箱投放计算!N243</f>
        <v>0.37342246297470183</v>
      </c>
    </row>
    <row r="244" spans="1:15" x14ac:dyDescent="0.2">
      <c r="A244">
        <f>玩家成长时间线!A244</f>
        <v>243</v>
      </c>
      <c r="B244">
        <f>玩家成长时间线!B244</f>
        <v>9</v>
      </c>
      <c r="C244">
        <f ca="1">SUM($D$2:D244)</f>
        <v>2185.5071233452818</v>
      </c>
      <c r="D244">
        <f t="shared" ca="1" si="3"/>
        <v>7.043456915341479</v>
      </c>
      <c r="E244">
        <f ca="1">(SUMIFS(OFFSET([2]掉落汇总!$C$2:$C$871,,MATCH($B244,[2]掉落汇总!$D$1:$M$1)),[2]掉落汇总!$A$2:$A$871,E$1,[2]掉落汇总!$C$2:$C$871,$Q$1)+SUMIFS(OFFSET([2]掉落汇总!$C$2:$C$871,,MATCH($B244,[2]掉落汇总!$D$1:$M$1)),[2]掉落汇总!$A$2:$A$871,E$1,[2]掉落汇总!$C$2:$C$871,$Q$2)/$Q$3)*宝箱投放计算!D244</f>
        <v>2.067193020719738</v>
      </c>
      <c r="F244">
        <f ca="1">(SUMIFS(OFFSET([2]掉落汇总!$C$2:$C$871,,MATCH($B244,[2]掉落汇总!$D$1:$M$1)),[2]掉落汇总!$A$2:$A$871,F$1,[2]掉落汇总!$C$2:$C$871,$Q$1)+SUMIFS(OFFSET([2]掉落汇总!$C$2:$C$871,,MATCH($B244,[2]掉落汇总!$D$1:$M$1)),[2]掉落汇总!$A$2:$A$871,F$1,[2]掉落汇总!$C$2:$C$871,$Q$2)/$Q$3)*宝箱投放计算!E244</f>
        <v>2.8580034423407916</v>
      </c>
      <c r="G244">
        <f ca="1">(SUMIFS(OFFSET([2]掉落汇总!$C$2:$C$871,,MATCH($B244,[2]掉落汇总!$D$1:$M$1)),[2]掉落汇总!$A$2:$A$871,G$1,[2]掉落汇总!$C$2:$C$871,$Q$1)+SUMIFS(OFFSET([2]掉落汇总!$C$2:$C$871,,MATCH($B244,[2]掉落汇总!$D$1:$M$1)),[2]掉落汇总!$A$2:$A$871,G$1,[2]掉落汇总!$C$2:$C$871,$Q$2)/$Q$3)*宝箱投放计算!F244</f>
        <v>0</v>
      </c>
      <c r="H244">
        <f ca="1">(SUMIFS(OFFSET([2]掉落汇总!$C$2:$C$871,,MATCH($B244,[2]掉落汇总!$D$1:$M$1)),[2]掉落汇总!$A$2:$A$871,H$1,[2]掉落汇总!$C$2:$C$871,$Q$1)+SUMIFS(OFFSET([2]掉落汇总!$C$2:$C$871,,MATCH($B244,[2]掉落汇总!$D$1:$M$1)),[2]掉落汇总!$A$2:$A$871,H$1,[2]掉落汇总!$C$2:$C$871,$Q$2)/$Q$3)*宝箱投放计算!G244</f>
        <v>0</v>
      </c>
      <c r="I244">
        <f ca="1">(SUMIFS(OFFSET([2]掉落汇总!$C$2:$C$871,,MATCH($B244,[2]掉落汇总!$D$1:$M$1)),[2]掉落汇总!$A$2:$A$871,I$1,[2]掉落汇总!$C$2:$C$871,$Q$1)+SUMIFS(OFFSET([2]掉落汇总!$C$2:$C$871,,MATCH($B244,[2]掉落汇总!$D$1:$M$1)),[2]掉落汇总!$A$2:$A$871,I$1,[2]掉落汇总!$C$2:$C$871,$Q$2)/$Q$3)*宝箱投放计算!H244</f>
        <v>0</v>
      </c>
      <c r="J244">
        <f ca="1">(SUMIFS(OFFSET([2]掉落汇总!$C$2:$C$871,,MATCH($B244,[2]掉落汇总!$D$1:$M$1)),[2]掉落汇总!$A$2:$A$871,J$1,[2]掉落汇总!$C$2:$C$871,$Q$1)+SUMIFS(OFFSET([2]掉落汇总!$C$2:$C$871,,MATCH($B244,[2]掉落汇总!$D$1:$M$1)),[2]掉落汇总!$A$2:$A$871,J$1,[2]掉落汇总!$C$2:$C$871,$Q$2)/$Q$3)*宝箱投放计算!I244</f>
        <v>0</v>
      </c>
      <c r="K244">
        <f ca="1">(SUMIFS(OFFSET([2]掉落汇总!$C$2:$C$871,,MATCH($B244,[2]掉落汇总!$D$1:$M$1)),[2]掉落汇总!$A$2:$A$871,K$1,[2]掉落汇总!$C$2:$C$871,$Q$1)+SUMIFS(OFFSET([2]掉落汇总!$C$2:$C$871,,MATCH($B244,[2]掉落汇总!$D$1:$M$1)),[2]掉落汇总!$A$2:$A$871,K$1,[2]掉落汇总!$C$2:$C$871,$Q$2)/$Q$3)*宝箱投放计算!J244</f>
        <v>0</v>
      </c>
      <c r="L244">
        <f ca="1">(SUMIFS(OFFSET([2]掉落汇总!$C$2:$C$871,,MATCH($B244,[2]掉落汇总!$D$1:$M$1)),[2]掉落汇总!$A$2:$A$871,L$1,[2]掉落汇总!$C$2:$C$871,$Q$1)+SUMIFS(OFFSET([2]掉落汇总!$C$2:$C$871,,MATCH($B244,[2]掉落汇总!$D$1:$M$1)),[2]掉落汇总!$A$2:$A$871,L$1,[2]掉落汇总!$C$2:$C$871,$Q$2)/$Q$3)*宝箱投放计算!K244</f>
        <v>0.7814085171640911</v>
      </c>
      <c r="M244">
        <f ca="1">(SUMIFS(OFFSET([2]掉落汇总!$C$2:$C$871,,MATCH($B244,[2]掉落汇总!$D$1:$M$1)),[2]掉落汇总!$A$2:$A$871,M$1,[2]掉落汇总!$C$2:$C$871,$Q$1)+SUMIFS(OFFSET([2]掉落汇总!$C$2:$C$871,,MATCH($B244,[2]掉落汇总!$D$1:$M$1)),[2]掉落汇总!$A$2:$A$871,M$1,[2]掉落汇总!$C$2:$C$871,$Q$2)/$Q$3)*宝箱投放计算!L244</f>
        <v>0.78196893612051854</v>
      </c>
      <c r="N244">
        <f ca="1">(SUMIFS(OFFSET([2]掉落汇总!$C$2:$C$871,,MATCH($B244,[2]掉落汇总!$D$1:$M$1)),[2]掉落汇总!$A$2:$A$871,N$1,[2]掉落汇总!$C$2:$C$871,$Q$1)+SUMIFS(OFFSET([2]掉落汇总!$C$2:$C$871,,MATCH($B244,[2]掉落汇总!$D$1:$M$1)),[2]掉落汇总!$A$2:$A$871,N$1,[2]掉落汇总!$C$2:$C$871,$Q$2)/$Q$3)*宝箱投放计算!M244</f>
        <v>0.18146053602163756</v>
      </c>
      <c r="O244">
        <f ca="1">(SUMIFS(OFFSET([2]掉落汇总!$C$2:$C$871,,MATCH($B244,[2]掉落汇总!$D$1:$M$1)),[2]掉落汇总!$A$2:$A$871,O$1,[2]掉落汇总!$C$2:$C$871,$Q$1)+SUMIFS(OFFSET([2]掉落汇总!$C$2:$C$871,,MATCH($B244,[2]掉落汇总!$D$1:$M$1)),[2]掉落汇总!$A$2:$A$871,O$1,[2]掉落汇总!$C$2:$C$871,$Q$2)/$Q$3)*宝箱投放计算!N244</f>
        <v>0.37342246297470183</v>
      </c>
    </row>
    <row r="245" spans="1:15" x14ac:dyDescent="0.2">
      <c r="A245">
        <f>玩家成长时间线!A245</f>
        <v>244</v>
      </c>
      <c r="B245">
        <f>玩家成长时间线!B245</f>
        <v>10</v>
      </c>
      <c r="C245">
        <f ca="1">SUM($D$2:D245)</f>
        <v>2198.1470230803611</v>
      </c>
      <c r="D245">
        <f t="shared" ca="1" si="3"/>
        <v>12.639899735079112</v>
      </c>
      <c r="E245">
        <f ca="1">(SUMIFS(OFFSET([2]掉落汇总!$C$2:$C$871,,MATCH($B245,[2]掉落汇总!$D$1:$M$1)),[2]掉落汇总!$A$2:$A$871,E$1,[2]掉落汇总!$C$2:$C$871,$Q$1)+SUMIFS(OFFSET([2]掉落汇总!$C$2:$C$871,,MATCH($B245,[2]掉落汇总!$D$1:$M$1)),[2]掉落汇总!$A$2:$A$871,E$1,[2]掉落汇总!$C$2:$C$871,$Q$2)/$Q$3)*宝箱投放计算!D245</f>
        <v>3.084018937401368</v>
      </c>
      <c r="F245">
        <f ca="1">(SUMIFS(OFFSET([2]掉落汇总!$C$2:$C$871,,MATCH($B245,[2]掉落汇总!$D$1:$M$1)),[2]掉落汇总!$A$2:$A$871,F$1,[2]掉落汇总!$C$2:$C$871,$Q$1)+SUMIFS(OFFSET([2]掉落汇总!$C$2:$C$871,,MATCH($B245,[2]掉落汇总!$D$1:$M$1)),[2]掉落汇总!$A$2:$A$871,F$1,[2]掉落汇总!$C$2:$C$871,$Q$2)/$Q$3)*宝箱投放计算!E245</f>
        <v>2.8580034423407916</v>
      </c>
      <c r="G245">
        <f ca="1">(SUMIFS(OFFSET([2]掉落汇总!$C$2:$C$871,,MATCH($B245,[2]掉落汇总!$D$1:$M$1)),[2]掉落汇总!$A$2:$A$871,G$1,[2]掉落汇总!$C$2:$C$871,$Q$1)+SUMIFS(OFFSET([2]掉落汇总!$C$2:$C$871,,MATCH($B245,[2]掉落汇总!$D$1:$M$1)),[2]掉落汇总!$A$2:$A$871,G$1,[2]掉落汇总!$C$2:$C$871,$Q$2)/$Q$3)*宝箱投放计算!F245</f>
        <v>0</v>
      </c>
      <c r="H245">
        <f ca="1">(SUMIFS(OFFSET([2]掉落汇总!$C$2:$C$871,,MATCH($B245,[2]掉落汇总!$D$1:$M$1)),[2]掉落汇总!$A$2:$A$871,H$1,[2]掉落汇总!$C$2:$C$871,$Q$1)+SUMIFS(OFFSET([2]掉落汇总!$C$2:$C$871,,MATCH($B245,[2]掉落汇总!$D$1:$M$1)),[2]掉落汇总!$A$2:$A$871,H$1,[2]掉落汇总!$C$2:$C$871,$Q$2)/$Q$3)*宝箱投放计算!G245</f>
        <v>0</v>
      </c>
      <c r="I245">
        <f ca="1">(SUMIFS(OFFSET([2]掉落汇总!$C$2:$C$871,,MATCH($B245,[2]掉落汇总!$D$1:$M$1)),[2]掉落汇总!$A$2:$A$871,I$1,[2]掉落汇总!$C$2:$C$871,$Q$1)+SUMIFS(OFFSET([2]掉落汇总!$C$2:$C$871,,MATCH($B245,[2]掉落汇总!$D$1:$M$1)),[2]掉落汇总!$A$2:$A$871,I$1,[2]掉落汇总!$C$2:$C$871,$Q$2)/$Q$3)*宝箱投放计算!H245</f>
        <v>0</v>
      </c>
      <c r="J245">
        <f ca="1">(SUMIFS(OFFSET([2]掉落汇总!$C$2:$C$871,,MATCH($B245,[2]掉落汇总!$D$1:$M$1)),[2]掉落汇总!$A$2:$A$871,J$1,[2]掉落汇总!$C$2:$C$871,$Q$1)+SUMIFS(OFFSET([2]掉落汇总!$C$2:$C$871,,MATCH($B245,[2]掉落汇总!$D$1:$M$1)),[2]掉落汇总!$A$2:$A$871,J$1,[2]掉落汇总!$C$2:$C$871,$Q$2)/$Q$3)*宝箱投放计算!I245</f>
        <v>4.5796169030560039</v>
      </c>
      <c r="K245">
        <f ca="1">(SUMIFS(OFFSET([2]掉落汇总!$C$2:$C$871,,MATCH($B245,[2]掉落汇总!$D$1:$M$1)),[2]掉落汇总!$A$2:$A$871,K$1,[2]掉落汇总!$C$2:$C$871,$Q$1)+SUMIFS(OFFSET([2]掉落汇总!$C$2:$C$871,,MATCH($B245,[2]掉落汇总!$D$1:$M$1)),[2]掉落汇总!$A$2:$A$871,K$1,[2]掉落汇总!$C$2:$C$871,$Q$2)/$Q$3)*宝箱投放计算!J245</f>
        <v>0</v>
      </c>
      <c r="L245">
        <f ca="1">(SUMIFS(OFFSET([2]掉落汇总!$C$2:$C$871,,MATCH($B245,[2]掉落汇总!$D$1:$M$1)),[2]掉落汇总!$A$2:$A$871,L$1,[2]掉落汇总!$C$2:$C$871,$Q$1)+SUMIFS(OFFSET([2]掉落汇总!$C$2:$C$871,,MATCH($B245,[2]掉落汇总!$D$1:$M$1)),[2]掉落汇总!$A$2:$A$871,L$1,[2]掉落汇总!$C$2:$C$871,$Q$2)/$Q$3)*宝箱投放计算!K245</f>
        <v>0.7814085171640911</v>
      </c>
      <c r="M245">
        <f ca="1">(SUMIFS(OFFSET([2]掉落汇总!$C$2:$C$871,,MATCH($B245,[2]掉落汇总!$D$1:$M$1)),[2]掉落汇总!$A$2:$A$871,M$1,[2]掉落汇总!$C$2:$C$871,$Q$1)+SUMIFS(OFFSET([2]掉落汇总!$C$2:$C$871,,MATCH($B245,[2]掉落汇总!$D$1:$M$1)),[2]掉落汇总!$A$2:$A$871,M$1,[2]掉落汇总!$C$2:$C$871,$Q$2)/$Q$3)*宝箱投放计算!L245</f>
        <v>0.78196893612051854</v>
      </c>
      <c r="N245">
        <f ca="1">(SUMIFS(OFFSET([2]掉落汇总!$C$2:$C$871,,MATCH($B245,[2]掉落汇总!$D$1:$M$1)),[2]掉落汇总!$A$2:$A$871,N$1,[2]掉落汇总!$C$2:$C$871,$Q$1)+SUMIFS(OFFSET([2]掉落汇总!$C$2:$C$871,,MATCH($B245,[2]掉落汇总!$D$1:$M$1)),[2]掉落汇总!$A$2:$A$871,N$1,[2]掉落汇总!$C$2:$C$871,$Q$2)/$Q$3)*宝箱投放计算!M245</f>
        <v>0.18146053602163756</v>
      </c>
      <c r="O245">
        <f ca="1">(SUMIFS(OFFSET([2]掉落汇总!$C$2:$C$871,,MATCH($B245,[2]掉落汇总!$D$1:$M$1)),[2]掉落汇总!$A$2:$A$871,O$1,[2]掉落汇总!$C$2:$C$871,$Q$1)+SUMIFS(OFFSET([2]掉落汇总!$C$2:$C$871,,MATCH($B245,[2]掉落汇总!$D$1:$M$1)),[2]掉落汇总!$A$2:$A$871,O$1,[2]掉落汇总!$C$2:$C$871,$Q$2)/$Q$3)*宝箱投放计算!N245</f>
        <v>0.37342246297470183</v>
      </c>
    </row>
    <row r="246" spans="1:15" x14ac:dyDescent="0.2">
      <c r="A246">
        <f>玩家成长时间线!A246</f>
        <v>245</v>
      </c>
      <c r="B246">
        <f>玩家成长时间线!B246</f>
        <v>10</v>
      </c>
      <c r="C246">
        <f ca="1">SUM($D$2:D246)</f>
        <v>2206.2199308466293</v>
      </c>
      <c r="D246">
        <f t="shared" ca="1" si="3"/>
        <v>8.0729077662682425</v>
      </c>
      <c r="E246">
        <f ca="1">(SUMIFS(OFFSET([2]掉落汇总!$C$2:$C$871,,MATCH($B246,[2]掉落汇总!$D$1:$M$1)),[2]掉落汇总!$A$2:$A$871,E$1,[2]掉落汇总!$C$2:$C$871,$Q$1)+SUMIFS(OFFSET([2]掉落汇总!$C$2:$C$871,,MATCH($B246,[2]掉落汇总!$D$1:$M$1)),[2]掉落汇总!$A$2:$A$871,E$1,[2]掉落汇总!$C$2:$C$871,$Q$2)/$Q$3)*宝箱投放计算!D246</f>
        <v>3.0966438716465019</v>
      </c>
      <c r="F246">
        <f ca="1">(SUMIFS(OFFSET([2]掉落汇总!$C$2:$C$871,,MATCH($B246,[2]掉落汇总!$D$1:$M$1)),[2]掉落汇总!$A$2:$A$871,F$1,[2]掉落汇总!$C$2:$C$871,$Q$1)+SUMIFS(OFFSET([2]掉落汇总!$C$2:$C$871,,MATCH($B246,[2]掉落汇总!$D$1:$M$1)),[2]掉落汇总!$A$2:$A$871,F$1,[2]掉落汇总!$C$2:$C$871,$Q$2)/$Q$3)*宝箱投放计算!E246</f>
        <v>2.8580034423407916</v>
      </c>
      <c r="G246">
        <f ca="1">(SUMIFS(OFFSET([2]掉落汇总!$C$2:$C$871,,MATCH($B246,[2]掉落汇总!$D$1:$M$1)),[2]掉落汇总!$A$2:$A$871,G$1,[2]掉落汇总!$C$2:$C$871,$Q$1)+SUMIFS(OFFSET([2]掉落汇总!$C$2:$C$871,,MATCH($B246,[2]掉落汇总!$D$1:$M$1)),[2]掉落汇总!$A$2:$A$871,G$1,[2]掉落汇总!$C$2:$C$871,$Q$2)/$Q$3)*宝箱投放计算!F246</f>
        <v>0</v>
      </c>
      <c r="H246">
        <f ca="1">(SUMIFS(OFFSET([2]掉落汇总!$C$2:$C$871,,MATCH($B246,[2]掉落汇总!$D$1:$M$1)),[2]掉落汇总!$A$2:$A$871,H$1,[2]掉落汇总!$C$2:$C$871,$Q$1)+SUMIFS(OFFSET([2]掉落汇总!$C$2:$C$871,,MATCH($B246,[2]掉落汇总!$D$1:$M$1)),[2]掉落汇总!$A$2:$A$871,H$1,[2]掉落汇总!$C$2:$C$871,$Q$2)/$Q$3)*宝箱投放计算!G246</f>
        <v>0</v>
      </c>
      <c r="I246">
        <f ca="1">(SUMIFS(OFFSET([2]掉落汇总!$C$2:$C$871,,MATCH($B246,[2]掉落汇总!$D$1:$M$1)),[2]掉落汇总!$A$2:$A$871,I$1,[2]掉落汇总!$C$2:$C$871,$Q$1)+SUMIFS(OFFSET([2]掉落汇总!$C$2:$C$871,,MATCH($B246,[2]掉落汇总!$D$1:$M$1)),[2]掉落汇总!$A$2:$A$871,I$1,[2]掉落汇总!$C$2:$C$871,$Q$2)/$Q$3)*宝箱投放计算!H246</f>
        <v>0</v>
      </c>
      <c r="J246">
        <f ca="1">(SUMIFS(OFFSET([2]掉落汇总!$C$2:$C$871,,MATCH($B246,[2]掉落汇总!$D$1:$M$1)),[2]掉落汇总!$A$2:$A$871,J$1,[2]掉落汇总!$C$2:$C$871,$Q$1)+SUMIFS(OFFSET([2]掉落汇总!$C$2:$C$871,,MATCH($B246,[2]掉落汇总!$D$1:$M$1)),[2]掉落汇总!$A$2:$A$871,J$1,[2]掉落汇总!$C$2:$C$871,$Q$2)/$Q$3)*宝箱投放计算!I246</f>
        <v>0</v>
      </c>
      <c r="K246">
        <f ca="1">(SUMIFS(OFFSET([2]掉落汇总!$C$2:$C$871,,MATCH($B246,[2]掉落汇总!$D$1:$M$1)),[2]掉落汇总!$A$2:$A$871,K$1,[2]掉落汇总!$C$2:$C$871,$Q$1)+SUMIFS(OFFSET([2]掉落汇总!$C$2:$C$871,,MATCH($B246,[2]掉落汇总!$D$1:$M$1)),[2]掉落汇总!$A$2:$A$871,K$1,[2]掉落汇总!$C$2:$C$871,$Q$2)/$Q$3)*宝箱投放计算!J246</f>
        <v>0</v>
      </c>
      <c r="L246">
        <f ca="1">(SUMIFS(OFFSET([2]掉落汇总!$C$2:$C$871,,MATCH($B246,[2]掉落汇总!$D$1:$M$1)),[2]掉落汇总!$A$2:$A$871,L$1,[2]掉落汇总!$C$2:$C$871,$Q$1)+SUMIFS(OFFSET([2]掉落汇总!$C$2:$C$871,,MATCH($B246,[2]掉落汇总!$D$1:$M$1)),[2]掉落汇总!$A$2:$A$871,L$1,[2]掉落汇总!$C$2:$C$871,$Q$2)/$Q$3)*宝箱投放计算!K246</f>
        <v>0.7814085171640911</v>
      </c>
      <c r="M246">
        <f ca="1">(SUMIFS(OFFSET([2]掉落汇总!$C$2:$C$871,,MATCH($B246,[2]掉落汇总!$D$1:$M$1)),[2]掉落汇总!$A$2:$A$871,M$1,[2]掉落汇总!$C$2:$C$871,$Q$1)+SUMIFS(OFFSET([2]掉落汇总!$C$2:$C$871,,MATCH($B246,[2]掉落汇总!$D$1:$M$1)),[2]掉落汇总!$A$2:$A$871,M$1,[2]掉落汇总!$C$2:$C$871,$Q$2)/$Q$3)*宝箱投放计算!L246</f>
        <v>0.78196893612051854</v>
      </c>
      <c r="N246">
        <f ca="1">(SUMIFS(OFFSET([2]掉落汇总!$C$2:$C$871,,MATCH($B246,[2]掉落汇总!$D$1:$M$1)),[2]掉落汇总!$A$2:$A$871,N$1,[2]掉落汇总!$C$2:$C$871,$Q$1)+SUMIFS(OFFSET([2]掉落汇总!$C$2:$C$871,,MATCH($B246,[2]掉落汇总!$D$1:$M$1)),[2]掉落汇总!$A$2:$A$871,N$1,[2]掉落汇总!$C$2:$C$871,$Q$2)/$Q$3)*宝箱投放计算!M246</f>
        <v>0.18146053602163756</v>
      </c>
      <c r="O246">
        <f ca="1">(SUMIFS(OFFSET([2]掉落汇总!$C$2:$C$871,,MATCH($B246,[2]掉落汇总!$D$1:$M$1)),[2]掉落汇总!$A$2:$A$871,O$1,[2]掉落汇总!$C$2:$C$871,$Q$1)+SUMIFS(OFFSET([2]掉落汇总!$C$2:$C$871,,MATCH($B246,[2]掉落汇总!$D$1:$M$1)),[2]掉落汇总!$A$2:$A$871,O$1,[2]掉落汇总!$C$2:$C$871,$Q$2)/$Q$3)*宝箱投放计算!N246</f>
        <v>0.37342246297470183</v>
      </c>
    </row>
    <row r="247" spans="1:15" x14ac:dyDescent="0.2">
      <c r="A247">
        <f>玩家成长时间线!A247</f>
        <v>246</v>
      </c>
      <c r="B247">
        <f>玩家成长时间线!B247</f>
        <v>10</v>
      </c>
      <c r="C247">
        <f ca="1">SUM($D$2:D247)</f>
        <v>2214.3054635471426</v>
      </c>
      <c r="D247">
        <f t="shared" ca="1" si="3"/>
        <v>8.0855327005133759</v>
      </c>
      <c r="E247">
        <f ca="1">(SUMIFS(OFFSET([2]掉落汇总!$C$2:$C$871,,MATCH($B247,[2]掉落汇总!$D$1:$M$1)),[2]掉落汇总!$A$2:$A$871,E$1,[2]掉落汇总!$C$2:$C$871,$Q$1)+SUMIFS(OFFSET([2]掉落汇总!$C$2:$C$871,,MATCH($B247,[2]掉落汇总!$D$1:$M$1)),[2]掉落汇总!$A$2:$A$871,E$1,[2]掉落汇总!$C$2:$C$871,$Q$2)/$Q$3)*宝箱投放计算!D247</f>
        <v>3.1092688058916362</v>
      </c>
      <c r="F247">
        <f ca="1">(SUMIFS(OFFSET([2]掉落汇总!$C$2:$C$871,,MATCH($B247,[2]掉落汇总!$D$1:$M$1)),[2]掉落汇总!$A$2:$A$871,F$1,[2]掉落汇总!$C$2:$C$871,$Q$1)+SUMIFS(OFFSET([2]掉落汇总!$C$2:$C$871,,MATCH($B247,[2]掉落汇总!$D$1:$M$1)),[2]掉落汇总!$A$2:$A$871,F$1,[2]掉落汇总!$C$2:$C$871,$Q$2)/$Q$3)*宝箱投放计算!E247</f>
        <v>2.8580034423407916</v>
      </c>
      <c r="G247">
        <f ca="1">(SUMIFS(OFFSET([2]掉落汇总!$C$2:$C$871,,MATCH($B247,[2]掉落汇总!$D$1:$M$1)),[2]掉落汇总!$A$2:$A$871,G$1,[2]掉落汇总!$C$2:$C$871,$Q$1)+SUMIFS(OFFSET([2]掉落汇总!$C$2:$C$871,,MATCH($B247,[2]掉落汇总!$D$1:$M$1)),[2]掉落汇总!$A$2:$A$871,G$1,[2]掉落汇总!$C$2:$C$871,$Q$2)/$Q$3)*宝箱投放计算!F247</f>
        <v>0</v>
      </c>
      <c r="H247">
        <f ca="1">(SUMIFS(OFFSET([2]掉落汇总!$C$2:$C$871,,MATCH($B247,[2]掉落汇总!$D$1:$M$1)),[2]掉落汇总!$A$2:$A$871,H$1,[2]掉落汇总!$C$2:$C$871,$Q$1)+SUMIFS(OFFSET([2]掉落汇总!$C$2:$C$871,,MATCH($B247,[2]掉落汇总!$D$1:$M$1)),[2]掉落汇总!$A$2:$A$871,H$1,[2]掉落汇总!$C$2:$C$871,$Q$2)/$Q$3)*宝箱投放计算!G247</f>
        <v>0</v>
      </c>
      <c r="I247">
        <f ca="1">(SUMIFS(OFFSET([2]掉落汇总!$C$2:$C$871,,MATCH($B247,[2]掉落汇总!$D$1:$M$1)),[2]掉落汇总!$A$2:$A$871,I$1,[2]掉落汇总!$C$2:$C$871,$Q$1)+SUMIFS(OFFSET([2]掉落汇总!$C$2:$C$871,,MATCH($B247,[2]掉落汇总!$D$1:$M$1)),[2]掉落汇总!$A$2:$A$871,I$1,[2]掉落汇总!$C$2:$C$871,$Q$2)/$Q$3)*宝箱投放计算!H247</f>
        <v>0</v>
      </c>
      <c r="J247">
        <f ca="1">(SUMIFS(OFFSET([2]掉落汇总!$C$2:$C$871,,MATCH($B247,[2]掉落汇总!$D$1:$M$1)),[2]掉落汇总!$A$2:$A$871,J$1,[2]掉落汇总!$C$2:$C$871,$Q$1)+SUMIFS(OFFSET([2]掉落汇总!$C$2:$C$871,,MATCH($B247,[2]掉落汇总!$D$1:$M$1)),[2]掉落汇总!$A$2:$A$871,J$1,[2]掉落汇总!$C$2:$C$871,$Q$2)/$Q$3)*宝箱投放计算!I247</f>
        <v>0</v>
      </c>
      <c r="K247">
        <f ca="1">(SUMIFS(OFFSET([2]掉落汇总!$C$2:$C$871,,MATCH($B247,[2]掉落汇总!$D$1:$M$1)),[2]掉落汇总!$A$2:$A$871,K$1,[2]掉落汇总!$C$2:$C$871,$Q$1)+SUMIFS(OFFSET([2]掉落汇总!$C$2:$C$871,,MATCH($B247,[2]掉落汇总!$D$1:$M$1)),[2]掉落汇总!$A$2:$A$871,K$1,[2]掉落汇总!$C$2:$C$871,$Q$2)/$Q$3)*宝箱投放计算!J247</f>
        <v>0</v>
      </c>
      <c r="L247">
        <f ca="1">(SUMIFS(OFFSET([2]掉落汇总!$C$2:$C$871,,MATCH($B247,[2]掉落汇总!$D$1:$M$1)),[2]掉落汇总!$A$2:$A$871,L$1,[2]掉落汇总!$C$2:$C$871,$Q$1)+SUMIFS(OFFSET([2]掉落汇总!$C$2:$C$871,,MATCH($B247,[2]掉落汇总!$D$1:$M$1)),[2]掉落汇总!$A$2:$A$871,L$1,[2]掉落汇总!$C$2:$C$871,$Q$2)/$Q$3)*宝箱投放计算!K247</f>
        <v>0.7814085171640911</v>
      </c>
      <c r="M247">
        <f ca="1">(SUMIFS(OFFSET([2]掉落汇总!$C$2:$C$871,,MATCH($B247,[2]掉落汇总!$D$1:$M$1)),[2]掉落汇总!$A$2:$A$871,M$1,[2]掉落汇总!$C$2:$C$871,$Q$1)+SUMIFS(OFFSET([2]掉落汇总!$C$2:$C$871,,MATCH($B247,[2]掉落汇总!$D$1:$M$1)),[2]掉落汇总!$A$2:$A$871,M$1,[2]掉落汇总!$C$2:$C$871,$Q$2)/$Q$3)*宝箱投放计算!L247</f>
        <v>0.78196893612051854</v>
      </c>
      <c r="N247">
        <f ca="1">(SUMIFS(OFFSET([2]掉落汇总!$C$2:$C$871,,MATCH($B247,[2]掉落汇总!$D$1:$M$1)),[2]掉落汇总!$A$2:$A$871,N$1,[2]掉落汇总!$C$2:$C$871,$Q$1)+SUMIFS(OFFSET([2]掉落汇总!$C$2:$C$871,,MATCH($B247,[2]掉落汇总!$D$1:$M$1)),[2]掉落汇总!$A$2:$A$871,N$1,[2]掉落汇总!$C$2:$C$871,$Q$2)/$Q$3)*宝箱投放计算!M247</f>
        <v>0.18146053602163756</v>
      </c>
      <c r="O247">
        <f ca="1">(SUMIFS(OFFSET([2]掉落汇总!$C$2:$C$871,,MATCH($B247,[2]掉落汇总!$D$1:$M$1)),[2]掉落汇总!$A$2:$A$871,O$1,[2]掉落汇总!$C$2:$C$871,$Q$1)+SUMIFS(OFFSET([2]掉落汇总!$C$2:$C$871,,MATCH($B247,[2]掉落汇总!$D$1:$M$1)),[2]掉落汇总!$A$2:$A$871,O$1,[2]掉落汇总!$C$2:$C$871,$Q$2)/$Q$3)*宝箱投放计算!N247</f>
        <v>0.37342246297470183</v>
      </c>
    </row>
    <row r="248" spans="1:15" x14ac:dyDescent="0.2">
      <c r="A248">
        <f>玩家成长时间线!A248</f>
        <v>247</v>
      </c>
      <c r="B248">
        <f>玩家成长时间线!B248</f>
        <v>10</v>
      </c>
      <c r="C248">
        <f ca="1">SUM($D$2:D248)</f>
        <v>2222.6561198668037</v>
      </c>
      <c r="D248">
        <f t="shared" ca="1" si="3"/>
        <v>8.3506563196611943</v>
      </c>
      <c r="E248">
        <f ca="1">(SUMIFS(OFFSET([2]掉落汇总!$C$2:$C$871,,MATCH($B248,[2]掉落汇总!$D$1:$M$1)),[2]掉落汇总!$A$2:$A$871,E$1,[2]掉落汇总!$C$2:$C$871,$Q$1)+SUMIFS(OFFSET([2]掉落汇总!$C$2:$C$871,,MATCH($B248,[2]掉落汇总!$D$1:$M$1)),[2]掉落汇总!$A$2:$A$871,E$1,[2]掉落汇总!$C$2:$C$871,$Q$2)/$Q$3)*宝箱投放计算!D248</f>
        <v>3.3743924250394528</v>
      </c>
      <c r="F248">
        <f ca="1">(SUMIFS(OFFSET([2]掉落汇总!$C$2:$C$871,,MATCH($B248,[2]掉落汇总!$D$1:$M$1)),[2]掉落汇总!$A$2:$A$871,F$1,[2]掉落汇总!$C$2:$C$871,$Q$1)+SUMIFS(OFFSET([2]掉落汇总!$C$2:$C$871,,MATCH($B248,[2]掉落汇总!$D$1:$M$1)),[2]掉落汇总!$A$2:$A$871,F$1,[2]掉落汇总!$C$2:$C$871,$Q$2)/$Q$3)*宝箱投放计算!E248</f>
        <v>2.8580034423407916</v>
      </c>
      <c r="G248">
        <f ca="1">(SUMIFS(OFFSET([2]掉落汇总!$C$2:$C$871,,MATCH($B248,[2]掉落汇总!$D$1:$M$1)),[2]掉落汇总!$A$2:$A$871,G$1,[2]掉落汇总!$C$2:$C$871,$Q$1)+SUMIFS(OFFSET([2]掉落汇总!$C$2:$C$871,,MATCH($B248,[2]掉落汇总!$D$1:$M$1)),[2]掉落汇总!$A$2:$A$871,G$1,[2]掉落汇总!$C$2:$C$871,$Q$2)/$Q$3)*宝箱投放计算!F248</f>
        <v>0</v>
      </c>
      <c r="H248">
        <f ca="1">(SUMIFS(OFFSET([2]掉落汇总!$C$2:$C$871,,MATCH($B248,[2]掉落汇总!$D$1:$M$1)),[2]掉落汇总!$A$2:$A$871,H$1,[2]掉落汇总!$C$2:$C$871,$Q$1)+SUMIFS(OFFSET([2]掉落汇总!$C$2:$C$871,,MATCH($B248,[2]掉落汇总!$D$1:$M$1)),[2]掉落汇总!$A$2:$A$871,H$1,[2]掉落汇总!$C$2:$C$871,$Q$2)/$Q$3)*宝箱投放计算!G248</f>
        <v>0</v>
      </c>
      <c r="I248">
        <f ca="1">(SUMIFS(OFFSET([2]掉落汇总!$C$2:$C$871,,MATCH($B248,[2]掉落汇总!$D$1:$M$1)),[2]掉落汇总!$A$2:$A$871,I$1,[2]掉落汇总!$C$2:$C$871,$Q$1)+SUMIFS(OFFSET([2]掉落汇总!$C$2:$C$871,,MATCH($B248,[2]掉落汇总!$D$1:$M$1)),[2]掉落汇总!$A$2:$A$871,I$1,[2]掉落汇总!$C$2:$C$871,$Q$2)/$Q$3)*宝箱投放计算!H248</f>
        <v>0</v>
      </c>
      <c r="J248">
        <f ca="1">(SUMIFS(OFFSET([2]掉落汇总!$C$2:$C$871,,MATCH($B248,[2]掉落汇总!$D$1:$M$1)),[2]掉落汇总!$A$2:$A$871,J$1,[2]掉落汇总!$C$2:$C$871,$Q$1)+SUMIFS(OFFSET([2]掉落汇总!$C$2:$C$871,,MATCH($B248,[2]掉落汇总!$D$1:$M$1)),[2]掉落汇总!$A$2:$A$871,J$1,[2]掉落汇总!$C$2:$C$871,$Q$2)/$Q$3)*宝箱投放计算!I248</f>
        <v>0</v>
      </c>
      <c r="K248">
        <f ca="1">(SUMIFS(OFFSET([2]掉落汇总!$C$2:$C$871,,MATCH($B248,[2]掉落汇总!$D$1:$M$1)),[2]掉落汇总!$A$2:$A$871,K$1,[2]掉落汇总!$C$2:$C$871,$Q$1)+SUMIFS(OFFSET([2]掉落汇总!$C$2:$C$871,,MATCH($B248,[2]掉落汇总!$D$1:$M$1)),[2]掉落汇总!$A$2:$A$871,K$1,[2]掉落汇总!$C$2:$C$871,$Q$2)/$Q$3)*宝箱投放计算!J248</f>
        <v>0</v>
      </c>
      <c r="L248">
        <f ca="1">(SUMIFS(OFFSET([2]掉落汇总!$C$2:$C$871,,MATCH($B248,[2]掉落汇总!$D$1:$M$1)),[2]掉落汇总!$A$2:$A$871,L$1,[2]掉落汇总!$C$2:$C$871,$Q$1)+SUMIFS(OFFSET([2]掉落汇总!$C$2:$C$871,,MATCH($B248,[2]掉落汇总!$D$1:$M$1)),[2]掉落汇总!$A$2:$A$871,L$1,[2]掉落汇总!$C$2:$C$871,$Q$2)/$Q$3)*宝箱投放计算!K248</f>
        <v>0.7814085171640911</v>
      </c>
      <c r="M248">
        <f ca="1">(SUMIFS(OFFSET([2]掉落汇总!$C$2:$C$871,,MATCH($B248,[2]掉落汇总!$D$1:$M$1)),[2]掉落汇总!$A$2:$A$871,M$1,[2]掉落汇总!$C$2:$C$871,$Q$1)+SUMIFS(OFFSET([2]掉落汇总!$C$2:$C$871,,MATCH($B248,[2]掉落汇总!$D$1:$M$1)),[2]掉落汇总!$A$2:$A$871,M$1,[2]掉落汇总!$C$2:$C$871,$Q$2)/$Q$3)*宝箱投放计算!L248</f>
        <v>0.78196893612051854</v>
      </c>
      <c r="N248">
        <f ca="1">(SUMIFS(OFFSET([2]掉落汇总!$C$2:$C$871,,MATCH($B248,[2]掉落汇总!$D$1:$M$1)),[2]掉落汇总!$A$2:$A$871,N$1,[2]掉落汇总!$C$2:$C$871,$Q$1)+SUMIFS(OFFSET([2]掉落汇总!$C$2:$C$871,,MATCH($B248,[2]掉落汇总!$D$1:$M$1)),[2]掉落汇总!$A$2:$A$871,N$1,[2]掉落汇总!$C$2:$C$871,$Q$2)/$Q$3)*宝箱投放计算!M248</f>
        <v>0.18146053602163756</v>
      </c>
      <c r="O248">
        <f ca="1">(SUMIFS(OFFSET([2]掉落汇总!$C$2:$C$871,,MATCH($B248,[2]掉落汇总!$D$1:$M$1)),[2]掉落汇总!$A$2:$A$871,O$1,[2]掉落汇总!$C$2:$C$871,$Q$1)+SUMIFS(OFFSET([2]掉落汇总!$C$2:$C$871,,MATCH($B248,[2]掉落汇总!$D$1:$M$1)),[2]掉落汇总!$A$2:$A$871,O$1,[2]掉落汇总!$C$2:$C$871,$Q$2)/$Q$3)*宝箱投放计算!N248</f>
        <v>0.37342246297470183</v>
      </c>
    </row>
    <row r="249" spans="1:15" x14ac:dyDescent="0.2">
      <c r="A249">
        <f>玩家成长时间线!A249</f>
        <v>248</v>
      </c>
      <c r="B249">
        <f>玩家成长时间线!B249</f>
        <v>10</v>
      </c>
      <c r="C249">
        <f ca="1">SUM($D$2:D249)</f>
        <v>2230.7669024358074</v>
      </c>
      <c r="D249">
        <f t="shared" ca="1" si="3"/>
        <v>8.1107825690036464</v>
      </c>
      <c r="E249">
        <f ca="1">(SUMIFS(OFFSET([2]掉落汇总!$C$2:$C$871,,MATCH($B249,[2]掉落汇总!$D$1:$M$1)),[2]掉落汇总!$A$2:$A$871,E$1,[2]掉落汇总!$C$2:$C$871,$Q$1)+SUMIFS(OFFSET([2]掉落汇总!$C$2:$C$871,,MATCH($B249,[2]掉落汇总!$D$1:$M$1)),[2]掉落汇总!$A$2:$A$871,E$1,[2]掉落汇总!$C$2:$C$871,$Q$2)/$Q$3)*宝箱投放计算!D249</f>
        <v>3.1345186743819045</v>
      </c>
      <c r="F249">
        <f ca="1">(SUMIFS(OFFSET([2]掉落汇总!$C$2:$C$871,,MATCH($B249,[2]掉落汇总!$D$1:$M$1)),[2]掉落汇总!$A$2:$A$871,F$1,[2]掉落汇总!$C$2:$C$871,$Q$1)+SUMIFS(OFFSET([2]掉落汇总!$C$2:$C$871,,MATCH($B249,[2]掉落汇总!$D$1:$M$1)),[2]掉落汇总!$A$2:$A$871,F$1,[2]掉落汇总!$C$2:$C$871,$Q$2)/$Q$3)*宝箱投放计算!E249</f>
        <v>2.8580034423407916</v>
      </c>
      <c r="G249">
        <f ca="1">(SUMIFS(OFFSET([2]掉落汇总!$C$2:$C$871,,MATCH($B249,[2]掉落汇总!$D$1:$M$1)),[2]掉落汇总!$A$2:$A$871,G$1,[2]掉落汇总!$C$2:$C$871,$Q$1)+SUMIFS(OFFSET([2]掉落汇总!$C$2:$C$871,,MATCH($B249,[2]掉落汇总!$D$1:$M$1)),[2]掉落汇总!$A$2:$A$871,G$1,[2]掉落汇总!$C$2:$C$871,$Q$2)/$Q$3)*宝箱投放计算!F249</f>
        <v>0</v>
      </c>
      <c r="H249">
        <f ca="1">(SUMIFS(OFFSET([2]掉落汇总!$C$2:$C$871,,MATCH($B249,[2]掉落汇总!$D$1:$M$1)),[2]掉落汇总!$A$2:$A$871,H$1,[2]掉落汇总!$C$2:$C$871,$Q$1)+SUMIFS(OFFSET([2]掉落汇总!$C$2:$C$871,,MATCH($B249,[2]掉落汇总!$D$1:$M$1)),[2]掉落汇总!$A$2:$A$871,H$1,[2]掉落汇总!$C$2:$C$871,$Q$2)/$Q$3)*宝箱投放计算!G249</f>
        <v>0</v>
      </c>
      <c r="I249">
        <f ca="1">(SUMIFS(OFFSET([2]掉落汇总!$C$2:$C$871,,MATCH($B249,[2]掉落汇总!$D$1:$M$1)),[2]掉落汇总!$A$2:$A$871,I$1,[2]掉落汇总!$C$2:$C$871,$Q$1)+SUMIFS(OFFSET([2]掉落汇总!$C$2:$C$871,,MATCH($B249,[2]掉落汇总!$D$1:$M$1)),[2]掉落汇总!$A$2:$A$871,I$1,[2]掉落汇总!$C$2:$C$871,$Q$2)/$Q$3)*宝箱投放计算!H249</f>
        <v>0</v>
      </c>
      <c r="J249">
        <f ca="1">(SUMIFS(OFFSET([2]掉落汇总!$C$2:$C$871,,MATCH($B249,[2]掉落汇总!$D$1:$M$1)),[2]掉落汇总!$A$2:$A$871,J$1,[2]掉落汇总!$C$2:$C$871,$Q$1)+SUMIFS(OFFSET([2]掉落汇总!$C$2:$C$871,,MATCH($B249,[2]掉落汇总!$D$1:$M$1)),[2]掉落汇总!$A$2:$A$871,J$1,[2]掉落汇总!$C$2:$C$871,$Q$2)/$Q$3)*宝箱投放计算!I249</f>
        <v>0</v>
      </c>
      <c r="K249">
        <f ca="1">(SUMIFS(OFFSET([2]掉落汇总!$C$2:$C$871,,MATCH($B249,[2]掉落汇总!$D$1:$M$1)),[2]掉落汇总!$A$2:$A$871,K$1,[2]掉落汇总!$C$2:$C$871,$Q$1)+SUMIFS(OFFSET([2]掉落汇总!$C$2:$C$871,,MATCH($B249,[2]掉落汇总!$D$1:$M$1)),[2]掉落汇总!$A$2:$A$871,K$1,[2]掉落汇总!$C$2:$C$871,$Q$2)/$Q$3)*宝箱投放计算!J249</f>
        <v>0</v>
      </c>
      <c r="L249">
        <f ca="1">(SUMIFS(OFFSET([2]掉落汇总!$C$2:$C$871,,MATCH($B249,[2]掉落汇总!$D$1:$M$1)),[2]掉落汇总!$A$2:$A$871,L$1,[2]掉落汇总!$C$2:$C$871,$Q$1)+SUMIFS(OFFSET([2]掉落汇总!$C$2:$C$871,,MATCH($B249,[2]掉落汇总!$D$1:$M$1)),[2]掉落汇总!$A$2:$A$871,L$1,[2]掉落汇总!$C$2:$C$871,$Q$2)/$Q$3)*宝箱投放计算!K249</f>
        <v>0.7814085171640911</v>
      </c>
      <c r="M249">
        <f ca="1">(SUMIFS(OFFSET([2]掉落汇总!$C$2:$C$871,,MATCH($B249,[2]掉落汇总!$D$1:$M$1)),[2]掉落汇总!$A$2:$A$871,M$1,[2]掉落汇总!$C$2:$C$871,$Q$1)+SUMIFS(OFFSET([2]掉落汇总!$C$2:$C$871,,MATCH($B249,[2]掉落汇总!$D$1:$M$1)),[2]掉落汇总!$A$2:$A$871,M$1,[2]掉落汇总!$C$2:$C$871,$Q$2)/$Q$3)*宝箱投放计算!L249</f>
        <v>0.78196893612051854</v>
      </c>
      <c r="N249">
        <f ca="1">(SUMIFS(OFFSET([2]掉落汇总!$C$2:$C$871,,MATCH($B249,[2]掉落汇总!$D$1:$M$1)),[2]掉落汇总!$A$2:$A$871,N$1,[2]掉落汇总!$C$2:$C$871,$Q$1)+SUMIFS(OFFSET([2]掉落汇总!$C$2:$C$871,,MATCH($B249,[2]掉落汇总!$D$1:$M$1)),[2]掉落汇总!$A$2:$A$871,N$1,[2]掉落汇总!$C$2:$C$871,$Q$2)/$Q$3)*宝箱投放计算!M249</f>
        <v>0.18146053602163756</v>
      </c>
      <c r="O249">
        <f ca="1">(SUMIFS(OFFSET([2]掉落汇总!$C$2:$C$871,,MATCH($B249,[2]掉落汇总!$D$1:$M$1)),[2]掉落汇总!$A$2:$A$871,O$1,[2]掉落汇总!$C$2:$C$871,$Q$1)+SUMIFS(OFFSET([2]掉落汇总!$C$2:$C$871,,MATCH($B249,[2]掉落汇总!$D$1:$M$1)),[2]掉落汇总!$A$2:$A$871,O$1,[2]掉落汇总!$C$2:$C$871,$Q$2)/$Q$3)*宝箱投放计算!N249</f>
        <v>0.37342246297470183</v>
      </c>
    </row>
    <row r="250" spans="1:15" x14ac:dyDescent="0.2">
      <c r="A250">
        <f>玩家成长时间线!A250</f>
        <v>249</v>
      </c>
      <c r="B250">
        <f>玩家成长时间线!B250</f>
        <v>10</v>
      </c>
      <c r="C250">
        <f ca="1">SUM($D$2:D250)</f>
        <v>2238.8903099390564</v>
      </c>
      <c r="D250">
        <f t="shared" ca="1" si="3"/>
        <v>8.123407503248778</v>
      </c>
      <c r="E250">
        <f ca="1">(SUMIFS(OFFSET([2]掉落汇总!$C$2:$C$871,,MATCH($B250,[2]掉落汇总!$D$1:$M$1)),[2]掉落汇总!$A$2:$A$871,E$1,[2]掉落汇总!$C$2:$C$871,$Q$1)+SUMIFS(OFFSET([2]掉落汇总!$C$2:$C$871,,MATCH($B250,[2]掉落汇总!$D$1:$M$1)),[2]掉落汇总!$A$2:$A$871,E$1,[2]掉落汇总!$C$2:$C$871,$Q$2)/$Q$3)*宝箱投放计算!D250</f>
        <v>3.1471436086270383</v>
      </c>
      <c r="F250">
        <f ca="1">(SUMIFS(OFFSET([2]掉落汇总!$C$2:$C$871,,MATCH($B250,[2]掉落汇总!$D$1:$M$1)),[2]掉落汇总!$A$2:$A$871,F$1,[2]掉落汇总!$C$2:$C$871,$Q$1)+SUMIFS(OFFSET([2]掉落汇总!$C$2:$C$871,,MATCH($B250,[2]掉落汇总!$D$1:$M$1)),[2]掉落汇总!$A$2:$A$871,F$1,[2]掉落汇总!$C$2:$C$871,$Q$2)/$Q$3)*宝箱投放计算!E250</f>
        <v>2.8580034423407916</v>
      </c>
      <c r="G250">
        <f ca="1">(SUMIFS(OFFSET([2]掉落汇总!$C$2:$C$871,,MATCH($B250,[2]掉落汇总!$D$1:$M$1)),[2]掉落汇总!$A$2:$A$871,G$1,[2]掉落汇总!$C$2:$C$871,$Q$1)+SUMIFS(OFFSET([2]掉落汇总!$C$2:$C$871,,MATCH($B250,[2]掉落汇总!$D$1:$M$1)),[2]掉落汇总!$A$2:$A$871,G$1,[2]掉落汇总!$C$2:$C$871,$Q$2)/$Q$3)*宝箱投放计算!F250</f>
        <v>0</v>
      </c>
      <c r="H250">
        <f ca="1">(SUMIFS(OFFSET([2]掉落汇总!$C$2:$C$871,,MATCH($B250,[2]掉落汇总!$D$1:$M$1)),[2]掉落汇总!$A$2:$A$871,H$1,[2]掉落汇总!$C$2:$C$871,$Q$1)+SUMIFS(OFFSET([2]掉落汇总!$C$2:$C$871,,MATCH($B250,[2]掉落汇总!$D$1:$M$1)),[2]掉落汇总!$A$2:$A$871,H$1,[2]掉落汇总!$C$2:$C$871,$Q$2)/$Q$3)*宝箱投放计算!G250</f>
        <v>0</v>
      </c>
      <c r="I250">
        <f ca="1">(SUMIFS(OFFSET([2]掉落汇总!$C$2:$C$871,,MATCH($B250,[2]掉落汇总!$D$1:$M$1)),[2]掉落汇总!$A$2:$A$871,I$1,[2]掉落汇总!$C$2:$C$871,$Q$1)+SUMIFS(OFFSET([2]掉落汇总!$C$2:$C$871,,MATCH($B250,[2]掉落汇总!$D$1:$M$1)),[2]掉落汇总!$A$2:$A$871,I$1,[2]掉落汇总!$C$2:$C$871,$Q$2)/$Q$3)*宝箱投放计算!H250</f>
        <v>0</v>
      </c>
      <c r="J250">
        <f ca="1">(SUMIFS(OFFSET([2]掉落汇总!$C$2:$C$871,,MATCH($B250,[2]掉落汇总!$D$1:$M$1)),[2]掉落汇总!$A$2:$A$871,J$1,[2]掉落汇总!$C$2:$C$871,$Q$1)+SUMIFS(OFFSET([2]掉落汇总!$C$2:$C$871,,MATCH($B250,[2]掉落汇总!$D$1:$M$1)),[2]掉落汇总!$A$2:$A$871,J$1,[2]掉落汇总!$C$2:$C$871,$Q$2)/$Q$3)*宝箱投放计算!I250</f>
        <v>0</v>
      </c>
      <c r="K250">
        <f ca="1">(SUMIFS(OFFSET([2]掉落汇总!$C$2:$C$871,,MATCH($B250,[2]掉落汇总!$D$1:$M$1)),[2]掉落汇总!$A$2:$A$871,K$1,[2]掉落汇总!$C$2:$C$871,$Q$1)+SUMIFS(OFFSET([2]掉落汇总!$C$2:$C$871,,MATCH($B250,[2]掉落汇总!$D$1:$M$1)),[2]掉落汇总!$A$2:$A$871,K$1,[2]掉落汇总!$C$2:$C$871,$Q$2)/$Q$3)*宝箱投放计算!J250</f>
        <v>0</v>
      </c>
      <c r="L250">
        <f ca="1">(SUMIFS(OFFSET([2]掉落汇总!$C$2:$C$871,,MATCH($B250,[2]掉落汇总!$D$1:$M$1)),[2]掉落汇总!$A$2:$A$871,L$1,[2]掉落汇总!$C$2:$C$871,$Q$1)+SUMIFS(OFFSET([2]掉落汇总!$C$2:$C$871,,MATCH($B250,[2]掉落汇总!$D$1:$M$1)),[2]掉落汇总!$A$2:$A$871,L$1,[2]掉落汇总!$C$2:$C$871,$Q$2)/$Q$3)*宝箱投放计算!K250</f>
        <v>0.7814085171640911</v>
      </c>
      <c r="M250">
        <f ca="1">(SUMIFS(OFFSET([2]掉落汇总!$C$2:$C$871,,MATCH($B250,[2]掉落汇总!$D$1:$M$1)),[2]掉落汇总!$A$2:$A$871,M$1,[2]掉落汇总!$C$2:$C$871,$Q$1)+SUMIFS(OFFSET([2]掉落汇总!$C$2:$C$871,,MATCH($B250,[2]掉落汇总!$D$1:$M$1)),[2]掉落汇总!$A$2:$A$871,M$1,[2]掉落汇总!$C$2:$C$871,$Q$2)/$Q$3)*宝箱投放计算!L250</f>
        <v>0.78196893612051854</v>
      </c>
      <c r="N250">
        <f ca="1">(SUMIFS(OFFSET([2]掉落汇总!$C$2:$C$871,,MATCH($B250,[2]掉落汇总!$D$1:$M$1)),[2]掉落汇总!$A$2:$A$871,N$1,[2]掉落汇总!$C$2:$C$871,$Q$1)+SUMIFS(OFFSET([2]掉落汇总!$C$2:$C$871,,MATCH($B250,[2]掉落汇总!$D$1:$M$1)),[2]掉落汇总!$A$2:$A$871,N$1,[2]掉落汇总!$C$2:$C$871,$Q$2)/$Q$3)*宝箱投放计算!M250</f>
        <v>0.18146053602163756</v>
      </c>
      <c r="O250">
        <f ca="1">(SUMIFS(OFFSET([2]掉落汇总!$C$2:$C$871,,MATCH($B250,[2]掉落汇总!$D$1:$M$1)),[2]掉落汇总!$A$2:$A$871,O$1,[2]掉落汇总!$C$2:$C$871,$Q$1)+SUMIFS(OFFSET([2]掉落汇总!$C$2:$C$871,,MATCH($B250,[2]掉落汇总!$D$1:$M$1)),[2]掉落汇总!$A$2:$A$871,O$1,[2]掉落汇总!$C$2:$C$871,$Q$2)/$Q$3)*宝箱投放计算!N250</f>
        <v>0.37342246297470183</v>
      </c>
    </row>
    <row r="251" spans="1:15" x14ac:dyDescent="0.2">
      <c r="A251">
        <f>玩家成长时间线!A251</f>
        <v>250</v>
      </c>
      <c r="B251">
        <f>玩家成长时间线!B251</f>
        <v>10</v>
      </c>
      <c r="C251">
        <f ca="1">SUM($D$2:D251)</f>
        <v>2247.1525917190015</v>
      </c>
      <c r="D251">
        <f t="shared" ca="1" si="3"/>
        <v>8.2622817799452548</v>
      </c>
      <c r="E251">
        <f ca="1">(SUMIFS(OFFSET([2]掉落汇总!$C$2:$C$871,,MATCH($B251,[2]掉落汇总!$D$1:$M$1)),[2]掉落汇总!$A$2:$A$871,E$1,[2]掉落汇总!$C$2:$C$871,$Q$1)+SUMIFS(OFFSET([2]掉落汇总!$C$2:$C$871,,MATCH($B251,[2]掉落汇总!$D$1:$M$1)),[2]掉落汇总!$A$2:$A$871,E$1,[2]掉落汇总!$C$2:$C$871,$Q$2)/$Q$3)*宝箱投放计算!D251</f>
        <v>3.2860178853235138</v>
      </c>
      <c r="F251">
        <f ca="1">(SUMIFS(OFFSET([2]掉落汇总!$C$2:$C$871,,MATCH($B251,[2]掉落汇总!$D$1:$M$1)),[2]掉落汇总!$A$2:$A$871,F$1,[2]掉落汇总!$C$2:$C$871,$Q$1)+SUMIFS(OFFSET([2]掉落汇总!$C$2:$C$871,,MATCH($B251,[2]掉落汇总!$D$1:$M$1)),[2]掉落汇总!$A$2:$A$871,F$1,[2]掉落汇总!$C$2:$C$871,$Q$2)/$Q$3)*宝箱投放计算!E251</f>
        <v>2.8580034423407916</v>
      </c>
      <c r="G251">
        <f ca="1">(SUMIFS(OFFSET([2]掉落汇总!$C$2:$C$871,,MATCH($B251,[2]掉落汇总!$D$1:$M$1)),[2]掉落汇总!$A$2:$A$871,G$1,[2]掉落汇总!$C$2:$C$871,$Q$1)+SUMIFS(OFFSET([2]掉落汇总!$C$2:$C$871,,MATCH($B251,[2]掉落汇总!$D$1:$M$1)),[2]掉落汇总!$A$2:$A$871,G$1,[2]掉落汇总!$C$2:$C$871,$Q$2)/$Q$3)*宝箱投放计算!F251</f>
        <v>0</v>
      </c>
      <c r="H251">
        <f ca="1">(SUMIFS(OFFSET([2]掉落汇总!$C$2:$C$871,,MATCH($B251,[2]掉落汇总!$D$1:$M$1)),[2]掉落汇总!$A$2:$A$871,H$1,[2]掉落汇总!$C$2:$C$871,$Q$1)+SUMIFS(OFFSET([2]掉落汇总!$C$2:$C$871,,MATCH($B251,[2]掉落汇总!$D$1:$M$1)),[2]掉落汇总!$A$2:$A$871,H$1,[2]掉落汇总!$C$2:$C$871,$Q$2)/$Q$3)*宝箱投放计算!G251</f>
        <v>0</v>
      </c>
      <c r="I251">
        <f ca="1">(SUMIFS(OFFSET([2]掉落汇总!$C$2:$C$871,,MATCH($B251,[2]掉落汇总!$D$1:$M$1)),[2]掉落汇总!$A$2:$A$871,I$1,[2]掉落汇总!$C$2:$C$871,$Q$1)+SUMIFS(OFFSET([2]掉落汇总!$C$2:$C$871,,MATCH($B251,[2]掉落汇总!$D$1:$M$1)),[2]掉落汇总!$A$2:$A$871,I$1,[2]掉落汇总!$C$2:$C$871,$Q$2)/$Q$3)*宝箱投放计算!H251</f>
        <v>0</v>
      </c>
      <c r="J251">
        <f ca="1">(SUMIFS(OFFSET([2]掉落汇总!$C$2:$C$871,,MATCH($B251,[2]掉落汇总!$D$1:$M$1)),[2]掉落汇总!$A$2:$A$871,J$1,[2]掉落汇总!$C$2:$C$871,$Q$1)+SUMIFS(OFFSET([2]掉落汇总!$C$2:$C$871,,MATCH($B251,[2]掉落汇总!$D$1:$M$1)),[2]掉落汇总!$A$2:$A$871,J$1,[2]掉落汇总!$C$2:$C$871,$Q$2)/$Q$3)*宝箱投放计算!I251</f>
        <v>0</v>
      </c>
      <c r="K251">
        <f ca="1">(SUMIFS(OFFSET([2]掉落汇总!$C$2:$C$871,,MATCH($B251,[2]掉落汇总!$D$1:$M$1)),[2]掉落汇总!$A$2:$A$871,K$1,[2]掉落汇总!$C$2:$C$871,$Q$1)+SUMIFS(OFFSET([2]掉落汇总!$C$2:$C$871,,MATCH($B251,[2]掉落汇总!$D$1:$M$1)),[2]掉落汇总!$A$2:$A$871,K$1,[2]掉落汇总!$C$2:$C$871,$Q$2)/$Q$3)*宝箱投放计算!J251</f>
        <v>0</v>
      </c>
      <c r="L251">
        <f ca="1">(SUMIFS(OFFSET([2]掉落汇总!$C$2:$C$871,,MATCH($B251,[2]掉落汇总!$D$1:$M$1)),[2]掉落汇总!$A$2:$A$871,L$1,[2]掉落汇总!$C$2:$C$871,$Q$1)+SUMIFS(OFFSET([2]掉落汇总!$C$2:$C$871,,MATCH($B251,[2]掉落汇总!$D$1:$M$1)),[2]掉落汇总!$A$2:$A$871,L$1,[2]掉落汇总!$C$2:$C$871,$Q$2)/$Q$3)*宝箱投放计算!K251</f>
        <v>0.7814085171640911</v>
      </c>
      <c r="M251">
        <f ca="1">(SUMIFS(OFFSET([2]掉落汇总!$C$2:$C$871,,MATCH($B251,[2]掉落汇总!$D$1:$M$1)),[2]掉落汇总!$A$2:$A$871,M$1,[2]掉落汇总!$C$2:$C$871,$Q$1)+SUMIFS(OFFSET([2]掉落汇总!$C$2:$C$871,,MATCH($B251,[2]掉落汇总!$D$1:$M$1)),[2]掉落汇总!$A$2:$A$871,M$1,[2]掉落汇总!$C$2:$C$871,$Q$2)/$Q$3)*宝箱投放计算!L251</f>
        <v>0.78196893612051854</v>
      </c>
      <c r="N251">
        <f ca="1">(SUMIFS(OFFSET([2]掉落汇总!$C$2:$C$871,,MATCH($B251,[2]掉落汇总!$D$1:$M$1)),[2]掉落汇总!$A$2:$A$871,N$1,[2]掉落汇总!$C$2:$C$871,$Q$1)+SUMIFS(OFFSET([2]掉落汇总!$C$2:$C$871,,MATCH($B251,[2]掉落汇总!$D$1:$M$1)),[2]掉落汇总!$A$2:$A$871,N$1,[2]掉落汇总!$C$2:$C$871,$Q$2)/$Q$3)*宝箱投放计算!M251</f>
        <v>0.18146053602163756</v>
      </c>
      <c r="O251">
        <f ca="1">(SUMIFS(OFFSET([2]掉落汇总!$C$2:$C$871,,MATCH($B251,[2]掉落汇总!$D$1:$M$1)),[2]掉落汇总!$A$2:$A$871,O$1,[2]掉落汇总!$C$2:$C$871,$Q$1)+SUMIFS(OFFSET([2]掉落汇总!$C$2:$C$871,,MATCH($B251,[2]掉落汇总!$D$1:$M$1)),[2]掉落汇总!$A$2:$A$871,O$1,[2]掉落汇总!$C$2:$C$871,$Q$2)/$Q$3)*宝箱投放计算!N251</f>
        <v>0.37342246297470183</v>
      </c>
    </row>
    <row r="252" spans="1:15" x14ac:dyDescent="0.2">
      <c r="A252">
        <f>玩家成长时间线!A252</f>
        <v>251</v>
      </c>
      <c r="B252">
        <f>玩家成长时间线!B252</f>
        <v>10</v>
      </c>
      <c r="C252">
        <f ca="1">SUM($D$2:D252)</f>
        <v>2255.3012490907404</v>
      </c>
      <c r="D252">
        <f t="shared" ca="1" si="3"/>
        <v>8.1486573717390485</v>
      </c>
      <c r="E252">
        <f ca="1">(SUMIFS(OFFSET([2]掉落汇总!$C$2:$C$871,,MATCH($B252,[2]掉落汇总!$D$1:$M$1)),[2]掉落汇总!$A$2:$A$871,E$1,[2]掉落汇总!$C$2:$C$871,$Q$1)+SUMIFS(OFFSET([2]掉落汇总!$C$2:$C$871,,MATCH($B252,[2]掉落汇总!$D$1:$M$1)),[2]掉落汇总!$A$2:$A$871,E$1,[2]掉落汇总!$C$2:$C$871,$Q$2)/$Q$3)*宝箱投放计算!D252</f>
        <v>3.1723934771173066</v>
      </c>
      <c r="F252">
        <f ca="1">(SUMIFS(OFFSET([2]掉落汇总!$C$2:$C$871,,MATCH($B252,[2]掉落汇总!$D$1:$M$1)),[2]掉落汇总!$A$2:$A$871,F$1,[2]掉落汇总!$C$2:$C$871,$Q$1)+SUMIFS(OFFSET([2]掉落汇总!$C$2:$C$871,,MATCH($B252,[2]掉落汇总!$D$1:$M$1)),[2]掉落汇总!$A$2:$A$871,F$1,[2]掉落汇总!$C$2:$C$871,$Q$2)/$Q$3)*宝箱投放计算!E252</f>
        <v>2.8580034423407916</v>
      </c>
      <c r="G252">
        <f ca="1">(SUMIFS(OFFSET([2]掉落汇总!$C$2:$C$871,,MATCH($B252,[2]掉落汇总!$D$1:$M$1)),[2]掉落汇总!$A$2:$A$871,G$1,[2]掉落汇总!$C$2:$C$871,$Q$1)+SUMIFS(OFFSET([2]掉落汇总!$C$2:$C$871,,MATCH($B252,[2]掉落汇总!$D$1:$M$1)),[2]掉落汇总!$A$2:$A$871,G$1,[2]掉落汇总!$C$2:$C$871,$Q$2)/$Q$3)*宝箱投放计算!F252</f>
        <v>0</v>
      </c>
      <c r="H252">
        <f ca="1">(SUMIFS(OFFSET([2]掉落汇总!$C$2:$C$871,,MATCH($B252,[2]掉落汇总!$D$1:$M$1)),[2]掉落汇总!$A$2:$A$871,H$1,[2]掉落汇总!$C$2:$C$871,$Q$1)+SUMIFS(OFFSET([2]掉落汇总!$C$2:$C$871,,MATCH($B252,[2]掉落汇总!$D$1:$M$1)),[2]掉落汇总!$A$2:$A$871,H$1,[2]掉落汇总!$C$2:$C$871,$Q$2)/$Q$3)*宝箱投放计算!G252</f>
        <v>0</v>
      </c>
      <c r="I252">
        <f ca="1">(SUMIFS(OFFSET([2]掉落汇总!$C$2:$C$871,,MATCH($B252,[2]掉落汇总!$D$1:$M$1)),[2]掉落汇总!$A$2:$A$871,I$1,[2]掉落汇总!$C$2:$C$871,$Q$1)+SUMIFS(OFFSET([2]掉落汇总!$C$2:$C$871,,MATCH($B252,[2]掉落汇总!$D$1:$M$1)),[2]掉落汇总!$A$2:$A$871,I$1,[2]掉落汇总!$C$2:$C$871,$Q$2)/$Q$3)*宝箱投放计算!H252</f>
        <v>0</v>
      </c>
      <c r="J252">
        <f ca="1">(SUMIFS(OFFSET([2]掉落汇总!$C$2:$C$871,,MATCH($B252,[2]掉落汇总!$D$1:$M$1)),[2]掉落汇总!$A$2:$A$871,J$1,[2]掉落汇总!$C$2:$C$871,$Q$1)+SUMIFS(OFFSET([2]掉落汇总!$C$2:$C$871,,MATCH($B252,[2]掉落汇总!$D$1:$M$1)),[2]掉落汇总!$A$2:$A$871,J$1,[2]掉落汇总!$C$2:$C$871,$Q$2)/$Q$3)*宝箱投放计算!I252</f>
        <v>0</v>
      </c>
      <c r="K252">
        <f ca="1">(SUMIFS(OFFSET([2]掉落汇总!$C$2:$C$871,,MATCH($B252,[2]掉落汇总!$D$1:$M$1)),[2]掉落汇总!$A$2:$A$871,K$1,[2]掉落汇总!$C$2:$C$871,$Q$1)+SUMIFS(OFFSET([2]掉落汇总!$C$2:$C$871,,MATCH($B252,[2]掉落汇总!$D$1:$M$1)),[2]掉落汇总!$A$2:$A$871,K$1,[2]掉落汇总!$C$2:$C$871,$Q$2)/$Q$3)*宝箱投放计算!J252</f>
        <v>0</v>
      </c>
      <c r="L252">
        <f ca="1">(SUMIFS(OFFSET([2]掉落汇总!$C$2:$C$871,,MATCH($B252,[2]掉落汇总!$D$1:$M$1)),[2]掉落汇总!$A$2:$A$871,L$1,[2]掉落汇总!$C$2:$C$871,$Q$1)+SUMIFS(OFFSET([2]掉落汇总!$C$2:$C$871,,MATCH($B252,[2]掉落汇总!$D$1:$M$1)),[2]掉落汇总!$A$2:$A$871,L$1,[2]掉落汇总!$C$2:$C$871,$Q$2)/$Q$3)*宝箱投放计算!K252</f>
        <v>0.7814085171640911</v>
      </c>
      <c r="M252">
        <f ca="1">(SUMIFS(OFFSET([2]掉落汇总!$C$2:$C$871,,MATCH($B252,[2]掉落汇总!$D$1:$M$1)),[2]掉落汇总!$A$2:$A$871,M$1,[2]掉落汇总!$C$2:$C$871,$Q$1)+SUMIFS(OFFSET([2]掉落汇总!$C$2:$C$871,,MATCH($B252,[2]掉落汇总!$D$1:$M$1)),[2]掉落汇总!$A$2:$A$871,M$1,[2]掉落汇总!$C$2:$C$871,$Q$2)/$Q$3)*宝箱投放计算!L252</f>
        <v>0.78196893612051854</v>
      </c>
      <c r="N252">
        <f ca="1">(SUMIFS(OFFSET([2]掉落汇总!$C$2:$C$871,,MATCH($B252,[2]掉落汇总!$D$1:$M$1)),[2]掉落汇总!$A$2:$A$871,N$1,[2]掉落汇总!$C$2:$C$871,$Q$1)+SUMIFS(OFFSET([2]掉落汇总!$C$2:$C$871,,MATCH($B252,[2]掉落汇总!$D$1:$M$1)),[2]掉落汇总!$A$2:$A$871,N$1,[2]掉落汇总!$C$2:$C$871,$Q$2)/$Q$3)*宝箱投放计算!M252</f>
        <v>0.18146053602163756</v>
      </c>
      <c r="O252">
        <f ca="1">(SUMIFS(OFFSET([2]掉落汇总!$C$2:$C$871,,MATCH($B252,[2]掉落汇总!$D$1:$M$1)),[2]掉落汇总!$A$2:$A$871,O$1,[2]掉落汇总!$C$2:$C$871,$Q$1)+SUMIFS(OFFSET([2]掉落汇总!$C$2:$C$871,,MATCH($B252,[2]掉落汇总!$D$1:$M$1)),[2]掉落汇总!$A$2:$A$871,O$1,[2]掉落汇总!$C$2:$C$871,$Q$2)/$Q$3)*宝箱投放计算!N252</f>
        <v>0.37342246297470183</v>
      </c>
    </row>
    <row r="253" spans="1:15" x14ac:dyDescent="0.2">
      <c r="A253">
        <f>玩家成长时间线!A253</f>
        <v>252</v>
      </c>
      <c r="B253">
        <f>玩家成长时间线!B253</f>
        <v>8</v>
      </c>
      <c r="C253">
        <f ca="1">SUM($D$2:D253)</f>
        <v>2262.6168353738171</v>
      </c>
      <c r="D253">
        <f t="shared" ca="1" si="3"/>
        <v>7.3155862830766596</v>
      </c>
      <c r="E253">
        <f ca="1">(SUMIFS(OFFSET([2]掉落汇总!$C$2:$C$871,,MATCH($B253,[2]掉落汇总!$D$1:$M$1)),[2]掉落汇总!$A$2:$A$871,E$1,[2]掉落汇总!$C$2:$C$871,$Q$1)+SUMIFS(OFFSET([2]掉落汇总!$C$2:$C$871,,MATCH($B253,[2]掉落汇总!$D$1:$M$1)),[2]掉落汇总!$A$2:$A$871,E$1,[2]掉落汇总!$C$2:$C$871,$Q$2)/$Q$3)*宝箱投放计算!D253</f>
        <v>2.9109230769230767</v>
      </c>
      <c r="F253">
        <f ca="1">(SUMIFS(OFFSET([2]掉落汇总!$C$2:$C$871,,MATCH($B253,[2]掉落汇总!$D$1:$M$1)),[2]掉落汇总!$A$2:$A$871,F$1,[2]掉落汇总!$C$2:$C$871,$Q$1)+SUMIFS(OFFSET([2]掉落汇总!$C$2:$C$871,,MATCH($B253,[2]掉落汇总!$D$1:$M$1)),[2]掉落汇总!$A$2:$A$871,F$1,[2]掉落汇总!$C$2:$C$871,$Q$2)/$Q$3)*宝箱投放计算!E253</f>
        <v>2.2864027538726335</v>
      </c>
      <c r="G253">
        <f ca="1">(SUMIFS(OFFSET([2]掉落汇总!$C$2:$C$871,,MATCH($B253,[2]掉落汇总!$D$1:$M$1)),[2]掉落汇总!$A$2:$A$871,G$1,[2]掉落汇总!$C$2:$C$871,$Q$1)+SUMIFS(OFFSET([2]掉落汇总!$C$2:$C$871,,MATCH($B253,[2]掉落汇总!$D$1:$M$1)),[2]掉落汇总!$A$2:$A$871,G$1,[2]掉落汇总!$C$2:$C$871,$Q$2)/$Q$3)*宝箱投放计算!F253</f>
        <v>0</v>
      </c>
      <c r="H253">
        <f ca="1">(SUMIFS(OFFSET([2]掉落汇总!$C$2:$C$871,,MATCH($B253,[2]掉落汇总!$D$1:$M$1)),[2]掉落汇总!$A$2:$A$871,H$1,[2]掉落汇总!$C$2:$C$871,$Q$1)+SUMIFS(OFFSET([2]掉落汇总!$C$2:$C$871,,MATCH($B253,[2]掉落汇总!$D$1:$M$1)),[2]掉落汇总!$A$2:$A$871,H$1,[2]掉落汇总!$C$2:$C$871,$Q$2)/$Q$3)*宝箱投放计算!G253</f>
        <v>0</v>
      </c>
      <c r="I253">
        <f ca="1">(SUMIFS(OFFSET([2]掉落汇总!$C$2:$C$871,,MATCH($B253,[2]掉落汇总!$D$1:$M$1)),[2]掉落汇总!$A$2:$A$871,I$1,[2]掉落汇总!$C$2:$C$871,$Q$1)+SUMIFS(OFFSET([2]掉落汇总!$C$2:$C$871,,MATCH($B253,[2]掉落汇总!$D$1:$M$1)),[2]掉落汇总!$A$2:$A$871,I$1,[2]掉落汇总!$C$2:$C$871,$Q$2)/$Q$3)*宝箱投放计算!H253</f>
        <v>0</v>
      </c>
      <c r="J253">
        <f ca="1">(SUMIFS(OFFSET([2]掉落汇总!$C$2:$C$871,,MATCH($B253,[2]掉落汇总!$D$1:$M$1)),[2]掉落汇总!$A$2:$A$871,J$1,[2]掉落汇总!$C$2:$C$871,$Q$1)+SUMIFS(OFFSET([2]掉落汇总!$C$2:$C$871,,MATCH($B253,[2]掉落汇总!$D$1:$M$1)),[2]掉落汇总!$A$2:$A$871,J$1,[2]掉落汇总!$C$2:$C$871,$Q$2)/$Q$3)*宝箱投放计算!I253</f>
        <v>0</v>
      </c>
      <c r="K253">
        <f ca="1">(SUMIFS(OFFSET([2]掉落汇总!$C$2:$C$871,,MATCH($B253,[2]掉落汇总!$D$1:$M$1)),[2]掉落汇总!$A$2:$A$871,K$1,[2]掉落汇总!$C$2:$C$871,$Q$1)+SUMIFS(OFFSET([2]掉落汇总!$C$2:$C$871,,MATCH($B253,[2]掉落汇总!$D$1:$M$1)),[2]掉落汇总!$A$2:$A$871,K$1,[2]掉落汇总!$C$2:$C$871,$Q$2)/$Q$3)*宝箱投放计算!J253</f>
        <v>0</v>
      </c>
      <c r="L253">
        <f ca="1">(SUMIFS(OFFSET([2]掉落汇总!$C$2:$C$871,,MATCH($B253,[2]掉落汇总!$D$1:$M$1)),[2]掉落汇总!$A$2:$A$871,L$1,[2]掉落汇总!$C$2:$C$871,$Q$1)+SUMIFS(OFFSET([2]掉落汇总!$C$2:$C$871,,MATCH($B253,[2]掉落汇总!$D$1:$M$1)),[2]掉落汇总!$A$2:$A$871,L$1,[2]掉落汇总!$C$2:$C$871,$Q$2)/$Q$3)*宝箱投放计算!K253</f>
        <v>0.7814085171640911</v>
      </c>
      <c r="M253">
        <f ca="1">(SUMIFS(OFFSET([2]掉落汇总!$C$2:$C$871,,MATCH($B253,[2]掉落汇总!$D$1:$M$1)),[2]掉落汇总!$A$2:$A$871,M$1,[2]掉落汇总!$C$2:$C$871,$Q$1)+SUMIFS(OFFSET([2]掉落汇总!$C$2:$C$871,,MATCH($B253,[2]掉落汇总!$D$1:$M$1)),[2]掉落汇总!$A$2:$A$871,M$1,[2]掉落汇总!$C$2:$C$871,$Q$2)/$Q$3)*宝箱投放计算!L253</f>
        <v>0.78196893612051854</v>
      </c>
      <c r="N253">
        <f ca="1">(SUMIFS(OFFSET([2]掉落汇总!$C$2:$C$871,,MATCH($B253,[2]掉落汇总!$D$1:$M$1)),[2]掉落汇总!$A$2:$A$871,N$1,[2]掉落汇总!$C$2:$C$871,$Q$1)+SUMIFS(OFFSET([2]掉落汇总!$C$2:$C$871,,MATCH($B253,[2]掉落汇总!$D$1:$M$1)),[2]掉落汇总!$A$2:$A$871,N$1,[2]掉落汇总!$C$2:$C$871,$Q$2)/$Q$3)*宝箱投放计算!M253</f>
        <v>0.18146053602163756</v>
      </c>
      <c r="O253">
        <f ca="1">(SUMIFS(OFFSET([2]掉落汇总!$C$2:$C$871,,MATCH($B253,[2]掉落汇总!$D$1:$M$1)),[2]掉落汇总!$A$2:$A$871,O$1,[2]掉落汇总!$C$2:$C$871,$Q$1)+SUMIFS(OFFSET([2]掉落汇总!$C$2:$C$871,,MATCH($B253,[2]掉落汇总!$D$1:$M$1)),[2]掉落汇总!$A$2:$A$871,O$1,[2]掉落汇总!$C$2:$C$871,$Q$2)/$Q$3)*宝箱投放计算!N253</f>
        <v>0.37342246297470183</v>
      </c>
    </row>
    <row r="254" spans="1:15" x14ac:dyDescent="0.2">
      <c r="A254">
        <f>玩家成长时间线!A254</f>
        <v>253</v>
      </c>
      <c r="B254">
        <f>玩家成长时间线!B254</f>
        <v>8</v>
      </c>
      <c r="C254">
        <f ca="1">SUM($D$2:D254)</f>
        <v>2269.6208831953554</v>
      </c>
      <c r="D254">
        <f t="shared" ca="1" si="3"/>
        <v>7.0040478215381983</v>
      </c>
      <c r="E254">
        <f ca="1">(SUMIFS(OFFSET([2]掉落汇总!$C$2:$C$871,,MATCH($B254,[2]掉落汇总!$D$1:$M$1)),[2]掉落汇总!$A$2:$A$871,E$1,[2]掉落汇总!$C$2:$C$871,$Q$1)+SUMIFS(OFFSET([2]掉落汇总!$C$2:$C$871,,MATCH($B254,[2]掉落汇总!$D$1:$M$1)),[2]掉落汇总!$A$2:$A$871,E$1,[2]掉落汇总!$C$2:$C$871,$Q$2)/$Q$3)*宝箱投放计算!D254</f>
        <v>2.5993846153846154</v>
      </c>
      <c r="F254">
        <f ca="1">(SUMIFS(OFFSET([2]掉落汇总!$C$2:$C$871,,MATCH($B254,[2]掉落汇总!$D$1:$M$1)),[2]掉落汇总!$A$2:$A$871,F$1,[2]掉落汇总!$C$2:$C$871,$Q$1)+SUMIFS(OFFSET([2]掉落汇总!$C$2:$C$871,,MATCH($B254,[2]掉落汇总!$D$1:$M$1)),[2]掉落汇总!$A$2:$A$871,F$1,[2]掉落汇总!$C$2:$C$871,$Q$2)/$Q$3)*宝箱投放计算!E254</f>
        <v>2.2864027538726335</v>
      </c>
      <c r="G254">
        <f ca="1">(SUMIFS(OFFSET([2]掉落汇总!$C$2:$C$871,,MATCH($B254,[2]掉落汇总!$D$1:$M$1)),[2]掉落汇总!$A$2:$A$871,G$1,[2]掉落汇总!$C$2:$C$871,$Q$1)+SUMIFS(OFFSET([2]掉落汇总!$C$2:$C$871,,MATCH($B254,[2]掉落汇总!$D$1:$M$1)),[2]掉落汇总!$A$2:$A$871,G$1,[2]掉落汇总!$C$2:$C$871,$Q$2)/$Q$3)*宝箱投放计算!F254</f>
        <v>0</v>
      </c>
      <c r="H254">
        <f ca="1">(SUMIFS(OFFSET([2]掉落汇总!$C$2:$C$871,,MATCH($B254,[2]掉落汇总!$D$1:$M$1)),[2]掉落汇总!$A$2:$A$871,H$1,[2]掉落汇总!$C$2:$C$871,$Q$1)+SUMIFS(OFFSET([2]掉落汇总!$C$2:$C$871,,MATCH($B254,[2]掉落汇总!$D$1:$M$1)),[2]掉落汇总!$A$2:$A$871,H$1,[2]掉落汇总!$C$2:$C$871,$Q$2)/$Q$3)*宝箱投放计算!G254</f>
        <v>0</v>
      </c>
      <c r="I254">
        <f ca="1">(SUMIFS(OFFSET([2]掉落汇总!$C$2:$C$871,,MATCH($B254,[2]掉落汇总!$D$1:$M$1)),[2]掉落汇总!$A$2:$A$871,I$1,[2]掉落汇总!$C$2:$C$871,$Q$1)+SUMIFS(OFFSET([2]掉落汇总!$C$2:$C$871,,MATCH($B254,[2]掉落汇总!$D$1:$M$1)),[2]掉落汇总!$A$2:$A$871,I$1,[2]掉落汇总!$C$2:$C$871,$Q$2)/$Q$3)*宝箱投放计算!H254</f>
        <v>0</v>
      </c>
      <c r="J254">
        <f ca="1">(SUMIFS(OFFSET([2]掉落汇总!$C$2:$C$871,,MATCH($B254,[2]掉落汇总!$D$1:$M$1)),[2]掉落汇总!$A$2:$A$871,J$1,[2]掉落汇总!$C$2:$C$871,$Q$1)+SUMIFS(OFFSET([2]掉落汇总!$C$2:$C$871,,MATCH($B254,[2]掉落汇总!$D$1:$M$1)),[2]掉落汇总!$A$2:$A$871,J$1,[2]掉落汇总!$C$2:$C$871,$Q$2)/$Q$3)*宝箱投放计算!I254</f>
        <v>0</v>
      </c>
      <c r="K254">
        <f ca="1">(SUMIFS(OFFSET([2]掉落汇总!$C$2:$C$871,,MATCH($B254,[2]掉落汇总!$D$1:$M$1)),[2]掉落汇总!$A$2:$A$871,K$1,[2]掉落汇总!$C$2:$C$871,$Q$1)+SUMIFS(OFFSET([2]掉落汇总!$C$2:$C$871,,MATCH($B254,[2]掉落汇总!$D$1:$M$1)),[2]掉落汇总!$A$2:$A$871,K$1,[2]掉落汇总!$C$2:$C$871,$Q$2)/$Q$3)*宝箱投放计算!J254</f>
        <v>0</v>
      </c>
      <c r="L254">
        <f ca="1">(SUMIFS(OFFSET([2]掉落汇总!$C$2:$C$871,,MATCH($B254,[2]掉落汇总!$D$1:$M$1)),[2]掉落汇总!$A$2:$A$871,L$1,[2]掉落汇总!$C$2:$C$871,$Q$1)+SUMIFS(OFFSET([2]掉落汇总!$C$2:$C$871,,MATCH($B254,[2]掉落汇总!$D$1:$M$1)),[2]掉落汇总!$A$2:$A$871,L$1,[2]掉落汇总!$C$2:$C$871,$Q$2)/$Q$3)*宝箱投放计算!K254</f>
        <v>0.7814085171640911</v>
      </c>
      <c r="M254">
        <f ca="1">(SUMIFS(OFFSET([2]掉落汇总!$C$2:$C$871,,MATCH($B254,[2]掉落汇总!$D$1:$M$1)),[2]掉落汇总!$A$2:$A$871,M$1,[2]掉落汇总!$C$2:$C$871,$Q$1)+SUMIFS(OFFSET([2]掉落汇总!$C$2:$C$871,,MATCH($B254,[2]掉落汇总!$D$1:$M$1)),[2]掉落汇总!$A$2:$A$871,M$1,[2]掉落汇总!$C$2:$C$871,$Q$2)/$Q$3)*宝箱投放计算!L254</f>
        <v>0.78196893612051854</v>
      </c>
      <c r="N254">
        <f ca="1">(SUMIFS(OFFSET([2]掉落汇总!$C$2:$C$871,,MATCH($B254,[2]掉落汇总!$D$1:$M$1)),[2]掉落汇总!$A$2:$A$871,N$1,[2]掉落汇总!$C$2:$C$871,$Q$1)+SUMIFS(OFFSET([2]掉落汇总!$C$2:$C$871,,MATCH($B254,[2]掉落汇总!$D$1:$M$1)),[2]掉落汇总!$A$2:$A$871,N$1,[2]掉落汇总!$C$2:$C$871,$Q$2)/$Q$3)*宝箱投放计算!M254</f>
        <v>0.18146053602163756</v>
      </c>
      <c r="O254">
        <f ca="1">(SUMIFS(OFFSET([2]掉落汇总!$C$2:$C$871,,MATCH($B254,[2]掉落汇总!$D$1:$M$1)),[2]掉落汇总!$A$2:$A$871,O$1,[2]掉落汇总!$C$2:$C$871,$Q$1)+SUMIFS(OFFSET([2]掉落汇总!$C$2:$C$871,,MATCH($B254,[2]掉落汇总!$D$1:$M$1)),[2]掉落汇总!$A$2:$A$871,O$1,[2]掉落汇总!$C$2:$C$871,$Q$2)/$Q$3)*宝箱投放计算!N254</f>
        <v>0.37342246297470183</v>
      </c>
    </row>
    <row r="255" spans="1:15" x14ac:dyDescent="0.2">
      <c r="A255">
        <f>玩家成长时间线!A255</f>
        <v>254</v>
      </c>
      <c r="B255">
        <f>玩家成长时间线!B255</f>
        <v>8</v>
      </c>
      <c r="C255">
        <f ca="1">SUM($D$2:D255)</f>
        <v>2276.6941617861244</v>
      </c>
      <c r="D255">
        <f t="shared" ca="1" si="3"/>
        <v>7.0732785907689673</v>
      </c>
      <c r="E255">
        <f ca="1">(SUMIFS(OFFSET([2]掉落汇总!$C$2:$C$871,,MATCH($B255,[2]掉落汇总!$D$1:$M$1)),[2]掉落汇总!$A$2:$A$871,E$1,[2]掉落汇总!$C$2:$C$871,$Q$1)+SUMIFS(OFFSET([2]掉落汇总!$C$2:$C$871,,MATCH($B255,[2]掉落汇总!$D$1:$M$1)),[2]掉落汇总!$A$2:$A$871,E$1,[2]掉落汇总!$C$2:$C$871,$Q$2)/$Q$3)*宝箱投放计算!D255</f>
        <v>2.6686153846153844</v>
      </c>
      <c r="F255">
        <f ca="1">(SUMIFS(OFFSET([2]掉落汇总!$C$2:$C$871,,MATCH($B255,[2]掉落汇总!$D$1:$M$1)),[2]掉落汇总!$A$2:$A$871,F$1,[2]掉落汇总!$C$2:$C$871,$Q$1)+SUMIFS(OFFSET([2]掉落汇总!$C$2:$C$871,,MATCH($B255,[2]掉落汇总!$D$1:$M$1)),[2]掉落汇总!$A$2:$A$871,F$1,[2]掉落汇总!$C$2:$C$871,$Q$2)/$Q$3)*宝箱投放计算!E255</f>
        <v>2.2864027538726335</v>
      </c>
      <c r="G255">
        <f ca="1">(SUMIFS(OFFSET([2]掉落汇总!$C$2:$C$871,,MATCH($B255,[2]掉落汇总!$D$1:$M$1)),[2]掉落汇总!$A$2:$A$871,G$1,[2]掉落汇总!$C$2:$C$871,$Q$1)+SUMIFS(OFFSET([2]掉落汇总!$C$2:$C$871,,MATCH($B255,[2]掉落汇总!$D$1:$M$1)),[2]掉落汇总!$A$2:$A$871,G$1,[2]掉落汇总!$C$2:$C$871,$Q$2)/$Q$3)*宝箱投放计算!F255</f>
        <v>0</v>
      </c>
      <c r="H255">
        <f ca="1">(SUMIFS(OFFSET([2]掉落汇总!$C$2:$C$871,,MATCH($B255,[2]掉落汇总!$D$1:$M$1)),[2]掉落汇总!$A$2:$A$871,H$1,[2]掉落汇总!$C$2:$C$871,$Q$1)+SUMIFS(OFFSET([2]掉落汇总!$C$2:$C$871,,MATCH($B255,[2]掉落汇总!$D$1:$M$1)),[2]掉落汇总!$A$2:$A$871,H$1,[2]掉落汇总!$C$2:$C$871,$Q$2)/$Q$3)*宝箱投放计算!G255</f>
        <v>0</v>
      </c>
      <c r="I255">
        <f ca="1">(SUMIFS(OFFSET([2]掉落汇总!$C$2:$C$871,,MATCH($B255,[2]掉落汇总!$D$1:$M$1)),[2]掉落汇总!$A$2:$A$871,I$1,[2]掉落汇总!$C$2:$C$871,$Q$1)+SUMIFS(OFFSET([2]掉落汇总!$C$2:$C$871,,MATCH($B255,[2]掉落汇总!$D$1:$M$1)),[2]掉落汇总!$A$2:$A$871,I$1,[2]掉落汇总!$C$2:$C$871,$Q$2)/$Q$3)*宝箱投放计算!H255</f>
        <v>0</v>
      </c>
      <c r="J255">
        <f ca="1">(SUMIFS(OFFSET([2]掉落汇总!$C$2:$C$871,,MATCH($B255,[2]掉落汇总!$D$1:$M$1)),[2]掉落汇总!$A$2:$A$871,J$1,[2]掉落汇总!$C$2:$C$871,$Q$1)+SUMIFS(OFFSET([2]掉落汇总!$C$2:$C$871,,MATCH($B255,[2]掉落汇总!$D$1:$M$1)),[2]掉落汇总!$A$2:$A$871,J$1,[2]掉落汇总!$C$2:$C$871,$Q$2)/$Q$3)*宝箱投放计算!I255</f>
        <v>0</v>
      </c>
      <c r="K255">
        <f ca="1">(SUMIFS(OFFSET([2]掉落汇总!$C$2:$C$871,,MATCH($B255,[2]掉落汇总!$D$1:$M$1)),[2]掉落汇总!$A$2:$A$871,K$1,[2]掉落汇总!$C$2:$C$871,$Q$1)+SUMIFS(OFFSET([2]掉落汇总!$C$2:$C$871,,MATCH($B255,[2]掉落汇总!$D$1:$M$1)),[2]掉落汇总!$A$2:$A$871,K$1,[2]掉落汇总!$C$2:$C$871,$Q$2)/$Q$3)*宝箱投放计算!J255</f>
        <v>0</v>
      </c>
      <c r="L255">
        <f ca="1">(SUMIFS(OFFSET([2]掉落汇总!$C$2:$C$871,,MATCH($B255,[2]掉落汇总!$D$1:$M$1)),[2]掉落汇总!$A$2:$A$871,L$1,[2]掉落汇总!$C$2:$C$871,$Q$1)+SUMIFS(OFFSET([2]掉落汇总!$C$2:$C$871,,MATCH($B255,[2]掉落汇总!$D$1:$M$1)),[2]掉落汇总!$A$2:$A$871,L$1,[2]掉落汇总!$C$2:$C$871,$Q$2)/$Q$3)*宝箱投放计算!K255</f>
        <v>0.7814085171640911</v>
      </c>
      <c r="M255">
        <f ca="1">(SUMIFS(OFFSET([2]掉落汇总!$C$2:$C$871,,MATCH($B255,[2]掉落汇总!$D$1:$M$1)),[2]掉落汇总!$A$2:$A$871,M$1,[2]掉落汇总!$C$2:$C$871,$Q$1)+SUMIFS(OFFSET([2]掉落汇总!$C$2:$C$871,,MATCH($B255,[2]掉落汇总!$D$1:$M$1)),[2]掉落汇总!$A$2:$A$871,M$1,[2]掉落汇总!$C$2:$C$871,$Q$2)/$Q$3)*宝箱投放计算!L255</f>
        <v>0.78196893612051854</v>
      </c>
      <c r="N255">
        <f ca="1">(SUMIFS(OFFSET([2]掉落汇总!$C$2:$C$871,,MATCH($B255,[2]掉落汇总!$D$1:$M$1)),[2]掉落汇总!$A$2:$A$871,N$1,[2]掉落汇总!$C$2:$C$871,$Q$1)+SUMIFS(OFFSET([2]掉落汇总!$C$2:$C$871,,MATCH($B255,[2]掉落汇总!$D$1:$M$1)),[2]掉落汇总!$A$2:$A$871,N$1,[2]掉落汇总!$C$2:$C$871,$Q$2)/$Q$3)*宝箱投放计算!M255</f>
        <v>0.18146053602163756</v>
      </c>
      <c r="O255">
        <f ca="1">(SUMIFS(OFFSET([2]掉落汇总!$C$2:$C$871,,MATCH($B255,[2]掉落汇总!$D$1:$M$1)),[2]掉落汇总!$A$2:$A$871,O$1,[2]掉落汇总!$C$2:$C$871,$Q$1)+SUMIFS(OFFSET([2]掉落汇总!$C$2:$C$871,,MATCH($B255,[2]掉落汇总!$D$1:$M$1)),[2]掉落汇总!$A$2:$A$871,O$1,[2]掉落汇总!$C$2:$C$871,$Q$2)/$Q$3)*宝箱投放计算!N255</f>
        <v>0.37342246297470183</v>
      </c>
    </row>
    <row r="256" spans="1:15" x14ac:dyDescent="0.2">
      <c r="A256">
        <f>玩家成长时间线!A256</f>
        <v>255</v>
      </c>
      <c r="B256">
        <f>玩家成长时间线!B256</f>
        <v>9</v>
      </c>
      <c r="C256">
        <f ca="1">SUM($D$2:D256)</f>
        <v>2289.8344105283823</v>
      </c>
      <c r="D256">
        <f t="shared" ca="1" si="3"/>
        <v>13.140248742257835</v>
      </c>
      <c r="E256">
        <f ca="1">(SUMIFS(OFFSET([2]掉落汇总!$C$2:$C$871,,MATCH($B256,[2]掉落汇总!$D$1:$M$1)),[2]掉落汇总!$A$2:$A$871,E$1,[2]掉落汇总!$C$2:$C$871,$Q$1)+SUMIFS(OFFSET([2]掉落汇总!$C$2:$C$871,,MATCH($B256,[2]掉落汇总!$D$1:$M$1)),[2]掉落汇总!$A$2:$A$871,E$1,[2]掉落汇总!$C$2:$C$871,$Q$2)/$Q$3)*宝箱投放计算!D256</f>
        <v>1.7845321701199566</v>
      </c>
      <c r="F256">
        <f ca="1">(SUMIFS(OFFSET([2]掉落汇总!$C$2:$C$871,,MATCH($B256,[2]掉落汇总!$D$1:$M$1)),[2]掉落汇总!$A$2:$A$871,F$1,[2]掉落汇总!$C$2:$C$871,$Q$1)+SUMIFS(OFFSET([2]掉落汇总!$C$2:$C$871,,MATCH($B256,[2]掉落汇总!$D$1:$M$1)),[2]掉落汇总!$A$2:$A$871,F$1,[2]掉落汇总!$C$2:$C$871,$Q$2)/$Q$3)*宝箱投放计算!E256</f>
        <v>2.8580034423407916</v>
      </c>
      <c r="G256">
        <f ca="1">(SUMIFS(OFFSET([2]掉落汇总!$C$2:$C$871,,MATCH($B256,[2]掉落汇总!$D$1:$M$1)),[2]掉落汇总!$A$2:$A$871,G$1,[2]掉落汇总!$C$2:$C$871,$Q$1)+SUMIFS(OFFSET([2]掉落汇总!$C$2:$C$871,,MATCH($B256,[2]掉落汇总!$D$1:$M$1)),[2]掉落汇总!$A$2:$A$871,G$1,[2]掉落汇总!$C$2:$C$871,$Q$2)/$Q$3)*宝箱投放计算!F256</f>
        <v>0</v>
      </c>
      <c r="H256">
        <f ca="1">(SUMIFS(OFFSET([2]掉落汇总!$C$2:$C$871,,MATCH($B256,[2]掉落汇总!$D$1:$M$1)),[2]掉落汇总!$A$2:$A$871,H$1,[2]掉落汇总!$C$2:$C$871,$Q$1)+SUMIFS(OFFSET([2]掉落汇总!$C$2:$C$871,,MATCH($B256,[2]掉落汇总!$D$1:$M$1)),[2]掉落汇总!$A$2:$A$871,H$1,[2]掉落汇总!$C$2:$C$871,$Q$2)/$Q$3)*宝箱投放计算!G256</f>
        <v>0</v>
      </c>
      <c r="I256">
        <f ca="1">(SUMIFS(OFFSET([2]掉落汇总!$C$2:$C$871,,MATCH($B256,[2]掉落汇总!$D$1:$M$1)),[2]掉落汇总!$A$2:$A$871,I$1,[2]掉落汇总!$C$2:$C$871,$Q$1)+SUMIFS(OFFSET([2]掉落汇总!$C$2:$C$871,,MATCH($B256,[2]掉落汇总!$D$1:$M$1)),[2]掉落汇总!$A$2:$A$871,I$1,[2]掉落汇总!$C$2:$C$871,$Q$2)/$Q$3)*宝箱投放计算!H256</f>
        <v>1.7735703245749606</v>
      </c>
      <c r="J256">
        <f ca="1">(SUMIFS(OFFSET([2]掉落汇总!$C$2:$C$871,,MATCH($B256,[2]掉落汇总!$D$1:$M$1)),[2]掉落汇总!$A$2:$A$871,J$1,[2]掉落汇总!$C$2:$C$871,$Q$1)+SUMIFS(OFFSET([2]掉落汇总!$C$2:$C$871,,MATCH($B256,[2]掉落汇总!$D$1:$M$1)),[2]掉落汇总!$A$2:$A$871,J$1,[2]掉落汇总!$C$2:$C$871,$Q$2)/$Q$3)*宝箱投放计算!I256</f>
        <v>4.6058823529411761</v>
      </c>
      <c r="K256">
        <f ca="1">(SUMIFS(OFFSET([2]掉落汇总!$C$2:$C$871,,MATCH($B256,[2]掉落汇总!$D$1:$M$1)),[2]掉落汇总!$A$2:$A$871,K$1,[2]掉落汇总!$C$2:$C$871,$Q$1)+SUMIFS(OFFSET([2]掉落汇总!$C$2:$C$871,,MATCH($B256,[2]掉落汇总!$D$1:$M$1)),[2]掉落汇总!$A$2:$A$871,K$1,[2]掉落汇总!$C$2:$C$871,$Q$2)/$Q$3)*宝箱投放计算!J256</f>
        <v>0</v>
      </c>
      <c r="L256">
        <f ca="1">(SUMIFS(OFFSET([2]掉落汇总!$C$2:$C$871,,MATCH($B256,[2]掉落汇总!$D$1:$M$1)),[2]掉落汇总!$A$2:$A$871,L$1,[2]掉落汇总!$C$2:$C$871,$Q$1)+SUMIFS(OFFSET([2]掉落汇总!$C$2:$C$871,,MATCH($B256,[2]掉落汇总!$D$1:$M$1)),[2]掉落汇总!$A$2:$A$871,L$1,[2]掉落汇总!$C$2:$C$871,$Q$2)/$Q$3)*宝箱投放计算!K256</f>
        <v>0.7814085171640911</v>
      </c>
      <c r="M256">
        <f ca="1">(SUMIFS(OFFSET([2]掉落汇总!$C$2:$C$871,,MATCH($B256,[2]掉落汇总!$D$1:$M$1)),[2]掉落汇总!$A$2:$A$871,M$1,[2]掉落汇总!$C$2:$C$871,$Q$1)+SUMIFS(OFFSET([2]掉落汇总!$C$2:$C$871,,MATCH($B256,[2]掉落汇总!$D$1:$M$1)),[2]掉落汇总!$A$2:$A$871,M$1,[2]掉落汇总!$C$2:$C$871,$Q$2)/$Q$3)*宝箱投放计算!L256</f>
        <v>0.78196893612051854</v>
      </c>
      <c r="N256">
        <f ca="1">(SUMIFS(OFFSET([2]掉落汇总!$C$2:$C$871,,MATCH($B256,[2]掉落汇总!$D$1:$M$1)),[2]掉落汇总!$A$2:$A$871,N$1,[2]掉落汇总!$C$2:$C$871,$Q$1)+SUMIFS(OFFSET([2]掉落汇总!$C$2:$C$871,,MATCH($B256,[2]掉落汇总!$D$1:$M$1)),[2]掉落汇总!$A$2:$A$871,N$1,[2]掉落汇总!$C$2:$C$871,$Q$2)/$Q$3)*宝箱投放计算!M256</f>
        <v>0.18146053602163756</v>
      </c>
      <c r="O256">
        <f ca="1">(SUMIFS(OFFSET([2]掉落汇总!$C$2:$C$871,,MATCH($B256,[2]掉落汇总!$D$1:$M$1)),[2]掉落汇总!$A$2:$A$871,O$1,[2]掉落汇总!$C$2:$C$871,$Q$1)+SUMIFS(OFFSET([2]掉落汇总!$C$2:$C$871,,MATCH($B256,[2]掉落汇总!$D$1:$M$1)),[2]掉落汇总!$A$2:$A$871,O$1,[2]掉落汇总!$C$2:$C$871,$Q$2)/$Q$3)*宝箱投放计算!N256</f>
        <v>0.37342246297470183</v>
      </c>
    </row>
    <row r="257" spans="1:15" x14ac:dyDescent="0.2">
      <c r="A257">
        <f>玩家成长时间线!A257</f>
        <v>256</v>
      </c>
      <c r="B257">
        <f>玩家成长时间线!B257</f>
        <v>9</v>
      </c>
      <c r="C257">
        <f ca="1">SUM($D$2:D257)</f>
        <v>2296.6030582834182</v>
      </c>
      <c r="D257">
        <f t="shared" ca="1" si="3"/>
        <v>6.7686477550361355</v>
      </c>
      <c r="E257">
        <f ca="1">(SUMIFS(OFFSET([2]掉落汇总!$C$2:$C$871,,MATCH($B257,[2]掉落汇总!$D$1:$M$1)),[2]掉落汇总!$A$2:$A$871,E$1,[2]掉落汇总!$C$2:$C$871,$Q$1)+SUMIFS(OFFSET([2]掉落汇总!$C$2:$C$871,,MATCH($B257,[2]掉落汇总!$D$1:$M$1)),[2]掉落汇总!$A$2:$A$871,E$1,[2]掉落汇总!$C$2:$C$871,$Q$2)/$Q$3)*宝箱投放计算!D257</f>
        <v>1.7923838604143947</v>
      </c>
      <c r="F257">
        <f ca="1">(SUMIFS(OFFSET([2]掉落汇总!$C$2:$C$871,,MATCH($B257,[2]掉落汇总!$D$1:$M$1)),[2]掉落汇总!$A$2:$A$871,F$1,[2]掉落汇总!$C$2:$C$871,$Q$1)+SUMIFS(OFFSET([2]掉落汇总!$C$2:$C$871,,MATCH($B257,[2]掉落汇总!$D$1:$M$1)),[2]掉落汇总!$A$2:$A$871,F$1,[2]掉落汇总!$C$2:$C$871,$Q$2)/$Q$3)*宝箱投放计算!E257</f>
        <v>2.8580034423407916</v>
      </c>
      <c r="G257">
        <f ca="1">(SUMIFS(OFFSET([2]掉落汇总!$C$2:$C$871,,MATCH($B257,[2]掉落汇总!$D$1:$M$1)),[2]掉落汇总!$A$2:$A$871,G$1,[2]掉落汇总!$C$2:$C$871,$Q$1)+SUMIFS(OFFSET([2]掉落汇总!$C$2:$C$871,,MATCH($B257,[2]掉落汇总!$D$1:$M$1)),[2]掉落汇总!$A$2:$A$871,G$1,[2]掉落汇总!$C$2:$C$871,$Q$2)/$Q$3)*宝箱投放计算!F257</f>
        <v>0</v>
      </c>
      <c r="H257">
        <f ca="1">(SUMIFS(OFFSET([2]掉落汇总!$C$2:$C$871,,MATCH($B257,[2]掉落汇总!$D$1:$M$1)),[2]掉落汇总!$A$2:$A$871,H$1,[2]掉落汇总!$C$2:$C$871,$Q$1)+SUMIFS(OFFSET([2]掉落汇总!$C$2:$C$871,,MATCH($B257,[2]掉落汇总!$D$1:$M$1)),[2]掉落汇总!$A$2:$A$871,H$1,[2]掉落汇总!$C$2:$C$871,$Q$2)/$Q$3)*宝箱投放计算!G257</f>
        <v>0</v>
      </c>
      <c r="I257">
        <f ca="1">(SUMIFS(OFFSET([2]掉落汇总!$C$2:$C$871,,MATCH($B257,[2]掉落汇总!$D$1:$M$1)),[2]掉落汇总!$A$2:$A$871,I$1,[2]掉落汇总!$C$2:$C$871,$Q$1)+SUMIFS(OFFSET([2]掉落汇总!$C$2:$C$871,,MATCH($B257,[2]掉落汇总!$D$1:$M$1)),[2]掉落汇总!$A$2:$A$871,I$1,[2]掉落汇总!$C$2:$C$871,$Q$2)/$Q$3)*宝箱投放计算!H257</f>
        <v>0</v>
      </c>
      <c r="J257">
        <f ca="1">(SUMIFS(OFFSET([2]掉落汇总!$C$2:$C$871,,MATCH($B257,[2]掉落汇总!$D$1:$M$1)),[2]掉落汇总!$A$2:$A$871,J$1,[2]掉落汇总!$C$2:$C$871,$Q$1)+SUMIFS(OFFSET([2]掉落汇总!$C$2:$C$871,,MATCH($B257,[2]掉落汇总!$D$1:$M$1)),[2]掉落汇总!$A$2:$A$871,J$1,[2]掉落汇总!$C$2:$C$871,$Q$2)/$Q$3)*宝箱投放计算!I257</f>
        <v>0</v>
      </c>
      <c r="K257">
        <f ca="1">(SUMIFS(OFFSET([2]掉落汇总!$C$2:$C$871,,MATCH($B257,[2]掉落汇总!$D$1:$M$1)),[2]掉落汇总!$A$2:$A$871,K$1,[2]掉落汇总!$C$2:$C$871,$Q$1)+SUMIFS(OFFSET([2]掉落汇总!$C$2:$C$871,,MATCH($B257,[2]掉落汇总!$D$1:$M$1)),[2]掉落汇总!$A$2:$A$871,K$1,[2]掉落汇总!$C$2:$C$871,$Q$2)/$Q$3)*宝箱投放计算!J257</f>
        <v>0</v>
      </c>
      <c r="L257">
        <f ca="1">(SUMIFS(OFFSET([2]掉落汇总!$C$2:$C$871,,MATCH($B257,[2]掉落汇总!$D$1:$M$1)),[2]掉落汇总!$A$2:$A$871,L$1,[2]掉落汇总!$C$2:$C$871,$Q$1)+SUMIFS(OFFSET([2]掉落汇总!$C$2:$C$871,,MATCH($B257,[2]掉落汇总!$D$1:$M$1)),[2]掉落汇总!$A$2:$A$871,L$1,[2]掉落汇总!$C$2:$C$871,$Q$2)/$Q$3)*宝箱投放计算!K257</f>
        <v>0.7814085171640911</v>
      </c>
      <c r="M257">
        <f ca="1">(SUMIFS(OFFSET([2]掉落汇总!$C$2:$C$871,,MATCH($B257,[2]掉落汇总!$D$1:$M$1)),[2]掉落汇总!$A$2:$A$871,M$1,[2]掉落汇总!$C$2:$C$871,$Q$1)+SUMIFS(OFFSET([2]掉落汇总!$C$2:$C$871,,MATCH($B257,[2]掉落汇总!$D$1:$M$1)),[2]掉落汇总!$A$2:$A$871,M$1,[2]掉落汇总!$C$2:$C$871,$Q$2)/$Q$3)*宝箱投放计算!L257</f>
        <v>0.78196893612051854</v>
      </c>
      <c r="N257">
        <f ca="1">(SUMIFS(OFFSET([2]掉落汇总!$C$2:$C$871,,MATCH($B257,[2]掉落汇总!$D$1:$M$1)),[2]掉落汇总!$A$2:$A$871,N$1,[2]掉落汇总!$C$2:$C$871,$Q$1)+SUMIFS(OFFSET([2]掉落汇总!$C$2:$C$871,,MATCH($B257,[2]掉落汇总!$D$1:$M$1)),[2]掉落汇总!$A$2:$A$871,N$1,[2]掉落汇总!$C$2:$C$871,$Q$2)/$Q$3)*宝箱投放计算!M257</f>
        <v>0.18146053602163756</v>
      </c>
      <c r="O257">
        <f ca="1">(SUMIFS(OFFSET([2]掉落汇总!$C$2:$C$871,,MATCH($B257,[2]掉落汇总!$D$1:$M$1)),[2]掉落汇总!$A$2:$A$871,O$1,[2]掉落汇总!$C$2:$C$871,$Q$1)+SUMIFS(OFFSET([2]掉落汇总!$C$2:$C$871,,MATCH($B257,[2]掉落汇总!$D$1:$M$1)),[2]掉落汇总!$A$2:$A$871,O$1,[2]掉落汇总!$C$2:$C$871,$Q$2)/$Q$3)*宝箱投放计算!N257</f>
        <v>0.37342246297470183</v>
      </c>
    </row>
    <row r="258" spans="1:15" x14ac:dyDescent="0.2">
      <c r="A258">
        <f>玩家成长时间线!A258</f>
        <v>257</v>
      </c>
      <c r="B258">
        <f>玩家成长时间线!B258</f>
        <v>9</v>
      </c>
      <c r="C258">
        <f ca="1">SUM($D$2:D258)</f>
        <v>2303.4580746316933</v>
      </c>
      <c r="D258">
        <f t="shared" ca="1" si="3"/>
        <v>6.8550163482749573</v>
      </c>
      <c r="E258">
        <f ca="1">(SUMIFS(OFFSET([2]掉落汇总!$C$2:$C$871,,MATCH($B258,[2]掉落汇总!$D$1:$M$1)),[2]掉落汇总!$A$2:$A$871,E$1,[2]掉落汇总!$C$2:$C$871,$Q$1)+SUMIFS(OFFSET([2]掉落汇总!$C$2:$C$871,,MATCH($B258,[2]掉落汇总!$D$1:$M$1)),[2]掉落汇总!$A$2:$A$871,E$1,[2]掉落汇总!$C$2:$C$871,$Q$2)/$Q$3)*宝箱投放计算!D258</f>
        <v>1.8787524536532167</v>
      </c>
      <c r="F258">
        <f ca="1">(SUMIFS(OFFSET([2]掉落汇总!$C$2:$C$871,,MATCH($B258,[2]掉落汇总!$D$1:$M$1)),[2]掉落汇总!$A$2:$A$871,F$1,[2]掉落汇总!$C$2:$C$871,$Q$1)+SUMIFS(OFFSET([2]掉落汇总!$C$2:$C$871,,MATCH($B258,[2]掉落汇总!$D$1:$M$1)),[2]掉落汇总!$A$2:$A$871,F$1,[2]掉落汇总!$C$2:$C$871,$Q$2)/$Q$3)*宝箱投放计算!E258</f>
        <v>2.8580034423407916</v>
      </c>
      <c r="G258">
        <f ca="1">(SUMIFS(OFFSET([2]掉落汇总!$C$2:$C$871,,MATCH($B258,[2]掉落汇总!$D$1:$M$1)),[2]掉落汇总!$A$2:$A$871,G$1,[2]掉落汇总!$C$2:$C$871,$Q$1)+SUMIFS(OFFSET([2]掉落汇总!$C$2:$C$871,,MATCH($B258,[2]掉落汇总!$D$1:$M$1)),[2]掉落汇总!$A$2:$A$871,G$1,[2]掉落汇总!$C$2:$C$871,$Q$2)/$Q$3)*宝箱投放计算!F258</f>
        <v>0</v>
      </c>
      <c r="H258">
        <f ca="1">(SUMIFS(OFFSET([2]掉落汇总!$C$2:$C$871,,MATCH($B258,[2]掉落汇总!$D$1:$M$1)),[2]掉落汇总!$A$2:$A$871,H$1,[2]掉落汇总!$C$2:$C$871,$Q$1)+SUMIFS(OFFSET([2]掉落汇总!$C$2:$C$871,,MATCH($B258,[2]掉落汇总!$D$1:$M$1)),[2]掉落汇总!$A$2:$A$871,H$1,[2]掉落汇总!$C$2:$C$871,$Q$2)/$Q$3)*宝箱投放计算!G258</f>
        <v>0</v>
      </c>
      <c r="I258">
        <f ca="1">(SUMIFS(OFFSET([2]掉落汇总!$C$2:$C$871,,MATCH($B258,[2]掉落汇总!$D$1:$M$1)),[2]掉落汇总!$A$2:$A$871,I$1,[2]掉落汇总!$C$2:$C$871,$Q$1)+SUMIFS(OFFSET([2]掉落汇总!$C$2:$C$871,,MATCH($B258,[2]掉落汇总!$D$1:$M$1)),[2]掉落汇总!$A$2:$A$871,I$1,[2]掉落汇总!$C$2:$C$871,$Q$2)/$Q$3)*宝箱投放计算!H258</f>
        <v>0</v>
      </c>
      <c r="J258">
        <f ca="1">(SUMIFS(OFFSET([2]掉落汇总!$C$2:$C$871,,MATCH($B258,[2]掉落汇总!$D$1:$M$1)),[2]掉落汇总!$A$2:$A$871,J$1,[2]掉落汇总!$C$2:$C$871,$Q$1)+SUMIFS(OFFSET([2]掉落汇总!$C$2:$C$871,,MATCH($B258,[2]掉落汇总!$D$1:$M$1)),[2]掉落汇总!$A$2:$A$871,J$1,[2]掉落汇总!$C$2:$C$871,$Q$2)/$Q$3)*宝箱投放计算!I258</f>
        <v>0</v>
      </c>
      <c r="K258">
        <f ca="1">(SUMIFS(OFFSET([2]掉落汇总!$C$2:$C$871,,MATCH($B258,[2]掉落汇总!$D$1:$M$1)),[2]掉落汇总!$A$2:$A$871,K$1,[2]掉落汇总!$C$2:$C$871,$Q$1)+SUMIFS(OFFSET([2]掉落汇总!$C$2:$C$871,,MATCH($B258,[2]掉落汇总!$D$1:$M$1)),[2]掉落汇总!$A$2:$A$871,K$1,[2]掉落汇总!$C$2:$C$871,$Q$2)/$Q$3)*宝箱投放计算!J258</f>
        <v>0</v>
      </c>
      <c r="L258">
        <f ca="1">(SUMIFS(OFFSET([2]掉落汇总!$C$2:$C$871,,MATCH($B258,[2]掉落汇总!$D$1:$M$1)),[2]掉落汇总!$A$2:$A$871,L$1,[2]掉落汇总!$C$2:$C$871,$Q$1)+SUMIFS(OFFSET([2]掉落汇总!$C$2:$C$871,,MATCH($B258,[2]掉落汇总!$D$1:$M$1)),[2]掉落汇总!$A$2:$A$871,L$1,[2]掉落汇总!$C$2:$C$871,$Q$2)/$Q$3)*宝箱投放计算!K258</f>
        <v>0.7814085171640911</v>
      </c>
      <c r="M258">
        <f ca="1">(SUMIFS(OFFSET([2]掉落汇总!$C$2:$C$871,,MATCH($B258,[2]掉落汇总!$D$1:$M$1)),[2]掉落汇总!$A$2:$A$871,M$1,[2]掉落汇总!$C$2:$C$871,$Q$1)+SUMIFS(OFFSET([2]掉落汇总!$C$2:$C$871,,MATCH($B258,[2]掉落汇总!$D$1:$M$1)),[2]掉落汇总!$A$2:$A$871,M$1,[2]掉落汇总!$C$2:$C$871,$Q$2)/$Q$3)*宝箱投放计算!L258</f>
        <v>0.78196893612051854</v>
      </c>
      <c r="N258">
        <f ca="1">(SUMIFS(OFFSET([2]掉落汇总!$C$2:$C$871,,MATCH($B258,[2]掉落汇总!$D$1:$M$1)),[2]掉落汇总!$A$2:$A$871,N$1,[2]掉落汇总!$C$2:$C$871,$Q$1)+SUMIFS(OFFSET([2]掉落汇总!$C$2:$C$871,,MATCH($B258,[2]掉落汇总!$D$1:$M$1)),[2]掉落汇总!$A$2:$A$871,N$1,[2]掉落汇总!$C$2:$C$871,$Q$2)/$Q$3)*宝箱投放计算!M258</f>
        <v>0.18146053602163756</v>
      </c>
      <c r="O258">
        <f ca="1">(SUMIFS(OFFSET([2]掉落汇总!$C$2:$C$871,,MATCH($B258,[2]掉落汇总!$D$1:$M$1)),[2]掉落汇总!$A$2:$A$871,O$1,[2]掉落汇总!$C$2:$C$871,$Q$1)+SUMIFS(OFFSET([2]掉落汇总!$C$2:$C$871,,MATCH($B258,[2]掉落汇总!$D$1:$M$1)),[2]掉落汇总!$A$2:$A$871,O$1,[2]掉落汇总!$C$2:$C$871,$Q$2)/$Q$3)*宝箱投放计算!N258</f>
        <v>0.37342246297470183</v>
      </c>
    </row>
    <row r="259" spans="1:15" x14ac:dyDescent="0.2">
      <c r="A259">
        <f>玩家成长时间线!A259</f>
        <v>258</v>
      </c>
      <c r="B259">
        <f>玩家成长时间线!B259</f>
        <v>10</v>
      </c>
      <c r="C259">
        <f ca="1">SUM($D$2:D259)</f>
        <v>2315.9212252873403</v>
      </c>
      <c r="D259">
        <f t="shared" ref="D259:D322" ca="1" si="4">SUM(E259:O259)</f>
        <v>12.463150655647237</v>
      </c>
      <c r="E259">
        <f ca="1">(SUMIFS(OFFSET([2]掉落汇总!$C$2:$C$871,,MATCH($B259,[2]掉落汇总!$D$1:$M$1)),[2]掉落汇总!$A$2:$A$871,E$1,[2]掉落汇总!$C$2:$C$871,$Q$1)+SUMIFS(OFFSET([2]掉落汇总!$C$2:$C$871,,MATCH($B259,[2]掉落汇总!$D$1:$M$1)),[2]掉落汇总!$A$2:$A$871,E$1,[2]掉落汇总!$C$2:$C$871,$Q$2)/$Q$3)*宝箱投放计算!D259</f>
        <v>2.90726985796949</v>
      </c>
      <c r="F259">
        <f ca="1">(SUMIFS(OFFSET([2]掉落汇总!$C$2:$C$871,,MATCH($B259,[2]掉落汇总!$D$1:$M$1)),[2]掉落汇总!$A$2:$A$871,F$1,[2]掉落汇总!$C$2:$C$871,$Q$1)+SUMIFS(OFFSET([2]掉落汇总!$C$2:$C$871,,MATCH($B259,[2]掉落汇总!$D$1:$M$1)),[2]掉落汇总!$A$2:$A$871,F$1,[2]掉落汇总!$C$2:$C$871,$Q$2)/$Q$3)*宝箱投放计算!E259</f>
        <v>2.8580034423407916</v>
      </c>
      <c r="G259">
        <f ca="1">(SUMIFS(OFFSET([2]掉落汇总!$C$2:$C$871,,MATCH($B259,[2]掉落汇总!$D$1:$M$1)),[2]掉落汇总!$A$2:$A$871,G$1,[2]掉落汇总!$C$2:$C$871,$Q$1)+SUMIFS(OFFSET([2]掉落汇总!$C$2:$C$871,,MATCH($B259,[2]掉落汇总!$D$1:$M$1)),[2]掉落汇总!$A$2:$A$871,G$1,[2]掉落汇总!$C$2:$C$871,$Q$2)/$Q$3)*宝箱投放计算!F259</f>
        <v>0</v>
      </c>
      <c r="H259">
        <f ca="1">(SUMIFS(OFFSET([2]掉落汇总!$C$2:$C$871,,MATCH($B259,[2]掉落汇总!$D$1:$M$1)),[2]掉落汇总!$A$2:$A$871,H$1,[2]掉落汇总!$C$2:$C$871,$Q$1)+SUMIFS(OFFSET([2]掉落汇总!$C$2:$C$871,,MATCH($B259,[2]掉落汇总!$D$1:$M$1)),[2]掉落汇总!$A$2:$A$871,H$1,[2]掉落汇总!$C$2:$C$871,$Q$2)/$Q$3)*宝箱投放计算!G259</f>
        <v>0</v>
      </c>
      <c r="I259">
        <f ca="1">(SUMIFS(OFFSET([2]掉落汇总!$C$2:$C$871,,MATCH($B259,[2]掉落汇总!$D$1:$M$1)),[2]掉落汇总!$A$2:$A$871,I$1,[2]掉落汇总!$C$2:$C$871,$Q$1)+SUMIFS(OFFSET([2]掉落汇总!$C$2:$C$871,,MATCH($B259,[2]掉落汇总!$D$1:$M$1)),[2]掉落汇总!$A$2:$A$871,I$1,[2]掉落汇总!$C$2:$C$871,$Q$2)/$Q$3)*宝箱投放计算!H259</f>
        <v>0</v>
      </c>
      <c r="J259">
        <f ca="1">(SUMIFS(OFFSET([2]掉落汇总!$C$2:$C$871,,MATCH($B259,[2]掉落汇总!$D$1:$M$1)),[2]掉落汇总!$A$2:$A$871,J$1,[2]掉落汇总!$C$2:$C$871,$Q$1)+SUMIFS(OFFSET([2]掉落汇总!$C$2:$C$871,,MATCH($B259,[2]掉落汇总!$D$1:$M$1)),[2]掉落汇总!$A$2:$A$871,J$1,[2]掉落汇总!$C$2:$C$871,$Q$2)/$Q$3)*宝箱投放计算!I259</f>
        <v>4.5796169030560039</v>
      </c>
      <c r="K259">
        <f ca="1">(SUMIFS(OFFSET([2]掉落汇总!$C$2:$C$871,,MATCH($B259,[2]掉落汇总!$D$1:$M$1)),[2]掉落汇总!$A$2:$A$871,K$1,[2]掉落汇总!$C$2:$C$871,$Q$1)+SUMIFS(OFFSET([2]掉落汇总!$C$2:$C$871,,MATCH($B259,[2]掉落汇总!$D$1:$M$1)),[2]掉落汇总!$A$2:$A$871,K$1,[2]掉落汇总!$C$2:$C$871,$Q$2)/$Q$3)*宝箱投放计算!J259</f>
        <v>0</v>
      </c>
      <c r="L259">
        <f ca="1">(SUMIFS(OFFSET([2]掉落汇总!$C$2:$C$871,,MATCH($B259,[2]掉落汇总!$D$1:$M$1)),[2]掉落汇总!$A$2:$A$871,L$1,[2]掉落汇总!$C$2:$C$871,$Q$1)+SUMIFS(OFFSET([2]掉落汇总!$C$2:$C$871,,MATCH($B259,[2]掉落汇总!$D$1:$M$1)),[2]掉落汇总!$A$2:$A$871,L$1,[2]掉落汇总!$C$2:$C$871,$Q$2)/$Q$3)*宝箱投放计算!K259</f>
        <v>0.7814085171640911</v>
      </c>
      <c r="M259">
        <f ca="1">(SUMIFS(OFFSET([2]掉落汇总!$C$2:$C$871,,MATCH($B259,[2]掉落汇总!$D$1:$M$1)),[2]掉落汇总!$A$2:$A$871,M$1,[2]掉落汇总!$C$2:$C$871,$Q$1)+SUMIFS(OFFSET([2]掉落汇总!$C$2:$C$871,,MATCH($B259,[2]掉落汇总!$D$1:$M$1)),[2]掉落汇总!$A$2:$A$871,M$1,[2]掉落汇总!$C$2:$C$871,$Q$2)/$Q$3)*宝箱投放计算!L259</f>
        <v>0.78196893612051854</v>
      </c>
      <c r="N259">
        <f ca="1">(SUMIFS(OFFSET([2]掉落汇总!$C$2:$C$871,,MATCH($B259,[2]掉落汇总!$D$1:$M$1)),[2]掉落汇总!$A$2:$A$871,N$1,[2]掉落汇总!$C$2:$C$871,$Q$1)+SUMIFS(OFFSET([2]掉落汇总!$C$2:$C$871,,MATCH($B259,[2]掉落汇总!$D$1:$M$1)),[2]掉落汇总!$A$2:$A$871,N$1,[2]掉落汇总!$C$2:$C$871,$Q$2)/$Q$3)*宝箱投放计算!M259</f>
        <v>0.18146053602163756</v>
      </c>
      <c r="O259">
        <f ca="1">(SUMIFS(OFFSET([2]掉落汇总!$C$2:$C$871,,MATCH($B259,[2]掉落汇总!$D$1:$M$1)),[2]掉落汇总!$A$2:$A$871,O$1,[2]掉落汇总!$C$2:$C$871,$Q$1)+SUMIFS(OFFSET([2]掉落汇总!$C$2:$C$871,,MATCH($B259,[2]掉落汇总!$D$1:$M$1)),[2]掉落汇总!$A$2:$A$871,O$1,[2]掉落汇总!$C$2:$C$871,$Q$2)/$Q$3)*宝箱投放计算!N259</f>
        <v>0.37342246297470183</v>
      </c>
    </row>
    <row r="260" spans="1:15" x14ac:dyDescent="0.2">
      <c r="A260">
        <f>玩家成长时间线!A260</f>
        <v>259</v>
      </c>
      <c r="B260">
        <f>玩家成长时间线!B260</f>
        <v>10</v>
      </c>
      <c r="C260">
        <f ca="1">SUM($D$2:D260)</f>
        <v>2323.8173839741767</v>
      </c>
      <c r="D260">
        <f t="shared" ca="1" si="4"/>
        <v>7.8961586868363645</v>
      </c>
      <c r="E260">
        <f ca="1">(SUMIFS(OFFSET([2]掉落汇总!$C$2:$C$871,,MATCH($B260,[2]掉落汇总!$D$1:$M$1)),[2]掉落汇总!$A$2:$A$871,E$1,[2]掉落汇总!$C$2:$C$871,$Q$1)+SUMIFS(OFFSET([2]掉落汇总!$C$2:$C$871,,MATCH($B260,[2]掉落汇总!$D$1:$M$1)),[2]掉落汇总!$A$2:$A$871,E$1,[2]掉落汇总!$C$2:$C$871,$Q$2)/$Q$3)*宝箱投放计算!D260</f>
        <v>2.9198947922146243</v>
      </c>
      <c r="F260">
        <f ca="1">(SUMIFS(OFFSET([2]掉落汇总!$C$2:$C$871,,MATCH($B260,[2]掉落汇总!$D$1:$M$1)),[2]掉落汇总!$A$2:$A$871,F$1,[2]掉落汇总!$C$2:$C$871,$Q$1)+SUMIFS(OFFSET([2]掉落汇总!$C$2:$C$871,,MATCH($B260,[2]掉落汇总!$D$1:$M$1)),[2]掉落汇总!$A$2:$A$871,F$1,[2]掉落汇总!$C$2:$C$871,$Q$2)/$Q$3)*宝箱投放计算!E260</f>
        <v>2.8580034423407916</v>
      </c>
      <c r="G260">
        <f ca="1">(SUMIFS(OFFSET([2]掉落汇总!$C$2:$C$871,,MATCH($B260,[2]掉落汇总!$D$1:$M$1)),[2]掉落汇总!$A$2:$A$871,G$1,[2]掉落汇总!$C$2:$C$871,$Q$1)+SUMIFS(OFFSET([2]掉落汇总!$C$2:$C$871,,MATCH($B260,[2]掉落汇总!$D$1:$M$1)),[2]掉落汇总!$A$2:$A$871,G$1,[2]掉落汇总!$C$2:$C$871,$Q$2)/$Q$3)*宝箱投放计算!F260</f>
        <v>0</v>
      </c>
      <c r="H260">
        <f ca="1">(SUMIFS(OFFSET([2]掉落汇总!$C$2:$C$871,,MATCH($B260,[2]掉落汇总!$D$1:$M$1)),[2]掉落汇总!$A$2:$A$871,H$1,[2]掉落汇总!$C$2:$C$871,$Q$1)+SUMIFS(OFFSET([2]掉落汇总!$C$2:$C$871,,MATCH($B260,[2]掉落汇总!$D$1:$M$1)),[2]掉落汇总!$A$2:$A$871,H$1,[2]掉落汇总!$C$2:$C$871,$Q$2)/$Q$3)*宝箱投放计算!G260</f>
        <v>0</v>
      </c>
      <c r="I260">
        <f ca="1">(SUMIFS(OFFSET([2]掉落汇总!$C$2:$C$871,,MATCH($B260,[2]掉落汇总!$D$1:$M$1)),[2]掉落汇总!$A$2:$A$871,I$1,[2]掉落汇总!$C$2:$C$871,$Q$1)+SUMIFS(OFFSET([2]掉落汇总!$C$2:$C$871,,MATCH($B260,[2]掉落汇总!$D$1:$M$1)),[2]掉落汇总!$A$2:$A$871,I$1,[2]掉落汇总!$C$2:$C$871,$Q$2)/$Q$3)*宝箱投放计算!H260</f>
        <v>0</v>
      </c>
      <c r="J260">
        <f ca="1">(SUMIFS(OFFSET([2]掉落汇总!$C$2:$C$871,,MATCH($B260,[2]掉落汇总!$D$1:$M$1)),[2]掉落汇总!$A$2:$A$871,J$1,[2]掉落汇总!$C$2:$C$871,$Q$1)+SUMIFS(OFFSET([2]掉落汇总!$C$2:$C$871,,MATCH($B260,[2]掉落汇总!$D$1:$M$1)),[2]掉落汇总!$A$2:$A$871,J$1,[2]掉落汇总!$C$2:$C$871,$Q$2)/$Q$3)*宝箱投放计算!I260</f>
        <v>0</v>
      </c>
      <c r="K260">
        <f ca="1">(SUMIFS(OFFSET([2]掉落汇总!$C$2:$C$871,,MATCH($B260,[2]掉落汇总!$D$1:$M$1)),[2]掉落汇总!$A$2:$A$871,K$1,[2]掉落汇总!$C$2:$C$871,$Q$1)+SUMIFS(OFFSET([2]掉落汇总!$C$2:$C$871,,MATCH($B260,[2]掉落汇总!$D$1:$M$1)),[2]掉落汇总!$A$2:$A$871,K$1,[2]掉落汇总!$C$2:$C$871,$Q$2)/$Q$3)*宝箱投放计算!J260</f>
        <v>0</v>
      </c>
      <c r="L260">
        <f ca="1">(SUMIFS(OFFSET([2]掉落汇总!$C$2:$C$871,,MATCH($B260,[2]掉落汇总!$D$1:$M$1)),[2]掉落汇总!$A$2:$A$871,L$1,[2]掉落汇总!$C$2:$C$871,$Q$1)+SUMIFS(OFFSET([2]掉落汇总!$C$2:$C$871,,MATCH($B260,[2]掉落汇总!$D$1:$M$1)),[2]掉落汇总!$A$2:$A$871,L$1,[2]掉落汇总!$C$2:$C$871,$Q$2)/$Q$3)*宝箱投放计算!K260</f>
        <v>0.7814085171640911</v>
      </c>
      <c r="M260">
        <f ca="1">(SUMIFS(OFFSET([2]掉落汇总!$C$2:$C$871,,MATCH($B260,[2]掉落汇总!$D$1:$M$1)),[2]掉落汇总!$A$2:$A$871,M$1,[2]掉落汇总!$C$2:$C$871,$Q$1)+SUMIFS(OFFSET([2]掉落汇总!$C$2:$C$871,,MATCH($B260,[2]掉落汇总!$D$1:$M$1)),[2]掉落汇总!$A$2:$A$871,M$1,[2]掉落汇总!$C$2:$C$871,$Q$2)/$Q$3)*宝箱投放计算!L260</f>
        <v>0.78196893612051854</v>
      </c>
      <c r="N260">
        <f ca="1">(SUMIFS(OFFSET([2]掉落汇总!$C$2:$C$871,,MATCH($B260,[2]掉落汇总!$D$1:$M$1)),[2]掉落汇总!$A$2:$A$871,N$1,[2]掉落汇总!$C$2:$C$871,$Q$1)+SUMIFS(OFFSET([2]掉落汇总!$C$2:$C$871,,MATCH($B260,[2]掉落汇总!$D$1:$M$1)),[2]掉落汇总!$A$2:$A$871,N$1,[2]掉落汇总!$C$2:$C$871,$Q$2)/$Q$3)*宝箱投放计算!M260</f>
        <v>0.18146053602163756</v>
      </c>
      <c r="O260">
        <f ca="1">(SUMIFS(OFFSET([2]掉落汇总!$C$2:$C$871,,MATCH($B260,[2]掉落汇总!$D$1:$M$1)),[2]掉落汇总!$A$2:$A$871,O$1,[2]掉落汇总!$C$2:$C$871,$Q$1)+SUMIFS(OFFSET([2]掉落汇总!$C$2:$C$871,,MATCH($B260,[2]掉落汇总!$D$1:$M$1)),[2]掉落汇总!$A$2:$A$871,O$1,[2]掉落汇总!$C$2:$C$871,$Q$2)/$Q$3)*宝箱投放计算!N260</f>
        <v>0.37342246297470183</v>
      </c>
    </row>
    <row r="261" spans="1:15" x14ac:dyDescent="0.2">
      <c r="A261">
        <f>玩家成长时间线!A261</f>
        <v>260</v>
      </c>
      <c r="B261">
        <f>玩家成长时间线!B261</f>
        <v>10</v>
      </c>
      <c r="C261">
        <f ca="1">SUM($D$2:D261)</f>
        <v>2331.7261675952582</v>
      </c>
      <c r="D261">
        <f t="shared" ca="1" si="4"/>
        <v>7.9087836210814988</v>
      </c>
      <c r="E261">
        <f ca="1">(SUMIFS(OFFSET([2]掉落汇总!$C$2:$C$871,,MATCH($B261,[2]掉落汇总!$D$1:$M$1)),[2]掉落汇总!$A$2:$A$871,E$1,[2]掉落汇总!$C$2:$C$871,$Q$1)+SUMIFS(OFFSET([2]掉落汇总!$C$2:$C$871,,MATCH($B261,[2]掉落汇总!$D$1:$M$1)),[2]掉落汇总!$A$2:$A$871,E$1,[2]掉落汇总!$C$2:$C$871,$Q$2)/$Q$3)*宝箱投放计算!D261</f>
        <v>2.9325197264597582</v>
      </c>
      <c r="F261">
        <f ca="1">(SUMIFS(OFFSET([2]掉落汇总!$C$2:$C$871,,MATCH($B261,[2]掉落汇总!$D$1:$M$1)),[2]掉落汇总!$A$2:$A$871,F$1,[2]掉落汇总!$C$2:$C$871,$Q$1)+SUMIFS(OFFSET([2]掉落汇总!$C$2:$C$871,,MATCH($B261,[2]掉落汇总!$D$1:$M$1)),[2]掉落汇总!$A$2:$A$871,F$1,[2]掉落汇总!$C$2:$C$871,$Q$2)/$Q$3)*宝箱投放计算!E261</f>
        <v>2.8580034423407916</v>
      </c>
      <c r="G261">
        <f ca="1">(SUMIFS(OFFSET([2]掉落汇总!$C$2:$C$871,,MATCH($B261,[2]掉落汇总!$D$1:$M$1)),[2]掉落汇总!$A$2:$A$871,G$1,[2]掉落汇总!$C$2:$C$871,$Q$1)+SUMIFS(OFFSET([2]掉落汇总!$C$2:$C$871,,MATCH($B261,[2]掉落汇总!$D$1:$M$1)),[2]掉落汇总!$A$2:$A$871,G$1,[2]掉落汇总!$C$2:$C$871,$Q$2)/$Q$3)*宝箱投放计算!F261</f>
        <v>0</v>
      </c>
      <c r="H261">
        <f ca="1">(SUMIFS(OFFSET([2]掉落汇总!$C$2:$C$871,,MATCH($B261,[2]掉落汇总!$D$1:$M$1)),[2]掉落汇总!$A$2:$A$871,H$1,[2]掉落汇总!$C$2:$C$871,$Q$1)+SUMIFS(OFFSET([2]掉落汇总!$C$2:$C$871,,MATCH($B261,[2]掉落汇总!$D$1:$M$1)),[2]掉落汇总!$A$2:$A$871,H$1,[2]掉落汇总!$C$2:$C$871,$Q$2)/$Q$3)*宝箱投放计算!G261</f>
        <v>0</v>
      </c>
      <c r="I261">
        <f ca="1">(SUMIFS(OFFSET([2]掉落汇总!$C$2:$C$871,,MATCH($B261,[2]掉落汇总!$D$1:$M$1)),[2]掉落汇总!$A$2:$A$871,I$1,[2]掉落汇总!$C$2:$C$871,$Q$1)+SUMIFS(OFFSET([2]掉落汇总!$C$2:$C$871,,MATCH($B261,[2]掉落汇总!$D$1:$M$1)),[2]掉落汇总!$A$2:$A$871,I$1,[2]掉落汇总!$C$2:$C$871,$Q$2)/$Q$3)*宝箱投放计算!H261</f>
        <v>0</v>
      </c>
      <c r="J261">
        <f ca="1">(SUMIFS(OFFSET([2]掉落汇总!$C$2:$C$871,,MATCH($B261,[2]掉落汇总!$D$1:$M$1)),[2]掉落汇总!$A$2:$A$871,J$1,[2]掉落汇总!$C$2:$C$871,$Q$1)+SUMIFS(OFFSET([2]掉落汇总!$C$2:$C$871,,MATCH($B261,[2]掉落汇总!$D$1:$M$1)),[2]掉落汇总!$A$2:$A$871,J$1,[2]掉落汇总!$C$2:$C$871,$Q$2)/$Q$3)*宝箱投放计算!I261</f>
        <v>0</v>
      </c>
      <c r="K261">
        <f ca="1">(SUMIFS(OFFSET([2]掉落汇总!$C$2:$C$871,,MATCH($B261,[2]掉落汇总!$D$1:$M$1)),[2]掉落汇总!$A$2:$A$871,K$1,[2]掉落汇总!$C$2:$C$871,$Q$1)+SUMIFS(OFFSET([2]掉落汇总!$C$2:$C$871,,MATCH($B261,[2]掉落汇总!$D$1:$M$1)),[2]掉落汇总!$A$2:$A$871,K$1,[2]掉落汇总!$C$2:$C$871,$Q$2)/$Q$3)*宝箱投放计算!J261</f>
        <v>0</v>
      </c>
      <c r="L261">
        <f ca="1">(SUMIFS(OFFSET([2]掉落汇总!$C$2:$C$871,,MATCH($B261,[2]掉落汇总!$D$1:$M$1)),[2]掉落汇总!$A$2:$A$871,L$1,[2]掉落汇总!$C$2:$C$871,$Q$1)+SUMIFS(OFFSET([2]掉落汇总!$C$2:$C$871,,MATCH($B261,[2]掉落汇总!$D$1:$M$1)),[2]掉落汇总!$A$2:$A$871,L$1,[2]掉落汇总!$C$2:$C$871,$Q$2)/$Q$3)*宝箱投放计算!K261</f>
        <v>0.7814085171640911</v>
      </c>
      <c r="M261">
        <f ca="1">(SUMIFS(OFFSET([2]掉落汇总!$C$2:$C$871,,MATCH($B261,[2]掉落汇总!$D$1:$M$1)),[2]掉落汇总!$A$2:$A$871,M$1,[2]掉落汇总!$C$2:$C$871,$Q$1)+SUMIFS(OFFSET([2]掉落汇总!$C$2:$C$871,,MATCH($B261,[2]掉落汇总!$D$1:$M$1)),[2]掉落汇总!$A$2:$A$871,M$1,[2]掉落汇总!$C$2:$C$871,$Q$2)/$Q$3)*宝箱投放计算!L261</f>
        <v>0.78196893612051854</v>
      </c>
      <c r="N261">
        <f ca="1">(SUMIFS(OFFSET([2]掉落汇总!$C$2:$C$871,,MATCH($B261,[2]掉落汇总!$D$1:$M$1)),[2]掉落汇总!$A$2:$A$871,N$1,[2]掉落汇总!$C$2:$C$871,$Q$1)+SUMIFS(OFFSET([2]掉落汇总!$C$2:$C$871,,MATCH($B261,[2]掉落汇总!$D$1:$M$1)),[2]掉落汇总!$A$2:$A$871,N$1,[2]掉落汇总!$C$2:$C$871,$Q$2)/$Q$3)*宝箱投放计算!M261</f>
        <v>0.18146053602163756</v>
      </c>
      <c r="O261">
        <f ca="1">(SUMIFS(OFFSET([2]掉落汇总!$C$2:$C$871,,MATCH($B261,[2]掉落汇总!$D$1:$M$1)),[2]掉落汇总!$A$2:$A$871,O$1,[2]掉落汇总!$C$2:$C$871,$Q$1)+SUMIFS(OFFSET([2]掉落汇总!$C$2:$C$871,,MATCH($B261,[2]掉落汇总!$D$1:$M$1)),[2]掉落汇总!$A$2:$A$871,O$1,[2]掉落汇总!$C$2:$C$871,$Q$2)/$Q$3)*宝箱投放计算!N261</f>
        <v>0.37342246297470183</v>
      </c>
    </row>
    <row r="262" spans="1:15" x14ac:dyDescent="0.2">
      <c r="A262">
        <f>玩家成长时间线!A262</f>
        <v>261</v>
      </c>
      <c r="B262">
        <f>玩家成长时间线!B262</f>
        <v>10</v>
      </c>
      <c r="C262">
        <f ca="1">SUM($D$2:D262)</f>
        <v>2339.9000748354874</v>
      </c>
      <c r="D262">
        <f t="shared" ca="1" si="4"/>
        <v>8.1739072402293154</v>
      </c>
      <c r="E262">
        <f ca="1">(SUMIFS(OFFSET([2]掉落汇总!$C$2:$C$871,,MATCH($B262,[2]掉落汇总!$D$1:$M$1)),[2]掉落汇总!$A$2:$A$871,E$1,[2]掉落汇总!$C$2:$C$871,$Q$1)+SUMIFS(OFFSET([2]掉落汇总!$C$2:$C$871,,MATCH($B262,[2]掉落汇总!$D$1:$M$1)),[2]掉落汇总!$A$2:$A$871,E$1,[2]掉落汇总!$C$2:$C$871,$Q$2)/$Q$3)*宝箱投放计算!D262</f>
        <v>3.1976433456075752</v>
      </c>
      <c r="F262">
        <f ca="1">(SUMIFS(OFFSET([2]掉落汇总!$C$2:$C$871,,MATCH($B262,[2]掉落汇总!$D$1:$M$1)),[2]掉落汇总!$A$2:$A$871,F$1,[2]掉落汇总!$C$2:$C$871,$Q$1)+SUMIFS(OFFSET([2]掉落汇总!$C$2:$C$871,,MATCH($B262,[2]掉落汇总!$D$1:$M$1)),[2]掉落汇总!$A$2:$A$871,F$1,[2]掉落汇总!$C$2:$C$871,$Q$2)/$Q$3)*宝箱投放计算!E262</f>
        <v>2.8580034423407916</v>
      </c>
      <c r="G262">
        <f ca="1">(SUMIFS(OFFSET([2]掉落汇总!$C$2:$C$871,,MATCH($B262,[2]掉落汇总!$D$1:$M$1)),[2]掉落汇总!$A$2:$A$871,G$1,[2]掉落汇总!$C$2:$C$871,$Q$1)+SUMIFS(OFFSET([2]掉落汇总!$C$2:$C$871,,MATCH($B262,[2]掉落汇总!$D$1:$M$1)),[2]掉落汇总!$A$2:$A$871,G$1,[2]掉落汇总!$C$2:$C$871,$Q$2)/$Q$3)*宝箱投放计算!F262</f>
        <v>0</v>
      </c>
      <c r="H262">
        <f ca="1">(SUMIFS(OFFSET([2]掉落汇总!$C$2:$C$871,,MATCH($B262,[2]掉落汇总!$D$1:$M$1)),[2]掉落汇总!$A$2:$A$871,H$1,[2]掉落汇总!$C$2:$C$871,$Q$1)+SUMIFS(OFFSET([2]掉落汇总!$C$2:$C$871,,MATCH($B262,[2]掉落汇总!$D$1:$M$1)),[2]掉落汇总!$A$2:$A$871,H$1,[2]掉落汇总!$C$2:$C$871,$Q$2)/$Q$3)*宝箱投放计算!G262</f>
        <v>0</v>
      </c>
      <c r="I262">
        <f ca="1">(SUMIFS(OFFSET([2]掉落汇总!$C$2:$C$871,,MATCH($B262,[2]掉落汇总!$D$1:$M$1)),[2]掉落汇总!$A$2:$A$871,I$1,[2]掉落汇总!$C$2:$C$871,$Q$1)+SUMIFS(OFFSET([2]掉落汇总!$C$2:$C$871,,MATCH($B262,[2]掉落汇总!$D$1:$M$1)),[2]掉落汇总!$A$2:$A$871,I$1,[2]掉落汇总!$C$2:$C$871,$Q$2)/$Q$3)*宝箱投放计算!H262</f>
        <v>0</v>
      </c>
      <c r="J262">
        <f ca="1">(SUMIFS(OFFSET([2]掉落汇总!$C$2:$C$871,,MATCH($B262,[2]掉落汇总!$D$1:$M$1)),[2]掉落汇总!$A$2:$A$871,J$1,[2]掉落汇总!$C$2:$C$871,$Q$1)+SUMIFS(OFFSET([2]掉落汇总!$C$2:$C$871,,MATCH($B262,[2]掉落汇总!$D$1:$M$1)),[2]掉落汇总!$A$2:$A$871,J$1,[2]掉落汇总!$C$2:$C$871,$Q$2)/$Q$3)*宝箱投放计算!I262</f>
        <v>0</v>
      </c>
      <c r="K262">
        <f ca="1">(SUMIFS(OFFSET([2]掉落汇总!$C$2:$C$871,,MATCH($B262,[2]掉落汇总!$D$1:$M$1)),[2]掉落汇总!$A$2:$A$871,K$1,[2]掉落汇总!$C$2:$C$871,$Q$1)+SUMIFS(OFFSET([2]掉落汇总!$C$2:$C$871,,MATCH($B262,[2]掉落汇总!$D$1:$M$1)),[2]掉落汇总!$A$2:$A$871,K$1,[2]掉落汇总!$C$2:$C$871,$Q$2)/$Q$3)*宝箱投放计算!J262</f>
        <v>0</v>
      </c>
      <c r="L262">
        <f ca="1">(SUMIFS(OFFSET([2]掉落汇总!$C$2:$C$871,,MATCH($B262,[2]掉落汇总!$D$1:$M$1)),[2]掉落汇总!$A$2:$A$871,L$1,[2]掉落汇总!$C$2:$C$871,$Q$1)+SUMIFS(OFFSET([2]掉落汇总!$C$2:$C$871,,MATCH($B262,[2]掉落汇总!$D$1:$M$1)),[2]掉落汇总!$A$2:$A$871,L$1,[2]掉落汇总!$C$2:$C$871,$Q$2)/$Q$3)*宝箱投放计算!K262</f>
        <v>0.7814085171640911</v>
      </c>
      <c r="M262">
        <f ca="1">(SUMIFS(OFFSET([2]掉落汇总!$C$2:$C$871,,MATCH($B262,[2]掉落汇总!$D$1:$M$1)),[2]掉落汇总!$A$2:$A$871,M$1,[2]掉落汇总!$C$2:$C$871,$Q$1)+SUMIFS(OFFSET([2]掉落汇总!$C$2:$C$871,,MATCH($B262,[2]掉落汇总!$D$1:$M$1)),[2]掉落汇总!$A$2:$A$871,M$1,[2]掉落汇总!$C$2:$C$871,$Q$2)/$Q$3)*宝箱投放计算!L262</f>
        <v>0.78196893612051854</v>
      </c>
      <c r="N262">
        <f ca="1">(SUMIFS(OFFSET([2]掉落汇总!$C$2:$C$871,,MATCH($B262,[2]掉落汇总!$D$1:$M$1)),[2]掉落汇总!$A$2:$A$871,N$1,[2]掉落汇总!$C$2:$C$871,$Q$1)+SUMIFS(OFFSET([2]掉落汇总!$C$2:$C$871,,MATCH($B262,[2]掉落汇总!$D$1:$M$1)),[2]掉落汇总!$A$2:$A$871,N$1,[2]掉落汇总!$C$2:$C$871,$Q$2)/$Q$3)*宝箱投放计算!M262</f>
        <v>0.18146053602163756</v>
      </c>
      <c r="O262">
        <f ca="1">(SUMIFS(OFFSET([2]掉落汇总!$C$2:$C$871,,MATCH($B262,[2]掉落汇总!$D$1:$M$1)),[2]掉落汇总!$A$2:$A$871,O$1,[2]掉落汇总!$C$2:$C$871,$Q$1)+SUMIFS(OFFSET([2]掉落汇总!$C$2:$C$871,,MATCH($B262,[2]掉落汇总!$D$1:$M$1)),[2]掉落汇总!$A$2:$A$871,O$1,[2]掉落汇总!$C$2:$C$871,$Q$2)/$Q$3)*宝箱投放计算!N262</f>
        <v>0.37342246297470183</v>
      </c>
    </row>
    <row r="263" spans="1:15" x14ac:dyDescent="0.2">
      <c r="A263">
        <f>玩家成长时间线!A263</f>
        <v>262</v>
      </c>
      <c r="B263">
        <f>玩家成长时间线!B263</f>
        <v>10</v>
      </c>
      <c r="C263">
        <f ca="1">SUM($D$2:D263)</f>
        <v>2347.8341083250593</v>
      </c>
      <c r="D263">
        <f t="shared" ca="1" si="4"/>
        <v>7.9340334895717666</v>
      </c>
      <c r="E263">
        <f ca="1">(SUMIFS(OFFSET([2]掉落汇总!$C$2:$C$871,,MATCH($B263,[2]掉落汇总!$D$1:$M$1)),[2]掉落汇总!$A$2:$A$871,E$1,[2]掉落汇总!$C$2:$C$871,$Q$1)+SUMIFS(OFFSET([2]掉落汇总!$C$2:$C$871,,MATCH($B263,[2]掉落汇总!$D$1:$M$1)),[2]掉落汇总!$A$2:$A$871,E$1,[2]掉落汇总!$C$2:$C$871,$Q$2)/$Q$3)*宝箱投放计算!D263</f>
        <v>2.9577695949500264</v>
      </c>
      <c r="F263">
        <f ca="1">(SUMIFS(OFFSET([2]掉落汇总!$C$2:$C$871,,MATCH($B263,[2]掉落汇总!$D$1:$M$1)),[2]掉落汇总!$A$2:$A$871,F$1,[2]掉落汇总!$C$2:$C$871,$Q$1)+SUMIFS(OFFSET([2]掉落汇总!$C$2:$C$871,,MATCH($B263,[2]掉落汇总!$D$1:$M$1)),[2]掉落汇总!$A$2:$A$871,F$1,[2]掉落汇总!$C$2:$C$871,$Q$2)/$Q$3)*宝箱投放计算!E263</f>
        <v>2.8580034423407916</v>
      </c>
      <c r="G263">
        <f ca="1">(SUMIFS(OFFSET([2]掉落汇总!$C$2:$C$871,,MATCH($B263,[2]掉落汇总!$D$1:$M$1)),[2]掉落汇总!$A$2:$A$871,G$1,[2]掉落汇总!$C$2:$C$871,$Q$1)+SUMIFS(OFFSET([2]掉落汇总!$C$2:$C$871,,MATCH($B263,[2]掉落汇总!$D$1:$M$1)),[2]掉落汇总!$A$2:$A$871,G$1,[2]掉落汇总!$C$2:$C$871,$Q$2)/$Q$3)*宝箱投放计算!F263</f>
        <v>0</v>
      </c>
      <c r="H263">
        <f ca="1">(SUMIFS(OFFSET([2]掉落汇总!$C$2:$C$871,,MATCH($B263,[2]掉落汇总!$D$1:$M$1)),[2]掉落汇总!$A$2:$A$871,H$1,[2]掉落汇总!$C$2:$C$871,$Q$1)+SUMIFS(OFFSET([2]掉落汇总!$C$2:$C$871,,MATCH($B263,[2]掉落汇总!$D$1:$M$1)),[2]掉落汇总!$A$2:$A$871,H$1,[2]掉落汇总!$C$2:$C$871,$Q$2)/$Q$3)*宝箱投放计算!G263</f>
        <v>0</v>
      </c>
      <c r="I263">
        <f ca="1">(SUMIFS(OFFSET([2]掉落汇总!$C$2:$C$871,,MATCH($B263,[2]掉落汇总!$D$1:$M$1)),[2]掉落汇总!$A$2:$A$871,I$1,[2]掉落汇总!$C$2:$C$871,$Q$1)+SUMIFS(OFFSET([2]掉落汇总!$C$2:$C$871,,MATCH($B263,[2]掉落汇总!$D$1:$M$1)),[2]掉落汇总!$A$2:$A$871,I$1,[2]掉落汇总!$C$2:$C$871,$Q$2)/$Q$3)*宝箱投放计算!H263</f>
        <v>0</v>
      </c>
      <c r="J263">
        <f ca="1">(SUMIFS(OFFSET([2]掉落汇总!$C$2:$C$871,,MATCH($B263,[2]掉落汇总!$D$1:$M$1)),[2]掉落汇总!$A$2:$A$871,J$1,[2]掉落汇总!$C$2:$C$871,$Q$1)+SUMIFS(OFFSET([2]掉落汇总!$C$2:$C$871,,MATCH($B263,[2]掉落汇总!$D$1:$M$1)),[2]掉落汇总!$A$2:$A$871,J$1,[2]掉落汇总!$C$2:$C$871,$Q$2)/$Q$3)*宝箱投放计算!I263</f>
        <v>0</v>
      </c>
      <c r="K263">
        <f ca="1">(SUMIFS(OFFSET([2]掉落汇总!$C$2:$C$871,,MATCH($B263,[2]掉落汇总!$D$1:$M$1)),[2]掉落汇总!$A$2:$A$871,K$1,[2]掉落汇总!$C$2:$C$871,$Q$1)+SUMIFS(OFFSET([2]掉落汇总!$C$2:$C$871,,MATCH($B263,[2]掉落汇总!$D$1:$M$1)),[2]掉落汇总!$A$2:$A$871,K$1,[2]掉落汇总!$C$2:$C$871,$Q$2)/$Q$3)*宝箱投放计算!J263</f>
        <v>0</v>
      </c>
      <c r="L263">
        <f ca="1">(SUMIFS(OFFSET([2]掉落汇总!$C$2:$C$871,,MATCH($B263,[2]掉落汇总!$D$1:$M$1)),[2]掉落汇总!$A$2:$A$871,L$1,[2]掉落汇总!$C$2:$C$871,$Q$1)+SUMIFS(OFFSET([2]掉落汇总!$C$2:$C$871,,MATCH($B263,[2]掉落汇总!$D$1:$M$1)),[2]掉落汇总!$A$2:$A$871,L$1,[2]掉落汇总!$C$2:$C$871,$Q$2)/$Q$3)*宝箱投放计算!K263</f>
        <v>0.7814085171640911</v>
      </c>
      <c r="M263">
        <f ca="1">(SUMIFS(OFFSET([2]掉落汇总!$C$2:$C$871,,MATCH($B263,[2]掉落汇总!$D$1:$M$1)),[2]掉落汇总!$A$2:$A$871,M$1,[2]掉落汇总!$C$2:$C$871,$Q$1)+SUMIFS(OFFSET([2]掉落汇总!$C$2:$C$871,,MATCH($B263,[2]掉落汇总!$D$1:$M$1)),[2]掉落汇总!$A$2:$A$871,M$1,[2]掉落汇总!$C$2:$C$871,$Q$2)/$Q$3)*宝箱投放计算!L263</f>
        <v>0.78196893612051854</v>
      </c>
      <c r="N263">
        <f ca="1">(SUMIFS(OFFSET([2]掉落汇总!$C$2:$C$871,,MATCH($B263,[2]掉落汇总!$D$1:$M$1)),[2]掉落汇总!$A$2:$A$871,N$1,[2]掉落汇总!$C$2:$C$871,$Q$1)+SUMIFS(OFFSET([2]掉落汇总!$C$2:$C$871,,MATCH($B263,[2]掉落汇总!$D$1:$M$1)),[2]掉落汇总!$A$2:$A$871,N$1,[2]掉落汇总!$C$2:$C$871,$Q$2)/$Q$3)*宝箱投放计算!M263</f>
        <v>0.18146053602163756</v>
      </c>
      <c r="O263">
        <f ca="1">(SUMIFS(OFFSET([2]掉落汇总!$C$2:$C$871,,MATCH($B263,[2]掉落汇总!$D$1:$M$1)),[2]掉落汇总!$A$2:$A$871,O$1,[2]掉落汇总!$C$2:$C$871,$Q$1)+SUMIFS(OFFSET([2]掉落汇总!$C$2:$C$871,,MATCH($B263,[2]掉落汇总!$D$1:$M$1)),[2]掉落汇总!$A$2:$A$871,O$1,[2]掉落汇总!$C$2:$C$871,$Q$2)/$Q$3)*宝箱投放计算!N263</f>
        <v>0.37342246297470183</v>
      </c>
    </row>
    <row r="264" spans="1:15" x14ac:dyDescent="0.2">
      <c r="A264">
        <f>玩家成长时间线!A264</f>
        <v>263</v>
      </c>
      <c r="B264">
        <f>玩家成长时间线!B264</f>
        <v>10</v>
      </c>
      <c r="C264">
        <f ca="1">SUM($D$2:D264)</f>
        <v>2355.7807667488764</v>
      </c>
      <c r="D264">
        <f t="shared" ca="1" si="4"/>
        <v>7.9466584238169018</v>
      </c>
      <c r="E264">
        <f ca="1">(SUMIFS(OFFSET([2]掉落汇总!$C$2:$C$871,,MATCH($B264,[2]掉落汇总!$D$1:$M$1)),[2]掉落汇总!$A$2:$A$871,E$1,[2]掉落汇总!$C$2:$C$871,$Q$1)+SUMIFS(OFFSET([2]掉落汇总!$C$2:$C$871,,MATCH($B264,[2]掉落汇总!$D$1:$M$1)),[2]掉落汇总!$A$2:$A$871,E$1,[2]掉落汇总!$C$2:$C$871,$Q$2)/$Q$3)*宝箱投放计算!D264</f>
        <v>2.9703945291951608</v>
      </c>
      <c r="F264">
        <f ca="1">(SUMIFS(OFFSET([2]掉落汇总!$C$2:$C$871,,MATCH($B264,[2]掉落汇总!$D$1:$M$1)),[2]掉落汇总!$A$2:$A$871,F$1,[2]掉落汇总!$C$2:$C$871,$Q$1)+SUMIFS(OFFSET([2]掉落汇总!$C$2:$C$871,,MATCH($B264,[2]掉落汇总!$D$1:$M$1)),[2]掉落汇总!$A$2:$A$871,F$1,[2]掉落汇总!$C$2:$C$871,$Q$2)/$Q$3)*宝箱投放计算!E264</f>
        <v>2.8580034423407916</v>
      </c>
      <c r="G264">
        <f ca="1">(SUMIFS(OFFSET([2]掉落汇总!$C$2:$C$871,,MATCH($B264,[2]掉落汇总!$D$1:$M$1)),[2]掉落汇总!$A$2:$A$871,G$1,[2]掉落汇总!$C$2:$C$871,$Q$1)+SUMIFS(OFFSET([2]掉落汇总!$C$2:$C$871,,MATCH($B264,[2]掉落汇总!$D$1:$M$1)),[2]掉落汇总!$A$2:$A$871,G$1,[2]掉落汇总!$C$2:$C$871,$Q$2)/$Q$3)*宝箱投放计算!F264</f>
        <v>0</v>
      </c>
      <c r="H264">
        <f ca="1">(SUMIFS(OFFSET([2]掉落汇总!$C$2:$C$871,,MATCH($B264,[2]掉落汇总!$D$1:$M$1)),[2]掉落汇总!$A$2:$A$871,H$1,[2]掉落汇总!$C$2:$C$871,$Q$1)+SUMIFS(OFFSET([2]掉落汇总!$C$2:$C$871,,MATCH($B264,[2]掉落汇总!$D$1:$M$1)),[2]掉落汇总!$A$2:$A$871,H$1,[2]掉落汇总!$C$2:$C$871,$Q$2)/$Q$3)*宝箱投放计算!G264</f>
        <v>0</v>
      </c>
      <c r="I264">
        <f ca="1">(SUMIFS(OFFSET([2]掉落汇总!$C$2:$C$871,,MATCH($B264,[2]掉落汇总!$D$1:$M$1)),[2]掉落汇总!$A$2:$A$871,I$1,[2]掉落汇总!$C$2:$C$871,$Q$1)+SUMIFS(OFFSET([2]掉落汇总!$C$2:$C$871,,MATCH($B264,[2]掉落汇总!$D$1:$M$1)),[2]掉落汇总!$A$2:$A$871,I$1,[2]掉落汇总!$C$2:$C$871,$Q$2)/$Q$3)*宝箱投放计算!H264</f>
        <v>0</v>
      </c>
      <c r="J264">
        <f ca="1">(SUMIFS(OFFSET([2]掉落汇总!$C$2:$C$871,,MATCH($B264,[2]掉落汇总!$D$1:$M$1)),[2]掉落汇总!$A$2:$A$871,J$1,[2]掉落汇总!$C$2:$C$871,$Q$1)+SUMIFS(OFFSET([2]掉落汇总!$C$2:$C$871,,MATCH($B264,[2]掉落汇总!$D$1:$M$1)),[2]掉落汇总!$A$2:$A$871,J$1,[2]掉落汇总!$C$2:$C$871,$Q$2)/$Q$3)*宝箱投放计算!I264</f>
        <v>0</v>
      </c>
      <c r="K264">
        <f ca="1">(SUMIFS(OFFSET([2]掉落汇总!$C$2:$C$871,,MATCH($B264,[2]掉落汇总!$D$1:$M$1)),[2]掉落汇总!$A$2:$A$871,K$1,[2]掉落汇总!$C$2:$C$871,$Q$1)+SUMIFS(OFFSET([2]掉落汇总!$C$2:$C$871,,MATCH($B264,[2]掉落汇总!$D$1:$M$1)),[2]掉落汇总!$A$2:$A$871,K$1,[2]掉落汇总!$C$2:$C$871,$Q$2)/$Q$3)*宝箱投放计算!J264</f>
        <v>0</v>
      </c>
      <c r="L264">
        <f ca="1">(SUMIFS(OFFSET([2]掉落汇总!$C$2:$C$871,,MATCH($B264,[2]掉落汇总!$D$1:$M$1)),[2]掉落汇总!$A$2:$A$871,L$1,[2]掉落汇总!$C$2:$C$871,$Q$1)+SUMIFS(OFFSET([2]掉落汇总!$C$2:$C$871,,MATCH($B264,[2]掉落汇总!$D$1:$M$1)),[2]掉落汇总!$A$2:$A$871,L$1,[2]掉落汇总!$C$2:$C$871,$Q$2)/$Q$3)*宝箱投放计算!K264</f>
        <v>0.7814085171640911</v>
      </c>
      <c r="M264">
        <f ca="1">(SUMIFS(OFFSET([2]掉落汇总!$C$2:$C$871,,MATCH($B264,[2]掉落汇总!$D$1:$M$1)),[2]掉落汇总!$A$2:$A$871,M$1,[2]掉落汇总!$C$2:$C$871,$Q$1)+SUMIFS(OFFSET([2]掉落汇总!$C$2:$C$871,,MATCH($B264,[2]掉落汇总!$D$1:$M$1)),[2]掉落汇总!$A$2:$A$871,M$1,[2]掉落汇总!$C$2:$C$871,$Q$2)/$Q$3)*宝箱投放计算!L264</f>
        <v>0.78196893612051854</v>
      </c>
      <c r="N264">
        <f ca="1">(SUMIFS(OFFSET([2]掉落汇总!$C$2:$C$871,,MATCH($B264,[2]掉落汇总!$D$1:$M$1)),[2]掉落汇总!$A$2:$A$871,N$1,[2]掉落汇总!$C$2:$C$871,$Q$1)+SUMIFS(OFFSET([2]掉落汇总!$C$2:$C$871,,MATCH($B264,[2]掉落汇总!$D$1:$M$1)),[2]掉落汇总!$A$2:$A$871,N$1,[2]掉落汇总!$C$2:$C$871,$Q$2)/$Q$3)*宝箱投放计算!M264</f>
        <v>0.18146053602163756</v>
      </c>
      <c r="O264">
        <f ca="1">(SUMIFS(OFFSET([2]掉落汇总!$C$2:$C$871,,MATCH($B264,[2]掉落汇总!$D$1:$M$1)),[2]掉落汇总!$A$2:$A$871,O$1,[2]掉落汇总!$C$2:$C$871,$Q$1)+SUMIFS(OFFSET([2]掉落汇总!$C$2:$C$871,,MATCH($B264,[2]掉落汇总!$D$1:$M$1)),[2]掉落汇总!$A$2:$A$871,O$1,[2]掉落汇总!$C$2:$C$871,$Q$2)/$Q$3)*宝箱投放计算!N264</f>
        <v>0.37342246297470183</v>
      </c>
    </row>
    <row r="265" spans="1:15" x14ac:dyDescent="0.2">
      <c r="A265">
        <f>玩家成长时间线!A265</f>
        <v>264</v>
      </c>
      <c r="B265">
        <f>玩家成长时间线!B265</f>
        <v>10</v>
      </c>
      <c r="C265">
        <f ca="1">SUM($D$2:D265)</f>
        <v>2363.9925487918413</v>
      </c>
      <c r="D265">
        <f t="shared" ca="1" si="4"/>
        <v>8.2117820429647175</v>
      </c>
      <c r="E265">
        <f ca="1">(SUMIFS(OFFSET([2]掉落汇总!$C$2:$C$871,,MATCH($B265,[2]掉落汇总!$D$1:$M$1)),[2]掉落汇总!$A$2:$A$871,E$1,[2]掉落汇总!$C$2:$C$871,$Q$1)+SUMIFS(OFFSET([2]掉落汇总!$C$2:$C$871,,MATCH($B265,[2]掉落汇总!$D$1:$M$1)),[2]掉落汇总!$A$2:$A$871,E$1,[2]掉落汇总!$C$2:$C$871,$Q$2)/$Q$3)*宝箱投放计算!D265</f>
        <v>3.2355181483429774</v>
      </c>
      <c r="F265">
        <f ca="1">(SUMIFS(OFFSET([2]掉落汇总!$C$2:$C$871,,MATCH($B265,[2]掉落汇总!$D$1:$M$1)),[2]掉落汇总!$A$2:$A$871,F$1,[2]掉落汇总!$C$2:$C$871,$Q$1)+SUMIFS(OFFSET([2]掉落汇总!$C$2:$C$871,,MATCH($B265,[2]掉落汇总!$D$1:$M$1)),[2]掉落汇总!$A$2:$A$871,F$1,[2]掉落汇总!$C$2:$C$871,$Q$2)/$Q$3)*宝箱投放计算!E265</f>
        <v>2.8580034423407916</v>
      </c>
      <c r="G265">
        <f ca="1">(SUMIFS(OFFSET([2]掉落汇总!$C$2:$C$871,,MATCH($B265,[2]掉落汇总!$D$1:$M$1)),[2]掉落汇总!$A$2:$A$871,G$1,[2]掉落汇总!$C$2:$C$871,$Q$1)+SUMIFS(OFFSET([2]掉落汇总!$C$2:$C$871,,MATCH($B265,[2]掉落汇总!$D$1:$M$1)),[2]掉落汇总!$A$2:$A$871,G$1,[2]掉落汇总!$C$2:$C$871,$Q$2)/$Q$3)*宝箱投放计算!F265</f>
        <v>0</v>
      </c>
      <c r="H265">
        <f ca="1">(SUMIFS(OFFSET([2]掉落汇总!$C$2:$C$871,,MATCH($B265,[2]掉落汇总!$D$1:$M$1)),[2]掉落汇总!$A$2:$A$871,H$1,[2]掉落汇总!$C$2:$C$871,$Q$1)+SUMIFS(OFFSET([2]掉落汇总!$C$2:$C$871,,MATCH($B265,[2]掉落汇总!$D$1:$M$1)),[2]掉落汇总!$A$2:$A$871,H$1,[2]掉落汇总!$C$2:$C$871,$Q$2)/$Q$3)*宝箱投放计算!G265</f>
        <v>0</v>
      </c>
      <c r="I265">
        <f ca="1">(SUMIFS(OFFSET([2]掉落汇总!$C$2:$C$871,,MATCH($B265,[2]掉落汇总!$D$1:$M$1)),[2]掉落汇总!$A$2:$A$871,I$1,[2]掉落汇总!$C$2:$C$871,$Q$1)+SUMIFS(OFFSET([2]掉落汇总!$C$2:$C$871,,MATCH($B265,[2]掉落汇总!$D$1:$M$1)),[2]掉落汇总!$A$2:$A$871,I$1,[2]掉落汇总!$C$2:$C$871,$Q$2)/$Q$3)*宝箱投放计算!H265</f>
        <v>0</v>
      </c>
      <c r="J265">
        <f ca="1">(SUMIFS(OFFSET([2]掉落汇总!$C$2:$C$871,,MATCH($B265,[2]掉落汇总!$D$1:$M$1)),[2]掉落汇总!$A$2:$A$871,J$1,[2]掉落汇总!$C$2:$C$871,$Q$1)+SUMIFS(OFFSET([2]掉落汇总!$C$2:$C$871,,MATCH($B265,[2]掉落汇总!$D$1:$M$1)),[2]掉落汇总!$A$2:$A$871,J$1,[2]掉落汇总!$C$2:$C$871,$Q$2)/$Q$3)*宝箱投放计算!I265</f>
        <v>0</v>
      </c>
      <c r="K265">
        <f ca="1">(SUMIFS(OFFSET([2]掉落汇总!$C$2:$C$871,,MATCH($B265,[2]掉落汇总!$D$1:$M$1)),[2]掉落汇总!$A$2:$A$871,K$1,[2]掉落汇总!$C$2:$C$871,$Q$1)+SUMIFS(OFFSET([2]掉落汇总!$C$2:$C$871,,MATCH($B265,[2]掉落汇总!$D$1:$M$1)),[2]掉落汇总!$A$2:$A$871,K$1,[2]掉落汇总!$C$2:$C$871,$Q$2)/$Q$3)*宝箱投放计算!J265</f>
        <v>0</v>
      </c>
      <c r="L265">
        <f ca="1">(SUMIFS(OFFSET([2]掉落汇总!$C$2:$C$871,,MATCH($B265,[2]掉落汇总!$D$1:$M$1)),[2]掉落汇总!$A$2:$A$871,L$1,[2]掉落汇总!$C$2:$C$871,$Q$1)+SUMIFS(OFFSET([2]掉落汇总!$C$2:$C$871,,MATCH($B265,[2]掉落汇总!$D$1:$M$1)),[2]掉落汇总!$A$2:$A$871,L$1,[2]掉落汇总!$C$2:$C$871,$Q$2)/$Q$3)*宝箱投放计算!K265</f>
        <v>0.7814085171640911</v>
      </c>
      <c r="M265">
        <f ca="1">(SUMIFS(OFFSET([2]掉落汇总!$C$2:$C$871,,MATCH($B265,[2]掉落汇总!$D$1:$M$1)),[2]掉落汇总!$A$2:$A$871,M$1,[2]掉落汇总!$C$2:$C$871,$Q$1)+SUMIFS(OFFSET([2]掉落汇总!$C$2:$C$871,,MATCH($B265,[2]掉落汇总!$D$1:$M$1)),[2]掉落汇总!$A$2:$A$871,M$1,[2]掉落汇总!$C$2:$C$871,$Q$2)/$Q$3)*宝箱投放计算!L265</f>
        <v>0.78196893612051854</v>
      </c>
      <c r="N265">
        <f ca="1">(SUMIFS(OFFSET([2]掉落汇总!$C$2:$C$871,,MATCH($B265,[2]掉落汇总!$D$1:$M$1)),[2]掉落汇总!$A$2:$A$871,N$1,[2]掉落汇总!$C$2:$C$871,$Q$1)+SUMIFS(OFFSET([2]掉落汇总!$C$2:$C$871,,MATCH($B265,[2]掉落汇总!$D$1:$M$1)),[2]掉落汇总!$A$2:$A$871,N$1,[2]掉落汇总!$C$2:$C$871,$Q$2)/$Q$3)*宝箱投放计算!M265</f>
        <v>0.18146053602163756</v>
      </c>
      <c r="O265">
        <f ca="1">(SUMIFS(OFFSET([2]掉落汇总!$C$2:$C$871,,MATCH($B265,[2]掉落汇总!$D$1:$M$1)),[2]掉落汇总!$A$2:$A$871,O$1,[2]掉落汇总!$C$2:$C$871,$Q$1)+SUMIFS(OFFSET([2]掉落汇总!$C$2:$C$871,,MATCH($B265,[2]掉落汇总!$D$1:$M$1)),[2]掉落汇总!$A$2:$A$871,O$1,[2]掉落汇总!$C$2:$C$871,$Q$2)/$Q$3)*宝箱投放计算!N265</f>
        <v>0.37342246297470183</v>
      </c>
    </row>
    <row r="266" spans="1:15" x14ac:dyDescent="0.2">
      <c r="A266">
        <f>玩家成长时间线!A266</f>
        <v>265</v>
      </c>
      <c r="B266">
        <f>玩家成长时间线!B266</f>
        <v>10</v>
      </c>
      <c r="C266">
        <f ca="1">SUM($D$2:D266)</f>
        <v>2371.9644570841483</v>
      </c>
      <c r="D266">
        <f t="shared" ca="1" si="4"/>
        <v>7.9719082923071687</v>
      </c>
      <c r="E266">
        <f ca="1">(SUMIFS(OFFSET([2]掉落汇总!$C$2:$C$871,,MATCH($B266,[2]掉落汇总!$D$1:$M$1)),[2]掉落汇总!$A$2:$A$871,E$1,[2]掉落汇总!$C$2:$C$871,$Q$1)+SUMIFS(OFFSET([2]掉落汇总!$C$2:$C$871,,MATCH($B266,[2]掉落汇总!$D$1:$M$1)),[2]掉落汇总!$A$2:$A$871,E$1,[2]掉落汇总!$C$2:$C$871,$Q$2)/$Q$3)*宝箱投放计算!D266</f>
        <v>2.9956443976854286</v>
      </c>
      <c r="F266">
        <f ca="1">(SUMIFS(OFFSET([2]掉落汇总!$C$2:$C$871,,MATCH($B266,[2]掉落汇总!$D$1:$M$1)),[2]掉落汇总!$A$2:$A$871,F$1,[2]掉落汇总!$C$2:$C$871,$Q$1)+SUMIFS(OFFSET([2]掉落汇总!$C$2:$C$871,,MATCH($B266,[2]掉落汇总!$D$1:$M$1)),[2]掉落汇总!$A$2:$A$871,F$1,[2]掉落汇总!$C$2:$C$871,$Q$2)/$Q$3)*宝箱投放计算!E266</f>
        <v>2.8580034423407916</v>
      </c>
      <c r="G266">
        <f ca="1">(SUMIFS(OFFSET([2]掉落汇总!$C$2:$C$871,,MATCH($B266,[2]掉落汇总!$D$1:$M$1)),[2]掉落汇总!$A$2:$A$871,G$1,[2]掉落汇总!$C$2:$C$871,$Q$1)+SUMIFS(OFFSET([2]掉落汇总!$C$2:$C$871,,MATCH($B266,[2]掉落汇总!$D$1:$M$1)),[2]掉落汇总!$A$2:$A$871,G$1,[2]掉落汇总!$C$2:$C$871,$Q$2)/$Q$3)*宝箱投放计算!F266</f>
        <v>0</v>
      </c>
      <c r="H266">
        <f ca="1">(SUMIFS(OFFSET([2]掉落汇总!$C$2:$C$871,,MATCH($B266,[2]掉落汇总!$D$1:$M$1)),[2]掉落汇总!$A$2:$A$871,H$1,[2]掉落汇总!$C$2:$C$871,$Q$1)+SUMIFS(OFFSET([2]掉落汇总!$C$2:$C$871,,MATCH($B266,[2]掉落汇总!$D$1:$M$1)),[2]掉落汇总!$A$2:$A$871,H$1,[2]掉落汇总!$C$2:$C$871,$Q$2)/$Q$3)*宝箱投放计算!G266</f>
        <v>0</v>
      </c>
      <c r="I266">
        <f ca="1">(SUMIFS(OFFSET([2]掉落汇总!$C$2:$C$871,,MATCH($B266,[2]掉落汇总!$D$1:$M$1)),[2]掉落汇总!$A$2:$A$871,I$1,[2]掉落汇总!$C$2:$C$871,$Q$1)+SUMIFS(OFFSET([2]掉落汇总!$C$2:$C$871,,MATCH($B266,[2]掉落汇总!$D$1:$M$1)),[2]掉落汇总!$A$2:$A$871,I$1,[2]掉落汇总!$C$2:$C$871,$Q$2)/$Q$3)*宝箱投放计算!H266</f>
        <v>0</v>
      </c>
      <c r="J266">
        <f ca="1">(SUMIFS(OFFSET([2]掉落汇总!$C$2:$C$871,,MATCH($B266,[2]掉落汇总!$D$1:$M$1)),[2]掉落汇总!$A$2:$A$871,J$1,[2]掉落汇总!$C$2:$C$871,$Q$1)+SUMIFS(OFFSET([2]掉落汇总!$C$2:$C$871,,MATCH($B266,[2]掉落汇总!$D$1:$M$1)),[2]掉落汇总!$A$2:$A$871,J$1,[2]掉落汇总!$C$2:$C$871,$Q$2)/$Q$3)*宝箱投放计算!I266</f>
        <v>0</v>
      </c>
      <c r="K266">
        <f ca="1">(SUMIFS(OFFSET([2]掉落汇总!$C$2:$C$871,,MATCH($B266,[2]掉落汇总!$D$1:$M$1)),[2]掉落汇总!$A$2:$A$871,K$1,[2]掉落汇总!$C$2:$C$871,$Q$1)+SUMIFS(OFFSET([2]掉落汇总!$C$2:$C$871,,MATCH($B266,[2]掉落汇总!$D$1:$M$1)),[2]掉落汇总!$A$2:$A$871,K$1,[2]掉落汇总!$C$2:$C$871,$Q$2)/$Q$3)*宝箱投放计算!J266</f>
        <v>0</v>
      </c>
      <c r="L266">
        <f ca="1">(SUMIFS(OFFSET([2]掉落汇总!$C$2:$C$871,,MATCH($B266,[2]掉落汇总!$D$1:$M$1)),[2]掉落汇总!$A$2:$A$871,L$1,[2]掉落汇总!$C$2:$C$871,$Q$1)+SUMIFS(OFFSET([2]掉落汇总!$C$2:$C$871,,MATCH($B266,[2]掉落汇总!$D$1:$M$1)),[2]掉落汇总!$A$2:$A$871,L$1,[2]掉落汇总!$C$2:$C$871,$Q$2)/$Q$3)*宝箱投放计算!K266</f>
        <v>0.7814085171640911</v>
      </c>
      <c r="M266">
        <f ca="1">(SUMIFS(OFFSET([2]掉落汇总!$C$2:$C$871,,MATCH($B266,[2]掉落汇总!$D$1:$M$1)),[2]掉落汇总!$A$2:$A$871,M$1,[2]掉落汇总!$C$2:$C$871,$Q$1)+SUMIFS(OFFSET([2]掉落汇总!$C$2:$C$871,,MATCH($B266,[2]掉落汇总!$D$1:$M$1)),[2]掉落汇总!$A$2:$A$871,M$1,[2]掉落汇总!$C$2:$C$871,$Q$2)/$Q$3)*宝箱投放计算!L266</f>
        <v>0.78196893612051854</v>
      </c>
      <c r="N266">
        <f ca="1">(SUMIFS(OFFSET([2]掉落汇总!$C$2:$C$871,,MATCH($B266,[2]掉落汇总!$D$1:$M$1)),[2]掉落汇总!$A$2:$A$871,N$1,[2]掉落汇总!$C$2:$C$871,$Q$1)+SUMIFS(OFFSET([2]掉落汇总!$C$2:$C$871,,MATCH($B266,[2]掉落汇总!$D$1:$M$1)),[2]掉落汇总!$A$2:$A$871,N$1,[2]掉落汇总!$C$2:$C$871,$Q$2)/$Q$3)*宝箱投放计算!M266</f>
        <v>0.18146053602163756</v>
      </c>
      <c r="O266">
        <f ca="1">(SUMIFS(OFFSET([2]掉落汇总!$C$2:$C$871,,MATCH($B266,[2]掉落汇总!$D$1:$M$1)),[2]掉落汇总!$A$2:$A$871,O$1,[2]掉落汇总!$C$2:$C$871,$Q$1)+SUMIFS(OFFSET([2]掉落汇总!$C$2:$C$871,,MATCH($B266,[2]掉落汇总!$D$1:$M$1)),[2]掉落汇总!$A$2:$A$871,O$1,[2]掉落汇总!$C$2:$C$871,$Q$2)/$Q$3)*宝箱投放计算!N266</f>
        <v>0.37342246297470183</v>
      </c>
    </row>
    <row r="267" spans="1:15" x14ac:dyDescent="0.2">
      <c r="A267">
        <f>玩家成长时间线!A267</f>
        <v>266</v>
      </c>
      <c r="B267">
        <f>玩家成长时间线!B267</f>
        <v>8</v>
      </c>
      <c r="C267">
        <f ca="1">SUM($D$2:D267)</f>
        <v>2380.8920752302615</v>
      </c>
      <c r="D267">
        <f t="shared" ca="1" si="4"/>
        <v>8.9276181461131578</v>
      </c>
      <c r="E267">
        <f ca="1">(SUMIFS(OFFSET([2]掉落汇总!$C$2:$C$871,,MATCH($B267,[2]掉落汇总!$D$1:$M$1)),[2]掉落汇总!$A$2:$A$871,E$1,[2]掉落汇总!$C$2:$C$871,$Q$1)+SUMIFS(OFFSET([2]掉落汇总!$C$2:$C$871,,MATCH($B267,[2]掉落汇总!$D$1:$M$1)),[2]掉落汇总!$A$2:$A$871,E$1,[2]掉落汇总!$C$2:$C$871,$Q$2)/$Q$3)*宝箱投放计算!D267</f>
        <v>2.7493846153846153</v>
      </c>
      <c r="F267">
        <f ca="1">(SUMIFS(OFFSET([2]掉落汇总!$C$2:$C$871,,MATCH($B267,[2]掉落汇总!$D$1:$M$1)),[2]掉落汇总!$A$2:$A$871,F$1,[2]掉落汇总!$C$2:$C$871,$Q$1)+SUMIFS(OFFSET([2]掉落汇总!$C$2:$C$871,,MATCH($B267,[2]掉落汇总!$D$1:$M$1)),[2]掉落汇总!$A$2:$A$871,F$1,[2]掉落汇总!$C$2:$C$871,$Q$2)/$Q$3)*宝箱投放计算!E267</f>
        <v>2.2864027538726335</v>
      </c>
      <c r="G267">
        <f ca="1">(SUMIFS(OFFSET([2]掉落汇总!$C$2:$C$871,,MATCH($B267,[2]掉落汇总!$D$1:$M$1)),[2]掉落汇总!$A$2:$A$871,G$1,[2]掉落汇总!$C$2:$C$871,$Q$1)+SUMIFS(OFFSET([2]掉落汇总!$C$2:$C$871,,MATCH($B267,[2]掉落汇总!$D$1:$M$1)),[2]掉落汇总!$A$2:$A$871,G$1,[2]掉落汇总!$C$2:$C$871,$Q$2)/$Q$3)*宝箱投放计算!F267</f>
        <v>0</v>
      </c>
      <c r="H267">
        <f ca="1">(SUMIFS(OFFSET([2]掉落汇总!$C$2:$C$871,,MATCH($B267,[2]掉落汇总!$D$1:$M$1)),[2]掉落汇总!$A$2:$A$871,H$1,[2]掉落汇总!$C$2:$C$871,$Q$1)+SUMIFS(OFFSET([2]掉落汇总!$C$2:$C$871,,MATCH($B267,[2]掉落汇总!$D$1:$M$1)),[2]掉落汇总!$A$2:$A$871,H$1,[2]掉落汇总!$C$2:$C$871,$Q$2)/$Q$3)*宝箱投放计算!G267</f>
        <v>0</v>
      </c>
      <c r="I267">
        <f ca="1">(SUMIFS(OFFSET([2]掉落汇总!$C$2:$C$871,,MATCH($B267,[2]掉落汇总!$D$1:$M$1)),[2]掉落汇总!$A$2:$A$871,I$1,[2]掉落汇总!$C$2:$C$871,$Q$1)+SUMIFS(OFFSET([2]掉落汇总!$C$2:$C$871,,MATCH($B267,[2]掉落汇总!$D$1:$M$1)),[2]掉落汇总!$A$2:$A$871,I$1,[2]掉落汇总!$C$2:$C$871,$Q$2)/$Q$3)*宝箱投放计算!H267</f>
        <v>1.7735703245749606</v>
      </c>
      <c r="J267">
        <f ca="1">(SUMIFS(OFFSET([2]掉落汇总!$C$2:$C$871,,MATCH($B267,[2]掉落汇总!$D$1:$M$1)),[2]掉落汇总!$A$2:$A$871,J$1,[2]掉落汇总!$C$2:$C$871,$Q$1)+SUMIFS(OFFSET([2]掉落汇总!$C$2:$C$871,,MATCH($B267,[2]掉落汇总!$D$1:$M$1)),[2]掉落汇总!$A$2:$A$871,J$1,[2]掉落汇总!$C$2:$C$871,$Q$2)/$Q$3)*宝箱投放计算!I267</f>
        <v>0</v>
      </c>
      <c r="K267">
        <f ca="1">(SUMIFS(OFFSET([2]掉落汇总!$C$2:$C$871,,MATCH($B267,[2]掉落汇总!$D$1:$M$1)),[2]掉落汇总!$A$2:$A$871,K$1,[2]掉落汇总!$C$2:$C$871,$Q$1)+SUMIFS(OFFSET([2]掉落汇总!$C$2:$C$871,,MATCH($B267,[2]掉落汇总!$D$1:$M$1)),[2]掉落汇总!$A$2:$A$871,K$1,[2]掉落汇总!$C$2:$C$871,$Q$2)/$Q$3)*宝箱投放计算!J267</f>
        <v>0</v>
      </c>
      <c r="L267">
        <f ca="1">(SUMIFS(OFFSET([2]掉落汇总!$C$2:$C$871,,MATCH($B267,[2]掉落汇总!$D$1:$M$1)),[2]掉落汇总!$A$2:$A$871,L$1,[2]掉落汇总!$C$2:$C$871,$Q$1)+SUMIFS(OFFSET([2]掉落汇总!$C$2:$C$871,,MATCH($B267,[2]掉落汇总!$D$1:$M$1)),[2]掉落汇总!$A$2:$A$871,L$1,[2]掉落汇总!$C$2:$C$871,$Q$2)/$Q$3)*宝箱投放计算!K267</f>
        <v>0.7814085171640911</v>
      </c>
      <c r="M267">
        <f ca="1">(SUMIFS(OFFSET([2]掉落汇总!$C$2:$C$871,,MATCH($B267,[2]掉落汇总!$D$1:$M$1)),[2]掉落汇总!$A$2:$A$871,M$1,[2]掉落汇总!$C$2:$C$871,$Q$1)+SUMIFS(OFFSET([2]掉落汇总!$C$2:$C$871,,MATCH($B267,[2]掉落汇总!$D$1:$M$1)),[2]掉落汇总!$A$2:$A$871,M$1,[2]掉落汇总!$C$2:$C$871,$Q$2)/$Q$3)*宝箱投放计算!L267</f>
        <v>0.78196893612051854</v>
      </c>
      <c r="N267">
        <f ca="1">(SUMIFS(OFFSET([2]掉落汇总!$C$2:$C$871,,MATCH($B267,[2]掉落汇总!$D$1:$M$1)),[2]掉落汇总!$A$2:$A$871,N$1,[2]掉落汇总!$C$2:$C$871,$Q$1)+SUMIFS(OFFSET([2]掉落汇总!$C$2:$C$871,,MATCH($B267,[2]掉落汇总!$D$1:$M$1)),[2]掉落汇总!$A$2:$A$871,N$1,[2]掉落汇总!$C$2:$C$871,$Q$2)/$Q$3)*宝箱投放计算!M267</f>
        <v>0.18146053602163756</v>
      </c>
      <c r="O267">
        <f ca="1">(SUMIFS(OFFSET([2]掉落汇总!$C$2:$C$871,,MATCH($B267,[2]掉落汇总!$D$1:$M$1)),[2]掉落汇总!$A$2:$A$871,O$1,[2]掉落汇总!$C$2:$C$871,$Q$1)+SUMIFS(OFFSET([2]掉落汇总!$C$2:$C$871,,MATCH($B267,[2]掉落汇总!$D$1:$M$1)),[2]掉落汇总!$A$2:$A$871,O$1,[2]掉落汇总!$C$2:$C$871,$Q$2)/$Q$3)*宝箱投放计算!N267</f>
        <v>0.37342246297470183</v>
      </c>
    </row>
    <row r="268" spans="1:15" x14ac:dyDescent="0.2">
      <c r="A268">
        <f>玩家成长时间线!A268</f>
        <v>267</v>
      </c>
      <c r="B268">
        <f>玩家成长时间线!B268</f>
        <v>8</v>
      </c>
      <c r="C268">
        <f ca="1">SUM($D$2:D268)</f>
        <v>2388.0576615133382</v>
      </c>
      <c r="D268">
        <f t="shared" ca="1" si="4"/>
        <v>7.1655862830766592</v>
      </c>
      <c r="E268">
        <f ca="1">(SUMIFS(OFFSET([2]掉落汇总!$C$2:$C$871,,MATCH($B268,[2]掉落汇总!$D$1:$M$1)),[2]掉落汇总!$A$2:$A$871,E$1,[2]掉落汇总!$C$2:$C$871,$Q$1)+SUMIFS(OFFSET([2]掉落汇总!$C$2:$C$871,,MATCH($B268,[2]掉落汇总!$D$1:$M$1)),[2]掉落汇总!$A$2:$A$871,E$1,[2]掉落汇总!$C$2:$C$871,$Q$2)/$Q$3)*宝箱投放计算!D268</f>
        <v>2.7609230769230764</v>
      </c>
      <c r="F268">
        <f ca="1">(SUMIFS(OFFSET([2]掉落汇总!$C$2:$C$871,,MATCH($B268,[2]掉落汇总!$D$1:$M$1)),[2]掉落汇总!$A$2:$A$871,F$1,[2]掉落汇总!$C$2:$C$871,$Q$1)+SUMIFS(OFFSET([2]掉落汇总!$C$2:$C$871,,MATCH($B268,[2]掉落汇总!$D$1:$M$1)),[2]掉落汇总!$A$2:$A$871,F$1,[2]掉落汇总!$C$2:$C$871,$Q$2)/$Q$3)*宝箱投放计算!E268</f>
        <v>2.2864027538726335</v>
      </c>
      <c r="G268">
        <f ca="1">(SUMIFS(OFFSET([2]掉落汇总!$C$2:$C$871,,MATCH($B268,[2]掉落汇总!$D$1:$M$1)),[2]掉落汇总!$A$2:$A$871,G$1,[2]掉落汇总!$C$2:$C$871,$Q$1)+SUMIFS(OFFSET([2]掉落汇总!$C$2:$C$871,,MATCH($B268,[2]掉落汇总!$D$1:$M$1)),[2]掉落汇总!$A$2:$A$871,G$1,[2]掉落汇总!$C$2:$C$871,$Q$2)/$Q$3)*宝箱投放计算!F268</f>
        <v>0</v>
      </c>
      <c r="H268">
        <f ca="1">(SUMIFS(OFFSET([2]掉落汇总!$C$2:$C$871,,MATCH($B268,[2]掉落汇总!$D$1:$M$1)),[2]掉落汇总!$A$2:$A$871,H$1,[2]掉落汇总!$C$2:$C$871,$Q$1)+SUMIFS(OFFSET([2]掉落汇总!$C$2:$C$871,,MATCH($B268,[2]掉落汇总!$D$1:$M$1)),[2]掉落汇总!$A$2:$A$871,H$1,[2]掉落汇总!$C$2:$C$871,$Q$2)/$Q$3)*宝箱投放计算!G268</f>
        <v>0</v>
      </c>
      <c r="I268">
        <f ca="1">(SUMIFS(OFFSET([2]掉落汇总!$C$2:$C$871,,MATCH($B268,[2]掉落汇总!$D$1:$M$1)),[2]掉落汇总!$A$2:$A$871,I$1,[2]掉落汇总!$C$2:$C$871,$Q$1)+SUMIFS(OFFSET([2]掉落汇总!$C$2:$C$871,,MATCH($B268,[2]掉落汇总!$D$1:$M$1)),[2]掉落汇总!$A$2:$A$871,I$1,[2]掉落汇总!$C$2:$C$871,$Q$2)/$Q$3)*宝箱投放计算!H268</f>
        <v>0</v>
      </c>
      <c r="J268">
        <f ca="1">(SUMIFS(OFFSET([2]掉落汇总!$C$2:$C$871,,MATCH($B268,[2]掉落汇总!$D$1:$M$1)),[2]掉落汇总!$A$2:$A$871,J$1,[2]掉落汇总!$C$2:$C$871,$Q$1)+SUMIFS(OFFSET([2]掉落汇总!$C$2:$C$871,,MATCH($B268,[2]掉落汇总!$D$1:$M$1)),[2]掉落汇总!$A$2:$A$871,J$1,[2]掉落汇总!$C$2:$C$871,$Q$2)/$Q$3)*宝箱投放计算!I268</f>
        <v>0</v>
      </c>
      <c r="K268">
        <f ca="1">(SUMIFS(OFFSET([2]掉落汇总!$C$2:$C$871,,MATCH($B268,[2]掉落汇总!$D$1:$M$1)),[2]掉落汇总!$A$2:$A$871,K$1,[2]掉落汇总!$C$2:$C$871,$Q$1)+SUMIFS(OFFSET([2]掉落汇总!$C$2:$C$871,,MATCH($B268,[2]掉落汇总!$D$1:$M$1)),[2]掉落汇总!$A$2:$A$871,K$1,[2]掉落汇总!$C$2:$C$871,$Q$2)/$Q$3)*宝箱投放计算!J268</f>
        <v>0</v>
      </c>
      <c r="L268">
        <f ca="1">(SUMIFS(OFFSET([2]掉落汇总!$C$2:$C$871,,MATCH($B268,[2]掉落汇总!$D$1:$M$1)),[2]掉落汇总!$A$2:$A$871,L$1,[2]掉落汇总!$C$2:$C$871,$Q$1)+SUMIFS(OFFSET([2]掉落汇总!$C$2:$C$871,,MATCH($B268,[2]掉落汇总!$D$1:$M$1)),[2]掉落汇总!$A$2:$A$871,L$1,[2]掉落汇总!$C$2:$C$871,$Q$2)/$Q$3)*宝箱投放计算!K268</f>
        <v>0.7814085171640911</v>
      </c>
      <c r="M268">
        <f ca="1">(SUMIFS(OFFSET([2]掉落汇总!$C$2:$C$871,,MATCH($B268,[2]掉落汇总!$D$1:$M$1)),[2]掉落汇总!$A$2:$A$871,M$1,[2]掉落汇总!$C$2:$C$871,$Q$1)+SUMIFS(OFFSET([2]掉落汇总!$C$2:$C$871,,MATCH($B268,[2]掉落汇总!$D$1:$M$1)),[2]掉落汇总!$A$2:$A$871,M$1,[2]掉落汇总!$C$2:$C$871,$Q$2)/$Q$3)*宝箱投放计算!L268</f>
        <v>0.78196893612051854</v>
      </c>
      <c r="N268">
        <f ca="1">(SUMIFS(OFFSET([2]掉落汇总!$C$2:$C$871,,MATCH($B268,[2]掉落汇总!$D$1:$M$1)),[2]掉落汇总!$A$2:$A$871,N$1,[2]掉落汇总!$C$2:$C$871,$Q$1)+SUMIFS(OFFSET([2]掉落汇总!$C$2:$C$871,,MATCH($B268,[2]掉落汇总!$D$1:$M$1)),[2]掉落汇总!$A$2:$A$871,N$1,[2]掉落汇总!$C$2:$C$871,$Q$2)/$Q$3)*宝箱投放计算!M268</f>
        <v>0.18146053602163756</v>
      </c>
      <c r="O268">
        <f ca="1">(SUMIFS(OFFSET([2]掉落汇总!$C$2:$C$871,,MATCH($B268,[2]掉落汇总!$D$1:$M$1)),[2]掉落汇总!$A$2:$A$871,O$1,[2]掉落汇总!$C$2:$C$871,$Q$1)+SUMIFS(OFFSET([2]掉落汇总!$C$2:$C$871,,MATCH($B268,[2]掉落汇总!$D$1:$M$1)),[2]掉落汇总!$A$2:$A$871,O$1,[2]掉落汇总!$C$2:$C$871,$Q$2)/$Q$3)*宝箱投放计算!N268</f>
        <v>0.37342246297470183</v>
      </c>
    </row>
    <row r="269" spans="1:15" x14ac:dyDescent="0.2">
      <c r="A269">
        <f>玩家成长时间线!A269</f>
        <v>268</v>
      </c>
      <c r="B269">
        <f>玩家成长时间线!B269</f>
        <v>8</v>
      </c>
      <c r="C269">
        <f ca="1">SUM($D$2:D269)</f>
        <v>2395.4655554887227</v>
      </c>
      <c r="D269">
        <f t="shared" ca="1" si="4"/>
        <v>7.4078939753843516</v>
      </c>
      <c r="E269">
        <f ca="1">(SUMIFS(OFFSET([2]掉落汇总!$C$2:$C$871,,MATCH($B269,[2]掉落汇总!$D$1:$M$1)),[2]掉落汇总!$A$2:$A$871,E$1,[2]掉落汇总!$C$2:$C$871,$Q$1)+SUMIFS(OFFSET([2]掉落汇总!$C$2:$C$871,,MATCH($B269,[2]掉落汇总!$D$1:$M$1)),[2]掉落汇总!$A$2:$A$871,E$1,[2]掉落汇总!$C$2:$C$871,$Q$2)/$Q$3)*宝箱投放计算!D269</f>
        <v>3.0032307692307687</v>
      </c>
      <c r="F269">
        <f ca="1">(SUMIFS(OFFSET([2]掉落汇总!$C$2:$C$871,,MATCH($B269,[2]掉落汇总!$D$1:$M$1)),[2]掉落汇总!$A$2:$A$871,F$1,[2]掉落汇总!$C$2:$C$871,$Q$1)+SUMIFS(OFFSET([2]掉落汇总!$C$2:$C$871,,MATCH($B269,[2]掉落汇总!$D$1:$M$1)),[2]掉落汇总!$A$2:$A$871,F$1,[2]掉落汇总!$C$2:$C$871,$Q$2)/$Q$3)*宝箱投放计算!E269</f>
        <v>2.2864027538726335</v>
      </c>
      <c r="G269">
        <f ca="1">(SUMIFS(OFFSET([2]掉落汇总!$C$2:$C$871,,MATCH($B269,[2]掉落汇总!$D$1:$M$1)),[2]掉落汇总!$A$2:$A$871,G$1,[2]掉落汇总!$C$2:$C$871,$Q$1)+SUMIFS(OFFSET([2]掉落汇总!$C$2:$C$871,,MATCH($B269,[2]掉落汇总!$D$1:$M$1)),[2]掉落汇总!$A$2:$A$871,G$1,[2]掉落汇总!$C$2:$C$871,$Q$2)/$Q$3)*宝箱投放计算!F269</f>
        <v>0</v>
      </c>
      <c r="H269">
        <f ca="1">(SUMIFS(OFFSET([2]掉落汇总!$C$2:$C$871,,MATCH($B269,[2]掉落汇总!$D$1:$M$1)),[2]掉落汇总!$A$2:$A$871,H$1,[2]掉落汇总!$C$2:$C$871,$Q$1)+SUMIFS(OFFSET([2]掉落汇总!$C$2:$C$871,,MATCH($B269,[2]掉落汇总!$D$1:$M$1)),[2]掉落汇总!$A$2:$A$871,H$1,[2]掉落汇总!$C$2:$C$871,$Q$2)/$Q$3)*宝箱投放计算!G269</f>
        <v>0</v>
      </c>
      <c r="I269">
        <f ca="1">(SUMIFS(OFFSET([2]掉落汇总!$C$2:$C$871,,MATCH($B269,[2]掉落汇总!$D$1:$M$1)),[2]掉落汇总!$A$2:$A$871,I$1,[2]掉落汇总!$C$2:$C$871,$Q$1)+SUMIFS(OFFSET([2]掉落汇总!$C$2:$C$871,,MATCH($B269,[2]掉落汇总!$D$1:$M$1)),[2]掉落汇总!$A$2:$A$871,I$1,[2]掉落汇总!$C$2:$C$871,$Q$2)/$Q$3)*宝箱投放计算!H269</f>
        <v>0</v>
      </c>
      <c r="J269">
        <f ca="1">(SUMIFS(OFFSET([2]掉落汇总!$C$2:$C$871,,MATCH($B269,[2]掉落汇总!$D$1:$M$1)),[2]掉落汇总!$A$2:$A$871,J$1,[2]掉落汇总!$C$2:$C$871,$Q$1)+SUMIFS(OFFSET([2]掉落汇总!$C$2:$C$871,,MATCH($B269,[2]掉落汇总!$D$1:$M$1)),[2]掉落汇总!$A$2:$A$871,J$1,[2]掉落汇总!$C$2:$C$871,$Q$2)/$Q$3)*宝箱投放计算!I269</f>
        <v>0</v>
      </c>
      <c r="K269">
        <f ca="1">(SUMIFS(OFFSET([2]掉落汇总!$C$2:$C$871,,MATCH($B269,[2]掉落汇总!$D$1:$M$1)),[2]掉落汇总!$A$2:$A$871,K$1,[2]掉落汇总!$C$2:$C$871,$Q$1)+SUMIFS(OFFSET([2]掉落汇总!$C$2:$C$871,,MATCH($B269,[2]掉落汇总!$D$1:$M$1)),[2]掉落汇总!$A$2:$A$871,K$1,[2]掉落汇总!$C$2:$C$871,$Q$2)/$Q$3)*宝箱投放计算!J269</f>
        <v>0</v>
      </c>
      <c r="L269">
        <f ca="1">(SUMIFS(OFFSET([2]掉落汇总!$C$2:$C$871,,MATCH($B269,[2]掉落汇总!$D$1:$M$1)),[2]掉落汇总!$A$2:$A$871,L$1,[2]掉落汇总!$C$2:$C$871,$Q$1)+SUMIFS(OFFSET([2]掉落汇总!$C$2:$C$871,,MATCH($B269,[2]掉落汇总!$D$1:$M$1)),[2]掉落汇总!$A$2:$A$871,L$1,[2]掉落汇总!$C$2:$C$871,$Q$2)/$Q$3)*宝箱投放计算!K269</f>
        <v>0.7814085171640911</v>
      </c>
      <c r="M269">
        <f ca="1">(SUMIFS(OFFSET([2]掉落汇总!$C$2:$C$871,,MATCH($B269,[2]掉落汇总!$D$1:$M$1)),[2]掉落汇总!$A$2:$A$871,M$1,[2]掉落汇总!$C$2:$C$871,$Q$1)+SUMIFS(OFFSET([2]掉落汇总!$C$2:$C$871,,MATCH($B269,[2]掉落汇总!$D$1:$M$1)),[2]掉落汇总!$A$2:$A$871,M$1,[2]掉落汇总!$C$2:$C$871,$Q$2)/$Q$3)*宝箱投放计算!L269</f>
        <v>0.78196893612051854</v>
      </c>
      <c r="N269">
        <f ca="1">(SUMIFS(OFFSET([2]掉落汇总!$C$2:$C$871,,MATCH($B269,[2]掉落汇总!$D$1:$M$1)),[2]掉落汇总!$A$2:$A$871,N$1,[2]掉落汇总!$C$2:$C$871,$Q$1)+SUMIFS(OFFSET([2]掉落汇总!$C$2:$C$871,,MATCH($B269,[2]掉落汇总!$D$1:$M$1)),[2]掉落汇总!$A$2:$A$871,N$1,[2]掉落汇总!$C$2:$C$871,$Q$2)/$Q$3)*宝箱投放计算!M269</f>
        <v>0.18146053602163756</v>
      </c>
      <c r="O269">
        <f ca="1">(SUMIFS(OFFSET([2]掉落汇总!$C$2:$C$871,,MATCH($B269,[2]掉落汇总!$D$1:$M$1)),[2]掉落汇总!$A$2:$A$871,O$1,[2]掉落汇总!$C$2:$C$871,$Q$1)+SUMIFS(OFFSET([2]掉落汇总!$C$2:$C$871,,MATCH($B269,[2]掉落汇总!$D$1:$M$1)),[2]掉落汇总!$A$2:$A$871,O$1,[2]掉落汇总!$C$2:$C$871,$Q$2)/$Q$3)*宝箱投放计算!N269</f>
        <v>0.37342246297470183</v>
      </c>
    </row>
    <row r="270" spans="1:15" x14ac:dyDescent="0.2">
      <c r="A270">
        <f>玩家成长时间线!A270</f>
        <v>269</v>
      </c>
      <c r="B270">
        <f>玩家成长时间线!B270</f>
        <v>9</v>
      </c>
      <c r="C270">
        <f ca="1">SUM($D$2:D270)</f>
        <v>2408.7157278951026</v>
      </c>
      <c r="D270">
        <f t="shared" ca="1" si="4"/>
        <v>13.250172406379972</v>
      </c>
      <c r="E270">
        <f ca="1">(SUMIFS(OFFSET([2]掉落汇总!$C$2:$C$871,,MATCH($B270,[2]掉落汇总!$D$1:$M$1)),[2]掉落汇总!$A$2:$A$871,E$1,[2]掉落汇总!$C$2:$C$871,$Q$1)+SUMIFS(OFFSET([2]掉落汇总!$C$2:$C$871,,MATCH($B270,[2]掉落汇总!$D$1:$M$1)),[2]掉落汇总!$A$2:$A$871,E$1,[2]掉落汇总!$C$2:$C$871,$Q$2)/$Q$3)*宝箱投放计算!D270</f>
        <v>1.8944558342420936</v>
      </c>
      <c r="F270">
        <f ca="1">(SUMIFS(OFFSET([2]掉落汇总!$C$2:$C$871,,MATCH($B270,[2]掉落汇总!$D$1:$M$1)),[2]掉落汇总!$A$2:$A$871,F$1,[2]掉落汇总!$C$2:$C$871,$Q$1)+SUMIFS(OFFSET([2]掉落汇总!$C$2:$C$871,,MATCH($B270,[2]掉落汇总!$D$1:$M$1)),[2]掉落汇总!$A$2:$A$871,F$1,[2]掉落汇总!$C$2:$C$871,$Q$2)/$Q$3)*宝箱投放计算!E270</f>
        <v>2.8580034423407916</v>
      </c>
      <c r="G270">
        <f ca="1">(SUMIFS(OFFSET([2]掉落汇总!$C$2:$C$871,,MATCH($B270,[2]掉落汇总!$D$1:$M$1)),[2]掉落汇总!$A$2:$A$871,G$1,[2]掉落汇总!$C$2:$C$871,$Q$1)+SUMIFS(OFFSET([2]掉落汇总!$C$2:$C$871,,MATCH($B270,[2]掉落汇总!$D$1:$M$1)),[2]掉落汇总!$A$2:$A$871,G$1,[2]掉落汇总!$C$2:$C$871,$Q$2)/$Q$3)*宝箱投放计算!F270</f>
        <v>0</v>
      </c>
      <c r="H270">
        <f ca="1">(SUMIFS(OFFSET([2]掉落汇总!$C$2:$C$871,,MATCH($B270,[2]掉落汇总!$D$1:$M$1)),[2]掉落汇总!$A$2:$A$871,H$1,[2]掉落汇总!$C$2:$C$871,$Q$1)+SUMIFS(OFFSET([2]掉落汇总!$C$2:$C$871,,MATCH($B270,[2]掉落汇总!$D$1:$M$1)),[2]掉落汇总!$A$2:$A$871,H$1,[2]掉落汇总!$C$2:$C$871,$Q$2)/$Q$3)*宝箱投放计算!G270</f>
        <v>0</v>
      </c>
      <c r="I270">
        <f ca="1">(SUMIFS(OFFSET([2]掉落汇总!$C$2:$C$871,,MATCH($B270,[2]掉落汇总!$D$1:$M$1)),[2]掉落汇总!$A$2:$A$871,I$1,[2]掉落汇总!$C$2:$C$871,$Q$1)+SUMIFS(OFFSET([2]掉落汇总!$C$2:$C$871,,MATCH($B270,[2]掉落汇总!$D$1:$M$1)),[2]掉落汇总!$A$2:$A$871,I$1,[2]掉落汇总!$C$2:$C$871,$Q$2)/$Q$3)*宝箱投放计算!H270</f>
        <v>1.7735703245749606</v>
      </c>
      <c r="J270">
        <f ca="1">(SUMIFS(OFFSET([2]掉落汇总!$C$2:$C$871,,MATCH($B270,[2]掉落汇总!$D$1:$M$1)),[2]掉落汇总!$A$2:$A$871,J$1,[2]掉落汇总!$C$2:$C$871,$Q$1)+SUMIFS(OFFSET([2]掉落汇总!$C$2:$C$871,,MATCH($B270,[2]掉落汇总!$D$1:$M$1)),[2]掉落汇总!$A$2:$A$871,J$1,[2]掉落汇总!$C$2:$C$871,$Q$2)/$Q$3)*宝箱投放计算!I270</f>
        <v>4.6058823529411761</v>
      </c>
      <c r="K270">
        <f ca="1">(SUMIFS(OFFSET([2]掉落汇总!$C$2:$C$871,,MATCH($B270,[2]掉落汇总!$D$1:$M$1)),[2]掉落汇总!$A$2:$A$871,K$1,[2]掉落汇总!$C$2:$C$871,$Q$1)+SUMIFS(OFFSET([2]掉落汇总!$C$2:$C$871,,MATCH($B270,[2]掉落汇总!$D$1:$M$1)),[2]掉落汇总!$A$2:$A$871,K$1,[2]掉落汇总!$C$2:$C$871,$Q$2)/$Q$3)*宝箱投放计算!J270</f>
        <v>0</v>
      </c>
      <c r="L270">
        <f ca="1">(SUMIFS(OFFSET([2]掉落汇总!$C$2:$C$871,,MATCH($B270,[2]掉落汇总!$D$1:$M$1)),[2]掉落汇总!$A$2:$A$871,L$1,[2]掉落汇总!$C$2:$C$871,$Q$1)+SUMIFS(OFFSET([2]掉落汇总!$C$2:$C$871,,MATCH($B270,[2]掉落汇总!$D$1:$M$1)),[2]掉落汇总!$A$2:$A$871,L$1,[2]掉落汇总!$C$2:$C$871,$Q$2)/$Q$3)*宝箱投放计算!K270</f>
        <v>0.7814085171640911</v>
      </c>
      <c r="M270">
        <f ca="1">(SUMIFS(OFFSET([2]掉落汇总!$C$2:$C$871,,MATCH($B270,[2]掉落汇总!$D$1:$M$1)),[2]掉落汇总!$A$2:$A$871,M$1,[2]掉落汇总!$C$2:$C$871,$Q$1)+SUMIFS(OFFSET([2]掉落汇总!$C$2:$C$871,,MATCH($B270,[2]掉落汇总!$D$1:$M$1)),[2]掉落汇总!$A$2:$A$871,M$1,[2]掉落汇总!$C$2:$C$871,$Q$2)/$Q$3)*宝箱投放计算!L270</f>
        <v>0.78196893612051854</v>
      </c>
      <c r="N270">
        <f ca="1">(SUMIFS(OFFSET([2]掉落汇总!$C$2:$C$871,,MATCH($B270,[2]掉落汇总!$D$1:$M$1)),[2]掉落汇总!$A$2:$A$871,N$1,[2]掉落汇总!$C$2:$C$871,$Q$1)+SUMIFS(OFFSET([2]掉落汇总!$C$2:$C$871,,MATCH($B270,[2]掉落汇总!$D$1:$M$1)),[2]掉落汇总!$A$2:$A$871,N$1,[2]掉落汇总!$C$2:$C$871,$Q$2)/$Q$3)*宝箱投放计算!M270</f>
        <v>0.18146053602163756</v>
      </c>
      <c r="O270">
        <f ca="1">(SUMIFS(OFFSET([2]掉落汇总!$C$2:$C$871,,MATCH($B270,[2]掉落汇总!$D$1:$M$1)),[2]掉落汇总!$A$2:$A$871,O$1,[2]掉落汇总!$C$2:$C$871,$Q$1)+SUMIFS(OFFSET([2]掉落汇总!$C$2:$C$871,,MATCH($B270,[2]掉落汇总!$D$1:$M$1)),[2]掉落汇总!$A$2:$A$871,O$1,[2]掉落汇总!$C$2:$C$871,$Q$2)/$Q$3)*宝箱投放计算!N270</f>
        <v>0.37342246297470183</v>
      </c>
    </row>
    <row r="271" spans="1:15" x14ac:dyDescent="0.2">
      <c r="A271">
        <f>玩家成长时间线!A271</f>
        <v>270</v>
      </c>
      <c r="B271">
        <f>玩家成长时间线!B271</f>
        <v>9</v>
      </c>
      <c r="C271">
        <f ca="1">SUM($D$2:D271)</f>
        <v>2415.5942993142608</v>
      </c>
      <c r="D271">
        <f t="shared" ca="1" si="4"/>
        <v>6.8785714191582725</v>
      </c>
      <c r="E271">
        <f ca="1">(SUMIFS(OFFSET([2]掉落汇总!$C$2:$C$871,,MATCH($B271,[2]掉落汇总!$D$1:$M$1)),[2]掉落汇总!$A$2:$A$871,E$1,[2]掉落汇总!$C$2:$C$871,$Q$1)+SUMIFS(OFFSET([2]掉落汇总!$C$2:$C$871,,MATCH($B271,[2]掉落汇总!$D$1:$M$1)),[2]掉落汇总!$A$2:$A$871,E$1,[2]掉落汇总!$C$2:$C$871,$Q$2)/$Q$3)*宝箱投放计算!D271</f>
        <v>1.9023075245365322</v>
      </c>
      <c r="F271">
        <f ca="1">(SUMIFS(OFFSET([2]掉落汇总!$C$2:$C$871,,MATCH($B271,[2]掉落汇总!$D$1:$M$1)),[2]掉落汇总!$A$2:$A$871,F$1,[2]掉落汇总!$C$2:$C$871,$Q$1)+SUMIFS(OFFSET([2]掉落汇总!$C$2:$C$871,,MATCH($B271,[2]掉落汇总!$D$1:$M$1)),[2]掉落汇总!$A$2:$A$871,F$1,[2]掉落汇总!$C$2:$C$871,$Q$2)/$Q$3)*宝箱投放计算!E271</f>
        <v>2.8580034423407916</v>
      </c>
      <c r="G271">
        <f ca="1">(SUMIFS(OFFSET([2]掉落汇总!$C$2:$C$871,,MATCH($B271,[2]掉落汇总!$D$1:$M$1)),[2]掉落汇总!$A$2:$A$871,G$1,[2]掉落汇总!$C$2:$C$871,$Q$1)+SUMIFS(OFFSET([2]掉落汇总!$C$2:$C$871,,MATCH($B271,[2]掉落汇总!$D$1:$M$1)),[2]掉落汇总!$A$2:$A$871,G$1,[2]掉落汇总!$C$2:$C$871,$Q$2)/$Q$3)*宝箱投放计算!F271</f>
        <v>0</v>
      </c>
      <c r="H271">
        <f ca="1">(SUMIFS(OFFSET([2]掉落汇总!$C$2:$C$871,,MATCH($B271,[2]掉落汇总!$D$1:$M$1)),[2]掉落汇总!$A$2:$A$871,H$1,[2]掉落汇总!$C$2:$C$871,$Q$1)+SUMIFS(OFFSET([2]掉落汇总!$C$2:$C$871,,MATCH($B271,[2]掉落汇总!$D$1:$M$1)),[2]掉落汇总!$A$2:$A$871,H$1,[2]掉落汇总!$C$2:$C$871,$Q$2)/$Q$3)*宝箱投放计算!G271</f>
        <v>0</v>
      </c>
      <c r="I271">
        <f ca="1">(SUMIFS(OFFSET([2]掉落汇总!$C$2:$C$871,,MATCH($B271,[2]掉落汇总!$D$1:$M$1)),[2]掉落汇总!$A$2:$A$871,I$1,[2]掉落汇总!$C$2:$C$871,$Q$1)+SUMIFS(OFFSET([2]掉落汇总!$C$2:$C$871,,MATCH($B271,[2]掉落汇总!$D$1:$M$1)),[2]掉落汇总!$A$2:$A$871,I$1,[2]掉落汇总!$C$2:$C$871,$Q$2)/$Q$3)*宝箱投放计算!H271</f>
        <v>0</v>
      </c>
      <c r="J271">
        <f ca="1">(SUMIFS(OFFSET([2]掉落汇总!$C$2:$C$871,,MATCH($B271,[2]掉落汇总!$D$1:$M$1)),[2]掉落汇总!$A$2:$A$871,J$1,[2]掉落汇总!$C$2:$C$871,$Q$1)+SUMIFS(OFFSET([2]掉落汇总!$C$2:$C$871,,MATCH($B271,[2]掉落汇总!$D$1:$M$1)),[2]掉落汇总!$A$2:$A$871,J$1,[2]掉落汇总!$C$2:$C$871,$Q$2)/$Q$3)*宝箱投放计算!I271</f>
        <v>0</v>
      </c>
      <c r="K271">
        <f ca="1">(SUMIFS(OFFSET([2]掉落汇总!$C$2:$C$871,,MATCH($B271,[2]掉落汇总!$D$1:$M$1)),[2]掉落汇总!$A$2:$A$871,K$1,[2]掉落汇总!$C$2:$C$871,$Q$1)+SUMIFS(OFFSET([2]掉落汇总!$C$2:$C$871,,MATCH($B271,[2]掉落汇总!$D$1:$M$1)),[2]掉落汇总!$A$2:$A$871,K$1,[2]掉落汇总!$C$2:$C$871,$Q$2)/$Q$3)*宝箱投放计算!J271</f>
        <v>0</v>
      </c>
      <c r="L271">
        <f ca="1">(SUMIFS(OFFSET([2]掉落汇总!$C$2:$C$871,,MATCH($B271,[2]掉落汇总!$D$1:$M$1)),[2]掉落汇总!$A$2:$A$871,L$1,[2]掉落汇总!$C$2:$C$871,$Q$1)+SUMIFS(OFFSET([2]掉落汇总!$C$2:$C$871,,MATCH($B271,[2]掉落汇总!$D$1:$M$1)),[2]掉落汇总!$A$2:$A$871,L$1,[2]掉落汇总!$C$2:$C$871,$Q$2)/$Q$3)*宝箱投放计算!K271</f>
        <v>0.7814085171640911</v>
      </c>
      <c r="M271">
        <f ca="1">(SUMIFS(OFFSET([2]掉落汇总!$C$2:$C$871,,MATCH($B271,[2]掉落汇总!$D$1:$M$1)),[2]掉落汇总!$A$2:$A$871,M$1,[2]掉落汇总!$C$2:$C$871,$Q$1)+SUMIFS(OFFSET([2]掉落汇总!$C$2:$C$871,,MATCH($B271,[2]掉落汇总!$D$1:$M$1)),[2]掉落汇总!$A$2:$A$871,M$1,[2]掉落汇总!$C$2:$C$871,$Q$2)/$Q$3)*宝箱投放计算!L271</f>
        <v>0.78196893612051854</v>
      </c>
      <c r="N271">
        <f ca="1">(SUMIFS(OFFSET([2]掉落汇总!$C$2:$C$871,,MATCH($B271,[2]掉落汇总!$D$1:$M$1)),[2]掉落汇总!$A$2:$A$871,N$1,[2]掉落汇总!$C$2:$C$871,$Q$1)+SUMIFS(OFFSET([2]掉落汇总!$C$2:$C$871,,MATCH($B271,[2]掉落汇总!$D$1:$M$1)),[2]掉落汇总!$A$2:$A$871,N$1,[2]掉落汇总!$C$2:$C$871,$Q$2)/$Q$3)*宝箱投放计算!M271</f>
        <v>0.18146053602163756</v>
      </c>
      <c r="O271">
        <f ca="1">(SUMIFS(OFFSET([2]掉落汇总!$C$2:$C$871,,MATCH($B271,[2]掉落汇总!$D$1:$M$1)),[2]掉落汇总!$A$2:$A$871,O$1,[2]掉落汇总!$C$2:$C$871,$Q$1)+SUMIFS(OFFSET([2]掉落汇总!$C$2:$C$871,,MATCH($B271,[2]掉落汇总!$D$1:$M$1)),[2]掉落汇总!$A$2:$A$871,O$1,[2]掉落汇总!$C$2:$C$871,$Q$2)/$Q$3)*宝箱投放计算!N271</f>
        <v>0.37342246297470183</v>
      </c>
    </row>
    <row r="272" spans="1:15" x14ac:dyDescent="0.2">
      <c r="A272">
        <f>玩家成长时间线!A272</f>
        <v>271</v>
      </c>
      <c r="B272">
        <f>玩家成长时间线!B272</f>
        <v>9</v>
      </c>
      <c r="C272">
        <f ca="1">SUM($D$2:D272)</f>
        <v>2422.637756229602</v>
      </c>
      <c r="D272">
        <f t="shared" ca="1" si="4"/>
        <v>7.043456915341479</v>
      </c>
      <c r="E272">
        <f ca="1">(SUMIFS(OFFSET([2]掉落汇总!$C$2:$C$871,,MATCH($B272,[2]掉落汇总!$D$1:$M$1)),[2]掉落汇总!$A$2:$A$871,E$1,[2]掉落汇总!$C$2:$C$871,$Q$1)+SUMIFS(OFFSET([2]掉落汇总!$C$2:$C$871,,MATCH($B272,[2]掉落汇总!$D$1:$M$1)),[2]掉落汇总!$A$2:$A$871,E$1,[2]掉落汇总!$C$2:$C$871,$Q$2)/$Q$3)*宝箱投放计算!D272</f>
        <v>2.067193020719738</v>
      </c>
      <c r="F272">
        <f ca="1">(SUMIFS(OFFSET([2]掉落汇总!$C$2:$C$871,,MATCH($B272,[2]掉落汇总!$D$1:$M$1)),[2]掉落汇总!$A$2:$A$871,F$1,[2]掉落汇总!$C$2:$C$871,$Q$1)+SUMIFS(OFFSET([2]掉落汇总!$C$2:$C$871,,MATCH($B272,[2]掉落汇总!$D$1:$M$1)),[2]掉落汇总!$A$2:$A$871,F$1,[2]掉落汇总!$C$2:$C$871,$Q$2)/$Q$3)*宝箱投放计算!E272</f>
        <v>2.8580034423407916</v>
      </c>
      <c r="G272">
        <f ca="1">(SUMIFS(OFFSET([2]掉落汇总!$C$2:$C$871,,MATCH($B272,[2]掉落汇总!$D$1:$M$1)),[2]掉落汇总!$A$2:$A$871,G$1,[2]掉落汇总!$C$2:$C$871,$Q$1)+SUMIFS(OFFSET([2]掉落汇总!$C$2:$C$871,,MATCH($B272,[2]掉落汇总!$D$1:$M$1)),[2]掉落汇总!$A$2:$A$871,G$1,[2]掉落汇总!$C$2:$C$871,$Q$2)/$Q$3)*宝箱投放计算!F272</f>
        <v>0</v>
      </c>
      <c r="H272">
        <f ca="1">(SUMIFS(OFFSET([2]掉落汇总!$C$2:$C$871,,MATCH($B272,[2]掉落汇总!$D$1:$M$1)),[2]掉落汇总!$A$2:$A$871,H$1,[2]掉落汇总!$C$2:$C$871,$Q$1)+SUMIFS(OFFSET([2]掉落汇总!$C$2:$C$871,,MATCH($B272,[2]掉落汇总!$D$1:$M$1)),[2]掉落汇总!$A$2:$A$871,H$1,[2]掉落汇总!$C$2:$C$871,$Q$2)/$Q$3)*宝箱投放计算!G272</f>
        <v>0</v>
      </c>
      <c r="I272">
        <f ca="1">(SUMIFS(OFFSET([2]掉落汇总!$C$2:$C$871,,MATCH($B272,[2]掉落汇总!$D$1:$M$1)),[2]掉落汇总!$A$2:$A$871,I$1,[2]掉落汇总!$C$2:$C$871,$Q$1)+SUMIFS(OFFSET([2]掉落汇总!$C$2:$C$871,,MATCH($B272,[2]掉落汇总!$D$1:$M$1)),[2]掉落汇总!$A$2:$A$871,I$1,[2]掉落汇总!$C$2:$C$871,$Q$2)/$Q$3)*宝箱投放计算!H272</f>
        <v>0</v>
      </c>
      <c r="J272">
        <f ca="1">(SUMIFS(OFFSET([2]掉落汇总!$C$2:$C$871,,MATCH($B272,[2]掉落汇总!$D$1:$M$1)),[2]掉落汇总!$A$2:$A$871,J$1,[2]掉落汇总!$C$2:$C$871,$Q$1)+SUMIFS(OFFSET([2]掉落汇总!$C$2:$C$871,,MATCH($B272,[2]掉落汇总!$D$1:$M$1)),[2]掉落汇总!$A$2:$A$871,J$1,[2]掉落汇总!$C$2:$C$871,$Q$2)/$Q$3)*宝箱投放计算!I272</f>
        <v>0</v>
      </c>
      <c r="K272">
        <f ca="1">(SUMIFS(OFFSET([2]掉落汇总!$C$2:$C$871,,MATCH($B272,[2]掉落汇总!$D$1:$M$1)),[2]掉落汇总!$A$2:$A$871,K$1,[2]掉落汇总!$C$2:$C$871,$Q$1)+SUMIFS(OFFSET([2]掉落汇总!$C$2:$C$871,,MATCH($B272,[2]掉落汇总!$D$1:$M$1)),[2]掉落汇总!$A$2:$A$871,K$1,[2]掉落汇总!$C$2:$C$871,$Q$2)/$Q$3)*宝箱投放计算!J272</f>
        <v>0</v>
      </c>
      <c r="L272">
        <f ca="1">(SUMIFS(OFFSET([2]掉落汇总!$C$2:$C$871,,MATCH($B272,[2]掉落汇总!$D$1:$M$1)),[2]掉落汇总!$A$2:$A$871,L$1,[2]掉落汇总!$C$2:$C$871,$Q$1)+SUMIFS(OFFSET([2]掉落汇总!$C$2:$C$871,,MATCH($B272,[2]掉落汇总!$D$1:$M$1)),[2]掉落汇总!$A$2:$A$871,L$1,[2]掉落汇总!$C$2:$C$871,$Q$2)/$Q$3)*宝箱投放计算!K272</f>
        <v>0.7814085171640911</v>
      </c>
      <c r="M272">
        <f ca="1">(SUMIFS(OFFSET([2]掉落汇总!$C$2:$C$871,,MATCH($B272,[2]掉落汇总!$D$1:$M$1)),[2]掉落汇总!$A$2:$A$871,M$1,[2]掉落汇总!$C$2:$C$871,$Q$1)+SUMIFS(OFFSET([2]掉落汇总!$C$2:$C$871,,MATCH($B272,[2]掉落汇总!$D$1:$M$1)),[2]掉落汇总!$A$2:$A$871,M$1,[2]掉落汇总!$C$2:$C$871,$Q$2)/$Q$3)*宝箱投放计算!L272</f>
        <v>0.78196893612051854</v>
      </c>
      <c r="N272">
        <f ca="1">(SUMIFS(OFFSET([2]掉落汇总!$C$2:$C$871,,MATCH($B272,[2]掉落汇总!$D$1:$M$1)),[2]掉落汇总!$A$2:$A$871,N$1,[2]掉落汇总!$C$2:$C$871,$Q$1)+SUMIFS(OFFSET([2]掉落汇总!$C$2:$C$871,,MATCH($B272,[2]掉落汇总!$D$1:$M$1)),[2]掉落汇总!$A$2:$A$871,N$1,[2]掉落汇总!$C$2:$C$871,$Q$2)/$Q$3)*宝箱投放计算!M272</f>
        <v>0.18146053602163756</v>
      </c>
      <c r="O272">
        <f ca="1">(SUMIFS(OFFSET([2]掉落汇总!$C$2:$C$871,,MATCH($B272,[2]掉落汇总!$D$1:$M$1)),[2]掉落汇总!$A$2:$A$871,O$1,[2]掉落汇总!$C$2:$C$871,$Q$1)+SUMIFS(OFFSET([2]掉落汇总!$C$2:$C$871,,MATCH($B272,[2]掉落汇总!$D$1:$M$1)),[2]掉落汇总!$A$2:$A$871,O$1,[2]掉落汇总!$C$2:$C$871,$Q$2)/$Q$3)*宝箱投放计算!N272</f>
        <v>0.37342246297470183</v>
      </c>
    </row>
    <row r="273" spans="1:15" x14ac:dyDescent="0.2">
      <c r="A273">
        <f>玩家成长时间线!A273</f>
        <v>272</v>
      </c>
      <c r="B273">
        <f>玩家成长时间线!B273</f>
        <v>10</v>
      </c>
      <c r="C273">
        <f ca="1">SUM($D$2:D273)</f>
        <v>2435.2776559646813</v>
      </c>
      <c r="D273">
        <f t="shared" ca="1" si="4"/>
        <v>12.639899735079112</v>
      </c>
      <c r="E273">
        <f ca="1">(SUMIFS(OFFSET([2]掉落汇总!$C$2:$C$871,,MATCH($B273,[2]掉落汇总!$D$1:$M$1)),[2]掉落汇总!$A$2:$A$871,E$1,[2]掉落汇总!$C$2:$C$871,$Q$1)+SUMIFS(OFFSET([2]掉落汇总!$C$2:$C$871,,MATCH($B273,[2]掉落汇总!$D$1:$M$1)),[2]掉落汇总!$A$2:$A$871,E$1,[2]掉落汇总!$C$2:$C$871,$Q$2)/$Q$3)*宝箱投放计算!D273</f>
        <v>3.084018937401368</v>
      </c>
      <c r="F273">
        <f ca="1">(SUMIFS(OFFSET([2]掉落汇总!$C$2:$C$871,,MATCH($B273,[2]掉落汇总!$D$1:$M$1)),[2]掉落汇总!$A$2:$A$871,F$1,[2]掉落汇总!$C$2:$C$871,$Q$1)+SUMIFS(OFFSET([2]掉落汇总!$C$2:$C$871,,MATCH($B273,[2]掉落汇总!$D$1:$M$1)),[2]掉落汇总!$A$2:$A$871,F$1,[2]掉落汇总!$C$2:$C$871,$Q$2)/$Q$3)*宝箱投放计算!E273</f>
        <v>2.8580034423407916</v>
      </c>
      <c r="G273">
        <f ca="1">(SUMIFS(OFFSET([2]掉落汇总!$C$2:$C$871,,MATCH($B273,[2]掉落汇总!$D$1:$M$1)),[2]掉落汇总!$A$2:$A$871,G$1,[2]掉落汇总!$C$2:$C$871,$Q$1)+SUMIFS(OFFSET([2]掉落汇总!$C$2:$C$871,,MATCH($B273,[2]掉落汇总!$D$1:$M$1)),[2]掉落汇总!$A$2:$A$871,G$1,[2]掉落汇总!$C$2:$C$871,$Q$2)/$Q$3)*宝箱投放计算!F273</f>
        <v>0</v>
      </c>
      <c r="H273">
        <f ca="1">(SUMIFS(OFFSET([2]掉落汇总!$C$2:$C$871,,MATCH($B273,[2]掉落汇总!$D$1:$M$1)),[2]掉落汇总!$A$2:$A$871,H$1,[2]掉落汇总!$C$2:$C$871,$Q$1)+SUMIFS(OFFSET([2]掉落汇总!$C$2:$C$871,,MATCH($B273,[2]掉落汇总!$D$1:$M$1)),[2]掉落汇总!$A$2:$A$871,H$1,[2]掉落汇总!$C$2:$C$871,$Q$2)/$Q$3)*宝箱投放计算!G273</f>
        <v>0</v>
      </c>
      <c r="I273">
        <f ca="1">(SUMIFS(OFFSET([2]掉落汇总!$C$2:$C$871,,MATCH($B273,[2]掉落汇总!$D$1:$M$1)),[2]掉落汇总!$A$2:$A$871,I$1,[2]掉落汇总!$C$2:$C$871,$Q$1)+SUMIFS(OFFSET([2]掉落汇总!$C$2:$C$871,,MATCH($B273,[2]掉落汇总!$D$1:$M$1)),[2]掉落汇总!$A$2:$A$871,I$1,[2]掉落汇总!$C$2:$C$871,$Q$2)/$Q$3)*宝箱投放计算!H273</f>
        <v>0</v>
      </c>
      <c r="J273">
        <f ca="1">(SUMIFS(OFFSET([2]掉落汇总!$C$2:$C$871,,MATCH($B273,[2]掉落汇总!$D$1:$M$1)),[2]掉落汇总!$A$2:$A$871,J$1,[2]掉落汇总!$C$2:$C$871,$Q$1)+SUMIFS(OFFSET([2]掉落汇总!$C$2:$C$871,,MATCH($B273,[2]掉落汇总!$D$1:$M$1)),[2]掉落汇总!$A$2:$A$871,J$1,[2]掉落汇总!$C$2:$C$871,$Q$2)/$Q$3)*宝箱投放计算!I273</f>
        <v>4.5796169030560039</v>
      </c>
      <c r="K273">
        <f ca="1">(SUMIFS(OFFSET([2]掉落汇总!$C$2:$C$871,,MATCH($B273,[2]掉落汇总!$D$1:$M$1)),[2]掉落汇总!$A$2:$A$871,K$1,[2]掉落汇总!$C$2:$C$871,$Q$1)+SUMIFS(OFFSET([2]掉落汇总!$C$2:$C$871,,MATCH($B273,[2]掉落汇总!$D$1:$M$1)),[2]掉落汇总!$A$2:$A$871,K$1,[2]掉落汇总!$C$2:$C$871,$Q$2)/$Q$3)*宝箱投放计算!J273</f>
        <v>0</v>
      </c>
      <c r="L273">
        <f ca="1">(SUMIFS(OFFSET([2]掉落汇总!$C$2:$C$871,,MATCH($B273,[2]掉落汇总!$D$1:$M$1)),[2]掉落汇总!$A$2:$A$871,L$1,[2]掉落汇总!$C$2:$C$871,$Q$1)+SUMIFS(OFFSET([2]掉落汇总!$C$2:$C$871,,MATCH($B273,[2]掉落汇总!$D$1:$M$1)),[2]掉落汇总!$A$2:$A$871,L$1,[2]掉落汇总!$C$2:$C$871,$Q$2)/$Q$3)*宝箱投放计算!K273</f>
        <v>0.7814085171640911</v>
      </c>
      <c r="M273">
        <f ca="1">(SUMIFS(OFFSET([2]掉落汇总!$C$2:$C$871,,MATCH($B273,[2]掉落汇总!$D$1:$M$1)),[2]掉落汇总!$A$2:$A$871,M$1,[2]掉落汇总!$C$2:$C$871,$Q$1)+SUMIFS(OFFSET([2]掉落汇总!$C$2:$C$871,,MATCH($B273,[2]掉落汇总!$D$1:$M$1)),[2]掉落汇总!$A$2:$A$871,M$1,[2]掉落汇总!$C$2:$C$871,$Q$2)/$Q$3)*宝箱投放计算!L273</f>
        <v>0.78196893612051854</v>
      </c>
      <c r="N273">
        <f ca="1">(SUMIFS(OFFSET([2]掉落汇总!$C$2:$C$871,,MATCH($B273,[2]掉落汇总!$D$1:$M$1)),[2]掉落汇总!$A$2:$A$871,N$1,[2]掉落汇总!$C$2:$C$871,$Q$1)+SUMIFS(OFFSET([2]掉落汇总!$C$2:$C$871,,MATCH($B273,[2]掉落汇总!$D$1:$M$1)),[2]掉落汇总!$A$2:$A$871,N$1,[2]掉落汇总!$C$2:$C$871,$Q$2)/$Q$3)*宝箱投放计算!M273</f>
        <v>0.18146053602163756</v>
      </c>
      <c r="O273">
        <f ca="1">(SUMIFS(OFFSET([2]掉落汇总!$C$2:$C$871,,MATCH($B273,[2]掉落汇总!$D$1:$M$1)),[2]掉落汇总!$A$2:$A$871,O$1,[2]掉落汇总!$C$2:$C$871,$Q$1)+SUMIFS(OFFSET([2]掉落汇总!$C$2:$C$871,,MATCH($B273,[2]掉落汇总!$D$1:$M$1)),[2]掉落汇总!$A$2:$A$871,O$1,[2]掉落汇总!$C$2:$C$871,$Q$2)/$Q$3)*宝箱投放计算!N273</f>
        <v>0.37342246297470183</v>
      </c>
    </row>
    <row r="274" spans="1:15" x14ac:dyDescent="0.2">
      <c r="A274">
        <f>玩家成长时间线!A274</f>
        <v>273</v>
      </c>
      <c r="B274">
        <f>玩家成长时间线!B274</f>
        <v>10</v>
      </c>
      <c r="C274">
        <f ca="1">SUM($D$2:D274)</f>
        <v>2443.3505637309495</v>
      </c>
      <c r="D274">
        <f t="shared" ca="1" si="4"/>
        <v>8.0729077662682425</v>
      </c>
      <c r="E274">
        <f ca="1">(SUMIFS(OFFSET([2]掉落汇总!$C$2:$C$871,,MATCH($B274,[2]掉落汇总!$D$1:$M$1)),[2]掉落汇总!$A$2:$A$871,E$1,[2]掉落汇总!$C$2:$C$871,$Q$1)+SUMIFS(OFFSET([2]掉落汇总!$C$2:$C$871,,MATCH($B274,[2]掉落汇总!$D$1:$M$1)),[2]掉落汇总!$A$2:$A$871,E$1,[2]掉落汇总!$C$2:$C$871,$Q$2)/$Q$3)*宝箱投放计算!D274</f>
        <v>3.0966438716465019</v>
      </c>
      <c r="F274">
        <f ca="1">(SUMIFS(OFFSET([2]掉落汇总!$C$2:$C$871,,MATCH($B274,[2]掉落汇总!$D$1:$M$1)),[2]掉落汇总!$A$2:$A$871,F$1,[2]掉落汇总!$C$2:$C$871,$Q$1)+SUMIFS(OFFSET([2]掉落汇总!$C$2:$C$871,,MATCH($B274,[2]掉落汇总!$D$1:$M$1)),[2]掉落汇总!$A$2:$A$871,F$1,[2]掉落汇总!$C$2:$C$871,$Q$2)/$Q$3)*宝箱投放计算!E274</f>
        <v>2.8580034423407916</v>
      </c>
      <c r="G274">
        <f ca="1">(SUMIFS(OFFSET([2]掉落汇总!$C$2:$C$871,,MATCH($B274,[2]掉落汇总!$D$1:$M$1)),[2]掉落汇总!$A$2:$A$871,G$1,[2]掉落汇总!$C$2:$C$871,$Q$1)+SUMIFS(OFFSET([2]掉落汇总!$C$2:$C$871,,MATCH($B274,[2]掉落汇总!$D$1:$M$1)),[2]掉落汇总!$A$2:$A$871,G$1,[2]掉落汇总!$C$2:$C$871,$Q$2)/$Q$3)*宝箱投放计算!F274</f>
        <v>0</v>
      </c>
      <c r="H274">
        <f ca="1">(SUMIFS(OFFSET([2]掉落汇总!$C$2:$C$871,,MATCH($B274,[2]掉落汇总!$D$1:$M$1)),[2]掉落汇总!$A$2:$A$871,H$1,[2]掉落汇总!$C$2:$C$871,$Q$1)+SUMIFS(OFFSET([2]掉落汇总!$C$2:$C$871,,MATCH($B274,[2]掉落汇总!$D$1:$M$1)),[2]掉落汇总!$A$2:$A$871,H$1,[2]掉落汇总!$C$2:$C$871,$Q$2)/$Q$3)*宝箱投放计算!G274</f>
        <v>0</v>
      </c>
      <c r="I274">
        <f ca="1">(SUMIFS(OFFSET([2]掉落汇总!$C$2:$C$871,,MATCH($B274,[2]掉落汇总!$D$1:$M$1)),[2]掉落汇总!$A$2:$A$871,I$1,[2]掉落汇总!$C$2:$C$871,$Q$1)+SUMIFS(OFFSET([2]掉落汇总!$C$2:$C$871,,MATCH($B274,[2]掉落汇总!$D$1:$M$1)),[2]掉落汇总!$A$2:$A$871,I$1,[2]掉落汇总!$C$2:$C$871,$Q$2)/$Q$3)*宝箱投放计算!H274</f>
        <v>0</v>
      </c>
      <c r="J274">
        <f ca="1">(SUMIFS(OFFSET([2]掉落汇总!$C$2:$C$871,,MATCH($B274,[2]掉落汇总!$D$1:$M$1)),[2]掉落汇总!$A$2:$A$871,J$1,[2]掉落汇总!$C$2:$C$871,$Q$1)+SUMIFS(OFFSET([2]掉落汇总!$C$2:$C$871,,MATCH($B274,[2]掉落汇总!$D$1:$M$1)),[2]掉落汇总!$A$2:$A$871,J$1,[2]掉落汇总!$C$2:$C$871,$Q$2)/$Q$3)*宝箱投放计算!I274</f>
        <v>0</v>
      </c>
      <c r="K274">
        <f ca="1">(SUMIFS(OFFSET([2]掉落汇总!$C$2:$C$871,,MATCH($B274,[2]掉落汇总!$D$1:$M$1)),[2]掉落汇总!$A$2:$A$871,K$1,[2]掉落汇总!$C$2:$C$871,$Q$1)+SUMIFS(OFFSET([2]掉落汇总!$C$2:$C$871,,MATCH($B274,[2]掉落汇总!$D$1:$M$1)),[2]掉落汇总!$A$2:$A$871,K$1,[2]掉落汇总!$C$2:$C$871,$Q$2)/$Q$3)*宝箱投放计算!J274</f>
        <v>0</v>
      </c>
      <c r="L274">
        <f ca="1">(SUMIFS(OFFSET([2]掉落汇总!$C$2:$C$871,,MATCH($B274,[2]掉落汇总!$D$1:$M$1)),[2]掉落汇总!$A$2:$A$871,L$1,[2]掉落汇总!$C$2:$C$871,$Q$1)+SUMIFS(OFFSET([2]掉落汇总!$C$2:$C$871,,MATCH($B274,[2]掉落汇总!$D$1:$M$1)),[2]掉落汇总!$A$2:$A$871,L$1,[2]掉落汇总!$C$2:$C$871,$Q$2)/$Q$3)*宝箱投放计算!K274</f>
        <v>0.7814085171640911</v>
      </c>
      <c r="M274">
        <f ca="1">(SUMIFS(OFFSET([2]掉落汇总!$C$2:$C$871,,MATCH($B274,[2]掉落汇总!$D$1:$M$1)),[2]掉落汇总!$A$2:$A$871,M$1,[2]掉落汇总!$C$2:$C$871,$Q$1)+SUMIFS(OFFSET([2]掉落汇总!$C$2:$C$871,,MATCH($B274,[2]掉落汇总!$D$1:$M$1)),[2]掉落汇总!$A$2:$A$871,M$1,[2]掉落汇总!$C$2:$C$871,$Q$2)/$Q$3)*宝箱投放计算!L274</f>
        <v>0.78196893612051854</v>
      </c>
      <c r="N274">
        <f ca="1">(SUMIFS(OFFSET([2]掉落汇总!$C$2:$C$871,,MATCH($B274,[2]掉落汇总!$D$1:$M$1)),[2]掉落汇总!$A$2:$A$871,N$1,[2]掉落汇总!$C$2:$C$871,$Q$1)+SUMIFS(OFFSET([2]掉落汇总!$C$2:$C$871,,MATCH($B274,[2]掉落汇总!$D$1:$M$1)),[2]掉落汇总!$A$2:$A$871,N$1,[2]掉落汇总!$C$2:$C$871,$Q$2)/$Q$3)*宝箱投放计算!M274</f>
        <v>0.18146053602163756</v>
      </c>
      <c r="O274">
        <f ca="1">(SUMIFS(OFFSET([2]掉落汇总!$C$2:$C$871,,MATCH($B274,[2]掉落汇总!$D$1:$M$1)),[2]掉落汇总!$A$2:$A$871,O$1,[2]掉落汇总!$C$2:$C$871,$Q$1)+SUMIFS(OFFSET([2]掉落汇总!$C$2:$C$871,,MATCH($B274,[2]掉落汇总!$D$1:$M$1)),[2]掉落汇总!$A$2:$A$871,O$1,[2]掉落汇总!$C$2:$C$871,$Q$2)/$Q$3)*宝箱投放计算!N274</f>
        <v>0.37342246297470183</v>
      </c>
    </row>
    <row r="275" spans="1:15" x14ac:dyDescent="0.2">
      <c r="A275">
        <f>玩家成长时间线!A275</f>
        <v>274</v>
      </c>
      <c r="B275">
        <f>玩家成长时间线!B275</f>
        <v>10</v>
      </c>
      <c r="C275">
        <f ca="1">SUM($D$2:D275)</f>
        <v>2451.4360964314628</v>
      </c>
      <c r="D275">
        <f t="shared" ca="1" si="4"/>
        <v>8.0855327005133759</v>
      </c>
      <c r="E275">
        <f ca="1">(SUMIFS(OFFSET([2]掉落汇总!$C$2:$C$871,,MATCH($B275,[2]掉落汇总!$D$1:$M$1)),[2]掉落汇总!$A$2:$A$871,E$1,[2]掉落汇总!$C$2:$C$871,$Q$1)+SUMIFS(OFFSET([2]掉落汇总!$C$2:$C$871,,MATCH($B275,[2]掉落汇总!$D$1:$M$1)),[2]掉落汇总!$A$2:$A$871,E$1,[2]掉落汇总!$C$2:$C$871,$Q$2)/$Q$3)*宝箱投放计算!D275</f>
        <v>3.1092688058916362</v>
      </c>
      <c r="F275">
        <f ca="1">(SUMIFS(OFFSET([2]掉落汇总!$C$2:$C$871,,MATCH($B275,[2]掉落汇总!$D$1:$M$1)),[2]掉落汇总!$A$2:$A$871,F$1,[2]掉落汇总!$C$2:$C$871,$Q$1)+SUMIFS(OFFSET([2]掉落汇总!$C$2:$C$871,,MATCH($B275,[2]掉落汇总!$D$1:$M$1)),[2]掉落汇总!$A$2:$A$871,F$1,[2]掉落汇总!$C$2:$C$871,$Q$2)/$Q$3)*宝箱投放计算!E275</f>
        <v>2.8580034423407916</v>
      </c>
      <c r="G275">
        <f ca="1">(SUMIFS(OFFSET([2]掉落汇总!$C$2:$C$871,,MATCH($B275,[2]掉落汇总!$D$1:$M$1)),[2]掉落汇总!$A$2:$A$871,G$1,[2]掉落汇总!$C$2:$C$871,$Q$1)+SUMIFS(OFFSET([2]掉落汇总!$C$2:$C$871,,MATCH($B275,[2]掉落汇总!$D$1:$M$1)),[2]掉落汇总!$A$2:$A$871,G$1,[2]掉落汇总!$C$2:$C$871,$Q$2)/$Q$3)*宝箱投放计算!F275</f>
        <v>0</v>
      </c>
      <c r="H275">
        <f ca="1">(SUMIFS(OFFSET([2]掉落汇总!$C$2:$C$871,,MATCH($B275,[2]掉落汇总!$D$1:$M$1)),[2]掉落汇总!$A$2:$A$871,H$1,[2]掉落汇总!$C$2:$C$871,$Q$1)+SUMIFS(OFFSET([2]掉落汇总!$C$2:$C$871,,MATCH($B275,[2]掉落汇总!$D$1:$M$1)),[2]掉落汇总!$A$2:$A$871,H$1,[2]掉落汇总!$C$2:$C$871,$Q$2)/$Q$3)*宝箱投放计算!G275</f>
        <v>0</v>
      </c>
      <c r="I275">
        <f ca="1">(SUMIFS(OFFSET([2]掉落汇总!$C$2:$C$871,,MATCH($B275,[2]掉落汇总!$D$1:$M$1)),[2]掉落汇总!$A$2:$A$871,I$1,[2]掉落汇总!$C$2:$C$871,$Q$1)+SUMIFS(OFFSET([2]掉落汇总!$C$2:$C$871,,MATCH($B275,[2]掉落汇总!$D$1:$M$1)),[2]掉落汇总!$A$2:$A$871,I$1,[2]掉落汇总!$C$2:$C$871,$Q$2)/$Q$3)*宝箱投放计算!H275</f>
        <v>0</v>
      </c>
      <c r="J275">
        <f ca="1">(SUMIFS(OFFSET([2]掉落汇总!$C$2:$C$871,,MATCH($B275,[2]掉落汇总!$D$1:$M$1)),[2]掉落汇总!$A$2:$A$871,J$1,[2]掉落汇总!$C$2:$C$871,$Q$1)+SUMIFS(OFFSET([2]掉落汇总!$C$2:$C$871,,MATCH($B275,[2]掉落汇总!$D$1:$M$1)),[2]掉落汇总!$A$2:$A$871,J$1,[2]掉落汇总!$C$2:$C$871,$Q$2)/$Q$3)*宝箱投放计算!I275</f>
        <v>0</v>
      </c>
      <c r="K275">
        <f ca="1">(SUMIFS(OFFSET([2]掉落汇总!$C$2:$C$871,,MATCH($B275,[2]掉落汇总!$D$1:$M$1)),[2]掉落汇总!$A$2:$A$871,K$1,[2]掉落汇总!$C$2:$C$871,$Q$1)+SUMIFS(OFFSET([2]掉落汇总!$C$2:$C$871,,MATCH($B275,[2]掉落汇总!$D$1:$M$1)),[2]掉落汇总!$A$2:$A$871,K$1,[2]掉落汇总!$C$2:$C$871,$Q$2)/$Q$3)*宝箱投放计算!J275</f>
        <v>0</v>
      </c>
      <c r="L275">
        <f ca="1">(SUMIFS(OFFSET([2]掉落汇总!$C$2:$C$871,,MATCH($B275,[2]掉落汇总!$D$1:$M$1)),[2]掉落汇总!$A$2:$A$871,L$1,[2]掉落汇总!$C$2:$C$871,$Q$1)+SUMIFS(OFFSET([2]掉落汇总!$C$2:$C$871,,MATCH($B275,[2]掉落汇总!$D$1:$M$1)),[2]掉落汇总!$A$2:$A$871,L$1,[2]掉落汇总!$C$2:$C$871,$Q$2)/$Q$3)*宝箱投放计算!K275</f>
        <v>0.7814085171640911</v>
      </c>
      <c r="M275">
        <f ca="1">(SUMIFS(OFFSET([2]掉落汇总!$C$2:$C$871,,MATCH($B275,[2]掉落汇总!$D$1:$M$1)),[2]掉落汇总!$A$2:$A$871,M$1,[2]掉落汇总!$C$2:$C$871,$Q$1)+SUMIFS(OFFSET([2]掉落汇总!$C$2:$C$871,,MATCH($B275,[2]掉落汇总!$D$1:$M$1)),[2]掉落汇总!$A$2:$A$871,M$1,[2]掉落汇总!$C$2:$C$871,$Q$2)/$Q$3)*宝箱投放计算!L275</f>
        <v>0.78196893612051854</v>
      </c>
      <c r="N275">
        <f ca="1">(SUMIFS(OFFSET([2]掉落汇总!$C$2:$C$871,,MATCH($B275,[2]掉落汇总!$D$1:$M$1)),[2]掉落汇总!$A$2:$A$871,N$1,[2]掉落汇总!$C$2:$C$871,$Q$1)+SUMIFS(OFFSET([2]掉落汇总!$C$2:$C$871,,MATCH($B275,[2]掉落汇总!$D$1:$M$1)),[2]掉落汇总!$A$2:$A$871,N$1,[2]掉落汇总!$C$2:$C$871,$Q$2)/$Q$3)*宝箱投放计算!M275</f>
        <v>0.18146053602163756</v>
      </c>
      <c r="O275">
        <f ca="1">(SUMIFS(OFFSET([2]掉落汇总!$C$2:$C$871,,MATCH($B275,[2]掉落汇总!$D$1:$M$1)),[2]掉落汇总!$A$2:$A$871,O$1,[2]掉落汇总!$C$2:$C$871,$Q$1)+SUMIFS(OFFSET([2]掉落汇总!$C$2:$C$871,,MATCH($B275,[2]掉落汇总!$D$1:$M$1)),[2]掉落汇总!$A$2:$A$871,O$1,[2]掉落汇总!$C$2:$C$871,$Q$2)/$Q$3)*宝箱投放计算!N275</f>
        <v>0.37342246297470183</v>
      </c>
    </row>
    <row r="276" spans="1:15" x14ac:dyDescent="0.2">
      <c r="A276">
        <f>玩家成长时间线!A276</f>
        <v>275</v>
      </c>
      <c r="B276">
        <f>玩家成长时间线!B276</f>
        <v>10</v>
      </c>
      <c r="C276">
        <f ca="1">SUM($D$2:D276)</f>
        <v>2459.7867527511239</v>
      </c>
      <c r="D276">
        <f t="shared" ca="1" si="4"/>
        <v>8.3506563196611943</v>
      </c>
      <c r="E276">
        <f ca="1">(SUMIFS(OFFSET([2]掉落汇总!$C$2:$C$871,,MATCH($B276,[2]掉落汇总!$D$1:$M$1)),[2]掉落汇总!$A$2:$A$871,E$1,[2]掉落汇总!$C$2:$C$871,$Q$1)+SUMIFS(OFFSET([2]掉落汇总!$C$2:$C$871,,MATCH($B276,[2]掉落汇总!$D$1:$M$1)),[2]掉落汇总!$A$2:$A$871,E$1,[2]掉落汇总!$C$2:$C$871,$Q$2)/$Q$3)*宝箱投放计算!D276</f>
        <v>3.3743924250394528</v>
      </c>
      <c r="F276">
        <f ca="1">(SUMIFS(OFFSET([2]掉落汇总!$C$2:$C$871,,MATCH($B276,[2]掉落汇总!$D$1:$M$1)),[2]掉落汇总!$A$2:$A$871,F$1,[2]掉落汇总!$C$2:$C$871,$Q$1)+SUMIFS(OFFSET([2]掉落汇总!$C$2:$C$871,,MATCH($B276,[2]掉落汇总!$D$1:$M$1)),[2]掉落汇总!$A$2:$A$871,F$1,[2]掉落汇总!$C$2:$C$871,$Q$2)/$Q$3)*宝箱投放计算!E276</f>
        <v>2.8580034423407916</v>
      </c>
      <c r="G276">
        <f ca="1">(SUMIFS(OFFSET([2]掉落汇总!$C$2:$C$871,,MATCH($B276,[2]掉落汇总!$D$1:$M$1)),[2]掉落汇总!$A$2:$A$871,G$1,[2]掉落汇总!$C$2:$C$871,$Q$1)+SUMIFS(OFFSET([2]掉落汇总!$C$2:$C$871,,MATCH($B276,[2]掉落汇总!$D$1:$M$1)),[2]掉落汇总!$A$2:$A$871,G$1,[2]掉落汇总!$C$2:$C$871,$Q$2)/$Q$3)*宝箱投放计算!F276</f>
        <v>0</v>
      </c>
      <c r="H276">
        <f ca="1">(SUMIFS(OFFSET([2]掉落汇总!$C$2:$C$871,,MATCH($B276,[2]掉落汇总!$D$1:$M$1)),[2]掉落汇总!$A$2:$A$871,H$1,[2]掉落汇总!$C$2:$C$871,$Q$1)+SUMIFS(OFFSET([2]掉落汇总!$C$2:$C$871,,MATCH($B276,[2]掉落汇总!$D$1:$M$1)),[2]掉落汇总!$A$2:$A$871,H$1,[2]掉落汇总!$C$2:$C$871,$Q$2)/$Q$3)*宝箱投放计算!G276</f>
        <v>0</v>
      </c>
      <c r="I276">
        <f ca="1">(SUMIFS(OFFSET([2]掉落汇总!$C$2:$C$871,,MATCH($B276,[2]掉落汇总!$D$1:$M$1)),[2]掉落汇总!$A$2:$A$871,I$1,[2]掉落汇总!$C$2:$C$871,$Q$1)+SUMIFS(OFFSET([2]掉落汇总!$C$2:$C$871,,MATCH($B276,[2]掉落汇总!$D$1:$M$1)),[2]掉落汇总!$A$2:$A$871,I$1,[2]掉落汇总!$C$2:$C$871,$Q$2)/$Q$3)*宝箱投放计算!H276</f>
        <v>0</v>
      </c>
      <c r="J276">
        <f ca="1">(SUMIFS(OFFSET([2]掉落汇总!$C$2:$C$871,,MATCH($B276,[2]掉落汇总!$D$1:$M$1)),[2]掉落汇总!$A$2:$A$871,J$1,[2]掉落汇总!$C$2:$C$871,$Q$1)+SUMIFS(OFFSET([2]掉落汇总!$C$2:$C$871,,MATCH($B276,[2]掉落汇总!$D$1:$M$1)),[2]掉落汇总!$A$2:$A$871,J$1,[2]掉落汇总!$C$2:$C$871,$Q$2)/$Q$3)*宝箱投放计算!I276</f>
        <v>0</v>
      </c>
      <c r="K276">
        <f ca="1">(SUMIFS(OFFSET([2]掉落汇总!$C$2:$C$871,,MATCH($B276,[2]掉落汇总!$D$1:$M$1)),[2]掉落汇总!$A$2:$A$871,K$1,[2]掉落汇总!$C$2:$C$871,$Q$1)+SUMIFS(OFFSET([2]掉落汇总!$C$2:$C$871,,MATCH($B276,[2]掉落汇总!$D$1:$M$1)),[2]掉落汇总!$A$2:$A$871,K$1,[2]掉落汇总!$C$2:$C$871,$Q$2)/$Q$3)*宝箱投放计算!J276</f>
        <v>0</v>
      </c>
      <c r="L276">
        <f ca="1">(SUMIFS(OFFSET([2]掉落汇总!$C$2:$C$871,,MATCH($B276,[2]掉落汇总!$D$1:$M$1)),[2]掉落汇总!$A$2:$A$871,L$1,[2]掉落汇总!$C$2:$C$871,$Q$1)+SUMIFS(OFFSET([2]掉落汇总!$C$2:$C$871,,MATCH($B276,[2]掉落汇总!$D$1:$M$1)),[2]掉落汇总!$A$2:$A$871,L$1,[2]掉落汇总!$C$2:$C$871,$Q$2)/$Q$3)*宝箱投放计算!K276</f>
        <v>0.7814085171640911</v>
      </c>
      <c r="M276">
        <f ca="1">(SUMIFS(OFFSET([2]掉落汇总!$C$2:$C$871,,MATCH($B276,[2]掉落汇总!$D$1:$M$1)),[2]掉落汇总!$A$2:$A$871,M$1,[2]掉落汇总!$C$2:$C$871,$Q$1)+SUMIFS(OFFSET([2]掉落汇总!$C$2:$C$871,,MATCH($B276,[2]掉落汇总!$D$1:$M$1)),[2]掉落汇总!$A$2:$A$871,M$1,[2]掉落汇总!$C$2:$C$871,$Q$2)/$Q$3)*宝箱投放计算!L276</f>
        <v>0.78196893612051854</v>
      </c>
      <c r="N276">
        <f ca="1">(SUMIFS(OFFSET([2]掉落汇总!$C$2:$C$871,,MATCH($B276,[2]掉落汇总!$D$1:$M$1)),[2]掉落汇总!$A$2:$A$871,N$1,[2]掉落汇总!$C$2:$C$871,$Q$1)+SUMIFS(OFFSET([2]掉落汇总!$C$2:$C$871,,MATCH($B276,[2]掉落汇总!$D$1:$M$1)),[2]掉落汇总!$A$2:$A$871,N$1,[2]掉落汇总!$C$2:$C$871,$Q$2)/$Q$3)*宝箱投放计算!M276</f>
        <v>0.18146053602163756</v>
      </c>
      <c r="O276">
        <f ca="1">(SUMIFS(OFFSET([2]掉落汇总!$C$2:$C$871,,MATCH($B276,[2]掉落汇总!$D$1:$M$1)),[2]掉落汇总!$A$2:$A$871,O$1,[2]掉落汇总!$C$2:$C$871,$Q$1)+SUMIFS(OFFSET([2]掉落汇总!$C$2:$C$871,,MATCH($B276,[2]掉落汇总!$D$1:$M$1)),[2]掉落汇总!$A$2:$A$871,O$1,[2]掉落汇总!$C$2:$C$871,$Q$2)/$Q$3)*宝箱投放计算!N276</f>
        <v>0.37342246297470183</v>
      </c>
    </row>
    <row r="277" spans="1:15" x14ac:dyDescent="0.2">
      <c r="A277">
        <f>玩家成长时间线!A277</f>
        <v>276</v>
      </c>
      <c r="B277">
        <f>玩家成长时间线!B277</f>
        <v>10</v>
      </c>
      <c r="C277">
        <f ca="1">SUM($D$2:D277)</f>
        <v>2467.8975353201276</v>
      </c>
      <c r="D277">
        <f t="shared" ca="1" si="4"/>
        <v>8.1107825690036464</v>
      </c>
      <c r="E277">
        <f ca="1">(SUMIFS(OFFSET([2]掉落汇总!$C$2:$C$871,,MATCH($B277,[2]掉落汇总!$D$1:$M$1)),[2]掉落汇总!$A$2:$A$871,E$1,[2]掉落汇总!$C$2:$C$871,$Q$1)+SUMIFS(OFFSET([2]掉落汇总!$C$2:$C$871,,MATCH($B277,[2]掉落汇总!$D$1:$M$1)),[2]掉落汇总!$A$2:$A$871,E$1,[2]掉落汇总!$C$2:$C$871,$Q$2)/$Q$3)*宝箱投放计算!D277</f>
        <v>3.1345186743819045</v>
      </c>
      <c r="F277">
        <f ca="1">(SUMIFS(OFFSET([2]掉落汇总!$C$2:$C$871,,MATCH($B277,[2]掉落汇总!$D$1:$M$1)),[2]掉落汇总!$A$2:$A$871,F$1,[2]掉落汇总!$C$2:$C$871,$Q$1)+SUMIFS(OFFSET([2]掉落汇总!$C$2:$C$871,,MATCH($B277,[2]掉落汇总!$D$1:$M$1)),[2]掉落汇总!$A$2:$A$871,F$1,[2]掉落汇总!$C$2:$C$871,$Q$2)/$Q$3)*宝箱投放计算!E277</f>
        <v>2.8580034423407916</v>
      </c>
      <c r="G277">
        <f ca="1">(SUMIFS(OFFSET([2]掉落汇总!$C$2:$C$871,,MATCH($B277,[2]掉落汇总!$D$1:$M$1)),[2]掉落汇总!$A$2:$A$871,G$1,[2]掉落汇总!$C$2:$C$871,$Q$1)+SUMIFS(OFFSET([2]掉落汇总!$C$2:$C$871,,MATCH($B277,[2]掉落汇总!$D$1:$M$1)),[2]掉落汇总!$A$2:$A$871,G$1,[2]掉落汇总!$C$2:$C$871,$Q$2)/$Q$3)*宝箱投放计算!F277</f>
        <v>0</v>
      </c>
      <c r="H277">
        <f ca="1">(SUMIFS(OFFSET([2]掉落汇总!$C$2:$C$871,,MATCH($B277,[2]掉落汇总!$D$1:$M$1)),[2]掉落汇总!$A$2:$A$871,H$1,[2]掉落汇总!$C$2:$C$871,$Q$1)+SUMIFS(OFFSET([2]掉落汇总!$C$2:$C$871,,MATCH($B277,[2]掉落汇总!$D$1:$M$1)),[2]掉落汇总!$A$2:$A$871,H$1,[2]掉落汇总!$C$2:$C$871,$Q$2)/$Q$3)*宝箱投放计算!G277</f>
        <v>0</v>
      </c>
      <c r="I277">
        <f ca="1">(SUMIFS(OFFSET([2]掉落汇总!$C$2:$C$871,,MATCH($B277,[2]掉落汇总!$D$1:$M$1)),[2]掉落汇总!$A$2:$A$871,I$1,[2]掉落汇总!$C$2:$C$871,$Q$1)+SUMIFS(OFFSET([2]掉落汇总!$C$2:$C$871,,MATCH($B277,[2]掉落汇总!$D$1:$M$1)),[2]掉落汇总!$A$2:$A$871,I$1,[2]掉落汇总!$C$2:$C$871,$Q$2)/$Q$3)*宝箱投放计算!H277</f>
        <v>0</v>
      </c>
      <c r="J277">
        <f ca="1">(SUMIFS(OFFSET([2]掉落汇总!$C$2:$C$871,,MATCH($B277,[2]掉落汇总!$D$1:$M$1)),[2]掉落汇总!$A$2:$A$871,J$1,[2]掉落汇总!$C$2:$C$871,$Q$1)+SUMIFS(OFFSET([2]掉落汇总!$C$2:$C$871,,MATCH($B277,[2]掉落汇总!$D$1:$M$1)),[2]掉落汇总!$A$2:$A$871,J$1,[2]掉落汇总!$C$2:$C$871,$Q$2)/$Q$3)*宝箱投放计算!I277</f>
        <v>0</v>
      </c>
      <c r="K277">
        <f ca="1">(SUMIFS(OFFSET([2]掉落汇总!$C$2:$C$871,,MATCH($B277,[2]掉落汇总!$D$1:$M$1)),[2]掉落汇总!$A$2:$A$871,K$1,[2]掉落汇总!$C$2:$C$871,$Q$1)+SUMIFS(OFFSET([2]掉落汇总!$C$2:$C$871,,MATCH($B277,[2]掉落汇总!$D$1:$M$1)),[2]掉落汇总!$A$2:$A$871,K$1,[2]掉落汇总!$C$2:$C$871,$Q$2)/$Q$3)*宝箱投放计算!J277</f>
        <v>0</v>
      </c>
      <c r="L277">
        <f ca="1">(SUMIFS(OFFSET([2]掉落汇总!$C$2:$C$871,,MATCH($B277,[2]掉落汇总!$D$1:$M$1)),[2]掉落汇总!$A$2:$A$871,L$1,[2]掉落汇总!$C$2:$C$871,$Q$1)+SUMIFS(OFFSET([2]掉落汇总!$C$2:$C$871,,MATCH($B277,[2]掉落汇总!$D$1:$M$1)),[2]掉落汇总!$A$2:$A$871,L$1,[2]掉落汇总!$C$2:$C$871,$Q$2)/$Q$3)*宝箱投放计算!K277</f>
        <v>0.7814085171640911</v>
      </c>
      <c r="M277">
        <f ca="1">(SUMIFS(OFFSET([2]掉落汇总!$C$2:$C$871,,MATCH($B277,[2]掉落汇总!$D$1:$M$1)),[2]掉落汇总!$A$2:$A$871,M$1,[2]掉落汇总!$C$2:$C$871,$Q$1)+SUMIFS(OFFSET([2]掉落汇总!$C$2:$C$871,,MATCH($B277,[2]掉落汇总!$D$1:$M$1)),[2]掉落汇总!$A$2:$A$871,M$1,[2]掉落汇总!$C$2:$C$871,$Q$2)/$Q$3)*宝箱投放计算!L277</f>
        <v>0.78196893612051854</v>
      </c>
      <c r="N277">
        <f ca="1">(SUMIFS(OFFSET([2]掉落汇总!$C$2:$C$871,,MATCH($B277,[2]掉落汇总!$D$1:$M$1)),[2]掉落汇总!$A$2:$A$871,N$1,[2]掉落汇总!$C$2:$C$871,$Q$1)+SUMIFS(OFFSET([2]掉落汇总!$C$2:$C$871,,MATCH($B277,[2]掉落汇总!$D$1:$M$1)),[2]掉落汇总!$A$2:$A$871,N$1,[2]掉落汇总!$C$2:$C$871,$Q$2)/$Q$3)*宝箱投放计算!M277</f>
        <v>0.18146053602163756</v>
      </c>
      <c r="O277">
        <f ca="1">(SUMIFS(OFFSET([2]掉落汇总!$C$2:$C$871,,MATCH($B277,[2]掉落汇总!$D$1:$M$1)),[2]掉落汇总!$A$2:$A$871,O$1,[2]掉落汇总!$C$2:$C$871,$Q$1)+SUMIFS(OFFSET([2]掉落汇总!$C$2:$C$871,,MATCH($B277,[2]掉落汇总!$D$1:$M$1)),[2]掉落汇总!$A$2:$A$871,O$1,[2]掉落汇总!$C$2:$C$871,$Q$2)/$Q$3)*宝箱投放计算!N277</f>
        <v>0.37342246297470183</v>
      </c>
    </row>
    <row r="278" spans="1:15" x14ac:dyDescent="0.2">
      <c r="A278">
        <f>玩家成长时间线!A278</f>
        <v>277</v>
      </c>
      <c r="B278">
        <f>玩家成长时间线!B278</f>
        <v>10</v>
      </c>
      <c r="C278">
        <f ca="1">SUM($D$2:D278)</f>
        <v>2476.0209428233766</v>
      </c>
      <c r="D278">
        <f t="shared" ca="1" si="4"/>
        <v>8.123407503248778</v>
      </c>
      <c r="E278">
        <f ca="1">(SUMIFS(OFFSET([2]掉落汇总!$C$2:$C$871,,MATCH($B278,[2]掉落汇总!$D$1:$M$1)),[2]掉落汇总!$A$2:$A$871,E$1,[2]掉落汇总!$C$2:$C$871,$Q$1)+SUMIFS(OFFSET([2]掉落汇总!$C$2:$C$871,,MATCH($B278,[2]掉落汇总!$D$1:$M$1)),[2]掉落汇总!$A$2:$A$871,E$1,[2]掉落汇总!$C$2:$C$871,$Q$2)/$Q$3)*宝箱投放计算!D278</f>
        <v>3.1471436086270383</v>
      </c>
      <c r="F278">
        <f ca="1">(SUMIFS(OFFSET([2]掉落汇总!$C$2:$C$871,,MATCH($B278,[2]掉落汇总!$D$1:$M$1)),[2]掉落汇总!$A$2:$A$871,F$1,[2]掉落汇总!$C$2:$C$871,$Q$1)+SUMIFS(OFFSET([2]掉落汇总!$C$2:$C$871,,MATCH($B278,[2]掉落汇总!$D$1:$M$1)),[2]掉落汇总!$A$2:$A$871,F$1,[2]掉落汇总!$C$2:$C$871,$Q$2)/$Q$3)*宝箱投放计算!E278</f>
        <v>2.8580034423407916</v>
      </c>
      <c r="G278">
        <f ca="1">(SUMIFS(OFFSET([2]掉落汇总!$C$2:$C$871,,MATCH($B278,[2]掉落汇总!$D$1:$M$1)),[2]掉落汇总!$A$2:$A$871,G$1,[2]掉落汇总!$C$2:$C$871,$Q$1)+SUMIFS(OFFSET([2]掉落汇总!$C$2:$C$871,,MATCH($B278,[2]掉落汇总!$D$1:$M$1)),[2]掉落汇总!$A$2:$A$871,G$1,[2]掉落汇总!$C$2:$C$871,$Q$2)/$Q$3)*宝箱投放计算!F278</f>
        <v>0</v>
      </c>
      <c r="H278">
        <f ca="1">(SUMIFS(OFFSET([2]掉落汇总!$C$2:$C$871,,MATCH($B278,[2]掉落汇总!$D$1:$M$1)),[2]掉落汇总!$A$2:$A$871,H$1,[2]掉落汇总!$C$2:$C$871,$Q$1)+SUMIFS(OFFSET([2]掉落汇总!$C$2:$C$871,,MATCH($B278,[2]掉落汇总!$D$1:$M$1)),[2]掉落汇总!$A$2:$A$871,H$1,[2]掉落汇总!$C$2:$C$871,$Q$2)/$Q$3)*宝箱投放计算!G278</f>
        <v>0</v>
      </c>
      <c r="I278">
        <f ca="1">(SUMIFS(OFFSET([2]掉落汇总!$C$2:$C$871,,MATCH($B278,[2]掉落汇总!$D$1:$M$1)),[2]掉落汇总!$A$2:$A$871,I$1,[2]掉落汇总!$C$2:$C$871,$Q$1)+SUMIFS(OFFSET([2]掉落汇总!$C$2:$C$871,,MATCH($B278,[2]掉落汇总!$D$1:$M$1)),[2]掉落汇总!$A$2:$A$871,I$1,[2]掉落汇总!$C$2:$C$871,$Q$2)/$Q$3)*宝箱投放计算!H278</f>
        <v>0</v>
      </c>
      <c r="J278">
        <f ca="1">(SUMIFS(OFFSET([2]掉落汇总!$C$2:$C$871,,MATCH($B278,[2]掉落汇总!$D$1:$M$1)),[2]掉落汇总!$A$2:$A$871,J$1,[2]掉落汇总!$C$2:$C$871,$Q$1)+SUMIFS(OFFSET([2]掉落汇总!$C$2:$C$871,,MATCH($B278,[2]掉落汇总!$D$1:$M$1)),[2]掉落汇总!$A$2:$A$871,J$1,[2]掉落汇总!$C$2:$C$871,$Q$2)/$Q$3)*宝箱投放计算!I278</f>
        <v>0</v>
      </c>
      <c r="K278">
        <f ca="1">(SUMIFS(OFFSET([2]掉落汇总!$C$2:$C$871,,MATCH($B278,[2]掉落汇总!$D$1:$M$1)),[2]掉落汇总!$A$2:$A$871,K$1,[2]掉落汇总!$C$2:$C$871,$Q$1)+SUMIFS(OFFSET([2]掉落汇总!$C$2:$C$871,,MATCH($B278,[2]掉落汇总!$D$1:$M$1)),[2]掉落汇总!$A$2:$A$871,K$1,[2]掉落汇总!$C$2:$C$871,$Q$2)/$Q$3)*宝箱投放计算!J278</f>
        <v>0</v>
      </c>
      <c r="L278">
        <f ca="1">(SUMIFS(OFFSET([2]掉落汇总!$C$2:$C$871,,MATCH($B278,[2]掉落汇总!$D$1:$M$1)),[2]掉落汇总!$A$2:$A$871,L$1,[2]掉落汇总!$C$2:$C$871,$Q$1)+SUMIFS(OFFSET([2]掉落汇总!$C$2:$C$871,,MATCH($B278,[2]掉落汇总!$D$1:$M$1)),[2]掉落汇总!$A$2:$A$871,L$1,[2]掉落汇总!$C$2:$C$871,$Q$2)/$Q$3)*宝箱投放计算!K278</f>
        <v>0.7814085171640911</v>
      </c>
      <c r="M278">
        <f ca="1">(SUMIFS(OFFSET([2]掉落汇总!$C$2:$C$871,,MATCH($B278,[2]掉落汇总!$D$1:$M$1)),[2]掉落汇总!$A$2:$A$871,M$1,[2]掉落汇总!$C$2:$C$871,$Q$1)+SUMIFS(OFFSET([2]掉落汇总!$C$2:$C$871,,MATCH($B278,[2]掉落汇总!$D$1:$M$1)),[2]掉落汇总!$A$2:$A$871,M$1,[2]掉落汇总!$C$2:$C$871,$Q$2)/$Q$3)*宝箱投放计算!L278</f>
        <v>0.78196893612051854</v>
      </c>
      <c r="N278">
        <f ca="1">(SUMIFS(OFFSET([2]掉落汇总!$C$2:$C$871,,MATCH($B278,[2]掉落汇总!$D$1:$M$1)),[2]掉落汇总!$A$2:$A$871,N$1,[2]掉落汇总!$C$2:$C$871,$Q$1)+SUMIFS(OFFSET([2]掉落汇总!$C$2:$C$871,,MATCH($B278,[2]掉落汇总!$D$1:$M$1)),[2]掉落汇总!$A$2:$A$871,N$1,[2]掉落汇总!$C$2:$C$871,$Q$2)/$Q$3)*宝箱投放计算!M278</f>
        <v>0.18146053602163756</v>
      </c>
      <c r="O278">
        <f ca="1">(SUMIFS(OFFSET([2]掉落汇总!$C$2:$C$871,,MATCH($B278,[2]掉落汇总!$D$1:$M$1)),[2]掉落汇总!$A$2:$A$871,O$1,[2]掉落汇总!$C$2:$C$871,$Q$1)+SUMIFS(OFFSET([2]掉落汇总!$C$2:$C$871,,MATCH($B278,[2]掉落汇总!$D$1:$M$1)),[2]掉落汇总!$A$2:$A$871,O$1,[2]掉落汇总!$C$2:$C$871,$Q$2)/$Q$3)*宝箱投放计算!N278</f>
        <v>0.37342246297470183</v>
      </c>
    </row>
    <row r="279" spans="1:15" x14ac:dyDescent="0.2">
      <c r="A279">
        <f>玩家成长时间线!A279</f>
        <v>278</v>
      </c>
      <c r="B279">
        <f>玩家成长时间线!B279</f>
        <v>10</v>
      </c>
      <c r="C279">
        <f ca="1">SUM($D$2:D279)</f>
        <v>2484.2832246033217</v>
      </c>
      <c r="D279">
        <f t="shared" ca="1" si="4"/>
        <v>8.2622817799452548</v>
      </c>
      <c r="E279">
        <f ca="1">(SUMIFS(OFFSET([2]掉落汇总!$C$2:$C$871,,MATCH($B279,[2]掉落汇总!$D$1:$M$1)),[2]掉落汇总!$A$2:$A$871,E$1,[2]掉落汇总!$C$2:$C$871,$Q$1)+SUMIFS(OFFSET([2]掉落汇总!$C$2:$C$871,,MATCH($B279,[2]掉落汇总!$D$1:$M$1)),[2]掉落汇总!$A$2:$A$871,E$1,[2]掉落汇总!$C$2:$C$871,$Q$2)/$Q$3)*宝箱投放计算!D279</f>
        <v>3.2860178853235138</v>
      </c>
      <c r="F279">
        <f ca="1">(SUMIFS(OFFSET([2]掉落汇总!$C$2:$C$871,,MATCH($B279,[2]掉落汇总!$D$1:$M$1)),[2]掉落汇总!$A$2:$A$871,F$1,[2]掉落汇总!$C$2:$C$871,$Q$1)+SUMIFS(OFFSET([2]掉落汇总!$C$2:$C$871,,MATCH($B279,[2]掉落汇总!$D$1:$M$1)),[2]掉落汇总!$A$2:$A$871,F$1,[2]掉落汇总!$C$2:$C$871,$Q$2)/$Q$3)*宝箱投放计算!E279</f>
        <v>2.8580034423407916</v>
      </c>
      <c r="G279">
        <f ca="1">(SUMIFS(OFFSET([2]掉落汇总!$C$2:$C$871,,MATCH($B279,[2]掉落汇总!$D$1:$M$1)),[2]掉落汇总!$A$2:$A$871,G$1,[2]掉落汇总!$C$2:$C$871,$Q$1)+SUMIFS(OFFSET([2]掉落汇总!$C$2:$C$871,,MATCH($B279,[2]掉落汇总!$D$1:$M$1)),[2]掉落汇总!$A$2:$A$871,G$1,[2]掉落汇总!$C$2:$C$871,$Q$2)/$Q$3)*宝箱投放计算!F279</f>
        <v>0</v>
      </c>
      <c r="H279">
        <f ca="1">(SUMIFS(OFFSET([2]掉落汇总!$C$2:$C$871,,MATCH($B279,[2]掉落汇总!$D$1:$M$1)),[2]掉落汇总!$A$2:$A$871,H$1,[2]掉落汇总!$C$2:$C$871,$Q$1)+SUMIFS(OFFSET([2]掉落汇总!$C$2:$C$871,,MATCH($B279,[2]掉落汇总!$D$1:$M$1)),[2]掉落汇总!$A$2:$A$871,H$1,[2]掉落汇总!$C$2:$C$871,$Q$2)/$Q$3)*宝箱投放计算!G279</f>
        <v>0</v>
      </c>
      <c r="I279">
        <f ca="1">(SUMIFS(OFFSET([2]掉落汇总!$C$2:$C$871,,MATCH($B279,[2]掉落汇总!$D$1:$M$1)),[2]掉落汇总!$A$2:$A$871,I$1,[2]掉落汇总!$C$2:$C$871,$Q$1)+SUMIFS(OFFSET([2]掉落汇总!$C$2:$C$871,,MATCH($B279,[2]掉落汇总!$D$1:$M$1)),[2]掉落汇总!$A$2:$A$871,I$1,[2]掉落汇总!$C$2:$C$871,$Q$2)/$Q$3)*宝箱投放计算!H279</f>
        <v>0</v>
      </c>
      <c r="J279">
        <f ca="1">(SUMIFS(OFFSET([2]掉落汇总!$C$2:$C$871,,MATCH($B279,[2]掉落汇总!$D$1:$M$1)),[2]掉落汇总!$A$2:$A$871,J$1,[2]掉落汇总!$C$2:$C$871,$Q$1)+SUMIFS(OFFSET([2]掉落汇总!$C$2:$C$871,,MATCH($B279,[2]掉落汇总!$D$1:$M$1)),[2]掉落汇总!$A$2:$A$871,J$1,[2]掉落汇总!$C$2:$C$871,$Q$2)/$Q$3)*宝箱投放计算!I279</f>
        <v>0</v>
      </c>
      <c r="K279">
        <f ca="1">(SUMIFS(OFFSET([2]掉落汇总!$C$2:$C$871,,MATCH($B279,[2]掉落汇总!$D$1:$M$1)),[2]掉落汇总!$A$2:$A$871,K$1,[2]掉落汇总!$C$2:$C$871,$Q$1)+SUMIFS(OFFSET([2]掉落汇总!$C$2:$C$871,,MATCH($B279,[2]掉落汇总!$D$1:$M$1)),[2]掉落汇总!$A$2:$A$871,K$1,[2]掉落汇总!$C$2:$C$871,$Q$2)/$Q$3)*宝箱投放计算!J279</f>
        <v>0</v>
      </c>
      <c r="L279">
        <f ca="1">(SUMIFS(OFFSET([2]掉落汇总!$C$2:$C$871,,MATCH($B279,[2]掉落汇总!$D$1:$M$1)),[2]掉落汇总!$A$2:$A$871,L$1,[2]掉落汇总!$C$2:$C$871,$Q$1)+SUMIFS(OFFSET([2]掉落汇总!$C$2:$C$871,,MATCH($B279,[2]掉落汇总!$D$1:$M$1)),[2]掉落汇总!$A$2:$A$871,L$1,[2]掉落汇总!$C$2:$C$871,$Q$2)/$Q$3)*宝箱投放计算!K279</f>
        <v>0.7814085171640911</v>
      </c>
      <c r="M279">
        <f ca="1">(SUMIFS(OFFSET([2]掉落汇总!$C$2:$C$871,,MATCH($B279,[2]掉落汇总!$D$1:$M$1)),[2]掉落汇总!$A$2:$A$871,M$1,[2]掉落汇总!$C$2:$C$871,$Q$1)+SUMIFS(OFFSET([2]掉落汇总!$C$2:$C$871,,MATCH($B279,[2]掉落汇总!$D$1:$M$1)),[2]掉落汇总!$A$2:$A$871,M$1,[2]掉落汇总!$C$2:$C$871,$Q$2)/$Q$3)*宝箱投放计算!L279</f>
        <v>0.78196893612051854</v>
      </c>
      <c r="N279">
        <f ca="1">(SUMIFS(OFFSET([2]掉落汇总!$C$2:$C$871,,MATCH($B279,[2]掉落汇总!$D$1:$M$1)),[2]掉落汇总!$A$2:$A$871,N$1,[2]掉落汇总!$C$2:$C$871,$Q$1)+SUMIFS(OFFSET([2]掉落汇总!$C$2:$C$871,,MATCH($B279,[2]掉落汇总!$D$1:$M$1)),[2]掉落汇总!$A$2:$A$871,N$1,[2]掉落汇总!$C$2:$C$871,$Q$2)/$Q$3)*宝箱投放计算!M279</f>
        <v>0.18146053602163756</v>
      </c>
      <c r="O279">
        <f ca="1">(SUMIFS(OFFSET([2]掉落汇总!$C$2:$C$871,,MATCH($B279,[2]掉落汇总!$D$1:$M$1)),[2]掉落汇总!$A$2:$A$871,O$1,[2]掉落汇总!$C$2:$C$871,$Q$1)+SUMIFS(OFFSET([2]掉落汇总!$C$2:$C$871,,MATCH($B279,[2]掉落汇总!$D$1:$M$1)),[2]掉落汇总!$A$2:$A$871,O$1,[2]掉落汇总!$C$2:$C$871,$Q$2)/$Q$3)*宝箱投放计算!N279</f>
        <v>0.37342246297470183</v>
      </c>
    </row>
    <row r="280" spans="1:15" x14ac:dyDescent="0.2">
      <c r="A280">
        <f>玩家成长时间线!A280</f>
        <v>279</v>
      </c>
      <c r="B280">
        <f>玩家成长时间线!B280</f>
        <v>10</v>
      </c>
      <c r="C280">
        <f ca="1">SUM($D$2:D280)</f>
        <v>2492.4318819750606</v>
      </c>
      <c r="D280">
        <f t="shared" ca="1" si="4"/>
        <v>8.1486573717390485</v>
      </c>
      <c r="E280">
        <f ca="1">(SUMIFS(OFFSET([2]掉落汇总!$C$2:$C$871,,MATCH($B280,[2]掉落汇总!$D$1:$M$1)),[2]掉落汇总!$A$2:$A$871,E$1,[2]掉落汇总!$C$2:$C$871,$Q$1)+SUMIFS(OFFSET([2]掉落汇总!$C$2:$C$871,,MATCH($B280,[2]掉落汇总!$D$1:$M$1)),[2]掉落汇总!$A$2:$A$871,E$1,[2]掉落汇总!$C$2:$C$871,$Q$2)/$Q$3)*宝箱投放计算!D280</f>
        <v>3.1723934771173066</v>
      </c>
      <c r="F280">
        <f ca="1">(SUMIFS(OFFSET([2]掉落汇总!$C$2:$C$871,,MATCH($B280,[2]掉落汇总!$D$1:$M$1)),[2]掉落汇总!$A$2:$A$871,F$1,[2]掉落汇总!$C$2:$C$871,$Q$1)+SUMIFS(OFFSET([2]掉落汇总!$C$2:$C$871,,MATCH($B280,[2]掉落汇总!$D$1:$M$1)),[2]掉落汇总!$A$2:$A$871,F$1,[2]掉落汇总!$C$2:$C$871,$Q$2)/$Q$3)*宝箱投放计算!E280</f>
        <v>2.8580034423407916</v>
      </c>
      <c r="G280">
        <f ca="1">(SUMIFS(OFFSET([2]掉落汇总!$C$2:$C$871,,MATCH($B280,[2]掉落汇总!$D$1:$M$1)),[2]掉落汇总!$A$2:$A$871,G$1,[2]掉落汇总!$C$2:$C$871,$Q$1)+SUMIFS(OFFSET([2]掉落汇总!$C$2:$C$871,,MATCH($B280,[2]掉落汇总!$D$1:$M$1)),[2]掉落汇总!$A$2:$A$871,G$1,[2]掉落汇总!$C$2:$C$871,$Q$2)/$Q$3)*宝箱投放计算!F280</f>
        <v>0</v>
      </c>
      <c r="H280">
        <f ca="1">(SUMIFS(OFFSET([2]掉落汇总!$C$2:$C$871,,MATCH($B280,[2]掉落汇总!$D$1:$M$1)),[2]掉落汇总!$A$2:$A$871,H$1,[2]掉落汇总!$C$2:$C$871,$Q$1)+SUMIFS(OFFSET([2]掉落汇总!$C$2:$C$871,,MATCH($B280,[2]掉落汇总!$D$1:$M$1)),[2]掉落汇总!$A$2:$A$871,H$1,[2]掉落汇总!$C$2:$C$871,$Q$2)/$Q$3)*宝箱投放计算!G280</f>
        <v>0</v>
      </c>
      <c r="I280">
        <f ca="1">(SUMIFS(OFFSET([2]掉落汇总!$C$2:$C$871,,MATCH($B280,[2]掉落汇总!$D$1:$M$1)),[2]掉落汇总!$A$2:$A$871,I$1,[2]掉落汇总!$C$2:$C$871,$Q$1)+SUMIFS(OFFSET([2]掉落汇总!$C$2:$C$871,,MATCH($B280,[2]掉落汇总!$D$1:$M$1)),[2]掉落汇总!$A$2:$A$871,I$1,[2]掉落汇总!$C$2:$C$871,$Q$2)/$Q$3)*宝箱投放计算!H280</f>
        <v>0</v>
      </c>
      <c r="J280">
        <f ca="1">(SUMIFS(OFFSET([2]掉落汇总!$C$2:$C$871,,MATCH($B280,[2]掉落汇总!$D$1:$M$1)),[2]掉落汇总!$A$2:$A$871,J$1,[2]掉落汇总!$C$2:$C$871,$Q$1)+SUMIFS(OFFSET([2]掉落汇总!$C$2:$C$871,,MATCH($B280,[2]掉落汇总!$D$1:$M$1)),[2]掉落汇总!$A$2:$A$871,J$1,[2]掉落汇总!$C$2:$C$871,$Q$2)/$Q$3)*宝箱投放计算!I280</f>
        <v>0</v>
      </c>
      <c r="K280">
        <f ca="1">(SUMIFS(OFFSET([2]掉落汇总!$C$2:$C$871,,MATCH($B280,[2]掉落汇总!$D$1:$M$1)),[2]掉落汇总!$A$2:$A$871,K$1,[2]掉落汇总!$C$2:$C$871,$Q$1)+SUMIFS(OFFSET([2]掉落汇总!$C$2:$C$871,,MATCH($B280,[2]掉落汇总!$D$1:$M$1)),[2]掉落汇总!$A$2:$A$871,K$1,[2]掉落汇总!$C$2:$C$871,$Q$2)/$Q$3)*宝箱投放计算!J280</f>
        <v>0</v>
      </c>
      <c r="L280">
        <f ca="1">(SUMIFS(OFFSET([2]掉落汇总!$C$2:$C$871,,MATCH($B280,[2]掉落汇总!$D$1:$M$1)),[2]掉落汇总!$A$2:$A$871,L$1,[2]掉落汇总!$C$2:$C$871,$Q$1)+SUMIFS(OFFSET([2]掉落汇总!$C$2:$C$871,,MATCH($B280,[2]掉落汇总!$D$1:$M$1)),[2]掉落汇总!$A$2:$A$871,L$1,[2]掉落汇总!$C$2:$C$871,$Q$2)/$Q$3)*宝箱投放计算!K280</f>
        <v>0.7814085171640911</v>
      </c>
      <c r="M280">
        <f ca="1">(SUMIFS(OFFSET([2]掉落汇总!$C$2:$C$871,,MATCH($B280,[2]掉落汇总!$D$1:$M$1)),[2]掉落汇总!$A$2:$A$871,M$1,[2]掉落汇总!$C$2:$C$871,$Q$1)+SUMIFS(OFFSET([2]掉落汇总!$C$2:$C$871,,MATCH($B280,[2]掉落汇总!$D$1:$M$1)),[2]掉落汇总!$A$2:$A$871,M$1,[2]掉落汇总!$C$2:$C$871,$Q$2)/$Q$3)*宝箱投放计算!L280</f>
        <v>0.78196893612051854</v>
      </c>
      <c r="N280">
        <f ca="1">(SUMIFS(OFFSET([2]掉落汇总!$C$2:$C$871,,MATCH($B280,[2]掉落汇总!$D$1:$M$1)),[2]掉落汇总!$A$2:$A$871,N$1,[2]掉落汇总!$C$2:$C$871,$Q$1)+SUMIFS(OFFSET([2]掉落汇总!$C$2:$C$871,,MATCH($B280,[2]掉落汇总!$D$1:$M$1)),[2]掉落汇总!$A$2:$A$871,N$1,[2]掉落汇总!$C$2:$C$871,$Q$2)/$Q$3)*宝箱投放计算!M280</f>
        <v>0.18146053602163756</v>
      </c>
      <c r="O280">
        <f ca="1">(SUMIFS(OFFSET([2]掉落汇总!$C$2:$C$871,,MATCH($B280,[2]掉落汇总!$D$1:$M$1)),[2]掉落汇总!$A$2:$A$871,O$1,[2]掉落汇总!$C$2:$C$871,$Q$1)+SUMIFS(OFFSET([2]掉落汇总!$C$2:$C$871,,MATCH($B280,[2]掉落汇总!$D$1:$M$1)),[2]掉落汇总!$A$2:$A$871,O$1,[2]掉落汇总!$C$2:$C$871,$Q$2)/$Q$3)*宝箱投放计算!N280</f>
        <v>0.37342246297470183</v>
      </c>
    </row>
    <row r="281" spans="1:15" x14ac:dyDescent="0.2">
      <c r="A281">
        <f>玩家成长时间线!A281</f>
        <v>280</v>
      </c>
      <c r="B281">
        <f>玩家成长时间线!B281</f>
        <v>8</v>
      </c>
      <c r="C281">
        <f ca="1">SUM($D$2:D281)</f>
        <v>2499.7474682581374</v>
      </c>
      <c r="D281">
        <f t="shared" ca="1" si="4"/>
        <v>7.3155862830766596</v>
      </c>
      <c r="E281">
        <f ca="1">(SUMIFS(OFFSET([2]掉落汇总!$C$2:$C$871,,MATCH($B281,[2]掉落汇总!$D$1:$M$1)),[2]掉落汇总!$A$2:$A$871,E$1,[2]掉落汇总!$C$2:$C$871,$Q$1)+SUMIFS(OFFSET([2]掉落汇总!$C$2:$C$871,,MATCH($B281,[2]掉落汇总!$D$1:$M$1)),[2]掉落汇总!$A$2:$A$871,E$1,[2]掉落汇总!$C$2:$C$871,$Q$2)/$Q$3)*宝箱投放计算!D281</f>
        <v>2.9109230769230767</v>
      </c>
      <c r="F281">
        <f ca="1">(SUMIFS(OFFSET([2]掉落汇总!$C$2:$C$871,,MATCH($B281,[2]掉落汇总!$D$1:$M$1)),[2]掉落汇总!$A$2:$A$871,F$1,[2]掉落汇总!$C$2:$C$871,$Q$1)+SUMIFS(OFFSET([2]掉落汇总!$C$2:$C$871,,MATCH($B281,[2]掉落汇总!$D$1:$M$1)),[2]掉落汇总!$A$2:$A$871,F$1,[2]掉落汇总!$C$2:$C$871,$Q$2)/$Q$3)*宝箱投放计算!E281</f>
        <v>2.2864027538726335</v>
      </c>
      <c r="G281">
        <f ca="1">(SUMIFS(OFFSET([2]掉落汇总!$C$2:$C$871,,MATCH($B281,[2]掉落汇总!$D$1:$M$1)),[2]掉落汇总!$A$2:$A$871,G$1,[2]掉落汇总!$C$2:$C$871,$Q$1)+SUMIFS(OFFSET([2]掉落汇总!$C$2:$C$871,,MATCH($B281,[2]掉落汇总!$D$1:$M$1)),[2]掉落汇总!$A$2:$A$871,G$1,[2]掉落汇总!$C$2:$C$871,$Q$2)/$Q$3)*宝箱投放计算!F281</f>
        <v>0</v>
      </c>
      <c r="H281">
        <f ca="1">(SUMIFS(OFFSET([2]掉落汇总!$C$2:$C$871,,MATCH($B281,[2]掉落汇总!$D$1:$M$1)),[2]掉落汇总!$A$2:$A$871,H$1,[2]掉落汇总!$C$2:$C$871,$Q$1)+SUMIFS(OFFSET([2]掉落汇总!$C$2:$C$871,,MATCH($B281,[2]掉落汇总!$D$1:$M$1)),[2]掉落汇总!$A$2:$A$871,H$1,[2]掉落汇总!$C$2:$C$871,$Q$2)/$Q$3)*宝箱投放计算!G281</f>
        <v>0</v>
      </c>
      <c r="I281">
        <f ca="1">(SUMIFS(OFFSET([2]掉落汇总!$C$2:$C$871,,MATCH($B281,[2]掉落汇总!$D$1:$M$1)),[2]掉落汇总!$A$2:$A$871,I$1,[2]掉落汇总!$C$2:$C$871,$Q$1)+SUMIFS(OFFSET([2]掉落汇总!$C$2:$C$871,,MATCH($B281,[2]掉落汇总!$D$1:$M$1)),[2]掉落汇总!$A$2:$A$871,I$1,[2]掉落汇总!$C$2:$C$871,$Q$2)/$Q$3)*宝箱投放计算!H281</f>
        <v>0</v>
      </c>
      <c r="J281">
        <f ca="1">(SUMIFS(OFFSET([2]掉落汇总!$C$2:$C$871,,MATCH($B281,[2]掉落汇总!$D$1:$M$1)),[2]掉落汇总!$A$2:$A$871,J$1,[2]掉落汇总!$C$2:$C$871,$Q$1)+SUMIFS(OFFSET([2]掉落汇总!$C$2:$C$871,,MATCH($B281,[2]掉落汇总!$D$1:$M$1)),[2]掉落汇总!$A$2:$A$871,J$1,[2]掉落汇总!$C$2:$C$871,$Q$2)/$Q$3)*宝箱投放计算!I281</f>
        <v>0</v>
      </c>
      <c r="K281">
        <f ca="1">(SUMIFS(OFFSET([2]掉落汇总!$C$2:$C$871,,MATCH($B281,[2]掉落汇总!$D$1:$M$1)),[2]掉落汇总!$A$2:$A$871,K$1,[2]掉落汇总!$C$2:$C$871,$Q$1)+SUMIFS(OFFSET([2]掉落汇总!$C$2:$C$871,,MATCH($B281,[2]掉落汇总!$D$1:$M$1)),[2]掉落汇总!$A$2:$A$871,K$1,[2]掉落汇总!$C$2:$C$871,$Q$2)/$Q$3)*宝箱投放计算!J281</f>
        <v>0</v>
      </c>
      <c r="L281">
        <f ca="1">(SUMIFS(OFFSET([2]掉落汇总!$C$2:$C$871,,MATCH($B281,[2]掉落汇总!$D$1:$M$1)),[2]掉落汇总!$A$2:$A$871,L$1,[2]掉落汇总!$C$2:$C$871,$Q$1)+SUMIFS(OFFSET([2]掉落汇总!$C$2:$C$871,,MATCH($B281,[2]掉落汇总!$D$1:$M$1)),[2]掉落汇总!$A$2:$A$871,L$1,[2]掉落汇总!$C$2:$C$871,$Q$2)/$Q$3)*宝箱投放计算!K281</f>
        <v>0.7814085171640911</v>
      </c>
      <c r="M281">
        <f ca="1">(SUMIFS(OFFSET([2]掉落汇总!$C$2:$C$871,,MATCH($B281,[2]掉落汇总!$D$1:$M$1)),[2]掉落汇总!$A$2:$A$871,M$1,[2]掉落汇总!$C$2:$C$871,$Q$1)+SUMIFS(OFFSET([2]掉落汇总!$C$2:$C$871,,MATCH($B281,[2]掉落汇总!$D$1:$M$1)),[2]掉落汇总!$A$2:$A$871,M$1,[2]掉落汇总!$C$2:$C$871,$Q$2)/$Q$3)*宝箱投放计算!L281</f>
        <v>0.78196893612051854</v>
      </c>
      <c r="N281">
        <f ca="1">(SUMIFS(OFFSET([2]掉落汇总!$C$2:$C$871,,MATCH($B281,[2]掉落汇总!$D$1:$M$1)),[2]掉落汇总!$A$2:$A$871,N$1,[2]掉落汇总!$C$2:$C$871,$Q$1)+SUMIFS(OFFSET([2]掉落汇总!$C$2:$C$871,,MATCH($B281,[2]掉落汇总!$D$1:$M$1)),[2]掉落汇总!$A$2:$A$871,N$1,[2]掉落汇总!$C$2:$C$871,$Q$2)/$Q$3)*宝箱投放计算!M281</f>
        <v>0.18146053602163756</v>
      </c>
      <c r="O281">
        <f ca="1">(SUMIFS(OFFSET([2]掉落汇总!$C$2:$C$871,,MATCH($B281,[2]掉落汇总!$D$1:$M$1)),[2]掉落汇总!$A$2:$A$871,O$1,[2]掉落汇总!$C$2:$C$871,$Q$1)+SUMIFS(OFFSET([2]掉落汇总!$C$2:$C$871,,MATCH($B281,[2]掉落汇总!$D$1:$M$1)),[2]掉落汇总!$A$2:$A$871,O$1,[2]掉落汇总!$C$2:$C$871,$Q$2)/$Q$3)*宝箱投放计算!N281</f>
        <v>0.37342246297470183</v>
      </c>
    </row>
    <row r="282" spans="1:15" x14ac:dyDescent="0.2">
      <c r="A282">
        <f>玩家成长时间线!A282</f>
        <v>281</v>
      </c>
      <c r="B282">
        <f>玩家成长时间线!B282</f>
        <v>8</v>
      </c>
      <c r="C282">
        <f ca="1">SUM($D$2:D282)</f>
        <v>2506.7515160796756</v>
      </c>
      <c r="D282">
        <f t="shared" ca="1" si="4"/>
        <v>7.0040478215381983</v>
      </c>
      <c r="E282">
        <f ca="1">(SUMIFS(OFFSET([2]掉落汇总!$C$2:$C$871,,MATCH($B282,[2]掉落汇总!$D$1:$M$1)),[2]掉落汇总!$A$2:$A$871,E$1,[2]掉落汇总!$C$2:$C$871,$Q$1)+SUMIFS(OFFSET([2]掉落汇总!$C$2:$C$871,,MATCH($B282,[2]掉落汇总!$D$1:$M$1)),[2]掉落汇总!$A$2:$A$871,E$1,[2]掉落汇总!$C$2:$C$871,$Q$2)/$Q$3)*宝箱投放计算!D282</f>
        <v>2.5993846153846154</v>
      </c>
      <c r="F282">
        <f ca="1">(SUMIFS(OFFSET([2]掉落汇总!$C$2:$C$871,,MATCH($B282,[2]掉落汇总!$D$1:$M$1)),[2]掉落汇总!$A$2:$A$871,F$1,[2]掉落汇总!$C$2:$C$871,$Q$1)+SUMIFS(OFFSET([2]掉落汇总!$C$2:$C$871,,MATCH($B282,[2]掉落汇总!$D$1:$M$1)),[2]掉落汇总!$A$2:$A$871,F$1,[2]掉落汇总!$C$2:$C$871,$Q$2)/$Q$3)*宝箱投放计算!E282</f>
        <v>2.2864027538726335</v>
      </c>
      <c r="G282">
        <f ca="1">(SUMIFS(OFFSET([2]掉落汇总!$C$2:$C$871,,MATCH($B282,[2]掉落汇总!$D$1:$M$1)),[2]掉落汇总!$A$2:$A$871,G$1,[2]掉落汇总!$C$2:$C$871,$Q$1)+SUMIFS(OFFSET([2]掉落汇总!$C$2:$C$871,,MATCH($B282,[2]掉落汇总!$D$1:$M$1)),[2]掉落汇总!$A$2:$A$871,G$1,[2]掉落汇总!$C$2:$C$871,$Q$2)/$Q$3)*宝箱投放计算!F282</f>
        <v>0</v>
      </c>
      <c r="H282">
        <f ca="1">(SUMIFS(OFFSET([2]掉落汇总!$C$2:$C$871,,MATCH($B282,[2]掉落汇总!$D$1:$M$1)),[2]掉落汇总!$A$2:$A$871,H$1,[2]掉落汇总!$C$2:$C$871,$Q$1)+SUMIFS(OFFSET([2]掉落汇总!$C$2:$C$871,,MATCH($B282,[2]掉落汇总!$D$1:$M$1)),[2]掉落汇总!$A$2:$A$871,H$1,[2]掉落汇总!$C$2:$C$871,$Q$2)/$Q$3)*宝箱投放计算!G282</f>
        <v>0</v>
      </c>
      <c r="I282">
        <f ca="1">(SUMIFS(OFFSET([2]掉落汇总!$C$2:$C$871,,MATCH($B282,[2]掉落汇总!$D$1:$M$1)),[2]掉落汇总!$A$2:$A$871,I$1,[2]掉落汇总!$C$2:$C$871,$Q$1)+SUMIFS(OFFSET([2]掉落汇总!$C$2:$C$871,,MATCH($B282,[2]掉落汇总!$D$1:$M$1)),[2]掉落汇总!$A$2:$A$871,I$1,[2]掉落汇总!$C$2:$C$871,$Q$2)/$Q$3)*宝箱投放计算!H282</f>
        <v>0</v>
      </c>
      <c r="J282">
        <f ca="1">(SUMIFS(OFFSET([2]掉落汇总!$C$2:$C$871,,MATCH($B282,[2]掉落汇总!$D$1:$M$1)),[2]掉落汇总!$A$2:$A$871,J$1,[2]掉落汇总!$C$2:$C$871,$Q$1)+SUMIFS(OFFSET([2]掉落汇总!$C$2:$C$871,,MATCH($B282,[2]掉落汇总!$D$1:$M$1)),[2]掉落汇总!$A$2:$A$871,J$1,[2]掉落汇总!$C$2:$C$871,$Q$2)/$Q$3)*宝箱投放计算!I282</f>
        <v>0</v>
      </c>
      <c r="K282">
        <f ca="1">(SUMIFS(OFFSET([2]掉落汇总!$C$2:$C$871,,MATCH($B282,[2]掉落汇总!$D$1:$M$1)),[2]掉落汇总!$A$2:$A$871,K$1,[2]掉落汇总!$C$2:$C$871,$Q$1)+SUMIFS(OFFSET([2]掉落汇总!$C$2:$C$871,,MATCH($B282,[2]掉落汇总!$D$1:$M$1)),[2]掉落汇总!$A$2:$A$871,K$1,[2]掉落汇总!$C$2:$C$871,$Q$2)/$Q$3)*宝箱投放计算!J282</f>
        <v>0</v>
      </c>
      <c r="L282">
        <f ca="1">(SUMIFS(OFFSET([2]掉落汇总!$C$2:$C$871,,MATCH($B282,[2]掉落汇总!$D$1:$M$1)),[2]掉落汇总!$A$2:$A$871,L$1,[2]掉落汇总!$C$2:$C$871,$Q$1)+SUMIFS(OFFSET([2]掉落汇总!$C$2:$C$871,,MATCH($B282,[2]掉落汇总!$D$1:$M$1)),[2]掉落汇总!$A$2:$A$871,L$1,[2]掉落汇总!$C$2:$C$871,$Q$2)/$Q$3)*宝箱投放计算!K282</f>
        <v>0.7814085171640911</v>
      </c>
      <c r="M282">
        <f ca="1">(SUMIFS(OFFSET([2]掉落汇总!$C$2:$C$871,,MATCH($B282,[2]掉落汇总!$D$1:$M$1)),[2]掉落汇总!$A$2:$A$871,M$1,[2]掉落汇总!$C$2:$C$871,$Q$1)+SUMIFS(OFFSET([2]掉落汇总!$C$2:$C$871,,MATCH($B282,[2]掉落汇总!$D$1:$M$1)),[2]掉落汇总!$A$2:$A$871,M$1,[2]掉落汇总!$C$2:$C$871,$Q$2)/$Q$3)*宝箱投放计算!L282</f>
        <v>0.78196893612051854</v>
      </c>
      <c r="N282">
        <f ca="1">(SUMIFS(OFFSET([2]掉落汇总!$C$2:$C$871,,MATCH($B282,[2]掉落汇总!$D$1:$M$1)),[2]掉落汇总!$A$2:$A$871,N$1,[2]掉落汇总!$C$2:$C$871,$Q$1)+SUMIFS(OFFSET([2]掉落汇总!$C$2:$C$871,,MATCH($B282,[2]掉落汇总!$D$1:$M$1)),[2]掉落汇总!$A$2:$A$871,N$1,[2]掉落汇总!$C$2:$C$871,$Q$2)/$Q$3)*宝箱投放计算!M282</f>
        <v>0.18146053602163756</v>
      </c>
      <c r="O282">
        <f ca="1">(SUMIFS(OFFSET([2]掉落汇总!$C$2:$C$871,,MATCH($B282,[2]掉落汇总!$D$1:$M$1)),[2]掉落汇总!$A$2:$A$871,O$1,[2]掉落汇总!$C$2:$C$871,$Q$1)+SUMIFS(OFFSET([2]掉落汇总!$C$2:$C$871,,MATCH($B282,[2]掉落汇总!$D$1:$M$1)),[2]掉落汇总!$A$2:$A$871,O$1,[2]掉落汇总!$C$2:$C$871,$Q$2)/$Q$3)*宝箱投放计算!N282</f>
        <v>0.37342246297470183</v>
      </c>
    </row>
    <row r="283" spans="1:15" x14ac:dyDescent="0.2">
      <c r="A283">
        <f>玩家成长时间线!A283</f>
        <v>282</v>
      </c>
      <c r="B283">
        <f>玩家成长时间线!B283</f>
        <v>8</v>
      </c>
      <c r="C283">
        <f ca="1">SUM($D$2:D283)</f>
        <v>2513.8247946704446</v>
      </c>
      <c r="D283">
        <f t="shared" ca="1" si="4"/>
        <v>7.0732785907689673</v>
      </c>
      <c r="E283">
        <f ca="1">(SUMIFS(OFFSET([2]掉落汇总!$C$2:$C$871,,MATCH($B283,[2]掉落汇总!$D$1:$M$1)),[2]掉落汇总!$A$2:$A$871,E$1,[2]掉落汇总!$C$2:$C$871,$Q$1)+SUMIFS(OFFSET([2]掉落汇总!$C$2:$C$871,,MATCH($B283,[2]掉落汇总!$D$1:$M$1)),[2]掉落汇总!$A$2:$A$871,E$1,[2]掉落汇总!$C$2:$C$871,$Q$2)/$Q$3)*宝箱投放计算!D283</f>
        <v>2.6686153846153844</v>
      </c>
      <c r="F283">
        <f ca="1">(SUMIFS(OFFSET([2]掉落汇总!$C$2:$C$871,,MATCH($B283,[2]掉落汇总!$D$1:$M$1)),[2]掉落汇总!$A$2:$A$871,F$1,[2]掉落汇总!$C$2:$C$871,$Q$1)+SUMIFS(OFFSET([2]掉落汇总!$C$2:$C$871,,MATCH($B283,[2]掉落汇总!$D$1:$M$1)),[2]掉落汇总!$A$2:$A$871,F$1,[2]掉落汇总!$C$2:$C$871,$Q$2)/$Q$3)*宝箱投放计算!E283</f>
        <v>2.2864027538726335</v>
      </c>
      <c r="G283">
        <f ca="1">(SUMIFS(OFFSET([2]掉落汇总!$C$2:$C$871,,MATCH($B283,[2]掉落汇总!$D$1:$M$1)),[2]掉落汇总!$A$2:$A$871,G$1,[2]掉落汇总!$C$2:$C$871,$Q$1)+SUMIFS(OFFSET([2]掉落汇总!$C$2:$C$871,,MATCH($B283,[2]掉落汇总!$D$1:$M$1)),[2]掉落汇总!$A$2:$A$871,G$1,[2]掉落汇总!$C$2:$C$871,$Q$2)/$Q$3)*宝箱投放计算!F283</f>
        <v>0</v>
      </c>
      <c r="H283">
        <f ca="1">(SUMIFS(OFFSET([2]掉落汇总!$C$2:$C$871,,MATCH($B283,[2]掉落汇总!$D$1:$M$1)),[2]掉落汇总!$A$2:$A$871,H$1,[2]掉落汇总!$C$2:$C$871,$Q$1)+SUMIFS(OFFSET([2]掉落汇总!$C$2:$C$871,,MATCH($B283,[2]掉落汇总!$D$1:$M$1)),[2]掉落汇总!$A$2:$A$871,H$1,[2]掉落汇总!$C$2:$C$871,$Q$2)/$Q$3)*宝箱投放计算!G283</f>
        <v>0</v>
      </c>
      <c r="I283">
        <f ca="1">(SUMIFS(OFFSET([2]掉落汇总!$C$2:$C$871,,MATCH($B283,[2]掉落汇总!$D$1:$M$1)),[2]掉落汇总!$A$2:$A$871,I$1,[2]掉落汇总!$C$2:$C$871,$Q$1)+SUMIFS(OFFSET([2]掉落汇总!$C$2:$C$871,,MATCH($B283,[2]掉落汇总!$D$1:$M$1)),[2]掉落汇总!$A$2:$A$871,I$1,[2]掉落汇总!$C$2:$C$871,$Q$2)/$Q$3)*宝箱投放计算!H283</f>
        <v>0</v>
      </c>
      <c r="J283">
        <f ca="1">(SUMIFS(OFFSET([2]掉落汇总!$C$2:$C$871,,MATCH($B283,[2]掉落汇总!$D$1:$M$1)),[2]掉落汇总!$A$2:$A$871,J$1,[2]掉落汇总!$C$2:$C$871,$Q$1)+SUMIFS(OFFSET([2]掉落汇总!$C$2:$C$871,,MATCH($B283,[2]掉落汇总!$D$1:$M$1)),[2]掉落汇总!$A$2:$A$871,J$1,[2]掉落汇总!$C$2:$C$871,$Q$2)/$Q$3)*宝箱投放计算!I283</f>
        <v>0</v>
      </c>
      <c r="K283">
        <f ca="1">(SUMIFS(OFFSET([2]掉落汇总!$C$2:$C$871,,MATCH($B283,[2]掉落汇总!$D$1:$M$1)),[2]掉落汇总!$A$2:$A$871,K$1,[2]掉落汇总!$C$2:$C$871,$Q$1)+SUMIFS(OFFSET([2]掉落汇总!$C$2:$C$871,,MATCH($B283,[2]掉落汇总!$D$1:$M$1)),[2]掉落汇总!$A$2:$A$871,K$1,[2]掉落汇总!$C$2:$C$871,$Q$2)/$Q$3)*宝箱投放计算!J283</f>
        <v>0</v>
      </c>
      <c r="L283">
        <f ca="1">(SUMIFS(OFFSET([2]掉落汇总!$C$2:$C$871,,MATCH($B283,[2]掉落汇总!$D$1:$M$1)),[2]掉落汇总!$A$2:$A$871,L$1,[2]掉落汇总!$C$2:$C$871,$Q$1)+SUMIFS(OFFSET([2]掉落汇总!$C$2:$C$871,,MATCH($B283,[2]掉落汇总!$D$1:$M$1)),[2]掉落汇总!$A$2:$A$871,L$1,[2]掉落汇总!$C$2:$C$871,$Q$2)/$Q$3)*宝箱投放计算!K283</f>
        <v>0.7814085171640911</v>
      </c>
      <c r="M283">
        <f ca="1">(SUMIFS(OFFSET([2]掉落汇总!$C$2:$C$871,,MATCH($B283,[2]掉落汇总!$D$1:$M$1)),[2]掉落汇总!$A$2:$A$871,M$1,[2]掉落汇总!$C$2:$C$871,$Q$1)+SUMIFS(OFFSET([2]掉落汇总!$C$2:$C$871,,MATCH($B283,[2]掉落汇总!$D$1:$M$1)),[2]掉落汇总!$A$2:$A$871,M$1,[2]掉落汇总!$C$2:$C$871,$Q$2)/$Q$3)*宝箱投放计算!L283</f>
        <v>0.78196893612051854</v>
      </c>
      <c r="N283">
        <f ca="1">(SUMIFS(OFFSET([2]掉落汇总!$C$2:$C$871,,MATCH($B283,[2]掉落汇总!$D$1:$M$1)),[2]掉落汇总!$A$2:$A$871,N$1,[2]掉落汇总!$C$2:$C$871,$Q$1)+SUMIFS(OFFSET([2]掉落汇总!$C$2:$C$871,,MATCH($B283,[2]掉落汇总!$D$1:$M$1)),[2]掉落汇总!$A$2:$A$871,N$1,[2]掉落汇总!$C$2:$C$871,$Q$2)/$Q$3)*宝箱投放计算!M283</f>
        <v>0.18146053602163756</v>
      </c>
      <c r="O283">
        <f ca="1">(SUMIFS(OFFSET([2]掉落汇总!$C$2:$C$871,,MATCH($B283,[2]掉落汇总!$D$1:$M$1)),[2]掉落汇总!$A$2:$A$871,O$1,[2]掉落汇总!$C$2:$C$871,$Q$1)+SUMIFS(OFFSET([2]掉落汇总!$C$2:$C$871,,MATCH($B283,[2]掉落汇总!$D$1:$M$1)),[2]掉落汇总!$A$2:$A$871,O$1,[2]掉落汇总!$C$2:$C$871,$Q$2)/$Q$3)*宝箱投放计算!N283</f>
        <v>0.37342246297470183</v>
      </c>
    </row>
    <row r="284" spans="1:15" x14ac:dyDescent="0.2">
      <c r="A284">
        <f>玩家成长时间线!A284</f>
        <v>283</v>
      </c>
      <c r="B284">
        <f>玩家成长时间线!B284</f>
        <v>9</v>
      </c>
      <c r="C284">
        <f ca="1">SUM($D$2:D284)</f>
        <v>2526.9650434127025</v>
      </c>
      <c r="D284">
        <f t="shared" ca="1" si="4"/>
        <v>13.140248742257835</v>
      </c>
      <c r="E284">
        <f ca="1">(SUMIFS(OFFSET([2]掉落汇总!$C$2:$C$871,,MATCH($B284,[2]掉落汇总!$D$1:$M$1)),[2]掉落汇总!$A$2:$A$871,E$1,[2]掉落汇总!$C$2:$C$871,$Q$1)+SUMIFS(OFFSET([2]掉落汇总!$C$2:$C$871,,MATCH($B284,[2]掉落汇总!$D$1:$M$1)),[2]掉落汇总!$A$2:$A$871,E$1,[2]掉落汇总!$C$2:$C$871,$Q$2)/$Q$3)*宝箱投放计算!D284</f>
        <v>1.7845321701199566</v>
      </c>
      <c r="F284">
        <f ca="1">(SUMIFS(OFFSET([2]掉落汇总!$C$2:$C$871,,MATCH($B284,[2]掉落汇总!$D$1:$M$1)),[2]掉落汇总!$A$2:$A$871,F$1,[2]掉落汇总!$C$2:$C$871,$Q$1)+SUMIFS(OFFSET([2]掉落汇总!$C$2:$C$871,,MATCH($B284,[2]掉落汇总!$D$1:$M$1)),[2]掉落汇总!$A$2:$A$871,F$1,[2]掉落汇总!$C$2:$C$871,$Q$2)/$Q$3)*宝箱投放计算!E284</f>
        <v>2.8580034423407916</v>
      </c>
      <c r="G284">
        <f ca="1">(SUMIFS(OFFSET([2]掉落汇总!$C$2:$C$871,,MATCH($B284,[2]掉落汇总!$D$1:$M$1)),[2]掉落汇总!$A$2:$A$871,G$1,[2]掉落汇总!$C$2:$C$871,$Q$1)+SUMIFS(OFFSET([2]掉落汇总!$C$2:$C$871,,MATCH($B284,[2]掉落汇总!$D$1:$M$1)),[2]掉落汇总!$A$2:$A$871,G$1,[2]掉落汇总!$C$2:$C$871,$Q$2)/$Q$3)*宝箱投放计算!F284</f>
        <v>0</v>
      </c>
      <c r="H284">
        <f ca="1">(SUMIFS(OFFSET([2]掉落汇总!$C$2:$C$871,,MATCH($B284,[2]掉落汇总!$D$1:$M$1)),[2]掉落汇总!$A$2:$A$871,H$1,[2]掉落汇总!$C$2:$C$871,$Q$1)+SUMIFS(OFFSET([2]掉落汇总!$C$2:$C$871,,MATCH($B284,[2]掉落汇总!$D$1:$M$1)),[2]掉落汇总!$A$2:$A$871,H$1,[2]掉落汇总!$C$2:$C$871,$Q$2)/$Q$3)*宝箱投放计算!G284</f>
        <v>0</v>
      </c>
      <c r="I284">
        <f ca="1">(SUMIFS(OFFSET([2]掉落汇总!$C$2:$C$871,,MATCH($B284,[2]掉落汇总!$D$1:$M$1)),[2]掉落汇总!$A$2:$A$871,I$1,[2]掉落汇总!$C$2:$C$871,$Q$1)+SUMIFS(OFFSET([2]掉落汇总!$C$2:$C$871,,MATCH($B284,[2]掉落汇总!$D$1:$M$1)),[2]掉落汇总!$A$2:$A$871,I$1,[2]掉落汇总!$C$2:$C$871,$Q$2)/$Q$3)*宝箱投放计算!H284</f>
        <v>1.7735703245749606</v>
      </c>
      <c r="J284">
        <f ca="1">(SUMIFS(OFFSET([2]掉落汇总!$C$2:$C$871,,MATCH($B284,[2]掉落汇总!$D$1:$M$1)),[2]掉落汇总!$A$2:$A$871,J$1,[2]掉落汇总!$C$2:$C$871,$Q$1)+SUMIFS(OFFSET([2]掉落汇总!$C$2:$C$871,,MATCH($B284,[2]掉落汇总!$D$1:$M$1)),[2]掉落汇总!$A$2:$A$871,J$1,[2]掉落汇总!$C$2:$C$871,$Q$2)/$Q$3)*宝箱投放计算!I284</f>
        <v>4.6058823529411761</v>
      </c>
      <c r="K284">
        <f ca="1">(SUMIFS(OFFSET([2]掉落汇总!$C$2:$C$871,,MATCH($B284,[2]掉落汇总!$D$1:$M$1)),[2]掉落汇总!$A$2:$A$871,K$1,[2]掉落汇总!$C$2:$C$871,$Q$1)+SUMIFS(OFFSET([2]掉落汇总!$C$2:$C$871,,MATCH($B284,[2]掉落汇总!$D$1:$M$1)),[2]掉落汇总!$A$2:$A$871,K$1,[2]掉落汇总!$C$2:$C$871,$Q$2)/$Q$3)*宝箱投放计算!J284</f>
        <v>0</v>
      </c>
      <c r="L284">
        <f ca="1">(SUMIFS(OFFSET([2]掉落汇总!$C$2:$C$871,,MATCH($B284,[2]掉落汇总!$D$1:$M$1)),[2]掉落汇总!$A$2:$A$871,L$1,[2]掉落汇总!$C$2:$C$871,$Q$1)+SUMIFS(OFFSET([2]掉落汇总!$C$2:$C$871,,MATCH($B284,[2]掉落汇总!$D$1:$M$1)),[2]掉落汇总!$A$2:$A$871,L$1,[2]掉落汇总!$C$2:$C$871,$Q$2)/$Q$3)*宝箱投放计算!K284</f>
        <v>0.7814085171640911</v>
      </c>
      <c r="M284">
        <f ca="1">(SUMIFS(OFFSET([2]掉落汇总!$C$2:$C$871,,MATCH($B284,[2]掉落汇总!$D$1:$M$1)),[2]掉落汇总!$A$2:$A$871,M$1,[2]掉落汇总!$C$2:$C$871,$Q$1)+SUMIFS(OFFSET([2]掉落汇总!$C$2:$C$871,,MATCH($B284,[2]掉落汇总!$D$1:$M$1)),[2]掉落汇总!$A$2:$A$871,M$1,[2]掉落汇总!$C$2:$C$871,$Q$2)/$Q$3)*宝箱投放计算!L284</f>
        <v>0.78196893612051854</v>
      </c>
      <c r="N284">
        <f ca="1">(SUMIFS(OFFSET([2]掉落汇总!$C$2:$C$871,,MATCH($B284,[2]掉落汇总!$D$1:$M$1)),[2]掉落汇总!$A$2:$A$871,N$1,[2]掉落汇总!$C$2:$C$871,$Q$1)+SUMIFS(OFFSET([2]掉落汇总!$C$2:$C$871,,MATCH($B284,[2]掉落汇总!$D$1:$M$1)),[2]掉落汇总!$A$2:$A$871,N$1,[2]掉落汇总!$C$2:$C$871,$Q$2)/$Q$3)*宝箱投放计算!M284</f>
        <v>0.18146053602163756</v>
      </c>
      <c r="O284">
        <f ca="1">(SUMIFS(OFFSET([2]掉落汇总!$C$2:$C$871,,MATCH($B284,[2]掉落汇总!$D$1:$M$1)),[2]掉落汇总!$A$2:$A$871,O$1,[2]掉落汇总!$C$2:$C$871,$Q$1)+SUMIFS(OFFSET([2]掉落汇总!$C$2:$C$871,,MATCH($B284,[2]掉落汇总!$D$1:$M$1)),[2]掉落汇总!$A$2:$A$871,O$1,[2]掉落汇总!$C$2:$C$871,$Q$2)/$Q$3)*宝箱投放计算!N284</f>
        <v>0.37342246297470183</v>
      </c>
    </row>
    <row r="285" spans="1:15" x14ac:dyDescent="0.2">
      <c r="A285">
        <f>玩家成长时间线!A285</f>
        <v>284</v>
      </c>
      <c r="B285">
        <f>玩家成长时间线!B285</f>
        <v>9</v>
      </c>
      <c r="C285">
        <f ca="1">SUM($D$2:D285)</f>
        <v>2533.7336911677385</v>
      </c>
      <c r="D285">
        <f t="shared" ca="1" si="4"/>
        <v>6.7686477550361355</v>
      </c>
      <c r="E285">
        <f ca="1">(SUMIFS(OFFSET([2]掉落汇总!$C$2:$C$871,,MATCH($B285,[2]掉落汇总!$D$1:$M$1)),[2]掉落汇总!$A$2:$A$871,E$1,[2]掉落汇总!$C$2:$C$871,$Q$1)+SUMIFS(OFFSET([2]掉落汇总!$C$2:$C$871,,MATCH($B285,[2]掉落汇总!$D$1:$M$1)),[2]掉落汇总!$A$2:$A$871,E$1,[2]掉落汇总!$C$2:$C$871,$Q$2)/$Q$3)*宝箱投放计算!D285</f>
        <v>1.7923838604143947</v>
      </c>
      <c r="F285">
        <f ca="1">(SUMIFS(OFFSET([2]掉落汇总!$C$2:$C$871,,MATCH($B285,[2]掉落汇总!$D$1:$M$1)),[2]掉落汇总!$A$2:$A$871,F$1,[2]掉落汇总!$C$2:$C$871,$Q$1)+SUMIFS(OFFSET([2]掉落汇总!$C$2:$C$871,,MATCH($B285,[2]掉落汇总!$D$1:$M$1)),[2]掉落汇总!$A$2:$A$871,F$1,[2]掉落汇总!$C$2:$C$871,$Q$2)/$Q$3)*宝箱投放计算!E285</f>
        <v>2.8580034423407916</v>
      </c>
      <c r="G285">
        <f ca="1">(SUMIFS(OFFSET([2]掉落汇总!$C$2:$C$871,,MATCH($B285,[2]掉落汇总!$D$1:$M$1)),[2]掉落汇总!$A$2:$A$871,G$1,[2]掉落汇总!$C$2:$C$871,$Q$1)+SUMIFS(OFFSET([2]掉落汇总!$C$2:$C$871,,MATCH($B285,[2]掉落汇总!$D$1:$M$1)),[2]掉落汇总!$A$2:$A$871,G$1,[2]掉落汇总!$C$2:$C$871,$Q$2)/$Q$3)*宝箱投放计算!F285</f>
        <v>0</v>
      </c>
      <c r="H285">
        <f ca="1">(SUMIFS(OFFSET([2]掉落汇总!$C$2:$C$871,,MATCH($B285,[2]掉落汇总!$D$1:$M$1)),[2]掉落汇总!$A$2:$A$871,H$1,[2]掉落汇总!$C$2:$C$871,$Q$1)+SUMIFS(OFFSET([2]掉落汇总!$C$2:$C$871,,MATCH($B285,[2]掉落汇总!$D$1:$M$1)),[2]掉落汇总!$A$2:$A$871,H$1,[2]掉落汇总!$C$2:$C$871,$Q$2)/$Q$3)*宝箱投放计算!G285</f>
        <v>0</v>
      </c>
      <c r="I285">
        <f ca="1">(SUMIFS(OFFSET([2]掉落汇总!$C$2:$C$871,,MATCH($B285,[2]掉落汇总!$D$1:$M$1)),[2]掉落汇总!$A$2:$A$871,I$1,[2]掉落汇总!$C$2:$C$871,$Q$1)+SUMIFS(OFFSET([2]掉落汇总!$C$2:$C$871,,MATCH($B285,[2]掉落汇总!$D$1:$M$1)),[2]掉落汇总!$A$2:$A$871,I$1,[2]掉落汇总!$C$2:$C$871,$Q$2)/$Q$3)*宝箱投放计算!H285</f>
        <v>0</v>
      </c>
      <c r="J285">
        <f ca="1">(SUMIFS(OFFSET([2]掉落汇总!$C$2:$C$871,,MATCH($B285,[2]掉落汇总!$D$1:$M$1)),[2]掉落汇总!$A$2:$A$871,J$1,[2]掉落汇总!$C$2:$C$871,$Q$1)+SUMIFS(OFFSET([2]掉落汇总!$C$2:$C$871,,MATCH($B285,[2]掉落汇总!$D$1:$M$1)),[2]掉落汇总!$A$2:$A$871,J$1,[2]掉落汇总!$C$2:$C$871,$Q$2)/$Q$3)*宝箱投放计算!I285</f>
        <v>0</v>
      </c>
      <c r="K285">
        <f ca="1">(SUMIFS(OFFSET([2]掉落汇总!$C$2:$C$871,,MATCH($B285,[2]掉落汇总!$D$1:$M$1)),[2]掉落汇总!$A$2:$A$871,K$1,[2]掉落汇总!$C$2:$C$871,$Q$1)+SUMIFS(OFFSET([2]掉落汇总!$C$2:$C$871,,MATCH($B285,[2]掉落汇总!$D$1:$M$1)),[2]掉落汇总!$A$2:$A$871,K$1,[2]掉落汇总!$C$2:$C$871,$Q$2)/$Q$3)*宝箱投放计算!J285</f>
        <v>0</v>
      </c>
      <c r="L285">
        <f ca="1">(SUMIFS(OFFSET([2]掉落汇总!$C$2:$C$871,,MATCH($B285,[2]掉落汇总!$D$1:$M$1)),[2]掉落汇总!$A$2:$A$871,L$1,[2]掉落汇总!$C$2:$C$871,$Q$1)+SUMIFS(OFFSET([2]掉落汇总!$C$2:$C$871,,MATCH($B285,[2]掉落汇总!$D$1:$M$1)),[2]掉落汇总!$A$2:$A$871,L$1,[2]掉落汇总!$C$2:$C$871,$Q$2)/$Q$3)*宝箱投放计算!K285</f>
        <v>0.7814085171640911</v>
      </c>
      <c r="M285">
        <f ca="1">(SUMIFS(OFFSET([2]掉落汇总!$C$2:$C$871,,MATCH($B285,[2]掉落汇总!$D$1:$M$1)),[2]掉落汇总!$A$2:$A$871,M$1,[2]掉落汇总!$C$2:$C$871,$Q$1)+SUMIFS(OFFSET([2]掉落汇总!$C$2:$C$871,,MATCH($B285,[2]掉落汇总!$D$1:$M$1)),[2]掉落汇总!$A$2:$A$871,M$1,[2]掉落汇总!$C$2:$C$871,$Q$2)/$Q$3)*宝箱投放计算!L285</f>
        <v>0.78196893612051854</v>
      </c>
      <c r="N285">
        <f ca="1">(SUMIFS(OFFSET([2]掉落汇总!$C$2:$C$871,,MATCH($B285,[2]掉落汇总!$D$1:$M$1)),[2]掉落汇总!$A$2:$A$871,N$1,[2]掉落汇总!$C$2:$C$871,$Q$1)+SUMIFS(OFFSET([2]掉落汇总!$C$2:$C$871,,MATCH($B285,[2]掉落汇总!$D$1:$M$1)),[2]掉落汇总!$A$2:$A$871,N$1,[2]掉落汇总!$C$2:$C$871,$Q$2)/$Q$3)*宝箱投放计算!M285</f>
        <v>0.18146053602163756</v>
      </c>
      <c r="O285">
        <f ca="1">(SUMIFS(OFFSET([2]掉落汇总!$C$2:$C$871,,MATCH($B285,[2]掉落汇总!$D$1:$M$1)),[2]掉落汇总!$A$2:$A$871,O$1,[2]掉落汇总!$C$2:$C$871,$Q$1)+SUMIFS(OFFSET([2]掉落汇总!$C$2:$C$871,,MATCH($B285,[2]掉落汇总!$D$1:$M$1)),[2]掉落汇总!$A$2:$A$871,O$1,[2]掉落汇总!$C$2:$C$871,$Q$2)/$Q$3)*宝箱投放计算!N285</f>
        <v>0.37342246297470183</v>
      </c>
    </row>
    <row r="286" spans="1:15" x14ac:dyDescent="0.2">
      <c r="A286">
        <f>玩家成长时间线!A286</f>
        <v>285</v>
      </c>
      <c r="B286">
        <f>玩家成长时间线!B286</f>
        <v>9</v>
      </c>
      <c r="C286">
        <f ca="1">SUM($D$2:D286)</f>
        <v>2540.5887075160135</v>
      </c>
      <c r="D286">
        <f t="shared" ca="1" si="4"/>
        <v>6.8550163482749573</v>
      </c>
      <c r="E286">
        <f ca="1">(SUMIFS(OFFSET([2]掉落汇总!$C$2:$C$871,,MATCH($B286,[2]掉落汇总!$D$1:$M$1)),[2]掉落汇总!$A$2:$A$871,E$1,[2]掉落汇总!$C$2:$C$871,$Q$1)+SUMIFS(OFFSET([2]掉落汇总!$C$2:$C$871,,MATCH($B286,[2]掉落汇总!$D$1:$M$1)),[2]掉落汇总!$A$2:$A$871,E$1,[2]掉落汇总!$C$2:$C$871,$Q$2)/$Q$3)*宝箱投放计算!D286</f>
        <v>1.8787524536532167</v>
      </c>
      <c r="F286">
        <f ca="1">(SUMIFS(OFFSET([2]掉落汇总!$C$2:$C$871,,MATCH($B286,[2]掉落汇总!$D$1:$M$1)),[2]掉落汇总!$A$2:$A$871,F$1,[2]掉落汇总!$C$2:$C$871,$Q$1)+SUMIFS(OFFSET([2]掉落汇总!$C$2:$C$871,,MATCH($B286,[2]掉落汇总!$D$1:$M$1)),[2]掉落汇总!$A$2:$A$871,F$1,[2]掉落汇总!$C$2:$C$871,$Q$2)/$Q$3)*宝箱投放计算!E286</f>
        <v>2.8580034423407916</v>
      </c>
      <c r="G286">
        <f ca="1">(SUMIFS(OFFSET([2]掉落汇总!$C$2:$C$871,,MATCH($B286,[2]掉落汇总!$D$1:$M$1)),[2]掉落汇总!$A$2:$A$871,G$1,[2]掉落汇总!$C$2:$C$871,$Q$1)+SUMIFS(OFFSET([2]掉落汇总!$C$2:$C$871,,MATCH($B286,[2]掉落汇总!$D$1:$M$1)),[2]掉落汇总!$A$2:$A$871,G$1,[2]掉落汇总!$C$2:$C$871,$Q$2)/$Q$3)*宝箱投放计算!F286</f>
        <v>0</v>
      </c>
      <c r="H286">
        <f ca="1">(SUMIFS(OFFSET([2]掉落汇总!$C$2:$C$871,,MATCH($B286,[2]掉落汇总!$D$1:$M$1)),[2]掉落汇总!$A$2:$A$871,H$1,[2]掉落汇总!$C$2:$C$871,$Q$1)+SUMIFS(OFFSET([2]掉落汇总!$C$2:$C$871,,MATCH($B286,[2]掉落汇总!$D$1:$M$1)),[2]掉落汇总!$A$2:$A$871,H$1,[2]掉落汇总!$C$2:$C$871,$Q$2)/$Q$3)*宝箱投放计算!G286</f>
        <v>0</v>
      </c>
      <c r="I286">
        <f ca="1">(SUMIFS(OFFSET([2]掉落汇总!$C$2:$C$871,,MATCH($B286,[2]掉落汇总!$D$1:$M$1)),[2]掉落汇总!$A$2:$A$871,I$1,[2]掉落汇总!$C$2:$C$871,$Q$1)+SUMIFS(OFFSET([2]掉落汇总!$C$2:$C$871,,MATCH($B286,[2]掉落汇总!$D$1:$M$1)),[2]掉落汇总!$A$2:$A$871,I$1,[2]掉落汇总!$C$2:$C$871,$Q$2)/$Q$3)*宝箱投放计算!H286</f>
        <v>0</v>
      </c>
      <c r="J286">
        <f ca="1">(SUMIFS(OFFSET([2]掉落汇总!$C$2:$C$871,,MATCH($B286,[2]掉落汇总!$D$1:$M$1)),[2]掉落汇总!$A$2:$A$871,J$1,[2]掉落汇总!$C$2:$C$871,$Q$1)+SUMIFS(OFFSET([2]掉落汇总!$C$2:$C$871,,MATCH($B286,[2]掉落汇总!$D$1:$M$1)),[2]掉落汇总!$A$2:$A$871,J$1,[2]掉落汇总!$C$2:$C$871,$Q$2)/$Q$3)*宝箱投放计算!I286</f>
        <v>0</v>
      </c>
      <c r="K286">
        <f ca="1">(SUMIFS(OFFSET([2]掉落汇总!$C$2:$C$871,,MATCH($B286,[2]掉落汇总!$D$1:$M$1)),[2]掉落汇总!$A$2:$A$871,K$1,[2]掉落汇总!$C$2:$C$871,$Q$1)+SUMIFS(OFFSET([2]掉落汇总!$C$2:$C$871,,MATCH($B286,[2]掉落汇总!$D$1:$M$1)),[2]掉落汇总!$A$2:$A$871,K$1,[2]掉落汇总!$C$2:$C$871,$Q$2)/$Q$3)*宝箱投放计算!J286</f>
        <v>0</v>
      </c>
      <c r="L286">
        <f ca="1">(SUMIFS(OFFSET([2]掉落汇总!$C$2:$C$871,,MATCH($B286,[2]掉落汇总!$D$1:$M$1)),[2]掉落汇总!$A$2:$A$871,L$1,[2]掉落汇总!$C$2:$C$871,$Q$1)+SUMIFS(OFFSET([2]掉落汇总!$C$2:$C$871,,MATCH($B286,[2]掉落汇总!$D$1:$M$1)),[2]掉落汇总!$A$2:$A$871,L$1,[2]掉落汇总!$C$2:$C$871,$Q$2)/$Q$3)*宝箱投放计算!K286</f>
        <v>0.7814085171640911</v>
      </c>
      <c r="M286">
        <f ca="1">(SUMIFS(OFFSET([2]掉落汇总!$C$2:$C$871,,MATCH($B286,[2]掉落汇总!$D$1:$M$1)),[2]掉落汇总!$A$2:$A$871,M$1,[2]掉落汇总!$C$2:$C$871,$Q$1)+SUMIFS(OFFSET([2]掉落汇总!$C$2:$C$871,,MATCH($B286,[2]掉落汇总!$D$1:$M$1)),[2]掉落汇总!$A$2:$A$871,M$1,[2]掉落汇总!$C$2:$C$871,$Q$2)/$Q$3)*宝箱投放计算!L286</f>
        <v>0.78196893612051854</v>
      </c>
      <c r="N286">
        <f ca="1">(SUMIFS(OFFSET([2]掉落汇总!$C$2:$C$871,,MATCH($B286,[2]掉落汇总!$D$1:$M$1)),[2]掉落汇总!$A$2:$A$871,N$1,[2]掉落汇总!$C$2:$C$871,$Q$1)+SUMIFS(OFFSET([2]掉落汇总!$C$2:$C$871,,MATCH($B286,[2]掉落汇总!$D$1:$M$1)),[2]掉落汇总!$A$2:$A$871,N$1,[2]掉落汇总!$C$2:$C$871,$Q$2)/$Q$3)*宝箱投放计算!M286</f>
        <v>0.18146053602163756</v>
      </c>
      <c r="O286">
        <f ca="1">(SUMIFS(OFFSET([2]掉落汇总!$C$2:$C$871,,MATCH($B286,[2]掉落汇总!$D$1:$M$1)),[2]掉落汇总!$A$2:$A$871,O$1,[2]掉落汇总!$C$2:$C$871,$Q$1)+SUMIFS(OFFSET([2]掉落汇总!$C$2:$C$871,,MATCH($B286,[2]掉落汇总!$D$1:$M$1)),[2]掉落汇总!$A$2:$A$871,O$1,[2]掉落汇总!$C$2:$C$871,$Q$2)/$Q$3)*宝箱投放计算!N286</f>
        <v>0.37342246297470183</v>
      </c>
    </row>
    <row r="287" spans="1:15" x14ac:dyDescent="0.2">
      <c r="A287">
        <f>玩家成长时间线!A287</f>
        <v>286</v>
      </c>
      <c r="B287">
        <f>玩家成长时间线!B287</f>
        <v>10</v>
      </c>
      <c r="C287">
        <f ca="1">SUM($D$2:D287)</f>
        <v>2553.0518581716606</v>
      </c>
      <c r="D287">
        <f t="shared" ca="1" si="4"/>
        <v>12.463150655647237</v>
      </c>
      <c r="E287">
        <f ca="1">(SUMIFS(OFFSET([2]掉落汇总!$C$2:$C$871,,MATCH($B287,[2]掉落汇总!$D$1:$M$1)),[2]掉落汇总!$A$2:$A$871,E$1,[2]掉落汇总!$C$2:$C$871,$Q$1)+SUMIFS(OFFSET([2]掉落汇总!$C$2:$C$871,,MATCH($B287,[2]掉落汇总!$D$1:$M$1)),[2]掉落汇总!$A$2:$A$871,E$1,[2]掉落汇总!$C$2:$C$871,$Q$2)/$Q$3)*宝箱投放计算!D287</f>
        <v>2.90726985796949</v>
      </c>
      <c r="F287">
        <f ca="1">(SUMIFS(OFFSET([2]掉落汇总!$C$2:$C$871,,MATCH($B287,[2]掉落汇总!$D$1:$M$1)),[2]掉落汇总!$A$2:$A$871,F$1,[2]掉落汇总!$C$2:$C$871,$Q$1)+SUMIFS(OFFSET([2]掉落汇总!$C$2:$C$871,,MATCH($B287,[2]掉落汇总!$D$1:$M$1)),[2]掉落汇总!$A$2:$A$871,F$1,[2]掉落汇总!$C$2:$C$871,$Q$2)/$Q$3)*宝箱投放计算!E287</f>
        <v>2.8580034423407916</v>
      </c>
      <c r="G287">
        <f ca="1">(SUMIFS(OFFSET([2]掉落汇总!$C$2:$C$871,,MATCH($B287,[2]掉落汇总!$D$1:$M$1)),[2]掉落汇总!$A$2:$A$871,G$1,[2]掉落汇总!$C$2:$C$871,$Q$1)+SUMIFS(OFFSET([2]掉落汇总!$C$2:$C$871,,MATCH($B287,[2]掉落汇总!$D$1:$M$1)),[2]掉落汇总!$A$2:$A$871,G$1,[2]掉落汇总!$C$2:$C$871,$Q$2)/$Q$3)*宝箱投放计算!F287</f>
        <v>0</v>
      </c>
      <c r="H287">
        <f ca="1">(SUMIFS(OFFSET([2]掉落汇总!$C$2:$C$871,,MATCH($B287,[2]掉落汇总!$D$1:$M$1)),[2]掉落汇总!$A$2:$A$871,H$1,[2]掉落汇总!$C$2:$C$871,$Q$1)+SUMIFS(OFFSET([2]掉落汇总!$C$2:$C$871,,MATCH($B287,[2]掉落汇总!$D$1:$M$1)),[2]掉落汇总!$A$2:$A$871,H$1,[2]掉落汇总!$C$2:$C$871,$Q$2)/$Q$3)*宝箱投放计算!G287</f>
        <v>0</v>
      </c>
      <c r="I287">
        <f ca="1">(SUMIFS(OFFSET([2]掉落汇总!$C$2:$C$871,,MATCH($B287,[2]掉落汇总!$D$1:$M$1)),[2]掉落汇总!$A$2:$A$871,I$1,[2]掉落汇总!$C$2:$C$871,$Q$1)+SUMIFS(OFFSET([2]掉落汇总!$C$2:$C$871,,MATCH($B287,[2]掉落汇总!$D$1:$M$1)),[2]掉落汇总!$A$2:$A$871,I$1,[2]掉落汇总!$C$2:$C$871,$Q$2)/$Q$3)*宝箱投放计算!H287</f>
        <v>0</v>
      </c>
      <c r="J287">
        <f ca="1">(SUMIFS(OFFSET([2]掉落汇总!$C$2:$C$871,,MATCH($B287,[2]掉落汇总!$D$1:$M$1)),[2]掉落汇总!$A$2:$A$871,J$1,[2]掉落汇总!$C$2:$C$871,$Q$1)+SUMIFS(OFFSET([2]掉落汇总!$C$2:$C$871,,MATCH($B287,[2]掉落汇总!$D$1:$M$1)),[2]掉落汇总!$A$2:$A$871,J$1,[2]掉落汇总!$C$2:$C$871,$Q$2)/$Q$3)*宝箱投放计算!I287</f>
        <v>4.5796169030560039</v>
      </c>
      <c r="K287">
        <f ca="1">(SUMIFS(OFFSET([2]掉落汇总!$C$2:$C$871,,MATCH($B287,[2]掉落汇总!$D$1:$M$1)),[2]掉落汇总!$A$2:$A$871,K$1,[2]掉落汇总!$C$2:$C$871,$Q$1)+SUMIFS(OFFSET([2]掉落汇总!$C$2:$C$871,,MATCH($B287,[2]掉落汇总!$D$1:$M$1)),[2]掉落汇总!$A$2:$A$871,K$1,[2]掉落汇总!$C$2:$C$871,$Q$2)/$Q$3)*宝箱投放计算!J287</f>
        <v>0</v>
      </c>
      <c r="L287">
        <f ca="1">(SUMIFS(OFFSET([2]掉落汇总!$C$2:$C$871,,MATCH($B287,[2]掉落汇总!$D$1:$M$1)),[2]掉落汇总!$A$2:$A$871,L$1,[2]掉落汇总!$C$2:$C$871,$Q$1)+SUMIFS(OFFSET([2]掉落汇总!$C$2:$C$871,,MATCH($B287,[2]掉落汇总!$D$1:$M$1)),[2]掉落汇总!$A$2:$A$871,L$1,[2]掉落汇总!$C$2:$C$871,$Q$2)/$Q$3)*宝箱投放计算!K287</f>
        <v>0.7814085171640911</v>
      </c>
      <c r="M287">
        <f ca="1">(SUMIFS(OFFSET([2]掉落汇总!$C$2:$C$871,,MATCH($B287,[2]掉落汇总!$D$1:$M$1)),[2]掉落汇总!$A$2:$A$871,M$1,[2]掉落汇总!$C$2:$C$871,$Q$1)+SUMIFS(OFFSET([2]掉落汇总!$C$2:$C$871,,MATCH($B287,[2]掉落汇总!$D$1:$M$1)),[2]掉落汇总!$A$2:$A$871,M$1,[2]掉落汇总!$C$2:$C$871,$Q$2)/$Q$3)*宝箱投放计算!L287</f>
        <v>0.78196893612051854</v>
      </c>
      <c r="N287">
        <f ca="1">(SUMIFS(OFFSET([2]掉落汇总!$C$2:$C$871,,MATCH($B287,[2]掉落汇总!$D$1:$M$1)),[2]掉落汇总!$A$2:$A$871,N$1,[2]掉落汇总!$C$2:$C$871,$Q$1)+SUMIFS(OFFSET([2]掉落汇总!$C$2:$C$871,,MATCH($B287,[2]掉落汇总!$D$1:$M$1)),[2]掉落汇总!$A$2:$A$871,N$1,[2]掉落汇总!$C$2:$C$871,$Q$2)/$Q$3)*宝箱投放计算!M287</f>
        <v>0.18146053602163756</v>
      </c>
      <c r="O287">
        <f ca="1">(SUMIFS(OFFSET([2]掉落汇总!$C$2:$C$871,,MATCH($B287,[2]掉落汇总!$D$1:$M$1)),[2]掉落汇总!$A$2:$A$871,O$1,[2]掉落汇总!$C$2:$C$871,$Q$1)+SUMIFS(OFFSET([2]掉落汇总!$C$2:$C$871,,MATCH($B287,[2]掉落汇总!$D$1:$M$1)),[2]掉落汇总!$A$2:$A$871,O$1,[2]掉落汇总!$C$2:$C$871,$Q$2)/$Q$3)*宝箱投放计算!N287</f>
        <v>0.37342246297470183</v>
      </c>
    </row>
    <row r="288" spans="1:15" x14ac:dyDescent="0.2">
      <c r="A288">
        <f>玩家成长时间线!A288</f>
        <v>287</v>
      </c>
      <c r="B288">
        <f>玩家成长时间线!B288</f>
        <v>10</v>
      </c>
      <c r="C288">
        <f ca="1">SUM($D$2:D288)</f>
        <v>2560.9480168584969</v>
      </c>
      <c r="D288">
        <f t="shared" ca="1" si="4"/>
        <v>7.8961586868363645</v>
      </c>
      <c r="E288">
        <f ca="1">(SUMIFS(OFFSET([2]掉落汇总!$C$2:$C$871,,MATCH($B288,[2]掉落汇总!$D$1:$M$1)),[2]掉落汇总!$A$2:$A$871,E$1,[2]掉落汇总!$C$2:$C$871,$Q$1)+SUMIFS(OFFSET([2]掉落汇总!$C$2:$C$871,,MATCH($B288,[2]掉落汇总!$D$1:$M$1)),[2]掉落汇总!$A$2:$A$871,E$1,[2]掉落汇总!$C$2:$C$871,$Q$2)/$Q$3)*宝箱投放计算!D288</f>
        <v>2.9198947922146243</v>
      </c>
      <c r="F288">
        <f ca="1">(SUMIFS(OFFSET([2]掉落汇总!$C$2:$C$871,,MATCH($B288,[2]掉落汇总!$D$1:$M$1)),[2]掉落汇总!$A$2:$A$871,F$1,[2]掉落汇总!$C$2:$C$871,$Q$1)+SUMIFS(OFFSET([2]掉落汇总!$C$2:$C$871,,MATCH($B288,[2]掉落汇总!$D$1:$M$1)),[2]掉落汇总!$A$2:$A$871,F$1,[2]掉落汇总!$C$2:$C$871,$Q$2)/$Q$3)*宝箱投放计算!E288</f>
        <v>2.8580034423407916</v>
      </c>
      <c r="G288">
        <f ca="1">(SUMIFS(OFFSET([2]掉落汇总!$C$2:$C$871,,MATCH($B288,[2]掉落汇总!$D$1:$M$1)),[2]掉落汇总!$A$2:$A$871,G$1,[2]掉落汇总!$C$2:$C$871,$Q$1)+SUMIFS(OFFSET([2]掉落汇总!$C$2:$C$871,,MATCH($B288,[2]掉落汇总!$D$1:$M$1)),[2]掉落汇总!$A$2:$A$871,G$1,[2]掉落汇总!$C$2:$C$871,$Q$2)/$Q$3)*宝箱投放计算!F288</f>
        <v>0</v>
      </c>
      <c r="H288">
        <f ca="1">(SUMIFS(OFFSET([2]掉落汇总!$C$2:$C$871,,MATCH($B288,[2]掉落汇总!$D$1:$M$1)),[2]掉落汇总!$A$2:$A$871,H$1,[2]掉落汇总!$C$2:$C$871,$Q$1)+SUMIFS(OFFSET([2]掉落汇总!$C$2:$C$871,,MATCH($B288,[2]掉落汇总!$D$1:$M$1)),[2]掉落汇总!$A$2:$A$871,H$1,[2]掉落汇总!$C$2:$C$871,$Q$2)/$Q$3)*宝箱投放计算!G288</f>
        <v>0</v>
      </c>
      <c r="I288">
        <f ca="1">(SUMIFS(OFFSET([2]掉落汇总!$C$2:$C$871,,MATCH($B288,[2]掉落汇总!$D$1:$M$1)),[2]掉落汇总!$A$2:$A$871,I$1,[2]掉落汇总!$C$2:$C$871,$Q$1)+SUMIFS(OFFSET([2]掉落汇总!$C$2:$C$871,,MATCH($B288,[2]掉落汇总!$D$1:$M$1)),[2]掉落汇总!$A$2:$A$871,I$1,[2]掉落汇总!$C$2:$C$871,$Q$2)/$Q$3)*宝箱投放计算!H288</f>
        <v>0</v>
      </c>
      <c r="J288">
        <f ca="1">(SUMIFS(OFFSET([2]掉落汇总!$C$2:$C$871,,MATCH($B288,[2]掉落汇总!$D$1:$M$1)),[2]掉落汇总!$A$2:$A$871,J$1,[2]掉落汇总!$C$2:$C$871,$Q$1)+SUMIFS(OFFSET([2]掉落汇总!$C$2:$C$871,,MATCH($B288,[2]掉落汇总!$D$1:$M$1)),[2]掉落汇总!$A$2:$A$871,J$1,[2]掉落汇总!$C$2:$C$871,$Q$2)/$Q$3)*宝箱投放计算!I288</f>
        <v>0</v>
      </c>
      <c r="K288">
        <f ca="1">(SUMIFS(OFFSET([2]掉落汇总!$C$2:$C$871,,MATCH($B288,[2]掉落汇总!$D$1:$M$1)),[2]掉落汇总!$A$2:$A$871,K$1,[2]掉落汇总!$C$2:$C$871,$Q$1)+SUMIFS(OFFSET([2]掉落汇总!$C$2:$C$871,,MATCH($B288,[2]掉落汇总!$D$1:$M$1)),[2]掉落汇总!$A$2:$A$871,K$1,[2]掉落汇总!$C$2:$C$871,$Q$2)/$Q$3)*宝箱投放计算!J288</f>
        <v>0</v>
      </c>
      <c r="L288">
        <f ca="1">(SUMIFS(OFFSET([2]掉落汇总!$C$2:$C$871,,MATCH($B288,[2]掉落汇总!$D$1:$M$1)),[2]掉落汇总!$A$2:$A$871,L$1,[2]掉落汇总!$C$2:$C$871,$Q$1)+SUMIFS(OFFSET([2]掉落汇总!$C$2:$C$871,,MATCH($B288,[2]掉落汇总!$D$1:$M$1)),[2]掉落汇总!$A$2:$A$871,L$1,[2]掉落汇总!$C$2:$C$871,$Q$2)/$Q$3)*宝箱投放计算!K288</f>
        <v>0.7814085171640911</v>
      </c>
      <c r="M288">
        <f ca="1">(SUMIFS(OFFSET([2]掉落汇总!$C$2:$C$871,,MATCH($B288,[2]掉落汇总!$D$1:$M$1)),[2]掉落汇总!$A$2:$A$871,M$1,[2]掉落汇总!$C$2:$C$871,$Q$1)+SUMIFS(OFFSET([2]掉落汇总!$C$2:$C$871,,MATCH($B288,[2]掉落汇总!$D$1:$M$1)),[2]掉落汇总!$A$2:$A$871,M$1,[2]掉落汇总!$C$2:$C$871,$Q$2)/$Q$3)*宝箱投放计算!L288</f>
        <v>0.78196893612051854</v>
      </c>
      <c r="N288">
        <f ca="1">(SUMIFS(OFFSET([2]掉落汇总!$C$2:$C$871,,MATCH($B288,[2]掉落汇总!$D$1:$M$1)),[2]掉落汇总!$A$2:$A$871,N$1,[2]掉落汇总!$C$2:$C$871,$Q$1)+SUMIFS(OFFSET([2]掉落汇总!$C$2:$C$871,,MATCH($B288,[2]掉落汇总!$D$1:$M$1)),[2]掉落汇总!$A$2:$A$871,N$1,[2]掉落汇总!$C$2:$C$871,$Q$2)/$Q$3)*宝箱投放计算!M288</f>
        <v>0.18146053602163756</v>
      </c>
      <c r="O288">
        <f ca="1">(SUMIFS(OFFSET([2]掉落汇总!$C$2:$C$871,,MATCH($B288,[2]掉落汇总!$D$1:$M$1)),[2]掉落汇总!$A$2:$A$871,O$1,[2]掉落汇总!$C$2:$C$871,$Q$1)+SUMIFS(OFFSET([2]掉落汇总!$C$2:$C$871,,MATCH($B288,[2]掉落汇总!$D$1:$M$1)),[2]掉落汇总!$A$2:$A$871,O$1,[2]掉落汇总!$C$2:$C$871,$Q$2)/$Q$3)*宝箱投放计算!N288</f>
        <v>0.37342246297470183</v>
      </c>
    </row>
    <row r="289" spans="1:15" x14ac:dyDescent="0.2">
      <c r="A289">
        <f>玩家成长时间线!A289</f>
        <v>288</v>
      </c>
      <c r="B289">
        <f>玩家成长时间线!B289</f>
        <v>10</v>
      </c>
      <c r="C289">
        <f ca="1">SUM($D$2:D289)</f>
        <v>2568.8568004795784</v>
      </c>
      <c r="D289">
        <f t="shared" ca="1" si="4"/>
        <v>7.9087836210814988</v>
      </c>
      <c r="E289">
        <f ca="1">(SUMIFS(OFFSET([2]掉落汇总!$C$2:$C$871,,MATCH($B289,[2]掉落汇总!$D$1:$M$1)),[2]掉落汇总!$A$2:$A$871,E$1,[2]掉落汇总!$C$2:$C$871,$Q$1)+SUMIFS(OFFSET([2]掉落汇总!$C$2:$C$871,,MATCH($B289,[2]掉落汇总!$D$1:$M$1)),[2]掉落汇总!$A$2:$A$871,E$1,[2]掉落汇总!$C$2:$C$871,$Q$2)/$Q$3)*宝箱投放计算!D289</f>
        <v>2.9325197264597582</v>
      </c>
      <c r="F289">
        <f ca="1">(SUMIFS(OFFSET([2]掉落汇总!$C$2:$C$871,,MATCH($B289,[2]掉落汇总!$D$1:$M$1)),[2]掉落汇总!$A$2:$A$871,F$1,[2]掉落汇总!$C$2:$C$871,$Q$1)+SUMIFS(OFFSET([2]掉落汇总!$C$2:$C$871,,MATCH($B289,[2]掉落汇总!$D$1:$M$1)),[2]掉落汇总!$A$2:$A$871,F$1,[2]掉落汇总!$C$2:$C$871,$Q$2)/$Q$3)*宝箱投放计算!E289</f>
        <v>2.8580034423407916</v>
      </c>
      <c r="G289">
        <f ca="1">(SUMIFS(OFFSET([2]掉落汇总!$C$2:$C$871,,MATCH($B289,[2]掉落汇总!$D$1:$M$1)),[2]掉落汇总!$A$2:$A$871,G$1,[2]掉落汇总!$C$2:$C$871,$Q$1)+SUMIFS(OFFSET([2]掉落汇总!$C$2:$C$871,,MATCH($B289,[2]掉落汇总!$D$1:$M$1)),[2]掉落汇总!$A$2:$A$871,G$1,[2]掉落汇总!$C$2:$C$871,$Q$2)/$Q$3)*宝箱投放计算!F289</f>
        <v>0</v>
      </c>
      <c r="H289">
        <f ca="1">(SUMIFS(OFFSET([2]掉落汇总!$C$2:$C$871,,MATCH($B289,[2]掉落汇总!$D$1:$M$1)),[2]掉落汇总!$A$2:$A$871,H$1,[2]掉落汇总!$C$2:$C$871,$Q$1)+SUMIFS(OFFSET([2]掉落汇总!$C$2:$C$871,,MATCH($B289,[2]掉落汇总!$D$1:$M$1)),[2]掉落汇总!$A$2:$A$871,H$1,[2]掉落汇总!$C$2:$C$871,$Q$2)/$Q$3)*宝箱投放计算!G289</f>
        <v>0</v>
      </c>
      <c r="I289">
        <f ca="1">(SUMIFS(OFFSET([2]掉落汇总!$C$2:$C$871,,MATCH($B289,[2]掉落汇总!$D$1:$M$1)),[2]掉落汇总!$A$2:$A$871,I$1,[2]掉落汇总!$C$2:$C$871,$Q$1)+SUMIFS(OFFSET([2]掉落汇总!$C$2:$C$871,,MATCH($B289,[2]掉落汇总!$D$1:$M$1)),[2]掉落汇总!$A$2:$A$871,I$1,[2]掉落汇总!$C$2:$C$871,$Q$2)/$Q$3)*宝箱投放计算!H289</f>
        <v>0</v>
      </c>
      <c r="J289">
        <f ca="1">(SUMIFS(OFFSET([2]掉落汇总!$C$2:$C$871,,MATCH($B289,[2]掉落汇总!$D$1:$M$1)),[2]掉落汇总!$A$2:$A$871,J$1,[2]掉落汇总!$C$2:$C$871,$Q$1)+SUMIFS(OFFSET([2]掉落汇总!$C$2:$C$871,,MATCH($B289,[2]掉落汇总!$D$1:$M$1)),[2]掉落汇总!$A$2:$A$871,J$1,[2]掉落汇总!$C$2:$C$871,$Q$2)/$Q$3)*宝箱投放计算!I289</f>
        <v>0</v>
      </c>
      <c r="K289">
        <f ca="1">(SUMIFS(OFFSET([2]掉落汇总!$C$2:$C$871,,MATCH($B289,[2]掉落汇总!$D$1:$M$1)),[2]掉落汇总!$A$2:$A$871,K$1,[2]掉落汇总!$C$2:$C$871,$Q$1)+SUMIFS(OFFSET([2]掉落汇总!$C$2:$C$871,,MATCH($B289,[2]掉落汇总!$D$1:$M$1)),[2]掉落汇总!$A$2:$A$871,K$1,[2]掉落汇总!$C$2:$C$871,$Q$2)/$Q$3)*宝箱投放计算!J289</f>
        <v>0</v>
      </c>
      <c r="L289">
        <f ca="1">(SUMIFS(OFFSET([2]掉落汇总!$C$2:$C$871,,MATCH($B289,[2]掉落汇总!$D$1:$M$1)),[2]掉落汇总!$A$2:$A$871,L$1,[2]掉落汇总!$C$2:$C$871,$Q$1)+SUMIFS(OFFSET([2]掉落汇总!$C$2:$C$871,,MATCH($B289,[2]掉落汇总!$D$1:$M$1)),[2]掉落汇总!$A$2:$A$871,L$1,[2]掉落汇总!$C$2:$C$871,$Q$2)/$Q$3)*宝箱投放计算!K289</f>
        <v>0.7814085171640911</v>
      </c>
      <c r="M289">
        <f ca="1">(SUMIFS(OFFSET([2]掉落汇总!$C$2:$C$871,,MATCH($B289,[2]掉落汇总!$D$1:$M$1)),[2]掉落汇总!$A$2:$A$871,M$1,[2]掉落汇总!$C$2:$C$871,$Q$1)+SUMIFS(OFFSET([2]掉落汇总!$C$2:$C$871,,MATCH($B289,[2]掉落汇总!$D$1:$M$1)),[2]掉落汇总!$A$2:$A$871,M$1,[2]掉落汇总!$C$2:$C$871,$Q$2)/$Q$3)*宝箱投放计算!L289</f>
        <v>0.78196893612051854</v>
      </c>
      <c r="N289">
        <f ca="1">(SUMIFS(OFFSET([2]掉落汇总!$C$2:$C$871,,MATCH($B289,[2]掉落汇总!$D$1:$M$1)),[2]掉落汇总!$A$2:$A$871,N$1,[2]掉落汇总!$C$2:$C$871,$Q$1)+SUMIFS(OFFSET([2]掉落汇总!$C$2:$C$871,,MATCH($B289,[2]掉落汇总!$D$1:$M$1)),[2]掉落汇总!$A$2:$A$871,N$1,[2]掉落汇总!$C$2:$C$871,$Q$2)/$Q$3)*宝箱投放计算!M289</f>
        <v>0.18146053602163756</v>
      </c>
      <c r="O289">
        <f ca="1">(SUMIFS(OFFSET([2]掉落汇总!$C$2:$C$871,,MATCH($B289,[2]掉落汇总!$D$1:$M$1)),[2]掉落汇总!$A$2:$A$871,O$1,[2]掉落汇总!$C$2:$C$871,$Q$1)+SUMIFS(OFFSET([2]掉落汇总!$C$2:$C$871,,MATCH($B289,[2]掉落汇总!$D$1:$M$1)),[2]掉落汇总!$A$2:$A$871,O$1,[2]掉落汇总!$C$2:$C$871,$Q$2)/$Q$3)*宝箱投放计算!N289</f>
        <v>0.37342246297470183</v>
      </c>
    </row>
    <row r="290" spans="1:15" x14ac:dyDescent="0.2">
      <c r="A290">
        <f>玩家成长时间线!A290</f>
        <v>289</v>
      </c>
      <c r="B290">
        <f>玩家成长时间线!B290</f>
        <v>10</v>
      </c>
      <c r="C290">
        <f ca="1">SUM($D$2:D290)</f>
        <v>2577.0307077198077</v>
      </c>
      <c r="D290">
        <f t="shared" ca="1" si="4"/>
        <v>8.1739072402293154</v>
      </c>
      <c r="E290">
        <f ca="1">(SUMIFS(OFFSET([2]掉落汇总!$C$2:$C$871,,MATCH($B290,[2]掉落汇总!$D$1:$M$1)),[2]掉落汇总!$A$2:$A$871,E$1,[2]掉落汇总!$C$2:$C$871,$Q$1)+SUMIFS(OFFSET([2]掉落汇总!$C$2:$C$871,,MATCH($B290,[2]掉落汇总!$D$1:$M$1)),[2]掉落汇总!$A$2:$A$871,E$1,[2]掉落汇总!$C$2:$C$871,$Q$2)/$Q$3)*宝箱投放计算!D290</f>
        <v>3.1976433456075752</v>
      </c>
      <c r="F290">
        <f ca="1">(SUMIFS(OFFSET([2]掉落汇总!$C$2:$C$871,,MATCH($B290,[2]掉落汇总!$D$1:$M$1)),[2]掉落汇总!$A$2:$A$871,F$1,[2]掉落汇总!$C$2:$C$871,$Q$1)+SUMIFS(OFFSET([2]掉落汇总!$C$2:$C$871,,MATCH($B290,[2]掉落汇总!$D$1:$M$1)),[2]掉落汇总!$A$2:$A$871,F$1,[2]掉落汇总!$C$2:$C$871,$Q$2)/$Q$3)*宝箱投放计算!E290</f>
        <v>2.8580034423407916</v>
      </c>
      <c r="G290">
        <f ca="1">(SUMIFS(OFFSET([2]掉落汇总!$C$2:$C$871,,MATCH($B290,[2]掉落汇总!$D$1:$M$1)),[2]掉落汇总!$A$2:$A$871,G$1,[2]掉落汇总!$C$2:$C$871,$Q$1)+SUMIFS(OFFSET([2]掉落汇总!$C$2:$C$871,,MATCH($B290,[2]掉落汇总!$D$1:$M$1)),[2]掉落汇总!$A$2:$A$871,G$1,[2]掉落汇总!$C$2:$C$871,$Q$2)/$Q$3)*宝箱投放计算!F290</f>
        <v>0</v>
      </c>
      <c r="H290">
        <f ca="1">(SUMIFS(OFFSET([2]掉落汇总!$C$2:$C$871,,MATCH($B290,[2]掉落汇总!$D$1:$M$1)),[2]掉落汇总!$A$2:$A$871,H$1,[2]掉落汇总!$C$2:$C$871,$Q$1)+SUMIFS(OFFSET([2]掉落汇总!$C$2:$C$871,,MATCH($B290,[2]掉落汇总!$D$1:$M$1)),[2]掉落汇总!$A$2:$A$871,H$1,[2]掉落汇总!$C$2:$C$871,$Q$2)/$Q$3)*宝箱投放计算!G290</f>
        <v>0</v>
      </c>
      <c r="I290">
        <f ca="1">(SUMIFS(OFFSET([2]掉落汇总!$C$2:$C$871,,MATCH($B290,[2]掉落汇总!$D$1:$M$1)),[2]掉落汇总!$A$2:$A$871,I$1,[2]掉落汇总!$C$2:$C$871,$Q$1)+SUMIFS(OFFSET([2]掉落汇总!$C$2:$C$871,,MATCH($B290,[2]掉落汇总!$D$1:$M$1)),[2]掉落汇总!$A$2:$A$871,I$1,[2]掉落汇总!$C$2:$C$871,$Q$2)/$Q$3)*宝箱投放计算!H290</f>
        <v>0</v>
      </c>
      <c r="J290">
        <f ca="1">(SUMIFS(OFFSET([2]掉落汇总!$C$2:$C$871,,MATCH($B290,[2]掉落汇总!$D$1:$M$1)),[2]掉落汇总!$A$2:$A$871,J$1,[2]掉落汇总!$C$2:$C$871,$Q$1)+SUMIFS(OFFSET([2]掉落汇总!$C$2:$C$871,,MATCH($B290,[2]掉落汇总!$D$1:$M$1)),[2]掉落汇总!$A$2:$A$871,J$1,[2]掉落汇总!$C$2:$C$871,$Q$2)/$Q$3)*宝箱投放计算!I290</f>
        <v>0</v>
      </c>
      <c r="K290">
        <f ca="1">(SUMIFS(OFFSET([2]掉落汇总!$C$2:$C$871,,MATCH($B290,[2]掉落汇总!$D$1:$M$1)),[2]掉落汇总!$A$2:$A$871,K$1,[2]掉落汇总!$C$2:$C$871,$Q$1)+SUMIFS(OFFSET([2]掉落汇总!$C$2:$C$871,,MATCH($B290,[2]掉落汇总!$D$1:$M$1)),[2]掉落汇总!$A$2:$A$871,K$1,[2]掉落汇总!$C$2:$C$871,$Q$2)/$Q$3)*宝箱投放计算!J290</f>
        <v>0</v>
      </c>
      <c r="L290">
        <f ca="1">(SUMIFS(OFFSET([2]掉落汇总!$C$2:$C$871,,MATCH($B290,[2]掉落汇总!$D$1:$M$1)),[2]掉落汇总!$A$2:$A$871,L$1,[2]掉落汇总!$C$2:$C$871,$Q$1)+SUMIFS(OFFSET([2]掉落汇总!$C$2:$C$871,,MATCH($B290,[2]掉落汇总!$D$1:$M$1)),[2]掉落汇总!$A$2:$A$871,L$1,[2]掉落汇总!$C$2:$C$871,$Q$2)/$Q$3)*宝箱投放计算!K290</f>
        <v>0.7814085171640911</v>
      </c>
      <c r="M290">
        <f ca="1">(SUMIFS(OFFSET([2]掉落汇总!$C$2:$C$871,,MATCH($B290,[2]掉落汇总!$D$1:$M$1)),[2]掉落汇总!$A$2:$A$871,M$1,[2]掉落汇总!$C$2:$C$871,$Q$1)+SUMIFS(OFFSET([2]掉落汇总!$C$2:$C$871,,MATCH($B290,[2]掉落汇总!$D$1:$M$1)),[2]掉落汇总!$A$2:$A$871,M$1,[2]掉落汇总!$C$2:$C$871,$Q$2)/$Q$3)*宝箱投放计算!L290</f>
        <v>0.78196893612051854</v>
      </c>
      <c r="N290">
        <f ca="1">(SUMIFS(OFFSET([2]掉落汇总!$C$2:$C$871,,MATCH($B290,[2]掉落汇总!$D$1:$M$1)),[2]掉落汇总!$A$2:$A$871,N$1,[2]掉落汇总!$C$2:$C$871,$Q$1)+SUMIFS(OFFSET([2]掉落汇总!$C$2:$C$871,,MATCH($B290,[2]掉落汇总!$D$1:$M$1)),[2]掉落汇总!$A$2:$A$871,N$1,[2]掉落汇总!$C$2:$C$871,$Q$2)/$Q$3)*宝箱投放计算!M290</f>
        <v>0.18146053602163756</v>
      </c>
      <c r="O290">
        <f ca="1">(SUMIFS(OFFSET([2]掉落汇总!$C$2:$C$871,,MATCH($B290,[2]掉落汇总!$D$1:$M$1)),[2]掉落汇总!$A$2:$A$871,O$1,[2]掉落汇总!$C$2:$C$871,$Q$1)+SUMIFS(OFFSET([2]掉落汇总!$C$2:$C$871,,MATCH($B290,[2]掉落汇总!$D$1:$M$1)),[2]掉落汇总!$A$2:$A$871,O$1,[2]掉落汇总!$C$2:$C$871,$Q$2)/$Q$3)*宝箱投放计算!N290</f>
        <v>0.37342246297470183</v>
      </c>
    </row>
    <row r="291" spans="1:15" x14ac:dyDescent="0.2">
      <c r="A291">
        <f>玩家成长时间线!A291</f>
        <v>290</v>
      </c>
      <c r="B291">
        <f>玩家成长时间线!B291</f>
        <v>10</v>
      </c>
      <c r="C291">
        <f ca="1">SUM($D$2:D291)</f>
        <v>2584.9647412093796</v>
      </c>
      <c r="D291">
        <f t="shared" ca="1" si="4"/>
        <v>7.9340334895717666</v>
      </c>
      <c r="E291">
        <f ca="1">(SUMIFS(OFFSET([2]掉落汇总!$C$2:$C$871,,MATCH($B291,[2]掉落汇总!$D$1:$M$1)),[2]掉落汇总!$A$2:$A$871,E$1,[2]掉落汇总!$C$2:$C$871,$Q$1)+SUMIFS(OFFSET([2]掉落汇总!$C$2:$C$871,,MATCH($B291,[2]掉落汇总!$D$1:$M$1)),[2]掉落汇总!$A$2:$A$871,E$1,[2]掉落汇总!$C$2:$C$871,$Q$2)/$Q$3)*宝箱投放计算!D291</f>
        <v>2.9577695949500264</v>
      </c>
      <c r="F291">
        <f ca="1">(SUMIFS(OFFSET([2]掉落汇总!$C$2:$C$871,,MATCH($B291,[2]掉落汇总!$D$1:$M$1)),[2]掉落汇总!$A$2:$A$871,F$1,[2]掉落汇总!$C$2:$C$871,$Q$1)+SUMIFS(OFFSET([2]掉落汇总!$C$2:$C$871,,MATCH($B291,[2]掉落汇总!$D$1:$M$1)),[2]掉落汇总!$A$2:$A$871,F$1,[2]掉落汇总!$C$2:$C$871,$Q$2)/$Q$3)*宝箱投放计算!E291</f>
        <v>2.8580034423407916</v>
      </c>
      <c r="G291">
        <f ca="1">(SUMIFS(OFFSET([2]掉落汇总!$C$2:$C$871,,MATCH($B291,[2]掉落汇总!$D$1:$M$1)),[2]掉落汇总!$A$2:$A$871,G$1,[2]掉落汇总!$C$2:$C$871,$Q$1)+SUMIFS(OFFSET([2]掉落汇总!$C$2:$C$871,,MATCH($B291,[2]掉落汇总!$D$1:$M$1)),[2]掉落汇总!$A$2:$A$871,G$1,[2]掉落汇总!$C$2:$C$871,$Q$2)/$Q$3)*宝箱投放计算!F291</f>
        <v>0</v>
      </c>
      <c r="H291">
        <f ca="1">(SUMIFS(OFFSET([2]掉落汇总!$C$2:$C$871,,MATCH($B291,[2]掉落汇总!$D$1:$M$1)),[2]掉落汇总!$A$2:$A$871,H$1,[2]掉落汇总!$C$2:$C$871,$Q$1)+SUMIFS(OFFSET([2]掉落汇总!$C$2:$C$871,,MATCH($B291,[2]掉落汇总!$D$1:$M$1)),[2]掉落汇总!$A$2:$A$871,H$1,[2]掉落汇总!$C$2:$C$871,$Q$2)/$Q$3)*宝箱投放计算!G291</f>
        <v>0</v>
      </c>
      <c r="I291">
        <f ca="1">(SUMIFS(OFFSET([2]掉落汇总!$C$2:$C$871,,MATCH($B291,[2]掉落汇总!$D$1:$M$1)),[2]掉落汇总!$A$2:$A$871,I$1,[2]掉落汇总!$C$2:$C$871,$Q$1)+SUMIFS(OFFSET([2]掉落汇总!$C$2:$C$871,,MATCH($B291,[2]掉落汇总!$D$1:$M$1)),[2]掉落汇总!$A$2:$A$871,I$1,[2]掉落汇总!$C$2:$C$871,$Q$2)/$Q$3)*宝箱投放计算!H291</f>
        <v>0</v>
      </c>
      <c r="J291">
        <f ca="1">(SUMIFS(OFFSET([2]掉落汇总!$C$2:$C$871,,MATCH($B291,[2]掉落汇总!$D$1:$M$1)),[2]掉落汇总!$A$2:$A$871,J$1,[2]掉落汇总!$C$2:$C$871,$Q$1)+SUMIFS(OFFSET([2]掉落汇总!$C$2:$C$871,,MATCH($B291,[2]掉落汇总!$D$1:$M$1)),[2]掉落汇总!$A$2:$A$871,J$1,[2]掉落汇总!$C$2:$C$871,$Q$2)/$Q$3)*宝箱投放计算!I291</f>
        <v>0</v>
      </c>
      <c r="K291">
        <f ca="1">(SUMIFS(OFFSET([2]掉落汇总!$C$2:$C$871,,MATCH($B291,[2]掉落汇总!$D$1:$M$1)),[2]掉落汇总!$A$2:$A$871,K$1,[2]掉落汇总!$C$2:$C$871,$Q$1)+SUMIFS(OFFSET([2]掉落汇总!$C$2:$C$871,,MATCH($B291,[2]掉落汇总!$D$1:$M$1)),[2]掉落汇总!$A$2:$A$871,K$1,[2]掉落汇总!$C$2:$C$871,$Q$2)/$Q$3)*宝箱投放计算!J291</f>
        <v>0</v>
      </c>
      <c r="L291">
        <f ca="1">(SUMIFS(OFFSET([2]掉落汇总!$C$2:$C$871,,MATCH($B291,[2]掉落汇总!$D$1:$M$1)),[2]掉落汇总!$A$2:$A$871,L$1,[2]掉落汇总!$C$2:$C$871,$Q$1)+SUMIFS(OFFSET([2]掉落汇总!$C$2:$C$871,,MATCH($B291,[2]掉落汇总!$D$1:$M$1)),[2]掉落汇总!$A$2:$A$871,L$1,[2]掉落汇总!$C$2:$C$871,$Q$2)/$Q$3)*宝箱投放计算!K291</f>
        <v>0.7814085171640911</v>
      </c>
      <c r="M291">
        <f ca="1">(SUMIFS(OFFSET([2]掉落汇总!$C$2:$C$871,,MATCH($B291,[2]掉落汇总!$D$1:$M$1)),[2]掉落汇总!$A$2:$A$871,M$1,[2]掉落汇总!$C$2:$C$871,$Q$1)+SUMIFS(OFFSET([2]掉落汇总!$C$2:$C$871,,MATCH($B291,[2]掉落汇总!$D$1:$M$1)),[2]掉落汇总!$A$2:$A$871,M$1,[2]掉落汇总!$C$2:$C$871,$Q$2)/$Q$3)*宝箱投放计算!L291</f>
        <v>0.78196893612051854</v>
      </c>
      <c r="N291">
        <f ca="1">(SUMIFS(OFFSET([2]掉落汇总!$C$2:$C$871,,MATCH($B291,[2]掉落汇总!$D$1:$M$1)),[2]掉落汇总!$A$2:$A$871,N$1,[2]掉落汇总!$C$2:$C$871,$Q$1)+SUMIFS(OFFSET([2]掉落汇总!$C$2:$C$871,,MATCH($B291,[2]掉落汇总!$D$1:$M$1)),[2]掉落汇总!$A$2:$A$871,N$1,[2]掉落汇总!$C$2:$C$871,$Q$2)/$Q$3)*宝箱投放计算!M291</f>
        <v>0.18146053602163756</v>
      </c>
      <c r="O291">
        <f ca="1">(SUMIFS(OFFSET([2]掉落汇总!$C$2:$C$871,,MATCH($B291,[2]掉落汇总!$D$1:$M$1)),[2]掉落汇总!$A$2:$A$871,O$1,[2]掉落汇总!$C$2:$C$871,$Q$1)+SUMIFS(OFFSET([2]掉落汇总!$C$2:$C$871,,MATCH($B291,[2]掉落汇总!$D$1:$M$1)),[2]掉落汇总!$A$2:$A$871,O$1,[2]掉落汇总!$C$2:$C$871,$Q$2)/$Q$3)*宝箱投放计算!N291</f>
        <v>0.37342246297470183</v>
      </c>
    </row>
    <row r="292" spans="1:15" x14ac:dyDescent="0.2">
      <c r="A292">
        <f>玩家成长时间线!A292</f>
        <v>291</v>
      </c>
      <c r="B292">
        <f>玩家成长时间线!B292</f>
        <v>10</v>
      </c>
      <c r="C292">
        <f ca="1">SUM($D$2:D292)</f>
        <v>2592.9113996331967</v>
      </c>
      <c r="D292">
        <f t="shared" ca="1" si="4"/>
        <v>7.9466584238169018</v>
      </c>
      <c r="E292">
        <f ca="1">(SUMIFS(OFFSET([2]掉落汇总!$C$2:$C$871,,MATCH($B292,[2]掉落汇总!$D$1:$M$1)),[2]掉落汇总!$A$2:$A$871,E$1,[2]掉落汇总!$C$2:$C$871,$Q$1)+SUMIFS(OFFSET([2]掉落汇总!$C$2:$C$871,,MATCH($B292,[2]掉落汇总!$D$1:$M$1)),[2]掉落汇总!$A$2:$A$871,E$1,[2]掉落汇总!$C$2:$C$871,$Q$2)/$Q$3)*宝箱投放计算!D292</f>
        <v>2.9703945291951608</v>
      </c>
      <c r="F292">
        <f ca="1">(SUMIFS(OFFSET([2]掉落汇总!$C$2:$C$871,,MATCH($B292,[2]掉落汇总!$D$1:$M$1)),[2]掉落汇总!$A$2:$A$871,F$1,[2]掉落汇总!$C$2:$C$871,$Q$1)+SUMIFS(OFFSET([2]掉落汇总!$C$2:$C$871,,MATCH($B292,[2]掉落汇总!$D$1:$M$1)),[2]掉落汇总!$A$2:$A$871,F$1,[2]掉落汇总!$C$2:$C$871,$Q$2)/$Q$3)*宝箱投放计算!E292</f>
        <v>2.8580034423407916</v>
      </c>
      <c r="G292">
        <f ca="1">(SUMIFS(OFFSET([2]掉落汇总!$C$2:$C$871,,MATCH($B292,[2]掉落汇总!$D$1:$M$1)),[2]掉落汇总!$A$2:$A$871,G$1,[2]掉落汇总!$C$2:$C$871,$Q$1)+SUMIFS(OFFSET([2]掉落汇总!$C$2:$C$871,,MATCH($B292,[2]掉落汇总!$D$1:$M$1)),[2]掉落汇总!$A$2:$A$871,G$1,[2]掉落汇总!$C$2:$C$871,$Q$2)/$Q$3)*宝箱投放计算!F292</f>
        <v>0</v>
      </c>
      <c r="H292">
        <f ca="1">(SUMIFS(OFFSET([2]掉落汇总!$C$2:$C$871,,MATCH($B292,[2]掉落汇总!$D$1:$M$1)),[2]掉落汇总!$A$2:$A$871,H$1,[2]掉落汇总!$C$2:$C$871,$Q$1)+SUMIFS(OFFSET([2]掉落汇总!$C$2:$C$871,,MATCH($B292,[2]掉落汇总!$D$1:$M$1)),[2]掉落汇总!$A$2:$A$871,H$1,[2]掉落汇总!$C$2:$C$871,$Q$2)/$Q$3)*宝箱投放计算!G292</f>
        <v>0</v>
      </c>
      <c r="I292">
        <f ca="1">(SUMIFS(OFFSET([2]掉落汇总!$C$2:$C$871,,MATCH($B292,[2]掉落汇总!$D$1:$M$1)),[2]掉落汇总!$A$2:$A$871,I$1,[2]掉落汇总!$C$2:$C$871,$Q$1)+SUMIFS(OFFSET([2]掉落汇总!$C$2:$C$871,,MATCH($B292,[2]掉落汇总!$D$1:$M$1)),[2]掉落汇总!$A$2:$A$871,I$1,[2]掉落汇总!$C$2:$C$871,$Q$2)/$Q$3)*宝箱投放计算!H292</f>
        <v>0</v>
      </c>
      <c r="J292">
        <f ca="1">(SUMIFS(OFFSET([2]掉落汇总!$C$2:$C$871,,MATCH($B292,[2]掉落汇总!$D$1:$M$1)),[2]掉落汇总!$A$2:$A$871,J$1,[2]掉落汇总!$C$2:$C$871,$Q$1)+SUMIFS(OFFSET([2]掉落汇总!$C$2:$C$871,,MATCH($B292,[2]掉落汇总!$D$1:$M$1)),[2]掉落汇总!$A$2:$A$871,J$1,[2]掉落汇总!$C$2:$C$871,$Q$2)/$Q$3)*宝箱投放计算!I292</f>
        <v>0</v>
      </c>
      <c r="K292">
        <f ca="1">(SUMIFS(OFFSET([2]掉落汇总!$C$2:$C$871,,MATCH($B292,[2]掉落汇总!$D$1:$M$1)),[2]掉落汇总!$A$2:$A$871,K$1,[2]掉落汇总!$C$2:$C$871,$Q$1)+SUMIFS(OFFSET([2]掉落汇总!$C$2:$C$871,,MATCH($B292,[2]掉落汇总!$D$1:$M$1)),[2]掉落汇总!$A$2:$A$871,K$1,[2]掉落汇总!$C$2:$C$871,$Q$2)/$Q$3)*宝箱投放计算!J292</f>
        <v>0</v>
      </c>
      <c r="L292">
        <f ca="1">(SUMIFS(OFFSET([2]掉落汇总!$C$2:$C$871,,MATCH($B292,[2]掉落汇总!$D$1:$M$1)),[2]掉落汇总!$A$2:$A$871,L$1,[2]掉落汇总!$C$2:$C$871,$Q$1)+SUMIFS(OFFSET([2]掉落汇总!$C$2:$C$871,,MATCH($B292,[2]掉落汇总!$D$1:$M$1)),[2]掉落汇总!$A$2:$A$871,L$1,[2]掉落汇总!$C$2:$C$871,$Q$2)/$Q$3)*宝箱投放计算!K292</f>
        <v>0.7814085171640911</v>
      </c>
      <c r="M292">
        <f ca="1">(SUMIFS(OFFSET([2]掉落汇总!$C$2:$C$871,,MATCH($B292,[2]掉落汇总!$D$1:$M$1)),[2]掉落汇总!$A$2:$A$871,M$1,[2]掉落汇总!$C$2:$C$871,$Q$1)+SUMIFS(OFFSET([2]掉落汇总!$C$2:$C$871,,MATCH($B292,[2]掉落汇总!$D$1:$M$1)),[2]掉落汇总!$A$2:$A$871,M$1,[2]掉落汇总!$C$2:$C$871,$Q$2)/$Q$3)*宝箱投放计算!L292</f>
        <v>0.78196893612051854</v>
      </c>
      <c r="N292">
        <f ca="1">(SUMIFS(OFFSET([2]掉落汇总!$C$2:$C$871,,MATCH($B292,[2]掉落汇总!$D$1:$M$1)),[2]掉落汇总!$A$2:$A$871,N$1,[2]掉落汇总!$C$2:$C$871,$Q$1)+SUMIFS(OFFSET([2]掉落汇总!$C$2:$C$871,,MATCH($B292,[2]掉落汇总!$D$1:$M$1)),[2]掉落汇总!$A$2:$A$871,N$1,[2]掉落汇总!$C$2:$C$871,$Q$2)/$Q$3)*宝箱投放计算!M292</f>
        <v>0.18146053602163756</v>
      </c>
      <c r="O292">
        <f ca="1">(SUMIFS(OFFSET([2]掉落汇总!$C$2:$C$871,,MATCH($B292,[2]掉落汇总!$D$1:$M$1)),[2]掉落汇总!$A$2:$A$871,O$1,[2]掉落汇总!$C$2:$C$871,$Q$1)+SUMIFS(OFFSET([2]掉落汇总!$C$2:$C$871,,MATCH($B292,[2]掉落汇总!$D$1:$M$1)),[2]掉落汇总!$A$2:$A$871,O$1,[2]掉落汇总!$C$2:$C$871,$Q$2)/$Q$3)*宝箱投放计算!N292</f>
        <v>0.37342246297470183</v>
      </c>
    </row>
    <row r="293" spans="1:15" x14ac:dyDescent="0.2">
      <c r="A293">
        <f>玩家成长时间线!A293</f>
        <v>292</v>
      </c>
      <c r="B293">
        <f>玩家成长时间线!B293</f>
        <v>10</v>
      </c>
      <c r="C293">
        <f ca="1">SUM($D$2:D293)</f>
        <v>2601.1231816761615</v>
      </c>
      <c r="D293">
        <f t="shared" ca="1" si="4"/>
        <v>8.2117820429647175</v>
      </c>
      <c r="E293">
        <f ca="1">(SUMIFS(OFFSET([2]掉落汇总!$C$2:$C$871,,MATCH($B293,[2]掉落汇总!$D$1:$M$1)),[2]掉落汇总!$A$2:$A$871,E$1,[2]掉落汇总!$C$2:$C$871,$Q$1)+SUMIFS(OFFSET([2]掉落汇总!$C$2:$C$871,,MATCH($B293,[2]掉落汇总!$D$1:$M$1)),[2]掉落汇总!$A$2:$A$871,E$1,[2]掉落汇总!$C$2:$C$871,$Q$2)/$Q$3)*宝箱投放计算!D293</f>
        <v>3.2355181483429774</v>
      </c>
      <c r="F293">
        <f ca="1">(SUMIFS(OFFSET([2]掉落汇总!$C$2:$C$871,,MATCH($B293,[2]掉落汇总!$D$1:$M$1)),[2]掉落汇总!$A$2:$A$871,F$1,[2]掉落汇总!$C$2:$C$871,$Q$1)+SUMIFS(OFFSET([2]掉落汇总!$C$2:$C$871,,MATCH($B293,[2]掉落汇总!$D$1:$M$1)),[2]掉落汇总!$A$2:$A$871,F$1,[2]掉落汇总!$C$2:$C$871,$Q$2)/$Q$3)*宝箱投放计算!E293</f>
        <v>2.8580034423407916</v>
      </c>
      <c r="G293">
        <f ca="1">(SUMIFS(OFFSET([2]掉落汇总!$C$2:$C$871,,MATCH($B293,[2]掉落汇总!$D$1:$M$1)),[2]掉落汇总!$A$2:$A$871,G$1,[2]掉落汇总!$C$2:$C$871,$Q$1)+SUMIFS(OFFSET([2]掉落汇总!$C$2:$C$871,,MATCH($B293,[2]掉落汇总!$D$1:$M$1)),[2]掉落汇总!$A$2:$A$871,G$1,[2]掉落汇总!$C$2:$C$871,$Q$2)/$Q$3)*宝箱投放计算!F293</f>
        <v>0</v>
      </c>
      <c r="H293">
        <f ca="1">(SUMIFS(OFFSET([2]掉落汇总!$C$2:$C$871,,MATCH($B293,[2]掉落汇总!$D$1:$M$1)),[2]掉落汇总!$A$2:$A$871,H$1,[2]掉落汇总!$C$2:$C$871,$Q$1)+SUMIFS(OFFSET([2]掉落汇总!$C$2:$C$871,,MATCH($B293,[2]掉落汇总!$D$1:$M$1)),[2]掉落汇总!$A$2:$A$871,H$1,[2]掉落汇总!$C$2:$C$871,$Q$2)/$Q$3)*宝箱投放计算!G293</f>
        <v>0</v>
      </c>
      <c r="I293">
        <f ca="1">(SUMIFS(OFFSET([2]掉落汇总!$C$2:$C$871,,MATCH($B293,[2]掉落汇总!$D$1:$M$1)),[2]掉落汇总!$A$2:$A$871,I$1,[2]掉落汇总!$C$2:$C$871,$Q$1)+SUMIFS(OFFSET([2]掉落汇总!$C$2:$C$871,,MATCH($B293,[2]掉落汇总!$D$1:$M$1)),[2]掉落汇总!$A$2:$A$871,I$1,[2]掉落汇总!$C$2:$C$871,$Q$2)/$Q$3)*宝箱投放计算!H293</f>
        <v>0</v>
      </c>
      <c r="J293">
        <f ca="1">(SUMIFS(OFFSET([2]掉落汇总!$C$2:$C$871,,MATCH($B293,[2]掉落汇总!$D$1:$M$1)),[2]掉落汇总!$A$2:$A$871,J$1,[2]掉落汇总!$C$2:$C$871,$Q$1)+SUMIFS(OFFSET([2]掉落汇总!$C$2:$C$871,,MATCH($B293,[2]掉落汇总!$D$1:$M$1)),[2]掉落汇总!$A$2:$A$871,J$1,[2]掉落汇总!$C$2:$C$871,$Q$2)/$Q$3)*宝箱投放计算!I293</f>
        <v>0</v>
      </c>
      <c r="K293">
        <f ca="1">(SUMIFS(OFFSET([2]掉落汇总!$C$2:$C$871,,MATCH($B293,[2]掉落汇总!$D$1:$M$1)),[2]掉落汇总!$A$2:$A$871,K$1,[2]掉落汇总!$C$2:$C$871,$Q$1)+SUMIFS(OFFSET([2]掉落汇总!$C$2:$C$871,,MATCH($B293,[2]掉落汇总!$D$1:$M$1)),[2]掉落汇总!$A$2:$A$871,K$1,[2]掉落汇总!$C$2:$C$871,$Q$2)/$Q$3)*宝箱投放计算!J293</f>
        <v>0</v>
      </c>
      <c r="L293">
        <f ca="1">(SUMIFS(OFFSET([2]掉落汇总!$C$2:$C$871,,MATCH($B293,[2]掉落汇总!$D$1:$M$1)),[2]掉落汇总!$A$2:$A$871,L$1,[2]掉落汇总!$C$2:$C$871,$Q$1)+SUMIFS(OFFSET([2]掉落汇总!$C$2:$C$871,,MATCH($B293,[2]掉落汇总!$D$1:$M$1)),[2]掉落汇总!$A$2:$A$871,L$1,[2]掉落汇总!$C$2:$C$871,$Q$2)/$Q$3)*宝箱投放计算!K293</f>
        <v>0.7814085171640911</v>
      </c>
      <c r="M293">
        <f ca="1">(SUMIFS(OFFSET([2]掉落汇总!$C$2:$C$871,,MATCH($B293,[2]掉落汇总!$D$1:$M$1)),[2]掉落汇总!$A$2:$A$871,M$1,[2]掉落汇总!$C$2:$C$871,$Q$1)+SUMIFS(OFFSET([2]掉落汇总!$C$2:$C$871,,MATCH($B293,[2]掉落汇总!$D$1:$M$1)),[2]掉落汇总!$A$2:$A$871,M$1,[2]掉落汇总!$C$2:$C$871,$Q$2)/$Q$3)*宝箱投放计算!L293</f>
        <v>0.78196893612051854</v>
      </c>
      <c r="N293">
        <f ca="1">(SUMIFS(OFFSET([2]掉落汇总!$C$2:$C$871,,MATCH($B293,[2]掉落汇总!$D$1:$M$1)),[2]掉落汇总!$A$2:$A$871,N$1,[2]掉落汇总!$C$2:$C$871,$Q$1)+SUMIFS(OFFSET([2]掉落汇总!$C$2:$C$871,,MATCH($B293,[2]掉落汇总!$D$1:$M$1)),[2]掉落汇总!$A$2:$A$871,N$1,[2]掉落汇总!$C$2:$C$871,$Q$2)/$Q$3)*宝箱投放计算!M293</f>
        <v>0.18146053602163756</v>
      </c>
      <c r="O293">
        <f ca="1">(SUMIFS(OFFSET([2]掉落汇总!$C$2:$C$871,,MATCH($B293,[2]掉落汇总!$D$1:$M$1)),[2]掉落汇总!$A$2:$A$871,O$1,[2]掉落汇总!$C$2:$C$871,$Q$1)+SUMIFS(OFFSET([2]掉落汇总!$C$2:$C$871,,MATCH($B293,[2]掉落汇总!$D$1:$M$1)),[2]掉落汇总!$A$2:$A$871,O$1,[2]掉落汇总!$C$2:$C$871,$Q$2)/$Q$3)*宝箱投放计算!N293</f>
        <v>0.37342246297470183</v>
      </c>
    </row>
    <row r="294" spans="1:15" x14ac:dyDescent="0.2">
      <c r="A294">
        <f>玩家成长时间线!A294</f>
        <v>293</v>
      </c>
      <c r="B294">
        <f>玩家成长时间线!B294</f>
        <v>10</v>
      </c>
      <c r="C294">
        <f ca="1">SUM($D$2:D294)</f>
        <v>2609.0950899684685</v>
      </c>
      <c r="D294">
        <f t="shared" ca="1" si="4"/>
        <v>7.9719082923071687</v>
      </c>
      <c r="E294">
        <f ca="1">(SUMIFS(OFFSET([2]掉落汇总!$C$2:$C$871,,MATCH($B294,[2]掉落汇总!$D$1:$M$1)),[2]掉落汇总!$A$2:$A$871,E$1,[2]掉落汇总!$C$2:$C$871,$Q$1)+SUMIFS(OFFSET([2]掉落汇总!$C$2:$C$871,,MATCH($B294,[2]掉落汇总!$D$1:$M$1)),[2]掉落汇总!$A$2:$A$871,E$1,[2]掉落汇总!$C$2:$C$871,$Q$2)/$Q$3)*宝箱投放计算!D294</f>
        <v>2.9956443976854286</v>
      </c>
      <c r="F294">
        <f ca="1">(SUMIFS(OFFSET([2]掉落汇总!$C$2:$C$871,,MATCH($B294,[2]掉落汇总!$D$1:$M$1)),[2]掉落汇总!$A$2:$A$871,F$1,[2]掉落汇总!$C$2:$C$871,$Q$1)+SUMIFS(OFFSET([2]掉落汇总!$C$2:$C$871,,MATCH($B294,[2]掉落汇总!$D$1:$M$1)),[2]掉落汇总!$A$2:$A$871,F$1,[2]掉落汇总!$C$2:$C$871,$Q$2)/$Q$3)*宝箱投放计算!E294</f>
        <v>2.8580034423407916</v>
      </c>
      <c r="G294">
        <f ca="1">(SUMIFS(OFFSET([2]掉落汇总!$C$2:$C$871,,MATCH($B294,[2]掉落汇总!$D$1:$M$1)),[2]掉落汇总!$A$2:$A$871,G$1,[2]掉落汇总!$C$2:$C$871,$Q$1)+SUMIFS(OFFSET([2]掉落汇总!$C$2:$C$871,,MATCH($B294,[2]掉落汇总!$D$1:$M$1)),[2]掉落汇总!$A$2:$A$871,G$1,[2]掉落汇总!$C$2:$C$871,$Q$2)/$Q$3)*宝箱投放计算!F294</f>
        <v>0</v>
      </c>
      <c r="H294">
        <f ca="1">(SUMIFS(OFFSET([2]掉落汇总!$C$2:$C$871,,MATCH($B294,[2]掉落汇总!$D$1:$M$1)),[2]掉落汇总!$A$2:$A$871,H$1,[2]掉落汇总!$C$2:$C$871,$Q$1)+SUMIFS(OFFSET([2]掉落汇总!$C$2:$C$871,,MATCH($B294,[2]掉落汇总!$D$1:$M$1)),[2]掉落汇总!$A$2:$A$871,H$1,[2]掉落汇总!$C$2:$C$871,$Q$2)/$Q$3)*宝箱投放计算!G294</f>
        <v>0</v>
      </c>
      <c r="I294">
        <f ca="1">(SUMIFS(OFFSET([2]掉落汇总!$C$2:$C$871,,MATCH($B294,[2]掉落汇总!$D$1:$M$1)),[2]掉落汇总!$A$2:$A$871,I$1,[2]掉落汇总!$C$2:$C$871,$Q$1)+SUMIFS(OFFSET([2]掉落汇总!$C$2:$C$871,,MATCH($B294,[2]掉落汇总!$D$1:$M$1)),[2]掉落汇总!$A$2:$A$871,I$1,[2]掉落汇总!$C$2:$C$871,$Q$2)/$Q$3)*宝箱投放计算!H294</f>
        <v>0</v>
      </c>
      <c r="J294">
        <f ca="1">(SUMIFS(OFFSET([2]掉落汇总!$C$2:$C$871,,MATCH($B294,[2]掉落汇总!$D$1:$M$1)),[2]掉落汇总!$A$2:$A$871,J$1,[2]掉落汇总!$C$2:$C$871,$Q$1)+SUMIFS(OFFSET([2]掉落汇总!$C$2:$C$871,,MATCH($B294,[2]掉落汇总!$D$1:$M$1)),[2]掉落汇总!$A$2:$A$871,J$1,[2]掉落汇总!$C$2:$C$871,$Q$2)/$Q$3)*宝箱投放计算!I294</f>
        <v>0</v>
      </c>
      <c r="K294">
        <f ca="1">(SUMIFS(OFFSET([2]掉落汇总!$C$2:$C$871,,MATCH($B294,[2]掉落汇总!$D$1:$M$1)),[2]掉落汇总!$A$2:$A$871,K$1,[2]掉落汇总!$C$2:$C$871,$Q$1)+SUMIFS(OFFSET([2]掉落汇总!$C$2:$C$871,,MATCH($B294,[2]掉落汇总!$D$1:$M$1)),[2]掉落汇总!$A$2:$A$871,K$1,[2]掉落汇总!$C$2:$C$871,$Q$2)/$Q$3)*宝箱投放计算!J294</f>
        <v>0</v>
      </c>
      <c r="L294">
        <f ca="1">(SUMIFS(OFFSET([2]掉落汇总!$C$2:$C$871,,MATCH($B294,[2]掉落汇总!$D$1:$M$1)),[2]掉落汇总!$A$2:$A$871,L$1,[2]掉落汇总!$C$2:$C$871,$Q$1)+SUMIFS(OFFSET([2]掉落汇总!$C$2:$C$871,,MATCH($B294,[2]掉落汇总!$D$1:$M$1)),[2]掉落汇总!$A$2:$A$871,L$1,[2]掉落汇总!$C$2:$C$871,$Q$2)/$Q$3)*宝箱投放计算!K294</f>
        <v>0.7814085171640911</v>
      </c>
      <c r="M294">
        <f ca="1">(SUMIFS(OFFSET([2]掉落汇总!$C$2:$C$871,,MATCH($B294,[2]掉落汇总!$D$1:$M$1)),[2]掉落汇总!$A$2:$A$871,M$1,[2]掉落汇总!$C$2:$C$871,$Q$1)+SUMIFS(OFFSET([2]掉落汇总!$C$2:$C$871,,MATCH($B294,[2]掉落汇总!$D$1:$M$1)),[2]掉落汇总!$A$2:$A$871,M$1,[2]掉落汇总!$C$2:$C$871,$Q$2)/$Q$3)*宝箱投放计算!L294</f>
        <v>0.78196893612051854</v>
      </c>
      <c r="N294">
        <f ca="1">(SUMIFS(OFFSET([2]掉落汇总!$C$2:$C$871,,MATCH($B294,[2]掉落汇总!$D$1:$M$1)),[2]掉落汇总!$A$2:$A$871,N$1,[2]掉落汇总!$C$2:$C$871,$Q$1)+SUMIFS(OFFSET([2]掉落汇总!$C$2:$C$871,,MATCH($B294,[2]掉落汇总!$D$1:$M$1)),[2]掉落汇总!$A$2:$A$871,N$1,[2]掉落汇总!$C$2:$C$871,$Q$2)/$Q$3)*宝箱投放计算!M294</f>
        <v>0.18146053602163756</v>
      </c>
      <c r="O294">
        <f ca="1">(SUMIFS(OFFSET([2]掉落汇总!$C$2:$C$871,,MATCH($B294,[2]掉落汇总!$D$1:$M$1)),[2]掉落汇总!$A$2:$A$871,O$1,[2]掉落汇总!$C$2:$C$871,$Q$1)+SUMIFS(OFFSET([2]掉落汇总!$C$2:$C$871,,MATCH($B294,[2]掉落汇总!$D$1:$M$1)),[2]掉落汇总!$A$2:$A$871,O$1,[2]掉落汇总!$C$2:$C$871,$Q$2)/$Q$3)*宝箱投放计算!N294</f>
        <v>0.37342246297470183</v>
      </c>
    </row>
    <row r="295" spans="1:15" x14ac:dyDescent="0.2">
      <c r="A295">
        <f>玩家成长时间线!A295</f>
        <v>294</v>
      </c>
      <c r="B295">
        <f>玩家成长时间线!B295</f>
        <v>8</v>
      </c>
      <c r="C295">
        <f ca="1">SUM($D$2:D295)</f>
        <v>2618.0227081145817</v>
      </c>
      <c r="D295">
        <f t="shared" ca="1" si="4"/>
        <v>8.9276181461131578</v>
      </c>
      <c r="E295">
        <f ca="1">(SUMIFS(OFFSET([2]掉落汇总!$C$2:$C$871,,MATCH($B295,[2]掉落汇总!$D$1:$M$1)),[2]掉落汇总!$A$2:$A$871,E$1,[2]掉落汇总!$C$2:$C$871,$Q$1)+SUMIFS(OFFSET([2]掉落汇总!$C$2:$C$871,,MATCH($B295,[2]掉落汇总!$D$1:$M$1)),[2]掉落汇总!$A$2:$A$871,E$1,[2]掉落汇总!$C$2:$C$871,$Q$2)/$Q$3)*宝箱投放计算!D295</f>
        <v>2.7493846153846153</v>
      </c>
      <c r="F295">
        <f ca="1">(SUMIFS(OFFSET([2]掉落汇总!$C$2:$C$871,,MATCH($B295,[2]掉落汇总!$D$1:$M$1)),[2]掉落汇总!$A$2:$A$871,F$1,[2]掉落汇总!$C$2:$C$871,$Q$1)+SUMIFS(OFFSET([2]掉落汇总!$C$2:$C$871,,MATCH($B295,[2]掉落汇总!$D$1:$M$1)),[2]掉落汇总!$A$2:$A$871,F$1,[2]掉落汇总!$C$2:$C$871,$Q$2)/$Q$3)*宝箱投放计算!E295</f>
        <v>2.2864027538726335</v>
      </c>
      <c r="G295">
        <f ca="1">(SUMIFS(OFFSET([2]掉落汇总!$C$2:$C$871,,MATCH($B295,[2]掉落汇总!$D$1:$M$1)),[2]掉落汇总!$A$2:$A$871,G$1,[2]掉落汇总!$C$2:$C$871,$Q$1)+SUMIFS(OFFSET([2]掉落汇总!$C$2:$C$871,,MATCH($B295,[2]掉落汇总!$D$1:$M$1)),[2]掉落汇总!$A$2:$A$871,G$1,[2]掉落汇总!$C$2:$C$871,$Q$2)/$Q$3)*宝箱投放计算!F295</f>
        <v>0</v>
      </c>
      <c r="H295">
        <f ca="1">(SUMIFS(OFFSET([2]掉落汇总!$C$2:$C$871,,MATCH($B295,[2]掉落汇总!$D$1:$M$1)),[2]掉落汇总!$A$2:$A$871,H$1,[2]掉落汇总!$C$2:$C$871,$Q$1)+SUMIFS(OFFSET([2]掉落汇总!$C$2:$C$871,,MATCH($B295,[2]掉落汇总!$D$1:$M$1)),[2]掉落汇总!$A$2:$A$871,H$1,[2]掉落汇总!$C$2:$C$871,$Q$2)/$Q$3)*宝箱投放计算!G295</f>
        <v>0</v>
      </c>
      <c r="I295">
        <f ca="1">(SUMIFS(OFFSET([2]掉落汇总!$C$2:$C$871,,MATCH($B295,[2]掉落汇总!$D$1:$M$1)),[2]掉落汇总!$A$2:$A$871,I$1,[2]掉落汇总!$C$2:$C$871,$Q$1)+SUMIFS(OFFSET([2]掉落汇总!$C$2:$C$871,,MATCH($B295,[2]掉落汇总!$D$1:$M$1)),[2]掉落汇总!$A$2:$A$871,I$1,[2]掉落汇总!$C$2:$C$871,$Q$2)/$Q$3)*宝箱投放计算!H295</f>
        <v>1.7735703245749606</v>
      </c>
      <c r="J295">
        <f ca="1">(SUMIFS(OFFSET([2]掉落汇总!$C$2:$C$871,,MATCH($B295,[2]掉落汇总!$D$1:$M$1)),[2]掉落汇总!$A$2:$A$871,J$1,[2]掉落汇总!$C$2:$C$871,$Q$1)+SUMIFS(OFFSET([2]掉落汇总!$C$2:$C$871,,MATCH($B295,[2]掉落汇总!$D$1:$M$1)),[2]掉落汇总!$A$2:$A$871,J$1,[2]掉落汇总!$C$2:$C$871,$Q$2)/$Q$3)*宝箱投放计算!I295</f>
        <v>0</v>
      </c>
      <c r="K295">
        <f ca="1">(SUMIFS(OFFSET([2]掉落汇总!$C$2:$C$871,,MATCH($B295,[2]掉落汇总!$D$1:$M$1)),[2]掉落汇总!$A$2:$A$871,K$1,[2]掉落汇总!$C$2:$C$871,$Q$1)+SUMIFS(OFFSET([2]掉落汇总!$C$2:$C$871,,MATCH($B295,[2]掉落汇总!$D$1:$M$1)),[2]掉落汇总!$A$2:$A$871,K$1,[2]掉落汇总!$C$2:$C$871,$Q$2)/$Q$3)*宝箱投放计算!J295</f>
        <v>0</v>
      </c>
      <c r="L295">
        <f ca="1">(SUMIFS(OFFSET([2]掉落汇总!$C$2:$C$871,,MATCH($B295,[2]掉落汇总!$D$1:$M$1)),[2]掉落汇总!$A$2:$A$871,L$1,[2]掉落汇总!$C$2:$C$871,$Q$1)+SUMIFS(OFFSET([2]掉落汇总!$C$2:$C$871,,MATCH($B295,[2]掉落汇总!$D$1:$M$1)),[2]掉落汇总!$A$2:$A$871,L$1,[2]掉落汇总!$C$2:$C$871,$Q$2)/$Q$3)*宝箱投放计算!K295</f>
        <v>0.7814085171640911</v>
      </c>
      <c r="M295">
        <f ca="1">(SUMIFS(OFFSET([2]掉落汇总!$C$2:$C$871,,MATCH($B295,[2]掉落汇总!$D$1:$M$1)),[2]掉落汇总!$A$2:$A$871,M$1,[2]掉落汇总!$C$2:$C$871,$Q$1)+SUMIFS(OFFSET([2]掉落汇总!$C$2:$C$871,,MATCH($B295,[2]掉落汇总!$D$1:$M$1)),[2]掉落汇总!$A$2:$A$871,M$1,[2]掉落汇总!$C$2:$C$871,$Q$2)/$Q$3)*宝箱投放计算!L295</f>
        <v>0.78196893612051854</v>
      </c>
      <c r="N295">
        <f ca="1">(SUMIFS(OFFSET([2]掉落汇总!$C$2:$C$871,,MATCH($B295,[2]掉落汇总!$D$1:$M$1)),[2]掉落汇总!$A$2:$A$871,N$1,[2]掉落汇总!$C$2:$C$871,$Q$1)+SUMIFS(OFFSET([2]掉落汇总!$C$2:$C$871,,MATCH($B295,[2]掉落汇总!$D$1:$M$1)),[2]掉落汇总!$A$2:$A$871,N$1,[2]掉落汇总!$C$2:$C$871,$Q$2)/$Q$3)*宝箱投放计算!M295</f>
        <v>0.18146053602163756</v>
      </c>
      <c r="O295">
        <f ca="1">(SUMIFS(OFFSET([2]掉落汇总!$C$2:$C$871,,MATCH($B295,[2]掉落汇总!$D$1:$M$1)),[2]掉落汇总!$A$2:$A$871,O$1,[2]掉落汇总!$C$2:$C$871,$Q$1)+SUMIFS(OFFSET([2]掉落汇总!$C$2:$C$871,,MATCH($B295,[2]掉落汇总!$D$1:$M$1)),[2]掉落汇总!$A$2:$A$871,O$1,[2]掉落汇总!$C$2:$C$871,$Q$2)/$Q$3)*宝箱投放计算!N295</f>
        <v>0.37342246297470183</v>
      </c>
    </row>
    <row r="296" spans="1:15" x14ac:dyDescent="0.2">
      <c r="A296">
        <f>玩家成长时间线!A296</f>
        <v>295</v>
      </c>
      <c r="B296">
        <f>玩家成长时间线!B296</f>
        <v>8</v>
      </c>
      <c r="C296">
        <f ca="1">SUM($D$2:D296)</f>
        <v>2625.1882943976584</v>
      </c>
      <c r="D296">
        <f t="shared" ca="1" si="4"/>
        <v>7.1655862830766592</v>
      </c>
      <c r="E296">
        <f ca="1">(SUMIFS(OFFSET([2]掉落汇总!$C$2:$C$871,,MATCH($B296,[2]掉落汇总!$D$1:$M$1)),[2]掉落汇总!$A$2:$A$871,E$1,[2]掉落汇总!$C$2:$C$871,$Q$1)+SUMIFS(OFFSET([2]掉落汇总!$C$2:$C$871,,MATCH($B296,[2]掉落汇总!$D$1:$M$1)),[2]掉落汇总!$A$2:$A$871,E$1,[2]掉落汇总!$C$2:$C$871,$Q$2)/$Q$3)*宝箱投放计算!D296</f>
        <v>2.7609230769230764</v>
      </c>
      <c r="F296">
        <f ca="1">(SUMIFS(OFFSET([2]掉落汇总!$C$2:$C$871,,MATCH($B296,[2]掉落汇总!$D$1:$M$1)),[2]掉落汇总!$A$2:$A$871,F$1,[2]掉落汇总!$C$2:$C$871,$Q$1)+SUMIFS(OFFSET([2]掉落汇总!$C$2:$C$871,,MATCH($B296,[2]掉落汇总!$D$1:$M$1)),[2]掉落汇总!$A$2:$A$871,F$1,[2]掉落汇总!$C$2:$C$871,$Q$2)/$Q$3)*宝箱投放计算!E296</f>
        <v>2.2864027538726335</v>
      </c>
      <c r="G296">
        <f ca="1">(SUMIFS(OFFSET([2]掉落汇总!$C$2:$C$871,,MATCH($B296,[2]掉落汇总!$D$1:$M$1)),[2]掉落汇总!$A$2:$A$871,G$1,[2]掉落汇总!$C$2:$C$871,$Q$1)+SUMIFS(OFFSET([2]掉落汇总!$C$2:$C$871,,MATCH($B296,[2]掉落汇总!$D$1:$M$1)),[2]掉落汇总!$A$2:$A$871,G$1,[2]掉落汇总!$C$2:$C$871,$Q$2)/$Q$3)*宝箱投放计算!F296</f>
        <v>0</v>
      </c>
      <c r="H296">
        <f ca="1">(SUMIFS(OFFSET([2]掉落汇总!$C$2:$C$871,,MATCH($B296,[2]掉落汇总!$D$1:$M$1)),[2]掉落汇总!$A$2:$A$871,H$1,[2]掉落汇总!$C$2:$C$871,$Q$1)+SUMIFS(OFFSET([2]掉落汇总!$C$2:$C$871,,MATCH($B296,[2]掉落汇总!$D$1:$M$1)),[2]掉落汇总!$A$2:$A$871,H$1,[2]掉落汇总!$C$2:$C$871,$Q$2)/$Q$3)*宝箱投放计算!G296</f>
        <v>0</v>
      </c>
      <c r="I296">
        <f ca="1">(SUMIFS(OFFSET([2]掉落汇总!$C$2:$C$871,,MATCH($B296,[2]掉落汇总!$D$1:$M$1)),[2]掉落汇总!$A$2:$A$871,I$1,[2]掉落汇总!$C$2:$C$871,$Q$1)+SUMIFS(OFFSET([2]掉落汇总!$C$2:$C$871,,MATCH($B296,[2]掉落汇总!$D$1:$M$1)),[2]掉落汇总!$A$2:$A$871,I$1,[2]掉落汇总!$C$2:$C$871,$Q$2)/$Q$3)*宝箱投放计算!H296</f>
        <v>0</v>
      </c>
      <c r="J296">
        <f ca="1">(SUMIFS(OFFSET([2]掉落汇总!$C$2:$C$871,,MATCH($B296,[2]掉落汇总!$D$1:$M$1)),[2]掉落汇总!$A$2:$A$871,J$1,[2]掉落汇总!$C$2:$C$871,$Q$1)+SUMIFS(OFFSET([2]掉落汇总!$C$2:$C$871,,MATCH($B296,[2]掉落汇总!$D$1:$M$1)),[2]掉落汇总!$A$2:$A$871,J$1,[2]掉落汇总!$C$2:$C$871,$Q$2)/$Q$3)*宝箱投放计算!I296</f>
        <v>0</v>
      </c>
      <c r="K296">
        <f ca="1">(SUMIFS(OFFSET([2]掉落汇总!$C$2:$C$871,,MATCH($B296,[2]掉落汇总!$D$1:$M$1)),[2]掉落汇总!$A$2:$A$871,K$1,[2]掉落汇总!$C$2:$C$871,$Q$1)+SUMIFS(OFFSET([2]掉落汇总!$C$2:$C$871,,MATCH($B296,[2]掉落汇总!$D$1:$M$1)),[2]掉落汇总!$A$2:$A$871,K$1,[2]掉落汇总!$C$2:$C$871,$Q$2)/$Q$3)*宝箱投放计算!J296</f>
        <v>0</v>
      </c>
      <c r="L296">
        <f ca="1">(SUMIFS(OFFSET([2]掉落汇总!$C$2:$C$871,,MATCH($B296,[2]掉落汇总!$D$1:$M$1)),[2]掉落汇总!$A$2:$A$871,L$1,[2]掉落汇总!$C$2:$C$871,$Q$1)+SUMIFS(OFFSET([2]掉落汇总!$C$2:$C$871,,MATCH($B296,[2]掉落汇总!$D$1:$M$1)),[2]掉落汇总!$A$2:$A$871,L$1,[2]掉落汇总!$C$2:$C$871,$Q$2)/$Q$3)*宝箱投放计算!K296</f>
        <v>0.7814085171640911</v>
      </c>
      <c r="M296">
        <f ca="1">(SUMIFS(OFFSET([2]掉落汇总!$C$2:$C$871,,MATCH($B296,[2]掉落汇总!$D$1:$M$1)),[2]掉落汇总!$A$2:$A$871,M$1,[2]掉落汇总!$C$2:$C$871,$Q$1)+SUMIFS(OFFSET([2]掉落汇总!$C$2:$C$871,,MATCH($B296,[2]掉落汇总!$D$1:$M$1)),[2]掉落汇总!$A$2:$A$871,M$1,[2]掉落汇总!$C$2:$C$871,$Q$2)/$Q$3)*宝箱投放计算!L296</f>
        <v>0.78196893612051854</v>
      </c>
      <c r="N296">
        <f ca="1">(SUMIFS(OFFSET([2]掉落汇总!$C$2:$C$871,,MATCH($B296,[2]掉落汇总!$D$1:$M$1)),[2]掉落汇总!$A$2:$A$871,N$1,[2]掉落汇总!$C$2:$C$871,$Q$1)+SUMIFS(OFFSET([2]掉落汇总!$C$2:$C$871,,MATCH($B296,[2]掉落汇总!$D$1:$M$1)),[2]掉落汇总!$A$2:$A$871,N$1,[2]掉落汇总!$C$2:$C$871,$Q$2)/$Q$3)*宝箱投放计算!M296</f>
        <v>0.18146053602163756</v>
      </c>
      <c r="O296">
        <f ca="1">(SUMIFS(OFFSET([2]掉落汇总!$C$2:$C$871,,MATCH($B296,[2]掉落汇总!$D$1:$M$1)),[2]掉落汇总!$A$2:$A$871,O$1,[2]掉落汇总!$C$2:$C$871,$Q$1)+SUMIFS(OFFSET([2]掉落汇总!$C$2:$C$871,,MATCH($B296,[2]掉落汇总!$D$1:$M$1)),[2]掉落汇总!$A$2:$A$871,O$1,[2]掉落汇总!$C$2:$C$871,$Q$2)/$Q$3)*宝箱投放计算!N296</f>
        <v>0.37342246297470183</v>
      </c>
    </row>
    <row r="297" spans="1:15" x14ac:dyDescent="0.2">
      <c r="A297">
        <f>玩家成长时间线!A297</f>
        <v>296</v>
      </c>
      <c r="B297">
        <f>玩家成长时间线!B297</f>
        <v>8</v>
      </c>
      <c r="C297">
        <f ca="1">SUM($D$2:D297)</f>
        <v>2632.5961883730429</v>
      </c>
      <c r="D297">
        <f t="shared" ca="1" si="4"/>
        <v>7.4078939753843516</v>
      </c>
      <c r="E297">
        <f ca="1">(SUMIFS(OFFSET([2]掉落汇总!$C$2:$C$871,,MATCH($B297,[2]掉落汇总!$D$1:$M$1)),[2]掉落汇总!$A$2:$A$871,E$1,[2]掉落汇总!$C$2:$C$871,$Q$1)+SUMIFS(OFFSET([2]掉落汇总!$C$2:$C$871,,MATCH($B297,[2]掉落汇总!$D$1:$M$1)),[2]掉落汇总!$A$2:$A$871,E$1,[2]掉落汇总!$C$2:$C$871,$Q$2)/$Q$3)*宝箱投放计算!D297</f>
        <v>3.0032307692307687</v>
      </c>
      <c r="F297">
        <f ca="1">(SUMIFS(OFFSET([2]掉落汇总!$C$2:$C$871,,MATCH($B297,[2]掉落汇总!$D$1:$M$1)),[2]掉落汇总!$A$2:$A$871,F$1,[2]掉落汇总!$C$2:$C$871,$Q$1)+SUMIFS(OFFSET([2]掉落汇总!$C$2:$C$871,,MATCH($B297,[2]掉落汇总!$D$1:$M$1)),[2]掉落汇总!$A$2:$A$871,F$1,[2]掉落汇总!$C$2:$C$871,$Q$2)/$Q$3)*宝箱投放计算!E297</f>
        <v>2.2864027538726335</v>
      </c>
      <c r="G297">
        <f ca="1">(SUMIFS(OFFSET([2]掉落汇总!$C$2:$C$871,,MATCH($B297,[2]掉落汇总!$D$1:$M$1)),[2]掉落汇总!$A$2:$A$871,G$1,[2]掉落汇总!$C$2:$C$871,$Q$1)+SUMIFS(OFFSET([2]掉落汇总!$C$2:$C$871,,MATCH($B297,[2]掉落汇总!$D$1:$M$1)),[2]掉落汇总!$A$2:$A$871,G$1,[2]掉落汇总!$C$2:$C$871,$Q$2)/$Q$3)*宝箱投放计算!F297</f>
        <v>0</v>
      </c>
      <c r="H297">
        <f ca="1">(SUMIFS(OFFSET([2]掉落汇总!$C$2:$C$871,,MATCH($B297,[2]掉落汇总!$D$1:$M$1)),[2]掉落汇总!$A$2:$A$871,H$1,[2]掉落汇总!$C$2:$C$871,$Q$1)+SUMIFS(OFFSET([2]掉落汇总!$C$2:$C$871,,MATCH($B297,[2]掉落汇总!$D$1:$M$1)),[2]掉落汇总!$A$2:$A$871,H$1,[2]掉落汇总!$C$2:$C$871,$Q$2)/$Q$3)*宝箱投放计算!G297</f>
        <v>0</v>
      </c>
      <c r="I297">
        <f ca="1">(SUMIFS(OFFSET([2]掉落汇总!$C$2:$C$871,,MATCH($B297,[2]掉落汇总!$D$1:$M$1)),[2]掉落汇总!$A$2:$A$871,I$1,[2]掉落汇总!$C$2:$C$871,$Q$1)+SUMIFS(OFFSET([2]掉落汇总!$C$2:$C$871,,MATCH($B297,[2]掉落汇总!$D$1:$M$1)),[2]掉落汇总!$A$2:$A$871,I$1,[2]掉落汇总!$C$2:$C$871,$Q$2)/$Q$3)*宝箱投放计算!H297</f>
        <v>0</v>
      </c>
      <c r="J297">
        <f ca="1">(SUMIFS(OFFSET([2]掉落汇总!$C$2:$C$871,,MATCH($B297,[2]掉落汇总!$D$1:$M$1)),[2]掉落汇总!$A$2:$A$871,J$1,[2]掉落汇总!$C$2:$C$871,$Q$1)+SUMIFS(OFFSET([2]掉落汇总!$C$2:$C$871,,MATCH($B297,[2]掉落汇总!$D$1:$M$1)),[2]掉落汇总!$A$2:$A$871,J$1,[2]掉落汇总!$C$2:$C$871,$Q$2)/$Q$3)*宝箱投放计算!I297</f>
        <v>0</v>
      </c>
      <c r="K297">
        <f ca="1">(SUMIFS(OFFSET([2]掉落汇总!$C$2:$C$871,,MATCH($B297,[2]掉落汇总!$D$1:$M$1)),[2]掉落汇总!$A$2:$A$871,K$1,[2]掉落汇总!$C$2:$C$871,$Q$1)+SUMIFS(OFFSET([2]掉落汇总!$C$2:$C$871,,MATCH($B297,[2]掉落汇总!$D$1:$M$1)),[2]掉落汇总!$A$2:$A$871,K$1,[2]掉落汇总!$C$2:$C$871,$Q$2)/$Q$3)*宝箱投放计算!J297</f>
        <v>0</v>
      </c>
      <c r="L297">
        <f ca="1">(SUMIFS(OFFSET([2]掉落汇总!$C$2:$C$871,,MATCH($B297,[2]掉落汇总!$D$1:$M$1)),[2]掉落汇总!$A$2:$A$871,L$1,[2]掉落汇总!$C$2:$C$871,$Q$1)+SUMIFS(OFFSET([2]掉落汇总!$C$2:$C$871,,MATCH($B297,[2]掉落汇总!$D$1:$M$1)),[2]掉落汇总!$A$2:$A$871,L$1,[2]掉落汇总!$C$2:$C$871,$Q$2)/$Q$3)*宝箱投放计算!K297</f>
        <v>0.7814085171640911</v>
      </c>
      <c r="M297">
        <f ca="1">(SUMIFS(OFFSET([2]掉落汇总!$C$2:$C$871,,MATCH($B297,[2]掉落汇总!$D$1:$M$1)),[2]掉落汇总!$A$2:$A$871,M$1,[2]掉落汇总!$C$2:$C$871,$Q$1)+SUMIFS(OFFSET([2]掉落汇总!$C$2:$C$871,,MATCH($B297,[2]掉落汇总!$D$1:$M$1)),[2]掉落汇总!$A$2:$A$871,M$1,[2]掉落汇总!$C$2:$C$871,$Q$2)/$Q$3)*宝箱投放计算!L297</f>
        <v>0.78196893612051854</v>
      </c>
      <c r="N297">
        <f ca="1">(SUMIFS(OFFSET([2]掉落汇总!$C$2:$C$871,,MATCH($B297,[2]掉落汇总!$D$1:$M$1)),[2]掉落汇总!$A$2:$A$871,N$1,[2]掉落汇总!$C$2:$C$871,$Q$1)+SUMIFS(OFFSET([2]掉落汇总!$C$2:$C$871,,MATCH($B297,[2]掉落汇总!$D$1:$M$1)),[2]掉落汇总!$A$2:$A$871,N$1,[2]掉落汇总!$C$2:$C$871,$Q$2)/$Q$3)*宝箱投放计算!M297</f>
        <v>0.18146053602163756</v>
      </c>
      <c r="O297">
        <f ca="1">(SUMIFS(OFFSET([2]掉落汇总!$C$2:$C$871,,MATCH($B297,[2]掉落汇总!$D$1:$M$1)),[2]掉落汇总!$A$2:$A$871,O$1,[2]掉落汇总!$C$2:$C$871,$Q$1)+SUMIFS(OFFSET([2]掉落汇总!$C$2:$C$871,,MATCH($B297,[2]掉落汇总!$D$1:$M$1)),[2]掉落汇总!$A$2:$A$871,O$1,[2]掉落汇总!$C$2:$C$871,$Q$2)/$Q$3)*宝箱投放计算!N297</f>
        <v>0.37342246297470183</v>
      </c>
    </row>
    <row r="298" spans="1:15" x14ac:dyDescent="0.2">
      <c r="A298">
        <f>玩家成长时间线!A298</f>
        <v>297</v>
      </c>
      <c r="B298">
        <f>玩家成长时间线!B298</f>
        <v>9</v>
      </c>
      <c r="C298">
        <f ca="1">SUM($D$2:D298)</f>
        <v>2645.8463607794229</v>
      </c>
      <c r="D298">
        <f t="shared" ca="1" si="4"/>
        <v>13.250172406379972</v>
      </c>
      <c r="E298">
        <f ca="1">(SUMIFS(OFFSET([2]掉落汇总!$C$2:$C$871,,MATCH($B298,[2]掉落汇总!$D$1:$M$1)),[2]掉落汇总!$A$2:$A$871,E$1,[2]掉落汇总!$C$2:$C$871,$Q$1)+SUMIFS(OFFSET([2]掉落汇总!$C$2:$C$871,,MATCH($B298,[2]掉落汇总!$D$1:$M$1)),[2]掉落汇总!$A$2:$A$871,E$1,[2]掉落汇总!$C$2:$C$871,$Q$2)/$Q$3)*宝箱投放计算!D298</f>
        <v>1.8944558342420936</v>
      </c>
      <c r="F298">
        <f ca="1">(SUMIFS(OFFSET([2]掉落汇总!$C$2:$C$871,,MATCH($B298,[2]掉落汇总!$D$1:$M$1)),[2]掉落汇总!$A$2:$A$871,F$1,[2]掉落汇总!$C$2:$C$871,$Q$1)+SUMIFS(OFFSET([2]掉落汇总!$C$2:$C$871,,MATCH($B298,[2]掉落汇总!$D$1:$M$1)),[2]掉落汇总!$A$2:$A$871,F$1,[2]掉落汇总!$C$2:$C$871,$Q$2)/$Q$3)*宝箱投放计算!E298</f>
        <v>2.8580034423407916</v>
      </c>
      <c r="G298">
        <f ca="1">(SUMIFS(OFFSET([2]掉落汇总!$C$2:$C$871,,MATCH($B298,[2]掉落汇总!$D$1:$M$1)),[2]掉落汇总!$A$2:$A$871,G$1,[2]掉落汇总!$C$2:$C$871,$Q$1)+SUMIFS(OFFSET([2]掉落汇总!$C$2:$C$871,,MATCH($B298,[2]掉落汇总!$D$1:$M$1)),[2]掉落汇总!$A$2:$A$871,G$1,[2]掉落汇总!$C$2:$C$871,$Q$2)/$Q$3)*宝箱投放计算!F298</f>
        <v>0</v>
      </c>
      <c r="H298">
        <f ca="1">(SUMIFS(OFFSET([2]掉落汇总!$C$2:$C$871,,MATCH($B298,[2]掉落汇总!$D$1:$M$1)),[2]掉落汇总!$A$2:$A$871,H$1,[2]掉落汇总!$C$2:$C$871,$Q$1)+SUMIFS(OFFSET([2]掉落汇总!$C$2:$C$871,,MATCH($B298,[2]掉落汇总!$D$1:$M$1)),[2]掉落汇总!$A$2:$A$871,H$1,[2]掉落汇总!$C$2:$C$871,$Q$2)/$Q$3)*宝箱投放计算!G298</f>
        <v>0</v>
      </c>
      <c r="I298">
        <f ca="1">(SUMIFS(OFFSET([2]掉落汇总!$C$2:$C$871,,MATCH($B298,[2]掉落汇总!$D$1:$M$1)),[2]掉落汇总!$A$2:$A$871,I$1,[2]掉落汇总!$C$2:$C$871,$Q$1)+SUMIFS(OFFSET([2]掉落汇总!$C$2:$C$871,,MATCH($B298,[2]掉落汇总!$D$1:$M$1)),[2]掉落汇总!$A$2:$A$871,I$1,[2]掉落汇总!$C$2:$C$871,$Q$2)/$Q$3)*宝箱投放计算!H298</f>
        <v>1.7735703245749606</v>
      </c>
      <c r="J298">
        <f ca="1">(SUMIFS(OFFSET([2]掉落汇总!$C$2:$C$871,,MATCH($B298,[2]掉落汇总!$D$1:$M$1)),[2]掉落汇总!$A$2:$A$871,J$1,[2]掉落汇总!$C$2:$C$871,$Q$1)+SUMIFS(OFFSET([2]掉落汇总!$C$2:$C$871,,MATCH($B298,[2]掉落汇总!$D$1:$M$1)),[2]掉落汇总!$A$2:$A$871,J$1,[2]掉落汇总!$C$2:$C$871,$Q$2)/$Q$3)*宝箱投放计算!I298</f>
        <v>4.6058823529411761</v>
      </c>
      <c r="K298">
        <f ca="1">(SUMIFS(OFFSET([2]掉落汇总!$C$2:$C$871,,MATCH($B298,[2]掉落汇总!$D$1:$M$1)),[2]掉落汇总!$A$2:$A$871,K$1,[2]掉落汇总!$C$2:$C$871,$Q$1)+SUMIFS(OFFSET([2]掉落汇总!$C$2:$C$871,,MATCH($B298,[2]掉落汇总!$D$1:$M$1)),[2]掉落汇总!$A$2:$A$871,K$1,[2]掉落汇总!$C$2:$C$871,$Q$2)/$Q$3)*宝箱投放计算!J298</f>
        <v>0</v>
      </c>
      <c r="L298">
        <f ca="1">(SUMIFS(OFFSET([2]掉落汇总!$C$2:$C$871,,MATCH($B298,[2]掉落汇总!$D$1:$M$1)),[2]掉落汇总!$A$2:$A$871,L$1,[2]掉落汇总!$C$2:$C$871,$Q$1)+SUMIFS(OFFSET([2]掉落汇总!$C$2:$C$871,,MATCH($B298,[2]掉落汇总!$D$1:$M$1)),[2]掉落汇总!$A$2:$A$871,L$1,[2]掉落汇总!$C$2:$C$871,$Q$2)/$Q$3)*宝箱投放计算!K298</f>
        <v>0.7814085171640911</v>
      </c>
      <c r="M298">
        <f ca="1">(SUMIFS(OFFSET([2]掉落汇总!$C$2:$C$871,,MATCH($B298,[2]掉落汇总!$D$1:$M$1)),[2]掉落汇总!$A$2:$A$871,M$1,[2]掉落汇总!$C$2:$C$871,$Q$1)+SUMIFS(OFFSET([2]掉落汇总!$C$2:$C$871,,MATCH($B298,[2]掉落汇总!$D$1:$M$1)),[2]掉落汇总!$A$2:$A$871,M$1,[2]掉落汇总!$C$2:$C$871,$Q$2)/$Q$3)*宝箱投放计算!L298</f>
        <v>0.78196893612051854</v>
      </c>
      <c r="N298">
        <f ca="1">(SUMIFS(OFFSET([2]掉落汇总!$C$2:$C$871,,MATCH($B298,[2]掉落汇总!$D$1:$M$1)),[2]掉落汇总!$A$2:$A$871,N$1,[2]掉落汇总!$C$2:$C$871,$Q$1)+SUMIFS(OFFSET([2]掉落汇总!$C$2:$C$871,,MATCH($B298,[2]掉落汇总!$D$1:$M$1)),[2]掉落汇总!$A$2:$A$871,N$1,[2]掉落汇总!$C$2:$C$871,$Q$2)/$Q$3)*宝箱投放计算!M298</f>
        <v>0.18146053602163756</v>
      </c>
      <c r="O298">
        <f ca="1">(SUMIFS(OFFSET([2]掉落汇总!$C$2:$C$871,,MATCH($B298,[2]掉落汇总!$D$1:$M$1)),[2]掉落汇总!$A$2:$A$871,O$1,[2]掉落汇总!$C$2:$C$871,$Q$1)+SUMIFS(OFFSET([2]掉落汇总!$C$2:$C$871,,MATCH($B298,[2]掉落汇总!$D$1:$M$1)),[2]掉落汇总!$A$2:$A$871,O$1,[2]掉落汇总!$C$2:$C$871,$Q$2)/$Q$3)*宝箱投放计算!N298</f>
        <v>0.37342246297470183</v>
      </c>
    </row>
    <row r="299" spans="1:15" x14ac:dyDescent="0.2">
      <c r="A299">
        <f>玩家成长时间线!A299</f>
        <v>298</v>
      </c>
      <c r="B299">
        <f>玩家成长时间线!B299</f>
        <v>9</v>
      </c>
      <c r="C299">
        <f ca="1">SUM($D$2:D299)</f>
        <v>2652.724932198581</v>
      </c>
      <c r="D299">
        <f t="shared" ca="1" si="4"/>
        <v>6.8785714191582725</v>
      </c>
      <c r="E299">
        <f ca="1">(SUMIFS(OFFSET([2]掉落汇总!$C$2:$C$871,,MATCH($B299,[2]掉落汇总!$D$1:$M$1)),[2]掉落汇总!$A$2:$A$871,E$1,[2]掉落汇总!$C$2:$C$871,$Q$1)+SUMIFS(OFFSET([2]掉落汇总!$C$2:$C$871,,MATCH($B299,[2]掉落汇总!$D$1:$M$1)),[2]掉落汇总!$A$2:$A$871,E$1,[2]掉落汇总!$C$2:$C$871,$Q$2)/$Q$3)*宝箱投放计算!D299</f>
        <v>1.9023075245365322</v>
      </c>
      <c r="F299">
        <f ca="1">(SUMIFS(OFFSET([2]掉落汇总!$C$2:$C$871,,MATCH($B299,[2]掉落汇总!$D$1:$M$1)),[2]掉落汇总!$A$2:$A$871,F$1,[2]掉落汇总!$C$2:$C$871,$Q$1)+SUMIFS(OFFSET([2]掉落汇总!$C$2:$C$871,,MATCH($B299,[2]掉落汇总!$D$1:$M$1)),[2]掉落汇总!$A$2:$A$871,F$1,[2]掉落汇总!$C$2:$C$871,$Q$2)/$Q$3)*宝箱投放计算!E299</f>
        <v>2.8580034423407916</v>
      </c>
      <c r="G299">
        <f ca="1">(SUMIFS(OFFSET([2]掉落汇总!$C$2:$C$871,,MATCH($B299,[2]掉落汇总!$D$1:$M$1)),[2]掉落汇总!$A$2:$A$871,G$1,[2]掉落汇总!$C$2:$C$871,$Q$1)+SUMIFS(OFFSET([2]掉落汇总!$C$2:$C$871,,MATCH($B299,[2]掉落汇总!$D$1:$M$1)),[2]掉落汇总!$A$2:$A$871,G$1,[2]掉落汇总!$C$2:$C$871,$Q$2)/$Q$3)*宝箱投放计算!F299</f>
        <v>0</v>
      </c>
      <c r="H299">
        <f ca="1">(SUMIFS(OFFSET([2]掉落汇总!$C$2:$C$871,,MATCH($B299,[2]掉落汇总!$D$1:$M$1)),[2]掉落汇总!$A$2:$A$871,H$1,[2]掉落汇总!$C$2:$C$871,$Q$1)+SUMIFS(OFFSET([2]掉落汇总!$C$2:$C$871,,MATCH($B299,[2]掉落汇总!$D$1:$M$1)),[2]掉落汇总!$A$2:$A$871,H$1,[2]掉落汇总!$C$2:$C$871,$Q$2)/$Q$3)*宝箱投放计算!G299</f>
        <v>0</v>
      </c>
      <c r="I299">
        <f ca="1">(SUMIFS(OFFSET([2]掉落汇总!$C$2:$C$871,,MATCH($B299,[2]掉落汇总!$D$1:$M$1)),[2]掉落汇总!$A$2:$A$871,I$1,[2]掉落汇总!$C$2:$C$871,$Q$1)+SUMIFS(OFFSET([2]掉落汇总!$C$2:$C$871,,MATCH($B299,[2]掉落汇总!$D$1:$M$1)),[2]掉落汇总!$A$2:$A$871,I$1,[2]掉落汇总!$C$2:$C$871,$Q$2)/$Q$3)*宝箱投放计算!H299</f>
        <v>0</v>
      </c>
      <c r="J299">
        <f ca="1">(SUMIFS(OFFSET([2]掉落汇总!$C$2:$C$871,,MATCH($B299,[2]掉落汇总!$D$1:$M$1)),[2]掉落汇总!$A$2:$A$871,J$1,[2]掉落汇总!$C$2:$C$871,$Q$1)+SUMIFS(OFFSET([2]掉落汇总!$C$2:$C$871,,MATCH($B299,[2]掉落汇总!$D$1:$M$1)),[2]掉落汇总!$A$2:$A$871,J$1,[2]掉落汇总!$C$2:$C$871,$Q$2)/$Q$3)*宝箱投放计算!I299</f>
        <v>0</v>
      </c>
      <c r="K299">
        <f ca="1">(SUMIFS(OFFSET([2]掉落汇总!$C$2:$C$871,,MATCH($B299,[2]掉落汇总!$D$1:$M$1)),[2]掉落汇总!$A$2:$A$871,K$1,[2]掉落汇总!$C$2:$C$871,$Q$1)+SUMIFS(OFFSET([2]掉落汇总!$C$2:$C$871,,MATCH($B299,[2]掉落汇总!$D$1:$M$1)),[2]掉落汇总!$A$2:$A$871,K$1,[2]掉落汇总!$C$2:$C$871,$Q$2)/$Q$3)*宝箱投放计算!J299</f>
        <v>0</v>
      </c>
      <c r="L299">
        <f ca="1">(SUMIFS(OFFSET([2]掉落汇总!$C$2:$C$871,,MATCH($B299,[2]掉落汇总!$D$1:$M$1)),[2]掉落汇总!$A$2:$A$871,L$1,[2]掉落汇总!$C$2:$C$871,$Q$1)+SUMIFS(OFFSET([2]掉落汇总!$C$2:$C$871,,MATCH($B299,[2]掉落汇总!$D$1:$M$1)),[2]掉落汇总!$A$2:$A$871,L$1,[2]掉落汇总!$C$2:$C$871,$Q$2)/$Q$3)*宝箱投放计算!K299</f>
        <v>0.7814085171640911</v>
      </c>
      <c r="M299">
        <f ca="1">(SUMIFS(OFFSET([2]掉落汇总!$C$2:$C$871,,MATCH($B299,[2]掉落汇总!$D$1:$M$1)),[2]掉落汇总!$A$2:$A$871,M$1,[2]掉落汇总!$C$2:$C$871,$Q$1)+SUMIFS(OFFSET([2]掉落汇总!$C$2:$C$871,,MATCH($B299,[2]掉落汇总!$D$1:$M$1)),[2]掉落汇总!$A$2:$A$871,M$1,[2]掉落汇总!$C$2:$C$871,$Q$2)/$Q$3)*宝箱投放计算!L299</f>
        <v>0.78196893612051854</v>
      </c>
      <c r="N299">
        <f ca="1">(SUMIFS(OFFSET([2]掉落汇总!$C$2:$C$871,,MATCH($B299,[2]掉落汇总!$D$1:$M$1)),[2]掉落汇总!$A$2:$A$871,N$1,[2]掉落汇总!$C$2:$C$871,$Q$1)+SUMIFS(OFFSET([2]掉落汇总!$C$2:$C$871,,MATCH($B299,[2]掉落汇总!$D$1:$M$1)),[2]掉落汇总!$A$2:$A$871,N$1,[2]掉落汇总!$C$2:$C$871,$Q$2)/$Q$3)*宝箱投放计算!M299</f>
        <v>0.18146053602163756</v>
      </c>
      <c r="O299">
        <f ca="1">(SUMIFS(OFFSET([2]掉落汇总!$C$2:$C$871,,MATCH($B299,[2]掉落汇总!$D$1:$M$1)),[2]掉落汇总!$A$2:$A$871,O$1,[2]掉落汇总!$C$2:$C$871,$Q$1)+SUMIFS(OFFSET([2]掉落汇总!$C$2:$C$871,,MATCH($B299,[2]掉落汇总!$D$1:$M$1)),[2]掉落汇总!$A$2:$A$871,O$1,[2]掉落汇总!$C$2:$C$871,$Q$2)/$Q$3)*宝箱投放计算!N299</f>
        <v>0.37342246297470183</v>
      </c>
    </row>
    <row r="300" spans="1:15" x14ac:dyDescent="0.2">
      <c r="A300">
        <f>玩家成长时间线!A300</f>
        <v>299</v>
      </c>
      <c r="B300">
        <f>玩家成长时间线!B300</f>
        <v>9</v>
      </c>
      <c r="C300">
        <f ca="1">SUM($D$2:D300)</f>
        <v>2659.7683891139222</v>
      </c>
      <c r="D300">
        <f t="shared" ca="1" si="4"/>
        <v>7.043456915341479</v>
      </c>
      <c r="E300">
        <f ca="1">(SUMIFS(OFFSET([2]掉落汇总!$C$2:$C$871,,MATCH($B300,[2]掉落汇总!$D$1:$M$1)),[2]掉落汇总!$A$2:$A$871,E$1,[2]掉落汇总!$C$2:$C$871,$Q$1)+SUMIFS(OFFSET([2]掉落汇总!$C$2:$C$871,,MATCH($B300,[2]掉落汇总!$D$1:$M$1)),[2]掉落汇总!$A$2:$A$871,E$1,[2]掉落汇总!$C$2:$C$871,$Q$2)/$Q$3)*宝箱投放计算!D300</f>
        <v>2.067193020719738</v>
      </c>
      <c r="F300">
        <f ca="1">(SUMIFS(OFFSET([2]掉落汇总!$C$2:$C$871,,MATCH($B300,[2]掉落汇总!$D$1:$M$1)),[2]掉落汇总!$A$2:$A$871,F$1,[2]掉落汇总!$C$2:$C$871,$Q$1)+SUMIFS(OFFSET([2]掉落汇总!$C$2:$C$871,,MATCH($B300,[2]掉落汇总!$D$1:$M$1)),[2]掉落汇总!$A$2:$A$871,F$1,[2]掉落汇总!$C$2:$C$871,$Q$2)/$Q$3)*宝箱投放计算!E300</f>
        <v>2.8580034423407916</v>
      </c>
      <c r="G300">
        <f ca="1">(SUMIFS(OFFSET([2]掉落汇总!$C$2:$C$871,,MATCH($B300,[2]掉落汇总!$D$1:$M$1)),[2]掉落汇总!$A$2:$A$871,G$1,[2]掉落汇总!$C$2:$C$871,$Q$1)+SUMIFS(OFFSET([2]掉落汇总!$C$2:$C$871,,MATCH($B300,[2]掉落汇总!$D$1:$M$1)),[2]掉落汇总!$A$2:$A$871,G$1,[2]掉落汇总!$C$2:$C$871,$Q$2)/$Q$3)*宝箱投放计算!F300</f>
        <v>0</v>
      </c>
      <c r="H300">
        <f ca="1">(SUMIFS(OFFSET([2]掉落汇总!$C$2:$C$871,,MATCH($B300,[2]掉落汇总!$D$1:$M$1)),[2]掉落汇总!$A$2:$A$871,H$1,[2]掉落汇总!$C$2:$C$871,$Q$1)+SUMIFS(OFFSET([2]掉落汇总!$C$2:$C$871,,MATCH($B300,[2]掉落汇总!$D$1:$M$1)),[2]掉落汇总!$A$2:$A$871,H$1,[2]掉落汇总!$C$2:$C$871,$Q$2)/$Q$3)*宝箱投放计算!G300</f>
        <v>0</v>
      </c>
      <c r="I300">
        <f ca="1">(SUMIFS(OFFSET([2]掉落汇总!$C$2:$C$871,,MATCH($B300,[2]掉落汇总!$D$1:$M$1)),[2]掉落汇总!$A$2:$A$871,I$1,[2]掉落汇总!$C$2:$C$871,$Q$1)+SUMIFS(OFFSET([2]掉落汇总!$C$2:$C$871,,MATCH($B300,[2]掉落汇总!$D$1:$M$1)),[2]掉落汇总!$A$2:$A$871,I$1,[2]掉落汇总!$C$2:$C$871,$Q$2)/$Q$3)*宝箱投放计算!H300</f>
        <v>0</v>
      </c>
      <c r="J300">
        <f ca="1">(SUMIFS(OFFSET([2]掉落汇总!$C$2:$C$871,,MATCH($B300,[2]掉落汇总!$D$1:$M$1)),[2]掉落汇总!$A$2:$A$871,J$1,[2]掉落汇总!$C$2:$C$871,$Q$1)+SUMIFS(OFFSET([2]掉落汇总!$C$2:$C$871,,MATCH($B300,[2]掉落汇总!$D$1:$M$1)),[2]掉落汇总!$A$2:$A$871,J$1,[2]掉落汇总!$C$2:$C$871,$Q$2)/$Q$3)*宝箱投放计算!I300</f>
        <v>0</v>
      </c>
      <c r="K300">
        <f ca="1">(SUMIFS(OFFSET([2]掉落汇总!$C$2:$C$871,,MATCH($B300,[2]掉落汇总!$D$1:$M$1)),[2]掉落汇总!$A$2:$A$871,K$1,[2]掉落汇总!$C$2:$C$871,$Q$1)+SUMIFS(OFFSET([2]掉落汇总!$C$2:$C$871,,MATCH($B300,[2]掉落汇总!$D$1:$M$1)),[2]掉落汇总!$A$2:$A$871,K$1,[2]掉落汇总!$C$2:$C$871,$Q$2)/$Q$3)*宝箱投放计算!J300</f>
        <v>0</v>
      </c>
      <c r="L300">
        <f ca="1">(SUMIFS(OFFSET([2]掉落汇总!$C$2:$C$871,,MATCH($B300,[2]掉落汇总!$D$1:$M$1)),[2]掉落汇总!$A$2:$A$871,L$1,[2]掉落汇总!$C$2:$C$871,$Q$1)+SUMIFS(OFFSET([2]掉落汇总!$C$2:$C$871,,MATCH($B300,[2]掉落汇总!$D$1:$M$1)),[2]掉落汇总!$A$2:$A$871,L$1,[2]掉落汇总!$C$2:$C$871,$Q$2)/$Q$3)*宝箱投放计算!K300</f>
        <v>0.7814085171640911</v>
      </c>
      <c r="M300">
        <f ca="1">(SUMIFS(OFFSET([2]掉落汇总!$C$2:$C$871,,MATCH($B300,[2]掉落汇总!$D$1:$M$1)),[2]掉落汇总!$A$2:$A$871,M$1,[2]掉落汇总!$C$2:$C$871,$Q$1)+SUMIFS(OFFSET([2]掉落汇总!$C$2:$C$871,,MATCH($B300,[2]掉落汇总!$D$1:$M$1)),[2]掉落汇总!$A$2:$A$871,M$1,[2]掉落汇总!$C$2:$C$871,$Q$2)/$Q$3)*宝箱投放计算!L300</f>
        <v>0.78196893612051854</v>
      </c>
      <c r="N300">
        <f ca="1">(SUMIFS(OFFSET([2]掉落汇总!$C$2:$C$871,,MATCH($B300,[2]掉落汇总!$D$1:$M$1)),[2]掉落汇总!$A$2:$A$871,N$1,[2]掉落汇总!$C$2:$C$871,$Q$1)+SUMIFS(OFFSET([2]掉落汇总!$C$2:$C$871,,MATCH($B300,[2]掉落汇总!$D$1:$M$1)),[2]掉落汇总!$A$2:$A$871,N$1,[2]掉落汇总!$C$2:$C$871,$Q$2)/$Q$3)*宝箱投放计算!M300</f>
        <v>0.18146053602163756</v>
      </c>
      <c r="O300">
        <f ca="1">(SUMIFS(OFFSET([2]掉落汇总!$C$2:$C$871,,MATCH($B300,[2]掉落汇总!$D$1:$M$1)),[2]掉落汇总!$A$2:$A$871,O$1,[2]掉落汇总!$C$2:$C$871,$Q$1)+SUMIFS(OFFSET([2]掉落汇总!$C$2:$C$871,,MATCH($B300,[2]掉落汇总!$D$1:$M$1)),[2]掉落汇总!$A$2:$A$871,O$1,[2]掉落汇总!$C$2:$C$871,$Q$2)/$Q$3)*宝箱投放计算!N300</f>
        <v>0.37342246297470183</v>
      </c>
    </row>
    <row r="301" spans="1:15" x14ac:dyDescent="0.2">
      <c r="A301">
        <f>玩家成长时间线!A301</f>
        <v>300</v>
      </c>
      <c r="B301">
        <f>玩家成长时间线!B301</f>
        <v>10</v>
      </c>
      <c r="C301">
        <f ca="1">SUM($D$2:D301)</f>
        <v>2672.4082888490016</v>
      </c>
      <c r="D301">
        <f t="shared" ca="1" si="4"/>
        <v>12.639899735079112</v>
      </c>
      <c r="E301">
        <f ca="1">(SUMIFS(OFFSET([2]掉落汇总!$C$2:$C$871,,MATCH($B301,[2]掉落汇总!$D$1:$M$1)),[2]掉落汇总!$A$2:$A$871,E$1,[2]掉落汇总!$C$2:$C$871,$Q$1)+SUMIFS(OFFSET([2]掉落汇总!$C$2:$C$871,,MATCH($B301,[2]掉落汇总!$D$1:$M$1)),[2]掉落汇总!$A$2:$A$871,E$1,[2]掉落汇总!$C$2:$C$871,$Q$2)/$Q$3)*宝箱投放计算!D301</f>
        <v>3.084018937401368</v>
      </c>
      <c r="F301">
        <f ca="1">(SUMIFS(OFFSET([2]掉落汇总!$C$2:$C$871,,MATCH($B301,[2]掉落汇总!$D$1:$M$1)),[2]掉落汇总!$A$2:$A$871,F$1,[2]掉落汇总!$C$2:$C$871,$Q$1)+SUMIFS(OFFSET([2]掉落汇总!$C$2:$C$871,,MATCH($B301,[2]掉落汇总!$D$1:$M$1)),[2]掉落汇总!$A$2:$A$871,F$1,[2]掉落汇总!$C$2:$C$871,$Q$2)/$Q$3)*宝箱投放计算!E301</f>
        <v>2.8580034423407916</v>
      </c>
      <c r="G301">
        <f ca="1">(SUMIFS(OFFSET([2]掉落汇总!$C$2:$C$871,,MATCH($B301,[2]掉落汇总!$D$1:$M$1)),[2]掉落汇总!$A$2:$A$871,G$1,[2]掉落汇总!$C$2:$C$871,$Q$1)+SUMIFS(OFFSET([2]掉落汇总!$C$2:$C$871,,MATCH($B301,[2]掉落汇总!$D$1:$M$1)),[2]掉落汇总!$A$2:$A$871,G$1,[2]掉落汇总!$C$2:$C$871,$Q$2)/$Q$3)*宝箱投放计算!F301</f>
        <v>0</v>
      </c>
      <c r="H301">
        <f ca="1">(SUMIFS(OFFSET([2]掉落汇总!$C$2:$C$871,,MATCH($B301,[2]掉落汇总!$D$1:$M$1)),[2]掉落汇总!$A$2:$A$871,H$1,[2]掉落汇总!$C$2:$C$871,$Q$1)+SUMIFS(OFFSET([2]掉落汇总!$C$2:$C$871,,MATCH($B301,[2]掉落汇总!$D$1:$M$1)),[2]掉落汇总!$A$2:$A$871,H$1,[2]掉落汇总!$C$2:$C$871,$Q$2)/$Q$3)*宝箱投放计算!G301</f>
        <v>0</v>
      </c>
      <c r="I301">
        <f ca="1">(SUMIFS(OFFSET([2]掉落汇总!$C$2:$C$871,,MATCH($B301,[2]掉落汇总!$D$1:$M$1)),[2]掉落汇总!$A$2:$A$871,I$1,[2]掉落汇总!$C$2:$C$871,$Q$1)+SUMIFS(OFFSET([2]掉落汇总!$C$2:$C$871,,MATCH($B301,[2]掉落汇总!$D$1:$M$1)),[2]掉落汇总!$A$2:$A$871,I$1,[2]掉落汇总!$C$2:$C$871,$Q$2)/$Q$3)*宝箱投放计算!H301</f>
        <v>0</v>
      </c>
      <c r="J301">
        <f ca="1">(SUMIFS(OFFSET([2]掉落汇总!$C$2:$C$871,,MATCH($B301,[2]掉落汇总!$D$1:$M$1)),[2]掉落汇总!$A$2:$A$871,J$1,[2]掉落汇总!$C$2:$C$871,$Q$1)+SUMIFS(OFFSET([2]掉落汇总!$C$2:$C$871,,MATCH($B301,[2]掉落汇总!$D$1:$M$1)),[2]掉落汇总!$A$2:$A$871,J$1,[2]掉落汇总!$C$2:$C$871,$Q$2)/$Q$3)*宝箱投放计算!I301</f>
        <v>4.5796169030560039</v>
      </c>
      <c r="K301">
        <f ca="1">(SUMIFS(OFFSET([2]掉落汇总!$C$2:$C$871,,MATCH($B301,[2]掉落汇总!$D$1:$M$1)),[2]掉落汇总!$A$2:$A$871,K$1,[2]掉落汇总!$C$2:$C$871,$Q$1)+SUMIFS(OFFSET([2]掉落汇总!$C$2:$C$871,,MATCH($B301,[2]掉落汇总!$D$1:$M$1)),[2]掉落汇总!$A$2:$A$871,K$1,[2]掉落汇总!$C$2:$C$871,$Q$2)/$Q$3)*宝箱投放计算!J301</f>
        <v>0</v>
      </c>
      <c r="L301">
        <f ca="1">(SUMIFS(OFFSET([2]掉落汇总!$C$2:$C$871,,MATCH($B301,[2]掉落汇总!$D$1:$M$1)),[2]掉落汇总!$A$2:$A$871,L$1,[2]掉落汇总!$C$2:$C$871,$Q$1)+SUMIFS(OFFSET([2]掉落汇总!$C$2:$C$871,,MATCH($B301,[2]掉落汇总!$D$1:$M$1)),[2]掉落汇总!$A$2:$A$871,L$1,[2]掉落汇总!$C$2:$C$871,$Q$2)/$Q$3)*宝箱投放计算!K301</f>
        <v>0.7814085171640911</v>
      </c>
      <c r="M301">
        <f ca="1">(SUMIFS(OFFSET([2]掉落汇总!$C$2:$C$871,,MATCH($B301,[2]掉落汇总!$D$1:$M$1)),[2]掉落汇总!$A$2:$A$871,M$1,[2]掉落汇总!$C$2:$C$871,$Q$1)+SUMIFS(OFFSET([2]掉落汇总!$C$2:$C$871,,MATCH($B301,[2]掉落汇总!$D$1:$M$1)),[2]掉落汇总!$A$2:$A$871,M$1,[2]掉落汇总!$C$2:$C$871,$Q$2)/$Q$3)*宝箱投放计算!L301</f>
        <v>0.78196893612051854</v>
      </c>
      <c r="N301">
        <f ca="1">(SUMIFS(OFFSET([2]掉落汇总!$C$2:$C$871,,MATCH($B301,[2]掉落汇总!$D$1:$M$1)),[2]掉落汇总!$A$2:$A$871,N$1,[2]掉落汇总!$C$2:$C$871,$Q$1)+SUMIFS(OFFSET([2]掉落汇总!$C$2:$C$871,,MATCH($B301,[2]掉落汇总!$D$1:$M$1)),[2]掉落汇总!$A$2:$A$871,N$1,[2]掉落汇总!$C$2:$C$871,$Q$2)/$Q$3)*宝箱投放计算!M301</f>
        <v>0.18146053602163756</v>
      </c>
      <c r="O301">
        <f ca="1">(SUMIFS(OFFSET([2]掉落汇总!$C$2:$C$871,,MATCH($B301,[2]掉落汇总!$D$1:$M$1)),[2]掉落汇总!$A$2:$A$871,O$1,[2]掉落汇总!$C$2:$C$871,$Q$1)+SUMIFS(OFFSET([2]掉落汇总!$C$2:$C$871,,MATCH($B301,[2]掉落汇总!$D$1:$M$1)),[2]掉落汇总!$A$2:$A$871,O$1,[2]掉落汇总!$C$2:$C$871,$Q$2)/$Q$3)*宝箱投放计算!N301</f>
        <v>0.37342246297470183</v>
      </c>
    </row>
    <row r="302" spans="1:15" x14ac:dyDescent="0.2">
      <c r="A302">
        <f>玩家成长时间线!A302</f>
        <v>301</v>
      </c>
      <c r="B302">
        <f>玩家成长时间线!B302</f>
        <v>10</v>
      </c>
      <c r="C302">
        <f ca="1">SUM($D$2:D302)</f>
        <v>2680.4811966152697</v>
      </c>
      <c r="D302">
        <f t="shared" ca="1" si="4"/>
        <v>8.0729077662682425</v>
      </c>
      <c r="E302">
        <f ca="1">(SUMIFS(OFFSET([2]掉落汇总!$C$2:$C$871,,MATCH($B302,[2]掉落汇总!$D$1:$M$1)),[2]掉落汇总!$A$2:$A$871,E$1,[2]掉落汇总!$C$2:$C$871,$Q$1)+SUMIFS(OFFSET([2]掉落汇总!$C$2:$C$871,,MATCH($B302,[2]掉落汇总!$D$1:$M$1)),[2]掉落汇总!$A$2:$A$871,E$1,[2]掉落汇总!$C$2:$C$871,$Q$2)/$Q$3)*宝箱投放计算!D302</f>
        <v>3.0966438716465019</v>
      </c>
      <c r="F302">
        <f ca="1">(SUMIFS(OFFSET([2]掉落汇总!$C$2:$C$871,,MATCH($B302,[2]掉落汇总!$D$1:$M$1)),[2]掉落汇总!$A$2:$A$871,F$1,[2]掉落汇总!$C$2:$C$871,$Q$1)+SUMIFS(OFFSET([2]掉落汇总!$C$2:$C$871,,MATCH($B302,[2]掉落汇总!$D$1:$M$1)),[2]掉落汇总!$A$2:$A$871,F$1,[2]掉落汇总!$C$2:$C$871,$Q$2)/$Q$3)*宝箱投放计算!E302</f>
        <v>2.8580034423407916</v>
      </c>
      <c r="G302">
        <f ca="1">(SUMIFS(OFFSET([2]掉落汇总!$C$2:$C$871,,MATCH($B302,[2]掉落汇总!$D$1:$M$1)),[2]掉落汇总!$A$2:$A$871,G$1,[2]掉落汇总!$C$2:$C$871,$Q$1)+SUMIFS(OFFSET([2]掉落汇总!$C$2:$C$871,,MATCH($B302,[2]掉落汇总!$D$1:$M$1)),[2]掉落汇总!$A$2:$A$871,G$1,[2]掉落汇总!$C$2:$C$871,$Q$2)/$Q$3)*宝箱投放计算!F302</f>
        <v>0</v>
      </c>
      <c r="H302">
        <f ca="1">(SUMIFS(OFFSET([2]掉落汇总!$C$2:$C$871,,MATCH($B302,[2]掉落汇总!$D$1:$M$1)),[2]掉落汇总!$A$2:$A$871,H$1,[2]掉落汇总!$C$2:$C$871,$Q$1)+SUMIFS(OFFSET([2]掉落汇总!$C$2:$C$871,,MATCH($B302,[2]掉落汇总!$D$1:$M$1)),[2]掉落汇总!$A$2:$A$871,H$1,[2]掉落汇总!$C$2:$C$871,$Q$2)/$Q$3)*宝箱投放计算!G302</f>
        <v>0</v>
      </c>
      <c r="I302">
        <f ca="1">(SUMIFS(OFFSET([2]掉落汇总!$C$2:$C$871,,MATCH($B302,[2]掉落汇总!$D$1:$M$1)),[2]掉落汇总!$A$2:$A$871,I$1,[2]掉落汇总!$C$2:$C$871,$Q$1)+SUMIFS(OFFSET([2]掉落汇总!$C$2:$C$871,,MATCH($B302,[2]掉落汇总!$D$1:$M$1)),[2]掉落汇总!$A$2:$A$871,I$1,[2]掉落汇总!$C$2:$C$871,$Q$2)/$Q$3)*宝箱投放计算!H302</f>
        <v>0</v>
      </c>
      <c r="J302">
        <f ca="1">(SUMIFS(OFFSET([2]掉落汇总!$C$2:$C$871,,MATCH($B302,[2]掉落汇总!$D$1:$M$1)),[2]掉落汇总!$A$2:$A$871,J$1,[2]掉落汇总!$C$2:$C$871,$Q$1)+SUMIFS(OFFSET([2]掉落汇总!$C$2:$C$871,,MATCH($B302,[2]掉落汇总!$D$1:$M$1)),[2]掉落汇总!$A$2:$A$871,J$1,[2]掉落汇总!$C$2:$C$871,$Q$2)/$Q$3)*宝箱投放计算!I302</f>
        <v>0</v>
      </c>
      <c r="K302">
        <f ca="1">(SUMIFS(OFFSET([2]掉落汇总!$C$2:$C$871,,MATCH($B302,[2]掉落汇总!$D$1:$M$1)),[2]掉落汇总!$A$2:$A$871,K$1,[2]掉落汇总!$C$2:$C$871,$Q$1)+SUMIFS(OFFSET([2]掉落汇总!$C$2:$C$871,,MATCH($B302,[2]掉落汇总!$D$1:$M$1)),[2]掉落汇总!$A$2:$A$871,K$1,[2]掉落汇总!$C$2:$C$871,$Q$2)/$Q$3)*宝箱投放计算!J302</f>
        <v>0</v>
      </c>
      <c r="L302">
        <f ca="1">(SUMIFS(OFFSET([2]掉落汇总!$C$2:$C$871,,MATCH($B302,[2]掉落汇总!$D$1:$M$1)),[2]掉落汇总!$A$2:$A$871,L$1,[2]掉落汇总!$C$2:$C$871,$Q$1)+SUMIFS(OFFSET([2]掉落汇总!$C$2:$C$871,,MATCH($B302,[2]掉落汇总!$D$1:$M$1)),[2]掉落汇总!$A$2:$A$871,L$1,[2]掉落汇总!$C$2:$C$871,$Q$2)/$Q$3)*宝箱投放计算!K302</f>
        <v>0.7814085171640911</v>
      </c>
      <c r="M302">
        <f ca="1">(SUMIFS(OFFSET([2]掉落汇总!$C$2:$C$871,,MATCH($B302,[2]掉落汇总!$D$1:$M$1)),[2]掉落汇总!$A$2:$A$871,M$1,[2]掉落汇总!$C$2:$C$871,$Q$1)+SUMIFS(OFFSET([2]掉落汇总!$C$2:$C$871,,MATCH($B302,[2]掉落汇总!$D$1:$M$1)),[2]掉落汇总!$A$2:$A$871,M$1,[2]掉落汇总!$C$2:$C$871,$Q$2)/$Q$3)*宝箱投放计算!L302</f>
        <v>0.78196893612051854</v>
      </c>
      <c r="N302">
        <f ca="1">(SUMIFS(OFFSET([2]掉落汇总!$C$2:$C$871,,MATCH($B302,[2]掉落汇总!$D$1:$M$1)),[2]掉落汇总!$A$2:$A$871,N$1,[2]掉落汇总!$C$2:$C$871,$Q$1)+SUMIFS(OFFSET([2]掉落汇总!$C$2:$C$871,,MATCH($B302,[2]掉落汇总!$D$1:$M$1)),[2]掉落汇总!$A$2:$A$871,N$1,[2]掉落汇总!$C$2:$C$871,$Q$2)/$Q$3)*宝箱投放计算!M302</f>
        <v>0.18146053602163756</v>
      </c>
      <c r="O302">
        <f ca="1">(SUMIFS(OFFSET([2]掉落汇总!$C$2:$C$871,,MATCH($B302,[2]掉落汇总!$D$1:$M$1)),[2]掉落汇总!$A$2:$A$871,O$1,[2]掉落汇总!$C$2:$C$871,$Q$1)+SUMIFS(OFFSET([2]掉落汇总!$C$2:$C$871,,MATCH($B302,[2]掉落汇总!$D$1:$M$1)),[2]掉落汇总!$A$2:$A$871,O$1,[2]掉落汇总!$C$2:$C$871,$Q$2)/$Q$3)*宝箱投放计算!N302</f>
        <v>0.37342246297470183</v>
      </c>
    </row>
    <row r="303" spans="1:15" x14ac:dyDescent="0.2">
      <c r="A303">
        <f>玩家成长时间线!A303</f>
        <v>302</v>
      </c>
      <c r="B303">
        <f>玩家成长时间线!B303</f>
        <v>10</v>
      </c>
      <c r="C303">
        <f ca="1">SUM($D$2:D303)</f>
        <v>2688.566729315783</v>
      </c>
      <c r="D303">
        <f t="shared" ca="1" si="4"/>
        <v>8.0855327005133759</v>
      </c>
      <c r="E303">
        <f ca="1">(SUMIFS(OFFSET([2]掉落汇总!$C$2:$C$871,,MATCH($B303,[2]掉落汇总!$D$1:$M$1)),[2]掉落汇总!$A$2:$A$871,E$1,[2]掉落汇总!$C$2:$C$871,$Q$1)+SUMIFS(OFFSET([2]掉落汇总!$C$2:$C$871,,MATCH($B303,[2]掉落汇总!$D$1:$M$1)),[2]掉落汇总!$A$2:$A$871,E$1,[2]掉落汇总!$C$2:$C$871,$Q$2)/$Q$3)*宝箱投放计算!D303</f>
        <v>3.1092688058916362</v>
      </c>
      <c r="F303">
        <f ca="1">(SUMIFS(OFFSET([2]掉落汇总!$C$2:$C$871,,MATCH($B303,[2]掉落汇总!$D$1:$M$1)),[2]掉落汇总!$A$2:$A$871,F$1,[2]掉落汇总!$C$2:$C$871,$Q$1)+SUMIFS(OFFSET([2]掉落汇总!$C$2:$C$871,,MATCH($B303,[2]掉落汇总!$D$1:$M$1)),[2]掉落汇总!$A$2:$A$871,F$1,[2]掉落汇总!$C$2:$C$871,$Q$2)/$Q$3)*宝箱投放计算!E303</f>
        <v>2.8580034423407916</v>
      </c>
      <c r="G303">
        <f ca="1">(SUMIFS(OFFSET([2]掉落汇总!$C$2:$C$871,,MATCH($B303,[2]掉落汇总!$D$1:$M$1)),[2]掉落汇总!$A$2:$A$871,G$1,[2]掉落汇总!$C$2:$C$871,$Q$1)+SUMIFS(OFFSET([2]掉落汇总!$C$2:$C$871,,MATCH($B303,[2]掉落汇总!$D$1:$M$1)),[2]掉落汇总!$A$2:$A$871,G$1,[2]掉落汇总!$C$2:$C$871,$Q$2)/$Q$3)*宝箱投放计算!F303</f>
        <v>0</v>
      </c>
      <c r="H303">
        <f ca="1">(SUMIFS(OFFSET([2]掉落汇总!$C$2:$C$871,,MATCH($B303,[2]掉落汇总!$D$1:$M$1)),[2]掉落汇总!$A$2:$A$871,H$1,[2]掉落汇总!$C$2:$C$871,$Q$1)+SUMIFS(OFFSET([2]掉落汇总!$C$2:$C$871,,MATCH($B303,[2]掉落汇总!$D$1:$M$1)),[2]掉落汇总!$A$2:$A$871,H$1,[2]掉落汇总!$C$2:$C$871,$Q$2)/$Q$3)*宝箱投放计算!G303</f>
        <v>0</v>
      </c>
      <c r="I303">
        <f ca="1">(SUMIFS(OFFSET([2]掉落汇总!$C$2:$C$871,,MATCH($B303,[2]掉落汇总!$D$1:$M$1)),[2]掉落汇总!$A$2:$A$871,I$1,[2]掉落汇总!$C$2:$C$871,$Q$1)+SUMIFS(OFFSET([2]掉落汇总!$C$2:$C$871,,MATCH($B303,[2]掉落汇总!$D$1:$M$1)),[2]掉落汇总!$A$2:$A$871,I$1,[2]掉落汇总!$C$2:$C$871,$Q$2)/$Q$3)*宝箱投放计算!H303</f>
        <v>0</v>
      </c>
      <c r="J303">
        <f ca="1">(SUMIFS(OFFSET([2]掉落汇总!$C$2:$C$871,,MATCH($B303,[2]掉落汇总!$D$1:$M$1)),[2]掉落汇总!$A$2:$A$871,J$1,[2]掉落汇总!$C$2:$C$871,$Q$1)+SUMIFS(OFFSET([2]掉落汇总!$C$2:$C$871,,MATCH($B303,[2]掉落汇总!$D$1:$M$1)),[2]掉落汇总!$A$2:$A$871,J$1,[2]掉落汇总!$C$2:$C$871,$Q$2)/$Q$3)*宝箱投放计算!I303</f>
        <v>0</v>
      </c>
      <c r="K303">
        <f ca="1">(SUMIFS(OFFSET([2]掉落汇总!$C$2:$C$871,,MATCH($B303,[2]掉落汇总!$D$1:$M$1)),[2]掉落汇总!$A$2:$A$871,K$1,[2]掉落汇总!$C$2:$C$871,$Q$1)+SUMIFS(OFFSET([2]掉落汇总!$C$2:$C$871,,MATCH($B303,[2]掉落汇总!$D$1:$M$1)),[2]掉落汇总!$A$2:$A$871,K$1,[2]掉落汇总!$C$2:$C$871,$Q$2)/$Q$3)*宝箱投放计算!J303</f>
        <v>0</v>
      </c>
      <c r="L303">
        <f ca="1">(SUMIFS(OFFSET([2]掉落汇总!$C$2:$C$871,,MATCH($B303,[2]掉落汇总!$D$1:$M$1)),[2]掉落汇总!$A$2:$A$871,L$1,[2]掉落汇总!$C$2:$C$871,$Q$1)+SUMIFS(OFFSET([2]掉落汇总!$C$2:$C$871,,MATCH($B303,[2]掉落汇总!$D$1:$M$1)),[2]掉落汇总!$A$2:$A$871,L$1,[2]掉落汇总!$C$2:$C$871,$Q$2)/$Q$3)*宝箱投放计算!K303</f>
        <v>0.7814085171640911</v>
      </c>
      <c r="M303">
        <f ca="1">(SUMIFS(OFFSET([2]掉落汇总!$C$2:$C$871,,MATCH($B303,[2]掉落汇总!$D$1:$M$1)),[2]掉落汇总!$A$2:$A$871,M$1,[2]掉落汇总!$C$2:$C$871,$Q$1)+SUMIFS(OFFSET([2]掉落汇总!$C$2:$C$871,,MATCH($B303,[2]掉落汇总!$D$1:$M$1)),[2]掉落汇总!$A$2:$A$871,M$1,[2]掉落汇总!$C$2:$C$871,$Q$2)/$Q$3)*宝箱投放计算!L303</f>
        <v>0.78196893612051854</v>
      </c>
      <c r="N303">
        <f ca="1">(SUMIFS(OFFSET([2]掉落汇总!$C$2:$C$871,,MATCH($B303,[2]掉落汇总!$D$1:$M$1)),[2]掉落汇总!$A$2:$A$871,N$1,[2]掉落汇总!$C$2:$C$871,$Q$1)+SUMIFS(OFFSET([2]掉落汇总!$C$2:$C$871,,MATCH($B303,[2]掉落汇总!$D$1:$M$1)),[2]掉落汇总!$A$2:$A$871,N$1,[2]掉落汇总!$C$2:$C$871,$Q$2)/$Q$3)*宝箱投放计算!M303</f>
        <v>0.18146053602163756</v>
      </c>
      <c r="O303">
        <f ca="1">(SUMIFS(OFFSET([2]掉落汇总!$C$2:$C$871,,MATCH($B303,[2]掉落汇总!$D$1:$M$1)),[2]掉落汇总!$A$2:$A$871,O$1,[2]掉落汇总!$C$2:$C$871,$Q$1)+SUMIFS(OFFSET([2]掉落汇总!$C$2:$C$871,,MATCH($B303,[2]掉落汇总!$D$1:$M$1)),[2]掉落汇总!$A$2:$A$871,O$1,[2]掉落汇总!$C$2:$C$871,$Q$2)/$Q$3)*宝箱投放计算!N303</f>
        <v>0.37342246297470183</v>
      </c>
    </row>
    <row r="304" spans="1:15" x14ac:dyDescent="0.2">
      <c r="A304">
        <f>玩家成长时间线!A304</f>
        <v>303</v>
      </c>
      <c r="B304">
        <f>玩家成长时间线!B304</f>
        <v>10</v>
      </c>
      <c r="C304">
        <f ca="1">SUM($D$2:D304)</f>
        <v>2696.9173856354441</v>
      </c>
      <c r="D304">
        <f t="shared" ca="1" si="4"/>
        <v>8.3506563196611943</v>
      </c>
      <c r="E304">
        <f ca="1">(SUMIFS(OFFSET([2]掉落汇总!$C$2:$C$871,,MATCH($B304,[2]掉落汇总!$D$1:$M$1)),[2]掉落汇总!$A$2:$A$871,E$1,[2]掉落汇总!$C$2:$C$871,$Q$1)+SUMIFS(OFFSET([2]掉落汇总!$C$2:$C$871,,MATCH($B304,[2]掉落汇总!$D$1:$M$1)),[2]掉落汇总!$A$2:$A$871,E$1,[2]掉落汇总!$C$2:$C$871,$Q$2)/$Q$3)*宝箱投放计算!D304</f>
        <v>3.3743924250394528</v>
      </c>
      <c r="F304">
        <f ca="1">(SUMIFS(OFFSET([2]掉落汇总!$C$2:$C$871,,MATCH($B304,[2]掉落汇总!$D$1:$M$1)),[2]掉落汇总!$A$2:$A$871,F$1,[2]掉落汇总!$C$2:$C$871,$Q$1)+SUMIFS(OFFSET([2]掉落汇总!$C$2:$C$871,,MATCH($B304,[2]掉落汇总!$D$1:$M$1)),[2]掉落汇总!$A$2:$A$871,F$1,[2]掉落汇总!$C$2:$C$871,$Q$2)/$Q$3)*宝箱投放计算!E304</f>
        <v>2.8580034423407916</v>
      </c>
      <c r="G304">
        <f ca="1">(SUMIFS(OFFSET([2]掉落汇总!$C$2:$C$871,,MATCH($B304,[2]掉落汇总!$D$1:$M$1)),[2]掉落汇总!$A$2:$A$871,G$1,[2]掉落汇总!$C$2:$C$871,$Q$1)+SUMIFS(OFFSET([2]掉落汇总!$C$2:$C$871,,MATCH($B304,[2]掉落汇总!$D$1:$M$1)),[2]掉落汇总!$A$2:$A$871,G$1,[2]掉落汇总!$C$2:$C$871,$Q$2)/$Q$3)*宝箱投放计算!F304</f>
        <v>0</v>
      </c>
      <c r="H304">
        <f ca="1">(SUMIFS(OFFSET([2]掉落汇总!$C$2:$C$871,,MATCH($B304,[2]掉落汇总!$D$1:$M$1)),[2]掉落汇总!$A$2:$A$871,H$1,[2]掉落汇总!$C$2:$C$871,$Q$1)+SUMIFS(OFFSET([2]掉落汇总!$C$2:$C$871,,MATCH($B304,[2]掉落汇总!$D$1:$M$1)),[2]掉落汇总!$A$2:$A$871,H$1,[2]掉落汇总!$C$2:$C$871,$Q$2)/$Q$3)*宝箱投放计算!G304</f>
        <v>0</v>
      </c>
      <c r="I304">
        <f ca="1">(SUMIFS(OFFSET([2]掉落汇总!$C$2:$C$871,,MATCH($B304,[2]掉落汇总!$D$1:$M$1)),[2]掉落汇总!$A$2:$A$871,I$1,[2]掉落汇总!$C$2:$C$871,$Q$1)+SUMIFS(OFFSET([2]掉落汇总!$C$2:$C$871,,MATCH($B304,[2]掉落汇总!$D$1:$M$1)),[2]掉落汇总!$A$2:$A$871,I$1,[2]掉落汇总!$C$2:$C$871,$Q$2)/$Q$3)*宝箱投放计算!H304</f>
        <v>0</v>
      </c>
      <c r="J304">
        <f ca="1">(SUMIFS(OFFSET([2]掉落汇总!$C$2:$C$871,,MATCH($B304,[2]掉落汇总!$D$1:$M$1)),[2]掉落汇总!$A$2:$A$871,J$1,[2]掉落汇总!$C$2:$C$871,$Q$1)+SUMIFS(OFFSET([2]掉落汇总!$C$2:$C$871,,MATCH($B304,[2]掉落汇总!$D$1:$M$1)),[2]掉落汇总!$A$2:$A$871,J$1,[2]掉落汇总!$C$2:$C$871,$Q$2)/$Q$3)*宝箱投放计算!I304</f>
        <v>0</v>
      </c>
      <c r="K304">
        <f ca="1">(SUMIFS(OFFSET([2]掉落汇总!$C$2:$C$871,,MATCH($B304,[2]掉落汇总!$D$1:$M$1)),[2]掉落汇总!$A$2:$A$871,K$1,[2]掉落汇总!$C$2:$C$871,$Q$1)+SUMIFS(OFFSET([2]掉落汇总!$C$2:$C$871,,MATCH($B304,[2]掉落汇总!$D$1:$M$1)),[2]掉落汇总!$A$2:$A$871,K$1,[2]掉落汇总!$C$2:$C$871,$Q$2)/$Q$3)*宝箱投放计算!J304</f>
        <v>0</v>
      </c>
      <c r="L304">
        <f ca="1">(SUMIFS(OFFSET([2]掉落汇总!$C$2:$C$871,,MATCH($B304,[2]掉落汇总!$D$1:$M$1)),[2]掉落汇总!$A$2:$A$871,L$1,[2]掉落汇总!$C$2:$C$871,$Q$1)+SUMIFS(OFFSET([2]掉落汇总!$C$2:$C$871,,MATCH($B304,[2]掉落汇总!$D$1:$M$1)),[2]掉落汇总!$A$2:$A$871,L$1,[2]掉落汇总!$C$2:$C$871,$Q$2)/$Q$3)*宝箱投放计算!K304</f>
        <v>0.7814085171640911</v>
      </c>
      <c r="M304">
        <f ca="1">(SUMIFS(OFFSET([2]掉落汇总!$C$2:$C$871,,MATCH($B304,[2]掉落汇总!$D$1:$M$1)),[2]掉落汇总!$A$2:$A$871,M$1,[2]掉落汇总!$C$2:$C$871,$Q$1)+SUMIFS(OFFSET([2]掉落汇总!$C$2:$C$871,,MATCH($B304,[2]掉落汇总!$D$1:$M$1)),[2]掉落汇总!$A$2:$A$871,M$1,[2]掉落汇总!$C$2:$C$871,$Q$2)/$Q$3)*宝箱投放计算!L304</f>
        <v>0.78196893612051854</v>
      </c>
      <c r="N304">
        <f ca="1">(SUMIFS(OFFSET([2]掉落汇总!$C$2:$C$871,,MATCH($B304,[2]掉落汇总!$D$1:$M$1)),[2]掉落汇总!$A$2:$A$871,N$1,[2]掉落汇总!$C$2:$C$871,$Q$1)+SUMIFS(OFFSET([2]掉落汇总!$C$2:$C$871,,MATCH($B304,[2]掉落汇总!$D$1:$M$1)),[2]掉落汇总!$A$2:$A$871,N$1,[2]掉落汇总!$C$2:$C$871,$Q$2)/$Q$3)*宝箱投放计算!M304</f>
        <v>0.18146053602163756</v>
      </c>
      <c r="O304">
        <f ca="1">(SUMIFS(OFFSET([2]掉落汇总!$C$2:$C$871,,MATCH($B304,[2]掉落汇总!$D$1:$M$1)),[2]掉落汇总!$A$2:$A$871,O$1,[2]掉落汇总!$C$2:$C$871,$Q$1)+SUMIFS(OFFSET([2]掉落汇总!$C$2:$C$871,,MATCH($B304,[2]掉落汇总!$D$1:$M$1)),[2]掉落汇总!$A$2:$A$871,O$1,[2]掉落汇总!$C$2:$C$871,$Q$2)/$Q$3)*宝箱投放计算!N304</f>
        <v>0.37342246297470183</v>
      </c>
    </row>
    <row r="305" spans="1:15" x14ac:dyDescent="0.2">
      <c r="A305">
        <f>玩家成长时间线!A305</f>
        <v>304</v>
      </c>
      <c r="B305">
        <f>玩家成长时间线!B305</f>
        <v>10</v>
      </c>
      <c r="C305">
        <f ca="1">SUM($D$2:D305)</f>
        <v>2705.0281682044479</v>
      </c>
      <c r="D305">
        <f t="shared" ca="1" si="4"/>
        <v>8.1107825690036464</v>
      </c>
      <c r="E305">
        <f ca="1">(SUMIFS(OFFSET([2]掉落汇总!$C$2:$C$871,,MATCH($B305,[2]掉落汇总!$D$1:$M$1)),[2]掉落汇总!$A$2:$A$871,E$1,[2]掉落汇总!$C$2:$C$871,$Q$1)+SUMIFS(OFFSET([2]掉落汇总!$C$2:$C$871,,MATCH($B305,[2]掉落汇总!$D$1:$M$1)),[2]掉落汇总!$A$2:$A$871,E$1,[2]掉落汇总!$C$2:$C$871,$Q$2)/$Q$3)*宝箱投放计算!D305</f>
        <v>3.1345186743819045</v>
      </c>
      <c r="F305">
        <f ca="1">(SUMIFS(OFFSET([2]掉落汇总!$C$2:$C$871,,MATCH($B305,[2]掉落汇总!$D$1:$M$1)),[2]掉落汇总!$A$2:$A$871,F$1,[2]掉落汇总!$C$2:$C$871,$Q$1)+SUMIFS(OFFSET([2]掉落汇总!$C$2:$C$871,,MATCH($B305,[2]掉落汇总!$D$1:$M$1)),[2]掉落汇总!$A$2:$A$871,F$1,[2]掉落汇总!$C$2:$C$871,$Q$2)/$Q$3)*宝箱投放计算!E305</f>
        <v>2.8580034423407916</v>
      </c>
      <c r="G305">
        <f ca="1">(SUMIFS(OFFSET([2]掉落汇总!$C$2:$C$871,,MATCH($B305,[2]掉落汇总!$D$1:$M$1)),[2]掉落汇总!$A$2:$A$871,G$1,[2]掉落汇总!$C$2:$C$871,$Q$1)+SUMIFS(OFFSET([2]掉落汇总!$C$2:$C$871,,MATCH($B305,[2]掉落汇总!$D$1:$M$1)),[2]掉落汇总!$A$2:$A$871,G$1,[2]掉落汇总!$C$2:$C$871,$Q$2)/$Q$3)*宝箱投放计算!F305</f>
        <v>0</v>
      </c>
      <c r="H305">
        <f ca="1">(SUMIFS(OFFSET([2]掉落汇总!$C$2:$C$871,,MATCH($B305,[2]掉落汇总!$D$1:$M$1)),[2]掉落汇总!$A$2:$A$871,H$1,[2]掉落汇总!$C$2:$C$871,$Q$1)+SUMIFS(OFFSET([2]掉落汇总!$C$2:$C$871,,MATCH($B305,[2]掉落汇总!$D$1:$M$1)),[2]掉落汇总!$A$2:$A$871,H$1,[2]掉落汇总!$C$2:$C$871,$Q$2)/$Q$3)*宝箱投放计算!G305</f>
        <v>0</v>
      </c>
      <c r="I305">
        <f ca="1">(SUMIFS(OFFSET([2]掉落汇总!$C$2:$C$871,,MATCH($B305,[2]掉落汇总!$D$1:$M$1)),[2]掉落汇总!$A$2:$A$871,I$1,[2]掉落汇总!$C$2:$C$871,$Q$1)+SUMIFS(OFFSET([2]掉落汇总!$C$2:$C$871,,MATCH($B305,[2]掉落汇总!$D$1:$M$1)),[2]掉落汇总!$A$2:$A$871,I$1,[2]掉落汇总!$C$2:$C$871,$Q$2)/$Q$3)*宝箱投放计算!H305</f>
        <v>0</v>
      </c>
      <c r="J305">
        <f ca="1">(SUMIFS(OFFSET([2]掉落汇总!$C$2:$C$871,,MATCH($B305,[2]掉落汇总!$D$1:$M$1)),[2]掉落汇总!$A$2:$A$871,J$1,[2]掉落汇总!$C$2:$C$871,$Q$1)+SUMIFS(OFFSET([2]掉落汇总!$C$2:$C$871,,MATCH($B305,[2]掉落汇总!$D$1:$M$1)),[2]掉落汇总!$A$2:$A$871,J$1,[2]掉落汇总!$C$2:$C$871,$Q$2)/$Q$3)*宝箱投放计算!I305</f>
        <v>0</v>
      </c>
      <c r="K305">
        <f ca="1">(SUMIFS(OFFSET([2]掉落汇总!$C$2:$C$871,,MATCH($B305,[2]掉落汇总!$D$1:$M$1)),[2]掉落汇总!$A$2:$A$871,K$1,[2]掉落汇总!$C$2:$C$871,$Q$1)+SUMIFS(OFFSET([2]掉落汇总!$C$2:$C$871,,MATCH($B305,[2]掉落汇总!$D$1:$M$1)),[2]掉落汇总!$A$2:$A$871,K$1,[2]掉落汇总!$C$2:$C$871,$Q$2)/$Q$3)*宝箱投放计算!J305</f>
        <v>0</v>
      </c>
      <c r="L305">
        <f ca="1">(SUMIFS(OFFSET([2]掉落汇总!$C$2:$C$871,,MATCH($B305,[2]掉落汇总!$D$1:$M$1)),[2]掉落汇总!$A$2:$A$871,L$1,[2]掉落汇总!$C$2:$C$871,$Q$1)+SUMIFS(OFFSET([2]掉落汇总!$C$2:$C$871,,MATCH($B305,[2]掉落汇总!$D$1:$M$1)),[2]掉落汇总!$A$2:$A$871,L$1,[2]掉落汇总!$C$2:$C$871,$Q$2)/$Q$3)*宝箱投放计算!K305</f>
        <v>0.7814085171640911</v>
      </c>
      <c r="M305">
        <f ca="1">(SUMIFS(OFFSET([2]掉落汇总!$C$2:$C$871,,MATCH($B305,[2]掉落汇总!$D$1:$M$1)),[2]掉落汇总!$A$2:$A$871,M$1,[2]掉落汇总!$C$2:$C$871,$Q$1)+SUMIFS(OFFSET([2]掉落汇总!$C$2:$C$871,,MATCH($B305,[2]掉落汇总!$D$1:$M$1)),[2]掉落汇总!$A$2:$A$871,M$1,[2]掉落汇总!$C$2:$C$871,$Q$2)/$Q$3)*宝箱投放计算!L305</f>
        <v>0.78196893612051854</v>
      </c>
      <c r="N305">
        <f ca="1">(SUMIFS(OFFSET([2]掉落汇总!$C$2:$C$871,,MATCH($B305,[2]掉落汇总!$D$1:$M$1)),[2]掉落汇总!$A$2:$A$871,N$1,[2]掉落汇总!$C$2:$C$871,$Q$1)+SUMIFS(OFFSET([2]掉落汇总!$C$2:$C$871,,MATCH($B305,[2]掉落汇总!$D$1:$M$1)),[2]掉落汇总!$A$2:$A$871,N$1,[2]掉落汇总!$C$2:$C$871,$Q$2)/$Q$3)*宝箱投放计算!M305</f>
        <v>0.18146053602163756</v>
      </c>
      <c r="O305">
        <f ca="1">(SUMIFS(OFFSET([2]掉落汇总!$C$2:$C$871,,MATCH($B305,[2]掉落汇总!$D$1:$M$1)),[2]掉落汇总!$A$2:$A$871,O$1,[2]掉落汇总!$C$2:$C$871,$Q$1)+SUMIFS(OFFSET([2]掉落汇总!$C$2:$C$871,,MATCH($B305,[2]掉落汇总!$D$1:$M$1)),[2]掉落汇总!$A$2:$A$871,O$1,[2]掉落汇总!$C$2:$C$871,$Q$2)/$Q$3)*宝箱投放计算!N305</f>
        <v>0.37342246297470183</v>
      </c>
    </row>
    <row r="306" spans="1:15" x14ac:dyDescent="0.2">
      <c r="A306">
        <f>玩家成长时间线!A306</f>
        <v>305</v>
      </c>
      <c r="B306">
        <f>玩家成长时间线!B306</f>
        <v>10</v>
      </c>
      <c r="C306">
        <f ca="1">SUM($D$2:D306)</f>
        <v>2713.1515757076968</v>
      </c>
      <c r="D306">
        <f t="shared" ca="1" si="4"/>
        <v>8.123407503248778</v>
      </c>
      <c r="E306">
        <f ca="1">(SUMIFS(OFFSET([2]掉落汇总!$C$2:$C$871,,MATCH($B306,[2]掉落汇总!$D$1:$M$1)),[2]掉落汇总!$A$2:$A$871,E$1,[2]掉落汇总!$C$2:$C$871,$Q$1)+SUMIFS(OFFSET([2]掉落汇总!$C$2:$C$871,,MATCH($B306,[2]掉落汇总!$D$1:$M$1)),[2]掉落汇总!$A$2:$A$871,E$1,[2]掉落汇总!$C$2:$C$871,$Q$2)/$Q$3)*宝箱投放计算!D306</f>
        <v>3.1471436086270383</v>
      </c>
      <c r="F306">
        <f ca="1">(SUMIFS(OFFSET([2]掉落汇总!$C$2:$C$871,,MATCH($B306,[2]掉落汇总!$D$1:$M$1)),[2]掉落汇总!$A$2:$A$871,F$1,[2]掉落汇总!$C$2:$C$871,$Q$1)+SUMIFS(OFFSET([2]掉落汇总!$C$2:$C$871,,MATCH($B306,[2]掉落汇总!$D$1:$M$1)),[2]掉落汇总!$A$2:$A$871,F$1,[2]掉落汇总!$C$2:$C$871,$Q$2)/$Q$3)*宝箱投放计算!E306</f>
        <v>2.8580034423407916</v>
      </c>
      <c r="G306">
        <f ca="1">(SUMIFS(OFFSET([2]掉落汇总!$C$2:$C$871,,MATCH($B306,[2]掉落汇总!$D$1:$M$1)),[2]掉落汇总!$A$2:$A$871,G$1,[2]掉落汇总!$C$2:$C$871,$Q$1)+SUMIFS(OFFSET([2]掉落汇总!$C$2:$C$871,,MATCH($B306,[2]掉落汇总!$D$1:$M$1)),[2]掉落汇总!$A$2:$A$871,G$1,[2]掉落汇总!$C$2:$C$871,$Q$2)/$Q$3)*宝箱投放计算!F306</f>
        <v>0</v>
      </c>
      <c r="H306">
        <f ca="1">(SUMIFS(OFFSET([2]掉落汇总!$C$2:$C$871,,MATCH($B306,[2]掉落汇总!$D$1:$M$1)),[2]掉落汇总!$A$2:$A$871,H$1,[2]掉落汇总!$C$2:$C$871,$Q$1)+SUMIFS(OFFSET([2]掉落汇总!$C$2:$C$871,,MATCH($B306,[2]掉落汇总!$D$1:$M$1)),[2]掉落汇总!$A$2:$A$871,H$1,[2]掉落汇总!$C$2:$C$871,$Q$2)/$Q$3)*宝箱投放计算!G306</f>
        <v>0</v>
      </c>
      <c r="I306">
        <f ca="1">(SUMIFS(OFFSET([2]掉落汇总!$C$2:$C$871,,MATCH($B306,[2]掉落汇总!$D$1:$M$1)),[2]掉落汇总!$A$2:$A$871,I$1,[2]掉落汇总!$C$2:$C$871,$Q$1)+SUMIFS(OFFSET([2]掉落汇总!$C$2:$C$871,,MATCH($B306,[2]掉落汇总!$D$1:$M$1)),[2]掉落汇总!$A$2:$A$871,I$1,[2]掉落汇总!$C$2:$C$871,$Q$2)/$Q$3)*宝箱投放计算!H306</f>
        <v>0</v>
      </c>
      <c r="J306">
        <f ca="1">(SUMIFS(OFFSET([2]掉落汇总!$C$2:$C$871,,MATCH($B306,[2]掉落汇总!$D$1:$M$1)),[2]掉落汇总!$A$2:$A$871,J$1,[2]掉落汇总!$C$2:$C$871,$Q$1)+SUMIFS(OFFSET([2]掉落汇总!$C$2:$C$871,,MATCH($B306,[2]掉落汇总!$D$1:$M$1)),[2]掉落汇总!$A$2:$A$871,J$1,[2]掉落汇总!$C$2:$C$871,$Q$2)/$Q$3)*宝箱投放计算!I306</f>
        <v>0</v>
      </c>
      <c r="K306">
        <f ca="1">(SUMIFS(OFFSET([2]掉落汇总!$C$2:$C$871,,MATCH($B306,[2]掉落汇总!$D$1:$M$1)),[2]掉落汇总!$A$2:$A$871,K$1,[2]掉落汇总!$C$2:$C$871,$Q$1)+SUMIFS(OFFSET([2]掉落汇总!$C$2:$C$871,,MATCH($B306,[2]掉落汇总!$D$1:$M$1)),[2]掉落汇总!$A$2:$A$871,K$1,[2]掉落汇总!$C$2:$C$871,$Q$2)/$Q$3)*宝箱投放计算!J306</f>
        <v>0</v>
      </c>
      <c r="L306">
        <f ca="1">(SUMIFS(OFFSET([2]掉落汇总!$C$2:$C$871,,MATCH($B306,[2]掉落汇总!$D$1:$M$1)),[2]掉落汇总!$A$2:$A$871,L$1,[2]掉落汇总!$C$2:$C$871,$Q$1)+SUMIFS(OFFSET([2]掉落汇总!$C$2:$C$871,,MATCH($B306,[2]掉落汇总!$D$1:$M$1)),[2]掉落汇总!$A$2:$A$871,L$1,[2]掉落汇总!$C$2:$C$871,$Q$2)/$Q$3)*宝箱投放计算!K306</f>
        <v>0.7814085171640911</v>
      </c>
      <c r="M306">
        <f ca="1">(SUMIFS(OFFSET([2]掉落汇总!$C$2:$C$871,,MATCH($B306,[2]掉落汇总!$D$1:$M$1)),[2]掉落汇总!$A$2:$A$871,M$1,[2]掉落汇总!$C$2:$C$871,$Q$1)+SUMIFS(OFFSET([2]掉落汇总!$C$2:$C$871,,MATCH($B306,[2]掉落汇总!$D$1:$M$1)),[2]掉落汇总!$A$2:$A$871,M$1,[2]掉落汇总!$C$2:$C$871,$Q$2)/$Q$3)*宝箱投放计算!L306</f>
        <v>0.78196893612051854</v>
      </c>
      <c r="N306">
        <f ca="1">(SUMIFS(OFFSET([2]掉落汇总!$C$2:$C$871,,MATCH($B306,[2]掉落汇总!$D$1:$M$1)),[2]掉落汇总!$A$2:$A$871,N$1,[2]掉落汇总!$C$2:$C$871,$Q$1)+SUMIFS(OFFSET([2]掉落汇总!$C$2:$C$871,,MATCH($B306,[2]掉落汇总!$D$1:$M$1)),[2]掉落汇总!$A$2:$A$871,N$1,[2]掉落汇总!$C$2:$C$871,$Q$2)/$Q$3)*宝箱投放计算!M306</f>
        <v>0.18146053602163756</v>
      </c>
      <c r="O306">
        <f ca="1">(SUMIFS(OFFSET([2]掉落汇总!$C$2:$C$871,,MATCH($B306,[2]掉落汇总!$D$1:$M$1)),[2]掉落汇总!$A$2:$A$871,O$1,[2]掉落汇总!$C$2:$C$871,$Q$1)+SUMIFS(OFFSET([2]掉落汇总!$C$2:$C$871,,MATCH($B306,[2]掉落汇总!$D$1:$M$1)),[2]掉落汇总!$A$2:$A$871,O$1,[2]掉落汇总!$C$2:$C$871,$Q$2)/$Q$3)*宝箱投放计算!N306</f>
        <v>0.37342246297470183</v>
      </c>
    </row>
    <row r="307" spans="1:15" x14ac:dyDescent="0.2">
      <c r="A307">
        <f>玩家成长时间线!A307</f>
        <v>306</v>
      </c>
      <c r="B307">
        <f>玩家成长时间线!B307</f>
        <v>10</v>
      </c>
      <c r="C307">
        <f ca="1">SUM($D$2:D307)</f>
        <v>2721.413857487642</v>
      </c>
      <c r="D307">
        <f t="shared" ca="1" si="4"/>
        <v>8.2622817799452548</v>
      </c>
      <c r="E307">
        <f ca="1">(SUMIFS(OFFSET([2]掉落汇总!$C$2:$C$871,,MATCH($B307,[2]掉落汇总!$D$1:$M$1)),[2]掉落汇总!$A$2:$A$871,E$1,[2]掉落汇总!$C$2:$C$871,$Q$1)+SUMIFS(OFFSET([2]掉落汇总!$C$2:$C$871,,MATCH($B307,[2]掉落汇总!$D$1:$M$1)),[2]掉落汇总!$A$2:$A$871,E$1,[2]掉落汇总!$C$2:$C$871,$Q$2)/$Q$3)*宝箱投放计算!D307</f>
        <v>3.2860178853235138</v>
      </c>
      <c r="F307">
        <f ca="1">(SUMIFS(OFFSET([2]掉落汇总!$C$2:$C$871,,MATCH($B307,[2]掉落汇总!$D$1:$M$1)),[2]掉落汇总!$A$2:$A$871,F$1,[2]掉落汇总!$C$2:$C$871,$Q$1)+SUMIFS(OFFSET([2]掉落汇总!$C$2:$C$871,,MATCH($B307,[2]掉落汇总!$D$1:$M$1)),[2]掉落汇总!$A$2:$A$871,F$1,[2]掉落汇总!$C$2:$C$871,$Q$2)/$Q$3)*宝箱投放计算!E307</f>
        <v>2.8580034423407916</v>
      </c>
      <c r="G307">
        <f ca="1">(SUMIFS(OFFSET([2]掉落汇总!$C$2:$C$871,,MATCH($B307,[2]掉落汇总!$D$1:$M$1)),[2]掉落汇总!$A$2:$A$871,G$1,[2]掉落汇总!$C$2:$C$871,$Q$1)+SUMIFS(OFFSET([2]掉落汇总!$C$2:$C$871,,MATCH($B307,[2]掉落汇总!$D$1:$M$1)),[2]掉落汇总!$A$2:$A$871,G$1,[2]掉落汇总!$C$2:$C$871,$Q$2)/$Q$3)*宝箱投放计算!F307</f>
        <v>0</v>
      </c>
      <c r="H307">
        <f ca="1">(SUMIFS(OFFSET([2]掉落汇总!$C$2:$C$871,,MATCH($B307,[2]掉落汇总!$D$1:$M$1)),[2]掉落汇总!$A$2:$A$871,H$1,[2]掉落汇总!$C$2:$C$871,$Q$1)+SUMIFS(OFFSET([2]掉落汇总!$C$2:$C$871,,MATCH($B307,[2]掉落汇总!$D$1:$M$1)),[2]掉落汇总!$A$2:$A$871,H$1,[2]掉落汇总!$C$2:$C$871,$Q$2)/$Q$3)*宝箱投放计算!G307</f>
        <v>0</v>
      </c>
      <c r="I307">
        <f ca="1">(SUMIFS(OFFSET([2]掉落汇总!$C$2:$C$871,,MATCH($B307,[2]掉落汇总!$D$1:$M$1)),[2]掉落汇总!$A$2:$A$871,I$1,[2]掉落汇总!$C$2:$C$871,$Q$1)+SUMIFS(OFFSET([2]掉落汇总!$C$2:$C$871,,MATCH($B307,[2]掉落汇总!$D$1:$M$1)),[2]掉落汇总!$A$2:$A$871,I$1,[2]掉落汇总!$C$2:$C$871,$Q$2)/$Q$3)*宝箱投放计算!H307</f>
        <v>0</v>
      </c>
      <c r="J307">
        <f ca="1">(SUMIFS(OFFSET([2]掉落汇总!$C$2:$C$871,,MATCH($B307,[2]掉落汇总!$D$1:$M$1)),[2]掉落汇总!$A$2:$A$871,J$1,[2]掉落汇总!$C$2:$C$871,$Q$1)+SUMIFS(OFFSET([2]掉落汇总!$C$2:$C$871,,MATCH($B307,[2]掉落汇总!$D$1:$M$1)),[2]掉落汇总!$A$2:$A$871,J$1,[2]掉落汇总!$C$2:$C$871,$Q$2)/$Q$3)*宝箱投放计算!I307</f>
        <v>0</v>
      </c>
      <c r="K307">
        <f ca="1">(SUMIFS(OFFSET([2]掉落汇总!$C$2:$C$871,,MATCH($B307,[2]掉落汇总!$D$1:$M$1)),[2]掉落汇总!$A$2:$A$871,K$1,[2]掉落汇总!$C$2:$C$871,$Q$1)+SUMIFS(OFFSET([2]掉落汇总!$C$2:$C$871,,MATCH($B307,[2]掉落汇总!$D$1:$M$1)),[2]掉落汇总!$A$2:$A$871,K$1,[2]掉落汇总!$C$2:$C$871,$Q$2)/$Q$3)*宝箱投放计算!J307</f>
        <v>0</v>
      </c>
      <c r="L307">
        <f ca="1">(SUMIFS(OFFSET([2]掉落汇总!$C$2:$C$871,,MATCH($B307,[2]掉落汇总!$D$1:$M$1)),[2]掉落汇总!$A$2:$A$871,L$1,[2]掉落汇总!$C$2:$C$871,$Q$1)+SUMIFS(OFFSET([2]掉落汇总!$C$2:$C$871,,MATCH($B307,[2]掉落汇总!$D$1:$M$1)),[2]掉落汇总!$A$2:$A$871,L$1,[2]掉落汇总!$C$2:$C$871,$Q$2)/$Q$3)*宝箱投放计算!K307</f>
        <v>0.7814085171640911</v>
      </c>
      <c r="M307">
        <f ca="1">(SUMIFS(OFFSET([2]掉落汇总!$C$2:$C$871,,MATCH($B307,[2]掉落汇总!$D$1:$M$1)),[2]掉落汇总!$A$2:$A$871,M$1,[2]掉落汇总!$C$2:$C$871,$Q$1)+SUMIFS(OFFSET([2]掉落汇总!$C$2:$C$871,,MATCH($B307,[2]掉落汇总!$D$1:$M$1)),[2]掉落汇总!$A$2:$A$871,M$1,[2]掉落汇总!$C$2:$C$871,$Q$2)/$Q$3)*宝箱投放计算!L307</f>
        <v>0.78196893612051854</v>
      </c>
      <c r="N307">
        <f ca="1">(SUMIFS(OFFSET([2]掉落汇总!$C$2:$C$871,,MATCH($B307,[2]掉落汇总!$D$1:$M$1)),[2]掉落汇总!$A$2:$A$871,N$1,[2]掉落汇总!$C$2:$C$871,$Q$1)+SUMIFS(OFFSET([2]掉落汇总!$C$2:$C$871,,MATCH($B307,[2]掉落汇总!$D$1:$M$1)),[2]掉落汇总!$A$2:$A$871,N$1,[2]掉落汇总!$C$2:$C$871,$Q$2)/$Q$3)*宝箱投放计算!M307</f>
        <v>0.18146053602163756</v>
      </c>
      <c r="O307">
        <f ca="1">(SUMIFS(OFFSET([2]掉落汇总!$C$2:$C$871,,MATCH($B307,[2]掉落汇总!$D$1:$M$1)),[2]掉落汇总!$A$2:$A$871,O$1,[2]掉落汇总!$C$2:$C$871,$Q$1)+SUMIFS(OFFSET([2]掉落汇总!$C$2:$C$871,,MATCH($B307,[2]掉落汇总!$D$1:$M$1)),[2]掉落汇总!$A$2:$A$871,O$1,[2]掉落汇总!$C$2:$C$871,$Q$2)/$Q$3)*宝箱投放计算!N307</f>
        <v>0.37342246297470183</v>
      </c>
    </row>
    <row r="308" spans="1:15" x14ac:dyDescent="0.2">
      <c r="A308">
        <f>玩家成长时间线!A308</f>
        <v>307</v>
      </c>
      <c r="B308">
        <f>玩家成长时间线!B308</f>
        <v>10</v>
      </c>
      <c r="C308">
        <f ca="1">SUM($D$2:D308)</f>
        <v>2729.5625148593808</v>
      </c>
      <c r="D308">
        <f t="shared" ca="1" si="4"/>
        <v>8.1486573717390485</v>
      </c>
      <c r="E308">
        <f ca="1">(SUMIFS(OFFSET([2]掉落汇总!$C$2:$C$871,,MATCH($B308,[2]掉落汇总!$D$1:$M$1)),[2]掉落汇总!$A$2:$A$871,E$1,[2]掉落汇总!$C$2:$C$871,$Q$1)+SUMIFS(OFFSET([2]掉落汇总!$C$2:$C$871,,MATCH($B308,[2]掉落汇总!$D$1:$M$1)),[2]掉落汇总!$A$2:$A$871,E$1,[2]掉落汇总!$C$2:$C$871,$Q$2)/$Q$3)*宝箱投放计算!D308</f>
        <v>3.1723934771173066</v>
      </c>
      <c r="F308">
        <f ca="1">(SUMIFS(OFFSET([2]掉落汇总!$C$2:$C$871,,MATCH($B308,[2]掉落汇总!$D$1:$M$1)),[2]掉落汇总!$A$2:$A$871,F$1,[2]掉落汇总!$C$2:$C$871,$Q$1)+SUMIFS(OFFSET([2]掉落汇总!$C$2:$C$871,,MATCH($B308,[2]掉落汇总!$D$1:$M$1)),[2]掉落汇总!$A$2:$A$871,F$1,[2]掉落汇总!$C$2:$C$871,$Q$2)/$Q$3)*宝箱投放计算!E308</f>
        <v>2.8580034423407916</v>
      </c>
      <c r="G308">
        <f ca="1">(SUMIFS(OFFSET([2]掉落汇总!$C$2:$C$871,,MATCH($B308,[2]掉落汇总!$D$1:$M$1)),[2]掉落汇总!$A$2:$A$871,G$1,[2]掉落汇总!$C$2:$C$871,$Q$1)+SUMIFS(OFFSET([2]掉落汇总!$C$2:$C$871,,MATCH($B308,[2]掉落汇总!$D$1:$M$1)),[2]掉落汇总!$A$2:$A$871,G$1,[2]掉落汇总!$C$2:$C$871,$Q$2)/$Q$3)*宝箱投放计算!F308</f>
        <v>0</v>
      </c>
      <c r="H308">
        <f ca="1">(SUMIFS(OFFSET([2]掉落汇总!$C$2:$C$871,,MATCH($B308,[2]掉落汇总!$D$1:$M$1)),[2]掉落汇总!$A$2:$A$871,H$1,[2]掉落汇总!$C$2:$C$871,$Q$1)+SUMIFS(OFFSET([2]掉落汇总!$C$2:$C$871,,MATCH($B308,[2]掉落汇总!$D$1:$M$1)),[2]掉落汇总!$A$2:$A$871,H$1,[2]掉落汇总!$C$2:$C$871,$Q$2)/$Q$3)*宝箱投放计算!G308</f>
        <v>0</v>
      </c>
      <c r="I308">
        <f ca="1">(SUMIFS(OFFSET([2]掉落汇总!$C$2:$C$871,,MATCH($B308,[2]掉落汇总!$D$1:$M$1)),[2]掉落汇总!$A$2:$A$871,I$1,[2]掉落汇总!$C$2:$C$871,$Q$1)+SUMIFS(OFFSET([2]掉落汇总!$C$2:$C$871,,MATCH($B308,[2]掉落汇总!$D$1:$M$1)),[2]掉落汇总!$A$2:$A$871,I$1,[2]掉落汇总!$C$2:$C$871,$Q$2)/$Q$3)*宝箱投放计算!H308</f>
        <v>0</v>
      </c>
      <c r="J308">
        <f ca="1">(SUMIFS(OFFSET([2]掉落汇总!$C$2:$C$871,,MATCH($B308,[2]掉落汇总!$D$1:$M$1)),[2]掉落汇总!$A$2:$A$871,J$1,[2]掉落汇总!$C$2:$C$871,$Q$1)+SUMIFS(OFFSET([2]掉落汇总!$C$2:$C$871,,MATCH($B308,[2]掉落汇总!$D$1:$M$1)),[2]掉落汇总!$A$2:$A$871,J$1,[2]掉落汇总!$C$2:$C$871,$Q$2)/$Q$3)*宝箱投放计算!I308</f>
        <v>0</v>
      </c>
      <c r="K308">
        <f ca="1">(SUMIFS(OFFSET([2]掉落汇总!$C$2:$C$871,,MATCH($B308,[2]掉落汇总!$D$1:$M$1)),[2]掉落汇总!$A$2:$A$871,K$1,[2]掉落汇总!$C$2:$C$871,$Q$1)+SUMIFS(OFFSET([2]掉落汇总!$C$2:$C$871,,MATCH($B308,[2]掉落汇总!$D$1:$M$1)),[2]掉落汇总!$A$2:$A$871,K$1,[2]掉落汇总!$C$2:$C$871,$Q$2)/$Q$3)*宝箱投放计算!J308</f>
        <v>0</v>
      </c>
      <c r="L308">
        <f ca="1">(SUMIFS(OFFSET([2]掉落汇总!$C$2:$C$871,,MATCH($B308,[2]掉落汇总!$D$1:$M$1)),[2]掉落汇总!$A$2:$A$871,L$1,[2]掉落汇总!$C$2:$C$871,$Q$1)+SUMIFS(OFFSET([2]掉落汇总!$C$2:$C$871,,MATCH($B308,[2]掉落汇总!$D$1:$M$1)),[2]掉落汇总!$A$2:$A$871,L$1,[2]掉落汇总!$C$2:$C$871,$Q$2)/$Q$3)*宝箱投放计算!K308</f>
        <v>0.7814085171640911</v>
      </c>
      <c r="M308">
        <f ca="1">(SUMIFS(OFFSET([2]掉落汇总!$C$2:$C$871,,MATCH($B308,[2]掉落汇总!$D$1:$M$1)),[2]掉落汇总!$A$2:$A$871,M$1,[2]掉落汇总!$C$2:$C$871,$Q$1)+SUMIFS(OFFSET([2]掉落汇总!$C$2:$C$871,,MATCH($B308,[2]掉落汇总!$D$1:$M$1)),[2]掉落汇总!$A$2:$A$871,M$1,[2]掉落汇总!$C$2:$C$871,$Q$2)/$Q$3)*宝箱投放计算!L308</f>
        <v>0.78196893612051854</v>
      </c>
      <c r="N308">
        <f ca="1">(SUMIFS(OFFSET([2]掉落汇总!$C$2:$C$871,,MATCH($B308,[2]掉落汇总!$D$1:$M$1)),[2]掉落汇总!$A$2:$A$871,N$1,[2]掉落汇总!$C$2:$C$871,$Q$1)+SUMIFS(OFFSET([2]掉落汇总!$C$2:$C$871,,MATCH($B308,[2]掉落汇总!$D$1:$M$1)),[2]掉落汇总!$A$2:$A$871,N$1,[2]掉落汇总!$C$2:$C$871,$Q$2)/$Q$3)*宝箱投放计算!M308</f>
        <v>0.18146053602163756</v>
      </c>
      <c r="O308">
        <f ca="1">(SUMIFS(OFFSET([2]掉落汇总!$C$2:$C$871,,MATCH($B308,[2]掉落汇总!$D$1:$M$1)),[2]掉落汇总!$A$2:$A$871,O$1,[2]掉落汇总!$C$2:$C$871,$Q$1)+SUMIFS(OFFSET([2]掉落汇总!$C$2:$C$871,,MATCH($B308,[2]掉落汇总!$D$1:$M$1)),[2]掉落汇总!$A$2:$A$871,O$1,[2]掉落汇总!$C$2:$C$871,$Q$2)/$Q$3)*宝箱投放计算!N308</f>
        <v>0.37342246297470183</v>
      </c>
    </row>
    <row r="309" spans="1:15" x14ac:dyDescent="0.2">
      <c r="A309">
        <f>玩家成长时间线!A309</f>
        <v>308</v>
      </c>
      <c r="B309">
        <f>玩家成长时间线!B309</f>
        <v>8</v>
      </c>
      <c r="C309">
        <f ca="1">SUM($D$2:D309)</f>
        <v>2736.8781011424576</v>
      </c>
      <c r="D309">
        <f t="shared" ca="1" si="4"/>
        <v>7.3155862830766596</v>
      </c>
      <c r="E309">
        <f ca="1">(SUMIFS(OFFSET([2]掉落汇总!$C$2:$C$871,,MATCH($B309,[2]掉落汇总!$D$1:$M$1)),[2]掉落汇总!$A$2:$A$871,E$1,[2]掉落汇总!$C$2:$C$871,$Q$1)+SUMIFS(OFFSET([2]掉落汇总!$C$2:$C$871,,MATCH($B309,[2]掉落汇总!$D$1:$M$1)),[2]掉落汇总!$A$2:$A$871,E$1,[2]掉落汇总!$C$2:$C$871,$Q$2)/$Q$3)*宝箱投放计算!D309</f>
        <v>2.9109230769230767</v>
      </c>
      <c r="F309">
        <f ca="1">(SUMIFS(OFFSET([2]掉落汇总!$C$2:$C$871,,MATCH($B309,[2]掉落汇总!$D$1:$M$1)),[2]掉落汇总!$A$2:$A$871,F$1,[2]掉落汇总!$C$2:$C$871,$Q$1)+SUMIFS(OFFSET([2]掉落汇总!$C$2:$C$871,,MATCH($B309,[2]掉落汇总!$D$1:$M$1)),[2]掉落汇总!$A$2:$A$871,F$1,[2]掉落汇总!$C$2:$C$871,$Q$2)/$Q$3)*宝箱投放计算!E309</f>
        <v>2.2864027538726335</v>
      </c>
      <c r="G309">
        <f ca="1">(SUMIFS(OFFSET([2]掉落汇总!$C$2:$C$871,,MATCH($B309,[2]掉落汇总!$D$1:$M$1)),[2]掉落汇总!$A$2:$A$871,G$1,[2]掉落汇总!$C$2:$C$871,$Q$1)+SUMIFS(OFFSET([2]掉落汇总!$C$2:$C$871,,MATCH($B309,[2]掉落汇总!$D$1:$M$1)),[2]掉落汇总!$A$2:$A$871,G$1,[2]掉落汇总!$C$2:$C$871,$Q$2)/$Q$3)*宝箱投放计算!F309</f>
        <v>0</v>
      </c>
      <c r="H309">
        <f ca="1">(SUMIFS(OFFSET([2]掉落汇总!$C$2:$C$871,,MATCH($B309,[2]掉落汇总!$D$1:$M$1)),[2]掉落汇总!$A$2:$A$871,H$1,[2]掉落汇总!$C$2:$C$871,$Q$1)+SUMIFS(OFFSET([2]掉落汇总!$C$2:$C$871,,MATCH($B309,[2]掉落汇总!$D$1:$M$1)),[2]掉落汇总!$A$2:$A$871,H$1,[2]掉落汇总!$C$2:$C$871,$Q$2)/$Q$3)*宝箱投放计算!G309</f>
        <v>0</v>
      </c>
      <c r="I309">
        <f ca="1">(SUMIFS(OFFSET([2]掉落汇总!$C$2:$C$871,,MATCH($B309,[2]掉落汇总!$D$1:$M$1)),[2]掉落汇总!$A$2:$A$871,I$1,[2]掉落汇总!$C$2:$C$871,$Q$1)+SUMIFS(OFFSET([2]掉落汇总!$C$2:$C$871,,MATCH($B309,[2]掉落汇总!$D$1:$M$1)),[2]掉落汇总!$A$2:$A$871,I$1,[2]掉落汇总!$C$2:$C$871,$Q$2)/$Q$3)*宝箱投放计算!H309</f>
        <v>0</v>
      </c>
      <c r="J309">
        <f ca="1">(SUMIFS(OFFSET([2]掉落汇总!$C$2:$C$871,,MATCH($B309,[2]掉落汇总!$D$1:$M$1)),[2]掉落汇总!$A$2:$A$871,J$1,[2]掉落汇总!$C$2:$C$871,$Q$1)+SUMIFS(OFFSET([2]掉落汇总!$C$2:$C$871,,MATCH($B309,[2]掉落汇总!$D$1:$M$1)),[2]掉落汇总!$A$2:$A$871,J$1,[2]掉落汇总!$C$2:$C$871,$Q$2)/$Q$3)*宝箱投放计算!I309</f>
        <v>0</v>
      </c>
      <c r="K309">
        <f ca="1">(SUMIFS(OFFSET([2]掉落汇总!$C$2:$C$871,,MATCH($B309,[2]掉落汇总!$D$1:$M$1)),[2]掉落汇总!$A$2:$A$871,K$1,[2]掉落汇总!$C$2:$C$871,$Q$1)+SUMIFS(OFFSET([2]掉落汇总!$C$2:$C$871,,MATCH($B309,[2]掉落汇总!$D$1:$M$1)),[2]掉落汇总!$A$2:$A$871,K$1,[2]掉落汇总!$C$2:$C$871,$Q$2)/$Q$3)*宝箱投放计算!J309</f>
        <v>0</v>
      </c>
      <c r="L309">
        <f ca="1">(SUMIFS(OFFSET([2]掉落汇总!$C$2:$C$871,,MATCH($B309,[2]掉落汇总!$D$1:$M$1)),[2]掉落汇总!$A$2:$A$871,L$1,[2]掉落汇总!$C$2:$C$871,$Q$1)+SUMIFS(OFFSET([2]掉落汇总!$C$2:$C$871,,MATCH($B309,[2]掉落汇总!$D$1:$M$1)),[2]掉落汇总!$A$2:$A$871,L$1,[2]掉落汇总!$C$2:$C$871,$Q$2)/$Q$3)*宝箱投放计算!K309</f>
        <v>0.7814085171640911</v>
      </c>
      <c r="M309">
        <f ca="1">(SUMIFS(OFFSET([2]掉落汇总!$C$2:$C$871,,MATCH($B309,[2]掉落汇总!$D$1:$M$1)),[2]掉落汇总!$A$2:$A$871,M$1,[2]掉落汇总!$C$2:$C$871,$Q$1)+SUMIFS(OFFSET([2]掉落汇总!$C$2:$C$871,,MATCH($B309,[2]掉落汇总!$D$1:$M$1)),[2]掉落汇总!$A$2:$A$871,M$1,[2]掉落汇总!$C$2:$C$871,$Q$2)/$Q$3)*宝箱投放计算!L309</f>
        <v>0.78196893612051854</v>
      </c>
      <c r="N309">
        <f ca="1">(SUMIFS(OFFSET([2]掉落汇总!$C$2:$C$871,,MATCH($B309,[2]掉落汇总!$D$1:$M$1)),[2]掉落汇总!$A$2:$A$871,N$1,[2]掉落汇总!$C$2:$C$871,$Q$1)+SUMIFS(OFFSET([2]掉落汇总!$C$2:$C$871,,MATCH($B309,[2]掉落汇总!$D$1:$M$1)),[2]掉落汇总!$A$2:$A$871,N$1,[2]掉落汇总!$C$2:$C$871,$Q$2)/$Q$3)*宝箱投放计算!M309</f>
        <v>0.18146053602163756</v>
      </c>
      <c r="O309">
        <f ca="1">(SUMIFS(OFFSET([2]掉落汇总!$C$2:$C$871,,MATCH($B309,[2]掉落汇总!$D$1:$M$1)),[2]掉落汇总!$A$2:$A$871,O$1,[2]掉落汇总!$C$2:$C$871,$Q$1)+SUMIFS(OFFSET([2]掉落汇总!$C$2:$C$871,,MATCH($B309,[2]掉落汇总!$D$1:$M$1)),[2]掉落汇总!$A$2:$A$871,O$1,[2]掉落汇总!$C$2:$C$871,$Q$2)/$Q$3)*宝箱投放计算!N309</f>
        <v>0.37342246297470183</v>
      </c>
    </row>
    <row r="310" spans="1:15" x14ac:dyDescent="0.2">
      <c r="A310">
        <f>玩家成长时间线!A310</f>
        <v>309</v>
      </c>
      <c r="B310">
        <f>玩家成长时间线!B310</f>
        <v>8</v>
      </c>
      <c r="C310">
        <f ca="1">SUM($D$2:D310)</f>
        <v>2743.8821489639959</v>
      </c>
      <c r="D310">
        <f t="shared" ca="1" si="4"/>
        <v>7.0040478215381983</v>
      </c>
      <c r="E310">
        <f ca="1">(SUMIFS(OFFSET([2]掉落汇总!$C$2:$C$871,,MATCH($B310,[2]掉落汇总!$D$1:$M$1)),[2]掉落汇总!$A$2:$A$871,E$1,[2]掉落汇总!$C$2:$C$871,$Q$1)+SUMIFS(OFFSET([2]掉落汇总!$C$2:$C$871,,MATCH($B310,[2]掉落汇总!$D$1:$M$1)),[2]掉落汇总!$A$2:$A$871,E$1,[2]掉落汇总!$C$2:$C$871,$Q$2)/$Q$3)*宝箱投放计算!D310</f>
        <v>2.5993846153846154</v>
      </c>
      <c r="F310">
        <f ca="1">(SUMIFS(OFFSET([2]掉落汇总!$C$2:$C$871,,MATCH($B310,[2]掉落汇总!$D$1:$M$1)),[2]掉落汇总!$A$2:$A$871,F$1,[2]掉落汇总!$C$2:$C$871,$Q$1)+SUMIFS(OFFSET([2]掉落汇总!$C$2:$C$871,,MATCH($B310,[2]掉落汇总!$D$1:$M$1)),[2]掉落汇总!$A$2:$A$871,F$1,[2]掉落汇总!$C$2:$C$871,$Q$2)/$Q$3)*宝箱投放计算!E310</f>
        <v>2.2864027538726335</v>
      </c>
      <c r="G310">
        <f ca="1">(SUMIFS(OFFSET([2]掉落汇总!$C$2:$C$871,,MATCH($B310,[2]掉落汇总!$D$1:$M$1)),[2]掉落汇总!$A$2:$A$871,G$1,[2]掉落汇总!$C$2:$C$871,$Q$1)+SUMIFS(OFFSET([2]掉落汇总!$C$2:$C$871,,MATCH($B310,[2]掉落汇总!$D$1:$M$1)),[2]掉落汇总!$A$2:$A$871,G$1,[2]掉落汇总!$C$2:$C$871,$Q$2)/$Q$3)*宝箱投放计算!F310</f>
        <v>0</v>
      </c>
      <c r="H310">
        <f ca="1">(SUMIFS(OFFSET([2]掉落汇总!$C$2:$C$871,,MATCH($B310,[2]掉落汇总!$D$1:$M$1)),[2]掉落汇总!$A$2:$A$871,H$1,[2]掉落汇总!$C$2:$C$871,$Q$1)+SUMIFS(OFFSET([2]掉落汇总!$C$2:$C$871,,MATCH($B310,[2]掉落汇总!$D$1:$M$1)),[2]掉落汇总!$A$2:$A$871,H$1,[2]掉落汇总!$C$2:$C$871,$Q$2)/$Q$3)*宝箱投放计算!G310</f>
        <v>0</v>
      </c>
      <c r="I310">
        <f ca="1">(SUMIFS(OFFSET([2]掉落汇总!$C$2:$C$871,,MATCH($B310,[2]掉落汇总!$D$1:$M$1)),[2]掉落汇总!$A$2:$A$871,I$1,[2]掉落汇总!$C$2:$C$871,$Q$1)+SUMIFS(OFFSET([2]掉落汇总!$C$2:$C$871,,MATCH($B310,[2]掉落汇总!$D$1:$M$1)),[2]掉落汇总!$A$2:$A$871,I$1,[2]掉落汇总!$C$2:$C$871,$Q$2)/$Q$3)*宝箱投放计算!H310</f>
        <v>0</v>
      </c>
      <c r="J310">
        <f ca="1">(SUMIFS(OFFSET([2]掉落汇总!$C$2:$C$871,,MATCH($B310,[2]掉落汇总!$D$1:$M$1)),[2]掉落汇总!$A$2:$A$871,J$1,[2]掉落汇总!$C$2:$C$871,$Q$1)+SUMIFS(OFFSET([2]掉落汇总!$C$2:$C$871,,MATCH($B310,[2]掉落汇总!$D$1:$M$1)),[2]掉落汇总!$A$2:$A$871,J$1,[2]掉落汇总!$C$2:$C$871,$Q$2)/$Q$3)*宝箱投放计算!I310</f>
        <v>0</v>
      </c>
      <c r="K310">
        <f ca="1">(SUMIFS(OFFSET([2]掉落汇总!$C$2:$C$871,,MATCH($B310,[2]掉落汇总!$D$1:$M$1)),[2]掉落汇总!$A$2:$A$871,K$1,[2]掉落汇总!$C$2:$C$871,$Q$1)+SUMIFS(OFFSET([2]掉落汇总!$C$2:$C$871,,MATCH($B310,[2]掉落汇总!$D$1:$M$1)),[2]掉落汇总!$A$2:$A$871,K$1,[2]掉落汇总!$C$2:$C$871,$Q$2)/$Q$3)*宝箱投放计算!J310</f>
        <v>0</v>
      </c>
      <c r="L310">
        <f ca="1">(SUMIFS(OFFSET([2]掉落汇总!$C$2:$C$871,,MATCH($B310,[2]掉落汇总!$D$1:$M$1)),[2]掉落汇总!$A$2:$A$871,L$1,[2]掉落汇总!$C$2:$C$871,$Q$1)+SUMIFS(OFFSET([2]掉落汇总!$C$2:$C$871,,MATCH($B310,[2]掉落汇总!$D$1:$M$1)),[2]掉落汇总!$A$2:$A$871,L$1,[2]掉落汇总!$C$2:$C$871,$Q$2)/$Q$3)*宝箱投放计算!K310</f>
        <v>0.7814085171640911</v>
      </c>
      <c r="M310">
        <f ca="1">(SUMIFS(OFFSET([2]掉落汇总!$C$2:$C$871,,MATCH($B310,[2]掉落汇总!$D$1:$M$1)),[2]掉落汇总!$A$2:$A$871,M$1,[2]掉落汇总!$C$2:$C$871,$Q$1)+SUMIFS(OFFSET([2]掉落汇总!$C$2:$C$871,,MATCH($B310,[2]掉落汇总!$D$1:$M$1)),[2]掉落汇总!$A$2:$A$871,M$1,[2]掉落汇总!$C$2:$C$871,$Q$2)/$Q$3)*宝箱投放计算!L310</f>
        <v>0.78196893612051854</v>
      </c>
      <c r="N310">
        <f ca="1">(SUMIFS(OFFSET([2]掉落汇总!$C$2:$C$871,,MATCH($B310,[2]掉落汇总!$D$1:$M$1)),[2]掉落汇总!$A$2:$A$871,N$1,[2]掉落汇总!$C$2:$C$871,$Q$1)+SUMIFS(OFFSET([2]掉落汇总!$C$2:$C$871,,MATCH($B310,[2]掉落汇总!$D$1:$M$1)),[2]掉落汇总!$A$2:$A$871,N$1,[2]掉落汇总!$C$2:$C$871,$Q$2)/$Q$3)*宝箱投放计算!M310</f>
        <v>0.18146053602163756</v>
      </c>
      <c r="O310">
        <f ca="1">(SUMIFS(OFFSET([2]掉落汇总!$C$2:$C$871,,MATCH($B310,[2]掉落汇总!$D$1:$M$1)),[2]掉落汇总!$A$2:$A$871,O$1,[2]掉落汇总!$C$2:$C$871,$Q$1)+SUMIFS(OFFSET([2]掉落汇总!$C$2:$C$871,,MATCH($B310,[2]掉落汇总!$D$1:$M$1)),[2]掉落汇总!$A$2:$A$871,O$1,[2]掉落汇总!$C$2:$C$871,$Q$2)/$Q$3)*宝箱投放计算!N310</f>
        <v>0.37342246297470183</v>
      </c>
    </row>
    <row r="311" spans="1:15" x14ac:dyDescent="0.2">
      <c r="A311">
        <f>玩家成长时间线!A311</f>
        <v>310</v>
      </c>
      <c r="B311">
        <f>玩家成长时间线!B311</f>
        <v>8</v>
      </c>
      <c r="C311">
        <f ca="1">SUM($D$2:D311)</f>
        <v>2750.9554275547648</v>
      </c>
      <c r="D311">
        <f t="shared" ca="1" si="4"/>
        <v>7.0732785907689673</v>
      </c>
      <c r="E311">
        <f ca="1">(SUMIFS(OFFSET([2]掉落汇总!$C$2:$C$871,,MATCH($B311,[2]掉落汇总!$D$1:$M$1)),[2]掉落汇总!$A$2:$A$871,E$1,[2]掉落汇总!$C$2:$C$871,$Q$1)+SUMIFS(OFFSET([2]掉落汇总!$C$2:$C$871,,MATCH($B311,[2]掉落汇总!$D$1:$M$1)),[2]掉落汇总!$A$2:$A$871,E$1,[2]掉落汇总!$C$2:$C$871,$Q$2)/$Q$3)*宝箱投放计算!D311</f>
        <v>2.6686153846153844</v>
      </c>
      <c r="F311">
        <f ca="1">(SUMIFS(OFFSET([2]掉落汇总!$C$2:$C$871,,MATCH($B311,[2]掉落汇总!$D$1:$M$1)),[2]掉落汇总!$A$2:$A$871,F$1,[2]掉落汇总!$C$2:$C$871,$Q$1)+SUMIFS(OFFSET([2]掉落汇总!$C$2:$C$871,,MATCH($B311,[2]掉落汇总!$D$1:$M$1)),[2]掉落汇总!$A$2:$A$871,F$1,[2]掉落汇总!$C$2:$C$871,$Q$2)/$Q$3)*宝箱投放计算!E311</f>
        <v>2.2864027538726335</v>
      </c>
      <c r="G311">
        <f ca="1">(SUMIFS(OFFSET([2]掉落汇总!$C$2:$C$871,,MATCH($B311,[2]掉落汇总!$D$1:$M$1)),[2]掉落汇总!$A$2:$A$871,G$1,[2]掉落汇总!$C$2:$C$871,$Q$1)+SUMIFS(OFFSET([2]掉落汇总!$C$2:$C$871,,MATCH($B311,[2]掉落汇总!$D$1:$M$1)),[2]掉落汇总!$A$2:$A$871,G$1,[2]掉落汇总!$C$2:$C$871,$Q$2)/$Q$3)*宝箱投放计算!F311</f>
        <v>0</v>
      </c>
      <c r="H311">
        <f ca="1">(SUMIFS(OFFSET([2]掉落汇总!$C$2:$C$871,,MATCH($B311,[2]掉落汇总!$D$1:$M$1)),[2]掉落汇总!$A$2:$A$871,H$1,[2]掉落汇总!$C$2:$C$871,$Q$1)+SUMIFS(OFFSET([2]掉落汇总!$C$2:$C$871,,MATCH($B311,[2]掉落汇总!$D$1:$M$1)),[2]掉落汇总!$A$2:$A$871,H$1,[2]掉落汇总!$C$2:$C$871,$Q$2)/$Q$3)*宝箱投放计算!G311</f>
        <v>0</v>
      </c>
      <c r="I311">
        <f ca="1">(SUMIFS(OFFSET([2]掉落汇总!$C$2:$C$871,,MATCH($B311,[2]掉落汇总!$D$1:$M$1)),[2]掉落汇总!$A$2:$A$871,I$1,[2]掉落汇总!$C$2:$C$871,$Q$1)+SUMIFS(OFFSET([2]掉落汇总!$C$2:$C$871,,MATCH($B311,[2]掉落汇总!$D$1:$M$1)),[2]掉落汇总!$A$2:$A$871,I$1,[2]掉落汇总!$C$2:$C$871,$Q$2)/$Q$3)*宝箱投放计算!H311</f>
        <v>0</v>
      </c>
      <c r="J311">
        <f ca="1">(SUMIFS(OFFSET([2]掉落汇总!$C$2:$C$871,,MATCH($B311,[2]掉落汇总!$D$1:$M$1)),[2]掉落汇总!$A$2:$A$871,J$1,[2]掉落汇总!$C$2:$C$871,$Q$1)+SUMIFS(OFFSET([2]掉落汇总!$C$2:$C$871,,MATCH($B311,[2]掉落汇总!$D$1:$M$1)),[2]掉落汇总!$A$2:$A$871,J$1,[2]掉落汇总!$C$2:$C$871,$Q$2)/$Q$3)*宝箱投放计算!I311</f>
        <v>0</v>
      </c>
      <c r="K311">
        <f ca="1">(SUMIFS(OFFSET([2]掉落汇总!$C$2:$C$871,,MATCH($B311,[2]掉落汇总!$D$1:$M$1)),[2]掉落汇总!$A$2:$A$871,K$1,[2]掉落汇总!$C$2:$C$871,$Q$1)+SUMIFS(OFFSET([2]掉落汇总!$C$2:$C$871,,MATCH($B311,[2]掉落汇总!$D$1:$M$1)),[2]掉落汇总!$A$2:$A$871,K$1,[2]掉落汇总!$C$2:$C$871,$Q$2)/$Q$3)*宝箱投放计算!J311</f>
        <v>0</v>
      </c>
      <c r="L311">
        <f ca="1">(SUMIFS(OFFSET([2]掉落汇总!$C$2:$C$871,,MATCH($B311,[2]掉落汇总!$D$1:$M$1)),[2]掉落汇总!$A$2:$A$871,L$1,[2]掉落汇总!$C$2:$C$871,$Q$1)+SUMIFS(OFFSET([2]掉落汇总!$C$2:$C$871,,MATCH($B311,[2]掉落汇总!$D$1:$M$1)),[2]掉落汇总!$A$2:$A$871,L$1,[2]掉落汇总!$C$2:$C$871,$Q$2)/$Q$3)*宝箱投放计算!K311</f>
        <v>0.7814085171640911</v>
      </c>
      <c r="M311">
        <f ca="1">(SUMIFS(OFFSET([2]掉落汇总!$C$2:$C$871,,MATCH($B311,[2]掉落汇总!$D$1:$M$1)),[2]掉落汇总!$A$2:$A$871,M$1,[2]掉落汇总!$C$2:$C$871,$Q$1)+SUMIFS(OFFSET([2]掉落汇总!$C$2:$C$871,,MATCH($B311,[2]掉落汇总!$D$1:$M$1)),[2]掉落汇总!$A$2:$A$871,M$1,[2]掉落汇总!$C$2:$C$871,$Q$2)/$Q$3)*宝箱投放计算!L311</f>
        <v>0.78196893612051854</v>
      </c>
      <c r="N311">
        <f ca="1">(SUMIFS(OFFSET([2]掉落汇总!$C$2:$C$871,,MATCH($B311,[2]掉落汇总!$D$1:$M$1)),[2]掉落汇总!$A$2:$A$871,N$1,[2]掉落汇总!$C$2:$C$871,$Q$1)+SUMIFS(OFFSET([2]掉落汇总!$C$2:$C$871,,MATCH($B311,[2]掉落汇总!$D$1:$M$1)),[2]掉落汇总!$A$2:$A$871,N$1,[2]掉落汇总!$C$2:$C$871,$Q$2)/$Q$3)*宝箱投放计算!M311</f>
        <v>0.18146053602163756</v>
      </c>
      <c r="O311">
        <f ca="1">(SUMIFS(OFFSET([2]掉落汇总!$C$2:$C$871,,MATCH($B311,[2]掉落汇总!$D$1:$M$1)),[2]掉落汇总!$A$2:$A$871,O$1,[2]掉落汇总!$C$2:$C$871,$Q$1)+SUMIFS(OFFSET([2]掉落汇总!$C$2:$C$871,,MATCH($B311,[2]掉落汇总!$D$1:$M$1)),[2]掉落汇总!$A$2:$A$871,O$1,[2]掉落汇总!$C$2:$C$871,$Q$2)/$Q$3)*宝箱投放计算!N311</f>
        <v>0.37342246297470183</v>
      </c>
    </row>
    <row r="312" spans="1:15" x14ac:dyDescent="0.2">
      <c r="A312">
        <f>玩家成长时间线!A312</f>
        <v>311</v>
      </c>
      <c r="B312">
        <f>玩家成长时间线!B312</f>
        <v>9</v>
      </c>
      <c r="C312">
        <f ca="1">SUM($D$2:D312)</f>
        <v>2764.0956762970227</v>
      </c>
      <c r="D312">
        <f t="shared" ca="1" si="4"/>
        <v>13.140248742257835</v>
      </c>
      <c r="E312">
        <f ca="1">(SUMIFS(OFFSET([2]掉落汇总!$C$2:$C$871,,MATCH($B312,[2]掉落汇总!$D$1:$M$1)),[2]掉落汇总!$A$2:$A$871,E$1,[2]掉落汇总!$C$2:$C$871,$Q$1)+SUMIFS(OFFSET([2]掉落汇总!$C$2:$C$871,,MATCH($B312,[2]掉落汇总!$D$1:$M$1)),[2]掉落汇总!$A$2:$A$871,E$1,[2]掉落汇总!$C$2:$C$871,$Q$2)/$Q$3)*宝箱投放计算!D312</f>
        <v>1.7845321701199566</v>
      </c>
      <c r="F312">
        <f ca="1">(SUMIFS(OFFSET([2]掉落汇总!$C$2:$C$871,,MATCH($B312,[2]掉落汇总!$D$1:$M$1)),[2]掉落汇总!$A$2:$A$871,F$1,[2]掉落汇总!$C$2:$C$871,$Q$1)+SUMIFS(OFFSET([2]掉落汇总!$C$2:$C$871,,MATCH($B312,[2]掉落汇总!$D$1:$M$1)),[2]掉落汇总!$A$2:$A$871,F$1,[2]掉落汇总!$C$2:$C$871,$Q$2)/$Q$3)*宝箱投放计算!E312</f>
        <v>2.8580034423407916</v>
      </c>
      <c r="G312">
        <f ca="1">(SUMIFS(OFFSET([2]掉落汇总!$C$2:$C$871,,MATCH($B312,[2]掉落汇总!$D$1:$M$1)),[2]掉落汇总!$A$2:$A$871,G$1,[2]掉落汇总!$C$2:$C$871,$Q$1)+SUMIFS(OFFSET([2]掉落汇总!$C$2:$C$871,,MATCH($B312,[2]掉落汇总!$D$1:$M$1)),[2]掉落汇总!$A$2:$A$871,G$1,[2]掉落汇总!$C$2:$C$871,$Q$2)/$Q$3)*宝箱投放计算!F312</f>
        <v>0</v>
      </c>
      <c r="H312">
        <f ca="1">(SUMIFS(OFFSET([2]掉落汇总!$C$2:$C$871,,MATCH($B312,[2]掉落汇总!$D$1:$M$1)),[2]掉落汇总!$A$2:$A$871,H$1,[2]掉落汇总!$C$2:$C$871,$Q$1)+SUMIFS(OFFSET([2]掉落汇总!$C$2:$C$871,,MATCH($B312,[2]掉落汇总!$D$1:$M$1)),[2]掉落汇总!$A$2:$A$871,H$1,[2]掉落汇总!$C$2:$C$871,$Q$2)/$Q$3)*宝箱投放计算!G312</f>
        <v>0</v>
      </c>
      <c r="I312">
        <f ca="1">(SUMIFS(OFFSET([2]掉落汇总!$C$2:$C$871,,MATCH($B312,[2]掉落汇总!$D$1:$M$1)),[2]掉落汇总!$A$2:$A$871,I$1,[2]掉落汇总!$C$2:$C$871,$Q$1)+SUMIFS(OFFSET([2]掉落汇总!$C$2:$C$871,,MATCH($B312,[2]掉落汇总!$D$1:$M$1)),[2]掉落汇总!$A$2:$A$871,I$1,[2]掉落汇总!$C$2:$C$871,$Q$2)/$Q$3)*宝箱投放计算!H312</f>
        <v>1.7735703245749606</v>
      </c>
      <c r="J312">
        <f ca="1">(SUMIFS(OFFSET([2]掉落汇总!$C$2:$C$871,,MATCH($B312,[2]掉落汇总!$D$1:$M$1)),[2]掉落汇总!$A$2:$A$871,J$1,[2]掉落汇总!$C$2:$C$871,$Q$1)+SUMIFS(OFFSET([2]掉落汇总!$C$2:$C$871,,MATCH($B312,[2]掉落汇总!$D$1:$M$1)),[2]掉落汇总!$A$2:$A$871,J$1,[2]掉落汇总!$C$2:$C$871,$Q$2)/$Q$3)*宝箱投放计算!I312</f>
        <v>4.6058823529411761</v>
      </c>
      <c r="K312">
        <f ca="1">(SUMIFS(OFFSET([2]掉落汇总!$C$2:$C$871,,MATCH($B312,[2]掉落汇总!$D$1:$M$1)),[2]掉落汇总!$A$2:$A$871,K$1,[2]掉落汇总!$C$2:$C$871,$Q$1)+SUMIFS(OFFSET([2]掉落汇总!$C$2:$C$871,,MATCH($B312,[2]掉落汇总!$D$1:$M$1)),[2]掉落汇总!$A$2:$A$871,K$1,[2]掉落汇总!$C$2:$C$871,$Q$2)/$Q$3)*宝箱投放计算!J312</f>
        <v>0</v>
      </c>
      <c r="L312">
        <f ca="1">(SUMIFS(OFFSET([2]掉落汇总!$C$2:$C$871,,MATCH($B312,[2]掉落汇总!$D$1:$M$1)),[2]掉落汇总!$A$2:$A$871,L$1,[2]掉落汇总!$C$2:$C$871,$Q$1)+SUMIFS(OFFSET([2]掉落汇总!$C$2:$C$871,,MATCH($B312,[2]掉落汇总!$D$1:$M$1)),[2]掉落汇总!$A$2:$A$871,L$1,[2]掉落汇总!$C$2:$C$871,$Q$2)/$Q$3)*宝箱投放计算!K312</f>
        <v>0.7814085171640911</v>
      </c>
      <c r="M312">
        <f ca="1">(SUMIFS(OFFSET([2]掉落汇总!$C$2:$C$871,,MATCH($B312,[2]掉落汇总!$D$1:$M$1)),[2]掉落汇总!$A$2:$A$871,M$1,[2]掉落汇总!$C$2:$C$871,$Q$1)+SUMIFS(OFFSET([2]掉落汇总!$C$2:$C$871,,MATCH($B312,[2]掉落汇总!$D$1:$M$1)),[2]掉落汇总!$A$2:$A$871,M$1,[2]掉落汇总!$C$2:$C$871,$Q$2)/$Q$3)*宝箱投放计算!L312</f>
        <v>0.78196893612051854</v>
      </c>
      <c r="N312">
        <f ca="1">(SUMIFS(OFFSET([2]掉落汇总!$C$2:$C$871,,MATCH($B312,[2]掉落汇总!$D$1:$M$1)),[2]掉落汇总!$A$2:$A$871,N$1,[2]掉落汇总!$C$2:$C$871,$Q$1)+SUMIFS(OFFSET([2]掉落汇总!$C$2:$C$871,,MATCH($B312,[2]掉落汇总!$D$1:$M$1)),[2]掉落汇总!$A$2:$A$871,N$1,[2]掉落汇总!$C$2:$C$871,$Q$2)/$Q$3)*宝箱投放计算!M312</f>
        <v>0.18146053602163756</v>
      </c>
      <c r="O312">
        <f ca="1">(SUMIFS(OFFSET([2]掉落汇总!$C$2:$C$871,,MATCH($B312,[2]掉落汇总!$D$1:$M$1)),[2]掉落汇总!$A$2:$A$871,O$1,[2]掉落汇总!$C$2:$C$871,$Q$1)+SUMIFS(OFFSET([2]掉落汇总!$C$2:$C$871,,MATCH($B312,[2]掉落汇总!$D$1:$M$1)),[2]掉落汇总!$A$2:$A$871,O$1,[2]掉落汇总!$C$2:$C$871,$Q$2)/$Q$3)*宝箱投放计算!N312</f>
        <v>0.37342246297470183</v>
      </c>
    </row>
    <row r="313" spans="1:15" x14ac:dyDescent="0.2">
      <c r="A313">
        <f>玩家成长时间线!A313</f>
        <v>312</v>
      </c>
      <c r="B313">
        <f>玩家成长时间线!B313</f>
        <v>9</v>
      </c>
      <c r="C313">
        <f ca="1">SUM($D$2:D313)</f>
        <v>2770.8643240520587</v>
      </c>
      <c r="D313">
        <f t="shared" ca="1" si="4"/>
        <v>6.7686477550361355</v>
      </c>
      <c r="E313">
        <f ca="1">(SUMIFS(OFFSET([2]掉落汇总!$C$2:$C$871,,MATCH($B313,[2]掉落汇总!$D$1:$M$1)),[2]掉落汇总!$A$2:$A$871,E$1,[2]掉落汇总!$C$2:$C$871,$Q$1)+SUMIFS(OFFSET([2]掉落汇总!$C$2:$C$871,,MATCH($B313,[2]掉落汇总!$D$1:$M$1)),[2]掉落汇总!$A$2:$A$871,E$1,[2]掉落汇总!$C$2:$C$871,$Q$2)/$Q$3)*宝箱投放计算!D313</f>
        <v>1.7923838604143947</v>
      </c>
      <c r="F313">
        <f ca="1">(SUMIFS(OFFSET([2]掉落汇总!$C$2:$C$871,,MATCH($B313,[2]掉落汇总!$D$1:$M$1)),[2]掉落汇总!$A$2:$A$871,F$1,[2]掉落汇总!$C$2:$C$871,$Q$1)+SUMIFS(OFFSET([2]掉落汇总!$C$2:$C$871,,MATCH($B313,[2]掉落汇总!$D$1:$M$1)),[2]掉落汇总!$A$2:$A$871,F$1,[2]掉落汇总!$C$2:$C$871,$Q$2)/$Q$3)*宝箱投放计算!E313</f>
        <v>2.8580034423407916</v>
      </c>
      <c r="G313">
        <f ca="1">(SUMIFS(OFFSET([2]掉落汇总!$C$2:$C$871,,MATCH($B313,[2]掉落汇总!$D$1:$M$1)),[2]掉落汇总!$A$2:$A$871,G$1,[2]掉落汇总!$C$2:$C$871,$Q$1)+SUMIFS(OFFSET([2]掉落汇总!$C$2:$C$871,,MATCH($B313,[2]掉落汇总!$D$1:$M$1)),[2]掉落汇总!$A$2:$A$871,G$1,[2]掉落汇总!$C$2:$C$871,$Q$2)/$Q$3)*宝箱投放计算!F313</f>
        <v>0</v>
      </c>
      <c r="H313">
        <f ca="1">(SUMIFS(OFFSET([2]掉落汇总!$C$2:$C$871,,MATCH($B313,[2]掉落汇总!$D$1:$M$1)),[2]掉落汇总!$A$2:$A$871,H$1,[2]掉落汇总!$C$2:$C$871,$Q$1)+SUMIFS(OFFSET([2]掉落汇总!$C$2:$C$871,,MATCH($B313,[2]掉落汇总!$D$1:$M$1)),[2]掉落汇总!$A$2:$A$871,H$1,[2]掉落汇总!$C$2:$C$871,$Q$2)/$Q$3)*宝箱投放计算!G313</f>
        <v>0</v>
      </c>
      <c r="I313">
        <f ca="1">(SUMIFS(OFFSET([2]掉落汇总!$C$2:$C$871,,MATCH($B313,[2]掉落汇总!$D$1:$M$1)),[2]掉落汇总!$A$2:$A$871,I$1,[2]掉落汇总!$C$2:$C$871,$Q$1)+SUMIFS(OFFSET([2]掉落汇总!$C$2:$C$871,,MATCH($B313,[2]掉落汇总!$D$1:$M$1)),[2]掉落汇总!$A$2:$A$871,I$1,[2]掉落汇总!$C$2:$C$871,$Q$2)/$Q$3)*宝箱投放计算!H313</f>
        <v>0</v>
      </c>
      <c r="J313">
        <f ca="1">(SUMIFS(OFFSET([2]掉落汇总!$C$2:$C$871,,MATCH($B313,[2]掉落汇总!$D$1:$M$1)),[2]掉落汇总!$A$2:$A$871,J$1,[2]掉落汇总!$C$2:$C$871,$Q$1)+SUMIFS(OFFSET([2]掉落汇总!$C$2:$C$871,,MATCH($B313,[2]掉落汇总!$D$1:$M$1)),[2]掉落汇总!$A$2:$A$871,J$1,[2]掉落汇总!$C$2:$C$871,$Q$2)/$Q$3)*宝箱投放计算!I313</f>
        <v>0</v>
      </c>
      <c r="K313">
        <f ca="1">(SUMIFS(OFFSET([2]掉落汇总!$C$2:$C$871,,MATCH($B313,[2]掉落汇总!$D$1:$M$1)),[2]掉落汇总!$A$2:$A$871,K$1,[2]掉落汇总!$C$2:$C$871,$Q$1)+SUMIFS(OFFSET([2]掉落汇总!$C$2:$C$871,,MATCH($B313,[2]掉落汇总!$D$1:$M$1)),[2]掉落汇总!$A$2:$A$871,K$1,[2]掉落汇总!$C$2:$C$871,$Q$2)/$Q$3)*宝箱投放计算!J313</f>
        <v>0</v>
      </c>
      <c r="L313">
        <f ca="1">(SUMIFS(OFFSET([2]掉落汇总!$C$2:$C$871,,MATCH($B313,[2]掉落汇总!$D$1:$M$1)),[2]掉落汇总!$A$2:$A$871,L$1,[2]掉落汇总!$C$2:$C$871,$Q$1)+SUMIFS(OFFSET([2]掉落汇总!$C$2:$C$871,,MATCH($B313,[2]掉落汇总!$D$1:$M$1)),[2]掉落汇总!$A$2:$A$871,L$1,[2]掉落汇总!$C$2:$C$871,$Q$2)/$Q$3)*宝箱投放计算!K313</f>
        <v>0.7814085171640911</v>
      </c>
      <c r="M313">
        <f ca="1">(SUMIFS(OFFSET([2]掉落汇总!$C$2:$C$871,,MATCH($B313,[2]掉落汇总!$D$1:$M$1)),[2]掉落汇总!$A$2:$A$871,M$1,[2]掉落汇总!$C$2:$C$871,$Q$1)+SUMIFS(OFFSET([2]掉落汇总!$C$2:$C$871,,MATCH($B313,[2]掉落汇总!$D$1:$M$1)),[2]掉落汇总!$A$2:$A$871,M$1,[2]掉落汇总!$C$2:$C$871,$Q$2)/$Q$3)*宝箱投放计算!L313</f>
        <v>0.78196893612051854</v>
      </c>
      <c r="N313">
        <f ca="1">(SUMIFS(OFFSET([2]掉落汇总!$C$2:$C$871,,MATCH($B313,[2]掉落汇总!$D$1:$M$1)),[2]掉落汇总!$A$2:$A$871,N$1,[2]掉落汇总!$C$2:$C$871,$Q$1)+SUMIFS(OFFSET([2]掉落汇总!$C$2:$C$871,,MATCH($B313,[2]掉落汇总!$D$1:$M$1)),[2]掉落汇总!$A$2:$A$871,N$1,[2]掉落汇总!$C$2:$C$871,$Q$2)/$Q$3)*宝箱投放计算!M313</f>
        <v>0.18146053602163756</v>
      </c>
      <c r="O313">
        <f ca="1">(SUMIFS(OFFSET([2]掉落汇总!$C$2:$C$871,,MATCH($B313,[2]掉落汇总!$D$1:$M$1)),[2]掉落汇总!$A$2:$A$871,O$1,[2]掉落汇总!$C$2:$C$871,$Q$1)+SUMIFS(OFFSET([2]掉落汇总!$C$2:$C$871,,MATCH($B313,[2]掉落汇总!$D$1:$M$1)),[2]掉落汇总!$A$2:$A$871,O$1,[2]掉落汇总!$C$2:$C$871,$Q$2)/$Q$3)*宝箱投放计算!N313</f>
        <v>0.37342246297470183</v>
      </c>
    </row>
    <row r="314" spans="1:15" x14ac:dyDescent="0.2">
      <c r="A314">
        <f>玩家成长时间线!A314</f>
        <v>313</v>
      </c>
      <c r="B314">
        <f>玩家成长时间线!B314</f>
        <v>9</v>
      </c>
      <c r="C314">
        <f ca="1">SUM($D$2:D314)</f>
        <v>2777.7193404003337</v>
      </c>
      <c r="D314">
        <f t="shared" ca="1" si="4"/>
        <v>6.8550163482749573</v>
      </c>
      <c r="E314">
        <f ca="1">(SUMIFS(OFFSET([2]掉落汇总!$C$2:$C$871,,MATCH($B314,[2]掉落汇总!$D$1:$M$1)),[2]掉落汇总!$A$2:$A$871,E$1,[2]掉落汇总!$C$2:$C$871,$Q$1)+SUMIFS(OFFSET([2]掉落汇总!$C$2:$C$871,,MATCH($B314,[2]掉落汇总!$D$1:$M$1)),[2]掉落汇总!$A$2:$A$871,E$1,[2]掉落汇总!$C$2:$C$871,$Q$2)/$Q$3)*宝箱投放计算!D314</f>
        <v>1.8787524536532167</v>
      </c>
      <c r="F314">
        <f ca="1">(SUMIFS(OFFSET([2]掉落汇总!$C$2:$C$871,,MATCH($B314,[2]掉落汇总!$D$1:$M$1)),[2]掉落汇总!$A$2:$A$871,F$1,[2]掉落汇总!$C$2:$C$871,$Q$1)+SUMIFS(OFFSET([2]掉落汇总!$C$2:$C$871,,MATCH($B314,[2]掉落汇总!$D$1:$M$1)),[2]掉落汇总!$A$2:$A$871,F$1,[2]掉落汇总!$C$2:$C$871,$Q$2)/$Q$3)*宝箱投放计算!E314</f>
        <v>2.8580034423407916</v>
      </c>
      <c r="G314">
        <f ca="1">(SUMIFS(OFFSET([2]掉落汇总!$C$2:$C$871,,MATCH($B314,[2]掉落汇总!$D$1:$M$1)),[2]掉落汇总!$A$2:$A$871,G$1,[2]掉落汇总!$C$2:$C$871,$Q$1)+SUMIFS(OFFSET([2]掉落汇总!$C$2:$C$871,,MATCH($B314,[2]掉落汇总!$D$1:$M$1)),[2]掉落汇总!$A$2:$A$871,G$1,[2]掉落汇总!$C$2:$C$871,$Q$2)/$Q$3)*宝箱投放计算!F314</f>
        <v>0</v>
      </c>
      <c r="H314">
        <f ca="1">(SUMIFS(OFFSET([2]掉落汇总!$C$2:$C$871,,MATCH($B314,[2]掉落汇总!$D$1:$M$1)),[2]掉落汇总!$A$2:$A$871,H$1,[2]掉落汇总!$C$2:$C$871,$Q$1)+SUMIFS(OFFSET([2]掉落汇总!$C$2:$C$871,,MATCH($B314,[2]掉落汇总!$D$1:$M$1)),[2]掉落汇总!$A$2:$A$871,H$1,[2]掉落汇总!$C$2:$C$871,$Q$2)/$Q$3)*宝箱投放计算!G314</f>
        <v>0</v>
      </c>
      <c r="I314">
        <f ca="1">(SUMIFS(OFFSET([2]掉落汇总!$C$2:$C$871,,MATCH($B314,[2]掉落汇总!$D$1:$M$1)),[2]掉落汇总!$A$2:$A$871,I$1,[2]掉落汇总!$C$2:$C$871,$Q$1)+SUMIFS(OFFSET([2]掉落汇总!$C$2:$C$871,,MATCH($B314,[2]掉落汇总!$D$1:$M$1)),[2]掉落汇总!$A$2:$A$871,I$1,[2]掉落汇总!$C$2:$C$871,$Q$2)/$Q$3)*宝箱投放计算!H314</f>
        <v>0</v>
      </c>
      <c r="J314">
        <f ca="1">(SUMIFS(OFFSET([2]掉落汇总!$C$2:$C$871,,MATCH($B314,[2]掉落汇总!$D$1:$M$1)),[2]掉落汇总!$A$2:$A$871,J$1,[2]掉落汇总!$C$2:$C$871,$Q$1)+SUMIFS(OFFSET([2]掉落汇总!$C$2:$C$871,,MATCH($B314,[2]掉落汇总!$D$1:$M$1)),[2]掉落汇总!$A$2:$A$871,J$1,[2]掉落汇总!$C$2:$C$871,$Q$2)/$Q$3)*宝箱投放计算!I314</f>
        <v>0</v>
      </c>
      <c r="K314">
        <f ca="1">(SUMIFS(OFFSET([2]掉落汇总!$C$2:$C$871,,MATCH($B314,[2]掉落汇总!$D$1:$M$1)),[2]掉落汇总!$A$2:$A$871,K$1,[2]掉落汇总!$C$2:$C$871,$Q$1)+SUMIFS(OFFSET([2]掉落汇总!$C$2:$C$871,,MATCH($B314,[2]掉落汇总!$D$1:$M$1)),[2]掉落汇总!$A$2:$A$871,K$1,[2]掉落汇总!$C$2:$C$871,$Q$2)/$Q$3)*宝箱投放计算!J314</f>
        <v>0</v>
      </c>
      <c r="L314">
        <f ca="1">(SUMIFS(OFFSET([2]掉落汇总!$C$2:$C$871,,MATCH($B314,[2]掉落汇总!$D$1:$M$1)),[2]掉落汇总!$A$2:$A$871,L$1,[2]掉落汇总!$C$2:$C$871,$Q$1)+SUMIFS(OFFSET([2]掉落汇总!$C$2:$C$871,,MATCH($B314,[2]掉落汇总!$D$1:$M$1)),[2]掉落汇总!$A$2:$A$871,L$1,[2]掉落汇总!$C$2:$C$871,$Q$2)/$Q$3)*宝箱投放计算!K314</f>
        <v>0.7814085171640911</v>
      </c>
      <c r="M314">
        <f ca="1">(SUMIFS(OFFSET([2]掉落汇总!$C$2:$C$871,,MATCH($B314,[2]掉落汇总!$D$1:$M$1)),[2]掉落汇总!$A$2:$A$871,M$1,[2]掉落汇总!$C$2:$C$871,$Q$1)+SUMIFS(OFFSET([2]掉落汇总!$C$2:$C$871,,MATCH($B314,[2]掉落汇总!$D$1:$M$1)),[2]掉落汇总!$A$2:$A$871,M$1,[2]掉落汇总!$C$2:$C$871,$Q$2)/$Q$3)*宝箱投放计算!L314</f>
        <v>0.78196893612051854</v>
      </c>
      <c r="N314">
        <f ca="1">(SUMIFS(OFFSET([2]掉落汇总!$C$2:$C$871,,MATCH($B314,[2]掉落汇总!$D$1:$M$1)),[2]掉落汇总!$A$2:$A$871,N$1,[2]掉落汇总!$C$2:$C$871,$Q$1)+SUMIFS(OFFSET([2]掉落汇总!$C$2:$C$871,,MATCH($B314,[2]掉落汇总!$D$1:$M$1)),[2]掉落汇总!$A$2:$A$871,N$1,[2]掉落汇总!$C$2:$C$871,$Q$2)/$Q$3)*宝箱投放计算!M314</f>
        <v>0.18146053602163756</v>
      </c>
      <c r="O314">
        <f ca="1">(SUMIFS(OFFSET([2]掉落汇总!$C$2:$C$871,,MATCH($B314,[2]掉落汇总!$D$1:$M$1)),[2]掉落汇总!$A$2:$A$871,O$1,[2]掉落汇总!$C$2:$C$871,$Q$1)+SUMIFS(OFFSET([2]掉落汇总!$C$2:$C$871,,MATCH($B314,[2]掉落汇总!$D$1:$M$1)),[2]掉落汇总!$A$2:$A$871,O$1,[2]掉落汇总!$C$2:$C$871,$Q$2)/$Q$3)*宝箱投放计算!N314</f>
        <v>0.37342246297470183</v>
      </c>
    </row>
    <row r="315" spans="1:15" x14ac:dyDescent="0.2">
      <c r="A315">
        <f>玩家成长时间线!A315</f>
        <v>314</v>
      </c>
      <c r="B315">
        <f>玩家成长时间线!B315</f>
        <v>10</v>
      </c>
      <c r="C315">
        <f ca="1">SUM($D$2:D315)</f>
        <v>2790.1824910559808</v>
      </c>
      <c r="D315">
        <f t="shared" ca="1" si="4"/>
        <v>12.463150655647237</v>
      </c>
      <c r="E315">
        <f ca="1">(SUMIFS(OFFSET([2]掉落汇总!$C$2:$C$871,,MATCH($B315,[2]掉落汇总!$D$1:$M$1)),[2]掉落汇总!$A$2:$A$871,E$1,[2]掉落汇总!$C$2:$C$871,$Q$1)+SUMIFS(OFFSET([2]掉落汇总!$C$2:$C$871,,MATCH($B315,[2]掉落汇总!$D$1:$M$1)),[2]掉落汇总!$A$2:$A$871,E$1,[2]掉落汇总!$C$2:$C$871,$Q$2)/$Q$3)*宝箱投放计算!D315</f>
        <v>2.90726985796949</v>
      </c>
      <c r="F315">
        <f ca="1">(SUMIFS(OFFSET([2]掉落汇总!$C$2:$C$871,,MATCH($B315,[2]掉落汇总!$D$1:$M$1)),[2]掉落汇总!$A$2:$A$871,F$1,[2]掉落汇总!$C$2:$C$871,$Q$1)+SUMIFS(OFFSET([2]掉落汇总!$C$2:$C$871,,MATCH($B315,[2]掉落汇总!$D$1:$M$1)),[2]掉落汇总!$A$2:$A$871,F$1,[2]掉落汇总!$C$2:$C$871,$Q$2)/$Q$3)*宝箱投放计算!E315</f>
        <v>2.8580034423407916</v>
      </c>
      <c r="G315">
        <f ca="1">(SUMIFS(OFFSET([2]掉落汇总!$C$2:$C$871,,MATCH($B315,[2]掉落汇总!$D$1:$M$1)),[2]掉落汇总!$A$2:$A$871,G$1,[2]掉落汇总!$C$2:$C$871,$Q$1)+SUMIFS(OFFSET([2]掉落汇总!$C$2:$C$871,,MATCH($B315,[2]掉落汇总!$D$1:$M$1)),[2]掉落汇总!$A$2:$A$871,G$1,[2]掉落汇总!$C$2:$C$871,$Q$2)/$Q$3)*宝箱投放计算!F315</f>
        <v>0</v>
      </c>
      <c r="H315">
        <f ca="1">(SUMIFS(OFFSET([2]掉落汇总!$C$2:$C$871,,MATCH($B315,[2]掉落汇总!$D$1:$M$1)),[2]掉落汇总!$A$2:$A$871,H$1,[2]掉落汇总!$C$2:$C$871,$Q$1)+SUMIFS(OFFSET([2]掉落汇总!$C$2:$C$871,,MATCH($B315,[2]掉落汇总!$D$1:$M$1)),[2]掉落汇总!$A$2:$A$871,H$1,[2]掉落汇总!$C$2:$C$871,$Q$2)/$Q$3)*宝箱投放计算!G315</f>
        <v>0</v>
      </c>
      <c r="I315">
        <f ca="1">(SUMIFS(OFFSET([2]掉落汇总!$C$2:$C$871,,MATCH($B315,[2]掉落汇总!$D$1:$M$1)),[2]掉落汇总!$A$2:$A$871,I$1,[2]掉落汇总!$C$2:$C$871,$Q$1)+SUMIFS(OFFSET([2]掉落汇总!$C$2:$C$871,,MATCH($B315,[2]掉落汇总!$D$1:$M$1)),[2]掉落汇总!$A$2:$A$871,I$1,[2]掉落汇总!$C$2:$C$871,$Q$2)/$Q$3)*宝箱投放计算!H315</f>
        <v>0</v>
      </c>
      <c r="J315">
        <f ca="1">(SUMIFS(OFFSET([2]掉落汇总!$C$2:$C$871,,MATCH($B315,[2]掉落汇总!$D$1:$M$1)),[2]掉落汇总!$A$2:$A$871,J$1,[2]掉落汇总!$C$2:$C$871,$Q$1)+SUMIFS(OFFSET([2]掉落汇总!$C$2:$C$871,,MATCH($B315,[2]掉落汇总!$D$1:$M$1)),[2]掉落汇总!$A$2:$A$871,J$1,[2]掉落汇总!$C$2:$C$871,$Q$2)/$Q$3)*宝箱投放计算!I315</f>
        <v>4.5796169030560039</v>
      </c>
      <c r="K315">
        <f ca="1">(SUMIFS(OFFSET([2]掉落汇总!$C$2:$C$871,,MATCH($B315,[2]掉落汇总!$D$1:$M$1)),[2]掉落汇总!$A$2:$A$871,K$1,[2]掉落汇总!$C$2:$C$871,$Q$1)+SUMIFS(OFFSET([2]掉落汇总!$C$2:$C$871,,MATCH($B315,[2]掉落汇总!$D$1:$M$1)),[2]掉落汇总!$A$2:$A$871,K$1,[2]掉落汇总!$C$2:$C$871,$Q$2)/$Q$3)*宝箱投放计算!J315</f>
        <v>0</v>
      </c>
      <c r="L315">
        <f ca="1">(SUMIFS(OFFSET([2]掉落汇总!$C$2:$C$871,,MATCH($B315,[2]掉落汇总!$D$1:$M$1)),[2]掉落汇总!$A$2:$A$871,L$1,[2]掉落汇总!$C$2:$C$871,$Q$1)+SUMIFS(OFFSET([2]掉落汇总!$C$2:$C$871,,MATCH($B315,[2]掉落汇总!$D$1:$M$1)),[2]掉落汇总!$A$2:$A$871,L$1,[2]掉落汇总!$C$2:$C$871,$Q$2)/$Q$3)*宝箱投放计算!K315</f>
        <v>0.7814085171640911</v>
      </c>
      <c r="M315">
        <f ca="1">(SUMIFS(OFFSET([2]掉落汇总!$C$2:$C$871,,MATCH($B315,[2]掉落汇总!$D$1:$M$1)),[2]掉落汇总!$A$2:$A$871,M$1,[2]掉落汇总!$C$2:$C$871,$Q$1)+SUMIFS(OFFSET([2]掉落汇总!$C$2:$C$871,,MATCH($B315,[2]掉落汇总!$D$1:$M$1)),[2]掉落汇总!$A$2:$A$871,M$1,[2]掉落汇总!$C$2:$C$871,$Q$2)/$Q$3)*宝箱投放计算!L315</f>
        <v>0.78196893612051854</v>
      </c>
      <c r="N315">
        <f ca="1">(SUMIFS(OFFSET([2]掉落汇总!$C$2:$C$871,,MATCH($B315,[2]掉落汇总!$D$1:$M$1)),[2]掉落汇总!$A$2:$A$871,N$1,[2]掉落汇总!$C$2:$C$871,$Q$1)+SUMIFS(OFFSET([2]掉落汇总!$C$2:$C$871,,MATCH($B315,[2]掉落汇总!$D$1:$M$1)),[2]掉落汇总!$A$2:$A$871,N$1,[2]掉落汇总!$C$2:$C$871,$Q$2)/$Q$3)*宝箱投放计算!M315</f>
        <v>0.18146053602163756</v>
      </c>
      <c r="O315">
        <f ca="1">(SUMIFS(OFFSET([2]掉落汇总!$C$2:$C$871,,MATCH($B315,[2]掉落汇总!$D$1:$M$1)),[2]掉落汇总!$A$2:$A$871,O$1,[2]掉落汇总!$C$2:$C$871,$Q$1)+SUMIFS(OFFSET([2]掉落汇总!$C$2:$C$871,,MATCH($B315,[2]掉落汇总!$D$1:$M$1)),[2]掉落汇总!$A$2:$A$871,O$1,[2]掉落汇总!$C$2:$C$871,$Q$2)/$Q$3)*宝箱投放计算!N315</f>
        <v>0.37342246297470183</v>
      </c>
    </row>
    <row r="316" spans="1:15" x14ac:dyDescent="0.2">
      <c r="A316">
        <f>玩家成长时间线!A316</f>
        <v>315</v>
      </c>
      <c r="B316">
        <f>玩家成长时间线!B316</f>
        <v>10</v>
      </c>
      <c r="C316">
        <f ca="1">SUM($D$2:D316)</f>
        <v>2798.0786497428171</v>
      </c>
      <c r="D316">
        <f t="shared" ca="1" si="4"/>
        <v>7.8961586868363645</v>
      </c>
      <c r="E316">
        <f ca="1">(SUMIFS(OFFSET([2]掉落汇总!$C$2:$C$871,,MATCH($B316,[2]掉落汇总!$D$1:$M$1)),[2]掉落汇总!$A$2:$A$871,E$1,[2]掉落汇总!$C$2:$C$871,$Q$1)+SUMIFS(OFFSET([2]掉落汇总!$C$2:$C$871,,MATCH($B316,[2]掉落汇总!$D$1:$M$1)),[2]掉落汇总!$A$2:$A$871,E$1,[2]掉落汇总!$C$2:$C$871,$Q$2)/$Q$3)*宝箱投放计算!D316</f>
        <v>2.9198947922146243</v>
      </c>
      <c r="F316">
        <f ca="1">(SUMIFS(OFFSET([2]掉落汇总!$C$2:$C$871,,MATCH($B316,[2]掉落汇总!$D$1:$M$1)),[2]掉落汇总!$A$2:$A$871,F$1,[2]掉落汇总!$C$2:$C$871,$Q$1)+SUMIFS(OFFSET([2]掉落汇总!$C$2:$C$871,,MATCH($B316,[2]掉落汇总!$D$1:$M$1)),[2]掉落汇总!$A$2:$A$871,F$1,[2]掉落汇总!$C$2:$C$871,$Q$2)/$Q$3)*宝箱投放计算!E316</f>
        <v>2.8580034423407916</v>
      </c>
      <c r="G316">
        <f ca="1">(SUMIFS(OFFSET([2]掉落汇总!$C$2:$C$871,,MATCH($B316,[2]掉落汇总!$D$1:$M$1)),[2]掉落汇总!$A$2:$A$871,G$1,[2]掉落汇总!$C$2:$C$871,$Q$1)+SUMIFS(OFFSET([2]掉落汇总!$C$2:$C$871,,MATCH($B316,[2]掉落汇总!$D$1:$M$1)),[2]掉落汇总!$A$2:$A$871,G$1,[2]掉落汇总!$C$2:$C$871,$Q$2)/$Q$3)*宝箱投放计算!F316</f>
        <v>0</v>
      </c>
      <c r="H316">
        <f ca="1">(SUMIFS(OFFSET([2]掉落汇总!$C$2:$C$871,,MATCH($B316,[2]掉落汇总!$D$1:$M$1)),[2]掉落汇总!$A$2:$A$871,H$1,[2]掉落汇总!$C$2:$C$871,$Q$1)+SUMIFS(OFFSET([2]掉落汇总!$C$2:$C$871,,MATCH($B316,[2]掉落汇总!$D$1:$M$1)),[2]掉落汇总!$A$2:$A$871,H$1,[2]掉落汇总!$C$2:$C$871,$Q$2)/$Q$3)*宝箱投放计算!G316</f>
        <v>0</v>
      </c>
      <c r="I316">
        <f ca="1">(SUMIFS(OFFSET([2]掉落汇总!$C$2:$C$871,,MATCH($B316,[2]掉落汇总!$D$1:$M$1)),[2]掉落汇总!$A$2:$A$871,I$1,[2]掉落汇总!$C$2:$C$871,$Q$1)+SUMIFS(OFFSET([2]掉落汇总!$C$2:$C$871,,MATCH($B316,[2]掉落汇总!$D$1:$M$1)),[2]掉落汇总!$A$2:$A$871,I$1,[2]掉落汇总!$C$2:$C$871,$Q$2)/$Q$3)*宝箱投放计算!H316</f>
        <v>0</v>
      </c>
      <c r="J316">
        <f ca="1">(SUMIFS(OFFSET([2]掉落汇总!$C$2:$C$871,,MATCH($B316,[2]掉落汇总!$D$1:$M$1)),[2]掉落汇总!$A$2:$A$871,J$1,[2]掉落汇总!$C$2:$C$871,$Q$1)+SUMIFS(OFFSET([2]掉落汇总!$C$2:$C$871,,MATCH($B316,[2]掉落汇总!$D$1:$M$1)),[2]掉落汇总!$A$2:$A$871,J$1,[2]掉落汇总!$C$2:$C$871,$Q$2)/$Q$3)*宝箱投放计算!I316</f>
        <v>0</v>
      </c>
      <c r="K316">
        <f ca="1">(SUMIFS(OFFSET([2]掉落汇总!$C$2:$C$871,,MATCH($B316,[2]掉落汇总!$D$1:$M$1)),[2]掉落汇总!$A$2:$A$871,K$1,[2]掉落汇总!$C$2:$C$871,$Q$1)+SUMIFS(OFFSET([2]掉落汇总!$C$2:$C$871,,MATCH($B316,[2]掉落汇总!$D$1:$M$1)),[2]掉落汇总!$A$2:$A$871,K$1,[2]掉落汇总!$C$2:$C$871,$Q$2)/$Q$3)*宝箱投放计算!J316</f>
        <v>0</v>
      </c>
      <c r="L316">
        <f ca="1">(SUMIFS(OFFSET([2]掉落汇总!$C$2:$C$871,,MATCH($B316,[2]掉落汇总!$D$1:$M$1)),[2]掉落汇总!$A$2:$A$871,L$1,[2]掉落汇总!$C$2:$C$871,$Q$1)+SUMIFS(OFFSET([2]掉落汇总!$C$2:$C$871,,MATCH($B316,[2]掉落汇总!$D$1:$M$1)),[2]掉落汇总!$A$2:$A$871,L$1,[2]掉落汇总!$C$2:$C$871,$Q$2)/$Q$3)*宝箱投放计算!K316</f>
        <v>0.7814085171640911</v>
      </c>
      <c r="M316">
        <f ca="1">(SUMIFS(OFFSET([2]掉落汇总!$C$2:$C$871,,MATCH($B316,[2]掉落汇总!$D$1:$M$1)),[2]掉落汇总!$A$2:$A$871,M$1,[2]掉落汇总!$C$2:$C$871,$Q$1)+SUMIFS(OFFSET([2]掉落汇总!$C$2:$C$871,,MATCH($B316,[2]掉落汇总!$D$1:$M$1)),[2]掉落汇总!$A$2:$A$871,M$1,[2]掉落汇总!$C$2:$C$871,$Q$2)/$Q$3)*宝箱投放计算!L316</f>
        <v>0.78196893612051854</v>
      </c>
      <c r="N316">
        <f ca="1">(SUMIFS(OFFSET([2]掉落汇总!$C$2:$C$871,,MATCH($B316,[2]掉落汇总!$D$1:$M$1)),[2]掉落汇总!$A$2:$A$871,N$1,[2]掉落汇总!$C$2:$C$871,$Q$1)+SUMIFS(OFFSET([2]掉落汇总!$C$2:$C$871,,MATCH($B316,[2]掉落汇总!$D$1:$M$1)),[2]掉落汇总!$A$2:$A$871,N$1,[2]掉落汇总!$C$2:$C$871,$Q$2)/$Q$3)*宝箱投放计算!M316</f>
        <v>0.18146053602163756</v>
      </c>
      <c r="O316">
        <f ca="1">(SUMIFS(OFFSET([2]掉落汇总!$C$2:$C$871,,MATCH($B316,[2]掉落汇总!$D$1:$M$1)),[2]掉落汇总!$A$2:$A$871,O$1,[2]掉落汇总!$C$2:$C$871,$Q$1)+SUMIFS(OFFSET([2]掉落汇总!$C$2:$C$871,,MATCH($B316,[2]掉落汇总!$D$1:$M$1)),[2]掉落汇总!$A$2:$A$871,O$1,[2]掉落汇总!$C$2:$C$871,$Q$2)/$Q$3)*宝箱投放计算!N316</f>
        <v>0.37342246297470183</v>
      </c>
    </row>
    <row r="317" spans="1:15" x14ac:dyDescent="0.2">
      <c r="A317">
        <f>玩家成长时间线!A317</f>
        <v>316</v>
      </c>
      <c r="B317">
        <f>玩家成长时间线!B317</f>
        <v>10</v>
      </c>
      <c r="C317">
        <f ca="1">SUM($D$2:D317)</f>
        <v>2805.9874333638986</v>
      </c>
      <c r="D317">
        <f t="shared" ca="1" si="4"/>
        <v>7.9087836210814988</v>
      </c>
      <c r="E317">
        <f ca="1">(SUMIFS(OFFSET([2]掉落汇总!$C$2:$C$871,,MATCH($B317,[2]掉落汇总!$D$1:$M$1)),[2]掉落汇总!$A$2:$A$871,E$1,[2]掉落汇总!$C$2:$C$871,$Q$1)+SUMIFS(OFFSET([2]掉落汇总!$C$2:$C$871,,MATCH($B317,[2]掉落汇总!$D$1:$M$1)),[2]掉落汇总!$A$2:$A$871,E$1,[2]掉落汇总!$C$2:$C$871,$Q$2)/$Q$3)*宝箱投放计算!D317</f>
        <v>2.9325197264597582</v>
      </c>
      <c r="F317">
        <f ca="1">(SUMIFS(OFFSET([2]掉落汇总!$C$2:$C$871,,MATCH($B317,[2]掉落汇总!$D$1:$M$1)),[2]掉落汇总!$A$2:$A$871,F$1,[2]掉落汇总!$C$2:$C$871,$Q$1)+SUMIFS(OFFSET([2]掉落汇总!$C$2:$C$871,,MATCH($B317,[2]掉落汇总!$D$1:$M$1)),[2]掉落汇总!$A$2:$A$871,F$1,[2]掉落汇总!$C$2:$C$871,$Q$2)/$Q$3)*宝箱投放计算!E317</f>
        <v>2.8580034423407916</v>
      </c>
      <c r="G317">
        <f ca="1">(SUMIFS(OFFSET([2]掉落汇总!$C$2:$C$871,,MATCH($B317,[2]掉落汇总!$D$1:$M$1)),[2]掉落汇总!$A$2:$A$871,G$1,[2]掉落汇总!$C$2:$C$871,$Q$1)+SUMIFS(OFFSET([2]掉落汇总!$C$2:$C$871,,MATCH($B317,[2]掉落汇总!$D$1:$M$1)),[2]掉落汇总!$A$2:$A$871,G$1,[2]掉落汇总!$C$2:$C$871,$Q$2)/$Q$3)*宝箱投放计算!F317</f>
        <v>0</v>
      </c>
      <c r="H317">
        <f ca="1">(SUMIFS(OFFSET([2]掉落汇总!$C$2:$C$871,,MATCH($B317,[2]掉落汇总!$D$1:$M$1)),[2]掉落汇总!$A$2:$A$871,H$1,[2]掉落汇总!$C$2:$C$871,$Q$1)+SUMIFS(OFFSET([2]掉落汇总!$C$2:$C$871,,MATCH($B317,[2]掉落汇总!$D$1:$M$1)),[2]掉落汇总!$A$2:$A$871,H$1,[2]掉落汇总!$C$2:$C$871,$Q$2)/$Q$3)*宝箱投放计算!G317</f>
        <v>0</v>
      </c>
      <c r="I317">
        <f ca="1">(SUMIFS(OFFSET([2]掉落汇总!$C$2:$C$871,,MATCH($B317,[2]掉落汇总!$D$1:$M$1)),[2]掉落汇总!$A$2:$A$871,I$1,[2]掉落汇总!$C$2:$C$871,$Q$1)+SUMIFS(OFFSET([2]掉落汇总!$C$2:$C$871,,MATCH($B317,[2]掉落汇总!$D$1:$M$1)),[2]掉落汇总!$A$2:$A$871,I$1,[2]掉落汇总!$C$2:$C$871,$Q$2)/$Q$3)*宝箱投放计算!H317</f>
        <v>0</v>
      </c>
      <c r="J317">
        <f ca="1">(SUMIFS(OFFSET([2]掉落汇总!$C$2:$C$871,,MATCH($B317,[2]掉落汇总!$D$1:$M$1)),[2]掉落汇总!$A$2:$A$871,J$1,[2]掉落汇总!$C$2:$C$871,$Q$1)+SUMIFS(OFFSET([2]掉落汇总!$C$2:$C$871,,MATCH($B317,[2]掉落汇总!$D$1:$M$1)),[2]掉落汇总!$A$2:$A$871,J$1,[2]掉落汇总!$C$2:$C$871,$Q$2)/$Q$3)*宝箱投放计算!I317</f>
        <v>0</v>
      </c>
      <c r="K317">
        <f ca="1">(SUMIFS(OFFSET([2]掉落汇总!$C$2:$C$871,,MATCH($B317,[2]掉落汇总!$D$1:$M$1)),[2]掉落汇总!$A$2:$A$871,K$1,[2]掉落汇总!$C$2:$C$871,$Q$1)+SUMIFS(OFFSET([2]掉落汇总!$C$2:$C$871,,MATCH($B317,[2]掉落汇总!$D$1:$M$1)),[2]掉落汇总!$A$2:$A$871,K$1,[2]掉落汇总!$C$2:$C$871,$Q$2)/$Q$3)*宝箱投放计算!J317</f>
        <v>0</v>
      </c>
      <c r="L317">
        <f ca="1">(SUMIFS(OFFSET([2]掉落汇总!$C$2:$C$871,,MATCH($B317,[2]掉落汇总!$D$1:$M$1)),[2]掉落汇总!$A$2:$A$871,L$1,[2]掉落汇总!$C$2:$C$871,$Q$1)+SUMIFS(OFFSET([2]掉落汇总!$C$2:$C$871,,MATCH($B317,[2]掉落汇总!$D$1:$M$1)),[2]掉落汇总!$A$2:$A$871,L$1,[2]掉落汇总!$C$2:$C$871,$Q$2)/$Q$3)*宝箱投放计算!K317</f>
        <v>0.7814085171640911</v>
      </c>
      <c r="M317">
        <f ca="1">(SUMIFS(OFFSET([2]掉落汇总!$C$2:$C$871,,MATCH($B317,[2]掉落汇总!$D$1:$M$1)),[2]掉落汇总!$A$2:$A$871,M$1,[2]掉落汇总!$C$2:$C$871,$Q$1)+SUMIFS(OFFSET([2]掉落汇总!$C$2:$C$871,,MATCH($B317,[2]掉落汇总!$D$1:$M$1)),[2]掉落汇总!$A$2:$A$871,M$1,[2]掉落汇总!$C$2:$C$871,$Q$2)/$Q$3)*宝箱投放计算!L317</f>
        <v>0.78196893612051854</v>
      </c>
      <c r="N317">
        <f ca="1">(SUMIFS(OFFSET([2]掉落汇总!$C$2:$C$871,,MATCH($B317,[2]掉落汇总!$D$1:$M$1)),[2]掉落汇总!$A$2:$A$871,N$1,[2]掉落汇总!$C$2:$C$871,$Q$1)+SUMIFS(OFFSET([2]掉落汇总!$C$2:$C$871,,MATCH($B317,[2]掉落汇总!$D$1:$M$1)),[2]掉落汇总!$A$2:$A$871,N$1,[2]掉落汇总!$C$2:$C$871,$Q$2)/$Q$3)*宝箱投放计算!M317</f>
        <v>0.18146053602163756</v>
      </c>
      <c r="O317">
        <f ca="1">(SUMIFS(OFFSET([2]掉落汇总!$C$2:$C$871,,MATCH($B317,[2]掉落汇总!$D$1:$M$1)),[2]掉落汇总!$A$2:$A$871,O$1,[2]掉落汇总!$C$2:$C$871,$Q$1)+SUMIFS(OFFSET([2]掉落汇总!$C$2:$C$871,,MATCH($B317,[2]掉落汇总!$D$1:$M$1)),[2]掉落汇总!$A$2:$A$871,O$1,[2]掉落汇总!$C$2:$C$871,$Q$2)/$Q$3)*宝箱投放计算!N317</f>
        <v>0.37342246297470183</v>
      </c>
    </row>
    <row r="318" spans="1:15" x14ac:dyDescent="0.2">
      <c r="A318">
        <f>玩家成长时间线!A318</f>
        <v>317</v>
      </c>
      <c r="B318">
        <f>玩家成长时间线!B318</f>
        <v>10</v>
      </c>
      <c r="C318">
        <f ca="1">SUM($D$2:D318)</f>
        <v>2814.1613406041279</v>
      </c>
      <c r="D318">
        <f t="shared" ca="1" si="4"/>
        <v>8.1739072402293154</v>
      </c>
      <c r="E318">
        <f ca="1">(SUMIFS(OFFSET([2]掉落汇总!$C$2:$C$871,,MATCH($B318,[2]掉落汇总!$D$1:$M$1)),[2]掉落汇总!$A$2:$A$871,E$1,[2]掉落汇总!$C$2:$C$871,$Q$1)+SUMIFS(OFFSET([2]掉落汇总!$C$2:$C$871,,MATCH($B318,[2]掉落汇总!$D$1:$M$1)),[2]掉落汇总!$A$2:$A$871,E$1,[2]掉落汇总!$C$2:$C$871,$Q$2)/$Q$3)*宝箱投放计算!D318</f>
        <v>3.1976433456075752</v>
      </c>
      <c r="F318">
        <f ca="1">(SUMIFS(OFFSET([2]掉落汇总!$C$2:$C$871,,MATCH($B318,[2]掉落汇总!$D$1:$M$1)),[2]掉落汇总!$A$2:$A$871,F$1,[2]掉落汇总!$C$2:$C$871,$Q$1)+SUMIFS(OFFSET([2]掉落汇总!$C$2:$C$871,,MATCH($B318,[2]掉落汇总!$D$1:$M$1)),[2]掉落汇总!$A$2:$A$871,F$1,[2]掉落汇总!$C$2:$C$871,$Q$2)/$Q$3)*宝箱投放计算!E318</f>
        <v>2.8580034423407916</v>
      </c>
      <c r="G318">
        <f ca="1">(SUMIFS(OFFSET([2]掉落汇总!$C$2:$C$871,,MATCH($B318,[2]掉落汇总!$D$1:$M$1)),[2]掉落汇总!$A$2:$A$871,G$1,[2]掉落汇总!$C$2:$C$871,$Q$1)+SUMIFS(OFFSET([2]掉落汇总!$C$2:$C$871,,MATCH($B318,[2]掉落汇总!$D$1:$M$1)),[2]掉落汇总!$A$2:$A$871,G$1,[2]掉落汇总!$C$2:$C$871,$Q$2)/$Q$3)*宝箱投放计算!F318</f>
        <v>0</v>
      </c>
      <c r="H318">
        <f ca="1">(SUMIFS(OFFSET([2]掉落汇总!$C$2:$C$871,,MATCH($B318,[2]掉落汇总!$D$1:$M$1)),[2]掉落汇总!$A$2:$A$871,H$1,[2]掉落汇总!$C$2:$C$871,$Q$1)+SUMIFS(OFFSET([2]掉落汇总!$C$2:$C$871,,MATCH($B318,[2]掉落汇总!$D$1:$M$1)),[2]掉落汇总!$A$2:$A$871,H$1,[2]掉落汇总!$C$2:$C$871,$Q$2)/$Q$3)*宝箱投放计算!G318</f>
        <v>0</v>
      </c>
      <c r="I318">
        <f ca="1">(SUMIFS(OFFSET([2]掉落汇总!$C$2:$C$871,,MATCH($B318,[2]掉落汇总!$D$1:$M$1)),[2]掉落汇总!$A$2:$A$871,I$1,[2]掉落汇总!$C$2:$C$871,$Q$1)+SUMIFS(OFFSET([2]掉落汇总!$C$2:$C$871,,MATCH($B318,[2]掉落汇总!$D$1:$M$1)),[2]掉落汇总!$A$2:$A$871,I$1,[2]掉落汇总!$C$2:$C$871,$Q$2)/$Q$3)*宝箱投放计算!H318</f>
        <v>0</v>
      </c>
      <c r="J318">
        <f ca="1">(SUMIFS(OFFSET([2]掉落汇总!$C$2:$C$871,,MATCH($B318,[2]掉落汇总!$D$1:$M$1)),[2]掉落汇总!$A$2:$A$871,J$1,[2]掉落汇总!$C$2:$C$871,$Q$1)+SUMIFS(OFFSET([2]掉落汇总!$C$2:$C$871,,MATCH($B318,[2]掉落汇总!$D$1:$M$1)),[2]掉落汇总!$A$2:$A$871,J$1,[2]掉落汇总!$C$2:$C$871,$Q$2)/$Q$3)*宝箱投放计算!I318</f>
        <v>0</v>
      </c>
      <c r="K318">
        <f ca="1">(SUMIFS(OFFSET([2]掉落汇总!$C$2:$C$871,,MATCH($B318,[2]掉落汇总!$D$1:$M$1)),[2]掉落汇总!$A$2:$A$871,K$1,[2]掉落汇总!$C$2:$C$871,$Q$1)+SUMIFS(OFFSET([2]掉落汇总!$C$2:$C$871,,MATCH($B318,[2]掉落汇总!$D$1:$M$1)),[2]掉落汇总!$A$2:$A$871,K$1,[2]掉落汇总!$C$2:$C$871,$Q$2)/$Q$3)*宝箱投放计算!J318</f>
        <v>0</v>
      </c>
      <c r="L318">
        <f ca="1">(SUMIFS(OFFSET([2]掉落汇总!$C$2:$C$871,,MATCH($B318,[2]掉落汇总!$D$1:$M$1)),[2]掉落汇总!$A$2:$A$871,L$1,[2]掉落汇总!$C$2:$C$871,$Q$1)+SUMIFS(OFFSET([2]掉落汇总!$C$2:$C$871,,MATCH($B318,[2]掉落汇总!$D$1:$M$1)),[2]掉落汇总!$A$2:$A$871,L$1,[2]掉落汇总!$C$2:$C$871,$Q$2)/$Q$3)*宝箱投放计算!K318</f>
        <v>0.7814085171640911</v>
      </c>
      <c r="M318">
        <f ca="1">(SUMIFS(OFFSET([2]掉落汇总!$C$2:$C$871,,MATCH($B318,[2]掉落汇总!$D$1:$M$1)),[2]掉落汇总!$A$2:$A$871,M$1,[2]掉落汇总!$C$2:$C$871,$Q$1)+SUMIFS(OFFSET([2]掉落汇总!$C$2:$C$871,,MATCH($B318,[2]掉落汇总!$D$1:$M$1)),[2]掉落汇总!$A$2:$A$871,M$1,[2]掉落汇总!$C$2:$C$871,$Q$2)/$Q$3)*宝箱投放计算!L318</f>
        <v>0.78196893612051854</v>
      </c>
      <c r="N318">
        <f ca="1">(SUMIFS(OFFSET([2]掉落汇总!$C$2:$C$871,,MATCH($B318,[2]掉落汇总!$D$1:$M$1)),[2]掉落汇总!$A$2:$A$871,N$1,[2]掉落汇总!$C$2:$C$871,$Q$1)+SUMIFS(OFFSET([2]掉落汇总!$C$2:$C$871,,MATCH($B318,[2]掉落汇总!$D$1:$M$1)),[2]掉落汇总!$A$2:$A$871,N$1,[2]掉落汇总!$C$2:$C$871,$Q$2)/$Q$3)*宝箱投放计算!M318</f>
        <v>0.18146053602163756</v>
      </c>
      <c r="O318">
        <f ca="1">(SUMIFS(OFFSET([2]掉落汇总!$C$2:$C$871,,MATCH($B318,[2]掉落汇总!$D$1:$M$1)),[2]掉落汇总!$A$2:$A$871,O$1,[2]掉落汇总!$C$2:$C$871,$Q$1)+SUMIFS(OFFSET([2]掉落汇总!$C$2:$C$871,,MATCH($B318,[2]掉落汇总!$D$1:$M$1)),[2]掉落汇总!$A$2:$A$871,O$1,[2]掉落汇总!$C$2:$C$871,$Q$2)/$Q$3)*宝箱投放计算!N318</f>
        <v>0.37342246297470183</v>
      </c>
    </row>
    <row r="319" spans="1:15" x14ac:dyDescent="0.2">
      <c r="A319">
        <f>玩家成长时间线!A319</f>
        <v>318</v>
      </c>
      <c r="B319">
        <f>玩家成长时间线!B319</f>
        <v>10</v>
      </c>
      <c r="C319">
        <f ca="1">SUM($D$2:D319)</f>
        <v>2822.0953740936998</v>
      </c>
      <c r="D319">
        <f t="shared" ca="1" si="4"/>
        <v>7.9340334895717666</v>
      </c>
      <c r="E319">
        <f ca="1">(SUMIFS(OFFSET([2]掉落汇总!$C$2:$C$871,,MATCH($B319,[2]掉落汇总!$D$1:$M$1)),[2]掉落汇总!$A$2:$A$871,E$1,[2]掉落汇总!$C$2:$C$871,$Q$1)+SUMIFS(OFFSET([2]掉落汇总!$C$2:$C$871,,MATCH($B319,[2]掉落汇总!$D$1:$M$1)),[2]掉落汇总!$A$2:$A$871,E$1,[2]掉落汇总!$C$2:$C$871,$Q$2)/$Q$3)*宝箱投放计算!D319</f>
        <v>2.9577695949500264</v>
      </c>
      <c r="F319">
        <f ca="1">(SUMIFS(OFFSET([2]掉落汇总!$C$2:$C$871,,MATCH($B319,[2]掉落汇总!$D$1:$M$1)),[2]掉落汇总!$A$2:$A$871,F$1,[2]掉落汇总!$C$2:$C$871,$Q$1)+SUMIFS(OFFSET([2]掉落汇总!$C$2:$C$871,,MATCH($B319,[2]掉落汇总!$D$1:$M$1)),[2]掉落汇总!$A$2:$A$871,F$1,[2]掉落汇总!$C$2:$C$871,$Q$2)/$Q$3)*宝箱投放计算!E319</f>
        <v>2.8580034423407916</v>
      </c>
      <c r="G319">
        <f ca="1">(SUMIFS(OFFSET([2]掉落汇总!$C$2:$C$871,,MATCH($B319,[2]掉落汇总!$D$1:$M$1)),[2]掉落汇总!$A$2:$A$871,G$1,[2]掉落汇总!$C$2:$C$871,$Q$1)+SUMIFS(OFFSET([2]掉落汇总!$C$2:$C$871,,MATCH($B319,[2]掉落汇总!$D$1:$M$1)),[2]掉落汇总!$A$2:$A$871,G$1,[2]掉落汇总!$C$2:$C$871,$Q$2)/$Q$3)*宝箱投放计算!F319</f>
        <v>0</v>
      </c>
      <c r="H319">
        <f ca="1">(SUMIFS(OFFSET([2]掉落汇总!$C$2:$C$871,,MATCH($B319,[2]掉落汇总!$D$1:$M$1)),[2]掉落汇总!$A$2:$A$871,H$1,[2]掉落汇总!$C$2:$C$871,$Q$1)+SUMIFS(OFFSET([2]掉落汇总!$C$2:$C$871,,MATCH($B319,[2]掉落汇总!$D$1:$M$1)),[2]掉落汇总!$A$2:$A$871,H$1,[2]掉落汇总!$C$2:$C$871,$Q$2)/$Q$3)*宝箱投放计算!G319</f>
        <v>0</v>
      </c>
      <c r="I319">
        <f ca="1">(SUMIFS(OFFSET([2]掉落汇总!$C$2:$C$871,,MATCH($B319,[2]掉落汇总!$D$1:$M$1)),[2]掉落汇总!$A$2:$A$871,I$1,[2]掉落汇总!$C$2:$C$871,$Q$1)+SUMIFS(OFFSET([2]掉落汇总!$C$2:$C$871,,MATCH($B319,[2]掉落汇总!$D$1:$M$1)),[2]掉落汇总!$A$2:$A$871,I$1,[2]掉落汇总!$C$2:$C$871,$Q$2)/$Q$3)*宝箱投放计算!H319</f>
        <v>0</v>
      </c>
      <c r="J319">
        <f ca="1">(SUMIFS(OFFSET([2]掉落汇总!$C$2:$C$871,,MATCH($B319,[2]掉落汇总!$D$1:$M$1)),[2]掉落汇总!$A$2:$A$871,J$1,[2]掉落汇总!$C$2:$C$871,$Q$1)+SUMIFS(OFFSET([2]掉落汇总!$C$2:$C$871,,MATCH($B319,[2]掉落汇总!$D$1:$M$1)),[2]掉落汇总!$A$2:$A$871,J$1,[2]掉落汇总!$C$2:$C$871,$Q$2)/$Q$3)*宝箱投放计算!I319</f>
        <v>0</v>
      </c>
      <c r="K319">
        <f ca="1">(SUMIFS(OFFSET([2]掉落汇总!$C$2:$C$871,,MATCH($B319,[2]掉落汇总!$D$1:$M$1)),[2]掉落汇总!$A$2:$A$871,K$1,[2]掉落汇总!$C$2:$C$871,$Q$1)+SUMIFS(OFFSET([2]掉落汇总!$C$2:$C$871,,MATCH($B319,[2]掉落汇总!$D$1:$M$1)),[2]掉落汇总!$A$2:$A$871,K$1,[2]掉落汇总!$C$2:$C$871,$Q$2)/$Q$3)*宝箱投放计算!J319</f>
        <v>0</v>
      </c>
      <c r="L319">
        <f ca="1">(SUMIFS(OFFSET([2]掉落汇总!$C$2:$C$871,,MATCH($B319,[2]掉落汇总!$D$1:$M$1)),[2]掉落汇总!$A$2:$A$871,L$1,[2]掉落汇总!$C$2:$C$871,$Q$1)+SUMIFS(OFFSET([2]掉落汇总!$C$2:$C$871,,MATCH($B319,[2]掉落汇总!$D$1:$M$1)),[2]掉落汇总!$A$2:$A$871,L$1,[2]掉落汇总!$C$2:$C$871,$Q$2)/$Q$3)*宝箱投放计算!K319</f>
        <v>0.7814085171640911</v>
      </c>
      <c r="M319">
        <f ca="1">(SUMIFS(OFFSET([2]掉落汇总!$C$2:$C$871,,MATCH($B319,[2]掉落汇总!$D$1:$M$1)),[2]掉落汇总!$A$2:$A$871,M$1,[2]掉落汇总!$C$2:$C$871,$Q$1)+SUMIFS(OFFSET([2]掉落汇总!$C$2:$C$871,,MATCH($B319,[2]掉落汇总!$D$1:$M$1)),[2]掉落汇总!$A$2:$A$871,M$1,[2]掉落汇总!$C$2:$C$871,$Q$2)/$Q$3)*宝箱投放计算!L319</f>
        <v>0.78196893612051854</v>
      </c>
      <c r="N319">
        <f ca="1">(SUMIFS(OFFSET([2]掉落汇总!$C$2:$C$871,,MATCH($B319,[2]掉落汇总!$D$1:$M$1)),[2]掉落汇总!$A$2:$A$871,N$1,[2]掉落汇总!$C$2:$C$871,$Q$1)+SUMIFS(OFFSET([2]掉落汇总!$C$2:$C$871,,MATCH($B319,[2]掉落汇总!$D$1:$M$1)),[2]掉落汇总!$A$2:$A$871,N$1,[2]掉落汇总!$C$2:$C$871,$Q$2)/$Q$3)*宝箱投放计算!M319</f>
        <v>0.18146053602163756</v>
      </c>
      <c r="O319">
        <f ca="1">(SUMIFS(OFFSET([2]掉落汇总!$C$2:$C$871,,MATCH($B319,[2]掉落汇总!$D$1:$M$1)),[2]掉落汇总!$A$2:$A$871,O$1,[2]掉落汇总!$C$2:$C$871,$Q$1)+SUMIFS(OFFSET([2]掉落汇总!$C$2:$C$871,,MATCH($B319,[2]掉落汇总!$D$1:$M$1)),[2]掉落汇总!$A$2:$A$871,O$1,[2]掉落汇总!$C$2:$C$871,$Q$2)/$Q$3)*宝箱投放计算!N319</f>
        <v>0.37342246297470183</v>
      </c>
    </row>
    <row r="320" spans="1:15" x14ac:dyDescent="0.2">
      <c r="A320">
        <f>玩家成长时间线!A320</f>
        <v>319</v>
      </c>
      <c r="B320">
        <f>玩家成长时间线!B320</f>
        <v>10</v>
      </c>
      <c r="C320">
        <f ca="1">SUM($D$2:D320)</f>
        <v>2830.0420325175169</v>
      </c>
      <c r="D320">
        <f t="shared" ca="1" si="4"/>
        <v>7.9466584238169018</v>
      </c>
      <c r="E320">
        <f ca="1">(SUMIFS(OFFSET([2]掉落汇总!$C$2:$C$871,,MATCH($B320,[2]掉落汇总!$D$1:$M$1)),[2]掉落汇总!$A$2:$A$871,E$1,[2]掉落汇总!$C$2:$C$871,$Q$1)+SUMIFS(OFFSET([2]掉落汇总!$C$2:$C$871,,MATCH($B320,[2]掉落汇总!$D$1:$M$1)),[2]掉落汇总!$A$2:$A$871,E$1,[2]掉落汇总!$C$2:$C$871,$Q$2)/$Q$3)*宝箱投放计算!D320</f>
        <v>2.9703945291951608</v>
      </c>
      <c r="F320">
        <f ca="1">(SUMIFS(OFFSET([2]掉落汇总!$C$2:$C$871,,MATCH($B320,[2]掉落汇总!$D$1:$M$1)),[2]掉落汇总!$A$2:$A$871,F$1,[2]掉落汇总!$C$2:$C$871,$Q$1)+SUMIFS(OFFSET([2]掉落汇总!$C$2:$C$871,,MATCH($B320,[2]掉落汇总!$D$1:$M$1)),[2]掉落汇总!$A$2:$A$871,F$1,[2]掉落汇总!$C$2:$C$871,$Q$2)/$Q$3)*宝箱投放计算!E320</f>
        <v>2.8580034423407916</v>
      </c>
      <c r="G320">
        <f ca="1">(SUMIFS(OFFSET([2]掉落汇总!$C$2:$C$871,,MATCH($B320,[2]掉落汇总!$D$1:$M$1)),[2]掉落汇总!$A$2:$A$871,G$1,[2]掉落汇总!$C$2:$C$871,$Q$1)+SUMIFS(OFFSET([2]掉落汇总!$C$2:$C$871,,MATCH($B320,[2]掉落汇总!$D$1:$M$1)),[2]掉落汇总!$A$2:$A$871,G$1,[2]掉落汇总!$C$2:$C$871,$Q$2)/$Q$3)*宝箱投放计算!F320</f>
        <v>0</v>
      </c>
      <c r="H320">
        <f ca="1">(SUMIFS(OFFSET([2]掉落汇总!$C$2:$C$871,,MATCH($B320,[2]掉落汇总!$D$1:$M$1)),[2]掉落汇总!$A$2:$A$871,H$1,[2]掉落汇总!$C$2:$C$871,$Q$1)+SUMIFS(OFFSET([2]掉落汇总!$C$2:$C$871,,MATCH($B320,[2]掉落汇总!$D$1:$M$1)),[2]掉落汇总!$A$2:$A$871,H$1,[2]掉落汇总!$C$2:$C$871,$Q$2)/$Q$3)*宝箱投放计算!G320</f>
        <v>0</v>
      </c>
      <c r="I320">
        <f ca="1">(SUMIFS(OFFSET([2]掉落汇总!$C$2:$C$871,,MATCH($B320,[2]掉落汇总!$D$1:$M$1)),[2]掉落汇总!$A$2:$A$871,I$1,[2]掉落汇总!$C$2:$C$871,$Q$1)+SUMIFS(OFFSET([2]掉落汇总!$C$2:$C$871,,MATCH($B320,[2]掉落汇总!$D$1:$M$1)),[2]掉落汇总!$A$2:$A$871,I$1,[2]掉落汇总!$C$2:$C$871,$Q$2)/$Q$3)*宝箱投放计算!H320</f>
        <v>0</v>
      </c>
      <c r="J320">
        <f ca="1">(SUMIFS(OFFSET([2]掉落汇总!$C$2:$C$871,,MATCH($B320,[2]掉落汇总!$D$1:$M$1)),[2]掉落汇总!$A$2:$A$871,J$1,[2]掉落汇总!$C$2:$C$871,$Q$1)+SUMIFS(OFFSET([2]掉落汇总!$C$2:$C$871,,MATCH($B320,[2]掉落汇总!$D$1:$M$1)),[2]掉落汇总!$A$2:$A$871,J$1,[2]掉落汇总!$C$2:$C$871,$Q$2)/$Q$3)*宝箱投放计算!I320</f>
        <v>0</v>
      </c>
      <c r="K320">
        <f ca="1">(SUMIFS(OFFSET([2]掉落汇总!$C$2:$C$871,,MATCH($B320,[2]掉落汇总!$D$1:$M$1)),[2]掉落汇总!$A$2:$A$871,K$1,[2]掉落汇总!$C$2:$C$871,$Q$1)+SUMIFS(OFFSET([2]掉落汇总!$C$2:$C$871,,MATCH($B320,[2]掉落汇总!$D$1:$M$1)),[2]掉落汇总!$A$2:$A$871,K$1,[2]掉落汇总!$C$2:$C$871,$Q$2)/$Q$3)*宝箱投放计算!J320</f>
        <v>0</v>
      </c>
      <c r="L320">
        <f ca="1">(SUMIFS(OFFSET([2]掉落汇总!$C$2:$C$871,,MATCH($B320,[2]掉落汇总!$D$1:$M$1)),[2]掉落汇总!$A$2:$A$871,L$1,[2]掉落汇总!$C$2:$C$871,$Q$1)+SUMIFS(OFFSET([2]掉落汇总!$C$2:$C$871,,MATCH($B320,[2]掉落汇总!$D$1:$M$1)),[2]掉落汇总!$A$2:$A$871,L$1,[2]掉落汇总!$C$2:$C$871,$Q$2)/$Q$3)*宝箱投放计算!K320</f>
        <v>0.7814085171640911</v>
      </c>
      <c r="M320">
        <f ca="1">(SUMIFS(OFFSET([2]掉落汇总!$C$2:$C$871,,MATCH($B320,[2]掉落汇总!$D$1:$M$1)),[2]掉落汇总!$A$2:$A$871,M$1,[2]掉落汇总!$C$2:$C$871,$Q$1)+SUMIFS(OFFSET([2]掉落汇总!$C$2:$C$871,,MATCH($B320,[2]掉落汇总!$D$1:$M$1)),[2]掉落汇总!$A$2:$A$871,M$1,[2]掉落汇总!$C$2:$C$871,$Q$2)/$Q$3)*宝箱投放计算!L320</f>
        <v>0.78196893612051854</v>
      </c>
      <c r="N320">
        <f ca="1">(SUMIFS(OFFSET([2]掉落汇总!$C$2:$C$871,,MATCH($B320,[2]掉落汇总!$D$1:$M$1)),[2]掉落汇总!$A$2:$A$871,N$1,[2]掉落汇总!$C$2:$C$871,$Q$1)+SUMIFS(OFFSET([2]掉落汇总!$C$2:$C$871,,MATCH($B320,[2]掉落汇总!$D$1:$M$1)),[2]掉落汇总!$A$2:$A$871,N$1,[2]掉落汇总!$C$2:$C$871,$Q$2)/$Q$3)*宝箱投放计算!M320</f>
        <v>0.18146053602163756</v>
      </c>
      <c r="O320">
        <f ca="1">(SUMIFS(OFFSET([2]掉落汇总!$C$2:$C$871,,MATCH($B320,[2]掉落汇总!$D$1:$M$1)),[2]掉落汇总!$A$2:$A$871,O$1,[2]掉落汇总!$C$2:$C$871,$Q$1)+SUMIFS(OFFSET([2]掉落汇总!$C$2:$C$871,,MATCH($B320,[2]掉落汇总!$D$1:$M$1)),[2]掉落汇总!$A$2:$A$871,O$1,[2]掉落汇总!$C$2:$C$871,$Q$2)/$Q$3)*宝箱投放计算!N320</f>
        <v>0.37342246297470183</v>
      </c>
    </row>
    <row r="321" spans="1:15" x14ac:dyDescent="0.2">
      <c r="A321">
        <f>玩家成长时间线!A321</f>
        <v>320</v>
      </c>
      <c r="B321">
        <f>玩家成长时间线!B321</f>
        <v>10</v>
      </c>
      <c r="C321">
        <f ca="1">SUM($D$2:D321)</f>
        <v>2838.2538145604817</v>
      </c>
      <c r="D321">
        <f t="shared" ca="1" si="4"/>
        <v>8.2117820429647175</v>
      </c>
      <c r="E321">
        <f ca="1">(SUMIFS(OFFSET([2]掉落汇总!$C$2:$C$871,,MATCH($B321,[2]掉落汇总!$D$1:$M$1)),[2]掉落汇总!$A$2:$A$871,E$1,[2]掉落汇总!$C$2:$C$871,$Q$1)+SUMIFS(OFFSET([2]掉落汇总!$C$2:$C$871,,MATCH($B321,[2]掉落汇总!$D$1:$M$1)),[2]掉落汇总!$A$2:$A$871,E$1,[2]掉落汇总!$C$2:$C$871,$Q$2)/$Q$3)*宝箱投放计算!D321</f>
        <v>3.2355181483429774</v>
      </c>
      <c r="F321">
        <f ca="1">(SUMIFS(OFFSET([2]掉落汇总!$C$2:$C$871,,MATCH($B321,[2]掉落汇总!$D$1:$M$1)),[2]掉落汇总!$A$2:$A$871,F$1,[2]掉落汇总!$C$2:$C$871,$Q$1)+SUMIFS(OFFSET([2]掉落汇总!$C$2:$C$871,,MATCH($B321,[2]掉落汇总!$D$1:$M$1)),[2]掉落汇总!$A$2:$A$871,F$1,[2]掉落汇总!$C$2:$C$871,$Q$2)/$Q$3)*宝箱投放计算!E321</f>
        <v>2.8580034423407916</v>
      </c>
      <c r="G321">
        <f ca="1">(SUMIFS(OFFSET([2]掉落汇总!$C$2:$C$871,,MATCH($B321,[2]掉落汇总!$D$1:$M$1)),[2]掉落汇总!$A$2:$A$871,G$1,[2]掉落汇总!$C$2:$C$871,$Q$1)+SUMIFS(OFFSET([2]掉落汇总!$C$2:$C$871,,MATCH($B321,[2]掉落汇总!$D$1:$M$1)),[2]掉落汇总!$A$2:$A$871,G$1,[2]掉落汇总!$C$2:$C$871,$Q$2)/$Q$3)*宝箱投放计算!F321</f>
        <v>0</v>
      </c>
      <c r="H321">
        <f ca="1">(SUMIFS(OFFSET([2]掉落汇总!$C$2:$C$871,,MATCH($B321,[2]掉落汇总!$D$1:$M$1)),[2]掉落汇总!$A$2:$A$871,H$1,[2]掉落汇总!$C$2:$C$871,$Q$1)+SUMIFS(OFFSET([2]掉落汇总!$C$2:$C$871,,MATCH($B321,[2]掉落汇总!$D$1:$M$1)),[2]掉落汇总!$A$2:$A$871,H$1,[2]掉落汇总!$C$2:$C$871,$Q$2)/$Q$3)*宝箱投放计算!G321</f>
        <v>0</v>
      </c>
      <c r="I321">
        <f ca="1">(SUMIFS(OFFSET([2]掉落汇总!$C$2:$C$871,,MATCH($B321,[2]掉落汇总!$D$1:$M$1)),[2]掉落汇总!$A$2:$A$871,I$1,[2]掉落汇总!$C$2:$C$871,$Q$1)+SUMIFS(OFFSET([2]掉落汇总!$C$2:$C$871,,MATCH($B321,[2]掉落汇总!$D$1:$M$1)),[2]掉落汇总!$A$2:$A$871,I$1,[2]掉落汇总!$C$2:$C$871,$Q$2)/$Q$3)*宝箱投放计算!H321</f>
        <v>0</v>
      </c>
      <c r="J321">
        <f ca="1">(SUMIFS(OFFSET([2]掉落汇总!$C$2:$C$871,,MATCH($B321,[2]掉落汇总!$D$1:$M$1)),[2]掉落汇总!$A$2:$A$871,J$1,[2]掉落汇总!$C$2:$C$871,$Q$1)+SUMIFS(OFFSET([2]掉落汇总!$C$2:$C$871,,MATCH($B321,[2]掉落汇总!$D$1:$M$1)),[2]掉落汇总!$A$2:$A$871,J$1,[2]掉落汇总!$C$2:$C$871,$Q$2)/$Q$3)*宝箱投放计算!I321</f>
        <v>0</v>
      </c>
      <c r="K321">
        <f ca="1">(SUMIFS(OFFSET([2]掉落汇总!$C$2:$C$871,,MATCH($B321,[2]掉落汇总!$D$1:$M$1)),[2]掉落汇总!$A$2:$A$871,K$1,[2]掉落汇总!$C$2:$C$871,$Q$1)+SUMIFS(OFFSET([2]掉落汇总!$C$2:$C$871,,MATCH($B321,[2]掉落汇总!$D$1:$M$1)),[2]掉落汇总!$A$2:$A$871,K$1,[2]掉落汇总!$C$2:$C$871,$Q$2)/$Q$3)*宝箱投放计算!J321</f>
        <v>0</v>
      </c>
      <c r="L321">
        <f ca="1">(SUMIFS(OFFSET([2]掉落汇总!$C$2:$C$871,,MATCH($B321,[2]掉落汇总!$D$1:$M$1)),[2]掉落汇总!$A$2:$A$871,L$1,[2]掉落汇总!$C$2:$C$871,$Q$1)+SUMIFS(OFFSET([2]掉落汇总!$C$2:$C$871,,MATCH($B321,[2]掉落汇总!$D$1:$M$1)),[2]掉落汇总!$A$2:$A$871,L$1,[2]掉落汇总!$C$2:$C$871,$Q$2)/$Q$3)*宝箱投放计算!K321</f>
        <v>0.7814085171640911</v>
      </c>
      <c r="M321">
        <f ca="1">(SUMIFS(OFFSET([2]掉落汇总!$C$2:$C$871,,MATCH($B321,[2]掉落汇总!$D$1:$M$1)),[2]掉落汇总!$A$2:$A$871,M$1,[2]掉落汇总!$C$2:$C$871,$Q$1)+SUMIFS(OFFSET([2]掉落汇总!$C$2:$C$871,,MATCH($B321,[2]掉落汇总!$D$1:$M$1)),[2]掉落汇总!$A$2:$A$871,M$1,[2]掉落汇总!$C$2:$C$871,$Q$2)/$Q$3)*宝箱投放计算!L321</f>
        <v>0.78196893612051854</v>
      </c>
      <c r="N321">
        <f ca="1">(SUMIFS(OFFSET([2]掉落汇总!$C$2:$C$871,,MATCH($B321,[2]掉落汇总!$D$1:$M$1)),[2]掉落汇总!$A$2:$A$871,N$1,[2]掉落汇总!$C$2:$C$871,$Q$1)+SUMIFS(OFFSET([2]掉落汇总!$C$2:$C$871,,MATCH($B321,[2]掉落汇总!$D$1:$M$1)),[2]掉落汇总!$A$2:$A$871,N$1,[2]掉落汇总!$C$2:$C$871,$Q$2)/$Q$3)*宝箱投放计算!M321</f>
        <v>0.18146053602163756</v>
      </c>
      <c r="O321">
        <f ca="1">(SUMIFS(OFFSET([2]掉落汇总!$C$2:$C$871,,MATCH($B321,[2]掉落汇总!$D$1:$M$1)),[2]掉落汇总!$A$2:$A$871,O$1,[2]掉落汇总!$C$2:$C$871,$Q$1)+SUMIFS(OFFSET([2]掉落汇总!$C$2:$C$871,,MATCH($B321,[2]掉落汇总!$D$1:$M$1)),[2]掉落汇总!$A$2:$A$871,O$1,[2]掉落汇总!$C$2:$C$871,$Q$2)/$Q$3)*宝箱投放计算!N321</f>
        <v>0.37342246297470183</v>
      </c>
    </row>
    <row r="322" spans="1:15" x14ac:dyDescent="0.2">
      <c r="A322">
        <f>玩家成长时间线!A322</f>
        <v>321</v>
      </c>
      <c r="B322">
        <f>玩家成长时间线!B322</f>
        <v>10</v>
      </c>
      <c r="C322">
        <f ca="1">SUM($D$2:D322)</f>
        <v>2846.2257228527887</v>
      </c>
      <c r="D322">
        <f t="shared" ca="1" si="4"/>
        <v>7.9719082923071687</v>
      </c>
      <c r="E322">
        <f ca="1">(SUMIFS(OFFSET([2]掉落汇总!$C$2:$C$871,,MATCH($B322,[2]掉落汇总!$D$1:$M$1)),[2]掉落汇总!$A$2:$A$871,E$1,[2]掉落汇总!$C$2:$C$871,$Q$1)+SUMIFS(OFFSET([2]掉落汇总!$C$2:$C$871,,MATCH($B322,[2]掉落汇总!$D$1:$M$1)),[2]掉落汇总!$A$2:$A$871,E$1,[2]掉落汇总!$C$2:$C$871,$Q$2)/$Q$3)*宝箱投放计算!D322</f>
        <v>2.9956443976854286</v>
      </c>
      <c r="F322">
        <f ca="1">(SUMIFS(OFFSET([2]掉落汇总!$C$2:$C$871,,MATCH($B322,[2]掉落汇总!$D$1:$M$1)),[2]掉落汇总!$A$2:$A$871,F$1,[2]掉落汇总!$C$2:$C$871,$Q$1)+SUMIFS(OFFSET([2]掉落汇总!$C$2:$C$871,,MATCH($B322,[2]掉落汇总!$D$1:$M$1)),[2]掉落汇总!$A$2:$A$871,F$1,[2]掉落汇总!$C$2:$C$871,$Q$2)/$Q$3)*宝箱投放计算!E322</f>
        <v>2.8580034423407916</v>
      </c>
      <c r="G322">
        <f ca="1">(SUMIFS(OFFSET([2]掉落汇总!$C$2:$C$871,,MATCH($B322,[2]掉落汇总!$D$1:$M$1)),[2]掉落汇总!$A$2:$A$871,G$1,[2]掉落汇总!$C$2:$C$871,$Q$1)+SUMIFS(OFFSET([2]掉落汇总!$C$2:$C$871,,MATCH($B322,[2]掉落汇总!$D$1:$M$1)),[2]掉落汇总!$A$2:$A$871,G$1,[2]掉落汇总!$C$2:$C$871,$Q$2)/$Q$3)*宝箱投放计算!F322</f>
        <v>0</v>
      </c>
      <c r="H322">
        <f ca="1">(SUMIFS(OFFSET([2]掉落汇总!$C$2:$C$871,,MATCH($B322,[2]掉落汇总!$D$1:$M$1)),[2]掉落汇总!$A$2:$A$871,H$1,[2]掉落汇总!$C$2:$C$871,$Q$1)+SUMIFS(OFFSET([2]掉落汇总!$C$2:$C$871,,MATCH($B322,[2]掉落汇总!$D$1:$M$1)),[2]掉落汇总!$A$2:$A$871,H$1,[2]掉落汇总!$C$2:$C$871,$Q$2)/$Q$3)*宝箱投放计算!G322</f>
        <v>0</v>
      </c>
      <c r="I322">
        <f ca="1">(SUMIFS(OFFSET([2]掉落汇总!$C$2:$C$871,,MATCH($B322,[2]掉落汇总!$D$1:$M$1)),[2]掉落汇总!$A$2:$A$871,I$1,[2]掉落汇总!$C$2:$C$871,$Q$1)+SUMIFS(OFFSET([2]掉落汇总!$C$2:$C$871,,MATCH($B322,[2]掉落汇总!$D$1:$M$1)),[2]掉落汇总!$A$2:$A$871,I$1,[2]掉落汇总!$C$2:$C$871,$Q$2)/$Q$3)*宝箱投放计算!H322</f>
        <v>0</v>
      </c>
      <c r="J322">
        <f ca="1">(SUMIFS(OFFSET([2]掉落汇总!$C$2:$C$871,,MATCH($B322,[2]掉落汇总!$D$1:$M$1)),[2]掉落汇总!$A$2:$A$871,J$1,[2]掉落汇总!$C$2:$C$871,$Q$1)+SUMIFS(OFFSET([2]掉落汇总!$C$2:$C$871,,MATCH($B322,[2]掉落汇总!$D$1:$M$1)),[2]掉落汇总!$A$2:$A$871,J$1,[2]掉落汇总!$C$2:$C$871,$Q$2)/$Q$3)*宝箱投放计算!I322</f>
        <v>0</v>
      </c>
      <c r="K322">
        <f ca="1">(SUMIFS(OFFSET([2]掉落汇总!$C$2:$C$871,,MATCH($B322,[2]掉落汇总!$D$1:$M$1)),[2]掉落汇总!$A$2:$A$871,K$1,[2]掉落汇总!$C$2:$C$871,$Q$1)+SUMIFS(OFFSET([2]掉落汇总!$C$2:$C$871,,MATCH($B322,[2]掉落汇总!$D$1:$M$1)),[2]掉落汇总!$A$2:$A$871,K$1,[2]掉落汇总!$C$2:$C$871,$Q$2)/$Q$3)*宝箱投放计算!J322</f>
        <v>0</v>
      </c>
      <c r="L322">
        <f ca="1">(SUMIFS(OFFSET([2]掉落汇总!$C$2:$C$871,,MATCH($B322,[2]掉落汇总!$D$1:$M$1)),[2]掉落汇总!$A$2:$A$871,L$1,[2]掉落汇总!$C$2:$C$871,$Q$1)+SUMIFS(OFFSET([2]掉落汇总!$C$2:$C$871,,MATCH($B322,[2]掉落汇总!$D$1:$M$1)),[2]掉落汇总!$A$2:$A$871,L$1,[2]掉落汇总!$C$2:$C$871,$Q$2)/$Q$3)*宝箱投放计算!K322</f>
        <v>0.7814085171640911</v>
      </c>
      <c r="M322">
        <f ca="1">(SUMIFS(OFFSET([2]掉落汇总!$C$2:$C$871,,MATCH($B322,[2]掉落汇总!$D$1:$M$1)),[2]掉落汇总!$A$2:$A$871,M$1,[2]掉落汇总!$C$2:$C$871,$Q$1)+SUMIFS(OFFSET([2]掉落汇总!$C$2:$C$871,,MATCH($B322,[2]掉落汇总!$D$1:$M$1)),[2]掉落汇总!$A$2:$A$871,M$1,[2]掉落汇总!$C$2:$C$871,$Q$2)/$Q$3)*宝箱投放计算!L322</f>
        <v>0.78196893612051854</v>
      </c>
      <c r="N322">
        <f ca="1">(SUMIFS(OFFSET([2]掉落汇总!$C$2:$C$871,,MATCH($B322,[2]掉落汇总!$D$1:$M$1)),[2]掉落汇总!$A$2:$A$871,N$1,[2]掉落汇总!$C$2:$C$871,$Q$1)+SUMIFS(OFFSET([2]掉落汇总!$C$2:$C$871,,MATCH($B322,[2]掉落汇总!$D$1:$M$1)),[2]掉落汇总!$A$2:$A$871,N$1,[2]掉落汇总!$C$2:$C$871,$Q$2)/$Q$3)*宝箱投放计算!M322</f>
        <v>0.18146053602163756</v>
      </c>
      <c r="O322">
        <f ca="1">(SUMIFS(OFFSET([2]掉落汇总!$C$2:$C$871,,MATCH($B322,[2]掉落汇总!$D$1:$M$1)),[2]掉落汇总!$A$2:$A$871,O$1,[2]掉落汇总!$C$2:$C$871,$Q$1)+SUMIFS(OFFSET([2]掉落汇总!$C$2:$C$871,,MATCH($B322,[2]掉落汇总!$D$1:$M$1)),[2]掉落汇总!$A$2:$A$871,O$1,[2]掉落汇总!$C$2:$C$871,$Q$2)/$Q$3)*宝箱投放计算!N322</f>
        <v>0.37342246297470183</v>
      </c>
    </row>
    <row r="323" spans="1:15" x14ac:dyDescent="0.2">
      <c r="A323">
        <f>玩家成长时间线!A323</f>
        <v>322</v>
      </c>
      <c r="B323">
        <f>玩家成长时间线!B323</f>
        <v>8</v>
      </c>
      <c r="C323">
        <f ca="1">SUM($D$2:D323)</f>
        <v>2855.153340998902</v>
      </c>
      <c r="D323">
        <f t="shared" ref="D323:D361" ca="1" si="5">SUM(E323:O323)</f>
        <v>8.9276181461131578</v>
      </c>
      <c r="E323">
        <f ca="1">(SUMIFS(OFFSET([2]掉落汇总!$C$2:$C$871,,MATCH($B323,[2]掉落汇总!$D$1:$M$1)),[2]掉落汇总!$A$2:$A$871,E$1,[2]掉落汇总!$C$2:$C$871,$Q$1)+SUMIFS(OFFSET([2]掉落汇总!$C$2:$C$871,,MATCH($B323,[2]掉落汇总!$D$1:$M$1)),[2]掉落汇总!$A$2:$A$871,E$1,[2]掉落汇总!$C$2:$C$871,$Q$2)/$Q$3)*宝箱投放计算!D323</f>
        <v>2.7493846153846153</v>
      </c>
      <c r="F323">
        <f ca="1">(SUMIFS(OFFSET([2]掉落汇总!$C$2:$C$871,,MATCH($B323,[2]掉落汇总!$D$1:$M$1)),[2]掉落汇总!$A$2:$A$871,F$1,[2]掉落汇总!$C$2:$C$871,$Q$1)+SUMIFS(OFFSET([2]掉落汇总!$C$2:$C$871,,MATCH($B323,[2]掉落汇总!$D$1:$M$1)),[2]掉落汇总!$A$2:$A$871,F$1,[2]掉落汇总!$C$2:$C$871,$Q$2)/$Q$3)*宝箱投放计算!E323</f>
        <v>2.2864027538726335</v>
      </c>
      <c r="G323">
        <f ca="1">(SUMIFS(OFFSET([2]掉落汇总!$C$2:$C$871,,MATCH($B323,[2]掉落汇总!$D$1:$M$1)),[2]掉落汇总!$A$2:$A$871,G$1,[2]掉落汇总!$C$2:$C$871,$Q$1)+SUMIFS(OFFSET([2]掉落汇总!$C$2:$C$871,,MATCH($B323,[2]掉落汇总!$D$1:$M$1)),[2]掉落汇总!$A$2:$A$871,G$1,[2]掉落汇总!$C$2:$C$871,$Q$2)/$Q$3)*宝箱投放计算!F323</f>
        <v>0</v>
      </c>
      <c r="H323">
        <f ca="1">(SUMIFS(OFFSET([2]掉落汇总!$C$2:$C$871,,MATCH($B323,[2]掉落汇总!$D$1:$M$1)),[2]掉落汇总!$A$2:$A$871,H$1,[2]掉落汇总!$C$2:$C$871,$Q$1)+SUMIFS(OFFSET([2]掉落汇总!$C$2:$C$871,,MATCH($B323,[2]掉落汇总!$D$1:$M$1)),[2]掉落汇总!$A$2:$A$871,H$1,[2]掉落汇总!$C$2:$C$871,$Q$2)/$Q$3)*宝箱投放计算!G323</f>
        <v>0</v>
      </c>
      <c r="I323">
        <f ca="1">(SUMIFS(OFFSET([2]掉落汇总!$C$2:$C$871,,MATCH($B323,[2]掉落汇总!$D$1:$M$1)),[2]掉落汇总!$A$2:$A$871,I$1,[2]掉落汇总!$C$2:$C$871,$Q$1)+SUMIFS(OFFSET([2]掉落汇总!$C$2:$C$871,,MATCH($B323,[2]掉落汇总!$D$1:$M$1)),[2]掉落汇总!$A$2:$A$871,I$1,[2]掉落汇总!$C$2:$C$871,$Q$2)/$Q$3)*宝箱投放计算!H323</f>
        <v>1.7735703245749606</v>
      </c>
      <c r="J323">
        <f ca="1">(SUMIFS(OFFSET([2]掉落汇总!$C$2:$C$871,,MATCH($B323,[2]掉落汇总!$D$1:$M$1)),[2]掉落汇总!$A$2:$A$871,J$1,[2]掉落汇总!$C$2:$C$871,$Q$1)+SUMIFS(OFFSET([2]掉落汇总!$C$2:$C$871,,MATCH($B323,[2]掉落汇总!$D$1:$M$1)),[2]掉落汇总!$A$2:$A$871,J$1,[2]掉落汇总!$C$2:$C$871,$Q$2)/$Q$3)*宝箱投放计算!I323</f>
        <v>0</v>
      </c>
      <c r="K323">
        <f ca="1">(SUMIFS(OFFSET([2]掉落汇总!$C$2:$C$871,,MATCH($B323,[2]掉落汇总!$D$1:$M$1)),[2]掉落汇总!$A$2:$A$871,K$1,[2]掉落汇总!$C$2:$C$871,$Q$1)+SUMIFS(OFFSET([2]掉落汇总!$C$2:$C$871,,MATCH($B323,[2]掉落汇总!$D$1:$M$1)),[2]掉落汇总!$A$2:$A$871,K$1,[2]掉落汇总!$C$2:$C$871,$Q$2)/$Q$3)*宝箱投放计算!J323</f>
        <v>0</v>
      </c>
      <c r="L323">
        <f ca="1">(SUMIFS(OFFSET([2]掉落汇总!$C$2:$C$871,,MATCH($B323,[2]掉落汇总!$D$1:$M$1)),[2]掉落汇总!$A$2:$A$871,L$1,[2]掉落汇总!$C$2:$C$871,$Q$1)+SUMIFS(OFFSET([2]掉落汇总!$C$2:$C$871,,MATCH($B323,[2]掉落汇总!$D$1:$M$1)),[2]掉落汇总!$A$2:$A$871,L$1,[2]掉落汇总!$C$2:$C$871,$Q$2)/$Q$3)*宝箱投放计算!K323</f>
        <v>0.7814085171640911</v>
      </c>
      <c r="M323">
        <f ca="1">(SUMIFS(OFFSET([2]掉落汇总!$C$2:$C$871,,MATCH($B323,[2]掉落汇总!$D$1:$M$1)),[2]掉落汇总!$A$2:$A$871,M$1,[2]掉落汇总!$C$2:$C$871,$Q$1)+SUMIFS(OFFSET([2]掉落汇总!$C$2:$C$871,,MATCH($B323,[2]掉落汇总!$D$1:$M$1)),[2]掉落汇总!$A$2:$A$871,M$1,[2]掉落汇总!$C$2:$C$871,$Q$2)/$Q$3)*宝箱投放计算!L323</f>
        <v>0.78196893612051854</v>
      </c>
      <c r="N323">
        <f ca="1">(SUMIFS(OFFSET([2]掉落汇总!$C$2:$C$871,,MATCH($B323,[2]掉落汇总!$D$1:$M$1)),[2]掉落汇总!$A$2:$A$871,N$1,[2]掉落汇总!$C$2:$C$871,$Q$1)+SUMIFS(OFFSET([2]掉落汇总!$C$2:$C$871,,MATCH($B323,[2]掉落汇总!$D$1:$M$1)),[2]掉落汇总!$A$2:$A$871,N$1,[2]掉落汇总!$C$2:$C$871,$Q$2)/$Q$3)*宝箱投放计算!M323</f>
        <v>0.18146053602163756</v>
      </c>
      <c r="O323">
        <f ca="1">(SUMIFS(OFFSET([2]掉落汇总!$C$2:$C$871,,MATCH($B323,[2]掉落汇总!$D$1:$M$1)),[2]掉落汇总!$A$2:$A$871,O$1,[2]掉落汇总!$C$2:$C$871,$Q$1)+SUMIFS(OFFSET([2]掉落汇总!$C$2:$C$871,,MATCH($B323,[2]掉落汇总!$D$1:$M$1)),[2]掉落汇总!$A$2:$A$871,O$1,[2]掉落汇总!$C$2:$C$871,$Q$2)/$Q$3)*宝箱投放计算!N323</f>
        <v>0.37342246297470183</v>
      </c>
    </row>
    <row r="324" spans="1:15" x14ac:dyDescent="0.2">
      <c r="A324">
        <f>玩家成长时间线!A324</f>
        <v>323</v>
      </c>
      <c r="B324">
        <f>玩家成长时间线!B324</f>
        <v>8</v>
      </c>
      <c r="C324">
        <f ca="1">SUM($D$2:D324)</f>
        <v>2862.3189272819786</v>
      </c>
      <c r="D324">
        <f t="shared" ca="1" si="5"/>
        <v>7.1655862830766592</v>
      </c>
      <c r="E324">
        <f ca="1">(SUMIFS(OFFSET([2]掉落汇总!$C$2:$C$871,,MATCH($B324,[2]掉落汇总!$D$1:$M$1)),[2]掉落汇总!$A$2:$A$871,E$1,[2]掉落汇总!$C$2:$C$871,$Q$1)+SUMIFS(OFFSET([2]掉落汇总!$C$2:$C$871,,MATCH($B324,[2]掉落汇总!$D$1:$M$1)),[2]掉落汇总!$A$2:$A$871,E$1,[2]掉落汇总!$C$2:$C$871,$Q$2)/$Q$3)*宝箱投放计算!D324</f>
        <v>2.7609230769230764</v>
      </c>
      <c r="F324">
        <f ca="1">(SUMIFS(OFFSET([2]掉落汇总!$C$2:$C$871,,MATCH($B324,[2]掉落汇总!$D$1:$M$1)),[2]掉落汇总!$A$2:$A$871,F$1,[2]掉落汇总!$C$2:$C$871,$Q$1)+SUMIFS(OFFSET([2]掉落汇总!$C$2:$C$871,,MATCH($B324,[2]掉落汇总!$D$1:$M$1)),[2]掉落汇总!$A$2:$A$871,F$1,[2]掉落汇总!$C$2:$C$871,$Q$2)/$Q$3)*宝箱投放计算!E324</f>
        <v>2.2864027538726335</v>
      </c>
      <c r="G324">
        <f ca="1">(SUMIFS(OFFSET([2]掉落汇总!$C$2:$C$871,,MATCH($B324,[2]掉落汇总!$D$1:$M$1)),[2]掉落汇总!$A$2:$A$871,G$1,[2]掉落汇总!$C$2:$C$871,$Q$1)+SUMIFS(OFFSET([2]掉落汇总!$C$2:$C$871,,MATCH($B324,[2]掉落汇总!$D$1:$M$1)),[2]掉落汇总!$A$2:$A$871,G$1,[2]掉落汇总!$C$2:$C$871,$Q$2)/$Q$3)*宝箱投放计算!F324</f>
        <v>0</v>
      </c>
      <c r="H324">
        <f ca="1">(SUMIFS(OFFSET([2]掉落汇总!$C$2:$C$871,,MATCH($B324,[2]掉落汇总!$D$1:$M$1)),[2]掉落汇总!$A$2:$A$871,H$1,[2]掉落汇总!$C$2:$C$871,$Q$1)+SUMIFS(OFFSET([2]掉落汇总!$C$2:$C$871,,MATCH($B324,[2]掉落汇总!$D$1:$M$1)),[2]掉落汇总!$A$2:$A$871,H$1,[2]掉落汇总!$C$2:$C$871,$Q$2)/$Q$3)*宝箱投放计算!G324</f>
        <v>0</v>
      </c>
      <c r="I324">
        <f ca="1">(SUMIFS(OFFSET([2]掉落汇总!$C$2:$C$871,,MATCH($B324,[2]掉落汇总!$D$1:$M$1)),[2]掉落汇总!$A$2:$A$871,I$1,[2]掉落汇总!$C$2:$C$871,$Q$1)+SUMIFS(OFFSET([2]掉落汇总!$C$2:$C$871,,MATCH($B324,[2]掉落汇总!$D$1:$M$1)),[2]掉落汇总!$A$2:$A$871,I$1,[2]掉落汇总!$C$2:$C$871,$Q$2)/$Q$3)*宝箱投放计算!H324</f>
        <v>0</v>
      </c>
      <c r="J324">
        <f ca="1">(SUMIFS(OFFSET([2]掉落汇总!$C$2:$C$871,,MATCH($B324,[2]掉落汇总!$D$1:$M$1)),[2]掉落汇总!$A$2:$A$871,J$1,[2]掉落汇总!$C$2:$C$871,$Q$1)+SUMIFS(OFFSET([2]掉落汇总!$C$2:$C$871,,MATCH($B324,[2]掉落汇总!$D$1:$M$1)),[2]掉落汇总!$A$2:$A$871,J$1,[2]掉落汇总!$C$2:$C$871,$Q$2)/$Q$3)*宝箱投放计算!I324</f>
        <v>0</v>
      </c>
      <c r="K324">
        <f ca="1">(SUMIFS(OFFSET([2]掉落汇总!$C$2:$C$871,,MATCH($B324,[2]掉落汇总!$D$1:$M$1)),[2]掉落汇总!$A$2:$A$871,K$1,[2]掉落汇总!$C$2:$C$871,$Q$1)+SUMIFS(OFFSET([2]掉落汇总!$C$2:$C$871,,MATCH($B324,[2]掉落汇总!$D$1:$M$1)),[2]掉落汇总!$A$2:$A$871,K$1,[2]掉落汇总!$C$2:$C$871,$Q$2)/$Q$3)*宝箱投放计算!J324</f>
        <v>0</v>
      </c>
      <c r="L324">
        <f ca="1">(SUMIFS(OFFSET([2]掉落汇总!$C$2:$C$871,,MATCH($B324,[2]掉落汇总!$D$1:$M$1)),[2]掉落汇总!$A$2:$A$871,L$1,[2]掉落汇总!$C$2:$C$871,$Q$1)+SUMIFS(OFFSET([2]掉落汇总!$C$2:$C$871,,MATCH($B324,[2]掉落汇总!$D$1:$M$1)),[2]掉落汇总!$A$2:$A$871,L$1,[2]掉落汇总!$C$2:$C$871,$Q$2)/$Q$3)*宝箱投放计算!K324</f>
        <v>0.7814085171640911</v>
      </c>
      <c r="M324">
        <f ca="1">(SUMIFS(OFFSET([2]掉落汇总!$C$2:$C$871,,MATCH($B324,[2]掉落汇总!$D$1:$M$1)),[2]掉落汇总!$A$2:$A$871,M$1,[2]掉落汇总!$C$2:$C$871,$Q$1)+SUMIFS(OFFSET([2]掉落汇总!$C$2:$C$871,,MATCH($B324,[2]掉落汇总!$D$1:$M$1)),[2]掉落汇总!$A$2:$A$871,M$1,[2]掉落汇总!$C$2:$C$871,$Q$2)/$Q$3)*宝箱投放计算!L324</f>
        <v>0.78196893612051854</v>
      </c>
      <c r="N324">
        <f ca="1">(SUMIFS(OFFSET([2]掉落汇总!$C$2:$C$871,,MATCH($B324,[2]掉落汇总!$D$1:$M$1)),[2]掉落汇总!$A$2:$A$871,N$1,[2]掉落汇总!$C$2:$C$871,$Q$1)+SUMIFS(OFFSET([2]掉落汇总!$C$2:$C$871,,MATCH($B324,[2]掉落汇总!$D$1:$M$1)),[2]掉落汇总!$A$2:$A$871,N$1,[2]掉落汇总!$C$2:$C$871,$Q$2)/$Q$3)*宝箱投放计算!M324</f>
        <v>0.18146053602163756</v>
      </c>
      <c r="O324">
        <f ca="1">(SUMIFS(OFFSET([2]掉落汇总!$C$2:$C$871,,MATCH($B324,[2]掉落汇总!$D$1:$M$1)),[2]掉落汇总!$A$2:$A$871,O$1,[2]掉落汇总!$C$2:$C$871,$Q$1)+SUMIFS(OFFSET([2]掉落汇总!$C$2:$C$871,,MATCH($B324,[2]掉落汇总!$D$1:$M$1)),[2]掉落汇总!$A$2:$A$871,O$1,[2]掉落汇总!$C$2:$C$871,$Q$2)/$Q$3)*宝箱投放计算!N324</f>
        <v>0.37342246297470183</v>
      </c>
    </row>
    <row r="325" spans="1:15" x14ac:dyDescent="0.2">
      <c r="A325">
        <f>玩家成长时间线!A325</f>
        <v>324</v>
      </c>
      <c r="B325">
        <f>玩家成长时间线!B325</f>
        <v>8</v>
      </c>
      <c r="C325">
        <f ca="1">SUM($D$2:D325)</f>
        <v>2869.7268212573631</v>
      </c>
      <c r="D325">
        <f t="shared" ca="1" si="5"/>
        <v>7.4078939753843516</v>
      </c>
      <c r="E325">
        <f ca="1">(SUMIFS(OFFSET([2]掉落汇总!$C$2:$C$871,,MATCH($B325,[2]掉落汇总!$D$1:$M$1)),[2]掉落汇总!$A$2:$A$871,E$1,[2]掉落汇总!$C$2:$C$871,$Q$1)+SUMIFS(OFFSET([2]掉落汇总!$C$2:$C$871,,MATCH($B325,[2]掉落汇总!$D$1:$M$1)),[2]掉落汇总!$A$2:$A$871,E$1,[2]掉落汇总!$C$2:$C$871,$Q$2)/$Q$3)*宝箱投放计算!D325</f>
        <v>3.0032307692307687</v>
      </c>
      <c r="F325">
        <f ca="1">(SUMIFS(OFFSET([2]掉落汇总!$C$2:$C$871,,MATCH($B325,[2]掉落汇总!$D$1:$M$1)),[2]掉落汇总!$A$2:$A$871,F$1,[2]掉落汇总!$C$2:$C$871,$Q$1)+SUMIFS(OFFSET([2]掉落汇总!$C$2:$C$871,,MATCH($B325,[2]掉落汇总!$D$1:$M$1)),[2]掉落汇总!$A$2:$A$871,F$1,[2]掉落汇总!$C$2:$C$871,$Q$2)/$Q$3)*宝箱投放计算!E325</f>
        <v>2.2864027538726335</v>
      </c>
      <c r="G325">
        <f ca="1">(SUMIFS(OFFSET([2]掉落汇总!$C$2:$C$871,,MATCH($B325,[2]掉落汇总!$D$1:$M$1)),[2]掉落汇总!$A$2:$A$871,G$1,[2]掉落汇总!$C$2:$C$871,$Q$1)+SUMIFS(OFFSET([2]掉落汇总!$C$2:$C$871,,MATCH($B325,[2]掉落汇总!$D$1:$M$1)),[2]掉落汇总!$A$2:$A$871,G$1,[2]掉落汇总!$C$2:$C$871,$Q$2)/$Q$3)*宝箱投放计算!F325</f>
        <v>0</v>
      </c>
      <c r="H325">
        <f ca="1">(SUMIFS(OFFSET([2]掉落汇总!$C$2:$C$871,,MATCH($B325,[2]掉落汇总!$D$1:$M$1)),[2]掉落汇总!$A$2:$A$871,H$1,[2]掉落汇总!$C$2:$C$871,$Q$1)+SUMIFS(OFFSET([2]掉落汇总!$C$2:$C$871,,MATCH($B325,[2]掉落汇总!$D$1:$M$1)),[2]掉落汇总!$A$2:$A$871,H$1,[2]掉落汇总!$C$2:$C$871,$Q$2)/$Q$3)*宝箱投放计算!G325</f>
        <v>0</v>
      </c>
      <c r="I325">
        <f ca="1">(SUMIFS(OFFSET([2]掉落汇总!$C$2:$C$871,,MATCH($B325,[2]掉落汇总!$D$1:$M$1)),[2]掉落汇总!$A$2:$A$871,I$1,[2]掉落汇总!$C$2:$C$871,$Q$1)+SUMIFS(OFFSET([2]掉落汇总!$C$2:$C$871,,MATCH($B325,[2]掉落汇总!$D$1:$M$1)),[2]掉落汇总!$A$2:$A$871,I$1,[2]掉落汇总!$C$2:$C$871,$Q$2)/$Q$3)*宝箱投放计算!H325</f>
        <v>0</v>
      </c>
      <c r="J325">
        <f ca="1">(SUMIFS(OFFSET([2]掉落汇总!$C$2:$C$871,,MATCH($B325,[2]掉落汇总!$D$1:$M$1)),[2]掉落汇总!$A$2:$A$871,J$1,[2]掉落汇总!$C$2:$C$871,$Q$1)+SUMIFS(OFFSET([2]掉落汇总!$C$2:$C$871,,MATCH($B325,[2]掉落汇总!$D$1:$M$1)),[2]掉落汇总!$A$2:$A$871,J$1,[2]掉落汇总!$C$2:$C$871,$Q$2)/$Q$3)*宝箱投放计算!I325</f>
        <v>0</v>
      </c>
      <c r="K325">
        <f ca="1">(SUMIFS(OFFSET([2]掉落汇总!$C$2:$C$871,,MATCH($B325,[2]掉落汇总!$D$1:$M$1)),[2]掉落汇总!$A$2:$A$871,K$1,[2]掉落汇总!$C$2:$C$871,$Q$1)+SUMIFS(OFFSET([2]掉落汇总!$C$2:$C$871,,MATCH($B325,[2]掉落汇总!$D$1:$M$1)),[2]掉落汇总!$A$2:$A$871,K$1,[2]掉落汇总!$C$2:$C$871,$Q$2)/$Q$3)*宝箱投放计算!J325</f>
        <v>0</v>
      </c>
      <c r="L325">
        <f ca="1">(SUMIFS(OFFSET([2]掉落汇总!$C$2:$C$871,,MATCH($B325,[2]掉落汇总!$D$1:$M$1)),[2]掉落汇总!$A$2:$A$871,L$1,[2]掉落汇总!$C$2:$C$871,$Q$1)+SUMIFS(OFFSET([2]掉落汇总!$C$2:$C$871,,MATCH($B325,[2]掉落汇总!$D$1:$M$1)),[2]掉落汇总!$A$2:$A$871,L$1,[2]掉落汇总!$C$2:$C$871,$Q$2)/$Q$3)*宝箱投放计算!K325</f>
        <v>0.7814085171640911</v>
      </c>
      <c r="M325">
        <f ca="1">(SUMIFS(OFFSET([2]掉落汇总!$C$2:$C$871,,MATCH($B325,[2]掉落汇总!$D$1:$M$1)),[2]掉落汇总!$A$2:$A$871,M$1,[2]掉落汇总!$C$2:$C$871,$Q$1)+SUMIFS(OFFSET([2]掉落汇总!$C$2:$C$871,,MATCH($B325,[2]掉落汇总!$D$1:$M$1)),[2]掉落汇总!$A$2:$A$871,M$1,[2]掉落汇总!$C$2:$C$871,$Q$2)/$Q$3)*宝箱投放计算!L325</f>
        <v>0.78196893612051854</v>
      </c>
      <c r="N325">
        <f ca="1">(SUMIFS(OFFSET([2]掉落汇总!$C$2:$C$871,,MATCH($B325,[2]掉落汇总!$D$1:$M$1)),[2]掉落汇总!$A$2:$A$871,N$1,[2]掉落汇总!$C$2:$C$871,$Q$1)+SUMIFS(OFFSET([2]掉落汇总!$C$2:$C$871,,MATCH($B325,[2]掉落汇总!$D$1:$M$1)),[2]掉落汇总!$A$2:$A$871,N$1,[2]掉落汇总!$C$2:$C$871,$Q$2)/$Q$3)*宝箱投放计算!M325</f>
        <v>0.18146053602163756</v>
      </c>
      <c r="O325">
        <f ca="1">(SUMIFS(OFFSET([2]掉落汇总!$C$2:$C$871,,MATCH($B325,[2]掉落汇总!$D$1:$M$1)),[2]掉落汇总!$A$2:$A$871,O$1,[2]掉落汇总!$C$2:$C$871,$Q$1)+SUMIFS(OFFSET([2]掉落汇总!$C$2:$C$871,,MATCH($B325,[2]掉落汇总!$D$1:$M$1)),[2]掉落汇总!$A$2:$A$871,O$1,[2]掉落汇总!$C$2:$C$871,$Q$2)/$Q$3)*宝箱投放计算!N325</f>
        <v>0.37342246297470183</v>
      </c>
    </row>
    <row r="326" spans="1:15" x14ac:dyDescent="0.2">
      <c r="A326">
        <f>玩家成长时间线!A326</f>
        <v>325</v>
      </c>
      <c r="B326">
        <f>玩家成长时间线!B326</f>
        <v>9</v>
      </c>
      <c r="C326">
        <f ca="1">SUM($D$2:D326)</f>
        <v>2882.9769936637431</v>
      </c>
      <c r="D326">
        <f t="shared" ca="1" si="5"/>
        <v>13.250172406379972</v>
      </c>
      <c r="E326">
        <f ca="1">(SUMIFS(OFFSET([2]掉落汇总!$C$2:$C$871,,MATCH($B326,[2]掉落汇总!$D$1:$M$1)),[2]掉落汇总!$A$2:$A$871,E$1,[2]掉落汇总!$C$2:$C$871,$Q$1)+SUMIFS(OFFSET([2]掉落汇总!$C$2:$C$871,,MATCH($B326,[2]掉落汇总!$D$1:$M$1)),[2]掉落汇总!$A$2:$A$871,E$1,[2]掉落汇总!$C$2:$C$871,$Q$2)/$Q$3)*宝箱投放计算!D326</f>
        <v>1.8944558342420936</v>
      </c>
      <c r="F326">
        <f ca="1">(SUMIFS(OFFSET([2]掉落汇总!$C$2:$C$871,,MATCH($B326,[2]掉落汇总!$D$1:$M$1)),[2]掉落汇总!$A$2:$A$871,F$1,[2]掉落汇总!$C$2:$C$871,$Q$1)+SUMIFS(OFFSET([2]掉落汇总!$C$2:$C$871,,MATCH($B326,[2]掉落汇总!$D$1:$M$1)),[2]掉落汇总!$A$2:$A$871,F$1,[2]掉落汇总!$C$2:$C$871,$Q$2)/$Q$3)*宝箱投放计算!E326</f>
        <v>2.8580034423407916</v>
      </c>
      <c r="G326">
        <f ca="1">(SUMIFS(OFFSET([2]掉落汇总!$C$2:$C$871,,MATCH($B326,[2]掉落汇总!$D$1:$M$1)),[2]掉落汇总!$A$2:$A$871,G$1,[2]掉落汇总!$C$2:$C$871,$Q$1)+SUMIFS(OFFSET([2]掉落汇总!$C$2:$C$871,,MATCH($B326,[2]掉落汇总!$D$1:$M$1)),[2]掉落汇总!$A$2:$A$871,G$1,[2]掉落汇总!$C$2:$C$871,$Q$2)/$Q$3)*宝箱投放计算!F326</f>
        <v>0</v>
      </c>
      <c r="H326">
        <f ca="1">(SUMIFS(OFFSET([2]掉落汇总!$C$2:$C$871,,MATCH($B326,[2]掉落汇总!$D$1:$M$1)),[2]掉落汇总!$A$2:$A$871,H$1,[2]掉落汇总!$C$2:$C$871,$Q$1)+SUMIFS(OFFSET([2]掉落汇总!$C$2:$C$871,,MATCH($B326,[2]掉落汇总!$D$1:$M$1)),[2]掉落汇总!$A$2:$A$871,H$1,[2]掉落汇总!$C$2:$C$871,$Q$2)/$Q$3)*宝箱投放计算!G326</f>
        <v>0</v>
      </c>
      <c r="I326">
        <f ca="1">(SUMIFS(OFFSET([2]掉落汇总!$C$2:$C$871,,MATCH($B326,[2]掉落汇总!$D$1:$M$1)),[2]掉落汇总!$A$2:$A$871,I$1,[2]掉落汇总!$C$2:$C$871,$Q$1)+SUMIFS(OFFSET([2]掉落汇总!$C$2:$C$871,,MATCH($B326,[2]掉落汇总!$D$1:$M$1)),[2]掉落汇总!$A$2:$A$871,I$1,[2]掉落汇总!$C$2:$C$871,$Q$2)/$Q$3)*宝箱投放计算!H326</f>
        <v>1.7735703245749606</v>
      </c>
      <c r="J326">
        <f ca="1">(SUMIFS(OFFSET([2]掉落汇总!$C$2:$C$871,,MATCH($B326,[2]掉落汇总!$D$1:$M$1)),[2]掉落汇总!$A$2:$A$871,J$1,[2]掉落汇总!$C$2:$C$871,$Q$1)+SUMIFS(OFFSET([2]掉落汇总!$C$2:$C$871,,MATCH($B326,[2]掉落汇总!$D$1:$M$1)),[2]掉落汇总!$A$2:$A$871,J$1,[2]掉落汇总!$C$2:$C$871,$Q$2)/$Q$3)*宝箱投放计算!I326</f>
        <v>4.6058823529411761</v>
      </c>
      <c r="K326">
        <f ca="1">(SUMIFS(OFFSET([2]掉落汇总!$C$2:$C$871,,MATCH($B326,[2]掉落汇总!$D$1:$M$1)),[2]掉落汇总!$A$2:$A$871,K$1,[2]掉落汇总!$C$2:$C$871,$Q$1)+SUMIFS(OFFSET([2]掉落汇总!$C$2:$C$871,,MATCH($B326,[2]掉落汇总!$D$1:$M$1)),[2]掉落汇总!$A$2:$A$871,K$1,[2]掉落汇总!$C$2:$C$871,$Q$2)/$Q$3)*宝箱投放计算!J326</f>
        <v>0</v>
      </c>
      <c r="L326">
        <f ca="1">(SUMIFS(OFFSET([2]掉落汇总!$C$2:$C$871,,MATCH($B326,[2]掉落汇总!$D$1:$M$1)),[2]掉落汇总!$A$2:$A$871,L$1,[2]掉落汇总!$C$2:$C$871,$Q$1)+SUMIFS(OFFSET([2]掉落汇总!$C$2:$C$871,,MATCH($B326,[2]掉落汇总!$D$1:$M$1)),[2]掉落汇总!$A$2:$A$871,L$1,[2]掉落汇总!$C$2:$C$871,$Q$2)/$Q$3)*宝箱投放计算!K326</f>
        <v>0.7814085171640911</v>
      </c>
      <c r="M326">
        <f ca="1">(SUMIFS(OFFSET([2]掉落汇总!$C$2:$C$871,,MATCH($B326,[2]掉落汇总!$D$1:$M$1)),[2]掉落汇总!$A$2:$A$871,M$1,[2]掉落汇总!$C$2:$C$871,$Q$1)+SUMIFS(OFFSET([2]掉落汇总!$C$2:$C$871,,MATCH($B326,[2]掉落汇总!$D$1:$M$1)),[2]掉落汇总!$A$2:$A$871,M$1,[2]掉落汇总!$C$2:$C$871,$Q$2)/$Q$3)*宝箱投放计算!L326</f>
        <v>0.78196893612051854</v>
      </c>
      <c r="N326">
        <f ca="1">(SUMIFS(OFFSET([2]掉落汇总!$C$2:$C$871,,MATCH($B326,[2]掉落汇总!$D$1:$M$1)),[2]掉落汇总!$A$2:$A$871,N$1,[2]掉落汇总!$C$2:$C$871,$Q$1)+SUMIFS(OFFSET([2]掉落汇总!$C$2:$C$871,,MATCH($B326,[2]掉落汇总!$D$1:$M$1)),[2]掉落汇总!$A$2:$A$871,N$1,[2]掉落汇总!$C$2:$C$871,$Q$2)/$Q$3)*宝箱投放计算!M326</f>
        <v>0.18146053602163756</v>
      </c>
      <c r="O326">
        <f ca="1">(SUMIFS(OFFSET([2]掉落汇总!$C$2:$C$871,,MATCH($B326,[2]掉落汇总!$D$1:$M$1)),[2]掉落汇总!$A$2:$A$871,O$1,[2]掉落汇总!$C$2:$C$871,$Q$1)+SUMIFS(OFFSET([2]掉落汇总!$C$2:$C$871,,MATCH($B326,[2]掉落汇总!$D$1:$M$1)),[2]掉落汇总!$A$2:$A$871,O$1,[2]掉落汇总!$C$2:$C$871,$Q$2)/$Q$3)*宝箱投放计算!N326</f>
        <v>0.37342246297470183</v>
      </c>
    </row>
    <row r="327" spans="1:15" x14ac:dyDescent="0.2">
      <c r="A327">
        <f>玩家成长时间线!A327</f>
        <v>326</v>
      </c>
      <c r="B327">
        <f>玩家成长时间线!B327</f>
        <v>9</v>
      </c>
      <c r="C327">
        <f ca="1">SUM($D$2:D327)</f>
        <v>2889.8555650829012</v>
      </c>
      <c r="D327">
        <f t="shared" ca="1" si="5"/>
        <v>6.8785714191582725</v>
      </c>
      <c r="E327">
        <f ca="1">(SUMIFS(OFFSET([2]掉落汇总!$C$2:$C$871,,MATCH($B327,[2]掉落汇总!$D$1:$M$1)),[2]掉落汇总!$A$2:$A$871,E$1,[2]掉落汇总!$C$2:$C$871,$Q$1)+SUMIFS(OFFSET([2]掉落汇总!$C$2:$C$871,,MATCH($B327,[2]掉落汇总!$D$1:$M$1)),[2]掉落汇总!$A$2:$A$871,E$1,[2]掉落汇总!$C$2:$C$871,$Q$2)/$Q$3)*宝箱投放计算!D327</f>
        <v>1.9023075245365322</v>
      </c>
      <c r="F327">
        <f ca="1">(SUMIFS(OFFSET([2]掉落汇总!$C$2:$C$871,,MATCH($B327,[2]掉落汇总!$D$1:$M$1)),[2]掉落汇总!$A$2:$A$871,F$1,[2]掉落汇总!$C$2:$C$871,$Q$1)+SUMIFS(OFFSET([2]掉落汇总!$C$2:$C$871,,MATCH($B327,[2]掉落汇总!$D$1:$M$1)),[2]掉落汇总!$A$2:$A$871,F$1,[2]掉落汇总!$C$2:$C$871,$Q$2)/$Q$3)*宝箱投放计算!E327</f>
        <v>2.8580034423407916</v>
      </c>
      <c r="G327">
        <f ca="1">(SUMIFS(OFFSET([2]掉落汇总!$C$2:$C$871,,MATCH($B327,[2]掉落汇总!$D$1:$M$1)),[2]掉落汇总!$A$2:$A$871,G$1,[2]掉落汇总!$C$2:$C$871,$Q$1)+SUMIFS(OFFSET([2]掉落汇总!$C$2:$C$871,,MATCH($B327,[2]掉落汇总!$D$1:$M$1)),[2]掉落汇总!$A$2:$A$871,G$1,[2]掉落汇总!$C$2:$C$871,$Q$2)/$Q$3)*宝箱投放计算!F327</f>
        <v>0</v>
      </c>
      <c r="H327">
        <f ca="1">(SUMIFS(OFFSET([2]掉落汇总!$C$2:$C$871,,MATCH($B327,[2]掉落汇总!$D$1:$M$1)),[2]掉落汇总!$A$2:$A$871,H$1,[2]掉落汇总!$C$2:$C$871,$Q$1)+SUMIFS(OFFSET([2]掉落汇总!$C$2:$C$871,,MATCH($B327,[2]掉落汇总!$D$1:$M$1)),[2]掉落汇总!$A$2:$A$871,H$1,[2]掉落汇总!$C$2:$C$871,$Q$2)/$Q$3)*宝箱投放计算!G327</f>
        <v>0</v>
      </c>
      <c r="I327">
        <f ca="1">(SUMIFS(OFFSET([2]掉落汇总!$C$2:$C$871,,MATCH($B327,[2]掉落汇总!$D$1:$M$1)),[2]掉落汇总!$A$2:$A$871,I$1,[2]掉落汇总!$C$2:$C$871,$Q$1)+SUMIFS(OFFSET([2]掉落汇总!$C$2:$C$871,,MATCH($B327,[2]掉落汇总!$D$1:$M$1)),[2]掉落汇总!$A$2:$A$871,I$1,[2]掉落汇总!$C$2:$C$871,$Q$2)/$Q$3)*宝箱投放计算!H327</f>
        <v>0</v>
      </c>
      <c r="J327">
        <f ca="1">(SUMIFS(OFFSET([2]掉落汇总!$C$2:$C$871,,MATCH($B327,[2]掉落汇总!$D$1:$M$1)),[2]掉落汇总!$A$2:$A$871,J$1,[2]掉落汇总!$C$2:$C$871,$Q$1)+SUMIFS(OFFSET([2]掉落汇总!$C$2:$C$871,,MATCH($B327,[2]掉落汇总!$D$1:$M$1)),[2]掉落汇总!$A$2:$A$871,J$1,[2]掉落汇总!$C$2:$C$871,$Q$2)/$Q$3)*宝箱投放计算!I327</f>
        <v>0</v>
      </c>
      <c r="K327">
        <f ca="1">(SUMIFS(OFFSET([2]掉落汇总!$C$2:$C$871,,MATCH($B327,[2]掉落汇总!$D$1:$M$1)),[2]掉落汇总!$A$2:$A$871,K$1,[2]掉落汇总!$C$2:$C$871,$Q$1)+SUMIFS(OFFSET([2]掉落汇总!$C$2:$C$871,,MATCH($B327,[2]掉落汇总!$D$1:$M$1)),[2]掉落汇总!$A$2:$A$871,K$1,[2]掉落汇总!$C$2:$C$871,$Q$2)/$Q$3)*宝箱投放计算!J327</f>
        <v>0</v>
      </c>
      <c r="L327">
        <f ca="1">(SUMIFS(OFFSET([2]掉落汇总!$C$2:$C$871,,MATCH($B327,[2]掉落汇总!$D$1:$M$1)),[2]掉落汇总!$A$2:$A$871,L$1,[2]掉落汇总!$C$2:$C$871,$Q$1)+SUMIFS(OFFSET([2]掉落汇总!$C$2:$C$871,,MATCH($B327,[2]掉落汇总!$D$1:$M$1)),[2]掉落汇总!$A$2:$A$871,L$1,[2]掉落汇总!$C$2:$C$871,$Q$2)/$Q$3)*宝箱投放计算!K327</f>
        <v>0.7814085171640911</v>
      </c>
      <c r="M327">
        <f ca="1">(SUMIFS(OFFSET([2]掉落汇总!$C$2:$C$871,,MATCH($B327,[2]掉落汇总!$D$1:$M$1)),[2]掉落汇总!$A$2:$A$871,M$1,[2]掉落汇总!$C$2:$C$871,$Q$1)+SUMIFS(OFFSET([2]掉落汇总!$C$2:$C$871,,MATCH($B327,[2]掉落汇总!$D$1:$M$1)),[2]掉落汇总!$A$2:$A$871,M$1,[2]掉落汇总!$C$2:$C$871,$Q$2)/$Q$3)*宝箱投放计算!L327</f>
        <v>0.78196893612051854</v>
      </c>
      <c r="N327">
        <f ca="1">(SUMIFS(OFFSET([2]掉落汇总!$C$2:$C$871,,MATCH($B327,[2]掉落汇总!$D$1:$M$1)),[2]掉落汇总!$A$2:$A$871,N$1,[2]掉落汇总!$C$2:$C$871,$Q$1)+SUMIFS(OFFSET([2]掉落汇总!$C$2:$C$871,,MATCH($B327,[2]掉落汇总!$D$1:$M$1)),[2]掉落汇总!$A$2:$A$871,N$1,[2]掉落汇总!$C$2:$C$871,$Q$2)/$Q$3)*宝箱投放计算!M327</f>
        <v>0.18146053602163756</v>
      </c>
      <c r="O327">
        <f ca="1">(SUMIFS(OFFSET([2]掉落汇总!$C$2:$C$871,,MATCH($B327,[2]掉落汇总!$D$1:$M$1)),[2]掉落汇总!$A$2:$A$871,O$1,[2]掉落汇总!$C$2:$C$871,$Q$1)+SUMIFS(OFFSET([2]掉落汇总!$C$2:$C$871,,MATCH($B327,[2]掉落汇总!$D$1:$M$1)),[2]掉落汇总!$A$2:$A$871,O$1,[2]掉落汇总!$C$2:$C$871,$Q$2)/$Q$3)*宝箱投放计算!N327</f>
        <v>0.37342246297470183</v>
      </c>
    </row>
    <row r="328" spans="1:15" x14ac:dyDescent="0.2">
      <c r="A328">
        <f>玩家成长时间线!A328</f>
        <v>327</v>
      </c>
      <c r="B328">
        <f>玩家成长时间线!B328</f>
        <v>9</v>
      </c>
      <c r="C328">
        <f ca="1">SUM($D$2:D328)</f>
        <v>2896.8990219982425</v>
      </c>
      <c r="D328">
        <f t="shared" ca="1" si="5"/>
        <v>7.043456915341479</v>
      </c>
      <c r="E328">
        <f ca="1">(SUMIFS(OFFSET([2]掉落汇总!$C$2:$C$871,,MATCH($B328,[2]掉落汇总!$D$1:$M$1)),[2]掉落汇总!$A$2:$A$871,E$1,[2]掉落汇总!$C$2:$C$871,$Q$1)+SUMIFS(OFFSET([2]掉落汇总!$C$2:$C$871,,MATCH($B328,[2]掉落汇总!$D$1:$M$1)),[2]掉落汇总!$A$2:$A$871,E$1,[2]掉落汇总!$C$2:$C$871,$Q$2)/$Q$3)*宝箱投放计算!D328</f>
        <v>2.067193020719738</v>
      </c>
      <c r="F328">
        <f ca="1">(SUMIFS(OFFSET([2]掉落汇总!$C$2:$C$871,,MATCH($B328,[2]掉落汇总!$D$1:$M$1)),[2]掉落汇总!$A$2:$A$871,F$1,[2]掉落汇总!$C$2:$C$871,$Q$1)+SUMIFS(OFFSET([2]掉落汇总!$C$2:$C$871,,MATCH($B328,[2]掉落汇总!$D$1:$M$1)),[2]掉落汇总!$A$2:$A$871,F$1,[2]掉落汇总!$C$2:$C$871,$Q$2)/$Q$3)*宝箱投放计算!E328</f>
        <v>2.8580034423407916</v>
      </c>
      <c r="G328">
        <f ca="1">(SUMIFS(OFFSET([2]掉落汇总!$C$2:$C$871,,MATCH($B328,[2]掉落汇总!$D$1:$M$1)),[2]掉落汇总!$A$2:$A$871,G$1,[2]掉落汇总!$C$2:$C$871,$Q$1)+SUMIFS(OFFSET([2]掉落汇总!$C$2:$C$871,,MATCH($B328,[2]掉落汇总!$D$1:$M$1)),[2]掉落汇总!$A$2:$A$871,G$1,[2]掉落汇总!$C$2:$C$871,$Q$2)/$Q$3)*宝箱投放计算!F328</f>
        <v>0</v>
      </c>
      <c r="H328">
        <f ca="1">(SUMIFS(OFFSET([2]掉落汇总!$C$2:$C$871,,MATCH($B328,[2]掉落汇总!$D$1:$M$1)),[2]掉落汇总!$A$2:$A$871,H$1,[2]掉落汇总!$C$2:$C$871,$Q$1)+SUMIFS(OFFSET([2]掉落汇总!$C$2:$C$871,,MATCH($B328,[2]掉落汇总!$D$1:$M$1)),[2]掉落汇总!$A$2:$A$871,H$1,[2]掉落汇总!$C$2:$C$871,$Q$2)/$Q$3)*宝箱投放计算!G328</f>
        <v>0</v>
      </c>
      <c r="I328">
        <f ca="1">(SUMIFS(OFFSET([2]掉落汇总!$C$2:$C$871,,MATCH($B328,[2]掉落汇总!$D$1:$M$1)),[2]掉落汇总!$A$2:$A$871,I$1,[2]掉落汇总!$C$2:$C$871,$Q$1)+SUMIFS(OFFSET([2]掉落汇总!$C$2:$C$871,,MATCH($B328,[2]掉落汇总!$D$1:$M$1)),[2]掉落汇总!$A$2:$A$871,I$1,[2]掉落汇总!$C$2:$C$871,$Q$2)/$Q$3)*宝箱投放计算!H328</f>
        <v>0</v>
      </c>
      <c r="J328">
        <f ca="1">(SUMIFS(OFFSET([2]掉落汇总!$C$2:$C$871,,MATCH($B328,[2]掉落汇总!$D$1:$M$1)),[2]掉落汇总!$A$2:$A$871,J$1,[2]掉落汇总!$C$2:$C$871,$Q$1)+SUMIFS(OFFSET([2]掉落汇总!$C$2:$C$871,,MATCH($B328,[2]掉落汇总!$D$1:$M$1)),[2]掉落汇总!$A$2:$A$871,J$1,[2]掉落汇总!$C$2:$C$871,$Q$2)/$Q$3)*宝箱投放计算!I328</f>
        <v>0</v>
      </c>
      <c r="K328">
        <f ca="1">(SUMIFS(OFFSET([2]掉落汇总!$C$2:$C$871,,MATCH($B328,[2]掉落汇总!$D$1:$M$1)),[2]掉落汇总!$A$2:$A$871,K$1,[2]掉落汇总!$C$2:$C$871,$Q$1)+SUMIFS(OFFSET([2]掉落汇总!$C$2:$C$871,,MATCH($B328,[2]掉落汇总!$D$1:$M$1)),[2]掉落汇总!$A$2:$A$871,K$1,[2]掉落汇总!$C$2:$C$871,$Q$2)/$Q$3)*宝箱投放计算!J328</f>
        <v>0</v>
      </c>
      <c r="L328">
        <f ca="1">(SUMIFS(OFFSET([2]掉落汇总!$C$2:$C$871,,MATCH($B328,[2]掉落汇总!$D$1:$M$1)),[2]掉落汇总!$A$2:$A$871,L$1,[2]掉落汇总!$C$2:$C$871,$Q$1)+SUMIFS(OFFSET([2]掉落汇总!$C$2:$C$871,,MATCH($B328,[2]掉落汇总!$D$1:$M$1)),[2]掉落汇总!$A$2:$A$871,L$1,[2]掉落汇总!$C$2:$C$871,$Q$2)/$Q$3)*宝箱投放计算!K328</f>
        <v>0.7814085171640911</v>
      </c>
      <c r="M328">
        <f ca="1">(SUMIFS(OFFSET([2]掉落汇总!$C$2:$C$871,,MATCH($B328,[2]掉落汇总!$D$1:$M$1)),[2]掉落汇总!$A$2:$A$871,M$1,[2]掉落汇总!$C$2:$C$871,$Q$1)+SUMIFS(OFFSET([2]掉落汇总!$C$2:$C$871,,MATCH($B328,[2]掉落汇总!$D$1:$M$1)),[2]掉落汇总!$A$2:$A$871,M$1,[2]掉落汇总!$C$2:$C$871,$Q$2)/$Q$3)*宝箱投放计算!L328</f>
        <v>0.78196893612051854</v>
      </c>
      <c r="N328">
        <f ca="1">(SUMIFS(OFFSET([2]掉落汇总!$C$2:$C$871,,MATCH($B328,[2]掉落汇总!$D$1:$M$1)),[2]掉落汇总!$A$2:$A$871,N$1,[2]掉落汇总!$C$2:$C$871,$Q$1)+SUMIFS(OFFSET([2]掉落汇总!$C$2:$C$871,,MATCH($B328,[2]掉落汇总!$D$1:$M$1)),[2]掉落汇总!$A$2:$A$871,N$1,[2]掉落汇总!$C$2:$C$871,$Q$2)/$Q$3)*宝箱投放计算!M328</f>
        <v>0.18146053602163756</v>
      </c>
      <c r="O328">
        <f ca="1">(SUMIFS(OFFSET([2]掉落汇总!$C$2:$C$871,,MATCH($B328,[2]掉落汇总!$D$1:$M$1)),[2]掉落汇总!$A$2:$A$871,O$1,[2]掉落汇总!$C$2:$C$871,$Q$1)+SUMIFS(OFFSET([2]掉落汇总!$C$2:$C$871,,MATCH($B328,[2]掉落汇总!$D$1:$M$1)),[2]掉落汇总!$A$2:$A$871,O$1,[2]掉落汇总!$C$2:$C$871,$Q$2)/$Q$3)*宝箱投放计算!N328</f>
        <v>0.37342246297470183</v>
      </c>
    </row>
    <row r="329" spans="1:15" x14ac:dyDescent="0.2">
      <c r="A329">
        <f>玩家成长时间线!A329</f>
        <v>328</v>
      </c>
      <c r="B329">
        <f>玩家成长时间线!B329</f>
        <v>10</v>
      </c>
      <c r="C329">
        <f ca="1">SUM($D$2:D329)</f>
        <v>2909.5389217333218</v>
      </c>
      <c r="D329">
        <f t="shared" ca="1" si="5"/>
        <v>12.639899735079112</v>
      </c>
      <c r="E329">
        <f ca="1">(SUMIFS(OFFSET([2]掉落汇总!$C$2:$C$871,,MATCH($B329,[2]掉落汇总!$D$1:$M$1)),[2]掉落汇总!$A$2:$A$871,E$1,[2]掉落汇总!$C$2:$C$871,$Q$1)+SUMIFS(OFFSET([2]掉落汇总!$C$2:$C$871,,MATCH($B329,[2]掉落汇总!$D$1:$M$1)),[2]掉落汇总!$A$2:$A$871,E$1,[2]掉落汇总!$C$2:$C$871,$Q$2)/$Q$3)*宝箱投放计算!D329</f>
        <v>3.084018937401368</v>
      </c>
      <c r="F329">
        <f ca="1">(SUMIFS(OFFSET([2]掉落汇总!$C$2:$C$871,,MATCH($B329,[2]掉落汇总!$D$1:$M$1)),[2]掉落汇总!$A$2:$A$871,F$1,[2]掉落汇总!$C$2:$C$871,$Q$1)+SUMIFS(OFFSET([2]掉落汇总!$C$2:$C$871,,MATCH($B329,[2]掉落汇总!$D$1:$M$1)),[2]掉落汇总!$A$2:$A$871,F$1,[2]掉落汇总!$C$2:$C$871,$Q$2)/$Q$3)*宝箱投放计算!E329</f>
        <v>2.8580034423407916</v>
      </c>
      <c r="G329">
        <f ca="1">(SUMIFS(OFFSET([2]掉落汇总!$C$2:$C$871,,MATCH($B329,[2]掉落汇总!$D$1:$M$1)),[2]掉落汇总!$A$2:$A$871,G$1,[2]掉落汇总!$C$2:$C$871,$Q$1)+SUMIFS(OFFSET([2]掉落汇总!$C$2:$C$871,,MATCH($B329,[2]掉落汇总!$D$1:$M$1)),[2]掉落汇总!$A$2:$A$871,G$1,[2]掉落汇总!$C$2:$C$871,$Q$2)/$Q$3)*宝箱投放计算!F329</f>
        <v>0</v>
      </c>
      <c r="H329">
        <f ca="1">(SUMIFS(OFFSET([2]掉落汇总!$C$2:$C$871,,MATCH($B329,[2]掉落汇总!$D$1:$M$1)),[2]掉落汇总!$A$2:$A$871,H$1,[2]掉落汇总!$C$2:$C$871,$Q$1)+SUMIFS(OFFSET([2]掉落汇总!$C$2:$C$871,,MATCH($B329,[2]掉落汇总!$D$1:$M$1)),[2]掉落汇总!$A$2:$A$871,H$1,[2]掉落汇总!$C$2:$C$871,$Q$2)/$Q$3)*宝箱投放计算!G329</f>
        <v>0</v>
      </c>
      <c r="I329">
        <f ca="1">(SUMIFS(OFFSET([2]掉落汇总!$C$2:$C$871,,MATCH($B329,[2]掉落汇总!$D$1:$M$1)),[2]掉落汇总!$A$2:$A$871,I$1,[2]掉落汇总!$C$2:$C$871,$Q$1)+SUMIFS(OFFSET([2]掉落汇总!$C$2:$C$871,,MATCH($B329,[2]掉落汇总!$D$1:$M$1)),[2]掉落汇总!$A$2:$A$871,I$1,[2]掉落汇总!$C$2:$C$871,$Q$2)/$Q$3)*宝箱投放计算!H329</f>
        <v>0</v>
      </c>
      <c r="J329">
        <f ca="1">(SUMIFS(OFFSET([2]掉落汇总!$C$2:$C$871,,MATCH($B329,[2]掉落汇总!$D$1:$M$1)),[2]掉落汇总!$A$2:$A$871,J$1,[2]掉落汇总!$C$2:$C$871,$Q$1)+SUMIFS(OFFSET([2]掉落汇总!$C$2:$C$871,,MATCH($B329,[2]掉落汇总!$D$1:$M$1)),[2]掉落汇总!$A$2:$A$871,J$1,[2]掉落汇总!$C$2:$C$871,$Q$2)/$Q$3)*宝箱投放计算!I329</f>
        <v>4.5796169030560039</v>
      </c>
      <c r="K329">
        <f ca="1">(SUMIFS(OFFSET([2]掉落汇总!$C$2:$C$871,,MATCH($B329,[2]掉落汇总!$D$1:$M$1)),[2]掉落汇总!$A$2:$A$871,K$1,[2]掉落汇总!$C$2:$C$871,$Q$1)+SUMIFS(OFFSET([2]掉落汇总!$C$2:$C$871,,MATCH($B329,[2]掉落汇总!$D$1:$M$1)),[2]掉落汇总!$A$2:$A$871,K$1,[2]掉落汇总!$C$2:$C$871,$Q$2)/$Q$3)*宝箱投放计算!J329</f>
        <v>0</v>
      </c>
      <c r="L329">
        <f ca="1">(SUMIFS(OFFSET([2]掉落汇总!$C$2:$C$871,,MATCH($B329,[2]掉落汇总!$D$1:$M$1)),[2]掉落汇总!$A$2:$A$871,L$1,[2]掉落汇总!$C$2:$C$871,$Q$1)+SUMIFS(OFFSET([2]掉落汇总!$C$2:$C$871,,MATCH($B329,[2]掉落汇总!$D$1:$M$1)),[2]掉落汇总!$A$2:$A$871,L$1,[2]掉落汇总!$C$2:$C$871,$Q$2)/$Q$3)*宝箱投放计算!K329</f>
        <v>0.7814085171640911</v>
      </c>
      <c r="M329">
        <f ca="1">(SUMIFS(OFFSET([2]掉落汇总!$C$2:$C$871,,MATCH($B329,[2]掉落汇总!$D$1:$M$1)),[2]掉落汇总!$A$2:$A$871,M$1,[2]掉落汇总!$C$2:$C$871,$Q$1)+SUMIFS(OFFSET([2]掉落汇总!$C$2:$C$871,,MATCH($B329,[2]掉落汇总!$D$1:$M$1)),[2]掉落汇总!$A$2:$A$871,M$1,[2]掉落汇总!$C$2:$C$871,$Q$2)/$Q$3)*宝箱投放计算!L329</f>
        <v>0.78196893612051854</v>
      </c>
      <c r="N329">
        <f ca="1">(SUMIFS(OFFSET([2]掉落汇总!$C$2:$C$871,,MATCH($B329,[2]掉落汇总!$D$1:$M$1)),[2]掉落汇总!$A$2:$A$871,N$1,[2]掉落汇总!$C$2:$C$871,$Q$1)+SUMIFS(OFFSET([2]掉落汇总!$C$2:$C$871,,MATCH($B329,[2]掉落汇总!$D$1:$M$1)),[2]掉落汇总!$A$2:$A$871,N$1,[2]掉落汇总!$C$2:$C$871,$Q$2)/$Q$3)*宝箱投放计算!M329</f>
        <v>0.18146053602163756</v>
      </c>
      <c r="O329">
        <f ca="1">(SUMIFS(OFFSET([2]掉落汇总!$C$2:$C$871,,MATCH($B329,[2]掉落汇总!$D$1:$M$1)),[2]掉落汇总!$A$2:$A$871,O$1,[2]掉落汇总!$C$2:$C$871,$Q$1)+SUMIFS(OFFSET([2]掉落汇总!$C$2:$C$871,,MATCH($B329,[2]掉落汇总!$D$1:$M$1)),[2]掉落汇总!$A$2:$A$871,O$1,[2]掉落汇总!$C$2:$C$871,$Q$2)/$Q$3)*宝箱投放计算!N329</f>
        <v>0.37342246297470183</v>
      </c>
    </row>
    <row r="330" spans="1:15" x14ac:dyDescent="0.2">
      <c r="A330">
        <f>玩家成长时间线!A330</f>
        <v>329</v>
      </c>
      <c r="B330">
        <f>玩家成长时间线!B330</f>
        <v>10</v>
      </c>
      <c r="C330">
        <f ca="1">SUM($D$2:D330)</f>
        <v>2917.6118294995899</v>
      </c>
      <c r="D330">
        <f t="shared" ca="1" si="5"/>
        <v>8.0729077662682425</v>
      </c>
      <c r="E330">
        <f ca="1">(SUMIFS(OFFSET([2]掉落汇总!$C$2:$C$871,,MATCH($B330,[2]掉落汇总!$D$1:$M$1)),[2]掉落汇总!$A$2:$A$871,E$1,[2]掉落汇总!$C$2:$C$871,$Q$1)+SUMIFS(OFFSET([2]掉落汇总!$C$2:$C$871,,MATCH($B330,[2]掉落汇总!$D$1:$M$1)),[2]掉落汇总!$A$2:$A$871,E$1,[2]掉落汇总!$C$2:$C$871,$Q$2)/$Q$3)*宝箱投放计算!D330</f>
        <v>3.0966438716465019</v>
      </c>
      <c r="F330">
        <f ca="1">(SUMIFS(OFFSET([2]掉落汇总!$C$2:$C$871,,MATCH($B330,[2]掉落汇总!$D$1:$M$1)),[2]掉落汇总!$A$2:$A$871,F$1,[2]掉落汇总!$C$2:$C$871,$Q$1)+SUMIFS(OFFSET([2]掉落汇总!$C$2:$C$871,,MATCH($B330,[2]掉落汇总!$D$1:$M$1)),[2]掉落汇总!$A$2:$A$871,F$1,[2]掉落汇总!$C$2:$C$871,$Q$2)/$Q$3)*宝箱投放计算!E330</f>
        <v>2.8580034423407916</v>
      </c>
      <c r="G330">
        <f ca="1">(SUMIFS(OFFSET([2]掉落汇总!$C$2:$C$871,,MATCH($B330,[2]掉落汇总!$D$1:$M$1)),[2]掉落汇总!$A$2:$A$871,G$1,[2]掉落汇总!$C$2:$C$871,$Q$1)+SUMIFS(OFFSET([2]掉落汇总!$C$2:$C$871,,MATCH($B330,[2]掉落汇总!$D$1:$M$1)),[2]掉落汇总!$A$2:$A$871,G$1,[2]掉落汇总!$C$2:$C$871,$Q$2)/$Q$3)*宝箱投放计算!F330</f>
        <v>0</v>
      </c>
      <c r="H330">
        <f ca="1">(SUMIFS(OFFSET([2]掉落汇总!$C$2:$C$871,,MATCH($B330,[2]掉落汇总!$D$1:$M$1)),[2]掉落汇总!$A$2:$A$871,H$1,[2]掉落汇总!$C$2:$C$871,$Q$1)+SUMIFS(OFFSET([2]掉落汇总!$C$2:$C$871,,MATCH($B330,[2]掉落汇总!$D$1:$M$1)),[2]掉落汇总!$A$2:$A$871,H$1,[2]掉落汇总!$C$2:$C$871,$Q$2)/$Q$3)*宝箱投放计算!G330</f>
        <v>0</v>
      </c>
      <c r="I330">
        <f ca="1">(SUMIFS(OFFSET([2]掉落汇总!$C$2:$C$871,,MATCH($B330,[2]掉落汇总!$D$1:$M$1)),[2]掉落汇总!$A$2:$A$871,I$1,[2]掉落汇总!$C$2:$C$871,$Q$1)+SUMIFS(OFFSET([2]掉落汇总!$C$2:$C$871,,MATCH($B330,[2]掉落汇总!$D$1:$M$1)),[2]掉落汇总!$A$2:$A$871,I$1,[2]掉落汇总!$C$2:$C$871,$Q$2)/$Q$3)*宝箱投放计算!H330</f>
        <v>0</v>
      </c>
      <c r="J330">
        <f ca="1">(SUMIFS(OFFSET([2]掉落汇总!$C$2:$C$871,,MATCH($B330,[2]掉落汇总!$D$1:$M$1)),[2]掉落汇总!$A$2:$A$871,J$1,[2]掉落汇总!$C$2:$C$871,$Q$1)+SUMIFS(OFFSET([2]掉落汇总!$C$2:$C$871,,MATCH($B330,[2]掉落汇总!$D$1:$M$1)),[2]掉落汇总!$A$2:$A$871,J$1,[2]掉落汇总!$C$2:$C$871,$Q$2)/$Q$3)*宝箱投放计算!I330</f>
        <v>0</v>
      </c>
      <c r="K330">
        <f ca="1">(SUMIFS(OFFSET([2]掉落汇总!$C$2:$C$871,,MATCH($B330,[2]掉落汇总!$D$1:$M$1)),[2]掉落汇总!$A$2:$A$871,K$1,[2]掉落汇总!$C$2:$C$871,$Q$1)+SUMIFS(OFFSET([2]掉落汇总!$C$2:$C$871,,MATCH($B330,[2]掉落汇总!$D$1:$M$1)),[2]掉落汇总!$A$2:$A$871,K$1,[2]掉落汇总!$C$2:$C$871,$Q$2)/$Q$3)*宝箱投放计算!J330</f>
        <v>0</v>
      </c>
      <c r="L330">
        <f ca="1">(SUMIFS(OFFSET([2]掉落汇总!$C$2:$C$871,,MATCH($B330,[2]掉落汇总!$D$1:$M$1)),[2]掉落汇总!$A$2:$A$871,L$1,[2]掉落汇总!$C$2:$C$871,$Q$1)+SUMIFS(OFFSET([2]掉落汇总!$C$2:$C$871,,MATCH($B330,[2]掉落汇总!$D$1:$M$1)),[2]掉落汇总!$A$2:$A$871,L$1,[2]掉落汇总!$C$2:$C$871,$Q$2)/$Q$3)*宝箱投放计算!K330</f>
        <v>0.7814085171640911</v>
      </c>
      <c r="M330">
        <f ca="1">(SUMIFS(OFFSET([2]掉落汇总!$C$2:$C$871,,MATCH($B330,[2]掉落汇总!$D$1:$M$1)),[2]掉落汇总!$A$2:$A$871,M$1,[2]掉落汇总!$C$2:$C$871,$Q$1)+SUMIFS(OFFSET([2]掉落汇总!$C$2:$C$871,,MATCH($B330,[2]掉落汇总!$D$1:$M$1)),[2]掉落汇总!$A$2:$A$871,M$1,[2]掉落汇总!$C$2:$C$871,$Q$2)/$Q$3)*宝箱投放计算!L330</f>
        <v>0.78196893612051854</v>
      </c>
      <c r="N330">
        <f ca="1">(SUMIFS(OFFSET([2]掉落汇总!$C$2:$C$871,,MATCH($B330,[2]掉落汇总!$D$1:$M$1)),[2]掉落汇总!$A$2:$A$871,N$1,[2]掉落汇总!$C$2:$C$871,$Q$1)+SUMIFS(OFFSET([2]掉落汇总!$C$2:$C$871,,MATCH($B330,[2]掉落汇总!$D$1:$M$1)),[2]掉落汇总!$A$2:$A$871,N$1,[2]掉落汇总!$C$2:$C$871,$Q$2)/$Q$3)*宝箱投放计算!M330</f>
        <v>0.18146053602163756</v>
      </c>
      <c r="O330">
        <f ca="1">(SUMIFS(OFFSET([2]掉落汇总!$C$2:$C$871,,MATCH($B330,[2]掉落汇总!$D$1:$M$1)),[2]掉落汇总!$A$2:$A$871,O$1,[2]掉落汇总!$C$2:$C$871,$Q$1)+SUMIFS(OFFSET([2]掉落汇总!$C$2:$C$871,,MATCH($B330,[2]掉落汇总!$D$1:$M$1)),[2]掉落汇总!$A$2:$A$871,O$1,[2]掉落汇总!$C$2:$C$871,$Q$2)/$Q$3)*宝箱投放计算!N330</f>
        <v>0.37342246297470183</v>
      </c>
    </row>
    <row r="331" spans="1:15" x14ac:dyDescent="0.2">
      <c r="A331">
        <f>玩家成长时间线!A331</f>
        <v>330</v>
      </c>
      <c r="B331">
        <f>玩家成长时间线!B331</f>
        <v>10</v>
      </c>
      <c r="C331">
        <f ca="1">SUM($D$2:D331)</f>
        <v>2925.6973622001033</v>
      </c>
      <c r="D331">
        <f t="shared" ca="1" si="5"/>
        <v>8.0855327005133759</v>
      </c>
      <c r="E331">
        <f ca="1">(SUMIFS(OFFSET([2]掉落汇总!$C$2:$C$871,,MATCH($B331,[2]掉落汇总!$D$1:$M$1)),[2]掉落汇总!$A$2:$A$871,E$1,[2]掉落汇总!$C$2:$C$871,$Q$1)+SUMIFS(OFFSET([2]掉落汇总!$C$2:$C$871,,MATCH($B331,[2]掉落汇总!$D$1:$M$1)),[2]掉落汇总!$A$2:$A$871,E$1,[2]掉落汇总!$C$2:$C$871,$Q$2)/$Q$3)*宝箱投放计算!D331</f>
        <v>3.1092688058916362</v>
      </c>
      <c r="F331">
        <f ca="1">(SUMIFS(OFFSET([2]掉落汇总!$C$2:$C$871,,MATCH($B331,[2]掉落汇总!$D$1:$M$1)),[2]掉落汇总!$A$2:$A$871,F$1,[2]掉落汇总!$C$2:$C$871,$Q$1)+SUMIFS(OFFSET([2]掉落汇总!$C$2:$C$871,,MATCH($B331,[2]掉落汇总!$D$1:$M$1)),[2]掉落汇总!$A$2:$A$871,F$1,[2]掉落汇总!$C$2:$C$871,$Q$2)/$Q$3)*宝箱投放计算!E331</f>
        <v>2.8580034423407916</v>
      </c>
      <c r="G331">
        <f ca="1">(SUMIFS(OFFSET([2]掉落汇总!$C$2:$C$871,,MATCH($B331,[2]掉落汇总!$D$1:$M$1)),[2]掉落汇总!$A$2:$A$871,G$1,[2]掉落汇总!$C$2:$C$871,$Q$1)+SUMIFS(OFFSET([2]掉落汇总!$C$2:$C$871,,MATCH($B331,[2]掉落汇总!$D$1:$M$1)),[2]掉落汇总!$A$2:$A$871,G$1,[2]掉落汇总!$C$2:$C$871,$Q$2)/$Q$3)*宝箱投放计算!F331</f>
        <v>0</v>
      </c>
      <c r="H331">
        <f ca="1">(SUMIFS(OFFSET([2]掉落汇总!$C$2:$C$871,,MATCH($B331,[2]掉落汇总!$D$1:$M$1)),[2]掉落汇总!$A$2:$A$871,H$1,[2]掉落汇总!$C$2:$C$871,$Q$1)+SUMIFS(OFFSET([2]掉落汇总!$C$2:$C$871,,MATCH($B331,[2]掉落汇总!$D$1:$M$1)),[2]掉落汇总!$A$2:$A$871,H$1,[2]掉落汇总!$C$2:$C$871,$Q$2)/$Q$3)*宝箱投放计算!G331</f>
        <v>0</v>
      </c>
      <c r="I331">
        <f ca="1">(SUMIFS(OFFSET([2]掉落汇总!$C$2:$C$871,,MATCH($B331,[2]掉落汇总!$D$1:$M$1)),[2]掉落汇总!$A$2:$A$871,I$1,[2]掉落汇总!$C$2:$C$871,$Q$1)+SUMIFS(OFFSET([2]掉落汇总!$C$2:$C$871,,MATCH($B331,[2]掉落汇总!$D$1:$M$1)),[2]掉落汇总!$A$2:$A$871,I$1,[2]掉落汇总!$C$2:$C$871,$Q$2)/$Q$3)*宝箱投放计算!H331</f>
        <v>0</v>
      </c>
      <c r="J331">
        <f ca="1">(SUMIFS(OFFSET([2]掉落汇总!$C$2:$C$871,,MATCH($B331,[2]掉落汇总!$D$1:$M$1)),[2]掉落汇总!$A$2:$A$871,J$1,[2]掉落汇总!$C$2:$C$871,$Q$1)+SUMIFS(OFFSET([2]掉落汇总!$C$2:$C$871,,MATCH($B331,[2]掉落汇总!$D$1:$M$1)),[2]掉落汇总!$A$2:$A$871,J$1,[2]掉落汇总!$C$2:$C$871,$Q$2)/$Q$3)*宝箱投放计算!I331</f>
        <v>0</v>
      </c>
      <c r="K331">
        <f ca="1">(SUMIFS(OFFSET([2]掉落汇总!$C$2:$C$871,,MATCH($B331,[2]掉落汇总!$D$1:$M$1)),[2]掉落汇总!$A$2:$A$871,K$1,[2]掉落汇总!$C$2:$C$871,$Q$1)+SUMIFS(OFFSET([2]掉落汇总!$C$2:$C$871,,MATCH($B331,[2]掉落汇总!$D$1:$M$1)),[2]掉落汇总!$A$2:$A$871,K$1,[2]掉落汇总!$C$2:$C$871,$Q$2)/$Q$3)*宝箱投放计算!J331</f>
        <v>0</v>
      </c>
      <c r="L331">
        <f ca="1">(SUMIFS(OFFSET([2]掉落汇总!$C$2:$C$871,,MATCH($B331,[2]掉落汇总!$D$1:$M$1)),[2]掉落汇总!$A$2:$A$871,L$1,[2]掉落汇总!$C$2:$C$871,$Q$1)+SUMIFS(OFFSET([2]掉落汇总!$C$2:$C$871,,MATCH($B331,[2]掉落汇总!$D$1:$M$1)),[2]掉落汇总!$A$2:$A$871,L$1,[2]掉落汇总!$C$2:$C$871,$Q$2)/$Q$3)*宝箱投放计算!K331</f>
        <v>0.7814085171640911</v>
      </c>
      <c r="M331">
        <f ca="1">(SUMIFS(OFFSET([2]掉落汇总!$C$2:$C$871,,MATCH($B331,[2]掉落汇总!$D$1:$M$1)),[2]掉落汇总!$A$2:$A$871,M$1,[2]掉落汇总!$C$2:$C$871,$Q$1)+SUMIFS(OFFSET([2]掉落汇总!$C$2:$C$871,,MATCH($B331,[2]掉落汇总!$D$1:$M$1)),[2]掉落汇总!$A$2:$A$871,M$1,[2]掉落汇总!$C$2:$C$871,$Q$2)/$Q$3)*宝箱投放计算!L331</f>
        <v>0.78196893612051854</v>
      </c>
      <c r="N331">
        <f ca="1">(SUMIFS(OFFSET([2]掉落汇总!$C$2:$C$871,,MATCH($B331,[2]掉落汇总!$D$1:$M$1)),[2]掉落汇总!$A$2:$A$871,N$1,[2]掉落汇总!$C$2:$C$871,$Q$1)+SUMIFS(OFFSET([2]掉落汇总!$C$2:$C$871,,MATCH($B331,[2]掉落汇总!$D$1:$M$1)),[2]掉落汇总!$A$2:$A$871,N$1,[2]掉落汇总!$C$2:$C$871,$Q$2)/$Q$3)*宝箱投放计算!M331</f>
        <v>0.18146053602163756</v>
      </c>
      <c r="O331">
        <f ca="1">(SUMIFS(OFFSET([2]掉落汇总!$C$2:$C$871,,MATCH($B331,[2]掉落汇总!$D$1:$M$1)),[2]掉落汇总!$A$2:$A$871,O$1,[2]掉落汇总!$C$2:$C$871,$Q$1)+SUMIFS(OFFSET([2]掉落汇总!$C$2:$C$871,,MATCH($B331,[2]掉落汇总!$D$1:$M$1)),[2]掉落汇总!$A$2:$A$871,O$1,[2]掉落汇总!$C$2:$C$871,$Q$2)/$Q$3)*宝箱投放计算!N331</f>
        <v>0.37342246297470183</v>
      </c>
    </row>
    <row r="332" spans="1:15" x14ac:dyDescent="0.2">
      <c r="A332">
        <f>玩家成长时间线!A332</f>
        <v>331</v>
      </c>
      <c r="B332">
        <f>玩家成长时间线!B332</f>
        <v>10</v>
      </c>
      <c r="C332">
        <f ca="1">SUM($D$2:D332)</f>
        <v>2934.0480185197644</v>
      </c>
      <c r="D332">
        <f t="shared" ca="1" si="5"/>
        <v>8.3506563196611943</v>
      </c>
      <c r="E332">
        <f ca="1">(SUMIFS(OFFSET([2]掉落汇总!$C$2:$C$871,,MATCH($B332,[2]掉落汇总!$D$1:$M$1)),[2]掉落汇总!$A$2:$A$871,E$1,[2]掉落汇总!$C$2:$C$871,$Q$1)+SUMIFS(OFFSET([2]掉落汇总!$C$2:$C$871,,MATCH($B332,[2]掉落汇总!$D$1:$M$1)),[2]掉落汇总!$A$2:$A$871,E$1,[2]掉落汇总!$C$2:$C$871,$Q$2)/$Q$3)*宝箱投放计算!D332</f>
        <v>3.3743924250394528</v>
      </c>
      <c r="F332">
        <f ca="1">(SUMIFS(OFFSET([2]掉落汇总!$C$2:$C$871,,MATCH($B332,[2]掉落汇总!$D$1:$M$1)),[2]掉落汇总!$A$2:$A$871,F$1,[2]掉落汇总!$C$2:$C$871,$Q$1)+SUMIFS(OFFSET([2]掉落汇总!$C$2:$C$871,,MATCH($B332,[2]掉落汇总!$D$1:$M$1)),[2]掉落汇总!$A$2:$A$871,F$1,[2]掉落汇总!$C$2:$C$871,$Q$2)/$Q$3)*宝箱投放计算!E332</f>
        <v>2.8580034423407916</v>
      </c>
      <c r="G332">
        <f ca="1">(SUMIFS(OFFSET([2]掉落汇总!$C$2:$C$871,,MATCH($B332,[2]掉落汇总!$D$1:$M$1)),[2]掉落汇总!$A$2:$A$871,G$1,[2]掉落汇总!$C$2:$C$871,$Q$1)+SUMIFS(OFFSET([2]掉落汇总!$C$2:$C$871,,MATCH($B332,[2]掉落汇总!$D$1:$M$1)),[2]掉落汇总!$A$2:$A$871,G$1,[2]掉落汇总!$C$2:$C$871,$Q$2)/$Q$3)*宝箱投放计算!F332</f>
        <v>0</v>
      </c>
      <c r="H332">
        <f ca="1">(SUMIFS(OFFSET([2]掉落汇总!$C$2:$C$871,,MATCH($B332,[2]掉落汇总!$D$1:$M$1)),[2]掉落汇总!$A$2:$A$871,H$1,[2]掉落汇总!$C$2:$C$871,$Q$1)+SUMIFS(OFFSET([2]掉落汇总!$C$2:$C$871,,MATCH($B332,[2]掉落汇总!$D$1:$M$1)),[2]掉落汇总!$A$2:$A$871,H$1,[2]掉落汇总!$C$2:$C$871,$Q$2)/$Q$3)*宝箱投放计算!G332</f>
        <v>0</v>
      </c>
      <c r="I332">
        <f ca="1">(SUMIFS(OFFSET([2]掉落汇总!$C$2:$C$871,,MATCH($B332,[2]掉落汇总!$D$1:$M$1)),[2]掉落汇总!$A$2:$A$871,I$1,[2]掉落汇总!$C$2:$C$871,$Q$1)+SUMIFS(OFFSET([2]掉落汇总!$C$2:$C$871,,MATCH($B332,[2]掉落汇总!$D$1:$M$1)),[2]掉落汇总!$A$2:$A$871,I$1,[2]掉落汇总!$C$2:$C$871,$Q$2)/$Q$3)*宝箱投放计算!H332</f>
        <v>0</v>
      </c>
      <c r="J332">
        <f ca="1">(SUMIFS(OFFSET([2]掉落汇总!$C$2:$C$871,,MATCH($B332,[2]掉落汇总!$D$1:$M$1)),[2]掉落汇总!$A$2:$A$871,J$1,[2]掉落汇总!$C$2:$C$871,$Q$1)+SUMIFS(OFFSET([2]掉落汇总!$C$2:$C$871,,MATCH($B332,[2]掉落汇总!$D$1:$M$1)),[2]掉落汇总!$A$2:$A$871,J$1,[2]掉落汇总!$C$2:$C$871,$Q$2)/$Q$3)*宝箱投放计算!I332</f>
        <v>0</v>
      </c>
      <c r="K332">
        <f ca="1">(SUMIFS(OFFSET([2]掉落汇总!$C$2:$C$871,,MATCH($B332,[2]掉落汇总!$D$1:$M$1)),[2]掉落汇总!$A$2:$A$871,K$1,[2]掉落汇总!$C$2:$C$871,$Q$1)+SUMIFS(OFFSET([2]掉落汇总!$C$2:$C$871,,MATCH($B332,[2]掉落汇总!$D$1:$M$1)),[2]掉落汇总!$A$2:$A$871,K$1,[2]掉落汇总!$C$2:$C$871,$Q$2)/$Q$3)*宝箱投放计算!J332</f>
        <v>0</v>
      </c>
      <c r="L332">
        <f ca="1">(SUMIFS(OFFSET([2]掉落汇总!$C$2:$C$871,,MATCH($B332,[2]掉落汇总!$D$1:$M$1)),[2]掉落汇总!$A$2:$A$871,L$1,[2]掉落汇总!$C$2:$C$871,$Q$1)+SUMIFS(OFFSET([2]掉落汇总!$C$2:$C$871,,MATCH($B332,[2]掉落汇总!$D$1:$M$1)),[2]掉落汇总!$A$2:$A$871,L$1,[2]掉落汇总!$C$2:$C$871,$Q$2)/$Q$3)*宝箱投放计算!K332</f>
        <v>0.7814085171640911</v>
      </c>
      <c r="M332">
        <f ca="1">(SUMIFS(OFFSET([2]掉落汇总!$C$2:$C$871,,MATCH($B332,[2]掉落汇总!$D$1:$M$1)),[2]掉落汇总!$A$2:$A$871,M$1,[2]掉落汇总!$C$2:$C$871,$Q$1)+SUMIFS(OFFSET([2]掉落汇总!$C$2:$C$871,,MATCH($B332,[2]掉落汇总!$D$1:$M$1)),[2]掉落汇总!$A$2:$A$871,M$1,[2]掉落汇总!$C$2:$C$871,$Q$2)/$Q$3)*宝箱投放计算!L332</f>
        <v>0.78196893612051854</v>
      </c>
      <c r="N332">
        <f ca="1">(SUMIFS(OFFSET([2]掉落汇总!$C$2:$C$871,,MATCH($B332,[2]掉落汇总!$D$1:$M$1)),[2]掉落汇总!$A$2:$A$871,N$1,[2]掉落汇总!$C$2:$C$871,$Q$1)+SUMIFS(OFFSET([2]掉落汇总!$C$2:$C$871,,MATCH($B332,[2]掉落汇总!$D$1:$M$1)),[2]掉落汇总!$A$2:$A$871,N$1,[2]掉落汇总!$C$2:$C$871,$Q$2)/$Q$3)*宝箱投放计算!M332</f>
        <v>0.18146053602163756</v>
      </c>
      <c r="O332">
        <f ca="1">(SUMIFS(OFFSET([2]掉落汇总!$C$2:$C$871,,MATCH($B332,[2]掉落汇总!$D$1:$M$1)),[2]掉落汇总!$A$2:$A$871,O$1,[2]掉落汇总!$C$2:$C$871,$Q$1)+SUMIFS(OFFSET([2]掉落汇总!$C$2:$C$871,,MATCH($B332,[2]掉落汇总!$D$1:$M$1)),[2]掉落汇总!$A$2:$A$871,O$1,[2]掉落汇总!$C$2:$C$871,$Q$2)/$Q$3)*宝箱投放计算!N332</f>
        <v>0.37342246297470183</v>
      </c>
    </row>
    <row r="333" spans="1:15" x14ac:dyDescent="0.2">
      <c r="A333">
        <f>玩家成长时间线!A333</f>
        <v>332</v>
      </c>
      <c r="B333">
        <f>玩家成长时间线!B333</f>
        <v>10</v>
      </c>
      <c r="C333">
        <f ca="1">SUM($D$2:D333)</f>
        <v>2942.1588010887681</v>
      </c>
      <c r="D333">
        <f t="shared" ca="1" si="5"/>
        <v>8.1107825690036464</v>
      </c>
      <c r="E333">
        <f ca="1">(SUMIFS(OFFSET([2]掉落汇总!$C$2:$C$871,,MATCH($B333,[2]掉落汇总!$D$1:$M$1)),[2]掉落汇总!$A$2:$A$871,E$1,[2]掉落汇总!$C$2:$C$871,$Q$1)+SUMIFS(OFFSET([2]掉落汇总!$C$2:$C$871,,MATCH($B333,[2]掉落汇总!$D$1:$M$1)),[2]掉落汇总!$A$2:$A$871,E$1,[2]掉落汇总!$C$2:$C$871,$Q$2)/$Q$3)*宝箱投放计算!D333</f>
        <v>3.1345186743819045</v>
      </c>
      <c r="F333">
        <f ca="1">(SUMIFS(OFFSET([2]掉落汇总!$C$2:$C$871,,MATCH($B333,[2]掉落汇总!$D$1:$M$1)),[2]掉落汇总!$A$2:$A$871,F$1,[2]掉落汇总!$C$2:$C$871,$Q$1)+SUMIFS(OFFSET([2]掉落汇总!$C$2:$C$871,,MATCH($B333,[2]掉落汇总!$D$1:$M$1)),[2]掉落汇总!$A$2:$A$871,F$1,[2]掉落汇总!$C$2:$C$871,$Q$2)/$Q$3)*宝箱投放计算!E333</f>
        <v>2.8580034423407916</v>
      </c>
      <c r="G333">
        <f ca="1">(SUMIFS(OFFSET([2]掉落汇总!$C$2:$C$871,,MATCH($B333,[2]掉落汇总!$D$1:$M$1)),[2]掉落汇总!$A$2:$A$871,G$1,[2]掉落汇总!$C$2:$C$871,$Q$1)+SUMIFS(OFFSET([2]掉落汇总!$C$2:$C$871,,MATCH($B333,[2]掉落汇总!$D$1:$M$1)),[2]掉落汇总!$A$2:$A$871,G$1,[2]掉落汇总!$C$2:$C$871,$Q$2)/$Q$3)*宝箱投放计算!F333</f>
        <v>0</v>
      </c>
      <c r="H333">
        <f ca="1">(SUMIFS(OFFSET([2]掉落汇总!$C$2:$C$871,,MATCH($B333,[2]掉落汇总!$D$1:$M$1)),[2]掉落汇总!$A$2:$A$871,H$1,[2]掉落汇总!$C$2:$C$871,$Q$1)+SUMIFS(OFFSET([2]掉落汇总!$C$2:$C$871,,MATCH($B333,[2]掉落汇总!$D$1:$M$1)),[2]掉落汇总!$A$2:$A$871,H$1,[2]掉落汇总!$C$2:$C$871,$Q$2)/$Q$3)*宝箱投放计算!G333</f>
        <v>0</v>
      </c>
      <c r="I333">
        <f ca="1">(SUMIFS(OFFSET([2]掉落汇总!$C$2:$C$871,,MATCH($B333,[2]掉落汇总!$D$1:$M$1)),[2]掉落汇总!$A$2:$A$871,I$1,[2]掉落汇总!$C$2:$C$871,$Q$1)+SUMIFS(OFFSET([2]掉落汇总!$C$2:$C$871,,MATCH($B333,[2]掉落汇总!$D$1:$M$1)),[2]掉落汇总!$A$2:$A$871,I$1,[2]掉落汇总!$C$2:$C$871,$Q$2)/$Q$3)*宝箱投放计算!H333</f>
        <v>0</v>
      </c>
      <c r="J333">
        <f ca="1">(SUMIFS(OFFSET([2]掉落汇总!$C$2:$C$871,,MATCH($B333,[2]掉落汇总!$D$1:$M$1)),[2]掉落汇总!$A$2:$A$871,J$1,[2]掉落汇总!$C$2:$C$871,$Q$1)+SUMIFS(OFFSET([2]掉落汇总!$C$2:$C$871,,MATCH($B333,[2]掉落汇总!$D$1:$M$1)),[2]掉落汇总!$A$2:$A$871,J$1,[2]掉落汇总!$C$2:$C$871,$Q$2)/$Q$3)*宝箱投放计算!I333</f>
        <v>0</v>
      </c>
      <c r="K333">
        <f ca="1">(SUMIFS(OFFSET([2]掉落汇总!$C$2:$C$871,,MATCH($B333,[2]掉落汇总!$D$1:$M$1)),[2]掉落汇总!$A$2:$A$871,K$1,[2]掉落汇总!$C$2:$C$871,$Q$1)+SUMIFS(OFFSET([2]掉落汇总!$C$2:$C$871,,MATCH($B333,[2]掉落汇总!$D$1:$M$1)),[2]掉落汇总!$A$2:$A$871,K$1,[2]掉落汇总!$C$2:$C$871,$Q$2)/$Q$3)*宝箱投放计算!J333</f>
        <v>0</v>
      </c>
      <c r="L333">
        <f ca="1">(SUMIFS(OFFSET([2]掉落汇总!$C$2:$C$871,,MATCH($B333,[2]掉落汇总!$D$1:$M$1)),[2]掉落汇总!$A$2:$A$871,L$1,[2]掉落汇总!$C$2:$C$871,$Q$1)+SUMIFS(OFFSET([2]掉落汇总!$C$2:$C$871,,MATCH($B333,[2]掉落汇总!$D$1:$M$1)),[2]掉落汇总!$A$2:$A$871,L$1,[2]掉落汇总!$C$2:$C$871,$Q$2)/$Q$3)*宝箱投放计算!K333</f>
        <v>0.7814085171640911</v>
      </c>
      <c r="M333">
        <f ca="1">(SUMIFS(OFFSET([2]掉落汇总!$C$2:$C$871,,MATCH($B333,[2]掉落汇总!$D$1:$M$1)),[2]掉落汇总!$A$2:$A$871,M$1,[2]掉落汇总!$C$2:$C$871,$Q$1)+SUMIFS(OFFSET([2]掉落汇总!$C$2:$C$871,,MATCH($B333,[2]掉落汇总!$D$1:$M$1)),[2]掉落汇总!$A$2:$A$871,M$1,[2]掉落汇总!$C$2:$C$871,$Q$2)/$Q$3)*宝箱投放计算!L333</f>
        <v>0.78196893612051854</v>
      </c>
      <c r="N333">
        <f ca="1">(SUMIFS(OFFSET([2]掉落汇总!$C$2:$C$871,,MATCH($B333,[2]掉落汇总!$D$1:$M$1)),[2]掉落汇总!$A$2:$A$871,N$1,[2]掉落汇总!$C$2:$C$871,$Q$1)+SUMIFS(OFFSET([2]掉落汇总!$C$2:$C$871,,MATCH($B333,[2]掉落汇总!$D$1:$M$1)),[2]掉落汇总!$A$2:$A$871,N$1,[2]掉落汇总!$C$2:$C$871,$Q$2)/$Q$3)*宝箱投放计算!M333</f>
        <v>0.18146053602163756</v>
      </c>
      <c r="O333">
        <f ca="1">(SUMIFS(OFFSET([2]掉落汇总!$C$2:$C$871,,MATCH($B333,[2]掉落汇总!$D$1:$M$1)),[2]掉落汇总!$A$2:$A$871,O$1,[2]掉落汇总!$C$2:$C$871,$Q$1)+SUMIFS(OFFSET([2]掉落汇总!$C$2:$C$871,,MATCH($B333,[2]掉落汇总!$D$1:$M$1)),[2]掉落汇总!$A$2:$A$871,O$1,[2]掉落汇总!$C$2:$C$871,$Q$2)/$Q$3)*宝箱投放计算!N333</f>
        <v>0.37342246297470183</v>
      </c>
    </row>
    <row r="334" spans="1:15" x14ac:dyDescent="0.2">
      <c r="A334">
        <f>玩家成长时间线!A334</f>
        <v>333</v>
      </c>
      <c r="B334">
        <f>玩家成长时间线!B334</f>
        <v>10</v>
      </c>
      <c r="C334">
        <f ca="1">SUM($D$2:D334)</f>
        <v>2950.282208592017</v>
      </c>
      <c r="D334">
        <f t="shared" ca="1" si="5"/>
        <v>8.123407503248778</v>
      </c>
      <c r="E334">
        <f ca="1">(SUMIFS(OFFSET([2]掉落汇总!$C$2:$C$871,,MATCH($B334,[2]掉落汇总!$D$1:$M$1)),[2]掉落汇总!$A$2:$A$871,E$1,[2]掉落汇总!$C$2:$C$871,$Q$1)+SUMIFS(OFFSET([2]掉落汇总!$C$2:$C$871,,MATCH($B334,[2]掉落汇总!$D$1:$M$1)),[2]掉落汇总!$A$2:$A$871,E$1,[2]掉落汇总!$C$2:$C$871,$Q$2)/$Q$3)*宝箱投放计算!D334</f>
        <v>3.1471436086270383</v>
      </c>
      <c r="F334">
        <f ca="1">(SUMIFS(OFFSET([2]掉落汇总!$C$2:$C$871,,MATCH($B334,[2]掉落汇总!$D$1:$M$1)),[2]掉落汇总!$A$2:$A$871,F$1,[2]掉落汇总!$C$2:$C$871,$Q$1)+SUMIFS(OFFSET([2]掉落汇总!$C$2:$C$871,,MATCH($B334,[2]掉落汇总!$D$1:$M$1)),[2]掉落汇总!$A$2:$A$871,F$1,[2]掉落汇总!$C$2:$C$871,$Q$2)/$Q$3)*宝箱投放计算!E334</f>
        <v>2.8580034423407916</v>
      </c>
      <c r="G334">
        <f ca="1">(SUMIFS(OFFSET([2]掉落汇总!$C$2:$C$871,,MATCH($B334,[2]掉落汇总!$D$1:$M$1)),[2]掉落汇总!$A$2:$A$871,G$1,[2]掉落汇总!$C$2:$C$871,$Q$1)+SUMIFS(OFFSET([2]掉落汇总!$C$2:$C$871,,MATCH($B334,[2]掉落汇总!$D$1:$M$1)),[2]掉落汇总!$A$2:$A$871,G$1,[2]掉落汇总!$C$2:$C$871,$Q$2)/$Q$3)*宝箱投放计算!F334</f>
        <v>0</v>
      </c>
      <c r="H334">
        <f ca="1">(SUMIFS(OFFSET([2]掉落汇总!$C$2:$C$871,,MATCH($B334,[2]掉落汇总!$D$1:$M$1)),[2]掉落汇总!$A$2:$A$871,H$1,[2]掉落汇总!$C$2:$C$871,$Q$1)+SUMIFS(OFFSET([2]掉落汇总!$C$2:$C$871,,MATCH($B334,[2]掉落汇总!$D$1:$M$1)),[2]掉落汇总!$A$2:$A$871,H$1,[2]掉落汇总!$C$2:$C$871,$Q$2)/$Q$3)*宝箱投放计算!G334</f>
        <v>0</v>
      </c>
      <c r="I334">
        <f ca="1">(SUMIFS(OFFSET([2]掉落汇总!$C$2:$C$871,,MATCH($B334,[2]掉落汇总!$D$1:$M$1)),[2]掉落汇总!$A$2:$A$871,I$1,[2]掉落汇总!$C$2:$C$871,$Q$1)+SUMIFS(OFFSET([2]掉落汇总!$C$2:$C$871,,MATCH($B334,[2]掉落汇总!$D$1:$M$1)),[2]掉落汇总!$A$2:$A$871,I$1,[2]掉落汇总!$C$2:$C$871,$Q$2)/$Q$3)*宝箱投放计算!H334</f>
        <v>0</v>
      </c>
      <c r="J334">
        <f ca="1">(SUMIFS(OFFSET([2]掉落汇总!$C$2:$C$871,,MATCH($B334,[2]掉落汇总!$D$1:$M$1)),[2]掉落汇总!$A$2:$A$871,J$1,[2]掉落汇总!$C$2:$C$871,$Q$1)+SUMIFS(OFFSET([2]掉落汇总!$C$2:$C$871,,MATCH($B334,[2]掉落汇总!$D$1:$M$1)),[2]掉落汇总!$A$2:$A$871,J$1,[2]掉落汇总!$C$2:$C$871,$Q$2)/$Q$3)*宝箱投放计算!I334</f>
        <v>0</v>
      </c>
      <c r="K334">
        <f ca="1">(SUMIFS(OFFSET([2]掉落汇总!$C$2:$C$871,,MATCH($B334,[2]掉落汇总!$D$1:$M$1)),[2]掉落汇总!$A$2:$A$871,K$1,[2]掉落汇总!$C$2:$C$871,$Q$1)+SUMIFS(OFFSET([2]掉落汇总!$C$2:$C$871,,MATCH($B334,[2]掉落汇总!$D$1:$M$1)),[2]掉落汇总!$A$2:$A$871,K$1,[2]掉落汇总!$C$2:$C$871,$Q$2)/$Q$3)*宝箱投放计算!J334</f>
        <v>0</v>
      </c>
      <c r="L334">
        <f ca="1">(SUMIFS(OFFSET([2]掉落汇总!$C$2:$C$871,,MATCH($B334,[2]掉落汇总!$D$1:$M$1)),[2]掉落汇总!$A$2:$A$871,L$1,[2]掉落汇总!$C$2:$C$871,$Q$1)+SUMIFS(OFFSET([2]掉落汇总!$C$2:$C$871,,MATCH($B334,[2]掉落汇总!$D$1:$M$1)),[2]掉落汇总!$A$2:$A$871,L$1,[2]掉落汇总!$C$2:$C$871,$Q$2)/$Q$3)*宝箱投放计算!K334</f>
        <v>0.7814085171640911</v>
      </c>
      <c r="M334">
        <f ca="1">(SUMIFS(OFFSET([2]掉落汇总!$C$2:$C$871,,MATCH($B334,[2]掉落汇总!$D$1:$M$1)),[2]掉落汇总!$A$2:$A$871,M$1,[2]掉落汇总!$C$2:$C$871,$Q$1)+SUMIFS(OFFSET([2]掉落汇总!$C$2:$C$871,,MATCH($B334,[2]掉落汇总!$D$1:$M$1)),[2]掉落汇总!$A$2:$A$871,M$1,[2]掉落汇总!$C$2:$C$871,$Q$2)/$Q$3)*宝箱投放计算!L334</f>
        <v>0.78196893612051854</v>
      </c>
      <c r="N334">
        <f ca="1">(SUMIFS(OFFSET([2]掉落汇总!$C$2:$C$871,,MATCH($B334,[2]掉落汇总!$D$1:$M$1)),[2]掉落汇总!$A$2:$A$871,N$1,[2]掉落汇总!$C$2:$C$871,$Q$1)+SUMIFS(OFFSET([2]掉落汇总!$C$2:$C$871,,MATCH($B334,[2]掉落汇总!$D$1:$M$1)),[2]掉落汇总!$A$2:$A$871,N$1,[2]掉落汇总!$C$2:$C$871,$Q$2)/$Q$3)*宝箱投放计算!M334</f>
        <v>0.18146053602163756</v>
      </c>
      <c r="O334">
        <f ca="1">(SUMIFS(OFFSET([2]掉落汇总!$C$2:$C$871,,MATCH($B334,[2]掉落汇总!$D$1:$M$1)),[2]掉落汇总!$A$2:$A$871,O$1,[2]掉落汇总!$C$2:$C$871,$Q$1)+SUMIFS(OFFSET([2]掉落汇总!$C$2:$C$871,,MATCH($B334,[2]掉落汇总!$D$1:$M$1)),[2]掉落汇总!$A$2:$A$871,O$1,[2]掉落汇总!$C$2:$C$871,$Q$2)/$Q$3)*宝箱投放计算!N334</f>
        <v>0.37342246297470183</v>
      </c>
    </row>
    <row r="335" spans="1:15" x14ac:dyDescent="0.2">
      <c r="A335">
        <f>玩家成长时间线!A335</f>
        <v>334</v>
      </c>
      <c r="B335">
        <f>玩家成长时间线!B335</f>
        <v>10</v>
      </c>
      <c r="C335">
        <f ca="1">SUM($D$2:D335)</f>
        <v>2958.5444903719622</v>
      </c>
      <c r="D335">
        <f t="shared" ca="1" si="5"/>
        <v>8.2622817799452548</v>
      </c>
      <c r="E335">
        <f ca="1">(SUMIFS(OFFSET([2]掉落汇总!$C$2:$C$871,,MATCH($B335,[2]掉落汇总!$D$1:$M$1)),[2]掉落汇总!$A$2:$A$871,E$1,[2]掉落汇总!$C$2:$C$871,$Q$1)+SUMIFS(OFFSET([2]掉落汇总!$C$2:$C$871,,MATCH($B335,[2]掉落汇总!$D$1:$M$1)),[2]掉落汇总!$A$2:$A$871,E$1,[2]掉落汇总!$C$2:$C$871,$Q$2)/$Q$3)*宝箱投放计算!D335</f>
        <v>3.2860178853235138</v>
      </c>
      <c r="F335">
        <f ca="1">(SUMIFS(OFFSET([2]掉落汇总!$C$2:$C$871,,MATCH($B335,[2]掉落汇总!$D$1:$M$1)),[2]掉落汇总!$A$2:$A$871,F$1,[2]掉落汇总!$C$2:$C$871,$Q$1)+SUMIFS(OFFSET([2]掉落汇总!$C$2:$C$871,,MATCH($B335,[2]掉落汇总!$D$1:$M$1)),[2]掉落汇总!$A$2:$A$871,F$1,[2]掉落汇总!$C$2:$C$871,$Q$2)/$Q$3)*宝箱投放计算!E335</f>
        <v>2.8580034423407916</v>
      </c>
      <c r="G335">
        <f ca="1">(SUMIFS(OFFSET([2]掉落汇总!$C$2:$C$871,,MATCH($B335,[2]掉落汇总!$D$1:$M$1)),[2]掉落汇总!$A$2:$A$871,G$1,[2]掉落汇总!$C$2:$C$871,$Q$1)+SUMIFS(OFFSET([2]掉落汇总!$C$2:$C$871,,MATCH($B335,[2]掉落汇总!$D$1:$M$1)),[2]掉落汇总!$A$2:$A$871,G$1,[2]掉落汇总!$C$2:$C$871,$Q$2)/$Q$3)*宝箱投放计算!F335</f>
        <v>0</v>
      </c>
      <c r="H335">
        <f ca="1">(SUMIFS(OFFSET([2]掉落汇总!$C$2:$C$871,,MATCH($B335,[2]掉落汇总!$D$1:$M$1)),[2]掉落汇总!$A$2:$A$871,H$1,[2]掉落汇总!$C$2:$C$871,$Q$1)+SUMIFS(OFFSET([2]掉落汇总!$C$2:$C$871,,MATCH($B335,[2]掉落汇总!$D$1:$M$1)),[2]掉落汇总!$A$2:$A$871,H$1,[2]掉落汇总!$C$2:$C$871,$Q$2)/$Q$3)*宝箱投放计算!G335</f>
        <v>0</v>
      </c>
      <c r="I335">
        <f ca="1">(SUMIFS(OFFSET([2]掉落汇总!$C$2:$C$871,,MATCH($B335,[2]掉落汇总!$D$1:$M$1)),[2]掉落汇总!$A$2:$A$871,I$1,[2]掉落汇总!$C$2:$C$871,$Q$1)+SUMIFS(OFFSET([2]掉落汇总!$C$2:$C$871,,MATCH($B335,[2]掉落汇总!$D$1:$M$1)),[2]掉落汇总!$A$2:$A$871,I$1,[2]掉落汇总!$C$2:$C$871,$Q$2)/$Q$3)*宝箱投放计算!H335</f>
        <v>0</v>
      </c>
      <c r="J335">
        <f ca="1">(SUMIFS(OFFSET([2]掉落汇总!$C$2:$C$871,,MATCH($B335,[2]掉落汇总!$D$1:$M$1)),[2]掉落汇总!$A$2:$A$871,J$1,[2]掉落汇总!$C$2:$C$871,$Q$1)+SUMIFS(OFFSET([2]掉落汇总!$C$2:$C$871,,MATCH($B335,[2]掉落汇总!$D$1:$M$1)),[2]掉落汇总!$A$2:$A$871,J$1,[2]掉落汇总!$C$2:$C$871,$Q$2)/$Q$3)*宝箱投放计算!I335</f>
        <v>0</v>
      </c>
      <c r="K335">
        <f ca="1">(SUMIFS(OFFSET([2]掉落汇总!$C$2:$C$871,,MATCH($B335,[2]掉落汇总!$D$1:$M$1)),[2]掉落汇总!$A$2:$A$871,K$1,[2]掉落汇总!$C$2:$C$871,$Q$1)+SUMIFS(OFFSET([2]掉落汇总!$C$2:$C$871,,MATCH($B335,[2]掉落汇总!$D$1:$M$1)),[2]掉落汇总!$A$2:$A$871,K$1,[2]掉落汇总!$C$2:$C$871,$Q$2)/$Q$3)*宝箱投放计算!J335</f>
        <v>0</v>
      </c>
      <c r="L335">
        <f ca="1">(SUMIFS(OFFSET([2]掉落汇总!$C$2:$C$871,,MATCH($B335,[2]掉落汇总!$D$1:$M$1)),[2]掉落汇总!$A$2:$A$871,L$1,[2]掉落汇总!$C$2:$C$871,$Q$1)+SUMIFS(OFFSET([2]掉落汇总!$C$2:$C$871,,MATCH($B335,[2]掉落汇总!$D$1:$M$1)),[2]掉落汇总!$A$2:$A$871,L$1,[2]掉落汇总!$C$2:$C$871,$Q$2)/$Q$3)*宝箱投放计算!K335</f>
        <v>0.7814085171640911</v>
      </c>
      <c r="M335">
        <f ca="1">(SUMIFS(OFFSET([2]掉落汇总!$C$2:$C$871,,MATCH($B335,[2]掉落汇总!$D$1:$M$1)),[2]掉落汇总!$A$2:$A$871,M$1,[2]掉落汇总!$C$2:$C$871,$Q$1)+SUMIFS(OFFSET([2]掉落汇总!$C$2:$C$871,,MATCH($B335,[2]掉落汇总!$D$1:$M$1)),[2]掉落汇总!$A$2:$A$871,M$1,[2]掉落汇总!$C$2:$C$871,$Q$2)/$Q$3)*宝箱投放计算!L335</f>
        <v>0.78196893612051854</v>
      </c>
      <c r="N335">
        <f ca="1">(SUMIFS(OFFSET([2]掉落汇总!$C$2:$C$871,,MATCH($B335,[2]掉落汇总!$D$1:$M$1)),[2]掉落汇总!$A$2:$A$871,N$1,[2]掉落汇总!$C$2:$C$871,$Q$1)+SUMIFS(OFFSET([2]掉落汇总!$C$2:$C$871,,MATCH($B335,[2]掉落汇总!$D$1:$M$1)),[2]掉落汇总!$A$2:$A$871,N$1,[2]掉落汇总!$C$2:$C$871,$Q$2)/$Q$3)*宝箱投放计算!M335</f>
        <v>0.18146053602163756</v>
      </c>
      <c r="O335">
        <f ca="1">(SUMIFS(OFFSET([2]掉落汇总!$C$2:$C$871,,MATCH($B335,[2]掉落汇总!$D$1:$M$1)),[2]掉落汇总!$A$2:$A$871,O$1,[2]掉落汇总!$C$2:$C$871,$Q$1)+SUMIFS(OFFSET([2]掉落汇总!$C$2:$C$871,,MATCH($B335,[2]掉落汇总!$D$1:$M$1)),[2]掉落汇总!$A$2:$A$871,O$1,[2]掉落汇总!$C$2:$C$871,$Q$2)/$Q$3)*宝箱投放计算!N335</f>
        <v>0.37342246297470183</v>
      </c>
    </row>
    <row r="336" spans="1:15" x14ac:dyDescent="0.2">
      <c r="A336">
        <f>玩家成长时间线!A336</f>
        <v>335</v>
      </c>
      <c r="B336">
        <f>玩家成长时间线!B336</f>
        <v>10</v>
      </c>
      <c r="C336">
        <f ca="1">SUM($D$2:D336)</f>
        <v>2966.693147743701</v>
      </c>
      <c r="D336">
        <f t="shared" ca="1" si="5"/>
        <v>8.1486573717390485</v>
      </c>
      <c r="E336">
        <f ca="1">(SUMIFS(OFFSET([2]掉落汇总!$C$2:$C$871,,MATCH($B336,[2]掉落汇总!$D$1:$M$1)),[2]掉落汇总!$A$2:$A$871,E$1,[2]掉落汇总!$C$2:$C$871,$Q$1)+SUMIFS(OFFSET([2]掉落汇总!$C$2:$C$871,,MATCH($B336,[2]掉落汇总!$D$1:$M$1)),[2]掉落汇总!$A$2:$A$871,E$1,[2]掉落汇总!$C$2:$C$871,$Q$2)/$Q$3)*宝箱投放计算!D336</f>
        <v>3.1723934771173066</v>
      </c>
      <c r="F336">
        <f ca="1">(SUMIFS(OFFSET([2]掉落汇总!$C$2:$C$871,,MATCH($B336,[2]掉落汇总!$D$1:$M$1)),[2]掉落汇总!$A$2:$A$871,F$1,[2]掉落汇总!$C$2:$C$871,$Q$1)+SUMIFS(OFFSET([2]掉落汇总!$C$2:$C$871,,MATCH($B336,[2]掉落汇总!$D$1:$M$1)),[2]掉落汇总!$A$2:$A$871,F$1,[2]掉落汇总!$C$2:$C$871,$Q$2)/$Q$3)*宝箱投放计算!E336</f>
        <v>2.8580034423407916</v>
      </c>
      <c r="G336">
        <f ca="1">(SUMIFS(OFFSET([2]掉落汇总!$C$2:$C$871,,MATCH($B336,[2]掉落汇总!$D$1:$M$1)),[2]掉落汇总!$A$2:$A$871,G$1,[2]掉落汇总!$C$2:$C$871,$Q$1)+SUMIFS(OFFSET([2]掉落汇总!$C$2:$C$871,,MATCH($B336,[2]掉落汇总!$D$1:$M$1)),[2]掉落汇总!$A$2:$A$871,G$1,[2]掉落汇总!$C$2:$C$871,$Q$2)/$Q$3)*宝箱投放计算!F336</f>
        <v>0</v>
      </c>
      <c r="H336">
        <f ca="1">(SUMIFS(OFFSET([2]掉落汇总!$C$2:$C$871,,MATCH($B336,[2]掉落汇总!$D$1:$M$1)),[2]掉落汇总!$A$2:$A$871,H$1,[2]掉落汇总!$C$2:$C$871,$Q$1)+SUMIFS(OFFSET([2]掉落汇总!$C$2:$C$871,,MATCH($B336,[2]掉落汇总!$D$1:$M$1)),[2]掉落汇总!$A$2:$A$871,H$1,[2]掉落汇总!$C$2:$C$871,$Q$2)/$Q$3)*宝箱投放计算!G336</f>
        <v>0</v>
      </c>
      <c r="I336">
        <f ca="1">(SUMIFS(OFFSET([2]掉落汇总!$C$2:$C$871,,MATCH($B336,[2]掉落汇总!$D$1:$M$1)),[2]掉落汇总!$A$2:$A$871,I$1,[2]掉落汇总!$C$2:$C$871,$Q$1)+SUMIFS(OFFSET([2]掉落汇总!$C$2:$C$871,,MATCH($B336,[2]掉落汇总!$D$1:$M$1)),[2]掉落汇总!$A$2:$A$871,I$1,[2]掉落汇总!$C$2:$C$871,$Q$2)/$Q$3)*宝箱投放计算!H336</f>
        <v>0</v>
      </c>
      <c r="J336">
        <f ca="1">(SUMIFS(OFFSET([2]掉落汇总!$C$2:$C$871,,MATCH($B336,[2]掉落汇总!$D$1:$M$1)),[2]掉落汇总!$A$2:$A$871,J$1,[2]掉落汇总!$C$2:$C$871,$Q$1)+SUMIFS(OFFSET([2]掉落汇总!$C$2:$C$871,,MATCH($B336,[2]掉落汇总!$D$1:$M$1)),[2]掉落汇总!$A$2:$A$871,J$1,[2]掉落汇总!$C$2:$C$871,$Q$2)/$Q$3)*宝箱投放计算!I336</f>
        <v>0</v>
      </c>
      <c r="K336">
        <f ca="1">(SUMIFS(OFFSET([2]掉落汇总!$C$2:$C$871,,MATCH($B336,[2]掉落汇总!$D$1:$M$1)),[2]掉落汇总!$A$2:$A$871,K$1,[2]掉落汇总!$C$2:$C$871,$Q$1)+SUMIFS(OFFSET([2]掉落汇总!$C$2:$C$871,,MATCH($B336,[2]掉落汇总!$D$1:$M$1)),[2]掉落汇总!$A$2:$A$871,K$1,[2]掉落汇总!$C$2:$C$871,$Q$2)/$Q$3)*宝箱投放计算!J336</f>
        <v>0</v>
      </c>
      <c r="L336">
        <f ca="1">(SUMIFS(OFFSET([2]掉落汇总!$C$2:$C$871,,MATCH($B336,[2]掉落汇总!$D$1:$M$1)),[2]掉落汇总!$A$2:$A$871,L$1,[2]掉落汇总!$C$2:$C$871,$Q$1)+SUMIFS(OFFSET([2]掉落汇总!$C$2:$C$871,,MATCH($B336,[2]掉落汇总!$D$1:$M$1)),[2]掉落汇总!$A$2:$A$871,L$1,[2]掉落汇总!$C$2:$C$871,$Q$2)/$Q$3)*宝箱投放计算!K336</f>
        <v>0.7814085171640911</v>
      </c>
      <c r="M336">
        <f ca="1">(SUMIFS(OFFSET([2]掉落汇总!$C$2:$C$871,,MATCH($B336,[2]掉落汇总!$D$1:$M$1)),[2]掉落汇总!$A$2:$A$871,M$1,[2]掉落汇总!$C$2:$C$871,$Q$1)+SUMIFS(OFFSET([2]掉落汇总!$C$2:$C$871,,MATCH($B336,[2]掉落汇总!$D$1:$M$1)),[2]掉落汇总!$A$2:$A$871,M$1,[2]掉落汇总!$C$2:$C$871,$Q$2)/$Q$3)*宝箱投放计算!L336</f>
        <v>0.78196893612051854</v>
      </c>
      <c r="N336">
        <f ca="1">(SUMIFS(OFFSET([2]掉落汇总!$C$2:$C$871,,MATCH($B336,[2]掉落汇总!$D$1:$M$1)),[2]掉落汇总!$A$2:$A$871,N$1,[2]掉落汇总!$C$2:$C$871,$Q$1)+SUMIFS(OFFSET([2]掉落汇总!$C$2:$C$871,,MATCH($B336,[2]掉落汇总!$D$1:$M$1)),[2]掉落汇总!$A$2:$A$871,N$1,[2]掉落汇总!$C$2:$C$871,$Q$2)/$Q$3)*宝箱投放计算!M336</f>
        <v>0.18146053602163756</v>
      </c>
      <c r="O336">
        <f ca="1">(SUMIFS(OFFSET([2]掉落汇总!$C$2:$C$871,,MATCH($B336,[2]掉落汇总!$D$1:$M$1)),[2]掉落汇总!$A$2:$A$871,O$1,[2]掉落汇总!$C$2:$C$871,$Q$1)+SUMIFS(OFFSET([2]掉落汇总!$C$2:$C$871,,MATCH($B336,[2]掉落汇总!$D$1:$M$1)),[2]掉落汇总!$A$2:$A$871,O$1,[2]掉落汇总!$C$2:$C$871,$Q$2)/$Q$3)*宝箱投放计算!N336</f>
        <v>0.37342246297470183</v>
      </c>
    </row>
    <row r="337" spans="1:15" x14ac:dyDescent="0.2">
      <c r="A337">
        <f>玩家成长时间线!A337</f>
        <v>336</v>
      </c>
      <c r="B337">
        <f>玩家成长时间线!B337</f>
        <v>8</v>
      </c>
      <c r="C337">
        <f ca="1">SUM($D$2:D337)</f>
        <v>2974.0087340267778</v>
      </c>
      <c r="D337">
        <f t="shared" ca="1" si="5"/>
        <v>7.3155862830766596</v>
      </c>
      <c r="E337">
        <f ca="1">(SUMIFS(OFFSET([2]掉落汇总!$C$2:$C$871,,MATCH($B337,[2]掉落汇总!$D$1:$M$1)),[2]掉落汇总!$A$2:$A$871,E$1,[2]掉落汇总!$C$2:$C$871,$Q$1)+SUMIFS(OFFSET([2]掉落汇总!$C$2:$C$871,,MATCH($B337,[2]掉落汇总!$D$1:$M$1)),[2]掉落汇总!$A$2:$A$871,E$1,[2]掉落汇总!$C$2:$C$871,$Q$2)/$Q$3)*宝箱投放计算!D337</f>
        <v>2.9109230769230767</v>
      </c>
      <c r="F337">
        <f ca="1">(SUMIFS(OFFSET([2]掉落汇总!$C$2:$C$871,,MATCH($B337,[2]掉落汇总!$D$1:$M$1)),[2]掉落汇总!$A$2:$A$871,F$1,[2]掉落汇总!$C$2:$C$871,$Q$1)+SUMIFS(OFFSET([2]掉落汇总!$C$2:$C$871,,MATCH($B337,[2]掉落汇总!$D$1:$M$1)),[2]掉落汇总!$A$2:$A$871,F$1,[2]掉落汇总!$C$2:$C$871,$Q$2)/$Q$3)*宝箱投放计算!E337</f>
        <v>2.2864027538726335</v>
      </c>
      <c r="G337">
        <f ca="1">(SUMIFS(OFFSET([2]掉落汇总!$C$2:$C$871,,MATCH($B337,[2]掉落汇总!$D$1:$M$1)),[2]掉落汇总!$A$2:$A$871,G$1,[2]掉落汇总!$C$2:$C$871,$Q$1)+SUMIFS(OFFSET([2]掉落汇总!$C$2:$C$871,,MATCH($B337,[2]掉落汇总!$D$1:$M$1)),[2]掉落汇总!$A$2:$A$871,G$1,[2]掉落汇总!$C$2:$C$871,$Q$2)/$Q$3)*宝箱投放计算!F337</f>
        <v>0</v>
      </c>
      <c r="H337">
        <f ca="1">(SUMIFS(OFFSET([2]掉落汇总!$C$2:$C$871,,MATCH($B337,[2]掉落汇总!$D$1:$M$1)),[2]掉落汇总!$A$2:$A$871,H$1,[2]掉落汇总!$C$2:$C$871,$Q$1)+SUMIFS(OFFSET([2]掉落汇总!$C$2:$C$871,,MATCH($B337,[2]掉落汇总!$D$1:$M$1)),[2]掉落汇总!$A$2:$A$871,H$1,[2]掉落汇总!$C$2:$C$871,$Q$2)/$Q$3)*宝箱投放计算!G337</f>
        <v>0</v>
      </c>
      <c r="I337">
        <f ca="1">(SUMIFS(OFFSET([2]掉落汇总!$C$2:$C$871,,MATCH($B337,[2]掉落汇总!$D$1:$M$1)),[2]掉落汇总!$A$2:$A$871,I$1,[2]掉落汇总!$C$2:$C$871,$Q$1)+SUMIFS(OFFSET([2]掉落汇总!$C$2:$C$871,,MATCH($B337,[2]掉落汇总!$D$1:$M$1)),[2]掉落汇总!$A$2:$A$871,I$1,[2]掉落汇总!$C$2:$C$871,$Q$2)/$Q$3)*宝箱投放计算!H337</f>
        <v>0</v>
      </c>
      <c r="J337">
        <f ca="1">(SUMIFS(OFFSET([2]掉落汇总!$C$2:$C$871,,MATCH($B337,[2]掉落汇总!$D$1:$M$1)),[2]掉落汇总!$A$2:$A$871,J$1,[2]掉落汇总!$C$2:$C$871,$Q$1)+SUMIFS(OFFSET([2]掉落汇总!$C$2:$C$871,,MATCH($B337,[2]掉落汇总!$D$1:$M$1)),[2]掉落汇总!$A$2:$A$871,J$1,[2]掉落汇总!$C$2:$C$871,$Q$2)/$Q$3)*宝箱投放计算!I337</f>
        <v>0</v>
      </c>
      <c r="K337">
        <f ca="1">(SUMIFS(OFFSET([2]掉落汇总!$C$2:$C$871,,MATCH($B337,[2]掉落汇总!$D$1:$M$1)),[2]掉落汇总!$A$2:$A$871,K$1,[2]掉落汇总!$C$2:$C$871,$Q$1)+SUMIFS(OFFSET([2]掉落汇总!$C$2:$C$871,,MATCH($B337,[2]掉落汇总!$D$1:$M$1)),[2]掉落汇总!$A$2:$A$871,K$1,[2]掉落汇总!$C$2:$C$871,$Q$2)/$Q$3)*宝箱投放计算!J337</f>
        <v>0</v>
      </c>
      <c r="L337">
        <f ca="1">(SUMIFS(OFFSET([2]掉落汇总!$C$2:$C$871,,MATCH($B337,[2]掉落汇总!$D$1:$M$1)),[2]掉落汇总!$A$2:$A$871,L$1,[2]掉落汇总!$C$2:$C$871,$Q$1)+SUMIFS(OFFSET([2]掉落汇总!$C$2:$C$871,,MATCH($B337,[2]掉落汇总!$D$1:$M$1)),[2]掉落汇总!$A$2:$A$871,L$1,[2]掉落汇总!$C$2:$C$871,$Q$2)/$Q$3)*宝箱投放计算!K337</f>
        <v>0.7814085171640911</v>
      </c>
      <c r="M337">
        <f ca="1">(SUMIFS(OFFSET([2]掉落汇总!$C$2:$C$871,,MATCH($B337,[2]掉落汇总!$D$1:$M$1)),[2]掉落汇总!$A$2:$A$871,M$1,[2]掉落汇总!$C$2:$C$871,$Q$1)+SUMIFS(OFFSET([2]掉落汇总!$C$2:$C$871,,MATCH($B337,[2]掉落汇总!$D$1:$M$1)),[2]掉落汇总!$A$2:$A$871,M$1,[2]掉落汇总!$C$2:$C$871,$Q$2)/$Q$3)*宝箱投放计算!L337</f>
        <v>0.78196893612051854</v>
      </c>
      <c r="N337">
        <f ca="1">(SUMIFS(OFFSET([2]掉落汇总!$C$2:$C$871,,MATCH($B337,[2]掉落汇总!$D$1:$M$1)),[2]掉落汇总!$A$2:$A$871,N$1,[2]掉落汇总!$C$2:$C$871,$Q$1)+SUMIFS(OFFSET([2]掉落汇总!$C$2:$C$871,,MATCH($B337,[2]掉落汇总!$D$1:$M$1)),[2]掉落汇总!$A$2:$A$871,N$1,[2]掉落汇总!$C$2:$C$871,$Q$2)/$Q$3)*宝箱投放计算!M337</f>
        <v>0.18146053602163756</v>
      </c>
      <c r="O337">
        <f ca="1">(SUMIFS(OFFSET([2]掉落汇总!$C$2:$C$871,,MATCH($B337,[2]掉落汇总!$D$1:$M$1)),[2]掉落汇总!$A$2:$A$871,O$1,[2]掉落汇总!$C$2:$C$871,$Q$1)+SUMIFS(OFFSET([2]掉落汇总!$C$2:$C$871,,MATCH($B337,[2]掉落汇总!$D$1:$M$1)),[2]掉落汇总!$A$2:$A$871,O$1,[2]掉落汇总!$C$2:$C$871,$Q$2)/$Q$3)*宝箱投放计算!N337</f>
        <v>0.37342246297470183</v>
      </c>
    </row>
    <row r="338" spans="1:15" x14ac:dyDescent="0.2">
      <c r="A338">
        <f>玩家成长时间线!A338</f>
        <v>337</v>
      </c>
      <c r="B338">
        <f>玩家成长时间线!B338</f>
        <v>8</v>
      </c>
      <c r="C338">
        <f ca="1">SUM($D$2:D338)</f>
        <v>2981.0127818483161</v>
      </c>
      <c r="D338">
        <f t="shared" ca="1" si="5"/>
        <v>7.0040478215381983</v>
      </c>
      <c r="E338">
        <f ca="1">(SUMIFS(OFFSET([2]掉落汇总!$C$2:$C$871,,MATCH($B338,[2]掉落汇总!$D$1:$M$1)),[2]掉落汇总!$A$2:$A$871,E$1,[2]掉落汇总!$C$2:$C$871,$Q$1)+SUMIFS(OFFSET([2]掉落汇总!$C$2:$C$871,,MATCH($B338,[2]掉落汇总!$D$1:$M$1)),[2]掉落汇总!$A$2:$A$871,E$1,[2]掉落汇总!$C$2:$C$871,$Q$2)/$Q$3)*宝箱投放计算!D338</f>
        <v>2.5993846153846154</v>
      </c>
      <c r="F338">
        <f ca="1">(SUMIFS(OFFSET([2]掉落汇总!$C$2:$C$871,,MATCH($B338,[2]掉落汇总!$D$1:$M$1)),[2]掉落汇总!$A$2:$A$871,F$1,[2]掉落汇总!$C$2:$C$871,$Q$1)+SUMIFS(OFFSET([2]掉落汇总!$C$2:$C$871,,MATCH($B338,[2]掉落汇总!$D$1:$M$1)),[2]掉落汇总!$A$2:$A$871,F$1,[2]掉落汇总!$C$2:$C$871,$Q$2)/$Q$3)*宝箱投放计算!E338</f>
        <v>2.2864027538726335</v>
      </c>
      <c r="G338">
        <f ca="1">(SUMIFS(OFFSET([2]掉落汇总!$C$2:$C$871,,MATCH($B338,[2]掉落汇总!$D$1:$M$1)),[2]掉落汇总!$A$2:$A$871,G$1,[2]掉落汇总!$C$2:$C$871,$Q$1)+SUMIFS(OFFSET([2]掉落汇总!$C$2:$C$871,,MATCH($B338,[2]掉落汇总!$D$1:$M$1)),[2]掉落汇总!$A$2:$A$871,G$1,[2]掉落汇总!$C$2:$C$871,$Q$2)/$Q$3)*宝箱投放计算!F338</f>
        <v>0</v>
      </c>
      <c r="H338">
        <f ca="1">(SUMIFS(OFFSET([2]掉落汇总!$C$2:$C$871,,MATCH($B338,[2]掉落汇总!$D$1:$M$1)),[2]掉落汇总!$A$2:$A$871,H$1,[2]掉落汇总!$C$2:$C$871,$Q$1)+SUMIFS(OFFSET([2]掉落汇总!$C$2:$C$871,,MATCH($B338,[2]掉落汇总!$D$1:$M$1)),[2]掉落汇总!$A$2:$A$871,H$1,[2]掉落汇总!$C$2:$C$871,$Q$2)/$Q$3)*宝箱投放计算!G338</f>
        <v>0</v>
      </c>
      <c r="I338">
        <f ca="1">(SUMIFS(OFFSET([2]掉落汇总!$C$2:$C$871,,MATCH($B338,[2]掉落汇总!$D$1:$M$1)),[2]掉落汇总!$A$2:$A$871,I$1,[2]掉落汇总!$C$2:$C$871,$Q$1)+SUMIFS(OFFSET([2]掉落汇总!$C$2:$C$871,,MATCH($B338,[2]掉落汇总!$D$1:$M$1)),[2]掉落汇总!$A$2:$A$871,I$1,[2]掉落汇总!$C$2:$C$871,$Q$2)/$Q$3)*宝箱投放计算!H338</f>
        <v>0</v>
      </c>
      <c r="J338">
        <f ca="1">(SUMIFS(OFFSET([2]掉落汇总!$C$2:$C$871,,MATCH($B338,[2]掉落汇总!$D$1:$M$1)),[2]掉落汇总!$A$2:$A$871,J$1,[2]掉落汇总!$C$2:$C$871,$Q$1)+SUMIFS(OFFSET([2]掉落汇总!$C$2:$C$871,,MATCH($B338,[2]掉落汇总!$D$1:$M$1)),[2]掉落汇总!$A$2:$A$871,J$1,[2]掉落汇总!$C$2:$C$871,$Q$2)/$Q$3)*宝箱投放计算!I338</f>
        <v>0</v>
      </c>
      <c r="K338">
        <f ca="1">(SUMIFS(OFFSET([2]掉落汇总!$C$2:$C$871,,MATCH($B338,[2]掉落汇总!$D$1:$M$1)),[2]掉落汇总!$A$2:$A$871,K$1,[2]掉落汇总!$C$2:$C$871,$Q$1)+SUMIFS(OFFSET([2]掉落汇总!$C$2:$C$871,,MATCH($B338,[2]掉落汇总!$D$1:$M$1)),[2]掉落汇总!$A$2:$A$871,K$1,[2]掉落汇总!$C$2:$C$871,$Q$2)/$Q$3)*宝箱投放计算!J338</f>
        <v>0</v>
      </c>
      <c r="L338">
        <f ca="1">(SUMIFS(OFFSET([2]掉落汇总!$C$2:$C$871,,MATCH($B338,[2]掉落汇总!$D$1:$M$1)),[2]掉落汇总!$A$2:$A$871,L$1,[2]掉落汇总!$C$2:$C$871,$Q$1)+SUMIFS(OFFSET([2]掉落汇总!$C$2:$C$871,,MATCH($B338,[2]掉落汇总!$D$1:$M$1)),[2]掉落汇总!$A$2:$A$871,L$1,[2]掉落汇总!$C$2:$C$871,$Q$2)/$Q$3)*宝箱投放计算!K338</f>
        <v>0.7814085171640911</v>
      </c>
      <c r="M338">
        <f ca="1">(SUMIFS(OFFSET([2]掉落汇总!$C$2:$C$871,,MATCH($B338,[2]掉落汇总!$D$1:$M$1)),[2]掉落汇总!$A$2:$A$871,M$1,[2]掉落汇总!$C$2:$C$871,$Q$1)+SUMIFS(OFFSET([2]掉落汇总!$C$2:$C$871,,MATCH($B338,[2]掉落汇总!$D$1:$M$1)),[2]掉落汇总!$A$2:$A$871,M$1,[2]掉落汇总!$C$2:$C$871,$Q$2)/$Q$3)*宝箱投放计算!L338</f>
        <v>0.78196893612051854</v>
      </c>
      <c r="N338">
        <f ca="1">(SUMIFS(OFFSET([2]掉落汇总!$C$2:$C$871,,MATCH($B338,[2]掉落汇总!$D$1:$M$1)),[2]掉落汇总!$A$2:$A$871,N$1,[2]掉落汇总!$C$2:$C$871,$Q$1)+SUMIFS(OFFSET([2]掉落汇总!$C$2:$C$871,,MATCH($B338,[2]掉落汇总!$D$1:$M$1)),[2]掉落汇总!$A$2:$A$871,N$1,[2]掉落汇总!$C$2:$C$871,$Q$2)/$Q$3)*宝箱投放计算!M338</f>
        <v>0.18146053602163756</v>
      </c>
      <c r="O338">
        <f ca="1">(SUMIFS(OFFSET([2]掉落汇总!$C$2:$C$871,,MATCH($B338,[2]掉落汇总!$D$1:$M$1)),[2]掉落汇总!$A$2:$A$871,O$1,[2]掉落汇总!$C$2:$C$871,$Q$1)+SUMIFS(OFFSET([2]掉落汇总!$C$2:$C$871,,MATCH($B338,[2]掉落汇总!$D$1:$M$1)),[2]掉落汇总!$A$2:$A$871,O$1,[2]掉落汇总!$C$2:$C$871,$Q$2)/$Q$3)*宝箱投放计算!N338</f>
        <v>0.37342246297470183</v>
      </c>
    </row>
    <row r="339" spans="1:15" x14ac:dyDescent="0.2">
      <c r="A339">
        <f>玩家成长时间线!A339</f>
        <v>338</v>
      </c>
      <c r="B339">
        <f>玩家成长时间线!B339</f>
        <v>8</v>
      </c>
      <c r="C339">
        <f ca="1">SUM($D$2:D339)</f>
        <v>2988.086060439085</v>
      </c>
      <c r="D339">
        <f t="shared" ca="1" si="5"/>
        <v>7.0732785907689673</v>
      </c>
      <c r="E339">
        <f ca="1">(SUMIFS(OFFSET([2]掉落汇总!$C$2:$C$871,,MATCH($B339,[2]掉落汇总!$D$1:$M$1)),[2]掉落汇总!$A$2:$A$871,E$1,[2]掉落汇总!$C$2:$C$871,$Q$1)+SUMIFS(OFFSET([2]掉落汇总!$C$2:$C$871,,MATCH($B339,[2]掉落汇总!$D$1:$M$1)),[2]掉落汇总!$A$2:$A$871,E$1,[2]掉落汇总!$C$2:$C$871,$Q$2)/$Q$3)*宝箱投放计算!D339</f>
        <v>2.6686153846153844</v>
      </c>
      <c r="F339">
        <f ca="1">(SUMIFS(OFFSET([2]掉落汇总!$C$2:$C$871,,MATCH($B339,[2]掉落汇总!$D$1:$M$1)),[2]掉落汇总!$A$2:$A$871,F$1,[2]掉落汇总!$C$2:$C$871,$Q$1)+SUMIFS(OFFSET([2]掉落汇总!$C$2:$C$871,,MATCH($B339,[2]掉落汇总!$D$1:$M$1)),[2]掉落汇总!$A$2:$A$871,F$1,[2]掉落汇总!$C$2:$C$871,$Q$2)/$Q$3)*宝箱投放计算!E339</f>
        <v>2.2864027538726335</v>
      </c>
      <c r="G339">
        <f ca="1">(SUMIFS(OFFSET([2]掉落汇总!$C$2:$C$871,,MATCH($B339,[2]掉落汇总!$D$1:$M$1)),[2]掉落汇总!$A$2:$A$871,G$1,[2]掉落汇总!$C$2:$C$871,$Q$1)+SUMIFS(OFFSET([2]掉落汇总!$C$2:$C$871,,MATCH($B339,[2]掉落汇总!$D$1:$M$1)),[2]掉落汇总!$A$2:$A$871,G$1,[2]掉落汇总!$C$2:$C$871,$Q$2)/$Q$3)*宝箱投放计算!F339</f>
        <v>0</v>
      </c>
      <c r="H339">
        <f ca="1">(SUMIFS(OFFSET([2]掉落汇总!$C$2:$C$871,,MATCH($B339,[2]掉落汇总!$D$1:$M$1)),[2]掉落汇总!$A$2:$A$871,H$1,[2]掉落汇总!$C$2:$C$871,$Q$1)+SUMIFS(OFFSET([2]掉落汇总!$C$2:$C$871,,MATCH($B339,[2]掉落汇总!$D$1:$M$1)),[2]掉落汇总!$A$2:$A$871,H$1,[2]掉落汇总!$C$2:$C$871,$Q$2)/$Q$3)*宝箱投放计算!G339</f>
        <v>0</v>
      </c>
      <c r="I339">
        <f ca="1">(SUMIFS(OFFSET([2]掉落汇总!$C$2:$C$871,,MATCH($B339,[2]掉落汇总!$D$1:$M$1)),[2]掉落汇总!$A$2:$A$871,I$1,[2]掉落汇总!$C$2:$C$871,$Q$1)+SUMIFS(OFFSET([2]掉落汇总!$C$2:$C$871,,MATCH($B339,[2]掉落汇总!$D$1:$M$1)),[2]掉落汇总!$A$2:$A$871,I$1,[2]掉落汇总!$C$2:$C$871,$Q$2)/$Q$3)*宝箱投放计算!H339</f>
        <v>0</v>
      </c>
      <c r="J339">
        <f ca="1">(SUMIFS(OFFSET([2]掉落汇总!$C$2:$C$871,,MATCH($B339,[2]掉落汇总!$D$1:$M$1)),[2]掉落汇总!$A$2:$A$871,J$1,[2]掉落汇总!$C$2:$C$871,$Q$1)+SUMIFS(OFFSET([2]掉落汇总!$C$2:$C$871,,MATCH($B339,[2]掉落汇总!$D$1:$M$1)),[2]掉落汇总!$A$2:$A$871,J$1,[2]掉落汇总!$C$2:$C$871,$Q$2)/$Q$3)*宝箱投放计算!I339</f>
        <v>0</v>
      </c>
      <c r="K339">
        <f ca="1">(SUMIFS(OFFSET([2]掉落汇总!$C$2:$C$871,,MATCH($B339,[2]掉落汇总!$D$1:$M$1)),[2]掉落汇总!$A$2:$A$871,K$1,[2]掉落汇总!$C$2:$C$871,$Q$1)+SUMIFS(OFFSET([2]掉落汇总!$C$2:$C$871,,MATCH($B339,[2]掉落汇总!$D$1:$M$1)),[2]掉落汇总!$A$2:$A$871,K$1,[2]掉落汇总!$C$2:$C$871,$Q$2)/$Q$3)*宝箱投放计算!J339</f>
        <v>0</v>
      </c>
      <c r="L339">
        <f ca="1">(SUMIFS(OFFSET([2]掉落汇总!$C$2:$C$871,,MATCH($B339,[2]掉落汇总!$D$1:$M$1)),[2]掉落汇总!$A$2:$A$871,L$1,[2]掉落汇总!$C$2:$C$871,$Q$1)+SUMIFS(OFFSET([2]掉落汇总!$C$2:$C$871,,MATCH($B339,[2]掉落汇总!$D$1:$M$1)),[2]掉落汇总!$A$2:$A$871,L$1,[2]掉落汇总!$C$2:$C$871,$Q$2)/$Q$3)*宝箱投放计算!K339</f>
        <v>0.7814085171640911</v>
      </c>
      <c r="M339">
        <f ca="1">(SUMIFS(OFFSET([2]掉落汇总!$C$2:$C$871,,MATCH($B339,[2]掉落汇总!$D$1:$M$1)),[2]掉落汇总!$A$2:$A$871,M$1,[2]掉落汇总!$C$2:$C$871,$Q$1)+SUMIFS(OFFSET([2]掉落汇总!$C$2:$C$871,,MATCH($B339,[2]掉落汇总!$D$1:$M$1)),[2]掉落汇总!$A$2:$A$871,M$1,[2]掉落汇总!$C$2:$C$871,$Q$2)/$Q$3)*宝箱投放计算!L339</f>
        <v>0.78196893612051854</v>
      </c>
      <c r="N339">
        <f ca="1">(SUMIFS(OFFSET([2]掉落汇总!$C$2:$C$871,,MATCH($B339,[2]掉落汇总!$D$1:$M$1)),[2]掉落汇总!$A$2:$A$871,N$1,[2]掉落汇总!$C$2:$C$871,$Q$1)+SUMIFS(OFFSET([2]掉落汇总!$C$2:$C$871,,MATCH($B339,[2]掉落汇总!$D$1:$M$1)),[2]掉落汇总!$A$2:$A$871,N$1,[2]掉落汇总!$C$2:$C$871,$Q$2)/$Q$3)*宝箱投放计算!M339</f>
        <v>0.18146053602163756</v>
      </c>
      <c r="O339">
        <f ca="1">(SUMIFS(OFFSET([2]掉落汇总!$C$2:$C$871,,MATCH($B339,[2]掉落汇总!$D$1:$M$1)),[2]掉落汇总!$A$2:$A$871,O$1,[2]掉落汇总!$C$2:$C$871,$Q$1)+SUMIFS(OFFSET([2]掉落汇总!$C$2:$C$871,,MATCH($B339,[2]掉落汇总!$D$1:$M$1)),[2]掉落汇总!$A$2:$A$871,O$1,[2]掉落汇总!$C$2:$C$871,$Q$2)/$Q$3)*宝箱投放计算!N339</f>
        <v>0.37342246297470183</v>
      </c>
    </row>
    <row r="340" spans="1:15" x14ac:dyDescent="0.2">
      <c r="A340">
        <f>玩家成长时间线!A340</f>
        <v>339</v>
      </c>
      <c r="B340">
        <f>玩家成长时间线!B340</f>
        <v>9</v>
      </c>
      <c r="C340">
        <f ca="1">SUM($D$2:D340)</f>
        <v>3001.2263091813429</v>
      </c>
      <c r="D340">
        <f t="shared" ca="1" si="5"/>
        <v>13.140248742257835</v>
      </c>
      <c r="E340">
        <f ca="1">(SUMIFS(OFFSET([2]掉落汇总!$C$2:$C$871,,MATCH($B340,[2]掉落汇总!$D$1:$M$1)),[2]掉落汇总!$A$2:$A$871,E$1,[2]掉落汇总!$C$2:$C$871,$Q$1)+SUMIFS(OFFSET([2]掉落汇总!$C$2:$C$871,,MATCH($B340,[2]掉落汇总!$D$1:$M$1)),[2]掉落汇总!$A$2:$A$871,E$1,[2]掉落汇总!$C$2:$C$871,$Q$2)/$Q$3)*宝箱投放计算!D340</f>
        <v>1.7845321701199566</v>
      </c>
      <c r="F340">
        <f ca="1">(SUMIFS(OFFSET([2]掉落汇总!$C$2:$C$871,,MATCH($B340,[2]掉落汇总!$D$1:$M$1)),[2]掉落汇总!$A$2:$A$871,F$1,[2]掉落汇总!$C$2:$C$871,$Q$1)+SUMIFS(OFFSET([2]掉落汇总!$C$2:$C$871,,MATCH($B340,[2]掉落汇总!$D$1:$M$1)),[2]掉落汇总!$A$2:$A$871,F$1,[2]掉落汇总!$C$2:$C$871,$Q$2)/$Q$3)*宝箱投放计算!E340</f>
        <v>2.8580034423407916</v>
      </c>
      <c r="G340">
        <f ca="1">(SUMIFS(OFFSET([2]掉落汇总!$C$2:$C$871,,MATCH($B340,[2]掉落汇总!$D$1:$M$1)),[2]掉落汇总!$A$2:$A$871,G$1,[2]掉落汇总!$C$2:$C$871,$Q$1)+SUMIFS(OFFSET([2]掉落汇总!$C$2:$C$871,,MATCH($B340,[2]掉落汇总!$D$1:$M$1)),[2]掉落汇总!$A$2:$A$871,G$1,[2]掉落汇总!$C$2:$C$871,$Q$2)/$Q$3)*宝箱投放计算!F340</f>
        <v>0</v>
      </c>
      <c r="H340">
        <f ca="1">(SUMIFS(OFFSET([2]掉落汇总!$C$2:$C$871,,MATCH($B340,[2]掉落汇总!$D$1:$M$1)),[2]掉落汇总!$A$2:$A$871,H$1,[2]掉落汇总!$C$2:$C$871,$Q$1)+SUMIFS(OFFSET([2]掉落汇总!$C$2:$C$871,,MATCH($B340,[2]掉落汇总!$D$1:$M$1)),[2]掉落汇总!$A$2:$A$871,H$1,[2]掉落汇总!$C$2:$C$871,$Q$2)/$Q$3)*宝箱投放计算!G340</f>
        <v>0</v>
      </c>
      <c r="I340">
        <f ca="1">(SUMIFS(OFFSET([2]掉落汇总!$C$2:$C$871,,MATCH($B340,[2]掉落汇总!$D$1:$M$1)),[2]掉落汇总!$A$2:$A$871,I$1,[2]掉落汇总!$C$2:$C$871,$Q$1)+SUMIFS(OFFSET([2]掉落汇总!$C$2:$C$871,,MATCH($B340,[2]掉落汇总!$D$1:$M$1)),[2]掉落汇总!$A$2:$A$871,I$1,[2]掉落汇总!$C$2:$C$871,$Q$2)/$Q$3)*宝箱投放计算!H340</f>
        <v>1.7735703245749606</v>
      </c>
      <c r="J340">
        <f ca="1">(SUMIFS(OFFSET([2]掉落汇总!$C$2:$C$871,,MATCH($B340,[2]掉落汇总!$D$1:$M$1)),[2]掉落汇总!$A$2:$A$871,J$1,[2]掉落汇总!$C$2:$C$871,$Q$1)+SUMIFS(OFFSET([2]掉落汇总!$C$2:$C$871,,MATCH($B340,[2]掉落汇总!$D$1:$M$1)),[2]掉落汇总!$A$2:$A$871,J$1,[2]掉落汇总!$C$2:$C$871,$Q$2)/$Q$3)*宝箱投放计算!I340</f>
        <v>4.6058823529411761</v>
      </c>
      <c r="K340">
        <f ca="1">(SUMIFS(OFFSET([2]掉落汇总!$C$2:$C$871,,MATCH($B340,[2]掉落汇总!$D$1:$M$1)),[2]掉落汇总!$A$2:$A$871,K$1,[2]掉落汇总!$C$2:$C$871,$Q$1)+SUMIFS(OFFSET([2]掉落汇总!$C$2:$C$871,,MATCH($B340,[2]掉落汇总!$D$1:$M$1)),[2]掉落汇总!$A$2:$A$871,K$1,[2]掉落汇总!$C$2:$C$871,$Q$2)/$Q$3)*宝箱投放计算!J340</f>
        <v>0</v>
      </c>
      <c r="L340">
        <f ca="1">(SUMIFS(OFFSET([2]掉落汇总!$C$2:$C$871,,MATCH($B340,[2]掉落汇总!$D$1:$M$1)),[2]掉落汇总!$A$2:$A$871,L$1,[2]掉落汇总!$C$2:$C$871,$Q$1)+SUMIFS(OFFSET([2]掉落汇总!$C$2:$C$871,,MATCH($B340,[2]掉落汇总!$D$1:$M$1)),[2]掉落汇总!$A$2:$A$871,L$1,[2]掉落汇总!$C$2:$C$871,$Q$2)/$Q$3)*宝箱投放计算!K340</f>
        <v>0.7814085171640911</v>
      </c>
      <c r="M340">
        <f ca="1">(SUMIFS(OFFSET([2]掉落汇总!$C$2:$C$871,,MATCH($B340,[2]掉落汇总!$D$1:$M$1)),[2]掉落汇总!$A$2:$A$871,M$1,[2]掉落汇总!$C$2:$C$871,$Q$1)+SUMIFS(OFFSET([2]掉落汇总!$C$2:$C$871,,MATCH($B340,[2]掉落汇总!$D$1:$M$1)),[2]掉落汇总!$A$2:$A$871,M$1,[2]掉落汇总!$C$2:$C$871,$Q$2)/$Q$3)*宝箱投放计算!L340</f>
        <v>0.78196893612051854</v>
      </c>
      <c r="N340">
        <f ca="1">(SUMIFS(OFFSET([2]掉落汇总!$C$2:$C$871,,MATCH($B340,[2]掉落汇总!$D$1:$M$1)),[2]掉落汇总!$A$2:$A$871,N$1,[2]掉落汇总!$C$2:$C$871,$Q$1)+SUMIFS(OFFSET([2]掉落汇总!$C$2:$C$871,,MATCH($B340,[2]掉落汇总!$D$1:$M$1)),[2]掉落汇总!$A$2:$A$871,N$1,[2]掉落汇总!$C$2:$C$871,$Q$2)/$Q$3)*宝箱投放计算!M340</f>
        <v>0.18146053602163756</v>
      </c>
      <c r="O340">
        <f ca="1">(SUMIFS(OFFSET([2]掉落汇总!$C$2:$C$871,,MATCH($B340,[2]掉落汇总!$D$1:$M$1)),[2]掉落汇总!$A$2:$A$871,O$1,[2]掉落汇总!$C$2:$C$871,$Q$1)+SUMIFS(OFFSET([2]掉落汇总!$C$2:$C$871,,MATCH($B340,[2]掉落汇总!$D$1:$M$1)),[2]掉落汇总!$A$2:$A$871,O$1,[2]掉落汇总!$C$2:$C$871,$Q$2)/$Q$3)*宝箱投放计算!N340</f>
        <v>0.37342246297470183</v>
      </c>
    </row>
    <row r="341" spans="1:15" x14ac:dyDescent="0.2">
      <c r="A341">
        <f>玩家成长时间线!A341</f>
        <v>340</v>
      </c>
      <c r="B341">
        <f>玩家成长时间线!B341</f>
        <v>9</v>
      </c>
      <c r="C341">
        <f ca="1">SUM($D$2:D341)</f>
        <v>3007.9949569363789</v>
      </c>
      <c r="D341">
        <f t="shared" ca="1" si="5"/>
        <v>6.7686477550361355</v>
      </c>
      <c r="E341">
        <f ca="1">(SUMIFS(OFFSET([2]掉落汇总!$C$2:$C$871,,MATCH($B341,[2]掉落汇总!$D$1:$M$1)),[2]掉落汇总!$A$2:$A$871,E$1,[2]掉落汇总!$C$2:$C$871,$Q$1)+SUMIFS(OFFSET([2]掉落汇总!$C$2:$C$871,,MATCH($B341,[2]掉落汇总!$D$1:$M$1)),[2]掉落汇总!$A$2:$A$871,E$1,[2]掉落汇总!$C$2:$C$871,$Q$2)/$Q$3)*宝箱投放计算!D341</f>
        <v>1.7923838604143947</v>
      </c>
      <c r="F341">
        <f ca="1">(SUMIFS(OFFSET([2]掉落汇总!$C$2:$C$871,,MATCH($B341,[2]掉落汇总!$D$1:$M$1)),[2]掉落汇总!$A$2:$A$871,F$1,[2]掉落汇总!$C$2:$C$871,$Q$1)+SUMIFS(OFFSET([2]掉落汇总!$C$2:$C$871,,MATCH($B341,[2]掉落汇总!$D$1:$M$1)),[2]掉落汇总!$A$2:$A$871,F$1,[2]掉落汇总!$C$2:$C$871,$Q$2)/$Q$3)*宝箱投放计算!E341</f>
        <v>2.8580034423407916</v>
      </c>
      <c r="G341">
        <f ca="1">(SUMIFS(OFFSET([2]掉落汇总!$C$2:$C$871,,MATCH($B341,[2]掉落汇总!$D$1:$M$1)),[2]掉落汇总!$A$2:$A$871,G$1,[2]掉落汇总!$C$2:$C$871,$Q$1)+SUMIFS(OFFSET([2]掉落汇总!$C$2:$C$871,,MATCH($B341,[2]掉落汇总!$D$1:$M$1)),[2]掉落汇总!$A$2:$A$871,G$1,[2]掉落汇总!$C$2:$C$871,$Q$2)/$Q$3)*宝箱投放计算!F341</f>
        <v>0</v>
      </c>
      <c r="H341">
        <f ca="1">(SUMIFS(OFFSET([2]掉落汇总!$C$2:$C$871,,MATCH($B341,[2]掉落汇总!$D$1:$M$1)),[2]掉落汇总!$A$2:$A$871,H$1,[2]掉落汇总!$C$2:$C$871,$Q$1)+SUMIFS(OFFSET([2]掉落汇总!$C$2:$C$871,,MATCH($B341,[2]掉落汇总!$D$1:$M$1)),[2]掉落汇总!$A$2:$A$871,H$1,[2]掉落汇总!$C$2:$C$871,$Q$2)/$Q$3)*宝箱投放计算!G341</f>
        <v>0</v>
      </c>
      <c r="I341">
        <f ca="1">(SUMIFS(OFFSET([2]掉落汇总!$C$2:$C$871,,MATCH($B341,[2]掉落汇总!$D$1:$M$1)),[2]掉落汇总!$A$2:$A$871,I$1,[2]掉落汇总!$C$2:$C$871,$Q$1)+SUMIFS(OFFSET([2]掉落汇总!$C$2:$C$871,,MATCH($B341,[2]掉落汇总!$D$1:$M$1)),[2]掉落汇总!$A$2:$A$871,I$1,[2]掉落汇总!$C$2:$C$871,$Q$2)/$Q$3)*宝箱投放计算!H341</f>
        <v>0</v>
      </c>
      <c r="J341">
        <f ca="1">(SUMIFS(OFFSET([2]掉落汇总!$C$2:$C$871,,MATCH($B341,[2]掉落汇总!$D$1:$M$1)),[2]掉落汇总!$A$2:$A$871,J$1,[2]掉落汇总!$C$2:$C$871,$Q$1)+SUMIFS(OFFSET([2]掉落汇总!$C$2:$C$871,,MATCH($B341,[2]掉落汇总!$D$1:$M$1)),[2]掉落汇总!$A$2:$A$871,J$1,[2]掉落汇总!$C$2:$C$871,$Q$2)/$Q$3)*宝箱投放计算!I341</f>
        <v>0</v>
      </c>
      <c r="K341">
        <f ca="1">(SUMIFS(OFFSET([2]掉落汇总!$C$2:$C$871,,MATCH($B341,[2]掉落汇总!$D$1:$M$1)),[2]掉落汇总!$A$2:$A$871,K$1,[2]掉落汇总!$C$2:$C$871,$Q$1)+SUMIFS(OFFSET([2]掉落汇总!$C$2:$C$871,,MATCH($B341,[2]掉落汇总!$D$1:$M$1)),[2]掉落汇总!$A$2:$A$871,K$1,[2]掉落汇总!$C$2:$C$871,$Q$2)/$Q$3)*宝箱投放计算!J341</f>
        <v>0</v>
      </c>
      <c r="L341">
        <f ca="1">(SUMIFS(OFFSET([2]掉落汇总!$C$2:$C$871,,MATCH($B341,[2]掉落汇总!$D$1:$M$1)),[2]掉落汇总!$A$2:$A$871,L$1,[2]掉落汇总!$C$2:$C$871,$Q$1)+SUMIFS(OFFSET([2]掉落汇总!$C$2:$C$871,,MATCH($B341,[2]掉落汇总!$D$1:$M$1)),[2]掉落汇总!$A$2:$A$871,L$1,[2]掉落汇总!$C$2:$C$871,$Q$2)/$Q$3)*宝箱投放计算!K341</f>
        <v>0.7814085171640911</v>
      </c>
      <c r="M341">
        <f ca="1">(SUMIFS(OFFSET([2]掉落汇总!$C$2:$C$871,,MATCH($B341,[2]掉落汇总!$D$1:$M$1)),[2]掉落汇总!$A$2:$A$871,M$1,[2]掉落汇总!$C$2:$C$871,$Q$1)+SUMIFS(OFFSET([2]掉落汇总!$C$2:$C$871,,MATCH($B341,[2]掉落汇总!$D$1:$M$1)),[2]掉落汇总!$A$2:$A$871,M$1,[2]掉落汇总!$C$2:$C$871,$Q$2)/$Q$3)*宝箱投放计算!L341</f>
        <v>0.78196893612051854</v>
      </c>
      <c r="N341">
        <f ca="1">(SUMIFS(OFFSET([2]掉落汇总!$C$2:$C$871,,MATCH($B341,[2]掉落汇总!$D$1:$M$1)),[2]掉落汇总!$A$2:$A$871,N$1,[2]掉落汇总!$C$2:$C$871,$Q$1)+SUMIFS(OFFSET([2]掉落汇总!$C$2:$C$871,,MATCH($B341,[2]掉落汇总!$D$1:$M$1)),[2]掉落汇总!$A$2:$A$871,N$1,[2]掉落汇总!$C$2:$C$871,$Q$2)/$Q$3)*宝箱投放计算!M341</f>
        <v>0.18146053602163756</v>
      </c>
      <c r="O341">
        <f ca="1">(SUMIFS(OFFSET([2]掉落汇总!$C$2:$C$871,,MATCH($B341,[2]掉落汇总!$D$1:$M$1)),[2]掉落汇总!$A$2:$A$871,O$1,[2]掉落汇总!$C$2:$C$871,$Q$1)+SUMIFS(OFFSET([2]掉落汇总!$C$2:$C$871,,MATCH($B341,[2]掉落汇总!$D$1:$M$1)),[2]掉落汇总!$A$2:$A$871,O$1,[2]掉落汇总!$C$2:$C$871,$Q$2)/$Q$3)*宝箱投放计算!N341</f>
        <v>0.37342246297470183</v>
      </c>
    </row>
    <row r="342" spans="1:15" x14ac:dyDescent="0.2">
      <c r="A342">
        <f>玩家成长时间线!A342</f>
        <v>341</v>
      </c>
      <c r="B342">
        <f>玩家成长时间线!B342</f>
        <v>9</v>
      </c>
      <c r="C342">
        <f ca="1">SUM($D$2:D342)</f>
        <v>3014.849973284654</v>
      </c>
      <c r="D342">
        <f t="shared" ca="1" si="5"/>
        <v>6.8550163482749573</v>
      </c>
      <c r="E342">
        <f ca="1">(SUMIFS(OFFSET([2]掉落汇总!$C$2:$C$871,,MATCH($B342,[2]掉落汇总!$D$1:$M$1)),[2]掉落汇总!$A$2:$A$871,E$1,[2]掉落汇总!$C$2:$C$871,$Q$1)+SUMIFS(OFFSET([2]掉落汇总!$C$2:$C$871,,MATCH($B342,[2]掉落汇总!$D$1:$M$1)),[2]掉落汇总!$A$2:$A$871,E$1,[2]掉落汇总!$C$2:$C$871,$Q$2)/$Q$3)*宝箱投放计算!D342</f>
        <v>1.8787524536532167</v>
      </c>
      <c r="F342">
        <f ca="1">(SUMIFS(OFFSET([2]掉落汇总!$C$2:$C$871,,MATCH($B342,[2]掉落汇总!$D$1:$M$1)),[2]掉落汇总!$A$2:$A$871,F$1,[2]掉落汇总!$C$2:$C$871,$Q$1)+SUMIFS(OFFSET([2]掉落汇总!$C$2:$C$871,,MATCH($B342,[2]掉落汇总!$D$1:$M$1)),[2]掉落汇总!$A$2:$A$871,F$1,[2]掉落汇总!$C$2:$C$871,$Q$2)/$Q$3)*宝箱投放计算!E342</f>
        <v>2.8580034423407916</v>
      </c>
      <c r="G342">
        <f ca="1">(SUMIFS(OFFSET([2]掉落汇总!$C$2:$C$871,,MATCH($B342,[2]掉落汇总!$D$1:$M$1)),[2]掉落汇总!$A$2:$A$871,G$1,[2]掉落汇总!$C$2:$C$871,$Q$1)+SUMIFS(OFFSET([2]掉落汇总!$C$2:$C$871,,MATCH($B342,[2]掉落汇总!$D$1:$M$1)),[2]掉落汇总!$A$2:$A$871,G$1,[2]掉落汇总!$C$2:$C$871,$Q$2)/$Q$3)*宝箱投放计算!F342</f>
        <v>0</v>
      </c>
      <c r="H342">
        <f ca="1">(SUMIFS(OFFSET([2]掉落汇总!$C$2:$C$871,,MATCH($B342,[2]掉落汇总!$D$1:$M$1)),[2]掉落汇总!$A$2:$A$871,H$1,[2]掉落汇总!$C$2:$C$871,$Q$1)+SUMIFS(OFFSET([2]掉落汇总!$C$2:$C$871,,MATCH($B342,[2]掉落汇总!$D$1:$M$1)),[2]掉落汇总!$A$2:$A$871,H$1,[2]掉落汇总!$C$2:$C$871,$Q$2)/$Q$3)*宝箱投放计算!G342</f>
        <v>0</v>
      </c>
      <c r="I342">
        <f ca="1">(SUMIFS(OFFSET([2]掉落汇总!$C$2:$C$871,,MATCH($B342,[2]掉落汇总!$D$1:$M$1)),[2]掉落汇总!$A$2:$A$871,I$1,[2]掉落汇总!$C$2:$C$871,$Q$1)+SUMIFS(OFFSET([2]掉落汇总!$C$2:$C$871,,MATCH($B342,[2]掉落汇总!$D$1:$M$1)),[2]掉落汇总!$A$2:$A$871,I$1,[2]掉落汇总!$C$2:$C$871,$Q$2)/$Q$3)*宝箱投放计算!H342</f>
        <v>0</v>
      </c>
      <c r="J342">
        <f ca="1">(SUMIFS(OFFSET([2]掉落汇总!$C$2:$C$871,,MATCH($B342,[2]掉落汇总!$D$1:$M$1)),[2]掉落汇总!$A$2:$A$871,J$1,[2]掉落汇总!$C$2:$C$871,$Q$1)+SUMIFS(OFFSET([2]掉落汇总!$C$2:$C$871,,MATCH($B342,[2]掉落汇总!$D$1:$M$1)),[2]掉落汇总!$A$2:$A$871,J$1,[2]掉落汇总!$C$2:$C$871,$Q$2)/$Q$3)*宝箱投放计算!I342</f>
        <v>0</v>
      </c>
      <c r="K342">
        <f ca="1">(SUMIFS(OFFSET([2]掉落汇总!$C$2:$C$871,,MATCH($B342,[2]掉落汇总!$D$1:$M$1)),[2]掉落汇总!$A$2:$A$871,K$1,[2]掉落汇总!$C$2:$C$871,$Q$1)+SUMIFS(OFFSET([2]掉落汇总!$C$2:$C$871,,MATCH($B342,[2]掉落汇总!$D$1:$M$1)),[2]掉落汇总!$A$2:$A$871,K$1,[2]掉落汇总!$C$2:$C$871,$Q$2)/$Q$3)*宝箱投放计算!J342</f>
        <v>0</v>
      </c>
      <c r="L342">
        <f ca="1">(SUMIFS(OFFSET([2]掉落汇总!$C$2:$C$871,,MATCH($B342,[2]掉落汇总!$D$1:$M$1)),[2]掉落汇总!$A$2:$A$871,L$1,[2]掉落汇总!$C$2:$C$871,$Q$1)+SUMIFS(OFFSET([2]掉落汇总!$C$2:$C$871,,MATCH($B342,[2]掉落汇总!$D$1:$M$1)),[2]掉落汇总!$A$2:$A$871,L$1,[2]掉落汇总!$C$2:$C$871,$Q$2)/$Q$3)*宝箱投放计算!K342</f>
        <v>0.7814085171640911</v>
      </c>
      <c r="M342">
        <f ca="1">(SUMIFS(OFFSET([2]掉落汇总!$C$2:$C$871,,MATCH($B342,[2]掉落汇总!$D$1:$M$1)),[2]掉落汇总!$A$2:$A$871,M$1,[2]掉落汇总!$C$2:$C$871,$Q$1)+SUMIFS(OFFSET([2]掉落汇总!$C$2:$C$871,,MATCH($B342,[2]掉落汇总!$D$1:$M$1)),[2]掉落汇总!$A$2:$A$871,M$1,[2]掉落汇总!$C$2:$C$871,$Q$2)/$Q$3)*宝箱投放计算!L342</f>
        <v>0.78196893612051854</v>
      </c>
      <c r="N342">
        <f ca="1">(SUMIFS(OFFSET([2]掉落汇总!$C$2:$C$871,,MATCH($B342,[2]掉落汇总!$D$1:$M$1)),[2]掉落汇总!$A$2:$A$871,N$1,[2]掉落汇总!$C$2:$C$871,$Q$1)+SUMIFS(OFFSET([2]掉落汇总!$C$2:$C$871,,MATCH($B342,[2]掉落汇总!$D$1:$M$1)),[2]掉落汇总!$A$2:$A$871,N$1,[2]掉落汇总!$C$2:$C$871,$Q$2)/$Q$3)*宝箱投放计算!M342</f>
        <v>0.18146053602163756</v>
      </c>
      <c r="O342">
        <f ca="1">(SUMIFS(OFFSET([2]掉落汇总!$C$2:$C$871,,MATCH($B342,[2]掉落汇总!$D$1:$M$1)),[2]掉落汇总!$A$2:$A$871,O$1,[2]掉落汇总!$C$2:$C$871,$Q$1)+SUMIFS(OFFSET([2]掉落汇总!$C$2:$C$871,,MATCH($B342,[2]掉落汇总!$D$1:$M$1)),[2]掉落汇总!$A$2:$A$871,O$1,[2]掉落汇总!$C$2:$C$871,$Q$2)/$Q$3)*宝箱投放计算!N342</f>
        <v>0.37342246297470183</v>
      </c>
    </row>
    <row r="343" spans="1:15" x14ac:dyDescent="0.2">
      <c r="A343">
        <f>玩家成长时间线!A343</f>
        <v>342</v>
      </c>
      <c r="B343">
        <f>玩家成长时间线!B343</f>
        <v>10</v>
      </c>
      <c r="C343">
        <f ca="1">SUM($D$2:D343)</f>
        <v>3027.313123940301</v>
      </c>
      <c r="D343">
        <f t="shared" ca="1" si="5"/>
        <v>12.463150655647237</v>
      </c>
      <c r="E343">
        <f ca="1">(SUMIFS(OFFSET([2]掉落汇总!$C$2:$C$871,,MATCH($B343,[2]掉落汇总!$D$1:$M$1)),[2]掉落汇总!$A$2:$A$871,E$1,[2]掉落汇总!$C$2:$C$871,$Q$1)+SUMIFS(OFFSET([2]掉落汇总!$C$2:$C$871,,MATCH($B343,[2]掉落汇总!$D$1:$M$1)),[2]掉落汇总!$A$2:$A$871,E$1,[2]掉落汇总!$C$2:$C$871,$Q$2)/$Q$3)*宝箱投放计算!D343</f>
        <v>2.90726985796949</v>
      </c>
      <c r="F343">
        <f ca="1">(SUMIFS(OFFSET([2]掉落汇总!$C$2:$C$871,,MATCH($B343,[2]掉落汇总!$D$1:$M$1)),[2]掉落汇总!$A$2:$A$871,F$1,[2]掉落汇总!$C$2:$C$871,$Q$1)+SUMIFS(OFFSET([2]掉落汇总!$C$2:$C$871,,MATCH($B343,[2]掉落汇总!$D$1:$M$1)),[2]掉落汇总!$A$2:$A$871,F$1,[2]掉落汇总!$C$2:$C$871,$Q$2)/$Q$3)*宝箱投放计算!E343</f>
        <v>2.8580034423407916</v>
      </c>
      <c r="G343">
        <f ca="1">(SUMIFS(OFFSET([2]掉落汇总!$C$2:$C$871,,MATCH($B343,[2]掉落汇总!$D$1:$M$1)),[2]掉落汇总!$A$2:$A$871,G$1,[2]掉落汇总!$C$2:$C$871,$Q$1)+SUMIFS(OFFSET([2]掉落汇总!$C$2:$C$871,,MATCH($B343,[2]掉落汇总!$D$1:$M$1)),[2]掉落汇总!$A$2:$A$871,G$1,[2]掉落汇总!$C$2:$C$871,$Q$2)/$Q$3)*宝箱投放计算!F343</f>
        <v>0</v>
      </c>
      <c r="H343">
        <f ca="1">(SUMIFS(OFFSET([2]掉落汇总!$C$2:$C$871,,MATCH($B343,[2]掉落汇总!$D$1:$M$1)),[2]掉落汇总!$A$2:$A$871,H$1,[2]掉落汇总!$C$2:$C$871,$Q$1)+SUMIFS(OFFSET([2]掉落汇总!$C$2:$C$871,,MATCH($B343,[2]掉落汇总!$D$1:$M$1)),[2]掉落汇总!$A$2:$A$871,H$1,[2]掉落汇总!$C$2:$C$871,$Q$2)/$Q$3)*宝箱投放计算!G343</f>
        <v>0</v>
      </c>
      <c r="I343">
        <f ca="1">(SUMIFS(OFFSET([2]掉落汇总!$C$2:$C$871,,MATCH($B343,[2]掉落汇总!$D$1:$M$1)),[2]掉落汇总!$A$2:$A$871,I$1,[2]掉落汇总!$C$2:$C$871,$Q$1)+SUMIFS(OFFSET([2]掉落汇总!$C$2:$C$871,,MATCH($B343,[2]掉落汇总!$D$1:$M$1)),[2]掉落汇总!$A$2:$A$871,I$1,[2]掉落汇总!$C$2:$C$871,$Q$2)/$Q$3)*宝箱投放计算!H343</f>
        <v>0</v>
      </c>
      <c r="J343">
        <f ca="1">(SUMIFS(OFFSET([2]掉落汇总!$C$2:$C$871,,MATCH($B343,[2]掉落汇总!$D$1:$M$1)),[2]掉落汇总!$A$2:$A$871,J$1,[2]掉落汇总!$C$2:$C$871,$Q$1)+SUMIFS(OFFSET([2]掉落汇总!$C$2:$C$871,,MATCH($B343,[2]掉落汇总!$D$1:$M$1)),[2]掉落汇总!$A$2:$A$871,J$1,[2]掉落汇总!$C$2:$C$871,$Q$2)/$Q$3)*宝箱投放计算!I343</f>
        <v>4.5796169030560039</v>
      </c>
      <c r="K343">
        <f ca="1">(SUMIFS(OFFSET([2]掉落汇总!$C$2:$C$871,,MATCH($B343,[2]掉落汇总!$D$1:$M$1)),[2]掉落汇总!$A$2:$A$871,K$1,[2]掉落汇总!$C$2:$C$871,$Q$1)+SUMIFS(OFFSET([2]掉落汇总!$C$2:$C$871,,MATCH($B343,[2]掉落汇总!$D$1:$M$1)),[2]掉落汇总!$A$2:$A$871,K$1,[2]掉落汇总!$C$2:$C$871,$Q$2)/$Q$3)*宝箱投放计算!J343</f>
        <v>0</v>
      </c>
      <c r="L343">
        <f ca="1">(SUMIFS(OFFSET([2]掉落汇总!$C$2:$C$871,,MATCH($B343,[2]掉落汇总!$D$1:$M$1)),[2]掉落汇总!$A$2:$A$871,L$1,[2]掉落汇总!$C$2:$C$871,$Q$1)+SUMIFS(OFFSET([2]掉落汇总!$C$2:$C$871,,MATCH($B343,[2]掉落汇总!$D$1:$M$1)),[2]掉落汇总!$A$2:$A$871,L$1,[2]掉落汇总!$C$2:$C$871,$Q$2)/$Q$3)*宝箱投放计算!K343</f>
        <v>0.7814085171640911</v>
      </c>
      <c r="M343">
        <f ca="1">(SUMIFS(OFFSET([2]掉落汇总!$C$2:$C$871,,MATCH($B343,[2]掉落汇总!$D$1:$M$1)),[2]掉落汇总!$A$2:$A$871,M$1,[2]掉落汇总!$C$2:$C$871,$Q$1)+SUMIFS(OFFSET([2]掉落汇总!$C$2:$C$871,,MATCH($B343,[2]掉落汇总!$D$1:$M$1)),[2]掉落汇总!$A$2:$A$871,M$1,[2]掉落汇总!$C$2:$C$871,$Q$2)/$Q$3)*宝箱投放计算!L343</f>
        <v>0.78196893612051854</v>
      </c>
      <c r="N343">
        <f ca="1">(SUMIFS(OFFSET([2]掉落汇总!$C$2:$C$871,,MATCH($B343,[2]掉落汇总!$D$1:$M$1)),[2]掉落汇总!$A$2:$A$871,N$1,[2]掉落汇总!$C$2:$C$871,$Q$1)+SUMIFS(OFFSET([2]掉落汇总!$C$2:$C$871,,MATCH($B343,[2]掉落汇总!$D$1:$M$1)),[2]掉落汇总!$A$2:$A$871,N$1,[2]掉落汇总!$C$2:$C$871,$Q$2)/$Q$3)*宝箱投放计算!M343</f>
        <v>0.18146053602163756</v>
      </c>
      <c r="O343">
        <f ca="1">(SUMIFS(OFFSET([2]掉落汇总!$C$2:$C$871,,MATCH($B343,[2]掉落汇总!$D$1:$M$1)),[2]掉落汇总!$A$2:$A$871,O$1,[2]掉落汇总!$C$2:$C$871,$Q$1)+SUMIFS(OFFSET([2]掉落汇总!$C$2:$C$871,,MATCH($B343,[2]掉落汇总!$D$1:$M$1)),[2]掉落汇总!$A$2:$A$871,O$1,[2]掉落汇总!$C$2:$C$871,$Q$2)/$Q$3)*宝箱投放计算!N343</f>
        <v>0.37342246297470183</v>
      </c>
    </row>
    <row r="344" spans="1:15" x14ac:dyDescent="0.2">
      <c r="A344">
        <f>玩家成长时间线!A344</f>
        <v>343</v>
      </c>
      <c r="B344">
        <f>玩家成长时间线!B344</f>
        <v>10</v>
      </c>
      <c r="C344">
        <f ca="1">SUM($D$2:D344)</f>
        <v>3035.2092826271373</v>
      </c>
      <c r="D344">
        <f t="shared" ca="1" si="5"/>
        <v>7.8961586868363645</v>
      </c>
      <c r="E344">
        <f ca="1">(SUMIFS(OFFSET([2]掉落汇总!$C$2:$C$871,,MATCH($B344,[2]掉落汇总!$D$1:$M$1)),[2]掉落汇总!$A$2:$A$871,E$1,[2]掉落汇总!$C$2:$C$871,$Q$1)+SUMIFS(OFFSET([2]掉落汇总!$C$2:$C$871,,MATCH($B344,[2]掉落汇总!$D$1:$M$1)),[2]掉落汇总!$A$2:$A$871,E$1,[2]掉落汇总!$C$2:$C$871,$Q$2)/$Q$3)*宝箱投放计算!D344</f>
        <v>2.9198947922146243</v>
      </c>
      <c r="F344">
        <f ca="1">(SUMIFS(OFFSET([2]掉落汇总!$C$2:$C$871,,MATCH($B344,[2]掉落汇总!$D$1:$M$1)),[2]掉落汇总!$A$2:$A$871,F$1,[2]掉落汇总!$C$2:$C$871,$Q$1)+SUMIFS(OFFSET([2]掉落汇总!$C$2:$C$871,,MATCH($B344,[2]掉落汇总!$D$1:$M$1)),[2]掉落汇总!$A$2:$A$871,F$1,[2]掉落汇总!$C$2:$C$871,$Q$2)/$Q$3)*宝箱投放计算!E344</f>
        <v>2.8580034423407916</v>
      </c>
      <c r="G344">
        <f ca="1">(SUMIFS(OFFSET([2]掉落汇总!$C$2:$C$871,,MATCH($B344,[2]掉落汇总!$D$1:$M$1)),[2]掉落汇总!$A$2:$A$871,G$1,[2]掉落汇总!$C$2:$C$871,$Q$1)+SUMIFS(OFFSET([2]掉落汇总!$C$2:$C$871,,MATCH($B344,[2]掉落汇总!$D$1:$M$1)),[2]掉落汇总!$A$2:$A$871,G$1,[2]掉落汇总!$C$2:$C$871,$Q$2)/$Q$3)*宝箱投放计算!F344</f>
        <v>0</v>
      </c>
      <c r="H344">
        <f ca="1">(SUMIFS(OFFSET([2]掉落汇总!$C$2:$C$871,,MATCH($B344,[2]掉落汇总!$D$1:$M$1)),[2]掉落汇总!$A$2:$A$871,H$1,[2]掉落汇总!$C$2:$C$871,$Q$1)+SUMIFS(OFFSET([2]掉落汇总!$C$2:$C$871,,MATCH($B344,[2]掉落汇总!$D$1:$M$1)),[2]掉落汇总!$A$2:$A$871,H$1,[2]掉落汇总!$C$2:$C$871,$Q$2)/$Q$3)*宝箱投放计算!G344</f>
        <v>0</v>
      </c>
      <c r="I344">
        <f ca="1">(SUMIFS(OFFSET([2]掉落汇总!$C$2:$C$871,,MATCH($B344,[2]掉落汇总!$D$1:$M$1)),[2]掉落汇总!$A$2:$A$871,I$1,[2]掉落汇总!$C$2:$C$871,$Q$1)+SUMIFS(OFFSET([2]掉落汇总!$C$2:$C$871,,MATCH($B344,[2]掉落汇总!$D$1:$M$1)),[2]掉落汇总!$A$2:$A$871,I$1,[2]掉落汇总!$C$2:$C$871,$Q$2)/$Q$3)*宝箱投放计算!H344</f>
        <v>0</v>
      </c>
      <c r="J344">
        <f ca="1">(SUMIFS(OFFSET([2]掉落汇总!$C$2:$C$871,,MATCH($B344,[2]掉落汇总!$D$1:$M$1)),[2]掉落汇总!$A$2:$A$871,J$1,[2]掉落汇总!$C$2:$C$871,$Q$1)+SUMIFS(OFFSET([2]掉落汇总!$C$2:$C$871,,MATCH($B344,[2]掉落汇总!$D$1:$M$1)),[2]掉落汇总!$A$2:$A$871,J$1,[2]掉落汇总!$C$2:$C$871,$Q$2)/$Q$3)*宝箱投放计算!I344</f>
        <v>0</v>
      </c>
      <c r="K344">
        <f ca="1">(SUMIFS(OFFSET([2]掉落汇总!$C$2:$C$871,,MATCH($B344,[2]掉落汇总!$D$1:$M$1)),[2]掉落汇总!$A$2:$A$871,K$1,[2]掉落汇总!$C$2:$C$871,$Q$1)+SUMIFS(OFFSET([2]掉落汇总!$C$2:$C$871,,MATCH($B344,[2]掉落汇总!$D$1:$M$1)),[2]掉落汇总!$A$2:$A$871,K$1,[2]掉落汇总!$C$2:$C$871,$Q$2)/$Q$3)*宝箱投放计算!J344</f>
        <v>0</v>
      </c>
      <c r="L344">
        <f ca="1">(SUMIFS(OFFSET([2]掉落汇总!$C$2:$C$871,,MATCH($B344,[2]掉落汇总!$D$1:$M$1)),[2]掉落汇总!$A$2:$A$871,L$1,[2]掉落汇总!$C$2:$C$871,$Q$1)+SUMIFS(OFFSET([2]掉落汇总!$C$2:$C$871,,MATCH($B344,[2]掉落汇总!$D$1:$M$1)),[2]掉落汇总!$A$2:$A$871,L$1,[2]掉落汇总!$C$2:$C$871,$Q$2)/$Q$3)*宝箱投放计算!K344</f>
        <v>0.7814085171640911</v>
      </c>
      <c r="M344">
        <f ca="1">(SUMIFS(OFFSET([2]掉落汇总!$C$2:$C$871,,MATCH($B344,[2]掉落汇总!$D$1:$M$1)),[2]掉落汇总!$A$2:$A$871,M$1,[2]掉落汇总!$C$2:$C$871,$Q$1)+SUMIFS(OFFSET([2]掉落汇总!$C$2:$C$871,,MATCH($B344,[2]掉落汇总!$D$1:$M$1)),[2]掉落汇总!$A$2:$A$871,M$1,[2]掉落汇总!$C$2:$C$871,$Q$2)/$Q$3)*宝箱投放计算!L344</f>
        <v>0.78196893612051854</v>
      </c>
      <c r="N344">
        <f ca="1">(SUMIFS(OFFSET([2]掉落汇总!$C$2:$C$871,,MATCH($B344,[2]掉落汇总!$D$1:$M$1)),[2]掉落汇总!$A$2:$A$871,N$1,[2]掉落汇总!$C$2:$C$871,$Q$1)+SUMIFS(OFFSET([2]掉落汇总!$C$2:$C$871,,MATCH($B344,[2]掉落汇总!$D$1:$M$1)),[2]掉落汇总!$A$2:$A$871,N$1,[2]掉落汇总!$C$2:$C$871,$Q$2)/$Q$3)*宝箱投放计算!M344</f>
        <v>0.18146053602163756</v>
      </c>
      <c r="O344">
        <f ca="1">(SUMIFS(OFFSET([2]掉落汇总!$C$2:$C$871,,MATCH($B344,[2]掉落汇总!$D$1:$M$1)),[2]掉落汇总!$A$2:$A$871,O$1,[2]掉落汇总!$C$2:$C$871,$Q$1)+SUMIFS(OFFSET([2]掉落汇总!$C$2:$C$871,,MATCH($B344,[2]掉落汇总!$D$1:$M$1)),[2]掉落汇总!$A$2:$A$871,O$1,[2]掉落汇总!$C$2:$C$871,$Q$2)/$Q$3)*宝箱投放计算!N344</f>
        <v>0.37342246297470183</v>
      </c>
    </row>
    <row r="345" spans="1:15" x14ac:dyDescent="0.2">
      <c r="A345">
        <f>玩家成长时间线!A345</f>
        <v>344</v>
      </c>
      <c r="B345">
        <f>玩家成长时间线!B345</f>
        <v>10</v>
      </c>
      <c r="C345">
        <f ca="1">SUM($D$2:D345)</f>
        <v>3043.1180662482188</v>
      </c>
      <c r="D345">
        <f t="shared" ca="1" si="5"/>
        <v>7.9087836210814988</v>
      </c>
      <c r="E345">
        <f ca="1">(SUMIFS(OFFSET([2]掉落汇总!$C$2:$C$871,,MATCH($B345,[2]掉落汇总!$D$1:$M$1)),[2]掉落汇总!$A$2:$A$871,E$1,[2]掉落汇总!$C$2:$C$871,$Q$1)+SUMIFS(OFFSET([2]掉落汇总!$C$2:$C$871,,MATCH($B345,[2]掉落汇总!$D$1:$M$1)),[2]掉落汇总!$A$2:$A$871,E$1,[2]掉落汇总!$C$2:$C$871,$Q$2)/$Q$3)*宝箱投放计算!D345</f>
        <v>2.9325197264597582</v>
      </c>
      <c r="F345">
        <f ca="1">(SUMIFS(OFFSET([2]掉落汇总!$C$2:$C$871,,MATCH($B345,[2]掉落汇总!$D$1:$M$1)),[2]掉落汇总!$A$2:$A$871,F$1,[2]掉落汇总!$C$2:$C$871,$Q$1)+SUMIFS(OFFSET([2]掉落汇总!$C$2:$C$871,,MATCH($B345,[2]掉落汇总!$D$1:$M$1)),[2]掉落汇总!$A$2:$A$871,F$1,[2]掉落汇总!$C$2:$C$871,$Q$2)/$Q$3)*宝箱投放计算!E345</f>
        <v>2.8580034423407916</v>
      </c>
      <c r="G345">
        <f ca="1">(SUMIFS(OFFSET([2]掉落汇总!$C$2:$C$871,,MATCH($B345,[2]掉落汇总!$D$1:$M$1)),[2]掉落汇总!$A$2:$A$871,G$1,[2]掉落汇总!$C$2:$C$871,$Q$1)+SUMIFS(OFFSET([2]掉落汇总!$C$2:$C$871,,MATCH($B345,[2]掉落汇总!$D$1:$M$1)),[2]掉落汇总!$A$2:$A$871,G$1,[2]掉落汇总!$C$2:$C$871,$Q$2)/$Q$3)*宝箱投放计算!F345</f>
        <v>0</v>
      </c>
      <c r="H345">
        <f ca="1">(SUMIFS(OFFSET([2]掉落汇总!$C$2:$C$871,,MATCH($B345,[2]掉落汇总!$D$1:$M$1)),[2]掉落汇总!$A$2:$A$871,H$1,[2]掉落汇总!$C$2:$C$871,$Q$1)+SUMIFS(OFFSET([2]掉落汇总!$C$2:$C$871,,MATCH($B345,[2]掉落汇总!$D$1:$M$1)),[2]掉落汇总!$A$2:$A$871,H$1,[2]掉落汇总!$C$2:$C$871,$Q$2)/$Q$3)*宝箱投放计算!G345</f>
        <v>0</v>
      </c>
      <c r="I345">
        <f ca="1">(SUMIFS(OFFSET([2]掉落汇总!$C$2:$C$871,,MATCH($B345,[2]掉落汇总!$D$1:$M$1)),[2]掉落汇总!$A$2:$A$871,I$1,[2]掉落汇总!$C$2:$C$871,$Q$1)+SUMIFS(OFFSET([2]掉落汇总!$C$2:$C$871,,MATCH($B345,[2]掉落汇总!$D$1:$M$1)),[2]掉落汇总!$A$2:$A$871,I$1,[2]掉落汇总!$C$2:$C$871,$Q$2)/$Q$3)*宝箱投放计算!H345</f>
        <v>0</v>
      </c>
      <c r="J345">
        <f ca="1">(SUMIFS(OFFSET([2]掉落汇总!$C$2:$C$871,,MATCH($B345,[2]掉落汇总!$D$1:$M$1)),[2]掉落汇总!$A$2:$A$871,J$1,[2]掉落汇总!$C$2:$C$871,$Q$1)+SUMIFS(OFFSET([2]掉落汇总!$C$2:$C$871,,MATCH($B345,[2]掉落汇总!$D$1:$M$1)),[2]掉落汇总!$A$2:$A$871,J$1,[2]掉落汇总!$C$2:$C$871,$Q$2)/$Q$3)*宝箱投放计算!I345</f>
        <v>0</v>
      </c>
      <c r="K345">
        <f ca="1">(SUMIFS(OFFSET([2]掉落汇总!$C$2:$C$871,,MATCH($B345,[2]掉落汇总!$D$1:$M$1)),[2]掉落汇总!$A$2:$A$871,K$1,[2]掉落汇总!$C$2:$C$871,$Q$1)+SUMIFS(OFFSET([2]掉落汇总!$C$2:$C$871,,MATCH($B345,[2]掉落汇总!$D$1:$M$1)),[2]掉落汇总!$A$2:$A$871,K$1,[2]掉落汇总!$C$2:$C$871,$Q$2)/$Q$3)*宝箱投放计算!J345</f>
        <v>0</v>
      </c>
      <c r="L345">
        <f ca="1">(SUMIFS(OFFSET([2]掉落汇总!$C$2:$C$871,,MATCH($B345,[2]掉落汇总!$D$1:$M$1)),[2]掉落汇总!$A$2:$A$871,L$1,[2]掉落汇总!$C$2:$C$871,$Q$1)+SUMIFS(OFFSET([2]掉落汇总!$C$2:$C$871,,MATCH($B345,[2]掉落汇总!$D$1:$M$1)),[2]掉落汇总!$A$2:$A$871,L$1,[2]掉落汇总!$C$2:$C$871,$Q$2)/$Q$3)*宝箱投放计算!K345</f>
        <v>0.7814085171640911</v>
      </c>
      <c r="M345">
        <f ca="1">(SUMIFS(OFFSET([2]掉落汇总!$C$2:$C$871,,MATCH($B345,[2]掉落汇总!$D$1:$M$1)),[2]掉落汇总!$A$2:$A$871,M$1,[2]掉落汇总!$C$2:$C$871,$Q$1)+SUMIFS(OFFSET([2]掉落汇总!$C$2:$C$871,,MATCH($B345,[2]掉落汇总!$D$1:$M$1)),[2]掉落汇总!$A$2:$A$871,M$1,[2]掉落汇总!$C$2:$C$871,$Q$2)/$Q$3)*宝箱投放计算!L345</f>
        <v>0.78196893612051854</v>
      </c>
      <c r="N345">
        <f ca="1">(SUMIFS(OFFSET([2]掉落汇总!$C$2:$C$871,,MATCH($B345,[2]掉落汇总!$D$1:$M$1)),[2]掉落汇总!$A$2:$A$871,N$1,[2]掉落汇总!$C$2:$C$871,$Q$1)+SUMIFS(OFFSET([2]掉落汇总!$C$2:$C$871,,MATCH($B345,[2]掉落汇总!$D$1:$M$1)),[2]掉落汇总!$A$2:$A$871,N$1,[2]掉落汇总!$C$2:$C$871,$Q$2)/$Q$3)*宝箱投放计算!M345</f>
        <v>0.18146053602163756</v>
      </c>
      <c r="O345">
        <f ca="1">(SUMIFS(OFFSET([2]掉落汇总!$C$2:$C$871,,MATCH($B345,[2]掉落汇总!$D$1:$M$1)),[2]掉落汇总!$A$2:$A$871,O$1,[2]掉落汇总!$C$2:$C$871,$Q$1)+SUMIFS(OFFSET([2]掉落汇总!$C$2:$C$871,,MATCH($B345,[2]掉落汇总!$D$1:$M$1)),[2]掉落汇总!$A$2:$A$871,O$1,[2]掉落汇总!$C$2:$C$871,$Q$2)/$Q$3)*宝箱投放计算!N345</f>
        <v>0.37342246297470183</v>
      </c>
    </row>
    <row r="346" spans="1:15" x14ac:dyDescent="0.2">
      <c r="A346">
        <f>玩家成长时间线!A346</f>
        <v>345</v>
      </c>
      <c r="B346">
        <f>玩家成长时间线!B346</f>
        <v>10</v>
      </c>
      <c r="C346">
        <f ca="1">SUM($D$2:D346)</f>
        <v>3051.2919734884481</v>
      </c>
      <c r="D346">
        <f t="shared" ca="1" si="5"/>
        <v>8.1739072402293154</v>
      </c>
      <c r="E346">
        <f ca="1">(SUMIFS(OFFSET([2]掉落汇总!$C$2:$C$871,,MATCH($B346,[2]掉落汇总!$D$1:$M$1)),[2]掉落汇总!$A$2:$A$871,E$1,[2]掉落汇总!$C$2:$C$871,$Q$1)+SUMIFS(OFFSET([2]掉落汇总!$C$2:$C$871,,MATCH($B346,[2]掉落汇总!$D$1:$M$1)),[2]掉落汇总!$A$2:$A$871,E$1,[2]掉落汇总!$C$2:$C$871,$Q$2)/$Q$3)*宝箱投放计算!D346</f>
        <v>3.1976433456075752</v>
      </c>
      <c r="F346">
        <f ca="1">(SUMIFS(OFFSET([2]掉落汇总!$C$2:$C$871,,MATCH($B346,[2]掉落汇总!$D$1:$M$1)),[2]掉落汇总!$A$2:$A$871,F$1,[2]掉落汇总!$C$2:$C$871,$Q$1)+SUMIFS(OFFSET([2]掉落汇总!$C$2:$C$871,,MATCH($B346,[2]掉落汇总!$D$1:$M$1)),[2]掉落汇总!$A$2:$A$871,F$1,[2]掉落汇总!$C$2:$C$871,$Q$2)/$Q$3)*宝箱投放计算!E346</f>
        <v>2.8580034423407916</v>
      </c>
      <c r="G346">
        <f ca="1">(SUMIFS(OFFSET([2]掉落汇总!$C$2:$C$871,,MATCH($B346,[2]掉落汇总!$D$1:$M$1)),[2]掉落汇总!$A$2:$A$871,G$1,[2]掉落汇总!$C$2:$C$871,$Q$1)+SUMIFS(OFFSET([2]掉落汇总!$C$2:$C$871,,MATCH($B346,[2]掉落汇总!$D$1:$M$1)),[2]掉落汇总!$A$2:$A$871,G$1,[2]掉落汇总!$C$2:$C$871,$Q$2)/$Q$3)*宝箱投放计算!F346</f>
        <v>0</v>
      </c>
      <c r="H346">
        <f ca="1">(SUMIFS(OFFSET([2]掉落汇总!$C$2:$C$871,,MATCH($B346,[2]掉落汇总!$D$1:$M$1)),[2]掉落汇总!$A$2:$A$871,H$1,[2]掉落汇总!$C$2:$C$871,$Q$1)+SUMIFS(OFFSET([2]掉落汇总!$C$2:$C$871,,MATCH($B346,[2]掉落汇总!$D$1:$M$1)),[2]掉落汇总!$A$2:$A$871,H$1,[2]掉落汇总!$C$2:$C$871,$Q$2)/$Q$3)*宝箱投放计算!G346</f>
        <v>0</v>
      </c>
      <c r="I346">
        <f ca="1">(SUMIFS(OFFSET([2]掉落汇总!$C$2:$C$871,,MATCH($B346,[2]掉落汇总!$D$1:$M$1)),[2]掉落汇总!$A$2:$A$871,I$1,[2]掉落汇总!$C$2:$C$871,$Q$1)+SUMIFS(OFFSET([2]掉落汇总!$C$2:$C$871,,MATCH($B346,[2]掉落汇总!$D$1:$M$1)),[2]掉落汇总!$A$2:$A$871,I$1,[2]掉落汇总!$C$2:$C$871,$Q$2)/$Q$3)*宝箱投放计算!H346</f>
        <v>0</v>
      </c>
      <c r="J346">
        <f ca="1">(SUMIFS(OFFSET([2]掉落汇总!$C$2:$C$871,,MATCH($B346,[2]掉落汇总!$D$1:$M$1)),[2]掉落汇总!$A$2:$A$871,J$1,[2]掉落汇总!$C$2:$C$871,$Q$1)+SUMIFS(OFFSET([2]掉落汇总!$C$2:$C$871,,MATCH($B346,[2]掉落汇总!$D$1:$M$1)),[2]掉落汇总!$A$2:$A$871,J$1,[2]掉落汇总!$C$2:$C$871,$Q$2)/$Q$3)*宝箱投放计算!I346</f>
        <v>0</v>
      </c>
      <c r="K346">
        <f ca="1">(SUMIFS(OFFSET([2]掉落汇总!$C$2:$C$871,,MATCH($B346,[2]掉落汇总!$D$1:$M$1)),[2]掉落汇总!$A$2:$A$871,K$1,[2]掉落汇总!$C$2:$C$871,$Q$1)+SUMIFS(OFFSET([2]掉落汇总!$C$2:$C$871,,MATCH($B346,[2]掉落汇总!$D$1:$M$1)),[2]掉落汇总!$A$2:$A$871,K$1,[2]掉落汇总!$C$2:$C$871,$Q$2)/$Q$3)*宝箱投放计算!J346</f>
        <v>0</v>
      </c>
      <c r="L346">
        <f ca="1">(SUMIFS(OFFSET([2]掉落汇总!$C$2:$C$871,,MATCH($B346,[2]掉落汇总!$D$1:$M$1)),[2]掉落汇总!$A$2:$A$871,L$1,[2]掉落汇总!$C$2:$C$871,$Q$1)+SUMIFS(OFFSET([2]掉落汇总!$C$2:$C$871,,MATCH($B346,[2]掉落汇总!$D$1:$M$1)),[2]掉落汇总!$A$2:$A$871,L$1,[2]掉落汇总!$C$2:$C$871,$Q$2)/$Q$3)*宝箱投放计算!K346</f>
        <v>0.7814085171640911</v>
      </c>
      <c r="M346">
        <f ca="1">(SUMIFS(OFFSET([2]掉落汇总!$C$2:$C$871,,MATCH($B346,[2]掉落汇总!$D$1:$M$1)),[2]掉落汇总!$A$2:$A$871,M$1,[2]掉落汇总!$C$2:$C$871,$Q$1)+SUMIFS(OFFSET([2]掉落汇总!$C$2:$C$871,,MATCH($B346,[2]掉落汇总!$D$1:$M$1)),[2]掉落汇总!$A$2:$A$871,M$1,[2]掉落汇总!$C$2:$C$871,$Q$2)/$Q$3)*宝箱投放计算!L346</f>
        <v>0.78196893612051854</v>
      </c>
      <c r="N346">
        <f ca="1">(SUMIFS(OFFSET([2]掉落汇总!$C$2:$C$871,,MATCH($B346,[2]掉落汇总!$D$1:$M$1)),[2]掉落汇总!$A$2:$A$871,N$1,[2]掉落汇总!$C$2:$C$871,$Q$1)+SUMIFS(OFFSET([2]掉落汇总!$C$2:$C$871,,MATCH($B346,[2]掉落汇总!$D$1:$M$1)),[2]掉落汇总!$A$2:$A$871,N$1,[2]掉落汇总!$C$2:$C$871,$Q$2)/$Q$3)*宝箱投放计算!M346</f>
        <v>0.18146053602163756</v>
      </c>
      <c r="O346">
        <f ca="1">(SUMIFS(OFFSET([2]掉落汇总!$C$2:$C$871,,MATCH($B346,[2]掉落汇总!$D$1:$M$1)),[2]掉落汇总!$A$2:$A$871,O$1,[2]掉落汇总!$C$2:$C$871,$Q$1)+SUMIFS(OFFSET([2]掉落汇总!$C$2:$C$871,,MATCH($B346,[2]掉落汇总!$D$1:$M$1)),[2]掉落汇总!$A$2:$A$871,O$1,[2]掉落汇总!$C$2:$C$871,$Q$2)/$Q$3)*宝箱投放计算!N346</f>
        <v>0.37342246297470183</v>
      </c>
    </row>
    <row r="347" spans="1:15" x14ac:dyDescent="0.2">
      <c r="A347">
        <f>玩家成长时间线!A347</f>
        <v>346</v>
      </c>
      <c r="B347">
        <f>玩家成长时间线!B347</f>
        <v>10</v>
      </c>
      <c r="C347">
        <f ca="1">SUM($D$2:D347)</f>
        <v>3059.22600697802</v>
      </c>
      <c r="D347">
        <f t="shared" ca="1" si="5"/>
        <v>7.9340334895717666</v>
      </c>
      <c r="E347">
        <f ca="1">(SUMIFS(OFFSET([2]掉落汇总!$C$2:$C$871,,MATCH($B347,[2]掉落汇总!$D$1:$M$1)),[2]掉落汇总!$A$2:$A$871,E$1,[2]掉落汇总!$C$2:$C$871,$Q$1)+SUMIFS(OFFSET([2]掉落汇总!$C$2:$C$871,,MATCH($B347,[2]掉落汇总!$D$1:$M$1)),[2]掉落汇总!$A$2:$A$871,E$1,[2]掉落汇总!$C$2:$C$871,$Q$2)/$Q$3)*宝箱投放计算!D347</f>
        <v>2.9577695949500264</v>
      </c>
      <c r="F347">
        <f ca="1">(SUMIFS(OFFSET([2]掉落汇总!$C$2:$C$871,,MATCH($B347,[2]掉落汇总!$D$1:$M$1)),[2]掉落汇总!$A$2:$A$871,F$1,[2]掉落汇总!$C$2:$C$871,$Q$1)+SUMIFS(OFFSET([2]掉落汇总!$C$2:$C$871,,MATCH($B347,[2]掉落汇总!$D$1:$M$1)),[2]掉落汇总!$A$2:$A$871,F$1,[2]掉落汇总!$C$2:$C$871,$Q$2)/$Q$3)*宝箱投放计算!E347</f>
        <v>2.8580034423407916</v>
      </c>
      <c r="G347">
        <f ca="1">(SUMIFS(OFFSET([2]掉落汇总!$C$2:$C$871,,MATCH($B347,[2]掉落汇总!$D$1:$M$1)),[2]掉落汇总!$A$2:$A$871,G$1,[2]掉落汇总!$C$2:$C$871,$Q$1)+SUMIFS(OFFSET([2]掉落汇总!$C$2:$C$871,,MATCH($B347,[2]掉落汇总!$D$1:$M$1)),[2]掉落汇总!$A$2:$A$871,G$1,[2]掉落汇总!$C$2:$C$871,$Q$2)/$Q$3)*宝箱投放计算!F347</f>
        <v>0</v>
      </c>
      <c r="H347">
        <f ca="1">(SUMIFS(OFFSET([2]掉落汇总!$C$2:$C$871,,MATCH($B347,[2]掉落汇总!$D$1:$M$1)),[2]掉落汇总!$A$2:$A$871,H$1,[2]掉落汇总!$C$2:$C$871,$Q$1)+SUMIFS(OFFSET([2]掉落汇总!$C$2:$C$871,,MATCH($B347,[2]掉落汇总!$D$1:$M$1)),[2]掉落汇总!$A$2:$A$871,H$1,[2]掉落汇总!$C$2:$C$871,$Q$2)/$Q$3)*宝箱投放计算!G347</f>
        <v>0</v>
      </c>
      <c r="I347">
        <f ca="1">(SUMIFS(OFFSET([2]掉落汇总!$C$2:$C$871,,MATCH($B347,[2]掉落汇总!$D$1:$M$1)),[2]掉落汇总!$A$2:$A$871,I$1,[2]掉落汇总!$C$2:$C$871,$Q$1)+SUMIFS(OFFSET([2]掉落汇总!$C$2:$C$871,,MATCH($B347,[2]掉落汇总!$D$1:$M$1)),[2]掉落汇总!$A$2:$A$871,I$1,[2]掉落汇总!$C$2:$C$871,$Q$2)/$Q$3)*宝箱投放计算!H347</f>
        <v>0</v>
      </c>
      <c r="J347">
        <f ca="1">(SUMIFS(OFFSET([2]掉落汇总!$C$2:$C$871,,MATCH($B347,[2]掉落汇总!$D$1:$M$1)),[2]掉落汇总!$A$2:$A$871,J$1,[2]掉落汇总!$C$2:$C$871,$Q$1)+SUMIFS(OFFSET([2]掉落汇总!$C$2:$C$871,,MATCH($B347,[2]掉落汇总!$D$1:$M$1)),[2]掉落汇总!$A$2:$A$871,J$1,[2]掉落汇总!$C$2:$C$871,$Q$2)/$Q$3)*宝箱投放计算!I347</f>
        <v>0</v>
      </c>
      <c r="K347">
        <f ca="1">(SUMIFS(OFFSET([2]掉落汇总!$C$2:$C$871,,MATCH($B347,[2]掉落汇总!$D$1:$M$1)),[2]掉落汇总!$A$2:$A$871,K$1,[2]掉落汇总!$C$2:$C$871,$Q$1)+SUMIFS(OFFSET([2]掉落汇总!$C$2:$C$871,,MATCH($B347,[2]掉落汇总!$D$1:$M$1)),[2]掉落汇总!$A$2:$A$871,K$1,[2]掉落汇总!$C$2:$C$871,$Q$2)/$Q$3)*宝箱投放计算!J347</f>
        <v>0</v>
      </c>
      <c r="L347">
        <f ca="1">(SUMIFS(OFFSET([2]掉落汇总!$C$2:$C$871,,MATCH($B347,[2]掉落汇总!$D$1:$M$1)),[2]掉落汇总!$A$2:$A$871,L$1,[2]掉落汇总!$C$2:$C$871,$Q$1)+SUMIFS(OFFSET([2]掉落汇总!$C$2:$C$871,,MATCH($B347,[2]掉落汇总!$D$1:$M$1)),[2]掉落汇总!$A$2:$A$871,L$1,[2]掉落汇总!$C$2:$C$871,$Q$2)/$Q$3)*宝箱投放计算!K347</f>
        <v>0.7814085171640911</v>
      </c>
      <c r="M347">
        <f ca="1">(SUMIFS(OFFSET([2]掉落汇总!$C$2:$C$871,,MATCH($B347,[2]掉落汇总!$D$1:$M$1)),[2]掉落汇总!$A$2:$A$871,M$1,[2]掉落汇总!$C$2:$C$871,$Q$1)+SUMIFS(OFFSET([2]掉落汇总!$C$2:$C$871,,MATCH($B347,[2]掉落汇总!$D$1:$M$1)),[2]掉落汇总!$A$2:$A$871,M$1,[2]掉落汇总!$C$2:$C$871,$Q$2)/$Q$3)*宝箱投放计算!L347</f>
        <v>0.78196893612051854</v>
      </c>
      <c r="N347">
        <f ca="1">(SUMIFS(OFFSET([2]掉落汇总!$C$2:$C$871,,MATCH($B347,[2]掉落汇总!$D$1:$M$1)),[2]掉落汇总!$A$2:$A$871,N$1,[2]掉落汇总!$C$2:$C$871,$Q$1)+SUMIFS(OFFSET([2]掉落汇总!$C$2:$C$871,,MATCH($B347,[2]掉落汇总!$D$1:$M$1)),[2]掉落汇总!$A$2:$A$871,N$1,[2]掉落汇总!$C$2:$C$871,$Q$2)/$Q$3)*宝箱投放计算!M347</f>
        <v>0.18146053602163756</v>
      </c>
      <c r="O347">
        <f ca="1">(SUMIFS(OFFSET([2]掉落汇总!$C$2:$C$871,,MATCH($B347,[2]掉落汇总!$D$1:$M$1)),[2]掉落汇总!$A$2:$A$871,O$1,[2]掉落汇总!$C$2:$C$871,$Q$1)+SUMIFS(OFFSET([2]掉落汇总!$C$2:$C$871,,MATCH($B347,[2]掉落汇总!$D$1:$M$1)),[2]掉落汇总!$A$2:$A$871,O$1,[2]掉落汇总!$C$2:$C$871,$Q$2)/$Q$3)*宝箱投放计算!N347</f>
        <v>0.37342246297470183</v>
      </c>
    </row>
    <row r="348" spans="1:15" x14ac:dyDescent="0.2">
      <c r="A348">
        <f>玩家成长时间线!A348</f>
        <v>347</v>
      </c>
      <c r="B348">
        <f>玩家成长时间线!B348</f>
        <v>10</v>
      </c>
      <c r="C348">
        <f ca="1">SUM($D$2:D348)</f>
        <v>3067.1726654018371</v>
      </c>
      <c r="D348">
        <f t="shared" ca="1" si="5"/>
        <v>7.9466584238169018</v>
      </c>
      <c r="E348">
        <f ca="1">(SUMIFS(OFFSET([2]掉落汇总!$C$2:$C$871,,MATCH($B348,[2]掉落汇总!$D$1:$M$1)),[2]掉落汇总!$A$2:$A$871,E$1,[2]掉落汇总!$C$2:$C$871,$Q$1)+SUMIFS(OFFSET([2]掉落汇总!$C$2:$C$871,,MATCH($B348,[2]掉落汇总!$D$1:$M$1)),[2]掉落汇总!$A$2:$A$871,E$1,[2]掉落汇总!$C$2:$C$871,$Q$2)/$Q$3)*宝箱投放计算!D348</f>
        <v>2.9703945291951608</v>
      </c>
      <c r="F348">
        <f ca="1">(SUMIFS(OFFSET([2]掉落汇总!$C$2:$C$871,,MATCH($B348,[2]掉落汇总!$D$1:$M$1)),[2]掉落汇总!$A$2:$A$871,F$1,[2]掉落汇总!$C$2:$C$871,$Q$1)+SUMIFS(OFFSET([2]掉落汇总!$C$2:$C$871,,MATCH($B348,[2]掉落汇总!$D$1:$M$1)),[2]掉落汇总!$A$2:$A$871,F$1,[2]掉落汇总!$C$2:$C$871,$Q$2)/$Q$3)*宝箱投放计算!E348</f>
        <v>2.8580034423407916</v>
      </c>
      <c r="G348">
        <f ca="1">(SUMIFS(OFFSET([2]掉落汇总!$C$2:$C$871,,MATCH($B348,[2]掉落汇总!$D$1:$M$1)),[2]掉落汇总!$A$2:$A$871,G$1,[2]掉落汇总!$C$2:$C$871,$Q$1)+SUMIFS(OFFSET([2]掉落汇总!$C$2:$C$871,,MATCH($B348,[2]掉落汇总!$D$1:$M$1)),[2]掉落汇总!$A$2:$A$871,G$1,[2]掉落汇总!$C$2:$C$871,$Q$2)/$Q$3)*宝箱投放计算!F348</f>
        <v>0</v>
      </c>
      <c r="H348">
        <f ca="1">(SUMIFS(OFFSET([2]掉落汇总!$C$2:$C$871,,MATCH($B348,[2]掉落汇总!$D$1:$M$1)),[2]掉落汇总!$A$2:$A$871,H$1,[2]掉落汇总!$C$2:$C$871,$Q$1)+SUMIFS(OFFSET([2]掉落汇总!$C$2:$C$871,,MATCH($B348,[2]掉落汇总!$D$1:$M$1)),[2]掉落汇总!$A$2:$A$871,H$1,[2]掉落汇总!$C$2:$C$871,$Q$2)/$Q$3)*宝箱投放计算!G348</f>
        <v>0</v>
      </c>
      <c r="I348">
        <f ca="1">(SUMIFS(OFFSET([2]掉落汇总!$C$2:$C$871,,MATCH($B348,[2]掉落汇总!$D$1:$M$1)),[2]掉落汇总!$A$2:$A$871,I$1,[2]掉落汇总!$C$2:$C$871,$Q$1)+SUMIFS(OFFSET([2]掉落汇总!$C$2:$C$871,,MATCH($B348,[2]掉落汇总!$D$1:$M$1)),[2]掉落汇总!$A$2:$A$871,I$1,[2]掉落汇总!$C$2:$C$871,$Q$2)/$Q$3)*宝箱投放计算!H348</f>
        <v>0</v>
      </c>
      <c r="J348">
        <f ca="1">(SUMIFS(OFFSET([2]掉落汇总!$C$2:$C$871,,MATCH($B348,[2]掉落汇总!$D$1:$M$1)),[2]掉落汇总!$A$2:$A$871,J$1,[2]掉落汇总!$C$2:$C$871,$Q$1)+SUMIFS(OFFSET([2]掉落汇总!$C$2:$C$871,,MATCH($B348,[2]掉落汇总!$D$1:$M$1)),[2]掉落汇总!$A$2:$A$871,J$1,[2]掉落汇总!$C$2:$C$871,$Q$2)/$Q$3)*宝箱投放计算!I348</f>
        <v>0</v>
      </c>
      <c r="K348">
        <f ca="1">(SUMIFS(OFFSET([2]掉落汇总!$C$2:$C$871,,MATCH($B348,[2]掉落汇总!$D$1:$M$1)),[2]掉落汇总!$A$2:$A$871,K$1,[2]掉落汇总!$C$2:$C$871,$Q$1)+SUMIFS(OFFSET([2]掉落汇总!$C$2:$C$871,,MATCH($B348,[2]掉落汇总!$D$1:$M$1)),[2]掉落汇总!$A$2:$A$871,K$1,[2]掉落汇总!$C$2:$C$871,$Q$2)/$Q$3)*宝箱投放计算!J348</f>
        <v>0</v>
      </c>
      <c r="L348">
        <f ca="1">(SUMIFS(OFFSET([2]掉落汇总!$C$2:$C$871,,MATCH($B348,[2]掉落汇总!$D$1:$M$1)),[2]掉落汇总!$A$2:$A$871,L$1,[2]掉落汇总!$C$2:$C$871,$Q$1)+SUMIFS(OFFSET([2]掉落汇总!$C$2:$C$871,,MATCH($B348,[2]掉落汇总!$D$1:$M$1)),[2]掉落汇总!$A$2:$A$871,L$1,[2]掉落汇总!$C$2:$C$871,$Q$2)/$Q$3)*宝箱投放计算!K348</f>
        <v>0.7814085171640911</v>
      </c>
      <c r="M348">
        <f ca="1">(SUMIFS(OFFSET([2]掉落汇总!$C$2:$C$871,,MATCH($B348,[2]掉落汇总!$D$1:$M$1)),[2]掉落汇总!$A$2:$A$871,M$1,[2]掉落汇总!$C$2:$C$871,$Q$1)+SUMIFS(OFFSET([2]掉落汇总!$C$2:$C$871,,MATCH($B348,[2]掉落汇总!$D$1:$M$1)),[2]掉落汇总!$A$2:$A$871,M$1,[2]掉落汇总!$C$2:$C$871,$Q$2)/$Q$3)*宝箱投放计算!L348</f>
        <v>0.78196893612051854</v>
      </c>
      <c r="N348">
        <f ca="1">(SUMIFS(OFFSET([2]掉落汇总!$C$2:$C$871,,MATCH($B348,[2]掉落汇总!$D$1:$M$1)),[2]掉落汇总!$A$2:$A$871,N$1,[2]掉落汇总!$C$2:$C$871,$Q$1)+SUMIFS(OFFSET([2]掉落汇总!$C$2:$C$871,,MATCH($B348,[2]掉落汇总!$D$1:$M$1)),[2]掉落汇总!$A$2:$A$871,N$1,[2]掉落汇总!$C$2:$C$871,$Q$2)/$Q$3)*宝箱投放计算!M348</f>
        <v>0.18146053602163756</v>
      </c>
      <c r="O348">
        <f ca="1">(SUMIFS(OFFSET([2]掉落汇总!$C$2:$C$871,,MATCH($B348,[2]掉落汇总!$D$1:$M$1)),[2]掉落汇总!$A$2:$A$871,O$1,[2]掉落汇总!$C$2:$C$871,$Q$1)+SUMIFS(OFFSET([2]掉落汇总!$C$2:$C$871,,MATCH($B348,[2]掉落汇总!$D$1:$M$1)),[2]掉落汇总!$A$2:$A$871,O$1,[2]掉落汇总!$C$2:$C$871,$Q$2)/$Q$3)*宝箱投放计算!N348</f>
        <v>0.37342246297470183</v>
      </c>
    </row>
    <row r="349" spans="1:15" x14ac:dyDescent="0.2">
      <c r="A349">
        <f>玩家成长时间线!A349</f>
        <v>348</v>
      </c>
      <c r="B349">
        <f>玩家成长时间线!B349</f>
        <v>10</v>
      </c>
      <c r="C349">
        <f ca="1">SUM($D$2:D349)</f>
        <v>3075.3844474448019</v>
      </c>
      <c r="D349">
        <f t="shared" ca="1" si="5"/>
        <v>8.2117820429647175</v>
      </c>
      <c r="E349">
        <f ca="1">(SUMIFS(OFFSET([2]掉落汇总!$C$2:$C$871,,MATCH($B349,[2]掉落汇总!$D$1:$M$1)),[2]掉落汇总!$A$2:$A$871,E$1,[2]掉落汇总!$C$2:$C$871,$Q$1)+SUMIFS(OFFSET([2]掉落汇总!$C$2:$C$871,,MATCH($B349,[2]掉落汇总!$D$1:$M$1)),[2]掉落汇总!$A$2:$A$871,E$1,[2]掉落汇总!$C$2:$C$871,$Q$2)/$Q$3)*宝箱投放计算!D349</f>
        <v>3.2355181483429774</v>
      </c>
      <c r="F349">
        <f ca="1">(SUMIFS(OFFSET([2]掉落汇总!$C$2:$C$871,,MATCH($B349,[2]掉落汇总!$D$1:$M$1)),[2]掉落汇总!$A$2:$A$871,F$1,[2]掉落汇总!$C$2:$C$871,$Q$1)+SUMIFS(OFFSET([2]掉落汇总!$C$2:$C$871,,MATCH($B349,[2]掉落汇总!$D$1:$M$1)),[2]掉落汇总!$A$2:$A$871,F$1,[2]掉落汇总!$C$2:$C$871,$Q$2)/$Q$3)*宝箱投放计算!E349</f>
        <v>2.8580034423407916</v>
      </c>
      <c r="G349">
        <f ca="1">(SUMIFS(OFFSET([2]掉落汇总!$C$2:$C$871,,MATCH($B349,[2]掉落汇总!$D$1:$M$1)),[2]掉落汇总!$A$2:$A$871,G$1,[2]掉落汇总!$C$2:$C$871,$Q$1)+SUMIFS(OFFSET([2]掉落汇总!$C$2:$C$871,,MATCH($B349,[2]掉落汇总!$D$1:$M$1)),[2]掉落汇总!$A$2:$A$871,G$1,[2]掉落汇总!$C$2:$C$871,$Q$2)/$Q$3)*宝箱投放计算!F349</f>
        <v>0</v>
      </c>
      <c r="H349">
        <f ca="1">(SUMIFS(OFFSET([2]掉落汇总!$C$2:$C$871,,MATCH($B349,[2]掉落汇总!$D$1:$M$1)),[2]掉落汇总!$A$2:$A$871,H$1,[2]掉落汇总!$C$2:$C$871,$Q$1)+SUMIFS(OFFSET([2]掉落汇总!$C$2:$C$871,,MATCH($B349,[2]掉落汇总!$D$1:$M$1)),[2]掉落汇总!$A$2:$A$871,H$1,[2]掉落汇总!$C$2:$C$871,$Q$2)/$Q$3)*宝箱投放计算!G349</f>
        <v>0</v>
      </c>
      <c r="I349">
        <f ca="1">(SUMIFS(OFFSET([2]掉落汇总!$C$2:$C$871,,MATCH($B349,[2]掉落汇总!$D$1:$M$1)),[2]掉落汇总!$A$2:$A$871,I$1,[2]掉落汇总!$C$2:$C$871,$Q$1)+SUMIFS(OFFSET([2]掉落汇总!$C$2:$C$871,,MATCH($B349,[2]掉落汇总!$D$1:$M$1)),[2]掉落汇总!$A$2:$A$871,I$1,[2]掉落汇总!$C$2:$C$871,$Q$2)/$Q$3)*宝箱投放计算!H349</f>
        <v>0</v>
      </c>
      <c r="J349">
        <f ca="1">(SUMIFS(OFFSET([2]掉落汇总!$C$2:$C$871,,MATCH($B349,[2]掉落汇总!$D$1:$M$1)),[2]掉落汇总!$A$2:$A$871,J$1,[2]掉落汇总!$C$2:$C$871,$Q$1)+SUMIFS(OFFSET([2]掉落汇总!$C$2:$C$871,,MATCH($B349,[2]掉落汇总!$D$1:$M$1)),[2]掉落汇总!$A$2:$A$871,J$1,[2]掉落汇总!$C$2:$C$871,$Q$2)/$Q$3)*宝箱投放计算!I349</f>
        <v>0</v>
      </c>
      <c r="K349">
        <f ca="1">(SUMIFS(OFFSET([2]掉落汇总!$C$2:$C$871,,MATCH($B349,[2]掉落汇总!$D$1:$M$1)),[2]掉落汇总!$A$2:$A$871,K$1,[2]掉落汇总!$C$2:$C$871,$Q$1)+SUMIFS(OFFSET([2]掉落汇总!$C$2:$C$871,,MATCH($B349,[2]掉落汇总!$D$1:$M$1)),[2]掉落汇总!$A$2:$A$871,K$1,[2]掉落汇总!$C$2:$C$871,$Q$2)/$Q$3)*宝箱投放计算!J349</f>
        <v>0</v>
      </c>
      <c r="L349">
        <f ca="1">(SUMIFS(OFFSET([2]掉落汇总!$C$2:$C$871,,MATCH($B349,[2]掉落汇总!$D$1:$M$1)),[2]掉落汇总!$A$2:$A$871,L$1,[2]掉落汇总!$C$2:$C$871,$Q$1)+SUMIFS(OFFSET([2]掉落汇总!$C$2:$C$871,,MATCH($B349,[2]掉落汇总!$D$1:$M$1)),[2]掉落汇总!$A$2:$A$871,L$1,[2]掉落汇总!$C$2:$C$871,$Q$2)/$Q$3)*宝箱投放计算!K349</f>
        <v>0.7814085171640911</v>
      </c>
      <c r="M349">
        <f ca="1">(SUMIFS(OFFSET([2]掉落汇总!$C$2:$C$871,,MATCH($B349,[2]掉落汇总!$D$1:$M$1)),[2]掉落汇总!$A$2:$A$871,M$1,[2]掉落汇总!$C$2:$C$871,$Q$1)+SUMIFS(OFFSET([2]掉落汇总!$C$2:$C$871,,MATCH($B349,[2]掉落汇总!$D$1:$M$1)),[2]掉落汇总!$A$2:$A$871,M$1,[2]掉落汇总!$C$2:$C$871,$Q$2)/$Q$3)*宝箱投放计算!L349</f>
        <v>0.78196893612051854</v>
      </c>
      <c r="N349">
        <f ca="1">(SUMIFS(OFFSET([2]掉落汇总!$C$2:$C$871,,MATCH($B349,[2]掉落汇总!$D$1:$M$1)),[2]掉落汇总!$A$2:$A$871,N$1,[2]掉落汇总!$C$2:$C$871,$Q$1)+SUMIFS(OFFSET([2]掉落汇总!$C$2:$C$871,,MATCH($B349,[2]掉落汇总!$D$1:$M$1)),[2]掉落汇总!$A$2:$A$871,N$1,[2]掉落汇总!$C$2:$C$871,$Q$2)/$Q$3)*宝箱投放计算!M349</f>
        <v>0.18146053602163756</v>
      </c>
      <c r="O349">
        <f ca="1">(SUMIFS(OFFSET([2]掉落汇总!$C$2:$C$871,,MATCH($B349,[2]掉落汇总!$D$1:$M$1)),[2]掉落汇总!$A$2:$A$871,O$1,[2]掉落汇总!$C$2:$C$871,$Q$1)+SUMIFS(OFFSET([2]掉落汇总!$C$2:$C$871,,MATCH($B349,[2]掉落汇总!$D$1:$M$1)),[2]掉落汇总!$A$2:$A$871,O$1,[2]掉落汇总!$C$2:$C$871,$Q$2)/$Q$3)*宝箱投放计算!N349</f>
        <v>0.37342246297470183</v>
      </c>
    </row>
    <row r="350" spans="1:15" x14ac:dyDescent="0.2">
      <c r="A350">
        <f>玩家成长时间线!A350</f>
        <v>349</v>
      </c>
      <c r="B350">
        <f>玩家成长时间线!B350</f>
        <v>10</v>
      </c>
      <c r="C350">
        <f ca="1">SUM($D$2:D350)</f>
        <v>3083.356355737109</v>
      </c>
      <c r="D350">
        <f t="shared" ca="1" si="5"/>
        <v>7.9719082923071687</v>
      </c>
      <c r="E350">
        <f ca="1">(SUMIFS(OFFSET([2]掉落汇总!$C$2:$C$871,,MATCH($B350,[2]掉落汇总!$D$1:$M$1)),[2]掉落汇总!$A$2:$A$871,E$1,[2]掉落汇总!$C$2:$C$871,$Q$1)+SUMIFS(OFFSET([2]掉落汇总!$C$2:$C$871,,MATCH($B350,[2]掉落汇总!$D$1:$M$1)),[2]掉落汇总!$A$2:$A$871,E$1,[2]掉落汇总!$C$2:$C$871,$Q$2)/$Q$3)*宝箱投放计算!D350</f>
        <v>2.9956443976854286</v>
      </c>
      <c r="F350">
        <f ca="1">(SUMIFS(OFFSET([2]掉落汇总!$C$2:$C$871,,MATCH($B350,[2]掉落汇总!$D$1:$M$1)),[2]掉落汇总!$A$2:$A$871,F$1,[2]掉落汇总!$C$2:$C$871,$Q$1)+SUMIFS(OFFSET([2]掉落汇总!$C$2:$C$871,,MATCH($B350,[2]掉落汇总!$D$1:$M$1)),[2]掉落汇总!$A$2:$A$871,F$1,[2]掉落汇总!$C$2:$C$871,$Q$2)/$Q$3)*宝箱投放计算!E350</f>
        <v>2.8580034423407916</v>
      </c>
      <c r="G350">
        <f ca="1">(SUMIFS(OFFSET([2]掉落汇总!$C$2:$C$871,,MATCH($B350,[2]掉落汇总!$D$1:$M$1)),[2]掉落汇总!$A$2:$A$871,G$1,[2]掉落汇总!$C$2:$C$871,$Q$1)+SUMIFS(OFFSET([2]掉落汇总!$C$2:$C$871,,MATCH($B350,[2]掉落汇总!$D$1:$M$1)),[2]掉落汇总!$A$2:$A$871,G$1,[2]掉落汇总!$C$2:$C$871,$Q$2)/$Q$3)*宝箱投放计算!F350</f>
        <v>0</v>
      </c>
      <c r="H350">
        <f ca="1">(SUMIFS(OFFSET([2]掉落汇总!$C$2:$C$871,,MATCH($B350,[2]掉落汇总!$D$1:$M$1)),[2]掉落汇总!$A$2:$A$871,H$1,[2]掉落汇总!$C$2:$C$871,$Q$1)+SUMIFS(OFFSET([2]掉落汇总!$C$2:$C$871,,MATCH($B350,[2]掉落汇总!$D$1:$M$1)),[2]掉落汇总!$A$2:$A$871,H$1,[2]掉落汇总!$C$2:$C$871,$Q$2)/$Q$3)*宝箱投放计算!G350</f>
        <v>0</v>
      </c>
      <c r="I350">
        <f ca="1">(SUMIFS(OFFSET([2]掉落汇总!$C$2:$C$871,,MATCH($B350,[2]掉落汇总!$D$1:$M$1)),[2]掉落汇总!$A$2:$A$871,I$1,[2]掉落汇总!$C$2:$C$871,$Q$1)+SUMIFS(OFFSET([2]掉落汇总!$C$2:$C$871,,MATCH($B350,[2]掉落汇总!$D$1:$M$1)),[2]掉落汇总!$A$2:$A$871,I$1,[2]掉落汇总!$C$2:$C$871,$Q$2)/$Q$3)*宝箱投放计算!H350</f>
        <v>0</v>
      </c>
      <c r="J350">
        <f ca="1">(SUMIFS(OFFSET([2]掉落汇总!$C$2:$C$871,,MATCH($B350,[2]掉落汇总!$D$1:$M$1)),[2]掉落汇总!$A$2:$A$871,J$1,[2]掉落汇总!$C$2:$C$871,$Q$1)+SUMIFS(OFFSET([2]掉落汇总!$C$2:$C$871,,MATCH($B350,[2]掉落汇总!$D$1:$M$1)),[2]掉落汇总!$A$2:$A$871,J$1,[2]掉落汇总!$C$2:$C$871,$Q$2)/$Q$3)*宝箱投放计算!I350</f>
        <v>0</v>
      </c>
      <c r="K350">
        <f ca="1">(SUMIFS(OFFSET([2]掉落汇总!$C$2:$C$871,,MATCH($B350,[2]掉落汇总!$D$1:$M$1)),[2]掉落汇总!$A$2:$A$871,K$1,[2]掉落汇总!$C$2:$C$871,$Q$1)+SUMIFS(OFFSET([2]掉落汇总!$C$2:$C$871,,MATCH($B350,[2]掉落汇总!$D$1:$M$1)),[2]掉落汇总!$A$2:$A$871,K$1,[2]掉落汇总!$C$2:$C$871,$Q$2)/$Q$3)*宝箱投放计算!J350</f>
        <v>0</v>
      </c>
      <c r="L350">
        <f ca="1">(SUMIFS(OFFSET([2]掉落汇总!$C$2:$C$871,,MATCH($B350,[2]掉落汇总!$D$1:$M$1)),[2]掉落汇总!$A$2:$A$871,L$1,[2]掉落汇总!$C$2:$C$871,$Q$1)+SUMIFS(OFFSET([2]掉落汇总!$C$2:$C$871,,MATCH($B350,[2]掉落汇总!$D$1:$M$1)),[2]掉落汇总!$A$2:$A$871,L$1,[2]掉落汇总!$C$2:$C$871,$Q$2)/$Q$3)*宝箱投放计算!K350</f>
        <v>0.7814085171640911</v>
      </c>
      <c r="M350">
        <f ca="1">(SUMIFS(OFFSET([2]掉落汇总!$C$2:$C$871,,MATCH($B350,[2]掉落汇总!$D$1:$M$1)),[2]掉落汇总!$A$2:$A$871,M$1,[2]掉落汇总!$C$2:$C$871,$Q$1)+SUMIFS(OFFSET([2]掉落汇总!$C$2:$C$871,,MATCH($B350,[2]掉落汇总!$D$1:$M$1)),[2]掉落汇总!$A$2:$A$871,M$1,[2]掉落汇总!$C$2:$C$871,$Q$2)/$Q$3)*宝箱投放计算!L350</f>
        <v>0.78196893612051854</v>
      </c>
      <c r="N350">
        <f ca="1">(SUMIFS(OFFSET([2]掉落汇总!$C$2:$C$871,,MATCH($B350,[2]掉落汇总!$D$1:$M$1)),[2]掉落汇总!$A$2:$A$871,N$1,[2]掉落汇总!$C$2:$C$871,$Q$1)+SUMIFS(OFFSET([2]掉落汇总!$C$2:$C$871,,MATCH($B350,[2]掉落汇总!$D$1:$M$1)),[2]掉落汇总!$A$2:$A$871,N$1,[2]掉落汇总!$C$2:$C$871,$Q$2)/$Q$3)*宝箱投放计算!M350</f>
        <v>0.18146053602163756</v>
      </c>
      <c r="O350">
        <f ca="1">(SUMIFS(OFFSET([2]掉落汇总!$C$2:$C$871,,MATCH($B350,[2]掉落汇总!$D$1:$M$1)),[2]掉落汇总!$A$2:$A$871,O$1,[2]掉落汇总!$C$2:$C$871,$Q$1)+SUMIFS(OFFSET([2]掉落汇总!$C$2:$C$871,,MATCH($B350,[2]掉落汇总!$D$1:$M$1)),[2]掉落汇总!$A$2:$A$871,O$1,[2]掉落汇总!$C$2:$C$871,$Q$2)/$Q$3)*宝箱投放计算!N350</f>
        <v>0.37342246297470183</v>
      </c>
    </row>
    <row r="351" spans="1:15" x14ac:dyDescent="0.2">
      <c r="A351">
        <f>玩家成长时间线!A351</f>
        <v>350</v>
      </c>
      <c r="B351">
        <f>玩家成长时间线!B351</f>
        <v>8</v>
      </c>
      <c r="C351">
        <f ca="1">SUM($D$2:D351)</f>
        <v>3092.2839738832222</v>
      </c>
      <c r="D351">
        <f t="shared" ca="1" si="5"/>
        <v>8.9276181461131578</v>
      </c>
      <c r="E351">
        <f ca="1">(SUMIFS(OFFSET([2]掉落汇总!$C$2:$C$871,,MATCH($B351,[2]掉落汇总!$D$1:$M$1)),[2]掉落汇总!$A$2:$A$871,E$1,[2]掉落汇总!$C$2:$C$871,$Q$1)+SUMIFS(OFFSET([2]掉落汇总!$C$2:$C$871,,MATCH($B351,[2]掉落汇总!$D$1:$M$1)),[2]掉落汇总!$A$2:$A$871,E$1,[2]掉落汇总!$C$2:$C$871,$Q$2)/$Q$3)*宝箱投放计算!D351</f>
        <v>2.7493846153846153</v>
      </c>
      <c r="F351">
        <f ca="1">(SUMIFS(OFFSET([2]掉落汇总!$C$2:$C$871,,MATCH($B351,[2]掉落汇总!$D$1:$M$1)),[2]掉落汇总!$A$2:$A$871,F$1,[2]掉落汇总!$C$2:$C$871,$Q$1)+SUMIFS(OFFSET([2]掉落汇总!$C$2:$C$871,,MATCH($B351,[2]掉落汇总!$D$1:$M$1)),[2]掉落汇总!$A$2:$A$871,F$1,[2]掉落汇总!$C$2:$C$871,$Q$2)/$Q$3)*宝箱投放计算!E351</f>
        <v>2.2864027538726335</v>
      </c>
      <c r="G351">
        <f ca="1">(SUMIFS(OFFSET([2]掉落汇总!$C$2:$C$871,,MATCH($B351,[2]掉落汇总!$D$1:$M$1)),[2]掉落汇总!$A$2:$A$871,G$1,[2]掉落汇总!$C$2:$C$871,$Q$1)+SUMIFS(OFFSET([2]掉落汇总!$C$2:$C$871,,MATCH($B351,[2]掉落汇总!$D$1:$M$1)),[2]掉落汇总!$A$2:$A$871,G$1,[2]掉落汇总!$C$2:$C$871,$Q$2)/$Q$3)*宝箱投放计算!F351</f>
        <v>0</v>
      </c>
      <c r="H351">
        <f ca="1">(SUMIFS(OFFSET([2]掉落汇总!$C$2:$C$871,,MATCH($B351,[2]掉落汇总!$D$1:$M$1)),[2]掉落汇总!$A$2:$A$871,H$1,[2]掉落汇总!$C$2:$C$871,$Q$1)+SUMIFS(OFFSET([2]掉落汇总!$C$2:$C$871,,MATCH($B351,[2]掉落汇总!$D$1:$M$1)),[2]掉落汇总!$A$2:$A$871,H$1,[2]掉落汇总!$C$2:$C$871,$Q$2)/$Q$3)*宝箱投放计算!G351</f>
        <v>0</v>
      </c>
      <c r="I351">
        <f ca="1">(SUMIFS(OFFSET([2]掉落汇总!$C$2:$C$871,,MATCH($B351,[2]掉落汇总!$D$1:$M$1)),[2]掉落汇总!$A$2:$A$871,I$1,[2]掉落汇总!$C$2:$C$871,$Q$1)+SUMIFS(OFFSET([2]掉落汇总!$C$2:$C$871,,MATCH($B351,[2]掉落汇总!$D$1:$M$1)),[2]掉落汇总!$A$2:$A$871,I$1,[2]掉落汇总!$C$2:$C$871,$Q$2)/$Q$3)*宝箱投放计算!H351</f>
        <v>1.7735703245749606</v>
      </c>
      <c r="J351">
        <f ca="1">(SUMIFS(OFFSET([2]掉落汇总!$C$2:$C$871,,MATCH($B351,[2]掉落汇总!$D$1:$M$1)),[2]掉落汇总!$A$2:$A$871,J$1,[2]掉落汇总!$C$2:$C$871,$Q$1)+SUMIFS(OFFSET([2]掉落汇总!$C$2:$C$871,,MATCH($B351,[2]掉落汇总!$D$1:$M$1)),[2]掉落汇总!$A$2:$A$871,J$1,[2]掉落汇总!$C$2:$C$871,$Q$2)/$Q$3)*宝箱投放计算!I351</f>
        <v>0</v>
      </c>
      <c r="K351">
        <f ca="1">(SUMIFS(OFFSET([2]掉落汇总!$C$2:$C$871,,MATCH($B351,[2]掉落汇总!$D$1:$M$1)),[2]掉落汇总!$A$2:$A$871,K$1,[2]掉落汇总!$C$2:$C$871,$Q$1)+SUMIFS(OFFSET([2]掉落汇总!$C$2:$C$871,,MATCH($B351,[2]掉落汇总!$D$1:$M$1)),[2]掉落汇总!$A$2:$A$871,K$1,[2]掉落汇总!$C$2:$C$871,$Q$2)/$Q$3)*宝箱投放计算!J351</f>
        <v>0</v>
      </c>
      <c r="L351">
        <f ca="1">(SUMIFS(OFFSET([2]掉落汇总!$C$2:$C$871,,MATCH($B351,[2]掉落汇总!$D$1:$M$1)),[2]掉落汇总!$A$2:$A$871,L$1,[2]掉落汇总!$C$2:$C$871,$Q$1)+SUMIFS(OFFSET([2]掉落汇总!$C$2:$C$871,,MATCH($B351,[2]掉落汇总!$D$1:$M$1)),[2]掉落汇总!$A$2:$A$871,L$1,[2]掉落汇总!$C$2:$C$871,$Q$2)/$Q$3)*宝箱投放计算!K351</f>
        <v>0.7814085171640911</v>
      </c>
      <c r="M351">
        <f ca="1">(SUMIFS(OFFSET([2]掉落汇总!$C$2:$C$871,,MATCH($B351,[2]掉落汇总!$D$1:$M$1)),[2]掉落汇总!$A$2:$A$871,M$1,[2]掉落汇总!$C$2:$C$871,$Q$1)+SUMIFS(OFFSET([2]掉落汇总!$C$2:$C$871,,MATCH($B351,[2]掉落汇总!$D$1:$M$1)),[2]掉落汇总!$A$2:$A$871,M$1,[2]掉落汇总!$C$2:$C$871,$Q$2)/$Q$3)*宝箱投放计算!L351</f>
        <v>0.78196893612051854</v>
      </c>
      <c r="N351">
        <f ca="1">(SUMIFS(OFFSET([2]掉落汇总!$C$2:$C$871,,MATCH($B351,[2]掉落汇总!$D$1:$M$1)),[2]掉落汇总!$A$2:$A$871,N$1,[2]掉落汇总!$C$2:$C$871,$Q$1)+SUMIFS(OFFSET([2]掉落汇总!$C$2:$C$871,,MATCH($B351,[2]掉落汇总!$D$1:$M$1)),[2]掉落汇总!$A$2:$A$871,N$1,[2]掉落汇总!$C$2:$C$871,$Q$2)/$Q$3)*宝箱投放计算!M351</f>
        <v>0.18146053602163756</v>
      </c>
      <c r="O351">
        <f ca="1">(SUMIFS(OFFSET([2]掉落汇总!$C$2:$C$871,,MATCH($B351,[2]掉落汇总!$D$1:$M$1)),[2]掉落汇总!$A$2:$A$871,O$1,[2]掉落汇总!$C$2:$C$871,$Q$1)+SUMIFS(OFFSET([2]掉落汇总!$C$2:$C$871,,MATCH($B351,[2]掉落汇总!$D$1:$M$1)),[2]掉落汇总!$A$2:$A$871,O$1,[2]掉落汇总!$C$2:$C$871,$Q$2)/$Q$3)*宝箱投放计算!N351</f>
        <v>0.37342246297470183</v>
      </c>
    </row>
    <row r="352" spans="1:15" x14ac:dyDescent="0.2">
      <c r="A352">
        <f>玩家成长时间线!A352</f>
        <v>351</v>
      </c>
      <c r="B352">
        <f>玩家成长时间线!B352</f>
        <v>8</v>
      </c>
      <c r="C352">
        <f ca="1">SUM($D$2:D352)</f>
        <v>3099.4495601662989</v>
      </c>
      <c r="D352">
        <f t="shared" ca="1" si="5"/>
        <v>7.1655862830766592</v>
      </c>
      <c r="E352">
        <f ca="1">(SUMIFS(OFFSET([2]掉落汇总!$C$2:$C$871,,MATCH($B352,[2]掉落汇总!$D$1:$M$1)),[2]掉落汇总!$A$2:$A$871,E$1,[2]掉落汇总!$C$2:$C$871,$Q$1)+SUMIFS(OFFSET([2]掉落汇总!$C$2:$C$871,,MATCH($B352,[2]掉落汇总!$D$1:$M$1)),[2]掉落汇总!$A$2:$A$871,E$1,[2]掉落汇总!$C$2:$C$871,$Q$2)/$Q$3)*宝箱投放计算!D352</f>
        <v>2.7609230769230764</v>
      </c>
      <c r="F352">
        <f ca="1">(SUMIFS(OFFSET([2]掉落汇总!$C$2:$C$871,,MATCH($B352,[2]掉落汇总!$D$1:$M$1)),[2]掉落汇总!$A$2:$A$871,F$1,[2]掉落汇总!$C$2:$C$871,$Q$1)+SUMIFS(OFFSET([2]掉落汇总!$C$2:$C$871,,MATCH($B352,[2]掉落汇总!$D$1:$M$1)),[2]掉落汇总!$A$2:$A$871,F$1,[2]掉落汇总!$C$2:$C$871,$Q$2)/$Q$3)*宝箱投放计算!E352</f>
        <v>2.2864027538726335</v>
      </c>
      <c r="G352">
        <f ca="1">(SUMIFS(OFFSET([2]掉落汇总!$C$2:$C$871,,MATCH($B352,[2]掉落汇总!$D$1:$M$1)),[2]掉落汇总!$A$2:$A$871,G$1,[2]掉落汇总!$C$2:$C$871,$Q$1)+SUMIFS(OFFSET([2]掉落汇总!$C$2:$C$871,,MATCH($B352,[2]掉落汇总!$D$1:$M$1)),[2]掉落汇总!$A$2:$A$871,G$1,[2]掉落汇总!$C$2:$C$871,$Q$2)/$Q$3)*宝箱投放计算!F352</f>
        <v>0</v>
      </c>
      <c r="H352">
        <f ca="1">(SUMIFS(OFFSET([2]掉落汇总!$C$2:$C$871,,MATCH($B352,[2]掉落汇总!$D$1:$M$1)),[2]掉落汇总!$A$2:$A$871,H$1,[2]掉落汇总!$C$2:$C$871,$Q$1)+SUMIFS(OFFSET([2]掉落汇总!$C$2:$C$871,,MATCH($B352,[2]掉落汇总!$D$1:$M$1)),[2]掉落汇总!$A$2:$A$871,H$1,[2]掉落汇总!$C$2:$C$871,$Q$2)/$Q$3)*宝箱投放计算!G352</f>
        <v>0</v>
      </c>
      <c r="I352">
        <f ca="1">(SUMIFS(OFFSET([2]掉落汇总!$C$2:$C$871,,MATCH($B352,[2]掉落汇总!$D$1:$M$1)),[2]掉落汇总!$A$2:$A$871,I$1,[2]掉落汇总!$C$2:$C$871,$Q$1)+SUMIFS(OFFSET([2]掉落汇总!$C$2:$C$871,,MATCH($B352,[2]掉落汇总!$D$1:$M$1)),[2]掉落汇总!$A$2:$A$871,I$1,[2]掉落汇总!$C$2:$C$871,$Q$2)/$Q$3)*宝箱投放计算!H352</f>
        <v>0</v>
      </c>
      <c r="J352">
        <f ca="1">(SUMIFS(OFFSET([2]掉落汇总!$C$2:$C$871,,MATCH($B352,[2]掉落汇总!$D$1:$M$1)),[2]掉落汇总!$A$2:$A$871,J$1,[2]掉落汇总!$C$2:$C$871,$Q$1)+SUMIFS(OFFSET([2]掉落汇总!$C$2:$C$871,,MATCH($B352,[2]掉落汇总!$D$1:$M$1)),[2]掉落汇总!$A$2:$A$871,J$1,[2]掉落汇总!$C$2:$C$871,$Q$2)/$Q$3)*宝箱投放计算!I352</f>
        <v>0</v>
      </c>
      <c r="K352">
        <f ca="1">(SUMIFS(OFFSET([2]掉落汇总!$C$2:$C$871,,MATCH($B352,[2]掉落汇总!$D$1:$M$1)),[2]掉落汇总!$A$2:$A$871,K$1,[2]掉落汇总!$C$2:$C$871,$Q$1)+SUMIFS(OFFSET([2]掉落汇总!$C$2:$C$871,,MATCH($B352,[2]掉落汇总!$D$1:$M$1)),[2]掉落汇总!$A$2:$A$871,K$1,[2]掉落汇总!$C$2:$C$871,$Q$2)/$Q$3)*宝箱投放计算!J352</f>
        <v>0</v>
      </c>
      <c r="L352">
        <f ca="1">(SUMIFS(OFFSET([2]掉落汇总!$C$2:$C$871,,MATCH($B352,[2]掉落汇总!$D$1:$M$1)),[2]掉落汇总!$A$2:$A$871,L$1,[2]掉落汇总!$C$2:$C$871,$Q$1)+SUMIFS(OFFSET([2]掉落汇总!$C$2:$C$871,,MATCH($B352,[2]掉落汇总!$D$1:$M$1)),[2]掉落汇总!$A$2:$A$871,L$1,[2]掉落汇总!$C$2:$C$871,$Q$2)/$Q$3)*宝箱投放计算!K352</f>
        <v>0.7814085171640911</v>
      </c>
      <c r="M352">
        <f ca="1">(SUMIFS(OFFSET([2]掉落汇总!$C$2:$C$871,,MATCH($B352,[2]掉落汇总!$D$1:$M$1)),[2]掉落汇总!$A$2:$A$871,M$1,[2]掉落汇总!$C$2:$C$871,$Q$1)+SUMIFS(OFFSET([2]掉落汇总!$C$2:$C$871,,MATCH($B352,[2]掉落汇总!$D$1:$M$1)),[2]掉落汇总!$A$2:$A$871,M$1,[2]掉落汇总!$C$2:$C$871,$Q$2)/$Q$3)*宝箱投放计算!L352</f>
        <v>0.78196893612051854</v>
      </c>
      <c r="N352">
        <f ca="1">(SUMIFS(OFFSET([2]掉落汇总!$C$2:$C$871,,MATCH($B352,[2]掉落汇总!$D$1:$M$1)),[2]掉落汇总!$A$2:$A$871,N$1,[2]掉落汇总!$C$2:$C$871,$Q$1)+SUMIFS(OFFSET([2]掉落汇总!$C$2:$C$871,,MATCH($B352,[2]掉落汇总!$D$1:$M$1)),[2]掉落汇总!$A$2:$A$871,N$1,[2]掉落汇总!$C$2:$C$871,$Q$2)/$Q$3)*宝箱投放计算!M352</f>
        <v>0.18146053602163756</v>
      </c>
      <c r="O352">
        <f ca="1">(SUMIFS(OFFSET([2]掉落汇总!$C$2:$C$871,,MATCH($B352,[2]掉落汇总!$D$1:$M$1)),[2]掉落汇总!$A$2:$A$871,O$1,[2]掉落汇总!$C$2:$C$871,$Q$1)+SUMIFS(OFFSET([2]掉落汇总!$C$2:$C$871,,MATCH($B352,[2]掉落汇总!$D$1:$M$1)),[2]掉落汇总!$A$2:$A$871,O$1,[2]掉落汇总!$C$2:$C$871,$Q$2)/$Q$3)*宝箱投放计算!N352</f>
        <v>0.37342246297470183</v>
      </c>
    </row>
    <row r="353" spans="1:15" x14ac:dyDescent="0.2">
      <c r="A353">
        <f>玩家成长时间线!A353</f>
        <v>352</v>
      </c>
      <c r="B353">
        <f>玩家成长时间线!B353</f>
        <v>8</v>
      </c>
      <c r="C353">
        <f ca="1">SUM($D$2:D353)</f>
        <v>3106.8574541416833</v>
      </c>
      <c r="D353">
        <f t="shared" ca="1" si="5"/>
        <v>7.4078939753843516</v>
      </c>
      <c r="E353">
        <f ca="1">(SUMIFS(OFFSET([2]掉落汇总!$C$2:$C$871,,MATCH($B353,[2]掉落汇总!$D$1:$M$1)),[2]掉落汇总!$A$2:$A$871,E$1,[2]掉落汇总!$C$2:$C$871,$Q$1)+SUMIFS(OFFSET([2]掉落汇总!$C$2:$C$871,,MATCH($B353,[2]掉落汇总!$D$1:$M$1)),[2]掉落汇总!$A$2:$A$871,E$1,[2]掉落汇总!$C$2:$C$871,$Q$2)/$Q$3)*宝箱投放计算!D353</f>
        <v>3.0032307692307687</v>
      </c>
      <c r="F353">
        <f ca="1">(SUMIFS(OFFSET([2]掉落汇总!$C$2:$C$871,,MATCH($B353,[2]掉落汇总!$D$1:$M$1)),[2]掉落汇总!$A$2:$A$871,F$1,[2]掉落汇总!$C$2:$C$871,$Q$1)+SUMIFS(OFFSET([2]掉落汇总!$C$2:$C$871,,MATCH($B353,[2]掉落汇总!$D$1:$M$1)),[2]掉落汇总!$A$2:$A$871,F$1,[2]掉落汇总!$C$2:$C$871,$Q$2)/$Q$3)*宝箱投放计算!E353</f>
        <v>2.2864027538726335</v>
      </c>
      <c r="G353">
        <f ca="1">(SUMIFS(OFFSET([2]掉落汇总!$C$2:$C$871,,MATCH($B353,[2]掉落汇总!$D$1:$M$1)),[2]掉落汇总!$A$2:$A$871,G$1,[2]掉落汇总!$C$2:$C$871,$Q$1)+SUMIFS(OFFSET([2]掉落汇总!$C$2:$C$871,,MATCH($B353,[2]掉落汇总!$D$1:$M$1)),[2]掉落汇总!$A$2:$A$871,G$1,[2]掉落汇总!$C$2:$C$871,$Q$2)/$Q$3)*宝箱投放计算!F353</f>
        <v>0</v>
      </c>
      <c r="H353">
        <f ca="1">(SUMIFS(OFFSET([2]掉落汇总!$C$2:$C$871,,MATCH($B353,[2]掉落汇总!$D$1:$M$1)),[2]掉落汇总!$A$2:$A$871,H$1,[2]掉落汇总!$C$2:$C$871,$Q$1)+SUMIFS(OFFSET([2]掉落汇总!$C$2:$C$871,,MATCH($B353,[2]掉落汇总!$D$1:$M$1)),[2]掉落汇总!$A$2:$A$871,H$1,[2]掉落汇总!$C$2:$C$871,$Q$2)/$Q$3)*宝箱投放计算!G353</f>
        <v>0</v>
      </c>
      <c r="I353">
        <f ca="1">(SUMIFS(OFFSET([2]掉落汇总!$C$2:$C$871,,MATCH($B353,[2]掉落汇总!$D$1:$M$1)),[2]掉落汇总!$A$2:$A$871,I$1,[2]掉落汇总!$C$2:$C$871,$Q$1)+SUMIFS(OFFSET([2]掉落汇总!$C$2:$C$871,,MATCH($B353,[2]掉落汇总!$D$1:$M$1)),[2]掉落汇总!$A$2:$A$871,I$1,[2]掉落汇总!$C$2:$C$871,$Q$2)/$Q$3)*宝箱投放计算!H353</f>
        <v>0</v>
      </c>
      <c r="J353">
        <f ca="1">(SUMIFS(OFFSET([2]掉落汇总!$C$2:$C$871,,MATCH($B353,[2]掉落汇总!$D$1:$M$1)),[2]掉落汇总!$A$2:$A$871,J$1,[2]掉落汇总!$C$2:$C$871,$Q$1)+SUMIFS(OFFSET([2]掉落汇总!$C$2:$C$871,,MATCH($B353,[2]掉落汇总!$D$1:$M$1)),[2]掉落汇总!$A$2:$A$871,J$1,[2]掉落汇总!$C$2:$C$871,$Q$2)/$Q$3)*宝箱投放计算!I353</f>
        <v>0</v>
      </c>
      <c r="K353">
        <f ca="1">(SUMIFS(OFFSET([2]掉落汇总!$C$2:$C$871,,MATCH($B353,[2]掉落汇总!$D$1:$M$1)),[2]掉落汇总!$A$2:$A$871,K$1,[2]掉落汇总!$C$2:$C$871,$Q$1)+SUMIFS(OFFSET([2]掉落汇总!$C$2:$C$871,,MATCH($B353,[2]掉落汇总!$D$1:$M$1)),[2]掉落汇总!$A$2:$A$871,K$1,[2]掉落汇总!$C$2:$C$871,$Q$2)/$Q$3)*宝箱投放计算!J353</f>
        <v>0</v>
      </c>
      <c r="L353">
        <f ca="1">(SUMIFS(OFFSET([2]掉落汇总!$C$2:$C$871,,MATCH($B353,[2]掉落汇总!$D$1:$M$1)),[2]掉落汇总!$A$2:$A$871,L$1,[2]掉落汇总!$C$2:$C$871,$Q$1)+SUMIFS(OFFSET([2]掉落汇总!$C$2:$C$871,,MATCH($B353,[2]掉落汇总!$D$1:$M$1)),[2]掉落汇总!$A$2:$A$871,L$1,[2]掉落汇总!$C$2:$C$871,$Q$2)/$Q$3)*宝箱投放计算!K353</f>
        <v>0.7814085171640911</v>
      </c>
      <c r="M353">
        <f ca="1">(SUMIFS(OFFSET([2]掉落汇总!$C$2:$C$871,,MATCH($B353,[2]掉落汇总!$D$1:$M$1)),[2]掉落汇总!$A$2:$A$871,M$1,[2]掉落汇总!$C$2:$C$871,$Q$1)+SUMIFS(OFFSET([2]掉落汇总!$C$2:$C$871,,MATCH($B353,[2]掉落汇总!$D$1:$M$1)),[2]掉落汇总!$A$2:$A$871,M$1,[2]掉落汇总!$C$2:$C$871,$Q$2)/$Q$3)*宝箱投放计算!L353</f>
        <v>0.78196893612051854</v>
      </c>
      <c r="N353">
        <f ca="1">(SUMIFS(OFFSET([2]掉落汇总!$C$2:$C$871,,MATCH($B353,[2]掉落汇总!$D$1:$M$1)),[2]掉落汇总!$A$2:$A$871,N$1,[2]掉落汇总!$C$2:$C$871,$Q$1)+SUMIFS(OFFSET([2]掉落汇总!$C$2:$C$871,,MATCH($B353,[2]掉落汇总!$D$1:$M$1)),[2]掉落汇总!$A$2:$A$871,N$1,[2]掉落汇总!$C$2:$C$871,$Q$2)/$Q$3)*宝箱投放计算!M353</f>
        <v>0.18146053602163756</v>
      </c>
      <c r="O353">
        <f ca="1">(SUMIFS(OFFSET([2]掉落汇总!$C$2:$C$871,,MATCH($B353,[2]掉落汇总!$D$1:$M$1)),[2]掉落汇总!$A$2:$A$871,O$1,[2]掉落汇总!$C$2:$C$871,$Q$1)+SUMIFS(OFFSET([2]掉落汇总!$C$2:$C$871,,MATCH($B353,[2]掉落汇总!$D$1:$M$1)),[2]掉落汇总!$A$2:$A$871,O$1,[2]掉落汇总!$C$2:$C$871,$Q$2)/$Q$3)*宝箱投放计算!N353</f>
        <v>0.37342246297470183</v>
      </c>
    </row>
    <row r="354" spans="1:15" x14ac:dyDescent="0.2">
      <c r="A354">
        <f>玩家成长时间线!A354</f>
        <v>353</v>
      </c>
      <c r="B354">
        <f>玩家成长时间线!B354</f>
        <v>9</v>
      </c>
      <c r="C354">
        <f ca="1">SUM($D$2:D354)</f>
        <v>3120.1076265480633</v>
      </c>
      <c r="D354">
        <f t="shared" ca="1" si="5"/>
        <v>13.250172406379972</v>
      </c>
      <c r="E354">
        <f ca="1">(SUMIFS(OFFSET([2]掉落汇总!$C$2:$C$871,,MATCH($B354,[2]掉落汇总!$D$1:$M$1)),[2]掉落汇总!$A$2:$A$871,E$1,[2]掉落汇总!$C$2:$C$871,$Q$1)+SUMIFS(OFFSET([2]掉落汇总!$C$2:$C$871,,MATCH($B354,[2]掉落汇总!$D$1:$M$1)),[2]掉落汇总!$A$2:$A$871,E$1,[2]掉落汇总!$C$2:$C$871,$Q$2)/$Q$3)*宝箱投放计算!D354</f>
        <v>1.8944558342420936</v>
      </c>
      <c r="F354">
        <f ca="1">(SUMIFS(OFFSET([2]掉落汇总!$C$2:$C$871,,MATCH($B354,[2]掉落汇总!$D$1:$M$1)),[2]掉落汇总!$A$2:$A$871,F$1,[2]掉落汇总!$C$2:$C$871,$Q$1)+SUMIFS(OFFSET([2]掉落汇总!$C$2:$C$871,,MATCH($B354,[2]掉落汇总!$D$1:$M$1)),[2]掉落汇总!$A$2:$A$871,F$1,[2]掉落汇总!$C$2:$C$871,$Q$2)/$Q$3)*宝箱投放计算!E354</f>
        <v>2.8580034423407916</v>
      </c>
      <c r="G354">
        <f ca="1">(SUMIFS(OFFSET([2]掉落汇总!$C$2:$C$871,,MATCH($B354,[2]掉落汇总!$D$1:$M$1)),[2]掉落汇总!$A$2:$A$871,G$1,[2]掉落汇总!$C$2:$C$871,$Q$1)+SUMIFS(OFFSET([2]掉落汇总!$C$2:$C$871,,MATCH($B354,[2]掉落汇总!$D$1:$M$1)),[2]掉落汇总!$A$2:$A$871,G$1,[2]掉落汇总!$C$2:$C$871,$Q$2)/$Q$3)*宝箱投放计算!F354</f>
        <v>0</v>
      </c>
      <c r="H354">
        <f ca="1">(SUMIFS(OFFSET([2]掉落汇总!$C$2:$C$871,,MATCH($B354,[2]掉落汇总!$D$1:$M$1)),[2]掉落汇总!$A$2:$A$871,H$1,[2]掉落汇总!$C$2:$C$871,$Q$1)+SUMIFS(OFFSET([2]掉落汇总!$C$2:$C$871,,MATCH($B354,[2]掉落汇总!$D$1:$M$1)),[2]掉落汇总!$A$2:$A$871,H$1,[2]掉落汇总!$C$2:$C$871,$Q$2)/$Q$3)*宝箱投放计算!G354</f>
        <v>0</v>
      </c>
      <c r="I354">
        <f ca="1">(SUMIFS(OFFSET([2]掉落汇总!$C$2:$C$871,,MATCH($B354,[2]掉落汇总!$D$1:$M$1)),[2]掉落汇总!$A$2:$A$871,I$1,[2]掉落汇总!$C$2:$C$871,$Q$1)+SUMIFS(OFFSET([2]掉落汇总!$C$2:$C$871,,MATCH($B354,[2]掉落汇总!$D$1:$M$1)),[2]掉落汇总!$A$2:$A$871,I$1,[2]掉落汇总!$C$2:$C$871,$Q$2)/$Q$3)*宝箱投放计算!H354</f>
        <v>1.7735703245749606</v>
      </c>
      <c r="J354">
        <f ca="1">(SUMIFS(OFFSET([2]掉落汇总!$C$2:$C$871,,MATCH($B354,[2]掉落汇总!$D$1:$M$1)),[2]掉落汇总!$A$2:$A$871,J$1,[2]掉落汇总!$C$2:$C$871,$Q$1)+SUMIFS(OFFSET([2]掉落汇总!$C$2:$C$871,,MATCH($B354,[2]掉落汇总!$D$1:$M$1)),[2]掉落汇总!$A$2:$A$871,J$1,[2]掉落汇总!$C$2:$C$871,$Q$2)/$Q$3)*宝箱投放计算!I354</f>
        <v>4.6058823529411761</v>
      </c>
      <c r="K354">
        <f ca="1">(SUMIFS(OFFSET([2]掉落汇总!$C$2:$C$871,,MATCH($B354,[2]掉落汇总!$D$1:$M$1)),[2]掉落汇总!$A$2:$A$871,K$1,[2]掉落汇总!$C$2:$C$871,$Q$1)+SUMIFS(OFFSET([2]掉落汇总!$C$2:$C$871,,MATCH($B354,[2]掉落汇总!$D$1:$M$1)),[2]掉落汇总!$A$2:$A$871,K$1,[2]掉落汇总!$C$2:$C$871,$Q$2)/$Q$3)*宝箱投放计算!J354</f>
        <v>0</v>
      </c>
      <c r="L354">
        <f ca="1">(SUMIFS(OFFSET([2]掉落汇总!$C$2:$C$871,,MATCH($B354,[2]掉落汇总!$D$1:$M$1)),[2]掉落汇总!$A$2:$A$871,L$1,[2]掉落汇总!$C$2:$C$871,$Q$1)+SUMIFS(OFFSET([2]掉落汇总!$C$2:$C$871,,MATCH($B354,[2]掉落汇总!$D$1:$M$1)),[2]掉落汇总!$A$2:$A$871,L$1,[2]掉落汇总!$C$2:$C$871,$Q$2)/$Q$3)*宝箱投放计算!K354</f>
        <v>0.7814085171640911</v>
      </c>
      <c r="M354">
        <f ca="1">(SUMIFS(OFFSET([2]掉落汇总!$C$2:$C$871,,MATCH($B354,[2]掉落汇总!$D$1:$M$1)),[2]掉落汇总!$A$2:$A$871,M$1,[2]掉落汇总!$C$2:$C$871,$Q$1)+SUMIFS(OFFSET([2]掉落汇总!$C$2:$C$871,,MATCH($B354,[2]掉落汇总!$D$1:$M$1)),[2]掉落汇总!$A$2:$A$871,M$1,[2]掉落汇总!$C$2:$C$871,$Q$2)/$Q$3)*宝箱投放计算!L354</f>
        <v>0.78196893612051854</v>
      </c>
      <c r="N354">
        <f ca="1">(SUMIFS(OFFSET([2]掉落汇总!$C$2:$C$871,,MATCH($B354,[2]掉落汇总!$D$1:$M$1)),[2]掉落汇总!$A$2:$A$871,N$1,[2]掉落汇总!$C$2:$C$871,$Q$1)+SUMIFS(OFFSET([2]掉落汇总!$C$2:$C$871,,MATCH($B354,[2]掉落汇总!$D$1:$M$1)),[2]掉落汇总!$A$2:$A$871,N$1,[2]掉落汇总!$C$2:$C$871,$Q$2)/$Q$3)*宝箱投放计算!M354</f>
        <v>0.18146053602163756</v>
      </c>
      <c r="O354">
        <f ca="1">(SUMIFS(OFFSET([2]掉落汇总!$C$2:$C$871,,MATCH($B354,[2]掉落汇总!$D$1:$M$1)),[2]掉落汇总!$A$2:$A$871,O$1,[2]掉落汇总!$C$2:$C$871,$Q$1)+SUMIFS(OFFSET([2]掉落汇总!$C$2:$C$871,,MATCH($B354,[2]掉落汇总!$D$1:$M$1)),[2]掉落汇总!$A$2:$A$871,O$1,[2]掉落汇总!$C$2:$C$871,$Q$2)/$Q$3)*宝箱投放计算!N354</f>
        <v>0.37342246297470183</v>
      </c>
    </row>
    <row r="355" spans="1:15" x14ac:dyDescent="0.2">
      <c r="A355">
        <f>玩家成长时间线!A355</f>
        <v>354</v>
      </c>
      <c r="B355">
        <f>玩家成长时间线!B355</f>
        <v>9</v>
      </c>
      <c r="C355">
        <f ca="1">SUM($D$2:D355)</f>
        <v>3126.9861979672214</v>
      </c>
      <c r="D355">
        <f t="shared" ca="1" si="5"/>
        <v>6.8785714191582725</v>
      </c>
      <c r="E355">
        <f ca="1">(SUMIFS(OFFSET([2]掉落汇总!$C$2:$C$871,,MATCH($B355,[2]掉落汇总!$D$1:$M$1)),[2]掉落汇总!$A$2:$A$871,E$1,[2]掉落汇总!$C$2:$C$871,$Q$1)+SUMIFS(OFFSET([2]掉落汇总!$C$2:$C$871,,MATCH($B355,[2]掉落汇总!$D$1:$M$1)),[2]掉落汇总!$A$2:$A$871,E$1,[2]掉落汇总!$C$2:$C$871,$Q$2)/$Q$3)*宝箱投放计算!D355</f>
        <v>1.9023075245365322</v>
      </c>
      <c r="F355">
        <f ca="1">(SUMIFS(OFFSET([2]掉落汇总!$C$2:$C$871,,MATCH($B355,[2]掉落汇总!$D$1:$M$1)),[2]掉落汇总!$A$2:$A$871,F$1,[2]掉落汇总!$C$2:$C$871,$Q$1)+SUMIFS(OFFSET([2]掉落汇总!$C$2:$C$871,,MATCH($B355,[2]掉落汇总!$D$1:$M$1)),[2]掉落汇总!$A$2:$A$871,F$1,[2]掉落汇总!$C$2:$C$871,$Q$2)/$Q$3)*宝箱投放计算!E355</f>
        <v>2.8580034423407916</v>
      </c>
      <c r="G355">
        <f ca="1">(SUMIFS(OFFSET([2]掉落汇总!$C$2:$C$871,,MATCH($B355,[2]掉落汇总!$D$1:$M$1)),[2]掉落汇总!$A$2:$A$871,G$1,[2]掉落汇总!$C$2:$C$871,$Q$1)+SUMIFS(OFFSET([2]掉落汇总!$C$2:$C$871,,MATCH($B355,[2]掉落汇总!$D$1:$M$1)),[2]掉落汇总!$A$2:$A$871,G$1,[2]掉落汇总!$C$2:$C$871,$Q$2)/$Q$3)*宝箱投放计算!F355</f>
        <v>0</v>
      </c>
      <c r="H355">
        <f ca="1">(SUMIFS(OFFSET([2]掉落汇总!$C$2:$C$871,,MATCH($B355,[2]掉落汇总!$D$1:$M$1)),[2]掉落汇总!$A$2:$A$871,H$1,[2]掉落汇总!$C$2:$C$871,$Q$1)+SUMIFS(OFFSET([2]掉落汇总!$C$2:$C$871,,MATCH($B355,[2]掉落汇总!$D$1:$M$1)),[2]掉落汇总!$A$2:$A$871,H$1,[2]掉落汇总!$C$2:$C$871,$Q$2)/$Q$3)*宝箱投放计算!G355</f>
        <v>0</v>
      </c>
      <c r="I355">
        <f ca="1">(SUMIFS(OFFSET([2]掉落汇总!$C$2:$C$871,,MATCH($B355,[2]掉落汇总!$D$1:$M$1)),[2]掉落汇总!$A$2:$A$871,I$1,[2]掉落汇总!$C$2:$C$871,$Q$1)+SUMIFS(OFFSET([2]掉落汇总!$C$2:$C$871,,MATCH($B355,[2]掉落汇总!$D$1:$M$1)),[2]掉落汇总!$A$2:$A$871,I$1,[2]掉落汇总!$C$2:$C$871,$Q$2)/$Q$3)*宝箱投放计算!H355</f>
        <v>0</v>
      </c>
      <c r="J355">
        <f ca="1">(SUMIFS(OFFSET([2]掉落汇总!$C$2:$C$871,,MATCH($B355,[2]掉落汇总!$D$1:$M$1)),[2]掉落汇总!$A$2:$A$871,J$1,[2]掉落汇总!$C$2:$C$871,$Q$1)+SUMIFS(OFFSET([2]掉落汇总!$C$2:$C$871,,MATCH($B355,[2]掉落汇总!$D$1:$M$1)),[2]掉落汇总!$A$2:$A$871,J$1,[2]掉落汇总!$C$2:$C$871,$Q$2)/$Q$3)*宝箱投放计算!I355</f>
        <v>0</v>
      </c>
      <c r="K355">
        <f ca="1">(SUMIFS(OFFSET([2]掉落汇总!$C$2:$C$871,,MATCH($B355,[2]掉落汇总!$D$1:$M$1)),[2]掉落汇总!$A$2:$A$871,K$1,[2]掉落汇总!$C$2:$C$871,$Q$1)+SUMIFS(OFFSET([2]掉落汇总!$C$2:$C$871,,MATCH($B355,[2]掉落汇总!$D$1:$M$1)),[2]掉落汇总!$A$2:$A$871,K$1,[2]掉落汇总!$C$2:$C$871,$Q$2)/$Q$3)*宝箱投放计算!J355</f>
        <v>0</v>
      </c>
      <c r="L355">
        <f ca="1">(SUMIFS(OFFSET([2]掉落汇总!$C$2:$C$871,,MATCH($B355,[2]掉落汇总!$D$1:$M$1)),[2]掉落汇总!$A$2:$A$871,L$1,[2]掉落汇总!$C$2:$C$871,$Q$1)+SUMIFS(OFFSET([2]掉落汇总!$C$2:$C$871,,MATCH($B355,[2]掉落汇总!$D$1:$M$1)),[2]掉落汇总!$A$2:$A$871,L$1,[2]掉落汇总!$C$2:$C$871,$Q$2)/$Q$3)*宝箱投放计算!K355</f>
        <v>0.7814085171640911</v>
      </c>
      <c r="M355">
        <f ca="1">(SUMIFS(OFFSET([2]掉落汇总!$C$2:$C$871,,MATCH($B355,[2]掉落汇总!$D$1:$M$1)),[2]掉落汇总!$A$2:$A$871,M$1,[2]掉落汇总!$C$2:$C$871,$Q$1)+SUMIFS(OFFSET([2]掉落汇总!$C$2:$C$871,,MATCH($B355,[2]掉落汇总!$D$1:$M$1)),[2]掉落汇总!$A$2:$A$871,M$1,[2]掉落汇总!$C$2:$C$871,$Q$2)/$Q$3)*宝箱投放计算!L355</f>
        <v>0.78196893612051854</v>
      </c>
      <c r="N355">
        <f ca="1">(SUMIFS(OFFSET([2]掉落汇总!$C$2:$C$871,,MATCH($B355,[2]掉落汇总!$D$1:$M$1)),[2]掉落汇总!$A$2:$A$871,N$1,[2]掉落汇总!$C$2:$C$871,$Q$1)+SUMIFS(OFFSET([2]掉落汇总!$C$2:$C$871,,MATCH($B355,[2]掉落汇总!$D$1:$M$1)),[2]掉落汇总!$A$2:$A$871,N$1,[2]掉落汇总!$C$2:$C$871,$Q$2)/$Q$3)*宝箱投放计算!M355</f>
        <v>0.18146053602163756</v>
      </c>
      <c r="O355">
        <f ca="1">(SUMIFS(OFFSET([2]掉落汇总!$C$2:$C$871,,MATCH($B355,[2]掉落汇总!$D$1:$M$1)),[2]掉落汇总!$A$2:$A$871,O$1,[2]掉落汇总!$C$2:$C$871,$Q$1)+SUMIFS(OFFSET([2]掉落汇总!$C$2:$C$871,,MATCH($B355,[2]掉落汇总!$D$1:$M$1)),[2]掉落汇总!$A$2:$A$871,O$1,[2]掉落汇总!$C$2:$C$871,$Q$2)/$Q$3)*宝箱投放计算!N355</f>
        <v>0.37342246297470183</v>
      </c>
    </row>
    <row r="356" spans="1:15" x14ac:dyDescent="0.2">
      <c r="A356">
        <f>玩家成长时间线!A356</f>
        <v>355</v>
      </c>
      <c r="B356">
        <f>玩家成长时间线!B356</f>
        <v>9</v>
      </c>
      <c r="C356">
        <f ca="1">SUM($D$2:D356)</f>
        <v>3134.0296548825627</v>
      </c>
      <c r="D356">
        <f t="shared" ca="1" si="5"/>
        <v>7.043456915341479</v>
      </c>
      <c r="E356">
        <f ca="1">(SUMIFS(OFFSET([2]掉落汇总!$C$2:$C$871,,MATCH($B356,[2]掉落汇总!$D$1:$M$1)),[2]掉落汇总!$A$2:$A$871,E$1,[2]掉落汇总!$C$2:$C$871,$Q$1)+SUMIFS(OFFSET([2]掉落汇总!$C$2:$C$871,,MATCH($B356,[2]掉落汇总!$D$1:$M$1)),[2]掉落汇总!$A$2:$A$871,E$1,[2]掉落汇总!$C$2:$C$871,$Q$2)/$Q$3)*宝箱投放计算!D356</f>
        <v>2.067193020719738</v>
      </c>
      <c r="F356">
        <f ca="1">(SUMIFS(OFFSET([2]掉落汇总!$C$2:$C$871,,MATCH($B356,[2]掉落汇总!$D$1:$M$1)),[2]掉落汇总!$A$2:$A$871,F$1,[2]掉落汇总!$C$2:$C$871,$Q$1)+SUMIFS(OFFSET([2]掉落汇总!$C$2:$C$871,,MATCH($B356,[2]掉落汇总!$D$1:$M$1)),[2]掉落汇总!$A$2:$A$871,F$1,[2]掉落汇总!$C$2:$C$871,$Q$2)/$Q$3)*宝箱投放计算!E356</f>
        <v>2.8580034423407916</v>
      </c>
      <c r="G356">
        <f ca="1">(SUMIFS(OFFSET([2]掉落汇总!$C$2:$C$871,,MATCH($B356,[2]掉落汇总!$D$1:$M$1)),[2]掉落汇总!$A$2:$A$871,G$1,[2]掉落汇总!$C$2:$C$871,$Q$1)+SUMIFS(OFFSET([2]掉落汇总!$C$2:$C$871,,MATCH($B356,[2]掉落汇总!$D$1:$M$1)),[2]掉落汇总!$A$2:$A$871,G$1,[2]掉落汇总!$C$2:$C$871,$Q$2)/$Q$3)*宝箱投放计算!F356</f>
        <v>0</v>
      </c>
      <c r="H356">
        <f ca="1">(SUMIFS(OFFSET([2]掉落汇总!$C$2:$C$871,,MATCH($B356,[2]掉落汇总!$D$1:$M$1)),[2]掉落汇总!$A$2:$A$871,H$1,[2]掉落汇总!$C$2:$C$871,$Q$1)+SUMIFS(OFFSET([2]掉落汇总!$C$2:$C$871,,MATCH($B356,[2]掉落汇总!$D$1:$M$1)),[2]掉落汇总!$A$2:$A$871,H$1,[2]掉落汇总!$C$2:$C$871,$Q$2)/$Q$3)*宝箱投放计算!G356</f>
        <v>0</v>
      </c>
      <c r="I356">
        <f ca="1">(SUMIFS(OFFSET([2]掉落汇总!$C$2:$C$871,,MATCH($B356,[2]掉落汇总!$D$1:$M$1)),[2]掉落汇总!$A$2:$A$871,I$1,[2]掉落汇总!$C$2:$C$871,$Q$1)+SUMIFS(OFFSET([2]掉落汇总!$C$2:$C$871,,MATCH($B356,[2]掉落汇总!$D$1:$M$1)),[2]掉落汇总!$A$2:$A$871,I$1,[2]掉落汇总!$C$2:$C$871,$Q$2)/$Q$3)*宝箱投放计算!H356</f>
        <v>0</v>
      </c>
      <c r="J356">
        <f ca="1">(SUMIFS(OFFSET([2]掉落汇总!$C$2:$C$871,,MATCH($B356,[2]掉落汇总!$D$1:$M$1)),[2]掉落汇总!$A$2:$A$871,J$1,[2]掉落汇总!$C$2:$C$871,$Q$1)+SUMIFS(OFFSET([2]掉落汇总!$C$2:$C$871,,MATCH($B356,[2]掉落汇总!$D$1:$M$1)),[2]掉落汇总!$A$2:$A$871,J$1,[2]掉落汇总!$C$2:$C$871,$Q$2)/$Q$3)*宝箱投放计算!I356</f>
        <v>0</v>
      </c>
      <c r="K356">
        <f ca="1">(SUMIFS(OFFSET([2]掉落汇总!$C$2:$C$871,,MATCH($B356,[2]掉落汇总!$D$1:$M$1)),[2]掉落汇总!$A$2:$A$871,K$1,[2]掉落汇总!$C$2:$C$871,$Q$1)+SUMIFS(OFFSET([2]掉落汇总!$C$2:$C$871,,MATCH($B356,[2]掉落汇总!$D$1:$M$1)),[2]掉落汇总!$A$2:$A$871,K$1,[2]掉落汇总!$C$2:$C$871,$Q$2)/$Q$3)*宝箱投放计算!J356</f>
        <v>0</v>
      </c>
      <c r="L356">
        <f ca="1">(SUMIFS(OFFSET([2]掉落汇总!$C$2:$C$871,,MATCH($B356,[2]掉落汇总!$D$1:$M$1)),[2]掉落汇总!$A$2:$A$871,L$1,[2]掉落汇总!$C$2:$C$871,$Q$1)+SUMIFS(OFFSET([2]掉落汇总!$C$2:$C$871,,MATCH($B356,[2]掉落汇总!$D$1:$M$1)),[2]掉落汇总!$A$2:$A$871,L$1,[2]掉落汇总!$C$2:$C$871,$Q$2)/$Q$3)*宝箱投放计算!K356</f>
        <v>0.7814085171640911</v>
      </c>
      <c r="M356">
        <f ca="1">(SUMIFS(OFFSET([2]掉落汇总!$C$2:$C$871,,MATCH($B356,[2]掉落汇总!$D$1:$M$1)),[2]掉落汇总!$A$2:$A$871,M$1,[2]掉落汇总!$C$2:$C$871,$Q$1)+SUMIFS(OFFSET([2]掉落汇总!$C$2:$C$871,,MATCH($B356,[2]掉落汇总!$D$1:$M$1)),[2]掉落汇总!$A$2:$A$871,M$1,[2]掉落汇总!$C$2:$C$871,$Q$2)/$Q$3)*宝箱投放计算!L356</f>
        <v>0.78196893612051854</v>
      </c>
      <c r="N356">
        <f ca="1">(SUMIFS(OFFSET([2]掉落汇总!$C$2:$C$871,,MATCH($B356,[2]掉落汇总!$D$1:$M$1)),[2]掉落汇总!$A$2:$A$871,N$1,[2]掉落汇总!$C$2:$C$871,$Q$1)+SUMIFS(OFFSET([2]掉落汇总!$C$2:$C$871,,MATCH($B356,[2]掉落汇总!$D$1:$M$1)),[2]掉落汇总!$A$2:$A$871,N$1,[2]掉落汇总!$C$2:$C$871,$Q$2)/$Q$3)*宝箱投放计算!M356</f>
        <v>0.18146053602163756</v>
      </c>
      <c r="O356">
        <f ca="1">(SUMIFS(OFFSET([2]掉落汇总!$C$2:$C$871,,MATCH($B356,[2]掉落汇总!$D$1:$M$1)),[2]掉落汇总!$A$2:$A$871,O$1,[2]掉落汇总!$C$2:$C$871,$Q$1)+SUMIFS(OFFSET([2]掉落汇总!$C$2:$C$871,,MATCH($B356,[2]掉落汇总!$D$1:$M$1)),[2]掉落汇总!$A$2:$A$871,O$1,[2]掉落汇总!$C$2:$C$871,$Q$2)/$Q$3)*宝箱投放计算!N356</f>
        <v>0.37342246297470183</v>
      </c>
    </row>
    <row r="357" spans="1:15" x14ac:dyDescent="0.2">
      <c r="A357">
        <f>玩家成长时间线!A357</f>
        <v>356</v>
      </c>
      <c r="B357">
        <f>玩家成长时间线!B357</f>
        <v>10</v>
      </c>
      <c r="C357">
        <f ca="1">SUM($D$2:D357)</f>
        <v>3146.669554617642</v>
      </c>
      <c r="D357">
        <f t="shared" ca="1" si="5"/>
        <v>12.639899735079112</v>
      </c>
      <c r="E357">
        <f ca="1">(SUMIFS(OFFSET([2]掉落汇总!$C$2:$C$871,,MATCH($B357,[2]掉落汇总!$D$1:$M$1)),[2]掉落汇总!$A$2:$A$871,E$1,[2]掉落汇总!$C$2:$C$871,$Q$1)+SUMIFS(OFFSET([2]掉落汇总!$C$2:$C$871,,MATCH($B357,[2]掉落汇总!$D$1:$M$1)),[2]掉落汇总!$A$2:$A$871,E$1,[2]掉落汇总!$C$2:$C$871,$Q$2)/$Q$3)*宝箱投放计算!D357</f>
        <v>3.084018937401368</v>
      </c>
      <c r="F357">
        <f ca="1">(SUMIFS(OFFSET([2]掉落汇总!$C$2:$C$871,,MATCH($B357,[2]掉落汇总!$D$1:$M$1)),[2]掉落汇总!$A$2:$A$871,F$1,[2]掉落汇总!$C$2:$C$871,$Q$1)+SUMIFS(OFFSET([2]掉落汇总!$C$2:$C$871,,MATCH($B357,[2]掉落汇总!$D$1:$M$1)),[2]掉落汇总!$A$2:$A$871,F$1,[2]掉落汇总!$C$2:$C$871,$Q$2)/$Q$3)*宝箱投放计算!E357</f>
        <v>2.8580034423407916</v>
      </c>
      <c r="G357">
        <f ca="1">(SUMIFS(OFFSET([2]掉落汇总!$C$2:$C$871,,MATCH($B357,[2]掉落汇总!$D$1:$M$1)),[2]掉落汇总!$A$2:$A$871,G$1,[2]掉落汇总!$C$2:$C$871,$Q$1)+SUMIFS(OFFSET([2]掉落汇总!$C$2:$C$871,,MATCH($B357,[2]掉落汇总!$D$1:$M$1)),[2]掉落汇总!$A$2:$A$871,G$1,[2]掉落汇总!$C$2:$C$871,$Q$2)/$Q$3)*宝箱投放计算!F357</f>
        <v>0</v>
      </c>
      <c r="H357">
        <f ca="1">(SUMIFS(OFFSET([2]掉落汇总!$C$2:$C$871,,MATCH($B357,[2]掉落汇总!$D$1:$M$1)),[2]掉落汇总!$A$2:$A$871,H$1,[2]掉落汇总!$C$2:$C$871,$Q$1)+SUMIFS(OFFSET([2]掉落汇总!$C$2:$C$871,,MATCH($B357,[2]掉落汇总!$D$1:$M$1)),[2]掉落汇总!$A$2:$A$871,H$1,[2]掉落汇总!$C$2:$C$871,$Q$2)/$Q$3)*宝箱投放计算!G357</f>
        <v>0</v>
      </c>
      <c r="I357">
        <f ca="1">(SUMIFS(OFFSET([2]掉落汇总!$C$2:$C$871,,MATCH($B357,[2]掉落汇总!$D$1:$M$1)),[2]掉落汇总!$A$2:$A$871,I$1,[2]掉落汇总!$C$2:$C$871,$Q$1)+SUMIFS(OFFSET([2]掉落汇总!$C$2:$C$871,,MATCH($B357,[2]掉落汇总!$D$1:$M$1)),[2]掉落汇总!$A$2:$A$871,I$1,[2]掉落汇总!$C$2:$C$871,$Q$2)/$Q$3)*宝箱投放计算!H357</f>
        <v>0</v>
      </c>
      <c r="J357">
        <f ca="1">(SUMIFS(OFFSET([2]掉落汇总!$C$2:$C$871,,MATCH($B357,[2]掉落汇总!$D$1:$M$1)),[2]掉落汇总!$A$2:$A$871,J$1,[2]掉落汇总!$C$2:$C$871,$Q$1)+SUMIFS(OFFSET([2]掉落汇总!$C$2:$C$871,,MATCH($B357,[2]掉落汇总!$D$1:$M$1)),[2]掉落汇总!$A$2:$A$871,J$1,[2]掉落汇总!$C$2:$C$871,$Q$2)/$Q$3)*宝箱投放计算!I357</f>
        <v>4.5796169030560039</v>
      </c>
      <c r="K357">
        <f ca="1">(SUMIFS(OFFSET([2]掉落汇总!$C$2:$C$871,,MATCH($B357,[2]掉落汇总!$D$1:$M$1)),[2]掉落汇总!$A$2:$A$871,K$1,[2]掉落汇总!$C$2:$C$871,$Q$1)+SUMIFS(OFFSET([2]掉落汇总!$C$2:$C$871,,MATCH($B357,[2]掉落汇总!$D$1:$M$1)),[2]掉落汇总!$A$2:$A$871,K$1,[2]掉落汇总!$C$2:$C$871,$Q$2)/$Q$3)*宝箱投放计算!J357</f>
        <v>0</v>
      </c>
      <c r="L357">
        <f ca="1">(SUMIFS(OFFSET([2]掉落汇总!$C$2:$C$871,,MATCH($B357,[2]掉落汇总!$D$1:$M$1)),[2]掉落汇总!$A$2:$A$871,L$1,[2]掉落汇总!$C$2:$C$871,$Q$1)+SUMIFS(OFFSET([2]掉落汇总!$C$2:$C$871,,MATCH($B357,[2]掉落汇总!$D$1:$M$1)),[2]掉落汇总!$A$2:$A$871,L$1,[2]掉落汇总!$C$2:$C$871,$Q$2)/$Q$3)*宝箱投放计算!K357</f>
        <v>0.7814085171640911</v>
      </c>
      <c r="M357">
        <f ca="1">(SUMIFS(OFFSET([2]掉落汇总!$C$2:$C$871,,MATCH($B357,[2]掉落汇总!$D$1:$M$1)),[2]掉落汇总!$A$2:$A$871,M$1,[2]掉落汇总!$C$2:$C$871,$Q$1)+SUMIFS(OFFSET([2]掉落汇总!$C$2:$C$871,,MATCH($B357,[2]掉落汇总!$D$1:$M$1)),[2]掉落汇总!$A$2:$A$871,M$1,[2]掉落汇总!$C$2:$C$871,$Q$2)/$Q$3)*宝箱投放计算!L357</f>
        <v>0.78196893612051854</v>
      </c>
      <c r="N357">
        <f ca="1">(SUMIFS(OFFSET([2]掉落汇总!$C$2:$C$871,,MATCH($B357,[2]掉落汇总!$D$1:$M$1)),[2]掉落汇总!$A$2:$A$871,N$1,[2]掉落汇总!$C$2:$C$871,$Q$1)+SUMIFS(OFFSET([2]掉落汇总!$C$2:$C$871,,MATCH($B357,[2]掉落汇总!$D$1:$M$1)),[2]掉落汇总!$A$2:$A$871,N$1,[2]掉落汇总!$C$2:$C$871,$Q$2)/$Q$3)*宝箱投放计算!M357</f>
        <v>0.18146053602163756</v>
      </c>
      <c r="O357">
        <f ca="1">(SUMIFS(OFFSET([2]掉落汇总!$C$2:$C$871,,MATCH($B357,[2]掉落汇总!$D$1:$M$1)),[2]掉落汇总!$A$2:$A$871,O$1,[2]掉落汇总!$C$2:$C$871,$Q$1)+SUMIFS(OFFSET([2]掉落汇总!$C$2:$C$871,,MATCH($B357,[2]掉落汇总!$D$1:$M$1)),[2]掉落汇总!$A$2:$A$871,O$1,[2]掉落汇总!$C$2:$C$871,$Q$2)/$Q$3)*宝箱投放计算!N357</f>
        <v>0.37342246297470183</v>
      </c>
    </row>
    <row r="358" spans="1:15" x14ac:dyDescent="0.2">
      <c r="A358">
        <f>玩家成长时间线!A358</f>
        <v>357</v>
      </c>
      <c r="B358">
        <f>玩家成长时间线!B358</f>
        <v>10</v>
      </c>
      <c r="C358">
        <f ca="1">SUM($D$2:D358)</f>
        <v>3154.7424623839102</v>
      </c>
      <c r="D358">
        <f t="shared" ca="1" si="5"/>
        <v>8.0729077662682425</v>
      </c>
      <c r="E358">
        <f ca="1">(SUMIFS(OFFSET([2]掉落汇总!$C$2:$C$871,,MATCH($B358,[2]掉落汇总!$D$1:$M$1)),[2]掉落汇总!$A$2:$A$871,E$1,[2]掉落汇总!$C$2:$C$871,$Q$1)+SUMIFS(OFFSET([2]掉落汇总!$C$2:$C$871,,MATCH($B358,[2]掉落汇总!$D$1:$M$1)),[2]掉落汇总!$A$2:$A$871,E$1,[2]掉落汇总!$C$2:$C$871,$Q$2)/$Q$3)*宝箱投放计算!D358</f>
        <v>3.0966438716465019</v>
      </c>
      <c r="F358">
        <f ca="1">(SUMIFS(OFFSET([2]掉落汇总!$C$2:$C$871,,MATCH($B358,[2]掉落汇总!$D$1:$M$1)),[2]掉落汇总!$A$2:$A$871,F$1,[2]掉落汇总!$C$2:$C$871,$Q$1)+SUMIFS(OFFSET([2]掉落汇总!$C$2:$C$871,,MATCH($B358,[2]掉落汇总!$D$1:$M$1)),[2]掉落汇总!$A$2:$A$871,F$1,[2]掉落汇总!$C$2:$C$871,$Q$2)/$Q$3)*宝箱投放计算!E358</f>
        <v>2.8580034423407916</v>
      </c>
      <c r="G358">
        <f ca="1">(SUMIFS(OFFSET([2]掉落汇总!$C$2:$C$871,,MATCH($B358,[2]掉落汇总!$D$1:$M$1)),[2]掉落汇总!$A$2:$A$871,G$1,[2]掉落汇总!$C$2:$C$871,$Q$1)+SUMIFS(OFFSET([2]掉落汇总!$C$2:$C$871,,MATCH($B358,[2]掉落汇总!$D$1:$M$1)),[2]掉落汇总!$A$2:$A$871,G$1,[2]掉落汇总!$C$2:$C$871,$Q$2)/$Q$3)*宝箱投放计算!F358</f>
        <v>0</v>
      </c>
      <c r="H358">
        <f ca="1">(SUMIFS(OFFSET([2]掉落汇总!$C$2:$C$871,,MATCH($B358,[2]掉落汇总!$D$1:$M$1)),[2]掉落汇总!$A$2:$A$871,H$1,[2]掉落汇总!$C$2:$C$871,$Q$1)+SUMIFS(OFFSET([2]掉落汇总!$C$2:$C$871,,MATCH($B358,[2]掉落汇总!$D$1:$M$1)),[2]掉落汇总!$A$2:$A$871,H$1,[2]掉落汇总!$C$2:$C$871,$Q$2)/$Q$3)*宝箱投放计算!G358</f>
        <v>0</v>
      </c>
      <c r="I358">
        <f ca="1">(SUMIFS(OFFSET([2]掉落汇总!$C$2:$C$871,,MATCH($B358,[2]掉落汇总!$D$1:$M$1)),[2]掉落汇总!$A$2:$A$871,I$1,[2]掉落汇总!$C$2:$C$871,$Q$1)+SUMIFS(OFFSET([2]掉落汇总!$C$2:$C$871,,MATCH($B358,[2]掉落汇总!$D$1:$M$1)),[2]掉落汇总!$A$2:$A$871,I$1,[2]掉落汇总!$C$2:$C$871,$Q$2)/$Q$3)*宝箱投放计算!H358</f>
        <v>0</v>
      </c>
      <c r="J358">
        <f ca="1">(SUMIFS(OFFSET([2]掉落汇总!$C$2:$C$871,,MATCH($B358,[2]掉落汇总!$D$1:$M$1)),[2]掉落汇总!$A$2:$A$871,J$1,[2]掉落汇总!$C$2:$C$871,$Q$1)+SUMIFS(OFFSET([2]掉落汇总!$C$2:$C$871,,MATCH($B358,[2]掉落汇总!$D$1:$M$1)),[2]掉落汇总!$A$2:$A$871,J$1,[2]掉落汇总!$C$2:$C$871,$Q$2)/$Q$3)*宝箱投放计算!I358</f>
        <v>0</v>
      </c>
      <c r="K358">
        <f ca="1">(SUMIFS(OFFSET([2]掉落汇总!$C$2:$C$871,,MATCH($B358,[2]掉落汇总!$D$1:$M$1)),[2]掉落汇总!$A$2:$A$871,K$1,[2]掉落汇总!$C$2:$C$871,$Q$1)+SUMIFS(OFFSET([2]掉落汇总!$C$2:$C$871,,MATCH($B358,[2]掉落汇总!$D$1:$M$1)),[2]掉落汇总!$A$2:$A$871,K$1,[2]掉落汇总!$C$2:$C$871,$Q$2)/$Q$3)*宝箱投放计算!J358</f>
        <v>0</v>
      </c>
      <c r="L358">
        <f ca="1">(SUMIFS(OFFSET([2]掉落汇总!$C$2:$C$871,,MATCH($B358,[2]掉落汇总!$D$1:$M$1)),[2]掉落汇总!$A$2:$A$871,L$1,[2]掉落汇总!$C$2:$C$871,$Q$1)+SUMIFS(OFFSET([2]掉落汇总!$C$2:$C$871,,MATCH($B358,[2]掉落汇总!$D$1:$M$1)),[2]掉落汇总!$A$2:$A$871,L$1,[2]掉落汇总!$C$2:$C$871,$Q$2)/$Q$3)*宝箱投放计算!K358</f>
        <v>0.7814085171640911</v>
      </c>
      <c r="M358">
        <f ca="1">(SUMIFS(OFFSET([2]掉落汇总!$C$2:$C$871,,MATCH($B358,[2]掉落汇总!$D$1:$M$1)),[2]掉落汇总!$A$2:$A$871,M$1,[2]掉落汇总!$C$2:$C$871,$Q$1)+SUMIFS(OFFSET([2]掉落汇总!$C$2:$C$871,,MATCH($B358,[2]掉落汇总!$D$1:$M$1)),[2]掉落汇总!$A$2:$A$871,M$1,[2]掉落汇总!$C$2:$C$871,$Q$2)/$Q$3)*宝箱投放计算!L358</f>
        <v>0.78196893612051854</v>
      </c>
      <c r="N358">
        <f ca="1">(SUMIFS(OFFSET([2]掉落汇总!$C$2:$C$871,,MATCH($B358,[2]掉落汇总!$D$1:$M$1)),[2]掉落汇总!$A$2:$A$871,N$1,[2]掉落汇总!$C$2:$C$871,$Q$1)+SUMIFS(OFFSET([2]掉落汇总!$C$2:$C$871,,MATCH($B358,[2]掉落汇总!$D$1:$M$1)),[2]掉落汇总!$A$2:$A$871,N$1,[2]掉落汇总!$C$2:$C$871,$Q$2)/$Q$3)*宝箱投放计算!M358</f>
        <v>0.18146053602163756</v>
      </c>
      <c r="O358">
        <f ca="1">(SUMIFS(OFFSET([2]掉落汇总!$C$2:$C$871,,MATCH($B358,[2]掉落汇总!$D$1:$M$1)),[2]掉落汇总!$A$2:$A$871,O$1,[2]掉落汇总!$C$2:$C$871,$Q$1)+SUMIFS(OFFSET([2]掉落汇总!$C$2:$C$871,,MATCH($B358,[2]掉落汇总!$D$1:$M$1)),[2]掉落汇总!$A$2:$A$871,O$1,[2]掉落汇总!$C$2:$C$871,$Q$2)/$Q$3)*宝箱投放计算!N358</f>
        <v>0.37342246297470183</v>
      </c>
    </row>
    <row r="359" spans="1:15" x14ac:dyDescent="0.2">
      <c r="A359">
        <f>玩家成长时间线!A359</f>
        <v>358</v>
      </c>
      <c r="B359">
        <f>玩家成长时间线!B359</f>
        <v>10</v>
      </c>
      <c r="C359">
        <f ca="1">SUM($D$2:D359)</f>
        <v>3162.8279950844235</v>
      </c>
      <c r="D359">
        <f t="shared" ca="1" si="5"/>
        <v>8.0855327005133759</v>
      </c>
      <c r="E359">
        <f ca="1">(SUMIFS(OFFSET([2]掉落汇总!$C$2:$C$871,,MATCH($B359,[2]掉落汇总!$D$1:$M$1)),[2]掉落汇总!$A$2:$A$871,E$1,[2]掉落汇总!$C$2:$C$871,$Q$1)+SUMIFS(OFFSET([2]掉落汇总!$C$2:$C$871,,MATCH($B359,[2]掉落汇总!$D$1:$M$1)),[2]掉落汇总!$A$2:$A$871,E$1,[2]掉落汇总!$C$2:$C$871,$Q$2)/$Q$3)*宝箱投放计算!D359</f>
        <v>3.1092688058916362</v>
      </c>
      <c r="F359">
        <f ca="1">(SUMIFS(OFFSET([2]掉落汇总!$C$2:$C$871,,MATCH($B359,[2]掉落汇总!$D$1:$M$1)),[2]掉落汇总!$A$2:$A$871,F$1,[2]掉落汇总!$C$2:$C$871,$Q$1)+SUMIFS(OFFSET([2]掉落汇总!$C$2:$C$871,,MATCH($B359,[2]掉落汇总!$D$1:$M$1)),[2]掉落汇总!$A$2:$A$871,F$1,[2]掉落汇总!$C$2:$C$871,$Q$2)/$Q$3)*宝箱投放计算!E359</f>
        <v>2.8580034423407916</v>
      </c>
      <c r="G359">
        <f ca="1">(SUMIFS(OFFSET([2]掉落汇总!$C$2:$C$871,,MATCH($B359,[2]掉落汇总!$D$1:$M$1)),[2]掉落汇总!$A$2:$A$871,G$1,[2]掉落汇总!$C$2:$C$871,$Q$1)+SUMIFS(OFFSET([2]掉落汇总!$C$2:$C$871,,MATCH($B359,[2]掉落汇总!$D$1:$M$1)),[2]掉落汇总!$A$2:$A$871,G$1,[2]掉落汇总!$C$2:$C$871,$Q$2)/$Q$3)*宝箱投放计算!F359</f>
        <v>0</v>
      </c>
      <c r="H359">
        <f ca="1">(SUMIFS(OFFSET([2]掉落汇总!$C$2:$C$871,,MATCH($B359,[2]掉落汇总!$D$1:$M$1)),[2]掉落汇总!$A$2:$A$871,H$1,[2]掉落汇总!$C$2:$C$871,$Q$1)+SUMIFS(OFFSET([2]掉落汇总!$C$2:$C$871,,MATCH($B359,[2]掉落汇总!$D$1:$M$1)),[2]掉落汇总!$A$2:$A$871,H$1,[2]掉落汇总!$C$2:$C$871,$Q$2)/$Q$3)*宝箱投放计算!G359</f>
        <v>0</v>
      </c>
      <c r="I359">
        <f ca="1">(SUMIFS(OFFSET([2]掉落汇总!$C$2:$C$871,,MATCH($B359,[2]掉落汇总!$D$1:$M$1)),[2]掉落汇总!$A$2:$A$871,I$1,[2]掉落汇总!$C$2:$C$871,$Q$1)+SUMIFS(OFFSET([2]掉落汇总!$C$2:$C$871,,MATCH($B359,[2]掉落汇总!$D$1:$M$1)),[2]掉落汇总!$A$2:$A$871,I$1,[2]掉落汇总!$C$2:$C$871,$Q$2)/$Q$3)*宝箱投放计算!H359</f>
        <v>0</v>
      </c>
      <c r="J359">
        <f ca="1">(SUMIFS(OFFSET([2]掉落汇总!$C$2:$C$871,,MATCH($B359,[2]掉落汇总!$D$1:$M$1)),[2]掉落汇总!$A$2:$A$871,J$1,[2]掉落汇总!$C$2:$C$871,$Q$1)+SUMIFS(OFFSET([2]掉落汇总!$C$2:$C$871,,MATCH($B359,[2]掉落汇总!$D$1:$M$1)),[2]掉落汇总!$A$2:$A$871,J$1,[2]掉落汇总!$C$2:$C$871,$Q$2)/$Q$3)*宝箱投放计算!I359</f>
        <v>0</v>
      </c>
      <c r="K359">
        <f ca="1">(SUMIFS(OFFSET([2]掉落汇总!$C$2:$C$871,,MATCH($B359,[2]掉落汇总!$D$1:$M$1)),[2]掉落汇总!$A$2:$A$871,K$1,[2]掉落汇总!$C$2:$C$871,$Q$1)+SUMIFS(OFFSET([2]掉落汇总!$C$2:$C$871,,MATCH($B359,[2]掉落汇总!$D$1:$M$1)),[2]掉落汇总!$A$2:$A$871,K$1,[2]掉落汇总!$C$2:$C$871,$Q$2)/$Q$3)*宝箱投放计算!J359</f>
        <v>0</v>
      </c>
      <c r="L359">
        <f ca="1">(SUMIFS(OFFSET([2]掉落汇总!$C$2:$C$871,,MATCH($B359,[2]掉落汇总!$D$1:$M$1)),[2]掉落汇总!$A$2:$A$871,L$1,[2]掉落汇总!$C$2:$C$871,$Q$1)+SUMIFS(OFFSET([2]掉落汇总!$C$2:$C$871,,MATCH($B359,[2]掉落汇总!$D$1:$M$1)),[2]掉落汇总!$A$2:$A$871,L$1,[2]掉落汇总!$C$2:$C$871,$Q$2)/$Q$3)*宝箱投放计算!K359</f>
        <v>0.7814085171640911</v>
      </c>
      <c r="M359">
        <f ca="1">(SUMIFS(OFFSET([2]掉落汇总!$C$2:$C$871,,MATCH($B359,[2]掉落汇总!$D$1:$M$1)),[2]掉落汇总!$A$2:$A$871,M$1,[2]掉落汇总!$C$2:$C$871,$Q$1)+SUMIFS(OFFSET([2]掉落汇总!$C$2:$C$871,,MATCH($B359,[2]掉落汇总!$D$1:$M$1)),[2]掉落汇总!$A$2:$A$871,M$1,[2]掉落汇总!$C$2:$C$871,$Q$2)/$Q$3)*宝箱投放计算!L359</f>
        <v>0.78196893612051854</v>
      </c>
      <c r="N359">
        <f ca="1">(SUMIFS(OFFSET([2]掉落汇总!$C$2:$C$871,,MATCH($B359,[2]掉落汇总!$D$1:$M$1)),[2]掉落汇总!$A$2:$A$871,N$1,[2]掉落汇总!$C$2:$C$871,$Q$1)+SUMIFS(OFFSET([2]掉落汇总!$C$2:$C$871,,MATCH($B359,[2]掉落汇总!$D$1:$M$1)),[2]掉落汇总!$A$2:$A$871,N$1,[2]掉落汇总!$C$2:$C$871,$Q$2)/$Q$3)*宝箱投放计算!M359</f>
        <v>0.18146053602163756</v>
      </c>
      <c r="O359">
        <f ca="1">(SUMIFS(OFFSET([2]掉落汇总!$C$2:$C$871,,MATCH($B359,[2]掉落汇总!$D$1:$M$1)),[2]掉落汇总!$A$2:$A$871,O$1,[2]掉落汇总!$C$2:$C$871,$Q$1)+SUMIFS(OFFSET([2]掉落汇总!$C$2:$C$871,,MATCH($B359,[2]掉落汇总!$D$1:$M$1)),[2]掉落汇总!$A$2:$A$871,O$1,[2]掉落汇总!$C$2:$C$871,$Q$2)/$Q$3)*宝箱投放计算!N359</f>
        <v>0.37342246297470183</v>
      </c>
    </row>
    <row r="360" spans="1:15" x14ac:dyDescent="0.2">
      <c r="A360">
        <f>玩家成长时间线!A360</f>
        <v>359</v>
      </c>
      <c r="B360">
        <f>玩家成长时间线!B360</f>
        <v>10</v>
      </c>
      <c r="C360">
        <f ca="1">SUM($D$2:D360)</f>
        <v>3171.1786514040846</v>
      </c>
      <c r="D360">
        <f t="shared" ca="1" si="5"/>
        <v>8.3506563196611943</v>
      </c>
      <c r="E360">
        <f ca="1">(SUMIFS(OFFSET([2]掉落汇总!$C$2:$C$871,,MATCH($B360,[2]掉落汇总!$D$1:$M$1)),[2]掉落汇总!$A$2:$A$871,E$1,[2]掉落汇总!$C$2:$C$871,$Q$1)+SUMIFS(OFFSET([2]掉落汇总!$C$2:$C$871,,MATCH($B360,[2]掉落汇总!$D$1:$M$1)),[2]掉落汇总!$A$2:$A$871,E$1,[2]掉落汇总!$C$2:$C$871,$Q$2)/$Q$3)*宝箱投放计算!D360</f>
        <v>3.3743924250394528</v>
      </c>
      <c r="F360">
        <f ca="1">(SUMIFS(OFFSET([2]掉落汇总!$C$2:$C$871,,MATCH($B360,[2]掉落汇总!$D$1:$M$1)),[2]掉落汇总!$A$2:$A$871,F$1,[2]掉落汇总!$C$2:$C$871,$Q$1)+SUMIFS(OFFSET([2]掉落汇总!$C$2:$C$871,,MATCH($B360,[2]掉落汇总!$D$1:$M$1)),[2]掉落汇总!$A$2:$A$871,F$1,[2]掉落汇总!$C$2:$C$871,$Q$2)/$Q$3)*宝箱投放计算!E360</f>
        <v>2.8580034423407916</v>
      </c>
      <c r="G360">
        <f ca="1">(SUMIFS(OFFSET([2]掉落汇总!$C$2:$C$871,,MATCH($B360,[2]掉落汇总!$D$1:$M$1)),[2]掉落汇总!$A$2:$A$871,G$1,[2]掉落汇总!$C$2:$C$871,$Q$1)+SUMIFS(OFFSET([2]掉落汇总!$C$2:$C$871,,MATCH($B360,[2]掉落汇总!$D$1:$M$1)),[2]掉落汇总!$A$2:$A$871,G$1,[2]掉落汇总!$C$2:$C$871,$Q$2)/$Q$3)*宝箱投放计算!F360</f>
        <v>0</v>
      </c>
      <c r="H360">
        <f ca="1">(SUMIFS(OFFSET([2]掉落汇总!$C$2:$C$871,,MATCH($B360,[2]掉落汇总!$D$1:$M$1)),[2]掉落汇总!$A$2:$A$871,H$1,[2]掉落汇总!$C$2:$C$871,$Q$1)+SUMIFS(OFFSET([2]掉落汇总!$C$2:$C$871,,MATCH($B360,[2]掉落汇总!$D$1:$M$1)),[2]掉落汇总!$A$2:$A$871,H$1,[2]掉落汇总!$C$2:$C$871,$Q$2)/$Q$3)*宝箱投放计算!G360</f>
        <v>0</v>
      </c>
      <c r="I360">
        <f ca="1">(SUMIFS(OFFSET([2]掉落汇总!$C$2:$C$871,,MATCH($B360,[2]掉落汇总!$D$1:$M$1)),[2]掉落汇总!$A$2:$A$871,I$1,[2]掉落汇总!$C$2:$C$871,$Q$1)+SUMIFS(OFFSET([2]掉落汇总!$C$2:$C$871,,MATCH($B360,[2]掉落汇总!$D$1:$M$1)),[2]掉落汇总!$A$2:$A$871,I$1,[2]掉落汇总!$C$2:$C$871,$Q$2)/$Q$3)*宝箱投放计算!H360</f>
        <v>0</v>
      </c>
      <c r="J360">
        <f ca="1">(SUMIFS(OFFSET([2]掉落汇总!$C$2:$C$871,,MATCH($B360,[2]掉落汇总!$D$1:$M$1)),[2]掉落汇总!$A$2:$A$871,J$1,[2]掉落汇总!$C$2:$C$871,$Q$1)+SUMIFS(OFFSET([2]掉落汇总!$C$2:$C$871,,MATCH($B360,[2]掉落汇总!$D$1:$M$1)),[2]掉落汇总!$A$2:$A$871,J$1,[2]掉落汇总!$C$2:$C$871,$Q$2)/$Q$3)*宝箱投放计算!I360</f>
        <v>0</v>
      </c>
      <c r="K360">
        <f ca="1">(SUMIFS(OFFSET([2]掉落汇总!$C$2:$C$871,,MATCH($B360,[2]掉落汇总!$D$1:$M$1)),[2]掉落汇总!$A$2:$A$871,K$1,[2]掉落汇总!$C$2:$C$871,$Q$1)+SUMIFS(OFFSET([2]掉落汇总!$C$2:$C$871,,MATCH($B360,[2]掉落汇总!$D$1:$M$1)),[2]掉落汇总!$A$2:$A$871,K$1,[2]掉落汇总!$C$2:$C$871,$Q$2)/$Q$3)*宝箱投放计算!J360</f>
        <v>0</v>
      </c>
      <c r="L360">
        <f ca="1">(SUMIFS(OFFSET([2]掉落汇总!$C$2:$C$871,,MATCH($B360,[2]掉落汇总!$D$1:$M$1)),[2]掉落汇总!$A$2:$A$871,L$1,[2]掉落汇总!$C$2:$C$871,$Q$1)+SUMIFS(OFFSET([2]掉落汇总!$C$2:$C$871,,MATCH($B360,[2]掉落汇总!$D$1:$M$1)),[2]掉落汇总!$A$2:$A$871,L$1,[2]掉落汇总!$C$2:$C$871,$Q$2)/$Q$3)*宝箱投放计算!K360</f>
        <v>0.7814085171640911</v>
      </c>
      <c r="M360">
        <f ca="1">(SUMIFS(OFFSET([2]掉落汇总!$C$2:$C$871,,MATCH($B360,[2]掉落汇总!$D$1:$M$1)),[2]掉落汇总!$A$2:$A$871,M$1,[2]掉落汇总!$C$2:$C$871,$Q$1)+SUMIFS(OFFSET([2]掉落汇总!$C$2:$C$871,,MATCH($B360,[2]掉落汇总!$D$1:$M$1)),[2]掉落汇总!$A$2:$A$871,M$1,[2]掉落汇总!$C$2:$C$871,$Q$2)/$Q$3)*宝箱投放计算!L360</f>
        <v>0.78196893612051854</v>
      </c>
      <c r="N360">
        <f ca="1">(SUMIFS(OFFSET([2]掉落汇总!$C$2:$C$871,,MATCH($B360,[2]掉落汇总!$D$1:$M$1)),[2]掉落汇总!$A$2:$A$871,N$1,[2]掉落汇总!$C$2:$C$871,$Q$1)+SUMIFS(OFFSET([2]掉落汇总!$C$2:$C$871,,MATCH($B360,[2]掉落汇总!$D$1:$M$1)),[2]掉落汇总!$A$2:$A$871,N$1,[2]掉落汇总!$C$2:$C$871,$Q$2)/$Q$3)*宝箱投放计算!M360</f>
        <v>0.18146053602163756</v>
      </c>
      <c r="O360">
        <f ca="1">(SUMIFS(OFFSET([2]掉落汇总!$C$2:$C$871,,MATCH($B360,[2]掉落汇总!$D$1:$M$1)),[2]掉落汇总!$A$2:$A$871,O$1,[2]掉落汇总!$C$2:$C$871,$Q$1)+SUMIFS(OFFSET([2]掉落汇总!$C$2:$C$871,,MATCH($B360,[2]掉落汇总!$D$1:$M$1)),[2]掉落汇总!$A$2:$A$871,O$1,[2]掉落汇总!$C$2:$C$871,$Q$2)/$Q$3)*宝箱投放计算!N360</f>
        <v>0.37342246297470183</v>
      </c>
    </row>
    <row r="361" spans="1:15" x14ac:dyDescent="0.2">
      <c r="A361">
        <f>玩家成长时间线!A361</f>
        <v>360</v>
      </c>
      <c r="B361">
        <f>玩家成长时间线!B361</f>
        <v>10</v>
      </c>
      <c r="C361">
        <f ca="1">SUM($D$2:D361)</f>
        <v>3179.2894339730883</v>
      </c>
      <c r="D361">
        <f t="shared" ca="1" si="5"/>
        <v>8.1107825690036464</v>
      </c>
      <c r="E361">
        <f ca="1">(SUMIFS(OFFSET([2]掉落汇总!$C$2:$C$871,,MATCH($B361,[2]掉落汇总!$D$1:$M$1)),[2]掉落汇总!$A$2:$A$871,E$1,[2]掉落汇总!$C$2:$C$871,$Q$1)+SUMIFS(OFFSET([2]掉落汇总!$C$2:$C$871,,MATCH($B361,[2]掉落汇总!$D$1:$M$1)),[2]掉落汇总!$A$2:$A$871,E$1,[2]掉落汇总!$C$2:$C$871,$Q$2)/$Q$3)*宝箱投放计算!D361</f>
        <v>3.1345186743819045</v>
      </c>
      <c r="F361">
        <f ca="1">(SUMIFS(OFFSET([2]掉落汇总!$C$2:$C$871,,MATCH($B361,[2]掉落汇总!$D$1:$M$1)),[2]掉落汇总!$A$2:$A$871,F$1,[2]掉落汇总!$C$2:$C$871,$Q$1)+SUMIFS(OFFSET([2]掉落汇总!$C$2:$C$871,,MATCH($B361,[2]掉落汇总!$D$1:$M$1)),[2]掉落汇总!$A$2:$A$871,F$1,[2]掉落汇总!$C$2:$C$871,$Q$2)/$Q$3)*宝箱投放计算!E361</f>
        <v>2.8580034423407916</v>
      </c>
      <c r="G361">
        <f ca="1">(SUMIFS(OFFSET([2]掉落汇总!$C$2:$C$871,,MATCH($B361,[2]掉落汇总!$D$1:$M$1)),[2]掉落汇总!$A$2:$A$871,G$1,[2]掉落汇总!$C$2:$C$871,$Q$1)+SUMIFS(OFFSET([2]掉落汇总!$C$2:$C$871,,MATCH($B361,[2]掉落汇总!$D$1:$M$1)),[2]掉落汇总!$A$2:$A$871,G$1,[2]掉落汇总!$C$2:$C$871,$Q$2)/$Q$3)*宝箱投放计算!F361</f>
        <v>0</v>
      </c>
      <c r="H361">
        <f ca="1">(SUMIFS(OFFSET([2]掉落汇总!$C$2:$C$871,,MATCH($B361,[2]掉落汇总!$D$1:$M$1)),[2]掉落汇总!$A$2:$A$871,H$1,[2]掉落汇总!$C$2:$C$871,$Q$1)+SUMIFS(OFFSET([2]掉落汇总!$C$2:$C$871,,MATCH($B361,[2]掉落汇总!$D$1:$M$1)),[2]掉落汇总!$A$2:$A$871,H$1,[2]掉落汇总!$C$2:$C$871,$Q$2)/$Q$3)*宝箱投放计算!G361</f>
        <v>0</v>
      </c>
      <c r="I361">
        <f ca="1">(SUMIFS(OFFSET([2]掉落汇总!$C$2:$C$871,,MATCH($B361,[2]掉落汇总!$D$1:$M$1)),[2]掉落汇总!$A$2:$A$871,I$1,[2]掉落汇总!$C$2:$C$871,$Q$1)+SUMIFS(OFFSET([2]掉落汇总!$C$2:$C$871,,MATCH($B361,[2]掉落汇总!$D$1:$M$1)),[2]掉落汇总!$A$2:$A$871,I$1,[2]掉落汇总!$C$2:$C$871,$Q$2)/$Q$3)*宝箱投放计算!H361</f>
        <v>0</v>
      </c>
      <c r="J361">
        <f ca="1">(SUMIFS(OFFSET([2]掉落汇总!$C$2:$C$871,,MATCH($B361,[2]掉落汇总!$D$1:$M$1)),[2]掉落汇总!$A$2:$A$871,J$1,[2]掉落汇总!$C$2:$C$871,$Q$1)+SUMIFS(OFFSET([2]掉落汇总!$C$2:$C$871,,MATCH($B361,[2]掉落汇总!$D$1:$M$1)),[2]掉落汇总!$A$2:$A$871,J$1,[2]掉落汇总!$C$2:$C$871,$Q$2)/$Q$3)*宝箱投放计算!I361</f>
        <v>0</v>
      </c>
      <c r="K361">
        <f ca="1">(SUMIFS(OFFSET([2]掉落汇总!$C$2:$C$871,,MATCH($B361,[2]掉落汇总!$D$1:$M$1)),[2]掉落汇总!$A$2:$A$871,K$1,[2]掉落汇总!$C$2:$C$871,$Q$1)+SUMIFS(OFFSET([2]掉落汇总!$C$2:$C$871,,MATCH($B361,[2]掉落汇总!$D$1:$M$1)),[2]掉落汇总!$A$2:$A$871,K$1,[2]掉落汇总!$C$2:$C$871,$Q$2)/$Q$3)*宝箱投放计算!J361</f>
        <v>0</v>
      </c>
      <c r="L361">
        <f ca="1">(SUMIFS(OFFSET([2]掉落汇总!$C$2:$C$871,,MATCH($B361,[2]掉落汇总!$D$1:$M$1)),[2]掉落汇总!$A$2:$A$871,L$1,[2]掉落汇总!$C$2:$C$871,$Q$1)+SUMIFS(OFFSET([2]掉落汇总!$C$2:$C$871,,MATCH($B361,[2]掉落汇总!$D$1:$M$1)),[2]掉落汇总!$A$2:$A$871,L$1,[2]掉落汇总!$C$2:$C$871,$Q$2)/$Q$3)*宝箱投放计算!K361</f>
        <v>0.7814085171640911</v>
      </c>
      <c r="M361">
        <f ca="1">(SUMIFS(OFFSET([2]掉落汇总!$C$2:$C$871,,MATCH($B361,[2]掉落汇总!$D$1:$M$1)),[2]掉落汇总!$A$2:$A$871,M$1,[2]掉落汇总!$C$2:$C$871,$Q$1)+SUMIFS(OFFSET([2]掉落汇总!$C$2:$C$871,,MATCH($B361,[2]掉落汇总!$D$1:$M$1)),[2]掉落汇总!$A$2:$A$871,M$1,[2]掉落汇总!$C$2:$C$871,$Q$2)/$Q$3)*宝箱投放计算!L361</f>
        <v>0.78196893612051854</v>
      </c>
      <c r="N361">
        <f ca="1">(SUMIFS(OFFSET([2]掉落汇总!$C$2:$C$871,,MATCH($B361,[2]掉落汇总!$D$1:$M$1)),[2]掉落汇总!$A$2:$A$871,N$1,[2]掉落汇总!$C$2:$C$871,$Q$1)+SUMIFS(OFFSET([2]掉落汇总!$C$2:$C$871,,MATCH($B361,[2]掉落汇总!$D$1:$M$1)),[2]掉落汇总!$A$2:$A$871,N$1,[2]掉落汇总!$C$2:$C$871,$Q$2)/$Q$3)*宝箱投放计算!M361</f>
        <v>0.18146053602163756</v>
      </c>
      <c r="O361">
        <f ca="1">(SUMIFS(OFFSET([2]掉落汇总!$C$2:$C$871,,MATCH($B361,[2]掉落汇总!$D$1:$M$1)),[2]掉落汇总!$A$2:$A$871,O$1,[2]掉落汇总!$C$2:$C$871,$Q$1)+SUMIFS(OFFSET([2]掉落汇总!$C$2:$C$871,,MATCH($B361,[2]掉落汇总!$D$1:$M$1)),[2]掉落汇总!$A$2:$A$871,O$1,[2]掉落汇总!$C$2:$C$871,$Q$2)/$Q$3)*宝箱投放计算!N361</f>
        <v>0.37342246297470183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466FF-1DF4-4C71-9D8D-942CF5EF0C8B}">
  <dimension ref="A1:Q361"/>
  <sheetViews>
    <sheetView workbookViewId="0">
      <selection activeCell="C39" sqref="C5:C39"/>
    </sheetView>
  </sheetViews>
  <sheetFormatPr defaultRowHeight="14.25" x14ac:dyDescent="0.2"/>
  <cols>
    <col min="1" max="1" width="11.75" bestFit="1" customWidth="1"/>
    <col min="2" max="2" width="9.25" bestFit="1" customWidth="1"/>
  </cols>
  <sheetData>
    <row r="1" spans="1:17" x14ac:dyDescent="0.2">
      <c r="A1" t="s">
        <v>1</v>
      </c>
      <c r="B1" t="s">
        <v>2</v>
      </c>
      <c r="C1" t="s">
        <v>84</v>
      </c>
      <c r="D1" t="s">
        <v>85</v>
      </c>
      <c r="E1" t="s">
        <v>12</v>
      </c>
      <c r="F1" t="s">
        <v>33</v>
      </c>
      <c r="G1" t="s">
        <v>49</v>
      </c>
      <c r="H1" t="s">
        <v>50</v>
      </c>
      <c r="I1" t="s">
        <v>52</v>
      </c>
      <c r="J1" t="s">
        <v>53</v>
      </c>
      <c r="K1" t="s">
        <v>54</v>
      </c>
      <c r="L1" t="s">
        <v>77</v>
      </c>
      <c r="M1" t="s">
        <v>78</v>
      </c>
      <c r="N1" t="s">
        <v>79</v>
      </c>
      <c r="O1" t="s">
        <v>80</v>
      </c>
      <c r="Q1" t="s">
        <v>108</v>
      </c>
    </row>
    <row r="2" spans="1:17" x14ac:dyDescent="0.2">
      <c r="A2">
        <f>玩家成长时间线!A2</f>
        <v>1</v>
      </c>
      <c r="B2">
        <f>玩家成长时间线!B2</f>
        <v>1</v>
      </c>
      <c r="C2">
        <f ca="1">SUM($D$2:D2)</f>
        <v>0</v>
      </c>
      <c r="D2">
        <f ca="1">SUM(E2:O2)</f>
        <v>0</v>
      </c>
      <c r="E2">
        <f ca="1">(SUMIFS(OFFSET([2]掉落汇总!$C$2:$C$871,,MATCH($B2,[2]掉落汇总!$D$1:$M$1)),[2]掉落汇总!$A$2:$A$871,E$1,[2]掉落汇总!$C$2:$C$871,$Q$1)+SUMIFS(OFFSET([2]掉落汇总!$C$2:$C$871,,MATCH($B2,[2]掉落汇总!$D$1:$M$1)),[2]掉落汇总!$A$2:$A$871,E$1,[2]掉落汇总!$C$2:$C$871,$Q$2)/$Q$3)*宝箱投放计算!D2</f>
        <v>0</v>
      </c>
      <c r="F2">
        <f ca="1">(SUMIFS(OFFSET([2]掉落汇总!$C$2:$C$871,,MATCH($B2,[2]掉落汇总!$D$1:$M$1)),[2]掉落汇总!$A$2:$A$871,F$1,[2]掉落汇总!$C$2:$C$871,$Q$1)+SUMIFS(OFFSET([2]掉落汇总!$C$2:$C$871,,MATCH($B2,[2]掉落汇总!$D$1:$M$1)),[2]掉落汇总!$A$2:$A$871,F$1,[2]掉落汇总!$C$2:$C$871,$Q$2)/$Q$3)*宝箱投放计算!E2</f>
        <v>0</v>
      </c>
      <c r="G2">
        <f ca="1">(SUMIFS(OFFSET([2]掉落汇总!$C$2:$C$871,,MATCH($B2,[2]掉落汇总!$D$1:$M$1)),[2]掉落汇总!$A$2:$A$871,G$1,[2]掉落汇总!$C$2:$C$871,$Q$1)+SUMIFS(OFFSET([2]掉落汇总!$C$2:$C$871,,MATCH($B2,[2]掉落汇总!$D$1:$M$1)),[2]掉落汇总!$A$2:$A$871,G$1,[2]掉落汇总!$C$2:$C$871,$Q$2)/$Q$3)*宝箱投放计算!F2</f>
        <v>0</v>
      </c>
      <c r="H2">
        <f ca="1">(SUMIFS(OFFSET([2]掉落汇总!$C$2:$C$871,,MATCH($B2,[2]掉落汇总!$D$1:$M$1)),[2]掉落汇总!$A$2:$A$871,H$1,[2]掉落汇总!$C$2:$C$871,$Q$1)+SUMIFS(OFFSET([2]掉落汇总!$C$2:$C$871,,MATCH($B2,[2]掉落汇总!$D$1:$M$1)),[2]掉落汇总!$A$2:$A$871,H$1,[2]掉落汇总!$C$2:$C$871,$Q$2)/$Q$3)*宝箱投放计算!G2</f>
        <v>0</v>
      </c>
      <c r="I2">
        <f ca="1">(SUMIFS(OFFSET([2]掉落汇总!$C$2:$C$871,,MATCH($B2,[2]掉落汇总!$D$1:$M$1)),[2]掉落汇总!$A$2:$A$871,I$1,[2]掉落汇总!$C$2:$C$871,$Q$1)+SUMIFS(OFFSET([2]掉落汇总!$C$2:$C$871,,MATCH($B2,[2]掉落汇总!$D$1:$M$1)),[2]掉落汇总!$A$2:$A$871,I$1,[2]掉落汇总!$C$2:$C$871,$Q$2)/$Q$3)*宝箱投放计算!H2</f>
        <v>0</v>
      </c>
      <c r="J2">
        <f ca="1">(SUMIFS(OFFSET([2]掉落汇总!$C$2:$C$871,,MATCH($B2,[2]掉落汇总!$D$1:$M$1)),[2]掉落汇总!$A$2:$A$871,J$1,[2]掉落汇总!$C$2:$C$871,$Q$1)+SUMIFS(OFFSET([2]掉落汇总!$C$2:$C$871,,MATCH($B2,[2]掉落汇总!$D$1:$M$1)),[2]掉落汇总!$A$2:$A$871,J$1,[2]掉落汇总!$C$2:$C$871,$Q$2)/$Q$3)*宝箱投放计算!I2</f>
        <v>0</v>
      </c>
      <c r="K2">
        <f ca="1">(SUMIFS(OFFSET([2]掉落汇总!$C$2:$C$871,,MATCH($B2,[2]掉落汇总!$D$1:$M$1)),[2]掉落汇总!$A$2:$A$871,K$1,[2]掉落汇总!$C$2:$C$871,$Q$1)+SUMIFS(OFFSET([2]掉落汇总!$C$2:$C$871,,MATCH($B2,[2]掉落汇总!$D$1:$M$1)),[2]掉落汇总!$A$2:$A$871,K$1,[2]掉落汇总!$C$2:$C$871,$Q$2)/$Q$3)*宝箱投放计算!J2</f>
        <v>0</v>
      </c>
      <c r="L2">
        <f ca="1">(SUMIFS(OFFSET([2]掉落汇总!$C$2:$C$871,,MATCH($B2,[2]掉落汇总!$D$1:$M$1)),[2]掉落汇总!$A$2:$A$871,L$1,[2]掉落汇总!$C$2:$C$871,$Q$1)+SUMIFS(OFFSET([2]掉落汇总!$C$2:$C$871,,MATCH($B2,[2]掉落汇总!$D$1:$M$1)),[2]掉落汇总!$A$2:$A$871,L$1,[2]掉落汇总!$C$2:$C$871,$Q$2)/$Q$3)*宝箱投放计算!K2</f>
        <v>0</v>
      </c>
      <c r="M2">
        <f ca="1">(SUMIFS(OFFSET([2]掉落汇总!$C$2:$C$871,,MATCH($B2,[2]掉落汇总!$D$1:$M$1)),[2]掉落汇总!$A$2:$A$871,M$1,[2]掉落汇总!$C$2:$C$871,$Q$1)+SUMIFS(OFFSET([2]掉落汇总!$C$2:$C$871,,MATCH($B2,[2]掉落汇总!$D$1:$M$1)),[2]掉落汇总!$A$2:$A$871,M$1,[2]掉落汇总!$C$2:$C$871,$Q$2)/$Q$3)*宝箱投放计算!L2</f>
        <v>0</v>
      </c>
      <c r="N2">
        <f ca="1">(SUMIFS(OFFSET([2]掉落汇总!$C$2:$C$871,,MATCH($B2,[2]掉落汇总!$D$1:$M$1)),[2]掉落汇总!$A$2:$A$871,N$1,[2]掉落汇总!$C$2:$C$871,$Q$1)+SUMIFS(OFFSET([2]掉落汇总!$C$2:$C$871,,MATCH($B2,[2]掉落汇总!$D$1:$M$1)),[2]掉落汇总!$A$2:$A$871,N$1,[2]掉落汇总!$C$2:$C$871,$Q$2)/$Q$3)*宝箱投放计算!M2</f>
        <v>0</v>
      </c>
      <c r="O2">
        <f ca="1">(SUMIFS(OFFSET([2]掉落汇总!$C$2:$C$871,,MATCH($B2,[2]掉落汇总!$D$1:$M$1)),[2]掉落汇总!$A$2:$A$871,O$1,[2]掉落汇总!$C$2:$C$871,$Q$1)+SUMIFS(OFFSET([2]掉落汇总!$C$2:$C$871,,MATCH($B2,[2]掉落汇总!$D$1:$M$1)),[2]掉落汇总!$A$2:$A$871,O$1,[2]掉落汇总!$C$2:$C$871,$Q$2)/$Q$3)*宝箱投放计算!N2</f>
        <v>0</v>
      </c>
      <c r="Q2" t="s">
        <v>108</v>
      </c>
    </row>
    <row r="3" spans="1:17" x14ac:dyDescent="0.2">
      <c r="A3">
        <f>玩家成长时间线!A3</f>
        <v>2</v>
      </c>
      <c r="B3">
        <f>玩家成长时间线!B3</f>
        <v>1</v>
      </c>
      <c r="C3">
        <f ca="1">SUM($D$2:D3)</f>
        <v>0</v>
      </c>
      <c r="D3">
        <f t="shared" ref="D3:D66" ca="1" si="0">SUM(E3:O3)</f>
        <v>0</v>
      </c>
      <c r="E3">
        <f ca="1">(SUMIFS(OFFSET([2]掉落汇总!$C$2:$C$871,,MATCH($B3,[2]掉落汇总!$D$1:$M$1)),[2]掉落汇总!$A$2:$A$871,E$1,[2]掉落汇总!$C$2:$C$871,$Q$1)+SUMIFS(OFFSET([2]掉落汇总!$C$2:$C$871,,MATCH($B3,[2]掉落汇总!$D$1:$M$1)),[2]掉落汇总!$A$2:$A$871,E$1,[2]掉落汇总!$C$2:$C$871,$Q$2)/$Q$3)*宝箱投放计算!D3</f>
        <v>0</v>
      </c>
      <c r="F3">
        <f ca="1">(SUMIFS(OFFSET([2]掉落汇总!$C$2:$C$871,,MATCH($B3,[2]掉落汇总!$D$1:$M$1)),[2]掉落汇总!$A$2:$A$871,F$1,[2]掉落汇总!$C$2:$C$871,$Q$1)+SUMIFS(OFFSET([2]掉落汇总!$C$2:$C$871,,MATCH($B3,[2]掉落汇总!$D$1:$M$1)),[2]掉落汇总!$A$2:$A$871,F$1,[2]掉落汇总!$C$2:$C$871,$Q$2)/$Q$3)*宝箱投放计算!E3</f>
        <v>0</v>
      </c>
      <c r="G3">
        <f ca="1">(SUMIFS(OFFSET([2]掉落汇总!$C$2:$C$871,,MATCH($B3,[2]掉落汇总!$D$1:$M$1)),[2]掉落汇总!$A$2:$A$871,G$1,[2]掉落汇总!$C$2:$C$871,$Q$1)+SUMIFS(OFFSET([2]掉落汇总!$C$2:$C$871,,MATCH($B3,[2]掉落汇总!$D$1:$M$1)),[2]掉落汇总!$A$2:$A$871,G$1,[2]掉落汇总!$C$2:$C$871,$Q$2)/$Q$3)*宝箱投放计算!F3</f>
        <v>0</v>
      </c>
      <c r="H3">
        <f ca="1">(SUMIFS(OFFSET([2]掉落汇总!$C$2:$C$871,,MATCH($B3,[2]掉落汇总!$D$1:$M$1)),[2]掉落汇总!$A$2:$A$871,H$1,[2]掉落汇总!$C$2:$C$871,$Q$1)+SUMIFS(OFFSET([2]掉落汇总!$C$2:$C$871,,MATCH($B3,[2]掉落汇总!$D$1:$M$1)),[2]掉落汇总!$A$2:$A$871,H$1,[2]掉落汇总!$C$2:$C$871,$Q$2)/$Q$3)*宝箱投放计算!G3</f>
        <v>0</v>
      </c>
      <c r="I3">
        <f ca="1">(SUMIFS(OFFSET([2]掉落汇总!$C$2:$C$871,,MATCH($B3,[2]掉落汇总!$D$1:$M$1)),[2]掉落汇总!$A$2:$A$871,I$1,[2]掉落汇总!$C$2:$C$871,$Q$1)+SUMIFS(OFFSET([2]掉落汇总!$C$2:$C$871,,MATCH($B3,[2]掉落汇总!$D$1:$M$1)),[2]掉落汇总!$A$2:$A$871,I$1,[2]掉落汇总!$C$2:$C$871,$Q$2)/$Q$3)*宝箱投放计算!H3</f>
        <v>0</v>
      </c>
      <c r="J3">
        <f ca="1">(SUMIFS(OFFSET([2]掉落汇总!$C$2:$C$871,,MATCH($B3,[2]掉落汇总!$D$1:$M$1)),[2]掉落汇总!$A$2:$A$871,J$1,[2]掉落汇总!$C$2:$C$871,$Q$1)+SUMIFS(OFFSET([2]掉落汇总!$C$2:$C$871,,MATCH($B3,[2]掉落汇总!$D$1:$M$1)),[2]掉落汇总!$A$2:$A$871,J$1,[2]掉落汇总!$C$2:$C$871,$Q$2)/$Q$3)*宝箱投放计算!I3</f>
        <v>0</v>
      </c>
      <c r="K3">
        <f ca="1">(SUMIFS(OFFSET([2]掉落汇总!$C$2:$C$871,,MATCH($B3,[2]掉落汇总!$D$1:$M$1)),[2]掉落汇总!$A$2:$A$871,K$1,[2]掉落汇总!$C$2:$C$871,$Q$1)+SUMIFS(OFFSET([2]掉落汇总!$C$2:$C$871,,MATCH($B3,[2]掉落汇总!$D$1:$M$1)),[2]掉落汇总!$A$2:$A$871,K$1,[2]掉落汇总!$C$2:$C$871,$Q$2)/$Q$3)*宝箱投放计算!J3</f>
        <v>0</v>
      </c>
      <c r="L3">
        <f ca="1">(SUMIFS(OFFSET([2]掉落汇总!$C$2:$C$871,,MATCH($B3,[2]掉落汇总!$D$1:$M$1)),[2]掉落汇总!$A$2:$A$871,L$1,[2]掉落汇总!$C$2:$C$871,$Q$1)+SUMIFS(OFFSET([2]掉落汇总!$C$2:$C$871,,MATCH($B3,[2]掉落汇总!$D$1:$M$1)),[2]掉落汇总!$A$2:$A$871,L$1,[2]掉落汇总!$C$2:$C$871,$Q$2)/$Q$3)*宝箱投放计算!K3</f>
        <v>0</v>
      </c>
      <c r="M3">
        <f ca="1">(SUMIFS(OFFSET([2]掉落汇总!$C$2:$C$871,,MATCH($B3,[2]掉落汇总!$D$1:$M$1)),[2]掉落汇总!$A$2:$A$871,M$1,[2]掉落汇总!$C$2:$C$871,$Q$1)+SUMIFS(OFFSET([2]掉落汇总!$C$2:$C$871,,MATCH($B3,[2]掉落汇总!$D$1:$M$1)),[2]掉落汇总!$A$2:$A$871,M$1,[2]掉落汇总!$C$2:$C$871,$Q$2)/$Q$3)*宝箱投放计算!L3</f>
        <v>0</v>
      </c>
      <c r="N3">
        <f ca="1">(SUMIFS(OFFSET([2]掉落汇总!$C$2:$C$871,,MATCH($B3,[2]掉落汇总!$D$1:$M$1)),[2]掉落汇总!$A$2:$A$871,N$1,[2]掉落汇总!$C$2:$C$871,$Q$1)+SUMIFS(OFFSET([2]掉落汇总!$C$2:$C$871,,MATCH($B3,[2]掉落汇总!$D$1:$M$1)),[2]掉落汇总!$A$2:$A$871,N$1,[2]掉落汇总!$C$2:$C$871,$Q$2)/$Q$3)*宝箱投放计算!M3</f>
        <v>0</v>
      </c>
      <c r="O3">
        <f ca="1">(SUMIFS(OFFSET([2]掉落汇总!$C$2:$C$871,,MATCH($B3,[2]掉落汇总!$D$1:$M$1)),[2]掉落汇总!$A$2:$A$871,O$1,[2]掉落汇总!$C$2:$C$871,$Q$1)+SUMIFS(OFFSET([2]掉落汇总!$C$2:$C$871,,MATCH($B3,[2]掉落汇总!$D$1:$M$1)),[2]掉落汇总!$A$2:$A$871,O$1,[2]掉落汇总!$C$2:$C$871,$Q$2)/$Q$3)*宝箱投放计算!N3</f>
        <v>0</v>
      </c>
      <c r="Q3">
        <v>1</v>
      </c>
    </row>
    <row r="4" spans="1:17" x14ac:dyDescent="0.2">
      <c r="A4">
        <f>玩家成长时间线!A4</f>
        <v>3</v>
      </c>
      <c r="B4">
        <f>玩家成长时间线!B4</f>
        <v>2</v>
      </c>
      <c r="C4">
        <f ca="1">SUM($D$2:D4)</f>
        <v>0</v>
      </c>
      <c r="D4">
        <f t="shared" ca="1" si="0"/>
        <v>0</v>
      </c>
      <c r="E4">
        <f ca="1">(SUMIFS(OFFSET([2]掉落汇总!$C$2:$C$871,,MATCH($B4,[2]掉落汇总!$D$1:$M$1)),[2]掉落汇总!$A$2:$A$871,E$1,[2]掉落汇总!$C$2:$C$871,$Q$1)+SUMIFS(OFFSET([2]掉落汇总!$C$2:$C$871,,MATCH($B4,[2]掉落汇总!$D$1:$M$1)),[2]掉落汇总!$A$2:$A$871,E$1,[2]掉落汇总!$C$2:$C$871,$Q$2)/$Q$3)*宝箱投放计算!D4</f>
        <v>0</v>
      </c>
      <c r="F4">
        <f ca="1">(SUMIFS(OFFSET([2]掉落汇总!$C$2:$C$871,,MATCH($B4,[2]掉落汇总!$D$1:$M$1)),[2]掉落汇总!$A$2:$A$871,F$1,[2]掉落汇总!$C$2:$C$871,$Q$1)+SUMIFS(OFFSET([2]掉落汇总!$C$2:$C$871,,MATCH($B4,[2]掉落汇总!$D$1:$M$1)),[2]掉落汇总!$A$2:$A$871,F$1,[2]掉落汇总!$C$2:$C$871,$Q$2)/$Q$3)*宝箱投放计算!E4</f>
        <v>0</v>
      </c>
      <c r="G4">
        <f ca="1">(SUMIFS(OFFSET([2]掉落汇总!$C$2:$C$871,,MATCH($B4,[2]掉落汇总!$D$1:$M$1)),[2]掉落汇总!$A$2:$A$871,G$1,[2]掉落汇总!$C$2:$C$871,$Q$1)+SUMIFS(OFFSET([2]掉落汇总!$C$2:$C$871,,MATCH($B4,[2]掉落汇总!$D$1:$M$1)),[2]掉落汇总!$A$2:$A$871,G$1,[2]掉落汇总!$C$2:$C$871,$Q$2)/$Q$3)*宝箱投放计算!F4</f>
        <v>0</v>
      </c>
      <c r="H4">
        <f ca="1">(SUMIFS(OFFSET([2]掉落汇总!$C$2:$C$871,,MATCH($B4,[2]掉落汇总!$D$1:$M$1)),[2]掉落汇总!$A$2:$A$871,H$1,[2]掉落汇总!$C$2:$C$871,$Q$1)+SUMIFS(OFFSET([2]掉落汇总!$C$2:$C$871,,MATCH($B4,[2]掉落汇总!$D$1:$M$1)),[2]掉落汇总!$A$2:$A$871,H$1,[2]掉落汇总!$C$2:$C$871,$Q$2)/$Q$3)*宝箱投放计算!G4</f>
        <v>0</v>
      </c>
      <c r="I4">
        <f ca="1">(SUMIFS(OFFSET([2]掉落汇总!$C$2:$C$871,,MATCH($B4,[2]掉落汇总!$D$1:$M$1)),[2]掉落汇总!$A$2:$A$871,I$1,[2]掉落汇总!$C$2:$C$871,$Q$1)+SUMIFS(OFFSET([2]掉落汇总!$C$2:$C$871,,MATCH($B4,[2]掉落汇总!$D$1:$M$1)),[2]掉落汇总!$A$2:$A$871,I$1,[2]掉落汇总!$C$2:$C$871,$Q$2)/$Q$3)*宝箱投放计算!H4</f>
        <v>0</v>
      </c>
      <c r="J4">
        <f ca="1">(SUMIFS(OFFSET([2]掉落汇总!$C$2:$C$871,,MATCH($B4,[2]掉落汇总!$D$1:$M$1)),[2]掉落汇总!$A$2:$A$871,J$1,[2]掉落汇总!$C$2:$C$871,$Q$1)+SUMIFS(OFFSET([2]掉落汇总!$C$2:$C$871,,MATCH($B4,[2]掉落汇总!$D$1:$M$1)),[2]掉落汇总!$A$2:$A$871,J$1,[2]掉落汇总!$C$2:$C$871,$Q$2)/$Q$3)*宝箱投放计算!I4</f>
        <v>0</v>
      </c>
      <c r="K4">
        <f ca="1">(SUMIFS(OFFSET([2]掉落汇总!$C$2:$C$871,,MATCH($B4,[2]掉落汇总!$D$1:$M$1)),[2]掉落汇总!$A$2:$A$871,K$1,[2]掉落汇总!$C$2:$C$871,$Q$1)+SUMIFS(OFFSET([2]掉落汇总!$C$2:$C$871,,MATCH($B4,[2]掉落汇总!$D$1:$M$1)),[2]掉落汇总!$A$2:$A$871,K$1,[2]掉落汇总!$C$2:$C$871,$Q$2)/$Q$3)*宝箱投放计算!J4</f>
        <v>0</v>
      </c>
      <c r="L4">
        <f ca="1">(SUMIFS(OFFSET([2]掉落汇总!$C$2:$C$871,,MATCH($B4,[2]掉落汇总!$D$1:$M$1)),[2]掉落汇总!$A$2:$A$871,L$1,[2]掉落汇总!$C$2:$C$871,$Q$1)+SUMIFS(OFFSET([2]掉落汇总!$C$2:$C$871,,MATCH($B4,[2]掉落汇总!$D$1:$M$1)),[2]掉落汇总!$A$2:$A$871,L$1,[2]掉落汇总!$C$2:$C$871,$Q$2)/$Q$3)*宝箱投放计算!K4</f>
        <v>0</v>
      </c>
      <c r="M4">
        <f ca="1">(SUMIFS(OFFSET([2]掉落汇总!$C$2:$C$871,,MATCH($B4,[2]掉落汇总!$D$1:$M$1)),[2]掉落汇总!$A$2:$A$871,M$1,[2]掉落汇总!$C$2:$C$871,$Q$1)+SUMIFS(OFFSET([2]掉落汇总!$C$2:$C$871,,MATCH($B4,[2]掉落汇总!$D$1:$M$1)),[2]掉落汇总!$A$2:$A$871,M$1,[2]掉落汇总!$C$2:$C$871,$Q$2)/$Q$3)*宝箱投放计算!L4</f>
        <v>0</v>
      </c>
      <c r="N4">
        <f ca="1">(SUMIFS(OFFSET([2]掉落汇总!$C$2:$C$871,,MATCH($B4,[2]掉落汇总!$D$1:$M$1)),[2]掉落汇总!$A$2:$A$871,N$1,[2]掉落汇总!$C$2:$C$871,$Q$1)+SUMIFS(OFFSET([2]掉落汇总!$C$2:$C$871,,MATCH($B4,[2]掉落汇总!$D$1:$M$1)),[2]掉落汇总!$A$2:$A$871,N$1,[2]掉落汇总!$C$2:$C$871,$Q$2)/$Q$3)*宝箱投放计算!M4</f>
        <v>0</v>
      </c>
      <c r="O4">
        <f ca="1">(SUMIFS(OFFSET([2]掉落汇总!$C$2:$C$871,,MATCH($B4,[2]掉落汇总!$D$1:$M$1)),[2]掉落汇总!$A$2:$A$871,O$1,[2]掉落汇总!$C$2:$C$871,$Q$1)+SUMIFS(OFFSET([2]掉落汇总!$C$2:$C$871,,MATCH($B4,[2]掉落汇总!$D$1:$M$1)),[2]掉落汇总!$A$2:$A$871,O$1,[2]掉落汇总!$C$2:$C$871,$Q$2)/$Q$3)*宝箱投放计算!N4</f>
        <v>0</v>
      </c>
    </row>
    <row r="5" spans="1:17" x14ac:dyDescent="0.2">
      <c r="A5">
        <f>玩家成长时间线!A5</f>
        <v>4</v>
      </c>
      <c r="B5">
        <f>玩家成长时间线!B5</f>
        <v>3</v>
      </c>
      <c r="C5">
        <f ca="1">SUM($D$2:D5)</f>
        <v>4.5488868756634258</v>
      </c>
      <c r="D5">
        <f t="shared" ca="1" si="0"/>
        <v>4.5488868756634258</v>
      </c>
      <c r="E5">
        <f ca="1">(SUMIFS(OFFSET([2]掉落汇总!$C$2:$C$871,,MATCH($B5,[2]掉落汇总!$D$1:$M$1)),[2]掉落汇总!$A$2:$A$871,E$1,[2]掉落汇总!$C$2:$C$871,$Q$1)+SUMIFS(OFFSET([2]掉落汇总!$C$2:$C$871,,MATCH($B5,[2]掉落汇总!$D$1:$M$1)),[2]掉落汇总!$A$2:$A$871,E$1,[2]掉落汇总!$C$2:$C$871,$Q$2)/$Q$3)*宝箱投放计算!D5</f>
        <v>0.24407812500000001</v>
      </c>
      <c r="F5">
        <f ca="1">(SUMIFS(OFFSET([2]掉落汇总!$C$2:$C$871,,MATCH($B5,[2]掉落汇总!$D$1:$M$1)),[2]掉落汇总!$A$2:$A$871,F$1,[2]掉落汇总!$C$2:$C$871,$Q$1)+SUMIFS(OFFSET([2]掉落汇总!$C$2:$C$871,,MATCH($B5,[2]掉落汇总!$D$1:$M$1)),[2]掉落汇总!$A$2:$A$871,F$1,[2]掉落汇总!$C$2:$C$871,$Q$2)/$Q$3)*宝箱投放计算!E5</f>
        <v>1.1000403388463091</v>
      </c>
      <c r="G5">
        <f ca="1">(SUMIFS(OFFSET([2]掉落汇总!$C$2:$C$871,,MATCH($B5,[2]掉落汇总!$D$1:$M$1)),[2]掉落汇总!$A$2:$A$871,G$1,[2]掉落汇总!$C$2:$C$871,$Q$1)+SUMIFS(OFFSET([2]掉落汇总!$C$2:$C$871,,MATCH($B5,[2]掉落汇总!$D$1:$M$1)),[2]掉落汇总!$A$2:$A$871,G$1,[2]掉落汇总!$C$2:$C$871,$Q$2)/$Q$3)*宝箱投放计算!F5</f>
        <v>0</v>
      </c>
      <c r="H5">
        <f ca="1">(SUMIFS(OFFSET([2]掉落汇总!$C$2:$C$871,,MATCH($B5,[2]掉落汇总!$D$1:$M$1)),[2]掉落汇总!$A$2:$A$871,H$1,[2]掉落汇总!$C$2:$C$871,$Q$1)+SUMIFS(OFFSET([2]掉落汇总!$C$2:$C$871,,MATCH($B5,[2]掉落汇总!$D$1:$M$1)),[2]掉落汇总!$A$2:$A$871,H$1,[2]掉落汇总!$C$2:$C$871,$Q$2)/$Q$3)*宝箱投放计算!G5</f>
        <v>0</v>
      </c>
      <c r="I5">
        <f ca="1">(SUMIFS(OFFSET([2]掉落汇总!$C$2:$C$871,,MATCH($B5,[2]掉落汇总!$D$1:$M$1)),[2]掉落汇总!$A$2:$A$871,I$1,[2]掉落汇总!$C$2:$C$871,$Q$1)+SUMIFS(OFFSET([2]掉落汇总!$C$2:$C$871,,MATCH($B5,[2]掉落汇总!$D$1:$M$1)),[2]掉落汇总!$A$2:$A$871,I$1,[2]掉落汇总!$C$2:$C$871,$Q$2)/$Q$3)*宝箱投放计算!H5</f>
        <v>0</v>
      </c>
      <c r="J5">
        <f ca="1">(SUMIFS(OFFSET([2]掉落汇总!$C$2:$C$871,,MATCH($B5,[2]掉落汇总!$D$1:$M$1)),[2]掉落汇总!$A$2:$A$871,J$1,[2]掉落汇总!$C$2:$C$871,$Q$1)+SUMIFS(OFFSET([2]掉落汇总!$C$2:$C$871,,MATCH($B5,[2]掉落汇总!$D$1:$M$1)),[2]掉落汇总!$A$2:$A$871,J$1,[2]掉落汇总!$C$2:$C$871,$Q$2)/$Q$3)*宝箱投放计算!I5</f>
        <v>2.0826079816061749</v>
      </c>
      <c r="K5">
        <f ca="1">(SUMIFS(OFFSET([2]掉落汇总!$C$2:$C$871,,MATCH($B5,[2]掉落汇总!$D$1:$M$1)),[2]掉落汇总!$A$2:$A$871,K$1,[2]掉落汇总!$C$2:$C$871,$Q$1)+SUMIFS(OFFSET([2]掉落汇总!$C$2:$C$871,,MATCH($B5,[2]掉落汇总!$D$1:$M$1)),[2]掉落汇总!$A$2:$A$871,K$1,[2]掉落汇总!$C$2:$C$871,$Q$2)/$Q$3)*宝箱投放计算!J5</f>
        <v>0</v>
      </c>
      <c r="L5">
        <f ca="1">(SUMIFS(OFFSET([2]掉落汇总!$C$2:$C$871,,MATCH($B5,[2]掉落汇总!$D$1:$M$1)),[2]掉落汇总!$A$2:$A$871,L$1,[2]掉落汇总!$C$2:$C$871,$Q$1)+SUMIFS(OFFSET([2]掉落汇总!$C$2:$C$871,,MATCH($B5,[2]掉落汇总!$D$1:$M$1)),[2]掉落汇总!$A$2:$A$871,L$1,[2]掉落汇总!$C$2:$C$871,$Q$2)/$Q$3)*宝箱投放计算!K5</f>
        <v>0.41749379652605456</v>
      </c>
      <c r="M5">
        <f ca="1">(SUMIFS(OFFSET([2]掉落汇总!$C$2:$C$871,,MATCH($B5,[2]掉落汇总!$D$1:$M$1)),[2]掉落汇总!$A$2:$A$871,M$1,[2]掉落汇总!$C$2:$C$871,$Q$1)+SUMIFS(OFFSET([2]掉落汇总!$C$2:$C$871,,MATCH($B5,[2]掉落汇总!$D$1:$M$1)),[2]掉落汇总!$A$2:$A$871,M$1,[2]掉落汇总!$C$2:$C$871,$Q$2)/$Q$3)*宝箱投放计算!L5</f>
        <v>0.4186260949746427</v>
      </c>
      <c r="N5">
        <f ca="1">(SUMIFS(OFFSET([2]掉落汇总!$C$2:$C$871,,MATCH($B5,[2]掉落汇总!$D$1:$M$1)),[2]掉落汇总!$A$2:$A$871,N$1,[2]掉落汇总!$C$2:$C$871,$Q$1)+SUMIFS(OFFSET([2]掉落汇总!$C$2:$C$871,,MATCH($B5,[2]掉落汇总!$D$1:$M$1)),[2]掉落汇总!$A$2:$A$871,N$1,[2]掉落汇总!$C$2:$C$871,$Q$2)/$Q$3)*宝箱投放计算!M5</f>
        <v>0.10476574655679133</v>
      </c>
      <c r="O5">
        <f ca="1">(SUMIFS(OFFSET([2]掉落汇总!$C$2:$C$871,,MATCH($B5,[2]掉落汇总!$D$1:$M$1)),[2]掉落汇总!$A$2:$A$871,O$1,[2]掉落汇总!$C$2:$C$871,$Q$1)+SUMIFS(OFFSET([2]掉落汇总!$C$2:$C$871,,MATCH($B5,[2]掉落汇总!$D$1:$M$1)),[2]掉落汇总!$A$2:$A$871,O$1,[2]掉落汇总!$C$2:$C$871,$Q$2)/$Q$3)*宝箱投放计算!N5</f>
        <v>0.18127479215345321</v>
      </c>
    </row>
    <row r="6" spans="1:17" x14ac:dyDescent="0.2">
      <c r="A6">
        <f>玩家成长时间线!A6</f>
        <v>5</v>
      </c>
      <c r="B6">
        <f>玩家成长时间线!B6</f>
        <v>3</v>
      </c>
      <c r="C6">
        <f ca="1">SUM($D$2:D6)</f>
        <v>7.0280563947206769</v>
      </c>
      <c r="D6">
        <f t="shared" ca="1" si="0"/>
        <v>2.4791695190572511</v>
      </c>
      <c r="E6">
        <f ca="1">(SUMIFS(OFFSET([2]掉落汇总!$C$2:$C$871,,MATCH($B6,[2]掉落汇总!$D$1:$M$1)),[2]掉落汇总!$A$2:$A$871,E$1,[2]掉落汇总!$C$2:$C$871,$Q$1)+SUMIFS(OFFSET([2]掉落汇总!$C$2:$C$871,,MATCH($B6,[2]掉落汇总!$D$1:$M$1)),[2]掉落汇总!$A$2:$A$871,E$1,[2]掉落汇总!$C$2:$C$871,$Q$2)/$Q$3)*宝箱投放计算!D6</f>
        <v>0.25696874999999997</v>
      </c>
      <c r="F6">
        <f ca="1">(SUMIFS(OFFSET([2]掉落汇总!$C$2:$C$871,,MATCH($B6,[2]掉落汇总!$D$1:$M$1)),[2]掉落汇总!$A$2:$A$871,F$1,[2]掉落汇总!$C$2:$C$871,$Q$1)+SUMIFS(OFFSET([2]掉落汇总!$C$2:$C$871,,MATCH($B6,[2]掉落汇总!$D$1:$M$1)),[2]掉落汇总!$A$2:$A$871,F$1,[2]掉落汇总!$C$2:$C$871,$Q$2)/$Q$3)*宝箱投放计算!E6</f>
        <v>1.1000403388463091</v>
      </c>
      <c r="G6">
        <f ca="1">(SUMIFS(OFFSET([2]掉落汇总!$C$2:$C$871,,MATCH($B6,[2]掉落汇总!$D$1:$M$1)),[2]掉落汇总!$A$2:$A$871,G$1,[2]掉落汇总!$C$2:$C$871,$Q$1)+SUMIFS(OFFSET([2]掉落汇总!$C$2:$C$871,,MATCH($B6,[2]掉落汇总!$D$1:$M$1)),[2]掉落汇总!$A$2:$A$871,G$1,[2]掉落汇总!$C$2:$C$871,$Q$2)/$Q$3)*宝箱投放计算!F6</f>
        <v>0</v>
      </c>
      <c r="H6">
        <f ca="1">(SUMIFS(OFFSET([2]掉落汇总!$C$2:$C$871,,MATCH($B6,[2]掉落汇总!$D$1:$M$1)),[2]掉落汇总!$A$2:$A$871,H$1,[2]掉落汇总!$C$2:$C$871,$Q$1)+SUMIFS(OFFSET([2]掉落汇总!$C$2:$C$871,,MATCH($B6,[2]掉落汇总!$D$1:$M$1)),[2]掉落汇总!$A$2:$A$871,H$1,[2]掉落汇总!$C$2:$C$871,$Q$2)/$Q$3)*宝箱投放计算!G6</f>
        <v>0</v>
      </c>
      <c r="I6">
        <f ca="1">(SUMIFS(OFFSET([2]掉落汇总!$C$2:$C$871,,MATCH($B6,[2]掉落汇总!$D$1:$M$1)),[2]掉落汇总!$A$2:$A$871,I$1,[2]掉落汇总!$C$2:$C$871,$Q$1)+SUMIFS(OFFSET([2]掉落汇总!$C$2:$C$871,,MATCH($B6,[2]掉落汇总!$D$1:$M$1)),[2]掉落汇总!$A$2:$A$871,I$1,[2]掉落汇总!$C$2:$C$871,$Q$2)/$Q$3)*宝箱投放计算!H6</f>
        <v>0</v>
      </c>
      <c r="J6">
        <f ca="1">(SUMIFS(OFFSET([2]掉落汇总!$C$2:$C$871,,MATCH($B6,[2]掉落汇总!$D$1:$M$1)),[2]掉落汇总!$A$2:$A$871,J$1,[2]掉落汇总!$C$2:$C$871,$Q$1)+SUMIFS(OFFSET([2]掉落汇总!$C$2:$C$871,,MATCH($B6,[2]掉落汇总!$D$1:$M$1)),[2]掉落汇总!$A$2:$A$871,J$1,[2]掉落汇总!$C$2:$C$871,$Q$2)/$Q$3)*宝箱投放计算!I6</f>
        <v>0</v>
      </c>
      <c r="K6">
        <f ca="1">(SUMIFS(OFFSET([2]掉落汇总!$C$2:$C$871,,MATCH($B6,[2]掉落汇总!$D$1:$M$1)),[2]掉落汇总!$A$2:$A$871,K$1,[2]掉落汇总!$C$2:$C$871,$Q$1)+SUMIFS(OFFSET([2]掉落汇总!$C$2:$C$871,,MATCH($B6,[2]掉落汇总!$D$1:$M$1)),[2]掉落汇总!$A$2:$A$871,K$1,[2]掉落汇总!$C$2:$C$871,$Q$2)/$Q$3)*宝箱投放计算!J6</f>
        <v>0</v>
      </c>
      <c r="L6">
        <f ca="1">(SUMIFS(OFFSET([2]掉落汇总!$C$2:$C$871,,MATCH($B6,[2]掉落汇总!$D$1:$M$1)),[2]掉落汇总!$A$2:$A$871,L$1,[2]掉落汇总!$C$2:$C$871,$Q$1)+SUMIFS(OFFSET([2]掉落汇总!$C$2:$C$871,,MATCH($B6,[2]掉落汇总!$D$1:$M$1)),[2]掉落汇总!$A$2:$A$871,L$1,[2]掉落汇总!$C$2:$C$871,$Q$2)/$Q$3)*宝箱投放计算!K6</f>
        <v>0.41749379652605456</v>
      </c>
      <c r="M6">
        <f ca="1">(SUMIFS(OFFSET([2]掉落汇总!$C$2:$C$871,,MATCH($B6,[2]掉落汇总!$D$1:$M$1)),[2]掉落汇总!$A$2:$A$871,M$1,[2]掉落汇总!$C$2:$C$871,$Q$1)+SUMIFS(OFFSET([2]掉落汇总!$C$2:$C$871,,MATCH($B6,[2]掉落汇总!$D$1:$M$1)),[2]掉落汇总!$A$2:$A$871,M$1,[2]掉落汇总!$C$2:$C$871,$Q$2)/$Q$3)*宝箱投放计算!L6</f>
        <v>0.4186260949746427</v>
      </c>
      <c r="N6">
        <f ca="1">(SUMIFS(OFFSET([2]掉落汇总!$C$2:$C$871,,MATCH($B6,[2]掉落汇总!$D$1:$M$1)),[2]掉落汇总!$A$2:$A$871,N$1,[2]掉落汇总!$C$2:$C$871,$Q$1)+SUMIFS(OFFSET([2]掉落汇总!$C$2:$C$871,,MATCH($B6,[2]掉落汇总!$D$1:$M$1)),[2]掉落汇总!$A$2:$A$871,N$1,[2]掉落汇总!$C$2:$C$871,$Q$2)/$Q$3)*宝箱投放计算!M6</f>
        <v>0.10476574655679133</v>
      </c>
      <c r="O6">
        <f ca="1">(SUMIFS(OFFSET([2]掉落汇总!$C$2:$C$871,,MATCH($B6,[2]掉落汇总!$D$1:$M$1)),[2]掉落汇总!$A$2:$A$871,O$1,[2]掉落汇总!$C$2:$C$871,$Q$1)+SUMIFS(OFFSET([2]掉落汇总!$C$2:$C$871,,MATCH($B6,[2]掉落汇总!$D$1:$M$1)),[2]掉落汇总!$A$2:$A$871,O$1,[2]掉落汇总!$C$2:$C$871,$Q$2)/$Q$3)*宝箱投放计算!N6</f>
        <v>0.18127479215345321</v>
      </c>
    </row>
    <row r="7" spans="1:17" x14ac:dyDescent="0.2">
      <c r="A7">
        <f>玩家成长时间线!A7</f>
        <v>6</v>
      </c>
      <c r="B7">
        <f>玩家成长时间线!B7</f>
        <v>3</v>
      </c>
      <c r="C7">
        <f ca="1">SUM($D$2:D7)</f>
        <v>9.496679038777927</v>
      </c>
      <c r="D7">
        <f t="shared" ca="1" si="0"/>
        <v>2.468622644057251</v>
      </c>
      <c r="E7">
        <f ca="1">(SUMIFS(OFFSET([2]掉落汇总!$C$2:$C$871,,MATCH($B7,[2]掉落汇总!$D$1:$M$1)),[2]掉落汇总!$A$2:$A$871,E$1,[2]掉落汇总!$C$2:$C$871,$Q$1)+SUMIFS(OFFSET([2]掉落汇总!$C$2:$C$871,,MATCH($B7,[2]掉落汇总!$D$1:$M$1)),[2]掉落汇总!$A$2:$A$871,E$1,[2]掉落汇总!$C$2:$C$871,$Q$2)/$Q$3)*宝箱投放计算!D7</f>
        <v>0.24642187499999998</v>
      </c>
      <c r="F7">
        <f ca="1">(SUMIFS(OFFSET([2]掉落汇总!$C$2:$C$871,,MATCH($B7,[2]掉落汇总!$D$1:$M$1)),[2]掉落汇总!$A$2:$A$871,F$1,[2]掉落汇总!$C$2:$C$871,$Q$1)+SUMIFS(OFFSET([2]掉落汇总!$C$2:$C$871,,MATCH($B7,[2]掉落汇总!$D$1:$M$1)),[2]掉落汇总!$A$2:$A$871,F$1,[2]掉落汇总!$C$2:$C$871,$Q$2)/$Q$3)*宝箱投放计算!E7</f>
        <v>1.1000403388463091</v>
      </c>
      <c r="G7">
        <f ca="1">(SUMIFS(OFFSET([2]掉落汇总!$C$2:$C$871,,MATCH($B7,[2]掉落汇总!$D$1:$M$1)),[2]掉落汇总!$A$2:$A$871,G$1,[2]掉落汇总!$C$2:$C$871,$Q$1)+SUMIFS(OFFSET([2]掉落汇总!$C$2:$C$871,,MATCH($B7,[2]掉落汇总!$D$1:$M$1)),[2]掉落汇总!$A$2:$A$871,G$1,[2]掉落汇总!$C$2:$C$871,$Q$2)/$Q$3)*宝箱投放计算!F7</f>
        <v>0</v>
      </c>
      <c r="H7">
        <f ca="1">(SUMIFS(OFFSET([2]掉落汇总!$C$2:$C$871,,MATCH($B7,[2]掉落汇总!$D$1:$M$1)),[2]掉落汇总!$A$2:$A$871,H$1,[2]掉落汇总!$C$2:$C$871,$Q$1)+SUMIFS(OFFSET([2]掉落汇总!$C$2:$C$871,,MATCH($B7,[2]掉落汇总!$D$1:$M$1)),[2]掉落汇总!$A$2:$A$871,H$1,[2]掉落汇总!$C$2:$C$871,$Q$2)/$Q$3)*宝箱投放计算!G7</f>
        <v>0</v>
      </c>
      <c r="I7">
        <f ca="1">(SUMIFS(OFFSET([2]掉落汇总!$C$2:$C$871,,MATCH($B7,[2]掉落汇总!$D$1:$M$1)),[2]掉落汇总!$A$2:$A$871,I$1,[2]掉落汇总!$C$2:$C$871,$Q$1)+SUMIFS(OFFSET([2]掉落汇总!$C$2:$C$871,,MATCH($B7,[2]掉落汇总!$D$1:$M$1)),[2]掉落汇总!$A$2:$A$871,I$1,[2]掉落汇总!$C$2:$C$871,$Q$2)/$Q$3)*宝箱投放计算!H7</f>
        <v>0</v>
      </c>
      <c r="J7">
        <f ca="1">(SUMIFS(OFFSET([2]掉落汇总!$C$2:$C$871,,MATCH($B7,[2]掉落汇总!$D$1:$M$1)),[2]掉落汇总!$A$2:$A$871,J$1,[2]掉落汇总!$C$2:$C$871,$Q$1)+SUMIFS(OFFSET([2]掉落汇总!$C$2:$C$871,,MATCH($B7,[2]掉落汇总!$D$1:$M$1)),[2]掉落汇总!$A$2:$A$871,J$1,[2]掉落汇总!$C$2:$C$871,$Q$2)/$Q$3)*宝箱投放计算!I7</f>
        <v>0</v>
      </c>
      <c r="K7">
        <f ca="1">(SUMIFS(OFFSET([2]掉落汇总!$C$2:$C$871,,MATCH($B7,[2]掉落汇总!$D$1:$M$1)),[2]掉落汇总!$A$2:$A$871,K$1,[2]掉落汇总!$C$2:$C$871,$Q$1)+SUMIFS(OFFSET([2]掉落汇总!$C$2:$C$871,,MATCH($B7,[2]掉落汇总!$D$1:$M$1)),[2]掉落汇总!$A$2:$A$871,K$1,[2]掉落汇总!$C$2:$C$871,$Q$2)/$Q$3)*宝箱投放计算!J7</f>
        <v>0</v>
      </c>
      <c r="L7">
        <f ca="1">(SUMIFS(OFFSET([2]掉落汇总!$C$2:$C$871,,MATCH($B7,[2]掉落汇总!$D$1:$M$1)),[2]掉落汇总!$A$2:$A$871,L$1,[2]掉落汇总!$C$2:$C$871,$Q$1)+SUMIFS(OFFSET([2]掉落汇总!$C$2:$C$871,,MATCH($B7,[2]掉落汇总!$D$1:$M$1)),[2]掉落汇总!$A$2:$A$871,L$1,[2]掉落汇总!$C$2:$C$871,$Q$2)/$Q$3)*宝箱投放计算!K7</f>
        <v>0.41749379652605456</v>
      </c>
      <c r="M7">
        <f ca="1">(SUMIFS(OFFSET([2]掉落汇总!$C$2:$C$871,,MATCH($B7,[2]掉落汇总!$D$1:$M$1)),[2]掉落汇总!$A$2:$A$871,M$1,[2]掉落汇总!$C$2:$C$871,$Q$1)+SUMIFS(OFFSET([2]掉落汇总!$C$2:$C$871,,MATCH($B7,[2]掉落汇总!$D$1:$M$1)),[2]掉落汇总!$A$2:$A$871,M$1,[2]掉落汇总!$C$2:$C$871,$Q$2)/$Q$3)*宝箱投放计算!L7</f>
        <v>0.4186260949746427</v>
      </c>
      <c r="N7">
        <f ca="1">(SUMIFS(OFFSET([2]掉落汇总!$C$2:$C$871,,MATCH($B7,[2]掉落汇总!$D$1:$M$1)),[2]掉落汇总!$A$2:$A$871,N$1,[2]掉落汇总!$C$2:$C$871,$Q$1)+SUMIFS(OFFSET([2]掉落汇总!$C$2:$C$871,,MATCH($B7,[2]掉落汇总!$D$1:$M$1)),[2]掉落汇总!$A$2:$A$871,N$1,[2]掉落汇总!$C$2:$C$871,$Q$2)/$Q$3)*宝箱投放计算!M7</f>
        <v>0.10476574655679133</v>
      </c>
      <c r="O7">
        <f ca="1">(SUMIFS(OFFSET([2]掉落汇总!$C$2:$C$871,,MATCH($B7,[2]掉落汇总!$D$1:$M$1)),[2]掉落汇总!$A$2:$A$871,O$1,[2]掉落汇总!$C$2:$C$871,$Q$1)+SUMIFS(OFFSET([2]掉落汇总!$C$2:$C$871,,MATCH($B7,[2]掉落汇总!$D$1:$M$1)),[2]掉落汇总!$A$2:$A$871,O$1,[2]掉落汇总!$C$2:$C$871,$Q$2)/$Q$3)*宝箱投放计算!N7</f>
        <v>0.18127479215345321</v>
      </c>
    </row>
    <row r="8" spans="1:17" x14ac:dyDescent="0.2">
      <c r="A8">
        <f>玩家成长时间线!A8</f>
        <v>7</v>
      </c>
      <c r="B8">
        <f>玩家成长时间线!B8</f>
        <v>3</v>
      </c>
      <c r="C8">
        <f ca="1">SUM($D$2:D8)</f>
        <v>11.966473557835178</v>
      </c>
      <c r="D8">
        <f t="shared" ca="1" si="0"/>
        <v>2.4697945190572512</v>
      </c>
      <c r="E8">
        <f ca="1">(SUMIFS(OFFSET([2]掉落汇总!$C$2:$C$871,,MATCH($B8,[2]掉落汇总!$D$1:$M$1)),[2]掉落汇总!$A$2:$A$871,E$1,[2]掉落汇总!$C$2:$C$871,$Q$1)+SUMIFS(OFFSET([2]掉落汇总!$C$2:$C$871,,MATCH($B8,[2]掉落汇总!$D$1:$M$1)),[2]掉落汇总!$A$2:$A$871,E$1,[2]掉落汇总!$C$2:$C$871,$Q$2)/$Q$3)*宝箱投放计算!D8</f>
        <v>0.24759374999999997</v>
      </c>
      <c r="F8">
        <f ca="1">(SUMIFS(OFFSET([2]掉落汇总!$C$2:$C$871,,MATCH($B8,[2]掉落汇总!$D$1:$M$1)),[2]掉落汇总!$A$2:$A$871,F$1,[2]掉落汇总!$C$2:$C$871,$Q$1)+SUMIFS(OFFSET([2]掉落汇总!$C$2:$C$871,,MATCH($B8,[2]掉落汇总!$D$1:$M$1)),[2]掉落汇总!$A$2:$A$871,F$1,[2]掉落汇总!$C$2:$C$871,$Q$2)/$Q$3)*宝箱投放计算!E8</f>
        <v>1.1000403388463091</v>
      </c>
      <c r="G8">
        <f ca="1">(SUMIFS(OFFSET([2]掉落汇总!$C$2:$C$871,,MATCH($B8,[2]掉落汇总!$D$1:$M$1)),[2]掉落汇总!$A$2:$A$871,G$1,[2]掉落汇总!$C$2:$C$871,$Q$1)+SUMIFS(OFFSET([2]掉落汇总!$C$2:$C$871,,MATCH($B8,[2]掉落汇总!$D$1:$M$1)),[2]掉落汇总!$A$2:$A$871,G$1,[2]掉落汇总!$C$2:$C$871,$Q$2)/$Q$3)*宝箱投放计算!F8</f>
        <v>0</v>
      </c>
      <c r="H8">
        <f ca="1">(SUMIFS(OFFSET([2]掉落汇总!$C$2:$C$871,,MATCH($B8,[2]掉落汇总!$D$1:$M$1)),[2]掉落汇总!$A$2:$A$871,H$1,[2]掉落汇总!$C$2:$C$871,$Q$1)+SUMIFS(OFFSET([2]掉落汇总!$C$2:$C$871,,MATCH($B8,[2]掉落汇总!$D$1:$M$1)),[2]掉落汇总!$A$2:$A$871,H$1,[2]掉落汇总!$C$2:$C$871,$Q$2)/$Q$3)*宝箱投放计算!G8</f>
        <v>0</v>
      </c>
      <c r="I8">
        <f ca="1">(SUMIFS(OFFSET([2]掉落汇总!$C$2:$C$871,,MATCH($B8,[2]掉落汇总!$D$1:$M$1)),[2]掉落汇总!$A$2:$A$871,I$1,[2]掉落汇总!$C$2:$C$871,$Q$1)+SUMIFS(OFFSET([2]掉落汇总!$C$2:$C$871,,MATCH($B8,[2]掉落汇总!$D$1:$M$1)),[2]掉落汇总!$A$2:$A$871,I$1,[2]掉落汇总!$C$2:$C$871,$Q$2)/$Q$3)*宝箱投放计算!H8</f>
        <v>0</v>
      </c>
      <c r="J8">
        <f ca="1">(SUMIFS(OFFSET([2]掉落汇总!$C$2:$C$871,,MATCH($B8,[2]掉落汇总!$D$1:$M$1)),[2]掉落汇总!$A$2:$A$871,J$1,[2]掉落汇总!$C$2:$C$871,$Q$1)+SUMIFS(OFFSET([2]掉落汇总!$C$2:$C$871,,MATCH($B8,[2]掉落汇总!$D$1:$M$1)),[2]掉落汇总!$A$2:$A$871,J$1,[2]掉落汇总!$C$2:$C$871,$Q$2)/$Q$3)*宝箱投放计算!I8</f>
        <v>0</v>
      </c>
      <c r="K8">
        <f ca="1">(SUMIFS(OFFSET([2]掉落汇总!$C$2:$C$871,,MATCH($B8,[2]掉落汇总!$D$1:$M$1)),[2]掉落汇总!$A$2:$A$871,K$1,[2]掉落汇总!$C$2:$C$871,$Q$1)+SUMIFS(OFFSET([2]掉落汇总!$C$2:$C$871,,MATCH($B8,[2]掉落汇总!$D$1:$M$1)),[2]掉落汇总!$A$2:$A$871,K$1,[2]掉落汇总!$C$2:$C$871,$Q$2)/$Q$3)*宝箱投放计算!J8</f>
        <v>0</v>
      </c>
      <c r="L8">
        <f ca="1">(SUMIFS(OFFSET([2]掉落汇总!$C$2:$C$871,,MATCH($B8,[2]掉落汇总!$D$1:$M$1)),[2]掉落汇总!$A$2:$A$871,L$1,[2]掉落汇总!$C$2:$C$871,$Q$1)+SUMIFS(OFFSET([2]掉落汇总!$C$2:$C$871,,MATCH($B8,[2]掉落汇总!$D$1:$M$1)),[2]掉落汇总!$A$2:$A$871,L$1,[2]掉落汇总!$C$2:$C$871,$Q$2)/$Q$3)*宝箱投放计算!K8</f>
        <v>0.41749379652605456</v>
      </c>
      <c r="M8">
        <f ca="1">(SUMIFS(OFFSET([2]掉落汇总!$C$2:$C$871,,MATCH($B8,[2]掉落汇总!$D$1:$M$1)),[2]掉落汇总!$A$2:$A$871,M$1,[2]掉落汇总!$C$2:$C$871,$Q$1)+SUMIFS(OFFSET([2]掉落汇总!$C$2:$C$871,,MATCH($B8,[2]掉落汇总!$D$1:$M$1)),[2]掉落汇总!$A$2:$A$871,M$1,[2]掉落汇总!$C$2:$C$871,$Q$2)/$Q$3)*宝箱投放计算!L8</f>
        <v>0.4186260949746427</v>
      </c>
      <c r="N8">
        <f ca="1">(SUMIFS(OFFSET([2]掉落汇总!$C$2:$C$871,,MATCH($B8,[2]掉落汇总!$D$1:$M$1)),[2]掉落汇总!$A$2:$A$871,N$1,[2]掉落汇总!$C$2:$C$871,$Q$1)+SUMIFS(OFFSET([2]掉落汇总!$C$2:$C$871,,MATCH($B8,[2]掉落汇总!$D$1:$M$1)),[2]掉落汇总!$A$2:$A$871,N$1,[2]掉落汇总!$C$2:$C$871,$Q$2)/$Q$3)*宝箱投放计算!M8</f>
        <v>0.10476574655679133</v>
      </c>
      <c r="O8">
        <f ca="1">(SUMIFS(OFFSET([2]掉落汇总!$C$2:$C$871,,MATCH($B8,[2]掉落汇总!$D$1:$M$1)),[2]掉落汇总!$A$2:$A$871,O$1,[2]掉落汇总!$C$2:$C$871,$Q$1)+SUMIFS(OFFSET([2]掉落汇总!$C$2:$C$871,,MATCH($B8,[2]掉落汇总!$D$1:$M$1)),[2]掉落汇总!$A$2:$A$871,O$1,[2]掉落汇总!$C$2:$C$871,$Q$2)/$Q$3)*宝箱投放计算!N8</f>
        <v>0.18127479215345321</v>
      </c>
    </row>
    <row r="9" spans="1:17" x14ac:dyDescent="0.2">
      <c r="A9">
        <f>玩家成长时间线!A9</f>
        <v>8</v>
      </c>
      <c r="B9">
        <f>玩家成长时间线!B9</f>
        <v>3</v>
      </c>
      <c r="C9">
        <f ca="1">SUM($D$2:D9)</f>
        <v>14.437439951892429</v>
      </c>
      <c r="D9">
        <f t="shared" ca="1" si="0"/>
        <v>2.470966394057251</v>
      </c>
      <c r="E9">
        <f ca="1">(SUMIFS(OFFSET([2]掉落汇总!$C$2:$C$871,,MATCH($B9,[2]掉落汇总!$D$1:$M$1)),[2]掉落汇总!$A$2:$A$871,E$1,[2]掉落汇总!$C$2:$C$871,$Q$1)+SUMIFS(OFFSET([2]掉落汇总!$C$2:$C$871,,MATCH($B9,[2]掉落汇总!$D$1:$M$1)),[2]掉落汇总!$A$2:$A$871,E$1,[2]掉落汇总!$C$2:$C$871,$Q$2)/$Q$3)*宝箱投放计算!D9</f>
        <v>0.24876562499999993</v>
      </c>
      <c r="F9">
        <f ca="1">(SUMIFS(OFFSET([2]掉落汇总!$C$2:$C$871,,MATCH($B9,[2]掉落汇总!$D$1:$M$1)),[2]掉落汇总!$A$2:$A$871,F$1,[2]掉落汇总!$C$2:$C$871,$Q$1)+SUMIFS(OFFSET([2]掉落汇总!$C$2:$C$871,,MATCH($B9,[2]掉落汇总!$D$1:$M$1)),[2]掉落汇总!$A$2:$A$871,F$1,[2]掉落汇总!$C$2:$C$871,$Q$2)/$Q$3)*宝箱投放计算!E9</f>
        <v>1.1000403388463091</v>
      </c>
      <c r="G9">
        <f ca="1">(SUMIFS(OFFSET([2]掉落汇总!$C$2:$C$871,,MATCH($B9,[2]掉落汇总!$D$1:$M$1)),[2]掉落汇总!$A$2:$A$871,G$1,[2]掉落汇总!$C$2:$C$871,$Q$1)+SUMIFS(OFFSET([2]掉落汇总!$C$2:$C$871,,MATCH($B9,[2]掉落汇总!$D$1:$M$1)),[2]掉落汇总!$A$2:$A$871,G$1,[2]掉落汇总!$C$2:$C$871,$Q$2)/$Q$3)*宝箱投放计算!F9</f>
        <v>0</v>
      </c>
      <c r="H9">
        <f ca="1">(SUMIFS(OFFSET([2]掉落汇总!$C$2:$C$871,,MATCH($B9,[2]掉落汇总!$D$1:$M$1)),[2]掉落汇总!$A$2:$A$871,H$1,[2]掉落汇总!$C$2:$C$871,$Q$1)+SUMIFS(OFFSET([2]掉落汇总!$C$2:$C$871,,MATCH($B9,[2]掉落汇总!$D$1:$M$1)),[2]掉落汇总!$A$2:$A$871,H$1,[2]掉落汇总!$C$2:$C$871,$Q$2)/$Q$3)*宝箱投放计算!G9</f>
        <v>0</v>
      </c>
      <c r="I9">
        <f ca="1">(SUMIFS(OFFSET([2]掉落汇总!$C$2:$C$871,,MATCH($B9,[2]掉落汇总!$D$1:$M$1)),[2]掉落汇总!$A$2:$A$871,I$1,[2]掉落汇总!$C$2:$C$871,$Q$1)+SUMIFS(OFFSET([2]掉落汇总!$C$2:$C$871,,MATCH($B9,[2]掉落汇总!$D$1:$M$1)),[2]掉落汇总!$A$2:$A$871,I$1,[2]掉落汇总!$C$2:$C$871,$Q$2)/$Q$3)*宝箱投放计算!H9</f>
        <v>0</v>
      </c>
      <c r="J9">
        <f ca="1">(SUMIFS(OFFSET([2]掉落汇总!$C$2:$C$871,,MATCH($B9,[2]掉落汇总!$D$1:$M$1)),[2]掉落汇总!$A$2:$A$871,J$1,[2]掉落汇总!$C$2:$C$871,$Q$1)+SUMIFS(OFFSET([2]掉落汇总!$C$2:$C$871,,MATCH($B9,[2]掉落汇总!$D$1:$M$1)),[2]掉落汇总!$A$2:$A$871,J$1,[2]掉落汇总!$C$2:$C$871,$Q$2)/$Q$3)*宝箱投放计算!I9</f>
        <v>0</v>
      </c>
      <c r="K9">
        <f ca="1">(SUMIFS(OFFSET([2]掉落汇总!$C$2:$C$871,,MATCH($B9,[2]掉落汇总!$D$1:$M$1)),[2]掉落汇总!$A$2:$A$871,K$1,[2]掉落汇总!$C$2:$C$871,$Q$1)+SUMIFS(OFFSET([2]掉落汇总!$C$2:$C$871,,MATCH($B9,[2]掉落汇总!$D$1:$M$1)),[2]掉落汇总!$A$2:$A$871,K$1,[2]掉落汇总!$C$2:$C$871,$Q$2)/$Q$3)*宝箱投放计算!J9</f>
        <v>0</v>
      </c>
      <c r="L9">
        <f ca="1">(SUMIFS(OFFSET([2]掉落汇总!$C$2:$C$871,,MATCH($B9,[2]掉落汇总!$D$1:$M$1)),[2]掉落汇总!$A$2:$A$871,L$1,[2]掉落汇总!$C$2:$C$871,$Q$1)+SUMIFS(OFFSET([2]掉落汇总!$C$2:$C$871,,MATCH($B9,[2]掉落汇总!$D$1:$M$1)),[2]掉落汇总!$A$2:$A$871,L$1,[2]掉落汇总!$C$2:$C$871,$Q$2)/$Q$3)*宝箱投放计算!K9</f>
        <v>0.41749379652605456</v>
      </c>
      <c r="M9">
        <f ca="1">(SUMIFS(OFFSET([2]掉落汇总!$C$2:$C$871,,MATCH($B9,[2]掉落汇总!$D$1:$M$1)),[2]掉落汇总!$A$2:$A$871,M$1,[2]掉落汇总!$C$2:$C$871,$Q$1)+SUMIFS(OFFSET([2]掉落汇总!$C$2:$C$871,,MATCH($B9,[2]掉落汇总!$D$1:$M$1)),[2]掉落汇总!$A$2:$A$871,M$1,[2]掉落汇总!$C$2:$C$871,$Q$2)/$Q$3)*宝箱投放计算!L9</f>
        <v>0.4186260949746427</v>
      </c>
      <c r="N9">
        <f ca="1">(SUMIFS(OFFSET([2]掉落汇总!$C$2:$C$871,,MATCH($B9,[2]掉落汇总!$D$1:$M$1)),[2]掉落汇总!$A$2:$A$871,N$1,[2]掉落汇总!$C$2:$C$871,$Q$1)+SUMIFS(OFFSET([2]掉落汇总!$C$2:$C$871,,MATCH($B9,[2]掉落汇总!$D$1:$M$1)),[2]掉落汇总!$A$2:$A$871,N$1,[2]掉落汇总!$C$2:$C$871,$Q$2)/$Q$3)*宝箱投放计算!M9</f>
        <v>0.10476574655679133</v>
      </c>
      <c r="O9">
        <f ca="1">(SUMIFS(OFFSET([2]掉落汇总!$C$2:$C$871,,MATCH($B9,[2]掉落汇总!$D$1:$M$1)),[2]掉落汇总!$A$2:$A$871,O$1,[2]掉落汇总!$C$2:$C$871,$Q$1)+SUMIFS(OFFSET([2]掉落汇总!$C$2:$C$871,,MATCH($B9,[2]掉落汇总!$D$1:$M$1)),[2]掉落汇总!$A$2:$A$871,O$1,[2]掉落汇总!$C$2:$C$871,$Q$2)/$Q$3)*宝箱投放计算!N9</f>
        <v>0.18127479215345321</v>
      </c>
    </row>
    <row r="10" spans="1:17" x14ac:dyDescent="0.2">
      <c r="A10">
        <f>玩家成长时间线!A10</f>
        <v>9</v>
      </c>
      <c r="B10">
        <f>玩家成长时间线!B10</f>
        <v>4</v>
      </c>
      <c r="C10">
        <f ca="1">SUM($D$2:D10)</f>
        <v>21.991002747662534</v>
      </c>
      <c r="D10">
        <f t="shared" ca="1" si="0"/>
        <v>7.5535627957701035</v>
      </c>
      <c r="E10">
        <f ca="1">(SUMIFS(OFFSET([2]掉落汇总!$C$2:$C$871,,MATCH($B10,[2]掉落汇总!$D$1:$M$1)),[2]掉落汇总!$A$2:$A$871,E$1,[2]掉落汇总!$C$2:$C$871,$Q$1)+SUMIFS(OFFSET([2]掉落汇总!$C$2:$C$871,,MATCH($B10,[2]掉落汇总!$D$1:$M$1)),[2]掉落汇总!$A$2:$A$871,E$1,[2]掉落汇总!$C$2:$C$871,$Q$2)/$Q$3)*宝箱投放计算!D10</f>
        <v>1.2435848101265823</v>
      </c>
      <c r="F10">
        <f ca="1">(SUMIFS(OFFSET([2]掉落汇总!$C$2:$C$871,,MATCH($B10,[2]掉落汇总!$D$1:$M$1)),[2]掉落汇总!$A$2:$A$871,F$1,[2]掉落汇总!$C$2:$C$871,$Q$1)+SUMIFS(OFFSET([2]掉落汇总!$C$2:$C$871,,MATCH($B10,[2]掉落汇总!$D$1:$M$1)),[2]掉落汇总!$A$2:$A$871,F$1,[2]掉落汇总!$C$2:$C$871,$Q$2)/$Q$3)*宝箱投放计算!E10</f>
        <v>1.6212799578614696</v>
      </c>
      <c r="G10">
        <f ca="1">(SUMIFS(OFFSET([2]掉落汇总!$C$2:$C$871,,MATCH($B10,[2]掉落汇总!$D$1:$M$1)),[2]掉落汇总!$A$2:$A$871,G$1,[2]掉落汇总!$C$2:$C$871,$Q$1)+SUMIFS(OFFSET([2]掉落汇总!$C$2:$C$871,,MATCH($B10,[2]掉落汇总!$D$1:$M$1)),[2]掉落汇总!$A$2:$A$871,G$1,[2]掉落汇总!$C$2:$C$871,$Q$2)/$Q$3)*宝箱投放计算!F10</f>
        <v>0</v>
      </c>
      <c r="H10">
        <f ca="1">(SUMIFS(OFFSET([2]掉落汇总!$C$2:$C$871,,MATCH($B10,[2]掉落汇总!$D$1:$M$1)),[2]掉落汇总!$A$2:$A$871,H$1,[2]掉落汇总!$C$2:$C$871,$Q$1)+SUMIFS(OFFSET([2]掉落汇总!$C$2:$C$871,,MATCH($B10,[2]掉落汇总!$D$1:$M$1)),[2]掉落汇总!$A$2:$A$871,H$1,[2]掉落汇总!$C$2:$C$871,$Q$2)/$Q$3)*宝箱投放计算!G10</f>
        <v>0</v>
      </c>
      <c r="I10">
        <f ca="1">(SUMIFS(OFFSET([2]掉落汇总!$C$2:$C$871,,MATCH($B10,[2]掉落汇总!$D$1:$M$1)),[2]掉落汇总!$A$2:$A$871,I$1,[2]掉落汇总!$C$2:$C$871,$Q$1)+SUMIFS(OFFSET([2]掉落汇总!$C$2:$C$871,,MATCH($B10,[2]掉落汇总!$D$1:$M$1)),[2]掉落汇总!$A$2:$A$871,I$1,[2]掉落汇总!$C$2:$C$871,$Q$2)/$Q$3)*宝箱投放计算!H10</f>
        <v>0</v>
      </c>
      <c r="J10">
        <f ca="1">(SUMIFS(OFFSET([2]掉落汇总!$C$2:$C$871,,MATCH($B10,[2]掉落汇总!$D$1:$M$1)),[2]掉落汇总!$A$2:$A$871,J$1,[2]掉落汇总!$C$2:$C$871,$Q$1)+SUMIFS(OFFSET([2]掉落汇总!$C$2:$C$871,,MATCH($B10,[2]掉落汇总!$D$1:$M$1)),[2]掉落汇总!$A$2:$A$871,J$1,[2]掉落汇总!$C$2:$C$871,$Q$2)/$Q$3)*宝箱投放计算!I10</f>
        <v>3.0713632204940531</v>
      </c>
      <c r="K10">
        <f ca="1">(SUMIFS(OFFSET([2]掉落汇总!$C$2:$C$871,,MATCH($B10,[2]掉落汇总!$D$1:$M$1)),[2]掉落汇总!$A$2:$A$871,K$1,[2]掉落汇总!$C$2:$C$871,$Q$1)+SUMIFS(OFFSET([2]掉落汇总!$C$2:$C$871,,MATCH($B10,[2]掉落汇总!$D$1:$M$1)),[2]掉落汇总!$A$2:$A$871,K$1,[2]掉落汇总!$C$2:$C$871,$Q$2)/$Q$3)*宝箱投放计算!J10</f>
        <v>0</v>
      </c>
      <c r="L10">
        <f ca="1">(SUMIFS(OFFSET([2]掉落汇总!$C$2:$C$871,,MATCH($B10,[2]掉落汇总!$D$1:$M$1)),[2]掉落汇总!$A$2:$A$871,L$1,[2]掉落汇总!$C$2:$C$871,$Q$1)+SUMIFS(OFFSET([2]掉落汇总!$C$2:$C$871,,MATCH($B10,[2]掉落汇总!$D$1:$M$1)),[2]掉落汇总!$A$2:$A$871,L$1,[2]掉落汇总!$C$2:$C$871,$Q$2)/$Q$3)*宝箱投放计算!K10</f>
        <v>0.6117853487351953</v>
      </c>
      <c r="M10">
        <f ca="1">(SUMIFS(OFFSET([2]掉落汇总!$C$2:$C$871,,MATCH($B10,[2]掉落汇总!$D$1:$M$1)),[2]掉落汇总!$A$2:$A$871,M$1,[2]掉落汇总!$C$2:$C$871,$Q$1)+SUMIFS(OFFSET([2]掉落汇总!$C$2:$C$871,,MATCH($B10,[2]掉落汇总!$D$1:$M$1)),[2]掉落汇总!$A$2:$A$871,M$1,[2]掉落汇总!$C$2:$C$871,$Q$2)/$Q$3)*宝箱投放计算!L10</f>
        <v>0.61400722021660648</v>
      </c>
      <c r="N10">
        <f ca="1">(SUMIFS(OFFSET([2]掉落汇总!$C$2:$C$871,,MATCH($B10,[2]掉落汇总!$D$1:$M$1)),[2]掉落汇总!$A$2:$A$871,N$1,[2]掉落汇总!$C$2:$C$871,$Q$1)+SUMIFS(OFFSET([2]掉落汇总!$C$2:$C$871,,MATCH($B10,[2]掉落汇总!$D$1:$M$1)),[2]掉落汇总!$A$2:$A$871,N$1,[2]掉落汇总!$C$2:$C$871,$Q$2)/$Q$3)*宝箱投放计算!M10</f>
        <v>0.15440761503442565</v>
      </c>
      <c r="O10">
        <f ca="1">(SUMIFS(OFFSET([2]掉落汇总!$C$2:$C$871,,MATCH($B10,[2]掉落汇总!$D$1:$M$1)),[2]掉落汇总!$A$2:$A$871,O$1,[2]掉落汇总!$C$2:$C$871,$Q$1)+SUMIFS(OFFSET([2]掉落汇总!$C$2:$C$871,,MATCH($B10,[2]掉落汇总!$D$1:$M$1)),[2]掉落汇总!$A$2:$A$871,O$1,[2]掉落汇总!$C$2:$C$871,$Q$2)/$Q$3)*宝箱投放计算!N10</f>
        <v>0.23713462330177029</v>
      </c>
    </row>
    <row r="11" spans="1:17" x14ac:dyDescent="0.2">
      <c r="A11">
        <f>玩家成长时间线!A11</f>
        <v>10</v>
      </c>
      <c r="B11">
        <f>玩家成长时间线!B11</f>
        <v>4</v>
      </c>
      <c r="C11">
        <f ca="1">SUM($D$2:D11)</f>
        <v>26.367379538128457</v>
      </c>
      <c r="D11">
        <f t="shared" ca="1" si="0"/>
        <v>4.3763767904659234</v>
      </c>
      <c r="E11">
        <f ca="1">(SUMIFS(OFFSET([2]掉落汇总!$C$2:$C$871,,MATCH($B11,[2]掉落汇总!$D$1:$M$1)),[2]掉落汇总!$A$2:$A$871,E$1,[2]掉落汇总!$C$2:$C$871,$Q$1)+SUMIFS(OFFSET([2]掉落汇总!$C$2:$C$871,,MATCH($B11,[2]掉落汇总!$D$1:$M$1)),[2]掉落汇总!$A$2:$A$871,E$1,[2]掉落汇总!$C$2:$C$871,$Q$2)/$Q$3)*宝箱投放计算!D11</f>
        <v>1.1377620253164558</v>
      </c>
      <c r="F11">
        <f ca="1">(SUMIFS(OFFSET([2]掉落汇总!$C$2:$C$871,,MATCH($B11,[2]掉落汇总!$D$1:$M$1)),[2]掉落汇总!$A$2:$A$871,F$1,[2]掉落汇总!$C$2:$C$871,$Q$1)+SUMIFS(OFFSET([2]掉落汇总!$C$2:$C$871,,MATCH($B11,[2]掉落汇总!$D$1:$M$1)),[2]掉落汇总!$A$2:$A$871,F$1,[2]掉落汇总!$C$2:$C$871,$Q$2)/$Q$3)*宝箱投放计算!E11</f>
        <v>1.6212799578614696</v>
      </c>
      <c r="G11">
        <f ca="1">(SUMIFS(OFFSET([2]掉落汇总!$C$2:$C$871,,MATCH($B11,[2]掉落汇总!$D$1:$M$1)),[2]掉落汇总!$A$2:$A$871,G$1,[2]掉落汇总!$C$2:$C$871,$Q$1)+SUMIFS(OFFSET([2]掉落汇总!$C$2:$C$871,,MATCH($B11,[2]掉落汇总!$D$1:$M$1)),[2]掉落汇总!$A$2:$A$871,G$1,[2]掉落汇总!$C$2:$C$871,$Q$2)/$Q$3)*宝箱投放计算!F11</f>
        <v>0</v>
      </c>
      <c r="H11">
        <f ca="1">(SUMIFS(OFFSET([2]掉落汇总!$C$2:$C$871,,MATCH($B11,[2]掉落汇总!$D$1:$M$1)),[2]掉落汇总!$A$2:$A$871,H$1,[2]掉落汇总!$C$2:$C$871,$Q$1)+SUMIFS(OFFSET([2]掉落汇总!$C$2:$C$871,,MATCH($B11,[2]掉落汇总!$D$1:$M$1)),[2]掉落汇总!$A$2:$A$871,H$1,[2]掉落汇总!$C$2:$C$871,$Q$2)/$Q$3)*宝箱投放计算!G11</f>
        <v>0</v>
      </c>
      <c r="I11">
        <f ca="1">(SUMIFS(OFFSET([2]掉落汇总!$C$2:$C$871,,MATCH($B11,[2]掉落汇总!$D$1:$M$1)),[2]掉落汇总!$A$2:$A$871,I$1,[2]掉落汇总!$C$2:$C$871,$Q$1)+SUMIFS(OFFSET([2]掉落汇总!$C$2:$C$871,,MATCH($B11,[2]掉落汇总!$D$1:$M$1)),[2]掉落汇总!$A$2:$A$871,I$1,[2]掉落汇总!$C$2:$C$871,$Q$2)/$Q$3)*宝箱投放计算!H11</f>
        <v>0</v>
      </c>
      <c r="J11">
        <f ca="1">(SUMIFS(OFFSET([2]掉落汇总!$C$2:$C$871,,MATCH($B11,[2]掉落汇总!$D$1:$M$1)),[2]掉落汇总!$A$2:$A$871,J$1,[2]掉落汇总!$C$2:$C$871,$Q$1)+SUMIFS(OFFSET([2]掉落汇总!$C$2:$C$871,,MATCH($B11,[2]掉落汇总!$D$1:$M$1)),[2]掉落汇总!$A$2:$A$871,J$1,[2]掉落汇总!$C$2:$C$871,$Q$2)/$Q$3)*宝箱投放计算!I11</f>
        <v>0</v>
      </c>
      <c r="K11">
        <f ca="1">(SUMIFS(OFFSET([2]掉落汇总!$C$2:$C$871,,MATCH($B11,[2]掉落汇总!$D$1:$M$1)),[2]掉落汇总!$A$2:$A$871,K$1,[2]掉落汇总!$C$2:$C$871,$Q$1)+SUMIFS(OFFSET([2]掉落汇总!$C$2:$C$871,,MATCH($B11,[2]掉落汇总!$D$1:$M$1)),[2]掉落汇总!$A$2:$A$871,K$1,[2]掉落汇总!$C$2:$C$871,$Q$2)/$Q$3)*宝箱投放计算!J11</f>
        <v>0</v>
      </c>
      <c r="L11">
        <f ca="1">(SUMIFS(OFFSET([2]掉落汇总!$C$2:$C$871,,MATCH($B11,[2]掉落汇总!$D$1:$M$1)),[2]掉落汇总!$A$2:$A$871,L$1,[2]掉落汇总!$C$2:$C$871,$Q$1)+SUMIFS(OFFSET([2]掉落汇总!$C$2:$C$871,,MATCH($B11,[2]掉落汇总!$D$1:$M$1)),[2]掉落汇总!$A$2:$A$871,L$1,[2]掉落汇总!$C$2:$C$871,$Q$2)/$Q$3)*宝箱投放计算!K11</f>
        <v>0.6117853487351953</v>
      </c>
      <c r="M11">
        <f ca="1">(SUMIFS(OFFSET([2]掉落汇总!$C$2:$C$871,,MATCH($B11,[2]掉落汇总!$D$1:$M$1)),[2]掉落汇总!$A$2:$A$871,M$1,[2]掉落汇总!$C$2:$C$871,$Q$1)+SUMIFS(OFFSET([2]掉落汇总!$C$2:$C$871,,MATCH($B11,[2]掉落汇总!$D$1:$M$1)),[2]掉落汇总!$A$2:$A$871,M$1,[2]掉落汇总!$C$2:$C$871,$Q$2)/$Q$3)*宝箱投放计算!L11</f>
        <v>0.61400722021660648</v>
      </c>
      <c r="N11">
        <f ca="1">(SUMIFS(OFFSET([2]掉落汇总!$C$2:$C$871,,MATCH($B11,[2]掉落汇总!$D$1:$M$1)),[2]掉落汇总!$A$2:$A$871,N$1,[2]掉落汇总!$C$2:$C$871,$Q$1)+SUMIFS(OFFSET([2]掉落汇总!$C$2:$C$871,,MATCH($B11,[2]掉落汇总!$D$1:$M$1)),[2]掉落汇总!$A$2:$A$871,N$1,[2]掉落汇总!$C$2:$C$871,$Q$2)/$Q$3)*宝箱投放计算!M11</f>
        <v>0.15440761503442565</v>
      </c>
      <c r="O11">
        <f ca="1">(SUMIFS(OFFSET([2]掉落汇总!$C$2:$C$871,,MATCH($B11,[2]掉落汇总!$D$1:$M$1)),[2]掉落汇总!$A$2:$A$871,O$1,[2]掉落汇总!$C$2:$C$871,$Q$1)+SUMIFS(OFFSET([2]掉落汇总!$C$2:$C$871,,MATCH($B11,[2]掉落汇总!$D$1:$M$1)),[2]掉落汇总!$A$2:$A$871,O$1,[2]掉落汇总!$C$2:$C$871,$Q$2)/$Q$3)*宝箱投放计算!N11</f>
        <v>0.23713462330177029</v>
      </c>
    </row>
    <row r="12" spans="1:17" x14ac:dyDescent="0.2">
      <c r="A12">
        <f>玩家成长时间线!A12</f>
        <v>11</v>
      </c>
      <c r="B12">
        <f>玩家成长时间线!B12</f>
        <v>4</v>
      </c>
      <c r="C12">
        <f ca="1">SUM($D$2:D12)</f>
        <v>30.749325948847545</v>
      </c>
      <c r="D12">
        <f t="shared" ca="1" si="0"/>
        <v>4.3819464107190873</v>
      </c>
      <c r="E12">
        <f ca="1">(SUMIFS(OFFSET([2]掉落汇总!$C$2:$C$871,,MATCH($B12,[2]掉落汇总!$D$1:$M$1)),[2]掉落汇总!$A$2:$A$871,E$1,[2]掉落汇总!$C$2:$C$871,$Q$1)+SUMIFS(OFFSET([2]掉落汇总!$C$2:$C$871,,MATCH($B12,[2]掉落汇总!$D$1:$M$1)),[2]掉落汇总!$A$2:$A$871,E$1,[2]掉落汇总!$C$2:$C$871,$Q$2)/$Q$3)*宝箱投放计算!D12</f>
        <v>1.1433316455696201</v>
      </c>
      <c r="F12">
        <f ca="1">(SUMIFS(OFFSET([2]掉落汇总!$C$2:$C$871,,MATCH($B12,[2]掉落汇总!$D$1:$M$1)),[2]掉落汇总!$A$2:$A$871,F$1,[2]掉落汇总!$C$2:$C$871,$Q$1)+SUMIFS(OFFSET([2]掉落汇总!$C$2:$C$871,,MATCH($B12,[2]掉落汇总!$D$1:$M$1)),[2]掉落汇总!$A$2:$A$871,F$1,[2]掉落汇总!$C$2:$C$871,$Q$2)/$Q$3)*宝箱投放计算!E12</f>
        <v>1.6212799578614696</v>
      </c>
      <c r="G12">
        <f ca="1">(SUMIFS(OFFSET([2]掉落汇总!$C$2:$C$871,,MATCH($B12,[2]掉落汇总!$D$1:$M$1)),[2]掉落汇总!$A$2:$A$871,G$1,[2]掉落汇总!$C$2:$C$871,$Q$1)+SUMIFS(OFFSET([2]掉落汇总!$C$2:$C$871,,MATCH($B12,[2]掉落汇总!$D$1:$M$1)),[2]掉落汇总!$A$2:$A$871,G$1,[2]掉落汇总!$C$2:$C$871,$Q$2)/$Q$3)*宝箱投放计算!F12</f>
        <v>0</v>
      </c>
      <c r="H12">
        <f ca="1">(SUMIFS(OFFSET([2]掉落汇总!$C$2:$C$871,,MATCH($B12,[2]掉落汇总!$D$1:$M$1)),[2]掉落汇总!$A$2:$A$871,H$1,[2]掉落汇总!$C$2:$C$871,$Q$1)+SUMIFS(OFFSET([2]掉落汇总!$C$2:$C$871,,MATCH($B12,[2]掉落汇总!$D$1:$M$1)),[2]掉落汇总!$A$2:$A$871,H$1,[2]掉落汇总!$C$2:$C$871,$Q$2)/$Q$3)*宝箱投放计算!G12</f>
        <v>0</v>
      </c>
      <c r="I12">
        <f ca="1">(SUMIFS(OFFSET([2]掉落汇总!$C$2:$C$871,,MATCH($B12,[2]掉落汇总!$D$1:$M$1)),[2]掉落汇总!$A$2:$A$871,I$1,[2]掉落汇总!$C$2:$C$871,$Q$1)+SUMIFS(OFFSET([2]掉落汇总!$C$2:$C$871,,MATCH($B12,[2]掉落汇总!$D$1:$M$1)),[2]掉落汇总!$A$2:$A$871,I$1,[2]掉落汇总!$C$2:$C$871,$Q$2)/$Q$3)*宝箱投放计算!H12</f>
        <v>0</v>
      </c>
      <c r="J12">
        <f ca="1">(SUMIFS(OFFSET([2]掉落汇总!$C$2:$C$871,,MATCH($B12,[2]掉落汇总!$D$1:$M$1)),[2]掉落汇总!$A$2:$A$871,J$1,[2]掉落汇总!$C$2:$C$871,$Q$1)+SUMIFS(OFFSET([2]掉落汇总!$C$2:$C$871,,MATCH($B12,[2]掉落汇总!$D$1:$M$1)),[2]掉落汇总!$A$2:$A$871,J$1,[2]掉落汇总!$C$2:$C$871,$Q$2)/$Q$3)*宝箱投放计算!I12</f>
        <v>0</v>
      </c>
      <c r="K12">
        <f ca="1">(SUMIFS(OFFSET([2]掉落汇总!$C$2:$C$871,,MATCH($B12,[2]掉落汇总!$D$1:$M$1)),[2]掉落汇总!$A$2:$A$871,K$1,[2]掉落汇总!$C$2:$C$871,$Q$1)+SUMIFS(OFFSET([2]掉落汇总!$C$2:$C$871,,MATCH($B12,[2]掉落汇总!$D$1:$M$1)),[2]掉落汇总!$A$2:$A$871,K$1,[2]掉落汇总!$C$2:$C$871,$Q$2)/$Q$3)*宝箱投放计算!J12</f>
        <v>0</v>
      </c>
      <c r="L12">
        <f ca="1">(SUMIFS(OFFSET([2]掉落汇总!$C$2:$C$871,,MATCH($B12,[2]掉落汇总!$D$1:$M$1)),[2]掉落汇总!$A$2:$A$871,L$1,[2]掉落汇总!$C$2:$C$871,$Q$1)+SUMIFS(OFFSET([2]掉落汇总!$C$2:$C$871,,MATCH($B12,[2]掉落汇总!$D$1:$M$1)),[2]掉落汇总!$A$2:$A$871,L$1,[2]掉落汇总!$C$2:$C$871,$Q$2)/$Q$3)*宝箱投放计算!K12</f>
        <v>0.6117853487351953</v>
      </c>
      <c r="M12">
        <f ca="1">(SUMIFS(OFFSET([2]掉落汇总!$C$2:$C$871,,MATCH($B12,[2]掉落汇总!$D$1:$M$1)),[2]掉落汇总!$A$2:$A$871,M$1,[2]掉落汇总!$C$2:$C$871,$Q$1)+SUMIFS(OFFSET([2]掉落汇总!$C$2:$C$871,,MATCH($B12,[2]掉落汇总!$D$1:$M$1)),[2]掉落汇总!$A$2:$A$871,M$1,[2]掉落汇总!$C$2:$C$871,$Q$2)/$Q$3)*宝箱投放计算!L12</f>
        <v>0.61400722021660648</v>
      </c>
      <c r="N12">
        <f ca="1">(SUMIFS(OFFSET([2]掉落汇总!$C$2:$C$871,,MATCH($B12,[2]掉落汇总!$D$1:$M$1)),[2]掉落汇总!$A$2:$A$871,N$1,[2]掉落汇总!$C$2:$C$871,$Q$1)+SUMIFS(OFFSET([2]掉落汇总!$C$2:$C$871,,MATCH($B12,[2]掉落汇总!$D$1:$M$1)),[2]掉落汇总!$A$2:$A$871,N$1,[2]掉落汇总!$C$2:$C$871,$Q$2)/$Q$3)*宝箱投放计算!M12</f>
        <v>0.15440761503442565</v>
      </c>
      <c r="O12">
        <f ca="1">(SUMIFS(OFFSET([2]掉落汇总!$C$2:$C$871,,MATCH($B12,[2]掉落汇总!$D$1:$M$1)),[2]掉落汇总!$A$2:$A$871,O$1,[2]掉落汇总!$C$2:$C$871,$Q$1)+SUMIFS(OFFSET([2]掉落汇总!$C$2:$C$871,,MATCH($B12,[2]掉落汇总!$D$1:$M$1)),[2]掉落汇总!$A$2:$A$871,O$1,[2]掉落汇总!$C$2:$C$871,$Q$2)/$Q$3)*宝箱投放计算!N12</f>
        <v>0.23713462330177029</v>
      </c>
    </row>
    <row r="13" spans="1:17" x14ac:dyDescent="0.2">
      <c r="A13">
        <f>玩家成长时间线!A13</f>
        <v>12</v>
      </c>
      <c r="B13">
        <f>玩家成长时间线!B13</f>
        <v>4</v>
      </c>
      <c r="C13">
        <f ca="1">SUM($D$2:D13)</f>
        <v>35.248234384883091</v>
      </c>
      <c r="D13">
        <f t="shared" ca="1" si="0"/>
        <v>4.4989084360355438</v>
      </c>
      <c r="E13">
        <f ca="1">(SUMIFS(OFFSET([2]掉落汇总!$C$2:$C$871,,MATCH($B13,[2]掉落汇总!$D$1:$M$1)),[2]掉落汇总!$A$2:$A$871,E$1,[2]掉落汇总!$C$2:$C$871,$Q$1)+SUMIFS(OFFSET([2]掉落汇总!$C$2:$C$871,,MATCH($B13,[2]掉落汇总!$D$1:$M$1)),[2]掉落汇总!$A$2:$A$871,E$1,[2]掉落汇总!$C$2:$C$871,$Q$2)/$Q$3)*宝箱投放计算!D13</f>
        <v>1.2602936708860759</v>
      </c>
      <c r="F13">
        <f ca="1">(SUMIFS(OFFSET([2]掉落汇总!$C$2:$C$871,,MATCH($B13,[2]掉落汇总!$D$1:$M$1)),[2]掉落汇总!$A$2:$A$871,F$1,[2]掉落汇总!$C$2:$C$871,$Q$1)+SUMIFS(OFFSET([2]掉落汇总!$C$2:$C$871,,MATCH($B13,[2]掉落汇总!$D$1:$M$1)),[2]掉落汇总!$A$2:$A$871,F$1,[2]掉落汇总!$C$2:$C$871,$Q$2)/$Q$3)*宝箱投放计算!E13</f>
        <v>1.6212799578614696</v>
      </c>
      <c r="G13">
        <f ca="1">(SUMIFS(OFFSET([2]掉落汇总!$C$2:$C$871,,MATCH($B13,[2]掉落汇总!$D$1:$M$1)),[2]掉落汇总!$A$2:$A$871,G$1,[2]掉落汇总!$C$2:$C$871,$Q$1)+SUMIFS(OFFSET([2]掉落汇总!$C$2:$C$871,,MATCH($B13,[2]掉落汇总!$D$1:$M$1)),[2]掉落汇总!$A$2:$A$871,G$1,[2]掉落汇总!$C$2:$C$871,$Q$2)/$Q$3)*宝箱投放计算!F13</f>
        <v>0</v>
      </c>
      <c r="H13">
        <f ca="1">(SUMIFS(OFFSET([2]掉落汇总!$C$2:$C$871,,MATCH($B13,[2]掉落汇总!$D$1:$M$1)),[2]掉落汇总!$A$2:$A$871,H$1,[2]掉落汇总!$C$2:$C$871,$Q$1)+SUMIFS(OFFSET([2]掉落汇总!$C$2:$C$871,,MATCH($B13,[2]掉落汇总!$D$1:$M$1)),[2]掉落汇总!$A$2:$A$871,H$1,[2]掉落汇总!$C$2:$C$871,$Q$2)/$Q$3)*宝箱投放计算!G13</f>
        <v>0</v>
      </c>
      <c r="I13">
        <f ca="1">(SUMIFS(OFFSET([2]掉落汇总!$C$2:$C$871,,MATCH($B13,[2]掉落汇总!$D$1:$M$1)),[2]掉落汇总!$A$2:$A$871,I$1,[2]掉落汇总!$C$2:$C$871,$Q$1)+SUMIFS(OFFSET([2]掉落汇总!$C$2:$C$871,,MATCH($B13,[2]掉落汇总!$D$1:$M$1)),[2]掉落汇总!$A$2:$A$871,I$1,[2]掉落汇总!$C$2:$C$871,$Q$2)/$Q$3)*宝箱投放计算!H13</f>
        <v>0</v>
      </c>
      <c r="J13">
        <f ca="1">(SUMIFS(OFFSET([2]掉落汇总!$C$2:$C$871,,MATCH($B13,[2]掉落汇总!$D$1:$M$1)),[2]掉落汇总!$A$2:$A$871,J$1,[2]掉落汇总!$C$2:$C$871,$Q$1)+SUMIFS(OFFSET([2]掉落汇总!$C$2:$C$871,,MATCH($B13,[2]掉落汇总!$D$1:$M$1)),[2]掉落汇总!$A$2:$A$871,J$1,[2]掉落汇总!$C$2:$C$871,$Q$2)/$Q$3)*宝箱投放计算!I13</f>
        <v>0</v>
      </c>
      <c r="K13">
        <f ca="1">(SUMIFS(OFFSET([2]掉落汇总!$C$2:$C$871,,MATCH($B13,[2]掉落汇总!$D$1:$M$1)),[2]掉落汇总!$A$2:$A$871,K$1,[2]掉落汇总!$C$2:$C$871,$Q$1)+SUMIFS(OFFSET([2]掉落汇总!$C$2:$C$871,,MATCH($B13,[2]掉落汇总!$D$1:$M$1)),[2]掉落汇总!$A$2:$A$871,K$1,[2]掉落汇总!$C$2:$C$871,$Q$2)/$Q$3)*宝箱投放计算!J13</f>
        <v>0</v>
      </c>
      <c r="L13">
        <f ca="1">(SUMIFS(OFFSET([2]掉落汇总!$C$2:$C$871,,MATCH($B13,[2]掉落汇总!$D$1:$M$1)),[2]掉落汇总!$A$2:$A$871,L$1,[2]掉落汇总!$C$2:$C$871,$Q$1)+SUMIFS(OFFSET([2]掉落汇总!$C$2:$C$871,,MATCH($B13,[2]掉落汇总!$D$1:$M$1)),[2]掉落汇总!$A$2:$A$871,L$1,[2]掉落汇总!$C$2:$C$871,$Q$2)/$Q$3)*宝箱投放计算!K13</f>
        <v>0.6117853487351953</v>
      </c>
      <c r="M13">
        <f ca="1">(SUMIFS(OFFSET([2]掉落汇总!$C$2:$C$871,,MATCH($B13,[2]掉落汇总!$D$1:$M$1)),[2]掉落汇总!$A$2:$A$871,M$1,[2]掉落汇总!$C$2:$C$871,$Q$1)+SUMIFS(OFFSET([2]掉落汇总!$C$2:$C$871,,MATCH($B13,[2]掉落汇总!$D$1:$M$1)),[2]掉落汇总!$A$2:$A$871,M$1,[2]掉落汇总!$C$2:$C$871,$Q$2)/$Q$3)*宝箱投放计算!L13</f>
        <v>0.61400722021660648</v>
      </c>
      <c r="N13">
        <f ca="1">(SUMIFS(OFFSET([2]掉落汇总!$C$2:$C$871,,MATCH($B13,[2]掉落汇总!$D$1:$M$1)),[2]掉落汇总!$A$2:$A$871,N$1,[2]掉落汇总!$C$2:$C$871,$Q$1)+SUMIFS(OFFSET([2]掉落汇总!$C$2:$C$871,,MATCH($B13,[2]掉落汇总!$D$1:$M$1)),[2]掉落汇总!$A$2:$A$871,N$1,[2]掉落汇总!$C$2:$C$871,$Q$2)/$Q$3)*宝箱投放计算!M13</f>
        <v>0.15440761503442565</v>
      </c>
      <c r="O13">
        <f ca="1">(SUMIFS(OFFSET([2]掉落汇总!$C$2:$C$871,,MATCH($B13,[2]掉落汇总!$D$1:$M$1)),[2]掉落汇总!$A$2:$A$871,O$1,[2]掉落汇总!$C$2:$C$871,$Q$1)+SUMIFS(OFFSET([2]掉落汇总!$C$2:$C$871,,MATCH($B13,[2]掉落汇总!$D$1:$M$1)),[2]掉落汇总!$A$2:$A$871,O$1,[2]掉落汇总!$C$2:$C$871,$Q$2)/$Q$3)*宝箱投放计算!N13</f>
        <v>0.23713462330177029</v>
      </c>
    </row>
    <row r="14" spans="1:17" x14ac:dyDescent="0.2">
      <c r="A14">
        <f>玩家成长时间线!A14</f>
        <v>13</v>
      </c>
      <c r="B14">
        <f>玩家成长时间线!B14</f>
        <v>4</v>
      </c>
      <c r="C14">
        <f ca="1">SUM($D$2:D14)</f>
        <v>39.64132003610851</v>
      </c>
      <c r="D14">
        <f t="shared" ca="1" si="0"/>
        <v>4.3930856512254168</v>
      </c>
      <c r="E14">
        <f ca="1">(SUMIFS(OFFSET([2]掉落汇总!$C$2:$C$871,,MATCH($B14,[2]掉落汇总!$D$1:$M$1)),[2]掉落汇总!$A$2:$A$871,E$1,[2]掉落汇总!$C$2:$C$871,$Q$1)+SUMIFS(OFFSET([2]掉落汇总!$C$2:$C$871,,MATCH($B14,[2]掉落汇总!$D$1:$M$1)),[2]掉落汇总!$A$2:$A$871,E$1,[2]掉落汇总!$C$2:$C$871,$Q$2)/$Q$3)*宝箱投放计算!D14</f>
        <v>1.1544708860759494</v>
      </c>
      <c r="F14">
        <f ca="1">(SUMIFS(OFFSET([2]掉落汇总!$C$2:$C$871,,MATCH($B14,[2]掉落汇总!$D$1:$M$1)),[2]掉落汇总!$A$2:$A$871,F$1,[2]掉落汇总!$C$2:$C$871,$Q$1)+SUMIFS(OFFSET([2]掉落汇总!$C$2:$C$871,,MATCH($B14,[2]掉落汇总!$D$1:$M$1)),[2]掉落汇总!$A$2:$A$871,F$1,[2]掉落汇总!$C$2:$C$871,$Q$2)/$Q$3)*宝箱投放计算!E14</f>
        <v>1.6212799578614696</v>
      </c>
      <c r="G14">
        <f ca="1">(SUMIFS(OFFSET([2]掉落汇总!$C$2:$C$871,,MATCH($B14,[2]掉落汇总!$D$1:$M$1)),[2]掉落汇总!$A$2:$A$871,G$1,[2]掉落汇总!$C$2:$C$871,$Q$1)+SUMIFS(OFFSET([2]掉落汇总!$C$2:$C$871,,MATCH($B14,[2]掉落汇总!$D$1:$M$1)),[2]掉落汇总!$A$2:$A$871,G$1,[2]掉落汇总!$C$2:$C$871,$Q$2)/$Q$3)*宝箱投放计算!F14</f>
        <v>0</v>
      </c>
      <c r="H14">
        <f ca="1">(SUMIFS(OFFSET([2]掉落汇总!$C$2:$C$871,,MATCH($B14,[2]掉落汇总!$D$1:$M$1)),[2]掉落汇总!$A$2:$A$871,H$1,[2]掉落汇总!$C$2:$C$871,$Q$1)+SUMIFS(OFFSET([2]掉落汇总!$C$2:$C$871,,MATCH($B14,[2]掉落汇总!$D$1:$M$1)),[2]掉落汇总!$A$2:$A$871,H$1,[2]掉落汇总!$C$2:$C$871,$Q$2)/$Q$3)*宝箱投放计算!G14</f>
        <v>0</v>
      </c>
      <c r="I14">
        <f ca="1">(SUMIFS(OFFSET([2]掉落汇总!$C$2:$C$871,,MATCH($B14,[2]掉落汇总!$D$1:$M$1)),[2]掉落汇总!$A$2:$A$871,I$1,[2]掉落汇总!$C$2:$C$871,$Q$1)+SUMIFS(OFFSET([2]掉落汇总!$C$2:$C$871,,MATCH($B14,[2]掉落汇总!$D$1:$M$1)),[2]掉落汇总!$A$2:$A$871,I$1,[2]掉落汇总!$C$2:$C$871,$Q$2)/$Q$3)*宝箱投放计算!H14</f>
        <v>0</v>
      </c>
      <c r="J14">
        <f ca="1">(SUMIFS(OFFSET([2]掉落汇总!$C$2:$C$871,,MATCH($B14,[2]掉落汇总!$D$1:$M$1)),[2]掉落汇总!$A$2:$A$871,J$1,[2]掉落汇总!$C$2:$C$871,$Q$1)+SUMIFS(OFFSET([2]掉落汇总!$C$2:$C$871,,MATCH($B14,[2]掉落汇总!$D$1:$M$1)),[2]掉落汇总!$A$2:$A$871,J$1,[2]掉落汇总!$C$2:$C$871,$Q$2)/$Q$3)*宝箱投放计算!I14</f>
        <v>0</v>
      </c>
      <c r="K14">
        <f ca="1">(SUMIFS(OFFSET([2]掉落汇总!$C$2:$C$871,,MATCH($B14,[2]掉落汇总!$D$1:$M$1)),[2]掉落汇总!$A$2:$A$871,K$1,[2]掉落汇总!$C$2:$C$871,$Q$1)+SUMIFS(OFFSET([2]掉落汇总!$C$2:$C$871,,MATCH($B14,[2]掉落汇总!$D$1:$M$1)),[2]掉落汇总!$A$2:$A$871,K$1,[2]掉落汇总!$C$2:$C$871,$Q$2)/$Q$3)*宝箱投放计算!J14</f>
        <v>0</v>
      </c>
      <c r="L14">
        <f ca="1">(SUMIFS(OFFSET([2]掉落汇总!$C$2:$C$871,,MATCH($B14,[2]掉落汇总!$D$1:$M$1)),[2]掉落汇总!$A$2:$A$871,L$1,[2]掉落汇总!$C$2:$C$871,$Q$1)+SUMIFS(OFFSET([2]掉落汇总!$C$2:$C$871,,MATCH($B14,[2]掉落汇总!$D$1:$M$1)),[2]掉落汇总!$A$2:$A$871,L$1,[2]掉落汇总!$C$2:$C$871,$Q$2)/$Q$3)*宝箱投放计算!K14</f>
        <v>0.6117853487351953</v>
      </c>
      <c r="M14">
        <f ca="1">(SUMIFS(OFFSET([2]掉落汇总!$C$2:$C$871,,MATCH($B14,[2]掉落汇总!$D$1:$M$1)),[2]掉落汇总!$A$2:$A$871,M$1,[2]掉落汇总!$C$2:$C$871,$Q$1)+SUMIFS(OFFSET([2]掉落汇总!$C$2:$C$871,,MATCH($B14,[2]掉落汇总!$D$1:$M$1)),[2]掉落汇总!$A$2:$A$871,M$1,[2]掉落汇总!$C$2:$C$871,$Q$2)/$Q$3)*宝箱投放计算!L14</f>
        <v>0.61400722021660648</v>
      </c>
      <c r="N14">
        <f ca="1">(SUMIFS(OFFSET([2]掉落汇总!$C$2:$C$871,,MATCH($B14,[2]掉落汇总!$D$1:$M$1)),[2]掉落汇总!$A$2:$A$871,N$1,[2]掉落汇总!$C$2:$C$871,$Q$1)+SUMIFS(OFFSET([2]掉落汇总!$C$2:$C$871,,MATCH($B14,[2]掉落汇总!$D$1:$M$1)),[2]掉落汇总!$A$2:$A$871,N$1,[2]掉落汇总!$C$2:$C$871,$Q$2)/$Q$3)*宝箱投放计算!M14</f>
        <v>0.15440761503442565</v>
      </c>
      <c r="O14">
        <f ca="1">(SUMIFS(OFFSET([2]掉落汇总!$C$2:$C$871,,MATCH($B14,[2]掉落汇总!$D$1:$M$1)),[2]掉落汇总!$A$2:$A$871,O$1,[2]掉落汇总!$C$2:$C$871,$Q$1)+SUMIFS(OFFSET([2]掉落汇总!$C$2:$C$871,,MATCH($B14,[2]掉落汇总!$D$1:$M$1)),[2]掉落汇总!$A$2:$A$871,O$1,[2]掉落汇总!$C$2:$C$871,$Q$2)/$Q$3)*宝箱投放计算!N14</f>
        <v>0.23713462330177029</v>
      </c>
    </row>
    <row r="15" spans="1:17" x14ac:dyDescent="0.2">
      <c r="A15">
        <f>玩家成长时间线!A15</f>
        <v>14</v>
      </c>
      <c r="B15">
        <f>玩家成长时间线!B15</f>
        <v>5</v>
      </c>
      <c r="C15">
        <f ca="1">SUM($D$2:D15)</f>
        <v>47.677924999643196</v>
      </c>
      <c r="D15">
        <f t="shared" ca="1" si="0"/>
        <v>8.0366049635346837</v>
      </c>
      <c r="E15">
        <f ca="1">(SUMIFS(OFFSET([2]掉落汇总!$C$2:$C$871,,MATCH($B15,[2]掉落汇总!$D$1:$M$1)),[2]掉落汇总!$A$2:$A$871,E$1,[2]掉落汇总!$C$2:$C$871,$Q$1)+SUMIFS(OFFSET([2]掉落汇总!$C$2:$C$871,,MATCH($B15,[2]掉落汇总!$D$1:$M$1)),[2]掉落汇总!$A$2:$A$871,E$1,[2]掉落汇总!$C$2:$C$871,$Q$2)/$Q$3)*宝箱投放计算!D15</f>
        <v>1.0355690929451287</v>
      </c>
      <c r="F15">
        <f ca="1">(SUMIFS(OFFSET([2]掉落汇总!$C$2:$C$871,,MATCH($B15,[2]掉落汇总!$D$1:$M$1)),[2]掉落汇总!$A$2:$A$871,F$1,[2]掉落汇总!$C$2:$C$871,$Q$1)+SUMIFS(OFFSET([2]掉落汇总!$C$2:$C$871,,MATCH($B15,[2]掉落汇总!$D$1:$M$1)),[2]掉落汇总!$A$2:$A$871,F$1,[2]掉落汇总!$C$2:$C$871,$Q$2)/$Q$3)*宝箱投放计算!E15</f>
        <v>1.5113367973547474</v>
      </c>
      <c r="G15">
        <f ca="1">(SUMIFS(OFFSET([2]掉落汇总!$C$2:$C$871,,MATCH($B15,[2]掉落汇总!$D$1:$M$1)),[2]掉落汇总!$A$2:$A$871,G$1,[2]掉落汇总!$C$2:$C$871,$Q$1)+SUMIFS(OFFSET([2]掉落汇总!$C$2:$C$871,,MATCH($B15,[2]掉落汇总!$D$1:$M$1)),[2]掉落汇总!$A$2:$A$871,G$1,[2]掉落汇总!$C$2:$C$871,$Q$2)/$Q$3)*宝箱投放计算!F15</f>
        <v>0</v>
      </c>
      <c r="H15">
        <f ca="1">(SUMIFS(OFFSET([2]掉落汇总!$C$2:$C$871,,MATCH($B15,[2]掉落汇总!$D$1:$M$1)),[2]掉落汇总!$A$2:$A$871,H$1,[2]掉落汇总!$C$2:$C$871,$Q$1)+SUMIFS(OFFSET([2]掉落汇总!$C$2:$C$871,,MATCH($B15,[2]掉落汇总!$D$1:$M$1)),[2]掉落汇总!$A$2:$A$871,H$1,[2]掉落汇总!$C$2:$C$871,$Q$2)/$Q$3)*宝箱投放计算!G15</f>
        <v>0</v>
      </c>
      <c r="I15">
        <f ca="1">(SUMIFS(OFFSET([2]掉落汇总!$C$2:$C$871,,MATCH($B15,[2]掉落汇总!$D$1:$M$1)),[2]掉落汇总!$A$2:$A$871,I$1,[2]掉落汇总!$C$2:$C$871,$Q$1)+SUMIFS(OFFSET([2]掉落汇总!$C$2:$C$871,,MATCH($B15,[2]掉落汇总!$D$1:$M$1)),[2]掉落汇总!$A$2:$A$871,I$1,[2]掉落汇总!$C$2:$C$871,$Q$2)/$Q$3)*宝箱投放计算!H15</f>
        <v>1.0709318497913771</v>
      </c>
      <c r="J15">
        <f ca="1">(SUMIFS(OFFSET([2]掉落汇总!$C$2:$C$871,,MATCH($B15,[2]掉落汇总!$D$1:$M$1)),[2]掉落汇总!$A$2:$A$871,J$1,[2]掉落汇总!$C$2:$C$871,$Q$1)+SUMIFS(OFFSET([2]掉落汇总!$C$2:$C$871,,MATCH($B15,[2]掉落汇总!$D$1:$M$1)),[2]掉落汇总!$A$2:$A$871,J$1,[2]掉落汇总!$C$2:$C$871,$Q$2)/$Q$3)*宝箱投放计算!I15</f>
        <v>2.9795221843003414</v>
      </c>
      <c r="K15">
        <f ca="1">(SUMIFS(OFFSET([2]掉落汇总!$C$2:$C$871,,MATCH($B15,[2]掉落汇总!$D$1:$M$1)),[2]掉落汇总!$A$2:$A$871,K$1,[2]掉落汇总!$C$2:$C$871,$Q$1)+SUMIFS(OFFSET([2]掉落汇总!$C$2:$C$871,,MATCH($B15,[2]掉落汇总!$D$1:$M$1)),[2]掉落汇总!$A$2:$A$871,K$1,[2]掉落汇总!$C$2:$C$871,$Q$2)/$Q$3)*宝箱投放计算!J15</f>
        <v>0</v>
      </c>
      <c r="L15">
        <f ca="1">(SUMIFS(OFFSET([2]掉落汇总!$C$2:$C$871,,MATCH($B15,[2]掉落汇总!$D$1:$M$1)),[2]掉落汇总!$A$2:$A$871,L$1,[2]掉落汇总!$C$2:$C$871,$Q$1)+SUMIFS(OFFSET([2]掉落汇总!$C$2:$C$871,,MATCH($B15,[2]掉落汇总!$D$1:$M$1)),[2]掉落汇总!$A$2:$A$871,L$1,[2]掉落汇总!$C$2:$C$871,$Q$2)/$Q$3)*宝箱投放计算!K15</f>
        <v>0.53677291330770183</v>
      </c>
      <c r="M15">
        <f ca="1">(SUMIFS(OFFSET([2]掉落汇总!$C$2:$C$871,,MATCH($B15,[2]掉落汇总!$D$1:$M$1)),[2]掉落汇总!$A$2:$A$871,M$1,[2]掉落汇总!$C$2:$C$871,$Q$1)+SUMIFS(OFFSET([2]掉落汇总!$C$2:$C$871,,MATCH($B15,[2]掉落汇总!$D$1:$M$1)),[2]掉落汇总!$A$2:$A$871,M$1,[2]掉落汇总!$C$2:$C$871,$Q$2)/$Q$3)*宝箱投放计算!L15</f>
        <v>0.5351495986378012</v>
      </c>
      <c r="N15">
        <f ca="1">(SUMIFS(OFFSET([2]掉落汇总!$C$2:$C$871,,MATCH($B15,[2]掉落汇总!$D$1:$M$1)),[2]掉落汇总!$A$2:$A$871,N$1,[2]掉落汇总!$C$2:$C$871,$Q$1)+SUMIFS(OFFSET([2]掉落汇总!$C$2:$C$871,,MATCH($B15,[2]掉落汇总!$D$1:$M$1)),[2]掉落汇总!$A$2:$A$871,N$1,[2]掉落汇总!$C$2:$C$871,$Q$2)/$Q$3)*宝箱投放计算!M15</f>
        <v>0.14393683784330927</v>
      </c>
      <c r="O15">
        <f ca="1">(SUMIFS(OFFSET([2]掉落汇总!$C$2:$C$871,,MATCH($B15,[2]掉落汇总!$D$1:$M$1)),[2]掉落汇总!$A$2:$A$871,O$1,[2]掉落汇总!$C$2:$C$871,$Q$1)+SUMIFS(OFFSET([2]掉落汇总!$C$2:$C$871,,MATCH($B15,[2]掉落汇总!$D$1:$M$1)),[2]掉落汇总!$A$2:$A$871,O$1,[2]掉落汇总!$C$2:$C$871,$Q$2)/$Q$3)*宝箱投放计算!N15</f>
        <v>0.22338568935427572</v>
      </c>
    </row>
    <row r="16" spans="1:17" x14ac:dyDescent="0.2">
      <c r="A16">
        <f>玩家成长时间线!A16</f>
        <v>15</v>
      </c>
      <c r="B16">
        <f>玩家成长时间线!B16</f>
        <v>5</v>
      </c>
      <c r="C16">
        <f ca="1">SUM($D$2:D16)</f>
        <v>51.669047933565444</v>
      </c>
      <c r="D16">
        <f t="shared" ca="1" si="0"/>
        <v>3.9911229339222478</v>
      </c>
      <c r="E16">
        <f ca="1">(SUMIFS(OFFSET([2]掉落汇总!$C$2:$C$871,,MATCH($B16,[2]掉落汇总!$D$1:$M$1)),[2]掉落汇总!$A$2:$A$871,E$1,[2]掉落汇总!$C$2:$C$871,$Q$1)+SUMIFS(OFFSET([2]掉落汇总!$C$2:$C$871,,MATCH($B16,[2]掉落汇总!$D$1:$M$1)),[2]掉落汇总!$A$2:$A$871,E$1,[2]掉落汇总!$C$2:$C$871,$Q$2)/$Q$3)*宝箱投放计算!D16</f>
        <v>1.0405410974244118</v>
      </c>
      <c r="F16">
        <f ca="1">(SUMIFS(OFFSET([2]掉落汇总!$C$2:$C$871,,MATCH($B16,[2]掉落汇总!$D$1:$M$1)),[2]掉落汇总!$A$2:$A$871,F$1,[2]掉落汇总!$C$2:$C$871,$Q$1)+SUMIFS(OFFSET([2]掉落汇总!$C$2:$C$871,,MATCH($B16,[2]掉落汇总!$D$1:$M$1)),[2]掉落汇总!$A$2:$A$871,F$1,[2]掉落汇总!$C$2:$C$871,$Q$2)/$Q$3)*宝箱投放计算!E16</f>
        <v>1.5113367973547474</v>
      </c>
      <c r="G16">
        <f ca="1">(SUMIFS(OFFSET([2]掉落汇总!$C$2:$C$871,,MATCH($B16,[2]掉落汇总!$D$1:$M$1)),[2]掉落汇总!$A$2:$A$871,G$1,[2]掉落汇总!$C$2:$C$871,$Q$1)+SUMIFS(OFFSET([2]掉落汇总!$C$2:$C$871,,MATCH($B16,[2]掉落汇总!$D$1:$M$1)),[2]掉落汇总!$A$2:$A$871,G$1,[2]掉落汇总!$C$2:$C$871,$Q$2)/$Q$3)*宝箱投放计算!F16</f>
        <v>0</v>
      </c>
      <c r="H16">
        <f ca="1">(SUMIFS(OFFSET([2]掉落汇总!$C$2:$C$871,,MATCH($B16,[2]掉落汇总!$D$1:$M$1)),[2]掉落汇总!$A$2:$A$871,H$1,[2]掉落汇总!$C$2:$C$871,$Q$1)+SUMIFS(OFFSET([2]掉落汇总!$C$2:$C$871,,MATCH($B16,[2]掉落汇总!$D$1:$M$1)),[2]掉落汇总!$A$2:$A$871,H$1,[2]掉落汇总!$C$2:$C$871,$Q$2)/$Q$3)*宝箱投放计算!G16</f>
        <v>0</v>
      </c>
      <c r="I16">
        <f ca="1">(SUMIFS(OFFSET([2]掉落汇总!$C$2:$C$871,,MATCH($B16,[2]掉落汇总!$D$1:$M$1)),[2]掉落汇总!$A$2:$A$871,I$1,[2]掉落汇总!$C$2:$C$871,$Q$1)+SUMIFS(OFFSET([2]掉落汇总!$C$2:$C$871,,MATCH($B16,[2]掉落汇总!$D$1:$M$1)),[2]掉落汇总!$A$2:$A$871,I$1,[2]掉落汇总!$C$2:$C$871,$Q$2)/$Q$3)*宝箱投放计算!H16</f>
        <v>0</v>
      </c>
      <c r="J16">
        <f ca="1">(SUMIFS(OFFSET([2]掉落汇总!$C$2:$C$871,,MATCH($B16,[2]掉落汇总!$D$1:$M$1)),[2]掉落汇总!$A$2:$A$871,J$1,[2]掉落汇总!$C$2:$C$871,$Q$1)+SUMIFS(OFFSET([2]掉落汇总!$C$2:$C$871,,MATCH($B16,[2]掉落汇总!$D$1:$M$1)),[2]掉落汇总!$A$2:$A$871,J$1,[2]掉落汇总!$C$2:$C$871,$Q$2)/$Q$3)*宝箱投放计算!I16</f>
        <v>0</v>
      </c>
      <c r="K16">
        <f ca="1">(SUMIFS(OFFSET([2]掉落汇总!$C$2:$C$871,,MATCH($B16,[2]掉落汇总!$D$1:$M$1)),[2]掉落汇总!$A$2:$A$871,K$1,[2]掉落汇总!$C$2:$C$871,$Q$1)+SUMIFS(OFFSET([2]掉落汇总!$C$2:$C$871,,MATCH($B16,[2]掉落汇总!$D$1:$M$1)),[2]掉落汇总!$A$2:$A$871,K$1,[2]掉落汇总!$C$2:$C$871,$Q$2)/$Q$3)*宝箱投放计算!J16</f>
        <v>0</v>
      </c>
      <c r="L16">
        <f ca="1">(SUMIFS(OFFSET([2]掉落汇总!$C$2:$C$871,,MATCH($B16,[2]掉落汇总!$D$1:$M$1)),[2]掉落汇总!$A$2:$A$871,L$1,[2]掉落汇总!$C$2:$C$871,$Q$1)+SUMIFS(OFFSET([2]掉落汇总!$C$2:$C$871,,MATCH($B16,[2]掉落汇总!$D$1:$M$1)),[2]掉落汇总!$A$2:$A$871,L$1,[2]掉落汇总!$C$2:$C$871,$Q$2)/$Q$3)*宝箱投放计算!K16</f>
        <v>0.53677291330770183</v>
      </c>
      <c r="M16">
        <f ca="1">(SUMIFS(OFFSET([2]掉落汇总!$C$2:$C$871,,MATCH($B16,[2]掉落汇总!$D$1:$M$1)),[2]掉落汇总!$A$2:$A$871,M$1,[2]掉落汇总!$C$2:$C$871,$Q$1)+SUMIFS(OFFSET([2]掉落汇总!$C$2:$C$871,,MATCH($B16,[2]掉落汇总!$D$1:$M$1)),[2]掉落汇总!$A$2:$A$871,M$1,[2]掉落汇总!$C$2:$C$871,$Q$2)/$Q$3)*宝箱投放计算!L16</f>
        <v>0.5351495986378012</v>
      </c>
      <c r="N16">
        <f ca="1">(SUMIFS(OFFSET([2]掉落汇总!$C$2:$C$871,,MATCH($B16,[2]掉落汇总!$D$1:$M$1)),[2]掉落汇总!$A$2:$A$871,N$1,[2]掉落汇总!$C$2:$C$871,$Q$1)+SUMIFS(OFFSET([2]掉落汇总!$C$2:$C$871,,MATCH($B16,[2]掉落汇总!$D$1:$M$1)),[2]掉落汇总!$A$2:$A$871,N$1,[2]掉落汇总!$C$2:$C$871,$Q$2)/$Q$3)*宝箱投放计算!M16</f>
        <v>0.14393683784330927</v>
      </c>
      <c r="O16">
        <f ca="1">(SUMIFS(OFFSET([2]掉落汇总!$C$2:$C$871,,MATCH($B16,[2]掉落汇总!$D$1:$M$1)),[2]掉落汇总!$A$2:$A$871,O$1,[2]掉落汇总!$C$2:$C$871,$Q$1)+SUMIFS(OFFSET([2]掉落汇总!$C$2:$C$871,,MATCH($B16,[2]掉落汇总!$D$1:$M$1)),[2]掉落汇总!$A$2:$A$871,O$1,[2]掉落汇总!$C$2:$C$871,$Q$2)/$Q$3)*宝箱投放计算!N16</f>
        <v>0.22338568935427572</v>
      </c>
    </row>
    <row r="17" spans="1:15" x14ac:dyDescent="0.2">
      <c r="A17">
        <f>玩家成长时间线!A17</f>
        <v>16</v>
      </c>
      <c r="B17">
        <f>玩家成长时间线!B17</f>
        <v>5</v>
      </c>
      <c r="C17">
        <f ca="1">SUM($D$2:D17)</f>
        <v>55.764582961552641</v>
      </c>
      <c r="D17">
        <f t="shared" ca="1" si="0"/>
        <v>4.0955350279871974</v>
      </c>
      <c r="E17">
        <f ca="1">(SUMIFS(OFFSET([2]掉落汇总!$C$2:$C$871,,MATCH($B17,[2]掉落汇总!$D$1:$M$1)),[2]掉落汇总!$A$2:$A$871,E$1,[2]掉落汇总!$C$2:$C$871,$Q$1)+SUMIFS(OFFSET([2]掉落汇总!$C$2:$C$871,,MATCH($B17,[2]掉落汇总!$D$1:$M$1)),[2]掉落汇总!$A$2:$A$871,E$1,[2]掉落汇总!$C$2:$C$871,$Q$2)/$Q$3)*宝箱投放计算!D17</f>
        <v>1.1449531914893614</v>
      </c>
      <c r="F17">
        <f ca="1">(SUMIFS(OFFSET([2]掉落汇总!$C$2:$C$871,,MATCH($B17,[2]掉落汇总!$D$1:$M$1)),[2]掉落汇总!$A$2:$A$871,F$1,[2]掉落汇总!$C$2:$C$871,$Q$1)+SUMIFS(OFFSET([2]掉落汇总!$C$2:$C$871,,MATCH($B17,[2]掉落汇总!$D$1:$M$1)),[2]掉落汇总!$A$2:$A$871,F$1,[2]掉落汇总!$C$2:$C$871,$Q$2)/$Q$3)*宝箱投放计算!E17</f>
        <v>1.5113367973547474</v>
      </c>
      <c r="G17">
        <f ca="1">(SUMIFS(OFFSET([2]掉落汇总!$C$2:$C$871,,MATCH($B17,[2]掉落汇总!$D$1:$M$1)),[2]掉落汇总!$A$2:$A$871,G$1,[2]掉落汇总!$C$2:$C$871,$Q$1)+SUMIFS(OFFSET([2]掉落汇总!$C$2:$C$871,,MATCH($B17,[2]掉落汇总!$D$1:$M$1)),[2]掉落汇总!$A$2:$A$871,G$1,[2]掉落汇总!$C$2:$C$871,$Q$2)/$Q$3)*宝箱投放计算!F17</f>
        <v>0</v>
      </c>
      <c r="H17">
        <f ca="1">(SUMIFS(OFFSET([2]掉落汇总!$C$2:$C$871,,MATCH($B17,[2]掉落汇总!$D$1:$M$1)),[2]掉落汇总!$A$2:$A$871,H$1,[2]掉落汇总!$C$2:$C$871,$Q$1)+SUMIFS(OFFSET([2]掉落汇总!$C$2:$C$871,,MATCH($B17,[2]掉落汇总!$D$1:$M$1)),[2]掉落汇总!$A$2:$A$871,H$1,[2]掉落汇总!$C$2:$C$871,$Q$2)/$Q$3)*宝箱投放计算!G17</f>
        <v>0</v>
      </c>
      <c r="I17">
        <f ca="1">(SUMIFS(OFFSET([2]掉落汇总!$C$2:$C$871,,MATCH($B17,[2]掉落汇总!$D$1:$M$1)),[2]掉落汇总!$A$2:$A$871,I$1,[2]掉落汇总!$C$2:$C$871,$Q$1)+SUMIFS(OFFSET([2]掉落汇总!$C$2:$C$871,,MATCH($B17,[2]掉落汇总!$D$1:$M$1)),[2]掉落汇总!$A$2:$A$871,I$1,[2]掉落汇总!$C$2:$C$871,$Q$2)/$Q$3)*宝箱投放计算!H17</f>
        <v>0</v>
      </c>
      <c r="J17">
        <f ca="1">(SUMIFS(OFFSET([2]掉落汇总!$C$2:$C$871,,MATCH($B17,[2]掉落汇总!$D$1:$M$1)),[2]掉落汇总!$A$2:$A$871,J$1,[2]掉落汇总!$C$2:$C$871,$Q$1)+SUMIFS(OFFSET([2]掉落汇总!$C$2:$C$871,,MATCH($B17,[2]掉落汇总!$D$1:$M$1)),[2]掉落汇总!$A$2:$A$871,J$1,[2]掉落汇总!$C$2:$C$871,$Q$2)/$Q$3)*宝箱投放计算!I17</f>
        <v>0</v>
      </c>
      <c r="K17">
        <f ca="1">(SUMIFS(OFFSET([2]掉落汇总!$C$2:$C$871,,MATCH($B17,[2]掉落汇总!$D$1:$M$1)),[2]掉落汇总!$A$2:$A$871,K$1,[2]掉落汇总!$C$2:$C$871,$Q$1)+SUMIFS(OFFSET([2]掉落汇总!$C$2:$C$871,,MATCH($B17,[2]掉落汇总!$D$1:$M$1)),[2]掉落汇总!$A$2:$A$871,K$1,[2]掉落汇总!$C$2:$C$871,$Q$2)/$Q$3)*宝箱投放计算!J17</f>
        <v>0</v>
      </c>
      <c r="L17">
        <f ca="1">(SUMIFS(OFFSET([2]掉落汇总!$C$2:$C$871,,MATCH($B17,[2]掉落汇总!$D$1:$M$1)),[2]掉落汇总!$A$2:$A$871,L$1,[2]掉落汇总!$C$2:$C$871,$Q$1)+SUMIFS(OFFSET([2]掉落汇总!$C$2:$C$871,,MATCH($B17,[2]掉落汇总!$D$1:$M$1)),[2]掉落汇总!$A$2:$A$871,L$1,[2]掉落汇总!$C$2:$C$871,$Q$2)/$Q$3)*宝箱投放计算!K17</f>
        <v>0.53677291330770183</v>
      </c>
      <c r="M17">
        <f ca="1">(SUMIFS(OFFSET([2]掉落汇总!$C$2:$C$871,,MATCH($B17,[2]掉落汇总!$D$1:$M$1)),[2]掉落汇总!$A$2:$A$871,M$1,[2]掉落汇总!$C$2:$C$871,$Q$1)+SUMIFS(OFFSET([2]掉落汇总!$C$2:$C$871,,MATCH($B17,[2]掉落汇总!$D$1:$M$1)),[2]掉落汇总!$A$2:$A$871,M$1,[2]掉落汇总!$C$2:$C$871,$Q$2)/$Q$3)*宝箱投放计算!L17</f>
        <v>0.5351495986378012</v>
      </c>
      <c r="N17">
        <f ca="1">(SUMIFS(OFFSET([2]掉落汇总!$C$2:$C$871,,MATCH($B17,[2]掉落汇总!$D$1:$M$1)),[2]掉落汇总!$A$2:$A$871,N$1,[2]掉落汇总!$C$2:$C$871,$Q$1)+SUMIFS(OFFSET([2]掉落汇总!$C$2:$C$871,,MATCH($B17,[2]掉落汇总!$D$1:$M$1)),[2]掉落汇总!$A$2:$A$871,N$1,[2]掉落汇总!$C$2:$C$871,$Q$2)/$Q$3)*宝箱投放计算!M17</f>
        <v>0.14393683784330927</v>
      </c>
      <c r="O17">
        <f ca="1">(SUMIFS(OFFSET([2]掉落汇总!$C$2:$C$871,,MATCH($B17,[2]掉落汇总!$D$1:$M$1)),[2]掉落汇总!$A$2:$A$871,O$1,[2]掉落汇总!$C$2:$C$871,$Q$1)+SUMIFS(OFFSET([2]掉落汇总!$C$2:$C$871,,MATCH($B17,[2]掉落汇总!$D$1:$M$1)),[2]掉落汇总!$A$2:$A$871,O$1,[2]掉落汇总!$C$2:$C$871,$Q$2)/$Q$3)*宝箱投放计算!N17</f>
        <v>0.22338568935427572</v>
      </c>
    </row>
    <row r="18" spans="1:15" x14ac:dyDescent="0.2">
      <c r="A18">
        <f>玩家成长时间线!A18</f>
        <v>17</v>
      </c>
      <c r="B18">
        <f>玩家成长时间线!B18</f>
        <v>5</v>
      </c>
      <c r="C18">
        <f ca="1">SUM($D$2:D18)</f>
        <v>59.765649904433452</v>
      </c>
      <c r="D18">
        <f t="shared" ca="1" si="0"/>
        <v>4.0010669428808141</v>
      </c>
      <c r="E18">
        <f ca="1">(SUMIFS(OFFSET([2]掉落汇总!$C$2:$C$871,,MATCH($B18,[2]掉落汇总!$D$1:$M$1)),[2]掉落汇总!$A$2:$A$871,E$1,[2]掉落汇总!$C$2:$C$871,$Q$1)+SUMIFS(OFFSET([2]掉落汇总!$C$2:$C$871,,MATCH($B18,[2]掉落汇总!$D$1:$M$1)),[2]掉落汇总!$A$2:$A$871,E$1,[2]掉落汇总!$C$2:$C$871,$Q$2)/$Q$3)*宝箱投放计算!D18</f>
        <v>1.0504851063829785</v>
      </c>
      <c r="F18">
        <f ca="1">(SUMIFS(OFFSET([2]掉落汇总!$C$2:$C$871,,MATCH($B18,[2]掉落汇总!$D$1:$M$1)),[2]掉落汇总!$A$2:$A$871,F$1,[2]掉落汇总!$C$2:$C$871,$Q$1)+SUMIFS(OFFSET([2]掉落汇总!$C$2:$C$871,,MATCH($B18,[2]掉落汇总!$D$1:$M$1)),[2]掉落汇总!$A$2:$A$871,F$1,[2]掉落汇总!$C$2:$C$871,$Q$2)/$Q$3)*宝箱投放计算!E18</f>
        <v>1.5113367973547474</v>
      </c>
      <c r="G18">
        <f ca="1">(SUMIFS(OFFSET([2]掉落汇总!$C$2:$C$871,,MATCH($B18,[2]掉落汇总!$D$1:$M$1)),[2]掉落汇总!$A$2:$A$871,G$1,[2]掉落汇总!$C$2:$C$871,$Q$1)+SUMIFS(OFFSET([2]掉落汇总!$C$2:$C$871,,MATCH($B18,[2]掉落汇总!$D$1:$M$1)),[2]掉落汇总!$A$2:$A$871,G$1,[2]掉落汇总!$C$2:$C$871,$Q$2)/$Q$3)*宝箱投放计算!F18</f>
        <v>0</v>
      </c>
      <c r="H18">
        <f ca="1">(SUMIFS(OFFSET([2]掉落汇总!$C$2:$C$871,,MATCH($B18,[2]掉落汇总!$D$1:$M$1)),[2]掉落汇总!$A$2:$A$871,H$1,[2]掉落汇总!$C$2:$C$871,$Q$1)+SUMIFS(OFFSET([2]掉落汇总!$C$2:$C$871,,MATCH($B18,[2]掉落汇总!$D$1:$M$1)),[2]掉落汇总!$A$2:$A$871,H$1,[2]掉落汇总!$C$2:$C$871,$Q$2)/$Q$3)*宝箱投放计算!G18</f>
        <v>0</v>
      </c>
      <c r="I18">
        <f ca="1">(SUMIFS(OFFSET([2]掉落汇总!$C$2:$C$871,,MATCH($B18,[2]掉落汇总!$D$1:$M$1)),[2]掉落汇总!$A$2:$A$871,I$1,[2]掉落汇总!$C$2:$C$871,$Q$1)+SUMIFS(OFFSET([2]掉落汇总!$C$2:$C$871,,MATCH($B18,[2]掉落汇总!$D$1:$M$1)),[2]掉落汇总!$A$2:$A$871,I$1,[2]掉落汇总!$C$2:$C$871,$Q$2)/$Q$3)*宝箱投放计算!H18</f>
        <v>0</v>
      </c>
      <c r="J18">
        <f ca="1">(SUMIFS(OFFSET([2]掉落汇总!$C$2:$C$871,,MATCH($B18,[2]掉落汇总!$D$1:$M$1)),[2]掉落汇总!$A$2:$A$871,J$1,[2]掉落汇总!$C$2:$C$871,$Q$1)+SUMIFS(OFFSET([2]掉落汇总!$C$2:$C$871,,MATCH($B18,[2]掉落汇总!$D$1:$M$1)),[2]掉落汇总!$A$2:$A$871,J$1,[2]掉落汇总!$C$2:$C$871,$Q$2)/$Q$3)*宝箱投放计算!I18</f>
        <v>0</v>
      </c>
      <c r="K18">
        <f ca="1">(SUMIFS(OFFSET([2]掉落汇总!$C$2:$C$871,,MATCH($B18,[2]掉落汇总!$D$1:$M$1)),[2]掉落汇总!$A$2:$A$871,K$1,[2]掉落汇总!$C$2:$C$871,$Q$1)+SUMIFS(OFFSET([2]掉落汇总!$C$2:$C$871,,MATCH($B18,[2]掉落汇总!$D$1:$M$1)),[2]掉落汇总!$A$2:$A$871,K$1,[2]掉落汇总!$C$2:$C$871,$Q$2)/$Q$3)*宝箱投放计算!J18</f>
        <v>0</v>
      </c>
      <c r="L18">
        <f ca="1">(SUMIFS(OFFSET([2]掉落汇总!$C$2:$C$871,,MATCH($B18,[2]掉落汇总!$D$1:$M$1)),[2]掉落汇总!$A$2:$A$871,L$1,[2]掉落汇总!$C$2:$C$871,$Q$1)+SUMIFS(OFFSET([2]掉落汇总!$C$2:$C$871,,MATCH($B18,[2]掉落汇总!$D$1:$M$1)),[2]掉落汇总!$A$2:$A$871,L$1,[2]掉落汇总!$C$2:$C$871,$Q$2)/$Q$3)*宝箱投放计算!K18</f>
        <v>0.53677291330770183</v>
      </c>
      <c r="M18">
        <f ca="1">(SUMIFS(OFFSET([2]掉落汇总!$C$2:$C$871,,MATCH($B18,[2]掉落汇总!$D$1:$M$1)),[2]掉落汇总!$A$2:$A$871,M$1,[2]掉落汇总!$C$2:$C$871,$Q$1)+SUMIFS(OFFSET([2]掉落汇总!$C$2:$C$871,,MATCH($B18,[2]掉落汇总!$D$1:$M$1)),[2]掉落汇总!$A$2:$A$871,M$1,[2]掉落汇总!$C$2:$C$871,$Q$2)/$Q$3)*宝箱投放计算!L18</f>
        <v>0.5351495986378012</v>
      </c>
      <c r="N18">
        <f ca="1">(SUMIFS(OFFSET([2]掉落汇总!$C$2:$C$871,,MATCH($B18,[2]掉落汇总!$D$1:$M$1)),[2]掉落汇总!$A$2:$A$871,N$1,[2]掉落汇总!$C$2:$C$871,$Q$1)+SUMIFS(OFFSET([2]掉落汇总!$C$2:$C$871,,MATCH($B18,[2]掉落汇总!$D$1:$M$1)),[2]掉落汇总!$A$2:$A$871,N$1,[2]掉落汇总!$C$2:$C$871,$Q$2)/$Q$3)*宝箱投放计算!M18</f>
        <v>0.14393683784330927</v>
      </c>
      <c r="O18">
        <f ca="1">(SUMIFS(OFFSET([2]掉落汇总!$C$2:$C$871,,MATCH($B18,[2]掉落汇总!$D$1:$M$1)),[2]掉落汇总!$A$2:$A$871,O$1,[2]掉落汇总!$C$2:$C$871,$Q$1)+SUMIFS(OFFSET([2]掉落汇总!$C$2:$C$871,,MATCH($B18,[2]掉落汇总!$D$1:$M$1)),[2]掉落汇总!$A$2:$A$871,O$1,[2]掉落汇总!$C$2:$C$871,$Q$2)/$Q$3)*宝箱投放计算!N18</f>
        <v>0.22338568935427572</v>
      </c>
    </row>
    <row r="19" spans="1:15" x14ac:dyDescent="0.2">
      <c r="A19">
        <f>玩家成长时间线!A19</f>
        <v>18</v>
      </c>
      <c r="B19">
        <f>玩家成长时间线!B19</f>
        <v>5</v>
      </c>
      <c r="C19">
        <f ca="1">SUM($D$2:D19)</f>
        <v>63.771688851793549</v>
      </c>
      <c r="D19">
        <f t="shared" ca="1" si="0"/>
        <v>4.0060389473600972</v>
      </c>
      <c r="E19">
        <f ca="1">(SUMIFS(OFFSET([2]掉落汇总!$C$2:$C$871,,MATCH($B19,[2]掉落汇总!$D$1:$M$1)),[2]掉落汇总!$A$2:$A$871,E$1,[2]掉落汇总!$C$2:$C$871,$Q$1)+SUMIFS(OFFSET([2]掉落汇总!$C$2:$C$871,,MATCH($B19,[2]掉落汇总!$D$1:$M$1)),[2]掉落汇总!$A$2:$A$871,E$1,[2]掉落汇总!$C$2:$C$871,$Q$2)/$Q$3)*宝箱投放计算!D19</f>
        <v>1.0554571108622617</v>
      </c>
      <c r="F19">
        <f ca="1">(SUMIFS(OFFSET([2]掉落汇总!$C$2:$C$871,,MATCH($B19,[2]掉落汇总!$D$1:$M$1)),[2]掉落汇总!$A$2:$A$871,F$1,[2]掉落汇总!$C$2:$C$871,$Q$1)+SUMIFS(OFFSET([2]掉落汇总!$C$2:$C$871,,MATCH($B19,[2]掉落汇总!$D$1:$M$1)),[2]掉落汇总!$A$2:$A$871,F$1,[2]掉落汇总!$C$2:$C$871,$Q$2)/$Q$3)*宝箱投放计算!E19</f>
        <v>1.5113367973547474</v>
      </c>
      <c r="G19">
        <f ca="1">(SUMIFS(OFFSET([2]掉落汇总!$C$2:$C$871,,MATCH($B19,[2]掉落汇总!$D$1:$M$1)),[2]掉落汇总!$A$2:$A$871,G$1,[2]掉落汇总!$C$2:$C$871,$Q$1)+SUMIFS(OFFSET([2]掉落汇总!$C$2:$C$871,,MATCH($B19,[2]掉落汇总!$D$1:$M$1)),[2]掉落汇总!$A$2:$A$871,G$1,[2]掉落汇总!$C$2:$C$871,$Q$2)/$Q$3)*宝箱投放计算!F19</f>
        <v>0</v>
      </c>
      <c r="H19">
        <f ca="1">(SUMIFS(OFFSET([2]掉落汇总!$C$2:$C$871,,MATCH($B19,[2]掉落汇总!$D$1:$M$1)),[2]掉落汇总!$A$2:$A$871,H$1,[2]掉落汇总!$C$2:$C$871,$Q$1)+SUMIFS(OFFSET([2]掉落汇总!$C$2:$C$871,,MATCH($B19,[2]掉落汇总!$D$1:$M$1)),[2]掉落汇总!$A$2:$A$871,H$1,[2]掉落汇总!$C$2:$C$871,$Q$2)/$Q$3)*宝箱投放计算!G19</f>
        <v>0</v>
      </c>
      <c r="I19">
        <f ca="1">(SUMIFS(OFFSET([2]掉落汇总!$C$2:$C$871,,MATCH($B19,[2]掉落汇总!$D$1:$M$1)),[2]掉落汇总!$A$2:$A$871,I$1,[2]掉落汇总!$C$2:$C$871,$Q$1)+SUMIFS(OFFSET([2]掉落汇总!$C$2:$C$871,,MATCH($B19,[2]掉落汇总!$D$1:$M$1)),[2]掉落汇总!$A$2:$A$871,I$1,[2]掉落汇总!$C$2:$C$871,$Q$2)/$Q$3)*宝箱投放计算!H19</f>
        <v>0</v>
      </c>
      <c r="J19">
        <f ca="1">(SUMIFS(OFFSET([2]掉落汇总!$C$2:$C$871,,MATCH($B19,[2]掉落汇总!$D$1:$M$1)),[2]掉落汇总!$A$2:$A$871,J$1,[2]掉落汇总!$C$2:$C$871,$Q$1)+SUMIFS(OFFSET([2]掉落汇总!$C$2:$C$871,,MATCH($B19,[2]掉落汇总!$D$1:$M$1)),[2]掉落汇总!$A$2:$A$871,J$1,[2]掉落汇总!$C$2:$C$871,$Q$2)/$Q$3)*宝箱投放计算!I19</f>
        <v>0</v>
      </c>
      <c r="K19">
        <f ca="1">(SUMIFS(OFFSET([2]掉落汇总!$C$2:$C$871,,MATCH($B19,[2]掉落汇总!$D$1:$M$1)),[2]掉落汇总!$A$2:$A$871,K$1,[2]掉落汇总!$C$2:$C$871,$Q$1)+SUMIFS(OFFSET([2]掉落汇总!$C$2:$C$871,,MATCH($B19,[2]掉落汇总!$D$1:$M$1)),[2]掉落汇总!$A$2:$A$871,K$1,[2]掉落汇总!$C$2:$C$871,$Q$2)/$Q$3)*宝箱投放计算!J19</f>
        <v>0</v>
      </c>
      <c r="L19">
        <f ca="1">(SUMIFS(OFFSET([2]掉落汇总!$C$2:$C$871,,MATCH($B19,[2]掉落汇总!$D$1:$M$1)),[2]掉落汇总!$A$2:$A$871,L$1,[2]掉落汇总!$C$2:$C$871,$Q$1)+SUMIFS(OFFSET([2]掉落汇总!$C$2:$C$871,,MATCH($B19,[2]掉落汇总!$D$1:$M$1)),[2]掉落汇总!$A$2:$A$871,L$1,[2]掉落汇总!$C$2:$C$871,$Q$2)/$Q$3)*宝箱投放计算!K19</f>
        <v>0.53677291330770183</v>
      </c>
      <c r="M19">
        <f ca="1">(SUMIFS(OFFSET([2]掉落汇总!$C$2:$C$871,,MATCH($B19,[2]掉落汇总!$D$1:$M$1)),[2]掉落汇总!$A$2:$A$871,M$1,[2]掉落汇总!$C$2:$C$871,$Q$1)+SUMIFS(OFFSET([2]掉落汇总!$C$2:$C$871,,MATCH($B19,[2]掉落汇总!$D$1:$M$1)),[2]掉落汇总!$A$2:$A$871,M$1,[2]掉落汇总!$C$2:$C$871,$Q$2)/$Q$3)*宝箱投放计算!L19</f>
        <v>0.5351495986378012</v>
      </c>
      <c r="N19">
        <f ca="1">(SUMIFS(OFFSET([2]掉落汇总!$C$2:$C$871,,MATCH($B19,[2]掉落汇总!$D$1:$M$1)),[2]掉落汇总!$A$2:$A$871,N$1,[2]掉落汇总!$C$2:$C$871,$Q$1)+SUMIFS(OFFSET([2]掉落汇总!$C$2:$C$871,,MATCH($B19,[2]掉落汇总!$D$1:$M$1)),[2]掉落汇总!$A$2:$A$871,N$1,[2]掉落汇总!$C$2:$C$871,$Q$2)/$Q$3)*宝箱投放计算!M19</f>
        <v>0.14393683784330927</v>
      </c>
      <c r="O19">
        <f ca="1">(SUMIFS(OFFSET([2]掉落汇总!$C$2:$C$871,,MATCH($B19,[2]掉落汇总!$D$1:$M$1)),[2]掉落汇总!$A$2:$A$871,O$1,[2]掉落汇总!$C$2:$C$871,$Q$1)+SUMIFS(OFFSET([2]掉落汇总!$C$2:$C$871,,MATCH($B19,[2]掉落汇总!$D$1:$M$1)),[2]掉落汇总!$A$2:$A$871,O$1,[2]掉落汇总!$C$2:$C$871,$Q$2)/$Q$3)*宝箱投放计算!N19</f>
        <v>0.22338568935427572</v>
      </c>
    </row>
    <row r="20" spans="1:15" x14ac:dyDescent="0.2">
      <c r="A20">
        <f>玩家成长时间线!A20</f>
        <v>19</v>
      </c>
      <c r="B20">
        <f>玩家成长时间线!B20</f>
        <v>6</v>
      </c>
      <c r="C20">
        <f ca="1">SUM($D$2:D20)</f>
        <v>69.772345911713813</v>
      </c>
      <c r="D20">
        <f t="shared" ca="1" si="0"/>
        <v>6.00065705992027</v>
      </c>
      <c r="E20">
        <f ca="1">(SUMIFS(OFFSET([2]掉落汇总!$C$2:$C$871,,MATCH($B20,[2]掉落汇总!$D$1:$M$1)),[2]掉落汇总!$A$2:$A$871,E$1,[2]掉落汇总!$C$2:$C$871,$Q$1)+SUMIFS(OFFSET([2]掉落汇总!$C$2:$C$871,,MATCH($B20,[2]掉落汇总!$D$1:$M$1)),[2]掉落汇总!$A$2:$A$871,E$1,[2]掉落汇总!$C$2:$C$871,$Q$2)/$Q$3)*宝箱投放计算!D20</f>
        <v>0.91116051502145945</v>
      </c>
      <c r="F20">
        <f ca="1">(SUMIFS(OFFSET([2]掉落汇总!$C$2:$C$871,,MATCH($B20,[2]掉落汇总!$D$1:$M$1)),[2]掉落汇总!$A$2:$A$871,F$1,[2]掉落汇总!$C$2:$C$871,$Q$1)+SUMIFS(OFFSET([2]掉落汇总!$C$2:$C$871,,MATCH($B20,[2]掉落汇总!$D$1:$M$1)),[2]掉落汇总!$A$2:$A$871,F$1,[2]掉落汇总!$C$2:$C$871,$Q$2)/$Q$3)*宝箱投放计算!E20</f>
        <v>1.1981174361272975</v>
      </c>
      <c r="G20">
        <f ca="1">(SUMIFS(OFFSET([2]掉落汇总!$C$2:$C$871,,MATCH($B20,[2]掉落汇总!$D$1:$M$1)),[2]掉落汇总!$A$2:$A$871,G$1,[2]掉落汇总!$C$2:$C$871,$Q$1)+SUMIFS(OFFSET([2]掉落汇总!$C$2:$C$871,,MATCH($B20,[2]掉落汇总!$D$1:$M$1)),[2]掉落汇总!$A$2:$A$871,G$1,[2]掉落汇总!$C$2:$C$871,$Q$2)/$Q$3)*宝箱投放计算!F20</f>
        <v>0</v>
      </c>
      <c r="H20">
        <f ca="1">(SUMIFS(OFFSET([2]掉落汇总!$C$2:$C$871,,MATCH($B20,[2]掉落汇总!$D$1:$M$1)),[2]掉落汇总!$A$2:$A$871,H$1,[2]掉落汇总!$C$2:$C$871,$Q$1)+SUMIFS(OFFSET([2]掉落汇总!$C$2:$C$871,,MATCH($B20,[2]掉落汇总!$D$1:$M$1)),[2]掉落汇总!$A$2:$A$871,H$1,[2]掉落汇总!$C$2:$C$871,$Q$2)/$Q$3)*宝箱投放计算!G20</f>
        <v>0</v>
      </c>
      <c r="I20">
        <f ca="1">(SUMIFS(OFFSET([2]掉落汇总!$C$2:$C$871,,MATCH($B20,[2]掉落汇总!$D$1:$M$1)),[2]掉落汇总!$A$2:$A$871,I$1,[2]掉落汇总!$C$2:$C$871,$Q$1)+SUMIFS(OFFSET([2]掉落汇总!$C$2:$C$871,,MATCH($B20,[2]掉落汇总!$D$1:$M$1)),[2]掉落汇总!$A$2:$A$871,I$1,[2]掉落汇总!$C$2:$C$871,$Q$2)/$Q$3)*宝箱投放计算!H20</f>
        <v>0</v>
      </c>
      <c r="J20">
        <f ca="1">(SUMIFS(OFFSET([2]掉落汇总!$C$2:$C$871,,MATCH($B20,[2]掉落汇总!$D$1:$M$1)),[2]掉落汇总!$A$2:$A$871,J$1,[2]掉落汇总!$C$2:$C$871,$Q$1)+SUMIFS(OFFSET([2]掉落汇总!$C$2:$C$871,,MATCH($B20,[2]掉落汇总!$D$1:$M$1)),[2]掉落汇总!$A$2:$A$871,J$1,[2]掉落汇总!$C$2:$C$871,$Q$2)/$Q$3)*宝箱投放计算!I20</f>
        <v>2.6913738019169342</v>
      </c>
      <c r="K20">
        <f ca="1">(SUMIFS(OFFSET([2]掉落汇总!$C$2:$C$871,,MATCH($B20,[2]掉落汇总!$D$1:$M$1)),[2]掉落汇总!$A$2:$A$871,K$1,[2]掉落汇总!$C$2:$C$871,$Q$1)+SUMIFS(OFFSET([2]掉落汇总!$C$2:$C$871,,MATCH($B20,[2]掉落汇总!$D$1:$M$1)),[2]掉落汇总!$A$2:$A$871,K$1,[2]掉落汇总!$C$2:$C$871,$Q$2)/$Q$3)*宝箱投放计算!J20</f>
        <v>0</v>
      </c>
      <c r="L20">
        <f ca="1">(SUMIFS(OFFSET([2]掉落汇总!$C$2:$C$871,,MATCH($B20,[2]掉落汇总!$D$1:$M$1)),[2]掉落汇总!$A$2:$A$871,L$1,[2]掉落汇总!$C$2:$C$871,$Q$1)+SUMIFS(OFFSET([2]掉落汇总!$C$2:$C$871,,MATCH($B20,[2]掉落汇总!$D$1:$M$1)),[2]掉落汇总!$A$2:$A$871,L$1,[2]掉落汇总!$C$2:$C$871,$Q$2)/$Q$3)*宝箱投放计算!K20</f>
        <v>0.44291338582677181</v>
      </c>
      <c r="M20">
        <f ca="1">(SUMIFS(OFFSET([2]掉落汇总!$C$2:$C$871,,MATCH($B20,[2]掉落汇总!$D$1:$M$1)),[2]掉落汇总!$A$2:$A$871,M$1,[2]掉落汇总!$C$2:$C$871,$Q$1)+SUMIFS(OFFSET([2]掉落汇总!$C$2:$C$871,,MATCH($B20,[2]掉落汇总!$D$1:$M$1)),[2]掉落汇总!$A$2:$A$871,M$1,[2]掉落汇总!$C$2:$C$871,$Q$2)/$Q$3)*宝箱投放计算!L20</f>
        <v>0.42990207786004292</v>
      </c>
      <c r="N20">
        <f ca="1">(SUMIFS(OFFSET([2]掉落汇总!$C$2:$C$871,,MATCH($B20,[2]掉落汇总!$D$1:$M$1)),[2]掉落汇总!$A$2:$A$871,N$1,[2]掉落汇总!$C$2:$C$871,$Q$1)+SUMIFS(OFFSET([2]掉落汇总!$C$2:$C$871,,MATCH($B20,[2]掉落汇总!$D$1:$M$1)),[2]掉落汇总!$A$2:$A$871,N$1,[2]掉落汇总!$C$2:$C$871,$Q$2)/$Q$3)*宝箱投放计算!M20</f>
        <v>0.11410642248831404</v>
      </c>
      <c r="O20">
        <f ca="1">(SUMIFS(OFFSET([2]掉落汇总!$C$2:$C$871,,MATCH($B20,[2]掉落汇总!$D$1:$M$1)),[2]掉落汇总!$A$2:$A$871,O$1,[2]掉落汇总!$C$2:$C$871,$Q$1)+SUMIFS(OFFSET([2]掉落汇总!$C$2:$C$871,,MATCH($B20,[2]掉落汇总!$D$1:$M$1)),[2]掉落汇总!$A$2:$A$871,O$1,[2]掉落汇总!$C$2:$C$871,$Q$2)/$Q$3)*宝箱投放计算!N20</f>
        <v>0.21308342067944994</v>
      </c>
    </row>
    <row r="21" spans="1:15" x14ac:dyDescent="0.2">
      <c r="A21">
        <f>玩家成长时间线!A21</f>
        <v>20</v>
      </c>
      <c r="B21">
        <f>玩家成长时间线!B21</f>
        <v>6</v>
      </c>
      <c r="C21">
        <f ca="1">SUM($D$2:D21)</f>
        <v>73.005792259845904</v>
      </c>
      <c r="D21">
        <f t="shared" ca="1" si="0"/>
        <v>3.2334463481320914</v>
      </c>
      <c r="E21">
        <f ca="1">(SUMIFS(OFFSET([2]掉落汇总!$C$2:$C$871,,MATCH($B21,[2]掉落汇总!$D$1:$M$1)),[2]掉落汇总!$A$2:$A$871,E$1,[2]掉落汇总!$C$2:$C$871,$Q$1)+SUMIFS(OFFSET([2]掉落汇总!$C$2:$C$871,,MATCH($B21,[2]掉落汇总!$D$1:$M$1)),[2]掉落汇总!$A$2:$A$871,E$1,[2]掉落汇总!$C$2:$C$871,$Q$2)/$Q$3)*宝箱投放计算!D21</f>
        <v>0.83532360515021487</v>
      </c>
      <c r="F21">
        <f ca="1">(SUMIFS(OFFSET([2]掉落汇总!$C$2:$C$871,,MATCH($B21,[2]掉落汇总!$D$1:$M$1)),[2]掉落汇总!$A$2:$A$871,F$1,[2]掉落汇总!$C$2:$C$871,$Q$1)+SUMIFS(OFFSET([2]掉落汇总!$C$2:$C$871,,MATCH($B21,[2]掉落汇总!$D$1:$M$1)),[2]掉落汇总!$A$2:$A$871,F$1,[2]掉落汇总!$C$2:$C$871,$Q$2)/$Q$3)*宝箱投放计算!E21</f>
        <v>1.1981174361272975</v>
      </c>
      <c r="G21">
        <f ca="1">(SUMIFS(OFFSET([2]掉落汇总!$C$2:$C$871,,MATCH($B21,[2]掉落汇总!$D$1:$M$1)),[2]掉落汇总!$A$2:$A$871,G$1,[2]掉落汇总!$C$2:$C$871,$Q$1)+SUMIFS(OFFSET([2]掉落汇总!$C$2:$C$871,,MATCH($B21,[2]掉落汇总!$D$1:$M$1)),[2]掉落汇总!$A$2:$A$871,G$1,[2]掉落汇总!$C$2:$C$871,$Q$2)/$Q$3)*宝箱投放计算!F21</f>
        <v>0</v>
      </c>
      <c r="H21">
        <f ca="1">(SUMIFS(OFFSET([2]掉落汇总!$C$2:$C$871,,MATCH($B21,[2]掉落汇总!$D$1:$M$1)),[2]掉落汇总!$A$2:$A$871,H$1,[2]掉落汇总!$C$2:$C$871,$Q$1)+SUMIFS(OFFSET([2]掉落汇总!$C$2:$C$871,,MATCH($B21,[2]掉落汇总!$D$1:$M$1)),[2]掉落汇总!$A$2:$A$871,H$1,[2]掉落汇总!$C$2:$C$871,$Q$2)/$Q$3)*宝箱投放计算!G21</f>
        <v>0</v>
      </c>
      <c r="I21">
        <f ca="1">(SUMIFS(OFFSET([2]掉落汇总!$C$2:$C$871,,MATCH($B21,[2]掉落汇总!$D$1:$M$1)),[2]掉落汇总!$A$2:$A$871,I$1,[2]掉落汇总!$C$2:$C$871,$Q$1)+SUMIFS(OFFSET([2]掉落汇总!$C$2:$C$871,,MATCH($B21,[2]掉落汇总!$D$1:$M$1)),[2]掉落汇总!$A$2:$A$871,I$1,[2]掉落汇总!$C$2:$C$871,$Q$2)/$Q$3)*宝箱投放计算!H21</f>
        <v>0</v>
      </c>
      <c r="J21">
        <f ca="1">(SUMIFS(OFFSET([2]掉落汇总!$C$2:$C$871,,MATCH($B21,[2]掉落汇总!$D$1:$M$1)),[2]掉落汇总!$A$2:$A$871,J$1,[2]掉落汇总!$C$2:$C$871,$Q$1)+SUMIFS(OFFSET([2]掉落汇总!$C$2:$C$871,,MATCH($B21,[2]掉落汇总!$D$1:$M$1)),[2]掉落汇总!$A$2:$A$871,J$1,[2]掉落汇总!$C$2:$C$871,$Q$2)/$Q$3)*宝箱投放计算!I21</f>
        <v>0</v>
      </c>
      <c r="K21">
        <f ca="1">(SUMIFS(OFFSET([2]掉落汇总!$C$2:$C$871,,MATCH($B21,[2]掉落汇总!$D$1:$M$1)),[2]掉落汇总!$A$2:$A$871,K$1,[2]掉落汇总!$C$2:$C$871,$Q$1)+SUMIFS(OFFSET([2]掉落汇总!$C$2:$C$871,,MATCH($B21,[2]掉落汇总!$D$1:$M$1)),[2]掉落汇总!$A$2:$A$871,K$1,[2]掉落汇总!$C$2:$C$871,$Q$2)/$Q$3)*宝箱投放计算!J21</f>
        <v>0</v>
      </c>
      <c r="L21">
        <f ca="1">(SUMIFS(OFFSET([2]掉落汇总!$C$2:$C$871,,MATCH($B21,[2]掉落汇总!$D$1:$M$1)),[2]掉落汇总!$A$2:$A$871,L$1,[2]掉落汇总!$C$2:$C$871,$Q$1)+SUMIFS(OFFSET([2]掉落汇总!$C$2:$C$871,,MATCH($B21,[2]掉落汇总!$D$1:$M$1)),[2]掉落汇总!$A$2:$A$871,L$1,[2]掉落汇总!$C$2:$C$871,$Q$2)/$Q$3)*宝箱投放计算!K21</f>
        <v>0.44291338582677181</v>
      </c>
      <c r="M21">
        <f ca="1">(SUMIFS(OFFSET([2]掉落汇总!$C$2:$C$871,,MATCH($B21,[2]掉落汇总!$D$1:$M$1)),[2]掉落汇总!$A$2:$A$871,M$1,[2]掉落汇总!$C$2:$C$871,$Q$1)+SUMIFS(OFFSET([2]掉落汇总!$C$2:$C$871,,MATCH($B21,[2]掉落汇总!$D$1:$M$1)),[2]掉落汇总!$A$2:$A$871,M$1,[2]掉落汇总!$C$2:$C$871,$Q$2)/$Q$3)*宝箱投放计算!L21</f>
        <v>0.42990207786004292</v>
      </c>
      <c r="N21">
        <f ca="1">(SUMIFS(OFFSET([2]掉落汇总!$C$2:$C$871,,MATCH($B21,[2]掉落汇总!$D$1:$M$1)),[2]掉落汇总!$A$2:$A$871,N$1,[2]掉落汇总!$C$2:$C$871,$Q$1)+SUMIFS(OFFSET([2]掉落汇总!$C$2:$C$871,,MATCH($B21,[2]掉落汇总!$D$1:$M$1)),[2]掉落汇总!$A$2:$A$871,N$1,[2]掉落汇总!$C$2:$C$871,$Q$2)/$Q$3)*宝箱投放计算!M21</f>
        <v>0.11410642248831404</v>
      </c>
      <c r="O21">
        <f ca="1">(SUMIFS(OFFSET([2]掉落汇总!$C$2:$C$871,,MATCH($B21,[2]掉落汇总!$D$1:$M$1)),[2]掉落汇总!$A$2:$A$871,O$1,[2]掉落汇总!$C$2:$C$871,$Q$1)+SUMIFS(OFFSET([2]掉落汇总!$C$2:$C$871,,MATCH($B21,[2]掉落汇总!$D$1:$M$1)),[2]掉落汇总!$A$2:$A$871,O$1,[2]掉落汇总!$C$2:$C$871,$Q$2)/$Q$3)*宝箱投放计算!N21</f>
        <v>0.21308342067944994</v>
      </c>
    </row>
    <row r="22" spans="1:15" x14ac:dyDescent="0.2">
      <c r="A22">
        <f>玩家成长时间线!A22</f>
        <v>21</v>
      </c>
      <c r="B22">
        <f>玩家成长时间线!B22</f>
        <v>6</v>
      </c>
      <c r="C22">
        <f ca="1">SUM($D$2:D22)</f>
        <v>76.243230024287016</v>
      </c>
      <c r="D22">
        <f t="shared" ca="1" si="0"/>
        <v>3.2374377644411045</v>
      </c>
      <c r="E22">
        <f ca="1">(SUMIFS(OFFSET([2]掉落汇总!$C$2:$C$871,,MATCH($B22,[2]掉落汇总!$D$1:$M$1)),[2]掉落汇总!$A$2:$A$871,E$1,[2]掉落汇总!$C$2:$C$871,$Q$1)+SUMIFS(OFFSET([2]掉落汇总!$C$2:$C$871,,MATCH($B22,[2]掉落汇总!$D$1:$M$1)),[2]掉落汇总!$A$2:$A$871,E$1,[2]掉落汇总!$C$2:$C$871,$Q$2)/$Q$3)*宝箱投放计算!D22</f>
        <v>0.83931502145922787</v>
      </c>
      <c r="F22">
        <f ca="1">(SUMIFS(OFFSET([2]掉落汇总!$C$2:$C$871,,MATCH($B22,[2]掉落汇总!$D$1:$M$1)),[2]掉落汇总!$A$2:$A$871,F$1,[2]掉落汇总!$C$2:$C$871,$Q$1)+SUMIFS(OFFSET([2]掉落汇总!$C$2:$C$871,,MATCH($B22,[2]掉落汇总!$D$1:$M$1)),[2]掉落汇总!$A$2:$A$871,F$1,[2]掉落汇总!$C$2:$C$871,$Q$2)/$Q$3)*宝箱投放计算!E22</f>
        <v>1.1981174361272975</v>
      </c>
      <c r="G22">
        <f ca="1">(SUMIFS(OFFSET([2]掉落汇总!$C$2:$C$871,,MATCH($B22,[2]掉落汇总!$D$1:$M$1)),[2]掉落汇总!$A$2:$A$871,G$1,[2]掉落汇总!$C$2:$C$871,$Q$1)+SUMIFS(OFFSET([2]掉落汇总!$C$2:$C$871,,MATCH($B22,[2]掉落汇总!$D$1:$M$1)),[2]掉落汇总!$A$2:$A$871,G$1,[2]掉落汇总!$C$2:$C$871,$Q$2)/$Q$3)*宝箱投放计算!F22</f>
        <v>0</v>
      </c>
      <c r="H22">
        <f ca="1">(SUMIFS(OFFSET([2]掉落汇总!$C$2:$C$871,,MATCH($B22,[2]掉落汇总!$D$1:$M$1)),[2]掉落汇总!$A$2:$A$871,H$1,[2]掉落汇总!$C$2:$C$871,$Q$1)+SUMIFS(OFFSET([2]掉落汇总!$C$2:$C$871,,MATCH($B22,[2]掉落汇总!$D$1:$M$1)),[2]掉落汇总!$A$2:$A$871,H$1,[2]掉落汇总!$C$2:$C$871,$Q$2)/$Q$3)*宝箱投放计算!G22</f>
        <v>0</v>
      </c>
      <c r="I22">
        <f ca="1">(SUMIFS(OFFSET([2]掉落汇总!$C$2:$C$871,,MATCH($B22,[2]掉落汇总!$D$1:$M$1)),[2]掉落汇总!$A$2:$A$871,I$1,[2]掉落汇总!$C$2:$C$871,$Q$1)+SUMIFS(OFFSET([2]掉落汇总!$C$2:$C$871,,MATCH($B22,[2]掉落汇总!$D$1:$M$1)),[2]掉落汇总!$A$2:$A$871,I$1,[2]掉落汇总!$C$2:$C$871,$Q$2)/$Q$3)*宝箱投放计算!H22</f>
        <v>0</v>
      </c>
      <c r="J22">
        <f ca="1">(SUMIFS(OFFSET([2]掉落汇总!$C$2:$C$871,,MATCH($B22,[2]掉落汇总!$D$1:$M$1)),[2]掉落汇总!$A$2:$A$871,J$1,[2]掉落汇总!$C$2:$C$871,$Q$1)+SUMIFS(OFFSET([2]掉落汇总!$C$2:$C$871,,MATCH($B22,[2]掉落汇总!$D$1:$M$1)),[2]掉落汇总!$A$2:$A$871,J$1,[2]掉落汇总!$C$2:$C$871,$Q$2)/$Q$3)*宝箱投放计算!I22</f>
        <v>0</v>
      </c>
      <c r="K22">
        <f ca="1">(SUMIFS(OFFSET([2]掉落汇总!$C$2:$C$871,,MATCH($B22,[2]掉落汇总!$D$1:$M$1)),[2]掉落汇总!$A$2:$A$871,K$1,[2]掉落汇总!$C$2:$C$871,$Q$1)+SUMIFS(OFFSET([2]掉落汇总!$C$2:$C$871,,MATCH($B22,[2]掉落汇总!$D$1:$M$1)),[2]掉落汇总!$A$2:$A$871,K$1,[2]掉落汇总!$C$2:$C$871,$Q$2)/$Q$3)*宝箱投放计算!J22</f>
        <v>0</v>
      </c>
      <c r="L22">
        <f ca="1">(SUMIFS(OFFSET([2]掉落汇总!$C$2:$C$871,,MATCH($B22,[2]掉落汇总!$D$1:$M$1)),[2]掉落汇总!$A$2:$A$871,L$1,[2]掉落汇总!$C$2:$C$871,$Q$1)+SUMIFS(OFFSET([2]掉落汇总!$C$2:$C$871,,MATCH($B22,[2]掉落汇总!$D$1:$M$1)),[2]掉落汇总!$A$2:$A$871,L$1,[2]掉落汇总!$C$2:$C$871,$Q$2)/$Q$3)*宝箱投放计算!K22</f>
        <v>0.44291338582677181</v>
      </c>
      <c r="M22">
        <f ca="1">(SUMIFS(OFFSET([2]掉落汇总!$C$2:$C$871,,MATCH($B22,[2]掉落汇总!$D$1:$M$1)),[2]掉落汇总!$A$2:$A$871,M$1,[2]掉落汇总!$C$2:$C$871,$Q$1)+SUMIFS(OFFSET([2]掉落汇总!$C$2:$C$871,,MATCH($B22,[2]掉落汇总!$D$1:$M$1)),[2]掉落汇总!$A$2:$A$871,M$1,[2]掉落汇总!$C$2:$C$871,$Q$2)/$Q$3)*宝箱投放计算!L22</f>
        <v>0.42990207786004292</v>
      </c>
      <c r="N22">
        <f ca="1">(SUMIFS(OFFSET([2]掉落汇总!$C$2:$C$871,,MATCH($B22,[2]掉落汇总!$D$1:$M$1)),[2]掉落汇总!$A$2:$A$871,N$1,[2]掉落汇总!$C$2:$C$871,$Q$1)+SUMIFS(OFFSET([2]掉落汇总!$C$2:$C$871,,MATCH($B22,[2]掉落汇总!$D$1:$M$1)),[2]掉落汇总!$A$2:$A$871,N$1,[2]掉落汇总!$C$2:$C$871,$Q$2)/$Q$3)*宝箱投放计算!M22</f>
        <v>0.11410642248831404</v>
      </c>
      <c r="O22">
        <f ca="1">(SUMIFS(OFFSET([2]掉落汇总!$C$2:$C$871,,MATCH($B22,[2]掉落汇总!$D$1:$M$1)),[2]掉落汇总!$A$2:$A$871,O$1,[2]掉落汇总!$C$2:$C$871,$Q$1)+SUMIFS(OFFSET([2]掉落汇总!$C$2:$C$871,,MATCH($B22,[2]掉落汇总!$D$1:$M$1)),[2]掉落汇总!$A$2:$A$871,O$1,[2]掉落汇总!$C$2:$C$871,$Q$2)/$Q$3)*宝箱投放计算!N22</f>
        <v>0.21308342067944994</v>
      </c>
    </row>
    <row r="23" spans="1:15" x14ac:dyDescent="0.2">
      <c r="A23">
        <f>玩家成长时间线!A23</f>
        <v>22</v>
      </c>
      <c r="B23">
        <f>玩家成长时间线!B23</f>
        <v>6</v>
      </c>
      <c r="C23">
        <f ca="1">SUM($D$2:D23)</f>
        <v>79.484659205037133</v>
      </c>
      <c r="D23">
        <f t="shared" ca="1" si="0"/>
        <v>3.2414291807501172</v>
      </c>
      <c r="E23">
        <f ca="1">(SUMIFS(OFFSET([2]掉落汇总!$C$2:$C$871,,MATCH($B23,[2]掉落汇总!$D$1:$M$1)),[2]掉落汇总!$A$2:$A$871,E$1,[2]掉落汇总!$C$2:$C$871,$Q$1)+SUMIFS(OFFSET([2]掉落汇总!$C$2:$C$871,,MATCH($B23,[2]掉落汇总!$D$1:$M$1)),[2]掉落汇总!$A$2:$A$871,E$1,[2]掉落汇总!$C$2:$C$871,$Q$2)/$Q$3)*宝箱投放计算!D23</f>
        <v>0.84330643776824066</v>
      </c>
      <c r="F23">
        <f ca="1">(SUMIFS(OFFSET([2]掉落汇总!$C$2:$C$871,,MATCH($B23,[2]掉落汇总!$D$1:$M$1)),[2]掉落汇总!$A$2:$A$871,F$1,[2]掉落汇总!$C$2:$C$871,$Q$1)+SUMIFS(OFFSET([2]掉落汇总!$C$2:$C$871,,MATCH($B23,[2]掉落汇总!$D$1:$M$1)),[2]掉落汇总!$A$2:$A$871,F$1,[2]掉落汇总!$C$2:$C$871,$Q$2)/$Q$3)*宝箱投放计算!E23</f>
        <v>1.1981174361272975</v>
      </c>
      <c r="G23">
        <f ca="1">(SUMIFS(OFFSET([2]掉落汇总!$C$2:$C$871,,MATCH($B23,[2]掉落汇总!$D$1:$M$1)),[2]掉落汇总!$A$2:$A$871,G$1,[2]掉落汇总!$C$2:$C$871,$Q$1)+SUMIFS(OFFSET([2]掉落汇总!$C$2:$C$871,,MATCH($B23,[2]掉落汇总!$D$1:$M$1)),[2]掉落汇总!$A$2:$A$871,G$1,[2]掉落汇总!$C$2:$C$871,$Q$2)/$Q$3)*宝箱投放计算!F23</f>
        <v>0</v>
      </c>
      <c r="H23">
        <f ca="1">(SUMIFS(OFFSET([2]掉落汇总!$C$2:$C$871,,MATCH($B23,[2]掉落汇总!$D$1:$M$1)),[2]掉落汇总!$A$2:$A$871,H$1,[2]掉落汇总!$C$2:$C$871,$Q$1)+SUMIFS(OFFSET([2]掉落汇总!$C$2:$C$871,,MATCH($B23,[2]掉落汇总!$D$1:$M$1)),[2]掉落汇总!$A$2:$A$871,H$1,[2]掉落汇总!$C$2:$C$871,$Q$2)/$Q$3)*宝箱投放计算!G23</f>
        <v>0</v>
      </c>
      <c r="I23">
        <f ca="1">(SUMIFS(OFFSET([2]掉落汇总!$C$2:$C$871,,MATCH($B23,[2]掉落汇总!$D$1:$M$1)),[2]掉落汇总!$A$2:$A$871,I$1,[2]掉落汇总!$C$2:$C$871,$Q$1)+SUMIFS(OFFSET([2]掉落汇总!$C$2:$C$871,,MATCH($B23,[2]掉落汇总!$D$1:$M$1)),[2]掉落汇总!$A$2:$A$871,I$1,[2]掉落汇总!$C$2:$C$871,$Q$2)/$Q$3)*宝箱投放计算!H23</f>
        <v>0</v>
      </c>
      <c r="J23">
        <f ca="1">(SUMIFS(OFFSET([2]掉落汇总!$C$2:$C$871,,MATCH($B23,[2]掉落汇总!$D$1:$M$1)),[2]掉落汇总!$A$2:$A$871,J$1,[2]掉落汇总!$C$2:$C$871,$Q$1)+SUMIFS(OFFSET([2]掉落汇总!$C$2:$C$871,,MATCH($B23,[2]掉落汇总!$D$1:$M$1)),[2]掉落汇总!$A$2:$A$871,J$1,[2]掉落汇总!$C$2:$C$871,$Q$2)/$Q$3)*宝箱投放计算!I23</f>
        <v>0</v>
      </c>
      <c r="K23">
        <f ca="1">(SUMIFS(OFFSET([2]掉落汇总!$C$2:$C$871,,MATCH($B23,[2]掉落汇总!$D$1:$M$1)),[2]掉落汇总!$A$2:$A$871,K$1,[2]掉落汇总!$C$2:$C$871,$Q$1)+SUMIFS(OFFSET([2]掉落汇总!$C$2:$C$871,,MATCH($B23,[2]掉落汇总!$D$1:$M$1)),[2]掉落汇总!$A$2:$A$871,K$1,[2]掉落汇总!$C$2:$C$871,$Q$2)/$Q$3)*宝箱投放计算!J23</f>
        <v>0</v>
      </c>
      <c r="L23">
        <f ca="1">(SUMIFS(OFFSET([2]掉落汇总!$C$2:$C$871,,MATCH($B23,[2]掉落汇总!$D$1:$M$1)),[2]掉落汇总!$A$2:$A$871,L$1,[2]掉落汇总!$C$2:$C$871,$Q$1)+SUMIFS(OFFSET([2]掉落汇总!$C$2:$C$871,,MATCH($B23,[2]掉落汇总!$D$1:$M$1)),[2]掉落汇总!$A$2:$A$871,L$1,[2]掉落汇总!$C$2:$C$871,$Q$2)/$Q$3)*宝箱投放计算!K23</f>
        <v>0.44291338582677181</v>
      </c>
      <c r="M23">
        <f ca="1">(SUMIFS(OFFSET([2]掉落汇总!$C$2:$C$871,,MATCH($B23,[2]掉落汇总!$D$1:$M$1)),[2]掉落汇总!$A$2:$A$871,M$1,[2]掉落汇总!$C$2:$C$871,$Q$1)+SUMIFS(OFFSET([2]掉落汇总!$C$2:$C$871,,MATCH($B23,[2]掉落汇总!$D$1:$M$1)),[2]掉落汇总!$A$2:$A$871,M$1,[2]掉落汇总!$C$2:$C$871,$Q$2)/$Q$3)*宝箱投放计算!L23</f>
        <v>0.42990207786004292</v>
      </c>
      <c r="N23">
        <f ca="1">(SUMIFS(OFFSET([2]掉落汇总!$C$2:$C$871,,MATCH($B23,[2]掉落汇总!$D$1:$M$1)),[2]掉落汇总!$A$2:$A$871,N$1,[2]掉落汇总!$C$2:$C$871,$Q$1)+SUMIFS(OFFSET([2]掉落汇总!$C$2:$C$871,,MATCH($B23,[2]掉落汇总!$D$1:$M$1)),[2]掉落汇总!$A$2:$A$871,N$1,[2]掉落汇总!$C$2:$C$871,$Q$2)/$Q$3)*宝箱投放计算!M23</f>
        <v>0.11410642248831404</v>
      </c>
      <c r="O23">
        <f ca="1">(SUMIFS(OFFSET([2]掉落汇总!$C$2:$C$871,,MATCH($B23,[2]掉落汇总!$D$1:$M$1)),[2]掉落汇总!$A$2:$A$871,O$1,[2]掉落汇总!$C$2:$C$871,$Q$1)+SUMIFS(OFFSET([2]掉落汇总!$C$2:$C$871,,MATCH($B23,[2]掉落汇总!$D$1:$M$1)),[2]掉落汇总!$A$2:$A$871,O$1,[2]掉落汇总!$C$2:$C$871,$Q$2)/$Q$3)*宝箱投放计算!N23</f>
        <v>0.21308342067944994</v>
      </c>
    </row>
    <row r="24" spans="1:15" x14ac:dyDescent="0.2">
      <c r="A24">
        <f>玩家成长时间线!A24</f>
        <v>23</v>
      </c>
      <c r="B24">
        <f>玩家成长时间线!B24</f>
        <v>6</v>
      </c>
      <c r="C24">
        <f ca="1">SUM($D$2:D24)</f>
        <v>82.809908128276518</v>
      </c>
      <c r="D24">
        <f t="shared" ca="1" si="0"/>
        <v>3.3252489232393874</v>
      </c>
      <c r="E24">
        <f ca="1">(SUMIFS(OFFSET([2]掉落汇总!$C$2:$C$871,,MATCH($B24,[2]掉落汇总!$D$1:$M$1)),[2]掉落汇总!$A$2:$A$871,E$1,[2]掉落汇总!$C$2:$C$871,$Q$1)+SUMIFS(OFFSET([2]掉落汇总!$C$2:$C$871,,MATCH($B24,[2]掉落汇总!$D$1:$M$1)),[2]掉落汇总!$A$2:$A$871,E$1,[2]掉落汇总!$C$2:$C$871,$Q$2)/$Q$3)*宝箱投放计算!D24</f>
        <v>0.92712618025751103</v>
      </c>
      <c r="F24">
        <f ca="1">(SUMIFS(OFFSET([2]掉落汇总!$C$2:$C$871,,MATCH($B24,[2]掉落汇总!$D$1:$M$1)),[2]掉落汇总!$A$2:$A$871,F$1,[2]掉落汇总!$C$2:$C$871,$Q$1)+SUMIFS(OFFSET([2]掉落汇总!$C$2:$C$871,,MATCH($B24,[2]掉落汇总!$D$1:$M$1)),[2]掉落汇总!$A$2:$A$871,F$1,[2]掉落汇总!$C$2:$C$871,$Q$2)/$Q$3)*宝箱投放计算!E24</f>
        <v>1.1981174361272975</v>
      </c>
      <c r="G24">
        <f ca="1">(SUMIFS(OFFSET([2]掉落汇总!$C$2:$C$871,,MATCH($B24,[2]掉落汇总!$D$1:$M$1)),[2]掉落汇总!$A$2:$A$871,G$1,[2]掉落汇总!$C$2:$C$871,$Q$1)+SUMIFS(OFFSET([2]掉落汇总!$C$2:$C$871,,MATCH($B24,[2]掉落汇总!$D$1:$M$1)),[2]掉落汇总!$A$2:$A$871,G$1,[2]掉落汇总!$C$2:$C$871,$Q$2)/$Q$3)*宝箱投放计算!F24</f>
        <v>0</v>
      </c>
      <c r="H24">
        <f ca="1">(SUMIFS(OFFSET([2]掉落汇总!$C$2:$C$871,,MATCH($B24,[2]掉落汇总!$D$1:$M$1)),[2]掉落汇总!$A$2:$A$871,H$1,[2]掉落汇总!$C$2:$C$871,$Q$1)+SUMIFS(OFFSET([2]掉落汇总!$C$2:$C$871,,MATCH($B24,[2]掉落汇总!$D$1:$M$1)),[2]掉落汇总!$A$2:$A$871,H$1,[2]掉落汇总!$C$2:$C$871,$Q$2)/$Q$3)*宝箱投放计算!G24</f>
        <v>0</v>
      </c>
      <c r="I24">
        <f ca="1">(SUMIFS(OFFSET([2]掉落汇总!$C$2:$C$871,,MATCH($B24,[2]掉落汇总!$D$1:$M$1)),[2]掉落汇总!$A$2:$A$871,I$1,[2]掉落汇总!$C$2:$C$871,$Q$1)+SUMIFS(OFFSET([2]掉落汇总!$C$2:$C$871,,MATCH($B24,[2]掉落汇总!$D$1:$M$1)),[2]掉落汇总!$A$2:$A$871,I$1,[2]掉落汇总!$C$2:$C$871,$Q$2)/$Q$3)*宝箱投放计算!H24</f>
        <v>0</v>
      </c>
      <c r="J24">
        <f ca="1">(SUMIFS(OFFSET([2]掉落汇总!$C$2:$C$871,,MATCH($B24,[2]掉落汇总!$D$1:$M$1)),[2]掉落汇总!$A$2:$A$871,J$1,[2]掉落汇总!$C$2:$C$871,$Q$1)+SUMIFS(OFFSET([2]掉落汇总!$C$2:$C$871,,MATCH($B24,[2]掉落汇总!$D$1:$M$1)),[2]掉落汇总!$A$2:$A$871,J$1,[2]掉落汇总!$C$2:$C$871,$Q$2)/$Q$3)*宝箱投放计算!I24</f>
        <v>0</v>
      </c>
      <c r="K24">
        <f ca="1">(SUMIFS(OFFSET([2]掉落汇总!$C$2:$C$871,,MATCH($B24,[2]掉落汇总!$D$1:$M$1)),[2]掉落汇总!$A$2:$A$871,K$1,[2]掉落汇总!$C$2:$C$871,$Q$1)+SUMIFS(OFFSET([2]掉落汇总!$C$2:$C$871,,MATCH($B24,[2]掉落汇总!$D$1:$M$1)),[2]掉落汇总!$A$2:$A$871,K$1,[2]掉落汇总!$C$2:$C$871,$Q$2)/$Q$3)*宝箱投放计算!J24</f>
        <v>0</v>
      </c>
      <c r="L24">
        <f ca="1">(SUMIFS(OFFSET([2]掉落汇总!$C$2:$C$871,,MATCH($B24,[2]掉落汇总!$D$1:$M$1)),[2]掉落汇总!$A$2:$A$871,L$1,[2]掉落汇总!$C$2:$C$871,$Q$1)+SUMIFS(OFFSET([2]掉落汇总!$C$2:$C$871,,MATCH($B24,[2]掉落汇总!$D$1:$M$1)),[2]掉落汇总!$A$2:$A$871,L$1,[2]掉落汇总!$C$2:$C$871,$Q$2)/$Q$3)*宝箱投放计算!K24</f>
        <v>0.44291338582677181</v>
      </c>
      <c r="M24">
        <f ca="1">(SUMIFS(OFFSET([2]掉落汇总!$C$2:$C$871,,MATCH($B24,[2]掉落汇总!$D$1:$M$1)),[2]掉落汇总!$A$2:$A$871,M$1,[2]掉落汇总!$C$2:$C$871,$Q$1)+SUMIFS(OFFSET([2]掉落汇总!$C$2:$C$871,,MATCH($B24,[2]掉落汇总!$D$1:$M$1)),[2]掉落汇总!$A$2:$A$871,M$1,[2]掉落汇总!$C$2:$C$871,$Q$2)/$Q$3)*宝箱投放计算!L24</f>
        <v>0.42990207786004292</v>
      </c>
      <c r="N24">
        <f ca="1">(SUMIFS(OFFSET([2]掉落汇总!$C$2:$C$871,,MATCH($B24,[2]掉落汇总!$D$1:$M$1)),[2]掉落汇总!$A$2:$A$871,N$1,[2]掉落汇总!$C$2:$C$871,$Q$1)+SUMIFS(OFFSET([2]掉落汇总!$C$2:$C$871,,MATCH($B24,[2]掉落汇总!$D$1:$M$1)),[2]掉落汇总!$A$2:$A$871,N$1,[2]掉落汇总!$C$2:$C$871,$Q$2)/$Q$3)*宝箱投放计算!M24</f>
        <v>0.11410642248831404</v>
      </c>
      <c r="O24">
        <f ca="1">(SUMIFS(OFFSET([2]掉落汇总!$C$2:$C$871,,MATCH($B24,[2]掉落汇总!$D$1:$M$1)),[2]掉落汇总!$A$2:$A$871,O$1,[2]掉落汇总!$C$2:$C$871,$Q$1)+SUMIFS(OFFSET([2]掉落汇总!$C$2:$C$871,,MATCH($B24,[2]掉落汇总!$D$1:$M$1)),[2]掉落汇总!$A$2:$A$871,O$1,[2]掉落汇总!$C$2:$C$871,$Q$2)/$Q$3)*宝箱投放计算!N24</f>
        <v>0.21308342067944994</v>
      </c>
    </row>
    <row r="25" spans="1:15" x14ac:dyDescent="0.2">
      <c r="A25">
        <f>玩家成长时间线!A25</f>
        <v>24</v>
      </c>
      <c r="B25">
        <f>玩家成长时间线!B25</f>
        <v>6</v>
      </c>
      <c r="C25">
        <f ca="1">SUM($D$2:D25)</f>
        <v>86.059320141644662</v>
      </c>
      <c r="D25">
        <f t="shared" ca="1" si="0"/>
        <v>3.249412013368143</v>
      </c>
      <c r="E25">
        <f ca="1">(SUMIFS(OFFSET([2]掉落汇总!$C$2:$C$871,,MATCH($B25,[2]掉落汇总!$D$1:$M$1)),[2]掉落汇总!$A$2:$A$871,E$1,[2]掉落汇总!$C$2:$C$871,$Q$1)+SUMIFS(OFFSET([2]掉落汇总!$C$2:$C$871,,MATCH($B25,[2]掉落汇总!$D$1:$M$1)),[2]掉落汇总!$A$2:$A$871,E$1,[2]掉落汇总!$C$2:$C$871,$Q$2)/$Q$3)*宝箱投放计算!D25</f>
        <v>0.85128927038626634</v>
      </c>
      <c r="F25">
        <f ca="1">(SUMIFS(OFFSET([2]掉落汇总!$C$2:$C$871,,MATCH($B25,[2]掉落汇总!$D$1:$M$1)),[2]掉落汇总!$A$2:$A$871,F$1,[2]掉落汇总!$C$2:$C$871,$Q$1)+SUMIFS(OFFSET([2]掉落汇总!$C$2:$C$871,,MATCH($B25,[2]掉落汇总!$D$1:$M$1)),[2]掉落汇总!$A$2:$A$871,F$1,[2]掉落汇总!$C$2:$C$871,$Q$2)/$Q$3)*宝箱投放计算!E25</f>
        <v>1.1981174361272975</v>
      </c>
      <c r="G25">
        <f ca="1">(SUMIFS(OFFSET([2]掉落汇总!$C$2:$C$871,,MATCH($B25,[2]掉落汇总!$D$1:$M$1)),[2]掉落汇总!$A$2:$A$871,G$1,[2]掉落汇总!$C$2:$C$871,$Q$1)+SUMIFS(OFFSET([2]掉落汇总!$C$2:$C$871,,MATCH($B25,[2]掉落汇总!$D$1:$M$1)),[2]掉落汇总!$A$2:$A$871,G$1,[2]掉落汇总!$C$2:$C$871,$Q$2)/$Q$3)*宝箱投放计算!F25</f>
        <v>0</v>
      </c>
      <c r="H25">
        <f ca="1">(SUMIFS(OFFSET([2]掉落汇总!$C$2:$C$871,,MATCH($B25,[2]掉落汇总!$D$1:$M$1)),[2]掉落汇总!$A$2:$A$871,H$1,[2]掉落汇总!$C$2:$C$871,$Q$1)+SUMIFS(OFFSET([2]掉落汇总!$C$2:$C$871,,MATCH($B25,[2]掉落汇总!$D$1:$M$1)),[2]掉落汇总!$A$2:$A$871,H$1,[2]掉落汇总!$C$2:$C$871,$Q$2)/$Q$3)*宝箱投放计算!G25</f>
        <v>0</v>
      </c>
      <c r="I25">
        <f ca="1">(SUMIFS(OFFSET([2]掉落汇总!$C$2:$C$871,,MATCH($B25,[2]掉落汇总!$D$1:$M$1)),[2]掉落汇总!$A$2:$A$871,I$1,[2]掉落汇总!$C$2:$C$871,$Q$1)+SUMIFS(OFFSET([2]掉落汇总!$C$2:$C$871,,MATCH($B25,[2]掉落汇总!$D$1:$M$1)),[2]掉落汇总!$A$2:$A$871,I$1,[2]掉落汇总!$C$2:$C$871,$Q$2)/$Q$3)*宝箱投放计算!H25</f>
        <v>0</v>
      </c>
      <c r="J25">
        <f ca="1">(SUMIFS(OFFSET([2]掉落汇总!$C$2:$C$871,,MATCH($B25,[2]掉落汇总!$D$1:$M$1)),[2]掉落汇总!$A$2:$A$871,J$1,[2]掉落汇总!$C$2:$C$871,$Q$1)+SUMIFS(OFFSET([2]掉落汇总!$C$2:$C$871,,MATCH($B25,[2]掉落汇总!$D$1:$M$1)),[2]掉落汇总!$A$2:$A$871,J$1,[2]掉落汇总!$C$2:$C$871,$Q$2)/$Q$3)*宝箱投放计算!I25</f>
        <v>0</v>
      </c>
      <c r="K25">
        <f ca="1">(SUMIFS(OFFSET([2]掉落汇总!$C$2:$C$871,,MATCH($B25,[2]掉落汇总!$D$1:$M$1)),[2]掉落汇总!$A$2:$A$871,K$1,[2]掉落汇总!$C$2:$C$871,$Q$1)+SUMIFS(OFFSET([2]掉落汇总!$C$2:$C$871,,MATCH($B25,[2]掉落汇总!$D$1:$M$1)),[2]掉落汇总!$A$2:$A$871,K$1,[2]掉落汇总!$C$2:$C$871,$Q$2)/$Q$3)*宝箱投放计算!J25</f>
        <v>0</v>
      </c>
      <c r="L25">
        <f ca="1">(SUMIFS(OFFSET([2]掉落汇总!$C$2:$C$871,,MATCH($B25,[2]掉落汇总!$D$1:$M$1)),[2]掉落汇总!$A$2:$A$871,L$1,[2]掉落汇总!$C$2:$C$871,$Q$1)+SUMIFS(OFFSET([2]掉落汇总!$C$2:$C$871,,MATCH($B25,[2]掉落汇总!$D$1:$M$1)),[2]掉落汇总!$A$2:$A$871,L$1,[2]掉落汇总!$C$2:$C$871,$Q$2)/$Q$3)*宝箱投放计算!K25</f>
        <v>0.44291338582677181</v>
      </c>
      <c r="M25">
        <f ca="1">(SUMIFS(OFFSET([2]掉落汇总!$C$2:$C$871,,MATCH($B25,[2]掉落汇总!$D$1:$M$1)),[2]掉落汇总!$A$2:$A$871,M$1,[2]掉落汇总!$C$2:$C$871,$Q$1)+SUMIFS(OFFSET([2]掉落汇总!$C$2:$C$871,,MATCH($B25,[2]掉落汇总!$D$1:$M$1)),[2]掉落汇总!$A$2:$A$871,M$1,[2]掉落汇总!$C$2:$C$871,$Q$2)/$Q$3)*宝箱投放计算!L25</f>
        <v>0.42990207786004292</v>
      </c>
      <c r="N25">
        <f ca="1">(SUMIFS(OFFSET([2]掉落汇总!$C$2:$C$871,,MATCH($B25,[2]掉落汇总!$D$1:$M$1)),[2]掉落汇总!$A$2:$A$871,N$1,[2]掉落汇总!$C$2:$C$871,$Q$1)+SUMIFS(OFFSET([2]掉落汇总!$C$2:$C$871,,MATCH($B25,[2]掉落汇总!$D$1:$M$1)),[2]掉落汇总!$A$2:$A$871,N$1,[2]掉落汇总!$C$2:$C$871,$Q$2)/$Q$3)*宝箱投放计算!M25</f>
        <v>0.11410642248831404</v>
      </c>
      <c r="O25">
        <f ca="1">(SUMIFS(OFFSET([2]掉落汇总!$C$2:$C$871,,MATCH($B25,[2]掉落汇总!$D$1:$M$1)),[2]掉落汇总!$A$2:$A$871,O$1,[2]掉落汇总!$C$2:$C$871,$Q$1)+SUMIFS(OFFSET([2]掉落汇总!$C$2:$C$871,,MATCH($B25,[2]掉落汇总!$D$1:$M$1)),[2]掉落汇总!$A$2:$A$871,O$1,[2]掉落汇总!$C$2:$C$871,$Q$2)/$Q$3)*宝箱投放计算!N25</f>
        <v>0.21308342067944994</v>
      </c>
    </row>
    <row r="26" spans="1:15" x14ac:dyDescent="0.2">
      <c r="A26">
        <f>玩家成长时间线!A26</f>
        <v>25</v>
      </c>
      <c r="B26">
        <f>玩家成长时间线!B26</f>
        <v>6</v>
      </c>
      <c r="C26">
        <f ca="1">SUM($D$2:D26)</f>
        <v>89.312723571321811</v>
      </c>
      <c r="D26">
        <f t="shared" ca="1" si="0"/>
        <v>3.2534034296771557</v>
      </c>
      <c r="E26">
        <f ca="1">(SUMIFS(OFFSET([2]掉落汇总!$C$2:$C$871,,MATCH($B26,[2]掉落汇总!$D$1:$M$1)),[2]掉落汇总!$A$2:$A$871,E$1,[2]掉落汇总!$C$2:$C$871,$Q$1)+SUMIFS(OFFSET([2]掉落汇总!$C$2:$C$871,,MATCH($B26,[2]掉落汇总!$D$1:$M$1)),[2]掉落汇总!$A$2:$A$871,E$1,[2]掉落汇总!$C$2:$C$871,$Q$2)/$Q$3)*宝箱投放计算!D26</f>
        <v>0.85528068669527912</v>
      </c>
      <c r="F26">
        <f ca="1">(SUMIFS(OFFSET([2]掉落汇总!$C$2:$C$871,,MATCH($B26,[2]掉落汇总!$D$1:$M$1)),[2]掉落汇总!$A$2:$A$871,F$1,[2]掉落汇总!$C$2:$C$871,$Q$1)+SUMIFS(OFFSET([2]掉落汇总!$C$2:$C$871,,MATCH($B26,[2]掉落汇总!$D$1:$M$1)),[2]掉落汇总!$A$2:$A$871,F$1,[2]掉落汇总!$C$2:$C$871,$Q$2)/$Q$3)*宝箱投放计算!E26</f>
        <v>1.1981174361272975</v>
      </c>
      <c r="G26">
        <f ca="1">(SUMIFS(OFFSET([2]掉落汇总!$C$2:$C$871,,MATCH($B26,[2]掉落汇总!$D$1:$M$1)),[2]掉落汇总!$A$2:$A$871,G$1,[2]掉落汇总!$C$2:$C$871,$Q$1)+SUMIFS(OFFSET([2]掉落汇总!$C$2:$C$871,,MATCH($B26,[2]掉落汇总!$D$1:$M$1)),[2]掉落汇总!$A$2:$A$871,G$1,[2]掉落汇总!$C$2:$C$871,$Q$2)/$Q$3)*宝箱投放计算!F26</f>
        <v>0</v>
      </c>
      <c r="H26">
        <f ca="1">(SUMIFS(OFFSET([2]掉落汇总!$C$2:$C$871,,MATCH($B26,[2]掉落汇总!$D$1:$M$1)),[2]掉落汇总!$A$2:$A$871,H$1,[2]掉落汇总!$C$2:$C$871,$Q$1)+SUMIFS(OFFSET([2]掉落汇总!$C$2:$C$871,,MATCH($B26,[2]掉落汇总!$D$1:$M$1)),[2]掉落汇总!$A$2:$A$871,H$1,[2]掉落汇总!$C$2:$C$871,$Q$2)/$Q$3)*宝箱投放计算!G26</f>
        <v>0</v>
      </c>
      <c r="I26">
        <f ca="1">(SUMIFS(OFFSET([2]掉落汇总!$C$2:$C$871,,MATCH($B26,[2]掉落汇总!$D$1:$M$1)),[2]掉落汇总!$A$2:$A$871,I$1,[2]掉落汇总!$C$2:$C$871,$Q$1)+SUMIFS(OFFSET([2]掉落汇总!$C$2:$C$871,,MATCH($B26,[2]掉落汇总!$D$1:$M$1)),[2]掉落汇总!$A$2:$A$871,I$1,[2]掉落汇总!$C$2:$C$871,$Q$2)/$Q$3)*宝箱投放计算!H26</f>
        <v>0</v>
      </c>
      <c r="J26">
        <f ca="1">(SUMIFS(OFFSET([2]掉落汇总!$C$2:$C$871,,MATCH($B26,[2]掉落汇总!$D$1:$M$1)),[2]掉落汇总!$A$2:$A$871,J$1,[2]掉落汇总!$C$2:$C$871,$Q$1)+SUMIFS(OFFSET([2]掉落汇总!$C$2:$C$871,,MATCH($B26,[2]掉落汇总!$D$1:$M$1)),[2]掉落汇总!$A$2:$A$871,J$1,[2]掉落汇总!$C$2:$C$871,$Q$2)/$Q$3)*宝箱投放计算!I26</f>
        <v>0</v>
      </c>
      <c r="K26">
        <f ca="1">(SUMIFS(OFFSET([2]掉落汇总!$C$2:$C$871,,MATCH($B26,[2]掉落汇总!$D$1:$M$1)),[2]掉落汇总!$A$2:$A$871,K$1,[2]掉落汇总!$C$2:$C$871,$Q$1)+SUMIFS(OFFSET([2]掉落汇总!$C$2:$C$871,,MATCH($B26,[2]掉落汇总!$D$1:$M$1)),[2]掉落汇总!$A$2:$A$871,K$1,[2]掉落汇总!$C$2:$C$871,$Q$2)/$Q$3)*宝箱投放计算!J26</f>
        <v>0</v>
      </c>
      <c r="L26">
        <f ca="1">(SUMIFS(OFFSET([2]掉落汇总!$C$2:$C$871,,MATCH($B26,[2]掉落汇总!$D$1:$M$1)),[2]掉落汇总!$A$2:$A$871,L$1,[2]掉落汇总!$C$2:$C$871,$Q$1)+SUMIFS(OFFSET([2]掉落汇总!$C$2:$C$871,,MATCH($B26,[2]掉落汇总!$D$1:$M$1)),[2]掉落汇总!$A$2:$A$871,L$1,[2]掉落汇总!$C$2:$C$871,$Q$2)/$Q$3)*宝箱投放计算!K26</f>
        <v>0.44291338582677181</v>
      </c>
      <c r="M26">
        <f ca="1">(SUMIFS(OFFSET([2]掉落汇总!$C$2:$C$871,,MATCH($B26,[2]掉落汇总!$D$1:$M$1)),[2]掉落汇总!$A$2:$A$871,M$1,[2]掉落汇总!$C$2:$C$871,$Q$1)+SUMIFS(OFFSET([2]掉落汇总!$C$2:$C$871,,MATCH($B26,[2]掉落汇总!$D$1:$M$1)),[2]掉落汇总!$A$2:$A$871,M$1,[2]掉落汇总!$C$2:$C$871,$Q$2)/$Q$3)*宝箱投放计算!L26</f>
        <v>0.42990207786004292</v>
      </c>
      <c r="N26">
        <f ca="1">(SUMIFS(OFFSET([2]掉落汇总!$C$2:$C$871,,MATCH($B26,[2]掉落汇总!$D$1:$M$1)),[2]掉落汇总!$A$2:$A$871,N$1,[2]掉落汇总!$C$2:$C$871,$Q$1)+SUMIFS(OFFSET([2]掉落汇总!$C$2:$C$871,,MATCH($B26,[2]掉落汇总!$D$1:$M$1)),[2]掉落汇总!$A$2:$A$871,N$1,[2]掉落汇总!$C$2:$C$871,$Q$2)/$Q$3)*宝箱投放计算!M26</f>
        <v>0.11410642248831404</v>
      </c>
      <c r="O26">
        <f ca="1">(SUMIFS(OFFSET([2]掉落汇总!$C$2:$C$871,,MATCH($B26,[2]掉落汇总!$D$1:$M$1)),[2]掉落汇总!$A$2:$A$871,O$1,[2]掉落汇总!$C$2:$C$871,$Q$1)+SUMIFS(OFFSET([2]掉落汇总!$C$2:$C$871,,MATCH($B26,[2]掉落汇总!$D$1:$M$1)),[2]掉落汇总!$A$2:$A$871,O$1,[2]掉落汇总!$C$2:$C$871,$Q$2)/$Q$3)*宝箱投放计算!N26</f>
        <v>0.21308342067944994</v>
      </c>
    </row>
    <row r="27" spans="1:15" x14ac:dyDescent="0.2">
      <c r="A27">
        <f>玩家成长时间线!A27</f>
        <v>26</v>
      </c>
      <c r="B27">
        <f>玩家成长时间线!B27</f>
        <v>7</v>
      </c>
      <c r="C27">
        <f ca="1">SUM($D$2:D27)</f>
        <v>94.208409723452093</v>
      </c>
      <c r="D27">
        <f t="shared" ca="1" si="0"/>
        <v>4.8956861521302786</v>
      </c>
      <c r="E27">
        <f ca="1">(SUMIFS(OFFSET([2]掉落汇总!$C$2:$C$871,,MATCH($B27,[2]掉落汇总!$D$1:$M$1)),[2]掉落汇总!$A$2:$A$871,E$1,[2]掉落汇总!$C$2:$C$871,$Q$1)+SUMIFS(OFFSET([2]掉落汇总!$C$2:$C$871,,MATCH($B27,[2]掉落汇总!$D$1:$M$1)),[2]掉落汇总!$A$2:$A$871,E$1,[2]掉落汇总!$C$2:$C$871,$Q$2)/$Q$3)*宝箱投放计算!D27</f>
        <v>0.88473600000000052</v>
      </c>
      <c r="F27">
        <f ca="1">(SUMIFS(OFFSET([2]掉落汇总!$C$2:$C$871,,MATCH($B27,[2]掉落汇总!$D$1:$M$1)),[2]掉落汇总!$A$2:$A$871,F$1,[2]掉落汇总!$C$2:$C$871,$Q$1)+SUMIFS(OFFSET([2]掉落汇总!$C$2:$C$871,,MATCH($B27,[2]掉落汇总!$D$1:$M$1)),[2]掉落汇总!$A$2:$A$871,F$1,[2]掉落汇总!$C$2:$C$871,$Q$2)/$Q$3)*宝箱投放计算!E27</f>
        <v>0.88296041308089523</v>
      </c>
      <c r="G27">
        <f ca="1">(SUMIFS(OFFSET([2]掉落汇总!$C$2:$C$871,,MATCH($B27,[2]掉落汇总!$D$1:$M$1)),[2]掉落汇总!$A$2:$A$871,G$1,[2]掉落汇总!$C$2:$C$871,$Q$1)+SUMIFS(OFFSET([2]掉落汇总!$C$2:$C$871,,MATCH($B27,[2]掉落汇总!$D$1:$M$1)),[2]掉落汇总!$A$2:$A$871,G$1,[2]掉落汇总!$C$2:$C$871,$Q$2)/$Q$3)*宝箱投放计算!F27</f>
        <v>0</v>
      </c>
      <c r="H27">
        <f ca="1">(SUMIFS(OFFSET([2]掉落汇总!$C$2:$C$871,,MATCH($B27,[2]掉落汇总!$D$1:$M$1)),[2]掉落汇总!$A$2:$A$871,H$1,[2]掉落汇总!$C$2:$C$871,$Q$1)+SUMIFS(OFFSET([2]掉落汇总!$C$2:$C$871,,MATCH($B27,[2]掉落汇总!$D$1:$M$1)),[2]掉落汇总!$A$2:$A$871,H$1,[2]掉落汇总!$C$2:$C$871,$Q$2)/$Q$3)*宝箱投放计算!G27</f>
        <v>0</v>
      </c>
      <c r="I27">
        <f ca="1">(SUMIFS(OFFSET([2]掉落汇总!$C$2:$C$871,,MATCH($B27,[2]掉落汇总!$D$1:$M$1)),[2]掉落汇总!$A$2:$A$871,I$1,[2]掉落汇总!$C$2:$C$871,$Q$1)+SUMIFS(OFFSET([2]掉落汇总!$C$2:$C$871,,MATCH($B27,[2]掉落汇总!$D$1:$M$1)),[2]掉落汇总!$A$2:$A$871,I$1,[2]掉落汇总!$C$2:$C$871,$Q$2)/$Q$3)*宝箱投放计算!H27</f>
        <v>0</v>
      </c>
      <c r="J27">
        <f ca="1">(SUMIFS(OFFSET([2]掉落汇总!$C$2:$C$871,,MATCH($B27,[2]掉落汇总!$D$1:$M$1)),[2]掉落汇总!$A$2:$A$871,J$1,[2]掉落汇总!$C$2:$C$871,$Q$1)+SUMIFS(OFFSET([2]掉落汇总!$C$2:$C$871,,MATCH($B27,[2]掉落汇总!$D$1:$M$1)),[2]掉落汇总!$A$2:$A$871,J$1,[2]掉落汇总!$C$2:$C$871,$Q$2)/$Q$3)*宝箱投放计算!I27</f>
        <v>2.1441176470588235</v>
      </c>
      <c r="K27">
        <f ca="1">(SUMIFS(OFFSET([2]掉落汇总!$C$2:$C$871,,MATCH($B27,[2]掉落汇总!$D$1:$M$1)),[2]掉落汇总!$A$2:$A$871,K$1,[2]掉落汇总!$C$2:$C$871,$Q$1)+SUMIFS(OFFSET([2]掉落汇总!$C$2:$C$871,,MATCH($B27,[2]掉落汇总!$D$1:$M$1)),[2]掉落汇总!$A$2:$A$871,K$1,[2]掉落汇总!$C$2:$C$871,$Q$2)/$Q$3)*宝箱投放计算!J27</f>
        <v>0</v>
      </c>
      <c r="L27">
        <f ca="1">(SUMIFS(OFFSET([2]掉落汇总!$C$2:$C$871,,MATCH($B27,[2]掉落汇总!$D$1:$M$1)),[2]掉落汇总!$A$2:$A$871,L$1,[2]掉落汇总!$C$2:$C$871,$Q$1)+SUMIFS(OFFSET([2]掉落汇总!$C$2:$C$871,,MATCH($B27,[2]掉落汇总!$D$1:$M$1)),[2]掉落汇总!$A$2:$A$871,L$1,[2]掉落汇总!$C$2:$C$871,$Q$2)/$Q$3)*宝箱投放计算!K27</f>
        <v>0.36522354606582519</v>
      </c>
      <c r="M27">
        <f ca="1">(SUMIFS(OFFSET([2]掉落汇总!$C$2:$C$871,,MATCH($B27,[2]掉落汇总!$D$1:$M$1)),[2]掉落汇总!$A$2:$A$871,M$1,[2]掉落汇总!$C$2:$C$871,$Q$1)+SUMIFS(OFFSET([2]掉落汇总!$C$2:$C$871,,MATCH($B27,[2]掉落汇总!$D$1:$M$1)),[2]掉落汇总!$A$2:$A$871,M$1,[2]掉落汇总!$C$2:$C$871,$Q$2)/$Q$3)*宝箱投放计算!L27</f>
        <v>0.3602932619574073</v>
      </c>
      <c r="N27">
        <f ca="1">(SUMIFS(OFFSET([2]掉落汇总!$C$2:$C$871,,MATCH($B27,[2]掉落汇总!$D$1:$M$1)),[2]掉落汇总!$A$2:$A$871,N$1,[2]掉落汇总!$C$2:$C$871,$Q$1)+SUMIFS(OFFSET([2]掉落汇总!$C$2:$C$871,,MATCH($B27,[2]掉落汇总!$D$1:$M$1)),[2]掉落汇总!$A$2:$A$871,N$1,[2]掉落汇总!$C$2:$C$871,$Q$2)/$Q$3)*宝箱投放计算!M27</f>
        <v>8.4091467912466203E-2</v>
      </c>
      <c r="O27">
        <f ca="1">(SUMIFS(OFFSET([2]掉落汇总!$C$2:$C$871,,MATCH($B27,[2]掉落汇总!$D$1:$M$1)),[2]掉落汇总!$A$2:$A$871,O$1,[2]掉落汇总!$C$2:$C$871,$Q$1)+SUMIFS(OFFSET([2]掉落汇总!$C$2:$C$871,,MATCH($B27,[2]掉落汇总!$D$1:$M$1)),[2]掉落汇总!$A$2:$A$871,O$1,[2]掉落汇总!$C$2:$C$871,$Q$2)/$Q$3)*宝箱投放计算!N27</f>
        <v>0.17426381605486088</v>
      </c>
    </row>
    <row r="28" spans="1:15" x14ac:dyDescent="0.2">
      <c r="A28">
        <f>玩家成长时间线!A28</f>
        <v>27</v>
      </c>
      <c r="B28">
        <f>玩家成长时间线!B28</f>
        <v>7</v>
      </c>
      <c r="C28">
        <f ca="1">SUM($D$2:D28)</f>
        <v>97.710087319432645</v>
      </c>
      <c r="D28">
        <f t="shared" ca="1" si="0"/>
        <v>3.5016775959805462</v>
      </c>
      <c r="E28">
        <f ca="1">(SUMIFS(OFFSET([2]掉落汇总!$C$2:$C$871,,MATCH($B28,[2]掉落汇总!$D$1:$M$1)),[2]掉落汇总!$A$2:$A$871,E$1,[2]掉落汇总!$C$2:$C$871,$Q$1)+SUMIFS(OFFSET([2]掉落汇总!$C$2:$C$871,,MATCH($B28,[2]掉落汇总!$D$1:$M$1)),[2]掉落汇总!$A$2:$A$871,E$1,[2]掉落汇总!$C$2:$C$871,$Q$2)/$Q$3)*宝箱投放计算!D28</f>
        <v>1.6348450909090917</v>
      </c>
      <c r="F28">
        <f ca="1">(SUMIFS(OFFSET([2]掉落汇总!$C$2:$C$871,,MATCH($B28,[2]掉落汇总!$D$1:$M$1)),[2]掉落汇总!$A$2:$A$871,F$1,[2]掉落汇总!$C$2:$C$871,$Q$1)+SUMIFS(OFFSET([2]掉落汇总!$C$2:$C$871,,MATCH($B28,[2]掉落汇总!$D$1:$M$1)),[2]掉落汇总!$A$2:$A$871,F$1,[2]掉落汇总!$C$2:$C$871,$Q$2)/$Q$3)*宝箱投放计算!E28</f>
        <v>0.88296041308089523</v>
      </c>
      <c r="G28">
        <f ca="1">(SUMIFS(OFFSET([2]掉落汇总!$C$2:$C$871,,MATCH($B28,[2]掉落汇总!$D$1:$M$1)),[2]掉落汇总!$A$2:$A$871,G$1,[2]掉落汇总!$C$2:$C$871,$Q$1)+SUMIFS(OFFSET([2]掉落汇总!$C$2:$C$871,,MATCH($B28,[2]掉落汇总!$D$1:$M$1)),[2]掉落汇总!$A$2:$A$871,G$1,[2]掉落汇总!$C$2:$C$871,$Q$2)/$Q$3)*宝箱投放计算!F28</f>
        <v>0</v>
      </c>
      <c r="H28">
        <f ca="1">(SUMIFS(OFFSET([2]掉落汇总!$C$2:$C$871,,MATCH($B28,[2]掉落汇总!$D$1:$M$1)),[2]掉落汇总!$A$2:$A$871,H$1,[2]掉落汇总!$C$2:$C$871,$Q$1)+SUMIFS(OFFSET([2]掉落汇总!$C$2:$C$871,,MATCH($B28,[2]掉落汇总!$D$1:$M$1)),[2]掉落汇总!$A$2:$A$871,H$1,[2]掉落汇总!$C$2:$C$871,$Q$2)/$Q$3)*宝箱投放计算!G28</f>
        <v>0</v>
      </c>
      <c r="I28">
        <f ca="1">(SUMIFS(OFFSET([2]掉落汇总!$C$2:$C$871,,MATCH($B28,[2]掉落汇总!$D$1:$M$1)),[2]掉落汇总!$A$2:$A$871,I$1,[2]掉落汇总!$C$2:$C$871,$Q$1)+SUMIFS(OFFSET([2]掉落汇总!$C$2:$C$871,,MATCH($B28,[2]掉落汇总!$D$1:$M$1)),[2]掉落汇总!$A$2:$A$871,I$1,[2]掉落汇总!$C$2:$C$871,$Q$2)/$Q$3)*宝箱投放计算!H28</f>
        <v>0</v>
      </c>
      <c r="J28">
        <f ca="1">(SUMIFS(OFFSET([2]掉落汇总!$C$2:$C$871,,MATCH($B28,[2]掉落汇总!$D$1:$M$1)),[2]掉落汇总!$A$2:$A$871,J$1,[2]掉落汇总!$C$2:$C$871,$Q$1)+SUMIFS(OFFSET([2]掉落汇总!$C$2:$C$871,,MATCH($B28,[2]掉落汇总!$D$1:$M$1)),[2]掉落汇总!$A$2:$A$871,J$1,[2]掉落汇总!$C$2:$C$871,$Q$2)/$Q$3)*宝箱投放计算!I28</f>
        <v>0</v>
      </c>
      <c r="K28">
        <f ca="1">(SUMIFS(OFFSET([2]掉落汇总!$C$2:$C$871,,MATCH($B28,[2]掉落汇总!$D$1:$M$1)),[2]掉落汇总!$A$2:$A$871,K$1,[2]掉落汇总!$C$2:$C$871,$Q$1)+SUMIFS(OFFSET([2]掉落汇总!$C$2:$C$871,,MATCH($B28,[2]掉落汇总!$D$1:$M$1)),[2]掉落汇总!$A$2:$A$871,K$1,[2]掉落汇总!$C$2:$C$871,$Q$2)/$Q$3)*宝箱投放计算!J28</f>
        <v>0</v>
      </c>
      <c r="L28">
        <f ca="1">(SUMIFS(OFFSET([2]掉落汇总!$C$2:$C$871,,MATCH($B28,[2]掉落汇总!$D$1:$M$1)),[2]掉落汇总!$A$2:$A$871,L$1,[2]掉落汇总!$C$2:$C$871,$Q$1)+SUMIFS(OFFSET([2]掉落汇总!$C$2:$C$871,,MATCH($B28,[2]掉落汇总!$D$1:$M$1)),[2]掉落汇总!$A$2:$A$871,L$1,[2]掉落汇总!$C$2:$C$871,$Q$2)/$Q$3)*宝箱投放计算!K28</f>
        <v>0.36522354606582519</v>
      </c>
      <c r="M28">
        <f ca="1">(SUMIFS(OFFSET([2]掉落汇总!$C$2:$C$871,,MATCH($B28,[2]掉落汇总!$D$1:$M$1)),[2]掉落汇总!$A$2:$A$871,M$1,[2]掉落汇总!$C$2:$C$871,$Q$1)+SUMIFS(OFFSET([2]掉落汇总!$C$2:$C$871,,MATCH($B28,[2]掉落汇总!$D$1:$M$1)),[2]掉落汇总!$A$2:$A$871,M$1,[2]掉落汇总!$C$2:$C$871,$Q$2)/$Q$3)*宝箱投放计算!L28</f>
        <v>0.3602932619574073</v>
      </c>
      <c r="N28">
        <f ca="1">(SUMIFS(OFFSET([2]掉落汇总!$C$2:$C$871,,MATCH($B28,[2]掉落汇总!$D$1:$M$1)),[2]掉落汇总!$A$2:$A$871,N$1,[2]掉落汇总!$C$2:$C$871,$Q$1)+SUMIFS(OFFSET([2]掉落汇总!$C$2:$C$871,,MATCH($B28,[2]掉落汇总!$D$1:$M$1)),[2]掉落汇总!$A$2:$A$871,N$1,[2]掉落汇总!$C$2:$C$871,$Q$2)/$Q$3)*宝箱投放计算!M28</f>
        <v>8.4091467912466203E-2</v>
      </c>
      <c r="O28">
        <f ca="1">(SUMIFS(OFFSET([2]掉落汇总!$C$2:$C$871,,MATCH($B28,[2]掉落汇总!$D$1:$M$1)),[2]掉落汇总!$A$2:$A$871,O$1,[2]掉落汇总!$C$2:$C$871,$Q$1)+SUMIFS(OFFSET([2]掉落汇总!$C$2:$C$871,,MATCH($B28,[2]掉落汇总!$D$1:$M$1)),[2]掉落汇总!$A$2:$A$871,O$1,[2]掉落汇总!$C$2:$C$871,$Q$2)/$Q$3)*宝箱投放计算!N28</f>
        <v>0.17426381605486088</v>
      </c>
    </row>
    <row r="29" spans="1:15" x14ac:dyDescent="0.2">
      <c r="A29">
        <f>玩家成长时间线!A29</f>
        <v>28</v>
      </c>
      <c r="B29">
        <f>玩家成长时间线!B29</f>
        <v>7</v>
      </c>
      <c r="C29">
        <f ca="1">SUM($D$2:D29)</f>
        <v>100.43023764268592</v>
      </c>
      <c r="D29">
        <f t="shared" ca="1" si="0"/>
        <v>2.7201503232532733</v>
      </c>
      <c r="E29">
        <f ca="1">(SUMIFS(OFFSET([2]掉落汇总!$C$2:$C$871,,MATCH($B29,[2]掉落汇总!$D$1:$M$1)),[2]掉落汇总!$A$2:$A$871,E$1,[2]掉落汇总!$C$2:$C$871,$Q$1)+SUMIFS(OFFSET([2]掉落汇总!$C$2:$C$871,,MATCH($B29,[2]掉落汇总!$D$1:$M$1)),[2]掉落汇总!$A$2:$A$871,E$1,[2]掉落汇总!$C$2:$C$871,$Q$2)/$Q$3)*宝箱投放计算!D29</f>
        <v>0.85331781818181862</v>
      </c>
      <c r="F29">
        <f ca="1">(SUMIFS(OFFSET([2]掉落汇总!$C$2:$C$871,,MATCH($B29,[2]掉落汇总!$D$1:$M$1)),[2]掉落汇总!$A$2:$A$871,F$1,[2]掉落汇总!$C$2:$C$871,$Q$1)+SUMIFS(OFFSET([2]掉落汇总!$C$2:$C$871,,MATCH($B29,[2]掉落汇总!$D$1:$M$1)),[2]掉落汇总!$A$2:$A$871,F$1,[2]掉落汇总!$C$2:$C$871,$Q$2)/$Q$3)*宝箱投放计算!E29</f>
        <v>0.88296041308089523</v>
      </c>
      <c r="G29">
        <f ca="1">(SUMIFS(OFFSET([2]掉落汇总!$C$2:$C$871,,MATCH($B29,[2]掉落汇总!$D$1:$M$1)),[2]掉落汇总!$A$2:$A$871,G$1,[2]掉落汇总!$C$2:$C$871,$Q$1)+SUMIFS(OFFSET([2]掉落汇总!$C$2:$C$871,,MATCH($B29,[2]掉落汇总!$D$1:$M$1)),[2]掉落汇总!$A$2:$A$871,G$1,[2]掉落汇总!$C$2:$C$871,$Q$2)/$Q$3)*宝箱投放计算!F29</f>
        <v>0</v>
      </c>
      <c r="H29">
        <f ca="1">(SUMIFS(OFFSET([2]掉落汇总!$C$2:$C$871,,MATCH($B29,[2]掉落汇总!$D$1:$M$1)),[2]掉落汇总!$A$2:$A$871,H$1,[2]掉落汇总!$C$2:$C$871,$Q$1)+SUMIFS(OFFSET([2]掉落汇总!$C$2:$C$871,,MATCH($B29,[2]掉落汇总!$D$1:$M$1)),[2]掉落汇总!$A$2:$A$871,H$1,[2]掉落汇总!$C$2:$C$871,$Q$2)/$Q$3)*宝箱投放计算!G29</f>
        <v>0</v>
      </c>
      <c r="I29">
        <f ca="1">(SUMIFS(OFFSET([2]掉落汇总!$C$2:$C$871,,MATCH($B29,[2]掉落汇总!$D$1:$M$1)),[2]掉落汇总!$A$2:$A$871,I$1,[2]掉落汇总!$C$2:$C$871,$Q$1)+SUMIFS(OFFSET([2]掉落汇总!$C$2:$C$871,,MATCH($B29,[2]掉落汇总!$D$1:$M$1)),[2]掉落汇总!$A$2:$A$871,I$1,[2]掉落汇总!$C$2:$C$871,$Q$2)/$Q$3)*宝箱投放计算!H29</f>
        <v>0</v>
      </c>
      <c r="J29">
        <f ca="1">(SUMIFS(OFFSET([2]掉落汇总!$C$2:$C$871,,MATCH($B29,[2]掉落汇总!$D$1:$M$1)),[2]掉落汇总!$A$2:$A$871,J$1,[2]掉落汇总!$C$2:$C$871,$Q$1)+SUMIFS(OFFSET([2]掉落汇总!$C$2:$C$871,,MATCH($B29,[2]掉落汇总!$D$1:$M$1)),[2]掉落汇总!$A$2:$A$871,J$1,[2]掉落汇总!$C$2:$C$871,$Q$2)/$Q$3)*宝箱投放计算!I29</f>
        <v>0</v>
      </c>
      <c r="K29">
        <f ca="1">(SUMIFS(OFFSET([2]掉落汇总!$C$2:$C$871,,MATCH($B29,[2]掉落汇总!$D$1:$M$1)),[2]掉落汇总!$A$2:$A$871,K$1,[2]掉落汇总!$C$2:$C$871,$Q$1)+SUMIFS(OFFSET([2]掉落汇总!$C$2:$C$871,,MATCH($B29,[2]掉落汇总!$D$1:$M$1)),[2]掉落汇总!$A$2:$A$871,K$1,[2]掉落汇总!$C$2:$C$871,$Q$2)/$Q$3)*宝箱投放计算!J29</f>
        <v>0</v>
      </c>
      <c r="L29">
        <f ca="1">(SUMIFS(OFFSET([2]掉落汇总!$C$2:$C$871,,MATCH($B29,[2]掉落汇总!$D$1:$M$1)),[2]掉落汇总!$A$2:$A$871,L$1,[2]掉落汇总!$C$2:$C$871,$Q$1)+SUMIFS(OFFSET([2]掉落汇总!$C$2:$C$871,,MATCH($B29,[2]掉落汇总!$D$1:$M$1)),[2]掉落汇总!$A$2:$A$871,L$1,[2]掉落汇总!$C$2:$C$871,$Q$2)/$Q$3)*宝箱投放计算!K29</f>
        <v>0.36522354606582519</v>
      </c>
      <c r="M29">
        <f ca="1">(SUMIFS(OFFSET([2]掉落汇总!$C$2:$C$871,,MATCH($B29,[2]掉落汇总!$D$1:$M$1)),[2]掉落汇总!$A$2:$A$871,M$1,[2]掉落汇总!$C$2:$C$871,$Q$1)+SUMIFS(OFFSET([2]掉落汇总!$C$2:$C$871,,MATCH($B29,[2]掉落汇总!$D$1:$M$1)),[2]掉落汇总!$A$2:$A$871,M$1,[2]掉落汇总!$C$2:$C$871,$Q$2)/$Q$3)*宝箱投放计算!L29</f>
        <v>0.3602932619574073</v>
      </c>
      <c r="N29">
        <f ca="1">(SUMIFS(OFFSET([2]掉落汇总!$C$2:$C$871,,MATCH($B29,[2]掉落汇总!$D$1:$M$1)),[2]掉落汇总!$A$2:$A$871,N$1,[2]掉落汇总!$C$2:$C$871,$Q$1)+SUMIFS(OFFSET([2]掉落汇总!$C$2:$C$871,,MATCH($B29,[2]掉落汇总!$D$1:$M$1)),[2]掉落汇总!$A$2:$A$871,N$1,[2]掉落汇总!$C$2:$C$871,$Q$2)/$Q$3)*宝箱投放计算!M29</f>
        <v>8.4091467912466203E-2</v>
      </c>
      <c r="O29">
        <f ca="1">(SUMIFS(OFFSET([2]掉落汇总!$C$2:$C$871,,MATCH($B29,[2]掉落汇总!$D$1:$M$1)),[2]掉落汇总!$A$2:$A$871,O$1,[2]掉落汇总!$C$2:$C$871,$Q$1)+SUMIFS(OFFSET([2]掉落汇总!$C$2:$C$871,,MATCH($B29,[2]掉落汇总!$D$1:$M$1)),[2]掉落汇总!$A$2:$A$871,O$1,[2]掉落汇总!$C$2:$C$871,$Q$2)/$Q$3)*宝箱投放计算!N29</f>
        <v>0.17426381605486088</v>
      </c>
    </row>
    <row r="30" spans="1:15" x14ac:dyDescent="0.2">
      <c r="A30">
        <f>玩家成长时间线!A30</f>
        <v>29</v>
      </c>
      <c r="B30">
        <f>玩家成长时间线!B30</f>
        <v>7</v>
      </c>
      <c r="C30">
        <f ca="1">SUM($D$2:D30)</f>
        <v>103.04435160230284</v>
      </c>
      <c r="D30">
        <f t="shared" ca="1" si="0"/>
        <v>2.6141139596169096</v>
      </c>
      <c r="E30">
        <f ca="1">(SUMIFS(OFFSET([2]掉落汇总!$C$2:$C$871,,MATCH($B30,[2]掉落汇总!$D$1:$M$1)),[2]掉落汇总!$A$2:$A$871,E$1,[2]掉落汇总!$C$2:$C$871,$Q$1)+SUMIFS(OFFSET([2]掉落汇总!$C$2:$C$871,,MATCH($B30,[2]掉落汇总!$D$1:$M$1)),[2]掉落汇总!$A$2:$A$871,E$1,[2]掉落汇总!$C$2:$C$871,$Q$2)/$Q$3)*宝箱投放计算!D30</f>
        <v>0.74728145454545492</v>
      </c>
      <c r="F30">
        <f ca="1">(SUMIFS(OFFSET([2]掉落汇总!$C$2:$C$871,,MATCH($B30,[2]掉落汇总!$D$1:$M$1)),[2]掉落汇总!$A$2:$A$871,F$1,[2]掉落汇总!$C$2:$C$871,$Q$1)+SUMIFS(OFFSET([2]掉落汇总!$C$2:$C$871,,MATCH($B30,[2]掉落汇总!$D$1:$M$1)),[2]掉落汇总!$A$2:$A$871,F$1,[2]掉落汇总!$C$2:$C$871,$Q$2)/$Q$3)*宝箱投放计算!E30</f>
        <v>0.88296041308089523</v>
      </c>
      <c r="G30">
        <f ca="1">(SUMIFS(OFFSET([2]掉落汇总!$C$2:$C$871,,MATCH($B30,[2]掉落汇总!$D$1:$M$1)),[2]掉落汇总!$A$2:$A$871,G$1,[2]掉落汇总!$C$2:$C$871,$Q$1)+SUMIFS(OFFSET([2]掉落汇总!$C$2:$C$871,,MATCH($B30,[2]掉落汇总!$D$1:$M$1)),[2]掉落汇总!$A$2:$A$871,G$1,[2]掉落汇总!$C$2:$C$871,$Q$2)/$Q$3)*宝箱投放计算!F30</f>
        <v>0</v>
      </c>
      <c r="H30">
        <f ca="1">(SUMIFS(OFFSET([2]掉落汇总!$C$2:$C$871,,MATCH($B30,[2]掉落汇总!$D$1:$M$1)),[2]掉落汇总!$A$2:$A$871,H$1,[2]掉落汇总!$C$2:$C$871,$Q$1)+SUMIFS(OFFSET([2]掉落汇总!$C$2:$C$871,,MATCH($B30,[2]掉落汇总!$D$1:$M$1)),[2]掉落汇总!$A$2:$A$871,H$1,[2]掉落汇总!$C$2:$C$871,$Q$2)/$Q$3)*宝箱投放计算!G30</f>
        <v>0</v>
      </c>
      <c r="I30">
        <f ca="1">(SUMIFS(OFFSET([2]掉落汇总!$C$2:$C$871,,MATCH($B30,[2]掉落汇总!$D$1:$M$1)),[2]掉落汇总!$A$2:$A$871,I$1,[2]掉落汇总!$C$2:$C$871,$Q$1)+SUMIFS(OFFSET([2]掉落汇总!$C$2:$C$871,,MATCH($B30,[2]掉落汇总!$D$1:$M$1)),[2]掉落汇总!$A$2:$A$871,I$1,[2]掉落汇总!$C$2:$C$871,$Q$2)/$Q$3)*宝箱投放计算!H30</f>
        <v>0</v>
      </c>
      <c r="J30">
        <f ca="1">(SUMIFS(OFFSET([2]掉落汇总!$C$2:$C$871,,MATCH($B30,[2]掉落汇总!$D$1:$M$1)),[2]掉落汇总!$A$2:$A$871,J$1,[2]掉落汇总!$C$2:$C$871,$Q$1)+SUMIFS(OFFSET([2]掉落汇总!$C$2:$C$871,,MATCH($B30,[2]掉落汇总!$D$1:$M$1)),[2]掉落汇总!$A$2:$A$871,J$1,[2]掉落汇总!$C$2:$C$871,$Q$2)/$Q$3)*宝箱投放计算!I30</f>
        <v>0</v>
      </c>
      <c r="K30">
        <f ca="1">(SUMIFS(OFFSET([2]掉落汇总!$C$2:$C$871,,MATCH($B30,[2]掉落汇总!$D$1:$M$1)),[2]掉落汇总!$A$2:$A$871,K$1,[2]掉落汇总!$C$2:$C$871,$Q$1)+SUMIFS(OFFSET([2]掉落汇总!$C$2:$C$871,,MATCH($B30,[2]掉落汇总!$D$1:$M$1)),[2]掉落汇总!$A$2:$A$871,K$1,[2]掉落汇总!$C$2:$C$871,$Q$2)/$Q$3)*宝箱投放计算!J30</f>
        <v>0</v>
      </c>
      <c r="L30">
        <f ca="1">(SUMIFS(OFFSET([2]掉落汇总!$C$2:$C$871,,MATCH($B30,[2]掉落汇总!$D$1:$M$1)),[2]掉落汇总!$A$2:$A$871,L$1,[2]掉落汇总!$C$2:$C$871,$Q$1)+SUMIFS(OFFSET([2]掉落汇总!$C$2:$C$871,,MATCH($B30,[2]掉落汇总!$D$1:$M$1)),[2]掉落汇总!$A$2:$A$871,L$1,[2]掉落汇总!$C$2:$C$871,$Q$2)/$Q$3)*宝箱投放计算!K30</f>
        <v>0.36522354606582519</v>
      </c>
      <c r="M30">
        <f ca="1">(SUMIFS(OFFSET([2]掉落汇总!$C$2:$C$871,,MATCH($B30,[2]掉落汇总!$D$1:$M$1)),[2]掉落汇总!$A$2:$A$871,M$1,[2]掉落汇总!$C$2:$C$871,$Q$1)+SUMIFS(OFFSET([2]掉落汇总!$C$2:$C$871,,MATCH($B30,[2]掉落汇总!$D$1:$M$1)),[2]掉落汇总!$A$2:$A$871,M$1,[2]掉落汇总!$C$2:$C$871,$Q$2)/$Q$3)*宝箱投放计算!L30</f>
        <v>0.3602932619574073</v>
      </c>
      <c r="N30">
        <f ca="1">(SUMIFS(OFFSET([2]掉落汇总!$C$2:$C$871,,MATCH($B30,[2]掉落汇总!$D$1:$M$1)),[2]掉落汇总!$A$2:$A$871,N$1,[2]掉落汇总!$C$2:$C$871,$Q$1)+SUMIFS(OFFSET([2]掉落汇总!$C$2:$C$871,,MATCH($B30,[2]掉落汇总!$D$1:$M$1)),[2]掉落汇总!$A$2:$A$871,N$1,[2]掉落汇总!$C$2:$C$871,$Q$2)/$Q$3)*宝箱投放计算!M30</f>
        <v>8.4091467912466203E-2</v>
      </c>
      <c r="O30">
        <f ca="1">(SUMIFS(OFFSET([2]掉落汇总!$C$2:$C$871,,MATCH($B30,[2]掉落汇总!$D$1:$M$1)),[2]掉落汇总!$A$2:$A$871,O$1,[2]掉落汇总!$C$2:$C$871,$Q$1)+SUMIFS(OFFSET([2]掉落汇总!$C$2:$C$871,,MATCH($B30,[2]掉落汇总!$D$1:$M$1)),[2]掉落汇总!$A$2:$A$871,O$1,[2]掉落汇总!$C$2:$C$871,$Q$2)/$Q$3)*宝箱投放计算!N30</f>
        <v>0.17426381605486088</v>
      </c>
    </row>
    <row r="31" spans="1:15" x14ac:dyDescent="0.2">
      <c r="A31">
        <f>玩家成长时间线!A31</f>
        <v>30</v>
      </c>
      <c r="B31">
        <f>玩家成长时间线!B31</f>
        <v>7</v>
      </c>
      <c r="C31">
        <f ca="1">SUM($D$2:D31)</f>
        <v>107.82614684534221</v>
      </c>
      <c r="D31">
        <f t="shared" ca="1" si="0"/>
        <v>4.7817952430393689</v>
      </c>
      <c r="E31">
        <f ca="1">(SUMIFS(OFFSET([2]掉落汇总!$C$2:$C$871,,MATCH($B31,[2]掉落汇总!$D$1:$M$1)),[2]掉落汇总!$A$2:$A$871,E$1,[2]掉落汇总!$C$2:$C$871,$Q$1)+SUMIFS(OFFSET([2]掉落汇总!$C$2:$C$871,,MATCH($B31,[2]掉落汇总!$D$1:$M$1)),[2]掉落汇总!$A$2:$A$871,E$1,[2]掉落汇总!$C$2:$C$871,$Q$2)/$Q$3)*宝箱投放计算!D31</f>
        <v>0.77084509090909137</v>
      </c>
      <c r="F31">
        <f ca="1">(SUMIFS(OFFSET([2]掉落汇总!$C$2:$C$871,,MATCH($B31,[2]掉落汇总!$D$1:$M$1)),[2]掉落汇总!$A$2:$A$871,F$1,[2]掉落汇总!$C$2:$C$871,$Q$1)+SUMIFS(OFFSET([2]掉落汇总!$C$2:$C$871,,MATCH($B31,[2]掉落汇总!$D$1:$M$1)),[2]掉落汇总!$A$2:$A$871,F$1,[2]掉落汇总!$C$2:$C$871,$Q$2)/$Q$3)*宝箱投放计算!E31</f>
        <v>0.88296041308089523</v>
      </c>
      <c r="G31">
        <f ca="1">(SUMIFS(OFFSET([2]掉落汇总!$C$2:$C$871,,MATCH($B31,[2]掉落汇总!$D$1:$M$1)),[2]掉落汇总!$A$2:$A$871,G$1,[2]掉落汇总!$C$2:$C$871,$Q$1)+SUMIFS(OFFSET([2]掉落汇总!$C$2:$C$871,,MATCH($B31,[2]掉落汇总!$D$1:$M$1)),[2]掉落汇总!$A$2:$A$871,G$1,[2]掉落汇总!$C$2:$C$871,$Q$2)/$Q$3)*宝箱投放计算!F31</f>
        <v>0</v>
      </c>
      <c r="H31">
        <f ca="1">(SUMIFS(OFFSET([2]掉落汇总!$C$2:$C$871,,MATCH($B31,[2]掉落汇总!$D$1:$M$1)),[2]掉落汇总!$A$2:$A$871,H$1,[2]掉落汇总!$C$2:$C$871,$Q$1)+SUMIFS(OFFSET([2]掉落汇总!$C$2:$C$871,,MATCH($B31,[2]掉落汇总!$D$1:$M$1)),[2]掉落汇总!$A$2:$A$871,H$1,[2]掉落汇总!$C$2:$C$871,$Q$2)/$Q$3)*宝箱投放计算!G31</f>
        <v>0</v>
      </c>
      <c r="I31">
        <f ca="1">(SUMIFS(OFFSET([2]掉落汇总!$C$2:$C$871,,MATCH($B31,[2]掉落汇总!$D$1:$M$1)),[2]掉落汇总!$A$2:$A$871,I$1,[2]掉落汇总!$C$2:$C$871,$Q$1)+SUMIFS(OFFSET([2]掉落汇总!$C$2:$C$871,,MATCH($B31,[2]掉落汇总!$D$1:$M$1)),[2]掉落汇总!$A$2:$A$871,I$1,[2]掉落汇总!$C$2:$C$871,$Q$2)/$Q$3)*宝箱投放计算!H31</f>
        <v>0</v>
      </c>
      <c r="J31">
        <f ca="1">(SUMIFS(OFFSET([2]掉落汇总!$C$2:$C$871,,MATCH($B31,[2]掉落汇总!$D$1:$M$1)),[2]掉落汇总!$A$2:$A$871,J$1,[2]掉落汇总!$C$2:$C$871,$Q$1)+SUMIFS(OFFSET([2]掉落汇总!$C$2:$C$871,,MATCH($B31,[2]掉落汇总!$D$1:$M$1)),[2]掉落汇总!$A$2:$A$871,J$1,[2]掉落汇总!$C$2:$C$871,$Q$2)/$Q$3)*宝箱投放计算!I31</f>
        <v>2.1441176470588235</v>
      </c>
      <c r="K31">
        <f ca="1">(SUMIFS(OFFSET([2]掉落汇总!$C$2:$C$871,,MATCH($B31,[2]掉落汇总!$D$1:$M$1)),[2]掉落汇总!$A$2:$A$871,K$1,[2]掉落汇总!$C$2:$C$871,$Q$1)+SUMIFS(OFFSET([2]掉落汇总!$C$2:$C$871,,MATCH($B31,[2]掉落汇总!$D$1:$M$1)),[2]掉落汇总!$A$2:$A$871,K$1,[2]掉落汇总!$C$2:$C$871,$Q$2)/$Q$3)*宝箱投放计算!J31</f>
        <v>0</v>
      </c>
      <c r="L31">
        <f ca="1">(SUMIFS(OFFSET([2]掉落汇总!$C$2:$C$871,,MATCH($B31,[2]掉落汇总!$D$1:$M$1)),[2]掉落汇总!$A$2:$A$871,L$1,[2]掉落汇总!$C$2:$C$871,$Q$1)+SUMIFS(OFFSET([2]掉落汇总!$C$2:$C$871,,MATCH($B31,[2]掉落汇总!$D$1:$M$1)),[2]掉落汇总!$A$2:$A$871,L$1,[2]掉落汇总!$C$2:$C$871,$Q$2)/$Q$3)*宝箱投放计算!K31</f>
        <v>0.36522354606582519</v>
      </c>
      <c r="M31">
        <f ca="1">(SUMIFS(OFFSET([2]掉落汇总!$C$2:$C$871,,MATCH($B31,[2]掉落汇总!$D$1:$M$1)),[2]掉落汇总!$A$2:$A$871,M$1,[2]掉落汇总!$C$2:$C$871,$Q$1)+SUMIFS(OFFSET([2]掉落汇总!$C$2:$C$871,,MATCH($B31,[2]掉落汇总!$D$1:$M$1)),[2]掉落汇总!$A$2:$A$871,M$1,[2]掉落汇总!$C$2:$C$871,$Q$2)/$Q$3)*宝箱投放计算!L31</f>
        <v>0.3602932619574073</v>
      </c>
      <c r="N31">
        <f ca="1">(SUMIFS(OFFSET([2]掉落汇总!$C$2:$C$871,,MATCH($B31,[2]掉落汇总!$D$1:$M$1)),[2]掉落汇总!$A$2:$A$871,N$1,[2]掉落汇总!$C$2:$C$871,$Q$1)+SUMIFS(OFFSET([2]掉落汇总!$C$2:$C$871,,MATCH($B31,[2]掉落汇总!$D$1:$M$1)),[2]掉落汇总!$A$2:$A$871,N$1,[2]掉落汇总!$C$2:$C$871,$Q$2)/$Q$3)*宝箱投放计算!M31</f>
        <v>8.4091467912466203E-2</v>
      </c>
      <c r="O31">
        <f ca="1">(SUMIFS(OFFSET([2]掉落汇总!$C$2:$C$871,,MATCH($B31,[2]掉落汇总!$D$1:$M$1)),[2]掉落汇总!$A$2:$A$871,O$1,[2]掉落汇总!$C$2:$C$871,$Q$1)+SUMIFS(OFFSET([2]掉落汇总!$C$2:$C$871,,MATCH($B31,[2]掉落汇总!$D$1:$M$1)),[2]掉落汇总!$A$2:$A$871,O$1,[2]掉落汇总!$C$2:$C$871,$Q$2)/$Q$3)*宝箱投放计算!N31</f>
        <v>0.17426381605486088</v>
      </c>
    </row>
    <row r="32" spans="1:15" x14ac:dyDescent="0.2">
      <c r="A32">
        <f>玩家成长时间线!A32</f>
        <v>31</v>
      </c>
      <c r="B32">
        <f>玩家成长时间线!B32</f>
        <v>8</v>
      </c>
      <c r="C32">
        <f ca="1">SUM($D$2:D32)</f>
        <v>112.95903750158152</v>
      </c>
      <c r="D32">
        <f t="shared" ca="1" si="0"/>
        <v>5.1328906562393151</v>
      </c>
      <c r="E32">
        <f ca="1">(SUMIFS(OFFSET([2]掉落汇总!$C$2:$C$871,,MATCH($B32,[2]掉落汇总!$D$1:$M$1)),[2]掉落汇总!$A$2:$A$871,E$1,[2]掉落汇总!$C$2:$C$871,$Q$1)+SUMIFS(OFFSET([2]掉落汇总!$C$2:$C$871,,MATCH($B32,[2]掉落汇总!$D$1:$M$1)),[2]掉落汇总!$A$2:$A$871,E$1,[2]掉落汇总!$C$2:$C$871,$Q$2)/$Q$3)*宝箱投放计算!D32</f>
        <v>0.94408615384615435</v>
      </c>
      <c r="F32">
        <f ca="1">(SUMIFS(OFFSET([2]掉落汇总!$C$2:$C$871,,MATCH($B32,[2]掉落汇总!$D$1:$M$1)),[2]掉落汇总!$A$2:$A$871,F$1,[2]掉落汇总!$C$2:$C$871,$Q$1)+SUMIFS(OFFSET([2]掉落汇总!$C$2:$C$871,,MATCH($B32,[2]掉落汇总!$D$1:$M$1)),[2]掉落汇总!$A$2:$A$871,F$1,[2]掉落汇总!$C$2:$C$871,$Q$2)/$Q$3)*宝箱投放计算!E32</f>
        <v>1.0595524956970743</v>
      </c>
      <c r="G32">
        <f ca="1">(SUMIFS(OFFSET([2]掉落汇总!$C$2:$C$871,,MATCH($B32,[2]掉落汇总!$D$1:$M$1)),[2]掉落汇总!$A$2:$A$871,G$1,[2]掉落汇总!$C$2:$C$871,$Q$1)+SUMIFS(OFFSET([2]掉落汇总!$C$2:$C$871,,MATCH($B32,[2]掉落汇总!$D$1:$M$1)),[2]掉落汇总!$A$2:$A$871,G$1,[2]掉落汇总!$C$2:$C$871,$Q$2)/$Q$3)*宝箱投放计算!F32</f>
        <v>0</v>
      </c>
      <c r="H32">
        <f ca="1">(SUMIFS(OFFSET([2]掉落汇总!$C$2:$C$871,,MATCH($B32,[2]掉落汇总!$D$1:$M$1)),[2]掉落汇总!$A$2:$A$871,H$1,[2]掉落汇总!$C$2:$C$871,$Q$1)+SUMIFS(OFFSET([2]掉落汇总!$C$2:$C$871,,MATCH($B32,[2]掉落汇总!$D$1:$M$1)),[2]掉落汇总!$A$2:$A$871,H$1,[2]掉落汇总!$C$2:$C$871,$Q$2)/$Q$3)*宝箱投放计算!G32</f>
        <v>0</v>
      </c>
      <c r="I32">
        <f ca="1">(SUMIFS(OFFSET([2]掉落汇总!$C$2:$C$871,,MATCH($B32,[2]掉落汇总!$D$1:$M$1)),[2]掉落汇总!$A$2:$A$871,I$1,[2]掉落汇总!$C$2:$C$871,$Q$1)+SUMIFS(OFFSET([2]掉落汇总!$C$2:$C$871,,MATCH($B32,[2]掉落汇总!$D$1:$M$1)),[2]掉落汇总!$A$2:$A$871,I$1,[2]掉落汇总!$C$2:$C$871,$Q$2)/$Q$3)*宝箱投放计算!H32</f>
        <v>0</v>
      </c>
      <c r="J32">
        <f ca="1">(SUMIFS(OFFSET([2]掉落汇总!$C$2:$C$871,,MATCH($B32,[2]掉落汇总!$D$1:$M$1)),[2]掉落汇总!$A$2:$A$871,J$1,[2]掉落汇总!$C$2:$C$871,$Q$1)+SUMIFS(OFFSET([2]掉落汇总!$C$2:$C$871,,MATCH($B32,[2]掉落汇总!$D$1:$M$1)),[2]掉落汇总!$A$2:$A$871,J$1,[2]掉落汇总!$C$2:$C$871,$Q$2)/$Q$3)*宝箱投放计算!I32</f>
        <v>2.1441176470588235</v>
      </c>
      <c r="K32">
        <f ca="1">(SUMIFS(OFFSET([2]掉落汇总!$C$2:$C$871,,MATCH($B32,[2]掉落汇总!$D$1:$M$1)),[2]掉落汇总!$A$2:$A$871,K$1,[2]掉落汇总!$C$2:$C$871,$Q$1)+SUMIFS(OFFSET([2]掉落汇总!$C$2:$C$871,,MATCH($B32,[2]掉落汇总!$D$1:$M$1)),[2]掉落汇总!$A$2:$A$871,K$1,[2]掉落汇总!$C$2:$C$871,$Q$2)/$Q$3)*宝箱投放计算!J32</f>
        <v>0</v>
      </c>
      <c r="L32">
        <f ca="1">(SUMIFS(OFFSET([2]掉落汇总!$C$2:$C$871,,MATCH($B32,[2]掉落汇总!$D$1:$M$1)),[2]掉落汇总!$A$2:$A$871,L$1,[2]掉落汇总!$C$2:$C$871,$Q$1)+SUMIFS(OFFSET([2]掉落汇总!$C$2:$C$871,,MATCH($B32,[2]掉落汇总!$D$1:$M$1)),[2]掉落汇总!$A$2:$A$871,L$1,[2]掉落汇总!$C$2:$C$871,$Q$2)/$Q$3)*宝箱投放计算!K32</f>
        <v>0.36522354606582519</v>
      </c>
      <c r="M32">
        <f ca="1">(SUMIFS(OFFSET([2]掉落汇总!$C$2:$C$871,,MATCH($B32,[2]掉落汇总!$D$1:$M$1)),[2]掉落汇总!$A$2:$A$871,M$1,[2]掉落汇总!$C$2:$C$871,$Q$1)+SUMIFS(OFFSET([2]掉落汇总!$C$2:$C$871,,MATCH($B32,[2]掉落汇总!$D$1:$M$1)),[2]掉落汇总!$A$2:$A$871,M$1,[2]掉落汇总!$C$2:$C$871,$Q$2)/$Q$3)*宝箱投放计算!L32</f>
        <v>0.36155552960411075</v>
      </c>
      <c r="N32">
        <f ca="1">(SUMIFS(OFFSET([2]掉落汇总!$C$2:$C$871,,MATCH($B32,[2]掉落汇总!$D$1:$M$1)),[2]掉落汇总!$A$2:$A$871,N$1,[2]掉落汇总!$C$2:$C$871,$Q$1)+SUMIFS(OFFSET([2]掉落汇总!$C$2:$C$871,,MATCH($B32,[2]掉落汇总!$D$1:$M$1)),[2]掉落汇总!$A$2:$A$871,N$1,[2]掉落汇总!$C$2:$C$871,$Q$2)/$Q$3)*宝箱投放计算!M32</f>
        <v>8.4091467912466203E-2</v>
      </c>
      <c r="O32">
        <f ca="1">(SUMIFS(OFFSET([2]掉落汇总!$C$2:$C$871,,MATCH($B32,[2]掉落汇总!$D$1:$M$1)),[2]掉落汇总!$A$2:$A$871,O$1,[2]掉落汇总!$C$2:$C$871,$Q$1)+SUMIFS(OFFSET([2]掉落汇总!$C$2:$C$871,,MATCH($B32,[2]掉落汇总!$D$1:$M$1)),[2]掉落汇总!$A$2:$A$871,O$1,[2]掉落汇总!$C$2:$C$871,$Q$2)/$Q$3)*宝箱投放计算!N32</f>
        <v>0.17426381605486088</v>
      </c>
    </row>
    <row r="33" spans="1:15" x14ac:dyDescent="0.2">
      <c r="A33">
        <f>玩家成长时间线!A33</f>
        <v>32</v>
      </c>
      <c r="B33">
        <f>玩家成长时间线!B33</f>
        <v>8</v>
      </c>
      <c r="C33">
        <f ca="1">SUM($D$2:D33)</f>
        <v>115.95196435691585</v>
      </c>
      <c r="D33">
        <f t="shared" ca="1" si="0"/>
        <v>2.9929268553343378</v>
      </c>
      <c r="E33">
        <f ca="1">(SUMIFS(OFFSET([2]掉落汇总!$C$2:$C$871,,MATCH($B33,[2]掉落汇总!$D$1:$M$1)),[2]掉落汇总!$A$2:$A$871,E$1,[2]掉落汇总!$C$2:$C$871,$Q$1)+SUMIFS(OFFSET([2]掉落汇总!$C$2:$C$871,,MATCH($B33,[2]掉落汇总!$D$1:$M$1)),[2]掉落汇总!$A$2:$A$871,E$1,[2]掉落汇总!$C$2:$C$871,$Q$2)/$Q$3)*宝箱投放计算!D33</f>
        <v>0.94824000000000042</v>
      </c>
      <c r="F33">
        <f ca="1">(SUMIFS(OFFSET([2]掉落汇总!$C$2:$C$871,,MATCH($B33,[2]掉落汇总!$D$1:$M$1)),[2]掉落汇总!$A$2:$A$871,F$1,[2]掉落汇总!$C$2:$C$871,$Q$1)+SUMIFS(OFFSET([2]掉落汇总!$C$2:$C$871,,MATCH($B33,[2]掉落汇总!$D$1:$M$1)),[2]掉落汇总!$A$2:$A$871,F$1,[2]掉落汇总!$C$2:$C$871,$Q$2)/$Q$3)*宝箱投放计算!E33</f>
        <v>1.0595524956970743</v>
      </c>
      <c r="G33">
        <f ca="1">(SUMIFS(OFFSET([2]掉落汇总!$C$2:$C$871,,MATCH($B33,[2]掉落汇总!$D$1:$M$1)),[2]掉落汇总!$A$2:$A$871,G$1,[2]掉落汇总!$C$2:$C$871,$Q$1)+SUMIFS(OFFSET([2]掉落汇总!$C$2:$C$871,,MATCH($B33,[2]掉落汇总!$D$1:$M$1)),[2]掉落汇总!$A$2:$A$871,G$1,[2]掉落汇总!$C$2:$C$871,$Q$2)/$Q$3)*宝箱投放计算!F33</f>
        <v>0</v>
      </c>
      <c r="H33">
        <f ca="1">(SUMIFS(OFFSET([2]掉落汇总!$C$2:$C$871,,MATCH($B33,[2]掉落汇总!$D$1:$M$1)),[2]掉落汇总!$A$2:$A$871,H$1,[2]掉落汇总!$C$2:$C$871,$Q$1)+SUMIFS(OFFSET([2]掉落汇总!$C$2:$C$871,,MATCH($B33,[2]掉落汇总!$D$1:$M$1)),[2]掉落汇总!$A$2:$A$871,H$1,[2]掉落汇总!$C$2:$C$871,$Q$2)/$Q$3)*宝箱投放计算!G33</f>
        <v>0</v>
      </c>
      <c r="I33">
        <f ca="1">(SUMIFS(OFFSET([2]掉落汇总!$C$2:$C$871,,MATCH($B33,[2]掉落汇总!$D$1:$M$1)),[2]掉落汇总!$A$2:$A$871,I$1,[2]掉落汇总!$C$2:$C$871,$Q$1)+SUMIFS(OFFSET([2]掉落汇总!$C$2:$C$871,,MATCH($B33,[2]掉落汇总!$D$1:$M$1)),[2]掉落汇总!$A$2:$A$871,I$1,[2]掉落汇总!$C$2:$C$871,$Q$2)/$Q$3)*宝箱投放计算!H33</f>
        <v>0</v>
      </c>
      <c r="J33">
        <f ca="1">(SUMIFS(OFFSET([2]掉落汇总!$C$2:$C$871,,MATCH($B33,[2]掉落汇总!$D$1:$M$1)),[2]掉落汇总!$A$2:$A$871,J$1,[2]掉落汇总!$C$2:$C$871,$Q$1)+SUMIFS(OFFSET([2]掉落汇总!$C$2:$C$871,,MATCH($B33,[2]掉落汇总!$D$1:$M$1)),[2]掉落汇总!$A$2:$A$871,J$1,[2]掉落汇总!$C$2:$C$871,$Q$2)/$Q$3)*宝箱投放计算!I33</f>
        <v>0</v>
      </c>
      <c r="K33">
        <f ca="1">(SUMIFS(OFFSET([2]掉落汇总!$C$2:$C$871,,MATCH($B33,[2]掉落汇总!$D$1:$M$1)),[2]掉落汇总!$A$2:$A$871,K$1,[2]掉落汇总!$C$2:$C$871,$Q$1)+SUMIFS(OFFSET([2]掉落汇总!$C$2:$C$871,,MATCH($B33,[2]掉落汇总!$D$1:$M$1)),[2]掉落汇总!$A$2:$A$871,K$1,[2]掉落汇总!$C$2:$C$871,$Q$2)/$Q$3)*宝箱投放计算!J33</f>
        <v>0</v>
      </c>
      <c r="L33">
        <f ca="1">(SUMIFS(OFFSET([2]掉落汇总!$C$2:$C$871,,MATCH($B33,[2]掉落汇总!$D$1:$M$1)),[2]掉落汇总!$A$2:$A$871,L$1,[2]掉落汇总!$C$2:$C$871,$Q$1)+SUMIFS(OFFSET([2]掉落汇总!$C$2:$C$871,,MATCH($B33,[2]掉落汇总!$D$1:$M$1)),[2]掉落汇总!$A$2:$A$871,L$1,[2]掉落汇总!$C$2:$C$871,$Q$2)/$Q$3)*宝箱投放计算!K33</f>
        <v>0.36522354606582519</v>
      </c>
      <c r="M33">
        <f ca="1">(SUMIFS(OFFSET([2]掉落汇总!$C$2:$C$871,,MATCH($B33,[2]掉落汇总!$D$1:$M$1)),[2]掉落汇总!$A$2:$A$871,M$1,[2]掉落汇总!$C$2:$C$871,$Q$1)+SUMIFS(OFFSET([2]掉落汇总!$C$2:$C$871,,MATCH($B33,[2]掉落汇总!$D$1:$M$1)),[2]掉落汇总!$A$2:$A$871,M$1,[2]掉落汇总!$C$2:$C$871,$Q$2)/$Q$3)*宝箱投放计算!L33</f>
        <v>0.36155552960411075</v>
      </c>
      <c r="N33">
        <f ca="1">(SUMIFS(OFFSET([2]掉落汇总!$C$2:$C$871,,MATCH($B33,[2]掉落汇总!$D$1:$M$1)),[2]掉落汇总!$A$2:$A$871,N$1,[2]掉落汇总!$C$2:$C$871,$Q$1)+SUMIFS(OFFSET([2]掉落汇总!$C$2:$C$871,,MATCH($B33,[2]掉落汇总!$D$1:$M$1)),[2]掉落汇总!$A$2:$A$871,N$1,[2]掉落汇总!$C$2:$C$871,$Q$2)/$Q$3)*宝箱投放计算!M33</f>
        <v>8.4091467912466203E-2</v>
      </c>
      <c r="O33">
        <f ca="1">(SUMIFS(OFFSET([2]掉落汇总!$C$2:$C$871,,MATCH($B33,[2]掉落汇总!$D$1:$M$1)),[2]掉落汇总!$A$2:$A$871,O$1,[2]掉落汇总!$C$2:$C$871,$Q$1)+SUMIFS(OFFSET([2]掉落汇总!$C$2:$C$871,,MATCH($B33,[2]掉落汇总!$D$1:$M$1)),[2]掉落汇总!$A$2:$A$871,O$1,[2]掉落汇总!$C$2:$C$871,$Q$2)/$Q$3)*宝箱投放计算!N33</f>
        <v>0.17426381605486088</v>
      </c>
    </row>
    <row r="34" spans="1:15" x14ac:dyDescent="0.2">
      <c r="A34">
        <f>玩家成长时间线!A34</f>
        <v>33</v>
      </c>
      <c r="B34">
        <f>玩家成长时间线!B34</f>
        <v>8</v>
      </c>
      <c r="C34">
        <f ca="1">SUM($D$2:D34)</f>
        <v>118.9905835199425</v>
      </c>
      <c r="D34">
        <f t="shared" ca="1" si="0"/>
        <v>3.0386191630266457</v>
      </c>
      <c r="E34">
        <f ca="1">(SUMIFS(OFFSET([2]掉落汇总!$C$2:$C$871,,MATCH($B34,[2]掉落汇总!$D$1:$M$1)),[2]掉落汇总!$A$2:$A$871,E$1,[2]掉落汇总!$C$2:$C$871,$Q$1)+SUMIFS(OFFSET([2]掉落汇总!$C$2:$C$871,,MATCH($B34,[2]掉落汇总!$D$1:$M$1)),[2]掉落汇总!$A$2:$A$871,E$1,[2]掉落汇总!$C$2:$C$871,$Q$2)/$Q$3)*宝箱投放计算!D34</f>
        <v>0.99393230769230811</v>
      </c>
      <c r="F34">
        <f ca="1">(SUMIFS(OFFSET([2]掉落汇总!$C$2:$C$871,,MATCH($B34,[2]掉落汇总!$D$1:$M$1)),[2]掉落汇总!$A$2:$A$871,F$1,[2]掉落汇总!$C$2:$C$871,$Q$1)+SUMIFS(OFFSET([2]掉落汇总!$C$2:$C$871,,MATCH($B34,[2]掉落汇总!$D$1:$M$1)),[2]掉落汇总!$A$2:$A$871,F$1,[2]掉落汇总!$C$2:$C$871,$Q$2)/$Q$3)*宝箱投放计算!E34</f>
        <v>1.0595524956970743</v>
      </c>
      <c r="G34">
        <f ca="1">(SUMIFS(OFFSET([2]掉落汇总!$C$2:$C$871,,MATCH($B34,[2]掉落汇总!$D$1:$M$1)),[2]掉落汇总!$A$2:$A$871,G$1,[2]掉落汇总!$C$2:$C$871,$Q$1)+SUMIFS(OFFSET([2]掉落汇总!$C$2:$C$871,,MATCH($B34,[2]掉落汇总!$D$1:$M$1)),[2]掉落汇总!$A$2:$A$871,G$1,[2]掉落汇总!$C$2:$C$871,$Q$2)/$Q$3)*宝箱投放计算!F34</f>
        <v>0</v>
      </c>
      <c r="H34">
        <f ca="1">(SUMIFS(OFFSET([2]掉落汇总!$C$2:$C$871,,MATCH($B34,[2]掉落汇总!$D$1:$M$1)),[2]掉落汇总!$A$2:$A$871,H$1,[2]掉落汇总!$C$2:$C$871,$Q$1)+SUMIFS(OFFSET([2]掉落汇总!$C$2:$C$871,,MATCH($B34,[2]掉落汇总!$D$1:$M$1)),[2]掉落汇总!$A$2:$A$871,H$1,[2]掉落汇总!$C$2:$C$871,$Q$2)/$Q$3)*宝箱投放计算!G34</f>
        <v>0</v>
      </c>
      <c r="I34">
        <f ca="1">(SUMIFS(OFFSET([2]掉落汇总!$C$2:$C$871,,MATCH($B34,[2]掉落汇总!$D$1:$M$1)),[2]掉落汇总!$A$2:$A$871,I$1,[2]掉落汇总!$C$2:$C$871,$Q$1)+SUMIFS(OFFSET([2]掉落汇总!$C$2:$C$871,,MATCH($B34,[2]掉落汇总!$D$1:$M$1)),[2]掉落汇总!$A$2:$A$871,I$1,[2]掉落汇总!$C$2:$C$871,$Q$2)/$Q$3)*宝箱投放计算!H34</f>
        <v>0</v>
      </c>
      <c r="J34">
        <f ca="1">(SUMIFS(OFFSET([2]掉落汇总!$C$2:$C$871,,MATCH($B34,[2]掉落汇总!$D$1:$M$1)),[2]掉落汇总!$A$2:$A$871,J$1,[2]掉落汇总!$C$2:$C$871,$Q$1)+SUMIFS(OFFSET([2]掉落汇总!$C$2:$C$871,,MATCH($B34,[2]掉落汇总!$D$1:$M$1)),[2]掉落汇总!$A$2:$A$871,J$1,[2]掉落汇总!$C$2:$C$871,$Q$2)/$Q$3)*宝箱投放计算!I34</f>
        <v>0</v>
      </c>
      <c r="K34">
        <f ca="1">(SUMIFS(OFFSET([2]掉落汇总!$C$2:$C$871,,MATCH($B34,[2]掉落汇总!$D$1:$M$1)),[2]掉落汇总!$A$2:$A$871,K$1,[2]掉落汇总!$C$2:$C$871,$Q$1)+SUMIFS(OFFSET([2]掉落汇总!$C$2:$C$871,,MATCH($B34,[2]掉落汇总!$D$1:$M$1)),[2]掉落汇总!$A$2:$A$871,K$1,[2]掉落汇总!$C$2:$C$871,$Q$2)/$Q$3)*宝箱投放计算!J34</f>
        <v>0</v>
      </c>
      <c r="L34">
        <f ca="1">(SUMIFS(OFFSET([2]掉落汇总!$C$2:$C$871,,MATCH($B34,[2]掉落汇总!$D$1:$M$1)),[2]掉落汇总!$A$2:$A$871,L$1,[2]掉落汇总!$C$2:$C$871,$Q$1)+SUMIFS(OFFSET([2]掉落汇总!$C$2:$C$871,,MATCH($B34,[2]掉落汇总!$D$1:$M$1)),[2]掉落汇总!$A$2:$A$871,L$1,[2]掉落汇总!$C$2:$C$871,$Q$2)/$Q$3)*宝箱投放计算!K34</f>
        <v>0.36522354606582519</v>
      </c>
      <c r="M34">
        <f ca="1">(SUMIFS(OFFSET([2]掉落汇总!$C$2:$C$871,,MATCH($B34,[2]掉落汇总!$D$1:$M$1)),[2]掉落汇总!$A$2:$A$871,M$1,[2]掉落汇总!$C$2:$C$871,$Q$1)+SUMIFS(OFFSET([2]掉落汇总!$C$2:$C$871,,MATCH($B34,[2]掉落汇总!$D$1:$M$1)),[2]掉落汇总!$A$2:$A$871,M$1,[2]掉落汇总!$C$2:$C$871,$Q$2)/$Q$3)*宝箱投放计算!L34</f>
        <v>0.36155552960411075</v>
      </c>
      <c r="N34">
        <f ca="1">(SUMIFS(OFFSET([2]掉落汇总!$C$2:$C$871,,MATCH($B34,[2]掉落汇总!$D$1:$M$1)),[2]掉落汇总!$A$2:$A$871,N$1,[2]掉落汇总!$C$2:$C$871,$Q$1)+SUMIFS(OFFSET([2]掉落汇总!$C$2:$C$871,,MATCH($B34,[2]掉落汇总!$D$1:$M$1)),[2]掉落汇总!$A$2:$A$871,N$1,[2]掉落汇总!$C$2:$C$871,$Q$2)/$Q$3)*宝箱投放计算!M34</f>
        <v>8.4091467912466203E-2</v>
      </c>
      <c r="O34">
        <f ca="1">(SUMIFS(OFFSET([2]掉落汇总!$C$2:$C$871,,MATCH($B34,[2]掉落汇总!$D$1:$M$1)),[2]掉落汇总!$A$2:$A$871,O$1,[2]掉落汇总!$C$2:$C$871,$Q$1)+SUMIFS(OFFSET([2]掉落汇总!$C$2:$C$871,,MATCH($B34,[2]掉落汇总!$D$1:$M$1)),[2]掉落汇总!$A$2:$A$871,O$1,[2]掉落汇总!$C$2:$C$871,$Q$2)/$Q$3)*宝箱投放计算!N34</f>
        <v>0.17426381605486088</v>
      </c>
    </row>
    <row r="35" spans="1:15" x14ac:dyDescent="0.2">
      <c r="A35">
        <f>玩家成长时间线!A35</f>
        <v>34</v>
      </c>
      <c r="B35">
        <f>玩家成长时间线!B35</f>
        <v>8</v>
      </c>
      <c r="C35">
        <f ca="1">SUM($D$2:D35)</f>
        <v>121.99181806758453</v>
      </c>
      <c r="D35">
        <f t="shared" ca="1" si="0"/>
        <v>3.0012345476420301</v>
      </c>
      <c r="E35">
        <f ca="1">(SUMIFS(OFFSET([2]掉落汇总!$C$2:$C$871,,MATCH($B35,[2]掉落汇总!$D$1:$M$1)),[2]掉落汇总!$A$2:$A$871,E$1,[2]掉落汇总!$C$2:$C$871,$Q$1)+SUMIFS(OFFSET([2]掉落汇总!$C$2:$C$871,,MATCH($B35,[2]掉落汇总!$D$1:$M$1)),[2]掉落汇总!$A$2:$A$871,E$1,[2]掉落汇总!$C$2:$C$871,$Q$2)/$Q$3)*宝箱投放计算!D35</f>
        <v>0.95654769230769277</v>
      </c>
      <c r="F35">
        <f ca="1">(SUMIFS(OFFSET([2]掉落汇总!$C$2:$C$871,,MATCH($B35,[2]掉落汇总!$D$1:$M$1)),[2]掉落汇总!$A$2:$A$871,F$1,[2]掉落汇总!$C$2:$C$871,$Q$1)+SUMIFS(OFFSET([2]掉落汇总!$C$2:$C$871,,MATCH($B35,[2]掉落汇总!$D$1:$M$1)),[2]掉落汇总!$A$2:$A$871,F$1,[2]掉落汇总!$C$2:$C$871,$Q$2)/$Q$3)*宝箱投放计算!E35</f>
        <v>1.0595524956970743</v>
      </c>
      <c r="G35">
        <f ca="1">(SUMIFS(OFFSET([2]掉落汇总!$C$2:$C$871,,MATCH($B35,[2]掉落汇总!$D$1:$M$1)),[2]掉落汇总!$A$2:$A$871,G$1,[2]掉落汇总!$C$2:$C$871,$Q$1)+SUMIFS(OFFSET([2]掉落汇总!$C$2:$C$871,,MATCH($B35,[2]掉落汇总!$D$1:$M$1)),[2]掉落汇总!$A$2:$A$871,G$1,[2]掉落汇总!$C$2:$C$871,$Q$2)/$Q$3)*宝箱投放计算!F35</f>
        <v>0</v>
      </c>
      <c r="H35">
        <f ca="1">(SUMIFS(OFFSET([2]掉落汇总!$C$2:$C$871,,MATCH($B35,[2]掉落汇总!$D$1:$M$1)),[2]掉落汇总!$A$2:$A$871,H$1,[2]掉落汇总!$C$2:$C$871,$Q$1)+SUMIFS(OFFSET([2]掉落汇总!$C$2:$C$871,,MATCH($B35,[2]掉落汇总!$D$1:$M$1)),[2]掉落汇总!$A$2:$A$871,H$1,[2]掉落汇总!$C$2:$C$871,$Q$2)/$Q$3)*宝箱投放计算!G35</f>
        <v>0</v>
      </c>
      <c r="I35">
        <f ca="1">(SUMIFS(OFFSET([2]掉落汇总!$C$2:$C$871,,MATCH($B35,[2]掉落汇总!$D$1:$M$1)),[2]掉落汇总!$A$2:$A$871,I$1,[2]掉落汇总!$C$2:$C$871,$Q$1)+SUMIFS(OFFSET([2]掉落汇总!$C$2:$C$871,,MATCH($B35,[2]掉落汇总!$D$1:$M$1)),[2]掉落汇总!$A$2:$A$871,I$1,[2]掉落汇总!$C$2:$C$871,$Q$2)/$Q$3)*宝箱投放计算!H35</f>
        <v>0</v>
      </c>
      <c r="J35">
        <f ca="1">(SUMIFS(OFFSET([2]掉落汇总!$C$2:$C$871,,MATCH($B35,[2]掉落汇总!$D$1:$M$1)),[2]掉落汇总!$A$2:$A$871,J$1,[2]掉落汇总!$C$2:$C$871,$Q$1)+SUMIFS(OFFSET([2]掉落汇总!$C$2:$C$871,,MATCH($B35,[2]掉落汇总!$D$1:$M$1)),[2]掉落汇总!$A$2:$A$871,J$1,[2]掉落汇总!$C$2:$C$871,$Q$2)/$Q$3)*宝箱投放计算!I35</f>
        <v>0</v>
      </c>
      <c r="K35">
        <f ca="1">(SUMIFS(OFFSET([2]掉落汇总!$C$2:$C$871,,MATCH($B35,[2]掉落汇总!$D$1:$M$1)),[2]掉落汇总!$A$2:$A$871,K$1,[2]掉落汇总!$C$2:$C$871,$Q$1)+SUMIFS(OFFSET([2]掉落汇总!$C$2:$C$871,,MATCH($B35,[2]掉落汇总!$D$1:$M$1)),[2]掉落汇总!$A$2:$A$871,K$1,[2]掉落汇总!$C$2:$C$871,$Q$2)/$Q$3)*宝箱投放计算!J35</f>
        <v>0</v>
      </c>
      <c r="L35">
        <f ca="1">(SUMIFS(OFFSET([2]掉落汇总!$C$2:$C$871,,MATCH($B35,[2]掉落汇总!$D$1:$M$1)),[2]掉落汇总!$A$2:$A$871,L$1,[2]掉落汇总!$C$2:$C$871,$Q$1)+SUMIFS(OFFSET([2]掉落汇总!$C$2:$C$871,,MATCH($B35,[2]掉落汇总!$D$1:$M$1)),[2]掉落汇总!$A$2:$A$871,L$1,[2]掉落汇总!$C$2:$C$871,$Q$2)/$Q$3)*宝箱投放计算!K35</f>
        <v>0.36522354606582519</v>
      </c>
      <c r="M35">
        <f ca="1">(SUMIFS(OFFSET([2]掉落汇总!$C$2:$C$871,,MATCH($B35,[2]掉落汇总!$D$1:$M$1)),[2]掉落汇总!$A$2:$A$871,M$1,[2]掉落汇总!$C$2:$C$871,$Q$1)+SUMIFS(OFFSET([2]掉落汇总!$C$2:$C$871,,MATCH($B35,[2]掉落汇总!$D$1:$M$1)),[2]掉落汇总!$A$2:$A$871,M$1,[2]掉落汇总!$C$2:$C$871,$Q$2)/$Q$3)*宝箱投放计算!L35</f>
        <v>0.36155552960411075</v>
      </c>
      <c r="N35">
        <f ca="1">(SUMIFS(OFFSET([2]掉落汇总!$C$2:$C$871,,MATCH($B35,[2]掉落汇总!$D$1:$M$1)),[2]掉落汇总!$A$2:$A$871,N$1,[2]掉落汇总!$C$2:$C$871,$Q$1)+SUMIFS(OFFSET([2]掉落汇总!$C$2:$C$871,,MATCH($B35,[2]掉落汇总!$D$1:$M$1)),[2]掉落汇总!$A$2:$A$871,N$1,[2]掉落汇总!$C$2:$C$871,$Q$2)/$Q$3)*宝箱投放计算!M35</f>
        <v>8.4091467912466203E-2</v>
      </c>
      <c r="O35">
        <f ca="1">(SUMIFS(OFFSET([2]掉落汇总!$C$2:$C$871,,MATCH($B35,[2]掉落汇总!$D$1:$M$1)),[2]掉落汇总!$A$2:$A$871,O$1,[2]掉落汇总!$C$2:$C$871,$Q$1)+SUMIFS(OFFSET([2]掉落汇总!$C$2:$C$871,,MATCH($B35,[2]掉落汇总!$D$1:$M$1)),[2]掉落汇总!$A$2:$A$871,O$1,[2]掉落汇总!$C$2:$C$871,$Q$2)/$Q$3)*宝箱投放计算!N35</f>
        <v>0.17426381605486088</v>
      </c>
    </row>
    <row r="36" spans="1:15" x14ac:dyDescent="0.2">
      <c r="A36">
        <f>玩家成长时间线!A36</f>
        <v>35</v>
      </c>
      <c r="B36">
        <f>玩家成长时间线!B36</f>
        <v>8</v>
      </c>
      <c r="C36">
        <f ca="1">SUM($D$2:D36)</f>
        <v>124.99720646138042</v>
      </c>
      <c r="D36">
        <f t="shared" ca="1" si="0"/>
        <v>3.0053883937958763</v>
      </c>
      <c r="E36">
        <f ca="1">(SUMIFS(OFFSET([2]掉落汇总!$C$2:$C$871,,MATCH($B36,[2]掉落汇总!$D$1:$M$1)),[2]掉落汇总!$A$2:$A$871,E$1,[2]掉落汇总!$C$2:$C$871,$Q$1)+SUMIFS(OFFSET([2]掉落汇总!$C$2:$C$871,,MATCH($B36,[2]掉落汇总!$D$1:$M$1)),[2]掉落汇总!$A$2:$A$871,E$1,[2]掉落汇总!$C$2:$C$871,$Q$2)/$Q$3)*宝箱投放计算!D36</f>
        <v>0.96070153846153894</v>
      </c>
      <c r="F36">
        <f ca="1">(SUMIFS(OFFSET([2]掉落汇总!$C$2:$C$871,,MATCH($B36,[2]掉落汇总!$D$1:$M$1)),[2]掉落汇总!$A$2:$A$871,F$1,[2]掉落汇总!$C$2:$C$871,$Q$1)+SUMIFS(OFFSET([2]掉落汇总!$C$2:$C$871,,MATCH($B36,[2]掉落汇总!$D$1:$M$1)),[2]掉落汇总!$A$2:$A$871,F$1,[2]掉落汇总!$C$2:$C$871,$Q$2)/$Q$3)*宝箱投放计算!E36</f>
        <v>1.0595524956970743</v>
      </c>
      <c r="G36">
        <f ca="1">(SUMIFS(OFFSET([2]掉落汇总!$C$2:$C$871,,MATCH($B36,[2]掉落汇总!$D$1:$M$1)),[2]掉落汇总!$A$2:$A$871,G$1,[2]掉落汇总!$C$2:$C$871,$Q$1)+SUMIFS(OFFSET([2]掉落汇总!$C$2:$C$871,,MATCH($B36,[2]掉落汇总!$D$1:$M$1)),[2]掉落汇总!$A$2:$A$871,G$1,[2]掉落汇总!$C$2:$C$871,$Q$2)/$Q$3)*宝箱投放计算!F36</f>
        <v>0</v>
      </c>
      <c r="H36">
        <f ca="1">(SUMIFS(OFFSET([2]掉落汇总!$C$2:$C$871,,MATCH($B36,[2]掉落汇总!$D$1:$M$1)),[2]掉落汇总!$A$2:$A$871,H$1,[2]掉落汇总!$C$2:$C$871,$Q$1)+SUMIFS(OFFSET([2]掉落汇总!$C$2:$C$871,,MATCH($B36,[2]掉落汇总!$D$1:$M$1)),[2]掉落汇总!$A$2:$A$871,H$1,[2]掉落汇总!$C$2:$C$871,$Q$2)/$Q$3)*宝箱投放计算!G36</f>
        <v>0</v>
      </c>
      <c r="I36">
        <f ca="1">(SUMIFS(OFFSET([2]掉落汇总!$C$2:$C$871,,MATCH($B36,[2]掉落汇总!$D$1:$M$1)),[2]掉落汇总!$A$2:$A$871,I$1,[2]掉落汇总!$C$2:$C$871,$Q$1)+SUMIFS(OFFSET([2]掉落汇总!$C$2:$C$871,,MATCH($B36,[2]掉落汇总!$D$1:$M$1)),[2]掉落汇总!$A$2:$A$871,I$1,[2]掉落汇总!$C$2:$C$871,$Q$2)/$Q$3)*宝箱投放计算!H36</f>
        <v>0</v>
      </c>
      <c r="J36">
        <f ca="1">(SUMIFS(OFFSET([2]掉落汇总!$C$2:$C$871,,MATCH($B36,[2]掉落汇总!$D$1:$M$1)),[2]掉落汇总!$A$2:$A$871,J$1,[2]掉落汇总!$C$2:$C$871,$Q$1)+SUMIFS(OFFSET([2]掉落汇总!$C$2:$C$871,,MATCH($B36,[2]掉落汇总!$D$1:$M$1)),[2]掉落汇总!$A$2:$A$871,J$1,[2]掉落汇总!$C$2:$C$871,$Q$2)/$Q$3)*宝箱投放计算!I36</f>
        <v>0</v>
      </c>
      <c r="K36">
        <f ca="1">(SUMIFS(OFFSET([2]掉落汇总!$C$2:$C$871,,MATCH($B36,[2]掉落汇总!$D$1:$M$1)),[2]掉落汇总!$A$2:$A$871,K$1,[2]掉落汇总!$C$2:$C$871,$Q$1)+SUMIFS(OFFSET([2]掉落汇总!$C$2:$C$871,,MATCH($B36,[2]掉落汇总!$D$1:$M$1)),[2]掉落汇总!$A$2:$A$871,K$1,[2]掉落汇总!$C$2:$C$871,$Q$2)/$Q$3)*宝箱投放计算!J36</f>
        <v>0</v>
      </c>
      <c r="L36">
        <f ca="1">(SUMIFS(OFFSET([2]掉落汇总!$C$2:$C$871,,MATCH($B36,[2]掉落汇总!$D$1:$M$1)),[2]掉落汇总!$A$2:$A$871,L$1,[2]掉落汇总!$C$2:$C$871,$Q$1)+SUMIFS(OFFSET([2]掉落汇总!$C$2:$C$871,,MATCH($B36,[2]掉落汇总!$D$1:$M$1)),[2]掉落汇总!$A$2:$A$871,L$1,[2]掉落汇总!$C$2:$C$871,$Q$2)/$Q$3)*宝箱投放计算!K36</f>
        <v>0.36522354606582519</v>
      </c>
      <c r="M36">
        <f ca="1">(SUMIFS(OFFSET([2]掉落汇总!$C$2:$C$871,,MATCH($B36,[2]掉落汇总!$D$1:$M$1)),[2]掉落汇总!$A$2:$A$871,M$1,[2]掉落汇总!$C$2:$C$871,$Q$1)+SUMIFS(OFFSET([2]掉落汇总!$C$2:$C$871,,MATCH($B36,[2]掉落汇总!$D$1:$M$1)),[2]掉落汇总!$A$2:$A$871,M$1,[2]掉落汇总!$C$2:$C$871,$Q$2)/$Q$3)*宝箱投放计算!L36</f>
        <v>0.36155552960411075</v>
      </c>
      <c r="N36">
        <f ca="1">(SUMIFS(OFFSET([2]掉落汇总!$C$2:$C$871,,MATCH($B36,[2]掉落汇总!$D$1:$M$1)),[2]掉落汇总!$A$2:$A$871,N$1,[2]掉落汇总!$C$2:$C$871,$Q$1)+SUMIFS(OFFSET([2]掉落汇总!$C$2:$C$871,,MATCH($B36,[2]掉落汇总!$D$1:$M$1)),[2]掉落汇总!$A$2:$A$871,N$1,[2]掉落汇总!$C$2:$C$871,$Q$2)/$Q$3)*宝箱投放计算!M36</f>
        <v>8.4091467912466203E-2</v>
      </c>
      <c r="O36">
        <f ca="1">(SUMIFS(OFFSET([2]掉落汇总!$C$2:$C$871,,MATCH($B36,[2]掉落汇总!$D$1:$M$1)),[2]掉落汇总!$A$2:$A$871,O$1,[2]掉落汇总!$C$2:$C$871,$Q$1)+SUMIFS(OFFSET([2]掉落汇总!$C$2:$C$871,,MATCH($B36,[2]掉落汇总!$D$1:$M$1)),[2]掉落汇总!$A$2:$A$871,O$1,[2]掉落汇总!$C$2:$C$871,$Q$2)/$Q$3)*宝箱投放计算!N36</f>
        <v>0.17426381605486088</v>
      </c>
    </row>
    <row r="37" spans="1:15" x14ac:dyDescent="0.2">
      <c r="A37">
        <f>玩家成长时间线!A37</f>
        <v>36</v>
      </c>
      <c r="B37">
        <f>玩家成长时间线!B37</f>
        <v>9</v>
      </c>
      <c r="C37">
        <f ca="1">SUM($D$2:D37)</f>
        <v>131.37979478986489</v>
      </c>
      <c r="D37">
        <f t="shared" ca="1" si="0"/>
        <v>6.3825883284844647</v>
      </c>
      <c r="E37">
        <f ca="1">(SUMIFS(OFFSET([2]掉落汇总!$C$2:$C$871,,MATCH($B37,[2]掉落汇总!$D$1:$M$1)),[2]掉落汇总!$A$2:$A$871,E$1,[2]掉落汇总!$C$2:$C$871,$Q$1)+SUMIFS(OFFSET([2]掉落汇总!$C$2:$C$871,,MATCH($B37,[2]掉落汇总!$D$1:$M$1)),[2]掉落汇总!$A$2:$A$871,E$1,[2]掉落汇总!$C$2:$C$871,$Q$2)/$Q$3)*宝箱投放计算!D37</f>
        <v>1.0942743729552888</v>
      </c>
      <c r="F37">
        <f ca="1">(SUMIFS(OFFSET([2]掉落汇总!$C$2:$C$871,,MATCH($B37,[2]掉落汇总!$D$1:$M$1)),[2]掉落汇总!$A$2:$A$871,F$1,[2]掉落汇总!$C$2:$C$871,$Q$1)+SUMIFS(OFFSET([2]掉落汇总!$C$2:$C$871,,MATCH($B37,[2]掉落汇总!$D$1:$M$1)),[2]掉落汇总!$A$2:$A$871,F$1,[2]掉落汇总!$C$2:$C$871,$Q$2)/$Q$3)*宝箱投放计算!E37</f>
        <v>1.3244406196213427</v>
      </c>
      <c r="G37">
        <f ca="1">(SUMIFS(OFFSET([2]掉落汇总!$C$2:$C$871,,MATCH($B37,[2]掉落汇总!$D$1:$M$1)),[2]掉落汇总!$A$2:$A$871,G$1,[2]掉落汇总!$C$2:$C$871,$Q$1)+SUMIFS(OFFSET([2]掉落汇总!$C$2:$C$871,,MATCH($B37,[2]掉落汇总!$D$1:$M$1)),[2]掉落汇总!$A$2:$A$871,G$1,[2]掉落汇总!$C$2:$C$871,$Q$2)/$Q$3)*宝箱投放计算!F37</f>
        <v>0</v>
      </c>
      <c r="H37">
        <f ca="1">(SUMIFS(OFFSET([2]掉落汇总!$C$2:$C$871,,MATCH($B37,[2]掉落汇总!$D$1:$M$1)),[2]掉落汇总!$A$2:$A$871,H$1,[2]掉落汇总!$C$2:$C$871,$Q$1)+SUMIFS(OFFSET([2]掉落汇总!$C$2:$C$871,,MATCH($B37,[2]掉落汇总!$D$1:$M$1)),[2]掉落汇总!$A$2:$A$871,H$1,[2]掉落汇总!$C$2:$C$871,$Q$2)/$Q$3)*宝箱投放计算!G37</f>
        <v>0</v>
      </c>
      <c r="I37">
        <f ca="1">(SUMIFS(OFFSET([2]掉落汇总!$C$2:$C$871,,MATCH($B37,[2]掉落汇总!$D$1:$M$1)),[2]掉落汇总!$A$2:$A$871,I$1,[2]掉落汇总!$C$2:$C$871,$Q$1)+SUMIFS(OFFSET([2]掉落汇总!$C$2:$C$871,,MATCH($B37,[2]掉落汇总!$D$1:$M$1)),[2]掉落汇总!$A$2:$A$871,I$1,[2]掉落汇总!$C$2:$C$871,$Q$2)/$Q$3)*宝箱投放计算!H37</f>
        <v>0.8346213292117467</v>
      </c>
      <c r="J37">
        <f ca="1">(SUMIFS(OFFSET([2]掉落汇总!$C$2:$C$871,,MATCH($B37,[2]掉落汇总!$D$1:$M$1)),[2]掉落汇总!$A$2:$A$871,J$1,[2]掉落汇总!$C$2:$C$871,$Q$1)+SUMIFS(OFFSET([2]掉落汇总!$C$2:$C$871,,MATCH($B37,[2]掉落汇总!$D$1:$M$1)),[2]掉落汇总!$A$2:$A$871,J$1,[2]掉落汇总!$C$2:$C$871,$Q$2)/$Q$3)*宝箱投放计算!I37</f>
        <v>2.1441176470588235</v>
      </c>
      <c r="K37">
        <f ca="1">(SUMIFS(OFFSET([2]掉落汇总!$C$2:$C$871,,MATCH($B37,[2]掉落汇总!$D$1:$M$1)),[2]掉落汇总!$A$2:$A$871,K$1,[2]掉落汇总!$C$2:$C$871,$Q$1)+SUMIFS(OFFSET([2]掉落汇总!$C$2:$C$871,,MATCH($B37,[2]掉落汇总!$D$1:$M$1)),[2]掉落汇总!$A$2:$A$871,K$1,[2]掉落汇总!$C$2:$C$871,$Q$2)/$Q$3)*宝箱投放计算!J37</f>
        <v>0</v>
      </c>
      <c r="L37">
        <f ca="1">(SUMIFS(OFFSET([2]掉落汇总!$C$2:$C$871,,MATCH($B37,[2]掉落汇总!$D$1:$M$1)),[2]掉落汇总!$A$2:$A$871,L$1,[2]掉落汇总!$C$2:$C$871,$Q$1)+SUMIFS(OFFSET([2]掉落汇总!$C$2:$C$871,,MATCH($B37,[2]掉落汇总!$D$1:$M$1)),[2]掉落汇总!$A$2:$A$871,L$1,[2]掉落汇总!$C$2:$C$871,$Q$2)/$Q$3)*宝箱投放计算!K37</f>
        <v>0.36522354606582519</v>
      </c>
      <c r="M37">
        <f ca="1">(SUMIFS(OFFSET([2]掉落汇总!$C$2:$C$871,,MATCH($B37,[2]掉落汇总!$D$1:$M$1)),[2]掉落汇总!$A$2:$A$871,M$1,[2]掉落汇总!$C$2:$C$871,$Q$1)+SUMIFS(OFFSET([2]掉落汇总!$C$2:$C$871,,MATCH($B37,[2]掉落汇总!$D$1:$M$1)),[2]掉落汇总!$A$2:$A$871,M$1,[2]掉落汇总!$C$2:$C$871,$Q$2)/$Q$3)*宝箱投放计算!L37</f>
        <v>0.36155552960411075</v>
      </c>
      <c r="N37">
        <f ca="1">(SUMIFS(OFFSET([2]掉落汇总!$C$2:$C$871,,MATCH($B37,[2]掉落汇总!$D$1:$M$1)),[2]掉落汇总!$A$2:$A$871,N$1,[2]掉落汇总!$C$2:$C$871,$Q$1)+SUMIFS(OFFSET([2]掉落汇总!$C$2:$C$871,,MATCH($B37,[2]掉落汇总!$D$1:$M$1)),[2]掉落汇总!$A$2:$A$871,N$1,[2]掉落汇总!$C$2:$C$871,$Q$2)/$Q$3)*宝箱投放计算!M37</f>
        <v>8.4091467912466203E-2</v>
      </c>
      <c r="O37">
        <f ca="1">(SUMIFS(OFFSET([2]掉落汇总!$C$2:$C$871,,MATCH($B37,[2]掉落汇总!$D$1:$M$1)),[2]掉落汇总!$A$2:$A$871,O$1,[2]掉落汇总!$C$2:$C$871,$Q$1)+SUMIFS(OFFSET([2]掉落汇总!$C$2:$C$871,,MATCH($B37,[2]掉落汇总!$D$1:$M$1)),[2]掉落汇总!$A$2:$A$871,O$1,[2]掉落汇总!$C$2:$C$871,$Q$2)/$Q$3)*宝箱投放计算!N37</f>
        <v>0.17426381605486088</v>
      </c>
    </row>
    <row r="38" spans="1:15" x14ac:dyDescent="0.2">
      <c r="A38">
        <f>玩家成长时间线!A38</f>
        <v>37</v>
      </c>
      <c r="B38">
        <f>玩家成长时间线!B38</f>
        <v>9</v>
      </c>
      <c r="C38">
        <f ca="1">SUM($D$2:D38)</f>
        <v>134.8825754397887</v>
      </c>
      <c r="D38">
        <f t="shared" ca="1" si="0"/>
        <v>3.5027806499238183</v>
      </c>
      <c r="E38">
        <f ca="1">(SUMIFS(OFFSET([2]掉落汇总!$C$2:$C$871,,MATCH($B38,[2]掉落汇总!$D$1:$M$1)),[2]掉落汇总!$A$2:$A$871,E$1,[2]掉落汇总!$C$2:$C$871,$Q$1)+SUMIFS(OFFSET([2]掉落汇总!$C$2:$C$871,,MATCH($B38,[2]掉落汇总!$D$1:$M$1)),[2]掉落汇总!$A$2:$A$871,E$1,[2]掉落汇总!$C$2:$C$871,$Q$2)/$Q$3)*宝箱投放计算!D38</f>
        <v>1.1932056706652125</v>
      </c>
      <c r="F38">
        <f ca="1">(SUMIFS(OFFSET([2]掉落汇总!$C$2:$C$871,,MATCH($B38,[2]掉落汇总!$D$1:$M$1)),[2]掉落汇总!$A$2:$A$871,F$1,[2]掉落汇总!$C$2:$C$871,$Q$1)+SUMIFS(OFFSET([2]掉落汇总!$C$2:$C$871,,MATCH($B38,[2]掉落汇总!$D$1:$M$1)),[2]掉落汇总!$A$2:$A$871,F$1,[2]掉落汇总!$C$2:$C$871,$Q$2)/$Q$3)*宝箱投放计算!E38</f>
        <v>1.3244406196213427</v>
      </c>
      <c r="G38">
        <f ca="1">(SUMIFS(OFFSET([2]掉落汇总!$C$2:$C$871,,MATCH($B38,[2]掉落汇总!$D$1:$M$1)),[2]掉落汇总!$A$2:$A$871,G$1,[2]掉落汇总!$C$2:$C$871,$Q$1)+SUMIFS(OFFSET([2]掉落汇总!$C$2:$C$871,,MATCH($B38,[2]掉落汇总!$D$1:$M$1)),[2]掉落汇总!$A$2:$A$871,G$1,[2]掉落汇总!$C$2:$C$871,$Q$2)/$Q$3)*宝箱投放计算!F38</f>
        <v>0</v>
      </c>
      <c r="H38">
        <f ca="1">(SUMIFS(OFFSET([2]掉落汇总!$C$2:$C$871,,MATCH($B38,[2]掉落汇总!$D$1:$M$1)),[2]掉落汇总!$A$2:$A$871,H$1,[2]掉落汇总!$C$2:$C$871,$Q$1)+SUMIFS(OFFSET([2]掉落汇总!$C$2:$C$871,,MATCH($B38,[2]掉落汇总!$D$1:$M$1)),[2]掉落汇总!$A$2:$A$871,H$1,[2]掉落汇总!$C$2:$C$871,$Q$2)/$Q$3)*宝箱投放计算!G38</f>
        <v>0</v>
      </c>
      <c r="I38">
        <f ca="1">(SUMIFS(OFFSET([2]掉落汇总!$C$2:$C$871,,MATCH($B38,[2]掉落汇总!$D$1:$M$1)),[2]掉落汇总!$A$2:$A$871,I$1,[2]掉落汇总!$C$2:$C$871,$Q$1)+SUMIFS(OFFSET([2]掉落汇总!$C$2:$C$871,,MATCH($B38,[2]掉落汇总!$D$1:$M$1)),[2]掉落汇总!$A$2:$A$871,I$1,[2]掉落汇总!$C$2:$C$871,$Q$2)/$Q$3)*宝箱投放计算!H38</f>
        <v>0</v>
      </c>
      <c r="J38">
        <f ca="1">(SUMIFS(OFFSET([2]掉落汇总!$C$2:$C$871,,MATCH($B38,[2]掉落汇总!$D$1:$M$1)),[2]掉落汇总!$A$2:$A$871,J$1,[2]掉落汇总!$C$2:$C$871,$Q$1)+SUMIFS(OFFSET([2]掉落汇总!$C$2:$C$871,,MATCH($B38,[2]掉落汇总!$D$1:$M$1)),[2]掉落汇总!$A$2:$A$871,J$1,[2]掉落汇总!$C$2:$C$871,$Q$2)/$Q$3)*宝箱投放计算!I38</f>
        <v>0</v>
      </c>
      <c r="K38">
        <f ca="1">(SUMIFS(OFFSET([2]掉落汇总!$C$2:$C$871,,MATCH($B38,[2]掉落汇总!$D$1:$M$1)),[2]掉落汇总!$A$2:$A$871,K$1,[2]掉落汇总!$C$2:$C$871,$Q$1)+SUMIFS(OFFSET([2]掉落汇总!$C$2:$C$871,,MATCH($B38,[2]掉落汇总!$D$1:$M$1)),[2]掉落汇总!$A$2:$A$871,K$1,[2]掉落汇总!$C$2:$C$871,$Q$2)/$Q$3)*宝箱投放计算!J38</f>
        <v>0</v>
      </c>
      <c r="L38">
        <f ca="1">(SUMIFS(OFFSET([2]掉落汇总!$C$2:$C$871,,MATCH($B38,[2]掉落汇总!$D$1:$M$1)),[2]掉落汇总!$A$2:$A$871,L$1,[2]掉落汇总!$C$2:$C$871,$Q$1)+SUMIFS(OFFSET([2]掉落汇总!$C$2:$C$871,,MATCH($B38,[2]掉落汇总!$D$1:$M$1)),[2]掉落汇总!$A$2:$A$871,L$1,[2]掉落汇总!$C$2:$C$871,$Q$2)/$Q$3)*宝箱投放计算!K38</f>
        <v>0.36522354606582519</v>
      </c>
      <c r="M38">
        <f ca="1">(SUMIFS(OFFSET([2]掉落汇总!$C$2:$C$871,,MATCH($B38,[2]掉落汇总!$D$1:$M$1)),[2]掉落汇总!$A$2:$A$871,M$1,[2]掉落汇总!$C$2:$C$871,$Q$1)+SUMIFS(OFFSET([2]掉落汇总!$C$2:$C$871,,MATCH($B38,[2]掉落汇总!$D$1:$M$1)),[2]掉落汇总!$A$2:$A$871,M$1,[2]掉落汇总!$C$2:$C$871,$Q$2)/$Q$3)*宝箱投放计算!L38</f>
        <v>0.36155552960411075</v>
      </c>
      <c r="N38">
        <f ca="1">(SUMIFS(OFFSET([2]掉落汇总!$C$2:$C$871,,MATCH($B38,[2]掉落汇总!$D$1:$M$1)),[2]掉落汇总!$A$2:$A$871,N$1,[2]掉落汇总!$C$2:$C$871,$Q$1)+SUMIFS(OFFSET([2]掉落汇总!$C$2:$C$871,,MATCH($B38,[2]掉落汇总!$D$1:$M$1)),[2]掉落汇总!$A$2:$A$871,N$1,[2]掉落汇总!$C$2:$C$871,$Q$2)/$Q$3)*宝箱投放计算!M38</f>
        <v>8.4091467912466203E-2</v>
      </c>
      <c r="O38">
        <f ca="1">(SUMIFS(OFFSET([2]掉落汇总!$C$2:$C$871,,MATCH($B38,[2]掉落汇总!$D$1:$M$1)),[2]掉落汇总!$A$2:$A$871,O$1,[2]掉落汇总!$C$2:$C$871,$Q$1)+SUMIFS(OFFSET([2]掉落汇总!$C$2:$C$871,,MATCH($B38,[2]掉落汇总!$D$1:$M$1)),[2]掉落汇总!$A$2:$A$871,O$1,[2]掉落汇总!$C$2:$C$871,$Q$2)/$Q$3)*宝箱投放计算!N38</f>
        <v>0.17426381605486088</v>
      </c>
    </row>
    <row r="39" spans="1:15" x14ac:dyDescent="0.2">
      <c r="A39">
        <f>玩家成长时间线!A39</f>
        <v>38</v>
      </c>
      <c r="B39">
        <f>玩家成长时间线!B39</f>
        <v>9</v>
      </c>
      <c r="C39">
        <f ca="1">SUM($D$2:D39)</f>
        <v>138.29584682035591</v>
      </c>
      <c r="D39">
        <f t="shared" ca="1" si="0"/>
        <v>3.4132713805672208</v>
      </c>
      <c r="E39">
        <f ca="1">(SUMIFS(OFFSET([2]掉落汇总!$C$2:$C$871,,MATCH($B39,[2]掉落汇总!$D$1:$M$1)),[2]掉落汇总!$A$2:$A$871,E$1,[2]掉落汇总!$C$2:$C$871,$Q$1)+SUMIFS(OFFSET([2]掉落汇总!$C$2:$C$871,,MATCH($B39,[2]掉落汇总!$D$1:$M$1)),[2]掉落汇总!$A$2:$A$871,E$1,[2]掉落汇总!$C$2:$C$871,$Q$2)/$Q$3)*宝箱投放计算!D39</f>
        <v>1.103696401308615</v>
      </c>
      <c r="F39">
        <f ca="1">(SUMIFS(OFFSET([2]掉落汇总!$C$2:$C$871,,MATCH($B39,[2]掉落汇总!$D$1:$M$1)),[2]掉落汇总!$A$2:$A$871,F$1,[2]掉落汇总!$C$2:$C$871,$Q$1)+SUMIFS(OFFSET([2]掉落汇总!$C$2:$C$871,,MATCH($B39,[2]掉落汇总!$D$1:$M$1)),[2]掉落汇总!$A$2:$A$871,F$1,[2]掉落汇总!$C$2:$C$871,$Q$2)/$Q$3)*宝箱投放计算!E39</f>
        <v>1.3244406196213427</v>
      </c>
      <c r="G39">
        <f ca="1">(SUMIFS(OFFSET([2]掉落汇总!$C$2:$C$871,,MATCH($B39,[2]掉落汇总!$D$1:$M$1)),[2]掉落汇总!$A$2:$A$871,G$1,[2]掉落汇总!$C$2:$C$871,$Q$1)+SUMIFS(OFFSET([2]掉落汇总!$C$2:$C$871,,MATCH($B39,[2]掉落汇总!$D$1:$M$1)),[2]掉落汇总!$A$2:$A$871,G$1,[2]掉落汇总!$C$2:$C$871,$Q$2)/$Q$3)*宝箱投放计算!F39</f>
        <v>0</v>
      </c>
      <c r="H39">
        <f ca="1">(SUMIFS(OFFSET([2]掉落汇总!$C$2:$C$871,,MATCH($B39,[2]掉落汇总!$D$1:$M$1)),[2]掉落汇总!$A$2:$A$871,H$1,[2]掉落汇总!$C$2:$C$871,$Q$1)+SUMIFS(OFFSET([2]掉落汇总!$C$2:$C$871,,MATCH($B39,[2]掉落汇总!$D$1:$M$1)),[2]掉落汇总!$A$2:$A$871,H$1,[2]掉落汇总!$C$2:$C$871,$Q$2)/$Q$3)*宝箱投放计算!G39</f>
        <v>0</v>
      </c>
      <c r="I39">
        <f ca="1">(SUMIFS(OFFSET([2]掉落汇总!$C$2:$C$871,,MATCH($B39,[2]掉落汇总!$D$1:$M$1)),[2]掉落汇总!$A$2:$A$871,I$1,[2]掉落汇总!$C$2:$C$871,$Q$1)+SUMIFS(OFFSET([2]掉落汇总!$C$2:$C$871,,MATCH($B39,[2]掉落汇总!$D$1:$M$1)),[2]掉落汇总!$A$2:$A$871,I$1,[2]掉落汇总!$C$2:$C$871,$Q$2)/$Q$3)*宝箱投放计算!H39</f>
        <v>0</v>
      </c>
      <c r="J39">
        <f ca="1">(SUMIFS(OFFSET([2]掉落汇总!$C$2:$C$871,,MATCH($B39,[2]掉落汇总!$D$1:$M$1)),[2]掉落汇总!$A$2:$A$871,J$1,[2]掉落汇总!$C$2:$C$871,$Q$1)+SUMIFS(OFFSET([2]掉落汇总!$C$2:$C$871,,MATCH($B39,[2]掉落汇总!$D$1:$M$1)),[2]掉落汇总!$A$2:$A$871,J$1,[2]掉落汇总!$C$2:$C$871,$Q$2)/$Q$3)*宝箱投放计算!I39</f>
        <v>0</v>
      </c>
      <c r="K39">
        <f ca="1">(SUMIFS(OFFSET([2]掉落汇总!$C$2:$C$871,,MATCH($B39,[2]掉落汇总!$D$1:$M$1)),[2]掉落汇总!$A$2:$A$871,K$1,[2]掉落汇总!$C$2:$C$871,$Q$1)+SUMIFS(OFFSET([2]掉落汇总!$C$2:$C$871,,MATCH($B39,[2]掉落汇总!$D$1:$M$1)),[2]掉落汇总!$A$2:$A$871,K$1,[2]掉落汇总!$C$2:$C$871,$Q$2)/$Q$3)*宝箱投放计算!J39</f>
        <v>0</v>
      </c>
      <c r="L39">
        <f ca="1">(SUMIFS(OFFSET([2]掉落汇总!$C$2:$C$871,,MATCH($B39,[2]掉落汇总!$D$1:$M$1)),[2]掉落汇总!$A$2:$A$871,L$1,[2]掉落汇总!$C$2:$C$871,$Q$1)+SUMIFS(OFFSET([2]掉落汇总!$C$2:$C$871,,MATCH($B39,[2]掉落汇总!$D$1:$M$1)),[2]掉落汇总!$A$2:$A$871,L$1,[2]掉落汇总!$C$2:$C$871,$Q$2)/$Q$3)*宝箱投放计算!K39</f>
        <v>0.36522354606582519</v>
      </c>
      <c r="M39">
        <f ca="1">(SUMIFS(OFFSET([2]掉落汇总!$C$2:$C$871,,MATCH($B39,[2]掉落汇总!$D$1:$M$1)),[2]掉落汇总!$A$2:$A$871,M$1,[2]掉落汇总!$C$2:$C$871,$Q$1)+SUMIFS(OFFSET([2]掉落汇总!$C$2:$C$871,,MATCH($B39,[2]掉落汇总!$D$1:$M$1)),[2]掉落汇总!$A$2:$A$871,M$1,[2]掉落汇总!$C$2:$C$871,$Q$2)/$Q$3)*宝箱投放计算!L39</f>
        <v>0.36155552960411075</v>
      </c>
      <c r="N39">
        <f ca="1">(SUMIFS(OFFSET([2]掉落汇总!$C$2:$C$871,,MATCH($B39,[2]掉落汇总!$D$1:$M$1)),[2]掉落汇总!$A$2:$A$871,N$1,[2]掉落汇总!$C$2:$C$871,$Q$1)+SUMIFS(OFFSET([2]掉落汇总!$C$2:$C$871,,MATCH($B39,[2]掉落汇总!$D$1:$M$1)),[2]掉落汇总!$A$2:$A$871,N$1,[2]掉落汇总!$C$2:$C$871,$Q$2)/$Q$3)*宝箱投放计算!M39</f>
        <v>8.4091467912466203E-2</v>
      </c>
      <c r="O39">
        <f ca="1">(SUMIFS(OFFSET([2]掉落汇总!$C$2:$C$871,,MATCH($B39,[2]掉落汇总!$D$1:$M$1)),[2]掉落汇总!$A$2:$A$871,O$1,[2]掉落汇总!$C$2:$C$871,$Q$1)+SUMIFS(OFFSET([2]掉落汇总!$C$2:$C$871,,MATCH($B39,[2]掉落汇总!$D$1:$M$1)),[2]掉落汇总!$A$2:$A$871,O$1,[2]掉落汇总!$C$2:$C$871,$Q$2)/$Q$3)*宝箱投放计算!N39</f>
        <v>0.17426381605486088</v>
      </c>
    </row>
    <row r="40" spans="1:15" x14ac:dyDescent="0.2">
      <c r="A40">
        <f>玩家成长时间线!A40</f>
        <v>39</v>
      </c>
      <c r="B40">
        <f>玩家成长时间线!B40</f>
        <v>10</v>
      </c>
      <c r="C40">
        <f ca="1">SUM($D$2:D40)</f>
        <v>143.80665445740945</v>
      </c>
      <c r="D40">
        <f t="shared" ca="1" si="0"/>
        <v>5.5108076370535537</v>
      </c>
      <c r="E40">
        <f ca="1">(SUMIFS(OFFSET([2]掉落汇总!$C$2:$C$871,,MATCH($B40,[2]掉落汇总!$D$1:$M$1)),[2]掉落汇总!$A$2:$A$871,E$1,[2]掉落汇总!$C$2:$C$871,$Q$1)+SUMIFS(OFFSET([2]掉落汇总!$C$2:$C$871,,MATCH($B40,[2]掉落汇总!$D$1:$M$1)),[2]掉落汇总!$A$2:$A$871,E$1,[2]掉落汇总!$C$2:$C$871,$Q$2)/$Q$3)*宝箱投放计算!D40</f>
        <v>1.0693420305102579</v>
      </c>
      <c r="F40">
        <f ca="1">(SUMIFS(OFFSET([2]掉落汇总!$C$2:$C$871,,MATCH($B40,[2]掉落汇总!$D$1:$M$1)),[2]掉落汇总!$A$2:$A$871,F$1,[2]掉落汇总!$C$2:$C$871,$Q$1)+SUMIFS(OFFSET([2]掉落汇总!$C$2:$C$871,,MATCH($B40,[2]掉落汇总!$D$1:$M$1)),[2]掉落汇总!$A$2:$A$871,F$1,[2]掉落汇总!$C$2:$C$871,$Q$2)/$Q$3)*宝箱投放计算!E40</f>
        <v>1.3244406196213427</v>
      </c>
      <c r="G40">
        <f ca="1">(SUMIFS(OFFSET([2]掉落汇总!$C$2:$C$871,,MATCH($B40,[2]掉落汇总!$D$1:$M$1)),[2]掉落汇总!$A$2:$A$871,G$1,[2]掉落汇总!$C$2:$C$871,$Q$1)+SUMIFS(OFFSET([2]掉落汇总!$C$2:$C$871,,MATCH($B40,[2]掉落汇总!$D$1:$M$1)),[2]掉落汇总!$A$2:$A$871,G$1,[2]掉落汇总!$C$2:$C$871,$Q$2)/$Q$3)*宝箱投放计算!F40</f>
        <v>0</v>
      </c>
      <c r="H40">
        <f ca="1">(SUMIFS(OFFSET([2]掉落汇总!$C$2:$C$871,,MATCH($B40,[2]掉落汇总!$D$1:$M$1)),[2]掉落汇总!$A$2:$A$871,H$1,[2]掉落汇总!$C$2:$C$871,$Q$1)+SUMIFS(OFFSET([2]掉落汇总!$C$2:$C$871,,MATCH($B40,[2]掉落汇总!$D$1:$M$1)),[2]掉落汇总!$A$2:$A$871,H$1,[2]掉落汇总!$C$2:$C$871,$Q$2)/$Q$3)*宝箱投放计算!G40</f>
        <v>0</v>
      </c>
      <c r="I40">
        <f ca="1">(SUMIFS(OFFSET([2]掉落汇总!$C$2:$C$871,,MATCH($B40,[2]掉落汇总!$D$1:$M$1)),[2]掉落汇总!$A$2:$A$871,I$1,[2]掉落汇总!$C$2:$C$871,$Q$1)+SUMIFS(OFFSET([2]掉落汇总!$C$2:$C$871,,MATCH($B40,[2]掉落汇总!$D$1:$M$1)),[2]掉落汇总!$A$2:$A$871,I$1,[2]掉落汇总!$C$2:$C$871,$Q$2)/$Q$3)*宝箱投放计算!H40</f>
        <v>0</v>
      </c>
      <c r="J40">
        <f ca="1">(SUMIFS(OFFSET([2]掉落汇总!$C$2:$C$871,,MATCH($B40,[2]掉落汇总!$D$1:$M$1)),[2]掉落汇总!$A$2:$A$871,J$1,[2]掉落汇总!$C$2:$C$871,$Q$1)+SUMIFS(OFFSET([2]掉落汇总!$C$2:$C$871,,MATCH($B40,[2]掉落汇总!$D$1:$M$1)),[2]掉落汇总!$A$2:$A$871,J$1,[2]掉落汇总!$C$2:$C$871,$Q$2)/$Q$3)*宝箱投放计算!I40</f>
        <v>2.1318906272846903</v>
      </c>
      <c r="K40">
        <f ca="1">(SUMIFS(OFFSET([2]掉落汇总!$C$2:$C$871,,MATCH($B40,[2]掉落汇总!$D$1:$M$1)),[2]掉落汇总!$A$2:$A$871,K$1,[2]掉落汇总!$C$2:$C$871,$Q$1)+SUMIFS(OFFSET([2]掉落汇总!$C$2:$C$871,,MATCH($B40,[2]掉落汇总!$D$1:$M$1)),[2]掉落汇总!$A$2:$A$871,K$1,[2]掉落汇总!$C$2:$C$871,$Q$2)/$Q$3)*宝箱投放计算!J40</f>
        <v>0</v>
      </c>
      <c r="L40">
        <f ca="1">(SUMIFS(OFFSET([2]掉落汇总!$C$2:$C$871,,MATCH($B40,[2]掉落汇总!$D$1:$M$1)),[2]掉落汇总!$A$2:$A$871,L$1,[2]掉落汇总!$C$2:$C$871,$Q$1)+SUMIFS(OFFSET([2]掉落汇总!$C$2:$C$871,,MATCH($B40,[2]掉落汇总!$D$1:$M$1)),[2]掉落汇总!$A$2:$A$871,L$1,[2]掉落汇总!$C$2:$C$871,$Q$2)/$Q$3)*宝箱投放计算!K40</f>
        <v>0.36522354606582519</v>
      </c>
      <c r="M40">
        <f ca="1">(SUMIFS(OFFSET([2]掉落汇总!$C$2:$C$871,,MATCH($B40,[2]掉落汇总!$D$1:$M$1)),[2]掉落汇总!$A$2:$A$871,M$1,[2]掉落汇总!$C$2:$C$871,$Q$1)+SUMIFS(OFFSET([2]掉落汇总!$C$2:$C$871,,MATCH($B40,[2]掉落汇总!$D$1:$M$1)),[2]掉落汇总!$A$2:$A$871,M$1,[2]掉落汇总!$C$2:$C$871,$Q$2)/$Q$3)*宝箱投放计算!L40</f>
        <v>0.36155552960411075</v>
      </c>
      <c r="N40">
        <f ca="1">(SUMIFS(OFFSET([2]掉落汇总!$C$2:$C$871,,MATCH($B40,[2]掉落汇总!$D$1:$M$1)),[2]掉落汇总!$A$2:$A$871,N$1,[2]掉落汇总!$C$2:$C$871,$Q$1)+SUMIFS(OFFSET([2]掉落汇总!$C$2:$C$871,,MATCH($B40,[2]掉落汇总!$D$1:$M$1)),[2]掉落汇总!$A$2:$A$871,N$1,[2]掉落汇总!$C$2:$C$871,$Q$2)/$Q$3)*宝箱投放计算!M40</f>
        <v>8.4091467912466203E-2</v>
      </c>
      <c r="O40">
        <f ca="1">(SUMIFS(OFFSET([2]掉落汇总!$C$2:$C$871,,MATCH($B40,[2]掉落汇总!$D$1:$M$1)),[2]掉落汇总!$A$2:$A$871,O$1,[2]掉落汇总!$C$2:$C$871,$Q$1)+SUMIFS(OFFSET([2]掉落汇总!$C$2:$C$871,,MATCH($B40,[2]掉落汇总!$D$1:$M$1)),[2]掉落汇总!$A$2:$A$871,O$1,[2]掉落汇总!$C$2:$C$871,$Q$2)/$Q$3)*宝箱投放计算!N40</f>
        <v>0.17426381605486088</v>
      </c>
    </row>
    <row r="41" spans="1:15" x14ac:dyDescent="0.2">
      <c r="A41">
        <f>玩家成长时间线!A41</f>
        <v>40</v>
      </c>
      <c r="B41">
        <f>玩家成长时间线!B41</f>
        <v>10</v>
      </c>
      <c r="C41">
        <f ca="1">SUM($D$2:D41)</f>
        <v>147.28101597007154</v>
      </c>
      <c r="D41">
        <f t="shared" ca="1" si="0"/>
        <v>3.4743615126620777</v>
      </c>
      <c r="E41">
        <f ca="1">(SUMIFS(OFFSET([2]掉落汇总!$C$2:$C$871,,MATCH($B41,[2]掉落汇总!$D$1:$M$1)),[2]掉落汇总!$A$2:$A$871,E$1,[2]掉落汇总!$C$2:$C$871,$Q$1)+SUMIFS(OFFSET([2]掉落汇总!$C$2:$C$871,,MATCH($B41,[2]掉落汇总!$D$1:$M$1)),[2]掉落汇总!$A$2:$A$871,E$1,[2]掉落汇总!$C$2:$C$871,$Q$2)/$Q$3)*宝箱投放计算!D41</f>
        <v>1.1647865334034717</v>
      </c>
      <c r="F41">
        <f ca="1">(SUMIFS(OFFSET([2]掉落汇总!$C$2:$C$871,,MATCH($B41,[2]掉落汇总!$D$1:$M$1)),[2]掉落汇总!$A$2:$A$871,F$1,[2]掉落汇总!$C$2:$C$871,$Q$1)+SUMIFS(OFFSET([2]掉落汇总!$C$2:$C$871,,MATCH($B41,[2]掉落汇总!$D$1:$M$1)),[2]掉落汇总!$A$2:$A$871,F$1,[2]掉落汇总!$C$2:$C$871,$Q$2)/$Q$3)*宝箱投放计算!E41</f>
        <v>1.3244406196213427</v>
      </c>
      <c r="G41">
        <f ca="1">(SUMIFS(OFFSET([2]掉落汇总!$C$2:$C$871,,MATCH($B41,[2]掉落汇总!$D$1:$M$1)),[2]掉落汇总!$A$2:$A$871,G$1,[2]掉落汇总!$C$2:$C$871,$Q$1)+SUMIFS(OFFSET([2]掉落汇总!$C$2:$C$871,,MATCH($B41,[2]掉落汇总!$D$1:$M$1)),[2]掉落汇总!$A$2:$A$871,G$1,[2]掉落汇总!$C$2:$C$871,$Q$2)/$Q$3)*宝箱投放计算!F41</f>
        <v>0</v>
      </c>
      <c r="H41">
        <f ca="1">(SUMIFS(OFFSET([2]掉落汇总!$C$2:$C$871,,MATCH($B41,[2]掉落汇总!$D$1:$M$1)),[2]掉落汇总!$A$2:$A$871,H$1,[2]掉落汇总!$C$2:$C$871,$Q$1)+SUMIFS(OFFSET([2]掉落汇总!$C$2:$C$871,,MATCH($B41,[2]掉落汇总!$D$1:$M$1)),[2]掉落汇总!$A$2:$A$871,H$1,[2]掉落汇总!$C$2:$C$871,$Q$2)/$Q$3)*宝箱投放计算!G41</f>
        <v>0</v>
      </c>
      <c r="I41">
        <f ca="1">(SUMIFS(OFFSET([2]掉落汇总!$C$2:$C$871,,MATCH($B41,[2]掉落汇总!$D$1:$M$1)),[2]掉落汇总!$A$2:$A$871,I$1,[2]掉落汇总!$C$2:$C$871,$Q$1)+SUMIFS(OFFSET([2]掉落汇总!$C$2:$C$871,,MATCH($B41,[2]掉落汇总!$D$1:$M$1)),[2]掉落汇总!$A$2:$A$871,I$1,[2]掉落汇总!$C$2:$C$871,$Q$2)/$Q$3)*宝箱投放计算!H41</f>
        <v>0</v>
      </c>
      <c r="J41">
        <f ca="1">(SUMIFS(OFFSET([2]掉落汇总!$C$2:$C$871,,MATCH($B41,[2]掉落汇总!$D$1:$M$1)),[2]掉落汇总!$A$2:$A$871,J$1,[2]掉落汇总!$C$2:$C$871,$Q$1)+SUMIFS(OFFSET([2]掉落汇总!$C$2:$C$871,,MATCH($B41,[2]掉落汇总!$D$1:$M$1)),[2]掉落汇总!$A$2:$A$871,J$1,[2]掉落汇总!$C$2:$C$871,$Q$2)/$Q$3)*宝箱投放计算!I41</f>
        <v>0</v>
      </c>
      <c r="K41">
        <f ca="1">(SUMIFS(OFFSET([2]掉落汇总!$C$2:$C$871,,MATCH($B41,[2]掉落汇总!$D$1:$M$1)),[2]掉落汇总!$A$2:$A$871,K$1,[2]掉落汇总!$C$2:$C$871,$Q$1)+SUMIFS(OFFSET([2]掉落汇总!$C$2:$C$871,,MATCH($B41,[2]掉落汇总!$D$1:$M$1)),[2]掉落汇总!$A$2:$A$871,K$1,[2]掉落汇总!$C$2:$C$871,$Q$2)/$Q$3)*宝箱投放计算!J41</f>
        <v>0</v>
      </c>
      <c r="L41">
        <f ca="1">(SUMIFS(OFFSET([2]掉落汇总!$C$2:$C$871,,MATCH($B41,[2]掉落汇总!$D$1:$M$1)),[2]掉落汇总!$A$2:$A$871,L$1,[2]掉落汇总!$C$2:$C$871,$Q$1)+SUMIFS(OFFSET([2]掉落汇总!$C$2:$C$871,,MATCH($B41,[2]掉落汇总!$D$1:$M$1)),[2]掉落汇总!$A$2:$A$871,L$1,[2]掉落汇总!$C$2:$C$871,$Q$2)/$Q$3)*宝箱投放计算!K41</f>
        <v>0.36522354606582519</v>
      </c>
      <c r="M41">
        <f ca="1">(SUMIFS(OFFSET([2]掉落汇总!$C$2:$C$871,,MATCH($B41,[2]掉落汇总!$D$1:$M$1)),[2]掉落汇总!$A$2:$A$871,M$1,[2]掉落汇总!$C$2:$C$871,$Q$1)+SUMIFS(OFFSET([2]掉落汇总!$C$2:$C$871,,MATCH($B41,[2]掉落汇总!$D$1:$M$1)),[2]掉落汇总!$A$2:$A$871,M$1,[2]掉落汇总!$C$2:$C$871,$Q$2)/$Q$3)*宝箱投放计算!L41</f>
        <v>0.36155552960411075</v>
      </c>
      <c r="N41">
        <f ca="1">(SUMIFS(OFFSET([2]掉落汇总!$C$2:$C$871,,MATCH($B41,[2]掉落汇总!$D$1:$M$1)),[2]掉落汇总!$A$2:$A$871,N$1,[2]掉落汇总!$C$2:$C$871,$Q$1)+SUMIFS(OFFSET([2]掉落汇总!$C$2:$C$871,,MATCH($B41,[2]掉落汇总!$D$1:$M$1)),[2]掉落汇总!$A$2:$A$871,N$1,[2]掉落汇总!$C$2:$C$871,$Q$2)/$Q$3)*宝箱投放计算!M41</f>
        <v>8.4091467912466203E-2</v>
      </c>
      <c r="O41">
        <f ca="1">(SUMIFS(OFFSET([2]掉落汇总!$C$2:$C$871,,MATCH($B41,[2]掉落汇总!$D$1:$M$1)),[2]掉落汇总!$A$2:$A$871,O$1,[2]掉落汇总!$C$2:$C$871,$Q$1)+SUMIFS(OFFSET([2]掉落汇总!$C$2:$C$871,,MATCH($B41,[2]掉落汇总!$D$1:$M$1)),[2]掉落汇总!$A$2:$A$871,O$1,[2]掉落汇总!$C$2:$C$871,$Q$2)/$Q$3)*宝箱投放计算!N41</f>
        <v>0.17426381605486088</v>
      </c>
    </row>
    <row r="42" spans="1:15" x14ac:dyDescent="0.2">
      <c r="A42">
        <f>玩家成长时间线!A42</f>
        <v>41</v>
      </c>
      <c r="B42">
        <f>玩家成长时间线!B42</f>
        <v>10</v>
      </c>
      <c r="C42">
        <f ca="1">SUM($D$2:D42)</f>
        <v>150.66902293249689</v>
      </c>
      <c r="D42">
        <f t="shared" ca="1" si="0"/>
        <v>3.3880069624253601</v>
      </c>
      <c r="E42">
        <f ca="1">(SUMIFS(OFFSET([2]掉落汇总!$C$2:$C$871,,MATCH($B42,[2]掉落汇总!$D$1:$M$1)),[2]掉落汇总!$A$2:$A$871,E$1,[2]掉落汇总!$C$2:$C$871,$Q$1)+SUMIFS(OFFSET([2]掉落汇总!$C$2:$C$871,,MATCH($B42,[2]掉落汇总!$D$1:$M$1)),[2]掉落汇总!$A$2:$A$871,E$1,[2]掉落汇总!$C$2:$C$871,$Q$2)/$Q$3)*宝箱投放计算!D42</f>
        <v>1.0784319831667541</v>
      </c>
      <c r="F42">
        <f ca="1">(SUMIFS(OFFSET([2]掉落汇总!$C$2:$C$871,,MATCH($B42,[2]掉落汇总!$D$1:$M$1)),[2]掉落汇总!$A$2:$A$871,F$1,[2]掉落汇总!$C$2:$C$871,$Q$1)+SUMIFS(OFFSET([2]掉落汇总!$C$2:$C$871,,MATCH($B42,[2]掉落汇总!$D$1:$M$1)),[2]掉落汇总!$A$2:$A$871,F$1,[2]掉落汇总!$C$2:$C$871,$Q$2)/$Q$3)*宝箱投放计算!E42</f>
        <v>1.3244406196213427</v>
      </c>
      <c r="G42">
        <f ca="1">(SUMIFS(OFFSET([2]掉落汇总!$C$2:$C$871,,MATCH($B42,[2]掉落汇总!$D$1:$M$1)),[2]掉落汇总!$A$2:$A$871,G$1,[2]掉落汇总!$C$2:$C$871,$Q$1)+SUMIFS(OFFSET([2]掉落汇总!$C$2:$C$871,,MATCH($B42,[2]掉落汇总!$D$1:$M$1)),[2]掉落汇总!$A$2:$A$871,G$1,[2]掉落汇总!$C$2:$C$871,$Q$2)/$Q$3)*宝箱投放计算!F42</f>
        <v>0</v>
      </c>
      <c r="H42">
        <f ca="1">(SUMIFS(OFFSET([2]掉落汇总!$C$2:$C$871,,MATCH($B42,[2]掉落汇总!$D$1:$M$1)),[2]掉落汇总!$A$2:$A$871,H$1,[2]掉落汇总!$C$2:$C$871,$Q$1)+SUMIFS(OFFSET([2]掉落汇总!$C$2:$C$871,,MATCH($B42,[2]掉落汇总!$D$1:$M$1)),[2]掉落汇总!$A$2:$A$871,H$1,[2]掉落汇总!$C$2:$C$871,$Q$2)/$Q$3)*宝箱投放计算!G42</f>
        <v>0</v>
      </c>
      <c r="I42">
        <f ca="1">(SUMIFS(OFFSET([2]掉落汇总!$C$2:$C$871,,MATCH($B42,[2]掉落汇总!$D$1:$M$1)),[2]掉落汇总!$A$2:$A$871,I$1,[2]掉落汇总!$C$2:$C$871,$Q$1)+SUMIFS(OFFSET([2]掉落汇总!$C$2:$C$871,,MATCH($B42,[2]掉落汇总!$D$1:$M$1)),[2]掉落汇总!$A$2:$A$871,I$1,[2]掉落汇总!$C$2:$C$871,$Q$2)/$Q$3)*宝箱投放计算!H42</f>
        <v>0</v>
      </c>
      <c r="J42">
        <f ca="1">(SUMIFS(OFFSET([2]掉落汇总!$C$2:$C$871,,MATCH($B42,[2]掉落汇总!$D$1:$M$1)),[2]掉落汇总!$A$2:$A$871,J$1,[2]掉落汇总!$C$2:$C$871,$Q$1)+SUMIFS(OFFSET([2]掉落汇总!$C$2:$C$871,,MATCH($B42,[2]掉落汇总!$D$1:$M$1)),[2]掉落汇总!$A$2:$A$871,J$1,[2]掉落汇总!$C$2:$C$871,$Q$2)/$Q$3)*宝箱投放计算!I42</f>
        <v>0</v>
      </c>
      <c r="K42">
        <f ca="1">(SUMIFS(OFFSET([2]掉落汇总!$C$2:$C$871,,MATCH($B42,[2]掉落汇总!$D$1:$M$1)),[2]掉落汇总!$A$2:$A$871,K$1,[2]掉落汇总!$C$2:$C$871,$Q$1)+SUMIFS(OFFSET([2]掉落汇总!$C$2:$C$871,,MATCH($B42,[2]掉落汇总!$D$1:$M$1)),[2]掉落汇总!$A$2:$A$871,K$1,[2]掉落汇总!$C$2:$C$871,$Q$2)/$Q$3)*宝箱投放计算!J42</f>
        <v>0</v>
      </c>
      <c r="L42">
        <f ca="1">(SUMIFS(OFFSET([2]掉落汇总!$C$2:$C$871,,MATCH($B42,[2]掉落汇总!$D$1:$M$1)),[2]掉落汇总!$A$2:$A$871,L$1,[2]掉落汇总!$C$2:$C$871,$Q$1)+SUMIFS(OFFSET([2]掉落汇总!$C$2:$C$871,,MATCH($B42,[2]掉落汇总!$D$1:$M$1)),[2]掉落汇总!$A$2:$A$871,L$1,[2]掉落汇总!$C$2:$C$871,$Q$2)/$Q$3)*宝箱投放计算!K42</f>
        <v>0.36522354606582519</v>
      </c>
      <c r="M42">
        <f ca="1">(SUMIFS(OFFSET([2]掉落汇总!$C$2:$C$871,,MATCH($B42,[2]掉落汇总!$D$1:$M$1)),[2]掉落汇总!$A$2:$A$871,M$1,[2]掉落汇总!$C$2:$C$871,$Q$1)+SUMIFS(OFFSET([2]掉落汇总!$C$2:$C$871,,MATCH($B42,[2]掉落汇总!$D$1:$M$1)),[2]掉落汇总!$A$2:$A$871,M$1,[2]掉落汇总!$C$2:$C$871,$Q$2)/$Q$3)*宝箱投放计算!L42</f>
        <v>0.36155552960411075</v>
      </c>
      <c r="N42">
        <f ca="1">(SUMIFS(OFFSET([2]掉落汇总!$C$2:$C$871,,MATCH($B42,[2]掉落汇总!$D$1:$M$1)),[2]掉落汇总!$A$2:$A$871,N$1,[2]掉落汇总!$C$2:$C$871,$Q$1)+SUMIFS(OFFSET([2]掉落汇总!$C$2:$C$871,,MATCH($B42,[2]掉落汇总!$D$1:$M$1)),[2]掉落汇总!$A$2:$A$871,N$1,[2]掉落汇总!$C$2:$C$871,$Q$2)/$Q$3)*宝箱投放计算!M42</f>
        <v>8.4091467912466203E-2</v>
      </c>
      <c r="O42">
        <f ca="1">(SUMIFS(OFFSET([2]掉落汇总!$C$2:$C$871,,MATCH($B42,[2]掉落汇总!$D$1:$M$1)),[2]掉落汇总!$A$2:$A$871,O$1,[2]掉落汇总!$C$2:$C$871,$Q$1)+SUMIFS(OFFSET([2]掉落汇总!$C$2:$C$871,,MATCH($B42,[2]掉落汇总!$D$1:$M$1)),[2]掉落汇总!$A$2:$A$871,O$1,[2]掉落汇总!$C$2:$C$871,$Q$2)/$Q$3)*宝箱投放计算!N42</f>
        <v>0.17426381605486088</v>
      </c>
    </row>
    <row r="43" spans="1:15" x14ac:dyDescent="0.2">
      <c r="A43">
        <f>玩家成长时间线!A43</f>
        <v>42</v>
      </c>
      <c r="B43">
        <f>玩家成长时间线!B43</f>
        <v>8</v>
      </c>
      <c r="C43">
        <f ca="1">SUM($D$2:D43)</f>
        <v>154.25990246884419</v>
      </c>
      <c r="D43">
        <f t="shared" ca="1" si="0"/>
        <v>3.5908795363472974</v>
      </c>
      <c r="E43">
        <f ca="1">(SUMIFS(OFFSET([2]掉落汇总!$C$2:$C$871,,MATCH($B43,[2]掉落汇总!$D$1:$M$1)),[2]掉落汇总!$A$2:$A$871,E$1,[2]掉落汇总!$C$2:$C$871,$Q$1)+SUMIFS(OFFSET([2]掉落汇总!$C$2:$C$871,,MATCH($B43,[2]掉落汇总!$D$1:$M$1)),[2]掉落汇总!$A$2:$A$871,E$1,[2]掉落汇总!$C$2:$C$871,$Q$2)/$Q$3)*宝箱投放计算!D43</f>
        <v>0.98977846153846205</v>
      </c>
      <c r="F43">
        <f ca="1">(SUMIFS(OFFSET([2]掉落汇总!$C$2:$C$871,,MATCH($B43,[2]掉落汇总!$D$1:$M$1)),[2]掉落汇总!$A$2:$A$871,F$1,[2]掉落汇总!$C$2:$C$871,$Q$1)+SUMIFS(OFFSET([2]掉落汇总!$C$2:$C$871,,MATCH($B43,[2]掉落汇总!$D$1:$M$1)),[2]掉落汇总!$A$2:$A$871,F$1,[2]掉落汇总!$C$2:$C$871,$Q$2)/$Q$3)*宝箱投放计算!E43</f>
        <v>1.0595524956970743</v>
      </c>
      <c r="G43">
        <f ca="1">(SUMIFS(OFFSET([2]掉落汇总!$C$2:$C$871,,MATCH($B43,[2]掉落汇总!$D$1:$M$1)),[2]掉落汇总!$A$2:$A$871,G$1,[2]掉落汇总!$C$2:$C$871,$Q$1)+SUMIFS(OFFSET([2]掉落汇总!$C$2:$C$871,,MATCH($B43,[2]掉落汇总!$D$1:$M$1)),[2]掉落汇总!$A$2:$A$871,G$1,[2]掉落汇总!$C$2:$C$871,$Q$2)/$Q$3)*宝箱投放计算!F43</f>
        <v>0</v>
      </c>
      <c r="H43">
        <f ca="1">(SUMIFS(OFFSET([2]掉落汇总!$C$2:$C$871,,MATCH($B43,[2]掉落汇总!$D$1:$M$1)),[2]掉落汇总!$A$2:$A$871,H$1,[2]掉落汇总!$C$2:$C$871,$Q$1)+SUMIFS(OFFSET([2]掉落汇总!$C$2:$C$871,,MATCH($B43,[2]掉落汇总!$D$1:$M$1)),[2]掉落汇总!$A$2:$A$871,H$1,[2]掉落汇总!$C$2:$C$871,$Q$2)/$Q$3)*宝箱投放计算!G43</f>
        <v>0</v>
      </c>
      <c r="I43">
        <f ca="1">(SUMIFS(OFFSET([2]掉落汇总!$C$2:$C$871,,MATCH($B43,[2]掉落汇总!$D$1:$M$1)),[2]掉落汇总!$A$2:$A$871,I$1,[2]掉落汇总!$C$2:$C$871,$Q$1)+SUMIFS(OFFSET([2]掉落汇总!$C$2:$C$871,,MATCH($B43,[2]掉落汇总!$D$1:$M$1)),[2]掉落汇总!$A$2:$A$871,I$1,[2]掉落汇总!$C$2:$C$871,$Q$2)/$Q$3)*宝箱投放计算!H43</f>
        <v>0.55641421947449776</v>
      </c>
      <c r="J43">
        <f ca="1">(SUMIFS(OFFSET([2]掉落汇总!$C$2:$C$871,,MATCH($B43,[2]掉落汇总!$D$1:$M$1)),[2]掉落汇总!$A$2:$A$871,J$1,[2]掉落汇总!$C$2:$C$871,$Q$1)+SUMIFS(OFFSET([2]掉落汇总!$C$2:$C$871,,MATCH($B43,[2]掉落汇总!$D$1:$M$1)),[2]掉落汇总!$A$2:$A$871,J$1,[2]掉落汇总!$C$2:$C$871,$Q$2)/$Q$3)*宝箱投放计算!I43</f>
        <v>0</v>
      </c>
      <c r="K43">
        <f ca="1">(SUMIFS(OFFSET([2]掉落汇总!$C$2:$C$871,,MATCH($B43,[2]掉落汇总!$D$1:$M$1)),[2]掉落汇总!$A$2:$A$871,K$1,[2]掉落汇总!$C$2:$C$871,$Q$1)+SUMIFS(OFFSET([2]掉落汇总!$C$2:$C$871,,MATCH($B43,[2]掉落汇总!$D$1:$M$1)),[2]掉落汇总!$A$2:$A$871,K$1,[2]掉落汇总!$C$2:$C$871,$Q$2)/$Q$3)*宝箱投放计算!J43</f>
        <v>0</v>
      </c>
      <c r="L43">
        <f ca="1">(SUMIFS(OFFSET([2]掉落汇总!$C$2:$C$871,,MATCH($B43,[2]掉落汇总!$D$1:$M$1)),[2]掉落汇总!$A$2:$A$871,L$1,[2]掉落汇总!$C$2:$C$871,$Q$1)+SUMIFS(OFFSET([2]掉落汇总!$C$2:$C$871,,MATCH($B43,[2]掉落汇总!$D$1:$M$1)),[2]掉落汇总!$A$2:$A$871,L$1,[2]掉落汇总!$C$2:$C$871,$Q$2)/$Q$3)*宝箱投放计算!K43</f>
        <v>0.36522354606582519</v>
      </c>
      <c r="M43">
        <f ca="1">(SUMIFS(OFFSET([2]掉落汇总!$C$2:$C$871,,MATCH($B43,[2]掉落汇总!$D$1:$M$1)),[2]掉落汇总!$A$2:$A$871,M$1,[2]掉落汇总!$C$2:$C$871,$Q$1)+SUMIFS(OFFSET([2]掉落汇总!$C$2:$C$871,,MATCH($B43,[2]掉落汇总!$D$1:$M$1)),[2]掉落汇总!$A$2:$A$871,M$1,[2]掉落汇总!$C$2:$C$871,$Q$2)/$Q$3)*宝箱投放计算!L43</f>
        <v>0.36155552960411075</v>
      </c>
      <c r="N43">
        <f ca="1">(SUMIFS(OFFSET([2]掉落汇总!$C$2:$C$871,,MATCH($B43,[2]掉落汇总!$D$1:$M$1)),[2]掉落汇总!$A$2:$A$871,N$1,[2]掉落汇总!$C$2:$C$871,$Q$1)+SUMIFS(OFFSET([2]掉落汇总!$C$2:$C$871,,MATCH($B43,[2]掉落汇总!$D$1:$M$1)),[2]掉落汇总!$A$2:$A$871,N$1,[2]掉落汇总!$C$2:$C$871,$Q$2)/$Q$3)*宝箱投放计算!M43</f>
        <v>8.4091467912466203E-2</v>
      </c>
      <c r="O43">
        <f ca="1">(SUMIFS(OFFSET([2]掉落汇总!$C$2:$C$871,,MATCH($B43,[2]掉落汇总!$D$1:$M$1)),[2]掉落汇总!$A$2:$A$871,O$1,[2]掉落汇总!$C$2:$C$871,$Q$1)+SUMIFS(OFFSET([2]掉落汇总!$C$2:$C$871,,MATCH($B43,[2]掉落汇总!$D$1:$M$1)),[2]掉落汇总!$A$2:$A$871,O$1,[2]掉落汇总!$C$2:$C$871,$Q$2)/$Q$3)*宝箱投放计算!N43</f>
        <v>0.17426381605486088</v>
      </c>
    </row>
    <row r="44" spans="1:15" x14ac:dyDescent="0.2">
      <c r="A44">
        <f>玩家成长时间线!A44</f>
        <v>43</v>
      </c>
      <c r="B44">
        <f>玩家成长时间线!B44</f>
        <v>8</v>
      </c>
      <c r="C44">
        <f ca="1">SUM($D$2:D44)</f>
        <v>157.29852163187084</v>
      </c>
      <c r="D44">
        <f t="shared" ca="1" si="0"/>
        <v>3.0386191630266457</v>
      </c>
      <c r="E44">
        <f ca="1">(SUMIFS(OFFSET([2]掉落汇总!$C$2:$C$871,,MATCH($B44,[2]掉落汇总!$D$1:$M$1)),[2]掉落汇总!$A$2:$A$871,E$1,[2]掉落汇总!$C$2:$C$871,$Q$1)+SUMIFS(OFFSET([2]掉落汇总!$C$2:$C$871,,MATCH($B44,[2]掉落汇总!$D$1:$M$1)),[2]掉落汇总!$A$2:$A$871,E$1,[2]掉落汇总!$C$2:$C$871,$Q$2)/$Q$3)*宝箱投放计算!D44</f>
        <v>0.99393230769230811</v>
      </c>
      <c r="F44">
        <f ca="1">(SUMIFS(OFFSET([2]掉落汇总!$C$2:$C$871,,MATCH($B44,[2]掉落汇总!$D$1:$M$1)),[2]掉落汇总!$A$2:$A$871,F$1,[2]掉落汇总!$C$2:$C$871,$Q$1)+SUMIFS(OFFSET([2]掉落汇总!$C$2:$C$871,,MATCH($B44,[2]掉落汇总!$D$1:$M$1)),[2]掉落汇总!$A$2:$A$871,F$1,[2]掉落汇总!$C$2:$C$871,$Q$2)/$Q$3)*宝箱投放计算!E44</f>
        <v>1.0595524956970743</v>
      </c>
      <c r="G44">
        <f ca="1">(SUMIFS(OFFSET([2]掉落汇总!$C$2:$C$871,,MATCH($B44,[2]掉落汇总!$D$1:$M$1)),[2]掉落汇总!$A$2:$A$871,G$1,[2]掉落汇总!$C$2:$C$871,$Q$1)+SUMIFS(OFFSET([2]掉落汇总!$C$2:$C$871,,MATCH($B44,[2]掉落汇总!$D$1:$M$1)),[2]掉落汇总!$A$2:$A$871,G$1,[2]掉落汇总!$C$2:$C$871,$Q$2)/$Q$3)*宝箱投放计算!F44</f>
        <v>0</v>
      </c>
      <c r="H44">
        <f ca="1">(SUMIFS(OFFSET([2]掉落汇总!$C$2:$C$871,,MATCH($B44,[2]掉落汇总!$D$1:$M$1)),[2]掉落汇总!$A$2:$A$871,H$1,[2]掉落汇总!$C$2:$C$871,$Q$1)+SUMIFS(OFFSET([2]掉落汇总!$C$2:$C$871,,MATCH($B44,[2]掉落汇总!$D$1:$M$1)),[2]掉落汇总!$A$2:$A$871,H$1,[2]掉落汇总!$C$2:$C$871,$Q$2)/$Q$3)*宝箱投放计算!G44</f>
        <v>0</v>
      </c>
      <c r="I44">
        <f ca="1">(SUMIFS(OFFSET([2]掉落汇总!$C$2:$C$871,,MATCH($B44,[2]掉落汇总!$D$1:$M$1)),[2]掉落汇总!$A$2:$A$871,I$1,[2]掉落汇总!$C$2:$C$871,$Q$1)+SUMIFS(OFFSET([2]掉落汇总!$C$2:$C$871,,MATCH($B44,[2]掉落汇总!$D$1:$M$1)),[2]掉落汇总!$A$2:$A$871,I$1,[2]掉落汇总!$C$2:$C$871,$Q$2)/$Q$3)*宝箱投放计算!H44</f>
        <v>0</v>
      </c>
      <c r="J44">
        <f ca="1">(SUMIFS(OFFSET([2]掉落汇总!$C$2:$C$871,,MATCH($B44,[2]掉落汇总!$D$1:$M$1)),[2]掉落汇总!$A$2:$A$871,J$1,[2]掉落汇总!$C$2:$C$871,$Q$1)+SUMIFS(OFFSET([2]掉落汇总!$C$2:$C$871,,MATCH($B44,[2]掉落汇总!$D$1:$M$1)),[2]掉落汇总!$A$2:$A$871,J$1,[2]掉落汇总!$C$2:$C$871,$Q$2)/$Q$3)*宝箱投放计算!I44</f>
        <v>0</v>
      </c>
      <c r="K44">
        <f ca="1">(SUMIFS(OFFSET([2]掉落汇总!$C$2:$C$871,,MATCH($B44,[2]掉落汇总!$D$1:$M$1)),[2]掉落汇总!$A$2:$A$871,K$1,[2]掉落汇总!$C$2:$C$871,$Q$1)+SUMIFS(OFFSET([2]掉落汇总!$C$2:$C$871,,MATCH($B44,[2]掉落汇总!$D$1:$M$1)),[2]掉落汇总!$A$2:$A$871,K$1,[2]掉落汇总!$C$2:$C$871,$Q$2)/$Q$3)*宝箱投放计算!J44</f>
        <v>0</v>
      </c>
      <c r="L44">
        <f ca="1">(SUMIFS(OFFSET([2]掉落汇总!$C$2:$C$871,,MATCH($B44,[2]掉落汇总!$D$1:$M$1)),[2]掉落汇总!$A$2:$A$871,L$1,[2]掉落汇总!$C$2:$C$871,$Q$1)+SUMIFS(OFFSET([2]掉落汇总!$C$2:$C$871,,MATCH($B44,[2]掉落汇总!$D$1:$M$1)),[2]掉落汇总!$A$2:$A$871,L$1,[2]掉落汇总!$C$2:$C$871,$Q$2)/$Q$3)*宝箱投放计算!K44</f>
        <v>0.36522354606582519</v>
      </c>
      <c r="M44">
        <f ca="1">(SUMIFS(OFFSET([2]掉落汇总!$C$2:$C$871,,MATCH($B44,[2]掉落汇总!$D$1:$M$1)),[2]掉落汇总!$A$2:$A$871,M$1,[2]掉落汇总!$C$2:$C$871,$Q$1)+SUMIFS(OFFSET([2]掉落汇总!$C$2:$C$871,,MATCH($B44,[2]掉落汇总!$D$1:$M$1)),[2]掉落汇总!$A$2:$A$871,M$1,[2]掉落汇总!$C$2:$C$871,$Q$2)/$Q$3)*宝箱投放计算!L44</f>
        <v>0.36155552960411075</v>
      </c>
      <c r="N44">
        <f ca="1">(SUMIFS(OFFSET([2]掉落汇总!$C$2:$C$871,,MATCH($B44,[2]掉落汇总!$D$1:$M$1)),[2]掉落汇总!$A$2:$A$871,N$1,[2]掉落汇总!$C$2:$C$871,$Q$1)+SUMIFS(OFFSET([2]掉落汇总!$C$2:$C$871,,MATCH($B44,[2]掉落汇总!$D$1:$M$1)),[2]掉落汇总!$A$2:$A$871,N$1,[2]掉落汇总!$C$2:$C$871,$Q$2)/$Q$3)*宝箱投放计算!M44</f>
        <v>8.4091467912466203E-2</v>
      </c>
      <c r="O44">
        <f ca="1">(SUMIFS(OFFSET([2]掉落汇总!$C$2:$C$871,,MATCH($B44,[2]掉落汇总!$D$1:$M$1)),[2]掉落汇总!$A$2:$A$871,O$1,[2]掉落汇总!$C$2:$C$871,$Q$1)+SUMIFS(OFFSET([2]掉落汇总!$C$2:$C$871,,MATCH($B44,[2]掉落汇总!$D$1:$M$1)),[2]掉落汇总!$A$2:$A$871,O$1,[2]掉落汇总!$C$2:$C$871,$Q$2)/$Q$3)*宝箱投放计算!N44</f>
        <v>0.17426381605486088</v>
      </c>
    </row>
    <row r="45" spans="1:15" x14ac:dyDescent="0.2">
      <c r="A45">
        <f>玩家成长时间线!A45</f>
        <v>44</v>
      </c>
      <c r="B45">
        <f>玩家成长时间线!B45</f>
        <v>8</v>
      </c>
      <c r="C45">
        <f ca="1">SUM($D$2:D45)</f>
        <v>160.42437156412825</v>
      </c>
      <c r="D45">
        <f t="shared" ca="1" si="0"/>
        <v>3.1258499322574145</v>
      </c>
      <c r="E45">
        <f ca="1">(SUMIFS(OFFSET([2]掉落汇总!$C$2:$C$871,,MATCH($B45,[2]掉落汇总!$D$1:$M$1)),[2]掉落汇总!$A$2:$A$871,E$1,[2]掉落汇总!$C$2:$C$871,$Q$1)+SUMIFS(OFFSET([2]掉落汇总!$C$2:$C$871,,MATCH($B45,[2]掉落汇总!$D$1:$M$1)),[2]掉落汇总!$A$2:$A$871,E$1,[2]掉落汇总!$C$2:$C$871,$Q$2)/$Q$3)*宝箱投放计算!D45</f>
        <v>1.0811630769230773</v>
      </c>
      <c r="F45">
        <f ca="1">(SUMIFS(OFFSET([2]掉落汇总!$C$2:$C$871,,MATCH($B45,[2]掉落汇总!$D$1:$M$1)),[2]掉落汇总!$A$2:$A$871,F$1,[2]掉落汇总!$C$2:$C$871,$Q$1)+SUMIFS(OFFSET([2]掉落汇总!$C$2:$C$871,,MATCH($B45,[2]掉落汇总!$D$1:$M$1)),[2]掉落汇总!$A$2:$A$871,F$1,[2]掉落汇总!$C$2:$C$871,$Q$2)/$Q$3)*宝箱投放计算!E45</f>
        <v>1.0595524956970743</v>
      </c>
      <c r="G45">
        <f ca="1">(SUMIFS(OFFSET([2]掉落汇总!$C$2:$C$871,,MATCH($B45,[2]掉落汇总!$D$1:$M$1)),[2]掉落汇总!$A$2:$A$871,G$1,[2]掉落汇总!$C$2:$C$871,$Q$1)+SUMIFS(OFFSET([2]掉落汇总!$C$2:$C$871,,MATCH($B45,[2]掉落汇总!$D$1:$M$1)),[2]掉落汇总!$A$2:$A$871,G$1,[2]掉落汇总!$C$2:$C$871,$Q$2)/$Q$3)*宝箱投放计算!F45</f>
        <v>0</v>
      </c>
      <c r="H45">
        <f ca="1">(SUMIFS(OFFSET([2]掉落汇总!$C$2:$C$871,,MATCH($B45,[2]掉落汇总!$D$1:$M$1)),[2]掉落汇总!$A$2:$A$871,H$1,[2]掉落汇总!$C$2:$C$871,$Q$1)+SUMIFS(OFFSET([2]掉落汇总!$C$2:$C$871,,MATCH($B45,[2]掉落汇总!$D$1:$M$1)),[2]掉落汇总!$A$2:$A$871,H$1,[2]掉落汇总!$C$2:$C$871,$Q$2)/$Q$3)*宝箱投放计算!G45</f>
        <v>0</v>
      </c>
      <c r="I45">
        <f ca="1">(SUMIFS(OFFSET([2]掉落汇总!$C$2:$C$871,,MATCH($B45,[2]掉落汇总!$D$1:$M$1)),[2]掉落汇总!$A$2:$A$871,I$1,[2]掉落汇总!$C$2:$C$871,$Q$1)+SUMIFS(OFFSET([2]掉落汇总!$C$2:$C$871,,MATCH($B45,[2]掉落汇总!$D$1:$M$1)),[2]掉落汇总!$A$2:$A$871,I$1,[2]掉落汇总!$C$2:$C$871,$Q$2)/$Q$3)*宝箱投放计算!H45</f>
        <v>0</v>
      </c>
      <c r="J45">
        <f ca="1">(SUMIFS(OFFSET([2]掉落汇总!$C$2:$C$871,,MATCH($B45,[2]掉落汇总!$D$1:$M$1)),[2]掉落汇总!$A$2:$A$871,J$1,[2]掉落汇总!$C$2:$C$871,$Q$1)+SUMIFS(OFFSET([2]掉落汇总!$C$2:$C$871,,MATCH($B45,[2]掉落汇总!$D$1:$M$1)),[2]掉落汇总!$A$2:$A$871,J$1,[2]掉落汇总!$C$2:$C$871,$Q$2)/$Q$3)*宝箱投放计算!I45</f>
        <v>0</v>
      </c>
      <c r="K45">
        <f ca="1">(SUMIFS(OFFSET([2]掉落汇总!$C$2:$C$871,,MATCH($B45,[2]掉落汇总!$D$1:$M$1)),[2]掉落汇总!$A$2:$A$871,K$1,[2]掉落汇总!$C$2:$C$871,$Q$1)+SUMIFS(OFFSET([2]掉落汇总!$C$2:$C$871,,MATCH($B45,[2]掉落汇总!$D$1:$M$1)),[2]掉落汇总!$A$2:$A$871,K$1,[2]掉落汇总!$C$2:$C$871,$Q$2)/$Q$3)*宝箱投放计算!J45</f>
        <v>0</v>
      </c>
      <c r="L45">
        <f ca="1">(SUMIFS(OFFSET([2]掉落汇总!$C$2:$C$871,,MATCH($B45,[2]掉落汇总!$D$1:$M$1)),[2]掉落汇总!$A$2:$A$871,L$1,[2]掉落汇总!$C$2:$C$871,$Q$1)+SUMIFS(OFFSET([2]掉落汇总!$C$2:$C$871,,MATCH($B45,[2]掉落汇总!$D$1:$M$1)),[2]掉落汇总!$A$2:$A$871,L$1,[2]掉落汇总!$C$2:$C$871,$Q$2)/$Q$3)*宝箱投放计算!K45</f>
        <v>0.36522354606582519</v>
      </c>
      <c r="M45">
        <f ca="1">(SUMIFS(OFFSET([2]掉落汇总!$C$2:$C$871,,MATCH($B45,[2]掉落汇总!$D$1:$M$1)),[2]掉落汇总!$A$2:$A$871,M$1,[2]掉落汇总!$C$2:$C$871,$Q$1)+SUMIFS(OFFSET([2]掉落汇总!$C$2:$C$871,,MATCH($B45,[2]掉落汇总!$D$1:$M$1)),[2]掉落汇总!$A$2:$A$871,M$1,[2]掉落汇总!$C$2:$C$871,$Q$2)/$Q$3)*宝箱投放计算!L45</f>
        <v>0.36155552960411075</v>
      </c>
      <c r="N45">
        <f ca="1">(SUMIFS(OFFSET([2]掉落汇总!$C$2:$C$871,,MATCH($B45,[2]掉落汇总!$D$1:$M$1)),[2]掉落汇总!$A$2:$A$871,N$1,[2]掉落汇总!$C$2:$C$871,$Q$1)+SUMIFS(OFFSET([2]掉落汇总!$C$2:$C$871,,MATCH($B45,[2]掉落汇总!$D$1:$M$1)),[2]掉落汇总!$A$2:$A$871,N$1,[2]掉落汇总!$C$2:$C$871,$Q$2)/$Q$3)*宝箱投放计算!M45</f>
        <v>8.4091467912466203E-2</v>
      </c>
      <c r="O45">
        <f ca="1">(SUMIFS(OFFSET([2]掉落汇总!$C$2:$C$871,,MATCH($B45,[2]掉落汇总!$D$1:$M$1)),[2]掉落汇总!$A$2:$A$871,O$1,[2]掉落汇总!$C$2:$C$871,$Q$1)+SUMIFS(OFFSET([2]掉落汇总!$C$2:$C$871,,MATCH($B45,[2]掉落汇总!$D$1:$M$1)),[2]掉落汇总!$A$2:$A$871,O$1,[2]掉落汇总!$C$2:$C$871,$Q$2)/$Q$3)*宝箱投放计算!N45</f>
        <v>0.17426381605486088</v>
      </c>
    </row>
    <row r="46" spans="1:15" x14ac:dyDescent="0.2">
      <c r="A46">
        <f>玩家成长时间线!A46</f>
        <v>45</v>
      </c>
      <c r="B46">
        <f>玩家成长时间线!B46</f>
        <v>9</v>
      </c>
      <c r="C46">
        <f ca="1">SUM($D$2:D46)</f>
        <v>166.84935902020268</v>
      </c>
      <c r="D46">
        <f t="shared" ca="1" si="0"/>
        <v>6.4249874560744313</v>
      </c>
      <c r="E46">
        <f ca="1">(SUMIFS(OFFSET([2]掉落汇总!$C$2:$C$871,,MATCH($B46,[2]掉落汇总!$D$1:$M$1)),[2]掉落汇总!$A$2:$A$871,E$1,[2]掉落汇总!$C$2:$C$871,$Q$1)+SUMIFS(OFFSET([2]掉落汇总!$C$2:$C$871,,MATCH($B46,[2]掉落汇总!$D$1:$M$1)),[2]掉落汇总!$A$2:$A$871,E$1,[2]掉落汇总!$C$2:$C$871,$Q$2)/$Q$3)*宝箱投放计算!D46</f>
        <v>1.1366735005452562</v>
      </c>
      <c r="F46">
        <f ca="1">(SUMIFS(OFFSET([2]掉落汇总!$C$2:$C$871,,MATCH($B46,[2]掉落汇总!$D$1:$M$1)),[2]掉落汇总!$A$2:$A$871,F$1,[2]掉落汇总!$C$2:$C$871,$Q$1)+SUMIFS(OFFSET([2]掉落汇总!$C$2:$C$871,,MATCH($B46,[2]掉落汇总!$D$1:$M$1)),[2]掉落汇总!$A$2:$A$871,F$1,[2]掉落汇总!$C$2:$C$871,$Q$2)/$Q$3)*宝箱投放计算!E46</f>
        <v>1.3244406196213427</v>
      </c>
      <c r="G46">
        <f ca="1">(SUMIFS(OFFSET([2]掉落汇总!$C$2:$C$871,,MATCH($B46,[2]掉落汇总!$D$1:$M$1)),[2]掉落汇总!$A$2:$A$871,G$1,[2]掉落汇总!$C$2:$C$871,$Q$1)+SUMIFS(OFFSET([2]掉落汇总!$C$2:$C$871,,MATCH($B46,[2]掉落汇总!$D$1:$M$1)),[2]掉落汇总!$A$2:$A$871,G$1,[2]掉落汇总!$C$2:$C$871,$Q$2)/$Q$3)*宝箱投放计算!F46</f>
        <v>0</v>
      </c>
      <c r="H46">
        <f ca="1">(SUMIFS(OFFSET([2]掉落汇总!$C$2:$C$871,,MATCH($B46,[2]掉落汇总!$D$1:$M$1)),[2]掉落汇总!$A$2:$A$871,H$1,[2]掉落汇总!$C$2:$C$871,$Q$1)+SUMIFS(OFFSET([2]掉落汇总!$C$2:$C$871,,MATCH($B46,[2]掉落汇总!$D$1:$M$1)),[2]掉落汇总!$A$2:$A$871,H$1,[2]掉落汇总!$C$2:$C$871,$Q$2)/$Q$3)*宝箱投放计算!G46</f>
        <v>0</v>
      </c>
      <c r="I46">
        <f ca="1">(SUMIFS(OFFSET([2]掉落汇总!$C$2:$C$871,,MATCH($B46,[2]掉落汇总!$D$1:$M$1)),[2]掉落汇总!$A$2:$A$871,I$1,[2]掉落汇总!$C$2:$C$871,$Q$1)+SUMIFS(OFFSET([2]掉落汇总!$C$2:$C$871,,MATCH($B46,[2]掉落汇总!$D$1:$M$1)),[2]掉落汇总!$A$2:$A$871,I$1,[2]掉落汇总!$C$2:$C$871,$Q$2)/$Q$3)*宝箱投放计算!H46</f>
        <v>0.8346213292117467</v>
      </c>
      <c r="J46">
        <f ca="1">(SUMIFS(OFFSET([2]掉落汇总!$C$2:$C$871,,MATCH($B46,[2]掉落汇总!$D$1:$M$1)),[2]掉落汇总!$A$2:$A$871,J$1,[2]掉落汇总!$C$2:$C$871,$Q$1)+SUMIFS(OFFSET([2]掉落汇总!$C$2:$C$871,,MATCH($B46,[2]掉落汇总!$D$1:$M$1)),[2]掉落汇总!$A$2:$A$871,J$1,[2]掉落汇总!$C$2:$C$871,$Q$2)/$Q$3)*宝箱投放计算!I46</f>
        <v>2.1441176470588235</v>
      </c>
      <c r="K46">
        <f ca="1">(SUMIFS(OFFSET([2]掉落汇总!$C$2:$C$871,,MATCH($B46,[2]掉落汇总!$D$1:$M$1)),[2]掉落汇总!$A$2:$A$871,K$1,[2]掉落汇总!$C$2:$C$871,$Q$1)+SUMIFS(OFFSET([2]掉落汇总!$C$2:$C$871,,MATCH($B46,[2]掉落汇总!$D$1:$M$1)),[2]掉落汇总!$A$2:$A$871,K$1,[2]掉落汇总!$C$2:$C$871,$Q$2)/$Q$3)*宝箱投放计算!J46</f>
        <v>0</v>
      </c>
      <c r="L46">
        <f ca="1">(SUMIFS(OFFSET([2]掉落汇总!$C$2:$C$871,,MATCH($B46,[2]掉落汇总!$D$1:$M$1)),[2]掉落汇总!$A$2:$A$871,L$1,[2]掉落汇总!$C$2:$C$871,$Q$1)+SUMIFS(OFFSET([2]掉落汇总!$C$2:$C$871,,MATCH($B46,[2]掉落汇总!$D$1:$M$1)),[2]掉落汇总!$A$2:$A$871,L$1,[2]掉落汇总!$C$2:$C$871,$Q$2)/$Q$3)*宝箱投放计算!K46</f>
        <v>0.36522354606582519</v>
      </c>
      <c r="M46">
        <f ca="1">(SUMIFS(OFFSET([2]掉落汇总!$C$2:$C$871,,MATCH($B46,[2]掉落汇总!$D$1:$M$1)),[2]掉落汇总!$A$2:$A$871,M$1,[2]掉落汇总!$C$2:$C$871,$Q$1)+SUMIFS(OFFSET([2]掉落汇总!$C$2:$C$871,,MATCH($B46,[2]掉落汇总!$D$1:$M$1)),[2]掉落汇总!$A$2:$A$871,M$1,[2]掉落汇总!$C$2:$C$871,$Q$2)/$Q$3)*宝箱投放计算!L46</f>
        <v>0.36155552960411075</v>
      </c>
      <c r="N46">
        <f ca="1">(SUMIFS(OFFSET([2]掉落汇总!$C$2:$C$871,,MATCH($B46,[2]掉落汇总!$D$1:$M$1)),[2]掉落汇总!$A$2:$A$871,N$1,[2]掉落汇总!$C$2:$C$871,$Q$1)+SUMIFS(OFFSET([2]掉落汇总!$C$2:$C$871,,MATCH($B46,[2]掉落汇总!$D$1:$M$1)),[2]掉落汇总!$A$2:$A$871,N$1,[2]掉落汇总!$C$2:$C$871,$Q$2)/$Q$3)*宝箱投放计算!M46</f>
        <v>8.4091467912466203E-2</v>
      </c>
      <c r="O46">
        <f ca="1">(SUMIFS(OFFSET([2]掉落汇总!$C$2:$C$871,,MATCH($B46,[2]掉落汇总!$D$1:$M$1)),[2]掉落汇总!$A$2:$A$871,O$1,[2]掉落汇总!$C$2:$C$871,$Q$1)+SUMIFS(OFFSET([2]掉落汇总!$C$2:$C$871,,MATCH($B46,[2]掉落汇总!$D$1:$M$1)),[2]掉落汇总!$A$2:$A$871,O$1,[2]掉落汇总!$C$2:$C$871,$Q$2)/$Q$3)*宝箱投放计算!N46</f>
        <v>0.17426381605486088</v>
      </c>
    </row>
    <row r="47" spans="1:15" x14ac:dyDescent="0.2">
      <c r="A47">
        <f>玩家成长时间线!A47</f>
        <v>46</v>
      </c>
      <c r="B47">
        <f>玩家成长时间线!B47</f>
        <v>9</v>
      </c>
      <c r="C47">
        <f ca="1">SUM($D$2:D47)</f>
        <v>170.3003185141832</v>
      </c>
      <c r="D47">
        <f t="shared" ca="1" si="0"/>
        <v>3.450959493980525</v>
      </c>
      <c r="E47">
        <f ca="1">(SUMIFS(OFFSET([2]掉落汇总!$C$2:$C$871,,MATCH($B47,[2]掉落汇总!$D$1:$M$1)),[2]掉落汇总!$A$2:$A$871,E$1,[2]掉落汇总!$C$2:$C$871,$Q$1)+SUMIFS(OFFSET([2]掉落汇总!$C$2:$C$871,,MATCH($B47,[2]掉落汇总!$D$1:$M$1)),[2]掉落汇总!$A$2:$A$871,E$1,[2]掉落汇总!$C$2:$C$871,$Q$2)/$Q$3)*宝箱投放计算!D47</f>
        <v>1.1413845147219193</v>
      </c>
      <c r="F47">
        <f ca="1">(SUMIFS(OFFSET([2]掉落汇总!$C$2:$C$871,,MATCH($B47,[2]掉落汇总!$D$1:$M$1)),[2]掉落汇总!$A$2:$A$871,F$1,[2]掉落汇总!$C$2:$C$871,$Q$1)+SUMIFS(OFFSET([2]掉落汇总!$C$2:$C$871,,MATCH($B47,[2]掉落汇总!$D$1:$M$1)),[2]掉落汇总!$A$2:$A$871,F$1,[2]掉落汇总!$C$2:$C$871,$Q$2)/$Q$3)*宝箱投放计算!E47</f>
        <v>1.3244406196213427</v>
      </c>
      <c r="G47">
        <f ca="1">(SUMIFS(OFFSET([2]掉落汇总!$C$2:$C$871,,MATCH($B47,[2]掉落汇总!$D$1:$M$1)),[2]掉落汇总!$A$2:$A$871,G$1,[2]掉落汇总!$C$2:$C$871,$Q$1)+SUMIFS(OFFSET([2]掉落汇总!$C$2:$C$871,,MATCH($B47,[2]掉落汇总!$D$1:$M$1)),[2]掉落汇总!$A$2:$A$871,G$1,[2]掉落汇总!$C$2:$C$871,$Q$2)/$Q$3)*宝箱投放计算!F47</f>
        <v>0</v>
      </c>
      <c r="H47">
        <f ca="1">(SUMIFS(OFFSET([2]掉落汇总!$C$2:$C$871,,MATCH($B47,[2]掉落汇总!$D$1:$M$1)),[2]掉落汇总!$A$2:$A$871,H$1,[2]掉落汇总!$C$2:$C$871,$Q$1)+SUMIFS(OFFSET([2]掉落汇总!$C$2:$C$871,,MATCH($B47,[2]掉落汇总!$D$1:$M$1)),[2]掉落汇总!$A$2:$A$871,H$1,[2]掉落汇总!$C$2:$C$871,$Q$2)/$Q$3)*宝箱投放计算!G47</f>
        <v>0</v>
      </c>
      <c r="I47">
        <f ca="1">(SUMIFS(OFFSET([2]掉落汇总!$C$2:$C$871,,MATCH($B47,[2]掉落汇总!$D$1:$M$1)),[2]掉落汇总!$A$2:$A$871,I$1,[2]掉落汇总!$C$2:$C$871,$Q$1)+SUMIFS(OFFSET([2]掉落汇总!$C$2:$C$871,,MATCH($B47,[2]掉落汇总!$D$1:$M$1)),[2]掉落汇总!$A$2:$A$871,I$1,[2]掉落汇总!$C$2:$C$871,$Q$2)/$Q$3)*宝箱投放计算!H47</f>
        <v>0</v>
      </c>
      <c r="J47">
        <f ca="1">(SUMIFS(OFFSET([2]掉落汇总!$C$2:$C$871,,MATCH($B47,[2]掉落汇总!$D$1:$M$1)),[2]掉落汇总!$A$2:$A$871,J$1,[2]掉落汇总!$C$2:$C$871,$Q$1)+SUMIFS(OFFSET([2]掉落汇总!$C$2:$C$871,,MATCH($B47,[2]掉落汇总!$D$1:$M$1)),[2]掉落汇总!$A$2:$A$871,J$1,[2]掉落汇总!$C$2:$C$871,$Q$2)/$Q$3)*宝箱投放计算!I47</f>
        <v>0</v>
      </c>
      <c r="K47">
        <f ca="1">(SUMIFS(OFFSET([2]掉落汇总!$C$2:$C$871,,MATCH($B47,[2]掉落汇总!$D$1:$M$1)),[2]掉落汇总!$A$2:$A$871,K$1,[2]掉落汇总!$C$2:$C$871,$Q$1)+SUMIFS(OFFSET([2]掉落汇总!$C$2:$C$871,,MATCH($B47,[2]掉落汇总!$D$1:$M$1)),[2]掉落汇总!$A$2:$A$871,K$1,[2]掉落汇总!$C$2:$C$871,$Q$2)/$Q$3)*宝箱投放计算!J47</f>
        <v>0</v>
      </c>
      <c r="L47">
        <f ca="1">(SUMIFS(OFFSET([2]掉落汇总!$C$2:$C$871,,MATCH($B47,[2]掉落汇总!$D$1:$M$1)),[2]掉落汇总!$A$2:$A$871,L$1,[2]掉落汇总!$C$2:$C$871,$Q$1)+SUMIFS(OFFSET([2]掉落汇总!$C$2:$C$871,,MATCH($B47,[2]掉落汇总!$D$1:$M$1)),[2]掉落汇总!$A$2:$A$871,L$1,[2]掉落汇总!$C$2:$C$871,$Q$2)/$Q$3)*宝箱投放计算!K47</f>
        <v>0.36522354606582519</v>
      </c>
      <c r="M47">
        <f ca="1">(SUMIFS(OFFSET([2]掉落汇总!$C$2:$C$871,,MATCH($B47,[2]掉落汇总!$D$1:$M$1)),[2]掉落汇总!$A$2:$A$871,M$1,[2]掉落汇总!$C$2:$C$871,$Q$1)+SUMIFS(OFFSET([2]掉落汇总!$C$2:$C$871,,MATCH($B47,[2]掉落汇总!$D$1:$M$1)),[2]掉落汇总!$A$2:$A$871,M$1,[2]掉落汇总!$C$2:$C$871,$Q$2)/$Q$3)*宝箱投放计算!L47</f>
        <v>0.36155552960411075</v>
      </c>
      <c r="N47">
        <f ca="1">(SUMIFS(OFFSET([2]掉落汇总!$C$2:$C$871,,MATCH($B47,[2]掉落汇总!$D$1:$M$1)),[2]掉落汇总!$A$2:$A$871,N$1,[2]掉落汇总!$C$2:$C$871,$Q$1)+SUMIFS(OFFSET([2]掉落汇总!$C$2:$C$871,,MATCH($B47,[2]掉落汇总!$D$1:$M$1)),[2]掉落汇总!$A$2:$A$871,N$1,[2]掉落汇总!$C$2:$C$871,$Q$2)/$Q$3)*宝箱投放计算!M47</f>
        <v>8.4091467912466203E-2</v>
      </c>
      <c r="O47">
        <f ca="1">(SUMIFS(OFFSET([2]掉落汇总!$C$2:$C$871,,MATCH($B47,[2]掉落汇总!$D$1:$M$1)),[2]掉落汇总!$A$2:$A$871,O$1,[2]掉落汇总!$C$2:$C$871,$Q$1)+SUMIFS(OFFSET([2]掉落汇总!$C$2:$C$871,,MATCH($B47,[2]掉落汇总!$D$1:$M$1)),[2]掉落汇总!$A$2:$A$871,O$1,[2]掉落汇总!$C$2:$C$871,$Q$2)/$Q$3)*宝箱投放计算!N47</f>
        <v>0.17426381605486088</v>
      </c>
    </row>
    <row r="48" spans="1:15" x14ac:dyDescent="0.2">
      <c r="A48">
        <f>玩家成长时间线!A48</f>
        <v>47</v>
      </c>
      <c r="B48">
        <f>玩家成长时间线!B48</f>
        <v>9</v>
      </c>
      <c r="C48">
        <f ca="1">SUM($D$2:D48)</f>
        <v>173.85020930587365</v>
      </c>
      <c r="D48">
        <f t="shared" ca="1" si="0"/>
        <v>3.5498907916904483</v>
      </c>
      <c r="E48">
        <f ca="1">(SUMIFS(OFFSET([2]掉落汇总!$C$2:$C$871,,MATCH($B48,[2]掉落汇总!$D$1:$M$1)),[2]掉落汇总!$A$2:$A$871,E$1,[2]掉落汇总!$C$2:$C$871,$Q$1)+SUMIFS(OFFSET([2]掉落汇总!$C$2:$C$871,,MATCH($B48,[2]掉落汇总!$D$1:$M$1)),[2]掉落汇总!$A$2:$A$871,E$1,[2]掉落汇总!$C$2:$C$871,$Q$2)/$Q$3)*宝箱投放计算!D48</f>
        <v>1.2403158124318427</v>
      </c>
      <c r="F48">
        <f ca="1">(SUMIFS(OFFSET([2]掉落汇总!$C$2:$C$871,,MATCH($B48,[2]掉落汇总!$D$1:$M$1)),[2]掉落汇总!$A$2:$A$871,F$1,[2]掉落汇总!$C$2:$C$871,$Q$1)+SUMIFS(OFFSET([2]掉落汇总!$C$2:$C$871,,MATCH($B48,[2]掉落汇总!$D$1:$M$1)),[2]掉落汇总!$A$2:$A$871,F$1,[2]掉落汇总!$C$2:$C$871,$Q$2)/$Q$3)*宝箱投放计算!E48</f>
        <v>1.3244406196213427</v>
      </c>
      <c r="G48">
        <f ca="1">(SUMIFS(OFFSET([2]掉落汇总!$C$2:$C$871,,MATCH($B48,[2]掉落汇总!$D$1:$M$1)),[2]掉落汇总!$A$2:$A$871,G$1,[2]掉落汇总!$C$2:$C$871,$Q$1)+SUMIFS(OFFSET([2]掉落汇总!$C$2:$C$871,,MATCH($B48,[2]掉落汇总!$D$1:$M$1)),[2]掉落汇总!$A$2:$A$871,G$1,[2]掉落汇总!$C$2:$C$871,$Q$2)/$Q$3)*宝箱投放计算!F48</f>
        <v>0</v>
      </c>
      <c r="H48">
        <f ca="1">(SUMIFS(OFFSET([2]掉落汇总!$C$2:$C$871,,MATCH($B48,[2]掉落汇总!$D$1:$M$1)),[2]掉落汇总!$A$2:$A$871,H$1,[2]掉落汇总!$C$2:$C$871,$Q$1)+SUMIFS(OFFSET([2]掉落汇总!$C$2:$C$871,,MATCH($B48,[2]掉落汇总!$D$1:$M$1)),[2]掉落汇总!$A$2:$A$871,H$1,[2]掉落汇总!$C$2:$C$871,$Q$2)/$Q$3)*宝箱投放计算!G48</f>
        <v>0</v>
      </c>
      <c r="I48">
        <f ca="1">(SUMIFS(OFFSET([2]掉落汇总!$C$2:$C$871,,MATCH($B48,[2]掉落汇总!$D$1:$M$1)),[2]掉落汇总!$A$2:$A$871,I$1,[2]掉落汇总!$C$2:$C$871,$Q$1)+SUMIFS(OFFSET([2]掉落汇总!$C$2:$C$871,,MATCH($B48,[2]掉落汇总!$D$1:$M$1)),[2]掉落汇总!$A$2:$A$871,I$1,[2]掉落汇总!$C$2:$C$871,$Q$2)/$Q$3)*宝箱投放计算!H48</f>
        <v>0</v>
      </c>
      <c r="J48">
        <f ca="1">(SUMIFS(OFFSET([2]掉落汇总!$C$2:$C$871,,MATCH($B48,[2]掉落汇总!$D$1:$M$1)),[2]掉落汇总!$A$2:$A$871,J$1,[2]掉落汇总!$C$2:$C$871,$Q$1)+SUMIFS(OFFSET([2]掉落汇总!$C$2:$C$871,,MATCH($B48,[2]掉落汇总!$D$1:$M$1)),[2]掉落汇总!$A$2:$A$871,J$1,[2]掉落汇总!$C$2:$C$871,$Q$2)/$Q$3)*宝箱投放计算!I48</f>
        <v>0</v>
      </c>
      <c r="K48">
        <f ca="1">(SUMIFS(OFFSET([2]掉落汇总!$C$2:$C$871,,MATCH($B48,[2]掉落汇总!$D$1:$M$1)),[2]掉落汇总!$A$2:$A$871,K$1,[2]掉落汇总!$C$2:$C$871,$Q$1)+SUMIFS(OFFSET([2]掉落汇总!$C$2:$C$871,,MATCH($B48,[2]掉落汇总!$D$1:$M$1)),[2]掉落汇总!$A$2:$A$871,K$1,[2]掉落汇总!$C$2:$C$871,$Q$2)/$Q$3)*宝箱投放计算!J48</f>
        <v>0</v>
      </c>
      <c r="L48">
        <f ca="1">(SUMIFS(OFFSET([2]掉落汇总!$C$2:$C$871,,MATCH($B48,[2]掉落汇总!$D$1:$M$1)),[2]掉落汇总!$A$2:$A$871,L$1,[2]掉落汇总!$C$2:$C$871,$Q$1)+SUMIFS(OFFSET([2]掉落汇总!$C$2:$C$871,,MATCH($B48,[2]掉落汇总!$D$1:$M$1)),[2]掉落汇总!$A$2:$A$871,L$1,[2]掉落汇总!$C$2:$C$871,$Q$2)/$Q$3)*宝箱投放计算!K48</f>
        <v>0.36522354606582519</v>
      </c>
      <c r="M48">
        <f ca="1">(SUMIFS(OFFSET([2]掉落汇总!$C$2:$C$871,,MATCH($B48,[2]掉落汇总!$D$1:$M$1)),[2]掉落汇总!$A$2:$A$871,M$1,[2]掉落汇总!$C$2:$C$871,$Q$1)+SUMIFS(OFFSET([2]掉落汇总!$C$2:$C$871,,MATCH($B48,[2]掉落汇总!$D$1:$M$1)),[2]掉落汇总!$A$2:$A$871,M$1,[2]掉落汇总!$C$2:$C$871,$Q$2)/$Q$3)*宝箱投放计算!L48</f>
        <v>0.36155552960411075</v>
      </c>
      <c r="N48">
        <f ca="1">(SUMIFS(OFFSET([2]掉落汇总!$C$2:$C$871,,MATCH($B48,[2]掉落汇总!$D$1:$M$1)),[2]掉落汇总!$A$2:$A$871,N$1,[2]掉落汇总!$C$2:$C$871,$Q$1)+SUMIFS(OFFSET([2]掉落汇总!$C$2:$C$871,,MATCH($B48,[2]掉落汇总!$D$1:$M$1)),[2]掉落汇总!$A$2:$A$871,N$1,[2]掉落汇总!$C$2:$C$871,$Q$2)/$Q$3)*宝箱投放计算!M48</f>
        <v>8.4091467912466203E-2</v>
      </c>
      <c r="O48">
        <f ca="1">(SUMIFS(OFFSET([2]掉落汇总!$C$2:$C$871,,MATCH($B48,[2]掉落汇总!$D$1:$M$1)),[2]掉落汇总!$A$2:$A$871,O$1,[2]掉落汇总!$C$2:$C$871,$Q$1)+SUMIFS(OFFSET([2]掉落汇总!$C$2:$C$871,,MATCH($B48,[2]掉落汇总!$D$1:$M$1)),[2]掉落汇总!$A$2:$A$871,O$1,[2]掉落汇总!$C$2:$C$871,$Q$2)/$Q$3)*宝箱投放计算!N48</f>
        <v>0.17426381605486088</v>
      </c>
    </row>
    <row r="49" spans="1:15" x14ac:dyDescent="0.2">
      <c r="A49">
        <f>玩家成长时间线!A49</f>
        <v>48</v>
      </c>
      <c r="B49">
        <f>玩家成长时间线!B49</f>
        <v>10</v>
      </c>
      <c r="C49">
        <f ca="1">SUM($D$2:D49)</f>
        <v>179.40192172988142</v>
      </c>
      <c r="D49">
        <f t="shared" ca="1" si="0"/>
        <v>5.5517124240077882</v>
      </c>
      <c r="E49">
        <f ca="1">(SUMIFS(OFFSET([2]掉落汇总!$C$2:$C$871,,MATCH($B49,[2]掉落汇总!$D$1:$M$1)),[2]掉落汇总!$A$2:$A$871,E$1,[2]掉落汇总!$C$2:$C$871,$Q$1)+SUMIFS(OFFSET([2]掉落汇总!$C$2:$C$871,,MATCH($B49,[2]掉落汇总!$D$1:$M$1)),[2]掉落汇总!$A$2:$A$871,E$1,[2]掉落汇总!$C$2:$C$871,$Q$2)/$Q$3)*宝箱投放计算!D49</f>
        <v>1.1102468174644924</v>
      </c>
      <c r="F49">
        <f ca="1">(SUMIFS(OFFSET([2]掉落汇总!$C$2:$C$871,,MATCH($B49,[2]掉落汇总!$D$1:$M$1)),[2]掉落汇总!$A$2:$A$871,F$1,[2]掉落汇总!$C$2:$C$871,$Q$1)+SUMIFS(OFFSET([2]掉落汇总!$C$2:$C$871,,MATCH($B49,[2]掉落汇总!$D$1:$M$1)),[2]掉落汇总!$A$2:$A$871,F$1,[2]掉落汇总!$C$2:$C$871,$Q$2)/$Q$3)*宝箱投放计算!E49</f>
        <v>1.3244406196213427</v>
      </c>
      <c r="G49">
        <f ca="1">(SUMIFS(OFFSET([2]掉落汇总!$C$2:$C$871,,MATCH($B49,[2]掉落汇总!$D$1:$M$1)),[2]掉落汇总!$A$2:$A$871,G$1,[2]掉落汇总!$C$2:$C$871,$Q$1)+SUMIFS(OFFSET([2]掉落汇总!$C$2:$C$871,,MATCH($B49,[2]掉落汇总!$D$1:$M$1)),[2]掉落汇总!$A$2:$A$871,G$1,[2]掉落汇总!$C$2:$C$871,$Q$2)/$Q$3)*宝箱投放计算!F49</f>
        <v>0</v>
      </c>
      <c r="H49">
        <f ca="1">(SUMIFS(OFFSET([2]掉落汇总!$C$2:$C$871,,MATCH($B49,[2]掉落汇总!$D$1:$M$1)),[2]掉落汇总!$A$2:$A$871,H$1,[2]掉落汇总!$C$2:$C$871,$Q$1)+SUMIFS(OFFSET([2]掉落汇总!$C$2:$C$871,,MATCH($B49,[2]掉落汇总!$D$1:$M$1)),[2]掉落汇总!$A$2:$A$871,H$1,[2]掉落汇总!$C$2:$C$871,$Q$2)/$Q$3)*宝箱投放计算!G49</f>
        <v>0</v>
      </c>
      <c r="I49">
        <f ca="1">(SUMIFS(OFFSET([2]掉落汇总!$C$2:$C$871,,MATCH($B49,[2]掉落汇总!$D$1:$M$1)),[2]掉落汇总!$A$2:$A$871,I$1,[2]掉落汇总!$C$2:$C$871,$Q$1)+SUMIFS(OFFSET([2]掉落汇总!$C$2:$C$871,,MATCH($B49,[2]掉落汇总!$D$1:$M$1)),[2]掉落汇总!$A$2:$A$871,I$1,[2]掉落汇总!$C$2:$C$871,$Q$2)/$Q$3)*宝箱投放计算!H49</f>
        <v>0</v>
      </c>
      <c r="J49">
        <f ca="1">(SUMIFS(OFFSET([2]掉落汇总!$C$2:$C$871,,MATCH($B49,[2]掉落汇总!$D$1:$M$1)),[2]掉落汇总!$A$2:$A$871,J$1,[2]掉落汇总!$C$2:$C$871,$Q$1)+SUMIFS(OFFSET([2]掉落汇总!$C$2:$C$871,,MATCH($B49,[2]掉落汇总!$D$1:$M$1)),[2]掉落汇总!$A$2:$A$871,J$1,[2]掉落汇总!$C$2:$C$871,$Q$2)/$Q$3)*宝箱投放计算!I49</f>
        <v>2.1318906272846903</v>
      </c>
      <c r="K49">
        <f ca="1">(SUMIFS(OFFSET([2]掉落汇总!$C$2:$C$871,,MATCH($B49,[2]掉落汇总!$D$1:$M$1)),[2]掉落汇总!$A$2:$A$871,K$1,[2]掉落汇总!$C$2:$C$871,$Q$1)+SUMIFS(OFFSET([2]掉落汇总!$C$2:$C$871,,MATCH($B49,[2]掉落汇总!$D$1:$M$1)),[2]掉落汇总!$A$2:$A$871,K$1,[2]掉落汇总!$C$2:$C$871,$Q$2)/$Q$3)*宝箱投放计算!J49</f>
        <v>0</v>
      </c>
      <c r="L49">
        <f ca="1">(SUMIFS(OFFSET([2]掉落汇总!$C$2:$C$871,,MATCH($B49,[2]掉落汇总!$D$1:$M$1)),[2]掉落汇总!$A$2:$A$871,L$1,[2]掉落汇总!$C$2:$C$871,$Q$1)+SUMIFS(OFFSET([2]掉落汇总!$C$2:$C$871,,MATCH($B49,[2]掉落汇总!$D$1:$M$1)),[2]掉落汇总!$A$2:$A$871,L$1,[2]掉落汇总!$C$2:$C$871,$Q$2)/$Q$3)*宝箱投放计算!K49</f>
        <v>0.36522354606582519</v>
      </c>
      <c r="M49">
        <f ca="1">(SUMIFS(OFFSET([2]掉落汇总!$C$2:$C$871,,MATCH($B49,[2]掉落汇总!$D$1:$M$1)),[2]掉落汇总!$A$2:$A$871,M$1,[2]掉落汇总!$C$2:$C$871,$Q$1)+SUMIFS(OFFSET([2]掉落汇总!$C$2:$C$871,,MATCH($B49,[2]掉落汇总!$D$1:$M$1)),[2]掉落汇总!$A$2:$A$871,M$1,[2]掉落汇总!$C$2:$C$871,$Q$2)/$Q$3)*宝箱投放计算!L49</f>
        <v>0.36155552960411075</v>
      </c>
      <c r="N49">
        <f ca="1">(SUMIFS(OFFSET([2]掉落汇总!$C$2:$C$871,,MATCH($B49,[2]掉落汇总!$D$1:$M$1)),[2]掉落汇总!$A$2:$A$871,N$1,[2]掉落汇总!$C$2:$C$871,$Q$1)+SUMIFS(OFFSET([2]掉落汇总!$C$2:$C$871,,MATCH($B49,[2]掉落汇总!$D$1:$M$1)),[2]掉落汇总!$A$2:$A$871,N$1,[2]掉落汇总!$C$2:$C$871,$Q$2)/$Q$3)*宝箱投放计算!M49</f>
        <v>8.4091467912466203E-2</v>
      </c>
      <c r="O49">
        <f ca="1">(SUMIFS(OFFSET([2]掉落汇总!$C$2:$C$871,,MATCH($B49,[2]掉落汇总!$D$1:$M$1)),[2]掉落汇总!$A$2:$A$871,O$1,[2]掉落汇总!$C$2:$C$871,$Q$1)+SUMIFS(OFFSET([2]掉落汇总!$C$2:$C$871,,MATCH($B49,[2]掉落汇总!$D$1:$M$1)),[2]掉落汇总!$A$2:$A$871,O$1,[2]掉落汇总!$C$2:$C$871,$Q$2)/$Q$3)*宝箱投放计算!N49</f>
        <v>0.17426381605486088</v>
      </c>
    </row>
    <row r="50" spans="1:15" x14ac:dyDescent="0.2">
      <c r="A50">
        <f>玩家成长时间线!A50</f>
        <v>49</v>
      </c>
      <c r="B50">
        <f>玩家成长时间线!B50</f>
        <v>10</v>
      </c>
      <c r="C50">
        <f ca="1">SUM($D$2:D50)</f>
        <v>182.82628850293275</v>
      </c>
      <c r="D50">
        <f t="shared" ca="1" si="0"/>
        <v>3.4243667730513461</v>
      </c>
      <c r="E50">
        <f ca="1">(SUMIFS(OFFSET([2]掉落汇总!$C$2:$C$871,,MATCH($B50,[2]掉落汇总!$D$1:$M$1)),[2]掉落汇总!$A$2:$A$871,E$1,[2]掉落汇总!$C$2:$C$871,$Q$1)+SUMIFS(OFFSET([2]掉落汇总!$C$2:$C$871,,MATCH($B50,[2]掉落汇总!$D$1:$M$1)),[2]掉落汇总!$A$2:$A$871,E$1,[2]掉落汇总!$C$2:$C$871,$Q$2)/$Q$3)*宝箱投放计算!D50</f>
        <v>1.1147917937927405</v>
      </c>
      <c r="F50">
        <f ca="1">(SUMIFS(OFFSET([2]掉落汇总!$C$2:$C$871,,MATCH($B50,[2]掉落汇总!$D$1:$M$1)),[2]掉落汇总!$A$2:$A$871,F$1,[2]掉落汇总!$C$2:$C$871,$Q$1)+SUMIFS(OFFSET([2]掉落汇总!$C$2:$C$871,,MATCH($B50,[2]掉落汇总!$D$1:$M$1)),[2]掉落汇总!$A$2:$A$871,F$1,[2]掉落汇总!$C$2:$C$871,$Q$2)/$Q$3)*宝箱投放计算!E50</f>
        <v>1.3244406196213427</v>
      </c>
      <c r="G50">
        <f ca="1">(SUMIFS(OFFSET([2]掉落汇总!$C$2:$C$871,,MATCH($B50,[2]掉落汇总!$D$1:$M$1)),[2]掉落汇总!$A$2:$A$871,G$1,[2]掉落汇总!$C$2:$C$871,$Q$1)+SUMIFS(OFFSET([2]掉落汇总!$C$2:$C$871,,MATCH($B50,[2]掉落汇总!$D$1:$M$1)),[2]掉落汇总!$A$2:$A$871,G$1,[2]掉落汇总!$C$2:$C$871,$Q$2)/$Q$3)*宝箱投放计算!F50</f>
        <v>0</v>
      </c>
      <c r="H50">
        <f ca="1">(SUMIFS(OFFSET([2]掉落汇总!$C$2:$C$871,,MATCH($B50,[2]掉落汇总!$D$1:$M$1)),[2]掉落汇总!$A$2:$A$871,H$1,[2]掉落汇总!$C$2:$C$871,$Q$1)+SUMIFS(OFFSET([2]掉落汇总!$C$2:$C$871,,MATCH($B50,[2]掉落汇总!$D$1:$M$1)),[2]掉落汇总!$A$2:$A$871,H$1,[2]掉落汇总!$C$2:$C$871,$Q$2)/$Q$3)*宝箱投放计算!G50</f>
        <v>0</v>
      </c>
      <c r="I50">
        <f ca="1">(SUMIFS(OFFSET([2]掉落汇总!$C$2:$C$871,,MATCH($B50,[2]掉落汇总!$D$1:$M$1)),[2]掉落汇总!$A$2:$A$871,I$1,[2]掉落汇总!$C$2:$C$871,$Q$1)+SUMIFS(OFFSET([2]掉落汇总!$C$2:$C$871,,MATCH($B50,[2]掉落汇总!$D$1:$M$1)),[2]掉落汇总!$A$2:$A$871,I$1,[2]掉落汇总!$C$2:$C$871,$Q$2)/$Q$3)*宝箱投放计算!H50</f>
        <v>0</v>
      </c>
      <c r="J50">
        <f ca="1">(SUMIFS(OFFSET([2]掉落汇总!$C$2:$C$871,,MATCH($B50,[2]掉落汇总!$D$1:$M$1)),[2]掉落汇总!$A$2:$A$871,J$1,[2]掉落汇总!$C$2:$C$871,$Q$1)+SUMIFS(OFFSET([2]掉落汇总!$C$2:$C$871,,MATCH($B50,[2]掉落汇总!$D$1:$M$1)),[2]掉落汇总!$A$2:$A$871,J$1,[2]掉落汇总!$C$2:$C$871,$Q$2)/$Q$3)*宝箱投放计算!I50</f>
        <v>0</v>
      </c>
      <c r="K50">
        <f ca="1">(SUMIFS(OFFSET([2]掉落汇总!$C$2:$C$871,,MATCH($B50,[2]掉落汇总!$D$1:$M$1)),[2]掉落汇总!$A$2:$A$871,K$1,[2]掉落汇总!$C$2:$C$871,$Q$1)+SUMIFS(OFFSET([2]掉落汇总!$C$2:$C$871,,MATCH($B50,[2]掉落汇总!$D$1:$M$1)),[2]掉落汇总!$A$2:$A$871,K$1,[2]掉落汇总!$C$2:$C$871,$Q$2)/$Q$3)*宝箱投放计算!J50</f>
        <v>0</v>
      </c>
      <c r="L50">
        <f ca="1">(SUMIFS(OFFSET([2]掉落汇总!$C$2:$C$871,,MATCH($B50,[2]掉落汇总!$D$1:$M$1)),[2]掉落汇总!$A$2:$A$871,L$1,[2]掉落汇总!$C$2:$C$871,$Q$1)+SUMIFS(OFFSET([2]掉落汇总!$C$2:$C$871,,MATCH($B50,[2]掉落汇总!$D$1:$M$1)),[2]掉落汇总!$A$2:$A$871,L$1,[2]掉落汇总!$C$2:$C$871,$Q$2)/$Q$3)*宝箱投放计算!K50</f>
        <v>0.36522354606582519</v>
      </c>
      <c r="M50">
        <f ca="1">(SUMIFS(OFFSET([2]掉落汇总!$C$2:$C$871,,MATCH($B50,[2]掉落汇总!$D$1:$M$1)),[2]掉落汇总!$A$2:$A$871,M$1,[2]掉落汇总!$C$2:$C$871,$Q$1)+SUMIFS(OFFSET([2]掉落汇总!$C$2:$C$871,,MATCH($B50,[2]掉落汇总!$D$1:$M$1)),[2]掉落汇总!$A$2:$A$871,M$1,[2]掉落汇总!$C$2:$C$871,$Q$2)/$Q$3)*宝箱投放计算!L50</f>
        <v>0.36155552960411075</v>
      </c>
      <c r="N50">
        <f ca="1">(SUMIFS(OFFSET([2]掉落汇总!$C$2:$C$871,,MATCH($B50,[2]掉落汇总!$D$1:$M$1)),[2]掉落汇总!$A$2:$A$871,N$1,[2]掉落汇总!$C$2:$C$871,$Q$1)+SUMIFS(OFFSET([2]掉落汇总!$C$2:$C$871,,MATCH($B50,[2]掉落汇总!$D$1:$M$1)),[2]掉落汇总!$A$2:$A$871,N$1,[2]掉落汇总!$C$2:$C$871,$Q$2)/$Q$3)*宝箱投放计算!M50</f>
        <v>8.4091467912466203E-2</v>
      </c>
      <c r="O50">
        <f ca="1">(SUMIFS(OFFSET([2]掉落汇总!$C$2:$C$871,,MATCH($B50,[2]掉落汇总!$D$1:$M$1)),[2]掉落汇总!$A$2:$A$871,O$1,[2]掉落汇总!$C$2:$C$871,$Q$1)+SUMIFS(OFFSET([2]掉落汇总!$C$2:$C$871,,MATCH($B50,[2]掉落汇总!$D$1:$M$1)),[2]掉落汇总!$A$2:$A$871,O$1,[2]掉落汇总!$C$2:$C$871,$Q$2)/$Q$3)*宝箱投放计算!N50</f>
        <v>0.17426381605486088</v>
      </c>
    </row>
    <row r="51" spans="1:15" x14ac:dyDescent="0.2">
      <c r="A51">
        <f>玩家成长时间线!A51</f>
        <v>50</v>
      </c>
      <c r="B51">
        <f>玩家成长时间线!B51</f>
        <v>10</v>
      </c>
      <c r="C51">
        <f ca="1">SUM($D$2:D51)</f>
        <v>186.25520025231236</v>
      </c>
      <c r="D51">
        <f t="shared" ca="1" si="0"/>
        <v>3.4289117493795946</v>
      </c>
      <c r="E51">
        <f ca="1">(SUMIFS(OFFSET([2]掉落汇总!$C$2:$C$871,,MATCH($B51,[2]掉落汇总!$D$1:$M$1)),[2]掉落汇总!$A$2:$A$871,E$1,[2]掉落汇总!$C$2:$C$871,$Q$1)+SUMIFS(OFFSET([2]掉落汇总!$C$2:$C$871,,MATCH($B51,[2]掉落汇总!$D$1:$M$1)),[2]掉落汇总!$A$2:$A$871,E$1,[2]掉落汇总!$C$2:$C$871,$Q$2)/$Q$3)*宝箱投放计算!D51</f>
        <v>1.1193367701209889</v>
      </c>
      <c r="F51">
        <f ca="1">(SUMIFS(OFFSET([2]掉落汇总!$C$2:$C$871,,MATCH($B51,[2]掉落汇总!$D$1:$M$1)),[2]掉落汇总!$A$2:$A$871,F$1,[2]掉落汇总!$C$2:$C$871,$Q$1)+SUMIFS(OFFSET([2]掉落汇总!$C$2:$C$871,,MATCH($B51,[2]掉落汇总!$D$1:$M$1)),[2]掉落汇总!$A$2:$A$871,F$1,[2]掉落汇总!$C$2:$C$871,$Q$2)/$Q$3)*宝箱投放计算!E51</f>
        <v>1.3244406196213427</v>
      </c>
      <c r="G51">
        <f ca="1">(SUMIFS(OFFSET([2]掉落汇总!$C$2:$C$871,,MATCH($B51,[2]掉落汇总!$D$1:$M$1)),[2]掉落汇总!$A$2:$A$871,G$1,[2]掉落汇总!$C$2:$C$871,$Q$1)+SUMIFS(OFFSET([2]掉落汇总!$C$2:$C$871,,MATCH($B51,[2]掉落汇总!$D$1:$M$1)),[2]掉落汇总!$A$2:$A$871,G$1,[2]掉落汇总!$C$2:$C$871,$Q$2)/$Q$3)*宝箱投放计算!F51</f>
        <v>0</v>
      </c>
      <c r="H51">
        <f ca="1">(SUMIFS(OFFSET([2]掉落汇总!$C$2:$C$871,,MATCH($B51,[2]掉落汇总!$D$1:$M$1)),[2]掉落汇总!$A$2:$A$871,H$1,[2]掉落汇总!$C$2:$C$871,$Q$1)+SUMIFS(OFFSET([2]掉落汇总!$C$2:$C$871,,MATCH($B51,[2]掉落汇总!$D$1:$M$1)),[2]掉落汇总!$A$2:$A$871,H$1,[2]掉落汇总!$C$2:$C$871,$Q$2)/$Q$3)*宝箱投放计算!G51</f>
        <v>0</v>
      </c>
      <c r="I51">
        <f ca="1">(SUMIFS(OFFSET([2]掉落汇总!$C$2:$C$871,,MATCH($B51,[2]掉落汇总!$D$1:$M$1)),[2]掉落汇总!$A$2:$A$871,I$1,[2]掉落汇总!$C$2:$C$871,$Q$1)+SUMIFS(OFFSET([2]掉落汇总!$C$2:$C$871,,MATCH($B51,[2]掉落汇总!$D$1:$M$1)),[2]掉落汇总!$A$2:$A$871,I$1,[2]掉落汇总!$C$2:$C$871,$Q$2)/$Q$3)*宝箱投放计算!H51</f>
        <v>0</v>
      </c>
      <c r="J51">
        <f ca="1">(SUMIFS(OFFSET([2]掉落汇总!$C$2:$C$871,,MATCH($B51,[2]掉落汇总!$D$1:$M$1)),[2]掉落汇总!$A$2:$A$871,J$1,[2]掉落汇总!$C$2:$C$871,$Q$1)+SUMIFS(OFFSET([2]掉落汇总!$C$2:$C$871,,MATCH($B51,[2]掉落汇总!$D$1:$M$1)),[2]掉落汇总!$A$2:$A$871,J$1,[2]掉落汇总!$C$2:$C$871,$Q$2)/$Q$3)*宝箱投放计算!I51</f>
        <v>0</v>
      </c>
      <c r="K51">
        <f ca="1">(SUMIFS(OFFSET([2]掉落汇总!$C$2:$C$871,,MATCH($B51,[2]掉落汇总!$D$1:$M$1)),[2]掉落汇总!$A$2:$A$871,K$1,[2]掉落汇总!$C$2:$C$871,$Q$1)+SUMIFS(OFFSET([2]掉落汇总!$C$2:$C$871,,MATCH($B51,[2]掉落汇总!$D$1:$M$1)),[2]掉落汇总!$A$2:$A$871,K$1,[2]掉落汇总!$C$2:$C$871,$Q$2)/$Q$3)*宝箱投放计算!J51</f>
        <v>0</v>
      </c>
      <c r="L51">
        <f ca="1">(SUMIFS(OFFSET([2]掉落汇总!$C$2:$C$871,,MATCH($B51,[2]掉落汇总!$D$1:$M$1)),[2]掉落汇总!$A$2:$A$871,L$1,[2]掉落汇总!$C$2:$C$871,$Q$1)+SUMIFS(OFFSET([2]掉落汇总!$C$2:$C$871,,MATCH($B51,[2]掉落汇总!$D$1:$M$1)),[2]掉落汇总!$A$2:$A$871,L$1,[2]掉落汇总!$C$2:$C$871,$Q$2)/$Q$3)*宝箱投放计算!K51</f>
        <v>0.36522354606582519</v>
      </c>
      <c r="M51">
        <f ca="1">(SUMIFS(OFFSET([2]掉落汇总!$C$2:$C$871,,MATCH($B51,[2]掉落汇总!$D$1:$M$1)),[2]掉落汇总!$A$2:$A$871,M$1,[2]掉落汇总!$C$2:$C$871,$Q$1)+SUMIFS(OFFSET([2]掉落汇总!$C$2:$C$871,,MATCH($B51,[2]掉落汇总!$D$1:$M$1)),[2]掉落汇总!$A$2:$A$871,M$1,[2]掉落汇总!$C$2:$C$871,$Q$2)/$Q$3)*宝箱投放计算!L51</f>
        <v>0.36155552960411075</v>
      </c>
      <c r="N51">
        <f ca="1">(SUMIFS(OFFSET([2]掉落汇总!$C$2:$C$871,,MATCH($B51,[2]掉落汇总!$D$1:$M$1)),[2]掉落汇总!$A$2:$A$871,N$1,[2]掉落汇总!$C$2:$C$871,$Q$1)+SUMIFS(OFFSET([2]掉落汇总!$C$2:$C$871,,MATCH($B51,[2]掉落汇总!$D$1:$M$1)),[2]掉落汇总!$A$2:$A$871,N$1,[2]掉落汇总!$C$2:$C$871,$Q$2)/$Q$3)*宝箱投放计算!M51</f>
        <v>8.4091467912466203E-2</v>
      </c>
      <c r="O51">
        <f ca="1">(SUMIFS(OFFSET([2]掉落汇总!$C$2:$C$871,,MATCH($B51,[2]掉落汇总!$D$1:$M$1)),[2]掉落汇总!$A$2:$A$871,O$1,[2]掉落汇总!$C$2:$C$871,$Q$1)+SUMIFS(OFFSET([2]掉落汇总!$C$2:$C$871,,MATCH($B51,[2]掉落汇总!$D$1:$M$1)),[2]掉落汇总!$A$2:$A$871,O$1,[2]掉落汇总!$C$2:$C$871,$Q$2)/$Q$3)*宝箱投放计算!N51</f>
        <v>0.17426381605486088</v>
      </c>
    </row>
    <row r="52" spans="1:15" x14ac:dyDescent="0.2">
      <c r="A52">
        <f>玩家成长时间线!A52</f>
        <v>51</v>
      </c>
      <c r="B52">
        <f>玩家成长时间线!B52</f>
        <v>10</v>
      </c>
      <c r="C52">
        <f ca="1">SUM($D$2:D52)</f>
        <v>189.77955650458517</v>
      </c>
      <c r="D52">
        <f t="shared" ca="1" si="0"/>
        <v>3.5243562522728085</v>
      </c>
      <c r="E52">
        <f ca="1">(SUMIFS(OFFSET([2]掉落汇总!$C$2:$C$871,,MATCH($B52,[2]掉落汇总!$D$1:$M$1)),[2]掉落汇总!$A$2:$A$871,E$1,[2]掉落汇总!$C$2:$C$871,$Q$1)+SUMIFS(OFFSET([2]掉落汇总!$C$2:$C$871,,MATCH($B52,[2]掉落汇总!$D$1:$M$1)),[2]掉落汇总!$A$2:$A$871,E$1,[2]掉落汇总!$C$2:$C$871,$Q$2)/$Q$3)*宝箱投放计算!D52</f>
        <v>1.2147812730142029</v>
      </c>
      <c r="F52">
        <f ca="1">(SUMIFS(OFFSET([2]掉落汇总!$C$2:$C$871,,MATCH($B52,[2]掉落汇总!$D$1:$M$1)),[2]掉落汇总!$A$2:$A$871,F$1,[2]掉落汇总!$C$2:$C$871,$Q$1)+SUMIFS(OFFSET([2]掉落汇总!$C$2:$C$871,,MATCH($B52,[2]掉落汇总!$D$1:$M$1)),[2]掉落汇总!$A$2:$A$871,F$1,[2]掉落汇总!$C$2:$C$871,$Q$2)/$Q$3)*宝箱投放计算!E52</f>
        <v>1.3244406196213427</v>
      </c>
      <c r="G52">
        <f ca="1">(SUMIFS(OFFSET([2]掉落汇总!$C$2:$C$871,,MATCH($B52,[2]掉落汇总!$D$1:$M$1)),[2]掉落汇总!$A$2:$A$871,G$1,[2]掉落汇总!$C$2:$C$871,$Q$1)+SUMIFS(OFFSET([2]掉落汇总!$C$2:$C$871,,MATCH($B52,[2]掉落汇总!$D$1:$M$1)),[2]掉落汇总!$A$2:$A$871,G$1,[2]掉落汇总!$C$2:$C$871,$Q$2)/$Q$3)*宝箱投放计算!F52</f>
        <v>0</v>
      </c>
      <c r="H52">
        <f ca="1">(SUMIFS(OFFSET([2]掉落汇总!$C$2:$C$871,,MATCH($B52,[2]掉落汇总!$D$1:$M$1)),[2]掉落汇总!$A$2:$A$871,H$1,[2]掉落汇总!$C$2:$C$871,$Q$1)+SUMIFS(OFFSET([2]掉落汇总!$C$2:$C$871,,MATCH($B52,[2]掉落汇总!$D$1:$M$1)),[2]掉落汇总!$A$2:$A$871,H$1,[2]掉落汇总!$C$2:$C$871,$Q$2)/$Q$3)*宝箱投放计算!G52</f>
        <v>0</v>
      </c>
      <c r="I52">
        <f ca="1">(SUMIFS(OFFSET([2]掉落汇总!$C$2:$C$871,,MATCH($B52,[2]掉落汇总!$D$1:$M$1)),[2]掉落汇总!$A$2:$A$871,I$1,[2]掉落汇总!$C$2:$C$871,$Q$1)+SUMIFS(OFFSET([2]掉落汇总!$C$2:$C$871,,MATCH($B52,[2]掉落汇总!$D$1:$M$1)),[2]掉落汇总!$A$2:$A$871,I$1,[2]掉落汇总!$C$2:$C$871,$Q$2)/$Q$3)*宝箱投放计算!H52</f>
        <v>0</v>
      </c>
      <c r="J52">
        <f ca="1">(SUMIFS(OFFSET([2]掉落汇总!$C$2:$C$871,,MATCH($B52,[2]掉落汇总!$D$1:$M$1)),[2]掉落汇总!$A$2:$A$871,J$1,[2]掉落汇总!$C$2:$C$871,$Q$1)+SUMIFS(OFFSET([2]掉落汇总!$C$2:$C$871,,MATCH($B52,[2]掉落汇总!$D$1:$M$1)),[2]掉落汇总!$A$2:$A$871,J$1,[2]掉落汇总!$C$2:$C$871,$Q$2)/$Q$3)*宝箱投放计算!I52</f>
        <v>0</v>
      </c>
      <c r="K52">
        <f ca="1">(SUMIFS(OFFSET([2]掉落汇总!$C$2:$C$871,,MATCH($B52,[2]掉落汇总!$D$1:$M$1)),[2]掉落汇总!$A$2:$A$871,K$1,[2]掉落汇总!$C$2:$C$871,$Q$1)+SUMIFS(OFFSET([2]掉落汇总!$C$2:$C$871,,MATCH($B52,[2]掉落汇总!$D$1:$M$1)),[2]掉落汇总!$A$2:$A$871,K$1,[2]掉落汇总!$C$2:$C$871,$Q$2)/$Q$3)*宝箱投放计算!J52</f>
        <v>0</v>
      </c>
      <c r="L52">
        <f ca="1">(SUMIFS(OFFSET([2]掉落汇总!$C$2:$C$871,,MATCH($B52,[2]掉落汇总!$D$1:$M$1)),[2]掉落汇总!$A$2:$A$871,L$1,[2]掉落汇总!$C$2:$C$871,$Q$1)+SUMIFS(OFFSET([2]掉落汇总!$C$2:$C$871,,MATCH($B52,[2]掉落汇总!$D$1:$M$1)),[2]掉落汇总!$A$2:$A$871,L$1,[2]掉落汇总!$C$2:$C$871,$Q$2)/$Q$3)*宝箱投放计算!K52</f>
        <v>0.36522354606582519</v>
      </c>
      <c r="M52">
        <f ca="1">(SUMIFS(OFFSET([2]掉落汇总!$C$2:$C$871,,MATCH($B52,[2]掉落汇总!$D$1:$M$1)),[2]掉落汇总!$A$2:$A$871,M$1,[2]掉落汇总!$C$2:$C$871,$Q$1)+SUMIFS(OFFSET([2]掉落汇总!$C$2:$C$871,,MATCH($B52,[2]掉落汇总!$D$1:$M$1)),[2]掉落汇总!$A$2:$A$871,M$1,[2]掉落汇总!$C$2:$C$871,$Q$2)/$Q$3)*宝箱投放计算!L52</f>
        <v>0.36155552960411075</v>
      </c>
      <c r="N52">
        <f ca="1">(SUMIFS(OFFSET([2]掉落汇总!$C$2:$C$871,,MATCH($B52,[2]掉落汇总!$D$1:$M$1)),[2]掉落汇总!$A$2:$A$871,N$1,[2]掉落汇总!$C$2:$C$871,$Q$1)+SUMIFS(OFFSET([2]掉落汇总!$C$2:$C$871,,MATCH($B52,[2]掉落汇总!$D$1:$M$1)),[2]掉落汇总!$A$2:$A$871,N$1,[2]掉落汇总!$C$2:$C$871,$Q$2)/$Q$3)*宝箱投放计算!M52</f>
        <v>8.4091467912466203E-2</v>
      </c>
      <c r="O52">
        <f ca="1">(SUMIFS(OFFSET([2]掉落汇总!$C$2:$C$871,,MATCH($B52,[2]掉落汇总!$D$1:$M$1)),[2]掉落汇总!$A$2:$A$871,O$1,[2]掉落汇总!$C$2:$C$871,$Q$1)+SUMIFS(OFFSET([2]掉落汇总!$C$2:$C$871,,MATCH($B52,[2]掉落汇总!$D$1:$M$1)),[2]掉落汇总!$A$2:$A$871,O$1,[2]掉落汇总!$C$2:$C$871,$Q$2)/$Q$3)*宝箱投放计算!N52</f>
        <v>0.17426381605486088</v>
      </c>
    </row>
    <row r="53" spans="1:15" x14ac:dyDescent="0.2">
      <c r="A53">
        <f>玩家成长时间线!A53</f>
        <v>52</v>
      </c>
      <c r="B53">
        <f>玩家成长时间线!B53</f>
        <v>10</v>
      </c>
      <c r="C53">
        <f ca="1">SUM($D$2:D53)</f>
        <v>193.21755820662128</v>
      </c>
      <c r="D53">
        <f t="shared" ca="1" si="0"/>
        <v>3.4380017020360913</v>
      </c>
      <c r="E53">
        <f ca="1">(SUMIFS(OFFSET([2]掉落汇总!$C$2:$C$871,,MATCH($B53,[2]掉落汇总!$D$1:$M$1)),[2]掉落汇总!$A$2:$A$871,E$1,[2]掉落汇总!$C$2:$C$871,$Q$1)+SUMIFS(OFFSET([2]掉落汇总!$C$2:$C$871,,MATCH($B53,[2]掉落汇总!$D$1:$M$1)),[2]掉落汇总!$A$2:$A$871,E$1,[2]掉落汇总!$C$2:$C$871,$Q$2)/$Q$3)*宝箱投放计算!D53</f>
        <v>1.1284267227774856</v>
      </c>
      <c r="F53">
        <f ca="1">(SUMIFS(OFFSET([2]掉落汇总!$C$2:$C$871,,MATCH($B53,[2]掉落汇总!$D$1:$M$1)),[2]掉落汇总!$A$2:$A$871,F$1,[2]掉落汇总!$C$2:$C$871,$Q$1)+SUMIFS(OFFSET([2]掉落汇总!$C$2:$C$871,,MATCH($B53,[2]掉落汇总!$D$1:$M$1)),[2]掉落汇总!$A$2:$A$871,F$1,[2]掉落汇总!$C$2:$C$871,$Q$2)/$Q$3)*宝箱投放计算!E53</f>
        <v>1.3244406196213427</v>
      </c>
      <c r="G53">
        <f ca="1">(SUMIFS(OFFSET([2]掉落汇总!$C$2:$C$871,,MATCH($B53,[2]掉落汇总!$D$1:$M$1)),[2]掉落汇总!$A$2:$A$871,G$1,[2]掉落汇总!$C$2:$C$871,$Q$1)+SUMIFS(OFFSET([2]掉落汇总!$C$2:$C$871,,MATCH($B53,[2]掉落汇总!$D$1:$M$1)),[2]掉落汇总!$A$2:$A$871,G$1,[2]掉落汇总!$C$2:$C$871,$Q$2)/$Q$3)*宝箱投放计算!F53</f>
        <v>0</v>
      </c>
      <c r="H53">
        <f ca="1">(SUMIFS(OFFSET([2]掉落汇总!$C$2:$C$871,,MATCH($B53,[2]掉落汇总!$D$1:$M$1)),[2]掉落汇总!$A$2:$A$871,H$1,[2]掉落汇总!$C$2:$C$871,$Q$1)+SUMIFS(OFFSET([2]掉落汇总!$C$2:$C$871,,MATCH($B53,[2]掉落汇总!$D$1:$M$1)),[2]掉落汇总!$A$2:$A$871,H$1,[2]掉落汇总!$C$2:$C$871,$Q$2)/$Q$3)*宝箱投放计算!G53</f>
        <v>0</v>
      </c>
      <c r="I53">
        <f ca="1">(SUMIFS(OFFSET([2]掉落汇总!$C$2:$C$871,,MATCH($B53,[2]掉落汇总!$D$1:$M$1)),[2]掉落汇总!$A$2:$A$871,I$1,[2]掉落汇总!$C$2:$C$871,$Q$1)+SUMIFS(OFFSET([2]掉落汇总!$C$2:$C$871,,MATCH($B53,[2]掉落汇总!$D$1:$M$1)),[2]掉落汇总!$A$2:$A$871,I$1,[2]掉落汇总!$C$2:$C$871,$Q$2)/$Q$3)*宝箱投放计算!H53</f>
        <v>0</v>
      </c>
      <c r="J53">
        <f ca="1">(SUMIFS(OFFSET([2]掉落汇总!$C$2:$C$871,,MATCH($B53,[2]掉落汇总!$D$1:$M$1)),[2]掉落汇总!$A$2:$A$871,J$1,[2]掉落汇总!$C$2:$C$871,$Q$1)+SUMIFS(OFFSET([2]掉落汇总!$C$2:$C$871,,MATCH($B53,[2]掉落汇总!$D$1:$M$1)),[2]掉落汇总!$A$2:$A$871,J$1,[2]掉落汇总!$C$2:$C$871,$Q$2)/$Q$3)*宝箱投放计算!I53</f>
        <v>0</v>
      </c>
      <c r="K53">
        <f ca="1">(SUMIFS(OFFSET([2]掉落汇总!$C$2:$C$871,,MATCH($B53,[2]掉落汇总!$D$1:$M$1)),[2]掉落汇总!$A$2:$A$871,K$1,[2]掉落汇总!$C$2:$C$871,$Q$1)+SUMIFS(OFFSET([2]掉落汇总!$C$2:$C$871,,MATCH($B53,[2]掉落汇总!$D$1:$M$1)),[2]掉落汇总!$A$2:$A$871,K$1,[2]掉落汇总!$C$2:$C$871,$Q$2)/$Q$3)*宝箱投放计算!J53</f>
        <v>0</v>
      </c>
      <c r="L53">
        <f ca="1">(SUMIFS(OFFSET([2]掉落汇总!$C$2:$C$871,,MATCH($B53,[2]掉落汇总!$D$1:$M$1)),[2]掉落汇总!$A$2:$A$871,L$1,[2]掉落汇总!$C$2:$C$871,$Q$1)+SUMIFS(OFFSET([2]掉落汇总!$C$2:$C$871,,MATCH($B53,[2]掉落汇总!$D$1:$M$1)),[2]掉落汇总!$A$2:$A$871,L$1,[2]掉落汇总!$C$2:$C$871,$Q$2)/$Q$3)*宝箱投放计算!K53</f>
        <v>0.36522354606582519</v>
      </c>
      <c r="M53">
        <f ca="1">(SUMIFS(OFFSET([2]掉落汇总!$C$2:$C$871,,MATCH($B53,[2]掉落汇总!$D$1:$M$1)),[2]掉落汇总!$A$2:$A$871,M$1,[2]掉落汇总!$C$2:$C$871,$Q$1)+SUMIFS(OFFSET([2]掉落汇总!$C$2:$C$871,,MATCH($B53,[2]掉落汇总!$D$1:$M$1)),[2]掉落汇总!$A$2:$A$871,M$1,[2]掉落汇总!$C$2:$C$871,$Q$2)/$Q$3)*宝箱投放计算!L53</f>
        <v>0.36155552960411075</v>
      </c>
      <c r="N53">
        <f ca="1">(SUMIFS(OFFSET([2]掉落汇总!$C$2:$C$871,,MATCH($B53,[2]掉落汇总!$D$1:$M$1)),[2]掉落汇总!$A$2:$A$871,N$1,[2]掉落汇总!$C$2:$C$871,$Q$1)+SUMIFS(OFFSET([2]掉落汇总!$C$2:$C$871,,MATCH($B53,[2]掉落汇总!$D$1:$M$1)),[2]掉落汇总!$A$2:$A$871,N$1,[2]掉落汇总!$C$2:$C$871,$Q$2)/$Q$3)*宝箱投放计算!M53</f>
        <v>8.4091467912466203E-2</v>
      </c>
      <c r="O53">
        <f ca="1">(SUMIFS(OFFSET([2]掉落汇总!$C$2:$C$871,,MATCH($B53,[2]掉落汇总!$D$1:$M$1)),[2]掉落汇总!$A$2:$A$871,O$1,[2]掉落汇总!$C$2:$C$871,$Q$1)+SUMIFS(OFFSET([2]掉落汇总!$C$2:$C$871,,MATCH($B53,[2]掉落汇总!$D$1:$M$1)),[2]掉落汇总!$A$2:$A$871,O$1,[2]掉落汇总!$C$2:$C$871,$Q$2)/$Q$3)*宝箱投放计算!N53</f>
        <v>0.17426381605486088</v>
      </c>
    </row>
    <row r="54" spans="1:15" x14ac:dyDescent="0.2">
      <c r="A54">
        <f>玩家成长时间线!A54</f>
        <v>53</v>
      </c>
      <c r="B54">
        <f>玩家成长时间线!B54</f>
        <v>10</v>
      </c>
      <c r="C54">
        <f ca="1">SUM($D$2:D54)</f>
        <v>196.66010488498563</v>
      </c>
      <c r="D54">
        <f t="shared" ca="1" si="0"/>
        <v>3.4425466783643395</v>
      </c>
      <c r="E54">
        <f ca="1">(SUMIFS(OFFSET([2]掉落汇总!$C$2:$C$871,,MATCH($B54,[2]掉落汇总!$D$1:$M$1)),[2]掉落汇总!$A$2:$A$871,E$1,[2]掉落汇总!$C$2:$C$871,$Q$1)+SUMIFS(OFFSET([2]掉落汇总!$C$2:$C$871,,MATCH($B54,[2]掉落汇总!$D$1:$M$1)),[2]掉落汇总!$A$2:$A$871,E$1,[2]掉落汇总!$C$2:$C$871,$Q$2)/$Q$3)*宝箱投放计算!D54</f>
        <v>1.1329716991057337</v>
      </c>
      <c r="F54">
        <f ca="1">(SUMIFS(OFFSET([2]掉落汇总!$C$2:$C$871,,MATCH($B54,[2]掉落汇总!$D$1:$M$1)),[2]掉落汇总!$A$2:$A$871,F$1,[2]掉落汇总!$C$2:$C$871,$Q$1)+SUMIFS(OFFSET([2]掉落汇总!$C$2:$C$871,,MATCH($B54,[2]掉落汇总!$D$1:$M$1)),[2]掉落汇总!$A$2:$A$871,F$1,[2]掉落汇总!$C$2:$C$871,$Q$2)/$Q$3)*宝箱投放计算!E54</f>
        <v>1.3244406196213427</v>
      </c>
      <c r="G54">
        <f ca="1">(SUMIFS(OFFSET([2]掉落汇总!$C$2:$C$871,,MATCH($B54,[2]掉落汇总!$D$1:$M$1)),[2]掉落汇总!$A$2:$A$871,G$1,[2]掉落汇总!$C$2:$C$871,$Q$1)+SUMIFS(OFFSET([2]掉落汇总!$C$2:$C$871,,MATCH($B54,[2]掉落汇总!$D$1:$M$1)),[2]掉落汇总!$A$2:$A$871,G$1,[2]掉落汇总!$C$2:$C$871,$Q$2)/$Q$3)*宝箱投放计算!F54</f>
        <v>0</v>
      </c>
      <c r="H54">
        <f ca="1">(SUMIFS(OFFSET([2]掉落汇总!$C$2:$C$871,,MATCH($B54,[2]掉落汇总!$D$1:$M$1)),[2]掉落汇总!$A$2:$A$871,H$1,[2]掉落汇总!$C$2:$C$871,$Q$1)+SUMIFS(OFFSET([2]掉落汇总!$C$2:$C$871,,MATCH($B54,[2]掉落汇总!$D$1:$M$1)),[2]掉落汇总!$A$2:$A$871,H$1,[2]掉落汇总!$C$2:$C$871,$Q$2)/$Q$3)*宝箱投放计算!G54</f>
        <v>0</v>
      </c>
      <c r="I54">
        <f ca="1">(SUMIFS(OFFSET([2]掉落汇总!$C$2:$C$871,,MATCH($B54,[2]掉落汇总!$D$1:$M$1)),[2]掉落汇总!$A$2:$A$871,I$1,[2]掉落汇总!$C$2:$C$871,$Q$1)+SUMIFS(OFFSET([2]掉落汇总!$C$2:$C$871,,MATCH($B54,[2]掉落汇总!$D$1:$M$1)),[2]掉落汇总!$A$2:$A$871,I$1,[2]掉落汇总!$C$2:$C$871,$Q$2)/$Q$3)*宝箱投放计算!H54</f>
        <v>0</v>
      </c>
      <c r="J54">
        <f ca="1">(SUMIFS(OFFSET([2]掉落汇总!$C$2:$C$871,,MATCH($B54,[2]掉落汇总!$D$1:$M$1)),[2]掉落汇总!$A$2:$A$871,J$1,[2]掉落汇总!$C$2:$C$871,$Q$1)+SUMIFS(OFFSET([2]掉落汇总!$C$2:$C$871,,MATCH($B54,[2]掉落汇总!$D$1:$M$1)),[2]掉落汇总!$A$2:$A$871,J$1,[2]掉落汇总!$C$2:$C$871,$Q$2)/$Q$3)*宝箱投放计算!I54</f>
        <v>0</v>
      </c>
      <c r="K54">
        <f ca="1">(SUMIFS(OFFSET([2]掉落汇总!$C$2:$C$871,,MATCH($B54,[2]掉落汇总!$D$1:$M$1)),[2]掉落汇总!$A$2:$A$871,K$1,[2]掉落汇总!$C$2:$C$871,$Q$1)+SUMIFS(OFFSET([2]掉落汇总!$C$2:$C$871,,MATCH($B54,[2]掉落汇总!$D$1:$M$1)),[2]掉落汇总!$A$2:$A$871,K$1,[2]掉落汇总!$C$2:$C$871,$Q$2)/$Q$3)*宝箱投放计算!J54</f>
        <v>0</v>
      </c>
      <c r="L54">
        <f ca="1">(SUMIFS(OFFSET([2]掉落汇总!$C$2:$C$871,,MATCH($B54,[2]掉落汇总!$D$1:$M$1)),[2]掉落汇总!$A$2:$A$871,L$1,[2]掉落汇总!$C$2:$C$871,$Q$1)+SUMIFS(OFFSET([2]掉落汇总!$C$2:$C$871,,MATCH($B54,[2]掉落汇总!$D$1:$M$1)),[2]掉落汇总!$A$2:$A$871,L$1,[2]掉落汇总!$C$2:$C$871,$Q$2)/$Q$3)*宝箱投放计算!K54</f>
        <v>0.36522354606582519</v>
      </c>
      <c r="M54">
        <f ca="1">(SUMIFS(OFFSET([2]掉落汇总!$C$2:$C$871,,MATCH($B54,[2]掉落汇总!$D$1:$M$1)),[2]掉落汇总!$A$2:$A$871,M$1,[2]掉落汇总!$C$2:$C$871,$Q$1)+SUMIFS(OFFSET([2]掉落汇总!$C$2:$C$871,,MATCH($B54,[2]掉落汇总!$D$1:$M$1)),[2]掉落汇总!$A$2:$A$871,M$1,[2]掉落汇总!$C$2:$C$871,$Q$2)/$Q$3)*宝箱投放计算!L54</f>
        <v>0.36155552960411075</v>
      </c>
      <c r="N54">
        <f ca="1">(SUMIFS(OFFSET([2]掉落汇总!$C$2:$C$871,,MATCH($B54,[2]掉落汇总!$D$1:$M$1)),[2]掉落汇总!$A$2:$A$871,N$1,[2]掉落汇总!$C$2:$C$871,$Q$1)+SUMIFS(OFFSET([2]掉落汇总!$C$2:$C$871,,MATCH($B54,[2]掉落汇总!$D$1:$M$1)),[2]掉落汇总!$A$2:$A$871,N$1,[2]掉落汇总!$C$2:$C$871,$Q$2)/$Q$3)*宝箱投放计算!M54</f>
        <v>8.4091467912466203E-2</v>
      </c>
      <c r="O54">
        <f ca="1">(SUMIFS(OFFSET([2]掉落汇总!$C$2:$C$871,,MATCH($B54,[2]掉落汇总!$D$1:$M$1)),[2]掉落汇总!$A$2:$A$871,O$1,[2]掉落汇总!$C$2:$C$871,$Q$1)+SUMIFS(OFFSET([2]掉落汇总!$C$2:$C$871,,MATCH($B54,[2]掉落汇总!$D$1:$M$1)),[2]掉落汇总!$A$2:$A$871,O$1,[2]掉落汇总!$C$2:$C$871,$Q$2)/$Q$3)*宝箱投放计算!N54</f>
        <v>0.17426381605486088</v>
      </c>
    </row>
    <row r="55" spans="1:15" x14ac:dyDescent="0.2">
      <c r="A55">
        <f>玩家成长时间线!A55</f>
        <v>54</v>
      </c>
      <c r="B55">
        <f>玩家成长时间线!B55</f>
        <v>10</v>
      </c>
      <c r="C55">
        <f ca="1">SUM($D$2:D55)</f>
        <v>200.1526463029607</v>
      </c>
      <c r="D55">
        <f t="shared" ca="1" si="0"/>
        <v>3.4925414179750707</v>
      </c>
      <c r="E55">
        <f ca="1">(SUMIFS(OFFSET([2]掉落汇总!$C$2:$C$871,,MATCH($B55,[2]掉落汇总!$D$1:$M$1)),[2]掉落汇总!$A$2:$A$871,E$1,[2]掉落汇总!$C$2:$C$871,$Q$1)+SUMIFS(OFFSET([2]掉落汇总!$C$2:$C$871,,MATCH($B55,[2]掉落汇总!$D$1:$M$1)),[2]掉落汇总!$A$2:$A$871,E$1,[2]掉落汇总!$C$2:$C$871,$Q$2)/$Q$3)*宝箱投放计算!D55</f>
        <v>1.1829664387164649</v>
      </c>
      <c r="F55">
        <f ca="1">(SUMIFS(OFFSET([2]掉落汇总!$C$2:$C$871,,MATCH($B55,[2]掉落汇总!$D$1:$M$1)),[2]掉落汇总!$A$2:$A$871,F$1,[2]掉落汇总!$C$2:$C$871,$Q$1)+SUMIFS(OFFSET([2]掉落汇总!$C$2:$C$871,,MATCH($B55,[2]掉落汇总!$D$1:$M$1)),[2]掉落汇总!$A$2:$A$871,F$1,[2]掉落汇总!$C$2:$C$871,$Q$2)/$Q$3)*宝箱投放计算!E55</f>
        <v>1.3244406196213427</v>
      </c>
      <c r="G55">
        <f ca="1">(SUMIFS(OFFSET([2]掉落汇总!$C$2:$C$871,,MATCH($B55,[2]掉落汇总!$D$1:$M$1)),[2]掉落汇总!$A$2:$A$871,G$1,[2]掉落汇总!$C$2:$C$871,$Q$1)+SUMIFS(OFFSET([2]掉落汇总!$C$2:$C$871,,MATCH($B55,[2]掉落汇总!$D$1:$M$1)),[2]掉落汇总!$A$2:$A$871,G$1,[2]掉落汇总!$C$2:$C$871,$Q$2)/$Q$3)*宝箱投放计算!F55</f>
        <v>0</v>
      </c>
      <c r="H55">
        <f ca="1">(SUMIFS(OFFSET([2]掉落汇总!$C$2:$C$871,,MATCH($B55,[2]掉落汇总!$D$1:$M$1)),[2]掉落汇总!$A$2:$A$871,H$1,[2]掉落汇总!$C$2:$C$871,$Q$1)+SUMIFS(OFFSET([2]掉落汇总!$C$2:$C$871,,MATCH($B55,[2]掉落汇总!$D$1:$M$1)),[2]掉落汇总!$A$2:$A$871,H$1,[2]掉落汇总!$C$2:$C$871,$Q$2)/$Q$3)*宝箱投放计算!G55</f>
        <v>0</v>
      </c>
      <c r="I55">
        <f ca="1">(SUMIFS(OFFSET([2]掉落汇总!$C$2:$C$871,,MATCH($B55,[2]掉落汇总!$D$1:$M$1)),[2]掉落汇总!$A$2:$A$871,I$1,[2]掉落汇总!$C$2:$C$871,$Q$1)+SUMIFS(OFFSET([2]掉落汇总!$C$2:$C$871,,MATCH($B55,[2]掉落汇总!$D$1:$M$1)),[2]掉落汇总!$A$2:$A$871,I$1,[2]掉落汇总!$C$2:$C$871,$Q$2)/$Q$3)*宝箱投放计算!H55</f>
        <v>0</v>
      </c>
      <c r="J55">
        <f ca="1">(SUMIFS(OFFSET([2]掉落汇总!$C$2:$C$871,,MATCH($B55,[2]掉落汇总!$D$1:$M$1)),[2]掉落汇总!$A$2:$A$871,J$1,[2]掉落汇总!$C$2:$C$871,$Q$1)+SUMIFS(OFFSET([2]掉落汇总!$C$2:$C$871,,MATCH($B55,[2]掉落汇总!$D$1:$M$1)),[2]掉落汇总!$A$2:$A$871,J$1,[2]掉落汇总!$C$2:$C$871,$Q$2)/$Q$3)*宝箱投放计算!I55</f>
        <v>0</v>
      </c>
      <c r="K55">
        <f ca="1">(SUMIFS(OFFSET([2]掉落汇总!$C$2:$C$871,,MATCH($B55,[2]掉落汇总!$D$1:$M$1)),[2]掉落汇总!$A$2:$A$871,K$1,[2]掉落汇总!$C$2:$C$871,$Q$1)+SUMIFS(OFFSET([2]掉落汇总!$C$2:$C$871,,MATCH($B55,[2]掉落汇总!$D$1:$M$1)),[2]掉落汇总!$A$2:$A$871,K$1,[2]掉落汇总!$C$2:$C$871,$Q$2)/$Q$3)*宝箱投放计算!J55</f>
        <v>0</v>
      </c>
      <c r="L55">
        <f ca="1">(SUMIFS(OFFSET([2]掉落汇总!$C$2:$C$871,,MATCH($B55,[2]掉落汇总!$D$1:$M$1)),[2]掉落汇总!$A$2:$A$871,L$1,[2]掉落汇总!$C$2:$C$871,$Q$1)+SUMIFS(OFFSET([2]掉落汇总!$C$2:$C$871,,MATCH($B55,[2]掉落汇总!$D$1:$M$1)),[2]掉落汇总!$A$2:$A$871,L$1,[2]掉落汇总!$C$2:$C$871,$Q$2)/$Q$3)*宝箱投放计算!K55</f>
        <v>0.36522354606582519</v>
      </c>
      <c r="M55">
        <f ca="1">(SUMIFS(OFFSET([2]掉落汇总!$C$2:$C$871,,MATCH($B55,[2]掉落汇总!$D$1:$M$1)),[2]掉落汇总!$A$2:$A$871,M$1,[2]掉落汇总!$C$2:$C$871,$Q$1)+SUMIFS(OFFSET([2]掉落汇总!$C$2:$C$871,,MATCH($B55,[2]掉落汇总!$D$1:$M$1)),[2]掉落汇总!$A$2:$A$871,M$1,[2]掉落汇总!$C$2:$C$871,$Q$2)/$Q$3)*宝箱投放计算!L55</f>
        <v>0.36155552960411075</v>
      </c>
      <c r="N55">
        <f ca="1">(SUMIFS(OFFSET([2]掉落汇总!$C$2:$C$871,,MATCH($B55,[2]掉落汇总!$D$1:$M$1)),[2]掉落汇总!$A$2:$A$871,N$1,[2]掉落汇总!$C$2:$C$871,$Q$1)+SUMIFS(OFFSET([2]掉落汇总!$C$2:$C$871,,MATCH($B55,[2]掉落汇总!$D$1:$M$1)),[2]掉落汇总!$A$2:$A$871,N$1,[2]掉落汇总!$C$2:$C$871,$Q$2)/$Q$3)*宝箱投放计算!M55</f>
        <v>8.4091467912466203E-2</v>
      </c>
      <c r="O55">
        <f ca="1">(SUMIFS(OFFSET([2]掉落汇总!$C$2:$C$871,,MATCH($B55,[2]掉落汇总!$D$1:$M$1)),[2]掉落汇总!$A$2:$A$871,O$1,[2]掉落汇总!$C$2:$C$871,$Q$1)+SUMIFS(OFFSET([2]掉落汇总!$C$2:$C$871,,MATCH($B55,[2]掉落汇总!$D$1:$M$1)),[2]掉落汇总!$A$2:$A$871,O$1,[2]掉落汇总!$C$2:$C$871,$Q$2)/$Q$3)*宝箱投放计算!N55</f>
        <v>0.17426381605486088</v>
      </c>
    </row>
    <row r="56" spans="1:15" x14ac:dyDescent="0.2">
      <c r="A56">
        <f>玩家成长时间线!A56</f>
        <v>55</v>
      </c>
      <c r="B56">
        <f>玩家成长时间线!B56</f>
        <v>10</v>
      </c>
      <c r="C56">
        <f ca="1">SUM($D$2:D56)</f>
        <v>203.60428293398155</v>
      </c>
      <c r="D56">
        <f t="shared" ca="1" si="0"/>
        <v>3.4516366310208362</v>
      </c>
      <c r="E56">
        <f ca="1">(SUMIFS(OFFSET([2]掉落汇总!$C$2:$C$871,,MATCH($B56,[2]掉落汇总!$D$1:$M$1)),[2]掉落汇总!$A$2:$A$871,E$1,[2]掉落汇总!$C$2:$C$871,$Q$1)+SUMIFS(OFFSET([2]掉落汇总!$C$2:$C$871,,MATCH($B56,[2]掉落汇总!$D$1:$M$1)),[2]掉落汇总!$A$2:$A$871,E$1,[2]掉落汇总!$C$2:$C$871,$Q$2)/$Q$3)*宝箱投放计算!D56</f>
        <v>1.1420616517622304</v>
      </c>
      <c r="F56">
        <f ca="1">(SUMIFS(OFFSET([2]掉落汇总!$C$2:$C$871,,MATCH($B56,[2]掉落汇总!$D$1:$M$1)),[2]掉落汇总!$A$2:$A$871,F$1,[2]掉落汇总!$C$2:$C$871,$Q$1)+SUMIFS(OFFSET([2]掉落汇总!$C$2:$C$871,,MATCH($B56,[2]掉落汇总!$D$1:$M$1)),[2]掉落汇总!$A$2:$A$871,F$1,[2]掉落汇总!$C$2:$C$871,$Q$2)/$Q$3)*宝箱投放计算!E56</f>
        <v>1.3244406196213427</v>
      </c>
      <c r="G56">
        <f ca="1">(SUMIFS(OFFSET([2]掉落汇总!$C$2:$C$871,,MATCH($B56,[2]掉落汇总!$D$1:$M$1)),[2]掉落汇总!$A$2:$A$871,G$1,[2]掉落汇总!$C$2:$C$871,$Q$1)+SUMIFS(OFFSET([2]掉落汇总!$C$2:$C$871,,MATCH($B56,[2]掉落汇总!$D$1:$M$1)),[2]掉落汇总!$A$2:$A$871,G$1,[2]掉落汇总!$C$2:$C$871,$Q$2)/$Q$3)*宝箱投放计算!F56</f>
        <v>0</v>
      </c>
      <c r="H56">
        <f ca="1">(SUMIFS(OFFSET([2]掉落汇总!$C$2:$C$871,,MATCH($B56,[2]掉落汇总!$D$1:$M$1)),[2]掉落汇总!$A$2:$A$871,H$1,[2]掉落汇总!$C$2:$C$871,$Q$1)+SUMIFS(OFFSET([2]掉落汇总!$C$2:$C$871,,MATCH($B56,[2]掉落汇总!$D$1:$M$1)),[2]掉落汇总!$A$2:$A$871,H$1,[2]掉落汇总!$C$2:$C$871,$Q$2)/$Q$3)*宝箱投放计算!G56</f>
        <v>0</v>
      </c>
      <c r="I56">
        <f ca="1">(SUMIFS(OFFSET([2]掉落汇总!$C$2:$C$871,,MATCH($B56,[2]掉落汇总!$D$1:$M$1)),[2]掉落汇总!$A$2:$A$871,I$1,[2]掉落汇总!$C$2:$C$871,$Q$1)+SUMIFS(OFFSET([2]掉落汇总!$C$2:$C$871,,MATCH($B56,[2]掉落汇总!$D$1:$M$1)),[2]掉落汇总!$A$2:$A$871,I$1,[2]掉落汇总!$C$2:$C$871,$Q$2)/$Q$3)*宝箱投放计算!H56</f>
        <v>0</v>
      </c>
      <c r="J56">
        <f ca="1">(SUMIFS(OFFSET([2]掉落汇总!$C$2:$C$871,,MATCH($B56,[2]掉落汇总!$D$1:$M$1)),[2]掉落汇总!$A$2:$A$871,J$1,[2]掉落汇总!$C$2:$C$871,$Q$1)+SUMIFS(OFFSET([2]掉落汇总!$C$2:$C$871,,MATCH($B56,[2]掉落汇总!$D$1:$M$1)),[2]掉落汇总!$A$2:$A$871,J$1,[2]掉落汇总!$C$2:$C$871,$Q$2)/$Q$3)*宝箱投放计算!I56</f>
        <v>0</v>
      </c>
      <c r="K56">
        <f ca="1">(SUMIFS(OFFSET([2]掉落汇总!$C$2:$C$871,,MATCH($B56,[2]掉落汇总!$D$1:$M$1)),[2]掉落汇总!$A$2:$A$871,K$1,[2]掉落汇总!$C$2:$C$871,$Q$1)+SUMIFS(OFFSET([2]掉落汇总!$C$2:$C$871,,MATCH($B56,[2]掉落汇总!$D$1:$M$1)),[2]掉落汇总!$A$2:$A$871,K$1,[2]掉落汇总!$C$2:$C$871,$Q$2)/$Q$3)*宝箱投放计算!J56</f>
        <v>0</v>
      </c>
      <c r="L56">
        <f ca="1">(SUMIFS(OFFSET([2]掉落汇总!$C$2:$C$871,,MATCH($B56,[2]掉落汇总!$D$1:$M$1)),[2]掉落汇总!$A$2:$A$871,L$1,[2]掉落汇总!$C$2:$C$871,$Q$1)+SUMIFS(OFFSET([2]掉落汇总!$C$2:$C$871,,MATCH($B56,[2]掉落汇总!$D$1:$M$1)),[2]掉落汇总!$A$2:$A$871,L$1,[2]掉落汇总!$C$2:$C$871,$Q$2)/$Q$3)*宝箱投放计算!K56</f>
        <v>0.36522354606582519</v>
      </c>
      <c r="M56">
        <f ca="1">(SUMIFS(OFFSET([2]掉落汇总!$C$2:$C$871,,MATCH($B56,[2]掉落汇总!$D$1:$M$1)),[2]掉落汇总!$A$2:$A$871,M$1,[2]掉落汇总!$C$2:$C$871,$Q$1)+SUMIFS(OFFSET([2]掉落汇总!$C$2:$C$871,,MATCH($B56,[2]掉落汇总!$D$1:$M$1)),[2]掉落汇总!$A$2:$A$871,M$1,[2]掉落汇总!$C$2:$C$871,$Q$2)/$Q$3)*宝箱投放计算!L56</f>
        <v>0.36155552960411075</v>
      </c>
      <c r="N56">
        <f ca="1">(SUMIFS(OFFSET([2]掉落汇总!$C$2:$C$871,,MATCH($B56,[2]掉落汇总!$D$1:$M$1)),[2]掉落汇总!$A$2:$A$871,N$1,[2]掉落汇总!$C$2:$C$871,$Q$1)+SUMIFS(OFFSET([2]掉落汇总!$C$2:$C$871,,MATCH($B56,[2]掉落汇总!$D$1:$M$1)),[2]掉落汇总!$A$2:$A$871,N$1,[2]掉落汇总!$C$2:$C$871,$Q$2)/$Q$3)*宝箱投放计算!M56</f>
        <v>8.4091467912466203E-2</v>
      </c>
      <c r="O56">
        <f ca="1">(SUMIFS(OFFSET([2]掉落汇总!$C$2:$C$871,,MATCH($B56,[2]掉落汇总!$D$1:$M$1)),[2]掉落汇总!$A$2:$A$871,O$1,[2]掉落汇总!$C$2:$C$871,$Q$1)+SUMIFS(OFFSET([2]掉落汇总!$C$2:$C$871,,MATCH($B56,[2]掉落汇总!$D$1:$M$1)),[2]掉落汇总!$A$2:$A$871,O$1,[2]掉落汇总!$C$2:$C$871,$Q$2)/$Q$3)*宝箱投放计算!N56</f>
        <v>0.17426381605486088</v>
      </c>
    </row>
    <row r="57" spans="1:15" x14ac:dyDescent="0.2">
      <c r="A57">
        <f>玩家成长时间线!A57</f>
        <v>56</v>
      </c>
      <c r="B57">
        <f>玩家成长时间线!B57</f>
        <v>8</v>
      </c>
      <c r="C57">
        <f ca="1">SUM($D$2:D57)</f>
        <v>206.69690209700821</v>
      </c>
      <c r="D57">
        <f t="shared" ca="1" si="0"/>
        <v>3.0926191630266455</v>
      </c>
      <c r="E57">
        <f ca="1">(SUMIFS(OFFSET([2]掉落汇总!$C$2:$C$871,,MATCH($B57,[2]掉落汇总!$D$1:$M$1)),[2]掉落汇总!$A$2:$A$871,E$1,[2]掉落汇总!$C$2:$C$871,$Q$1)+SUMIFS(OFFSET([2]掉落汇总!$C$2:$C$871,,MATCH($B57,[2]掉落汇总!$D$1:$M$1)),[2]掉落汇总!$A$2:$A$871,E$1,[2]掉落汇总!$C$2:$C$871,$Q$2)/$Q$3)*宝箱投放计算!D57</f>
        <v>1.0479323076923082</v>
      </c>
      <c r="F57">
        <f ca="1">(SUMIFS(OFFSET([2]掉落汇总!$C$2:$C$871,,MATCH($B57,[2]掉落汇总!$D$1:$M$1)),[2]掉落汇总!$A$2:$A$871,F$1,[2]掉落汇总!$C$2:$C$871,$Q$1)+SUMIFS(OFFSET([2]掉落汇总!$C$2:$C$871,,MATCH($B57,[2]掉落汇总!$D$1:$M$1)),[2]掉落汇总!$A$2:$A$871,F$1,[2]掉落汇总!$C$2:$C$871,$Q$2)/$Q$3)*宝箱投放计算!E57</f>
        <v>1.0595524956970743</v>
      </c>
      <c r="G57">
        <f ca="1">(SUMIFS(OFFSET([2]掉落汇总!$C$2:$C$871,,MATCH($B57,[2]掉落汇总!$D$1:$M$1)),[2]掉落汇总!$A$2:$A$871,G$1,[2]掉落汇总!$C$2:$C$871,$Q$1)+SUMIFS(OFFSET([2]掉落汇总!$C$2:$C$871,,MATCH($B57,[2]掉落汇总!$D$1:$M$1)),[2]掉落汇总!$A$2:$A$871,G$1,[2]掉落汇总!$C$2:$C$871,$Q$2)/$Q$3)*宝箱投放计算!F57</f>
        <v>0</v>
      </c>
      <c r="H57">
        <f ca="1">(SUMIFS(OFFSET([2]掉落汇总!$C$2:$C$871,,MATCH($B57,[2]掉落汇总!$D$1:$M$1)),[2]掉落汇总!$A$2:$A$871,H$1,[2]掉落汇总!$C$2:$C$871,$Q$1)+SUMIFS(OFFSET([2]掉落汇总!$C$2:$C$871,,MATCH($B57,[2]掉落汇总!$D$1:$M$1)),[2]掉落汇总!$A$2:$A$871,H$1,[2]掉落汇总!$C$2:$C$871,$Q$2)/$Q$3)*宝箱投放计算!G57</f>
        <v>0</v>
      </c>
      <c r="I57">
        <f ca="1">(SUMIFS(OFFSET([2]掉落汇总!$C$2:$C$871,,MATCH($B57,[2]掉落汇总!$D$1:$M$1)),[2]掉落汇总!$A$2:$A$871,I$1,[2]掉落汇总!$C$2:$C$871,$Q$1)+SUMIFS(OFFSET([2]掉落汇总!$C$2:$C$871,,MATCH($B57,[2]掉落汇总!$D$1:$M$1)),[2]掉落汇总!$A$2:$A$871,I$1,[2]掉落汇总!$C$2:$C$871,$Q$2)/$Q$3)*宝箱投放计算!H57</f>
        <v>0</v>
      </c>
      <c r="J57">
        <f ca="1">(SUMIFS(OFFSET([2]掉落汇总!$C$2:$C$871,,MATCH($B57,[2]掉落汇总!$D$1:$M$1)),[2]掉落汇总!$A$2:$A$871,J$1,[2]掉落汇总!$C$2:$C$871,$Q$1)+SUMIFS(OFFSET([2]掉落汇总!$C$2:$C$871,,MATCH($B57,[2]掉落汇总!$D$1:$M$1)),[2]掉落汇总!$A$2:$A$871,J$1,[2]掉落汇总!$C$2:$C$871,$Q$2)/$Q$3)*宝箱投放计算!I57</f>
        <v>0</v>
      </c>
      <c r="K57">
        <f ca="1">(SUMIFS(OFFSET([2]掉落汇总!$C$2:$C$871,,MATCH($B57,[2]掉落汇总!$D$1:$M$1)),[2]掉落汇总!$A$2:$A$871,K$1,[2]掉落汇总!$C$2:$C$871,$Q$1)+SUMIFS(OFFSET([2]掉落汇总!$C$2:$C$871,,MATCH($B57,[2]掉落汇总!$D$1:$M$1)),[2]掉落汇总!$A$2:$A$871,K$1,[2]掉落汇总!$C$2:$C$871,$Q$2)/$Q$3)*宝箱投放计算!J57</f>
        <v>0</v>
      </c>
      <c r="L57">
        <f ca="1">(SUMIFS(OFFSET([2]掉落汇总!$C$2:$C$871,,MATCH($B57,[2]掉落汇总!$D$1:$M$1)),[2]掉落汇总!$A$2:$A$871,L$1,[2]掉落汇总!$C$2:$C$871,$Q$1)+SUMIFS(OFFSET([2]掉落汇总!$C$2:$C$871,,MATCH($B57,[2]掉落汇总!$D$1:$M$1)),[2]掉落汇总!$A$2:$A$871,L$1,[2]掉落汇总!$C$2:$C$871,$Q$2)/$Q$3)*宝箱投放计算!K57</f>
        <v>0.36522354606582519</v>
      </c>
      <c r="M57">
        <f ca="1">(SUMIFS(OFFSET([2]掉落汇总!$C$2:$C$871,,MATCH($B57,[2]掉落汇总!$D$1:$M$1)),[2]掉落汇总!$A$2:$A$871,M$1,[2]掉落汇总!$C$2:$C$871,$Q$1)+SUMIFS(OFFSET([2]掉落汇总!$C$2:$C$871,,MATCH($B57,[2]掉落汇总!$D$1:$M$1)),[2]掉落汇总!$A$2:$A$871,M$1,[2]掉落汇总!$C$2:$C$871,$Q$2)/$Q$3)*宝箱投放计算!L57</f>
        <v>0.36155552960411075</v>
      </c>
      <c r="N57">
        <f ca="1">(SUMIFS(OFFSET([2]掉落汇总!$C$2:$C$871,,MATCH($B57,[2]掉落汇总!$D$1:$M$1)),[2]掉落汇总!$A$2:$A$871,N$1,[2]掉落汇总!$C$2:$C$871,$Q$1)+SUMIFS(OFFSET([2]掉落汇总!$C$2:$C$871,,MATCH($B57,[2]掉落汇总!$D$1:$M$1)),[2]掉落汇总!$A$2:$A$871,N$1,[2]掉落汇总!$C$2:$C$871,$Q$2)/$Q$3)*宝箱投放计算!M57</f>
        <v>8.4091467912466203E-2</v>
      </c>
      <c r="O57">
        <f ca="1">(SUMIFS(OFFSET([2]掉落汇总!$C$2:$C$871,,MATCH($B57,[2]掉落汇总!$D$1:$M$1)),[2]掉落汇总!$A$2:$A$871,O$1,[2]掉落汇总!$C$2:$C$871,$Q$1)+SUMIFS(OFFSET([2]掉落汇总!$C$2:$C$871,,MATCH($B57,[2]掉落汇总!$D$1:$M$1)),[2]掉落汇总!$A$2:$A$871,O$1,[2]掉落汇总!$C$2:$C$871,$Q$2)/$Q$3)*宝箱投放计算!N57</f>
        <v>0.17426381605486088</v>
      </c>
    </row>
    <row r="58" spans="1:15" x14ac:dyDescent="0.2">
      <c r="A58">
        <f>玩家成长时间线!A58</f>
        <v>57</v>
      </c>
      <c r="B58">
        <f>玩家成长时间线!B58</f>
        <v>8</v>
      </c>
      <c r="C58">
        <f ca="1">SUM($D$2:D58)</f>
        <v>209.677367413881</v>
      </c>
      <c r="D58">
        <f t="shared" ca="1" si="0"/>
        <v>2.9804653168727993</v>
      </c>
      <c r="E58">
        <f ca="1">(SUMIFS(OFFSET([2]掉落汇总!$C$2:$C$871,,MATCH($B58,[2]掉落汇总!$D$1:$M$1)),[2]掉落汇总!$A$2:$A$871,E$1,[2]掉落汇总!$C$2:$C$871,$Q$1)+SUMIFS(OFFSET([2]掉落汇总!$C$2:$C$871,,MATCH($B58,[2]掉落汇总!$D$1:$M$1)),[2]掉落汇总!$A$2:$A$871,E$1,[2]掉落汇总!$C$2:$C$871,$Q$2)/$Q$3)*宝箱投放计算!D58</f>
        <v>0.935778461538462</v>
      </c>
      <c r="F58">
        <f ca="1">(SUMIFS(OFFSET([2]掉落汇总!$C$2:$C$871,,MATCH($B58,[2]掉落汇总!$D$1:$M$1)),[2]掉落汇总!$A$2:$A$871,F$1,[2]掉落汇总!$C$2:$C$871,$Q$1)+SUMIFS(OFFSET([2]掉落汇总!$C$2:$C$871,,MATCH($B58,[2]掉落汇总!$D$1:$M$1)),[2]掉落汇总!$A$2:$A$871,F$1,[2]掉落汇总!$C$2:$C$871,$Q$2)/$Q$3)*宝箱投放计算!E58</f>
        <v>1.0595524956970743</v>
      </c>
      <c r="G58">
        <f ca="1">(SUMIFS(OFFSET([2]掉落汇总!$C$2:$C$871,,MATCH($B58,[2]掉落汇总!$D$1:$M$1)),[2]掉落汇总!$A$2:$A$871,G$1,[2]掉落汇总!$C$2:$C$871,$Q$1)+SUMIFS(OFFSET([2]掉落汇总!$C$2:$C$871,,MATCH($B58,[2]掉落汇总!$D$1:$M$1)),[2]掉落汇总!$A$2:$A$871,G$1,[2]掉落汇总!$C$2:$C$871,$Q$2)/$Q$3)*宝箱投放计算!F58</f>
        <v>0</v>
      </c>
      <c r="H58">
        <f ca="1">(SUMIFS(OFFSET([2]掉落汇总!$C$2:$C$871,,MATCH($B58,[2]掉落汇总!$D$1:$M$1)),[2]掉落汇总!$A$2:$A$871,H$1,[2]掉落汇总!$C$2:$C$871,$Q$1)+SUMIFS(OFFSET([2]掉落汇总!$C$2:$C$871,,MATCH($B58,[2]掉落汇总!$D$1:$M$1)),[2]掉落汇总!$A$2:$A$871,H$1,[2]掉落汇总!$C$2:$C$871,$Q$2)/$Q$3)*宝箱投放计算!G58</f>
        <v>0</v>
      </c>
      <c r="I58">
        <f ca="1">(SUMIFS(OFFSET([2]掉落汇总!$C$2:$C$871,,MATCH($B58,[2]掉落汇总!$D$1:$M$1)),[2]掉落汇总!$A$2:$A$871,I$1,[2]掉落汇总!$C$2:$C$871,$Q$1)+SUMIFS(OFFSET([2]掉落汇总!$C$2:$C$871,,MATCH($B58,[2]掉落汇总!$D$1:$M$1)),[2]掉落汇总!$A$2:$A$871,I$1,[2]掉落汇总!$C$2:$C$871,$Q$2)/$Q$3)*宝箱投放计算!H58</f>
        <v>0</v>
      </c>
      <c r="J58">
        <f ca="1">(SUMIFS(OFFSET([2]掉落汇总!$C$2:$C$871,,MATCH($B58,[2]掉落汇总!$D$1:$M$1)),[2]掉落汇总!$A$2:$A$871,J$1,[2]掉落汇总!$C$2:$C$871,$Q$1)+SUMIFS(OFFSET([2]掉落汇总!$C$2:$C$871,,MATCH($B58,[2]掉落汇总!$D$1:$M$1)),[2]掉落汇总!$A$2:$A$871,J$1,[2]掉落汇总!$C$2:$C$871,$Q$2)/$Q$3)*宝箱投放计算!I58</f>
        <v>0</v>
      </c>
      <c r="K58">
        <f ca="1">(SUMIFS(OFFSET([2]掉落汇总!$C$2:$C$871,,MATCH($B58,[2]掉落汇总!$D$1:$M$1)),[2]掉落汇总!$A$2:$A$871,K$1,[2]掉落汇总!$C$2:$C$871,$Q$1)+SUMIFS(OFFSET([2]掉落汇总!$C$2:$C$871,,MATCH($B58,[2]掉落汇总!$D$1:$M$1)),[2]掉落汇总!$A$2:$A$871,K$1,[2]掉落汇总!$C$2:$C$871,$Q$2)/$Q$3)*宝箱投放计算!J58</f>
        <v>0</v>
      </c>
      <c r="L58">
        <f ca="1">(SUMIFS(OFFSET([2]掉落汇总!$C$2:$C$871,,MATCH($B58,[2]掉落汇总!$D$1:$M$1)),[2]掉落汇总!$A$2:$A$871,L$1,[2]掉落汇总!$C$2:$C$871,$Q$1)+SUMIFS(OFFSET([2]掉落汇总!$C$2:$C$871,,MATCH($B58,[2]掉落汇总!$D$1:$M$1)),[2]掉落汇总!$A$2:$A$871,L$1,[2]掉落汇总!$C$2:$C$871,$Q$2)/$Q$3)*宝箱投放计算!K58</f>
        <v>0.36522354606582519</v>
      </c>
      <c r="M58">
        <f ca="1">(SUMIFS(OFFSET([2]掉落汇总!$C$2:$C$871,,MATCH($B58,[2]掉落汇总!$D$1:$M$1)),[2]掉落汇总!$A$2:$A$871,M$1,[2]掉落汇总!$C$2:$C$871,$Q$1)+SUMIFS(OFFSET([2]掉落汇总!$C$2:$C$871,,MATCH($B58,[2]掉落汇总!$D$1:$M$1)),[2]掉落汇总!$A$2:$A$871,M$1,[2]掉落汇总!$C$2:$C$871,$Q$2)/$Q$3)*宝箱投放计算!L58</f>
        <v>0.36155552960411075</v>
      </c>
      <c r="N58">
        <f ca="1">(SUMIFS(OFFSET([2]掉落汇总!$C$2:$C$871,,MATCH($B58,[2]掉落汇总!$D$1:$M$1)),[2]掉落汇总!$A$2:$A$871,N$1,[2]掉落汇总!$C$2:$C$871,$Q$1)+SUMIFS(OFFSET([2]掉落汇总!$C$2:$C$871,,MATCH($B58,[2]掉落汇总!$D$1:$M$1)),[2]掉落汇总!$A$2:$A$871,N$1,[2]掉落汇总!$C$2:$C$871,$Q$2)/$Q$3)*宝箱投放计算!M58</f>
        <v>8.4091467912466203E-2</v>
      </c>
      <c r="O58">
        <f ca="1">(SUMIFS(OFFSET([2]掉落汇总!$C$2:$C$871,,MATCH($B58,[2]掉落汇总!$D$1:$M$1)),[2]掉落汇总!$A$2:$A$871,O$1,[2]掉落汇总!$C$2:$C$871,$Q$1)+SUMIFS(OFFSET([2]掉落汇总!$C$2:$C$871,,MATCH($B58,[2]掉落汇总!$D$1:$M$1)),[2]掉落汇总!$A$2:$A$871,O$1,[2]掉落汇总!$C$2:$C$871,$Q$2)/$Q$3)*宝箱投放计算!N58</f>
        <v>0.17426381605486088</v>
      </c>
    </row>
    <row r="59" spans="1:15" x14ac:dyDescent="0.2">
      <c r="A59">
        <f>玩家成长时间线!A59</f>
        <v>58</v>
      </c>
      <c r="B59">
        <f>玩家成长时间线!B59</f>
        <v>8</v>
      </c>
      <c r="C59">
        <f ca="1">SUM($D$2:D59)</f>
        <v>212.68275580767687</v>
      </c>
      <c r="D59">
        <f t="shared" ca="1" si="0"/>
        <v>3.0053883937958763</v>
      </c>
      <c r="E59">
        <f ca="1">(SUMIFS(OFFSET([2]掉落汇总!$C$2:$C$871,,MATCH($B59,[2]掉落汇总!$D$1:$M$1)),[2]掉落汇总!$A$2:$A$871,E$1,[2]掉落汇总!$C$2:$C$871,$Q$1)+SUMIFS(OFFSET([2]掉落汇总!$C$2:$C$871,,MATCH($B59,[2]掉落汇总!$D$1:$M$1)),[2]掉落汇总!$A$2:$A$871,E$1,[2]掉落汇总!$C$2:$C$871,$Q$2)/$Q$3)*宝箱投放计算!D59</f>
        <v>0.96070153846153894</v>
      </c>
      <c r="F59">
        <f ca="1">(SUMIFS(OFFSET([2]掉落汇总!$C$2:$C$871,,MATCH($B59,[2]掉落汇总!$D$1:$M$1)),[2]掉落汇总!$A$2:$A$871,F$1,[2]掉落汇总!$C$2:$C$871,$Q$1)+SUMIFS(OFFSET([2]掉落汇总!$C$2:$C$871,,MATCH($B59,[2]掉落汇总!$D$1:$M$1)),[2]掉落汇总!$A$2:$A$871,F$1,[2]掉落汇总!$C$2:$C$871,$Q$2)/$Q$3)*宝箱投放计算!E59</f>
        <v>1.0595524956970743</v>
      </c>
      <c r="G59">
        <f ca="1">(SUMIFS(OFFSET([2]掉落汇总!$C$2:$C$871,,MATCH($B59,[2]掉落汇总!$D$1:$M$1)),[2]掉落汇总!$A$2:$A$871,G$1,[2]掉落汇总!$C$2:$C$871,$Q$1)+SUMIFS(OFFSET([2]掉落汇总!$C$2:$C$871,,MATCH($B59,[2]掉落汇总!$D$1:$M$1)),[2]掉落汇总!$A$2:$A$871,G$1,[2]掉落汇总!$C$2:$C$871,$Q$2)/$Q$3)*宝箱投放计算!F59</f>
        <v>0</v>
      </c>
      <c r="H59">
        <f ca="1">(SUMIFS(OFFSET([2]掉落汇总!$C$2:$C$871,,MATCH($B59,[2]掉落汇总!$D$1:$M$1)),[2]掉落汇总!$A$2:$A$871,H$1,[2]掉落汇总!$C$2:$C$871,$Q$1)+SUMIFS(OFFSET([2]掉落汇总!$C$2:$C$871,,MATCH($B59,[2]掉落汇总!$D$1:$M$1)),[2]掉落汇总!$A$2:$A$871,H$1,[2]掉落汇总!$C$2:$C$871,$Q$2)/$Q$3)*宝箱投放计算!G59</f>
        <v>0</v>
      </c>
      <c r="I59">
        <f ca="1">(SUMIFS(OFFSET([2]掉落汇总!$C$2:$C$871,,MATCH($B59,[2]掉落汇总!$D$1:$M$1)),[2]掉落汇总!$A$2:$A$871,I$1,[2]掉落汇总!$C$2:$C$871,$Q$1)+SUMIFS(OFFSET([2]掉落汇总!$C$2:$C$871,,MATCH($B59,[2]掉落汇总!$D$1:$M$1)),[2]掉落汇总!$A$2:$A$871,I$1,[2]掉落汇总!$C$2:$C$871,$Q$2)/$Q$3)*宝箱投放计算!H59</f>
        <v>0</v>
      </c>
      <c r="J59">
        <f ca="1">(SUMIFS(OFFSET([2]掉落汇总!$C$2:$C$871,,MATCH($B59,[2]掉落汇总!$D$1:$M$1)),[2]掉落汇总!$A$2:$A$871,J$1,[2]掉落汇总!$C$2:$C$871,$Q$1)+SUMIFS(OFFSET([2]掉落汇总!$C$2:$C$871,,MATCH($B59,[2]掉落汇总!$D$1:$M$1)),[2]掉落汇总!$A$2:$A$871,J$1,[2]掉落汇总!$C$2:$C$871,$Q$2)/$Q$3)*宝箱投放计算!I59</f>
        <v>0</v>
      </c>
      <c r="K59">
        <f ca="1">(SUMIFS(OFFSET([2]掉落汇总!$C$2:$C$871,,MATCH($B59,[2]掉落汇总!$D$1:$M$1)),[2]掉落汇总!$A$2:$A$871,K$1,[2]掉落汇总!$C$2:$C$871,$Q$1)+SUMIFS(OFFSET([2]掉落汇总!$C$2:$C$871,,MATCH($B59,[2]掉落汇总!$D$1:$M$1)),[2]掉落汇总!$A$2:$A$871,K$1,[2]掉落汇总!$C$2:$C$871,$Q$2)/$Q$3)*宝箱投放计算!J59</f>
        <v>0</v>
      </c>
      <c r="L59">
        <f ca="1">(SUMIFS(OFFSET([2]掉落汇总!$C$2:$C$871,,MATCH($B59,[2]掉落汇总!$D$1:$M$1)),[2]掉落汇总!$A$2:$A$871,L$1,[2]掉落汇总!$C$2:$C$871,$Q$1)+SUMIFS(OFFSET([2]掉落汇总!$C$2:$C$871,,MATCH($B59,[2]掉落汇总!$D$1:$M$1)),[2]掉落汇总!$A$2:$A$871,L$1,[2]掉落汇总!$C$2:$C$871,$Q$2)/$Q$3)*宝箱投放计算!K59</f>
        <v>0.36522354606582519</v>
      </c>
      <c r="M59">
        <f ca="1">(SUMIFS(OFFSET([2]掉落汇总!$C$2:$C$871,,MATCH($B59,[2]掉落汇总!$D$1:$M$1)),[2]掉落汇总!$A$2:$A$871,M$1,[2]掉落汇总!$C$2:$C$871,$Q$1)+SUMIFS(OFFSET([2]掉落汇总!$C$2:$C$871,,MATCH($B59,[2]掉落汇总!$D$1:$M$1)),[2]掉落汇总!$A$2:$A$871,M$1,[2]掉落汇总!$C$2:$C$871,$Q$2)/$Q$3)*宝箱投放计算!L59</f>
        <v>0.36155552960411075</v>
      </c>
      <c r="N59">
        <f ca="1">(SUMIFS(OFFSET([2]掉落汇总!$C$2:$C$871,,MATCH($B59,[2]掉落汇总!$D$1:$M$1)),[2]掉落汇总!$A$2:$A$871,N$1,[2]掉落汇总!$C$2:$C$871,$Q$1)+SUMIFS(OFFSET([2]掉落汇总!$C$2:$C$871,,MATCH($B59,[2]掉落汇总!$D$1:$M$1)),[2]掉落汇总!$A$2:$A$871,N$1,[2]掉落汇总!$C$2:$C$871,$Q$2)/$Q$3)*宝箱投放计算!M59</f>
        <v>8.4091467912466203E-2</v>
      </c>
      <c r="O59">
        <f ca="1">(SUMIFS(OFFSET([2]掉落汇总!$C$2:$C$871,,MATCH($B59,[2]掉落汇总!$D$1:$M$1)),[2]掉落汇总!$A$2:$A$871,O$1,[2]掉落汇总!$C$2:$C$871,$Q$1)+SUMIFS(OFFSET([2]掉落汇总!$C$2:$C$871,,MATCH($B59,[2]掉落汇总!$D$1:$M$1)),[2]掉落汇总!$A$2:$A$871,O$1,[2]掉落汇总!$C$2:$C$871,$Q$2)/$Q$3)*宝箱投放计算!N59</f>
        <v>0.17426381605486088</v>
      </c>
    </row>
    <row r="60" spans="1:15" x14ac:dyDescent="0.2">
      <c r="A60">
        <f>玩家成长时间线!A60</f>
        <v>59</v>
      </c>
      <c r="B60">
        <f>玩家成长时间线!B60</f>
        <v>9</v>
      </c>
      <c r="C60">
        <f ca="1">SUM($D$2:D60)</f>
        <v>219.04178906527801</v>
      </c>
      <c r="D60">
        <f t="shared" ca="1" si="0"/>
        <v>6.3590332576011495</v>
      </c>
      <c r="E60">
        <f ca="1">(SUMIFS(OFFSET([2]掉落汇总!$C$2:$C$871,,MATCH($B60,[2]掉落汇总!$D$1:$M$1)),[2]掉落汇总!$A$2:$A$871,E$1,[2]掉落汇总!$C$2:$C$871,$Q$1)+SUMIFS(OFFSET([2]掉落汇总!$C$2:$C$871,,MATCH($B60,[2]掉落汇总!$D$1:$M$1)),[2]掉落汇总!$A$2:$A$871,E$1,[2]掉落汇总!$C$2:$C$871,$Q$2)/$Q$3)*宝箱投放计算!D60</f>
        <v>1.0707193020719739</v>
      </c>
      <c r="F60">
        <f ca="1">(SUMIFS(OFFSET([2]掉落汇总!$C$2:$C$871,,MATCH($B60,[2]掉落汇总!$D$1:$M$1)),[2]掉落汇总!$A$2:$A$871,F$1,[2]掉落汇总!$C$2:$C$871,$Q$1)+SUMIFS(OFFSET([2]掉落汇总!$C$2:$C$871,,MATCH($B60,[2]掉落汇总!$D$1:$M$1)),[2]掉落汇总!$A$2:$A$871,F$1,[2]掉落汇总!$C$2:$C$871,$Q$2)/$Q$3)*宝箱投放计算!E60</f>
        <v>1.3244406196213427</v>
      </c>
      <c r="G60">
        <f ca="1">(SUMIFS(OFFSET([2]掉落汇总!$C$2:$C$871,,MATCH($B60,[2]掉落汇总!$D$1:$M$1)),[2]掉落汇总!$A$2:$A$871,G$1,[2]掉落汇总!$C$2:$C$871,$Q$1)+SUMIFS(OFFSET([2]掉落汇总!$C$2:$C$871,,MATCH($B60,[2]掉落汇总!$D$1:$M$1)),[2]掉落汇总!$A$2:$A$871,G$1,[2]掉落汇总!$C$2:$C$871,$Q$2)/$Q$3)*宝箱投放计算!F60</f>
        <v>0</v>
      </c>
      <c r="H60">
        <f ca="1">(SUMIFS(OFFSET([2]掉落汇总!$C$2:$C$871,,MATCH($B60,[2]掉落汇总!$D$1:$M$1)),[2]掉落汇总!$A$2:$A$871,H$1,[2]掉落汇总!$C$2:$C$871,$Q$1)+SUMIFS(OFFSET([2]掉落汇总!$C$2:$C$871,,MATCH($B60,[2]掉落汇总!$D$1:$M$1)),[2]掉落汇总!$A$2:$A$871,H$1,[2]掉落汇总!$C$2:$C$871,$Q$2)/$Q$3)*宝箱投放计算!G60</f>
        <v>0</v>
      </c>
      <c r="I60">
        <f ca="1">(SUMIFS(OFFSET([2]掉落汇总!$C$2:$C$871,,MATCH($B60,[2]掉落汇总!$D$1:$M$1)),[2]掉落汇总!$A$2:$A$871,I$1,[2]掉落汇总!$C$2:$C$871,$Q$1)+SUMIFS(OFFSET([2]掉落汇总!$C$2:$C$871,,MATCH($B60,[2]掉落汇总!$D$1:$M$1)),[2]掉落汇总!$A$2:$A$871,I$1,[2]掉落汇总!$C$2:$C$871,$Q$2)/$Q$3)*宝箱投放计算!H60</f>
        <v>0.8346213292117467</v>
      </c>
      <c r="J60">
        <f ca="1">(SUMIFS(OFFSET([2]掉落汇总!$C$2:$C$871,,MATCH($B60,[2]掉落汇总!$D$1:$M$1)),[2]掉落汇总!$A$2:$A$871,J$1,[2]掉落汇总!$C$2:$C$871,$Q$1)+SUMIFS(OFFSET([2]掉落汇总!$C$2:$C$871,,MATCH($B60,[2]掉落汇总!$D$1:$M$1)),[2]掉落汇总!$A$2:$A$871,J$1,[2]掉落汇总!$C$2:$C$871,$Q$2)/$Q$3)*宝箱投放计算!I60</f>
        <v>2.1441176470588235</v>
      </c>
      <c r="K60">
        <f ca="1">(SUMIFS(OFFSET([2]掉落汇总!$C$2:$C$871,,MATCH($B60,[2]掉落汇总!$D$1:$M$1)),[2]掉落汇总!$A$2:$A$871,K$1,[2]掉落汇总!$C$2:$C$871,$Q$1)+SUMIFS(OFFSET([2]掉落汇总!$C$2:$C$871,,MATCH($B60,[2]掉落汇总!$D$1:$M$1)),[2]掉落汇总!$A$2:$A$871,K$1,[2]掉落汇总!$C$2:$C$871,$Q$2)/$Q$3)*宝箱投放计算!J60</f>
        <v>0</v>
      </c>
      <c r="L60">
        <f ca="1">(SUMIFS(OFFSET([2]掉落汇总!$C$2:$C$871,,MATCH($B60,[2]掉落汇总!$D$1:$M$1)),[2]掉落汇总!$A$2:$A$871,L$1,[2]掉落汇总!$C$2:$C$871,$Q$1)+SUMIFS(OFFSET([2]掉落汇总!$C$2:$C$871,,MATCH($B60,[2]掉落汇总!$D$1:$M$1)),[2]掉落汇总!$A$2:$A$871,L$1,[2]掉落汇总!$C$2:$C$871,$Q$2)/$Q$3)*宝箱投放计算!K60</f>
        <v>0.36522354606582519</v>
      </c>
      <c r="M60">
        <f ca="1">(SUMIFS(OFFSET([2]掉落汇总!$C$2:$C$871,,MATCH($B60,[2]掉落汇总!$D$1:$M$1)),[2]掉落汇总!$A$2:$A$871,M$1,[2]掉落汇总!$C$2:$C$871,$Q$1)+SUMIFS(OFFSET([2]掉落汇总!$C$2:$C$871,,MATCH($B60,[2]掉落汇总!$D$1:$M$1)),[2]掉落汇总!$A$2:$A$871,M$1,[2]掉落汇总!$C$2:$C$871,$Q$2)/$Q$3)*宝箱投放计算!L60</f>
        <v>0.36155552960411075</v>
      </c>
      <c r="N60">
        <f ca="1">(SUMIFS(OFFSET([2]掉落汇总!$C$2:$C$871,,MATCH($B60,[2]掉落汇总!$D$1:$M$1)),[2]掉落汇总!$A$2:$A$871,N$1,[2]掉落汇总!$C$2:$C$871,$Q$1)+SUMIFS(OFFSET([2]掉落汇总!$C$2:$C$871,,MATCH($B60,[2]掉落汇总!$D$1:$M$1)),[2]掉落汇总!$A$2:$A$871,N$1,[2]掉落汇总!$C$2:$C$871,$Q$2)/$Q$3)*宝箱投放计算!M60</f>
        <v>8.4091467912466203E-2</v>
      </c>
      <c r="O60">
        <f ca="1">(SUMIFS(OFFSET([2]掉落汇总!$C$2:$C$871,,MATCH($B60,[2]掉落汇总!$D$1:$M$1)),[2]掉落汇总!$A$2:$A$871,O$1,[2]掉落汇总!$C$2:$C$871,$Q$1)+SUMIFS(OFFSET([2]掉落汇总!$C$2:$C$871,,MATCH($B60,[2]掉落汇总!$D$1:$M$1)),[2]掉落汇总!$A$2:$A$871,O$1,[2]掉落汇总!$C$2:$C$871,$Q$2)/$Q$3)*宝箱投放计算!N60</f>
        <v>0.17426381605486088</v>
      </c>
    </row>
    <row r="61" spans="1:15" x14ac:dyDescent="0.2">
      <c r="A61">
        <f>玩家成长时间线!A61</f>
        <v>60</v>
      </c>
      <c r="B61">
        <f>玩家成长时间线!B61</f>
        <v>9</v>
      </c>
      <c r="C61">
        <f ca="1">SUM($D$2:D61)</f>
        <v>224.57091200784407</v>
      </c>
      <c r="D61">
        <f t="shared" ca="1" si="0"/>
        <v>5.5291229425660653</v>
      </c>
      <c r="E61">
        <f ca="1">(SUMIFS(OFFSET([2]掉落汇总!$C$2:$C$871,,MATCH($B61,[2]掉落汇总!$D$1:$M$1)),[2]掉落汇总!$A$2:$A$871,E$1,[2]掉落汇总!$C$2:$C$871,$Q$1)+SUMIFS(OFFSET([2]掉落汇总!$C$2:$C$871,,MATCH($B61,[2]掉落汇总!$D$1:$M$1)),[2]掉落汇总!$A$2:$A$871,E$1,[2]掉落汇总!$C$2:$C$871,$Q$2)/$Q$3)*宝箱投放计算!D61</f>
        <v>1.0754303162486367</v>
      </c>
      <c r="F61">
        <f ca="1">(SUMIFS(OFFSET([2]掉落汇总!$C$2:$C$871,,MATCH($B61,[2]掉落汇总!$D$1:$M$1)),[2]掉落汇总!$A$2:$A$871,F$1,[2]掉落汇总!$C$2:$C$871,$Q$1)+SUMIFS(OFFSET([2]掉落汇总!$C$2:$C$871,,MATCH($B61,[2]掉落汇总!$D$1:$M$1)),[2]掉落汇总!$A$2:$A$871,F$1,[2]掉落汇总!$C$2:$C$871,$Q$2)/$Q$3)*宝箱投放计算!E61</f>
        <v>1.3244406196213427</v>
      </c>
      <c r="G61">
        <f ca="1">(SUMIFS(OFFSET([2]掉落汇总!$C$2:$C$871,,MATCH($B61,[2]掉落汇总!$D$1:$M$1)),[2]掉落汇总!$A$2:$A$871,G$1,[2]掉落汇总!$C$2:$C$871,$Q$1)+SUMIFS(OFFSET([2]掉落汇总!$C$2:$C$871,,MATCH($B61,[2]掉落汇总!$D$1:$M$1)),[2]掉落汇总!$A$2:$A$871,G$1,[2]掉落汇总!$C$2:$C$871,$Q$2)/$Q$3)*宝箱投放计算!F61</f>
        <v>0</v>
      </c>
      <c r="H61">
        <f ca="1">(SUMIFS(OFFSET([2]掉落汇总!$C$2:$C$871,,MATCH($B61,[2]掉落汇总!$D$1:$M$1)),[2]掉落汇总!$A$2:$A$871,H$1,[2]掉落汇总!$C$2:$C$871,$Q$1)+SUMIFS(OFFSET([2]掉落汇总!$C$2:$C$871,,MATCH($B61,[2]掉落汇总!$D$1:$M$1)),[2]掉落汇总!$A$2:$A$871,H$1,[2]掉落汇总!$C$2:$C$871,$Q$2)/$Q$3)*宝箱投放计算!G61</f>
        <v>0</v>
      </c>
      <c r="I61">
        <f ca="1">(SUMIFS(OFFSET([2]掉落汇总!$C$2:$C$871,,MATCH($B61,[2]掉落汇总!$D$1:$M$1)),[2]掉落汇总!$A$2:$A$871,I$1,[2]掉落汇总!$C$2:$C$871,$Q$1)+SUMIFS(OFFSET([2]掉落汇总!$C$2:$C$871,,MATCH($B61,[2]掉落汇总!$D$1:$M$1)),[2]掉落汇总!$A$2:$A$871,I$1,[2]掉落汇总!$C$2:$C$871,$Q$2)/$Q$3)*宝箱投放计算!H61</f>
        <v>0</v>
      </c>
      <c r="J61">
        <f ca="1">(SUMIFS(OFFSET([2]掉落汇总!$C$2:$C$871,,MATCH($B61,[2]掉落汇总!$D$1:$M$1)),[2]掉落汇总!$A$2:$A$871,J$1,[2]掉落汇总!$C$2:$C$871,$Q$1)+SUMIFS(OFFSET([2]掉落汇总!$C$2:$C$871,,MATCH($B61,[2]掉落汇总!$D$1:$M$1)),[2]掉落汇总!$A$2:$A$871,J$1,[2]掉落汇总!$C$2:$C$871,$Q$2)/$Q$3)*宝箱投放计算!I61</f>
        <v>2.1441176470588235</v>
      </c>
      <c r="K61">
        <f ca="1">(SUMIFS(OFFSET([2]掉落汇总!$C$2:$C$871,,MATCH($B61,[2]掉落汇总!$D$1:$M$1)),[2]掉落汇总!$A$2:$A$871,K$1,[2]掉落汇总!$C$2:$C$871,$Q$1)+SUMIFS(OFFSET([2]掉落汇总!$C$2:$C$871,,MATCH($B61,[2]掉落汇总!$D$1:$M$1)),[2]掉落汇总!$A$2:$A$871,K$1,[2]掉落汇总!$C$2:$C$871,$Q$2)/$Q$3)*宝箱投放计算!J61</f>
        <v>0</v>
      </c>
      <c r="L61">
        <f ca="1">(SUMIFS(OFFSET([2]掉落汇总!$C$2:$C$871,,MATCH($B61,[2]掉落汇总!$D$1:$M$1)),[2]掉落汇总!$A$2:$A$871,L$1,[2]掉落汇总!$C$2:$C$871,$Q$1)+SUMIFS(OFFSET([2]掉落汇总!$C$2:$C$871,,MATCH($B61,[2]掉落汇总!$D$1:$M$1)),[2]掉落汇总!$A$2:$A$871,L$1,[2]掉落汇总!$C$2:$C$871,$Q$2)/$Q$3)*宝箱投放计算!K61</f>
        <v>0.36522354606582519</v>
      </c>
      <c r="M61">
        <f ca="1">(SUMIFS(OFFSET([2]掉落汇总!$C$2:$C$871,,MATCH($B61,[2]掉落汇总!$D$1:$M$1)),[2]掉落汇总!$A$2:$A$871,M$1,[2]掉落汇总!$C$2:$C$871,$Q$1)+SUMIFS(OFFSET([2]掉落汇总!$C$2:$C$871,,MATCH($B61,[2]掉落汇总!$D$1:$M$1)),[2]掉落汇总!$A$2:$A$871,M$1,[2]掉落汇总!$C$2:$C$871,$Q$2)/$Q$3)*宝箱投放计算!L61</f>
        <v>0.36155552960411075</v>
      </c>
      <c r="N61">
        <f ca="1">(SUMIFS(OFFSET([2]掉落汇总!$C$2:$C$871,,MATCH($B61,[2]掉落汇总!$D$1:$M$1)),[2]掉落汇总!$A$2:$A$871,N$1,[2]掉落汇总!$C$2:$C$871,$Q$1)+SUMIFS(OFFSET([2]掉落汇总!$C$2:$C$871,,MATCH($B61,[2]掉落汇总!$D$1:$M$1)),[2]掉落汇总!$A$2:$A$871,N$1,[2]掉落汇总!$C$2:$C$871,$Q$2)/$Q$3)*宝箱投放计算!M61</f>
        <v>8.4091467912466203E-2</v>
      </c>
      <c r="O61">
        <f ca="1">(SUMIFS(OFFSET([2]掉落汇总!$C$2:$C$871,,MATCH($B61,[2]掉落汇总!$D$1:$M$1)),[2]掉落汇总!$A$2:$A$871,O$1,[2]掉落汇总!$C$2:$C$871,$Q$1)+SUMIFS(OFFSET([2]掉落汇总!$C$2:$C$871,,MATCH($B61,[2]掉落汇总!$D$1:$M$1)),[2]掉落汇总!$A$2:$A$871,O$1,[2]掉落汇总!$C$2:$C$871,$Q$2)/$Q$3)*宝箱投放计算!N61</f>
        <v>0.17426381605486088</v>
      </c>
    </row>
    <row r="62" spans="1:15" x14ac:dyDescent="0.2">
      <c r="A62">
        <f>玩家成长时间线!A62</f>
        <v>61</v>
      </c>
      <c r="B62">
        <f>玩家成长时间线!B62</f>
        <v>9</v>
      </c>
      <c r="C62">
        <f ca="1">SUM($D$2:D62)</f>
        <v>228.00773845929461</v>
      </c>
      <c r="D62">
        <f t="shared" ca="1" si="0"/>
        <v>3.436826451450536</v>
      </c>
      <c r="E62">
        <f ca="1">(SUMIFS(OFFSET([2]掉落汇总!$C$2:$C$871,,MATCH($B62,[2]掉落汇总!$D$1:$M$1)),[2]掉落汇总!$A$2:$A$871,E$1,[2]掉落汇总!$C$2:$C$871,$Q$1)+SUMIFS(OFFSET([2]掉落汇总!$C$2:$C$871,,MATCH($B62,[2]掉落汇总!$D$1:$M$1)),[2]掉落汇总!$A$2:$A$871,E$1,[2]掉落汇总!$C$2:$C$871,$Q$2)/$Q$3)*宝箱投放计算!D62</f>
        <v>1.12725147219193</v>
      </c>
      <c r="F62">
        <f ca="1">(SUMIFS(OFFSET([2]掉落汇总!$C$2:$C$871,,MATCH($B62,[2]掉落汇总!$D$1:$M$1)),[2]掉落汇总!$A$2:$A$871,F$1,[2]掉落汇总!$C$2:$C$871,$Q$1)+SUMIFS(OFFSET([2]掉落汇总!$C$2:$C$871,,MATCH($B62,[2]掉落汇总!$D$1:$M$1)),[2]掉落汇总!$A$2:$A$871,F$1,[2]掉落汇总!$C$2:$C$871,$Q$2)/$Q$3)*宝箱投放计算!E62</f>
        <v>1.3244406196213427</v>
      </c>
      <c r="G62">
        <f ca="1">(SUMIFS(OFFSET([2]掉落汇总!$C$2:$C$871,,MATCH($B62,[2]掉落汇总!$D$1:$M$1)),[2]掉落汇总!$A$2:$A$871,G$1,[2]掉落汇总!$C$2:$C$871,$Q$1)+SUMIFS(OFFSET([2]掉落汇总!$C$2:$C$871,,MATCH($B62,[2]掉落汇总!$D$1:$M$1)),[2]掉落汇总!$A$2:$A$871,G$1,[2]掉落汇总!$C$2:$C$871,$Q$2)/$Q$3)*宝箱投放计算!F62</f>
        <v>0</v>
      </c>
      <c r="H62">
        <f ca="1">(SUMIFS(OFFSET([2]掉落汇总!$C$2:$C$871,,MATCH($B62,[2]掉落汇总!$D$1:$M$1)),[2]掉落汇总!$A$2:$A$871,H$1,[2]掉落汇总!$C$2:$C$871,$Q$1)+SUMIFS(OFFSET([2]掉落汇总!$C$2:$C$871,,MATCH($B62,[2]掉落汇总!$D$1:$M$1)),[2]掉落汇总!$A$2:$A$871,H$1,[2]掉落汇总!$C$2:$C$871,$Q$2)/$Q$3)*宝箱投放计算!G62</f>
        <v>0</v>
      </c>
      <c r="I62">
        <f ca="1">(SUMIFS(OFFSET([2]掉落汇总!$C$2:$C$871,,MATCH($B62,[2]掉落汇总!$D$1:$M$1)),[2]掉落汇总!$A$2:$A$871,I$1,[2]掉落汇总!$C$2:$C$871,$Q$1)+SUMIFS(OFFSET([2]掉落汇总!$C$2:$C$871,,MATCH($B62,[2]掉落汇总!$D$1:$M$1)),[2]掉落汇总!$A$2:$A$871,I$1,[2]掉落汇总!$C$2:$C$871,$Q$2)/$Q$3)*宝箱投放计算!H62</f>
        <v>0</v>
      </c>
      <c r="J62">
        <f ca="1">(SUMIFS(OFFSET([2]掉落汇总!$C$2:$C$871,,MATCH($B62,[2]掉落汇总!$D$1:$M$1)),[2]掉落汇总!$A$2:$A$871,J$1,[2]掉落汇总!$C$2:$C$871,$Q$1)+SUMIFS(OFFSET([2]掉落汇总!$C$2:$C$871,,MATCH($B62,[2]掉落汇总!$D$1:$M$1)),[2]掉落汇总!$A$2:$A$871,J$1,[2]掉落汇总!$C$2:$C$871,$Q$2)/$Q$3)*宝箱投放计算!I62</f>
        <v>0</v>
      </c>
      <c r="K62">
        <f ca="1">(SUMIFS(OFFSET([2]掉落汇总!$C$2:$C$871,,MATCH($B62,[2]掉落汇总!$D$1:$M$1)),[2]掉落汇总!$A$2:$A$871,K$1,[2]掉落汇总!$C$2:$C$871,$Q$1)+SUMIFS(OFFSET([2]掉落汇总!$C$2:$C$871,,MATCH($B62,[2]掉落汇总!$D$1:$M$1)),[2]掉落汇总!$A$2:$A$871,K$1,[2]掉落汇总!$C$2:$C$871,$Q$2)/$Q$3)*宝箱投放计算!J62</f>
        <v>0</v>
      </c>
      <c r="L62">
        <f ca="1">(SUMIFS(OFFSET([2]掉落汇总!$C$2:$C$871,,MATCH($B62,[2]掉落汇总!$D$1:$M$1)),[2]掉落汇总!$A$2:$A$871,L$1,[2]掉落汇总!$C$2:$C$871,$Q$1)+SUMIFS(OFFSET([2]掉落汇总!$C$2:$C$871,,MATCH($B62,[2]掉落汇总!$D$1:$M$1)),[2]掉落汇总!$A$2:$A$871,L$1,[2]掉落汇总!$C$2:$C$871,$Q$2)/$Q$3)*宝箱投放计算!K62</f>
        <v>0.36522354606582519</v>
      </c>
      <c r="M62">
        <f ca="1">(SUMIFS(OFFSET([2]掉落汇总!$C$2:$C$871,,MATCH($B62,[2]掉落汇总!$D$1:$M$1)),[2]掉落汇总!$A$2:$A$871,M$1,[2]掉落汇总!$C$2:$C$871,$Q$1)+SUMIFS(OFFSET([2]掉落汇总!$C$2:$C$871,,MATCH($B62,[2]掉落汇总!$D$1:$M$1)),[2]掉落汇总!$A$2:$A$871,M$1,[2]掉落汇总!$C$2:$C$871,$Q$2)/$Q$3)*宝箱投放计算!L62</f>
        <v>0.36155552960411075</v>
      </c>
      <c r="N62">
        <f ca="1">(SUMIFS(OFFSET([2]掉落汇总!$C$2:$C$871,,MATCH($B62,[2]掉落汇总!$D$1:$M$1)),[2]掉落汇总!$A$2:$A$871,N$1,[2]掉落汇总!$C$2:$C$871,$Q$1)+SUMIFS(OFFSET([2]掉落汇总!$C$2:$C$871,,MATCH($B62,[2]掉落汇总!$D$1:$M$1)),[2]掉落汇总!$A$2:$A$871,N$1,[2]掉落汇总!$C$2:$C$871,$Q$2)/$Q$3)*宝箱投放计算!M62</f>
        <v>8.4091467912466203E-2</v>
      </c>
      <c r="O62">
        <f ca="1">(SUMIFS(OFFSET([2]掉落汇总!$C$2:$C$871,,MATCH($B62,[2]掉落汇总!$D$1:$M$1)),[2]掉落汇总!$A$2:$A$871,O$1,[2]掉落汇总!$C$2:$C$871,$Q$1)+SUMIFS(OFFSET([2]掉落汇总!$C$2:$C$871,,MATCH($B62,[2]掉落汇总!$D$1:$M$1)),[2]掉落汇总!$A$2:$A$871,O$1,[2]掉落汇总!$C$2:$C$871,$Q$2)/$Q$3)*宝箱投放计算!N62</f>
        <v>0.17426381605486088</v>
      </c>
    </row>
    <row r="63" spans="1:15" x14ac:dyDescent="0.2">
      <c r="A63">
        <f>玩家成长时间线!A63</f>
        <v>62</v>
      </c>
      <c r="B63">
        <f>玩家成长时间线!B63</f>
        <v>10</v>
      </c>
      <c r="C63">
        <f ca="1">SUM($D$2:D63)</f>
        <v>233.49582121470692</v>
      </c>
      <c r="D63">
        <f t="shared" ca="1" si="0"/>
        <v>5.4880827554123117</v>
      </c>
      <c r="E63">
        <f ca="1">(SUMIFS(OFFSET([2]掉落汇总!$C$2:$C$871,,MATCH($B63,[2]掉落汇总!$D$1:$M$1)),[2]掉落汇总!$A$2:$A$871,E$1,[2]掉落汇总!$C$2:$C$871,$Q$1)+SUMIFS(OFFSET([2]掉落汇总!$C$2:$C$871,,MATCH($B63,[2]掉落汇总!$D$1:$M$1)),[2]掉落汇总!$A$2:$A$871,E$1,[2]掉落汇总!$C$2:$C$871,$Q$2)/$Q$3)*宝箱投放计算!D63</f>
        <v>1.0466171488690164</v>
      </c>
      <c r="F63">
        <f ca="1">(SUMIFS(OFFSET([2]掉落汇总!$C$2:$C$871,,MATCH($B63,[2]掉落汇总!$D$1:$M$1)),[2]掉落汇总!$A$2:$A$871,F$1,[2]掉落汇总!$C$2:$C$871,$Q$1)+SUMIFS(OFFSET([2]掉落汇总!$C$2:$C$871,,MATCH($B63,[2]掉落汇总!$D$1:$M$1)),[2]掉落汇总!$A$2:$A$871,F$1,[2]掉落汇总!$C$2:$C$871,$Q$2)/$Q$3)*宝箱投放计算!E63</f>
        <v>1.3244406196213427</v>
      </c>
      <c r="G63">
        <f ca="1">(SUMIFS(OFFSET([2]掉落汇总!$C$2:$C$871,,MATCH($B63,[2]掉落汇总!$D$1:$M$1)),[2]掉落汇总!$A$2:$A$871,G$1,[2]掉落汇总!$C$2:$C$871,$Q$1)+SUMIFS(OFFSET([2]掉落汇总!$C$2:$C$871,,MATCH($B63,[2]掉落汇总!$D$1:$M$1)),[2]掉落汇总!$A$2:$A$871,G$1,[2]掉落汇总!$C$2:$C$871,$Q$2)/$Q$3)*宝箱投放计算!F63</f>
        <v>0</v>
      </c>
      <c r="H63">
        <f ca="1">(SUMIFS(OFFSET([2]掉落汇总!$C$2:$C$871,,MATCH($B63,[2]掉落汇总!$D$1:$M$1)),[2]掉落汇总!$A$2:$A$871,H$1,[2]掉落汇总!$C$2:$C$871,$Q$1)+SUMIFS(OFFSET([2]掉落汇总!$C$2:$C$871,,MATCH($B63,[2]掉落汇总!$D$1:$M$1)),[2]掉落汇总!$A$2:$A$871,H$1,[2]掉落汇总!$C$2:$C$871,$Q$2)/$Q$3)*宝箱投放计算!G63</f>
        <v>0</v>
      </c>
      <c r="I63">
        <f ca="1">(SUMIFS(OFFSET([2]掉落汇总!$C$2:$C$871,,MATCH($B63,[2]掉落汇总!$D$1:$M$1)),[2]掉落汇总!$A$2:$A$871,I$1,[2]掉落汇总!$C$2:$C$871,$Q$1)+SUMIFS(OFFSET([2]掉落汇总!$C$2:$C$871,,MATCH($B63,[2]掉落汇总!$D$1:$M$1)),[2]掉落汇总!$A$2:$A$871,I$1,[2]掉落汇总!$C$2:$C$871,$Q$2)/$Q$3)*宝箱投放计算!H63</f>
        <v>0</v>
      </c>
      <c r="J63">
        <f ca="1">(SUMIFS(OFFSET([2]掉落汇总!$C$2:$C$871,,MATCH($B63,[2]掉落汇总!$D$1:$M$1)),[2]掉落汇总!$A$2:$A$871,J$1,[2]掉落汇总!$C$2:$C$871,$Q$1)+SUMIFS(OFFSET([2]掉落汇总!$C$2:$C$871,,MATCH($B63,[2]掉落汇总!$D$1:$M$1)),[2]掉落汇总!$A$2:$A$871,J$1,[2]掉落汇总!$C$2:$C$871,$Q$2)/$Q$3)*宝箱投放计算!I63</f>
        <v>2.1318906272846903</v>
      </c>
      <c r="K63">
        <f ca="1">(SUMIFS(OFFSET([2]掉落汇总!$C$2:$C$871,,MATCH($B63,[2]掉落汇总!$D$1:$M$1)),[2]掉落汇总!$A$2:$A$871,K$1,[2]掉落汇总!$C$2:$C$871,$Q$1)+SUMIFS(OFFSET([2]掉落汇总!$C$2:$C$871,,MATCH($B63,[2]掉落汇总!$D$1:$M$1)),[2]掉落汇总!$A$2:$A$871,K$1,[2]掉落汇总!$C$2:$C$871,$Q$2)/$Q$3)*宝箱投放计算!J63</f>
        <v>0</v>
      </c>
      <c r="L63">
        <f ca="1">(SUMIFS(OFFSET([2]掉落汇总!$C$2:$C$871,,MATCH($B63,[2]掉落汇总!$D$1:$M$1)),[2]掉落汇总!$A$2:$A$871,L$1,[2]掉落汇总!$C$2:$C$871,$Q$1)+SUMIFS(OFFSET([2]掉落汇总!$C$2:$C$871,,MATCH($B63,[2]掉落汇总!$D$1:$M$1)),[2]掉落汇总!$A$2:$A$871,L$1,[2]掉落汇总!$C$2:$C$871,$Q$2)/$Q$3)*宝箱投放计算!K63</f>
        <v>0.36522354606582519</v>
      </c>
      <c r="M63">
        <f ca="1">(SUMIFS(OFFSET([2]掉落汇总!$C$2:$C$871,,MATCH($B63,[2]掉落汇总!$D$1:$M$1)),[2]掉落汇总!$A$2:$A$871,M$1,[2]掉落汇总!$C$2:$C$871,$Q$1)+SUMIFS(OFFSET([2]掉落汇总!$C$2:$C$871,,MATCH($B63,[2]掉落汇总!$D$1:$M$1)),[2]掉落汇总!$A$2:$A$871,M$1,[2]掉落汇总!$C$2:$C$871,$Q$2)/$Q$3)*宝箱投放计算!L63</f>
        <v>0.36155552960411075</v>
      </c>
      <c r="N63">
        <f ca="1">(SUMIFS(OFFSET([2]掉落汇总!$C$2:$C$871,,MATCH($B63,[2]掉落汇总!$D$1:$M$1)),[2]掉落汇总!$A$2:$A$871,N$1,[2]掉落汇总!$C$2:$C$871,$Q$1)+SUMIFS(OFFSET([2]掉落汇总!$C$2:$C$871,,MATCH($B63,[2]掉落汇总!$D$1:$M$1)),[2]掉落汇总!$A$2:$A$871,N$1,[2]掉落汇总!$C$2:$C$871,$Q$2)/$Q$3)*宝箱投放计算!M63</f>
        <v>8.4091467912466203E-2</v>
      </c>
      <c r="O63">
        <f ca="1">(SUMIFS(OFFSET([2]掉落汇总!$C$2:$C$871,,MATCH($B63,[2]掉落汇总!$D$1:$M$1)),[2]掉落汇总!$A$2:$A$871,O$1,[2]掉落汇总!$C$2:$C$871,$Q$1)+SUMIFS(OFFSET([2]掉落汇总!$C$2:$C$871,,MATCH($B63,[2]掉落汇总!$D$1:$M$1)),[2]掉落汇总!$A$2:$A$871,O$1,[2]掉落汇总!$C$2:$C$871,$Q$2)/$Q$3)*宝箱投放计算!N63</f>
        <v>0.17426381605486088</v>
      </c>
    </row>
    <row r="64" spans="1:15" x14ac:dyDescent="0.2">
      <c r="A64">
        <f>玩家成长时间线!A64</f>
        <v>63</v>
      </c>
      <c r="B64">
        <f>玩家成长时间线!B64</f>
        <v>10</v>
      </c>
      <c r="C64">
        <f ca="1">SUM($D$2:D64)</f>
        <v>236.85655831916279</v>
      </c>
      <c r="D64">
        <f t="shared" ca="1" si="0"/>
        <v>3.3607371044558705</v>
      </c>
      <c r="E64">
        <f ca="1">(SUMIFS(OFFSET([2]掉落汇总!$C$2:$C$871,,MATCH($B64,[2]掉落汇总!$D$1:$M$1)),[2]掉落汇总!$A$2:$A$871,E$1,[2]掉落汇总!$C$2:$C$871,$Q$1)+SUMIFS(OFFSET([2]掉落汇总!$C$2:$C$871,,MATCH($B64,[2]掉落汇总!$D$1:$M$1)),[2]掉落汇总!$A$2:$A$871,E$1,[2]掉落汇总!$C$2:$C$871,$Q$2)/$Q$3)*宝箱投放计算!D64</f>
        <v>1.0511621251972647</v>
      </c>
      <c r="F64">
        <f ca="1">(SUMIFS(OFFSET([2]掉落汇总!$C$2:$C$871,,MATCH($B64,[2]掉落汇总!$D$1:$M$1)),[2]掉落汇总!$A$2:$A$871,F$1,[2]掉落汇总!$C$2:$C$871,$Q$1)+SUMIFS(OFFSET([2]掉落汇总!$C$2:$C$871,,MATCH($B64,[2]掉落汇总!$D$1:$M$1)),[2]掉落汇总!$A$2:$A$871,F$1,[2]掉落汇总!$C$2:$C$871,$Q$2)/$Q$3)*宝箱投放计算!E64</f>
        <v>1.3244406196213427</v>
      </c>
      <c r="G64">
        <f ca="1">(SUMIFS(OFFSET([2]掉落汇总!$C$2:$C$871,,MATCH($B64,[2]掉落汇总!$D$1:$M$1)),[2]掉落汇总!$A$2:$A$871,G$1,[2]掉落汇总!$C$2:$C$871,$Q$1)+SUMIFS(OFFSET([2]掉落汇总!$C$2:$C$871,,MATCH($B64,[2]掉落汇总!$D$1:$M$1)),[2]掉落汇总!$A$2:$A$871,G$1,[2]掉落汇总!$C$2:$C$871,$Q$2)/$Q$3)*宝箱投放计算!F64</f>
        <v>0</v>
      </c>
      <c r="H64">
        <f ca="1">(SUMIFS(OFFSET([2]掉落汇总!$C$2:$C$871,,MATCH($B64,[2]掉落汇总!$D$1:$M$1)),[2]掉落汇总!$A$2:$A$871,H$1,[2]掉落汇总!$C$2:$C$871,$Q$1)+SUMIFS(OFFSET([2]掉落汇总!$C$2:$C$871,,MATCH($B64,[2]掉落汇总!$D$1:$M$1)),[2]掉落汇总!$A$2:$A$871,H$1,[2]掉落汇总!$C$2:$C$871,$Q$2)/$Q$3)*宝箱投放计算!G64</f>
        <v>0</v>
      </c>
      <c r="I64">
        <f ca="1">(SUMIFS(OFFSET([2]掉落汇总!$C$2:$C$871,,MATCH($B64,[2]掉落汇总!$D$1:$M$1)),[2]掉落汇总!$A$2:$A$871,I$1,[2]掉落汇总!$C$2:$C$871,$Q$1)+SUMIFS(OFFSET([2]掉落汇总!$C$2:$C$871,,MATCH($B64,[2]掉落汇总!$D$1:$M$1)),[2]掉落汇总!$A$2:$A$871,I$1,[2]掉落汇总!$C$2:$C$871,$Q$2)/$Q$3)*宝箱投放计算!H64</f>
        <v>0</v>
      </c>
      <c r="J64">
        <f ca="1">(SUMIFS(OFFSET([2]掉落汇总!$C$2:$C$871,,MATCH($B64,[2]掉落汇总!$D$1:$M$1)),[2]掉落汇总!$A$2:$A$871,J$1,[2]掉落汇总!$C$2:$C$871,$Q$1)+SUMIFS(OFFSET([2]掉落汇总!$C$2:$C$871,,MATCH($B64,[2]掉落汇总!$D$1:$M$1)),[2]掉落汇总!$A$2:$A$871,J$1,[2]掉落汇总!$C$2:$C$871,$Q$2)/$Q$3)*宝箱投放计算!I64</f>
        <v>0</v>
      </c>
      <c r="K64">
        <f ca="1">(SUMIFS(OFFSET([2]掉落汇总!$C$2:$C$871,,MATCH($B64,[2]掉落汇总!$D$1:$M$1)),[2]掉落汇总!$A$2:$A$871,K$1,[2]掉落汇总!$C$2:$C$871,$Q$1)+SUMIFS(OFFSET([2]掉落汇总!$C$2:$C$871,,MATCH($B64,[2]掉落汇总!$D$1:$M$1)),[2]掉落汇总!$A$2:$A$871,K$1,[2]掉落汇总!$C$2:$C$871,$Q$2)/$Q$3)*宝箱投放计算!J64</f>
        <v>0</v>
      </c>
      <c r="L64">
        <f ca="1">(SUMIFS(OFFSET([2]掉落汇总!$C$2:$C$871,,MATCH($B64,[2]掉落汇总!$D$1:$M$1)),[2]掉落汇总!$A$2:$A$871,L$1,[2]掉落汇总!$C$2:$C$871,$Q$1)+SUMIFS(OFFSET([2]掉落汇总!$C$2:$C$871,,MATCH($B64,[2]掉落汇总!$D$1:$M$1)),[2]掉落汇总!$A$2:$A$871,L$1,[2]掉落汇总!$C$2:$C$871,$Q$2)/$Q$3)*宝箱投放计算!K64</f>
        <v>0.36522354606582519</v>
      </c>
      <c r="M64">
        <f ca="1">(SUMIFS(OFFSET([2]掉落汇总!$C$2:$C$871,,MATCH($B64,[2]掉落汇总!$D$1:$M$1)),[2]掉落汇总!$A$2:$A$871,M$1,[2]掉落汇总!$C$2:$C$871,$Q$1)+SUMIFS(OFFSET([2]掉落汇总!$C$2:$C$871,,MATCH($B64,[2]掉落汇总!$D$1:$M$1)),[2]掉落汇总!$A$2:$A$871,M$1,[2]掉落汇总!$C$2:$C$871,$Q$2)/$Q$3)*宝箱投放计算!L64</f>
        <v>0.36155552960411075</v>
      </c>
      <c r="N64">
        <f ca="1">(SUMIFS(OFFSET([2]掉落汇总!$C$2:$C$871,,MATCH($B64,[2]掉落汇总!$D$1:$M$1)),[2]掉落汇总!$A$2:$A$871,N$1,[2]掉落汇总!$C$2:$C$871,$Q$1)+SUMIFS(OFFSET([2]掉落汇总!$C$2:$C$871,,MATCH($B64,[2]掉落汇总!$D$1:$M$1)),[2]掉落汇总!$A$2:$A$871,N$1,[2]掉落汇总!$C$2:$C$871,$Q$2)/$Q$3)*宝箱投放计算!M64</f>
        <v>8.4091467912466203E-2</v>
      </c>
      <c r="O64">
        <f ca="1">(SUMIFS(OFFSET([2]掉落汇总!$C$2:$C$871,,MATCH($B64,[2]掉落汇总!$D$1:$M$1)),[2]掉落汇总!$A$2:$A$871,O$1,[2]掉落汇总!$C$2:$C$871,$Q$1)+SUMIFS(OFFSET([2]掉落汇总!$C$2:$C$871,,MATCH($B64,[2]掉落汇总!$D$1:$M$1)),[2]掉落汇总!$A$2:$A$871,O$1,[2]掉落汇总!$C$2:$C$871,$Q$2)/$Q$3)*宝箱投放计算!N64</f>
        <v>0.17426381605486088</v>
      </c>
    </row>
    <row r="65" spans="1:15" x14ac:dyDescent="0.2">
      <c r="A65">
        <f>玩家成长时间线!A65</f>
        <v>64</v>
      </c>
      <c r="B65">
        <f>玩家成长时间线!B65</f>
        <v>10</v>
      </c>
      <c r="C65">
        <f ca="1">SUM($D$2:D65)</f>
        <v>240.2218403999469</v>
      </c>
      <c r="D65">
        <f t="shared" ca="1" si="0"/>
        <v>3.3652820807841186</v>
      </c>
      <c r="E65">
        <f ca="1">(SUMIFS(OFFSET([2]掉落汇总!$C$2:$C$871,,MATCH($B65,[2]掉落汇总!$D$1:$M$1)),[2]掉落汇总!$A$2:$A$871,E$1,[2]掉落汇总!$C$2:$C$871,$Q$1)+SUMIFS(OFFSET([2]掉落汇总!$C$2:$C$871,,MATCH($B65,[2]掉落汇总!$D$1:$M$1)),[2]掉落汇总!$A$2:$A$871,E$1,[2]掉落汇总!$C$2:$C$871,$Q$2)/$Q$3)*宝箱投放计算!D65</f>
        <v>1.0557071015255128</v>
      </c>
      <c r="F65">
        <f ca="1">(SUMIFS(OFFSET([2]掉落汇总!$C$2:$C$871,,MATCH($B65,[2]掉落汇总!$D$1:$M$1)),[2]掉落汇总!$A$2:$A$871,F$1,[2]掉落汇总!$C$2:$C$871,$Q$1)+SUMIFS(OFFSET([2]掉落汇总!$C$2:$C$871,,MATCH($B65,[2]掉落汇总!$D$1:$M$1)),[2]掉落汇总!$A$2:$A$871,F$1,[2]掉落汇总!$C$2:$C$871,$Q$2)/$Q$3)*宝箱投放计算!E65</f>
        <v>1.3244406196213427</v>
      </c>
      <c r="G65">
        <f ca="1">(SUMIFS(OFFSET([2]掉落汇总!$C$2:$C$871,,MATCH($B65,[2]掉落汇总!$D$1:$M$1)),[2]掉落汇总!$A$2:$A$871,G$1,[2]掉落汇总!$C$2:$C$871,$Q$1)+SUMIFS(OFFSET([2]掉落汇总!$C$2:$C$871,,MATCH($B65,[2]掉落汇总!$D$1:$M$1)),[2]掉落汇总!$A$2:$A$871,G$1,[2]掉落汇总!$C$2:$C$871,$Q$2)/$Q$3)*宝箱投放计算!F65</f>
        <v>0</v>
      </c>
      <c r="H65">
        <f ca="1">(SUMIFS(OFFSET([2]掉落汇总!$C$2:$C$871,,MATCH($B65,[2]掉落汇总!$D$1:$M$1)),[2]掉落汇总!$A$2:$A$871,H$1,[2]掉落汇总!$C$2:$C$871,$Q$1)+SUMIFS(OFFSET([2]掉落汇总!$C$2:$C$871,,MATCH($B65,[2]掉落汇总!$D$1:$M$1)),[2]掉落汇总!$A$2:$A$871,H$1,[2]掉落汇总!$C$2:$C$871,$Q$2)/$Q$3)*宝箱投放计算!G65</f>
        <v>0</v>
      </c>
      <c r="I65">
        <f ca="1">(SUMIFS(OFFSET([2]掉落汇总!$C$2:$C$871,,MATCH($B65,[2]掉落汇总!$D$1:$M$1)),[2]掉落汇总!$A$2:$A$871,I$1,[2]掉落汇总!$C$2:$C$871,$Q$1)+SUMIFS(OFFSET([2]掉落汇总!$C$2:$C$871,,MATCH($B65,[2]掉落汇总!$D$1:$M$1)),[2]掉落汇总!$A$2:$A$871,I$1,[2]掉落汇总!$C$2:$C$871,$Q$2)/$Q$3)*宝箱投放计算!H65</f>
        <v>0</v>
      </c>
      <c r="J65">
        <f ca="1">(SUMIFS(OFFSET([2]掉落汇总!$C$2:$C$871,,MATCH($B65,[2]掉落汇总!$D$1:$M$1)),[2]掉落汇总!$A$2:$A$871,J$1,[2]掉落汇总!$C$2:$C$871,$Q$1)+SUMIFS(OFFSET([2]掉落汇总!$C$2:$C$871,,MATCH($B65,[2]掉落汇总!$D$1:$M$1)),[2]掉落汇总!$A$2:$A$871,J$1,[2]掉落汇总!$C$2:$C$871,$Q$2)/$Q$3)*宝箱投放计算!I65</f>
        <v>0</v>
      </c>
      <c r="K65">
        <f ca="1">(SUMIFS(OFFSET([2]掉落汇总!$C$2:$C$871,,MATCH($B65,[2]掉落汇总!$D$1:$M$1)),[2]掉落汇总!$A$2:$A$871,K$1,[2]掉落汇总!$C$2:$C$871,$Q$1)+SUMIFS(OFFSET([2]掉落汇总!$C$2:$C$871,,MATCH($B65,[2]掉落汇总!$D$1:$M$1)),[2]掉落汇总!$A$2:$A$871,K$1,[2]掉落汇总!$C$2:$C$871,$Q$2)/$Q$3)*宝箱投放计算!J65</f>
        <v>0</v>
      </c>
      <c r="L65">
        <f ca="1">(SUMIFS(OFFSET([2]掉落汇总!$C$2:$C$871,,MATCH($B65,[2]掉落汇总!$D$1:$M$1)),[2]掉落汇总!$A$2:$A$871,L$1,[2]掉落汇总!$C$2:$C$871,$Q$1)+SUMIFS(OFFSET([2]掉落汇总!$C$2:$C$871,,MATCH($B65,[2]掉落汇总!$D$1:$M$1)),[2]掉落汇总!$A$2:$A$871,L$1,[2]掉落汇总!$C$2:$C$871,$Q$2)/$Q$3)*宝箱投放计算!K65</f>
        <v>0.36522354606582519</v>
      </c>
      <c r="M65">
        <f ca="1">(SUMIFS(OFFSET([2]掉落汇总!$C$2:$C$871,,MATCH($B65,[2]掉落汇总!$D$1:$M$1)),[2]掉落汇总!$A$2:$A$871,M$1,[2]掉落汇总!$C$2:$C$871,$Q$1)+SUMIFS(OFFSET([2]掉落汇总!$C$2:$C$871,,MATCH($B65,[2]掉落汇总!$D$1:$M$1)),[2]掉落汇总!$A$2:$A$871,M$1,[2]掉落汇总!$C$2:$C$871,$Q$2)/$Q$3)*宝箱投放计算!L65</f>
        <v>0.36155552960411075</v>
      </c>
      <c r="N65">
        <f ca="1">(SUMIFS(OFFSET([2]掉落汇总!$C$2:$C$871,,MATCH($B65,[2]掉落汇总!$D$1:$M$1)),[2]掉落汇总!$A$2:$A$871,N$1,[2]掉落汇总!$C$2:$C$871,$Q$1)+SUMIFS(OFFSET([2]掉落汇总!$C$2:$C$871,,MATCH($B65,[2]掉落汇总!$D$1:$M$1)),[2]掉落汇总!$A$2:$A$871,N$1,[2]掉落汇总!$C$2:$C$871,$Q$2)/$Q$3)*宝箱投放计算!M65</f>
        <v>8.4091467912466203E-2</v>
      </c>
      <c r="O65">
        <f ca="1">(SUMIFS(OFFSET([2]掉落汇总!$C$2:$C$871,,MATCH($B65,[2]掉落汇总!$D$1:$M$1)),[2]掉落汇总!$A$2:$A$871,O$1,[2]掉落汇总!$C$2:$C$871,$Q$1)+SUMIFS(OFFSET([2]掉落汇总!$C$2:$C$871,,MATCH($B65,[2]掉落汇总!$D$1:$M$1)),[2]掉落汇总!$A$2:$A$871,O$1,[2]掉落汇总!$C$2:$C$871,$Q$2)/$Q$3)*宝箱投放计算!N65</f>
        <v>0.17426381605486088</v>
      </c>
    </row>
    <row r="66" spans="1:15" x14ac:dyDescent="0.2">
      <c r="A66">
        <f>玩家成长时间线!A66</f>
        <v>65</v>
      </c>
      <c r="B66">
        <f>玩家成长时间线!B66</f>
        <v>10</v>
      </c>
      <c r="C66">
        <f ca="1">SUM($D$2:D66)</f>
        <v>243.68256698362424</v>
      </c>
      <c r="D66">
        <f t="shared" ca="1" si="0"/>
        <v>3.4607265836773329</v>
      </c>
      <c r="E66">
        <f ca="1">(SUMIFS(OFFSET([2]掉落汇总!$C$2:$C$871,,MATCH($B66,[2]掉落汇总!$D$1:$M$1)),[2]掉落汇总!$A$2:$A$871,E$1,[2]掉落汇总!$C$2:$C$871,$Q$1)+SUMIFS(OFFSET([2]掉落汇总!$C$2:$C$871,,MATCH($B66,[2]掉落汇总!$D$1:$M$1)),[2]掉落汇总!$A$2:$A$871,E$1,[2]掉落汇总!$C$2:$C$871,$Q$2)/$Q$3)*宝箱投放计算!D66</f>
        <v>1.1511516044187269</v>
      </c>
      <c r="F66">
        <f ca="1">(SUMIFS(OFFSET([2]掉落汇总!$C$2:$C$871,,MATCH($B66,[2]掉落汇总!$D$1:$M$1)),[2]掉落汇总!$A$2:$A$871,F$1,[2]掉落汇总!$C$2:$C$871,$Q$1)+SUMIFS(OFFSET([2]掉落汇总!$C$2:$C$871,,MATCH($B66,[2]掉落汇总!$D$1:$M$1)),[2]掉落汇总!$A$2:$A$871,F$1,[2]掉落汇总!$C$2:$C$871,$Q$2)/$Q$3)*宝箱投放计算!E66</f>
        <v>1.3244406196213427</v>
      </c>
      <c r="G66">
        <f ca="1">(SUMIFS(OFFSET([2]掉落汇总!$C$2:$C$871,,MATCH($B66,[2]掉落汇总!$D$1:$M$1)),[2]掉落汇总!$A$2:$A$871,G$1,[2]掉落汇总!$C$2:$C$871,$Q$1)+SUMIFS(OFFSET([2]掉落汇总!$C$2:$C$871,,MATCH($B66,[2]掉落汇总!$D$1:$M$1)),[2]掉落汇总!$A$2:$A$871,G$1,[2]掉落汇总!$C$2:$C$871,$Q$2)/$Q$3)*宝箱投放计算!F66</f>
        <v>0</v>
      </c>
      <c r="H66">
        <f ca="1">(SUMIFS(OFFSET([2]掉落汇总!$C$2:$C$871,,MATCH($B66,[2]掉落汇总!$D$1:$M$1)),[2]掉落汇总!$A$2:$A$871,H$1,[2]掉落汇总!$C$2:$C$871,$Q$1)+SUMIFS(OFFSET([2]掉落汇总!$C$2:$C$871,,MATCH($B66,[2]掉落汇总!$D$1:$M$1)),[2]掉落汇总!$A$2:$A$871,H$1,[2]掉落汇总!$C$2:$C$871,$Q$2)/$Q$3)*宝箱投放计算!G66</f>
        <v>0</v>
      </c>
      <c r="I66">
        <f ca="1">(SUMIFS(OFFSET([2]掉落汇总!$C$2:$C$871,,MATCH($B66,[2]掉落汇总!$D$1:$M$1)),[2]掉落汇总!$A$2:$A$871,I$1,[2]掉落汇总!$C$2:$C$871,$Q$1)+SUMIFS(OFFSET([2]掉落汇总!$C$2:$C$871,,MATCH($B66,[2]掉落汇总!$D$1:$M$1)),[2]掉落汇总!$A$2:$A$871,I$1,[2]掉落汇总!$C$2:$C$871,$Q$2)/$Q$3)*宝箱投放计算!H66</f>
        <v>0</v>
      </c>
      <c r="J66">
        <f ca="1">(SUMIFS(OFFSET([2]掉落汇总!$C$2:$C$871,,MATCH($B66,[2]掉落汇总!$D$1:$M$1)),[2]掉落汇总!$A$2:$A$871,J$1,[2]掉落汇总!$C$2:$C$871,$Q$1)+SUMIFS(OFFSET([2]掉落汇总!$C$2:$C$871,,MATCH($B66,[2]掉落汇总!$D$1:$M$1)),[2]掉落汇总!$A$2:$A$871,J$1,[2]掉落汇总!$C$2:$C$871,$Q$2)/$Q$3)*宝箱投放计算!I66</f>
        <v>0</v>
      </c>
      <c r="K66">
        <f ca="1">(SUMIFS(OFFSET([2]掉落汇总!$C$2:$C$871,,MATCH($B66,[2]掉落汇总!$D$1:$M$1)),[2]掉落汇总!$A$2:$A$871,K$1,[2]掉落汇总!$C$2:$C$871,$Q$1)+SUMIFS(OFFSET([2]掉落汇总!$C$2:$C$871,,MATCH($B66,[2]掉落汇总!$D$1:$M$1)),[2]掉落汇总!$A$2:$A$871,K$1,[2]掉落汇总!$C$2:$C$871,$Q$2)/$Q$3)*宝箱投放计算!J66</f>
        <v>0</v>
      </c>
      <c r="L66">
        <f ca="1">(SUMIFS(OFFSET([2]掉落汇总!$C$2:$C$871,,MATCH($B66,[2]掉落汇总!$D$1:$M$1)),[2]掉落汇总!$A$2:$A$871,L$1,[2]掉落汇总!$C$2:$C$871,$Q$1)+SUMIFS(OFFSET([2]掉落汇总!$C$2:$C$871,,MATCH($B66,[2]掉落汇总!$D$1:$M$1)),[2]掉落汇总!$A$2:$A$871,L$1,[2]掉落汇总!$C$2:$C$871,$Q$2)/$Q$3)*宝箱投放计算!K66</f>
        <v>0.36522354606582519</v>
      </c>
      <c r="M66">
        <f ca="1">(SUMIFS(OFFSET([2]掉落汇总!$C$2:$C$871,,MATCH($B66,[2]掉落汇总!$D$1:$M$1)),[2]掉落汇总!$A$2:$A$871,M$1,[2]掉落汇总!$C$2:$C$871,$Q$1)+SUMIFS(OFFSET([2]掉落汇总!$C$2:$C$871,,MATCH($B66,[2]掉落汇总!$D$1:$M$1)),[2]掉落汇总!$A$2:$A$871,M$1,[2]掉落汇总!$C$2:$C$871,$Q$2)/$Q$3)*宝箱投放计算!L66</f>
        <v>0.36155552960411075</v>
      </c>
      <c r="N66">
        <f ca="1">(SUMIFS(OFFSET([2]掉落汇总!$C$2:$C$871,,MATCH($B66,[2]掉落汇总!$D$1:$M$1)),[2]掉落汇总!$A$2:$A$871,N$1,[2]掉落汇总!$C$2:$C$871,$Q$1)+SUMIFS(OFFSET([2]掉落汇总!$C$2:$C$871,,MATCH($B66,[2]掉落汇总!$D$1:$M$1)),[2]掉落汇总!$A$2:$A$871,N$1,[2]掉落汇总!$C$2:$C$871,$Q$2)/$Q$3)*宝箱投放计算!M66</f>
        <v>8.4091467912466203E-2</v>
      </c>
      <c r="O66">
        <f ca="1">(SUMIFS(OFFSET([2]掉落汇总!$C$2:$C$871,,MATCH($B66,[2]掉落汇总!$D$1:$M$1)),[2]掉落汇总!$A$2:$A$871,O$1,[2]掉落汇总!$C$2:$C$871,$Q$1)+SUMIFS(OFFSET([2]掉落汇总!$C$2:$C$871,,MATCH($B66,[2]掉落汇总!$D$1:$M$1)),[2]掉落汇总!$A$2:$A$871,O$1,[2]掉落汇总!$C$2:$C$871,$Q$2)/$Q$3)*宝箱投放计算!N66</f>
        <v>0.17426381605486088</v>
      </c>
    </row>
    <row r="67" spans="1:15" x14ac:dyDescent="0.2">
      <c r="A67">
        <f>玩家成长时间线!A67</f>
        <v>66</v>
      </c>
      <c r="B67">
        <f>玩家成长时间线!B67</f>
        <v>10</v>
      </c>
      <c r="C67">
        <f ca="1">SUM($D$2:D67)</f>
        <v>247.05693901706485</v>
      </c>
      <c r="D67">
        <f t="shared" ref="D67:D130" ca="1" si="1">SUM(E67:O67)</f>
        <v>3.3743720334406153</v>
      </c>
      <c r="E67">
        <f ca="1">(SUMIFS(OFFSET([2]掉落汇总!$C$2:$C$871,,MATCH($B67,[2]掉落汇总!$D$1:$M$1)),[2]掉落汇总!$A$2:$A$871,E$1,[2]掉落汇总!$C$2:$C$871,$Q$1)+SUMIFS(OFFSET([2]掉落汇总!$C$2:$C$871,,MATCH($B67,[2]掉落汇总!$D$1:$M$1)),[2]掉落汇总!$A$2:$A$871,E$1,[2]掉落汇总!$C$2:$C$871,$Q$2)/$Q$3)*宝箱投放计算!D67</f>
        <v>1.0647970541820095</v>
      </c>
      <c r="F67">
        <f ca="1">(SUMIFS(OFFSET([2]掉落汇总!$C$2:$C$871,,MATCH($B67,[2]掉落汇总!$D$1:$M$1)),[2]掉落汇总!$A$2:$A$871,F$1,[2]掉落汇总!$C$2:$C$871,$Q$1)+SUMIFS(OFFSET([2]掉落汇总!$C$2:$C$871,,MATCH($B67,[2]掉落汇总!$D$1:$M$1)),[2]掉落汇总!$A$2:$A$871,F$1,[2]掉落汇总!$C$2:$C$871,$Q$2)/$Q$3)*宝箱投放计算!E67</f>
        <v>1.3244406196213427</v>
      </c>
      <c r="G67">
        <f ca="1">(SUMIFS(OFFSET([2]掉落汇总!$C$2:$C$871,,MATCH($B67,[2]掉落汇总!$D$1:$M$1)),[2]掉落汇总!$A$2:$A$871,G$1,[2]掉落汇总!$C$2:$C$871,$Q$1)+SUMIFS(OFFSET([2]掉落汇总!$C$2:$C$871,,MATCH($B67,[2]掉落汇总!$D$1:$M$1)),[2]掉落汇总!$A$2:$A$871,G$1,[2]掉落汇总!$C$2:$C$871,$Q$2)/$Q$3)*宝箱投放计算!F67</f>
        <v>0</v>
      </c>
      <c r="H67">
        <f ca="1">(SUMIFS(OFFSET([2]掉落汇总!$C$2:$C$871,,MATCH($B67,[2]掉落汇总!$D$1:$M$1)),[2]掉落汇总!$A$2:$A$871,H$1,[2]掉落汇总!$C$2:$C$871,$Q$1)+SUMIFS(OFFSET([2]掉落汇总!$C$2:$C$871,,MATCH($B67,[2]掉落汇总!$D$1:$M$1)),[2]掉落汇总!$A$2:$A$871,H$1,[2]掉落汇总!$C$2:$C$871,$Q$2)/$Q$3)*宝箱投放计算!G67</f>
        <v>0</v>
      </c>
      <c r="I67">
        <f ca="1">(SUMIFS(OFFSET([2]掉落汇总!$C$2:$C$871,,MATCH($B67,[2]掉落汇总!$D$1:$M$1)),[2]掉落汇总!$A$2:$A$871,I$1,[2]掉落汇总!$C$2:$C$871,$Q$1)+SUMIFS(OFFSET([2]掉落汇总!$C$2:$C$871,,MATCH($B67,[2]掉落汇总!$D$1:$M$1)),[2]掉落汇总!$A$2:$A$871,I$1,[2]掉落汇总!$C$2:$C$871,$Q$2)/$Q$3)*宝箱投放计算!H67</f>
        <v>0</v>
      </c>
      <c r="J67">
        <f ca="1">(SUMIFS(OFFSET([2]掉落汇总!$C$2:$C$871,,MATCH($B67,[2]掉落汇总!$D$1:$M$1)),[2]掉落汇总!$A$2:$A$871,J$1,[2]掉落汇总!$C$2:$C$871,$Q$1)+SUMIFS(OFFSET([2]掉落汇总!$C$2:$C$871,,MATCH($B67,[2]掉落汇总!$D$1:$M$1)),[2]掉落汇总!$A$2:$A$871,J$1,[2]掉落汇总!$C$2:$C$871,$Q$2)/$Q$3)*宝箱投放计算!I67</f>
        <v>0</v>
      </c>
      <c r="K67">
        <f ca="1">(SUMIFS(OFFSET([2]掉落汇总!$C$2:$C$871,,MATCH($B67,[2]掉落汇总!$D$1:$M$1)),[2]掉落汇总!$A$2:$A$871,K$1,[2]掉落汇总!$C$2:$C$871,$Q$1)+SUMIFS(OFFSET([2]掉落汇总!$C$2:$C$871,,MATCH($B67,[2]掉落汇总!$D$1:$M$1)),[2]掉落汇总!$A$2:$A$871,K$1,[2]掉落汇总!$C$2:$C$871,$Q$2)/$Q$3)*宝箱投放计算!J67</f>
        <v>0</v>
      </c>
      <c r="L67">
        <f ca="1">(SUMIFS(OFFSET([2]掉落汇总!$C$2:$C$871,,MATCH($B67,[2]掉落汇总!$D$1:$M$1)),[2]掉落汇总!$A$2:$A$871,L$1,[2]掉落汇总!$C$2:$C$871,$Q$1)+SUMIFS(OFFSET([2]掉落汇总!$C$2:$C$871,,MATCH($B67,[2]掉落汇总!$D$1:$M$1)),[2]掉落汇总!$A$2:$A$871,L$1,[2]掉落汇总!$C$2:$C$871,$Q$2)/$Q$3)*宝箱投放计算!K67</f>
        <v>0.36522354606582519</v>
      </c>
      <c r="M67">
        <f ca="1">(SUMIFS(OFFSET([2]掉落汇总!$C$2:$C$871,,MATCH($B67,[2]掉落汇总!$D$1:$M$1)),[2]掉落汇总!$A$2:$A$871,M$1,[2]掉落汇总!$C$2:$C$871,$Q$1)+SUMIFS(OFFSET([2]掉落汇总!$C$2:$C$871,,MATCH($B67,[2]掉落汇总!$D$1:$M$1)),[2]掉落汇总!$A$2:$A$871,M$1,[2]掉落汇总!$C$2:$C$871,$Q$2)/$Q$3)*宝箱投放计算!L67</f>
        <v>0.36155552960411075</v>
      </c>
      <c r="N67">
        <f ca="1">(SUMIFS(OFFSET([2]掉落汇总!$C$2:$C$871,,MATCH($B67,[2]掉落汇总!$D$1:$M$1)),[2]掉落汇总!$A$2:$A$871,N$1,[2]掉落汇总!$C$2:$C$871,$Q$1)+SUMIFS(OFFSET([2]掉落汇总!$C$2:$C$871,,MATCH($B67,[2]掉落汇总!$D$1:$M$1)),[2]掉落汇总!$A$2:$A$871,N$1,[2]掉落汇总!$C$2:$C$871,$Q$2)/$Q$3)*宝箱投放计算!M67</f>
        <v>8.4091467912466203E-2</v>
      </c>
      <c r="O67">
        <f ca="1">(SUMIFS(OFFSET([2]掉落汇总!$C$2:$C$871,,MATCH($B67,[2]掉落汇总!$D$1:$M$1)),[2]掉落汇总!$A$2:$A$871,O$1,[2]掉落汇总!$C$2:$C$871,$Q$1)+SUMIFS(OFFSET([2]掉落汇总!$C$2:$C$871,,MATCH($B67,[2]掉落汇总!$D$1:$M$1)),[2]掉落汇总!$A$2:$A$871,O$1,[2]掉落汇总!$C$2:$C$871,$Q$2)/$Q$3)*宝箱投放计算!N67</f>
        <v>0.17426381605486088</v>
      </c>
    </row>
    <row r="68" spans="1:15" x14ac:dyDescent="0.2">
      <c r="A68">
        <f>玩家成长时间线!A68</f>
        <v>67</v>
      </c>
      <c r="B68">
        <f>玩家成长时间线!B68</f>
        <v>10</v>
      </c>
      <c r="C68">
        <f ca="1">SUM($D$2:D68)</f>
        <v>250.4358560268337</v>
      </c>
      <c r="D68">
        <f t="shared" ca="1" si="1"/>
        <v>3.3789170097688639</v>
      </c>
      <c r="E68">
        <f ca="1">(SUMIFS(OFFSET([2]掉落汇总!$C$2:$C$871,,MATCH($B68,[2]掉落汇总!$D$1:$M$1)),[2]掉落汇总!$A$2:$A$871,E$1,[2]掉落汇总!$C$2:$C$871,$Q$1)+SUMIFS(OFFSET([2]掉落汇总!$C$2:$C$871,,MATCH($B68,[2]掉落汇总!$D$1:$M$1)),[2]掉落汇总!$A$2:$A$871,E$1,[2]掉落汇总!$C$2:$C$871,$Q$2)/$Q$3)*宝箱投放计算!D68</f>
        <v>1.0693420305102579</v>
      </c>
      <c r="F68">
        <f ca="1">(SUMIFS(OFFSET([2]掉落汇总!$C$2:$C$871,,MATCH($B68,[2]掉落汇总!$D$1:$M$1)),[2]掉落汇总!$A$2:$A$871,F$1,[2]掉落汇总!$C$2:$C$871,$Q$1)+SUMIFS(OFFSET([2]掉落汇总!$C$2:$C$871,,MATCH($B68,[2]掉落汇总!$D$1:$M$1)),[2]掉落汇总!$A$2:$A$871,F$1,[2]掉落汇总!$C$2:$C$871,$Q$2)/$Q$3)*宝箱投放计算!E68</f>
        <v>1.3244406196213427</v>
      </c>
      <c r="G68">
        <f ca="1">(SUMIFS(OFFSET([2]掉落汇总!$C$2:$C$871,,MATCH($B68,[2]掉落汇总!$D$1:$M$1)),[2]掉落汇总!$A$2:$A$871,G$1,[2]掉落汇总!$C$2:$C$871,$Q$1)+SUMIFS(OFFSET([2]掉落汇总!$C$2:$C$871,,MATCH($B68,[2]掉落汇总!$D$1:$M$1)),[2]掉落汇总!$A$2:$A$871,G$1,[2]掉落汇总!$C$2:$C$871,$Q$2)/$Q$3)*宝箱投放计算!F68</f>
        <v>0</v>
      </c>
      <c r="H68">
        <f ca="1">(SUMIFS(OFFSET([2]掉落汇总!$C$2:$C$871,,MATCH($B68,[2]掉落汇总!$D$1:$M$1)),[2]掉落汇总!$A$2:$A$871,H$1,[2]掉落汇总!$C$2:$C$871,$Q$1)+SUMIFS(OFFSET([2]掉落汇总!$C$2:$C$871,,MATCH($B68,[2]掉落汇总!$D$1:$M$1)),[2]掉落汇总!$A$2:$A$871,H$1,[2]掉落汇总!$C$2:$C$871,$Q$2)/$Q$3)*宝箱投放计算!G68</f>
        <v>0</v>
      </c>
      <c r="I68">
        <f ca="1">(SUMIFS(OFFSET([2]掉落汇总!$C$2:$C$871,,MATCH($B68,[2]掉落汇总!$D$1:$M$1)),[2]掉落汇总!$A$2:$A$871,I$1,[2]掉落汇总!$C$2:$C$871,$Q$1)+SUMIFS(OFFSET([2]掉落汇总!$C$2:$C$871,,MATCH($B68,[2]掉落汇总!$D$1:$M$1)),[2]掉落汇总!$A$2:$A$871,I$1,[2]掉落汇总!$C$2:$C$871,$Q$2)/$Q$3)*宝箱投放计算!H68</f>
        <v>0</v>
      </c>
      <c r="J68">
        <f ca="1">(SUMIFS(OFFSET([2]掉落汇总!$C$2:$C$871,,MATCH($B68,[2]掉落汇总!$D$1:$M$1)),[2]掉落汇总!$A$2:$A$871,J$1,[2]掉落汇总!$C$2:$C$871,$Q$1)+SUMIFS(OFFSET([2]掉落汇总!$C$2:$C$871,,MATCH($B68,[2]掉落汇总!$D$1:$M$1)),[2]掉落汇总!$A$2:$A$871,J$1,[2]掉落汇总!$C$2:$C$871,$Q$2)/$Q$3)*宝箱投放计算!I68</f>
        <v>0</v>
      </c>
      <c r="K68">
        <f ca="1">(SUMIFS(OFFSET([2]掉落汇总!$C$2:$C$871,,MATCH($B68,[2]掉落汇总!$D$1:$M$1)),[2]掉落汇总!$A$2:$A$871,K$1,[2]掉落汇总!$C$2:$C$871,$Q$1)+SUMIFS(OFFSET([2]掉落汇总!$C$2:$C$871,,MATCH($B68,[2]掉落汇总!$D$1:$M$1)),[2]掉落汇总!$A$2:$A$871,K$1,[2]掉落汇总!$C$2:$C$871,$Q$2)/$Q$3)*宝箱投放计算!J68</f>
        <v>0</v>
      </c>
      <c r="L68">
        <f ca="1">(SUMIFS(OFFSET([2]掉落汇总!$C$2:$C$871,,MATCH($B68,[2]掉落汇总!$D$1:$M$1)),[2]掉落汇总!$A$2:$A$871,L$1,[2]掉落汇总!$C$2:$C$871,$Q$1)+SUMIFS(OFFSET([2]掉落汇总!$C$2:$C$871,,MATCH($B68,[2]掉落汇总!$D$1:$M$1)),[2]掉落汇总!$A$2:$A$871,L$1,[2]掉落汇总!$C$2:$C$871,$Q$2)/$Q$3)*宝箱投放计算!K68</f>
        <v>0.36522354606582519</v>
      </c>
      <c r="M68">
        <f ca="1">(SUMIFS(OFFSET([2]掉落汇总!$C$2:$C$871,,MATCH($B68,[2]掉落汇总!$D$1:$M$1)),[2]掉落汇总!$A$2:$A$871,M$1,[2]掉落汇总!$C$2:$C$871,$Q$1)+SUMIFS(OFFSET([2]掉落汇总!$C$2:$C$871,,MATCH($B68,[2]掉落汇总!$D$1:$M$1)),[2]掉落汇总!$A$2:$A$871,M$1,[2]掉落汇总!$C$2:$C$871,$Q$2)/$Q$3)*宝箱投放计算!L68</f>
        <v>0.36155552960411075</v>
      </c>
      <c r="N68">
        <f ca="1">(SUMIFS(OFFSET([2]掉落汇总!$C$2:$C$871,,MATCH($B68,[2]掉落汇总!$D$1:$M$1)),[2]掉落汇总!$A$2:$A$871,N$1,[2]掉落汇总!$C$2:$C$871,$Q$1)+SUMIFS(OFFSET([2]掉落汇总!$C$2:$C$871,,MATCH($B68,[2]掉落汇总!$D$1:$M$1)),[2]掉落汇总!$A$2:$A$871,N$1,[2]掉落汇总!$C$2:$C$871,$Q$2)/$Q$3)*宝箱投放计算!M68</f>
        <v>8.4091467912466203E-2</v>
      </c>
      <c r="O68">
        <f ca="1">(SUMIFS(OFFSET([2]掉落汇总!$C$2:$C$871,,MATCH($B68,[2]掉落汇总!$D$1:$M$1)),[2]掉落汇总!$A$2:$A$871,O$1,[2]掉落汇总!$C$2:$C$871,$Q$1)+SUMIFS(OFFSET([2]掉落汇总!$C$2:$C$871,,MATCH($B68,[2]掉落汇总!$D$1:$M$1)),[2]掉落汇总!$A$2:$A$871,O$1,[2]掉落汇总!$C$2:$C$871,$Q$2)/$Q$3)*宝箱投放计算!N68</f>
        <v>0.17426381605486088</v>
      </c>
    </row>
    <row r="69" spans="1:15" x14ac:dyDescent="0.2">
      <c r="A69">
        <f>玩家成长时间线!A69</f>
        <v>68</v>
      </c>
      <c r="B69">
        <f>玩家成长时间线!B69</f>
        <v>10</v>
      </c>
      <c r="C69">
        <f ca="1">SUM($D$2:D69)</f>
        <v>253.91021753949579</v>
      </c>
      <c r="D69">
        <f t="shared" ca="1" si="1"/>
        <v>3.4743615126620777</v>
      </c>
      <c r="E69">
        <f ca="1">(SUMIFS(OFFSET([2]掉落汇总!$C$2:$C$871,,MATCH($B69,[2]掉落汇总!$D$1:$M$1)),[2]掉落汇总!$A$2:$A$871,E$1,[2]掉落汇总!$C$2:$C$871,$Q$1)+SUMIFS(OFFSET([2]掉落汇总!$C$2:$C$871,,MATCH($B69,[2]掉落汇总!$D$1:$M$1)),[2]掉落汇总!$A$2:$A$871,E$1,[2]掉落汇总!$C$2:$C$871,$Q$2)/$Q$3)*宝箱投放计算!D69</f>
        <v>1.1647865334034717</v>
      </c>
      <c r="F69">
        <f ca="1">(SUMIFS(OFFSET([2]掉落汇总!$C$2:$C$871,,MATCH($B69,[2]掉落汇总!$D$1:$M$1)),[2]掉落汇总!$A$2:$A$871,F$1,[2]掉落汇总!$C$2:$C$871,$Q$1)+SUMIFS(OFFSET([2]掉落汇总!$C$2:$C$871,,MATCH($B69,[2]掉落汇总!$D$1:$M$1)),[2]掉落汇总!$A$2:$A$871,F$1,[2]掉落汇总!$C$2:$C$871,$Q$2)/$Q$3)*宝箱投放计算!E69</f>
        <v>1.3244406196213427</v>
      </c>
      <c r="G69">
        <f ca="1">(SUMIFS(OFFSET([2]掉落汇总!$C$2:$C$871,,MATCH($B69,[2]掉落汇总!$D$1:$M$1)),[2]掉落汇总!$A$2:$A$871,G$1,[2]掉落汇总!$C$2:$C$871,$Q$1)+SUMIFS(OFFSET([2]掉落汇总!$C$2:$C$871,,MATCH($B69,[2]掉落汇总!$D$1:$M$1)),[2]掉落汇总!$A$2:$A$871,G$1,[2]掉落汇总!$C$2:$C$871,$Q$2)/$Q$3)*宝箱投放计算!F69</f>
        <v>0</v>
      </c>
      <c r="H69">
        <f ca="1">(SUMIFS(OFFSET([2]掉落汇总!$C$2:$C$871,,MATCH($B69,[2]掉落汇总!$D$1:$M$1)),[2]掉落汇总!$A$2:$A$871,H$1,[2]掉落汇总!$C$2:$C$871,$Q$1)+SUMIFS(OFFSET([2]掉落汇总!$C$2:$C$871,,MATCH($B69,[2]掉落汇总!$D$1:$M$1)),[2]掉落汇总!$A$2:$A$871,H$1,[2]掉落汇总!$C$2:$C$871,$Q$2)/$Q$3)*宝箱投放计算!G69</f>
        <v>0</v>
      </c>
      <c r="I69">
        <f ca="1">(SUMIFS(OFFSET([2]掉落汇总!$C$2:$C$871,,MATCH($B69,[2]掉落汇总!$D$1:$M$1)),[2]掉落汇总!$A$2:$A$871,I$1,[2]掉落汇总!$C$2:$C$871,$Q$1)+SUMIFS(OFFSET([2]掉落汇总!$C$2:$C$871,,MATCH($B69,[2]掉落汇总!$D$1:$M$1)),[2]掉落汇总!$A$2:$A$871,I$1,[2]掉落汇总!$C$2:$C$871,$Q$2)/$Q$3)*宝箱投放计算!H69</f>
        <v>0</v>
      </c>
      <c r="J69">
        <f ca="1">(SUMIFS(OFFSET([2]掉落汇总!$C$2:$C$871,,MATCH($B69,[2]掉落汇总!$D$1:$M$1)),[2]掉落汇总!$A$2:$A$871,J$1,[2]掉落汇总!$C$2:$C$871,$Q$1)+SUMIFS(OFFSET([2]掉落汇总!$C$2:$C$871,,MATCH($B69,[2]掉落汇总!$D$1:$M$1)),[2]掉落汇总!$A$2:$A$871,J$1,[2]掉落汇总!$C$2:$C$871,$Q$2)/$Q$3)*宝箱投放计算!I69</f>
        <v>0</v>
      </c>
      <c r="K69">
        <f ca="1">(SUMIFS(OFFSET([2]掉落汇总!$C$2:$C$871,,MATCH($B69,[2]掉落汇总!$D$1:$M$1)),[2]掉落汇总!$A$2:$A$871,K$1,[2]掉落汇总!$C$2:$C$871,$Q$1)+SUMIFS(OFFSET([2]掉落汇总!$C$2:$C$871,,MATCH($B69,[2]掉落汇总!$D$1:$M$1)),[2]掉落汇总!$A$2:$A$871,K$1,[2]掉落汇总!$C$2:$C$871,$Q$2)/$Q$3)*宝箱投放计算!J69</f>
        <v>0</v>
      </c>
      <c r="L69">
        <f ca="1">(SUMIFS(OFFSET([2]掉落汇总!$C$2:$C$871,,MATCH($B69,[2]掉落汇总!$D$1:$M$1)),[2]掉落汇总!$A$2:$A$871,L$1,[2]掉落汇总!$C$2:$C$871,$Q$1)+SUMIFS(OFFSET([2]掉落汇总!$C$2:$C$871,,MATCH($B69,[2]掉落汇总!$D$1:$M$1)),[2]掉落汇总!$A$2:$A$871,L$1,[2]掉落汇总!$C$2:$C$871,$Q$2)/$Q$3)*宝箱投放计算!K69</f>
        <v>0.36522354606582519</v>
      </c>
      <c r="M69">
        <f ca="1">(SUMIFS(OFFSET([2]掉落汇总!$C$2:$C$871,,MATCH($B69,[2]掉落汇总!$D$1:$M$1)),[2]掉落汇总!$A$2:$A$871,M$1,[2]掉落汇总!$C$2:$C$871,$Q$1)+SUMIFS(OFFSET([2]掉落汇总!$C$2:$C$871,,MATCH($B69,[2]掉落汇总!$D$1:$M$1)),[2]掉落汇总!$A$2:$A$871,M$1,[2]掉落汇总!$C$2:$C$871,$Q$2)/$Q$3)*宝箱投放计算!L69</f>
        <v>0.36155552960411075</v>
      </c>
      <c r="N69">
        <f ca="1">(SUMIFS(OFFSET([2]掉落汇总!$C$2:$C$871,,MATCH($B69,[2]掉落汇总!$D$1:$M$1)),[2]掉落汇总!$A$2:$A$871,N$1,[2]掉落汇总!$C$2:$C$871,$Q$1)+SUMIFS(OFFSET([2]掉落汇总!$C$2:$C$871,,MATCH($B69,[2]掉落汇总!$D$1:$M$1)),[2]掉落汇总!$A$2:$A$871,N$1,[2]掉落汇总!$C$2:$C$871,$Q$2)/$Q$3)*宝箱投放计算!M69</f>
        <v>8.4091467912466203E-2</v>
      </c>
      <c r="O69">
        <f ca="1">(SUMIFS(OFFSET([2]掉落汇总!$C$2:$C$871,,MATCH($B69,[2]掉落汇总!$D$1:$M$1)),[2]掉落汇总!$A$2:$A$871,O$1,[2]掉落汇总!$C$2:$C$871,$Q$1)+SUMIFS(OFFSET([2]掉落汇总!$C$2:$C$871,,MATCH($B69,[2]掉落汇总!$D$1:$M$1)),[2]掉落汇总!$A$2:$A$871,O$1,[2]掉落汇总!$C$2:$C$871,$Q$2)/$Q$3)*宝箱投放计算!N69</f>
        <v>0.17426381605486088</v>
      </c>
    </row>
    <row r="70" spans="1:15" x14ac:dyDescent="0.2">
      <c r="A70">
        <f>玩家成长时间线!A70</f>
        <v>69</v>
      </c>
      <c r="B70">
        <f>玩家成长时间线!B70</f>
        <v>10</v>
      </c>
      <c r="C70">
        <f ca="1">SUM($D$2:D70)</f>
        <v>257.29822450192114</v>
      </c>
      <c r="D70">
        <f t="shared" ca="1" si="1"/>
        <v>3.3880069624253601</v>
      </c>
      <c r="E70">
        <f ca="1">(SUMIFS(OFFSET([2]掉落汇总!$C$2:$C$871,,MATCH($B70,[2]掉落汇总!$D$1:$M$1)),[2]掉落汇总!$A$2:$A$871,E$1,[2]掉落汇总!$C$2:$C$871,$Q$1)+SUMIFS(OFFSET([2]掉落汇总!$C$2:$C$871,,MATCH($B70,[2]掉落汇总!$D$1:$M$1)),[2]掉落汇总!$A$2:$A$871,E$1,[2]掉落汇总!$C$2:$C$871,$Q$2)/$Q$3)*宝箱投放计算!D70</f>
        <v>1.0784319831667541</v>
      </c>
      <c r="F70">
        <f ca="1">(SUMIFS(OFFSET([2]掉落汇总!$C$2:$C$871,,MATCH($B70,[2]掉落汇总!$D$1:$M$1)),[2]掉落汇总!$A$2:$A$871,F$1,[2]掉落汇总!$C$2:$C$871,$Q$1)+SUMIFS(OFFSET([2]掉落汇总!$C$2:$C$871,,MATCH($B70,[2]掉落汇总!$D$1:$M$1)),[2]掉落汇总!$A$2:$A$871,F$1,[2]掉落汇总!$C$2:$C$871,$Q$2)/$Q$3)*宝箱投放计算!E70</f>
        <v>1.3244406196213427</v>
      </c>
      <c r="G70">
        <f ca="1">(SUMIFS(OFFSET([2]掉落汇总!$C$2:$C$871,,MATCH($B70,[2]掉落汇总!$D$1:$M$1)),[2]掉落汇总!$A$2:$A$871,G$1,[2]掉落汇总!$C$2:$C$871,$Q$1)+SUMIFS(OFFSET([2]掉落汇总!$C$2:$C$871,,MATCH($B70,[2]掉落汇总!$D$1:$M$1)),[2]掉落汇总!$A$2:$A$871,G$1,[2]掉落汇总!$C$2:$C$871,$Q$2)/$Q$3)*宝箱投放计算!F70</f>
        <v>0</v>
      </c>
      <c r="H70">
        <f ca="1">(SUMIFS(OFFSET([2]掉落汇总!$C$2:$C$871,,MATCH($B70,[2]掉落汇总!$D$1:$M$1)),[2]掉落汇总!$A$2:$A$871,H$1,[2]掉落汇总!$C$2:$C$871,$Q$1)+SUMIFS(OFFSET([2]掉落汇总!$C$2:$C$871,,MATCH($B70,[2]掉落汇总!$D$1:$M$1)),[2]掉落汇总!$A$2:$A$871,H$1,[2]掉落汇总!$C$2:$C$871,$Q$2)/$Q$3)*宝箱投放计算!G70</f>
        <v>0</v>
      </c>
      <c r="I70">
        <f ca="1">(SUMIFS(OFFSET([2]掉落汇总!$C$2:$C$871,,MATCH($B70,[2]掉落汇总!$D$1:$M$1)),[2]掉落汇总!$A$2:$A$871,I$1,[2]掉落汇总!$C$2:$C$871,$Q$1)+SUMIFS(OFFSET([2]掉落汇总!$C$2:$C$871,,MATCH($B70,[2]掉落汇总!$D$1:$M$1)),[2]掉落汇总!$A$2:$A$871,I$1,[2]掉落汇总!$C$2:$C$871,$Q$2)/$Q$3)*宝箱投放计算!H70</f>
        <v>0</v>
      </c>
      <c r="J70">
        <f ca="1">(SUMIFS(OFFSET([2]掉落汇总!$C$2:$C$871,,MATCH($B70,[2]掉落汇总!$D$1:$M$1)),[2]掉落汇总!$A$2:$A$871,J$1,[2]掉落汇总!$C$2:$C$871,$Q$1)+SUMIFS(OFFSET([2]掉落汇总!$C$2:$C$871,,MATCH($B70,[2]掉落汇总!$D$1:$M$1)),[2]掉落汇总!$A$2:$A$871,J$1,[2]掉落汇总!$C$2:$C$871,$Q$2)/$Q$3)*宝箱投放计算!I70</f>
        <v>0</v>
      </c>
      <c r="K70">
        <f ca="1">(SUMIFS(OFFSET([2]掉落汇总!$C$2:$C$871,,MATCH($B70,[2]掉落汇总!$D$1:$M$1)),[2]掉落汇总!$A$2:$A$871,K$1,[2]掉落汇总!$C$2:$C$871,$Q$1)+SUMIFS(OFFSET([2]掉落汇总!$C$2:$C$871,,MATCH($B70,[2]掉落汇总!$D$1:$M$1)),[2]掉落汇总!$A$2:$A$871,K$1,[2]掉落汇总!$C$2:$C$871,$Q$2)/$Q$3)*宝箱投放计算!J70</f>
        <v>0</v>
      </c>
      <c r="L70">
        <f ca="1">(SUMIFS(OFFSET([2]掉落汇总!$C$2:$C$871,,MATCH($B70,[2]掉落汇总!$D$1:$M$1)),[2]掉落汇总!$A$2:$A$871,L$1,[2]掉落汇总!$C$2:$C$871,$Q$1)+SUMIFS(OFFSET([2]掉落汇总!$C$2:$C$871,,MATCH($B70,[2]掉落汇总!$D$1:$M$1)),[2]掉落汇总!$A$2:$A$871,L$1,[2]掉落汇总!$C$2:$C$871,$Q$2)/$Q$3)*宝箱投放计算!K70</f>
        <v>0.36522354606582519</v>
      </c>
      <c r="M70">
        <f ca="1">(SUMIFS(OFFSET([2]掉落汇总!$C$2:$C$871,,MATCH($B70,[2]掉落汇总!$D$1:$M$1)),[2]掉落汇总!$A$2:$A$871,M$1,[2]掉落汇总!$C$2:$C$871,$Q$1)+SUMIFS(OFFSET([2]掉落汇总!$C$2:$C$871,,MATCH($B70,[2]掉落汇总!$D$1:$M$1)),[2]掉落汇总!$A$2:$A$871,M$1,[2]掉落汇总!$C$2:$C$871,$Q$2)/$Q$3)*宝箱投放计算!L70</f>
        <v>0.36155552960411075</v>
      </c>
      <c r="N70">
        <f ca="1">(SUMIFS(OFFSET([2]掉落汇总!$C$2:$C$871,,MATCH($B70,[2]掉落汇总!$D$1:$M$1)),[2]掉落汇总!$A$2:$A$871,N$1,[2]掉落汇总!$C$2:$C$871,$Q$1)+SUMIFS(OFFSET([2]掉落汇总!$C$2:$C$871,,MATCH($B70,[2]掉落汇总!$D$1:$M$1)),[2]掉落汇总!$A$2:$A$871,N$1,[2]掉落汇总!$C$2:$C$871,$Q$2)/$Q$3)*宝箱投放计算!M70</f>
        <v>8.4091467912466203E-2</v>
      </c>
      <c r="O70">
        <f ca="1">(SUMIFS(OFFSET([2]掉落汇总!$C$2:$C$871,,MATCH($B70,[2]掉落汇总!$D$1:$M$1)),[2]掉落汇总!$A$2:$A$871,O$1,[2]掉落汇总!$C$2:$C$871,$Q$1)+SUMIFS(OFFSET([2]掉落汇总!$C$2:$C$871,,MATCH($B70,[2]掉落汇总!$D$1:$M$1)),[2]掉落汇总!$A$2:$A$871,O$1,[2]掉落汇总!$C$2:$C$871,$Q$2)/$Q$3)*宝箱投放计算!N70</f>
        <v>0.17426381605486088</v>
      </c>
    </row>
    <row r="71" spans="1:15" x14ac:dyDescent="0.2">
      <c r="A71">
        <f>玩家成长时间线!A71</f>
        <v>70</v>
      </c>
      <c r="B71">
        <f>玩家成长时间线!B71</f>
        <v>8</v>
      </c>
      <c r="C71">
        <f ca="1">SUM($D$2:D71)</f>
        <v>260.88910403826844</v>
      </c>
      <c r="D71">
        <f t="shared" ca="1" si="1"/>
        <v>3.5908795363472974</v>
      </c>
      <c r="E71">
        <f ca="1">(SUMIFS(OFFSET([2]掉落汇总!$C$2:$C$871,,MATCH($B71,[2]掉落汇总!$D$1:$M$1)),[2]掉落汇总!$A$2:$A$871,E$1,[2]掉落汇总!$C$2:$C$871,$Q$1)+SUMIFS(OFFSET([2]掉落汇总!$C$2:$C$871,,MATCH($B71,[2]掉落汇总!$D$1:$M$1)),[2]掉落汇总!$A$2:$A$871,E$1,[2]掉落汇总!$C$2:$C$871,$Q$2)/$Q$3)*宝箱投放计算!D71</f>
        <v>0.98977846153846205</v>
      </c>
      <c r="F71">
        <f ca="1">(SUMIFS(OFFSET([2]掉落汇总!$C$2:$C$871,,MATCH($B71,[2]掉落汇总!$D$1:$M$1)),[2]掉落汇总!$A$2:$A$871,F$1,[2]掉落汇总!$C$2:$C$871,$Q$1)+SUMIFS(OFFSET([2]掉落汇总!$C$2:$C$871,,MATCH($B71,[2]掉落汇总!$D$1:$M$1)),[2]掉落汇总!$A$2:$A$871,F$1,[2]掉落汇总!$C$2:$C$871,$Q$2)/$Q$3)*宝箱投放计算!E71</f>
        <v>1.0595524956970743</v>
      </c>
      <c r="G71">
        <f ca="1">(SUMIFS(OFFSET([2]掉落汇总!$C$2:$C$871,,MATCH($B71,[2]掉落汇总!$D$1:$M$1)),[2]掉落汇总!$A$2:$A$871,G$1,[2]掉落汇总!$C$2:$C$871,$Q$1)+SUMIFS(OFFSET([2]掉落汇总!$C$2:$C$871,,MATCH($B71,[2]掉落汇总!$D$1:$M$1)),[2]掉落汇总!$A$2:$A$871,G$1,[2]掉落汇总!$C$2:$C$871,$Q$2)/$Q$3)*宝箱投放计算!F71</f>
        <v>0</v>
      </c>
      <c r="H71">
        <f ca="1">(SUMIFS(OFFSET([2]掉落汇总!$C$2:$C$871,,MATCH($B71,[2]掉落汇总!$D$1:$M$1)),[2]掉落汇总!$A$2:$A$871,H$1,[2]掉落汇总!$C$2:$C$871,$Q$1)+SUMIFS(OFFSET([2]掉落汇总!$C$2:$C$871,,MATCH($B71,[2]掉落汇总!$D$1:$M$1)),[2]掉落汇总!$A$2:$A$871,H$1,[2]掉落汇总!$C$2:$C$871,$Q$2)/$Q$3)*宝箱投放计算!G71</f>
        <v>0</v>
      </c>
      <c r="I71">
        <f ca="1">(SUMIFS(OFFSET([2]掉落汇总!$C$2:$C$871,,MATCH($B71,[2]掉落汇总!$D$1:$M$1)),[2]掉落汇总!$A$2:$A$871,I$1,[2]掉落汇总!$C$2:$C$871,$Q$1)+SUMIFS(OFFSET([2]掉落汇总!$C$2:$C$871,,MATCH($B71,[2]掉落汇总!$D$1:$M$1)),[2]掉落汇总!$A$2:$A$871,I$1,[2]掉落汇总!$C$2:$C$871,$Q$2)/$Q$3)*宝箱投放计算!H71</f>
        <v>0.55641421947449776</v>
      </c>
      <c r="J71">
        <f ca="1">(SUMIFS(OFFSET([2]掉落汇总!$C$2:$C$871,,MATCH($B71,[2]掉落汇总!$D$1:$M$1)),[2]掉落汇总!$A$2:$A$871,J$1,[2]掉落汇总!$C$2:$C$871,$Q$1)+SUMIFS(OFFSET([2]掉落汇总!$C$2:$C$871,,MATCH($B71,[2]掉落汇总!$D$1:$M$1)),[2]掉落汇总!$A$2:$A$871,J$1,[2]掉落汇总!$C$2:$C$871,$Q$2)/$Q$3)*宝箱投放计算!I71</f>
        <v>0</v>
      </c>
      <c r="K71">
        <f ca="1">(SUMIFS(OFFSET([2]掉落汇总!$C$2:$C$871,,MATCH($B71,[2]掉落汇总!$D$1:$M$1)),[2]掉落汇总!$A$2:$A$871,K$1,[2]掉落汇总!$C$2:$C$871,$Q$1)+SUMIFS(OFFSET([2]掉落汇总!$C$2:$C$871,,MATCH($B71,[2]掉落汇总!$D$1:$M$1)),[2]掉落汇总!$A$2:$A$871,K$1,[2]掉落汇总!$C$2:$C$871,$Q$2)/$Q$3)*宝箱投放计算!J71</f>
        <v>0</v>
      </c>
      <c r="L71">
        <f ca="1">(SUMIFS(OFFSET([2]掉落汇总!$C$2:$C$871,,MATCH($B71,[2]掉落汇总!$D$1:$M$1)),[2]掉落汇总!$A$2:$A$871,L$1,[2]掉落汇总!$C$2:$C$871,$Q$1)+SUMIFS(OFFSET([2]掉落汇总!$C$2:$C$871,,MATCH($B71,[2]掉落汇总!$D$1:$M$1)),[2]掉落汇总!$A$2:$A$871,L$1,[2]掉落汇总!$C$2:$C$871,$Q$2)/$Q$3)*宝箱投放计算!K71</f>
        <v>0.36522354606582519</v>
      </c>
      <c r="M71">
        <f ca="1">(SUMIFS(OFFSET([2]掉落汇总!$C$2:$C$871,,MATCH($B71,[2]掉落汇总!$D$1:$M$1)),[2]掉落汇总!$A$2:$A$871,M$1,[2]掉落汇总!$C$2:$C$871,$Q$1)+SUMIFS(OFFSET([2]掉落汇总!$C$2:$C$871,,MATCH($B71,[2]掉落汇总!$D$1:$M$1)),[2]掉落汇总!$A$2:$A$871,M$1,[2]掉落汇总!$C$2:$C$871,$Q$2)/$Q$3)*宝箱投放计算!L71</f>
        <v>0.36155552960411075</v>
      </c>
      <c r="N71">
        <f ca="1">(SUMIFS(OFFSET([2]掉落汇总!$C$2:$C$871,,MATCH($B71,[2]掉落汇总!$D$1:$M$1)),[2]掉落汇总!$A$2:$A$871,N$1,[2]掉落汇总!$C$2:$C$871,$Q$1)+SUMIFS(OFFSET([2]掉落汇总!$C$2:$C$871,,MATCH($B71,[2]掉落汇总!$D$1:$M$1)),[2]掉落汇总!$A$2:$A$871,N$1,[2]掉落汇总!$C$2:$C$871,$Q$2)/$Q$3)*宝箱投放计算!M71</f>
        <v>8.4091467912466203E-2</v>
      </c>
      <c r="O71">
        <f ca="1">(SUMIFS(OFFSET([2]掉落汇总!$C$2:$C$871,,MATCH($B71,[2]掉落汇总!$D$1:$M$1)),[2]掉落汇总!$A$2:$A$871,O$1,[2]掉落汇总!$C$2:$C$871,$Q$1)+SUMIFS(OFFSET([2]掉落汇总!$C$2:$C$871,,MATCH($B71,[2]掉落汇总!$D$1:$M$1)),[2]掉落汇总!$A$2:$A$871,O$1,[2]掉落汇总!$C$2:$C$871,$Q$2)/$Q$3)*宝箱投放计算!N71</f>
        <v>0.17426381605486088</v>
      </c>
    </row>
    <row r="72" spans="1:15" x14ac:dyDescent="0.2">
      <c r="A72">
        <f>玩家成长时间线!A72</f>
        <v>71</v>
      </c>
      <c r="B72">
        <f>玩家成长时间线!B72</f>
        <v>8</v>
      </c>
      <c r="C72">
        <f ca="1">SUM($D$2:D72)</f>
        <v>263.92772320129507</v>
      </c>
      <c r="D72">
        <f t="shared" ca="1" si="1"/>
        <v>3.0386191630266457</v>
      </c>
      <c r="E72">
        <f ca="1">(SUMIFS(OFFSET([2]掉落汇总!$C$2:$C$871,,MATCH($B72,[2]掉落汇总!$D$1:$M$1)),[2]掉落汇总!$A$2:$A$871,E$1,[2]掉落汇总!$C$2:$C$871,$Q$1)+SUMIFS(OFFSET([2]掉落汇总!$C$2:$C$871,,MATCH($B72,[2]掉落汇总!$D$1:$M$1)),[2]掉落汇总!$A$2:$A$871,E$1,[2]掉落汇总!$C$2:$C$871,$Q$2)/$Q$3)*宝箱投放计算!D72</f>
        <v>0.99393230769230811</v>
      </c>
      <c r="F72">
        <f ca="1">(SUMIFS(OFFSET([2]掉落汇总!$C$2:$C$871,,MATCH($B72,[2]掉落汇总!$D$1:$M$1)),[2]掉落汇总!$A$2:$A$871,F$1,[2]掉落汇总!$C$2:$C$871,$Q$1)+SUMIFS(OFFSET([2]掉落汇总!$C$2:$C$871,,MATCH($B72,[2]掉落汇总!$D$1:$M$1)),[2]掉落汇总!$A$2:$A$871,F$1,[2]掉落汇总!$C$2:$C$871,$Q$2)/$Q$3)*宝箱投放计算!E72</f>
        <v>1.0595524956970743</v>
      </c>
      <c r="G72">
        <f ca="1">(SUMIFS(OFFSET([2]掉落汇总!$C$2:$C$871,,MATCH($B72,[2]掉落汇总!$D$1:$M$1)),[2]掉落汇总!$A$2:$A$871,G$1,[2]掉落汇总!$C$2:$C$871,$Q$1)+SUMIFS(OFFSET([2]掉落汇总!$C$2:$C$871,,MATCH($B72,[2]掉落汇总!$D$1:$M$1)),[2]掉落汇总!$A$2:$A$871,G$1,[2]掉落汇总!$C$2:$C$871,$Q$2)/$Q$3)*宝箱投放计算!F72</f>
        <v>0</v>
      </c>
      <c r="H72">
        <f ca="1">(SUMIFS(OFFSET([2]掉落汇总!$C$2:$C$871,,MATCH($B72,[2]掉落汇总!$D$1:$M$1)),[2]掉落汇总!$A$2:$A$871,H$1,[2]掉落汇总!$C$2:$C$871,$Q$1)+SUMIFS(OFFSET([2]掉落汇总!$C$2:$C$871,,MATCH($B72,[2]掉落汇总!$D$1:$M$1)),[2]掉落汇总!$A$2:$A$871,H$1,[2]掉落汇总!$C$2:$C$871,$Q$2)/$Q$3)*宝箱投放计算!G72</f>
        <v>0</v>
      </c>
      <c r="I72">
        <f ca="1">(SUMIFS(OFFSET([2]掉落汇总!$C$2:$C$871,,MATCH($B72,[2]掉落汇总!$D$1:$M$1)),[2]掉落汇总!$A$2:$A$871,I$1,[2]掉落汇总!$C$2:$C$871,$Q$1)+SUMIFS(OFFSET([2]掉落汇总!$C$2:$C$871,,MATCH($B72,[2]掉落汇总!$D$1:$M$1)),[2]掉落汇总!$A$2:$A$871,I$1,[2]掉落汇总!$C$2:$C$871,$Q$2)/$Q$3)*宝箱投放计算!H72</f>
        <v>0</v>
      </c>
      <c r="J72">
        <f ca="1">(SUMIFS(OFFSET([2]掉落汇总!$C$2:$C$871,,MATCH($B72,[2]掉落汇总!$D$1:$M$1)),[2]掉落汇总!$A$2:$A$871,J$1,[2]掉落汇总!$C$2:$C$871,$Q$1)+SUMIFS(OFFSET([2]掉落汇总!$C$2:$C$871,,MATCH($B72,[2]掉落汇总!$D$1:$M$1)),[2]掉落汇总!$A$2:$A$871,J$1,[2]掉落汇总!$C$2:$C$871,$Q$2)/$Q$3)*宝箱投放计算!I72</f>
        <v>0</v>
      </c>
      <c r="K72">
        <f ca="1">(SUMIFS(OFFSET([2]掉落汇总!$C$2:$C$871,,MATCH($B72,[2]掉落汇总!$D$1:$M$1)),[2]掉落汇总!$A$2:$A$871,K$1,[2]掉落汇总!$C$2:$C$871,$Q$1)+SUMIFS(OFFSET([2]掉落汇总!$C$2:$C$871,,MATCH($B72,[2]掉落汇总!$D$1:$M$1)),[2]掉落汇总!$A$2:$A$871,K$1,[2]掉落汇总!$C$2:$C$871,$Q$2)/$Q$3)*宝箱投放计算!J72</f>
        <v>0</v>
      </c>
      <c r="L72">
        <f ca="1">(SUMIFS(OFFSET([2]掉落汇总!$C$2:$C$871,,MATCH($B72,[2]掉落汇总!$D$1:$M$1)),[2]掉落汇总!$A$2:$A$871,L$1,[2]掉落汇总!$C$2:$C$871,$Q$1)+SUMIFS(OFFSET([2]掉落汇总!$C$2:$C$871,,MATCH($B72,[2]掉落汇总!$D$1:$M$1)),[2]掉落汇总!$A$2:$A$871,L$1,[2]掉落汇总!$C$2:$C$871,$Q$2)/$Q$3)*宝箱投放计算!K72</f>
        <v>0.36522354606582519</v>
      </c>
      <c r="M72">
        <f ca="1">(SUMIFS(OFFSET([2]掉落汇总!$C$2:$C$871,,MATCH($B72,[2]掉落汇总!$D$1:$M$1)),[2]掉落汇总!$A$2:$A$871,M$1,[2]掉落汇总!$C$2:$C$871,$Q$1)+SUMIFS(OFFSET([2]掉落汇总!$C$2:$C$871,,MATCH($B72,[2]掉落汇总!$D$1:$M$1)),[2]掉落汇总!$A$2:$A$871,M$1,[2]掉落汇总!$C$2:$C$871,$Q$2)/$Q$3)*宝箱投放计算!L72</f>
        <v>0.36155552960411075</v>
      </c>
      <c r="N72">
        <f ca="1">(SUMIFS(OFFSET([2]掉落汇总!$C$2:$C$871,,MATCH($B72,[2]掉落汇总!$D$1:$M$1)),[2]掉落汇总!$A$2:$A$871,N$1,[2]掉落汇总!$C$2:$C$871,$Q$1)+SUMIFS(OFFSET([2]掉落汇总!$C$2:$C$871,,MATCH($B72,[2]掉落汇总!$D$1:$M$1)),[2]掉落汇总!$A$2:$A$871,N$1,[2]掉落汇总!$C$2:$C$871,$Q$2)/$Q$3)*宝箱投放计算!M72</f>
        <v>8.4091467912466203E-2</v>
      </c>
      <c r="O72">
        <f ca="1">(SUMIFS(OFFSET([2]掉落汇总!$C$2:$C$871,,MATCH($B72,[2]掉落汇总!$D$1:$M$1)),[2]掉落汇总!$A$2:$A$871,O$1,[2]掉落汇总!$C$2:$C$871,$Q$1)+SUMIFS(OFFSET([2]掉落汇总!$C$2:$C$871,,MATCH($B72,[2]掉落汇总!$D$1:$M$1)),[2]掉落汇总!$A$2:$A$871,O$1,[2]掉落汇总!$C$2:$C$871,$Q$2)/$Q$3)*宝箱投放计算!N72</f>
        <v>0.17426381605486088</v>
      </c>
    </row>
    <row r="73" spans="1:15" x14ac:dyDescent="0.2">
      <c r="A73">
        <f>玩家成长时间线!A73</f>
        <v>72</v>
      </c>
      <c r="B73">
        <f>玩家成长时间线!B73</f>
        <v>8</v>
      </c>
      <c r="C73">
        <f ca="1">SUM($D$2:D73)</f>
        <v>267.0535731335525</v>
      </c>
      <c r="D73">
        <f t="shared" ca="1" si="1"/>
        <v>3.1258499322574145</v>
      </c>
      <c r="E73">
        <f ca="1">(SUMIFS(OFFSET([2]掉落汇总!$C$2:$C$871,,MATCH($B73,[2]掉落汇总!$D$1:$M$1)),[2]掉落汇总!$A$2:$A$871,E$1,[2]掉落汇总!$C$2:$C$871,$Q$1)+SUMIFS(OFFSET([2]掉落汇总!$C$2:$C$871,,MATCH($B73,[2]掉落汇总!$D$1:$M$1)),[2]掉落汇总!$A$2:$A$871,E$1,[2]掉落汇总!$C$2:$C$871,$Q$2)/$Q$3)*宝箱投放计算!D73</f>
        <v>1.0811630769230773</v>
      </c>
      <c r="F73">
        <f ca="1">(SUMIFS(OFFSET([2]掉落汇总!$C$2:$C$871,,MATCH($B73,[2]掉落汇总!$D$1:$M$1)),[2]掉落汇总!$A$2:$A$871,F$1,[2]掉落汇总!$C$2:$C$871,$Q$1)+SUMIFS(OFFSET([2]掉落汇总!$C$2:$C$871,,MATCH($B73,[2]掉落汇总!$D$1:$M$1)),[2]掉落汇总!$A$2:$A$871,F$1,[2]掉落汇总!$C$2:$C$871,$Q$2)/$Q$3)*宝箱投放计算!E73</f>
        <v>1.0595524956970743</v>
      </c>
      <c r="G73">
        <f ca="1">(SUMIFS(OFFSET([2]掉落汇总!$C$2:$C$871,,MATCH($B73,[2]掉落汇总!$D$1:$M$1)),[2]掉落汇总!$A$2:$A$871,G$1,[2]掉落汇总!$C$2:$C$871,$Q$1)+SUMIFS(OFFSET([2]掉落汇总!$C$2:$C$871,,MATCH($B73,[2]掉落汇总!$D$1:$M$1)),[2]掉落汇总!$A$2:$A$871,G$1,[2]掉落汇总!$C$2:$C$871,$Q$2)/$Q$3)*宝箱投放计算!F73</f>
        <v>0</v>
      </c>
      <c r="H73">
        <f ca="1">(SUMIFS(OFFSET([2]掉落汇总!$C$2:$C$871,,MATCH($B73,[2]掉落汇总!$D$1:$M$1)),[2]掉落汇总!$A$2:$A$871,H$1,[2]掉落汇总!$C$2:$C$871,$Q$1)+SUMIFS(OFFSET([2]掉落汇总!$C$2:$C$871,,MATCH($B73,[2]掉落汇总!$D$1:$M$1)),[2]掉落汇总!$A$2:$A$871,H$1,[2]掉落汇总!$C$2:$C$871,$Q$2)/$Q$3)*宝箱投放计算!G73</f>
        <v>0</v>
      </c>
      <c r="I73">
        <f ca="1">(SUMIFS(OFFSET([2]掉落汇总!$C$2:$C$871,,MATCH($B73,[2]掉落汇总!$D$1:$M$1)),[2]掉落汇总!$A$2:$A$871,I$1,[2]掉落汇总!$C$2:$C$871,$Q$1)+SUMIFS(OFFSET([2]掉落汇总!$C$2:$C$871,,MATCH($B73,[2]掉落汇总!$D$1:$M$1)),[2]掉落汇总!$A$2:$A$871,I$1,[2]掉落汇总!$C$2:$C$871,$Q$2)/$Q$3)*宝箱投放计算!H73</f>
        <v>0</v>
      </c>
      <c r="J73">
        <f ca="1">(SUMIFS(OFFSET([2]掉落汇总!$C$2:$C$871,,MATCH($B73,[2]掉落汇总!$D$1:$M$1)),[2]掉落汇总!$A$2:$A$871,J$1,[2]掉落汇总!$C$2:$C$871,$Q$1)+SUMIFS(OFFSET([2]掉落汇总!$C$2:$C$871,,MATCH($B73,[2]掉落汇总!$D$1:$M$1)),[2]掉落汇总!$A$2:$A$871,J$1,[2]掉落汇总!$C$2:$C$871,$Q$2)/$Q$3)*宝箱投放计算!I73</f>
        <v>0</v>
      </c>
      <c r="K73">
        <f ca="1">(SUMIFS(OFFSET([2]掉落汇总!$C$2:$C$871,,MATCH($B73,[2]掉落汇总!$D$1:$M$1)),[2]掉落汇总!$A$2:$A$871,K$1,[2]掉落汇总!$C$2:$C$871,$Q$1)+SUMIFS(OFFSET([2]掉落汇总!$C$2:$C$871,,MATCH($B73,[2]掉落汇总!$D$1:$M$1)),[2]掉落汇总!$A$2:$A$871,K$1,[2]掉落汇总!$C$2:$C$871,$Q$2)/$Q$3)*宝箱投放计算!J73</f>
        <v>0</v>
      </c>
      <c r="L73">
        <f ca="1">(SUMIFS(OFFSET([2]掉落汇总!$C$2:$C$871,,MATCH($B73,[2]掉落汇总!$D$1:$M$1)),[2]掉落汇总!$A$2:$A$871,L$1,[2]掉落汇总!$C$2:$C$871,$Q$1)+SUMIFS(OFFSET([2]掉落汇总!$C$2:$C$871,,MATCH($B73,[2]掉落汇总!$D$1:$M$1)),[2]掉落汇总!$A$2:$A$871,L$1,[2]掉落汇总!$C$2:$C$871,$Q$2)/$Q$3)*宝箱投放计算!K73</f>
        <v>0.36522354606582519</v>
      </c>
      <c r="M73">
        <f ca="1">(SUMIFS(OFFSET([2]掉落汇总!$C$2:$C$871,,MATCH($B73,[2]掉落汇总!$D$1:$M$1)),[2]掉落汇总!$A$2:$A$871,M$1,[2]掉落汇总!$C$2:$C$871,$Q$1)+SUMIFS(OFFSET([2]掉落汇总!$C$2:$C$871,,MATCH($B73,[2]掉落汇总!$D$1:$M$1)),[2]掉落汇总!$A$2:$A$871,M$1,[2]掉落汇总!$C$2:$C$871,$Q$2)/$Q$3)*宝箱投放计算!L73</f>
        <v>0.36155552960411075</v>
      </c>
      <c r="N73">
        <f ca="1">(SUMIFS(OFFSET([2]掉落汇总!$C$2:$C$871,,MATCH($B73,[2]掉落汇总!$D$1:$M$1)),[2]掉落汇总!$A$2:$A$871,N$1,[2]掉落汇总!$C$2:$C$871,$Q$1)+SUMIFS(OFFSET([2]掉落汇总!$C$2:$C$871,,MATCH($B73,[2]掉落汇总!$D$1:$M$1)),[2]掉落汇总!$A$2:$A$871,N$1,[2]掉落汇总!$C$2:$C$871,$Q$2)/$Q$3)*宝箱投放计算!M73</f>
        <v>8.4091467912466203E-2</v>
      </c>
      <c r="O73">
        <f ca="1">(SUMIFS(OFFSET([2]掉落汇总!$C$2:$C$871,,MATCH($B73,[2]掉落汇总!$D$1:$M$1)),[2]掉落汇总!$A$2:$A$871,O$1,[2]掉落汇总!$C$2:$C$871,$Q$1)+SUMIFS(OFFSET([2]掉落汇总!$C$2:$C$871,,MATCH($B73,[2]掉落汇总!$D$1:$M$1)),[2]掉落汇总!$A$2:$A$871,O$1,[2]掉落汇总!$C$2:$C$871,$Q$2)/$Q$3)*宝箱投放计算!N73</f>
        <v>0.17426381605486088</v>
      </c>
    </row>
    <row r="74" spans="1:15" x14ac:dyDescent="0.2">
      <c r="A74">
        <f>玩家成长时间线!A74</f>
        <v>73</v>
      </c>
      <c r="B74">
        <f>玩家成长时间线!B74</f>
        <v>9</v>
      </c>
      <c r="C74">
        <f ca="1">SUM($D$2:D74)</f>
        <v>273.47856058962691</v>
      </c>
      <c r="D74">
        <f t="shared" ca="1" si="1"/>
        <v>6.4249874560744313</v>
      </c>
      <c r="E74">
        <f ca="1">(SUMIFS(OFFSET([2]掉落汇总!$C$2:$C$871,,MATCH($B74,[2]掉落汇总!$D$1:$M$1)),[2]掉落汇总!$A$2:$A$871,E$1,[2]掉落汇总!$C$2:$C$871,$Q$1)+SUMIFS(OFFSET([2]掉落汇总!$C$2:$C$871,,MATCH($B74,[2]掉落汇总!$D$1:$M$1)),[2]掉落汇总!$A$2:$A$871,E$1,[2]掉落汇总!$C$2:$C$871,$Q$2)/$Q$3)*宝箱投放计算!D74</f>
        <v>1.1366735005452562</v>
      </c>
      <c r="F74">
        <f ca="1">(SUMIFS(OFFSET([2]掉落汇总!$C$2:$C$871,,MATCH($B74,[2]掉落汇总!$D$1:$M$1)),[2]掉落汇总!$A$2:$A$871,F$1,[2]掉落汇总!$C$2:$C$871,$Q$1)+SUMIFS(OFFSET([2]掉落汇总!$C$2:$C$871,,MATCH($B74,[2]掉落汇总!$D$1:$M$1)),[2]掉落汇总!$A$2:$A$871,F$1,[2]掉落汇总!$C$2:$C$871,$Q$2)/$Q$3)*宝箱投放计算!E74</f>
        <v>1.3244406196213427</v>
      </c>
      <c r="G74">
        <f ca="1">(SUMIFS(OFFSET([2]掉落汇总!$C$2:$C$871,,MATCH($B74,[2]掉落汇总!$D$1:$M$1)),[2]掉落汇总!$A$2:$A$871,G$1,[2]掉落汇总!$C$2:$C$871,$Q$1)+SUMIFS(OFFSET([2]掉落汇总!$C$2:$C$871,,MATCH($B74,[2]掉落汇总!$D$1:$M$1)),[2]掉落汇总!$A$2:$A$871,G$1,[2]掉落汇总!$C$2:$C$871,$Q$2)/$Q$3)*宝箱投放计算!F74</f>
        <v>0</v>
      </c>
      <c r="H74">
        <f ca="1">(SUMIFS(OFFSET([2]掉落汇总!$C$2:$C$871,,MATCH($B74,[2]掉落汇总!$D$1:$M$1)),[2]掉落汇总!$A$2:$A$871,H$1,[2]掉落汇总!$C$2:$C$871,$Q$1)+SUMIFS(OFFSET([2]掉落汇总!$C$2:$C$871,,MATCH($B74,[2]掉落汇总!$D$1:$M$1)),[2]掉落汇总!$A$2:$A$871,H$1,[2]掉落汇总!$C$2:$C$871,$Q$2)/$Q$3)*宝箱投放计算!G74</f>
        <v>0</v>
      </c>
      <c r="I74">
        <f ca="1">(SUMIFS(OFFSET([2]掉落汇总!$C$2:$C$871,,MATCH($B74,[2]掉落汇总!$D$1:$M$1)),[2]掉落汇总!$A$2:$A$871,I$1,[2]掉落汇总!$C$2:$C$871,$Q$1)+SUMIFS(OFFSET([2]掉落汇总!$C$2:$C$871,,MATCH($B74,[2]掉落汇总!$D$1:$M$1)),[2]掉落汇总!$A$2:$A$871,I$1,[2]掉落汇总!$C$2:$C$871,$Q$2)/$Q$3)*宝箱投放计算!H74</f>
        <v>0.8346213292117467</v>
      </c>
      <c r="J74">
        <f ca="1">(SUMIFS(OFFSET([2]掉落汇总!$C$2:$C$871,,MATCH($B74,[2]掉落汇总!$D$1:$M$1)),[2]掉落汇总!$A$2:$A$871,J$1,[2]掉落汇总!$C$2:$C$871,$Q$1)+SUMIFS(OFFSET([2]掉落汇总!$C$2:$C$871,,MATCH($B74,[2]掉落汇总!$D$1:$M$1)),[2]掉落汇总!$A$2:$A$871,J$1,[2]掉落汇总!$C$2:$C$871,$Q$2)/$Q$3)*宝箱投放计算!I74</f>
        <v>2.1441176470588235</v>
      </c>
      <c r="K74">
        <f ca="1">(SUMIFS(OFFSET([2]掉落汇总!$C$2:$C$871,,MATCH($B74,[2]掉落汇总!$D$1:$M$1)),[2]掉落汇总!$A$2:$A$871,K$1,[2]掉落汇总!$C$2:$C$871,$Q$1)+SUMIFS(OFFSET([2]掉落汇总!$C$2:$C$871,,MATCH($B74,[2]掉落汇总!$D$1:$M$1)),[2]掉落汇总!$A$2:$A$871,K$1,[2]掉落汇总!$C$2:$C$871,$Q$2)/$Q$3)*宝箱投放计算!J74</f>
        <v>0</v>
      </c>
      <c r="L74">
        <f ca="1">(SUMIFS(OFFSET([2]掉落汇总!$C$2:$C$871,,MATCH($B74,[2]掉落汇总!$D$1:$M$1)),[2]掉落汇总!$A$2:$A$871,L$1,[2]掉落汇总!$C$2:$C$871,$Q$1)+SUMIFS(OFFSET([2]掉落汇总!$C$2:$C$871,,MATCH($B74,[2]掉落汇总!$D$1:$M$1)),[2]掉落汇总!$A$2:$A$871,L$1,[2]掉落汇总!$C$2:$C$871,$Q$2)/$Q$3)*宝箱投放计算!K74</f>
        <v>0.36522354606582519</v>
      </c>
      <c r="M74">
        <f ca="1">(SUMIFS(OFFSET([2]掉落汇总!$C$2:$C$871,,MATCH($B74,[2]掉落汇总!$D$1:$M$1)),[2]掉落汇总!$A$2:$A$871,M$1,[2]掉落汇总!$C$2:$C$871,$Q$1)+SUMIFS(OFFSET([2]掉落汇总!$C$2:$C$871,,MATCH($B74,[2]掉落汇总!$D$1:$M$1)),[2]掉落汇总!$A$2:$A$871,M$1,[2]掉落汇总!$C$2:$C$871,$Q$2)/$Q$3)*宝箱投放计算!L74</f>
        <v>0.36155552960411075</v>
      </c>
      <c r="N74">
        <f ca="1">(SUMIFS(OFFSET([2]掉落汇总!$C$2:$C$871,,MATCH($B74,[2]掉落汇总!$D$1:$M$1)),[2]掉落汇总!$A$2:$A$871,N$1,[2]掉落汇总!$C$2:$C$871,$Q$1)+SUMIFS(OFFSET([2]掉落汇总!$C$2:$C$871,,MATCH($B74,[2]掉落汇总!$D$1:$M$1)),[2]掉落汇总!$A$2:$A$871,N$1,[2]掉落汇总!$C$2:$C$871,$Q$2)/$Q$3)*宝箱投放计算!M74</f>
        <v>8.4091467912466203E-2</v>
      </c>
      <c r="O74">
        <f ca="1">(SUMIFS(OFFSET([2]掉落汇总!$C$2:$C$871,,MATCH($B74,[2]掉落汇总!$D$1:$M$1)),[2]掉落汇总!$A$2:$A$871,O$1,[2]掉落汇总!$C$2:$C$871,$Q$1)+SUMIFS(OFFSET([2]掉落汇总!$C$2:$C$871,,MATCH($B74,[2]掉落汇总!$D$1:$M$1)),[2]掉落汇总!$A$2:$A$871,O$1,[2]掉落汇总!$C$2:$C$871,$Q$2)/$Q$3)*宝箱投放计算!N74</f>
        <v>0.17426381605486088</v>
      </c>
    </row>
    <row r="75" spans="1:15" x14ac:dyDescent="0.2">
      <c r="A75">
        <f>玩家成长时间线!A75</f>
        <v>74</v>
      </c>
      <c r="B75">
        <f>玩家成长时间线!B75</f>
        <v>9</v>
      </c>
      <c r="C75">
        <f ca="1">SUM($D$2:D75)</f>
        <v>276.92952008360743</v>
      </c>
      <c r="D75">
        <f t="shared" ca="1" si="1"/>
        <v>3.450959493980525</v>
      </c>
      <c r="E75">
        <f ca="1">(SUMIFS(OFFSET([2]掉落汇总!$C$2:$C$871,,MATCH($B75,[2]掉落汇总!$D$1:$M$1)),[2]掉落汇总!$A$2:$A$871,E$1,[2]掉落汇总!$C$2:$C$871,$Q$1)+SUMIFS(OFFSET([2]掉落汇总!$C$2:$C$871,,MATCH($B75,[2]掉落汇总!$D$1:$M$1)),[2]掉落汇总!$A$2:$A$871,E$1,[2]掉落汇总!$C$2:$C$871,$Q$2)/$Q$3)*宝箱投放计算!D75</f>
        <v>1.1413845147219193</v>
      </c>
      <c r="F75">
        <f ca="1">(SUMIFS(OFFSET([2]掉落汇总!$C$2:$C$871,,MATCH($B75,[2]掉落汇总!$D$1:$M$1)),[2]掉落汇总!$A$2:$A$871,F$1,[2]掉落汇总!$C$2:$C$871,$Q$1)+SUMIFS(OFFSET([2]掉落汇总!$C$2:$C$871,,MATCH($B75,[2]掉落汇总!$D$1:$M$1)),[2]掉落汇总!$A$2:$A$871,F$1,[2]掉落汇总!$C$2:$C$871,$Q$2)/$Q$3)*宝箱投放计算!E75</f>
        <v>1.3244406196213427</v>
      </c>
      <c r="G75">
        <f ca="1">(SUMIFS(OFFSET([2]掉落汇总!$C$2:$C$871,,MATCH($B75,[2]掉落汇总!$D$1:$M$1)),[2]掉落汇总!$A$2:$A$871,G$1,[2]掉落汇总!$C$2:$C$871,$Q$1)+SUMIFS(OFFSET([2]掉落汇总!$C$2:$C$871,,MATCH($B75,[2]掉落汇总!$D$1:$M$1)),[2]掉落汇总!$A$2:$A$871,G$1,[2]掉落汇总!$C$2:$C$871,$Q$2)/$Q$3)*宝箱投放计算!F75</f>
        <v>0</v>
      </c>
      <c r="H75">
        <f ca="1">(SUMIFS(OFFSET([2]掉落汇总!$C$2:$C$871,,MATCH($B75,[2]掉落汇总!$D$1:$M$1)),[2]掉落汇总!$A$2:$A$871,H$1,[2]掉落汇总!$C$2:$C$871,$Q$1)+SUMIFS(OFFSET([2]掉落汇总!$C$2:$C$871,,MATCH($B75,[2]掉落汇总!$D$1:$M$1)),[2]掉落汇总!$A$2:$A$871,H$1,[2]掉落汇总!$C$2:$C$871,$Q$2)/$Q$3)*宝箱投放计算!G75</f>
        <v>0</v>
      </c>
      <c r="I75">
        <f ca="1">(SUMIFS(OFFSET([2]掉落汇总!$C$2:$C$871,,MATCH($B75,[2]掉落汇总!$D$1:$M$1)),[2]掉落汇总!$A$2:$A$871,I$1,[2]掉落汇总!$C$2:$C$871,$Q$1)+SUMIFS(OFFSET([2]掉落汇总!$C$2:$C$871,,MATCH($B75,[2]掉落汇总!$D$1:$M$1)),[2]掉落汇总!$A$2:$A$871,I$1,[2]掉落汇总!$C$2:$C$871,$Q$2)/$Q$3)*宝箱投放计算!H75</f>
        <v>0</v>
      </c>
      <c r="J75">
        <f ca="1">(SUMIFS(OFFSET([2]掉落汇总!$C$2:$C$871,,MATCH($B75,[2]掉落汇总!$D$1:$M$1)),[2]掉落汇总!$A$2:$A$871,J$1,[2]掉落汇总!$C$2:$C$871,$Q$1)+SUMIFS(OFFSET([2]掉落汇总!$C$2:$C$871,,MATCH($B75,[2]掉落汇总!$D$1:$M$1)),[2]掉落汇总!$A$2:$A$871,J$1,[2]掉落汇总!$C$2:$C$871,$Q$2)/$Q$3)*宝箱投放计算!I75</f>
        <v>0</v>
      </c>
      <c r="K75">
        <f ca="1">(SUMIFS(OFFSET([2]掉落汇总!$C$2:$C$871,,MATCH($B75,[2]掉落汇总!$D$1:$M$1)),[2]掉落汇总!$A$2:$A$871,K$1,[2]掉落汇总!$C$2:$C$871,$Q$1)+SUMIFS(OFFSET([2]掉落汇总!$C$2:$C$871,,MATCH($B75,[2]掉落汇总!$D$1:$M$1)),[2]掉落汇总!$A$2:$A$871,K$1,[2]掉落汇总!$C$2:$C$871,$Q$2)/$Q$3)*宝箱投放计算!J75</f>
        <v>0</v>
      </c>
      <c r="L75">
        <f ca="1">(SUMIFS(OFFSET([2]掉落汇总!$C$2:$C$871,,MATCH($B75,[2]掉落汇总!$D$1:$M$1)),[2]掉落汇总!$A$2:$A$871,L$1,[2]掉落汇总!$C$2:$C$871,$Q$1)+SUMIFS(OFFSET([2]掉落汇总!$C$2:$C$871,,MATCH($B75,[2]掉落汇总!$D$1:$M$1)),[2]掉落汇总!$A$2:$A$871,L$1,[2]掉落汇总!$C$2:$C$871,$Q$2)/$Q$3)*宝箱投放计算!K75</f>
        <v>0.36522354606582519</v>
      </c>
      <c r="M75">
        <f ca="1">(SUMIFS(OFFSET([2]掉落汇总!$C$2:$C$871,,MATCH($B75,[2]掉落汇总!$D$1:$M$1)),[2]掉落汇总!$A$2:$A$871,M$1,[2]掉落汇总!$C$2:$C$871,$Q$1)+SUMIFS(OFFSET([2]掉落汇总!$C$2:$C$871,,MATCH($B75,[2]掉落汇总!$D$1:$M$1)),[2]掉落汇总!$A$2:$A$871,M$1,[2]掉落汇总!$C$2:$C$871,$Q$2)/$Q$3)*宝箱投放计算!L75</f>
        <v>0.36155552960411075</v>
      </c>
      <c r="N75">
        <f ca="1">(SUMIFS(OFFSET([2]掉落汇总!$C$2:$C$871,,MATCH($B75,[2]掉落汇总!$D$1:$M$1)),[2]掉落汇总!$A$2:$A$871,N$1,[2]掉落汇总!$C$2:$C$871,$Q$1)+SUMIFS(OFFSET([2]掉落汇总!$C$2:$C$871,,MATCH($B75,[2]掉落汇总!$D$1:$M$1)),[2]掉落汇总!$A$2:$A$871,N$1,[2]掉落汇总!$C$2:$C$871,$Q$2)/$Q$3)*宝箱投放计算!M75</f>
        <v>8.4091467912466203E-2</v>
      </c>
      <c r="O75">
        <f ca="1">(SUMIFS(OFFSET([2]掉落汇总!$C$2:$C$871,,MATCH($B75,[2]掉落汇总!$D$1:$M$1)),[2]掉落汇总!$A$2:$A$871,O$1,[2]掉落汇总!$C$2:$C$871,$Q$1)+SUMIFS(OFFSET([2]掉落汇总!$C$2:$C$871,,MATCH($B75,[2]掉落汇总!$D$1:$M$1)),[2]掉落汇总!$A$2:$A$871,O$1,[2]掉落汇总!$C$2:$C$871,$Q$2)/$Q$3)*宝箱投放计算!N75</f>
        <v>0.17426381605486088</v>
      </c>
    </row>
    <row r="76" spans="1:15" x14ac:dyDescent="0.2">
      <c r="A76">
        <f>玩家成长时间线!A76</f>
        <v>75</v>
      </c>
      <c r="B76">
        <f>玩家成长时间线!B76</f>
        <v>9</v>
      </c>
      <c r="C76">
        <f ca="1">SUM($D$2:D76)</f>
        <v>280.4794108752979</v>
      </c>
      <c r="D76">
        <f t="shared" ca="1" si="1"/>
        <v>3.5498907916904483</v>
      </c>
      <c r="E76">
        <f ca="1">(SUMIFS(OFFSET([2]掉落汇总!$C$2:$C$871,,MATCH($B76,[2]掉落汇总!$D$1:$M$1)),[2]掉落汇总!$A$2:$A$871,E$1,[2]掉落汇总!$C$2:$C$871,$Q$1)+SUMIFS(OFFSET([2]掉落汇总!$C$2:$C$871,,MATCH($B76,[2]掉落汇总!$D$1:$M$1)),[2]掉落汇总!$A$2:$A$871,E$1,[2]掉落汇总!$C$2:$C$871,$Q$2)/$Q$3)*宝箱投放计算!D76</f>
        <v>1.2403158124318427</v>
      </c>
      <c r="F76">
        <f ca="1">(SUMIFS(OFFSET([2]掉落汇总!$C$2:$C$871,,MATCH($B76,[2]掉落汇总!$D$1:$M$1)),[2]掉落汇总!$A$2:$A$871,F$1,[2]掉落汇总!$C$2:$C$871,$Q$1)+SUMIFS(OFFSET([2]掉落汇总!$C$2:$C$871,,MATCH($B76,[2]掉落汇总!$D$1:$M$1)),[2]掉落汇总!$A$2:$A$871,F$1,[2]掉落汇总!$C$2:$C$871,$Q$2)/$Q$3)*宝箱投放计算!E76</f>
        <v>1.3244406196213427</v>
      </c>
      <c r="G76">
        <f ca="1">(SUMIFS(OFFSET([2]掉落汇总!$C$2:$C$871,,MATCH($B76,[2]掉落汇总!$D$1:$M$1)),[2]掉落汇总!$A$2:$A$871,G$1,[2]掉落汇总!$C$2:$C$871,$Q$1)+SUMIFS(OFFSET([2]掉落汇总!$C$2:$C$871,,MATCH($B76,[2]掉落汇总!$D$1:$M$1)),[2]掉落汇总!$A$2:$A$871,G$1,[2]掉落汇总!$C$2:$C$871,$Q$2)/$Q$3)*宝箱投放计算!F76</f>
        <v>0</v>
      </c>
      <c r="H76">
        <f ca="1">(SUMIFS(OFFSET([2]掉落汇总!$C$2:$C$871,,MATCH($B76,[2]掉落汇总!$D$1:$M$1)),[2]掉落汇总!$A$2:$A$871,H$1,[2]掉落汇总!$C$2:$C$871,$Q$1)+SUMIFS(OFFSET([2]掉落汇总!$C$2:$C$871,,MATCH($B76,[2]掉落汇总!$D$1:$M$1)),[2]掉落汇总!$A$2:$A$871,H$1,[2]掉落汇总!$C$2:$C$871,$Q$2)/$Q$3)*宝箱投放计算!G76</f>
        <v>0</v>
      </c>
      <c r="I76">
        <f ca="1">(SUMIFS(OFFSET([2]掉落汇总!$C$2:$C$871,,MATCH($B76,[2]掉落汇总!$D$1:$M$1)),[2]掉落汇总!$A$2:$A$871,I$1,[2]掉落汇总!$C$2:$C$871,$Q$1)+SUMIFS(OFFSET([2]掉落汇总!$C$2:$C$871,,MATCH($B76,[2]掉落汇总!$D$1:$M$1)),[2]掉落汇总!$A$2:$A$871,I$1,[2]掉落汇总!$C$2:$C$871,$Q$2)/$Q$3)*宝箱投放计算!H76</f>
        <v>0</v>
      </c>
      <c r="J76">
        <f ca="1">(SUMIFS(OFFSET([2]掉落汇总!$C$2:$C$871,,MATCH($B76,[2]掉落汇总!$D$1:$M$1)),[2]掉落汇总!$A$2:$A$871,J$1,[2]掉落汇总!$C$2:$C$871,$Q$1)+SUMIFS(OFFSET([2]掉落汇总!$C$2:$C$871,,MATCH($B76,[2]掉落汇总!$D$1:$M$1)),[2]掉落汇总!$A$2:$A$871,J$1,[2]掉落汇总!$C$2:$C$871,$Q$2)/$Q$3)*宝箱投放计算!I76</f>
        <v>0</v>
      </c>
      <c r="K76">
        <f ca="1">(SUMIFS(OFFSET([2]掉落汇总!$C$2:$C$871,,MATCH($B76,[2]掉落汇总!$D$1:$M$1)),[2]掉落汇总!$A$2:$A$871,K$1,[2]掉落汇总!$C$2:$C$871,$Q$1)+SUMIFS(OFFSET([2]掉落汇总!$C$2:$C$871,,MATCH($B76,[2]掉落汇总!$D$1:$M$1)),[2]掉落汇总!$A$2:$A$871,K$1,[2]掉落汇总!$C$2:$C$871,$Q$2)/$Q$3)*宝箱投放计算!J76</f>
        <v>0</v>
      </c>
      <c r="L76">
        <f ca="1">(SUMIFS(OFFSET([2]掉落汇总!$C$2:$C$871,,MATCH($B76,[2]掉落汇总!$D$1:$M$1)),[2]掉落汇总!$A$2:$A$871,L$1,[2]掉落汇总!$C$2:$C$871,$Q$1)+SUMIFS(OFFSET([2]掉落汇总!$C$2:$C$871,,MATCH($B76,[2]掉落汇总!$D$1:$M$1)),[2]掉落汇总!$A$2:$A$871,L$1,[2]掉落汇总!$C$2:$C$871,$Q$2)/$Q$3)*宝箱投放计算!K76</f>
        <v>0.36522354606582519</v>
      </c>
      <c r="M76">
        <f ca="1">(SUMIFS(OFFSET([2]掉落汇总!$C$2:$C$871,,MATCH($B76,[2]掉落汇总!$D$1:$M$1)),[2]掉落汇总!$A$2:$A$871,M$1,[2]掉落汇总!$C$2:$C$871,$Q$1)+SUMIFS(OFFSET([2]掉落汇总!$C$2:$C$871,,MATCH($B76,[2]掉落汇总!$D$1:$M$1)),[2]掉落汇总!$A$2:$A$871,M$1,[2]掉落汇总!$C$2:$C$871,$Q$2)/$Q$3)*宝箱投放计算!L76</f>
        <v>0.36155552960411075</v>
      </c>
      <c r="N76">
        <f ca="1">(SUMIFS(OFFSET([2]掉落汇总!$C$2:$C$871,,MATCH($B76,[2]掉落汇总!$D$1:$M$1)),[2]掉落汇总!$A$2:$A$871,N$1,[2]掉落汇总!$C$2:$C$871,$Q$1)+SUMIFS(OFFSET([2]掉落汇总!$C$2:$C$871,,MATCH($B76,[2]掉落汇总!$D$1:$M$1)),[2]掉落汇总!$A$2:$A$871,N$1,[2]掉落汇总!$C$2:$C$871,$Q$2)/$Q$3)*宝箱投放计算!M76</f>
        <v>8.4091467912466203E-2</v>
      </c>
      <c r="O76">
        <f ca="1">(SUMIFS(OFFSET([2]掉落汇总!$C$2:$C$871,,MATCH($B76,[2]掉落汇总!$D$1:$M$1)),[2]掉落汇总!$A$2:$A$871,O$1,[2]掉落汇总!$C$2:$C$871,$Q$1)+SUMIFS(OFFSET([2]掉落汇总!$C$2:$C$871,,MATCH($B76,[2]掉落汇总!$D$1:$M$1)),[2]掉落汇总!$A$2:$A$871,O$1,[2]掉落汇总!$C$2:$C$871,$Q$2)/$Q$3)*宝箱投放计算!N76</f>
        <v>0.17426381605486088</v>
      </c>
    </row>
    <row r="77" spans="1:15" x14ac:dyDescent="0.2">
      <c r="A77">
        <f>玩家成长时间线!A77</f>
        <v>76</v>
      </c>
      <c r="B77">
        <f>玩家成长时间线!B77</f>
        <v>10</v>
      </c>
      <c r="C77">
        <f ca="1">SUM($D$2:D77)</f>
        <v>286.0311232993057</v>
      </c>
      <c r="D77">
        <f t="shared" ca="1" si="1"/>
        <v>5.5517124240077882</v>
      </c>
      <c r="E77">
        <f ca="1">(SUMIFS(OFFSET([2]掉落汇总!$C$2:$C$871,,MATCH($B77,[2]掉落汇总!$D$1:$M$1)),[2]掉落汇总!$A$2:$A$871,E$1,[2]掉落汇总!$C$2:$C$871,$Q$1)+SUMIFS(OFFSET([2]掉落汇总!$C$2:$C$871,,MATCH($B77,[2]掉落汇总!$D$1:$M$1)),[2]掉落汇总!$A$2:$A$871,E$1,[2]掉落汇总!$C$2:$C$871,$Q$2)/$Q$3)*宝箱投放计算!D77</f>
        <v>1.1102468174644924</v>
      </c>
      <c r="F77">
        <f ca="1">(SUMIFS(OFFSET([2]掉落汇总!$C$2:$C$871,,MATCH($B77,[2]掉落汇总!$D$1:$M$1)),[2]掉落汇总!$A$2:$A$871,F$1,[2]掉落汇总!$C$2:$C$871,$Q$1)+SUMIFS(OFFSET([2]掉落汇总!$C$2:$C$871,,MATCH($B77,[2]掉落汇总!$D$1:$M$1)),[2]掉落汇总!$A$2:$A$871,F$1,[2]掉落汇总!$C$2:$C$871,$Q$2)/$Q$3)*宝箱投放计算!E77</f>
        <v>1.3244406196213427</v>
      </c>
      <c r="G77">
        <f ca="1">(SUMIFS(OFFSET([2]掉落汇总!$C$2:$C$871,,MATCH($B77,[2]掉落汇总!$D$1:$M$1)),[2]掉落汇总!$A$2:$A$871,G$1,[2]掉落汇总!$C$2:$C$871,$Q$1)+SUMIFS(OFFSET([2]掉落汇总!$C$2:$C$871,,MATCH($B77,[2]掉落汇总!$D$1:$M$1)),[2]掉落汇总!$A$2:$A$871,G$1,[2]掉落汇总!$C$2:$C$871,$Q$2)/$Q$3)*宝箱投放计算!F77</f>
        <v>0</v>
      </c>
      <c r="H77">
        <f ca="1">(SUMIFS(OFFSET([2]掉落汇总!$C$2:$C$871,,MATCH($B77,[2]掉落汇总!$D$1:$M$1)),[2]掉落汇总!$A$2:$A$871,H$1,[2]掉落汇总!$C$2:$C$871,$Q$1)+SUMIFS(OFFSET([2]掉落汇总!$C$2:$C$871,,MATCH($B77,[2]掉落汇总!$D$1:$M$1)),[2]掉落汇总!$A$2:$A$871,H$1,[2]掉落汇总!$C$2:$C$871,$Q$2)/$Q$3)*宝箱投放计算!G77</f>
        <v>0</v>
      </c>
      <c r="I77">
        <f ca="1">(SUMIFS(OFFSET([2]掉落汇总!$C$2:$C$871,,MATCH($B77,[2]掉落汇总!$D$1:$M$1)),[2]掉落汇总!$A$2:$A$871,I$1,[2]掉落汇总!$C$2:$C$871,$Q$1)+SUMIFS(OFFSET([2]掉落汇总!$C$2:$C$871,,MATCH($B77,[2]掉落汇总!$D$1:$M$1)),[2]掉落汇总!$A$2:$A$871,I$1,[2]掉落汇总!$C$2:$C$871,$Q$2)/$Q$3)*宝箱投放计算!H77</f>
        <v>0</v>
      </c>
      <c r="J77">
        <f ca="1">(SUMIFS(OFFSET([2]掉落汇总!$C$2:$C$871,,MATCH($B77,[2]掉落汇总!$D$1:$M$1)),[2]掉落汇总!$A$2:$A$871,J$1,[2]掉落汇总!$C$2:$C$871,$Q$1)+SUMIFS(OFFSET([2]掉落汇总!$C$2:$C$871,,MATCH($B77,[2]掉落汇总!$D$1:$M$1)),[2]掉落汇总!$A$2:$A$871,J$1,[2]掉落汇总!$C$2:$C$871,$Q$2)/$Q$3)*宝箱投放计算!I77</f>
        <v>2.1318906272846903</v>
      </c>
      <c r="K77">
        <f ca="1">(SUMIFS(OFFSET([2]掉落汇总!$C$2:$C$871,,MATCH($B77,[2]掉落汇总!$D$1:$M$1)),[2]掉落汇总!$A$2:$A$871,K$1,[2]掉落汇总!$C$2:$C$871,$Q$1)+SUMIFS(OFFSET([2]掉落汇总!$C$2:$C$871,,MATCH($B77,[2]掉落汇总!$D$1:$M$1)),[2]掉落汇总!$A$2:$A$871,K$1,[2]掉落汇总!$C$2:$C$871,$Q$2)/$Q$3)*宝箱投放计算!J77</f>
        <v>0</v>
      </c>
      <c r="L77">
        <f ca="1">(SUMIFS(OFFSET([2]掉落汇总!$C$2:$C$871,,MATCH($B77,[2]掉落汇总!$D$1:$M$1)),[2]掉落汇总!$A$2:$A$871,L$1,[2]掉落汇总!$C$2:$C$871,$Q$1)+SUMIFS(OFFSET([2]掉落汇总!$C$2:$C$871,,MATCH($B77,[2]掉落汇总!$D$1:$M$1)),[2]掉落汇总!$A$2:$A$871,L$1,[2]掉落汇总!$C$2:$C$871,$Q$2)/$Q$3)*宝箱投放计算!K77</f>
        <v>0.36522354606582519</v>
      </c>
      <c r="M77">
        <f ca="1">(SUMIFS(OFFSET([2]掉落汇总!$C$2:$C$871,,MATCH($B77,[2]掉落汇总!$D$1:$M$1)),[2]掉落汇总!$A$2:$A$871,M$1,[2]掉落汇总!$C$2:$C$871,$Q$1)+SUMIFS(OFFSET([2]掉落汇总!$C$2:$C$871,,MATCH($B77,[2]掉落汇总!$D$1:$M$1)),[2]掉落汇总!$A$2:$A$871,M$1,[2]掉落汇总!$C$2:$C$871,$Q$2)/$Q$3)*宝箱投放计算!L77</f>
        <v>0.36155552960411075</v>
      </c>
      <c r="N77">
        <f ca="1">(SUMIFS(OFFSET([2]掉落汇总!$C$2:$C$871,,MATCH($B77,[2]掉落汇总!$D$1:$M$1)),[2]掉落汇总!$A$2:$A$871,N$1,[2]掉落汇总!$C$2:$C$871,$Q$1)+SUMIFS(OFFSET([2]掉落汇总!$C$2:$C$871,,MATCH($B77,[2]掉落汇总!$D$1:$M$1)),[2]掉落汇总!$A$2:$A$871,N$1,[2]掉落汇总!$C$2:$C$871,$Q$2)/$Q$3)*宝箱投放计算!M77</f>
        <v>8.4091467912466203E-2</v>
      </c>
      <c r="O77">
        <f ca="1">(SUMIFS(OFFSET([2]掉落汇总!$C$2:$C$871,,MATCH($B77,[2]掉落汇总!$D$1:$M$1)),[2]掉落汇总!$A$2:$A$871,O$1,[2]掉落汇总!$C$2:$C$871,$Q$1)+SUMIFS(OFFSET([2]掉落汇总!$C$2:$C$871,,MATCH($B77,[2]掉落汇总!$D$1:$M$1)),[2]掉落汇总!$A$2:$A$871,O$1,[2]掉落汇总!$C$2:$C$871,$Q$2)/$Q$3)*宝箱投放计算!N77</f>
        <v>0.17426381605486088</v>
      </c>
    </row>
    <row r="78" spans="1:15" x14ac:dyDescent="0.2">
      <c r="A78">
        <f>玩家成长时间线!A78</f>
        <v>77</v>
      </c>
      <c r="B78">
        <f>玩家成长时间线!B78</f>
        <v>10</v>
      </c>
      <c r="C78">
        <f ca="1">SUM($D$2:D78)</f>
        <v>289.45549007235707</v>
      </c>
      <c r="D78">
        <f t="shared" ca="1" si="1"/>
        <v>3.4243667730513461</v>
      </c>
      <c r="E78">
        <f ca="1">(SUMIFS(OFFSET([2]掉落汇总!$C$2:$C$871,,MATCH($B78,[2]掉落汇总!$D$1:$M$1)),[2]掉落汇总!$A$2:$A$871,E$1,[2]掉落汇总!$C$2:$C$871,$Q$1)+SUMIFS(OFFSET([2]掉落汇总!$C$2:$C$871,,MATCH($B78,[2]掉落汇总!$D$1:$M$1)),[2]掉落汇总!$A$2:$A$871,E$1,[2]掉落汇总!$C$2:$C$871,$Q$2)/$Q$3)*宝箱投放计算!D78</f>
        <v>1.1147917937927405</v>
      </c>
      <c r="F78">
        <f ca="1">(SUMIFS(OFFSET([2]掉落汇总!$C$2:$C$871,,MATCH($B78,[2]掉落汇总!$D$1:$M$1)),[2]掉落汇总!$A$2:$A$871,F$1,[2]掉落汇总!$C$2:$C$871,$Q$1)+SUMIFS(OFFSET([2]掉落汇总!$C$2:$C$871,,MATCH($B78,[2]掉落汇总!$D$1:$M$1)),[2]掉落汇总!$A$2:$A$871,F$1,[2]掉落汇总!$C$2:$C$871,$Q$2)/$Q$3)*宝箱投放计算!E78</f>
        <v>1.3244406196213427</v>
      </c>
      <c r="G78">
        <f ca="1">(SUMIFS(OFFSET([2]掉落汇总!$C$2:$C$871,,MATCH($B78,[2]掉落汇总!$D$1:$M$1)),[2]掉落汇总!$A$2:$A$871,G$1,[2]掉落汇总!$C$2:$C$871,$Q$1)+SUMIFS(OFFSET([2]掉落汇总!$C$2:$C$871,,MATCH($B78,[2]掉落汇总!$D$1:$M$1)),[2]掉落汇总!$A$2:$A$871,G$1,[2]掉落汇总!$C$2:$C$871,$Q$2)/$Q$3)*宝箱投放计算!F78</f>
        <v>0</v>
      </c>
      <c r="H78">
        <f ca="1">(SUMIFS(OFFSET([2]掉落汇总!$C$2:$C$871,,MATCH($B78,[2]掉落汇总!$D$1:$M$1)),[2]掉落汇总!$A$2:$A$871,H$1,[2]掉落汇总!$C$2:$C$871,$Q$1)+SUMIFS(OFFSET([2]掉落汇总!$C$2:$C$871,,MATCH($B78,[2]掉落汇总!$D$1:$M$1)),[2]掉落汇总!$A$2:$A$871,H$1,[2]掉落汇总!$C$2:$C$871,$Q$2)/$Q$3)*宝箱投放计算!G78</f>
        <v>0</v>
      </c>
      <c r="I78">
        <f ca="1">(SUMIFS(OFFSET([2]掉落汇总!$C$2:$C$871,,MATCH($B78,[2]掉落汇总!$D$1:$M$1)),[2]掉落汇总!$A$2:$A$871,I$1,[2]掉落汇总!$C$2:$C$871,$Q$1)+SUMIFS(OFFSET([2]掉落汇总!$C$2:$C$871,,MATCH($B78,[2]掉落汇总!$D$1:$M$1)),[2]掉落汇总!$A$2:$A$871,I$1,[2]掉落汇总!$C$2:$C$871,$Q$2)/$Q$3)*宝箱投放计算!H78</f>
        <v>0</v>
      </c>
      <c r="J78">
        <f ca="1">(SUMIFS(OFFSET([2]掉落汇总!$C$2:$C$871,,MATCH($B78,[2]掉落汇总!$D$1:$M$1)),[2]掉落汇总!$A$2:$A$871,J$1,[2]掉落汇总!$C$2:$C$871,$Q$1)+SUMIFS(OFFSET([2]掉落汇总!$C$2:$C$871,,MATCH($B78,[2]掉落汇总!$D$1:$M$1)),[2]掉落汇总!$A$2:$A$871,J$1,[2]掉落汇总!$C$2:$C$871,$Q$2)/$Q$3)*宝箱投放计算!I78</f>
        <v>0</v>
      </c>
      <c r="K78">
        <f ca="1">(SUMIFS(OFFSET([2]掉落汇总!$C$2:$C$871,,MATCH($B78,[2]掉落汇总!$D$1:$M$1)),[2]掉落汇总!$A$2:$A$871,K$1,[2]掉落汇总!$C$2:$C$871,$Q$1)+SUMIFS(OFFSET([2]掉落汇总!$C$2:$C$871,,MATCH($B78,[2]掉落汇总!$D$1:$M$1)),[2]掉落汇总!$A$2:$A$871,K$1,[2]掉落汇总!$C$2:$C$871,$Q$2)/$Q$3)*宝箱投放计算!J78</f>
        <v>0</v>
      </c>
      <c r="L78">
        <f ca="1">(SUMIFS(OFFSET([2]掉落汇总!$C$2:$C$871,,MATCH($B78,[2]掉落汇总!$D$1:$M$1)),[2]掉落汇总!$A$2:$A$871,L$1,[2]掉落汇总!$C$2:$C$871,$Q$1)+SUMIFS(OFFSET([2]掉落汇总!$C$2:$C$871,,MATCH($B78,[2]掉落汇总!$D$1:$M$1)),[2]掉落汇总!$A$2:$A$871,L$1,[2]掉落汇总!$C$2:$C$871,$Q$2)/$Q$3)*宝箱投放计算!K78</f>
        <v>0.36522354606582519</v>
      </c>
      <c r="M78">
        <f ca="1">(SUMIFS(OFFSET([2]掉落汇总!$C$2:$C$871,,MATCH($B78,[2]掉落汇总!$D$1:$M$1)),[2]掉落汇总!$A$2:$A$871,M$1,[2]掉落汇总!$C$2:$C$871,$Q$1)+SUMIFS(OFFSET([2]掉落汇总!$C$2:$C$871,,MATCH($B78,[2]掉落汇总!$D$1:$M$1)),[2]掉落汇总!$A$2:$A$871,M$1,[2]掉落汇总!$C$2:$C$871,$Q$2)/$Q$3)*宝箱投放计算!L78</f>
        <v>0.36155552960411075</v>
      </c>
      <c r="N78">
        <f ca="1">(SUMIFS(OFFSET([2]掉落汇总!$C$2:$C$871,,MATCH($B78,[2]掉落汇总!$D$1:$M$1)),[2]掉落汇总!$A$2:$A$871,N$1,[2]掉落汇总!$C$2:$C$871,$Q$1)+SUMIFS(OFFSET([2]掉落汇总!$C$2:$C$871,,MATCH($B78,[2]掉落汇总!$D$1:$M$1)),[2]掉落汇总!$A$2:$A$871,N$1,[2]掉落汇总!$C$2:$C$871,$Q$2)/$Q$3)*宝箱投放计算!M78</f>
        <v>8.4091467912466203E-2</v>
      </c>
      <c r="O78">
        <f ca="1">(SUMIFS(OFFSET([2]掉落汇总!$C$2:$C$871,,MATCH($B78,[2]掉落汇总!$D$1:$M$1)),[2]掉落汇总!$A$2:$A$871,O$1,[2]掉落汇总!$C$2:$C$871,$Q$1)+SUMIFS(OFFSET([2]掉落汇总!$C$2:$C$871,,MATCH($B78,[2]掉落汇总!$D$1:$M$1)),[2]掉落汇总!$A$2:$A$871,O$1,[2]掉落汇总!$C$2:$C$871,$Q$2)/$Q$3)*宝箱投放计算!N78</f>
        <v>0.17426381605486088</v>
      </c>
    </row>
    <row r="79" spans="1:15" x14ac:dyDescent="0.2">
      <c r="A79">
        <f>玩家成长时间线!A79</f>
        <v>78</v>
      </c>
      <c r="B79">
        <f>玩家成长时间线!B79</f>
        <v>10</v>
      </c>
      <c r="C79">
        <f ca="1">SUM($D$2:D79)</f>
        <v>292.88440182173667</v>
      </c>
      <c r="D79">
        <f t="shared" ca="1" si="1"/>
        <v>3.4289117493795946</v>
      </c>
      <c r="E79">
        <f ca="1">(SUMIFS(OFFSET([2]掉落汇总!$C$2:$C$871,,MATCH($B79,[2]掉落汇总!$D$1:$M$1)),[2]掉落汇总!$A$2:$A$871,E$1,[2]掉落汇总!$C$2:$C$871,$Q$1)+SUMIFS(OFFSET([2]掉落汇总!$C$2:$C$871,,MATCH($B79,[2]掉落汇总!$D$1:$M$1)),[2]掉落汇总!$A$2:$A$871,E$1,[2]掉落汇总!$C$2:$C$871,$Q$2)/$Q$3)*宝箱投放计算!D79</f>
        <v>1.1193367701209889</v>
      </c>
      <c r="F79">
        <f ca="1">(SUMIFS(OFFSET([2]掉落汇总!$C$2:$C$871,,MATCH($B79,[2]掉落汇总!$D$1:$M$1)),[2]掉落汇总!$A$2:$A$871,F$1,[2]掉落汇总!$C$2:$C$871,$Q$1)+SUMIFS(OFFSET([2]掉落汇总!$C$2:$C$871,,MATCH($B79,[2]掉落汇总!$D$1:$M$1)),[2]掉落汇总!$A$2:$A$871,F$1,[2]掉落汇总!$C$2:$C$871,$Q$2)/$Q$3)*宝箱投放计算!E79</f>
        <v>1.3244406196213427</v>
      </c>
      <c r="G79">
        <f ca="1">(SUMIFS(OFFSET([2]掉落汇总!$C$2:$C$871,,MATCH($B79,[2]掉落汇总!$D$1:$M$1)),[2]掉落汇总!$A$2:$A$871,G$1,[2]掉落汇总!$C$2:$C$871,$Q$1)+SUMIFS(OFFSET([2]掉落汇总!$C$2:$C$871,,MATCH($B79,[2]掉落汇总!$D$1:$M$1)),[2]掉落汇总!$A$2:$A$871,G$1,[2]掉落汇总!$C$2:$C$871,$Q$2)/$Q$3)*宝箱投放计算!F79</f>
        <v>0</v>
      </c>
      <c r="H79">
        <f ca="1">(SUMIFS(OFFSET([2]掉落汇总!$C$2:$C$871,,MATCH($B79,[2]掉落汇总!$D$1:$M$1)),[2]掉落汇总!$A$2:$A$871,H$1,[2]掉落汇总!$C$2:$C$871,$Q$1)+SUMIFS(OFFSET([2]掉落汇总!$C$2:$C$871,,MATCH($B79,[2]掉落汇总!$D$1:$M$1)),[2]掉落汇总!$A$2:$A$871,H$1,[2]掉落汇总!$C$2:$C$871,$Q$2)/$Q$3)*宝箱投放计算!G79</f>
        <v>0</v>
      </c>
      <c r="I79">
        <f ca="1">(SUMIFS(OFFSET([2]掉落汇总!$C$2:$C$871,,MATCH($B79,[2]掉落汇总!$D$1:$M$1)),[2]掉落汇总!$A$2:$A$871,I$1,[2]掉落汇总!$C$2:$C$871,$Q$1)+SUMIFS(OFFSET([2]掉落汇总!$C$2:$C$871,,MATCH($B79,[2]掉落汇总!$D$1:$M$1)),[2]掉落汇总!$A$2:$A$871,I$1,[2]掉落汇总!$C$2:$C$871,$Q$2)/$Q$3)*宝箱投放计算!H79</f>
        <v>0</v>
      </c>
      <c r="J79">
        <f ca="1">(SUMIFS(OFFSET([2]掉落汇总!$C$2:$C$871,,MATCH($B79,[2]掉落汇总!$D$1:$M$1)),[2]掉落汇总!$A$2:$A$871,J$1,[2]掉落汇总!$C$2:$C$871,$Q$1)+SUMIFS(OFFSET([2]掉落汇总!$C$2:$C$871,,MATCH($B79,[2]掉落汇总!$D$1:$M$1)),[2]掉落汇总!$A$2:$A$871,J$1,[2]掉落汇总!$C$2:$C$871,$Q$2)/$Q$3)*宝箱投放计算!I79</f>
        <v>0</v>
      </c>
      <c r="K79">
        <f ca="1">(SUMIFS(OFFSET([2]掉落汇总!$C$2:$C$871,,MATCH($B79,[2]掉落汇总!$D$1:$M$1)),[2]掉落汇总!$A$2:$A$871,K$1,[2]掉落汇总!$C$2:$C$871,$Q$1)+SUMIFS(OFFSET([2]掉落汇总!$C$2:$C$871,,MATCH($B79,[2]掉落汇总!$D$1:$M$1)),[2]掉落汇总!$A$2:$A$871,K$1,[2]掉落汇总!$C$2:$C$871,$Q$2)/$Q$3)*宝箱投放计算!J79</f>
        <v>0</v>
      </c>
      <c r="L79">
        <f ca="1">(SUMIFS(OFFSET([2]掉落汇总!$C$2:$C$871,,MATCH($B79,[2]掉落汇总!$D$1:$M$1)),[2]掉落汇总!$A$2:$A$871,L$1,[2]掉落汇总!$C$2:$C$871,$Q$1)+SUMIFS(OFFSET([2]掉落汇总!$C$2:$C$871,,MATCH($B79,[2]掉落汇总!$D$1:$M$1)),[2]掉落汇总!$A$2:$A$871,L$1,[2]掉落汇总!$C$2:$C$871,$Q$2)/$Q$3)*宝箱投放计算!K79</f>
        <v>0.36522354606582519</v>
      </c>
      <c r="M79">
        <f ca="1">(SUMIFS(OFFSET([2]掉落汇总!$C$2:$C$871,,MATCH($B79,[2]掉落汇总!$D$1:$M$1)),[2]掉落汇总!$A$2:$A$871,M$1,[2]掉落汇总!$C$2:$C$871,$Q$1)+SUMIFS(OFFSET([2]掉落汇总!$C$2:$C$871,,MATCH($B79,[2]掉落汇总!$D$1:$M$1)),[2]掉落汇总!$A$2:$A$871,M$1,[2]掉落汇总!$C$2:$C$871,$Q$2)/$Q$3)*宝箱投放计算!L79</f>
        <v>0.36155552960411075</v>
      </c>
      <c r="N79">
        <f ca="1">(SUMIFS(OFFSET([2]掉落汇总!$C$2:$C$871,,MATCH($B79,[2]掉落汇总!$D$1:$M$1)),[2]掉落汇总!$A$2:$A$871,N$1,[2]掉落汇总!$C$2:$C$871,$Q$1)+SUMIFS(OFFSET([2]掉落汇总!$C$2:$C$871,,MATCH($B79,[2]掉落汇总!$D$1:$M$1)),[2]掉落汇总!$A$2:$A$871,N$1,[2]掉落汇总!$C$2:$C$871,$Q$2)/$Q$3)*宝箱投放计算!M79</f>
        <v>8.4091467912466203E-2</v>
      </c>
      <c r="O79">
        <f ca="1">(SUMIFS(OFFSET([2]掉落汇总!$C$2:$C$871,,MATCH($B79,[2]掉落汇总!$D$1:$M$1)),[2]掉落汇总!$A$2:$A$871,O$1,[2]掉落汇总!$C$2:$C$871,$Q$1)+SUMIFS(OFFSET([2]掉落汇总!$C$2:$C$871,,MATCH($B79,[2]掉落汇总!$D$1:$M$1)),[2]掉落汇总!$A$2:$A$871,O$1,[2]掉落汇总!$C$2:$C$871,$Q$2)/$Q$3)*宝箱投放计算!N79</f>
        <v>0.17426381605486088</v>
      </c>
    </row>
    <row r="80" spans="1:15" x14ac:dyDescent="0.2">
      <c r="A80">
        <f>玩家成长时间线!A80</f>
        <v>79</v>
      </c>
      <c r="B80">
        <f>玩家成长时间线!B80</f>
        <v>10</v>
      </c>
      <c r="C80">
        <f ca="1">SUM($D$2:D80)</f>
        <v>296.40875807400948</v>
      </c>
      <c r="D80">
        <f t="shared" ca="1" si="1"/>
        <v>3.5243562522728085</v>
      </c>
      <c r="E80">
        <f ca="1">(SUMIFS(OFFSET([2]掉落汇总!$C$2:$C$871,,MATCH($B80,[2]掉落汇总!$D$1:$M$1)),[2]掉落汇总!$A$2:$A$871,E$1,[2]掉落汇总!$C$2:$C$871,$Q$1)+SUMIFS(OFFSET([2]掉落汇总!$C$2:$C$871,,MATCH($B80,[2]掉落汇总!$D$1:$M$1)),[2]掉落汇总!$A$2:$A$871,E$1,[2]掉落汇总!$C$2:$C$871,$Q$2)/$Q$3)*宝箱投放计算!D80</f>
        <v>1.2147812730142029</v>
      </c>
      <c r="F80">
        <f ca="1">(SUMIFS(OFFSET([2]掉落汇总!$C$2:$C$871,,MATCH($B80,[2]掉落汇总!$D$1:$M$1)),[2]掉落汇总!$A$2:$A$871,F$1,[2]掉落汇总!$C$2:$C$871,$Q$1)+SUMIFS(OFFSET([2]掉落汇总!$C$2:$C$871,,MATCH($B80,[2]掉落汇总!$D$1:$M$1)),[2]掉落汇总!$A$2:$A$871,F$1,[2]掉落汇总!$C$2:$C$871,$Q$2)/$Q$3)*宝箱投放计算!E80</f>
        <v>1.3244406196213427</v>
      </c>
      <c r="G80">
        <f ca="1">(SUMIFS(OFFSET([2]掉落汇总!$C$2:$C$871,,MATCH($B80,[2]掉落汇总!$D$1:$M$1)),[2]掉落汇总!$A$2:$A$871,G$1,[2]掉落汇总!$C$2:$C$871,$Q$1)+SUMIFS(OFFSET([2]掉落汇总!$C$2:$C$871,,MATCH($B80,[2]掉落汇总!$D$1:$M$1)),[2]掉落汇总!$A$2:$A$871,G$1,[2]掉落汇总!$C$2:$C$871,$Q$2)/$Q$3)*宝箱投放计算!F80</f>
        <v>0</v>
      </c>
      <c r="H80">
        <f ca="1">(SUMIFS(OFFSET([2]掉落汇总!$C$2:$C$871,,MATCH($B80,[2]掉落汇总!$D$1:$M$1)),[2]掉落汇总!$A$2:$A$871,H$1,[2]掉落汇总!$C$2:$C$871,$Q$1)+SUMIFS(OFFSET([2]掉落汇总!$C$2:$C$871,,MATCH($B80,[2]掉落汇总!$D$1:$M$1)),[2]掉落汇总!$A$2:$A$871,H$1,[2]掉落汇总!$C$2:$C$871,$Q$2)/$Q$3)*宝箱投放计算!G80</f>
        <v>0</v>
      </c>
      <c r="I80">
        <f ca="1">(SUMIFS(OFFSET([2]掉落汇总!$C$2:$C$871,,MATCH($B80,[2]掉落汇总!$D$1:$M$1)),[2]掉落汇总!$A$2:$A$871,I$1,[2]掉落汇总!$C$2:$C$871,$Q$1)+SUMIFS(OFFSET([2]掉落汇总!$C$2:$C$871,,MATCH($B80,[2]掉落汇总!$D$1:$M$1)),[2]掉落汇总!$A$2:$A$871,I$1,[2]掉落汇总!$C$2:$C$871,$Q$2)/$Q$3)*宝箱投放计算!H80</f>
        <v>0</v>
      </c>
      <c r="J80">
        <f ca="1">(SUMIFS(OFFSET([2]掉落汇总!$C$2:$C$871,,MATCH($B80,[2]掉落汇总!$D$1:$M$1)),[2]掉落汇总!$A$2:$A$871,J$1,[2]掉落汇总!$C$2:$C$871,$Q$1)+SUMIFS(OFFSET([2]掉落汇总!$C$2:$C$871,,MATCH($B80,[2]掉落汇总!$D$1:$M$1)),[2]掉落汇总!$A$2:$A$871,J$1,[2]掉落汇总!$C$2:$C$871,$Q$2)/$Q$3)*宝箱投放计算!I80</f>
        <v>0</v>
      </c>
      <c r="K80">
        <f ca="1">(SUMIFS(OFFSET([2]掉落汇总!$C$2:$C$871,,MATCH($B80,[2]掉落汇总!$D$1:$M$1)),[2]掉落汇总!$A$2:$A$871,K$1,[2]掉落汇总!$C$2:$C$871,$Q$1)+SUMIFS(OFFSET([2]掉落汇总!$C$2:$C$871,,MATCH($B80,[2]掉落汇总!$D$1:$M$1)),[2]掉落汇总!$A$2:$A$871,K$1,[2]掉落汇总!$C$2:$C$871,$Q$2)/$Q$3)*宝箱投放计算!J80</f>
        <v>0</v>
      </c>
      <c r="L80">
        <f ca="1">(SUMIFS(OFFSET([2]掉落汇总!$C$2:$C$871,,MATCH($B80,[2]掉落汇总!$D$1:$M$1)),[2]掉落汇总!$A$2:$A$871,L$1,[2]掉落汇总!$C$2:$C$871,$Q$1)+SUMIFS(OFFSET([2]掉落汇总!$C$2:$C$871,,MATCH($B80,[2]掉落汇总!$D$1:$M$1)),[2]掉落汇总!$A$2:$A$871,L$1,[2]掉落汇总!$C$2:$C$871,$Q$2)/$Q$3)*宝箱投放计算!K80</f>
        <v>0.36522354606582519</v>
      </c>
      <c r="M80">
        <f ca="1">(SUMIFS(OFFSET([2]掉落汇总!$C$2:$C$871,,MATCH($B80,[2]掉落汇总!$D$1:$M$1)),[2]掉落汇总!$A$2:$A$871,M$1,[2]掉落汇总!$C$2:$C$871,$Q$1)+SUMIFS(OFFSET([2]掉落汇总!$C$2:$C$871,,MATCH($B80,[2]掉落汇总!$D$1:$M$1)),[2]掉落汇总!$A$2:$A$871,M$1,[2]掉落汇总!$C$2:$C$871,$Q$2)/$Q$3)*宝箱投放计算!L80</f>
        <v>0.36155552960411075</v>
      </c>
      <c r="N80">
        <f ca="1">(SUMIFS(OFFSET([2]掉落汇总!$C$2:$C$871,,MATCH($B80,[2]掉落汇总!$D$1:$M$1)),[2]掉落汇总!$A$2:$A$871,N$1,[2]掉落汇总!$C$2:$C$871,$Q$1)+SUMIFS(OFFSET([2]掉落汇总!$C$2:$C$871,,MATCH($B80,[2]掉落汇总!$D$1:$M$1)),[2]掉落汇总!$A$2:$A$871,N$1,[2]掉落汇总!$C$2:$C$871,$Q$2)/$Q$3)*宝箱投放计算!M80</f>
        <v>8.4091467912466203E-2</v>
      </c>
      <c r="O80">
        <f ca="1">(SUMIFS(OFFSET([2]掉落汇总!$C$2:$C$871,,MATCH($B80,[2]掉落汇总!$D$1:$M$1)),[2]掉落汇总!$A$2:$A$871,O$1,[2]掉落汇总!$C$2:$C$871,$Q$1)+SUMIFS(OFFSET([2]掉落汇总!$C$2:$C$871,,MATCH($B80,[2]掉落汇总!$D$1:$M$1)),[2]掉落汇总!$A$2:$A$871,O$1,[2]掉落汇总!$C$2:$C$871,$Q$2)/$Q$3)*宝箱投放计算!N80</f>
        <v>0.17426381605486088</v>
      </c>
    </row>
    <row r="81" spans="1:15" x14ac:dyDescent="0.2">
      <c r="A81">
        <f>玩家成长时间线!A81</f>
        <v>80</v>
      </c>
      <c r="B81">
        <f>玩家成长时间线!B81</f>
        <v>10</v>
      </c>
      <c r="C81">
        <f ca="1">SUM($D$2:D81)</f>
        <v>299.84675977604559</v>
      </c>
      <c r="D81">
        <f t="shared" ca="1" si="1"/>
        <v>3.4380017020360913</v>
      </c>
      <c r="E81">
        <f ca="1">(SUMIFS(OFFSET([2]掉落汇总!$C$2:$C$871,,MATCH($B81,[2]掉落汇总!$D$1:$M$1)),[2]掉落汇总!$A$2:$A$871,E$1,[2]掉落汇总!$C$2:$C$871,$Q$1)+SUMIFS(OFFSET([2]掉落汇总!$C$2:$C$871,,MATCH($B81,[2]掉落汇总!$D$1:$M$1)),[2]掉落汇总!$A$2:$A$871,E$1,[2]掉落汇总!$C$2:$C$871,$Q$2)/$Q$3)*宝箱投放计算!D81</f>
        <v>1.1284267227774856</v>
      </c>
      <c r="F81">
        <f ca="1">(SUMIFS(OFFSET([2]掉落汇总!$C$2:$C$871,,MATCH($B81,[2]掉落汇总!$D$1:$M$1)),[2]掉落汇总!$A$2:$A$871,F$1,[2]掉落汇总!$C$2:$C$871,$Q$1)+SUMIFS(OFFSET([2]掉落汇总!$C$2:$C$871,,MATCH($B81,[2]掉落汇总!$D$1:$M$1)),[2]掉落汇总!$A$2:$A$871,F$1,[2]掉落汇总!$C$2:$C$871,$Q$2)/$Q$3)*宝箱投放计算!E81</f>
        <v>1.3244406196213427</v>
      </c>
      <c r="G81">
        <f ca="1">(SUMIFS(OFFSET([2]掉落汇总!$C$2:$C$871,,MATCH($B81,[2]掉落汇总!$D$1:$M$1)),[2]掉落汇总!$A$2:$A$871,G$1,[2]掉落汇总!$C$2:$C$871,$Q$1)+SUMIFS(OFFSET([2]掉落汇总!$C$2:$C$871,,MATCH($B81,[2]掉落汇总!$D$1:$M$1)),[2]掉落汇总!$A$2:$A$871,G$1,[2]掉落汇总!$C$2:$C$871,$Q$2)/$Q$3)*宝箱投放计算!F81</f>
        <v>0</v>
      </c>
      <c r="H81">
        <f ca="1">(SUMIFS(OFFSET([2]掉落汇总!$C$2:$C$871,,MATCH($B81,[2]掉落汇总!$D$1:$M$1)),[2]掉落汇总!$A$2:$A$871,H$1,[2]掉落汇总!$C$2:$C$871,$Q$1)+SUMIFS(OFFSET([2]掉落汇总!$C$2:$C$871,,MATCH($B81,[2]掉落汇总!$D$1:$M$1)),[2]掉落汇总!$A$2:$A$871,H$1,[2]掉落汇总!$C$2:$C$871,$Q$2)/$Q$3)*宝箱投放计算!G81</f>
        <v>0</v>
      </c>
      <c r="I81">
        <f ca="1">(SUMIFS(OFFSET([2]掉落汇总!$C$2:$C$871,,MATCH($B81,[2]掉落汇总!$D$1:$M$1)),[2]掉落汇总!$A$2:$A$871,I$1,[2]掉落汇总!$C$2:$C$871,$Q$1)+SUMIFS(OFFSET([2]掉落汇总!$C$2:$C$871,,MATCH($B81,[2]掉落汇总!$D$1:$M$1)),[2]掉落汇总!$A$2:$A$871,I$1,[2]掉落汇总!$C$2:$C$871,$Q$2)/$Q$3)*宝箱投放计算!H81</f>
        <v>0</v>
      </c>
      <c r="J81">
        <f ca="1">(SUMIFS(OFFSET([2]掉落汇总!$C$2:$C$871,,MATCH($B81,[2]掉落汇总!$D$1:$M$1)),[2]掉落汇总!$A$2:$A$871,J$1,[2]掉落汇总!$C$2:$C$871,$Q$1)+SUMIFS(OFFSET([2]掉落汇总!$C$2:$C$871,,MATCH($B81,[2]掉落汇总!$D$1:$M$1)),[2]掉落汇总!$A$2:$A$871,J$1,[2]掉落汇总!$C$2:$C$871,$Q$2)/$Q$3)*宝箱投放计算!I81</f>
        <v>0</v>
      </c>
      <c r="K81">
        <f ca="1">(SUMIFS(OFFSET([2]掉落汇总!$C$2:$C$871,,MATCH($B81,[2]掉落汇总!$D$1:$M$1)),[2]掉落汇总!$A$2:$A$871,K$1,[2]掉落汇总!$C$2:$C$871,$Q$1)+SUMIFS(OFFSET([2]掉落汇总!$C$2:$C$871,,MATCH($B81,[2]掉落汇总!$D$1:$M$1)),[2]掉落汇总!$A$2:$A$871,K$1,[2]掉落汇总!$C$2:$C$871,$Q$2)/$Q$3)*宝箱投放计算!J81</f>
        <v>0</v>
      </c>
      <c r="L81">
        <f ca="1">(SUMIFS(OFFSET([2]掉落汇总!$C$2:$C$871,,MATCH($B81,[2]掉落汇总!$D$1:$M$1)),[2]掉落汇总!$A$2:$A$871,L$1,[2]掉落汇总!$C$2:$C$871,$Q$1)+SUMIFS(OFFSET([2]掉落汇总!$C$2:$C$871,,MATCH($B81,[2]掉落汇总!$D$1:$M$1)),[2]掉落汇总!$A$2:$A$871,L$1,[2]掉落汇总!$C$2:$C$871,$Q$2)/$Q$3)*宝箱投放计算!K81</f>
        <v>0.36522354606582519</v>
      </c>
      <c r="M81">
        <f ca="1">(SUMIFS(OFFSET([2]掉落汇总!$C$2:$C$871,,MATCH($B81,[2]掉落汇总!$D$1:$M$1)),[2]掉落汇总!$A$2:$A$871,M$1,[2]掉落汇总!$C$2:$C$871,$Q$1)+SUMIFS(OFFSET([2]掉落汇总!$C$2:$C$871,,MATCH($B81,[2]掉落汇总!$D$1:$M$1)),[2]掉落汇总!$A$2:$A$871,M$1,[2]掉落汇总!$C$2:$C$871,$Q$2)/$Q$3)*宝箱投放计算!L81</f>
        <v>0.36155552960411075</v>
      </c>
      <c r="N81">
        <f ca="1">(SUMIFS(OFFSET([2]掉落汇总!$C$2:$C$871,,MATCH($B81,[2]掉落汇总!$D$1:$M$1)),[2]掉落汇总!$A$2:$A$871,N$1,[2]掉落汇总!$C$2:$C$871,$Q$1)+SUMIFS(OFFSET([2]掉落汇总!$C$2:$C$871,,MATCH($B81,[2]掉落汇总!$D$1:$M$1)),[2]掉落汇总!$A$2:$A$871,N$1,[2]掉落汇总!$C$2:$C$871,$Q$2)/$Q$3)*宝箱投放计算!M81</f>
        <v>8.4091467912466203E-2</v>
      </c>
      <c r="O81">
        <f ca="1">(SUMIFS(OFFSET([2]掉落汇总!$C$2:$C$871,,MATCH($B81,[2]掉落汇总!$D$1:$M$1)),[2]掉落汇总!$A$2:$A$871,O$1,[2]掉落汇总!$C$2:$C$871,$Q$1)+SUMIFS(OFFSET([2]掉落汇总!$C$2:$C$871,,MATCH($B81,[2]掉落汇总!$D$1:$M$1)),[2]掉落汇总!$A$2:$A$871,O$1,[2]掉落汇总!$C$2:$C$871,$Q$2)/$Q$3)*宝箱投放计算!N81</f>
        <v>0.17426381605486088</v>
      </c>
    </row>
    <row r="82" spans="1:15" x14ac:dyDescent="0.2">
      <c r="A82">
        <f>玩家成长时间线!A82</f>
        <v>81</v>
      </c>
      <c r="B82">
        <f>玩家成长时间线!B82</f>
        <v>10</v>
      </c>
      <c r="C82">
        <f ca="1">SUM($D$2:D82)</f>
        <v>303.28930645440994</v>
      </c>
      <c r="D82">
        <f t="shared" ca="1" si="1"/>
        <v>3.4425466783643395</v>
      </c>
      <c r="E82">
        <f ca="1">(SUMIFS(OFFSET([2]掉落汇总!$C$2:$C$871,,MATCH($B82,[2]掉落汇总!$D$1:$M$1)),[2]掉落汇总!$A$2:$A$871,E$1,[2]掉落汇总!$C$2:$C$871,$Q$1)+SUMIFS(OFFSET([2]掉落汇总!$C$2:$C$871,,MATCH($B82,[2]掉落汇总!$D$1:$M$1)),[2]掉落汇总!$A$2:$A$871,E$1,[2]掉落汇总!$C$2:$C$871,$Q$2)/$Q$3)*宝箱投放计算!D82</f>
        <v>1.1329716991057337</v>
      </c>
      <c r="F82">
        <f ca="1">(SUMIFS(OFFSET([2]掉落汇总!$C$2:$C$871,,MATCH($B82,[2]掉落汇总!$D$1:$M$1)),[2]掉落汇总!$A$2:$A$871,F$1,[2]掉落汇总!$C$2:$C$871,$Q$1)+SUMIFS(OFFSET([2]掉落汇总!$C$2:$C$871,,MATCH($B82,[2]掉落汇总!$D$1:$M$1)),[2]掉落汇总!$A$2:$A$871,F$1,[2]掉落汇总!$C$2:$C$871,$Q$2)/$Q$3)*宝箱投放计算!E82</f>
        <v>1.3244406196213427</v>
      </c>
      <c r="G82">
        <f ca="1">(SUMIFS(OFFSET([2]掉落汇总!$C$2:$C$871,,MATCH($B82,[2]掉落汇总!$D$1:$M$1)),[2]掉落汇总!$A$2:$A$871,G$1,[2]掉落汇总!$C$2:$C$871,$Q$1)+SUMIFS(OFFSET([2]掉落汇总!$C$2:$C$871,,MATCH($B82,[2]掉落汇总!$D$1:$M$1)),[2]掉落汇总!$A$2:$A$871,G$1,[2]掉落汇总!$C$2:$C$871,$Q$2)/$Q$3)*宝箱投放计算!F82</f>
        <v>0</v>
      </c>
      <c r="H82">
        <f ca="1">(SUMIFS(OFFSET([2]掉落汇总!$C$2:$C$871,,MATCH($B82,[2]掉落汇总!$D$1:$M$1)),[2]掉落汇总!$A$2:$A$871,H$1,[2]掉落汇总!$C$2:$C$871,$Q$1)+SUMIFS(OFFSET([2]掉落汇总!$C$2:$C$871,,MATCH($B82,[2]掉落汇总!$D$1:$M$1)),[2]掉落汇总!$A$2:$A$871,H$1,[2]掉落汇总!$C$2:$C$871,$Q$2)/$Q$3)*宝箱投放计算!G82</f>
        <v>0</v>
      </c>
      <c r="I82">
        <f ca="1">(SUMIFS(OFFSET([2]掉落汇总!$C$2:$C$871,,MATCH($B82,[2]掉落汇总!$D$1:$M$1)),[2]掉落汇总!$A$2:$A$871,I$1,[2]掉落汇总!$C$2:$C$871,$Q$1)+SUMIFS(OFFSET([2]掉落汇总!$C$2:$C$871,,MATCH($B82,[2]掉落汇总!$D$1:$M$1)),[2]掉落汇总!$A$2:$A$871,I$1,[2]掉落汇总!$C$2:$C$871,$Q$2)/$Q$3)*宝箱投放计算!H82</f>
        <v>0</v>
      </c>
      <c r="J82">
        <f ca="1">(SUMIFS(OFFSET([2]掉落汇总!$C$2:$C$871,,MATCH($B82,[2]掉落汇总!$D$1:$M$1)),[2]掉落汇总!$A$2:$A$871,J$1,[2]掉落汇总!$C$2:$C$871,$Q$1)+SUMIFS(OFFSET([2]掉落汇总!$C$2:$C$871,,MATCH($B82,[2]掉落汇总!$D$1:$M$1)),[2]掉落汇总!$A$2:$A$871,J$1,[2]掉落汇总!$C$2:$C$871,$Q$2)/$Q$3)*宝箱投放计算!I82</f>
        <v>0</v>
      </c>
      <c r="K82">
        <f ca="1">(SUMIFS(OFFSET([2]掉落汇总!$C$2:$C$871,,MATCH($B82,[2]掉落汇总!$D$1:$M$1)),[2]掉落汇总!$A$2:$A$871,K$1,[2]掉落汇总!$C$2:$C$871,$Q$1)+SUMIFS(OFFSET([2]掉落汇总!$C$2:$C$871,,MATCH($B82,[2]掉落汇总!$D$1:$M$1)),[2]掉落汇总!$A$2:$A$871,K$1,[2]掉落汇总!$C$2:$C$871,$Q$2)/$Q$3)*宝箱投放计算!J82</f>
        <v>0</v>
      </c>
      <c r="L82">
        <f ca="1">(SUMIFS(OFFSET([2]掉落汇总!$C$2:$C$871,,MATCH($B82,[2]掉落汇总!$D$1:$M$1)),[2]掉落汇总!$A$2:$A$871,L$1,[2]掉落汇总!$C$2:$C$871,$Q$1)+SUMIFS(OFFSET([2]掉落汇总!$C$2:$C$871,,MATCH($B82,[2]掉落汇总!$D$1:$M$1)),[2]掉落汇总!$A$2:$A$871,L$1,[2]掉落汇总!$C$2:$C$871,$Q$2)/$Q$3)*宝箱投放计算!K82</f>
        <v>0.36522354606582519</v>
      </c>
      <c r="M82">
        <f ca="1">(SUMIFS(OFFSET([2]掉落汇总!$C$2:$C$871,,MATCH($B82,[2]掉落汇总!$D$1:$M$1)),[2]掉落汇总!$A$2:$A$871,M$1,[2]掉落汇总!$C$2:$C$871,$Q$1)+SUMIFS(OFFSET([2]掉落汇总!$C$2:$C$871,,MATCH($B82,[2]掉落汇总!$D$1:$M$1)),[2]掉落汇总!$A$2:$A$871,M$1,[2]掉落汇总!$C$2:$C$871,$Q$2)/$Q$3)*宝箱投放计算!L82</f>
        <v>0.36155552960411075</v>
      </c>
      <c r="N82">
        <f ca="1">(SUMIFS(OFFSET([2]掉落汇总!$C$2:$C$871,,MATCH($B82,[2]掉落汇总!$D$1:$M$1)),[2]掉落汇总!$A$2:$A$871,N$1,[2]掉落汇总!$C$2:$C$871,$Q$1)+SUMIFS(OFFSET([2]掉落汇总!$C$2:$C$871,,MATCH($B82,[2]掉落汇总!$D$1:$M$1)),[2]掉落汇总!$A$2:$A$871,N$1,[2]掉落汇总!$C$2:$C$871,$Q$2)/$Q$3)*宝箱投放计算!M82</f>
        <v>8.4091467912466203E-2</v>
      </c>
      <c r="O82">
        <f ca="1">(SUMIFS(OFFSET([2]掉落汇总!$C$2:$C$871,,MATCH($B82,[2]掉落汇总!$D$1:$M$1)),[2]掉落汇总!$A$2:$A$871,O$1,[2]掉落汇总!$C$2:$C$871,$Q$1)+SUMIFS(OFFSET([2]掉落汇总!$C$2:$C$871,,MATCH($B82,[2]掉落汇总!$D$1:$M$1)),[2]掉落汇总!$A$2:$A$871,O$1,[2]掉落汇总!$C$2:$C$871,$Q$2)/$Q$3)*宝箱投放计算!N82</f>
        <v>0.17426381605486088</v>
      </c>
    </row>
    <row r="83" spans="1:15" x14ac:dyDescent="0.2">
      <c r="A83">
        <f>玩家成长时间线!A83</f>
        <v>82</v>
      </c>
      <c r="B83">
        <f>玩家成长时间线!B83</f>
        <v>10</v>
      </c>
      <c r="C83">
        <f ca="1">SUM($D$2:D83)</f>
        <v>306.78184787238501</v>
      </c>
      <c r="D83">
        <f t="shared" ca="1" si="1"/>
        <v>3.4925414179750707</v>
      </c>
      <c r="E83">
        <f ca="1">(SUMIFS(OFFSET([2]掉落汇总!$C$2:$C$871,,MATCH($B83,[2]掉落汇总!$D$1:$M$1)),[2]掉落汇总!$A$2:$A$871,E$1,[2]掉落汇总!$C$2:$C$871,$Q$1)+SUMIFS(OFFSET([2]掉落汇总!$C$2:$C$871,,MATCH($B83,[2]掉落汇总!$D$1:$M$1)),[2]掉落汇总!$A$2:$A$871,E$1,[2]掉落汇总!$C$2:$C$871,$Q$2)/$Q$3)*宝箱投放计算!D83</f>
        <v>1.1829664387164649</v>
      </c>
      <c r="F83">
        <f ca="1">(SUMIFS(OFFSET([2]掉落汇总!$C$2:$C$871,,MATCH($B83,[2]掉落汇总!$D$1:$M$1)),[2]掉落汇总!$A$2:$A$871,F$1,[2]掉落汇总!$C$2:$C$871,$Q$1)+SUMIFS(OFFSET([2]掉落汇总!$C$2:$C$871,,MATCH($B83,[2]掉落汇总!$D$1:$M$1)),[2]掉落汇总!$A$2:$A$871,F$1,[2]掉落汇总!$C$2:$C$871,$Q$2)/$Q$3)*宝箱投放计算!E83</f>
        <v>1.3244406196213427</v>
      </c>
      <c r="G83">
        <f ca="1">(SUMIFS(OFFSET([2]掉落汇总!$C$2:$C$871,,MATCH($B83,[2]掉落汇总!$D$1:$M$1)),[2]掉落汇总!$A$2:$A$871,G$1,[2]掉落汇总!$C$2:$C$871,$Q$1)+SUMIFS(OFFSET([2]掉落汇总!$C$2:$C$871,,MATCH($B83,[2]掉落汇总!$D$1:$M$1)),[2]掉落汇总!$A$2:$A$871,G$1,[2]掉落汇总!$C$2:$C$871,$Q$2)/$Q$3)*宝箱投放计算!F83</f>
        <v>0</v>
      </c>
      <c r="H83">
        <f ca="1">(SUMIFS(OFFSET([2]掉落汇总!$C$2:$C$871,,MATCH($B83,[2]掉落汇总!$D$1:$M$1)),[2]掉落汇总!$A$2:$A$871,H$1,[2]掉落汇总!$C$2:$C$871,$Q$1)+SUMIFS(OFFSET([2]掉落汇总!$C$2:$C$871,,MATCH($B83,[2]掉落汇总!$D$1:$M$1)),[2]掉落汇总!$A$2:$A$871,H$1,[2]掉落汇总!$C$2:$C$871,$Q$2)/$Q$3)*宝箱投放计算!G83</f>
        <v>0</v>
      </c>
      <c r="I83">
        <f ca="1">(SUMIFS(OFFSET([2]掉落汇总!$C$2:$C$871,,MATCH($B83,[2]掉落汇总!$D$1:$M$1)),[2]掉落汇总!$A$2:$A$871,I$1,[2]掉落汇总!$C$2:$C$871,$Q$1)+SUMIFS(OFFSET([2]掉落汇总!$C$2:$C$871,,MATCH($B83,[2]掉落汇总!$D$1:$M$1)),[2]掉落汇总!$A$2:$A$871,I$1,[2]掉落汇总!$C$2:$C$871,$Q$2)/$Q$3)*宝箱投放计算!H83</f>
        <v>0</v>
      </c>
      <c r="J83">
        <f ca="1">(SUMIFS(OFFSET([2]掉落汇总!$C$2:$C$871,,MATCH($B83,[2]掉落汇总!$D$1:$M$1)),[2]掉落汇总!$A$2:$A$871,J$1,[2]掉落汇总!$C$2:$C$871,$Q$1)+SUMIFS(OFFSET([2]掉落汇总!$C$2:$C$871,,MATCH($B83,[2]掉落汇总!$D$1:$M$1)),[2]掉落汇总!$A$2:$A$871,J$1,[2]掉落汇总!$C$2:$C$871,$Q$2)/$Q$3)*宝箱投放计算!I83</f>
        <v>0</v>
      </c>
      <c r="K83">
        <f ca="1">(SUMIFS(OFFSET([2]掉落汇总!$C$2:$C$871,,MATCH($B83,[2]掉落汇总!$D$1:$M$1)),[2]掉落汇总!$A$2:$A$871,K$1,[2]掉落汇总!$C$2:$C$871,$Q$1)+SUMIFS(OFFSET([2]掉落汇总!$C$2:$C$871,,MATCH($B83,[2]掉落汇总!$D$1:$M$1)),[2]掉落汇总!$A$2:$A$871,K$1,[2]掉落汇总!$C$2:$C$871,$Q$2)/$Q$3)*宝箱投放计算!J83</f>
        <v>0</v>
      </c>
      <c r="L83">
        <f ca="1">(SUMIFS(OFFSET([2]掉落汇总!$C$2:$C$871,,MATCH($B83,[2]掉落汇总!$D$1:$M$1)),[2]掉落汇总!$A$2:$A$871,L$1,[2]掉落汇总!$C$2:$C$871,$Q$1)+SUMIFS(OFFSET([2]掉落汇总!$C$2:$C$871,,MATCH($B83,[2]掉落汇总!$D$1:$M$1)),[2]掉落汇总!$A$2:$A$871,L$1,[2]掉落汇总!$C$2:$C$871,$Q$2)/$Q$3)*宝箱投放计算!K83</f>
        <v>0.36522354606582519</v>
      </c>
      <c r="M83">
        <f ca="1">(SUMIFS(OFFSET([2]掉落汇总!$C$2:$C$871,,MATCH($B83,[2]掉落汇总!$D$1:$M$1)),[2]掉落汇总!$A$2:$A$871,M$1,[2]掉落汇总!$C$2:$C$871,$Q$1)+SUMIFS(OFFSET([2]掉落汇总!$C$2:$C$871,,MATCH($B83,[2]掉落汇总!$D$1:$M$1)),[2]掉落汇总!$A$2:$A$871,M$1,[2]掉落汇总!$C$2:$C$871,$Q$2)/$Q$3)*宝箱投放计算!L83</f>
        <v>0.36155552960411075</v>
      </c>
      <c r="N83">
        <f ca="1">(SUMIFS(OFFSET([2]掉落汇总!$C$2:$C$871,,MATCH($B83,[2]掉落汇总!$D$1:$M$1)),[2]掉落汇总!$A$2:$A$871,N$1,[2]掉落汇总!$C$2:$C$871,$Q$1)+SUMIFS(OFFSET([2]掉落汇总!$C$2:$C$871,,MATCH($B83,[2]掉落汇总!$D$1:$M$1)),[2]掉落汇总!$A$2:$A$871,N$1,[2]掉落汇总!$C$2:$C$871,$Q$2)/$Q$3)*宝箱投放计算!M83</f>
        <v>8.4091467912466203E-2</v>
      </c>
      <c r="O83">
        <f ca="1">(SUMIFS(OFFSET([2]掉落汇总!$C$2:$C$871,,MATCH($B83,[2]掉落汇总!$D$1:$M$1)),[2]掉落汇总!$A$2:$A$871,O$1,[2]掉落汇总!$C$2:$C$871,$Q$1)+SUMIFS(OFFSET([2]掉落汇总!$C$2:$C$871,,MATCH($B83,[2]掉落汇总!$D$1:$M$1)),[2]掉落汇总!$A$2:$A$871,O$1,[2]掉落汇总!$C$2:$C$871,$Q$2)/$Q$3)*宝箱投放计算!N83</f>
        <v>0.17426381605486088</v>
      </c>
    </row>
    <row r="84" spans="1:15" x14ac:dyDescent="0.2">
      <c r="A84">
        <f>玩家成长时间线!A84</f>
        <v>83</v>
      </c>
      <c r="B84">
        <f>玩家成长时间线!B84</f>
        <v>10</v>
      </c>
      <c r="C84">
        <f ca="1">SUM($D$2:D84)</f>
        <v>310.23348450340586</v>
      </c>
      <c r="D84">
        <f t="shared" ca="1" si="1"/>
        <v>3.4516366310208362</v>
      </c>
      <c r="E84">
        <f ca="1">(SUMIFS(OFFSET([2]掉落汇总!$C$2:$C$871,,MATCH($B84,[2]掉落汇总!$D$1:$M$1)),[2]掉落汇总!$A$2:$A$871,E$1,[2]掉落汇总!$C$2:$C$871,$Q$1)+SUMIFS(OFFSET([2]掉落汇总!$C$2:$C$871,,MATCH($B84,[2]掉落汇总!$D$1:$M$1)),[2]掉落汇总!$A$2:$A$871,E$1,[2]掉落汇总!$C$2:$C$871,$Q$2)/$Q$3)*宝箱投放计算!D84</f>
        <v>1.1420616517622304</v>
      </c>
      <c r="F84">
        <f ca="1">(SUMIFS(OFFSET([2]掉落汇总!$C$2:$C$871,,MATCH($B84,[2]掉落汇总!$D$1:$M$1)),[2]掉落汇总!$A$2:$A$871,F$1,[2]掉落汇总!$C$2:$C$871,$Q$1)+SUMIFS(OFFSET([2]掉落汇总!$C$2:$C$871,,MATCH($B84,[2]掉落汇总!$D$1:$M$1)),[2]掉落汇总!$A$2:$A$871,F$1,[2]掉落汇总!$C$2:$C$871,$Q$2)/$Q$3)*宝箱投放计算!E84</f>
        <v>1.3244406196213427</v>
      </c>
      <c r="G84">
        <f ca="1">(SUMIFS(OFFSET([2]掉落汇总!$C$2:$C$871,,MATCH($B84,[2]掉落汇总!$D$1:$M$1)),[2]掉落汇总!$A$2:$A$871,G$1,[2]掉落汇总!$C$2:$C$871,$Q$1)+SUMIFS(OFFSET([2]掉落汇总!$C$2:$C$871,,MATCH($B84,[2]掉落汇总!$D$1:$M$1)),[2]掉落汇总!$A$2:$A$871,G$1,[2]掉落汇总!$C$2:$C$871,$Q$2)/$Q$3)*宝箱投放计算!F84</f>
        <v>0</v>
      </c>
      <c r="H84">
        <f ca="1">(SUMIFS(OFFSET([2]掉落汇总!$C$2:$C$871,,MATCH($B84,[2]掉落汇总!$D$1:$M$1)),[2]掉落汇总!$A$2:$A$871,H$1,[2]掉落汇总!$C$2:$C$871,$Q$1)+SUMIFS(OFFSET([2]掉落汇总!$C$2:$C$871,,MATCH($B84,[2]掉落汇总!$D$1:$M$1)),[2]掉落汇总!$A$2:$A$871,H$1,[2]掉落汇总!$C$2:$C$871,$Q$2)/$Q$3)*宝箱投放计算!G84</f>
        <v>0</v>
      </c>
      <c r="I84">
        <f ca="1">(SUMIFS(OFFSET([2]掉落汇总!$C$2:$C$871,,MATCH($B84,[2]掉落汇总!$D$1:$M$1)),[2]掉落汇总!$A$2:$A$871,I$1,[2]掉落汇总!$C$2:$C$871,$Q$1)+SUMIFS(OFFSET([2]掉落汇总!$C$2:$C$871,,MATCH($B84,[2]掉落汇总!$D$1:$M$1)),[2]掉落汇总!$A$2:$A$871,I$1,[2]掉落汇总!$C$2:$C$871,$Q$2)/$Q$3)*宝箱投放计算!H84</f>
        <v>0</v>
      </c>
      <c r="J84">
        <f ca="1">(SUMIFS(OFFSET([2]掉落汇总!$C$2:$C$871,,MATCH($B84,[2]掉落汇总!$D$1:$M$1)),[2]掉落汇总!$A$2:$A$871,J$1,[2]掉落汇总!$C$2:$C$871,$Q$1)+SUMIFS(OFFSET([2]掉落汇总!$C$2:$C$871,,MATCH($B84,[2]掉落汇总!$D$1:$M$1)),[2]掉落汇总!$A$2:$A$871,J$1,[2]掉落汇总!$C$2:$C$871,$Q$2)/$Q$3)*宝箱投放计算!I84</f>
        <v>0</v>
      </c>
      <c r="K84">
        <f ca="1">(SUMIFS(OFFSET([2]掉落汇总!$C$2:$C$871,,MATCH($B84,[2]掉落汇总!$D$1:$M$1)),[2]掉落汇总!$A$2:$A$871,K$1,[2]掉落汇总!$C$2:$C$871,$Q$1)+SUMIFS(OFFSET([2]掉落汇总!$C$2:$C$871,,MATCH($B84,[2]掉落汇总!$D$1:$M$1)),[2]掉落汇总!$A$2:$A$871,K$1,[2]掉落汇总!$C$2:$C$871,$Q$2)/$Q$3)*宝箱投放计算!J84</f>
        <v>0</v>
      </c>
      <c r="L84">
        <f ca="1">(SUMIFS(OFFSET([2]掉落汇总!$C$2:$C$871,,MATCH($B84,[2]掉落汇总!$D$1:$M$1)),[2]掉落汇总!$A$2:$A$871,L$1,[2]掉落汇总!$C$2:$C$871,$Q$1)+SUMIFS(OFFSET([2]掉落汇总!$C$2:$C$871,,MATCH($B84,[2]掉落汇总!$D$1:$M$1)),[2]掉落汇总!$A$2:$A$871,L$1,[2]掉落汇总!$C$2:$C$871,$Q$2)/$Q$3)*宝箱投放计算!K84</f>
        <v>0.36522354606582519</v>
      </c>
      <c r="M84">
        <f ca="1">(SUMIFS(OFFSET([2]掉落汇总!$C$2:$C$871,,MATCH($B84,[2]掉落汇总!$D$1:$M$1)),[2]掉落汇总!$A$2:$A$871,M$1,[2]掉落汇总!$C$2:$C$871,$Q$1)+SUMIFS(OFFSET([2]掉落汇总!$C$2:$C$871,,MATCH($B84,[2]掉落汇总!$D$1:$M$1)),[2]掉落汇总!$A$2:$A$871,M$1,[2]掉落汇总!$C$2:$C$871,$Q$2)/$Q$3)*宝箱投放计算!L84</f>
        <v>0.36155552960411075</v>
      </c>
      <c r="N84">
        <f ca="1">(SUMIFS(OFFSET([2]掉落汇总!$C$2:$C$871,,MATCH($B84,[2]掉落汇总!$D$1:$M$1)),[2]掉落汇总!$A$2:$A$871,N$1,[2]掉落汇总!$C$2:$C$871,$Q$1)+SUMIFS(OFFSET([2]掉落汇总!$C$2:$C$871,,MATCH($B84,[2]掉落汇总!$D$1:$M$1)),[2]掉落汇总!$A$2:$A$871,N$1,[2]掉落汇总!$C$2:$C$871,$Q$2)/$Q$3)*宝箱投放计算!M84</f>
        <v>8.4091467912466203E-2</v>
      </c>
      <c r="O84">
        <f ca="1">(SUMIFS(OFFSET([2]掉落汇总!$C$2:$C$871,,MATCH($B84,[2]掉落汇总!$D$1:$M$1)),[2]掉落汇总!$A$2:$A$871,O$1,[2]掉落汇总!$C$2:$C$871,$Q$1)+SUMIFS(OFFSET([2]掉落汇总!$C$2:$C$871,,MATCH($B84,[2]掉落汇总!$D$1:$M$1)),[2]掉落汇总!$A$2:$A$871,O$1,[2]掉落汇总!$C$2:$C$871,$Q$2)/$Q$3)*宝箱投放计算!N84</f>
        <v>0.17426381605486088</v>
      </c>
    </row>
    <row r="85" spans="1:15" x14ac:dyDescent="0.2">
      <c r="A85">
        <f>玩家成长时间线!A85</f>
        <v>84</v>
      </c>
      <c r="B85">
        <f>玩家成长时间线!B85</f>
        <v>8</v>
      </c>
      <c r="C85">
        <f ca="1">SUM($D$2:D85)</f>
        <v>313.32610366643252</v>
      </c>
      <c r="D85">
        <f t="shared" ca="1" si="1"/>
        <v>3.0926191630266455</v>
      </c>
      <c r="E85">
        <f ca="1">(SUMIFS(OFFSET([2]掉落汇总!$C$2:$C$871,,MATCH($B85,[2]掉落汇总!$D$1:$M$1)),[2]掉落汇总!$A$2:$A$871,E$1,[2]掉落汇总!$C$2:$C$871,$Q$1)+SUMIFS(OFFSET([2]掉落汇总!$C$2:$C$871,,MATCH($B85,[2]掉落汇总!$D$1:$M$1)),[2]掉落汇总!$A$2:$A$871,E$1,[2]掉落汇总!$C$2:$C$871,$Q$2)/$Q$3)*宝箱投放计算!D85</f>
        <v>1.0479323076923082</v>
      </c>
      <c r="F85">
        <f ca="1">(SUMIFS(OFFSET([2]掉落汇总!$C$2:$C$871,,MATCH($B85,[2]掉落汇总!$D$1:$M$1)),[2]掉落汇总!$A$2:$A$871,F$1,[2]掉落汇总!$C$2:$C$871,$Q$1)+SUMIFS(OFFSET([2]掉落汇总!$C$2:$C$871,,MATCH($B85,[2]掉落汇总!$D$1:$M$1)),[2]掉落汇总!$A$2:$A$871,F$1,[2]掉落汇总!$C$2:$C$871,$Q$2)/$Q$3)*宝箱投放计算!E85</f>
        <v>1.0595524956970743</v>
      </c>
      <c r="G85">
        <f ca="1">(SUMIFS(OFFSET([2]掉落汇总!$C$2:$C$871,,MATCH($B85,[2]掉落汇总!$D$1:$M$1)),[2]掉落汇总!$A$2:$A$871,G$1,[2]掉落汇总!$C$2:$C$871,$Q$1)+SUMIFS(OFFSET([2]掉落汇总!$C$2:$C$871,,MATCH($B85,[2]掉落汇总!$D$1:$M$1)),[2]掉落汇总!$A$2:$A$871,G$1,[2]掉落汇总!$C$2:$C$871,$Q$2)/$Q$3)*宝箱投放计算!F85</f>
        <v>0</v>
      </c>
      <c r="H85">
        <f ca="1">(SUMIFS(OFFSET([2]掉落汇总!$C$2:$C$871,,MATCH($B85,[2]掉落汇总!$D$1:$M$1)),[2]掉落汇总!$A$2:$A$871,H$1,[2]掉落汇总!$C$2:$C$871,$Q$1)+SUMIFS(OFFSET([2]掉落汇总!$C$2:$C$871,,MATCH($B85,[2]掉落汇总!$D$1:$M$1)),[2]掉落汇总!$A$2:$A$871,H$1,[2]掉落汇总!$C$2:$C$871,$Q$2)/$Q$3)*宝箱投放计算!G85</f>
        <v>0</v>
      </c>
      <c r="I85">
        <f ca="1">(SUMIFS(OFFSET([2]掉落汇总!$C$2:$C$871,,MATCH($B85,[2]掉落汇总!$D$1:$M$1)),[2]掉落汇总!$A$2:$A$871,I$1,[2]掉落汇总!$C$2:$C$871,$Q$1)+SUMIFS(OFFSET([2]掉落汇总!$C$2:$C$871,,MATCH($B85,[2]掉落汇总!$D$1:$M$1)),[2]掉落汇总!$A$2:$A$871,I$1,[2]掉落汇总!$C$2:$C$871,$Q$2)/$Q$3)*宝箱投放计算!H85</f>
        <v>0</v>
      </c>
      <c r="J85">
        <f ca="1">(SUMIFS(OFFSET([2]掉落汇总!$C$2:$C$871,,MATCH($B85,[2]掉落汇总!$D$1:$M$1)),[2]掉落汇总!$A$2:$A$871,J$1,[2]掉落汇总!$C$2:$C$871,$Q$1)+SUMIFS(OFFSET([2]掉落汇总!$C$2:$C$871,,MATCH($B85,[2]掉落汇总!$D$1:$M$1)),[2]掉落汇总!$A$2:$A$871,J$1,[2]掉落汇总!$C$2:$C$871,$Q$2)/$Q$3)*宝箱投放计算!I85</f>
        <v>0</v>
      </c>
      <c r="K85">
        <f ca="1">(SUMIFS(OFFSET([2]掉落汇总!$C$2:$C$871,,MATCH($B85,[2]掉落汇总!$D$1:$M$1)),[2]掉落汇总!$A$2:$A$871,K$1,[2]掉落汇总!$C$2:$C$871,$Q$1)+SUMIFS(OFFSET([2]掉落汇总!$C$2:$C$871,,MATCH($B85,[2]掉落汇总!$D$1:$M$1)),[2]掉落汇总!$A$2:$A$871,K$1,[2]掉落汇总!$C$2:$C$871,$Q$2)/$Q$3)*宝箱投放计算!J85</f>
        <v>0</v>
      </c>
      <c r="L85">
        <f ca="1">(SUMIFS(OFFSET([2]掉落汇总!$C$2:$C$871,,MATCH($B85,[2]掉落汇总!$D$1:$M$1)),[2]掉落汇总!$A$2:$A$871,L$1,[2]掉落汇总!$C$2:$C$871,$Q$1)+SUMIFS(OFFSET([2]掉落汇总!$C$2:$C$871,,MATCH($B85,[2]掉落汇总!$D$1:$M$1)),[2]掉落汇总!$A$2:$A$871,L$1,[2]掉落汇总!$C$2:$C$871,$Q$2)/$Q$3)*宝箱投放计算!K85</f>
        <v>0.36522354606582519</v>
      </c>
      <c r="M85">
        <f ca="1">(SUMIFS(OFFSET([2]掉落汇总!$C$2:$C$871,,MATCH($B85,[2]掉落汇总!$D$1:$M$1)),[2]掉落汇总!$A$2:$A$871,M$1,[2]掉落汇总!$C$2:$C$871,$Q$1)+SUMIFS(OFFSET([2]掉落汇总!$C$2:$C$871,,MATCH($B85,[2]掉落汇总!$D$1:$M$1)),[2]掉落汇总!$A$2:$A$871,M$1,[2]掉落汇总!$C$2:$C$871,$Q$2)/$Q$3)*宝箱投放计算!L85</f>
        <v>0.36155552960411075</v>
      </c>
      <c r="N85">
        <f ca="1">(SUMIFS(OFFSET([2]掉落汇总!$C$2:$C$871,,MATCH($B85,[2]掉落汇总!$D$1:$M$1)),[2]掉落汇总!$A$2:$A$871,N$1,[2]掉落汇总!$C$2:$C$871,$Q$1)+SUMIFS(OFFSET([2]掉落汇总!$C$2:$C$871,,MATCH($B85,[2]掉落汇总!$D$1:$M$1)),[2]掉落汇总!$A$2:$A$871,N$1,[2]掉落汇总!$C$2:$C$871,$Q$2)/$Q$3)*宝箱投放计算!M85</f>
        <v>8.4091467912466203E-2</v>
      </c>
      <c r="O85">
        <f ca="1">(SUMIFS(OFFSET([2]掉落汇总!$C$2:$C$871,,MATCH($B85,[2]掉落汇总!$D$1:$M$1)),[2]掉落汇总!$A$2:$A$871,O$1,[2]掉落汇总!$C$2:$C$871,$Q$1)+SUMIFS(OFFSET([2]掉落汇总!$C$2:$C$871,,MATCH($B85,[2]掉落汇总!$D$1:$M$1)),[2]掉落汇总!$A$2:$A$871,O$1,[2]掉落汇总!$C$2:$C$871,$Q$2)/$Q$3)*宝箱投放计算!N85</f>
        <v>0.17426381605486088</v>
      </c>
    </row>
    <row r="86" spans="1:15" x14ac:dyDescent="0.2">
      <c r="A86">
        <f>玩家成长时间线!A86</f>
        <v>85</v>
      </c>
      <c r="B86">
        <f>玩家成长时间线!B86</f>
        <v>8</v>
      </c>
      <c r="C86">
        <f ca="1">SUM($D$2:D86)</f>
        <v>316.30656898330534</v>
      </c>
      <c r="D86">
        <f t="shared" ca="1" si="1"/>
        <v>2.9804653168727993</v>
      </c>
      <c r="E86">
        <f ca="1">(SUMIFS(OFFSET([2]掉落汇总!$C$2:$C$871,,MATCH($B86,[2]掉落汇总!$D$1:$M$1)),[2]掉落汇总!$A$2:$A$871,E$1,[2]掉落汇总!$C$2:$C$871,$Q$1)+SUMIFS(OFFSET([2]掉落汇总!$C$2:$C$871,,MATCH($B86,[2]掉落汇总!$D$1:$M$1)),[2]掉落汇总!$A$2:$A$871,E$1,[2]掉落汇总!$C$2:$C$871,$Q$2)/$Q$3)*宝箱投放计算!D86</f>
        <v>0.935778461538462</v>
      </c>
      <c r="F86">
        <f ca="1">(SUMIFS(OFFSET([2]掉落汇总!$C$2:$C$871,,MATCH($B86,[2]掉落汇总!$D$1:$M$1)),[2]掉落汇总!$A$2:$A$871,F$1,[2]掉落汇总!$C$2:$C$871,$Q$1)+SUMIFS(OFFSET([2]掉落汇总!$C$2:$C$871,,MATCH($B86,[2]掉落汇总!$D$1:$M$1)),[2]掉落汇总!$A$2:$A$871,F$1,[2]掉落汇总!$C$2:$C$871,$Q$2)/$Q$3)*宝箱投放计算!E86</f>
        <v>1.0595524956970743</v>
      </c>
      <c r="G86">
        <f ca="1">(SUMIFS(OFFSET([2]掉落汇总!$C$2:$C$871,,MATCH($B86,[2]掉落汇总!$D$1:$M$1)),[2]掉落汇总!$A$2:$A$871,G$1,[2]掉落汇总!$C$2:$C$871,$Q$1)+SUMIFS(OFFSET([2]掉落汇总!$C$2:$C$871,,MATCH($B86,[2]掉落汇总!$D$1:$M$1)),[2]掉落汇总!$A$2:$A$871,G$1,[2]掉落汇总!$C$2:$C$871,$Q$2)/$Q$3)*宝箱投放计算!F86</f>
        <v>0</v>
      </c>
      <c r="H86">
        <f ca="1">(SUMIFS(OFFSET([2]掉落汇总!$C$2:$C$871,,MATCH($B86,[2]掉落汇总!$D$1:$M$1)),[2]掉落汇总!$A$2:$A$871,H$1,[2]掉落汇总!$C$2:$C$871,$Q$1)+SUMIFS(OFFSET([2]掉落汇总!$C$2:$C$871,,MATCH($B86,[2]掉落汇总!$D$1:$M$1)),[2]掉落汇总!$A$2:$A$871,H$1,[2]掉落汇总!$C$2:$C$871,$Q$2)/$Q$3)*宝箱投放计算!G86</f>
        <v>0</v>
      </c>
      <c r="I86">
        <f ca="1">(SUMIFS(OFFSET([2]掉落汇总!$C$2:$C$871,,MATCH($B86,[2]掉落汇总!$D$1:$M$1)),[2]掉落汇总!$A$2:$A$871,I$1,[2]掉落汇总!$C$2:$C$871,$Q$1)+SUMIFS(OFFSET([2]掉落汇总!$C$2:$C$871,,MATCH($B86,[2]掉落汇总!$D$1:$M$1)),[2]掉落汇总!$A$2:$A$871,I$1,[2]掉落汇总!$C$2:$C$871,$Q$2)/$Q$3)*宝箱投放计算!H86</f>
        <v>0</v>
      </c>
      <c r="J86">
        <f ca="1">(SUMIFS(OFFSET([2]掉落汇总!$C$2:$C$871,,MATCH($B86,[2]掉落汇总!$D$1:$M$1)),[2]掉落汇总!$A$2:$A$871,J$1,[2]掉落汇总!$C$2:$C$871,$Q$1)+SUMIFS(OFFSET([2]掉落汇总!$C$2:$C$871,,MATCH($B86,[2]掉落汇总!$D$1:$M$1)),[2]掉落汇总!$A$2:$A$871,J$1,[2]掉落汇总!$C$2:$C$871,$Q$2)/$Q$3)*宝箱投放计算!I86</f>
        <v>0</v>
      </c>
      <c r="K86">
        <f ca="1">(SUMIFS(OFFSET([2]掉落汇总!$C$2:$C$871,,MATCH($B86,[2]掉落汇总!$D$1:$M$1)),[2]掉落汇总!$A$2:$A$871,K$1,[2]掉落汇总!$C$2:$C$871,$Q$1)+SUMIFS(OFFSET([2]掉落汇总!$C$2:$C$871,,MATCH($B86,[2]掉落汇总!$D$1:$M$1)),[2]掉落汇总!$A$2:$A$871,K$1,[2]掉落汇总!$C$2:$C$871,$Q$2)/$Q$3)*宝箱投放计算!J86</f>
        <v>0</v>
      </c>
      <c r="L86">
        <f ca="1">(SUMIFS(OFFSET([2]掉落汇总!$C$2:$C$871,,MATCH($B86,[2]掉落汇总!$D$1:$M$1)),[2]掉落汇总!$A$2:$A$871,L$1,[2]掉落汇总!$C$2:$C$871,$Q$1)+SUMIFS(OFFSET([2]掉落汇总!$C$2:$C$871,,MATCH($B86,[2]掉落汇总!$D$1:$M$1)),[2]掉落汇总!$A$2:$A$871,L$1,[2]掉落汇总!$C$2:$C$871,$Q$2)/$Q$3)*宝箱投放计算!K86</f>
        <v>0.36522354606582519</v>
      </c>
      <c r="M86">
        <f ca="1">(SUMIFS(OFFSET([2]掉落汇总!$C$2:$C$871,,MATCH($B86,[2]掉落汇总!$D$1:$M$1)),[2]掉落汇总!$A$2:$A$871,M$1,[2]掉落汇总!$C$2:$C$871,$Q$1)+SUMIFS(OFFSET([2]掉落汇总!$C$2:$C$871,,MATCH($B86,[2]掉落汇总!$D$1:$M$1)),[2]掉落汇总!$A$2:$A$871,M$1,[2]掉落汇总!$C$2:$C$871,$Q$2)/$Q$3)*宝箱投放计算!L86</f>
        <v>0.36155552960411075</v>
      </c>
      <c r="N86">
        <f ca="1">(SUMIFS(OFFSET([2]掉落汇总!$C$2:$C$871,,MATCH($B86,[2]掉落汇总!$D$1:$M$1)),[2]掉落汇总!$A$2:$A$871,N$1,[2]掉落汇总!$C$2:$C$871,$Q$1)+SUMIFS(OFFSET([2]掉落汇总!$C$2:$C$871,,MATCH($B86,[2]掉落汇总!$D$1:$M$1)),[2]掉落汇总!$A$2:$A$871,N$1,[2]掉落汇总!$C$2:$C$871,$Q$2)/$Q$3)*宝箱投放计算!M86</f>
        <v>8.4091467912466203E-2</v>
      </c>
      <c r="O86">
        <f ca="1">(SUMIFS(OFFSET([2]掉落汇总!$C$2:$C$871,,MATCH($B86,[2]掉落汇总!$D$1:$M$1)),[2]掉落汇总!$A$2:$A$871,O$1,[2]掉落汇总!$C$2:$C$871,$Q$1)+SUMIFS(OFFSET([2]掉落汇总!$C$2:$C$871,,MATCH($B86,[2]掉落汇总!$D$1:$M$1)),[2]掉落汇总!$A$2:$A$871,O$1,[2]掉落汇总!$C$2:$C$871,$Q$2)/$Q$3)*宝箱投放计算!N86</f>
        <v>0.17426381605486088</v>
      </c>
    </row>
    <row r="87" spans="1:15" x14ac:dyDescent="0.2">
      <c r="A87">
        <f>玩家成长时间线!A87</f>
        <v>86</v>
      </c>
      <c r="B87">
        <f>玩家成长时间线!B87</f>
        <v>8</v>
      </c>
      <c r="C87">
        <f ca="1">SUM($D$2:D87)</f>
        <v>319.31195737710124</v>
      </c>
      <c r="D87">
        <f t="shared" ca="1" si="1"/>
        <v>3.0053883937958763</v>
      </c>
      <c r="E87">
        <f ca="1">(SUMIFS(OFFSET([2]掉落汇总!$C$2:$C$871,,MATCH($B87,[2]掉落汇总!$D$1:$M$1)),[2]掉落汇总!$A$2:$A$871,E$1,[2]掉落汇总!$C$2:$C$871,$Q$1)+SUMIFS(OFFSET([2]掉落汇总!$C$2:$C$871,,MATCH($B87,[2]掉落汇总!$D$1:$M$1)),[2]掉落汇总!$A$2:$A$871,E$1,[2]掉落汇总!$C$2:$C$871,$Q$2)/$Q$3)*宝箱投放计算!D87</f>
        <v>0.96070153846153894</v>
      </c>
      <c r="F87">
        <f ca="1">(SUMIFS(OFFSET([2]掉落汇总!$C$2:$C$871,,MATCH($B87,[2]掉落汇总!$D$1:$M$1)),[2]掉落汇总!$A$2:$A$871,F$1,[2]掉落汇总!$C$2:$C$871,$Q$1)+SUMIFS(OFFSET([2]掉落汇总!$C$2:$C$871,,MATCH($B87,[2]掉落汇总!$D$1:$M$1)),[2]掉落汇总!$A$2:$A$871,F$1,[2]掉落汇总!$C$2:$C$871,$Q$2)/$Q$3)*宝箱投放计算!E87</f>
        <v>1.0595524956970743</v>
      </c>
      <c r="G87">
        <f ca="1">(SUMIFS(OFFSET([2]掉落汇总!$C$2:$C$871,,MATCH($B87,[2]掉落汇总!$D$1:$M$1)),[2]掉落汇总!$A$2:$A$871,G$1,[2]掉落汇总!$C$2:$C$871,$Q$1)+SUMIFS(OFFSET([2]掉落汇总!$C$2:$C$871,,MATCH($B87,[2]掉落汇总!$D$1:$M$1)),[2]掉落汇总!$A$2:$A$871,G$1,[2]掉落汇总!$C$2:$C$871,$Q$2)/$Q$3)*宝箱投放计算!F87</f>
        <v>0</v>
      </c>
      <c r="H87">
        <f ca="1">(SUMIFS(OFFSET([2]掉落汇总!$C$2:$C$871,,MATCH($B87,[2]掉落汇总!$D$1:$M$1)),[2]掉落汇总!$A$2:$A$871,H$1,[2]掉落汇总!$C$2:$C$871,$Q$1)+SUMIFS(OFFSET([2]掉落汇总!$C$2:$C$871,,MATCH($B87,[2]掉落汇总!$D$1:$M$1)),[2]掉落汇总!$A$2:$A$871,H$1,[2]掉落汇总!$C$2:$C$871,$Q$2)/$Q$3)*宝箱投放计算!G87</f>
        <v>0</v>
      </c>
      <c r="I87">
        <f ca="1">(SUMIFS(OFFSET([2]掉落汇总!$C$2:$C$871,,MATCH($B87,[2]掉落汇总!$D$1:$M$1)),[2]掉落汇总!$A$2:$A$871,I$1,[2]掉落汇总!$C$2:$C$871,$Q$1)+SUMIFS(OFFSET([2]掉落汇总!$C$2:$C$871,,MATCH($B87,[2]掉落汇总!$D$1:$M$1)),[2]掉落汇总!$A$2:$A$871,I$1,[2]掉落汇总!$C$2:$C$871,$Q$2)/$Q$3)*宝箱投放计算!H87</f>
        <v>0</v>
      </c>
      <c r="J87">
        <f ca="1">(SUMIFS(OFFSET([2]掉落汇总!$C$2:$C$871,,MATCH($B87,[2]掉落汇总!$D$1:$M$1)),[2]掉落汇总!$A$2:$A$871,J$1,[2]掉落汇总!$C$2:$C$871,$Q$1)+SUMIFS(OFFSET([2]掉落汇总!$C$2:$C$871,,MATCH($B87,[2]掉落汇总!$D$1:$M$1)),[2]掉落汇总!$A$2:$A$871,J$1,[2]掉落汇总!$C$2:$C$871,$Q$2)/$Q$3)*宝箱投放计算!I87</f>
        <v>0</v>
      </c>
      <c r="K87">
        <f ca="1">(SUMIFS(OFFSET([2]掉落汇总!$C$2:$C$871,,MATCH($B87,[2]掉落汇总!$D$1:$M$1)),[2]掉落汇总!$A$2:$A$871,K$1,[2]掉落汇总!$C$2:$C$871,$Q$1)+SUMIFS(OFFSET([2]掉落汇总!$C$2:$C$871,,MATCH($B87,[2]掉落汇总!$D$1:$M$1)),[2]掉落汇总!$A$2:$A$871,K$1,[2]掉落汇总!$C$2:$C$871,$Q$2)/$Q$3)*宝箱投放计算!J87</f>
        <v>0</v>
      </c>
      <c r="L87">
        <f ca="1">(SUMIFS(OFFSET([2]掉落汇总!$C$2:$C$871,,MATCH($B87,[2]掉落汇总!$D$1:$M$1)),[2]掉落汇总!$A$2:$A$871,L$1,[2]掉落汇总!$C$2:$C$871,$Q$1)+SUMIFS(OFFSET([2]掉落汇总!$C$2:$C$871,,MATCH($B87,[2]掉落汇总!$D$1:$M$1)),[2]掉落汇总!$A$2:$A$871,L$1,[2]掉落汇总!$C$2:$C$871,$Q$2)/$Q$3)*宝箱投放计算!K87</f>
        <v>0.36522354606582519</v>
      </c>
      <c r="M87">
        <f ca="1">(SUMIFS(OFFSET([2]掉落汇总!$C$2:$C$871,,MATCH($B87,[2]掉落汇总!$D$1:$M$1)),[2]掉落汇总!$A$2:$A$871,M$1,[2]掉落汇总!$C$2:$C$871,$Q$1)+SUMIFS(OFFSET([2]掉落汇总!$C$2:$C$871,,MATCH($B87,[2]掉落汇总!$D$1:$M$1)),[2]掉落汇总!$A$2:$A$871,M$1,[2]掉落汇总!$C$2:$C$871,$Q$2)/$Q$3)*宝箱投放计算!L87</f>
        <v>0.36155552960411075</v>
      </c>
      <c r="N87">
        <f ca="1">(SUMIFS(OFFSET([2]掉落汇总!$C$2:$C$871,,MATCH($B87,[2]掉落汇总!$D$1:$M$1)),[2]掉落汇总!$A$2:$A$871,N$1,[2]掉落汇总!$C$2:$C$871,$Q$1)+SUMIFS(OFFSET([2]掉落汇总!$C$2:$C$871,,MATCH($B87,[2]掉落汇总!$D$1:$M$1)),[2]掉落汇总!$A$2:$A$871,N$1,[2]掉落汇总!$C$2:$C$871,$Q$2)/$Q$3)*宝箱投放计算!M87</f>
        <v>8.4091467912466203E-2</v>
      </c>
      <c r="O87">
        <f ca="1">(SUMIFS(OFFSET([2]掉落汇总!$C$2:$C$871,,MATCH($B87,[2]掉落汇总!$D$1:$M$1)),[2]掉落汇总!$A$2:$A$871,O$1,[2]掉落汇总!$C$2:$C$871,$Q$1)+SUMIFS(OFFSET([2]掉落汇总!$C$2:$C$871,,MATCH($B87,[2]掉落汇总!$D$1:$M$1)),[2]掉落汇总!$A$2:$A$871,O$1,[2]掉落汇总!$C$2:$C$871,$Q$2)/$Q$3)*宝箱投放计算!N87</f>
        <v>0.17426381605486088</v>
      </c>
    </row>
    <row r="88" spans="1:15" x14ac:dyDescent="0.2">
      <c r="A88">
        <f>玩家成长时间线!A88</f>
        <v>87</v>
      </c>
      <c r="B88">
        <f>玩家成长时间线!B88</f>
        <v>9</v>
      </c>
      <c r="C88">
        <f ca="1">SUM($D$2:D88)</f>
        <v>325.67099063470238</v>
      </c>
      <c r="D88">
        <f t="shared" ca="1" si="1"/>
        <v>6.3590332576011495</v>
      </c>
      <c r="E88">
        <f ca="1">(SUMIFS(OFFSET([2]掉落汇总!$C$2:$C$871,,MATCH($B88,[2]掉落汇总!$D$1:$M$1)),[2]掉落汇总!$A$2:$A$871,E$1,[2]掉落汇总!$C$2:$C$871,$Q$1)+SUMIFS(OFFSET([2]掉落汇总!$C$2:$C$871,,MATCH($B88,[2]掉落汇总!$D$1:$M$1)),[2]掉落汇总!$A$2:$A$871,E$1,[2]掉落汇总!$C$2:$C$871,$Q$2)/$Q$3)*宝箱投放计算!D88</f>
        <v>1.0707193020719739</v>
      </c>
      <c r="F88">
        <f ca="1">(SUMIFS(OFFSET([2]掉落汇总!$C$2:$C$871,,MATCH($B88,[2]掉落汇总!$D$1:$M$1)),[2]掉落汇总!$A$2:$A$871,F$1,[2]掉落汇总!$C$2:$C$871,$Q$1)+SUMIFS(OFFSET([2]掉落汇总!$C$2:$C$871,,MATCH($B88,[2]掉落汇总!$D$1:$M$1)),[2]掉落汇总!$A$2:$A$871,F$1,[2]掉落汇总!$C$2:$C$871,$Q$2)/$Q$3)*宝箱投放计算!E88</f>
        <v>1.3244406196213427</v>
      </c>
      <c r="G88">
        <f ca="1">(SUMIFS(OFFSET([2]掉落汇总!$C$2:$C$871,,MATCH($B88,[2]掉落汇总!$D$1:$M$1)),[2]掉落汇总!$A$2:$A$871,G$1,[2]掉落汇总!$C$2:$C$871,$Q$1)+SUMIFS(OFFSET([2]掉落汇总!$C$2:$C$871,,MATCH($B88,[2]掉落汇总!$D$1:$M$1)),[2]掉落汇总!$A$2:$A$871,G$1,[2]掉落汇总!$C$2:$C$871,$Q$2)/$Q$3)*宝箱投放计算!F88</f>
        <v>0</v>
      </c>
      <c r="H88">
        <f ca="1">(SUMIFS(OFFSET([2]掉落汇总!$C$2:$C$871,,MATCH($B88,[2]掉落汇总!$D$1:$M$1)),[2]掉落汇总!$A$2:$A$871,H$1,[2]掉落汇总!$C$2:$C$871,$Q$1)+SUMIFS(OFFSET([2]掉落汇总!$C$2:$C$871,,MATCH($B88,[2]掉落汇总!$D$1:$M$1)),[2]掉落汇总!$A$2:$A$871,H$1,[2]掉落汇总!$C$2:$C$871,$Q$2)/$Q$3)*宝箱投放计算!G88</f>
        <v>0</v>
      </c>
      <c r="I88">
        <f ca="1">(SUMIFS(OFFSET([2]掉落汇总!$C$2:$C$871,,MATCH($B88,[2]掉落汇总!$D$1:$M$1)),[2]掉落汇总!$A$2:$A$871,I$1,[2]掉落汇总!$C$2:$C$871,$Q$1)+SUMIFS(OFFSET([2]掉落汇总!$C$2:$C$871,,MATCH($B88,[2]掉落汇总!$D$1:$M$1)),[2]掉落汇总!$A$2:$A$871,I$1,[2]掉落汇总!$C$2:$C$871,$Q$2)/$Q$3)*宝箱投放计算!H88</f>
        <v>0.8346213292117467</v>
      </c>
      <c r="J88">
        <f ca="1">(SUMIFS(OFFSET([2]掉落汇总!$C$2:$C$871,,MATCH($B88,[2]掉落汇总!$D$1:$M$1)),[2]掉落汇总!$A$2:$A$871,J$1,[2]掉落汇总!$C$2:$C$871,$Q$1)+SUMIFS(OFFSET([2]掉落汇总!$C$2:$C$871,,MATCH($B88,[2]掉落汇总!$D$1:$M$1)),[2]掉落汇总!$A$2:$A$871,J$1,[2]掉落汇总!$C$2:$C$871,$Q$2)/$Q$3)*宝箱投放计算!I88</f>
        <v>2.1441176470588235</v>
      </c>
      <c r="K88">
        <f ca="1">(SUMIFS(OFFSET([2]掉落汇总!$C$2:$C$871,,MATCH($B88,[2]掉落汇总!$D$1:$M$1)),[2]掉落汇总!$A$2:$A$871,K$1,[2]掉落汇总!$C$2:$C$871,$Q$1)+SUMIFS(OFFSET([2]掉落汇总!$C$2:$C$871,,MATCH($B88,[2]掉落汇总!$D$1:$M$1)),[2]掉落汇总!$A$2:$A$871,K$1,[2]掉落汇总!$C$2:$C$871,$Q$2)/$Q$3)*宝箱投放计算!J88</f>
        <v>0</v>
      </c>
      <c r="L88">
        <f ca="1">(SUMIFS(OFFSET([2]掉落汇总!$C$2:$C$871,,MATCH($B88,[2]掉落汇总!$D$1:$M$1)),[2]掉落汇总!$A$2:$A$871,L$1,[2]掉落汇总!$C$2:$C$871,$Q$1)+SUMIFS(OFFSET([2]掉落汇总!$C$2:$C$871,,MATCH($B88,[2]掉落汇总!$D$1:$M$1)),[2]掉落汇总!$A$2:$A$871,L$1,[2]掉落汇总!$C$2:$C$871,$Q$2)/$Q$3)*宝箱投放计算!K88</f>
        <v>0.36522354606582519</v>
      </c>
      <c r="M88">
        <f ca="1">(SUMIFS(OFFSET([2]掉落汇总!$C$2:$C$871,,MATCH($B88,[2]掉落汇总!$D$1:$M$1)),[2]掉落汇总!$A$2:$A$871,M$1,[2]掉落汇总!$C$2:$C$871,$Q$1)+SUMIFS(OFFSET([2]掉落汇总!$C$2:$C$871,,MATCH($B88,[2]掉落汇总!$D$1:$M$1)),[2]掉落汇总!$A$2:$A$871,M$1,[2]掉落汇总!$C$2:$C$871,$Q$2)/$Q$3)*宝箱投放计算!L88</f>
        <v>0.36155552960411075</v>
      </c>
      <c r="N88">
        <f ca="1">(SUMIFS(OFFSET([2]掉落汇总!$C$2:$C$871,,MATCH($B88,[2]掉落汇总!$D$1:$M$1)),[2]掉落汇总!$A$2:$A$871,N$1,[2]掉落汇总!$C$2:$C$871,$Q$1)+SUMIFS(OFFSET([2]掉落汇总!$C$2:$C$871,,MATCH($B88,[2]掉落汇总!$D$1:$M$1)),[2]掉落汇总!$A$2:$A$871,N$1,[2]掉落汇总!$C$2:$C$871,$Q$2)/$Q$3)*宝箱投放计算!M88</f>
        <v>8.4091467912466203E-2</v>
      </c>
      <c r="O88">
        <f ca="1">(SUMIFS(OFFSET([2]掉落汇总!$C$2:$C$871,,MATCH($B88,[2]掉落汇总!$D$1:$M$1)),[2]掉落汇总!$A$2:$A$871,O$1,[2]掉落汇总!$C$2:$C$871,$Q$1)+SUMIFS(OFFSET([2]掉落汇总!$C$2:$C$871,,MATCH($B88,[2]掉落汇总!$D$1:$M$1)),[2]掉落汇总!$A$2:$A$871,O$1,[2]掉落汇总!$C$2:$C$871,$Q$2)/$Q$3)*宝箱投放计算!N88</f>
        <v>0.17426381605486088</v>
      </c>
    </row>
    <row r="89" spans="1:15" x14ac:dyDescent="0.2">
      <c r="A89">
        <f>玩家成长时间线!A89</f>
        <v>88</v>
      </c>
      <c r="B89">
        <f>玩家成长时间线!B89</f>
        <v>9</v>
      </c>
      <c r="C89">
        <f ca="1">SUM($D$2:D89)</f>
        <v>329.05599593020963</v>
      </c>
      <c r="D89">
        <f t="shared" ca="1" si="1"/>
        <v>3.3850052955072427</v>
      </c>
      <c r="E89">
        <f ca="1">(SUMIFS(OFFSET([2]掉落汇总!$C$2:$C$871,,MATCH($B89,[2]掉落汇总!$D$1:$M$1)),[2]掉落汇总!$A$2:$A$871,E$1,[2]掉落汇总!$C$2:$C$871,$Q$1)+SUMIFS(OFFSET([2]掉落汇总!$C$2:$C$871,,MATCH($B89,[2]掉落汇总!$D$1:$M$1)),[2]掉落汇总!$A$2:$A$871,E$1,[2]掉落汇总!$C$2:$C$871,$Q$2)/$Q$3)*宝箱投放计算!D89</f>
        <v>1.0754303162486367</v>
      </c>
      <c r="F89">
        <f ca="1">(SUMIFS(OFFSET([2]掉落汇总!$C$2:$C$871,,MATCH($B89,[2]掉落汇总!$D$1:$M$1)),[2]掉落汇总!$A$2:$A$871,F$1,[2]掉落汇总!$C$2:$C$871,$Q$1)+SUMIFS(OFFSET([2]掉落汇总!$C$2:$C$871,,MATCH($B89,[2]掉落汇总!$D$1:$M$1)),[2]掉落汇总!$A$2:$A$871,F$1,[2]掉落汇总!$C$2:$C$871,$Q$2)/$Q$3)*宝箱投放计算!E89</f>
        <v>1.3244406196213427</v>
      </c>
      <c r="G89">
        <f ca="1">(SUMIFS(OFFSET([2]掉落汇总!$C$2:$C$871,,MATCH($B89,[2]掉落汇总!$D$1:$M$1)),[2]掉落汇总!$A$2:$A$871,G$1,[2]掉落汇总!$C$2:$C$871,$Q$1)+SUMIFS(OFFSET([2]掉落汇总!$C$2:$C$871,,MATCH($B89,[2]掉落汇总!$D$1:$M$1)),[2]掉落汇总!$A$2:$A$871,G$1,[2]掉落汇总!$C$2:$C$871,$Q$2)/$Q$3)*宝箱投放计算!F89</f>
        <v>0</v>
      </c>
      <c r="H89">
        <f ca="1">(SUMIFS(OFFSET([2]掉落汇总!$C$2:$C$871,,MATCH($B89,[2]掉落汇总!$D$1:$M$1)),[2]掉落汇总!$A$2:$A$871,H$1,[2]掉落汇总!$C$2:$C$871,$Q$1)+SUMIFS(OFFSET([2]掉落汇总!$C$2:$C$871,,MATCH($B89,[2]掉落汇总!$D$1:$M$1)),[2]掉落汇总!$A$2:$A$871,H$1,[2]掉落汇总!$C$2:$C$871,$Q$2)/$Q$3)*宝箱投放计算!G89</f>
        <v>0</v>
      </c>
      <c r="I89">
        <f ca="1">(SUMIFS(OFFSET([2]掉落汇总!$C$2:$C$871,,MATCH($B89,[2]掉落汇总!$D$1:$M$1)),[2]掉落汇总!$A$2:$A$871,I$1,[2]掉落汇总!$C$2:$C$871,$Q$1)+SUMIFS(OFFSET([2]掉落汇总!$C$2:$C$871,,MATCH($B89,[2]掉落汇总!$D$1:$M$1)),[2]掉落汇总!$A$2:$A$871,I$1,[2]掉落汇总!$C$2:$C$871,$Q$2)/$Q$3)*宝箱投放计算!H89</f>
        <v>0</v>
      </c>
      <c r="J89">
        <f ca="1">(SUMIFS(OFFSET([2]掉落汇总!$C$2:$C$871,,MATCH($B89,[2]掉落汇总!$D$1:$M$1)),[2]掉落汇总!$A$2:$A$871,J$1,[2]掉落汇总!$C$2:$C$871,$Q$1)+SUMIFS(OFFSET([2]掉落汇总!$C$2:$C$871,,MATCH($B89,[2]掉落汇总!$D$1:$M$1)),[2]掉落汇总!$A$2:$A$871,J$1,[2]掉落汇总!$C$2:$C$871,$Q$2)/$Q$3)*宝箱投放计算!I89</f>
        <v>0</v>
      </c>
      <c r="K89">
        <f ca="1">(SUMIFS(OFFSET([2]掉落汇总!$C$2:$C$871,,MATCH($B89,[2]掉落汇总!$D$1:$M$1)),[2]掉落汇总!$A$2:$A$871,K$1,[2]掉落汇总!$C$2:$C$871,$Q$1)+SUMIFS(OFFSET([2]掉落汇总!$C$2:$C$871,,MATCH($B89,[2]掉落汇总!$D$1:$M$1)),[2]掉落汇总!$A$2:$A$871,K$1,[2]掉落汇总!$C$2:$C$871,$Q$2)/$Q$3)*宝箱投放计算!J89</f>
        <v>0</v>
      </c>
      <c r="L89">
        <f ca="1">(SUMIFS(OFFSET([2]掉落汇总!$C$2:$C$871,,MATCH($B89,[2]掉落汇总!$D$1:$M$1)),[2]掉落汇总!$A$2:$A$871,L$1,[2]掉落汇总!$C$2:$C$871,$Q$1)+SUMIFS(OFFSET([2]掉落汇总!$C$2:$C$871,,MATCH($B89,[2]掉落汇总!$D$1:$M$1)),[2]掉落汇总!$A$2:$A$871,L$1,[2]掉落汇总!$C$2:$C$871,$Q$2)/$Q$3)*宝箱投放计算!K89</f>
        <v>0.36522354606582519</v>
      </c>
      <c r="M89">
        <f ca="1">(SUMIFS(OFFSET([2]掉落汇总!$C$2:$C$871,,MATCH($B89,[2]掉落汇总!$D$1:$M$1)),[2]掉落汇总!$A$2:$A$871,M$1,[2]掉落汇总!$C$2:$C$871,$Q$1)+SUMIFS(OFFSET([2]掉落汇总!$C$2:$C$871,,MATCH($B89,[2]掉落汇总!$D$1:$M$1)),[2]掉落汇总!$A$2:$A$871,M$1,[2]掉落汇总!$C$2:$C$871,$Q$2)/$Q$3)*宝箱投放计算!L89</f>
        <v>0.36155552960411075</v>
      </c>
      <c r="N89">
        <f ca="1">(SUMIFS(OFFSET([2]掉落汇总!$C$2:$C$871,,MATCH($B89,[2]掉落汇总!$D$1:$M$1)),[2]掉落汇总!$A$2:$A$871,N$1,[2]掉落汇总!$C$2:$C$871,$Q$1)+SUMIFS(OFFSET([2]掉落汇总!$C$2:$C$871,,MATCH($B89,[2]掉落汇总!$D$1:$M$1)),[2]掉落汇总!$A$2:$A$871,N$1,[2]掉落汇总!$C$2:$C$871,$Q$2)/$Q$3)*宝箱投放计算!M89</f>
        <v>8.4091467912466203E-2</v>
      </c>
      <c r="O89">
        <f ca="1">(SUMIFS(OFFSET([2]掉落汇总!$C$2:$C$871,,MATCH($B89,[2]掉落汇总!$D$1:$M$1)),[2]掉落汇总!$A$2:$A$871,O$1,[2]掉落汇总!$C$2:$C$871,$Q$1)+SUMIFS(OFFSET([2]掉落汇总!$C$2:$C$871,,MATCH($B89,[2]掉落汇总!$D$1:$M$1)),[2]掉落汇总!$A$2:$A$871,O$1,[2]掉落汇总!$C$2:$C$871,$Q$2)/$Q$3)*宝箱投放计算!N89</f>
        <v>0.17426381605486088</v>
      </c>
    </row>
    <row r="90" spans="1:15" x14ac:dyDescent="0.2">
      <c r="A90">
        <f>玩家成长时间线!A90</f>
        <v>89</v>
      </c>
      <c r="B90">
        <f>玩家成长时间线!B90</f>
        <v>9</v>
      </c>
      <c r="C90">
        <f ca="1">SUM($D$2:D90)</f>
        <v>332.49282238166018</v>
      </c>
      <c r="D90">
        <f t="shared" ca="1" si="1"/>
        <v>3.436826451450536</v>
      </c>
      <c r="E90">
        <f ca="1">(SUMIFS(OFFSET([2]掉落汇总!$C$2:$C$871,,MATCH($B90,[2]掉落汇总!$D$1:$M$1)),[2]掉落汇总!$A$2:$A$871,E$1,[2]掉落汇总!$C$2:$C$871,$Q$1)+SUMIFS(OFFSET([2]掉落汇总!$C$2:$C$871,,MATCH($B90,[2]掉落汇总!$D$1:$M$1)),[2]掉落汇总!$A$2:$A$871,E$1,[2]掉落汇总!$C$2:$C$871,$Q$2)/$Q$3)*宝箱投放计算!D90</f>
        <v>1.12725147219193</v>
      </c>
      <c r="F90">
        <f ca="1">(SUMIFS(OFFSET([2]掉落汇总!$C$2:$C$871,,MATCH($B90,[2]掉落汇总!$D$1:$M$1)),[2]掉落汇总!$A$2:$A$871,F$1,[2]掉落汇总!$C$2:$C$871,$Q$1)+SUMIFS(OFFSET([2]掉落汇总!$C$2:$C$871,,MATCH($B90,[2]掉落汇总!$D$1:$M$1)),[2]掉落汇总!$A$2:$A$871,F$1,[2]掉落汇总!$C$2:$C$871,$Q$2)/$Q$3)*宝箱投放计算!E90</f>
        <v>1.3244406196213427</v>
      </c>
      <c r="G90">
        <f ca="1">(SUMIFS(OFFSET([2]掉落汇总!$C$2:$C$871,,MATCH($B90,[2]掉落汇总!$D$1:$M$1)),[2]掉落汇总!$A$2:$A$871,G$1,[2]掉落汇总!$C$2:$C$871,$Q$1)+SUMIFS(OFFSET([2]掉落汇总!$C$2:$C$871,,MATCH($B90,[2]掉落汇总!$D$1:$M$1)),[2]掉落汇总!$A$2:$A$871,G$1,[2]掉落汇总!$C$2:$C$871,$Q$2)/$Q$3)*宝箱投放计算!F90</f>
        <v>0</v>
      </c>
      <c r="H90">
        <f ca="1">(SUMIFS(OFFSET([2]掉落汇总!$C$2:$C$871,,MATCH($B90,[2]掉落汇总!$D$1:$M$1)),[2]掉落汇总!$A$2:$A$871,H$1,[2]掉落汇总!$C$2:$C$871,$Q$1)+SUMIFS(OFFSET([2]掉落汇总!$C$2:$C$871,,MATCH($B90,[2]掉落汇总!$D$1:$M$1)),[2]掉落汇总!$A$2:$A$871,H$1,[2]掉落汇总!$C$2:$C$871,$Q$2)/$Q$3)*宝箱投放计算!G90</f>
        <v>0</v>
      </c>
      <c r="I90">
        <f ca="1">(SUMIFS(OFFSET([2]掉落汇总!$C$2:$C$871,,MATCH($B90,[2]掉落汇总!$D$1:$M$1)),[2]掉落汇总!$A$2:$A$871,I$1,[2]掉落汇总!$C$2:$C$871,$Q$1)+SUMIFS(OFFSET([2]掉落汇总!$C$2:$C$871,,MATCH($B90,[2]掉落汇总!$D$1:$M$1)),[2]掉落汇总!$A$2:$A$871,I$1,[2]掉落汇总!$C$2:$C$871,$Q$2)/$Q$3)*宝箱投放计算!H90</f>
        <v>0</v>
      </c>
      <c r="J90">
        <f ca="1">(SUMIFS(OFFSET([2]掉落汇总!$C$2:$C$871,,MATCH($B90,[2]掉落汇总!$D$1:$M$1)),[2]掉落汇总!$A$2:$A$871,J$1,[2]掉落汇总!$C$2:$C$871,$Q$1)+SUMIFS(OFFSET([2]掉落汇总!$C$2:$C$871,,MATCH($B90,[2]掉落汇总!$D$1:$M$1)),[2]掉落汇总!$A$2:$A$871,J$1,[2]掉落汇总!$C$2:$C$871,$Q$2)/$Q$3)*宝箱投放计算!I90</f>
        <v>0</v>
      </c>
      <c r="K90">
        <f ca="1">(SUMIFS(OFFSET([2]掉落汇总!$C$2:$C$871,,MATCH($B90,[2]掉落汇总!$D$1:$M$1)),[2]掉落汇总!$A$2:$A$871,K$1,[2]掉落汇总!$C$2:$C$871,$Q$1)+SUMIFS(OFFSET([2]掉落汇总!$C$2:$C$871,,MATCH($B90,[2]掉落汇总!$D$1:$M$1)),[2]掉落汇总!$A$2:$A$871,K$1,[2]掉落汇总!$C$2:$C$871,$Q$2)/$Q$3)*宝箱投放计算!J90</f>
        <v>0</v>
      </c>
      <c r="L90">
        <f ca="1">(SUMIFS(OFFSET([2]掉落汇总!$C$2:$C$871,,MATCH($B90,[2]掉落汇总!$D$1:$M$1)),[2]掉落汇总!$A$2:$A$871,L$1,[2]掉落汇总!$C$2:$C$871,$Q$1)+SUMIFS(OFFSET([2]掉落汇总!$C$2:$C$871,,MATCH($B90,[2]掉落汇总!$D$1:$M$1)),[2]掉落汇总!$A$2:$A$871,L$1,[2]掉落汇总!$C$2:$C$871,$Q$2)/$Q$3)*宝箱投放计算!K90</f>
        <v>0.36522354606582519</v>
      </c>
      <c r="M90">
        <f ca="1">(SUMIFS(OFFSET([2]掉落汇总!$C$2:$C$871,,MATCH($B90,[2]掉落汇总!$D$1:$M$1)),[2]掉落汇总!$A$2:$A$871,M$1,[2]掉落汇总!$C$2:$C$871,$Q$1)+SUMIFS(OFFSET([2]掉落汇总!$C$2:$C$871,,MATCH($B90,[2]掉落汇总!$D$1:$M$1)),[2]掉落汇总!$A$2:$A$871,M$1,[2]掉落汇总!$C$2:$C$871,$Q$2)/$Q$3)*宝箱投放计算!L90</f>
        <v>0.36155552960411075</v>
      </c>
      <c r="N90">
        <f ca="1">(SUMIFS(OFFSET([2]掉落汇总!$C$2:$C$871,,MATCH($B90,[2]掉落汇总!$D$1:$M$1)),[2]掉落汇总!$A$2:$A$871,N$1,[2]掉落汇总!$C$2:$C$871,$Q$1)+SUMIFS(OFFSET([2]掉落汇总!$C$2:$C$871,,MATCH($B90,[2]掉落汇总!$D$1:$M$1)),[2]掉落汇总!$A$2:$A$871,N$1,[2]掉落汇总!$C$2:$C$871,$Q$2)/$Q$3)*宝箱投放计算!M90</f>
        <v>8.4091467912466203E-2</v>
      </c>
      <c r="O90">
        <f ca="1">(SUMIFS(OFFSET([2]掉落汇总!$C$2:$C$871,,MATCH($B90,[2]掉落汇总!$D$1:$M$1)),[2]掉落汇总!$A$2:$A$871,O$1,[2]掉落汇总!$C$2:$C$871,$Q$1)+SUMIFS(OFFSET([2]掉落汇总!$C$2:$C$871,,MATCH($B90,[2]掉落汇总!$D$1:$M$1)),[2]掉落汇总!$A$2:$A$871,O$1,[2]掉落汇总!$C$2:$C$871,$Q$2)/$Q$3)*宝箱投放计算!N90</f>
        <v>0.17426381605486088</v>
      </c>
    </row>
    <row r="91" spans="1:15" x14ac:dyDescent="0.2">
      <c r="A91">
        <f>玩家成长时间线!A91</f>
        <v>90</v>
      </c>
      <c r="B91">
        <f>玩家成长时间线!B91</f>
        <v>10</v>
      </c>
      <c r="C91">
        <f ca="1">SUM($D$2:D91)</f>
        <v>340.1127957643572</v>
      </c>
      <c r="D91">
        <f t="shared" ca="1" si="1"/>
        <v>7.619973382697002</v>
      </c>
      <c r="E91">
        <f ca="1">(SUMIFS(OFFSET([2]掉落汇总!$C$2:$C$871,,MATCH($B91,[2]掉落汇总!$D$1:$M$1)),[2]掉落汇总!$A$2:$A$871,E$1,[2]掉落汇总!$C$2:$C$871,$Q$1)+SUMIFS(OFFSET([2]掉落汇总!$C$2:$C$871,,MATCH($B91,[2]掉落汇总!$D$1:$M$1)),[2]掉落汇总!$A$2:$A$871,E$1,[2]掉落汇总!$C$2:$C$871,$Q$2)/$Q$3)*宝箱投放计算!D91</f>
        <v>1.0466171488690164</v>
      </c>
      <c r="F91">
        <f ca="1">(SUMIFS(OFFSET([2]掉落汇总!$C$2:$C$871,,MATCH($B91,[2]掉落汇总!$D$1:$M$1)),[2]掉落汇总!$A$2:$A$871,F$1,[2]掉落汇总!$C$2:$C$871,$Q$1)+SUMIFS(OFFSET([2]掉落汇总!$C$2:$C$871,,MATCH($B91,[2]掉落汇总!$D$1:$M$1)),[2]掉落汇总!$A$2:$A$871,F$1,[2]掉落汇总!$C$2:$C$871,$Q$2)/$Q$3)*宝箱投放计算!E91</f>
        <v>1.3244406196213427</v>
      </c>
      <c r="G91">
        <f ca="1">(SUMIFS(OFFSET([2]掉落汇总!$C$2:$C$871,,MATCH($B91,[2]掉落汇总!$D$1:$M$1)),[2]掉落汇总!$A$2:$A$871,G$1,[2]掉落汇总!$C$2:$C$871,$Q$1)+SUMIFS(OFFSET([2]掉落汇总!$C$2:$C$871,,MATCH($B91,[2]掉落汇总!$D$1:$M$1)),[2]掉落汇总!$A$2:$A$871,G$1,[2]掉落汇总!$C$2:$C$871,$Q$2)/$Q$3)*宝箱投放计算!F91</f>
        <v>0</v>
      </c>
      <c r="H91">
        <f ca="1">(SUMIFS(OFFSET([2]掉落汇总!$C$2:$C$871,,MATCH($B91,[2]掉落汇总!$D$1:$M$1)),[2]掉落汇总!$A$2:$A$871,H$1,[2]掉落汇总!$C$2:$C$871,$Q$1)+SUMIFS(OFFSET([2]掉落汇总!$C$2:$C$871,,MATCH($B91,[2]掉落汇总!$D$1:$M$1)),[2]掉落汇总!$A$2:$A$871,H$1,[2]掉落汇总!$C$2:$C$871,$Q$2)/$Q$3)*宝箱投放计算!G91</f>
        <v>0</v>
      </c>
      <c r="I91">
        <f ca="1">(SUMIFS(OFFSET([2]掉落汇总!$C$2:$C$871,,MATCH($B91,[2]掉落汇总!$D$1:$M$1)),[2]掉落汇总!$A$2:$A$871,I$1,[2]掉落汇总!$C$2:$C$871,$Q$1)+SUMIFS(OFFSET([2]掉落汇总!$C$2:$C$871,,MATCH($B91,[2]掉落汇总!$D$1:$M$1)),[2]掉落汇总!$A$2:$A$871,I$1,[2]掉落汇总!$C$2:$C$871,$Q$2)/$Q$3)*宝箱投放计算!H91</f>
        <v>0</v>
      </c>
      <c r="J91">
        <f ca="1">(SUMIFS(OFFSET([2]掉落汇总!$C$2:$C$871,,MATCH($B91,[2]掉落汇总!$D$1:$M$1)),[2]掉落汇总!$A$2:$A$871,J$1,[2]掉落汇总!$C$2:$C$871,$Q$1)+SUMIFS(OFFSET([2]掉落汇总!$C$2:$C$871,,MATCH($B91,[2]掉落汇总!$D$1:$M$1)),[2]掉落汇总!$A$2:$A$871,J$1,[2]掉落汇总!$C$2:$C$871,$Q$2)/$Q$3)*宝箱投放计算!I91</f>
        <v>4.2637812545693805</v>
      </c>
      <c r="K91">
        <f ca="1">(SUMIFS(OFFSET([2]掉落汇总!$C$2:$C$871,,MATCH($B91,[2]掉落汇总!$D$1:$M$1)),[2]掉落汇总!$A$2:$A$871,K$1,[2]掉落汇总!$C$2:$C$871,$Q$1)+SUMIFS(OFFSET([2]掉落汇总!$C$2:$C$871,,MATCH($B91,[2]掉落汇总!$D$1:$M$1)),[2]掉落汇总!$A$2:$A$871,K$1,[2]掉落汇总!$C$2:$C$871,$Q$2)/$Q$3)*宝箱投放计算!J91</f>
        <v>0</v>
      </c>
      <c r="L91">
        <f ca="1">(SUMIFS(OFFSET([2]掉落汇总!$C$2:$C$871,,MATCH($B91,[2]掉落汇总!$D$1:$M$1)),[2]掉落汇总!$A$2:$A$871,L$1,[2]掉落汇总!$C$2:$C$871,$Q$1)+SUMIFS(OFFSET([2]掉落汇总!$C$2:$C$871,,MATCH($B91,[2]掉落汇总!$D$1:$M$1)),[2]掉落汇总!$A$2:$A$871,L$1,[2]掉落汇总!$C$2:$C$871,$Q$2)/$Q$3)*宝箱投放计算!K91</f>
        <v>0.36522354606582519</v>
      </c>
      <c r="M91">
        <f ca="1">(SUMIFS(OFFSET([2]掉落汇总!$C$2:$C$871,,MATCH($B91,[2]掉落汇总!$D$1:$M$1)),[2]掉落汇总!$A$2:$A$871,M$1,[2]掉落汇总!$C$2:$C$871,$Q$1)+SUMIFS(OFFSET([2]掉落汇总!$C$2:$C$871,,MATCH($B91,[2]掉落汇总!$D$1:$M$1)),[2]掉落汇总!$A$2:$A$871,M$1,[2]掉落汇总!$C$2:$C$871,$Q$2)/$Q$3)*宝箱投放计算!L91</f>
        <v>0.36155552960411075</v>
      </c>
      <c r="N91">
        <f ca="1">(SUMIFS(OFFSET([2]掉落汇总!$C$2:$C$871,,MATCH($B91,[2]掉落汇总!$D$1:$M$1)),[2]掉落汇总!$A$2:$A$871,N$1,[2]掉落汇总!$C$2:$C$871,$Q$1)+SUMIFS(OFFSET([2]掉落汇总!$C$2:$C$871,,MATCH($B91,[2]掉落汇总!$D$1:$M$1)),[2]掉落汇总!$A$2:$A$871,N$1,[2]掉落汇总!$C$2:$C$871,$Q$2)/$Q$3)*宝箱投放计算!M91</f>
        <v>8.4091467912466203E-2</v>
      </c>
      <c r="O91">
        <f ca="1">(SUMIFS(OFFSET([2]掉落汇总!$C$2:$C$871,,MATCH($B91,[2]掉落汇总!$D$1:$M$1)),[2]掉落汇总!$A$2:$A$871,O$1,[2]掉落汇总!$C$2:$C$871,$Q$1)+SUMIFS(OFFSET([2]掉落汇总!$C$2:$C$871,,MATCH($B91,[2]掉落汇总!$D$1:$M$1)),[2]掉落汇总!$A$2:$A$871,O$1,[2]掉落汇总!$C$2:$C$871,$Q$2)/$Q$3)*宝箱投放计算!N91</f>
        <v>0.17426381605486088</v>
      </c>
    </row>
    <row r="92" spans="1:15" x14ac:dyDescent="0.2">
      <c r="A92">
        <f>玩家成长时间线!A92</f>
        <v>91</v>
      </c>
      <c r="B92">
        <f>玩家成长时间线!B92</f>
        <v>10</v>
      </c>
      <c r="C92">
        <f ca="1">SUM($D$2:D92)</f>
        <v>343.47353286881309</v>
      </c>
      <c r="D92">
        <f t="shared" ca="1" si="1"/>
        <v>3.3607371044558705</v>
      </c>
      <c r="E92">
        <f ca="1">(SUMIFS(OFFSET([2]掉落汇总!$C$2:$C$871,,MATCH($B92,[2]掉落汇总!$D$1:$M$1)),[2]掉落汇总!$A$2:$A$871,E$1,[2]掉落汇总!$C$2:$C$871,$Q$1)+SUMIFS(OFFSET([2]掉落汇总!$C$2:$C$871,,MATCH($B92,[2]掉落汇总!$D$1:$M$1)),[2]掉落汇总!$A$2:$A$871,E$1,[2]掉落汇总!$C$2:$C$871,$Q$2)/$Q$3)*宝箱投放计算!D92</f>
        <v>1.0511621251972647</v>
      </c>
      <c r="F92">
        <f ca="1">(SUMIFS(OFFSET([2]掉落汇总!$C$2:$C$871,,MATCH($B92,[2]掉落汇总!$D$1:$M$1)),[2]掉落汇总!$A$2:$A$871,F$1,[2]掉落汇总!$C$2:$C$871,$Q$1)+SUMIFS(OFFSET([2]掉落汇总!$C$2:$C$871,,MATCH($B92,[2]掉落汇总!$D$1:$M$1)),[2]掉落汇总!$A$2:$A$871,F$1,[2]掉落汇总!$C$2:$C$871,$Q$2)/$Q$3)*宝箱投放计算!E92</f>
        <v>1.3244406196213427</v>
      </c>
      <c r="G92">
        <f ca="1">(SUMIFS(OFFSET([2]掉落汇总!$C$2:$C$871,,MATCH($B92,[2]掉落汇总!$D$1:$M$1)),[2]掉落汇总!$A$2:$A$871,G$1,[2]掉落汇总!$C$2:$C$871,$Q$1)+SUMIFS(OFFSET([2]掉落汇总!$C$2:$C$871,,MATCH($B92,[2]掉落汇总!$D$1:$M$1)),[2]掉落汇总!$A$2:$A$871,G$1,[2]掉落汇总!$C$2:$C$871,$Q$2)/$Q$3)*宝箱投放计算!F92</f>
        <v>0</v>
      </c>
      <c r="H92">
        <f ca="1">(SUMIFS(OFFSET([2]掉落汇总!$C$2:$C$871,,MATCH($B92,[2]掉落汇总!$D$1:$M$1)),[2]掉落汇总!$A$2:$A$871,H$1,[2]掉落汇总!$C$2:$C$871,$Q$1)+SUMIFS(OFFSET([2]掉落汇总!$C$2:$C$871,,MATCH($B92,[2]掉落汇总!$D$1:$M$1)),[2]掉落汇总!$A$2:$A$871,H$1,[2]掉落汇总!$C$2:$C$871,$Q$2)/$Q$3)*宝箱投放计算!G92</f>
        <v>0</v>
      </c>
      <c r="I92">
        <f ca="1">(SUMIFS(OFFSET([2]掉落汇总!$C$2:$C$871,,MATCH($B92,[2]掉落汇总!$D$1:$M$1)),[2]掉落汇总!$A$2:$A$871,I$1,[2]掉落汇总!$C$2:$C$871,$Q$1)+SUMIFS(OFFSET([2]掉落汇总!$C$2:$C$871,,MATCH($B92,[2]掉落汇总!$D$1:$M$1)),[2]掉落汇总!$A$2:$A$871,I$1,[2]掉落汇总!$C$2:$C$871,$Q$2)/$Q$3)*宝箱投放计算!H92</f>
        <v>0</v>
      </c>
      <c r="J92">
        <f ca="1">(SUMIFS(OFFSET([2]掉落汇总!$C$2:$C$871,,MATCH($B92,[2]掉落汇总!$D$1:$M$1)),[2]掉落汇总!$A$2:$A$871,J$1,[2]掉落汇总!$C$2:$C$871,$Q$1)+SUMIFS(OFFSET([2]掉落汇总!$C$2:$C$871,,MATCH($B92,[2]掉落汇总!$D$1:$M$1)),[2]掉落汇总!$A$2:$A$871,J$1,[2]掉落汇总!$C$2:$C$871,$Q$2)/$Q$3)*宝箱投放计算!I92</f>
        <v>0</v>
      </c>
      <c r="K92">
        <f ca="1">(SUMIFS(OFFSET([2]掉落汇总!$C$2:$C$871,,MATCH($B92,[2]掉落汇总!$D$1:$M$1)),[2]掉落汇总!$A$2:$A$871,K$1,[2]掉落汇总!$C$2:$C$871,$Q$1)+SUMIFS(OFFSET([2]掉落汇总!$C$2:$C$871,,MATCH($B92,[2]掉落汇总!$D$1:$M$1)),[2]掉落汇总!$A$2:$A$871,K$1,[2]掉落汇总!$C$2:$C$871,$Q$2)/$Q$3)*宝箱投放计算!J92</f>
        <v>0</v>
      </c>
      <c r="L92">
        <f ca="1">(SUMIFS(OFFSET([2]掉落汇总!$C$2:$C$871,,MATCH($B92,[2]掉落汇总!$D$1:$M$1)),[2]掉落汇总!$A$2:$A$871,L$1,[2]掉落汇总!$C$2:$C$871,$Q$1)+SUMIFS(OFFSET([2]掉落汇总!$C$2:$C$871,,MATCH($B92,[2]掉落汇总!$D$1:$M$1)),[2]掉落汇总!$A$2:$A$871,L$1,[2]掉落汇总!$C$2:$C$871,$Q$2)/$Q$3)*宝箱投放计算!K92</f>
        <v>0.36522354606582519</v>
      </c>
      <c r="M92">
        <f ca="1">(SUMIFS(OFFSET([2]掉落汇总!$C$2:$C$871,,MATCH($B92,[2]掉落汇总!$D$1:$M$1)),[2]掉落汇总!$A$2:$A$871,M$1,[2]掉落汇总!$C$2:$C$871,$Q$1)+SUMIFS(OFFSET([2]掉落汇总!$C$2:$C$871,,MATCH($B92,[2]掉落汇总!$D$1:$M$1)),[2]掉落汇总!$A$2:$A$871,M$1,[2]掉落汇总!$C$2:$C$871,$Q$2)/$Q$3)*宝箱投放计算!L92</f>
        <v>0.36155552960411075</v>
      </c>
      <c r="N92">
        <f ca="1">(SUMIFS(OFFSET([2]掉落汇总!$C$2:$C$871,,MATCH($B92,[2]掉落汇总!$D$1:$M$1)),[2]掉落汇总!$A$2:$A$871,N$1,[2]掉落汇总!$C$2:$C$871,$Q$1)+SUMIFS(OFFSET([2]掉落汇总!$C$2:$C$871,,MATCH($B92,[2]掉落汇总!$D$1:$M$1)),[2]掉落汇总!$A$2:$A$871,N$1,[2]掉落汇总!$C$2:$C$871,$Q$2)/$Q$3)*宝箱投放计算!M92</f>
        <v>8.4091467912466203E-2</v>
      </c>
      <c r="O92">
        <f ca="1">(SUMIFS(OFFSET([2]掉落汇总!$C$2:$C$871,,MATCH($B92,[2]掉落汇总!$D$1:$M$1)),[2]掉落汇总!$A$2:$A$871,O$1,[2]掉落汇总!$C$2:$C$871,$Q$1)+SUMIFS(OFFSET([2]掉落汇总!$C$2:$C$871,,MATCH($B92,[2]掉落汇总!$D$1:$M$1)),[2]掉落汇总!$A$2:$A$871,O$1,[2]掉落汇总!$C$2:$C$871,$Q$2)/$Q$3)*宝箱投放计算!N92</f>
        <v>0.17426381605486088</v>
      </c>
    </row>
    <row r="93" spans="1:15" x14ac:dyDescent="0.2">
      <c r="A93">
        <f>玩家成长时间线!A93</f>
        <v>92</v>
      </c>
      <c r="B93">
        <f>玩家成长时间线!B93</f>
        <v>10</v>
      </c>
      <c r="C93">
        <f ca="1">SUM($D$2:D93)</f>
        <v>346.83881494959724</v>
      </c>
      <c r="D93">
        <f t="shared" ca="1" si="1"/>
        <v>3.3652820807841186</v>
      </c>
      <c r="E93">
        <f ca="1">(SUMIFS(OFFSET([2]掉落汇总!$C$2:$C$871,,MATCH($B93,[2]掉落汇总!$D$1:$M$1)),[2]掉落汇总!$A$2:$A$871,E$1,[2]掉落汇总!$C$2:$C$871,$Q$1)+SUMIFS(OFFSET([2]掉落汇总!$C$2:$C$871,,MATCH($B93,[2]掉落汇总!$D$1:$M$1)),[2]掉落汇总!$A$2:$A$871,E$1,[2]掉落汇总!$C$2:$C$871,$Q$2)/$Q$3)*宝箱投放计算!D93</f>
        <v>1.0557071015255128</v>
      </c>
      <c r="F93">
        <f ca="1">(SUMIFS(OFFSET([2]掉落汇总!$C$2:$C$871,,MATCH($B93,[2]掉落汇总!$D$1:$M$1)),[2]掉落汇总!$A$2:$A$871,F$1,[2]掉落汇总!$C$2:$C$871,$Q$1)+SUMIFS(OFFSET([2]掉落汇总!$C$2:$C$871,,MATCH($B93,[2]掉落汇总!$D$1:$M$1)),[2]掉落汇总!$A$2:$A$871,F$1,[2]掉落汇总!$C$2:$C$871,$Q$2)/$Q$3)*宝箱投放计算!E93</f>
        <v>1.3244406196213427</v>
      </c>
      <c r="G93">
        <f ca="1">(SUMIFS(OFFSET([2]掉落汇总!$C$2:$C$871,,MATCH($B93,[2]掉落汇总!$D$1:$M$1)),[2]掉落汇总!$A$2:$A$871,G$1,[2]掉落汇总!$C$2:$C$871,$Q$1)+SUMIFS(OFFSET([2]掉落汇总!$C$2:$C$871,,MATCH($B93,[2]掉落汇总!$D$1:$M$1)),[2]掉落汇总!$A$2:$A$871,G$1,[2]掉落汇总!$C$2:$C$871,$Q$2)/$Q$3)*宝箱投放计算!F93</f>
        <v>0</v>
      </c>
      <c r="H93">
        <f ca="1">(SUMIFS(OFFSET([2]掉落汇总!$C$2:$C$871,,MATCH($B93,[2]掉落汇总!$D$1:$M$1)),[2]掉落汇总!$A$2:$A$871,H$1,[2]掉落汇总!$C$2:$C$871,$Q$1)+SUMIFS(OFFSET([2]掉落汇总!$C$2:$C$871,,MATCH($B93,[2]掉落汇总!$D$1:$M$1)),[2]掉落汇总!$A$2:$A$871,H$1,[2]掉落汇总!$C$2:$C$871,$Q$2)/$Q$3)*宝箱投放计算!G93</f>
        <v>0</v>
      </c>
      <c r="I93">
        <f ca="1">(SUMIFS(OFFSET([2]掉落汇总!$C$2:$C$871,,MATCH($B93,[2]掉落汇总!$D$1:$M$1)),[2]掉落汇总!$A$2:$A$871,I$1,[2]掉落汇总!$C$2:$C$871,$Q$1)+SUMIFS(OFFSET([2]掉落汇总!$C$2:$C$871,,MATCH($B93,[2]掉落汇总!$D$1:$M$1)),[2]掉落汇总!$A$2:$A$871,I$1,[2]掉落汇总!$C$2:$C$871,$Q$2)/$Q$3)*宝箱投放计算!H93</f>
        <v>0</v>
      </c>
      <c r="J93">
        <f ca="1">(SUMIFS(OFFSET([2]掉落汇总!$C$2:$C$871,,MATCH($B93,[2]掉落汇总!$D$1:$M$1)),[2]掉落汇总!$A$2:$A$871,J$1,[2]掉落汇总!$C$2:$C$871,$Q$1)+SUMIFS(OFFSET([2]掉落汇总!$C$2:$C$871,,MATCH($B93,[2]掉落汇总!$D$1:$M$1)),[2]掉落汇总!$A$2:$A$871,J$1,[2]掉落汇总!$C$2:$C$871,$Q$2)/$Q$3)*宝箱投放计算!I93</f>
        <v>0</v>
      </c>
      <c r="K93">
        <f ca="1">(SUMIFS(OFFSET([2]掉落汇总!$C$2:$C$871,,MATCH($B93,[2]掉落汇总!$D$1:$M$1)),[2]掉落汇总!$A$2:$A$871,K$1,[2]掉落汇总!$C$2:$C$871,$Q$1)+SUMIFS(OFFSET([2]掉落汇总!$C$2:$C$871,,MATCH($B93,[2]掉落汇总!$D$1:$M$1)),[2]掉落汇总!$A$2:$A$871,K$1,[2]掉落汇总!$C$2:$C$871,$Q$2)/$Q$3)*宝箱投放计算!J93</f>
        <v>0</v>
      </c>
      <c r="L93">
        <f ca="1">(SUMIFS(OFFSET([2]掉落汇总!$C$2:$C$871,,MATCH($B93,[2]掉落汇总!$D$1:$M$1)),[2]掉落汇总!$A$2:$A$871,L$1,[2]掉落汇总!$C$2:$C$871,$Q$1)+SUMIFS(OFFSET([2]掉落汇总!$C$2:$C$871,,MATCH($B93,[2]掉落汇总!$D$1:$M$1)),[2]掉落汇总!$A$2:$A$871,L$1,[2]掉落汇总!$C$2:$C$871,$Q$2)/$Q$3)*宝箱投放计算!K93</f>
        <v>0.36522354606582519</v>
      </c>
      <c r="M93">
        <f ca="1">(SUMIFS(OFFSET([2]掉落汇总!$C$2:$C$871,,MATCH($B93,[2]掉落汇总!$D$1:$M$1)),[2]掉落汇总!$A$2:$A$871,M$1,[2]掉落汇总!$C$2:$C$871,$Q$1)+SUMIFS(OFFSET([2]掉落汇总!$C$2:$C$871,,MATCH($B93,[2]掉落汇总!$D$1:$M$1)),[2]掉落汇总!$A$2:$A$871,M$1,[2]掉落汇总!$C$2:$C$871,$Q$2)/$Q$3)*宝箱投放计算!L93</f>
        <v>0.36155552960411075</v>
      </c>
      <c r="N93">
        <f ca="1">(SUMIFS(OFFSET([2]掉落汇总!$C$2:$C$871,,MATCH($B93,[2]掉落汇总!$D$1:$M$1)),[2]掉落汇总!$A$2:$A$871,N$1,[2]掉落汇总!$C$2:$C$871,$Q$1)+SUMIFS(OFFSET([2]掉落汇总!$C$2:$C$871,,MATCH($B93,[2]掉落汇总!$D$1:$M$1)),[2]掉落汇总!$A$2:$A$871,N$1,[2]掉落汇总!$C$2:$C$871,$Q$2)/$Q$3)*宝箱投放计算!M93</f>
        <v>8.4091467912466203E-2</v>
      </c>
      <c r="O93">
        <f ca="1">(SUMIFS(OFFSET([2]掉落汇总!$C$2:$C$871,,MATCH($B93,[2]掉落汇总!$D$1:$M$1)),[2]掉落汇总!$A$2:$A$871,O$1,[2]掉落汇总!$C$2:$C$871,$Q$1)+SUMIFS(OFFSET([2]掉落汇总!$C$2:$C$871,,MATCH($B93,[2]掉落汇总!$D$1:$M$1)),[2]掉落汇总!$A$2:$A$871,O$1,[2]掉落汇总!$C$2:$C$871,$Q$2)/$Q$3)*宝箱投放计算!N93</f>
        <v>0.17426381605486088</v>
      </c>
    </row>
    <row r="94" spans="1:15" x14ac:dyDescent="0.2">
      <c r="A94">
        <f>玩家成长时间线!A94</f>
        <v>93</v>
      </c>
      <c r="B94">
        <f>玩家成长时间线!B94</f>
        <v>10</v>
      </c>
      <c r="C94">
        <f ca="1">SUM($D$2:D94)</f>
        <v>350.29954153327458</v>
      </c>
      <c r="D94">
        <f t="shared" ca="1" si="1"/>
        <v>3.4607265836773329</v>
      </c>
      <c r="E94">
        <f ca="1">(SUMIFS(OFFSET([2]掉落汇总!$C$2:$C$871,,MATCH($B94,[2]掉落汇总!$D$1:$M$1)),[2]掉落汇总!$A$2:$A$871,E$1,[2]掉落汇总!$C$2:$C$871,$Q$1)+SUMIFS(OFFSET([2]掉落汇总!$C$2:$C$871,,MATCH($B94,[2]掉落汇总!$D$1:$M$1)),[2]掉落汇总!$A$2:$A$871,E$1,[2]掉落汇总!$C$2:$C$871,$Q$2)/$Q$3)*宝箱投放计算!D94</f>
        <v>1.1511516044187269</v>
      </c>
      <c r="F94">
        <f ca="1">(SUMIFS(OFFSET([2]掉落汇总!$C$2:$C$871,,MATCH($B94,[2]掉落汇总!$D$1:$M$1)),[2]掉落汇总!$A$2:$A$871,F$1,[2]掉落汇总!$C$2:$C$871,$Q$1)+SUMIFS(OFFSET([2]掉落汇总!$C$2:$C$871,,MATCH($B94,[2]掉落汇总!$D$1:$M$1)),[2]掉落汇总!$A$2:$A$871,F$1,[2]掉落汇总!$C$2:$C$871,$Q$2)/$Q$3)*宝箱投放计算!E94</f>
        <v>1.3244406196213427</v>
      </c>
      <c r="G94">
        <f ca="1">(SUMIFS(OFFSET([2]掉落汇总!$C$2:$C$871,,MATCH($B94,[2]掉落汇总!$D$1:$M$1)),[2]掉落汇总!$A$2:$A$871,G$1,[2]掉落汇总!$C$2:$C$871,$Q$1)+SUMIFS(OFFSET([2]掉落汇总!$C$2:$C$871,,MATCH($B94,[2]掉落汇总!$D$1:$M$1)),[2]掉落汇总!$A$2:$A$871,G$1,[2]掉落汇总!$C$2:$C$871,$Q$2)/$Q$3)*宝箱投放计算!F94</f>
        <v>0</v>
      </c>
      <c r="H94">
        <f ca="1">(SUMIFS(OFFSET([2]掉落汇总!$C$2:$C$871,,MATCH($B94,[2]掉落汇总!$D$1:$M$1)),[2]掉落汇总!$A$2:$A$871,H$1,[2]掉落汇总!$C$2:$C$871,$Q$1)+SUMIFS(OFFSET([2]掉落汇总!$C$2:$C$871,,MATCH($B94,[2]掉落汇总!$D$1:$M$1)),[2]掉落汇总!$A$2:$A$871,H$1,[2]掉落汇总!$C$2:$C$871,$Q$2)/$Q$3)*宝箱投放计算!G94</f>
        <v>0</v>
      </c>
      <c r="I94">
        <f ca="1">(SUMIFS(OFFSET([2]掉落汇总!$C$2:$C$871,,MATCH($B94,[2]掉落汇总!$D$1:$M$1)),[2]掉落汇总!$A$2:$A$871,I$1,[2]掉落汇总!$C$2:$C$871,$Q$1)+SUMIFS(OFFSET([2]掉落汇总!$C$2:$C$871,,MATCH($B94,[2]掉落汇总!$D$1:$M$1)),[2]掉落汇总!$A$2:$A$871,I$1,[2]掉落汇总!$C$2:$C$871,$Q$2)/$Q$3)*宝箱投放计算!H94</f>
        <v>0</v>
      </c>
      <c r="J94">
        <f ca="1">(SUMIFS(OFFSET([2]掉落汇总!$C$2:$C$871,,MATCH($B94,[2]掉落汇总!$D$1:$M$1)),[2]掉落汇总!$A$2:$A$871,J$1,[2]掉落汇总!$C$2:$C$871,$Q$1)+SUMIFS(OFFSET([2]掉落汇总!$C$2:$C$871,,MATCH($B94,[2]掉落汇总!$D$1:$M$1)),[2]掉落汇总!$A$2:$A$871,J$1,[2]掉落汇总!$C$2:$C$871,$Q$2)/$Q$3)*宝箱投放计算!I94</f>
        <v>0</v>
      </c>
      <c r="K94">
        <f ca="1">(SUMIFS(OFFSET([2]掉落汇总!$C$2:$C$871,,MATCH($B94,[2]掉落汇总!$D$1:$M$1)),[2]掉落汇总!$A$2:$A$871,K$1,[2]掉落汇总!$C$2:$C$871,$Q$1)+SUMIFS(OFFSET([2]掉落汇总!$C$2:$C$871,,MATCH($B94,[2]掉落汇总!$D$1:$M$1)),[2]掉落汇总!$A$2:$A$871,K$1,[2]掉落汇总!$C$2:$C$871,$Q$2)/$Q$3)*宝箱投放计算!J94</f>
        <v>0</v>
      </c>
      <c r="L94">
        <f ca="1">(SUMIFS(OFFSET([2]掉落汇总!$C$2:$C$871,,MATCH($B94,[2]掉落汇总!$D$1:$M$1)),[2]掉落汇总!$A$2:$A$871,L$1,[2]掉落汇总!$C$2:$C$871,$Q$1)+SUMIFS(OFFSET([2]掉落汇总!$C$2:$C$871,,MATCH($B94,[2]掉落汇总!$D$1:$M$1)),[2]掉落汇总!$A$2:$A$871,L$1,[2]掉落汇总!$C$2:$C$871,$Q$2)/$Q$3)*宝箱投放计算!K94</f>
        <v>0.36522354606582519</v>
      </c>
      <c r="M94">
        <f ca="1">(SUMIFS(OFFSET([2]掉落汇总!$C$2:$C$871,,MATCH($B94,[2]掉落汇总!$D$1:$M$1)),[2]掉落汇总!$A$2:$A$871,M$1,[2]掉落汇总!$C$2:$C$871,$Q$1)+SUMIFS(OFFSET([2]掉落汇总!$C$2:$C$871,,MATCH($B94,[2]掉落汇总!$D$1:$M$1)),[2]掉落汇总!$A$2:$A$871,M$1,[2]掉落汇总!$C$2:$C$871,$Q$2)/$Q$3)*宝箱投放计算!L94</f>
        <v>0.36155552960411075</v>
      </c>
      <c r="N94">
        <f ca="1">(SUMIFS(OFFSET([2]掉落汇总!$C$2:$C$871,,MATCH($B94,[2]掉落汇总!$D$1:$M$1)),[2]掉落汇总!$A$2:$A$871,N$1,[2]掉落汇总!$C$2:$C$871,$Q$1)+SUMIFS(OFFSET([2]掉落汇总!$C$2:$C$871,,MATCH($B94,[2]掉落汇总!$D$1:$M$1)),[2]掉落汇总!$A$2:$A$871,N$1,[2]掉落汇总!$C$2:$C$871,$Q$2)/$Q$3)*宝箱投放计算!M94</f>
        <v>8.4091467912466203E-2</v>
      </c>
      <c r="O94">
        <f ca="1">(SUMIFS(OFFSET([2]掉落汇总!$C$2:$C$871,,MATCH($B94,[2]掉落汇总!$D$1:$M$1)),[2]掉落汇总!$A$2:$A$871,O$1,[2]掉落汇总!$C$2:$C$871,$Q$1)+SUMIFS(OFFSET([2]掉落汇总!$C$2:$C$871,,MATCH($B94,[2]掉落汇总!$D$1:$M$1)),[2]掉落汇总!$A$2:$A$871,O$1,[2]掉落汇总!$C$2:$C$871,$Q$2)/$Q$3)*宝箱投放计算!N94</f>
        <v>0.17426381605486088</v>
      </c>
    </row>
    <row r="95" spans="1:15" x14ac:dyDescent="0.2">
      <c r="A95">
        <f>玩家成长时间线!A95</f>
        <v>94</v>
      </c>
      <c r="B95">
        <f>玩家成长时间线!B95</f>
        <v>10</v>
      </c>
      <c r="C95">
        <f ca="1">SUM($D$2:D95)</f>
        <v>353.67391356671521</v>
      </c>
      <c r="D95">
        <f t="shared" ca="1" si="1"/>
        <v>3.3743720334406153</v>
      </c>
      <c r="E95">
        <f ca="1">(SUMIFS(OFFSET([2]掉落汇总!$C$2:$C$871,,MATCH($B95,[2]掉落汇总!$D$1:$M$1)),[2]掉落汇总!$A$2:$A$871,E$1,[2]掉落汇总!$C$2:$C$871,$Q$1)+SUMIFS(OFFSET([2]掉落汇总!$C$2:$C$871,,MATCH($B95,[2]掉落汇总!$D$1:$M$1)),[2]掉落汇总!$A$2:$A$871,E$1,[2]掉落汇总!$C$2:$C$871,$Q$2)/$Q$3)*宝箱投放计算!D95</f>
        <v>1.0647970541820095</v>
      </c>
      <c r="F95">
        <f ca="1">(SUMIFS(OFFSET([2]掉落汇总!$C$2:$C$871,,MATCH($B95,[2]掉落汇总!$D$1:$M$1)),[2]掉落汇总!$A$2:$A$871,F$1,[2]掉落汇总!$C$2:$C$871,$Q$1)+SUMIFS(OFFSET([2]掉落汇总!$C$2:$C$871,,MATCH($B95,[2]掉落汇总!$D$1:$M$1)),[2]掉落汇总!$A$2:$A$871,F$1,[2]掉落汇总!$C$2:$C$871,$Q$2)/$Q$3)*宝箱投放计算!E95</f>
        <v>1.3244406196213427</v>
      </c>
      <c r="G95">
        <f ca="1">(SUMIFS(OFFSET([2]掉落汇总!$C$2:$C$871,,MATCH($B95,[2]掉落汇总!$D$1:$M$1)),[2]掉落汇总!$A$2:$A$871,G$1,[2]掉落汇总!$C$2:$C$871,$Q$1)+SUMIFS(OFFSET([2]掉落汇总!$C$2:$C$871,,MATCH($B95,[2]掉落汇总!$D$1:$M$1)),[2]掉落汇总!$A$2:$A$871,G$1,[2]掉落汇总!$C$2:$C$871,$Q$2)/$Q$3)*宝箱投放计算!F95</f>
        <v>0</v>
      </c>
      <c r="H95">
        <f ca="1">(SUMIFS(OFFSET([2]掉落汇总!$C$2:$C$871,,MATCH($B95,[2]掉落汇总!$D$1:$M$1)),[2]掉落汇总!$A$2:$A$871,H$1,[2]掉落汇总!$C$2:$C$871,$Q$1)+SUMIFS(OFFSET([2]掉落汇总!$C$2:$C$871,,MATCH($B95,[2]掉落汇总!$D$1:$M$1)),[2]掉落汇总!$A$2:$A$871,H$1,[2]掉落汇总!$C$2:$C$871,$Q$2)/$Q$3)*宝箱投放计算!G95</f>
        <v>0</v>
      </c>
      <c r="I95">
        <f ca="1">(SUMIFS(OFFSET([2]掉落汇总!$C$2:$C$871,,MATCH($B95,[2]掉落汇总!$D$1:$M$1)),[2]掉落汇总!$A$2:$A$871,I$1,[2]掉落汇总!$C$2:$C$871,$Q$1)+SUMIFS(OFFSET([2]掉落汇总!$C$2:$C$871,,MATCH($B95,[2]掉落汇总!$D$1:$M$1)),[2]掉落汇总!$A$2:$A$871,I$1,[2]掉落汇总!$C$2:$C$871,$Q$2)/$Q$3)*宝箱投放计算!H95</f>
        <v>0</v>
      </c>
      <c r="J95">
        <f ca="1">(SUMIFS(OFFSET([2]掉落汇总!$C$2:$C$871,,MATCH($B95,[2]掉落汇总!$D$1:$M$1)),[2]掉落汇总!$A$2:$A$871,J$1,[2]掉落汇总!$C$2:$C$871,$Q$1)+SUMIFS(OFFSET([2]掉落汇总!$C$2:$C$871,,MATCH($B95,[2]掉落汇总!$D$1:$M$1)),[2]掉落汇总!$A$2:$A$871,J$1,[2]掉落汇总!$C$2:$C$871,$Q$2)/$Q$3)*宝箱投放计算!I95</f>
        <v>0</v>
      </c>
      <c r="K95">
        <f ca="1">(SUMIFS(OFFSET([2]掉落汇总!$C$2:$C$871,,MATCH($B95,[2]掉落汇总!$D$1:$M$1)),[2]掉落汇总!$A$2:$A$871,K$1,[2]掉落汇总!$C$2:$C$871,$Q$1)+SUMIFS(OFFSET([2]掉落汇总!$C$2:$C$871,,MATCH($B95,[2]掉落汇总!$D$1:$M$1)),[2]掉落汇总!$A$2:$A$871,K$1,[2]掉落汇总!$C$2:$C$871,$Q$2)/$Q$3)*宝箱投放计算!J95</f>
        <v>0</v>
      </c>
      <c r="L95">
        <f ca="1">(SUMIFS(OFFSET([2]掉落汇总!$C$2:$C$871,,MATCH($B95,[2]掉落汇总!$D$1:$M$1)),[2]掉落汇总!$A$2:$A$871,L$1,[2]掉落汇总!$C$2:$C$871,$Q$1)+SUMIFS(OFFSET([2]掉落汇总!$C$2:$C$871,,MATCH($B95,[2]掉落汇总!$D$1:$M$1)),[2]掉落汇总!$A$2:$A$871,L$1,[2]掉落汇总!$C$2:$C$871,$Q$2)/$Q$3)*宝箱投放计算!K95</f>
        <v>0.36522354606582519</v>
      </c>
      <c r="M95">
        <f ca="1">(SUMIFS(OFFSET([2]掉落汇总!$C$2:$C$871,,MATCH($B95,[2]掉落汇总!$D$1:$M$1)),[2]掉落汇总!$A$2:$A$871,M$1,[2]掉落汇总!$C$2:$C$871,$Q$1)+SUMIFS(OFFSET([2]掉落汇总!$C$2:$C$871,,MATCH($B95,[2]掉落汇总!$D$1:$M$1)),[2]掉落汇总!$A$2:$A$871,M$1,[2]掉落汇总!$C$2:$C$871,$Q$2)/$Q$3)*宝箱投放计算!L95</f>
        <v>0.36155552960411075</v>
      </c>
      <c r="N95">
        <f ca="1">(SUMIFS(OFFSET([2]掉落汇总!$C$2:$C$871,,MATCH($B95,[2]掉落汇总!$D$1:$M$1)),[2]掉落汇总!$A$2:$A$871,N$1,[2]掉落汇总!$C$2:$C$871,$Q$1)+SUMIFS(OFFSET([2]掉落汇总!$C$2:$C$871,,MATCH($B95,[2]掉落汇总!$D$1:$M$1)),[2]掉落汇总!$A$2:$A$871,N$1,[2]掉落汇总!$C$2:$C$871,$Q$2)/$Q$3)*宝箱投放计算!M95</f>
        <v>8.4091467912466203E-2</v>
      </c>
      <c r="O95">
        <f ca="1">(SUMIFS(OFFSET([2]掉落汇总!$C$2:$C$871,,MATCH($B95,[2]掉落汇总!$D$1:$M$1)),[2]掉落汇总!$A$2:$A$871,O$1,[2]掉落汇总!$C$2:$C$871,$Q$1)+SUMIFS(OFFSET([2]掉落汇总!$C$2:$C$871,,MATCH($B95,[2]掉落汇总!$D$1:$M$1)),[2]掉落汇总!$A$2:$A$871,O$1,[2]掉落汇总!$C$2:$C$871,$Q$2)/$Q$3)*宝箱投放计算!N95</f>
        <v>0.17426381605486088</v>
      </c>
    </row>
    <row r="96" spans="1:15" x14ac:dyDescent="0.2">
      <c r="A96">
        <f>玩家成长时间线!A96</f>
        <v>95</v>
      </c>
      <c r="B96">
        <f>玩家成长时间线!B96</f>
        <v>10</v>
      </c>
      <c r="C96">
        <f ca="1">SUM($D$2:D96)</f>
        <v>357.0528305764841</v>
      </c>
      <c r="D96">
        <f t="shared" ca="1" si="1"/>
        <v>3.3789170097688639</v>
      </c>
      <c r="E96">
        <f ca="1">(SUMIFS(OFFSET([2]掉落汇总!$C$2:$C$871,,MATCH($B96,[2]掉落汇总!$D$1:$M$1)),[2]掉落汇总!$A$2:$A$871,E$1,[2]掉落汇总!$C$2:$C$871,$Q$1)+SUMIFS(OFFSET([2]掉落汇总!$C$2:$C$871,,MATCH($B96,[2]掉落汇总!$D$1:$M$1)),[2]掉落汇总!$A$2:$A$871,E$1,[2]掉落汇总!$C$2:$C$871,$Q$2)/$Q$3)*宝箱投放计算!D96</f>
        <v>1.0693420305102579</v>
      </c>
      <c r="F96">
        <f ca="1">(SUMIFS(OFFSET([2]掉落汇总!$C$2:$C$871,,MATCH($B96,[2]掉落汇总!$D$1:$M$1)),[2]掉落汇总!$A$2:$A$871,F$1,[2]掉落汇总!$C$2:$C$871,$Q$1)+SUMIFS(OFFSET([2]掉落汇总!$C$2:$C$871,,MATCH($B96,[2]掉落汇总!$D$1:$M$1)),[2]掉落汇总!$A$2:$A$871,F$1,[2]掉落汇总!$C$2:$C$871,$Q$2)/$Q$3)*宝箱投放计算!E96</f>
        <v>1.3244406196213427</v>
      </c>
      <c r="G96">
        <f ca="1">(SUMIFS(OFFSET([2]掉落汇总!$C$2:$C$871,,MATCH($B96,[2]掉落汇总!$D$1:$M$1)),[2]掉落汇总!$A$2:$A$871,G$1,[2]掉落汇总!$C$2:$C$871,$Q$1)+SUMIFS(OFFSET([2]掉落汇总!$C$2:$C$871,,MATCH($B96,[2]掉落汇总!$D$1:$M$1)),[2]掉落汇总!$A$2:$A$871,G$1,[2]掉落汇总!$C$2:$C$871,$Q$2)/$Q$3)*宝箱投放计算!F96</f>
        <v>0</v>
      </c>
      <c r="H96">
        <f ca="1">(SUMIFS(OFFSET([2]掉落汇总!$C$2:$C$871,,MATCH($B96,[2]掉落汇总!$D$1:$M$1)),[2]掉落汇总!$A$2:$A$871,H$1,[2]掉落汇总!$C$2:$C$871,$Q$1)+SUMIFS(OFFSET([2]掉落汇总!$C$2:$C$871,,MATCH($B96,[2]掉落汇总!$D$1:$M$1)),[2]掉落汇总!$A$2:$A$871,H$1,[2]掉落汇总!$C$2:$C$871,$Q$2)/$Q$3)*宝箱投放计算!G96</f>
        <v>0</v>
      </c>
      <c r="I96">
        <f ca="1">(SUMIFS(OFFSET([2]掉落汇总!$C$2:$C$871,,MATCH($B96,[2]掉落汇总!$D$1:$M$1)),[2]掉落汇总!$A$2:$A$871,I$1,[2]掉落汇总!$C$2:$C$871,$Q$1)+SUMIFS(OFFSET([2]掉落汇总!$C$2:$C$871,,MATCH($B96,[2]掉落汇总!$D$1:$M$1)),[2]掉落汇总!$A$2:$A$871,I$1,[2]掉落汇总!$C$2:$C$871,$Q$2)/$Q$3)*宝箱投放计算!H96</f>
        <v>0</v>
      </c>
      <c r="J96">
        <f ca="1">(SUMIFS(OFFSET([2]掉落汇总!$C$2:$C$871,,MATCH($B96,[2]掉落汇总!$D$1:$M$1)),[2]掉落汇总!$A$2:$A$871,J$1,[2]掉落汇总!$C$2:$C$871,$Q$1)+SUMIFS(OFFSET([2]掉落汇总!$C$2:$C$871,,MATCH($B96,[2]掉落汇总!$D$1:$M$1)),[2]掉落汇总!$A$2:$A$871,J$1,[2]掉落汇总!$C$2:$C$871,$Q$2)/$Q$3)*宝箱投放计算!I96</f>
        <v>0</v>
      </c>
      <c r="K96">
        <f ca="1">(SUMIFS(OFFSET([2]掉落汇总!$C$2:$C$871,,MATCH($B96,[2]掉落汇总!$D$1:$M$1)),[2]掉落汇总!$A$2:$A$871,K$1,[2]掉落汇总!$C$2:$C$871,$Q$1)+SUMIFS(OFFSET([2]掉落汇总!$C$2:$C$871,,MATCH($B96,[2]掉落汇总!$D$1:$M$1)),[2]掉落汇总!$A$2:$A$871,K$1,[2]掉落汇总!$C$2:$C$871,$Q$2)/$Q$3)*宝箱投放计算!J96</f>
        <v>0</v>
      </c>
      <c r="L96">
        <f ca="1">(SUMIFS(OFFSET([2]掉落汇总!$C$2:$C$871,,MATCH($B96,[2]掉落汇总!$D$1:$M$1)),[2]掉落汇总!$A$2:$A$871,L$1,[2]掉落汇总!$C$2:$C$871,$Q$1)+SUMIFS(OFFSET([2]掉落汇总!$C$2:$C$871,,MATCH($B96,[2]掉落汇总!$D$1:$M$1)),[2]掉落汇总!$A$2:$A$871,L$1,[2]掉落汇总!$C$2:$C$871,$Q$2)/$Q$3)*宝箱投放计算!K96</f>
        <v>0.36522354606582519</v>
      </c>
      <c r="M96">
        <f ca="1">(SUMIFS(OFFSET([2]掉落汇总!$C$2:$C$871,,MATCH($B96,[2]掉落汇总!$D$1:$M$1)),[2]掉落汇总!$A$2:$A$871,M$1,[2]掉落汇总!$C$2:$C$871,$Q$1)+SUMIFS(OFFSET([2]掉落汇总!$C$2:$C$871,,MATCH($B96,[2]掉落汇总!$D$1:$M$1)),[2]掉落汇总!$A$2:$A$871,M$1,[2]掉落汇总!$C$2:$C$871,$Q$2)/$Q$3)*宝箱投放计算!L96</f>
        <v>0.36155552960411075</v>
      </c>
      <c r="N96">
        <f ca="1">(SUMIFS(OFFSET([2]掉落汇总!$C$2:$C$871,,MATCH($B96,[2]掉落汇总!$D$1:$M$1)),[2]掉落汇总!$A$2:$A$871,N$1,[2]掉落汇总!$C$2:$C$871,$Q$1)+SUMIFS(OFFSET([2]掉落汇总!$C$2:$C$871,,MATCH($B96,[2]掉落汇总!$D$1:$M$1)),[2]掉落汇总!$A$2:$A$871,N$1,[2]掉落汇总!$C$2:$C$871,$Q$2)/$Q$3)*宝箱投放计算!M96</f>
        <v>8.4091467912466203E-2</v>
      </c>
      <c r="O96">
        <f ca="1">(SUMIFS(OFFSET([2]掉落汇总!$C$2:$C$871,,MATCH($B96,[2]掉落汇总!$D$1:$M$1)),[2]掉落汇总!$A$2:$A$871,O$1,[2]掉落汇总!$C$2:$C$871,$Q$1)+SUMIFS(OFFSET([2]掉落汇总!$C$2:$C$871,,MATCH($B96,[2]掉落汇总!$D$1:$M$1)),[2]掉落汇总!$A$2:$A$871,O$1,[2]掉落汇总!$C$2:$C$871,$Q$2)/$Q$3)*宝箱投放计算!N96</f>
        <v>0.17426381605486088</v>
      </c>
    </row>
    <row r="97" spans="1:15" x14ac:dyDescent="0.2">
      <c r="A97">
        <f>玩家成长时间线!A97</f>
        <v>96</v>
      </c>
      <c r="B97">
        <f>玩家成长时间线!B97</f>
        <v>10</v>
      </c>
      <c r="C97">
        <f ca="1">SUM($D$2:D97)</f>
        <v>360.52719208914618</v>
      </c>
      <c r="D97">
        <f t="shared" ca="1" si="1"/>
        <v>3.4743615126620777</v>
      </c>
      <c r="E97">
        <f ca="1">(SUMIFS(OFFSET([2]掉落汇总!$C$2:$C$871,,MATCH($B97,[2]掉落汇总!$D$1:$M$1)),[2]掉落汇总!$A$2:$A$871,E$1,[2]掉落汇总!$C$2:$C$871,$Q$1)+SUMIFS(OFFSET([2]掉落汇总!$C$2:$C$871,,MATCH($B97,[2]掉落汇总!$D$1:$M$1)),[2]掉落汇总!$A$2:$A$871,E$1,[2]掉落汇总!$C$2:$C$871,$Q$2)/$Q$3)*宝箱投放计算!D97</f>
        <v>1.1647865334034717</v>
      </c>
      <c r="F97">
        <f ca="1">(SUMIFS(OFFSET([2]掉落汇总!$C$2:$C$871,,MATCH($B97,[2]掉落汇总!$D$1:$M$1)),[2]掉落汇总!$A$2:$A$871,F$1,[2]掉落汇总!$C$2:$C$871,$Q$1)+SUMIFS(OFFSET([2]掉落汇总!$C$2:$C$871,,MATCH($B97,[2]掉落汇总!$D$1:$M$1)),[2]掉落汇总!$A$2:$A$871,F$1,[2]掉落汇总!$C$2:$C$871,$Q$2)/$Q$3)*宝箱投放计算!E97</f>
        <v>1.3244406196213427</v>
      </c>
      <c r="G97">
        <f ca="1">(SUMIFS(OFFSET([2]掉落汇总!$C$2:$C$871,,MATCH($B97,[2]掉落汇总!$D$1:$M$1)),[2]掉落汇总!$A$2:$A$871,G$1,[2]掉落汇总!$C$2:$C$871,$Q$1)+SUMIFS(OFFSET([2]掉落汇总!$C$2:$C$871,,MATCH($B97,[2]掉落汇总!$D$1:$M$1)),[2]掉落汇总!$A$2:$A$871,G$1,[2]掉落汇总!$C$2:$C$871,$Q$2)/$Q$3)*宝箱投放计算!F97</f>
        <v>0</v>
      </c>
      <c r="H97">
        <f ca="1">(SUMIFS(OFFSET([2]掉落汇总!$C$2:$C$871,,MATCH($B97,[2]掉落汇总!$D$1:$M$1)),[2]掉落汇总!$A$2:$A$871,H$1,[2]掉落汇总!$C$2:$C$871,$Q$1)+SUMIFS(OFFSET([2]掉落汇总!$C$2:$C$871,,MATCH($B97,[2]掉落汇总!$D$1:$M$1)),[2]掉落汇总!$A$2:$A$871,H$1,[2]掉落汇总!$C$2:$C$871,$Q$2)/$Q$3)*宝箱投放计算!G97</f>
        <v>0</v>
      </c>
      <c r="I97">
        <f ca="1">(SUMIFS(OFFSET([2]掉落汇总!$C$2:$C$871,,MATCH($B97,[2]掉落汇总!$D$1:$M$1)),[2]掉落汇总!$A$2:$A$871,I$1,[2]掉落汇总!$C$2:$C$871,$Q$1)+SUMIFS(OFFSET([2]掉落汇总!$C$2:$C$871,,MATCH($B97,[2]掉落汇总!$D$1:$M$1)),[2]掉落汇总!$A$2:$A$871,I$1,[2]掉落汇总!$C$2:$C$871,$Q$2)/$Q$3)*宝箱投放计算!H97</f>
        <v>0</v>
      </c>
      <c r="J97">
        <f ca="1">(SUMIFS(OFFSET([2]掉落汇总!$C$2:$C$871,,MATCH($B97,[2]掉落汇总!$D$1:$M$1)),[2]掉落汇总!$A$2:$A$871,J$1,[2]掉落汇总!$C$2:$C$871,$Q$1)+SUMIFS(OFFSET([2]掉落汇总!$C$2:$C$871,,MATCH($B97,[2]掉落汇总!$D$1:$M$1)),[2]掉落汇总!$A$2:$A$871,J$1,[2]掉落汇总!$C$2:$C$871,$Q$2)/$Q$3)*宝箱投放计算!I97</f>
        <v>0</v>
      </c>
      <c r="K97">
        <f ca="1">(SUMIFS(OFFSET([2]掉落汇总!$C$2:$C$871,,MATCH($B97,[2]掉落汇总!$D$1:$M$1)),[2]掉落汇总!$A$2:$A$871,K$1,[2]掉落汇总!$C$2:$C$871,$Q$1)+SUMIFS(OFFSET([2]掉落汇总!$C$2:$C$871,,MATCH($B97,[2]掉落汇总!$D$1:$M$1)),[2]掉落汇总!$A$2:$A$871,K$1,[2]掉落汇总!$C$2:$C$871,$Q$2)/$Q$3)*宝箱投放计算!J97</f>
        <v>0</v>
      </c>
      <c r="L97">
        <f ca="1">(SUMIFS(OFFSET([2]掉落汇总!$C$2:$C$871,,MATCH($B97,[2]掉落汇总!$D$1:$M$1)),[2]掉落汇总!$A$2:$A$871,L$1,[2]掉落汇总!$C$2:$C$871,$Q$1)+SUMIFS(OFFSET([2]掉落汇总!$C$2:$C$871,,MATCH($B97,[2]掉落汇总!$D$1:$M$1)),[2]掉落汇总!$A$2:$A$871,L$1,[2]掉落汇总!$C$2:$C$871,$Q$2)/$Q$3)*宝箱投放计算!K97</f>
        <v>0.36522354606582519</v>
      </c>
      <c r="M97">
        <f ca="1">(SUMIFS(OFFSET([2]掉落汇总!$C$2:$C$871,,MATCH($B97,[2]掉落汇总!$D$1:$M$1)),[2]掉落汇总!$A$2:$A$871,M$1,[2]掉落汇总!$C$2:$C$871,$Q$1)+SUMIFS(OFFSET([2]掉落汇总!$C$2:$C$871,,MATCH($B97,[2]掉落汇总!$D$1:$M$1)),[2]掉落汇总!$A$2:$A$871,M$1,[2]掉落汇总!$C$2:$C$871,$Q$2)/$Q$3)*宝箱投放计算!L97</f>
        <v>0.36155552960411075</v>
      </c>
      <c r="N97">
        <f ca="1">(SUMIFS(OFFSET([2]掉落汇总!$C$2:$C$871,,MATCH($B97,[2]掉落汇总!$D$1:$M$1)),[2]掉落汇总!$A$2:$A$871,N$1,[2]掉落汇总!$C$2:$C$871,$Q$1)+SUMIFS(OFFSET([2]掉落汇总!$C$2:$C$871,,MATCH($B97,[2]掉落汇总!$D$1:$M$1)),[2]掉落汇总!$A$2:$A$871,N$1,[2]掉落汇总!$C$2:$C$871,$Q$2)/$Q$3)*宝箱投放计算!M97</f>
        <v>8.4091467912466203E-2</v>
      </c>
      <c r="O97">
        <f ca="1">(SUMIFS(OFFSET([2]掉落汇总!$C$2:$C$871,,MATCH($B97,[2]掉落汇总!$D$1:$M$1)),[2]掉落汇总!$A$2:$A$871,O$1,[2]掉落汇总!$C$2:$C$871,$Q$1)+SUMIFS(OFFSET([2]掉落汇总!$C$2:$C$871,,MATCH($B97,[2]掉落汇总!$D$1:$M$1)),[2]掉落汇总!$A$2:$A$871,O$1,[2]掉落汇总!$C$2:$C$871,$Q$2)/$Q$3)*宝箱投放计算!N97</f>
        <v>0.17426381605486088</v>
      </c>
    </row>
    <row r="98" spans="1:15" x14ac:dyDescent="0.2">
      <c r="A98">
        <f>玩家成长时间线!A98</f>
        <v>97</v>
      </c>
      <c r="B98">
        <f>玩家成长时间线!B98</f>
        <v>10</v>
      </c>
      <c r="C98">
        <f ca="1">SUM($D$2:D98)</f>
        <v>363.91519905157156</v>
      </c>
      <c r="D98">
        <f t="shared" ca="1" si="1"/>
        <v>3.3880069624253601</v>
      </c>
      <c r="E98">
        <f ca="1">(SUMIFS(OFFSET([2]掉落汇总!$C$2:$C$871,,MATCH($B98,[2]掉落汇总!$D$1:$M$1)),[2]掉落汇总!$A$2:$A$871,E$1,[2]掉落汇总!$C$2:$C$871,$Q$1)+SUMIFS(OFFSET([2]掉落汇总!$C$2:$C$871,,MATCH($B98,[2]掉落汇总!$D$1:$M$1)),[2]掉落汇总!$A$2:$A$871,E$1,[2]掉落汇总!$C$2:$C$871,$Q$2)/$Q$3)*宝箱投放计算!D98</f>
        <v>1.0784319831667541</v>
      </c>
      <c r="F98">
        <f ca="1">(SUMIFS(OFFSET([2]掉落汇总!$C$2:$C$871,,MATCH($B98,[2]掉落汇总!$D$1:$M$1)),[2]掉落汇总!$A$2:$A$871,F$1,[2]掉落汇总!$C$2:$C$871,$Q$1)+SUMIFS(OFFSET([2]掉落汇总!$C$2:$C$871,,MATCH($B98,[2]掉落汇总!$D$1:$M$1)),[2]掉落汇总!$A$2:$A$871,F$1,[2]掉落汇总!$C$2:$C$871,$Q$2)/$Q$3)*宝箱投放计算!E98</f>
        <v>1.3244406196213427</v>
      </c>
      <c r="G98">
        <f ca="1">(SUMIFS(OFFSET([2]掉落汇总!$C$2:$C$871,,MATCH($B98,[2]掉落汇总!$D$1:$M$1)),[2]掉落汇总!$A$2:$A$871,G$1,[2]掉落汇总!$C$2:$C$871,$Q$1)+SUMIFS(OFFSET([2]掉落汇总!$C$2:$C$871,,MATCH($B98,[2]掉落汇总!$D$1:$M$1)),[2]掉落汇总!$A$2:$A$871,G$1,[2]掉落汇总!$C$2:$C$871,$Q$2)/$Q$3)*宝箱投放计算!F98</f>
        <v>0</v>
      </c>
      <c r="H98">
        <f ca="1">(SUMIFS(OFFSET([2]掉落汇总!$C$2:$C$871,,MATCH($B98,[2]掉落汇总!$D$1:$M$1)),[2]掉落汇总!$A$2:$A$871,H$1,[2]掉落汇总!$C$2:$C$871,$Q$1)+SUMIFS(OFFSET([2]掉落汇总!$C$2:$C$871,,MATCH($B98,[2]掉落汇总!$D$1:$M$1)),[2]掉落汇总!$A$2:$A$871,H$1,[2]掉落汇总!$C$2:$C$871,$Q$2)/$Q$3)*宝箱投放计算!G98</f>
        <v>0</v>
      </c>
      <c r="I98">
        <f ca="1">(SUMIFS(OFFSET([2]掉落汇总!$C$2:$C$871,,MATCH($B98,[2]掉落汇总!$D$1:$M$1)),[2]掉落汇总!$A$2:$A$871,I$1,[2]掉落汇总!$C$2:$C$871,$Q$1)+SUMIFS(OFFSET([2]掉落汇总!$C$2:$C$871,,MATCH($B98,[2]掉落汇总!$D$1:$M$1)),[2]掉落汇总!$A$2:$A$871,I$1,[2]掉落汇总!$C$2:$C$871,$Q$2)/$Q$3)*宝箱投放计算!H98</f>
        <v>0</v>
      </c>
      <c r="J98">
        <f ca="1">(SUMIFS(OFFSET([2]掉落汇总!$C$2:$C$871,,MATCH($B98,[2]掉落汇总!$D$1:$M$1)),[2]掉落汇总!$A$2:$A$871,J$1,[2]掉落汇总!$C$2:$C$871,$Q$1)+SUMIFS(OFFSET([2]掉落汇总!$C$2:$C$871,,MATCH($B98,[2]掉落汇总!$D$1:$M$1)),[2]掉落汇总!$A$2:$A$871,J$1,[2]掉落汇总!$C$2:$C$871,$Q$2)/$Q$3)*宝箱投放计算!I98</f>
        <v>0</v>
      </c>
      <c r="K98">
        <f ca="1">(SUMIFS(OFFSET([2]掉落汇总!$C$2:$C$871,,MATCH($B98,[2]掉落汇总!$D$1:$M$1)),[2]掉落汇总!$A$2:$A$871,K$1,[2]掉落汇总!$C$2:$C$871,$Q$1)+SUMIFS(OFFSET([2]掉落汇总!$C$2:$C$871,,MATCH($B98,[2]掉落汇总!$D$1:$M$1)),[2]掉落汇总!$A$2:$A$871,K$1,[2]掉落汇总!$C$2:$C$871,$Q$2)/$Q$3)*宝箱投放计算!J98</f>
        <v>0</v>
      </c>
      <c r="L98">
        <f ca="1">(SUMIFS(OFFSET([2]掉落汇总!$C$2:$C$871,,MATCH($B98,[2]掉落汇总!$D$1:$M$1)),[2]掉落汇总!$A$2:$A$871,L$1,[2]掉落汇总!$C$2:$C$871,$Q$1)+SUMIFS(OFFSET([2]掉落汇总!$C$2:$C$871,,MATCH($B98,[2]掉落汇总!$D$1:$M$1)),[2]掉落汇总!$A$2:$A$871,L$1,[2]掉落汇总!$C$2:$C$871,$Q$2)/$Q$3)*宝箱投放计算!K98</f>
        <v>0.36522354606582519</v>
      </c>
      <c r="M98">
        <f ca="1">(SUMIFS(OFFSET([2]掉落汇总!$C$2:$C$871,,MATCH($B98,[2]掉落汇总!$D$1:$M$1)),[2]掉落汇总!$A$2:$A$871,M$1,[2]掉落汇总!$C$2:$C$871,$Q$1)+SUMIFS(OFFSET([2]掉落汇总!$C$2:$C$871,,MATCH($B98,[2]掉落汇总!$D$1:$M$1)),[2]掉落汇总!$A$2:$A$871,M$1,[2]掉落汇总!$C$2:$C$871,$Q$2)/$Q$3)*宝箱投放计算!L98</f>
        <v>0.36155552960411075</v>
      </c>
      <c r="N98">
        <f ca="1">(SUMIFS(OFFSET([2]掉落汇总!$C$2:$C$871,,MATCH($B98,[2]掉落汇总!$D$1:$M$1)),[2]掉落汇总!$A$2:$A$871,N$1,[2]掉落汇总!$C$2:$C$871,$Q$1)+SUMIFS(OFFSET([2]掉落汇总!$C$2:$C$871,,MATCH($B98,[2]掉落汇总!$D$1:$M$1)),[2]掉落汇总!$A$2:$A$871,N$1,[2]掉落汇总!$C$2:$C$871,$Q$2)/$Q$3)*宝箱投放计算!M98</f>
        <v>8.4091467912466203E-2</v>
      </c>
      <c r="O98">
        <f ca="1">(SUMIFS(OFFSET([2]掉落汇总!$C$2:$C$871,,MATCH($B98,[2]掉落汇总!$D$1:$M$1)),[2]掉落汇总!$A$2:$A$871,O$1,[2]掉落汇总!$C$2:$C$871,$Q$1)+SUMIFS(OFFSET([2]掉落汇总!$C$2:$C$871,,MATCH($B98,[2]掉落汇总!$D$1:$M$1)),[2]掉落汇总!$A$2:$A$871,O$1,[2]掉落汇总!$C$2:$C$871,$Q$2)/$Q$3)*宝箱投放计算!N98</f>
        <v>0.17426381605486088</v>
      </c>
    </row>
    <row r="99" spans="1:15" x14ac:dyDescent="0.2">
      <c r="A99">
        <f>玩家成长时间线!A99</f>
        <v>98</v>
      </c>
      <c r="B99">
        <f>玩家成长时间线!B99</f>
        <v>8</v>
      </c>
      <c r="C99">
        <f ca="1">SUM($D$2:D99)</f>
        <v>367.50607858791886</v>
      </c>
      <c r="D99">
        <f t="shared" ca="1" si="1"/>
        <v>3.5908795363472974</v>
      </c>
      <c r="E99">
        <f ca="1">(SUMIFS(OFFSET([2]掉落汇总!$C$2:$C$871,,MATCH($B99,[2]掉落汇总!$D$1:$M$1)),[2]掉落汇总!$A$2:$A$871,E$1,[2]掉落汇总!$C$2:$C$871,$Q$1)+SUMIFS(OFFSET([2]掉落汇总!$C$2:$C$871,,MATCH($B99,[2]掉落汇总!$D$1:$M$1)),[2]掉落汇总!$A$2:$A$871,E$1,[2]掉落汇总!$C$2:$C$871,$Q$2)/$Q$3)*宝箱投放计算!D99</f>
        <v>0.98977846153846205</v>
      </c>
      <c r="F99">
        <f ca="1">(SUMIFS(OFFSET([2]掉落汇总!$C$2:$C$871,,MATCH($B99,[2]掉落汇总!$D$1:$M$1)),[2]掉落汇总!$A$2:$A$871,F$1,[2]掉落汇总!$C$2:$C$871,$Q$1)+SUMIFS(OFFSET([2]掉落汇总!$C$2:$C$871,,MATCH($B99,[2]掉落汇总!$D$1:$M$1)),[2]掉落汇总!$A$2:$A$871,F$1,[2]掉落汇总!$C$2:$C$871,$Q$2)/$Q$3)*宝箱投放计算!E99</f>
        <v>1.0595524956970743</v>
      </c>
      <c r="G99">
        <f ca="1">(SUMIFS(OFFSET([2]掉落汇总!$C$2:$C$871,,MATCH($B99,[2]掉落汇总!$D$1:$M$1)),[2]掉落汇总!$A$2:$A$871,G$1,[2]掉落汇总!$C$2:$C$871,$Q$1)+SUMIFS(OFFSET([2]掉落汇总!$C$2:$C$871,,MATCH($B99,[2]掉落汇总!$D$1:$M$1)),[2]掉落汇总!$A$2:$A$871,G$1,[2]掉落汇总!$C$2:$C$871,$Q$2)/$Q$3)*宝箱投放计算!F99</f>
        <v>0</v>
      </c>
      <c r="H99">
        <f ca="1">(SUMIFS(OFFSET([2]掉落汇总!$C$2:$C$871,,MATCH($B99,[2]掉落汇总!$D$1:$M$1)),[2]掉落汇总!$A$2:$A$871,H$1,[2]掉落汇总!$C$2:$C$871,$Q$1)+SUMIFS(OFFSET([2]掉落汇总!$C$2:$C$871,,MATCH($B99,[2]掉落汇总!$D$1:$M$1)),[2]掉落汇总!$A$2:$A$871,H$1,[2]掉落汇总!$C$2:$C$871,$Q$2)/$Q$3)*宝箱投放计算!G99</f>
        <v>0</v>
      </c>
      <c r="I99">
        <f ca="1">(SUMIFS(OFFSET([2]掉落汇总!$C$2:$C$871,,MATCH($B99,[2]掉落汇总!$D$1:$M$1)),[2]掉落汇总!$A$2:$A$871,I$1,[2]掉落汇总!$C$2:$C$871,$Q$1)+SUMIFS(OFFSET([2]掉落汇总!$C$2:$C$871,,MATCH($B99,[2]掉落汇总!$D$1:$M$1)),[2]掉落汇总!$A$2:$A$871,I$1,[2]掉落汇总!$C$2:$C$871,$Q$2)/$Q$3)*宝箱投放计算!H99</f>
        <v>0.55641421947449776</v>
      </c>
      <c r="J99">
        <f ca="1">(SUMIFS(OFFSET([2]掉落汇总!$C$2:$C$871,,MATCH($B99,[2]掉落汇总!$D$1:$M$1)),[2]掉落汇总!$A$2:$A$871,J$1,[2]掉落汇总!$C$2:$C$871,$Q$1)+SUMIFS(OFFSET([2]掉落汇总!$C$2:$C$871,,MATCH($B99,[2]掉落汇总!$D$1:$M$1)),[2]掉落汇总!$A$2:$A$871,J$1,[2]掉落汇总!$C$2:$C$871,$Q$2)/$Q$3)*宝箱投放计算!I99</f>
        <v>0</v>
      </c>
      <c r="K99">
        <f ca="1">(SUMIFS(OFFSET([2]掉落汇总!$C$2:$C$871,,MATCH($B99,[2]掉落汇总!$D$1:$M$1)),[2]掉落汇总!$A$2:$A$871,K$1,[2]掉落汇总!$C$2:$C$871,$Q$1)+SUMIFS(OFFSET([2]掉落汇总!$C$2:$C$871,,MATCH($B99,[2]掉落汇总!$D$1:$M$1)),[2]掉落汇总!$A$2:$A$871,K$1,[2]掉落汇总!$C$2:$C$871,$Q$2)/$Q$3)*宝箱投放计算!J99</f>
        <v>0</v>
      </c>
      <c r="L99">
        <f ca="1">(SUMIFS(OFFSET([2]掉落汇总!$C$2:$C$871,,MATCH($B99,[2]掉落汇总!$D$1:$M$1)),[2]掉落汇总!$A$2:$A$871,L$1,[2]掉落汇总!$C$2:$C$871,$Q$1)+SUMIFS(OFFSET([2]掉落汇总!$C$2:$C$871,,MATCH($B99,[2]掉落汇总!$D$1:$M$1)),[2]掉落汇总!$A$2:$A$871,L$1,[2]掉落汇总!$C$2:$C$871,$Q$2)/$Q$3)*宝箱投放计算!K99</f>
        <v>0.36522354606582519</v>
      </c>
      <c r="M99">
        <f ca="1">(SUMIFS(OFFSET([2]掉落汇总!$C$2:$C$871,,MATCH($B99,[2]掉落汇总!$D$1:$M$1)),[2]掉落汇总!$A$2:$A$871,M$1,[2]掉落汇总!$C$2:$C$871,$Q$1)+SUMIFS(OFFSET([2]掉落汇总!$C$2:$C$871,,MATCH($B99,[2]掉落汇总!$D$1:$M$1)),[2]掉落汇总!$A$2:$A$871,M$1,[2]掉落汇总!$C$2:$C$871,$Q$2)/$Q$3)*宝箱投放计算!L99</f>
        <v>0.36155552960411075</v>
      </c>
      <c r="N99">
        <f ca="1">(SUMIFS(OFFSET([2]掉落汇总!$C$2:$C$871,,MATCH($B99,[2]掉落汇总!$D$1:$M$1)),[2]掉落汇总!$A$2:$A$871,N$1,[2]掉落汇总!$C$2:$C$871,$Q$1)+SUMIFS(OFFSET([2]掉落汇总!$C$2:$C$871,,MATCH($B99,[2]掉落汇总!$D$1:$M$1)),[2]掉落汇总!$A$2:$A$871,N$1,[2]掉落汇总!$C$2:$C$871,$Q$2)/$Q$3)*宝箱投放计算!M99</f>
        <v>8.4091467912466203E-2</v>
      </c>
      <c r="O99">
        <f ca="1">(SUMIFS(OFFSET([2]掉落汇总!$C$2:$C$871,,MATCH($B99,[2]掉落汇总!$D$1:$M$1)),[2]掉落汇总!$A$2:$A$871,O$1,[2]掉落汇总!$C$2:$C$871,$Q$1)+SUMIFS(OFFSET([2]掉落汇总!$C$2:$C$871,,MATCH($B99,[2]掉落汇总!$D$1:$M$1)),[2]掉落汇总!$A$2:$A$871,O$1,[2]掉落汇总!$C$2:$C$871,$Q$2)/$Q$3)*宝箱投放计算!N99</f>
        <v>0.17426381605486088</v>
      </c>
    </row>
    <row r="100" spans="1:15" x14ac:dyDescent="0.2">
      <c r="A100">
        <f>玩家成长时间线!A100</f>
        <v>99</v>
      </c>
      <c r="B100">
        <f>玩家成长时间线!B100</f>
        <v>8</v>
      </c>
      <c r="C100">
        <f ca="1">SUM($D$2:D100)</f>
        <v>370.54469775094549</v>
      </c>
      <c r="D100">
        <f t="shared" ca="1" si="1"/>
        <v>3.0386191630266457</v>
      </c>
      <c r="E100">
        <f ca="1">(SUMIFS(OFFSET([2]掉落汇总!$C$2:$C$871,,MATCH($B100,[2]掉落汇总!$D$1:$M$1)),[2]掉落汇总!$A$2:$A$871,E$1,[2]掉落汇总!$C$2:$C$871,$Q$1)+SUMIFS(OFFSET([2]掉落汇总!$C$2:$C$871,,MATCH($B100,[2]掉落汇总!$D$1:$M$1)),[2]掉落汇总!$A$2:$A$871,E$1,[2]掉落汇总!$C$2:$C$871,$Q$2)/$Q$3)*宝箱投放计算!D100</f>
        <v>0.99393230769230811</v>
      </c>
      <c r="F100">
        <f ca="1">(SUMIFS(OFFSET([2]掉落汇总!$C$2:$C$871,,MATCH($B100,[2]掉落汇总!$D$1:$M$1)),[2]掉落汇总!$A$2:$A$871,F$1,[2]掉落汇总!$C$2:$C$871,$Q$1)+SUMIFS(OFFSET([2]掉落汇总!$C$2:$C$871,,MATCH($B100,[2]掉落汇总!$D$1:$M$1)),[2]掉落汇总!$A$2:$A$871,F$1,[2]掉落汇总!$C$2:$C$871,$Q$2)/$Q$3)*宝箱投放计算!E100</f>
        <v>1.0595524956970743</v>
      </c>
      <c r="G100">
        <f ca="1">(SUMIFS(OFFSET([2]掉落汇总!$C$2:$C$871,,MATCH($B100,[2]掉落汇总!$D$1:$M$1)),[2]掉落汇总!$A$2:$A$871,G$1,[2]掉落汇总!$C$2:$C$871,$Q$1)+SUMIFS(OFFSET([2]掉落汇总!$C$2:$C$871,,MATCH($B100,[2]掉落汇总!$D$1:$M$1)),[2]掉落汇总!$A$2:$A$871,G$1,[2]掉落汇总!$C$2:$C$871,$Q$2)/$Q$3)*宝箱投放计算!F100</f>
        <v>0</v>
      </c>
      <c r="H100">
        <f ca="1">(SUMIFS(OFFSET([2]掉落汇总!$C$2:$C$871,,MATCH($B100,[2]掉落汇总!$D$1:$M$1)),[2]掉落汇总!$A$2:$A$871,H$1,[2]掉落汇总!$C$2:$C$871,$Q$1)+SUMIFS(OFFSET([2]掉落汇总!$C$2:$C$871,,MATCH($B100,[2]掉落汇总!$D$1:$M$1)),[2]掉落汇总!$A$2:$A$871,H$1,[2]掉落汇总!$C$2:$C$871,$Q$2)/$Q$3)*宝箱投放计算!G100</f>
        <v>0</v>
      </c>
      <c r="I100">
        <f ca="1">(SUMIFS(OFFSET([2]掉落汇总!$C$2:$C$871,,MATCH($B100,[2]掉落汇总!$D$1:$M$1)),[2]掉落汇总!$A$2:$A$871,I$1,[2]掉落汇总!$C$2:$C$871,$Q$1)+SUMIFS(OFFSET([2]掉落汇总!$C$2:$C$871,,MATCH($B100,[2]掉落汇总!$D$1:$M$1)),[2]掉落汇总!$A$2:$A$871,I$1,[2]掉落汇总!$C$2:$C$871,$Q$2)/$Q$3)*宝箱投放计算!H100</f>
        <v>0</v>
      </c>
      <c r="J100">
        <f ca="1">(SUMIFS(OFFSET([2]掉落汇总!$C$2:$C$871,,MATCH($B100,[2]掉落汇总!$D$1:$M$1)),[2]掉落汇总!$A$2:$A$871,J$1,[2]掉落汇总!$C$2:$C$871,$Q$1)+SUMIFS(OFFSET([2]掉落汇总!$C$2:$C$871,,MATCH($B100,[2]掉落汇总!$D$1:$M$1)),[2]掉落汇总!$A$2:$A$871,J$1,[2]掉落汇总!$C$2:$C$871,$Q$2)/$Q$3)*宝箱投放计算!I100</f>
        <v>0</v>
      </c>
      <c r="K100">
        <f ca="1">(SUMIFS(OFFSET([2]掉落汇总!$C$2:$C$871,,MATCH($B100,[2]掉落汇总!$D$1:$M$1)),[2]掉落汇总!$A$2:$A$871,K$1,[2]掉落汇总!$C$2:$C$871,$Q$1)+SUMIFS(OFFSET([2]掉落汇总!$C$2:$C$871,,MATCH($B100,[2]掉落汇总!$D$1:$M$1)),[2]掉落汇总!$A$2:$A$871,K$1,[2]掉落汇总!$C$2:$C$871,$Q$2)/$Q$3)*宝箱投放计算!J100</f>
        <v>0</v>
      </c>
      <c r="L100">
        <f ca="1">(SUMIFS(OFFSET([2]掉落汇总!$C$2:$C$871,,MATCH($B100,[2]掉落汇总!$D$1:$M$1)),[2]掉落汇总!$A$2:$A$871,L$1,[2]掉落汇总!$C$2:$C$871,$Q$1)+SUMIFS(OFFSET([2]掉落汇总!$C$2:$C$871,,MATCH($B100,[2]掉落汇总!$D$1:$M$1)),[2]掉落汇总!$A$2:$A$871,L$1,[2]掉落汇总!$C$2:$C$871,$Q$2)/$Q$3)*宝箱投放计算!K100</f>
        <v>0.36522354606582519</v>
      </c>
      <c r="M100">
        <f ca="1">(SUMIFS(OFFSET([2]掉落汇总!$C$2:$C$871,,MATCH($B100,[2]掉落汇总!$D$1:$M$1)),[2]掉落汇总!$A$2:$A$871,M$1,[2]掉落汇总!$C$2:$C$871,$Q$1)+SUMIFS(OFFSET([2]掉落汇总!$C$2:$C$871,,MATCH($B100,[2]掉落汇总!$D$1:$M$1)),[2]掉落汇总!$A$2:$A$871,M$1,[2]掉落汇总!$C$2:$C$871,$Q$2)/$Q$3)*宝箱投放计算!L100</f>
        <v>0.36155552960411075</v>
      </c>
      <c r="N100">
        <f ca="1">(SUMIFS(OFFSET([2]掉落汇总!$C$2:$C$871,,MATCH($B100,[2]掉落汇总!$D$1:$M$1)),[2]掉落汇总!$A$2:$A$871,N$1,[2]掉落汇总!$C$2:$C$871,$Q$1)+SUMIFS(OFFSET([2]掉落汇总!$C$2:$C$871,,MATCH($B100,[2]掉落汇总!$D$1:$M$1)),[2]掉落汇总!$A$2:$A$871,N$1,[2]掉落汇总!$C$2:$C$871,$Q$2)/$Q$3)*宝箱投放计算!M100</f>
        <v>8.4091467912466203E-2</v>
      </c>
      <c r="O100">
        <f ca="1">(SUMIFS(OFFSET([2]掉落汇总!$C$2:$C$871,,MATCH($B100,[2]掉落汇总!$D$1:$M$1)),[2]掉落汇总!$A$2:$A$871,O$1,[2]掉落汇总!$C$2:$C$871,$Q$1)+SUMIFS(OFFSET([2]掉落汇总!$C$2:$C$871,,MATCH($B100,[2]掉落汇总!$D$1:$M$1)),[2]掉落汇总!$A$2:$A$871,O$1,[2]掉落汇总!$C$2:$C$871,$Q$2)/$Q$3)*宝箱投放计算!N100</f>
        <v>0.17426381605486088</v>
      </c>
    </row>
    <row r="101" spans="1:15" x14ac:dyDescent="0.2">
      <c r="A101">
        <f>玩家成长时间线!A101</f>
        <v>100</v>
      </c>
      <c r="B101">
        <f>玩家成长时间线!B101</f>
        <v>8</v>
      </c>
      <c r="C101">
        <f ca="1">SUM($D$2:D101)</f>
        <v>373.67054768320293</v>
      </c>
      <c r="D101">
        <f t="shared" ca="1" si="1"/>
        <v>3.1258499322574145</v>
      </c>
      <c r="E101">
        <f ca="1">(SUMIFS(OFFSET([2]掉落汇总!$C$2:$C$871,,MATCH($B101,[2]掉落汇总!$D$1:$M$1)),[2]掉落汇总!$A$2:$A$871,E$1,[2]掉落汇总!$C$2:$C$871,$Q$1)+SUMIFS(OFFSET([2]掉落汇总!$C$2:$C$871,,MATCH($B101,[2]掉落汇总!$D$1:$M$1)),[2]掉落汇总!$A$2:$A$871,E$1,[2]掉落汇总!$C$2:$C$871,$Q$2)/$Q$3)*宝箱投放计算!D101</f>
        <v>1.0811630769230773</v>
      </c>
      <c r="F101">
        <f ca="1">(SUMIFS(OFFSET([2]掉落汇总!$C$2:$C$871,,MATCH($B101,[2]掉落汇总!$D$1:$M$1)),[2]掉落汇总!$A$2:$A$871,F$1,[2]掉落汇总!$C$2:$C$871,$Q$1)+SUMIFS(OFFSET([2]掉落汇总!$C$2:$C$871,,MATCH($B101,[2]掉落汇总!$D$1:$M$1)),[2]掉落汇总!$A$2:$A$871,F$1,[2]掉落汇总!$C$2:$C$871,$Q$2)/$Q$3)*宝箱投放计算!E101</f>
        <v>1.0595524956970743</v>
      </c>
      <c r="G101">
        <f ca="1">(SUMIFS(OFFSET([2]掉落汇总!$C$2:$C$871,,MATCH($B101,[2]掉落汇总!$D$1:$M$1)),[2]掉落汇总!$A$2:$A$871,G$1,[2]掉落汇总!$C$2:$C$871,$Q$1)+SUMIFS(OFFSET([2]掉落汇总!$C$2:$C$871,,MATCH($B101,[2]掉落汇总!$D$1:$M$1)),[2]掉落汇总!$A$2:$A$871,G$1,[2]掉落汇总!$C$2:$C$871,$Q$2)/$Q$3)*宝箱投放计算!F101</f>
        <v>0</v>
      </c>
      <c r="H101">
        <f ca="1">(SUMIFS(OFFSET([2]掉落汇总!$C$2:$C$871,,MATCH($B101,[2]掉落汇总!$D$1:$M$1)),[2]掉落汇总!$A$2:$A$871,H$1,[2]掉落汇总!$C$2:$C$871,$Q$1)+SUMIFS(OFFSET([2]掉落汇总!$C$2:$C$871,,MATCH($B101,[2]掉落汇总!$D$1:$M$1)),[2]掉落汇总!$A$2:$A$871,H$1,[2]掉落汇总!$C$2:$C$871,$Q$2)/$Q$3)*宝箱投放计算!G101</f>
        <v>0</v>
      </c>
      <c r="I101">
        <f ca="1">(SUMIFS(OFFSET([2]掉落汇总!$C$2:$C$871,,MATCH($B101,[2]掉落汇总!$D$1:$M$1)),[2]掉落汇总!$A$2:$A$871,I$1,[2]掉落汇总!$C$2:$C$871,$Q$1)+SUMIFS(OFFSET([2]掉落汇总!$C$2:$C$871,,MATCH($B101,[2]掉落汇总!$D$1:$M$1)),[2]掉落汇总!$A$2:$A$871,I$1,[2]掉落汇总!$C$2:$C$871,$Q$2)/$Q$3)*宝箱投放计算!H101</f>
        <v>0</v>
      </c>
      <c r="J101">
        <f ca="1">(SUMIFS(OFFSET([2]掉落汇总!$C$2:$C$871,,MATCH($B101,[2]掉落汇总!$D$1:$M$1)),[2]掉落汇总!$A$2:$A$871,J$1,[2]掉落汇总!$C$2:$C$871,$Q$1)+SUMIFS(OFFSET([2]掉落汇总!$C$2:$C$871,,MATCH($B101,[2]掉落汇总!$D$1:$M$1)),[2]掉落汇总!$A$2:$A$871,J$1,[2]掉落汇总!$C$2:$C$871,$Q$2)/$Q$3)*宝箱投放计算!I101</f>
        <v>0</v>
      </c>
      <c r="K101">
        <f ca="1">(SUMIFS(OFFSET([2]掉落汇总!$C$2:$C$871,,MATCH($B101,[2]掉落汇总!$D$1:$M$1)),[2]掉落汇总!$A$2:$A$871,K$1,[2]掉落汇总!$C$2:$C$871,$Q$1)+SUMIFS(OFFSET([2]掉落汇总!$C$2:$C$871,,MATCH($B101,[2]掉落汇总!$D$1:$M$1)),[2]掉落汇总!$A$2:$A$871,K$1,[2]掉落汇总!$C$2:$C$871,$Q$2)/$Q$3)*宝箱投放计算!J101</f>
        <v>0</v>
      </c>
      <c r="L101">
        <f ca="1">(SUMIFS(OFFSET([2]掉落汇总!$C$2:$C$871,,MATCH($B101,[2]掉落汇总!$D$1:$M$1)),[2]掉落汇总!$A$2:$A$871,L$1,[2]掉落汇总!$C$2:$C$871,$Q$1)+SUMIFS(OFFSET([2]掉落汇总!$C$2:$C$871,,MATCH($B101,[2]掉落汇总!$D$1:$M$1)),[2]掉落汇总!$A$2:$A$871,L$1,[2]掉落汇总!$C$2:$C$871,$Q$2)/$Q$3)*宝箱投放计算!K101</f>
        <v>0.36522354606582519</v>
      </c>
      <c r="M101">
        <f ca="1">(SUMIFS(OFFSET([2]掉落汇总!$C$2:$C$871,,MATCH($B101,[2]掉落汇总!$D$1:$M$1)),[2]掉落汇总!$A$2:$A$871,M$1,[2]掉落汇总!$C$2:$C$871,$Q$1)+SUMIFS(OFFSET([2]掉落汇总!$C$2:$C$871,,MATCH($B101,[2]掉落汇总!$D$1:$M$1)),[2]掉落汇总!$A$2:$A$871,M$1,[2]掉落汇总!$C$2:$C$871,$Q$2)/$Q$3)*宝箱投放计算!L101</f>
        <v>0.36155552960411075</v>
      </c>
      <c r="N101">
        <f ca="1">(SUMIFS(OFFSET([2]掉落汇总!$C$2:$C$871,,MATCH($B101,[2]掉落汇总!$D$1:$M$1)),[2]掉落汇总!$A$2:$A$871,N$1,[2]掉落汇总!$C$2:$C$871,$Q$1)+SUMIFS(OFFSET([2]掉落汇总!$C$2:$C$871,,MATCH($B101,[2]掉落汇总!$D$1:$M$1)),[2]掉落汇总!$A$2:$A$871,N$1,[2]掉落汇总!$C$2:$C$871,$Q$2)/$Q$3)*宝箱投放计算!M101</f>
        <v>8.4091467912466203E-2</v>
      </c>
      <c r="O101">
        <f ca="1">(SUMIFS(OFFSET([2]掉落汇总!$C$2:$C$871,,MATCH($B101,[2]掉落汇总!$D$1:$M$1)),[2]掉落汇总!$A$2:$A$871,O$1,[2]掉落汇总!$C$2:$C$871,$Q$1)+SUMIFS(OFFSET([2]掉落汇总!$C$2:$C$871,,MATCH($B101,[2]掉落汇总!$D$1:$M$1)),[2]掉落汇总!$A$2:$A$871,O$1,[2]掉落汇总!$C$2:$C$871,$Q$2)/$Q$3)*宝箱投放计算!N101</f>
        <v>0.17426381605486088</v>
      </c>
    </row>
    <row r="102" spans="1:15" x14ac:dyDescent="0.2">
      <c r="A102">
        <f>玩家成长时间线!A102</f>
        <v>101</v>
      </c>
      <c r="B102">
        <f>玩家成长时间线!B102</f>
        <v>9</v>
      </c>
      <c r="C102">
        <f ca="1">SUM($D$2:D102)</f>
        <v>380.09553513927733</v>
      </c>
      <c r="D102">
        <f t="shared" ca="1" si="1"/>
        <v>6.4249874560744313</v>
      </c>
      <c r="E102">
        <f ca="1">(SUMIFS(OFFSET([2]掉落汇总!$C$2:$C$871,,MATCH($B102,[2]掉落汇总!$D$1:$M$1)),[2]掉落汇总!$A$2:$A$871,E$1,[2]掉落汇总!$C$2:$C$871,$Q$1)+SUMIFS(OFFSET([2]掉落汇总!$C$2:$C$871,,MATCH($B102,[2]掉落汇总!$D$1:$M$1)),[2]掉落汇总!$A$2:$A$871,E$1,[2]掉落汇总!$C$2:$C$871,$Q$2)/$Q$3)*宝箱投放计算!D102</f>
        <v>1.1366735005452562</v>
      </c>
      <c r="F102">
        <f ca="1">(SUMIFS(OFFSET([2]掉落汇总!$C$2:$C$871,,MATCH($B102,[2]掉落汇总!$D$1:$M$1)),[2]掉落汇总!$A$2:$A$871,F$1,[2]掉落汇总!$C$2:$C$871,$Q$1)+SUMIFS(OFFSET([2]掉落汇总!$C$2:$C$871,,MATCH($B102,[2]掉落汇总!$D$1:$M$1)),[2]掉落汇总!$A$2:$A$871,F$1,[2]掉落汇总!$C$2:$C$871,$Q$2)/$Q$3)*宝箱投放计算!E102</f>
        <v>1.3244406196213427</v>
      </c>
      <c r="G102">
        <f ca="1">(SUMIFS(OFFSET([2]掉落汇总!$C$2:$C$871,,MATCH($B102,[2]掉落汇总!$D$1:$M$1)),[2]掉落汇总!$A$2:$A$871,G$1,[2]掉落汇总!$C$2:$C$871,$Q$1)+SUMIFS(OFFSET([2]掉落汇总!$C$2:$C$871,,MATCH($B102,[2]掉落汇总!$D$1:$M$1)),[2]掉落汇总!$A$2:$A$871,G$1,[2]掉落汇总!$C$2:$C$871,$Q$2)/$Q$3)*宝箱投放计算!F102</f>
        <v>0</v>
      </c>
      <c r="H102">
        <f ca="1">(SUMIFS(OFFSET([2]掉落汇总!$C$2:$C$871,,MATCH($B102,[2]掉落汇总!$D$1:$M$1)),[2]掉落汇总!$A$2:$A$871,H$1,[2]掉落汇总!$C$2:$C$871,$Q$1)+SUMIFS(OFFSET([2]掉落汇总!$C$2:$C$871,,MATCH($B102,[2]掉落汇总!$D$1:$M$1)),[2]掉落汇总!$A$2:$A$871,H$1,[2]掉落汇总!$C$2:$C$871,$Q$2)/$Q$3)*宝箱投放计算!G102</f>
        <v>0</v>
      </c>
      <c r="I102">
        <f ca="1">(SUMIFS(OFFSET([2]掉落汇总!$C$2:$C$871,,MATCH($B102,[2]掉落汇总!$D$1:$M$1)),[2]掉落汇总!$A$2:$A$871,I$1,[2]掉落汇总!$C$2:$C$871,$Q$1)+SUMIFS(OFFSET([2]掉落汇总!$C$2:$C$871,,MATCH($B102,[2]掉落汇总!$D$1:$M$1)),[2]掉落汇总!$A$2:$A$871,I$1,[2]掉落汇总!$C$2:$C$871,$Q$2)/$Q$3)*宝箱投放计算!H102</f>
        <v>0.8346213292117467</v>
      </c>
      <c r="J102">
        <f ca="1">(SUMIFS(OFFSET([2]掉落汇总!$C$2:$C$871,,MATCH($B102,[2]掉落汇总!$D$1:$M$1)),[2]掉落汇总!$A$2:$A$871,J$1,[2]掉落汇总!$C$2:$C$871,$Q$1)+SUMIFS(OFFSET([2]掉落汇总!$C$2:$C$871,,MATCH($B102,[2]掉落汇总!$D$1:$M$1)),[2]掉落汇总!$A$2:$A$871,J$1,[2]掉落汇总!$C$2:$C$871,$Q$2)/$Q$3)*宝箱投放计算!I102</f>
        <v>2.1441176470588235</v>
      </c>
      <c r="K102">
        <f ca="1">(SUMIFS(OFFSET([2]掉落汇总!$C$2:$C$871,,MATCH($B102,[2]掉落汇总!$D$1:$M$1)),[2]掉落汇总!$A$2:$A$871,K$1,[2]掉落汇总!$C$2:$C$871,$Q$1)+SUMIFS(OFFSET([2]掉落汇总!$C$2:$C$871,,MATCH($B102,[2]掉落汇总!$D$1:$M$1)),[2]掉落汇总!$A$2:$A$871,K$1,[2]掉落汇总!$C$2:$C$871,$Q$2)/$Q$3)*宝箱投放计算!J102</f>
        <v>0</v>
      </c>
      <c r="L102">
        <f ca="1">(SUMIFS(OFFSET([2]掉落汇总!$C$2:$C$871,,MATCH($B102,[2]掉落汇总!$D$1:$M$1)),[2]掉落汇总!$A$2:$A$871,L$1,[2]掉落汇总!$C$2:$C$871,$Q$1)+SUMIFS(OFFSET([2]掉落汇总!$C$2:$C$871,,MATCH($B102,[2]掉落汇总!$D$1:$M$1)),[2]掉落汇总!$A$2:$A$871,L$1,[2]掉落汇总!$C$2:$C$871,$Q$2)/$Q$3)*宝箱投放计算!K102</f>
        <v>0.36522354606582519</v>
      </c>
      <c r="M102">
        <f ca="1">(SUMIFS(OFFSET([2]掉落汇总!$C$2:$C$871,,MATCH($B102,[2]掉落汇总!$D$1:$M$1)),[2]掉落汇总!$A$2:$A$871,M$1,[2]掉落汇总!$C$2:$C$871,$Q$1)+SUMIFS(OFFSET([2]掉落汇总!$C$2:$C$871,,MATCH($B102,[2]掉落汇总!$D$1:$M$1)),[2]掉落汇总!$A$2:$A$871,M$1,[2]掉落汇总!$C$2:$C$871,$Q$2)/$Q$3)*宝箱投放计算!L102</f>
        <v>0.36155552960411075</v>
      </c>
      <c r="N102">
        <f ca="1">(SUMIFS(OFFSET([2]掉落汇总!$C$2:$C$871,,MATCH($B102,[2]掉落汇总!$D$1:$M$1)),[2]掉落汇总!$A$2:$A$871,N$1,[2]掉落汇总!$C$2:$C$871,$Q$1)+SUMIFS(OFFSET([2]掉落汇总!$C$2:$C$871,,MATCH($B102,[2]掉落汇总!$D$1:$M$1)),[2]掉落汇总!$A$2:$A$871,N$1,[2]掉落汇总!$C$2:$C$871,$Q$2)/$Q$3)*宝箱投放计算!M102</f>
        <v>8.4091467912466203E-2</v>
      </c>
      <c r="O102">
        <f ca="1">(SUMIFS(OFFSET([2]掉落汇总!$C$2:$C$871,,MATCH($B102,[2]掉落汇总!$D$1:$M$1)),[2]掉落汇总!$A$2:$A$871,O$1,[2]掉落汇总!$C$2:$C$871,$Q$1)+SUMIFS(OFFSET([2]掉落汇总!$C$2:$C$871,,MATCH($B102,[2]掉落汇总!$D$1:$M$1)),[2]掉落汇总!$A$2:$A$871,O$1,[2]掉落汇总!$C$2:$C$871,$Q$2)/$Q$3)*宝箱投放计算!N102</f>
        <v>0.17426381605486088</v>
      </c>
    </row>
    <row r="103" spans="1:15" x14ac:dyDescent="0.2">
      <c r="A103">
        <f>玩家成长时间线!A103</f>
        <v>102</v>
      </c>
      <c r="B103">
        <f>玩家成长时间线!B103</f>
        <v>9</v>
      </c>
      <c r="C103">
        <f ca="1">SUM($D$2:D103)</f>
        <v>383.54649463325785</v>
      </c>
      <c r="D103">
        <f t="shared" ca="1" si="1"/>
        <v>3.450959493980525</v>
      </c>
      <c r="E103">
        <f ca="1">(SUMIFS(OFFSET([2]掉落汇总!$C$2:$C$871,,MATCH($B103,[2]掉落汇总!$D$1:$M$1)),[2]掉落汇总!$A$2:$A$871,E$1,[2]掉落汇总!$C$2:$C$871,$Q$1)+SUMIFS(OFFSET([2]掉落汇总!$C$2:$C$871,,MATCH($B103,[2]掉落汇总!$D$1:$M$1)),[2]掉落汇总!$A$2:$A$871,E$1,[2]掉落汇总!$C$2:$C$871,$Q$2)/$Q$3)*宝箱投放计算!D103</f>
        <v>1.1413845147219193</v>
      </c>
      <c r="F103">
        <f ca="1">(SUMIFS(OFFSET([2]掉落汇总!$C$2:$C$871,,MATCH($B103,[2]掉落汇总!$D$1:$M$1)),[2]掉落汇总!$A$2:$A$871,F$1,[2]掉落汇总!$C$2:$C$871,$Q$1)+SUMIFS(OFFSET([2]掉落汇总!$C$2:$C$871,,MATCH($B103,[2]掉落汇总!$D$1:$M$1)),[2]掉落汇总!$A$2:$A$871,F$1,[2]掉落汇总!$C$2:$C$871,$Q$2)/$Q$3)*宝箱投放计算!E103</f>
        <v>1.3244406196213427</v>
      </c>
      <c r="G103">
        <f ca="1">(SUMIFS(OFFSET([2]掉落汇总!$C$2:$C$871,,MATCH($B103,[2]掉落汇总!$D$1:$M$1)),[2]掉落汇总!$A$2:$A$871,G$1,[2]掉落汇总!$C$2:$C$871,$Q$1)+SUMIFS(OFFSET([2]掉落汇总!$C$2:$C$871,,MATCH($B103,[2]掉落汇总!$D$1:$M$1)),[2]掉落汇总!$A$2:$A$871,G$1,[2]掉落汇总!$C$2:$C$871,$Q$2)/$Q$3)*宝箱投放计算!F103</f>
        <v>0</v>
      </c>
      <c r="H103">
        <f ca="1">(SUMIFS(OFFSET([2]掉落汇总!$C$2:$C$871,,MATCH($B103,[2]掉落汇总!$D$1:$M$1)),[2]掉落汇总!$A$2:$A$871,H$1,[2]掉落汇总!$C$2:$C$871,$Q$1)+SUMIFS(OFFSET([2]掉落汇总!$C$2:$C$871,,MATCH($B103,[2]掉落汇总!$D$1:$M$1)),[2]掉落汇总!$A$2:$A$871,H$1,[2]掉落汇总!$C$2:$C$871,$Q$2)/$Q$3)*宝箱投放计算!G103</f>
        <v>0</v>
      </c>
      <c r="I103">
        <f ca="1">(SUMIFS(OFFSET([2]掉落汇总!$C$2:$C$871,,MATCH($B103,[2]掉落汇总!$D$1:$M$1)),[2]掉落汇总!$A$2:$A$871,I$1,[2]掉落汇总!$C$2:$C$871,$Q$1)+SUMIFS(OFFSET([2]掉落汇总!$C$2:$C$871,,MATCH($B103,[2]掉落汇总!$D$1:$M$1)),[2]掉落汇总!$A$2:$A$871,I$1,[2]掉落汇总!$C$2:$C$871,$Q$2)/$Q$3)*宝箱投放计算!H103</f>
        <v>0</v>
      </c>
      <c r="J103">
        <f ca="1">(SUMIFS(OFFSET([2]掉落汇总!$C$2:$C$871,,MATCH($B103,[2]掉落汇总!$D$1:$M$1)),[2]掉落汇总!$A$2:$A$871,J$1,[2]掉落汇总!$C$2:$C$871,$Q$1)+SUMIFS(OFFSET([2]掉落汇总!$C$2:$C$871,,MATCH($B103,[2]掉落汇总!$D$1:$M$1)),[2]掉落汇总!$A$2:$A$871,J$1,[2]掉落汇总!$C$2:$C$871,$Q$2)/$Q$3)*宝箱投放计算!I103</f>
        <v>0</v>
      </c>
      <c r="K103">
        <f ca="1">(SUMIFS(OFFSET([2]掉落汇总!$C$2:$C$871,,MATCH($B103,[2]掉落汇总!$D$1:$M$1)),[2]掉落汇总!$A$2:$A$871,K$1,[2]掉落汇总!$C$2:$C$871,$Q$1)+SUMIFS(OFFSET([2]掉落汇总!$C$2:$C$871,,MATCH($B103,[2]掉落汇总!$D$1:$M$1)),[2]掉落汇总!$A$2:$A$871,K$1,[2]掉落汇总!$C$2:$C$871,$Q$2)/$Q$3)*宝箱投放计算!J103</f>
        <v>0</v>
      </c>
      <c r="L103">
        <f ca="1">(SUMIFS(OFFSET([2]掉落汇总!$C$2:$C$871,,MATCH($B103,[2]掉落汇总!$D$1:$M$1)),[2]掉落汇总!$A$2:$A$871,L$1,[2]掉落汇总!$C$2:$C$871,$Q$1)+SUMIFS(OFFSET([2]掉落汇总!$C$2:$C$871,,MATCH($B103,[2]掉落汇总!$D$1:$M$1)),[2]掉落汇总!$A$2:$A$871,L$1,[2]掉落汇总!$C$2:$C$871,$Q$2)/$Q$3)*宝箱投放计算!K103</f>
        <v>0.36522354606582519</v>
      </c>
      <c r="M103">
        <f ca="1">(SUMIFS(OFFSET([2]掉落汇总!$C$2:$C$871,,MATCH($B103,[2]掉落汇总!$D$1:$M$1)),[2]掉落汇总!$A$2:$A$871,M$1,[2]掉落汇总!$C$2:$C$871,$Q$1)+SUMIFS(OFFSET([2]掉落汇总!$C$2:$C$871,,MATCH($B103,[2]掉落汇总!$D$1:$M$1)),[2]掉落汇总!$A$2:$A$871,M$1,[2]掉落汇总!$C$2:$C$871,$Q$2)/$Q$3)*宝箱投放计算!L103</f>
        <v>0.36155552960411075</v>
      </c>
      <c r="N103">
        <f ca="1">(SUMIFS(OFFSET([2]掉落汇总!$C$2:$C$871,,MATCH($B103,[2]掉落汇总!$D$1:$M$1)),[2]掉落汇总!$A$2:$A$871,N$1,[2]掉落汇总!$C$2:$C$871,$Q$1)+SUMIFS(OFFSET([2]掉落汇总!$C$2:$C$871,,MATCH($B103,[2]掉落汇总!$D$1:$M$1)),[2]掉落汇总!$A$2:$A$871,N$1,[2]掉落汇总!$C$2:$C$871,$Q$2)/$Q$3)*宝箱投放计算!M103</f>
        <v>8.4091467912466203E-2</v>
      </c>
      <c r="O103">
        <f ca="1">(SUMIFS(OFFSET([2]掉落汇总!$C$2:$C$871,,MATCH($B103,[2]掉落汇总!$D$1:$M$1)),[2]掉落汇总!$A$2:$A$871,O$1,[2]掉落汇总!$C$2:$C$871,$Q$1)+SUMIFS(OFFSET([2]掉落汇总!$C$2:$C$871,,MATCH($B103,[2]掉落汇总!$D$1:$M$1)),[2]掉落汇总!$A$2:$A$871,O$1,[2]掉落汇总!$C$2:$C$871,$Q$2)/$Q$3)*宝箱投放计算!N103</f>
        <v>0.17426381605486088</v>
      </c>
    </row>
    <row r="104" spans="1:15" x14ac:dyDescent="0.2">
      <c r="A104">
        <f>玩家成长时间线!A104</f>
        <v>103</v>
      </c>
      <c r="B104">
        <f>玩家成长时间线!B104</f>
        <v>9</v>
      </c>
      <c r="C104">
        <f ca="1">SUM($D$2:D104)</f>
        <v>387.09638542494832</v>
      </c>
      <c r="D104">
        <f t="shared" ca="1" si="1"/>
        <v>3.5498907916904483</v>
      </c>
      <c r="E104">
        <f ca="1">(SUMIFS(OFFSET([2]掉落汇总!$C$2:$C$871,,MATCH($B104,[2]掉落汇总!$D$1:$M$1)),[2]掉落汇总!$A$2:$A$871,E$1,[2]掉落汇总!$C$2:$C$871,$Q$1)+SUMIFS(OFFSET([2]掉落汇总!$C$2:$C$871,,MATCH($B104,[2]掉落汇总!$D$1:$M$1)),[2]掉落汇总!$A$2:$A$871,E$1,[2]掉落汇总!$C$2:$C$871,$Q$2)/$Q$3)*宝箱投放计算!D104</f>
        <v>1.2403158124318427</v>
      </c>
      <c r="F104">
        <f ca="1">(SUMIFS(OFFSET([2]掉落汇总!$C$2:$C$871,,MATCH($B104,[2]掉落汇总!$D$1:$M$1)),[2]掉落汇总!$A$2:$A$871,F$1,[2]掉落汇总!$C$2:$C$871,$Q$1)+SUMIFS(OFFSET([2]掉落汇总!$C$2:$C$871,,MATCH($B104,[2]掉落汇总!$D$1:$M$1)),[2]掉落汇总!$A$2:$A$871,F$1,[2]掉落汇总!$C$2:$C$871,$Q$2)/$Q$3)*宝箱投放计算!E104</f>
        <v>1.3244406196213427</v>
      </c>
      <c r="G104">
        <f ca="1">(SUMIFS(OFFSET([2]掉落汇总!$C$2:$C$871,,MATCH($B104,[2]掉落汇总!$D$1:$M$1)),[2]掉落汇总!$A$2:$A$871,G$1,[2]掉落汇总!$C$2:$C$871,$Q$1)+SUMIFS(OFFSET([2]掉落汇总!$C$2:$C$871,,MATCH($B104,[2]掉落汇总!$D$1:$M$1)),[2]掉落汇总!$A$2:$A$871,G$1,[2]掉落汇总!$C$2:$C$871,$Q$2)/$Q$3)*宝箱投放计算!F104</f>
        <v>0</v>
      </c>
      <c r="H104">
        <f ca="1">(SUMIFS(OFFSET([2]掉落汇总!$C$2:$C$871,,MATCH($B104,[2]掉落汇总!$D$1:$M$1)),[2]掉落汇总!$A$2:$A$871,H$1,[2]掉落汇总!$C$2:$C$871,$Q$1)+SUMIFS(OFFSET([2]掉落汇总!$C$2:$C$871,,MATCH($B104,[2]掉落汇总!$D$1:$M$1)),[2]掉落汇总!$A$2:$A$871,H$1,[2]掉落汇总!$C$2:$C$871,$Q$2)/$Q$3)*宝箱投放计算!G104</f>
        <v>0</v>
      </c>
      <c r="I104">
        <f ca="1">(SUMIFS(OFFSET([2]掉落汇总!$C$2:$C$871,,MATCH($B104,[2]掉落汇总!$D$1:$M$1)),[2]掉落汇总!$A$2:$A$871,I$1,[2]掉落汇总!$C$2:$C$871,$Q$1)+SUMIFS(OFFSET([2]掉落汇总!$C$2:$C$871,,MATCH($B104,[2]掉落汇总!$D$1:$M$1)),[2]掉落汇总!$A$2:$A$871,I$1,[2]掉落汇总!$C$2:$C$871,$Q$2)/$Q$3)*宝箱投放计算!H104</f>
        <v>0</v>
      </c>
      <c r="J104">
        <f ca="1">(SUMIFS(OFFSET([2]掉落汇总!$C$2:$C$871,,MATCH($B104,[2]掉落汇总!$D$1:$M$1)),[2]掉落汇总!$A$2:$A$871,J$1,[2]掉落汇总!$C$2:$C$871,$Q$1)+SUMIFS(OFFSET([2]掉落汇总!$C$2:$C$871,,MATCH($B104,[2]掉落汇总!$D$1:$M$1)),[2]掉落汇总!$A$2:$A$871,J$1,[2]掉落汇总!$C$2:$C$871,$Q$2)/$Q$3)*宝箱投放计算!I104</f>
        <v>0</v>
      </c>
      <c r="K104">
        <f ca="1">(SUMIFS(OFFSET([2]掉落汇总!$C$2:$C$871,,MATCH($B104,[2]掉落汇总!$D$1:$M$1)),[2]掉落汇总!$A$2:$A$871,K$1,[2]掉落汇总!$C$2:$C$871,$Q$1)+SUMIFS(OFFSET([2]掉落汇总!$C$2:$C$871,,MATCH($B104,[2]掉落汇总!$D$1:$M$1)),[2]掉落汇总!$A$2:$A$871,K$1,[2]掉落汇总!$C$2:$C$871,$Q$2)/$Q$3)*宝箱投放计算!J104</f>
        <v>0</v>
      </c>
      <c r="L104">
        <f ca="1">(SUMIFS(OFFSET([2]掉落汇总!$C$2:$C$871,,MATCH($B104,[2]掉落汇总!$D$1:$M$1)),[2]掉落汇总!$A$2:$A$871,L$1,[2]掉落汇总!$C$2:$C$871,$Q$1)+SUMIFS(OFFSET([2]掉落汇总!$C$2:$C$871,,MATCH($B104,[2]掉落汇总!$D$1:$M$1)),[2]掉落汇总!$A$2:$A$871,L$1,[2]掉落汇总!$C$2:$C$871,$Q$2)/$Q$3)*宝箱投放计算!K104</f>
        <v>0.36522354606582519</v>
      </c>
      <c r="M104">
        <f ca="1">(SUMIFS(OFFSET([2]掉落汇总!$C$2:$C$871,,MATCH($B104,[2]掉落汇总!$D$1:$M$1)),[2]掉落汇总!$A$2:$A$871,M$1,[2]掉落汇总!$C$2:$C$871,$Q$1)+SUMIFS(OFFSET([2]掉落汇总!$C$2:$C$871,,MATCH($B104,[2]掉落汇总!$D$1:$M$1)),[2]掉落汇总!$A$2:$A$871,M$1,[2]掉落汇总!$C$2:$C$871,$Q$2)/$Q$3)*宝箱投放计算!L104</f>
        <v>0.36155552960411075</v>
      </c>
      <c r="N104">
        <f ca="1">(SUMIFS(OFFSET([2]掉落汇总!$C$2:$C$871,,MATCH($B104,[2]掉落汇总!$D$1:$M$1)),[2]掉落汇总!$A$2:$A$871,N$1,[2]掉落汇总!$C$2:$C$871,$Q$1)+SUMIFS(OFFSET([2]掉落汇总!$C$2:$C$871,,MATCH($B104,[2]掉落汇总!$D$1:$M$1)),[2]掉落汇总!$A$2:$A$871,N$1,[2]掉落汇总!$C$2:$C$871,$Q$2)/$Q$3)*宝箱投放计算!M104</f>
        <v>8.4091467912466203E-2</v>
      </c>
      <c r="O104">
        <f ca="1">(SUMIFS(OFFSET([2]掉落汇总!$C$2:$C$871,,MATCH($B104,[2]掉落汇总!$D$1:$M$1)),[2]掉落汇总!$A$2:$A$871,O$1,[2]掉落汇总!$C$2:$C$871,$Q$1)+SUMIFS(OFFSET([2]掉落汇总!$C$2:$C$871,,MATCH($B104,[2]掉落汇总!$D$1:$M$1)),[2]掉落汇总!$A$2:$A$871,O$1,[2]掉落汇总!$C$2:$C$871,$Q$2)/$Q$3)*宝箱投放计算!N104</f>
        <v>0.17426381605486088</v>
      </c>
    </row>
    <row r="105" spans="1:15" x14ac:dyDescent="0.2">
      <c r="A105">
        <f>玩家成长时间线!A105</f>
        <v>104</v>
      </c>
      <c r="B105">
        <f>玩家成长时间线!B105</f>
        <v>10</v>
      </c>
      <c r="C105">
        <f ca="1">SUM($D$2:D105)</f>
        <v>392.64809784895613</v>
      </c>
      <c r="D105">
        <f t="shared" ca="1" si="1"/>
        <v>5.5517124240077882</v>
      </c>
      <c r="E105">
        <f ca="1">(SUMIFS(OFFSET([2]掉落汇总!$C$2:$C$871,,MATCH($B105,[2]掉落汇总!$D$1:$M$1)),[2]掉落汇总!$A$2:$A$871,E$1,[2]掉落汇总!$C$2:$C$871,$Q$1)+SUMIFS(OFFSET([2]掉落汇总!$C$2:$C$871,,MATCH($B105,[2]掉落汇总!$D$1:$M$1)),[2]掉落汇总!$A$2:$A$871,E$1,[2]掉落汇总!$C$2:$C$871,$Q$2)/$Q$3)*宝箱投放计算!D105</f>
        <v>1.1102468174644924</v>
      </c>
      <c r="F105">
        <f ca="1">(SUMIFS(OFFSET([2]掉落汇总!$C$2:$C$871,,MATCH($B105,[2]掉落汇总!$D$1:$M$1)),[2]掉落汇总!$A$2:$A$871,F$1,[2]掉落汇总!$C$2:$C$871,$Q$1)+SUMIFS(OFFSET([2]掉落汇总!$C$2:$C$871,,MATCH($B105,[2]掉落汇总!$D$1:$M$1)),[2]掉落汇总!$A$2:$A$871,F$1,[2]掉落汇总!$C$2:$C$871,$Q$2)/$Q$3)*宝箱投放计算!E105</f>
        <v>1.3244406196213427</v>
      </c>
      <c r="G105">
        <f ca="1">(SUMIFS(OFFSET([2]掉落汇总!$C$2:$C$871,,MATCH($B105,[2]掉落汇总!$D$1:$M$1)),[2]掉落汇总!$A$2:$A$871,G$1,[2]掉落汇总!$C$2:$C$871,$Q$1)+SUMIFS(OFFSET([2]掉落汇总!$C$2:$C$871,,MATCH($B105,[2]掉落汇总!$D$1:$M$1)),[2]掉落汇总!$A$2:$A$871,G$1,[2]掉落汇总!$C$2:$C$871,$Q$2)/$Q$3)*宝箱投放计算!F105</f>
        <v>0</v>
      </c>
      <c r="H105">
        <f ca="1">(SUMIFS(OFFSET([2]掉落汇总!$C$2:$C$871,,MATCH($B105,[2]掉落汇总!$D$1:$M$1)),[2]掉落汇总!$A$2:$A$871,H$1,[2]掉落汇总!$C$2:$C$871,$Q$1)+SUMIFS(OFFSET([2]掉落汇总!$C$2:$C$871,,MATCH($B105,[2]掉落汇总!$D$1:$M$1)),[2]掉落汇总!$A$2:$A$871,H$1,[2]掉落汇总!$C$2:$C$871,$Q$2)/$Q$3)*宝箱投放计算!G105</f>
        <v>0</v>
      </c>
      <c r="I105">
        <f ca="1">(SUMIFS(OFFSET([2]掉落汇总!$C$2:$C$871,,MATCH($B105,[2]掉落汇总!$D$1:$M$1)),[2]掉落汇总!$A$2:$A$871,I$1,[2]掉落汇总!$C$2:$C$871,$Q$1)+SUMIFS(OFFSET([2]掉落汇总!$C$2:$C$871,,MATCH($B105,[2]掉落汇总!$D$1:$M$1)),[2]掉落汇总!$A$2:$A$871,I$1,[2]掉落汇总!$C$2:$C$871,$Q$2)/$Q$3)*宝箱投放计算!H105</f>
        <v>0</v>
      </c>
      <c r="J105">
        <f ca="1">(SUMIFS(OFFSET([2]掉落汇总!$C$2:$C$871,,MATCH($B105,[2]掉落汇总!$D$1:$M$1)),[2]掉落汇总!$A$2:$A$871,J$1,[2]掉落汇总!$C$2:$C$871,$Q$1)+SUMIFS(OFFSET([2]掉落汇总!$C$2:$C$871,,MATCH($B105,[2]掉落汇总!$D$1:$M$1)),[2]掉落汇总!$A$2:$A$871,J$1,[2]掉落汇总!$C$2:$C$871,$Q$2)/$Q$3)*宝箱投放计算!I105</f>
        <v>2.1318906272846903</v>
      </c>
      <c r="K105">
        <f ca="1">(SUMIFS(OFFSET([2]掉落汇总!$C$2:$C$871,,MATCH($B105,[2]掉落汇总!$D$1:$M$1)),[2]掉落汇总!$A$2:$A$871,K$1,[2]掉落汇总!$C$2:$C$871,$Q$1)+SUMIFS(OFFSET([2]掉落汇总!$C$2:$C$871,,MATCH($B105,[2]掉落汇总!$D$1:$M$1)),[2]掉落汇总!$A$2:$A$871,K$1,[2]掉落汇总!$C$2:$C$871,$Q$2)/$Q$3)*宝箱投放计算!J105</f>
        <v>0</v>
      </c>
      <c r="L105">
        <f ca="1">(SUMIFS(OFFSET([2]掉落汇总!$C$2:$C$871,,MATCH($B105,[2]掉落汇总!$D$1:$M$1)),[2]掉落汇总!$A$2:$A$871,L$1,[2]掉落汇总!$C$2:$C$871,$Q$1)+SUMIFS(OFFSET([2]掉落汇总!$C$2:$C$871,,MATCH($B105,[2]掉落汇总!$D$1:$M$1)),[2]掉落汇总!$A$2:$A$871,L$1,[2]掉落汇总!$C$2:$C$871,$Q$2)/$Q$3)*宝箱投放计算!K105</f>
        <v>0.36522354606582519</v>
      </c>
      <c r="M105">
        <f ca="1">(SUMIFS(OFFSET([2]掉落汇总!$C$2:$C$871,,MATCH($B105,[2]掉落汇总!$D$1:$M$1)),[2]掉落汇总!$A$2:$A$871,M$1,[2]掉落汇总!$C$2:$C$871,$Q$1)+SUMIFS(OFFSET([2]掉落汇总!$C$2:$C$871,,MATCH($B105,[2]掉落汇总!$D$1:$M$1)),[2]掉落汇总!$A$2:$A$871,M$1,[2]掉落汇总!$C$2:$C$871,$Q$2)/$Q$3)*宝箱投放计算!L105</f>
        <v>0.36155552960411075</v>
      </c>
      <c r="N105">
        <f ca="1">(SUMIFS(OFFSET([2]掉落汇总!$C$2:$C$871,,MATCH($B105,[2]掉落汇总!$D$1:$M$1)),[2]掉落汇总!$A$2:$A$871,N$1,[2]掉落汇总!$C$2:$C$871,$Q$1)+SUMIFS(OFFSET([2]掉落汇总!$C$2:$C$871,,MATCH($B105,[2]掉落汇总!$D$1:$M$1)),[2]掉落汇总!$A$2:$A$871,N$1,[2]掉落汇总!$C$2:$C$871,$Q$2)/$Q$3)*宝箱投放计算!M105</f>
        <v>8.4091467912466203E-2</v>
      </c>
      <c r="O105">
        <f ca="1">(SUMIFS(OFFSET([2]掉落汇总!$C$2:$C$871,,MATCH($B105,[2]掉落汇总!$D$1:$M$1)),[2]掉落汇总!$A$2:$A$871,O$1,[2]掉落汇总!$C$2:$C$871,$Q$1)+SUMIFS(OFFSET([2]掉落汇总!$C$2:$C$871,,MATCH($B105,[2]掉落汇总!$D$1:$M$1)),[2]掉落汇总!$A$2:$A$871,O$1,[2]掉落汇总!$C$2:$C$871,$Q$2)/$Q$3)*宝箱投放计算!N105</f>
        <v>0.17426381605486088</v>
      </c>
    </row>
    <row r="106" spans="1:15" x14ac:dyDescent="0.2">
      <c r="A106">
        <f>玩家成长时间线!A106</f>
        <v>105</v>
      </c>
      <c r="B106">
        <f>玩家成长时间线!B106</f>
        <v>10</v>
      </c>
      <c r="C106">
        <f ca="1">SUM($D$2:D106)</f>
        <v>396.07246462200749</v>
      </c>
      <c r="D106">
        <f t="shared" ca="1" si="1"/>
        <v>3.4243667730513461</v>
      </c>
      <c r="E106">
        <f ca="1">(SUMIFS(OFFSET([2]掉落汇总!$C$2:$C$871,,MATCH($B106,[2]掉落汇总!$D$1:$M$1)),[2]掉落汇总!$A$2:$A$871,E$1,[2]掉落汇总!$C$2:$C$871,$Q$1)+SUMIFS(OFFSET([2]掉落汇总!$C$2:$C$871,,MATCH($B106,[2]掉落汇总!$D$1:$M$1)),[2]掉落汇总!$A$2:$A$871,E$1,[2]掉落汇总!$C$2:$C$871,$Q$2)/$Q$3)*宝箱投放计算!D106</f>
        <v>1.1147917937927405</v>
      </c>
      <c r="F106">
        <f ca="1">(SUMIFS(OFFSET([2]掉落汇总!$C$2:$C$871,,MATCH($B106,[2]掉落汇总!$D$1:$M$1)),[2]掉落汇总!$A$2:$A$871,F$1,[2]掉落汇总!$C$2:$C$871,$Q$1)+SUMIFS(OFFSET([2]掉落汇总!$C$2:$C$871,,MATCH($B106,[2]掉落汇总!$D$1:$M$1)),[2]掉落汇总!$A$2:$A$871,F$1,[2]掉落汇总!$C$2:$C$871,$Q$2)/$Q$3)*宝箱投放计算!E106</f>
        <v>1.3244406196213427</v>
      </c>
      <c r="G106">
        <f ca="1">(SUMIFS(OFFSET([2]掉落汇总!$C$2:$C$871,,MATCH($B106,[2]掉落汇总!$D$1:$M$1)),[2]掉落汇总!$A$2:$A$871,G$1,[2]掉落汇总!$C$2:$C$871,$Q$1)+SUMIFS(OFFSET([2]掉落汇总!$C$2:$C$871,,MATCH($B106,[2]掉落汇总!$D$1:$M$1)),[2]掉落汇总!$A$2:$A$871,G$1,[2]掉落汇总!$C$2:$C$871,$Q$2)/$Q$3)*宝箱投放计算!F106</f>
        <v>0</v>
      </c>
      <c r="H106">
        <f ca="1">(SUMIFS(OFFSET([2]掉落汇总!$C$2:$C$871,,MATCH($B106,[2]掉落汇总!$D$1:$M$1)),[2]掉落汇总!$A$2:$A$871,H$1,[2]掉落汇总!$C$2:$C$871,$Q$1)+SUMIFS(OFFSET([2]掉落汇总!$C$2:$C$871,,MATCH($B106,[2]掉落汇总!$D$1:$M$1)),[2]掉落汇总!$A$2:$A$871,H$1,[2]掉落汇总!$C$2:$C$871,$Q$2)/$Q$3)*宝箱投放计算!G106</f>
        <v>0</v>
      </c>
      <c r="I106">
        <f ca="1">(SUMIFS(OFFSET([2]掉落汇总!$C$2:$C$871,,MATCH($B106,[2]掉落汇总!$D$1:$M$1)),[2]掉落汇总!$A$2:$A$871,I$1,[2]掉落汇总!$C$2:$C$871,$Q$1)+SUMIFS(OFFSET([2]掉落汇总!$C$2:$C$871,,MATCH($B106,[2]掉落汇总!$D$1:$M$1)),[2]掉落汇总!$A$2:$A$871,I$1,[2]掉落汇总!$C$2:$C$871,$Q$2)/$Q$3)*宝箱投放计算!H106</f>
        <v>0</v>
      </c>
      <c r="J106">
        <f ca="1">(SUMIFS(OFFSET([2]掉落汇总!$C$2:$C$871,,MATCH($B106,[2]掉落汇总!$D$1:$M$1)),[2]掉落汇总!$A$2:$A$871,J$1,[2]掉落汇总!$C$2:$C$871,$Q$1)+SUMIFS(OFFSET([2]掉落汇总!$C$2:$C$871,,MATCH($B106,[2]掉落汇总!$D$1:$M$1)),[2]掉落汇总!$A$2:$A$871,J$1,[2]掉落汇总!$C$2:$C$871,$Q$2)/$Q$3)*宝箱投放计算!I106</f>
        <v>0</v>
      </c>
      <c r="K106">
        <f ca="1">(SUMIFS(OFFSET([2]掉落汇总!$C$2:$C$871,,MATCH($B106,[2]掉落汇总!$D$1:$M$1)),[2]掉落汇总!$A$2:$A$871,K$1,[2]掉落汇总!$C$2:$C$871,$Q$1)+SUMIFS(OFFSET([2]掉落汇总!$C$2:$C$871,,MATCH($B106,[2]掉落汇总!$D$1:$M$1)),[2]掉落汇总!$A$2:$A$871,K$1,[2]掉落汇总!$C$2:$C$871,$Q$2)/$Q$3)*宝箱投放计算!J106</f>
        <v>0</v>
      </c>
      <c r="L106">
        <f ca="1">(SUMIFS(OFFSET([2]掉落汇总!$C$2:$C$871,,MATCH($B106,[2]掉落汇总!$D$1:$M$1)),[2]掉落汇总!$A$2:$A$871,L$1,[2]掉落汇总!$C$2:$C$871,$Q$1)+SUMIFS(OFFSET([2]掉落汇总!$C$2:$C$871,,MATCH($B106,[2]掉落汇总!$D$1:$M$1)),[2]掉落汇总!$A$2:$A$871,L$1,[2]掉落汇总!$C$2:$C$871,$Q$2)/$Q$3)*宝箱投放计算!K106</f>
        <v>0.36522354606582519</v>
      </c>
      <c r="M106">
        <f ca="1">(SUMIFS(OFFSET([2]掉落汇总!$C$2:$C$871,,MATCH($B106,[2]掉落汇总!$D$1:$M$1)),[2]掉落汇总!$A$2:$A$871,M$1,[2]掉落汇总!$C$2:$C$871,$Q$1)+SUMIFS(OFFSET([2]掉落汇总!$C$2:$C$871,,MATCH($B106,[2]掉落汇总!$D$1:$M$1)),[2]掉落汇总!$A$2:$A$871,M$1,[2]掉落汇总!$C$2:$C$871,$Q$2)/$Q$3)*宝箱投放计算!L106</f>
        <v>0.36155552960411075</v>
      </c>
      <c r="N106">
        <f ca="1">(SUMIFS(OFFSET([2]掉落汇总!$C$2:$C$871,,MATCH($B106,[2]掉落汇总!$D$1:$M$1)),[2]掉落汇总!$A$2:$A$871,N$1,[2]掉落汇总!$C$2:$C$871,$Q$1)+SUMIFS(OFFSET([2]掉落汇总!$C$2:$C$871,,MATCH($B106,[2]掉落汇总!$D$1:$M$1)),[2]掉落汇总!$A$2:$A$871,N$1,[2]掉落汇总!$C$2:$C$871,$Q$2)/$Q$3)*宝箱投放计算!M106</f>
        <v>8.4091467912466203E-2</v>
      </c>
      <c r="O106">
        <f ca="1">(SUMIFS(OFFSET([2]掉落汇总!$C$2:$C$871,,MATCH($B106,[2]掉落汇总!$D$1:$M$1)),[2]掉落汇总!$A$2:$A$871,O$1,[2]掉落汇总!$C$2:$C$871,$Q$1)+SUMIFS(OFFSET([2]掉落汇总!$C$2:$C$871,,MATCH($B106,[2]掉落汇总!$D$1:$M$1)),[2]掉落汇总!$A$2:$A$871,O$1,[2]掉落汇总!$C$2:$C$871,$Q$2)/$Q$3)*宝箱投放计算!N106</f>
        <v>0.17426381605486088</v>
      </c>
    </row>
    <row r="107" spans="1:15" x14ac:dyDescent="0.2">
      <c r="A107">
        <f>玩家成长时间线!A107</f>
        <v>106</v>
      </c>
      <c r="B107">
        <f>玩家成长时间线!B107</f>
        <v>10</v>
      </c>
      <c r="C107">
        <f ca="1">SUM($D$2:D107)</f>
        <v>399.5013763713871</v>
      </c>
      <c r="D107">
        <f t="shared" ca="1" si="1"/>
        <v>3.4289117493795946</v>
      </c>
      <c r="E107">
        <f ca="1">(SUMIFS(OFFSET([2]掉落汇总!$C$2:$C$871,,MATCH($B107,[2]掉落汇总!$D$1:$M$1)),[2]掉落汇总!$A$2:$A$871,E$1,[2]掉落汇总!$C$2:$C$871,$Q$1)+SUMIFS(OFFSET([2]掉落汇总!$C$2:$C$871,,MATCH($B107,[2]掉落汇总!$D$1:$M$1)),[2]掉落汇总!$A$2:$A$871,E$1,[2]掉落汇总!$C$2:$C$871,$Q$2)/$Q$3)*宝箱投放计算!D107</f>
        <v>1.1193367701209889</v>
      </c>
      <c r="F107">
        <f ca="1">(SUMIFS(OFFSET([2]掉落汇总!$C$2:$C$871,,MATCH($B107,[2]掉落汇总!$D$1:$M$1)),[2]掉落汇总!$A$2:$A$871,F$1,[2]掉落汇总!$C$2:$C$871,$Q$1)+SUMIFS(OFFSET([2]掉落汇总!$C$2:$C$871,,MATCH($B107,[2]掉落汇总!$D$1:$M$1)),[2]掉落汇总!$A$2:$A$871,F$1,[2]掉落汇总!$C$2:$C$871,$Q$2)/$Q$3)*宝箱投放计算!E107</f>
        <v>1.3244406196213427</v>
      </c>
      <c r="G107">
        <f ca="1">(SUMIFS(OFFSET([2]掉落汇总!$C$2:$C$871,,MATCH($B107,[2]掉落汇总!$D$1:$M$1)),[2]掉落汇总!$A$2:$A$871,G$1,[2]掉落汇总!$C$2:$C$871,$Q$1)+SUMIFS(OFFSET([2]掉落汇总!$C$2:$C$871,,MATCH($B107,[2]掉落汇总!$D$1:$M$1)),[2]掉落汇总!$A$2:$A$871,G$1,[2]掉落汇总!$C$2:$C$871,$Q$2)/$Q$3)*宝箱投放计算!F107</f>
        <v>0</v>
      </c>
      <c r="H107">
        <f ca="1">(SUMIFS(OFFSET([2]掉落汇总!$C$2:$C$871,,MATCH($B107,[2]掉落汇总!$D$1:$M$1)),[2]掉落汇总!$A$2:$A$871,H$1,[2]掉落汇总!$C$2:$C$871,$Q$1)+SUMIFS(OFFSET([2]掉落汇总!$C$2:$C$871,,MATCH($B107,[2]掉落汇总!$D$1:$M$1)),[2]掉落汇总!$A$2:$A$871,H$1,[2]掉落汇总!$C$2:$C$871,$Q$2)/$Q$3)*宝箱投放计算!G107</f>
        <v>0</v>
      </c>
      <c r="I107">
        <f ca="1">(SUMIFS(OFFSET([2]掉落汇总!$C$2:$C$871,,MATCH($B107,[2]掉落汇总!$D$1:$M$1)),[2]掉落汇总!$A$2:$A$871,I$1,[2]掉落汇总!$C$2:$C$871,$Q$1)+SUMIFS(OFFSET([2]掉落汇总!$C$2:$C$871,,MATCH($B107,[2]掉落汇总!$D$1:$M$1)),[2]掉落汇总!$A$2:$A$871,I$1,[2]掉落汇总!$C$2:$C$871,$Q$2)/$Q$3)*宝箱投放计算!H107</f>
        <v>0</v>
      </c>
      <c r="J107">
        <f ca="1">(SUMIFS(OFFSET([2]掉落汇总!$C$2:$C$871,,MATCH($B107,[2]掉落汇总!$D$1:$M$1)),[2]掉落汇总!$A$2:$A$871,J$1,[2]掉落汇总!$C$2:$C$871,$Q$1)+SUMIFS(OFFSET([2]掉落汇总!$C$2:$C$871,,MATCH($B107,[2]掉落汇总!$D$1:$M$1)),[2]掉落汇总!$A$2:$A$871,J$1,[2]掉落汇总!$C$2:$C$871,$Q$2)/$Q$3)*宝箱投放计算!I107</f>
        <v>0</v>
      </c>
      <c r="K107">
        <f ca="1">(SUMIFS(OFFSET([2]掉落汇总!$C$2:$C$871,,MATCH($B107,[2]掉落汇总!$D$1:$M$1)),[2]掉落汇总!$A$2:$A$871,K$1,[2]掉落汇总!$C$2:$C$871,$Q$1)+SUMIFS(OFFSET([2]掉落汇总!$C$2:$C$871,,MATCH($B107,[2]掉落汇总!$D$1:$M$1)),[2]掉落汇总!$A$2:$A$871,K$1,[2]掉落汇总!$C$2:$C$871,$Q$2)/$Q$3)*宝箱投放计算!J107</f>
        <v>0</v>
      </c>
      <c r="L107">
        <f ca="1">(SUMIFS(OFFSET([2]掉落汇总!$C$2:$C$871,,MATCH($B107,[2]掉落汇总!$D$1:$M$1)),[2]掉落汇总!$A$2:$A$871,L$1,[2]掉落汇总!$C$2:$C$871,$Q$1)+SUMIFS(OFFSET([2]掉落汇总!$C$2:$C$871,,MATCH($B107,[2]掉落汇总!$D$1:$M$1)),[2]掉落汇总!$A$2:$A$871,L$1,[2]掉落汇总!$C$2:$C$871,$Q$2)/$Q$3)*宝箱投放计算!K107</f>
        <v>0.36522354606582519</v>
      </c>
      <c r="M107">
        <f ca="1">(SUMIFS(OFFSET([2]掉落汇总!$C$2:$C$871,,MATCH($B107,[2]掉落汇总!$D$1:$M$1)),[2]掉落汇总!$A$2:$A$871,M$1,[2]掉落汇总!$C$2:$C$871,$Q$1)+SUMIFS(OFFSET([2]掉落汇总!$C$2:$C$871,,MATCH($B107,[2]掉落汇总!$D$1:$M$1)),[2]掉落汇总!$A$2:$A$871,M$1,[2]掉落汇总!$C$2:$C$871,$Q$2)/$Q$3)*宝箱投放计算!L107</f>
        <v>0.36155552960411075</v>
      </c>
      <c r="N107">
        <f ca="1">(SUMIFS(OFFSET([2]掉落汇总!$C$2:$C$871,,MATCH($B107,[2]掉落汇总!$D$1:$M$1)),[2]掉落汇总!$A$2:$A$871,N$1,[2]掉落汇总!$C$2:$C$871,$Q$1)+SUMIFS(OFFSET([2]掉落汇总!$C$2:$C$871,,MATCH($B107,[2]掉落汇总!$D$1:$M$1)),[2]掉落汇总!$A$2:$A$871,N$1,[2]掉落汇总!$C$2:$C$871,$Q$2)/$Q$3)*宝箱投放计算!M107</f>
        <v>8.4091467912466203E-2</v>
      </c>
      <c r="O107">
        <f ca="1">(SUMIFS(OFFSET([2]掉落汇总!$C$2:$C$871,,MATCH($B107,[2]掉落汇总!$D$1:$M$1)),[2]掉落汇总!$A$2:$A$871,O$1,[2]掉落汇总!$C$2:$C$871,$Q$1)+SUMIFS(OFFSET([2]掉落汇总!$C$2:$C$871,,MATCH($B107,[2]掉落汇总!$D$1:$M$1)),[2]掉落汇总!$A$2:$A$871,O$1,[2]掉落汇总!$C$2:$C$871,$Q$2)/$Q$3)*宝箱投放计算!N107</f>
        <v>0.17426381605486088</v>
      </c>
    </row>
    <row r="108" spans="1:15" x14ac:dyDescent="0.2">
      <c r="A108">
        <f>玩家成长时间线!A108</f>
        <v>107</v>
      </c>
      <c r="B108">
        <f>玩家成长时间线!B108</f>
        <v>10</v>
      </c>
      <c r="C108">
        <f ca="1">SUM($D$2:D108)</f>
        <v>403.02573262365991</v>
      </c>
      <c r="D108">
        <f t="shared" ca="1" si="1"/>
        <v>3.5243562522728085</v>
      </c>
      <c r="E108">
        <f ca="1">(SUMIFS(OFFSET([2]掉落汇总!$C$2:$C$871,,MATCH($B108,[2]掉落汇总!$D$1:$M$1)),[2]掉落汇总!$A$2:$A$871,E$1,[2]掉落汇总!$C$2:$C$871,$Q$1)+SUMIFS(OFFSET([2]掉落汇总!$C$2:$C$871,,MATCH($B108,[2]掉落汇总!$D$1:$M$1)),[2]掉落汇总!$A$2:$A$871,E$1,[2]掉落汇总!$C$2:$C$871,$Q$2)/$Q$3)*宝箱投放计算!D108</f>
        <v>1.2147812730142029</v>
      </c>
      <c r="F108">
        <f ca="1">(SUMIFS(OFFSET([2]掉落汇总!$C$2:$C$871,,MATCH($B108,[2]掉落汇总!$D$1:$M$1)),[2]掉落汇总!$A$2:$A$871,F$1,[2]掉落汇总!$C$2:$C$871,$Q$1)+SUMIFS(OFFSET([2]掉落汇总!$C$2:$C$871,,MATCH($B108,[2]掉落汇总!$D$1:$M$1)),[2]掉落汇总!$A$2:$A$871,F$1,[2]掉落汇总!$C$2:$C$871,$Q$2)/$Q$3)*宝箱投放计算!E108</f>
        <v>1.3244406196213427</v>
      </c>
      <c r="G108">
        <f ca="1">(SUMIFS(OFFSET([2]掉落汇总!$C$2:$C$871,,MATCH($B108,[2]掉落汇总!$D$1:$M$1)),[2]掉落汇总!$A$2:$A$871,G$1,[2]掉落汇总!$C$2:$C$871,$Q$1)+SUMIFS(OFFSET([2]掉落汇总!$C$2:$C$871,,MATCH($B108,[2]掉落汇总!$D$1:$M$1)),[2]掉落汇总!$A$2:$A$871,G$1,[2]掉落汇总!$C$2:$C$871,$Q$2)/$Q$3)*宝箱投放计算!F108</f>
        <v>0</v>
      </c>
      <c r="H108">
        <f ca="1">(SUMIFS(OFFSET([2]掉落汇总!$C$2:$C$871,,MATCH($B108,[2]掉落汇总!$D$1:$M$1)),[2]掉落汇总!$A$2:$A$871,H$1,[2]掉落汇总!$C$2:$C$871,$Q$1)+SUMIFS(OFFSET([2]掉落汇总!$C$2:$C$871,,MATCH($B108,[2]掉落汇总!$D$1:$M$1)),[2]掉落汇总!$A$2:$A$871,H$1,[2]掉落汇总!$C$2:$C$871,$Q$2)/$Q$3)*宝箱投放计算!G108</f>
        <v>0</v>
      </c>
      <c r="I108">
        <f ca="1">(SUMIFS(OFFSET([2]掉落汇总!$C$2:$C$871,,MATCH($B108,[2]掉落汇总!$D$1:$M$1)),[2]掉落汇总!$A$2:$A$871,I$1,[2]掉落汇总!$C$2:$C$871,$Q$1)+SUMIFS(OFFSET([2]掉落汇总!$C$2:$C$871,,MATCH($B108,[2]掉落汇总!$D$1:$M$1)),[2]掉落汇总!$A$2:$A$871,I$1,[2]掉落汇总!$C$2:$C$871,$Q$2)/$Q$3)*宝箱投放计算!H108</f>
        <v>0</v>
      </c>
      <c r="J108">
        <f ca="1">(SUMIFS(OFFSET([2]掉落汇总!$C$2:$C$871,,MATCH($B108,[2]掉落汇总!$D$1:$M$1)),[2]掉落汇总!$A$2:$A$871,J$1,[2]掉落汇总!$C$2:$C$871,$Q$1)+SUMIFS(OFFSET([2]掉落汇总!$C$2:$C$871,,MATCH($B108,[2]掉落汇总!$D$1:$M$1)),[2]掉落汇总!$A$2:$A$871,J$1,[2]掉落汇总!$C$2:$C$871,$Q$2)/$Q$3)*宝箱投放计算!I108</f>
        <v>0</v>
      </c>
      <c r="K108">
        <f ca="1">(SUMIFS(OFFSET([2]掉落汇总!$C$2:$C$871,,MATCH($B108,[2]掉落汇总!$D$1:$M$1)),[2]掉落汇总!$A$2:$A$871,K$1,[2]掉落汇总!$C$2:$C$871,$Q$1)+SUMIFS(OFFSET([2]掉落汇总!$C$2:$C$871,,MATCH($B108,[2]掉落汇总!$D$1:$M$1)),[2]掉落汇总!$A$2:$A$871,K$1,[2]掉落汇总!$C$2:$C$871,$Q$2)/$Q$3)*宝箱投放计算!J108</f>
        <v>0</v>
      </c>
      <c r="L108">
        <f ca="1">(SUMIFS(OFFSET([2]掉落汇总!$C$2:$C$871,,MATCH($B108,[2]掉落汇总!$D$1:$M$1)),[2]掉落汇总!$A$2:$A$871,L$1,[2]掉落汇总!$C$2:$C$871,$Q$1)+SUMIFS(OFFSET([2]掉落汇总!$C$2:$C$871,,MATCH($B108,[2]掉落汇总!$D$1:$M$1)),[2]掉落汇总!$A$2:$A$871,L$1,[2]掉落汇总!$C$2:$C$871,$Q$2)/$Q$3)*宝箱投放计算!K108</f>
        <v>0.36522354606582519</v>
      </c>
      <c r="M108">
        <f ca="1">(SUMIFS(OFFSET([2]掉落汇总!$C$2:$C$871,,MATCH($B108,[2]掉落汇总!$D$1:$M$1)),[2]掉落汇总!$A$2:$A$871,M$1,[2]掉落汇总!$C$2:$C$871,$Q$1)+SUMIFS(OFFSET([2]掉落汇总!$C$2:$C$871,,MATCH($B108,[2]掉落汇总!$D$1:$M$1)),[2]掉落汇总!$A$2:$A$871,M$1,[2]掉落汇总!$C$2:$C$871,$Q$2)/$Q$3)*宝箱投放计算!L108</f>
        <v>0.36155552960411075</v>
      </c>
      <c r="N108">
        <f ca="1">(SUMIFS(OFFSET([2]掉落汇总!$C$2:$C$871,,MATCH($B108,[2]掉落汇总!$D$1:$M$1)),[2]掉落汇总!$A$2:$A$871,N$1,[2]掉落汇总!$C$2:$C$871,$Q$1)+SUMIFS(OFFSET([2]掉落汇总!$C$2:$C$871,,MATCH($B108,[2]掉落汇总!$D$1:$M$1)),[2]掉落汇总!$A$2:$A$871,N$1,[2]掉落汇总!$C$2:$C$871,$Q$2)/$Q$3)*宝箱投放计算!M108</f>
        <v>8.4091467912466203E-2</v>
      </c>
      <c r="O108">
        <f ca="1">(SUMIFS(OFFSET([2]掉落汇总!$C$2:$C$871,,MATCH($B108,[2]掉落汇总!$D$1:$M$1)),[2]掉落汇总!$A$2:$A$871,O$1,[2]掉落汇总!$C$2:$C$871,$Q$1)+SUMIFS(OFFSET([2]掉落汇总!$C$2:$C$871,,MATCH($B108,[2]掉落汇总!$D$1:$M$1)),[2]掉落汇总!$A$2:$A$871,O$1,[2]掉落汇总!$C$2:$C$871,$Q$2)/$Q$3)*宝箱投放计算!N108</f>
        <v>0.17426381605486088</v>
      </c>
    </row>
    <row r="109" spans="1:15" x14ac:dyDescent="0.2">
      <c r="A109">
        <f>玩家成长时间线!A109</f>
        <v>108</v>
      </c>
      <c r="B109">
        <f>玩家成长时间线!B109</f>
        <v>10</v>
      </c>
      <c r="C109">
        <f ca="1">SUM($D$2:D109)</f>
        <v>406.46373432569601</v>
      </c>
      <c r="D109">
        <f t="shared" ca="1" si="1"/>
        <v>3.4380017020360913</v>
      </c>
      <c r="E109">
        <f ca="1">(SUMIFS(OFFSET([2]掉落汇总!$C$2:$C$871,,MATCH($B109,[2]掉落汇总!$D$1:$M$1)),[2]掉落汇总!$A$2:$A$871,E$1,[2]掉落汇总!$C$2:$C$871,$Q$1)+SUMIFS(OFFSET([2]掉落汇总!$C$2:$C$871,,MATCH($B109,[2]掉落汇总!$D$1:$M$1)),[2]掉落汇总!$A$2:$A$871,E$1,[2]掉落汇总!$C$2:$C$871,$Q$2)/$Q$3)*宝箱投放计算!D109</f>
        <v>1.1284267227774856</v>
      </c>
      <c r="F109">
        <f ca="1">(SUMIFS(OFFSET([2]掉落汇总!$C$2:$C$871,,MATCH($B109,[2]掉落汇总!$D$1:$M$1)),[2]掉落汇总!$A$2:$A$871,F$1,[2]掉落汇总!$C$2:$C$871,$Q$1)+SUMIFS(OFFSET([2]掉落汇总!$C$2:$C$871,,MATCH($B109,[2]掉落汇总!$D$1:$M$1)),[2]掉落汇总!$A$2:$A$871,F$1,[2]掉落汇总!$C$2:$C$871,$Q$2)/$Q$3)*宝箱投放计算!E109</f>
        <v>1.3244406196213427</v>
      </c>
      <c r="G109">
        <f ca="1">(SUMIFS(OFFSET([2]掉落汇总!$C$2:$C$871,,MATCH($B109,[2]掉落汇总!$D$1:$M$1)),[2]掉落汇总!$A$2:$A$871,G$1,[2]掉落汇总!$C$2:$C$871,$Q$1)+SUMIFS(OFFSET([2]掉落汇总!$C$2:$C$871,,MATCH($B109,[2]掉落汇总!$D$1:$M$1)),[2]掉落汇总!$A$2:$A$871,G$1,[2]掉落汇总!$C$2:$C$871,$Q$2)/$Q$3)*宝箱投放计算!F109</f>
        <v>0</v>
      </c>
      <c r="H109">
        <f ca="1">(SUMIFS(OFFSET([2]掉落汇总!$C$2:$C$871,,MATCH($B109,[2]掉落汇总!$D$1:$M$1)),[2]掉落汇总!$A$2:$A$871,H$1,[2]掉落汇总!$C$2:$C$871,$Q$1)+SUMIFS(OFFSET([2]掉落汇总!$C$2:$C$871,,MATCH($B109,[2]掉落汇总!$D$1:$M$1)),[2]掉落汇总!$A$2:$A$871,H$1,[2]掉落汇总!$C$2:$C$871,$Q$2)/$Q$3)*宝箱投放计算!G109</f>
        <v>0</v>
      </c>
      <c r="I109">
        <f ca="1">(SUMIFS(OFFSET([2]掉落汇总!$C$2:$C$871,,MATCH($B109,[2]掉落汇总!$D$1:$M$1)),[2]掉落汇总!$A$2:$A$871,I$1,[2]掉落汇总!$C$2:$C$871,$Q$1)+SUMIFS(OFFSET([2]掉落汇总!$C$2:$C$871,,MATCH($B109,[2]掉落汇总!$D$1:$M$1)),[2]掉落汇总!$A$2:$A$871,I$1,[2]掉落汇总!$C$2:$C$871,$Q$2)/$Q$3)*宝箱投放计算!H109</f>
        <v>0</v>
      </c>
      <c r="J109">
        <f ca="1">(SUMIFS(OFFSET([2]掉落汇总!$C$2:$C$871,,MATCH($B109,[2]掉落汇总!$D$1:$M$1)),[2]掉落汇总!$A$2:$A$871,J$1,[2]掉落汇总!$C$2:$C$871,$Q$1)+SUMIFS(OFFSET([2]掉落汇总!$C$2:$C$871,,MATCH($B109,[2]掉落汇总!$D$1:$M$1)),[2]掉落汇总!$A$2:$A$871,J$1,[2]掉落汇总!$C$2:$C$871,$Q$2)/$Q$3)*宝箱投放计算!I109</f>
        <v>0</v>
      </c>
      <c r="K109">
        <f ca="1">(SUMIFS(OFFSET([2]掉落汇总!$C$2:$C$871,,MATCH($B109,[2]掉落汇总!$D$1:$M$1)),[2]掉落汇总!$A$2:$A$871,K$1,[2]掉落汇总!$C$2:$C$871,$Q$1)+SUMIFS(OFFSET([2]掉落汇总!$C$2:$C$871,,MATCH($B109,[2]掉落汇总!$D$1:$M$1)),[2]掉落汇总!$A$2:$A$871,K$1,[2]掉落汇总!$C$2:$C$871,$Q$2)/$Q$3)*宝箱投放计算!J109</f>
        <v>0</v>
      </c>
      <c r="L109">
        <f ca="1">(SUMIFS(OFFSET([2]掉落汇总!$C$2:$C$871,,MATCH($B109,[2]掉落汇总!$D$1:$M$1)),[2]掉落汇总!$A$2:$A$871,L$1,[2]掉落汇总!$C$2:$C$871,$Q$1)+SUMIFS(OFFSET([2]掉落汇总!$C$2:$C$871,,MATCH($B109,[2]掉落汇总!$D$1:$M$1)),[2]掉落汇总!$A$2:$A$871,L$1,[2]掉落汇总!$C$2:$C$871,$Q$2)/$Q$3)*宝箱投放计算!K109</f>
        <v>0.36522354606582519</v>
      </c>
      <c r="M109">
        <f ca="1">(SUMIFS(OFFSET([2]掉落汇总!$C$2:$C$871,,MATCH($B109,[2]掉落汇总!$D$1:$M$1)),[2]掉落汇总!$A$2:$A$871,M$1,[2]掉落汇总!$C$2:$C$871,$Q$1)+SUMIFS(OFFSET([2]掉落汇总!$C$2:$C$871,,MATCH($B109,[2]掉落汇总!$D$1:$M$1)),[2]掉落汇总!$A$2:$A$871,M$1,[2]掉落汇总!$C$2:$C$871,$Q$2)/$Q$3)*宝箱投放计算!L109</f>
        <v>0.36155552960411075</v>
      </c>
      <c r="N109">
        <f ca="1">(SUMIFS(OFFSET([2]掉落汇总!$C$2:$C$871,,MATCH($B109,[2]掉落汇总!$D$1:$M$1)),[2]掉落汇总!$A$2:$A$871,N$1,[2]掉落汇总!$C$2:$C$871,$Q$1)+SUMIFS(OFFSET([2]掉落汇总!$C$2:$C$871,,MATCH($B109,[2]掉落汇总!$D$1:$M$1)),[2]掉落汇总!$A$2:$A$871,N$1,[2]掉落汇总!$C$2:$C$871,$Q$2)/$Q$3)*宝箱投放计算!M109</f>
        <v>8.4091467912466203E-2</v>
      </c>
      <c r="O109">
        <f ca="1">(SUMIFS(OFFSET([2]掉落汇总!$C$2:$C$871,,MATCH($B109,[2]掉落汇总!$D$1:$M$1)),[2]掉落汇总!$A$2:$A$871,O$1,[2]掉落汇总!$C$2:$C$871,$Q$1)+SUMIFS(OFFSET([2]掉落汇总!$C$2:$C$871,,MATCH($B109,[2]掉落汇总!$D$1:$M$1)),[2]掉落汇总!$A$2:$A$871,O$1,[2]掉落汇总!$C$2:$C$871,$Q$2)/$Q$3)*宝箱投放计算!N109</f>
        <v>0.17426381605486088</v>
      </c>
    </row>
    <row r="110" spans="1:15" x14ac:dyDescent="0.2">
      <c r="A110">
        <f>玩家成长时间线!A110</f>
        <v>109</v>
      </c>
      <c r="B110">
        <f>玩家成长时间线!B110</f>
        <v>10</v>
      </c>
      <c r="C110">
        <f ca="1">SUM($D$2:D110)</f>
        <v>409.90628100406036</v>
      </c>
      <c r="D110">
        <f t="shared" ca="1" si="1"/>
        <v>3.4425466783643395</v>
      </c>
      <c r="E110">
        <f ca="1">(SUMIFS(OFFSET([2]掉落汇总!$C$2:$C$871,,MATCH($B110,[2]掉落汇总!$D$1:$M$1)),[2]掉落汇总!$A$2:$A$871,E$1,[2]掉落汇总!$C$2:$C$871,$Q$1)+SUMIFS(OFFSET([2]掉落汇总!$C$2:$C$871,,MATCH($B110,[2]掉落汇总!$D$1:$M$1)),[2]掉落汇总!$A$2:$A$871,E$1,[2]掉落汇总!$C$2:$C$871,$Q$2)/$Q$3)*宝箱投放计算!D110</f>
        <v>1.1329716991057337</v>
      </c>
      <c r="F110">
        <f ca="1">(SUMIFS(OFFSET([2]掉落汇总!$C$2:$C$871,,MATCH($B110,[2]掉落汇总!$D$1:$M$1)),[2]掉落汇总!$A$2:$A$871,F$1,[2]掉落汇总!$C$2:$C$871,$Q$1)+SUMIFS(OFFSET([2]掉落汇总!$C$2:$C$871,,MATCH($B110,[2]掉落汇总!$D$1:$M$1)),[2]掉落汇总!$A$2:$A$871,F$1,[2]掉落汇总!$C$2:$C$871,$Q$2)/$Q$3)*宝箱投放计算!E110</f>
        <v>1.3244406196213427</v>
      </c>
      <c r="G110">
        <f ca="1">(SUMIFS(OFFSET([2]掉落汇总!$C$2:$C$871,,MATCH($B110,[2]掉落汇总!$D$1:$M$1)),[2]掉落汇总!$A$2:$A$871,G$1,[2]掉落汇总!$C$2:$C$871,$Q$1)+SUMIFS(OFFSET([2]掉落汇总!$C$2:$C$871,,MATCH($B110,[2]掉落汇总!$D$1:$M$1)),[2]掉落汇总!$A$2:$A$871,G$1,[2]掉落汇总!$C$2:$C$871,$Q$2)/$Q$3)*宝箱投放计算!F110</f>
        <v>0</v>
      </c>
      <c r="H110">
        <f ca="1">(SUMIFS(OFFSET([2]掉落汇总!$C$2:$C$871,,MATCH($B110,[2]掉落汇总!$D$1:$M$1)),[2]掉落汇总!$A$2:$A$871,H$1,[2]掉落汇总!$C$2:$C$871,$Q$1)+SUMIFS(OFFSET([2]掉落汇总!$C$2:$C$871,,MATCH($B110,[2]掉落汇总!$D$1:$M$1)),[2]掉落汇总!$A$2:$A$871,H$1,[2]掉落汇总!$C$2:$C$871,$Q$2)/$Q$3)*宝箱投放计算!G110</f>
        <v>0</v>
      </c>
      <c r="I110">
        <f ca="1">(SUMIFS(OFFSET([2]掉落汇总!$C$2:$C$871,,MATCH($B110,[2]掉落汇总!$D$1:$M$1)),[2]掉落汇总!$A$2:$A$871,I$1,[2]掉落汇总!$C$2:$C$871,$Q$1)+SUMIFS(OFFSET([2]掉落汇总!$C$2:$C$871,,MATCH($B110,[2]掉落汇总!$D$1:$M$1)),[2]掉落汇总!$A$2:$A$871,I$1,[2]掉落汇总!$C$2:$C$871,$Q$2)/$Q$3)*宝箱投放计算!H110</f>
        <v>0</v>
      </c>
      <c r="J110">
        <f ca="1">(SUMIFS(OFFSET([2]掉落汇总!$C$2:$C$871,,MATCH($B110,[2]掉落汇总!$D$1:$M$1)),[2]掉落汇总!$A$2:$A$871,J$1,[2]掉落汇总!$C$2:$C$871,$Q$1)+SUMIFS(OFFSET([2]掉落汇总!$C$2:$C$871,,MATCH($B110,[2]掉落汇总!$D$1:$M$1)),[2]掉落汇总!$A$2:$A$871,J$1,[2]掉落汇总!$C$2:$C$871,$Q$2)/$Q$3)*宝箱投放计算!I110</f>
        <v>0</v>
      </c>
      <c r="K110">
        <f ca="1">(SUMIFS(OFFSET([2]掉落汇总!$C$2:$C$871,,MATCH($B110,[2]掉落汇总!$D$1:$M$1)),[2]掉落汇总!$A$2:$A$871,K$1,[2]掉落汇总!$C$2:$C$871,$Q$1)+SUMIFS(OFFSET([2]掉落汇总!$C$2:$C$871,,MATCH($B110,[2]掉落汇总!$D$1:$M$1)),[2]掉落汇总!$A$2:$A$871,K$1,[2]掉落汇总!$C$2:$C$871,$Q$2)/$Q$3)*宝箱投放计算!J110</f>
        <v>0</v>
      </c>
      <c r="L110">
        <f ca="1">(SUMIFS(OFFSET([2]掉落汇总!$C$2:$C$871,,MATCH($B110,[2]掉落汇总!$D$1:$M$1)),[2]掉落汇总!$A$2:$A$871,L$1,[2]掉落汇总!$C$2:$C$871,$Q$1)+SUMIFS(OFFSET([2]掉落汇总!$C$2:$C$871,,MATCH($B110,[2]掉落汇总!$D$1:$M$1)),[2]掉落汇总!$A$2:$A$871,L$1,[2]掉落汇总!$C$2:$C$871,$Q$2)/$Q$3)*宝箱投放计算!K110</f>
        <v>0.36522354606582519</v>
      </c>
      <c r="M110">
        <f ca="1">(SUMIFS(OFFSET([2]掉落汇总!$C$2:$C$871,,MATCH($B110,[2]掉落汇总!$D$1:$M$1)),[2]掉落汇总!$A$2:$A$871,M$1,[2]掉落汇总!$C$2:$C$871,$Q$1)+SUMIFS(OFFSET([2]掉落汇总!$C$2:$C$871,,MATCH($B110,[2]掉落汇总!$D$1:$M$1)),[2]掉落汇总!$A$2:$A$871,M$1,[2]掉落汇总!$C$2:$C$871,$Q$2)/$Q$3)*宝箱投放计算!L110</f>
        <v>0.36155552960411075</v>
      </c>
      <c r="N110">
        <f ca="1">(SUMIFS(OFFSET([2]掉落汇总!$C$2:$C$871,,MATCH($B110,[2]掉落汇总!$D$1:$M$1)),[2]掉落汇总!$A$2:$A$871,N$1,[2]掉落汇总!$C$2:$C$871,$Q$1)+SUMIFS(OFFSET([2]掉落汇总!$C$2:$C$871,,MATCH($B110,[2]掉落汇总!$D$1:$M$1)),[2]掉落汇总!$A$2:$A$871,N$1,[2]掉落汇总!$C$2:$C$871,$Q$2)/$Q$3)*宝箱投放计算!M110</f>
        <v>8.4091467912466203E-2</v>
      </c>
      <c r="O110">
        <f ca="1">(SUMIFS(OFFSET([2]掉落汇总!$C$2:$C$871,,MATCH($B110,[2]掉落汇总!$D$1:$M$1)),[2]掉落汇总!$A$2:$A$871,O$1,[2]掉落汇总!$C$2:$C$871,$Q$1)+SUMIFS(OFFSET([2]掉落汇总!$C$2:$C$871,,MATCH($B110,[2]掉落汇总!$D$1:$M$1)),[2]掉落汇总!$A$2:$A$871,O$1,[2]掉落汇总!$C$2:$C$871,$Q$2)/$Q$3)*宝箱投放计算!N110</f>
        <v>0.17426381605486088</v>
      </c>
    </row>
    <row r="111" spans="1:15" x14ac:dyDescent="0.2">
      <c r="A111">
        <f>玩家成长时间线!A111</f>
        <v>110</v>
      </c>
      <c r="B111">
        <f>玩家成长时间线!B111</f>
        <v>10</v>
      </c>
      <c r="C111">
        <f ca="1">SUM($D$2:D111)</f>
        <v>413.39882242203544</v>
      </c>
      <c r="D111">
        <f t="shared" ca="1" si="1"/>
        <v>3.4925414179750707</v>
      </c>
      <c r="E111">
        <f ca="1">(SUMIFS(OFFSET([2]掉落汇总!$C$2:$C$871,,MATCH($B111,[2]掉落汇总!$D$1:$M$1)),[2]掉落汇总!$A$2:$A$871,E$1,[2]掉落汇总!$C$2:$C$871,$Q$1)+SUMIFS(OFFSET([2]掉落汇总!$C$2:$C$871,,MATCH($B111,[2]掉落汇总!$D$1:$M$1)),[2]掉落汇总!$A$2:$A$871,E$1,[2]掉落汇总!$C$2:$C$871,$Q$2)/$Q$3)*宝箱投放计算!D111</f>
        <v>1.1829664387164649</v>
      </c>
      <c r="F111">
        <f ca="1">(SUMIFS(OFFSET([2]掉落汇总!$C$2:$C$871,,MATCH($B111,[2]掉落汇总!$D$1:$M$1)),[2]掉落汇总!$A$2:$A$871,F$1,[2]掉落汇总!$C$2:$C$871,$Q$1)+SUMIFS(OFFSET([2]掉落汇总!$C$2:$C$871,,MATCH($B111,[2]掉落汇总!$D$1:$M$1)),[2]掉落汇总!$A$2:$A$871,F$1,[2]掉落汇总!$C$2:$C$871,$Q$2)/$Q$3)*宝箱投放计算!E111</f>
        <v>1.3244406196213427</v>
      </c>
      <c r="G111">
        <f ca="1">(SUMIFS(OFFSET([2]掉落汇总!$C$2:$C$871,,MATCH($B111,[2]掉落汇总!$D$1:$M$1)),[2]掉落汇总!$A$2:$A$871,G$1,[2]掉落汇总!$C$2:$C$871,$Q$1)+SUMIFS(OFFSET([2]掉落汇总!$C$2:$C$871,,MATCH($B111,[2]掉落汇总!$D$1:$M$1)),[2]掉落汇总!$A$2:$A$871,G$1,[2]掉落汇总!$C$2:$C$871,$Q$2)/$Q$3)*宝箱投放计算!F111</f>
        <v>0</v>
      </c>
      <c r="H111">
        <f ca="1">(SUMIFS(OFFSET([2]掉落汇总!$C$2:$C$871,,MATCH($B111,[2]掉落汇总!$D$1:$M$1)),[2]掉落汇总!$A$2:$A$871,H$1,[2]掉落汇总!$C$2:$C$871,$Q$1)+SUMIFS(OFFSET([2]掉落汇总!$C$2:$C$871,,MATCH($B111,[2]掉落汇总!$D$1:$M$1)),[2]掉落汇总!$A$2:$A$871,H$1,[2]掉落汇总!$C$2:$C$871,$Q$2)/$Q$3)*宝箱投放计算!G111</f>
        <v>0</v>
      </c>
      <c r="I111">
        <f ca="1">(SUMIFS(OFFSET([2]掉落汇总!$C$2:$C$871,,MATCH($B111,[2]掉落汇总!$D$1:$M$1)),[2]掉落汇总!$A$2:$A$871,I$1,[2]掉落汇总!$C$2:$C$871,$Q$1)+SUMIFS(OFFSET([2]掉落汇总!$C$2:$C$871,,MATCH($B111,[2]掉落汇总!$D$1:$M$1)),[2]掉落汇总!$A$2:$A$871,I$1,[2]掉落汇总!$C$2:$C$871,$Q$2)/$Q$3)*宝箱投放计算!H111</f>
        <v>0</v>
      </c>
      <c r="J111">
        <f ca="1">(SUMIFS(OFFSET([2]掉落汇总!$C$2:$C$871,,MATCH($B111,[2]掉落汇总!$D$1:$M$1)),[2]掉落汇总!$A$2:$A$871,J$1,[2]掉落汇总!$C$2:$C$871,$Q$1)+SUMIFS(OFFSET([2]掉落汇总!$C$2:$C$871,,MATCH($B111,[2]掉落汇总!$D$1:$M$1)),[2]掉落汇总!$A$2:$A$871,J$1,[2]掉落汇总!$C$2:$C$871,$Q$2)/$Q$3)*宝箱投放计算!I111</f>
        <v>0</v>
      </c>
      <c r="K111">
        <f ca="1">(SUMIFS(OFFSET([2]掉落汇总!$C$2:$C$871,,MATCH($B111,[2]掉落汇总!$D$1:$M$1)),[2]掉落汇总!$A$2:$A$871,K$1,[2]掉落汇总!$C$2:$C$871,$Q$1)+SUMIFS(OFFSET([2]掉落汇总!$C$2:$C$871,,MATCH($B111,[2]掉落汇总!$D$1:$M$1)),[2]掉落汇总!$A$2:$A$871,K$1,[2]掉落汇总!$C$2:$C$871,$Q$2)/$Q$3)*宝箱投放计算!J111</f>
        <v>0</v>
      </c>
      <c r="L111">
        <f ca="1">(SUMIFS(OFFSET([2]掉落汇总!$C$2:$C$871,,MATCH($B111,[2]掉落汇总!$D$1:$M$1)),[2]掉落汇总!$A$2:$A$871,L$1,[2]掉落汇总!$C$2:$C$871,$Q$1)+SUMIFS(OFFSET([2]掉落汇总!$C$2:$C$871,,MATCH($B111,[2]掉落汇总!$D$1:$M$1)),[2]掉落汇总!$A$2:$A$871,L$1,[2]掉落汇总!$C$2:$C$871,$Q$2)/$Q$3)*宝箱投放计算!K111</f>
        <v>0.36522354606582519</v>
      </c>
      <c r="M111">
        <f ca="1">(SUMIFS(OFFSET([2]掉落汇总!$C$2:$C$871,,MATCH($B111,[2]掉落汇总!$D$1:$M$1)),[2]掉落汇总!$A$2:$A$871,M$1,[2]掉落汇总!$C$2:$C$871,$Q$1)+SUMIFS(OFFSET([2]掉落汇总!$C$2:$C$871,,MATCH($B111,[2]掉落汇总!$D$1:$M$1)),[2]掉落汇总!$A$2:$A$871,M$1,[2]掉落汇总!$C$2:$C$871,$Q$2)/$Q$3)*宝箱投放计算!L111</f>
        <v>0.36155552960411075</v>
      </c>
      <c r="N111">
        <f ca="1">(SUMIFS(OFFSET([2]掉落汇总!$C$2:$C$871,,MATCH($B111,[2]掉落汇总!$D$1:$M$1)),[2]掉落汇总!$A$2:$A$871,N$1,[2]掉落汇总!$C$2:$C$871,$Q$1)+SUMIFS(OFFSET([2]掉落汇总!$C$2:$C$871,,MATCH($B111,[2]掉落汇总!$D$1:$M$1)),[2]掉落汇总!$A$2:$A$871,N$1,[2]掉落汇总!$C$2:$C$871,$Q$2)/$Q$3)*宝箱投放计算!M111</f>
        <v>8.4091467912466203E-2</v>
      </c>
      <c r="O111">
        <f ca="1">(SUMIFS(OFFSET([2]掉落汇总!$C$2:$C$871,,MATCH($B111,[2]掉落汇总!$D$1:$M$1)),[2]掉落汇总!$A$2:$A$871,O$1,[2]掉落汇总!$C$2:$C$871,$Q$1)+SUMIFS(OFFSET([2]掉落汇总!$C$2:$C$871,,MATCH($B111,[2]掉落汇总!$D$1:$M$1)),[2]掉落汇总!$A$2:$A$871,O$1,[2]掉落汇总!$C$2:$C$871,$Q$2)/$Q$3)*宝箱投放计算!N111</f>
        <v>0.17426381605486088</v>
      </c>
    </row>
    <row r="112" spans="1:15" x14ac:dyDescent="0.2">
      <c r="A112">
        <f>玩家成长时间线!A112</f>
        <v>111</v>
      </c>
      <c r="B112">
        <f>玩家成长时间线!B112</f>
        <v>10</v>
      </c>
      <c r="C112">
        <f ca="1">SUM($D$2:D112)</f>
        <v>416.85045905305628</v>
      </c>
      <c r="D112">
        <f t="shared" ca="1" si="1"/>
        <v>3.4516366310208362</v>
      </c>
      <c r="E112">
        <f ca="1">(SUMIFS(OFFSET([2]掉落汇总!$C$2:$C$871,,MATCH($B112,[2]掉落汇总!$D$1:$M$1)),[2]掉落汇总!$A$2:$A$871,E$1,[2]掉落汇总!$C$2:$C$871,$Q$1)+SUMIFS(OFFSET([2]掉落汇总!$C$2:$C$871,,MATCH($B112,[2]掉落汇总!$D$1:$M$1)),[2]掉落汇总!$A$2:$A$871,E$1,[2]掉落汇总!$C$2:$C$871,$Q$2)/$Q$3)*宝箱投放计算!D112</f>
        <v>1.1420616517622304</v>
      </c>
      <c r="F112">
        <f ca="1">(SUMIFS(OFFSET([2]掉落汇总!$C$2:$C$871,,MATCH($B112,[2]掉落汇总!$D$1:$M$1)),[2]掉落汇总!$A$2:$A$871,F$1,[2]掉落汇总!$C$2:$C$871,$Q$1)+SUMIFS(OFFSET([2]掉落汇总!$C$2:$C$871,,MATCH($B112,[2]掉落汇总!$D$1:$M$1)),[2]掉落汇总!$A$2:$A$871,F$1,[2]掉落汇总!$C$2:$C$871,$Q$2)/$Q$3)*宝箱投放计算!E112</f>
        <v>1.3244406196213427</v>
      </c>
      <c r="G112">
        <f ca="1">(SUMIFS(OFFSET([2]掉落汇总!$C$2:$C$871,,MATCH($B112,[2]掉落汇总!$D$1:$M$1)),[2]掉落汇总!$A$2:$A$871,G$1,[2]掉落汇总!$C$2:$C$871,$Q$1)+SUMIFS(OFFSET([2]掉落汇总!$C$2:$C$871,,MATCH($B112,[2]掉落汇总!$D$1:$M$1)),[2]掉落汇总!$A$2:$A$871,G$1,[2]掉落汇总!$C$2:$C$871,$Q$2)/$Q$3)*宝箱投放计算!F112</f>
        <v>0</v>
      </c>
      <c r="H112">
        <f ca="1">(SUMIFS(OFFSET([2]掉落汇总!$C$2:$C$871,,MATCH($B112,[2]掉落汇总!$D$1:$M$1)),[2]掉落汇总!$A$2:$A$871,H$1,[2]掉落汇总!$C$2:$C$871,$Q$1)+SUMIFS(OFFSET([2]掉落汇总!$C$2:$C$871,,MATCH($B112,[2]掉落汇总!$D$1:$M$1)),[2]掉落汇总!$A$2:$A$871,H$1,[2]掉落汇总!$C$2:$C$871,$Q$2)/$Q$3)*宝箱投放计算!G112</f>
        <v>0</v>
      </c>
      <c r="I112">
        <f ca="1">(SUMIFS(OFFSET([2]掉落汇总!$C$2:$C$871,,MATCH($B112,[2]掉落汇总!$D$1:$M$1)),[2]掉落汇总!$A$2:$A$871,I$1,[2]掉落汇总!$C$2:$C$871,$Q$1)+SUMIFS(OFFSET([2]掉落汇总!$C$2:$C$871,,MATCH($B112,[2]掉落汇总!$D$1:$M$1)),[2]掉落汇总!$A$2:$A$871,I$1,[2]掉落汇总!$C$2:$C$871,$Q$2)/$Q$3)*宝箱投放计算!H112</f>
        <v>0</v>
      </c>
      <c r="J112">
        <f ca="1">(SUMIFS(OFFSET([2]掉落汇总!$C$2:$C$871,,MATCH($B112,[2]掉落汇总!$D$1:$M$1)),[2]掉落汇总!$A$2:$A$871,J$1,[2]掉落汇总!$C$2:$C$871,$Q$1)+SUMIFS(OFFSET([2]掉落汇总!$C$2:$C$871,,MATCH($B112,[2]掉落汇总!$D$1:$M$1)),[2]掉落汇总!$A$2:$A$871,J$1,[2]掉落汇总!$C$2:$C$871,$Q$2)/$Q$3)*宝箱投放计算!I112</f>
        <v>0</v>
      </c>
      <c r="K112">
        <f ca="1">(SUMIFS(OFFSET([2]掉落汇总!$C$2:$C$871,,MATCH($B112,[2]掉落汇总!$D$1:$M$1)),[2]掉落汇总!$A$2:$A$871,K$1,[2]掉落汇总!$C$2:$C$871,$Q$1)+SUMIFS(OFFSET([2]掉落汇总!$C$2:$C$871,,MATCH($B112,[2]掉落汇总!$D$1:$M$1)),[2]掉落汇总!$A$2:$A$871,K$1,[2]掉落汇总!$C$2:$C$871,$Q$2)/$Q$3)*宝箱投放计算!J112</f>
        <v>0</v>
      </c>
      <c r="L112">
        <f ca="1">(SUMIFS(OFFSET([2]掉落汇总!$C$2:$C$871,,MATCH($B112,[2]掉落汇总!$D$1:$M$1)),[2]掉落汇总!$A$2:$A$871,L$1,[2]掉落汇总!$C$2:$C$871,$Q$1)+SUMIFS(OFFSET([2]掉落汇总!$C$2:$C$871,,MATCH($B112,[2]掉落汇总!$D$1:$M$1)),[2]掉落汇总!$A$2:$A$871,L$1,[2]掉落汇总!$C$2:$C$871,$Q$2)/$Q$3)*宝箱投放计算!K112</f>
        <v>0.36522354606582519</v>
      </c>
      <c r="M112">
        <f ca="1">(SUMIFS(OFFSET([2]掉落汇总!$C$2:$C$871,,MATCH($B112,[2]掉落汇总!$D$1:$M$1)),[2]掉落汇总!$A$2:$A$871,M$1,[2]掉落汇总!$C$2:$C$871,$Q$1)+SUMIFS(OFFSET([2]掉落汇总!$C$2:$C$871,,MATCH($B112,[2]掉落汇总!$D$1:$M$1)),[2]掉落汇总!$A$2:$A$871,M$1,[2]掉落汇总!$C$2:$C$871,$Q$2)/$Q$3)*宝箱投放计算!L112</f>
        <v>0.36155552960411075</v>
      </c>
      <c r="N112">
        <f ca="1">(SUMIFS(OFFSET([2]掉落汇总!$C$2:$C$871,,MATCH($B112,[2]掉落汇总!$D$1:$M$1)),[2]掉落汇总!$A$2:$A$871,N$1,[2]掉落汇总!$C$2:$C$871,$Q$1)+SUMIFS(OFFSET([2]掉落汇总!$C$2:$C$871,,MATCH($B112,[2]掉落汇总!$D$1:$M$1)),[2]掉落汇总!$A$2:$A$871,N$1,[2]掉落汇总!$C$2:$C$871,$Q$2)/$Q$3)*宝箱投放计算!M112</f>
        <v>8.4091467912466203E-2</v>
      </c>
      <c r="O112">
        <f ca="1">(SUMIFS(OFFSET([2]掉落汇总!$C$2:$C$871,,MATCH($B112,[2]掉落汇总!$D$1:$M$1)),[2]掉落汇总!$A$2:$A$871,O$1,[2]掉落汇总!$C$2:$C$871,$Q$1)+SUMIFS(OFFSET([2]掉落汇总!$C$2:$C$871,,MATCH($B112,[2]掉落汇总!$D$1:$M$1)),[2]掉落汇总!$A$2:$A$871,O$1,[2]掉落汇总!$C$2:$C$871,$Q$2)/$Q$3)*宝箱投放计算!N112</f>
        <v>0.17426381605486088</v>
      </c>
    </row>
    <row r="113" spans="1:15" x14ac:dyDescent="0.2">
      <c r="A113">
        <f>玩家成长时间线!A113</f>
        <v>112</v>
      </c>
      <c r="B113">
        <f>玩家成长时间线!B113</f>
        <v>8</v>
      </c>
      <c r="C113">
        <f ca="1">SUM($D$2:D113)</f>
        <v>419.94307821608294</v>
      </c>
      <c r="D113">
        <f t="shared" ca="1" si="1"/>
        <v>3.0926191630266455</v>
      </c>
      <c r="E113">
        <f ca="1">(SUMIFS(OFFSET([2]掉落汇总!$C$2:$C$871,,MATCH($B113,[2]掉落汇总!$D$1:$M$1)),[2]掉落汇总!$A$2:$A$871,E$1,[2]掉落汇总!$C$2:$C$871,$Q$1)+SUMIFS(OFFSET([2]掉落汇总!$C$2:$C$871,,MATCH($B113,[2]掉落汇总!$D$1:$M$1)),[2]掉落汇总!$A$2:$A$871,E$1,[2]掉落汇总!$C$2:$C$871,$Q$2)/$Q$3)*宝箱投放计算!D113</f>
        <v>1.0479323076923082</v>
      </c>
      <c r="F113">
        <f ca="1">(SUMIFS(OFFSET([2]掉落汇总!$C$2:$C$871,,MATCH($B113,[2]掉落汇总!$D$1:$M$1)),[2]掉落汇总!$A$2:$A$871,F$1,[2]掉落汇总!$C$2:$C$871,$Q$1)+SUMIFS(OFFSET([2]掉落汇总!$C$2:$C$871,,MATCH($B113,[2]掉落汇总!$D$1:$M$1)),[2]掉落汇总!$A$2:$A$871,F$1,[2]掉落汇总!$C$2:$C$871,$Q$2)/$Q$3)*宝箱投放计算!E113</f>
        <v>1.0595524956970743</v>
      </c>
      <c r="G113">
        <f ca="1">(SUMIFS(OFFSET([2]掉落汇总!$C$2:$C$871,,MATCH($B113,[2]掉落汇总!$D$1:$M$1)),[2]掉落汇总!$A$2:$A$871,G$1,[2]掉落汇总!$C$2:$C$871,$Q$1)+SUMIFS(OFFSET([2]掉落汇总!$C$2:$C$871,,MATCH($B113,[2]掉落汇总!$D$1:$M$1)),[2]掉落汇总!$A$2:$A$871,G$1,[2]掉落汇总!$C$2:$C$871,$Q$2)/$Q$3)*宝箱投放计算!F113</f>
        <v>0</v>
      </c>
      <c r="H113">
        <f ca="1">(SUMIFS(OFFSET([2]掉落汇总!$C$2:$C$871,,MATCH($B113,[2]掉落汇总!$D$1:$M$1)),[2]掉落汇总!$A$2:$A$871,H$1,[2]掉落汇总!$C$2:$C$871,$Q$1)+SUMIFS(OFFSET([2]掉落汇总!$C$2:$C$871,,MATCH($B113,[2]掉落汇总!$D$1:$M$1)),[2]掉落汇总!$A$2:$A$871,H$1,[2]掉落汇总!$C$2:$C$871,$Q$2)/$Q$3)*宝箱投放计算!G113</f>
        <v>0</v>
      </c>
      <c r="I113">
        <f ca="1">(SUMIFS(OFFSET([2]掉落汇总!$C$2:$C$871,,MATCH($B113,[2]掉落汇总!$D$1:$M$1)),[2]掉落汇总!$A$2:$A$871,I$1,[2]掉落汇总!$C$2:$C$871,$Q$1)+SUMIFS(OFFSET([2]掉落汇总!$C$2:$C$871,,MATCH($B113,[2]掉落汇总!$D$1:$M$1)),[2]掉落汇总!$A$2:$A$871,I$1,[2]掉落汇总!$C$2:$C$871,$Q$2)/$Q$3)*宝箱投放计算!H113</f>
        <v>0</v>
      </c>
      <c r="J113">
        <f ca="1">(SUMIFS(OFFSET([2]掉落汇总!$C$2:$C$871,,MATCH($B113,[2]掉落汇总!$D$1:$M$1)),[2]掉落汇总!$A$2:$A$871,J$1,[2]掉落汇总!$C$2:$C$871,$Q$1)+SUMIFS(OFFSET([2]掉落汇总!$C$2:$C$871,,MATCH($B113,[2]掉落汇总!$D$1:$M$1)),[2]掉落汇总!$A$2:$A$871,J$1,[2]掉落汇总!$C$2:$C$871,$Q$2)/$Q$3)*宝箱投放计算!I113</f>
        <v>0</v>
      </c>
      <c r="K113">
        <f ca="1">(SUMIFS(OFFSET([2]掉落汇总!$C$2:$C$871,,MATCH($B113,[2]掉落汇总!$D$1:$M$1)),[2]掉落汇总!$A$2:$A$871,K$1,[2]掉落汇总!$C$2:$C$871,$Q$1)+SUMIFS(OFFSET([2]掉落汇总!$C$2:$C$871,,MATCH($B113,[2]掉落汇总!$D$1:$M$1)),[2]掉落汇总!$A$2:$A$871,K$1,[2]掉落汇总!$C$2:$C$871,$Q$2)/$Q$3)*宝箱投放计算!J113</f>
        <v>0</v>
      </c>
      <c r="L113">
        <f ca="1">(SUMIFS(OFFSET([2]掉落汇总!$C$2:$C$871,,MATCH($B113,[2]掉落汇总!$D$1:$M$1)),[2]掉落汇总!$A$2:$A$871,L$1,[2]掉落汇总!$C$2:$C$871,$Q$1)+SUMIFS(OFFSET([2]掉落汇总!$C$2:$C$871,,MATCH($B113,[2]掉落汇总!$D$1:$M$1)),[2]掉落汇总!$A$2:$A$871,L$1,[2]掉落汇总!$C$2:$C$871,$Q$2)/$Q$3)*宝箱投放计算!K113</f>
        <v>0.36522354606582519</v>
      </c>
      <c r="M113">
        <f ca="1">(SUMIFS(OFFSET([2]掉落汇总!$C$2:$C$871,,MATCH($B113,[2]掉落汇总!$D$1:$M$1)),[2]掉落汇总!$A$2:$A$871,M$1,[2]掉落汇总!$C$2:$C$871,$Q$1)+SUMIFS(OFFSET([2]掉落汇总!$C$2:$C$871,,MATCH($B113,[2]掉落汇总!$D$1:$M$1)),[2]掉落汇总!$A$2:$A$871,M$1,[2]掉落汇总!$C$2:$C$871,$Q$2)/$Q$3)*宝箱投放计算!L113</f>
        <v>0.36155552960411075</v>
      </c>
      <c r="N113">
        <f ca="1">(SUMIFS(OFFSET([2]掉落汇总!$C$2:$C$871,,MATCH($B113,[2]掉落汇总!$D$1:$M$1)),[2]掉落汇总!$A$2:$A$871,N$1,[2]掉落汇总!$C$2:$C$871,$Q$1)+SUMIFS(OFFSET([2]掉落汇总!$C$2:$C$871,,MATCH($B113,[2]掉落汇总!$D$1:$M$1)),[2]掉落汇总!$A$2:$A$871,N$1,[2]掉落汇总!$C$2:$C$871,$Q$2)/$Q$3)*宝箱投放计算!M113</f>
        <v>8.4091467912466203E-2</v>
      </c>
      <c r="O113">
        <f ca="1">(SUMIFS(OFFSET([2]掉落汇总!$C$2:$C$871,,MATCH($B113,[2]掉落汇总!$D$1:$M$1)),[2]掉落汇总!$A$2:$A$871,O$1,[2]掉落汇总!$C$2:$C$871,$Q$1)+SUMIFS(OFFSET([2]掉落汇总!$C$2:$C$871,,MATCH($B113,[2]掉落汇总!$D$1:$M$1)),[2]掉落汇总!$A$2:$A$871,O$1,[2]掉落汇总!$C$2:$C$871,$Q$2)/$Q$3)*宝箱投放计算!N113</f>
        <v>0.17426381605486088</v>
      </c>
    </row>
    <row r="114" spans="1:15" x14ac:dyDescent="0.2">
      <c r="A114">
        <f>玩家成长时间线!A114</f>
        <v>113</v>
      </c>
      <c r="B114">
        <f>玩家成长时间线!B114</f>
        <v>8</v>
      </c>
      <c r="C114">
        <f ca="1">SUM($D$2:D114)</f>
        <v>422.92354353295576</v>
      </c>
      <c r="D114">
        <f t="shared" ca="1" si="1"/>
        <v>2.9804653168727993</v>
      </c>
      <c r="E114">
        <f ca="1">(SUMIFS(OFFSET([2]掉落汇总!$C$2:$C$871,,MATCH($B114,[2]掉落汇总!$D$1:$M$1)),[2]掉落汇总!$A$2:$A$871,E$1,[2]掉落汇总!$C$2:$C$871,$Q$1)+SUMIFS(OFFSET([2]掉落汇总!$C$2:$C$871,,MATCH($B114,[2]掉落汇总!$D$1:$M$1)),[2]掉落汇总!$A$2:$A$871,E$1,[2]掉落汇总!$C$2:$C$871,$Q$2)/$Q$3)*宝箱投放计算!D114</f>
        <v>0.935778461538462</v>
      </c>
      <c r="F114">
        <f ca="1">(SUMIFS(OFFSET([2]掉落汇总!$C$2:$C$871,,MATCH($B114,[2]掉落汇总!$D$1:$M$1)),[2]掉落汇总!$A$2:$A$871,F$1,[2]掉落汇总!$C$2:$C$871,$Q$1)+SUMIFS(OFFSET([2]掉落汇总!$C$2:$C$871,,MATCH($B114,[2]掉落汇总!$D$1:$M$1)),[2]掉落汇总!$A$2:$A$871,F$1,[2]掉落汇总!$C$2:$C$871,$Q$2)/$Q$3)*宝箱投放计算!E114</f>
        <v>1.0595524956970743</v>
      </c>
      <c r="G114">
        <f ca="1">(SUMIFS(OFFSET([2]掉落汇总!$C$2:$C$871,,MATCH($B114,[2]掉落汇总!$D$1:$M$1)),[2]掉落汇总!$A$2:$A$871,G$1,[2]掉落汇总!$C$2:$C$871,$Q$1)+SUMIFS(OFFSET([2]掉落汇总!$C$2:$C$871,,MATCH($B114,[2]掉落汇总!$D$1:$M$1)),[2]掉落汇总!$A$2:$A$871,G$1,[2]掉落汇总!$C$2:$C$871,$Q$2)/$Q$3)*宝箱投放计算!F114</f>
        <v>0</v>
      </c>
      <c r="H114">
        <f ca="1">(SUMIFS(OFFSET([2]掉落汇总!$C$2:$C$871,,MATCH($B114,[2]掉落汇总!$D$1:$M$1)),[2]掉落汇总!$A$2:$A$871,H$1,[2]掉落汇总!$C$2:$C$871,$Q$1)+SUMIFS(OFFSET([2]掉落汇总!$C$2:$C$871,,MATCH($B114,[2]掉落汇总!$D$1:$M$1)),[2]掉落汇总!$A$2:$A$871,H$1,[2]掉落汇总!$C$2:$C$871,$Q$2)/$Q$3)*宝箱投放计算!G114</f>
        <v>0</v>
      </c>
      <c r="I114">
        <f ca="1">(SUMIFS(OFFSET([2]掉落汇总!$C$2:$C$871,,MATCH($B114,[2]掉落汇总!$D$1:$M$1)),[2]掉落汇总!$A$2:$A$871,I$1,[2]掉落汇总!$C$2:$C$871,$Q$1)+SUMIFS(OFFSET([2]掉落汇总!$C$2:$C$871,,MATCH($B114,[2]掉落汇总!$D$1:$M$1)),[2]掉落汇总!$A$2:$A$871,I$1,[2]掉落汇总!$C$2:$C$871,$Q$2)/$Q$3)*宝箱投放计算!H114</f>
        <v>0</v>
      </c>
      <c r="J114">
        <f ca="1">(SUMIFS(OFFSET([2]掉落汇总!$C$2:$C$871,,MATCH($B114,[2]掉落汇总!$D$1:$M$1)),[2]掉落汇总!$A$2:$A$871,J$1,[2]掉落汇总!$C$2:$C$871,$Q$1)+SUMIFS(OFFSET([2]掉落汇总!$C$2:$C$871,,MATCH($B114,[2]掉落汇总!$D$1:$M$1)),[2]掉落汇总!$A$2:$A$871,J$1,[2]掉落汇总!$C$2:$C$871,$Q$2)/$Q$3)*宝箱投放计算!I114</f>
        <v>0</v>
      </c>
      <c r="K114">
        <f ca="1">(SUMIFS(OFFSET([2]掉落汇总!$C$2:$C$871,,MATCH($B114,[2]掉落汇总!$D$1:$M$1)),[2]掉落汇总!$A$2:$A$871,K$1,[2]掉落汇总!$C$2:$C$871,$Q$1)+SUMIFS(OFFSET([2]掉落汇总!$C$2:$C$871,,MATCH($B114,[2]掉落汇总!$D$1:$M$1)),[2]掉落汇总!$A$2:$A$871,K$1,[2]掉落汇总!$C$2:$C$871,$Q$2)/$Q$3)*宝箱投放计算!J114</f>
        <v>0</v>
      </c>
      <c r="L114">
        <f ca="1">(SUMIFS(OFFSET([2]掉落汇总!$C$2:$C$871,,MATCH($B114,[2]掉落汇总!$D$1:$M$1)),[2]掉落汇总!$A$2:$A$871,L$1,[2]掉落汇总!$C$2:$C$871,$Q$1)+SUMIFS(OFFSET([2]掉落汇总!$C$2:$C$871,,MATCH($B114,[2]掉落汇总!$D$1:$M$1)),[2]掉落汇总!$A$2:$A$871,L$1,[2]掉落汇总!$C$2:$C$871,$Q$2)/$Q$3)*宝箱投放计算!K114</f>
        <v>0.36522354606582519</v>
      </c>
      <c r="M114">
        <f ca="1">(SUMIFS(OFFSET([2]掉落汇总!$C$2:$C$871,,MATCH($B114,[2]掉落汇总!$D$1:$M$1)),[2]掉落汇总!$A$2:$A$871,M$1,[2]掉落汇总!$C$2:$C$871,$Q$1)+SUMIFS(OFFSET([2]掉落汇总!$C$2:$C$871,,MATCH($B114,[2]掉落汇总!$D$1:$M$1)),[2]掉落汇总!$A$2:$A$871,M$1,[2]掉落汇总!$C$2:$C$871,$Q$2)/$Q$3)*宝箱投放计算!L114</f>
        <v>0.36155552960411075</v>
      </c>
      <c r="N114">
        <f ca="1">(SUMIFS(OFFSET([2]掉落汇总!$C$2:$C$871,,MATCH($B114,[2]掉落汇总!$D$1:$M$1)),[2]掉落汇总!$A$2:$A$871,N$1,[2]掉落汇总!$C$2:$C$871,$Q$1)+SUMIFS(OFFSET([2]掉落汇总!$C$2:$C$871,,MATCH($B114,[2]掉落汇总!$D$1:$M$1)),[2]掉落汇总!$A$2:$A$871,N$1,[2]掉落汇总!$C$2:$C$871,$Q$2)/$Q$3)*宝箱投放计算!M114</f>
        <v>8.4091467912466203E-2</v>
      </c>
      <c r="O114">
        <f ca="1">(SUMIFS(OFFSET([2]掉落汇总!$C$2:$C$871,,MATCH($B114,[2]掉落汇总!$D$1:$M$1)),[2]掉落汇总!$A$2:$A$871,O$1,[2]掉落汇总!$C$2:$C$871,$Q$1)+SUMIFS(OFFSET([2]掉落汇总!$C$2:$C$871,,MATCH($B114,[2]掉落汇总!$D$1:$M$1)),[2]掉落汇总!$A$2:$A$871,O$1,[2]掉落汇总!$C$2:$C$871,$Q$2)/$Q$3)*宝箱投放计算!N114</f>
        <v>0.17426381605486088</v>
      </c>
    </row>
    <row r="115" spans="1:15" x14ac:dyDescent="0.2">
      <c r="A115">
        <f>玩家成长时间线!A115</f>
        <v>114</v>
      </c>
      <c r="B115">
        <f>玩家成长时间线!B115</f>
        <v>8</v>
      </c>
      <c r="C115">
        <f ca="1">SUM($D$2:D115)</f>
        <v>425.92893192675166</v>
      </c>
      <c r="D115">
        <f t="shared" ca="1" si="1"/>
        <v>3.0053883937958763</v>
      </c>
      <c r="E115">
        <f ca="1">(SUMIFS(OFFSET([2]掉落汇总!$C$2:$C$871,,MATCH($B115,[2]掉落汇总!$D$1:$M$1)),[2]掉落汇总!$A$2:$A$871,E$1,[2]掉落汇总!$C$2:$C$871,$Q$1)+SUMIFS(OFFSET([2]掉落汇总!$C$2:$C$871,,MATCH($B115,[2]掉落汇总!$D$1:$M$1)),[2]掉落汇总!$A$2:$A$871,E$1,[2]掉落汇总!$C$2:$C$871,$Q$2)/$Q$3)*宝箱投放计算!D115</f>
        <v>0.96070153846153894</v>
      </c>
      <c r="F115">
        <f ca="1">(SUMIFS(OFFSET([2]掉落汇总!$C$2:$C$871,,MATCH($B115,[2]掉落汇总!$D$1:$M$1)),[2]掉落汇总!$A$2:$A$871,F$1,[2]掉落汇总!$C$2:$C$871,$Q$1)+SUMIFS(OFFSET([2]掉落汇总!$C$2:$C$871,,MATCH($B115,[2]掉落汇总!$D$1:$M$1)),[2]掉落汇总!$A$2:$A$871,F$1,[2]掉落汇总!$C$2:$C$871,$Q$2)/$Q$3)*宝箱投放计算!E115</f>
        <v>1.0595524956970743</v>
      </c>
      <c r="G115">
        <f ca="1">(SUMIFS(OFFSET([2]掉落汇总!$C$2:$C$871,,MATCH($B115,[2]掉落汇总!$D$1:$M$1)),[2]掉落汇总!$A$2:$A$871,G$1,[2]掉落汇总!$C$2:$C$871,$Q$1)+SUMIFS(OFFSET([2]掉落汇总!$C$2:$C$871,,MATCH($B115,[2]掉落汇总!$D$1:$M$1)),[2]掉落汇总!$A$2:$A$871,G$1,[2]掉落汇总!$C$2:$C$871,$Q$2)/$Q$3)*宝箱投放计算!F115</f>
        <v>0</v>
      </c>
      <c r="H115">
        <f ca="1">(SUMIFS(OFFSET([2]掉落汇总!$C$2:$C$871,,MATCH($B115,[2]掉落汇总!$D$1:$M$1)),[2]掉落汇总!$A$2:$A$871,H$1,[2]掉落汇总!$C$2:$C$871,$Q$1)+SUMIFS(OFFSET([2]掉落汇总!$C$2:$C$871,,MATCH($B115,[2]掉落汇总!$D$1:$M$1)),[2]掉落汇总!$A$2:$A$871,H$1,[2]掉落汇总!$C$2:$C$871,$Q$2)/$Q$3)*宝箱投放计算!G115</f>
        <v>0</v>
      </c>
      <c r="I115">
        <f ca="1">(SUMIFS(OFFSET([2]掉落汇总!$C$2:$C$871,,MATCH($B115,[2]掉落汇总!$D$1:$M$1)),[2]掉落汇总!$A$2:$A$871,I$1,[2]掉落汇总!$C$2:$C$871,$Q$1)+SUMIFS(OFFSET([2]掉落汇总!$C$2:$C$871,,MATCH($B115,[2]掉落汇总!$D$1:$M$1)),[2]掉落汇总!$A$2:$A$871,I$1,[2]掉落汇总!$C$2:$C$871,$Q$2)/$Q$3)*宝箱投放计算!H115</f>
        <v>0</v>
      </c>
      <c r="J115">
        <f ca="1">(SUMIFS(OFFSET([2]掉落汇总!$C$2:$C$871,,MATCH($B115,[2]掉落汇总!$D$1:$M$1)),[2]掉落汇总!$A$2:$A$871,J$1,[2]掉落汇总!$C$2:$C$871,$Q$1)+SUMIFS(OFFSET([2]掉落汇总!$C$2:$C$871,,MATCH($B115,[2]掉落汇总!$D$1:$M$1)),[2]掉落汇总!$A$2:$A$871,J$1,[2]掉落汇总!$C$2:$C$871,$Q$2)/$Q$3)*宝箱投放计算!I115</f>
        <v>0</v>
      </c>
      <c r="K115">
        <f ca="1">(SUMIFS(OFFSET([2]掉落汇总!$C$2:$C$871,,MATCH($B115,[2]掉落汇总!$D$1:$M$1)),[2]掉落汇总!$A$2:$A$871,K$1,[2]掉落汇总!$C$2:$C$871,$Q$1)+SUMIFS(OFFSET([2]掉落汇总!$C$2:$C$871,,MATCH($B115,[2]掉落汇总!$D$1:$M$1)),[2]掉落汇总!$A$2:$A$871,K$1,[2]掉落汇总!$C$2:$C$871,$Q$2)/$Q$3)*宝箱投放计算!J115</f>
        <v>0</v>
      </c>
      <c r="L115">
        <f ca="1">(SUMIFS(OFFSET([2]掉落汇总!$C$2:$C$871,,MATCH($B115,[2]掉落汇总!$D$1:$M$1)),[2]掉落汇总!$A$2:$A$871,L$1,[2]掉落汇总!$C$2:$C$871,$Q$1)+SUMIFS(OFFSET([2]掉落汇总!$C$2:$C$871,,MATCH($B115,[2]掉落汇总!$D$1:$M$1)),[2]掉落汇总!$A$2:$A$871,L$1,[2]掉落汇总!$C$2:$C$871,$Q$2)/$Q$3)*宝箱投放计算!K115</f>
        <v>0.36522354606582519</v>
      </c>
      <c r="M115">
        <f ca="1">(SUMIFS(OFFSET([2]掉落汇总!$C$2:$C$871,,MATCH($B115,[2]掉落汇总!$D$1:$M$1)),[2]掉落汇总!$A$2:$A$871,M$1,[2]掉落汇总!$C$2:$C$871,$Q$1)+SUMIFS(OFFSET([2]掉落汇总!$C$2:$C$871,,MATCH($B115,[2]掉落汇总!$D$1:$M$1)),[2]掉落汇总!$A$2:$A$871,M$1,[2]掉落汇总!$C$2:$C$871,$Q$2)/$Q$3)*宝箱投放计算!L115</f>
        <v>0.36155552960411075</v>
      </c>
      <c r="N115">
        <f ca="1">(SUMIFS(OFFSET([2]掉落汇总!$C$2:$C$871,,MATCH($B115,[2]掉落汇总!$D$1:$M$1)),[2]掉落汇总!$A$2:$A$871,N$1,[2]掉落汇总!$C$2:$C$871,$Q$1)+SUMIFS(OFFSET([2]掉落汇总!$C$2:$C$871,,MATCH($B115,[2]掉落汇总!$D$1:$M$1)),[2]掉落汇总!$A$2:$A$871,N$1,[2]掉落汇总!$C$2:$C$871,$Q$2)/$Q$3)*宝箱投放计算!M115</f>
        <v>8.4091467912466203E-2</v>
      </c>
      <c r="O115">
        <f ca="1">(SUMIFS(OFFSET([2]掉落汇总!$C$2:$C$871,,MATCH($B115,[2]掉落汇总!$D$1:$M$1)),[2]掉落汇总!$A$2:$A$871,O$1,[2]掉落汇总!$C$2:$C$871,$Q$1)+SUMIFS(OFFSET([2]掉落汇总!$C$2:$C$871,,MATCH($B115,[2]掉落汇总!$D$1:$M$1)),[2]掉落汇总!$A$2:$A$871,O$1,[2]掉落汇总!$C$2:$C$871,$Q$2)/$Q$3)*宝箱投放计算!N115</f>
        <v>0.17426381605486088</v>
      </c>
    </row>
    <row r="116" spans="1:15" x14ac:dyDescent="0.2">
      <c r="A116">
        <f>玩家成长时间线!A116</f>
        <v>115</v>
      </c>
      <c r="B116">
        <f>玩家成长时间线!B116</f>
        <v>9</v>
      </c>
      <c r="C116">
        <f ca="1">SUM($D$2:D116)</f>
        <v>432.2879651843528</v>
      </c>
      <c r="D116">
        <f t="shared" ca="1" si="1"/>
        <v>6.3590332576011495</v>
      </c>
      <c r="E116">
        <f ca="1">(SUMIFS(OFFSET([2]掉落汇总!$C$2:$C$871,,MATCH($B116,[2]掉落汇总!$D$1:$M$1)),[2]掉落汇总!$A$2:$A$871,E$1,[2]掉落汇总!$C$2:$C$871,$Q$1)+SUMIFS(OFFSET([2]掉落汇总!$C$2:$C$871,,MATCH($B116,[2]掉落汇总!$D$1:$M$1)),[2]掉落汇总!$A$2:$A$871,E$1,[2]掉落汇总!$C$2:$C$871,$Q$2)/$Q$3)*宝箱投放计算!D116</f>
        <v>1.0707193020719739</v>
      </c>
      <c r="F116">
        <f ca="1">(SUMIFS(OFFSET([2]掉落汇总!$C$2:$C$871,,MATCH($B116,[2]掉落汇总!$D$1:$M$1)),[2]掉落汇总!$A$2:$A$871,F$1,[2]掉落汇总!$C$2:$C$871,$Q$1)+SUMIFS(OFFSET([2]掉落汇总!$C$2:$C$871,,MATCH($B116,[2]掉落汇总!$D$1:$M$1)),[2]掉落汇总!$A$2:$A$871,F$1,[2]掉落汇总!$C$2:$C$871,$Q$2)/$Q$3)*宝箱投放计算!E116</f>
        <v>1.3244406196213427</v>
      </c>
      <c r="G116">
        <f ca="1">(SUMIFS(OFFSET([2]掉落汇总!$C$2:$C$871,,MATCH($B116,[2]掉落汇总!$D$1:$M$1)),[2]掉落汇总!$A$2:$A$871,G$1,[2]掉落汇总!$C$2:$C$871,$Q$1)+SUMIFS(OFFSET([2]掉落汇总!$C$2:$C$871,,MATCH($B116,[2]掉落汇总!$D$1:$M$1)),[2]掉落汇总!$A$2:$A$871,G$1,[2]掉落汇总!$C$2:$C$871,$Q$2)/$Q$3)*宝箱投放计算!F116</f>
        <v>0</v>
      </c>
      <c r="H116">
        <f ca="1">(SUMIFS(OFFSET([2]掉落汇总!$C$2:$C$871,,MATCH($B116,[2]掉落汇总!$D$1:$M$1)),[2]掉落汇总!$A$2:$A$871,H$1,[2]掉落汇总!$C$2:$C$871,$Q$1)+SUMIFS(OFFSET([2]掉落汇总!$C$2:$C$871,,MATCH($B116,[2]掉落汇总!$D$1:$M$1)),[2]掉落汇总!$A$2:$A$871,H$1,[2]掉落汇总!$C$2:$C$871,$Q$2)/$Q$3)*宝箱投放计算!G116</f>
        <v>0</v>
      </c>
      <c r="I116">
        <f ca="1">(SUMIFS(OFFSET([2]掉落汇总!$C$2:$C$871,,MATCH($B116,[2]掉落汇总!$D$1:$M$1)),[2]掉落汇总!$A$2:$A$871,I$1,[2]掉落汇总!$C$2:$C$871,$Q$1)+SUMIFS(OFFSET([2]掉落汇总!$C$2:$C$871,,MATCH($B116,[2]掉落汇总!$D$1:$M$1)),[2]掉落汇总!$A$2:$A$871,I$1,[2]掉落汇总!$C$2:$C$871,$Q$2)/$Q$3)*宝箱投放计算!H116</f>
        <v>0.8346213292117467</v>
      </c>
      <c r="J116">
        <f ca="1">(SUMIFS(OFFSET([2]掉落汇总!$C$2:$C$871,,MATCH($B116,[2]掉落汇总!$D$1:$M$1)),[2]掉落汇总!$A$2:$A$871,J$1,[2]掉落汇总!$C$2:$C$871,$Q$1)+SUMIFS(OFFSET([2]掉落汇总!$C$2:$C$871,,MATCH($B116,[2]掉落汇总!$D$1:$M$1)),[2]掉落汇总!$A$2:$A$871,J$1,[2]掉落汇总!$C$2:$C$871,$Q$2)/$Q$3)*宝箱投放计算!I116</f>
        <v>2.1441176470588235</v>
      </c>
      <c r="K116">
        <f ca="1">(SUMIFS(OFFSET([2]掉落汇总!$C$2:$C$871,,MATCH($B116,[2]掉落汇总!$D$1:$M$1)),[2]掉落汇总!$A$2:$A$871,K$1,[2]掉落汇总!$C$2:$C$871,$Q$1)+SUMIFS(OFFSET([2]掉落汇总!$C$2:$C$871,,MATCH($B116,[2]掉落汇总!$D$1:$M$1)),[2]掉落汇总!$A$2:$A$871,K$1,[2]掉落汇总!$C$2:$C$871,$Q$2)/$Q$3)*宝箱投放计算!J116</f>
        <v>0</v>
      </c>
      <c r="L116">
        <f ca="1">(SUMIFS(OFFSET([2]掉落汇总!$C$2:$C$871,,MATCH($B116,[2]掉落汇总!$D$1:$M$1)),[2]掉落汇总!$A$2:$A$871,L$1,[2]掉落汇总!$C$2:$C$871,$Q$1)+SUMIFS(OFFSET([2]掉落汇总!$C$2:$C$871,,MATCH($B116,[2]掉落汇总!$D$1:$M$1)),[2]掉落汇总!$A$2:$A$871,L$1,[2]掉落汇总!$C$2:$C$871,$Q$2)/$Q$3)*宝箱投放计算!K116</f>
        <v>0.36522354606582519</v>
      </c>
      <c r="M116">
        <f ca="1">(SUMIFS(OFFSET([2]掉落汇总!$C$2:$C$871,,MATCH($B116,[2]掉落汇总!$D$1:$M$1)),[2]掉落汇总!$A$2:$A$871,M$1,[2]掉落汇总!$C$2:$C$871,$Q$1)+SUMIFS(OFFSET([2]掉落汇总!$C$2:$C$871,,MATCH($B116,[2]掉落汇总!$D$1:$M$1)),[2]掉落汇总!$A$2:$A$871,M$1,[2]掉落汇总!$C$2:$C$871,$Q$2)/$Q$3)*宝箱投放计算!L116</f>
        <v>0.36155552960411075</v>
      </c>
      <c r="N116">
        <f ca="1">(SUMIFS(OFFSET([2]掉落汇总!$C$2:$C$871,,MATCH($B116,[2]掉落汇总!$D$1:$M$1)),[2]掉落汇总!$A$2:$A$871,N$1,[2]掉落汇总!$C$2:$C$871,$Q$1)+SUMIFS(OFFSET([2]掉落汇总!$C$2:$C$871,,MATCH($B116,[2]掉落汇总!$D$1:$M$1)),[2]掉落汇总!$A$2:$A$871,N$1,[2]掉落汇总!$C$2:$C$871,$Q$2)/$Q$3)*宝箱投放计算!M116</f>
        <v>8.4091467912466203E-2</v>
      </c>
      <c r="O116">
        <f ca="1">(SUMIFS(OFFSET([2]掉落汇总!$C$2:$C$871,,MATCH($B116,[2]掉落汇总!$D$1:$M$1)),[2]掉落汇总!$A$2:$A$871,O$1,[2]掉落汇总!$C$2:$C$871,$Q$1)+SUMIFS(OFFSET([2]掉落汇总!$C$2:$C$871,,MATCH($B116,[2]掉落汇总!$D$1:$M$1)),[2]掉落汇总!$A$2:$A$871,O$1,[2]掉落汇总!$C$2:$C$871,$Q$2)/$Q$3)*宝箱投放计算!N116</f>
        <v>0.17426381605486088</v>
      </c>
    </row>
    <row r="117" spans="1:15" x14ac:dyDescent="0.2">
      <c r="A117">
        <f>玩家成长时间线!A117</f>
        <v>116</v>
      </c>
      <c r="B117">
        <f>玩家成长时间线!B117</f>
        <v>9</v>
      </c>
      <c r="C117">
        <f ca="1">SUM($D$2:D117)</f>
        <v>435.67297047986006</v>
      </c>
      <c r="D117">
        <f t="shared" ca="1" si="1"/>
        <v>3.3850052955072427</v>
      </c>
      <c r="E117">
        <f ca="1">(SUMIFS(OFFSET([2]掉落汇总!$C$2:$C$871,,MATCH($B117,[2]掉落汇总!$D$1:$M$1)),[2]掉落汇总!$A$2:$A$871,E$1,[2]掉落汇总!$C$2:$C$871,$Q$1)+SUMIFS(OFFSET([2]掉落汇总!$C$2:$C$871,,MATCH($B117,[2]掉落汇总!$D$1:$M$1)),[2]掉落汇总!$A$2:$A$871,E$1,[2]掉落汇总!$C$2:$C$871,$Q$2)/$Q$3)*宝箱投放计算!D117</f>
        <v>1.0754303162486367</v>
      </c>
      <c r="F117">
        <f ca="1">(SUMIFS(OFFSET([2]掉落汇总!$C$2:$C$871,,MATCH($B117,[2]掉落汇总!$D$1:$M$1)),[2]掉落汇总!$A$2:$A$871,F$1,[2]掉落汇总!$C$2:$C$871,$Q$1)+SUMIFS(OFFSET([2]掉落汇总!$C$2:$C$871,,MATCH($B117,[2]掉落汇总!$D$1:$M$1)),[2]掉落汇总!$A$2:$A$871,F$1,[2]掉落汇总!$C$2:$C$871,$Q$2)/$Q$3)*宝箱投放计算!E117</f>
        <v>1.3244406196213427</v>
      </c>
      <c r="G117">
        <f ca="1">(SUMIFS(OFFSET([2]掉落汇总!$C$2:$C$871,,MATCH($B117,[2]掉落汇总!$D$1:$M$1)),[2]掉落汇总!$A$2:$A$871,G$1,[2]掉落汇总!$C$2:$C$871,$Q$1)+SUMIFS(OFFSET([2]掉落汇总!$C$2:$C$871,,MATCH($B117,[2]掉落汇总!$D$1:$M$1)),[2]掉落汇总!$A$2:$A$871,G$1,[2]掉落汇总!$C$2:$C$871,$Q$2)/$Q$3)*宝箱投放计算!F117</f>
        <v>0</v>
      </c>
      <c r="H117">
        <f ca="1">(SUMIFS(OFFSET([2]掉落汇总!$C$2:$C$871,,MATCH($B117,[2]掉落汇总!$D$1:$M$1)),[2]掉落汇总!$A$2:$A$871,H$1,[2]掉落汇总!$C$2:$C$871,$Q$1)+SUMIFS(OFFSET([2]掉落汇总!$C$2:$C$871,,MATCH($B117,[2]掉落汇总!$D$1:$M$1)),[2]掉落汇总!$A$2:$A$871,H$1,[2]掉落汇总!$C$2:$C$871,$Q$2)/$Q$3)*宝箱投放计算!G117</f>
        <v>0</v>
      </c>
      <c r="I117">
        <f ca="1">(SUMIFS(OFFSET([2]掉落汇总!$C$2:$C$871,,MATCH($B117,[2]掉落汇总!$D$1:$M$1)),[2]掉落汇总!$A$2:$A$871,I$1,[2]掉落汇总!$C$2:$C$871,$Q$1)+SUMIFS(OFFSET([2]掉落汇总!$C$2:$C$871,,MATCH($B117,[2]掉落汇总!$D$1:$M$1)),[2]掉落汇总!$A$2:$A$871,I$1,[2]掉落汇总!$C$2:$C$871,$Q$2)/$Q$3)*宝箱投放计算!H117</f>
        <v>0</v>
      </c>
      <c r="J117">
        <f ca="1">(SUMIFS(OFFSET([2]掉落汇总!$C$2:$C$871,,MATCH($B117,[2]掉落汇总!$D$1:$M$1)),[2]掉落汇总!$A$2:$A$871,J$1,[2]掉落汇总!$C$2:$C$871,$Q$1)+SUMIFS(OFFSET([2]掉落汇总!$C$2:$C$871,,MATCH($B117,[2]掉落汇总!$D$1:$M$1)),[2]掉落汇总!$A$2:$A$871,J$1,[2]掉落汇总!$C$2:$C$871,$Q$2)/$Q$3)*宝箱投放计算!I117</f>
        <v>0</v>
      </c>
      <c r="K117">
        <f ca="1">(SUMIFS(OFFSET([2]掉落汇总!$C$2:$C$871,,MATCH($B117,[2]掉落汇总!$D$1:$M$1)),[2]掉落汇总!$A$2:$A$871,K$1,[2]掉落汇总!$C$2:$C$871,$Q$1)+SUMIFS(OFFSET([2]掉落汇总!$C$2:$C$871,,MATCH($B117,[2]掉落汇总!$D$1:$M$1)),[2]掉落汇总!$A$2:$A$871,K$1,[2]掉落汇总!$C$2:$C$871,$Q$2)/$Q$3)*宝箱投放计算!J117</f>
        <v>0</v>
      </c>
      <c r="L117">
        <f ca="1">(SUMIFS(OFFSET([2]掉落汇总!$C$2:$C$871,,MATCH($B117,[2]掉落汇总!$D$1:$M$1)),[2]掉落汇总!$A$2:$A$871,L$1,[2]掉落汇总!$C$2:$C$871,$Q$1)+SUMIFS(OFFSET([2]掉落汇总!$C$2:$C$871,,MATCH($B117,[2]掉落汇总!$D$1:$M$1)),[2]掉落汇总!$A$2:$A$871,L$1,[2]掉落汇总!$C$2:$C$871,$Q$2)/$Q$3)*宝箱投放计算!K117</f>
        <v>0.36522354606582519</v>
      </c>
      <c r="M117">
        <f ca="1">(SUMIFS(OFFSET([2]掉落汇总!$C$2:$C$871,,MATCH($B117,[2]掉落汇总!$D$1:$M$1)),[2]掉落汇总!$A$2:$A$871,M$1,[2]掉落汇总!$C$2:$C$871,$Q$1)+SUMIFS(OFFSET([2]掉落汇总!$C$2:$C$871,,MATCH($B117,[2]掉落汇总!$D$1:$M$1)),[2]掉落汇总!$A$2:$A$871,M$1,[2]掉落汇总!$C$2:$C$871,$Q$2)/$Q$3)*宝箱投放计算!L117</f>
        <v>0.36155552960411075</v>
      </c>
      <c r="N117">
        <f ca="1">(SUMIFS(OFFSET([2]掉落汇总!$C$2:$C$871,,MATCH($B117,[2]掉落汇总!$D$1:$M$1)),[2]掉落汇总!$A$2:$A$871,N$1,[2]掉落汇总!$C$2:$C$871,$Q$1)+SUMIFS(OFFSET([2]掉落汇总!$C$2:$C$871,,MATCH($B117,[2]掉落汇总!$D$1:$M$1)),[2]掉落汇总!$A$2:$A$871,N$1,[2]掉落汇总!$C$2:$C$871,$Q$2)/$Q$3)*宝箱投放计算!M117</f>
        <v>8.4091467912466203E-2</v>
      </c>
      <c r="O117">
        <f ca="1">(SUMIFS(OFFSET([2]掉落汇总!$C$2:$C$871,,MATCH($B117,[2]掉落汇总!$D$1:$M$1)),[2]掉落汇总!$A$2:$A$871,O$1,[2]掉落汇总!$C$2:$C$871,$Q$1)+SUMIFS(OFFSET([2]掉落汇总!$C$2:$C$871,,MATCH($B117,[2]掉落汇总!$D$1:$M$1)),[2]掉落汇总!$A$2:$A$871,O$1,[2]掉落汇总!$C$2:$C$871,$Q$2)/$Q$3)*宝箱投放计算!N117</f>
        <v>0.17426381605486088</v>
      </c>
    </row>
    <row r="118" spans="1:15" x14ac:dyDescent="0.2">
      <c r="A118">
        <f>玩家成长时间线!A118</f>
        <v>117</v>
      </c>
      <c r="B118">
        <f>玩家成长时间线!B118</f>
        <v>9</v>
      </c>
      <c r="C118">
        <f ca="1">SUM($D$2:D118)</f>
        <v>439.1097969313106</v>
      </c>
      <c r="D118">
        <f t="shared" ca="1" si="1"/>
        <v>3.436826451450536</v>
      </c>
      <c r="E118">
        <f ca="1">(SUMIFS(OFFSET([2]掉落汇总!$C$2:$C$871,,MATCH($B118,[2]掉落汇总!$D$1:$M$1)),[2]掉落汇总!$A$2:$A$871,E$1,[2]掉落汇总!$C$2:$C$871,$Q$1)+SUMIFS(OFFSET([2]掉落汇总!$C$2:$C$871,,MATCH($B118,[2]掉落汇总!$D$1:$M$1)),[2]掉落汇总!$A$2:$A$871,E$1,[2]掉落汇总!$C$2:$C$871,$Q$2)/$Q$3)*宝箱投放计算!D118</f>
        <v>1.12725147219193</v>
      </c>
      <c r="F118">
        <f ca="1">(SUMIFS(OFFSET([2]掉落汇总!$C$2:$C$871,,MATCH($B118,[2]掉落汇总!$D$1:$M$1)),[2]掉落汇总!$A$2:$A$871,F$1,[2]掉落汇总!$C$2:$C$871,$Q$1)+SUMIFS(OFFSET([2]掉落汇总!$C$2:$C$871,,MATCH($B118,[2]掉落汇总!$D$1:$M$1)),[2]掉落汇总!$A$2:$A$871,F$1,[2]掉落汇总!$C$2:$C$871,$Q$2)/$Q$3)*宝箱投放计算!E118</f>
        <v>1.3244406196213427</v>
      </c>
      <c r="G118">
        <f ca="1">(SUMIFS(OFFSET([2]掉落汇总!$C$2:$C$871,,MATCH($B118,[2]掉落汇总!$D$1:$M$1)),[2]掉落汇总!$A$2:$A$871,G$1,[2]掉落汇总!$C$2:$C$871,$Q$1)+SUMIFS(OFFSET([2]掉落汇总!$C$2:$C$871,,MATCH($B118,[2]掉落汇总!$D$1:$M$1)),[2]掉落汇总!$A$2:$A$871,G$1,[2]掉落汇总!$C$2:$C$871,$Q$2)/$Q$3)*宝箱投放计算!F118</f>
        <v>0</v>
      </c>
      <c r="H118">
        <f ca="1">(SUMIFS(OFFSET([2]掉落汇总!$C$2:$C$871,,MATCH($B118,[2]掉落汇总!$D$1:$M$1)),[2]掉落汇总!$A$2:$A$871,H$1,[2]掉落汇总!$C$2:$C$871,$Q$1)+SUMIFS(OFFSET([2]掉落汇总!$C$2:$C$871,,MATCH($B118,[2]掉落汇总!$D$1:$M$1)),[2]掉落汇总!$A$2:$A$871,H$1,[2]掉落汇总!$C$2:$C$871,$Q$2)/$Q$3)*宝箱投放计算!G118</f>
        <v>0</v>
      </c>
      <c r="I118">
        <f ca="1">(SUMIFS(OFFSET([2]掉落汇总!$C$2:$C$871,,MATCH($B118,[2]掉落汇总!$D$1:$M$1)),[2]掉落汇总!$A$2:$A$871,I$1,[2]掉落汇总!$C$2:$C$871,$Q$1)+SUMIFS(OFFSET([2]掉落汇总!$C$2:$C$871,,MATCH($B118,[2]掉落汇总!$D$1:$M$1)),[2]掉落汇总!$A$2:$A$871,I$1,[2]掉落汇总!$C$2:$C$871,$Q$2)/$Q$3)*宝箱投放计算!H118</f>
        <v>0</v>
      </c>
      <c r="J118">
        <f ca="1">(SUMIFS(OFFSET([2]掉落汇总!$C$2:$C$871,,MATCH($B118,[2]掉落汇总!$D$1:$M$1)),[2]掉落汇总!$A$2:$A$871,J$1,[2]掉落汇总!$C$2:$C$871,$Q$1)+SUMIFS(OFFSET([2]掉落汇总!$C$2:$C$871,,MATCH($B118,[2]掉落汇总!$D$1:$M$1)),[2]掉落汇总!$A$2:$A$871,J$1,[2]掉落汇总!$C$2:$C$871,$Q$2)/$Q$3)*宝箱投放计算!I118</f>
        <v>0</v>
      </c>
      <c r="K118">
        <f ca="1">(SUMIFS(OFFSET([2]掉落汇总!$C$2:$C$871,,MATCH($B118,[2]掉落汇总!$D$1:$M$1)),[2]掉落汇总!$A$2:$A$871,K$1,[2]掉落汇总!$C$2:$C$871,$Q$1)+SUMIFS(OFFSET([2]掉落汇总!$C$2:$C$871,,MATCH($B118,[2]掉落汇总!$D$1:$M$1)),[2]掉落汇总!$A$2:$A$871,K$1,[2]掉落汇总!$C$2:$C$871,$Q$2)/$Q$3)*宝箱投放计算!J118</f>
        <v>0</v>
      </c>
      <c r="L118">
        <f ca="1">(SUMIFS(OFFSET([2]掉落汇总!$C$2:$C$871,,MATCH($B118,[2]掉落汇总!$D$1:$M$1)),[2]掉落汇总!$A$2:$A$871,L$1,[2]掉落汇总!$C$2:$C$871,$Q$1)+SUMIFS(OFFSET([2]掉落汇总!$C$2:$C$871,,MATCH($B118,[2]掉落汇总!$D$1:$M$1)),[2]掉落汇总!$A$2:$A$871,L$1,[2]掉落汇总!$C$2:$C$871,$Q$2)/$Q$3)*宝箱投放计算!K118</f>
        <v>0.36522354606582519</v>
      </c>
      <c r="M118">
        <f ca="1">(SUMIFS(OFFSET([2]掉落汇总!$C$2:$C$871,,MATCH($B118,[2]掉落汇总!$D$1:$M$1)),[2]掉落汇总!$A$2:$A$871,M$1,[2]掉落汇总!$C$2:$C$871,$Q$1)+SUMIFS(OFFSET([2]掉落汇总!$C$2:$C$871,,MATCH($B118,[2]掉落汇总!$D$1:$M$1)),[2]掉落汇总!$A$2:$A$871,M$1,[2]掉落汇总!$C$2:$C$871,$Q$2)/$Q$3)*宝箱投放计算!L118</f>
        <v>0.36155552960411075</v>
      </c>
      <c r="N118">
        <f ca="1">(SUMIFS(OFFSET([2]掉落汇总!$C$2:$C$871,,MATCH($B118,[2]掉落汇总!$D$1:$M$1)),[2]掉落汇总!$A$2:$A$871,N$1,[2]掉落汇总!$C$2:$C$871,$Q$1)+SUMIFS(OFFSET([2]掉落汇总!$C$2:$C$871,,MATCH($B118,[2]掉落汇总!$D$1:$M$1)),[2]掉落汇总!$A$2:$A$871,N$1,[2]掉落汇总!$C$2:$C$871,$Q$2)/$Q$3)*宝箱投放计算!M118</f>
        <v>8.4091467912466203E-2</v>
      </c>
      <c r="O118">
        <f ca="1">(SUMIFS(OFFSET([2]掉落汇总!$C$2:$C$871,,MATCH($B118,[2]掉落汇总!$D$1:$M$1)),[2]掉落汇总!$A$2:$A$871,O$1,[2]掉落汇总!$C$2:$C$871,$Q$1)+SUMIFS(OFFSET([2]掉落汇总!$C$2:$C$871,,MATCH($B118,[2]掉落汇总!$D$1:$M$1)),[2]掉落汇总!$A$2:$A$871,O$1,[2]掉落汇总!$C$2:$C$871,$Q$2)/$Q$3)*宝箱投放计算!N118</f>
        <v>0.17426381605486088</v>
      </c>
    </row>
    <row r="119" spans="1:15" x14ac:dyDescent="0.2">
      <c r="A119">
        <f>玩家成长时间线!A119</f>
        <v>118</v>
      </c>
      <c r="B119">
        <f>玩家成长时间线!B119</f>
        <v>10</v>
      </c>
      <c r="C119">
        <f ca="1">SUM($D$2:D119)</f>
        <v>444.59787968672293</v>
      </c>
      <c r="D119">
        <f t="shared" ca="1" si="1"/>
        <v>5.4880827554123117</v>
      </c>
      <c r="E119">
        <f ca="1">(SUMIFS(OFFSET([2]掉落汇总!$C$2:$C$871,,MATCH($B119,[2]掉落汇总!$D$1:$M$1)),[2]掉落汇总!$A$2:$A$871,E$1,[2]掉落汇总!$C$2:$C$871,$Q$1)+SUMIFS(OFFSET([2]掉落汇总!$C$2:$C$871,,MATCH($B119,[2]掉落汇总!$D$1:$M$1)),[2]掉落汇总!$A$2:$A$871,E$1,[2]掉落汇总!$C$2:$C$871,$Q$2)/$Q$3)*宝箱投放计算!D119</f>
        <v>1.0466171488690164</v>
      </c>
      <c r="F119">
        <f ca="1">(SUMIFS(OFFSET([2]掉落汇总!$C$2:$C$871,,MATCH($B119,[2]掉落汇总!$D$1:$M$1)),[2]掉落汇总!$A$2:$A$871,F$1,[2]掉落汇总!$C$2:$C$871,$Q$1)+SUMIFS(OFFSET([2]掉落汇总!$C$2:$C$871,,MATCH($B119,[2]掉落汇总!$D$1:$M$1)),[2]掉落汇总!$A$2:$A$871,F$1,[2]掉落汇总!$C$2:$C$871,$Q$2)/$Q$3)*宝箱投放计算!E119</f>
        <v>1.3244406196213427</v>
      </c>
      <c r="G119">
        <f ca="1">(SUMIFS(OFFSET([2]掉落汇总!$C$2:$C$871,,MATCH($B119,[2]掉落汇总!$D$1:$M$1)),[2]掉落汇总!$A$2:$A$871,G$1,[2]掉落汇总!$C$2:$C$871,$Q$1)+SUMIFS(OFFSET([2]掉落汇总!$C$2:$C$871,,MATCH($B119,[2]掉落汇总!$D$1:$M$1)),[2]掉落汇总!$A$2:$A$871,G$1,[2]掉落汇总!$C$2:$C$871,$Q$2)/$Q$3)*宝箱投放计算!F119</f>
        <v>0</v>
      </c>
      <c r="H119">
        <f ca="1">(SUMIFS(OFFSET([2]掉落汇总!$C$2:$C$871,,MATCH($B119,[2]掉落汇总!$D$1:$M$1)),[2]掉落汇总!$A$2:$A$871,H$1,[2]掉落汇总!$C$2:$C$871,$Q$1)+SUMIFS(OFFSET([2]掉落汇总!$C$2:$C$871,,MATCH($B119,[2]掉落汇总!$D$1:$M$1)),[2]掉落汇总!$A$2:$A$871,H$1,[2]掉落汇总!$C$2:$C$871,$Q$2)/$Q$3)*宝箱投放计算!G119</f>
        <v>0</v>
      </c>
      <c r="I119">
        <f ca="1">(SUMIFS(OFFSET([2]掉落汇总!$C$2:$C$871,,MATCH($B119,[2]掉落汇总!$D$1:$M$1)),[2]掉落汇总!$A$2:$A$871,I$1,[2]掉落汇总!$C$2:$C$871,$Q$1)+SUMIFS(OFFSET([2]掉落汇总!$C$2:$C$871,,MATCH($B119,[2]掉落汇总!$D$1:$M$1)),[2]掉落汇总!$A$2:$A$871,I$1,[2]掉落汇总!$C$2:$C$871,$Q$2)/$Q$3)*宝箱投放计算!H119</f>
        <v>0</v>
      </c>
      <c r="J119">
        <f ca="1">(SUMIFS(OFFSET([2]掉落汇总!$C$2:$C$871,,MATCH($B119,[2]掉落汇总!$D$1:$M$1)),[2]掉落汇总!$A$2:$A$871,J$1,[2]掉落汇总!$C$2:$C$871,$Q$1)+SUMIFS(OFFSET([2]掉落汇总!$C$2:$C$871,,MATCH($B119,[2]掉落汇总!$D$1:$M$1)),[2]掉落汇总!$A$2:$A$871,J$1,[2]掉落汇总!$C$2:$C$871,$Q$2)/$Q$3)*宝箱投放计算!I119</f>
        <v>2.1318906272846903</v>
      </c>
      <c r="K119">
        <f ca="1">(SUMIFS(OFFSET([2]掉落汇总!$C$2:$C$871,,MATCH($B119,[2]掉落汇总!$D$1:$M$1)),[2]掉落汇总!$A$2:$A$871,K$1,[2]掉落汇总!$C$2:$C$871,$Q$1)+SUMIFS(OFFSET([2]掉落汇总!$C$2:$C$871,,MATCH($B119,[2]掉落汇总!$D$1:$M$1)),[2]掉落汇总!$A$2:$A$871,K$1,[2]掉落汇总!$C$2:$C$871,$Q$2)/$Q$3)*宝箱投放计算!J119</f>
        <v>0</v>
      </c>
      <c r="L119">
        <f ca="1">(SUMIFS(OFFSET([2]掉落汇总!$C$2:$C$871,,MATCH($B119,[2]掉落汇总!$D$1:$M$1)),[2]掉落汇总!$A$2:$A$871,L$1,[2]掉落汇总!$C$2:$C$871,$Q$1)+SUMIFS(OFFSET([2]掉落汇总!$C$2:$C$871,,MATCH($B119,[2]掉落汇总!$D$1:$M$1)),[2]掉落汇总!$A$2:$A$871,L$1,[2]掉落汇总!$C$2:$C$871,$Q$2)/$Q$3)*宝箱投放计算!K119</f>
        <v>0.36522354606582519</v>
      </c>
      <c r="M119">
        <f ca="1">(SUMIFS(OFFSET([2]掉落汇总!$C$2:$C$871,,MATCH($B119,[2]掉落汇总!$D$1:$M$1)),[2]掉落汇总!$A$2:$A$871,M$1,[2]掉落汇总!$C$2:$C$871,$Q$1)+SUMIFS(OFFSET([2]掉落汇总!$C$2:$C$871,,MATCH($B119,[2]掉落汇总!$D$1:$M$1)),[2]掉落汇总!$A$2:$A$871,M$1,[2]掉落汇总!$C$2:$C$871,$Q$2)/$Q$3)*宝箱投放计算!L119</f>
        <v>0.36155552960411075</v>
      </c>
      <c r="N119">
        <f ca="1">(SUMIFS(OFFSET([2]掉落汇总!$C$2:$C$871,,MATCH($B119,[2]掉落汇总!$D$1:$M$1)),[2]掉落汇总!$A$2:$A$871,N$1,[2]掉落汇总!$C$2:$C$871,$Q$1)+SUMIFS(OFFSET([2]掉落汇总!$C$2:$C$871,,MATCH($B119,[2]掉落汇总!$D$1:$M$1)),[2]掉落汇总!$A$2:$A$871,N$1,[2]掉落汇总!$C$2:$C$871,$Q$2)/$Q$3)*宝箱投放计算!M119</f>
        <v>8.4091467912466203E-2</v>
      </c>
      <c r="O119">
        <f ca="1">(SUMIFS(OFFSET([2]掉落汇总!$C$2:$C$871,,MATCH($B119,[2]掉落汇总!$D$1:$M$1)),[2]掉落汇总!$A$2:$A$871,O$1,[2]掉落汇总!$C$2:$C$871,$Q$1)+SUMIFS(OFFSET([2]掉落汇总!$C$2:$C$871,,MATCH($B119,[2]掉落汇总!$D$1:$M$1)),[2]掉落汇总!$A$2:$A$871,O$1,[2]掉落汇总!$C$2:$C$871,$Q$2)/$Q$3)*宝箱投放计算!N119</f>
        <v>0.17426381605486088</v>
      </c>
    </row>
    <row r="120" spans="1:15" x14ac:dyDescent="0.2">
      <c r="A120">
        <f>玩家成长时间线!A120</f>
        <v>119</v>
      </c>
      <c r="B120">
        <f>玩家成长时间线!B120</f>
        <v>10</v>
      </c>
      <c r="C120">
        <f ca="1">SUM($D$2:D120)</f>
        <v>447.95861679117883</v>
      </c>
      <c r="D120">
        <f t="shared" ca="1" si="1"/>
        <v>3.3607371044558705</v>
      </c>
      <c r="E120">
        <f ca="1">(SUMIFS(OFFSET([2]掉落汇总!$C$2:$C$871,,MATCH($B120,[2]掉落汇总!$D$1:$M$1)),[2]掉落汇总!$A$2:$A$871,E$1,[2]掉落汇总!$C$2:$C$871,$Q$1)+SUMIFS(OFFSET([2]掉落汇总!$C$2:$C$871,,MATCH($B120,[2]掉落汇总!$D$1:$M$1)),[2]掉落汇总!$A$2:$A$871,E$1,[2]掉落汇总!$C$2:$C$871,$Q$2)/$Q$3)*宝箱投放计算!D120</f>
        <v>1.0511621251972647</v>
      </c>
      <c r="F120">
        <f ca="1">(SUMIFS(OFFSET([2]掉落汇总!$C$2:$C$871,,MATCH($B120,[2]掉落汇总!$D$1:$M$1)),[2]掉落汇总!$A$2:$A$871,F$1,[2]掉落汇总!$C$2:$C$871,$Q$1)+SUMIFS(OFFSET([2]掉落汇总!$C$2:$C$871,,MATCH($B120,[2]掉落汇总!$D$1:$M$1)),[2]掉落汇总!$A$2:$A$871,F$1,[2]掉落汇总!$C$2:$C$871,$Q$2)/$Q$3)*宝箱投放计算!E120</f>
        <v>1.3244406196213427</v>
      </c>
      <c r="G120">
        <f ca="1">(SUMIFS(OFFSET([2]掉落汇总!$C$2:$C$871,,MATCH($B120,[2]掉落汇总!$D$1:$M$1)),[2]掉落汇总!$A$2:$A$871,G$1,[2]掉落汇总!$C$2:$C$871,$Q$1)+SUMIFS(OFFSET([2]掉落汇总!$C$2:$C$871,,MATCH($B120,[2]掉落汇总!$D$1:$M$1)),[2]掉落汇总!$A$2:$A$871,G$1,[2]掉落汇总!$C$2:$C$871,$Q$2)/$Q$3)*宝箱投放计算!F120</f>
        <v>0</v>
      </c>
      <c r="H120">
        <f ca="1">(SUMIFS(OFFSET([2]掉落汇总!$C$2:$C$871,,MATCH($B120,[2]掉落汇总!$D$1:$M$1)),[2]掉落汇总!$A$2:$A$871,H$1,[2]掉落汇总!$C$2:$C$871,$Q$1)+SUMIFS(OFFSET([2]掉落汇总!$C$2:$C$871,,MATCH($B120,[2]掉落汇总!$D$1:$M$1)),[2]掉落汇总!$A$2:$A$871,H$1,[2]掉落汇总!$C$2:$C$871,$Q$2)/$Q$3)*宝箱投放计算!G120</f>
        <v>0</v>
      </c>
      <c r="I120">
        <f ca="1">(SUMIFS(OFFSET([2]掉落汇总!$C$2:$C$871,,MATCH($B120,[2]掉落汇总!$D$1:$M$1)),[2]掉落汇总!$A$2:$A$871,I$1,[2]掉落汇总!$C$2:$C$871,$Q$1)+SUMIFS(OFFSET([2]掉落汇总!$C$2:$C$871,,MATCH($B120,[2]掉落汇总!$D$1:$M$1)),[2]掉落汇总!$A$2:$A$871,I$1,[2]掉落汇总!$C$2:$C$871,$Q$2)/$Q$3)*宝箱投放计算!H120</f>
        <v>0</v>
      </c>
      <c r="J120">
        <f ca="1">(SUMIFS(OFFSET([2]掉落汇总!$C$2:$C$871,,MATCH($B120,[2]掉落汇总!$D$1:$M$1)),[2]掉落汇总!$A$2:$A$871,J$1,[2]掉落汇总!$C$2:$C$871,$Q$1)+SUMIFS(OFFSET([2]掉落汇总!$C$2:$C$871,,MATCH($B120,[2]掉落汇总!$D$1:$M$1)),[2]掉落汇总!$A$2:$A$871,J$1,[2]掉落汇总!$C$2:$C$871,$Q$2)/$Q$3)*宝箱投放计算!I120</f>
        <v>0</v>
      </c>
      <c r="K120">
        <f ca="1">(SUMIFS(OFFSET([2]掉落汇总!$C$2:$C$871,,MATCH($B120,[2]掉落汇总!$D$1:$M$1)),[2]掉落汇总!$A$2:$A$871,K$1,[2]掉落汇总!$C$2:$C$871,$Q$1)+SUMIFS(OFFSET([2]掉落汇总!$C$2:$C$871,,MATCH($B120,[2]掉落汇总!$D$1:$M$1)),[2]掉落汇总!$A$2:$A$871,K$1,[2]掉落汇总!$C$2:$C$871,$Q$2)/$Q$3)*宝箱投放计算!J120</f>
        <v>0</v>
      </c>
      <c r="L120">
        <f ca="1">(SUMIFS(OFFSET([2]掉落汇总!$C$2:$C$871,,MATCH($B120,[2]掉落汇总!$D$1:$M$1)),[2]掉落汇总!$A$2:$A$871,L$1,[2]掉落汇总!$C$2:$C$871,$Q$1)+SUMIFS(OFFSET([2]掉落汇总!$C$2:$C$871,,MATCH($B120,[2]掉落汇总!$D$1:$M$1)),[2]掉落汇总!$A$2:$A$871,L$1,[2]掉落汇总!$C$2:$C$871,$Q$2)/$Q$3)*宝箱投放计算!K120</f>
        <v>0.36522354606582519</v>
      </c>
      <c r="M120">
        <f ca="1">(SUMIFS(OFFSET([2]掉落汇总!$C$2:$C$871,,MATCH($B120,[2]掉落汇总!$D$1:$M$1)),[2]掉落汇总!$A$2:$A$871,M$1,[2]掉落汇总!$C$2:$C$871,$Q$1)+SUMIFS(OFFSET([2]掉落汇总!$C$2:$C$871,,MATCH($B120,[2]掉落汇总!$D$1:$M$1)),[2]掉落汇总!$A$2:$A$871,M$1,[2]掉落汇总!$C$2:$C$871,$Q$2)/$Q$3)*宝箱投放计算!L120</f>
        <v>0.36155552960411075</v>
      </c>
      <c r="N120">
        <f ca="1">(SUMIFS(OFFSET([2]掉落汇总!$C$2:$C$871,,MATCH($B120,[2]掉落汇总!$D$1:$M$1)),[2]掉落汇总!$A$2:$A$871,N$1,[2]掉落汇总!$C$2:$C$871,$Q$1)+SUMIFS(OFFSET([2]掉落汇总!$C$2:$C$871,,MATCH($B120,[2]掉落汇总!$D$1:$M$1)),[2]掉落汇总!$A$2:$A$871,N$1,[2]掉落汇总!$C$2:$C$871,$Q$2)/$Q$3)*宝箱投放计算!M120</f>
        <v>8.4091467912466203E-2</v>
      </c>
      <c r="O120">
        <f ca="1">(SUMIFS(OFFSET([2]掉落汇总!$C$2:$C$871,,MATCH($B120,[2]掉落汇总!$D$1:$M$1)),[2]掉落汇总!$A$2:$A$871,O$1,[2]掉落汇总!$C$2:$C$871,$Q$1)+SUMIFS(OFFSET([2]掉落汇总!$C$2:$C$871,,MATCH($B120,[2]掉落汇总!$D$1:$M$1)),[2]掉落汇总!$A$2:$A$871,O$1,[2]掉落汇总!$C$2:$C$871,$Q$2)/$Q$3)*宝箱投放计算!N120</f>
        <v>0.17426381605486088</v>
      </c>
    </row>
    <row r="121" spans="1:15" x14ac:dyDescent="0.2">
      <c r="A121">
        <f>玩家成长时间线!A121</f>
        <v>120</v>
      </c>
      <c r="B121">
        <f>玩家成长时间线!B121</f>
        <v>10</v>
      </c>
      <c r="C121">
        <f ca="1">SUM($D$2:D121)</f>
        <v>451.32389887196297</v>
      </c>
      <c r="D121">
        <f t="shared" ca="1" si="1"/>
        <v>3.3652820807841186</v>
      </c>
      <c r="E121">
        <f ca="1">(SUMIFS(OFFSET([2]掉落汇总!$C$2:$C$871,,MATCH($B121,[2]掉落汇总!$D$1:$M$1)),[2]掉落汇总!$A$2:$A$871,E$1,[2]掉落汇总!$C$2:$C$871,$Q$1)+SUMIFS(OFFSET([2]掉落汇总!$C$2:$C$871,,MATCH($B121,[2]掉落汇总!$D$1:$M$1)),[2]掉落汇总!$A$2:$A$871,E$1,[2]掉落汇总!$C$2:$C$871,$Q$2)/$Q$3)*宝箱投放计算!D121</f>
        <v>1.0557071015255128</v>
      </c>
      <c r="F121">
        <f ca="1">(SUMIFS(OFFSET([2]掉落汇总!$C$2:$C$871,,MATCH($B121,[2]掉落汇总!$D$1:$M$1)),[2]掉落汇总!$A$2:$A$871,F$1,[2]掉落汇总!$C$2:$C$871,$Q$1)+SUMIFS(OFFSET([2]掉落汇总!$C$2:$C$871,,MATCH($B121,[2]掉落汇总!$D$1:$M$1)),[2]掉落汇总!$A$2:$A$871,F$1,[2]掉落汇总!$C$2:$C$871,$Q$2)/$Q$3)*宝箱投放计算!E121</f>
        <v>1.3244406196213427</v>
      </c>
      <c r="G121">
        <f ca="1">(SUMIFS(OFFSET([2]掉落汇总!$C$2:$C$871,,MATCH($B121,[2]掉落汇总!$D$1:$M$1)),[2]掉落汇总!$A$2:$A$871,G$1,[2]掉落汇总!$C$2:$C$871,$Q$1)+SUMIFS(OFFSET([2]掉落汇总!$C$2:$C$871,,MATCH($B121,[2]掉落汇总!$D$1:$M$1)),[2]掉落汇总!$A$2:$A$871,G$1,[2]掉落汇总!$C$2:$C$871,$Q$2)/$Q$3)*宝箱投放计算!F121</f>
        <v>0</v>
      </c>
      <c r="H121">
        <f ca="1">(SUMIFS(OFFSET([2]掉落汇总!$C$2:$C$871,,MATCH($B121,[2]掉落汇总!$D$1:$M$1)),[2]掉落汇总!$A$2:$A$871,H$1,[2]掉落汇总!$C$2:$C$871,$Q$1)+SUMIFS(OFFSET([2]掉落汇总!$C$2:$C$871,,MATCH($B121,[2]掉落汇总!$D$1:$M$1)),[2]掉落汇总!$A$2:$A$871,H$1,[2]掉落汇总!$C$2:$C$871,$Q$2)/$Q$3)*宝箱投放计算!G121</f>
        <v>0</v>
      </c>
      <c r="I121">
        <f ca="1">(SUMIFS(OFFSET([2]掉落汇总!$C$2:$C$871,,MATCH($B121,[2]掉落汇总!$D$1:$M$1)),[2]掉落汇总!$A$2:$A$871,I$1,[2]掉落汇总!$C$2:$C$871,$Q$1)+SUMIFS(OFFSET([2]掉落汇总!$C$2:$C$871,,MATCH($B121,[2]掉落汇总!$D$1:$M$1)),[2]掉落汇总!$A$2:$A$871,I$1,[2]掉落汇总!$C$2:$C$871,$Q$2)/$Q$3)*宝箱投放计算!H121</f>
        <v>0</v>
      </c>
      <c r="J121">
        <f ca="1">(SUMIFS(OFFSET([2]掉落汇总!$C$2:$C$871,,MATCH($B121,[2]掉落汇总!$D$1:$M$1)),[2]掉落汇总!$A$2:$A$871,J$1,[2]掉落汇总!$C$2:$C$871,$Q$1)+SUMIFS(OFFSET([2]掉落汇总!$C$2:$C$871,,MATCH($B121,[2]掉落汇总!$D$1:$M$1)),[2]掉落汇总!$A$2:$A$871,J$1,[2]掉落汇总!$C$2:$C$871,$Q$2)/$Q$3)*宝箱投放计算!I121</f>
        <v>0</v>
      </c>
      <c r="K121">
        <f ca="1">(SUMIFS(OFFSET([2]掉落汇总!$C$2:$C$871,,MATCH($B121,[2]掉落汇总!$D$1:$M$1)),[2]掉落汇总!$A$2:$A$871,K$1,[2]掉落汇总!$C$2:$C$871,$Q$1)+SUMIFS(OFFSET([2]掉落汇总!$C$2:$C$871,,MATCH($B121,[2]掉落汇总!$D$1:$M$1)),[2]掉落汇总!$A$2:$A$871,K$1,[2]掉落汇总!$C$2:$C$871,$Q$2)/$Q$3)*宝箱投放计算!J121</f>
        <v>0</v>
      </c>
      <c r="L121">
        <f ca="1">(SUMIFS(OFFSET([2]掉落汇总!$C$2:$C$871,,MATCH($B121,[2]掉落汇总!$D$1:$M$1)),[2]掉落汇总!$A$2:$A$871,L$1,[2]掉落汇总!$C$2:$C$871,$Q$1)+SUMIFS(OFFSET([2]掉落汇总!$C$2:$C$871,,MATCH($B121,[2]掉落汇总!$D$1:$M$1)),[2]掉落汇总!$A$2:$A$871,L$1,[2]掉落汇总!$C$2:$C$871,$Q$2)/$Q$3)*宝箱投放计算!K121</f>
        <v>0.36522354606582519</v>
      </c>
      <c r="M121">
        <f ca="1">(SUMIFS(OFFSET([2]掉落汇总!$C$2:$C$871,,MATCH($B121,[2]掉落汇总!$D$1:$M$1)),[2]掉落汇总!$A$2:$A$871,M$1,[2]掉落汇总!$C$2:$C$871,$Q$1)+SUMIFS(OFFSET([2]掉落汇总!$C$2:$C$871,,MATCH($B121,[2]掉落汇总!$D$1:$M$1)),[2]掉落汇总!$A$2:$A$871,M$1,[2]掉落汇总!$C$2:$C$871,$Q$2)/$Q$3)*宝箱投放计算!L121</f>
        <v>0.36155552960411075</v>
      </c>
      <c r="N121">
        <f ca="1">(SUMIFS(OFFSET([2]掉落汇总!$C$2:$C$871,,MATCH($B121,[2]掉落汇总!$D$1:$M$1)),[2]掉落汇总!$A$2:$A$871,N$1,[2]掉落汇总!$C$2:$C$871,$Q$1)+SUMIFS(OFFSET([2]掉落汇总!$C$2:$C$871,,MATCH($B121,[2]掉落汇总!$D$1:$M$1)),[2]掉落汇总!$A$2:$A$871,N$1,[2]掉落汇总!$C$2:$C$871,$Q$2)/$Q$3)*宝箱投放计算!M121</f>
        <v>8.4091467912466203E-2</v>
      </c>
      <c r="O121">
        <f ca="1">(SUMIFS(OFFSET([2]掉落汇总!$C$2:$C$871,,MATCH($B121,[2]掉落汇总!$D$1:$M$1)),[2]掉落汇总!$A$2:$A$871,O$1,[2]掉落汇总!$C$2:$C$871,$Q$1)+SUMIFS(OFFSET([2]掉落汇总!$C$2:$C$871,,MATCH($B121,[2]掉落汇总!$D$1:$M$1)),[2]掉落汇总!$A$2:$A$871,O$1,[2]掉落汇总!$C$2:$C$871,$Q$2)/$Q$3)*宝箱投放计算!N121</f>
        <v>0.17426381605486088</v>
      </c>
    </row>
    <row r="122" spans="1:15" x14ac:dyDescent="0.2">
      <c r="A122">
        <f>玩家成长时间线!A122</f>
        <v>121</v>
      </c>
      <c r="B122">
        <f>玩家成长时间线!B122</f>
        <v>10</v>
      </c>
      <c r="C122">
        <f ca="1">SUM($D$2:D122)</f>
        <v>454.78462545564031</v>
      </c>
      <c r="D122">
        <f t="shared" ca="1" si="1"/>
        <v>3.4607265836773329</v>
      </c>
      <c r="E122">
        <f ca="1">(SUMIFS(OFFSET([2]掉落汇总!$C$2:$C$871,,MATCH($B122,[2]掉落汇总!$D$1:$M$1)),[2]掉落汇总!$A$2:$A$871,E$1,[2]掉落汇总!$C$2:$C$871,$Q$1)+SUMIFS(OFFSET([2]掉落汇总!$C$2:$C$871,,MATCH($B122,[2]掉落汇总!$D$1:$M$1)),[2]掉落汇总!$A$2:$A$871,E$1,[2]掉落汇总!$C$2:$C$871,$Q$2)/$Q$3)*宝箱投放计算!D122</f>
        <v>1.1511516044187269</v>
      </c>
      <c r="F122">
        <f ca="1">(SUMIFS(OFFSET([2]掉落汇总!$C$2:$C$871,,MATCH($B122,[2]掉落汇总!$D$1:$M$1)),[2]掉落汇总!$A$2:$A$871,F$1,[2]掉落汇总!$C$2:$C$871,$Q$1)+SUMIFS(OFFSET([2]掉落汇总!$C$2:$C$871,,MATCH($B122,[2]掉落汇总!$D$1:$M$1)),[2]掉落汇总!$A$2:$A$871,F$1,[2]掉落汇总!$C$2:$C$871,$Q$2)/$Q$3)*宝箱投放计算!E122</f>
        <v>1.3244406196213427</v>
      </c>
      <c r="G122">
        <f ca="1">(SUMIFS(OFFSET([2]掉落汇总!$C$2:$C$871,,MATCH($B122,[2]掉落汇总!$D$1:$M$1)),[2]掉落汇总!$A$2:$A$871,G$1,[2]掉落汇总!$C$2:$C$871,$Q$1)+SUMIFS(OFFSET([2]掉落汇总!$C$2:$C$871,,MATCH($B122,[2]掉落汇总!$D$1:$M$1)),[2]掉落汇总!$A$2:$A$871,G$1,[2]掉落汇总!$C$2:$C$871,$Q$2)/$Q$3)*宝箱投放计算!F122</f>
        <v>0</v>
      </c>
      <c r="H122">
        <f ca="1">(SUMIFS(OFFSET([2]掉落汇总!$C$2:$C$871,,MATCH($B122,[2]掉落汇总!$D$1:$M$1)),[2]掉落汇总!$A$2:$A$871,H$1,[2]掉落汇总!$C$2:$C$871,$Q$1)+SUMIFS(OFFSET([2]掉落汇总!$C$2:$C$871,,MATCH($B122,[2]掉落汇总!$D$1:$M$1)),[2]掉落汇总!$A$2:$A$871,H$1,[2]掉落汇总!$C$2:$C$871,$Q$2)/$Q$3)*宝箱投放计算!G122</f>
        <v>0</v>
      </c>
      <c r="I122">
        <f ca="1">(SUMIFS(OFFSET([2]掉落汇总!$C$2:$C$871,,MATCH($B122,[2]掉落汇总!$D$1:$M$1)),[2]掉落汇总!$A$2:$A$871,I$1,[2]掉落汇总!$C$2:$C$871,$Q$1)+SUMIFS(OFFSET([2]掉落汇总!$C$2:$C$871,,MATCH($B122,[2]掉落汇总!$D$1:$M$1)),[2]掉落汇总!$A$2:$A$871,I$1,[2]掉落汇总!$C$2:$C$871,$Q$2)/$Q$3)*宝箱投放计算!H122</f>
        <v>0</v>
      </c>
      <c r="J122">
        <f ca="1">(SUMIFS(OFFSET([2]掉落汇总!$C$2:$C$871,,MATCH($B122,[2]掉落汇总!$D$1:$M$1)),[2]掉落汇总!$A$2:$A$871,J$1,[2]掉落汇总!$C$2:$C$871,$Q$1)+SUMIFS(OFFSET([2]掉落汇总!$C$2:$C$871,,MATCH($B122,[2]掉落汇总!$D$1:$M$1)),[2]掉落汇总!$A$2:$A$871,J$1,[2]掉落汇总!$C$2:$C$871,$Q$2)/$Q$3)*宝箱投放计算!I122</f>
        <v>0</v>
      </c>
      <c r="K122">
        <f ca="1">(SUMIFS(OFFSET([2]掉落汇总!$C$2:$C$871,,MATCH($B122,[2]掉落汇总!$D$1:$M$1)),[2]掉落汇总!$A$2:$A$871,K$1,[2]掉落汇总!$C$2:$C$871,$Q$1)+SUMIFS(OFFSET([2]掉落汇总!$C$2:$C$871,,MATCH($B122,[2]掉落汇总!$D$1:$M$1)),[2]掉落汇总!$A$2:$A$871,K$1,[2]掉落汇总!$C$2:$C$871,$Q$2)/$Q$3)*宝箱投放计算!J122</f>
        <v>0</v>
      </c>
      <c r="L122">
        <f ca="1">(SUMIFS(OFFSET([2]掉落汇总!$C$2:$C$871,,MATCH($B122,[2]掉落汇总!$D$1:$M$1)),[2]掉落汇总!$A$2:$A$871,L$1,[2]掉落汇总!$C$2:$C$871,$Q$1)+SUMIFS(OFFSET([2]掉落汇总!$C$2:$C$871,,MATCH($B122,[2]掉落汇总!$D$1:$M$1)),[2]掉落汇总!$A$2:$A$871,L$1,[2]掉落汇总!$C$2:$C$871,$Q$2)/$Q$3)*宝箱投放计算!K122</f>
        <v>0.36522354606582519</v>
      </c>
      <c r="M122">
        <f ca="1">(SUMIFS(OFFSET([2]掉落汇总!$C$2:$C$871,,MATCH($B122,[2]掉落汇总!$D$1:$M$1)),[2]掉落汇总!$A$2:$A$871,M$1,[2]掉落汇总!$C$2:$C$871,$Q$1)+SUMIFS(OFFSET([2]掉落汇总!$C$2:$C$871,,MATCH($B122,[2]掉落汇总!$D$1:$M$1)),[2]掉落汇总!$A$2:$A$871,M$1,[2]掉落汇总!$C$2:$C$871,$Q$2)/$Q$3)*宝箱投放计算!L122</f>
        <v>0.36155552960411075</v>
      </c>
      <c r="N122">
        <f ca="1">(SUMIFS(OFFSET([2]掉落汇总!$C$2:$C$871,,MATCH($B122,[2]掉落汇总!$D$1:$M$1)),[2]掉落汇总!$A$2:$A$871,N$1,[2]掉落汇总!$C$2:$C$871,$Q$1)+SUMIFS(OFFSET([2]掉落汇总!$C$2:$C$871,,MATCH($B122,[2]掉落汇总!$D$1:$M$1)),[2]掉落汇总!$A$2:$A$871,N$1,[2]掉落汇总!$C$2:$C$871,$Q$2)/$Q$3)*宝箱投放计算!M122</f>
        <v>8.4091467912466203E-2</v>
      </c>
      <c r="O122">
        <f ca="1">(SUMIFS(OFFSET([2]掉落汇总!$C$2:$C$871,,MATCH($B122,[2]掉落汇总!$D$1:$M$1)),[2]掉落汇总!$A$2:$A$871,O$1,[2]掉落汇总!$C$2:$C$871,$Q$1)+SUMIFS(OFFSET([2]掉落汇总!$C$2:$C$871,,MATCH($B122,[2]掉落汇总!$D$1:$M$1)),[2]掉落汇总!$A$2:$A$871,O$1,[2]掉落汇总!$C$2:$C$871,$Q$2)/$Q$3)*宝箱投放计算!N122</f>
        <v>0.17426381605486088</v>
      </c>
    </row>
    <row r="123" spans="1:15" x14ac:dyDescent="0.2">
      <c r="A123">
        <f>玩家成长时间线!A123</f>
        <v>122</v>
      </c>
      <c r="B123">
        <f>玩家成长时间线!B123</f>
        <v>10</v>
      </c>
      <c r="C123">
        <f ca="1">SUM($D$2:D123)</f>
        <v>458.15899748908095</v>
      </c>
      <c r="D123">
        <f t="shared" ca="1" si="1"/>
        <v>3.3743720334406153</v>
      </c>
      <c r="E123">
        <f ca="1">(SUMIFS(OFFSET([2]掉落汇总!$C$2:$C$871,,MATCH($B123,[2]掉落汇总!$D$1:$M$1)),[2]掉落汇总!$A$2:$A$871,E$1,[2]掉落汇总!$C$2:$C$871,$Q$1)+SUMIFS(OFFSET([2]掉落汇总!$C$2:$C$871,,MATCH($B123,[2]掉落汇总!$D$1:$M$1)),[2]掉落汇总!$A$2:$A$871,E$1,[2]掉落汇总!$C$2:$C$871,$Q$2)/$Q$3)*宝箱投放计算!D123</f>
        <v>1.0647970541820095</v>
      </c>
      <c r="F123">
        <f ca="1">(SUMIFS(OFFSET([2]掉落汇总!$C$2:$C$871,,MATCH($B123,[2]掉落汇总!$D$1:$M$1)),[2]掉落汇总!$A$2:$A$871,F$1,[2]掉落汇总!$C$2:$C$871,$Q$1)+SUMIFS(OFFSET([2]掉落汇总!$C$2:$C$871,,MATCH($B123,[2]掉落汇总!$D$1:$M$1)),[2]掉落汇总!$A$2:$A$871,F$1,[2]掉落汇总!$C$2:$C$871,$Q$2)/$Q$3)*宝箱投放计算!E123</f>
        <v>1.3244406196213427</v>
      </c>
      <c r="G123">
        <f ca="1">(SUMIFS(OFFSET([2]掉落汇总!$C$2:$C$871,,MATCH($B123,[2]掉落汇总!$D$1:$M$1)),[2]掉落汇总!$A$2:$A$871,G$1,[2]掉落汇总!$C$2:$C$871,$Q$1)+SUMIFS(OFFSET([2]掉落汇总!$C$2:$C$871,,MATCH($B123,[2]掉落汇总!$D$1:$M$1)),[2]掉落汇总!$A$2:$A$871,G$1,[2]掉落汇总!$C$2:$C$871,$Q$2)/$Q$3)*宝箱投放计算!F123</f>
        <v>0</v>
      </c>
      <c r="H123">
        <f ca="1">(SUMIFS(OFFSET([2]掉落汇总!$C$2:$C$871,,MATCH($B123,[2]掉落汇总!$D$1:$M$1)),[2]掉落汇总!$A$2:$A$871,H$1,[2]掉落汇总!$C$2:$C$871,$Q$1)+SUMIFS(OFFSET([2]掉落汇总!$C$2:$C$871,,MATCH($B123,[2]掉落汇总!$D$1:$M$1)),[2]掉落汇总!$A$2:$A$871,H$1,[2]掉落汇总!$C$2:$C$871,$Q$2)/$Q$3)*宝箱投放计算!G123</f>
        <v>0</v>
      </c>
      <c r="I123">
        <f ca="1">(SUMIFS(OFFSET([2]掉落汇总!$C$2:$C$871,,MATCH($B123,[2]掉落汇总!$D$1:$M$1)),[2]掉落汇总!$A$2:$A$871,I$1,[2]掉落汇总!$C$2:$C$871,$Q$1)+SUMIFS(OFFSET([2]掉落汇总!$C$2:$C$871,,MATCH($B123,[2]掉落汇总!$D$1:$M$1)),[2]掉落汇总!$A$2:$A$871,I$1,[2]掉落汇总!$C$2:$C$871,$Q$2)/$Q$3)*宝箱投放计算!H123</f>
        <v>0</v>
      </c>
      <c r="J123">
        <f ca="1">(SUMIFS(OFFSET([2]掉落汇总!$C$2:$C$871,,MATCH($B123,[2]掉落汇总!$D$1:$M$1)),[2]掉落汇总!$A$2:$A$871,J$1,[2]掉落汇总!$C$2:$C$871,$Q$1)+SUMIFS(OFFSET([2]掉落汇总!$C$2:$C$871,,MATCH($B123,[2]掉落汇总!$D$1:$M$1)),[2]掉落汇总!$A$2:$A$871,J$1,[2]掉落汇总!$C$2:$C$871,$Q$2)/$Q$3)*宝箱投放计算!I123</f>
        <v>0</v>
      </c>
      <c r="K123">
        <f ca="1">(SUMIFS(OFFSET([2]掉落汇总!$C$2:$C$871,,MATCH($B123,[2]掉落汇总!$D$1:$M$1)),[2]掉落汇总!$A$2:$A$871,K$1,[2]掉落汇总!$C$2:$C$871,$Q$1)+SUMIFS(OFFSET([2]掉落汇总!$C$2:$C$871,,MATCH($B123,[2]掉落汇总!$D$1:$M$1)),[2]掉落汇总!$A$2:$A$871,K$1,[2]掉落汇总!$C$2:$C$871,$Q$2)/$Q$3)*宝箱投放计算!J123</f>
        <v>0</v>
      </c>
      <c r="L123">
        <f ca="1">(SUMIFS(OFFSET([2]掉落汇总!$C$2:$C$871,,MATCH($B123,[2]掉落汇总!$D$1:$M$1)),[2]掉落汇总!$A$2:$A$871,L$1,[2]掉落汇总!$C$2:$C$871,$Q$1)+SUMIFS(OFFSET([2]掉落汇总!$C$2:$C$871,,MATCH($B123,[2]掉落汇总!$D$1:$M$1)),[2]掉落汇总!$A$2:$A$871,L$1,[2]掉落汇总!$C$2:$C$871,$Q$2)/$Q$3)*宝箱投放计算!K123</f>
        <v>0.36522354606582519</v>
      </c>
      <c r="M123">
        <f ca="1">(SUMIFS(OFFSET([2]掉落汇总!$C$2:$C$871,,MATCH($B123,[2]掉落汇总!$D$1:$M$1)),[2]掉落汇总!$A$2:$A$871,M$1,[2]掉落汇总!$C$2:$C$871,$Q$1)+SUMIFS(OFFSET([2]掉落汇总!$C$2:$C$871,,MATCH($B123,[2]掉落汇总!$D$1:$M$1)),[2]掉落汇总!$A$2:$A$871,M$1,[2]掉落汇总!$C$2:$C$871,$Q$2)/$Q$3)*宝箱投放计算!L123</f>
        <v>0.36155552960411075</v>
      </c>
      <c r="N123">
        <f ca="1">(SUMIFS(OFFSET([2]掉落汇总!$C$2:$C$871,,MATCH($B123,[2]掉落汇总!$D$1:$M$1)),[2]掉落汇总!$A$2:$A$871,N$1,[2]掉落汇总!$C$2:$C$871,$Q$1)+SUMIFS(OFFSET([2]掉落汇总!$C$2:$C$871,,MATCH($B123,[2]掉落汇总!$D$1:$M$1)),[2]掉落汇总!$A$2:$A$871,N$1,[2]掉落汇总!$C$2:$C$871,$Q$2)/$Q$3)*宝箱投放计算!M123</f>
        <v>8.4091467912466203E-2</v>
      </c>
      <c r="O123">
        <f ca="1">(SUMIFS(OFFSET([2]掉落汇总!$C$2:$C$871,,MATCH($B123,[2]掉落汇总!$D$1:$M$1)),[2]掉落汇总!$A$2:$A$871,O$1,[2]掉落汇总!$C$2:$C$871,$Q$1)+SUMIFS(OFFSET([2]掉落汇总!$C$2:$C$871,,MATCH($B123,[2]掉落汇总!$D$1:$M$1)),[2]掉落汇总!$A$2:$A$871,O$1,[2]掉落汇总!$C$2:$C$871,$Q$2)/$Q$3)*宝箱投放计算!N123</f>
        <v>0.17426381605486088</v>
      </c>
    </row>
    <row r="124" spans="1:15" x14ac:dyDescent="0.2">
      <c r="A124">
        <f>玩家成长时间线!A124</f>
        <v>123</v>
      </c>
      <c r="B124">
        <f>玩家成长时间线!B124</f>
        <v>10</v>
      </c>
      <c r="C124">
        <f ca="1">SUM($D$2:D124)</f>
        <v>461.53791449884983</v>
      </c>
      <c r="D124">
        <f t="shared" ca="1" si="1"/>
        <v>3.3789170097688639</v>
      </c>
      <c r="E124">
        <f ca="1">(SUMIFS(OFFSET([2]掉落汇总!$C$2:$C$871,,MATCH($B124,[2]掉落汇总!$D$1:$M$1)),[2]掉落汇总!$A$2:$A$871,E$1,[2]掉落汇总!$C$2:$C$871,$Q$1)+SUMIFS(OFFSET([2]掉落汇总!$C$2:$C$871,,MATCH($B124,[2]掉落汇总!$D$1:$M$1)),[2]掉落汇总!$A$2:$A$871,E$1,[2]掉落汇总!$C$2:$C$871,$Q$2)/$Q$3)*宝箱投放计算!D124</f>
        <v>1.0693420305102579</v>
      </c>
      <c r="F124">
        <f ca="1">(SUMIFS(OFFSET([2]掉落汇总!$C$2:$C$871,,MATCH($B124,[2]掉落汇总!$D$1:$M$1)),[2]掉落汇总!$A$2:$A$871,F$1,[2]掉落汇总!$C$2:$C$871,$Q$1)+SUMIFS(OFFSET([2]掉落汇总!$C$2:$C$871,,MATCH($B124,[2]掉落汇总!$D$1:$M$1)),[2]掉落汇总!$A$2:$A$871,F$1,[2]掉落汇总!$C$2:$C$871,$Q$2)/$Q$3)*宝箱投放计算!E124</f>
        <v>1.3244406196213427</v>
      </c>
      <c r="G124">
        <f ca="1">(SUMIFS(OFFSET([2]掉落汇总!$C$2:$C$871,,MATCH($B124,[2]掉落汇总!$D$1:$M$1)),[2]掉落汇总!$A$2:$A$871,G$1,[2]掉落汇总!$C$2:$C$871,$Q$1)+SUMIFS(OFFSET([2]掉落汇总!$C$2:$C$871,,MATCH($B124,[2]掉落汇总!$D$1:$M$1)),[2]掉落汇总!$A$2:$A$871,G$1,[2]掉落汇总!$C$2:$C$871,$Q$2)/$Q$3)*宝箱投放计算!F124</f>
        <v>0</v>
      </c>
      <c r="H124">
        <f ca="1">(SUMIFS(OFFSET([2]掉落汇总!$C$2:$C$871,,MATCH($B124,[2]掉落汇总!$D$1:$M$1)),[2]掉落汇总!$A$2:$A$871,H$1,[2]掉落汇总!$C$2:$C$871,$Q$1)+SUMIFS(OFFSET([2]掉落汇总!$C$2:$C$871,,MATCH($B124,[2]掉落汇总!$D$1:$M$1)),[2]掉落汇总!$A$2:$A$871,H$1,[2]掉落汇总!$C$2:$C$871,$Q$2)/$Q$3)*宝箱投放计算!G124</f>
        <v>0</v>
      </c>
      <c r="I124">
        <f ca="1">(SUMIFS(OFFSET([2]掉落汇总!$C$2:$C$871,,MATCH($B124,[2]掉落汇总!$D$1:$M$1)),[2]掉落汇总!$A$2:$A$871,I$1,[2]掉落汇总!$C$2:$C$871,$Q$1)+SUMIFS(OFFSET([2]掉落汇总!$C$2:$C$871,,MATCH($B124,[2]掉落汇总!$D$1:$M$1)),[2]掉落汇总!$A$2:$A$871,I$1,[2]掉落汇总!$C$2:$C$871,$Q$2)/$Q$3)*宝箱投放计算!H124</f>
        <v>0</v>
      </c>
      <c r="J124">
        <f ca="1">(SUMIFS(OFFSET([2]掉落汇总!$C$2:$C$871,,MATCH($B124,[2]掉落汇总!$D$1:$M$1)),[2]掉落汇总!$A$2:$A$871,J$1,[2]掉落汇总!$C$2:$C$871,$Q$1)+SUMIFS(OFFSET([2]掉落汇总!$C$2:$C$871,,MATCH($B124,[2]掉落汇总!$D$1:$M$1)),[2]掉落汇总!$A$2:$A$871,J$1,[2]掉落汇总!$C$2:$C$871,$Q$2)/$Q$3)*宝箱投放计算!I124</f>
        <v>0</v>
      </c>
      <c r="K124">
        <f ca="1">(SUMIFS(OFFSET([2]掉落汇总!$C$2:$C$871,,MATCH($B124,[2]掉落汇总!$D$1:$M$1)),[2]掉落汇总!$A$2:$A$871,K$1,[2]掉落汇总!$C$2:$C$871,$Q$1)+SUMIFS(OFFSET([2]掉落汇总!$C$2:$C$871,,MATCH($B124,[2]掉落汇总!$D$1:$M$1)),[2]掉落汇总!$A$2:$A$871,K$1,[2]掉落汇总!$C$2:$C$871,$Q$2)/$Q$3)*宝箱投放计算!J124</f>
        <v>0</v>
      </c>
      <c r="L124">
        <f ca="1">(SUMIFS(OFFSET([2]掉落汇总!$C$2:$C$871,,MATCH($B124,[2]掉落汇总!$D$1:$M$1)),[2]掉落汇总!$A$2:$A$871,L$1,[2]掉落汇总!$C$2:$C$871,$Q$1)+SUMIFS(OFFSET([2]掉落汇总!$C$2:$C$871,,MATCH($B124,[2]掉落汇总!$D$1:$M$1)),[2]掉落汇总!$A$2:$A$871,L$1,[2]掉落汇总!$C$2:$C$871,$Q$2)/$Q$3)*宝箱投放计算!K124</f>
        <v>0.36522354606582519</v>
      </c>
      <c r="M124">
        <f ca="1">(SUMIFS(OFFSET([2]掉落汇总!$C$2:$C$871,,MATCH($B124,[2]掉落汇总!$D$1:$M$1)),[2]掉落汇总!$A$2:$A$871,M$1,[2]掉落汇总!$C$2:$C$871,$Q$1)+SUMIFS(OFFSET([2]掉落汇总!$C$2:$C$871,,MATCH($B124,[2]掉落汇总!$D$1:$M$1)),[2]掉落汇总!$A$2:$A$871,M$1,[2]掉落汇总!$C$2:$C$871,$Q$2)/$Q$3)*宝箱投放计算!L124</f>
        <v>0.36155552960411075</v>
      </c>
      <c r="N124">
        <f ca="1">(SUMIFS(OFFSET([2]掉落汇总!$C$2:$C$871,,MATCH($B124,[2]掉落汇总!$D$1:$M$1)),[2]掉落汇总!$A$2:$A$871,N$1,[2]掉落汇总!$C$2:$C$871,$Q$1)+SUMIFS(OFFSET([2]掉落汇总!$C$2:$C$871,,MATCH($B124,[2]掉落汇总!$D$1:$M$1)),[2]掉落汇总!$A$2:$A$871,N$1,[2]掉落汇总!$C$2:$C$871,$Q$2)/$Q$3)*宝箱投放计算!M124</f>
        <v>8.4091467912466203E-2</v>
      </c>
      <c r="O124">
        <f ca="1">(SUMIFS(OFFSET([2]掉落汇总!$C$2:$C$871,,MATCH($B124,[2]掉落汇总!$D$1:$M$1)),[2]掉落汇总!$A$2:$A$871,O$1,[2]掉落汇总!$C$2:$C$871,$Q$1)+SUMIFS(OFFSET([2]掉落汇总!$C$2:$C$871,,MATCH($B124,[2]掉落汇总!$D$1:$M$1)),[2]掉落汇总!$A$2:$A$871,O$1,[2]掉落汇总!$C$2:$C$871,$Q$2)/$Q$3)*宝箱投放计算!N124</f>
        <v>0.17426381605486088</v>
      </c>
    </row>
    <row r="125" spans="1:15" x14ac:dyDescent="0.2">
      <c r="A125">
        <f>玩家成长时间线!A125</f>
        <v>124</v>
      </c>
      <c r="B125">
        <f>玩家成长时间线!B125</f>
        <v>10</v>
      </c>
      <c r="C125">
        <f ca="1">SUM($D$2:D125)</f>
        <v>465.01227601151191</v>
      </c>
      <c r="D125">
        <f t="shared" ca="1" si="1"/>
        <v>3.4743615126620777</v>
      </c>
      <c r="E125">
        <f ca="1">(SUMIFS(OFFSET([2]掉落汇总!$C$2:$C$871,,MATCH($B125,[2]掉落汇总!$D$1:$M$1)),[2]掉落汇总!$A$2:$A$871,E$1,[2]掉落汇总!$C$2:$C$871,$Q$1)+SUMIFS(OFFSET([2]掉落汇总!$C$2:$C$871,,MATCH($B125,[2]掉落汇总!$D$1:$M$1)),[2]掉落汇总!$A$2:$A$871,E$1,[2]掉落汇总!$C$2:$C$871,$Q$2)/$Q$3)*宝箱投放计算!D125</f>
        <v>1.1647865334034717</v>
      </c>
      <c r="F125">
        <f ca="1">(SUMIFS(OFFSET([2]掉落汇总!$C$2:$C$871,,MATCH($B125,[2]掉落汇总!$D$1:$M$1)),[2]掉落汇总!$A$2:$A$871,F$1,[2]掉落汇总!$C$2:$C$871,$Q$1)+SUMIFS(OFFSET([2]掉落汇总!$C$2:$C$871,,MATCH($B125,[2]掉落汇总!$D$1:$M$1)),[2]掉落汇总!$A$2:$A$871,F$1,[2]掉落汇总!$C$2:$C$871,$Q$2)/$Q$3)*宝箱投放计算!E125</f>
        <v>1.3244406196213427</v>
      </c>
      <c r="G125">
        <f ca="1">(SUMIFS(OFFSET([2]掉落汇总!$C$2:$C$871,,MATCH($B125,[2]掉落汇总!$D$1:$M$1)),[2]掉落汇总!$A$2:$A$871,G$1,[2]掉落汇总!$C$2:$C$871,$Q$1)+SUMIFS(OFFSET([2]掉落汇总!$C$2:$C$871,,MATCH($B125,[2]掉落汇总!$D$1:$M$1)),[2]掉落汇总!$A$2:$A$871,G$1,[2]掉落汇总!$C$2:$C$871,$Q$2)/$Q$3)*宝箱投放计算!F125</f>
        <v>0</v>
      </c>
      <c r="H125">
        <f ca="1">(SUMIFS(OFFSET([2]掉落汇总!$C$2:$C$871,,MATCH($B125,[2]掉落汇总!$D$1:$M$1)),[2]掉落汇总!$A$2:$A$871,H$1,[2]掉落汇总!$C$2:$C$871,$Q$1)+SUMIFS(OFFSET([2]掉落汇总!$C$2:$C$871,,MATCH($B125,[2]掉落汇总!$D$1:$M$1)),[2]掉落汇总!$A$2:$A$871,H$1,[2]掉落汇总!$C$2:$C$871,$Q$2)/$Q$3)*宝箱投放计算!G125</f>
        <v>0</v>
      </c>
      <c r="I125">
        <f ca="1">(SUMIFS(OFFSET([2]掉落汇总!$C$2:$C$871,,MATCH($B125,[2]掉落汇总!$D$1:$M$1)),[2]掉落汇总!$A$2:$A$871,I$1,[2]掉落汇总!$C$2:$C$871,$Q$1)+SUMIFS(OFFSET([2]掉落汇总!$C$2:$C$871,,MATCH($B125,[2]掉落汇总!$D$1:$M$1)),[2]掉落汇总!$A$2:$A$871,I$1,[2]掉落汇总!$C$2:$C$871,$Q$2)/$Q$3)*宝箱投放计算!H125</f>
        <v>0</v>
      </c>
      <c r="J125">
        <f ca="1">(SUMIFS(OFFSET([2]掉落汇总!$C$2:$C$871,,MATCH($B125,[2]掉落汇总!$D$1:$M$1)),[2]掉落汇总!$A$2:$A$871,J$1,[2]掉落汇总!$C$2:$C$871,$Q$1)+SUMIFS(OFFSET([2]掉落汇总!$C$2:$C$871,,MATCH($B125,[2]掉落汇总!$D$1:$M$1)),[2]掉落汇总!$A$2:$A$871,J$1,[2]掉落汇总!$C$2:$C$871,$Q$2)/$Q$3)*宝箱投放计算!I125</f>
        <v>0</v>
      </c>
      <c r="K125">
        <f ca="1">(SUMIFS(OFFSET([2]掉落汇总!$C$2:$C$871,,MATCH($B125,[2]掉落汇总!$D$1:$M$1)),[2]掉落汇总!$A$2:$A$871,K$1,[2]掉落汇总!$C$2:$C$871,$Q$1)+SUMIFS(OFFSET([2]掉落汇总!$C$2:$C$871,,MATCH($B125,[2]掉落汇总!$D$1:$M$1)),[2]掉落汇总!$A$2:$A$871,K$1,[2]掉落汇总!$C$2:$C$871,$Q$2)/$Q$3)*宝箱投放计算!J125</f>
        <v>0</v>
      </c>
      <c r="L125">
        <f ca="1">(SUMIFS(OFFSET([2]掉落汇总!$C$2:$C$871,,MATCH($B125,[2]掉落汇总!$D$1:$M$1)),[2]掉落汇总!$A$2:$A$871,L$1,[2]掉落汇总!$C$2:$C$871,$Q$1)+SUMIFS(OFFSET([2]掉落汇总!$C$2:$C$871,,MATCH($B125,[2]掉落汇总!$D$1:$M$1)),[2]掉落汇总!$A$2:$A$871,L$1,[2]掉落汇总!$C$2:$C$871,$Q$2)/$Q$3)*宝箱投放计算!K125</f>
        <v>0.36522354606582519</v>
      </c>
      <c r="M125">
        <f ca="1">(SUMIFS(OFFSET([2]掉落汇总!$C$2:$C$871,,MATCH($B125,[2]掉落汇总!$D$1:$M$1)),[2]掉落汇总!$A$2:$A$871,M$1,[2]掉落汇总!$C$2:$C$871,$Q$1)+SUMIFS(OFFSET([2]掉落汇总!$C$2:$C$871,,MATCH($B125,[2]掉落汇总!$D$1:$M$1)),[2]掉落汇总!$A$2:$A$871,M$1,[2]掉落汇总!$C$2:$C$871,$Q$2)/$Q$3)*宝箱投放计算!L125</f>
        <v>0.36155552960411075</v>
      </c>
      <c r="N125">
        <f ca="1">(SUMIFS(OFFSET([2]掉落汇总!$C$2:$C$871,,MATCH($B125,[2]掉落汇总!$D$1:$M$1)),[2]掉落汇总!$A$2:$A$871,N$1,[2]掉落汇总!$C$2:$C$871,$Q$1)+SUMIFS(OFFSET([2]掉落汇总!$C$2:$C$871,,MATCH($B125,[2]掉落汇总!$D$1:$M$1)),[2]掉落汇总!$A$2:$A$871,N$1,[2]掉落汇总!$C$2:$C$871,$Q$2)/$Q$3)*宝箱投放计算!M125</f>
        <v>8.4091467912466203E-2</v>
      </c>
      <c r="O125">
        <f ca="1">(SUMIFS(OFFSET([2]掉落汇总!$C$2:$C$871,,MATCH($B125,[2]掉落汇总!$D$1:$M$1)),[2]掉落汇总!$A$2:$A$871,O$1,[2]掉落汇总!$C$2:$C$871,$Q$1)+SUMIFS(OFFSET([2]掉落汇总!$C$2:$C$871,,MATCH($B125,[2]掉落汇总!$D$1:$M$1)),[2]掉落汇总!$A$2:$A$871,O$1,[2]掉落汇总!$C$2:$C$871,$Q$2)/$Q$3)*宝箱投放计算!N125</f>
        <v>0.17426381605486088</v>
      </c>
    </row>
    <row r="126" spans="1:15" x14ac:dyDescent="0.2">
      <c r="A126">
        <f>玩家成长时间线!A126</f>
        <v>125</v>
      </c>
      <c r="B126">
        <f>玩家成长时间线!B126</f>
        <v>10</v>
      </c>
      <c r="C126">
        <f ca="1">SUM($D$2:D126)</f>
        <v>468.40028297393729</v>
      </c>
      <c r="D126">
        <f t="shared" ca="1" si="1"/>
        <v>3.3880069624253601</v>
      </c>
      <c r="E126">
        <f ca="1">(SUMIFS(OFFSET([2]掉落汇总!$C$2:$C$871,,MATCH($B126,[2]掉落汇总!$D$1:$M$1)),[2]掉落汇总!$A$2:$A$871,E$1,[2]掉落汇总!$C$2:$C$871,$Q$1)+SUMIFS(OFFSET([2]掉落汇总!$C$2:$C$871,,MATCH($B126,[2]掉落汇总!$D$1:$M$1)),[2]掉落汇总!$A$2:$A$871,E$1,[2]掉落汇总!$C$2:$C$871,$Q$2)/$Q$3)*宝箱投放计算!D126</f>
        <v>1.0784319831667541</v>
      </c>
      <c r="F126">
        <f ca="1">(SUMIFS(OFFSET([2]掉落汇总!$C$2:$C$871,,MATCH($B126,[2]掉落汇总!$D$1:$M$1)),[2]掉落汇总!$A$2:$A$871,F$1,[2]掉落汇总!$C$2:$C$871,$Q$1)+SUMIFS(OFFSET([2]掉落汇总!$C$2:$C$871,,MATCH($B126,[2]掉落汇总!$D$1:$M$1)),[2]掉落汇总!$A$2:$A$871,F$1,[2]掉落汇总!$C$2:$C$871,$Q$2)/$Q$3)*宝箱投放计算!E126</f>
        <v>1.3244406196213427</v>
      </c>
      <c r="G126">
        <f ca="1">(SUMIFS(OFFSET([2]掉落汇总!$C$2:$C$871,,MATCH($B126,[2]掉落汇总!$D$1:$M$1)),[2]掉落汇总!$A$2:$A$871,G$1,[2]掉落汇总!$C$2:$C$871,$Q$1)+SUMIFS(OFFSET([2]掉落汇总!$C$2:$C$871,,MATCH($B126,[2]掉落汇总!$D$1:$M$1)),[2]掉落汇总!$A$2:$A$871,G$1,[2]掉落汇总!$C$2:$C$871,$Q$2)/$Q$3)*宝箱投放计算!F126</f>
        <v>0</v>
      </c>
      <c r="H126">
        <f ca="1">(SUMIFS(OFFSET([2]掉落汇总!$C$2:$C$871,,MATCH($B126,[2]掉落汇总!$D$1:$M$1)),[2]掉落汇总!$A$2:$A$871,H$1,[2]掉落汇总!$C$2:$C$871,$Q$1)+SUMIFS(OFFSET([2]掉落汇总!$C$2:$C$871,,MATCH($B126,[2]掉落汇总!$D$1:$M$1)),[2]掉落汇总!$A$2:$A$871,H$1,[2]掉落汇总!$C$2:$C$871,$Q$2)/$Q$3)*宝箱投放计算!G126</f>
        <v>0</v>
      </c>
      <c r="I126">
        <f ca="1">(SUMIFS(OFFSET([2]掉落汇总!$C$2:$C$871,,MATCH($B126,[2]掉落汇总!$D$1:$M$1)),[2]掉落汇总!$A$2:$A$871,I$1,[2]掉落汇总!$C$2:$C$871,$Q$1)+SUMIFS(OFFSET([2]掉落汇总!$C$2:$C$871,,MATCH($B126,[2]掉落汇总!$D$1:$M$1)),[2]掉落汇总!$A$2:$A$871,I$1,[2]掉落汇总!$C$2:$C$871,$Q$2)/$Q$3)*宝箱投放计算!H126</f>
        <v>0</v>
      </c>
      <c r="J126">
        <f ca="1">(SUMIFS(OFFSET([2]掉落汇总!$C$2:$C$871,,MATCH($B126,[2]掉落汇总!$D$1:$M$1)),[2]掉落汇总!$A$2:$A$871,J$1,[2]掉落汇总!$C$2:$C$871,$Q$1)+SUMIFS(OFFSET([2]掉落汇总!$C$2:$C$871,,MATCH($B126,[2]掉落汇总!$D$1:$M$1)),[2]掉落汇总!$A$2:$A$871,J$1,[2]掉落汇总!$C$2:$C$871,$Q$2)/$Q$3)*宝箱投放计算!I126</f>
        <v>0</v>
      </c>
      <c r="K126">
        <f ca="1">(SUMIFS(OFFSET([2]掉落汇总!$C$2:$C$871,,MATCH($B126,[2]掉落汇总!$D$1:$M$1)),[2]掉落汇总!$A$2:$A$871,K$1,[2]掉落汇总!$C$2:$C$871,$Q$1)+SUMIFS(OFFSET([2]掉落汇总!$C$2:$C$871,,MATCH($B126,[2]掉落汇总!$D$1:$M$1)),[2]掉落汇总!$A$2:$A$871,K$1,[2]掉落汇总!$C$2:$C$871,$Q$2)/$Q$3)*宝箱投放计算!J126</f>
        <v>0</v>
      </c>
      <c r="L126">
        <f ca="1">(SUMIFS(OFFSET([2]掉落汇总!$C$2:$C$871,,MATCH($B126,[2]掉落汇总!$D$1:$M$1)),[2]掉落汇总!$A$2:$A$871,L$1,[2]掉落汇总!$C$2:$C$871,$Q$1)+SUMIFS(OFFSET([2]掉落汇总!$C$2:$C$871,,MATCH($B126,[2]掉落汇总!$D$1:$M$1)),[2]掉落汇总!$A$2:$A$871,L$1,[2]掉落汇总!$C$2:$C$871,$Q$2)/$Q$3)*宝箱投放计算!K126</f>
        <v>0.36522354606582519</v>
      </c>
      <c r="M126">
        <f ca="1">(SUMIFS(OFFSET([2]掉落汇总!$C$2:$C$871,,MATCH($B126,[2]掉落汇总!$D$1:$M$1)),[2]掉落汇总!$A$2:$A$871,M$1,[2]掉落汇总!$C$2:$C$871,$Q$1)+SUMIFS(OFFSET([2]掉落汇总!$C$2:$C$871,,MATCH($B126,[2]掉落汇总!$D$1:$M$1)),[2]掉落汇总!$A$2:$A$871,M$1,[2]掉落汇总!$C$2:$C$871,$Q$2)/$Q$3)*宝箱投放计算!L126</f>
        <v>0.36155552960411075</v>
      </c>
      <c r="N126">
        <f ca="1">(SUMIFS(OFFSET([2]掉落汇总!$C$2:$C$871,,MATCH($B126,[2]掉落汇总!$D$1:$M$1)),[2]掉落汇总!$A$2:$A$871,N$1,[2]掉落汇总!$C$2:$C$871,$Q$1)+SUMIFS(OFFSET([2]掉落汇总!$C$2:$C$871,,MATCH($B126,[2]掉落汇总!$D$1:$M$1)),[2]掉落汇总!$A$2:$A$871,N$1,[2]掉落汇总!$C$2:$C$871,$Q$2)/$Q$3)*宝箱投放计算!M126</f>
        <v>8.4091467912466203E-2</v>
      </c>
      <c r="O126">
        <f ca="1">(SUMIFS(OFFSET([2]掉落汇总!$C$2:$C$871,,MATCH($B126,[2]掉落汇总!$D$1:$M$1)),[2]掉落汇总!$A$2:$A$871,O$1,[2]掉落汇总!$C$2:$C$871,$Q$1)+SUMIFS(OFFSET([2]掉落汇总!$C$2:$C$871,,MATCH($B126,[2]掉落汇总!$D$1:$M$1)),[2]掉落汇总!$A$2:$A$871,O$1,[2]掉落汇总!$C$2:$C$871,$Q$2)/$Q$3)*宝箱投放计算!N126</f>
        <v>0.17426381605486088</v>
      </c>
    </row>
    <row r="127" spans="1:15" x14ac:dyDescent="0.2">
      <c r="A127">
        <f>玩家成长时间线!A127</f>
        <v>126</v>
      </c>
      <c r="B127">
        <f>玩家成长时间线!B127</f>
        <v>8</v>
      </c>
      <c r="C127">
        <f ca="1">SUM($D$2:D127)</f>
        <v>471.9911625102846</v>
      </c>
      <c r="D127">
        <f t="shared" ca="1" si="1"/>
        <v>3.5908795363472974</v>
      </c>
      <c r="E127">
        <f ca="1">(SUMIFS(OFFSET([2]掉落汇总!$C$2:$C$871,,MATCH($B127,[2]掉落汇总!$D$1:$M$1)),[2]掉落汇总!$A$2:$A$871,E$1,[2]掉落汇总!$C$2:$C$871,$Q$1)+SUMIFS(OFFSET([2]掉落汇总!$C$2:$C$871,,MATCH($B127,[2]掉落汇总!$D$1:$M$1)),[2]掉落汇总!$A$2:$A$871,E$1,[2]掉落汇总!$C$2:$C$871,$Q$2)/$Q$3)*宝箱投放计算!D127</f>
        <v>0.98977846153846205</v>
      </c>
      <c r="F127">
        <f ca="1">(SUMIFS(OFFSET([2]掉落汇总!$C$2:$C$871,,MATCH($B127,[2]掉落汇总!$D$1:$M$1)),[2]掉落汇总!$A$2:$A$871,F$1,[2]掉落汇总!$C$2:$C$871,$Q$1)+SUMIFS(OFFSET([2]掉落汇总!$C$2:$C$871,,MATCH($B127,[2]掉落汇总!$D$1:$M$1)),[2]掉落汇总!$A$2:$A$871,F$1,[2]掉落汇总!$C$2:$C$871,$Q$2)/$Q$3)*宝箱投放计算!E127</f>
        <v>1.0595524956970743</v>
      </c>
      <c r="G127">
        <f ca="1">(SUMIFS(OFFSET([2]掉落汇总!$C$2:$C$871,,MATCH($B127,[2]掉落汇总!$D$1:$M$1)),[2]掉落汇总!$A$2:$A$871,G$1,[2]掉落汇总!$C$2:$C$871,$Q$1)+SUMIFS(OFFSET([2]掉落汇总!$C$2:$C$871,,MATCH($B127,[2]掉落汇总!$D$1:$M$1)),[2]掉落汇总!$A$2:$A$871,G$1,[2]掉落汇总!$C$2:$C$871,$Q$2)/$Q$3)*宝箱投放计算!F127</f>
        <v>0</v>
      </c>
      <c r="H127">
        <f ca="1">(SUMIFS(OFFSET([2]掉落汇总!$C$2:$C$871,,MATCH($B127,[2]掉落汇总!$D$1:$M$1)),[2]掉落汇总!$A$2:$A$871,H$1,[2]掉落汇总!$C$2:$C$871,$Q$1)+SUMIFS(OFFSET([2]掉落汇总!$C$2:$C$871,,MATCH($B127,[2]掉落汇总!$D$1:$M$1)),[2]掉落汇总!$A$2:$A$871,H$1,[2]掉落汇总!$C$2:$C$871,$Q$2)/$Q$3)*宝箱投放计算!G127</f>
        <v>0</v>
      </c>
      <c r="I127">
        <f ca="1">(SUMIFS(OFFSET([2]掉落汇总!$C$2:$C$871,,MATCH($B127,[2]掉落汇总!$D$1:$M$1)),[2]掉落汇总!$A$2:$A$871,I$1,[2]掉落汇总!$C$2:$C$871,$Q$1)+SUMIFS(OFFSET([2]掉落汇总!$C$2:$C$871,,MATCH($B127,[2]掉落汇总!$D$1:$M$1)),[2]掉落汇总!$A$2:$A$871,I$1,[2]掉落汇总!$C$2:$C$871,$Q$2)/$Q$3)*宝箱投放计算!H127</f>
        <v>0.55641421947449776</v>
      </c>
      <c r="J127">
        <f ca="1">(SUMIFS(OFFSET([2]掉落汇总!$C$2:$C$871,,MATCH($B127,[2]掉落汇总!$D$1:$M$1)),[2]掉落汇总!$A$2:$A$871,J$1,[2]掉落汇总!$C$2:$C$871,$Q$1)+SUMIFS(OFFSET([2]掉落汇总!$C$2:$C$871,,MATCH($B127,[2]掉落汇总!$D$1:$M$1)),[2]掉落汇总!$A$2:$A$871,J$1,[2]掉落汇总!$C$2:$C$871,$Q$2)/$Q$3)*宝箱投放计算!I127</f>
        <v>0</v>
      </c>
      <c r="K127">
        <f ca="1">(SUMIFS(OFFSET([2]掉落汇总!$C$2:$C$871,,MATCH($B127,[2]掉落汇总!$D$1:$M$1)),[2]掉落汇总!$A$2:$A$871,K$1,[2]掉落汇总!$C$2:$C$871,$Q$1)+SUMIFS(OFFSET([2]掉落汇总!$C$2:$C$871,,MATCH($B127,[2]掉落汇总!$D$1:$M$1)),[2]掉落汇总!$A$2:$A$871,K$1,[2]掉落汇总!$C$2:$C$871,$Q$2)/$Q$3)*宝箱投放计算!J127</f>
        <v>0</v>
      </c>
      <c r="L127">
        <f ca="1">(SUMIFS(OFFSET([2]掉落汇总!$C$2:$C$871,,MATCH($B127,[2]掉落汇总!$D$1:$M$1)),[2]掉落汇总!$A$2:$A$871,L$1,[2]掉落汇总!$C$2:$C$871,$Q$1)+SUMIFS(OFFSET([2]掉落汇总!$C$2:$C$871,,MATCH($B127,[2]掉落汇总!$D$1:$M$1)),[2]掉落汇总!$A$2:$A$871,L$1,[2]掉落汇总!$C$2:$C$871,$Q$2)/$Q$3)*宝箱投放计算!K127</f>
        <v>0.36522354606582519</v>
      </c>
      <c r="M127">
        <f ca="1">(SUMIFS(OFFSET([2]掉落汇总!$C$2:$C$871,,MATCH($B127,[2]掉落汇总!$D$1:$M$1)),[2]掉落汇总!$A$2:$A$871,M$1,[2]掉落汇总!$C$2:$C$871,$Q$1)+SUMIFS(OFFSET([2]掉落汇总!$C$2:$C$871,,MATCH($B127,[2]掉落汇总!$D$1:$M$1)),[2]掉落汇总!$A$2:$A$871,M$1,[2]掉落汇总!$C$2:$C$871,$Q$2)/$Q$3)*宝箱投放计算!L127</f>
        <v>0.36155552960411075</v>
      </c>
      <c r="N127">
        <f ca="1">(SUMIFS(OFFSET([2]掉落汇总!$C$2:$C$871,,MATCH($B127,[2]掉落汇总!$D$1:$M$1)),[2]掉落汇总!$A$2:$A$871,N$1,[2]掉落汇总!$C$2:$C$871,$Q$1)+SUMIFS(OFFSET([2]掉落汇总!$C$2:$C$871,,MATCH($B127,[2]掉落汇总!$D$1:$M$1)),[2]掉落汇总!$A$2:$A$871,N$1,[2]掉落汇总!$C$2:$C$871,$Q$2)/$Q$3)*宝箱投放计算!M127</f>
        <v>8.4091467912466203E-2</v>
      </c>
      <c r="O127">
        <f ca="1">(SUMIFS(OFFSET([2]掉落汇总!$C$2:$C$871,,MATCH($B127,[2]掉落汇总!$D$1:$M$1)),[2]掉落汇总!$A$2:$A$871,O$1,[2]掉落汇总!$C$2:$C$871,$Q$1)+SUMIFS(OFFSET([2]掉落汇总!$C$2:$C$871,,MATCH($B127,[2]掉落汇总!$D$1:$M$1)),[2]掉落汇总!$A$2:$A$871,O$1,[2]掉落汇总!$C$2:$C$871,$Q$2)/$Q$3)*宝箱投放计算!N127</f>
        <v>0.17426381605486088</v>
      </c>
    </row>
    <row r="128" spans="1:15" x14ac:dyDescent="0.2">
      <c r="A128">
        <f>玩家成长时间线!A128</f>
        <v>127</v>
      </c>
      <c r="B128">
        <f>玩家成长时间线!B128</f>
        <v>8</v>
      </c>
      <c r="C128">
        <f ca="1">SUM($D$2:D128)</f>
        <v>475.02978167331122</v>
      </c>
      <c r="D128">
        <f t="shared" ca="1" si="1"/>
        <v>3.0386191630266457</v>
      </c>
      <c r="E128">
        <f ca="1">(SUMIFS(OFFSET([2]掉落汇总!$C$2:$C$871,,MATCH($B128,[2]掉落汇总!$D$1:$M$1)),[2]掉落汇总!$A$2:$A$871,E$1,[2]掉落汇总!$C$2:$C$871,$Q$1)+SUMIFS(OFFSET([2]掉落汇总!$C$2:$C$871,,MATCH($B128,[2]掉落汇总!$D$1:$M$1)),[2]掉落汇总!$A$2:$A$871,E$1,[2]掉落汇总!$C$2:$C$871,$Q$2)/$Q$3)*宝箱投放计算!D128</f>
        <v>0.99393230769230811</v>
      </c>
      <c r="F128">
        <f ca="1">(SUMIFS(OFFSET([2]掉落汇总!$C$2:$C$871,,MATCH($B128,[2]掉落汇总!$D$1:$M$1)),[2]掉落汇总!$A$2:$A$871,F$1,[2]掉落汇总!$C$2:$C$871,$Q$1)+SUMIFS(OFFSET([2]掉落汇总!$C$2:$C$871,,MATCH($B128,[2]掉落汇总!$D$1:$M$1)),[2]掉落汇总!$A$2:$A$871,F$1,[2]掉落汇总!$C$2:$C$871,$Q$2)/$Q$3)*宝箱投放计算!E128</f>
        <v>1.0595524956970743</v>
      </c>
      <c r="G128">
        <f ca="1">(SUMIFS(OFFSET([2]掉落汇总!$C$2:$C$871,,MATCH($B128,[2]掉落汇总!$D$1:$M$1)),[2]掉落汇总!$A$2:$A$871,G$1,[2]掉落汇总!$C$2:$C$871,$Q$1)+SUMIFS(OFFSET([2]掉落汇总!$C$2:$C$871,,MATCH($B128,[2]掉落汇总!$D$1:$M$1)),[2]掉落汇总!$A$2:$A$871,G$1,[2]掉落汇总!$C$2:$C$871,$Q$2)/$Q$3)*宝箱投放计算!F128</f>
        <v>0</v>
      </c>
      <c r="H128">
        <f ca="1">(SUMIFS(OFFSET([2]掉落汇总!$C$2:$C$871,,MATCH($B128,[2]掉落汇总!$D$1:$M$1)),[2]掉落汇总!$A$2:$A$871,H$1,[2]掉落汇总!$C$2:$C$871,$Q$1)+SUMIFS(OFFSET([2]掉落汇总!$C$2:$C$871,,MATCH($B128,[2]掉落汇总!$D$1:$M$1)),[2]掉落汇总!$A$2:$A$871,H$1,[2]掉落汇总!$C$2:$C$871,$Q$2)/$Q$3)*宝箱投放计算!G128</f>
        <v>0</v>
      </c>
      <c r="I128">
        <f ca="1">(SUMIFS(OFFSET([2]掉落汇总!$C$2:$C$871,,MATCH($B128,[2]掉落汇总!$D$1:$M$1)),[2]掉落汇总!$A$2:$A$871,I$1,[2]掉落汇总!$C$2:$C$871,$Q$1)+SUMIFS(OFFSET([2]掉落汇总!$C$2:$C$871,,MATCH($B128,[2]掉落汇总!$D$1:$M$1)),[2]掉落汇总!$A$2:$A$871,I$1,[2]掉落汇总!$C$2:$C$871,$Q$2)/$Q$3)*宝箱投放计算!H128</f>
        <v>0</v>
      </c>
      <c r="J128">
        <f ca="1">(SUMIFS(OFFSET([2]掉落汇总!$C$2:$C$871,,MATCH($B128,[2]掉落汇总!$D$1:$M$1)),[2]掉落汇总!$A$2:$A$871,J$1,[2]掉落汇总!$C$2:$C$871,$Q$1)+SUMIFS(OFFSET([2]掉落汇总!$C$2:$C$871,,MATCH($B128,[2]掉落汇总!$D$1:$M$1)),[2]掉落汇总!$A$2:$A$871,J$1,[2]掉落汇总!$C$2:$C$871,$Q$2)/$Q$3)*宝箱投放计算!I128</f>
        <v>0</v>
      </c>
      <c r="K128">
        <f ca="1">(SUMIFS(OFFSET([2]掉落汇总!$C$2:$C$871,,MATCH($B128,[2]掉落汇总!$D$1:$M$1)),[2]掉落汇总!$A$2:$A$871,K$1,[2]掉落汇总!$C$2:$C$871,$Q$1)+SUMIFS(OFFSET([2]掉落汇总!$C$2:$C$871,,MATCH($B128,[2]掉落汇总!$D$1:$M$1)),[2]掉落汇总!$A$2:$A$871,K$1,[2]掉落汇总!$C$2:$C$871,$Q$2)/$Q$3)*宝箱投放计算!J128</f>
        <v>0</v>
      </c>
      <c r="L128">
        <f ca="1">(SUMIFS(OFFSET([2]掉落汇总!$C$2:$C$871,,MATCH($B128,[2]掉落汇总!$D$1:$M$1)),[2]掉落汇总!$A$2:$A$871,L$1,[2]掉落汇总!$C$2:$C$871,$Q$1)+SUMIFS(OFFSET([2]掉落汇总!$C$2:$C$871,,MATCH($B128,[2]掉落汇总!$D$1:$M$1)),[2]掉落汇总!$A$2:$A$871,L$1,[2]掉落汇总!$C$2:$C$871,$Q$2)/$Q$3)*宝箱投放计算!K128</f>
        <v>0.36522354606582519</v>
      </c>
      <c r="M128">
        <f ca="1">(SUMIFS(OFFSET([2]掉落汇总!$C$2:$C$871,,MATCH($B128,[2]掉落汇总!$D$1:$M$1)),[2]掉落汇总!$A$2:$A$871,M$1,[2]掉落汇总!$C$2:$C$871,$Q$1)+SUMIFS(OFFSET([2]掉落汇总!$C$2:$C$871,,MATCH($B128,[2]掉落汇总!$D$1:$M$1)),[2]掉落汇总!$A$2:$A$871,M$1,[2]掉落汇总!$C$2:$C$871,$Q$2)/$Q$3)*宝箱投放计算!L128</f>
        <v>0.36155552960411075</v>
      </c>
      <c r="N128">
        <f ca="1">(SUMIFS(OFFSET([2]掉落汇总!$C$2:$C$871,,MATCH($B128,[2]掉落汇总!$D$1:$M$1)),[2]掉落汇总!$A$2:$A$871,N$1,[2]掉落汇总!$C$2:$C$871,$Q$1)+SUMIFS(OFFSET([2]掉落汇总!$C$2:$C$871,,MATCH($B128,[2]掉落汇总!$D$1:$M$1)),[2]掉落汇总!$A$2:$A$871,N$1,[2]掉落汇总!$C$2:$C$871,$Q$2)/$Q$3)*宝箱投放计算!M128</f>
        <v>8.4091467912466203E-2</v>
      </c>
      <c r="O128">
        <f ca="1">(SUMIFS(OFFSET([2]掉落汇总!$C$2:$C$871,,MATCH($B128,[2]掉落汇总!$D$1:$M$1)),[2]掉落汇总!$A$2:$A$871,O$1,[2]掉落汇总!$C$2:$C$871,$Q$1)+SUMIFS(OFFSET([2]掉落汇总!$C$2:$C$871,,MATCH($B128,[2]掉落汇总!$D$1:$M$1)),[2]掉落汇总!$A$2:$A$871,O$1,[2]掉落汇总!$C$2:$C$871,$Q$2)/$Q$3)*宝箱投放计算!N128</f>
        <v>0.17426381605486088</v>
      </c>
    </row>
    <row r="129" spans="1:15" x14ac:dyDescent="0.2">
      <c r="A129">
        <f>玩家成长时间线!A129</f>
        <v>128</v>
      </c>
      <c r="B129">
        <f>玩家成长时间线!B129</f>
        <v>8</v>
      </c>
      <c r="C129">
        <f ca="1">SUM($D$2:D129)</f>
        <v>478.15563160556866</v>
      </c>
      <c r="D129">
        <f t="shared" ca="1" si="1"/>
        <v>3.1258499322574145</v>
      </c>
      <c r="E129">
        <f ca="1">(SUMIFS(OFFSET([2]掉落汇总!$C$2:$C$871,,MATCH($B129,[2]掉落汇总!$D$1:$M$1)),[2]掉落汇总!$A$2:$A$871,E$1,[2]掉落汇总!$C$2:$C$871,$Q$1)+SUMIFS(OFFSET([2]掉落汇总!$C$2:$C$871,,MATCH($B129,[2]掉落汇总!$D$1:$M$1)),[2]掉落汇总!$A$2:$A$871,E$1,[2]掉落汇总!$C$2:$C$871,$Q$2)/$Q$3)*宝箱投放计算!D129</f>
        <v>1.0811630769230773</v>
      </c>
      <c r="F129">
        <f ca="1">(SUMIFS(OFFSET([2]掉落汇总!$C$2:$C$871,,MATCH($B129,[2]掉落汇总!$D$1:$M$1)),[2]掉落汇总!$A$2:$A$871,F$1,[2]掉落汇总!$C$2:$C$871,$Q$1)+SUMIFS(OFFSET([2]掉落汇总!$C$2:$C$871,,MATCH($B129,[2]掉落汇总!$D$1:$M$1)),[2]掉落汇总!$A$2:$A$871,F$1,[2]掉落汇总!$C$2:$C$871,$Q$2)/$Q$3)*宝箱投放计算!E129</f>
        <v>1.0595524956970743</v>
      </c>
      <c r="G129">
        <f ca="1">(SUMIFS(OFFSET([2]掉落汇总!$C$2:$C$871,,MATCH($B129,[2]掉落汇总!$D$1:$M$1)),[2]掉落汇总!$A$2:$A$871,G$1,[2]掉落汇总!$C$2:$C$871,$Q$1)+SUMIFS(OFFSET([2]掉落汇总!$C$2:$C$871,,MATCH($B129,[2]掉落汇总!$D$1:$M$1)),[2]掉落汇总!$A$2:$A$871,G$1,[2]掉落汇总!$C$2:$C$871,$Q$2)/$Q$3)*宝箱投放计算!F129</f>
        <v>0</v>
      </c>
      <c r="H129">
        <f ca="1">(SUMIFS(OFFSET([2]掉落汇总!$C$2:$C$871,,MATCH($B129,[2]掉落汇总!$D$1:$M$1)),[2]掉落汇总!$A$2:$A$871,H$1,[2]掉落汇总!$C$2:$C$871,$Q$1)+SUMIFS(OFFSET([2]掉落汇总!$C$2:$C$871,,MATCH($B129,[2]掉落汇总!$D$1:$M$1)),[2]掉落汇总!$A$2:$A$871,H$1,[2]掉落汇总!$C$2:$C$871,$Q$2)/$Q$3)*宝箱投放计算!G129</f>
        <v>0</v>
      </c>
      <c r="I129">
        <f ca="1">(SUMIFS(OFFSET([2]掉落汇总!$C$2:$C$871,,MATCH($B129,[2]掉落汇总!$D$1:$M$1)),[2]掉落汇总!$A$2:$A$871,I$1,[2]掉落汇总!$C$2:$C$871,$Q$1)+SUMIFS(OFFSET([2]掉落汇总!$C$2:$C$871,,MATCH($B129,[2]掉落汇总!$D$1:$M$1)),[2]掉落汇总!$A$2:$A$871,I$1,[2]掉落汇总!$C$2:$C$871,$Q$2)/$Q$3)*宝箱投放计算!H129</f>
        <v>0</v>
      </c>
      <c r="J129">
        <f ca="1">(SUMIFS(OFFSET([2]掉落汇总!$C$2:$C$871,,MATCH($B129,[2]掉落汇总!$D$1:$M$1)),[2]掉落汇总!$A$2:$A$871,J$1,[2]掉落汇总!$C$2:$C$871,$Q$1)+SUMIFS(OFFSET([2]掉落汇总!$C$2:$C$871,,MATCH($B129,[2]掉落汇总!$D$1:$M$1)),[2]掉落汇总!$A$2:$A$871,J$1,[2]掉落汇总!$C$2:$C$871,$Q$2)/$Q$3)*宝箱投放计算!I129</f>
        <v>0</v>
      </c>
      <c r="K129">
        <f ca="1">(SUMIFS(OFFSET([2]掉落汇总!$C$2:$C$871,,MATCH($B129,[2]掉落汇总!$D$1:$M$1)),[2]掉落汇总!$A$2:$A$871,K$1,[2]掉落汇总!$C$2:$C$871,$Q$1)+SUMIFS(OFFSET([2]掉落汇总!$C$2:$C$871,,MATCH($B129,[2]掉落汇总!$D$1:$M$1)),[2]掉落汇总!$A$2:$A$871,K$1,[2]掉落汇总!$C$2:$C$871,$Q$2)/$Q$3)*宝箱投放计算!J129</f>
        <v>0</v>
      </c>
      <c r="L129">
        <f ca="1">(SUMIFS(OFFSET([2]掉落汇总!$C$2:$C$871,,MATCH($B129,[2]掉落汇总!$D$1:$M$1)),[2]掉落汇总!$A$2:$A$871,L$1,[2]掉落汇总!$C$2:$C$871,$Q$1)+SUMIFS(OFFSET([2]掉落汇总!$C$2:$C$871,,MATCH($B129,[2]掉落汇总!$D$1:$M$1)),[2]掉落汇总!$A$2:$A$871,L$1,[2]掉落汇总!$C$2:$C$871,$Q$2)/$Q$3)*宝箱投放计算!K129</f>
        <v>0.36522354606582519</v>
      </c>
      <c r="M129">
        <f ca="1">(SUMIFS(OFFSET([2]掉落汇总!$C$2:$C$871,,MATCH($B129,[2]掉落汇总!$D$1:$M$1)),[2]掉落汇总!$A$2:$A$871,M$1,[2]掉落汇总!$C$2:$C$871,$Q$1)+SUMIFS(OFFSET([2]掉落汇总!$C$2:$C$871,,MATCH($B129,[2]掉落汇总!$D$1:$M$1)),[2]掉落汇总!$A$2:$A$871,M$1,[2]掉落汇总!$C$2:$C$871,$Q$2)/$Q$3)*宝箱投放计算!L129</f>
        <v>0.36155552960411075</v>
      </c>
      <c r="N129">
        <f ca="1">(SUMIFS(OFFSET([2]掉落汇总!$C$2:$C$871,,MATCH($B129,[2]掉落汇总!$D$1:$M$1)),[2]掉落汇总!$A$2:$A$871,N$1,[2]掉落汇总!$C$2:$C$871,$Q$1)+SUMIFS(OFFSET([2]掉落汇总!$C$2:$C$871,,MATCH($B129,[2]掉落汇总!$D$1:$M$1)),[2]掉落汇总!$A$2:$A$871,N$1,[2]掉落汇总!$C$2:$C$871,$Q$2)/$Q$3)*宝箱投放计算!M129</f>
        <v>8.4091467912466203E-2</v>
      </c>
      <c r="O129">
        <f ca="1">(SUMIFS(OFFSET([2]掉落汇总!$C$2:$C$871,,MATCH($B129,[2]掉落汇总!$D$1:$M$1)),[2]掉落汇总!$A$2:$A$871,O$1,[2]掉落汇总!$C$2:$C$871,$Q$1)+SUMIFS(OFFSET([2]掉落汇总!$C$2:$C$871,,MATCH($B129,[2]掉落汇总!$D$1:$M$1)),[2]掉落汇总!$A$2:$A$871,O$1,[2]掉落汇总!$C$2:$C$871,$Q$2)/$Q$3)*宝箱投放计算!N129</f>
        <v>0.17426381605486088</v>
      </c>
    </row>
    <row r="130" spans="1:15" x14ac:dyDescent="0.2">
      <c r="A130">
        <f>玩家成长时间线!A130</f>
        <v>129</v>
      </c>
      <c r="B130">
        <f>玩家成长时间线!B130</f>
        <v>9</v>
      </c>
      <c r="C130">
        <f ca="1">SUM($D$2:D130)</f>
        <v>484.58061906164306</v>
      </c>
      <c r="D130">
        <f t="shared" ca="1" si="1"/>
        <v>6.4249874560744313</v>
      </c>
      <c r="E130">
        <f ca="1">(SUMIFS(OFFSET([2]掉落汇总!$C$2:$C$871,,MATCH($B130,[2]掉落汇总!$D$1:$M$1)),[2]掉落汇总!$A$2:$A$871,E$1,[2]掉落汇总!$C$2:$C$871,$Q$1)+SUMIFS(OFFSET([2]掉落汇总!$C$2:$C$871,,MATCH($B130,[2]掉落汇总!$D$1:$M$1)),[2]掉落汇总!$A$2:$A$871,E$1,[2]掉落汇总!$C$2:$C$871,$Q$2)/$Q$3)*宝箱投放计算!D130</f>
        <v>1.1366735005452562</v>
      </c>
      <c r="F130">
        <f ca="1">(SUMIFS(OFFSET([2]掉落汇总!$C$2:$C$871,,MATCH($B130,[2]掉落汇总!$D$1:$M$1)),[2]掉落汇总!$A$2:$A$871,F$1,[2]掉落汇总!$C$2:$C$871,$Q$1)+SUMIFS(OFFSET([2]掉落汇总!$C$2:$C$871,,MATCH($B130,[2]掉落汇总!$D$1:$M$1)),[2]掉落汇总!$A$2:$A$871,F$1,[2]掉落汇总!$C$2:$C$871,$Q$2)/$Q$3)*宝箱投放计算!E130</f>
        <v>1.3244406196213427</v>
      </c>
      <c r="G130">
        <f ca="1">(SUMIFS(OFFSET([2]掉落汇总!$C$2:$C$871,,MATCH($B130,[2]掉落汇总!$D$1:$M$1)),[2]掉落汇总!$A$2:$A$871,G$1,[2]掉落汇总!$C$2:$C$871,$Q$1)+SUMIFS(OFFSET([2]掉落汇总!$C$2:$C$871,,MATCH($B130,[2]掉落汇总!$D$1:$M$1)),[2]掉落汇总!$A$2:$A$871,G$1,[2]掉落汇总!$C$2:$C$871,$Q$2)/$Q$3)*宝箱投放计算!F130</f>
        <v>0</v>
      </c>
      <c r="H130">
        <f ca="1">(SUMIFS(OFFSET([2]掉落汇总!$C$2:$C$871,,MATCH($B130,[2]掉落汇总!$D$1:$M$1)),[2]掉落汇总!$A$2:$A$871,H$1,[2]掉落汇总!$C$2:$C$871,$Q$1)+SUMIFS(OFFSET([2]掉落汇总!$C$2:$C$871,,MATCH($B130,[2]掉落汇总!$D$1:$M$1)),[2]掉落汇总!$A$2:$A$871,H$1,[2]掉落汇总!$C$2:$C$871,$Q$2)/$Q$3)*宝箱投放计算!G130</f>
        <v>0</v>
      </c>
      <c r="I130">
        <f ca="1">(SUMIFS(OFFSET([2]掉落汇总!$C$2:$C$871,,MATCH($B130,[2]掉落汇总!$D$1:$M$1)),[2]掉落汇总!$A$2:$A$871,I$1,[2]掉落汇总!$C$2:$C$871,$Q$1)+SUMIFS(OFFSET([2]掉落汇总!$C$2:$C$871,,MATCH($B130,[2]掉落汇总!$D$1:$M$1)),[2]掉落汇总!$A$2:$A$871,I$1,[2]掉落汇总!$C$2:$C$871,$Q$2)/$Q$3)*宝箱投放计算!H130</f>
        <v>0.8346213292117467</v>
      </c>
      <c r="J130">
        <f ca="1">(SUMIFS(OFFSET([2]掉落汇总!$C$2:$C$871,,MATCH($B130,[2]掉落汇总!$D$1:$M$1)),[2]掉落汇总!$A$2:$A$871,J$1,[2]掉落汇总!$C$2:$C$871,$Q$1)+SUMIFS(OFFSET([2]掉落汇总!$C$2:$C$871,,MATCH($B130,[2]掉落汇总!$D$1:$M$1)),[2]掉落汇总!$A$2:$A$871,J$1,[2]掉落汇总!$C$2:$C$871,$Q$2)/$Q$3)*宝箱投放计算!I130</f>
        <v>2.1441176470588235</v>
      </c>
      <c r="K130">
        <f ca="1">(SUMIFS(OFFSET([2]掉落汇总!$C$2:$C$871,,MATCH($B130,[2]掉落汇总!$D$1:$M$1)),[2]掉落汇总!$A$2:$A$871,K$1,[2]掉落汇总!$C$2:$C$871,$Q$1)+SUMIFS(OFFSET([2]掉落汇总!$C$2:$C$871,,MATCH($B130,[2]掉落汇总!$D$1:$M$1)),[2]掉落汇总!$A$2:$A$871,K$1,[2]掉落汇总!$C$2:$C$871,$Q$2)/$Q$3)*宝箱投放计算!J130</f>
        <v>0</v>
      </c>
      <c r="L130">
        <f ca="1">(SUMIFS(OFFSET([2]掉落汇总!$C$2:$C$871,,MATCH($B130,[2]掉落汇总!$D$1:$M$1)),[2]掉落汇总!$A$2:$A$871,L$1,[2]掉落汇总!$C$2:$C$871,$Q$1)+SUMIFS(OFFSET([2]掉落汇总!$C$2:$C$871,,MATCH($B130,[2]掉落汇总!$D$1:$M$1)),[2]掉落汇总!$A$2:$A$871,L$1,[2]掉落汇总!$C$2:$C$871,$Q$2)/$Q$3)*宝箱投放计算!K130</f>
        <v>0.36522354606582519</v>
      </c>
      <c r="M130">
        <f ca="1">(SUMIFS(OFFSET([2]掉落汇总!$C$2:$C$871,,MATCH($B130,[2]掉落汇总!$D$1:$M$1)),[2]掉落汇总!$A$2:$A$871,M$1,[2]掉落汇总!$C$2:$C$871,$Q$1)+SUMIFS(OFFSET([2]掉落汇总!$C$2:$C$871,,MATCH($B130,[2]掉落汇总!$D$1:$M$1)),[2]掉落汇总!$A$2:$A$871,M$1,[2]掉落汇总!$C$2:$C$871,$Q$2)/$Q$3)*宝箱投放计算!L130</f>
        <v>0.36155552960411075</v>
      </c>
      <c r="N130">
        <f ca="1">(SUMIFS(OFFSET([2]掉落汇总!$C$2:$C$871,,MATCH($B130,[2]掉落汇总!$D$1:$M$1)),[2]掉落汇总!$A$2:$A$871,N$1,[2]掉落汇总!$C$2:$C$871,$Q$1)+SUMIFS(OFFSET([2]掉落汇总!$C$2:$C$871,,MATCH($B130,[2]掉落汇总!$D$1:$M$1)),[2]掉落汇总!$A$2:$A$871,N$1,[2]掉落汇总!$C$2:$C$871,$Q$2)/$Q$3)*宝箱投放计算!M130</f>
        <v>8.4091467912466203E-2</v>
      </c>
      <c r="O130">
        <f ca="1">(SUMIFS(OFFSET([2]掉落汇总!$C$2:$C$871,,MATCH($B130,[2]掉落汇总!$D$1:$M$1)),[2]掉落汇总!$A$2:$A$871,O$1,[2]掉落汇总!$C$2:$C$871,$Q$1)+SUMIFS(OFFSET([2]掉落汇总!$C$2:$C$871,,MATCH($B130,[2]掉落汇总!$D$1:$M$1)),[2]掉落汇总!$A$2:$A$871,O$1,[2]掉落汇总!$C$2:$C$871,$Q$2)/$Q$3)*宝箱投放计算!N130</f>
        <v>0.17426381605486088</v>
      </c>
    </row>
    <row r="131" spans="1:15" x14ac:dyDescent="0.2">
      <c r="A131">
        <f>玩家成长时间线!A131</f>
        <v>130</v>
      </c>
      <c r="B131">
        <f>玩家成长时间线!B131</f>
        <v>9</v>
      </c>
      <c r="C131">
        <f ca="1">SUM($D$2:D131)</f>
        <v>488.03157855562358</v>
      </c>
      <c r="D131">
        <f t="shared" ref="D131:D194" ca="1" si="2">SUM(E131:O131)</f>
        <v>3.450959493980525</v>
      </c>
      <c r="E131">
        <f ca="1">(SUMIFS(OFFSET([2]掉落汇总!$C$2:$C$871,,MATCH($B131,[2]掉落汇总!$D$1:$M$1)),[2]掉落汇总!$A$2:$A$871,E$1,[2]掉落汇总!$C$2:$C$871,$Q$1)+SUMIFS(OFFSET([2]掉落汇总!$C$2:$C$871,,MATCH($B131,[2]掉落汇总!$D$1:$M$1)),[2]掉落汇总!$A$2:$A$871,E$1,[2]掉落汇总!$C$2:$C$871,$Q$2)/$Q$3)*宝箱投放计算!D131</f>
        <v>1.1413845147219193</v>
      </c>
      <c r="F131">
        <f ca="1">(SUMIFS(OFFSET([2]掉落汇总!$C$2:$C$871,,MATCH($B131,[2]掉落汇总!$D$1:$M$1)),[2]掉落汇总!$A$2:$A$871,F$1,[2]掉落汇总!$C$2:$C$871,$Q$1)+SUMIFS(OFFSET([2]掉落汇总!$C$2:$C$871,,MATCH($B131,[2]掉落汇总!$D$1:$M$1)),[2]掉落汇总!$A$2:$A$871,F$1,[2]掉落汇总!$C$2:$C$871,$Q$2)/$Q$3)*宝箱投放计算!E131</f>
        <v>1.3244406196213427</v>
      </c>
      <c r="G131">
        <f ca="1">(SUMIFS(OFFSET([2]掉落汇总!$C$2:$C$871,,MATCH($B131,[2]掉落汇总!$D$1:$M$1)),[2]掉落汇总!$A$2:$A$871,G$1,[2]掉落汇总!$C$2:$C$871,$Q$1)+SUMIFS(OFFSET([2]掉落汇总!$C$2:$C$871,,MATCH($B131,[2]掉落汇总!$D$1:$M$1)),[2]掉落汇总!$A$2:$A$871,G$1,[2]掉落汇总!$C$2:$C$871,$Q$2)/$Q$3)*宝箱投放计算!F131</f>
        <v>0</v>
      </c>
      <c r="H131">
        <f ca="1">(SUMIFS(OFFSET([2]掉落汇总!$C$2:$C$871,,MATCH($B131,[2]掉落汇总!$D$1:$M$1)),[2]掉落汇总!$A$2:$A$871,H$1,[2]掉落汇总!$C$2:$C$871,$Q$1)+SUMIFS(OFFSET([2]掉落汇总!$C$2:$C$871,,MATCH($B131,[2]掉落汇总!$D$1:$M$1)),[2]掉落汇总!$A$2:$A$871,H$1,[2]掉落汇总!$C$2:$C$871,$Q$2)/$Q$3)*宝箱投放计算!G131</f>
        <v>0</v>
      </c>
      <c r="I131">
        <f ca="1">(SUMIFS(OFFSET([2]掉落汇总!$C$2:$C$871,,MATCH($B131,[2]掉落汇总!$D$1:$M$1)),[2]掉落汇总!$A$2:$A$871,I$1,[2]掉落汇总!$C$2:$C$871,$Q$1)+SUMIFS(OFFSET([2]掉落汇总!$C$2:$C$871,,MATCH($B131,[2]掉落汇总!$D$1:$M$1)),[2]掉落汇总!$A$2:$A$871,I$1,[2]掉落汇总!$C$2:$C$871,$Q$2)/$Q$3)*宝箱投放计算!H131</f>
        <v>0</v>
      </c>
      <c r="J131">
        <f ca="1">(SUMIFS(OFFSET([2]掉落汇总!$C$2:$C$871,,MATCH($B131,[2]掉落汇总!$D$1:$M$1)),[2]掉落汇总!$A$2:$A$871,J$1,[2]掉落汇总!$C$2:$C$871,$Q$1)+SUMIFS(OFFSET([2]掉落汇总!$C$2:$C$871,,MATCH($B131,[2]掉落汇总!$D$1:$M$1)),[2]掉落汇总!$A$2:$A$871,J$1,[2]掉落汇总!$C$2:$C$871,$Q$2)/$Q$3)*宝箱投放计算!I131</f>
        <v>0</v>
      </c>
      <c r="K131">
        <f ca="1">(SUMIFS(OFFSET([2]掉落汇总!$C$2:$C$871,,MATCH($B131,[2]掉落汇总!$D$1:$M$1)),[2]掉落汇总!$A$2:$A$871,K$1,[2]掉落汇总!$C$2:$C$871,$Q$1)+SUMIFS(OFFSET([2]掉落汇总!$C$2:$C$871,,MATCH($B131,[2]掉落汇总!$D$1:$M$1)),[2]掉落汇总!$A$2:$A$871,K$1,[2]掉落汇总!$C$2:$C$871,$Q$2)/$Q$3)*宝箱投放计算!J131</f>
        <v>0</v>
      </c>
      <c r="L131">
        <f ca="1">(SUMIFS(OFFSET([2]掉落汇总!$C$2:$C$871,,MATCH($B131,[2]掉落汇总!$D$1:$M$1)),[2]掉落汇总!$A$2:$A$871,L$1,[2]掉落汇总!$C$2:$C$871,$Q$1)+SUMIFS(OFFSET([2]掉落汇总!$C$2:$C$871,,MATCH($B131,[2]掉落汇总!$D$1:$M$1)),[2]掉落汇总!$A$2:$A$871,L$1,[2]掉落汇总!$C$2:$C$871,$Q$2)/$Q$3)*宝箱投放计算!K131</f>
        <v>0.36522354606582519</v>
      </c>
      <c r="M131">
        <f ca="1">(SUMIFS(OFFSET([2]掉落汇总!$C$2:$C$871,,MATCH($B131,[2]掉落汇总!$D$1:$M$1)),[2]掉落汇总!$A$2:$A$871,M$1,[2]掉落汇总!$C$2:$C$871,$Q$1)+SUMIFS(OFFSET([2]掉落汇总!$C$2:$C$871,,MATCH($B131,[2]掉落汇总!$D$1:$M$1)),[2]掉落汇总!$A$2:$A$871,M$1,[2]掉落汇总!$C$2:$C$871,$Q$2)/$Q$3)*宝箱投放计算!L131</f>
        <v>0.36155552960411075</v>
      </c>
      <c r="N131">
        <f ca="1">(SUMIFS(OFFSET([2]掉落汇总!$C$2:$C$871,,MATCH($B131,[2]掉落汇总!$D$1:$M$1)),[2]掉落汇总!$A$2:$A$871,N$1,[2]掉落汇总!$C$2:$C$871,$Q$1)+SUMIFS(OFFSET([2]掉落汇总!$C$2:$C$871,,MATCH($B131,[2]掉落汇总!$D$1:$M$1)),[2]掉落汇总!$A$2:$A$871,N$1,[2]掉落汇总!$C$2:$C$871,$Q$2)/$Q$3)*宝箱投放计算!M131</f>
        <v>8.4091467912466203E-2</v>
      </c>
      <c r="O131">
        <f ca="1">(SUMIFS(OFFSET([2]掉落汇总!$C$2:$C$871,,MATCH($B131,[2]掉落汇总!$D$1:$M$1)),[2]掉落汇总!$A$2:$A$871,O$1,[2]掉落汇总!$C$2:$C$871,$Q$1)+SUMIFS(OFFSET([2]掉落汇总!$C$2:$C$871,,MATCH($B131,[2]掉落汇总!$D$1:$M$1)),[2]掉落汇总!$A$2:$A$871,O$1,[2]掉落汇总!$C$2:$C$871,$Q$2)/$Q$3)*宝箱投放计算!N131</f>
        <v>0.17426381605486088</v>
      </c>
    </row>
    <row r="132" spans="1:15" x14ac:dyDescent="0.2">
      <c r="A132">
        <f>玩家成长时间线!A132</f>
        <v>131</v>
      </c>
      <c r="B132">
        <f>玩家成长时间线!B132</f>
        <v>9</v>
      </c>
      <c r="C132">
        <f ca="1">SUM($D$2:D132)</f>
        <v>491.58146934731406</v>
      </c>
      <c r="D132">
        <f t="shared" ca="1" si="2"/>
        <v>3.5498907916904483</v>
      </c>
      <c r="E132">
        <f ca="1">(SUMIFS(OFFSET([2]掉落汇总!$C$2:$C$871,,MATCH($B132,[2]掉落汇总!$D$1:$M$1)),[2]掉落汇总!$A$2:$A$871,E$1,[2]掉落汇总!$C$2:$C$871,$Q$1)+SUMIFS(OFFSET([2]掉落汇总!$C$2:$C$871,,MATCH($B132,[2]掉落汇总!$D$1:$M$1)),[2]掉落汇总!$A$2:$A$871,E$1,[2]掉落汇总!$C$2:$C$871,$Q$2)/$Q$3)*宝箱投放计算!D132</f>
        <v>1.2403158124318427</v>
      </c>
      <c r="F132">
        <f ca="1">(SUMIFS(OFFSET([2]掉落汇总!$C$2:$C$871,,MATCH($B132,[2]掉落汇总!$D$1:$M$1)),[2]掉落汇总!$A$2:$A$871,F$1,[2]掉落汇总!$C$2:$C$871,$Q$1)+SUMIFS(OFFSET([2]掉落汇总!$C$2:$C$871,,MATCH($B132,[2]掉落汇总!$D$1:$M$1)),[2]掉落汇总!$A$2:$A$871,F$1,[2]掉落汇总!$C$2:$C$871,$Q$2)/$Q$3)*宝箱投放计算!E132</f>
        <v>1.3244406196213427</v>
      </c>
      <c r="G132">
        <f ca="1">(SUMIFS(OFFSET([2]掉落汇总!$C$2:$C$871,,MATCH($B132,[2]掉落汇总!$D$1:$M$1)),[2]掉落汇总!$A$2:$A$871,G$1,[2]掉落汇总!$C$2:$C$871,$Q$1)+SUMIFS(OFFSET([2]掉落汇总!$C$2:$C$871,,MATCH($B132,[2]掉落汇总!$D$1:$M$1)),[2]掉落汇总!$A$2:$A$871,G$1,[2]掉落汇总!$C$2:$C$871,$Q$2)/$Q$3)*宝箱投放计算!F132</f>
        <v>0</v>
      </c>
      <c r="H132">
        <f ca="1">(SUMIFS(OFFSET([2]掉落汇总!$C$2:$C$871,,MATCH($B132,[2]掉落汇总!$D$1:$M$1)),[2]掉落汇总!$A$2:$A$871,H$1,[2]掉落汇总!$C$2:$C$871,$Q$1)+SUMIFS(OFFSET([2]掉落汇总!$C$2:$C$871,,MATCH($B132,[2]掉落汇总!$D$1:$M$1)),[2]掉落汇总!$A$2:$A$871,H$1,[2]掉落汇总!$C$2:$C$871,$Q$2)/$Q$3)*宝箱投放计算!G132</f>
        <v>0</v>
      </c>
      <c r="I132">
        <f ca="1">(SUMIFS(OFFSET([2]掉落汇总!$C$2:$C$871,,MATCH($B132,[2]掉落汇总!$D$1:$M$1)),[2]掉落汇总!$A$2:$A$871,I$1,[2]掉落汇总!$C$2:$C$871,$Q$1)+SUMIFS(OFFSET([2]掉落汇总!$C$2:$C$871,,MATCH($B132,[2]掉落汇总!$D$1:$M$1)),[2]掉落汇总!$A$2:$A$871,I$1,[2]掉落汇总!$C$2:$C$871,$Q$2)/$Q$3)*宝箱投放计算!H132</f>
        <v>0</v>
      </c>
      <c r="J132">
        <f ca="1">(SUMIFS(OFFSET([2]掉落汇总!$C$2:$C$871,,MATCH($B132,[2]掉落汇总!$D$1:$M$1)),[2]掉落汇总!$A$2:$A$871,J$1,[2]掉落汇总!$C$2:$C$871,$Q$1)+SUMIFS(OFFSET([2]掉落汇总!$C$2:$C$871,,MATCH($B132,[2]掉落汇总!$D$1:$M$1)),[2]掉落汇总!$A$2:$A$871,J$1,[2]掉落汇总!$C$2:$C$871,$Q$2)/$Q$3)*宝箱投放计算!I132</f>
        <v>0</v>
      </c>
      <c r="K132">
        <f ca="1">(SUMIFS(OFFSET([2]掉落汇总!$C$2:$C$871,,MATCH($B132,[2]掉落汇总!$D$1:$M$1)),[2]掉落汇总!$A$2:$A$871,K$1,[2]掉落汇总!$C$2:$C$871,$Q$1)+SUMIFS(OFFSET([2]掉落汇总!$C$2:$C$871,,MATCH($B132,[2]掉落汇总!$D$1:$M$1)),[2]掉落汇总!$A$2:$A$871,K$1,[2]掉落汇总!$C$2:$C$871,$Q$2)/$Q$3)*宝箱投放计算!J132</f>
        <v>0</v>
      </c>
      <c r="L132">
        <f ca="1">(SUMIFS(OFFSET([2]掉落汇总!$C$2:$C$871,,MATCH($B132,[2]掉落汇总!$D$1:$M$1)),[2]掉落汇总!$A$2:$A$871,L$1,[2]掉落汇总!$C$2:$C$871,$Q$1)+SUMIFS(OFFSET([2]掉落汇总!$C$2:$C$871,,MATCH($B132,[2]掉落汇总!$D$1:$M$1)),[2]掉落汇总!$A$2:$A$871,L$1,[2]掉落汇总!$C$2:$C$871,$Q$2)/$Q$3)*宝箱投放计算!K132</f>
        <v>0.36522354606582519</v>
      </c>
      <c r="M132">
        <f ca="1">(SUMIFS(OFFSET([2]掉落汇总!$C$2:$C$871,,MATCH($B132,[2]掉落汇总!$D$1:$M$1)),[2]掉落汇总!$A$2:$A$871,M$1,[2]掉落汇总!$C$2:$C$871,$Q$1)+SUMIFS(OFFSET([2]掉落汇总!$C$2:$C$871,,MATCH($B132,[2]掉落汇总!$D$1:$M$1)),[2]掉落汇总!$A$2:$A$871,M$1,[2]掉落汇总!$C$2:$C$871,$Q$2)/$Q$3)*宝箱投放计算!L132</f>
        <v>0.36155552960411075</v>
      </c>
      <c r="N132">
        <f ca="1">(SUMIFS(OFFSET([2]掉落汇总!$C$2:$C$871,,MATCH($B132,[2]掉落汇总!$D$1:$M$1)),[2]掉落汇总!$A$2:$A$871,N$1,[2]掉落汇总!$C$2:$C$871,$Q$1)+SUMIFS(OFFSET([2]掉落汇总!$C$2:$C$871,,MATCH($B132,[2]掉落汇总!$D$1:$M$1)),[2]掉落汇总!$A$2:$A$871,N$1,[2]掉落汇总!$C$2:$C$871,$Q$2)/$Q$3)*宝箱投放计算!M132</f>
        <v>8.4091467912466203E-2</v>
      </c>
      <c r="O132">
        <f ca="1">(SUMIFS(OFFSET([2]掉落汇总!$C$2:$C$871,,MATCH($B132,[2]掉落汇总!$D$1:$M$1)),[2]掉落汇总!$A$2:$A$871,O$1,[2]掉落汇总!$C$2:$C$871,$Q$1)+SUMIFS(OFFSET([2]掉落汇总!$C$2:$C$871,,MATCH($B132,[2]掉落汇总!$D$1:$M$1)),[2]掉落汇总!$A$2:$A$871,O$1,[2]掉落汇总!$C$2:$C$871,$Q$2)/$Q$3)*宝箱投放计算!N132</f>
        <v>0.17426381605486088</v>
      </c>
    </row>
    <row r="133" spans="1:15" x14ac:dyDescent="0.2">
      <c r="A133">
        <f>玩家成长时间线!A133</f>
        <v>132</v>
      </c>
      <c r="B133">
        <f>玩家成长时间线!B133</f>
        <v>10</v>
      </c>
      <c r="C133">
        <f ca="1">SUM($D$2:D133)</f>
        <v>497.13318177132186</v>
      </c>
      <c r="D133">
        <f t="shared" ca="1" si="2"/>
        <v>5.5517124240077882</v>
      </c>
      <c r="E133">
        <f ca="1">(SUMIFS(OFFSET([2]掉落汇总!$C$2:$C$871,,MATCH($B133,[2]掉落汇总!$D$1:$M$1)),[2]掉落汇总!$A$2:$A$871,E$1,[2]掉落汇总!$C$2:$C$871,$Q$1)+SUMIFS(OFFSET([2]掉落汇总!$C$2:$C$871,,MATCH($B133,[2]掉落汇总!$D$1:$M$1)),[2]掉落汇总!$A$2:$A$871,E$1,[2]掉落汇总!$C$2:$C$871,$Q$2)/$Q$3)*宝箱投放计算!D133</f>
        <v>1.1102468174644924</v>
      </c>
      <c r="F133">
        <f ca="1">(SUMIFS(OFFSET([2]掉落汇总!$C$2:$C$871,,MATCH($B133,[2]掉落汇总!$D$1:$M$1)),[2]掉落汇总!$A$2:$A$871,F$1,[2]掉落汇总!$C$2:$C$871,$Q$1)+SUMIFS(OFFSET([2]掉落汇总!$C$2:$C$871,,MATCH($B133,[2]掉落汇总!$D$1:$M$1)),[2]掉落汇总!$A$2:$A$871,F$1,[2]掉落汇总!$C$2:$C$871,$Q$2)/$Q$3)*宝箱投放计算!E133</f>
        <v>1.3244406196213427</v>
      </c>
      <c r="G133">
        <f ca="1">(SUMIFS(OFFSET([2]掉落汇总!$C$2:$C$871,,MATCH($B133,[2]掉落汇总!$D$1:$M$1)),[2]掉落汇总!$A$2:$A$871,G$1,[2]掉落汇总!$C$2:$C$871,$Q$1)+SUMIFS(OFFSET([2]掉落汇总!$C$2:$C$871,,MATCH($B133,[2]掉落汇总!$D$1:$M$1)),[2]掉落汇总!$A$2:$A$871,G$1,[2]掉落汇总!$C$2:$C$871,$Q$2)/$Q$3)*宝箱投放计算!F133</f>
        <v>0</v>
      </c>
      <c r="H133">
        <f ca="1">(SUMIFS(OFFSET([2]掉落汇总!$C$2:$C$871,,MATCH($B133,[2]掉落汇总!$D$1:$M$1)),[2]掉落汇总!$A$2:$A$871,H$1,[2]掉落汇总!$C$2:$C$871,$Q$1)+SUMIFS(OFFSET([2]掉落汇总!$C$2:$C$871,,MATCH($B133,[2]掉落汇总!$D$1:$M$1)),[2]掉落汇总!$A$2:$A$871,H$1,[2]掉落汇总!$C$2:$C$871,$Q$2)/$Q$3)*宝箱投放计算!G133</f>
        <v>0</v>
      </c>
      <c r="I133">
        <f ca="1">(SUMIFS(OFFSET([2]掉落汇总!$C$2:$C$871,,MATCH($B133,[2]掉落汇总!$D$1:$M$1)),[2]掉落汇总!$A$2:$A$871,I$1,[2]掉落汇总!$C$2:$C$871,$Q$1)+SUMIFS(OFFSET([2]掉落汇总!$C$2:$C$871,,MATCH($B133,[2]掉落汇总!$D$1:$M$1)),[2]掉落汇总!$A$2:$A$871,I$1,[2]掉落汇总!$C$2:$C$871,$Q$2)/$Q$3)*宝箱投放计算!H133</f>
        <v>0</v>
      </c>
      <c r="J133">
        <f ca="1">(SUMIFS(OFFSET([2]掉落汇总!$C$2:$C$871,,MATCH($B133,[2]掉落汇总!$D$1:$M$1)),[2]掉落汇总!$A$2:$A$871,J$1,[2]掉落汇总!$C$2:$C$871,$Q$1)+SUMIFS(OFFSET([2]掉落汇总!$C$2:$C$871,,MATCH($B133,[2]掉落汇总!$D$1:$M$1)),[2]掉落汇总!$A$2:$A$871,J$1,[2]掉落汇总!$C$2:$C$871,$Q$2)/$Q$3)*宝箱投放计算!I133</f>
        <v>2.1318906272846903</v>
      </c>
      <c r="K133">
        <f ca="1">(SUMIFS(OFFSET([2]掉落汇总!$C$2:$C$871,,MATCH($B133,[2]掉落汇总!$D$1:$M$1)),[2]掉落汇总!$A$2:$A$871,K$1,[2]掉落汇总!$C$2:$C$871,$Q$1)+SUMIFS(OFFSET([2]掉落汇总!$C$2:$C$871,,MATCH($B133,[2]掉落汇总!$D$1:$M$1)),[2]掉落汇总!$A$2:$A$871,K$1,[2]掉落汇总!$C$2:$C$871,$Q$2)/$Q$3)*宝箱投放计算!J133</f>
        <v>0</v>
      </c>
      <c r="L133">
        <f ca="1">(SUMIFS(OFFSET([2]掉落汇总!$C$2:$C$871,,MATCH($B133,[2]掉落汇总!$D$1:$M$1)),[2]掉落汇总!$A$2:$A$871,L$1,[2]掉落汇总!$C$2:$C$871,$Q$1)+SUMIFS(OFFSET([2]掉落汇总!$C$2:$C$871,,MATCH($B133,[2]掉落汇总!$D$1:$M$1)),[2]掉落汇总!$A$2:$A$871,L$1,[2]掉落汇总!$C$2:$C$871,$Q$2)/$Q$3)*宝箱投放计算!K133</f>
        <v>0.36522354606582519</v>
      </c>
      <c r="M133">
        <f ca="1">(SUMIFS(OFFSET([2]掉落汇总!$C$2:$C$871,,MATCH($B133,[2]掉落汇总!$D$1:$M$1)),[2]掉落汇总!$A$2:$A$871,M$1,[2]掉落汇总!$C$2:$C$871,$Q$1)+SUMIFS(OFFSET([2]掉落汇总!$C$2:$C$871,,MATCH($B133,[2]掉落汇总!$D$1:$M$1)),[2]掉落汇总!$A$2:$A$871,M$1,[2]掉落汇总!$C$2:$C$871,$Q$2)/$Q$3)*宝箱投放计算!L133</f>
        <v>0.36155552960411075</v>
      </c>
      <c r="N133">
        <f ca="1">(SUMIFS(OFFSET([2]掉落汇总!$C$2:$C$871,,MATCH($B133,[2]掉落汇总!$D$1:$M$1)),[2]掉落汇总!$A$2:$A$871,N$1,[2]掉落汇总!$C$2:$C$871,$Q$1)+SUMIFS(OFFSET([2]掉落汇总!$C$2:$C$871,,MATCH($B133,[2]掉落汇总!$D$1:$M$1)),[2]掉落汇总!$A$2:$A$871,N$1,[2]掉落汇总!$C$2:$C$871,$Q$2)/$Q$3)*宝箱投放计算!M133</f>
        <v>8.4091467912466203E-2</v>
      </c>
      <c r="O133">
        <f ca="1">(SUMIFS(OFFSET([2]掉落汇总!$C$2:$C$871,,MATCH($B133,[2]掉落汇总!$D$1:$M$1)),[2]掉落汇总!$A$2:$A$871,O$1,[2]掉落汇总!$C$2:$C$871,$Q$1)+SUMIFS(OFFSET([2]掉落汇总!$C$2:$C$871,,MATCH($B133,[2]掉落汇总!$D$1:$M$1)),[2]掉落汇总!$A$2:$A$871,O$1,[2]掉落汇总!$C$2:$C$871,$Q$2)/$Q$3)*宝箱投放计算!N133</f>
        <v>0.17426381605486088</v>
      </c>
    </row>
    <row r="134" spans="1:15" x14ac:dyDescent="0.2">
      <c r="A134">
        <f>玩家成长时间线!A134</f>
        <v>133</v>
      </c>
      <c r="B134">
        <f>玩家成长时间线!B134</f>
        <v>10</v>
      </c>
      <c r="C134">
        <f ca="1">SUM($D$2:D134)</f>
        <v>500.55754854437322</v>
      </c>
      <c r="D134">
        <f t="shared" ca="1" si="2"/>
        <v>3.4243667730513461</v>
      </c>
      <c r="E134">
        <f ca="1">(SUMIFS(OFFSET([2]掉落汇总!$C$2:$C$871,,MATCH($B134,[2]掉落汇总!$D$1:$M$1)),[2]掉落汇总!$A$2:$A$871,E$1,[2]掉落汇总!$C$2:$C$871,$Q$1)+SUMIFS(OFFSET([2]掉落汇总!$C$2:$C$871,,MATCH($B134,[2]掉落汇总!$D$1:$M$1)),[2]掉落汇总!$A$2:$A$871,E$1,[2]掉落汇总!$C$2:$C$871,$Q$2)/$Q$3)*宝箱投放计算!D134</f>
        <v>1.1147917937927405</v>
      </c>
      <c r="F134">
        <f ca="1">(SUMIFS(OFFSET([2]掉落汇总!$C$2:$C$871,,MATCH($B134,[2]掉落汇总!$D$1:$M$1)),[2]掉落汇总!$A$2:$A$871,F$1,[2]掉落汇总!$C$2:$C$871,$Q$1)+SUMIFS(OFFSET([2]掉落汇总!$C$2:$C$871,,MATCH($B134,[2]掉落汇总!$D$1:$M$1)),[2]掉落汇总!$A$2:$A$871,F$1,[2]掉落汇总!$C$2:$C$871,$Q$2)/$Q$3)*宝箱投放计算!E134</f>
        <v>1.3244406196213427</v>
      </c>
      <c r="G134">
        <f ca="1">(SUMIFS(OFFSET([2]掉落汇总!$C$2:$C$871,,MATCH($B134,[2]掉落汇总!$D$1:$M$1)),[2]掉落汇总!$A$2:$A$871,G$1,[2]掉落汇总!$C$2:$C$871,$Q$1)+SUMIFS(OFFSET([2]掉落汇总!$C$2:$C$871,,MATCH($B134,[2]掉落汇总!$D$1:$M$1)),[2]掉落汇总!$A$2:$A$871,G$1,[2]掉落汇总!$C$2:$C$871,$Q$2)/$Q$3)*宝箱投放计算!F134</f>
        <v>0</v>
      </c>
      <c r="H134">
        <f ca="1">(SUMIFS(OFFSET([2]掉落汇总!$C$2:$C$871,,MATCH($B134,[2]掉落汇总!$D$1:$M$1)),[2]掉落汇总!$A$2:$A$871,H$1,[2]掉落汇总!$C$2:$C$871,$Q$1)+SUMIFS(OFFSET([2]掉落汇总!$C$2:$C$871,,MATCH($B134,[2]掉落汇总!$D$1:$M$1)),[2]掉落汇总!$A$2:$A$871,H$1,[2]掉落汇总!$C$2:$C$871,$Q$2)/$Q$3)*宝箱投放计算!G134</f>
        <v>0</v>
      </c>
      <c r="I134">
        <f ca="1">(SUMIFS(OFFSET([2]掉落汇总!$C$2:$C$871,,MATCH($B134,[2]掉落汇总!$D$1:$M$1)),[2]掉落汇总!$A$2:$A$871,I$1,[2]掉落汇总!$C$2:$C$871,$Q$1)+SUMIFS(OFFSET([2]掉落汇总!$C$2:$C$871,,MATCH($B134,[2]掉落汇总!$D$1:$M$1)),[2]掉落汇总!$A$2:$A$871,I$1,[2]掉落汇总!$C$2:$C$871,$Q$2)/$Q$3)*宝箱投放计算!H134</f>
        <v>0</v>
      </c>
      <c r="J134">
        <f ca="1">(SUMIFS(OFFSET([2]掉落汇总!$C$2:$C$871,,MATCH($B134,[2]掉落汇总!$D$1:$M$1)),[2]掉落汇总!$A$2:$A$871,J$1,[2]掉落汇总!$C$2:$C$871,$Q$1)+SUMIFS(OFFSET([2]掉落汇总!$C$2:$C$871,,MATCH($B134,[2]掉落汇总!$D$1:$M$1)),[2]掉落汇总!$A$2:$A$871,J$1,[2]掉落汇总!$C$2:$C$871,$Q$2)/$Q$3)*宝箱投放计算!I134</f>
        <v>0</v>
      </c>
      <c r="K134">
        <f ca="1">(SUMIFS(OFFSET([2]掉落汇总!$C$2:$C$871,,MATCH($B134,[2]掉落汇总!$D$1:$M$1)),[2]掉落汇总!$A$2:$A$871,K$1,[2]掉落汇总!$C$2:$C$871,$Q$1)+SUMIFS(OFFSET([2]掉落汇总!$C$2:$C$871,,MATCH($B134,[2]掉落汇总!$D$1:$M$1)),[2]掉落汇总!$A$2:$A$871,K$1,[2]掉落汇总!$C$2:$C$871,$Q$2)/$Q$3)*宝箱投放计算!J134</f>
        <v>0</v>
      </c>
      <c r="L134">
        <f ca="1">(SUMIFS(OFFSET([2]掉落汇总!$C$2:$C$871,,MATCH($B134,[2]掉落汇总!$D$1:$M$1)),[2]掉落汇总!$A$2:$A$871,L$1,[2]掉落汇总!$C$2:$C$871,$Q$1)+SUMIFS(OFFSET([2]掉落汇总!$C$2:$C$871,,MATCH($B134,[2]掉落汇总!$D$1:$M$1)),[2]掉落汇总!$A$2:$A$871,L$1,[2]掉落汇总!$C$2:$C$871,$Q$2)/$Q$3)*宝箱投放计算!K134</f>
        <v>0.36522354606582519</v>
      </c>
      <c r="M134">
        <f ca="1">(SUMIFS(OFFSET([2]掉落汇总!$C$2:$C$871,,MATCH($B134,[2]掉落汇总!$D$1:$M$1)),[2]掉落汇总!$A$2:$A$871,M$1,[2]掉落汇总!$C$2:$C$871,$Q$1)+SUMIFS(OFFSET([2]掉落汇总!$C$2:$C$871,,MATCH($B134,[2]掉落汇总!$D$1:$M$1)),[2]掉落汇总!$A$2:$A$871,M$1,[2]掉落汇总!$C$2:$C$871,$Q$2)/$Q$3)*宝箱投放计算!L134</f>
        <v>0.36155552960411075</v>
      </c>
      <c r="N134">
        <f ca="1">(SUMIFS(OFFSET([2]掉落汇总!$C$2:$C$871,,MATCH($B134,[2]掉落汇总!$D$1:$M$1)),[2]掉落汇总!$A$2:$A$871,N$1,[2]掉落汇总!$C$2:$C$871,$Q$1)+SUMIFS(OFFSET([2]掉落汇总!$C$2:$C$871,,MATCH($B134,[2]掉落汇总!$D$1:$M$1)),[2]掉落汇总!$A$2:$A$871,N$1,[2]掉落汇总!$C$2:$C$871,$Q$2)/$Q$3)*宝箱投放计算!M134</f>
        <v>8.4091467912466203E-2</v>
      </c>
      <c r="O134">
        <f ca="1">(SUMIFS(OFFSET([2]掉落汇总!$C$2:$C$871,,MATCH($B134,[2]掉落汇总!$D$1:$M$1)),[2]掉落汇总!$A$2:$A$871,O$1,[2]掉落汇总!$C$2:$C$871,$Q$1)+SUMIFS(OFFSET([2]掉落汇总!$C$2:$C$871,,MATCH($B134,[2]掉落汇总!$D$1:$M$1)),[2]掉落汇总!$A$2:$A$871,O$1,[2]掉落汇总!$C$2:$C$871,$Q$2)/$Q$3)*宝箱投放计算!N134</f>
        <v>0.17426381605486088</v>
      </c>
    </row>
    <row r="135" spans="1:15" x14ac:dyDescent="0.2">
      <c r="A135">
        <f>玩家成长时间线!A135</f>
        <v>134</v>
      </c>
      <c r="B135">
        <f>玩家成长时间线!B135</f>
        <v>10</v>
      </c>
      <c r="C135">
        <f ca="1">SUM($D$2:D135)</f>
        <v>503.98646029375283</v>
      </c>
      <c r="D135">
        <f t="shared" ca="1" si="2"/>
        <v>3.4289117493795946</v>
      </c>
      <c r="E135">
        <f ca="1">(SUMIFS(OFFSET([2]掉落汇总!$C$2:$C$871,,MATCH($B135,[2]掉落汇总!$D$1:$M$1)),[2]掉落汇总!$A$2:$A$871,E$1,[2]掉落汇总!$C$2:$C$871,$Q$1)+SUMIFS(OFFSET([2]掉落汇总!$C$2:$C$871,,MATCH($B135,[2]掉落汇总!$D$1:$M$1)),[2]掉落汇总!$A$2:$A$871,E$1,[2]掉落汇总!$C$2:$C$871,$Q$2)/$Q$3)*宝箱投放计算!D135</f>
        <v>1.1193367701209889</v>
      </c>
      <c r="F135">
        <f ca="1">(SUMIFS(OFFSET([2]掉落汇总!$C$2:$C$871,,MATCH($B135,[2]掉落汇总!$D$1:$M$1)),[2]掉落汇总!$A$2:$A$871,F$1,[2]掉落汇总!$C$2:$C$871,$Q$1)+SUMIFS(OFFSET([2]掉落汇总!$C$2:$C$871,,MATCH($B135,[2]掉落汇总!$D$1:$M$1)),[2]掉落汇总!$A$2:$A$871,F$1,[2]掉落汇总!$C$2:$C$871,$Q$2)/$Q$3)*宝箱投放计算!E135</f>
        <v>1.3244406196213427</v>
      </c>
      <c r="G135">
        <f ca="1">(SUMIFS(OFFSET([2]掉落汇总!$C$2:$C$871,,MATCH($B135,[2]掉落汇总!$D$1:$M$1)),[2]掉落汇总!$A$2:$A$871,G$1,[2]掉落汇总!$C$2:$C$871,$Q$1)+SUMIFS(OFFSET([2]掉落汇总!$C$2:$C$871,,MATCH($B135,[2]掉落汇总!$D$1:$M$1)),[2]掉落汇总!$A$2:$A$871,G$1,[2]掉落汇总!$C$2:$C$871,$Q$2)/$Q$3)*宝箱投放计算!F135</f>
        <v>0</v>
      </c>
      <c r="H135">
        <f ca="1">(SUMIFS(OFFSET([2]掉落汇总!$C$2:$C$871,,MATCH($B135,[2]掉落汇总!$D$1:$M$1)),[2]掉落汇总!$A$2:$A$871,H$1,[2]掉落汇总!$C$2:$C$871,$Q$1)+SUMIFS(OFFSET([2]掉落汇总!$C$2:$C$871,,MATCH($B135,[2]掉落汇总!$D$1:$M$1)),[2]掉落汇总!$A$2:$A$871,H$1,[2]掉落汇总!$C$2:$C$871,$Q$2)/$Q$3)*宝箱投放计算!G135</f>
        <v>0</v>
      </c>
      <c r="I135">
        <f ca="1">(SUMIFS(OFFSET([2]掉落汇总!$C$2:$C$871,,MATCH($B135,[2]掉落汇总!$D$1:$M$1)),[2]掉落汇总!$A$2:$A$871,I$1,[2]掉落汇总!$C$2:$C$871,$Q$1)+SUMIFS(OFFSET([2]掉落汇总!$C$2:$C$871,,MATCH($B135,[2]掉落汇总!$D$1:$M$1)),[2]掉落汇总!$A$2:$A$871,I$1,[2]掉落汇总!$C$2:$C$871,$Q$2)/$Q$3)*宝箱投放计算!H135</f>
        <v>0</v>
      </c>
      <c r="J135">
        <f ca="1">(SUMIFS(OFFSET([2]掉落汇总!$C$2:$C$871,,MATCH($B135,[2]掉落汇总!$D$1:$M$1)),[2]掉落汇总!$A$2:$A$871,J$1,[2]掉落汇总!$C$2:$C$871,$Q$1)+SUMIFS(OFFSET([2]掉落汇总!$C$2:$C$871,,MATCH($B135,[2]掉落汇总!$D$1:$M$1)),[2]掉落汇总!$A$2:$A$871,J$1,[2]掉落汇总!$C$2:$C$871,$Q$2)/$Q$3)*宝箱投放计算!I135</f>
        <v>0</v>
      </c>
      <c r="K135">
        <f ca="1">(SUMIFS(OFFSET([2]掉落汇总!$C$2:$C$871,,MATCH($B135,[2]掉落汇总!$D$1:$M$1)),[2]掉落汇总!$A$2:$A$871,K$1,[2]掉落汇总!$C$2:$C$871,$Q$1)+SUMIFS(OFFSET([2]掉落汇总!$C$2:$C$871,,MATCH($B135,[2]掉落汇总!$D$1:$M$1)),[2]掉落汇总!$A$2:$A$871,K$1,[2]掉落汇总!$C$2:$C$871,$Q$2)/$Q$3)*宝箱投放计算!J135</f>
        <v>0</v>
      </c>
      <c r="L135">
        <f ca="1">(SUMIFS(OFFSET([2]掉落汇总!$C$2:$C$871,,MATCH($B135,[2]掉落汇总!$D$1:$M$1)),[2]掉落汇总!$A$2:$A$871,L$1,[2]掉落汇总!$C$2:$C$871,$Q$1)+SUMIFS(OFFSET([2]掉落汇总!$C$2:$C$871,,MATCH($B135,[2]掉落汇总!$D$1:$M$1)),[2]掉落汇总!$A$2:$A$871,L$1,[2]掉落汇总!$C$2:$C$871,$Q$2)/$Q$3)*宝箱投放计算!K135</f>
        <v>0.36522354606582519</v>
      </c>
      <c r="M135">
        <f ca="1">(SUMIFS(OFFSET([2]掉落汇总!$C$2:$C$871,,MATCH($B135,[2]掉落汇总!$D$1:$M$1)),[2]掉落汇总!$A$2:$A$871,M$1,[2]掉落汇总!$C$2:$C$871,$Q$1)+SUMIFS(OFFSET([2]掉落汇总!$C$2:$C$871,,MATCH($B135,[2]掉落汇总!$D$1:$M$1)),[2]掉落汇总!$A$2:$A$871,M$1,[2]掉落汇总!$C$2:$C$871,$Q$2)/$Q$3)*宝箱投放计算!L135</f>
        <v>0.36155552960411075</v>
      </c>
      <c r="N135">
        <f ca="1">(SUMIFS(OFFSET([2]掉落汇总!$C$2:$C$871,,MATCH($B135,[2]掉落汇总!$D$1:$M$1)),[2]掉落汇总!$A$2:$A$871,N$1,[2]掉落汇总!$C$2:$C$871,$Q$1)+SUMIFS(OFFSET([2]掉落汇总!$C$2:$C$871,,MATCH($B135,[2]掉落汇总!$D$1:$M$1)),[2]掉落汇总!$A$2:$A$871,N$1,[2]掉落汇总!$C$2:$C$871,$Q$2)/$Q$3)*宝箱投放计算!M135</f>
        <v>8.4091467912466203E-2</v>
      </c>
      <c r="O135">
        <f ca="1">(SUMIFS(OFFSET([2]掉落汇总!$C$2:$C$871,,MATCH($B135,[2]掉落汇总!$D$1:$M$1)),[2]掉落汇总!$A$2:$A$871,O$1,[2]掉落汇总!$C$2:$C$871,$Q$1)+SUMIFS(OFFSET([2]掉落汇总!$C$2:$C$871,,MATCH($B135,[2]掉落汇总!$D$1:$M$1)),[2]掉落汇总!$A$2:$A$871,O$1,[2]掉落汇总!$C$2:$C$871,$Q$2)/$Q$3)*宝箱投放计算!N135</f>
        <v>0.17426381605486088</v>
      </c>
    </row>
    <row r="136" spans="1:15" x14ac:dyDescent="0.2">
      <c r="A136">
        <f>玩家成长时间线!A136</f>
        <v>135</v>
      </c>
      <c r="B136">
        <f>玩家成长时间线!B136</f>
        <v>10</v>
      </c>
      <c r="C136">
        <f ca="1">SUM($D$2:D136)</f>
        <v>507.51081654602564</v>
      </c>
      <c r="D136">
        <f t="shared" ca="1" si="2"/>
        <v>3.5243562522728085</v>
      </c>
      <c r="E136">
        <f ca="1">(SUMIFS(OFFSET([2]掉落汇总!$C$2:$C$871,,MATCH($B136,[2]掉落汇总!$D$1:$M$1)),[2]掉落汇总!$A$2:$A$871,E$1,[2]掉落汇总!$C$2:$C$871,$Q$1)+SUMIFS(OFFSET([2]掉落汇总!$C$2:$C$871,,MATCH($B136,[2]掉落汇总!$D$1:$M$1)),[2]掉落汇总!$A$2:$A$871,E$1,[2]掉落汇总!$C$2:$C$871,$Q$2)/$Q$3)*宝箱投放计算!D136</f>
        <v>1.2147812730142029</v>
      </c>
      <c r="F136">
        <f ca="1">(SUMIFS(OFFSET([2]掉落汇总!$C$2:$C$871,,MATCH($B136,[2]掉落汇总!$D$1:$M$1)),[2]掉落汇总!$A$2:$A$871,F$1,[2]掉落汇总!$C$2:$C$871,$Q$1)+SUMIFS(OFFSET([2]掉落汇总!$C$2:$C$871,,MATCH($B136,[2]掉落汇总!$D$1:$M$1)),[2]掉落汇总!$A$2:$A$871,F$1,[2]掉落汇总!$C$2:$C$871,$Q$2)/$Q$3)*宝箱投放计算!E136</f>
        <v>1.3244406196213427</v>
      </c>
      <c r="G136">
        <f ca="1">(SUMIFS(OFFSET([2]掉落汇总!$C$2:$C$871,,MATCH($B136,[2]掉落汇总!$D$1:$M$1)),[2]掉落汇总!$A$2:$A$871,G$1,[2]掉落汇总!$C$2:$C$871,$Q$1)+SUMIFS(OFFSET([2]掉落汇总!$C$2:$C$871,,MATCH($B136,[2]掉落汇总!$D$1:$M$1)),[2]掉落汇总!$A$2:$A$871,G$1,[2]掉落汇总!$C$2:$C$871,$Q$2)/$Q$3)*宝箱投放计算!F136</f>
        <v>0</v>
      </c>
      <c r="H136">
        <f ca="1">(SUMIFS(OFFSET([2]掉落汇总!$C$2:$C$871,,MATCH($B136,[2]掉落汇总!$D$1:$M$1)),[2]掉落汇总!$A$2:$A$871,H$1,[2]掉落汇总!$C$2:$C$871,$Q$1)+SUMIFS(OFFSET([2]掉落汇总!$C$2:$C$871,,MATCH($B136,[2]掉落汇总!$D$1:$M$1)),[2]掉落汇总!$A$2:$A$871,H$1,[2]掉落汇总!$C$2:$C$871,$Q$2)/$Q$3)*宝箱投放计算!G136</f>
        <v>0</v>
      </c>
      <c r="I136">
        <f ca="1">(SUMIFS(OFFSET([2]掉落汇总!$C$2:$C$871,,MATCH($B136,[2]掉落汇总!$D$1:$M$1)),[2]掉落汇总!$A$2:$A$871,I$1,[2]掉落汇总!$C$2:$C$871,$Q$1)+SUMIFS(OFFSET([2]掉落汇总!$C$2:$C$871,,MATCH($B136,[2]掉落汇总!$D$1:$M$1)),[2]掉落汇总!$A$2:$A$871,I$1,[2]掉落汇总!$C$2:$C$871,$Q$2)/$Q$3)*宝箱投放计算!H136</f>
        <v>0</v>
      </c>
      <c r="J136">
        <f ca="1">(SUMIFS(OFFSET([2]掉落汇总!$C$2:$C$871,,MATCH($B136,[2]掉落汇总!$D$1:$M$1)),[2]掉落汇总!$A$2:$A$871,J$1,[2]掉落汇总!$C$2:$C$871,$Q$1)+SUMIFS(OFFSET([2]掉落汇总!$C$2:$C$871,,MATCH($B136,[2]掉落汇总!$D$1:$M$1)),[2]掉落汇总!$A$2:$A$871,J$1,[2]掉落汇总!$C$2:$C$871,$Q$2)/$Q$3)*宝箱投放计算!I136</f>
        <v>0</v>
      </c>
      <c r="K136">
        <f ca="1">(SUMIFS(OFFSET([2]掉落汇总!$C$2:$C$871,,MATCH($B136,[2]掉落汇总!$D$1:$M$1)),[2]掉落汇总!$A$2:$A$871,K$1,[2]掉落汇总!$C$2:$C$871,$Q$1)+SUMIFS(OFFSET([2]掉落汇总!$C$2:$C$871,,MATCH($B136,[2]掉落汇总!$D$1:$M$1)),[2]掉落汇总!$A$2:$A$871,K$1,[2]掉落汇总!$C$2:$C$871,$Q$2)/$Q$3)*宝箱投放计算!J136</f>
        <v>0</v>
      </c>
      <c r="L136">
        <f ca="1">(SUMIFS(OFFSET([2]掉落汇总!$C$2:$C$871,,MATCH($B136,[2]掉落汇总!$D$1:$M$1)),[2]掉落汇总!$A$2:$A$871,L$1,[2]掉落汇总!$C$2:$C$871,$Q$1)+SUMIFS(OFFSET([2]掉落汇总!$C$2:$C$871,,MATCH($B136,[2]掉落汇总!$D$1:$M$1)),[2]掉落汇总!$A$2:$A$871,L$1,[2]掉落汇总!$C$2:$C$871,$Q$2)/$Q$3)*宝箱投放计算!K136</f>
        <v>0.36522354606582519</v>
      </c>
      <c r="M136">
        <f ca="1">(SUMIFS(OFFSET([2]掉落汇总!$C$2:$C$871,,MATCH($B136,[2]掉落汇总!$D$1:$M$1)),[2]掉落汇总!$A$2:$A$871,M$1,[2]掉落汇总!$C$2:$C$871,$Q$1)+SUMIFS(OFFSET([2]掉落汇总!$C$2:$C$871,,MATCH($B136,[2]掉落汇总!$D$1:$M$1)),[2]掉落汇总!$A$2:$A$871,M$1,[2]掉落汇总!$C$2:$C$871,$Q$2)/$Q$3)*宝箱投放计算!L136</f>
        <v>0.36155552960411075</v>
      </c>
      <c r="N136">
        <f ca="1">(SUMIFS(OFFSET([2]掉落汇总!$C$2:$C$871,,MATCH($B136,[2]掉落汇总!$D$1:$M$1)),[2]掉落汇总!$A$2:$A$871,N$1,[2]掉落汇总!$C$2:$C$871,$Q$1)+SUMIFS(OFFSET([2]掉落汇总!$C$2:$C$871,,MATCH($B136,[2]掉落汇总!$D$1:$M$1)),[2]掉落汇总!$A$2:$A$871,N$1,[2]掉落汇总!$C$2:$C$871,$Q$2)/$Q$3)*宝箱投放计算!M136</f>
        <v>8.4091467912466203E-2</v>
      </c>
      <c r="O136">
        <f ca="1">(SUMIFS(OFFSET([2]掉落汇总!$C$2:$C$871,,MATCH($B136,[2]掉落汇总!$D$1:$M$1)),[2]掉落汇总!$A$2:$A$871,O$1,[2]掉落汇总!$C$2:$C$871,$Q$1)+SUMIFS(OFFSET([2]掉落汇总!$C$2:$C$871,,MATCH($B136,[2]掉落汇总!$D$1:$M$1)),[2]掉落汇总!$A$2:$A$871,O$1,[2]掉落汇总!$C$2:$C$871,$Q$2)/$Q$3)*宝箱投放计算!N136</f>
        <v>0.17426381605486088</v>
      </c>
    </row>
    <row r="137" spans="1:15" x14ac:dyDescent="0.2">
      <c r="A137">
        <f>玩家成长时间线!A137</f>
        <v>136</v>
      </c>
      <c r="B137">
        <f>玩家成长时间线!B137</f>
        <v>10</v>
      </c>
      <c r="C137">
        <f ca="1">SUM($D$2:D137)</f>
        <v>510.94881824806174</v>
      </c>
      <c r="D137">
        <f t="shared" ca="1" si="2"/>
        <v>3.4380017020360913</v>
      </c>
      <c r="E137">
        <f ca="1">(SUMIFS(OFFSET([2]掉落汇总!$C$2:$C$871,,MATCH($B137,[2]掉落汇总!$D$1:$M$1)),[2]掉落汇总!$A$2:$A$871,E$1,[2]掉落汇总!$C$2:$C$871,$Q$1)+SUMIFS(OFFSET([2]掉落汇总!$C$2:$C$871,,MATCH($B137,[2]掉落汇总!$D$1:$M$1)),[2]掉落汇总!$A$2:$A$871,E$1,[2]掉落汇总!$C$2:$C$871,$Q$2)/$Q$3)*宝箱投放计算!D137</f>
        <v>1.1284267227774856</v>
      </c>
      <c r="F137">
        <f ca="1">(SUMIFS(OFFSET([2]掉落汇总!$C$2:$C$871,,MATCH($B137,[2]掉落汇总!$D$1:$M$1)),[2]掉落汇总!$A$2:$A$871,F$1,[2]掉落汇总!$C$2:$C$871,$Q$1)+SUMIFS(OFFSET([2]掉落汇总!$C$2:$C$871,,MATCH($B137,[2]掉落汇总!$D$1:$M$1)),[2]掉落汇总!$A$2:$A$871,F$1,[2]掉落汇总!$C$2:$C$871,$Q$2)/$Q$3)*宝箱投放计算!E137</f>
        <v>1.3244406196213427</v>
      </c>
      <c r="G137">
        <f ca="1">(SUMIFS(OFFSET([2]掉落汇总!$C$2:$C$871,,MATCH($B137,[2]掉落汇总!$D$1:$M$1)),[2]掉落汇总!$A$2:$A$871,G$1,[2]掉落汇总!$C$2:$C$871,$Q$1)+SUMIFS(OFFSET([2]掉落汇总!$C$2:$C$871,,MATCH($B137,[2]掉落汇总!$D$1:$M$1)),[2]掉落汇总!$A$2:$A$871,G$1,[2]掉落汇总!$C$2:$C$871,$Q$2)/$Q$3)*宝箱投放计算!F137</f>
        <v>0</v>
      </c>
      <c r="H137">
        <f ca="1">(SUMIFS(OFFSET([2]掉落汇总!$C$2:$C$871,,MATCH($B137,[2]掉落汇总!$D$1:$M$1)),[2]掉落汇总!$A$2:$A$871,H$1,[2]掉落汇总!$C$2:$C$871,$Q$1)+SUMIFS(OFFSET([2]掉落汇总!$C$2:$C$871,,MATCH($B137,[2]掉落汇总!$D$1:$M$1)),[2]掉落汇总!$A$2:$A$871,H$1,[2]掉落汇总!$C$2:$C$871,$Q$2)/$Q$3)*宝箱投放计算!G137</f>
        <v>0</v>
      </c>
      <c r="I137">
        <f ca="1">(SUMIFS(OFFSET([2]掉落汇总!$C$2:$C$871,,MATCH($B137,[2]掉落汇总!$D$1:$M$1)),[2]掉落汇总!$A$2:$A$871,I$1,[2]掉落汇总!$C$2:$C$871,$Q$1)+SUMIFS(OFFSET([2]掉落汇总!$C$2:$C$871,,MATCH($B137,[2]掉落汇总!$D$1:$M$1)),[2]掉落汇总!$A$2:$A$871,I$1,[2]掉落汇总!$C$2:$C$871,$Q$2)/$Q$3)*宝箱投放计算!H137</f>
        <v>0</v>
      </c>
      <c r="J137">
        <f ca="1">(SUMIFS(OFFSET([2]掉落汇总!$C$2:$C$871,,MATCH($B137,[2]掉落汇总!$D$1:$M$1)),[2]掉落汇总!$A$2:$A$871,J$1,[2]掉落汇总!$C$2:$C$871,$Q$1)+SUMIFS(OFFSET([2]掉落汇总!$C$2:$C$871,,MATCH($B137,[2]掉落汇总!$D$1:$M$1)),[2]掉落汇总!$A$2:$A$871,J$1,[2]掉落汇总!$C$2:$C$871,$Q$2)/$Q$3)*宝箱投放计算!I137</f>
        <v>0</v>
      </c>
      <c r="K137">
        <f ca="1">(SUMIFS(OFFSET([2]掉落汇总!$C$2:$C$871,,MATCH($B137,[2]掉落汇总!$D$1:$M$1)),[2]掉落汇总!$A$2:$A$871,K$1,[2]掉落汇总!$C$2:$C$871,$Q$1)+SUMIFS(OFFSET([2]掉落汇总!$C$2:$C$871,,MATCH($B137,[2]掉落汇总!$D$1:$M$1)),[2]掉落汇总!$A$2:$A$871,K$1,[2]掉落汇总!$C$2:$C$871,$Q$2)/$Q$3)*宝箱投放计算!J137</f>
        <v>0</v>
      </c>
      <c r="L137">
        <f ca="1">(SUMIFS(OFFSET([2]掉落汇总!$C$2:$C$871,,MATCH($B137,[2]掉落汇总!$D$1:$M$1)),[2]掉落汇总!$A$2:$A$871,L$1,[2]掉落汇总!$C$2:$C$871,$Q$1)+SUMIFS(OFFSET([2]掉落汇总!$C$2:$C$871,,MATCH($B137,[2]掉落汇总!$D$1:$M$1)),[2]掉落汇总!$A$2:$A$871,L$1,[2]掉落汇总!$C$2:$C$871,$Q$2)/$Q$3)*宝箱投放计算!K137</f>
        <v>0.36522354606582519</v>
      </c>
      <c r="M137">
        <f ca="1">(SUMIFS(OFFSET([2]掉落汇总!$C$2:$C$871,,MATCH($B137,[2]掉落汇总!$D$1:$M$1)),[2]掉落汇总!$A$2:$A$871,M$1,[2]掉落汇总!$C$2:$C$871,$Q$1)+SUMIFS(OFFSET([2]掉落汇总!$C$2:$C$871,,MATCH($B137,[2]掉落汇总!$D$1:$M$1)),[2]掉落汇总!$A$2:$A$871,M$1,[2]掉落汇总!$C$2:$C$871,$Q$2)/$Q$3)*宝箱投放计算!L137</f>
        <v>0.36155552960411075</v>
      </c>
      <c r="N137">
        <f ca="1">(SUMIFS(OFFSET([2]掉落汇总!$C$2:$C$871,,MATCH($B137,[2]掉落汇总!$D$1:$M$1)),[2]掉落汇总!$A$2:$A$871,N$1,[2]掉落汇总!$C$2:$C$871,$Q$1)+SUMIFS(OFFSET([2]掉落汇总!$C$2:$C$871,,MATCH($B137,[2]掉落汇总!$D$1:$M$1)),[2]掉落汇总!$A$2:$A$871,N$1,[2]掉落汇总!$C$2:$C$871,$Q$2)/$Q$3)*宝箱投放计算!M137</f>
        <v>8.4091467912466203E-2</v>
      </c>
      <c r="O137">
        <f ca="1">(SUMIFS(OFFSET([2]掉落汇总!$C$2:$C$871,,MATCH($B137,[2]掉落汇总!$D$1:$M$1)),[2]掉落汇总!$A$2:$A$871,O$1,[2]掉落汇总!$C$2:$C$871,$Q$1)+SUMIFS(OFFSET([2]掉落汇总!$C$2:$C$871,,MATCH($B137,[2]掉落汇总!$D$1:$M$1)),[2]掉落汇总!$A$2:$A$871,O$1,[2]掉落汇总!$C$2:$C$871,$Q$2)/$Q$3)*宝箱投放计算!N137</f>
        <v>0.17426381605486088</v>
      </c>
    </row>
    <row r="138" spans="1:15" x14ac:dyDescent="0.2">
      <c r="A138">
        <f>玩家成长时间线!A138</f>
        <v>137</v>
      </c>
      <c r="B138">
        <f>玩家成长时间线!B138</f>
        <v>10</v>
      </c>
      <c r="C138">
        <f ca="1">SUM($D$2:D138)</f>
        <v>514.39136492642604</v>
      </c>
      <c r="D138">
        <f t="shared" ca="1" si="2"/>
        <v>3.4425466783643395</v>
      </c>
      <c r="E138">
        <f ca="1">(SUMIFS(OFFSET([2]掉落汇总!$C$2:$C$871,,MATCH($B138,[2]掉落汇总!$D$1:$M$1)),[2]掉落汇总!$A$2:$A$871,E$1,[2]掉落汇总!$C$2:$C$871,$Q$1)+SUMIFS(OFFSET([2]掉落汇总!$C$2:$C$871,,MATCH($B138,[2]掉落汇总!$D$1:$M$1)),[2]掉落汇总!$A$2:$A$871,E$1,[2]掉落汇总!$C$2:$C$871,$Q$2)/$Q$3)*宝箱投放计算!D138</f>
        <v>1.1329716991057337</v>
      </c>
      <c r="F138">
        <f ca="1">(SUMIFS(OFFSET([2]掉落汇总!$C$2:$C$871,,MATCH($B138,[2]掉落汇总!$D$1:$M$1)),[2]掉落汇总!$A$2:$A$871,F$1,[2]掉落汇总!$C$2:$C$871,$Q$1)+SUMIFS(OFFSET([2]掉落汇总!$C$2:$C$871,,MATCH($B138,[2]掉落汇总!$D$1:$M$1)),[2]掉落汇总!$A$2:$A$871,F$1,[2]掉落汇总!$C$2:$C$871,$Q$2)/$Q$3)*宝箱投放计算!E138</f>
        <v>1.3244406196213427</v>
      </c>
      <c r="G138">
        <f ca="1">(SUMIFS(OFFSET([2]掉落汇总!$C$2:$C$871,,MATCH($B138,[2]掉落汇总!$D$1:$M$1)),[2]掉落汇总!$A$2:$A$871,G$1,[2]掉落汇总!$C$2:$C$871,$Q$1)+SUMIFS(OFFSET([2]掉落汇总!$C$2:$C$871,,MATCH($B138,[2]掉落汇总!$D$1:$M$1)),[2]掉落汇总!$A$2:$A$871,G$1,[2]掉落汇总!$C$2:$C$871,$Q$2)/$Q$3)*宝箱投放计算!F138</f>
        <v>0</v>
      </c>
      <c r="H138">
        <f ca="1">(SUMIFS(OFFSET([2]掉落汇总!$C$2:$C$871,,MATCH($B138,[2]掉落汇总!$D$1:$M$1)),[2]掉落汇总!$A$2:$A$871,H$1,[2]掉落汇总!$C$2:$C$871,$Q$1)+SUMIFS(OFFSET([2]掉落汇总!$C$2:$C$871,,MATCH($B138,[2]掉落汇总!$D$1:$M$1)),[2]掉落汇总!$A$2:$A$871,H$1,[2]掉落汇总!$C$2:$C$871,$Q$2)/$Q$3)*宝箱投放计算!G138</f>
        <v>0</v>
      </c>
      <c r="I138">
        <f ca="1">(SUMIFS(OFFSET([2]掉落汇总!$C$2:$C$871,,MATCH($B138,[2]掉落汇总!$D$1:$M$1)),[2]掉落汇总!$A$2:$A$871,I$1,[2]掉落汇总!$C$2:$C$871,$Q$1)+SUMIFS(OFFSET([2]掉落汇总!$C$2:$C$871,,MATCH($B138,[2]掉落汇总!$D$1:$M$1)),[2]掉落汇总!$A$2:$A$871,I$1,[2]掉落汇总!$C$2:$C$871,$Q$2)/$Q$3)*宝箱投放计算!H138</f>
        <v>0</v>
      </c>
      <c r="J138">
        <f ca="1">(SUMIFS(OFFSET([2]掉落汇总!$C$2:$C$871,,MATCH($B138,[2]掉落汇总!$D$1:$M$1)),[2]掉落汇总!$A$2:$A$871,J$1,[2]掉落汇总!$C$2:$C$871,$Q$1)+SUMIFS(OFFSET([2]掉落汇总!$C$2:$C$871,,MATCH($B138,[2]掉落汇总!$D$1:$M$1)),[2]掉落汇总!$A$2:$A$871,J$1,[2]掉落汇总!$C$2:$C$871,$Q$2)/$Q$3)*宝箱投放计算!I138</f>
        <v>0</v>
      </c>
      <c r="K138">
        <f ca="1">(SUMIFS(OFFSET([2]掉落汇总!$C$2:$C$871,,MATCH($B138,[2]掉落汇总!$D$1:$M$1)),[2]掉落汇总!$A$2:$A$871,K$1,[2]掉落汇总!$C$2:$C$871,$Q$1)+SUMIFS(OFFSET([2]掉落汇总!$C$2:$C$871,,MATCH($B138,[2]掉落汇总!$D$1:$M$1)),[2]掉落汇总!$A$2:$A$871,K$1,[2]掉落汇总!$C$2:$C$871,$Q$2)/$Q$3)*宝箱投放计算!J138</f>
        <v>0</v>
      </c>
      <c r="L138">
        <f ca="1">(SUMIFS(OFFSET([2]掉落汇总!$C$2:$C$871,,MATCH($B138,[2]掉落汇总!$D$1:$M$1)),[2]掉落汇总!$A$2:$A$871,L$1,[2]掉落汇总!$C$2:$C$871,$Q$1)+SUMIFS(OFFSET([2]掉落汇总!$C$2:$C$871,,MATCH($B138,[2]掉落汇总!$D$1:$M$1)),[2]掉落汇总!$A$2:$A$871,L$1,[2]掉落汇总!$C$2:$C$871,$Q$2)/$Q$3)*宝箱投放计算!K138</f>
        <v>0.36522354606582519</v>
      </c>
      <c r="M138">
        <f ca="1">(SUMIFS(OFFSET([2]掉落汇总!$C$2:$C$871,,MATCH($B138,[2]掉落汇总!$D$1:$M$1)),[2]掉落汇总!$A$2:$A$871,M$1,[2]掉落汇总!$C$2:$C$871,$Q$1)+SUMIFS(OFFSET([2]掉落汇总!$C$2:$C$871,,MATCH($B138,[2]掉落汇总!$D$1:$M$1)),[2]掉落汇总!$A$2:$A$871,M$1,[2]掉落汇总!$C$2:$C$871,$Q$2)/$Q$3)*宝箱投放计算!L138</f>
        <v>0.36155552960411075</v>
      </c>
      <c r="N138">
        <f ca="1">(SUMIFS(OFFSET([2]掉落汇总!$C$2:$C$871,,MATCH($B138,[2]掉落汇总!$D$1:$M$1)),[2]掉落汇总!$A$2:$A$871,N$1,[2]掉落汇总!$C$2:$C$871,$Q$1)+SUMIFS(OFFSET([2]掉落汇总!$C$2:$C$871,,MATCH($B138,[2]掉落汇总!$D$1:$M$1)),[2]掉落汇总!$A$2:$A$871,N$1,[2]掉落汇总!$C$2:$C$871,$Q$2)/$Q$3)*宝箱投放计算!M138</f>
        <v>8.4091467912466203E-2</v>
      </c>
      <c r="O138">
        <f ca="1">(SUMIFS(OFFSET([2]掉落汇总!$C$2:$C$871,,MATCH($B138,[2]掉落汇总!$D$1:$M$1)),[2]掉落汇总!$A$2:$A$871,O$1,[2]掉落汇总!$C$2:$C$871,$Q$1)+SUMIFS(OFFSET([2]掉落汇总!$C$2:$C$871,,MATCH($B138,[2]掉落汇总!$D$1:$M$1)),[2]掉落汇总!$A$2:$A$871,O$1,[2]掉落汇总!$C$2:$C$871,$Q$2)/$Q$3)*宝箱投放计算!N138</f>
        <v>0.17426381605486088</v>
      </c>
    </row>
    <row r="139" spans="1:15" x14ac:dyDescent="0.2">
      <c r="A139">
        <f>玩家成长时间线!A139</f>
        <v>138</v>
      </c>
      <c r="B139">
        <f>玩家成长时间线!B139</f>
        <v>10</v>
      </c>
      <c r="C139">
        <f ca="1">SUM($D$2:D139)</f>
        <v>517.88390634440111</v>
      </c>
      <c r="D139">
        <f t="shared" ca="1" si="2"/>
        <v>3.4925414179750707</v>
      </c>
      <c r="E139">
        <f ca="1">(SUMIFS(OFFSET([2]掉落汇总!$C$2:$C$871,,MATCH($B139,[2]掉落汇总!$D$1:$M$1)),[2]掉落汇总!$A$2:$A$871,E$1,[2]掉落汇总!$C$2:$C$871,$Q$1)+SUMIFS(OFFSET([2]掉落汇总!$C$2:$C$871,,MATCH($B139,[2]掉落汇总!$D$1:$M$1)),[2]掉落汇总!$A$2:$A$871,E$1,[2]掉落汇总!$C$2:$C$871,$Q$2)/$Q$3)*宝箱投放计算!D139</f>
        <v>1.1829664387164649</v>
      </c>
      <c r="F139">
        <f ca="1">(SUMIFS(OFFSET([2]掉落汇总!$C$2:$C$871,,MATCH($B139,[2]掉落汇总!$D$1:$M$1)),[2]掉落汇总!$A$2:$A$871,F$1,[2]掉落汇总!$C$2:$C$871,$Q$1)+SUMIFS(OFFSET([2]掉落汇总!$C$2:$C$871,,MATCH($B139,[2]掉落汇总!$D$1:$M$1)),[2]掉落汇总!$A$2:$A$871,F$1,[2]掉落汇总!$C$2:$C$871,$Q$2)/$Q$3)*宝箱投放计算!E139</f>
        <v>1.3244406196213427</v>
      </c>
      <c r="G139">
        <f ca="1">(SUMIFS(OFFSET([2]掉落汇总!$C$2:$C$871,,MATCH($B139,[2]掉落汇总!$D$1:$M$1)),[2]掉落汇总!$A$2:$A$871,G$1,[2]掉落汇总!$C$2:$C$871,$Q$1)+SUMIFS(OFFSET([2]掉落汇总!$C$2:$C$871,,MATCH($B139,[2]掉落汇总!$D$1:$M$1)),[2]掉落汇总!$A$2:$A$871,G$1,[2]掉落汇总!$C$2:$C$871,$Q$2)/$Q$3)*宝箱投放计算!F139</f>
        <v>0</v>
      </c>
      <c r="H139">
        <f ca="1">(SUMIFS(OFFSET([2]掉落汇总!$C$2:$C$871,,MATCH($B139,[2]掉落汇总!$D$1:$M$1)),[2]掉落汇总!$A$2:$A$871,H$1,[2]掉落汇总!$C$2:$C$871,$Q$1)+SUMIFS(OFFSET([2]掉落汇总!$C$2:$C$871,,MATCH($B139,[2]掉落汇总!$D$1:$M$1)),[2]掉落汇总!$A$2:$A$871,H$1,[2]掉落汇总!$C$2:$C$871,$Q$2)/$Q$3)*宝箱投放计算!G139</f>
        <v>0</v>
      </c>
      <c r="I139">
        <f ca="1">(SUMIFS(OFFSET([2]掉落汇总!$C$2:$C$871,,MATCH($B139,[2]掉落汇总!$D$1:$M$1)),[2]掉落汇总!$A$2:$A$871,I$1,[2]掉落汇总!$C$2:$C$871,$Q$1)+SUMIFS(OFFSET([2]掉落汇总!$C$2:$C$871,,MATCH($B139,[2]掉落汇总!$D$1:$M$1)),[2]掉落汇总!$A$2:$A$871,I$1,[2]掉落汇总!$C$2:$C$871,$Q$2)/$Q$3)*宝箱投放计算!H139</f>
        <v>0</v>
      </c>
      <c r="J139">
        <f ca="1">(SUMIFS(OFFSET([2]掉落汇总!$C$2:$C$871,,MATCH($B139,[2]掉落汇总!$D$1:$M$1)),[2]掉落汇总!$A$2:$A$871,J$1,[2]掉落汇总!$C$2:$C$871,$Q$1)+SUMIFS(OFFSET([2]掉落汇总!$C$2:$C$871,,MATCH($B139,[2]掉落汇总!$D$1:$M$1)),[2]掉落汇总!$A$2:$A$871,J$1,[2]掉落汇总!$C$2:$C$871,$Q$2)/$Q$3)*宝箱投放计算!I139</f>
        <v>0</v>
      </c>
      <c r="K139">
        <f ca="1">(SUMIFS(OFFSET([2]掉落汇总!$C$2:$C$871,,MATCH($B139,[2]掉落汇总!$D$1:$M$1)),[2]掉落汇总!$A$2:$A$871,K$1,[2]掉落汇总!$C$2:$C$871,$Q$1)+SUMIFS(OFFSET([2]掉落汇总!$C$2:$C$871,,MATCH($B139,[2]掉落汇总!$D$1:$M$1)),[2]掉落汇总!$A$2:$A$871,K$1,[2]掉落汇总!$C$2:$C$871,$Q$2)/$Q$3)*宝箱投放计算!J139</f>
        <v>0</v>
      </c>
      <c r="L139">
        <f ca="1">(SUMIFS(OFFSET([2]掉落汇总!$C$2:$C$871,,MATCH($B139,[2]掉落汇总!$D$1:$M$1)),[2]掉落汇总!$A$2:$A$871,L$1,[2]掉落汇总!$C$2:$C$871,$Q$1)+SUMIFS(OFFSET([2]掉落汇总!$C$2:$C$871,,MATCH($B139,[2]掉落汇总!$D$1:$M$1)),[2]掉落汇总!$A$2:$A$871,L$1,[2]掉落汇总!$C$2:$C$871,$Q$2)/$Q$3)*宝箱投放计算!K139</f>
        <v>0.36522354606582519</v>
      </c>
      <c r="M139">
        <f ca="1">(SUMIFS(OFFSET([2]掉落汇总!$C$2:$C$871,,MATCH($B139,[2]掉落汇总!$D$1:$M$1)),[2]掉落汇总!$A$2:$A$871,M$1,[2]掉落汇总!$C$2:$C$871,$Q$1)+SUMIFS(OFFSET([2]掉落汇总!$C$2:$C$871,,MATCH($B139,[2]掉落汇总!$D$1:$M$1)),[2]掉落汇总!$A$2:$A$871,M$1,[2]掉落汇总!$C$2:$C$871,$Q$2)/$Q$3)*宝箱投放计算!L139</f>
        <v>0.36155552960411075</v>
      </c>
      <c r="N139">
        <f ca="1">(SUMIFS(OFFSET([2]掉落汇总!$C$2:$C$871,,MATCH($B139,[2]掉落汇总!$D$1:$M$1)),[2]掉落汇总!$A$2:$A$871,N$1,[2]掉落汇总!$C$2:$C$871,$Q$1)+SUMIFS(OFFSET([2]掉落汇总!$C$2:$C$871,,MATCH($B139,[2]掉落汇总!$D$1:$M$1)),[2]掉落汇总!$A$2:$A$871,N$1,[2]掉落汇总!$C$2:$C$871,$Q$2)/$Q$3)*宝箱投放计算!M139</f>
        <v>8.4091467912466203E-2</v>
      </c>
      <c r="O139">
        <f ca="1">(SUMIFS(OFFSET([2]掉落汇总!$C$2:$C$871,,MATCH($B139,[2]掉落汇总!$D$1:$M$1)),[2]掉落汇总!$A$2:$A$871,O$1,[2]掉落汇总!$C$2:$C$871,$Q$1)+SUMIFS(OFFSET([2]掉落汇总!$C$2:$C$871,,MATCH($B139,[2]掉落汇总!$D$1:$M$1)),[2]掉落汇总!$A$2:$A$871,O$1,[2]掉落汇总!$C$2:$C$871,$Q$2)/$Q$3)*宝箱投放计算!N139</f>
        <v>0.17426381605486088</v>
      </c>
    </row>
    <row r="140" spans="1:15" x14ac:dyDescent="0.2">
      <c r="A140">
        <f>玩家成长时间线!A140</f>
        <v>139</v>
      </c>
      <c r="B140">
        <f>玩家成长时间线!B140</f>
        <v>10</v>
      </c>
      <c r="C140">
        <f ca="1">SUM($D$2:D140)</f>
        <v>521.33554297542196</v>
      </c>
      <c r="D140">
        <f t="shared" ca="1" si="2"/>
        <v>3.4516366310208362</v>
      </c>
      <c r="E140">
        <f ca="1">(SUMIFS(OFFSET([2]掉落汇总!$C$2:$C$871,,MATCH($B140,[2]掉落汇总!$D$1:$M$1)),[2]掉落汇总!$A$2:$A$871,E$1,[2]掉落汇总!$C$2:$C$871,$Q$1)+SUMIFS(OFFSET([2]掉落汇总!$C$2:$C$871,,MATCH($B140,[2]掉落汇总!$D$1:$M$1)),[2]掉落汇总!$A$2:$A$871,E$1,[2]掉落汇总!$C$2:$C$871,$Q$2)/$Q$3)*宝箱投放计算!D140</f>
        <v>1.1420616517622304</v>
      </c>
      <c r="F140">
        <f ca="1">(SUMIFS(OFFSET([2]掉落汇总!$C$2:$C$871,,MATCH($B140,[2]掉落汇总!$D$1:$M$1)),[2]掉落汇总!$A$2:$A$871,F$1,[2]掉落汇总!$C$2:$C$871,$Q$1)+SUMIFS(OFFSET([2]掉落汇总!$C$2:$C$871,,MATCH($B140,[2]掉落汇总!$D$1:$M$1)),[2]掉落汇总!$A$2:$A$871,F$1,[2]掉落汇总!$C$2:$C$871,$Q$2)/$Q$3)*宝箱投放计算!E140</f>
        <v>1.3244406196213427</v>
      </c>
      <c r="G140">
        <f ca="1">(SUMIFS(OFFSET([2]掉落汇总!$C$2:$C$871,,MATCH($B140,[2]掉落汇总!$D$1:$M$1)),[2]掉落汇总!$A$2:$A$871,G$1,[2]掉落汇总!$C$2:$C$871,$Q$1)+SUMIFS(OFFSET([2]掉落汇总!$C$2:$C$871,,MATCH($B140,[2]掉落汇总!$D$1:$M$1)),[2]掉落汇总!$A$2:$A$871,G$1,[2]掉落汇总!$C$2:$C$871,$Q$2)/$Q$3)*宝箱投放计算!F140</f>
        <v>0</v>
      </c>
      <c r="H140">
        <f ca="1">(SUMIFS(OFFSET([2]掉落汇总!$C$2:$C$871,,MATCH($B140,[2]掉落汇总!$D$1:$M$1)),[2]掉落汇总!$A$2:$A$871,H$1,[2]掉落汇总!$C$2:$C$871,$Q$1)+SUMIFS(OFFSET([2]掉落汇总!$C$2:$C$871,,MATCH($B140,[2]掉落汇总!$D$1:$M$1)),[2]掉落汇总!$A$2:$A$871,H$1,[2]掉落汇总!$C$2:$C$871,$Q$2)/$Q$3)*宝箱投放计算!G140</f>
        <v>0</v>
      </c>
      <c r="I140">
        <f ca="1">(SUMIFS(OFFSET([2]掉落汇总!$C$2:$C$871,,MATCH($B140,[2]掉落汇总!$D$1:$M$1)),[2]掉落汇总!$A$2:$A$871,I$1,[2]掉落汇总!$C$2:$C$871,$Q$1)+SUMIFS(OFFSET([2]掉落汇总!$C$2:$C$871,,MATCH($B140,[2]掉落汇总!$D$1:$M$1)),[2]掉落汇总!$A$2:$A$871,I$1,[2]掉落汇总!$C$2:$C$871,$Q$2)/$Q$3)*宝箱投放计算!H140</f>
        <v>0</v>
      </c>
      <c r="J140">
        <f ca="1">(SUMIFS(OFFSET([2]掉落汇总!$C$2:$C$871,,MATCH($B140,[2]掉落汇总!$D$1:$M$1)),[2]掉落汇总!$A$2:$A$871,J$1,[2]掉落汇总!$C$2:$C$871,$Q$1)+SUMIFS(OFFSET([2]掉落汇总!$C$2:$C$871,,MATCH($B140,[2]掉落汇总!$D$1:$M$1)),[2]掉落汇总!$A$2:$A$871,J$1,[2]掉落汇总!$C$2:$C$871,$Q$2)/$Q$3)*宝箱投放计算!I140</f>
        <v>0</v>
      </c>
      <c r="K140">
        <f ca="1">(SUMIFS(OFFSET([2]掉落汇总!$C$2:$C$871,,MATCH($B140,[2]掉落汇总!$D$1:$M$1)),[2]掉落汇总!$A$2:$A$871,K$1,[2]掉落汇总!$C$2:$C$871,$Q$1)+SUMIFS(OFFSET([2]掉落汇总!$C$2:$C$871,,MATCH($B140,[2]掉落汇总!$D$1:$M$1)),[2]掉落汇总!$A$2:$A$871,K$1,[2]掉落汇总!$C$2:$C$871,$Q$2)/$Q$3)*宝箱投放计算!J140</f>
        <v>0</v>
      </c>
      <c r="L140">
        <f ca="1">(SUMIFS(OFFSET([2]掉落汇总!$C$2:$C$871,,MATCH($B140,[2]掉落汇总!$D$1:$M$1)),[2]掉落汇总!$A$2:$A$871,L$1,[2]掉落汇总!$C$2:$C$871,$Q$1)+SUMIFS(OFFSET([2]掉落汇总!$C$2:$C$871,,MATCH($B140,[2]掉落汇总!$D$1:$M$1)),[2]掉落汇总!$A$2:$A$871,L$1,[2]掉落汇总!$C$2:$C$871,$Q$2)/$Q$3)*宝箱投放计算!K140</f>
        <v>0.36522354606582519</v>
      </c>
      <c r="M140">
        <f ca="1">(SUMIFS(OFFSET([2]掉落汇总!$C$2:$C$871,,MATCH($B140,[2]掉落汇总!$D$1:$M$1)),[2]掉落汇总!$A$2:$A$871,M$1,[2]掉落汇总!$C$2:$C$871,$Q$1)+SUMIFS(OFFSET([2]掉落汇总!$C$2:$C$871,,MATCH($B140,[2]掉落汇总!$D$1:$M$1)),[2]掉落汇总!$A$2:$A$871,M$1,[2]掉落汇总!$C$2:$C$871,$Q$2)/$Q$3)*宝箱投放计算!L140</f>
        <v>0.36155552960411075</v>
      </c>
      <c r="N140">
        <f ca="1">(SUMIFS(OFFSET([2]掉落汇总!$C$2:$C$871,,MATCH($B140,[2]掉落汇总!$D$1:$M$1)),[2]掉落汇总!$A$2:$A$871,N$1,[2]掉落汇总!$C$2:$C$871,$Q$1)+SUMIFS(OFFSET([2]掉落汇总!$C$2:$C$871,,MATCH($B140,[2]掉落汇总!$D$1:$M$1)),[2]掉落汇总!$A$2:$A$871,N$1,[2]掉落汇总!$C$2:$C$871,$Q$2)/$Q$3)*宝箱投放计算!M140</f>
        <v>8.4091467912466203E-2</v>
      </c>
      <c r="O140">
        <f ca="1">(SUMIFS(OFFSET([2]掉落汇总!$C$2:$C$871,,MATCH($B140,[2]掉落汇总!$D$1:$M$1)),[2]掉落汇总!$A$2:$A$871,O$1,[2]掉落汇总!$C$2:$C$871,$Q$1)+SUMIFS(OFFSET([2]掉落汇总!$C$2:$C$871,,MATCH($B140,[2]掉落汇总!$D$1:$M$1)),[2]掉落汇总!$A$2:$A$871,O$1,[2]掉落汇总!$C$2:$C$871,$Q$2)/$Q$3)*宝箱投放计算!N140</f>
        <v>0.17426381605486088</v>
      </c>
    </row>
    <row r="141" spans="1:15" x14ac:dyDescent="0.2">
      <c r="A141">
        <f>玩家成长时间线!A141</f>
        <v>140</v>
      </c>
      <c r="B141">
        <f>玩家成长时间线!B141</f>
        <v>8</v>
      </c>
      <c r="C141">
        <f ca="1">SUM($D$2:D141)</f>
        <v>524.42816213844856</v>
      </c>
      <c r="D141">
        <f t="shared" ca="1" si="2"/>
        <v>3.0926191630266455</v>
      </c>
      <c r="E141">
        <f ca="1">(SUMIFS(OFFSET([2]掉落汇总!$C$2:$C$871,,MATCH($B141,[2]掉落汇总!$D$1:$M$1)),[2]掉落汇总!$A$2:$A$871,E$1,[2]掉落汇总!$C$2:$C$871,$Q$1)+SUMIFS(OFFSET([2]掉落汇总!$C$2:$C$871,,MATCH($B141,[2]掉落汇总!$D$1:$M$1)),[2]掉落汇总!$A$2:$A$871,E$1,[2]掉落汇总!$C$2:$C$871,$Q$2)/$Q$3)*宝箱投放计算!D141</f>
        <v>1.0479323076923082</v>
      </c>
      <c r="F141">
        <f ca="1">(SUMIFS(OFFSET([2]掉落汇总!$C$2:$C$871,,MATCH($B141,[2]掉落汇总!$D$1:$M$1)),[2]掉落汇总!$A$2:$A$871,F$1,[2]掉落汇总!$C$2:$C$871,$Q$1)+SUMIFS(OFFSET([2]掉落汇总!$C$2:$C$871,,MATCH($B141,[2]掉落汇总!$D$1:$M$1)),[2]掉落汇总!$A$2:$A$871,F$1,[2]掉落汇总!$C$2:$C$871,$Q$2)/$Q$3)*宝箱投放计算!E141</f>
        <v>1.0595524956970743</v>
      </c>
      <c r="G141">
        <f ca="1">(SUMIFS(OFFSET([2]掉落汇总!$C$2:$C$871,,MATCH($B141,[2]掉落汇总!$D$1:$M$1)),[2]掉落汇总!$A$2:$A$871,G$1,[2]掉落汇总!$C$2:$C$871,$Q$1)+SUMIFS(OFFSET([2]掉落汇总!$C$2:$C$871,,MATCH($B141,[2]掉落汇总!$D$1:$M$1)),[2]掉落汇总!$A$2:$A$871,G$1,[2]掉落汇总!$C$2:$C$871,$Q$2)/$Q$3)*宝箱投放计算!F141</f>
        <v>0</v>
      </c>
      <c r="H141">
        <f ca="1">(SUMIFS(OFFSET([2]掉落汇总!$C$2:$C$871,,MATCH($B141,[2]掉落汇总!$D$1:$M$1)),[2]掉落汇总!$A$2:$A$871,H$1,[2]掉落汇总!$C$2:$C$871,$Q$1)+SUMIFS(OFFSET([2]掉落汇总!$C$2:$C$871,,MATCH($B141,[2]掉落汇总!$D$1:$M$1)),[2]掉落汇总!$A$2:$A$871,H$1,[2]掉落汇总!$C$2:$C$871,$Q$2)/$Q$3)*宝箱投放计算!G141</f>
        <v>0</v>
      </c>
      <c r="I141">
        <f ca="1">(SUMIFS(OFFSET([2]掉落汇总!$C$2:$C$871,,MATCH($B141,[2]掉落汇总!$D$1:$M$1)),[2]掉落汇总!$A$2:$A$871,I$1,[2]掉落汇总!$C$2:$C$871,$Q$1)+SUMIFS(OFFSET([2]掉落汇总!$C$2:$C$871,,MATCH($B141,[2]掉落汇总!$D$1:$M$1)),[2]掉落汇总!$A$2:$A$871,I$1,[2]掉落汇总!$C$2:$C$871,$Q$2)/$Q$3)*宝箱投放计算!H141</f>
        <v>0</v>
      </c>
      <c r="J141">
        <f ca="1">(SUMIFS(OFFSET([2]掉落汇总!$C$2:$C$871,,MATCH($B141,[2]掉落汇总!$D$1:$M$1)),[2]掉落汇总!$A$2:$A$871,J$1,[2]掉落汇总!$C$2:$C$871,$Q$1)+SUMIFS(OFFSET([2]掉落汇总!$C$2:$C$871,,MATCH($B141,[2]掉落汇总!$D$1:$M$1)),[2]掉落汇总!$A$2:$A$871,J$1,[2]掉落汇总!$C$2:$C$871,$Q$2)/$Q$3)*宝箱投放计算!I141</f>
        <v>0</v>
      </c>
      <c r="K141">
        <f ca="1">(SUMIFS(OFFSET([2]掉落汇总!$C$2:$C$871,,MATCH($B141,[2]掉落汇总!$D$1:$M$1)),[2]掉落汇总!$A$2:$A$871,K$1,[2]掉落汇总!$C$2:$C$871,$Q$1)+SUMIFS(OFFSET([2]掉落汇总!$C$2:$C$871,,MATCH($B141,[2]掉落汇总!$D$1:$M$1)),[2]掉落汇总!$A$2:$A$871,K$1,[2]掉落汇总!$C$2:$C$871,$Q$2)/$Q$3)*宝箱投放计算!J141</f>
        <v>0</v>
      </c>
      <c r="L141">
        <f ca="1">(SUMIFS(OFFSET([2]掉落汇总!$C$2:$C$871,,MATCH($B141,[2]掉落汇总!$D$1:$M$1)),[2]掉落汇总!$A$2:$A$871,L$1,[2]掉落汇总!$C$2:$C$871,$Q$1)+SUMIFS(OFFSET([2]掉落汇总!$C$2:$C$871,,MATCH($B141,[2]掉落汇总!$D$1:$M$1)),[2]掉落汇总!$A$2:$A$871,L$1,[2]掉落汇总!$C$2:$C$871,$Q$2)/$Q$3)*宝箱投放计算!K141</f>
        <v>0.36522354606582519</v>
      </c>
      <c r="M141">
        <f ca="1">(SUMIFS(OFFSET([2]掉落汇总!$C$2:$C$871,,MATCH($B141,[2]掉落汇总!$D$1:$M$1)),[2]掉落汇总!$A$2:$A$871,M$1,[2]掉落汇总!$C$2:$C$871,$Q$1)+SUMIFS(OFFSET([2]掉落汇总!$C$2:$C$871,,MATCH($B141,[2]掉落汇总!$D$1:$M$1)),[2]掉落汇总!$A$2:$A$871,M$1,[2]掉落汇总!$C$2:$C$871,$Q$2)/$Q$3)*宝箱投放计算!L141</f>
        <v>0.36155552960411075</v>
      </c>
      <c r="N141">
        <f ca="1">(SUMIFS(OFFSET([2]掉落汇总!$C$2:$C$871,,MATCH($B141,[2]掉落汇总!$D$1:$M$1)),[2]掉落汇总!$A$2:$A$871,N$1,[2]掉落汇总!$C$2:$C$871,$Q$1)+SUMIFS(OFFSET([2]掉落汇总!$C$2:$C$871,,MATCH($B141,[2]掉落汇总!$D$1:$M$1)),[2]掉落汇总!$A$2:$A$871,N$1,[2]掉落汇总!$C$2:$C$871,$Q$2)/$Q$3)*宝箱投放计算!M141</f>
        <v>8.4091467912466203E-2</v>
      </c>
      <c r="O141">
        <f ca="1">(SUMIFS(OFFSET([2]掉落汇总!$C$2:$C$871,,MATCH($B141,[2]掉落汇总!$D$1:$M$1)),[2]掉落汇总!$A$2:$A$871,O$1,[2]掉落汇总!$C$2:$C$871,$Q$1)+SUMIFS(OFFSET([2]掉落汇总!$C$2:$C$871,,MATCH($B141,[2]掉落汇总!$D$1:$M$1)),[2]掉落汇总!$A$2:$A$871,O$1,[2]掉落汇总!$C$2:$C$871,$Q$2)/$Q$3)*宝箱投放计算!N141</f>
        <v>0.17426381605486088</v>
      </c>
    </row>
    <row r="142" spans="1:15" x14ac:dyDescent="0.2">
      <c r="A142">
        <f>玩家成长时间线!A142</f>
        <v>141</v>
      </c>
      <c r="B142">
        <f>玩家成长时间线!B142</f>
        <v>8</v>
      </c>
      <c r="C142">
        <f ca="1">SUM($D$2:D142)</f>
        <v>527.40862745532138</v>
      </c>
      <c r="D142">
        <f t="shared" ca="1" si="2"/>
        <v>2.9804653168727993</v>
      </c>
      <c r="E142">
        <f ca="1">(SUMIFS(OFFSET([2]掉落汇总!$C$2:$C$871,,MATCH($B142,[2]掉落汇总!$D$1:$M$1)),[2]掉落汇总!$A$2:$A$871,E$1,[2]掉落汇总!$C$2:$C$871,$Q$1)+SUMIFS(OFFSET([2]掉落汇总!$C$2:$C$871,,MATCH($B142,[2]掉落汇总!$D$1:$M$1)),[2]掉落汇总!$A$2:$A$871,E$1,[2]掉落汇总!$C$2:$C$871,$Q$2)/$Q$3)*宝箱投放计算!D142</f>
        <v>0.935778461538462</v>
      </c>
      <c r="F142">
        <f ca="1">(SUMIFS(OFFSET([2]掉落汇总!$C$2:$C$871,,MATCH($B142,[2]掉落汇总!$D$1:$M$1)),[2]掉落汇总!$A$2:$A$871,F$1,[2]掉落汇总!$C$2:$C$871,$Q$1)+SUMIFS(OFFSET([2]掉落汇总!$C$2:$C$871,,MATCH($B142,[2]掉落汇总!$D$1:$M$1)),[2]掉落汇总!$A$2:$A$871,F$1,[2]掉落汇总!$C$2:$C$871,$Q$2)/$Q$3)*宝箱投放计算!E142</f>
        <v>1.0595524956970743</v>
      </c>
      <c r="G142">
        <f ca="1">(SUMIFS(OFFSET([2]掉落汇总!$C$2:$C$871,,MATCH($B142,[2]掉落汇总!$D$1:$M$1)),[2]掉落汇总!$A$2:$A$871,G$1,[2]掉落汇总!$C$2:$C$871,$Q$1)+SUMIFS(OFFSET([2]掉落汇总!$C$2:$C$871,,MATCH($B142,[2]掉落汇总!$D$1:$M$1)),[2]掉落汇总!$A$2:$A$871,G$1,[2]掉落汇总!$C$2:$C$871,$Q$2)/$Q$3)*宝箱投放计算!F142</f>
        <v>0</v>
      </c>
      <c r="H142">
        <f ca="1">(SUMIFS(OFFSET([2]掉落汇总!$C$2:$C$871,,MATCH($B142,[2]掉落汇总!$D$1:$M$1)),[2]掉落汇总!$A$2:$A$871,H$1,[2]掉落汇总!$C$2:$C$871,$Q$1)+SUMIFS(OFFSET([2]掉落汇总!$C$2:$C$871,,MATCH($B142,[2]掉落汇总!$D$1:$M$1)),[2]掉落汇总!$A$2:$A$871,H$1,[2]掉落汇总!$C$2:$C$871,$Q$2)/$Q$3)*宝箱投放计算!G142</f>
        <v>0</v>
      </c>
      <c r="I142">
        <f ca="1">(SUMIFS(OFFSET([2]掉落汇总!$C$2:$C$871,,MATCH($B142,[2]掉落汇总!$D$1:$M$1)),[2]掉落汇总!$A$2:$A$871,I$1,[2]掉落汇总!$C$2:$C$871,$Q$1)+SUMIFS(OFFSET([2]掉落汇总!$C$2:$C$871,,MATCH($B142,[2]掉落汇总!$D$1:$M$1)),[2]掉落汇总!$A$2:$A$871,I$1,[2]掉落汇总!$C$2:$C$871,$Q$2)/$Q$3)*宝箱投放计算!H142</f>
        <v>0</v>
      </c>
      <c r="J142">
        <f ca="1">(SUMIFS(OFFSET([2]掉落汇总!$C$2:$C$871,,MATCH($B142,[2]掉落汇总!$D$1:$M$1)),[2]掉落汇总!$A$2:$A$871,J$1,[2]掉落汇总!$C$2:$C$871,$Q$1)+SUMIFS(OFFSET([2]掉落汇总!$C$2:$C$871,,MATCH($B142,[2]掉落汇总!$D$1:$M$1)),[2]掉落汇总!$A$2:$A$871,J$1,[2]掉落汇总!$C$2:$C$871,$Q$2)/$Q$3)*宝箱投放计算!I142</f>
        <v>0</v>
      </c>
      <c r="K142">
        <f ca="1">(SUMIFS(OFFSET([2]掉落汇总!$C$2:$C$871,,MATCH($B142,[2]掉落汇总!$D$1:$M$1)),[2]掉落汇总!$A$2:$A$871,K$1,[2]掉落汇总!$C$2:$C$871,$Q$1)+SUMIFS(OFFSET([2]掉落汇总!$C$2:$C$871,,MATCH($B142,[2]掉落汇总!$D$1:$M$1)),[2]掉落汇总!$A$2:$A$871,K$1,[2]掉落汇总!$C$2:$C$871,$Q$2)/$Q$3)*宝箱投放计算!J142</f>
        <v>0</v>
      </c>
      <c r="L142">
        <f ca="1">(SUMIFS(OFFSET([2]掉落汇总!$C$2:$C$871,,MATCH($B142,[2]掉落汇总!$D$1:$M$1)),[2]掉落汇总!$A$2:$A$871,L$1,[2]掉落汇总!$C$2:$C$871,$Q$1)+SUMIFS(OFFSET([2]掉落汇总!$C$2:$C$871,,MATCH($B142,[2]掉落汇总!$D$1:$M$1)),[2]掉落汇总!$A$2:$A$871,L$1,[2]掉落汇总!$C$2:$C$871,$Q$2)/$Q$3)*宝箱投放计算!K142</f>
        <v>0.36522354606582519</v>
      </c>
      <c r="M142">
        <f ca="1">(SUMIFS(OFFSET([2]掉落汇总!$C$2:$C$871,,MATCH($B142,[2]掉落汇总!$D$1:$M$1)),[2]掉落汇总!$A$2:$A$871,M$1,[2]掉落汇总!$C$2:$C$871,$Q$1)+SUMIFS(OFFSET([2]掉落汇总!$C$2:$C$871,,MATCH($B142,[2]掉落汇总!$D$1:$M$1)),[2]掉落汇总!$A$2:$A$871,M$1,[2]掉落汇总!$C$2:$C$871,$Q$2)/$Q$3)*宝箱投放计算!L142</f>
        <v>0.36155552960411075</v>
      </c>
      <c r="N142">
        <f ca="1">(SUMIFS(OFFSET([2]掉落汇总!$C$2:$C$871,,MATCH($B142,[2]掉落汇总!$D$1:$M$1)),[2]掉落汇总!$A$2:$A$871,N$1,[2]掉落汇总!$C$2:$C$871,$Q$1)+SUMIFS(OFFSET([2]掉落汇总!$C$2:$C$871,,MATCH($B142,[2]掉落汇总!$D$1:$M$1)),[2]掉落汇总!$A$2:$A$871,N$1,[2]掉落汇总!$C$2:$C$871,$Q$2)/$Q$3)*宝箱投放计算!M142</f>
        <v>8.4091467912466203E-2</v>
      </c>
      <c r="O142">
        <f ca="1">(SUMIFS(OFFSET([2]掉落汇总!$C$2:$C$871,,MATCH($B142,[2]掉落汇总!$D$1:$M$1)),[2]掉落汇总!$A$2:$A$871,O$1,[2]掉落汇总!$C$2:$C$871,$Q$1)+SUMIFS(OFFSET([2]掉落汇总!$C$2:$C$871,,MATCH($B142,[2]掉落汇总!$D$1:$M$1)),[2]掉落汇总!$A$2:$A$871,O$1,[2]掉落汇总!$C$2:$C$871,$Q$2)/$Q$3)*宝箱投放计算!N142</f>
        <v>0.17426381605486088</v>
      </c>
    </row>
    <row r="143" spans="1:15" x14ac:dyDescent="0.2">
      <c r="A143">
        <f>玩家成长时间线!A143</f>
        <v>142</v>
      </c>
      <c r="B143">
        <f>玩家成长时间线!B143</f>
        <v>8</v>
      </c>
      <c r="C143">
        <f ca="1">SUM($D$2:D143)</f>
        <v>530.41401584911728</v>
      </c>
      <c r="D143">
        <f t="shared" ca="1" si="2"/>
        <v>3.0053883937958763</v>
      </c>
      <c r="E143">
        <f ca="1">(SUMIFS(OFFSET([2]掉落汇总!$C$2:$C$871,,MATCH($B143,[2]掉落汇总!$D$1:$M$1)),[2]掉落汇总!$A$2:$A$871,E$1,[2]掉落汇总!$C$2:$C$871,$Q$1)+SUMIFS(OFFSET([2]掉落汇总!$C$2:$C$871,,MATCH($B143,[2]掉落汇总!$D$1:$M$1)),[2]掉落汇总!$A$2:$A$871,E$1,[2]掉落汇总!$C$2:$C$871,$Q$2)/$Q$3)*宝箱投放计算!D143</f>
        <v>0.96070153846153894</v>
      </c>
      <c r="F143">
        <f ca="1">(SUMIFS(OFFSET([2]掉落汇总!$C$2:$C$871,,MATCH($B143,[2]掉落汇总!$D$1:$M$1)),[2]掉落汇总!$A$2:$A$871,F$1,[2]掉落汇总!$C$2:$C$871,$Q$1)+SUMIFS(OFFSET([2]掉落汇总!$C$2:$C$871,,MATCH($B143,[2]掉落汇总!$D$1:$M$1)),[2]掉落汇总!$A$2:$A$871,F$1,[2]掉落汇总!$C$2:$C$871,$Q$2)/$Q$3)*宝箱投放计算!E143</f>
        <v>1.0595524956970743</v>
      </c>
      <c r="G143">
        <f ca="1">(SUMIFS(OFFSET([2]掉落汇总!$C$2:$C$871,,MATCH($B143,[2]掉落汇总!$D$1:$M$1)),[2]掉落汇总!$A$2:$A$871,G$1,[2]掉落汇总!$C$2:$C$871,$Q$1)+SUMIFS(OFFSET([2]掉落汇总!$C$2:$C$871,,MATCH($B143,[2]掉落汇总!$D$1:$M$1)),[2]掉落汇总!$A$2:$A$871,G$1,[2]掉落汇总!$C$2:$C$871,$Q$2)/$Q$3)*宝箱投放计算!F143</f>
        <v>0</v>
      </c>
      <c r="H143">
        <f ca="1">(SUMIFS(OFFSET([2]掉落汇总!$C$2:$C$871,,MATCH($B143,[2]掉落汇总!$D$1:$M$1)),[2]掉落汇总!$A$2:$A$871,H$1,[2]掉落汇总!$C$2:$C$871,$Q$1)+SUMIFS(OFFSET([2]掉落汇总!$C$2:$C$871,,MATCH($B143,[2]掉落汇总!$D$1:$M$1)),[2]掉落汇总!$A$2:$A$871,H$1,[2]掉落汇总!$C$2:$C$871,$Q$2)/$Q$3)*宝箱投放计算!G143</f>
        <v>0</v>
      </c>
      <c r="I143">
        <f ca="1">(SUMIFS(OFFSET([2]掉落汇总!$C$2:$C$871,,MATCH($B143,[2]掉落汇总!$D$1:$M$1)),[2]掉落汇总!$A$2:$A$871,I$1,[2]掉落汇总!$C$2:$C$871,$Q$1)+SUMIFS(OFFSET([2]掉落汇总!$C$2:$C$871,,MATCH($B143,[2]掉落汇总!$D$1:$M$1)),[2]掉落汇总!$A$2:$A$871,I$1,[2]掉落汇总!$C$2:$C$871,$Q$2)/$Q$3)*宝箱投放计算!H143</f>
        <v>0</v>
      </c>
      <c r="J143">
        <f ca="1">(SUMIFS(OFFSET([2]掉落汇总!$C$2:$C$871,,MATCH($B143,[2]掉落汇总!$D$1:$M$1)),[2]掉落汇总!$A$2:$A$871,J$1,[2]掉落汇总!$C$2:$C$871,$Q$1)+SUMIFS(OFFSET([2]掉落汇总!$C$2:$C$871,,MATCH($B143,[2]掉落汇总!$D$1:$M$1)),[2]掉落汇总!$A$2:$A$871,J$1,[2]掉落汇总!$C$2:$C$871,$Q$2)/$Q$3)*宝箱投放计算!I143</f>
        <v>0</v>
      </c>
      <c r="K143">
        <f ca="1">(SUMIFS(OFFSET([2]掉落汇总!$C$2:$C$871,,MATCH($B143,[2]掉落汇总!$D$1:$M$1)),[2]掉落汇总!$A$2:$A$871,K$1,[2]掉落汇总!$C$2:$C$871,$Q$1)+SUMIFS(OFFSET([2]掉落汇总!$C$2:$C$871,,MATCH($B143,[2]掉落汇总!$D$1:$M$1)),[2]掉落汇总!$A$2:$A$871,K$1,[2]掉落汇总!$C$2:$C$871,$Q$2)/$Q$3)*宝箱投放计算!J143</f>
        <v>0</v>
      </c>
      <c r="L143">
        <f ca="1">(SUMIFS(OFFSET([2]掉落汇总!$C$2:$C$871,,MATCH($B143,[2]掉落汇总!$D$1:$M$1)),[2]掉落汇总!$A$2:$A$871,L$1,[2]掉落汇总!$C$2:$C$871,$Q$1)+SUMIFS(OFFSET([2]掉落汇总!$C$2:$C$871,,MATCH($B143,[2]掉落汇总!$D$1:$M$1)),[2]掉落汇总!$A$2:$A$871,L$1,[2]掉落汇总!$C$2:$C$871,$Q$2)/$Q$3)*宝箱投放计算!K143</f>
        <v>0.36522354606582519</v>
      </c>
      <c r="M143">
        <f ca="1">(SUMIFS(OFFSET([2]掉落汇总!$C$2:$C$871,,MATCH($B143,[2]掉落汇总!$D$1:$M$1)),[2]掉落汇总!$A$2:$A$871,M$1,[2]掉落汇总!$C$2:$C$871,$Q$1)+SUMIFS(OFFSET([2]掉落汇总!$C$2:$C$871,,MATCH($B143,[2]掉落汇总!$D$1:$M$1)),[2]掉落汇总!$A$2:$A$871,M$1,[2]掉落汇总!$C$2:$C$871,$Q$2)/$Q$3)*宝箱投放计算!L143</f>
        <v>0.36155552960411075</v>
      </c>
      <c r="N143">
        <f ca="1">(SUMIFS(OFFSET([2]掉落汇总!$C$2:$C$871,,MATCH($B143,[2]掉落汇总!$D$1:$M$1)),[2]掉落汇总!$A$2:$A$871,N$1,[2]掉落汇总!$C$2:$C$871,$Q$1)+SUMIFS(OFFSET([2]掉落汇总!$C$2:$C$871,,MATCH($B143,[2]掉落汇总!$D$1:$M$1)),[2]掉落汇总!$A$2:$A$871,N$1,[2]掉落汇总!$C$2:$C$871,$Q$2)/$Q$3)*宝箱投放计算!M143</f>
        <v>8.4091467912466203E-2</v>
      </c>
      <c r="O143">
        <f ca="1">(SUMIFS(OFFSET([2]掉落汇总!$C$2:$C$871,,MATCH($B143,[2]掉落汇总!$D$1:$M$1)),[2]掉落汇总!$A$2:$A$871,O$1,[2]掉落汇总!$C$2:$C$871,$Q$1)+SUMIFS(OFFSET([2]掉落汇总!$C$2:$C$871,,MATCH($B143,[2]掉落汇总!$D$1:$M$1)),[2]掉落汇总!$A$2:$A$871,O$1,[2]掉落汇总!$C$2:$C$871,$Q$2)/$Q$3)*宝箱投放计算!N143</f>
        <v>0.17426381605486088</v>
      </c>
    </row>
    <row r="144" spans="1:15" x14ac:dyDescent="0.2">
      <c r="A144">
        <f>玩家成长时间线!A144</f>
        <v>143</v>
      </c>
      <c r="B144">
        <f>玩家成长时间线!B144</f>
        <v>9</v>
      </c>
      <c r="C144">
        <f ca="1">SUM($D$2:D144)</f>
        <v>536.77304910671842</v>
      </c>
      <c r="D144">
        <f t="shared" ca="1" si="2"/>
        <v>6.3590332576011495</v>
      </c>
      <c r="E144">
        <f ca="1">(SUMIFS(OFFSET([2]掉落汇总!$C$2:$C$871,,MATCH($B144,[2]掉落汇总!$D$1:$M$1)),[2]掉落汇总!$A$2:$A$871,E$1,[2]掉落汇总!$C$2:$C$871,$Q$1)+SUMIFS(OFFSET([2]掉落汇总!$C$2:$C$871,,MATCH($B144,[2]掉落汇总!$D$1:$M$1)),[2]掉落汇总!$A$2:$A$871,E$1,[2]掉落汇总!$C$2:$C$871,$Q$2)/$Q$3)*宝箱投放计算!D144</f>
        <v>1.0707193020719739</v>
      </c>
      <c r="F144">
        <f ca="1">(SUMIFS(OFFSET([2]掉落汇总!$C$2:$C$871,,MATCH($B144,[2]掉落汇总!$D$1:$M$1)),[2]掉落汇总!$A$2:$A$871,F$1,[2]掉落汇总!$C$2:$C$871,$Q$1)+SUMIFS(OFFSET([2]掉落汇总!$C$2:$C$871,,MATCH($B144,[2]掉落汇总!$D$1:$M$1)),[2]掉落汇总!$A$2:$A$871,F$1,[2]掉落汇总!$C$2:$C$871,$Q$2)/$Q$3)*宝箱投放计算!E144</f>
        <v>1.3244406196213427</v>
      </c>
      <c r="G144">
        <f ca="1">(SUMIFS(OFFSET([2]掉落汇总!$C$2:$C$871,,MATCH($B144,[2]掉落汇总!$D$1:$M$1)),[2]掉落汇总!$A$2:$A$871,G$1,[2]掉落汇总!$C$2:$C$871,$Q$1)+SUMIFS(OFFSET([2]掉落汇总!$C$2:$C$871,,MATCH($B144,[2]掉落汇总!$D$1:$M$1)),[2]掉落汇总!$A$2:$A$871,G$1,[2]掉落汇总!$C$2:$C$871,$Q$2)/$Q$3)*宝箱投放计算!F144</f>
        <v>0</v>
      </c>
      <c r="H144">
        <f ca="1">(SUMIFS(OFFSET([2]掉落汇总!$C$2:$C$871,,MATCH($B144,[2]掉落汇总!$D$1:$M$1)),[2]掉落汇总!$A$2:$A$871,H$1,[2]掉落汇总!$C$2:$C$871,$Q$1)+SUMIFS(OFFSET([2]掉落汇总!$C$2:$C$871,,MATCH($B144,[2]掉落汇总!$D$1:$M$1)),[2]掉落汇总!$A$2:$A$871,H$1,[2]掉落汇总!$C$2:$C$871,$Q$2)/$Q$3)*宝箱投放计算!G144</f>
        <v>0</v>
      </c>
      <c r="I144">
        <f ca="1">(SUMIFS(OFFSET([2]掉落汇总!$C$2:$C$871,,MATCH($B144,[2]掉落汇总!$D$1:$M$1)),[2]掉落汇总!$A$2:$A$871,I$1,[2]掉落汇总!$C$2:$C$871,$Q$1)+SUMIFS(OFFSET([2]掉落汇总!$C$2:$C$871,,MATCH($B144,[2]掉落汇总!$D$1:$M$1)),[2]掉落汇总!$A$2:$A$871,I$1,[2]掉落汇总!$C$2:$C$871,$Q$2)/$Q$3)*宝箱投放计算!H144</f>
        <v>0.8346213292117467</v>
      </c>
      <c r="J144">
        <f ca="1">(SUMIFS(OFFSET([2]掉落汇总!$C$2:$C$871,,MATCH($B144,[2]掉落汇总!$D$1:$M$1)),[2]掉落汇总!$A$2:$A$871,J$1,[2]掉落汇总!$C$2:$C$871,$Q$1)+SUMIFS(OFFSET([2]掉落汇总!$C$2:$C$871,,MATCH($B144,[2]掉落汇总!$D$1:$M$1)),[2]掉落汇总!$A$2:$A$871,J$1,[2]掉落汇总!$C$2:$C$871,$Q$2)/$Q$3)*宝箱投放计算!I144</f>
        <v>2.1441176470588235</v>
      </c>
      <c r="K144">
        <f ca="1">(SUMIFS(OFFSET([2]掉落汇总!$C$2:$C$871,,MATCH($B144,[2]掉落汇总!$D$1:$M$1)),[2]掉落汇总!$A$2:$A$871,K$1,[2]掉落汇总!$C$2:$C$871,$Q$1)+SUMIFS(OFFSET([2]掉落汇总!$C$2:$C$871,,MATCH($B144,[2]掉落汇总!$D$1:$M$1)),[2]掉落汇总!$A$2:$A$871,K$1,[2]掉落汇总!$C$2:$C$871,$Q$2)/$Q$3)*宝箱投放计算!J144</f>
        <v>0</v>
      </c>
      <c r="L144">
        <f ca="1">(SUMIFS(OFFSET([2]掉落汇总!$C$2:$C$871,,MATCH($B144,[2]掉落汇总!$D$1:$M$1)),[2]掉落汇总!$A$2:$A$871,L$1,[2]掉落汇总!$C$2:$C$871,$Q$1)+SUMIFS(OFFSET([2]掉落汇总!$C$2:$C$871,,MATCH($B144,[2]掉落汇总!$D$1:$M$1)),[2]掉落汇总!$A$2:$A$871,L$1,[2]掉落汇总!$C$2:$C$871,$Q$2)/$Q$3)*宝箱投放计算!K144</f>
        <v>0.36522354606582519</v>
      </c>
      <c r="M144">
        <f ca="1">(SUMIFS(OFFSET([2]掉落汇总!$C$2:$C$871,,MATCH($B144,[2]掉落汇总!$D$1:$M$1)),[2]掉落汇总!$A$2:$A$871,M$1,[2]掉落汇总!$C$2:$C$871,$Q$1)+SUMIFS(OFFSET([2]掉落汇总!$C$2:$C$871,,MATCH($B144,[2]掉落汇总!$D$1:$M$1)),[2]掉落汇总!$A$2:$A$871,M$1,[2]掉落汇总!$C$2:$C$871,$Q$2)/$Q$3)*宝箱投放计算!L144</f>
        <v>0.36155552960411075</v>
      </c>
      <c r="N144">
        <f ca="1">(SUMIFS(OFFSET([2]掉落汇总!$C$2:$C$871,,MATCH($B144,[2]掉落汇总!$D$1:$M$1)),[2]掉落汇总!$A$2:$A$871,N$1,[2]掉落汇总!$C$2:$C$871,$Q$1)+SUMIFS(OFFSET([2]掉落汇总!$C$2:$C$871,,MATCH($B144,[2]掉落汇总!$D$1:$M$1)),[2]掉落汇总!$A$2:$A$871,N$1,[2]掉落汇总!$C$2:$C$871,$Q$2)/$Q$3)*宝箱投放计算!M144</f>
        <v>8.4091467912466203E-2</v>
      </c>
      <c r="O144">
        <f ca="1">(SUMIFS(OFFSET([2]掉落汇总!$C$2:$C$871,,MATCH($B144,[2]掉落汇总!$D$1:$M$1)),[2]掉落汇总!$A$2:$A$871,O$1,[2]掉落汇总!$C$2:$C$871,$Q$1)+SUMIFS(OFFSET([2]掉落汇总!$C$2:$C$871,,MATCH($B144,[2]掉落汇总!$D$1:$M$1)),[2]掉落汇总!$A$2:$A$871,O$1,[2]掉落汇总!$C$2:$C$871,$Q$2)/$Q$3)*宝箱投放计算!N144</f>
        <v>0.17426381605486088</v>
      </c>
    </row>
    <row r="145" spans="1:15" x14ac:dyDescent="0.2">
      <c r="A145">
        <f>玩家成长时间线!A145</f>
        <v>144</v>
      </c>
      <c r="B145">
        <f>玩家成长时间线!B145</f>
        <v>9</v>
      </c>
      <c r="C145">
        <f ca="1">SUM($D$2:D145)</f>
        <v>540.15805440222562</v>
      </c>
      <c r="D145">
        <f t="shared" ca="1" si="2"/>
        <v>3.3850052955072427</v>
      </c>
      <c r="E145">
        <f ca="1">(SUMIFS(OFFSET([2]掉落汇总!$C$2:$C$871,,MATCH($B145,[2]掉落汇总!$D$1:$M$1)),[2]掉落汇总!$A$2:$A$871,E$1,[2]掉落汇总!$C$2:$C$871,$Q$1)+SUMIFS(OFFSET([2]掉落汇总!$C$2:$C$871,,MATCH($B145,[2]掉落汇总!$D$1:$M$1)),[2]掉落汇总!$A$2:$A$871,E$1,[2]掉落汇总!$C$2:$C$871,$Q$2)/$Q$3)*宝箱投放计算!D145</f>
        <v>1.0754303162486367</v>
      </c>
      <c r="F145">
        <f ca="1">(SUMIFS(OFFSET([2]掉落汇总!$C$2:$C$871,,MATCH($B145,[2]掉落汇总!$D$1:$M$1)),[2]掉落汇总!$A$2:$A$871,F$1,[2]掉落汇总!$C$2:$C$871,$Q$1)+SUMIFS(OFFSET([2]掉落汇总!$C$2:$C$871,,MATCH($B145,[2]掉落汇总!$D$1:$M$1)),[2]掉落汇总!$A$2:$A$871,F$1,[2]掉落汇总!$C$2:$C$871,$Q$2)/$Q$3)*宝箱投放计算!E145</f>
        <v>1.3244406196213427</v>
      </c>
      <c r="G145">
        <f ca="1">(SUMIFS(OFFSET([2]掉落汇总!$C$2:$C$871,,MATCH($B145,[2]掉落汇总!$D$1:$M$1)),[2]掉落汇总!$A$2:$A$871,G$1,[2]掉落汇总!$C$2:$C$871,$Q$1)+SUMIFS(OFFSET([2]掉落汇总!$C$2:$C$871,,MATCH($B145,[2]掉落汇总!$D$1:$M$1)),[2]掉落汇总!$A$2:$A$871,G$1,[2]掉落汇总!$C$2:$C$871,$Q$2)/$Q$3)*宝箱投放计算!F145</f>
        <v>0</v>
      </c>
      <c r="H145">
        <f ca="1">(SUMIFS(OFFSET([2]掉落汇总!$C$2:$C$871,,MATCH($B145,[2]掉落汇总!$D$1:$M$1)),[2]掉落汇总!$A$2:$A$871,H$1,[2]掉落汇总!$C$2:$C$871,$Q$1)+SUMIFS(OFFSET([2]掉落汇总!$C$2:$C$871,,MATCH($B145,[2]掉落汇总!$D$1:$M$1)),[2]掉落汇总!$A$2:$A$871,H$1,[2]掉落汇总!$C$2:$C$871,$Q$2)/$Q$3)*宝箱投放计算!G145</f>
        <v>0</v>
      </c>
      <c r="I145">
        <f ca="1">(SUMIFS(OFFSET([2]掉落汇总!$C$2:$C$871,,MATCH($B145,[2]掉落汇总!$D$1:$M$1)),[2]掉落汇总!$A$2:$A$871,I$1,[2]掉落汇总!$C$2:$C$871,$Q$1)+SUMIFS(OFFSET([2]掉落汇总!$C$2:$C$871,,MATCH($B145,[2]掉落汇总!$D$1:$M$1)),[2]掉落汇总!$A$2:$A$871,I$1,[2]掉落汇总!$C$2:$C$871,$Q$2)/$Q$3)*宝箱投放计算!H145</f>
        <v>0</v>
      </c>
      <c r="J145">
        <f ca="1">(SUMIFS(OFFSET([2]掉落汇总!$C$2:$C$871,,MATCH($B145,[2]掉落汇总!$D$1:$M$1)),[2]掉落汇总!$A$2:$A$871,J$1,[2]掉落汇总!$C$2:$C$871,$Q$1)+SUMIFS(OFFSET([2]掉落汇总!$C$2:$C$871,,MATCH($B145,[2]掉落汇总!$D$1:$M$1)),[2]掉落汇总!$A$2:$A$871,J$1,[2]掉落汇总!$C$2:$C$871,$Q$2)/$Q$3)*宝箱投放计算!I145</f>
        <v>0</v>
      </c>
      <c r="K145">
        <f ca="1">(SUMIFS(OFFSET([2]掉落汇总!$C$2:$C$871,,MATCH($B145,[2]掉落汇总!$D$1:$M$1)),[2]掉落汇总!$A$2:$A$871,K$1,[2]掉落汇总!$C$2:$C$871,$Q$1)+SUMIFS(OFFSET([2]掉落汇总!$C$2:$C$871,,MATCH($B145,[2]掉落汇总!$D$1:$M$1)),[2]掉落汇总!$A$2:$A$871,K$1,[2]掉落汇总!$C$2:$C$871,$Q$2)/$Q$3)*宝箱投放计算!J145</f>
        <v>0</v>
      </c>
      <c r="L145">
        <f ca="1">(SUMIFS(OFFSET([2]掉落汇总!$C$2:$C$871,,MATCH($B145,[2]掉落汇总!$D$1:$M$1)),[2]掉落汇总!$A$2:$A$871,L$1,[2]掉落汇总!$C$2:$C$871,$Q$1)+SUMIFS(OFFSET([2]掉落汇总!$C$2:$C$871,,MATCH($B145,[2]掉落汇总!$D$1:$M$1)),[2]掉落汇总!$A$2:$A$871,L$1,[2]掉落汇总!$C$2:$C$871,$Q$2)/$Q$3)*宝箱投放计算!K145</f>
        <v>0.36522354606582519</v>
      </c>
      <c r="M145">
        <f ca="1">(SUMIFS(OFFSET([2]掉落汇总!$C$2:$C$871,,MATCH($B145,[2]掉落汇总!$D$1:$M$1)),[2]掉落汇总!$A$2:$A$871,M$1,[2]掉落汇总!$C$2:$C$871,$Q$1)+SUMIFS(OFFSET([2]掉落汇总!$C$2:$C$871,,MATCH($B145,[2]掉落汇总!$D$1:$M$1)),[2]掉落汇总!$A$2:$A$871,M$1,[2]掉落汇总!$C$2:$C$871,$Q$2)/$Q$3)*宝箱投放计算!L145</f>
        <v>0.36155552960411075</v>
      </c>
      <c r="N145">
        <f ca="1">(SUMIFS(OFFSET([2]掉落汇总!$C$2:$C$871,,MATCH($B145,[2]掉落汇总!$D$1:$M$1)),[2]掉落汇总!$A$2:$A$871,N$1,[2]掉落汇总!$C$2:$C$871,$Q$1)+SUMIFS(OFFSET([2]掉落汇总!$C$2:$C$871,,MATCH($B145,[2]掉落汇总!$D$1:$M$1)),[2]掉落汇总!$A$2:$A$871,N$1,[2]掉落汇总!$C$2:$C$871,$Q$2)/$Q$3)*宝箱投放计算!M145</f>
        <v>8.4091467912466203E-2</v>
      </c>
      <c r="O145">
        <f ca="1">(SUMIFS(OFFSET([2]掉落汇总!$C$2:$C$871,,MATCH($B145,[2]掉落汇总!$D$1:$M$1)),[2]掉落汇总!$A$2:$A$871,O$1,[2]掉落汇总!$C$2:$C$871,$Q$1)+SUMIFS(OFFSET([2]掉落汇总!$C$2:$C$871,,MATCH($B145,[2]掉落汇总!$D$1:$M$1)),[2]掉落汇总!$A$2:$A$871,O$1,[2]掉落汇总!$C$2:$C$871,$Q$2)/$Q$3)*宝箱投放计算!N145</f>
        <v>0.17426381605486088</v>
      </c>
    </row>
    <row r="146" spans="1:15" x14ac:dyDescent="0.2">
      <c r="A146">
        <f>玩家成长时间线!A146</f>
        <v>145</v>
      </c>
      <c r="B146">
        <f>玩家成长时间线!B146</f>
        <v>9</v>
      </c>
      <c r="C146">
        <f ca="1">SUM($D$2:D146)</f>
        <v>543.59488085367616</v>
      </c>
      <c r="D146">
        <f t="shared" ca="1" si="2"/>
        <v>3.436826451450536</v>
      </c>
      <c r="E146">
        <f ca="1">(SUMIFS(OFFSET([2]掉落汇总!$C$2:$C$871,,MATCH($B146,[2]掉落汇总!$D$1:$M$1)),[2]掉落汇总!$A$2:$A$871,E$1,[2]掉落汇总!$C$2:$C$871,$Q$1)+SUMIFS(OFFSET([2]掉落汇总!$C$2:$C$871,,MATCH($B146,[2]掉落汇总!$D$1:$M$1)),[2]掉落汇总!$A$2:$A$871,E$1,[2]掉落汇总!$C$2:$C$871,$Q$2)/$Q$3)*宝箱投放计算!D146</f>
        <v>1.12725147219193</v>
      </c>
      <c r="F146">
        <f ca="1">(SUMIFS(OFFSET([2]掉落汇总!$C$2:$C$871,,MATCH($B146,[2]掉落汇总!$D$1:$M$1)),[2]掉落汇总!$A$2:$A$871,F$1,[2]掉落汇总!$C$2:$C$871,$Q$1)+SUMIFS(OFFSET([2]掉落汇总!$C$2:$C$871,,MATCH($B146,[2]掉落汇总!$D$1:$M$1)),[2]掉落汇总!$A$2:$A$871,F$1,[2]掉落汇总!$C$2:$C$871,$Q$2)/$Q$3)*宝箱投放计算!E146</f>
        <v>1.3244406196213427</v>
      </c>
      <c r="G146">
        <f ca="1">(SUMIFS(OFFSET([2]掉落汇总!$C$2:$C$871,,MATCH($B146,[2]掉落汇总!$D$1:$M$1)),[2]掉落汇总!$A$2:$A$871,G$1,[2]掉落汇总!$C$2:$C$871,$Q$1)+SUMIFS(OFFSET([2]掉落汇总!$C$2:$C$871,,MATCH($B146,[2]掉落汇总!$D$1:$M$1)),[2]掉落汇总!$A$2:$A$871,G$1,[2]掉落汇总!$C$2:$C$871,$Q$2)/$Q$3)*宝箱投放计算!F146</f>
        <v>0</v>
      </c>
      <c r="H146">
        <f ca="1">(SUMIFS(OFFSET([2]掉落汇总!$C$2:$C$871,,MATCH($B146,[2]掉落汇总!$D$1:$M$1)),[2]掉落汇总!$A$2:$A$871,H$1,[2]掉落汇总!$C$2:$C$871,$Q$1)+SUMIFS(OFFSET([2]掉落汇总!$C$2:$C$871,,MATCH($B146,[2]掉落汇总!$D$1:$M$1)),[2]掉落汇总!$A$2:$A$871,H$1,[2]掉落汇总!$C$2:$C$871,$Q$2)/$Q$3)*宝箱投放计算!G146</f>
        <v>0</v>
      </c>
      <c r="I146">
        <f ca="1">(SUMIFS(OFFSET([2]掉落汇总!$C$2:$C$871,,MATCH($B146,[2]掉落汇总!$D$1:$M$1)),[2]掉落汇总!$A$2:$A$871,I$1,[2]掉落汇总!$C$2:$C$871,$Q$1)+SUMIFS(OFFSET([2]掉落汇总!$C$2:$C$871,,MATCH($B146,[2]掉落汇总!$D$1:$M$1)),[2]掉落汇总!$A$2:$A$871,I$1,[2]掉落汇总!$C$2:$C$871,$Q$2)/$Q$3)*宝箱投放计算!H146</f>
        <v>0</v>
      </c>
      <c r="J146">
        <f ca="1">(SUMIFS(OFFSET([2]掉落汇总!$C$2:$C$871,,MATCH($B146,[2]掉落汇总!$D$1:$M$1)),[2]掉落汇总!$A$2:$A$871,J$1,[2]掉落汇总!$C$2:$C$871,$Q$1)+SUMIFS(OFFSET([2]掉落汇总!$C$2:$C$871,,MATCH($B146,[2]掉落汇总!$D$1:$M$1)),[2]掉落汇总!$A$2:$A$871,J$1,[2]掉落汇总!$C$2:$C$871,$Q$2)/$Q$3)*宝箱投放计算!I146</f>
        <v>0</v>
      </c>
      <c r="K146">
        <f ca="1">(SUMIFS(OFFSET([2]掉落汇总!$C$2:$C$871,,MATCH($B146,[2]掉落汇总!$D$1:$M$1)),[2]掉落汇总!$A$2:$A$871,K$1,[2]掉落汇总!$C$2:$C$871,$Q$1)+SUMIFS(OFFSET([2]掉落汇总!$C$2:$C$871,,MATCH($B146,[2]掉落汇总!$D$1:$M$1)),[2]掉落汇总!$A$2:$A$871,K$1,[2]掉落汇总!$C$2:$C$871,$Q$2)/$Q$3)*宝箱投放计算!J146</f>
        <v>0</v>
      </c>
      <c r="L146">
        <f ca="1">(SUMIFS(OFFSET([2]掉落汇总!$C$2:$C$871,,MATCH($B146,[2]掉落汇总!$D$1:$M$1)),[2]掉落汇总!$A$2:$A$871,L$1,[2]掉落汇总!$C$2:$C$871,$Q$1)+SUMIFS(OFFSET([2]掉落汇总!$C$2:$C$871,,MATCH($B146,[2]掉落汇总!$D$1:$M$1)),[2]掉落汇总!$A$2:$A$871,L$1,[2]掉落汇总!$C$2:$C$871,$Q$2)/$Q$3)*宝箱投放计算!K146</f>
        <v>0.36522354606582519</v>
      </c>
      <c r="M146">
        <f ca="1">(SUMIFS(OFFSET([2]掉落汇总!$C$2:$C$871,,MATCH($B146,[2]掉落汇总!$D$1:$M$1)),[2]掉落汇总!$A$2:$A$871,M$1,[2]掉落汇总!$C$2:$C$871,$Q$1)+SUMIFS(OFFSET([2]掉落汇总!$C$2:$C$871,,MATCH($B146,[2]掉落汇总!$D$1:$M$1)),[2]掉落汇总!$A$2:$A$871,M$1,[2]掉落汇总!$C$2:$C$871,$Q$2)/$Q$3)*宝箱投放计算!L146</f>
        <v>0.36155552960411075</v>
      </c>
      <c r="N146">
        <f ca="1">(SUMIFS(OFFSET([2]掉落汇总!$C$2:$C$871,,MATCH($B146,[2]掉落汇总!$D$1:$M$1)),[2]掉落汇总!$A$2:$A$871,N$1,[2]掉落汇总!$C$2:$C$871,$Q$1)+SUMIFS(OFFSET([2]掉落汇总!$C$2:$C$871,,MATCH($B146,[2]掉落汇总!$D$1:$M$1)),[2]掉落汇总!$A$2:$A$871,N$1,[2]掉落汇总!$C$2:$C$871,$Q$2)/$Q$3)*宝箱投放计算!M146</f>
        <v>8.4091467912466203E-2</v>
      </c>
      <c r="O146">
        <f ca="1">(SUMIFS(OFFSET([2]掉落汇总!$C$2:$C$871,,MATCH($B146,[2]掉落汇总!$D$1:$M$1)),[2]掉落汇总!$A$2:$A$871,O$1,[2]掉落汇总!$C$2:$C$871,$Q$1)+SUMIFS(OFFSET([2]掉落汇总!$C$2:$C$871,,MATCH($B146,[2]掉落汇总!$D$1:$M$1)),[2]掉落汇总!$A$2:$A$871,O$1,[2]掉落汇总!$C$2:$C$871,$Q$2)/$Q$3)*宝箱投放计算!N146</f>
        <v>0.17426381605486088</v>
      </c>
    </row>
    <row r="147" spans="1:15" x14ac:dyDescent="0.2">
      <c r="A147">
        <f>玩家成长时间线!A147</f>
        <v>146</v>
      </c>
      <c r="B147">
        <f>玩家成长时间线!B147</f>
        <v>10</v>
      </c>
      <c r="C147">
        <f ca="1">SUM($D$2:D147)</f>
        <v>549.08296360908844</v>
      </c>
      <c r="D147">
        <f t="shared" ca="1" si="2"/>
        <v>5.4880827554123117</v>
      </c>
      <c r="E147">
        <f ca="1">(SUMIFS(OFFSET([2]掉落汇总!$C$2:$C$871,,MATCH($B147,[2]掉落汇总!$D$1:$M$1)),[2]掉落汇总!$A$2:$A$871,E$1,[2]掉落汇总!$C$2:$C$871,$Q$1)+SUMIFS(OFFSET([2]掉落汇总!$C$2:$C$871,,MATCH($B147,[2]掉落汇总!$D$1:$M$1)),[2]掉落汇总!$A$2:$A$871,E$1,[2]掉落汇总!$C$2:$C$871,$Q$2)/$Q$3)*宝箱投放计算!D147</f>
        <v>1.0466171488690164</v>
      </c>
      <c r="F147">
        <f ca="1">(SUMIFS(OFFSET([2]掉落汇总!$C$2:$C$871,,MATCH($B147,[2]掉落汇总!$D$1:$M$1)),[2]掉落汇总!$A$2:$A$871,F$1,[2]掉落汇总!$C$2:$C$871,$Q$1)+SUMIFS(OFFSET([2]掉落汇总!$C$2:$C$871,,MATCH($B147,[2]掉落汇总!$D$1:$M$1)),[2]掉落汇总!$A$2:$A$871,F$1,[2]掉落汇总!$C$2:$C$871,$Q$2)/$Q$3)*宝箱投放计算!E147</f>
        <v>1.3244406196213427</v>
      </c>
      <c r="G147">
        <f ca="1">(SUMIFS(OFFSET([2]掉落汇总!$C$2:$C$871,,MATCH($B147,[2]掉落汇总!$D$1:$M$1)),[2]掉落汇总!$A$2:$A$871,G$1,[2]掉落汇总!$C$2:$C$871,$Q$1)+SUMIFS(OFFSET([2]掉落汇总!$C$2:$C$871,,MATCH($B147,[2]掉落汇总!$D$1:$M$1)),[2]掉落汇总!$A$2:$A$871,G$1,[2]掉落汇总!$C$2:$C$871,$Q$2)/$Q$3)*宝箱投放计算!F147</f>
        <v>0</v>
      </c>
      <c r="H147">
        <f ca="1">(SUMIFS(OFFSET([2]掉落汇总!$C$2:$C$871,,MATCH($B147,[2]掉落汇总!$D$1:$M$1)),[2]掉落汇总!$A$2:$A$871,H$1,[2]掉落汇总!$C$2:$C$871,$Q$1)+SUMIFS(OFFSET([2]掉落汇总!$C$2:$C$871,,MATCH($B147,[2]掉落汇总!$D$1:$M$1)),[2]掉落汇总!$A$2:$A$871,H$1,[2]掉落汇总!$C$2:$C$871,$Q$2)/$Q$3)*宝箱投放计算!G147</f>
        <v>0</v>
      </c>
      <c r="I147">
        <f ca="1">(SUMIFS(OFFSET([2]掉落汇总!$C$2:$C$871,,MATCH($B147,[2]掉落汇总!$D$1:$M$1)),[2]掉落汇总!$A$2:$A$871,I$1,[2]掉落汇总!$C$2:$C$871,$Q$1)+SUMIFS(OFFSET([2]掉落汇总!$C$2:$C$871,,MATCH($B147,[2]掉落汇总!$D$1:$M$1)),[2]掉落汇总!$A$2:$A$871,I$1,[2]掉落汇总!$C$2:$C$871,$Q$2)/$Q$3)*宝箱投放计算!H147</f>
        <v>0</v>
      </c>
      <c r="J147">
        <f ca="1">(SUMIFS(OFFSET([2]掉落汇总!$C$2:$C$871,,MATCH($B147,[2]掉落汇总!$D$1:$M$1)),[2]掉落汇总!$A$2:$A$871,J$1,[2]掉落汇总!$C$2:$C$871,$Q$1)+SUMIFS(OFFSET([2]掉落汇总!$C$2:$C$871,,MATCH($B147,[2]掉落汇总!$D$1:$M$1)),[2]掉落汇总!$A$2:$A$871,J$1,[2]掉落汇总!$C$2:$C$871,$Q$2)/$Q$3)*宝箱投放计算!I147</f>
        <v>2.1318906272846903</v>
      </c>
      <c r="K147">
        <f ca="1">(SUMIFS(OFFSET([2]掉落汇总!$C$2:$C$871,,MATCH($B147,[2]掉落汇总!$D$1:$M$1)),[2]掉落汇总!$A$2:$A$871,K$1,[2]掉落汇总!$C$2:$C$871,$Q$1)+SUMIFS(OFFSET([2]掉落汇总!$C$2:$C$871,,MATCH($B147,[2]掉落汇总!$D$1:$M$1)),[2]掉落汇总!$A$2:$A$871,K$1,[2]掉落汇总!$C$2:$C$871,$Q$2)/$Q$3)*宝箱投放计算!J147</f>
        <v>0</v>
      </c>
      <c r="L147">
        <f ca="1">(SUMIFS(OFFSET([2]掉落汇总!$C$2:$C$871,,MATCH($B147,[2]掉落汇总!$D$1:$M$1)),[2]掉落汇总!$A$2:$A$871,L$1,[2]掉落汇总!$C$2:$C$871,$Q$1)+SUMIFS(OFFSET([2]掉落汇总!$C$2:$C$871,,MATCH($B147,[2]掉落汇总!$D$1:$M$1)),[2]掉落汇总!$A$2:$A$871,L$1,[2]掉落汇总!$C$2:$C$871,$Q$2)/$Q$3)*宝箱投放计算!K147</f>
        <v>0.36522354606582519</v>
      </c>
      <c r="M147">
        <f ca="1">(SUMIFS(OFFSET([2]掉落汇总!$C$2:$C$871,,MATCH($B147,[2]掉落汇总!$D$1:$M$1)),[2]掉落汇总!$A$2:$A$871,M$1,[2]掉落汇总!$C$2:$C$871,$Q$1)+SUMIFS(OFFSET([2]掉落汇总!$C$2:$C$871,,MATCH($B147,[2]掉落汇总!$D$1:$M$1)),[2]掉落汇总!$A$2:$A$871,M$1,[2]掉落汇总!$C$2:$C$871,$Q$2)/$Q$3)*宝箱投放计算!L147</f>
        <v>0.36155552960411075</v>
      </c>
      <c r="N147">
        <f ca="1">(SUMIFS(OFFSET([2]掉落汇总!$C$2:$C$871,,MATCH($B147,[2]掉落汇总!$D$1:$M$1)),[2]掉落汇总!$A$2:$A$871,N$1,[2]掉落汇总!$C$2:$C$871,$Q$1)+SUMIFS(OFFSET([2]掉落汇总!$C$2:$C$871,,MATCH($B147,[2]掉落汇总!$D$1:$M$1)),[2]掉落汇总!$A$2:$A$871,N$1,[2]掉落汇总!$C$2:$C$871,$Q$2)/$Q$3)*宝箱投放计算!M147</f>
        <v>8.4091467912466203E-2</v>
      </c>
      <c r="O147">
        <f ca="1">(SUMIFS(OFFSET([2]掉落汇总!$C$2:$C$871,,MATCH($B147,[2]掉落汇总!$D$1:$M$1)),[2]掉落汇总!$A$2:$A$871,O$1,[2]掉落汇总!$C$2:$C$871,$Q$1)+SUMIFS(OFFSET([2]掉落汇总!$C$2:$C$871,,MATCH($B147,[2]掉落汇总!$D$1:$M$1)),[2]掉落汇总!$A$2:$A$871,O$1,[2]掉落汇总!$C$2:$C$871,$Q$2)/$Q$3)*宝箱投放计算!N147</f>
        <v>0.17426381605486088</v>
      </c>
    </row>
    <row r="148" spans="1:15" x14ac:dyDescent="0.2">
      <c r="A148">
        <f>玩家成长时间线!A148</f>
        <v>147</v>
      </c>
      <c r="B148">
        <f>玩家成长时间线!B148</f>
        <v>10</v>
      </c>
      <c r="C148">
        <f ca="1">SUM($D$2:D148)</f>
        <v>552.44370071354433</v>
      </c>
      <c r="D148">
        <f t="shared" ca="1" si="2"/>
        <v>3.3607371044558705</v>
      </c>
      <c r="E148">
        <f ca="1">(SUMIFS(OFFSET([2]掉落汇总!$C$2:$C$871,,MATCH($B148,[2]掉落汇总!$D$1:$M$1)),[2]掉落汇总!$A$2:$A$871,E$1,[2]掉落汇总!$C$2:$C$871,$Q$1)+SUMIFS(OFFSET([2]掉落汇总!$C$2:$C$871,,MATCH($B148,[2]掉落汇总!$D$1:$M$1)),[2]掉落汇总!$A$2:$A$871,E$1,[2]掉落汇总!$C$2:$C$871,$Q$2)/$Q$3)*宝箱投放计算!D148</f>
        <v>1.0511621251972647</v>
      </c>
      <c r="F148">
        <f ca="1">(SUMIFS(OFFSET([2]掉落汇总!$C$2:$C$871,,MATCH($B148,[2]掉落汇总!$D$1:$M$1)),[2]掉落汇总!$A$2:$A$871,F$1,[2]掉落汇总!$C$2:$C$871,$Q$1)+SUMIFS(OFFSET([2]掉落汇总!$C$2:$C$871,,MATCH($B148,[2]掉落汇总!$D$1:$M$1)),[2]掉落汇总!$A$2:$A$871,F$1,[2]掉落汇总!$C$2:$C$871,$Q$2)/$Q$3)*宝箱投放计算!E148</f>
        <v>1.3244406196213427</v>
      </c>
      <c r="G148">
        <f ca="1">(SUMIFS(OFFSET([2]掉落汇总!$C$2:$C$871,,MATCH($B148,[2]掉落汇总!$D$1:$M$1)),[2]掉落汇总!$A$2:$A$871,G$1,[2]掉落汇总!$C$2:$C$871,$Q$1)+SUMIFS(OFFSET([2]掉落汇总!$C$2:$C$871,,MATCH($B148,[2]掉落汇总!$D$1:$M$1)),[2]掉落汇总!$A$2:$A$871,G$1,[2]掉落汇总!$C$2:$C$871,$Q$2)/$Q$3)*宝箱投放计算!F148</f>
        <v>0</v>
      </c>
      <c r="H148">
        <f ca="1">(SUMIFS(OFFSET([2]掉落汇总!$C$2:$C$871,,MATCH($B148,[2]掉落汇总!$D$1:$M$1)),[2]掉落汇总!$A$2:$A$871,H$1,[2]掉落汇总!$C$2:$C$871,$Q$1)+SUMIFS(OFFSET([2]掉落汇总!$C$2:$C$871,,MATCH($B148,[2]掉落汇总!$D$1:$M$1)),[2]掉落汇总!$A$2:$A$871,H$1,[2]掉落汇总!$C$2:$C$871,$Q$2)/$Q$3)*宝箱投放计算!G148</f>
        <v>0</v>
      </c>
      <c r="I148">
        <f ca="1">(SUMIFS(OFFSET([2]掉落汇总!$C$2:$C$871,,MATCH($B148,[2]掉落汇总!$D$1:$M$1)),[2]掉落汇总!$A$2:$A$871,I$1,[2]掉落汇总!$C$2:$C$871,$Q$1)+SUMIFS(OFFSET([2]掉落汇总!$C$2:$C$871,,MATCH($B148,[2]掉落汇总!$D$1:$M$1)),[2]掉落汇总!$A$2:$A$871,I$1,[2]掉落汇总!$C$2:$C$871,$Q$2)/$Q$3)*宝箱投放计算!H148</f>
        <v>0</v>
      </c>
      <c r="J148">
        <f ca="1">(SUMIFS(OFFSET([2]掉落汇总!$C$2:$C$871,,MATCH($B148,[2]掉落汇总!$D$1:$M$1)),[2]掉落汇总!$A$2:$A$871,J$1,[2]掉落汇总!$C$2:$C$871,$Q$1)+SUMIFS(OFFSET([2]掉落汇总!$C$2:$C$871,,MATCH($B148,[2]掉落汇总!$D$1:$M$1)),[2]掉落汇总!$A$2:$A$871,J$1,[2]掉落汇总!$C$2:$C$871,$Q$2)/$Q$3)*宝箱投放计算!I148</f>
        <v>0</v>
      </c>
      <c r="K148">
        <f ca="1">(SUMIFS(OFFSET([2]掉落汇总!$C$2:$C$871,,MATCH($B148,[2]掉落汇总!$D$1:$M$1)),[2]掉落汇总!$A$2:$A$871,K$1,[2]掉落汇总!$C$2:$C$871,$Q$1)+SUMIFS(OFFSET([2]掉落汇总!$C$2:$C$871,,MATCH($B148,[2]掉落汇总!$D$1:$M$1)),[2]掉落汇总!$A$2:$A$871,K$1,[2]掉落汇总!$C$2:$C$871,$Q$2)/$Q$3)*宝箱投放计算!J148</f>
        <v>0</v>
      </c>
      <c r="L148">
        <f ca="1">(SUMIFS(OFFSET([2]掉落汇总!$C$2:$C$871,,MATCH($B148,[2]掉落汇总!$D$1:$M$1)),[2]掉落汇总!$A$2:$A$871,L$1,[2]掉落汇总!$C$2:$C$871,$Q$1)+SUMIFS(OFFSET([2]掉落汇总!$C$2:$C$871,,MATCH($B148,[2]掉落汇总!$D$1:$M$1)),[2]掉落汇总!$A$2:$A$871,L$1,[2]掉落汇总!$C$2:$C$871,$Q$2)/$Q$3)*宝箱投放计算!K148</f>
        <v>0.36522354606582519</v>
      </c>
      <c r="M148">
        <f ca="1">(SUMIFS(OFFSET([2]掉落汇总!$C$2:$C$871,,MATCH($B148,[2]掉落汇总!$D$1:$M$1)),[2]掉落汇总!$A$2:$A$871,M$1,[2]掉落汇总!$C$2:$C$871,$Q$1)+SUMIFS(OFFSET([2]掉落汇总!$C$2:$C$871,,MATCH($B148,[2]掉落汇总!$D$1:$M$1)),[2]掉落汇总!$A$2:$A$871,M$1,[2]掉落汇总!$C$2:$C$871,$Q$2)/$Q$3)*宝箱投放计算!L148</f>
        <v>0.36155552960411075</v>
      </c>
      <c r="N148">
        <f ca="1">(SUMIFS(OFFSET([2]掉落汇总!$C$2:$C$871,,MATCH($B148,[2]掉落汇总!$D$1:$M$1)),[2]掉落汇总!$A$2:$A$871,N$1,[2]掉落汇总!$C$2:$C$871,$Q$1)+SUMIFS(OFFSET([2]掉落汇总!$C$2:$C$871,,MATCH($B148,[2]掉落汇总!$D$1:$M$1)),[2]掉落汇总!$A$2:$A$871,N$1,[2]掉落汇总!$C$2:$C$871,$Q$2)/$Q$3)*宝箱投放计算!M148</f>
        <v>8.4091467912466203E-2</v>
      </c>
      <c r="O148">
        <f ca="1">(SUMIFS(OFFSET([2]掉落汇总!$C$2:$C$871,,MATCH($B148,[2]掉落汇总!$D$1:$M$1)),[2]掉落汇总!$A$2:$A$871,O$1,[2]掉落汇总!$C$2:$C$871,$Q$1)+SUMIFS(OFFSET([2]掉落汇总!$C$2:$C$871,,MATCH($B148,[2]掉落汇总!$D$1:$M$1)),[2]掉落汇总!$A$2:$A$871,O$1,[2]掉落汇总!$C$2:$C$871,$Q$2)/$Q$3)*宝箱投放计算!N148</f>
        <v>0.17426381605486088</v>
      </c>
    </row>
    <row r="149" spans="1:15" x14ac:dyDescent="0.2">
      <c r="A149">
        <f>玩家成长时间线!A149</f>
        <v>148</v>
      </c>
      <c r="B149">
        <f>玩家成长时间线!B149</f>
        <v>10</v>
      </c>
      <c r="C149">
        <f ca="1">SUM($D$2:D149)</f>
        <v>555.80898279432847</v>
      </c>
      <c r="D149">
        <f t="shared" ca="1" si="2"/>
        <v>3.3652820807841186</v>
      </c>
      <c r="E149">
        <f ca="1">(SUMIFS(OFFSET([2]掉落汇总!$C$2:$C$871,,MATCH($B149,[2]掉落汇总!$D$1:$M$1)),[2]掉落汇总!$A$2:$A$871,E$1,[2]掉落汇总!$C$2:$C$871,$Q$1)+SUMIFS(OFFSET([2]掉落汇总!$C$2:$C$871,,MATCH($B149,[2]掉落汇总!$D$1:$M$1)),[2]掉落汇总!$A$2:$A$871,E$1,[2]掉落汇总!$C$2:$C$871,$Q$2)/$Q$3)*宝箱投放计算!D149</f>
        <v>1.0557071015255128</v>
      </c>
      <c r="F149">
        <f ca="1">(SUMIFS(OFFSET([2]掉落汇总!$C$2:$C$871,,MATCH($B149,[2]掉落汇总!$D$1:$M$1)),[2]掉落汇总!$A$2:$A$871,F$1,[2]掉落汇总!$C$2:$C$871,$Q$1)+SUMIFS(OFFSET([2]掉落汇总!$C$2:$C$871,,MATCH($B149,[2]掉落汇总!$D$1:$M$1)),[2]掉落汇总!$A$2:$A$871,F$1,[2]掉落汇总!$C$2:$C$871,$Q$2)/$Q$3)*宝箱投放计算!E149</f>
        <v>1.3244406196213427</v>
      </c>
      <c r="G149">
        <f ca="1">(SUMIFS(OFFSET([2]掉落汇总!$C$2:$C$871,,MATCH($B149,[2]掉落汇总!$D$1:$M$1)),[2]掉落汇总!$A$2:$A$871,G$1,[2]掉落汇总!$C$2:$C$871,$Q$1)+SUMIFS(OFFSET([2]掉落汇总!$C$2:$C$871,,MATCH($B149,[2]掉落汇总!$D$1:$M$1)),[2]掉落汇总!$A$2:$A$871,G$1,[2]掉落汇总!$C$2:$C$871,$Q$2)/$Q$3)*宝箱投放计算!F149</f>
        <v>0</v>
      </c>
      <c r="H149">
        <f ca="1">(SUMIFS(OFFSET([2]掉落汇总!$C$2:$C$871,,MATCH($B149,[2]掉落汇总!$D$1:$M$1)),[2]掉落汇总!$A$2:$A$871,H$1,[2]掉落汇总!$C$2:$C$871,$Q$1)+SUMIFS(OFFSET([2]掉落汇总!$C$2:$C$871,,MATCH($B149,[2]掉落汇总!$D$1:$M$1)),[2]掉落汇总!$A$2:$A$871,H$1,[2]掉落汇总!$C$2:$C$871,$Q$2)/$Q$3)*宝箱投放计算!G149</f>
        <v>0</v>
      </c>
      <c r="I149">
        <f ca="1">(SUMIFS(OFFSET([2]掉落汇总!$C$2:$C$871,,MATCH($B149,[2]掉落汇总!$D$1:$M$1)),[2]掉落汇总!$A$2:$A$871,I$1,[2]掉落汇总!$C$2:$C$871,$Q$1)+SUMIFS(OFFSET([2]掉落汇总!$C$2:$C$871,,MATCH($B149,[2]掉落汇总!$D$1:$M$1)),[2]掉落汇总!$A$2:$A$871,I$1,[2]掉落汇总!$C$2:$C$871,$Q$2)/$Q$3)*宝箱投放计算!H149</f>
        <v>0</v>
      </c>
      <c r="J149">
        <f ca="1">(SUMIFS(OFFSET([2]掉落汇总!$C$2:$C$871,,MATCH($B149,[2]掉落汇总!$D$1:$M$1)),[2]掉落汇总!$A$2:$A$871,J$1,[2]掉落汇总!$C$2:$C$871,$Q$1)+SUMIFS(OFFSET([2]掉落汇总!$C$2:$C$871,,MATCH($B149,[2]掉落汇总!$D$1:$M$1)),[2]掉落汇总!$A$2:$A$871,J$1,[2]掉落汇总!$C$2:$C$871,$Q$2)/$Q$3)*宝箱投放计算!I149</f>
        <v>0</v>
      </c>
      <c r="K149">
        <f ca="1">(SUMIFS(OFFSET([2]掉落汇总!$C$2:$C$871,,MATCH($B149,[2]掉落汇总!$D$1:$M$1)),[2]掉落汇总!$A$2:$A$871,K$1,[2]掉落汇总!$C$2:$C$871,$Q$1)+SUMIFS(OFFSET([2]掉落汇总!$C$2:$C$871,,MATCH($B149,[2]掉落汇总!$D$1:$M$1)),[2]掉落汇总!$A$2:$A$871,K$1,[2]掉落汇总!$C$2:$C$871,$Q$2)/$Q$3)*宝箱投放计算!J149</f>
        <v>0</v>
      </c>
      <c r="L149">
        <f ca="1">(SUMIFS(OFFSET([2]掉落汇总!$C$2:$C$871,,MATCH($B149,[2]掉落汇总!$D$1:$M$1)),[2]掉落汇总!$A$2:$A$871,L$1,[2]掉落汇总!$C$2:$C$871,$Q$1)+SUMIFS(OFFSET([2]掉落汇总!$C$2:$C$871,,MATCH($B149,[2]掉落汇总!$D$1:$M$1)),[2]掉落汇总!$A$2:$A$871,L$1,[2]掉落汇总!$C$2:$C$871,$Q$2)/$Q$3)*宝箱投放计算!K149</f>
        <v>0.36522354606582519</v>
      </c>
      <c r="M149">
        <f ca="1">(SUMIFS(OFFSET([2]掉落汇总!$C$2:$C$871,,MATCH($B149,[2]掉落汇总!$D$1:$M$1)),[2]掉落汇总!$A$2:$A$871,M$1,[2]掉落汇总!$C$2:$C$871,$Q$1)+SUMIFS(OFFSET([2]掉落汇总!$C$2:$C$871,,MATCH($B149,[2]掉落汇总!$D$1:$M$1)),[2]掉落汇总!$A$2:$A$871,M$1,[2]掉落汇总!$C$2:$C$871,$Q$2)/$Q$3)*宝箱投放计算!L149</f>
        <v>0.36155552960411075</v>
      </c>
      <c r="N149">
        <f ca="1">(SUMIFS(OFFSET([2]掉落汇总!$C$2:$C$871,,MATCH($B149,[2]掉落汇总!$D$1:$M$1)),[2]掉落汇总!$A$2:$A$871,N$1,[2]掉落汇总!$C$2:$C$871,$Q$1)+SUMIFS(OFFSET([2]掉落汇总!$C$2:$C$871,,MATCH($B149,[2]掉落汇总!$D$1:$M$1)),[2]掉落汇总!$A$2:$A$871,N$1,[2]掉落汇总!$C$2:$C$871,$Q$2)/$Q$3)*宝箱投放计算!M149</f>
        <v>8.4091467912466203E-2</v>
      </c>
      <c r="O149">
        <f ca="1">(SUMIFS(OFFSET([2]掉落汇总!$C$2:$C$871,,MATCH($B149,[2]掉落汇总!$D$1:$M$1)),[2]掉落汇总!$A$2:$A$871,O$1,[2]掉落汇总!$C$2:$C$871,$Q$1)+SUMIFS(OFFSET([2]掉落汇总!$C$2:$C$871,,MATCH($B149,[2]掉落汇总!$D$1:$M$1)),[2]掉落汇总!$A$2:$A$871,O$1,[2]掉落汇总!$C$2:$C$871,$Q$2)/$Q$3)*宝箱投放计算!N149</f>
        <v>0.17426381605486088</v>
      </c>
    </row>
    <row r="150" spans="1:15" x14ac:dyDescent="0.2">
      <c r="A150">
        <f>玩家成长时间线!A150</f>
        <v>149</v>
      </c>
      <c r="B150">
        <f>玩家成长时间线!B150</f>
        <v>10</v>
      </c>
      <c r="C150">
        <f ca="1">SUM($D$2:D150)</f>
        <v>559.26970937800581</v>
      </c>
      <c r="D150">
        <f t="shared" ca="1" si="2"/>
        <v>3.4607265836773329</v>
      </c>
      <c r="E150">
        <f ca="1">(SUMIFS(OFFSET([2]掉落汇总!$C$2:$C$871,,MATCH($B150,[2]掉落汇总!$D$1:$M$1)),[2]掉落汇总!$A$2:$A$871,E$1,[2]掉落汇总!$C$2:$C$871,$Q$1)+SUMIFS(OFFSET([2]掉落汇总!$C$2:$C$871,,MATCH($B150,[2]掉落汇总!$D$1:$M$1)),[2]掉落汇总!$A$2:$A$871,E$1,[2]掉落汇总!$C$2:$C$871,$Q$2)/$Q$3)*宝箱投放计算!D150</f>
        <v>1.1511516044187269</v>
      </c>
      <c r="F150">
        <f ca="1">(SUMIFS(OFFSET([2]掉落汇总!$C$2:$C$871,,MATCH($B150,[2]掉落汇总!$D$1:$M$1)),[2]掉落汇总!$A$2:$A$871,F$1,[2]掉落汇总!$C$2:$C$871,$Q$1)+SUMIFS(OFFSET([2]掉落汇总!$C$2:$C$871,,MATCH($B150,[2]掉落汇总!$D$1:$M$1)),[2]掉落汇总!$A$2:$A$871,F$1,[2]掉落汇总!$C$2:$C$871,$Q$2)/$Q$3)*宝箱投放计算!E150</f>
        <v>1.3244406196213427</v>
      </c>
      <c r="G150">
        <f ca="1">(SUMIFS(OFFSET([2]掉落汇总!$C$2:$C$871,,MATCH($B150,[2]掉落汇总!$D$1:$M$1)),[2]掉落汇总!$A$2:$A$871,G$1,[2]掉落汇总!$C$2:$C$871,$Q$1)+SUMIFS(OFFSET([2]掉落汇总!$C$2:$C$871,,MATCH($B150,[2]掉落汇总!$D$1:$M$1)),[2]掉落汇总!$A$2:$A$871,G$1,[2]掉落汇总!$C$2:$C$871,$Q$2)/$Q$3)*宝箱投放计算!F150</f>
        <v>0</v>
      </c>
      <c r="H150">
        <f ca="1">(SUMIFS(OFFSET([2]掉落汇总!$C$2:$C$871,,MATCH($B150,[2]掉落汇总!$D$1:$M$1)),[2]掉落汇总!$A$2:$A$871,H$1,[2]掉落汇总!$C$2:$C$871,$Q$1)+SUMIFS(OFFSET([2]掉落汇总!$C$2:$C$871,,MATCH($B150,[2]掉落汇总!$D$1:$M$1)),[2]掉落汇总!$A$2:$A$871,H$1,[2]掉落汇总!$C$2:$C$871,$Q$2)/$Q$3)*宝箱投放计算!G150</f>
        <v>0</v>
      </c>
      <c r="I150">
        <f ca="1">(SUMIFS(OFFSET([2]掉落汇总!$C$2:$C$871,,MATCH($B150,[2]掉落汇总!$D$1:$M$1)),[2]掉落汇总!$A$2:$A$871,I$1,[2]掉落汇总!$C$2:$C$871,$Q$1)+SUMIFS(OFFSET([2]掉落汇总!$C$2:$C$871,,MATCH($B150,[2]掉落汇总!$D$1:$M$1)),[2]掉落汇总!$A$2:$A$871,I$1,[2]掉落汇总!$C$2:$C$871,$Q$2)/$Q$3)*宝箱投放计算!H150</f>
        <v>0</v>
      </c>
      <c r="J150">
        <f ca="1">(SUMIFS(OFFSET([2]掉落汇总!$C$2:$C$871,,MATCH($B150,[2]掉落汇总!$D$1:$M$1)),[2]掉落汇总!$A$2:$A$871,J$1,[2]掉落汇总!$C$2:$C$871,$Q$1)+SUMIFS(OFFSET([2]掉落汇总!$C$2:$C$871,,MATCH($B150,[2]掉落汇总!$D$1:$M$1)),[2]掉落汇总!$A$2:$A$871,J$1,[2]掉落汇总!$C$2:$C$871,$Q$2)/$Q$3)*宝箱投放计算!I150</f>
        <v>0</v>
      </c>
      <c r="K150">
        <f ca="1">(SUMIFS(OFFSET([2]掉落汇总!$C$2:$C$871,,MATCH($B150,[2]掉落汇总!$D$1:$M$1)),[2]掉落汇总!$A$2:$A$871,K$1,[2]掉落汇总!$C$2:$C$871,$Q$1)+SUMIFS(OFFSET([2]掉落汇总!$C$2:$C$871,,MATCH($B150,[2]掉落汇总!$D$1:$M$1)),[2]掉落汇总!$A$2:$A$871,K$1,[2]掉落汇总!$C$2:$C$871,$Q$2)/$Q$3)*宝箱投放计算!J150</f>
        <v>0</v>
      </c>
      <c r="L150">
        <f ca="1">(SUMIFS(OFFSET([2]掉落汇总!$C$2:$C$871,,MATCH($B150,[2]掉落汇总!$D$1:$M$1)),[2]掉落汇总!$A$2:$A$871,L$1,[2]掉落汇总!$C$2:$C$871,$Q$1)+SUMIFS(OFFSET([2]掉落汇总!$C$2:$C$871,,MATCH($B150,[2]掉落汇总!$D$1:$M$1)),[2]掉落汇总!$A$2:$A$871,L$1,[2]掉落汇总!$C$2:$C$871,$Q$2)/$Q$3)*宝箱投放计算!K150</f>
        <v>0.36522354606582519</v>
      </c>
      <c r="M150">
        <f ca="1">(SUMIFS(OFFSET([2]掉落汇总!$C$2:$C$871,,MATCH($B150,[2]掉落汇总!$D$1:$M$1)),[2]掉落汇总!$A$2:$A$871,M$1,[2]掉落汇总!$C$2:$C$871,$Q$1)+SUMIFS(OFFSET([2]掉落汇总!$C$2:$C$871,,MATCH($B150,[2]掉落汇总!$D$1:$M$1)),[2]掉落汇总!$A$2:$A$871,M$1,[2]掉落汇总!$C$2:$C$871,$Q$2)/$Q$3)*宝箱投放计算!L150</f>
        <v>0.36155552960411075</v>
      </c>
      <c r="N150">
        <f ca="1">(SUMIFS(OFFSET([2]掉落汇总!$C$2:$C$871,,MATCH($B150,[2]掉落汇总!$D$1:$M$1)),[2]掉落汇总!$A$2:$A$871,N$1,[2]掉落汇总!$C$2:$C$871,$Q$1)+SUMIFS(OFFSET([2]掉落汇总!$C$2:$C$871,,MATCH($B150,[2]掉落汇总!$D$1:$M$1)),[2]掉落汇总!$A$2:$A$871,N$1,[2]掉落汇总!$C$2:$C$871,$Q$2)/$Q$3)*宝箱投放计算!M150</f>
        <v>8.4091467912466203E-2</v>
      </c>
      <c r="O150">
        <f ca="1">(SUMIFS(OFFSET([2]掉落汇总!$C$2:$C$871,,MATCH($B150,[2]掉落汇总!$D$1:$M$1)),[2]掉落汇总!$A$2:$A$871,O$1,[2]掉落汇总!$C$2:$C$871,$Q$1)+SUMIFS(OFFSET([2]掉落汇总!$C$2:$C$871,,MATCH($B150,[2]掉落汇总!$D$1:$M$1)),[2]掉落汇总!$A$2:$A$871,O$1,[2]掉落汇总!$C$2:$C$871,$Q$2)/$Q$3)*宝箱投放计算!N150</f>
        <v>0.17426381605486088</v>
      </c>
    </row>
    <row r="151" spans="1:15" x14ac:dyDescent="0.2">
      <c r="A151">
        <f>玩家成长时间线!A151</f>
        <v>150</v>
      </c>
      <c r="B151">
        <f>玩家成长时间线!B151</f>
        <v>10</v>
      </c>
      <c r="C151">
        <f ca="1">SUM($D$2:D151)</f>
        <v>562.64408141144645</v>
      </c>
      <c r="D151">
        <f t="shared" ca="1" si="2"/>
        <v>3.3743720334406153</v>
      </c>
      <c r="E151">
        <f ca="1">(SUMIFS(OFFSET([2]掉落汇总!$C$2:$C$871,,MATCH($B151,[2]掉落汇总!$D$1:$M$1)),[2]掉落汇总!$A$2:$A$871,E$1,[2]掉落汇总!$C$2:$C$871,$Q$1)+SUMIFS(OFFSET([2]掉落汇总!$C$2:$C$871,,MATCH($B151,[2]掉落汇总!$D$1:$M$1)),[2]掉落汇总!$A$2:$A$871,E$1,[2]掉落汇总!$C$2:$C$871,$Q$2)/$Q$3)*宝箱投放计算!D151</f>
        <v>1.0647970541820095</v>
      </c>
      <c r="F151">
        <f ca="1">(SUMIFS(OFFSET([2]掉落汇总!$C$2:$C$871,,MATCH($B151,[2]掉落汇总!$D$1:$M$1)),[2]掉落汇总!$A$2:$A$871,F$1,[2]掉落汇总!$C$2:$C$871,$Q$1)+SUMIFS(OFFSET([2]掉落汇总!$C$2:$C$871,,MATCH($B151,[2]掉落汇总!$D$1:$M$1)),[2]掉落汇总!$A$2:$A$871,F$1,[2]掉落汇总!$C$2:$C$871,$Q$2)/$Q$3)*宝箱投放计算!E151</f>
        <v>1.3244406196213427</v>
      </c>
      <c r="G151">
        <f ca="1">(SUMIFS(OFFSET([2]掉落汇总!$C$2:$C$871,,MATCH($B151,[2]掉落汇总!$D$1:$M$1)),[2]掉落汇总!$A$2:$A$871,G$1,[2]掉落汇总!$C$2:$C$871,$Q$1)+SUMIFS(OFFSET([2]掉落汇总!$C$2:$C$871,,MATCH($B151,[2]掉落汇总!$D$1:$M$1)),[2]掉落汇总!$A$2:$A$871,G$1,[2]掉落汇总!$C$2:$C$871,$Q$2)/$Q$3)*宝箱投放计算!F151</f>
        <v>0</v>
      </c>
      <c r="H151">
        <f ca="1">(SUMIFS(OFFSET([2]掉落汇总!$C$2:$C$871,,MATCH($B151,[2]掉落汇总!$D$1:$M$1)),[2]掉落汇总!$A$2:$A$871,H$1,[2]掉落汇总!$C$2:$C$871,$Q$1)+SUMIFS(OFFSET([2]掉落汇总!$C$2:$C$871,,MATCH($B151,[2]掉落汇总!$D$1:$M$1)),[2]掉落汇总!$A$2:$A$871,H$1,[2]掉落汇总!$C$2:$C$871,$Q$2)/$Q$3)*宝箱投放计算!G151</f>
        <v>0</v>
      </c>
      <c r="I151">
        <f ca="1">(SUMIFS(OFFSET([2]掉落汇总!$C$2:$C$871,,MATCH($B151,[2]掉落汇总!$D$1:$M$1)),[2]掉落汇总!$A$2:$A$871,I$1,[2]掉落汇总!$C$2:$C$871,$Q$1)+SUMIFS(OFFSET([2]掉落汇总!$C$2:$C$871,,MATCH($B151,[2]掉落汇总!$D$1:$M$1)),[2]掉落汇总!$A$2:$A$871,I$1,[2]掉落汇总!$C$2:$C$871,$Q$2)/$Q$3)*宝箱投放计算!H151</f>
        <v>0</v>
      </c>
      <c r="J151">
        <f ca="1">(SUMIFS(OFFSET([2]掉落汇总!$C$2:$C$871,,MATCH($B151,[2]掉落汇总!$D$1:$M$1)),[2]掉落汇总!$A$2:$A$871,J$1,[2]掉落汇总!$C$2:$C$871,$Q$1)+SUMIFS(OFFSET([2]掉落汇总!$C$2:$C$871,,MATCH($B151,[2]掉落汇总!$D$1:$M$1)),[2]掉落汇总!$A$2:$A$871,J$1,[2]掉落汇总!$C$2:$C$871,$Q$2)/$Q$3)*宝箱投放计算!I151</f>
        <v>0</v>
      </c>
      <c r="K151">
        <f ca="1">(SUMIFS(OFFSET([2]掉落汇总!$C$2:$C$871,,MATCH($B151,[2]掉落汇总!$D$1:$M$1)),[2]掉落汇总!$A$2:$A$871,K$1,[2]掉落汇总!$C$2:$C$871,$Q$1)+SUMIFS(OFFSET([2]掉落汇总!$C$2:$C$871,,MATCH($B151,[2]掉落汇总!$D$1:$M$1)),[2]掉落汇总!$A$2:$A$871,K$1,[2]掉落汇总!$C$2:$C$871,$Q$2)/$Q$3)*宝箱投放计算!J151</f>
        <v>0</v>
      </c>
      <c r="L151">
        <f ca="1">(SUMIFS(OFFSET([2]掉落汇总!$C$2:$C$871,,MATCH($B151,[2]掉落汇总!$D$1:$M$1)),[2]掉落汇总!$A$2:$A$871,L$1,[2]掉落汇总!$C$2:$C$871,$Q$1)+SUMIFS(OFFSET([2]掉落汇总!$C$2:$C$871,,MATCH($B151,[2]掉落汇总!$D$1:$M$1)),[2]掉落汇总!$A$2:$A$871,L$1,[2]掉落汇总!$C$2:$C$871,$Q$2)/$Q$3)*宝箱投放计算!K151</f>
        <v>0.36522354606582519</v>
      </c>
      <c r="M151">
        <f ca="1">(SUMIFS(OFFSET([2]掉落汇总!$C$2:$C$871,,MATCH($B151,[2]掉落汇总!$D$1:$M$1)),[2]掉落汇总!$A$2:$A$871,M$1,[2]掉落汇总!$C$2:$C$871,$Q$1)+SUMIFS(OFFSET([2]掉落汇总!$C$2:$C$871,,MATCH($B151,[2]掉落汇总!$D$1:$M$1)),[2]掉落汇总!$A$2:$A$871,M$1,[2]掉落汇总!$C$2:$C$871,$Q$2)/$Q$3)*宝箱投放计算!L151</f>
        <v>0.36155552960411075</v>
      </c>
      <c r="N151">
        <f ca="1">(SUMIFS(OFFSET([2]掉落汇总!$C$2:$C$871,,MATCH($B151,[2]掉落汇总!$D$1:$M$1)),[2]掉落汇总!$A$2:$A$871,N$1,[2]掉落汇总!$C$2:$C$871,$Q$1)+SUMIFS(OFFSET([2]掉落汇总!$C$2:$C$871,,MATCH($B151,[2]掉落汇总!$D$1:$M$1)),[2]掉落汇总!$A$2:$A$871,N$1,[2]掉落汇总!$C$2:$C$871,$Q$2)/$Q$3)*宝箱投放计算!M151</f>
        <v>8.4091467912466203E-2</v>
      </c>
      <c r="O151">
        <f ca="1">(SUMIFS(OFFSET([2]掉落汇总!$C$2:$C$871,,MATCH($B151,[2]掉落汇总!$D$1:$M$1)),[2]掉落汇总!$A$2:$A$871,O$1,[2]掉落汇总!$C$2:$C$871,$Q$1)+SUMIFS(OFFSET([2]掉落汇总!$C$2:$C$871,,MATCH($B151,[2]掉落汇总!$D$1:$M$1)),[2]掉落汇总!$A$2:$A$871,O$1,[2]掉落汇总!$C$2:$C$871,$Q$2)/$Q$3)*宝箱投放计算!N151</f>
        <v>0.17426381605486088</v>
      </c>
    </row>
    <row r="152" spans="1:15" x14ac:dyDescent="0.2">
      <c r="A152">
        <f>玩家成长时间线!A152</f>
        <v>151</v>
      </c>
      <c r="B152">
        <f>玩家成长时间线!B152</f>
        <v>10</v>
      </c>
      <c r="C152">
        <f ca="1">SUM($D$2:D152)</f>
        <v>566.02299842121533</v>
      </c>
      <c r="D152">
        <f t="shared" ca="1" si="2"/>
        <v>3.3789170097688639</v>
      </c>
      <c r="E152">
        <f ca="1">(SUMIFS(OFFSET([2]掉落汇总!$C$2:$C$871,,MATCH($B152,[2]掉落汇总!$D$1:$M$1)),[2]掉落汇总!$A$2:$A$871,E$1,[2]掉落汇总!$C$2:$C$871,$Q$1)+SUMIFS(OFFSET([2]掉落汇总!$C$2:$C$871,,MATCH($B152,[2]掉落汇总!$D$1:$M$1)),[2]掉落汇总!$A$2:$A$871,E$1,[2]掉落汇总!$C$2:$C$871,$Q$2)/$Q$3)*宝箱投放计算!D152</f>
        <v>1.0693420305102579</v>
      </c>
      <c r="F152">
        <f ca="1">(SUMIFS(OFFSET([2]掉落汇总!$C$2:$C$871,,MATCH($B152,[2]掉落汇总!$D$1:$M$1)),[2]掉落汇总!$A$2:$A$871,F$1,[2]掉落汇总!$C$2:$C$871,$Q$1)+SUMIFS(OFFSET([2]掉落汇总!$C$2:$C$871,,MATCH($B152,[2]掉落汇总!$D$1:$M$1)),[2]掉落汇总!$A$2:$A$871,F$1,[2]掉落汇总!$C$2:$C$871,$Q$2)/$Q$3)*宝箱投放计算!E152</f>
        <v>1.3244406196213427</v>
      </c>
      <c r="G152">
        <f ca="1">(SUMIFS(OFFSET([2]掉落汇总!$C$2:$C$871,,MATCH($B152,[2]掉落汇总!$D$1:$M$1)),[2]掉落汇总!$A$2:$A$871,G$1,[2]掉落汇总!$C$2:$C$871,$Q$1)+SUMIFS(OFFSET([2]掉落汇总!$C$2:$C$871,,MATCH($B152,[2]掉落汇总!$D$1:$M$1)),[2]掉落汇总!$A$2:$A$871,G$1,[2]掉落汇总!$C$2:$C$871,$Q$2)/$Q$3)*宝箱投放计算!F152</f>
        <v>0</v>
      </c>
      <c r="H152">
        <f ca="1">(SUMIFS(OFFSET([2]掉落汇总!$C$2:$C$871,,MATCH($B152,[2]掉落汇总!$D$1:$M$1)),[2]掉落汇总!$A$2:$A$871,H$1,[2]掉落汇总!$C$2:$C$871,$Q$1)+SUMIFS(OFFSET([2]掉落汇总!$C$2:$C$871,,MATCH($B152,[2]掉落汇总!$D$1:$M$1)),[2]掉落汇总!$A$2:$A$871,H$1,[2]掉落汇总!$C$2:$C$871,$Q$2)/$Q$3)*宝箱投放计算!G152</f>
        <v>0</v>
      </c>
      <c r="I152">
        <f ca="1">(SUMIFS(OFFSET([2]掉落汇总!$C$2:$C$871,,MATCH($B152,[2]掉落汇总!$D$1:$M$1)),[2]掉落汇总!$A$2:$A$871,I$1,[2]掉落汇总!$C$2:$C$871,$Q$1)+SUMIFS(OFFSET([2]掉落汇总!$C$2:$C$871,,MATCH($B152,[2]掉落汇总!$D$1:$M$1)),[2]掉落汇总!$A$2:$A$871,I$1,[2]掉落汇总!$C$2:$C$871,$Q$2)/$Q$3)*宝箱投放计算!H152</f>
        <v>0</v>
      </c>
      <c r="J152">
        <f ca="1">(SUMIFS(OFFSET([2]掉落汇总!$C$2:$C$871,,MATCH($B152,[2]掉落汇总!$D$1:$M$1)),[2]掉落汇总!$A$2:$A$871,J$1,[2]掉落汇总!$C$2:$C$871,$Q$1)+SUMIFS(OFFSET([2]掉落汇总!$C$2:$C$871,,MATCH($B152,[2]掉落汇总!$D$1:$M$1)),[2]掉落汇总!$A$2:$A$871,J$1,[2]掉落汇总!$C$2:$C$871,$Q$2)/$Q$3)*宝箱投放计算!I152</f>
        <v>0</v>
      </c>
      <c r="K152">
        <f ca="1">(SUMIFS(OFFSET([2]掉落汇总!$C$2:$C$871,,MATCH($B152,[2]掉落汇总!$D$1:$M$1)),[2]掉落汇总!$A$2:$A$871,K$1,[2]掉落汇总!$C$2:$C$871,$Q$1)+SUMIFS(OFFSET([2]掉落汇总!$C$2:$C$871,,MATCH($B152,[2]掉落汇总!$D$1:$M$1)),[2]掉落汇总!$A$2:$A$871,K$1,[2]掉落汇总!$C$2:$C$871,$Q$2)/$Q$3)*宝箱投放计算!J152</f>
        <v>0</v>
      </c>
      <c r="L152">
        <f ca="1">(SUMIFS(OFFSET([2]掉落汇总!$C$2:$C$871,,MATCH($B152,[2]掉落汇总!$D$1:$M$1)),[2]掉落汇总!$A$2:$A$871,L$1,[2]掉落汇总!$C$2:$C$871,$Q$1)+SUMIFS(OFFSET([2]掉落汇总!$C$2:$C$871,,MATCH($B152,[2]掉落汇总!$D$1:$M$1)),[2]掉落汇总!$A$2:$A$871,L$1,[2]掉落汇总!$C$2:$C$871,$Q$2)/$Q$3)*宝箱投放计算!K152</f>
        <v>0.36522354606582519</v>
      </c>
      <c r="M152">
        <f ca="1">(SUMIFS(OFFSET([2]掉落汇总!$C$2:$C$871,,MATCH($B152,[2]掉落汇总!$D$1:$M$1)),[2]掉落汇总!$A$2:$A$871,M$1,[2]掉落汇总!$C$2:$C$871,$Q$1)+SUMIFS(OFFSET([2]掉落汇总!$C$2:$C$871,,MATCH($B152,[2]掉落汇总!$D$1:$M$1)),[2]掉落汇总!$A$2:$A$871,M$1,[2]掉落汇总!$C$2:$C$871,$Q$2)/$Q$3)*宝箱投放计算!L152</f>
        <v>0.36155552960411075</v>
      </c>
      <c r="N152">
        <f ca="1">(SUMIFS(OFFSET([2]掉落汇总!$C$2:$C$871,,MATCH($B152,[2]掉落汇总!$D$1:$M$1)),[2]掉落汇总!$A$2:$A$871,N$1,[2]掉落汇总!$C$2:$C$871,$Q$1)+SUMIFS(OFFSET([2]掉落汇总!$C$2:$C$871,,MATCH($B152,[2]掉落汇总!$D$1:$M$1)),[2]掉落汇总!$A$2:$A$871,N$1,[2]掉落汇总!$C$2:$C$871,$Q$2)/$Q$3)*宝箱投放计算!M152</f>
        <v>8.4091467912466203E-2</v>
      </c>
      <c r="O152">
        <f ca="1">(SUMIFS(OFFSET([2]掉落汇总!$C$2:$C$871,,MATCH($B152,[2]掉落汇总!$D$1:$M$1)),[2]掉落汇总!$A$2:$A$871,O$1,[2]掉落汇总!$C$2:$C$871,$Q$1)+SUMIFS(OFFSET([2]掉落汇总!$C$2:$C$871,,MATCH($B152,[2]掉落汇总!$D$1:$M$1)),[2]掉落汇总!$A$2:$A$871,O$1,[2]掉落汇总!$C$2:$C$871,$Q$2)/$Q$3)*宝箱投放计算!N152</f>
        <v>0.17426381605486088</v>
      </c>
    </row>
    <row r="153" spans="1:15" x14ac:dyDescent="0.2">
      <c r="A153">
        <f>玩家成长时间线!A153</f>
        <v>152</v>
      </c>
      <c r="B153">
        <f>玩家成长时间线!B153</f>
        <v>10</v>
      </c>
      <c r="C153">
        <f ca="1">SUM($D$2:D153)</f>
        <v>569.49735993387742</v>
      </c>
      <c r="D153">
        <f t="shared" ca="1" si="2"/>
        <v>3.4743615126620777</v>
      </c>
      <c r="E153">
        <f ca="1">(SUMIFS(OFFSET([2]掉落汇总!$C$2:$C$871,,MATCH($B153,[2]掉落汇总!$D$1:$M$1)),[2]掉落汇总!$A$2:$A$871,E$1,[2]掉落汇总!$C$2:$C$871,$Q$1)+SUMIFS(OFFSET([2]掉落汇总!$C$2:$C$871,,MATCH($B153,[2]掉落汇总!$D$1:$M$1)),[2]掉落汇总!$A$2:$A$871,E$1,[2]掉落汇总!$C$2:$C$871,$Q$2)/$Q$3)*宝箱投放计算!D153</f>
        <v>1.1647865334034717</v>
      </c>
      <c r="F153">
        <f ca="1">(SUMIFS(OFFSET([2]掉落汇总!$C$2:$C$871,,MATCH($B153,[2]掉落汇总!$D$1:$M$1)),[2]掉落汇总!$A$2:$A$871,F$1,[2]掉落汇总!$C$2:$C$871,$Q$1)+SUMIFS(OFFSET([2]掉落汇总!$C$2:$C$871,,MATCH($B153,[2]掉落汇总!$D$1:$M$1)),[2]掉落汇总!$A$2:$A$871,F$1,[2]掉落汇总!$C$2:$C$871,$Q$2)/$Q$3)*宝箱投放计算!E153</f>
        <v>1.3244406196213427</v>
      </c>
      <c r="G153">
        <f ca="1">(SUMIFS(OFFSET([2]掉落汇总!$C$2:$C$871,,MATCH($B153,[2]掉落汇总!$D$1:$M$1)),[2]掉落汇总!$A$2:$A$871,G$1,[2]掉落汇总!$C$2:$C$871,$Q$1)+SUMIFS(OFFSET([2]掉落汇总!$C$2:$C$871,,MATCH($B153,[2]掉落汇总!$D$1:$M$1)),[2]掉落汇总!$A$2:$A$871,G$1,[2]掉落汇总!$C$2:$C$871,$Q$2)/$Q$3)*宝箱投放计算!F153</f>
        <v>0</v>
      </c>
      <c r="H153">
        <f ca="1">(SUMIFS(OFFSET([2]掉落汇总!$C$2:$C$871,,MATCH($B153,[2]掉落汇总!$D$1:$M$1)),[2]掉落汇总!$A$2:$A$871,H$1,[2]掉落汇总!$C$2:$C$871,$Q$1)+SUMIFS(OFFSET([2]掉落汇总!$C$2:$C$871,,MATCH($B153,[2]掉落汇总!$D$1:$M$1)),[2]掉落汇总!$A$2:$A$871,H$1,[2]掉落汇总!$C$2:$C$871,$Q$2)/$Q$3)*宝箱投放计算!G153</f>
        <v>0</v>
      </c>
      <c r="I153">
        <f ca="1">(SUMIFS(OFFSET([2]掉落汇总!$C$2:$C$871,,MATCH($B153,[2]掉落汇总!$D$1:$M$1)),[2]掉落汇总!$A$2:$A$871,I$1,[2]掉落汇总!$C$2:$C$871,$Q$1)+SUMIFS(OFFSET([2]掉落汇总!$C$2:$C$871,,MATCH($B153,[2]掉落汇总!$D$1:$M$1)),[2]掉落汇总!$A$2:$A$871,I$1,[2]掉落汇总!$C$2:$C$871,$Q$2)/$Q$3)*宝箱投放计算!H153</f>
        <v>0</v>
      </c>
      <c r="J153">
        <f ca="1">(SUMIFS(OFFSET([2]掉落汇总!$C$2:$C$871,,MATCH($B153,[2]掉落汇总!$D$1:$M$1)),[2]掉落汇总!$A$2:$A$871,J$1,[2]掉落汇总!$C$2:$C$871,$Q$1)+SUMIFS(OFFSET([2]掉落汇总!$C$2:$C$871,,MATCH($B153,[2]掉落汇总!$D$1:$M$1)),[2]掉落汇总!$A$2:$A$871,J$1,[2]掉落汇总!$C$2:$C$871,$Q$2)/$Q$3)*宝箱投放计算!I153</f>
        <v>0</v>
      </c>
      <c r="K153">
        <f ca="1">(SUMIFS(OFFSET([2]掉落汇总!$C$2:$C$871,,MATCH($B153,[2]掉落汇总!$D$1:$M$1)),[2]掉落汇总!$A$2:$A$871,K$1,[2]掉落汇总!$C$2:$C$871,$Q$1)+SUMIFS(OFFSET([2]掉落汇总!$C$2:$C$871,,MATCH($B153,[2]掉落汇总!$D$1:$M$1)),[2]掉落汇总!$A$2:$A$871,K$1,[2]掉落汇总!$C$2:$C$871,$Q$2)/$Q$3)*宝箱投放计算!J153</f>
        <v>0</v>
      </c>
      <c r="L153">
        <f ca="1">(SUMIFS(OFFSET([2]掉落汇总!$C$2:$C$871,,MATCH($B153,[2]掉落汇总!$D$1:$M$1)),[2]掉落汇总!$A$2:$A$871,L$1,[2]掉落汇总!$C$2:$C$871,$Q$1)+SUMIFS(OFFSET([2]掉落汇总!$C$2:$C$871,,MATCH($B153,[2]掉落汇总!$D$1:$M$1)),[2]掉落汇总!$A$2:$A$871,L$1,[2]掉落汇总!$C$2:$C$871,$Q$2)/$Q$3)*宝箱投放计算!K153</f>
        <v>0.36522354606582519</v>
      </c>
      <c r="M153">
        <f ca="1">(SUMIFS(OFFSET([2]掉落汇总!$C$2:$C$871,,MATCH($B153,[2]掉落汇总!$D$1:$M$1)),[2]掉落汇总!$A$2:$A$871,M$1,[2]掉落汇总!$C$2:$C$871,$Q$1)+SUMIFS(OFFSET([2]掉落汇总!$C$2:$C$871,,MATCH($B153,[2]掉落汇总!$D$1:$M$1)),[2]掉落汇总!$A$2:$A$871,M$1,[2]掉落汇总!$C$2:$C$871,$Q$2)/$Q$3)*宝箱投放计算!L153</f>
        <v>0.36155552960411075</v>
      </c>
      <c r="N153">
        <f ca="1">(SUMIFS(OFFSET([2]掉落汇总!$C$2:$C$871,,MATCH($B153,[2]掉落汇总!$D$1:$M$1)),[2]掉落汇总!$A$2:$A$871,N$1,[2]掉落汇总!$C$2:$C$871,$Q$1)+SUMIFS(OFFSET([2]掉落汇总!$C$2:$C$871,,MATCH($B153,[2]掉落汇总!$D$1:$M$1)),[2]掉落汇总!$A$2:$A$871,N$1,[2]掉落汇总!$C$2:$C$871,$Q$2)/$Q$3)*宝箱投放计算!M153</f>
        <v>8.4091467912466203E-2</v>
      </c>
      <c r="O153">
        <f ca="1">(SUMIFS(OFFSET([2]掉落汇总!$C$2:$C$871,,MATCH($B153,[2]掉落汇总!$D$1:$M$1)),[2]掉落汇总!$A$2:$A$871,O$1,[2]掉落汇总!$C$2:$C$871,$Q$1)+SUMIFS(OFFSET([2]掉落汇总!$C$2:$C$871,,MATCH($B153,[2]掉落汇总!$D$1:$M$1)),[2]掉落汇总!$A$2:$A$871,O$1,[2]掉落汇总!$C$2:$C$871,$Q$2)/$Q$3)*宝箱投放计算!N153</f>
        <v>0.17426381605486088</v>
      </c>
    </row>
    <row r="154" spans="1:15" x14ac:dyDescent="0.2">
      <c r="A154">
        <f>玩家成长时间线!A154</f>
        <v>153</v>
      </c>
      <c r="B154">
        <f>玩家成长时间线!B154</f>
        <v>10</v>
      </c>
      <c r="C154">
        <f ca="1">SUM($D$2:D154)</f>
        <v>572.8853668963028</v>
      </c>
      <c r="D154">
        <f t="shared" ca="1" si="2"/>
        <v>3.3880069624253601</v>
      </c>
      <c r="E154">
        <f ca="1">(SUMIFS(OFFSET([2]掉落汇总!$C$2:$C$871,,MATCH($B154,[2]掉落汇总!$D$1:$M$1)),[2]掉落汇总!$A$2:$A$871,E$1,[2]掉落汇总!$C$2:$C$871,$Q$1)+SUMIFS(OFFSET([2]掉落汇总!$C$2:$C$871,,MATCH($B154,[2]掉落汇总!$D$1:$M$1)),[2]掉落汇总!$A$2:$A$871,E$1,[2]掉落汇总!$C$2:$C$871,$Q$2)/$Q$3)*宝箱投放计算!D154</f>
        <v>1.0784319831667541</v>
      </c>
      <c r="F154">
        <f ca="1">(SUMIFS(OFFSET([2]掉落汇总!$C$2:$C$871,,MATCH($B154,[2]掉落汇总!$D$1:$M$1)),[2]掉落汇总!$A$2:$A$871,F$1,[2]掉落汇总!$C$2:$C$871,$Q$1)+SUMIFS(OFFSET([2]掉落汇总!$C$2:$C$871,,MATCH($B154,[2]掉落汇总!$D$1:$M$1)),[2]掉落汇总!$A$2:$A$871,F$1,[2]掉落汇总!$C$2:$C$871,$Q$2)/$Q$3)*宝箱投放计算!E154</f>
        <v>1.3244406196213427</v>
      </c>
      <c r="G154">
        <f ca="1">(SUMIFS(OFFSET([2]掉落汇总!$C$2:$C$871,,MATCH($B154,[2]掉落汇总!$D$1:$M$1)),[2]掉落汇总!$A$2:$A$871,G$1,[2]掉落汇总!$C$2:$C$871,$Q$1)+SUMIFS(OFFSET([2]掉落汇总!$C$2:$C$871,,MATCH($B154,[2]掉落汇总!$D$1:$M$1)),[2]掉落汇总!$A$2:$A$871,G$1,[2]掉落汇总!$C$2:$C$871,$Q$2)/$Q$3)*宝箱投放计算!F154</f>
        <v>0</v>
      </c>
      <c r="H154">
        <f ca="1">(SUMIFS(OFFSET([2]掉落汇总!$C$2:$C$871,,MATCH($B154,[2]掉落汇总!$D$1:$M$1)),[2]掉落汇总!$A$2:$A$871,H$1,[2]掉落汇总!$C$2:$C$871,$Q$1)+SUMIFS(OFFSET([2]掉落汇总!$C$2:$C$871,,MATCH($B154,[2]掉落汇总!$D$1:$M$1)),[2]掉落汇总!$A$2:$A$871,H$1,[2]掉落汇总!$C$2:$C$871,$Q$2)/$Q$3)*宝箱投放计算!G154</f>
        <v>0</v>
      </c>
      <c r="I154">
        <f ca="1">(SUMIFS(OFFSET([2]掉落汇总!$C$2:$C$871,,MATCH($B154,[2]掉落汇总!$D$1:$M$1)),[2]掉落汇总!$A$2:$A$871,I$1,[2]掉落汇总!$C$2:$C$871,$Q$1)+SUMIFS(OFFSET([2]掉落汇总!$C$2:$C$871,,MATCH($B154,[2]掉落汇总!$D$1:$M$1)),[2]掉落汇总!$A$2:$A$871,I$1,[2]掉落汇总!$C$2:$C$871,$Q$2)/$Q$3)*宝箱投放计算!H154</f>
        <v>0</v>
      </c>
      <c r="J154">
        <f ca="1">(SUMIFS(OFFSET([2]掉落汇总!$C$2:$C$871,,MATCH($B154,[2]掉落汇总!$D$1:$M$1)),[2]掉落汇总!$A$2:$A$871,J$1,[2]掉落汇总!$C$2:$C$871,$Q$1)+SUMIFS(OFFSET([2]掉落汇总!$C$2:$C$871,,MATCH($B154,[2]掉落汇总!$D$1:$M$1)),[2]掉落汇总!$A$2:$A$871,J$1,[2]掉落汇总!$C$2:$C$871,$Q$2)/$Q$3)*宝箱投放计算!I154</f>
        <v>0</v>
      </c>
      <c r="K154">
        <f ca="1">(SUMIFS(OFFSET([2]掉落汇总!$C$2:$C$871,,MATCH($B154,[2]掉落汇总!$D$1:$M$1)),[2]掉落汇总!$A$2:$A$871,K$1,[2]掉落汇总!$C$2:$C$871,$Q$1)+SUMIFS(OFFSET([2]掉落汇总!$C$2:$C$871,,MATCH($B154,[2]掉落汇总!$D$1:$M$1)),[2]掉落汇总!$A$2:$A$871,K$1,[2]掉落汇总!$C$2:$C$871,$Q$2)/$Q$3)*宝箱投放计算!J154</f>
        <v>0</v>
      </c>
      <c r="L154">
        <f ca="1">(SUMIFS(OFFSET([2]掉落汇总!$C$2:$C$871,,MATCH($B154,[2]掉落汇总!$D$1:$M$1)),[2]掉落汇总!$A$2:$A$871,L$1,[2]掉落汇总!$C$2:$C$871,$Q$1)+SUMIFS(OFFSET([2]掉落汇总!$C$2:$C$871,,MATCH($B154,[2]掉落汇总!$D$1:$M$1)),[2]掉落汇总!$A$2:$A$871,L$1,[2]掉落汇总!$C$2:$C$871,$Q$2)/$Q$3)*宝箱投放计算!K154</f>
        <v>0.36522354606582519</v>
      </c>
      <c r="M154">
        <f ca="1">(SUMIFS(OFFSET([2]掉落汇总!$C$2:$C$871,,MATCH($B154,[2]掉落汇总!$D$1:$M$1)),[2]掉落汇总!$A$2:$A$871,M$1,[2]掉落汇总!$C$2:$C$871,$Q$1)+SUMIFS(OFFSET([2]掉落汇总!$C$2:$C$871,,MATCH($B154,[2]掉落汇总!$D$1:$M$1)),[2]掉落汇总!$A$2:$A$871,M$1,[2]掉落汇总!$C$2:$C$871,$Q$2)/$Q$3)*宝箱投放计算!L154</f>
        <v>0.36155552960411075</v>
      </c>
      <c r="N154">
        <f ca="1">(SUMIFS(OFFSET([2]掉落汇总!$C$2:$C$871,,MATCH($B154,[2]掉落汇总!$D$1:$M$1)),[2]掉落汇总!$A$2:$A$871,N$1,[2]掉落汇总!$C$2:$C$871,$Q$1)+SUMIFS(OFFSET([2]掉落汇总!$C$2:$C$871,,MATCH($B154,[2]掉落汇总!$D$1:$M$1)),[2]掉落汇总!$A$2:$A$871,N$1,[2]掉落汇总!$C$2:$C$871,$Q$2)/$Q$3)*宝箱投放计算!M154</f>
        <v>8.4091467912466203E-2</v>
      </c>
      <c r="O154">
        <f ca="1">(SUMIFS(OFFSET([2]掉落汇总!$C$2:$C$871,,MATCH($B154,[2]掉落汇总!$D$1:$M$1)),[2]掉落汇总!$A$2:$A$871,O$1,[2]掉落汇总!$C$2:$C$871,$Q$1)+SUMIFS(OFFSET([2]掉落汇总!$C$2:$C$871,,MATCH($B154,[2]掉落汇总!$D$1:$M$1)),[2]掉落汇总!$A$2:$A$871,O$1,[2]掉落汇总!$C$2:$C$871,$Q$2)/$Q$3)*宝箱投放计算!N154</f>
        <v>0.17426381605486088</v>
      </c>
    </row>
    <row r="155" spans="1:15" x14ac:dyDescent="0.2">
      <c r="A155">
        <f>玩家成长时间线!A155</f>
        <v>154</v>
      </c>
      <c r="B155">
        <f>玩家成长时间线!B155</f>
        <v>8</v>
      </c>
      <c r="C155">
        <f ca="1">SUM($D$2:D155)</f>
        <v>576.4762464326501</v>
      </c>
      <c r="D155">
        <f t="shared" ca="1" si="2"/>
        <v>3.5908795363472974</v>
      </c>
      <c r="E155">
        <f ca="1">(SUMIFS(OFFSET([2]掉落汇总!$C$2:$C$871,,MATCH($B155,[2]掉落汇总!$D$1:$M$1)),[2]掉落汇总!$A$2:$A$871,E$1,[2]掉落汇总!$C$2:$C$871,$Q$1)+SUMIFS(OFFSET([2]掉落汇总!$C$2:$C$871,,MATCH($B155,[2]掉落汇总!$D$1:$M$1)),[2]掉落汇总!$A$2:$A$871,E$1,[2]掉落汇总!$C$2:$C$871,$Q$2)/$Q$3)*宝箱投放计算!D155</f>
        <v>0.98977846153846205</v>
      </c>
      <c r="F155">
        <f ca="1">(SUMIFS(OFFSET([2]掉落汇总!$C$2:$C$871,,MATCH($B155,[2]掉落汇总!$D$1:$M$1)),[2]掉落汇总!$A$2:$A$871,F$1,[2]掉落汇总!$C$2:$C$871,$Q$1)+SUMIFS(OFFSET([2]掉落汇总!$C$2:$C$871,,MATCH($B155,[2]掉落汇总!$D$1:$M$1)),[2]掉落汇总!$A$2:$A$871,F$1,[2]掉落汇总!$C$2:$C$871,$Q$2)/$Q$3)*宝箱投放计算!E155</f>
        <v>1.0595524956970743</v>
      </c>
      <c r="G155">
        <f ca="1">(SUMIFS(OFFSET([2]掉落汇总!$C$2:$C$871,,MATCH($B155,[2]掉落汇总!$D$1:$M$1)),[2]掉落汇总!$A$2:$A$871,G$1,[2]掉落汇总!$C$2:$C$871,$Q$1)+SUMIFS(OFFSET([2]掉落汇总!$C$2:$C$871,,MATCH($B155,[2]掉落汇总!$D$1:$M$1)),[2]掉落汇总!$A$2:$A$871,G$1,[2]掉落汇总!$C$2:$C$871,$Q$2)/$Q$3)*宝箱投放计算!F155</f>
        <v>0</v>
      </c>
      <c r="H155">
        <f ca="1">(SUMIFS(OFFSET([2]掉落汇总!$C$2:$C$871,,MATCH($B155,[2]掉落汇总!$D$1:$M$1)),[2]掉落汇总!$A$2:$A$871,H$1,[2]掉落汇总!$C$2:$C$871,$Q$1)+SUMIFS(OFFSET([2]掉落汇总!$C$2:$C$871,,MATCH($B155,[2]掉落汇总!$D$1:$M$1)),[2]掉落汇总!$A$2:$A$871,H$1,[2]掉落汇总!$C$2:$C$871,$Q$2)/$Q$3)*宝箱投放计算!G155</f>
        <v>0</v>
      </c>
      <c r="I155">
        <f ca="1">(SUMIFS(OFFSET([2]掉落汇总!$C$2:$C$871,,MATCH($B155,[2]掉落汇总!$D$1:$M$1)),[2]掉落汇总!$A$2:$A$871,I$1,[2]掉落汇总!$C$2:$C$871,$Q$1)+SUMIFS(OFFSET([2]掉落汇总!$C$2:$C$871,,MATCH($B155,[2]掉落汇总!$D$1:$M$1)),[2]掉落汇总!$A$2:$A$871,I$1,[2]掉落汇总!$C$2:$C$871,$Q$2)/$Q$3)*宝箱投放计算!H155</f>
        <v>0.55641421947449776</v>
      </c>
      <c r="J155">
        <f ca="1">(SUMIFS(OFFSET([2]掉落汇总!$C$2:$C$871,,MATCH($B155,[2]掉落汇总!$D$1:$M$1)),[2]掉落汇总!$A$2:$A$871,J$1,[2]掉落汇总!$C$2:$C$871,$Q$1)+SUMIFS(OFFSET([2]掉落汇总!$C$2:$C$871,,MATCH($B155,[2]掉落汇总!$D$1:$M$1)),[2]掉落汇总!$A$2:$A$871,J$1,[2]掉落汇总!$C$2:$C$871,$Q$2)/$Q$3)*宝箱投放计算!I155</f>
        <v>0</v>
      </c>
      <c r="K155">
        <f ca="1">(SUMIFS(OFFSET([2]掉落汇总!$C$2:$C$871,,MATCH($B155,[2]掉落汇总!$D$1:$M$1)),[2]掉落汇总!$A$2:$A$871,K$1,[2]掉落汇总!$C$2:$C$871,$Q$1)+SUMIFS(OFFSET([2]掉落汇总!$C$2:$C$871,,MATCH($B155,[2]掉落汇总!$D$1:$M$1)),[2]掉落汇总!$A$2:$A$871,K$1,[2]掉落汇总!$C$2:$C$871,$Q$2)/$Q$3)*宝箱投放计算!J155</f>
        <v>0</v>
      </c>
      <c r="L155">
        <f ca="1">(SUMIFS(OFFSET([2]掉落汇总!$C$2:$C$871,,MATCH($B155,[2]掉落汇总!$D$1:$M$1)),[2]掉落汇总!$A$2:$A$871,L$1,[2]掉落汇总!$C$2:$C$871,$Q$1)+SUMIFS(OFFSET([2]掉落汇总!$C$2:$C$871,,MATCH($B155,[2]掉落汇总!$D$1:$M$1)),[2]掉落汇总!$A$2:$A$871,L$1,[2]掉落汇总!$C$2:$C$871,$Q$2)/$Q$3)*宝箱投放计算!K155</f>
        <v>0.36522354606582519</v>
      </c>
      <c r="M155">
        <f ca="1">(SUMIFS(OFFSET([2]掉落汇总!$C$2:$C$871,,MATCH($B155,[2]掉落汇总!$D$1:$M$1)),[2]掉落汇总!$A$2:$A$871,M$1,[2]掉落汇总!$C$2:$C$871,$Q$1)+SUMIFS(OFFSET([2]掉落汇总!$C$2:$C$871,,MATCH($B155,[2]掉落汇总!$D$1:$M$1)),[2]掉落汇总!$A$2:$A$871,M$1,[2]掉落汇总!$C$2:$C$871,$Q$2)/$Q$3)*宝箱投放计算!L155</f>
        <v>0.36155552960411075</v>
      </c>
      <c r="N155">
        <f ca="1">(SUMIFS(OFFSET([2]掉落汇总!$C$2:$C$871,,MATCH($B155,[2]掉落汇总!$D$1:$M$1)),[2]掉落汇总!$A$2:$A$871,N$1,[2]掉落汇总!$C$2:$C$871,$Q$1)+SUMIFS(OFFSET([2]掉落汇总!$C$2:$C$871,,MATCH($B155,[2]掉落汇总!$D$1:$M$1)),[2]掉落汇总!$A$2:$A$871,N$1,[2]掉落汇总!$C$2:$C$871,$Q$2)/$Q$3)*宝箱投放计算!M155</f>
        <v>8.4091467912466203E-2</v>
      </c>
      <c r="O155">
        <f ca="1">(SUMIFS(OFFSET([2]掉落汇总!$C$2:$C$871,,MATCH($B155,[2]掉落汇总!$D$1:$M$1)),[2]掉落汇总!$A$2:$A$871,O$1,[2]掉落汇总!$C$2:$C$871,$Q$1)+SUMIFS(OFFSET([2]掉落汇总!$C$2:$C$871,,MATCH($B155,[2]掉落汇总!$D$1:$M$1)),[2]掉落汇总!$A$2:$A$871,O$1,[2]掉落汇总!$C$2:$C$871,$Q$2)/$Q$3)*宝箱投放计算!N155</f>
        <v>0.17426381605486088</v>
      </c>
    </row>
    <row r="156" spans="1:15" x14ac:dyDescent="0.2">
      <c r="A156">
        <f>玩家成长时间线!A156</f>
        <v>155</v>
      </c>
      <c r="B156">
        <f>玩家成长时间线!B156</f>
        <v>8</v>
      </c>
      <c r="C156">
        <f ca="1">SUM($D$2:D156)</f>
        <v>579.51486559567672</v>
      </c>
      <c r="D156">
        <f t="shared" ca="1" si="2"/>
        <v>3.0386191630266457</v>
      </c>
      <c r="E156">
        <f ca="1">(SUMIFS(OFFSET([2]掉落汇总!$C$2:$C$871,,MATCH($B156,[2]掉落汇总!$D$1:$M$1)),[2]掉落汇总!$A$2:$A$871,E$1,[2]掉落汇总!$C$2:$C$871,$Q$1)+SUMIFS(OFFSET([2]掉落汇总!$C$2:$C$871,,MATCH($B156,[2]掉落汇总!$D$1:$M$1)),[2]掉落汇总!$A$2:$A$871,E$1,[2]掉落汇总!$C$2:$C$871,$Q$2)/$Q$3)*宝箱投放计算!D156</f>
        <v>0.99393230769230811</v>
      </c>
      <c r="F156">
        <f ca="1">(SUMIFS(OFFSET([2]掉落汇总!$C$2:$C$871,,MATCH($B156,[2]掉落汇总!$D$1:$M$1)),[2]掉落汇总!$A$2:$A$871,F$1,[2]掉落汇总!$C$2:$C$871,$Q$1)+SUMIFS(OFFSET([2]掉落汇总!$C$2:$C$871,,MATCH($B156,[2]掉落汇总!$D$1:$M$1)),[2]掉落汇总!$A$2:$A$871,F$1,[2]掉落汇总!$C$2:$C$871,$Q$2)/$Q$3)*宝箱投放计算!E156</f>
        <v>1.0595524956970743</v>
      </c>
      <c r="G156">
        <f ca="1">(SUMIFS(OFFSET([2]掉落汇总!$C$2:$C$871,,MATCH($B156,[2]掉落汇总!$D$1:$M$1)),[2]掉落汇总!$A$2:$A$871,G$1,[2]掉落汇总!$C$2:$C$871,$Q$1)+SUMIFS(OFFSET([2]掉落汇总!$C$2:$C$871,,MATCH($B156,[2]掉落汇总!$D$1:$M$1)),[2]掉落汇总!$A$2:$A$871,G$1,[2]掉落汇总!$C$2:$C$871,$Q$2)/$Q$3)*宝箱投放计算!F156</f>
        <v>0</v>
      </c>
      <c r="H156">
        <f ca="1">(SUMIFS(OFFSET([2]掉落汇总!$C$2:$C$871,,MATCH($B156,[2]掉落汇总!$D$1:$M$1)),[2]掉落汇总!$A$2:$A$871,H$1,[2]掉落汇总!$C$2:$C$871,$Q$1)+SUMIFS(OFFSET([2]掉落汇总!$C$2:$C$871,,MATCH($B156,[2]掉落汇总!$D$1:$M$1)),[2]掉落汇总!$A$2:$A$871,H$1,[2]掉落汇总!$C$2:$C$871,$Q$2)/$Q$3)*宝箱投放计算!G156</f>
        <v>0</v>
      </c>
      <c r="I156">
        <f ca="1">(SUMIFS(OFFSET([2]掉落汇总!$C$2:$C$871,,MATCH($B156,[2]掉落汇总!$D$1:$M$1)),[2]掉落汇总!$A$2:$A$871,I$1,[2]掉落汇总!$C$2:$C$871,$Q$1)+SUMIFS(OFFSET([2]掉落汇总!$C$2:$C$871,,MATCH($B156,[2]掉落汇总!$D$1:$M$1)),[2]掉落汇总!$A$2:$A$871,I$1,[2]掉落汇总!$C$2:$C$871,$Q$2)/$Q$3)*宝箱投放计算!H156</f>
        <v>0</v>
      </c>
      <c r="J156">
        <f ca="1">(SUMIFS(OFFSET([2]掉落汇总!$C$2:$C$871,,MATCH($B156,[2]掉落汇总!$D$1:$M$1)),[2]掉落汇总!$A$2:$A$871,J$1,[2]掉落汇总!$C$2:$C$871,$Q$1)+SUMIFS(OFFSET([2]掉落汇总!$C$2:$C$871,,MATCH($B156,[2]掉落汇总!$D$1:$M$1)),[2]掉落汇总!$A$2:$A$871,J$1,[2]掉落汇总!$C$2:$C$871,$Q$2)/$Q$3)*宝箱投放计算!I156</f>
        <v>0</v>
      </c>
      <c r="K156">
        <f ca="1">(SUMIFS(OFFSET([2]掉落汇总!$C$2:$C$871,,MATCH($B156,[2]掉落汇总!$D$1:$M$1)),[2]掉落汇总!$A$2:$A$871,K$1,[2]掉落汇总!$C$2:$C$871,$Q$1)+SUMIFS(OFFSET([2]掉落汇总!$C$2:$C$871,,MATCH($B156,[2]掉落汇总!$D$1:$M$1)),[2]掉落汇总!$A$2:$A$871,K$1,[2]掉落汇总!$C$2:$C$871,$Q$2)/$Q$3)*宝箱投放计算!J156</f>
        <v>0</v>
      </c>
      <c r="L156">
        <f ca="1">(SUMIFS(OFFSET([2]掉落汇总!$C$2:$C$871,,MATCH($B156,[2]掉落汇总!$D$1:$M$1)),[2]掉落汇总!$A$2:$A$871,L$1,[2]掉落汇总!$C$2:$C$871,$Q$1)+SUMIFS(OFFSET([2]掉落汇总!$C$2:$C$871,,MATCH($B156,[2]掉落汇总!$D$1:$M$1)),[2]掉落汇总!$A$2:$A$871,L$1,[2]掉落汇总!$C$2:$C$871,$Q$2)/$Q$3)*宝箱投放计算!K156</f>
        <v>0.36522354606582519</v>
      </c>
      <c r="M156">
        <f ca="1">(SUMIFS(OFFSET([2]掉落汇总!$C$2:$C$871,,MATCH($B156,[2]掉落汇总!$D$1:$M$1)),[2]掉落汇总!$A$2:$A$871,M$1,[2]掉落汇总!$C$2:$C$871,$Q$1)+SUMIFS(OFFSET([2]掉落汇总!$C$2:$C$871,,MATCH($B156,[2]掉落汇总!$D$1:$M$1)),[2]掉落汇总!$A$2:$A$871,M$1,[2]掉落汇总!$C$2:$C$871,$Q$2)/$Q$3)*宝箱投放计算!L156</f>
        <v>0.36155552960411075</v>
      </c>
      <c r="N156">
        <f ca="1">(SUMIFS(OFFSET([2]掉落汇总!$C$2:$C$871,,MATCH($B156,[2]掉落汇总!$D$1:$M$1)),[2]掉落汇总!$A$2:$A$871,N$1,[2]掉落汇总!$C$2:$C$871,$Q$1)+SUMIFS(OFFSET([2]掉落汇总!$C$2:$C$871,,MATCH($B156,[2]掉落汇总!$D$1:$M$1)),[2]掉落汇总!$A$2:$A$871,N$1,[2]掉落汇总!$C$2:$C$871,$Q$2)/$Q$3)*宝箱投放计算!M156</f>
        <v>8.4091467912466203E-2</v>
      </c>
      <c r="O156">
        <f ca="1">(SUMIFS(OFFSET([2]掉落汇总!$C$2:$C$871,,MATCH($B156,[2]掉落汇总!$D$1:$M$1)),[2]掉落汇总!$A$2:$A$871,O$1,[2]掉落汇总!$C$2:$C$871,$Q$1)+SUMIFS(OFFSET([2]掉落汇总!$C$2:$C$871,,MATCH($B156,[2]掉落汇总!$D$1:$M$1)),[2]掉落汇总!$A$2:$A$871,O$1,[2]掉落汇总!$C$2:$C$871,$Q$2)/$Q$3)*宝箱投放计算!N156</f>
        <v>0.17426381605486088</v>
      </c>
    </row>
    <row r="157" spans="1:15" x14ac:dyDescent="0.2">
      <c r="A157">
        <f>玩家成长时间线!A157</f>
        <v>156</v>
      </c>
      <c r="B157">
        <f>玩家成长时间线!B157</f>
        <v>8</v>
      </c>
      <c r="C157">
        <f ca="1">SUM($D$2:D157)</f>
        <v>582.64071552793416</v>
      </c>
      <c r="D157">
        <f t="shared" ca="1" si="2"/>
        <v>3.1258499322574145</v>
      </c>
      <c r="E157">
        <f ca="1">(SUMIFS(OFFSET([2]掉落汇总!$C$2:$C$871,,MATCH($B157,[2]掉落汇总!$D$1:$M$1)),[2]掉落汇总!$A$2:$A$871,E$1,[2]掉落汇总!$C$2:$C$871,$Q$1)+SUMIFS(OFFSET([2]掉落汇总!$C$2:$C$871,,MATCH($B157,[2]掉落汇总!$D$1:$M$1)),[2]掉落汇总!$A$2:$A$871,E$1,[2]掉落汇总!$C$2:$C$871,$Q$2)/$Q$3)*宝箱投放计算!D157</f>
        <v>1.0811630769230773</v>
      </c>
      <c r="F157">
        <f ca="1">(SUMIFS(OFFSET([2]掉落汇总!$C$2:$C$871,,MATCH($B157,[2]掉落汇总!$D$1:$M$1)),[2]掉落汇总!$A$2:$A$871,F$1,[2]掉落汇总!$C$2:$C$871,$Q$1)+SUMIFS(OFFSET([2]掉落汇总!$C$2:$C$871,,MATCH($B157,[2]掉落汇总!$D$1:$M$1)),[2]掉落汇总!$A$2:$A$871,F$1,[2]掉落汇总!$C$2:$C$871,$Q$2)/$Q$3)*宝箱投放计算!E157</f>
        <v>1.0595524956970743</v>
      </c>
      <c r="G157">
        <f ca="1">(SUMIFS(OFFSET([2]掉落汇总!$C$2:$C$871,,MATCH($B157,[2]掉落汇总!$D$1:$M$1)),[2]掉落汇总!$A$2:$A$871,G$1,[2]掉落汇总!$C$2:$C$871,$Q$1)+SUMIFS(OFFSET([2]掉落汇总!$C$2:$C$871,,MATCH($B157,[2]掉落汇总!$D$1:$M$1)),[2]掉落汇总!$A$2:$A$871,G$1,[2]掉落汇总!$C$2:$C$871,$Q$2)/$Q$3)*宝箱投放计算!F157</f>
        <v>0</v>
      </c>
      <c r="H157">
        <f ca="1">(SUMIFS(OFFSET([2]掉落汇总!$C$2:$C$871,,MATCH($B157,[2]掉落汇总!$D$1:$M$1)),[2]掉落汇总!$A$2:$A$871,H$1,[2]掉落汇总!$C$2:$C$871,$Q$1)+SUMIFS(OFFSET([2]掉落汇总!$C$2:$C$871,,MATCH($B157,[2]掉落汇总!$D$1:$M$1)),[2]掉落汇总!$A$2:$A$871,H$1,[2]掉落汇总!$C$2:$C$871,$Q$2)/$Q$3)*宝箱投放计算!G157</f>
        <v>0</v>
      </c>
      <c r="I157">
        <f ca="1">(SUMIFS(OFFSET([2]掉落汇总!$C$2:$C$871,,MATCH($B157,[2]掉落汇总!$D$1:$M$1)),[2]掉落汇总!$A$2:$A$871,I$1,[2]掉落汇总!$C$2:$C$871,$Q$1)+SUMIFS(OFFSET([2]掉落汇总!$C$2:$C$871,,MATCH($B157,[2]掉落汇总!$D$1:$M$1)),[2]掉落汇总!$A$2:$A$871,I$1,[2]掉落汇总!$C$2:$C$871,$Q$2)/$Q$3)*宝箱投放计算!H157</f>
        <v>0</v>
      </c>
      <c r="J157">
        <f ca="1">(SUMIFS(OFFSET([2]掉落汇总!$C$2:$C$871,,MATCH($B157,[2]掉落汇总!$D$1:$M$1)),[2]掉落汇总!$A$2:$A$871,J$1,[2]掉落汇总!$C$2:$C$871,$Q$1)+SUMIFS(OFFSET([2]掉落汇总!$C$2:$C$871,,MATCH($B157,[2]掉落汇总!$D$1:$M$1)),[2]掉落汇总!$A$2:$A$871,J$1,[2]掉落汇总!$C$2:$C$871,$Q$2)/$Q$3)*宝箱投放计算!I157</f>
        <v>0</v>
      </c>
      <c r="K157">
        <f ca="1">(SUMIFS(OFFSET([2]掉落汇总!$C$2:$C$871,,MATCH($B157,[2]掉落汇总!$D$1:$M$1)),[2]掉落汇总!$A$2:$A$871,K$1,[2]掉落汇总!$C$2:$C$871,$Q$1)+SUMIFS(OFFSET([2]掉落汇总!$C$2:$C$871,,MATCH($B157,[2]掉落汇总!$D$1:$M$1)),[2]掉落汇总!$A$2:$A$871,K$1,[2]掉落汇总!$C$2:$C$871,$Q$2)/$Q$3)*宝箱投放计算!J157</f>
        <v>0</v>
      </c>
      <c r="L157">
        <f ca="1">(SUMIFS(OFFSET([2]掉落汇总!$C$2:$C$871,,MATCH($B157,[2]掉落汇总!$D$1:$M$1)),[2]掉落汇总!$A$2:$A$871,L$1,[2]掉落汇总!$C$2:$C$871,$Q$1)+SUMIFS(OFFSET([2]掉落汇总!$C$2:$C$871,,MATCH($B157,[2]掉落汇总!$D$1:$M$1)),[2]掉落汇总!$A$2:$A$871,L$1,[2]掉落汇总!$C$2:$C$871,$Q$2)/$Q$3)*宝箱投放计算!K157</f>
        <v>0.36522354606582519</v>
      </c>
      <c r="M157">
        <f ca="1">(SUMIFS(OFFSET([2]掉落汇总!$C$2:$C$871,,MATCH($B157,[2]掉落汇总!$D$1:$M$1)),[2]掉落汇总!$A$2:$A$871,M$1,[2]掉落汇总!$C$2:$C$871,$Q$1)+SUMIFS(OFFSET([2]掉落汇总!$C$2:$C$871,,MATCH($B157,[2]掉落汇总!$D$1:$M$1)),[2]掉落汇总!$A$2:$A$871,M$1,[2]掉落汇总!$C$2:$C$871,$Q$2)/$Q$3)*宝箱投放计算!L157</f>
        <v>0.36155552960411075</v>
      </c>
      <c r="N157">
        <f ca="1">(SUMIFS(OFFSET([2]掉落汇总!$C$2:$C$871,,MATCH($B157,[2]掉落汇总!$D$1:$M$1)),[2]掉落汇总!$A$2:$A$871,N$1,[2]掉落汇总!$C$2:$C$871,$Q$1)+SUMIFS(OFFSET([2]掉落汇总!$C$2:$C$871,,MATCH($B157,[2]掉落汇总!$D$1:$M$1)),[2]掉落汇总!$A$2:$A$871,N$1,[2]掉落汇总!$C$2:$C$871,$Q$2)/$Q$3)*宝箱投放计算!M157</f>
        <v>8.4091467912466203E-2</v>
      </c>
      <c r="O157">
        <f ca="1">(SUMIFS(OFFSET([2]掉落汇总!$C$2:$C$871,,MATCH($B157,[2]掉落汇总!$D$1:$M$1)),[2]掉落汇总!$A$2:$A$871,O$1,[2]掉落汇总!$C$2:$C$871,$Q$1)+SUMIFS(OFFSET([2]掉落汇总!$C$2:$C$871,,MATCH($B157,[2]掉落汇总!$D$1:$M$1)),[2]掉落汇总!$A$2:$A$871,O$1,[2]掉落汇总!$C$2:$C$871,$Q$2)/$Q$3)*宝箱投放计算!N157</f>
        <v>0.17426381605486088</v>
      </c>
    </row>
    <row r="158" spans="1:15" x14ac:dyDescent="0.2">
      <c r="A158">
        <f>玩家成长时间线!A158</f>
        <v>157</v>
      </c>
      <c r="B158">
        <f>玩家成长时间线!B158</f>
        <v>9</v>
      </c>
      <c r="C158">
        <f ca="1">SUM($D$2:D158)</f>
        <v>589.06570298400857</v>
      </c>
      <c r="D158">
        <f t="shared" ca="1" si="2"/>
        <v>6.4249874560744313</v>
      </c>
      <c r="E158">
        <f ca="1">(SUMIFS(OFFSET([2]掉落汇总!$C$2:$C$871,,MATCH($B158,[2]掉落汇总!$D$1:$M$1)),[2]掉落汇总!$A$2:$A$871,E$1,[2]掉落汇总!$C$2:$C$871,$Q$1)+SUMIFS(OFFSET([2]掉落汇总!$C$2:$C$871,,MATCH($B158,[2]掉落汇总!$D$1:$M$1)),[2]掉落汇总!$A$2:$A$871,E$1,[2]掉落汇总!$C$2:$C$871,$Q$2)/$Q$3)*宝箱投放计算!D158</f>
        <v>1.1366735005452562</v>
      </c>
      <c r="F158">
        <f ca="1">(SUMIFS(OFFSET([2]掉落汇总!$C$2:$C$871,,MATCH($B158,[2]掉落汇总!$D$1:$M$1)),[2]掉落汇总!$A$2:$A$871,F$1,[2]掉落汇总!$C$2:$C$871,$Q$1)+SUMIFS(OFFSET([2]掉落汇总!$C$2:$C$871,,MATCH($B158,[2]掉落汇总!$D$1:$M$1)),[2]掉落汇总!$A$2:$A$871,F$1,[2]掉落汇总!$C$2:$C$871,$Q$2)/$Q$3)*宝箱投放计算!E158</f>
        <v>1.3244406196213427</v>
      </c>
      <c r="G158">
        <f ca="1">(SUMIFS(OFFSET([2]掉落汇总!$C$2:$C$871,,MATCH($B158,[2]掉落汇总!$D$1:$M$1)),[2]掉落汇总!$A$2:$A$871,G$1,[2]掉落汇总!$C$2:$C$871,$Q$1)+SUMIFS(OFFSET([2]掉落汇总!$C$2:$C$871,,MATCH($B158,[2]掉落汇总!$D$1:$M$1)),[2]掉落汇总!$A$2:$A$871,G$1,[2]掉落汇总!$C$2:$C$871,$Q$2)/$Q$3)*宝箱投放计算!F158</f>
        <v>0</v>
      </c>
      <c r="H158">
        <f ca="1">(SUMIFS(OFFSET([2]掉落汇总!$C$2:$C$871,,MATCH($B158,[2]掉落汇总!$D$1:$M$1)),[2]掉落汇总!$A$2:$A$871,H$1,[2]掉落汇总!$C$2:$C$871,$Q$1)+SUMIFS(OFFSET([2]掉落汇总!$C$2:$C$871,,MATCH($B158,[2]掉落汇总!$D$1:$M$1)),[2]掉落汇总!$A$2:$A$871,H$1,[2]掉落汇总!$C$2:$C$871,$Q$2)/$Q$3)*宝箱投放计算!G158</f>
        <v>0</v>
      </c>
      <c r="I158">
        <f ca="1">(SUMIFS(OFFSET([2]掉落汇总!$C$2:$C$871,,MATCH($B158,[2]掉落汇总!$D$1:$M$1)),[2]掉落汇总!$A$2:$A$871,I$1,[2]掉落汇总!$C$2:$C$871,$Q$1)+SUMIFS(OFFSET([2]掉落汇总!$C$2:$C$871,,MATCH($B158,[2]掉落汇总!$D$1:$M$1)),[2]掉落汇总!$A$2:$A$871,I$1,[2]掉落汇总!$C$2:$C$871,$Q$2)/$Q$3)*宝箱投放计算!H158</f>
        <v>0.8346213292117467</v>
      </c>
      <c r="J158">
        <f ca="1">(SUMIFS(OFFSET([2]掉落汇总!$C$2:$C$871,,MATCH($B158,[2]掉落汇总!$D$1:$M$1)),[2]掉落汇总!$A$2:$A$871,J$1,[2]掉落汇总!$C$2:$C$871,$Q$1)+SUMIFS(OFFSET([2]掉落汇总!$C$2:$C$871,,MATCH($B158,[2]掉落汇总!$D$1:$M$1)),[2]掉落汇总!$A$2:$A$871,J$1,[2]掉落汇总!$C$2:$C$871,$Q$2)/$Q$3)*宝箱投放计算!I158</f>
        <v>2.1441176470588235</v>
      </c>
      <c r="K158">
        <f ca="1">(SUMIFS(OFFSET([2]掉落汇总!$C$2:$C$871,,MATCH($B158,[2]掉落汇总!$D$1:$M$1)),[2]掉落汇总!$A$2:$A$871,K$1,[2]掉落汇总!$C$2:$C$871,$Q$1)+SUMIFS(OFFSET([2]掉落汇总!$C$2:$C$871,,MATCH($B158,[2]掉落汇总!$D$1:$M$1)),[2]掉落汇总!$A$2:$A$871,K$1,[2]掉落汇总!$C$2:$C$871,$Q$2)/$Q$3)*宝箱投放计算!J158</f>
        <v>0</v>
      </c>
      <c r="L158">
        <f ca="1">(SUMIFS(OFFSET([2]掉落汇总!$C$2:$C$871,,MATCH($B158,[2]掉落汇总!$D$1:$M$1)),[2]掉落汇总!$A$2:$A$871,L$1,[2]掉落汇总!$C$2:$C$871,$Q$1)+SUMIFS(OFFSET([2]掉落汇总!$C$2:$C$871,,MATCH($B158,[2]掉落汇总!$D$1:$M$1)),[2]掉落汇总!$A$2:$A$871,L$1,[2]掉落汇总!$C$2:$C$871,$Q$2)/$Q$3)*宝箱投放计算!K158</f>
        <v>0.36522354606582519</v>
      </c>
      <c r="M158">
        <f ca="1">(SUMIFS(OFFSET([2]掉落汇总!$C$2:$C$871,,MATCH($B158,[2]掉落汇总!$D$1:$M$1)),[2]掉落汇总!$A$2:$A$871,M$1,[2]掉落汇总!$C$2:$C$871,$Q$1)+SUMIFS(OFFSET([2]掉落汇总!$C$2:$C$871,,MATCH($B158,[2]掉落汇总!$D$1:$M$1)),[2]掉落汇总!$A$2:$A$871,M$1,[2]掉落汇总!$C$2:$C$871,$Q$2)/$Q$3)*宝箱投放计算!L158</f>
        <v>0.36155552960411075</v>
      </c>
      <c r="N158">
        <f ca="1">(SUMIFS(OFFSET([2]掉落汇总!$C$2:$C$871,,MATCH($B158,[2]掉落汇总!$D$1:$M$1)),[2]掉落汇总!$A$2:$A$871,N$1,[2]掉落汇总!$C$2:$C$871,$Q$1)+SUMIFS(OFFSET([2]掉落汇总!$C$2:$C$871,,MATCH($B158,[2]掉落汇总!$D$1:$M$1)),[2]掉落汇总!$A$2:$A$871,N$1,[2]掉落汇总!$C$2:$C$871,$Q$2)/$Q$3)*宝箱投放计算!M158</f>
        <v>8.4091467912466203E-2</v>
      </c>
      <c r="O158">
        <f ca="1">(SUMIFS(OFFSET([2]掉落汇总!$C$2:$C$871,,MATCH($B158,[2]掉落汇总!$D$1:$M$1)),[2]掉落汇总!$A$2:$A$871,O$1,[2]掉落汇总!$C$2:$C$871,$Q$1)+SUMIFS(OFFSET([2]掉落汇总!$C$2:$C$871,,MATCH($B158,[2]掉落汇总!$D$1:$M$1)),[2]掉落汇总!$A$2:$A$871,O$1,[2]掉落汇总!$C$2:$C$871,$Q$2)/$Q$3)*宝箱投放计算!N158</f>
        <v>0.17426381605486088</v>
      </c>
    </row>
    <row r="159" spans="1:15" x14ac:dyDescent="0.2">
      <c r="A159">
        <f>玩家成长时间线!A159</f>
        <v>158</v>
      </c>
      <c r="B159">
        <f>玩家成长时间线!B159</f>
        <v>9</v>
      </c>
      <c r="C159">
        <f ca="1">SUM($D$2:D159)</f>
        <v>592.51666247798914</v>
      </c>
      <c r="D159">
        <f t="shared" ca="1" si="2"/>
        <v>3.450959493980525</v>
      </c>
      <c r="E159">
        <f ca="1">(SUMIFS(OFFSET([2]掉落汇总!$C$2:$C$871,,MATCH($B159,[2]掉落汇总!$D$1:$M$1)),[2]掉落汇总!$A$2:$A$871,E$1,[2]掉落汇总!$C$2:$C$871,$Q$1)+SUMIFS(OFFSET([2]掉落汇总!$C$2:$C$871,,MATCH($B159,[2]掉落汇总!$D$1:$M$1)),[2]掉落汇总!$A$2:$A$871,E$1,[2]掉落汇总!$C$2:$C$871,$Q$2)/$Q$3)*宝箱投放计算!D159</f>
        <v>1.1413845147219193</v>
      </c>
      <c r="F159">
        <f ca="1">(SUMIFS(OFFSET([2]掉落汇总!$C$2:$C$871,,MATCH($B159,[2]掉落汇总!$D$1:$M$1)),[2]掉落汇总!$A$2:$A$871,F$1,[2]掉落汇总!$C$2:$C$871,$Q$1)+SUMIFS(OFFSET([2]掉落汇总!$C$2:$C$871,,MATCH($B159,[2]掉落汇总!$D$1:$M$1)),[2]掉落汇总!$A$2:$A$871,F$1,[2]掉落汇总!$C$2:$C$871,$Q$2)/$Q$3)*宝箱投放计算!E159</f>
        <v>1.3244406196213427</v>
      </c>
      <c r="G159">
        <f ca="1">(SUMIFS(OFFSET([2]掉落汇总!$C$2:$C$871,,MATCH($B159,[2]掉落汇总!$D$1:$M$1)),[2]掉落汇总!$A$2:$A$871,G$1,[2]掉落汇总!$C$2:$C$871,$Q$1)+SUMIFS(OFFSET([2]掉落汇总!$C$2:$C$871,,MATCH($B159,[2]掉落汇总!$D$1:$M$1)),[2]掉落汇总!$A$2:$A$871,G$1,[2]掉落汇总!$C$2:$C$871,$Q$2)/$Q$3)*宝箱投放计算!F159</f>
        <v>0</v>
      </c>
      <c r="H159">
        <f ca="1">(SUMIFS(OFFSET([2]掉落汇总!$C$2:$C$871,,MATCH($B159,[2]掉落汇总!$D$1:$M$1)),[2]掉落汇总!$A$2:$A$871,H$1,[2]掉落汇总!$C$2:$C$871,$Q$1)+SUMIFS(OFFSET([2]掉落汇总!$C$2:$C$871,,MATCH($B159,[2]掉落汇总!$D$1:$M$1)),[2]掉落汇总!$A$2:$A$871,H$1,[2]掉落汇总!$C$2:$C$871,$Q$2)/$Q$3)*宝箱投放计算!G159</f>
        <v>0</v>
      </c>
      <c r="I159">
        <f ca="1">(SUMIFS(OFFSET([2]掉落汇总!$C$2:$C$871,,MATCH($B159,[2]掉落汇总!$D$1:$M$1)),[2]掉落汇总!$A$2:$A$871,I$1,[2]掉落汇总!$C$2:$C$871,$Q$1)+SUMIFS(OFFSET([2]掉落汇总!$C$2:$C$871,,MATCH($B159,[2]掉落汇总!$D$1:$M$1)),[2]掉落汇总!$A$2:$A$871,I$1,[2]掉落汇总!$C$2:$C$871,$Q$2)/$Q$3)*宝箱投放计算!H159</f>
        <v>0</v>
      </c>
      <c r="J159">
        <f ca="1">(SUMIFS(OFFSET([2]掉落汇总!$C$2:$C$871,,MATCH($B159,[2]掉落汇总!$D$1:$M$1)),[2]掉落汇总!$A$2:$A$871,J$1,[2]掉落汇总!$C$2:$C$871,$Q$1)+SUMIFS(OFFSET([2]掉落汇总!$C$2:$C$871,,MATCH($B159,[2]掉落汇总!$D$1:$M$1)),[2]掉落汇总!$A$2:$A$871,J$1,[2]掉落汇总!$C$2:$C$871,$Q$2)/$Q$3)*宝箱投放计算!I159</f>
        <v>0</v>
      </c>
      <c r="K159">
        <f ca="1">(SUMIFS(OFFSET([2]掉落汇总!$C$2:$C$871,,MATCH($B159,[2]掉落汇总!$D$1:$M$1)),[2]掉落汇总!$A$2:$A$871,K$1,[2]掉落汇总!$C$2:$C$871,$Q$1)+SUMIFS(OFFSET([2]掉落汇总!$C$2:$C$871,,MATCH($B159,[2]掉落汇总!$D$1:$M$1)),[2]掉落汇总!$A$2:$A$871,K$1,[2]掉落汇总!$C$2:$C$871,$Q$2)/$Q$3)*宝箱投放计算!J159</f>
        <v>0</v>
      </c>
      <c r="L159">
        <f ca="1">(SUMIFS(OFFSET([2]掉落汇总!$C$2:$C$871,,MATCH($B159,[2]掉落汇总!$D$1:$M$1)),[2]掉落汇总!$A$2:$A$871,L$1,[2]掉落汇总!$C$2:$C$871,$Q$1)+SUMIFS(OFFSET([2]掉落汇总!$C$2:$C$871,,MATCH($B159,[2]掉落汇总!$D$1:$M$1)),[2]掉落汇总!$A$2:$A$871,L$1,[2]掉落汇总!$C$2:$C$871,$Q$2)/$Q$3)*宝箱投放计算!K159</f>
        <v>0.36522354606582519</v>
      </c>
      <c r="M159">
        <f ca="1">(SUMIFS(OFFSET([2]掉落汇总!$C$2:$C$871,,MATCH($B159,[2]掉落汇总!$D$1:$M$1)),[2]掉落汇总!$A$2:$A$871,M$1,[2]掉落汇总!$C$2:$C$871,$Q$1)+SUMIFS(OFFSET([2]掉落汇总!$C$2:$C$871,,MATCH($B159,[2]掉落汇总!$D$1:$M$1)),[2]掉落汇总!$A$2:$A$871,M$1,[2]掉落汇总!$C$2:$C$871,$Q$2)/$Q$3)*宝箱投放计算!L159</f>
        <v>0.36155552960411075</v>
      </c>
      <c r="N159">
        <f ca="1">(SUMIFS(OFFSET([2]掉落汇总!$C$2:$C$871,,MATCH($B159,[2]掉落汇总!$D$1:$M$1)),[2]掉落汇总!$A$2:$A$871,N$1,[2]掉落汇总!$C$2:$C$871,$Q$1)+SUMIFS(OFFSET([2]掉落汇总!$C$2:$C$871,,MATCH($B159,[2]掉落汇总!$D$1:$M$1)),[2]掉落汇总!$A$2:$A$871,N$1,[2]掉落汇总!$C$2:$C$871,$Q$2)/$Q$3)*宝箱投放计算!M159</f>
        <v>8.4091467912466203E-2</v>
      </c>
      <c r="O159">
        <f ca="1">(SUMIFS(OFFSET([2]掉落汇总!$C$2:$C$871,,MATCH($B159,[2]掉落汇总!$D$1:$M$1)),[2]掉落汇总!$A$2:$A$871,O$1,[2]掉落汇总!$C$2:$C$871,$Q$1)+SUMIFS(OFFSET([2]掉落汇总!$C$2:$C$871,,MATCH($B159,[2]掉落汇总!$D$1:$M$1)),[2]掉落汇总!$A$2:$A$871,O$1,[2]掉落汇总!$C$2:$C$871,$Q$2)/$Q$3)*宝箱投放计算!N159</f>
        <v>0.17426381605486088</v>
      </c>
    </row>
    <row r="160" spans="1:15" x14ac:dyDescent="0.2">
      <c r="A160">
        <f>玩家成长时间线!A160</f>
        <v>159</v>
      </c>
      <c r="B160">
        <f>玩家成长时间线!B160</f>
        <v>9</v>
      </c>
      <c r="C160">
        <f ca="1">SUM($D$2:D160)</f>
        <v>596.06655326967962</v>
      </c>
      <c r="D160">
        <f t="shared" ca="1" si="2"/>
        <v>3.5498907916904483</v>
      </c>
      <c r="E160">
        <f ca="1">(SUMIFS(OFFSET([2]掉落汇总!$C$2:$C$871,,MATCH($B160,[2]掉落汇总!$D$1:$M$1)),[2]掉落汇总!$A$2:$A$871,E$1,[2]掉落汇总!$C$2:$C$871,$Q$1)+SUMIFS(OFFSET([2]掉落汇总!$C$2:$C$871,,MATCH($B160,[2]掉落汇总!$D$1:$M$1)),[2]掉落汇总!$A$2:$A$871,E$1,[2]掉落汇总!$C$2:$C$871,$Q$2)/$Q$3)*宝箱投放计算!D160</f>
        <v>1.2403158124318427</v>
      </c>
      <c r="F160">
        <f ca="1">(SUMIFS(OFFSET([2]掉落汇总!$C$2:$C$871,,MATCH($B160,[2]掉落汇总!$D$1:$M$1)),[2]掉落汇总!$A$2:$A$871,F$1,[2]掉落汇总!$C$2:$C$871,$Q$1)+SUMIFS(OFFSET([2]掉落汇总!$C$2:$C$871,,MATCH($B160,[2]掉落汇总!$D$1:$M$1)),[2]掉落汇总!$A$2:$A$871,F$1,[2]掉落汇总!$C$2:$C$871,$Q$2)/$Q$3)*宝箱投放计算!E160</f>
        <v>1.3244406196213427</v>
      </c>
      <c r="G160">
        <f ca="1">(SUMIFS(OFFSET([2]掉落汇总!$C$2:$C$871,,MATCH($B160,[2]掉落汇总!$D$1:$M$1)),[2]掉落汇总!$A$2:$A$871,G$1,[2]掉落汇总!$C$2:$C$871,$Q$1)+SUMIFS(OFFSET([2]掉落汇总!$C$2:$C$871,,MATCH($B160,[2]掉落汇总!$D$1:$M$1)),[2]掉落汇总!$A$2:$A$871,G$1,[2]掉落汇总!$C$2:$C$871,$Q$2)/$Q$3)*宝箱投放计算!F160</f>
        <v>0</v>
      </c>
      <c r="H160">
        <f ca="1">(SUMIFS(OFFSET([2]掉落汇总!$C$2:$C$871,,MATCH($B160,[2]掉落汇总!$D$1:$M$1)),[2]掉落汇总!$A$2:$A$871,H$1,[2]掉落汇总!$C$2:$C$871,$Q$1)+SUMIFS(OFFSET([2]掉落汇总!$C$2:$C$871,,MATCH($B160,[2]掉落汇总!$D$1:$M$1)),[2]掉落汇总!$A$2:$A$871,H$1,[2]掉落汇总!$C$2:$C$871,$Q$2)/$Q$3)*宝箱投放计算!G160</f>
        <v>0</v>
      </c>
      <c r="I160">
        <f ca="1">(SUMIFS(OFFSET([2]掉落汇总!$C$2:$C$871,,MATCH($B160,[2]掉落汇总!$D$1:$M$1)),[2]掉落汇总!$A$2:$A$871,I$1,[2]掉落汇总!$C$2:$C$871,$Q$1)+SUMIFS(OFFSET([2]掉落汇总!$C$2:$C$871,,MATCH($B160,[2]掉落汇总!$D$1:$M$1)),[2]掉落汇总!$A$2:$A$871,I$1,[2]掉落汇总!$C$2:$C$871,$Q$2)/$Q$3)*宝箱投放计算!H160</f>
        <v>0</v>
      </c>
      <c r="J160">
        <f ca="1">(SUMIFS(OFFSET([2]掉落汇总!$C$2:$C$871,,MATCH($B160,[2]掉落汇总!$D$1:$M$1)),[2]掉落汇总!$A$2:$A$871,J$1,[2]掉落汇总!$C$2:$C$871,$Q$1)+SUMIFS(OFFSET([2]掉落汇总!$C$2:$C$871,,MATCH($B160,[2]掉落汇总!$D$1:$M$1)),[2]掉落汇总!$A$2:$A$871,J$1,[2]掉落汇总!$C$2:$C$871,$Q$2)/$Q$3)*宝箱投放计算!I160</f>
        <v>0</v>
      </c>
      <c r="K160">
        <f ca="1">(SUMIFS(OFFSET([2]掉落汇总!$C$2:$C$871,,MATCH($B160,[2]掉落汇总!$D$1:$M$1)),[2]掉落汇总!$A$2:$A$871,K$1,[2]掉落汇总!$C$2:$C$871,$Q$1)+SUMIFS(OFFSET([2]掉落汇总!$C$2:$C$871,,MATCH($B160,[2]掉落汇总!$D$1:$M$1)),[2]掉落汇总!$A$2:$A$871,K$1,[2]掉落汇总!$C$2:$C$871,$Q$2)/$Q$3)*宝箱投放计算!J160</f>
        <v>0</v>
      </c>
      <c r="L160">
        <f ca="1">(SUMIFS(OFFSET([2]掉落汇总!$C$2:$C$871,,MATCH($B160,[2]掉落汇总!$D$1:$M$1)),[2]掉落汇总!$A$2:$A$871,L$1,[2]掉落汇总!$C$2:$C$871,$Q$1)+SUMIFS(OFFSET([2]掉落汇总!$C$2:$C$871,,MATCH($B160,[2]掉落汇总!$D$1:$M$1)),[2]掉落汇总!$A$2:$A$871,L$1,[2]掉落汇总!$C$2:$C$871,$Q$2)/$Q$3)*宝箱投放计算!K160</f>
        <v>0.36522354606582519</v>
      </c>
      <c r="M160">
        <f ca="1">(SUMIFS(OFFSET([2]掉落汇总!$C$2:$C$871,,MATCH($B160,[2]掉落汇总!$D$1:$M$1)),[2]掉落汇总!$A$2:$A$871,M$1,[2]掉落汇总!$C$2:$C$871,$Q$1)+SUMIFS(OFFSET([2]掉落汇总!$C$2:$C$871,,MATCH($B160,[2]掉落汇总!$D$1:$M$1)),[2]掉落汇总!$A$2:$A$871,M$1,[2]掉落汇总!$C$2:$C$871,$Q$2)/$Q$3)*宝箱投放计算!L160</f>
        <v>0.36155552960411075</v>
      </c>
      <c r="N160">
        <f ca="1">(SUMIFS(OFFSET([2]掉落汇总!$C$2:$C$871,,MATCH($B160,[2]掉落汇总!$D$1:$M$1)),[2]掉落汇总!$A$2:$A$871,N$1,[2]掉落汇总!$C$2:$C$871,$Q$1)+SUMIFS(OFFSET([2]掉落汇总!$C$2:$C$871,,MATCH($B160,[2]掉落汇总!$D$1:$M$1)),[2]掉落汇总!$A$2:$A$871,N$1,[2]掉落汇总!$C$2:$C$871,$Q$2)/$Q$3)*宝箱投放计算!M160</f>
        <v>8.4091467912466203E-2</v>
      </c>
      <c r="O160">
        <f ca="1">(SUMIFS(OFFSET([2]掉落汇总!$C$2:$C$871,,MATCH($B160,[2]掉落汇总!$D$1:$M$1)),[2]掉落汇总!$A$2:$A$871,O$1,[2]掉落汇总!$C$2:$C$871,$Q$1)+SUMIFS(OFFSET([2]掉落汇总!$C$2:$C$871,,MATCH($B160,[2]掉落汇总!$D$1:$M$1)),[2]掉落汇总!$A$2:$A$871,O$1,[2]掉落汇总!$C$2:$C$871,$Q$2)/$Q$3)*宝箱投放计算!N160</f>
        <v>0.17426381605486088</v>
      </c>
    </row>
    <row r="161" spans="1:15" x14ac:dyDescent="0.2">
      <c r="A161">
        <f>玩家成长时间线!A161</f>
        <v>160</v>
      </c>
      <c r="B161">
        <f>玩家成长时间线!B161</f>
        <v>10</v>
      </c>
      <c r="C161">
        <f ca="1">SUM($D$2:D161)</f>
        <v>601.61826569368736</v>
      </c>
      <c r="D161">
        <f t="shared" ca="1" si="2"/>
        <v>5.5517124240077882</v>
      </c>
      <c r="E161">
        <f ca="1">(SUMIFS(OFFSET([2]掉落汇总!$C$2:$C$871,,MATCH($B161,[2]掉落汇总!$D$1:$M$1)),[2]掉落汇总!$A$2:$A$871,E$1,[2]掉落汇总!$C$2:$C$871,$Q$1)+SUMIFS(OFFSET([2]掉落汇总!$C$2:$C$871,,MATCH($B161,[2]掉落汇总!$D$1:$M$1)),[2]掉落汇总!$A$2:$A$871,E$1,[2]掉落汇总!$C$2:$C$871,$Q$2)/$Q$3)*宝箱投放计算!D161</f>
        <v>1.1102468174644924</v>
      </c>
      <c r="F161">
        <f ca="1">(SUMIFS(OFFSET([2]掉落汇总!$C$2:$C$871,,MATCH($B161,[2]掉落汇总!$D$1:$M$1)),[2]掉落汇总!$A$2:$A$871,F$1,[2]掉落汇总!$C$2:$C$871,$Q$1)+SUMIFS(OFFSET([2]掉落汇总!$C$2:$C$871,,MATCH($B161,[2]掉落汇总!$D$1:$M$1)),[2]掉落汇总!$A$2:$A$871,F$1,[2]掉落汇总!$C$2:$C$871,$Q$2)/$Q$3)*宝箱投放计算!E161</f>
        <v>1.3244406196213427</v>
      </c>
      <c r="G161">
        <f ca="1">(SUMIFS(OFFSET([2]掉落汇总!$C$2:$C$871,,MATCH($B161,[2]掉落汇总!$D$1:$M$1)),[2]掉落汇总!$A$2:$A$871,G$1,[2]掉落汇总!$C$2:$C$871,$Q$1)+SUMIFS(OFFSET([2]掉落汇总!$C$2:$C$871,,MATCH($B161,[2]掉落汇总!$D$1:$M$1)),[2]掉落汇总!$A$2:$A$871,G$1,[2]掉落汇总!$C$2:$C$871,$Q$2)/$Q$3)*宝箱投放计算!F161</f>
        <v>0</v>
      </c>
      <c r="H161">
        <f ca="1">(SUMIFS(OFFSET([2]掉落汇总!$C$2:$C$871,,MATCH($B161,[2]掉落汇总!$D$1:$M$1)),[2]掉落汇总!$A$2:$A$871,H$1,[2]掉落汇总!$C$2:$C$871,$Q$1)+SUMIFS(OFFSET([2]掉落汇总!$C$2:$C$871,,MATCH($B161,[2]掉落汇总!$D$1:$M$1)),[2]掉落汇总!$A$2:$A$871,H$1,[2]掉落汇总!$C$2:$C$871,$Q$2)/$Q$3)*宝箱投放计算!G161</f>
        <v>0</v>
      </c>
      <c r="I161">
        <f ca="1">(SUMIFS(OFFSET([2]掉落汇总!$C$2:$C$871,,MATCH($B161,[2]掉落汇总!$D$1:$M$1)),[2]掉落汇总!$A$2:$A$871,I$1,[2]掉落汇总!$C$2:$C$871,$Q$1)+SUMIFS(OFFSET([2]掉落汇总!$C$2:$C$871,,MATCH($B161,[2]掉落汇总!$D$1:$M$1)),[2]掉落汇总!$A$2:$A$871,I$1,[2]掉落汇总!$C$2:$C$871,$Q$2)/$Q$3)*宝箱投放计算!H161</f>
        <v>0</v>
      </c>
      <c r="J161">
        <f ca="1">(SUMIFS(OFFSET([2]掉落汇总!$C$2:$C$871,,MATCH($B161,[2]掉落汇总!$D$1:$M$1)),[2]掉落汇总!$A$2:$A$871,J$1,[2]掉落汇总!$C$2:$C$871,$Q$1)+SUMIFS(OFFSET([2]掉落汇总!$C$2:$C$871,,MATCH($B161,[2]掉落汇总!$D$1:$M$1)),[2]掉落汇总!$A$2:$A$871,J$1,[2]掉落汇总!$C$2:$C$871,$Q$2)/$Q$3)*宝箱投放计算!I161</f>
        <v>2.1318906272846903</v>
      </c>
      <c r="K161">
        <f ca="1">(SUMIFS(OFFSET([2]掉落汇总!$C$2:$C$871,,MATCH($B161,[2]掉落汇总!$D$1:$M$1)),[2]掉落汇总!$A$2:$A$871,K$1,[2]掉落汇总!$C$2:$C$871,$Q$1)+SUMIFS(OFFSET([2]掉落汇总!$C$2:$C$871,,MATCH($B161,[2]掉落汇总!$D$1:$M$1)),[2]掉落汇总!$A$2:$A$871,K$1,[2]掉落汇总!$C$2:$C$871,$Q$2)/$Q$3)*宝箱投放计算!J161</f>
        <v>0</v>
      </c>
      <c r="L161">
        <f ca="1">(SUMIFS(OFFSET([2]掉落汇总!$C$2:$C$871,,MATCH($B161,[2]掉落汇总!$D$1:$M$1)),[2]掉落汇总!$A$2:$A$871,L$1,[2]掉落汇总!$C$2:$C$871,$Q$1)+SUMIFS(OFFSET([2]掉落汇总!$C$2:$C$871,,MATCH($B161,[2]掉落汇总!$D$1:$M$1)),[2]掉落汇总!$A$2:$A$871,L$1,[2]掉落汇总!$C$2:$C$871,$Q$2)/$Q$3)*宝箱投放计算!K161</f>
        <v>0.36522354606582519</v>
      </c>
      <c r="M161">
        <f ca="1">(SUMIFS(OFFSET([2]掉落汇总!$C$2:$C$871,,MATCH($B161,[2]掉落汇总!$D$1:$M$1)),[2]掉落汇总!$A$2:$A$871,M$1,[2]掉落汇总!$C$2:$C$871,$Q$1)+SUMIFS(OFFSET([2]掉落汇总!$C$2:$C$871,,MATCH($B161,[2]掉落汇总!$D$1:$M$1)),[2]掉落汇总!$A$2:$A$871,M$1,[2]掉落汇总!$C$2:$C$871,$Q$2)/$Q$3)*宝箱投放计算!L161</f>
        <v>0.36155552960411075</v>
      </c>
      <c r="N161">
        <f ca="1">(SUMIFS(OFFSET([2]掉落汇总!$C$2:$C$871,,MATCH($B161,[2]掉落汇总!$D$1:$M$1)),[2]掉落汇总!$A$2:$A$871,N$1,[2]掉落汇总!$C$2:$C$871,$Q$1)+SUMIFS(OFFSET([2]掉落汇总!$C$2:$C$871,,MATCH($B161,[2]掉落汇总!$D$1:$M$1)),[2]掉落汇总!$A$2:$A$871,N$1,[2]掉落汇总!$C$2:$C$871,$Q$2)/$Q$3)*宝箱投放计算!M161</f>
        <v>8.4091467912466203E-2</v>
      </c>
      <c r="O161">
        <f ca="1">(SUMIFS(OFFSET([2]掉落汇总!$C$2:$C$871,,MATCH($B161,[2]掉落汇总!$D$1:$M$1)),[2]掉落汇总!$A$2:$A$871,O$1,[2]掉落汇总!$C$2:$C$871,$Q$1)+SUMIFS(OFFSET([2]掉落汇总!$C$2:$C$871,,MATCH($B161,[2]掉落汇总!$D$1:$M$1)),[2]掉落汇总!$A$2:$A$871,O$1,[2]掉落汇总!$C$2:$C$871,$Q$2)/$Q$3)*宝箱投放计算!N161</f>
        <v>0.17426381605486088</v>
      </c>
    </row>
    <row r="162" spans="1:15" x14ac:dyDescent="0.2">
      <c r="A162">
        <f>玩家成长时间线!A162</f>
        <v>161</v>
      </c>
      <c r="B162">
        <f>玩家成长时间线!B162</f>
        <v>10</v>
      </c>
      <c r="C162">
        <f ca="1">SUM($D$2:D162)</f>
        <v>605.04263246673872</v>
      </c>
      <c r="D162">
        <f t="shared" ca="1" si="2"/>
        <v>3.4243667730513461</v>
      </c>
      <c r="E162">
        <f ca="1">(SUMIFS(OFFSET([2]掉落汇总!$C$2:$C$871,,MATCH($B162,[2]掉落汇总!$D$1:$M$1)),[2]掉落汇总!$A$2:$A$871,E$1,[2]掉落汇总!$C$2:$C$871,$Q$1)+SUMIFS(OFFSET([2]掉落汇总!$C$2:$C$871,,MATCH($B162,[2]掉落汇总!$D$1:$M$1)),[2]掉落汇总!$A$2:$A$871,E$1,[2]掉落汇总!$C$2:$C$871,$Q$2)/$Q$3)*宝箱投放计算!D162</f>
        <v>1.1147917937927405</v>
      </c>
      <c r="F162">
        <f ca="1">(SUMIFS(OFFSET([2]掉落汇总!$C$2:$C$871,,MATCH($B162,[2]掉落汇总!$D$1:$M$1)),[2]掉落汇总!$A$2:$A$871,F$1,[2]掉落汇总!$C$2:$C$871,$Q$1)+SUMIFS(OFFSET([2]掉落汇总!$C$2:$C$871,,MATCH($B162,[2]掉落汇总!$D$1:$M$1)),[2]掉落汇总!$A$2:$A$871,F$1,[2]掉落汇总!$C$2:$C$871,$Q$2)/$Q$3)*宝箱投放计算!E162</f>
        <v>1.3244406196213427</v>
      </c>
      <c r="G162">
        <f ca="1">(SUMIFS(OFFSET([2]掉落汇总!$C$2:$C$871,,MATCH($B162,[2]掉落汇总!$D$1:$M$1)),[2]掉落汇总!$A$2:$A$871,G$1,[2]掉落汇总!$C$2:$C$871,$Q$1)+SUMIFS(OFFSET([2]掉落汇总!$C$2:$C$871,,MATCH($B162,[2]掉落汇总!$D$1:$M$1)),[2]掉落汇总!$A$2:$A$871,G$1,[2]掉落汇总!$C$2:$C$871,$Q$2)/$Q$3)*宝箱投放计算!F162</f>
        <v>0</v>
      </c>
      <c r="H162">
        <f ca="1">(SUMIFS(OFFSET([2]掉落汇总!$C$2:$C$871,,MATCH($B162,[2]掉落汇总!$D$1:$M$1)),[2]掉落汇总!$A$2:$A$871,H$1,[2]掉落汇总!$C$2:$C$871,$Q$1)+SUMIFS(OFFSET([2]掉落汇总!$C$2:$C$871,,MATCH($B162,[2]掉落汇总!$D$1:$M$1)),[2]掉落汇总!$A$2:$A$871,H$1,[2]掉落汇总!$C$2:$C$871,$Q$2)/$Q$3)*宝箱投放计算!G162</f>
        <v>0</v>
      </c>
      <c r="I162">
        <f ca="1">(SUMIFS(OFFSET([2]掉落汇总!$C$2:$C$871,,MATCH($B162,[2]掉落汇总!$D$1:$M$1)),[2]掉落汇总!$A$2:$A$871,I$1,[2]掉落汇总!$C$2:$C$871,$Q$1)+SUMIFS(OFFSET([2]掉落汇总!$C$2:$C$871,,MATCH($B162,[2]掉落汇总!$D$1:$M$1)),[2]掉落汇总!$A$2:$A$871,I$1,[2]掉落汇总!$C$2:$C$871,$Q$2)/$Q$3)*宝箱投放计算!H162</f>
        <v>0</v>
      </c>
      <c r="J162">
        <f ca="1">(SUMIFS(OFFSET([2]掉落汇总!$C$2:$C$871,,MATCH($B162,[2]掉落汇总!$D$1:$M$1)),[2]掉落汇总!$A$2:$A$871,J$1,[2]掉落汇总!$C$2:$C$871,$Q$1)+SUMIFS(OFFSET([2]掉落汇总!$C$2:$C$871,,MATCH($B162,[2]掉落汇总!$D$1:$M$1)),[2]掉落汇总!$A$2:$A$871,J$1,[2]掉落汇总!$C$2:$C$871,$Q$2)/$Q$3)*宝箱投放计算!I162</f>
        <v>0</v>
      </c>
      <c r="K162">
        <f ca="1">(SUMIFS(OFFSET([2]掉落汇总!$C$2:$C$871,,MATCH($B162,[2]掉落汇总!$D$1:$M$1)),[2]掉落汇总!$A$2:$A$871,K$1,[2]掉落汇总!$C$2:$C$871,$Q$1)+SUMIFS(OFFSET([2]掉落汇总!$C$2:$C$871,,MATCH($B162,[2]掉落汇总!$D$1:$M$1)),[2]掉落汇总!$A$2:$A$871,K$1,[2]掉落汇总!$C$2:$C$871,$Q$2)/$Q$3)*宝箱投放计算!J162</f>
        <v>0</v>
      </c>
      <c r="L162">
        <f ca="1">(SUMIFS(OFFSET([2]掉落汇总!$C$2:$C$871,,MATCH($B162,[2]掉落汇总!$D$1:$M$1)),[2]掉落汇总!$A$2:$A$871,L$1,[2]掉落汇总!$C$2:$C$871,$Q$1)+SUMIFS(OFFSET([2]掉落汇总!$C$2:$C$871,,MATCH($B162,[2]掉落汇总!$D$1:$M$1)),[2]掉落汇总!$A$2:$A$871,L$1,[2]掉落汇总!$C$2:$C$871,$Q$2)/$Q$3)*宝箱投放计算!K162</f>
        <v>0.36522354606582519</v>
      </c>
      <c r="M162">
        <f ca="1">(SUMIFS(OFFSET([2]掉落汇总!$C$2:$C$871,,MATCH($B162,[2]掉落汇总!$D$1:$M$1)),[2]掉落汇总!$A$2:$A$871,M$1,[2]掉落汇总!$C$2:$C$871,$Q$1)+SUMIFS(OFFSET([2]掉落汇总!$C$2:$C$871,,MATCH($B162,[2]掉落汇总!$D$1:$M$1)),[2]掉落汇总!$A$2:$A$871,M$1,[2]掉落汇总!$C$2:$C$871,$Q$2)/$Q$3)*宝箱投放计算!L162</f>
        <v>0.36155552960411075</v>
      </c>
      <c r="N162">
        <f ca="1">(SUMIFS(OFFSET([2]掉落汇总!$C$2:$C$871,,MATCH($B162,[2]掉落汇总!$D$1:$M$1)),[2]掉落汇总!$A$2:$A$871,N$1,[2]掉落汇总!$C$2:$C$871,$Q$1)+SUMIFS(OFFSET([2]掉落汇总!$C$2:$C$871,,MATCH($B162,[2]掉落汇总!$D$1:$M$1)),[2]掉落汇总!$A$2:$A$871,N$1,[2]掉落汇总!$C$2:$C$871,$Q$2)/$Q$3)*宝箱投放计算!M162</f>
        <v>8.4091467912466203E-2</v>
      </c>
      <c r="O162">
        <f ca="1">(SUMIFS(OFFSET([2]掉落汇总!$C$2:$C$871,,MATCH($B162,[2]掉落汇总!$D$1:$M$1)),[2]掉落汇总!$A$2:$A$871,O$1,[2]掉落汇总!$C$2:$C$871,$Q$1)+SUMIFS(OFFSET([2]掉落汇总!$C$2:$C$871,,MATCH($B162,[2]掉落汇总!$D$1:$M$1)),[2]掉落汇总!$A$2:$A$871,O$1,[2]掉落汇总!$C$2:$C$871,$Q$2)/$Q$3)*宝箱投放计算!N162</f>
        <v>0.17426381605486088</v>
      </c>
    </row>
    <row r="163" spans="1:15" x14ac:dyDescent="0.2">
      <c r="A163">
        <f>玩家成长时间线!A163</f>
        <v>162</v>
      </c>
      <c r="B163">
        <f>玩家成长时间线!B163</f>
        <v>10</v>
      </c>
      <c r="C163">
        <f ca="1">SUM($D$2:D163)</f>
        <v>608.47154421611833</v>
      </c>
      <c r="D163">
        <f t="shared" ca="1" si="2"/>
        <v>3.4289117493795946</v>
      </c>
      <c r="E163">
        <f ca="1">(SUMIFS(OFFSET([2]掉落汇总!$C$2:$C$871,,MATCH($B163,[2]掉落汇总!$D$1:$M$1)),[2]掉落汇总!$A$2:$A$871,E$1,[2]掉落汇总!$C$2:$C$871,$Q$1)+SUMIFS(OFFSET([2]掉落汇总!$C$2:$C$871,,MATCH($B163,[2]掉落汇总!$D$1:$M$1)),[2]掉落汇总!$A$2:$A$871,E$1,[2]掉落汇总!$C$2:$C$871,$Q$2)/$Q$3)*宝箱投放计算!D163</f>
        <v>1.1193367701209889</v>
      </c>
      <c r="F163">
        <f ca="1">(SUMIFS(OFFSET([2]掉落汇总!$C$2:$C$871,,MATCH($B163,[2]掉落汇总!$D$1:$M$1)),[2]掉落汇总!$A$2:$A$871,F$1,[2]掉落汇总!$C$2:$C$871,$Q$1)+SUMIFS(OFFSET([2]掉落汇总!$C$2:$C$871,,MATCH($B163,[2]掉落汇总!$D$1:$M$1)),[2]掉落汇总!$A$2:$A$871,F$1,[2]掉落汇总!$C$2:$C$871,$Q$2)/$Q$3)*宝箱投放计算!E163</f>
        <v>1.3244406196213427</v>
      </c>
      <c r="G163">
        <f ca="1">(SUMIFS(OFFSET([2]掉落汇总!$C$2:$C$871,,MATCH($B163,[2]掉落汇总!$D$1:$M$1)),[2]掉落汇总!$A$2:$A$871,G$1,[2]掉落汇总!$C$2:$C$871,$Q$1)+SUMIFS(OFFSET([2]掉落汇总!$C$2:$C$871,,MATCH($B163,[2]掉落汇总!$D$1:$M$1)),[2]掉落汇总!$A$2:$A$871,G$1,[2]掉落汇总!$C$2:$C$871,$Q$2)/$Q$3)*宝箱投放计算!F163</f>
        <v>0</v>
      </c>
      <c r="H163">
        <f ca="1">(SUMIFS(OFFSET([2]掉落汇总!$C$2:$C$871,,MATCH($B163,[2]掉落汇总!$D$1:$M$1)),[2]掉落汇总!$A$2:$A$871,H$1,[2]掉落汇总!$C$2:$C$871,$Q$1)+SUMIFS(OFFSET([2]掉落汇总!$C$2:$C$871,,MATCH($B163,[2]掉落汇总!$D$1:$M$1)),[2]掉落汇总!$A$2:$A$871,H$1,[2]掉落汇总!$C$2:$C$871,$Q$2)/$Q$3)*宝箱投放计算!G163</f>
        <v>0</v>
      </c>
      <c r="I163">
        <f ca="1">(SUMIFS(OFFSET([2]掉落汇总!$C$2:$C$871,,MATCH($B163,[2]掉落汇总!$D$1:$M$1)),[2]掉落汇总!$A$2:$A$871,I$1,[2]掉落汇总!$C$2:$C$871,$Q$1)+SUMIFS(OFFSET([2]掉落汇总!$C$2:$C$871,,MATCH($B163,[2]掉落汇总!$D$1:$M$1)),[2]掉落汇总!$A$2:$A$871,I$1,[2]掉落汇总!$C$2:$C$871,$Q$2)/$Q$3)*宝箱投放计算!H163</f>
        <v>0</v>
      </c>
      <c r="J163">
        <f ca="1">(SUMIFS(OFFSET([2]掉落汇总!$C$2:$C$871,,MATCH($B163,[2]掉落汇总!$D$1:$M$1)),[2]掉落汇总!$A$2:$A$871,J$1,[2]掉落汇总!$C$2:$C$871,$Q$1)+SUMIFS(OFFSET([2]掉落汇总!$C$2:$C$871,,MATCH($B163,[2]掉落汇总!$D$1:$M$1)),[2]掉落汇总!$A$2:$A$871,J$1,[2]掉落汇总!$C$2:$C$871,$Q$2)/$Q$3)*宝箱投放计算!I163</f>
        <v>0</v>
      </c>
      <c r="K163">
        <f ca="1">(SUMIFS(OFFSET([2]掉落汇总!$C$2:$C$871,,MATCH($B163,[2]掉落汇总!$D$1:$M$1)),[2]掉落汇总!$A$2:$A$871,K$1,[2]掉落汇总!$C$2:$C$871,$Q$1)+SUMIFS(OFFSET([2]掉落汇总!$C$2:$C$871,,MATCH($B163,[2]掉落汇总!$D$1:$M$1)),[2]掉落汇总!$A$2:$A$871,K$1,[2]掉落汇总!$C$2:$C$871,$Q$2)/$Q$3)*宝箱投放计算!J163</f>
        <v>0</v>
      </c>
      <c r="L163">
        <f ca="1">(SUMIFS(OFFSET([2]掉落汇总!$C$2:$C$871,,MATCH($B163,[2]掉落汇总!$D$1:$M$1)),[2]掉落汇总!$A$2:$A$871,L$1,[2]掉落汇总!$C$2:$C$871,$Q$1)+SUMIFS(OFFSET([2]掉落汇总!$C$2:$C$871,,MATCH($B163,[2]掉落汇总!$D$1:$M$1)),[2]掉落汇总!$A$2:$A$871,L$1,[2]掉落汇总!$C$2:$C$871,$Q$2)/$Q$3)*宝箱投放计算!K163</f>
        <v>0.36522354606582519</v>
      </c>
      <c r="M163">
        <f ca="1">(SUMIFS(OFFSET([2]掉落汇总!$C$2:$C$871,,MATCH($B163,[2]掉落汇总!$D$1:$M$1)),[2]掉落汇总!$A$2:$A$871,M$1,[2]掉落汇总!$C$2:$C$871,$Q$1)+SUMIFS(OFFSET([2]掉落汇总!$C$2:$C$871,,MATCH($B163,[2]掉落汇总!$D$1:$M$1)),[2]掉落汇总!$A$2:$A$871,M$1,[2]掉落汇总!$C$2:$C$871,$Q$2)/$Q$3)*宝箱投放计算!L163</f>
        <v>0.36155552960411075</v>
      </c>
      <c r="N163">
        <f ca="1">(SUMIFS(OFFSET([2]掉落汇总!$C$2:$C$871,,MATCH($B163,[2]掉落汇总!$D$1:$M$1)),[2]掉落汇总!$A$2:$A$871,N$1,[2]掉落汇总!$C$2:$C$871,$Q$1)+SUMIFS(OFFSET([2]掉落汇总!$C$2:$C$871,,MATCH($B163,[2]掉落汇总!$D$1:$M$1)),[2]掉落汇总!$A$2:$A$871,N$1,[2]掉落汇总!$C$2:$C$871,$Q$2)/$Q$3)*宝箱投放计算!M163</f>
        <v>8.4091467912466203E-2</v>
      </c>
      <c r="O163">
        <f ca="1">(SUMIFS(OFFSET([2]掉落汇总!$C$2:$C$871,,MATCH($B163,[2]掉落汇总!$D$1:$M$1)),[2]掉落汇总!$A$2:$A$871,O$1,[2]掉落汇总!$C$2:$C$871,$Q$1)+SUMIFS(OFFSET([2]掉落汇总!$C$2:$C$871,,MATCH($B163,[2]掉落汇总!$D$1:$M$1)),[2]掉落汇总!$A$2:$A$871,O$1,[2]掉落汇总!$C$2:$C$871,$Q$2)/$Q$3)*宝箱投放计算!N163</f>
        <v>0.17426381605486088</v>
      </c>
    </row>
    <row r="164" spans="1:15" x14ac:dyDescent="0.2">
      <c r="A164">
        <f>玩家成长时间线!A164</f>
        <v>163</v>
      </c>
      <c r="B164">
        <f>玩家成长时间线!B164</f>
        <v>10</v>
      </c>
      <c r="C164">
        <f ca="1">SUM($D$2:D164)</f>
        <v>611.99590046839114</v>
      </c>
      <c r="D164">
        <f t="shared" ca="1" si="2"/>
        <v>3.5243562522728085</v>
      </c>
      <c r="E164">
        <f ca="1">(SUMIFS(OFFSET([2]掉落汇总!$C$2:$C$871,,MATCH($B164,[2]掉落汇总!$D$1:$M$1)),[2]掉落汇总!$A$2:$A$871,E$1,[2]掉落汇总!$C$2:$C$871,$Q$1)+SUMIFS(OFFSET([2]掉落汇总!$C$2:$C$871,,MATCH($B164,[2]掉落汇总!$D$1:$M$1)),[2]掉落汇总!$A$2:$A$871,E$1,[2]掉落汇总!$C$2:$C$871,$Q$2)/$Q$3)*宝箱投放计算!D164</f>
        <v>1.2147812730142029</v>
      </c>
      <c r="F164">
        <f ca="1">(SUMIFS(OFFSET([2]掉落汇总!$C$2:$C$871,,MATCH($B164,[2]掉落汇总!$D$1:$M$1)),[2]掉落汇总!$A$2:$A$871,F$1,[2]掉落汇总!$C$2:$C$871,$Q$1)+SUMIFS(OFFSET([2]掉落汇总!$C$2:$C$871,,MATCH($B164,[2]掉落汇总!$D$1:$M$1)),[2]掉落汇总!$A$2:$A$871,F$1,[2]掉落汇总!$C$2:$C$871,$Q$2)/$Q$3)*宝箱投放计算!E164</f>
        <v>1.3244406196213427</v>
      </c>
      <c r="G164">
        <f ca="1">(SUMIFS(OFFSET([2]掉落汇总!$C$2:$C$871,,MATCH($B164,[2]掉落汇总!$D$1:$M$1)),[2]掉落汇总!$A$2:$A$871,G$1,[2]掉落汇总!$C$2:$C$871,$Q$1)+SUMIFS(OFFSET([2]掉落汇总!$C$2:$C$871,,MATCH($B164,[2]掉落汇总!$D$1:$M$1)),[2]掉落汇总!$A$2:$A$871,G$1,[2]掉落汇总!$C$2:$C$871,$Q$2)/$Q$3)*宝箱投放计算!F164</f>
        <v>0</v>
      </c>
      <c r="H164">
        <f ca="1">(SUMIFS(OFFSET([2]掉落汇总!$C$2:$C$871,,MATCH($B164,[2]掉落汇总!$D$1:$M$1)),[2]掉落汇总!$A$2:$A$871,H$1,[2]掉落汇总!$C$2:$C$871,$Q$1)+SUMIFS(OFFSET([2]掉落汇总!$C$2:$C$871,,MATCH($B164,[2]掉落汇总!$D$1:$M$1)),[2]掉落汇总!$A$2:$A$871,H$1,[2]掉落汇总!$C$2:$C$871,$Q$2)/$Q$3)*宝箱投放计算!G164</f>
        <v>0</v>
      </c>
      <c r="I164">
        <f ca="1">(SUMIFS(OFFSET([2]掉落汇总!$C$2:$C$871,,MATCH($B164,[2]掉落汇总!$D$1:$M$1)),[2]掉落汇总!$A$2:$A$871,I$1,[2]掉落汇总!$C$2:$C$871,$Q$1)+SUMIFS(OFFSET([2]掉落汇总!$C$2:$C$871,,MATCH($B164,[2]掉落汇总!$D$1:$M$1)),[2]掉落汇总!$A$2:$A$871,I$1,[2]掉落汇总!$C$2:$C$871,$Q$2)/$Q$3)*宝箱投放计算!H164</f>
        <v>0</v>
      </c>
      <c r="J164">
        <f ca="1">(SUMIFS(OFFSET([2]掉落汇总!$C$2:$C$871,,MATCH($B164,[2]掉落汇总!$D$1:$M$1)),[2]掉落汇总!$A$2:$A$871,J$1,[2]掉落汇总!$C$2:$C$871,$Q$1)+SUMIFS(OFFSET([2]掉落汇总!$C$2:$C$871,,MATCH($B164,[2]掉落汇总!$D$1:$M$1)),[2]掉落汇总!$A$2:$A$871,J$1,[2]掉落汇总!$C$2:$C$871,$Q$2)/$Q$3)*宝箱投放计算!I164</f>
        <v>0</v>
      </c>
      <c r="K164">
        <f ca="1">(SUMIFS(OFFSET([2]掉落汇总!$C$2:$C$871,,MATCH($B164,[2]掉落汇总!$D$1:$M$1)),[2]掉落汇总!$A$2:$A$871,K$1,[2]掉落汇总!$C$2:$C$871,$Q$1)+SUMIFS(OFFSET([2]掉落汇总!$C$2:$C$871,,MATCH($B164,[2]掉落汇总!$D$1:$M$1)),[2]掉落汇总!$A$2:$A$871,K$1,[2]掉落汇总!$C$2:$C$871,$Q$2)/$Q$3)*宝箱投放计算!J164</f>
        <v>0</v>
      </c>
      <c r="L164">
        <f ca="1">(SUMIFS(OFFSET([2]掉落汇总!$C$2:$C$871,,MATCH($B164,[2]掉落汇总!$D$1:$M$1)),[2]掉落汇总!$A$2:$A$871,L$1,[2]掉落汇总!$C$2:$C$871,$Q$1)+SUMIFS(OFFSET([2]掉落汇总!$C$2:$C$871,,MATCH($B164,[2]掉落汇总!$D$1:$M$1)),[2]掉落汇总!$A$2:$A$871,L$1,[2]掉落汇总!$C$2:$C$871,$Q$2)/$Q$3)*宝箱投放计算!K164</f>
        <v>0.36522354606582519</v>
      </c>
      <c r="M164">
        <f ca="1">(SUMIFS(OFFSET([2]掉落汇总!$C$2:$C$871,,MATCH($B164,[2]掉落汇总!$D$1:$M$1)),[2]掉落汇总!$A$2:$A$871,M$1,[2]掉落汇总!$C$2:$C$871,$Q$1)+SUMIFS(OFFSET([2]掉落汇总!$C$2:$C$871,,MATCH($B164,[2]掉落汇总!$D$1:$M$1)),[2]掉落汇总!$A$2:$A$871,M$1,[2]掉落汇总!$C$2:$C$871,$Q$2)/$Q$3)*宝箱投放计算!L164</f>
        <v>0.36155552960411075</v>
      </c>
      <c r="N164">
        <f ca="1">(SUMIFS(OFFSET([2]掉落汇总!$C$2:$C$871,,MATCH($B164,[2]掉落汇总!$D$1:$M$1)),[2]掉落汇总!$A$2:$A$871,N$1,[2]掉落汇总!$C$2:$C$871,$Q$1)+SUMIFS(OFFSET([2]掉落汇总!$C$2:$C$871,,MATCH($B164,[2]掉落汇总!$D$1:$M$1)),[2]掉落汇总!$A$2:$A$871,N$1,[2]掉落汇总!$C$2:$C$871,$Q$2)/$Q$3)*宝箱投放计算!M164</f>
        <v>8.4091467912466203E-2</v>
      </c>
      <c r="O164">
        <f ca="1">(SUMIFS(OFFSET([2]掉落汇总!$C$2:$C$871,,MATCH($B164,[2]掉落汇总!$D$1:$M$1)),[2]掉落汇总!$A$2:$A$871,O$1,[2]掉落汇总!$C$2:$C$871,$Q$1)+SUMIFS(OFFSET([2]掉落汇总!$C$2:$C$871,,MATCH($B164,[2]掉落汇总!$D$1:$M$1)),[2]掉落汇总!$A$2:$A$871,O$1,[2]掉落汇总!$C$2:$C$871,$Q$2)/$Q$3)*宝箱投放计算!N164</f>
        <v>0.17426381605486088</v>
      </c>
    </row>
    <row r="165" spans="1:15" x14ac:dyDescent="0.2">
      <c r="A165">
        <f>玩家成长时间线!A165</f>
        <v>164</v>
      </c>
      <c r="B165">
        <f>玩家成长时间线!B165</f>
        <v>10</v>
      </c>
      <c r="C165">
        <f ca="1">SUM($D$2:D165)</f>
        <v>615.43390217042725</v>
      </c>
      <c r="D165">
        <f t="shared" ca="1" si="2"/>
        <v>3.4380017020360913</v>
      </c>
      <c r="E165">
        <f ca="1">(SUMIFS(OFFSET([2]掉落汇总!$C$2:$C$871,,MATCH($B165,[2]掉落汇总!$D$1:$M$1)),[2]掉落汇总!$A$2:$A$871,E$1,[2]掉落汇总!$C$2:$C$871,$Q$1)+SUMIFS(OFFSET([2]掉落汇总!$C$2:$C$871,,MATCH($B165,[2]掉落汇总!$D$1:$M$1)),[2]掉落汇总!$A$2:$A$871,E$1,[2]掉落汇总!$C$2:$C$871,$Q$2)/$Q$3)*宝箱投放计算!D165</f>
        <v>1.1284267227774856</v>
      </c>
      <c r="F165">
        <f ca="1">(SUMIFS(OFFSET([2]掉落汇总!$C$2:$C$871,,MATCH($B165,[2]掉落汇总!$D$1:$M$1)),[2]掉落汇总!$A$2:$A$871,F$1,[2]掉落汇总!$C$2:$C$871,$Q$1)+SUMIFS(OFFSET([2]掉落汇总!$C$2:$C$871,,MATCH($B165,[2]掉落汇总!$D$1:$M$1)),[2]掉落汇总!$A$2:$A$871,F$1,[2]掉落汇总!$C$2:$C$871,$Q$2)/$Q$3)*宝箱投放计算!E165</f>
        <v>1.3244406196213427</v>
      </c>
      <c r="G165">
        <f ca="1">(SUMIFS(OFFSET([2]掉落汇总!$C$2:$C$871,,MATCH($B165,[2]掉落汇总!$D$1:$M$1)),[2]掉落汇总!$A$2:$A$871,G$1,[2]掉落汇总!$C$2:$C$871,$Q$1)+SUMIFS(OFFSET([2]掉落汇总!$C$2:$C$871,,MATCH($B165,[2]掉落汇总!$D$1:$M$1)),[2]掉落汇总!$A$2:$A$871,G$1,[2]掉落汇总!$C$2:$C$871,$Q$2)/$Q$3)*宝箱投放计算!F165</f>
        <v>0</v>
      </c>
      <c r="H165">
        <f ca="1">(SUMIFS(OFFSET([2]掉落汇总!$C$2:$C$871,,MATCH($B165,[2]掉落汇总!$D$1:$M$1)),[2]掉落汇总!$A$2:$A$871,H$1,[2]掉落汇总!$C$2:$C$871,$Q$1)+SUMIFS(OFFSET([2]掉落汇总!$C$2:$C$871,,MATCH($B165,[2]掉落汇总!$D$1:$M$1)),[2]掉落汇总!$A$2:$A$871,H$1,[2]掉落汇总!$C$2:$C$871,$Q$2)/$Q$3)*宝箱投放计算!G165</f>
        <v>0</v>
      </c>
      <c r="I165">
        <f ca="1">(SUMIFS(OFFSET([2]掉落汇总!$C$2:$C$871,,MATCH($B165,[2]掉落汇总!$D$1:$M$1)),[2]掉落汇总!$A$2:$A$871,I$1,[2]掉落汇总!$C$2:$C$871,$Q$1)+SUMIFS(OFFSET([2]掉落汇总!$C$2:$C$871,,MATCH($B165,[2]掉落汇总!$D$1:$M$1)),[2]掉落汇总!$A$2:$A$871,I$1,[2]掉落汇总!$C$2:$C$871,$Q$2)/$Q$3)*宝箱投放计算!H165</f>
        <v>0</v>
      </c>
      <c r="J165">
        <f ca="1">(SUMIFS(OFFSET([2]掉落汇总!$C$2:$C$871,,MATCH($B165,[2]掉落汇总!$D$1:$M$1)),[2]掉落汇总!$A$2:$A$871,J$1,[2]掉落汇总!$C$2:$C$871,$Q$1)+SUMIFS(OFFSET([2]掉落汇总!$C$2:$C$871,,MATCH($B165,[2]掉落汇总!$D$1:$M$1)),[2]掉落汇总!$A$2:$A$871,J$1,[2]掉落汇总!$C$2:$C$871,$Q$2)/$Q$3)*宝箱投放计算!I165</f>
        <v>0</v>
      </c>
      <c r="K165">
        <f ca="1">(SUMIFS(OFFSET([2]掉落汇总!$C$2:$C$871,,MATCH($B165,[2]掉落汇总!$D$1:$M$1)),[2]掉落汇总!$A$2:$A$871,K$1,[2]掉落汇总!$C$2:$C$871,$Q$1)+SUMIFS(OFFSET([2]掉落汇总!$C$2:$C$871,,MATCH($B165,[2]掉落汇总!$D$1:$M$1)),[2]掉落汇总!$A$2:$A$871,K$1,[2]掉落汇总!$C$2:$C$871,$Q$2)/$Q$3)*宝箱投放计算!J165</f>
        <v>0</v>
      </c>
      <c r="L165">
        <f ca="1">(SUMIFS(OFFSET([2]掉落汇总!$C$2:$C$871,,MATCH($B165,[2]掉落汇总!$D$1:$M$1)),[2]掉落汇总!$A$2:$A$871,L$1,[2]掉落汇总!$C$2:$C$871,$Q$1)+SUMIFS(OFFSET([2]掉落汇总!$C$2:$C$871,,MATCH($B165,[2]掉落汇总!$D$1:$M$1)),[2]掉落汇总!$A$2:$A$871,L$1,[2]掉落汇总!$C$2:$C$871,$Q$2)/$Q$3)*宝箱投放计算!K165</f>
        <v>0.36522354606582519</v>
      </c>
      <c r="M165">
        <f ca="1">(SUMIFS(OFFSET([2]掉落汇总!$C$2:$C$871,,MATCH($B165,[2]掉落汇总!$D$1:$M$1)),[2]掉落汇总!$A$2:$A$871,M$1,[2]掉落汇总!$C$2:$C$871,$Q$1)+SUMIFS(OFFSET([2]掉落汇总!$C$2:$C$871,,MATCH($B165,[2]掉落汇总!$D$1:$M$1)),[2]掉落汇总!$A$2:$A$871,M$1,[2]掉落汇总!$C$2:$C$871,$Q$2)/$Q$3)*宝箱投放计算!L165</f>
        <v>0.36155552960411075</v>
      </c>
      <c r="N165">
        <f ca="1">(SUMIFS(OFFSET([2]掉落汇总!$C$2:$C$871,,MATCH($B165,[2]掉落汇总!$D$1:$M$1)),[2]掉落汇总!$A$2:$A$871,N$1,[2]掉落汇总!$C$2:$C$871,$Q$1)+SUMIFS(OFFSET([2]掉落汇总!$C$2:$C$871,,MATCH($B165,[2]掉落汇总!$D$1:$M$1)),[2]掉落汇总!$A$2:$A$871,N$1,[2]掉落汇总!$C$2:$C$871,$Q$2)/$Q$3)*宝箱投放计算!M165</f>
        <v>8.4091467912466203E-2</v>
      </c>
      <c r="O165">
        <f ca="1">(SUMIFS(OFFSET([2]掉落汇总!$C$2:$C$871,,MATCH($B165,[2]掉落汇总!$D$1:$M$1)),[2]掉落汇总!$A$2:$A$871,O$1,[2]掉落汇总!$C$2:$C$871,$Q$1)+SUMIFS(OFFSET([2]掉落汇总!$C$2:$C$871,,MATCH($B165,[2]掉落汇总!$D$1:$M$1)),[2]掉落汇总!$A$2:$A$871,O$1,[2]掉落汇总!$C$2:$C$871,$Q$2)/$Q$3)*宝箱投放计算!N165</f>
        <v>0.17426381605486088</v>
      </c>
    </row>
    <row r="166" spans="1:15" x14ac:dyDescent="0.2">
      <c r="A166">
        <f>玩家成长时间线!A166</f>
        <v>165</v>
      </c>
      <c r="B166">
        <f>玩家成长时间线!B166</f>
        <v>10</v>
      </c>
      <c r="C166">
        <f ca="1">SUM($D$2:D166)</f>
        <v>618.8764488487916</v>
      </c>
      <c r="D166">
        <f t="shared" ca="1" si="2"/>
        <v>3.4425466783643395</v>
      </c>
      <c r="E166">
        <f ca="1">(SUMIFS(OFFSET([2]掉落汇总!$C$2:$C$871,,MATCH($B166,[2]掉落汇总!$D$1:$M$1)),[2]掉落汇总!$A$2:$A$871,E$1,[2]掉落汇总!$C$2:$C$871,$Q$1)+SUMIFS(OFFSET([2]掉落汇总!$C$2:$C$871,,MATCH($B166,[2]掉落汇总!$D$1:$M$1)),[2]掉落汇总!$A$2:$A$871,E$1,[2]掉落汇总!$C$2:$C$871,$Q$2)/$Q$3)*宝箱投放计算!D166</f>
        <v>1.1329716991057337</v>
      </c>
      <c r="F166">
        <f ca="1">(SUMIFS(OFFSET([2]掉落汇总!$C$2:$C$871,,MATCH($B166,[2]掉落汇总!$D$1:$M$1)),[2]掉落汇总!$A$2:$A$871,F$1,[2]掉落汇总!$C$2:$C$871,$Q$1)+SUMIFS(OFFSET([2]掉落汇总!$C$2:$C$871,,MATCH($B166,[2]掉落汇总!$D$1:$M$1)),[2]掉落汇总!$A$2:$A$871,F$1,[2]掉落汇总!$C$2:$C$871,$Q$2)/$Q$3)*宝箱投放计算!E166</f>
        <v>1.3244406196213427</v>
      </c>
      <c r="G166">
        <f ca="1">(SUMIFS(OFFSET([2]掉落汇总!$C$2:$C$871,,MATCH($B166,[2]掉落汇总!$D$1:$M$1)),[2]掉落汇总!$A$2:$A$871,G$1,[2]掉落汇总!$C$2:$C$871,$Q$1)+SUMIFS(OFFSET([2]掉落汇总!$C$2:$C$871,,MATCH($B166,[2]掉落汇总!$D$1:$M$1)),[2]掉落汇总!$A$2:$A$871,G$1,[2]掉落汇总!$C$2:$C$871,$Q$2)/$Q$3)*宝箱投放计算!F166</f>
        <v>0</v>
      </c>
      <c r="H166">
        <f ca="1">(SUMIFS(OFFSET([2]掉落汇总!$C$2:$C$871,,MATCH($B166,[2]掉落汇总!$D$1:$M$1)),[2]掉落汇总!$A$2:$A$871,H$1,[2]掉落汇总!$C$2:$C$871,$Q$1)+SUMIFS(OFFSET([2]掉落汇总!$C$2:$C$871,,MATCH($B166,[2]掉落汇总!$D$1:$M$1)),[2]掉落汇总!$A$2:$A$871,H$1,[2]掉落汇总!$C$2:$C$871,$Q$2)/$Q$3)*宝箱投放计算!G166</f>
        <v>0</v>
      </c>
      <c r="I166">
        <f ca="1">(SUMIFS(OFFSET([2]掉落汇总!$C$2:$C$871,,MATCH($B166,[2]掉落汇总!$D$1:$M$1)),[2]掉落汇总!$A$2:$A$871,I$1,[2]掉落汇总!$C$2:$C$871,$Q$1)+SUMIFS(OFFSET([2]掉落汇总!$C$2:$C$871,,MATCH($B166,[2]掉落汇总!$D$1:$M$1)),[2]掉落汇总!$A$2:$A$871,I$1,[2]掉落汇总!$C$2:$C$871,$Q$2)/$Q$3)*宝箱投放计算!H166</f>
        <v>0</v>
      </c>
      <c r="J166">
        <f ca="1">(SUMIFS(OFFSET([2]掉落汇总!$C$2:$C$871,,MATCH($B166,[2]掉落汇总!$D$1:$M$1)),[2]掉落汇总!$A$2:$A$871,J$1,[2]掉落汇总!$C$2:$C$871,$Q$1)+SUMIFS(OFFSET([2]掉落汇总!$C$2:$C$871,,MATCH($B166,[2]掉落汇总!$D$1:$M$1)),[2]掉落汇总!$A$2:$A$871,J$1,[2]掉落汇总!$C$2:$C$871,$Q$2)/$Q$3)*宝箱投放计算!I166</f>
        <v>0</v>
      </c>
      <c r="K166">
        <f ca="1">(SUMIFS(OFFSET([2]掉落汇总!$C$2:$C$871,,MATCH($B166,[2]掉落汇总!$D$1:$M$1)),[2]掉落汇总!$A$2:$A$871,K$1,[2]掉落汇总!$C$2:$C$871,$Q$1)+SUMIFS(OFFSET([2]掉落汇总!$C$2:$C$871,,MATCH($B166,[2]掉落汇总!$D$1:$M$1)),[2]掉落汇总!$A$2:$A$871,K$1,[2]掉落汇总!$C$2:$C$871,$Q$2)/$Q$3)*宝箱投放计算!J166</f>
        <v>0</v>
      </c>
      <c r="L166">
        <f ca="1">(SUMIFS(OFFSET([2]掉落汇总!$C$2:$C$871,,MATCH($B166,[2]掉落汇总!$D$1:$M$1)),[2]掉落汇总!$A$2:$A$871,L$1,[2]掉落汇总!$C$2:$C$871,$Q$1)+SUMIFS(OFFSET([2]掉落汇总!$C$2:$C$871,,MATCH($B166,[2]掉落汇总!$D$1:$M$1)),[2]掉落汇总!$A$2:$A$871,L$1,[2]掉落汇总!$C$2:$C$871,$Q$2)/$Q$3)*宝箱投放计算!K166</f>
        <v>0.36522354606582519</v>
      </c>
      <c r="M166">
        <f ca="1">(SUMIFS(OFFSET([2]掉落汇总!$C$2:$C$871,,MATCH($B166,[2]掉落汇总!$D$1:$M$1)),[2]掉落汇总!$A$2:$A$871,M$1,[2]掉落汇总!$C$2:$C$871,$Q$1)+SUMIFS(OFFSET([2]掉落汇总!$C$2:$C$871,,MATCH($B166,[2]掉落汇总!$D$1:$M$1)),[2]掉落汇总!$A$2:$A$871,M$1,[2]掉落汇总!$C$2:$C$871,$Q$2)/$Q$3)*宝箱投放计算!L166</f>
        <v>0.36155552960411075</v>
      </c>
      <c r="N166">
        <f ca="1">(SUMIFS(OFFSET([2]掉落汇总!$C$2:$C$871,,MATCH($B166,[2]掉落汇总!$D$1:$M$1)),[2]掉落汇总!$A$2:$A$871,N$1,[2]掉落汇总!$C$2:$C$871,$Q$1)+SUMIFS(OFFSET([2]掉落汇总!$C$2:$C$871,,MATCH($B166,[2]掉落汇总!$D$1:$M$1)),[2]掉落汇总!$A$2:$A$871,N$1,[2]掉落汇总!$C$2:$C$871,$Q$2)/$Q$3)*宝箱投放计算!M166</f>
        <v>8.4091467912466203E-2</v>
      </c>
      <c r="O166">
        <f ca="1">(SUMIFS(OFFSET([2]掉落汇总!$C$2:$C$871,,MATCH($B166,[2]掉落汇总!$D$1:$M$1)),[2]掉落汇总!$A$2:$A$871,O$1,[2]掉落汇总!$C$2:$C$871,$Q$1)+SUMIFS(OFFSET([2]掉落汇总!$C$2:$C$871,,MATCH($B166,[2]掉落汇总!$D$1:$M$1)),[2]掉落汇总!$A$2:$A$871,O$1,[2]掉落汇总!$C$2:$C$871,$Q$2)/$Q$3)*宝箱投放计算!N166</f>
        <v>0.17426381605486088</v>
      </c>
    </row>
    <row r="167" spans="1:15" x14ac:dyDescent="0.2">
      <c r="A167">
        <f>玩家成长时间线!A167</f>
        <v>166</v>
      </c>
      <c r="B167">
        <f>玩家成长时间线!B167</f>
        <v>10</v>
      </c>
      <c r="C167">
        <f ca="1">SUM($D$2:D167)</f>
        <v>622.36899026676667</v>
      </c>
      <c r="D167">
        <f t="shared" ca="1" si="2"/>
        <v>3.4925414179750707</v>
      </c>
      <c r="E167">
        <f ca="1">(SUMIFS(OFFSET([2]掉落汇总!$C$2:$C$871,,MATCH($B167,[2]掉落汇总!$D$1:$M$1)),[2]掉落汇总!$A$2:$A$871,E$1,[2]掉落汇总!$C$2:$C$871,$Q$1)+SUMIFS(OFFSET([2]掉落汇总!$C$2:$C$871,,MATCH($B167,[2]掉落汇总!$D$1:$M$1)),[2]掉落汇总!$A$2:$A$871,E$1,[2]掉落汇总!$C$2:$C$871,$Q$2)/$Q$3)*宝箱投放计算!D167</f>
        <v>1.1829664387164649</v>
      </c>
      <c r="F167">
        <f ca="1">(SUMIFS(OFFSET([2]掉落汇总!$C$2:$C$871,,MATCH($B167,[2]掉落汇总!$D$1:$M$1)),[2]掉落汇总!$A$2:$A$871,F$1,[2]掉落汇总!$C$2:$C$871,$Q$1)+SUMIFS(OFFSET([2]掉落汇总!$C$2:$C$871,,MATCH($B167,[2]掉落汇总!$D$1:$M$1)),[2]掉落汇总!$A$2:$A$871,F$1,[2]掉落汇总!$C$2:$C$871,$Q$2)/$Q$3)*宝箱投放计算!E167</f>
        <v>1.3244406196213427</v>
      </c>
      <c r="G167">
        <f ca="1">(SUMIFS(OFFSET([2]掉落汇总!$C$2:$C$871,,MATCH($B167,[2]掉落汇总!$D$1:$M$1)),[2]掉落汇总!$A$2:$A$871,G$1,[2]掉落汇总!$C$2:$C$871,$Q$1)+SUMIFS(OFFSET([2]掉落汇总!$C$2:$C$871,,MATCH($B167,[2]掉落汇总!$D$1:$M$1)),[2]掉落汇总!$A$2:$A$871,G$1,[2]掉落汇总!$C$2:$C$871,$Q$2)/$Q$3)*宝箱投放计算!F167</f>
        <v>0</v>
      </c>
      <c r="H167">
        <f ca="1">(SUMIFS(OFFSET([2]掉落汇总!$C$2:$C$871,,MATCH($B167,[2]掉落汇总!$D$1:$M$1)),[2]掉落汇总!$A$2:$A$871,H$1,[2]掉落汇总!$C$2:$C$871,$Q$1)+SUMIFS(OFFSET([2]掉落汇总!$C$2:$C$871,,MATCH($B167,[2]掉落汇总!$D$1:$M$1)),[2]掉落汇总!$A$2:$A$871,H$1,[2]掉落汇总!$C$2:$C$871,$Q$2)/$Q$3)*宝箱投放计算!G167</f>
        <v>0</v>
      </c>
      <c r="I167">
        <f ca="1">(SUMIFS(OFFSET([2]掉落汇总!$C$2:$C$871,,MATCH($B167,[2]掉落汇总!$D$1:$M$1)),[2]掉落汇总!$A$2:$A$871,I$1,[2]掉落汇总!$C$2:$C$871,$Q$1)+SUMIFS(OFFSET([2]掉落汇总!$C$2:$C$871,,MATCH($B167,[2]掉落汇总!$D$1:$M$1)),[2]掉落汇总!$A$2:$A$871,I$1,[2]掉落汇总!$C$2:$C$871,$Q$2)/$Q$3)*宝箱投放计算!H167</f>
        <v>0</v>
      </c>
      <c r="J167">
        <f ca="1">(SUMIFS(OFFSET([2]掉落汇总!$C$2:$C$871,,MATCH($B167,[2]掉落汇总!$D$1:$M$1)),[2]掉落汇总!$A$2:$A$871,J$1,[2]掉落汇总!$C$2:$C$871,$Q$1)+SUMIFS(OFFSET([2]掉落汇总!$C$2:$C$871,,MATCH($B167,[2]掉落汇总!$D$1:$M$1)),[2]掉落汇总!$A$2:$A$871,J$1,[2]掉落汇总!$C$2:$C$871,$Q$2)/$Q$3)*宝箱投放计算!I167</f>
        <v>0</v>
      </c>
      <c r="K167">
        <f ca="1">(SUMIFS(OFFSET([2]掉落汇总!$C$2:$C$871,,MATCH($B167,[2]掉落汇总!$D$1:$M$1)),[2]掉落汇总!$A$2:$A$871,K$1,[2]掉落汇总!$C$2:$C$871,$Q$1)+SUMIFS(OFFSET([2]掉落汇总!$C$2:$C$871,,MATCH($B167,[2]掉落汇总!$D$1:$M$1)),[2]掉落汇总!$A$2:$A$871,K$1,[2]掉落汇总!$C$2:$C$871,$Q$2)/$Q$3)*宝箱投放计算!J167</f>
        <v>0</v>
      </c>
      <c r="L167">
        <f ca="1">(SUMIFS(OFFSET([2]掉落汇总!$C$2:$C$871,,MATCH($B167,[2]掉落汇总!$D$1:$M$1)),[2]掉落汇总!$A$2:$A$871,L$1,[2]掉落汇总!$C$2:$C$871,$Q$1)+SUMIFS(OFFSET([2]掉落汇总!$C$2:$C$871,,MATCH($B167,[2]掉落汇总!$D$1:$M$1)),[2]掉落汇总!$A$2:$A$871,L$1,[2]掉落汇总!$C$2:$C$871,$Q$2)/$Q$3)*宝箱投放计算!K167</f>
        <v>0.36522354606582519</v>
      </c>
      <c r="M167">
        <f ca="1">(SUMIFS(OFFSET([2]掉落汇总!$C$2:$C$871,,MATCH($B167,[2]掉落汇总!$D$1:$M$1)),[2]掉落汇总!$A$2:$A$871,M$1,[2]掉落汇总!$C$2:$C$871,$Q$1)+SUMIFS(OFFSET([2]掉落汇总!$C$2:$C$871,,MATCH($B167,[2]掉落汇总!$D$1:$M$1)),[2]掉落汇总!$A$2:$A$871,M$1,[2]掉落汇总!$C$2:$C$871,$Q$2)/$Q$3)*宝箱投放计算!L167</f>
        <v>0.36155552960411075</v>
      </c>
      <c r="N167">
        <f ca="1">(SUMIFS(OFFSET([2]掉落汇总!$C$2:$C$871,,MATCH($B167,[2]掉落汇总!$D$1:$M$1)),[2]掉落汇总!$A$2:$A$871,N$1,[2]掉落汇总!$C$2:$C$871,$Q$1)+SUMIFS(OFFSET([2]掉落汇总!$C$2:$C$871,,MATCH($B167,[2]掉落汇总!$D$1:$M$1)),[2]掉落汇总!$A$2:$A$871,N$1,[2]掉落汇总!$C$2:$C$871,$Q$2)/$Q$3)*宝箱投放计算!M167</f>
        <v>8.4091467912466203E-2</v>
      </c>
      <c r="O167">
        <f ca="1">(SUMIFS(OFFSET([2]掉落汇总!$C$2:$C$871,,MATCH($B167,[2]掉落汇总!$D$1:$M$1)),[2]掉落汇总!$A$2:$A$871,O$1,[2]掉落汇总!$C$2:$C$871,$Q$1)+SUMIFS(OFFSET([2]掉落汇总!$C$2:$C$871,,MATCH($B167,[2]掉落汇总!$D$1:$M$1)),[2]掉落汇总!$A$2:$A$871,O$1,[2]掉落汇总!$C$2:$C$871,$Q$2)/$Q$3)*宝箱投放计算!N167</f>
        <v>0.17426381605486088</v>
      </c>
    </row>
    <row r="168" spans="1:15" x14ac:dyDescent="0.2">
      <c r="A168">
        <f>玩家成长时间线!A168</f>
        <v>167</v>
      </c>
      <c r="B168">
        <f>玩家成长时间线!B168</f>
        <v>10</v>
      </c>
      <c r="C168">
        <f ca="1">SUM($D$2:D168)</f>
        <v>625.82062689778752</v>
      </c>
      <c r="D168">
        <f t="shared" ca="1" si="2"/>
        <v>3.4516366310208362</v>
      </c>
      <c r="E168">
        <f ca="1">(SUMIFS(OFFSET([2]掉落汇总!$C$2:$C$871,,MATCH($B168,[2]掉落汇总!$D$1:$M$1)),[2]掉落汇总!$A$2:$A$871,E$1,[2]掉落汇总!$C$2:$C$871,$Q$1)+SUMIFS(OFFSET([2]掉落汇总!$C$2:$C$871,,MATCH($B168,[2]掉落汇总!$D$1:$M$1)),[2]掉落汇总!$A$2:$A$871,E$1,[2]掉落汇总!$C$2:$C$871,$Q$2)/$Q$3)*宝箱投放计算!D168</f>
        <v>1.1420616517622304</v>
      </c>
      <c r="F168">
        <f ca="1">(SUMIFS(OFFSET([2]掉落汇总!$C$2:$C$871,,MATCH($B168,[2]掉落汇总!$D$1:$M$1)),[2]掉落汇总!$A$2:$A$871,F$1,[2]掉落汇总!$C$2:$C$871,$Q$1)+SUMIFS(OFFSET([2]掉落汇总!$C$2:$C$871,,MATCH($B168,[2]掉落汇总!$D$1:$M$1)),[2]掉落汇总!$A$2:$A$871,F$1,[2]掉落汇总!$C$2:$C$871,$Q$2)/$Q$3)*宝箱投放计算!E168</f>
        <v>1.3244406196213427</v>
      </c>
      <c r="G168">
        <f ca="1">(SUMIFS(OFFSET([2]掉落汇总!$C$2:$C$871,,MATCH($B168,[2]掉落汇总!$D$1:$M$1)),[2]掉落汇总!$A$2:$A$871,G$1,[2]掉落汇总!$C$2:$C$871,$Q$1)+SUMIFS(OFFSET([2]掉落汇总!$C$2:$C$871,,MATCH($B168,[2]掉落汇总!$D$1:$M$1)),[2]掉落汇总!$A$2:$A$871,G$1,[2]掉落汇总!$C$2:$C$871,$Q$2)/$Q$3)*宝箱投放计算!F168</f>
        <v>0</v>
      </c>
      <c r="H168">
        <f ca="1">(SUMIFS(OFFSET([2]掉落汇总!$C$2:$C$871,,MATCH($B168,[2]掉落汇总!$D$1:$M$1)),[2]掉落汇总!$A$2:$A$871,H$1,[2]掉落汇总!$C$2:$C$871,$Q$1)+SUMIFS(OFFSET([2]掉落汇总!$C$2:$C$871,,MATCH($B168,[2]掉落汇总!$D$1:$M$1)),[2]掉落汇总!$A$2:$A$871,H$1,[2]掉落汇总!$C$2:$C$871,$Q$2)/$Q$3)*宝箱投放计算!G168</f>
        <v>0</v>
      </c>
      <c r="I168">
        <f ca="1">(SUMIFS(OFFSET([2]掉落汇总!$C$2:$C$871,,MATCH($B168,[2]掉落汇总!$D$1:$M$1)),[2]掉落汇总!$A$2:$A$871,I$1,[2]掉落汇总!$C$2:$C$871,$Q$1)+SUMIFS(OFFSET([2]掉落汇总!$C$2:$C$871,,MATCH($B168,[2]掉落汇总!$D$1:$M$1)),[2]掉落汇总!$A$2:$A$871,I$1,[2]掉落汇总!$C$2:$C$871,$Q$2)/$Q$3)*宝箱投放计算!H168</f>
        <v>0</v>
      </c>
      <c r="J168">
        <f ca="1">(SUMIFS(OFFSET([2]掉落汇总!$C$2:$C$871,,MATCH($B168,[2]掉落汇总!$D$1:$M$1)),[2]掉落汇总!$A$2:$A$871,J$1,[2]掉落汇总!$C$2:$C$871,$Q$1)+SUMIFS(OFFSET([2]掉落汇总!$C$2:$C$871,,MATCH($B168,[2]掉落汇总!$D$1:$M$1)),[2]掉落汇总!$A$2:$A$871,J$1,[2]掉落汇总!$C$2:$C$871,$Q$2)/$Q$3)*宝箱投放计算!I168</f>
        <v>0</v>
      </c>
      <c r="K168">
        <f ca="1">(SUMIFS(OFFSET([2]掉落汇总!$C$2:$C$871,,MATCH($B168,[2]掉落汇总!$D$1:$M$1)),[2]掉落汇总!$A$2:$A$871,K$1,[2]掉落汇总!$C$2:$C$871,$Q$1)+SUMIFS(OFFSET([2]掉落汇总!$C$2:$C$871,,MATCH($B168,[2]掉落汇总!$D$1:$M$1)),[2]掉落汇总!$A$2:$A$871,K$1,[2]掉落汇总!$C$2:$C$871,$Q$2)/$Q$3)*宝箱投放计算!J168</f>
        <v>0</v>
      </c>
      <c r="L168">
        <f ca="1">(SUMIFS(OFFSET([2]掉落汇总!$C$2:$C$871,,MATCH($B168,[2]掉落汇总!$D$1:$M$1)),[2]掉落汇总!$A$2:$A$871,L$1,[2]掉落汇总!$C$2:$C$871,$Q$1)+SUMIFS(OFFSET([2]掉落汇总!$C$2:$C$871,,MATCH($B168,[2]掉落汇总!$D$1:$M$1)),[2]掉落汇总!$A$2:$A$871,L$1,[2]掉落汇总!$C$2:$C$871,$Q$2)/$Q$3)*宝箱投放计算!K168</f>
        <v>0.36522354606582519</v>
      </c>
      <c r="M168">
        <f ca="1">(SUMIFS(OFFSET([2]掉落汇总!$C$2:$C$871,,MATCH($B168,[2]掉落汇总!$D$1:$M$1)),[2]掉落汇总!$A$2:$A$871,M$1,[2]掉落汇总!$C$2:$C$871,$Q$1)+SUMIFS(OFFSET([2]掉落汇总!$C$2:$C$871,,MATCH($B168,[2]掉落汇总!$D$1:$M$1)),[2]掉落汇总!$A$2:$A$871,M$1,[2]掉落汇总!$C$2:$C$871,$Q$2)/$Q$3)*宝箱投放计算!L168</f>
        <v>0.36155552960411075</v>
      </c>
      <c r="N168">
        <f ca="1">(SUMIFS(OFFSET([2]掉落汇总!$C$2:$C$871,,MATCH($B168,[2]掉落汇总!$D$1:$M$1)),[2]掉落汇总!$A$2:$A$871,N$1,[2]掉落汇总!$C$2:$C$871,$Q$1)+SUMIFS(OFFSET([2]掉落汇总!$C$2:$C$871,,MATCH($B168,[2]掉落汇总!$D$1:$M$1)),[2]掉落汇总!$A$2:$A$871,N$1,[2]掉落汇总!$C$2:$C$871,$Q$2)/$Q$3)*宝箱投放计算!M168</f>
        <v>8.4091467912466203E-2</v>
      </c>
      <c r="O168">
        <f ca="1">(SUMIFS(OFFSET([2]掉落汇总!$C$2:$C$871,,MATCH($B168,[2]掉落汇总!$D$1:$M$1)),[2]掉落汇总!$A$2:$A$871,O$1,[2]掉落汇总!$C$2:$C$871,$Q$1)+SUMIFS(OFFSET([2]掉落汇总!$C$2:$C$871,,MATCH($B168,[2]掉落汇总!$D$1:$M$1)),[2]掉落汇总!$A$2:$A$871,O$1,[2]掉落汇总!$C$2:$C$871,$Q$2)/$Q$3)*宝箱投放计算!N168</f>
        <v>0.17426381605486088</v>
      </c>
    </row>
    <row r="169" spans="1:15" x14ac:dyDescent="0.2">
      <c r="A169">
        <f>玩家成长时间线!A169</f>
        <v>168</v>
      </c>
      <c r="B169">
        <f>玩家成长时间线!B169</f>
        <v>8</v>
      </c>
      <c r="C169">
        <f ca="1">SUM($D$2:D169)</f>
        <v>628.91324606081412</v>
      </c>
      <c r="D169">
        <f t="shared" ca="1" si="2"/>
        <v>3.0926191630266455</v>
      </c>
      <c r="E169">
        <f ca="1">(SUMIFS(OFFSET([2]掉落汇总!$C$2:$C$871,,MATCH($B169,[2]掉落汇总!$D$1:$M$1)),[2]掉落汇总!$A$2:$A$871,E$1,[2]掉落汇总!$C$2:$C$871,$Q$1)+SUMIFS(OFFSET([2]掉落汇总!$C$2:$C$871,,MATCH($B169,[2]掉落汇总!$D$1:$M$1)),[2]掉落汇总!$A$2:$A$871,E$1,[2]掉落汇总!$C$2:$C$871,$Q$2)/$Q$3)*宝箱投放计算!D169</f>
        <v>1.0479323076923082</v>
      </c>
      <c r="F169">
        <f ca="1">(SUMIFS(OFFSET([2]掉落汇总!$C$2:$C$871,,MATCH($B169,[2]掉落汇总!$D$1:$M$1)),[2]掉落汇总!$A$2:$A$871,F$1,[2]掉落汇总!$C$2:$C$871,$Q$1)+SUMIFS(OFFSET([2]掉落汇总!$C$2:$C$871,,MATCH($B169,[2]掉落汇总!$D$1:$M$1)),[2]掉落汇总!$A$2:$A$871,F$1,[2]掉落汇总!$C$2:$C$871,$Q$2)/$Q$3)*宝箱投放计算!E169</f>
        <v>1.0595524956970743</v>
      </c>
      <c r="G169">
        <f ca="1">(SUMIFS(OFFSET([2]掉落汇总!$C$2:$C$871,,MATCH($B169,[2]掉落汇总!$D$1:$M$1)),[2]掉落汇总!$A$2:$A$871,G$1,[2]掉落汇总!$C$2:$C$871,$Q$1)+SUMIFS(OFFSET([2]掉落汇总!$C$2:$C$871,,MATCH($B169,[2]掉落汇总!$D$1:$M$1)),[2]掉落汇总!$A$2:$A$871,G$1,[2]掉落汇总!$C$2:$C$871,$Q$2)/$Q$3)*宝箱投放计算!F169</f>
        <v>0</v>
      </c>
      <c r="H169">
        <f ca="1">(SUMIFS(OFFSET([2]掉落汇总!$C$2:$C$871,,MATCH($B169,[2]掉落汇总!$D$1:$M$1)),[2]掉落汇总!$A$2:$A$871,H$1,[2]掉落汇总!$C$2:$C$871,$Q$1)+SUMIFS(OFFSET([2]掉落汇总!$C$2:$C$871,,MATCH($B169,[2]掉落汇总!$D$1:$M$1)),[2]掉落汇总!$A$2:$A$871,H$1,[2]掉落汇总!$C$2:$C$871,$Q$2)/$Q$3)*宝箱投放计算!G169</f>
        <v>0</v>
      </c>
      <c r="I169">
        <f ca="1">(SUMIFS(OFFSET([2]掉落汇总!$C$2:$C$871,,MATCH($B169,[2]掉落汇总!$D$1:$M$1)),[2]掉落汇总!$A$2:$A$871,I$1,[2]掉落汇总!$C$2:$C$871,$Q$1)+SUMIFS(OFFSET([2]掉落汇总!$C$2:$C$871,,MATCH($B169,[2]掉落汇总!$D$1:$M$1)),[2]掉落汇总!$A$2:$A$871,I$1,[2]掉落汇总!$C$2:$C$871,$Q$2)/$Q$3)*宝箱投放计算!H169</f>
        <v>0</v>
      </c>
      <c r="J169">
        <f ca="1">(SUMIFS(OFFSET([2]掉落汇总!$C$2:$C$871,,MATCH($B169,[2]掉落汇总!$D$1:$M$1)),[2]掉落汇总!$A$2:$A$871,J$1,[2]掉落汇总!$C$2:$C$871,$Q$1)+SUMIFS(OFFSET([2]掉落汇总!$C$2:$C$871,,MATCH($B169,[2]掉落汇总!$D$1:$M$1)),[2]掉落汇总!$A$2:$A$871,J$1,[2]掉落汇总!$C$2:$C$871,$Q$2)/$Q$3)*宝箱投放计算!I169</f>
        <v>0</v>
      </c>
      <c r="K169">
        <f ca="1">(SUMIFS(OFFSET([2]掉落汇总!$C$2:$C$871,,MATCH($B169,[2]掉落汇总!$D$1:$M$1)),[2]掉落汇总!$A$2:$A$871,K$1,[2]掉落汇总!$C$2:$C$871,$Q$1)+SUMIFS(OFFSET([2]掉落汇总!$C$2:$C$871,,MATCH($B169,[2]掉落汇总!$D$1:$M$1)),[2]掉落汇总!$A$2:$A$871,K$1,[2]掉落汇总!$C$2:$C$871,$Q$2)/$Q$3)*宝箱投放计算!J169</f>
        <v>0</v>
      </c>
      <c r="L169">
        <f ca="1">(SUMIFS(OFFSET([2]掉落汇总!$C$2:$C$871,,MATCH($B169,[2]掉落汇总!$D$1:$M$1)),[2]掉落汇总!$A$2:$A$871,L$1,[2]掉落汇总!$C$2:$C$871,$Q$1)+SUMIFS(OFFSET([2]掉落汇总!$C$2:$C$871,,MATCH($B169,[2]掉落汇总!$D$1:$M$1)),[2]掉落汇总!$A$2:$A$871,L$1,[2]掉落汇总!$C$2:$C$871,$Q$2)/$Q$3)*宝箱投放计算!K169</f>
        <v>0.36522354606582519</v>
      </c>
      <c r="M169">
        <f ca="1">(SUMIFS(OFFSET([2]掉落汇总!$C$2:$C$871,,MATCH($B169,[2]掉落汇总!$D$1:$M$1)),[2]掉落汇总!$A$2:$A$871,M$1,[2]掉落汇总!$C$2:$C$871,$Q$1)+SUMIFS(OFFSET([2]掉落汇总!$C$2:$C$871,,MATCH($B169,[2]掉落汇总!$D$1:$M$1)),[2]掉落汇总!$A$2:$A$871,M$1,[2]掉落汇总!$C$2:$C$871,$Q$2)/$Q$3)*宝箱投放计算!L169</f>
        <v>0.36155552960411075</v>
      </c>
      <c r="N169">
        <f ca="1">(SUMIFS(OFFSET([2]掉落汇总!$C$2:$C$871,,MATCH($B169,[2]掉落汇总!$D$1:$M$1)),[2]掉落汇总!$A$2:$A$871,N$1,[2]掉落汇总!$C$2:$C$871,$Q$1)+SUMIFS(OFFSET([2]掉落汇总!$C$2:$C$871,,MATCH($B169,[2]掉落汇总!$D$1:$M$1)),[2]掉落汇总!$A$2:$A$871,N$1,[2]掉落汇总!$C$2:$C$871,$Q$2)/$Q$3)*宝箱投放计算!M169</f>
        <v>8.4091467912466203E-2</v>
      </c>
      <c r="O169">
        <f ca="1">(SUMIFS(OFFSET([2]掉落汇总!$C$2:$C$871,,MATCH($B169,[2]掉落汇总!$D$1:$M$1)),[2]掉落汇总!$A$2:$A$871,O$1,[2]掉落汇总!$C$2:$C$871,$Q$1)+SUMIFS(OFFSET([2]掉落汇总!$C$2:$C$871,,MATCH($B169,[2]掉落汇总!$D$1:$M$1)),[2]掉落汇总!$A$2:$A$871,O$1,[2]掉落汇总!$C$2:$C$871,$Q$2)/$Q$3)*宝箱投放计算!N169</f>
        <v>0.17426381605486088</v>
      </c>
    </row>
    <row r="170" spans="1:15" x14ac:dyDescent="0.2">
      <c r="A170">
        <f>玩家成长时间线!A170</f>
        <v>169</v>
      </c>
      <c r="B170">
        <f>玩家成长时间线!B170</f>
        <v>8</v>
      </c>
      <c r="C170">
        <f ca="1">SUM($D$2:D170)</f>
        <v>631.89371137768694</v>
      </c>
      <c r="D170">
        <f t="shared" ca="1" si="2"/>
        <v>2.9804653168727993</v>
      </c>
      <c r="E170">
        <f ca="1">(SUMIFS(OFFSET([2]掉落汇总!$C$2:$C$871,,MATCH($B170,[2]掉落汇总!$D$1:$M$1)),[2]掉落汇总!$A$2:$A$871,E$1,[2]掉落汇总!$C$2:$C$871,$Q$1)+SUMIFS(OFFSET([2]掉落汇总!$C$2:$C$871,,MATCH($B170,[2]掉落汇总!$D$1:$M$1)),[2]掉落汇总!$A$2:$A$871,E$1,[2]掉落汇总!$C$2:$C$871,$Q$2)/$Q$3)*宝箱投放计算!D170</f>
        <v>0.935778461538462</v>
      </c>
      <c r="F170">
        <f ca="1">(SUMIFS(OFFSET([2]掉落汇总!$C$2:$C$871,,MATCH($B170,[2]掉落汇总!$D$1:$M$1)),[2]掉落汇总!$A$2:$A$871,F$1,[2]掉落汇总!$C$2:$C$871,$Q$1)+SUMIFS(OFFSET([2]掉落汇总!$C$2:$C$871,,MATCH($B170,[2]掉落汇总!$D$1:$M$1)),[2]掉落汇总!$A$2:$A$871,F$1,[2]掉落汇总!$C$2:$C$871,$Q$2)/$Q$3)*宝箱投放计算!E170</f>
        <v>1.0595524956970743</v>
      </c>
      <c r="G170">
        <f ca="1">(SUMIFS(OFFSET([2]掉落汇总!$C$2:$C$871,,MATCH($B170,[2]掉落汇总!$D$1:$M$1)),[2]掉落汇总!$A$2:$A$871,G$1,[2]掉落汇总!$C$2:$C$871,$Q$1)+SUMIFS(OFFSET([2]掉落汇总!$C$2:$C$871,,MATCH($B170,[2]掉落汇总!$D$1:$M$1)),[2]掉落汇总!$A$2:$A$871,G$1,[2]掉落汇总!$C$2:$C$871,$Q$2)/$Q$3)*宝箱投放计算!F170</f>
        <v>0</v>
      </c>
      <c r="H170">
        <f ca="1">(SUMIFS(OFFSET([2]掉落汇总!$C$2:$C$871,,MATCH($B170,[2]掉落汇总!$D$1:$M$1)),[2]掉落汇总!$A$2:$A$871,H$1,[2]掉落汇总!$C$2:$C$871,$Q$1)+SUMIFS(OFFSET([2]掉落汇总!$C$2:$C$871,,MATCH($B170,[2]掉落汇总!$D$1:$M$1)),[2]掉落汇总!$A$2:$A$871,H$1,[2]掉落汇总!$C$2:$C$871,$Q$2)/$Q$3)*宝箱投放计算!G170</f>
        <v>0</v>
      </c>
      <c r="I170">
        <f ca="1">(SUMIFS(OFFSET([2]掉落汇总!$C$2:$C$871,,MATCH($B170,[2]掉落汇总!$D$1:$M$1)),[2]掉落汇总!$A$2:$A$871,I$1,[2]掉落汇总!$C$2:$C$871,$Q$1)+SUMIFS(OFFSET([2]掉落汇总!$C$2:$C$871,,MATCH($B170,[2]掉落汇总!$D$1:$M$1)),[2]掉落汇总!$A$2:$A$871,I$1,[2]掉落汇总!$C$2:$C$871,$Q$2)/$Q$3)*宝箱投放计算!H170</f>
        <v>0</v>
      </c>
      <c r="J170">
        <f ca="1">(SUMIFS(OFFSET([2]掉落汇总!$C$2:$C$871,,MATCH($B170,[2]掉落汇总!$D$1:$M$1)),[2]掉落汇总!$A$2:$A$871,J$1,[2]掉落汇总!$C$2:$C$871,$Q$1)+SUMIFS(OFFSET([2]掉落汇总!$C$2:$C$871,,MATCH($B170,[2]掉落汇总!$D$1:$M$1)),[2]掉落汇总!$A$2:$A$871,J$1,[2]掉落汇总!$C$2:$C$871,$Q$2)/$Q$3)*宝箱投放计算!I170</f>
        <v>0</v>
      </c>
      <c r="K170">
        <f ca="1">(SUMIFS(OFFSET([2]掉落汇总!$C$2:$C$871,,MATCH($B170,[2]掉落汇总!$D$1:$M$1)),[2]掉落汇总!$A$2:$A$871,K$1,[2]掉落汇总!$C$2:$C$871,$Q$1)+SUMIFS(OFFSET([2]掉落汇总!$C$2:$C$871,,MATCH($B170,[2]掉落汇总!$D$1:$M$1)),[2]掉落汇总!$A$2:$A$871,K$1,[2]掉落汇总!$C$2:$C$871,$Q$2)/$Q$3)*宝箱投放计算!J170</f>
        <v>0</v>
      </c>
      <c r="L170">
        <f ca="1">(SUMIFS(OFFSET([2]掉落汇总!$C$2:$C$871,,MATCH($B170,[2]掉落汇总!$D$1:$M$1)),[2]掉落汇总!$A$2:$A$871,L$1,[2]掉落汇总!$C$2:$C$871,$Q$1)+SUMIFS(OFFSET([2]掉落汇总!$C$2:$C$871,,MATCH($B170,[2]掉落汇总!$D$1:$M$1)),[2]掉落汇总!$A$2:$A$871,L$1,[2]掉落汇总!$C$2:$C$871,$Q$2)/$Q$3)*宝箱投放计算!K170</f>
        <v>0.36522354606582519</v>
      </c>
      <c r="M170">
        <f ca="1">(SUMIFS(OFFSET([2]掉落汇总!$C$2:$C$871,,MATCH($B170,[2]掉落汇总!$D$1:$M$1)),[2]掉落汇总!$A$2:$A$871,M$1,[2]掉落汇总!$C$2:$C$871,$Q$1)+SUMIFS(OFFSET([2]掉落汇总!$C$2:$C$871,,MATCH($B170,[2]掉落汇总!$D$1:$M$1)),[2]掉落汇总!$A$2:$A$871,M$1,[2]掉落汇总!$C$2:$C$871,$Q$2)/$Q$3)*宝箱投放计算!L170</f>
        <v>0.36155552960411075</v>
      </c>
      <c r="N170">
        <f ca="1">(SUMIFS(OFFSET([2]掉落汇总!$C$2:$C$871,,MATCH($B170,[2]掉落汇总!$D$1:$M$1)),[2]掉落汇总!$A$2:$A$871,N$1,[2]掉落汇总!$C$2:$C$871,$Q$1)+SUMIFS(OFFSET([2]掉落汇总!$C$2:$C$871,,MATCH($B170,[2]掉落汇总!$D$1:$M$1)),[2]掉落汇总!$A$2:$A$871,N$1,[2]掉落汇总!$C$2:$C$871,$Q$2)/$Q$3)*宝箱投放计算!M170</f>
        <v>8.4091467912466203E-2</v>
      </c>
      <c r="O170">
        <f ca="1">(SUMIFS(OFFSET([2]掉落汇总!$C$2:$C$871,,MATCH($B170,[2]掉落汇总!$D$1:$M$1)),[2]掉落汇总!$A$2:$A$871,O$1,[2]掉落汇总!$C$2:$C$871,$Q$1)+SUMIFS(OFFSET([2]掉落汇总!$C$2:$C$871,,MATCH($B170,[2]掉落汇总!$D$1:$M$1)),[2]掉落汇总!$A$2:$A$871,O$1,[2]掉落汇总!$C$2:$C$871,$Q$2)/$Q$3)*宝箱投放计算!N170</f>
        <v>0.17426381605486088</v>
      </c>
    </row>
    <row r="171" spans="1:15" x14ac:dyDescent="0.2">
      <c r="A171">
        <f>玩家成长时间线!A171</f>
        <v>170</v>
      </c>
      <c r="B171">
        <f>玩家成长时间线!B171</f>
        <v>8</v>
      </c>
      <c r="C171">
        <f ca="1">SUM($D$2:D171)</f>
        <v>634.89909977148284</v>
      </c>
      <c r="D171">
        <f t="shared" ca="1" si="2"/>
        <v>3.0053883937958763</v>
      </c>
      <c r="E171">
        <f ca="1">(SUMIFS(OFFSET([2]掉落汇总!$C$2:$C$871,,MATCH($B171,[2]掉落汇总!$D$1:$M$1)),[2]掉落汇总!$A$2:$A$871,E$1,[2]掉落汇总!$C$2:$C$871,$Q$1)+SUMIFS(OFFSET([2]掉落汇总!$C$2:$C$871,,MATCH($B171,[2]掉落汇总!$D$1:$M$1)),[2]掉落汇总!$A$2:$A$871,E$1,[2]掉落汇总!$C$2:$C$871,$Q$2)/$Q$3)*宝箱投放计算!D171</f>
        <v>0.96070153846153894</v>
      </c>
      <c r="F171">
        <f ca="1">(SUMIFS(OFFSET([2]掉落汇总!$C$2:$C$871,,MATCH($B171,[2]掉落汇总!$D$1:$M$1)),[2]掉落汇总!$A$2:$A$871,F$1,[2]掉落汇总!$C$2:$C$871,$Q$1)+SUMIFS(OFFSET([2]掉落汇总!$C$2:$C$871,,MATCH($B171,[2]掉落汇总!$D$1:$M$1)),[2]掉落汇总!$A$2:$A$871,F$1,[2]掉落汇总!$C$2:$C$871,$Q$2)/$Q$3)*宝箱投放计算!E171</f>
        <v>1.0595524956970743</v>
      </c>
      <c r="G171">
        <f ca="1">(SUMIFS(OFFSET([2]掉落汇总!$C$2:$C$871,,MATCH($B171,[2]掉落汇总!$D$1:$M$1)),[2]掉落汇总!$A$2:$A$871,G$1,[2]掉落汇总!$C$2:$C$871,$Q$1)+SUMIFS(OFFSET([2]掉落汇总!$C$2:$C$871,,MATCH($B171,[2]掉落汇总!$D$1:$M$1)),[2]掉落汇总!$A$2:$A$871,G$1,[2]掉落汇总!$C$2:$C$871,$Q$2)/$Q$3)*宝箱投放计算!F171</f>
        <v>0</v>
      </c>
      <c r="H171">
        <f ca="1">(SUMIFS(OFFSET([2]掉落汇总!$C$2:$C$871,,MATCH($B171,[2]掉落汇总!$D$1:$M$1)),[2]掉落汇总!$A$2:$A$871,H$1,[2]掉落汇总!$C$2:$C$871,$Q$1)+SUMIFS(OFFSET([2]掉落汇总!$C$2:$C$871,,MATCH($B171,[2]掉落汇总!$D$1:$M$1)),[2]掉落汇总!$A$2:$A$871,H$1,[2]掉落汇总!$C$2:$C$871,$Q$2)/$Q$3)*宝箱投放计算!G171</f>
        <v>0</v>
      </c>
      <c r="I171">
        <f ca="1">(SUMIFS(OFFSET([2]掉落汇总!$C$2:$C$871,,MATCH($B171,[2]掉落汇总!$D$1:$M$1)),[2]掉落汇总!$A$2:$A$871,I$1,[2]掉落汇总!$C$2:$C$871,$Q$1)+SUMIFS(OFFSET([2]掉落汇总!$C$2:$C$871,,MATCH($B171,[2]掉落汇总!$D$1:$M$1)),[2]掉落汇总!$A$2:$A$871,I$1,[2]掉落汇总!$C$2:$C$871,$Q$2)/$Q$3)*宝箱投放计算!H171</f>
        <v>0</v>
      </c>
      <c r="J171">
        <f ca="1">(SUMIFS(OFFSET([2]掉落汇总!$C$2:$C$871,,MATCH($B171,[2]掉落汇总!$D$1:$M$1)),[2]掉落汇总!$A$2:$A$871,J$1,[2]掉落汇总!$C$2:$C$871,$Q$1)+SUMIFS(OFFSET([2]掉落汇总!$C$2:$C$871,,MATCH($B171,[2]掉落汇总!$D$1:$M$1)),[2]掉落汇总!$A$2:$A$871,J$1,[2]掉落汇总!$C$2:$C$871,$Q$2)/$Q$3)*宝箱投放计算!I171</f>
        <v>0</v>
      </c>
      <c r="K171">
        <f ca="1">(SUMIFS(OFFSET([2]掉落汇总!$C$2:$C$871,,MATCH($B171,[2]掉落汇总!$D$1:$M$1)),[2]掉落汇总!$A$2:$A$871,K$1,[2]掉落汇总!$C$2:$C$871,$Q$1)+SUMIFS(OFFSET([2]掉落汇总!$C$2:$C$871,,MATCH($B171,[2]掉落汇总!$D$1:$M$1)),[2]掉落汇总!$A$2:$A$871,K$1,[2]掉落汇总!$C$2:$C$871,$Q$2)/$Q$3)*宝箱投放计算!J171</f>
        <v>0</v>
      </c>
      <c r="L171">
        <f ca="1">(SUMIFS(OFFSET([2]掉落汇总!$C$2:$C$871,,MATCH($B171,[2]掉落汇总!$D$1:$M$1)),[2]掉落汇总!$A$2:$A$871,L$1,[2]掉落汇总!$C$2:$C$871,$Q$1)+SUMIFS(OFFSET([2]掉落汇总!$C$2:$C$871,,MATCH($B171,[2]掉落汇总!$D$1:$M$1)),[2]掉落汇总!$A$2:$A$871,L$1,[2]掉落汇总!$C$2:$C$871,$Q$2)/$Q$3)*宝箱投放计算!K171</f>
        <v>0.36522354606582519</v>
      </c>
      <c r="M171">
        <f ca="1">(SUMIFS(OFFSET([2]掉落汇总!$C$2:$C$871,,MATCH($B171,[2]掉落汇总!$D$1:$M$1)),[2]掉落汇总!$A$2:$A$871,M$1,[2]掉落汇总!$C$2:$C$871,$Q$1)+SUMIFS(OFFSET([2]掉落汇总!$C$2:$C$871,,MATCH($B171,[2]掉落汇总!$D$1:$M$1)),[2]掉落汇总!$A$2:$A$871,M$1,[2]掉落汇总!$C$2:$C$871,$Q$2)/$Q$3)*宝箱投放计算!L171</f>
        <v>0.36155552960411075</v>
      </c>
      <c r="N171">
        <f ca="1">(SUMIFS(OFFSET([2]掉落汇总!$C$2:$C$871,,MATCH($B171,[2]掉落汇总!$D$1:$M$1)),[2]掉落汇总!$A$2:$A$871,N$1,[2]掉落汇总!$C$2:$C$871,$Q$1)+SUMIFS(OFFSET([2]掉落汇总!$C$2:$C$871,,MATCH($B171,[2]掉落汇总!$D$1:$M$1)),[2]掉落汇总!$A$2:$A$871,N$1,[2]掉落汇总!$C$2:$C$871,$Q$2)/$Q$3)*宝箱投放计算!M171</f>
        <v>8.4091467912466203E-2</v>
      </c>
      <c r="O171">
        <f ca="1">(SUMIFS(OFFSET([2]掉落汇总!$C$2:$C$871,,MATCH($B171,[2]掉落汇总!$D$1:$M$1)),[2]掉落汇总!$A$2:$A$871,O$1,[2]掉落汇总!$C$2:$C$871,$Q$1)+SUMIFS(OFFSET([2]掉落汇总!$C$2:$C$871,,MATCH($B171,[2]掉落汇总!$D$1:$M$1)),[2]掉落汇总!$A$2:$A$871,O$1,[2]掉落汇总!$C$2:$C$871,$Q$2)/$Q$3)*宝箱投放计算!N171</f>
        <v>0.17426381605486088</v>
      </c>
    </row>
    <row r="172" spans="1:15" x14ac:dyDescent="0.2">
      <c r="A172">
        <f>玩家成长时间线!A172</f>
        <v>171</v>
      </c>
      <c r="B172">
        <f>玩家成长时间线!B172</f>
        <v>9</v>
      </c>
      <c r="C172">
        <f ca="1">SUM($D$2:D172)</f>
        <v>641.25813302908398</v>
      </c>
      <c r="D172">
        <f t="shared" ca="1" si="2"/>
        <v>6.3590332576011495</v>
      </c>
      <c r="E172">
        <f ca="1">(SUMIFS(OFFSET([2]掉落汇总!$C$2:$C$871,,MATCH($B172,[2]掉落汇总!$D$1:$M$1)),[2]掉落汇总!$A$2:$A$871,E$1,[2]掉落汇总!$C$2:$C$871,$Q$1)+SUMIFS(OFFSET([2]掉落汇总!$C$2:$C$871,,MATCH($B172,[2]掉落汇总!$D$1:$M$1)),[2]掉落汇总!$A$2:$A$871,E$1,[2]掉落汇总!$C$2:$C$871,$Q$2)/$Q$3)*宝箱投放计算!D172</f>
        <v>1.0707193020719739</v>
      </c>
      <c r="F172">
        <f ca="1">(SUMIFS(OFFSET([2]掉落汇总!$C$2:$C$871,,MATCH($B172,[2]掉落汇总!$D$1:$M$1)),[2]掉落汇总!$A$2:$A$871,F$1,[2]掉落汇总!$C$2:$C$871,$Q$1)+SUMIFS(OFFSET([2]掉落汇总!$C$2:$C$871,,MATCH($B172,[2]掉落汇总!$D$1:$M$1)),[2]掉落汇总!$A$2:$A$871,F$1,[2]掉落汇总!$C$2:$C$871,$Q$2)/$Q$3)*宝箱投放计算!E172</f>
        <v>1.3244406196213427</v>
      </c>
      <c r="G172">
        <f ca="1">(SUMIFS(OFFSET([2]掉落汇总!$C$2:$C$871,,MATCH($B172,[2]掉落汇总!$D$1:$M$1)),[2]掉落汇总!$A$2:$A$871,G$1,[2]掉落汇总!$C$2:$C$871,$Q$1)+SUMIFS(OFFSET([2]掉落汇总!$C$2:$C$871,,MATCH($B172,[2]掉落汇总!$D$1:$M$1)),[2]掉落汇总!$A$2:$A$871,G$1,[2]掉落汇总!$C$2:$C$871,$Q$2)/$Q$3)*宝箱投放计算!F172</f>
        <v>0</v>
      </c>
      <c r="H172">
        <f ca="1">(SUMIFS(OFFSET([2]掉落汇总!$C$2:$C$871,,MATCH($B172,[2]掉落汇总!$D$1:$M$1)),[2]掉落汇总!$A$2:$A$871,H$1,[2]掉落汇总!$C$2:$C$871,$Q$1)+SUMIFS(OFFSET([2]掉落汇总!$C$2:$C$871,,MATCH($B172,[2]掉落汇总!$D$1:$M$1)),[2]掉落汇总!$A$2:$A$871,H$1,[2]掉落汇总!$C$2:$C$871,$Q$2)/$Q$3)*宝箱投放计算!G172</f>
        <v>0</v>
      </c>
      <c r="I172">
        <f ca="1">(SUMIFS(OFFSET([2]掉落汇总!$C$2:$C$871,,MATCH($B172,[2]掉落汇总!$D$1:$M$1)),[2]掉落汇总!$A$2:$A$871,I$1,[2]掉落汇总!$C$2:$C$871,$Q$1)+SUMIFS(OFFSET([2]掉落汇总!$C$2:$C$871,,MATCH($B172,[2]掉落汇总!$D$1:$M$1)),[2]掉落汇总!$A$2:$A$871,I$1,[2]掉落汇总!$C$2:$C$871,$Q$2)/$Q$3)*宝箱投放计算!H172</f>
        <v>0.8346213292117467</v>
      </c>
      <c r="J172">
        <f ca="1">(SUMIFS(OFFSET([2]掉落汇总!$C$2:$C$871,,MATCH($B172,[2]掉落汇总!$D$1:$M$1)),[2]掉落汇总!$A$2:$A$871,J$1,[2]掉落汇总!$C$2:$C$871,$Q$1)+SUMIFS(OFFSET([2]掉落汇总!$C$2:$C$871,,MATCH($B172,[2]掉落汇总!$D$1:$M$1)),[2]掉落汇总!$A$2:$A$871,J$1,[2]掉落汇总!$C$2:$C$871,$Q$2)/$Q$3)*宝箱投放计算!I172</f>
        <v>2.1441176470588235</v>
      </c>
      <c r="K172">
        <f ca="1">(SUMIFS(OFFSET([2]掉落汇总!$C$2:$C$871,,MATCH($B172,[2]掉落汇总!$D$1:$M$1)),[2]掉落汇总!$A$2:$A$871,K$1,[2]掉落汇总!$C$2:$C$871,$Q$1)+SUMIFS(OFFSET([2]掉落汇总!$C$2:$C$871,,MATCH($B172,[2]掉落汇总!$D$1:$M$1)),[2]掉落汇总!$A$2:$A$871,K$1,[2]掉落汇总!$C$2:$C$871,$Q$2)/$Q$3)*宝箱投放计算!J172</f>
        <v>0</v>
      </c>
      <c r="L172">
        <f ca="1">(SUMIFS(OFFSET([2]掉落汇总!$C$2:$C$871,,MATCH($B172,[2]掉落汇总!$D$1:$M$1)),[2]掉落汇总!$A$2:$A$871,L$1,[2]掉落汇总!$C$2:$C$871,$Q$1)+SUMIFS(OFFSET([2]掉落汇总!$C$2:$C$871,,MATCH($B172,[2]掉落汇总!$D$1:$M$1)),[2]掉落汇总!$A$2:$A$871,L$1,[2]掉落汇总!$C$2:$C$871,$Q$2)/$Q$3)*宝箱投放计算!K172</f>
        <v>0.36522354606582519</v>
      </c>
      <c r="M172">
        <f ca="1">(SUMIFS(OFFSET([2]掉落汇总!$C$2:$C$871,,MATCH($B172,[2]掉落汇总!$D$1:$M$1)),[2]掉落汇总!$A$2:$A$871,M$1,[2]掉落汇总!$C$2:$C$871,$Q$1)+SUMIFS(OFFSET([2]掉落汇总!$C$2:$C$871,,MATCH($B172,[2]掉落汇总!$D$1:$M$1)),[2]掉落汇总!$A$2:$A$871,M$1,[2]掉落汇总!$C$2:$C$871,$Q$2)/$Q$3)*宝箱投放计算!L172</f>
        <v>0.36155552960411075</v>
      </c>
      <c r="N172">
        <f ca="1">(SUMIFS(OFFSET([2]掉落汇总!$C$2:$C$871,,MATCH($B172,[2]掉落汇总!$D$1:$M$1)),[2]掉落汇总!$A$2:$A$871,N$1,[2]掉落汇总!$C$2:$C$871,$Q$1)+SUMIFS(OFFSET([2]掉落汇总!$C$2:$C$871,,MATCH($B172,[2]掉落汇总!$D$1:$M$1)),[2]掉落汇总!$A$2:$A$871,N$1,[2]掉落汇总!$C$2:$C$871,$Q$2)/$Q$3)*宝箱投放计算!M172</f>
        <v>8.4091467912466203E-2</v>
      </c>
      <c r="O172">
        <f ca="1">(SUMIFS(OFFSET([2]掉落汇总!$C$2:$C$871,,MATCH($B172,[2]掉落汇总!$D$1:$M$1)),[2]掉落汇总!$A$2:$A$871,O$1,[2]掉落汇总!$C$2:$C$871,$Q$1)+SUMIFS(OFFSET([2]掉落汇总!$C$2:$C$871,,MATCH($B172,[2]掉落汇总!$D$1:$M$1)),[2]掉落汇总!$A$2:$A$871,O$1,[2]掉落汇总!$C$2:$C$871,$Q$2)/$Q$3)*宝箱投放计算!N172</f>
        <v>0.17426381605486088</v>
      </c>
    </row>
    <row r="173" spans="1:15" x14ac:dyDescent="0.2">
      <c r="A173">
        <f>玩家成长时间线!A173</f>
        <v>172</v>
      </c>
      <c r="B173">
        <f>玩家成长时间线!B173</f>
        <v>9</v>
      </c>
      <c r="C173">
        <f ca="1">SUM($D$2:D173)</f>
        <v>644.64313832459118</v>
      </c>
      <c r="D173">
        <f t="shared" ca="1" si="2"/>
        <v>3.3850052955072427</v>
      </c>
      <c r="E173">
        <f ca="1">(SUMIFS(OFFSET([2]掉落汇总!$C$2:$C$871,,MATCH($B173,[2]掉落汇总!$D$1:$M$1)),[2]掉落汇总!$A$2:$A$871,E$1,[2]掉落汇总!$C$2:$C$871,$Q$1)+SUMIFS(OFFSET([2]掉落汇总!$C$2:$C$871,,MATCH($B173,[2]掉落汇总!$D$1:$M$1)),[2]掉落汇总!$A$2:$A$871,E$1,[2]掉落汇总!$C$2:$C$871,$Q$2)/$Q$3)*宝箱投放计算!D173</f>
        <v>1.0754303162486367</v>
      </c>
      <c r="F173">
        <f ca="1">(SUMIFS(OFFSET([2]掉落汇总!$C$2:$C$871,,MATCH($B173,[2]掉落汇总!$D$1:$M$1)),[2]掉落汇总!$A$2:$A$871,F$1,[2]掉落汇总!$C$2:$C$871,$Q$1)+SUMIFS(OFFSET([2]掉落汇总!$C$2:$C$871,,MATCH($B173,[2]掉落汇总!$D$1:$M$1)),[2]掉落汇总!$A$2:$A$871,F$1,[2]掉落汇总!$C$2:$C$871,$Q$2)/$Q$3)*宝箱投放计算!E173</f>
        <v>1.3244406196213427</v>
      </c>
      <c r="G173">
        <f ca="1">(SUMIFS(OFFSET([2]掉落汇总!$C$2:$C$871,,MATCH($B173,[2]掉落汇总!$D$1:$M$1)),[2]掉落汇总!$A$2:$A$871,G$1,[2]掉落汇总!$C$2:$C$871,$Q$1)+SUMIFS(OFFSET([2]掉落汇总!$C$2:$C$871,,MATCH($B173,[2]掉落汇总!$D$1:$M$1)),[2]掉落汇总!$A$2:$A$871,G$1,[2]掉落汇总!$C$2:$C$871,$Q$2)/$Q$3)*宝箱投放计算!F173</f>
        <v>0</v>
      </c>
      <c r="H173">
        <f ca="1">(SUMIFS(OFFSET([2]掉落汇总!$C$2:$C$871,,MATCH($B173,[2]掉落汇总!$D$1:$M$1)),[2]掉落汇总!$A$2:$A$871,H$1,[2]掉落汇总!$C$2:$C$871,$Q$1)+SUMIFS(OFFSET([2]掉落汇总!$C$2:$C$871,,MATCH($B173,[2]掉落汇总!$D$1:$M$1)),[2]掉落汇总!$A$2:$A$871,H$1,[2]掉落汇总!$C$2:$C$871,$Q$2)/$Q$3)*宝箱投放计算!G173</f>
        <v>0</v>
      </c>
      <c r="I173">
        <f ca="1">(SUMIFS(OFFSET([2]掉落汇总!$C$2:$C$871,,MATCH($B173,[2]掉落汇总!$D$1:$M$1)),[2]掉落汇总!$A$2:$A$871,I$1,[2]掉落汇总!$C$2:$C$871,$Q$1)+SUMIFS(OFFSET([2]掉落汇总!$C$2:$C$871,,MATCH($B173,[2]掉落汇总!$D$1:$M$1)),[2]掉落汇总!$A$2:$A$871,I$1,[2]掉落汇总!$C$2:$C$871,$Q$2)/$Q$3)*宝箱投放计算!H173</f>
        <v>0</v>
      </c>
      <c r="J173">
        <f ca="1">(SUMIFS(OFFSET([2]掉落汇总!$C$2:$C$871,,MATCH($B173,[2]掉落汇总!$D$1:$M$1)),[2]掉落汇总!$A$2:$A$871,J$1,[2]掉落汇总!$C$2:$C$871,$Q$1)+SUMIFS(OFFSET([2]掉落汇总!$C$2:$C$871,,MATCH($B173,[2]掉落汇总!$D$1:$M$1)),[2]掉落汇总!$A$2:$A$871,J$1,[2]掉落汇总!$C$2:$C$871,$Q$2)/$Q$3)*宝箱投放计算!I173</f>
        <v>0</v>
      </c>
      <c r="K173">
        <f ca="1">(SUMIFS(OFFSET([2]掉落汇总!$C$2:$C$871,,MATCH($B173,[2]掉落汇总!$D$1:$M$1)),[2]掉落汇总!$A$2:$A$871,K$1,[2]掉落汇总!$C$2:$C$871,$Q$1)+SUMIFS(OFFSET([2]掉落汇总!$C$2:$C$871,,MATCH($B173,[2]掉落汇总!$D$1:$M$1)),[2]掉落汇总!$A$2:$A$871,K$1,[2]掉落汇总!$C$2:$C$871,$Q$2)/$Q$3)*宝箱投放计算!J173</f>
        <v>0</v>
      </c>
      <c r="L173">
        <f ca="1">(SUMIFS(OFFSET([2]掉落汇总!$C$2:$C$871,,MATCH($B173,[2]掉落汇总!$D$1:$M$1)),[2]掉落汇总!$A$2:$A$871,L$1,[2]掉落汇总!$C$2:$C$871,$Q$1)+SUMIFS(OFFSET([2]掉落汇总!$C$2:$C$871,,MATCH($B173,[2]掉落汇总!$D$1:$M$1)),[2]掉落汇总!$A$2:$A$871,L$1,[2]掉落汇总!$C$2:$C$871,$Q$2)/$Q$3)*宝箱投放计算!K173</f>
        <v>0.36522354606582519</v>
      </c>
      <c r="M173">
        <f ca="1">(SUMIFS(OFFSET([2]掉落汇总!$C$2:$C$871,,MATCH($B173,[2]掉落汇总!$D$1:$M$1)),[2]掉落汇总!$A$2:$A$871,M$1,[2]掉落汇总!$C$2:$C$871,$Q$1)+SUMIFS(OFFSET([2]掉落汇总!$C$2:$C$871,,MATCH($B173,[2]掉落汇总!$D$1:$M$1)),[2]掉落汇总!$A$2:$A$871,M$1,[2]掉落汇总!$C$2:$C$871,$Q$2)/$Q$3)*宝箱投放计算!L173</f>
        <v>0.36155552960411075</v>
      </c>
      <c r="N173">
        <f ca="1">(SUMIFS(OFFSET([2]掉落汇总!$C$2:$C$871,,MATCH($B173,[2]掉落汇总!$D$1:$M$1)),[2]掉落汇总!$A$2:$A$871,N$1,[2]掉落汇总!$C$2:$C$871,$Q$1)+SUMIFS(OFFSET([2]掉落汇总!$C$2:$C$871,,MATCH($B173,[2]掉落汇总!$D$1:$M$1)),[2]掉落汇总!$A$2:$A$871,N$1,[2]掉落汇总!$C$2:$C$871,$Q$2)/$Q$3)*宝箱投放计算!M173</f>
        <v>8.4091467912466203E-2</v>
      </c>
      <c r="O173">
        <f ca="1">(SUMIFS(OFFSET([2]掉落汇总!$C$2:$C$871,,MATCH($B173,[2]掉落汇总!$D$1:$M$1)),[2]掉落汇总!$A$2:$A$871,O$1,[2]掉落汇总!$C$2:$C$871,$Q$1)+SUMIFS(OFFSET([2]掉落汇总!$C$2:$C$871,,MATCH($B173,[2]掉落汇总!$D$1:$M$1)),[2]掉落汇总!$A$2:$A$871,O$1,[2]掉落汇总!$C$2:$C$871,$Q$2)/$Q$3)*宝箱投放计算!N173</f>
        <v>0.17426381605486088</v>
      </c>
    </row>
    <row r="174" spans="1:15" x14ac:dyDescent="0.2">
      <c r="A174">
        <f>玩家成长时间线!A174</f>
        <v>173</v>
      </c>
      <c r="B174">
        <f>玩家成长时间线!B174</f>
        <v>9</v>
      </c>
      <c r="C174">
        <f ca="1">SUM($D$2:D174)</f>
        <v>648.07996477604172</v>
      </c>
      <c r="D174">
        <f t="shared" ca="1" si="2"/>
        <v>3.436826451450536</v>
      </c>
      <c r="E174">
        <f ca="1">(SUMIFS(OFFSET([2]掉落汇总!$C$2:$C$871,,MATCH($B174,[2]掉落汇总!$D$1:$M$1)),[2]掉落汇总!$A$2:$A$871,E$1,[2]掉落汇总!$C$2:$C$871,$Q$1)+SUMIFS(OFFSET([2]掉落汇总!$C$2:$C$871,,MATCH($B174,[2]掉落汇总!$D$1:$M$1)),[2]掉落汇总!$A$2:$A$871,E$1,[2]掉落汇总!$C$2:$C$871,$Q$2)/$Q$3)*宝箱投放计算!D174</f>
        <v>1.12725147219193</v>
      </c>
      <c r="F174">
        <f ca="1">(SUMIFS(OFFSET([2]掉落汇总!$C$2:$C$871,,MATCH($B174,[2]掉落汇总!$D$1:$M$1)),[2]掉落汇总!$A$2:$A$871,F$1,[2]掉落汇总!$C$2:$C$871,$Q$1)+SUMIFS(OFFSET([2]掉落汇总!$C$2:$C$871,,MATCH($B174,[2]掉落汇总!$D$1:$M$1)),[2]掉落汇总!$A$2:$A$871,F$1,[2]掉落汇总!$C$2:$C$871,$Q$2)/$Q$3)*宝箱投放计算!E174</f>
        <v>1.3244406196213427</v>
      </c>
      <c r="G174">
        <f ca="1">(SUMIFS(OFFSET([2]掉落汇总!$C$2:$C$871,,MATCH($B174,[2]掉落汇总!$D$1:$M$1)),[2]掉落汇总!$A$2:$A$871,G$1,[2]掉落汇总!$C$2:$C$871,$Q$1)+SUMIFS(OFFSET([2]掉落汇总!$C$2:$C$871,,MATCH($B174,[2]掉落汇总!$D$1:$M$1)),[2]掉落汇总!$A$2:$A$871,G$1,[2]掉落汇总!$C$2:$C$871,$Q$2)/$Q$3)*宝箱投放计算!F174</f>
        <v>0</v>
      </c>
      <c r="H174">
        <f ca="1">(SUMIFS(OFFSET([2]掉落汇总!$C$2:$C$871,,MATCH($B174,[2]掉落汇总!$D$1:$M$1)),[2]掉落汇总!$A$2:$A$871,H$1,[2]掉落汇总!$C$2:$C$871,$Q$1)+SUMIFS(OFFSET([2]掉落汇总!$C$2:$C$871,,MATCH($B174,[2]掉落汇总!$D$1:$M$1)),[2]掉落汇总!$A$2:$A$871,H$1,[2]掉落汇总!$C$2:$C$871,$Q$2)/$Q$3)*宝箱投放计算!G174</f>
        <v>0</v>
      </c>
      <c r="I174">
        <f ca="1">(SUMIFS(OFFSET([2]掉落汇总!$C$2:$C$871,,MATCH($B174,[2]掉落汇总!$D$1:$M$1)),[2]掉落汇总!$A$2:$A$871,I$1,[2]掉落汇总!$C$2:$C$871,$Q$1)+SUMIFS(OFFSET([2]掉落汇总!$C$2:$C$871,,MATCH($B174,[2]掉落汇总!$D$1:$M$1)),[2]掉落汇总!$A$2:$A$871,I$1,[2]掉落汇总!$C$2:$C$871,$Q$2)/$Q$3)*宝箱投放计算!H174</f>
        <v>0</v>
      </c>
      <c r="J174">
        <f ca="1">(SUMIFS(OFFSET([2]掉落汇总!$C$2:$C$871,,MATCH($B174,[2]掉落汇总!$D$1:$M$1)),[2]掉落汇总!$A$2:$A$871,J$1,[2]掉落汇总!$C$2:$C$871,$Q$1)+SUMIFS(OFFSET([2]掉落汇总!$C$2:$C$871,,MATCH($B174,[2]掉落汇总!$D$1:$M$1)),[2]掉落汇总!$A$2:$A$871,J$1,[2]掉落汇总!$C$2:$C$871,$Q$2)/$Q$3)*宝箱投放计算!I174</f>
        <v>0</v>
      </c>
      <c r="K174">
        <f ca="1">(SUMIFS(OFFSET([2]掉落汇总!$C$2:$C$871,,MATCH($B174,[2]掉落汇总!$D$1:$M$1)),[2]掉落汇总!$A$2:$A$871,K$1,[2]掉落汇总!$C$2:$C$871,$Q$1)+SUMIFS(OFFSET([2]掉落汇总!$C$2:$C$871,,MATCH($B174,[2]掉落汇总!$D$1:$M$1)),[2]掉落汇总!$A$2:$A$871,K$1,[2]掉落汇总!$C$2:$C$871,$Q$2)/$Q$3)*宝箱投放计算!J174</f>
        <v>0</v>
      </c>
      <c r="L174">
        <f ca="1">(SUMIFS(OFFSET([2]掉落汇总!$C$2:$C$871,,MATCH($B174,[2]掉落汇总!$D$1:$M$1)),[2]掉落汇总!$A$2:$A$871,L$1,[2]掉落汇总!$C$2:$C$871,$Q$1)+SUMIFS(OFFSET([2]掉落汇总!$C$2:$C$871,,MATCH($B174,[2]掉落汇总!$D$1:$M$1)),[2]掉落汇总!$A$2:$A$871,L$1,[2]掉落汇总!$C$2:$C$871,$Q$2)/$Q$3)*宝箱投放计算!K174</f>
        <v>0.36522354606582519</v>
      </c>
      <c r="M174">
        <f ca="1">(SUMIFS(OFFSET([2]掉落汇总!$C$2:$C$871,,MATCH($B174,[2]掉落汇总!$D$1:$M$1)),[2]掉落汇总!$A$2:$A$871,M$1,[2]掉落汇总!$C$2:$C$871,$Q$1)+SUMIFS(OFFSET([2]掉落汇总!$C$2:$C$871,,MATCH($B174,[2]掉落汇总!$D$1:$M$1)),[2]掉落汇总!$A$2:$A$871,M$1,[2]掉落汇总!$C$2:$C$871,$Q$2)/$Q$3)*宝箱投放计算!L174</f>
        <v>0.36155552960411075</v>
      </c>
      <c r="N174">
        <f ca="1">(SUMIFS(OFFSET([2]掉落汇总!$C$2:$C$871,,MATCH($B174,[2]掉落汇总!$D$1:$M$1)),[2]掉落汇总!$A$2:$A$871,N$1,[2]掉落汇总!$C$2:$C$871,$Q$1)+SUMIFS(OFFSET([2]掉落汇总!$C$2:$C$871,,MATCH($B174,[2]掉落汇总!$D$1:$M$1)),[2]掉落汇总!$A$2:$A$871,N$1,[2]掉落汇总!$C$2:$C$871,$Q$2)/$Q$3)*宝箱投放计算!M174</f>
        <v>8.4091467912466203E-2</v>
      </c>
      <c r="O174">
        <f ca="1">(SUMIFS(OFFSET([2]掉落汇总!$C$2:$C$871,,MATCH($B174,[2]掉落汇总!$D$1:$M$1)),[2]掉落汇总!$A$2:$A$871,O$1,[2]掉落汇总!$C$2:$C$871,$Q$1)+SUMIFS(OFFSET([2]掉落汇总!$C$2:$C$871,,MATCH($B174,[2]掉落汇总!$D$1:$M$1)),[2]掉落汇总!$A$2:$A$871,O$1,[2]掉落汇总!$C$2:$C$871,$Q$2)/$Q$3)*宝箱投放计算!N174</f>
        <v>0.17426381605486088</v>
      </c>
    </row>
    <row r="175" spans="1:15" x14ac:dyDescent="0.2">
      <c r="A175">
        <f>玩家成长时间线!A175</f>
        <v>174</v>
      </c>
      <c r="B175">
        <f>玩家成长时间线!B175</f>
        <v>10</v>
      </c>
      <c r="C175">
        <f ca="1">SUM($D$2:D175)</f>
        <v>653.568047531454</v>
      </c>
      <c r="D175">
        <f t="shared" ca="1" si="2"/>
        <v>5.4880827554123117</v>
      </c>
      <c r="E175">
        <f ca="1">(SUMIFS(OFFSET([2]掉落汇总!$C$2:$C$871,,MATCH($B175,[2]掉落汇总!$D$1:$M$1)),[2]掉落汇总!$A$2:$A$871,E$1,[2]掉落汇总!$C$2:$C$871,$Q$1)+SUMIFS(OFFSET([2]掉落汇总!$C$2:$C$871,,MATCH($B175,[2]掉落汇总!$D$1:$M$1)),[2]掉落汇总!$A$2:$A$871,E$1,[2]掉落汇总!$C$2:$C$871,$Q$2)/$Q$3)*宝箱投放计算!D175</f>
        <v>1.0466171488690164</v>
      </c>
      <c r="F175">
        <f ca="1">(SUMIFS(OFFSET([2]掉落汇总!$C$2:$C$871,,MATCH($B175,[2]掉落汇总!$D$1:$M$1)),[2]掉落汇总!$A$2:$A$871,F$1,[2]掉落汇总!$C$2:$C$871,$Q$1)+SUMIFS(OFFSET([2]掉落汇总!$C$2:$C$871,,MATCH($B175,[2]掉落汇总!$D$1:$M$1)),[2]掉落汇总!$A$2:$A$871,F$1,[2]掉落汇总!$C$2:$C$871,$Q$2)/$Q$3)*宝箱投放计算!E175</f>
        <v>1.3244406196213427</v>
      </c>
      <c r="G175">
        <f ca="1">(SUMIFS(OFFSET([2]掉落汇总!$C$2:$C$871,,MATCH($B175,[2]掉落汇总!$D$1:$M$1)),[2]掉落汇总!$A$2:$A$871,G$1,[2]掉落汇总!$C$2:$C$871,$Q$1)+SUMIFS(OFFSET([2]掉落汇总!$C$2:$C$871,,MATCH($B175,[2]掉落汇总!$D$1:$M$1)),[2]掉落汇总!$A$2:$A$871,G$1,[2]掉落汇总!$C$2:$C$871,$Q$2)/$Q$3)*宝箱投放计算!F175</f>
        <v>0</v>
      </c>
      <c r="H175">
        <f ca="1">(SUMIFS(OFFSET([2]掉落汇总!$C$2:$C$871,,MATCH($B175,[2]掉落汇总!$D$1:$M$1)),[2]掉落汇总!$A$2:$A$871,H$1,[2]掉落汇总!$C$2:$C$871,$Q$1)+SUMIFS(OFFSET([2]掉落汇总!$C$2:$C$871,,MATCH($B175,[2]掉落汇总!$D$1:$M$1)),[2]掉落汇总!$A$2:$A$871,H$1,[2]掉落汇总!$C$2:$C$871,$Q$2)/$Q$3)*宝箱投放计算!G175</f>
        <v>0</v>
      </c>
      <c r="I175">
        <f ca="1">(SUMIFS(OFFSET([2]掉落汇总!$C$2:$C$871,,MATCH($B175,[2]掉落汇总!$D$1:$M$1)),[2]掉落汇总!$A$2:$A$871,I$1,[2]掉落汇总!$C$2:$C$871,$Q$1)+SUMIFS(OFFSET([2]掉落汇总!$C$2:$C$871,,MATCH($B175,[2]掉落汇总!$D$1:$M$1)),[2]掉落汇总!$A$2:$A$871,I$1,[2]掉落汇总!$C$2:$C$871,$Q$2)/$Q$3)*宝箱投放计算!H175</f>
        <v>0</v>
      </c>
      <c r="J175">
        <f ca="1">(SUMIFS(OFFSET([2]掉落汇总!$C$2:$C$871,,MATCH($B175,[2]掉落汇总!$D$1:$M$1)),[2]掉落汇总!$A$2:$A$871,J$1,[2]掉落汇总!$C$2:$C$871,$Q$1)+SUMIFS(OFFSET([2]掉落汇总!$C$2:$C$871,,MATCH($B175,[2]掉落汇总!$D$1:$M$1)),[2]掉落汇总!$A$2:$A$871,J$1,[2]掉落汇总!$C$2:$C$871,$Q$2)/$Q$3)*宝箱投放计算!I175</f>
        <v>2.1318906272846903</v>
      </c>
      <c r="K175">
        <f ca="1">(SUMIFS(OFFSET([2]掉落汇总!$C$2:$C$871,,MATCH($B175,[2]掉落汇总!$D$1:$M$1)),[2]掉落汇总!$A$2:$A$871,K$1,[2]掉落汇总!$C$2:$C$871,$Q$1)+SUMIFS(OFFSET([2]掉落汇总!$C$2:$C$871,,MATCH($B175,[2]掉落汇总!$D$1:$M$1)),[2]掉落汇总!$A$2:$A$871,K$1,[2]掉落汇总!$C$2:$C$871,$Q$2)/$Q$3)*宝箱投放计算!J175</f>
        <v>0</v>
      </c>
      <c r="L175">
        <f ca="1">(SUMIFS(OFFSET([2]掉落汇总!$C$2:$C$871,,MATCH($B175,[2]掉落汇总!$D$1:$M$1)),[2]掉落汇总!$A$2:$A$871,L$1,[2]掉落汇总!$C$2:$C$871,$Q$1)+SUMIFS(OFFSET([2]掉落汇总!$C$2:$C$871,,MATCH($B175,[2]掉落汇总!$D$1:$M$1)),[2]掉落汇总!$A$2:$A$871,L$1,[2]掉落汇总!$C$2:$C$871,$Q$2)/$Q$3)*宝箱投放计算!K175</f>
        <v>0.36522354606582519</v>
      </c>
      <c r="M175">
        <f ca="1">(SUMIFS(OFFSET([2]掉落汇总!$C$2:$C$871,,MATCH($B175,[2]掉落汇总!$D$1:$M$1)),[2]掉落汇总!$A$2:$A$871,M$1,[2]掉落汇总!$C$2:$C$871,$Q$1)+SUMIFS(OFFSET([2]掉落汇总!$C$2:$C$871,,MATCH($B175,[2]掉落汇总!$D$1:$M$1)),[2]掉落汇总!$A$2:$A$871,M$1,[2]掉落汇总!$C$2:$C$871,$Q$2)/$Q$3)*宝箱投放计算!L175</f>
        <v>0.36155552960411075</v>
      </c>
      <c r="N175">
        <f ca="1">(SUMIFS(OFFSET([2]掉落汇总!$C$2:$C$871,,MATCH($B175,[2]掉落汇总!$D$1:$M$1)),[2]掉落汇总!$A$2:$A$871,N$1,[2]掉落汇总!$C$2:$C$871,$Q$1)+SUMIFS(OFFSET([2]掉落汇总!$C$2:$C$871,,MATCH($B175,[2]掉落汇总!$D$1:$M$1)),[2]掉落汇总!$A$2:$A$871,N$1,[2]掉落汇总!$C$2:$C$871,$Q$2)/$Q$3)*宝箱投放计算!M175</f>
        <v>8.4091467912466203E-2</v>
      </c>
      <c r="O175">
        <f ca="1">(SUMIFS(OFFSET([2]掉落汇总!$C$2:$C$871,,MATCH($B175,[2]掉落汇总!$D$1:$M$1)),[2]掉落汇总!$A$2:$A$871,O$1,[2]掉落汇总!$C$2:$C$871,$Q$1)+SUMIFS(OFFSET([2]掉落汇总!$C$2:$C$871,,MATCH($B175,[2]掉落汇总!$D$1:$M$1)),[2]掉落汇总!$A$2:$A$871,O$1,[2]掉落汇总!$C$2:$C$871,$Q$2)/$Q$3)*宝箱投放计算!N175</f>
        <v>0.17426381605486088</v>
      </c>
    </row>
    <row r="176" spans="1:15" x14ac:dyDescent="0.2">
      <c r="A176">
        <f>玩家成长时间线!A176</f>
        <v>175</v>
      </c>
      <c r="B176">
        <f>玩家成长时间线!B176</f>
        <v>10</v>
      </c>
      <c r="C176">
        <f ca="1">SUM($D$2:D176)</f>
        <v>656.92878463590989</v>
      </c>
      <c r="D176">
        <f t="shared" ca="1" si="2"/>
        <v>3.3607371044558705</v>
      </c>
      <c r="E176">
        <f ca="1">(SUMIFS(OFFSET([2]掉落汇总!$C$2:$C$871,,MATCH($B176,[2]掉落汇总!$D$1:$M$1)),[2]掉落汇总!$A$2:$A$871,E$1,[2]掉落汇总!$C$2:$C$871,$Q$1)+SUMIFS(OFFSET([2]掉落汇总!$C$2:$C$871,,MATCH($B176,[2]掉落汇总!$D$1:$M$1)),[2]掉落汇总!$A$2:$A$871,E$1,[2]掉落汇总!$C$2:$C$871,$Q$2)/$Q$3)*宝箱投放计算!D176</f>
        <v>1.0511621251972647</v>
      </c>
      <c r="F176">
        <f ca="1">(SUMIFS(OFFSET([2]掉落汇总!$C$2:$C$871,,MATCH($B176,[2]掉落汇总!$D$1:$M$1)),[2]掉落汇总!$A$2:$A$871,F$1,[2]掉落汇总!$C$2:$C$871,$Q$1)+SUMIFS(OFFSET([2]掉落汇总!$C$2:$C$871,,MATCH($B176,[2]掉落汇总!$D$1:$M$1)),[2]掉落汇总!$A$2:$A$871,F$1,[2]掉落汇总!$C$2:$C$871,$Q$2)/$Q$3)*宝箱投放计算!E176</f>
        <v>1.3244406196213427</v>
      </c>
      <c r="G176">
        <f ca="1">(SUMIFS(OFFSET([2]掉落汇总!$C$2:$C$871,,MATCH($B176,[2]掉落汇总!$D$1:$M$1)),[2]掉落汇总!$A$2:$A$871,G$1,[2]掉落汇总!$C$2:$C$871,$Q$1)+SUMIFS(OFFSET([2]掉落汇总!$C$2:$C$871,,MATCH($B176,[2]掉落汇总!$D$1:$M$1)),[2]掉落汇总!$A$2:$A$871,G$1,[2]掉落汇总!$C$2:$C$871,$Q$2)/$Q$3)*宝箱投放计算!F176</f>
        <v>0</v>
      </c>
      <c r="H176">
        <f ca="1">(SUMIFS(OFFSET([2]掉落汇总!$C$2:$C$871,,MATCH($B176,[2]掉落汇总!$D$1:$M$1)),[2]掉落汇总!$A$2:$A$871,H$1,[2]掉落汇总!$C$2:$C$871,$Q$1)+SUMIFS(OFFSET([2]掉落汇总!$C$2:$C$871,,MATCH($B176,[2]掉落汇总!$D$1:$M$1)),[2]掉落汇总!$A$2:$A$871,H$1,[2]掉落汇总!$C$2:$C$871,$Q$2)/$Q$3)*宝箱投放计算!G176</f>
        <v>0</v>
      </c>
      <c r="I176">
        <f ca="1">(SUMIFS(OFFSET([2]掉落汇总!$C$2:$C$871,,MATCH($B176,[2]掉落汇总!$D$1:$M$1)),[2]掉落汇总!$A$2:$A$871,I$1,[2]掉落汇总!$C$2:$C$871,$Q$1)+SUMIFS(OFFSET([2]掉落汇总!$C$2:$C$871,,MATCH($B176,[2]掉落汇总!$D$1:$M$1)),[2]掉落汇总!$A$2:$A$871,I$1,[2]掉落汇总!$C$2:$C$871,$Q$2)/$Q$3)*宝箱投放计算!H176</f>
        <v>0</v>
      </c>
      <c r="J176">
        <f ca="1">(SUMIFS(OFFSET([2]掉落汇总!$C$2:$C$871,,MATCH($B176,[2]掉落汇总!$D$1:$M$1)),[2]掉落汇总!$A$2:$A$871,J$1,[2]掉落汇总!$C$2:$C$871,$Q$1)+SUMIFS(OFFSET([2]掉落汇总!$C$2:$C$871,,MATCH($B176,[2]掉落汇总!$D$1:$M$1)),[2]掉落汇总!$A$2:$A$871,J$1,[2]掉落汇总!$C$2:$C$871,$Q$2)/$Q$3)*宝箱投放计算!I176</f>
        <v>0</v>
      </c>
      <c r="K176">
        <f ca="1">(SUMIFS(OFFSET([2]掉落汇总!$C$2:$C$871,,MATCH($B176,[2]掉落汇总!$D$1:$M$1)),[2]掉落汇总!$A$2:$A$871,K$1,[2]掉落汇总!$C$2:$C$871,$Q$1)+SUMIFS(OFFSET([2]掉落汇总!$C$2:$C$871,,MATCH($B176,[2]掉落汇总!$D$1:$M$1)),[2]掉落汇总!$A$2:$A$871,K$1,[2]掉落汇总!$C$2:$C$871,$Q$2)/$Q$3)*宝箱投放计算!J176</f>
        <v>0</v>
      </c>
      <c r="L176">
        <f ca="1">(SUMIFS(OFFSET([2]掉落汇总!$C$2:$C$871,,MATCH($B176,[2]掉落汇总!$D$1:$M$1)),[2]掉落汇总!$A$2:$A$871,L$1,[2]掉落汇总!$C$2:$C$871,$Q$1)+SUMIFS(OFFSET([2]掉落汇总!$C$2:$C$871,,MATCH($B176,[2]掉落汇总!$D$1:$M$1)),[2]掉落汇总!$A$2:$A$871,L$1,[2]掉落汇总!$C$2:$C$871,$Q$2)/$Q$3)*宝箱投放计算!K176</f>
        <v>0.36522354606582519</v>
      </c>
      <c r="M176">
        <f ca="1">(SUMIFS(OFFSET([2]掉落汇总!$C$2:$C$871,,MATCH($B176,[2]掉落汇总!$D$1:$M$1)),[2]掉落汇总!$A$2:$A$871,M$1,[2]掉落汇总!$C$2:$C$871,$Q$1)+SUMIFS(OFFSET([2]掉落汇总!$C$2:$C$871,,MATCH($B176,[2]掉落汇总!$D$1:$M$1)),[2]掉落汇总!$A$2:$A$871,M$1,[2]掉落汇总!$C$2:$C$871,$Q$2)/$Q$3)*宝箱投放计算!L176</f>
        <v>0.36155552960411075</v>
      </c>
      <c r="N176">
        <f ca="1">(SUMIFS(OFFSET([2]掉落汇总!$C$2:$C$871,,MATCH($B176,[2]掉落汇总!$D$1:$M$1)),[2]掉落汇总!$A$2:$A$871,N$1,[2]掉落汇总!$C$2:$C$871,$Q$1)+SUMIFS(OFFSET([2]掉落汇总!$C$2:$C$871,,MATCH($B176,[2]掉落汇总!$D$1:$M$1)),[2]掉落汇总!$A$2:$A$871,N$1,[2]掉落汇总!$C$2:$C$871,$Q$2)/$Q$3)*宝箱投放计算!M176</f>
        <v>8.4091467912466203E-2</v>
      </c>
      <c r="O176">
        <f ca="1">(SUMIFS(OFFSET([2]掉落汇总!$C$2:$C$871,,MATCH($B176,[2]掉落汇总!$D$1:$M$1)),[2]掉落汇总!$A$2:$A$871,O$1,[2]掉落汇总!$C$2:$C$871,$Q$1)+SUMIFS(OFFSET([2]掉落汇总!$C$2:$C$871,,MATCH($B176,[2]掉落汇总!$D$1:$M$1)),[2]掉落汇总!$A$2:$A$871,O$1,[2]掉落汇总!$C$2:$C$871,$Q$2)/$Q$3)*宝箱投放计算!N176</f>
        <v>0.17426381605486088</v>
      </c>
    </row>
    <row r="177" spans="1:15" x14ac:dyDescent="0.2">
      <c r="A177">
        <f>玩家成长时间线!A177</f>
        <v>176</v>
      </c>
      <c r="B177">
        <f>玩家成长时间线!B177</f>
        <v>10</v>
      </c>
      <c r="C177">
        <f ca="1">SUM($D$2:D177)</f>
        <v>660.29406671669403</v>
      </c>
      <c r="D177">
        <f t="shared" ca="1" si="2"/>
        <v>3.3652820807841186</v>
      </c>
      <c r="E177">
        <f ca="1">(SUMIFS(OFFSET([2]掉落汇总!$C$2:$C$871,,MATCH($B177,[2]掉落汇总!$D$1:$M$1)),[2]掉落汇总!$A$2:$A$871,E$1,[2]掉落汇总!$C$2:$C$871,$Q$1)+SUMIFS(OFFSET([2]掉落汇总!$C$2:$C$871,,MATCH($B177,[2]掉落汇总!$D$1:$M$1)),[2]掉落汇总!$A$2:$A$871,E$1,[2]掉落汇总!$C$2:$C$871,$Q$2)/$Q$3)*宝箱投放计算!D177</f>
        <v>1.0557071015255128</v>
      </c>
      <c r="F177">
        <f ca="1">(SUMIFS(OFFSET([2]掉落汇总!$C$2:$C$871,,MATCH($B177,[2]掉落汇总!$D$1:$M$1)),[2]掉落汇总!$A$2:$A$871,F$1,[2]掉落汇总!$C$2:$C$871,$Q$1)+SUMIFS(OFFSET([2]掉落汇总!$C$2:$C$871,,MATCH($B177,[2]掉落汇总!$D$1:$M$1)),[2]掉落汇总!$A$2:$A$871,F$1,[2]掉落汇总!$C$2:$C$871,$Q$2)/$Q$3)*宝箱投放计算!E177</f>
        <v>1.3244406196213427</v>
      </c>
      <c r="G177">
        <f ca="1">(SUMIFS(OFFSET([2]掉落汇总!$C$2:$C$871,,MATCH($B177,[2]掉落汇总!$D$1:$M$1)),[2]掉落汇总!$A$2:$A$871,G$1,[2]掉落汇总!$C$2:$C$871,$Q$1)+SUMIFS(OFFSET([2]掉落汇总!$C$2:$C$871,,MATCH($B177,[2]掉落汇总!$D$1:$M$1)),[2]掉落汇总!$A$2:$A$871,G$1,[2]掉落汇总!$C$2:$C$871,$Q$2)/$Q$3)*宝箱投放计算!F177</f>
        <v>0</v>
      </c>
      <c r="H177">
        <f ca="1">(SUMIFS(OFFSET([2]掉落汇总!$C$2:$C$871,,MATCH($B177,[2]掉落汇总!$D$1:$M$1)),[2]掉落汇总!$A$2:$A$871,H$1,[2]掉落汇总!$C$2:$C$871,$Q$1)+SUMIFS(OFFSET([2]掉落汇总!$C$2:$C$871,,MATCH($B177,[2]掉落汇总!$D$1:$M$1)),[2]掉落汇总!$A$2:$A$871,H$1,[2]掉落汇总!$C$2:$C$871,$Q$2)/$Q$3)*宝箱投放计算!G177</f>
        <v>0</v>
      </c>
      <c r="I177">
        <f ca="1">(SUMIFS(OFFSET([2]掉落汇总!$C$2:$C$871,,MATCH($B177,[2]掉落汇总!$D$1:$M$1)),[2]掉落汇总!$A$2:$A$871,I$1,[2]掉落汇总!$C$2:$C$871,$Q$1)+SUMIFS(OFFSET([2]掉落汇总!$C$2:$C$871,,MATCH($B177,[2]掉落汇总!$D$1:$M$1)),[2]掉落汇总!$A$2:$A$871,I$1,[2]掉落汇总!$C$2:$C$871,$Q$2)/$Q$3)*宝箱投放计算!H177</f>
        <v>0</v>
      </c>
      <c r="J177">
        <f ca="1">(SUMIFS(OFFSET([2]掉落汇总!$C$2:$C$871,,MATCH($B177,[2]掉落汇总!$D$1:$M$1)),[2]掉落汇总!$A$2:$A$871,J$1,[2]掉落汇总!$C$2:$C$871,$Q$1)+SUMIFS(OFFSET([2]掉落汇总!$C$2:$C$871,,MATCH($B177,[2]掉落汇总!$D$1:$M$1)),[2]掉落汇总!$A$2:$A$871,J$1,[2]掉落汇总!$C$2:$C$871,$Q$2)/$Q$3)*宝箱投放计算!I177</f>
        <v>0</v>
      </c>
      <c r="K177">
        <f ca="1">(SUMIFS(OFFSET([2]掉落汇总!$C$2:$C$871,,MATCH($B177,[2]掉落汇总!$D$1:$M$1)),[2]掉落汇总!$A$2:$A$871,K$1,[2]掉落汇总!$C$2:$C$871,$Q$1)+SUMIFS(OFFSET([2]掉落汇总!$C$2:$C$871,,MATCH($B177,[2]掉落汇总!$D$1:$M$1)),[2]掉落汇总!$A$2:$A$871,K$1,[2]掉落汇总!$C$2:$C$871,$Q$2)/$Q$3)*宝箱投放计算!J177</f>
        <v>0</v>
      </c>
      <c r="L177">
        <f ca="1">(SUMIFS(OFFSET([2]掉落汇总!$C$2:$C$871,,MATCH($B177,[2]掉落汇总!$D$1:$M$1)),[2]掉落汇总!$A$2:$A$871,L$1,[2]掉落汇总!$C$2:$C$871,$Q$1)+SUMIFS(OFFSET([2]掉落汇总!$C$2:$C$871,,MATCH($B177,[2]掉落汇总!$D$1:$M$1)),[2]掉落汇总!$A$2:$A$871,L$1,[2]掉落汇总!$C$2:$C$871,$Q$2)/$Q$3)*宝箱投放计算!K177</f>
        <v>0.36522354606582519</v>
      </c>
      <c r="M177">
        <f ca="1">(SUMIFS(OFFSET([2]掉落汇总!$C$2:$C$871,,MATCH($B177,[2]掉落汇总!$D$1:$M$1)),[2]掉落汇总!$A$2:$A$871,M$1,[2]掉落汇总!$C$2:$C$871,$Q$1)+SUMIFS(OFFSET([2]掉落汇总!$C$2:$C$871,,MATCH($B177,[2]掉落汇总!$D$1:$M$1)),[2]掉落汇总!$A$2:$A$871,M$1,[2]掉落汇总!$C$2:$C$871,$Q$2)/$Q$3)*宝箱投放计算!L177</f>
        <v>0.36155552960411075</v>
      </c>
      <c r="N177">
        <f ca="1">(SUMIFS(OFFSET([2]掉落汇总!$C$2:$C$871,,MATCH($B177,[2]掉落汇总!$D$1:$M$1)),[2]掉落汇总!$A$2:$A$871,N$1,[2]掉落汇总!$C$2:$C$871,$Q$1)+SUMIFS(OFFSET([2]掉落汇总!$C$2:$C$871,,MATCH($B177,[2]掉落汇总!$D$1:$M$1)),[2]掉落汇总!$A$2:$A$871,N$1,[2]掉落汇总!$C$2:$C$871,$Q$2)/$Q$3)*宝箱投放计算!M177</f>
        <v>8.4091467912466203E-2</v>
      </c>
      <c r="O177">
        <f ca="1">(SUMIFS(OFFSET([2]掉落汇总!$C$2:$C$871,,MATCH($B177,[2]掉落汇总!$D$1:$M$1)),[2]掉落汇总!$A$2:$A$871,O$1,[2]掉落汇总!$C$2:$C$871,$Q$1)+SUMIFS(OFFSET([2]掉落汇总!$C$2:$C$871,,MATCH($B177,[2]掉落汇总!$D$1:$M$1)),[2]掉落汇总!$A$2:$A$871,O$1,[2]掉落汇总!$C$2:$C$871,$Q$2)/$Q$3)*宝箱投放计算!N177</f>
        <v>0.17426381605486088</v>
      </c>
    </row>
    <row r="178" spans="1:15" x14ac:dyDescent="0.2">
      <c r="A178">
        <f>玩家成长时间线!A178</f>
        <v>177</v>
      </c>
      <c r="B178">
        <f>玩家成长时间线!B178</f>
        <v>10</v>
      </c>
      <c r="C178">
        <f ca="1">SUM($D$2:D178)</f>
        <v>663.75479330037138</v>
      </c>
      <c r="D178">
        <f t="shared" ca="1" si="2"/>
        <v>3.4607265836773329</v>
      </c>
      <c r="E178">
        <f ca="1">(SUMIFS(OFFSET([2]掉落汇总!$C$2:$C$871,,MATCH($B178,[2]掉落汇总!$D$1:$M$1)),[2]掉落汇总!$A$2:$A$871,E$1,[2]掉落汇总!$C$2:$C$871,$Q$1)+SUMIFS(OFFSET([2]掉落汇总!$C$2:$C$871,,MATCH($B178,[2]掉落汇总!$D$1:$M$1)),[2]掉落汇总!$A$2:$A$871,E$1,[2]掉落汇总!$C$2:$C$871,$Q$2)/$Q$3)*宝箱投放计算!D178</f>
        <v>1.1511516044187269</v>
      </c>
      <c r="F178">
        <f ca="1">(SUMIFS(OFFSET([2]掉落汇总!$C$2:$C$871,,MATCH($B178,[2]掉落汇总!$D$1:$M$1)),[2]掉落汇总!$A$2:$A$871,F$1,[2]掉落汇总!$C$2:$C$871,$Q$1)+SUMIFS(OFFSET([2]掉落汇总!$C$2:$C$871,,MATCH($B178,[2]掉落汇总!$D$1:$M$1)),[2]掉落汇总!$A$2:$A$871,F$1,[2]掉落汇总!$C$2:$C$871,$Q$2)/$Q$3)*宝箱投放计算!E178</f>
        <v>1.3244406196213427</v>
      </c>
      <c r="G178">
        <f ca="1">(SUMIFS(OFFSET([2]掉落汇总!$C$2:$C$871,,MATCH($B178,[2]掉落汇总!$D$1:$M$1)),[2]掉落汇总!$A$2:$A$871,G$1,[2]掉落汇总!$C$2:$C$871,$Q$1)+SUMIFS(OFFSET([2]掉落汇总!$C$2:$C$871,,MATCH($B178,[2]掉落汇总!$D$1:$M$1)),[2]掉落汇总!$A$2:$A$871,G$1,[2]掉落汇总!$C$2:$C$871,$Q$2)/$Q$3)*宝箱投放计算!F178</f>
        <v>0</v>
      </c>
      <c r="H178">
        <f ca="1">(SUMIFS(OFFSET([2]掉落汇总!$C$2:$C$871,,MATCH($B178,[2]掉落汇总!$D$1:$M$1)),[2]掉落汇总!$A$2:$A$871,H$1,[2]掉落汇总!$C$2:$C$871,$Q$1)+SUMIFS(OFFSET([2]掉落汇总!$C$2:$C$871,,MATCH($B178,[2]掉落汇总!$D$1:$M$1)),[2]掉落汇总!$A$2:$A$871,H$1,[2]掉落汇总!$C$2:$C$871,$Q$2)/$Q$3)*宝箱投放计算!G178</f>
        <v>0</v>
      </c>
      <c r="I178">
        <f ca="1">(SUMIFS(OFFSET([2]掉落汇总!$C$2:$C$871,,MATCH($B178,[2]掉落汇总!$D$1:$M$1)),[2]掉落汇总!$A$2:$A$871,I$1,[2]掉落汇总!$C$2:$C$871,$Q$1)+SUMIFS(OFFSET([2]掉落汇总!$C$2:$C$871,,MATCH($B178,[2]掉落汇总!$D$1:$M$1)),[2]掉落汇总!$A$2:$A$871,I$1,[2]掉落汇总!$C$2:$C$871,$Q$2)/$Q$3)*宝箱投放计算!H178</f>
        <v>0</v>
      </c>
      <c r="J178">
        <f ca="1">(SUMIFS(OFFSET([2]掉落汇总!$C$2:$C$871,,MATCH($B178,[2]掉落汇总!$D$1:$M$1)),[2]掉落汇总!$A$2:$A$871,J$1,[2]掉落汇总!$C$2:$C$871,$Q$1)+SUMIFS(OFFSET([2]掉落汇总!$C$2:$C$871,,MATCH($B178,[2]掉落汇总!$D$1:$M$1)),[2]掉落汇总!$A$2:$A$871,J$1,[2]掉落汇总!$C$2:$C$871,$Q$2)/$Q$3)*宝箱投放计算!I178</f>
        <v>0</v>
      </c>
      <c r="K178">
        <f ca="1">(SUMIFS(OFFSET([2]掉落汇总!$C$2:$C$871,,MATCH($B178,[2]掉落汇总!$D$1:$M$1)),[2]掉落汇总!$A$2:$A$871,K$1,[2]掉落汇总!$C$2:$C$871,$Q$1)+SUMIFS(OFFSET([2]掉落汇总!$C$2:$C$871,,MATCH($B178,[2]掉落汇总!$D$1:$M$1)),[2]掉落汇总!$A$2:$A$871,K$1,[2]掉落汇总!$C$2:$C$871,$Q$2)/$Q$3)*宝箱投放计算!J178</f>
        <v>0</v>
      </c>
      <c r="L178">
        <f ca="1">(SUMIFS(OFFSET([2]掉落汇总!$C$2:$C$871,,MATCH($B178,[2]掉落汇总!$D$1:$M$1)),[2]掉落汇总!$A$2:$A$871,L$1,[2]掉落汇总!$C$2:$C$871,$Q$1)+SUMIFS(OFFSET([2]掉落汇总!$C$2:$C$871,,MATCH($B178,[2]掉落汇总!$D$1:$M$1)),[2]掉落汇总!$A$2:$A$871,L$1,[2]掉落汇总!$C$2:$C$871,$Q$2)/$Q$3)*宝箱投放计算!K178</f>
        <v>0.36522354606582519</v>
      </c>
      <c r="M178">
        <f ca="1">(SUMIFS(OFFSET([2]掉落汇总!$C$2:$C$871,,MATCH($B178,[2]掉落汇总!$D$1:$M$1)),[2]掉落汇总!$A$2:$A$871,M$1,[2]掉落汇总!$C$2:$C$871,$Q$1)+SUMIFS(OFFSET([2]掉落汇总!$C$2:$C$871,,MATCH($B178,[2]掉落汇总!$D$1:$M$1)),[2]掉落汇总!$A$2:$A$871,M$1,[2]掉落汇总!$C$2:$C$871,$Q$2)/$Q$3)*宝箱投放计算!L178</f>
        <v>0.36155552960411075</v>
      </c>
      <c r="N178">
        <f ca="1">(SUMIFS(OFFSET([2]掉落汇总!$C$2:$C$871,,MATCH($B178,[2]掉落汇总!$D$1:$M$1)),[2]掉落汇总!$A$2:$A$871,N$1,[2]掉落汇总!$C$2:$C$871,$Q$1)+SUMIFS(OFFSET([2]掉落汇总!$C$2:$C$871,,MATCH($B178,[2]掉落汇总!$D$1:$M$1)),[2]掉落汇总!$A$2:$A$871,N$1,[2]掉落汇总!$C$2:$C$871,$Q$2)/$Q$3)*宝箱投放计算!M178</f>
        <v>8.4091467912466203E-2</v>
      </c>
      <c r="O178">
        <f ca="1">(SUMIFS(OFFSET([2]掉落汇总!$C$2:$C$871,,MATCH($B178,[2]掉落汇总!$D$1:$M$1)),[2]掉落汇总!$A$2:$A$871,O$1,[2]掉落汇总!$C$2:$C$871,$Q$1)+SUMIFS(OFFSET([2]掉落汇总!$C$2:$C$871,,MATCH($B178,[2]掉落汇总!$D$1:$M$1)),[2]掉落汇总!$A$2:$A$871,O$1,[2]掉落汇总!$C$2:$C$871,$Q$2)/$Q$3)*宝箱投放计算!N178</f>
        <v>0.17426381605486088</v>
      </c>
    </row>
    <row r="179" spans="1:15" x14ac:dyDescent="0.2">
      <c r="A179">
        <f>玩家成长时间线!A179</f>
        <v>178</v>
      </c>
      <c r="B179">
        <f>玩家成长时间线!B179</f>
        <v>10</v>
      </c>
      <c r="C179">
        <f ca="1">SUM($D$2:D179)</f>
        <v>667.12916533381201</v>
      </c>
      <c r="D179">
        <f t="shared" ca="1" si="2"/>
        <v>3.3743720334406153</v>
      </c>
      <c r="E179">
        <f ca="1">(SUMIFS(OFFSET([2]掉落汇总!$C$2:$C$871,,MATCH($B179,[2]掉落汇总!$D$1:$M$1)),[2]掉落汇总!$A$2:$A$871,E$1,[2]掉落汇总!$C$2:$C$871,$Q$1)+SUMIFS(OFFSET([2]掉落汇总!$C$2:$C$871,,MATCH($B179,[2]掉落汇总!$D$1:$M$1)),[2]掉落汇总!$A$2:$A$871,E$1,[2]掉落汇总!$C$2:$C$871,$Q$2)/$Q$3)*宝箱投放计算!D179</f>
        <v>1.0647970541820095</v>
      </c>
      <c r="F179">
        <f ca="1">(SUMIFS(OFFSET([2]掉落汇总!$C$2:$C$871,,MATCH($B179,[2]掉落汇总!$D$1:$M$1)),[2]掉落汇总!$A$2:$A$871,F$1,[2]掉落汇总!$C$2:$C$871,$Q$1)+SUMIFS(OFFSET([2]掉落汇总!$C$2:$C$871,,MATCH($B179,[2]掉落汇总!$D$1:$M$1)),[2]掉落汇总!$A$2:$A$871,F$1,[2]掉落汇总!$C$2:$C$871,$Q$2)/$Q$3)*宝箱投放计算!E179</f>
        <v>1.3244406196213427</v>
      </c>
      <c r="G179">
        <f ca="1">(SUMIFS(OFFSET([2]掉落汇总!$C$2:$C$871,,MATCH($B179,[2]掉落汇总!$D$1:$M$1)),[2]掉落汇总!$A$2:$A$871,G$1,[2]掉落汇总!$C$2:$C$871,$Q$1)+SUMIFS(OFFSET([2]掉落汇总!$C$2:$C$871,,MATCH($B179,[2]掉落汇总!$D$1:$M$1)),[2]掉落汇总!$A$2:$A$871,G$1,[2]掉落汇总!$C$2:$C$871,$Q$2)/$Q$3)*宝箱投放计算!F179</f>
        <v>0</v>
      </c>
      <c r="H179">
        <f ca="1">(SUMIFS(OFFSET([2]掉落汇总!$C$2:$C$871,,MATCH($B179,[2]掉落汇总!$D$1:$M$1)),[2]掉落汇总!$A$2:$A$871,H$1,[2]掉落汇总!$C$2:$C$871,$Q$1)+SUMIFS(OFFSET([2]掉落汇总!$C$2:$C$871,,MATCH($B179,[2]掉落汇总!$D$1:$M$1)),[2]掉落汇总!$A$2:$A$871,H$1,[2]掉落汇总!$C$2:$C$871,$Q$2)/$Q$3)*宝箱投放计算!G179</f>
        <v>0</v>
      </c>
      <c r="I179">
        <f ca="1">(SUMIFS(OFFSET([2]掉落汇总!$C$2:$C$871,,MATCH($B179,[2]掉落汇总!$D$1:$M$1)),[2]掉落汇总!$A$2:$A$871,I$1,[2]掉落汇总!$C$2:$C$871,$Q$1)+SUMIFS(OFFSET([2]掉落汇总!$C$2:$C$871,,MATCH($B179,[2]掉落汇总!$D$1:$M$1)),[2]掉落汇总!$A$2:$A$871,I$1,[2]掉落汇总!$C$2:$C$871,$Q$2)/$Q$3)*宝箱投放计算!H179</f>
        <v>0</v>
      </c>
      <c r="J179">
        <f ca="1">(SUMIFS(OFFSET([2]掉落汇总!$C$2:$C$871,,MATCH($B179,[2]掉落汇总!$D$1:$M$1)),[2]掉落汇总!$A$2:$A$871,J$1,[2]掉落汇总!$C$2:$C$871,$Q$1)+SUMIFS(OFFSET([2]掉落汇总!$C$2:$C$871,,MATCH($B179,[2]掉落汇总!$D$1:$M$1)),[2]掉落汇总!$A$2:$A$871,J$1,[2]掉落汇总!$C$2:$C$871,$Q$2)/$Q$3)*宝箱投放计算!I179</f>
        <v>0</v>
      </c>
      <c r="K179">
        <f ca="1">(SUMIFS(OFFSET([2]掉落汇总!$C$2:$C$871,,MATCH($B179,[2]掉落汇总!$D$1:$M$1)),[2]掉落汇总!$A$2:$A$871,K$1,[2]掉落汇总!$C$2:$C$871,$Q$1)+SUMIFS(OFFSET([2]掉落汇总!$C$2:$C$871,,MATCH($B179,[2]掉落汇总!$D$1:$M$1)),[2]掉落汇总!$A$2:$A$871,K$1,[2]掉落汇总!$C$2:$C$871,$Q$2)/$Q$3)*宝箱投放计算!J179</f>
        <v>0</v>
      </c>
      <c r="L179">
        <f ca="1">(SUMIFS(OFFSET([2]掉落汇总!$C$2:$C$871,,MATCH($B179,[2]掉落汇总!$D$1:$M$1)),[2]掉落汇总!$A$2:$A$871,L$1,[2]掉落汇总!$C$2:$C$871,$Q$1)+SUMIFS(OFFSET([2]掉落汇总!$C$2:$C$871,,MATCH($B179,[2]掉落汇总!$D$1:$M$1)),[2]掉落汇总!$A$2:$A$871,L$1,[2]掉落汇总!$C$2:$C$871,$Q$2)/$Q$3)*宝箱投放计算!K179</f>
        <v>0.36522354606582519</v>
      </c>
      <c r="M179">
        <f ca="1">(SUMIFS(OFFSET([2]掉落汇总!$C$2:$C$871,,MATCH($B179,[2]掉落汇总!$D$1:$M$1)),[2]掉落汇总!$A$2:$A$871,M$1,[2]掉落汇总!$C$2:$C$871,$Q$1)+SUMIFS(OFFSET([2]掉落汇总!$C$2:$C$871,,MATCH($B179,[2]掉落汇总!$D$1:$M$1)),[2]掉落汇总!$A$2:$A$871,M$1,[2]掉落汇总!$C$2:$C$871,$Q$2)/$Q$3)*宝箱投放计算!L179</f>
        <v>0.36155552960411075</v>
      </c>
      <c r="N179">
        <f ca="1">(SUMIFS(OFFSET([2]掉落汇总!$C$2:$C$871,,MATCH($B179,[2]掉落汇总!$D$1:$M$1)),[2]掉落汇总!$A$2:$A$871,N$1,[2]掉落汇总!$C$2:$C$871,$Q$1)+SUMIFS(OFFSET([2]掉落汇总!$C$2:$C$871,,MATCH($B179,[2]掉落汇总!$D$1:$M$1)),[2]掉落汇总!$A$2:$A$871,N$1,[2]掉落汇总!$C$2:$C$871,$Q$2)/$Q$3)*宝箱投放计算!M179</f>
        <v>8.4091467912466203E-2</v>
      </c>
      <c r="O179">
        <f ca="1">(SUMIFS(OFFSET([2]掉落汇总!$C$2:$C$871,,MATCH($B179,[2]掉落汇总!$D$1:$M$1)),[2]掉落汇总!$A$2:$A$871,O$1,[2]掉落汇总!$C$2:$C$871,$Q$1)+SUMIFS(OFFSET([2]掉落汇总!$C$2:$C$871,,MATCH($B179,[2]掉落汇总!$D$1:$M$1)),[2]掉落汇总!$A$2:$A$871,O$1,[2]掉落汇总!$C$2:$C$871,$Q$2)/$Q$3)*宝箱投放计算!N179</f>
        <v>0.17426381605486088</v>
      </c>
    </row>
    <row r="180" spans="1:15" x14ac:dyDescent="0.2">
      <c r="A180">
        <f>玩家成长时间线!A180</f>
        <v>179</v>
      </c>
      <c r="B180">
        <f>玩家成长时间线!B180</f>
        <v>10</v>
      </c>
      <c r="C180">
        <f ca="1">SUM($D$2:D180)</f>
        <v>670.5080823435809</v>
      </c>
      <c r="D180">
        <f t="shared" ca="1" si="2"/>
        <v>3.3789170097688639</v>
      </c>
      <c r="E180">
        <f ca="1">(SUMIFS(OFFSET([2]掉落汇总!$C$2:$C$871,,MATCH($B180,[2]掉落汇总!$D$1:$M$1)),[2]掉落汇总!$A$2:$A$871,E$1,[2]掉落汇总!$C$2:$C$871,$Q$1)+SUMIFS(OFFSET([2]掉落汇总!$C$2:$C$871,,MATCH($B180,[2]掉落汇总!$D$1:$M$1)),[2]掉落汇总!$A$2:$A$871,E$1,[2]掉落汇总!$C$2:$C$871,$Q$2)/$Q$3)*宝箱投放计算!D180</f>
        <v>1.0693420305102579</v>
      </c>
      <c r="F180">
        <f ca="1">(SUMIFS(OFFSET([2]掉落汇总!$C$2:$C$871,,MATCH($B180,[2]掉落汇总!$D$1:$M$1)),[2]掉落汇总!$A$2:$A$871,F$1,[2]掉落汇总!$C$2:$C$871,$Q$1)+SUMIFS(OFFSET([2]掉落汇总!$C$2:$C$871,,MATCH($B180,[2]掉落汇总!$D$1:$M$1)),[2]掉落汇总!$A$2:$A$871,F$1,[2]掉落汇总!$C$2:$C$871,$Q$2)/$Q$3)*宝箱投放计算!E180</f>
        <v>1.3244406196213427</v>
      </c>
      <c r="G180">
        <f ca="1">(SUMIFS(OFFSET([2]掉落汇总!$C$2:$C$871,,MATCH($B180,[2]掉落汇总!$D$1:$M$1)),[2]掉落汇总!$A$2:$A$871,G$1,[2]掉落汇总!$C$2:$C$871,$Q$1)+SUMIFS(OFFSET([2]掉落汇总!$C$2:$C$871,,MATCH($B180,[2]掉落汇总!$D$1:$M$1)),[2]掉落汇总!$A$2:$A$871,G$1,[2]掉落汇总!$C$2:$C$871,$Q$2)/$Q$3)*宝箱投放计算!F180</f>
        <v>0</v>
      </c>
      <c r="H180">
        <f ca="1">(SUMIFS(OFFSET([2]掉落汇总!$C$2:$C$871,,MATCH($B180,[2]掉落汇总!$D$1:$M$1)),[2]掉落汇总!$A$2:$A$871,H$1,[2]掉落汇总!$C$2:$C$871,$Q$1)+SUMIFS(OFFSET([2]掉落汇总!$C$2:$C$871,,MATCH($B180,[2]掉落汇总!$D$1:$M$1)),[2]掉落汇总!$A$2:$A$871,H$1,[2]掉落汇总!$C$2:$C$871,$Q$2)/$Q$3)*宝箱投放计算!G180</f>
        <v>0</v>
      </c>
      <c r="I180">
        <f ca="1">(SUMIFS(OFFSET([2]掉落汇总!$C$2:$C$871,,MATCH($B180,[2]掉落汇总!$D$1:$M$1)),[2]掉落汇总!$A$2:$A$871,I$1,[2]掉落汇总!$C$2:$C$871,$Q$1)+SUMIFS(OFFSET([2]掉落汇总!$C$2:$C$871,,MATCH($B180,[2]掉落汇总!$D$1:$M$1)),[2]掉落汇总!$A$2:$A$871,I$1,[2]掉落汇总!$C$2:$C$871,$Q$2)/$Q$3)*宝箱投放计算!H180</f>
        <v>0</v>
      </c>
      <c r="J180">
        <f ca="1">(SUMIFS(OFFSET([2]掉落汇总!$C$2:$C$871,,MATCH($B180,[2]掉落汇总!$D$1:$M$1)),[2]掉落汇总!$A$2:$A$871,J$1,[2]掉落汇总!$C$2:$C$871,$Q$1)+SUMIFS(OFFSET([2]掉落汇总!$C$2:$C$871,,MATCH($B180,[2]掉落汇总!$D$1:$M$1)),[2]掉落汇总!$A$2:$A$871,J$1,[2]掉落汇总!$C$2:$C$871,$Q$2)/$Q$3)*宝箱投放计算!I180</f>
        <v>0</v>
      </c>
      <c r="K180">
        <f ca="1">(SUMIFS(OFFSET([2]掉落汇总!$C$2:$C$871,,MATCH($B180,[2]掉落汇总!$D$1:$M$1)),[2]掉落汇总!$A$2:$A$871,K$1,[2]掉落汇总!$C$2:$C$871,$Q$1)+SUMIFS(OFFSET([2]掉落汇总!$C$2:$C$871,,MATCH($B180,[2]掉落汇总!$D$1:$M$1)),[2]掉落汇总!$A$2:$A$871,K$1,[2]掉落汇总!$C$2:$C$871,$Q$2)/$Q$3)*宝箱投放计算!J180</f>
        <v>0</v>
      </c>
      <c r="L180">
        <f ca="1">(SUMIFS(OFFSET([2]掉落汇总!$C$2:$C$871,,MATCH($B180,[2]掉落汇总!$D$1:$M$1)),[2]掉落汇总!$A$2:$A$871,L$1,[2]掉落汇总!$C$2:$C$871,$Q$1)+SUMIFS(OFFSET([2]掉落汇总!$C$2:$C$871,,MATCH($B180,[2]掉落汇总!$D$1:$M$1)),[2]掉落汇总!$A$2:$A$871,L$1,[2]掉落汇总!$C$2:$C$871,$Q$2)/$Q$3)*宝箱投放计算!K180</f>
        <v>0.36522354606582519</v>
      </c>
      <c r="M180">
        <f ca="1">(SUMIFS(OFFSET([2]掉落汇总!$C$2:$C$871,,MATCH($B180,[2]掉落汇总!$D$1:$M$1)),[2]掉落汇总!$A$2:$A$871,M$1,[2]掉落汇总!$C$2:$C$871,$Q$1)+SUMIFS(OFFSET([2]掉落汇总!$C$2:$C$871,,MATCH($B180,[2]掉落汇总!$D$1:$M$1)),[2]掉落汇总!$A$2:$A$871,M$1,[2]掉落汇总!$C$2:$C$871,$Q$2)/$Q$3)*宝箱投放计算!L180</f>
        <v>0.36155552960411075</v>
      </c>
      <c r="N180">
        <f ca="1">(SUMIFS(OFFSET([2]掉落汇总!$C$2:$C$871,,MATCH($B180,[2]掉落汇总!$D$1:$M$1)),[2]掉落汇总!$A$2:$A$871,N$1,[2]掉落汇总!$C$2:$C$871,$Q$1)+SUMIFS(OFFSET([2]掉落汇总!$C$2:$C$871,,MATCH($B180,[2]掉落汇总!$D$1:$M$1)),[2]掉落汇总!$A$2:$A$871,N$1,[2]掉落汇总!$C$2:$C$871,$Q$2)/$Q$3)*宝箱投放计算!M180</f>
        <v>8.4091467912466203E-2</v>
      </c>
      <c r="O180">
        <f ca="1">(SUMIFS(OFFSET([2]掉落汇总!$C$2:$C$871,,MATCH($B180,[2]掉落汇总!$D$1:$M$1)),[2]掉落汇总!$A$2:$A$871,O$1,[2]掉落汇总!$C$2:$C$871,$Q$1)+SUMIFS(OFFSET([2]掉落汇总!$C$2:$C$871,,MATCH($B180,[2]掉落汇总!$D$1:$M$1)),[2]掉落汇总!$A$2:$A$871,O$1,[2]掉落汇总!$C$2:$C$871,$Q$2)/$Q$3)*宝箱投放计算!N180</f>
        <v>0.17426381605486088</v>
      </c>
    </row>
    <row r="181" spans="1:15" x14ac:dyDescent="0.2">
      <c r="A181">
        <f>玩家成长时间线!A181</f>
        <v>180</v>
      </c>
      <c r="B181">
        <f>玩家成长时间线!B181</f>
        <v>10</v>
      </c>
      <c r="C181">
        <f ca="1">SUM($D$2:D181)</f>
        <v>673.98244385624298</v>
      </c>
      <c r="D181">
        <f t="shared" ca="1" si="2"/>
        <v>3.4743615126620777</v>
      </c>
      <c r="E181">
        <f ca="1">(SUMIFS(OFFSET([2]掉落汇总!$C$2:$C$871,,MATCH($B181,[2]掉落汇总!$D$1:$M$1)),[2]掉落汇总!$A$2:$A$871,E$1,[2]掉落汇总!$C$2:$C$871,$Q$1)+SUMIFS(OFFSET([2]掉落汇总!$C$2:$C$871,,MATCH($B181,[2]掉落汇总!$D$1:$M$1)),[2]掉落汇总!$A$2:$A$871,E$1,[2]掉落汇总!$C$2:$C$871,$Q$2)/$Q$3)*宝箱投放计算!D181</f>
        <v>1.1647865334034717</v>
      </c>
      <c r="F181">
        <f ca="1">(SUMIFS(OFFSET([2]掉落汇总!$C$2:$C$871,,MATCH($B181,[2]掉落汇总!$D$1:$M$1)),[2]掉落汇总!$A$2:$A$871,F$1,[2]掉落汇总!$C$2:$C$871,$Q$1)+SUMIFS(OFFSET([2]掉落汇总!$C$2:$C$871,,MATCH($B181,[2]掉落汇总!$D$1:$M$1)),[2]掉落汇总!$A$2:$A$871,F$1,[2]掉落汇总!$C$2:$C$871,$Q$2)/$Q$3)*宝箱投放计算!E181</f>
        <v>1.3244406196213427</v>
      </c>
      <c r="G181">
        <f ca="1">(SUMIFS(OFFSET([2]掉落汇总!$C$2:$C$871,,MATCH($B181,[2]掉落汇总!$D$1:$M$1)),[2]掉落汇总!$A$2:$A$871,G$1,[2]掉落汇总!$C$2:$C$871,$Q$1)+SUMIFS(OFFSET([2]掉落汇总!$C$2:$C$871,,MATCH($B181,[2]掉落汇总!$D$1:$M$1)),[2]掉落汇总!$A$2:$A$871,G$1,[2]掉落汇总!$C$2:$C$871,$Q$2)/$Q$3)*宝箱投放计算!F181</f>
        <v>0</v>
      </c>
      <c r="H181">
        <f ca="1">(SUMIFS(OFFSET([2]掉落汇总!$C$2:$C$871,,MATCH($B181,[2]掉落汇总!$D$1:$M$1)),[2]掉落汇总!$A$2:$A$871,H$1,[2]掉落汇总!$C$2:$C$871,$Q$1)+SUMIFS(OFFSET([2]掉落汇总!$C$2:$C$871,,MATCH($B181,[2]掉落汇总!$D$1:$M$1)),[2]掉落汇总!$A$2:$A$871,H$1,[2]掉落汇总!$C$2:$C$871,$Q$2)/$Q$3)*宝箱投放计算!G181</f>
        <v>0</v>
      </c>
      <c r="I181">
        <f ca="1">(SUMIFS(OFFSET([2]掉落汇总!$C$2:$C$871,,MATCH($B181,[2]掉落汇总!$D$1:$M$1)),[2]掉落汇总!$A$2:$A$871,I$1,[2]掉落汇总!$C$2:$C$871,$Q$1)+SUMIFS(OFFSET([2]掉落汇总!$C$2:$C$871,,MATCH($B181,[2]掉落汇总!$D$1:$M$1)),[2]掉落汇总!$A$2:$A$871,I$1,[2]掉落汇总!$C$2:$C$871,$Q$2)/$Q$3)*宝箱投放计算!H181</f>
        <v>0</v>
      </c>
      <c r="J181">
        <f ca="1">(SUMIFS(OFFSET([2]掉落汇总!$C$2:$C$871,,MATCH($B181,[2]掉落汇总!$D$1:$M$1)),[2]掉落汇总!$A$2:$A$871,J$1,[2]掉落汇总!$C$2:$C$871,$Q$1)+SUMIFS(OFFSET([2]掉落汇总!$C$2:$C$871,,MATCH($B181,[2]掉落汇总!$D$1:$M$1)),[2]掉落汇总!$A$2:$A$871,J$1,[2]掉落汇总!$C$2:$C$871,$Q$2)/$Q$3)*宝箱投放计算!I181</f>
        <v>0</v>
      </c>
      <c r="K181">
        <f ca="1">(SUMIFS(OFFSET([2]掉落汇总!$C$2:$C$871,,MATCH($B181,[2]掉落汇总!$D$1:$M$1)),[2]掉落汇总!$A$2:$A$871,K$1,[2]掉落汇总!$C$2:$C$871,$Q$1)+SUMIFS(OFFSET([2]掉落汇总!$C$2:$C$871,,MATCH($B181,[2]掉落汇总!$D$1:$M$1)),[2]掉落汇总!$A$2:$A$871,K$1,[2]掉落汇总!$C$2:$C$871,$Q$2)/$Q$3)*宝箱投放计算!J181</f>
        <v>0</v>
      </c>
      <c r="L181">
        <f ca="1">(SUMIFS(OFFSET([2]掉落汇总!$C$2:$C$871,,MATCH($B181,[2]掉落汇总!$D$1:$M$1)),[2]掉落汇总!$A$2:$A$871,L$1,[2]掉落汇总!$C$2:$C$871,$Q$1)+SUMIFS(OFFSET([2]掉落汇总!$C$2:$C$871,,MATCH($B181,[2]掉落汇总!$D$1:$M$1)),[2]掉落汇总!$A$2:$A$871,L$1,[2]掉落汇总!$C$2:$C$871,$Q$2)/$Q$3)*宝箱投放计算!K181</f>
        <v>0.36522354606582519</v>
      </c>
      <c r="M181">
        <f ca="1">(SUMIFS(OFFSET([2]掉落汇总!$C$2:$C$871,,MATCH($B181,[2]掉落汇总!$D$1:$M$1)),[2]掉落汇总!$A$2:$A$871,M$1,[2]掉落汇总!$C$2:$C$871,$Q$1)+SUMIFS(OFFSET([2]掉落汇总!$C$2:$C$871,,MATCH($B181,[2]掉落汇总!$D$1:$M$1)),[2]掉落汇总!$A$2:$A$871,M$1,[2]掉落汇总!$C$2:$C$871,$Q$2)/$Q$3)*宝箱投放计算!L181</f>
        <v>0.36155552960411075</v>
      </c>
      <c r="N181">
        <f ca="1">(SUMIFS(OFFSET([2]掉落汇总!$C$2:$C$871,,MATCH($B181,[2]掉落汇总!$D$1:$M$1)),[2]掉落汇总!$A$2:$A$871,N$1,[2]掉落汇总!$C$2:$C$871,$Q$1)+SUMIFS(OFFSET([2]掉落汇总!$C$2:$C$871,,MATCH($B181,[2]掉落汇总!$D$1:$M$1)),[2]掉落汇总!$A$2:$A$871,N$1,[2]掉落汇总!$C$2:$C$871,$Q$2)/$Q$3)*宝箱投放计算!M181</f>
        <v>8.4091467912466203E-2</v>
      </c>
      <c r="O181">
        <f ca="1">(SUMIFS(OFFSET([2]掉落汇总!$C$2:$C$871,,MATCH($B181,[2]掉落汇总!$D$1:$M$1)),[2]掉落汇总!$A$2:$A$871,O$1,[2]掉落汇总!$C$2:$C$871,$Q$1)+SUMIFS(OFFSET([2]掉落汇总!$C$2:$C$871,,MATCH($B181,[2]掉落汇总!$D$1:$M$1)),[2]掉落汇总!$A$2:$A$871,O$1,[2]掉落汇总!$C$2:$C$871,$Q$2)/$Q$3)*宝箱投放计算!N181</f>
        <v>0.17426381605486088</v>
      </c>
    </row>
    <row r="182" spans="1:15" x14ac:dyDescent="0.2">
      <c r="A182">
        <f>玩家成长时间线!A182</f>
        <v>181</v>
      </c>
      <c r="B182">
        <f>玩家成长时间线!B182</f>
        <v>10</v>
      </c>
      <c r="C182">
        <f ca="1">SUM($D$2:D182)</f>
        <v>677.37045081866836</v>
      </c>
      <c r="D182">
        <f t="shared" ca="1" si="2"/>
        <v>3.3880069624253601</v>
      </c>
      <c r="E182">
        <f ca="1">(SUMIFS(OFFSET([2]掉落汇总!$C$2:$C$871,,MATCH($B182,[2]掉落汇总!$D$1:$M$1)),[2]掉落汇总!$A$2:$A$871,E$1,[2]掉落汇总!$C$2:$C$871,$Q$1)+SUMIFS(OFFSET([2]掉落汇总!$C$2:$C$871,,MATCH($B182,[2]掉落汇总!$D$1:$M$1)),[2]掉落汇总!$A$2:$A$871,E$1,[2]掉落汇总!$C$2:$C$871,$Q$2)/$Q$3)*宝箱投放计算!D182</f>
        <v>1.0784319831667541</v>
      </c>
      <c r="F182">
        <f ca="1">(SUMIFS(OFFSET([2]掉落汇总!$C$2:$C$871,,MATCH($B182,[2]掉落汇总!$D$1:$M$1)),[2]掉落汇总!$A$2:$A$871,F$1,[2]掉落汇总!$C$2:$C$871,$Q$1)+SUMIFS(OFFSET([2]掉落汇总!$C$2:$C$871,,MATCH($B182,[2]掉落汇总!$D$1:$M$1)),[2]掉落汇总!$A$2:$A$871,F$1,[2]掉落汇总!$C$2:$C$871,$Q$2)/$Q$3)*宝箱投放计算!E182</f>
        <v>1.3244406196213427</v>
      </c>
      <c r="G182">
        <f ca="1">(SUMIFS(OFFSET([2]掉落汇总!$C$2:$C$871,,MATCH($B182,[2]掉落汇总!$D$1:$M$1)),[2]掉落汇总!$A$2:$A$871,G$1,[2]掉落汇总!$C$2:$C$871,$Q$1)+SUMIFS(OFFSET([2]掉落汇总!$C$2:$C$871,,MATCH($B182,[2]掉落汇总!$D$1:$M$1)),[2]掉落汇总!$A$2:$A$871,G$1,[2]掉落汇总!$C$2:$C$871,$Q$2)/$Q$3)*宝箱投放计算!F182</f>
        <v>0</v>
      </c>
      <c r="H182">
        <f ca="1">(SUMIFS(OFFSET([2]掉落汇总!$C$2:$C$871,,MATCH($B182,[2]掉落汇总!$D$1:$M$1)),[2]掉落汇总!$A$2:$A$871,H$1,[2]掉落汇总!$C$2:$C$871,$Q$1)+SUMIFS(OFFSET([2]掉落汇总!$C$2:$C$871,,MATCH($B182,[2]掉落汇总!$D$1:$M$1)),[2]掉落汇总!$A$2:$A$871,H$1,[2]掉落汇总!$C$2:$C$871,$Q$2)/$Q$3)*宝箱投放计算!G182</f>
        <v>0</v>
      </c>
      <c r="I182">
        <f ca="1">(SUMIFS(OFFSET([2]掉落汇总!$C$2:$C$871,,MATCH($B182,[2]掉落汇总!$D$1:$M$1)),[2]掉落汇总!$A$2:$A$871,I$1,[2]掉落汇总!$C$2:$C$871,$Q$1)+SUMIFS(OFFSET([2]掉落汇总!$C$2:$C$871,,MATCH($B182,[2]掉落汇总!$D$1:$M$1)),[2]掉落汇总!$A$2:$A$871,I$1,[2]掉落汇总!$C$2:$C$871,$Q$2)/$Q$3)*宝箱投放计算!H182</f>
        <v>0</v>
      </c>
      <c r="J182">
        <f ca="1">(SUMIFS(OFFSET([2]掉落汇总!$C$2:$C$871,,MATCH($B182,[2]掉落汇总!$D$1:$M$1)),[2]掉落汇总!$A$2:$A$871,J$1,[2]掉落汇总!$C$2:$C$871,$Q$1)+SUMIFS(OFFSET([2]掉落汇总!$C$2:$C$871,,MATCH($B182,[2]掉落汇总!$D$1:$M$1)),[2]掉落汇总!$A$2:$A$871,J$1,[2]掉落汇总!$C$2:$C$871,$Q$2)/$Q$3)*宝箱投放计算!I182</f>
        <v>0</v>
      </c>
      <c r="K182">
        <f ca="1">(SUMIFS(OFFSET([2]掉落汇总!$C$2:$C$871,,MATCH($B182,[2]掉落汇总!$D$1:$M$1)),[2]掉落汇总!$A$2:$A$871,K$1,[2]掉落汇总!$C$2:$C$871,$Q$1)+SUMIFS(OFFSET([2]掉落汇总!$C$2:$C$871,,MATCH($B182,[2]掉落汇总!$D$1:$M$1)),[2]掉落汇总!$A$2:$A$871,K$1,[2]掉落汇总!$C$2:$C$871,$Q$2)/$Q$3)*宝箱投放计算!J182</f>
        <v>0</v>
      </c>
      <c r="L182">
        <f ca="1">(SUMIFS(OFFSET([2]掉落汇总!$C$2:$C$871,,MATCH($B182,[2]掉落汇总!$D$1:$M$1)),[2]掉落汇总!$A$2:$A$871,L$1,[2]掉落汇总!$C$2:$C$871,$Q$1)+SUMIFS(OFFSET([2]掉落汇总!$C$2:$C$871,,MATCH($B182,[2]掉落汇总!$D$1:$M$1)),[2]掉落汇总!$A$2:$A$871,L$1,[2]掉落汇总!$C$2:$C$871,$Q$2)/$Q$3)*宝箱投放计算!K182</f>
        <v>0.36522354606582519</v>
      </c>
      <c r="M182">
        <f ca="1">(SUMIFS(OFFSET([2]掉落汇总!$C$2:$C$871,,MATCH($B182,[2]掉落汇总!$D$1:$M$1)),[2]掉落汇总!$A$2:$A$871,M$1,[2]掉落汇总!$C$2:$C$871,$Q$1)+SUMIFS(OFFSET([2]掉落汇总!$C$2:$C$871,,MATCH($B182,[2]掉落汇总!$D$1:$M$1)),[2]掉落汇总!$A$2:$A$871,M$1,[2]掉落汇总!$C$2:$C$871,$Q$2)/$Q$3)*宝箱投放计算!L182</f>
        <v>0.36155552960411075</v>
      </c>
      <c r="N182">
        <f ca="1">(SUMIFS(OFFSET([2]掉落汇总!$C$2:$C$871,,MATCH($B182,[2]掉落汇总!$D$1:$M$1)),[2]掉落汇总!$A$2:$A$871,N$1,[2]掉落汇总!$C$2:$C$871,$Q$1)+SUMIFS(OFFSET([2]掉落汇总!$C$2:$C$871,,MATCH($B182,[2]掉落汇总!$D$1:$M$1)),[2]掉落汇总!$A$2:$A$871,N$1,[2]掉落汇总!$C$2:$C$871,$Q$2)/$Q$3)*宝箱投放计算!M182</f>
        <v>8.4091467912466203E-2</v>
      </c>
      <c r="O182">
        <f ca="1">(SUMIFS(OFFSET([2]掉落汇总!$C$2:$C$871,,MATCH($B182,[2]掉落汇总!$D$1:$M$1)),[2]掉落汇总!$A$2:$A$871,O$1,[2]掉落汇总!$C$2:$C$871,$Q$1)+SUMIFS(OFFSET([2]掉落汇总!$C$2:$C$871,,MATCH($B182,[2]掉落汇总!$D$1:$M$1)),[2]掉落汇总!$A$2:$A$871,O$1,[2]掉落汇总!$C$2:$C$871,$Q$2)/$Q$3)*宝箱投放计算!N182</f>
        <v>0.17426381605486088</v>
      </c>
    </row>
    <row r="183" spans="1:15" x14ac:dyDescent="0.2">
      <c r="A183">
        <f>玩家成长时间线!A183</f>
        <v>182</v>
      </c>
      <c r="B183">
        <f>玩家成长时间线!B183</f>
        <v>8</v>
      </c>
      <c r="C183">
        <f ca="1">SUM($D$2:D183)</f>
        <v>680.96133035501566</v>
      </c>
      <c r="D183">
        <f t="shared" ca="1" si="2"/>
        <v>3.5908795363472974</v>
      </c>
      <c r="E183">
        <f ca="1">(SUMIFS(OFFSET([2]掉落汇总!$C$2:$C$871,,MATCH($B183,[2]掉落汇总!$D$1:$M$1)),[2]掉落汇总!$A$2:$A$871,E$1,[2]掉落汇总!$C$2:$C$871,$Q$1)+SUMIFS(OFFSET([2]掉落汇总!$C$2:$C$871,,MATCH($B183,[2]掉落汇总!$D$1:$M$1)),[2]掉落汇总!$A$2:$A$871,E$1,[2]掉落汇总!$C$2:$C$871,$Q$2)/$Q$3)*宝箱投放计算!D183</f>
        <v>0.98977846153846205</v>
      </c>
      <c r="F183">
        <f ca="1">(SUMIFS(OFFSET([2]掉落汇总!$C$2:$C$871,,MATCH($B183,[2]掉落汇总!$D$1:$M$1)),[2]掉落汇总!$A$2:$A$871,F$1,[2]掉落汇总!$C$2:$C$871,$Q$1)+SUMIFS(OFFSET([2]掉落汇总!$C$2:$C$871,,MATCH($B183,[2]掉落汇总!$D$1:$M$1)),[2]掉落汇总!$A$2:$A$871,F$1,[2]掉落汇总!$C$2:$C$871,$Q$2)/$Q$3)*宝箱投放计算!E183</f>
        <v>1.0595524956970743</v>
      </c>
      <c r="G183">
        <f ca="1">(SUMIFS(OFFSET([2]掉落汇总!$C$2:$C$871,,MATCH($B183,[2]掉落汇总!$D$1:$M$1)),[2]掉落汇总!$A$2:$A$871,G$1,[2]掉落汇总!$C$2:$C$871,$Q$1)+SUMIFS(OFFSET([2]掉落汇总!$C$2:$C$871,,MATCH($B183,[2]掉落汇总!$D$1:$M$1)),[2]掉落汇总!$A$2:$A$871,G$1,[2]掉落汇总!$C$2:$C$871,$Q$2)/$Q$3)*宝箱投放计算!F183</f>
        <v>0</v>
      </c>
      <c r="H183">
        <f ca="1">(SUMIFS(OFFSET([2]掉落汇总!$C$2:$C$871,,MATCH($B183,[2]掉落汇总!$D$1:$M$1)),[2]掉落汇总!$A$2:$A$871,H$1,[2]掉落汇总!$C$2:$C$871,$Q$1)+SUMIFS(OFFSET([2]掉落汇总!$C$2:$C$871,,MATCH($B183,[2]掉落汇总!$D$1:$M$1)),[2]掉落汇总!$A$2:$A$871,H$1,[2]掉落汇总!$C$2:$C$871,$Q$2)/$Q$3)*宝箱投放计算!G183</f>
        <v>0</v>
      </c>
      <c r="I183">
        <f ca="1">(SUMIFS(OFFSET([2]掉落汇总!$C$2:$C$871,,MATCH($B183,[2]掉落汇总!$D$1:$M$1)),[2]掉落汇总!$A$2:$A$871,I$1,[2]掉落汇总!$C$2:$C$871,$Q$1)+SUMIFS(OFFSET([2]掉落汇总!$C$2:$C$871,,MATCH($B183,[2]掉落汇总!$D$1:$M$1)),[2]掉落汇总!$A$2:$A$871,I$1,[2]掉落汇总!$C$2:$C$871,$Q$2)/$Q$3)*宝箱投放计算!H183</f>
        <v>0.55641421947449776</v>
      </c>
      <c r="J183">
        <f ca="1">(SUMIFS(OFFSET([2]掉落汇总!$C$2:$C$871,,MATCH($B183,[2]掉落汇总!$D$1:$M$1)),[2]掉落汇总!$A$2:$A$871,J$1,[2]掉落汇总!$C$2:$C$871,$Q$1)+SUMIFS(OFFSET([2]掉落汇总!$C$2:$C$871,,MATCH($B183,[2]掉落汇总!$D$1:$M$1)),[2]掉落汇总!$A$2:$A$871,J$1,[2]掉落汇总!$C$2:$C$871,$Q$2)/$Q$3)*宝箱投放计算!I183</f>
        <v>0</v>
      </c>
      <c r="K183">
        <f ca="1">(SUMIFS(OFFSET([2]掉落汇总!$C$2:$C$871,,MATCH($B183,[2]掉落汇总!$D$1:$M$1)),[2]掉落汇总!$A$2:$A$871,K$1,[2]掉落汇总!$C$2:$C$871,$Q$1)+SUMIFS(OFFSET([2]掉落汇总!$C$2:$C$871,,MATCH($B183,[2]掉落汇总!$D$1:$M$1)),[2]掉落汇总!$A$2:$A$871,K$1,[2]掉落汇总!$C$2:$C$871,$Q$2)/$Q$3)*宝箱投放计算!J183</f>
        <v>0</v>
      </c>
      <c r="L183">
        <f ca="1">(SUMIFS(OFFSET([2]掉落汇总!$C$2:$C$871,,MATCH($B183,[2]掉落汇总!$D$1:$M$1)),[2]掉落汇总!$A$2:$A$871,L$1,[2]掉落汇总!$C$2:$C$871,$Q$1)+SUMIFS(OFFSET([2]掉落汇总!$C$2:$C$871,,MATCH($B183,[2]掉落汇总!$D$1:$M$1)),[2]掉落汇总!$A$2:$A$871,L$1,[2]掉落汇总!$C$2:$C$871,$Q$2)/$Q$3)*宝箱投放计算!K183</f>
        <v>0.36522354606582519</v>
      </c>
      <c r="M183">
        <f ca="1">(SUMIFS(OFFSET([2]掉落汇总!$C$2:$C$871,,MATCH($B183,[2]掉落汇总!$D$1:$M$1)),[2]掉落汇总!$A$2:$A$871,M$1,[2]掉落汇总!$C$2:$C$871,$Q$1)+SUMIFS(OFFSET([2]掉落汇总!$C$2:$C$871,,MATCH($B183,[2]掉落汇总!$D$1:$M$1)),[2]掉落汇总!$A$2:$A$871,M$1,[2]掉落汇总!$C$2:$C$871,$Q$2)/$Q$3)*宝箱投放计算!L183</f>
        <v>0.36155552960411075</v>
      </c>
      <c r="N183">
        <f ca="1">(SUMIFS(OFFSET([2]掉落汇总!$C$2:$C$871,,MATCH($B183,[2]掉落汇总!$D$1:$M$1)),[2]掉落汇总!$A$2:$A$871,N$1,[2]掉落汇总!$C$2:$C$871,$Q$1)+SUMIFS(OFFSET([2]掉落汇总!$C$2:$C$871,,MATCH($B183,[2]掉落汇总!$D$1:$M$1)),[2]掉落汇总!$A$2:$A$871,N$1,[2]掉落汇总!$C$2:$C$871,$Q$2)/$Q$3)*宝箱投放计算!M183</f>
        <v>8.4091467912466203E-2</v>
      </c>
      <c r="O183">
        <f ca="1">(SUMIFS(OFFSET([2]掉落汇总!$C$2:$C$871,,MATCH($B183,[2]掉落汇总!$D$1:$M$1)),[2]掉落汇总!$A$2:$A$871,O$1,[2]掉落汇总!$C$2:$C$871,$Q$1)+SUMIFS(OFFSET([2]掉落汇总!$C$2:$C$871,,MATCH($B183,[2]掉落汇总!$D$1:$M$1)),[2]掉落汇总!$A$2:$A$871,O$1,[2]掉落汇总!$C$2:$C$871,$Q$2)/$Q$3)*宝箱投放计算!N183</f>
        <v>0.17426381605486088</v>
      </c>
    </row>
    <row r="184" spans="1:15" x14ac:dyDescent="0.2">
      <c r="A184">
        <f>玩家成长时间线!A184</f>
        <v>183</v>
      </c>
      <c r="B184">
        <f>玩家成长时间线!B184</f>
        <v>8</v>
      </c>
      <c r="C184">
        <f ca="1">SUM($D$2:D184)</f>
        <v>683.99994951804229</v>
      </c>
      <c r="D184">
        <f t="shared" ca="1" si="2"/>
        <v>3.0386191630266457</v>
      </c>
      <c r="E184">
        <f ca="1">(SUMIFS(OFFSET([2]掉落汇总!$C$2:$C$871,,MATCH($B184,[2]掉落汇总!$D$1:$M$1)),[2]掉落汇总!$A$2:$A$871,E$1,[2]掉落汇总!$C$2:$C$871,$Q$1)+SUMIFS(OFFSET([2]掉落汇总!$C$2:$C$871,,MATCH($B184,[2]掉落汇总!$D$1:$M$1)),[2]掉落汇总!$A$2:$A$871,E$1,[2]掉落汇总!$C$2:$C$871,$Q$2)/$Q$3)*宝箱投放计算!D184</f>
        <v>0.99393230769230811</v>
      </c>
      <c r="F184">
        <f ca="1">(SUMIFS(OFFSET([2]掉落汇总!$C$2:$C$871,,MATCH($B184,[2]掉落汇总!$D$1:$M$1)),[2]掉落汇总!$A$2:$A$871,F$1,[2]掉落汇总!$C$2:$C$871,$Q$1)+SUMIFS(OFFSET([2]掉落汇总!$C$2:$C$871,,MATCH($B184,[2]掉落汇总!$D$1:$M$1)),[2]掉落汇总!$A$2:$A$871,F$1,[2]掉落汇总!$C$2:$C$871,$Q$2)/$Q$3)*宝箱投放计算!E184</f>
        <v>1.0595524956970743</v>
      </c>
      <c r="G184">
        <f ca="1">(SUMIFS(OFFSET([2]掉落汇总!$C$2:$C$871,,MATCH($B184,[2]掉落汇总!$D$1:$M$1)),[2]掉落汇总!$A$2:$A$871,G$1,[2]掉落汇总!$C$2:$C$871,$Q$1)+SUMIFS(OFFSET([2]掉落汇总!$C$2:$C$871,,MATCH($B184,[2]掉落汇总!$D$1:$M$1)),[2]掉落汇总!$A$2:$A$871,G$1,[2]掉落汇总!$C$2:$C$871,$Q$2)/$Q$3)*宝箱投放计算!F184</f>
        <v>0</v>
      </c>
      <c r="H184">
        <f ca="1">(SUMIFS(OFFSET([2]掉落汇总!$C$2:$C$871,,MATCH($B184,[2]掉落汇总!$D$1:$M$1)),[2]掉落汇总!$A$2:$A$871,H$1,[2]掉落汇总!$C$2:$C$871,$Q$1)+SUMIFS(OFFSET([2]掉落汇总!$C$2:$C$871,,MATCH($B184,[2]掉落汇总!$D$1:$M$1)),[2]掉落汇总!$A$2:$A$871,H$1,[2]掉落汇总!$C$2:$C$871,$Q$2)/$Q$3)*宝箱投放计算!G184</f>
        <v>0</v>
      </c>
      <c r="I184">
        <f ca="1">(SUMIFS(OFFSET([2]掉落汇总!$C$2:$C$871,,MATCH($B184,[2]掉落汇总!$D$1:$M$1)),[2]掉落汇总!$A$2:$A$871,I$1,[2]掉落汇总!$C$2:$C$871,$Q$1)+SUMIFS(OFFSET([2]掉落汇总!$C$2:$C$871,,MATCH($B184,[2]掉落汇总!$D$1:$M$1)),[2]掉落汇总!$A$2:$A$871,I$1,[2]掉落汇总!$C$2:$C$871,$Q$2)/$Q$3)*宝箱投放计算!H184</f>
        <v>0</v>
      </c>
      <c r="J184">
        <f ca="1">(SUMIFS(OFFSET([2]掉落汇总!$C$2:$C$871,,MATCH($B184,[2]掉落汇总!$D$1:$M$1)),[2]掉落汇总!$A$2:$A$871,J$1,[2]掉落汇总!$C$2:$C$871,$Q$1)+SUMIFS(OFFSET([2]掉落汇总!$C$2:$C$871,,MATCH($B184,[2]掉落汇总!$D$1:$M$1)),[2]掉落汇总!$A$2:$A$871,J$1,[2]掉落汇总!$C$2:$C$871,$Q$2)/$Q$3)*宝箱投放计算!I184</f>
        <v>0</v>
      </c>
      <c r="K184">
        <f ca="1">(SUMIFS(OFFSET([2]掉落汇总!$C$2:$C$871,,MATCH($B184,[2]掉落汇总!$D$1:$M$1)),[2]掉落汇总!$A$2:$A$871,K$1,[2]掉落汇总!$C$2:$C$871,$Q$1)+SUMIFS(OFFSET([2]掉落汇总!$C$2:$C$871,,MATCH($B184,[2]掉落汇总!$D$1:$M$1)),[2]掉落汇总!$A$2:$A$871,K$1,[2]掉落汇总!$C$2:$C$871,$Q$2)/$Q$3)*宝箱投放计算!J184</f>
        <v>0</v>
      </c>
      <c r="L184">
        <f ca="1">(SUMIFS(OFFSET([2]掉落汇总!$C$2:$C$871,,MATCH($B184,[2]掉落汇总!$D$1:$M$1)),[2]掉落汇总!$A$2:$A$871,L$1,[2]掉落汇总!$C$2:$C$871,$Q$1)+SUMIFS(OFFSET([2]掉落汇总!$C$2:$C$871,,MATCH($B184,[2]掉落汇总!$D$1:$M$1)),[2]掉落汇总!$A$2:$A$871,L$1,[2]掉落汇总!$C$2:$C$871,$Q$2)/$Q$3)*宝箱投放计算!K184</f>
        <v>0.36522354606582519</v>
      </c>
      <c r="M184">
        <f ca="1">(SUMIFS(OFFSET([2]掉落汇总!$C$2:$C$871,,MATCH($B184,[2]掉落汇总!$D$1:$M$1)),[2]掉落汇总!$A$2:$A$871,M$1,[2]掉落汇总!$C$2:$C$871,$Q$1)+SUMIFS(OFFSET([2]掉落汇总!$C$2:$C$871,,MATCH($B184,[2]掉落汇总!$D$1:$M$1)),[2]掉落汇总!$A$2:$A$871,M$1,[2]掉落汇总!$C$2:$C$871,$Q$2)/$Q$3)*宝箱投放计算!L184</f>
        <v>0.36155552960411075</v>
      </c>
      <c r="N184">
        <f ca="1">(SUMIFS(OFFSET([2]掉落汇总!$C$2:$C$871,,MATCH($B184,[2]掉落汇总!$D$1:$M$1)),[2]掉落汇总!$A$2:$A$871,N$1,[2]掉落汇总!$C$2:$C$871,$Q$1)+SUMIFS(OFFSET([2]掉落汇总!$C$2:$C$871,,MATCH($B184,[2]掉落汇总!$D$1:$M$1)),[2]掉落汇总!$A$2:$A$871,N$1,[2]掉落汇总!$C$2:$C$871,$Q$2)/$Q$3)*宝箱投放计算!M184</f>
        <v>8.4091467912466203E-2</v>
      </c>
      <c r="O184">
        <f ca="1">(SUMIFS(OFFSET([2]掉落汇总!$C$2:$C$871,,MATCH($B184,[2]掉落汇总!$D$1:$M$1)),[2]掉落汇总!$A$2:$A$871,O$1,[2]掉落汇总!$C$2:$C$871,$Q$1)+SUMIFS(OFFSET([2]掉落汇总!$C$2:$C$871,,MATCH($B184,[2]掉落汇总!$D$1:$M$1)),[2]掉落汇总!$A$2:$A$871,O$1,[2]掉落汇总!$C$2:$C$871,$Q$2)/$Q$3)*宝箱投放计算!N184</f>
        <v>0.17426381605486088</v>
      </c>
    </row>
    <row r="185" spans="1:15" x14ac:dyDescent="0.2">
      <c r="A185">
        <f>玩家成长时间线!A185</f>
        <v>184</v>
      </c>
      <c r="B185">
        <f>玩家成长时间线!B185</f>
        <v>8</v>
      </c>
      <c r="C185">
        <f ca="1">SUM($D$2:D185)</f>
        <v>687.12579945029972</v>
      </c>
      <c r="D185">
        <f t="shared" ca="1" si="2"/>
        <v>3.1258499322574145</v>
      </c>
      <c r="E185">
        <f ca="1">(SUMIFS(OFFSET([2]掉落汇总!$C$2:$C$871,,MATCH($B185,[2]掉落汇总!$D$1:$M$1)),[2]掉落汇总!$A$2:$A$871,E$1,[2]掉落汇总!$C$2:$C$871,$Q$1)+SUMIFS(OFFSET([2]掉落汇总!$C$2:$C$871,,MATCH($B185,[2]掉落汇总!$D$1:$M$1)),[2]掉落汇总!$A$2:$A$871,E$1,[2]掉落汇总!$C$2:$C$871,$Q$2)/$Q$3)*宝箱投放计算!D185</f>
        <v>1.0811630769230773</v>
      </c>
      <c r="F185">
        <f ca="1">(SUMIFS(OFFSET([2]掉落汇总!$C$2:$C$871,,MATCH($B185,[2]掉落汇总!$D$1:$M$1)),[2]掉落汇总!$A$2:$A$871,F$1,[2]掉落汇总!$C$2:$C$871,$Q$1)+SUMIFS(OFFSET([2]掉落汇总!$C$2:$C$871,,MATCH($B185,[2]掉落汇总!$D$1:$M$1)),[2]掉落汇总!$A$2:$A$871,F$1,[2]掉落汇总!$C$2:$C$871,$Q$2)/$Q$3)*宝箱投放计算!E185</f>
        <v>1.0595524956970743</v>
      </c>
      <c r="G185">
        <f ca="1">(SUMIFS(OFFSET([2]掉落汇总!$C$2:$C$871,,MATCH($B185,[2]掉落汇总!$D$1:$M$1)),[2]掉落汇总!$A$2:$A$871,G$1,[2]掉落汇总!$C$2:$C$871,$Q$1)+SUMIFS(OFFSET([2]掉落汇总!$C$2:$C$871,,MATCH($B185,[2]掉落汇总!$D$1:$M$1)),[2]掉落汇总!$A$2:$A$871,G$1,[2]掉落汇总!$C$2:$C$871,$Q$2)/$Q$3)*宝箱投放计算!F185</f>
        <v>0</v>
      </c>
      <c r="H185">
        <f ca="1">(SUMIFS(OFFSET([2]掉落汇总!$C$2:$C$871,,MATCH($B185,[2]掉落汇总!$D$1:$M$1)),[2]掉落汇总!$A$2:$A$871,H$1,[2]掉落汇总!$C$2:$C$871,$Q$1)+SUMIFS(OFFSET([2]掉落汇总!$C$2:$C$871,,MATCH($B185,[2]掉落汇总!$D$1:$M$1)),[2]掉落汇总!$A$2:$A$871,H$1,[2]掉落汇总!$C$2:$C$871,$Q$2)/$Q$3)*宝箱投放计算!G185</f>
        <v>0</v>
      </c>
      <c r="I185">
        <f ca="1">(SUMIFS(OFFSET([2]掉落汇总!$C$2:$C$871,,MATCH($B185,[2]掉落汇总!$D$1:$M$1)),[2]掉落汇总!$A$2:$A$871,I$1,[2]掉落汇总!$C$2:$C$871,$Q$1)+SUMIFS(OFFSET([2]掉落汇总!$C$2:$C$871,,MATCH($B185,[2]掉落汇总!$D$1:$M$1)),[2]掉落汇总!$A$2:$A$871,I$1,[2]掉落汇总!$C$2:$C$871,$Q$2)/$Q$3)*宝箱投放计算!H185</f>
        <v>0</v>
      </c>
      <c r="J185">
        <f ca="1">(SUMIFS(OFFSET([2]掉落汇总!$C$2:$C$871,,MATCH($B185,[2]掉落汇总!$D$1:$M$1)),[2]掉落汇总!$A$2:$A$871,J$1,[2]掉落汇总!$C$2:$C$871,$Q$1)+SUMIFS(OFFSET([2]掉落汇总!$C$2:$C$871,,MATCH($B185,[2]掉落汇总!$D$1:$M$1)),[2]掉落汇总!$A$2:$A$871,J$1,[2]掉落汇总!$C$2:$C$871,$Q$2)/$Q$3)*宝箱投放计算!I185</f>
        <v>0</v>
      </c>
      <c r="K185">
        <f ca="1">(SUMIFS(OFFSET([2]掉落汇总!$C$2:$C$871,,MATCH($B185,[2]掉落汇总!$D$1:$M$1)),[2]掉落汇总!$A$2:$A$871,K$1,[2]掉落汇总!$C$2:$C$871,$Q$1)+SUMIFS(OFFSET([2]掉落汇总!$C$2:$C$871,,MATCH($B185,[2]掉落汇总!$D$1:$M$1)),[2]掉落汇总!$A$2:$A$871,K$1,[2]掉落汇总!$C$2:$C$871,$Q$2)/$Q$3)*宝箱投放计算!J185</f>
        <v>0</v>
      </c>
      <c r="L185">
        <f ca="1">(SUMIFS(OFFSET([2]掉落汇总!$C$2:$C$871,,MATCH($B185,[2]掉落汇总!$D$1:$M$1)),[2]掉落汇总!$A$2:$A$871,L$1,[2]掉落汇总!$C$2:$C$871,$Q$1)+SUMIFS(OFFSET([2]掉落汇总!$C$2:$C$871,,MATCH($B185,[2]掉落汇总!$D$1:$M$1)),[2]掉落汇总!$A$2:$A$871,L$1,[2]掉落汇总!$C$2:$C$871,$Q$2)/$Q$3)*宝箱投放计算!K185</f>
        <v>0.36522354606582519</v>
      </c>
      <c r="M185">
        <f ca="1">(SUMIFS(OFFSET([2]掉落汇总!$C$2:$C$871,,MATCH($B185,[2]掉落汇总!$D$1:$M$1)),[2]掉落汇总!$A$2:$A$871,M$1,[2]掉落汇总!$C$2:$C$871,$Q$1)+SUMIFS(OFFSET([2]掉落汇总!$C$2:$C$871,,MATCH($B185,[2]掉落汇总!$D$1:$M$1)),[2]掉落汇总!$A$2:$A$871,M$1,[2]掉落汇总!$C$2:$C$871,$Q$2)/$Q$3)*宝箱投放计算!L185</f>
        <v>0.36155552960411075</v>
      </c>
      <c r="N185">
        <f ca="1">(SUMIFS(OFFSET([2]掉落汇总!$C$2:$C$871,,MATCH($B185,[2]掉落汇总!$D$1:$M$1)),[2]掉落汇总!$A$2:$A$871,N$1,[2]掉落汇总!$C$2:$C$871,$Q$1)+SUMIFS(OFFSET([2]掉落汇总!$C$2:$C$871,,MATCH($B185,[2]掉落汇总!$D$1:$M$1)),[2]掉落汇总!$A$2:$A$871,N$1,[2]掉落汇总!$C$2:$C$871,$Q$2)/$Q$3)*宝箱投放计算!M185</f>
        <v>8.4091467912466203E-2</v>
      </c>
      <c r="O185">
        <f ca="1">(SUMIFS(OFFSET([2]掉落汇总!$C$2:$C$871,,MATCH($B185,[2]掉落汇总!$D$1:$M$1)),[2]掉落汇总!$A$2:$A$871,O$1,[2]掉落汇总!$C$2:$C$871,$Q$1)+SUMIFS(OFFSET([2]掉落汇总!$C$2:$C$871,,MATCH($B185,[2]掉落汇总!$D$1:$M$1)),[2]掉落汇总!$A$2:$A$871,O$1,[2]掉落汇总!$C$2:$C$871,$Q$2)/$Q$3)*宝箱投放计算!N185</f>
        <v>0.17426381605486088</v>
      </c>
    </row>
    <row r="186" spans="1:15" x14ac:dyDescent="0.2">
      <c r="A186">
        <f>玩家成长时间线!A186</f>
        <v>185</v>
      </c>
      <c r="B186">
        <f>玩家成长时间线!B186</f>
        <v>9</v>
      </c>
      <c r="C186">
        <f ca="1">SUM($D$2:D186)</f>
        <v>693.55078690637413</v>
      </c>
      <c r="D186">
        <f t="shared" ca="1" si="2"/>
        <v>6.4249874560744313</v>
      </c>
      <c r="E186">
        <f ca="1">(SUMIFS(OFFSET([2]掉落汇总!$C$2:$C$871,,MATCH($B186,[2]掉落汇总!$D$1:$M$1)),[2]掉落汇总!$A$2:$A$871,E$1,[2]掉落汇总!$C$2:$C$871,$Q$1)+SUMIFS(OFFSET([2]掉落汇总!$C$2:$C$871,,MATCH($B186,[2]掉落汇总!$D$1:$M$1)),[2]掉落汇总!$A$2:$A$871,E$1,[2]掉落汇总!$C$2:$C$871,$Q$2)/$Q$3)*宝箱投放计算!D186</f>
        <v>1.1366735005452562</v>
      </c>
      <c r="F186">
        <f ca="1">(SUMIFS(OFFSET([2]掉落汇总!$C$2:$C$871,,MATCH($B186,[2]掉落汇总!$D$1:$M$1)),[2]掉落汇总!$A$2:$A$871,F$1,[2]掉落汇总!$C$2:$C$871,$Q$1)+SUMIFS(OFFSET([2]掉落汇总!$C$2:$C$871,,MATCH($B186,[2]掉落汇总!$D$1:$M$1)),[2]掉落汇总!$A$2:$A$871,F$1,[2]掉落汇总!$C$2:$C$871,$Q$2)/$Q$3)*宝箱投放计算!E186</f>
        <v>1.3244406196213427</v>
      </c>
      <c r="G186">
        <f ca="1">(SUMIFS(OFFSET([2]掉落汇总!$C$2:$C$871,,MATCH($B186,[2]掉落汇总!$D$1:$M$1)),[2]掉落汇总!$A$2:$A$871,G$1,[2]掉落汇总!$C$2:$C$871,$Q$1)+SUMIFS(OFFSET([2]掉落汇总!$C$2:$C$871,,MATCH($B186,[2]掉落汇总!$D$1:$M$1)),[2]掉落汇总!$A$2:$A$871,G$1,[2]掉落汇总!$C$2:$C$871,$Q$2)/$Q$3)*宝箱投放计算!F186</f>
        <v>0</v>
      </c>
      <c r="H186">
        <f ca="1">(SUMIFS(OFFSET([2]掉落汇总!$C$2:$C$871,,MATCH($B186,[2]掉落汇总!$D$1:$M$1)),[2]掉落汇总!$A$2:$A$871,H$1,[2]掉落汇总!$C$2:$C$871,$Q$1)+SUMIFS(OFFSET([2]掉落汇总!$C$2:$C$871,,MATCH($B186,[2]掉落汇总!$D$1:$M$1)),[2]掉落汇总!$A$2:$A$871,H$1,[2]掉落汇总!$C$2:$C$871,$Q$2)/$Q$3)*宝箱投放计算!G186</f>
        <v>0</v>
      </c>
      <c r="I186">
        <f ca="1">(SUMIFS(OFFSET([2]掉落汇总!$C$2:$C$871,,MATCH($B186,[2]掉落汇总!$D$1:$M$1)),[2]掉落汇总!$A$2:$A$871,I$1,[2]掉落汇总!$C$2:$C$871,$Q$1)+SUMIFS(OFFSET([2]掉落汇总!$C$2:$C$871,,MATCH($B186,[2]掉落汇总!$D$1:$M$1)),[2]掉落汇总!$A$2:$A$871,I$1,[2]掉落汇总!$C$2:$C$871,$Q$2)/$Q$3)*宝箱投放计算!H186</f>
        <v>0.8346213292117467</v>
      </c>
      <c r="J186">
        <f ca="1">(SUMIFS(OFFSET([2]掉落汇总!$C$2:$C$871,,MATCH($B186,[2]掉落汇总!$D$1:$M$1)),[2]掉落汇总!$A$2:$A$871,J$1,[2]掉落汇总!$C$2:$C$871,$Q$1)+SUMIFS(OFFSET([2]掉落汇总!$C$2:$C$871,,MATCH($B186,[2]掉落汇总!$D$1:$M$1)),[2]掉落汇总!$A$2:$A$871,J$1,[2]掉落汇总!$C$2:$C$871,$Q$2)/$Q$3)*宝箱投放计算!I186</f>
        <v>2.1441176470588235</v>
      </c>
      <c r="K186">
        <f ca="1">(SUMIFS(OFFSET([2]掉落汇总!$C$2:$C$871,,MATCH($B186,[2]掉落汇总!$D$1:$M$1)),[2]掉落汇总!$A$2:$A$871,K$1,[2]掉落汇总!$C$2:$C$871,$Q$1)+SUMIFS(OFFSET([2]掉落汇总!$C$2:$C$871,,MATCH($B186,[2]掉落汇总!$D$1:$M$1)),[2]掉落汇总!$A$2:$A$871,K$1,[2]掉落汇总!$C$2:$C$871,$Q$2)/$Q$3)*宝箱投放计算!J186</f>
        <v>0</v>
      </c>
      <c r="L186">
        <f ca="1">(SUMIFS(OFFSET([2]掉落汇总!$C$2:$C$871,,MATCH($B186,[2]掉落汇总!$D$1:$M$1)),[2]掉落汇总!$A$2:$A$871,L$1,[2]掉落汇总!$C$2:$C$871,$Q$1)+SUMIFS(OFFSET([2]掉落汇总!$C$2:$C$871,,MATCH($B186,[2]掉落汇总!$D$1:$M$1)),[2]掉落汇总!$A$2:$A$871,L$1,[2]掉落汇总!$C$2:$C$871,$Q$2)/$Q$3)*宝箱投放计算!K186</f>
        <v>0.36522354606582519</v>
      </c>
      <c r="M186">
        <f ca="1">(SUMIFS(OFFSET([2]掉落汇总!$C$2:$C$871,,MATCH($B186,[2]掉落汇总!$D$1:$M$1)),[2]掉落汇总!$A$2:$A$871,M$1,[2]掉落汇总!$C$2:$C$871,$Q$1)+SUMIFS(OFFSET([2]掉落汇总!$C$2:$C$871,,MATCH($B186,[2]掉落汇总!$D$1:$M$1)),[2]掉落汇总!$A$2:$A$871,M$1,[2]掉落汇总!$C$2:$C$871,$Q$2)/$Q$3)*宝箱投放计算!L186</f>
        <v>0.36155552960411075</v>
      </c>
      <c r="N186">
        <f ca="1">(SUMIFS(OFFSET([2]掉落汇总!$C$2:$C$871,,MATCH($B186,[2]掉落汇总!$D$1:$M$1)),[2]掉落汇总!$A$2:$A$871,N$1,[2]掉落汇总!$C$2:$C$871,$Q$1)+SUMIFS(OFFSET([2]掉落汇总!$C$2:$C$871,,MATCH($B186,[2]掉落汇总!$D$1:$M$1)),[2]掉落汇总!$A$2:$A$871,N$1,[2]掉落汇总!$C$2:$C$871,$Q$2)/$Q$3)*宝箱投放计算!M186</f>
        <v>8.4091467912466203E-2</v>
      </c>
      <c r="O186">
        <f ca="1">(SUMIFS(OFFSET([2]掉落汇总!$C$2:$C$871,,MATCH($B186,[2]掉落汇总!$D$1:$M$1)),[2]掉落汇总!$A$2:$A$871,O$1,[2]掉落汇总!$C$2:$C$871,$Q$1)+SUMIFS(OFFSET([2]掉落汇总!$C$2:$C$871,,MATCH($B186,[2]掉落汇总!$D$1:$M$1)),[2]掉落汇总!$A$2:$A$871,O$1,[2]掉落汇总!$C$2:$C$871,$Q$2)/$Q$3)*宝箱投放计算!N186</f>
        <v>0.17426381605486088</v>
      </c>
    </row>
    <row r="187" spans="1:15" x14ac:dyDescent="0.2">
      <c r="A187">
        <f>玩家成长时间线!A187</f>
        <v>186</v>
      </c>
      <c r="B187">
        <f>玩家成长时间线!B187</f>
        <v>9</v>
      </c>
      <c r="C187">
        <f ca="1">SUM($D$2:D187)</f>
        <v>697.0017464003547</v>
      </c>
      <c r="D187">
        <f t="shared" ca="1" si="2"/>
        <v>3.450959493980525</v>
      </c>
      <c r="E187">
        <f ca="1">(SUMIFS(OFFSET([2]掉落汇总!$C$2:$C$871,,MATCH($B187,[2]掉落汇总!$D$1:$M$1)),[2]掉落汇总!$A$2:$A$871,E$1,[2]掉落汇总!$C$2:$C$871,$Q$1)+SUMIFS(OFFSET([2]掉落汇总!$C$2:$C$871,,MATCH($B187,[2]掉落汇总!$D$1:$M$1)),[2]掉落汇总!$A$2:$A$871,E$1,[2]掉落汇总!$C$2:$C$871,$Q$2)/$Q$3)*宝箱投放计算!D187</f>
        <v>1.1413845147219193</v>
      </c>
      <c r="F187">
        <f ca="1">(SUMIFS(OFFSET([2]掉落汇总!$C$2:$C$871,,MATCH($B187,[2]掉落汇总!$D$1:$M$1)),[2]掉落汇总!$A$2:$A$871,F$1,[2]掉落汇总!$C$2:$C$871,$Q$1)+SUMIFS(OFFSET([2]掉落汇总!$C$2:$C$871,,MATCH($B187,[2]掉落汇总!$D$1:$M$1)),[2]掉落汇总!$A$2:$A$871,F$1,[2]掉落汇总!$C$2:$C$871,$Q$2)/$Q$3)*宝箱投放计算!E187</f>
        <v>1.3244406196213427</v>
      </c>
      <c r="G187">
        <f ca="1">(SUMIFS(OFFSET([2]掉落汇总!$C$2:$C$871,,MATCH($B187,[2]掉落汇总!$D$1:$M$1)),[2]掉落汇总!$A$2:$A$871,G$1,[2]掉落汇总!$C$2:$C$871,$Q$1)+SUMIFS(OFFSET([2]掉落汇总!$C$2:$C$871,,MATCH($B187,[2]掉落汇总!$D$1:$M$1)),[2]掉落汇总!$A$2:$A$871,G$1,[2]掉落汇总!$C$2:$C$871,$Q$2)/$Q$3)*宝箱投放计算!F187</f>
        <v>0</v>
      </c>
      <c r="H187">
        <f ca="1">(SUMIFS(OFFSET([2]掉落汇总!$C$2:$C$871,,MATCH($B187,[2]掉落汇总!$D$1:$M$1)),[2]掉落汇总!$A$2:$A$871,H$1,[2]掉落汇总!$C$2:$C$871,$Q$1)+SUMIFS(OFFSET([2]掉落汇总!$C$2:$C$871,,MATCH($B187,[2]掉落汇总!$D$1:$M$1)),[2]掉落汇总!$A$2:$A$871,H$1,[2]掉落汇总!$C$2:$C$871,$Q$2)/$Q$3)*宝箱投放计算!G187</f>
        <v>0</v>
      </c>
      <c r="I187">
        <f ca="1">(SUMIFS(OFFSET([2]掉落汇总!$C$2:$C$871,,MATCH($B187,[2]掉落汇总!$D$1:$M$1)),[2]掉落汇总!$A$2:$A$871,I$1,[2]掉落汇总!$C$2:$C$871,$Q$1)+SUMIFS(OFFSET([2]掉落汇总!$C$2:$C$871,,MATCH($B187,[2]掉落汇总!$D$1:$M$1)),[2]掉落汇总!$A$2:$A$871,I$1,[2]掉落汇总!$C$2:$C$871,$Q$2)/$Q$3)*宝箱投放计算!H187</f>
        <v>0</v>
      </c>
      <c r="J187">
        <f ca="1">(SUMIFS(OFFSET([2]掉落汇总!$C$2:$C$871,,MATCH($B187,[2]掉落汇总!$D$1:$M$1)),[2]掉落汇总!$A$2:$A$871,J$1,[2]掉落汇总!$C$2:$C$871,$Q$1)+SUMIFS(OFFSET([2]掉落汇总!$C$2:$C$871,,MATCH($B187,[2]掉落汇总!$D$1:$M$1)),[2]掉落汇总!$A$2:$A$871,J$1,[2]掉落汇总!$C$2:$C$871,$Q$2)/$Q$3)*宝箱投放计算!I187</f>
        <v>0</v>
      </c>
      <c r="K187">
        <f ca="1">(SUMIFS(OFFSET([2]掉落汇总!$C$2:$C$871,,MATCH($B187,[2]掉落汇总!$D$1:$M$1)),[2]掉落汇总!$A$2:$A$871,K$1,[2]掉落汇总!$C$2:$C$871,$Q$1)+SUMIFS(OFFSET([2]掉落汇总!$C$2:$C$871,,MATCH($B187,[2]掉落汇总!$D$1:$M$1)),[2]掉落汇总!$A$2:$A$871,K$1,[2]掉落汇总!$C$2:$C$871,$Q$2)/$Q$3)*宝箱投放计算!J187</f>
        <v>0</v>
      </c>
      <c r="L187">
        <f ca="1">(SUMIFS(OFFSET([2]掉落汇总!$C$2:$C$871,,MATCH($B187,[2]掉落汇总!$D$1:$M$1)),[2]掉落汇总!$A$2:$A$871,L$1,[2]掉落汇总!$C$2:$C$871,$Q$1)+SUMIFS(OFFSET([2]掉落汇总!$C$2:$C$871,,MATCH($B187,[2]掉落汇总!$D$1:$M$1)),[2]掉落汇总!$A$2:$A$871,L$1,[2]掉落汇总!$C$2:$C$871,$Q$2)/$Q$3)*宝箱投放计算!K187</f>
        <v>0.36522354606582519</v>
      </c>
      <c r="M187">
        <f ca="1">(SUMIFS(OFFSET([2]掉落汇总!$C$2:$C$871,,MATCH($B187,[2]掉落汇总!$D$1:$M$1)),[2]掉落汇总!$A$2:$A$871,M$1,[2]掉落汇总!$C$2:$C$871,$Q$1)+SUMIFS(OFFSET([2]掉落汇总!$C$2:$C$871,,MATCH($B187,[2]掉落汇总!$D$1:$M$1)),[2]掉落汇总!$A$2:$A$871,M$1,[2]掉落汇总!$C$2:$C$871,$Q$2)/$Q$3)*宝箱投放计算!L187</f>
        <v>0.36155552960411075</v>
      </c>
      <c r="N187">
        <f ca="1">(SUMIFS(OFFSET([2]掉落汇总!$C$2:$C$871,,MATCH($B187,[2]掉落汇总!$D$1:$M$1)),[2]掉落汇总!$A$2:$A$871,N$1,[2]掉落汇总!$C$2:$C$871,$Q$1)+SUMIFS(OFFSET([2]掉落汇总!$C$2:$C$871,,MATCH($B187,[2]掉落汇总!$D$1:$M$1)),[2]掉落汇总!$A$2:$A$871,N$1,[2]掉落汇总!$C$2:$C$871,$Q$2)/$Q$3)*宝箱投放计算!M187</f>
        <v>8.4091467912466203E-2</v>
      </c>
      <c r="O187">
        <f ca="1">(SUMIFS(OFFSET([2]掉落汇总!$C$2:$C$871,,MATCH($B187,[2]掉落汇总!$D$1:$M$1)),[2]掉落汇总!$A$2:$A$871,O$1,[2]掉落汇总!$C$2:$C$871,$Q$1)+SUMIFS(OFFSET([2]掉落汇总!$C$2:$C$871,,MATCH($B187,[2]掉落汇总!$D$1:$M$1)),[2]掉落汇总!$A$2:$A$871,O$1,[2]掉落汇总!$C$2:$C$871,$Q$2)/$Q$3)*宝箱投放计算!N187</f>
        <v>0.17426381605486088</v>
      </c>
    </row>
    <row r="188" spans="1:15" x14ac:dyDescent="0.2">
      <c r="A188">
        <f>玩家成长时间线!A188</f>
        <v>187</v>
      </c>
      <c r="B188">
        <f>玩家成长时间线!B188</f>
        <v>9</v>
      </c>
      <c r="C188">
        <f ca="1">SUM($D$2:D188)</f>
        <v>700.55163719204518</v>
      </c>
      <c r="D188">
        <f t="shared" ca="1" si="2"/>
        <v>3.5498907916904483</v>
      </c>
      <c r="E188">
        <f ca="1">(SUMIFS(OFFSET([2]掉落汇总!$C$2:$C$871,,MATCH($B188,[2]掉落汇总!$D$1:$M$1)),[2]掉落汇总!$A$2:$A$871,E$1,[2]掉落汇总!$C$2:$C$871,$Q$1)+SUMIFS(OFFSET([2]掉落汇总!$C$2:$C$871,,MATCH($B188,[2]掉落汇总!$D$1:$M$1)),[2]掉落汇总!$A$2:$A$871,E$1,[2]掉落汇总!$C$2:$C$871,$Q$2)/$Q$3)*宝箱投放计算!D188</f>
        <v>1.2403158124318427</v>
      </c>
      <c r="F188">
        <f ca="1">(SUMIFS(OFFSET([2]掉落汇总!$C$2:$C$871,,MATCH($B188,[2]掉落汇总!$D$1:$M$1)),[2]掉落汇总!$A$2:$A$871,F$1,[2]掉落汇总!$C$2:$C$871,$Q$1)+SUMIFS(OFFSET([2]掉落汇总!$C$2:$C$871,,MATCH($B188,[2]掉落汇总!$D$1:$M$1)),[2]掉落汇总!$A$2:$A$871,F$1,[2]掉落汇总!$C$2:$C$871,$Q$2)/$Q$3)*宝箱投放计算!E188</f>
        <v>1.3244406196213427</v>
      </c>
      <c r="G188">
        <f ca="1">(SUMIFS(OFFSET([2]掉落汇总!$C$2:$C$871,,MATCH($B188,[2]掉落汇总!$D$1:$M$1)),[2]掉落汇总!$A$2:$A$871,G$1,[2]掉落汇总!$C$2:$C$871,$Q$1)+SUMIFS(OFFSET([2]掉落汇总!$C$2:$C$871,,MATCH($B188,[2]掉落汇总!$D$1:$M$1)),[2]掉落汇总!$A$2:$A$871,G$1,[2]掉落汇总!$C$2:$C$871,$Q$2)/$Q$3)*宝箱投放计算!F188</f>
        <v>0</v>
      </c>
      <c r="H188">
        <f ca="1">(SUMIFS(OFFSET([2]掉落汇总!$C$2:$C$871,,MATCH($B188,[2]掉落汇总!$D$1:$M$1)),[2]掉落汇总!$A$2:$A$871,H$1,[2]掉落汇总!$C$2:$C$871,$Q$1)+SUMIFS(OFFSET([2]掉落汇总!$C$2:$C$871,,MATCH($B188,[2]掉落汇总!$D$1:$M$1)),[2]掉落汇总!$A$2:$A$871,H$1,[2]掉落汇总!$C$2:$C$871,$Q$2)/$Q$3)*宝箱投放计算!G188</f>
        <v>0</v>
      </c>
      <c r="I188">
        <f ca="1">(SUMIFS(OFFSET([2]掉落汇总!$C$2:$C$871,,MATCH($B188,[2]掉落汇总!$D$1:$M$1)),[2]掉落汇总!$A$2:$A$871,I$1,[2]掉落汇总!$C$2:$C$871,$Q$1)+SUMIFS(OFFSET([2]掉落汇总!$C$2:$C$871,,MATCH($B188,[2]掉落汇总!$D$1:$M$1)),[2]掉落汇总!$A$2:$A$871,I$1,[2]掉落汇总!$C$2:$C$871,$Q$2)/$Q$3)*宝箱投放计算!H188</f>
        <v>0</v>
      </c>
      <c r="J188">
        <f ca="1">(SUMIFS(OFFSET([2]掉落汇总!$C$2:$C$871,,MATCH($B188,[2]掉落汇总!$D$1:$M$1)),[2]掉落汇总!$A$2:$A$871,J$1,[2]掉落汇总!$C$2:$C$871,$Q$1)+SUMIFS(OFFSET([2]掉落汇总!$C$2:$C$871,,MATCH($B188,[2]掉落汇总!$D$1:$M$1)),[2]掉落汇总!$A$2:$A$871,J$1,[2]掉落汇总!$C$2:$C$871,$Q$2)/$Q$3)*宝箱投放计算!I188</f>
        <v>0</v>
      </c>
      <c r="K188">
        <f ca="1">(SUMIFS(OFFSET([2]掉落汇总!$C$2:$C$871,,MATCH($B188,[2]掉落汇总!$D$1:$M$1)),[2]掉落汇总!$A$2:$A$871,K$1,[2]掉落汇总!$C$2:$C$871,$Q$1)+SUMIFS(OFFSET([2]掉落汇总!$C$2:$C$871,,MATCH($B188,[2]掉落汇总!$D$1:$M$1)),[2]掉落汇总!$A$2:$A$871,K$1,[2]掉落汇总!$C$2:$C$871,$Q$2)/$Q$3)*宝箱投放计算!J188</f>
        <v>0</v>
      </c>
      <c r="L188">
        <f ca="1">(SUMIFS(OFFSET([2]掉落汇总!$C$2:$C$871,,MATCH($B188,[2]掉落汇总!$D$1:$M$1)),[2]掉落汇总!$A$2:$A$871,L$1,[2]掉落汇总!$C$2:$C$871,$Q$1)+SUMIFS(OFFSET([2]掉落汇总!$C$2:$C$871,,MATCH($B188,[2]掉落汇总!$D$1:$M$1)),[2]掉落汇总!$A$2:$A$871,L$1,[2]掉落汇总!$C$2:$C$871,$Q$2)/$Q$3)*宝箱投放计算!K188</f>
        <v>0.36522354606582519</v>
      </c>
      <c r="M188">
        <f ca="1">(SUMIFS(OFFSET([2]掉落汇总!$C$2:$C$871,,MATCH($B188,[2]掉落汇总!$D$1:$M$1)),[2]掉落汇总!$A$2:$A$871,M$1,[2]掉落汇总!$C$2:$C$871,$Q$1)+SUMIFS(OFFSET([2]掉落汇总!$C$2:$C$871,,MATCH($B188,[2]掉落汇总!$D$1:$M$1)),[2]掉落汇总!$A$2:$A$871,M$1,[2]掉落汇总!$C$2:$C$871,$Q$2)/$Q$3)*宝箱投放计算!L188</f>
        <v>0.36155552960411075</v>
      </c>
      <c r="N188">
        <f ca="1">(SUMIFS(OFFSET([2]掉落汇总!$C$2:$C$871,,MATCH($B188,[2]掉落汇总!$D$1:$M$1)),[2]掉落汇总!$A$2:$A$871,N$1,[2]掉落汇总!$C$2:$C$871,$Q$1)+SUMIFS(OFFSET([2]掉落汇总!$C$2:$C$871,,MATCH($B188,[2]掉落汇总!$D$1:$M$1)),[2]掉落汇总!$A$2:$A$871,N$1,[2]掉落汇总!$C$2:$C$871,$Q$2)/$Q$3)*宝箱投放计算!M188</f>
        <v>8.4091467912466203E-2</v>
      </c>
      <c r="O188">
        <f ca="1">(SUMIFS(OFFSET([2]掉落汇总!$C$2:$C$871,,MATCH($B188,[2]掉落汇总!$D$1:$M$1)),[2]掉落汇总!$A$2:$A$871,O$1,[2]掉落汇总!$C$2:$C$871,$Q$1)+SUMIFS(OFFSET([2]掉落汇总!$C$2:$C$871,,MATCH($B188,[2]掉落汇总!$D$1:$M$1)),[2]掉落汇总!$A$2:$A$871,O$1,[2]掉落汇总!$C$2:$C$871,$Q$2)/$Q$3)*宝箱投放计算!N188</f>
        <v>0.17426381605486088</v>
      </c>
    </row>
    <row r="189" spans="1:15" x14ac:dyDescent="0.2">
      <c r="A189">
        <f>玩家成长时间线!A189</f>
        <v>188</v>
      </c>
      <c r="B189">
        <f>玩家成长时间线!B189</f>
        <v>10</v>
      </c>
      <c r="C189">
        <f ca="1">SUM($D$2:D189)</f>
        <v>706.10334961605292</v>
      </c>
      <c r="D189">
        <f t="shared" ca="1" si="2"/>
        <v>5.5517124240077882</v>
      </c>
      <c r="E189">
        <f ca="1">(SUMIFS(OFFSET([2]掉落汇总!$C$2:$C$871,,MATCH($B189,[2]掉落汇总!$D$1:$M$1)),[2]掉落汇总!$A$2:$A$871,E$1,[2]掉落汇总!$C$2:$C$871,$Q$1)+SUMIFS(OFFSET([2]掉落汇总!$C$2:$C$871,,MATCH($B189,[2]掉落汇总!$D$1:$M$1)),[2]掉落汇总!$A$2:$A$871,E$1,[2]掉落汇总!$C$2:$C$871,$Q$2)/$Q$3)*宝箱投放计算!D189</f>
        <v>1.1102468174644924</v>
      </c>
      <c r="F189">
        <f ca="1">(SUMIFS(OFFSET([2]掉落汇总!$C$2:$C$871,,MATCH($B189,[2]掉落汇总!$D$1:$M$1)),[2]掉落汇总!$A$2:$A$871,F$1,[2]掉落汇总!$C$2:$C$871,$Q$1)+SUMIFS(OFFSET([2]掉落汇总!$C$2:$C$871,,MATCH($B189,[2]掉落汇总!$D$1:$M$1)),[2]掉落汇总!$A$2:$A$871,F$1,[2]掉落汇总!$C$2:$C$871,$Q$2)/$Q$3)*宝箱投放计算!E189</f>
        <v>1.3244406196213427</v>
      </c>
      <c r="G189">
        <f ca="1">(SUMIFS(OFFSET([2]掉落汇总!$C$2:$C$871,,MATCH($B189,[2]掉落汇总!$D$1:$M$1)),[2]掉落汇总!$A$2:$A$871,G$1,[2]掉落汇总!$C$2:$C$871,$Q$1)+SUMIFS(OFFSET([2]掉落汇总!$C$2:$C$871,,MATCH($B189,[2]掉落汇总!$D$1:$M$1)),[2]掉落汇总!$A$2:$A$871,G$1,[2]掉落汇总!$C$2:$C$871,$Q$2)/$Q$3)*宝箱投放计算!F189</f>
        <v>0</v>
      </c>
      <c r="H189">
        <f ca="1">(SUMIFS(OFFSET([2]掉落汇总!$C$2:$C$871,,MATCH($B189,[2]掉落汇总!$D$1:$M$1)),[2]掉落汇总!$A$2:$A$871,H$1,[2]掉落汇总!$C$2:$C$871,$Q$1)+SUMIFS(OFFSET([2]掉落汇总!$C$2:$C$871,,MATCH($B189,[2]掉落汇总!$D$1:$M$1)),[2]掉落汇总!$A$2:$A$871,H$1,[2]掉落汇总!$C$2:$C$871,$Q$2)/$Q$3)*宝箱投放计算!G189</f>
        <v>0</v>
      </c>
      <c r="I189">
        <f ca="1">(SUMIFS(OFFSET([2]掉落汇总!$C$2:$C$871,,MATCH($B189,[2]掉落汇总!$D$1:$M$1)),[2]掉落汇总!$A$2:$A$871,I$1,[2]掉落汇总!$C$2:$C$871,$Q$1)+SUMIFS(OFFSET([2]掉落汇总!$C$2:$C$871,,MATCH($B189,[2]掉落汇总!$D$1:$M$1)),[2]掉落汇总!$A$2:$A$871,I$1,[2]掉落汇总!$C$2:$C$871,$Q$2)/$Q$3)*宝箱投放计算!H189</f>
        <v>0</v>
      </c>
      <c r="J189">
        <f ca="1">(SUMIFS(OFFSET([2]掉落汇总!$C$2:$C$871,,MATCH($B189,[2]掉落汇总!$D$1:$M$1)),[2]掉落汇总!$A$2:$A$871,J$1,[2]掉落汇总!$C$2:$C$871,$Q$1)+SUMIFS(OFFSET([2]掉落汇总!$C$2:$C$871,,MATCH($B189,[2]掉落汇总!$D$1:$M$1)),[2]掉落汇总!$A$2:$A$871,J$1,[2]掉落汇总!$C$2:$C$871,$Q$2)/$Q$3)*宝箱投放计算!I189</f>
        <v>2.1318906272846903</v>
      </c>
      <c r="K189">
        <f ca="1">(SUMIFS(OFFSET([2]掉落汇总!$C$2:$C$871,,MATCH($B189,[2]掉落汇总!$D$1:$M$1)),[2]掉落汇总!$A$2:$A$871,K$1,[2]掉落汇总!$C$2:$C$871,$Q$1)+SUMIFS(OFFSET([2]掉落汇总!$C$2:$C$871,,MATCH($B189,[2]掉落汇总!$D$1:$M$1)),[2]掉落汇总!$A$2:$A$871,K$1,[2]掉落汇总!$C$2:$C$871,$Q$2)/$Q$3)*宝箱投放计算!J189</f>
        <v>0</v>
      </c>
      <c r="L189">
        <f ca="1">(SUMIFS(OFFSET([2]掉落汇总!$C$2:$C$871,,MATCH($B189,[2]掉落汇总!$D$1:$M$1)),[2]掉落汇总!$A$2:$A$871,L$1,[2]掉落汇总!$C$2:$C$871,$Q$1)+SUMIFS(OFFSET([2]掉落汇总!$C$2:$C$871,,MATCH($B189,[2]掉落汇总!$D$1:$M$1)),[2]掉落汇总!$A$2:$A$871,L$1,[2]掉落汇总!$C$2:$C$871,$Q$2)/$Q$3)*宝箱投放计算!K189</f>
        <v>0.36522354606582519</v>
      </c>
      <c r="M189">
        <f ca="1">(SUMIFS(OFFSET([2]掉落汇总!$C$2:$C$871,,MATCH($B189,[2]掉落汇总!$D$1:$M$1)),[2]掉落汇总!$A$2:$A$871,M$1,[2]掉落汇总!$C$2:$C$871,$Q$1)+SUMIFS(OFFSET([2]掉落汇总!$C$2:$C$871,,MATCH($B189,[2]掉落汇总!$D$1:$M$1)),[2]掉落汇总!$A$2:$A$871,M$1,[2]掉落汇总!$C$2:$C$871,$Q$2)/$Q$3)*宝箱投放计算!L189</f>
        <v>0.36155552960411075</v>
      </c>
      <c r="N189">
        <f ca="1">(SUMIFS(OFFSET([2]掉落汇总!$C$2:$C$871,,MATCH($B189,[2]掉落汇总!$D$1:$M$1)),[2]掉落汇总!$A$2:$A$871,N$1,[2]掉落汇总!$C$2:$C$871,$Q$1)+SUMIFS(OFFSET([2]掉落汇总!$C$2:$C$871,,MATCH($B189,[2]掉落汇总!$D$1:$M$1)),[2]掉落汇总!$A$2:$A$871,N$1,[2]掉落汇总!$C$2:$C$871,$Q$2)/$Q$3)*宝箱投放计算!M189</f>
        <v>8.4091467912466203E-2</v>
      </c>
      <c r="O189">
        <f ca="1">(SUMIFS(OFFSET([2]掉落汇总!$C$2:$C$871,,MATCH($B189,[2]掉落汇总!$D$1:$M$1)),[2]掉落汇总!$A$2:$A$871,O$1,[2]掉落汇总!$C$2:$C$871,$Q$1)+SUMIFS(OFFSET([2]掉落汇总!$C$2:$C$871,,MATCH($B189,[2]掉落汇总!$D$1:$M$1)),[2]掉落汇总!$A$2:$A$871,O$1,[2]掉落汇总!$C$2:$C$871,$Q$2)/$Q$3)*宝箱投放计算!N189</f>
        <v>0.17426381605486088</v>
      </c>
    </row>
    <row r="190" spans="1:15" x14ac:dyDescent="0.2">
      <c r="A190">
        <f>玩家成长时间线!A190</f>
        <v>189</v>
      </c>
      <c r="B190">
        <f>玩家成长时间线!B190</f>
        <v>10</v>
      </c>
      <c r="C190">
        <f ca="1">SUM($D$2:D190)</f>
        <v>709.52771638910428</v>
      </c>
      <c r="D190">
        <f t="shared" ca="1" si="2"/>
        <v>3.4243667730513461</v>
      </c>
      <c r="E190">
        <f ca="1">(SUMIFS(OFFSET([2]掉落汇总!$C$2:$C$871,,MATCH($B190,[2]掉落汇总!$D$1:$M$1)),[2]掉落汇总!$A$2:$A$871,E$1,[2]掉落汇总!$C$2:$C$871,$Q$1)+SUMIFS(OFFSET([2]掉落汇总!$C$2:$C$871,,MATCH($B190,[2]掉落汇总!$D$1:$M$1)),[2]掉落汇总!$A$2:$A$871,E$1,[2]掉落汇总!$C$2:$C$871,$Q$2)/$Q$3)*宝箱投放计算!D190</f>
        <v>1.1147917937927405</v>
      </c>
      <c r="F190">
        <f ca="1">(SUMIFS(OFFSET([2]掉落汇总!$C$2:$C$871,,MATCH($B190,[2]掉落汇总!$D$1:$M$1)),[2]掉落汇总!$A$2:$A$871,F$1,[2]掉落汇总!$C$2:$C$871,$Q$1)+SUMIFS(OFFSET([2]掉落汇总!$C$2:$C$871,,MATCH($B190,[2]掉落汇总!$D$1:$M$1)),[2]掉落汇总!$A$2:$A$871,F$1,[2]掉落汇总!$C$2:$C$871,$Q$2)/$Q$3)*宝箱投放计算!E190</f>
        <v>1.3244406196213427</v>
      </c>
      <c r="G190">
        <f ca="1">(SUMIFS(OFFSET([2]掉落汇总!$C$2:$C$871,,MATCH($B190,[2]掉落汇总!$D$1:$M$1)),[2]掉落汇总!$A$2:$A$871,G$1,[2]掉落汇总!$C$2:$C$871,$Q$1)+SUMIFS(OFFSET([2]掉落汇总!$C$2:$C$871,,MATCH($B190,[2]掉落汇总!$D$1:$M$1)),[2]掉落汇总!$A$2:$A$871,G$1,[2]掉落汇总!$C$2:$C$871,$Q$2)/$Q$3)*宝箱投放计算!F190</f>
        <v>0</v>
      </c>
      <c r="H190">
        <f ca="1">(SUMIFS(OFFSET([2]掉落汇总!$C$2:$C$871,,MATCH($B190,[2]掉落汇总!$D$1:$M$1)),[2]掉落汇总!$A$2:$A$871,H$1,[2]掉落汇总!$C$2:$C$871,$Q$1)+SUMIFS(OFFSET([2]掉落汇总!$C$2:$C$871,,MATCH($B190,[2]掉落汇总!$D$1:$M$1)),[2]掉落汇总!$A$2:$A$871,H$1,[2]掉落汇总!$C$2:$C$871,$Q$2)/$Q$3)*宝箱投放计算!G190</f>
        <v>0</v>
      </c>
      <c r="I190">
        <f ca="1">(SUMIFS(OFFSET([2]掉落汇总!$C$2:$C$871,,MATCH($B190,[2]掉落汇总!$D$1:$M$1)),[2]掉落汇总!$A$2:$A$871,I$1,[2]掉落汇总!$C$2:$C$871,$Q$1)+SUMIFS(OFFSET([2]掉落汇总!$C$2:$C$871,,MATCH($B190,[2]掉落汇总!$D$1:$M$1)),[2]掉落汇总!$A$2:$A$871,I$1,[2]掉落汇总!$C$2:$C$871,$Q$2)/$Q$3)*宝箱投放计算!H190</f>
        <v>0</v>
      </c>
      <c r="J190">
        <f ca="1">(SUMIFS(OFFSET([2]掉落汇总!$C$2:$C$871,,MATCH($B190,[2]掉落汇总!$D$1:$M$1)),[2]掉落汇总!$A$2:$A$871,J$1,[2]掉落汇总!$C$2:$C$871,$Q$1)+SUMIFS(OFFSET([2]掉落汇总!$C$2:$C$871,,MATCH($B190,[2]掉落汇总!$D$1:$M$1)),[2]掉落汇总!$A$2:$A$871,J$1,[2]掉落汇总!$C$2:$C$871,$Q$2)/$Q$3)*宝箱投放计算!I190</f>
        <v>0</v>
      </c>
      <c r="K190">
        <f ca="1">(SUMIFS(OFFSET([2]掉落汇总!$C$2:$C$871,,MATCH($B190,[2]掉落汇总!$D$1:$M$1)),[2]掉落汇总!$A$2:$A$871,K$1,[2]掉落汇总!$C$2:$C$871,$Q$1)+SUMIFS(OFFSET([2]掉落汇总!$C$2:$C$871,,MATCH($B190,[2]掉落汇总!$D$1:$M$1)),[2]掉落汇总!$A$2:$A$871,K$1,[2]掉落汇总!$C$2:$C$871,$Q$2)/$Q$3)*宝箱投放计算!J190</f>
        <v>0</v>
      </c>
      <c r="L190">
        <f ca="1">(SUMIFS(OFFSET([2]掉落汇总!$C$2:$C$871,,MATCH($B190,[2]掉落汇总!$D$1:$M$1)),[2]掉落汇总!$A$2:$A$871,L$1,[2]掉落汇总!$C$2:$C$871,$Q$1)+SUMIFS(OFFSET([2]掉落汇总!$C$2:$C$871,,MATCH($B190,[2]掉落汇总!$D$1:$M$1)),[2]掉落汇总!$A$2:$A$871,L$1,[2]掉落汇总!$C$2:$C$871,$Q$2)/$Q$3)*宝箱投放计算!K190</f>
        <v>0.36522354606582519</v>
      </c>
      <c r="M190">
        <f ca="1">(SUMIFS(OFFSET([2]掉落汇总!$C$2:$C$871,,MATCH($B190,[2]掉落汇总!$D$1:$M$1)),[2]掉落汇总!$A$2:$A$871,M$1,[2]掉落汇总!$C$2:$C$871,$Q$1)+SUMIFS(OFFSET([2]掉落汇总!$C$2:$C$871,,MATCH($B190,[2]掉落汇总!$D$1:$M$1)),[2]掉落汇总!$A$2:$A$871,M$1,[2]掉落汇总!$C$2:$C$871,$Q$2)/$Q$3)*宝箱投放计算!L190</f>
        <v>0.36155552960411075</v>
      </c>
      <c r="N190">
        <f ca="1">(SUMIFS(OFFSET([2]掉落汇总!$C$2:$C$871,,MATCH($B190,[2]掉落汇总!$D$1:$M$1)),[2]掉落汇总!$A$2:$A$871,N$1,[2]掉落汇总!$C$2:$C$871,$Q$1)+SUMIFS(OFFSET([2]掉落汇总!$C$2:$C$871,,MATCH($B190,[2]掉落汇总!$D$1:$M$1)),[2]掉落汇总!$A$2:$A$871,N$1,[2]掉落汇总!$C$2:$C$871,$Q$2)/$Q$3)*宝箱投放计算!M190</f>
        <v>8.4091467912466203E-2</v>
      </c>
      <c r="O190">
        <f ca="1">(SUMIFS(OFFSET([2]掉落汇总!$C$2:$C$871,,MATCH($B190,[2]掉落汇总!$D$1:$M$1)),[2]掉落汇总!$A$2:$A$871,O$1,[2]掉落汇总!$C$2:$C$871,$Q$1)+SUMIFS(OFFSET([2]掉落汇总!$C$2:$C$871,,MATCH($B190,[2]掉落汇总!$D$1:$M$1)),[2]掉落汇总!$A$2:$A$871,O$1,[2]掉落汇总!$C$2:$C$871,$Q$2)/$Q$3)*宝箱投放计算!N190</f>
        <v>0.17426381605486088</v>
      </c>
    </row>
    <row r="191" spans="1:15" x14ac:dyDescent="0.2">
      <c r="A191">
        <f>玩家成长时间线!A191</f>
        <v>190</v>
      </c>
      <c r="B191">
        <f>玩家成长时间线!B191</f>
        <v>10</v>
      </c>
      <c r="C191">
        <f ca="1">SUM($D$2:D191)</f>
        <v>712.95662813848389</v>
      </c>
      <c r="D191">
        <f t="shared" ca="1" si="2"/>
        <v>3.4289117493795946</v>
      </c>
      <c r="E191">
        <f ca="1">(SUMIFS(OFFSET([2]掉落汇总!$C$2:$C$871,,MATCH($B191,[2]掉落汇总!$D$1:$M$1)),[2]掉落汇总!$A$2:$A$871,E$1,[2]掉落汇总!$C$2:$C$871,$Q$1)+SUMIFS(OFFSET([2]掉落汇总!$C$2:$C$871,,MATCH($B191,[2]掉落汇总!$D$1:$M$1)),[2]掉落汇总!$A$2:$A$871,E$1,[2]掉落汇总!$C$2:$C$871,$Q$2)/$Q$3)*宝箱投放计算!D191</f>
        <v>1.1193367701209889</v>
      </c>
      <c r="F191">
        <f ca="1">(SUMIFS(OFFSET([2]掉落汇总!$C$2:$C$871,,MATCH($B191,[2]掉落汇总!$D$1:$M$1)),[2]掉落汇总!$A$2:$A$871,F$1,[2]掉落汇总!$C$2:$C$871,$Q$1)+SUMIFS(OFFSET([2]掉落汇总!$C$2:$C$871,,MATCH($B191,[2]掉落汇总!$D$1:$M$1)),[2]掉落汇总!$A$2:$A$871,F$1,[2]掉落汇总!$C$2:$C$871,$Q$2)/$Q$3)*宝箱投放计算!E191</f>
        <v>1.3244406196213427</v>
      </c>
      <c r="G191">
        <f ca="1">(SUMIFS(OFFSET([2]掉落汇总!$C$2:$C$871,,MATCH($B191,[2]掉落汇总!$D$1:$M$1)),[2]掉落汇总!$A$2:$A$871,G$1,[2]掉落汇总!$C$2:$C$871,$Q$1)+SUMIFS(OFFSET([2]掉落汇总!$C$2:$C$871,,MATCH($B191,[2]掉落汇总!$D$1:$M$1)),[2]掉落汇总!$A$2:$A$871,G$1,[2]掉落汇总!$C$2:$C$871,$Q$2)/$Q$3)*宝箱投放计算!F191</f>
        <v>0</v>
      </c>
      <c r="H191">
        <f ca="1">(SUMIFS(OFFSET([2]掉落汇总!$C$2:$C$871,,MATCH($B191,[2]掉落汇总!$D$1:$M$1)),[2]掉落汇总!$A$2:$A$871,H$1,[2]掉落汇总!$C$2:$C$871,$Q$1)+SUMIFS(OFFSET([2]掉落汇总!$C$2:$C$871,,MATCH($B191,[2]掉落汇总!$D$1:$M$1)),[2]掉落汇总!$A$2:$A$871,H$1,[2]掉落汇总!$C$2:$C$871,$Q$2)/$Q$3)*宝箱投放计算!G191</f>
        <v>0</v>
      </c>
      <c r="I191">
        <f ca="1">(SUMIFS(OFFSET([2]掉落汇总!$C$2:$C$871,,MATCH($B191,[2]掉落汇总!$D$1:$M$1)),[2]掉落汇总!$A$2:$A$871,I$1,[2]掉落汇总!$C$2:$C$871,$Q$1)+SUMIFS(OFFSET([2]掉落汇总!$C$2:$C$871,,MATCH($B191,[2]掉落汇总!$D$1:$M$1)),[2]掉落汇总!$A$2:$A$871,I$1,[2]掉落汇总!$C$2:$C$871,$Q$2)/$Q$3)*宝箱投放计算!H191</f>
        <v>0</v>
      </c>
      <c r="J191">
        <f ca="1">(SUMIFS(OFFSET([2]掉落汇总!$C$2:$C$871,,MATCH($B191,[2]掉落汇总!$D$1:$M$1)),[2]掉落汇总!$A$2:$A$871,J$1,[2]掉落汇总!$C$2:$C$871,$Q$1)+SUMIFS(OFFSET([2]掉落汇总!$C$2:$C$871,,MATCH($B191,[2]掉落汇总!$D$1:$M$1)),[2]掉落汇总!$A$2:$A$871,J$1,[2]掉落汇总!$C$2:$C$871,$Q$2)/$Q$3)*宝箱投放计算!I191</f>
        <v>0</v>
      </c>
      <c r="K191">
        <f ca="1">(SUMIFS(OFFSET([2]掉落汇总!$C$2:$C$871,,MATCH($B191,[2]掉落汇总!$D$1:$M$1)),[2]掉落汇总!$A$2:$A$871,K$1,[2]掉落汇总!$C$2:$C$871,$Q$1)+SUMIFS(OFFSET([2]掉落汇总!$C$2:$C$871,,MATCH($B191,[2]掉落汇总!$D$1:$M$1)),[2]掉落汇总!$A$2:$A$871,K$1,[2]掉落汇总!$C$2:$C$871,$Q$2)/$Q$3)*宝箱投放计算!J191</f>
        <v>0</v>
      </c>
      <c r="L191">
        <f ca="1">(SUMIFS(OFFSET([2]掉落汇总!$C$2:$C$871,,MATCH($B191,[2]掉落汇总!$D$1:$M$1)),[2]掉落汇总!$A$2:$A$871,L$1,[2]掉落汇总!$C$2:$C$871,$Q$1)+SUMIFS(OFFSET([2]掉落汇总!$C$2:$C$871,,MATCH($B191,[2]掉落汇总!$D$1:$M$1)),[2]掉落汇总!$A$2:$A$871,L$1,[2]掉落汇总!$C$2:$C$871,$Q$2)/$Q$3)*宝箱投放计算!K191</f>
        <v>0.36522354606582519</v>
      </c>
      <c r="M191">
        <f ca="1">(SUMIFS(OFFSET([2]掉落汇总!$C$2:$C$871,,MATCH($B191,[2]掉落汇总!$D$1:$M$1)),[2]掉落汇总!$A$2:$A$871,M$1,[2]掉落汇总!$C$2:$C$871,$Q$1)+SUMIFS(OFFSET([2]掉落汇总!$C$2:$C$871,,MATCH($B191,[2]掉落汇总!$D$1:$M$1)),[2]掉落汇总!$A$2:$A$871,M$1,[2]掉落汇总!$C$2:$C$871,$Q$2)/$Q$3)*宝箱投放计算!L191</f>
        <v>0.36155552960411075</v>
      </c>
      <c r="N191">
        <f ca="1">(SUMIFS(OFFSET([2]掉落汇总!$C$2:$C$871,,MATCH($B191,[2]掉落汇总!$D$1:$M$1)),[2]掉落汇总!$A$2:$A$871,N$1,[2]掉落汇总!$C$2:$C$871,$Q$1)+SUMIFS(OFFSET([2]掉落汇总!$C$2:$C$871,,MATCH($B191,[2]掉落汇总!$D$1:$M$1)),[2]掉落汇总!$A$2:$A$871,N$1,[2]掉落汇总!$C$2:$C$871,$Q$2)/$Q$3)*宝箱投放计算!M191</f>
        <v>8.4091467912466203E-2</v>
      </c>
      <c r="O191">
        <f ca="1">(SUMIFS(OFFSET([2]掉落汇总!$C$2:$C$871,,MATCH($B191,[2]掉落汇总!$D$1:$M$1)),[2]掉落汇总!$A$2:$A$871,O$1,[2]掉落汇总!$C$2:$C$871,$Q$1)+SUMIFS(OFFSET([2]掉落汇总!$C$2:$C$871,,MATCH($B191,[2]掉落汇总!$D$1:$M$1)),[2]掉落汇总!$A$2:$A$871,O$1,[2]掉落汇总!$C$2:$C$871,$Q$2)/$Q$3)*宝箱投放计算!N191</f>
        <v>0.17426381605486088</v>
      </c>
    </row>
    <row r="192" spans="1:15" x14ac:dyDescent="0.2">
      <c r="A192">
        <f>玩家成长时间线!A192</f>
        <v>191</v>
      </c>
      <c r="B192">
        <f>玩家成长时间线!B192</f>
        <v>10</v>
      </c>
      <c r="C192">
        <f ca="1">SUM($D$2:D192)</f>
        <v>716.4809843907567</v>
      </c>
      <c r="D192">
        <f t="shared" ca="1" si="2"/>
        <v>3.5243562522728085</v>
      </c>
      <c r="E192">
        <f ca="1">(SUMIFS(OFFSET([2]掉落汇总!$C$2:$C$871,,MATCH($B192,[2]掉落汇总!$D$1:$M$1)),[2]掉落汇总!$A$2:$A$871,E$1,[2]掉落汇总!$C$2:$C$871,$Q$1)+SUMIFS(OFFSET([2]掉落汇总!$C$2:$C$871,,MATCH($B192,[2]掉落汇总!$D$1:$M$1)),[2]掉落汇总!$A$2:$A$871,E$1,[2]掉落汇总!$C$2:$C$871,$Q$2)/$Q$3)*宝箱投放计算!D192</f>
        <v>1.2147812730142029</v>
      </c>
      <c r="F192">
        <f ca="1">(SUMIFS(OFFSET([2]掉落汇总!$C$2:$C$871,,MATCH($B192,[2]掉落汇总!$D$1:$M$1)),[2]掉落汇总!$A$2:$A$871,F$1,[2]掉落汇总!$C$2:$C$871,$Q$1)+SUMIFS(OFFSET([2]掉落汇总!$C$2:$C$871,,MATCH($B192,[2]掉落汇总!$D$1:$M$1)),[2]掉落汇总!$A$2:$A$871,F$1,[2]掉落汇总!$C$2:$C$871,$Q$2)/$Q$3)*宝箱投放计算!E192</f>
        <v>1.3244406196213427</v>
      </c>
      <c r="G192">
        <f ca="1">(SUMIFS(OFFSET([2]掉落汇总!$C$2:$C$871,,MATCH($B192,[2]掉落汇总!$D$1:$M$1)),[2]掉落汇总!$A$2:$A$871,G$1,[2]掉落汇总!$C$2:$C$871,$Q$1)+SUMIFS(OFFSET([2]掉落汇总!$C$2:$C$871,,MATCH($B192,[2]掉落汇总!$D$1:$M$1)),[2]掉落汇总!$A$2:$A$871,G$1,[2]掉落汇总!$C$2:$C$871,$Q$2)/$Q$3)*宝箱投放计算!F192</f>
        <v>0</v>
      </c>
      <c r="H192">
        <f ca="1">(SUMIFS(OFFSET([2]掉落汇总!$C$2:$C$871,,MATCH($B192,[2]掉落汇总!$D$1:$M$1)),[2]掉落汇总!$A$2:$A$871,H$1,[2]掉落汇总!$C$2:$C$871,$Q$1)+SUMIFS(OFFSET([2]掉落汇总!$C$2:$C$871,,MATCH($B192,[2]掉落汇总!$D$1:$M$1)),[2]掉落汇总!$A$2:$A$871,H$1,[2]掉落汇总!$C$2:$C$871,$Q$2)/$Q$3)*宝箱投放计算!G192</f>
        <v>0</v>
      </c>
      <c r="I192">
        <f ca="1">(SUMIFS(OFFSET([2]掉落汇总!$C$2:$C$871,,MATCH($B192,[2]掉落汇总!$D$1:$M$1)),[2]掉落汇总!$A$2:$A$871,I$1,[2]掉落汇总!$C$2:$C$871,$Q$1)+SUMIFS(OFFSET([2]掉落汇总!$C$2:$C$871,,MATCH($B192,[2]掉落汇总!$D$1:$M$1)),[2]掉落汇总!$A$2:$A$871,I$1,[2]掉落汇总!$C$2:$C$871,$Q$2)/$Q$3)*宝箱投放计算!H192</f>
        <v>0</v>
      </c>
      <c r="J192">
        <f ca="1">(SUMIFS(OFFSET([2]掉落汇总!$C$2:$C$871,,MATCH($B192,[2]掉落汇总!$D$1:$M$1)),[2]掉落汇总!$A$2:$A$871,J$1,[2]掉落汇总!$C$2:$C$871,$Q$1)+SUMIFS(OFFSET([2]掉落汇总!$C$2:$C$871,,MATCH($B192,[2]掉落汇总!$D$1:$M$1)),[2]掉落汇总!$A$2:$A$871,J$1,[2]掉落汇总!$C$2:$C$871,$Q$2)/$Q$3)*宝箱投放计算!I192</f>
        <v>0</v>
      </c>
      <c r="K192">
        <f ca="1">(SUMIFS(OFFSET([2]掉落汇总!$C$2:$C$871,,MATCH($B192,[2]掉落汇总!$D$1:$M$1)),[2]掉落汇总!$A$2:$A$871,K$1,[2]掉落汇总!$C$2:$C$871,$Q$1)+SUMIFS(OFFSET([2]掉落汇总!$C$2:$C$871,,MATCH($B192,[2]掉落汇总!$D$1:$M$1)),[2]掉落汇总!$A$2:$A$871,K$1,[2]掉落汇总!$C$2:$C$871,$Q$2)/$Q$3)*宝箱投放计算!J192</f>
        <v>0</v>
      </c>
      <c r="L192">
        <f ca="1">(SUMIFS(OFFSET([2]掉落汇总!$C$2:$C$871,,MATCH($B192,[2]掉落汇总!$D$1:$M$1)),[2]掉落汇总!$A$2:$A$871,L$1,[2]掉落汇总!$C$2:$C$871,$Q$1)+SUMIFS(OFFSET([2]掉落汇总!$C$2:$C$871,,MATCH($B192,[2]掉落汇总!$D$1:$M$1)),[2]掉落汇总!$A$2:$A$871,L$1,[2]掉落汇总!$C$2:$C$871,$Q$2)/$Q$3)*宝箱投放计算!K192</f>
        <v>0.36522354606582519</v>
      </c>
      <c r="M192">
        <f ca="1">(SUMIFS(OFFSET([2]掉落汇总!$C$2:$C$871,,MATCH($B192,[2]掉落汇总!$D$1:$M$1)),[2]掉落汇总!$A$2:$A$871,M$1,[2]掉落汇总!$C$2:$C$871,$Q$1)+SUMIFS(OFFSET([2]掉落汇总!$C$2:$C$871,,MATCH($B192,[2]掉落汇总!$D$1:$M$1)),[2]掉落汇总!$A$2:$A$871,M$1,[2]掉落汇总!$C$2:$C$871,$Q$2)/$Q$3)*宝箱投放计算!L192</f>
        <v>0.36155552960411075</v>
      </c>
      <c r="N192">
        <f ca="1">(SUMIFS(OFFSET([2]掉落汇总!$C$2:$C$871,,MATCH($B192,[2]掉落汇总!$D$1:$M$1)),[2]掉落汇总!$A$2:$A$871,N$1,[2]掉落汇总!$C$2:$C$871,$Q$1)+SUMIFS(OFFSET([2]掉落汇总!$C$2:$C$871,,MATCH($B192,[2]掉落汇总!$D$1:$M$1)),[2]掉落汇总!$A$2:$A$871,N$1,[2]掉落汇总!$C$2:$C$871,$Q$2)/$Q$3)*宝箱投放计算!M192</f>
        <v>8.4091467912466203E-2</v>
      </c>
      <c r="O192">
        <f ca="1">(SUMIFS(OFFSET([2]掉落汇总!$C$2:$C$871,,MATCH($B192,[2]掉落汇总!$D$1:$M$1)),[2]掉落汇总!$A$2:$A$871,O$1,[2]掉落汇总!$C$2:$C$871,$Q$1)+SUMIFS(OFFSET([2]掉落汇总!$C$2:$C$871,,MATCH($B192,[2]掉落汇总!$D$1:$M$1)),[2]掉落汇总!$A$2:$A$871,O$1,[2]掉落汇总!$C$2:$C$871,$Q$2)/$Q$3)*宝箱投放计算!N192</f>
        <v>0.17426381605486088</v>
      </c>
    </row>
    <row r="193" spans="1:15" x14ac:dyDescent="0.2">
      <c r="A193">
        <f>玩家成长时间线!A193</f>
        <v>192</v>
      </c>
      <c r="B193">
        <f>玩家成长时间线!B193</f>
        <v>10</v>
      </c>
      <c r="C193">
        <f ca="1">SUM($D$2:D193)</f>
        <v>719.91898609279281</v>
      </c>
      <c r="D193">
        <f t="shared" ca="1" si="2"/>
        <v>3.4380017020360913</v>
      </c>
      <c r="E193">
        <f ca="1">(SUMIFS(OFFSET([2]掉落汇总!$C$2:$C$871,,MATCH($B193,[2]掉落汇总!$D$1:$M$1)),[2]掉落汇总!$A$2:$A$871,E$1,[2]掉落汇总!$C$2:$C$871,$Q$1)+SUMIFS(OFFSET([2]掉落汇总!$C$2:$C$871,,MATCH($B193,[2]掉落汇总!$D$1:$M$1)),[2]掉落汇总!$A$2:$A$871,E$1,[2]掉落汇总!$C$2:$C$871,$Q$2)/$Q$3)*宝箱投放计算!D193</f>
        <v>1.1284267227774856</v>
      </c>
      <c r="F193">
        <f ca="1">(SUMIFS(OFFSET([2]掉落汇总!$C$2:$C$871,,MATCH($B193,[2]掉落汇总!$D$1:$M$1)),[2]掉落汇总!$A$2:$A$871,F$1,[2]掉落汇总!$C$2:$C$871,$Q$1)+SUMIFS(OFFSET([2]掉落汇总!$C$2:$C$871,,MATCH($B193,[2]掉落汇总!$D$1:$M$1)),[2]掉落汇总!$A$2:$A$871,F$1,[2]掉落汇总!$C$2:$C$871,$Q$2)/$Q$3)*宝箱投放计算!E193</f>
        <v>1.3244406196213427</v>
      </c>
      <c r="G193">
        <f ca="1">(SUMIFS(OFFSET([2]掉落汇总!$C$2:$C$871,,MATCH($B193,[2]掉落汇总!$D$1:$M$1)),[2]掉落汇总!$A$2:$A$871,G$1,[2]掉落汇总!$C$2:$C$871,$Q$1)+SUMIFS(OFFSET([2]掉落汇总!$C$2:$C$871,,MATCH($B193,[2]掉落汇总!$D$1:$M$1)),[2]掉落汇总!$A$2:$A$871,G$1,[2]掉落汇总!$C$2:$C$871,$Q$2)/$Q$3)*宝箱投放计算!F193</f>
        <v>0</v>
      </c>
      <c r="H193">
        <f ca="1">(SUMIFS(OFFSET([2]掉落汇总!$C$2:$C$871,,MATCH($B193,[2]掉落汇总!$D$1:$M$1)),[2]掉落汇总!$A$2:$A$871,H$1,[2]掉落汇总!$C$2:$C$871,$Q$1)+SUMIFS(OFFSET([2]掉落汇总!$C$2:$C$871,,MATCH($B193,[2]掉落汇总!$D$1:$M$1)),[2]掉落汇总!$A$2:$A$871,H$1,[2]掉落汇总!$C$2:$C$871,$Q$2)/$Q$3)*宝箱投放计算!G193</f>
        <v>0</v>
      </c>
      <c r="I193">
        <f ca="1">(SUMIFS(OFFSET([2]掉落汇总!$C$2:$C$871,,MATCH($B193,[2]掉落汇总!$D$1:$M$1)),[2]掉落汇总!$A$2:$A$871,I$1,[2]掉落汇总!$C$2:$C$871,$Q$1)+SUMIFS(OFFSET([2]掉落汇总!$C$2:$C$871,,MATCH($B193,[2]掉落汇总!$D$1:$M$1)),[2]掉落汇总!$A$2:$A$871,I$1,[2]掉落汇总!$C$2:$C$871,$Q$2)/$Q$3)*宝箱投放计算!H193</f>
        <v>0</v>
      </c>
      <c r="J193">
        <f ca="1">(SUMIFS(OFFSET([2]掉落汇总!$C$2:$C$871,,MATCH($B193,[2]掉落汇总!$D$1:$M$1)),[2]掉落汇总!$A$2:$A$871,J$1,[2]掉落汇总!$C$2:$C$871,$Q$1)+SUMIFS(OFFSET([2]掉落汇总!$C$2:$C$871,,MATCH($B193,[2]掉落汇总!$D$1:$M$1)),[2]掉落汇总!$A$2:$A$871,J$1,[2]掉落汇总!$C$2:$C$871,$Q$2)/$Q$3)*宝箱投放计算!I193</f>
        <v>0</v>
      </c>
      <c r="K193">
        <f ca="1">(SUMIFS(OFFSET([2]掉落汇总!$C$2:$C$871,,MATCH($B193,[2]掉落汇总!$D$1:$M$1)),[2]掉落汇总!$A$2:$A$871,K$1,[2]掉落汇总!$C$2:$C$871,$Q$1)+SUMIFS(OFFSET([2]掉落汇总!$C$2:$C$871,,MATCH($B193,[2]掉落汇总!$D$1:$M$1)),[2]掉落汇总!$A$2:$A$871,K$1,[2]掉落汇总!$C$2:$C$871,$Q$2)/$Q$3)*宝箱投放计算!J193</f>
        <v>0</v>
      </c>
      <c r="L193">
        <f ca="1">(SUMIFS(OFFSET([2]掉落汇总!$C$2:$C$871,,MATCH($B193,[2]掉落汇总!$D$1:$M$1)),[2]掉落汇总!$A$2:$A$871,L$1,[2]掉落汇总!$C$2:$C$871,$Q$1)+SUMIFS(OFFSET([2]掉落汇总!$C$2:$C$871,,MATCH($B193,[2]掉落汇总!$D$1:$M$1)),[2]掉落汇总!$A$2:$A$871,L$1,[2]掉落汇总!$C$2:$C$871,$Q$2)/$Q$3)*宝箱投放计算!K193</f>
        <v>0.36522354606582519</v>
      </c>
      <c r="M193">
        <f ca="1">(SUMIFS(OFFSET([2]掉落汇总!$C$2:$C$871,,MATCH($B193,[2]掉落汇总!$D$1:$M$1)),[2]掉落汇总!$A$2:$A$871,M$1,[2]掉落汇总!$C$2:$C$871,$Q$1)+SUMIFS(OFFSET([2]掉落汇总!$C$2:$C$871,,MATCH($B193,[2]掉落汇总!$D$1:$M$1)),[2]掉落汇总!$A$2:$A$871,M$1,[2]掉落汇总!$C$2:$C$871,$Q$2)/$Q$3)*宝箱投放计算!L193</f>
        <v>0.36155552960411075</v>
      </c>
      <c r="N193">
        <f ca="1">(SUMIFS(OFFSET([2]掉落汇总!$C$2:$C$871,,MATCH($B193,[2]掉落汇总!$D$1:$M$1)),[2]掉落汇总!$A$2:$A$871,N$1,[2]掉落汇总!$C$2:$C$871,$Q$1)+SUMIFS(OFFSET([2]掉落汇总!$C$2:$C$871,,MATCH($B193,[2]掉落汇总!$D$1:$M$1)),[2]掉落汇总!$A$2:$A$871,N$1,[2]掉落汇总!$C$2:$C$871,$Q$2)/$Q$3)*宝箱投放计算!M193</f>
        <v>8.4091467912466203E-2</v>
      </c>
      <c r="O193">
        <f ca="1">(SUMIFS(OFFSET([2]掉落汇总!$C$2:$C$871,,MATCH($B193,[2]掉落汇总!$D$1:$M$1)),[2]掉落汇总!$A$2:$A$871,O$1,[2]掉落汇总!$C$2:$C$871,$Q$1)+SUMIFS(OFFSET([2]掉落汇总!$C$2:$C$871,,MATCH($B193,[2]掉落汇总!$D$1:$M$1)),[2]掉落汇总!$A$2:$A$871,O$1,[2]掉落汇总!$C$2:$C$871,$Q$2)/$Q$3)*宝箱投放计算!N193</f>
        <v>0.17426381605486088</v>
      </c>
    </row>
    <row r="194" spans="1:15" x14ac:dyDescent="0.2">
      <c r="A194">
        <f>玩家成长时间线!A194</f>
        <v>193</v>
      </c>
      <c r="B194">
        <f>玩家成长时间线!B194</f>
        <v>10</v>
      </c>
      <c r="C194">
        <f ca="1">SUM($D$2:D194)</f>
        <v>723.36153277115716</v>
      </c>
      <c r="D194">
        <f t="shared" ca="1" si="2"/>
        <v>3.4425466783643395</v>
      </c>
      <c r="E194">
        <f ca="1">(SUMIFS(OFFSET([2]掉落汇总!$C$2:$C$871,,MATCH($B194,[2]掉落汇总!$D$1:$M$1)),[2]掉落汇总!$A$2:$A$871,E$1,[2]掉落汇总!$C$2:$C$871,$Q$1)+SUMIFS(OFFSET([2]掉落汇总!$C$2:$C$871,,MATCH($B194,[2]掉落汇总!$D$1:$M$1)),[2]掉落汇总!$A$2:$A$871,E$1,[2]掉落汇总!$C$2:$C$871,$Q$2)/$Q$3)*宝箱投放计算!D194</f>
        <v>1.1329716991057337</v>
      </c>
      <c r="F194">
        <f ca="1">(SUMIFS(OFFSET([2]掉落汇总!$C$2:$C$871,,MATCH($B194,[2]掉落汇总!$D$1:$M$1)),[2]掉落汇总!$A$2:$A$871,F$1,[2]掉落汇总!$C$2:$C$871,$Q$1)+SUMIFS(OFFSET([2]掉落汇总!$C$2:$C$871,,MATCH($B194,[2]掉落汇总!$D$1:$M$1)),[2]掉落汇总!$A$2:$A$871,F$1,[2]掉落汇总!$C$2:$C$871,$Q$2)/$Q$3)*宝箱投放计算!E194</f>
        <v>1.3244406196213427</v>
      </c>
      <c r="G194">
        <f ca="1">(SUMIFS(OFFSET([2]掉落汇总!$C$2:$C$871,,MATCH($B194,[2]掉落汇总!$D$1:$M$1)),[2]掉落汇总!$A$2:$A$871,G$1,[2]掉落汇总!$C$2:$C$871,$Q$1)+SUMIFS(OFFSET([2]掉落汇总!$C$2:$C$871,,MATCH($B194,[2]掉落汇总!$D$1:$M$1)),[2]掉落汇总!$A$2:$A$871,G$1,[2]掉落汇总!$C$2:$C$871,$Q$2)/$Q$3)*宝箱投放计算!F194</f>
        <v>0</v>
      </c>
      <c r="H194">
        <f ca="1">(SUMIFS(OFFSET([2]掉落汇总!$C$2:$C$871,,MATCH($B194,[2]掉落汇总!$D$1:$M$1)),[2]掉落汇总!$A$2:$A$871,H$1,[2]掉落汇总!$C$2:$C$871,$Q$1)+SUMIFS(OFFSET([2]掉落汇总!$C$2:$C$871,,MATCH($B194,[2]掉落汇总!$D$1:$M$1)),[2]掉落汇总!$A$2:$A$871,H$1,[2]掉落汇总!$C$2:$C$871,$Q$2)/$Q$3)*宝箱投放计算!G194</f>
        <v>0</v>
      </c>
      <c r="I194">
        <f ca="1">(SUMIFS(OFFSET([2]掉落汇总!$C$2:$C$871,,MATCH($B194,[2]掉落汇总!$D$1:$M$1)),[2]掉落汇总!$A$2:$A$871,I$1,[2]掉落汇总!$C$2:$C$871,$Q$1)+SUMIFS(OFFSET([2]掉落汇总!$C$2:$C$871,,MATCH($B194,[2]掉落汇总!$D$1:$M$1)),[2]掉落汇总!$A$2:$A$871,I$1,[2]掉落汇总!$C$2:$C$871,$Q$2)/$Q$3)*宝箱投放计算!H194</f>
        <v>0</v>
      </c>
      <c r="J194">
        <f ca="1">(SUMIFS(OFFSET([2]掉落汇总!$C$2:$C$871,,MATCH($B194,[2]掉落汇总!$D$1:$M$1)),[2]掉落汇总!$A$2:$A$871,J$1,[2]掉落汇总!$C$2:$C$871,$Q$1)+SUMIFS(OFFSET([2]掉落汇总!$C$2:$C$871,,MATCH($B194,[2]掉落汇总!$D$1:$M$1)),[2]掉落汇总!$A$2:$A$871,J$1,[2]掉落汇总!$C$2:$C$871,$Q$2)/$Q$3)*宝箱投放计算!I194</f>
        <v>0</v>
      </c>
      <c r="K194">
        <f ca="1">(SUMIFS(OFFSET([2]掉落汇总!$C$2:$C$871,,MATCH($B194,[2]掉落汇总!$D$1:$M$1)),[2]掉落汇总!$A$2:$A$871,K$1,[2]掉落汇总!$C$2:$C$871,$Q$1)+SUMIFS(OFFSET([2]掉落汇总!$C$2:$C$871,,MATCH($B194,[2]掉落汇总!$D$1:$M$1)),[2]掉落汇总!$A$2:$A$871,K$1,[2]掉落汇总!$C$2:$C$871,$Q$2)/$Q$3)*宝箱投放计算!J194</f>
        <v>0</v>
      </c>
      <c r="L194">
        <f ca="1">(SUMIFS(OFFSET([2]掉落汇总!$C$2:$C$871,,MATCH($B194,[2]掉落汇总!$D$1:$M$1)),[2]掉落汇总!$A$2:$A$871,L$1,[2]掉落汇总!$C$2:$C$871,$Q$1)+SUMIFS(OFFSET([2]掉落汇总!$C$2:$C$871,,MATCH($B194,[2]掉落汇总!$D$1:$M$1)),[2]掉落汇总!$A$2:$A$871,L$1,[2]掉落汇总!$C$2:$C$871,$Q$2)/$Q$3)*宝箱投放计算!K194</f>
        <v>0.36522354606582519</v>
      </c>
      <c r="M194">
        <f ca="1">(SUMIFS(OFFSET([2]掉落汇总!$C$2:$C$871,,MATCH($B194,[2]掉落汇总!$D$1:$M$1)),[2]掉落汇总!$A$2:$A$871,M$1,[2]掉落汇总!$C$2:$C$871,$Q$1)+SUMIFS(OFFSET([2]掉落汇总!$C$2:$C$871,,MATCH($B194,[2]掉落汇总!$D$1:$M$1)),[2]掉落汇总!$A$2:$A$871,M$1,[2]掉落汇总!$C$2:$C$871,$Q$2)/$Q$3)*宝箱投放计算!L194</f>
        <v>0.36155552960411075</v>
      </c>
      <c r="N194">
        <f ca="1">(SUMIFS(OFFSET([2]掉落汇总!$C$2:$C$871,,MATCH($B194,[2]掉落汇总!$D$1:$M$1)),[2]掉落汇总!$A$2:$A$871,N$1,[2]掉落汇总!$C$2:$C$871,$Q$1)+SUMIFS(OFFSET([2]掉落汇总!$C$2:$C$871,,MATCH($B194,[2]掉落汇总!$D$1:$M$1)),[2]掉落汇总!$A$2:$A$871,N$1,[2]掉落汇总!$C$2:$C$871,$Q$2)/$Q$3)*宝箱投放计算!M194</f>
        <v>8.4091467912466203E-2</v>
      </c>
      <c r="O194">
        <f ca="1">(SUMIFS(OFFSET([2]掉落汇总!$C$2:$C$871,,MATCH($B194,[2]掉落汇总!$D$1:$M$1)),[2]掉落汇总!$A$2:$A$871,O$1,[2]掉落汇总!$C$2:$C$871,$Q$1)+SUMIFS(OFFSET([2]掉落汇总!$C$2:$C$871,,MATCH($B194,[2]掉落汇总!$D$1:$M$1)),[2]掉落汇总!$A$2:$A$871,O$1,[2]掉落汇总!$C$2:$C$871,$Q$2)/$Q$3)*宝箱投放计算!N194</f>
        <v>0.17426381605486088</v>
      </c>
    </row>
    <row r="195" spans="1:15" x14ac:dyDescent="0.2">
      <c r="A195">
        <f>玩家成长时间线!A195</f>
        <v>194</v>
      </c>
      <c r="B195">
        <f>玩家成长时间线!B195</f>
        <v>10</v>
      </c>
      <c r="C195">
        <f ca="1">SUM($D$2:D195)</f>
        <v>726.85407418913223</v>
      </c>
      <c r="D195">
        <f t="shared" ref="D195:D258" ca="1" si="3">SUM(E195:O195)</f>
        <v>3.4925414179750707</v>
      </c>
      <c r="E195">
        <f ca="1">(SUMIFS(OFFSET([2]掉落汇总!$C$2:$C$871,,MATCH($B195,[2]掉落汇总!$D$1:$M$1)),[2]掉落汇总!$A$2:$A$871,E$1,[2]掉落汇总!$C$2:$C$871,$Q$1)+SUMIFS(OFFSET([2]掉落汇总!$C$2:$C$871,,MATCH($B195,[2]掉落汇总!$D$1:$M$1)),[2]掉落汇总!$A$2:$A$871,E$1,[2]掉落汇总!$C$2:$C$871,$Q$2)/$Q$3)*宝箱投放计算!D195</f>
        <v>1.1829664387164649</v>
      </c>
      <c r="F195">
        <f ca="1">(SUMIFS(OFFSET([2]掉落汇总!$C$2:$C$871,,MATCH($B195,[2]掉落汇总!$D$1:$M$1)),[2]掉落汇总!$A$2:$A$871,F$1,[2]掉落汇总!$C$2:$C$871,$Q$1)+SUMIFS(OFFSET([2]掉落汇总!$C$2:$C$871,,MATCH($B195,[2]掉落汇总!$D$1:$M$1)),[2]掉落汇总!$A$2:$A$871,F$1,[2]掉落汇总!$C$2:$C$871,$Q$2)/$Q$3)*宝箱投放计算!E195</f>
        <v>1.3244406196213427</v>
      </c>
      <c r="G195">
        <f ca="1">(SUMIFS(OFFSET([2]掉落汇总!$C$2:$C$871,,MATCH($B195,[2]掉落汇总!$D$1:$M$1)),[2]掉落汇总!$A$2:$A$871,G$1,[2]掉落汇总!$C$2:$C$871,$Q$1)+SUMIFS(OFFSET([2]掉落汇总!$C$2:$C$871,,MATCH($B195,[2]掉落汇总!$D$1:$M$1)),[2]掉落汇总!$A$2:$A$871,G$1,[2]掉落汇总!$C$2:$C$871,$Q$2)/$Q$3)*宝箱投放计算!F195</f>
        <v>0</v>
      </c>
      <c r="H195">
        <f ca="1">(SUMIFS(OFFSET([2]掉落汇总!$C$2:$C$871,,MATCH($B195,[2]掉落汇总!$D$1:$M$1)),[2]掉落汇总!$A$2:$A$871,H$1,[2]掉落汇总!$C$2:$C$871,$Q$1)+SUMIFS(OFFSET([2]掉落汇总!$C$2:$C$871,,MATCH($B195,[2]掉落汇总!$D$1:$M$1)),[2]掉落汇总!$A$2:$A$871,H$1,[2]掉落汇总!$C$2:$C$871,$Q$2)/$Q$3)*宝箱投放计算!G195</f>
        <v>0</v>
      </c>
      <c r="I195">
        <f ca="1">(SUMIFS(OFFSET([2]掉落汇总!$C$2:$C$871,,MATCH($B195,[2]掉落汇总!$D$1:$M$1)),[2]掉落汇总!$A$2:$A$871,I$1,[2]掉落汇总!$C$2:$C$871,$Q$1)+SUMIFS(OFFSET([2]掉落汇总!$C$2:$C$871,,MATCH($B195,[2]掉落汇总!$D$1:$M$1)),[2]掉落汇总!$A$2:$A$871,I$1,[2]掉落汇总!$C$2:$C$871,$Q$2)/$Q$3)*宝箱投放计算!H195</f>
        <v>0</v>
      </c>
      <c r="J195">
        <f ca="1">(SUMIFS(OFFSET([2]掉落汇总!$C$2:$C$871,,MATCH($B195,[2]掉落汇总!$D$1:$M$1)),[2]掉落汇总!$A$2:$A$871,J$1,[2]掉落汇总!$C$2:$C$871,$Q$1)+SUMIFS(OFFSET([2]掉落汇总!$C$2:$C$871,,MATCH($B195,[2]掉落汇总!$D$1:$M$1)),[2]掉落汇总!$A$2:$A$871,J$1,[2]掉落汇总!$C$2:$C$871,$Q$2)/$Q$3)*宝箱投放计算!I195</f>
        <v>0</v>
      </c>
      <c r="K195">
        <f ca="1">(SUMIFS(OFFSET([2]掉落汇总!$C$2:$C$871,,MATCH($B195,[2]掉落汇总!$D$1:$M$1)),[2]掉落汇总!$A$2:$A$871,K$1,[2]掉落汇总!$C$2:$C$871,$Q$1)+SUMIFS(OFFSET([2]掉落汇总!$C$2:$C$871,,MATCH($B195,[2]掉落汇总!$D$1:$M$1)),[2]掉落汇总!$A$2:$A$871,K$1,[2]掉落汇总!$C$2:$C$871,$Q$2)/$Q$3)*宝箱投放计算!J195</f>
        <v>0</v>
      </c>
      <c r="L195">
        <f ca="1">(SUMIFS(OFFSET([2]掉落汇总!$C$2:$C$871,,MATCH($B195,[2]掉落汇总!$D$1:$M$1)),[2]掉落汇总!$A$2:$A$871,L$1,[2]掉落汇总!$C$2:$C$871,$Q$1)+SUMIFS(OFFSET([2]掉落汇总!$C$2:$C$871,,MATCH($B195,[2]掉落汇总!$D$1:$M$1)),[2]掉落汇总!$A$2:$A$871,L$1,[2]掉落汇总!$C$2:$C$871,$Q$2)/$Q$3)*宝箱投放计算!K195</f>
        <v>0.36522354606582519</v>
      </c>
      <c r="M195">
        <f ca="1">(SUMIFS(OFFSET([2]掉落汇总!$C$2:$C$871,,MATCH($B195,[2]掉落汇总!$D$1:$M$1)),[2]掉落汇总!$A$2:$A$871,M$1,[2]掉落汇总!$C$2:$C$871,$Q$1)+SUMIFS(OFFSET([2]掉落汇总!$C$2:$C$871,,MATCH($B195,[2]掉落汇总!$D$1:$M$1)),[2]掉落汇总!$A$2:$A$871,M$1,[2]掉落汇总!$C$2:$C$871,$Q$2)/$Q$3)*宝箱投放计算!L195</f>
        <v>0.36155552960411075</v>
      </c>
      <c r="N195">
        <f ca="1">(SUMIFS(OFFSET([2]掉落汇总!$C$2:$C$871,,MATCH($B195,[2]掉落汇总!$D$1:$M$1)),[2]掉落汇总!$A$2:$A$871,N$1,[2]掉落汇总!$C$2:$C$871,$Q$1)+SUMIFS(OFFSET([2]掉落汇总!$C$2:$C$871,,MATCH($B195,[2]掉落汇总!$D$1:$M$1)),[2]掉落汇总!$A$2:$A$871,N$1,[2]掉落汇总!$C$2:$C$871,$Q$2)/$Q$3)*宝箱投放计算!M195</f>
        <v>8.4091467912466203E-2</v>
      </c>
      <c r="O195">
        <f ca="1">(SUMIFS(OFFSET([2]掉落汇总!$C$2:$C$871,,MATCH($B195,[2]掉落汇总!$D$1:$M$1)),[2]掉落汇总!$A$2:$A$871,O$1,[2]掉落汇总!$C$2:$C$871,$Q$1)+SUMIFS(OFFSET([2]掉落汇总!$C$2:$C$871,,MATCH($B195,[2]掉落汇总!$D$1:$M$1)),[2]掉落汇总!$A$2:$A$871,O$1,[2]掉落汇总!$C$2:$C$871,$Q$2)/$Q$3)*宝箱投放计算!N195</f>
        <v>0.17426381605486088</v>
      </c>
    </row>
    <row r="196" spans="1:15" x14ac:dyDescent="0.2">
      <c r="A196">
        <f>玩家成长时间线!A196</f>
        <v>195</v>
      </c>
      <c r="B196">
        <f>玩家成长时间线!B196</f>
        <v>10</v>
      </c>
      <c r="C196">
        <f ca="1">SUM($D$2:D196)</f>
        <v>730.30571082015308</v>
      </c>
      <c r="D196">
        <f t="shared" ca="1" si="3"/>
        <v>3.4516366310208362</v>
      </c>
      <c r="E196">
        <f ca="1">(SUMIFS(OFFSET([2]掉落汇总!$C$2:$C$871,,MATCH($B196,[2]掉落汇总!$D$1:$M$1)),[2]掉落汇总!$A$2:$A$871,E$1,[2]掉落汇总!$C$2:$C$871,$Q$1)+SUMIFS(OFFSET([2]掉落汇总!$C$2:$C$871,,MATCH($B196,[2]掉落汇总!$D$1:$M$1)),[2]掉落汇总!$A$2:$A$871,E$1,[2]掉落汇总!$C$2:$C$871,$Q$2)/$Q$3)*宝箱投放计算!D196</f>
        <v>1.1420616517622304</v>
      </c>
      <c r="F196">
        <f ca="1">(SUMIFS(OFFSET([2]掉落汇总!$C$2:$C$871,,MATCH($B196,[2]掉落汇总!$D$1:$M$1)),[2]掉落汇总!$A$2:$A$871,F$1,[2]掉落汇总!$C$2:$C$871,$Q$1)+SUMIFS(OFFSET([2]掉落汇总!$C$2:$C$871,,MATCH($B196,[2]掉落汇总!$D$1:$M$1)),[2]掉落汇总!$A$2:$A$871,F$1,[2]掉落汇总!$C$2:$C$871,$Q$2)/$Q$3)*宝箱投放计算!E196</f>
        <v>1.3244406196213427</v>
      </c>
      <c r="G196">
        <f ca="1">(SUMIFS(OFFSET([2]掉落汇总!$C$2:$C$871,,MATCH($B196,[2]掉落汇总!$D$1:$M$1)),[2]掉落汇总!$A$2:$A$871,G$1,[2]掉落汇总!$C$2:$C$871,$Q$1)+SUMIFS(OFFSET([2]掉落汇总!$C$2:$C$871,,MATCH($B196,[2]掉落汇总!$D$1:$M$1)),[2]掉落汇总!$A$2:$A$871,G$1,[2]掉落汇总!$C$2:$C$871,$Q$2)/$Q$3)*宝箱投放计算!F196</f>
        <v>0</v>
      </c>
      <c r="H196">
        <f ca="1">(SUMIFS(OFFSET([2]掉落汇总!$C$2:$C$871,,MATCH($B196,[2]掉落汇总!$D$1:$M$1)),[2]掉落汇总!$A$2:$A$871,H$1,[2]掉落汇总!$C$2:$C$871,$Q$1)+SUMIFS(OFFSET([2]掉落汇总!$C$2:$C$871,,MATCH($B196,[2]掉落汇总!$D$1:$M$1)),[2]掉落汇总!$A$2:$A$871,H$1,[2]掉落汇总!$C$2:$C$871,$Q$2)/$Q$3)*宝箱投放计算!G196</f>
        <v>0</v>
      </c>
      <c r="I196">
        <f ca="1">(SUMIFS(OFFSET([2]掉落汇总!$C$2:$C$871,,MATCH($B196,[2]掉落汇总!$D$1:$M$1)),[2]掉落汇总!$A$2:$A$871,I$1,[2]掉落汇总!$C$2:$C$871,$Q$1)+SUMIFS(OFFSET([2]掉落汇总!$C$2:$C$871,,MATCH($B196,[2]掉落汇总!$D$1:$M$1)),[2]掉落汇总!$A$2:$A$871,I$1,[2]掉落汇总!$C$2:$C$871,$Q$2)/$Q$3)*宝箱投放计算!H196</f>
        <v>0</v>
      </c>
      <c r="J196">
        <f ca="1">(SUMIFS(OFFSET([2]掉落汇总!$C$2:$C$871,,MATCH($B196,[2]掉落汇总!$D$1:$M$1)),[2]掉落汇总!$A$2:$A$871,J$1,[2]掉落汇总!$C$2:$C$871,$Q$1)+SUMIFS(OFFSET([2]掉落汇总!$C$2:$C$871,,MATCH($B196,[2]掉落汇总!$D$1:$M$1)),[2]掉落汇总!$A$2:$A$871,J$1,[2]掉落汇总!$C$2:$C$871,$Q$2)/$Q$3)*宝箱投放计算!I196</f>
        <v>0</v>
      </c>
      <c r="K196">
        <f ca="1">(SUMIFS(OFFSET([2]掉落汇总!$C$2:$C$871,,MATCH($B196,[2]掉落汇总!$D$1:$M$1)),[2]掉落汇总!$A$2:$A$871,K$1,[2]掉落汇总!$C$2:$C$871,$Q$1)+SUMIFS(OFFSET([2]掉落汇总!$C$2:$C$871,,MATCH($B196,[2]掉落汇总!$D$1:$M$1)),[2]掉落汇总!$A$2:$A$871,K$1,[2]掉落汇总!$C$2:$C$871,$Q$2)/$Q$3)*宝箱投放计算!J196</f>
        <v>0</v>
      </c>
      <c r="L196">
        <f ca="1">(SUMIFS(OFFSET([2]掉落汇总!$C$2:$C$871,,MATCH($B196,[2]掉落汇总!$D$1:$M$1)),[2]掉落汇总!$A$2:$A$871,L$1,[2]掉落汇总!$C$2:$C$871,$Q$1)+SUMIFS(OFFSET([2]掉落汇总!$C$2:$C$871,,MATCH($B196,[2]掉落汇总!$D$1:$M$1)),[2]掉落汇总!$A$2:$A$871,L$1,[2]掉落汇总!$C$2:$C$871,$Q$2)/$Q$3)*宝箱投放计算!K196</f>
        <v>0.36522354606582519</v>
      </c>
      <c r="M196">
        <f ca="1">(SUMIFS(OFFSET([2]掉落汇总!$C$2:$C$871,,MATCH($B196,[2]掉落汇总!$D$1:$M$1)),[2]掉落汇总!$A$2:$A$871,M$1,[2]掉落汇总!$C$2:$C$871,$Q$1)+SUMIFS(OFFSET([2]掉落汇总!$C$2:$C$871,,MATCH($B196,[2]掉落汇总!$D$1:$M$1)),[2]掉落汇总!$A$2:$A$871,M$1,[2]掉落汇总!$C$2:$C$871,$Q$2)/$Q$3)*宝箱投放计算!L196</f>
        <v>0.36155552960411075</v>
      </c>
      <c r="N196">
        <f ca="1">(SUMIFS(OFFSET([2]掉落汇总!$C$2:$C$871,,MATCH($B196,[2]掉落汇总!$D$1:$M$1)),[2]掉落汇总!$A$2:$A$871,N$1,[2]掉落汇总!$C$2:$C$871,$Q$1)+SUMIFS(OFFSET([2]掉落汇总!$C$2:$C$871,,MATCH($B196,[2]掉落汇总!$D$1:$M$1)),[2]掉落汇总!$A$2:$A$871,N$1,[2]掉落汇总!$C$2:$C$871,$Q$2)/$Q$3)*宝箱投放计算!M196</f>
        <v>8.4091467912466203E-2</v>
      </c>
      <c r="O196">
        <f ca="1">(SUMIFS(OFFSET([2]掉落汇总!$C$2:$C$871,,MATCH($B196,[2]掉落汇总!$D$1:$M$1)),[2]掉落汇总!$A$2:$A$871,O$1,[2]掉落汇总!$C$2:$C$871,$Q$1)+SUMIFS(OFFSET([2]掉落汇总!$C$2:$C$871,,MATCH($B196,[2]掉落汇总!$D$1:$M$1)),[2]掉落汇总!$A$2:$A$871,O$1,[2]掉落汇总!$C$2:$C$871,$Q$2)/$Q$3)*宝箱投放计算!N196</f>
        <v>0.17426381605486088</v>
      </c>
    </row>
    <row r="197" spans="1:15" x14ac:dyDescent="0.2">
      <c r="A197">
        <f>玩家成长时间线!A197</f>
        <v>196</v>
      </c>
      <c r="B197">
        <f>玩家成长时间线!B197</f>
        <v>8</v>
      </c>
      <c r="C197">
        <f ca="1">SUM($D$2:D197)</f>
        <v>733.39832998317968</v>
      </c>
      <c r="D197">
        <f t="shared" ca="1" si="3"/>
        <v>3.0926191630266455</v>
      </c>
      <c r="E197">
        <f ca="1">(SUMIFS(OFFSET([2]掉落汇总!$C$2:$C$871,,MATCH($B197,[2]掉落汇总!$D$1:$M$1)),[2]掉落汇总!$A$2:$A$871,E$1,[2]掉落汇总!$C$2:$C$871,$Q$1)+SUMIFS(OFFSET([2]掉落汇总!$C$2:$C$871,,MATCH($B197,[2]掉落汇总!$D$1:$M$1)),[2]掉落汇总!$A$2:$A$871,E$1,[2]掉落汇总!$C$2:$C$871,$Q$2)/$Q$3)*宝箱投放计算!D197</f>
        <v>1.0479323076923082</v>
      </c>
      <c r="F197">
        <f ca="1">(SUMIFS(OFFSET([2]掉落汇总!$C$2:$C$871,,MATCH($B197,[2]掉落汇总!$D$1:$M$1)),[2]掉落汇总!$A$2:$A$871,F$1,[2]掉落汇总!$C$2:$C$871,$Q$1)+SUMIFS(OFFSET([2]掉落汇总!$C$2:$C$871,,MATCH($B197,[2]掉落汇总!$D$1:$M$1)),[2]掉落汇总!$A$2:$A$871,F$1,[2]掉落汇总!$C$2:$C$871,$Q$2)/$Q$3)*宝箱投放计算!E197</f>
        <v>1.0595524956970743</v>
      </c>
      <c r="G197">
        <f ca="1">(SUMIFS(OFFSET([2]掉落汇总!$C$2:$C$871,,MATCH($B197,[2]掉落汇总!$D$1:$M$1)),[2]掉落汇总!$A$2:$A$871,G$1,[2]掉落汇总!$C$2:$C$871,$Q$1)+SUMIFS(OFFSET([2]掉落汇总!$C$2:$C$871,,MATCH($B197,[2]掉落汇总!$D$1:$M$1)),[2]掉落汇总!$A$2:$A$871,G$1,[2]掉落汇总!$C$2:$C$871,$Q$2)/$Q$3)*宝箱投放计算!F197</f>
        <v>0</v>
      </c>
      <c r="H197">
        <f ca="1">(SUMIFS(OFFSET([2]掉落汇总!$C$2:$C$871,,MATCH($B197,[2]掉落汇总!$D$1:$M$1)),[2]掉落汇总!$A$2:$A$871,H$1,[2]掉落汇总!$C$2:$C$871,$Q$1)+SUMIFS(OFFSET([2]掉落汇总!$C$2:$C$871,,MATCH($B197,[2]掉落汇总!$D$1:$M$1)),[2]掉落汇总!$A$2:$A$871,H$1,[2]掉落汇总!$C$2:$C$871,$Q$2)/$Q$3)*宝箱投放计算!G197</f>
        <v>0</v>
      </c>
      <c r="I197">
        <f ca="1">(SUMIFS(OFFSET([2]掉落汇总!$C$2:$C$871,,MATCH($B197,[2]掉落汇总!$D$1:$M$1)),[2]掉落汇总!$A$2:$A$871,I$1,[2]掉落汇总!$C$2:$C$871,$Q$1)+SUMIFS(OFFSET([2]掉落汇总!$C$2:$C$871,,MATCH($B197,[2]掉落汇总!$D$1:$M$1)),[2]掉落汇总!$A$2:$A$871,I$1,[2]掉落汇总!$C$2:$C$871,$Q$2)/$Q$3)*宝箱投放计算!H197</f>
        <v>0</v>
      </c>
      <c r="J197">
        <f ca="1">(SUMIFS(OFFSET([2]掉落汇总!$C$2:$C$871,,MATCH($B197,[2]掉落汇总!$D$1:$M$1)),[2]掉落汇总!$A$2:$A$871,J$1,[2]掉落汇总!$C$2:$C$871,$Q$1)+SUMIFS(OFFSET([2]掉落汇总!$C$2:$C$871,,MATCH($B197,[2]掉落汇总!$D$1:$M$1)),[2]掉落汇总!$A$2:$A$871,J$1,[2]掉落汇总!$C$2:$C$871,$Q$2)/$Q$3)*宝箱投放计算!I197</f>
        <v>0</v>
      </c>
      <c r="K197">
        <f ca="1">(SUMIFS(OFFSET([2]掉落汇总!$C$2:$C$871,,MATCH($B197,[2]掉落汇总!$D$1:$M$1)),[2]掉落汇总!$A$2:$A$871,K$1,[2]掉落汇总!$C$2:$C$871,$Q$1)+SUMIFS(OFFSET([2]掉落汇总!$C$2:$C$871,,MATCH($B197,[2]掉落汇总!$D$1:$M$1)),[2]掉落汇总!$A$2:$A$871,K$1,[2]掉落汇总!$C$2:$C$871,$Q$2)/$Q$3)*宝箱投放计算!J197</f>
        <v>0</v>
      </c>
      <c r="L197">
        <f ca="1">(SUMIFS(OFFSET([2]掉落汇总!$C$2:$C$871,,MATCH($B197,[2]掉落汇总!$D$1:$M$1)),[2]掉落汇总!$A$2:$A$871,L$1,[2]掉落汇总!$C$2:$C$871,$Q$1)+SUMIFS(OFFSET([2]掉落汇总!$C$2:$C$871,,MATCH($B197,[2]掉落汇总!$D$1:$M$1)),[2]掉落汇总!$A$2:$A$871,L$1,[2]掉落汇总!$C$2:$C$871,$Q$2)/$Q$3)*宝箱投放计算!K197</f>
        <v>0.36522354606582519</v>
      </c>
      <c r="M197">
        <f ca="1">(SUMIFS(OFFSET([2]掉落汇总!$C$2:$C$871,,MATCH($B197,[2]掉落汇总!$D$1:$M$1)),[2]掉落汇总!$A$2:$A$871,M$1,[2]掉落汇总!$C$2:$C$871,$Q$1)+SUMIFS(OFFSET([2]掉落汇总!$C$2:$C$871,,MATCH($B197,[2]掉落汇总!$D$1:$M$1)),[2]掉落汇总!$A$2:$A$871,M$1,[2]掉落汇总!$C$2:$C$871,$Q$2)/$Q$3)*宝箱投放计算!L197</f>
        <v>0.36155552960411075</v>
      </c>
      <c r="N197">
        <f ca="1">(SUMIFS(OFFSET([2]掉落汇总!$C$2:$C$871,,MATCH($B197,[2]掉落汇总!$D$1:$M$1)),[2]掉落汇总!$A$2:$A$871,N$1,[2]掉落汇总!$C$2:$C$871,$Q$1)+SUMIFS(OFFSET([2]掉落汇总!$C$2:$C$871,,MATCH($B197,[2]掉落汇总!$D$1:$M$1)),[2]掉落汇总!$A$2:$A$871,N$1,[2]掉落汇总!$C$2:$C$871,$Q$2)/$Q$3)*宝箱投放计算!M197</f>
        <v>8.4091467912466203E-2</v>
      </c>
      <c r="O197">
        <f ca="1">(SUMIFS(OFFSET([2]掉落汇总!$C$2:$C$871,,MATCH($B197,[2]掉落汇总!$D$1:$M$1)),[2]掉落汇总!$A$2:$A$871,O$1,[2]掉落汇总!$C$2:$C$871,$Q$1)+SUMIFS(OFFSET([2]掉落汇总!$C$2:$C$871,,MATCH($B197,[2]掉落汇总!$D$1:$M$1)),[2]掉落汇总!$A$2:$A$871,O$1,[2]掉落汇总!$C$2:$C$871,$Q$2)/$Q$3)*宝箱投放计算!N197</f>
        <v>0.17426381605486088</v>
      </c>
    </row>
    <row r="198" spans="1:15" x14ac:dyDescent="0.2">
      <c r="A198">
        <f>玩家成长时间线!A198</f>
        <v>197</v>
      </c>
      <c r="B198">
        <f>玩家成长时间线!B198</f>
        <v>8</v>
      </c>
      <c r="C198">
        <f ca="1">SUM($D$2:D198)</f>
        <v>736.3787953000525</v>
      </c>
      <c r="D198">
        <f t="shared" ca="1" si="3"/>
        <v>2.9804653168727993</v>
      </c>
      <c r="E198">
        <f ca="1">(SUMIFS(OFFSET([2]掉落汇总!$C$2:$C$871,,MATCH($B198,[2]掉落汇总!$D$1:$M$1)),[2]掉落汇总!$A$2:$A$871,E$1,[2]掉落汇总!$C$2:$C$871,$Q$1)+SUMIFS(OFFSET([2]掉落汇总!$C$2:$C$871,,MATCH($B198,[2]掉落汇总!$D$1:$M$1)),[2]掉落汇总!$A$2:$A$871,E$1,[2]掉落汇总!$C$2:$C$871,$Q$2)/$Q$3)*宝箱投放计算!D198</f>
        <v>0.935778461538462</v>
      </c>
      <c r="F198">
        <f ca="1">(SUMIFS(OFFSET([2]掉落汇总!$C$2:$C$871,,MATCH($B198,[2]掉落汇总!$D$1:$M$1)),[2]掉落汇总!$A$2:$A$871,F$1,[2]掉落汇总!$C$2:$C$871,$Q$1)+SUMIFS(OFFSET([2]掉落汇总!$C$2:$C$871,,MATCH($B198,[2]掉落汇总!$D$1:$M$1)),[2]掉落汇总!$A$2:$A$871,F$1,[2]掉落汇总!$C$2:$C$871,$Q$2)/$Q$3)*宝箱投放计算!E198</f>
        <v>1.0595524956970743</v>
      </c>
      <c r="G198">
        <f ca="1">(SUMIFS(OFFSET([2]掉落汇总!$C$2:$C$871,,MATCH($B198,[2]掉落汇总!$D$1:$M$1)),[2]掉落汇总!$A$2:$A$871,G$1,[2]掉落汇总!$C$2:$C$871,$Q$1)+SUMIFS(OFFSET([2]掉落汇总!$C$2:$C$871,,MATCH($B198,[2]掉落汇总!$D$1:$M$1)),[2]掉落汇总!$A$2:$A$871,G$1,[2]掉落汇总!$C$2:$C$871,$Q$2)/$Q$3)*宝箱投放计算!F198</f>
        <v>0</v>
      </c>
      <c r="H198">
        <f ca="1">(SUMIFS(OFFSET([2]掉落汇总!$C$2:$C$871,,MATCH($B198,[2]掉落汇总!$D$1:$M$1)),[2]掉落汇总!$A$2:$A$871,H$1,[2]掉落汇总!$C$2:$C$871,$Q$1)+SUMIFS(OFFSET([2]掉落汇总!$C$2:$C$871,,MATCH($B198,[2]掉落汇总!$D$1:$M$1)),[2]掉落汇总!$A$2:$A$871,H$1,[2]掉落汇总!$C$2:$C$871,$Q$2)/$Q$3)*宝箱投放计算!G198</f>
        <v>0</v>
      </c>
      <c r="I198">
        <f ca="1">(SUMIFS(OFFSET([2]掉落汇总!$C$2:$C$871,,MATCH($B198,[2]掉落汇总!$D$1:$M$1)),[2]掉落汇总!$A$2:$A$871,I$1,[2]掉落汇总!$C$2:$C$871,$Q$1)+SUMIFS(OFFSET([2]掉落汇总!$C$2:$C$871,,MATCH($B198,[2]掉落汇总!$D$1:$M$1)),[2]掉落汇总!$A$2:$A$871,I$1,[2]掉落汇总!$C$2:$C$871,$Q$2)/$Q$3)*宝箱投放计算!H198</f>
        <v>0</v>
      </c>
      <c r="J198">
        <f ca="1">(SUMIFS(OFFSET([2]掉落汇总!$C$2:$C$871,,MATCH($B198,[2]掉落汇总!$D$1:$M$1)),[2]掉落汇总!$A$2:$A$871,J$1,[2]掉落汇总!$C$2:$C$871,$Q$1)+SUMIFS(OFFSET([2]掉落汇总!$C$2:$C$871,,MATCH($B198,[2]掉落汇总!$D$1:$M$1)),[2]掉落汇总!$A$2:$A$871,J$1,[2]掉落汇总!$C$2:$C$871,$Q$2)/$Q$3)*宝箱投放计算!I198</f>
        <v>0</v>
      </c>
      <c r="K198">
        <f ca="1">(SUMIFS(OFFSET([2]掉落汇总!$C$2:$C$871,,MATCH($B198,[2]掉落汇总!$D$1:$M$1)),[2]掉落汇总!$A$2:$A$871,K$1,[2]掉落汇总!$C$2:$C$871,$Q$1)+SUMIFS(OFFSET([2]掉落汇总!$C$2:$C$871,,MATCH($B198,[2]掉落汇总!$D$1:$M$1)),[2]掉落汇总!$A$2:$A$871,K$1,[2]掉落汇总!$C$2:$C$871,$Q$2)/$Q$3)*宝箱投放计算!J198</f>
        <v>0</v>
      </c>
      <c r="L198">
        <f ca="1">(SUMIFS(OFFSET([2]掉落汇总!$C$2:$C$871,,MATCH($B198,[2]掉落汇总!$D$1:$M$1)),[2]掉落汇总!$A$2:$A$871,L$1,[2]掉落汇总!$C$2:$C$871,$Q$1)+SUMIFS(OFFSET([2]掉落汇总!$C$2:$C$871,,MATCH($B198,[2]掉落汇总!$D$1:$M$1)),[2]掉落汇总!$A$2:$A$871,L$1,[2]掉落汇总!$C$2:$C$871,$Q$2)/$Q$3)*宝箱投放计算!K198</f>
        <v>0.36522354606582519</v>
      </c>
      <c r="M198">
        <f ca="1">(SUMIFS(OFFSET([2]掉落汇总!$C$2:$C$871,,MATCH($B198,[2]掉落汇总!$D$1:$M$1)),[2]掉落汇总!$A$2:$A$871,M$1,[2]掉落汇总!$C$2:$C$871,$Q$1)+SUMIFS(OFFSET([2]掉落汇总!$C$2:$C$871,,MATCH($B198,[2]掉落汇总!$D$1:$M$1)),[2]掉落汇总!$A$2:$A$871,M$1,[2]掉落汇总!$C$2:$C$871,$Q$2)/$Q$3)*宝箱投放计算!L198</f>
        <v>0.36155552960411075</v>
      </c>
      <c r="N198">
        <f ca="1">(SUMIFS(OFFSET([2]掉落汇总!$C$2:$C$871,,MATCH($B198,[2]掉落汇总!$D$1:$M$1)),[2]掉落汇总!$A$2:$A$871,N$1,[2]掉落汇总!$C$2:$C$871,$Q$1)+SUMIFS(OFFSET([2]掉落汇总!$C$2:$C$871,,MATCH($B198,[2]掉落汇总!$D$1:$M$1)),[2]掉落汇总!$A$2:$A$871,N$1,[2]掉落汇总!$C$2:$C$871,$Q$2)/$Q$3)*宝箱投放计算!M198</f>
        <v>8.4091467912466203E-2</v>
      </c>
      <c r="O198">
        <f ca="1">(SUMIFS(OFFSET([2]掉落汇总!$C$2:$C$871,,MATCH($B198,[2]掉落汇总!$D$1:$M$1)),[2]掉落汇总!$A$2:$A$871,O$1,[2]掉落汇总!$C$2:$C$871,$Q$1)+SUMIFS(OFFSET([2]掉落汇总!$C$2:$C$871,,MATCH($B198,[2]掉落汇总!$D$1:$M$1)),[2]掉落汇总!$A$2:$A$871,O$1,[2]掉落汇总!$C$2:$C$871,$Q$2)/$Q$3)*宝箱投放计算!N198</f>
        <v>0.17426381605486088</v>
      </c>
    </row>
    <row r="199" spans="1:15" x14ac:dyDescent="0.2">
      <c r="A199">
        <f>玩家成长时间线!A199</f>
        <v>198</v>
      </c>
      <c r="B199">
        <f>玩家成长时间线!B199</f>
        <v>8</v>
      </c>
      <c r="C199">
        <f ca="1">SUM($D$2:D199)</f>
        <v>739.3841836938484</v>
      </c>
      <c r="D199">
        <f t="shared" ca="1" si="3"/>
        <v>3.0053883937958763</v>
      </c>
      <c r="E199">
        <f ca="1">(SUMIFS(OFFSET([2]掉落汇总!$C$2:$C$871,,MATCH($B199,[2]掉落汇总!$D$1:$M$1)),[2]掉落汇总!$A$2:$A$871,E$1,[2]掉落汇总!$C$2:$C$871,$Q$1)+SUMIFS(OFFSET([2]掉落汇总!$C$2:$C$871,,MATCH($B199,[2]掉落汇总!$D$1:$M$1)),[2]掉落汇总!$A$2:$A$871,E$1,[2]掉落汇总!$C$2:$C$871,$Q$2)/$Q$3)*宝箱投放计算!D199</f>
        <v>0.96070153846153894</v>
      </c>
      <c r="F199">
        <f ca="1">(SUMIFS(OFFSET([2]掉落汇总!$C$2:$C$871,,MATCH($B199,[2]掉落汇总!$D$1:$M$1)),[2]掉落汇总!$A$2:$A$871,F$1,[2]掉落汇总!$C$2:$C$871,$Q$1)+SUMIFS(OFFSET([2]掉落汇总!$C$2:$C$871,,MATCH($B199,[2]掉落汇总!$D$1:$M$1)),[2]掉落汇总!$A$2:$A$871,F$1,[2]掉落汇总!$C$2:$C$871,$Q$2)/$Q$3)*宝箱投放计算!E199</f>
        <v>1.0595524956970743</v>
      </c>
      <c r="G199">
        <f ca="1">(SUMIFS(OFFSET([2]掉落汇总!$C$2:$C$871,,MATCH($B199,[2]掉落汇总!$D$1:$M$1)),[2]掉落汇总!$A$2:$A$871,G$1,[2]掉落汇总!$C$2:$C$871,$Q$1)+SUMIFS(OFFSET([2]掉落汇总!$C$2:$C$871,,MATCH($B199,[2]掉落汇总!$D$1:$M$1)),[2]掉落汇总!$A$2:$A$871,G$1,[2]掉落汇总!$C$2:$C$871,$Q$2)/$Q$3)*宝箱投放计算!F199</f>
        <v>0</v>
      </c>
      <c r="H199">
        <f ca="1">(SUMIFS(OFFSET([2]掉落汇总!$C$2:$C$871,,MATCH($B199,[2]掉落汇总!$D$1:$M$1)),[2]掉落汇总!$A$2:$A$871,H$1,[2]掉落汇总!$C$2:$C$871,$Q$1)+SUMIFS(OFFSET([2]掉落汇总!$C$2:$C$871,,MATCH($B199,[2]掉落汇总!$D$1:$M$1)),[2]掉落汇总!$A$2:$A$871,H$1,[2]掉落汇总!$C$2:$C$871,$Q$2)/$Q$3)*宝箱投放计算!G199</f>
        <v>0</v>
      </c>
      <c r="I199">
        <f ca="1">(SUMIFS(OFFSET([2]掉落汇总!$C$2:$C$871,,MATCH($B199,[2]掉落汇总!$D$1:$M$1)),[2]掉落汇总!$A$2:$A$871,I$1,[2]掉落汇总!$C$2:$C$871,$Q$1)+SUMIFS(OFFSET([2]掉落汇总!$C$2:$C$871,,MATCH($B199,[2]掉落汇总!$D$1:$M$1)),[2]掉落汇总!$A$2:$A$871,I$1,[2]掉落汇总!$C$2:$C$871,$Q$2)/$Q$3)*宝箱投放计算!H199</f>
        <v>0</v>
      </c>
      <c r="J199">
        <f ca="1">(SUMIFS(OFFSET([2]掉落汇总!$C$2:$C$871,,MATCH($B199,[2]掉落汇总!$D$1:$M$1)),[2]掉落汇总!$A$2:$A$871,J$1,[2]掉落汇总!$C$2:$C$871,$Q$1)+SUMIFS(OFFSET([2]掉落汇总!$C$2:$C$871,,MATCH($B199,[2]掉落汇总!$D$1:$M$1)),[2]掉落汇总!$A$2:$A$871,J$1,[2]掉落汇总!$C$2:$C$871,$Q$2)/$Q$3)*宝箱投放计算!I199</f>
        <v>0</v>
      </c>
      <c r="K199">
        <f ca="1">(SUMIFS(OFFSET([2]掉落汇总!$C$2:$C$871,,MATCH($B199,[2]掉落汇总!$D$1:$M$1)),[2]掉落汇总!$A$2:$A$871,K$1,[2]掉落汇总!$C$2:$C$871,$Q$1)+SUMIFS(OFFSET([2]掉落汇总!$C$2:$C$871,,MATCH($B199,[2]掉落汇总!$D$1:$M$1)),[2]掉落汇总!$A$2:$A$871,K$1,[2]掉落汇总!$C$2:$C$871,$Q$2)/$Q$3)*宝箱投放计算!J199</f>
        <v>0</v>
      </c>
      <c r="L199">
        <f ca="1">(SUMIFS(OFFSET([2]掉落汇总!$C$2:$C$871,,MATCH($B199,[2]掉落汇总!$D$1:$M$1)),[2]掉落汇总!$A$2:$A$871,L$1,[2]掉落汇总!$C$2:$C$871,$Q$1)+SUMIFS(OFFSET([2]掉落汇总!$C$2:$C$871,,MATCH($B199,[2]掉落汇总!$D$1:$M$1)),[2]掉落汇总!$A$2:$A$871,L$1,[2]掉落汇总!$C$2:$C$871,$Q$2)/$Q$3)*宝箱投放计算!K199</f>
        <v>0.36522354606582519</v>
      </c>
      <c r="M199">
        <f ca="1">(SUMIFS(OFFSET([2]掉落汇总!$C$2:$C$871,,MATCH($B199,[2]掉落汇总!$D$1:$M$1)),[2]掉落汇总!$A$2:$A$871,M$1,[2]掉落汇总!$C$2:$C$871,$Q$1)+SUMIFS(OFFSET([2]掉落汇总!$C$2:$C$871,,MATCH($B199,[2]掉落汇总!$D$1:$M$1)),[2]掉落汇总!$A$2:$A$871,M$1,[2]掉落汇总!$C$2:$C$871,$Q$2)/$Q$3)*宝箱投放计算!L199</f>
        <v>0.36155552960411075</v>
      </c>
      <c r="N199">
        <f ca="1">(SUMIFS(OFFSET([2]掉落汇总!$C$2:$C$871,,MATCH($B199,[2]掉落汇总!$D$1:$M$1)),[2]掉落汇总!$A$2:$A$871,N$1,[2]掉落汇总!$C$2:$C$871,$Q$1)+SUMIFS(OFFSET([2]掉落汇总!$C$2:$C$871,,MATCH($B199,[2]掉落汇总!$D$1:$M$1)),[2]掉落汇总!$A$2:$A$871,N$1,[2]掉落汇总!$C$2:$C$871,$Q$2)/$Q$3)*宝箱投放计算!M199</f>
        <v>8.4091467912466203E-2</v>
      </c>
      <c r="O199">
        <f ca="1">(SUMIFS(OFFSET([2]掉落汇总!$C$2:$C$871,,MATCH($B199,[2]掉落汇总!$D$1:$M$1)),[2]掉落汇总!$A$2:$A$871,O$1,[2]掉落汇总!$C$2:$C$871,$Q$1)+SUMIFS(OFFSET([2]掉落汇总!$C$2:$C$871,,MATCH($B199,[2]掉落汇总!$D$1:$M$1)),[2]掉落汇总!$A$2:$A$871,O$1,[2]掉落汇总!$C$2:$C$871,$Q$2)/$Q$3)*宝箱投放计算!N199</f>
        <v>0.17426381605486088</v>
      </c>
    </row>
    <row r="200" spans="1:15" x14ac:dyDescent="0.2">
      <c r="A200">
        <f>玩家成长时间线!A200</f>
        <v>199</v>
      </c>
      <c r="B200">
        <f>玩家成长时间线!B200</f>
        <v>9</v>
      </c>
      <c r="C200">
        <f ca="1">SUM($D$2:D200)</f>
        <v>745.74321695144954</v>
      </c>
      <c r="D200">
        <f t="shared" ca="1" si="3"/>
        <v>6.3590332576011495</v>
      </c>
      <c r="E200">
        <f ca="1">(SUMIFS(OFFSET([2]掉落汇总!$C$2:$C$871,,MATCH($B200,[2]掉落汇总!$D$1:$M$1)),[2]掉落汇总!$A$2:$A$871,E$1,[2]掉落汇总!$C$2:$C$871,$Q$1)+SUMIFS(OFFSET([2]掉落汇总!$C$2:$C$871,,MATCH($B200,[2]掉落汇总!$D$1:$M$1)),[2]掉落汇总!$A$2:$A$871,E$1,[2]掉落汇总!$C$2:$C$871,$Q$2)/$Q$3)*宝箱投放计算!D200</f>
        <v>1.0707193020719739</v>
      </c>
      <c r="F200">
        <f ca="1">(SUMIFS(OFFSET([2]掉落汇总!$C$2:$C$871,,MATCH($B200,[2]掉落汇总!$D$1:$M$1)),[2]掉落汇总!$A$2:$A$871,F$1,[2]掉落汇总!$C$2:$C$871,$Q$1)+SUMIFS(OFFSET([2]掉落汇总!$C$2:$C$871,,MATCH($B200,[2]掉落汇总!$D$1:$M$1)),[2]掉落汇总!$A$2:$A$871,F$1,[2]掉落汇总!$C$2:$C$871,$Q$2)/$Q$3)*宝箱投放计算!E200</f>
        <v>1.3244406196213427</v>
      </c>
      <c r="G200">
        <f ca="1">(SUMIFS(OFFSET([2]掉落汇总!$C$2:$C$871,,MATCH($B200,[2]掉落汇总!$D$1:$M$1)),[2]掉落汇总!$A$2:$A$871,G$1,[2]掉落汇总!$C$2:$C$871,$Q$1)+SUMIFS(OFFSET([2]掉落汇总!$C$2:$C$871,,MATCH($B200,[2]掉落汇总!$D$1:$M$1)),[2]掉落汇总!$A$2:$A$871,G$1,[2]掉落汇总!$C$2:$C$871,$Q$2)/$Q$3)*宝箱投放计算!F200</f>
        <v>0</v>
      </c>
      <c r="H200">
        <f ca="1">(SUMIFS(OFFSET([2]掉落汇总!$C$2:$C$871,,MATCH($B200,[2]掉落汇总!$D$1:$M$1)),[2]掉落汇总!$A$2:$A$871,H$1,[2]掉落汇总!$C$2:$C$871,$Q$1)+SUMIFS(OFFSET([2]掉落汇总!$C$2:$C$871,,MATCH($B200,[2]掉落汇总!$D$1:$M$1)),[2]掉落汇总!$A$2:$A$871,H$1,[2]掉落汇总!$C$2:$C$871,$Q$2)/$Q$3)*宝箱投放计算!G200</f>
        <v>0</v>
      </c>
      <c r="I200">
        <f ca="1">(SUMIFS(OFFSET([2]掉落汇总!$C$2:$C$871,,MATCH($B200,[2]掉落汇总!$D$1:$M$1)),[2]掉落汇总!$A$2:$A$871,I$1,[2]掉落汇总!$C$2:$C$871,$Q$1)+SUMIFS(OFFSET([2]掉落汇总!$C$2:$C$871,,MATCH($B200,[2]掉落汇总!$D$1:$M$1)),[2]掉落汇总!$A$2:$A$871,I$1,[2]掉落汇总!$C$2:$C$871,$Q$2)/$Q$3)*宝箱投放计算!H200</f>
        <v>0.8346213292117467</v>
      </c>
      <c r="J200">
        <f ca="1">(SUMIFS(OFFSET([2]掉落汇总!$C$2:$C$871,,MATCH($B200,[2]掉落汇总!$D$1:$M$1)),[2]掉落汇总!$A$2:$A$871,J$1,[2]掉落汇总!$C$2:$C$871,$Q$1)+SUMIFS(OFFSET([2]掉落汇总!$C$2:$C$871,,MATCH($B200,[2]掉落汇总!$D$1:$M$1)),[2]掉落汇总!$A$2:$A$871,J$1,[2]掉落汇总!$C$2:$C$871,$Q$2)/$Q$3)*宝箱投放计算!I200</f>
        <v>2.1441176470588235</v>
      </c>
      <c r="K200">
        <f ca="1">(SUMIFS(OFFSET([2]掉落汇总!$C$2:$C$871,,MATCH($B200,[2]掉落汇总!$D$1:$M$1)),[2]掉落汇总!$A$2:$A$871,K$1,[2]掉落汇总!$C$2:$C$871,$Q$1)+SUMIFS(OFFSET([2]掉落汇总!$C$2:$C$871,,MATCH($B200,[2]掉落汇总!$D$1:$M$1)),[2]掉落汇总!$A$2:$A$871,K$1,[2]掉落汇总!$C$2:$C$871,$Q$2)/$Q$3)*宝箱投放计算!J200</f>
        <v>0</v>
      </c>
      <c r="L200">
        <f ca="1">(SUMIFS(OFFSET([2]掉落汇总!$C$2:$C$871,,MATCH($B200,[2]掉落汇总!$D$1:$M$1)),[2]掉落汇总!$A$2:$A$871,L$1,[2]掉落汇总!$C$2:$C$871,$Q$1)+SUMIFS(OFFSET([2]掉落汇总!$C$2:$C$871,,MATCH($B200,[2]掉落汇总!$D$1:$M$1)),[2]掉落汇总!$A$2:$A$871,L$1,[2]掉落汇总!$C$2:$C$871,$Q$2)/$Q$3)*宝箱投放计算!K200</f>
        <v>0.36522354606582519</v>
      </c>
      <c r="M200">
        <f ca="1">(SUMIFS(OFFSET([2]掉落汇总!$C$2:$C$871,,MATCH($B200,[2]掉落汇总!$D$1:$M$1)),[2]掉落汇总!$A$2:$A$871,M$1,[2]掉落汇总!$C$2:$C$871,$Q$1)+SUMIFS(OFFSET([2]掉落汇总!$C$2:$C$871,,MATCH($B200,[2]掉落汇总!$D$1:$M$1)),[2]掉落汇总!$A$2:$A$871,M$1,[2]掉落汇总!$C$2:$C$871,$Q$2)/$Q$3)*宝箱投放计算!L200</f>
        <v>0.36155552960411075</v>
      </c>
      <c r="N200">
        <f ca="1">(SUMIFS(OFFSET([2]掉落汇总!$C$2:$C$871,,MATCH($B200,[2]掉落汇总!$D$1:$M$1)),[2]掉落汇总!$A$2:$A$871,N$1,[2]掉落汇总!$C$2:$C$871,$Q$1)+SUMIFS(OFFSET([2]掉落汇总!$C$2:$C$871,,MATCH($B200,[2]掉落汇总!$D$1:$M$1)),[2]掉落汇总!$A$2:$A$871,N$1,[2]掉落汇总!$C$2:$C$871,$Q$2)/$Q$3)*宝箱投放计算!M200</f>
        <v>8.4091467912466203E-2</v>
      </c>
      <c r="O200">
        <f ca="1">(SUMIFS(OFFSET([2]掉落汇总!$C$2:$C$871,,MATCH($B200,[2]掉落汇总!$D$1:$M$1)),[2]掉落汇总!$A$2:$A$871,O$1,[2]掉落汇总!$C$2:$C$871,$Q$1)+SUMIFS(OFFSET([2]掉落汇总!$C$2:$C$871,,MATCH($B200,[2]掉落汇总!$D$1:$M$1)),[2]掉落汇总!$A$2:$A$871,O$1,[2]掉落汇总!$C$2:$C$871,$Q$2)/$Q$3)*宝箱投放计算!N200</f>
        <v>0.17426381605486088</v>
      </c>
    </row>
    <row r="201" spans="1:15" x14ac:dyDescent="0.2">
      <c r="A201">
        <f>玩家成长时间线!A201</f>
        <v>200</v>
      </c>
      <c r="B201">
        <f>玩家成长时间线!B201</f>
        <v>9</v>
      </c>
      <c r="C201">
        <f ca="1">SUM($D$2:D201)</f>
        <v>749.12822224695674</v>
      </c>
      <c r="D201">
        <f t="shared" ca="1" si="3"/>
        <v>3.3850052955072427</v>
      </c>
      <c r="E201">
        <f ca="1">(SUMIFS(OFFSET([2]掉落汇总!$C$2:$C$871,,MATCH($B201,[2]掉落汇总!$D$1:$M$1)),[2]掉落汇总!$A$2:$A$871,E$1,[2]掉落汇总!$C$2:$C$871,$Q$1)+SUMIFS(OFFSET([2]掉落汇总!$C$2:$C$871,,MATCH($B201,[2]掉落汇总!$D$1:$M$1)),[2]掉落汇总!$A$2:$A$871,E$1,[2]掉落汇总!$C$2:$C$871,$Q$2)/$Q$3)*宝箱投放计算!D201</f>
        <v>1.0754303162486367</v>
      </c>
      <c r="F201">
        <f ca="1">(SUMIFS(OFFSET([2]掉落汇总!$C$2:$C$871,,MATCH($B201,[2]掉落汇总!$D$1:$M$1)),[2]掉落汇总!$A$2:$A$871,F$1,[2]掉落汇总!$C$2:$C$871,$Q$1)+SUMIFS(OFFSET([2]掉落汇总!$C$2:$C$871,,MATCH($B201,[2]掉落汇总!$D$1:$M$1)),[2]掉落汇总!$A$2:$A$871,F$1,[2]掉落汇总!$C$2:$C$871,$Q$2)/$Q$3)*宝箱投放计算!E201</f>
        <v>1.3244406196213427</v>
      </c>
      <c r="G201">
        <f ca="1">(SUMIFS(OFFSET([2]掉落汇总!$C$2:$C$871,,MATCH($B201,[2]掉落汇总!$D$1:$M$1)),[2]掉落汇总!$A$2:$A$871,G$1,[2]掉落汇总!$C$2:$C$871,$Q$1)+SUMIFS(OFFSET([2]掉落汇总!$C$2:$C$871,,MATCH($B201,[2]掉落汇总!$D$1:$M$1)),[2]掉落汇总!$A$2:$A$871,G$1,[2]掉落汇总!$C$2:$C$871,$Q$2)/$Q$3)*宝箱投放计算!F201</f>
        <v>0</v>
      </c>
      <c r="H201">
        <f ca="1">(SUMIFS(OFFSET([2]掉落汇总!$C$2:$C$871,,MATCH($B201,[2]掉落汇总!$D$1:$M$1)),[2]掉落汇总!$A$2:$A$871,H$1,[2]掉落汇总!$C$2:$C$871,$Q$1)+SUMIFS(OFFSET([2]掉落汇总!$C$2:$C$871,,MATCH($B201,[2]掉落汇总!$D$1:$M$1)),[2]掉落汇总!$A$2:$A$871,H$1,[2]掉落汇总!$C$2:$C$871,$Q$2)/$Q$3)*宝箱投放计算!G201</f>
        <v>0</v>
      </c>
      <c r="I201">
        <f ca="1">(SUMIFS(OFFSET([2]掉落汇总!$C$2:$C$871,,MATCH($B201,[2]掉落汇总!$D$1:$M$1)),[2]掉落汇总!$A$2:$A$871,I$1,[2]掉落汇总!$C$2:$C$871,$Q$1)+SUMIFS(OFFSET([2]掉落汇总!$C$2:$C$871,,MATCH($B201,[2]掉落汇总!$D$1:$M$1)),[2]掉落汇总!$A$2:$A$871,I$1,[2]掉落汇总!$C$2:$C$871,$Q$2)/$Q$3)*宝箱投放计算!H201</f>
        <v>0</v>
      </c>
      <c r="J201">
        <f ca="1">(SUMIFS(OFFSET([2]掉落汇总!$C$2:$C$871,,MATCH($B201,[2]掉落汇总!$D$1:$M$1)),[2]掉落汇总!$A$2:$A$871,J$1,[2]掉落汇总!$C$2:$C$871,$Q$1)+SUMIFS(OFFSET([2]掉落汇总!$C$2:$C$871,,MATCH($B201,[2]掉落汇总!$D$1:$M$1)),[2]掉落汇总!$A$2:$A$871,J$1,[2]掉落汇总!$C$2:$C$871,$Q$2)/$Q$3)*宝箱投放计算!I201</f>
        <v>0</v>
      </c>
      <c r="K201">
        <f ca="1">(SUMIFS(OFFSET([2]掉落汇总!$C$2:$C$871,,MATCH($B201,[2]掉落汇总!$D$1:$M$1)),[2]掉落汇总!$A$2:$A$871,K$1,[2]掉落汇总!$C$2:$C$871,$Q$1)+SUMIFS(OFFSET([2]掉落汇总!$C$2:$C$871,,MATCH($B201,[2]掉落汇总!$D$1:$M$1)),[2]掉落汇总!$A$2:$A$871,K$1,[2]掉落汇总!$C$2:$C$871,$Q$2)/$Q$3)*宝箱投放计算!J201</f>
        <v>0</v>
      </c>
      <c r="L201">
        <f ca="1">(SUMIFS(OFFSET([2]掉落汇总!$C$2:$C$871,,MATCH($B201,[2]掉落汇总!$D$1:$M$1)),[2]掉落汇总!$A$2:$A$871,L$1,[2]掉落汇总!$C$2:$C$871,$Q$1)+SUMIFS(OFFSET([2]掉落汇总!$C$2:$C$871,,MATCH($B201,[2]掉落汇总!$D$1:$M$1)),[2]掉落汇总!$A$2:$A$871,L$1,[2]掉落汇总!$C$2:$C$871,$Q$2)/$Q$3)*宝箱投放计算!K201</f>
        <v>0.36522354606582519</v>
      </c>
      <c r="M201">
        <f ca="1">(SUMIFS(OFFSET([2]掉落汇总!$C$2:$C$871,,MATCH($B201,[2]掉落汇总!$D$1:$M$1)),[2]掉落汇总!$A$2:$A$871,M$1,[2]掉落汇总!$C$2:$C$871,$Q$1)+SUMIFS(OFFSET([2]掉落汇总!$C$2:$C$871,,MATCH($B201,[2]掉落汇总!$D$1:$M$1)),[2]掉落汇总!$A$2:$A$871,M$1,[2]掉落汇总!$C$2:$C$871,$Q$2)/$Q$3)*宝箱投放计算!L201</f>
        <v>0.36155552960411075</v>
      </c>
      <c r="N201">
        <f ca="1">(SUMIFS(OFFSET([2]掉落汇总!$C$2:$C$871,,MATCH($B201,[2]掉落汇总!$D$1:$M$1)),[2]掉落汇总!$A$2:$A$871,N$1,[2]掉落汇总!$C$2:$C$871,$Q$1)+SUMIFS(OFFSET([2]掉落汇总!$C$2:$C$871,,MATCH($B201,[2]掉落汇总!$D$1:$M$1)),[2]掉落汇总!$A$2:$A$871,N$1,[2]掉落汇总!$C$2:$C$871,$Q$2)/$Q$3)*宝箱投放计算!M201</f>
        <v>8.4091467912466203E-2</v>
      </c>
      <c r="O201">
        <f ca="1">(SUMIFS(OFFSET([2]掉落汇总!$C$2:$C$871,,MATCH($B201,[2]掉落汇总!$D$1:$M$1)),[2]掉落汇总!$A$2:$A$871,O$1,[2]掉落汇总!$C$2:$C$871,$Q$1)+SUMIFS(OFFSET([2]掉落汇总!$C$2:$C$871,,MATCH($B201,[2]掉落汇总!$D$1:$M$1)),[2]掉落汇总!$A$2:$A$871,O$1,[2]掉落汇总!$C$2:$C$871,$Q$2)/$Q$3)*宝箱投放计算!N201</f>
        <v>0.17426381605486088</v>
      </c>
    </row>
    <row r="202" spans="1:15" x14ac:dyDescent="0.2">
      <c r="A202">
        <f>玩家成长时间线!A202</f>
        <v>201</v>
      </c>
      <c r="B202">
        <f>玩家成长时间线!B202</f>
        <v>9</v>
      </c>
      <c r="C202">
        <f ca="1">SUM($D$2:D202)</f>
        <v>752.56504869840728</v>
      </c>
      <c r="D202">
        <f t="shared" ca="1" si="3"/>
        <v>3.436826451450536</v>
      </c>
      <c r="E202">
        <f ca="1">(SUMIFS(OFFSET([2]掉落汇总!$C$2:$C$871,,MATCH($B202,[2]掉落汇总!$D$1:$M$1)),[2]掉落汇总!$A$2:$A$871,E$1,[2]掉落汇总!$C$2:$C$871,$Q$1)+SUMIFS(OFFSET([2]掉落汇总!$C$2:$C$871,,MATCH($B202,[2]掉落汇总!$D$1:$M$1)),[2]掉落汇总!$A$2:$A$871,E$1,[2]掉落汇总!$C$2:$C$871,$Q$2)/$Q$3)*宝箱投放计算!D202</f>
        <v>1.12725147219193</v>
      </c>
      <c r="F202">
        <f ca="1">(SUMIFS(OFFSET([2]掉落汇总!$C$2:$C$871,,MATCH($B202,[2]掉落汇总!$D$1:$M$1)),[2]掉落汇总!$A$2:$A$871,F$1,[2]掉落汇总!$C$2:$C$871,$Q$1)+SUMIFS(OFFSET([2]掉落汇总!$C$2:$C$871,,MATCH($B202,[2]掉落汇总!$D$1:$M$1)),[2]掉落汇总!$A$2:$A$871,F$1,[2]掉落汇总!$C$2:$C$871,$Q$2)/$Q$3)*宝箱投放计算!E202</f>
        <v>1.3244406196213427</v>
      </c>
      <c r="G202">
        <f ca="1">(SUMIFS(OFFSET([2]掉落汇总!$C$2:$C$871,,MATCH($B202,[2]掉落汇总!$D$1:$M$1)),[2]掉落汇总!$A$2:$A$871,G$1,[2]掉落汇总!$C$2:$C$871,$Q$1)+SUMIFS(OFFSET([2]掉落汇总!$C$2:$C$871,,MATCH($B202,[2]掉落汇总!$D$1:$M$1)),[2]掉落汇总!$A$2:$A$871,G$1,[2]掉落汇总!$C$2:$C$871,$Q$2)/$Q$3)*宝箱投放计算!F202</f>
        <v>0</v>
      </c>
      <c r="H202">
        <f ca="1">(SUMIFS(OFFSET([2]掉落汇总!$C$2:$C$871,,MATCH($B202,[2]掉落汇总!$D$1:$M$1)),[2]掉落汇总!$A$2:$A$871,H$1,[2]掉落汇总!$C$2:$C$871,$Q$1)+SUMIFS(OFFSET([2]掉落汇总!$C$2:$C$871,,MATCH($B202,[2]掉落汇总!$D$1:$M$1)),[2]掉落汇总!$A$2:$A$871,H$1,[2]掉落汇总!$C$2:$C$871,$Q$2)/$Q$3)*宝箱投放计算!G202</f>
        <v>0</v>
      </c>
      <c r="I202">
        <f ca="1">(SUMIFS(OFFSET([2]掉落汇总!$C$2:$C$871,,MATCH($B202,[2]掉落汇总!$D$1:$M$1)),[2]掉落汇总!$A$2:$A$871,I$1,[2]掉落汇总!$C$2:$C$871,$Q$1)+SUMIFS(OFFSET([2]掉落汇总!$C$2:$C$871,,MATCH($B202,[2]掉落汇总!$D$1:$M$1)),[2]掉落汇总!$A$2:$A$871,I$1,[2]掉落汇总!$C$2:$C$871,$Q$2)/$Q$3)*宝箱投放计算!H202</f>
        <v>0</v>
      </c>
      <c r="J202">
        <f ca="1">(SUMIFS(OFFSET([2]掉落汇总!$C$2:$C$871,,MATCH($B202,[2]掉落汇总!$D$1:$M$1)),[2]掉落汇总!$A$2:$A$871,J$1,[2]掉落汇总!$C$2:$C$871,$Q$1)+SUMIFS(OFFSET([2]掉落汇总!$C$2:$C$871,,MATCH($B202,[2]掉落汇总!$D$1:$M$1)),[2]掉落汇总!$A$2:$A$871,J$1,[2]掉落汇总!$C$2:$C$871,$Q$2)/$Q$3)*宝箱投放计算!I202</f>
        <v>0</v>
      </c>
      <c r="K202">
        <f ca="1">(SUMIFS(OFFSET([2]掉落汇总!$C$2:$C$871,,MATCH($B202,[2]掉落汇总!$D$1:$M$1)),[2]掉落汇总!$A$2:$A$871,K$1,[2]掉落汇总!$C$2:$C$871,$Q$1)+SUMIFS(OFFSET([2]掉落汇总!$C$2:$C$871,,MATCH($B202,[2]掉落汇总!$D$1:$M$1)),[2]掉落汇总!$A$2:$A$871,K$1,[2]掉落汇总!$C$2:$C$871,$Q$2)/$Q$3)*宝箱投放计算!J202</f>
        <v>0</v>
      </c>
      <c r="L202">
        <f ca="1">(SUMIFS(OFFSET([2]掉落汇总!$C$2:$C$871,,MATCH($B202,[2]掉落汇总!$D$1:$M$1)),[2]掉落汇总!$A$2:$A$871,L$1,[2]掉落汇总!$C$2:$C$871,$Q$1)+SUMIFS(OFFSET([2]掉落汇总!$C$2:$C$871,,MATCH($B202,[2]掉落汇总!$D$1:$M$1)),[2]掉落汇总!$A$2:$A$871,L$1,[2]掉落汇总!$C$2:$C$871,$Q$2)/$Q$3)*宝箱投放计算!K202</f>
        <v>0.36522354606582519</v>
      </c>
      <c r="M202">
        <f ca="1">(SUMIFS(OFFSET([2]掉落汇总!$C$2:$C$871,,MATCH($B202,[2]掉落汇总!$D$1:$M$1)),[2]掉落汇总!$A$2:$A$871,M$1,[2]掉落汇总!$C$2:$C$871,$Q$1)+SUMIFS(OFFSET([2]掉落汇总!$C$2:$C$871,,MATCH($B202,[2]掉落汇总!$D$1:$M$1)),[2]掉落汇总!$A$2:$A$871,M$1,[2]掉落汇总!$C$2:$C$871,$Q$2)/$Q$3)*宝箱投放计算!L202</f>
        <v>0.36155552960411075</v>
      </c>
      <c r="N202">
        <f ca="1">(SUMIFS(OFFSET([2]掉落汇总!$C$2:$C$871,,MATCH($B202,[2]掉落汇总!$D$1:$M$1)),[2]掉落汇总!$A$2:$A$871,N$1,[2]掉落汇总!$C$2:$C$871,$Q$1)+SUMIFS(OFFSET([2]掉落汇总!$C$2:$C$871,,MATCH($B202,[2]掉落汇总!$D$1:$M$1)),[2]掉落汇总!$A$2:$A$871,N$1,[2]掉落汇总!$C$2:$C$871,$Q$2)/$Q$3)*宝箱投放计算!M202</f>
        <v>8.4091467912466203E-2</v>
      </c>
      <c r="O202">
        <f ca="1">(SUMIFS(OFFSET([2]掉落汇总!$C$2:$C$871,,MATCH($B202,[2]掉落汇总!$D$1:$M$1)),[2]掉落汇总!$A$2:$A$871,O$1,[2]掉落汇总!$C$2:$C$871,$Q$1)+SUMIFS(OFFSET([2]掉落汇总!$C$2:$C$871,,MATCH($B202,[2]掉落汇总!$D$1:$M$1)),[2]掉落汇总!$A$2:$A$871,O$1,[2]掉落汇总!$C$2:$C$871,$Q$2)/$Q$3)*宝箱投放计算!N202</f>
        <v>0.17426381605486088</v>
      </c>
    </row>
    <row r="203" spans="1:15" x14ac:dyDescent="0.2">
      <c r="A203">
        <f>玩家成长时间线!A203</f>
        <v>202</v>
      </c>
      <c r="B203">
        <f>玩家成长时间线!B203</f>
        <v>10</v>
      </c>
      <c r="C203">
        <f ca="1">SUM($D$2:D203)</f>
        <v>758.05313145381956</v>
      </c>
      <c r="D203">
        <f t="shared" ca="1" si="3"/>
        <v>5.4880827554123117</v>
      </c>
      <c r="E203">
        <f ca="1">(SUMIFS(OFFSET([2]掉落汇总!$C$2:$C$871,,MATCH($B203,[2]掉落汇总!$D$1:$M$1)),[2]掉落汇总!$A$2:$A$871,E$1,[2]掉落汇总!$C$2:$C$871,$Q$1)+SUMIFS(OFFSET([2]掉落汇总!$C$2:$C$871,,MATCH($B203,[2]掉落汇总!$D$1:$M$1)),[2]掉落汇总!$A$2:$A$871,E$1,[2]掉落汇总!$C$2:$C$871,$Q$2)/$Q$3)*宝箱投放计算!D203</f>
        <v>1.0466171488690164</v>
      </c>
      <c r="F203">
        <f ca="1">(SUMIFS(OFFSET([2]掉落汇总!$C$2:$C$871,,MATCH($B203,[2]掉落汇总!$D$1:$M$1)),[2]掉落汇总!$A$2:$A$871,F$1,[2]掉落汇总!$C$2:$C$871,$Q$1)+SUMIFS(OFFSET([2]掉落汇总!$C$2:$C$871,,MATCH($B203,[2]掉落汇总!$D$1:$M$1)),[2]掉落汇总!$A$2:$A$871,F$1,[2]掉落汇总!$C$2:$C$871,$Q$2)/$Q$3)*宝箱投放计算!E203</f>
        <v>1.3244406196213427</v>
      </c>
      <c r="G203">
        <f ca="1">(SUMIFS(OFFSET([2]掉落汇总!$C$2:$C$871,,MATCH($B203,[2]掉落汇总!$D$1:$M$1)),[2]掉落汇总!$A$2:$A$871,G$1,[2]掉落汇总!$C$2:$C$871,$Q$1)+SUMIFS(OFFSET([2]掉落汇总!$C$2:$C$871,,MATCH($B203,[2]掉落汇总!$D$1:$M$1)),[2]掉落汇总!$A$2:$A$871,G$1,[2]掉落汇总!$C$2:$C$871,$Q$2)/$Q$3)*宝箱投放计算!F203</f>
        <v>0</v>
      </c>
      <c r="H203">
        <f ca="1">(SUMIFS(OFFSET([2]掉落汇总!$C$2:$C$871,,MATCH($B203,[2]掉落汇总!$D$1:$M$1)),[2]掉落汇总!$A$2:$A$871,H$1,[2]掉落汇总!$C$2:$C$871,$Q$1)+SUMIFS(OFFSET([2]掉落汇总!$C$2:$C$871,,MATCH($B203,[2]掉落汇总!$D$1:$M$1)),[2]掉落汇总!$A$2:$A$871,H$1,[2]掉落汇总!$C$2:$C$871,$Q$2)/$Q$3)*宝箱投放计算!G203</f>
        <v>0</v>
      </c>
      <c r="I203">
        <f ca="1">(SUMIFS(OFFSET([2]掉落汇总!$C$2:$C$871,,MATCH($B203,[2]掉落汇总!$D$1:$M$1)),[2]掉落汇总!$A$2:$A$871,I$1,[2]掉落汇总!$C$2:$C$871,$Q$1)+SUMIFS(OFFSET([2]掉落汇总!$C$2:$C$871,,MATCH($B203,[2]掉落汇总!$D$1:$M$1)),[2]掉落汇总!$A$2:$A$871,I$1,[2]掉落汇总!$C$2:$C$871,$Q$2)/$Q$3)*宝箱投放计算!H203</f>
        <v>0</v>
      </c>
      <c r="J203">
        <f ca="1">(SUMIFS(OFFSET([2]掉落汇总!$C$2:$C$871,,MATCH($B203,[2]掉落汇总!$D$1:$M$1)),[2]掉落汇总!$A$2:$A$871,J$1,[2]掉落汇总!$C$2:$C$871,$Q$1)+SUMIFS(OFFSET([2]掉落汇总!$C$2:$C$871,,MATCH($B203,[2]掉落汇总!$D$1:$M$1)),[2]掉落汇总!$A$2:$A$871,J$1,[2]掉落汇总!$C$2:$C$871,$Q$2)/$Q$3)*宝箱投放计算!I203</f>
        <v>2.1318906272846903</v>
      </c>
      <c r="K203">
        <f ca="1">(SUMIFS(OFFSET([2]掉落汇总!$C$2:$C$871,,MATCH($B203,[2]掉落汇总!$D$1:$M$1)),[2]掉落汇总!$A$2:$A$871,K$1,[2]掉落汇总!$C$2:$C$871,$Q$1)+SUMIFS(OFFSET([2]掉落汇总!$C$2:$C$871,,MATCH($B203,[2]掉落汇总!$D$1:$M$1)),[2]掉落汇总!$A$2:$A$871,K$1,[2]掉落汇总!$C$2:$C$871,$Q$2)/$Q$3)*宝箱投放计算!J203</f>
        <v>0</v>
      </c>
      <c r="L203">
        <f ca="1">(SUMIFS(OFFSET([2]掉落汇总!$C$2:$C$871,,MATCH($B203,[2]掉落汇总!$D$1:$M$1)),[2]掉落汇总!$A$2:$A$871,L$1,[2]掉落汇总!$C$2:$C$871,$Q$1)+SUMIFS(OFFSET([2]掉落汇总!$C$2:$C$871,,MATCH($B203,[2]掉落汇总!$D$1:$M$1)),[2]掉落汇总!$A$2:$A$871,L$1,[2]掉落汇总!$C$2:$C$871,$Q$2)/$Q$3)*宝箱投放计算!K203</f>
        <v>0.36522354606582519</v>
      </c>
      <c r="M203">
        <f ca="1">(SUMIFS(OFFSET([2]掉落汇总!$C$2:$C$871,,MATCH($B203,[2]掉落汇总!$D$1:$M$1)),[2]掉落汇总!$A$2:$A$871,M$1,[2]掉落汇总!$C$2:$C$871,$Q$1)+SUMIFS(OFFSET([2]掉落汇总!$C$2:$C$871,,MATCH($B203,[2]掉落汇总!$D$1:$M$1)),[2]掉落汇总!$A$2:$A$871,M$1,[2]掉落汇总!$C$2:$C$871,$Q$2)/$Q$3)*宝箱投放计算!L203</f>
        <v>0.36155552960411075</v>
      </c>
      <c r="N203">
        <f ca="1">(SUMIFS(OFFSET([2]掉落汇总!$C$2:$C$871,,MATCH($B203,[2]掉落汇总!$D$1:$M$1)),[2]掉落汇总!$A$2:$A$871,N$1,[2]掉落汇总!$C$2:$C$871,$Q$1)+SUMIFS(OFFSET([2]掉落汇总!$C$2:$C$871,,MATCH($B203,[2]掉落汇总!$D$1:$M$1)),[2]掉落汇总!$A$2:$A$871,N$1,[2]掉落汇总!$C$2:$C$871,$Q$2)/$Q$3)*宝箱投放计算!M203</f>
        <v>8.4091467912466203E-2</v>
      </c>
      <c r="O203">
        <f ca="1">(SUMIFS(OFFSET([2]掉落汇总!$C$2:$C$871,,MATCH($B203,[2]掉落汇总!$D$1:$M$1)),[2]掉落汇总!$A$2:$A$871,O$1,[2]掉落汇总!$C$2:$C$871,$Q$1)+SUMIFS(OFFSET([2]掉落汇总!$C$2:$C$871,,MATCH($B203,[2]掉落汇总!$D$1:$M$1)),[2]掉落汇总!$A$2:$A$871,O$1,[2]掉落汇总!$C$2:$C$871,$Q$2)/$Q$3)*宝箱投放计算!N203</f>
        <v>0.17426381605486088</v>
      </c>
    </row>
    <row r="204" spans="1:15" x14ac:dyDescent="0.2">
      <c r="A204">
        <f>玩家成长时间线!A204</f>
        <v>203</v>
      </c>
      <c r="B204">
        <f>玩家成长时间线!B204</f>
        <v>10</v>
      </c>
      <c r="C204">
        <f ca="1">SUM($D$2:D204)</f>
        <v>761.41386855827545</v>
      </c>
      <c r="D204">
        <f t="shared" ca="1" si="3"/>
        <v>3.3607371044558705</v>
      </c>
      <c r="E204">
        <f ca="1">(SUMIFS(OFFSET([2]掉落汇总!$C$2:$C$871,,MATCH($B204,[2]掉落汇总!$D$1:$M$1)),[2]掉落汇总!$A$2:$A$871,E$1,[2]掉落汇总!$C$2:$C$871,$Q$1)+SUMIFS(OFFSET([2]掉落汇总!$C$2:$C$871,,MATCH($B204,[2]掉落汇总!$D$1:$M$1)),[2]掉落汇总!$A$2:$A$871,E$1,[2]掉落汇总!$C$2:$C$871,$Q$2)/$Q$3)*宝箱投放计算!D204</f>
        <v>1.0511621251972647</v>
      </c>
      <c r="F204">
        <f ca="1">(SUMIFS(OFFSET([2]掉落汇总!$C$2:$C$871,,MATCH($B204,[2]掉落汇总!$D$1:$M$1)),[2]掉落汇总!$A$2:$A$871,F$1,[2]掉落汇总!$C$2:$C$871,$Q$1)+SUMIFS(OFFSET([2]掉落汇总!$C$2:$C$871,,MATCH($B204,[2]掉落汇总!$D$1:$M$1)),[2]掉落汇总!$A$2:$A$871,F$1,[2]掉落汇总!$C$2:$C$871,$Q$2)/$Q$3)*宝箱投放计算!E204</f>
        <v>1.3244406196213427</v>
      </c>
      <c r="G204">
        <f ca="1">(SUMIFS(OFFSET([2]掉落汇总!$C$2:$C$871,,MATCH($B204,[2]掉落汇总!$D$1:$M$1)),[2]掉落汇总!$A$2:$A$871,G$1,[2]掉落汇总!$C$2:$C$871,$Q$1)+SUMIFS(OFFSET([2]掉落汇总!$C$2:$C$871,,MATCH($B204,[2]掉落汇总!$D$1:$M$1)),[2]掉落汇总!$A$2:$A$871,G$1,[2]掉落汇总!$C$2:$C$871,$Q$2)/$Q$3)*宝箱投放计算!F204</f>
        <v>0</v>
      </c>
      <c r="H204">
        <f ca="1">(SUMIFS(OFFSET([2]掉落汇总!$C$2:$C$871,,MATCH($B204,[2]掉落汇总!$D$1:$M$1)),[2]掉落汇总!$A$2:$A$871,H$1,[2]掉落汇总!$C$2:$C$871,$Q$1)+SUMIFS(OFFSET([2]掉落汇总!$C$2:$C$871,,MATCH($B204,[2]掉落汇总!$D$1:$M$1)),[2]掉落汇总!$A$2:$A$871,H$1,[2]掉落汇总!$C$2:$C$871,$Q$2)/$Q$3)*宝箱投放计算!G204</f>
        <v>0</v>
      </c>
      <c r="I204">
        <f ca="1">(SUMIFS(OFFSET([2]掉落汇总!$C$2:$C$871,,MATCH($B204,[2]掉落汇总!$D$1:$M$1)),[2]掉落汇总!$A$2:$A$871,I$1,[2]掉落汇总!$C$2:$C$871,$Q$1)+SUMIFS(OFFSET([2]掉落汇总!$C$2:$C$871,,MATCH($B204,[2]掉落汇总!$D$1:$M$1)),[2]掉落汇总!$A$2:$A$871,I$1,[2]掉落汇总!$C$2:$C$871,$Q$2)/$Q$3)*宝箱投放计算!H204</f>
        <v>0</v>
      </c>
      <c r="J204">
        <f ca="1">(SUMIFS(OFFSET([2]掉落汇总!$C$2:$C$871,,MATCH($B204,[2]掉落汇总!$D$1:$M$1)),[2]掉落汇总!$A$2:$A$871,J$1,[2]掉落汇总!$C$2:$C$871,$Q$1)+SUMIFS(OFFSET([2]掉落汇总!$C$2:$C$871,,MATCH($B204,[2]掉落汇总!$D$1:$M$1)),[2]掉落汇总!$A$2:$A$871,J$1,[2]掉落汇总!$C$2:$C$871,$Q$2)/$Q$3)*宝箱投放计算!I204</f>
        <v>0</v>
      </c>
      <c r="K204">
        <f ca="1">(SUMIFS(OFFSET([2]掉落汇总!$C$2:$C$871,,MATCH($B204,[2]掉落汇总!$D$1:$M$1)),[2]掉落汇总!$A$2:$A$871,K$1,[2]掉落汇总!$C$2:$C$871,$Q$1)+SUMIFS(OFFSET([2]掉落汇总!$C$2:$C$871,,MATCH($B204,[2]掉落汇总!$D$1:$M$1)),[2]掉落汇总!$A$2:$A$871,K$1,[2]掉落汇总!$C$2:$C$871,$Q$2)/$Q$3)*宝箱投放计算!J204</f>
        <v>0</v>
      </c>
      <c r="L204">
        <f ca="1">(SUMIFS(OFFSET([2]掉落汇总!$C$2:$C$871,,MATCH($B204,[2]掉落汇总!$D$1:$M$1)),[2]掉落汇总!$A$2:$A$871,L$1,[2]掉落汇总!$C$2:$C$871,$Q$1)+SUMIFS(OFFSET([2]掉落汇总!$C$2:$C$871,,MATCH($B204,[2]掉落汇总!$D$1:$M$1)),[2]掉落汇总!$A$2:$A$871,L$1,[2]掉落汇总!$C$2:$C$871,$Q$2)/$Q$3)*宝箱投放计算!K204</f>
        <v>0.36522354606582519</v>
      </c>
      <c r="M204">
        <f ca="1">(SUMIFS(OFFSET([2]掉落汇总!$C$2:$C$871,,MATCH($B204,[2]掉落汇总!$D$1:$M$1)),[2]掉落汇总!$A$2:$A$871,M$1,[2]掉落汇总!$C$2:$C$871,$Q$1)+SUMIFS(OFFSET([2]掉落汇总!$C$2:$C$871,,MATCH($B204,[2]掉落汇总!$D$1:$M$1)),[2]掉落汇总!$A$2:$A$871,M$1,[2]掉落汇总!$C$2:$C$871,$Q$2)/$Q$3)*宝箱投放计算!L204</f>
        <v>0.36155552960411075</v>
      </c>
      <c r="N204">
        <f ca="1">(SUMIFS(OFFSET([2]掉落汇总!$C$2:$C$871,,MATCH($B204,[2]掉落汇总!$D$1:$M$1)),[2]掉落汇总!$A$2:$A$871,N$1,[2]掉落汇总!$C$2:$C$871,$Q$1)+SUMIFS(OFFSET([2]掉落汇总!$C$2:$C$871,,MATCH($B204,[2]掉落汇总!$D$1:$M$1)),[2]掉落汇总!$A$2:$A$871,N$1,[2]掉落汇总!$C$2:$C$871,$Q$2)/$Q$3)*宝箱投放计算!M204</f>
        <v>8.4091467912466203E-2</v>
      </c>
      <c r="O204">
        <f ca="1">(SUMIFS(OFFSET([2]掉落汇总!$C$2:$C$871,,MATCH($B204,[2]掉落汇总!$D$1:$M$1)),[2]掉落汇总!$A$2:$A$871,O$1,[2]掉落汇总!$C$2:$C$871,$Q$1)+SUMIFS(OFFSET([2]掉落汇总!$C$2:$C$871,,MATCH($B204,[2]掉落汇总!$D$1:$M$1)),[2]掉落汇总!$A$2:$A$871,O$1,[2]掉落汇总!$C$2:$C$871,$Q$2)/$Q$3)*宝箱投放计算!N204</f>
        <v>0.17426381605486088</v>
      </c>
    </row>
    <row r="205" spans="1:15" x14ac:dyDescent="0.2">
      <c r="A205">
        <f>玩家成长时间线!A205</f>
        <v>204</v>
      </c>
      <c r="B205">
        <f>玩家成长时间线!B205</f>
        <v>10</v>
      </c>
      <c r="C205">
        <f ca="1">SUM($D$2:D205)</f>
        <v>764.77915063905959</v>
      </c>
      <c r="D205">
        <f t="shared" ca="1" si="3"/>
        <v>3.3652820807841186</v>
      </c>
      <c r="E205">
        <f ca="1">(SUMIFS(OFFSET([2]掉落汇总!$C$2:$C$871,,MATCH($B205,[2]掉落汇总!$D$1:$M$1)),[2]掉落汇总!$A$2:$A$871,E$1,[2]掉落汇总!$C$2:$C$871,$Q$1)+SUMIFS(OFFSET([2]掉落汇总!$C$2:$C$871,,MATCH($B205,[2]掉落汇总!$D$1:$M$1)),[2]掉落汇总!$A$2:$A$871,E$1,[2]掉落汇总!$C$2:$C$871,$Q$2)/$Q$3)*宝箱投放计算!D205</f>
        <v>1.0557071015255128</v>
      </c>
      <c r="F205">
        <f ca="1">(SUMIFS(OFFSET([2]掉落汇总!$C$2:$C$871,,MATCH($B205,[2]掉落汇总!$D$1:$M$1)),[2]掉落汇总!$A$2:$A$871,F$1,[2]掉落汇总!$C$2:$C$871,$Q$1)+SUMIFS(OFFSET([2]掉落汇总!$C$2:$C$871,,MATCH($B205,[2]掉落汇总!$D$1:$M$1)),[2]掉落汇总!$A$2:$A$871,F$1,[2]掉落汇总!$C$2:$C$871,$Q$2)/$Q$3)*宝箱投放计算!E205</f>
        <v>1.3244406196213427</v>
      </c>
      <c r="G205">
        <f ca="1">(SUMIFS(OFFSET([2]掉落汇总!$C$2:$C$871,,MATCH($B205,[2]掉落汇总!$D$1:$M$1)),[2]掉落汇总!$A$2:$A$871,G$1,[2]掉落汇总!$C$2:$C$871,$Q$1)+SUMIFS(OFFSET([2]掉落汇总!$C$2:$C$871,,MATCH($B205,[2]掉落汇总!$D$1:$M$1)),[2]掉落汇总!$A$2:$A$871,G$1,[2]掉落汇总!$C$2:$C$871,$Q$2)/$Q$3)*宝箱投放计算!F205</f>
        <v>0</v>
      </c>
      <c r="H205">
        <f ca="1">(SUMIFS(OFFSET([2]掉落汇总!$C$2:$C$871,,MATCH($B205,[2]掉落汇总!$D$1:$M$1)),[2]掉落汇总!$A$2:$A$871,H$1,[2]掉落汇总!$C$2:$C$871,$Q$1)+SUMIFS(OFFSET([2]掉落汇总!$C$2:$C$871,,MATCH($B205,[2]掉落汇总!$D$1:$M$1)),[2]掉落汇总!$A$2:$A$871,H$1,[2]掉落汇总!$C$2:$C$871,$Q$2)/$Q$3)*宝箱投放计算!G205</f>
        <v>0</v>
      </c>
      <c r="I205">
        <f ca="1">(SUMIFS(OFFSET([2]掉落汇总!$C$2:$C$871,,MATCH($B205,[2]掉落汇总!$D$1:$M$1)),[2]掉落汇总!$A$2:$A$871,I$1,[2]掉落汇总!$C$2:$C$871,$Q$1)+SUMIFS(OFFSET([2]掉落汇总!$C$2:$C$871,,MATCH($B205,[2]掉落汇总!$D$1:$M$1)),[2]掉落汇总!$A$2:$A$871,I$1,[2]掉落汇总!$C$2:$C$871,$Q$2)/$Q$3)*宝箱投放计算!H205</f>
        <v>0</v>
      </c>
      <c r="J205">
        <f ca="1">(SUMIFS(OFFSET([2]掉落汇总!$C$2:$C$871,,MATCH($B205,[2]掉落汇总!$D$1:$M$1)),[2]掉落汇总!$A$2:$A$871,J$1,[2]掉落汇总!$C$2:$C$871,$Q$1)+SUMIFS(OFFSET([2]掉落汇总!$C$2:$C$871,,MATCH($B205,[2]掉落汇总!$D$1:$M$1)),[2]掉落汇总!$A$2:$A$871,J$1,[2]掉落汇总!$C$2:$C$871,$Q$2)/$Q$3)*宝箱投放计算!I205</f>
        <v>0</v>
      </c>
      <c r="K205">
        <f ca="1">(SUMIFS(OFFSET([2]掉落汇总!$C$2:$C$871,,MATCH($B205,[2]掉落汇总!$D$1:$M$1)),[2]掉落汇总!$A$2:$A$871,K$1,[2]掉落汇总!$C$2:$C$871,$Q$1)+SUMIFS(OFFSET([2]掉落汇总!$C$2:$C$871,,MATCH($B205,[2]掉落汇总!$D$1:$M$1)),[2]掉落汇总!$A$2:$A$871,K$1,[2]掉落汇总!$C$2:$C$871,$Q$2)/$Q$3)*宝箱投放计算!J205</f>
        <v>0</v>
      </c>
      <c r="L205">
        <f ca="1">(SUMIFS(OFFSET([2]掉落汇总!$C$2:$C$871,,MATCH($B205,[2]掉落汇总!$D$1:$M$1)),[2]掉落汇总!$A$2:$A$871,L$1,[2]掉落汇总!$C$2:$C$871,$Q$1)+SUMIFS(OFFSET([2]掉落汇总!$C$2:$C$871,,MATCH($B205,[2]掉落汇总!$D$1:$M$1)),[2]掉落汇总!$A$2:$A$871,L$1,[2]掉落汇总!$C$2:$C$871,$Q$2)/$Q$3)*宝箱投放计算!K205</f>
        <v>0.36522354606582519</v>
      </c>
      <c r="M205">
        <f ca="1">(SUMIFS(OFFSET([2]掉落汇总!$C$2:$C$871,,MATCH($B205,[2]掉落汇总!$D$1:$M$1)),[2]掉落汇总!$A$2:$A$871,M$1,[2]掉落汇总!$C$2:$C$871,$Q$1)+SUMIFS(OFFSET([2]掉落汇总!$C$2:$C$871,,MATCH($B205,[2]掉落汇总!$D$1:$M$1)),[2]掉落汇总!$A$2:$A$871,M$1,[2]掉落汇总!$C$2:$C$871,$Q$2)/$Q$3)*宝箱投放计算!L205</f>
        <v>0.36155552960411075</v>
      </c>
      <c r="N205">
        <f ca="1">(SUMIFS(OFFSET([2]掉落汇总!$C$2:$C$871,,MATCH($B205,[2]掉落汇总!$D$1:$M$1)),[2]掉落汇总!$A$2:$A$871,N$1,[2]掉落汇总!$C$2:$C$871,$Q$1)+SUMIFS(OFFSET([2]掉落汇总!$C$2:$C$871,,MATCH($B205,[2]掉落汇总!$D$1:$M$1)),[2]掉落汇总!$A$2:$A$871,N$1,[2]掉落汇总!$C$2:$C$871,$Q$2)/$Q$3)*宝箱投放计算!M205</f>
        <v>8.4091467912466203E-2</v>
      </c>
      <c r="O205">
        <f ca="1">(SUMIFS(OFFSET([2]掉落汇总!$C$2:$C$871,,MATCH($B205,[2]掉落汇总!$D$1:$M$1)),[2]掉落汇总!$A$2:$A$871,O$1,[2]掉落汇总!$C$2:$C$871,$Q$1)+SUMIFS(OFFSET([2]掉落汇总!$C$2:$C$871,,MATCH($B205,[2]掉落汇总!$D$1:$M$1)),[2]掉落汇总!$A$2:$A$871,O$1,[2]掉落汇总!$C$2:$C$871,$Q$2)/$Q$3)*宝箱投放计算!N205</f>
        <v>0.17426381605486088</v>
      </c>
    </row>
    <row r="206" spans="1:15" x14ac:dyDescent="0.2">
      <c r="A206">
        <f>玩家成长时间线!A206</f>
        <v>205</v>
      </c>
      <c r="B206">
        <f>玩家成长时间线!B206</f>
        <v>10</v>
      </c>
      <c r="C206">
        <f ca="1">SUM($D$2:D206)</f>
        <v>768.23987722273694</v>
      </c>
      <c r="D206">
        <f t="shared" ca="1" si="3"/>
        <v>3.4607265836773329</v>
      </c>
      <c r="E206">
        <f ca="1">(SUMIFS(OFFSET([2]掉落汇总!$C$2:$C$871,,MATCH($B206,[2]掉落汇总!$D$1:$M$1)),[2]掉落汇总!$A$2:$A$871,E$1,[2]掉落汇总!$C$2:$C$871,$Q$1)+SUMIFS(OFFSET([2]掉落汇总!$C$2:$C$871,,MATCH($B206,[2]掉落汇总!$D$1:$M$1)),[2]掉落汇总!$A$2:$A$871,E$1,[2]掉落汇总!$C$2:$C$871,$Q$2)/$Q$3)*宝箱投放计算!D206</f>
        <v>1.1511516044187269</v>
      </c>
      <c r="F206">
        <f ca="1">(SUMIFS(OFFSET([2]掉落汇总!$C$2:$C$871,,MATCH($B206,[2]掉落汇总!$D$1:$M$1)),[2]掉落汇总!$A$2:$A$871,F$1,[2]掉落汇总!$C$2:$C$871,$Q$1)+SUMIFS(OFFSET([2]掉落汇总!$C$2:$C$871,,MATCH($B206,[2]掉落汇总!$D$1:$M$1)),[2]掉落汇总!$A$2:$A$871,F$1,[2]掉落汇总!$C$2:$C$871,$Q$2)/$Q$3)*宝箱投放计算!E206</f>
        <v>1.3244406196213427</v>
      </c>
      <c r="G206">
        <f ca="1">(SUMIFS(OFFSET([2]掉落汇总!$C$2:$C$871,,MATCH($B206,[2]掉落汇总!$D$1:$M$1)),[2]掉落汇总!$A$2:$A$871,G$1,[2]掉落汇总!$C$2:$C$871,$Q$1)+SUMIFS(OFFSET([2]掉落汇总!$C$2:$C$871,,MATCH($B206,[2]掉落汇总!$D$1:$M$1)),[2]掉落汇总!$A$2:$A$871,G$1,[2]掉落汇总!$C$2:$C$871,$Q$2)/$Q$3)*宝箱投放计算!F206</f>
        <v>0</v>
      </c>
      <c r="H206">
        <f ca="1">(SUMIFS(OFFSET([2]掉落汇总!$C$2:$C$871,,MATCH($B206,[2]掉落汇总!$D$1:$M$1)),[2]掉落汇总!$A$2:$A$871,H$1,[2]掉落汇总!$C$2:$C$871,$Q$1)+SUMIFS(OFFSET([2]掉落汇总!$C$2:$C$871,,MATCH($B206,[2]掉落汇总!$D$1:$M$1)),[2]掉落汇总!$A$2:$A$871,H$1,[2]掉落汇总!$C$2:$C$871,$Q$2)/$Q$3)*宝箱投放计算!G206</f>
        <v>0</v>
      </c>
      <c r="I206">
        <f ca="1">(SUMIFS(OFFSET([2]掉落汇总!$C$2:$C$871,,MATCH($B206,[2]掉落汇总!$D$1:$M$1)),[2]掉落汇总!$A$2:$A$871,I$1,[2]掉落汇总!$C$2:$C$871,$Q$1)+SUMIFS(OFFSET([2]掉落汇总!$C$2:$C$871,,MATCH($B206,[2]掉落汇总!$D$1:$M$1)),[2]掉落汇总!$A$2:$A$871,I$1,[2]掉落汇总!$C$2:$C$871,$Q$2)/$Q$3)*宝箱投放计算!H206</f>
        <v>0</v>
      </c>
      <c r="J206">
        <f ca="1">(SUMIFS(OFFSET([2]掉落汇总!$C$2:$C$871,,MATCH($B206,[2]掉落汇总!$D$1:$M$1)),[2]掉落汇总!$A$2:$A$871,J$1,[2]掉落汇总!$C$2:$C$871,$Q$1)+SUMIFS(OFFSET([2]掉落汇总!$C$2:$C$871,,MATCH($B206,[2]掉落汇总!$D$1:$M$1)),[2]掉落汇总!$A$2:$A$871,J$1,[2]掉落汇总!$C$2:$C$871,$Q$2)/$Q$3)*宝箱投放计算!I206</f>
        <v>0</v>
      </c>
      <c r="K206">
        <f ca="1">(SUMIFS(OFFSET([2]掉落汇总!$C$2:$C$871,,MATCH($B206,[2]掉落汇总!$D$1:$M$1)),[2]掉落汇总!$A$2:$A$871,K$1,[2]掉落汇总!$C$2:$C$871,$Q$1)+SUMIFS(OFFSET([2]掉落汇总!$C$2:$C$871,,MATCH($B206,[2]掉落汇总!$D$1:$M$1)),[2]掉落汇总!$A$2:$A$871,K$1,[2]掉落汇总!$C$2:$C$871,$Q$2)/$Q$3)*宝箱投放计算!J206</f>
        <v>0</v>
      </c>
      <c r="L206">
        <f ca="1">(SUMIFS(OFFSET([2]掉落汇总!$C$2:$C$871,,MATCH($B206,[2]掉落汇总!$D$1:$M$1)),[2]掉落汇总!$A$2:$A$871,L$1,[2]掉落汇总!$C$2:$C$871,$Q$1)+SUMIFS(OFFSET([2]掉落汇总!$C$2:$C$871,,MATCH($B206,[2]掉落汇总!$D$1:$M$1)),[2]掉落汇总!$A$2:$A$871,L$1,[2]掉落汇总!$C$2:$C$871,$Q$2)/$Q$3)*宝箱投放计算!K206</f>
        <v>0.36522354606582519</v>
      </c>
      <c r="M206">
        <f ca="1">(SUMIFS(OFFSET([2]掉落汇总!$C$2:$C$871,,MATCH($B206,[2]掉落汇总!$D$1:$M$1)),[2]掉落汇总!$A$2:$A$871,M$1,[2]掉落汇总!$C$2:$C$871,$Q$1)+SUMIFS(OFFSET([2]掉落汇总!$C$2:$C$871,,MATCH($B206,[2]掉落汇总!$D$1:$M$1)),[2]掉落汇总!$A$2:$A$871,M$1,[2]掉落汇总!$C$2:$C$871,$Q$2)/$Q$3)*宝箱投放计算!L206</f>
        <v>0.36155552960411075</v>
      </c>
      <c r="N206">
        <f ca="1">(SUMIFS(OFFSET([2]掉落汇总!$C$2:$C$871,,MATCH($B206,[2]掉落汇总!$D$1:$M$1)),[2]掉落汇总!$A$2:$A$871,N$1,[2]掉落汇总!$C$2:$C$871,$Q$1)+SUMIFS(OFFSET([2]掉落汇总!$C$2:$C$871,,MATCH($B206,[2]掉落汇总!$D$1:$M$1)),[2]掉落汇总!$A$2:$A$871,N$1,[2]掉落汇总!$C$2:$C$871,$Q$2)/$Q$3)*宝箱投放计算!M206</f>
        <v>8.4091467912466203E-2</v>
      </c>
      <c r="O206">
        <f ca="1">(SUMIFS(OFFSET([2]掉落汇总!$C$2:$C$871,,MATCH($B206,[2]掉落汇总!$D$1:$M$1)),[2]掉落汇总!$A$2:$A$871,O$1,[2]掉落汇总!$C$2:$C$871,$Q$1)+SUMIFS(OFFSET([2]掉落汇总!$C$2:$C$871,,MATCH($B206,[2]掉落汇总!$D$1:$M$1)),[2]掉落汇总!$A$2:$A$871,O$1,[2]掉落汇总!$C$2:$C$871,$Q$2)/$Q$3)*宝箱投放计算!N206</f>
        <v>0.17426381605486088</v>
      </c>
    </row>
    <row r="207" spans="1:15" x14ac:dyDescent="0.2">
      <c r="A207">
        <f>玩家成长时间线!A207</f>
        <v>206</v>
      </c>
      <c r="B207">
        <f>玩家成长时间线!B207</f>
        <v>10</v>
      </c>
      <c r="C207">
        <f ca="1">SUM($D$2:D207)</f>
        <v>771.61424925617757</v>
      </c>
      <c r="D207">
        <f t="shared" ca="1" si="3"/>
        <v>3.3743720334406153</v>
      </c>
      <c r="E207">
        <f ca="1">(SUMIFS(OFFSET([2]掉落汇总!$C$2:$C$871,,MATCH($B207,[2]掉落汇总!$D$1:$M$1)),[2]掉落汇总!$A$2:$A$871,E$1,[2]掉落汇总!$C$2:$C$871,$Q$1)+SUMIFS(OFFSET([2]掉落汇总!$C$2:$C$871,,MATCH($B207,[2]掉落汇总!$D$1:$M$1)),[2]掉落汇总!$A$2:$A$871,E$1,[2]掉落汇总!$C$2:$C$871,$Q$2)/$Q$3)*宝箱投放计算!D207</f>
        <v>1.0647970541820095</v>
      </c>
      <c r="F207">
        <f ca="1">(SUMIFS(OFFSET([2]掉落汇总!$C$2:$C$871,,MATCH($B207,[2]掉落汇总!$D$1:$M$1)),[2]掉落汇总!$A$2:$A$871,F$1,[2]掉落汇总!$C$2:$C$871,$Q$1)+SUMIFS(OFFSET([2]掉落汇总!$C$2:$C$871,,MATCH($B207,[2]掉落汇总!$D$1:$M$1)),[2]掉落汇总!$A$2:$A$871,F$1,[2]掉落汇总!$C$2:$C$871,$Q$2)/$Q$3)*宝箱投放计算!E207</f>
        <v>1.3244406196213427</v>
      </c>
      <c r="G207">
        <f ca="1">(SUMIFS(OFFSET([2]掉落汇总!$C$2:$C$871,,MATCH($B207,[2]掉落汇总!$D$1:$M$1)),[2]掉落汇总!$A$2:$A$871,G$1,[2]掉落汇总!$C$2:$C$871,$Q$1)+SUMIFS(OFFSET([2]掉落汇总!$C$2:$C$871,,MATCH($B207,[2]掉落汇总!$D$1:$M$1)),[2]掉落汇总!$A$2:$A$871,G$1,[2]掉落汇总!$C$2:$C$871,$Q$2)/$Q$3)*宝箱投放计算!F207</f>
        <v>0</v>
      </c>
      <c r="H207">
        <f ca="1">(SUMIFS(OFFSET([2]掉落汇总!$C$2:$C$871,,MATCH($B207,[2]掉落汇总!$D$1:$M$1)),[2]掉落汇总!$A$2:$A$871,H$1,[2]掉落汇总!$C$2:$C$871,$Q$1)+SUMIFS(OFFSET([2]掉落汇总!$C$2:$C$871,,MATCH($B207,[2]掉落汇总!$D$1:$M$1)),[2]掉落汇总!$A$2:$A$871,H$1,[2]掉落汇总!$C$2:$C$871,$Q$2)/$Q$3)*宝箱投放计算!G207</f>
        <v>0</v>
      </c>
      <c r="I207">
        <f ca="1">(SUMIFS(OFFSET([2]掉落汇总!$C$2:$C$871,,MATCH($B207,[2]掉落汇总!$D$1:$M$1)),[2]掉落汇总!$A$2:$A$871,I$1,[2]掉落汇总!$C$2:$C$871,$Q$1)+SUMIFS(OFFSET([2]掉落汇总!$C$2:$C$871,,MATCH($B207,[2]掉落汇总!$D$1:$M$1)),[2]掉落汇总!$A$2:$A$871,I$1,[2]掉落汇总!$C$2:$C$871,$Q$2)/$Q$3)*宝箱投放计算!H207</f>
        <v>0</v>
      </c>
      <c r="J207">
        <f ca="1">(SUMIFS(OFFSET([2]掉落汇总!$C$2:$C$871,,MATCH($B207,[2]掉落汇总!$D$1:$M$1)),[2]掉落汇总!$A$2:$A$871,J$1,[2]掉落汇总!$C$2:$C$871,$Q$1)+SUMIFS(OFFSET([2]掉落汇总!$C$2:$C$871,,MATCH($B207,[2]掉落汇总!$D$1:$M$1)),[2]掉落汇总!$A$2:$A$871,J$1,[2]掉落汇总!$C$2:$C$871,$Q$2)/$Q$3)*宝箱投放计算!I207</f>
        <v>0</v>
      </c>
      <c r="K207">
        <f ca="1">(SUMIFS(OFFSET([2]掉落汇总!$C$2:$C$871,,MATCH($B207,[2]掉落汇总!$D$1:$M$1)),[2]掉落汇总!$A$2:$A$871,K$1,[2]掉落汇总!$C$2:$C$871,$Q$1)+SUMIFS(OFFSET([2]掉落汇总!$C$2:$C$871,,MATCH($B207,[2]掉落汇总!$D$1:$M$1)),[2]掉落汇总!$A$2:$A$871,K$1,[2]掉落汇总!$C$2:$C$871,$Q$2)/$Q$3)*宝箱投放计算!J207</f>
        <v>0</v>
      </c>
      <c r="L207">
        <f ca="1">(SUMIFS(OFFSET([2]掉落汇总!$C$2:$C$871,,MATCH($B207,[2]掉落汇总!$D$1:$M$1)),[2]掉落汇总!$A$2:$A$871,L$1,[2]掉落汇总!$C$2:$C$871,$Q$1)+SUMIFS(OFFSET([2]掉落汇总!$C$2:$C$871,,MATCH($B207,[2]掉落汇总!$D$1:$M$1)),[2]掉落汇总!$A$2:$A$871,L$1,[2]掉落汇总!$C$2:$C$871,$Q$2)/$Q$3)*宝箱投放计算!K207</f>
        <v>0.36522354606582519</v>
      </c>
      <c r="M207">
        <f ca="1">(SUMIFS(OFFSET([2]掉落汇总!$C$2:$C$871,,MATCH($B207,[2]掉落汇总!$D$1:$M$1)),[2]掉落汇总!$A$2:$A$871,M$1,[2]掉落汇总!$C$2:$C$871,$Q$1)+SUMIFS(OFFSET([2]掉落汇总!$C$2:$C$871,,MATCH($B207,[2]掉落汇总!$D$1:$M$1)),[2]掉落汇总!$A$2:$A$871,M$1,[2]掉落汇总!$C$2:$C$871,$Q$2)/$Q$3)*宝箱投放计算!L207</f>
        <v>0.36155552960411075</v>
      </c>
      <c r="N207">
        <f ca="1">(SUMIFS(OFFSET([2]掉落汇总!$C$2:$C$871,,MATCH($B207,[2]掉落汇总!$D$1:$M$1)),[2]掉落汇总!$A$2:$A$871,N$1,[2]掉落汇总!$C$2:$C$871,$Q$1)+SUMIFS(OFFSET([2]掉落汇总!$C$2:$C$871,,MATCH($B207,[2]掉落汇总!$D$1:$M$1)),[2]掉落汇总!$A$2:$A$871,N$1,[2]掉落汇总!$C$2:$C$871,$Q$2)/$Q$3)*宝箱投放计算!M207</f>
        <v>8.4091467912466203E-2</v>
      </c>
      <c r="O207">
        <f ca="1">(SUMIFS(OFFSET([2]掉落汇总!$C$2:$C$871,,MATCH($B207,[2]掉落汇总!$D$1:$M$1)),[2]掉落汇总!$A$2:$A$871,O$1,[2]掉落汇总!$C$2:$C$871,$Q$1)+SUMIFS(OFFSET([2]掉落汇总!$C$2:$C$871,,MATCH($B207,[2]掉落汇总!$D$1:$M$1)),[2]掉落汇总!$A$2:$A$871,O$1,[2]掉落汇总!$C$2:$C$871,$Q$2)/$Q$3)*宝箱投放计算!N207</f>
        <v>0.17426381605486088</v>
      </c>
    </row>
    <row r="208" spans="1:15" x14ac:dyDescent="0.2">
      <c r="A208">
        <f>玩家成长时间线!A208</f>
        <v>207</v>
      </c>
      <c r="B208">
        <f>玩家成长时间线!B208</f>
        <v>10</v>
      </c>
      <c r="C208">
        <f ca="1">SUM($D$2:D208)</f>
        <v>774.99316626594646</v>
      </c>
      <c r="D208">
        <f t="shared" ca="1" si="3"/>
        <v>3.3789170097688639</v>
      </c>
      <c r="E208">
        <f ca="1">(SUMIFS(OFFSET([2]掉落汇总!$C$2:$C$871,,MATCH($B208,[2]掉落汇总!$D$1:$M$1)),[2]掉落汇总!$A$2:$A$871,E$1,[2]掉落汇总!$C$2:$C$871,$Q$1)+SUMIFS(OFFSET([2]掉落汇总!$C$2:$C$871,,MATCH($B208,[2]掉落汇总!$D$1:$M$1)),[2]掉落汇总!$A$2:$A$871,E$1,[2]掉落汇总!$C$2:$C$871,$Q$2)/$Q$3)*宝箱投放计算!D208</f>
        <v>1.0693420305102579</v>
      </c>
      <c r="F208">
        <f ca="1">(SUMIFS(OFFSET([2]掉落汇总!$C$2:$C$871,,MATCH($B208,[2]掉落汇总!$D$1:$M$1)),[2]掉落汇总!$A$2:$A$871,F$1,[2]掉落汇总!$C$2:$C$871,$Q$1)+SUMIFS(OFFSET([2]掉落汇总!$C$2:$C$871,,MATCH($B208,[2]掉落汇总!$D$1:$M$1)),[2]掉落汇总!$A$2:$A$871,F$1,[2]掉落汇总!$C$2:$C$871,$Q$2)/$Q$3)*宝箱投放计算!E208</f>
        <v>1.3244406196213427</v>
      </c>
      <c r="G208">
        <f ca="1">(SUMIFS(OFFSET([2]掉落汇总!$C$2:$C$871,,MATCH($B208,[2]掉落汇总!$D$1:$M$1)),[2]掉落汇总!$A$2:$A$871,G$1,[2]掉落汇总!$C$2:$C$871,$Q$1)+SUMIFS(OFFSET([2]掉落汇总!$C$2:$C$871,,MATCH($B208,[2]掉落汇总!$D$1:$M$1)),[2]掉落汇总!$A$2:$A$871,G$1,[2]掉落汇总!$C$2:$C$871,$Q$2)/$Q$3)*宝箱投放计算!F208</f>
        <v>0</v>
      </c>
      <c r="H208">
        <f ca="1">(SUMIFS(OFFSET([2]掉落汇总!$C$2:$C$871,,MATCH($B208,[2]掉落汇总!$D$1:$M$1)),[2]掉落汇总!$A$2:$A$871,H$1,[2]掉落汇总!$C$2:$C$871,$Q$1)+SUMIFS(OFFSET([2]掉落汇总!$C$2:$C$871,,MATCH($B208,[2]掉落汇总!$D$1:$M$1)),[2]掉落汇总!$A$2:$A$871,H$1,[2]掉落汇总!$C$2:$C$871,$Q$2)/$Q$3)*宝箱投放计算!G208</f>
        <v>0</v>
      </c>
      <c r="I208">
        <f ca="1">(SUMIFS(OFFSET([2]掉落汇总!$C$2:$C$871,,MATCH($B208,[2]掉落汇总!$D$1:$M$1)),[2]掉落汇总!$A$2:$A$871,I$1,[2]掉落汇总!$C$2:$C$871,$Q$1)+SUMIFS(OFFSET([2]掉落汇总!$C$2:$C$871,,MATCH($B208,[2]掉落汇总!$D$1:$M$1)),[2]掉落汇总!$A$2:$A$871,I$1,[2]掉落汇总!$C$2:$C$871,$Q$2)/$Q$3)*宝箱投放计算!H208</f>
        <v>0</v>
      </c>
      <c r="J208">
        <f ca="1">(SUMIFS(OFFSET([2]掉落汇总!$C$2:$C$871,,MATCH($B208,[2]掉落汇总!$D$1:$M$1)),[2]掉落汇总!$A$2:$A$871,J$1,[2]掉落汇总!$C$2:$C$871,$Q$1)+SUMIFS(OFFSET([2]掉落汇总!$C$2:$C$871,,MATCH($B208,[2]掉落汇总!$D$1:$M$1)),[2]掉落汇总!$A$2:$A$871,J$1,[2]掉落汇总!$C$2:$C$871,$Q$2)/$Q$3)*宝箱投放计算!I208</f>
        <v>0</v>
      </c>
      <c r="K208">
        <f ca="1">(SUMIFS(OFFSET([2]掉落汇总!$C$2:$C$871,,MATCH($B208,[2]掉落汇总!$D$1:$M$1)),[2]掉落汇总!$A$2:$A$871,K$1,[2]掉落汇总!$C$2:$C$871,$Q$1)+SUMIFS(OFFSET([2]掉落汇总!$C$2:$C$871,,MATCH($B208,[2]掉落汇总!$D$1:$M$1)),[2]掉落汇总!$A$2:$A$871,K$1,[2]掉落汇总!$C$2:$C$871,$Q$2)/$Q$3)*宝箱投放计算!J208</f>
        <v>0</v>
      </c>
      <c r="L208">
        <f ca="1">(SUMIFS(OFFSET([2]掉落汇总!$C$2:$C$871,,MATCH($B208,[2]掉落汇总!$D$1:$M$1)),[2]掉落汇总!$A$2:$A$871,L$1,[2]掉落汇总!$C$2:$C$871,$Q$1)+SUMIFS(OFFSET([2]掉落汇总!$C$2:$C$871,,MATCH($B208,[2]掉落汇总!$D$1:$M$1)),[2]掉落汇总!$A$2:$A$871,L$1,[2]掉落汇总!$C$2:$C$871,$Q$2)/$Q$3)*宝箱投放计算!K208</f>
        <v>0.36522354606582519</v>
      </c>
      <c r="M208">
        <f ca="1">(SUMIFS(OFFSET([2]掉落汇总!$C$2:$C$871,,MATCH($B208,[2]掉落汇总!$D$1:$M$1)),[2]掉落汇总!$A$2:$A$871,M$1,[2]掉落汇总!$C$2:$C$871,$Q$1)+SUMIFS(OFFSET([2]掉落汇总!$C$2:$C$871,,MATCH($B208,[2]掉落汇总!$D$1:$M$1)),[2]掉落汇总!$A$2:$A$871,M$1,[2]掉落汇总!$C$2:$C$871,$Q$2)/$Q$3)*宝箱投放计算!L208</f>
        <v>0.36155552960411075</v>
      </c>
      <c r="N208">
        <f ca="1">(SUMIFS(OFFSET([2]掉落汇总!$C$2:$C$871,,MATCH($B208,[2]掉落汇总!$D$1:$M$1)),[2]掉落汇总!$A$2:$A$871,N$1,[2]掉落汇总!$C$2:$C$871,$Q$1)+SUMIFS(OFFSET([2]掉落汇总!$C$2:$C$871,,MATCH($B208,[2]掉落汇总!$D$1:$M$1)),[2]掉落汇总!$A$2:$A$871,N$1,[2]掉落汇总!$C$2:$C$871,$Q$2)/$Q$3)*宝箱投放计算!M208</f>
        <v>8.4091467912466203E-2</v>
      </c>
      <c r="O208">
        <f ca="1">(SUMIFS(OFFSET([2]掉落汇总!$C$2:$C$871,,MATCH($B208,[2]掉落汇总!$D$1:$M$1)),[2]掉落汇总!$A$2:$A$871,O$1,[2]掉落汇总!$C$2:$C$871,$Q$1)+SUMIFS(OFFSET([2]掉落汇总!$C$2:$C$871,,MATCH($B208,[2]掉落汇总!$D$1:$M$1)),[2]掉落汇总!$A$2:$A$871,O$1,[2]掉落汇总!$C$2:$C$871,$Q$2)/$Q$3)*宝箱投放计算!N208</f>
        <v>0.17426381605486088</v>
      </c>
    </row>
    <row r="209" spans="1:15" x14ac:dyDescent="0.2">
      <c r="A209">
        <f>玩家成长时间线!A209</f>
        <v>208</v>
      </c>
      <c r="B209">
        <f>玩家成长时间线!B209</f>
        <v>10</v>
      </c>
      <c r="C209">
        <f ca="1">SUM($D$2:D209)</f>
        <v>778.46752777860854</v>
      </c>
      <c r="D209">
        <f t="shared" ca="1" si="3"/>
        <v>3.4743615126620777</v>
      </c>
      <c r="E209">
        <f ca="1">(SUMIFS(OFFSET([2]掉落汇总!$C$2:$C$871,,MATCH($B209,[2]掉落汇总!$D$1:$M$1)),[2]掉落汇总!$A$2:$A$871,E$1,[2]掉落汇总!$C$2:$C$871,$Q$1)+SUMIFS(OFFSET([2]掉落汇总!$C$2:$C$871,,MATCH($B209,[2]掉落汇总!$D$1:$M$1)),[2]掉落汇总!$A$2:$A$871,E$1,[2]掉落汇总!$C$2:$C$871,$Q$2)/$Q$3)*宝箱投放计算!D209</f>
        <v>1.1647865334034717</v>
      </c>
      <c r="F209">
        <f ca="1">(SUMIFS(OFFSET([2]掉落汇总!$C$2:$C$871,,MATCH($B209,[2]掉落汇总!$D$1:$M$1)),[2]掉落汇总!$A$2:$A$871,F$1,[2]掉落汇总!$C$2:$C$871,$Q$1)+SUMIFS(OFFSET([2]掉落汇总!$C$2:$C$871,,MATCH($B209,[2]掉落汇总!$D$1:$M$1)),[2]掉落汇总!$A$2:$A$871,F$1,[2]掉落汇总!$C$2:$C$871,$Q$2)/$Q$3)*宝箱投放计算!E209</f>
        <v>1.3244406196213427</v>
      </c>
      <c r="G209">
        <f ca="1">(SUMIFS(OFFSET([2]掉落汇总!$C$2:$C$871,,MATCH($B209,[2]掉落汇总!$D$1:$M$1)),[2]掉落汇总!$A$2:$A$871,G$1,[2]掉落汇总!$C$2:$C$871,$Q$1)+SUMIFS(OFFSET([2]掉落汇总!$C$2:$C$871,,MATCH($B209,[2]掉落汇总!$D$1:$M$1)),[2]掉落汇总!$A$2:$A$871,G$1,[2]掉落汇总!$C$2:$C$871,$Q$2)/$Q$3)*宝箱投放计算!F209</f>
        <v>0</v>
      </c>
      <c r="H209">
        <f ca="1">(SUMIFS(OFFSET([2]掉落汇总!$C$2:$C$871,,MATCH($B209,[2]掉落汇总!$D$1:$M$1)),[2]掉落汇总!$A$2:$A$871,H$1,[2]掉落汇总!$C$2:$C$871,$Q$1)+SUMIFS(OFFSET([2]掉落汇总!$C$2:$C$871,,MATCH($B209,[2]掉落汇总!$D$1:$M$1)),[2]掉落汇总!$A$2:$A$871,H$1,[2]掉落汇总!$C$2:$C$871,$Q$2)/$Q$3)*宝箱投放计算!G209</f>
        <v>0</v>
      </c>
      <c r="I209">
        <f ca="1">(SUMIFS(OFFSET([2]掉落汇总!$C$2:$C$871,,MATCH($B209,[2]掉落汇总!$D$1:$M$1)),[2]掉落汇总!$A$2:$A$871,I$1,[2]掉落汇总!$C$2:$C$871,$Q$1)+SUMIFS(OFFSET([2]掉落汇总!$C$2:$C$871,,MATCH($B209,[2]掉落汇总!$D$1:$M$1)),[2]掉落汇总!$A$2:$A$871,I$1,[2]掉落汇总!$C$2:$C$871,$Q$2)/$Q$3)*宝箱投放计算!H209</f>
        <v>0</v>
      </c>
      <c r="J209">
        <f ca="1">(SUMIFS(OFFSET([2]掉落汇总!$C$2:$C$871,,MATCH($B209,[2]掉落汇总!$D$1:$M$1)),[2]掉落汇总!$A$2:$A$871,J$1,[2]掉落汇总!$C$2:$C$871,$Q$1)+SUMIFS(OFFSET([2]掉落汇总!$C$2:$C$871,,MATCH($B209,[2]掉落汇总!$D$1:$M$1)),[2]掉落汇总!$A$2:$A$871,J$1,[2]掉落汇总!$C$2:$C$871,$Q$2)/$Q$3)*宝箱投放计算!I209</f>
        <v>0</v>
      </c>
      <c r="K209">
        <f ca="1">(SUMIFS(OFFSET([2]掉落汇总!$C$2:$C$871,,MATCH($B209,[2]掉落汇总!$D$1:$M$1)),[2]掉落汇总!$A$2:$A$871,K$1,[2]掉落汇总!$C$2:$C$871,$Q$1)+SUMIFS(OFFSET([2]掉落汇总!$C$2:$C$871,,MATCH($B209,[2]掉落汇总!$D$1:$M$1)),[2]掉落汇总!$A$2:$A$871,K$1,[2]掉落汇总!$C$2:$C$871,$Q$2)/$Q$3)*宝箱投放计算!J209</f>
        <v>0</v>
      </c>
      <c r="L209">
        <f ca="1">(SUMIFS(OFFSET([2]掉落汇总!$C$2:$C$871,,MATCH($B209,[2]掉落汇总!$D$1:$M$1)),[2]掉落汇总!$A$2:$A$871,L$1,[2]掉落汇总!$C$2:$C$871,$Q$1)+SUMIFS(OFFSET([2]掉落汇总!$C$2:$C$871,,MATCH($B209,[2]掉落汇总!$D$1:$M$1)),[2]掉落汇总!$A$2:$A$871,L$1,[2]掉落汇总!$C$2:$C$871,$Q$2)/$Q$3)*宝箱投放计算!K209</f>
        <v>0.36522354606582519</v>
      </c>
      <c r="M209">
        <f ca="1">(SUMIFS(OFFSET([2]掉落汇总!$C$2:$C$871,,MATCH($B209,[2]掉落汇总!$D$1:$M$1)),[2]掉落汇总!$A$2:$A$871,M$1,[2]掉落汇总!$C$2:$C$871,$Q$1)+SUMIFS(OFFSET([2]掉落汇总!$C$2:$C$871,,MATCH($B209,[2]掉落汇总!$D$1:$M$1)),[2]掉落汇总!$A$2:$A$871,M$1,[2]掉落汇总!$C$2:$C$871,$Q$2)/$Q$3)*宝箱投放计算!L209</f>
        <v>0.36155552960411075</v>
      </c>
      <c r="N209">
        <f ca="1">(SUMIFS(OFFSET([2]掉落汇总!$C$2:$C$871,,MATCH($B209,[2]掉落汇总!$D$1:$M$1)),[2]掉落汇总!$A$2:$A$871,N$1,[2]掉落汇总!$C$2:$C$871,$Q$1)+SUMIFS(OFFSET([2]掉落汇总!$C$2:$C$871,,MATCH($B209,[2]掉落汇总!$D$1:$M$1)),[2]掉落汇总!$A$2:$A$871,N$1,[2]掉落汇总!$C$2:$C$871,$Q$2)/$Q$3)*宝箱投放计算!M209</f>
        <v>8.4091467912466203E-2</v>
      </c>
      <c r="O209">
        <f ca="1">(SUMIFS(OFFSET([2]掉落汇总!$C$2:$C$871,,MATCH($B209,[2]掉落汇总!$D$1:$M$1)),[2]掉落汇总!$A$2:$A$871,O$1,[2]掉落汇总!$C$2:$C$871,$Q$1)+SUMIFS(OFFSET([2]掉落汇总!$C$2:$C$871,,MATCH($B209,[2]掉落汇总!$D$1:$M$1)),[2]掉落汇总!$A$2:$A$871,O$1,[2]掉落汇总!$C$2:$C$871,$Q$2)/$Q$3)*宝箱投放计算!N209</f>
        <v>0.17426381605486088</v>
      </c>
    </row>
    <row r="210" spans="1:15" x14ac:dyDescent="0.2">
      <c r="A210">
        <f>玩家成长时间线!A210</f>
        <v>209</v>
      </c>
      <c r="B210">
        <f>玩家成长时间线!B210</f>
        <v>10</v>
      </c>
      <c r="C210">
        <f ca="1">SUM($D$2:D210)</f>
        <v>781.85553474103392</v>
      </c>
      <c r="D210">
        <f t="shared" ca="1" si="3"/>
        <v>3.3880069624253601</v>
      </c>
      <c r="E210">
        <f ca="1">(SUMIFS(OFFSET([2]掉落汇总!$C$2:$C$871,,MATCH($B210,[2]掉落汇总!$D$1:$M$1)),[2]掉落汇总!$A$2:$A$871,E$1,[2]掉落汇总!$C$2:$C$871,$Q$1)+SUMIFS(OFFSET([2]掉落汇总!$C$2:$C$871,,MATCH($B210,[2]掉落汇总!$D$1:$M$1)),[2]掉落汇总!$A$2:$A$871,E$1,[2]掉落汇总!$C$2:$C$871,$Q$2)/$Q$3)*宝箱投放计算!D210</f>
        <v>1.0784319831667541</v>
      </c>
      <c r="F210">
        <f ca="1">(SUMIFS(OFFSET([2]掉落汇总!$C$2:$C$871,,MATCH($B210,[2]掉落汇总!$D$1:$M$1)),[2]掉落汇总!$A$2:$A$871,F$1,[2]掉落汇总!$C$2:$C$871,$Q$1)+SUMIFS(OFFSET([2]掉落汇总!$C$2:$C$871,,MATCH($B210,[2]掉落汇总!$D$1:$M$1)),[2]掉落汇总!$A$2:$A$871,F$1,[2]掉落汇总!$C$2:$C$871,$Q$2)/$Q$3)*宝箱投放计算!E210</f>
        <v>1.3244406196213427</v>
      </c>
      <c r="G210">
        <f ca="1">(SUMIFS(OFFSET([2]掉落汇总!$C$2:$C$871,,MATCH($B210,[2]掉落汇总!$D$1:$M$1)),[2]掉落汇总!$A$2:$A$871,G$1,[2]掉落汇总!$C$2:$C$871,$Q$1)+SUMIFS(OFFSET([2]掉落汇总!$C$2:$C$871,,MATCH($B210,[2]掉落汇总!$D$1:$M$1)),[2]掉落汇总!$A$2:$A$871,G$1,[2]掉落汇总!$C$2:$C$871,$Q$2)/$Q$3)*宝箱投放计算!F210</f>
        <v>0</v>
      </c>
      <c r="H210">
        <f ca="1">(SUMIFS(OFFSET([2]掉落汇总!$C$2:$C$871,,MATCH($B210,[2]掉落汇总!$D$1:$M$1)),[2]掉落汇总!$A$2:$A$871,H$1,[2]掉落汇总!$C$2:$C$871,$Q$1)+SUMIFS(OFFSET([2]掉落汇总!$C$2:$C$871,,MATCH($B210,[2]掉落汇总!$D$1:$M$1)),[2]掉落汇总!$A$2:$A$871,H$1,[2]掉落汇总!$C$2:$C$871,$Q$2)/$Q$3)*宝箱投放计算!G210</f>
        <v>0</v>
      </c>
      <c r="I210">
        <f ca="1">(SUMIFS(OFFSET([2]掉落汇总!$C$2:$C$871,,MATCH($B210,[2]掉落汇总!$D$1:$M$1)),[2]掉落汇总!$A$2:$A$871,I$1,[2]掉落汇总!$C$2:$C$871,$Q$1)+SUMIFS(OFFSET([2]掉落汇总!$C$2:$C$871,,MATCH($B210,[2]掉落汇总!$D$1:$M$1)),[2]掉落汇总!$A$2:$A$871,I$1,[2]掉落汇总!$C$2:$C$871,$Q$2)/$Q$3)*宝箱投放计算!H210</f>
        <v>0</v>
      </c>
      <c r="J210">
        <f ca="1">(SUMIFS(OFFSET([2]掉落汇总!$C$2:$C$871,,MATCH($B210,[2]掉落汇总!$D$1:$M$1)),[2]掉落汇总!$A$2:$A$871,J$1,[2]掉落汇总!$C$2:$C$871,$Q$1)+SUMIFS(OFFSET([2]掉落汇总!$C$2:$C$871,,MATCH($B210,[2]掉落汇总!$D$1:$M$1)),[2]掉落汇总!$A$2:$A$871,J$1,[2]掉落汇总!$C$2:$C$871,$Q$2)/$Q$3)*宝箱投放计算!I210</f>
        <v>0</v>
      </c>
      <c r="K210">
        <f ca="1">(SUMIFS(OFFSET([2]掉落汇总!$C$2:$C$871,,MATCH($B210,[2]掉落汇总!$D$1:$M$1)),[2]掉落汇总!$A$2:$A$871,K$1,[2]掉落汇总!$C$2:$C$871,$Q$1)+SUMIFS(OFFSET([2]掉落汇总!$C$2:$C$871,,MATCH($B210,[2]掉落汇总!$D$1:$M$1)),[2]掉落汇总!$A$2:$A$871,K$1,[2]掉落汇总!$C$2:$C$871,$Q$2)/$Q$3)*宝箱投放计算!J210</f>
        <v>0</v>
      </c>
      <c r="L210">
        <f ca="1">(SUMIFS(OFFSET([2]掉落汇总!$C$2:$C$871,,MATCH($B210,[2]掉落汇总!$D$1:$M$1)),[2]掉落汇总!$A$2:$A$871,L$1,[2]掉落汇总!$C$2:$C$871,$Q$1)+SUMIFS(OFFSET([2]掉落汇总!$C$2:$C$871,,MATCH($B210,[2]掉落汇总!$D$1:$M$1)),[2]掉落汇总!$A$2:$A$871,L$1,[2]掉落汇总!$C$2:$C$871,$Q$2)/$Q$3)*宝箱投放计算!K210</f>
        <v>0.36522354606582519</v>
      </c>
      <c r="M210">
        <f ca="1">(SUMIFS(OFFSET([2]掉落汇总!$C$2:$C$871,,MATCH($B210,[2]掉落汇总!$D$1:$M$1)),[2]掉落汇总!$A$2:$A$871,M$1,[2]掉落汇总!$C$2:$C$871,$Q$1)+SUMIFS(OFFSET([2]掉落汇总!$C$2:$C$871,,MATCH($B210,[2]掉落汇总!$D$1:$M$1)),[2]掉落汇总!$A$2:$A$871,M$1,[2]掉落汇总!$C$2:$C$871,$Q$2)/$Q$3)*宝箱投放计算!L210</f>
        <v>0.36155552960411075</v>
      </c>
      <c r="N210">
        <f ca="1">(SUMIFS(OFFSET([2]掉落汇总!$C$2:$C$871,,MATCH($B210,[2]掉落汇总!$D$1:$M$1)),[2]掉落汇总!$A$2:$A$871,N$1,[2]掉落汇总!$C$2:$C$871,$Q$1)+SUMIFS(OFFSET([2]掉落汇总!$C$2:$C$871,,MATCH($B210,[2]掉落汇总!$D$1:$M$1)),[2]掉落汇总!$A$2:$A$871,N$1,[2]掉落汇总!$C$2:$C$871,$Q$2)/$Q$3)*宝箱投放计算!M210</f>
        <v>8.4091467912466203E-2</v>
      </c>
      <c r="O210">
        <f ca="1">(SUMIFS(OFFSET([2]掉落汇总!$C$2:$C$871,,MATCH($B210,[2]掉落汇总!$D$1:$M$1)),[2]掉落汇总!$A$2:$A$871,O$1,[2]掉落汇总!$C$2:$C$871,$Q$1)+SUMIFS(OFFSET([2]掉落汇总!$C$2:$C$871,,MATCH($B210,[2]掉落汇总!$D$1:$M$1)),[2]掉落汇总!$A$2:$A$871,O$1,[2]掉落汇总!$C$2:$C$871,$Q$2)/$Q$3)*宝箱投放计算!N210</f>
        <v>0.17426381605486088</v>
      </c>
    </row>
    <row r="211" spans="1:15" x14ac:dyDescent="0.2">
      <c r="A211">
        <f>玩家成长时间线!A211</f>
        <v>210</v>
      </c>
      <c r="B211">
        <f>玩家成长时间线!B211</f>
        <v>8</v>
      </c>
      <c r="C211">
        <f ca="1">SUM($D$2:D211)</f>
        <v>785.44641427738122</v>
      </c>
      <c r="D211">
        <f t="shared" ca="1" si="3"/>
        <v>3.5908795363472974</v>
      </c>
      <c r="E211">
        <f ca="1">(SUMIFS(OFFSET([2]掉落汇总!$C$2:$C$871,,MATCH($B211,[2]掉落汇总!$D$1:$M$1)),[2]掉落汇总!$A$2:$A$871,E$1,[2]掉落汇总!$C$2:$C$871,$Q$1)+SUMIFS(OFFSET([2]掉落汇总!$C$2:$C$871,,MATCH($B211,[2]掉落汇总!$D$1:$M$1)),[2]掉落汇总!$A$2:$A$871,E$1,[2]掉落汇总!$C$2:$C$871,$Q$2)/$Q$3)*宝箱投放计算!D211</f>
        <v>0.98977846153846205</v>
      </c>
      <c r="F211">
        <f ca="1">(SUMIFS(OFFSET([2]掉落汇总!$C$2:$C$871,,MATCH($B211,[2]掉落汇总!$D$1:$M$1)),[2]掉落汇总!$A$2:$A$871,F$1,[2]掉落汇总!$C$2:$C$871,$Q$1)+SUMIFS(OFFSET([2]掉落汇总!$C$2:$C$871,,MATCH($B211,[2]掉落汇总!$D$1:$M$1)),[2]掉落汇总!$A$2:$A$871,F$1,[2]掉落汇总!$C$2:$C$871,$Q$2)/$Q$3)*宝箱投放计算!E211</f>
        <v>1.0595524956970743</v>
      </c>
      <c r="G211">
        <f ca="1">(SUMIFS(OFFSET([2]掉落汇总!$C$2:$C$871,,MATCH($B211,[2]掉落汇总!$D$1:$M$1)),[2]掉落汇总!$A$2:$A$871,G$1,[2]掉落汇总!$C$2:$C$871,$Q$1)+SUMIFS(OFFSET([2]掉落汇总!$C$2:$C$871,,MATCH($B211,[2]掉落汇总!$D$1:$M$1)),[2]掉落汇总!$A$2:$A$871,G$1,[2]掉落汇总!$C$2:$C$871,$Q$2)/$Q$3)*宝箱投放计算!F211</f>
        <v>0</v>
      </c>
      <c r="H211">
        <f ca="1">(SUMIFS(OFFSET([2]掉落汇总!$C$2:$C$871,,MATCH($B211,[2]掉落汇总!$D$1:$M$1)),[2]掉落汇总!$A$2:$A$871,H$1,[2]掉落汇总!$C$2:$C$871,$Q$1)+SUMIFS(OFFSET([2]掉落汇总!$C$2:$C$871,,MATCH($B211,[2]掉落汇总!$D$1:$M$1)),[2]掉落汇总!$A$2:$A$871,H$1,[2]掉落汇总!$C$2:$C$871,$Q$2)/$Q$3)*宝箱投放计算!G211</f>
        <v>0</v>
      </c>
      <c r="I211">
        <f ca="1">(SUMIFS(OFFSET([2]掉落汇总!$C$2:$C$871,,MATCH($B211,[2]掉落汇总!$D$1:$M$1)),[2]掉落汇总!$A$2:$A$871,I$1,[2]掉落汇总!$C$2:$C$871,$Q$1)+SUMIFS(OFFSET([2]掉落汇总!$C$2:$C$871,,MATCH($B211,[2]掉落汇总!$D$1:$M$1)),[2]掉落汇总!$A$2:$A$871,I$1,[2]掉落汇总!$C$2:$C$871,$Q$2)/$Q$3)*宝箱投放计算!H211</f>
        <v>0.55641421947449776</v>
      </c>
      <c r="J211">
        <f ca="1">(SUMIFS(OFFSET([2]掉落汇总!$C$2:$C$871,,MATCH($B211,[2]掉落汇总!$D$1:$M$1)),[2]掉落汇总!$A$2:$A$871,J$1,[2]掉落汇总!$C$2:$C$871,$Q$1)+SUMIFS(OFFSET([2]掉落汇总!$C$2:$C$871,,MATCH($B211,[2]掉落汇总!$D$1:$M$1)),[2]掉落汇总!$A$2:$A$871,J$1,[2]掉落汇总!$C$2:$C$871,$Q$2)/$Q$3)*宝箱投放计算!I211</f>
        <v>0</v>
      </c>
      <c r="K211">
        <f ca="1">(SUMIFS(OFFSET([2]掉落汇总!$C$2:$C$871,,MATCH($B211,[2]掉落汇总!$D$1:$M$1)),[2]掉落汇总!$A$2:$A$871,K$1,[2]掉落汇总!$C$2:$C$871,$Q$1)+SUMIFS(OFFSET([2]掉落汇总!$C$2:$C$871,,MATCH($B211,[2]掉落汇总!$D$1:$M$1)),[2]掉落汇总!$A$2:$A$871,K$1,[2]掉落汇总!$C$2:$C$871,$Q$2)/$Q$3)*宝箱投放计算!J211</f>
        <v>0</v>
      </c>
      <c r="L211">
        <f ca="1">(SUMIFS(OFFSET([2]掉落汇总!$C$2:$C$871,,MATCH($B211,[2]掉落汇总!$D$1:$M$1)),[2]掉落汇总!$A$2:$A$871,L$1,[2]掉落汇总!$C$2:$C$871,$Q$1)+SUMIFS(OFFSET([2]掉落汇总!$C$2:$C$871,,MATCH($B211,[2]掉落汇总!$D$1:$M$1)),[2]掉落汇总!$A$2:$A$871,L$1,[2]掉落汇总!$C$2:$C$871,$Q$2)/$Q$3)*宝箱投放计算!K211</f>
        <v>0.36522354606582519</v>
      </c>
      <c r="M211">
        <f ca="1">(SUMIFS(OFFSET([2]掉落汇总!$C$2:$C$871,,MATCH($B211,[2]掉落汇总!$D$1:$M$1)),[2]掉落汇总!$A$2:$A$871,M$1,[2]掉落汇总!$C$2:$C$871,$Q$1)+SUMIFS(OFFSET([2]掉落汇总!$C$2:$C$871,,MATCH($B211,[2]掉落汇总!$D$1:$M$1)),[2]掉落汇总!$A$2:$A$871,M$1,[2]掉落汇总!$C$2:$C$871,$Q$2)/$Q$3)*宝箱投放计算!L211</f>
        <v>0.36155552960411075</v>
      </c>
      <c r="N211">
        <f ca="1">(SUMIFS(OFFSET([2]掉落汇总!$C$2:$C$871,,MATCH($B211,[2]掉落汇总!$D$1:$M$1)),[2]掉落汇总!$A$2:$A$871,N$1,[2]掉落汇总!$C$2:$C$871,$Q$1)+SUMIFS(OFFSET([2]掉落汇总!$C$2:$C$871,,MATCH($B211,[2]掉落汇总!$D$1:$M$1)),[2]掉落汇总!$A$2:$A$871,N$1,[2]掉落汇总!$C$2:$C$871,$Q$2)/$Q$3)*宝箱投放计算!M211</f>
        <v>8.4091467912466203E-2</v>
      </c>
      <c r="O211">
        <f ca="1">(SUMIFS(OFFSET([2]掉落汇总!$C$2:$C$871,,MATCH($B211,[2]掉落汇总!$D$1:$M$1)),[2]掉落汇总!$A$2:$A$871,O$1,[2]掉落汇总!$C$2:$C$871,$Q$1)+SUMIFS(OFFSET([2]掉落汇总!$C$2:$C$871,,MATCH($B211,[2]掉落汇总!$D$1:$M$1)),[2]掉落汇总!$A$2:$A$871,O$1,[2]掉落汇总!$C$2:$C$871,$Q$2)/$Q$3)*宝箱投放计算!N211</f>
        <v>0.17426381605486088</v>
      </c>
    </row>
    <row r="212" spans="1:15" x14ac:dyDescent="0.2">
      <c r="A212">
        <f>玩家成长时间线!A212</f>
        <v>211</v>
      </c>
      <c r="B212">
        <f>玩家成长时间线!B212</f>
        <v>8</v>
      </c>
      <c r="C212">
        <f ca="1">SUM($D$2:D212)</f>
        <v>788.48503344040785</v>
      </c>
      <c r="D212">
        <f t="shared" ca="1" si="3"/>
        <v>3.0386191630266457</v>
      </c>
      <c r="E212">
        <f ca="1">(SUMIFS(OFFSET([2]掉落汇总!$C$2:$C$871,,MATCH($B212,[2]掉落汇总!$D$1:$M$1)),[2]掉落汇总!$A$2:$A$871,E$1,[2]掉落汇总!$C$2:$C$871,$Q$1)+SUMIFS(OFFSET([2]掉落汇总!$C$2:$C$871,,MATCH($B212,[2]掉落汇总!$D$1:$M$1)),[2]掉落汇总!$A$2:$A$871,E$1,[2]掉落汇总!$C$2:$C$871,$Q$2)/$Q$3)*宝箱投放计算!D212</f>
        <v>0.99393230769230811</v>
      </c>
      <c r="F212">
        <f ca="1">(SUMIFS(OFFSET([2]掉落汇总!$C$2:$C$871,,MATCH($B212,[2]掉落汇总!$D$1:$M$1)),[2]掉落汇总!$A$2:$A$871,F$1,[2]掉落汇总!$C$2:$C$871,$Q$1)+SUMIFS(OFFSET([2]掉落汇总!$C$2:$C$871,,MATCH($B212,[2]掉落汇总!$D$1:$M$1)),[2]掉落汇总!$A$2:$A$871,F$1,[2]掉落汇总!$C$2:$C$871,$Q$2)/$Q$3)*宝箱投放计算!E212</f>
        <v>1.0595524956970743</v>
      </c>
      <c r="G212">
        <f ca="1">(SUMIFS(OFFSET([2]掉落汇总!$C$2:$C$871,,MATCH($B212,[2]掉落汇总!$D$1:$M$1)),[2]掉落汇总!$A$2:$A$871,G$1,[2]掉落汇总!$C$2:$C$871,$Q$1)+SUMIFS(OFFSET([2]掉落汇总!$C$2:$C$871,,MATCH($B212,[2]掉落汇总!$D$1:$M$1)),[2]掉落汇总!$A$2:$A$871,G$1,[2]掉落汇总!$C$2:$C$871,$Q$2)/$Q$3)*宝箱投放计算!F212</f>
        <v>0</v>
      </c>
      <c r="H212">
        <f ca="1">(SUMIFS(OFFSET([2]掉落汇总!$C$2:$C$871,,MATCH($B212,[2]掉落汇总!$D$1:$M$1)),[2]掉落汇总!$A$2:$A$871,H$1,[2]掉落汇总!$C$2:$C$871,$Q$1)+SUMIFS(OFFSET([2]掉落汇总!$C$2:$C$871,,MATCH($B212,[2]掉落汇总!$D$1:$M$1)),[2]掉落汇总!$A$2:$A$871,H$1,[2]掉落汇总!$C$2:$C$871,$Q$2)/$Q$3)*宝箱投放计算!G212</f>
        <v>0</v>
      </c>
      <c r="I212">
        <f ca="1">(SUMIFS(OFFSET([2]掉落汇总!$C$2:$C$871,,MATCH($B212,[2]掉落汇总!$D$1:$M$1)),[2]掉落汇总!$A$2:$A$871,I$1,[2]掉落汇总!$C$2:$C$871,$Q$1)+SUMIFS(OFFSET([2]掉落汇总!$C$2:$C$871,,MATCH($B212,[2]掉落汇总!$D$1:$M$1)),[2]掉落汇总!$A$2:$A$871,I$1,[2]掉落汇总!$C$2:$C$871,$Q$2)/$Q$3)*宝箱投放计算!H212</f>
        <v>0</v>
      </c>
      <c r="J212">
        <f ca="1">(SUMIFS(OFFSET([2]掉落汇总!$C$2:$C$871,,MATCH($B212,[2]掉落汇总!$D$1:$M$1)),[2]掉落汇总!$A$2:$A$871,J$1,[2]掉落汇总!$C$2:$C$871,$Q$1)+SUMIFS(OFFSET([2]掉落汇总!$C$2:$C$871,,MATCH($B212,[2]掉落汇总!$D$1:$M$1)),[2]掉落汇总!$A$2:$A$871,J$1,[2]掉落汇总!$C$2:$C$871,$Q$2)/$Q$3)*宝箱投放计算!I212</f>
        <v>0</v>
      </c>
      <c r="K212">
        <f ca="1">(SUMIFS(OFFSET([2]掉落汇总!$C$2:$C$871,,MATCH($B212,[2]掉落汇总!$D$1:$M$1)),[2]掉落汇总!$A$2:$A$871,K$1,[2]掉落汇总!$C$2:$C$871,$Q$1)+SUMIFS(OFFSET([2]掉落汇总!$C$2:$C$871,,MATCH($B212,[2]掉落汇总!$D$1:$M$1)),[2]掉落汇总!$A$2:$A$871,K$1,[2]掉落汇总!$C$2:$C$871,$Q$2)/$Q$3)*宝箱投放计算!J212</f>
        <v>0</v>
      </c>
      <c r="L212">
        <f ca="1">(SUMIFS(OFFSET([2]掉落汇总!$C$2:$C$871,,MATCH($B212,[2]掉落汇总!$D$1:$M$1)),[2]掉落汇总!$A$2:$A$871,L$1,[2]掉落汇总!$C$2:$C$871,$Q$1)+SUMIFS(OFFSET([2]掉落汇总!$C$2:$C$871,,MATCH($B212,[2]掉落汇总!$D$1:$M$1)),[2]掉落汇总!$A$2:$A$871,L$1,[2]掉落汇总!$C$2:$C$871,$Q$2)/$Q$3)*宝箱投放计算!K212</f>
        <v>0.36522354606582519</v>
      </c>
      <c r="M212">
        <f ca="1">(SUMIFS(OFFSET([2]掉落汇总!$C$2:$C$871,,MATCH($B212,[2]掉落汇总!$D$1:$M$1)),[2]掉落汇总!$A$2:$A$871,M$1,[2]掉落汇总!$C$2:$C$871,$Q$1)+SUMIFS(OFFSET([2]掉落汇总!$C$2:$C$871,,MATCH($B212,[2]掉落汇总!$D$1:$M$1)),[2]掉落汇总!$A$2:$A$871,M$1,[2]掉落汇总!$C$2:$C$871,$Q$2)/$Q$3)*宝箱投放计算!L212</f>
        <v>0.36155552960411075</v>
      </c>
      <c r="N212">
        <f ca="1">(SUMIFS(OFFSET([2]掉落汇总!$C$2:$C$871,,MATCH($B212,[2]掉落汇总!$D$1:$M$1)),[2]掉落汇总!$A$2:$A$871,N$1,[2]掉落汇总!$C$2:$C$871,$Q$1)+SUMIFS(OFFSET([2]掉落汇总!$C$2:$C$871,,MATCH($B212,[2]掉落汇总!$D$1:$M$1)),[2]掉落汇总!$A$2:$A$871,N$1,[2]掉落汇总!$C$2:$C$871,$Q$2)/$Q$3)*宝箱投放计算!M212</f>
        <v>8.4091467912466203E-2</v>
      </c>
      <c r="O212">
        <f ca="1">(SUMIFS(OFFSET([2]掉落汇总!$C$2:$C$871,,MATCH($B212,[2]掉落汇总!$D$1:$M$1)),[2]掉落汇总!$A$2:$A$871,O$1,[2]掉落汇总!$C$2:$C$871,$Q$1)+SUMIFS(OFFSET([2]掉落汇总!$C$2:$C$871,,MATCH($B212,[2]掉落汇总!$D$1:$M$1)),[2]掉落汇总!$A$2:$A$871,O$1,[2]掉落汇总!$C$2:$C$871,$Q$2)/$Q$3)*宝箱投放计算!N212</f>
        <v>0.17426381605486088</v>
      </c>
    </row>
    <row r="213" spans="1:15" x14ac:dyDescent="0.2">
      <c r="A213">
        <f>玩家成长时间线!A213</f>
        <v>212</v>
      </c>
      <c r="B213">
        <f>玩家成长时间线!B213</f>
        <v>8</v>
      </c>
      <c r="C213">
        <f ca="1">SUM($D$2:D213)</f>
        <v>791.61088337266528</v>
      </c>
      <c r="D213">
        <f t="shared" ca="1" si="3"/>
        <v>3.1258499322574145</v>
      </c>
      <c r="E213">
        <f ca="1">(SUMIFS(OFFSET([2]掉落汇总!$C$2:$C$871,,MATCH($B213,[2]掉落汇总!$D$1:$M$1)),[2]掉落汇总!$A$2:$A$871,E$1,[2]掉落汇总!$C$2:$C$871,$Q$1)+SUMIFS(OFFSET([2]掉落汇总!$C$2:$C$871,,MATCH($B213,[2]掉落汇总!$D$1:$M$1)),[2]掉落汇总!$A$2:$A$871,E$1,[2]掉落汇总!$C$2:$C$871,$Q$2)/$Q$3)*宝箱投放计算!D213</f>
        <v>1.0811630769230773</v>
      </c>
      <c r="F213">
        <f ca="1">(SUMIFS(OFFSET([2]掉落汇总!$C$2:$C$871,,MATCH($B213,[2]掉落汇总!$D$1:$M$1)),[2]掉落汇总!$A$2:$A$871,F$1,[2]掉落汇总!$C$2:$C$871,$Q$1)+SUMIFS(OFFSET([2]掉落汇总!$C$2:$C$871,,MATCH($B213,[2]掉落汇总!$D$1:$M$1)),[2]掉落汇总!$A$2:$A$871,F$1,[2]掉落汇总!$C$2:$C$871,$Q$2)/$Q$3)*宝箱投放计算!E213</f>
        <v>1.0595524956970743</v>
      </c>
      <c r="G213">
        <f ca="1">(SUMIFS(OFFSET([2]掉落汇总!$C$2:$C$871,,MATCH($B213,[2]掉落汇总!$D$1:$M$1)),[2]掉落汇总!$A$2:$A$871,G$1,[2]掉落汇总!$C$2:$C$871,$Q$1)+SUMIFS(OFFSET([2]掉落汇总!$C$2:$C$871,,MATCH($B213,[2]掉落汇总!$D$1:$M$1)),[2]掉落汇总!$A$2:$A$871,G$1,[2]掉落汇总!$C$2:$C$871,$Q$2)/$Q$3)*宝箱投放计算!F213</f>
        <v>0</v>
      </c>
      <c r="H213">
        <f ca="1">(SUMIFS(OFFSET([2]掉落汇总!$C$2:$C$871,,MATCH($B213,[2]掉落汇总!$D$1:$M$1)),[2]掉落汇总!$A$2:$A$871,H$1,[2]掉落汇总!$C$2:$C$871,$Q$1)+SUMIFS(OFFSET([2]掉落汇总!$C$2:$C$871,,MATCH($B213,[2]掉落汇总!$D$1:$M$1)),[2]掉落汇总!$A$2:$A$871,H$1,[2]掉落汇总!$C$2:$C$871,$Q$2)/$Q$3)*宝箱投放计算!G213</f>
        <v>0</v>
      </c>
      <c r="I213">
        <f ca="1">(SUMIFS(OFFSET([2]掉落汇总!$C$2:$C$871,,MATCH($B213,[2]掉落汇总!$D$1:$M$1)),[2]掉落汇总!$A$2:$A$871,I$1,[2]掉落汇总!$C$2:$C$871,$Q$1)+SUMIFS(OFFSET([2]掉落汇总!$C$2:$C$871,,MATCH($B213,[2]掉落汇总!$D$1:$M$1)),[2]掉落汇总!$A$2:$A$871,I$1,[2]掉落汇总!$C$2:$C$871,$Q$2)/$Q$3)*宝箱投放计算!H213</f>
        <v>0</v>
      </c>
      <c r="J213">
        <f ca="1">(SUMIFS(OFFSET([2]掉落汇总!$C$2:$C$871,,MATCH($B213,[2]掉落汇总!$D$1:$M$1)),[2]掉落汇总!$A$2:$A$871,J$1,[2]掉落汇总!$C$2:$C$871,$Q$1)+SUMIFS(OFFSET([2]掉落汇总!$C$2:$C$871,,MATCH($B213,[2]掉落汇总!$D$1:$M$1)),[2]掉落汇总!$A$2:$A$871,J$1,[2]掉落汇总!$C$2:$C$871,$Q$2)/$Q$3)*宝箱投放计算!I213</f>
        <v>0</v>
      </c>
      <c r="K213">
        <f ca="1">(SUMIFS(OFFSET([2]掉落汇总!$C$2:$C$871,,MATCH($B213,[2]掉落汇总!$D$1:$M$1)),[2]掉落汇总!$A$2:$A$871,K$1,[2]掉落汇总!$C$2:$C$871,$Q$1)+SUMIFS(OFFSET([2]掉落汇总!$C$2:$C$871,,MATCH($B213,[2]掉落汇总!$D$1:$M$1)),[2]掉落汇总!$A$2:$A$871,K$1,[2]掉落汇总!$C$2:$C$871,$Q$2)/$Q$3)*宝箱投放计算!J213</f>
        <v>0</v>
      </c>
      <c r="L213">
        <f ca="1">(SUMIFS(OFFSET([2]掉落汇总!$C$2:$C$871,,MATCH($B213,[2]掉落汇总!$D$1:$M$1)),[2]掉落汇总!$A$2:$A$871,L$1,[2]掉落汇总!$C$2:$C$871,$Q$1)+SUMIFS(OFFSET([2]掉落汇总!$C$2:$C$871,,MATCH($B213,[2]掉落汇总!$D$1:$M$1)),[2]掉落汇总!$A$2:$A$871,L$1,[2]掉落汇总!$C$2:$C$871,$Q$2)/$Q$3)*宝箱投放计算!K213</f>
        <v>0.36522354606582519</v>
      </c>
      <c r="M213">
        <f ca="1">(SUMIFS(OFFSET([2]掉落汇总!$C$2:$C$871,,MATCH($B213,[2]掉落汇总!$D$1:$M$1)),[2]掉落汇总!$A$2:$A$871,M$1,[2]掉落汇总!$C$2:$C$871,$Q$1)+SUMIFS(OFFSET([2]掉落汇总!$C$2:$C$871,,MATCH($B213,[2]掉落汇总!$D$1:$M$1)),[2]掉落汇总!$A$2:$A$871,M$1,[2]掉落汇总!$C$2:$C$871,$Q$2)/$Q$3)*宝箱投放计算!L213</f>
        <v>0.36155552960411075</v>
      </c>
      <c r="N213">
        <f ca="1">(SUMIFS(OFFSET([2]掉落汇总!$C$2:$C$871,,MATCH($B213,[2]掉落汇总!$D$1:$M$1)),[2]掉落汇总!$A$2:$A$871,N$1,[2]掉落汇总!$C$2:$C$871,$Q$1)+SUMIFS(OFFSET([2]掉落汇总!$C$2:$C$871,,MATCH($B213,[2]掉落汇总!$D$1:$M$1)),[2]掉落汇总!$A$2:$A$871,N$1,[2]掉落汇总!$C$2:$C$871,$Q$2)/$Q$3)*宝箱投放计算!M213</f>
        <v>8.4091467912466203E-2</v>
      </c>
      <c r="O213">
        <f ca="1">(SUMIFS(OFFSET([2]掉落汇总!$C$2:$C$871,,MATCH($B213,[2]掉落汇总!$D$1:$M$1)),[2]掉落汇总!$A$2:$A$871,O$1,[2]掉落汇总!$C$2:$C$871,$Q$1)+SUMIFS(OFFSET([2]掉落汇总!$C$2:$C$871,,MATCH($B213,[2]掉落汇总!$D$1:$M$1)),[2]掉落汇总!$A$2:$A$871,O$1,[2]掉落汇总!$C$2:$C$871,$Q$2)/$Q$3)*宝箱投放计算!N213</f>
        <v>0.17426381605486088</v>
      </c>
    </row>
    <row r="214" spans="1:15" x14ac:dyDescent="0.2">
      <c r="A214">
        <f>玩家成长时间线!A214</f>
        <v>213</v>
      </c>
      <c r="B214">
        <f>玩家成长时间线!B214</f>
        <v>9</v>
      </c>
      <c r="C214">
        <f ca="1">SUM($D$2:D214)</f>
        <v>798.03587082873969</v>
      </c>
      <c r="D214">
        <f t="shared" ca="1" si="3"/>
        <v>6.4249874560744313</v>
      </c>
      <c r="E214">
        <f ca="1">(SUMIFS(OFFSET([2]掉落汇总!$C$2:$C$871,,MATCH($B214,[2]掉落汇总!$D$1:$M$1)),[2]掉落汇总!$A$2:$A$871,E$1,[2]掉落汇总!$C$2:$C$871,$Q$1)+SUMIFS(OFFSET([2]掉落汇总!$C$2:$C$871,,MATCH($B214,[2]掉落汇总!$D$1:$M$1)),[2]掉落汇总!$A$2:$A$871,E$1,[2]掉落汇总!$C$2:$C$871,$Q$2)/$Q$3)*宝箱投放计算!D214</f>
        <v>1.1366735005452562</v>
      </c>
      <c r="F214">
        <f ca="1">(SUMIFS(OFFSET([2]掉落汇总!$C$2:$C$871,,MATCH($B214,[2]掉落汇总!$D$1:$M$1)),[2]掉落汇总!$A$2:$A$871,F$1,[2]掉落汇总!$C$2:$C$871,$Q$1)+SUMIFS(OFFSET([2]掉落汇总!$C$2:$C$871,,MATCH($B214,[2]掉落汇总!$D$1:$M$1)),[2]掉落汇总!$A$2:$A$871,F$1,[2]掉落汇总!$C$2:$C$871,$Q$2)/$Q$3)*宝箱投放计算!E214</f>
        <v>1.3244406196213427</v>
      </c>
      <c r="G214">
        <f ca="1">(SUMIFS(OFFSET([2]掉落汇总!$C$2:$C$871,,MATCH($B214,[2]掉落汇总!$D$1:$M$1)),[2]掉落汇总!$A$2:$A$871,G$1,[2]掉落汇总!$C$2:$C$871,$Q$1)+SUMIFS(OFFSET([2]掉落汇总!$C$2:$C$871,,MATCH($B214,[2]掉落汇总!$D$1:$M$1)),[2]掉落汇总!$A$2:$A$871,G$1,[2]掉落汇总!$C$2:$C$871,$Q$2)/$Q$3)*宝箱投放计算!F214</f>
        <v>0</v>
      </c>
      <c r="H214">
        <f ca="1">(SUMIFS(OFFSET([2]掉落汇总!$C$2:$C$871,,MATCH($B214,[2]掉落汇总!$D$1:$M$1)),[2]掉落汇总!$A$2:$A$871,H$1,[2]掉落汇总!$C$2:$C$871,$Q$1)+SUMIFS(OFFSET([2]掉落汇总!$C$2:$C$871,,MATCH($B214,[2]掉落汇总!$D$1:$M$1)),[2]掉落汇总!$A$2:$A$871,H$1,[2]掉落汇总!$C$2:$C$871,$Q$2)/$Q$3)*宝箱投放计算!G214</f>
        <v>0</v>
      </c>
      <c r="I214">
        <f ca="1">(SUMIFS(OFFSET([2]掉落汇总!$C$2:$C$871,,MATCH($B214,[2]掉落汇总!$D$1:$M$1)),[2]掉落汇总!$A$2:$A$871,I$1,[2]掉落汇总!$C$2:$C$871,$Q$1)+SUMIFS(OFFSET([2]掉落汇总!$C$2:$C$871,,MATCH($B214,[2]掉落汇总!$D$1:$M$1)),[2]掉落汇总!$A$2:$A$871,I$1,[2]掉落汇总!$C$2:$C$871,$Q$2)/$Q$3)*宝箱投放计算!H214</f>
        <v>0.8346213292117467</v>
      </c>
      <c r="J214">
        <f ca="1">(SUMIFS(OFFSET([2]掉落汇总!$C$2:$C$871,,MATCH($B214,[2]掉落汇总!$D$1:$M$1)),[2]掉落汇总!$A$2:$A$871,J$1,[2]掉落汇总!$C$2:$C$871,$Q$1)+SUMIFS(OFFSET([2]掉落汇总!$C$2:$C$871,,MATCH($B214,[2]掉落汇总!$D$1:$M$1)),[2]掉落汇总!$A$2:$A$871,J$1,[2]掉落汇总!$C$2:$C$871,$Q$2)/$Q$3)*宝箱投放计算!I214</f>
        <v>2.1441176470588235</v>
      </c>
      <c r="K214">
        <f ca="1">(SUMIFS(OFFSET([2]掉落汇总!$C$2:$C$871,,MATCH($B214,[2]掉落汇总!$D$1:$M$1)),[2]掉落汇总!$A$2:$A$871,K$1,[2]掉落汇总!$C$2:$C$871,$Q$1)+SUMIFS(OFFSET([2]掉落汇总!$C$2:$C$871,,MATCH($B214,[2]掉落汇总!$D$1:$M$1)),[2]掉落汇总!$A$2:$A$871,K$1,[2]掉落汇总!$C$2:$C$871,$Q$2)/$Q$3)*宝箱投放计算!J214</f>
        <v>0</v>
      </c>
      <c r="L214">
        <f ca="1">(SUMIFS(OFFSET([2]掉落汇总!$C$2:$C$871,,MATCH($B214,[2]掉落汇总!$D$1:$M$1)),[2]掉落汇总!$A$2:$A$871,L$1,[2]掉落汇总!$C$2:$C$871,$Q$1)+SUMIFS(OFFSET([2]掉落汇总!$C$2:$C$871,,MATCH($B214,[2]掉落汇总!$D$1:$M$1)),[2]掉落汇总!$A$2:$A$871,L$1,[2]掉落汇总!$C$2:$C$871,$Q$2)/$Q$3)*宝箱投放计算!K214</f>
        <v>0.36522354606582519</v>
      </c>
      <c r="M214">
        <f ca="1">(SUMIFS(OFFSET([2]掉落汇总!$C$2:$C$871,,MATCH($B214,[2]掉落汇总!$D$1:$M$1)),[2]掉落汇总!$A$2:$A$871,M$1,[2]掉落汇总!$C$2:$C$871,$Q$1)+SUMIFS(OFFSET([2]掉落汇总!$C$2:$C$871,,MATCH($B214,[2]掉落汇总!$D$1:$M$1)),[2]掉落汇总!$A$2:$A$871,M$1,[2]掉落汇总!$C$2:$C$871,$Q$2)/$Q$3)*宝箱投放计算!L214</f>
        <v>0.36155552960411075</v>
      </c>
      <c r="N214">
        <f ca="1">(SUMIFS(OFFSET([2]掉落汇总!$C$2:$C$871,,MATCH($B214,[2]掉落汇总!$D$1:$M$1)),[2]掉落汇总!$A$2:$A$871,N$1,[2]掉落汇总!$C$2:$C$871,$Q$1)+SUMIFS(OFFSET([2]掉落汇总!$C$2:$C$871,,MATCH($B214,[2]掉落汇总!$D$1:$M$1)),[2]掉落汇总!$A$2:$A$871,N$1,[2]掉落汇总!$C$2:$C$871,$Q$2)/$Q$3)*宝箱投放计算!M214</f>
        <v>8.4091467912466203E-2</v>
      </c>
      <c r="O214">
        <f ca="1">(SUMIFS(OFFSET([2]掉落汇总!$C$2:$C$871,,MATCH($B214,[2]掉落汇总!$D$1:$M$1)),[2]掉落汇总!$A$2:$A$871,O$1,[2]掉落汇总!$C$2:$C$871,$Q$1)+SUMIFS(OFFSET([2]掉落汇总!$C$2:$C$871,,MATCH($B214,[2]掉落汇总!$D$1:$M$1)),[2]掉落汇总!$A$2:$A$871,O$1,[2]掉落汇总!$C$2:$C$871,$Q$2)/$Q$3)*宝箱投放计算!N214</f>
        <v>0.17426381605486088</v>
      </c>
    </row>
    <row r="215" spans="1:15" x14ac:dyDescent="0.2">
      <c r="A215">
        <f>玩家成长时间线!A215</f>
        <v>214</v>
      </c>
      <c r="B215">
        <f>玩家成长时间线!B215</f>
        <v>9</v>
      </c>
      <c r="C215">
        <f ca="1">SUM($D$2:D215)</f>
        <v>801.48683032272027</v>
      </c>
      <c r="D215">
        <f t="shared" ca="1" si="3"/>
        <v>3.450959493980525</v>
      </c>
      <c r="E215">
        <f ca="1">(SUMIFS(OFFSET([2]掉落汇总!$C$2:$C$871,,MATCH($B215,[2]掉落汇总!$D$1:$M$1)),[2]掉落汇总!$A$2:$A$871,E$1,[2]掉落汇总!$C$2:$C$871,$Q$1)+SUMIFS(OFFSET([2]掉落汇总!$C$2:$C$871,,MATCH($B215,[2]掉落汇总!$D$1:$M$1)),[2]掉落汇总!$A$2:$A$871,E$1,[2]掉落汇总!$C$2:$C$871,$Q$2)/$Q$3)*宝箱投放计算!D215</f>
        <v>1.1413845147219193</v>
      </c>
      <c r="F215">
        <f ca="1">(SUMIFS(OFFSET([2]掉落汇总!$C$2:$C$871,,MATCH($B215,[2]掉落汇总!$D$1:$M$1)),[2]掉落汇总!$A$2:$A$871,F$1,[2]掉落汇总!$C$2:$C$871,$Q$1)+SUMIFS(OFFSET([2]掉落汇总!$C$2:$C$871,,MATCH($B215,[2]掉落汇总!$D$1:$M$1)),[2]掉落汇总!$A$2:$A$871,F$1,[2]掉落汇总!$C$2:$C$871,$Q$2)/$Q$3)*宝箱投放计算!E215</f>
        <v>1.3244406196213427</v>
      </c>
      <c r="G215">
        <f ca="1">(SUMIFS(OFFSET([2]掉落汇总!$C$2:$C$871,,MATCH($B215,[2]掉落汇总!$D$1:$M$1)),[2]掉落汇总!$A$2:$A$871,G$1,[2]掉落汇总!$C$2:$C$871,$Q$1)+SUMIFS(OFFSET([2]掉落汇总!$C$2:$C$871,,MATCH($B215,[2]掉落汇总!$D$1:$M$1)),[2]掉落汇总!$A$2:$A$871,G$1,[2]掉落汇总!$C$2:$C$871,$Q$2)/$Q$3)*宝箱投放计算!F215</f>
        <v>0</v>
      </c>
      <c r="H215">
        <f ca="1">(SUMIFS(OFFSET([2]掉落汇总!$C$2:$C$871,,MATCH($B215,[2]掉落汇总!$D$1:$M$1)),[2]掉落汇总!$A$2:$A$871,H$1,[2]掉落汇总!$C$2:$C$871,$Q$1)+SUMIFS(OFFSET([2]掉落汇总!$C$2:$C$871,,MATCH($B215,[2]掉落汇总!$D$1:$M$1)),[2]掉落汇总!$A$2:$A$871,H$1,[2]掉落汇总!$C$2:$C$871,$Q$2)/$Q$3)*宝箱投放计算!G215</f>
        <v>0</v>
      </c>
      <c r="I215">
        <f ca="1">(SUMIFS(OFFSET([2]掉落汇总!$C$2:$C$871,,MATCH($B215,[2]掉落汇总!$D$1:$M$1)),[2]掉落汇总!$A$2:$A$871,I$1,[2]掉落汇总!$C$2:$C$871,$Q$1)+SUMIFS(OFFSET([2]掉落汇总!$C$2:$C$871,,MATCH($B215,[2]掉落汇总!$D$1:$M$1)),[2]掉落汇总!$A$2:$A$871,I$1,[2]掉落汇总!$C$2:$C$871,$Q$2)/$Q$3)*宝箱投放计算!H215</f>
        <v>0</v>
      </c>
      <c r="J215">
        <f ca="1">(SUMIFS(OFFSET([2]掉落汇总!$C$2:$C$871,,MATCH($B215,[2]掉落汇总!$D$1:$M$1)),[2]掉落汇总!$A$2:$A$871,J$1,[2]掉落汇总!$C$2:$C$871,$Q$1)+SUMIFS(OFFSET([2]掉落汇总!$C$2:$C$871,,MATCH($B215,[2]掉落汇总!$D$1:$M$1)),[2]掉落汇总!$A$2:$A$871,J$1,[2]掉落汇总!$C$2:$C$871,$Q$2)/$Q$3)*宝箱投放计算!I215</f>
        <v>0</v>
      </c>
      <c r="K215">
        <f ca="1">(SUMIFS(OFFSET([2]掉落汇总!$C$2:$C$871,,MATCH($B215,[2]掉落汇总!$D$1:$M$1)),[2]掉落汇总!$A$2:$A$871,K$1,[2]掉落汇总!$C$2:$C$871,$Q$1)+SUMIFS(OFFSET([2]掉落汇总!$C$2:$C$871,,MATCH($B215,[2]掉落汇总!$D$1:$M$1)),[2]掉落汇总!$A$2:$A$871,K$1,[2]掉落汇总!$C$2:$C$871,$Q$2)/$Q$3)*宝箱投放计算!J215</f>
        <v>0</v>
      </c>
      <c r="L215">
        <f ca="1">(SUMIFS(OFFSET([2]掉落汇总!$C$2:$C$871,,MATCH($B215,[2]掉落汇总!$D$1:$M$1)),[2]掉落汇总!$A$2:$A$871,L$1,[2]掉落汇总!$C$2:$C$871,$Q$1)+SUMIFS(OFFSET([2]掉落汇总!$C$2:$C$871,,MATCH($B215,[2]掉落汇总!$D$1:$M$1)),[2]掉落汇总!$A$2:$A$871,L$1,[2]掉落汇总!$C$2:$C$871,$Q$2)/$Q$3)*宝箱投放计算!K215</f>
        <v>0.36522354606582519</v>
      </c>
      <c r="M215">
        <f ca="1">(SUMIFS(OFFSET([2]掉落汇总!$C$2:$C$871,,MATCH($B215,[2]掉落汇总!$D$1:$M$1)),[2]掉落汇总!$A$2:$A$871,M$1,[2]掉落汇总!$C$2:$C$871,$Q$1)+SUMIFS(OFFSET([2]掉落汇总!$C$2:$C$871,,MATCH($B215,[2]掉落汇总!$D$1:$M$1)),[2]掉落汇总!$A$2:$A$871,M$1,[2]掉落汇总!$C$2:$C$871,$Q$2)/$Q$3)*宝箱投放计算!L215</f>
        <v>0.36155552960411075</v>
      </c>
      <c r="N215">
        <f ca="1">(SUMIFS(OFFSET([2]掉落汇总!$C$2:$C$871,,MATCH($B215,[2]掉落汇总!$D$1:$M$1)),[2]掉落汇总!$A$2:$A$871,N$1,[2]掉落汇总!$C$2:$C$871,$Q$1)+SUMIFS(OFFSET([2]掉落汇总!$C$2:$C$871,,MATCH($B215,[2]掉落汇总!$D$1:$M$1)),[2]掉落汇总!$A$2:$A$871,N$1,[2]掉落汇总!$C$2:$C$871,$Q$2)/$Q$3)*宝箱投放计算!M215</f>
        <v>8.4091467912466203E-2</v>
      </c>
      <c r="O215">
        <f ca="1">(SUMIFS(OFFSET([2]掉落汇总!$C$2:$C$871,,MATCH($B215,[2]掉落汇总!$D$1:$M$1)),[2]掉落汇总!$A$2:$A$871,O$1,[2]掉落汇总!$C$2:$C$871,$Q$1)+SUMIFS(OFFSET([2]掉落汇总!$C$2:$C$871,,MATCH($B215,[2]掉落汇总!$D$1:$M$1)),[2]掉落汇总!$A$2:$A$871,O$1,[2]掉落汇总!$C$2:$C$871,$Q$2)/$Q$3)*宝箱投放计算!N215</f>
        <v>0.17426381605486088</v>
      </c>
    </row>
    <row r="216" spans="1:15" x14ac:dyDescent="0.2">
      <c r="A216">
        <f>玩家成长时间线!A216</f>
        <v>215</v>
      </c>
      <c r="B216">
        <f>玩家成长时间线!B216</f>
        <v>9</v>
      </c>
      <c r="C216">
        <f ca="1">SUM($D$2:D216)</f>
        <v>805.03672111441074</v>
      </c>
      <c r="D216">
        <f t="shared" ca="1" si="3"/>
        <v>3.5498907916904483</v>
      </c>
      <c r="E216">
        <f ca="1">(SUMIFS(OFFSET([2]掉落汇总!$C$2:$C$871,,MATCH($B216,[2]掉落汇总!$D$1:$M$1)),[2]掉落汇总!$A$2:$A$871,E$1,[2]掉落汇总!$C$2:$C$871,$Q$1)+SUMIFS(OFFSET([2]掉落汇总!$C$2:$C$871,,MATCH($B216,[2]掉落汇总!$D$1:$M$1)),[2]掉落汇总!$A$2:$A$871,E$1,[2]掉落汇总!$C$2:$C$871,$Q$2)/$Q$3)*宝箱投放计算!D216</f>
        <v>1.2403158124318427</v>
      </c>
      <c r="F216">
        <f ca="1">(SUMIFS(OFFSET([2]掉落汇总!$C$2:$C$871,,MATCH($B216,[2]掉落汇总!$D$1:$M$1)),[2]掉落汇总!$A$2:$A$871,F$1,[2]掉落汇总!$C$2:$C$871,$Q$1)+SUMIFS(OFFSET([2]掉落汇总!$C$2:$C$871,,MATCH($B216,[2]掉落汇总!$D$1:$M$1)),[2]掉落汇总!$A$2:$A$871,F$1,[2]掉落汇总!$C$2:$C$871,$Q$2)/$Q$3)*宝箱投放计算!E216</f>
        <v>1.3244406196213427</v>
      </c>
      <c r="G216">
        <f ca="1">(SUMIFS(OFFSET([2]掉落汇总!$C$2:$C$871,,MATCH($B216,[2]掉落汇总!$D$1:$M$1)),[2]掉落汇总!$A$2:$A$871,G$1,[2]掉落汇总!$C$2:$C$871,$Q$1)+SUMIFS(OFFSET([2]掉落汇总!$C$2:$C$871,,MATCH($B216,[2]掉落汇总!$D$1:$M$1)),[2]掉落汇总!$A$2:$A$871,G$1,[2]掉落汇总!$C$2:$C$871,$Q$2)/$Q$3)*宝箱投放计算!F216</f>
        <v>0</v>
      </c>
      <c r="H216">
        <f ca="1">(SUMIFS(OFFSET([2]掉落汇总!$C$2:$C$871,,MATCH($B216,[2]掉落汇总!$D$1:$M$1)),[2]掉落汇总!$A$2:$A$871,H$1,[2]掉落汇总!$C$2:$C$871,$Q$1)+SUMIFS(OFFSET([2]掉落汇总!$C$2:$C$871,,MATCH($B216,[2]掉落汇总!$D$1:$M$1)),[2]掉落汇总!$A$2:$A$871,H$1,[2]掉落汇总!$C$2:$C$871,$Q$2)/$Q$3)*宝箱投放计算!G216</f>
        <v>0</v>
      </c>
      <c r="I216">
        <f ca="1">(SUMIFS(OFFSET([2]掉落汇总!$C$2:$C$871,,MATCH($B216,[2]掉落汇总!$D$1:$M$1)),[2]掉落汇总!$A$2:$A$871,I$1,[2]掉落汇总!$C$2:$C$871,$Q$1)+SUMIFS(OFFSET([2]掉落汇总!$C$2:$C$871,,MATCH($B216,[2]掉落汇总!$D$1:$M$1)),[2]掉落汇总!$A$2:$A$871,I$1,[2]掉落汇总!$C$2:$C$871,$Q$2)/$Q$3)*宝箱投放计算!H216</f>
        <v>0</v>
      </c>
      <c r="J216">
        <f ca="1">(SUMIFS(OFFSET([2]掉落汇总!$C$2:$C$871,,MATCH($B216,[2]掉落汇总!$D$1:$M$1)),[2]掉落汇总!$A$2:$A$871,J$1,[2]掉落汇总!$C$2:$C$871,$Q$1)+SUMIFS(OFFSET([2]掉落汇总!$C$2:$C$871,,MATCH($B216,[2]掉落汇总!$D$1:$M$1)),[2]掉落汇总!$A$2:$A$871,J$1,[2]掉落汇总!$C$2:$C$871,$Q$2)/$Q$3)*宝箱投放计算!I216</f>
        <v>0</v>
      </c>
      <c r="K216">
        <f ca="1">(SUMIFS(OFFSET([2]掉落汇总!$C$2:$C$871,,MATCH($B216,[2]掉落汇总!$D$1:$M$1)),[2]掉落汇总!$A$2:$A$871,K$1,[2]掉落汇总!$C$2:$C$871,$Q$1)+SUMIFS(OFFSET([2]掉落汇总!$C$2:$C$871,,MATCH($B216,[2]掉落汇总!$D$1:$M$1)),[2]掉落汇总!$A$2:$A$871,K$1,[2]掉落汇总!$C$2:$C$871,$Q$2)/$Q$3)*宝箱投放计算!J216</f>
        <v>0</v>
      </c>
      <c r="L216">
        <f ca="1">(SUMIFS(OFFSET([2]掉落汇总!$C$2:$C$871,,MATCH($B216,[2]掉落汇总!$D$1:$M$1)),[2]掉落汇总!$A$2:$A$871,L$1,[2]掉落汇总!$C$2:$C$871,$Q$1)+SUMIFS(OFFSET([2]掉落汇总!$C$2:$C$871,,MATCH($B216,[2]掉落汇总!$D$1:$M$1)),[2]掉落汇总!$A$2:$A$871,L$1,[2]掉落汇总!$C$2:$C$871,$Q$2)/$Q$3)*宝箱投放计算!K216</f>
        <v>0.36522354606582519</v>
      </c>
      <c r="M216">
        <f ca="1">(SUMIFS(OFFSET([2]掉落汇总!$C$2:$C$871,,MATCH($B216,[2]掉落汇总!$D$1:$M$1)),[2]掉落汇总!$A$2:$A$871,M$1,[2]掉落汇总!$C$2:$C$871,$Q$1)+SUMIFS(OFFSET([2]掉落汇总!$C$2:$C$871,,MATCH($B216,[2]掉落汇总!$D$1:$M$1)),[2]掉落汇总!$A$2:$A$871,M$1,[2]掉落汇总!$C$2:$C$871,$Q$2)/$Q$3)*宝箱投放计算!L216</f>
        <v>0.36155552960411075</v>
      </c>
      <c r="N216">
        <f ca="1">(SUMIFS(OFFSET([2]掉落汇总!$C$2:$C$871,,MATCH($B216,[2]掉落汇总!$D$1:$M$1)),[2]掉落汇总!$A$2:$A$871,N$1,[2]掉落汇总!$C$2:$C$871,$Q$1)+SUMIFS(OFFSET([2]掉落汇总!$C$2:$C$871,,MATCH($B216,[2]掉落汇总!$D$1:$M$1)),[2]掉落汇总!$A$2:$A$871,N$1,[2]掉落汇总!$C$2:$C$871,$Q$2)/$Q$3)*宝箱投放计算!M216</f>
        <v>8.4091467912466203E-2</v>
      </c>
      <c r="O216">
        <f ca="1">(SUMIFS(OFFSET([2]掉落汇总!$C$2:$C$871,,MATCH($B216,[2]掉落汇总!$D$1:$M$1)),[2]掉落汇总!$A$2:$A$871,O$1,[2]掉落汇总!$C$2:$C$871,$Q$1)+SUMIFS(OFFSET([2]掉落汇总!$C$2:$C$871,,MATCH($B216,[2]掉落汇总!$D$1:$M$1)),[2]掉落汇总!$A$2:$A$871,O$1,[2]掉落汇总!$C$2:$C$871,$Q$2)/$Q$3)*宝箱投放计算!N216</f>
        <v>0.17426381605486088</v>
      </c>
    </row>
    <row r="217" spans="1:15" x14ac:dyDescent="0.2">
      <c r="A217">
        <f>玩家成长时间线!A217</f>
        <v>216</v>
      </c>
      <c r="B217">
        <f>玩家成长时间线!B217</f>
        <v>10</v>
      </c>
      <c r="C217">
        <f ca="1">SUM($D$2:D217)</f>
        <v>810.58843353841849</v>
      </c>
      <c r="D217">
        <f t="shared" ca="1" si="3"/>
        <v>5.5517124240077882</v>
      </c>
      <c r="E217">
        <f ca="1">(SUMIFS(OFFSET([2]掉落汇总!$C$2:$C$871,,MATCH($B217,[2]掉落汇总!$D$1:$M$1)),[2]掉落汇总!$A$2:$A$871,E$1,[2]掉落汇总!$C$2:$C$871,$Q$1)+SUMIFS(OFFSET([2]掉落汇总!$C$2:$C$871,,MATCH($B217,[2]掉落汇总!$D$1:$M$1)),[2]掉落汇总!$A$2:$A$871,E$1,[2]掉落汇总!$C$2:$C$871,$Q$2)/$Q$3)*宝箱投放计算!D217</f>
        <v>1.1102468174644924</v>
      </c>
      <c r="F217">
        <f ca="1">(SUMIFS(OFFSET([2]掉落汇总!$C$2:$C$871,,MATCH($B217,[2]掉落汇总!$D$1:$M$1)),[2]掉落汇总!$A$2:$A$871,F$1,[2]掉落汇总!$C$2:$C$871,$Q$1)+SUMIFS(OFFSET([2]掉落汇总!$C$2:$C$871,,MATCH($B217,[2]掉落汇总!$D$1:$M$1)),[2]掉落汇总!$A$2:$A$871,F$1,[2]掉落汇总!$C$2:$C$871,$Q$2)/$Q$3)*宝箱投放计算!E217</f>
        <v>1.3244406196213427</v>
      </c>
      <c r="G217">
        <f ca="1">(SUMIFS(OFFSET([2]掉落汇总!$C$2:$C$871,,MATCH($B217,[2]掉落汇总!$D$1:$M$1)),[2]掉落汇总!$A$2:$A$871,G$1,[2]掉落汇总!$C$2:$C$871,$Q$1)+SUMIFS(OFFSET([2]掉落汇总!$C$2:$C$871,,MATCH($B217,[2]掉落汇总!$D$1:$M$1)),[2]掉落汇总!$A$2:$A$871,G$1,[2]掉落汇总!$C$2:$C$871,$Q$2)/$Q$3)*宝箱投放计算!F217</f>
        <v>0</v>
      </c>
      <c r="H217">
        <f ca="1">(SUMIFS(OFFSET([2]掉落汇总!$C$2:$C$871,,MATCH($B217,[2]掉落汇总!$D$1:$M$1)),[2]掉落汇总!$A$2:$A$871,H$1,[2]掉落汇总!$C$2:$C$871,$Q$1)+SUMIFS(OFFSET([2]掉落汇总!$C$2:$C$871,,MATCH($B217,[2]掉落汇总!$D$1:$M$1)),[2]掉落汇总!$A$2:$A$871,H$1,[2]掉落汇总!$C$2:$C$871,$Q$2)/$Q$3)*宝箱投放计算!G217</f>
        <v>0</v>
      </c>
      <c r="I217">
        <f ca="1">(SUMIFS(OFFSET([2]掉落汇总!$C$2:$C$871,,MATCH($B217,[2]掉落汇总!$D$1:$M$1)),[2]掉落汇总!$A$2:$A$871,I$1,[2]掉落汇总!$C$2:$C$871,$Q$1)+SUMIFS(OFFSET([2]掉落汇总!$C$2:$C$871,,MATCH($B217,[2]掉落汇总!$D$1:$M$1)),[2]掉落汇总!$A$2:$A$871,I$1,[2]掉落汇总!$C$2:$C$871,$Q$2)/$Q$3)*宝箱投放计算!H217</f>
        <v>0</v>
      </c>
      <c r="J217">
        <f ca="1">(SUMIFS(OFFSET([2]掉落汇总!$C$2:$C$871,,MATCH($B217,[2]掉落汇总!$D$1:$M$1)),[2]掉落汇总!$A$2:$A$871,J$1,[2]掉落汇总!$C$2:$C$871,$Q$1)+SUMIFS(OFFSET([2]掉落汇总!$C$2:$C$871,,MATCH($B217,[2]掉落汇总!$D$1:$M$1)),[2]掉落汇总!$A$2:$A$871,J$1,[2]掉落汇总!$C$2:$C$871,$Q$2)/$Q$3)*宝箱投放计算!I217</f>
        <v>2.1318906272846903</v>
      </c>
      <c r="K217">
        <f ca="1">(SUMIFS(OFFSET([2]掉落汇总!$C$2:$C$871,,MATCH($B217,[2]掉落汇总!$D$1:$M$1)),[2]掉落汇总!$A$2:$A$871,K$1,[2]掉落汇总!$C$2:$C$871,$Q$1)+SUMIFS(OFFSET([2]掉落汇总!$C$2:$C$871,,MATCH($B217,[2]掉落汇总!$D$1:$M$1)),[2]掉落汇总!$A$2:$A$871,K$1,[2]掉落汇总!$C$2:$C$871,$Q$2)/$Q$3)*宝箱投放计算!J217</f>
        <v>0</v>
      </c>
      <c r="L217">
        <f ca="1">(SUMIFS(OFFSET([2]掉落汇总!$C$2:$C$871,,MATCH($B217,[2]掉落汇总!$D$1:$M$1)),[2]掉落汇总!$A$2:$A$871,L$1,[2]掉落汇总!$C$2:$C$871,$Q$1)+SUMIFS(OFFSET([2]掉落汇总!$C$2:$C$871,,MATCH($B217,[2]掉落汇总!$D$1:$M$1)),[2]掉落汇总!$A$2:$A$871,L$1,[2]掉落汇总!$C$2:$C$871,$Q$2)/$Q$3)*宝箱投放计算!K217</f>
        <v>0.36522354606582519</v>
      </c>
      <c r="M217">
        <f ca="1">(SUMIFS(OFFSET([2]掉落汇总!$C$2:$C$871,,MATCH($B217,[2]掉落汇总!$D$1:$M$1)),[2]掉落汇总!$A$2:$A$871,M$1,[2]掉落汇总!$C$2:$C$871,$Q$1)+SUMIFS(OFFSET([2]掉落汇总!$C$2:$C$871,,MATCH($B217,[2]掉落汇总!$D$1:$M$1)),[2]掉落汇总!$A$2:$A$871,M$1,[2]掉落汇总!$C$2:$C$871,$Q$2)/$Q$3)*宝箱投放计算!L217</f>
        <v>0.36155552960411075</v>
      </c>
      <c r="N217">
        <f ca="1">(SUMIFS(OFFSET([2]掉落汇总!$C$2:$C$871,,MATCH($B217,[2]掉落汇总!$D$1:$M$1)),[2]掉落汇总!$A$2:$A$871,N$1,[2]掉落汇总!$C$2:$C$871,$Q$1)+SUMIFS(OFFSET([2]掉落汇总!$C$2:$C$871,,MATCH($B217,[2]掉落汇总!$D$1:$M$1)),[2]掉落汇总!$A$2:$A$871,N$1,[2]掉落汇总!$C$2:$C$871,$Q$2)/$Q$3)*宝箱投放计算!M217</f>
        <v>8.4091467912466203E-2</v>
      </c>
      <c r="O217">
        <f ca="1">(SUMIFS(OFFSET([2]掉落汇总!$C$2:$C$871,,MATCH($B217,[2]掉落汇总!$D$1:$M$1)),[2]掉落汇总!$A$2:$A$871,O$1,[2]掉落汇总!$C$2:$C$871,$Q$1)+SUMIFS(OFFSET([2]掉落汇总!$C$2:$C$871,,MATCH($B217,[2]掉落汇总!$D$1:$M$1)),[2]掉落汇总!$A$2:$A$871,O$1,[2]掉落汇总!$C$2:$C$871,$Q$2)/$Q$3)*宝箱投放计算!N217</f>
        <v>0.17426381605486088</v>
      </c>
    </row>
    <row r="218" spans="1:15" x14ac:dyDescent="0.2">
      <c r="A218">
        <f>玩家成长时间线!A218</f>
        <v>217</v>
      </c>
      <c r="B218">
        <f>玩家成长时间线!B218</f>
        <v>10</v>
      </c>
      <c r="C218">
        <f ca="1">SUM($D$2:D218)</f>
        <v>814.01280031146985</v>
      </c>
      <c r="D218">
        <f t="shared" ca="1" si="3"/>
        <v>3.4243667730513461</v>
      </c>
      <c r="E218">
        <f ca="1">(SUMIFS(OFFSET([2]掉落汇总!$C$2:$C$871,,MATCH($B218,[2]掉落汇总!$D$1:$M$1)),[2]掉落汇总!$A$2:$A$871,E$1,[2]掉落汇总!$C$2:$C$871,$Q$1)+SUMIFS(OFFSET([2]掉落汇总!$C$2:$C$871,,MATCH($B218,[2]掉落汇总!$D$1:$M$1)),[2]掉落汇总!$A$2:$A$871,E$1,[2]掉落汇总!$C$2:$C$871,$Q$2)/$Q$3)*宝箱投放计算!D218</f>
        <v>1.1147917937927405</v>
      </c>
      <c r="F218">
        <f ca="1">(SUMIFS(OFFSET([2]掉落汇总!$C$2:$C$871,,MATCH($B218,[2]掉落汇总!$D$1:$M$1)),[2]掉落汇总!$A$2:$A$871,F$1,[2]掉落汇总!$C$2:$C$871,$Q$1)+SUMIFS(OFFSET([2]掉落汇总!$C$2:$C$871,,MATCH($B218,[2]掉落汇总!$D$1:$M$1)),[2]掉落汇总!$A$2:$A$871,F$1,[2]掉落汇总!$C$2:$C$871,$Q$2)/$Q$3)*宝箱投放计算!E218</f>
        <v>1.3244406196213427</v>
      </c>
      <c r="G218">
        <f ca="1">(SUMIFS(OFFSET([2]掉落汇总!$C$2:$C$871,,MATCH($B218,[2]掉落汇总!$D$1:$M$1)),[2]掉落汇总!$A$2:$A$871,G$1,[2]掉落汇总!$C$2:$C$871,$Q$1)+SUMIFS(OFFSET([2]掉落汇总!$C$2:$C$871,,MATCH($B218,[2]掉落汇总!$D$1:$M$1)),[2]掉落汇总!$A$2:$A$871,G$1,[2]掉落汇总!$C$2:$C$871,$Q$2)/$Q$3)*宝箱投放计算!F218</f>
        <v>0</v>
      </c>
      <c r="H218">
        <f ca="1">(SUMIFS(OFFSET([2]掉落汇总!$C$2:$C$871,,MATCH($B218,[2]掉落汇总!$D$1:$M$1)),[2]掉落汇总!$A$2:$A$871,H$1,[2]掉落汇总!$C$2:$C$871,$Q$1)+SUMIFS(OFFSET([2]掉落汇总!$C$2:$C$871,,MATCH($B218,[2]掉落汇总!$D$1:$M$1)),[2]掉落汇总!$A$2:$A$871,H$1,[2]掉落汇总!$C$2:$C$871,$Q$2)/$Q$3)*宝箱投放计算!G218</f>
        <v>0</v>
      </c>
      <c r="I218">
        <f ca="1">(SUMIFS(OFFSET([2]掉落汇总!$C$2:$C$871,,MATCH($B218,[2]掉落汇总!$D$1:$M$1)),[2]掉落汇总!$A$2:$A$871,I$1,[2]掉落汇总!$C$2:$C$871,$Q$1)+SUMIFS(OFFSET([2]掉落汇总!$C$2:$C$871,,MATCH($B218,[2]掉落汇总!$D$1:$M$1)),[2]掉落汇总!$A$2:$A$871,I$1,[2]掉落汇总!$C$2:$C$871,$Q$2)/$Q$3)*宝箱投放计算!H218</f>
        <v>0</v>
      </c>
      <c r="J218">
        <f ca="1">(SUMIFS(OFFSET([2]掉落汇总!$C$2:$C$871,,MATCH($B218,[2]掉落汇总!$D$1:$M$1)),[2]掉落汇总!$A$2:$A$871,J$1,[2]掉落汇总!$C$2:$C$871,$Q$1)+SUMIFS(OFFSET([2]掉落汇总!$C$2:$C$871,,MATCH($B218,[2]掉落汇总!$D$1:$M$1)),[2]掉落汇总!$A$2:$A$871,J$1,[2]掉落汇总!$C$2:$C$871,$Q$2)/$Q$3)*宝箱投放计算!I218</f>
        <v>0</v>
      </c>
      <c r="K218">
        <f ca="1">(SUMIFS(OFFSET([2]掉落汇总!$C$2:$C$871,,MATCH($B218,[2]掉落汇总!$D$1:$M$1)),[2]掉落汇总!$A$2:$A$871,K$1,[2]掉落汇总!$C$2:$C$871,$Q$1)+SUMIFS(OFFSET([2]掉落汇总!$C$2:$C$871,,MATCH($B218,[2]掉落汇总!$D$1:$M$1)),[2]掉落汇总!$A$2:$A$871,K$1,[2]掉落汇总!$C$2:$C$871,$Q$2)/$Q$3)*宝箱投放计算!J218</f>
        <v>0</v>
      </c>
      <c r="L218">
        <f ca="1">(SUMIFS(OFFSET([2]掉落汇总!$C$2:$C$871,,MATCH($B218,[2]掉落汇总!$D$1:$M$1)),[2]掉落汇总!$A$2:$A$871,L$1,[2]掉落汇总!$C$2:$C$871,$Q$1)+SUMIFS(OFFSET([2]掉落汇总!$C$2:$C$871,,MATCH($B218,[2]掉落汇总!$D$1:$M$1)),[2]掉落汇总!$A$2:$A$871,L$1,[2]掉落汇总!$C$2:$C$871,$Q$2)/$Q$3)*宝箱投放计算!K218</f>
        <v>0.36522354606582519</v>
      </c>
      <c r="M218">
        <f ca="1">(SUMIFS(OFFSET([2]掉落汇总!$C$2:$C$871,,MATCH($B218,[2]掉落汇总!$D$1:$M$1)),[2]掉落汇总!$A$2:$A$871,M$1,[2]掉落汇总!$C$2:$C$871,$Q$1)+SUMIFS(OFFSET([2]掉落汇总!$C$2:$C$871,,MATCH($B218,[2]掉落汇总!$D$1:$M$1)),[2]掉落汇总!$A$2:$A$871,M$1,[2]掉落汇总!$C$2:$C$871,$Q$2)/$Q$3)*宝箱投放计算!L218</f>
        <v>0.36155552960411075</v>
      </c>
      <c r="N218">
        <f ca="1">(SUMIFS(OFFSET([2]掉落汇总!$C$2:$C$871,,MATCH($B218,[2]掉落汇总!$D$1:$M$1)),[2]掉落汇总!$A$2:$A$871,N$1,[2]掉落汇总!$C$2:$C$871,$Q$1)+SUMIFS(OFFSET([2]掉落汇总!$C$2:$C$871,,MATCH($B218,[2]掉落汇总!$D$1:$M$1)),[2]掉落汇总!$A$2:$A$871,N$1,[2]掉落汇总!$C$2:$C$871,$Q$2)/$Q$3)*宝箱投放计算!M218</f>
        <v>8.4091467912466203E-2</v>
      </c>
      <c r="O218">
        <f ca="1">(SUMIFS(OFFSET([2]掉落汇总!$C$2:$C$871,,MATCH($B218,[2]掉落汇总!$D$1:$M$1)),[2]掉落汇总!$A$2:$A$871,O$1,[2]掉落汇总!$C$2:$C$871,$Q$1)+SUMIFS(OFFSET([2]掉落汇总!$C$2:$C$871,,MATCH($B218,[2]掉落汇总!$D$1:$M$1)),[2]掉落汇总!$A$2:$A$871,O$1,[2]掉落汇总!$C$2:$C$871,$Q$2)/$Q$3)*宝箱投放计算!N218</f>
        <v>0.17426381605486088</v>
      </c>
    </row>
    <row r="219" spans="1:15" x14ac:dyDescent="0.2">
      <c r="A219">
        <f>玩家成长时间线!A219</f>
        <v>218</v>
      </c>
      <c r="B219">
        <f>玩家成长时间线!B219</f>
        <v>10</v>
      </c>
      <c r="C219">
        <f ca="1">SUM($D$2:D219)</f>
        <v>817.44171206084945</v>
      </c>
      <c r="D219">
        <f t="shared" ca="1" si="3"/>
        <v>3.4289117493795946</v>
      </c>
      <c r="E219">
        <f ca="1">(SUMIFS(OFFSET([2]掉落汇总!$C$2:$C$871,,MATCH($B219,[2]掉落汇总!$D$1:$M$1)),[2]掉落汇总!$A$2:$A$871,E$1,[2]掉落汇总!$C$2:$C$871,$Q$1)+SUMIFS(OFFSET([2]掉落汇总!$C$2:$C$871,,MATCH($B219,[2]掉落汇总!$D$1:$M$1)),[2]掉落汇总!$A$2:$A$871,E$1,[2]掉落汇总!$C$2:$C$871,$Q$2)/$Q$3)*宝箱投放计算!D219</f>
        <v>1.1193367701209889</v>
      </c>
      <c r="F219">
        <f ca="1">(SUMIFS(OFFSET([2]掉落汇总!$C$2:$C$871,,MATCH($B219,[2]掉落汇总!$D$1:$M$1)),[2]掉落汇总!$A$2:$A$871,F$1,[2]掉落汇总!$C$2:$C$871,$Q$1)+SUMIFS(OFFSET([2]掉落汇总!$C$2:$C$871,,MATCH($B219,[2]掉落汇总!$D$1:$M$1)),[2]掉落汇总!$A$2:$A$871,F$1,[2]掉落汇总!$C$2:$C$871,$Q$2)/$Q$3)*宝箱投放计算!E219</f>
        <v>1.3244406196213427</v>
      </c>
      <c r="G219">
        <f ca="1">(SUMIFS(OFFSET([2]掉落汇总!$C$2:$C$871,,MATCH($B219,[2]掉落汇总!$D$1:$M$1)),[2]掉落汇总!$A$2:$A$871,G$1,[2]掉落汇总!$C$2:$C$871,$Q$1)+SUMIFS(OFFSET([2]掉落汇总!$C$2:$C$871,,MATCH($B219,[2]掉落汇总!$D$1:$M$1)),[2]掉落汇总!$A$2:$A$871,G$1,[2]掉落汇总!$C$2:$C$871,$Q$2)/$Q$3)*宝箱投放计算!F219</f>
        <v>0</v>
      </c>
      <c r="H219">
        <f ca="1">(SUMIFS(OFFSET([2]掉落汇总!$C$2:$C$871,,MATCH($B219,[2]掉落汇总!$D$1:$M$1)),[2]掉落汇总!$A$2:$A$871,H$1,[2]掉落汇总!$C$2:$C$871,$Q$1)+SUMIFS(OFFSET([2]掉落汇总!$C$2:$C$871,,MATCH($B219,[2]掉落汇总!$D$1:$M$1)),[2]掉落汇总!$A$2:$A$871,H$1,[2]掉落汇总!$C$2:$C$871,$Q$2)/$Q$3)*宝箱投放计算!G219</f>
        <v>0</v>
      </c>
      <c r="I219">
        <f ca="1">(SUMIFS(OFFSET([2]掉落汇总!$C$2:$C$871,,MATCH($B219,[2]掉落汇总!$D$1:$M$1)),[2]掉落汇总!$A$2:$A$871,I$1,[2]掉落汇总!$C$2:$C$871,$Q$1)+SUMIFS(OFFSET([2]掉落汇总!$C$2:$C$871,,MATCH($B219,[2]掉落汇总!$D$1:$M$1)),[2]掉落汇总!$A$2:$A$871,I$1,[2]掉落汇总!$C$2:$C$871,$Q$2)/$Q$3)*宝箱投放计算!H219</f>
        <v>0</v>
      </c>
      <c r="J219">
        <f ca="1">(SUMIFS(OFFSET([2]掉落汇总!$C$2:$C$871,,MATCH($B219,[2]掉落汇总!$D$1:$M$1)),[2]掉落汇总!$A$2:$A$871,J$1,[2]掉落汇总!$C$2:$C$871,$Q$1)+SUMIFS(OFFSET([2]掉落汇总!$C$2:$C$871,,MATCH($B219,[2]掉落汇总!$D$1:$M$1)),[2]掉落汇总!$A$2:$A$871,J$1,[2]掉落汇总!$C$2:$C$871,$Q$2)/$Q$3)*宝箱投放计算!I219</f>
        <v>0</v>
      </c>
      <c r="K219">
        <f ca="1">(SUMIFS(OFFSET([2]掉落汇总!$C$2:$C$871,,MATCH($B219,[2]掉落汇总!$D$1:$M$1)),[2]掉落汇总!$A$2:$A$871,K$1,[2]掉落汇总!$C$2:$C$871,$Q$1)+SUMIFS(OFFSET([2]掉落汇总!$C$2:$C$871,,MATCH($B219,[2]掉落汇总!$D$1:$M$1)),[2]掉落汇总!$A$2:$A$871,K$1,[2]掉落汇总!$C$2:$C$871,$Q$2)/$Q$3)*宝箱投放计算!J219</f>
        <v>0</v>
      </c>
      <c r="L219">
        <f ca="1">(SUMIFS(OFFSET([2]掉落汇总!$C$2:$C$871,,MATCH($B219,[2]掉落汇总!$D$1:$M$1)),[2]掉落汇总!$A$2:$A$871,L$1,[2]掉落汇总!$C$2:$C$871,$Q$1)+SUMIFS(OFFSET([2]掉落汇总!$C$2:$C$871,,MATCH($B219,[2]掉落汇总!$D$1:$M$1)),[2]掉落汇总!$A$2:$A$871,L$1,[2]掉落汇总!$C$2:$C$871,$Q$2)/$Q$3)*宝箱投放计算!K219</f>
        <v>0.36522354606582519</v>
      </c>
      <c r="M219">
        <f ca="1">(SUMIFS(OFFSET([2]掉落汇总!$C$2:$C$871,,MATCH($B219,[2]掉落汇总!$D$1:$M$1)),[2]掉落汇总!$A$2:$A$871,M$1,[2]掉落汇总!$C$2:$C$871,$Q$1)+SUMIFS(OFFSET([2]掉落汇总!$C$2:$C$871,,MATCH($B219,[2]掉落汇总!$D$1:$M$1)),[2]掉落汇总!$A$2:$A$871,M$1,[2]掉落汇总!$C$2:$C$871,$Q$2)/$Q$3)*宝箱投放计算!L219</f>
        <v>0.36155552960411075</v>
      </c>
      <c r="N219">
        <f ca="1">(SUMIFS(OFFSET([2]掉落汇总!$C$2:$C$871,,MATCH($B219,[2]掉落汇总!$D$1:$M$1)),[2]掉落汇总!$A$2:$A$871,N$1,[2]掉落汇总!$C$2:$C$871,$Q$1)+SUMIFS(OFFSET([2]掉落汇总!$C$2:$C$871,,MATCH($B219,[2]掉落汇总!$D$1:$M$1)),[2]掉落汇总!$A$2:$A$871,N$1,[2]掉落汇总!$C$2:$C$871,$Q$2)/$Q$3)*宝箱投放计算!M219</f>
        <v>8.4091467912466203E-2</v>
      </c>
      <c r="O219">
        <f ca="1">(SUMIFS(OFFSET([2]掉落汇总!$C$2:$C$871,,MATCH($B219,[2]掉落汇总!$D$1:$M$1)),[2]掉落汇总!$A$2:$A$871,O$1,[2]掉落汇总!$C$2:$C$871,$Q$1)+SUMIFS(OFFSET([2]掉落汇总!$C$2:$C$871,,MATCH($B219,[2]掉落汇总!$D$1:$M$1)),[2]掉落汇总!$A$2:$A$871,O$1,[2]掉落汇总!$C$2:$C$871,$Q$2)/$Q$3)*宝箱投放计算!N219</f>
        <v>0.17426381605486088</v>
      </c>
    </row>
    <row r="220" spans="1:15" x14ac:dyDescent="0.2">
      <c r="A220">
        <f>玩家成长时间线!A220</f>
        <v>219</v>
      </c>
      <c r="B220">
        <f>玩家成长时间线!B220</f>
        <v>10</v>
      </c>
      <c r="C220">
        <f ca="1">SUM($D$2:D220)</f>
        <v>820.96606831312226</v>
      </c>
      <c r="D220">
        <f t="shared" ca="1" si="3"/>
        <v>3.5243562522728085</v>
      </c>
      <c r="E220">
        <f ca="1">(SUMIFS(OFFSET([2]掉落汇总!$C$2:$C$871,,MATCH($B220,[2]掉落汇总!$D$1:$M$1)),[2]掉落汇总!$A$2:$A$871,E$1,[2]掉落汇总!$C$2:$C$871,$Q$1)+SUMIFS(OFFSET([2]掉落汇总!$C$2:$C$871,,MATCH($B220,[2]掉落汇总!$D$1:$M$1)),[2]掉落汇总!$A$2:$A$871,E$1,[2]掉落汇总!$C$2:$C$871,$Q$2)/$Q$3)*宝箱投放计算!D220</f>
        <v>1.2147812730142029</v>
      </c>
      <c r="F220">
        <f ca="1">(SUMIFS(OFFSET([2]掉落汇总!$C$2:$C$871,,MATCH($B220,[2]掉落汇总!$D$1:$M$1)),[2]掉落汇总!$A$2:$A$871,F$1,[2]掉落汇总!$C$2:$C$871,$Q$1)+SUMIFS(OFFSET([2]掉落汇总!$C$2:$C$871,,MATCH($B220,[2]掉落汇总!$D$1:$M$1)),[2]掉落汇总!$A$2:$A$871,F$1,[2]掉落汇总!$C$2:$C$871,$Q$2)/$Q$3)*宝箱投放计算!E220</f>
        <v>1.3244406196213427</v>
      </c>
      <c r="G220">
        <f ca="1">(SUMIFS(OFFSET([2]掉落汇总!$C$2:$C$871,,MATCH($B220,[2]掉落汇总!$D$1:$M$1)),[2]掉落汇总!$A$2:$A$871,G$1,[2]掉落汇总!$C$2:$C$871,$Q$1)+SUMIFS(OFFSET([2]掉落汇总!$C$2:$C$871,,MATCH($B220,[2]掉落汇总!$D$1:$M$1)),[2]掉落汇总!$A$2:$A$871,G$1,[2]掉落汇总!$C$2:$C$871,$Q$2)/$Q$3)*宝箱投放计算!F220</f>
        <v>0</v>
      </c>
      <c r="H220">
        <f ca="1">(SUMIFS(OFFSET([2]掉落汇总!$C$2:$C$871,,MATCH($B220,[2]掉落汇总!$D$1:$M$1)),[2]掉落汇总!$A$2:$A$871,H$1,[2]掉落汇总!$C$2:$C$871,$Q$1)+SUMIFS(OFFSET([2]掉落汇总!$C$2:$C$871,,MATCH($B220,[2]掉落汇总!$D$1:$M$1)),[2]掉落汇总!$A$2:$A$871,H$1,[2]掉落汇总!$C$2:$C$871,$Q$2)/$Q$3)*宝箱投放计算!G220</f>
        <v>0</v>
      </c>
      <c r="I220">
        <f ca="1">(SUMIFS(OFFSET([2]掉落汇总!$C$2:$C$871,,MATCH($B220,[2]掉落汇总!$D$1:$M$1)),[2]掉落汇总!$A$2:$A$871,I$1,[2]掉落汇总!$C$2:$C$871,$Q$1)+SUMIFS(OFFSET([2]掉落汇总!$C$2:$C$871,,MATCH($B220,[2]掉落汇总!$D$1:$M$1)),[2]掉落汇总!$A$2:$A$871,I$1,[2]掉落汇总!$C$2:$C$871,$Q$2)/$Q$3)*宝箱投放计算!H220</f>
        <v>0</v>
      </c>
      <c r="J220">
        <f ca="1">(SUMIFS(OFFSET([2]掉落汇总!$C$2:$C$871,,MATCH($B220,[2]掉落汇总!$D$1:$M$1)),[2]掉落汇总!$A$2:$A$871,J$1,[2]掉落汇总!$C$2:$C$871,$Q$1)+SUMIFS(OFFSET([2]掉落汇总!$C$2:$C$871,,MATCH($B220,[2]掉落汇总!$D$1:$M$1)),[2]掉落汇总!$A$2:$A$871,J$1,[2]掉落汇总!$C$2:$C$871,$Q$2)/$Q$3)*宝箱投放计算!I220</f>
        <v>0</v>
      </c>
      <c r="K220">
        <f ca="1">(SUMIFS(OFFSET([2]掉落汇总!$C$2:$C$871,,MATCH($B220,[2]掉落汇总!$D$1:$M$1)),[2]掉落汇总!$A$2:$A$871,K$1,[2]掉落汇总!$C$2:$C$871,$Q$1)+SUMIFS(OFFSET([2]掉落汇总!$C$2:$C$871,,MATCH($B220,[2]掉落汇总!$D$1:$M$1)),[2]掉落汇总!$A$2:$A$871,K$1,[2]掉落汇总!$C$2:$C$871,$Q$2)/$Q$3)*宝箱投放计算!J220</f>
        <v>0</v>
      </c>
      <c r="L220">
        <f ca="1">(SUMIFS(OFFSET([2]掉落汇总!$C$2:$C$871,,MATCH($B220,[2]掉落汇总!$D$1:$M$1)),[2]掉落汇总!$A$2:$A$871,L$1,[2]掉落汇总!$C$2:$C$871,$Q$1)+SUMIFS(OFFSET([2]掉落汇总!$C$2:$C$871,,MATCH($B220,[2]掉落汇总!$D$1:$M$1)),[2]掉落汇总!$A$2:$A$871,L$1,[2]掉落汇总!$C$2:$C$871,$Q$2)/$Q$3)*宝箱投放计算!K220</f>
        <v>0.36522354606582519</v>
      </c>
      <c r="M220">
        <f ca="1">(SUMIFS(OFFSET([2]掉落汇总!$C$2:$C$871,,MATCH($B220,[2]掉落汇总!$D$1:$M$1)),[2]掉落汇总!$A$2:$A$871,M$1,[2]掉落汇总!$C$2:$C$871,$Q$1)+SUMIFS(OFFSET([2]掉落汇总!$C$2:$C$871,,MATCH($B220,[2]掉落汇总!$D$1:$M$1)),[2]掉落汇总!$A$2:$A$871,M$1,[2]掉落汇总!$C$2:$C$871,$Q$2)/$Q$3)*宝箱投放计算!L220</f>
        <v>0.36155552960411075</v>
      </c>
      <c r="N220">
        <f ca="1">(SUMIFS(OFFSET([2]掉落汇总!$C$2:$C$871,,MATCH($B220,[2]掉落汇总!$D$1:$M$1)),[2]掉落汇总!$A$2:$A$871,N$1,[2]掉落汇总!$C$2:$C$871,$Q$1)+SUMIFS(OFFSET([2]掉落汇总!$C$2:$C$871,,MATCH($B220,[2]掉落汇总!$D$1:$M$1)),[2]掉落汇总!$A$2:$A$871,N$1,[2]掉落汇总!$C$2:$C$871,$Q$2)/$Q$3)*宝箱投放计算!M220</f>
        <v>8.4091467912466203E-2</v>
      </c>
      <c r="O220">
        <f ca="1">(SUMIFS(OFFSET([2]掉落汇总!$C$2:$C$871,,MATCH($B220,[2]掉落汇总!$D$1:$M$1)),[2]掉落汇总!$A$2:$A$871,O$1,[2]掉落汇总!$C$2:$C$871,$Q$1)+SUMIFS(OFFSET([2]掉落汇总!$C$2:$C$871,,MATCH($B220,[2]掉落汇总!$D$1:$M$1)),[2]掉落汇总!$A$2:$A$871,O$1,[2]掉落汇总!$C$2:$C$871,$Q$2)/$Q$3)*宝箱投放计算!N220</f>
        <v>0.17426381605486088</v>
      </c>
    </row>
    <row r="221" spans="1:15" x14ac:dyDescent="0.2">
      <c r="A221">
        <f>玩家成长时间线!A221</f>
        <v>220</v>
      </c>
      <c r="B221">
        <f>玩家成长时间线!B221</f>
        <v>10</v>
      </c>
      <c r="C221">
        <f ca="1">SUM($D$2:D221)</f>
        <v>824.40407001515837</v>
      </c>
      <c r="D221">
        <f t="shared" ca="1" si="3"/>
        <v>3.4380017020360913</v>
      </c>
      <c r="E221">
        <f ca="1">(SUMIFS(OFFSET([2]掉落汇总!$C$2:$C$871,,MATCH($B221,[2]掉落汇总!$D$1:$M$1)),[2]掉落汇总!$A$2:$A$871,E$1,[2]掉落汇总!$C$2:$C$871,$Q$1)+SUMIFS(OFFSET([2]掉落汇总!$C$2:$C$871,,MATCH($B221,[2]掉落汇总!$D$1:$M$1)),[2]掉落汇总!$A$2:$A$871,E$1,[2]掉落汇总!$C$2:$C$871,$Q$2)/$Q$3)*宝箱投放计算!D221</f>
        <v>1.1284267227774856</v>
      </c>
      <c r="F221">
        <f ca="1">(SUMIFS(OFFSET([2]掉落汇总!$C$2:$C$871,,MATCH($B221,[2]掉落汇总!$D$1:$M$1)),[2]掉落汇总!$A$2:$A$871,F$1,[2]掉落汇总!$C$2:$C$871,$Q$1)+SUMIFS(OFFSET([2]掉落汇总!$C$2:$C$871,,MATCH($B221,[2]掉落汇总!$D$1:$M$1)),[2]掉落汇总!$A$2:$A$871,F$1,[2]掉落汇总!$C$2:$C$871,$Q$2)/$Q$3)*宝箱投放计算!E221</f>
        <v>1.3244406196213427</v>
      </c>
      <c r="G221">
        <f ca="1">(SUMIFS(OFFSET([2]掉落汇总!$C$2:$C$871,,MATCH($B221,[2]掉落汇总!$D$1:$M$1)),[2]掉落汇总!$A$2:$A$871,G$1,[2]掉落汇总!$C$2:$C$871,$Q$1)+SUMIFS(OFFSET([2]掉落汇总!$C$2:$C$871,,MATCH($B221,[2]掉落汇总!$D$1:$M$1)),[2]掉落汇总!$A$2:$A$871,G$1,[2]掉落汇总!$C$2:$C$871,$Q$2)/$Q$3)*宝箱投放计算!F221</f>
        <v>0</v>
      </c>
      <c r="H221">
        <f ca="1">(SUMIFS(OFFSET([2]掉落汇总!$C$2:$C$871,,MATCH($B221,[2]掉落汇总!$D$1:$M$1)),[2]掉落汇总!$A$2:$A$871,H$1,[2]掉落汇总!$C$2:$C$871,$Q$1)+SUMIFS(OFFSET([2]掉落汇总!$C$2:$C$871,,MATCH($B221,[2]掉落汇总!$D$1:$M$1)),[2]掉落汇总!$A$2:$A$871,H$1,[2]掉落汇总!$C$2:$C$871,$Q$2)/$Q$3)*宝箱投放计算!G221</f>
        <v>0</v>
      </c>
      <c r="I221">
        <f ca="1">(SUMIFS(OFFSET([2]掉落汇总!$C$2:$C$871,,MATCH($B221,[2]掉落汇总!$D$1:$M$1)),[2]掉落汇总!$A$2:$A$871,I$1,[2]掉落汇总!$C$2:$C$871,$Q$1)+SUMIFS(OFFSET([2]掉落汇总!$C$2:$C$871,,MATCH($B221,[2]掉落汇总!$D$1:$M$1)),[2]掉落汇总!$A$2:$A$871,I$1,[2]掉落汇总!$C$2:$C$871,$Q$2)/$Q$3)*宝箱投放计算!H221</f>
        <v>0</v>
      </c>
      <c r="J221">
        <f ca="1">(SUMIFS(OFFSET([2]掉落汇总!$C$2:$C$871,,MATCH($B221,[2]掉落汇总!$D$1:$M$1)),[2]掉落汇总!$A$2:$A$871,J$1,[2]掉落汇总!$C$2:$C$871,$Q$1)+SUMIFS(OFFSET([2]掉落汇总!$C$2:$C$871,,MATCH($B221,[2]掉落汇总!$D$1:$M$1)),[2]掉落汇总!$A$2:$A$871,J$1,[2]掉落汇总!$C$2:$C$871,$Q$2)/$Q$3)*宝箱投放计算!I221</f>
        <v>0</v>
      </c>
      <c r="K221">
        <f ca="1">(SUMIFS(OFFSET([2]掉落汇总!$C$2:$C$871,,MATCH($B221,[2]掉落汇总!$D$1:$M$1)),[2]掉落汇总!$A$2:$A$871,K$1,[2]掉落汇总!$C$2:$C$871,$Q$1)+SUMIFS(OFFSET([2]掉落汇总!$C$2:$C$871,,MATCH($B221,[2]掉落汇总!$D$1:$M$1)),[2]掉落汇总!$A$2:$A$871,K$1,[2]掉落汇总!$C$2:$C$871,$Q$2)/$Q$3)*宝箱投放计算!J221</f>
        <v>0</v>
      </c>
      <c r="L221">
        <f ca="1">(SUMIFS(OFFSET([2]掉落汇总!$C$2:$C$871,,MATCH($B221,[2]掉落汇总!$D$1:$M$1)),[2]掉落汇总!$A$2:$A$871,L$1,[2]掉落汇总!$C$2:$C$871,$Q$1)+SUMIFS(OFFSET([2]掉落汇总!$C$2:$C$871,,MATCH($B221,[2]掉落汇总!$D$1:$M$1)),[2]掉落汇总!$A$2:$A$871,L$1,[2]掉落汇总!$C$2:$C$871,$Q$2)/$Q$3)*宝箱投放计算!K221</f>
        <v>0.36522354606582519</v>
      </c>
      <c r="M221">
        <f ca="1">(SUMIFS(OFFSET([2]掉落汇总!$C$2:$C$871,,MATCH($B221,[2]掉落汇总!$D$1:$M$1)),[2]掉落汇总!$A$2:$A$871,M$1,[2]掉落汇总!$C$2:$C$871,$Q$1)+SUMIFS(OFFSET([2]掉落汇总!$C$2:$C$871,,MATCH($B221,[2]掉落汇总!$D$1:$M$1)),[2]掉落汇总!$A$2:$A$871,M$1,[2]掉落汇总!$C$2:$C$871,$Q$2)/$Q$3)*宝箱投放计算!L221</f>
        <v>0.36155552960411075</v>
      </c>
      <c r="N221">
        <f ca="1">(SUMIFS(OFFSET([2]掉落汇总!$C$2:$C$871,,MATCH($B221,[2]掉落汇总!$D$1:$M$1)),[2]掉落汇总!$A$2:$A$871,N$1,[2]掉落汇总!$C$2:$C$871,$Q$1)+SUMIFS(OFFSET([2]掉落汇总!$C$2:$C$871,,MATCH($B221,[2]掉落汇总!$D$1:$M$1)),[2]掉落汇总!$A$2:$A$871,N$1,[2]掉落汇总!$C$2:$C$871,$Q$2)/$Q$3)*宝箱投放计算!M221</f>
        <v>8.4091467912466203E-2</v>
      </c>
      <c r="O221">
        <f ca="1">(SUMIFS(OFFSET([2]掉落汇总!$C$2:$C$871,,MATCH($B221,[2]掉落汇总!$D$1:$M$1)),[2]掉落汇总!$A$2:$A$871,O$1,[2]掉落汇总!$C$2:$C$871,$Q$1)+SUMIFS(OFFSET([2]掉落汇总!$C$2:$C$871,,MATCH($B221,[2]掉落汇总!$D$1:$M$1)),[2]掉落汇总!$A$2:$A$871,O$1,[2]掉落汇总!$C$2:$C$871,$Q$2)/$Q$3)*宝箱投放计算!N221</f>
        <v>0.17426381605486088</v>
      </c>
    </row>
    <row r="222" spans="1:15" x14ac:dyDescent="0.2">
      <c r="A222">
        <f>玩家成长时间线!A222</f>
        <v>221</v>
      </c>
      <c r="B222">
        <f>玩家成长时间线!B222</f>
        <v>10</v>
      </c>
      <c r="C222">
        <f ca="1">SUM($D$2:D222)</f>
        <v>827.84661669352272</v>
      </c>
      <c r="D222">
        <f t="shared" ca="1" si="3"/>
        <v>3.4425466783643395</v>
      </c>
      <c r="E222">
        <f ca="1">(SUMIFS(OFFSET([2]掉落汇总!$C$2:$C$871,,MATCH($B222,[2]掉落汇总!$D$1:$M$1)),[2]掉落汇总!$A$2:$A$871,E$1,[2]掉落汇总!$C$2:$C$871,$Q$1)+SUMIFS(OFFSET([2]掉落汇总!$C$2:$C$871,,MATCH($B222,[2]掉落汇总!$D$1:$M$1)),[2]掉落汇总!$A$2:$A$871,E$1,[2]掉落汇总!$C$2:$C$871,$Q$2)/$Q$3)*宝箱投放计算!D222</f>
        <v>1.1329716991057337</v>
      </c>
      <c r="F222">
        <f ca="1">(SUMIFS(OFFSET([2]掉落汇总!$C$2:$C$871,,MATCH($B222,[2]掉落汇总!$D$1:$M$1)),[2]掉落汇总!$A$2:$A$871,F$1,[2]掉落汇总!$C$2:$C$871,$Q$1)+SUMIFS(OFFSET([2]掉落汇总!$C$2:$C$871,,MATCH($B222,[2]掉落汇总!$D$1:$M$1)),[2]掉落汇总!$A$2:$A$871,F$1,[2]掉落汇总!$C$2:$C$871,$Q$2)/$Q$3)*宝箱投放计算!E222</f>
        <v>1.3244406196213427</v>
      </c>
      <c r="G222">
        <f ca="1">(SUMIFS(OFFSET([2]掉落汇总!$C$2:$C$871,,MATCH($B222,[2]掉落汇总!$D$1:$M$1)),[2]掉落汇总!$A$2:$A$871,G$1,[2]掉落汇总!$C$2:$C$871,$Q$1)+SUMIFS(OFFSET([2]掉落汇总!$C$2:$C$871,,MATCH($B222,[2]掉落汇总!$D$1:$M$1)),[2]掉落汇总!$A$2:$A$871,G$1,[2]掉落汇总!$C$2:$C$871,$Q$2)/$Q$3)*宝箱投放计算!F222</f>
        <v>0</v>
      </c>
      <c r="H222">
        <f ca="1">(SUMIFS(OFFSET([2]掉落汇总!$C$2:$C$871,,MATCH($B222,[2]掉落汇总!$D$1:$M$1)),[2]掉落汇总!$A$2:$A$871,H$1,[2]掉落汇总!$C$2:$C$871,$Q$1)+SUMIFS(OFFSET([2]掉落汇总!$C$2:$C$871,,MATCH($B222,[2]掉落汇总!$D$1:$M$1)),[2]掉落汇总!$A$2:$A$871,H$1,[2]掉落汇总!$C$2:$C$871,$Q$2)/$Q$3)*宝箱投放计算!G222</f>
        <v>0</v>
      </c>
      <c r="I222">
        <f ca="1">(SUMIFS(OFFSET([2]掉落汇总!$C$2:$C$871,,MATCH($B222,[2]掉落汇总!$D$1:$M$1)),[2]掉落汇总!$A$2:$A$871,I$1,[2]掉落汇总!$C$2:$C$871,$Q$1)+SUMIFS(OFFSET([2]掉落汇总!$C$2:$C$871,,MATCH($B222,[2]掉落汇总!$D$1:$M$1)),[2]掉落汇总!$A$2:$A$871,I$1,[2]掉落汇总!$C$2:$C$871,$Q$2)/$Q$3)*宝箱投放计算!H222</f>
        <v>0</v>
      </c>
      <c r="J222">
        <f ca="1">(SUMIFS(OFFSET([2]掉落汇总!$C$2:$C$871,,MATCH($B222,[2]掉落汇总!$D$1:$M$1)),[2]掉落汇总!$A$2:$A$871,J$1,[2]掉落汇总!$C$2:$C$871,$Q$1)+SUMIFS(OFFSET([2]掉落汇总!$C$2:$C$871,,MATCH($B222,[2]掉落汇总!$D$1:$M$1)),[2]掉落汇总!$A$2:$A$871,J$1,[2]掉落汇总!$C$2:$C$871,$Q$2)/$Q$3)*宝箱投放计算!I222</f>
        <v>0</v>
      </c>
      <c r="K222">
        <f ca="1">(SUMIFS(OFFSET([2]掉落汇总!$C$2:$C$871,,MATCH($B222,[2]掉落汇总!$D$1:$M$1)),[2]掉落汇总!$A$2:$A$871,K$1,[2]掉落汇总!$C$2:$C$871,$Q$1)+SUMIFS(OFFSET([2]掉落汇总!$C$2:$C$871,,MATCH($B222,[2]掉落汇总!$D$1:$M$1)),[2]掉落汇总!$A$2:$A$871,K$1,[2]掉落汇总!$C$2:$C$871,$Q$2)/$Q$3)*宝箱投放计算!J222</f>
        <v>0</v>
      </c>
      <c r="L222">
        <f ca="1">(SUMIFS(OFFSET([2]掉落汇总!$C$2:$C$871,,MATCH($B222,[2]掉落汇总!$D$1:$M$1)),[2]掉落汇总!$A$2:$A$871,L$1,[2]掉落汇总!$C$2:$C$871,$Q$1)+SUMIFS(OFFSET([2]掉落汇总!$C$2:$C$871,,MATCH($B222,[2]掉落汇总!$D$1:$M$1)),[2]掉落汇总!$A$2:$A$871,L$1,[2]掉落汇总!$C$2:$C$871,$Q$2)/$Q$3)*宝箱投放计算!K222</f>
        <v>0.36522354606582519</v>
      </c>
      <c r="M222">
        <f ca="1">(SUMIFS(OFFSET([2]掉落汇总!$C$2:$C$871,,MATCH($B222,[2]掉落汇总!$D$1:$M$1)),[2]掉落汇总!$A$2:$A$871,M$1,[2]掉落汇总!$C$2:$C$871,$Q$1)+SUMIFS(OFFSET([2]掉落汇总!$C$2:$C$871,,MATCH($B222,[2]掉落汇总!$D$1:$M$1)),[2]掉落汇总!$A$2:$A$871,M$1,[2]掉落汇总!$C$2:$C$871,$Q$2)/$Q$3)*宝箱投放计算!L222</f>
        <v>0.36155552960411075</v>
      </c>
      <c r="N222">
        <f ca="1">(SUMIFS(OFFSET([2]掉落汇总!$C$2:$C$871,,MATCH($B222,[2]掉落汇总!$D$1:$M$1)),[2]掉落汇总!$A$2:$A$871,N$1,[2]掉落汇总!$C$2:$C$871,$Q$1)+SUMIFS(OFFSET([2]掉落汇总!$C$2:$C$871,,MATCH($B222,[2]掉落汇总!$D$1:$M$1)),[2]掉落汇总!$A$2:$A$871,N$1,[2]掉落汇总!$C$2:$C$871,$Q$2)/$Q$3)*宝箱投放计算!M222</f>
        <v>8.4091467912466203E-2</v>
      </c>
      <c r="O222">
        <f ca="1">(SUMIFS(OFFSET([2]掉落汇总!$C$2:$C$871,,MATCH($B222,[2]掉落汇总!$D$1:$M$1)),[2]掉落汇总!$A$2:$A$871,O$1,[2]掉落汇总!$C$2:$C$871,$Q$1)+SUMIFS(OFFSET([2]掉落汇总!$C$2:$C$871,,MATCH($B222,[2]掉落汇总!$D$1:$M$1)),[2]掉落汇总!$A$2:$A$871,O$1,[2]掉落汇总!$C$2:$C$871,$Q$2)/$Q$3)*宝箱投放计算!N222</f>
        <v>0.17426381605486088</v>
      </c>
    </row>
    <row r="223" spans="1:15" x14ac:dyDescent="0.2">
      <c r="A223">
        <f>玩家成长时间线!A223</f>
        <v>222</v>
      </c>
      <c r="B223">
        <f>玩家成长时间线!B223</f>
        <v>10</v>
      </c>
      <c r="C223">
        <f ca="1">SUM($D$2:D223)</f>
        <v>831.3391581114978</v>
      </c>
      <c r="D223">
        <f t="shared" ca="1" si="3"/>
        <v>3.4925414179750707</v>
      </c>
      <c r="E223">
        <f ca="1">(SUMIFS(OFFSET([2]掉落汇总!$C$2:$C$871,,MATCH($B223,[2]掉落汇总!$D$1:$M$1)),[2]掉落汇总!$A$2:$A$871,E$1,[2]掉落汇总!$C$2:$C$871,$Q$1)+SUMIFS(OFFSET([2]掉落汇总!$C$2:$C$871,,MATCH($B223,[2]掉落汇总!$D$1:$M$1)),[2]掉落汇总!$A$2:$A$871,E$1,[2]掉落汇总!$C$2:$C$871,$Q$2)/$Q$3)*宝箱投放计算!D223</f>
        <v>1.1829664387164649</v>
      </c>
      <c r="F223">
        <f ca="1">(SUMIFS(OFFSET([2]掉落汇总!$C$2:$C$871,,MATCH($B223,[2]掉落汇总!$D$1:$M$1)),[2]掉落汇总!$A$2:$A$871,F$1,[2]掉落汇总!$C$2:$C$871,$Q$1)+SUMIFS(OFFSET([2]掉落汇总!$C$2:$C$871,,MATCH($B223,[2]掉落汇总!$D$1:$M$1)),[2]掉落汇总!$A$2:$A$871,F$1,[2]掉落汇总!$C$2:$C$871,$Q$2)/$Q$3)*宝箱投放计算!E223</f>
        <v>1.3244406196213427</v>
      </c>
      <c r="G223">
        <f ca="1">(SUMIFS(OFFSET([2]掉落汇总!$C$2:$C$871,,MATCH($B223,[2]掉落汇总!$D$1:$M$1)),[2]掉落汇总!$A$2:$A$871,G$1,[2]掉落汇总!$C$2:$C$871,$Q$1)+SUMIFS(OFFSET([2]掉落汇总!$C$2:$C$871,,MATCH($B223,[2]掉落汇总!$D$1:$M$1)),[2]掉落汇总!$A$2:$A$871,G$1,[2]掉落汇总!$C$2:$C$871,$Q$2)/$Q$3)*宝箱投放计算!F223</f>
        <v>0</v>
      </c>
      <c r="H223">
        <f ca="1">(SUMIFS(OFFSET([2]掉落汇总!$C$2:$C$871,,MATCH($B223,[2]掉落汇总!$D$1:$M$1)),[2]掉落汇总!$A$2:$A$871,H$1,[2]掉落汇总!$C$2:$C$871,$Q$1)+SUMIFS(OFFSET([2]掉落汇总!$C$2:$C$871,,MATCH($B223,[2]掉落汇总!$D$1:$M$1)),[2]掉落汇总!$A$2:$A$871,H$1,[2]掉落汇总!$C$2:$C$871,$Q$2)/$Q$3)*宝箱投放计算!G223</f>
        <v>0</v>
      </c>
      <c r="I223">
        <f ca="1">(SUMIFS(OFFSET([2]掉落汇总!$C$2:$C$871,,MATCH($B223,[2]掉落汇总!$D$1:$M$1)),[2]掉落汇总!$A$2:$A$871,I$1,[2]掉落汇总!$C$2:$C$871,$Q$1)+SUMIFS(OFFSET([2]掉落汇总!$C$2:$C$871,,MATCH($B223,[2]掉落汇总!$D$1:$M$1)),[2]掉落汇总!$A$2:$A$871,I$1,[2]掉落汇总!$C$2:$C$871,$Q$2)/$Q$3)*宝箱投放计算!H223</f>
        <v>0</v>
      </c>
      <c r="J223">
        <f ca="1">(SUMIFS(OFFSET([2]掉落汇总!$C$2:$C$871,,MATCH($B223,[2]掉落汇总!$D$1:$M$1)),[2]掉落汇总!$A$2:$A$871,J$1,[2]掉落汇总!$C$2:$C$871,$Q$1)+SUMIFS(OFFSET([2]掉落汇总!$C$2:$C$871,,MATCH($B223,[2]掉落汇总!$D$1:$M$1)),[2]掉落汇总!$A$2:$A$871,J$1,[2]掉落汇总!$C$2:$C$871,$Q$2)/$Q$3)*宝箱投放计算!I223</f>
        <v>0</v>
      </c>
      <c r="K223">
        <f ca="1">(SUMIFS(OFFSET([2]掉落汇总!$C$2:$C$871,,MATCH($B223,[2]掉落汇总!$D$1:$M$1)),[2]掉落汇总!$A$2:$A$871,K$1,[2]掉落汇总!$C$2:$C$871,$Q$1)+SUMIFS(OFFSET([2]掉落汇总!$C$2:$C$871,,MATCH($B223,[2]掉落汇总!$D$1:$M$1)),[2]掉落汇总!$A$2:$A$871,K$1,[2]掉落汇总!$C$2:$C$871,$Q$2)/$Q$3)*宝箱投放计算!J223</f>
        <v>0</v>
      </c>
      <c r="L223">
        <f ca="1">(SUMIFS(OFFSET([2]掉落汇总!$C$2:$C$871,,MATCH($B223,[2]掉落汇总!$D$1:$M$1)),[2]掉落汇总!$A$2:$A$871,L$1,[2]掉落汇总!$C$2:$C$871,$Q$1)+SUMIFS(OFFSET([2]掉落汇总!$C$2:$C$871,,MATCH($B223,[2]掉落汇总!$D$1:$M$1)),[2]掉落汇总!$A$2:$A$871,L$1,[2]掉落汇总!$C$2:$C$871,$Q$2)/$Q$3)*宝箱投放计算!K223</f>
        <v>0.36522354606582519</v>
      </c>
      <c r="M223">
        <f ca="1">(SUMIFS(OFFSET([2]掉落汇总!$C$2:$C$871,,MATCH($B223,[2]掉落汇总!$D$1:$M$1)),[2]掉落汇总!$A$2:$A$871,M$1,[2]掉落汇总!$C$2:$C$871,$Q$1)+SUMIFS(OFFSET([2]掉落汇总!$C$2:$C$871,,MATCH($B223,[2]掉落汇总!$D$1:$M$1)),[2]掉落汇总!$A$2:$A$871,M$1,[2]掉落汇总!$C$2:$C$871,$Q$2)/$Q$3)*宝箱投放计算!L223</f>
        <v>0.36155552960411075</v>
      </c>
      <c r="N223">
        <f ca="1">(SUMIFS(OFFSET([2]掉落汇总!$C$2:$C$871,,MATCH($B223,[2]掉落汇总!$D$1:$M$1)),[2]掉落汇总!$A$2:$A$871,N$1,[2]掉落汇总!$C$2:$C$871,$Q$1)+SUMIFS(OFFSET([2]掉落汇总!$C$2:$C$871,,MATCH($B223,[2]掉落汇总!$D$1:$M$1)),[2]掉落汇总!$A$2:$A$871,N$1,[2]掉落汇总!$C$2:$C$871,$Q$2)/$Q$3)*宝箱投放计算!M223</f>
        <v>8.4091467912466203E-2</v>
      </c>
      <c r="O223">
        <f ca="1">(SUMIFS(OFFSET([2]掉落汇总!$C$2:$C$871,,MATCH($B223,[2]掉落汇总!$D$1:$M$1)),[2]掉落汇总!$A$2:$A$871,O$1,[2]掉落汇总!$C$2:$C$871,$Q$1)+SUMIFS(OFFSET([2]掉落汇总!$C$2:$C$871,,MATCH($B223,[2]掉落汇总!$D$1:$M$1)),[2]掉落汇总!$A$2:$A$871,O$1,[2]掉落汇总!$C$2:$C$871,$Q$2)/$Q$3)*宝箱投放计算!N223</f>
        <v>0.17426381605486088</v>
      </c>
    </row>
    <row r="224" spans="1:15" x14ac:dyDescent="0.2">
      <c r="A224">
        <f>玩家成长时间线!A224</f>
        <v>223</v>
      </c>
      <c r="B224">
        <f>玩家成长时间线!B224</f>
        <v>10</v>
      </c>
      <c r="C224">
        <f ca="1">SUM($D$2:D224)</f>
        <v>834.79079474251864</v>
      </c>
      <c r="D224">
        <f t="shared" ca="1" si="3"/>
        <v>3.4516366310208362</v>
      </c>
      <c r="E224">
        <f ca="1">(SUMIFS(OFFSET([2]掉落汇总!$C$2:$C$871,,MATCH($B224,[2]掉落汇总!$D$1:$M$1)),[2]掉落汇总!$A$2:$A$871,E$1,[2]掉落汇总!$C$2:$C$871,$Q$1)+SUMIFS(OFFSET([2]掉落汇总!$C$2:$C$871,,MATCH($B224,[2]掉落汇总!$D$1:$M$1)),[2]掉落汇总!$A$2:$A$871,E$1,[2]掉落汇总!$C$2:$C$871,$Q$2)/$Q$3)*宝箱投放计算!D224</f>
        <v>1.1420616517622304</v>
      </c>
      <c r="F224">
        <f ca="1">(SUMIFS(OFFSET([2]掉落汇总!$C$2:$C$871,,MATCH($B224,[2]掉落汇总!$D$1:$M$1)),[2]掉落汇总!$A$2:$A$871,F$1,[2]掉落汇总!$C$2:$C$871,$Q$1)+SUMIFS(OFFSET([2]掉落汇总!$C$2:$C$871,,MATCH($B224,[2]掉落汇总!$D$1:$M$1)),[2]掉落汇总!$A$2:$A$871,F$1,[2]掉落汇总!$C$2:$C$871,$Q$2)/$Q$3)*宝箱投放计算!E224</f>
        <v>1.3244406196213427</v>
      </c>
      <c r="G224">
        <f ca="1">(SUMIFS(OFFSET([2]掉落汇总!$C$2:$C$871,,MATCH($B224,[2]掉落汇总!$D$1:$M$1)),[2]掉落汇总!$A$2:$A$871,G$1,[2]掉落汇总!$C$2:$C$871,$Q$1)+SUMIFS(OFFSET([2]掉落汇总!$C$2:$C$871,,MATCH($B224,[2]掉落汇总!$D$1:$M$1)),[2]掉落汇总!$A$2:$A$871,G$1,[2]掉落汇总!$C$2:$C$871,$Q$2)/$Q$3)*宝箱投放计算!F224</f>
        <v>0</v>
      </c>
      <c r="H224">
        <f ca="1">(SUMIFS(OFFSET([2]掉落汇总!$C$2:$C$871,,MATCH($B224,[2]掉落汇总!$D$1:$M$1)),[2]掉落汇总!$A$2:$A$871,H$1,[2]掉落汇总!$C$2:$C$871,$Q$1)+SUMIFS(OFFSET([2]掉落汇总!$C$2:$C$871,,MATCH($B224,[2]掉落汇总!$D$1:$M$1)),[2]掉落汇总!$A$2:$A$871,H$1,[2]掉落汇总!$C$2:$C$871,$Q$2)/$Q$3)*宝箱投放计算!G224</f>
        <v>0</v>
      </c>
      <c r="I224">
        <f ca="1">(SUMIFS(OFFSET([2]掉落汇总!$C$2:$C$871,,MATCH($B224,[2]掉落汇总!$D$1:$M$1)),[2]掉落汇总!$A$2:$A$871,I$1,[2]掉落汇总!$C$2:$C$871,$Q$1)+SUMIFS(OFFSET([2]掉落汇总!$C$2:$C$871,,MATCH($B224,[2]掉落汇总!$D$1:$M$1)),[2]掉落汇总!$A$2:$A$871,I$1,[2]掉落汇总!$C$2:$C$871,$Q$2)/$Q$3)*宝箱投放计算!H224</f>
        <v>0</v>
      </c>
      <c r="J224">
        <f ca="1">(SUMIFS(OFFSET([2]掉落汇总!$C$2:$C$871,,MATCH($B224,[2]掉落汇总!$D$1:$M$1)),[2]掉落汇总!$A$2:$A$871,J$1,[2]掉落汇总!$C$2:$C$871,$Q$1)+SUMIFS(OFFSET([2]掉落汇总!$C$2:$C$871,,MATCH($B224,[2]掉落汇总!$D$1:$M$1)),[2]掉落汇总!$A$2:$A$871,J$1,[2]掉落汇总!$C$2:$C$871,$Q$2)/$Q$3)*宝箱投放计算!I224</f>
        <v>0</v>
      </c>
      <c r="K224">
        <f ca="1">(SUMIFS(OFFSET([2]掉落汇总!$C$2:$C$871,,MATCH($B224,[2]掉落汇总!$D$1:$M$1)),[2]掉落汇总!$A$2:$A$871,K$1,[2]掉落汇总!$C$2:$C$871,$Q$1)+SUMIFS(OFFSET([2]掉落汇总!$C$2:$C$871,,MATCH($B224,[2]掉落汇总!$D$1:$M$1)),[2]掉落汇总!$A$2:$A$871,K$1,[2]掉落汇总!$C$2:$C$871,$Q$2)/$Q$3)*宝箱投放计算!J224</f>
        <v>0</v>
      </c>
      <c r="L224">
        <f ca="1">(SUMIFS(OFFSET([2]掉落汇总!$C$2:$C$871,,MATCH($B224,[2]掉落汇总!$D$1:$M$1)),[2]掉落汇总!$A$2:$A$871,L$1,[2]掉落汇总!$C$2:$C$871,$Q$1)+SUMIFS(OFFSET([2]掉落汇总!$C$2:$C$871,,MATCH($B224,[2]掉落汇总!$D$1:$M$1)),[2]掉落汇总!$A$2:$A$871,L$1,[2]掉落汇总!$C$2:$C$871,$Q$2)/$Q$3)*宝箱投放计算!K224</f>
        <v>0.36522354606582519</v>
      </c>
      <c r="M224">
        <f ca="1">(SUMIFS(OFFSET([2]掉落汇总!$C$2:$C$871,,MATCH($B224,[2]掉落汇总!$D$1:$M$1)),[2]掉落汇总!$A$2:$A$871,M$1,[2]掉落汇总!$C$2:$C$871,$Q$1)+SUMIFS(OFFSET([2]掉落汇总!$C$2:$C$871,,MATCH($B224,[2]掉落汇总!$D$1:$M$1)),[2]掉落汇总!$A$2:$A$871,M$1,[2]掉落汇总!$C$2:$C$871,$Q$2)/$Q$3)*宝箱投放计算!L224</f>
        <v>0.36155552960411075</v>
      </c>
      <c r="N224">
        <f ca="1">(SUMIFS(OFFSET([2]掉落汇总!$C$2:$C$871,,MATCH($B224,[2]掉落汇总!$D$1:$M$1)),[2]掉落汇总!$A$2:$A$871,N$1,[2]掉落汇总!$C$2:$C$871,$Q$1)+SUMIFS(OFFSET([2]掉落汇总!$C$2:$C$871,,MATCH($B224,[2]掉落汇总!$D$1:$M$1)),[2]掉落汇总!$A$2:$A$871,N$1,[2]掉落汇总!$C$2:$C$871,$Q$2)/$Q$3)*宝箱投放计算!M224</f>
        <v>8.4091467912466203E-2</v>
      </c>
      <c r="O224">
        <f ca="1">(SUMIFS(OFFSET([2]掉落汇总!$C$2:$C$871,,MATCH($B224,[2]掉落汇总!$D$1:$M$1)),[2]掉落汇总!$A$2:$A$871,O$1,[2]掉落汇总!$C$2:$C$871,$Q$1)+SUMIFS(OFFSET([2]掉落汇总!$C$2:$C$871,,MATCH($B224,[2]掉落汇总!$D$1:$M$1)),[2]掉落汇总!$A$2:$A$871,O$1,[2]掉落汇总!$C$2:$C$871,$Q$2)/$Q$3)*宝箱投放计算!N224</f>
        <v>0.17426381605486088</v>
      </c>
    </row>
    <row r="225" spans="1:15" x14ac:dyDescent="0.2">
      <c r="A225">
        <f>玩家成长时间线!A225</f>
        <v>224</v>
      </c>
      <c r="B225">
        <f>玩家成长时间线!B225</f>
        <v>8</v>
      </c>
      <c r="C225">
        <f ca="1">SUM($D$2:D225)</f>
        <v>837.88341390554524</v>
      </c>
      <c r="D225">
        <f t="shared" ca="1" si="3"/>
        <v>3.0926191630266455</v>
      </c>
      <c r="E225">
        <f ca="1">(SUMIFS(OFFSET([2]掉落汇总!$C$2:$C$871,,MATCH($B225,[2]掉落汇总!$D$1:$M$1)),[2]掉落汇总!$A$2:$A$871,E$1,[2]掉落汇总!$C$2:$C$871,$Q$1)+SUMIFS(OFFSET([2]掉落汇总!$C$2:$C$871,,MATCH($B225,[2]掉落汇总!$D$1:$M$1)),[2]掉落汇总!$A$2:$A$871,E$1,[2]掉落汇总!$C$2:$C$871,$Q$2)/$Q$3)*宝箱投放计算!D225</f>
        <v>1.0479323076923082</v>
      </c>
      <c r="F225">
        <f ca="1">(SUMIFS(OFFSET([2]掉落汇总!$C$2:$C$871,,MATCH($B225,[2]掉落汇总!$D$1:$M$1)),[2]掉落汇总!$A$2:$A$871,F$1,[2]掉落汇总!$C$2:$C$871,$Q$1)+SUMIFS(OFFSET([2]掉落汇总!$C$2:$C$871,,MATCH($B225,[2]掉落汇总!$D$1:$M$1)),[2]掉落汇总!$A$2:$A$871,F$1,[2]掉落汇总!$C$2:$C$871,$Q$2)/$Q$3)*宝箱投放计算!E225</f>
        <v>1.0595524956970743</v>
      </c>
      <c r="G225">
        <f ca="1">(SUMIFS(OFFSET([2]掉落汇总!$C$2:$C$871,,MATCH($B225,[2]掉落汇总!$D$1:$M$1)),[2]掉落汇总!$A$2:$A$871,G$1,[2]掉落汇总!$C$2:$C$871,$Q$1)+SUMIFS(OFFSET([2]掉落汇总!$C$2:$C$871,,MATCH($B225,[2]掉落汇总!$D$1:$M$1)),[2]掉落汇总!$A$2:$A$871,G$1,[2]掉落汇总!$C$2:$C$871,$Q$2)/$Q$3)*宝箱投放计算!F225</f>
        <v>0</v>
      </c>
      <c r="H225">
        <f ca="1">(SUMIFS(OFFSET([2]掉落汇总!$C$2:$C$871,,MATCH($B225,[2]掉落汇总!$D$1:$M$1)),[2]掉落汇总!$A$2:$A$871,H$1,[2]掉落汇总!$C$2:$C$871,$Q$1)+SUMIFS(OFFSET([2]掉落汇总!$C$2:$C$871,,MATCH($B225,[2]掉落汇总!$D$1:$M$1)),[2]掉落汇总!$A$2:$A$871,H$1,[2]掉落汇总!$C$2:$C$871,$Q$2)/$Q$3)*宝箱投放计算!G225</f>
        <v>0</v>
      </c>
      <c r="I225">
        <f ca="1">(SUMIFS(OFFSET([2]掉落汇总!$C$2:$C$871,,MATCH($B225,[2]掉落汇总!$D$1:$M$1)),[2]掉落汇总!$A$2:$A$871,I$1,[2]掉落汇总!$C$2:$C$871,$Q$1)+SUMIFS(OFFSET([2]掉落汇总!$C$2:$C$871,,MATCH($B225,[2]掉落汇总!$D$1:$M$1)),[2]掉落汇总!$A$2:$A$871,I$1,[2]掉落汇总!$C$2:$C$871,$Q$2)/$Q$3)*宝箱投放计算!H225</f>
        <v>0</v>
      </c>
      <c r="J225">
        <f ca="1">(SUMIFS(OFFSET([2]掉落汇总!$C$2:$C$871,,MATCH($B225,[2]掉落汇总!$D$1:$M$1)),[2]掉落汇总!$A$2:$A$871,J$1,[2]掉落汇总!$C$2:$C$871,$Q$1)+SUMIFS(OFFSET([2]掉落汇总!$C$2:$C$871,,MATCH($B225,[2]掉落汇总!$D$1:$M$1)),[2]掉落汇总!$A$2:$A$871,J$1,[2]掉落汇总!$C$2:$C$871,$Q$2)/$Q$3)*宝箱投放计算!I225</f>
        <v>0</v>
      </c>
      <c r="K225">
        <f ca="1">(SUMIFS(OFFSET([2]掉落汇总!$C$2:$C$871,,MATCH($B225,[2]掉落汇总!$D$1:$M$1)),[2]掉落汇总!$A$2:$A$871,K$1,[2]掉落汇总!$C$2:$C$871,$Q$1)+SUMIFS(OFFSET([2]掉落汇总!$C$2:$C$871,,MATCH($B225,[2]掉落汇总!$D$1:$M$1)),[2]掉落汇总!$A$2:$A$871,K$1,[2]掉落汇总!$C$2:$C$871,$Q$2)/$Q$3)*宝箱投放计算!J225</f>
        <v>0</v>
      </c>
      <c r="L225">
        <f ca="1">(SUMIFS(OFFSET([2]掉落汇总!$C$2:$C$871,,MATCH($B225,[2]掉落汇总!$D$1:$M$1)),[2]掉落汇总!$A$2:$A$871,L$1,[2]掉落汇总!$C$2:$C$871,$Q$1)+SUMIFS(OFFSET([2]掉落汇总!$C$2:$C$871,,MATCH($B225,[2]掉落汇总!$D$1:$M$1)),[2]掉落汇总!$A$2:$A$871,L$1,[2]掉落汇总!$C$2:$C$871,$Q$2)/$Q$3)*宝箱投放计算!K225</f>
        <v>0.36522354606582519</v>
      </c>
      <c r="M225">
        <f ca="1">(SUMIFS(OFFSET([2]掉落汇总!$C$2:$C$871,,MATCH($B225,[2]掉落汇总!$D$1:$M$1)),[2]掉落汇总!$A$2:$A$871,M$1,[2]掉落汇总!$C$2:$C$871,$Q$1)+SUMIFS(OFFSET([2]掉落汇总!$C$2:$C$871,,MATCH($B225,[2]掉落汇总!$D$1:$M$1)),[2]掉落汇总!$A$2:$A$871,M$1,[2]掉落汇总!$C$2:$C$871,$Q$2)/$Q$3)*宝箱投放计算!L225</f>
        <v>0.36155552960411075</v>
      </c>
      <c r="N225">
        <f ca="1">(SUMIFS(OFFSET([2]掉落汇总!$C$2:$C$871,,MATCH($B225,[2]掉落汇总!$D$1:$M$1)),[2]掉落汇总!$A$2:$A$871,N$1,[2]掉落汇总!$C$2:$C$871,$Q$1)+SUMIFS(OFFSET([2]掉落汇总!$C$2:$C$871,,MATCH($B225,[2]掉落汇总!$D$1:$M$1)),[2]掉落汇总!$A$2:$A$871,N$1,[2]掉落汇总!$C$2:$C$871,$Q$2)/$Q$3)*宝箱投放计算!M225</f>
        <v>8.4091467912466203E-2</v>
      </c>
      <c r="O225">
        <f ca="1">(SUMIFS(OFFSET([2]掉落汇总!$C$2:$C$871,,MATCH($B225,[2]掉落汇总!$D$1:$M$1)),[2]掉落汇总!$A$2:$A$871,O$1,[2]掉落汇总!$C$2:$C$871,$Q$1)+SUMIFS(OFFSET([2]掉落汇总!$C$2:$C$871,,MATCH($B225,[2]掉落汇总!$D$1:$M$1)),[2]掉落汇总!$A$2:$A$871,O$1,[2]掉落汇总!$C$2:$C$871,$Q$2)/$Q$3)*宝箱投放计算!N225</f>
        <v>0.17426381605486088</v>
      </c>
    </row>
    <row r="226" spans="1:15" x14ac:dyDescent="0.2">
      <c r="A226">
        <f>玩家成长时间线!A226</f>
        <v>225</v>
      </c>
      <c r="B226">
        <f>玩家成长时间线!B226</f>
        <v>8</v>
      </c>
      <c r="C226">
        <f ca="1">SUM($D$2:D226)</f>
        <v>840.86387922241806</v>
      </c>
      <c r="D226">
        <f t="shared" ca="1" si="3"/>
        <v>2.9804653168727993</v>
      </c>
      <c r="E226">
        <f ca="1">(SUMIFS(OFFSET([2]掉落汇总!$C$2:$C$871,,MATCH($B226,[2]掉落汇总!$D$1:$M$1)),[2]掉落汇总!$A$2:$A$871,E$1,[2]掉落汇总!$C$2:$C$871,$Q$1)+SUMIFS(OFFSET([2]掉落汇总!$C$2:$C$871,,MATCH($B226,[2]掉落汇总!$D$1:$M$1)),[2]掉落汇总!$A$2:$A$871,E$1,[2]掉落汇总!$C$2:$C$871,$Q$2)/$Q$3)*宝箱投放计算!D226</f>
        <v>0.935778461538462</v>
      </c>
      <c r="F226">
        <f ca="1">(SUMIFS(OFFSET([2]掉落汇总!$C$2:$C$871,,MATCH($B226,[2]掉落汇总!$D$1:$M$1)),[2]掉落汇总!$A$2:$A$871,F$1,[2]掉落汇总!$C$2:$C$871,$Q$1)+SUMIFS(OFFSET([2]掉落汇总!$C$2:$C$871,,MATCH($B226,[2]掉落汇总!$D$1:$M$1)),[2]掉落汇总!$A$2:$A$871,F$1,[2]掉落汇总!$C$2:$C$871,$Q$2)/$Q$3)*宝箱投放计算!E226</f>
        <v>1.0595524956970743</v>
      </c>
      <c r="G226">
        <f ca="1">(SUMIFS(OFFSET([2]掉落汇总!$C$2:$C$871,,MATCH($B226,[2]掉落汇总!$D$1:$M$1)),[2]掉落汇总!$A$2:$A$871,G$1,[2]掉落汇总!$C$2:$C$871,$Q$1)+SUMIFS(OFFSET([2]掉落汇总!$C$2:$C$871,,MATCH($B226,[2]掉落汇总!$D$1:$M$1)),[2]掉落汇总!$A$2:$A$871,G$1,[2]掉落汇总!$C$2:$C$871,$Q$2)/$Q$3)*宝箱投放计算!F226</f>
        <v>0</v>
      </c>
      <c r="H226">
        <f ca="1">(SUMIFS(OFFSET([2]掉落汇总!$C$2:$C$871,,MATCH($B226,[2]掉落汇总!$D$1:$M$1)),[2]掉落汇总!$A$2:$A$871,H$1,[2]掉落汇总!$C$2:$C$871,$Q$1)+SUMIFS(OFFSET([2]掉落汇总!$C$2:$C$871,,MATCH($B226,[2]掉落汇总!$D$1:$M$1)),[2]掉落汇总!$A$2:$A$871,H$1,[2]掉落汇总!$C$2:$C$871,$Q$2)/$Q$3)*宝箱投放计算!G226</f>
        <v>0</v>
      </c>
      <c r="I226">
        <f ca="1">(SUMIFS(OFFSET([2]掉落汇总!$C$2:$C$871,,MATCH($B226,[2]掉落汇总!$D$1:$M$1)),[2]掉落汇总!$A$2:$A$871,I$1,[2]掉落汇总!$C$2:$C$871,$Q$1)+SUMIFS(OFFSET([2]掉落汇总!$C$2:$C$871,,MATCH($B226,[2]掉落汇总!$D$1:$M$1)),[2]掉落汇总!$A$2:$A$871,I$1,[2]掉落汇总!$C$2:$C$871,$Q$2)/$Q$3)*宝箱投放计算!H226</f>
        <v>0</v>
      </c>
      <c r="J226">
        <f ca="1">(SUMIFS(OFFSET([2]掉落汇总!$C$2:$C$871,,MATCH($B226,[2]掉落汇总!$D$1:$M$1)),[2]掉落汇总!$A$2:$A$871,J$1,[2]掉落汇总!$C$2:$C$871,$Q$1)+SUMIFS(OFFSET([2]掉落汇总!$C$2:$C$871,,MATCH($B226,[2]掉落汇总!$D$1:$M$1)),[2]掉落汇总!$A$2:$A$871,J$1,[2]掉落汇总!$C$2:$C$871,$Q$2)/$Q$3)*宝箱投放计算!I226</f>
        <v>0</v>
      </c>
      <c r="K226">
        <f ca="1">(SUMIFS(OFFSET([2]掉落汇总!$C$2:$C$871,,MATCH($B226,[2]掉落汇总!$D$1:$M$1)),[2]掉落汇总!$A$2:$A$871,K$1,[2]掉落汇总!$C$2:$C$871,$Q$1)+SUMIFS(OFFSET([2]掉落汇总!$C$2:$C$871,,MATCH($B226,[2]掉落汇总!$D$1:$M$1)),[2]掉落汇总!$A$2:$A$871,K$1,[2]掉落汇总!$C$2:$C$871,$Q$2)/$Q$3)*宝箱投放计算!J226</f>
        <v>0</v>
      </c>
      <c r="L226">
        <f ca="1">(SUMIFS(OFFSET([2]掉落汇总!$C$2:$C$871,,MATCH($B226,[2]掉落汇总!$D$1:$M$1)),[2]掉落汇总!$A$2:$A$871,L$1,[2]掉落汇总!$C$2:$C$871,$Q$1)+SUMIFS(OFFSET([2]掉落汇总!$C$2:$C$871,,MATCH($B226,[2]掉落汇总!$D$1:$M$1)),[2]掉落汇总!$A$2:$A$871,L$1,[2]掉落汇总!$C$2:$C$871,$Q$2)/$Q$3)*宝箱投放计算!K226</f>
        <v>0.36522354606582519</v>
      </c>
      <c r="M226">
        <f ca="1">(SUMIFS(OFFSET([2]掉落汇总!$C$2:$C$871,,MATCH($B226,[2]掉落汇总!$D$1:$M$1)),[2]掉落汇总!$A$2:$A$871,M$1,[2]掉落汇总!$C$2:$C$871,$Q$1)+SUMIFS(OFFSET([2]掉落汇总!$C$2:$C$871,,MATCH($B226,[2]掉落汇总!$D$1:$M$1)),[2]掉落汇总!$A$2:$A$871,M$1,[2]掉落汇总!$C$2:$C$871,$Q$2)/$Q$3)*宝箱投放计算!L226</f>
        <v>0.36155552960411075</v>
      </c>
      <c r="N226">
        <f ca="1">(SUMIFS(OFFSET([2]掉落汇总!$C$2:$C$871,,MATCH($B226,[2]掉落汇总!$D$1:$M$1)),[2]掉落汇总!$A$2:$A$871,N$1,[2]掉落汇总!$C$2:$C$871,$Q$1)+SUMIFS(OFFSET([2]掉落汇总!$C$2:$C$871,,MATCH($B226,[2]掉落汇总!$D$1:$M$1)),[2]掉落汇总!$A$2:$A$871,N$1,[2]掉落汇总!$C$2:$C$871,$Q$2)/$Q$3)*宝箱投放计算!M226</f>
        <v>8.4091467912466203E-2</v>
      </c>
      <c r="O226">
        <f ca="1">(SUMIFS(OFFSET([2]掉落汇总!$C$2:$C$871,,MATCH($B226,[2]掉落汇总!$D$1:$M$1)),[2]掉落汇总!$A$2:$A$871,O$1,[2]掉落汇总!$C$2:$C$871,$Q$1)+SUMIFS(OFFSET([2]掉落汇总!$C$2:$C$871,,MATCH($B226,[2]掉落汇总!$D$1:$M$1)),[2]掉落汇总!$A$2:$A$871,O$1,[2]掉落汇总!$C$2:$C$871,$Q$2)/$Q$3)*宝箱投放计算!N226</f>
        <v>0.17426381605486088</v>
      </c>
    </row>
    <row r="227" spans="1:15" x14ac:dyDescent="0.2">
      <c r="A227">
        <f>玩家成长时间线!A227</f>
        <v>226</v>
      </c>
      <c r="B227">
        <f>玩家成长时间线!B227</f>
        <v>8</v>
      </c>
      <c r="C227">
        <f ca="1">SUM($D$2:D227)</f>
        <v>843.86926761621396</v>
      </c>
      <c r="D227">
        <f t="shared" ca="1" si="3"/>
        <v>3.0053883937958763</v>
      </c>
      <c r="E227">
        <f ca="1">(SUMIFS(OFFSET([2]掉落汇总!$C$2:$C$871,,MATCH($B227,[2]掉落汇总!$D$1:$M$1)),[2]掉落汇总!$A$2:$A$871,E$1,[2]掉落汇总!$C$2:$C$871,$Q$1)+SUMIFS(OFFSET([2]掉落汇总!$C$2:$C$871,,MATCH($B227,[2]掉落汇总!$D$1:$M$1)),[2]掉落汇总!$A$2:$A$871,E$1,[2]掉落汇总!$C$2:$C$871,$Q$2)/$Q$3)*宝箱投放计算!D227</f>
        <v>0.96070153846153894</v>
      </c>
      <c r="F227">
        <f ca="1">(SUMIFS(OFFSET([2]掉落汇总!$C$2:$C$871,,MATCH($B227,[2]掉落汇总!$D$1:$M$1)),[2]掉落汇总!$A$2:$A$871,F$1,[2]掉落汇总!$C$2:$C$871,$Q$1)+SUMIFS(OFFSET([2]掉落汇总!$C$2:$C$871,,MATCH($B227,[2]掉落汇总!$D$1:$M$1)),[2]掉落汇总!$A$2:$A$871,F$1,[2]掉落汇总!$C$2:$C$871,$Q$2)/$Q$3)*宝箱投放计算!E227</f>
        <v>1.0595524956970743</v>
      </c>
      <c r="G227">
        <f ca="1">(SUMIFS(OFFSET([2]掉落汇总!$C$2:$C$871,,MATCH($B227,[2]掉落汇总!$D$1:$M$1)),[2]掉落汇总!$A$2:$A$871,G$1,[2]掉落汇总!$C$2:$C$871,$Q$1)+SUMIFS(OFFSET([2]掉落汇总!$C$2:$C$871,,MATCH($B227,[2]掉落汇总!$D$1:$M$1)),[2]掉落汇总!$A$2:$A$871,G$1,[2]掉落汇总!$C$2:$C$871,$Q$2)/$Q$3)*宝箱投放计算!F227</f>
        <v>0</v>
      </c>
      <c r="H227">
        <f ca="1">(SUMIFS(OFFSET([2]掉落汇总!$C$2:$C$871,,MATCH($B227,[2]掉落汇总!$D$1:$M$1)),[2]掉落汇总!$A$2:$A$871,H$1,[2]掉落汇总!$C$2:$C$871,$Q$1)+SUMIFS(OFFSET([2]掉落汇总!$C$2:$C$871,,MATCH($B227,[2]掉落汇总!$D$1:$M$1)),[2]掉落汇总!$A$2:$A$871,H$1,[2]掉落汇总!$C$2:$C$871,$Q$2)/$Q$3)*宝箱投放计算!G227</f>
        <v>0</v>
      </c>
      <c r="I227">
        <f ca="1">(SUMIFS(OFFSET([2]掉落汇总!$C$2:$C$871,,MATCH($B227,[2]掉落汇总!$D$1:$M$1)),[2]掉落汇总!$A$2:$A$871,I$1,[2]掉落汇总!$C$2:$C$871,$Q$1)+SUMIFS(OFFSET([2]掉落汇总!$C$2:$C$871,,MATCH($B227,[2]掉落汇总!$D$1:$M$1)),[2]掉落汇总!$A$2:$A$871,I$1,[2]掉落汇总!$C$2:$C$871,$Q$2)/$Q$3)*宝箱投放计算!H227</f>
        <v>0</v>
      </c>
      <c r="J227">
        <f ca="1">(SUMIFS(OFFSET([2]掉落汇总!$C$2:$C$871,,MATCH($B227,[2]掉落汇总!$D$1:$M$1)),[2]掉落汇总!$A$2:$A$871,J$1,[2]掉落汇总!$C$2:$C$871,$Q$1)+SUMIFS(OFFSET([2]掉落汇总!$C$2:$C$871,,MATCH($B227,[2]掉落汇总!$D$1:$M$1)),[2]掉落汇总!$A$2:$A$871,J$1,[2]掉落汇总!$C$2:$C$871,$Q$2)/$Q$3)*宝箱投放计算!I227</f>
        <v>0</v>
      </c>
      <c r="K227">
        <f ca="1">(SUMIFS(OFFSET([2]掉落汇总!$C$2:$C$871,,MATCH($B227,[2]掉落汇总!$D$1:$M$1)),[2]掉落汇总!$A$2:$A$871,K$1,[2]掉落汇总!$C$2:$C$871,$Q$1)+SUMIFS(OFFSET([2]掉落汇总!$C$2:$C$871,,MATCH($B227,[2]掉落汇总!$D$1:$M$1)),[2]掉落汇总!$A$2:$A$871,K$1,[2]掉落汇总!$C$2:$C$871,$Q$2)/$Q$3)*宝箱投放计算!J227</f>
        <v>0</v>
      </c>
      <c r="L227">
        <f ca="1">(SUMIFS(OFFSET([2]掉落汇总!$C$2:$C$871,,MATCH($B227,[2]掉落汇总!$D$1:$M$1)),[2]掉落汇总!$A$2:$A$871,L$1,[2]掉落汇总!$C$2:$C$871,$Q$1)+SUMIFS(OFFSET([2]掉落汇总!$C$2:$C$871,,MATCH($B227,[2]掉落汇总!$D$1:$M$1)),[2]掉落汇总!$A$2:$A$871,L$1,[2]掉落汇总!$C$2:$C$871,$Q$2)/$Q$3)*宝箱投放计算!K227</f>
        <v>0.36522354606582519</v>
      </c>
      <c r="M227">
        <f ca="1">(SUMIFS(OFFSET([2]掉落汇总!$C$2:$C$871,,MATCH($B227,[2]掉落汇总!$D$1:$M$1)),[2]掉落汇总!$A$2:$A$871,M$1,[2]掉落汇总!$C$2:$C$871,$Q$1)+SUMIFS(OFFSET([2]掉落汇总!$C$2:$C$871,,MATCH($B227,[2]掉落汇总!$D$1:$M$1)),[2]掉落汇总!$A$2:$A$871,M$1,[2]掉落汇总!$C$2:$C$871,$Q$2)/$Q$3)*宝箱投放计算!L227</f>
        <v>0.36155552960411075</v>
      </c>
      <c r="N227">
        <f ca="1">(SUMIFS(OFFSET([2]掉落汇总!$C$2:$C$871,,MATCH($B227,[2]掉落汇总!$D$1:$M$1)),[2]掉落汇总!$A$2:$A$871,N$1,[2]掉落汇总!$C$2:$C$871,$Q$1)+SUMIFS(OFFSET([2]掉落汇总!$C$2:$C$871,,MATCH($B227,[2]掉落汇总!$D$1:$M$1)),[2]掉落汇总!$A$2:$A$871,N$1,[2]掉落汇总!$C$2:$C$871,$Q$2)/$Q$3)*宝箱投放计算!M227</f>
        <v>8.4091467912466203E-2</v>
      </c>
      <c r="O227">
        <f ca="1">(SUMIFS(OFFSET([2]掉落汇总!$C$2:$C$871,,MATCH($B227,[2]掉落汇总!$D$1:$M$1)),[2]掉落汇总!$A$2:$A$871,O$1,[2]掉落汇总!$C$2:$C$871,$Q$1)+SUMIFS(OFFSET([2]掉落汇总!$C$2:$C$871,,MATCH($B227,[2]掉落汇总!$D$1:$M$1)),[2]掉落汇总!$A$2:$A$871,O$1,[2]掉落汇总!$C$2:$C$871,$Q$2)/$Q$3)*宝箱投放计算!N227</f>
        <v>0.17426381605486088</v>
      </c>
    </row>
    <row r="228" spans="1:15" x14ac:dyDescent="0.2">
      <c r="A228">
        <f>玩家成长时间线!A228</f>
        <v>227</v>
      </c>
      <c r="B228">
        <f>玩家成长时间线!B228</f>
        <v>9</v>
      </c>
      <c r="C228">
        <f ca="1">SUM($D$2:D228)</f>
        <v>850.2283008738151</v>
      </c>
      <c r="D228">
        <f t="shared" ca="1" si="3"/>
        <v>6.3590332576011495</v>
      </c>
      <c r="E228">
        <f ca="1">(SUMIFS(OFFSET([2]掉落汇总!$C$2:$C$871,,MATCH($B228,[2]掉落汇总!$D$1:$M$1)),[2]掉落汇总!$A$2:$A$871,E$1,[2]掉落汇总!$C$2:$C$871,$Q$1)+SUMIFS(OFFSET([2]掉落汇总!$C$2:$C$871,,MATCH($B228,[2]掉落汇总!$D$1:$M$1)),[2]掉落汇总!$A$2:$A$871,E$1,[2]掉落汇总!$C$2:$C$871,$Q$2)/$Q$3)*宝箱投放计算!D228</f>
        <v>1.0707193020719739</v>
      </c>
      <c r="F228">
        <f ca="1">(SUMIFS(OFFSET([2]掉落汇总!$C$2:$C$871,,MATCH($B228,[2]掉落汇总!$D$1:$M$1)),[2]掉落汇总!$A$2:$A$871,F$1,[2]掉落汇总!$C$2:$C$871,$Q$1)+SUMIFS(OFFSET([2]掉落汇总!$C$2:$C$871,,MATCH($B228,[2]掉落汇总!$D$1:$M$1)),[2]掉落汇总!$A$2:$A$871,F$1,[2]掉落汇总!$C$2:$C$871,$Q$2)/$Q$3)*宝箱投放计算!E228</f>
        <v>1.3244406196213427</v>
      </c>
      <c r="G228">
        <f ca="1">(SUMIFS(OFFSET([2]掉落汇总!$C$2:$C$871,,MATCH($B228,[2]掉落汇总!$D$1:$M$1)),[2]掉落汇总!$A$2:$A$871,G$1,[2]掉落汇总!$C$2:$C$871,$Q$1)+SUMIFS(OFFSET([2]掉落汇总!$C$2:$C$871,,MATCH($B228,[2]掉落汇总!$D$1:$M$1)),[2]掉落汇总!$A$2:$A$871,G$1,[2]掉落汇总!$C$2:$C$871,$Q$2)/$Q$3)*宝箱投放计算!F228</f>
        <v>0</v>
      </c>
      <c r="H228">
        <f ca="1">(SUMIFS(OFFSET([2]掉落汇总!$C$2:$C$871,,MATCH($B228,[2]掉落汇总!$D$1:$M$1)),[2]掉落汇总!$A$2:$A$871,H$1,[2]掉落汇总!$C$2:$C$871,$Q$1)+SUMIFS(OFFSET([2]掉落汇总!$C$2:$C$871,,MATCH($B228,[2]掉落汇总!$D$1:$M$1)),[2]掉落汇总!$A$2:$A$871,H$1,[2]掉落汇总!$C$2:$C$871,$Q$2)/$Q$3)*宝箱投放计算!G228</f>
        <v>0</v>
      </c>
      <c r="I228">
        <f ca="1">(SUMIFS(OFFSET([2]掉落汇总!$C$2:$C$871,,MATCH($B228,[2]掉落汇总!$D$1:$M$1)),[2]掉落汇总!$A$2:$A$871,I$1,[2]掉落汇总!$C$2:$C$871,$Q$1)+SUMIFS(OFFSET([2]掉落汇总!$C$2:$C$871,,MATCH($B228,[2]掉落汇总!$D$1:$M$1)),[2]掉落汇总!$A$2:$A$871,I$1,[2]掉落汇总!$C$2:$C$871,$Q$2)/$Q$3)*宝箱投放计算!H228</f>
        <v>0.8346213292117467</v>
      </c>
      <c r="J228">
        <f ca="1">(SUMIFS(OFFSET([2]掉落汇总!$C$2:$C$871,,MATCH($B228,[2]掉落汇总!$D$1:$M$1)),[2]掉落汇总!$A$2:$A$871,J$1,[2]掉落汇总!$C$2:$C$871,$Q$1)+SUMIFS(OFFSET([2]掉落汇总!$C$2:$C$871,,MATCH($B228,[2]掉落汇总!$D$1:$M$1)),[2]掉落汇总!$A$2:$A$871,J$1,[2]掉落汇总!$C$2:$C$871,$Q$2)/$Q$3)*宝箱投放计算!I228</f>
        <v>2.1441176470588235</v>
      </c>
      <c r="K228">
        <f ca="1">(SUMIFS(OFFSET([2]掉落汇总!$C$2:$C$871,,MATCH($B228,[2]掉落汇总!$D$1:$M$1)),[2]掉落汇总!$A$2:$A$871,K$1,[2]掉落汇总!$C$2:$C$871,$Q$1)+SUMIFS(OFFSET([2]掉落汇总!$C$2:$C$871,,MATCH($B228,[2]掉落汇总!$D$1:$M$1)),[2]掉落汇总!$A$2:$A$871,K$1,[2]掉落汇总!$C$2:$C$871,$Q$2)/$Q$3)*宝箱投放计算!J228</f>
        <v>0</v>
      </c>
      <c r="L228">
        <f ca="1">(SUMIFS(OFFSET([2]掉落汇总!$C$2:$C$871,,MATCH($B228,[2]掉落汇总!$D$1:$M$1)),[2]掉落汇总!$A$2:$A$871,L$1,[2]掉落汇总!$C$2:$C$871,$Q$1)+SUMIFS(OFFSET([2]掉落汇总!$C$2:$C$871,,MATCH($B228,[2]掉落汇总!$D$1:$M$1)),[2]掉落汇总!$A$2:$A$871,L$1,[2]掉落汇总!$C$2:$C$871,$Q$2)/$Q$3)*宝箱投放计算!K228</f>
        <v>0.36522354606582519</v>
      </c>
      <c r="M228">
        <f ca="1">(SUMIFS(OFFSET([2]掉落汇总!$C$2:$C$871,,MATCH($B228,[2]掉落汇总!$D$1:$M$1)),[2]掉落汇总!$A$2:$A$871,M$1,[2]掉落汇总!$C$2:$C$871,$Q$1)+SUMIFS(OFFSET([2]掉落汇总!$C$2:$C$871,,MATCH($B228,[2]掉落汇总!$D$1:$M$1)),[2]掉落汇总!$A$2:$A$871,M$1,[2]掉落汇总!$C$2:$C$871,$Q$2)/$Q$3)*宝箱投放计算!L228</f>
        <v>0.36155552960411075</v>
      </c>
      <c r="N228">
        <f ca="1">(SUMIFS(OFFSET([2]掉落汇总!$C$2:$C$871,,MATCH($B228,[2]掉落汇总!$D$1:$M$1)),[2]掉落汇总!$A$2:$A$871,N$1,[2]掉落汇总!$C$2:$C$871,$Q$1)+SUMIFS(OFFSET([2]掉落汇总!$C$2:$C$871,,MATCH($B228,[2]掉落汇总!$D$1:$M$1)),[2]掉落汇总!$A$2:$A$871,N$1,[2]掉落汇总!$C$2:$C$871,$Q$2)/$Q$3)*宝箱投放计算!M228</f>
        <v>8.4091467912466203E-2</v>
      </c>
      <c r="O228">
        <f ca="1">(SUMIFS(OFFSET([2]掉落汇总!$C$2:$C$871,,MATCH($B228,[2]掉落汇总!$D$1:$M$1)),[2]掉落汇总!$A$2:$A$871,O$1,[2]掉落汇总!$C$2:$C$871,$Q$1)+SUMIFS(OFFSET([2]掉落汇总!$C$2:$C$871,,MATCH($B228,[2]掉落汇总!$D$1:$M$1)),[2]掉落汇总!$A$2:$A$871,O$1,[2]掉落汇总!$C$2:$C$871,$Q$2)/$Q$3)*宝箱投放计算!N228</f>
        <v>0.17426381605486088</v>
      </c>
    </row>
    <row r="229" spans="1:15" x14ac:dyDescent="0.2">
      <c r="A229">
        <f>玩家成长时间线!A229</f>
        <v>228</v>
      </c>
      <c r="B229">
        <f>玩家成长时间线!B229</f>
        <v>9</v>
      </c>
      <c r="C229">
        <f ca="1">SUM($D$2:D229)</f>
        <v>853.6133061693223</v>
      </c>
      <c r="D229">
        <f t="shared" ca="1" si="3"/>
        <v>3.3850052955072427</v>
      </c>
      <c r="E229">
        <f ca="1">(SUMIFS(OFFSET([2]掉落汇总!$C$2:$C$871,,MATCH($B229,[2]掉落汇总!$D$1:$M$1)),[2]掉落汇总!$A$2:$A$871,E$1,[2]掉落汇总!$C$2:$C$871,$Q$1)+SUMIFS(OFFSET([2]掉落汇总!$C$2:$C$871,,MATCH($B229,[2]掉落汇总!$D$1:$M$1)),[2]掉落汇总!$A$2:$A$871,E$1,[2]掉落汇总!$C$2:$C$871,$Q$2)/$Q$3)*宝箱投放计算!D229</f>
        <v>1.0754303162486367</v>
      </c>
      <c r="F229">
        <f ca="1">(SUMIFS(OFFSET([2]掉落汇总!$C$2:$C$871,,MATCH($B229,[2]掉落汇总!$D$1:$M$1)),[2]掉落汇总!$A$2:$A$871,F$1,[2]掉落汇总!$C$2:$C$871,$Q$1)+SUMIFS(OFFSET([2]掉落汇总!$C$2:$C$871,,MATCH($B229,[2]掉落汇总!$D$1:$M$1)),[2]掉落汇总!$A$2:$A$871,F$1,[2]掉落汇总!$C$2:$C$871,$Q$2)/$Q$3)*宝箱投放计算!E229</f>
        <v>1.3244406196213427</v>
      </c>
      <c r="G229">
        <f ca="1">(SUMIFS(OFFSET([2]掉落汇总!$C$2:$C$871,,MATCH($B229,[2]掉落汇总!$D$1:$M$1)),[2]掉落汇总!$A$2:$A$871,G$1,[2]掉落汇总!$C$2:$C$871,$Q$1)+SUMIFS(OFFSET([2]掉落汇总!$C$2:$C$871,,MATCH($B229,[2]掉落汇总!$D$1:$M$1)),[2]掉落汇总!$A$2:$A$871,G$1,[2]掉落汇总!$C$2:$C$871,$Q$2)/$Q$3)*宝箱投放计算!F229</f>
        <v>0</v>
      </c>
      <c r="H229">
        <f ca="1">(SUMIFS(OFFSET([2]掉落汇总!$C$2:$C$871,,MATCH($B229,[2]掉落汇总!$D$1:$M$1)),[2]掉落汇总!$A$2:$A$871,H$1,[2]掉落汇总!$C$2:$C$871,$Q$1)+SUMIFS(OFFSET([2]掉落汇总!$C$2:$C$871,,MATCH($B229,[2]掉落汇总!$D$1:$M$1)),[2]掉落汇总!$A$2:$A$871,H$1,[2]掉落汇总!$C$2:$C$871,$Q$2)/$Q$3)*宝箱投放计算!G229</f>
        <v>0</v>
      </c>
      <c r="I229">
        <f ca="1">(SUMIFS(OFFSET([2]掉落汇总!$C$2:$C$871,,MATCH($B229,[2]掉落汇总!$D$1:$M$1)),[2]掉落汇总!$A$2:$A$871,I$1,[2]掉落汇总!$C$2:$C$871,$Q$1)+SUMIFS(OFFSET([2]掉落汇总!$C$2:$C$871,,MATCH($B229,[2]掉落汇总!$D$1:$M$1)),[2]掉落汇总!$A$2:$A$871,I$1,[2]掉落汇总!$C$2:$C$871,$Q$2)/$Q$3)*宝箱投放计算!H229</f>
        <v>0</v>
      </c>
      <c r="J229">
        <f ca="1">(SUMIFS(OFFSET([2]掉落汇总!$C$2:$C$871,,MATCH($B229,[2]掉落汇总!$D$1:$M$1)),[2]掉落汇总!$A$2:$A$871,J$1,[2]掉落汇总!$C$2:$C$871,$Q$1)+SUMIFS(OFFSET([2]掉落汇总!$C$2:$C$871,,MATCH($B229,[2]掉落汇总!$D$1:$M$1)),[2]掉落汇总!$A$2:$A$871,J$1,[2]掉落汇总!$C$2:$C$871,$Q$2)/$Q$3)*宝箱投放计算!I229</f>
        <v>0</v>
      </c>
      <c r="K229">
        <f ca="1">(SUMIFS(OFFSET([2]掉落汇总!$C$2:$C$871,,MATCH($B229,[2]掉落汇总!$D$1:$M$1)),[2]掉落汇总!$A$2:$A$871,K$1,[2]掉落汇总!$C$2:$C$871,$Q$1)+SUMIFS(OFFSET([2]掉落汇总!$C$2:$C$871,,MATCH($B229,[2]掉落汇总!$D$1:$M$1)),[2]掉落汇总!$A$2:$A$871,K$1,[2]掉落汇总!$C$2:$C$871,$Q$2)/$Q$3)*宝箱投放计算!J229</f>
        <v>0</v>
      </c>
      <c r="L229">
        <f ca="1">(SUMIFS(OFFSET([2]掉落汇总!$C$2:$C$871,,MATCH($B229,[2]掉落汇总!$D$1:$M$1)),[2]掉落汇总!$A$2:$A$871,L$1,[2]掉落汇总!$C$2:$C$871,$Q$1)+SUMIFS(OFFSET([2]掉落汇总!$C$2:$C$871,,MATCH($B229,[2]掉落汇总!$D$1:$M$1)),[2]掉落汇总!$A$2:$A$871,L$1,[2]掉落汇总!$C$2:$C$871,$Q$2)/$Q$3)*宝箱投放计算!K229</f>
        <v>0.36522354606582519</v>
      </c>
      <c r="M229">
        <f ca="1">(SUMIFS(OFFSET([2]掉落汇总!$C$2:$C$871,,MATCH($B229,[2]掉落汇总!$D$1:$M$1)),[2]掉落汇总!$A$2:$A$871,M$1,[2]掉落汇总!$C$2:$C$871,$Q$1)+SUMIFS(OFFSET([2]掉落汇总!$C$2:$C$871,,MATCH($B229,[2]掉落汇总!$D$1:$M$1)),[2]掉落汇总!$A$2:$A$871,M$1,[2]掉落汇总!$C$2:$C$871,$Q$2)/$Q$3)*宝箱投放计算!L229</f>
        <v>0.36155552960411075</v>
      </c>
      <c r="N229">
        <f ca="1">(SUMIFS(OFFSET([2]掉落汇总!$C$2:$C$871,,MATCH($B229,[2]掉落汇总!$D$1:$M$1)),[2]掉落汇总!$A$2:$A$871,N$1,[2]掉落汇总!$C$2:$C$871,$Q$1)+SUMIFS(OFFSET([2]掉落汇总!$C$2:$C$871,,MATCH($B229,[2]掉落汇总!$D$1:$M$1)),[2]掉落汇总!$A$2:$A$871,N$1,[2]掉落汇总!$C$2:$C$871,$Q$2)/$Q$3)*宝箱投放计算!M229</f>
        <v>8.4091467912466203E-2</v>
      </c>
      <c r="O229">
        <f ca="1">(SUMIFS(OFFSET([2]掉落汇总!$C$2:$C$871,,MATCH($B229,[2]掉落汇总!$D$1:$M$1)),[2]掉落汇总!$A$2:$A$871,O$1,[2]掉落汇总!$C$2:$C$871,$Q$1)+SUMIFS(OFFSET([2]掉落汇总!$C$2:$C$871,,MATCH($B229,[2]掉落汇总!$D$1:$M$1)),[2]掉落汇总!$A$2:$A$871,O$1,[2]掉落汇总!$C$2:$C$871,$Q$2)/$Q$3)*宝箱投放计算!N229</f>
        <v>0.17426381605486088</v>
      </c>
    </row>
    <row r="230" spans="1:15" x14ac:dyDescent="0.2">
      <c r="A230">
        <f>玩家成长时间线!A230</f>
        <v>229</v>
      </c>
      <c r="B230">
        <f>玩家成长时间线!B230</f>
        <v>9</v>
      </c>
      <c r="C230">
        <f ca="1">SUM($D$2:D230)</f>
        <v>857.05013262077284</v>
      </c>
      <c r="D230">
        <f t="shared" ca="1" si="3"/>
        <v>3.436826451450536</v>
      </c>
      <c r="E230">
        <f ca="1">(SUMIFS(OFFSET([2]掉落汇总!$C$2:$C$871,,MATCH($B230,[2]掉落汇总!$D$1:$M$1)),[2]掉落汇总!$A$2:$A$871,E$1,[2]掉落汇总!$C$2:$C$871,$Q$1)+SUMIFS(OFFSET([2]掉落汇总!$C$2:$C$871,,MATCH($B230,[2]掉落汇总!$D$1:$M$1)),[2]掉落汇总!$A$2:$A$871,E$1,[2]掉落汇总!$C$2:$C$871,$Q$2)/$Q$3)*宝箱投放计算!D230</f>
        <v>1.12725147219193</v>
      </c>
      <c r="F230">
        <f ca="1">(SUMIFS(OFFSET([2]掉落汇总!$C$2:$C$871,,MATCH($B230,[2]掉落汇总!$D$1:$M$1)),[2]掉落汇总!$A$2:$A$871,F$1,[2]掉落汇总!$C$2:$C$871,$Q$1)+SUMIFS(OFFSET([2]掉落汇总!$C$2:$C$871,,MATCH($B230,[2]掉落汇总!$D$1:$M$1)),[2]掉落汇总!$A$2:$A$871,F$1,[2]掉落汇总!$C$2:$C$871,$Q$2)/$Q$3)*宝箱投放计算!E230</f>
        <v>1.3244406196213427</v>
      </c>
      <c r="G230">
        <f ca="1">(SUMIFS(OFFSET([2]掉落汇总!$C$2:$C$871,,MATCH($B230,[2]掉落汇总!$D$1:$M$1)),[2]掉落汇总!$A$2:$A$871,G$1,[2]掉落汇总!$C$2:$C$871,$Q$1)+SUMIFS(OFFSET([2]掉落汇总!$C$2:$C$871,,MATCH($B230,[2]掉落汇总!$D$1:$M$1)),[2]掉落汇总!$A$2:$A$871,G$1,[2]掉落汇总!$C$2:$C$871,$Q$2)/$Q$3)*宝箱投放计算!F230</f>
        <v>0</v>
      </c>
      <c r="H230">
        <f ca="1">(SUMIFS(OFFSET([2]掉落汇总!$C$2:$C$871,,MATCH($B230,[2]掉落汇总!$D$1:$M$1)),[2]掉落汇总!$A$2:$A$871,H$1,[2]掉落汇总!$C$2:$C$871,$Q$1)+SUMIFS(OFFSET([2]掉落汇总!$C$2:$C$871,,MATCH($B230,[2]掉落汇总!$D$1:$M$1)),[2]掉落汇总!$A$2:$A$871,H$1,[2]掉落汇总!$C$2:$C$871,$Q$2)/$Q$3)*宝箱投放计算!G230</f>
        <v>0</v>
      </c>
      <c r="I230">
        <f ca="1">(SUMIFS(OFFSET([2]掉落汇总!$C$2:$C$871,,MATCH($B230,[2]掉落汇总!$D$1:$M$1)),[2]掉落汇总!$A$2:$A$871,I$1,[2]掉落汇总!$C$2:$C$871,$Q$1)+SUMIFS(OFFSET([2]掉落汇总!$C$2:$C$871,,MATCH($B230,[2]掉落汇总!$D$1:$M$1)),[2]掉落汇总!$A$2:$A$871,I$1,[2]掉落汇总!$C$2:$C$871,$Q$2)/$Q$3)*宝箱投放计算!H230</f>
        <v>0</v>
      </c>
      <c r="J230">
        <f ca="1">(SUMIFS(OFFSET([2]掉落汇总!$C$2:$C$871,,MATCH($B230,[2]掉落汇总!$D$1:$M$1)),[2]掉落汇总!$A$2:$A$871,J$1,[2]掉落汇总!$C$2:$C$871,$Q$1)+SUMIFS(OFFSET([2]掉落汇总!$C$2:$C$871,,MATCH($B230,[2]掉落汇总!$D$1:$M$1)),[2]掉落汇总!$A$2:$A$871,J$1,[2]掉落汇总!$C$2:$C$871,$Q$2)/$Q$3)*宝箱投放计算!I230</f>
        <v>0</v>
      </c>
      <c r="K230">
        <f ca="1">(SUMIFS(OFFSET([2]掉落汇总!$C$2:$C$871,,MATCH($B230,[2]掉落汇总!$D$1:$M$1)),[2]掉落汇总!$A$2:$A$871,K$1,[2]掉落汇总!$C$2:$C$871,$Q$1)+SUMIFS(OFFSET([2]掉落汇总!$C$2:$C$871,,MATCH($B230,[2]掉落汇总!$D$1:$M$1)),[2]掉落汇总!$A$2:$A$871,K$1,[2]掉落汇总!$C$2:$C$871,$Q$2)/$Q$3)*宝箱投放计算!J230</f>
        <v>0</v>
      </c>
      <c r="L230">
        <f ca="1">(SUMIFS(OFFSET([2]掉落汇总!$C$2:$C$871,,MATCH($B230,[2]掉落汇总!$D$1:$M$1)),[2]掉落汇总!$A$2:$A$871,L$1,[2]掉落汇总!$C$2:$C$871,$Q$1)+SUMIFS(OFFSET([2]掉落汇总!$C$2:$C$871,,MATCH($B230,[2]掉落汇总!$D$1:$M$1)),[2]掉落汇总!$A$2:$A$871,L$1,[2]掉落汇总!$C$2:$C$871,$Q$2)/$Q$3)*宝箱投放计算!K230</f>
        <v>0.36522354606582519</v>
      </c>
      <c r="M230">
        <f ca="1">(SUMIFS(OFFSET([2]掉落汇总!$C$2:$C$871,,MATCH($B230,[2]掉落汇总!$D$1:$M$1)),[2]掉落汇总!$A$2:$A$871,M$1,[2]掉落汇总!$C$2:$C$871,$Q$1)+SUMIFS(OFFSET([2]掉落汇总!$C$2:$C$871,,MATCH($B230,[2]掉落汇总!$D$1:$M$1)),[2]掉落汇总!$A$2:$A$871,M$1,[2]掉落汇总!$C$2:$C$871,$Q$2)/$Q$3)*宝箱投放计算!L230</f>
        <v>0.36155552960411075</v>
      </c>
      <c r="N230">
        <f ca="1">(SUMIFS(OFFSET([2]掉落汇总!$C$2:$C$871,,MATCH($B230,[2]掉落汇总!$D$1:$M$1)),[2]掉落汇总!$A$2:$A$871,N$1,[2]掉落汇总!$C$2:$C$871,$Q$1)+SUMIFS(OFFSET([2]掉落汇总!$C$2:$C$871,,MATCH($B230,[2]掉落汇总!$D$1:$M$1)),[2]掉落汇总!$A$2:$A$871,N$1,[2]掉落汇总!$C$2:$C$871,$Q$2)/$Q$3)*宝箱投放计算!M230</f>
        <v>8.4091467912466203E-2</v>
      </c>
      <c r="O230">
        <f ca="1">(SUMIFS(OFFSET([2]掉落汇总!$C$2:$C$871,,MATCH($B230,[2]掉落汇总!$D$1:$M$1)),[2]掉落汇总!$A$2:$A$871,O$1,[2]掉落汇总!$C$2:$C$871,$Q$1)+SUMIFS(OFFSET([2]掉落汇总!$C$2:$C$871,,MATCH($B230,[2]掉落汇总!$D$1:$M$1)),[2]掉落汇总!$A$2:$A$871,O$1,[2]掉落汇总!$C$2:$C$871,$Q$2)/$Q$3)*宝箱投放计算!N230</f>
        <v>0.17426381605486088</v>
      </c>
    </row>
    <row r="231" spans="1:15" x14ac:dyDescent="0.2">
      <c r="A231">
        <f>玩家成长时间线!A231</f>
        <v>230</v>
      </c>
      <c r="B231">
        <f>玩家成长时间线!B231</f>
        <v>10</v>
      </c>
      <c r="C231">
        <f ca="1">SUM($D$2:D231)</f>
        <v>862.53821537618512</v>
      </c>
      <c r="D231">
        <f t="shared" ca="1" si="3"/>
        <v>5.4880827554123117</v>
      </c>
      <c r="E231">
        <f ca="1">(SUMIFS(OFFSET([2]掉落汇总!$C$2:$C$871,,MATCH($B231,[2]掉落汇总!$D$1:$M$1)),[2]掉落汇总!$A$2:$A$871,E$1,[2]掉落汇总!$C$2:$C$871,$Q$1)+SUMIFS(OFFSET([2]掉落汇总!$C$2:$C$871,,MATCH($B231,[2]掉落汇总!$D$1:$M$1)),[2]掉落汇总!$A$2:$A$871,E$1,[2]掉落汇总!$C$2:$C$871,$Q$2)/$Q$3)*宝箱投放计算!D231</f>
        <v>1.0466171488690164</v>
      </c>
      <c r="F231">
        <f ca="1">(SUMIFS(OFFSET([2]掉落汇总!$C$2:$C$871,,MATCH($B231,[2]掉落汇总!$D$1:$M$1)),[2]掉落汇总!$A$2:$A$871,F$1,[2]掉落汇总!$C$2:$C$871,$Q$1)+SUMIFS(OFFSET([2]掉落汇总!$C$2:$C$871,,MATCH($B231,[2]掉落汇总!$D$1:$M$1)),[2]掉落汇总!$A$2:$A$871,F$1,[2]掉落汇总!$C$2:$C$871,$Q$2)/$Q$3)*宝箱投放计算!E231</f>
        <v>1.3244406196213427</v>
      </c>
      <c r="G231">
        <f ca="1">(SUMIFS(OFFSET([2]掉落汇总!$C$2:$C$871,,MATCH($B231,[2]掉落汇总!$D$1:$M$1)),[2]掉落汇总!$A$2:$A$871,G$1,[2]掉落汇总!$C$2:$C$871,$Q$1)+SUMIFS(OFFSET([2]掉落汇总!$C$2:$C$871,,MATCH($B231,[2]掉落汇总!$D$1:$M$1)),[2]掉落汇总!$A$2:$A$871,G$1,[2]掉落汇总!$C$2:$C$871,$Q$2)/$Q$3)*宝箱投放计算!F231</f>
        <v>0</v>
      </c>
      <c r="H231">
        <f ca="1">(SUMIFS(OFFSET([2]掉落汇总!$C$2:$C$871,,MATCH($B231,[2]掉落汇总!$D$1:$M$1)),[2]掉落汇总!$A$2:$A$871,H$1,[2]掉落汇总!$C$2:$C$871,$Q$1)+SUMIFS(OFFSET([2]掉落汇总!$C$2:$C$871,,MATCH($B231,[2]掉落汇总!$D$1:$M$1)),[2]掉落汇总!$A$2:$A$871,H$1,[2]掉落汇总!$C$2:$C$871,$Q$2)/$Q$3)*宝箱投放计算!G231</f>
        <v>0</v>
      </c>
      <c r="I231">
        <f ca="1">(SUMIFS(OFFSET([2]掉落汇总!$C$2:$C$871,,MATCH($B231,[2]掉落汇总!$D$1:$M$1)),[2]掉落汇总!$A$2:$A$871,I$1,[2]掉落汇总!$C$2:$C$871,$Q$1)+SUMIFS(OFFSET([2]掉落汇总!$C$2:$C$871,,MATCH($B231,[2]掉落汇总!$D$1:$M$1)),[2]掉落汇总!$A$2:$A$871,I$1,[2]掉落汇总!$C$2:$C$871,$Q$2)/$Q$3)*宝箱投放计算!H231</f>
        <v>0</v>
      </c>
      <c r="J231">
        <f ca="1">(SUMIFS(OFFSET([2]掉落汇总!$C$2:$C$871,,MATCH($B231,[2]掉落汇总!$D$1:$M$1)),[2]掉落汇总!$A$2:$A$871,J$1,[2]掉落汇总!$C$2:$C$871,$Q$1)+SUMIFS(OFFSET([2]掉落汇总!$C$2:$C$871,,MATCH($B231,[2]掉落汇总!$D$1:$M$1)),[2]掉落汇总!$A$2:$A$871,J$1,[2]掉落汇总!$C$2:$C$871,$Q$2)/$Q$3)*宝箱投放计算!I231</f>
        <v>2.1318906272846903</v>
      </c>
      <c r="K231">
        <f ca="1">(SUMIFS(OFFSET([2]掉落汇总!$C$2:$C$871,,MATCH($B231,[2]掉落汇总!$D$1:$M$1)),[2]掉落汇总!$A$2:$A$871,K$1,[2]掉落汇总!$C$2:$C$871,$Q$1)+SUMIFS(OFFSET([2]掉落汇总!$C$2:$C$871,,MATCH($B231,[2]掉落汇总!$D$1:$M$1)),[2]掉落汇总!$A$2:$A$871,K$1,[2]掉落汇总!$C$2:$C$871,$Q$2)/$Q$3)*宝箱投放计算!J231</f>
        <v>0</v>
      </c>
      <c r="L231">
        <f ca="1">(SUMIFS(OFFSET([2]掉落汇总!$C$2:$C$871,,MATCH($B231,[2]掉落汇总!$D$1:$M$1)),[2]掉落汇总!$A$2:$A$871,L$1,[2]掉落汇总!$C$2:$C$871,$Q$1)+SUMIFS(OFFSET([2]掉落汇总!$C$2:$C$871,,MATCH($B231,[2]掉落汇总!$D$1:$M$1)),[2]掉落汇总!$A$2:$A$871,L$1,[2]掉落汇总!$C$2:$C$871,$Q$2)/$Q$3)*宝箱投放计算!K231</f>
        <v>0.36522354606582519</v>
      </c>
      <c r="M231">
        <f ca="1">(SUMIFS(OFFSET([2]掉落汇总!$C$2:$C$871,,MATCH($B231,[2]掉落汇总!$D$1:$M$1)),[2]掉落汇总!$A$2:$A$871,M$1,[2]掉落汇总!$C$2:$C$871,$Q$1)+SUMIFS(OFFSET([2]掉落汇总!$C$2:$C$871,,MATCH($B231,[2]掉落汇总!$D$1:$M$1)),[2]掉落汇总!$A$2:$A$871,M$1,[2]掉落汇总!$C$2:$C$871,$Q$2)/$Q$3)*宝箱投放计算!L231</f>
        <v>0.36155552960411075</v>
      </c>
      <c r="N231">
        <f ca="1">(SUMIFS(OFFSET([2]掉落汇总!$C$2:$C$871,,MATCH($B231,[2]掉落汇总!$D$1:$M$1)),[2]掉落汇总!$A$2:$A$871,N$1,[2]掉落汇总!$C$2:$C$871,$Q$1)+SUMIFS(OFFSET([2]掉落汇总!$C$2:$C$871,,MATCH($B231,[2]掉落汇总!$D$1:$M$1)),[2]掉落汇总!$A$2:$A$871,N$1,[2]掉落汇总!$C$2:$C$871,$Q$2)/$Q$3)*宝箱投放计算!M231</f>
        <v>8.4091467912466203E-2</v>
      </c>
      <c r="O231">
        <f ca="1">(SUMIFS(OFFSET([2]掉落汇总!$C$2:$C$871,,MATCH($B231,[2]掉落汇总!$D$1:$M$1)),[2]掉落汇总!$A$2:$A$871,O$1,[2]掉落汇总!$C$2:$C$871,$Q$1)+SUMIFS(OFFSET([2]掉落汇总!$C$2:$C$871,,MATCH($B231,[2]掉落汇总!$D$1:$M$1)),[2]掉落汇总!$A$2:$A$871,O$1,[2]掉落汇总!$C$2:$C$871,$Q$2)/$Q$3)*宝箱投放计算!N231</f>
        <v>0.17426381605486088</v>
      </c>
    </row>
    <row r="232" spans="1:15" x14ac:dyDescent="0.2">
      <c r="A232">
        <f>玩家成长时间线!A232</f>
        <v>231</v>
      </c>
      <c r="B232">
        <f>玩家成长时间线!B232</f>
        <v>10</v>
      </c>
      <c r="C232">
        <f ca="1">SUM($D$2:D232)</f>
        <v>865.89895248064101</v>
      </c>
      <c r="D232">
        <f t="shared" ca="1" si="3"/>
        <v>3.3607371044558705</v>
      </c>
      <c r="E232">
        <f ca="1">(SUMIFS(OFFSET([2]掉落汇总!$C$2:$C$871,,MATCH($B232,[2]掉落汇总!$D$1:$M$1)),[2]掉落汇总!$A$2:$A$871,E$1,[2]掉落汇总!$C$2:$C$871,$Q$1)+SUMIFS(OFFSET([2]掉落汇总!$C$2:$C$871,,MATCH($B232,[2]掉落汇总!$D$1:$M$1)),[2]掉落汇总!$A$2:$A$871,E$1,[2]掉落汇总!$C$2:$C$871,$Q$2)/$Q$3)*宝箱投放计算!D232</f>
        <v>1.0511621251972647</v>
      </c>
      <c r="F232">
        <f ca="1">(SUMIFS(OFFSET([2]掉落汇总!$C$2:$C$871,,MATCH($B232,[2]掉落汇总!$D$1:$M$1)),[2]掉落汇总!$A$2:$A$871,F$1,[2]掉落汇总!$C$2:$C$871,$Q$1)+SUMIFS(OFFSET([2]掉落汇总!$C$2:$C$871,,MATCH($B232,[2]掉落汇总!$D$1:$M$1)),[2]掉落汇总!$A$2:$A$871,F$1,[2]掉落汇总!$C$2:$C$871,$Q$2)/$Q$3)*宝箱投放计算!E232</f>
        <v>1.3244406196213427</v>
      </c>
      <c r="G232">
        <f ca="1">(SUMIFS(OFFSET([2]掉落汇总!$C$2:$C$871,,MATCH($B232,[2]掉落汇总!$D$1:$M$1)),[2]掉落汇总!$A$2:$A$871,G$1,[2]掉落汇总!$C$2:$C$871,$Q$1)+SUMIFS(OFFSET([2]掉落汇总!$C$2:$C$871,,MATCH($B232,[2]掉落汇总!$D$1:$M$1)),[2]掉落汇总!$A$2:$A$871,G$1,[2]掉落汇总!$C$2:$C$871,$Q$2)/$Q$3)*宝箱投放计算!F232</f>
        <v>0</v>
      </c>
      <c r="H232">
        <f ca="1">(SUMIFS(OFFSET([2]掉落汇总!$C$2:$C$871,,MATCH($B232,[2]掉落汇总!$D$1:$M$1)),[2]掉落汇总!$A$2:$A$871,H$1,[2]掉落汇总!$C$2:$C$871,$Q$1)+SUMIFS(OFFSET([2]掉落汇总!$C$2:$C$871,,MATCH($B232,[2]掉落汇总!$D$1:$M$1)),[2]掉落汇总!$A$2:$A$871,H$1,[2]掉落汇总!$C$2:$C$871,$Q$2)/$Q$3)*宝箱投放计算!G232</f>
        <v>0</v>
      </c>
      <c r="I232">
        <f ca="1">(SUMIFS(OFFSET([2]掉落汇总!$C$2:$C$871,,MATCH($B232,[2]掉落汇总!$D$1:$M$1)),[2]掉落汇总!$A$2:$A$871,I$1,[2]掉落汇总!$C$2:$C$871,$Q$1)+SUMIFS(OFFSET([2]掉落汇总!$C$2:$C$871,,MATCH($B232,[2]掉落汇总!$D$1:$M$1)),[2]掉落汇总!$A$2:$A$871,I$1,[2]掉落汇总!$C$2:$C$871,$Q$2)/$Q$3)*宝箱投放计算!H232</f>
        <v>0</v>
      </c>
      <c r="J232">
        <f ca="1">(SUMIFS(OFFSET([2]掉落汇总!$C$2:$C$871,,MATCH($B232,[2]掉落汇总!$D$1:$M$1)),[2]掉落汇总!$A$2:$A$871,J$1,[2]掉落汇总!$C$2:$C$871,$Q$1)+SUMIFS(OFFSET([2]掉落汇总!$C$2:$C$871,,MATCH($B232,[2]掉落汇总!$D$1:$M$1)),[2]掉落汇总!$A$2:$A$871,J$1,[2]掉落汇总!$C$2:$C$871,$Q$2)/$Q$3)*宝箱投放计算!I232</f>
        <v>0</v>
      </c>
      <c r="K232">
        <f ca="1">(SUMIFS(OFFSET([2]掉落汇总!$C$2:$C$871,,MATCH($B232,[2]掉落汇总!$D$1:$M$1)),[2]掉落汇总!$A$2:$A$871,K$1,[2]掉落汇总!$C$2:$C$871,$Q$1)+SUMIFS(OFFSET([2]掉落汇总!$C$2:$C$871,,MATCH($B232,[2]掉落汇总!$D$1:$M$1)),[2]掉落汇总!$A$2:$A$871,K$1,[2]掉落汇总!$C$2:$C$871,$Q$2)/$Q$3)*宝箱投放计算!J232</f>
        <v>0</v>
      </c>
      <c r="L232">
        <f ca="1">(SUMIFS(OFFSET([2]掉落汇总!$C$2:$C$871,,MATCH($B232,[2]掉落汇总!$D$1:$M$1)),[2]掉落汇总!$A$2:$A$871,L$1,[2]掉落汇总!$C$2:$C$871,$Q$1)+SUMIFS(OFFSET([2]掉落汇总!$C$2:$C$871,,MATCH($B232,[2]掉落汇总!$D$1:$M$1)),[2]掉落汇总!$A$2:$A$871,L$1,[2]掉落汇总!$C$2:$C$871,$Q$2)/$Q$3)*宝箱投放计算!K232</f>
        <v>0.36522354606582519</v>
      </c>
      <c r="M232">
        <f ca="1">(SUMIFS(OFFSET([2]掉落汇总!$C$2:$C$871,,MATCH($B232,[2]掉落汇总!$D$1:$M$1)),[2]掉落汇总!$A$2:$A$871,M$1,[2]掉落汇总!$C$2:$C$871,$Q$1)+SUMIFS(OFFSET([2]掉落汇总!$C$2:$C$871,,MATCH($B232,[2]掉落汇总!$D$1:$M$1)),[2]掉落汇总!$A$2:$A$871,M$1,[2]掉落汇总!$C$2:$C$871,$Q$2)/$Q$3)*宝箱投放计算!L232</f>
        <v>0.36155552960411075</v>
      </c>
      <c r="N232">
        <f ca="1">(SUMIFS(OFFSET([2]掉落汇总!$C$2:$C$871,,MATCH($B232,[2]掉落汇总!$D$1:$M$1)),[2]掉落汇总!$A$2:$A$871,N$1,[2]掉落汇总!$C$2:$C$871,$Q$1)+SUMIFS(OFFSET([2]掉落汇总!$C$2:$C$871,,MATCH($B232,[2]掉落汇总!$D$1:$M$1)),[2]掉落汇总!$A$2:$A$871,N$1,[2]掉落汇总!$C$2:$C$871,$Q$2)/$Q$3)*宝箱投放计算!M232</f>
        <v>8.4091467912466203E-2</v>
      </c>
      <c r="O232">
        <f ca="1">(SUMIFS(OFFSET([2]掉落汇总!$C$2:$C$871,,MATCH($B232,[2]掉落汇总!$D$1:$M$1)),[2]掉落汇总!$A$2:$A$871,O$1,[2]掉落汇总!$C$2:$C$871,$Q$1)+SUMIFS(OFFSET([2]掉落汇总!$C$2:$C$871,,MATCH($B232,[2]掉落汇总!$D$1:$M$1)),[2]掉落汇总!$A$2:$A$871,O$1,[2]掉落汇总!$C$2:$C$871,$Q$2)/$Q$3)*宝箱投放计算!N232</f>
        <v>0.17426381605486088</v>
      </c>
    </row>
    <row r="233" spans="1:15" x14ac:dyDescent="0.2">
      <c r="A233">
        <f>玩家成长时间线!A233</f>
        <v>232</v>
      </c>
      <c r="B233">
        <f>玩家成长时间线!B233</f>
        <v>10</v>
      </c>
      <c r="C233">
        <f ca="1">SUM($D$2:D233)</f>
        <v>869.26423456142516</v>
      </c>
      <c r="D233">
        <f t="shared" ca="1" si="3"/>
        <v>3.3652820807841186</v>
      </c>
      <c r="E233">
        <f ca="1">(SUMIFS(OFFSET([2]掉落汇总!$C$2:$C$871,,MATCH($B233,[2]掉落汇总!$D$1:$M$1)),[2]掉落汇总!$A$2:$A$871,E$1,[2]掉落汇总!$C$2:$C$871,$Q$1)+SUMIFS(OFFSET([2]掉落汇总!$C$2:$C$871,,MATCH($B233,[2]掉落汇总!$D$1:$M$1)),[2]掉落汇总!$A$2:$A$871,E$1,[2]掉落汇总!$C$2:$C$871,$Q$2)/$Q$3)*宝箱投放计算!D233</f>
        <v>1.0557071015255128</v>
      </c>
      <c r="F233">
        <f ca="1">(SUMIFS(OFFSET([2]掉落汇总!$C$2:$C$871,,MATCH($B233,[2]掉落汇总!$D$1:$M$1)),[2]掉落汇总!$A$2:$A$871,F$1,[2]掉落汇总!$C$2:$C$871,$Q$1)+SUMIFS(OFFSET([2]掉落汇总!$C$2:$C$871,,MATCH($B233,[2]掉落汇总!$D$1:$M$1)),[2]掉落汇总!$A$2:$A$871,F$1,[2]掉落汇总!$C$2:$C$871,$Q$2)/$Q$3)*宝箱投放计算!E233</f>
        <v>1.3244406196213427</v>
      </c>
      <c r="G233">
        <f ca="1">(SUMIFS(OFFSET([2]掉落汇总!$C$2:$C$871,,MATCH($B233,[2]掉落汇总!$D$1:$M$1)),[2]掉落汇总!$A$2:$A$871,G$1,[2]掉落汇总!$C$2:$C$871,$Q$1)+SUMIFS(OFFSET([2]掉落汇总!$C$2:$C$871,,MATCH($B233,[2]掉落汇总!$D$1:$M$1)),[2]掉落汇总!$A$2:$A$871,G$1,[2]掉落汇总!$C$2:$C$871,$Q$2)/$Q$3)*宝箱投放计算!F233</f>
        <v>0</v>
      </c>
      <c r="H233">
        <f ca="1">(SUMIFS(OFFSET([2]掉落汇总!$C$2:$C$871,,MATCH($B233,[2]掉落汇总!$D$1:$M$1)),[2]掉落汇总!$A$2:$A$871,H$1,[2]掉落汇总!$C$2:$C$871,$Q$1)+SUMIFS(OFFSET([2]掉落汇总!$C$2:$C$871,,MATCH($B233,[2]掉落汇总!$D$1:$M$1)),[2]掉落汇总!$A$2:$A$871,H$1,[2]掉落汇总!$C$2:$C$871,$Q$2)/$Q$3)*宝箱投放计算!G233</f>
        <v>0</v>
      </c>
      <c r="I233">
        <f ca="1">(SUMIFS(OFFSET([2]掉落汇总!$C$2:$C$871,,MATCH($B233,[2]掉落汇总!$D$1:$M$1)),[2]掉落汇总!$A$2:$A$871,I$1,[2]掉落汇总!$C$2:$C$871,$Q$1)+SUMIFS(OFFSET([2]掉落汇总!$C$2:$C$871,,MATCH($B233,[2]掉落汇总!$D$1:$M$1)),[2]掉落汇总!$A$2:$A$871,I$1,[2]掉落汇总!$C$2:$C$871,$Q$2)/$Q$3)*宝箱投放计算!H233</f>
        <v>0</v>
      </c>
      <c r="J233">
        <f ca="1">(SUMIFS(OFFSET([2]掉落汇总!$C$2:$C$871,,MATCH($B233,[2]掉落汇总!$D$1:$M$1)),[2]掉落汇总!$A$2:$A$871,J$1,[2]掉落汇总!$C$2:$C$871,$Q$1)+SUMIFS(OFFSET([2]掉落汇总!$C$2:$C$871,,MATCH($B233,[2]掉落汇总!$D$1:$M$1)),[2]掉落汇总!$A$2:$A$871,J$1,[2]掉落汇总!$C$2:$C$871,$Q$2)/$Q$3)*宝箱投放计算!I233</f>
        <v>0</v>
      </c>
      <c r="K233">
        <f ca="1">(SUMIFS(OFFSET([2]掉落汇总!$C$2:$C$871,,MATCH($B233,[2]掉落汇总!$D$1:$M$1)),[2]掉落汇总!$A$2:$A$871,K$1,[2]掉落汇总!$C$2:$C$871,$Q$1)+SUMIFS(OFFSET([2]掉落汇总!$C$2:$C$871,,MATCH($B233,[2]掉落汇总!$D$1:$M$1)),[2]掉落汇总!$A$2:$A$871,K$1,[2]掉落汇总!$C$2:$C$871,$Q$2)/$Q$3)*宝箱投放计算!J233</f>
        <v>0</v>
      </c>
      <c r="L233">
        <f ca="1">(SUMIFS(OFFSET([2]掉落汇总!$C$2:$C$871,,MATCH($B233,[2]掉落汇总!$D$1:$M$1)),[2]掉落汇总!$A$2:$A$871,L$1,[2]掉落汇总!$C$2:$C$871,$Q$1)+SUMIFS(OFFSET([2]掉落汇总!$C$2:$C$871,,MATCH($B233,[2]掉落汇总!$D$1:$M$1)),[2]掉落汇总!$A$2:$A$871,L$1,[2]掉落汇总!$C$2:$C$871,$Q$2)/$Q$3)*宝箱投放计算!K233</f>
        <v>0.36522354606582519</v>
      </c>
      <c r="M233">
        <f ca="1">(SUMIFS(OFFSET([2]掉落汇总!$C$2:$C$871,,MATCH($B233,[2]掉落汇总!$D$1:$M$1)),[2]掉落汇总!$A$2:$A$871,M$1,[2]掉落汇总!$C$2:$C$871,$Q$1)+SUMIFS(OFFSET([2]掉落汇总!$C$2:$C$871,,MATCH($B233,[2]掉落汇总!$D$1:$M$1)),[2]掉落汇总!$A$2:$A$871,M$1,[2]掉落汇总!$C$2:$C$871,$Q$2)/$Q$3)*宝箱投放计算!L233</f>
        <v>0.36155552960411075</v>
      </c>
      <c r="N233">
        <f ca="1">(SUMIFS(OFFSET([2]掉落汇总!$C$2:$C$871,,MATCH($B233,[2]掉落汇总!$D$1:$M$1)),[2]掉落汇总!$A$2:$A$871,N$1,[2]掉落汇总!$C$2:$C$871,$Q$1)+SUMIFS(OFFSET([2]掉落汇总!$C$2:$C$871,,MATCH($B233,[2]掉落汇总!$D$1:$M$1)),[2]掉落汇总!$A$2:$A$871,N$1,[2]掉落汇总!$C$2:$C$871,$Q$2)/$Q$3)*宝箱投放计算!M233</f>
        <v>8.4091467912466203E-2</v>
      </c>
      <c r="O233">
        <f ca="1">(SUMIFS(OFFSET([2]掉落汇总!$C$2:$C$871,,MATCH($B233,[2]掉落汇总!$D$1:$M$1)),[2]掉落汇总!$A$2:$A$871,O$1,[2]掉落汇总!$C$2:$C$871,$Q$1)+SUMIFS(OFFSET([2]掉落汇总!$C$2:$C$871,,MATCH($B233,[2]掉落汇总!$D$1:$M$1)),[2]掉落汇总!$A$2:$A$871,O$1,[2]掉落汇总!$C$2:$C$871,$Q$2)/$Q$3)*宝箱投放计算!N233</f>
        <v>0.17426381605486088</v>
      </c>
    </row>
    <row r="234" spans="1:15" x14ac:dyDescent="0.2">
      <c r="A234">
        <f>玩家成长时间线!A234</f>
        <v>233</v>
      </c>
      <c r="B234">
        <f>玩家成长时间线!B234</f>
        <v>10</v>
      </c>
      <c r="C234">
        <f ca="1">SUM($D$2:D234)</f>
        <v>872.7249611451025</v>
      </c>
      <c r="D234">
        <f t="shared" ca="1" si="3"/>
        <v>3.4607265836773329</v>
      </c>
      <c r="E234">
        <f ca="1">(SUMIFS(OFFSET([2]掉落汇总!$C$2:$C$871,,MATCH($B234,[2]掉落汇总!$D$1:$M$1)),[2]掉落汇总!$A$2:$A$871,E$1,[2]掉落汇总!$C$2:$C$871,$Q$1)+SUMIFS(OFFSET([2]掉落汇总!$C$2:$C$871,,MATCH($B234,[2]掉落汇总!$D$1:$M$1)),[2]掉落汇总!$A$2:$A$871,E$1,[2]掉落汇总!$C$2:$C$871,$Q$2)/$Q$3)*宝箱投放计算!D234</f>
        <v>1.1511516044187269</v>
      </c>
      <c r="F234">
        <f ca="1">(SUMIFS(OFFSET([2]掉落汇总!$C$2:$C$871,,MATCH($B234,[2]掉落汇总!$D$1:$M$1)),[2]掉落汇总!$A$2:$A$871,F$1,[2]掉落汇总!$C$2:$C$871,$Q$1)+SUMIFS(OFFSET([2]掉落汇总!$C$2:$C$871,,MATCH($B234,[2]掉落汇总!$D$1:$M$1)),[2]掉落汇总!$A$2:$A$871,F$1,[2]掉落汇总!$C$2:$C$871,$Q$2)/$Q$3)*宝箱投放计算!E234</f>
        <v>1.3244406196213427</v>
      </c>
      <c r="G234">
        <f ca="1">(SUMIFS(OFFSET([2]掉落汇总!$C$2:$C$871,,MATCH($B234,[2]掉落汇总!$D$1:$M$1)),[2]掉落汇总!$A$2:$A$871,G$1,[2]掉落汇总!$C$2:$C$871,$Q$1)+SUMIFS(OFFSET([2]掉落汇总!$C$2:$C$871,,MATCH($B234,[2]掉落汇总!$D$1:$M$1)),[2]掉落汇总!$A$2:$A$871,G$1,[2]掉落汇总!$C$2:$C$871,$Q$2)/$Q$3)*宝箱投放计算!F234</f>
        <v>0</v>
      </c>
      <c r="H234">
        <f ca="1">(SUMIFS(OFFSET([2]掉落汇总!$C$2:$C$871,,MATCH($B234,[2]掉落汇总!$D$1:$M$1)),[2]掉落汇总!$A$2:$A$871,H$1,[2]掉落汇总!$C$2:$C$871,$Q$1)+SUMIFS(OFFSET([2]掉落汇总!$C$2:$C$871,,MATCH($B234,[2]掉落汇总!$D$1:$M$1)),[2]掉落汇总!$A$2:$A$871,H$1,[2]掉落汇总!$C$2:$C$871,$Q$2)/$Q$3)*宝箱投放计算!G234</f>
        <v>0</v>
      </c>
      <c r="I234">
        <f ca="1">(SUMIFS(OFFSET([2]掉落汇总!$C$2:$C$871,,MATCH($B234,[2]掉落汇总!$D$1:$M$1)),[2]掉落汇总!$A$2:$A$871,I$1,[2]掉落汇总!$C$2:$C$871,$Q$1)+SUMIFS(OFFSET([2]掉落汇总!$C$2:$C$871,,MATCH($B234,[2]掉落汇总!$D$1:$M$1)),[2]掉落汇总!$A$2:$A$871,I$1,[2]掉落汇总!$C$2:$C$871,$Q$2)/$Q$3)*宝箱投放计算!H234</f>
        <v>0</v>
      </c>
      <c r="J234">
        <f ca="1">(SUMIFS(OFFSET([2]掉落汇总!$C$2:$C$871,,MATCH($B234,[2]掉落汇总!$D$1:$M$1)),[2]掉落汇总!$A$2:$A$871,J$1,[2]掉落汇总!$C$2:$C$871,$Q$1)+SUMIFS(OFFSET([2]掉落汇总!$C$2:$C$871,,MATCH($B234,[2]掉落汇总!$D$1:$M$1)),[2]掉落汇总!$A$2:$A$871,J$1,[2]掉落汇总!$C$2:$C$871,$Q$2)/$Q$3)*宝箱投放计算!I234</f>
        <v>0</v>
      </c>
      <c r="K234">
        <f ca="1">(SUMIFS(OFFSET([2]掉落汇总!$C$2:$C$871,,MATCH($B234,[2]掉落汇总!$D$1:$M$1)),[2]掉落汇总!$A$2:$A$871,K$1,[2]掉落汇总!$C$2:$C$871,$Q$1)+SUMIFS(OFFSET([2]掉落汇总!$C$2:$C$871,,MATCH($B234,[2]掉落汇总!$D$1:$M$1)),[2]掉落汇总!$A$2:$A$871,K$1,[2]掉落汇总!$C$2:$C$871,$Q$2)/$Q$3)*宝箱投放计算!J234</f>
        <v>0</v>
      </c>
      <c r="L234">
        <f ca="1">(SUMIFS(OFFSET([2]掉落汇总!$C$2:$C$871,,MATCH($B234,[2]掉落汇总!$D$1:$M$1)),[2]掉落汇总!$A$2:$A$871,L$1,[2]掉落汇总!$C$2:$C$871,$Q$1)+SUMIFS(OFFSET([2]掉落汇总!$C$2:$C$871,,MATCH($B234,[2]掉落汇总!$D$1:$M$1)),[2]掉落汇总!$A$2:$A$871,L$1,[2]掉落汇总!$C$2:$C$871,$Q$2)/$Q$3)*宝箱投放计算!K234</f>
        <v>0.36522354606582519</v>
      </c>
      <c r="M234">
        <f ca="1">(SUMIFS(OFFSET([2]掉落汇总!$C$2:$C$871,,MATCH($B234,[2]掉落汇总!$D$1:$M$1)),[2]掉落汇总!$A$2:$A$871,M$1,[2]掉落汇总!$C$2:$C$871,$Q$1)+SUMIFS(OFFSET([2]掉落汇总!$C$2:$C$871,,MATCH($B234,[2]掉落汇总!$D$1:$M$1)),[2]掉落汇总!$A$2:$A$871,M$1,[2]掉落汇总!$C$2:$C$871,$Q$2)/$Q$3)*宝箱投放计算!L234</f>
        <v>0.36155552960411075</v>
      </c>
      <c r="N234">
        <f ca="1">(SUMIFS(OFFSET([2]掉落汇总!$C$2:$C$871,,MATCH($B234,[2]掉落汇总!$D$1:$M$1)),[2]掉落汇总!$A$2:$A$871,N$1,[2]掉落汇总!$C$2:$C$871,$Q$1)+SUMIFS(OFFSET([2]掉落汇总!$C$2:$C$871,,MATCH($B234,[2]掉落汇总!$D$1:$M$1)),[2]掉落汇总!$A$2:$A$871,N$1,[2]掉落汇总!$C$2:$C$871,$Q$2)/$Q$3)*宝箱投放计算!M234</f>
        <v>8.4091467912466203E-2</v>
      </c>
      <c r="O234">
        <f ca="1">(SUMIFS(OFFSET([2]掉落汇总!$C$2:$C$871,,MATCH($B234,[2]掉落汇总!$D$1:$M$1)),[2]掉落汇总!$A$2:$A$871,O$1,[2]掉落汇总!$C$2:$C$871,$Q$1)+SUMIFS(OFFSET([2]掉落汇总!$C$2:$C$871,,MATCH($B234,[2]掉落汇总!$D$1:$M$1)),[2]掉落汇总!$A$2:$A$871,O$1,[2]掉落汇总!$C$2:$C$871,$Q$2)/$Q$3)*宝箱投放计算!N234</f>
        <v>0.17426381605486088</v>
      </c>
    </row>
    <row r="235" spans="1:15" x14ac:dyDescent="0.2">
      <c r="A235">
        <f>玩家成长时间线!A235</f>
        <v>234</v>
      </c>
      <c r="B235">
        <f>玩家成长时间线!B235</f>
        <v>10</v>
      </c>
      <c r="C235">
        <f ca="1">SUM($D$2:D235)</f>
        <v>876.09933317854313</v>
      </c>
      <c r="D235">
        <f t="shared" ca="1" si="3"/>
        <v>3.3743720334406153</v>
      </c>
      <c r="E235">
        <f ca="1">(SUMIFS(OFFSET([2]掉落汇总!$C$2:$C$871,,MATCH($B235,[2]掉落汇总!$D$1:$M$1)),[2]掉落汇总!$A$2:$A$871,E$1,[2]掉落汇总!$C$2:$C$871,$Q$1)+SUMIFS(OFFSET([2]掉落汇总!$C$2:$C$871,,MATCH($B235,[2]掉落汇总!$D$1:$M$1)),[2]掉落汇总!$A$2:$A$871,E$1,[2]掉落汇总!$C$2:$C$871,$Q$2)/$Q$3)*宝箱投放计算!D235</f>
        <v>1.0647970541820095</v>
      </c>
      <c r="F235">
        <f ca="1">(SUMIFS(OFFSET([2]掉落汇总!$C$2:$C$871,,MATCH($B235,[2]掉落汇总!$D$1:$M$1)),[2]掉落汇总!$A$2:$A$871,F$1,[2]掉落汇总!$C$2:$C$871,$Q$1)+SUMIFS(OFFSET([2]掉落汇总!$C$2:$C$871,,MATCH($B235,[2]掉落汇总!$D$1:$M$1)),[2]掉落汇总!$A$2:$A$871,F$1,[2]掉落汇总!$C$2:$C$871,$Q$2)/$Q$3)*宝箱投放计算!E235</f>
        <v>1.3244406196213427</v>
      </c>
      <c r="G235">
        <f ca="1">(SUMIFS(OFFSET([2]掉落汇总!$C$2:$C$871,,MATCH($B235,[2]掉落汇总!$D$1:$M$1)),[2]掉落汇总!$A$2:$A$871,G$1,[2]掉落汇总!$C$2:$C$871,$Q$1)+SUMIFS(OFFSET([2]掉落汇总!$C$2:$C$871,,MATCH($B235,[2]掉落汇总!$D$1:$M$1)),[2]掉落汇总!$A$2:$A$871,G$1,[2]掉落汇总!$C$2:$C$871,$Q$2)/$Q$3)*宝箱投放计算!F235</f>
        <v>0</v>
      </c>
      <c r="H235">
        <f ca="1">(SUMIFS(OFFSET([2]掉落汇总!$C$2:$C$871,,MATCH($B235,[2]掉落汇总!$D$1:$M$1)),[2]掉落汇总!$A$2:$A$871,H$1,[2]掉落汇总!$C$2:$C$871,$Q$1)+SUMIFS(OFFSET([2]掉落汇总!$C$2:$C$871,,MATCH($B235,[2]掉落汇总!$D$1:$M$1)),[2]掉落汇总!$A$2:$A$871,H$1,[2]掉落汇总!$C$2:$C$871,$Q$2)/$Q$3)*宝箱投放计算!G235</f>
        <v>0</v>
      </c>
      <c r="I235">
        <f ca="1">(SUMIFS(OFFSET([2]掉落汇总!$C$2:$C$871,,MATCH($B235,[2]掉落汇总!$D$1:$M$1)),[2]掉落汇总!$A$2:$A$871,I$1,[2]掉落汇总!$C$2:$C$871,$Q$1)+SUMIFS(OFFSET([2]掉落汇总!$C$2:$C$871,,MATCH($B235,[2]掉落汇总!$D$1:$M$1)),[2]掉落汇总!$A$2:$A$871,I$1,[2]掉落汇总!$C$2:$C$871,$Q$2)/$Q$3)*宝箱投放计算!H235</f>
        <v>0</v>
      </c>
      <c r="J235">
        <f ca="1">(SUMIFS(OFFSET([2]掉落汇总!$C$2:$C$871,,MATCH($B235,[2]掉落汇总!$D$1:$M$1)),[2]掉落汇总!$A$2:$A$871,J$1,[2]掉落汇总!$C$2:$C$871,$Q$1)+SUMIFS(OFFSET([2]掉落汇总!$C$2:$C$871,,MATCH($B235,[2]掉落汇总!$D$1:$M$1)),[2]掉落汇总!$A$2:$A$871,J$1,[2]掉落汇总!$C$2:$C$871,$Q$2)/$Q$3)*宝箱投放计算!I235</f>
        <v>0</v>
      </c>
      <c r="K235">
        <f ca="1">(SUMIFS(OFFSET([2]掉落汇总!$C$2:$C$871,,MATCH($B235,[2]掉落汇总!$D$1:$M$1)),[2]掉落汇总!$A$2:$A$871,K$1,[2]掉落汇总!$C$2:$C$871,$Q$1)+SUMIFS(OFFSET([2]掉落汇总!$C$2:$C$871,,MATCH($B235,[2]掉落汇总!$D$1:$M$1)),[2]掉落汇总!$A$2:$A$871,K$1,[2]掉落汇总!$C$2:$C$871,$Q$2)/$Q$3)*宝箱投放计算!J235</f>
        <v>0</v>
      </c>
      <c r="L235">
        <f ca="1">(SUMIFS(OFFSET([2]掉落汇总!$C$2:$C$871,,MATCH($B235,[2]掉落汇总!$D$1:$M$1)),[2]掉落汇总!$A$2:$A$871,L$1,[2]掉落汇总!$C$2:$C$871,$Q$1)+SUMIFS(OFFSET([2]掉落汇总!$C$2:$C$871,,MATCH($B235,[2]掉落汇总!$D$1:$M$1)),[2]掉落汇总!$A$2:$A$871,L$1,[2]掉落汇总!$C$2:$C$871,$Q$2)/$Q$3)*宝箱投放计算!K235</f>
        <v>0.36522354606582519</v>
      </c>
      <c r="M235">
        <f ca="1">(SUMIFS(OFFSET([2]掉落汇总!$C$2:$C$871,,MATCH($B235,[2]掉落汇总!$D$1:$M$1)),[2]掉落汇总!$A$2:$A$871,M$1,[2]掉落汇总!$C$2:$C$871,$Q$1)+SUMIFS(OFFSET([2]掉落汇总!$C$2:$C$871,,MATCH($B235,[2]掉落汇总!$D$1:$M$1)),[2]掉落汇总!$A$2:$A$871,M$1,[2]掉落汇总!$C$2:$C$871,$Q$2)/$Q$3)*宝箱投放计算!L235</f>
        <v>0.36155552960411075</v>
      </c>
      <c r="N235">
        <f ca="1">(SUMIFS(OFFSET([2]掉落汇总!$C$2:$C$871,,MATCH($B235,[2]掉落汇总!$D$1:$M$1)),[2]掉落汇总!$A$2:$A$871,N$1,[2]掉落汇总!$C$2:$C$871,$Q$1)+SUMIFS(OFFSET([2]掉落汇总!$C$2:$C$871,,MATCH($B235,[2]掉落汇总!$D$1:$M$1)),[2]掉落汇总!$A$2:$A$871,N$1,[2]掉落汇总!$C$2:$C$871,$Q$2)/$Q$3)*宝箱投放计算!M235</f>
        <v>8.4091467912466203E-2</v>
      </c>
      <c r="O235">
        <f ca="1">(SUMIFS(OFFSET([2]掉落汇总!$C$2:$C$871,,MATCH($B235,[2]掉落汇总!$D$1:$M$1)),[2]掉落汇总!$A$2:$A$871,O$1,[2]掉落汇总!$C$2:$C$871,$Q$1)+SUMIFS(OFFSET([2]掉落汇总!$C$2:$C$871,,MATCH($B235,[2]掉落汇总!$D$1:$M$1)),[2]掉落汇总!$A$2:$A$871,O$1,[2]掉落汇总!$C$2:$C$871,$Q$2)/$Q$3)*宝箱投放计算!N235</f>
        <v>0.17426381605486088</v>
      </c>
    </row>
    <row r="236" spans="1:15" x14ac:dyDescent="0.2">
      <c r="A236">
        <f>玩家成长时间线!A236</f>
        <v>235</v>
      </c>
      <c r="B236">
        <f>玩家成长时间线!B236</f>
        <v>10</v>
      </c>
      <c r="C236">
        <f ca="1">SUM($D$2:D236)</f>
        <v>879.47825018831202</v>
      </c>
      <c r="D236">
        <f t="shared" ca="1" si="3"/>
        <v>3.3789170097688639</v>
      </c>
      <c r="E236">
        <f ca="1">(SUMIFS(OFFSET([2]掉落汇总!$C$2:$C$871,,MATCH($B236,[2]掉落汇总!$D$1:$M$1)),[2]掉落汇总!$A$2:$A$871,E$1,[2]掉落汇总!$C$2:$C$871,$Q$1)+SUMIFS(OFFSET([2]掉落汇总!$C$2:$C$871,,MATCH($B236,[2]掉落汇总!$D$1:$M$1)),[2]掉落汇总!$A$2:$A$871,E$1,[2]掉落汇总!$C$2:$C$871,$Q$2)/$Q$3)*宝箱投放计算!D236</f>
        <v>1.0693420305102579</v>
      </c>
      <c r="F236">
        <f ca="1">(SUMIFS(OFFSET([2]掉落汇总!$C$2:$C$871,,MATCH($B236,[2]掉落汇总!$D$1:$M$1)),[2]掉落汇总!$A$2:$A$871,F$1,[2]掉落汇总!$C$2:$C$871,$Q$1)+SUMIFS(OFFSET([2]掉落汇总!$C$2:$C$871,,MATCH($B236,[2]掉落汇总!$D$1:$M$1)),[2]掉落汇总!$A$2:$A$871,F$1,[2]掉落汇总!$C$2:$C$871,$Q$2)/$Q$3)*宝箱投放计算!E236</f>
        <v>1.3244406196213427</v>
      </c>
      <c r="G236">
        <f ca="1">(SUMIFS(OFFSET([2]掉落汇总!$C$2:$C$871,,MATCH($B236,[2]掉落汇总!$D$1:$M$1)),[2]掉落汇总!$A$2:$A$871,G$1,[2]掉落汇总!$C$2:$C$871,$Q$1)+SUMIFS(OFFSET([2]掉落汇总!$C$2:$C$871,,MATCH($B236,[2]掉落汇总!$D$1:$M$1)),[2]掉落汇总!$A$2:$A$871,G$1,[2]掉落汇总!$C$2:$C$871,$Q$2)/$Q$3)*宝箱投放计算!F236</f>
        <v>0</v>
      </c>
      <c r="H236">
        <f ca="1">(SUMIFS(OFFSET([2]掉落汇总!$C$2:$C$871,,MATCH($B236,[2]掉落汇总!$D$1:$M$1)),[2]掉落汇总!$A$2:$A$871,H$1,[2]掉落汇总!$C$2:$C$871,$Q$1)+SUMIFS(OFFSET([2]掉落汇总!$C$2:$C$871,,MATCH($B236,[2]掉落汇总!$D$1:$M$1)),[2]掉落汇总!$A$2:$A$871,H$1,[2]掉落汇总!$C$2:$C$871,$Q$2)/$Q$3)*宝箱投放计算!G236</f>
        <v>0</v>
      </c>
      <c r="I236">
        <f ca="1">(SUMIFS(OFFSET([2]掉落汇总!$C$2:$C$871,,MATCH($B236,[2]掉落汇总!$D$1:$M$1)),[2]掉落汇总!$A$2:$A$871,I$1,[2]掉落汇总!$C$2:$C$871,$Q$1)+SUMIFS(OFFSET([2]掉落汇总!$C$2:$C$871,,MATCH($B236,[2]掉落汇总!$D$1:$M$1)),[2]掉落汇总!$A$2:$A$871,I$1,[2]掉落汇总!$C$2:$C$871,$Q$2)/$Q$3)*宝箱投放计算!H236</f>
        <v>0</v>
      </c>
      <c r="J236">
        <f ca="1">(SUMIFS(OFFSET([2]掉落汇总!$C$2:$C$871,,MATCH($B236,[2]掉落汇总!$D$1:$M$1)),[2]掉落汇总!$A$2:$A$871,J$1,[2]掉落汇总!$C$2:$C$871,$Q$1)+SUMIFS(OFFSET([2]掉落汇总!$C$2:$C$871,,MATCH($B236,[2]掉落汇总!$D$1:$M$1)),[2]掉落汇总!$A$2:$A$871,J$1,[2]掉落汇总!$C$2:$C$871,$Q$2)/$Q$3)*宝箱投放计算!I236</f>
        <v>0</v>
      </c>
      <c r="K236">
        <f ca="1">(SUMIFS(OFFSET([2]掉落汇总!$C$2:$C$871,,MATCH($B236,[2]掉落汇总!$D$1:$M$1)),[2]掉落汇总!$A$2:$A$871,K$1,[2]掉落汇总!$C$2:$C$871,$Q$1)+SUMIFS(OFFSET([2]掉落汇总!$C$2:$C$871,,MATCH($B236,[2]掉落汇总!$D$1:$M$1)),[2]掉落汇总!$A$2:$A$871,K$1,[2]掉落汇总!$C$2:$C$871,$Q$2)/$Q$3)*宝箱投放计算!J236</f>
        <v>0</v>
      </c>
      <c r="L236">
        <f ca="1">(SUMIFS(OFFSET([2]掉落汇总!$C$2:$C$871,,MATCH($B236,[2]掉落汇总!$D$1:$M$1)),[2]掉落汇总!$A$2:$A$871,L$1,[2]掉落汇总!$C$2:$C$871,$Q$1)+SUMIFS(OFFSET([2]掉落汇总!$C$2:$C$871,,MATCH($B236,[2]掉落汇总!$D$1:$M$1)),[2]掉落汇总!$A$2:$A$871,L$1,[2]掉落汇总!$C$2:$C$871,$Q$2)/$Q$3)*宝箱投放计算!K236</f>
        <v>0.36522354606582519</v>
      </c>
      <c r="M236">
        <f ca="1">(SUMIFS(OFFSET([2]掉落汇总!$C$2:$C$871,,MATCH($B236,[2]掉落汇总!$D$1:$M$1)),[2]掉落汇总!$A$2:$A$871,M$1,[2]掉落汇总!$C$2:$C$871,$Q$1)+SUMIFS(OFFSET([2]掉落汇总!$C$2:$C$871,,MATCH($B236,[2]掉落汇总!$D$1:$M$1)),[2]掉落汇总!$A$2:$A$871,M$1,[2]掉落汇总!$C$2:$C$871,$Q$2)/$Q$3)*宝箱投放计算!L236</f>
        <v>0.36155552960411075</v>
      </c>
      <c r="N236">
        <f ca="1">(SUMIFS(OFFSET([2]掉落汇总!$C$2:$C$871,,MATCH($B236,[2]掉落汇总!$D$1:$M$1)),[2]掉落汇总!$A$2:$A$871,N$1,[2]掉落汇总!$C$2:$C$871,$Q$1)+SUMIFS(OFFSET([2]掉落汇总!$C$2:$C$871,,MATCH($B236,[2]掉落汇总!$D$1:$M$1)),[2]掉落汇总!$A$2:$A$871,N$1,[2]掉落汇总!$C$2:$C$871,$Q$2)/$Q$3)*宝箱投放计算!M236</f>
        <v>8.4091467912466203E-2</v>
      </c>
      <c r="O236">
        <f ca="1">(SUMIFS(OFFSET([2]掉落汇总!$C$2:$C$871,,MATCH($B236,[2]掉落汇总!$D$1:$M$1)),[2]掉落汇总!$A$2:$A$871,O$1,[2]掉落汇总!$C$2:$C$871,$Q$1)+SUMIFS(OFFSET([2]掉落汇总!$C$2:$C$871,,MATCH($B236,[2]掉落汇总!$D$1:$M$1)),[2]掉落汇总!$A$2:$A$871,O$1,[2]掉落汇总!$C$2:$C$871,$Q$2)/$Q$3)*宝箱投放计算!N236</f>
        <v>0.17426381605486088</v>
      </c>
    </row>
    <row r="237" spans="1:15" x14ac:dyDescent="0.2">
      <c r="A237">
        <f>玩家成长时间线!A237</f>
        <v>236</v>
      </c>
      <c r="B237">
        <f>玩家成长时间线!B237</f>
        <v>10</v>
      </c>
      <c r="C237">
        <f ca="1">SUM($D$2:D237)</f>
        <v>882.9526117009741</v>
      </c>
      <c r="D237">
        <f t="shared" ca="1" si="3"/>
        <v>3.4743615126620777</v>
      </c>
      <c r="E237">
        <f ca="1">(SUMIFS(OFFSET([2]掉落汇总!$C$2:$C$871,,MATCH($B237,[2]掉落汇总!$D$1:$M$1)),[2]掉落汇总!$A$2:$A$871,E$1,[2]掉落汇总!$C$2:$C$871,$Q$1)+SUMIFS(OFFSET([2]掉落汇总!$C$2:$C$871,,MATCH($B237,[2]掉落汇总!$D$1:$M$1)),[2]掉落汇总!$A$2:$A$871,E$1,[2]掉落汇总!$C$2:$C$871,$Q$2)/$Q$3)*宝箱投放计算!D237</f>
        <v>1.1647865334034717</v>
      </c>
      <c r="F237">
        <f ca="1">(SUMIFS(OFFSET([2]掉落汇总!$C$2:$C$871,,MATCH($B237,[2]掉落汇总!$D$1:$M$1)),[2]掉落汇总!$A$2:$A$871,F$1,[2]掉落汇总!$C$2:$C$871,$Q$1)+SUMIFS(OFFSET([2]掉落汇总!$C$2:$C$871,,MATCH($B237,[2]掉落汇总!$D$1:$M$1)),[2]掉落汇总!$A$2:$A$871,F$1,[2]掉落汇总!$C$2:$C$871,$Q$2)/$Q$3)*宝箱投放计算!E237</f>
        <v>1.3244406196213427</v>
      </c>
      <c r="G237">
        <f ca="1">(SUMIFS(OFFSET([2]掉落汇总!$C$2:$C$871,,MATCH($B237,[2]掉落汇总!$D$1:$M$1)),[2]掉落汇总!$A$2:$A$871,G$1,[2]掉落汇总!$C$2:$C$871,$Q$1)+SUMIFS(OFFSET([2]掉落汇总!$C$2:$C$871,,MATCH($B237,[2]掉落汇总!$D$1:$M$1)),[2]掉落汇总!$A$2:$A$871,G$1,[2]掉落汇总!$C$2:$C$871,$Q$2)/$Q$3)*宝箱投放计算!F237</f>
        <v>0</v>
      </c>
      <c r="H237">
        <f ca="1">(SUMIFS(OFFSET([2]掉落汇总!$C$2:$C$871,,MATCH($B237,[2]掉落汇总!$D$1:$M$1)),[2]掉落汇总!$A$2:$A$871,H$1,[2]掉落汇总!$C$2:$C$871,$Q$1)+SUMIFS(OFFSET([2]掉落汇总!$C$2:$C$871,,MATCH($B237,[2]掉落汇总!$D$1:$M$1)),[2]掉落汇总!$A$2:$A$871,H$1,[2]掉落汇总!$C$2:$C$871,$Q$2)/$Q$3)*宝箱投放计算!G237</f>
        <v>0</v>
      </c>
      <c r="I237">
        <f ca="1">(SUMIFS(OFFSET([2]掉落汇总!$C$2:$C$871,,MATCH($B237,[2]掉落汇总!$D$1:$M$1)),[2]掉落汇总!$A$2:$A$871,I$1,[2]掉落汇总!$C$2:$C$871,$Q$1)+SUMIFS(OFFSET([2]掉落汇总!$C$2:$C$871,,MATCH($B237,[2]掉落汇总!$D$1:$M$1)),[2]掉落汇总!$A$2:$A$871,I$1,[2]掉落汇总!$C$2:$C$871,$Q$2)/$Q$3)*宝箱投放计算!H237</f>
        <v>0</v>
      </c>
      <c r="J237">
        <f ca="1">(SUMIFS(OFFSET([2]掉落汇总!$C$2:$C$871,,MATCH($B237,[2]掉落汇总!$D$1:$M$1)),[2]掉落汇总!$A$2:$A$871,J$1,[2]掉落汇总!$C$2:$C$871,$Q$1)+SUMIFS(OFFSET([2]掉落汇总!$C$2:$C$871,,MATCH($B237,[2]掉落汇总!$D$1:$M$1)),[2]掉落汇总!$A$2:$A$871,J$1,[2]掉落汇总!$C$2:$C$871,$Q$2)/$Q$3)*宝箱投放计算!I237</f>
        <v>0</v>
      </c>
      <c r="K237">
        <f ca="1">(SUMIFS(OFFSET([2]掉落汇总!$C$2:$C$871,,MATCH($B237,[2]掉落汇总!$D$1:$M$1)),[2]掉落汇总!$A$2:$A$871,K$1,[2]掉落汇总!$C$2:$C$871,$Q$1)+SUMIFS(OFFSET([2]掉落汇总!$C$2:$C$871,,MATCH($B237,[2]掉落汇总!$D$1:$M$1)),[2]掉落汇总!$A$2:$A$871,K$1,[2]掉落汇总!$C$2:$C$871,$Q$2)/$Q$3)*宝箱投放计算!J237</f>
        <v>0</v>
      </c>
      <c r="L237">
        <f ca="1">(SUMIFS(OFFSET([2]掉落汇总!$C$2:$C$871,,MATCH($B237,[2]掉落汇总!$D$1:$M$1)),[2]掉落汇总!$A$2:$A$871,L$1,[2]掉落汇总!$C$2:$C$871,$Q$1)+SUMIFS(OFFSET([2]掉落汇总!$C$2:$C$871,,MATCH($B237,[2]掉落汇总!$D$1:$M$1)),[2]掉落汇总!$A$2:$A$871,L$1,[2]掉落汇总!$C$2:$C$871,$Q$2)/$Q$3)*宝箱投放计算!K237</f>
        <v>0.36522354606582519</v>
      </c>
      <c r="M237">
        <f ca="1">(SUMIFS(OFFSET([2]掉落汇总!$C$2:$C$871,,MATCH($B237,[2]掉落汇总!$D$1:$M$1)),[2]掉落汇总!$A$2:$A$871,M$1,[2]掉落汇总!$C$2:$C$871,$Q$1)+SUMIFS(OFFSET([2]掉落汇总!$C$2:$C$871,,MATCH($B237,[2]掉落汇总!$D$1:$M$1)),[2]掉落汇总!$A$2:$A$871,M$1,[2]掉落汇总!$C$2:$C$871,$Q$2)/$Q$3)*宝箱投放计算!L237</f>
        <v>0.36155552960411075</v>
      </c>
      <c r="N237">
        <f ca="1">(SUMIFS(OFFSET([2]掉落汇总!$C$2:$C$871,,MATCH($B237,[2]掉落汇总!$D$1:$M$1)),[2]掉落汇总!$A$2:$A$871,N$1,[2]掉落汇总!$C$2:$C$871,$Q$1)+SUMIFS(OFFSET([2]掉落汇总!$C$2:$C$871,,MATCH($B237,[2]掉落汇总!$D$1:$M$1)),[2]掉落汇总!$A$2:$A$871,N$1,[2]掉落汇总!$C$2:$C$871,$Q$2)/$Q$3)*宝箱投放计算!M237</f>
        <v>8.4091467912466203E-2</v>
      </c>
      <c r="O237">
        <f ca="1">(SUMIFS(OFFSET([2]掉落汇总!$C$2:$C$871,,MATCH($B237,[2]掉落汇总!$D$1:$M$1)),[2]掉落汇总!$A$2:$A$871,O$1,[2]掉落汇总!$C$2:$C$871,$Q$1)+SUMIFS(OFFSET([2]掉落汇总!$C$2:$C$871,,MATCH($B237,[2]掉落汇总!$D$1:$M$1)),[2]掉落汇总!$A$2:$A$871,O$1,[2]掉落汇总!$C$2:$C$871,$Q$2)/$Q$3)*宝箱投放计算!N237</f>
        <v>0.17426381605486088</v>
      </c>
    </row>
    <row r="238" spans="1:15" x14ac:dyDescent="0.2">
      <c r="A238">
        <f>玩家成长时间线!A238</f>
        <v>237</v>
      </c>
      <c r="B238">
        <f>玩家成长时间线!B238</f>
        <v>10</v>
      </c>
      <c r="C238">
        <f ca="1">SUM($D$2:D238)</f>
        <v>886.34061866339948</v>
      </c>
      <c r="D238">
        <f t="shared" ca="1" si="3"/>
        <v>3.3880069624253601</v>
      </c>
      <c r="E238">
        <f ca="1">(SUMIFS(OFFSET([2]掉落汇总!$C$2:$C$871,,MATCH($B238,[2]掉落汇总!$D$1:$M$1)),[2]掉落汇总!$A$2:$A$871,E$1,[2]掉落汇总!$C$2:$C$871,$Q$1)+SUMIFS(OFFSET([2]掉落汇总!$C$2:$C$871,,MATCH($B238,[2]掉落汇总!$D$1:$M$1)),[2]掉落汇总!$A$2:$A$871,E$1,[2]掉落汇总!$C$2:$C$871,$Q$2)/$Q$3)*宝箱投放计算!D238</f>
        <v>1.0784319831667541</v>
      </c>
      <c r="F238">
        <f ca="1">(SUMIFS(OFFSET([2]掉落汇总!$C$2:$C$871,,MATCH($B238,[2]掉落汇总!$D$1:$M$1)),[2]掉落汇总!$A$2:$A$871,F$1,[2]掉落汇总!$C$2:$C$871,$Q$1)+SUMIFS(OFFSET([2]掉落汇总!$C$2:$C$871,,MATCH($B238,[2]掉落汇总!$D$1:$M$1)),[2]掉落汇总!$A$2:$A$871,F$1,[2]掉落汇总!$C$2:$C$871,$Q$2)/$Q$3)*宝箱投放计算!E238</f>
        <v>1.3244406196213427</v>
      </c>
      <c r="G238">
        <f ca="1">(SUMIFS(OFFSET([2]掉落汇总!$C$2:$C$871,,MATCH($B238,[2]掉落汇总!$D$1:$M$1)),[2]掉落汇总!$A$2:$A$871,G$1,[2]掉落汇总!$C$2:$C$871,$Q$1)+SUMIFS(OFFSET([2]掉落汇总!$C$2:$C$871,,MATCH($B238,[2]掉落汇总!$D$1:$M$1)),[2]掉落汇总!$A$2:$A$871,G$1,[2]掉落汇总!$C$2:$C$871,$Q$2)/$Q$3)*宝箱投放计算!F238</f>
        <v>0</v>
      </c>
      <c r="H238">
        <f ca="1">(SUMIFS(OFFSET([2]掉落汇总!$C$2:$C$871,,MATCH($B238,[2]掉落汇总!$D$1:$M$1)),[2]掉落汇总!$A$2:$A$871,H$1,[2]掉落汇总!$C$2:$C$871,$Q$1)+SUMIFS(OFFSET([2]掉落汇总!$C$2:$C$871,,MATCH($B238,[2]掉落汇总!$D$1:$M$1)),[2]掉落汇总!$A$2:$A$871,H$1,[2]掉落汇总!$C$2:$C$871,$Q$2)/$Q$3)*宝箱投放计算!G238</f>
        <v>0</v>
      </c>
      <c r="I238">
        <f ca="1">(SUMIFS(OFFSET([2]掉落汇总!$C$2:$C$871,,MATCH($B238,[2]掉落汇总!$D$1:$M$1)),[2]掉落汇总!$A$2:$A$871,I$1,[2]掉落汇总!$C$2:$C$871,$Q$1)+SUMIFS(OFFSET([2]掉落汇总!$C$2:$C$871,,MATCH($B238,[2]掉落汇总!$D$1:$M$1)),[2]掉落汇总!$A$2:$A$871,I$1,[2]掉落汇总!$C$2:$C$871,$Q$2)/$Q$3)*宝箱投放计算!H238</f>
        <v>0</v>
      </c>
      <c r="J238">
        <f ca="1">(SUMIFS(OFFSET([2]掉落汇总!$C$2:$C$871,,MATCH($B238,[2]掉落汇总!$D$1:$M$1)),[2]掉落汇总!$A$2:$A$871,J$1,[2]掉落汇总!$C$2:$C$871,$Q$1)+SUMIFS(OFFSET([2]掉落汇总!$C$2:$C$871,,MATCH($B238,[2]掉落汇总!$D$1:$M$1)),[2]掉落汇总!$A$2:$A$871,J$1,[2]掉落汇总!$C$2:$C$871,$Q$2)/$Q$3)*宝箱投放计算!I238</f>
        <v>0</v>
      </c>
      <c r="K238">
        <f ca="1">(SUMIFS(OFFSET([2]掉落汇总!$C$2:$C$871,,MATCH($B238,[2]掉落汇总!$D$1:$M$1)),[2]掉落汇总!$A$2:$A$871,K$1,[2]掉落汇总!$C$2:$C$871,$Q$1)+SUMIFS(OFFSET([2]掉落汇总!$C$2:$C$871,,MATCH($B238,[2]掉落汇总!$D$1:$M$1)),[2]掉落汇总!$A$2:$A$871,K$1,[2]掉落汇总!$C$2:$C$871,$Q$2)/$Q$3)*宝箱投放计算!J238</f>
        <v>0</v>
      </c>
      <c r="L238">
        <f ca="1">(SUMIFS(OFFSET([2]掉落汇总!$C$2:$C$871,,MATCH($B238,[2]掉落汇总!$D$1:$M$1)),[2]掉落汇总!$A$2:$A$871,L$1,[2]掉落汇总!$C$2:$C$871,$Q$1)+SUMIFS(OFFSET([2]掉落汇总!$C$2:$C$871,,MATCH($B238,[2]掉落汇总!$D$1:$M$1)),[2]掉落汇总!$A$2:$A$871,L$1,[2]掉落汇总!$C$2:$C$871,$Q$2)/$Q$3)*宝箱投放计算!K238</f>
        <v>0.36522354606582519</v>
      </c>
      <c r="M238">
        <f ca="1">(SUMIFS(OFFSET([2]掉落汇总!$C$2:$C$871,,MATCH($B238,[2]掉落汇总!$D$1:$M$1)),[2]掉落汇总!$A$2:$A$871,M$1,[2]掉落汇总!$C$2:$C$871,$Q$1)+SUMIFS(OFFSET([2]掉落汇总!$C$2:$C$871,,MATCH($B238,[2]掉落汇总!$D$1:$M$1)),[2]掉落汇总!$A$2:$A$871,M$1,[2]掉落汇总!$C$2:$C$871,$Q$2)/$Q$3)*宝箱投放计算!L238</f>
        <v>0.36155552960411075</v>
      </c>
      <c r="N238">
        <f ca="1">(SUMIFS(OFFSET([2]掉落汇总!$C$2:$C$871,,MATCH($B238,[2]掉落汇总!$D$1:$M$1)),[2]掉落汇总!$A$2:$A$871,N$1,[2]掉落汇总!$C$2:$C$871,$Q$1)+SUMIFS(OFFSET([2]掉落汇总!$C$2:$C$871,,MATCH($B238,[2]掉落汇总!$D$1:$M$1)),[2]掉落汇总!$A$2:$A$871,N$1,[2]掉落汇总!$C$2:$C$871,$Q$2)/$Q$3)*宝箱投放计算!M238</f>
        <v>8.4091467912466203E-2</v>
      </c>
      <c r="O238">
        <f ca="1">(SUMIFS(OFFSET([2]掉落汇总!$C$2:$C$871,,MATCH($B238,[2]掉落汇总!$D$1:$M$1)),[2]掉落汇总!$A$2:$A$871,O$1,[2]掉落汇总!$C$2:$C$871,$Q$1)+SUMIFS(OFFSET([2]掉落汇总!$C$2:$C$871,,MATCH($B238,[2]掉落汇总!$D$1:$M$1)),[2]掉落汇总!$A$2:$A$871,O$1,[2]掉落汇总!$C$2:$C$871,$Q$2)/$Q$3)*宝箱投放计算!N238</f>
        <v>0.17426381605486088</v>
      </c>
    </row>
    <row r="239" spans="1:15" x14ac:dyDescent="0.2">
      <c r="A239">
        <f>玩家成长时间线!A239</f>
        <v>238</v>
      </c>
      <c r="B239">
        <f>玩家成长时间线!B239</f>
        <v>8</v>
      </c>
      <c r="C239">
        <f ca="1">SUM($D$2:D239)</f>
        <v>889.93149819974678</v>
      </c>
      <c r="D239">
        <f t="shared" ca="1" si="3"/>
        <v>3.5908795363472974</v>
      </c>
      <c r="E239">
        <f ca="1">(SUMIFS(OFFSET([2]掉落汇总!$C$2:$C$871,,MATCH($B239,[2]掉落汇总!$D$1:$M$1)),[2]掉落汇总!$A$2:$A$871,E$1,[2]掉落汇总!$C$2:$C$871,$Q$1)+SUMIFS(OFFSET([2]掉落汇总!$C$2:$C$871,,MATCH($B239,[2]掉落汇总!$D$1:$M$1)),[2]掉落汇总!$A$2:$A$871,E$1,[2]掉落汇总!$C$2:$C$871,$Q$2)/$Q$3)*宝箱投放计算!D239</f>
        <v>0.98977846153846205</v>
      </c>
      <c r="F239">
        <f ca="1">(SUMIFS(OFFSET([2]掉落汇总!$C$2:$C$871,,MATCH($B239,[2]掉落汇总!$D$1:$M$1)),[2]掉落汇总!$A$2:$A$871,F$1,[2]掉落汇总!$C$2:$C$871,$Q$1)+SUMIFS(OFFSET([2]掉落汇总!$C$2:$C$871,,MATCH($B239,[2]掉落汇总!$D$1:$M$1)),[2]掉落汇总!$A$2:$A$871,F$1,[2]掉落汇总!$C$2:$C$871,$Q$2)/$Q$3)*宝箱投放计算!E239</f>
        <v>1.0595524956970743</v>
      </c>
      <c r="G239">
        <f ca="1">(SUMIFS(OFFSET([2]掉落汇总!$C$2:$C$871,,MATCH($B239,[2]掉落汇总!$D$1:$M$1)),[2]掉落汇总!$A$2:$A$871,G$1,[2]掉落汇总!$C$2:$C$871,$Q$1)+SUMIFS(OFFSET([2]掉落汇总!$C$2:$C$871,,MATCH($B239,[2]掉落汇总!$D$1:$M$1)),[2]掉落汇总!$A$2:$A$871,G$1,[2]掉落汇总!$C$2:$C$871,$Q$2)/$Q$3)*宝箱投放计算!F239</f>
        <v>0</v>
      </c>
      <c r="H239">
        <f ca="1">(SUMIFS(OFFSET([2]掉落汇总!$C$2:$C$871,,MATCH($B239,[2]掉落汇总!$D$1:$M$1)),[2]掉落汇总!$A$2:$A$871,H$1,[2]掉落汇总!$C$2:$C$871,$Q$1)+SUMIFS(OFFSET([2]掉落汇总!$C$2:$C$871,,MATCH($B239,[2]掉落汇总!$D$1:$M$1)),[2]掉落汇总!$A$2:$A$871,H$1,[2]掉落汇总!$C$2:$C$871,$Q$2)/$Q$3)*宝箱投放计算!G239</f>
        <v>0</v>
      </c>
      <c r="I239">
        <f ca="1">(SUMIFS(OFFSET([2]掉落汇总!$C$2:$C$871,,MATCH($B239,[2]掉落汇总!$D$1:$M$1)),[2]掉落汇总!$A$2:$A$871,I$1,[2]掉落汇总!$C$2:$C$871,$Q$1)+SUMIFS(OFFSET([2]掉落汇总!$C$2:$C$871,,MATCH($B239,[2]掉落汇总!$D$1:$M$1)),[2]掉落汇总!$A$2:$A$871,I$1,[2]掉落汇总!$C$2:$C$871,$Q$2)/$Q$3)*宝箱投放计算!H239</f>
        <v>0.55641421947449776</v>
      </c>
      <c r="J239">
        <f ca="1">(SUMIFS(OFFSET([2]掉落汇总!$C$2:$C$871,,MATCH($B239,[2]掉落汇总!$D$1:$M$1)),[2]掉落汇总!$A$2:$A$871,J$1,[2]掉落汇总!$C$2:$C$871,$Q$1)+SUMIFS(OFFSET([2]掉落汇总!$C$2:$C$871,,MATCH($B239,[2]掉落汇总!$D$1:$M$1)),[2]掉落汇总!$A$2:$A$871,J$1,[2]掉落汇总!$C$2:$C$871,$Q$2)/$Q$3)*宝箱投放计算!I239</f>
        <v>0</v>
      </c>
      <c r="K239">
        <f ca="1">(SUMIFS(OFFSET([2]掉落汇总!$C$2:$C$871,,MATCH($B239,[2]掉落汇总!$D$1:$M$1)),[2]掉落汇总!$A$2:$A$871,K$1,[2]掉落汇总!$C$2:$C$871,$Q$1)+SUMIFS(OFFSET([2]掉落汇总!$C$2:$C$871,,MATCH($B239,[2]掉落汇总!$D$1:$M$1)),[2]掉落汇总!$A$2:$A$871,K$1,[2]掉落汇总!$C$2:$C$871,$Q$2)/$Q$3)*宝箱投放计算!J239</f>
        <v>0</v>
      </c>
      <c r="L239">
        <f ca="1">(SUMIFS(OFFSET([2]掉落汇总!$C$2:$C$871,,MATCH($B239,[2]掉落汇总!$D$1:$M$1)),[2]掉落汇总!$A$2:$A$871,L$1,[2]掉落汇总!$C$2:$C$871,$Q$1)+SUMIFS(OFFSET([2]掉落汇总!$C$2:$C$871,,MATCH($B239,[2]掉落汇总!$D$1:$M$1)),[2]掉落汇总!$A$2:$A$871,L$1,[2]掉落汇总!$C$2:$C$871,$Q$2)/$Q$3)*宝箱投放计算!K239</f>
        <v>0.36522354606582519</v>
      </c>
      <c r="M239">
        <f ca="1">(SUMIFS(OFFSET([2]掉落汇总!$C$2:$C$871,,MATCH($B239,[2]掉落汇总!$D$1:$M$1)),[2]掉落汇总!$A$2:$A$871,M$1,[2]掉落汇总!$C$2:$C$871,$Q$1)+SUMIFS(OFFSET([2]掉落汇总!$C$2:$C$871,,MATCH($B239,[2]掉落汇总!$D$1:$M$1)),[2]掉落汇总!$A$2:$A$871,M$1,[2]掉落汇总!$C$2:$C$871,$Q$2)/$Q$3)*宝箱投放计算!L239</f>
        <v>0.36155552960411075</v>
      </c>
      <c r="N239">
        <f ca="1">(SUMIFS(OFFSET([2]掉落汇总!$C$2:$C$871,,MATCH($B239,[2]掉落汇总!$D$1:$M$1)),[2]掉落汇总!$A$2:$A$871,N$1,[2]掉落汇总!$C$2:$C$871,$Q$1)+SUMIFS(OFFSET([2]掉落汇总!$C$2:$C$871,,MATCH($B239,[2]掉落汇总!$D$1:$M$1)),[2]掉落汇总!$A$2:$A$871,N$1,[2]掉落汇总!$C$2:$C$871,$Q$2)/$Q$3)*宝箱投放计算!M239</f>
        <v>8.4091467912466203E-2</v>
      </c>
      <c r="O239">
        <f ca="1">(SUMIFS(OFFSET([2]掉落汇总!$C$2:$C$871,,MATCH($B239,[2]掉落汇总!$D$1:$M$1)),[2]掉落汇总!$A$2:$A$871,O$1,[2]掉落汇总!$C$2:$C$871,$Q$1)+SUMIFS(OFFSET([2]掉落汇总!$C$2:$C$871,,MATCH($B239,[2]掉落汇总!$D$1:$M$1)),[2]掉落汇总!$A$2:$A$871,O$1,[2]掉落汇总!$C$2:$C$871,$Q$2)/$Q$3)*宝箱投放计算!N239</f>
        <v>0.17426381605486088</v>
      </c>
    </row>
    <row r="240" spans="1:15" x14ac:dyDescent="0.2">
      <c r="A240">
        <f>玩家成长时间线!A240</f>
        <v>239</v>
      </c>
      <c r="B240">
        <f>玩家成长时间线!B240</f>
        <v>8</v>
      </c>
      <c r="C240">
        <f ca="1">SUM($D$2:D240)</f>
        <v>892.97011736277341</v>
      </c>
      <c r="D240">
        <f t="shared" ca="1" si="3"/>
        <v>3.0386191630266457</v>
      </c>
      <c r="E240">
        <f ca="1">(SUMIFS(OFFSET([2]掉落汇总!$C$2:$C$871,,MATCH($B240,[2]掉落汇总!$D$1:$M$1)),[2]掉落汇总!$A$2:$A$871,E$1,[2]掉落汇总!$C$2:$C$871,$Q$1)+SUMIFS(OFFSET([2]掉落汇总!$C$2:$C$871,,MATCH($B240,[2]掉落汇总!$D$1:$M$1)),[2]掉落汇总!$A$2:$A$871,E$1,[2]掉落汇总!$C$2:$C$871,$Q$2)/$Q$3)*宝箱投放计算!D240</f>
        <v>0.99393230769230811</v>
      </c>
      <c r="F240">
        <f ca="1">(SUMIFS(OFFSET([2]掉落汇总!$C$2:$C$871,,MATCH($B240,[2]掉落汇总!$D$1:$M$1)),[2]掉落汇总!$A$2:$A$871,F$1,[2]掉落汇总!$C$2:$C$871,$Q$1)+SUMIFS(OFFSET([2]掉落汇总!$C$2:$C$871,,MATCH($B240,[2]掉落汇总!$D$1:$M$1)),[2]掉落汇总!$A$2:$A$871,F$1,[2]掉落汇总!$C$2:$C$871,$Q$2)/$Q$3)*宝箱投放计算!E240</f>
        <v>1.0595524956970743</v>
      </c>
      <c r="G240">
        <f ca="1">(SUMIFS(OFFSET([2]掉落汇总!$C$2:$C$871,,MATCH($B240,[2]掉落汇总!$D$1:$M$1)),[2]掉落汇总!$A$2:$A$871,G$1,[2]掉落汇总!$C$2:$C$871,$Q$1)+SUMIFS(OFFSET([2]掉落汇总!$C$2:$C$871,,MATCH($B240,[2]掉落汇总!$D$1:$M$1)),[2]掉落汇总!$A$2:$A$871,G$1,[2]掉落汇总!$C$2:$C$871,$Q$2)/$Q$3)*宝箱投放计算!F240</f>
        <v>0</v>
      </c>
      <c r="H240">
        <f ca="1">(SUMIFS(OFFSET([2]掉落汇总!$C$2:$C$871,,MATCH($B240,[2]掉落汇总!$D$1:$M$1)),[2]掉落汇总!$A$2:$A$871,H$1,[2]掉落汇总!$C$2:$C$871,$Q$1)+SUMIFS(OFFSET([2]掉落汇总!$C$2:$C$871,,MATCH($B240,[2]掉落汇总!$D$1:$M$1)),[2]掉落汇总!$A$2:$A$871,H$1,[2]掉落汇总!$C$2:$C$871,$Q$2)/$Q$3)*宝箱投放计算!G240</f>
        <v>0</v>
      </c>
      <c r="I240">
        <f ca="1">(SUMIFS(OFFSET([2]掉落汇总!$C$2:$C$871,,MATCH($B240,[2]掉落汇总!$D$1:$M$1)),[2]掉落汇总!$A$2:$A$871,I$1,[2]掉落汇总!$C$2:$C$871,$Q$1)+SUMIFS(OFFSET([2]掉落汇总!$C$2:$C$871,,MATCH($B240,[2]掉落汇总!$D$1:$M$1)),[2]掉落汇总!$A$2:$A$871,I$1,[2]掉落汇总!$C$2:$C$871,$Q$2)/$Q$3)*宝箱投放计算!H240</f>
        <v>0</v>
      </c>
      <c r="J240">
        <f ca="1">(SUMIFS(OFFSET([2]掉落汇总!$C$2:$C$871,,MATCH($B240,[2]掉落汇总!$D$1:$M$1)),[2]掉落汇总!$A$2:$A$871,J$1,[2]掉落汇总!$C$2:$C$871,$Q$1)+SUMIFS(OFFSET([2]掉落汇总!$C$2:$C$871,,MATCH($B240,[2]掉落汇总!$D$1:$M$1)),[2]掉落汇总!$A$2:$A$871,J$1,[2]掉落汇总!$C$2:$C$871,$Q$2)/$Q$3)*宝箱投放计算!I240</f>
        <v>0</v>
      </c>
      <c r="K240">
        <f ca="1">(SUMIFS(OFFSET([2]掉落汇总!$C$2:$C$871,,MATCH($B240,[2]掉落汇总!$D$1:$M$1)),[2]掉落汇总!$A$2:$A$871,K$1,[2]掉落汇总!$C$2:$C$871,$Q$1)+SUMIFS(OFFSET([2]掉落汇总!$C$2:$C$871,,MATCH($B240,[2]掉落汇总!$D$1:$M$1)),[2]掉落汇总!$A$2:$A$871,K$1,[2]掉落汇总!$C$2:$C$871,$Q$2)/$Q$3)*宝箱投放计算!J240</f>
        <v>0</v>
      </c>
      <c r="L240">
        <f ca="1">(SUMIFS(OFFSET([2]掉落汇总!$C$2:$C$871,,MATCH($B240,[2]掉落汇总!$D$1:$M$1)),[2]掉落汇总!$A$2:$A$871,L$1,[2]掉落汇总!$C$2:$C$871,$Q$1)+SUMIFS(OFFSET([2]掉落汇总!$C$2:$C$871,,MATCH($B240,[2]掉落汇总!$D$1:$M$1)),[2]掉落汇总!$A$2:$A$871,L$1,[2]掉落汇总!$C$2:$C$871,$Q$2)/$Q$3)*宝箱投放计算!K240</f>
        <v>0.36522354606582519</v>
      </c>
      <c r="M240">
        <f ca="1">(SUMIFS(OFFSET([2]掉落汇总!$C$2:$C$871,,MATCH($B240,[2]掉落汇总!$D$1:$M$1)),[2]掉落汇总!$A$2:$A$871,M$1,[2]掉落汇总!$C$2:$C$871,$Q$1)+SUMIFS(OFFSET([2]掉落汇总!$C$2:$C$871,,MATCH($B240,[2]掉落汇总!$D$1:$M$1)),[2]掉落汇总!$A$2:$A$871,M$1,[2]掉落汇总!$C$2:$C$871,$Q$2)/$Q$3)*宝箱投放计算!L240</f>
        <v>0.36155552960411075</v>
      </c>
      <c r="N240">
        <f ca="1">(SUMIFS(OFFSET([2]掉落汇总!$C$2:$C$871,,MATCH($B240,[2]掉落汇总!$D$1:$M$1)),[2]掉落汇总!$A$2:$A$871,N$1,[2]掉落汇总!$C$2:$C$871,$Q$1)+SUMIFS(OFFSET([2]掉落汇总!$C$2:$C$871,,MATCH($B240,[2]掉落汇总!$D$1:$M$1)),[2]掉落汇总!$A$2:$A$871,N$1,[2]掉落汇总!$C$2:$C$871,$Q$2)/$Q$3)*宝箱投放计算!M240</f>
        <v>8.4091467912466203E-2</v>
      </c>
      <c r="O240">
        <f ca="1">(SUMIFS(OFFSET([2]掉落汇总!$C$2:$C$871,,MATCH($B240,[2]掉落汇总!$D$1:$M$1)),[2]掉落汇总!$A$2:$A$871,O$1,[2]掉落汇总!$C$2:$C$871,$Q$1)+SUMIFS(OFFSET([2]掉落汇总!$C$2:$C$871,,MATCH($B240,[2]掉落汇总!$D$1:$M$1)),[2]掉落汇总!$A$2:$A$871,O$1,[2]掉落汇总!$C$2:$C$871,$Q$2)/$Q$3)*宝箱投放计算!N240</f>
        <v>0.17426381605486088</v>
      </c>
    </row>
    <row r="241" spans="1:15" x14ac:dyDescent="0.2">
      <c r="A241">
        <f>玩家成长时间线!A241</f>
        <v>240</v>
      </c>
      <c r="B241">
        <f>玩家成长时间线!B241</f>
        <v>8</v>
      </c>
      <c r="C241">
        <f ca="1">SUM($D$2:D241)</f>
        <v>896.09596729503085</v>
      </c>
      <c r="D241">
        <f t="shared" ca="1" si="3"/>
        <v>3.1258499322574145</v>
      </c>
      <c r="E241">
        <f ca="1">(SUMIFS(OFFSET([2]掉落汇总!$C$2:$C$871,,MATCH($B241,[2]掉落汇总!$D$1:$M$1)),[2]掉落汇总!$A$2:$A$871,E$1,[2]掉落汇总!$C$2:$C$871,$Q$1)+SUMIFS(OFFSET([2]掉落汇总!$C$2:$C$871,,MATCH($B241,[2]掉落汇总!$D$1:$M$1)),[2]掉落汇总!$A$2:$A$871,E$1,[2]掉落汇总!$C$2:$C$871,$Q$2)/$Q$3)*宝箱投放计算!D241</f>
        <v>1.0811630769230773</v>
      </c>
      <c r="F241">
        <f ca="1">(SUMIFS(OFFSET([2]掉落汇总!$C$2:$C$871,,MATCH($B241,[2]掉落汇总!$D$1:$M$1)),[2]掉落汇总!$A$2:$A$871,F$1,[2]掉落汇总!$C$2:$C$871,$Q$1)+SUMIFS(OFFSET([2]掉落汇总!$C$2:$C$871,,MATCH($B241,[2]掉落汇总!$D$1:$M$1)),[2]掉落汇总!$A$2:$A$871,F$1,[2]掉落汇总!$C$2:$C$871,$Q$2)/$Q$3)*宝箱投放计算!E241</f>
        <v>1.0595524956970743</v>
      </c>
      <c r="G241">
        <f ca="1">(SUMIFS(OFFSET([2]掉落汇总!$C$2:$C$871,,MATCH($B241,[2]掉落汇总!$D$1:$M$1)),[2]掉落汇总!$A$2:$A$871,G$1,[2]掉落汇总!$C$2:$C$871,$Q$1)+SUMIFS(OFFSET([2]掉落汇总!$C$2:$C$871,,MATCH($B241,[2]掉落汇总!$D$1:$M$1)),[2]掉落汇总!$A$2:$A$871,G$1,[2]掉落汇总!$C$2:$C$871,$Q$2)/$Q$3)*宝箱投放计算!F241</f>
        <v>0</v>
      </c>
      <c r="H241">
        <f ca="1">(SUMIFS(OFFSET([2]掉落汇总!$C$2:$C$871,,MATCH($B241,[2]掉落汇总!$D$1:$M$1)),[2]掉落汇总!$A$2:$A$871,H$1,[2]掉落汇总!$C$2:$C$871,$Q$1)+SUMIFS(OFFSET([2]掉落汇总!$C$2:$C$871,,MATCH($B241,[2]掉落汇总!$D$1:$M$1)),[2]掉落汇总!$A$2:$A$871,H$1,[2]掉落汇总!$C$2:$C$871,$Q$2)/$Q$3)*宝箱投放计算!G241</f>
        <v>0</v>
      </c>
      <c r="I241">
        <f ca="1">(SUMIFS(OFFSET([2]掉落汇总!$C$2:$C$871,,MATCH($B241,[2]掉落汇总!$D$1:$M$1)),[2]掉落汇总!$A$2:$A$871,I$1,[2]掉落汇总!$C$2:$C$871,$Q$1)+SUMIFS(OFFSET([2]掉落汇总!$C$2:$C$871,,MATCH($B241,[2]掉落汇总!$D$1:$M$1)),[2]掉落汇总!$A$2:$A$871,I$1,[2]掉落汇总!$C$2:$C$871,$Q$2)/$Q$3)*宝箱投放计算!H241</f>
        <v>0</v>
      </c>
      <c r="J241">
        <f ca="1">(SUMIFS(OFFSET([2]掉落汇总!$C$2:$C$871,,MATCH($B241,[2]掉落汇总!$D$1:$M$1)),[2]掉落汇总!$A$2:$A$871,J$1,[2]掉落汇总!$C$2:$C$871,$Q$1)+SUMIFS(OFFSET([2]掉落汇总!$C$2:$C$871,,MATCH($B241,[2]掉落汇总!$D$1:$M$1)),[2]掉落汇总!$A$2:$A$871,J$1,[2]掉落汇总!$C$2:$C$871,$Q$2)/$Q$3)*宝箱投放计算!I241</f>
        <v>0</v>
      </c>
      <c r="K241">
        <f ca="1">(SUMIFS(OFFSET([2]掉落汇总!$C$2:$C$871,,MATCH($B241,[2]掉落汇总!$D$1:$M$1)),[2]掉落汇总!$A$2:$A$871,K$1,[2]掉落汇总!$C$2:$C$871,$Q$1)+SUMIFS(OFFSET([2]掉落汇总!$C$2:$C$871,,MATCH($B241,[2]掉落汇总!$D$1:$M$1)),[2]掉落汇总!$A$2:$A$871,K$1,[2]掉落汇总!$C$2:$C$871,$Q$2)/$Q$3)*宝箱投放计算!J241</f>
        <v>0</v>
      </c>
      <c r="L241">
        <f ca="1">(SUMIFS(OFFSET([2]掉落汇总!$C$2:$C$871,,MATCH($B241,[2]掉落汇总!$D$1:$M$1)),[2]掉落汇总!$A$2:$A$871,L$1,[2]掉落汇总!$C$2:$C$871,$Q$1)+SUMIFS(OFFSET([2]掉落汇总!$C$2:$C$871,,MATCH($B241,[2]掉落汇总!$D$1:$M$1)),[2]掉落汇总!$A$2:$A$871,L$1,[2]掉落汇总!$C$2:$C$871,$Q$2)/$Q$3)*宝箱投放计算!K241</f>
        <v>0.36522354606582519</v>
      </c>
      <c r="M241">
        <f ca="1">(SUMIFS(OFFSET([2]掉落汇总!$C$2:$C$871,,MATCH($B241,[2]掉落汇总!$D$1:$M$1)),[2]掉落汇总!$A$2:$A$871,M$1,[2]掉落汇总!$C$2:$C$871,$Q$1)+SUMIFS(OFFSET([2]掉落汇总!$C$2:$C$871,,MATCH($B241,[2]掉落汇总!$D$1:$M$1)),[2]掉落汇总!$A$2:$A$871,M$1,[2]掉落汇总!$C$2:$C$871,$Q$2)/$Q$3)*宝箱投放计算!L241</f>
        <v>0.36155552960411075</v>
      </c>
      <c r="N241">
        <f ca="1">(SUMIFS(OFFSET([2]掉落汇总!$C$2:$C$871,,MATCH($B241,[2]掉落汇总!$D$1:$M$1)),[2]掉落汇总!$A$2:$A$871,N$1,[2]掉落汇总!$C$2:$C$871,$Q$1)+SUMIFS(OFFSET([2]掉落汇总!$C$2:$C$871,,MATCH($B241,[2]掉落汇总!$D$1:$M$1)),[2]掉落汇总!$A$2:$A$871,N$1,[2]掉落汇总!$C$2:$C$871,$Q$2)/$Q$3)*宝箱投放计算!M241</f>
        <v>8.4091467912466203E-2</v>
      </c>
      <c r="O241">
        <f ca="1">(SUMIFS(OFFSET([2]掉落汇总!$C$2:$C$871,,MATCH($B241,[2]掉落汇总!$D$1:$M$1)),[2]掉落汇总!$A$2:$A$871,O$1,[2]掉落汇总!$C$2:$C$871,$Q$1)+SUMIFS(OFFSET([2]掉落汇总!$C$2:$C$871,,MATCH($B241,[2]掉落汇总!$D$1:$M$1)),[2]掉落汇总!$A$2:$A$871,O$1,[2]掉落汇总!$C$2:$C$871,$Q$2)/$Q$3)*宝箱投放计算!N241</f>
        <v>0.17426381605486088</v>
      </c>
    </row>
    <row r="242" spans="1:15" x14ac:dyDescent="0.2">
      <c r="A242">
        <f>玩家成长时间线!A242</f>
        <v>241</v>
      </c>
      <c r="B242">
        <f>玩家成长时间线!B242</f>
        <v>9</v>
      </c>
      <c r="C242">
        <f ca="1">SUM($D$2:D242)</f>
        <v>902.52095475110525</v>
      </c>
      <c r="D242">
        <f t="shared" ca="1" si="3"/>
        <v>6.4249874560744313</v>
      </c>
      <c r="E242">
        <f ca="1">(SUMIFS(OFFSET([2]掉落汇总!$C$2:$C$871,,MATCH($B242,[2]掉落汇总!$D$1:$M$1)),[2]掉落汇总!$A$2:$A$871,E$1,[2]掉落汇总!$C$2:$C$871,$Q$1)+SUMIFS(OFFSET([2]掉落汇总!$C$2:$C$871,,MATCH($B242,[2]掉落汇总!$D$1:$M$1)),[2]掉落汇总!$A$2:$A$871,E$1,[2]掉落汇总!$C$2:$C$871,$Q$2)/$Q$3)*宝箱投放计算!D242</f>
        <v>1.1366735005452562</v>
      </c>
      <c r="F242">
        <f ca="1">(SUMIFS(OFFSET([2]掉落汇总!$C$2:$C$871,,MATCH($B242,[2]掉落汇总!$D$1:$M$1)),[2]掉落汇总!$A$2:$A$871,F$1,[2]掉落汇总!$C$2:$C$871,$Q$1)+SUMIFS(OFFSET([2]掉落汇总!$C$2:$C$871,,MATCH($B242,[2]掉落汇总!$D$1:$M$1)),[2]掉落汇总!$A$2:$A$871,F$1,[2]掉落汇总!$C$2:$C$871,$Q$2)/$Q$3)*宝箱投放计算!E242</f>
        <v>1.3244406196213427</v>
      </c>
      <c r="G242">
        <f ca="1">(SUMIFS(OFFSET([2]掉落汇总!$C$2:$C$871,,MATCH($B242,[2]掉落汇总!$D$1:$M$1)),[2]掉落汇总!$A$2:$A$871,G$1,[2]掉落汇总!$C$2:$C$871,$Q$1)+SUMIFS(OFFSET([2]掉落汇总!$C$2:$C$871,,MATCH($B242,[2]掉落汇总!$D$1:$M$1)),[2]掉落汇总!$A$2:$A$871,G$1,[2]掉落汇总!$C$2:$C$871,$Q$2)/$Q$3)*宝箱投放计算!F242</f>
        <v>0</v>
      </c>
      <c r="H242">
        <f ca="1">(SUMIFS(OFFSET([2]掉落汇总!$C$2:$C$871,,MATCH($B242,[2]掉落汇总!$D$1:$M$1)),[2]掉落汇总!$A$2:$A$871,H$1,[2]掉落汇总!$C$2:$C$871,$Q$1)+SUMIFS(OFFSET([2]掉落汇总!$C$2:$C$871,,MATCH($B242,[2]掉落汇总!$D$1:$M$1)),[2]掉落汇总!$A$2:$A$871,H$1,[2]掉落汇总!$C$2:$C$871,$Q$2)/$Q$3)*宝箱投放计算!G242</f>
        <v>0</v>
      </c>
      <c r="I242">
        <f ca="1">(SUMIFS(OFFSET([2]掉落汇总!$C$2:$C$871,,MATCH($B242,[2]掉落汇总!$D$1:$M$1)),[2]掉落汇总!$A$2:$A$871,I$1,[2]掉落汇总!$C$2:$C$871,$Q$1)+SUMIFS(OFFSET([2]掉落汇总!$C$2:$C$871,,MATCH($B242,[2]掉落汇总!$D$1:$M$1)),[2]掉落汇总!$A$2:$A$871,I$1,[2]掉落汇总!$C$2:$C$871,$Q$2)/$Q$3)*宝箱投放计算!H242</f>
        <v>0.8346213292117467</v>
      </c>
      <c r="J242">
        <f ca="1">(SUMIFS(OFFSET([2]掉落汇总!$C$2:$C$871,,MATCH($B242,[2]掉落汇总!$D$1:$M$1)),[2]掉落汇总!$A$2:$A$871,J$1,[2]掉落汇总!$C$2:$C$871,$Q$1)+SUMIFS(OFFSET([2]掉落汇总!$C$2:$C$871,,MATCH($B242,[2]掉落汇总!$D$1:$M$1)),[2]掉落汇总!$A$2:$A$871,J$1,[2]掉落汇总!$C$2:$C$871,$Q$2)/$Q$3)*宝箱投放计算!I242</f>
        <v>2.1441176470588235</v>
      </c>
      <c r="K242">
        <f ca="1">(SUMIFS(OFFSET([2]掉落汇总!$C$2:$C$871,,MATCH($B242,[2]掉落汇总!$D$1:$M$1)),[2]掉落汇总!$A$2:$A$871,K$1,[2]掉落汇总!$C$2:$C$871,$Q$1)+SUMIFS(OFFSET([2]掉落汇总!$C$2:$C$871,,MATCH($B242,[2]掉落汇总!$D$1:$M$1)),[2]掉落汇总!$A$2:$A$871,K$1,[2]掉落汇总!$C$2:$C$871,$Q$2)/$Q$3)*宝箱投放计算!J242</f>
        <v>0</v>
      </c>
      <c r="L242">
        <f ca="1">(SUMIFS(OFFSET([2]掉落汇总!$C$2:$C$871,,MATCH($B242,[2]掉落汇总!$D$1:$M$1)),[2]掉落汇总!$A$2:$A$871,L$1,[2]掉落汇总!$C$2:$C$871,$Q$1)+SUMIFS(OFFSET([2]掉落汇总!$C$2:$C$871,,MATCH($B242,[2]掉落汇总!$D$1:$M$1)),[2]掉落汇总!$A$2:$A$871,L$1,[2]掉落汇总!$C$2:$C$871,$Q$2)/$Q$3)*宝箱投放计算!K242</f>
        <v>0.36522354606582519</v>
      </c>
      <c r="M242">
        <f ca="1">(SUMIFS(OFFSET([2]掉落汇总!$C$2:$C$871,,MATCH($B242,[2]掉落汇总!$D$1:$M$1)),[2]掉落汇总!$A$2:$A$871,M$1,[2]掉落汇总!$C$2:$C$871,$Q$1)+SUMIFS(OFFSET([2]掉落汇总!$C$2:$C$871,,MATCH($B242,[2]掉落汇总!$D$1:$M$1)),[2]掉落汇总!$A$2:$A$871,M$1,[2]掉落汇总!$C$2:$C$871,$Q$2)/$Q$3)*宝箱投放计算!L242</f>
        <v>0.36155552960411075</v>
      </c>
      <c r="N242">
        <f ca="1">(SUMIFS(OFFSET([2]掉落汇总!$C$2:$C$871,,MATCH($B242,[2]掉落汇总!$D$1:$M$1)),[2]掉落汇总!$A$2:$A$871,N$1,[2]掉落汇总!$C$2:$C$871,$Q$1)+SUMIFS(OFFSET([2]掉落汇总!$C$2:$C$871,,MATCH($B242,[2]掉落汇总!$D$1:$M$1)),[2]掉落汇总!$A$2:$A$871,N$1,[2]掉落汇总!$C$2:$C$871,$Q$2)/$Q$3)*宝箱投放计算!M242</f>
        <v>8.4091467912466203E-2</v>
      </c>
      <c r="O242">
        <f ca="1">(SUMIFS(OFFSET([2]掉落汇总!$C$2:$C$871,,MATCH($B242,[2]掉落汇总!$D$1:$M$1)),[2]掉落汇总!$A$2:$A$871,O$1,[2]掉落汇总!$C$2:$C$871,$Q$1)+SUMIFS(OFFSET([2]掉落汇总!$C$2:$C$871,,MATCH($B242,[2]掉落汇总!$D$1:$M$1)),[2]掉落汇总!$A$2:$A$871,O$1,[2]掉落汇总!$C$2:$C$871,$Q$2)/$Q$3)*宝箱投放计算!N242</f>
        <v>0.17426381605486088</v>
      </c>
    </row>
    <row r="243" spans="1:15" x14ac:dyDescent="0.2">
      <c r="A243">
        <f>玩家成长时间线!A243</f>
        <v>242</v>
      </c>
      <c r="B243">
        <f>玩家成长时间线!B243</f>
        <v>9</v>
      </c>
      <c r="C243">
        <f ca="1">SUM($D$2:D243)</f>
        <v>905.97191424508583</v>
      </c>
      <c r="D243">
        <f t="shared" ca="1" si="3"/>
        <v>3.450959493980525</v>
      </c>
      <c r="E243">
        <f ca="1">(SUMIFS(OFFSET([2]掉落汇总!$C$2:$C$871,,MATCH($B243,[2]掉落汇总!$D$1:$M$1)),[2]掉落汇总!$A$2:$A$871,E$1,[2]掉落汇总!$C$2:$C$871,$Q$1)+SUMIFS(OFFSET([2]掉落汇总!$C$2:$C$871,,MATCH($B243,[2]掉落汇总!$D$1:$M$1)),[2]掉落汇总!$A$2:$A$871,E$1,[2]掉落汇总!$C$2:$C$871,$Q$2)/$Q$3)*宝箱投放计算!D243</f>
        <v>1.1413845147219193</v>
      </c>
      <c r="F243">
        <f ca="1">(SUMIFS(OFFSET([2]掉落汇总!$C$2:$C$871,,MATCH($B243,[2]掉落汇总!$D$1:$M$1)),[2]掉落汇总!$A$2:$A$871,F$1,[2]掉落汇总!$C$2:$C$871,$Q$1)+SUMIFS(OFFSET([2]掉落汇总!$C$2:$C$871,,MATCH($B243,[2]掉落汇总!$D$1:$M$1)),[2]掉落汇总!$A$2:$A$871,F$1,[2]掉落汇总!$C$2:$C$871,$Q$2)/$Q$3)*宝箱投放计算!E243</f>
        <v>1.3244406196213427</v>
      </c>
      <c r="G243">
        <f ca="1">(SUMIFS(OFFSET([2]掉落汇总!$C$2:$C$871,,MATCH($B243,[2]掉落汇总!$D$1:$M$1)),[2]掉落汇总!$A$2:$A$871,G$1,[2]掉落汇总!$C$2:$C$871,$Q$1)+SUMIFS(OFFSET([2]掉落汇总!$C$2:$C$871,,MATCH($B243,[2]掉落汇总!$D$1:$M$1)),[2]掉落汇总!$A$2:$A$871,G$1,[2]掉落汇总!$C$2:$C$871,$Q$2)/$Q$3)*宝箱投放计算!F243</f>
        <v>0</v>
      </c>
      <c r="H243">
        <f ca="1">(SUMIFS(OFFSET([2]掉落汇总!$C$2:$C$871,,MATCH($B243,[2]掉落汇总!$D$1:$M$1)),[2]掉落汇总!$A$2:$A$871,H$1,[2]掉落汇总!$C$2:$C$871,$Q$1)+SUMIFS(OFFSET([2]掉落汇总!$C$2:$C$871,,MATCH($B243,[2]掉落汇总!$D$1:$M$1)),[2]掉落汇总!$A$2:$A$871,H$1,[2]掉落汇总!$C$2:$C$871,$Q$2)/$Q$3)*宝箱投放计算!G243</f>
        <v>0</v>
      </c>
      <c r="I243">
        <f ca="1">(SUMIFS(OFFSET([2]掉落汇总!$C$2:$C$871,,MATCH($B243,[2]掉落汇总!$D$1:$M$1)),[2]掉落汇总!$A$2:$A$871,I$1,[2]掉落汇总!$C$2:$C$871,$Q$1)+SUMIFS(OFFSET([2]掉落汇总!$C$2:$C$871,,MATCH($B243,[2]掉落汇总!$D$1:$M$1)),[2]掉落汇总!$A$2:$A$871,I$1,[2]掉落汇总!$C$2:$C$871,$Q$2)/$Q$3)*宝箱投放计算!H243</f>
        <v>0</v>
      </c>
      <c r="J243">
        <f ca="1">(SUMIFS(OFFSET([2]掉落汇总!$C$2:$C$871,,MATCH($B243,[2]掉落汇总!$D$1:$M$1)),[2]掉落汇总!$A$2:$A$871,J$1,[2]掉落汇总!$C$2:$C$871,$Q$1)+SUMIFS(OFFSET([2]掉落汇总!$C$2:$C$871,,MATCH($B243,[2]掉落汇总!$D$1:$M$1)),[2]掉落汇总!$A$2:$A$871,J$1,[2]掉落汇总!$C$2:$C$871,$Q$2)/$Q$3)*宝箱投放计算!I243</f>
        <v>0</v>
      </c>
      <c r="K243">
        <f ca="1">(SUMIFS(OFFSET([2]掉落汇总!$C$2:$C$871,,MATCH($B243,[2]掉落汇总!$D$1:$M$1)),[2]掉落汇总!$A$2:$A$871,K$1,[2]掉落汇总!$C$2:$C$871,$Q$1)+SUMIFS(OFFSET([2]掉落汇总!$C$2:$C$871,,MATCH($B243,[2]掉落汇总!$D$1:$M$1)),[2]掉落汇总!$A$2:$A$871,K$1,[2]掉落汇总!$C$2:$C$871,$Q$2)/$Q$3)*宝箱投放计算!J243</f>
        <v>0</v>
      </c>
      <c r="L243">
        <f ca="1">(SUMIFS(OFFSET([2]掉落汇总!$C$2:$C$871,,MATCH($B243,[2]掉落汇总!$D$1:$M$1)),[2]掉落汇总!$A$2:$A$871,L$1,[2]掉落汇总!$C$2:$C$871,$Q$1)+SUMIFS(OFFSET([2]掉落汇总!$C$2:$C$871,,MATCH($B243,[2]掉落汇总!$D$1:$M$1)),[2]掉落汇总!$A$2:$A$871,L$1,[2]掉落汇总!$C$2:$C$871,$Q$2)/$Q$3)*宝箱投放计算!K243</f>
        <v>0.36522354606582519</v>
      </c>
      <c r="M243">
        <f ca="1">(SUMIFS(OFFSET([2]掉落汇总!$C$2:$C$871,,MATCH($B243,[2]掉落汇总!$D$1:$M$1)),[2]掉落汇总!$A$2:$A$871,M$1,[2]掉落汇总!$C$2:$C$871,$Q$1)+SUMIFS(OFFSET([2]掉落汇总!$C$2:$C$871,,MATCH($B243,[2]掉落汇总!$D$1:$M$1)),[2]掉落汇总!$A$2:$A$871,M$1,[2]掉落汇总!$C$2:$C$871,$Q$2)/$Q$3)*宝箱投放计算!L243</f>
        <v>0.36155552960411075</v>
      </c>
      <c r="N243">
        <f ca="1">(SUMIFS(OFFSET([2]掉落汇总!$C$2:$C$871,,MATCH($B243,[2]掉落汇总!$D$1:$M$1)),[2]掉落汇总!$A$2:$A$871,N$1,[2]掉落汇总!$C$2:$C$871,$Q$1)+SUMIFS(OFFSET([2]掉落汇总!$C$2:$C$871,,MATCH($B243,[2]掉落汇总!$D$1:$M$1)),[2]掉落汇总!$A$2:$A$871,N$1,[2]掉落汇总!$C$2:$C$871,$Q$2)/$Q$3)*宝箱投放计算!M243</f>
        <v>8.4091467912466203E-2</v>
      </c>
      <c r="O243">
        <f ca="1">(SUMIFS(OFFSET([2]掉落汇总!$C$2:$C$871,,MATCH($B243,[2]掉落汇总!$D$1:$M$1)),[2]掉落汇总!$A$2:$A$871,O$1,[2]掉落汇总!$C$2:$C$871,$Q$1)+SUMIFS(OFFSET([2]掉落汇总!$C$2:$C$871,,MATCH($B243,[2]掉落汇总!$D$1:$M$1)),[2]掉落汇总!$A$2:$A$871,O$1,[2]掉落汇总!$C$2:$C$871,$Q$2)/$Q$3)*宝箱投放计算!N243</f>
        <v>0.17426381605486088</v>
      </c>
    </row>
    <row r="244" spans="1:15" x14ac:dyDescent="0.2">
      <c r="A244">
        <f>玩家成长时间线!A244</f>
        <v>243</v>
      </c>
      <c r="B244">
        <f>玩家成长时间线!B244</f>
        <v>9</v>
      </c>
      <c r="C244">
        <f ca="1">SUM($D$2:D244)</f>
        <v>909.5218050367763</v>
      </c>
      <c r="D244">
        <f t="shared" ca="1" si="3"/>
        <v>3.5498907916904483</v>
      </c>
      <c r="E244">
        <f ca="1">(SUMIFS(OFFSET([2]掉落汇总!$C$2:$C$871,,MATCH($B244,[2]掉落汇总!$D$1:$M$1)),[2]掉落汇总!$A$2:$A$871,E$1,[2]掉落汇总!$C$2:$C$871,$Q$1)+SUMIFS(OFFSET([2]掉落汇总!$C$2:$C$871,,MATCH($B244,[2]掉落汇总!$D$1:$M$1)),[2]掉落汇总!$A$2:$A$871,E$1,[2]掉落汇总!$C$2:$C$871,$Q$2)/$Q$3)*宝箱投放计算!D244</f>
        <v>1.2403158124318427</v>
      </c>
      <c r="F244">
        <f ca="1">(SUMIFS(OFFSET([2]掉落汇总!$C$2:$C$871,,MATCH($B244,[2]掉落汇总!$D$1:$M$1)),[2]掉落汇总!$A$2:$A$871,F$1,[2]掉落汇总!$C$2:$C$871,$Q$1)+SUMIFS(OFFSET([2]掉落汇总!$C$2:$C$871,,MATCH($B244,[2]掉落汇总!$D$1:$M$1)),[2]掉落汇总!$A$2:$A$871,F$1,[2]掉落汇总!$C$2:$C$871,$Q$2)/$Q$3)*宝箱投放计算!E244</f>
        <v>1.3244406196213427</v>
      </c>
      <c r="G244">
        <f ca="1">(SUMIFS(OFFSET([2]掉落汇总!$C$2:$C$871,,MATCH($B244,[2]掉落汇总!$D$1:$M$1)),[2]掉落汇总!$A$2:$A$871,G$1,[2]掉落汇总!$C$2:$C$871,$Q$1)+SUMIFS(OFFSET([2]掉落汇总!$C$2:$C$871,,MATCH($B244,[2]掉落汇总!$D$1:$M$1)),[2]掉落汇总!$A$2:$A$871,G$1,[2]掉落汇总!$C$2:$C$871,$Q$2)/$Q$3)*宝箱投放计算!F244</f>
        <v>0</v>
      </c>
      <c r="H244">
        <f ca="1">(SUMIFS(OFFSET([2]掉落汇总!$C$2:$C$871,,MATCH($B244,[2]掉落汇总!$D$1:$M$1)),[2]掉落汇总!$A$2:$A$871,H$1,[2]掉落汇总!$C$2:$C$871,$Q$1)+SUMIFS(OFFSET([2]掉落汇总!$C$2:$C$871,,MATCH($B244,[2]掉落汇总!$D$1:$M$1)),[2]掉落汇总!$A$2:$A$871,H$1,[2]掉落汇总!$C$2:$C$871,$Q$2)/$Q$3)*宝箱投放计算!G244</f>
        <v>0</v>
      </c>
      <c r="I244">
        <f ca="1">(SUMIFS(OFFSET([2]掉落汇总!$C$2:$C$871,,MATCH($B244,[2]掉落汇总!$D$1:$M$1)),[2]掉落汇总!$A$2:$A$871,I$1,[2]掉落汇总!$C$2:$C$871,$Q$1)+SUMIFS(OFFSET([2]掉落汇总!$C$2:$C$871,,MATCH($B244,[2]掉落汇总!$D$1:$M$1)),[2]掉落汇总!$A$2:$A$871,I$1,[2]掉落汇总!$C$2:$C$871,$Q$2)/$Q$3)*宝箱投放计算!H244</f>
        <v>0</v>
      </c>
      <c r="J244">
        <f ca="1">(SUMIFS(OFFSET([2]掉落汇总!$C$2:$C$871,,MATCH($B244,[2]掉落汇总!$D$1:$M$1)),[2]掉落汇总!$A$2:$A$871,J$1,[2]掉落汇总!$C$2:$C$871,$Q$1)+SUMIFS(OFFSET([2]掉落汇总!$C$2:$C$871,,MATCH($B244,[2]掉落汇总!$D$1:$M$1)),[2]掉落汇总!$A$2:$A$871,J$1,[2]掉落汇总!$C$2:$C$871,$Q$2)/$Q$3)*宝箱投放计算!I244</f>
        <v>0</v>
      </c>
      <c r="K244">
        <f ca="1">(SUMIFS(OFFSET([2]掉落汇总!$C$2:$C$871,,MATCH($B244,[2]掉落汇总!$D$1:$M$1)),[2]掉落汇总!$A$2:$A$871,K$1,[2]掉落汇总!$C$2:$C$871,$Q$1)+SUMIFS(OFFSET([2]掉落汇总!$C$2:$C$871,,MATCH($B244,[2]掉落汇总!$D$1:$M$1)),[2]掉落汇总!$A$2:$A$871,K$1,[2]掉落汇总!$C$2:$C$871,$Q$2)/$Q$3)*宝箱投放计算!J244</f>
        <v>0</v>
      </c>
      <c r="L244">
        <f ca="1">(SUMIFS(OFFSET([2]掉落汇总!$C$2:$C$871,,MATCH($B244,[2]掉落汇总!$D$1:$M$1)),[2]掉落汇总!$A$2:$A$871,L$1,[2]掉落汇总!$C$2:$C$871,$Q$1)+SUMIFS(OFFSET([2]掉落汇总!$C$2:$C$871,,MATCH($B244,[2]掉落汇总!$D$1:$M$1)),[2]掉落汇总!$A$2:$A$871,L$1,[2]掉落汇总!$C$2:$C$871,$Q$2)/$Q$3)*宝箱投放计算!K244</f>
        <v>0.36522354606582519</v>
      </c>
      <c r="M244">
        <f ca="1">(SUMIFS(OFFSET([2]掉落汇总!$C$2:$C$871,,MATCH($B244,[2]掉落汇总!$D$1:$M$1)),[2]掉落汇总!$A$2:$A$871,M$1,[2]掉落汇总!$C$2:$C$871,$Q$1)+SUMIFS(OFFSET([2]掉落汇总!$C$2:$C$871,,MATCH($B244,[2]掉落汇总!$D$1:$M$1)),[2]掉落汇总!$A$2:$A$871,M$1,[2]掉落汇总!$C$2:$C$871,$Q$2)/$Q$3)*宝箱投放计算!L244</f>
        <v>0.36155552960411075</v>
      </c>
      <c r="N244">
        <f ca="1">(SUMIFS(OFFSET([2]掉落汇总!$C$2:$C$871,,MATCH($B244,[2]掉落汇总!$D$1:$M$1)),[2]掉落汇总!$A$2:$A$871,N$1,[2]掉落汇总!$C$2:$C$871,$Q$1)+SUMIFS(OFFSET([2]掉落汇总!$C$2:$C$871,,MATCH($B244,[2]掉落汇总!$D$1:$M$1)),[2]掉落汇总!$A$2:$A$871,N$1,[2]掉落汇总!$C$2:$C$871,$Q$2)/$Q$3)*宝箱投放计算!M244</f>
        <v>8.4091467912466203E-2</v>
      </c>
      <c r="O244">
        <f ca="1">(SUMIFS(OFFSET([2]掉落汇总!$C$2:$C$871,,MATCH($B244,[2]掉落汇总!$D$1:$M$1)),[2]掉落汇总!$A$2:$A$871,O$1,[2]掉落汇总!$C$2:$C$871,$Q$1)+SUMIFS(OFFSET([2]掉落汇总!$C$2:$C$871,,MATCH($B244,[2]掉落汇总!$D$1:$M$1)),[2]掉落汇总!$A$2:$A$871,O$1,[2]掉落汇总!$C$2:$C$871,$Q$2)/$Q$3)*宝箱投放计算!N244</f>
        <v>0.17426381605486088</v>
      </c>
    </row>
    <row r="245" spans="1:15" x14ac:dyDescent="0.2">
      <c r="A245">
        <f>玩家成长时间线!A245</f>
        <v>244</v>
      </c>
      <c r="B245">
        <f>玩家成长时间线!B245</f>
        <v>10</v>
      </c>
      <c r="C245">
        <f ca="1">SUM($D$2:D245)</f>
        <v>915.07351746078405</v>
      </c>
      <c r="D245">
        <f t="shared" ca="1" si="3"/>
        <v>5.5517124240077882</v>
      </c>
      <c r="E245">
        <f ca="1">(SUMIFS(OFFSET([2]掉落汇总!$C$2:$C$871,,MATCH($B245,[2]掉落汇总!$D$1:$M$1)),[2]掉落汇总!$A$2:$A$871,E$1,[2]掉落汇总!$C$2:$C$871,$Q$1)+SUMIFS(OFFSET([2]掉落汇总!$C$2:$C$871,,MATCH($B245,[2]掉落汇总!$D$1:$M$1)),[2]掉落汇总!$A$2:$A$871,E$1,[2]掉落汇总!$C$2:$C$871,$Q$2)/$Q$3)*宝箱投放计算!D245</f>
        <v>1.1102468174644924</v>
      </c>
      <c r="F245">
        <f ca="1">(SUMIFS(OFFSET([2]掉落汇总!$C$2:$C$871,,MATCH($B245,[2]掉落汇总!$D$1:$M$1)),[2]掉落汇总!$A$2:$A$871,F$1,[2]掉落汇总!$C$2:$C$871,$Q$1)+SUMIFS(OFFSET([2]掉落汇总!$C$2:$C$871,,MATCH($B245,[2]掉落汇总!$D$1:$M$1)),[2]掉落汇总!$A$2:$A$871,F$1,[2]掉落汇总!$C$2:$C$871,$Q$2)/$Q$3)*宝箱投放计算!E245</f>
        <v>1.3244406196213427</v>
      </c>
      <c r="G245">
        <f ca="1">(SUMIFS(OFFSET([2]掉落汇总!$C$2:$C$871,,MATCH($B245,[2]掉落汇总!$D$1:$M$1)),[2]掉落汇总!$A$2:$A$871,G$1,[2]掉落汇总!$C$2:$C$871,$Q$1)+SUMIFS(OFFSET([2]掉落汇总!$C$2:$C$871,,MATCH($B245,[2]掉落汇总!$D$1:$M$1)),[2]掉落汇总!$A$2:$A$871,G$1,[2]掉落汇总!$C$2:$C$871,$Q$2)/$Q$3)*宝箱投放计算!F245</f>
        <v>0</v>
      </c>
      <c r="H245">
        <f ca="1">(SUMIFS(OFFSET([2]掉落汇总!$C$2:$C$871,,MATCH($B245,[2]掉落汇总!$D$1:$M$1)),[2]掉落汇总!$A$2:$A$871,H$1,[2]掉落汇总!$C$2:$C$871,$Q$1)+SUMIFS(OFFSET([2]掉落汇总!$C$2:$C$871,,MATCH($B245,[2]掉落汇总!$D$1:$M$1)),[2]掉落汇总!$A$2:$A$871,H$1,[2]掉落汇总!$C$2:$C$871,$Q$2)/$Q$3)*宝箱投放计算!G245</f>
        <v>0</v>
      </c>
      <c r="I245">
        <f ca="1">(SUMIFS(OFFSET([2]掉落汇总!$C$2:$C$871,,MATCH($B245,[2]掉落汇总!$D$1:$M$1)),[2]掉落汇总!$A$2:$A$871,I$1,[2]掉落汇总!$C$2:$C$871,$Q$1)+SUMIFS(OFFSET([2]掉落汇总!$C$2:$C$871,,MATCH($B245,[2]掉落汇总!$D$1:$M$1)),[2]掉落汇总!$A$2:$A$871,I$1,[2]掉落汇总!$C$2:$C$871,$Q$2)/$Q$3)*宝箱投放计算!H245</f>
        <v>0</v>
      </c>
      <c r="J245">
        <f ca="1">(SUMIFS(OFFSET([2]掉落汇总!$C$2:$C$871,,MATCH($B245,[2]掉落汇总!$D$1:$M$1)),[2]掉落汇总!$A$2:$A$871,J$1,[2]掉落汇总!$C$2:$C$871,$Q$1)+SUMIFS(OFFSET([2]掉落汇总!$C$2:$C$871,,MATCH($B245,[2]掉落汇总!$D$1:$M$1)),[2]掉落汇总!$A$2:$A$871,J$1,[2]掉落汇总!$C$2:$C$871,$Q$2)/$Q$3)*宝箱投放计算!I245</f>
        <v>2.1318906272846903</v>
      </c>
      <c r="K245">
        <f ca="1">(SUMIFS(OFFSET([2]掉落汇总!$C$2:$C$871,,MATCH($B245,[2]掉落汇总!$D$1:$M$1)),[2]掉落汇总!$A$2:$A$871,K$1,[2]掉落汇总!$C$2:$C$871,$Q$1)+SUMIFS(OFFSET([2]掉落汇总!$C$2:$C$871,,MATCH($B245,[2]掉落汇总!$D$1:$M$1)),[2]掉落汇总!$A$2:$A$871,K$1,[2]掉落汇总!$C$2:$C$871,$Q$2)/$Q$3)*宝箱投放计算!J245</f>
        <v>0</v>
      </c>
      <c r="L245">
        <f ca="1">(SUMIFS(OFFSET([2]掉落汇总!$C$2:$C$871,,MATCH($B245,[2]掉落汇总!$D$1:$M$1)),[2]掉落汇总!$A$2:$A$871,L$1,[2]掉落汇总!$C$2:$C$871,$Q$1)+SUMIFS(OFFSET([2]掉落汇总!$C$2:$C$871,,MATCH($B245,[2]掉落汇总!$D$1:$M$1)),[2]掉落汇总!$A$2:$A$871,L$1,[2]掉落汇总!$C$2:$C$871,$Q$2)/$Q$3)*宝箱投放计算!K245</f>
        <v>0.36522354606582519</v>
      </c>
      <c r="M245">
        <f ca="1">(SUMIFS(OFFSET([2]掉落汇总!$C$2:$C$871,,MATCH($B245,[2]掉落汇总!$D$1:$M$1)),[2]掉落汇总!$A$2:$A$871,M$1,[2]掉落汇总!$C$2:$C$871,$Q$1)+SUMIFS(OFFSET([2]掉落汇总!$C$2:$C$871,,MATCH($B245,[2]掉落汇总!$D$1:$M$1)),[2]掉落汇总!$A$2:$A$871,M$1,[2]掉落汇总!$C$2:$C$871,$Q$2)/$Q$3)*宝箱投放计算!L245</f>
        <v>0.36155552960411075</v>
      </c>
      <c r="N245">
        <f ca="1">(SUMIFS(OFFSET([2]掉落汇总!$C$2:$C$871,,MATCH($B245,[2]掉落汇总!$D$1:$M$1)),[2]掉落汇总!$A$2:$A$871,N$1,[2]掉落汇总!$C$2:$C$871,$Q$1)+SUMIFS(OFFSET([2]掉落汇总!$C$2:$C$871,,MATCH($B245,[2]掉落汇总!$D$1:$M$1)),[2]掉落汇总!$A$2:$A$871,N$1,[2]掉落汇总!$C$2:$C$871,$Q$2)/$Q$3)*宝箱投放计算!M245</f>
        <v>8.4091467912466203E-2</v>
      </c>
      <c r="O245">
        <f ca="1">(SUMIFS(OFFSET([2]掉落汇总!$C$2:$C$871,,MATCH($B245,[2]掉落汇总!$D$1:$M$1)),[2]掉落汇总!$A$2:$A$871,O$1,[2]掉落汇总!$C$2:$C$871,$Q$1)+SUMIFS(OFFSET([2]掉落汇总!$C$2:$C$871,,MATCH($B245,[2]掉落汇总!$D$1:$M$1)),[2]掉落汇总!$A$2:$A$871,O$1,[2]掉落汇总!$C$2:$C$871,$Q$2)/$Q$3)*宝箱投放计算!N245</f>
        <v>0.17426381605486088</v>
      </c>
    </row>
    <row r="246" spans="1:15" x14ac:dyDescent="0.2">
      <c r="A246">
        <f>玩家成长时间线!A246</f>
        <v>245</v>
      </c>
      <c r="B246">
        <f>玩家成长时间线!B246</f>
        <v>10</v>
      </c>
      <c r="C246">
        <f ca="1">SUM($D$2:D246)</f>
        <v>918.49788423383541</v>
      </c>
      <c r="D246">
        <f t="shared" ca="1" si="3"/>
        <v>3.4243667730513461</v>
      </c>
      <c r="E246">
        <f ca="1">(SUMIFS(OFFSET([2]掉落汇总!$C$2:$C$871,,MATCH($B246,[2]掉落汇总!$D$1:$M$1)),[2]掉落汇总!$A$2:$A$871,E$1,[2]掉落汇总!$C$2:$C$871,$Q$1)+SUMIFS(OFFSET([2]掉落汇总!$C$2:$C$871,,MATCH($B246,[2]掉落汇总!$D$1:$M$1)),[2]掉落汇总!$A$2:$A$871,E$1,[2]掉落汇总!$C$2:$C$871,$Q$2)/$Q$3)*宝箱投放计算!D246</f>
        <v>1.1147917937927405</v>
      </c>
      <c r="F246">
        <f ca="1">(SUMIFS(OFFSET([2]掉落汇总!$C$2:$C$871,,MATCH($B246,[2]掉落汇总!$D$1:$M$1)),[2]掉落汇总!$A$2:$A$871,F$1,[2]掉落汇总!$C$2:$C$871,$Q$1)+SUMIFS(OFFSET([2]掉落汇总!$C$2:$C$871,,MATCH($B246,[2]掉落汇总!$D$1:$M$1)),[2]掉落汇总!$A$2:$A$871,F$1,[2]掉落汇总!$C$2:$C$871,$Q$2)/$Q$3)*宝箱投放计算!E246</f>
        <v>1.3244406196213427</v>
      </c>
      <c r="G246">
        <f ca="1">(SUMIFS(OFFSET([2]掉落汇总!$C$2:$C$871,,MATCH($B246,[2]掉落汇总!$D$1:$M$1)),[2]掉落汇总!$A$2:$A$871,G$1,[2]掉落汇总!$C$2:$C$871,$Q$1)+SUMIFS(OFFSET([2]掉落汇总!$C$2:$C$871,,MATCH($B246,[2]掉落汇总!$D$1:$M$1)),[2]掉落汇总!$A$2:$A$871,G$1,[2]掉落汇总!$C$2:$C$871,$Q$2)/$Q$3)*宝箱投放计算!F246</f>
        <v>0</v>
      </c>
      <c r="H246">
        <f ca="1">(SUMIFS(OFFSET([2]掉落汇总!$C$2:$C$871,,MATCH($B246,[2]掉落汇总!$D$1:$M$1)),[2]掉落汇总!$A$2:$A$871,H$1,[2]掉落汇总!$C$2:$C$871,$Q$1)+SUMIFS(OFFSET([2]掉落汇总!$C$2:$C$871,,MATCH($B246,[2]掉落汇总!$D$1:$M$1)),[2]掉落汇总!$A$2:$A$871,H$1,[2]掉落汇总!$C$2:$C$871,$Q$2)/$Q$3)*宝箱投放计算!G246</f>
        <v>0</v>
      </c>
      <c r="I246">
        <f ca="1">(SUMIFS(OFFSET([2]掉落汇总!$C$2:$C$871,,MATCH($B246,[2]掉落汇总!$D$1:$M$1)),[2]掉落汇总!$A$2:$A$871,I$1,[2]掉落汇总!$C$2:$C$871,$Q$1)+SUMIFS(OFFSET([2]掉落汇总!$C$2:$C$871,,MATCH($B246,[2]掉落汇总!$D$1:$M$1)),[2]掉落汇总!$A$2:$A$871,I$1,[2]掉落汇总!$C$2:$C$871,$Q$2)/$Q$3)*宝箱投放计算!H246</f>
        <v>0</v>
      </c>
      <c r="J246">
        <f ca="1">(SUMIFS(OFFSET([2]掉落汇总!$C$2:$C$871,,MATCH($B246,[2]掉落汇总!$D$1:$M$1)),[2]掉落汇总!$A$2:$A$871,J$1,[2]掉落汇总!$C$2:$C$871,$Q$1)+SUMIFS(OFFSET([2]掉落汇总!$C$2:$C$871,,MATCH($B246,[2]掉落汇总!$D$1:$M$1)),[2]掉落汇总!$A$2:$A$871,J$1,[2]掉落汇总!$C$2:$C$871,$Q$2)/$Q$3)*宝箱投放计算!I246</f>
        <v>0</v>
      </c>
      <c r="K246">
        <f ca="1">(SUMIFS(OFFSET([2]掉落汇总!$C$2:$C$871,,MATCH($B246,[2]掉落汇总!$D$1:$M$1)),[2]掉落汇总!$A$2:$A$871,K$1,[2]掉落汇总!$C$2:$C$871,$Q$1)+SUMIFS(OFFSET([2]掉落汇总!$C$2:$C$871,,MATCH($B246,[2]掉落汇总!$D$1:$M$1)),[2]掉落汇总!$A$2:$A$871,K$1,[2]掉落汇总!$C$2:$C$871,$Q$2)/$Q$3)*宝箱投放计算!J246</f>
        <v>0</v>
      </c>
      <c r="L246">
        <f ca="1">(SUMIFS(OFFSET([2]掉落汇总!$C$2:$C$871,,MATCH($B246,[2]掉落汇总!$D$1:$M$1)),[2]掉落汇总!$A$2:$A$871,L$1,[2]掉落汇总!$C$2:$C$871,$Q$1)+SUMIFS(OFFSET([2]掉落汇总!$C$2:$C$871,,MATCH($B246,[2]掉落汇总!$D$1:$M$1)),[2]掉落汇总!$A$2:$A$871,L$1,[2]掉落汇总!$C$2:$C$871,$Q$2)/$Q$3)*宝箱投放计算!K246</f>
        <v>0.36522354606582519</v>
      </c>
      <c r="M246">
        <f ca="1">(SUMIFS(OFFSET([2]掉落汇总!$C$2:$C$871,,MATCH($B246,[2]掉落汇总!$D$1:$M$1)),[2]掉落汇总!$A$2:$A$871,M$1,[2]掉落汇总!$C$2:$C$871,$Q$1)+SUMIFS(OFFSET([2]掉落汇总!$C$2:$C$871,,MATCH($B246,[2]掉落汇总!$D$1:$M$1)),[2]掉落汇总!$A$2:$A$871,M$1,[2]掉落汇总!$C$2:$C$871,$Q$2)/$Q$3)*宝箱投放计算!L246</f>
        <v>0.36155552960411075</v>
      </c>
      <c r="N246">
        <f ca="1">(SUMIFS(OFFSET([2]掉落汇总!$C$2:$C$871,,MATCH($B246,[2]掉落汇总!$D$1:$M$1)),[2]掉落汇总!$A$2:$A$871,N$1,[2]掉落汇总!$C$2:$C$871,$Q$1)+SUMIFS(OFFSET([2]掉落汇总!$C$2:$C$871,,MATCH($B246,[2]掉落汇总!$D$1:$M$1)),[2]掉落汇总!$A$2:$A$871,N$1,[2]掉落汇总!$C$2:$C$871,$Q$2)/$Q$3)*宝箱投放计算!M246</f>
        <v>8.4091467912466203E-2</v>
      </c>
      <c r="O246">
        <f ca="1">(SUMIFS(OFFSET([2]掉落汇总!$C$2:$C$871,,MATCH($B246,[2]掉落汇总!$D$1:$M$1)),[2]掉落汇总!$A$2:$A$871,O$1,[2]掉落汇总!$C$2:$C$871,$Q$1)+SUMIFS(OFFSET([2]掉落汇总!$C$2:$C$871,,MATCH($B246,[2]掉落汇总!$D$1:$M$1)),[2]掉落汇总!$A$2:$A$871,O$1,[2]掉落汇总!$C$2:$C$871,$Q$2)/$Q$3)*宝箱投放计算!N246</f>
        <v>0.17426381605486088</v>
      </c>
    </row>
    <row r="247" spans="1:15" x14ac:dyDescent="0.2">
      <c r="A247">
        <f>玩家成长时间线!A247</f>
        <v>246</v>
      </c>
      <c r="B247">
        <f>玩家成长时间线!B247</f>
        <v>10</v>
      </c>
      <c r="C247">
        <f ca="1">SUM($D$2:D247)</f>
        <v>921.92679598321502</v>
      </c>
      <c r="D247">
        <f t="shared" ca="1" si="3"/>
        <v>3.4289117493795946</v>
      </c>
      <c r="E247">
        <f ca="1">(SUMIFS(OFFSET([2]掉落汇总!$C$2:$C$871,,MATCH($B247,[2]掉落汇总!$D$1:$M$1)),[2]掉落汇总!$A$2:$A$871,E$1,[2]掉落汇总!$C$2:$C$871,$Q$1)+SUMIFS(OFFSET([2]掉落汇总!$C$2:$C$871,,MATCH($B247,[2]掉落汇总!$D$1:$M$1)),[2]掉落汇总!$A$2:$A$871,E$1,[2]掉落汇总!$C$2:$C$871,$Q$2)/$Q$3)*宝箱投放计算!D247</f>
        <v>1.1193367701209889</v>
      </c>
      <c r="F247">
        <f ca="1">(SUMIFS(OFFSET([2]掉落汇总!$C$2:$C$871,,MATCH($B247,[2]掉落汇总!$D$1:$M$1)),[2]掉落汇总!$A$2:$A$871,F$1,[2]掉落汇总!$C$2:$C$871,$Q$1)+SUMIFS(OFFSET([2]掉落汇总!$C$2:$C$871,,MATCH($B247,[2]掉落汇总!$D$1:$M$1)),[2]掉落汇总!$A$2:$A$871,F$1,[2]掉落汇总!$C$2:$C$871,$Q$2)/$Q$3)*宝箱投放计算!E247</f>
        <v>1.3244406196213427</v>
      </c>
      <c r="G247">
        <f ca="1">(SUMIFS(OFFSET([2]掉落汇总!$C$2:$C$871,,MATCH($B247,[2]掉落汇总!$D$1:$M$1)),[2]掉落汇总!$A$2:$A$871,G$1,[2]掉落汇总!$C$2:$C$871,$Q$1)+SUMIFS(OFFSET([2]掉落汇总!$C$2:$C$871,,MATCH($B247,[2]掉落汇总!$D$1:$M$1)),[2]掉落汇总!$A$2:$A$871,G$1,[2]掉落汇总!$C$2:$C$871,$Q$2)/$Q$3)*宝箱投放计算!F247</f>
        <v>0</v>
      </c>
      <c r="H247">
        <f ca="1">(SUMIFS(OFFSET([2]掉落汇总!$C$2:$C$871,,MATCH($B247,[2]掉落汇总!$D$1:$M$1)),[2]掉落汇总!$A$2:$A$871,H$1,[2]掉落汇总!$C$2:$C$871,$Q$1)+SUMIFS(OFFSET([2]掉落汇总!$C$2:$C$871,,MATCH($B247,[2]掉落汇总!$D$1:$M$1)),[2]掉落汇总!$A$2:$A$871,H$1,[2]掉落汇总!$C$2:$C$871,$Q$2)/$Q$3)*宝箱投放计算!G247</f>
        <v>0</v>
      </c>
      <c r="I247">
        <f ca="1">(SUMIFS(OFFSET([2]掉落汇总!$C$2:$C$871,,MATCH($B247,[2]掉落汇总!$D$1:$M$1)),[2]掉落汇总!$A$2:$A$871,I$1,[2]掉落汇总!$C$2:$C$871,$Q$1)+SUMIFS(OFFSET([2]掉落汇总!$C$2:$C$871,,MATCH($B247,[2]掉落汇总!$D$1:$M$1)),[2]掉落汇总!$A$2:$A$871,I$1,[2]掉落汇总!$C$2:$C$871,$Q$2)/$Q$3)*宝箱投放计算!H247</f>
        <v>0</v>
      </c>
      <c r="J247">
        <f ca="1">(SUMIFS(OFFSET([2]掉落汇总!$C$2:$C$871,,MATCH($B247,[2]掉落汇总!$D$1:$M$1)),[2]掉落汇总!$A$2:$A$871,J$1,[2]掉落汇总!$C$2:$C$871,$Q$1)+SUMIFS(OFFSET([2]掉落汇总!$C$2:$C$871,,MATCH($B247,[2]掉落汇总!$D$1:$M$1)),[2]掉落汇总!$A$2:$A$871,J$1,[2]掉落汇总!$C$2:$C$871,$Q$2)/$Q$3)*宝箱投放计算!I247</f>
        <v>0</v>
      </c>
      <c r="K247">
        <f ca="1">(SUMIFS(OFFSET([2]掉落汇总!$C$2:$C$871,,MATCH($B247,[2]掉落汇总!$D$1:$M$1)),[2]掉落汇总!$A$2:$A$871,K$1,[2]掉落汇总!$C$2:$C$871,$Q$1)+SUMIFS(OFFSET([2]掉落汇总!$C$2:$C$871,,MATCH($B247,[2]掉落汇总!$D$1:$M$1)),[2]掉落汇总!$A$2:$A$871,K$1,[2]掉落汇总!$C$2:$C$871,$Q$2)/$Q$3)*宝箱投放计算!J247</f>
        <v>0</v>
      </c>
      <c r="L247">
        <f ca="1">(SUMIFS(OFFSET([2]掉落汇总!$C$2:$C$871,,MATCH($B247,[2]掉落汇总!$D$1:$M$1)),[2]掉落汇总!$A$2:$A$871,L$1,[2]掉落汇总!$C$2:$C$871,$Q$1)+SUMIFS(OFFSET([2]掉落汇总!$C$2:$C$871,,MATCH($B247,[2]掉落汇总!$D$1:$M$1)),[2]掉落汇总!$A$2:$A$871,L$1,[2]掉落汇总!$C$2:$C$871,$Q$2)/$Q$3)*宝箱投放计算!K247</f>
        <v>0.36522354606582519</v>
      </c>
      <c r="M247">
        <f ca="1">(SUMIFS(OFFSET([2]掉落汇总!$C$2:$C$871,,MATCH($B247,[2]掉落汇总!$D$1:$M$1)),[2]掉落汇总!$A$2:$A$871,M$1,[2]掉落汇总!$C$2:$C$871,$Q$1)+SUMIFS(OFFSET([2]掉落汇总!$C$2:$C$871,,MATCH($B247,[2]掉落汇总!$D$1:$M$1)),[2]掉落汇总!$A$2:$A$871,M$1,[2]掉落汇总!$C$2:$C$871,$Q$2)/$Q$3)*宝箱投放计算!L247</f>
        <v>0.36155552960411075</v>
      </c>
      <c r="N247">
        <f ca="1">(SUMIFS(OFFSET([2]掉落汇总!$C$2:$C$871,,MATCH($B247,[2]掉落汇总!$D$1:$M$1)),[2]掉落汇总!$A$2:$A$871,N$1,[2]掉落汇总!$C$2:$C$871,$Q$1)+SUMIFS(OFFSET([2]掉落汇总!$C$2:$C$871,,MATCH($B247,[2]掉落汇总!$D$1:$M$1)),[2]掉落汇总!$A$2:$A$871,N$1,[2]掉落汇总!$C$2:$C$871,$Q$2)/$Q$3)*宝箱投放计算!M247</f>
        <v>8.4091467912466203E-2</v>
      </c>
      <c r="O247">
        <f ca="1">(SUMIFS(OFFSET([2]掉落汇总!$C$2:$C$871,,MATCH($B247,[2]掉落汇总!$D$1:$M$1)),[2]掉落汇总!$A$2:$A$871,O$1,[2]掉落汇总!$C$2:$C$871,$Q$1)+SUMIFS(OFFSET([2]掉落汇总!$C$2:$C$871,,MATCH($B247,[2]掉落汇总!$D$1:$M$1)),[2]掉落汇总!$A$2:$A$871,O$1,[2]掉落汇总!$C$2:$C$871,$Q$2)/$Q$3)*宝箱投放计算!N247</f>
        <v>0.17426381605486088</v>
      </c>
    </row>
    <row r="248" spans="1:15" x14ac:dyDescent="0.2">
      <c r="A248">
        <f>玩家成长时间线!A248</f>
        <v>247</v>
      </c>
      <c r="B248">
        <f>玩家成长时间线!B248</f>
        <v>10</v>
      </c>
      <c r="C248">
        <f ca="1">SUM($D$2:D248)</f>
        <v>925.45115223548783</v>
      </c>
      <c r="D248">
        <f t="shared" ca="1" si="3"/>
        <v>3.5243562522728085</v>
      </c>
      <c r="E248">
        <f ca="1">(SUMIFS(OFFSET([2]掉落汇总!$C$2:$C$871,,MATCH($B248,[2]掉落汇总!$D$1:$M$1)),[2]掉落汇总!$A$2:$A$871,E$1,[2]掉落汇总!$C$2:$C$871,$Q$1)+SUMIFS(OFFSET([2]掉落汇总!$C$2:$C$871,,MATCH($B248,[2]掉落汇总!$D$1:$M$1)),[2]掉落汇总!$A$2:$A$871,E$1,[2]掉落汇总!$C$2:$C$871,$Q$2)/$Q$3)*宝箱投放计算!D248</f>
        <v>1.2147812730142029</v>
      </c>
      <c r="F248">
        <f ca="1">(SUMIFS(OFFSET([2]掉落汇总!$C$2:$C$871,,MATCH($B248,[2]掉落汇总!$D$1:$M$1)),[2]掉落汇总!$A$2:$A$871,F$1,[2]掉落汇总!$C$2:$C$871,$Q$1)+SUMIFS(OFFSET([2]掉落汇总!$C$2:$C$871,,MATCH($B248,[2]掉落汇总!$D$1:$M$1)),[2]掉落汇总!$A$2:$A$871,F$1,[2]掉落汇总!$C$2:$C$871,$Q$2)/$Q$3)*宝箱投放计算!E248</f>
        <v>1.3244406196213427</v>
      </c>
      <c r="G248">
        <f ca="1">(SUMIFS(OFFSET([2]掉落汇总!$C$2:$C$871,,MATCH($B248,[2]掉落汇总!$D$1:$M$1)),[2]掉落汇总!$A$2:$A$871,G$1,[2]掉落汇总!$C$2:$C$871,$Q$1)+SUMIFS(OFFSET([2]掉落汇总!$C$2:$C$871,,MATCH($B248,[2]掉落汇总!$D$1:$M$1)),[2]掉落汇总!$A$2:$A$871,G$1,[2]掉落汇总!$C$2:$C$871,$Q$2)/$Q$3)*宝箱投放计算!F248</f>
        <v>0</v>
      </c>
      <c r="H248">
        <f ca="1">(SUMIFS(OFFSET([2]掉落汇总!$C$2:$C$871,,MATCH($B248,[2]掉落汇总!$D$1:$M$1)),[2]掉落汇总!$A$2:$A$871,H$1,[2]掉落汇总!$C$2:$C$871,$Q$1)+SUMIFS(OFFSET([2]掉落汇总!$C$2:$C$871,,MATCH($B248,[2]掉落汇总!$D$1:$M$1)),[2]掉落汇总!$A$2:$A$871,H$1,[2]掉落汇总!$C$2:$C$871,$Q$2)/$Q$3)*宝箱投放计算!G248</f>
        <v>0</v>
      </c>
      <c r="I248">
        <f ca="1">(SUMIFS(OFFSET([2]掉落汇总!$C$2:$C$871,,MATCH($B248,[2]掉落汇总!$D$1:$M$1)),[2]掉落汇总!$A$2:$A$871,I$1,[2]掉落汇总!$C$2:$C$871,$Q$1)+SUMIFS(OFFSET([2]掉落汇总!$C$2:$C$871,,MATCH($B248,[2]掉落汇总!$D$1:$M$1)),[2]掉落汇总!$A$2:$A$871,I$1,[2]掉落汇总!$C$2:$C$871,$Q$2)/$Q$3)*宝箱投放计算!H248</f>
        <v>0</v>
      </c>
      <c r="J248">
        <f ca="1">(SUMIFS(OFFSET([2]掉落汇总!$C$2:$C$871,,MATCH($B248,[2]掉落汇总!$D$1:$M$1)),[2]掉落汇总!$A$2:$A$871,J$1,[2]掉落汇总!$C$2:$C$871,$Q$1)+SUMIFS(OFFSET([2]掉落汇总!$C$2:$C$871,,MATCH($B248,[2]掉落汇总!$D$1:$M$1)),[2]掉落汇总!$A$2:$A$871,J$1,[2]掉落汇总!$C$2:$C$871,$Q$2)/$Q$3)*宝箱投放计算!I248</f>
        <v>0</v>
      </c>
      <c r="K248">
        <f ca="1">(SUMIFS(OFFSET([2]掉落汇总!$C$2:$C$871,,MATCH($B248,[2]掉落汇总!$D$1:$M$1)),[2]掉落汇总!$A$2:$A$871,K$1,[2]掉落汇总!$C$2:$C$871,$Q$1)+SUMIFS(OFFSET([2]掉落汇总!$C$2:$C$871,,MATCH($B248,[2]掉落汇总!$D$1:$M$1)),[2]掉落汇总!$A$2:$A$871,K$1,[2]掉落汇总!$C$2:$C$871,$Q$2)/$Q$3)*宝箱投放计算!J248</f>
        <v>0</v>
      </c>
      <c r="L248">
        <f ca="1">(SUMIFS(OFFSET([2]掉落汇总!$C$2:$C$871,,MATCH($B248,[2]掉落汇总!$D$1:$M$1)),[2]掉落汇总!$A$2:$A$871,L$1,[2]掉落汇总!$C$2:$C$871,$Q$1)+SUMIFS(OFFSET([2]掉落汇总!$C$2:$C$871,,MATCH($B248,[2]掉落汇总!$D$1:$M$1)),[2]掉落汇总!$A$2:$A$871,L$1,[2]掉落汇总!$C$2:$C$871,$Q$2)/$Q$3)*宝箱投放计算!K248</f>
        <v>0.36522354606582519</v>
      </c>
      <c r="M248">
        <f ca="1">(SUMIFS(OFFSET([2]掉落汇总!$C$2:$C$871,,MATCH($B248,[2]掉落汇总!$D$1:$M$1)),[2]掉落汇总!$A$2:$A$871,M$1,[2]掉落汇总!$C$2:$C$871,$Q$1)+SUMIFS(OFFSET([2]掉落汇总!$C$2:$C$871,,MATCH($B248,[2]掉落汇总!$D$1:$M$1)),[2]掉落汇总!$A$2:$A$871,M$1,[2]掉落汇总!$C$2:$C$871,$Q$2)/$Q$3)*宝箱投放计算!L248</f>
        <v>0.36155552960411075</v>
      </c>
      <c r="N248">
        <f ca="1">(SUMIFS(OFFSET([2]掉落汇总!$C$2:$C$871,,MATCH($B248,[2]掉落汇总!$D$1:$M$1)),[2]掉落汇总!$A$2:$A$871,N$1,[2]掉落汇总!$C$2:$C$871,$Q$1)+SUMIFS(OFFSET([2]掉落汇总!$C$2:$C$871,,MATCH($B248,[2]掉落汇总!$D$1:$M$1)),[2]掉落汇总!$A$2:$A$871,N$1,[2]掉落汇总!$C$2:$C$871,$Q$2)/$Q$3)*宝箱投放计算!M248</f>
        <v>8.4091467912466203E-2</v>
      </c>
      <c r="O248">
        <f ca="1">(SUMIFS(OFFSET([2]掉落汇总!$C$2:$C$871,,MATCH($B248,[2]掉落汇总!$D$1:$M$1)),[2]掉落汇总!$A$2:$A$871,O$1,[2]掉落汇总!$C$2:$C$871,$Q$1)+SUMIFS(OFFSET([2]掉落汇总!$C$2:$C$871,,MATCH($B248,[2]掉落汇总!$D$1:$M$1)),[2]掉落汇总!$A$2:$A$871,O$1,[2]掉落汇总!$C$2:$C$871,$Q$2)/$Q$3)*宝箱投放计算!N248</f>
        <v>0.17426381605486088</v>
      </c>
    </row>
    <row r="249" spans="1:15" x14ac:dyDescent="0.2">
      <c r="A249">
        <f>玩家成长时间线!A249</f>
        <v>248</v>
      </c>
      <c r="B249">
        <f>玩家成长时间线!B249</f>
        <v>10</v>
      </c>
      <c r="C249">
        <f ca="1">SUM($D$2:D249)</f>
        <v>928.88915393752393</v>
      </c>
      <c r="D249">
        <f t="shared" ca="1" si="3"/>
        <v>3.4380017020360913</v>
      </c>
      <c r="E249">
        <f ca="1">(SUMIFS(OFFSET([2]掉落汇总!$C$2:$C$871,,MATCH($B249,[2]掉落汇总!$D$1:$M$1)),[2]掉落汇总!$A$2:$A$871,E$1,[2]掉落汇总!$C$2:$C$871,$Q$1)+SUMIFS(OFFSET([2]掉落汇总!$C$2:$C$871,,MATCH($B249,[2]掉落汇总!$D$1:$M$1)),[2]掉落汇总!$A$2:$A$871,E$1,[2]掉落汇总!$C$2:$C$871,$Q$2)/$Q$3)*宝箱投放计算!D249</f>
        <v>1.1284267227774856</v>
      </c>
      <c r="F249">
        <f ca="1">(SUMIFS(OFFSET([2]掉落汇总!$C$2:$C$871,,MATCH($B249,[2]掉落汇总!$D$1:$M$1)),[2]掉落汇总!$A$2:$A$871,F$1,[2]掉落汇总!$C$2:$C$871,$Q$1)+SUMIFS(OFFSET([2]掉落汇总!$C$2:$C$871,,MATCH($B249,[2]掉落汇总!$D$1:$M$1)),[2]掉落汇总!$A$2:$A$871,F$1,[2]掉落汇总!$C$2:$C$871,$Q$2)/$Q$3)*宝箱投放计算!E249</f>
        <v>1.3244406196213427</v>
      </c>
      <c r="G249">
        <f ca="1">(SUMIFS(OFFSET([2]掉落汇总!$C$2:$C$871,,MATCH($B249,[2]掉落汇总!$D$1:$M$1)),[2]掉落汇总!$A$2:$A$871,G$1,[2]掉落汇总!$C$2:$C$871,$Q$1)+SUMIFS(OFFSET([2]掉落汇总!$C$2:$C$871,,MATCH($B249,[2]掉落汇总!$D$1:$M$1)),[2]掉落汇总!$A$2:$A$871,G$1,[2]掉落汇总!$C$2:$C$871,$Q$2)/$Q$3)*宝箱投放计算!F249</f>
        <v>0</v>
      </c>
      <c r="H249">
        <f ca="1">(SUMIFS(OFFSET([2]掉落汇总!$C$2:$C$871,,MATCH($B249,[2]掉落汇总!$D$1:$M$1)),[2]掉落汇总!$A$2:$A$871,H$1,[2]掉落汇总!$C$2:$C$871,$Q$1)+SUMIFS(OFFSET([2]掉落汇总!$C$2:$C$871,,MATCH($B249,[2]掉落汇总!$D$1:$M$1)),[2]掉落汇总!$A$2:$A$871,H$1,[2]掉落汇总!$C$2:$C$871,$Q$2)/$Q$3)*宝箱投放计算!G249</f>
        <v>0</v>
      </c>
      <c r="I249">
        <f ca="1">(SUMIFS(OFFSET([2]掉落汇总!$C$2:$C$871,,MATCH($B249,[2]掉落汇总!$D$1:$M$1)),[2]掉落汇总!$A$2:$A$871,I$1,[2]掉落汇总!$C$2:$C$871,$Q$1)+SUMIFS(OFFSET([2]掉落汇总!$C$2:$C$871,,MATCH($B249,[2]掉落汇总!$D$1:$M$1)),[2]掉落汇总!$A$2:$A$871,I$1,[2]掉落汇总!$C$2:$C$871,$Q$2)/$Q$3)*宝箱投放计算!H249</f>
        <v>0</v>
      </c>
      <c r="J249">
        <f ca="1">(SUMIFS(OFFSET([2]掉落汇总!$C$2:$C$871,,MATCH($B249,[2]掉落汇总!$D$1:$M$1)),[2]掉落汇总!$A$2:$A$871,J$1,[2]掉落汇总!$C$2:$C$871,$Q$1)+SUMIFS(OFFSET([2]掉落汇总!$C$2:$C$871,,MATCH($B249,[2]掉落汇总!$D$1:$M$1)),[2]掉落汇总!$A$2:$A$871,J$1,[2]掉落汇总!$C$2:$C$871,$Q$2)/$Q$3)*宝箱投放计算!I249</f>
        <v>0</v>
      </c>
      <c r="K249">
        <f ca="1">(SUMIFS(OFFSET([2]掉落汇总!$C$2:$C$871,,MATCH($B249,[2]掉落汇总!$D$1:$M$1)),[2]掉落汇总!$A$2:$A$871,K$1,[2]掉落汇总!$C$2:$C$871,$Q$1)+SUMIFS(OFFSET([2]掉落汇总!$C$2:$C$871,,MATCH($B249,[2]掉落汇总!$D$1:$M$1)),[2]掉落汇总!$A$2:$A$871,K$1,[2]掉落汇总!$C$2:$C$871,$Q$2)/$Q$3)*宝箱投放计算!J249</f>
        <v>0</v>
      </c>
      <c r="L249">
        <f ca="1">(SUMIFS(OFFSET([2]掉落汇总!$C$2:$C$871,,MATCH($B249,[2]掉落汇总!$D$1:$M$1)),[2]掉落汇总!$A$2:$A$871,L$1,[2]掉落汇总!$C$2:$C$871,$Q$1)+SUMIFS(OFFSET([2]掉落汇总!$C$2:$C$871,,MATCH($B249,[2]掉落汇总!$D$1:$M$1)),[2]掉落汇总!$A$2:$A$871,L$1,[2]掉落汇总!$C$2:$C$871,$Q$2)/$Q$3)*宝箱投放计算!K249</f>
        <v>0.36522354606582519</v>
      </c>
      <c r="M249">
        <f ca="1">(SUMIFS(OFFSET([2]掉落汇总!$C$2:$C$871,,MATCH($B249,[2]掉落汇总!$D$1:$M$1)),[2]掉落汇总!$A$2:$A$871,M$1,[2]掉落汇总!$C$2:$C$871,$Q$1)+SUMIFS(OFFSET([2]掉落汇总!$C$2:$C$871,,MATCH($B249,[2]掉落汇总!$D$1:$M$1)),[2]掉落汇总!$A$2:$A$871,M$1,[2]掉落汇总!$C$2:$C$871,$Q$2)/$Q$3)*宝箱投放计算!L249</f>
        <v>0.36155552960411075</v>
      </c>
      <c r="N249">
        <f ca="1">(SUMIFS(OFFSET([2]掉落汇总!$C$2:$C$871,,MATCH($B249,[2]掉落汇总!$D$1:$M$1)),[2]掉落汇总!$A$2:$A$871,N$1,[2]掉落汇总!$C$2:$C$871,$Q$1)+SUMIFS(OFFSET([2]掉落汇总!$C$2:$C$871,,MATCH($B249,[2]掉落汇总!$D$1:$M$1)),[2]掉落汇总!$A$2:$A$871,N$1,[2]掉落汇总!$C$2:$C$871,$Q$2)/$Q$3)*宝箱投放计算!M249</f>
        <v>8.4091467912466203E-2</v>
      </c>
      <c r="O249">
        <f ca="1">(SUMIFS(OFFSET([2]掉落汇总!$C$2:$C$871,,MATCH($B249,[2]掉落汇总!$D$1:$M$1)),[2]掉落汇总!$A$2:$A$871,O$1,[2]掉落汇总!$C$2:$C$871,$Q$1)+SUMIFS(OFFSET([2]掉落汇总!$C$2:$C$871,,MATCH($B249,[2]掉落汇总!$D$1:$M$1)),[2]掉落汇总!$A$2:$A$871,O$1,[2]掉落汇总!$C$2:$C$871,$Q$2)/$Q$3)*宝箱投放计算!N249</f>
        <v>0.17426381605486088</v>
      </c>
    </row>
    <row r="250" spans="1:15" x14ac:dyDescent="0.2">
      <c r="A250">
        <f>玩家成长时间线!A250</f>
        <v>249</v>
      </c>
      <c r="B250">
        <f>玩家成长时间线!B250</f>
        <v>10</v>
      </c>
      <c r="C250">
        <f ca="1">SUM($D$2:D250)</f>
        <v>932.33170061588828</v>
      </c>
      <c r="D250">
        <f t="shared" ca="1" si="3"/>
        <v>3.4425466783643395</v>
      </c>
      <c r="E250">
        <f ca="1">(SUMIFS(OFFSET([2]掉落汇总!$C$2:$C$871,,MATCH($B250,[2]掉落汇总!$D$1:$M$1)),[2]掉落汇总!$A$2:$A$871,E$1,[2]掉落汇总!$C$2:$C$871,$Q$1)+SUMIFS(OFFSET([2]掉落汇总!$C$2:$C$871,,MATCH($B250,[2]掉落汇总!$D$1:$M$1)),[2]掉落汇总!$A$2:$A$871,E$1,[2]掉落汇总!$C$2:$C$871,$Q$2)/$Q$3)*宝箱投放计算!D250</f>
        <v>1.1329716991057337</v>
      </c>
      <c r="F250">
        <f ca="1">(SUMIFS(OFFSET([2]掉落汇总!$C$2:$C$871,,MATCH($B250,[2]掉落汇总!$D$1:$M$1)),[2]掉落汇总!$A$2:$A$871,F$1,[2]掉落汇总!$C$2:$C$871,$Q$1)+SUMIFS(OFFSET([2]掉落汇总!$C$2:$C$871,,MATCH($B250,[2]掉落汇总!$D$1:$M$1)),[2]掉落汇总!$A$2:$A$871,F$1,[2]掉落汇总!$C$2:$C$871,$Q$2)/$Q$3)*宝箱投放计算!E250</f>
        <v>1.3244406196213427</v>
      </c>
      <c r="G250">
        <f ca="1">(SUMIFS(OFFSET([2]掉落汇总!$C$2:$C$871,,MATCH($B250,[2]掉落汇总!$D$1:$M$1)),[2]掉落汇总!$A$2:$A$871,G$1,[2]掉落汇总!$C$2:$C$871,$Q$1)+SUMIFS(OFFSET([2]掉落汇总!$C$2:$C$871,,MATCH($B250,[2]掉落汇总!$D$1:$M$1)),[2]掉落汇总!$A$2:$A$871,G$1,[2]掉落汇总!$C$2:$C$871,$Q$2)/$Q$3)*宝箱投放计算!F250</f>
        <v>0</v>
      </c>
      <c r="H250">
        <f ca="1">(SUMIFS(OFFSET([2]掉落汇总!$C$2:$C$871,,MATCH($B250,[2]掉落汇总!$D$1:$M$1)),[2]掉落汇总!$A$2:$A$871,H$1,[2]掉落汇总!$C$2:$C$871,$Q$1)+SUMIFS(OFFSET([2]掉落汇总!$C$2:$C$871,,MATCH($B250,[2]掉落汇总!$D$1:$M$1)),[2]掉落汇总!$A$2:$A$871,H$1,[2]掉落汇总!$C$2:$C$871,$Q$2)/$Q$3)*宝箱投放计算!G250</f>
        <v>0</v>
      </c>
      <c r="I250">
        <f ca="1">(SUMIFS(OFFSET([2]掉落汇总!$C$2:$C$871,,MATCH($B250,[2]掉落汇总!$D$1:$M$1)),[2]掉落汇总!$A$2:$A$871,I$1,[2]掉落汇总!$C$2:$C$871,$Q$1)+SUMIFS(OFFSET([2]掉落汇总!$C$2:$C$871,,MATCH($B250,[2]掉落汇总!$D$1:$M$1)),[2]掉落汇总!$A$2:$A$871,I$1,[2]掉落汇总!$C$2:$C$871,$Q$2)/$Q$3)*宝箱投放计算!H250</f>
        <v>0</v>
      </c>
      <c r="J250">
        <f ca="1">(SUMIFS(OFFSET([2]掉落汇总!$C$2:$C$871,,MATCH($B250,[2]掉落汇总!$D$1:$M$1)),[2]掉落汇总!$A$2:$A$871,J$1,[2]掉落汇总!$C$2:$C$871,$Q$1)+SUMIFS(OFFSET([2]掉落汇总!$C$2:$C$871,,MATCH($B250,[2]掉落汇总!$D$1:$M$1)),[2]掉落汇总!$A$2:$A$871,J$1,[2]掉落汇总!$C$2:$C$871,$Q$2)/$Q$3)*宝箱投放计算!I250</f>
        <v>0</v>
      </c>
      <c r="K250">
        <f ca="1">(SUMIFS(OFFSET([2]掉落汇总!$C$2:$C$871,,MATCH($B250,[2]掉落汇总!$D$1:$M$1)),[2]掉落汇总!$A$2:$A$871,K$1,[2]掉落汇总!$C$2:$C$871,$Q$1)+SUMIFS(OFFSET([2]掉落汇总!$C$2:$C$871,,MATCH($B250,[2]掉落汇总!$D$1:$M$1)),[2]掉落汇总!$A$2:$A$871,K$1,[2]掉落汇总!$C$2:$C$871,$Q$2)/$Q$3)*宝箱投放计算!J250</f>
        <v>0</v>
      </c>
      <c r="L250">
        <f ca="1">(SUMIFS(OFFSET([2]掉落汇总!$C$2:$C$871,,MATCH($B250,[2]掉落汇总!$D$1:$M$1)),[2]掉落汇总!$A$2:$A$871,L$1,[2]掉落汇总!$C$2:$C$871,$Q$1)+SUMIFS(OFFSET([2]掉落汇总!$C$2:$C$871,,MATCH($B250,[2]掉落汇总!$D$1:$M$1)),[2]掉落汇总!$A$2:$A$871,L$1,[2]掉落汇总!$C$2:$C$871,$Q$2)/$Q$3)*宝箱投放计算!K250</f>
        <v>0.36522354606582519</v>
      </c>
      <c r="M250">
        <f ca="1">(SUMIFS(OFFSET([2]掉落汇总!$C$2:$C$871,,MATCH($B250,[2]掉落汇总!$D$1:$M$1)),[2]掉落汇总!$A$2:$A$871,M$1,[2]掉落汇总!$C$2:$C$871,$Q$1)+SUMIFS(OFFSET([2]掉落汇总!$C$2:$C$871,,MATCH($B250,[2]掉落汇总!$D$1:$M$1)),[2]掉落汇总!$A$2:$A$871,M$1,[2]掉落汇总!$C$2:$C$871,$Q$2)/$Q$3)*宝箱投放计算!L250</f>
        <v>0.36155552960411075</v>
      </c>
      <c r="N250">
        <f ca="1">(SUMIFS(OFFSET([2]掉落汇总!$C$2:$C$871,,MATCH($B250,[2]掉落汇总!$D$1:$M$1)),[2]掉落汇总!$A$2:$A$871,N$1,[2]掉落汇总!$C$2:$C$871,$Q$1)+SUMIFS(OFFSET([2]掉落汇总!$C$2:$C$871,,MATCH($B250,[2]掉落汇总!$D$1:$M$1)),[2]掉落汇总!$A$2:$A$871,N$1,[2]掉落汇总!$C$2:$C$871,$Q$2)/$Q$3)*宝箱投放计算!M250</f>
        <v>8.4091467912466203E-2</v>
      </c>
      <c r="O250">
        <f ca="1">(SUMIFS(OFFSET([2]掉落汇总!$C$2:$C$871,,MATCH($B250,[2]掉落汇总!$D$1:$M$1)),[2]掉落汇总!$A$2:$A$871,O$1,[2]掉落汇总!$C$2:$C$871,$Q$1)+SUMIFS(OFFSET([2]掉落汇总!$C$2:$C$871,,MATCH($B250,[2]掉落汇总!$D$1:$M$1)),[2]掉落汇总!$A$2:$A$871,O$1,[2]掉落汇总!$C$2:$C$871,$Q$2)/$Q$3)*宝箱投放计算!N250</f>
        <v>0.17426381605486088</v>
      </c>
    </row>
    <row r="251" spans="1:15" x14ac:dyDescent="0.2">
      <c r="A251">
        <f>玩家成长时间线!A251</f>
        <v>250</v>
      </c>
      <c r="B251">
        <f>玩家成长时间线!B251</f>
        <v>10</v>
      </c>
      <c r="C251">
        <f ca="1">SUM($D$2:D251)</f>
        <v>935.82424203386336</v>
      </c>
      <c r="D251">
        <f t="shared" ca="1" si="3"/>
        <v>3.4925414179750707</v>
      </c>
      <c r="E251">
        <f ca="1">(SUMIFS(OFFSET([2]掉落汇总!$C$2:$C$871,,MATCH($B251,[2]掉落汇总!$D$1:$M$1)),[2]掉落汇总!$A$2:$A$871,E$1,[2]掉落汇总!$C$2:$C$871,$Q$1)+SUMIFS(OFFSET([2]掉落汇总!$C$2:$C$871,,MATCH($B251,[2]掉落汇总!$D$1:$M$1)),[2]掉落汇总!$A$2:$A$871,E$1,[2]掉落汇总!$C$2:$C$871,$Q$2)/$Q$3)*宝箱投放计算!D251</f>
        <v>1.1829664387164649</v>
      </c>
      <c r="F251">
        <f ca="1">(SUMIFS(OFFSET([2]掉落汇总!$C$2:$C$871,,MATCH($B251,[2]掉落汇总!$D$1:$M$1)),[2]掉落汇总!$A$2:$A$871,F$1,[2]掉落汇总!$C$2:$C$871,$Q$1)+SUMIFS(OFFSET([2]掉落汇总!$C$2:$C$871,,MATCH($B251,[2]掉落汇总!$D$1:$M$1)),[2]掉落汇总!$A$2:$A$871,F$1,[2]掉落汇总!$C$2:$C$871,$Q$2)/$Q$3)*宝箱投放计算!E251</f>
        <v>1.3244406196213427</v>
      </c>
      <c r="G251">
        <f ca="1">(SUMIFS(OFFSET([2]掉落汇总!$C$2:$C$871,,MATCH($B251,[2]掉落汇总!$D$1:$M$1)),[2]掉落汇总!$A$2:$A$871,G$1,[2]掉落汇总!$C$2:$C$871,$Q$1)+SUMIFS(OFFSET([2]掉落汇总!$C$2:$C$871,,MATCH($B251,[2]掉落汇总!$D$1:$M$1)),[2]掉落汇总!$A$2:$A$871,G$1,[2]掉落汇总!$C$2:$C$871,$Q$2)/$Q$3)*宝箱投放计算!F251</f>
        <v>0</v>
      </c>
      <c r="H251">
        <f ca="1">(SUMIFS(OFFSET([2]掉落汇总!$C$2:$C$871,,MATCH($B251,[2]掉落汇总!$D$1:$M$1)),[2]掉落汇总!$A$2:$A$871,H$1,[2]掉落汇总!$C$2:$C$871,$Q$1)+SUMIFS(OFFSET([2]掉落汇总!$C$2:$C$871,,MATCH($B251,[2]掉落汇总!$D$1:$M$1)),[2]掉落汇总!$A$2:$A$871,H$1,[2]掉落汇总!$C$2:$C$871,$Q$2)/$Q$3)*宝箱投放计算!G251</f>
        <v>0</v>
      </c>
      <c r="I251">
        <f ca="1">(SUMIFS(OFFSET([2]掉落汇总!$C$2:$C$871,,MATCH($B251,[2]掉落汇总!$D$1:$M$1)),[2]掉落汇总!$A$2:$A$871,I$1,[2]掉落汇总!$C$2:$C$871,$Q$1)+SUMIFS(OFFSET([2]掉落汇总!$C$2:$C$871,,MATCH($B251,[2]掉落汇总!$D$1:$M$1)),[2]掉落汇总!$A$2:$A$871,I$1,[2]掉落汇总!$C$2:$C$871,$Q$2)/$Q$3)*宝箱投放计算!H251</f>
        <v>0</v>
      </c>
      <c r="J251">
        <f ca="1">(SUMIFS(OFFSET([2]掉落汇总!$C$2:$C$871,,MATCH($B251,[2]掉落汇总!$D$1:$M$1)),[2]掉落汇总!$A$2:$A$871,J$1,[2]掉落汇总!$C$2:$C$871,$Q$1)+SUMIFS(OFFSET([2]掉落汇总!$C$2:$C$871,,MATCH($B251,[2]掉落汇总!$D$1:$M$1)),[2]掉落汇总!$A$2:$A$871,J$1,[2]掉落汇总!$C$2:$C$871,$Q$2)/$Q$3)*宝箱投放计算!I251</f>
        <v>0</v>
      </c>
      <c r="K251">
        <f ca="1">(SUMIFS(OFFSET([2]掉落汇总!$C$2:$C$871,,MATCH($B251,[2]掉落汇总!$D$1:$M$1)),[2]掉落汇总!$A$2:$A$871,K$1,[2]掉落汇总!$C$2:$C$871,$Q$1)+SUMIFS(OFFSET([2]掉落汇总!$C$2:$C$871,,MATCH($B251,[2]掉落汇总!$D$1:$M$1)),[2]掉落汇总!$A$2:$A$871,K$1,[2]掉落汇总!$C$2:$C$871,$Q$2)/$Q$3)*宝箱投放计算!J251</f>
        <v>0</v>
      </c>
      <c r="L251">
        <f ca="1">(SUMIFS(OFFSET([2]掉落汇总!$C$2:$C$871,,MATCH($B251,[2]掉落汇总!$D$1:$M$1)),[2]掉落汇总!$A$2:$A$871,L$1,[2]掉落汇总!$C$2:$C$871,$Q$1)+SUMIFS(OFFSET([2]掉落汇总!$C$2:$C$871,,MATCH($B251,[2]掉落汇总!$D$1:$M$1)),[2]掉落汇总!$A$2:$A$871,L$1,[2]掉落汇总!$C$2:$C$871,$Q$2)/$Q$3)*宝箱投放计算!K251</f>
        <v>0.36522354606582519</v>
      </c>
      <c r="M251">
        <f ca="1">(SUMIFS(OFFSET([2]掉落汇总!$C$2:$C$871,,MATCH($B251,[2]掉落汇总!$D$1:$M$1)),[2]掉落汇总!$A$2:$A$871,M$1,[2]掉落汇总!$C$2:$C$871,$Q$1)+SUMIFS(OFFSET([2]掉落汇总!$C$2:$C$871,,MATCH($B251,[2]掉落汇总!$D$1:$M$1)),[2]掉落汇总!$A$2:$A$871,M$1,[2]掉落汇总!$C$2:$C$871,$Q$2)/$Q$3)*宝箱投放计算!L251</f>
        <v>0.36155552960411075</v>
      </c>
      <c r="N251">
        <f ca="1">(SUMIFS(OFFSET([2]掉落汇总!$C$2:$C$871,,MATCH($B251,[2]掉落汇总!$D$1:$M$1)),[2]掉落汇总!$A$2:$A$871,N$1,[2]掉落汇总!$C$2:$C$871,$Q$1)+SUMIFS(OFFSET([2]掉落汇总!$C$2:$C$871,,MATCH($B251,[2]掉落汇总!$D$1:$M$1)),[2]掉落汇总!$A$2:$A$871,N$1,[2]掉落汇总!$C$2:$C$871,$Q$2)/$Q$3)*宝箱投放计算!M251</f>
        <v>8.4091467912466203E-2</v>
      </c>
      <c r="O251">
        <f ca="1">(SUMIFS(OFFSET([2]掉落汇总!$C$2:$C$871,,MATCH($B251,[2]掉落汇总!$D$1:$M$1)),[2]掉落汇总!$A$2:$A$871,O$1,[2]掉落汇总!$C$2:$C$871,$Q$1)+SUMIFS(OFFSET([2]掉落汇总!$C$2:$C$871,,MATCH($B251,[2]掉落汇总!$D$1:$M$1)),[2]掉落汇总!$A$2:$A$871,O$1,[2]掉落汇总!$C$2:$C$871,$Q$2)/$Q$3)*宝箱投放计算!N251</f>
        <v>0.17426381605486088</v>
      </c>
    </row>
    <row r="252" spans="1:15" x14ac:dyDescent="0.2">
      <c r="A252">
        <f>玩家成长时间线!A252</f>
        <v>251</v>
      </c>
      <c r="B252">
        <f>玩家成长时间线!B252</f>
        <v>10</v>
      </c>
      <c r="C252">
        <f ca="1">SUM($D$2:D252)</f>
        <v>939.2758786648842</v>
      </c>
      <c r="D252">
        <f t="shared" ca="1" si="3"/>
        <v>3.4516366310208362</v>
      </c>
      <c r="E252">
        <f ca="1">(SUMIFS(OFFSET([2]掉落汇总!$C$2:$C$871,,MATCH($B252,[2]掉落汇总!$D$1:$M$1)),[2]掉落汇总!$A$2:$A$871,E$1,[2]掉落汇总!$C$2:$C$871,$Q$1)+SUMIFS(OFFSET([2]掉落汇总!$C$2:$C$871,,MATCH($B252,[2]掉落汇总!$D$1:$M$1)),[2]掉落汇总!$A$2:$A$871,E$1,[2]掉落汇总!$C$2:$C$871,$Q$2)/$Q$3)*宝箱投放计算!D252</f>
        <v>1.1420616517622304</v>
      </c>
      <c r="F252">
        <f ca="1">(SUMIFS(OFFSET([2]掉落汇总!$C$2:$C$871,,MATCH($B252,[2]掉落汇总!$D$1:$M$1)),[2]掉落汇总!$A$2:$A$871,F$1,[2]掉落汇总!$C$2:$C$871,$Q$1)+SUMIFS(OFFSET([2]掉落汇总!$C$2:$C$871,,MATCH($B252,[2]掉落汇总!$D$1:$M$1)),[2]掉落汇总!$A$2:$A$871,F$1,[2]掉落汇总!$C$2:$C$871,$Q$2)/$Q$3)*宝箱投放计算!E252</f>
        <v>1.3244406196213427</v>
      </c>
      <c r="G252">
        <f ca="1">(SUMIFS(OFFSET([2]掉落汇总!$C$2:$C$871,,MATCH($B252,[2]掉落汇总!$D$1:$M$1)),[2]掉落汇总!$A$2:$A$871,G$1,[2]掉落汇总!$C$2:$C$871,$Q$1)+SUMIFS(OFFSET([2]掉落汇总!$C$2:$C$871,,MATCH($B252,[2]掉落汇总!$D$1:$M$1)),[2]掉落汇总!$A$2:$A$871,G$1,[2]掉落汇总!$C$2:$C$871,$Q$2)/$Q$3)*宝箱投放计算!F252</f>
        <v>0</v>
      </c>
      <c r="H252">
        <f ca="1">(SUMIFS(OFFSET([2]掉落汇总!$C$2:$C$871,,MATCH($B252,[2]掉落汇总!$D$1:$M$1)),[2]掉落汇总!$A$2:$A$871,H$1,[2]掉落汇总!$C$2:$C$871,$Q$1)+SUMIFS(OFFSET([2]掉落汇总!$C$2:$C$871,,MATCH($B252,[2]掉落汇总!$D$1:$M$1)),[2]掉落汇总!$A$2:$A$871,H$1,[2]掉落汇总!$C$2:$C$871,$Q$2)/$Q$3)*宝箱投放计算!G252</f>
        <v>0</v>
      </c>
      <c r="I252">
        <f ca="1">(SUMIFS(OFFSET([2]掉落汇总!$C$2:$C$871,,MATCH($B252,[2]掉落汇总!$D$1:$M$1)),[2]掉落汇总!$A$2:$A$871,I$1,[2]掉落汇总!$C$2:$C$871,$Q$1)+SUMIFS(OFFSET([2]掉落汇总!$C$2:$C$871,,MATCH($B252,[2]掉落汇总!$D$1:$M$1)),[2]掉落汇总!$A$2:$A$871,I$1,[2]掉落汇总!$C$2:$C$871,$Q$2)/$Q$3)*宝箱投放计算!H252</f>
        <v>0</v>
      </c>
      <c r="J252">
        <f ca="1">(SUMIFS(OFFSET([2]掉落汇总!$C$2:$C$871,,MATCH($B252,[2]掉落汇总!$D$1:$M$1)),[2]掉落汇总!$A$2:$A$871,J$1,[2]掉落汇总!$C$2:$C$871,$Q$1)+SUMIFS(OFFSET([2]掉落汇总!$C$2:$C$871,,MATCH($B252,[2]掉落汇总!$D$1:$M$1)),[2]掉落汇总!$A$2:$A$871,J$1,[2]掉落汇总!$C$2:$C$871,$Q$2)/$Q$3)*宝箱投放计算!I252</f>
        <v>0</v>
      </c>
      <c r="K252">
        <f ca="1">(SUMIFS(OFFSET([2]掉落汇总!$C$2:$C$871,,MATCH($B252,[2]掉落汇总!$D$1:$M$1)),[2]掉落汇总!$A$2:$A$871,K$1,[2]掉落汇总!$C$2:$C$871,$Q$1)+SUMIFS(OFFSET([2]掉落汇总!$C$2:$C$871,,MATCH($B252,[2]掉落汇总!$D$1:$M$1)),[2]掉落汇总!$A$2:$A$871,K$1,[2]掉落汇总!$C$2:$C$871,$Q$2)/$Q$3)*宝箱投放计算!J252</f>
        <v>0</v>
      </c>
      <c r="L252">
        <f ca="1">(SUMIFS(OFFSET([2]掉落汇总!$C$2:$C$871,,MATCH($B252,[2]掉落汇总!$D$1:$M$1)),[2]掉落汇总!$A$2:$A$871,L$1,[2]掉落汇总!$C$2:$C$871,$Q$1)+SUMIFS(OFFSET([2]掉落汇总!$C$2:$C$871,,MATCH($B252,[2]掉落汇总!$D$1:$M$1)),[2]掉落汇总!$A$2:$A$871,L$1,[2]掉落汇总!$C$2:$C$871,$Q$2)/$Q$3)*宝箱投放计算!K252</f>
        <v>0.36522354606582519</v>
      </c>
      <c r="M252">
        <f ca="1">(SUMIFS(OFFSET([2]掉落汇总!$C$2:$C$871,,MATCH($B252,[2]掉落汇总!$D$1:$M$1)),[2]掉落汇总!$A$2:$A$871,M$1,[2]掉落汇总!$C$2:$C$871,$Q$1)+SUMIFS(OFFSET([2]掉落汇总!$C$2:$C$871,,MATCH($B252,[2]掉落汇总!$D$1:$M$1)),[2]掉落汇总!$A$2:$A$871,M$1,[2]掉落汇总!$C$2:$C$871,$Q$2)/$Q$3)*宝箱投放计算!L252</f>
        <v>0.36155552960411075</v>
      </c>
      <c r="N252">
        <f ca="1">(SUMIFS(OFFSET([2]掉落汇总!$C$2:$C$871,,MATCH($B252,[2]掉落汇总!$D$1:$M$1)),[2]掉落汇总!$A$2:$A$871,N$1,[2]掉落汇总!$C$2:$C$871,$Q$1)+SUMIFS(OFFSET([2]掉落汇总!$C$2:$C$871,,MATCH($B252,[2]掉落汇总!$D$1:$M$1)),[2]掉落汇总!$A$2:$A$871,N$1,[2]掉落汇总!$C$2:$C$871,$Q$2)/$Q$3)*宝箱投放计算!M252</f>
        <v>8.4091467912466203E-2</v>
      </c>
      <c r="O252">
        <f ca="1">(SUMIFS(OFFSET([2]掉落汇总!$C$2:$C$871,,MATCH($B252,[2]掉落汇总!$D$1:$M$1)),[2]掉落汇总!$A$2:$A$871,O$1,[2]掉落汇总!$C$2:$C$871,$Q$1)+SUMIFS(OFFSET([2]掉落汇总!$C$2:$C$871,,MATCH($B252,[2]掉落汇总!$D$1:$M$1)),[2]掉落汇总!$A$2:$A$871,O$1,[2]掉落汇总!$C$2:$C$871,$Q$2)/$Q$3)*宝箱投放计算!N252</f>
        <v>0.17426381605486088</v>
      </c>
    </row>
    <row r="253" spans="1:15" x14ac:dyDescent="0.2">
      <c r="A253">
        <f>玩家成长时间线!A253</f>
        <v>252</v>
      </c>
      <c r="B253">
        <f>玩家成长时间线!B253</f>
        <v>8</v>
      </c>
      <c r="C253">
        <f ca="1">SUM($D$2:D253)</f>
        <v>942.3684978279108</v>
      </c>
      <c r="D253">
        <f t="shared" ca="1" si="3"/>
        <v>3.0926191630266455</v>
      </c>
      <c r="E253">
        <f ca="1">(SUMIFS(OFFSET([2]掉落汇总!$C$2:$C$871,,MATCH($B253,[2]掉落汇总!$D$1:$M$1)),[2]掉落汇总!$A$2:$A$871,E$1,[2]掉落汇总!$C$2:$C$871,$Q$1)+SUMIFS(OFFSET([2]掉落汇总!$C$2:$C$871,,MATCH($B253,[2]掉落汇总!$D$1:$M$1)),[2]掉落汇总!$A$2:$A$871,E$1,[2]掉落汇总!$C$2:$C$871,$Q$2)/$Q$3)*宝箱投放计算!D253</f>
        <v>1.0479323076923082</v>
      </c>
      <c r="F253">
        <f ca="1">(SUMIFS(OFFSET([2]掉落汇总!$C$2:$C$871,,MATCH($B253,[2]掉落汇总!$D$1:$M$1)),[2]掉落汇总!$A$2:$A$871,F$1,[2]掉落汇总!$C$2:$C$871,$Q$1)+SUMIFS(OFFSET([2]掉落汇总!$C$2:$C$871,,MATCH($B253,[2]掉落汇总!$D$1:$M$1)),[2]掉落汇总!$A$2:$A$871,F$1,[2]掉落汇总!$C$2:$C$871,$Q$2)/$Q$3)*宝箱投放计算!E253</f>
        <v>1.0595524956970743</v>
      </c>
      <c r="G253">
        <f ca="1">(SUMIFS(OFFSET([2]掉落汇总!$C$2:$C$871,,MATCH($B253,[2]掉落汇总!$D$1:$M$1)),[2]掉落汇总!$A$2:$A$871,G$1,[2]掉落汇总!$C$2:$C$871,$Q$1)+SUMIFS(OFFSET([2]掉落汇总!$C$2:$C$871,,MATCH($B253,[2]掉落汇总!$D$1:$M$1)),[2]掉落汇总!$A$2:$A$871,G$1,[2]掉落汇总!$C$2:$C$871,$Q$2)/$Q$3)*宝箱投放计算!F253</f>
        <v>0</v>
      </c>
      <c r="H253">
        <f ca="1">(SUMIFS(OFFSET([2]掉落汇总!$C$2:$C$871,,MATCH($B253,[2]掉落汇总!$D$1:$M$1)),[2]掉落汇总!$A$2:$A$871,H$1,[2]掉落汇总!$C$2:$C$871,$Q$1)+SUMIFS(OFFSET([2]掉落汇总!$C$2:$C$871,,MATCH($B253,[2]掉落汇总!$D$1:$M$1)),[2]掉落汇总!$A$2:$A$871,H$1,[2]掉落汇总!$C$2:$C$871,$Q$2)/$Q$3)*宝箱投放计算!G253</f>
        <v>0</v>
      </c>
      <c r="I253">
        <f ca="1">(SUMIFS(OFFSET([2]掉落汇总!$C$2:$C$871,,MATCH($B253,[2]掉落汇总!$D$1:$M$1)),[2]掉落汇总!$A$2:$A$871,I$1,[2]掉落汇总!$C$2:$C$871,$Q$1)+SUMIFS(OFFSET([2]掉落汇总!$C$2:$C$871,,MATCH($B253,[2]掉落汇总!$D$1:$M$1)),[2]掉落汇总!$A$2:$A$871,I$1,[2]掉落汇总!$C$2:$C$871,$Q$2)/$Q$3)*宝箱投放计算!H253</f>
        <v>0</v>
      </c>
      <c r="J253">
        <f ca="1">(SUMIFS(OFFSET([2]掉落汇总!$C$2:$C$871,,MATCH($B253,[2]掉落汇总!$D$1:$M$1)),[2]掉落汇总!$A$2:$A$871,J$1,[2]掉落汇总!$C$2:$C$871,$Q$1)+SUMIFS(OFFSET([2]掉落汇总!$C$2:$C$871,,MATCH($B253,[2]掉落汇总!$D$1:$M$1)),[2]掉落汇总!$A$2:$A$871,J$1,[2]掉落汇总!$C$2:$C$871,$Q$2)/$Q$3)*宝箱投放计算!I253</f>
        <v>0</v>
      </c>
      <c r="K253">
        <f ca="1">(SUMIFS(OFFSET([2]掉落汇总!$C$2:$C$871,,MATCH($B253,[2]掉落汇总!$D$1:$M$1)),[2]掉落汇总!$A$2:$A$871,K$1,[2]掉落汇总!$C$2:$C$871,$Q$1)+SUMIFS(OFFSET([2]掉落汇总!$C$2:$C$871,,MATCH($B253,[2]掉落汇总!$D$1:$M$1)),[2]掉落汇总!$A$2:$A$871,K$1,[2]掉落汇总!$C$2:$C$871,$Q$2)/$Q$3)*宝箱投放计算!J253</f>
        <v>0</v>
      </c>
      <c r="L253">
        <f ca="1">(SUMIFS(OFFSET([2]掉落汇总!$C$2:$C$871,,MATCH($B253,[2]掉落汇总!$D$1:$M$1)),[2]掉落汇总!$A$2:$A$871,L$1,[2]掉落汇总!$C$2:$C$871,$Q$1)+SUMIFS(OFFSET([2]掉落汇总!$C$2:$C$871,,MATCH($B253,[2]掉落汇总!$D$1:$M$1)),[2]掉落汇总!$A$2:$A$871,L$1,[2]掉落汇总!$C$2:$C$871,$Q$2)/$Q$3)*宝箱投放计算!K253</f>
        <v>0.36522354606582519</v>
      </c>
      <c r="M253">
        <f ca="1">(SUMIFS(OFFSET([2]掉落汇总!$C$2:$C$871,,MATCH($B253,[2]掉落汇总!$D$1:$M$1)),[2]掉落汇总!$A$2:$A$871,M$1,[2]掉落汇总!$C$2:$C$871,$Q$1)+SUMIFS(OFFSET([2]掉落汇总!$C$2:$C$871,,MATCH($B253,[2]掉落汇总!$D$1:$M$1)),[2]掉落汇总!$A$2:$A$871,M$1,[2]掉落汇总!$C$2:$C$871,$Q$2)/$Q$3)*宝箱投放计算!L253</f>
        <v>0.36155552960411075</v>
      </c>
      <c r="N253">
        <f ca="1">(SUMIFS(OFFSET([2]掉落汇总!$C$2:$C$871,,MATCH($B253,[2]掉落汇总!$D$1:$M$1)),[2]掉落汇总!$A$2:$A$871,N$1,[2]掉落汇总!$C$2:$C$871,$Q$1)+SUMIFS(OFFSET([2]掉落汇总!$C$2:$C$871,,MATCH($B253,[2]掉落汇总!$D$1:$M$1)),[2]掉落汇总!$A$2:$A$871,N$1,[2]掉落汇总!$C$2:$C$871,$Q$2)/$Q$3)*宝箱投放计算!M253</f>
        <v>8.4091467912466203E-2</v>
      </c>
      <c r="O253">
        <f ca="1">(SUMIFS(OFFSET([2]掉落汇总!$C$2:$C$871,,MATCH($B253,[2]掉落汇总!$D$1:$M$1)),[2]掉落汇总!$A$2:$A$871,O$1,[2]掉落汇总!$C$2:$C$871,$Q$1)+SUMIFS(OFFSET([2]掉落汇总!$C$2:$C$871,,MATCH($B253,[2]掉落汇总!$D$1:$M$1)),[2]掉落汇总!$A$2:$A$871,O$1,[2]掉落汇总!$C$2:$C$871,$Q$2)/$Q$3)*宝箱投放计算!N253</f>
        <v>0.17426381605486088</v>
      </c>
    </row>
    <row r="254" spans="1:15" x14ac:dyDescent="0.2">
      <c r="A254">
        <f>玩家成长时间线!A254</f>
        <v>253</v>
      </c>
      <c r="B254">
        <f>玩家成长时间线!B254</f>
        <v>8</v>
      </c>
      <c r="C254">
        <f ca="1">SUM($D$2:D254)</f>
        <v>945.34896314478362</v>
      </c>
      <c r="D254">
        <f t="shared" ca="1" si="3"/>
        <v>2.9804653168727993</v>
      </c>
      <c r="E254">
        <f ca="1">(SUMIFS(OFFSET([2]掉落汇总!$C$2:$C$871,,MATCH($B254,[2]掉落汇总!$D$1:$M$1)),[2]掉落汇总!$A$2:$A$871,E$1,[2]掉落汇总!$C$2:$C$871,$Q$1)+SUMIFS(OFFSET([2]掉落汇总!$C$2:$C$871,,MATCH($B254,[2]掉落汇总!$D$1:$M$1)),[2]掉落汇总!$A$2:$A$871,E$1,[2]掉落汇总!$C$2:$C$871,$Q$2)/$Q$3)*宝箱投放计算!D254</f>
        <v>0.935778461538462</v>
      </c>
      <c r="F254">
        <f ca="1">(SUMIFS(OFFSET([2]掉落汇总!$C$2:$C$871,,MATCH($B254,[2]掉落汇总!$D$1:$M$1)),[2]掉落汇总!$A$2:$A$871,F$1,[2]掉落汇总!$C$2:$C$871,$Q$1)+SUMIFS(OFFSET([2]掉落汇总!$C$2:$C$871,,MATCH($B254,[2]掉落汇总!$D$1:$M$1)),[2]掉落汇总!$A$2:$A$871,F$1,[2]掉落汇总!$C$2:$C$871,$Q$2)/$Q$3)*宝箱投放计算!E254</f>
        <v>1.0595524956970743</v>
      </c>
      <c r="G254">
        <f ca="1">(SUMIFS(OFFSET([2]掉落汇总!$C$2:$C$871,,MATCH($B254,[2]掉落汇总!$D$1:$M$1)),[2]掉落汇总!$A$2:$A$871,G$1,[2]掉落汇总!$C$2:$C$871,$Q$1)+SUMIFS(OFFSET([2]掉落汇总!$C$2:$C$871,,MATCH($B254,[2]掉落汇总!$D$1:$M$1)),[2]掉落汇总!$A$2:$A$871,G$1,[2]掉落汇总!$C$2:$C$871,$Q$2)/$Q$3)*宝箱投放计算!F254</f>
        <v>0</v>
      </c>
      <c r="H254">
        <f ca="1">(SUMIFS(OFFSET([2]掉落汇总!$C$2:$C$871,,MATCH($B254,[2]掉落汇总!$D$1:$M$1)),[2]掉落汇总!$A$2:$A$871,H$1,[2]掉落汇总!$C$2:$C$871,$Q$1)+SUMIFS(OFFSET([2]掉落汇总!$C$2:$C$871,,MATCH($B254,[2]掉落汇总!$D$1:$M$1)),[2]掉落汇总!$A$2:$A$871,H$1,[2]掉落汇总!$C$2:$C$871,$Q$2)/$Q$3)*宝箱投放计算!G254</f>
        <v>0</v>
      </c>
      <c r="I254">
        <f ca="1">(SUMIFS(OFFSET([2]掉落汇总!$C$2:$C$871,,MATCH($B254,[2]掉落汇总!$D$1:$M$1)),[2]掉落汇总!$A$2:$A$871,I$1,[2]掉落汇总!$C$2:$C$871,$Q$1)+SUMIFS(OFFSET([2]掉落汇总!$C$2:$C$871,,MATCH($B254,[2]掉落汇总!$D$1:$M$1)),[2]掉落汇总!$A$2:$A$871,I$1,[2]掉落汇总!$C$2:$C$871,$Q$2)/$Q$3)*宝箱投放计算!H254</f>
        <v>0</v>
      </c>
      <c r="J254">
        <f ca="1">(SUMIFS(OFFSET([2]掉落汇总!$C$2:$C$871,,MATCH($B254,[2]掉落汇总!$D$1:$M$1)),[2]掉落汇总!$A$2:$A$871,J$1,[2]掉落汇总!$C$2:$C$871,$Q$1)+SUMIFS(OFFSET([2]掉落汇总!$C$2:$C$871,,MATCH($B254,[2]掉落汇总!$D$1:$M$1)),[2]掉落汇总!$A$2:$A$871,J$1,[2]掉落汇总!$C$2:$C$871,$Q$2)/$Q$3)*宝箱投放计算!I254</f>
        <v>0</v>
      </c>
      <c r="K254">
        <f ca="1">(SUMIFS(OFFSET([2]掉落汇总!$C$2:$C$871,,MATCH($B254,[2]掉落汇总!$D$1:$M$1)),[2]掉落汇总!$A$2:$A$871,K$1,[2]掉落汇总!$C$2:$C$871,$Q$1)+SUMIFS(OFFSET([2]掉落汇总!$C$2:$C$871,,MATCH($B254,[2]掉落汇总!$D$1:$M$1)),[2]掉落汇总!$A$2:$A$871,K$1,[2]掉落汇总!$C$2:$C$871,$Q$2)/$Q$3)*宝箱投放计算!J254</f>
        <v>0</v>
      </c>
      <c r="L254">
        <f ca="1">(SUMIFS(OFFSET([2]掉落汇总!$C$2:$C$871,,MATCH($B254,[2]掉落汇总!$D$1:$M$1)),[2]掉落汇总!$A$2:$A$871,L$1,[2]掉落汇总!$C$2:$C$871,$Q$1)+SUMIFS(OFFSET([2]掉落汇总!$C$2:$C$871,,MATCH($B254,[2]掉落汇总!$D$1:$M$1)),[2]掉落汇总!$A$2:$A$871,L$1,[2]掉落汇总!$C$2:$C$871,$Q$2)/$Q$3)*宝箱投放计算!K254</f>
        <v>0.36522354606582519</v>
      </c>
      <c r="M254">
        <f ca="1">(SUMIFS(OFFSET([2]掉落汇总!$C$2:$C$871,,MATCH($B254,[2]掉落汇总!$D$1:$M$1)),[2]掉落汇总!$A$2:$A$871,M$1,[2]掉落汇总!$C$2:$C$871,$Q$1)+SUMIFS(OFFSET([2]掉落汇总!$C$2:$C$871,,MATCH($B254,[2]掉落汇总!$D$1:$M$1)),[2]掉落汇总!$A$2:$A$871,M$1,[2]掉落汇总!$C$2:$C$871,$Q$2)/$Q$3)*宝箱投放计算!L254</f>
        <v>0.36155552960411075</v>
      </c>
      <c r="N254">
        <f ca="1">(SUMIFS(OFFSET([2]掉落汇总!$C$2:$C$871,,MATCH($B254,[2]掉落汇总!$D$1:$M$1)),[2]掉落汇总!$A$2:$A$871,N$1,[2]掉落汇总!$C$2:$C$871,$Q$1)+SUMIFS(OFFSET([2]掉落汇总!$C$2:$C$871,,MATCH($B254,[2]掉落汇总!$D$1:$M$1)),[2]掉落汇总!$A$2:$A$871,N$1,[2]掉落汇总!$C$2:$C$871,$Q$2)/$Q$3)*宝箱投放计算!M254</f>
        <v>8.4091467912466203E-2</v>
      </c>
      <c r="O254">
        <f ca="1">(SUMIFS(OFFSET([2]掉落汇总!$C$2:$C$871,,MATCH($B254,[2]掉落汇总!$D$1:$M$1)),[2]掉落汇总!$A$2:$A$871,O$1,[2]掉落汇总!$C$2:$C$871,$Q$1)+SUMIFS(OFFSET([2]掉落汇总!$C$2:$C$871,,MATCH($B254,[2]掉落汇总!$D$1:$M$1)),[2]掉落汇总!$A$2:$A$871,O$1,[2]掉落汇总!$C$2:$C$871,$Q$2)/$Q$3)*宝箱投放计算!N254</f>
        <v>0.17426381605486088</v>
      </c>
    </row>
    <row r="255" spans="1:15" x14ac:dyDescent="0.2">
      <c r="A255">
        <f>玩家成长时间线!A255</f>
        <v>254</v>
      </c>
      <c r="B255">
        <f>玩家成长时间线!B255</f>
        <v>8</v>
      </c>
      <c r="C255">
        <f ca="1">SUM($D$2:D255)</f>
        <v>948.35435153857952</v>
      </c>
      <c r="D255">
        <f t="shared" ca="1" si="3"/>
        <v>3.0053883937958763</v>
      </c>
      <c r="E255">
        <f ca="1">(SUMIFS(OFFSET([2]掉落汇总!$C$2:$C$871,,MATCH($B255,[2]掉落汇总!$D$1:$M$1)),[2]掉落汇总!$A$2:$A$871,E$1,[2]掉落汇总!$C$2:$C$871,$Q$1)+SUMIFS(OFFSET([2]掉落汇总!$C$2:$C$871,,MATCH($B255,[2]掉落汇总!$D$1:$M$1)),[2]掉落汇总!$A$2:$A$871,E$1,[2]掉落汇总!$C$2:$C$871,$Q$2)/$Q$3)*宝箱投放计算!D255</f>
        <v>0.96070153846153894</v>
      </c>
      <c r="F255">
        <f ca="1">(SUMIFS(OFFSET([2]掉落汇总!$C$2:$C$871,,MATCH($B255,[2]掉落汇总!$D$1:$M$1)),[2]掉落汇总!$A$2:$A$871,F$1,[2]掉落汇总!$C$2:$C$871,$Q$1)+SUMIFS(OFFSET([2]掉落汇总!$C$2:$C$871,,MATCH($B255,[2]掉落汇总!$D$1:$M$1)),[2]掉落汇总!$A$2:$A$871,F$1,[2]掉落汇总!$C$2:$C$871,$Q$2)/$Q$3)*宝箱投放计算!E255</f>
        <v>1.0595524956970743</v>
      </c>
      <c r="G255">
        <f ca="1">(SUMIFS(OFFSET([2]掉落汇总!$C$2:$C$871,,MATCH($B255,[2]掉落汇总!$D$1:$M$1)),[2]掉落汇总!$A$2:$A$871,G$1,[2]掉落汇总!$C$2:$C$871,$Q$1)+SUMIFS(OFFSET([2]掉落汇总!$C$2:$C$871,,MATCH($B255,[2]掉落汇总!$D$1:$M$1)),[2]掉落汇总!$A$2:$A$871,G$1,[2]掉落汇总!$C$2:$C$871,$Q$2)/$Q$3)*宝箱投放计算!F255</f>
        <v>0</v>
      </c>
      <c r="H255">
        <f ca="1">(SUMIFS(OFFSET([2]掉落汇总!$C$2:$C$871,,MATCH($B255,[2]掉落汇总!$D$1:$M$1)),[2]掉落汇总!$A$2:$A$871,H$1,[2]掉落汇总!$C$2:$C$871,$Q$1)+SUMIFS(OFFSET([2]掉落汇总!$C$2:$C$871,,MATCH($B255,[2]掉落汇总!$D$1:$M$1)),[2]掉落汇总!$A$2:$A$871,H$1,[2]掉落汇总!$C$2:$C$871,$Q$2)/$Q$3)*宝箱投放计算!G255</f>
        <v>0</v>
      </c>
      <c r="I255">
        <f ca="1">(SUMIFS(OFFSET([2]掉落汇总!$C$2:$C$871,,MATCH($B255,[2]掉落汇总!$D$1:$M$1)),[2]掉落汇总!$A$2:$A$871,I$1,[2]掉落汇总!$C$2:$C$871,$Q$1)+SUMIFS(OFFSET([2]掉落汇总!$C$2:$C$871,,MATCH($B255,[2]掉落汇总!$D$1:$M$1)),[2]掉落汇总!$A$2:$A$871,I$1,[2]掉落汇总!$C$2:$C$871,$Q$2)/$Q$3)*宝箱投放计算!H255</f>
        <v>0</v>
      </c>
      <c r="J255">
        <f ca="1">(SUMIFS(OFFSET([2]掉落汇总!$C$2:$C$871,,MATCH($B255,[2]掉落汇总!$D$1:$M$1)),[2]掉落汇总!$A$2:$A$871,J$1,[2]掉落汇总!$C$2:$C$871,$Q$1)+SUMIFS(OFFSET([2]掉落汇总!$C$2:$C$871,,MATCH($B255,[2]掉落汇总!$D$1:$M$1)),[2]掉落汇总!$A$2:$A$871,J$1,[2]掉落汇总!$C$2:$C$871,$Q$2)/$Q$3)*宝箱投放计算!I255</f>
        <v>0</v>
      </c>
      <c r="K255">
        <f ca="1">(SUMIFS(OFFSET([2]掉落汇总!$C$2:$C$871,,MATCH($B255,[2]掉落汇总!$D$1:$M$1)),[2]掉落汇总!$A$2:$A$871,K$1,[2]掉落汇总!$C$2:$C$871,$Q$1)+SUMIFS(OFFSET([2]掉落汇总!$C$2:$C$871,,MATCH($B255,[2]掉落汇总!$D$1:$M$1)),[2]掉落汇总!$A$2:$A$871,K$1,[2]掉落汇总!$C$2:$C$871,$Q$2)/$Q$3)*宝箱投放计算!J255</f>
        <v>0</v>
      </c>
      <c r="L255">
        <f ca="1">(SUMIFS(OFFSET([2]掉落汇总!$C$2:$C$871,,MATCH($B255,[2]掉落汇总!$D$1:$M$1)),[2]掉落汇总!$A$2:$A$871,L$1,[2]掉落汇总!$C$2:$C$871,$Q$1)+SUMIFS(OFFSET([2]掉落汇总!$C$2:$C$871,,MATCH($B255,[2]掉落汇总!$D$1:$M$1)),[2]掉落汇总!$A$2:$A$871,L$1,[2]掉落汇总!$C$2:$C$871,$Q$2)/$Q$3)*宝箱投放计算!K255</f>
        <v>0.36522354606582519</v>
      </c>
      <c r="M255">
        <f ca="1">(SUMIFS(OFFSET([2]掉落汇总!$C$2:$C$871,,MATCH($B255,[2]掉落汇总!$D$1:$M$1)),[2]掉落汇总!$A$2:$A$871,M$1,[2]掉落汇总!$C$2:$C$871,$Q$1)+SUMIFS(OFFSET([2]掉落汇总!$C$2:$C$871,,MATCH($B255,[2]掉落汇总!$D$1:$M$1)),[2]掉落汇总!$A$2:$A$871,M$1,[2]掉落汇总!$C$2:$C$871,$Q$2)/$Q$3)*宝箱投放计算!L255</f>
        <v>0.36155552960411075</v>
      </c>
      <c r="N255">
        <f ca="1">(SUMIFS(OFFSET([2]掉落汇总!$C$2:$C$871,,MATCH($B255,[2]掉落汇总!$D$1:$M$1)),[2]掉落汇总!$A$2:$A$871,N$1,[2]掉落汇总!$C$2:$C$871,$Q$1)+SUMIFS(OFFSET([2]掉落汇总!$C$2:$C$871,,MATCH($B255,[2]掉落汇总!$D$1:$M$1)),[2]掉落汇总!$A$2:$A$871,N$1,[2]掉落汇总!$C$2:$C$871,$Q$2)/$Q$3)*宝箱投放计算!M255</f>
        <v>8.4091467912466203E-2</v>
      </c>
      <c r="O255">
        <f ca="1">(SUMIFS(OFFSET([2]掉落汇总!$C$2:$C$871,,MATCH($B255,[2]掉落汇总!$D$1:$M$1)),[2]掉落汇总!$A$2:$A$871,O$1,[2]掉落汇总!$C$2:$C$871,$Q$1)+SUMIFS(OFFSET([2]掉落汇总!$C$2:$C$871,,MATCH($B255,[2]掉落汇总!$D$1:$M$1)),[2]掉落汇总!$A$2:$A$871,O$1,[2]掉落汇总!$C$2:$C$871,$Q$2)/$Q$3)*宝箱投放计算!N255</f>
        <v>0.17426381605486088</v>
      </c>
    </row>
    <row r="256" spans="1:15" x14ac:dyDescent="0.2">
      <c r="A256">
        <f>玩家成长时间线!A256</f>
        <v>255</v>
      </c>
      <c r="B256">
        <f>玩家成长时间线!B256</f>
        <v>9</v>
      </c>
      <c r="C256">
        <f ca="1">SUM($D$2:D256)</f>
        <v>954.71338479618066</v>
      </c>
      <c r="D256">
        <f t="shared" ca="1" si="3"/>
        <v>6.3590332576011495</v>
      </c>
      <c r="E256">
        <f ca="1">(SUMIFS(OFFSET([2]掉落汇总!$C$2:$C$871,,MATCH($B256,[2]掉落汇总!$D$1:$M$1)),[2]掉落汇总!$A$2:$A$871,E$1,[2]掉落汇总!$C$2:$C$871,$Q$1)+SUMIFS(OFFSET([2]掉落汇总!$C$2:$C$871,,MATCH($B256,[2]掉落汇总!$D$1:$M$1)),[2]掉落汇总!$A$2:$A$871,E$1,[2]掉落汇总!$C$2:$C$871,$Q$2)/$Q$3)*宝箱投放计算!D256</f>
        <v>1.0707193020719739</v>
      </c>
      <c r="F256">
        <f ca="1">(SUMIFS(OFFSET([2]掉落汇总!$C$2:$C$871,,MATCH($B256,[2]掉落汇总!$D$1:$M$1)),[2]掉落汇总!$A$2:$A$871,F$1,[2]掉落汇总!$C$2:$C$871,$Q$1)+SUMIFS(OFFSET([2]掉落汇总!$C$2:$C$871,,MATCH($B256,[2]掉落汇总!$D$1:$M$1)),[2]掉落汇总!$A$2:$A$871,F$1,[2]掉落汇总!$C$2:$C$871,$Q$2)/$Q$3)*宝箱投放计算!E256</f>
        <v>1.3244406196213427</v>
      </c>
      <c r="G256">
        <f ca="1">(SUMIFS(OFFSET([2]掉落汇总!$C$2:$C$871,,MATCH($B256,[2]掉落汇总!$D$1:$M$1)),[2]掉落汇总!$A$2:$A$871,G$1,[2]掉落汇总!$C$2:$C$871,$Q$1)+SUMIFS(OFFSET([2]掉落汇总!$C$2:$C$871,,MATCH($B256,[2]掉落汇总!$D$1:$M$1)),[2]掉落汇总!$A$2:$A$871,G$1,[2]掉落汇总!$C$2:$C$871,$Q$2)/$Q$3)*宝箱投放计算!F256</f>
        <v>0</v>
      </c>
      <c r="H256">
        <f ca="1">(SUMIFS(OFFSET([2]掉落汇总!$C$2:$C$871,,MATCH($B256,[2]掉落汇总!$D$1:$M$1)),[2]掉落汇总!$A$2:$A$871,H$1,[2]掉落汇总!$C$2:$C$871,$Q$1)+SUMIFS(OFFSET([2]掉落汇总!$C$2:$C$871,,MATCH($B256,[2]掉落汇总!$D$1:$M$1)),[2]掉落汇总!$A$2:$A$871,H$1,[2]掉落汇总!$C$2:$C$871,$Q$2)/$Q$3)*宝箱投放计算!G256</f>
        <v>0</v>
      </c>
      <c r="I256">
        <f ca="1">(SUMIFS(OFFSET([2]掉落汇总!$C$2:$C$871,,MATCH($B256,[2]掉落汇总!$D$1:$M$1)),[2]掉落汇总!$A$2:$A$871,I$1,[2]掉落汇总!$C$2:$C$871,$Q$1)+SUMIFS(OFFSET([2]掉落汇总!$C$2:$C$871,,MATCH($B256,[2]掉落汇总!$D$1:$M$1)),[2]掉落汇总!$A$2:$A$871,I$1,[2]掉落汇总!$C$2:$C$871,$Q$2)/$Q$3)*宝箱投放计算!H256</f>
        <v>0.8346213292117467</v>
      </c>
      <c r="J256">
        <f ca="1">(SUMIFS(OFFSET([2]掉落汇总!$C$2:$C$871,,MATCH($B256,[2]掉落汇总!$D$1:$M$1)),[2]掉落汇总!$A$2:$A$871,J$1,[2]掉落汇总!$C$2:$C$871,$Q$1)+SUMIFS(OFFSET([2]掉落汇总!$C$2:$C$871,,MATCH($B256,[2]掉落汇总!$D$1:$M$1)),[2]掉落汇总!$A$2:$A$871,J$1,[2]掉落汇总!$C$2:$C$871,$Q$2)/$Q$3)*宝箱投放计算!I256</f>
        <v>2.1441176470588235</v>
      </c>
      <c r="K256">
        <f ca="1">(SUMIFS(OFFSET([2]掉落汇总!$C$2:$C$871,,MATCH($B256,[2]掉落汇总!$D$1:$M$1)),[2]掉落汇总!$A$2:$A$871,K$1,[2]掉落汇总!$C$2:$C$871,$Q$1)+SUMIFS(OFFSET([2]掉落汇总!$C$2:$C$871,,MATCH($B256,[2]掉落汇总!$D$1:$M$1)),[2]掉落汇总!$A$2:$A$871,K$1,[2]掉落汇总!$C$2:$C$871,$Q$2)/$Q$3)*宝箱投放计算!J256</f>
        <v>0</v>
      </c>
      <c r="L256">
        <f ca="1">(SUMIFS(OFFSET([2]掉落汇总!$C$2:$C$871,,MATCH($B256,[2]掉落汇总!$D$1:$M$1)),[2]掉落汇总!$A$2:$A$871,L$1,[2]掉落汇总!$C$2:$C$871,$Q$1)+SUMIFS(OFFSET([2]掉落汇总!$C$2:$C$871,,MATCH($B256,[2]掉落汇总!$D$1:$M$1)),[2]掉落汇总!$A$2:$A$871,L$1,[2]掉落汇总!$C$2:$C$871,$Q$2)/$Q$3)*宝箱投放计算!K256</f>
        <v>0.36522354606582519</v>
      </c>
      <c r="M256">
        <f ca="1">(SUMIFS(OFFSET([2]掉落汇总!$C$2:$C$871,,MATCH($B256,[2]掉落汇总!$D$1:$M$1)),[2]掉落汇总!$A$2:$A$871,M$1,[2]掉落汇总!$C$2:$C$871,$Q$1)+SUMIFS(OFFSET([2]掉落汇总!$C$2:$C$871,,MATCH($B256,[2]掉落汇总!$D$1:$M$1)),[2]掉落汇总!$A$2:$A$871,M$1,[2]掉落汇总!$C$2:$C$871,$Q$2)/$Q$3)*宝箱投放计算!L256</f>
        <v>0.36155552960411075</v>
      </c>
      <c r="N256">
        <f ca="1">(SUMIFS(OFFSET([2]掉落汇总!$C$2:$C$871,,MATCH($B256,[2]掉落汇总!$D$1:$M$1)),[2]掉落汇总!$A$2:$A$871,N$1,[2]掉落汇总!$C$2:$C$871,$Q$1)+SUMIFS(OFFSET([2]掉落汇总!$C$2:$C$871,,MATCH($B256,[2]掉落汇总!$D$1:$M$1)),[2]掉落汇总!$A$2:$A$871,N$1,[2]掉落汇总!$C$2:$C$871,$Q$2)/$Q$3)*宝箱投放计算!M256</f>
        <v>8.4091467912466203E-2</v>
      </c>
      <c r="O256">
        <f ca="1">(SUMIFS(OFFSET([2]掉落汇总!$C$2:$C$871,,MATCH($B256,[2]掉落汇总!$D$1:$M$1)),[2]掉落汇总!$A$2:$A$871,O$1,[2]掉落汇总!$C$2:$C$871,$Q$1)+SUMIFS(OFFSET([2]掉落汇总!$C$2:$C$871,,MATCH($B256,[2]掉落汇总!$D$1:$M$1)),[2]掉落汇总!$A$2:$A$871,O$1,[2]掉落汇总!$C$2:$C$871,$Q$2)/$Q$3)*宝箱投放计算!N256</f>
        <v>0.17426381605486088</v>
      </c>
    </row>
    <row r="257" spans="1:15" x14ac:dyDescent="0.2">
      <c r="A257">
        <f>玩家成长时间线!A257</f>
        <v>256</v>
      </c>
      <c r="B257">
        <f>玩家成长时间线!B257</f>
        <v>9</v>
      </c>
      <c r="C257">
        <f ca="1">SUM($D$2:D257)</f>
        <v>958.09839009168786</v>
      </c>
      <c r="D257">
        <f t="shared" ca="1" si="3"/>
        <v>3.3850052955072427</v>
      </c>
      <c r="E257">
        <f ca="1">(SUMIFS(OFFSET([2]掉落汇总!$C$2:$C$871,,MATCH($B257,[2]掉落汇总!$D$1:$M$1)),[2]掉落汇总!$A$2:$A$871,E$1,[2]掉落汇总!$C$2:$C$871,$Q$1)+SUMIFS(OFFSET([2]掉落汇总!$C$2:$C$871,,MATCH($B257,[2]掉落汇总!$D$1:$M$1)),[2]掉落汇总!$A$2:$A$871,E$1,[2]掉落汇总!$C$2:$C$871,$Q$2)/$Q$3)*宝箱投放计算!D257</f>
        <v>1.0754303162486367</v>
      </c>
      <c r="F257">
        <f ca="1">(SUMIFS(OFFSET([2]掉落汇总!$C$2:$C$871,,MATCH($B257,[2]掉落汇总!$D$1:$M$1)),[2]掉落汇总!$A$2:$A$871,F$1,[2]掉落汇总!$C$2:$C$871,$Q$1)+SUMIFS(OFFSET([2]掉落汇总!$C$2:$C$871,,MATCH($B257,[2]掉落汇总!$D$1:$M$1)),[2]掉落汇总!$A$2:$A$871,F$1,[2]掉落汇总!$C$2:$C$871,$Q$2)/$Q$3)*宝箱投放计算!E257</f>
        <v>1.3244406196213427</v>
      </c>
      <c r="G257">
        <f ca="1">(SUMIFS(OFFSET([2]掉落汇总!$C$2:$C$871,,MATCH($B257,[2]掉落汇总!$D$1:$M$1)),[2]掉落汇总!$A$2:$A$871,G$1,[2]掉落汇总!$C$2:$C$871,$Q$1)+SUMIFS(OFFSET([2]掉落汇总!$C$2:$C$871,,MATCH($B257,[2]掉落汇总!$D$1:$M$1)),[2]掉落汇总!$A$2:$A$871,G$1,[2]掉落汇总!$C$2:$C$871,$Q$2)/$Q$3)*宝箱投放计算!F257</f>
        <v>0</v>
      </c>
      <c r="H257">
        <f ca="1">(SUMIFS(OFFSET([2]掉落汇总!$C$2:$C$871,,MATCH($B257,[2]掉落汇总!$D$1:$M$1)),[2]掉落汇总!$A$2:$A$871,H$1,[2]掉落汇总!$C$2:$C$871,$Q$1)+SUMIFS(OFFSET([2]掉落汇总!$C$2:$C$871,,MATCH($B257,[2]掉落汇总!$D$1:$M$1)),[2]掉落汇总!$A$2:$A$871,H$1,[2]掉落汇总!$C$2:$C$871,$Q$2)/$Q$3)*宝箱投放计算!G257</f>
        <v>0</v>
      </c>
      <c r="I257">
        <f ca="1">(SUMIFS(OFFSET([2]掉落汇总!$C$2:$C$871,,MATCH($B257,[2]掉落汇总!$D$1:$M$1)),[2]掉落汇总!$A$2:$A$871,I$1,[2]掉落汇总!$C$2:$C$871,$Q$1)+SUMIFS(OFFSET([2]掉落汇总!$C$2:$C$871,,MATCH($B257,[2]掉落汇总!$D$1:$M$1)),[2]掉落汇总!$A$2:$A$871,I$1,[2]掉落汇总!$C$2:$C$871,$Q$2)/$Q$3)*宝箱投放计算!H257</f>
        <v>0</v>
      </c>
      <c r="J257">
        <f ca="1">(SUMIFS(OFFSET([2]掉落汇总!$C$2:$C$871,,MATCH($B257,[2]掉落汇总!$D$1:$M$1)),[2]掉落汇总!$A$2:$A$871,J$1,[2]掉落汇总!$C$2:$C$871,$Q$1)+SUMIFS(OFFSET([2]掉落汇总!$C$2:$C$871,,MATCH($B257,[2]掉落汇总!$D$1:$M$1)),[2]掉落汇总!$A$2:$A$871,J$1,[2]掉落汇总!$C$2:$C$871,$Q$2)/$Q$3)*宝箱投放计算!I257</f>
        <v>0</v>
      </c>
      <c r="K257">
        <f ca="1">(SUMIFS(OFFSET([2]掉落汇总!$C$2:$C$871,,MATCH($B257,[2]掉落汇总!$D$1:$M$1)),[2]掉落汇总!$A$2:$A$871,K$1,[2]掉落汇总!$C$2:$C$871,$Q$1)+SUMIFS(OFFSET([2]掉落汇总!$C$2:$C$871,,MATCH($B257,[2]掉落汇总!$D$1:$M$1)),[2]掉落汇总!$A$2:$A$871,K$1,[2]掉落汇总!$C$2:$C$871,$Q$2)/$Q$3)*宝箱投放计算!J257</f>
        <v>0</v>
      </c>
      <c r="L257">
        <f ca="1">(SUMIFS(OFFSET([2]掉落汇总!$C$2:$C$871,,MATCH($B257,[2]掉落汇总!$D$1:$M$1)),[2]掉落汇总!$A$2:$A$871,L$1,[2]掉落汇总!$C$2:$C$871,$Q$1)+SUMIFS(OFFSET([2]掉落汇总!$C$2:$C$871,,MATCH($B257,[2]掉落汇总!$D$1:$M$1)),[2]掉落汇总!$A$2:$A$871,L$1,[2]掉落汇总!$C$2:$C$871,$Q$2)/$Q$3)*宝箱投放计算!K257</f>
        <v>0.36522354606582519</v>
      </c>
      <c r="M257">
        <f ca="1">(SUMIFS(OFFSET([2]掉落汇总!$C$2:$C$871,,MATCH($B257,[2]掉落汇总!$D$1:$M$1)),[2]掉落汇总!$A$2:$A$871,M$1,[2]掉落汇总!$C$2:$C$871,$Q$1)+SUMIFS(OFFSET([2]掉落汇总!$C$2:$C$871,,MATCH($B257,[2]掉落汇总!$D$1:$M$1)),[2]掉落汇总!$A$2:$A$871,M$1,[2]掉落汇总!$C$2:$C$871,$Q$2)/$Q$3)*宝箱投放计算!L257</f>
        <v>0.36155552960411075</v>
      </c>
      <c r="N257">
        <f ca="1">(SUMIFS(OFFSET([2]掉落汇总!$C$2:$C$871,,MATCH($B257,[2]掉落汇总!$D$1:$M$1)),[2]掉落汇总!$A$2:$A$871,N$1,[2]掉落汇总!$C$2:$C$871,$Q$1)+SUMIFS(OFFSET([2]掉落汇总!$C$2:$C$871,,MATCH($B257,[2]掉落汇总!$D$1:$M$1)),[2]掉落汇总!$A$2:$A$871,N$1,[2]掉落汇总!$C$2:$C$871,$Q$2)/$Q$3)*宝箱投放计算!M257</f>
        <v>8.4091467912466203E-2</v>
      </c>
      <c r="O257">
        <f ca="1">(SUMIFS(OFFSET([2]掉落汇总!$C$2:$C$871,,MATCH($B257,[2]掉落汇总!$D$1:$M$1)),[2]掉落汇总!$A$2:$A$871,O$1,[2]掉落汇总!$C$2:$C$871,$Q$1)+SUMIFS(OFFSET([2]掉落汇总!$C$2:$C$871,,MATCH($B257,[2]掉落汇总!$D$1:$M$1)),[2]掉落汇总!$A$2:$A$871,O$1,[2]掉落汇总!$C$2:$C$871,$Q$2)/$Q$3)*宝箱投放计算!N257</f>
        <v>0.17426381605486088</v>
      </c>
    </row>
    <row r="258" spans="1:15" x14ac:dyDescent="0.2">
      <c r="A258">
        <f>玩家成长时间线!A258</f>
        <v>257</v>
      </c>
      <c r="B258">
        <f>玩家成长时间线!B258</f>
        <v>9</v>
      </c>
      <c r="C258">
        <f ca="1">SUM($D$2:D258)</f>
        <v>961.5352165431384</v>
      </c>
      <c r="D258">
        <f t="shared" ca="1" si="3"/>
        <v>3.436826451450536</v>
      </c>
      <c r="E258">
        <f ca="1">(SUMIFS(OFFSET([2]掉落汇总!$C$2:$C$871,,MATCH($B258,[2]掉落汇总!$D$1:$M$1)),[2]掉落汇总!$A$2:$A$871,E$1,[2]掉落汇总!$C$2:$C$871,$Q$1)+SUMIFS(OFFSET([2]掉落汇总!$C$2:$C$871,,MATCH($B258,[2]掉落汇总!$D$1:$M$1)),[2]掉落汇总!$A$2:$A$871,E$1,[2]掉落汇总!$C$2:$C$871,$Q$2)/$Q$3)*宝箱投放计算!D258</f>
        <v>1.12725147219193</v>
      </c>
      <c r="F258">
        <f ca="1">(SUMIFS(OFFSET([2]掉落汇总!$C$2:$C$871,,MATCH($B258,[2]掉落汇总!$D$1:$M$1)),[2]掉落汇总!$A$2:$A$871,F$1,[2]掉落汇总!$C$2:$C$871,$Q$1)+SUMIFS(OFFSET([2]掉落汇总!$C$2:$C$871,,MATCH($B258,[2]掉落汇总!$D$1:$M$1)),[2]掉落汇总!$A$2:$A$871,F$1,[2]掉落汇总!$C$2:$C$871,$Q$2)/$Q$3)*宝箱投放计算!E258</f>
        <v>1.3244406196213427</v>
      </c>
      <c r="G258">
        <f ca="1">(SUMIFS(OFFSET([2]掉落汇总!$C$2:$C$871,,MATCH($B258,[2]掉落汇总!$D$1:$M$1)),[2]掉落汇总!$A$2:$A$871,G$1,[2]掉落汇总!$C$2:$C$871,$Q$1)+SUMIFS(OFFSET([2]掉落汇总!$C$2:$C$871,,MATCH($B258,[2]掉落汇总!$D$1:$M$1)),[2]掉落汇总!$A$2:$A$871,G$1,[2]掉落汇总!$C$2:$C$871,$Q$2)/$Q$3)*宝箱投放计算!F258</f>
        <v>0</v>
      </c>
      <c r="H258">
        <f ca="1">(SUMIFS(OFFSET([2]掉落汇总!$C$2:$C$871,,MATCH($B258,[2]掉落汇总!$D$1:$M$1)),[2]掉落汇总!$A$2:$A$871,H$1,[2]掉落汇总!$C$2:$C$871,$Q$1)+SUMIFS(OFFSET([2]掉落汇总!$C$2:$C$871,,MATCH($B258,[2]掉落汇总!$D$1:$M$1)),[2]掉落汇总!$A$2:$A$871,H$1,[2]掉落汇总!$C$2:$C$871,$Q$2)/$Q$3)*宝箱投放计算!G258</f>
        <v>0</v>
      </c>
      <c r="I258">
        <f ca="1">(SUMIFS(OFFSET([2]掉落汇总!$C$2:$C$871,,MATCH($B258,[2]掉落汇总!$D$1:$M$1)),[2]掉落汇总!$A$2:$A$871,I$1,[2]掉落汇总!$C$2:$C$871,$Q$1)+SUMIFS(OFFSET([2]掉落汇总!$C$2:$C$871,,MATCH($B258,[2]掉落汇总!$D$1:$M$1)),[2]掉落汇总!$A$2:$A$871,I$1,[2]掉落汇总!$C$2:$C$871,$Q$2)/$Q$3)*宝箱投放计算!H258</f>
        <v>0</v>
      </c>
      <c r="J258">
        <f ca="1">(SUMIFS(OFFSET([2]掉落汇总!$C$2:$C$871,,MATCH($B258,[2]掉落汇总!$D$1:$M$1)),[2]掉落汇总!$A$2:$A$871,J$1,[2]掉落汇总!$C$2:$C$871,$Q$1)+SUMIFS(OFFSET([2]掉落汇总!$C$2:$C$871,,MATCH($B258,[2]掉落汇总!$D$1:$M$1)),[2]掉落汇总!$A$2:$A$871,J$1,[2]掉落汇总!$C$2:$C$871,$Q$2)/$Q$3)*宝箱投放计算!I258</f>
        <v>0</v>
      </c>
      <c r="K258">
        <f ca="1">(SUMIFS(OFFSET([2]掉落汇总!$C$2:$C$871,,MATCH($B258,[2]掉落汇总!$D$1:$M$1)),[2]掉落汇总!$A$2:$A$871,K$1,[2]掉落汇总!$C$2:$C$871,$Q$1)+SUMIFS(OFFSET([2]掉落汇总!$C$2:$C$871,,MATCH($B258,[2]掉落汇总!$D$1:$M$1)),[2]掉落汇总!$A$2:$A$871,K$1,[2]掉落汇总!$C$2:$C$871,$Q$2)/$Q$3)*宝箱投放计算!J258</f>
        <v>0</v>
      </c>
      <c r="L258">
        <f ca="1">(SUMIFS(OFFSET([2]掉落汇总!$C$2:$C$871,,MATCH($B258,[2]掉落汇总!$D$1:$M$1)),[2]掉落汇总!$A$2:$A$871,L$1,[2]掉落汇总!$C$2:$C$871,$Q$1)+SUMIFS(OFFSET([2]掉落汇总!$C$2:$C$871,,MATCH($B258,[2]掉落汇总!$D$1:$M$1)),[2]掉落汇总!$A$2:$A$871,L$1,[2]掉落汇总!$C$2:$C$871,$Q$2)/$Q$3)*宝箱投放计算!K258</f>
        <v>0.36522354606582519</v>
      </c>
      <c r="M258">
        <f ca="1">(SUMIFS(OFFSET([2]掉落汇总!$C$2:$C$871,,MATCH($B258,[2]掉落汇总!$D$1:$M$1)),[2]掉落汇总!$A$2:$A$871,M$1,[2]掉落汇总!$C$2:$C$871,$Q$1)+SUMIFS(OFFSET([2]掉落汇总!$C$2:$C$871,,MATCH($B258,[2]掉落汇总!$D$1:$M$1)),[2]掉落汇总!$A$2:$A$871,M$1,[2]掉落汇总!$C$2:$C$871,$Q$2)/$Q$3)*宝箱投放计算!L258</f>
        <v>0.36155552960411075</v>
      </c>
      <c r="N258">
        <f ca="1">(SUMIFS(OFFSET([2]掉落汇总!$C$2:$C$871,,MATCH($B258,[2]掉落汇总!$D$1:$M$1)),[2]掉落汇总!$A$2:$A$871,N$1,[2]掉落汇总!$C$2:$C$871,$Q$1)+SUMIFS(OFFSET([2]掉落汇总!$C$2:$C$871,,MATCH($B258,[2]掉落汇总!$D$1:$M$1)),[2]掉落汇总!$A$2:$A$871,N$1,[2]掉落汇总!$C$2:$C$871,$Q$2)/$Q$3)*宝箱投放计算!M258</f>
        <v>8.4091467912466203E-2</v>
      </c>
      <c r="O258">
        <f ca="1">(SUMIFS(OFFSET([2]掉落汇总!$C$2:$C$871,,MATCH($B258,[2]掉落汇总!$D$1:$M$1)),[2]掉落汇总!$A$2:$A$871,O$1,[2]掉落汇总!$C$2:$C$871,$Q$1)+SUMIFS(OFFSET([2]掉落汇总!$C$2:$C$871,,MATCH($B258,[2]掉落汇总!$D$1:$M$1)),[2]掉落汇总!$A$2:$A$871,O$1,[2]掉落汇总!$C$2:$C$871,$Q$2)/$Q$3)*宝箱投放计算!N258</f>
        <v>0.17426381605486088</v>
      </c>
    </row>
    <row r="259" spans="1:15" x14ac:dyDescent="0.2">
      <c r="A259">
        <f>玩家成长时间线!A259</f>
        <v>258</v>
      </c>
      <c r="B259">
        <f>玩家成长时间线!B259</f>
        <v>10</v>
      </c>
      <c r="C259">
        <f ca="1">SUM($D$2:D259)</f>
        <v>967.02329929855068</v>
      </c>
      <c r="D259">
        <f t="shared" ref="D259:D322" ca="1" si="4">SUM(E259:O259)</f>
        <v>5.4880827554123117</v>
      </c>
      <c r="E259">
        <f ca="1">(SUMIFS(OFFSET([2]掉落汇总!$C$2:$C$871,,MATCH($B259,[2]掉落汇总!$D$1:$M$1)),[2]掉落汇总!$A$2:$A$871,E$1,[2]掉落汇总!$C$2:$C$871,$Q$1)+SUMIFS(OFFSET([2]掉落汇总!$C$2:$C$871,,MATCH($B259,[2]掉落汇总!$D$1:$M$1)),[2]掉落汇总!$A$2:$A$871,E$1,[2]掉落汇总!$C$2:$C$871,$Q$2)/$Q$3)*宝箱投放计算!D259</f>
        <v>1.0466171488690164</v>
      </c>
      <c r="F259">
        <f ca="1">(SUMIFS(OFFSET([2]掉落汇总!$C$2:$C$871,,MATCH($B259,[2]掉落汇总!$D$1:$M$1)),[2]掉落汇总!$A$2:$A$871,F$1,[2]掉落汇总!$C$2:$C$871,$Q$1)+SUMIFS(OFFSET([2]掉落汇总!$C$2:$C$871,,MATCH($B259,[2]掉落汇总!$D$1:$M$1)),[2]掉落汇总!$A$2:$A$871,F$1,[2]掉落汇总!$C$2:$C$871,$Q$2)/$Q$3)*宝箱投放计算!E259</f>
        <v>1.3244406196213427</v>
      </c>
      <c r="G259">
        <f ca="1">(SUMIFS(OFFSET([2]掉落汇总!$C$2:$C$871,,MATCH($B259,[2]掉落汇总!$D$1:$M$1)),[2]掉落汇总!$A$2:$A$871,G$1,[2]掉落汇总!$C$2:$C$871,$Q$1)+SUMIFS(OFFSET([2]掉落汇总!$C$2:$C$871,,MATCH($B259,[2]掉落汇总!$D$1:$M$1)),[2]掉落汇总!$A$2:$A$871,G$1,[2]掉落汇总!$C$2:$C$871,$Q$2)/$Q$3)*宝箱投放计算!F259</f>
        <v>0</v>
      </c>
      <c r="H259">
        <f ca="1">(SUMIFS(OFFSET([2]掉落汇总!$C$2:$C$871,,MATCH($B259,[2]掉落汇总!$D$1:$M$1)),[2]掉落汇总!$A$2:$A$871,H$1,[2]掉落汇总!$C$2:$C$871,$Q$1)+SUMIFS(OFFSET([2]掉落汇总!$C$2:$C$871,,MATCH($B259,[2]掉落汇总!$D$1:$M$1)),[2]掉落汇总!$A$2:$A$871,H$1,[2]掉落汇总!$C$2:$C$871,$Q$2)/$Q$3)*宝箱投放计算!G259</f>
        <v>0</v>
      </c>
      <c r="I259">
        <f ca="1">(SUMIFS(OFFSET([2]掉落汇总!$C$2:$C$871,,MATCH($B259,[2]掉落汇总!$D$1:$M$1)),[2]掉落汇总!$A$2:$A$871,I$1,[2]掉落汇总!$C$2:$C$871,$Q$1)+SUMIFS(OFFSET([2]掉落汇总!$C$2:$C$871,,MATCH($B259,[2]掉落汇总!$D$1:$M$1)),[2]掉落汇总!$A$2:$A$871,I$1,[2]掉落汇总!$C$2:$C$871,$Q$2)/$Q$3)*宝箱投放计算!H259</f>
        <v>0</v>
      </c>
      <c r="J259">
        <f ca="1">(SUMIFS(OFFSET([2]掉落汇总!$C$2:$C$871,,MATCH($B259,[2]掉落汇总!$D$1:$M$1)),[2]掉落汇总!$A$2:$A$871,J$1,[2]掉落汇总!$C$2:$C$871,$Q$1)+SUMIFS(OFFSET([2]掉落汇总!$C$2:$C$871,,MATCH($B259,[2]掉落汇总!$D$1:$M$1)),[2]掉落汇总!$A$2:$A$871,J$1,[2]掉落汇总!$C$2:$C$871,$Q$2)/$Q$3)*宝箱投放计算!I259</f>
        <v>2.1318906272846903</v>
      </c>
      <c r="K259">
        <f ca="1">(SUMIFS(OFFSET([2]掉落汇总!$C$2:$C$871,,MATCH($B259,[2]掉落汇总!$D$1:$M$1)),[2]掉落汇总!$A$2:$A$871,K$1,[2]掉落汇总!$C$2:$C$871,$Q$1)+SUMIFS(OFFSET([2]掉落汇总!$C$2:$C$871,,MATCH($B259,[2]掉落汇总!$D$1:$M$1)),[2]掉落汇总!$A$2:$A$871,K$1,[2]掉落汇总!$C$2:$C$871,$Q$2)/$Q$3)*宝箱投放计算!J259</f>
        <v>0</v>
      </c>
      <c r="L259">
        <f ca="1">(SUMIFS(OFFSET([2]掉落汇总!$C$2:$C$871,,MATCH($B259,[2]掉落汇总!$D$1:$M$1)),[2]掉落汇总!$A$2:$A$871,L$1,[2]掉落汇总!$C$2:$C$871,$Q$1)+SUMIFS(OFFSET([2]掉落汇总!$C$2:$C$871,,MATCH($B259,[2]掉落汇总!$D$1:$M$1)),[2]掉落汇总!$A$2:$A$871,L$1,[2]掉落汇总!$C$2:$C$871,$Q$2)/$Q$3)*宝箱投放计算!K259</f>
        <v>0.36522354606582519</v>
      </c>
      <c r="M259">
        <f ca="1">(SUMIFS(OFFSET([2]掉落汇总!$C$2:$C$871,,MATCH($B259,[2]掉落汇总!$D$1:$M$1)),[2]掉落汇总!$A$2:$A$871,M$1,[2]掉落汇总!$C$2:$C$871,$Q$1)+SUMIFS(OFFSET([2]掉落汇总!$C$2:$C$871,,MATCH($B259,[2]掉落汇总!$D$1:$M$1)),[2]掉落汇总!$A$2:$A$871,M$1,[2]掉落汇总!$C$2:$C$871,$Q$2)/$Q$3)*宝箱投放计算!L259</f>
        <v>0.36155552960411075</v>
      </c>
      <c r="N259">
        <f ca="1">(SUMIFS(OFFSET([2]掉落汇总!$C$2:$C$871,,MATCH($B259,[2]掉落汇总!$D$1:$M$1)),[2]掉落汇总!$A$2:$A$871,N$1,[2]掉落汇总!$C$2:$C$871,$Q$1)+SUMIFS(OFFSET([2]掉落汇总!$C$2:$C$871,,MATCH($B259,[2]掉落汇总!$D$1:$M$1)),[2]掉落汇总!$A$2:$A$871,N$1,[2]掉落汇总!$C$2:$C$871,$Q$2)/$Q$3)*宝箱投放计算!M259</f>
        <v>8.4091467912466203E-2</v>
      </c>
      <c r="O259">
        <f ca="1">(SUMIFS(OFFSET([2]掉落汇总!$C$2:$C$871,,MATCH($B259,[2]掉落汇总!$D$1:$M$1)),[2]掉落汇总!$A$2:$A$871,O$1,[2]掉落汇总!$C$2:$C$871,$Q$1)+SUMIFS(OFFSET([2]掉落汇总!$C$2:$C$871,,MATCH($B259,[2]掉落汇总!$D$1:$M$1)),[2]掉落汇总!$A$2:$A$871,O$1,[2]掉落汇总!$C$2:$C$871,$Q$2)/$Q$3)*宝箱投放计算!N259</f>
        <v>0.17426381605486088</v>
      </c>
    </row>
    <row r="260" spans="1:15" x14ac:dyDescent="0.2">
      <c r="A260">
        <f>玩家成长时间线!A260</f>
        <v>259</v>
      </c>
      <c r="B260">
        <f>玩家成长时间线!B260</f>
        <v>10</v>
      </c>
      <c r="C260">
        <f ca="1">SUM($D$2:D260)</f>
        <v>970.38403640300658</v>
      </c>
      <c r="D260">
        <f t="shared" ca="1" si="4"/>
        <v>3.3607371044558705</v>
      </c>
      <c r="E260">
        <f ca="1">(SUMIFS(OFFSET([2]掉落汇总!$C$2:$C$871,,MATCH($B260,[2]掉落汇总!$D$1:$M$1)),[2]掉落汇总!$A$2:$A$871,E$1,[2]掉落汇总!$C$2:$C$871,$Q$1)+SUMIFS(OFFSET([2]掉落汇总!$C$2:$C$871,,MATCH($B260,[2]掉落汇总!$D$1:$M$1)),[2]掉落汇总!$A$2:$A$871,E$1,[2]掉落汇总!$C$2:$C$871,$Q$2)/$Q$3)*宝箱投放计算!D260</f>
        <v>1.0511621251972647</v>
      </c>
      <c r="F260">
        <f ca="1">(SUMIFS(OFFSET([2]掉落汇总!$C$2:$C$871,,MATCH($B260,[2]掉落汇总!$D$1:$M$1)),[2]掉落汇总!$A$2:$A$871,F$1,[2]掉落汇总!$C$2:$C$871,$Q$1)+SUMIFS(OFFSET([2]掉落汇总!$C$2:$C$871,,MATCH($B260,[2]掉落汇总!$D$1:$M$1)),[2]掉落汇总!$A$2:$A$871,F$1,[2]掉落汇总!$C$2:$C$871,$Q$2)/$Q$3)*宝箱投放计算!E260</f>
        <v>1.3244406196213427</v>
      </c>
      <c r="G260">
        <f ca="1">(SUMIFS(OFFSET([2]掉落汇总!$C$2:$C$871,,MATCH($B260,[2]掉落汇总!$D$1:$M$1)),[2]掉落汇总!$A$2:$A$871,G$1,[2]掉落汇总!$C$2:$C$871,$Q$1)+SUMIFS(OFFSET([2]掉落汇总!$C$2:$C$871,,MATCH($B260,[2]掉落汇总!$D$1:$M$1)),[2]掉落汇总!$A$2:$A$871,G$1,[2]掉落汇总!$C$2:$C$871,$Q$2)/$Q$3)*宝箱投放计算!F260</f>
        <v>0</v>
      </c>
      <c r="H260">
        <f ca="1">(SUMIFS(OFFSET([2]掉落汇总!$C$2:$C$871,,MATCH($B260,[2]掉落汇总!$D$1:$M$1)),[2]掉落汇总!$A$2:$A$871,H$1,[2]掉落汇总!$C$2:$C$871,$Q$1)+SUMIFS(OFFSET([2]掉落汇总!$C$2:$C$871,,MATCH($B260,[2]掉落汇总!$D$1:$M$1)),[2]掉落汇总!$A$2:$A$871,H$1,[2]掉落汇总!$C$2:$C$871,$Q$2)/$Q$3)*宝箱投放计算!G260</f>
        <v>0</v>
      </c>
      <c r="I260">
        <f ca="1">(SUMIFS(OFFSET([2]掉落汇总!$C$2:$C$871,,MATCH($B260,[2]掉落汇总!$D$1:$M$1)),[2]掉落汇总!$A$2:$A$871,I$1,[2]掉落汇总!$C$2:$C$871,$Q$1)+SUMIFS(OFFSET([2]掉落汇总!$C$2:$C$871,,MATCH($B260,[2]掉落汇总!$D$1:$M$1)),[2]掉落汇总!$A$2:$A$871,I$1,[2]掉落汇总!$C$2:$C$871,$Q$2)/$Q$3)*宝箱投放计算!H260</f>
        <v>0</v>
      </c>
      <c r="J260">
        <f ca="1">(SUMIFS(OFFSET([2]掉落汇总!$C$2:$C$871,,MATCH($B260,[2]掉落汇总!$D$1:$M$1)),[2]掉落汇总!$A$2:$A$871,J$1,[2]掉落汇总!$C$2:$C$871,$Q$1)+SUMIFS(OFFSET([2]掉落汇总!$C$2:$C$871,,MATCH($B260,[2]掉落汇总!$D$1:$M$1)),[2]掉落汇总!$A$2:$A$871,J$1,[2]掉落汇总!$C$2:$C$871,$Q$2)/$Q$3)*宝箱投放计算!I260</f>
        <v>0</v>
      </c>
      <c r="K260">
        <f ca="1">(SUMIFS(OFFSET([2]掉落汇总!$C$2:$C$871,,MATCH($B260,[2]掉落汇总!$D$1:$M$1)),[2]掉落汇总!$A$2:$A$871,K$1,[2]掉落汇总!$C$2:$C$871,$Q$1)+SUMIFS(OFFSET([2]掉落汇总!$C$2:$C$871,,MATCH($B260,[2]掉落汇总!$D$1:$M$1)),[2]掉落汇总!$A$2:$A$871,K$1,[2]掉落汇总!$C$2:$C$871,$Q$2)/$Q$3)*宝箱投放计算!J260</f>
        <v>0</v>
      </c>
      <c r="L260">
        <f ca="1">(SUMIFS(OFFSET([2]掉落汇总!$C$2:$C$871,,MATCH($B260,[2]掉落汇总!$D$1:$M$1)),[2]掉落汇总!$A$2:$A$871,L$1,[2]掉落汇总!$C$2:$C$871,$Q$1)+SUMIFS(OFFSET([2]掉落汇总!$C$2:$C$871,,MATCH($B260,[2]掉落汇总!$D$1:$M$1)),[2]掉落汇总!$A$2:$A$871,L$1,[2]掉落汇总!$C$2:$C$871,$Q$2)/$Q$3)*宝箱投放计算!K260</f>
        <v>0.36522354606582519</v>
      </c>
      <c r="M260">
        <f ca="1">(SUMIFS(OFFSET([2]掉落汇总!$C$2:$C$871,,MATCH($B260,[2]掉落汇总!$D$1:$M$1)),[2]掉落汇总!$A$2:$A$871,M$1,[2]掉落汇总!$C$2:$C$871,$Q$1)+SUMIFS(OFFSET([2]掉落汇总!$C$2:$C$871,,MATCH($B260,[2]掉落汇总!$D$1:$M$1)),[2]掉落汇总!$A$2:$A$871,M$1,[2]掉落汇总!$C$2:$C$871,$Q$2)/$Q$3)*宝箱投放计算!L260</f>
        <v>0.36155552960411075</v>
      </c>
      <c r="N260">
        <f ca="1">(SUMIFS(OFFSET([2]掉落汇总!$C$2:$C$871,,MATCH($B260,[2]掉落汇总!$D$1:$M$1)),[2]掉落汇总!$A$2:$A$871,N$1,[2]掉落汇总!$C$2:$C$871,$Q$1)+SUMIFS(OFFSET([2]掉落汇总!$C$2:$C$871,,MATCH($B260,[2]掉落汇总!$D$1:$M$1)),[2]掉落汇总!$A$2:$A$871,N$1,[2]掉落汇总!$C$2:$C$871,$Q$2)/$Q$3)*宝箱投放计算!M260</f>
        <v>8.4091467912466203E-2</v>
      </c>
      <c r="O260">
        <f ca="1">(SUMIFS(OFFSET([2]掉落汇总!$C$2:$C$871,,MATCH($B260,[2]掉落汇总!$D$1:$M$1)),[2]掉落汇总!$A$2:$A$871,O$1,[2]掉落汇总!$C$2:$C$871,$Q$1)+SUMIFS(OFFSET([2]掉落汇总!$C$2:$C$871,,MATCH($B260,[2]掉落汇总!$D$1:$M$1)),[2]掉落汇总!$A$2:$A$871,O$1,[2]掉落汇总!$C$2:$C$871,$Q$2)/$Q$3)*宝箱投放计算!N260</f>
        <v>0.17426381605486088</v>
      </c>
    </row>
    <row r="261" spans="1:15" x14ac:dyDescent="0.2">
      <c r="A261">
        <f>玩家成长时间线!A261</f>
        <v>260</v>
      </c>
      <c r="B261">
        <f>玩家成长时间线!B261</f>
        <v>10</v>
      </c>
      <c r="C261">
        <f ca="1">SUM($D$2:D261)</f>
        <v>973.74931848379072</v>
      </c>
      <c r="D261">
        <f t="shared" ca="1" si="4"/>
        <v>3.3652820807841186</v>
      </c>
      <c r="E261">
        <f ca="1">(SUMIFS(OFFSET([2]掉落汇总!$C$2:$C$871,,MATCH($B261,[2]掉落汇总!$D$1:$M$1)),[2]掉落汇总!$A$2:$A$871,E$1,[2]掉落汇总!$C$2:$C$871,$Q$1)+SUMIFS(OFFSET([2]掉落汇总!$C$2:$C$871,,MATCH($B261,[2]掉落汇总!$D$1:$M$1)),[2]掉落汇总!$A$2:$A$871,E$1,[2]掉落汇总!$C$2:$C$871,$Q$2)/$Q$3)*宝箱投放计算!D261</f>
        <v>1.0557071015255128</v>
      </c>
      <c r="F261">
        <f ca="1">(SUMIFS(OFFSET([2]掉落汇总!$C$2:$C$871,,MATCH($B261,[2]掉落汇总!$D$1:$M$1)),[2]掉落汇总!$A$2:$A$871,F$1,[2]掉落汇总!$C$2:$C$871,$Q$1)+SUMIFS(OFFSET([2]掉落汇总!$C$2:$C$871,,MATCH($B261,[2]掉落汇总!$D$1:$M$1)),[2]掉落汇总!$A$2:$A$871,F$1,[2]掉落汇总!$C$2:$C$871,$Q$2)/$Q$3)*宝箱投放计算!E261</f>
        <v>1.3244406196213427</v>
      </c>
      <c r="G261">
        <f ca="1">(SUMIFS(OFFSET([2]掉落汇总!$C$2:$C$871,,MATCH($B261,[2]掉落汇总!$D$1:$M$1)),[2]掉落汇总!$A$2:$A$871,G$1,[2]掉落汇总!$C$2:$C$871,$Q$1)+SUMIFS(OFFSET([2]掉落汇总!$C$2:$C$871,,MATCH($B261,[2]掉落汇总!$D$1:$M$1)),[2]掉落汇总!$A$2:$A$871,G$1,[2]掉落汇总!$C$2:$C$871,$Q$2)/$Q$3)*宝箱投放计算!F261</f>
        <v>0</v>
      </c>
      <c r="H261">
        <f ca="1">(SUMIFS(OFFSET([2]掉落汇总!$C$2:$C$871,,MATCH($B261,[2]掉落汇总!$D$1:$M$1)),[2]掉落汇总!$A$2:$A$871,H$1,[2]掉落汇总!$C$2:$C$871,$Q$1)+SUMIFS(OFFSET([2]掉落汇总!$C$2:$C$871,,MATCH($B261,[2]掉落汇总!$D$1:$M$1)),[2]掉落汇总!$A$2:$A$871,H$1,[2]掉落汇总!$C$2:$C$871,$Q$2)/$Q$3)*宝箱投放计算!G261</f>
        <v>0</v>
      </c>
      <c r="I261">
        <f ca="1">(SUMIFS(OFFSET([2]掉落汇总!$C$2:$C$871,,MATCH($B261,[2]掉落汇总!$D$1:$M$1)),[2]掉落汇总!$A$2:$A$871,I$1,[2]掉落汇总!$C$2:$C$871,$Q$1)+SUMIFS(OFFSET([2]掉落汇总!$C$2:$C$871,,MATCH($B261,[2]掉落汇总!$D$1:$M$1)),[2]掉落汇总!$A$2:$A$871,I$1,[2]掉落汇总!$C$2:$C$871,$Q$2)/$Q$3)*宝箱投放计算!H261</f>
        <v>0</v>
      </c>
      <c r="J261">
        <f ca="1">(SUMIFS(OFFSET([2]掉落汇总!$C$2:$C$871,,MATCH($B261,[2]掉落汇总!$D$1:$M$1)),[2]掉落汇总!$A$2:$A$871,J$1,[2]掉落汇总!$C$2:$C$871,$Q$1)+SUMIFS(OFFSET([2]掉落汇总!$C$2:$C$871,,MATCH($B261,[2]掉落汇总!$D$1:$M$1)),[2]掉落汇总!$A$2:$A$871,J$1,[2]掉落汇总!$C$2:$C$871,$Q$2)/$Q$3)*宝箱投放计算!I261</f>
        <v>0</v>
      </c>
      <c r="K261">
        <f ca="1">(SUMIFS(OFFSET([2]掉落汇总!$C$2:$C$871,,MATCH($B261,[2]掉落汇总!$D$1:$M$1)),[2]掉落汇总!$A$2:$A$871,K$1,[2]掉落汇总!$C$2:$C$871,$Q$1)+SUMIFS(OFFSET([2]掉落汇总!$C$2:$C$871,,MATCH($B261,[2]掉落汇总!$D$1:$M$1)),[2]掉落汇总!$A$2:$A$871,K$1,[2]掉落汇总!$C$2:$C$871,$Q$2)/$Q$3)*宝箱投放计算!J261</f>
        <v>0</v>
      </c>
      <c r="L261">
        <f ca="1">(SUMIFS(OFFSET([2]掉落汇总!$C$2:$C$871,,MATCH($B261,[2]掉落汇总!$D$1:$M$1)),[2]掉落汇总!$A$2:$A$871,L$1,[2]掉落汇总!$C$2:$C$871,$Q$1)+SUMIFS(OFFSET([2]掉落汇总!$C$2:$C$871,,MATCH($B261,[2]掉落汇总!$D$1:$M$1)),[2]掉落汇总!$A$2:$A$871,L$1,[2]掉落汇总!$C$2:$C$871,$Q$2)/$Q$3)*宝箱投放计算!K261</f>
        <v>0.36522354606582519</v>
      </c>
      <c r="M261">
        <f ca="1">(SUMIFS(OFFSET([2]掉落汇总!$C$2:$C$871,,MATCH($B261,[2]掉落汇总!$D$1:$M$1)),[2]掉落汇总!$A$2:$A$871,M$1,[2]掉落汇总!$C$2:$C$871,$Q$1)+SUMIFS(OFFSET([2]掉落汇总!$C$2:$C$871,,MATCH($B261,[2]掉落汇总!$D$1:$M$1)),[2]掉落汇总!$A$2:$A$871,M$1,[2]掉落汇总!$C$2:$C$871,$Q$2)/$Q$3)*宝箱投放计算!L261</f>
        <v>0.36155552960411075</v>
      </c>
      <c r="N261">
        <f ca="1">(SUMIFS(OFFSET([2]掉落汇总!$C$2:$C$871,,MATCH($B261,[2]掉落汇总!$D$1:$M$1)),[2]掉落汇总!$A$2:$A$871,N$1,[2]掉落汇总!$C$2:$C$871,$Q$1)+SUMIFS(OFFSET([2]掉落汇总!$C$2:$C$871,,MATCH($B261,[2]掉落汇总!$D$1:$M$1)),[2]掉落汇总!$A$2:$A$871,N$1,[2]掉落汇总!$C$2:$C$871,$Q$2)/$Q$3)*宝箱投放计算!M261</f>
        <v>8.4091467912466203E-2</v>
      </c>
      <c r="O261">
        <f ca="1">(SUMIFS(OFFSET([2]掉落汇总!$C$2:$C$871,,MATCH($B261,[2]掉落汇总!$D$1:$M$1)),[2]掉落汇总!$A$2:$A$871,O$1,[2]掉落汇总!$C$2:$C$871,$Q$1)+SUMIFS(OFFSET([2]掉落汇总!$C$2:$C$871,,MATCH($B261,[2]掉落汇总!$D$1:$M$1)),[2]掉落汇总!$A$2:$A$871,O$1,[2]掉落汇总!$C$2:$C$871,$Q$2)/$Q$3)*宝箱投放计算!N261</f>
        <v>0.17426381605486088</v>
      </c>
    </row>
    <row r="262" spans="1:15" x14ac:dyDescent="0.2">
      <c r="A262">
        <f>玩家成长时间线!A262</f>
        <v>261</v>
      </c>
      <c r="B262">
        <f>玩家成长时间线!B262</f>
        <v>10</v>
      </c>
      <c r="C262">
        <f ca="1">SUM($D$2:D262)</f>
        <v>977.21004506746806</v>
      </c>
      <c r="D262">
        <f t="shared" ca="1" si="4"/>
        <v>3.4607265836773329</v>
      </c>
      <c r="E262">
        <f ca="1">(SUMIFS(OFFSET([2]掉落汇总!$C$2:$C$871,,MATCH($B262,[2]掉落汇总!$D$1:$M$1)),[2]掉落汇总!$A$2:$A$871,E$1,[2]掉落汇总!$C$2:$C$871,$Q$1)+SUMIFS(OFFSET([2]掉落汇总!$C$2:$C$871,,MATCH($B262,[2]掉落汇总!$D$1:$M$1)),[2]掉落汇总!$A$2:$A$871,E$1,[2]掉落汇总!$C$2:$C$871,$Q$2)/$Q$3)*宝箱投放计算!D262</f>
        <v>1.1511516044187269</v>
      </c>
      <c r="F262">
        <f ca="1">(SUMIFS(OFFSET([2]掉落汇总!$C$2:$C$871,,MATCH($B262,[2]掉落汇总!$D$1:$M$1)),[2]掉落汇总!$A$2:$A$871,F$1,[2]掉落汇总!$C$2:$C$871,$Q$1)+SUMIFS(OFFSET([2]掉落汇总!$C$2:$C$871,,MATCH($B262,[2]掉落汇总!$D$1:$M$1)),[2]掉落汇总!$A$2:$A$871,F$1,[2]掉落汇总!$C$2:$C$871,$Q$2)/$Q$3)*宝箱投放计算!E262</f>
        <v>1.3244406196213427</v>
      </c>
      <c r="G262">
        <f ca="1">(SUMIFS(OFFSET([2]掉落汇总!$C$2:$C$871,,MATCH($B262,[2]掉落汇总!$D$1:$M$1)),[2]掉落汇总!$A$2:$A$871,G$1,[2]掉落汇总!$C$2:$C$871,$Q$1)+SUMIFS(OFFSET([2]掉落汇总!$C$2:$C$871,,MATCH($B262,[2]掉落汇总!$D$1:$M$1)),[2]掉落汇总!$A$2:$A$871,G$1,[2]掉落汇总!$C$2:$C$871,$Q$2)/$Q$3)*宝箱投放计算!F262</f>
        <v>0</v>
      </c>
      <c r="H262">
        <f ca="1">(SUMIFS(OFFSET([2]掉落汇总!$C$2:$C$871,,MATCH($B262,[2]掉落汇总!$D$1:$M$1)),[2]掉落汇总!$A$2:$A$871,H$1,[2]掉落汇总!$C$2:$C$871,$Q$1)+SUMIFS(OFFSET([2]掉落汇总!$C$2:$C$871,,MATCH($B262,[2]掉落汇总!$D$1:$M$1)),[2]掉落汇总!$A$2:$A$871,H$1,[2]掉落汇总!$C$2:$C$871,$Q$2)/$Q$3)*宝箱投放计算!G262</f>
        <v>0</v>
      </c>
      <c r="I262">
        <f ca="1">(SUMIFS(OFFSET([2]掉落汇总!$C$2:$C$871,,MATCH($B262,[2]掉落汇总!$D$1:$M$1)),[2]掉落汇总!$A$2:$A$871,I$1,[2]掉落汇总!$C$2:$C$871,$Q$1)+SUMIFS(OFFSET([2]掉落汇总!$C$2:$C$871,,MATCH($B262,[2]掉落汇总!$D$1:$M$1)),[2]掉落汇总!$A$2:$A$871,I$1,[2]掉落汇总!$C$2:$C$871,$Q$2)/$Q$3)*宝箱投放计算!H262</f>
        <v>0</v>
      </c>
      <c r="J262">
        <f ca="1">(SUMIFS(OFFSET([2]掉落汇总!$C$2:$C$871,,MATCH($B262,[2]掉落汇总!$D$1:$M$1)),[2]掉落汇总!$A$2:$A$871,J$1,[2]掉落汇总!$C$2:$C$871,$Q$1)+SUMIFS(OFFSET([2]掉落汇总!$C$2:$C$871,,MATCH($B262,[2]掉落汇总!$D$1:$M$1)),[2]掉落汇总!$A$2:$A$871,J$1,[2]掉落汇总!$C$2:$C$871,$Q$2)/$Q$3)*宝箱投放计算!I262</f>
        <v>0</v>
      </c>
      <c r="K262">
        <f ca="1">(SUMIFS(OFFSET([2]掉落汇总!$C$2:$C$871,,MATCH($B262,[2]掉落汇总!$D$1:$M$1)),[2]掉落汇总!$A$2:$A$871,K$1,[2]掉落汇总!$C$2:$C$871,$Q$1)+SUMIFS(OFFSET([2]掉落汇总!$C$2:$C$871,,MATCH($B262,[2]掉落汇总!$D$1:$M$1)),[2]掉落汇总!$A$2:$A$871,K$1,[2]掉落汇总!$C$2:$C$871,$Q$2)/$Q$3)*宝箱投放计算!J262</f>
        <v>0</v>
      </c>
      <c r="L262">
        <f ca="1">(SUMIFS(OFFSET([2]掉落汇总!$C$2:$C$871,,MATCH($B262,[2]掉落汇总!$D$1:$M$1)),[2]掉落汇总!$A$2:$A$871,L$1,[2]掉落汇总!$C$2:$C$871,$Q$1)+SUMIFS(OFFSET([2]掉落汇总!$C$2:$C$871,,MATCH($B262,[2]掉落汇总!$D$1:$M$1)),[2]掉落汇总!$A$2:$A$871,L$1,[2]掉落汇总!$C$2:$C$871,$Q$2)/$Q$3)*宝箱投放计算!K262</f>
        <v>0.36522354606582519</v>
      </c>
      <c r="M262">
        <f ca="1">(SUMIFS(OFFSET([2]掉落汇总!$C$2:$C$871,,MATCH($B262,[2]掉落汇总!$D$1:$M$1)),[2]掉落汇总!$A$2:$A$871,M$1,[2]掉落汇总!$C$2:$C$871,$Q$1)+SUMIFS(OFFSET([2]掉落汇总!$C$2:$C$871,,MATCH($B262,[2]掉落汇总!$D$1:$M$1)),[2]掉落汇总!$A$2:$A$871,M$1,[2]掉落汇总!$C$2:$C$871,$Q$2)/$Q$3)*宝箱投放计算!L262</f>
        <v>0.36155552960411075</v>
      </c>
      <c r="N262">
        <f ca="1">(SUMIFS(OFFSET([2]掉落汇总!$C$2:$C$871,,MATCH($B262,[2]掉落汇总!$D$1:$M$1)),[2]掉落汇总!$A$2:$A$871,N$1,[2]掉落汇总!$C$2:$C$871,$Q$1)+SUMIFS(OFFSET([2]掉落汇总!$C$2:$C$871,,MATCH($B262,[2]掉落汇总!$D$1:$M$1)),[2]掉落汇总!$A$2:$A$871,N$1,[2]掉落汇总!$C$2:$C$871,$Q$2)/$Q$3)*宝箱投放计算!M262</f>
        <v>8.4091467912466203E-2</v>
      </c>
      <c r="O262">
        <f ca="1">(SUMIFS(OFFSET([2]掉落汇总!$C$2:$C$871,,MATCH($B262,[2]掉落汇总!$D$1:$M$1)),[2]掉落汇总!$A$2:$A$871,O$1,[2]掉落汇总!$C$2:$C$871,$Q$1)+SUMIFS(OFFSET([2]掉落汇总!$C$2:$C$871,,MATCH($B262,[2]掉落汇总!$D$1:$M$1)),[2]掉落汇总!$A$2:$A$871,O$1,[2]掉落汇总!$C$2:$C$871,$Q$2)/$Q$3)*宝箱投放计算!N262</f>
        <v>0.17426381605486088</v>
      </c>
    </row>
    <row r="263" spans="1:15" x14ac:dyDescent="0.2">
      <c r="A263">
        <f>玩家成长时间线!A263</f>
        <v>262</v>
      </c>
      <c r="B263">
        <f>玩家成长时间线!B263</f>
        <v>10</v>
      </c>
      <c r="C263">
        <f ca="1">SUM($D$2:D263)</f>
        <v>980.58441710090869</v>
      </c>
      <c r="D263">
        <f t="shared" ca="1" si="4"/>
        <v>3.3743720334406153</v>
      </c>
      <c r="E263">
        <f ca="1">(SUMIFS(OFFSET([2]掉落汇总!$C$2:$C$871,,MATCH($B263,[2]掉落汇总!$D$1:$M$1)),[2]掉落汇总!$A$2:$A$871,E$1,[2]掉落汇总!$C$2:$C$871,$Q$1)+SUMIFS(OFFSET([2]掉落汇总!$C$2:$C$871,,MATCH($B263,[2]掉落汇总!$D$1:$M$1)),[2]掉落汇总!$A$2:$A$871,E$1,[2]掉落汇总!$C$2:$C$871,$Q$2)/$Q$3)*宝箱投放计算!D263</f>
        <v>1.0647970541820095</v>
      </c>
      <c r="F263">
        <f ca="1">(SUMIFS(OFFSET([2]掉落汇总!$C$2:$C$871,,MATCH($B263,[2]掉落汇总!$D$1:$M$1)),[2]掉落汇总!$A$2:$A$871,F$1,[2]掉落汇总!$C$2:$C$871,$Q$1)+SUMIFS(OFFSET([2]掉落汇总!$C$2:$C$871,,MATCH($B263,[2]掉落汇总!$D$1:$M$1)),[2]掉落汇总!$A$2:$A$871,F$1,[2]掉落汇总!$C$2:$C$871,$Q$2)/$Q$3)*宝箱投放计算!E263</f>
        <v>1.3244406196213427</v>
      </c>
      <c r="G263">
        <f ca="1">(SUMIFS(OFFSET([2]掉落汇总!$C$2:$C$871,,MATCH($B263,[2]掉落汇总!$D$1:$M$1)),[2]掉落汇总!$A$2:$A$871,G$1,[2]掉落汇总!$C$2:$C$871,$Q$1)+SUMIFS(OFFSET([2]掉落汇总!$C$2:$C$871,,MATCH($B263,[2]掉落汇总!$D$1:$M$1)),[2]掉落汇总!$A$2:$A$871,G$1,[2]掉落汇总!$C$2:$C$871,$Q$2)/$Q$3)*宝箱投放计算!F263</f>
        <v>0</v>
      </c>
      <c r="H263">
        <f ca="1">(SUMIFS(OFFSET([2]掉落汇总!$C$2:$C$871,,MATCH($B263,[2]掉落汇总!$D$1:$M$1)),[2]掉落汇总!$A$2:$A$871,H$1,[2]掉落汇总!$C$2:$C$871,$Q$1)+SUMIFS(OFFSET([2]掉落汇总!$C$2:$C$871,,MATCH($B263,[2]掉落汇总!$D$1:$M$1)),[2]掉落汇总!$A$2:$A$871,H$1,[2]掉落汇总!$C$2:$C$871,$Q$2)/$Q$3)*宝箱投放计算!G263</f>
        <v>0</v>
      </c>
      <c r="I263">
        <f ca="1">(SUMIFS(OFFSET([2]掉落汇总!$C$2:$C$871,,MATCH($B263,[2]掉落汇总!$D$1:$M$1)),[2]掉落汇总!$A$2:$A$871,I$1,[2]掉落汇总!$C$2:$C$871,$Q$1)+SUMIFS(OFFSET([2]掉落汇总!$C$2:$C$871,,MATCH($B263,[2]掉落汇总!$D$1:$M$1)),[2]掉落汇总!$A$2:$A$871,I$1,[2]掉落汇总!$C$2:$C$871,$Q$2)/$Q$3)*宝箱投放计算!H263</f>
        <v>0</v>
      </c>
      <c r="J263">
        <f ca="1">(SUMIFS(OFFSET([2]掉落汇总!$C$2:$C$871,,MATCH($B263,[2]掉落汇总!$D$1:$M$1)),[2]掉落汇总!$A$2:$A$871,J$1,[2]掉落汇总!$C$2:$C$871,$Q$1)+SUMIFS(OFFSET([2]掉落汇总!$C$2:$C$871,,MATCH($B263,[2]掉落汇总!$D$1:$M$1)),[2]掉落汇总!$A$2:$A$871,J$1,[2]掉落汇总!$C$2:$C$871,$Q$2)/$Q$3)*宝箱投放计算!I263</f>
        <v>0</v>
      </c>
      <c r="K263">
        <f ca="1">(SUMIFS(OFFSET([2]掉落汇总!$C$2:$C$871,,MATCH($B263,[2]掉落汇总!$D$1:$M$1)),[2]掉落汇总!$A$2:$A$871,K$1,[2]掉落汇总!$C$2:$C$871,$Q$1)+SUMIFS(OFFSET([2]掉落汇总!$C$2:$C$871,,MATCH($B263,[2]掉落汇总!$D$1:$M$1)),[2]掉落汇总!$A$2:$A$871,K$1,[2]掉落汇总!$C$2:$C$871,$Q$2)/$Q$3)*宝箱投放计算!J263</f>
        <v>0</v>
      </c>
      <c r="L263">
        <f ca="1">(SUMIFS(OFFSET([2]掉落汇总!$C$2:$C$871,,MATCH($B263,[2]掉落汇总!$D$1:$M$1)),[2]掉落汇总!$A$2:$A$871,L$1,[2]掉落汇总!$C$2:$C$871,$Q$1)+SUMIFS(OFFSET([2]掉落汇总!$C$2:$C$871,,MATCH($B263,[2]掉落汇总!$D$1:$M$1)),[2]掉落汇总!$A$2:$A$871,L$1,[2]掉落汇总!$C$2:$C$871,$Q$2)/$Q$3)*宝箱投放计算!K263</f>
        <v>0.36522354606582519</v>
      </c>
      <c r="M263">
        <f ca="1">(SUMIFS(OFFSET([2]掉落汇总!$C$2:$C$871,,MATCH($B263,[2]掉落汇总!$D$1:$M$1)),[2]掉落汇总!$A$2:$A$871,M$1,[2]掉落汇总!$C$2:$C$871,$Q$1)+SUMIFS(OFFSET([2]掉落汇总!$C$2:$C$871,,MATCH($B263,[2]掉落汇总!$D$1:$M$1)),[2]掉落汇总!$A$2:$A$871,M$1,[2]掉落汇总!$C$2:$C$871,$Q$2)/$Q$3)*宝箱投放计算!L263</f>
        <v>0.36155552960411075</v>
      </c>
      <c r="N263">
        <f ca="1">(SUMIFS(OFFSET([2]掉落汇总!$C$2:$C$871,,MATCH($B263,[2]掉落汇总!$D$1:$M$1)),[2]掉落汇总!$A$2:$A$871,N$1,[2]掉落汇总!$C$2:$C$871,$Q$1)+SUMIFS(OFFSET([2]掉落汇总!$C$2:$C$871,,MATCH($B263,[2]掉落汇总!$D$1:$M$1)),[2]掉落汇总!$A$2:$A$871,N$1,[2]掉落汇总!$C$2:$C$871,$Q$2)/$Q$3)*宝箱投放计算!M263</f>
        <v>8.4091467912466203E-2</v>
      </c>
      <c r="O263">
        <f ca="1">(SUMIFS(OFFSET([2]掉落汇总!$C$2:$C$871,,MATCH($B263,[2]掉落汇总!$D$1:$M$1)),[2]掉落汇总!$A$2:$A$871,O$1,[2]掉落汇总!$C$2:$C$871,$Q$1)+SUMIFS(OFFSET([2]掉落汇总!$C$2:$C$871,,MATCH($B263,[2]掉落汇总!$D$1:$M$1)),[2]掉落汇总!$A$2:$A$871,O$1,[2]掉落汇总!$C$2:$C$871,$Q$2)/$Q$3)*宝箱投放计算!N263</f>
        <v>0.17426381605486088</v>
      </c>
    </row>
    <row r="264" spans="1:15" x14ac:dyDescent="0.2">
      <c r="A264">
        <f>玩家成长时间线!A264</f>
        <v>263</v>
      </c>
      <c r="B264">
        <f>玩家成长时间线!B264</f>
        <v>10</v>
      </c>
      <c r="C264">
        <f ca="1">SUM($D$2:D264)</f>
        <v>983.96333411067758</v>
      </c>
      <c r="D264">
        <f t="shared" ca="1" si="4"/>
        <v>3.3789170097688639</v>
      </c>
      <c r="E264">
        <f ca="1">(SUMIFS(OFFSET([2]掉落汇总!$C$2:$C$871,,MATCH($B264,[2]掉落汇总!$D$1:$M$1)),[2]掉落汇总!$A$2:$A$871,E$1,[2]掉落汇总!$C$2:$C$871,$Q$1)+SUMIFS(OFFSET([2]掉落汇总!$C$2:$C$871,,MATCH($B264,[2]掉落汇总!$D$1:$M$1)),[2]掉落汇总!$A$2:$A$871,E$1,[2]掉落汇总!$C$2:$C$871,$Q$2)/$Q$3)*宝箱投放计算!D264</f>
        <v>1.0693420305102579</v>
      </c>
      <c r="F264">
        <f ca="1">(SUMIFS(OFFSET([2]掉落汇总!$C$2:$C$871,,MATCH($B264,[2]掉落汇总!$D$1:$M$1)),[2]掉落汇总!$A$2:$A$871,F$1,[2]掉落汇总!$C$2:$C$871,$Q$1)+SUMIFS(OFFSET([2]掉落汇总!$C$2:$C$871,,MATCH($B264,[2]掉落汇总!$D$1:$M$1)),[2]掉落汇总!$A$2:$A$871,F$1,[2]掉落汇总!$C$2:$C$871,$Q$2)/$Q$3)*宝箱投放计算!E264</f>
        <v>1.3244406196213427</v>
      </c>
      <c r="G264">
        <f ca="1">(SUMIFS(OFFSET([2]掉落汇总!$C$2:$C$871,,MATCH($B264,[2]掉落汇总!$D$1:$M$1)),[2]掉落汇总!$A$2:$A$871,G$1,[2]掉落汇总!$C$2:$C$871,$Q$1)+SUMIFS(OFFSET([2]掉落汇总!$C$2:$C$871,,MATCH($B264,[2]掉落汇总!$D$1:$M$1)),[2]掉落汇总!$A$2:$A$871,G$1,[2]掉落汇总!$C$2:$C$871,$Q$2)/$Q$3)*宝箱投放计算!F264</f>
        <v>0</v>
      </c>
      <c r="H264">
        <f ca="1">(SUMIFS(OFFSET([2]掉落汇总!$C$2:$C$871,,MATCH($B264,[2]掉落汇总!$D$1:$M$1)),[2]掉落汇总!$A$2:$A$871,H$1,[2]掉落汇总!$C$2:$C$871,$Q$1)+SUMIFS(OFFSET([2]掉落汇总!$C$2:$C$871,,MATCH($B264,[2]掉落汇总!$D$1:$M$1)),[2]掉落汇总!$A$2:$A$871,H$1,[2]掉落汇总!$C$2:$C$871,$Q$2)/$Q$3)*宝箱投放计算!G264</f>
        <v>0</v>
      </c>
      <c r="I264">
        <f ca="1">(SUMIFS(OFFSET([2]掉落汇总!$C$2:$C$871,,MATCH($B264,[2]掉落汇总!$D$1:$M$1)),[2]掉落汇总!$A$2:$A$871,I$1,[2]掉落汇总!$C$2:$C$871,$Q$1)+SUMIFS(OFFSET([2]掉落汇总!$C$2:$C$871,,MATCH($B264,[2]掉落汇总!$D$1:$M$1)),[2]掉落汇总!$A$2:$A$871,I$1,[2]掉落汇总!$C$2:$C$871,$Q$2)/$Q$3)*宝箱投放计算!H264</f>
        <v>0</v>
      </c>
      <c r="J264">
        <f ca="1">(SUMIFS(OFFSET([2]掉落汇总!$C$2:$C$871,,MATCH($B264,[2]掉落汇总!$D$1:$M$1)),[2]掉落汇总!$A$2:$A$871,J$1,[2]掉落汇总!$C$2:$C$871,$Q$1)+SUMIFS(OFFSET([2]掉落汇总!$C$2:$C$871,,MATCH($B264,[2]掉落汇总!$D$1:$M$1)),[2]掉落汇总!$A$2:$A$871,J$1,[2]掉落汇总!$C$2:$C$871,$Q$2)/$Q$3)*宝箱投放计算!I264</f>
        <v>0</v>
      </c>
      <c r="K264">
        <f ca="1">(SUMIFS(OFFSET([2]掉落汇总!$C$2:$C$871,,MATCH($B264,[2]掉落汇总!$D$1:$M$1)),[2]掉落汇总!$A$2:$A$871,K$1,[2]掉落汇总!$C$2:$C$871,$Q$1)+SUMIFS(OFFSET([2]掉落汇总!$C$2:$C$871,,MATCH($B264,[2]掉落汇总!$D$1:$M$1)),[2]掉落汇总!$A$2:$A$871,K$1,[2]掉落汇总!$C$2:$C$871,$Q$2)/$Q$3)*宝箱投放计算!J264</f>
        <v>0</v>
      </c>
      <c r="L264">
        <f ca="1">(SUMIFS(OFFSET([2]掉落汇总!$C$2:$C$871,,MATCH($B264,[2]掉落汇总!$D$1:$M$1)),[2]掉落汇总!$A$2:$A$871,L$1,[2]掉落汇总!$C$2:$C$871,$Q$1)+SUMIFS(OFFSET([2]掉落汇总!$C$2:$C$871,,MATCH($B264,[2]掉落汇总!$D$1:$M$1)),[2]掉落汇总!$A$2:$A$871,L$1,[2]掉落汇总!$C$2:$C$871,$Q$2)/$Q$3)*宝箱投放计算!K264</f>
        <v>0.36522354606582519</v>
      </c>
      <c r="M264">
        <f ca="1">(SUMIFS(OFFSET([2]掉落汇总!$C$2:$C$871,,MATCH($B264,[2]掉落汇总!$D$1:$M$1)),[2]掉落汇总!$A$2:$A$871,M$1,[2]掉落汇总!$C$2:$C$871,$Q$1)+SUMIFS(OFFSET([2]掉落汇总!$C$2:$C$871,,MATCH($B264,[2]掉落汇总!$D$1:$M$1)),[2]掉落汇总!$A$2:$A$871,M$1,[2]掉落汇总!$C$2:$C$871,$Q$2)/$Q$3)*宝箱投放计算!L264</f>
        <v>0.36155552960411075</v>
      </c>
      <c r="N264">
        <f ca="1">(SUMIFS(OFFSET([2]掉落汇总!$C$2:$C$871,,MATCH($B264,[2]掉落汇总!$D$1:$M$1)),[2]掉落汇总!$A$2:$A$871,N$1,[2]掉落汇总!$C$2:$C$871,$Q$1)+SUMIFS(OFFSET([2]掉落汇总!$C$2:$C$871,,MATCH($B264,[2]掉落汇总!$D$1:$M$1)),[2]掉落汇总!$A$2:$A$871,N$1,[2]掉落汇总!$C$2:$C$871,$Q$2)/$Q$3)*宝箱投放计算!M264</f>
        <v>8.4091467912466203E-2</v>
      </c>
      <c r="O264">
        <f ca="1">(SUMIFS(OFFSET([2]掉落汇总!$C$2:$C$871,,MATCH($B264,[2]掉落汇总!$D$1:$M$1)),[2]掉落汇总!$A$2:$A$871,O$1,[2]掉落汇总!$C$2:$C$871,$Q$1)+SUMIFS(OFFSET([2]掉落汇总!$C$2:$C$871,,MATCH($B264,[2]掉落汇总!$D$1:$M$1)),[2]掉落汇总!$A$2:$A$871,O$1,[2]掉落汇总!$C$2:$C$871,$Q$2)/$Q$3)*宝箱投放计算!N264</f>
        <v>0.17426381605486088</v>
      </c>
    </row>
    <row r="265" spans="1:15" x14ac:dyDescent="0.2">
      <c r="A265">
        <f>玩家成长时间线!A265</f>
        <v>264</v>
      </c>
      <c r="B265">
        <f>玩家成长时间线!B265</f>
        <v>10</v>
      </c>
      <c r="C265">
        <f ca="1">SUM($D$2:D265)</f>
        <v>987.43769562333966</v>
      </c>
      <c r="D265">
        <f t="shared" ca="1" si="4"/>
        <v>3.4743615126620777</v>
      </c>
      <c r="E265">
        <f ca="1">(SUMIFS(OFFSET([2]掉落汇总!$C$2:$C$871,,MATCH($B265,[2]掉落汇总!$D$1:$M$1)),[2]掉落汇总!$A$2:$A$871,E$1,[2]掉落汇总!$C$2:$C$871,$Q$1)+SUMIFS(OFFSET([2]掉落汇总!$C$2:$C$871,,MATCH($B265,[2]掉落汇总!$D$1:$M$1)),[2]掉落汇总!$A$2:$A$871,E$1,[2]掉落汇总!$C$2:$C$871,$Q$2)/$Q$3)*宝箱投放计算!D265</f>
        <v>1.1647865334034717</v>
      </c>
      <c r="F265">
        <f ca="1">(SUMIFS(OFFSET([2]掉落汇总!$C$2:$C$871,,MATCH($B265,[2]掉落汇总!$D$1:$M$1)),[2]掉落汇总!$A$2:$A$871,F$1,[2]掉落汇总!$C$2:$C$871,$Q$1)+SUMIFS(OFFSET([2]掉落汇总!$C$2:$C$871,,MATCH($B265,[2]掉落汇总!$D$1:$M$1)),[2]掉落汇总!$A$2:$A$871,F$1,[2]掉落汇总!$C$2:$C$871,$Q$2)/$Q$3)*宝箱投放计算!E265</f>
        <v>1.3244406196213427</v>
      </c>
      <c r="G265">
        <f ca="1">(SUMIFS(OFFSET([2]掉落汇总!$C$2:$C$871,,MATCH($B265,[2]掉落汇总!$D$1:$M$1)),[2]掉落汇总!$A$2:$A$871,G$1,[2]掉落汇总!$C$2:$C$871,$Q$1)+SUMIFS(OFFSET([2]掉落汇总!$C$2:$C$871,,MATCH($B265,[2]掉落汇总!$D$1:$M$1)),[2]掉落汇总!$A$2:$A$871,G$1,[2]掉落汇总!$C$2:$C$871,$Q$2)/$Q$3)*宝箱投放计算!F265</f>
        <v>0</v>
      </c>
      <c r="H265">
        <f ca="1">(SUMIFS(OFFSET([2]掉落汇总!$C$2:$C$871,,MATCH($B265,[2]掉落汇总!$D$1:$M$1)),[2]掉落汇总!$A$2:$A$871,H$1,[2]掉落汇总!$C$2:$C$871,$Q$1)+SUMIFS(OFFSET([2]掉落汇总!$C$2:$C$871,,MATCH($B265,[2]掉落汇总!$D$1:$M$1)),[2]掉落汇总!$A$2:$A$871,H$1,[2]掉落汇总!$C$2:$C$871,$Q$2)/$Q$3)*宝箱投放计算!G265</f>
        <v>0</v>
      </c>
      <c r="I265">
        <f ca="1">(SUMIFS(OFFSET([2]掉落汇总!$C$2:$C$871,,MATCH($B265,[2]掉落汇总!$D$1:$M$1)),[2]掉落汇总!$A$2:$A$871,I$1,[2]掉落汇总!$C$2:$C$871,$Q$1)+SUMIFS(OFFSET([2]掉落汇总!$C$2:$C$871,,MATCH($B265,[2]掉落汇总!$D$1:$M$1)),[2]掉落汇总!$A$2:$A$871,I$1,[2]掉落汇总!$C$2:$C$871,$Q$2)/$Q$3)*宝箱投放计算!H265</f>
        <v>0</v>
      </c>
      <c r="J265">
        <f ca="1">(SUMIFS(OFFSET([2]掉落汇总!$C$2:$C$871,,MATCH($B265,[2]掉落汇总!$D$1:$M$1)),[2]掉落汇总!$A$2:$A$871,J$1,[2]掉落汇总!$C$2:$C$871,$Q$1)+SUMIFS(OFFSET([2]掉落汇总!$C$2:$C$871,,MATCH($B265,[2]掉落汇总!$D$1:$M$1)),[2]掉落汇总!$A$2:$A$871,J$1,[2]掉落汇总!$C$2:$C$871,$Q$2)/$Q$3)*宝箱投放计算!I265</f>
        <v>0</v>
      </c>
      <c r="K265">
        <f ca="1">(SUMIFS(OFFSET([2]掉落汇总!$C$2:$C$871,,MATCH($B265,[2]掉落汇总!$D$1:$M$1)),[2]掉落汇总!$A$2:$A$871,K$1,[2]掉落汇总!$C$2:$C$871,$Q$1)+SUMIFS(OFFSET([2]掉落汇总!$C$2:$C$871,,MATCH($B265,[2]掉落汇总!$D$1:$M$1)),[2]掉落汇总!$A$2:$A$871,K$1,[2]掉落汇总!$C$2:$C$871,$Q$2)/$Q$3)*宝箱投放计算!J265</f>
        <v>0</v>
      </c>
      <c r="L265">
        <f ca="1">(SUMIFS(OFFSET([2]掉落汇总!$C$2:$C$871,,MATCH($B265,[2]掉落汇总!$D$1:$M$1)),[2]掉落汇总!$A$2:$A$871,L$1,[2]掉落汇总!$C$2:$C$871,$Q$1)+SUMIFS(OFFSET([2]掉落汇总!$C$2:$C$871,,MATCH($B265,[2]掉落汇总!$D$1:$M$1)),[2]掉落汇总!$A$2:$A$871,L$1,[2]掉落汇总!$C$2:$C$871,$Q$2)/$Q$3)*宝箱投放计算!K265</f>
        <v>0.36522354606582519</v>
      </c>
      <c r="M265">
        <f ca="1">(SUMIFS(OFFSET([2]掉落汇总!$C$2:$C$871,,MATCH($B265,[2]掉落汇总!$D$1:$M$1)),[2]掉落汇总!$A$2:$A$871,M$1,[2]掉落汇总!$C$2:$C$871,$Q$1)+SUMIFS(OFFSET([2]掉落汇总!$C$2:$C$871,,MATCH($B265,[2]掉落汇总!$D$1:$M$1)),[2]掉落汇总!$A$2:$A$871,M$1,[2]掉落汇总!$C$2:$C$871,$Q$2)/$Q$3)*宝箱投放计算!L265</f>
        <v>0.36155552960411075</v>
      </c>
      <c r="N265">
        <f ca="1">(SUMIFS(OFFSET([2]掉落汇总!$C$2:$C$871,,MATCH($B265,[2]掉落汇总!$D$1:$M$1)),[2]掉落汇总!$A$2:$A$871,N$1,[2]掉落汇总!$C$2:$C$871,$Q$1)+SUMIFS(OFFSET([2]掉落汇总!$C$2:$C$871,,MATCH($B265,[2]掉落汇总!$D$1:$M$1)),[2]掉落汇总!$A$2:$A$871,N$1,[2]掉落汇总!$C$2:$C$871,$Q$2)/$Q$3)*宝箱投放计算!M265</f>
        <v>8.4091467912466203E-2</v>
      </c>
      <c r="O265">
        <f ca="1">(SUMIFS(OFFSET([2]掉落汇总!$C$2:$C$871,,MATCH($B265,[2]掉落汇总!$D$1:$M$1)),[2]掉落汇总!$A$2:$A$871,O$1,[2]掉落汇总!$C$2:$C$871,$Q$1)+SUMIFS(OFFSET([2]掉落汇总!$C$2:$C$871,,MATCH($B265,[2]掉落汇总!$D$1:$M$1)),[2]掉落汇总!$A$2:$A$871,O$1,[2]掉落汇总!$C$2:$C$871,$Q$2)/$Q$3)*宝箱投放计算!N265</f>
        <v>0.17426381605486088</v>
      </c>
    </row>
    <row r="266" spans="1:15" x14ac:dyDescent="0.2">
      <c r="A266">
        <f>玩家成长时间线!A266</f>
        <v>265</v>
      </c>
      <c r="B266">
        <f>玩家成长时间线!B266</f>
        <v>10</v>
      </c>
      <c r="C266">
        <f ca="1">SUM($D$2:D266)</f>
        <v>990.82570258576504</v>
      </c>
      <c r="D266">
        <f t="shared" ca="1" si="4"/>
        <v>3.3880069624253601</v>
      </c>
      <c r="E266">
        <f ca="1">(SUMIFS(OFFSET([2]掉落汇总!$C$2:$C$871,,MATCH($B266,[2]掉落汇总!$D$1:$M$1)),[2]掉落汇总!$A$2:$A$871,E$1,[2]掉落汇总!$C$2:$C$871,$Q$1)+SUMIFS(OFFSET([2]掉落汇总!$C$2:$C$871,,MATCH($B266,[2]掉落汇总!$D$1:$M$1)),[2]掉落汇总!$A$2:$A$871,E$1,[2]掉落汇总!$C$2:$C$871,$Q$2)/$Q$3)*宝箱投放计算!D266</f>
        <v>1.0784319831667541</v>
      </c>
      <c r="F266">
        <f ca="1">(SUMIFS(OFFSET([2]掉落汇总!$C$2:$C$871,,MATCH($B266,[2]掉落汇总!$D$1:$M$1)),[2]掉落汇总!$A$2:$A$871,F$1,[2]掉落汇总!$C$2:$C$871,$Q$1)+SUMIFS(OFFSET([2]掉落汇总!$C$2:$C$871,,MATCH($B266,[2]掉落汇总!$D$1:$M$1)),[2]掉落汇总!$A$2:$A$871,F$1,[2]掉落汇总!$C$2:$C$871,$Q$2)/$Q$3)*宝箱投放计算!E266</f>
        <v>1.3244406196213427</v>
      </c>
      <c r="G266">
        <f ca="1">(SUMIFS(OFFSET([2]掉落汇总!$C$2:$C$871,,MATCH($B266,[2]掉落汇总!$D$1:$M$1)),[2]掉落汇总!$A$2:$A$871,G$1,[2]掉落汇总!$C$2:$C$871,$Q$1)+SUMIFS(OFFSET([2]掉落汇总!$C$2:$C$871,,MATCH($B266,[2]掉落汇总!$D$1:$M$1)),[2]掉落汇总!$A$2:$A$871,G$1,[2]掉落汇总!$C$2:$C$871,$Q$2)/$Q$3)*宝箱投放计算!F266</f>
        <v>0</v>
      </c>
      <c r="H266">
        <f ca="1">(SUMIFS(OFFSET([2]掉落汇总!$C$2:$C$871,,MATCH($B266,[2]掉落汇总!$D$1:$M$1)),[2]掉落汇总!$A$2:$A$871,H$1,[2]掉落汇总!$C$2:$C$871,$Q$1)+SUMIFS(OFFSET([2]掉落汇总!$C$2:$C$871,,MATCH($B266,[2]掉落汇总!$D$1:$M$1)),[2]掉落汇总!$A$2:$A$871,H$1,[2]掉落汇总!$C$2:$C$871,$Q$2)/$Q$3)*宝箱投放计算!G266</f>
        <v>0</v>
      </c>
      <c r="I266">
        <f ca="1">(SUMIFS(OFFSET([2]掉落汇总!$C$2:$C$871,,MATCH($B266,[2]掉落汇总!$D$1:$M$1)),[2]掉落汇总!$A$2:$A$871,I$1,[2]掉落汇总!$C$2:$C$871,$Q$1)+SUMIFS(OFFSET([2]掉落汇总!$C$2:$C$871,,MATCH($B266,[2]掉落汇总!$D$1:$M$1)),[2]掉落汇总!$A$2:$A$871,I$1,[2]掉落汇总!$C$2:$C$871,$Q$2)/$Q$3)*宝箱投放计算!H266</f>
        <v>0</v>
      </c>
      <c r="J266">
        <f ca="1">(SUMIFS(OFFSET([2]掉落汇总!$C$2:$C$871,,MATCH($B266,[2]掉落汇总!$D$1:$M$1)),[2]掉落汇总!$A$2:$A$871,J$1,[2]掉落汇总!$C$2:$C$871,$Q$1)+SUMIFS(OFFSET([2]掉落汇总!$C$2:$C$871,,MATCH($B266,[2]掉落汇总!$D$1:$M$1)),[2]掉落汇总!$A$2:$A$871,J$1,[2]掉落汇总!$C$2:$C$871,$Q$2)/$Q$3)*宝箱投放计算!I266</f>
        <v>0</v>
      </c>
      <c r="K266">
        <f ca="1">(SUMIFS(OFFSET([2]掉落汇总!$C$2:$C$871,,MATCH($B266,[2]掉落汇总!$D$1:$M$1)),[2]掉落汇总!$A$2:$A$871,K$1,[2]掉落汇总!$C$2:$C$871,$Q$1)+SUMIFS(OFFSET([2]掉落汇总!$C$2:$C$871,,MATCH($B266,[2]掉落汇总!$D$1:$M$1)),[2]掉落汇总!$A$2:$A$871,K$1,[2]掉落汇总!$C$2:$C$871,$Q$2)/$Q$3)*宝箱投放计算!J266</f>
        <v>0</v>
      </c>
      <c r="L266">
        <f ca="1">(SUMIFS(OFFSET([2]掉落汇总!$C$2:$C$871,,MATCH($B266,[2]掉落汇总!$D$1:$M$1)),[2]掉落汇总!$A$2:$A$871,L$1,[2]掉落汇总!$C$2:$C$871,$Q$1)+SUMIFS(OFFSET([2]掉落汇总!$C$2:$C$871,,MATCH($B266,[2]掉落汇总!$D$1:$M$1)),[2]掉落汇总!$A$2:$A$871,L$1,[2]掉落汇总!$C$2:$C$871,$Q$2)/$Q$3)*宝箱投放计算!K266</f>
        <v>0.36522354606582519</v>
      </c>
      <c r="M266">
        <f ca="1">(SUMIFS(OFFSET([2]掉落汇总!$C$2:$C$871,,MATCH($B266,[2]掉落汇总!$D$1:$M$1)),[2]掉落汇总!$A$2:$A$871,M$1,[2]掉落汇总!$C$2:$C$871,$Q$1)+SUMIFS(OFFSET([2]掉落汇总!$C$2:$C$871,,MATCH($B266,[2]掉落汇总!$D$1:$M$1)),[2]掉落汇总!$A$2:$A$871,M$1,[2]掉落汇总!$C$2:$C$871,$Q$2)/$Q$3)*宝箱投放计算!L266</f>
        <v>0.36155552960411075</v>
      </c>
      <c r="N266">
        <f ca="1">(SUMIFS(OFFSET([2]掉落汇总!$C$2:$C$871,,MATCH($B266,[2]掉落汇总!$D$1:$M$1)),[2]掉落汇总!$A$2:$A$871,N$1,[2]掉落汇总!$C$2:$C$871,$Q$1)+SUMIFS(OFFSET([2]掉落汇总!$C$2:$C$871,,MATCH($B266,[2]掉落汇总!$D$1:$M$1)),[2]掉落汇总!$A$2:$A$871,N$1,[2]掉落汇总!$C$2:$C$871,$Q$2)/$Q$3)*宝箱投放计算!M266</f>
        <v>8.4091467912466203E-2</v>
      </c>
      <c r="O266">
        <f ca="1">(SUMIFS(OFFSET([2]掉落汇总!$C$2:$C$871,,MATCH($B266,[2]掉落汇总!$D$1:$M$1)),[2]掉落汇总!$A$2:$A$871,O$1,[2]掉落汇总!$C$2:$C$871,$Q$1)+SUMIFS(OFFSET([2]掉落汇总!$C$2:$C$871,,MATCH($B266,[2]掉落汇总!$D$1:$M$1)),[2]掉落汇总!$A$2:$A$871,O$1,[2]掉落汇总!$C$2:$C$871,$Q$2)/$Q$3)*宝箱投放计算!N266</f>
        <v>0.17426381605486088</v>
      </c>
    </row>
    <row r="267" spans="1:15" x14ac:dyDescent="0.2">
      <c r="A267">
        <f>玩家成长时间线!A267</f>
        <v>266</v>
      </c>
      <c r="B267">
        <f>玩家成长时间线!B267</f>
        <v>8</v>
      </c>
      <c r="C267">
        <f ca="1">SUM($D$2:D267)</f>
        <v>994.41658212211235</v>
      </c>
      <c r="D267">
        <f t="shared" ca="1" si="4"/>
        <v>3.5908795363472974</v>
      </c>
      <c r="E267">
        <f ca="1">(SUMIFS(OFFSET([2]掉落汇总!$C$2:$C$871,,MATCH($B267,[2]掉落汇总!$D$1:$M$1)),[2]掉落汇总!$A$2:$A$871,E$1,[2]掉落汇总!$C$2:$C$871,$Q$1)+SUMIFS(OFFSET([2]掉落汇总!$C$2:$C$871,,MATCH($B267,[2]掉落汇总!$D$1:$M$1)),[2]掉落汇总!$A$2:$A$871,E$1,[2]掉落汇总!$C$2:$C$871,$Q$2)/$Q$3)*宝箱投放计算!D267</f>
        <v>0.98977846153846205</v>
      </c>
      <c r="F267">
        <f ca="1">(SUMIFS(OFFSET([2]掉落汇总!$C$2:$C$871,,MATCH($B267,[2]掉落汇总!$D$1:$M$1)),[2]掉落汇总!$A$2:$A$871,F$1,[2]掉落汇总!$C$2:$C$871,$Q$1)+SUMIFS(OFFSET([2]掉落汇总!$C$2:$C$871,,MATCH($B267,[2]掉落汇总!$D$1:$M$1)),[2]掉落汇总!$A$2:$A$871,F$1,[2]掉落汇总!$C$2:$C$871,$Q$2)/$Q$3)*宝箱投放计算!E267</f>
        <v>1.0595524956970743</v>
      </c>
      <c r="G267">
        <f ca="1">(SUMIFS(OFFSET([2]掉落汇总!$C$2:$C$871,,MATCH($B267,[2]掉落汇总!$D$1:$M$1)),[2]掉落汇总!$A$2:$A$871,G$1,[2]掉落汇总!$C$2:$C$871,$Q$1)+SUMIFS(OFFSET([2]掉落汇总!$C$2:$C$871,,MATCH($B267,[2]掉落汇总!$D$1:$M$1)),[2]掉落汇总!$A$2:$A$871,G$1,[2]掉落汇总!$C$2:$C$871,$Q$2)/$Q$3)*宝箱投放计算!F267</f>
        <v>0</v>
      </c>
      <c r="H267">
        <f ca="1">(SUMIFS(OFFSET([2]掉落汇总!$C$2:$C$871,,MATCH($B267,[2]掉落汇总!$D$1:$M$1)),[2]掉落汇总!$A$2:$A$871,H$1,[2]掉落汇总!$C$2:$C$871,$Q$1)+SUMIFS(OFFSET([2]掉落汇总!$C$2:$C$871,,MATCH($B267,[2]掉落汇总!$D$1:$M$1)),[2]掉落汇总!$A$2:$A$871,H$1,[2]掉落汇总!$C$2:$C$871,$Q$2)/$Q$3)*宝箱投放计算!G267</f>
        <v>0</v>
      </c>
      <c r="I267">
        <f ca="1">(SUMIFS(OFFSET([2]掉落汇总!$C$2:$C$871,,MATCH($B267,[2]掉落汇总!$D$1:$M$1)),[2]掉落汇总!$A$2:$A$871,I$1,[2]掉落汇总!$C$2:$C$871,$Q$1)+SUMIFS(OFFSET([2]掉落汇总!$C$2:$C$871,,MATCH($B267,[2]掉落汇总!$D$1:$M$1)),[2]掉落汇总!$A$2:$A$871,I$1,[2]掉落汇总!$C$2:$C$871,$Q$2)/$Q$3)*宝箱投放计算!H267</f>
        <v>0.55641421947449776</v>
      </c>
      <c r="J267">
        <f ca="1">(SUMIFS(OFFSET([2]掉落汇总!$C$2:$C$871,,MATCH($B267,[2]掉落汇总!$D$1:$M$1)),[2]掉落汇总!$A$2:$A$871,J$1,[2]掉落汇总!$C$2:$C$871,$Q$1)+SUMIFS(OFFSET([2]掉落汇总!$C$2:$C$871,,MATCH($B267,[2]掉落汇总!$D$1:$M$1)),[2]掉落汇总!$A$2:$A$871,J$1,[2]掉落汇总!$C$2:$C$871,$Q$2)/$Q$3)*宝箱投放计算!I267</f>
        <v>0</v>
      </c>
      <c r="K267">
        <f ca="1">(SUMIFS(OFFSET([2]掉落汇总!$C$2:$C$871,,MATCH($B267,[2]掉落汇总!$D$1:$M$1)),[2]掉落汇总!$A$2:$A$871,K$1,[2]掉落汇总!$C$2:$C$871,$Q$1)+SUMIFS(OFFSET([2]掉落汇总!$C$2:$C$871,,MATCH($B267,[2]掉落汇总!$D$1:$M$1)),[2]掉落汇总!$A$2:$A$871,K$1,[2]掉落汇总!$C$2:$C$871,$Q$2)/$Q$3)*宝箱投放计算!J267</f>
        <v>0</v>
      </c>
      <c r="L267">
        <f ca="1">(SUMIFS(OFFSET([2]掉落汇总!$C$2:$C$871,,MATCH($B267,[2]掉落汇总!$D$1:$M$1)),[2]掉落汇总!$A$2:$A$871,L$1,[2]掉落汇总!$C$2:$C$871,$Q$1)+SUMIFS(OFFSET([2]掉落汇总!$C$2:$C$871,,MATCH($B267,[2]掉落汇总!$D$1:$M$1)),[2]掉落汇总!$A$2:$A$871,L$1,[2]掉落汇总!$C$2:$C$871,$Q$2)/$Q$3)*宝箱投放计算!K267</f>
        <v>0.36522354606582519</v>
      </c>
      <c r="M267">
        <f ca="1">(SUMIFS(OFFSET([2]掉落汇总!$C$2:$C$871,,MATCH($B267,[2]掉落汇总!$D$1:$M$1)),[2]掉落汇总!$A$2:$A$871,M$1,[2]掉落汇总!$C$2:$C$871,$Q$1)+SUMIFS(OFFSET([2]掉落汇总!$C$2:$C$871,,MATCH($B267,[2]掉落汇总!$D$1:$M$1)),[2]掉落汇总!$A$2:$A$871,M$1,[2]掉落汇总!$C$2:$C$871,$Q$2)/$Q$3)*宝箱投放计算!L267</f>
        <v>0.36155552960411075</v>
      </c>
      <c r="N267">
        <f ca="1">(SUMIFS(OFFSET([2]掉落汇总!$C$2:$C$871,,MATCH($B267,[2]掉落汇总!$D$1:$M$1)),[2]掉落汇总!$A$2:$A$871,N$1,[2]掉落汇总!$C$2:$C$871,$Q$1)+SUMIFS(OFFSET([2]掉落汇总!$C$2:$C$871,,MATCH($B267,[2]掉落汇总!$D$1:$M$1)),[2]掉落汇总!$A$2:$A$871,N$1,[2]掉落汇总!$C$2:$C$871,$Q$2)/$Q$3)*宝箱投放计算!M267</f>
        <v>8.4091467912466203E-2</v>
      </c>
      <c r="O267">
        <f ca="1">(SUMIFS(OFFSET([2]掉落汇总!$C$2:$C$871,,MATCH($B267,[2]掉落汇总!$D$1:$M$1)),[2]掉落汇总!$A$2:$A$871,O$1,[2]掉落汇总!$C$2:$C$871,$Q$1)+SUMIFS(OFFSET([2]掉落汇总!$C$2:$C$871,,MATCH($B267,[2]掉落汇总!$D$1:$M$1)),[2]掉落汇总!$A$2:$A$871,O$1,[2]掉落汇总!$C$2:$C$871,$Q$2)/$Q$3)*宝箱投放计算!N267</f>
        <v>0.17426381605486088</v>
      </c>
    </row>
    <row r="268" spans="1:15" x14ac:dyDescent="0.2">
      <c r="A268">
        <f>玩家成长时间线!A268</f>
        <v>267</v>
      </c>
      <c r="B268">
        <f>玩家成长时间线!B268</f>
        <v>8</v>
      </c>
      <c r="C268">
        <f ca="1">SUM($D$2:D268)</f>
        <v>997.45520128513897</v>
      </c>
      <c r="D268">
        <f t="shared" ca="1" si="4"/>
        <v>3.0386191630266457</v>
      </c>
      <c r="E268">
        <f ca="1">(SUMIFS(OFFSET([2]掉落汇总!$C$2:$C$871,,MATCH($B268,[2]掉落汇总!$D$1:$M$1)),[2]掉落汇总!$A$2:$A$871,E$1,[2]掉落汇总!$C$2:$C$871,$Q$1)+SUMIFS(OFFSET([2]掉落汇总!$C$2:$C$871,,MATCH($B268,[2]掉落汇总!$D$1:$M$1)),[2]掉落汇总!$A$2:$A$871,E$1,[2]掉落汇总!$C$2:$C$871,$Q$2)/$Q$3)*宝箱投放计算!D268</f>
        <v>0.99393230769230811</v>
      </c>
      <c r="F268">
        <f ca="1">(SUMIFS(OFFSET([2]掉落汇总!$C$2:$C$871,,MATCH($B268,[2]掉落汇总!$D$1:$M$1)),[2]掉落汇总!$A$2:$A$871,F$1,[2]掉落汇总!$C$2:$C$871,$Q$1)+SUMIFS(OFFSET([2]掉落汇总!$C$2:$C$871,,MATCH($B268,[2]掉落汇总!$D$1:$M$1)),[2]掉落汇总!$A$2:$A$871,F$1,[2]掉落汇总!$C$2:$C$871,$Q$2)/$Q$3)*宝箱投放计算!E268</f>
        <v>1.0595524956970743</v>
      </c>
      <c r="G268">
        <f ca="1">(SUMIFS(OFFSET([2]掉落汇总!$C$2:$C$871,,MATCH($B268,[2]掉落汇总!$D$1:$M$1)),[2]掉落汇总!$A$2:$A$871,G$1,[2]掉落汇总!$C$2:$C$871,$Q$1)+SUMIFS(OFFSET([2]掉落汇总!$C$2:$C$871,,MATCH($B268,[2]掉落汇总!$D$1:$M$1)),[2]掉落汇总!$A$2:$A$871,G$1,[2]掉落汇总!$C$2:$C$871,$Q$2)/$Q$3)*宝箱投放计算!F268</f>
        <v>0</v>
      </c>
      <c r="H268">
        <f ca="1">(SUMIFS(OFFSET([2]掉落汇总!$C$2:$C$871,,MATCH($B268,[2]掉落汇总!$D$1:$M$1)),[2]掉落汇总!$A$2:$A$871,H$1,[2]掉落汇总!$C$2:$C$871,$Q$1)+SUMIFS(OFFSET([2]掉落汇总!$C$2:$C$871,,MATCH($B268,[2]掉落汇总!$D$1:$M$1)),[2]掉落汇总!$A$2:$A$871,H$1,[2]掉落汇总!$C$2:$C$871,$Q$2)/$Q$3)*宝箱投放计算!G268</f>
        <v>0</v>
      </c>
      <c r="I268">
        <f ca="1">(SUMIFS(OFFSET([2]掉落汇总!$C$2:$C$871,,MATCH($B268,[2]掉落汇总!$D$1:$M$1)),[2]掉落汇总!$A$2:$A$871,I$1,[2]掉落汇总!$C$2:$C$871,$Q$1)+SUMIFS(OFFSET([2]掉落汇总!$C$2:$C$871,,MATCH($B268,[2]掉落汇总!$D$1:$M$1)),[2]掉落汇总!$A$2:$A$871,I$1,[2]掉落汇总!$C$2:$C$871,$Q$2)/$Q$3)*宝箱投放计算!H268</f>
        <v>0</v>
      </c>
      <c r="J268">
        <f ca="1">(SUMIFS(OFFSET([2]掉落汇总!$C$2:$C$871,,MATCH($B268,[2]掉落汇总!$D$1:$M$1)),[2]掉落汇总!$A$2:$A$871,J$1,[2]掉落汇总!$C$2:$C$871,$Q$1)+SUMIFS(OFFSET([2]掉落汇总!$C$2:$C$871,,MATCH($B268,[2]掉落汇总!$D$1:$M$1)),[2]掉落汇总!$A$2:$A$871,J$1,[2]掉落汇总!$C$2:$C$871,$Q$2)/$Q$3)*宝箱投放计算!I268</f>
        <v>0</v>
      </c>
      <c r="K268">
        <f ca="1">(SUMIFS(OFFSET([2]掉落汇总!$C$2:$C$871,,MATCH($B268,[2]掉落汇总!$D$1:$M$1)),[2]掉落汇总!$A$2:$A$871,K$1,[2]掉落汇总!$C$2:$C$871,$Q$1)+SUMIFS(OFFSET([2]掉落汇总!$C$2:$C$871,,MATCH($B268,[2]掉落汇总!$D$1:$M$1)),[2]掉落汇总!$A$2:$A$871,K$1,[2]掉落汇总!$C$2:$C$871,$Q$2)/$Q$3)*宝箱投放计算!J268</f>
        <v>0</v>
      </c>
      <c r="L268">
        <f ca="1">(SUMIFS(OFFSET([2]掉落汇总!$C$2:$C$871,,MATCH($B268,[2]掉落汇总!$D$1:$M$1)),[2]掉落汇总!$A$2:$A$871,L$1,[2]掉落汇总!$C$2:$C$871,$Q$1)+SUMIFS(OFFSET([2]掉落汇总!$C$2:$C$871,,MATCH($B268,[2]掉落汇总!$D$1:$M$1)),[2]掉落汇总!$A$2:$A$871,L$1,[2]掉落汇总!$C$2:$C$871,$Q$2)/$Q$3)*宝箱投放计算!K268</f>
        <v>0.36522354606582519</v>
      </c>
      <c r="M268">
        <f ca="1">(SUMIFS(OFFSET([2]掉落汇总!$C$2:$C$871,,MATCH($B268,[2]掉落汇总!$D$1:$M$1)),[2]掉落汇总!$A$2:$A$871,M$1,[2]掉落汇总!$C$2:$C$871,$Q$1)+SUMIFS(OFFSET([2]掉落汇总!$C$2:$C$871,,MATCH($B268,[2]掉落汇总!$D$1:$M$1)),[2]掉落汇总!$A$2:$A$871,M$1,[2]掉落汇总!$C$2:$C$871,$Q$2)/$Q$3)*宝箱投放计算!L268</f>
        <v>0.36155552960411075</v>
      </c>
      <c r="N268">
        <f ca="1">(SUMIFS(OFFSET([2]掉落汇总!$C$2:$C$871,,MATCH($B268,[2]掉落汇总!$D$1:$M$1)),[2]掉落汇总!$A$2:$A$871,N$1,[2]掉落汇总!$C$2:$C$871,$Q$1)+SUMIFS(OFFSET([2]掉落汇总!$C$2:$C$871,,MATCH($B268,[2]掉落汇总!$D$1:$M$1)),[2]掉落汇总!$A$2:$A$871,N$1,[2]掉落汇总!$C$2:$C$871,$Q$2)/$Q$3)*宝箱投放计算!M268</f>
        <v>8.4091467912466203E-2</v>
      </c>
      <c r="O268">
        <f ca="1">(SUMIFS(OFFSET([2]掉落汇总!$C$2:$C$871,,MATCH($B268,[2]掉落汇总!$D$1:$M$1)),[2]掉落汇总!$A$2:$A$871,O$1,[2]掉落汇总!$C$2:$C$871,$Q$1)+SUMIFS(OFFSET([2]掉落汇总!$C$2:$C$871,,MATCH($B268,[2]掉落汇总!$D$1:$M$1)),[2]掉落汇总!$A$2:$A$871,O$1,[2]掉落汇总!$C$2:$C$871,$Q$2)/$Q$3)*宝箱投放计算!N268</f>
        <v>0.17426381605486088</v>
      </c>
    </row>
    <row r="269" spans="1:15" x14ac:dyDescent="0.2">
      <c r="A269">
        <f>玩家成长时间线!A269</f>
        <v>268</v>
      </c>
      <c r="B269">
        <f>玩家成长时间线!B269</f>
        <v>8</v>
      </c>
      <c r="C269">
        <f ca="1">SUM($D$2:D269)</f>
        <v>1000.5810512173964</v>
      </c>
      <c r="D269">
        <f t="shared" ca="1" si="4"/>
        <v>3.1258499322574145</v>
      </c>
      <c r="E269">
        <f ca="1">(SUMIFS(OFFSET([2]掉落汇总!$C$2:$C$871,,MATCH($B269,[2]掉落汇总!$D$1:$M$1)),[2]掉落汇总!$A$2:$A$871,E$1,[2]掉落汇总!$C$2:$C$871,$Q$1)+SUMIFS(OFFSET([2]掉落汇总!$C$2:$C$871,,MATCH($B269,[2]掉落汇总!$D$1:$M$1)),[2]掉落汇总!$A$2:$A$871,E$1,[2]掉落汇总!$C$2:$C$871,$Q$2)/$Q$3)*宝箱投放计算!D269</f>
        <v>1.0811630769230773</v>
      </c>
      <c r="F269">
        <f ca="1">(SUMIFS(OFFSET([2]掉落汇总!$C$2:$C$871,,MATCH($B269,[2]掉落汇总!$D$1:$M$1)),[2]掉落汇总!$A$2:$A$871,F$1,[2]掉落汇总!$C$2:$C$871,$Q$1)+SUMIFS(OFFSET([2]掉落汇总!$C$2:$C$871,,MATCH($B269,[2]掉落汇总!$D$1:$M$1)),[2]掉落汇总!$A$2:$A$871,F$1,[2]掉落汇总!$C$2:$C$871,$Q$2)/$Q$3)*宝箱投放计算!E269</f>
        <v>1.0595524956970743</v>
      </c>
      <c r="G269">
        <f ca="1">(SUMIFS(OFFSET([2]掉落汇总!$C$2:$C$871,,MATCH($B269,[2]掉落汇总!$D$1:$M$1)),[2]掉落汇总!$A$2:$A$871,G$1,[2]掉落汇总!$C$2:$C$871,$Q$1)+SUMIFS(OFFSET([2]掉落汇总!$C$2:$C$871,,MATCH($B269,[2]掉落汇总!$D$1:$M$1)),[2]掉落汇总!$A$2:$A$871,G$1,[2]掉落汇总!$C$2:$C$871,$Q$2)/$Q$3)*宝箱投放计算!F269</f>
        <v>0</v>
      </c>
      <c r="H269">
        <f ca="1">(SUMIFS(OFFSET([2]掉落汇总!$C$2:$C$871,,MATCH($B269,[2]掉落汇总!$D$1:$M$1)),[2]掉落汇总!$A$2:$A$871,H$1,[2]掉落汇总!$C$2:$C$871,$Q$1)+SUMIFS(OFFSET([2]掉落汇总!$C$2:$C$871,,MATCH($B269,[2]掉落汇总!$D$1:$M$1)),[2]掉落汇总!$A$2:$A$871,H$1,[2]掉落汇总!$C$2:$C$871,$Q$2)/$Q$3)*宝箱投放计算!G269</f>
        <v>0</v>
      </c>
      <c r="I269">
        <f ca="1">(SUMIFS(OFFSET([2]掉落汇总!$C$2:$C$871,,MATCH($B269,[2]掉落汇总!$D$1:$M$1)),[2]掉落汇总!$A$2:$A$871,I$1,[2]掉落汇总!$C$2:$C$871,$Q$1)+SUMIFS(OFFSET([2]掉落汇总!$C$2:$C$871,,MATCH($B269,[2]掉落汇总!$D$1:$M$1)),[2]掉落汇总!$A$2:$A$871,I$1,[2]掉落汇总!$C$2:$C$871,$Q$2)/$Q$3)*宝箱投放计算!H269</f>
        <v>0</v>
      </c>
      <c r="J269">
        <f ca="1">(SUMIFS(OFFSET([2]掉落汇总!$C$2:$C$871,,MATCH($B269,[2]掉落汇总!$D$1:$M$1)),[2]掉落汇总!$A$2:$A$871,J$1,[2]掉落汇总!$C$2:$C$871,$Q$1)+SUMIFS(OFFSET([2]掉落汇总!$C$2:$C$871,,MATCH($B269,[2]掉落汇总!$D$1:$M$1)),[2]掉落汇总!$A$2:$A$871,J$1,[2]掉落汇总!$C$2:$C$871,$Q$2)/$Q$3)*宝箱投放计算!I269</f>
        <v>0</v>
      </c>
      <c r="K269">
        <f ca="1">(SUMIFS(OFFSET([2]掉落汇总!$C$2:$C$871,,MATCH($B269,[2]掉落汇总!$D$1:$M$1)),[2]掉落汇总!$A$2:$A$871,K$1,[2]掉落汇总!$C$2:$C$871,$Q$1)+SUMIFS(OFFSET([2]掉落汇总!$C$2:$C$871,,MATCH($B269,[2]掉落汇总!$D$1:$M$1)),[2]掉落汇总!$A$2:$A$871,K$1,[2]掉落汇总!$C$2:$C$871,$Q$2)/$Q$3)*宝箱投放计算!J269</f>
        <v>0</v>
      </c>
      <c r="L269">
        <f ca="1">(SUMIFS(OFFSET([2]掉落汇总!$C$2:$C$871,,MATCH($B269,[2]掉落汇总!$D$1:$M$1)),[2]掉落汇总!$A$2:$A$871,L$1,[2]掉落汇总!$C$2:$C$871,$Q$1)+SUMIFS(OFFSET([2]掉落汇总!$C$2:$C$871,,MATCH($B269,[2]掉落汇总!$D$1:$M$1)),[2]掉落汇总!$A$2:$A$871,L$1,[2]掉落汇总!$C$2:$C$871,$Q$2)/$Q$3)*宝箱投放计算!K269</f>
        <v>0.36522354606582519</v>
      </c>
      <c r="M269">
        <f ca="1">(SUMIFS(OFFSET([2]掉落汇总!$C$2:$C$871,,MATCH($B269,[2]掉落汇总!$D$1:$M$1)),[2]掉落汇总!$A$2:$A$871,M$1,[2]掉落汇总!$C$2:$C$871,$Q$1)+SUMIFS(OFFSET([2]掉落汇总!$C$2:$C$871,,MATCH($B269,[2]掉落汇总!$D$1:$M$1)),[2]掉落汇总!$A$2:$A$871,M$1,[2]掉落汇总!$C$2:$C$871,$Q$2)/$Q$3)*宝箱投放计算!L269</f>
        <v>0.36155552960411075</v>
      </c>
      <c r="N269">
        <f ca="1">(SUMIFS(OFFSET([2]掉落汇总!$C$2:$C$871,,MATCH($B269,[2]掉落汇总!$D$1:$M$1)),[2]掉落汇总!$A$2:$A$871,N$1,[2]掉落汇总!$C$2:$C$871,$Q$1)+SUMIFS(OFFSET([2]掉落汇总!$C$2:$C$871,,MATCH($B269,[2]掉落汇总!$D$1:$M$1)),[2]掉落汇总!$A$2:$A$871,N$1,[2]掉落汇总!$C$2:$C$871,$Q$2)/$Q$3)*宝箱投放计算!M269</f>
        <v>8.4091467912466203E-2</v>
      </c>
      <c r="O269">
        <f ca="1">(SUMIFS(OFFSET([2]掉落汇总!$C$2:$C$871,,MATCH($B269,[2]掉落汇总!$D$1:$M$1)),[2]掉落汇总!$A$2:$A$871,O$1,[2]掉落汇总!$C$2:$C$871,$Q$1)+SUMIFS(OFFSET([2]掉落汇总!$C$2:$C$871,,MATCH($B269,[2]掉落汇总!$D$1:$M$1)),[2]掉落汇总!$A$2:$A$871,O$1,[2]掉落汇总!$C$2:$C$871,$Q$2)/$Q$3)*宝箱投放计算!N269</f>
        <v>0.17426381605486088</v>
      </c>
    </row>
    <row r="270" spans="1:15" x14ac:dyDescent="0.2">
      <c r="A270">
        <f>玩家成长时间线!A270</f>
        <v>269</v>
      </c>
      <c r="B270">
        <f>玩家成长时间线!B270</f>
        <v>9</v>
      </c>
      <c r="C270">
        <f ca="1">SUM($D$2:D270)</f>
        <v>1007.0060386734708</v>
      </c>
      <c r="D270">
        <f t="shared" ca="1" si="4"/>
        <v>6.4249874560744313</v>
      </c>
      <c r="E270">
        <f ca="1">(SUMIFS(OFFSET([2]掉落汇总!$C$2:$C$871,,MATCH($B270,[2]掉落汇总!$D$1:$M$1)),[2]掉落汇总!$A$2:$A$871,E$1,[2]掉落汇总!$C$2:$C$871,$Q$1)+SUMIFS(OFFSET([2]掉落汇总!$C$2:$C$871,,MATCH($B270,[2]掉落汇总!$D$1:$M$1)),[2]掉落汇总!$A$2:$A$871,E$1,[2]掉落汇总!$C$2:$C$871,$Q$2)/$Q$3)*宝箱投放计算!D270</f>
        <v>1.1366735005452562</v>
      </c>
      <c r="F270">
        <f ca="1">(SUMIFS(OFFSET([2]掉落汇总!$C$2:$C$871,,MATCH($B270,[2]掉落汇总!$D$1:$M$1)),[2]掉落汇总!$A$2:$A$871,F$1,[2]掉落汇总!$C$2:$C$871,$Q$1)+SUMIFS(OFFSET([2]掉落汇总!$C$2:$C$871,,MATCH($B270,[2]掉落汇总!$D$1:$M$1)),[2]掉落汇总!$A$2:$A$871,F$1,[2]掉落汇总!$C$2:$C$871,$Q$2)/$Q$3)*宝箱投放计算!E270</f>
        <v>1.3244406196213427</v>
      </c>
      <c r="G270">
        <f ca="1">(SUMIFS(OFFSET([2]掉落汇总!$C$2:$C$871,,MATCH($B270,[2]掉落汇总!$D$1:$M$1)),[2]掉落汇总!$A$2:$A$871,G$1,[2]掉落汇总!$C$2:$C$871,$Q$1)+SUMIFS(OFFSET([2]掉落汇总!$C$2:$C$871,,MATCH($B270,[2]掉落汇总!$D$1:$M$1)),[2]掉落汇总!$A$2:$A$871,G$1,[2]掉落汇总!$C$2:$C$871,$Q$2)/$Q$3)*宝箱投放计算!F270</f>
        <v>0</v>
      </c>
      <c r="H270">
        <f ca="1">(SUMIFS(OFFSET([2]掉落汇总!$C$2:$C$871,,MATCH($B270,[2]掉落汇总!$D$1:$M$1)),[2]掉落汇总!$A$2:$A$871,H$1,[2]掉落汇总!$C$2:$C$871,$Q$1)+SUMIFS(OFFSET([2]掉落汇总!$C$2:$C$871,,MATCH($B270,[2]掉落汇总!$D$1:$M$1)),[2]掉落汇总!$A$2:$A$871,H$1,[2]掉落汇总!$C$2:$C$871,$Q$2)/$Q$3)*宝箱投放计算!G270</f>
        <v>0</v>
      </c>
      <c r="I270">
        <f ca="1">(SUMIFS(OFFSET([2]掉落汇总!$C$2:$C$871,,MATCH($B270,[2]掉落汇总!$D$1:$M$1)),[2]掉落汇总!$A$2:$A$871,I$1,[2]掉落汇总!$C$2:$C$871,$Q$1)+SUMIFS(OFFSET([2]掉落汇总!$C$2:$C$871,,MATCH($B270,[2]掉落汇总!$D$1:$M$1)),[2]掉落汇总!$A$2:$A$871,I$1,[2]掉落汇总!$C$2:$C$871,$Q$2)/$Q$3)*宝箱投放计算!H270</f>
        <v>0.8346213292117467</v>
      </c>
      <c r="J270">
        <f ca="1">(SUMIFS(OFFSET([2]掉落汇总!$C$2:$C$871,,MATCH($B270,[2]掉落汇总!$D$1:$M$1)),[2]掉落汇总!$A$2:$A$871,J$1,[2]掉落汇总!$C$2:$C$871,$Q$1)+SUMIFS(OFFSET([2]掉落汇总!$C$2:$C$871,,MATCH($B270,[2]掉落汇总!$D$1:$M$1)),[2]掉落汇总!$A$2:$A$871,J$1,[2]掉落汇总!$C$2:$C$871,$Q$2)/$Q$3)*宝箱投放计算!I270</f>
        <v>2.1441176470588235</v>
      </c>
      <c r="K270">
        <f ca="1">(SUMIFS(OFFSET([2]掉落汇总!$C$2:$C$871,,MATCH($B270,[2]掉落汇总!$D$1:$M$1)),[2]掉落汇总!$A$2:$A$871,K$1,[2]掉落汇总!$C$2:$C$871,$Q$1)+SUMIFS(OFFSET([2]掉落汇总!$C$2:$C$871,,MATCH($B270,[2]掉落汇总!$D$1:$M$1)),[2]掉落汇总!$A$2:$A$871,K$1,[2]掉落汇总!$C$2:$C$871,$Q$2)/$Q$3)*宝箱投放计算!J270</f>
        <v>0</v>
      </c>
      <c r="L270">
        <f ca="1">(SUMIFS(OFFSET([2]掉落汇总!$C$2:$C$871,,MATCH($B270,[2]掉落汇总!$D$1:$M$1)),[2]掉落汇总!$A$2:$A$871,L$1,[2]掉落汇总!$C$2:$C$871,$Q$1)+SUMIFS(OFFSET([2]掉落汇总!$C$2:$C$871,,MATCH($B270,[2]掉落汇总!$D$1:$M$1)),[2]掉落汇总!$A$2:$A$871,L$1,[2]掉落汇总!$C$2:$C$871,$Q$2)/$Q$3)*宝箱投放计算!K270</f>
        <v>0.36522354606582519</v>
      </c>
      <c r="M270">
        <f ca="1">(SUMIFS(OFFSET([2]掉落汇总!$C$2:$C$871,,MATCH($B270,[2]掉落汇总!$D$1:$M$1)),[2]掉落汇总!$A$2:$A$871,M$1,[2]掉落汇总!$C$2:$C$871,$Q$1)+SUMIFS(OFFSET([2]掉落汇总!$C$2:$C$871,,MATCH($B270,[2]掉落汇总!$D$1:$M$1)),[2]掉落汇总!$A$2:$A$871,M$1,[2]掉落汇总!$C$2:$C$871,$Q$2)/$Q$3)*宝箱投放计算!L270</f>
        <v>0.36155552960411075</v>
      </c>
      <c r="N270">
        <f ca="1">(SUMIFS(OFFSET([2]掉落汇总!$C$2:$C$871,,MATCH($B270,[2]掉落汇总!$D$1:$M$1)),[2]掉落汇总!$A$2:$A$871,N$1,[2]掉落汇总!$C$2:$C$871,$Q$1)+SUMIFS(OFFSET([2]掉落汇总!$C$2:$C$871,,MATCH($B270,[2]掉落汇总!$D$1:$M$1)),[2]掉落汇总!$A$2:$A$871,N$1,[2]掉落汇总!$C$2:$C$871,$Q$2)/$Q$3)*宝箱投放计算!M270</f>
        <v>8.4091467912466203E-2</v>
      </c>
      <c r="O270">
        <f ca="1">(SUMIFS(OFFSET([2]掉落汇总!$C$2:$C$871,,MATCH($B270,[2]掉落汇总!$D$1:$M$1)),[2]掉落汇总!$A$2:$A$871,O$1,[2]掉落汇总!$C$2:$C$871,$Q$1)+SUMIFS(OFFSET([2]掉落汇总!$C$2:$C$871,,MATCH($B270,[2]掉落汇总!$D$1:$M$1)),[2]掉落汇总!$A$2:$A$871,O$1,[2]掉落汇总!$C$2:$C$871,$Q$2)/$Q$3)*宝箱投放计算!N270</f>
        <v>0.17426381605486088</v>
      </c>
    </row>
    <row r="271" spans="1:15" x14ac:dyDescent="0.2">
      <c r="A271">
        <f>玩家成长时间线!A271</f>
        <v>270</v>
      </c>
      <c r="B271">
        <f>玩家成长时间线!B271</f>
        <v>9</v>
      </c>
      <c r="C271">
        <f ca="1">SUM($D$2:D271)</f>
        <v>1010.4569981674514</v>
      </c>
      <c r="D271">
        <f t="shared" ca="1" si="4"/>
        <v>3.450959493980525</v>
      </c>
      <c r="E271">
        <f ca="1">(SUMIFS(OFFSET([2]掉落汇总!$C$2:$C$871,,MATCH($B271,[2]掉落汇总!$D$1:$M$1)),[2]掉落汇总!$A$2:$A$871,E$1,[2]掉落汇总!$C$2:$C$871,$Q$1)+SUMIFS(OFFSET([2]掉落汇总!$C$2:$C$871,,MATCH($B271,[2]掉落汇总!$D$1:$M$1)),[2]掉落汇总!$A$2:$A$871,E$1,[2]掉落汇总!$C$2:$C$871,$Q$2)/$Q$3)*宝箱投放计算!D271</f>
        <v>1.1413845147219193</v>
      </c>
      <c r="F271">
        <f ca="1">(SUMIFS(OFFSET([2]掉落汇总!$C$2:$C$871,,MATCH($B271,[2]掉落汇总!$D$1:$M$1)),[2]掉落汇总!$A$2:$A$871,F$1,[2]掉落汇总!$C$2:$C$871,$Q$1)+SUMIFS(OFFSET([2]掉落汇总!$C$2:$C$871,,MATCH($B271,[2]掉落汇总!$D$1:$M$1)),[2]掉落汇总!$A$2:$A$871,F$1,[2]掉落汇总!$C$2:$C$871,$Q$2)/$Q$3)*宝箱投放计算!E271</f>
        <v>1.3244406196213427</v>
      </c>
      <c r="G271">
        <f ca="1">(SUMIFS(OFFSET([2]掉落汇总!$C$2:$C$871,,MATCH($B271,[2]掉落汇总!$D$1:$M$1)),[2]掉落汇总!$A$2:$A$871,G$1,[2]掉落汇总!$C$2:$C$871,$Q$1)+SUMIFS(OFFSET([2]掉落汇总!$C$2:$C$871,,MATCH($B271,[2]掉落汇总!$D$1:$M$1)),[2]掉落汇总!$A$2:$A$871,G$1,[2]掉落汇总!$C$2:$C$871,$Q$2)/$Q$3)*宝箱投放计算!F271</f>
        <v>0</v>
      </c>
      <c r="H271">
        <f ca="1">(SUMIFS(OFFSET([2]掉落汇总!$C$2:$C$871,,MATCH($B271,[2]掉落汇总!$D$1:$M$1)),[2]掉落汇总!$A$2:$A$871,H$1,[2]掉落汇总!$C$2:$C$871,$Q$1)+SUMIFS(OFFSET([2]掉落汇总!$C$2:$C$871,,MATCH($B271,[2]掉落汇总!$D$1:$M$1)),[2]掉落汇总!$A$2:$A$871,H$1,[2]掉落汇总!$C$2:$C$871,$Q$2)/$Q$3)*宝箱投放计算!G271</f>
        <v>0</v>
      </c>
      <c r="I271">
        <f ca="1">(SUMIFS(OFFSET([2]掉落汇总!$C$2:$C$871,,MATCH($B271,[2]掉落汇总!$D$1:$M$1)),[2]掉落汇总!$A$2:$A$871,I$1,[2]掉落汇总!$C$2:$C$871,$Q$1)+SUMIFS(OFFSET([2]掉落汇总!$C$2:$C$871,,MATCH($B271,[2]掉落汇总!$D$1:$M$1)),[2]掉落汇总!$A$2:$A$871,I$1,[2]掉落汇总!$C$2:$C$871,$Q$2)/$Q$3)*宝箱投放计算!H271</f>
        <v>0</v>
      </c>
      <c r="J271">
        <f ca="1">(SUMIFS(OFFSET([2]掉落汇总!$C$2:$C$871,,MATCH($B271,[2]掉落汇总!$D$1:$M$1)),[2]掉落汇总!$A$2:$A$871,J$1,[2]掉落汇总!$C$2:$C$871,$Q$1)+SUMIFS(OFFSET([2]掉落汇总!$C$2:$C$871,,MATCH($B271,[2]掉落汇总!$D$1:$M$1)),[2]掉落汇总!$A$2:$A$871,J$1,[2]掉落汇总!$C$2:$C$871,$Q$2)/$Q$3)*宝箱投放计算!I271</f>
        <v>0</v>
      </c>
      <c r="K271">
        <f ca="1">(SUMIFS(OFFSET([2]掉落汇总!$C$2:$C$871,,MATCH($B271,[2]掉落汇总!$D$1:$M$1)),[2]掉落汇总!$A$2:$A$871,K$1,[2]掉落汇总!$C$2:$C$871,$Q$1)+SUMIFS(OFFSET([2]掉落汇总!$C$2:$C$871,,MATCH($B271,[2]掉落汇总!$D$1:$M$1)),[2]掉落汇总!$A$2:$A$871,K$1,[2]掉落汇总!$C$2:$C$871,$Q$2)/$Q$3)*宝箱投放计算!J271</f>
        <v>0</v>
      </c>
      <c r="L271">
        <f ca="1">(SUMIFS(OFFSET([2]掉落汇总!$C$2:$C$871,,MATCH($B271,[2]掉落汇总!$D$1:$M$1)),[2]掉落汇总!$A$2:$A$871,L$1,[2]掉落汇总!$C$2:$C$871,$Q$1)+SUMIFS(OFFSET([2]掉落汇总!$C$2:$C$871,,MATCH($B271,[2]掉落汇总!$D$1:$M$1)),[2]掉落汇总!$A$2:$A$871,L$1,[2]掉落汇总!$C$2:$C$871,$Q$2)/$Q$3)*宝箱投放计算!K271</f>
        <v>0.36522354606582519</v>
      </c>
      <c r="M271">
        <f ca="1">(SUMIFS(OFFSET([2]掉落汇总!$C$2:$C$871,,MATCH($B271,[2]掉落汇总!$D$1:$M$1)),[2]掉落汇总!$A$2:$A$871,M$1,[2]掉落汇总!$C$2:$C$871,$Q$1)+SUMIFS(OFFSET([2]掉落汇总!$C$2:$C$871,,MATCH($B271,[2]掉落汇总!$D$1:$M$1)),[2]掉落汇总!$A$2:$A$871,M$1,[2]掉落汇总!$C$2:$C$871,$Q$2)/$Q$3)*宝箱投放计算!L271</f>
        <v>0.36155552960411075</v>
      </c>
      <c r="N271">
        <f ca="1">(SUMIFS(OFFSET([2]掉落汇总!$C$2:$C$871,,MATCH($B271,[2]掉落汇总!$D$1:$M$1)),[2]掉落汇总!$A$2:$A$871,N$1,[2]掉落汇总!$C$2:$C$871,$Q$1)+SUMIFS(OFFSET([2]掉落汇总!$C$2:$C$871,,MATCH($B271,[2]掉落汇总!$D$1:$M$1)),[2]掉落汇总!$A$2:$A$871,N$1,[2]掉落汇总!$C$2:$C$871,$Q$2)/$Q$3)*宝箱投放计算!M271</f>
        <v>8.4091467912466203E-2</v>
      </c>
      <c r="O271">
        <f ca="1">(SUMIFS(OFFSET([2]掉落汇总!$C$2:$C$871,,MATCH($B271,[2]掉落汇总!$D$1:$M$1)),[2]掉落汇总!$A$2:$A$871,O$1,[2]掉落汇总!$C$2:$C$871,$Q$1)+SUMIFS(OFFSET([2]掉落汇总!$C$2:$C$871,,MATCH($B271,[2]掉落汇总!$D$1:$M$1)),[2]掉落汇总!$A$2:$A$871,O$1,[2]掉落汇总!$C$2:$C$871,$Q$2)/$Q$3)*宝箱投放计算!N271</f>
        <v>0.17426381605486088</v>
      </c>
    </row>
    <row r="272" spans="1:15" x14ac:dyDescent="0.2">
      <c r="A272">
        <f>玩家成长时间线!A272</f>
        <v>271</v>
      </c>
      <c r="B272">
        <f>玩家成长时间线!B272</f>
        <v>9</v>
      </c>
      <c r="C272">
        <f ca="1">SUM($D$2:D272)</f>
        <v>1014.0068889591419</v>
      </c>
      <c r="D272">
        <f t="shared" ca="1" si="4"/>
        <v>3.5498907916904483</v>
      </c>
      <c r="E272">
        <f ca="1">(SUMIFS(OFFSET([2]掉落汇总!$C$2:$C$871,,MATCH($B272,[2]掉落汇总!$D$1:$M$1)),[2]掉落汇总!$A$2:$A$871,E$1,[2]掉落汇总!$C$2:$C$871,$Q$1)+SUMIFS(OFFSET([2]掉落汇总!$C$2:$C$871,,MATCH($B272,[2]掉落汇总!$D$1:$M$1)),[2]掉落汇总!$A$2:$A$871,E$1,[2]掉落汇总!$C$2:$C$871,$Q$2)/$Q$3)*宝箱投放计算!D272</f>
        <v>1.2403158124318427</v>
      </c>
      <c r="F272">
        <f ca="1">(SUMIFS(OFFSET([2]掉落汇总!$C$2:$C$871,,MATCH($B272,[2]掉落汇总!$D$1:$M$1)),[2]掉落汇总!$A$2:$A$871,F$1,[2]掉落汇总!$C$2:$C$871,$Q$1)+SUMIFS(OFFSET([2]掉落汇总!$C$2:$C$871,,MATCH($B272,[2]掉落汇总!$D$1:$M$1)),[2]掉落汇总!$A$2:$A$871,F$1,[2]掉落汇总!$C$2:$C$871,$Q$2)/$Q$3)*宝箱投放计算!E272</f>
        <v>1.3244406196213427</v>
      </c>
      <c r="G272">
        <f ca="1">(SUMIFS(OFFSET([2]掉落汇总!$C$2:$C$871,,MATCH($B272,[2]掉落汇总!$D$1:$M$1)),[2]掉落汇总!$A$2:$A$871,G$1,[2]掉落汇总!$C$2:$C$871,$Q$1)+SUMIFS(OFFSET([2]掉落汇总!$C$2:$C$871,,MATCH($B272,[2]掉落汇总!$D$1:$M$1)),[2]掉落汇总!$A$2:$A$871,G$1,[2]掉落汇总!$C$2:$C$871,$Q$2)/$Q$3)*宝箱投放计算!F272</f>
        <v>0</v>
      </c>
      <c r="H272">
        <f ca="1">(SUMIFS(OFFSET([2]掉落汇总!$C$2:$C$871,,MATCH($B272,[2]掉落汇总!$D$1:$M$1)),[2]掉落汇总!$A$2:$A$871,H$1,[2]掉落汇总!$C$2:$C$871,$Q$1)+SUMIFS(OFFSET([2]掉落汇总!$C$2:$C$871,,MATCH($B272,[2]掉落汇总!$D$1:$M$1)),[2]掉落汇总!$A$2:$A$871,H$1,[2]掉落汇总!$C$2:$C$871,$Q$2)/$Q$3)*宝箱投放计算!G272</f>
        <v>0</v>
      </c>
      <c r="I272">
        <f ca="1">(SUMIFS(OFFSET([2]掉落汇总!$C$2:$C$871,,MATCH($B272,[2]掉落汇总!$D$1:$M$1)),[2]掉落汇总!$A$2:$A$871,I$1,[2]掉落汇总!$C$2:$C$871,$Q$1)+SUMIFS(OFFSET([2]掉落汇总!$C$2:$C$871,,MATCH($B272,[2]掉落汇总!$D$1:$M$1)),[2]掉落汇总!$A$2:$A$871,I$1,[2]掉落汇总!$C$2:$C$871,$Q$2)/$Q$3)*宝箱投放计算!H272</f>
        <v>0</v>
      </c>
      <c r="J272">
        <f ca="1">(SUMIFS(OFFSET([2]掉落汇总!$C$2:$C$871,,MATCH($B272,[2]掉落汇总!$D$1:$M$1)),[2]掉落汇总!$A$2:$A$871,J$1,[2]掉落汇总!$C$2:$C$871,$Q$1)+SUMIFS(OFFSET([2]掉落汇总!$C$2:$C$871,,MATCH($B272,[2]掉落汇总!$D$1:$M$1)),[2]掉落汇总!$A$2:$A$871,J$1,[2]掉落汇总!$C$2:$C$871,$Q$2)/$Q$3)*宝箱投放计算!I272</f>
        <v>0</v>
      </c>
      <c r="K272">
        <f ca="1">(SUMIFS(OFFSET([2]掉落汇总!$C$2:$C$871,,MATCH($B272,[2]掉落汇总!$D$1:$M$1)),[2]掉落汇总!$A$2:$A$871,K$1,[2]掉落汇总!$C$2:$C$871,$Q$1)+SUMIFS(OFFSET([2]掉落汇总!$C$2:$C$871,,MATCH($B272,[2]掉落汇总!$D$1:$M$1)),[2]掉落汇总!$A$2:$A$871,K$1,[2]掉落汇总!$C$2:$C$871,$Q$2)/$Q$3)*宝箱投放计算!J272</f>
        <v>0</v>
      </c>
      <c r="L272">
        <f ca="1">(SUMIFS(OFFSET([2]掉落汇总!$C$2:$C$871,,MATCH($B272,[2]掉落汇总!$D$1:$M$1)),[2]掉落汇总!$A$2:$A$871,L$1,[2]掉落汇总!$C$2:$C$871,$Q$1)+SUMIFS(OFFSET([2]掉落汇总!$C$2:$C$871,,MATCH($B272,[2]掉落汇总!$D$1:$M$1)),[2]掉落汇总!$A$2:$A$871,L$1,[2]掉落汇总!$C$2:$C$871,$Q$2)/$Q$3)*宝箱投放计算!K272</f>
        <v>0.36522354606582519</v>
      </c>
      <c r="M272">
        <f ca="1">(SUMIFS(OFFSET([2]掉落汇总!$C$2:$C$871,,MATCH($B272,[2]掉落汇总!$D$1:$M$1)),[2]掉落汇总!$A$2:$A$871,M$1,[2]掉落汇总!$C$2:$C$871,$Q$1)+SUMIFS(OFFSET([2]掉落汇总!$C$2:$C$871,,MATCH($B272,[2]掉落汇总!$D$1:$M$1)),[2]掉落汇总!$A$2:$A$871,M$1,[2]掉落汇总!$C$2:$C$871,$Q$2)/$Q$3)*宝箱投放计算!L272</f>
        <v>0.36155552960411075</v>
      </c>
      <c r="N272">
        <f ca="1">(SUMIFS(OFFSET([2]掉落汇总!$C$2:$C$871,,MATCH($B272,[2]掉落汇总!$D$1:$M$1)),[2]掉落汇总!$A$2:$A$871,N$1,[2]掉落汇总!$C$2:$C$871,$Q$1)+SUMIFS(OFFSET([2]掉落汇总!$C$2:$C$871,,MATCH($B272,[2]掉落汇总!$D$1:$M$1)),[2]掉落汇总!$A$2:$A$871,N$1,[2]掉落汇总!$C$2:$C$871,$Q$2)/$Q$3)*宝箱投放计算!M272</f>
        <v>8.4091467912466203E-2</v>
      </c>
      <c r="O272">
        <f ca="1">(SUMIFS(OFFSET([2]掉落汇总!$C$2:$C$871,,MATCH($B272,[2]掉落汇总!$D$1:$M$1)),[2]掉落汇总!$A$2:$A$871,O$1,[2]掉落汇总!$C$2:$C$871,$Q$1)+SUMIFS(OFFSET([2]掉落汇总!$C$2:$C$871,,MATCH($B272,[2]掉落汇总!$D$1:$M$1)),[2]掉落汇总!$A$2:$A$871,O$1,[2]掉落汇总!$C$2:$C$871,$Q$2)/$Q$3)*宝箱投放计算!N272</f>
        <v>0.17426381605486088</v>
      </c>
    </row>
    <row r="273" spans="1:15" x14ac:dyDescent="0.2">
      <c r="A273">
        <f>玩家成长时间线!A273</f>
        <v>272</v>
      </c>
      <c r="B273">
        <f>玩家成长时间线!B273</f>
        <v>10</v>
      </c>
      <c r="C273">
        <f ca="1">SUM($D$2:D273)</f>
        <v>1019.5586013831496</v>
      </c>
      <c r="D273">
        <f t="shared" ca="1" si="4"/>
        <v>5.5517124240077882</v>
      </c>
      <c r="E273">
        <f ca="1">(SUMIFS(OFFSET([2]掉落汇总!$C$2:$C$871,,MATCH($B273,[2]掉落汇总!$D$1:$M$1)),[2]掉落汇总!$A$2:$A$871,E$1,[2]掉落汇总!$C$2:$C$871,$Q$1)+SUMIFS(OFFSET([2]掉落汇总!$C$2:$C$871,,MATCH($B273,[2]掉落汇总!$D$1:$M$1)),[2]掉落汇总!$A$2:$A$871,E$1,[2]掉落汇总!$C$2:$C$871,$Q$2)/$Q$3)*宝箱投放计算!D273</f>
        <v>1.1102468174644924</v>
      </c>
      <c r="F273">
        <f ca="1">(SUMIFS(OFFSET([2]掉落汇总!$C$2:$C$871,,MATCH($B273,[2]掉落汇总!$D$1:$M$1)),[2]掉落汇总!$A$2:$A$871,F$1,[2]掉落汇总!$C$2:$C$871,$Q$1)+SUMIFS(OFFSET([2]掉落汇总!$C$2:$C$871,,MATCH($B273,[2]掉落汇总!$D$1:$M$1)),[2]掉落汇总!$A$2:$A$871,F$1,[2]掉落汇总!$C$2:$C$871,$Q$2)/$Q$3)*宝箱投放计算!E273</f>
        <v>1.3244406196213427</v>
      </c>
      <c r="G273">
        <f ca="1">(SUMIFS(OFFSET([2]掉落汇总!$C$2:$C$871,,MATCH($B273,[2]掉落汇总!$D$1:$M$1)),[2]掉落汇总!$A$2:$A$871,G$1,[2]掉落汇总!$C$2:$C$871,$Q$1)+SUMIFS(OFFSET([2]掉落汇总!$C$2:$C$871,,MATCH($B273,[2]掉落汇总!$D$1:$M$1)),[2]掉落汇总!$A$2:$A$871,G$1,[2]掉落汇总!$C$2:$C$871,$Q$2)/$Q$3)*宝箱投放计算!F273</f>
        <v>0</v>
      </c>
      <c r="H273">
        <f ca="1">(SUMIFS(OFFSET([2]掉落汇总!$C$2:$C$871,,MATCH($B273,[2]掉落汇总!$D$1:$M$1)),[2]掉落汇总!$A$2:$A$871,H$1,[2]掉落汇总!$C$2:$C$871,$Q$1)+SUMIFS(OFFSET([2]掉落汇总!$C$2:$C$871,,MATCH($B273,[2]掉落汇总!$D$1:$M$1)),[2]掉落汇总!$A$2:$A$871,H$1,[2]掉落汇总!$C$2:$C$871,$Q$2)/$Q$3)*宝箱投放计算!G273</f>
        <v>0</v>
      </c>
      <c r="I273">
        <f ca="1">(SUMIFS(OFFSET([2]掉落汇总!$C$2:$C$871,,MATCH($B273,[2]掉落汇总!$D$1:$M$1)),[2]掉落汇总!$A$2:$A$871,I$1,[2]掉落汇总!$C$2:$C$871,$Q$1)+SUMIFS(OFFSET([2]掉落汇总!$C$2:$C$871,,MATCH($B273,[2]掉落汇总!$D$1:$M$1)),[2]掉落汇总!$A$2:$A$871,I$1,[2]掉落汇总!$C$2:$C$871,$Q$2)/$Q$3)*宝箱投放计算!H273</f>
        <v>0</v>
      </c>
      <c r="J273">
        <f ca="1">(SUMIFS(OFFSET([2]掉落汇总!$C$2:$C$871,,MATCH($B273,[2]掉落汇总!$D$1:$M$1)),[2]掉落汇总!$A$2:$A$871,J$1,[2]掉落汇总!$C$2:$C$871,$Q$1)+SUMIFS(OFFSET([2]掉落汇总!$C$2:$C$871,,MATCH($B273,[2]掉落汇总!$D$1:$M$1)),[2]掉落汇总!$A$2:$A$871,J$1,[2]掉落汇总!$C$2:$C$871,$Q$2)/$Q$3)*宝箱投放计算!I273</f>
        <v>2.1318906272846903</v>
      </c>
      <c r="K273">
        <f ca="1">(SUMIFS(OFFSET([2]掉落汇总!$C$2:$C$871,,MATCH($B273,[2]掉落汇总!$D$1:$M$1)),[2]掉落汇总!$A$2:$A$871,K$1,[2]掉落汇总!$C$2:$C$871,$Q$1)+SUMIFS(OFFSET([2]掉落汇总!$C$2:$C$871,,MATCH($B273,[2]掉落汇总!$D$1:$M$1)),[2]掉落汇总!$A$2:$A$871,K$1,[2]掉落汇总!$C$2:$C$871,$Q$2)/$Q$3)*宝箱投放计算!J273</f>
        <v>0</v>
      </c>
      <c r="L273">
        <f ca="1">(SUMIFS(OFFSET([2]掉落汇总!$C$2:$C$871,,MATCH($B273,[2]掉落汇总!$D$1:$M$1)),[2]掉落汇总!$A$2:$A$871,L$1,[2]掉落汇总!$C$2:$C$871,$Q$1)+SUMIFS(OFFSET([2]掉落汇总!$C$2:$C$871,,MATCH($B273,[2]掉落汇总!$D$1:$M$1)),[2]掉落汇总!$A$2:$A$871,L$1,[2]掉落汇总!$C$2:$C$871,$Q$2)/$Q$3)*宝箱投放计算!K273</f>
        <v>0.36522354606582519</v>
      </c>
      <c r="M273">
        <f ca="1">(SUMIFS(OFFSET([2]掉落汇总!$C$2:$C$871,,MATCH($B273,[2]掉落汇总!$D$1:$M$1)),[2]掉落汇总!$A$2:$A$871,M$1,[2]掉落汇总!$C$2:$C$871,$Q$1)+SUMIFS(OFFSET([2]掉落汇总!$C$2:$C$871,,MATCH($B273,[2]掉落汇总!$D$1:$M$1)),[2]掉落汇总!$A$2:$A$871,M$1,[2]掉落汇总!$C$2:$C$871,$Q$2)/$Q$3)*宝箱投放计算!L273</f>
        <v>0.36155552960411075</v>
      </c>
      <c r="N273">
        <f ca="1">(SUMIFS(OFFSET([2]掉落汇总!$C$2:$C$871,,MATCH($B273,[2]掉落汇总!$D$1:$M$1)),[2]掉落汇总!$A$2:$A$871,N$1,[2]掉落汇总!$C$2:$C$871,$Q$1)+SUMIFS(OFFSET([2]掉落汇总!$C$2:$C$871,,MATCH($B273,[2]掉落汇总!$D$1:$M$1)),[2]掉落汇总!$A$2:$A$871,N$1,[2]掉落汇总!$C$2:$C$871,$Q$2)/$Q$3)*宝箱投放计算!M273</f>
        <v>8.4091467912466203E-2</v>
      </c>
      <c r="O273">
        <f ca="1">(SUMIFS(OFFSET([2]掉落汇总!$C$2:$C$871,,MATCH($B273,[2]掉落汇总!$D$1:$M$1)),[2]掉落汇总!$A$2:$A$871,O$1,[2]掉落汇总!$C$2:$C$871,$Q$1)+SUMIFS(OFFSET([2]掉落汇总!$C$2:$C$871,,MATCH($B273,[2]掉落汇总!$D$1:$M$1)),[2]掉落汇总!$A$2:$A$871,O$1,[2]掉落汇总!$C$2:$C$871,$Q$2)/$Q$3)*宝箱投放计算!N273</f>
        <v>0.17426381605486088</v>
      </c>
    </row>
    <row r="274" spans="1:15" x14ac:dyDescent="0.2">
      <c r="A274">
        <f>玩家成长时间线!A274</f>
        <v>273</v>
      </c>
      <c r="B274">
        <f>玩家成长时间线!B274</f>
        <v>10</v>
      </c>
      <c r="C274">
        <f ca="1">SUM($D$2:D274)</f>
        <v>1022.982968156201</v>
      </c>
      <c r="D274">
        <f t="shared" ca="1" si="4"/>
        <v>3.4243667730513461</v>
      </c>
      <c r="E274">
        <f ca="1">(SUMIFS(OFFSET([2]掉落汇总!$C$2:$C$871,,MATCH($B274,[2]掉落汇总!$D$1:$M$1)),[2]掉落汇总!$A$2:$A$871,E$1,[2]掉落汇总!$C$2:$C$871,$Q$1)+SUMIFS(OFFSET([2]掉落汇总!$C$2:$C$871,,MATCH($B274,[2]掉落汇总!$D$1:$M$1)),[2]掉落汇总!$A$2:$A$871,E$1,[2]掉落汇总!$C$2:$C$871,$Q$2)/$Q$3)*宝箱投放计算!D274</f>
        <v>1.1147917937927405</v>
      </c>
      <c r="F274">
        <f ca="1">(SUMIFS(OFFSET([2]掉落汇总!$C$2:$C$871,,MATCH($B274,[2]掉落汇总!$D$1:$M$1)),[2]掉落汇总!$A$2:$A$871,F$1,[2]掉落汇总!$C$2:$C$871,$Q$1)+SUMIFS(OFFSET([2]掉落汇总!$C$2:$C$871,,MATCH($B274,[2]掉落汇总!$D$1:$M$1)),[2]掉落汇总!$A$2:$A$871,F$1,[2]掉落汇总!$C$2:$C$871,$Q$2)/$Q$3)*宝箱投放计算!E274</f>
        <v>1.3244406196213427</v>
      </c>
      <c r="G274">
        <f ca="1">(SUMIFS(OFFSET([2]掉落汇总!$C$2:$C$871,,MATCH($B274,[2]掉落汇总!$D$1:$M$1)),[2]掉落汇总!$A$2:$A$871,G$1,[2]掉落汇总!$C$2:$C$871,$Q$1)+SUMIFS(OFFSET([2]掉落汇总!$C$2:$C$871,,MATCH($B274,[2]掉落汇总!$D$1:$M$1)),[2]掉落汇总!$A$2:$A$871,G$1,[2]掉落汇总!$C$2:$C$871,$Q$2)/$Q$3)*宝箱投放计算!F274</f>
        <v>0</v>
      </c>
      <c r="H274">
        <f ca="1">(SUMIFS(OFFSET([2]掉落汇总!$C$2:$C$871,,MATCH($B274,[2]掉落汇总!$D$1:$M$1)),[2]掉落汇总!$A$2:$A$871,H$1,[2]掉落汇总!$C$2:$C$871,$Q$1)+SUMIFS(OFFSET([2]掉落汇总!$C$2:$C$871,,MATCH($B274,[2]掉落汇总!$D$1:$M$1)),[2]掉落汇总!$A$2:$A$871,H$1,[2]掉落汇总!$C$2:$C$871,$Q$2)/$Q$3)*宝箱投放计算!G274</f>
        <v>0</v>
      </c>
      <c r="I274">
        <f ca="1">(SUMIFS(OFFSET([2]掉落汇总!$C$2:$C$871,,MATCH($B274,[2]掉落汇总!$D$1:$M$1)),[2]掉落汇总!$A$2:$A$871,I$1,[2]掉落汇总!$C$2:$C$871,$Q$1)+SUMIFS(OFFSET([2]掉落汇总!$C$2:$C$871,,MATCH($B274,[2]掉落汇总!$D$1:$M$1)),[2]掉落汇总!$A$2:$A$871,I$1,[2]掉落汇总!$C$2:$C$871,$Q$2)/$Q$3)*宝箱投放计算!H274</f>
        <v>0</v>
      </c>
      <c r="J274">
        <f ca="1">(SUMIFS(OFFSET([2]掉落汇总!$C$2:$C$871,,MATCH($B274,[2]掉落汇总!$D$1:$M$1)),[2]掉落汇总!$A$2:$A$871,J$1,[2]掉落汇总!$C$2:$C$871,$Q$1)+SUMIFS(OFFSET([2]掉落汇总!$C$2:$C$871,,MATCH($B274,[2]掉落汇总!$D$1:$M$1)),[2]掉落汇总!$A$2:$A$871,J$1,[2]掉落汇总!$C$2:$C$871,$Q$2)/$Q$3)*宝箱投放计算!I274</f>
        <v>0</v>
      </c>
      <c r="K274">
        <f ca="1">(SUMIFS(OFFSET([2]掉落汇总!$C$2:$C$871,,MATCH($B274,[2]掉落汇总!$D$1:$M$1)),[2]掉落汇总!$A$2:$A$871,K$1,[2]掉落汇总!$C$2:$C$871,$Q$1)+SUMIFS(OFFSET([2]掉落汇总!$C$2:$C$871,,MATCH($B274,[2]掉落汇总!$D$1:$M$1)),[2]掉落汇总!$A$2:$A$871,K$1,[2]掉落汇总!$C$2:$C$871,$Q$2)/$Q$3)*宝箱投放计算!J274</f>
        <v>0</v>
      </c>
      <c r="L274">
        <f ca="1">(SUMIFS(OFFSET([2]掉落汇总!$C$2:$C$871,,MATCH($B274,[2]掉落汇总!$D$1:$M$1)),[2]掉落汇总!$A$2:$A$871,L$1,[2]掉落汇总!$C$2:$C$871,$Q$1)+SUMIFS(OFFSET([2]掉落汇总!$C$2:$C$871,,MATCH($B274,[2]掉落汇总!$D$1:$M$1)),[2]掉落汇总!$A$2:$A$871,L$1,[2]掉落汇总!$C$2:$C$871,$Q$2)/$Q$3)*宝箱投放计算!K274</f>
        <v>0.36522354606582519</v>
      </c>
      <c r="M274">
        <f ca="1">(SUMIFS(OFFSET([2]掉落汇总!$C$2:$C$871,,MATCH($B274,[2]掉落汇总!$D$1:$M$1)),[2]掉落汇总!$A$2:$A$871,M$1,[2]掉落汇总!$C$2:$C$871,$Q$1)+SUMIFS(OFFSET([2]掉落汇总!$C$2:$C$871,,MATCH($B274,[2]掉落汇总!$D$1:$M$1)),[2]掉落汇总!$A$2:$A$871,M$1,[2]掉落汇总!$C$2:$C$871,$Q$2)/$Q$3)*宝箱投放计算!L274</f>
        <v>0.36155552960411075</v>
      </c>
      <c r="N274">
        <f ca="1">(SUMIFS(OFFSET([2]掉落汇总!$C$2:$C$871,,MATCH($B274,[2]掉落汇总!$D$1:$M$1)),[2]掉落汇总!$A$2:$A$871,N$1,[2]掉落汇总!$C$2:$C$871,$Q$1)+SUMIFS(OFFSET([2]掉落汇总!$C$2:$C$871,,MATCH($B274,[2]掉落汇总!$D$1:$M$1)),[2]掉落汇总!$A$2:$A$871,N$1,[2]掉落汇总!$C$2:$C$871,$Q$2)/$Q$3)*宝箱投放计算!M274</f>
        <v>8.4091467912466203E-2</v>
      </c>
      <c r="O274">
        <f ca="1">(SUMIFS(OFFSET([2]掉落汇总!$C$2:$C$871,,MATCH($B274,[2]掉落汇总!$D$1:$M$1)),[2]掉落汇总!$A$2:$A$871,O$1,[2]掉落汇总!$C$2:$C$871,$Q$1)+SUMIFS(OFFSET([2]掉落汇总!$C$2:$C$871,,MATCH($B274,[2]掉落汇总!$D$1:$M$1)),[2]掉落汇总!$A$2:$A$871,O$1,[2]掉落汇总!$C$2:$C$871,$Q$2)/$Q$3)*宝箱投放计算!N274</f>
        <v>0.17426381605486088</v>
      </c>
    </row>
    <row r="275" spans="1:15" x14ac:dyDescent="0.2">
      <c r="A275">
        <f>玩家成长时间线!A275</f>
        <v>274</v>
      </c>
      <c r="B275">
        <f>玩家成长时间线!B275</f>
        <v>10</v>
      </c>
      <c r="C275">
        <f ca="1">SUM($D$2:D275)</f>
        <v>1026.4118799055805</v>
      </c>
      <c r="D275">
        <f t="shared" ca="1" si="4"/>
        <v>3.4289117493795946</v>
      </c>
      <c r="E275">
        <f ca="1">(SUMIFS(OFFSET([2]掉落汇总!$C$2:$C$871,,MATCH($B275,[2]掉落汇总!$D$1:$M$1)),[2]掉落汇总!$A$2:$A$871,E$1,[2]掉落汇总!$C$2:$C$871,$Q$1)+SUMIFS(OFFSET([2]掉落汇总!$C$2:$C$871,,MATCH($B275,[2]掉落汇总!$D$1:$M$1)),[2]掉落汇总!$A$2:$A$871,E$1,[2]掉落汇总!$C$2:$C$871,$Q$2)/$Q$3)*宝箱投放计算!D275</f>
        <v>1.1193367701209889</v>
      </c>
      <c r="F275">
        <f ca="1">(SUMIFS(OFFSET([2]掉落汇总!$C$2:$C$871,,MATCH($B275,[2]掉落汇总!$D$1:$M$1)),[2]掉落汇总!$A$2:$A$871,F$1,[2]掉落汇总!$C$2:$C$871,$Q$1)+SUMIFS(OFFSET([2]掉落汇总!$C$2:$C$871,,MATCH($B275,[2]掉落汇总!$D$1:$M$1)),[2]掉落汇总!$A$2:$A$871,F$1,[2]掉落汇总!$C$2:$C$871,$Q$2)/$Q$3)*宝箱投放计算!E275</f>
        <v>1.3244406196213427</v>
      </c>
      <c r="G275">
        <f ca="1">(SUMIFS(OFFSET([2]掉落汇总!$C$2:$C$871,,MATCH($B275,[2]掉落汇总!$D$1:$M$1)),[2]掉落汇总!$A$2:$A$871,G$1,[2]掉落汇总!$C$2:$C$871,$Q$1)+SUMIFS(OFFSET([2]掉落汇总!$C$2:$C$871,,MATCH($B275,[2]掉落汇总!$D$1:$M$1)),[2]掉落汇总!$A$2:$A$871,G$1,[2]掉落汇总!$C$2:$C$871,$Q$2)/$Q$3)*宝箱投放计算!F275</f>
        <v>0</v>
      </c>
      <c r="H275">
        <f ca="1">(SUMIFS(OFFSET([2]掉落汇总!$C$2:$C$871,,MATCH($B275,[2]掉落汇总!$D$1:$M$1)),[2]掉落汇总!$A$2:$A$871,H$1,[2]掉落汇总!$C$2:$C$871,$Q$1)+SUMIFS(OFFSET([2]掉落汇总!$C$2:$C$871,,MATCH($B275,[2]掉落汇总!$D$1:$M$1)),[2]掉落汇总!$A$2:$A$871,H$1,[2]掉落汇总!$C$2:$C$871,$Q$2)/$Q$3)*宝箱投放计算!G275</f>
        <v>0</v>
      </c>
      <c r="I275">
        <f ca="1">(SUMIFS(OFFSET([2]掉落汇总!$C$2:$C$871,,MATCH($B275,[2]掉落汇总!$D$1:$M$1)),[2]掉落汇总!$A$2:$A$871,I$1,[2]掉落汇总!$C$2:$C$871,$Q$1)+SUMIFS(OFFSET([2]掉落汇总!$C$2:$C$871,,MATCH($B275,[2]掉落汇总!$D$1:$M$1)),[2]掉落汇总!$A$2:$A$871,I$1,[2]掉落汇总!$C$2:$C$871,$Q$2)/$Q$3)*宝箱投放计算!H275</f>
        <v>0</v>
      </c>
      <c r="J275">
        <f ca="1">(SUMIFS(OFFSET([2]掉落汇总!$C$2:$C$871,,MATCH($B275,[2]掉落汇总!$D$1:$M$1)),[2]掉落汇总!$A$2:$A$871,J$1,[2]掉落汇总!$C$2:$C$871,$Q$1)+SUMIFS(OFFSET([2]掉落汇总!$C$2:$C$871,,MATCH($B275,[2]掉落汇总!$D$1:$M$1)),[2]掉落汇总!$A$2:$A$871,J$1,[2]掉落汇总!$C$2:$C$871,$Q$2)/$Q$3)*宝箱投放计算!I275</f>
        <v>0</v>
      </c>
      <c r="K275">
        <f ca="1">(SUMIFS(OFFSET([2]掉落汇总!$C$2:$C$871,,MATCH($B275,[2]掉落汇总!$D$1:$M$1)),[2]掉落汇总!$A$2:$A$871,K$1,[2]掉落汇总!$C$2:$C$871,$Q$1)+SUMIFS(OFFSET([2]掉落汇总!$C$2:$C$871,,MATCH($B275,[2]掉落汇总!$D$1:$M$1)),[2]掉落汇总!$A$2:$A$871,K$1,[2]掉落汇总!$C$2:$C$871,$Q$2)/$Q$3)*宝箱投放计算!J275</f>
        <v>0</v>
      </c>
      <c r="L275">
        <f ca="1">(SUMIFS(OFFSET([2]掉落汇总!$C$2:$C$871,,MATCH($B275,[2]掉落汇总!$D$1:$M$1)),[2]掉落汇总!$A$2:$A$871,L$1,[2]掉落汇总!$C$2:$C$871,$Q$1)+SUMIFS(OFFSET([2]掉落汇总!$C$2:$C$871,,MATCH($B275,[2]掉落汇总!$D$1:$M$1)),[2]掉落汇总!$A$2:$A$871,L$1,[2]掉落汇总!$C$2:$C$871,$Q$2)/$Q$3)*宝箱投放计算!K275</f>
        <v>0.36522354606582519</v>
      </c>
      <c r="M275">
        <f ca="1">(SUMIFS(OFFSET([2]掉落汇总!$C$2:$C$871,,MATCH($B275,[2]掉落汇总!$D$1:$M$1)),[2]掉落汇总!$A$2:$A$871,M$1,[2]掉落汇总!$C$2:$C$871,$Q$1)+SUMIFS(OFFSET([2]掉落汇总!$C$2:$C$871,,MATCH($B275,[2]掉落汇总!$D$1:$M$1)),[2]掉落汇总!$A$2:$A$871,M$1,[2]掉落汇总!$C$2:$C$871,$Q$2)/$Q$3)*宝箱投放计算!L275</f>
        <v>0.36155552960411075</v>
      </c>
      <c r="N275">
        <f ca="1">(SUMIFS(OFFSET([2]掉落汇总!$C$2:$C$871,,MATCH($B275,[2]掉落汇总!$D$1:$M$1)),[2]掉落汇总!$A$2:$A$871,N$1,[2]掉落汇总!$C$2:$C$871,$Q$1)+SUMIFS(OFFSET([2]掉落汇总!$C$2:$C$871,,MATCH($B275,[2]掉落汇总!$D$1:$M$1)),[2]掉落汇总!$A$2:$A$871,N$1,[2]掉落汇总!$C$2:$C$871,$Q$2)/$Q$3)*宝箱投放计算!M275</f>
        <v>8.4091467912466203E-2</v>
      </c>
      <c r="O275">
        <f ca="1">(SUMIFS(OFFSET([2]掉落汇总!$C$2:$C$871,,MATCH($B275,[2]掉落汇总!$D$1:$M$1)),[2]掉落汇总!$A$2:$A$871,O$1,[2]掉落汇总!$C$2:$C$871,$Q$1)+SUMIFS(OFFSET([2]掉落汇总!$C$2:$C$871,,MATCH($B275,[2]掉落汇总!$D$1:$M$1)),[2]掉落汇总!$A$2:$A$871,O$1,[2]掉落汇总!$C$2:$C$871,$Q$2)/$Q$3)*宝箱投放计算!N275</f>
        <v>0.17426381605486088</v>
      </c>
    </row>
    <row r="276" spans="1:15" x14ac:dyDescent="0.2">
      <c r="A276">
        <f>玩家成长时间线!A276</f>
        <v>275</v>
      </c>
      <c r="B276">
        <f>玩家成长时间线!B276</f>
        <v>10</v>
      </c>
      <c r="C276">
        <f ca="1">SUM($D$2:D276)</f>
        <v>1029.9362361578533</v>
      </c>
      <c r="D276">
        <f t="shared" ca="1" si="4"/>
        <v>3.5243562522728085</v>
      </c>
      <c r="E276">
        <f ca="1">(SUMIFS(OFFSET([2]掉落汇总!$C$2:$C$871,,MATCH($B276,[2]掉落汇总!$D$1:$M$1)),[2]掉落汇总!$A$2:$A$871,E$1,[2]掉落汇总!$C$2:$C$871,$Q$1)+SUMIFS(OFFSET([2]掉落汇总!$C$2:$C$871,,MATCH($B276,[2]掉落汇总!$D$1:$M$1)),[2]掉落汇总!$A$2:$A$871,E$1,[2]掉落汇总!$C$2:$C$871,$Q$2)/$Q$3)*宝箱投放计算!D276</f>
        <v>1.2147812730142029</v>
      </c>
      <c r="F276">
        <f ca="1">(SUMIFS(OFFSET([2]掉落汇总!$C$2:$C$871,,MATCH($B276,[2]掉落汇总!$D$1:$M$1)),[2]掉落汇总!$A$2:$A$871,F$1,[2]掉落汇总!$C$2:$C$871,$Q$1)+SUMIFS(OFFSET([2]掉落汇总!$C$2:$C$871,,MATCH($B276,[2]掉落汇总!$D$1:$M$1)),[2]掉落汇总!$A$2:$A$871,F$1,[2]掉落汇总!$C$2:$C$871,$Q$2)/$Q$3)*宝箱投放计算!E276</f>
        <v>1.3244406196213427</v>
      </c>
      <c r="G276">
        <f ca="1">(SUMIFS(OFFSET([2]掉落汇总!$C$2:$C$871,,MATCH($B276,[2]掉落汇总!$D$1:$M$1)),[2]掉落汇总!$A$2:$A$871,G$1,[2]掉落汇总!$C$2:$C$871,$Q$1)+SUMIFS(OFFSET([2]掉落汇总!$C$2:$C$871,,MATCH($B276,[2]掉落汇总!$D$1:$M$1)),[2]掉落汇总!$A$2:$A$871,G$1,[2]掉落汇总!$C$2:$C$871,$Q$2)/$Q$3)*宝箱投放计算!F276</f>
        <v>0</v>
      </c>
      <c r="H276">
        <f ca="1">(SUMIFS(OFFSET([2]掉落汇总!$C$2:$C$871,,MATCH($B276,[2]掉落汇总!$D$1:$M$1)),[2]掉落汇总!$A$2:$A$871,H$1,[2]掉落汇总!$C$2:$C$871,$Q$1)+SUMIFS(OFFSET([2]掉落汇总!$C$2:$C$871,,MATCH($B276,[2]掉落汇总!$D$1:$M$1)),[2]掉落汇总!$A$2:$A$871,H$1,[2]掉落汇总!$C$2:$C$871,$Q$2)/$Q$3)*宝箱投放计算!G276</f>
        <v>0</v>
      </c>
      <c r="I276">
        <f ca="1">(SUMIFS(OFFSET([2]掉落汇总!$C$2:$C$871,,MATCH($B276,[2]掉落汇总!$D$1:$M$1)),[2]掉落汇总!$A$2:$A$871,I$1,[2]掉落汇总!$C$2:$C$871,$Q$1)+SUMIFS(OFFSET([2]掉落汇总!$C$2:$C$871,,MATCH($B276,[2]掉落汇总!$D$1:$M$1)),[2]掉落汇总!$A$2:$A$871,I$1,[2]掉落汇总!$C$2:$C$871,$Q$2)/$Q$3)*宝箱投放计算!H276</f>
        <v>0</v>
      </c>
      <c r="J276">
        <f ca="1">(SUMIFS(OFFSET([2]掉落汇总!$C$2:$C$871,,MATCH($B276,[2]掉落汇总!$D$1:$M$1)),[2]掉落汇总!$A$2:$A$871,J$1,[2]掉落汇总!$C$2:$C$871,$Q$1)+SUMIFS(OFFSET([2]掉落汇总!$C$2:$C$871,,MATCH($B276,[2]掉落汇总!$D$1:$M$1)),[2]掉落汇总!$A$2:$A$871,J$1,[2]掉落汇总!$C$2:$C$871,$Q$2)/$Q$3)*宝箱投放计算!I276</f>
        <v>0</v>
      </c>
      <c r="K276">
        <f ca="1">(SUMIFS(OFFSET([2]掉落汇总!$C$2:$C$871,,MATCH($B276,[2]掉落汇总!$D$1:$M$1)),[2]掉落汇总!$A$2:$A$871,K$1,[2]掉落汇总!$C$2:$C$871,$Q$1)+SUMIFS(OFFSET([2]掉落汇总!$C$2:$C$871,,MATCH($B276,[2]掉落汇总!$D$1:$M$1)),[2]掉落汇总!$A$2:$A$871,K$1,[2]掉落汇总!$C$2:$C$871,$Q$2)/$Q$3)*宝箱投放计算!J276</f>
        <v>0</v>
      </c>
      <c r="L276">
        <f ca="1">(SUMIFS(OFFSET([2]掉落汇总!$C$2:$C$871,,MATCH($B276,[2]掉落汇总!$D$1:$M$1)),[2]掉落汇总!$A$2:$A$871,L$1,[2]掉落汇总!$C$2:$C$871,$Q$1)+SUMIFS(OFFSET([2]掉落汇总!$C$2:$C$871,,MATCH($B276,[2]掉落汇总!$D$1:$M$1)),[2]掉落汇总!$A$2:$A$871,L$1,[2]掉落汇总!$C$2:$C$871,$Q$2)/$Q$3)*宝箱投放计算!K276</f>
        <v>0.36522354606582519</v>
      </c>
      <c r="M276">
        <f ca="1">(SUMIFS(OFFSET([2]掉落汇总!$C$2:$C$871,,MATCH($B276,[2]掉落汇总!$D$1:$M$1)),[2]掉落汇总!$A$2:$A$871,M$1,[2]掉落汇总!$C$2:$C$871,$Q$1)+SUMIFS(OFFSET([2]掉落汇总!$C$2:$C$871,,MATCH($B276,[2]掉落汇总!$D$1:$M$1)),[2]掉落汇总!$A$2:$A$871,M$1,[2]掉落汇总!$C$2:$C$871,$Q$2)/$Q$3)*宝箱投放计算!L276</f>
        <v>0.36155552960411075</v>
      </c>
      <c r="N276">
        <f ca="1">(SUMIFS(OFFSET([2]掉落汇总!$C$2:$C$871,,MATCH($B276,[2]掉落汇总!$D$1:$M$1)),[2]掉落汇总!$A$2:$A$871,N$1,[2]掉落汇总!$C$2:$C$871,$Q$1)+SUMIFS(OFFSET([2]掉落汇总!$C$2:$C$871,,MATCH($B276,[2]掉落汇总!$D$1:$M$1)),[2]掉落汇总!$A$2:$A$871,N$1,[2]掉落汇总!$C$2:$C$871,$Q$2)/$Q$3)*宝箱投放计算!M276</f>
        <v>8.4091467912466203E-2</v>
      </c>
      <c r="O276">
        <f ca="1">(SUMIFS(OFFSET([2]掉落汇总!$C$2:$C$871,,MATCH($B276,[2]掉落汇总!$D$1:$M$1)),[2]掉落汇总!$A$2:$A$871,O$1,[2]掉落汇总!$C$2:$C$871,$Q$1)+SUMIFS(OFFSET([2]掉落汇总!$C$2:$C$871,,MATCH($B276,[2]掉落汇总!$D$1:$M$1)),[2]掉落汇总!$A$2:$A$871,O$1,[2]掉落汇总!$C$2:$C$871,$Q$2)/$Q$3)*宝箱投放计算!N276</f>
        <v>0.17426381605486088</v>
      </c>
    </row>
    <row r="277" spans="1:15" x14ac:dyDescent="0.2">
      <c r="A277">
        <f>玩家成长时间线!A277</f>
        <v>276</v>
      </c>
      <c r="B277">
        <f>玩家成长时间线!B277</f>
        <v>10</v>
      </c>
      <c r="C277">
        <f ca="1">SUM($D$2:D277)</f>
        <v>1033.3742378598893</v>
      </c>
      <c r="D277">
        <f t="shared" ca="1" si="4"/>
        <v>3.4380017020360913</v>
      </c>
      <c r="E277">
        <f ca="1">(SUMIFS(OFFSET([2]掉落汇总!$C$2:$C$871,,MATCH($B277,[2]掉落汇总!$D$1:$M$1)),[2]掉落汇总!$A$2:$A$871,E$1,[2]掉落汇总!$C$2:$C$871,$Q$1)+SUMIFS(OFFSET([2]掉落汇总!$C$2:$C$871,,MATCH($B277,[2]掉落汇总!$D$1:$M$1)),[2]掉落汇总!$A$2:$A$871,E$1,[2]掉落汇总!$C$2:$C$871,$Q$2)/$Q$3)*宝箱投放计算!D277</f>
        <v>1.1284267227774856</v>
      </c>
      <c r="F277">
        <f ca="1">(SUMIFS(OFFSET([2]掉落汇总!$C$2:$C$871,,MATCH($B277,[2]掉落汇总!$D$1:$M$1)),[2]掉落汇总!$A$2:$A$871,F$1,[2]掉落汇总!$C$2:$C$871,$Q$1)+SUMIFS(OFFSET([2]掉落汇总!$C$2:$C$871,,MATCH($B277,[2]掉落汇总!$D$1:$M$1)),[2]掉落汇总!$A$2:$A$871,F$1,[2]掉落汇总!$C$2:$C$871,$Q$2)/$Q$3)*宝箱投放计算!E277</f>
        <v>1.3244406196213427</v>
      </c>
      <c r="G277">
        <f ca="1">(SUMIFS(OFFSET([2]掉落汇总!$C$2:$C$871,,MATCH($B277,[2]掉落汇总!$D$1:$M$1)),[2]掉落汇总!$A$2:$A$871,G$1,[2]掉落汇总!$C$2:$C$871,$Q$1)+SUMIFS(OFFSET([2]掉落汇总!$C$2:$C$871,,MATCH($B277,[2]掉落汇总!$D$1:$M$1)),[2]掉落汇总!$A$2:$A$871,G$1,[2]掉落汇总!$C$2:$C$871,$Q$2)/$Q$3)*宝箱投放计算!F277</f>
        <v>0</v>
      </c>
      <c r="H277">
        <f ca="1">(SUMIFS(OFFSET([2]掉落汇总!$C$2:$C$871,,MATCH($B277,[2]掉落汇总!$D$1:$M$1)),[2]掉落汇总!$A$2:$A$871,H$1,[2]掉落汇总!$C$2:$C$871,$Q$1)+SUMIFS(OFFSET([2]掉落汇总!$C$2:$C$871,,MATCH($B277,[2]掉落汇总!$D$1:$M$1)),[2]掉落汇总!$A$2:$A$871,H$1,[2]掉落汇总!$C$2:$C$871,$Q$2)/$Q$3)*宝箱投放计算!G277</f>
        <v>0</v>
      </c>
      <c r="I277">
        <f ca="1">(SUMIFS(OFFSET([2]掉落汇总!$C$2:$C$871,,MATCH($B277,[2]掉落汇总!$D$1:$M$1)),[2]掉落汇总!$A$2:$A$871,I$1,[2]掉落汇总!$C$2:$C$871,$Q$1)+SUMIFS(OFFSET([2]掉落汇总!$C$2:$C$871,,MATCH($B277,[2]掉落汇总!$D$1:$M$1)),[2]掉落汇总!$A$2:$A$871,I$1,[2]掉落汇总!$C$2:$C$871,$Q$2)/$Q$3)*宝箱投放计算!H277</f>
        <v>0</v>
      </c>
      <c r="J277">
        <f ca="1">(SUMIFS(OFFSET([2]掉落汇总!$C$2:$C$871,,MATCH($B277,[2]掉落汇总!$D$1:$M$1)),[2]掉落汇总!$A$2:$A$871,J$1,[2]掉落汇总!$C$2:$C$871,$Q$1)+SUMIFS(OFFSET([2]掉落汇总!$C$2:$C$871,,MATCH($B277,[2]掉落汇总!$D$1:$M$1)),[2]掉落汇总!$A$2:$A$871,J$1,[2]掉落汇总!$C$2:$C$871,$Q$2)/$Q$3)*宝箱投放计算!I277</f>
        <v>0</v>
      </c>
      <c r="K277">
        <f ca="1">(SUMIFS(OFFSET([2]掉落汇总!$C$2:$C$871,,MATCH($B277,[2]掉落汇总!$D$1:$M$1)),[2]掉落汇总!$A$2:$A$871,K$1,[2]掉落汇总!$C$2:$C$871,$Q$1)+SUMIFS(OFFSET([2]掉落汇总!$C$2:$C$871,,MATCH($B277,[2]掉落汇总!$D$1:$M$1)),[2]掉落汇总!$A$2:$A$871,K$1,[2]掉落汇总!$C$2:$C$871,$Q$2)/$Q$3)*宝箱投放计算!J277</f>
        <v>0</v>
      </c>
      <c r="L277">
        <f ca="1">(SUMIFS(OFFSET([2]掉落汇总!$C$2:$C$871,,MATCH($B277,[2]掉落汇总!$D$1:$M$1)),[2]掉落汇总!$A$2:$A$871,L$1,[2]掉落汇总!$C$2:$C$871,$Q$1)+SUMIFS(OFFSET([2]掉落汇总!$C$2:$C$871,,MATCH($B277,[2]掉落汇总!$D$1:$M$1)),[2]掉落汇总!$A$2:$A$871,L$1,[2]掉落汇总!$C$2:$C$871,$Q$2)/$Q$3)*宝箱投放计算!K277</f>
        <v>0.36522354606582519</v>
      </c>
      <c r="M277">
        <f ca="1">(SUMIFS(OFFSET([2]掉落汇总!$C$2:$C$871,,MATCH($B277,[2]掉落汇总!$D$1:$M$1)),[2]掉落汇总!$A$2:$A$871,M$1,[2]掉落汇总!$C$2:$C$871,$Q$1)+SUMIFS(OFFSET([2]掉落汇总!$C$2:$C$871,,MATCH($B277,[2]掉落汇总!$D$1:$M$1)),[2]掉落汇总!$A$2:$A$871,M$1,[2]掉落汇总!$C$2:$C$871,$Q$2)/$Q$3)*宝箱投放计算!L277</f>
        <v>0.36155552960411075</v>
      </c>
      <c r="N277">
        <f ca="1">(SUMIFS(OFFSET([2]掉落汇总!$C$2:$C$871,,MATCH($B277,[2]掉落汇总!$D$1:$M$1)),[2]掉落汇总!$A$2:$A$871,N$1,[2]掉落汇总!$C$2:$C$871,$Q$1)+SUMIFS(OFFSET([2]掉落汇总!$C$2:$C$871,,MATCH($B277,[2]掉落汇总!$D$1:$M$1)),[2]掉落汇总!$A$2:$A$871,N$1,[2]掉落汇总!$C$2:$C$871,$Q$2)/$Q$3)*宝箱投放计算!M277</f>
        <v>8.4091467912466203E-2</v>
      </c>
      <c r="O277">
        <f ca="1">(SUMIFS(OFFSET([2]掉落汇总!$C$2:$C$871,,MATCH($B277,[2]掉落汇总!$D$1:$M$1)),[2]掉落汇总!$A$2:$A$871,O$1,[2]掉落汇总!$C$2:$C$871,$Q$1)+SUMIFS(OFFSET([2]掉落汇总!$C$2:$C$871,,MATCH($B277,[2]掉落汇总!$D$1:$M$1)),[2]掉落汇总!$A$2:$A$871,O$1,[2]掉落汇总!$C$2:$C$871,$Q$2)/$Q$3)*宝箱投放计算!N277</f>
        <v>0.17426381605486088</v>
      </c>
    </row>
    <row r="278" spans="1:15" x14ac:dyDescent="0.2">
      <c r="A278">
        <f>玩家成长时间线!A278</f>
        <v>277</v>
      </c>
      <c r="B278">
        <f>玩家成长时间线!B278</f>
        <v>10</v>
      </c>
      <c r="C278">
        <f ca="1">SUM($D$2:D278)</f>
        <v>1036.8167845382536</v>
      </c>
      <c r="D278">
        <f t="shared" ca="1" si="4"/>
        <v>3.4425466783643395</v>
      </c>
      <c r="E278">
        <f ca="1">(SUMIFS(OFFSET([2]掉落汇总!$C$2:$C$871,,MATCH($B278,[2]掉落汇总!$D$1:$M$1)),[2]掉落汇总!$A$2:$A$871,E$1,[2]掉落汇总!$C$2:$C$871,$Q$1)+SUMIFS(OFFSET([2]掉落汇总!$C$2:$C$871,,MATCH($B278,[2]掉落汇总!$D$1:$M$1)),[2]掉落汇总!$A$2:$A$871,E$1,[2]掉落汇总!$C$2:$C$871,$Q$2)/$Q$3)*宝箱投放计算!D278</f>
        <v>1.1329716991057337</v>
      </c>
      <c r="F278">
        <f ca="1">(SUMIFS(OFFSET([2]掉落汇总!$C$2:$C$871,,MATCH($B278,[2]掉落汇总!$D$1:$M$1)),[2]掉落汇总!$A$2:$A$871,F$1,[2]掉落汇总!$C$2:$C$871,$Q$1)+SUMIFS(OFFSET([2]掉落汇总!$C$2:$C$871,,MATCH($B278,[2]掉落汇总!$D$1:$M$1)),[2]掉落汇总!$A$2:$A$871,F$1,[2]掉落汇总!$C$2:$C$871,$Q$2)/$Q$3)*宝箱投放计算!E278</f>
        <v>1.3244406196213427</v>
      </c>
      <c r="G278">
        <f ca="1">(SUMIFS(OFFSET([2]掉落汇总!$C$2:$C$871,,MATCH($B278,[2]掉落汇总!$D$1:$M$1)),[2]掉落汇总!$A$2:$A$871,G$1,[2]掉落汇总!$C$2:$C$871,$Q$1)+SUMIFS(OFFSET([2]掉落汇总!$C$2:$C$871,,MATCH($B278,[2]掉落汇总!$D$1:$M$1)),[2]掉落汇总!$A$2:$A$871,G$1,[2]掉落汇总!$C$2:$C$871,$Q$2)/$Q$3)*宝箱投放计算!F278</f>
        <v>0</v>
      </c>
      <c r="H278">
        <f ca="1">(SUMIFS(OFFSET([2]掉落汇总!$C$2:$C$871,,MATCH($B278,[2]掉落汇总!$D$1:$M$1)),[2]掉落汇总!$A$2:$A$871,H$1,[2]掉落汇总!$C$2:$C$871,$Q$1)+SUMIFS(OFFSET([2]掉落汇总!$C$2:$C$871,,MATCH($B278,[2]掉落汇总!$D$1:$M$1)),[2]掉落汇总!$A$2:$A$871,H$1,[2]掉落汇总!$C$2:$C$871,$Q$2)/$Q$3)*宝箱投放计算!G278</f>
        <v>0</v>
      </c>
      <c r="I278">
        <f ca="1">(SUMIFS(OFFSET([2]掉落汇总!$C$2:$C$871,,MATCH($B278,[2]掉落汇总!$D$1:$M$1)),[2]掉落汇总!$A$2:$A$871,I$1,[2]掉落汇总!$C$2:$C$871,$Q$1)+SUMIFS(OFFSET([2]掉落汇总!$C$2:$C$871,,MATCH($B278,[2]掉落汇总!$D$1:$M$1)),[2]掉落汇总!$A$2:$A$871,I$1,[2]掉落汇总!$C$2:$C$871,$Q$2)/$Q$3)*宝箱投放计算!H278</f>
        <v>0</v>
      </c>
      <c r="J278">
        <f ca="1">(SUMIFS(OFFSET([2]掉落汇总!$C$2:$C$871,,MATCH($B278,[2]掉落汇总!$D$1:$M$1)),[2]掉落汇总!$A$2:$A$871,J$1,[2]掉落汇总!$C$2:$C$871,$Q$1)+SUMIFS(OFFSET([2]掉落汇总!$C$2:$C$871,,MATCH($B278,[2]掉落汇总!$D$1:$M$1)),[2]掉落汇总!$A$2:$A$871,J$1,[2]掉落汇总!$C$2:$C$871,$Q$2)/$Q$3)*宝箱投放计算!I278</f>
        <v>0</v>
      </c>
      <c r="K278">
        <f ca="1">(SUMIFS(OFFSET([2]掉落汇总!$C$2:$C$871,,MATCH($B278,[2]掉落汇总!$D$1:$M$1)),[2]掉落汇总!$A$2:$A$871,K$1,[2]掉落汇总!$C$2:$C$871,$Q$1)+SUMIFS(OFFSET([2]掉落汇总!$C$2:$C$871,,MATCH($B278,[2]掉落汇总!$D$1:$M$1)),[2]掉落汇总!$A$2:$A$871,K$1,[2]掉落汇总!$C$2:$C$871,$Q$2)/$Q$3)*宝箱投放计算!J278</f>
        <v>0</v>
      </c>
      <c r="L278">
        <f ca="1">(SUMIFS(OFFSET([2]掉落汇总!$C$2:$C$871,,MATCH($B278,[2]掉落汇总!$D$1:$M$1)),[2]掉落汇总!$A$2:$A$871,L$1,[2]掉落汇总!$C$2:$C$871,$Q$1)+SUMIFS(OFFSET([2]掉落汇总!$C$2:$C$871,,MATCH($B278,[2]掉落汇总!$D$1:$M$1)),[2]掉落汇总!$A$2:$A$871,L$1,[2]掉落汇总!$C$2:$C$871,$Q$2)/$Q$3)*宝箱投放计算!K278</f>
        <v>0.36522354606582519</v>
      </c>
      <c r="M278">
        <f ca="1">(SUMIFS(OFFSET([2]掉落汇总!$C$2:$C$871,,MATCH($B278,[2]掉落汇总!$D$1:$M$1)),[2]掉落汇总!$A$2:$A$871,M$1,[2]掉落汇总!$C$2:$C$871,$Q$1)+SUMIFS(OFFSET([2]掉落汇总!$C$2:$C$871,,MATCH($B278,[2]掉落汇总!$D$1:$M$1)),[2]掉落汇总!$A$2:$A$871,M$1,[2]掉落汇总!$C$2:$C$871,$Q$2)/$Q$3)*宝箱投放计算!L278</f>
        <v>0.36155552960411075</v>
      </c>
      <c r="N278">
        <f ca="1">(SUMIFS(OFFSET([2]掉落汇总!$C$2:$C$871,,MATCH($B278,[2]掉落汇总!$D$1:$M$1)),[2]掉落汇总!$A$2:$A$871,N$1,[2]掉落汇总!$C$2:$C$871,$Q$1)+SUMIFS(OFFSET([2]掉落汇总!$C$2:$C$871,,MATCH($B278,[2]掉落汇总!$D$1:$M$1)),[2]掉落汇总!$A$2:$A$871,N$1,[2]掉落汇总!$C$2:$C$871,$Q$2)/$Q$3)*宝箱投放计算!M278</f>
        <v>8.4091467912466203E-2</v>
      </c>
      <c r="O278">
        <f ca="1">(SUMIFS(OFFSET([2]掉落汇总!$C$2:$C$871,,MATCH($B278,[2]掉落汇总!$D$1:$M$1)),[2]掉落汇总!$A$2:$A$871,O$1,[2]掉落汇总!$C$2:$C$871,$Q$1)+SUMIFS(OFFSET([2]掉落汇总!$C$2:$C$871,,MATCH($B278,[2]掉落汇总!$D$1:$M$1)),[2]掉落汇总!$A$2:$A$871,O$1,[2]掉落汇总!$C$2:$C$871,$Q$2)/$Q$3)*宝箱投放计算!N278</f>
        <v>0.17426381605486088</v>
      </c>
    </row>
    <row r="279" spans="1:15" x14ac:dyDescent="0.2">
      <c r="A279">
        <f>玩家成长时间线!A279</f>
        <v>278</v>
      </c>
      <c r="B279">
        <f>玩家成长时间线!B279</f>
        <v>10</v>
      </c>
      <c r="C279">
        <f ca="1">SUM($D$2:D279)</f>
        <v>1040.3093259562286</v>
      </c>
      <c r="D279">
        <f t="shared" ca="1" si="4"/>
        <v>3.4925414179750707</v>
      </c>
      <c r="E279">
        <f ca="1">(SUMIFS(OFFSET([2]掉落汇总!$C$2:$C$871,,MATCH($B279,[2]掉落汇总!$D$1:$M$1)),[2]掉落汇总!$A$2:$A$871,E$1,[2]掉落汇总!$C$2:$C$871,$Q$1)+SUMIFS(OFFSET([2]掉落汇总!$C$2:$C$871,,MATCH($B279,[2]掉落汇总!$D$1:$M$1)),[2]掉落汇总!$A$2:$A$871,E$1,[2]掉落汇总!$C$2:$C$871,$Q$2)/$Q$3)*宝箱投放计算!D279</f>
        <v>1.1829664387164649</v>
      </c>
      <c r="F279">
        <f ca="1">(SUMIFS(OFFSET([2]掉落汇总!$C$2:$C$871,,MATCH($B279,[2]掉落汇总!$D$1:$M$1)),[2]掉落汇总!$A$2:$A$871,F$1,[2]掉落汇总!$C$2:$C$871,$Q$1)+SUMIFS(OFFSET([2]掉落汇总!$C$2:$C$871,,MATCH($B279,[2]掉落汇总!$D$1:$M$1)),[2]掉落汇总!$A$2:$A$871,F$1,[2]掉落汇总!$C$2:$C$871,$Q$2)/$Q$3)*宝箱投放计算!E279</f>
        <v>1.3244406196213427</v>
      </c>
      <c r="G279">
        <f ca="1">(SUMIFS(OFFSET([2]掉落汇总!$C$2:$C$871,,MATCH($B279,[2]掉落汇总!$D$1:$M$1)),[2]掉落汇总!$A$2:$A$871,G$1,[2]掉落汇总!$C$2:$C$871,$Q$1)+SUMIFS(OFFSET([2]掉落汇总!$C$2:$C$871,,MATCH($B279,[2]掉落汇总!$D$1:$M$1)),[2]掉落汇总!$A$2:$A$871,G$1,[2]掉落汇总!$C$2:$C$871,$Q$2)/$Q$3)*宝箱投放计算!F279</f>
        <v>0</v>
      </c>
      <c r="H279">
        <f ca="1">(SUMIFS(OFFSET([2]掉落汇总!$C$2:$C$871,,MATCH($B279,[2]掉落汇总!$D$1:$M$1)),[2]掉落汇总!$A$2:$A$871,H$1,[2]掉落汇总!$C$2:$C$871,$Q$1)+SUMIFS(OFFSET([2]掉落汇总!$C$2:$C$871,,MATCH($B279,[2]掉落汇总!$D$1:$M$1)),[2]掉落汇总!$A$2:$A$871,H$1,[2]掉落汇总!$C$2:$C$871,$Q$2)/$Q$3)*宝箱投放计算!G279</f>
        <v>0</v>
      </c>
      <c r="I279">
        <f ca="1">(SUMIFS(OFFSET([2]掉落汇总!$C$2:$C$871,,MATCH($B279,[2]掉落汇总!$D$1:$M$1)),[2]掉落汇总!$A$2:$A$871,I$1,[2]掉落汇总!$C$2:$C$871,$Q$1)+SUMIFS(OFFSET([2]掉落汇总!$C$2:$C$871,,MATCH($B279,[2]掉落汇总!$D$1:$M$1)),[2]掉落汇总!$A$2:$A$871,I$1,[2]掉落汇总!$C$2:$C$871,$Q$2)/$Q$3)*宝箱投放计算!H279</f>
        <v>0</v>
      </c>
      <c r="J279">
        <f ca="1">(SUMIFS(OFFSET([2]掉落汇总!$C$2:$C$871,,MATCH($B279,[2]掉落汇总!$D$1:$M$1)),[2]掉落汇总!$A$2:$A$871,J$1,[2]掉落汇总!$C$2:$C$871,$Q$1)+SUMIFS(OFFSET([2]掉落汇总!$C$2:$C$871,,MATCH($B279,[2]掉落汇总!$D$1:$M$1)),[2]掉落汇总!$A$2:$A$871,J$1,[2]掉落汇总!$C$2:$C$871,$Q$2)/$Q$3)*宝箱投放计算!I279</f>
        <v>0</v>
      </c>
      <c r="K279">
        <f ca="1">(SUMIFS(OFFSET([2]掉落汇总!$C$2:$C$871,,MATCH($B279,[2]掉落汇总!$D$1:$M$1)),[2]掉落汇总!$A$2:$A$871,K$1,[2]掉落汇总!$C$2:$C$871,$Q$1)+SUMIFS(OFFSET([2]掉落汇总!$C$2:$C$871,,MATCH($B279,[2]掉落汇总!$D$1:$M$1)),[2]掉落汇总!$A$2:$A$871,K$1,[2]掉落汇总!$C$2:$C$871,$Q$2)/$Q$3)*宝箱投放计算!J279</f>
        <v>0</v>
      </c>
      <c r="L279">
        <f ca="1">(SUMIFS(OFFSET([2]掉落汇总!$C$2:$C$871,,MATCH($B279,[2]掉落汇总!$D$1:$M$1)),[2]掉落汇总!$A$2:$A$871,L$1,[2]掉落汇总!$C$2:$C$871,$Q$1)+SUMIFS(OFFSET([2]掉落汇总!$C$2:$C$871,,MATCH($B279,[2]掉落汇总!$D$1:$M$1)),[2]掉落汇总!$A$2:$A$871,L$1,[2]掉落汇总!$C$2:$C$871,$Q$2)/$Q$3)*宝箱投放计算!K279</f>
        <v>0.36522354606582519</v>
      </c>
      <c r="M279">
        <f ca="1">(SUMIFS(OFFSET([2]掉落汇总!$C$2:$C$871,,MATCH($B279,[2]掉落汇总!$D$1:$M$1)),[2]掉落汇总!$A$2:$A$871,M$1,[2]掉落汇总!$C$2:$C$871,$Q$1)+SUMIFS(OFFSET([2]掉落汇总!$C$2:$C$871,,MATCH($B279,[2]掉落汇总!$D$1:$M$1)),[2]掉落汇总!$A$2:$A$871,M$1,[2]掉落汇总!$C$2:$C$871,$Q$2)/$Q$3)*宝箱投放计算!L279</f>
        <v>0.36155552960411075</v>
      </c>
      <c r="N279">
        <f ca="1">(SUMIFS(OFFSET([2]掉落汇总!$C$2:$C$871,,MATCH($B279,[2]掉落汇总!$D$1:$M$1)),[2]掉落汇总!$A$2:$A$871,N$1,[2]掉落汇总!$C$2:$C$871,$Q$1)+SUMIFS(OFFSET([2]掉落汇总!$C$2:$C$871,,MATCH($B279,[2]掉落汇总!$D$1:$M$1)),[2]掉落汇总!$A$2:$A$871,N$1,[2]掉落汇总!$C$2:$C$871,$Q$2)/$Q$3)*宝箱投放计算!M279</f>
        <v>8.4091467912466203E-2</v>
      </c>
      <c r="O279">
        <f ca="1">(SUMIFS(OFFSET([2]掉落汇总!$C$2:$C$871,,MATCH($B279,[2]掉落汇总!$D$1:$M$1)),[2]掉落汇总!$A$2:$A$871,O$1,[2]掉落汇总!$C$2:$C$871,$Q$1)+SUMIFS(OFFSET([2]掉落汇总!$C$2:$C$871,,MATCH($B279,[2]掉落汇总!$D$1:$M$1)),[2]掉落汇总!$A$2:$A$871,O$1,[2]掉落汇总!$C$2:$C$871,$Q$2)/$Q$3)*宝箱投放计算!N279</f>
        <v>0.17426381605486088</v>
      </c>
    </row>
    <row r="280" spans="1:15" x14ac:dyDescent="0.2">
      <c r="A280">
        <f>玩家成长时间线!A280</f>
        <v>279</v>
      </c>
      <c r="B280">
        <f>玩家成长时间线!B280</f>
        <v>10</v>
      </c>
      <c r="C280">
        <f ca="1">SUM($D$2:D280)</f>
        <v>1043.7609625872494</v>
      </c>
      <c r="D280">
        <f t="shared" ca="1" si="4"/>
        <v>3.4516366310208362</v>
      </c>
      <c r="E280">
        <f ca="1">(SUMIFS(OFFSET([2]掉落汇总!$C$2:$C$871,,MATCH($B280,[2]掉落汇总!$D$1:$M$1)),[2]掉落汇总!$A$2:$A$871,E$1,[2]掉落汇总!$C$2:$C$871,$Q$1)+SUMIFS(OFFSET([2]掉落汇总!$C$2:$C$871,,MATCH($B280,[2]掉落汇总!$D$1:$M$1)),[2]掉落汇总!$A$2:$A$871,E$1,[2]掉落汇总!$C$2:$C$871,$Q$2)/$Q$3)*宝箱投放计算!D280</f>
        <v>1.1420616517622304</v>
      </c>
      <c r="F280">
        <f ca="1">(SUMIFS(OFFSET([2]掉落汇总!$C$2:$C$871,,MATCH($B280,[2]掉落汇总!$D$1:$M$1)),[2]掉落汇总!$A$2:$A$871,F$1,[2]掉落汇总!$C$2:$C$871,$Q$1)+SUMIFS(OFFSET([2]掉落汇总!$C$2:$C$871,,MATCH($B280,[2]掉落汇总!$D$1:$M$1)),[2]掉落汇总!$A$2:$A$871,F$1,[2]掉落汇总!$C$2:$C$871,$Q$2)/$Q$3)*宝箱投放计算!E280</f>
        <v>1.3244406196213427</v>
      </c>
      <c r="G280">
        <f ca="1">(SUMIFS(OFFSET([2]掉落汇总!$C$2:$C$871,,MATCH($B280,[2]掉落汇总!$D$1:$M$1)),[2]掉落汇总!$A$2:$A$871,G$1,[2]掉落汇总!$C$2:$C$871,$Q$1)+SUMIFS(OFFSET([2]掉落汇总!$C$2:$C$871,,MATCH($B280,[2]掉落汇总!$D$1:$M$1)),[2]掉落汇总!$A$2:$A$871,G$1,[2]掉落汇总!$C$2:$C$871,$Q$2)/$Q$3)*宝箱投放计算!F280</f>
        <v>0</v>
      </c>
      <c r="H280">
        <f ca="1">(SUMIFS(OFFSET([2]掉落汇总!$C$2:$C$871,,MATCH($B280,[2]掉落汇总!$D$1:$M$1)),[2]掉落汇总!$A$2:$A$871,H$1,[2]掉落汇总!$C$2:$C$871,$Q$1)+SUMIFS(OFFSET([2]掉落汇总!$C$2:$C$871,,MATCH($B280,[2]掉落汇总!$D$1:$M$1)),[2]掉落汇总!$A$2:$A$871,H$1,[2]掉落汇总!$C$2:$C$871,$Q$2)/$Q$3)*宝箱投放计算!G280</f>
        <v>0</v>
      </c>
      <c r="I280">
        <f ca="1">(SUMIFS(OFFSET([2]掉落汇总!$C$2:$C$871,,MATCH($B280,[2]掉落汇总!$D$1:$M$1)),[2]掉落汇总!$A$2:$A$871,I$1,[2]掉落汇总!$C$2:$C$871,$Q$1)+SUMIFS(OFFSET([2]掉落汇总!$C$2:$C$871,,MATCH($B280,[2]掉落汇总!$D$1:$M$1)),[2]掉落汇总!$A$2:$A$871,I$1,[2]掉落汇总!$C$2:$C$871,$Q$2)/$Q$3)*宝箱投放计算!H280</f>
        <v>0</v>
      </c>
      <c r="J280">
        <f ca="1">(SUMIFS(OFFSET([2]掉落汇总!$C$2:$C$871,,MATCH($B280,[2]掉落汇总!$D$1:$M$1)),[2]掉落汇总!$A$2:$A$871,J$1,[2]掉落汇总!$C$2:$C$871,$Q$1)+SUMIFS(OFFSET([2]掉落汇总!$C$2:$C$871,,MATCH($B280,[2]掉落汇总!$D$1:$M$1)),[2]掉落汇总!$A$2:$A$871,J$1,[2]掉落汇总!$C$2:$C$871,$Q$2)/$Q$3)*宝箱投放计算!I280</f>
        <v>0</v>
      </c>
      <c r="K280">
        <f ca="1">(SUMIFS(OFFSET([2]掉落汇总!$C$2:$C$871,,MATCH($B280,[2]掉落汇总!$D$1:$M$1)),[2]掉落汇总!$A$2:$A$871,K$1,[2]掉落汇总!$C$2:$C$871,$Q$1)+SUMIFS(OFFSET([2]掉落汇总!$C$2:$C$871,,MATCH($B280,[2]掉落汇总!$D$1:$M$1)),[2]掉落汇总!$A$2:$A$871,K$1,[2]掉落汇总!$C$2:$C$871,$Q$2)/$Q$3)*宝箱投放计算!J280</f>
        <v>0</v>
      </c>
      <c r="L280">
        <f ca="1">(SUMIFS(OFFSET([2]掉落汇总!$C$2:$C$871,,MATCH($B280,[2]掉落汇总!$D$1:$M$1)),[2]掉落汇总!$A$2:$A$871,L$1,[2]掉落汇总!$C$2:$C$871,$Q$1)+SUMIFS(OFFSET([2]掉落汇总!$C$2:$C$871,,MATCH($B280,[2]掉落汇总!$D$1:$M$1)),[2]掉落汇总!$A$2:$A$871,L$1,[2]掉落汇总!$C$2:$C$871,$Q$2)/$Q$3)*宝箱投放计算!K280</f>
        <v>0.36522354606582519</v>
      </c>
      <c r="M280">
        <f ca="1">(SUMIFS(OFFSET([2]掉落汇总!$C$2:$C$871,,MATCH($B280,[2]掉落汇总!$D$1:$M$1)),[2]掉落汇总!$A$2:$A$871,M$1,[2]掉落汇总!$C$2:$C$871,$Q$1)+SUMIFS(OFFSET([2]掉落汇总!$C$2:$C$871,,MATCH($B280,[2]掉落汇总!$D$1:$M$1)),[2]掉落汇总!$A$2:$A$871,M$1,[2]掉落汇总!$C$2:$C$871,$Q$2)/$Q$3)*宝箱投放计算!L280</f>
        <v>0.36155552960411075</v>
      </c>
      <c r="N280">
        <f ca="1">(SUMIFS(OFFSET([2]掉落汇总!$C$2:$C$871,,MATCH($B280,[2]掉落汇总!$D$1:$M$1)),[2]掉落汇总!$A$2:$A$871,N$1,[2]掉落汇总!$C$2:$C$871,$Q$1)+SUMIFS(OFFSET([2]掉落汇总!$C$2:$C$871,,MATCH($B280,[2]掉落汇总!$D$1:$M$1)),[2]掉落汇总!$A$2:$A$871,N$1,[2]掉落汇总!$C$2:$C$871,$Q$2)/$Q$3)*宝箱投放计算!M280</f>
        <v>8.4091467912466203E-2</v>
      </c>
      <c r="O280">
        <f ca="1">(SUMIFS(OFFSET([2]掉落汇总!$C$2:$C$871,,MATCH($B280,[2]掉落汇总!$D$1:$M$1)),[2]掉落汇总!$A$2:$A$871,O$1,[2]掉落汇总!$C$2:$C$871,$Q$1)+SUMIFS(OFFSET([2]掉落汇总!$C$2:$C$871,,MATCH($B280,[2]掉落汇总!$D$1:$M$1)),[2]掉落汇总!$A$2:$A$871,O$1,[2]掉落汇总!$C$2:$C$871,$Q$2)/$Q$3)*宝箱投放计算!N280</f>
        <v>0.17426381605486088</v>
      </c>
    </row>
    <row r="281" spans="1:15" x14ac:dyDescent="0.2">
      <c r="A281">
        <f>玩家成长时间线!A281</f>
        <v>280</v>
      </c>
      <c r="B281">
        <f>玩家成长时间线!B281</f>
        <v>8</v>
      </c>
      <c r="C281">
        <f ca="1">SUM($D$2:D281)</f>
        <v>1046.8535817502761</v>
      </c>
      <c r="D281">
        <f t="shared" ca="1" si="4"/>
        <v>3.0926191630266455</v>
      </c>
      <c r="E281">
        <f ca="1">(SUMIFS(OFFSET([2]掉落汇总!$C$2:$C$871,,MATCH($B281,[2]掉落汇总!$D$1:$M$1)),[2]掉落汇总!$A$2:$A$871,E$1,[2]掉落汇总!$C$2:$C$871,$Q$1)+SUMIFS(OFFSET([2]掉落汇总!$C$2:$C$871,,MATCH($B281,[2]掉落汇总!$D$1:$M$1)),[2]掉落汇总!$A$2:$A$871,E$1,[2]掉落汇总!$C$2:$C$871,$Q$2)/$Q$3)*宝箱投放计算!D281</f>
        <v>1.0479323076923082</v>
      </c>
      <c r="F281">
        <f ca="1">(SUMIFS(OFFSET([2]掉落汇总!$C$2:$C$871,,MATCH($B281,[2]掉落汇总!$D$1:$M$1)),[2]掉落汇总!$A$2:$A$871,F$1,[2]掉落汇总!$C$2:$C$871,$Q$1)+SUMIFS(OFFSET([2]掉落汇总!$C$2:$C$871,,MATCH($B281,[2]掉落汇总!$D$1:$M$1)),[2]掉落汇总!$A$2:$A$871,F$1,[2]掉落汇总!$C$2:$C$871,$Q$2)/$Q$3)*宝箱投放计算!E281</f>
        <v>1.0595524956970743</v>
      </c>
      <c r="G281">
        <f ca="1">(SUMIFS(OFFSET([2]掉落汇总!$C$2:$C$871,,MATCH($B281,[2]掉落汇总!$D$1:$M$1)),[2]掉落汇总!$A$2:$A$871,G$1,[2]掉落汇总!$C$2:$C$871,$Q$1)+SUMIFS(OFFSET([2]掉落汇总!$C$2:$C$871,,MATCH($B281,[2]掉落汇总!$D$1:$M$1)),[2]掉落汇总!$A$2:$A$871,G$1,[2]掉落汇总!$C$2:$C$871,$Q$2)/$Q$3)*宝箱投放计算!F281</f>
        <v>0</v>
      </c>
      <c r="H281">
        <f ca="1">(SUMIFS(OFFSET([2]掉落汇总!$C$2:$C$871,,MATCH($B281,[2]掉落汇总!$D$1:$M$1)),[2]掉落汇总!$A$2:$A$871,H$1,[2]掉落汇总!$C$2:$C$871,$Q$1)+SUMIFS(OFFSET([2]掉落汇总!$C$2:$C$871,,MATCH($B281,[2]掉落汇总!$D$1:$M$1)),[2]掉落汇总!$A$2:$A$871,H$1,[2]掉落汇总!$C$2:$C$871,$Q$2)/$Q$3)*宝箱投放计算!G281</f>
        <v>0</v>
      </c>
      <c r="I281">
        <f ca="1">(SUMIFS(OFFSET([2]掉落汇总!$C$2:$C$871,,MATCH($B281,[2]掉落汇总!$D$1:$M$1)),[2]掉落汇总!$A$2:$A$871,I$1,[2]掉落汇总!$C$2:$C$871,$Q$1)+SUMIFS(OFFSET([2]掉落汇总!$C$2:$C$871,,MATCH($B281,[2]掉落汇总!$D$1:$M$1)),[2]掉落汇总!$A$2:$A$871,I$1,[2]掉落汇总!$C$2:$C$871,$Q$2)/$Q$3)*宝箱投放计算!H281</f>
        <v>0</v>
      </c>
      <c r="J281">
        <f ca="1">(SUMIFS(OFFSET([2]掉落汇总!$C$2:$C$871,,MATCH($B281,[2]掉落汇总!$D$1:$M$1)),[2]掉落汇总!$A$2:$A$871,J$1,[2]掉落汇总!$C$2:$C$871,$Q$1)+SUMIFS(OFFSET([2]掉落汇总!$C$2:$C$871,,MATCH($B281,[2]掉落汇总!$D$1:$M$1)),[2]掉落汇总!$A$2:$A$871,J$1,[2]掉落汇总!$C$2:$C$871,$Q$2)/$Q$3)*宝箱投放计算!I281</f>
        <v>0</v>
      </c>
      <c r="K281">
        <f ca="1">(SUMIFS(OFFSET([2]掉落汇总!$C$2:$C$871,,MATCH($B281,[2]掉落汇总!$D$1:$M$1)),[2]掉落汇总!$A$2:$A$871,K$1,[2]掉落汇总!$C$2:$C$871,$Q$1)+SUMIFS(OFFSET([2]掉落汇总!$C$2:$C$871,,MATCH($B281,[2]掉落汇总!$D$1:$M$1)),[2]掉落汇总!$A$2:$A$871,K$1,[2]掉落汇总!$C$2:$C$871,$Q$2)/$Q$3)*宝箱投放计算!J281</f>
        <v>0</v>
      </c>
      <c r="L281">
        <f ca="1">(SUMIFS(OFFSET([2]掉落汇总!$C$2:$C$871,,MATCH($B281,[2]掉落汇总!$D$1:$M$1)),[2]掉落汇总!$A$2:$A$871,L$1,[2]掉落汇总!$C$2:$C$871,$Q$1)+SUMIFS(OFFSET([2]掉落汇总!$C$2:$C$871,,MATCH($B281,[2]掉落汇总!$D$1:$M$1)),[2]掉落汇总!$A$2:$A$871,L$1,[2]掉落汇总!$C$2:$C$871,$Q$2)/$Q$3)*宝箱投放计算!K281</f>
        <v>0.36522354606582519</v>
      </c>
      <c r="M281">
        <f ca="1">(SUMIFS(OFFSET([2]掉落汇总!$C$2:$C$871,,MATCH($B281,[2]掉落汇总!$D$1:$M$1)),[2]掉落汇总!$A$2:$A$871,M$1,[2]掉落汇总!$C$2:$C$871,$Q$1)+SUMIFS(OFFSET([2]掉落汇总!$C$2:$C$871,,MATCH($B281,[2]掉落汇总!$D$1:$M$1)),[2]掉落汇总!$A$2:$A$871,M$1,[2]掉落汇总!$C$2:$C$871,$Q$2)/$Q$3)*宝箱投放计算!L281</f>
        <v>0.36155552960411075</v>
      </c>
      <c r="N281">
        <f ca="1">(SUMIFS(OFFSET([2]掉落汇总!$C$2:$C$871,,MATCH($B281,[2]掉落汇总!$D$1:$M$1)),[2]掉落汇总!$A$2:$A$871,N$1,[2]掉落汇总!$C$2:$C$871,$Q$1)+SUMIFS(OFFSET([2]掉落汇总!$C$2:$C$871,,MATCH($B281,[2]掉落汇总!$D$1:$M$1)),[2]掉落汇总!$A$2:$A$871,N$1,[2]掉落汇总!$C$2:$C$871,$Q$2)/$Q$3)*宝箱投放计算!M281</f>
        <v>8.4091467912466203E-2</v>
      </c>
      <c r="O281">
        <f ca="1">(SUMIFS(OFFSET([2]掉落汇总!$C$2:$C$871,,MATCH($B281,[2]掉落汇总!$D$1:$M$1)),[2]掉落汇总!$A$2:$A$871,O$1,[2]掉落汇总!$C$2:$C$871,$Q$1)+SUMIFS(OFFSET([2]掉落汇总!$C$2:$C$871,,MATCH($B281,[2]掉落汇总!$D$1:$M$1)),[2]掉落汇总!$A$2:$A$871,O$1,[2]掉落汇总!$C$2:$C$871,$Q$2)/$Q$3)*宝箱投放计算!N281</f>
        <v>0.17426381605486088</v>
      </c>
    </row>
    <row r="282" spans="1:15" x14ac:dyDescent="0.2">
      <c r="A282">
        <f>玩家成长时间线!A282</f>
        <v>281</v>
      </c>
      <c r="B282">
        <f>玩家成长时间线!B282</f>
        <v>8</v>
      </c>
      <c r="C282">
        <f ca="1">SUM($D$2:D282)</f>
        <v>1049.834047067149</v>
      </c>
      <c r="D282">
        <f t="shared" ca="1" si="4"/>
        <v>2.9804653168727993</v>
      </c>
      <c r="E282">
        <f ca="1">(SUMIFS(OFFSET([2]掉落汇总!$C$2:$C$871,,MATCH($B282,[2]掉落汇总!$D$1:$M$1)),[2]掉落汇总!$A$2:$A$871,E$1,[2]掉落汇总!$C$2:$C$871,$Q$1)+SUMIFS(OFFSET([2]掉落汇总!$C$2:$C$871,,MATCH($B282,[2]掉落汇总!$D$1:$M$1)),[2]掉落汇总!$A$2:$A$871,E$1,[2]掉落汇总!$C$2:$C$871,$Q$2)/$Q$3)*宝箱投放计算!D282</f>
        <v>0.935778461538462</v>
      </c>
      <c r="F282">
        <f ca="1">(SUMIFS(OFFSET([2]掉落汇总!$C$2:$C$871,,MATCH($B282,[2]掉落汇总!$D$1:$M$1)),[2]掉落汇总!$A$2:$A$871,F$1,[2]掉落汇总!$C$2:$C$871,$Q$1)+SUMIFS(OFFSET([2]掉落汇总!$C$2:$C$871,,MATCH($B282,[2]掉落汇总!$D$1:$M$1)),[2]掉落汇总!$A$2:$A$871,F$1,[2]掉落汇总!$C$2:$C$871,$Q$2)/$Q$3)*宝箱投放计算!E282</f>
        <v>1.0595524956970743</v>
      </c>
      <c r="G282">
        <f ca="1">(SUMIFS(OFFSET([2]掉落汇总!$C$2:$C$871,,MATCH($B282,[2]掉落汇总!$D$1:$M$1)),[2]掉落汇总!$A$2:$A$871,G$1,[2]掉落汇总!$C$2:$C$871,$Q$1)+SUMIFS(OFFSET([2]掉落汇总!$C$2:$C$871,,MATCH($B282,[2]掉落汇总!$D$1:$M$1)),[2]掉落汇总!$A$2:$A$871,G$1,[2]掉落汇总!$C$2:$C$871,$Q$2)/$Q$3)*宝箱投放计算!F282</f>
        <v>0</v>
      </c>
      <c r="H282">
        <f ca="1">(SUMIFS(OFFSET([2]掉落汇总!$C$2:$C$871,,MATCH($B282,[2]掉落汇总!$D$1:$M$1)),[2]掉落汇总!$A$2:$A$871,H$1,[2]掉落汇总!$C$2:$C$871,$Q$1)+SUMIFS(OFFSET([2]掉落汇总!$C$2:$C$871,,MATCH($B282,[2]掉落汇总!$D$1:$M$1)),[2]掉落汇总!$A$2:$A$871,H$1,[2]掉落汇总!$C$2:$C$871,$Q$2)/$Q$3)*宝箱投放计算!G282</f>
        <v>0</v>
      </c>
      <c r="I282">
        <f ca="1">(SUMIFS(OFFSET([2]掉落汇总!$C$2:$C$871,,MATCH($B282,[2]掉落汇总!$D$1:$M$1)),[2]掉落汇总!$A$2:$A$871,I$1,[2]掉落汇总!$C$2:$C$871,$Q$1)+SUMIFS(OFFSET([2]掉落汇总!$C$2:$C$871,,MATCH($B282,[2]掉落汇总!$D$1:$M$1)),[2]掉落汇总!$A$2:$A$871,I$1,[2]掉落汇总!$C$2:$C$871,$Q$2)/$Q$3)*宝箱投放计算!H282</f>
        <v>0</v>
      </c>
      <c r="J282">
        <f ca="1">(SUMIFS(OFFSET([2]掉落汇总!$C$2:$C$871,,MATCH($B282,[2]掉落汇总!$D$1:$M$1)),[2]掉落汇总!$A$2:$A$871,J$1,[2]掉落汇总!$C$2:$C$871,$Q$1)+SUMIFS(OFFSET([2]掉落汇总!$C$2:$C$871,,MATCH($B282,[2]掉落汇总!$D$1:$M$1)),[2]掉落汇总!$A$2:$A$871,J$1,[2]掉落汇总!$C$2:$C$871,$Q$2)/$Q$3)*宝箱投放计算!I282</f>
        <v>0</v>
      </c>
      <c r="K282">
        <f ca="1">(SUMIFS(OFFSET([2]掉落汇总!$C$2:$C$871,,MATCH($B282,[2]掉落汇总!$D$1:$M$1)),[2]掉落汇总!$A$2:$A$871,K$1,[2]掉落汇总!$C$2:$C$871,$Q$1)+SUMIFS(OFFSET([2]掉落汇总!$C$2:$C$871,,MATCH($B282,[2]掉落汇总!$D$1:$M$1)),[2]掉落汇总!$A$2:$A$871,K$1,[2]掉落汇总!$C$2:$C$871,$Q$2)/$Q$3)*宝箱投放计算!J282</f>
        <v>0</v>
      </c>
      <c r="L282">
        <f ca="1">(SUMIFS(OFFSET([2]掉落汇总!$C$2:$C$871,,MATCH($B282,[2]掉落汇总!$D$1:$M$1)),[2]掉落汇总!$A$2:$A$871,L$1,[2]掉落汇总!$C$2:$C$871,$Q$1)+SUMIFS(OFFSET([2]掉落汇总!$C$2:$C$871,,MATCH($B282,[2]掉落汇总!$D$1:$M$1)),[2]掉落汇总!$A$2:$A$871,L$1,[2]掉落汇总!$C$2:$C$871,$Q$2)/$Q$3)*宝箱投放计算!K282</f>
        <v>0.36522354606582519</v>
      </c>
      <c r="M282">
        <f ca="1">(SUMIFS(OFFSET([2]掉落汇总!$C$2:$C$871,,MATCH($B282,[2]掉落汇总!$D$1:$M$1)),[2]掉落汇总!$A$2:$A$871,M$1,[2]掉落汇总!$C$2:$C$871,$Q$1)+SUMIFS(OFFSET([2]掉落汇总!$C$2:$C$871,,MATCH($B282,[2]掉落汇总!$D$1:$M$1)),[2]掉落汇总!$A$2:$A$871,M$1,[2]掉落汇总!$C$2:$C$871,$Q$2)/$Q$3)*宝箱投放计算!L282</f>
        <v>0.36155552960411075</v>
      </c>
      <c r="N282">
        <f ca="1">(SUMIFS(OFFSET([2]掉落汇总!$C$2:$C$871,,MATCH($B282,[2]掉落汇总!$D$1:$M$1)),[2]掉落汇总!$A$2:$A$871,N$1,[2]掉落汇总!$C$2:$C$871,$Q$1)+SUMIFS(OFFSET([2]掉落汇总!$C$2:$C$871,,MATCH($B282,[2]掉落汇总!$D$1:$M$1)),[2]掉落汇总!$A$2:$A$871,N$1,[2]掉落汇总!$C$2:$C$871,$Q$2)/$Q$3)*宝箱投放计算!M282</f>
        <v>8.4091467912466203E-2</v>
      </c>
      <c r="O282">
        <f ca="1">(SUMIFS(OFFSET([2]掉落汇总!$C$2:$C$871,,MATCH($B282,[2]掉落汇总!$D$1:$M$1)),[2]掉落汇总!$A$2:$A$871,O$1,[2]掉落汇总!$C$2:$C$871,$Q$1)+SUMIFS(OFFSET([2]掉落汇总!$C$2:$C$871,,MATCH($B282,[2]掉落汇总!$D$1:$M$1)),[2]掉落汇总!$A$2:$A$871,O$1,[2]掉落汇总!$C$2:$C$871,$Q$2)/$Q$3)*宝箱投放计算!N282</f>
        <v>0.17426381605486088</v>
      </c>
    </row>
    <row r="283" spans="1:15" x14ac:dyDescent="0.2">
      <c r="A283">
        <f>玩家成长时间线!A283</f>
        <v>282</v>
      </c>
      <c r="B283">
        <f>玩家成长时间线!B283</f>
        <v>8</v>
      </c>
      <c r="C283">
        <f ca="1">SUM($D$2:D283)</f>
        <v>1052.8394354609447</v>
      </c>
      <c r="D283">
        <f t="shared" ca="1" si="4"/>
        <v>3.0053883937958763</v>
      </c>
      <c r="E283">
        <f ca="1">(SUMIFS(OFFSET([2]掉落汇总!$C$2:$C$871,,MATCH($B283,[2]掉落汇总!$D$1:$M$1)),[2]掉落汇总!$A$2:$A$871,E$1,[2]掉落汇总!$C$2:$C$871,$Q$1)+SUMIFS(OFFSET([2]掉落汇总!$C$2:$C$871,,MATCH($B283,[2]掉落汇总!$D$1:$M$1)),[2]掉落汇总!$A$2:$A$871,E$1,[2]掉落汇总!$C$2:$C$871,$Q$2)/$Q$3)*宝箱投放计算!D283</f>
        <v>0.96070153846153894</v>
      </c>
      <c r="F283">
        <f ca="1">(SUMIFS(OFFSET([2]掉落汇总!$C$2:$C$871,,MATCH($B283,[2]掉落汇总!$D$1:$M$1)),[2]掉落汇总!$A$2:$A$871,F$1,[2]掉落汇总!$C$2:$C$871,$Q$1)+SUMIFS(OFFSET([2]掉落汇总!$C$2:$C$871,,MATCH($B283,[2]掉落汇总!$D$1:$M$1)),[2]掉落汇总!$A$2:$A$871,F$1,[2]掉落汇总!$C$2:$C$871,$Q$2)/$Q$3)*宝箱投放计算!E283</f>
        <v>1.0595524956970743</v>
      </c>
      <c r="G283">
        <f ca="1">(SUMIFS(OFFSET([2]掉落汇总!$C$2:$C$871,,MATCH($B283,[2]掉落汇总!$D$1:$M$1)),[2]掉落汇总!$A$2:$A$871,G$1,[2]掉落汇总!$C$2:$C$871,$Q$1)+SUMIFS(OFFSET([2]掉落汇总!$C$2:$C$871,,MATCH($B283,[2]掉落汇总!$D$1:$M$1)),[2]掉落汇总!$A$2:$A$871,G$1,[2]掉落汇总!$C$2:$C$871,$Q$2)/$Q$3)*宝箱投放计算!F283</f>
        <v>0</v>
      </c>
      <c r="H283">
        <f ca="1">(SUMIFS(OFFSET([2]掉落汇总!$C$2:$C$871,,MATCH($B283,[2]掉落汇总!$D$1:$M$1)),[2]掉落汇总!$A$2:$A$871,H$1,[2]掉落汇总!$C$2:$C$871,$Q$1)+SUMIFS(OFFSET([2]掉落汇总!$C$2:$C$871,,MATCH($B283,[2]掉落汇总!$D$1:$M$1)),[2]掉落汇总!$A$2:$A$871,H$1,[2]掉落汇总!$C$2:$C$871,$Q$2)/$Q$3)*宝箱投放计算!G283</f>
        <v>0</v>
      </c>
      <c r="I283">
        <f ca="1">(SUMIFS(OFFSET([2]掉落汇总!$C$2:$C$871,,MATCH($B283,[2]掉落汇总!$D$1:$M$1)),[2]掉落汇总!$A$2:$A$871,I$1,[2]掉落汇总!$C$2:$C$871,$Q$1)+SUMIFS(OFFSET([2]掉落汇总!$C$2:$C$871,,MATCH($B283,[2]掉落汇总!$D$1:$M$1)),[2]掉落汇总!$A$2:$A$871,I$1,[2]掉落汇总!$C$2:$C$871,$Q$2)/$Q$3)*宝箱投放计算!H283</f>
        <v>0</v>
      </c>
      <c r="J283">
        <f ca="1">(SUMIFS(OFFSET([2]掉落汇总!$C$2:$C$871,,MATCH($B283,[2]掉落汇总!$D$1:$M$1)),[2]掉落汇总!$A$2:$A$871,J$1,[2]掉落汇总!$C$2:$C$871,$Q$1)+SUMIFS(OFFSET([2]掉落汇总!$C$2:$C$871,,MATCH($B283,[2]掉落汇总!$D$1:$M$1)),[2]掉落汇总!$A$2:$A$871,J$1,[2]掉落汇总!$C$2:$C$871,$Q$2)/$Q$3)*宝箱投放计算!I283</f>
        <v>0</v>
      </c>
      <c r="K283">
        <f ca="1">(SUMIFS(OFFSET([2]掉落汇总!$C$2:$C$871,,MATCH($B283,[2]掉落汇总!$D$1:$M$1)),[2]掉落汇总!$A$2:$A$871,K$1,[2]掉落汇总!$C$2:$C$871,$Q$1)+SUMIFS(OFFSET([2]掉落汇总!$C$2:$C$871,,MATCH($B283,[2]掉落汇总!$D$1:$M$1)),[2]掉落汇总!$A$2:$A$871,K$1,[2]掉落汇总!$C$2:$C$871,$Q$2)/$Q$3)*宝箱投放计算!J283</f>
        <v>0</v>
      </c>
      <c r="L283">
        <f ca="1">(SUMIFS(OFFSET([2]掉落汇总!$C$2:$C$871,,MATCH($B283,[2]掉落汇总!$D$1:$M$1)),[2]掉落汇总!$A$2:$A$871,L$1,[2]掉落汇总!$C$2:$C$871,$Q$1)+SUMIFS(OFFSET([2]掉落汇总!$C$2:$C$871,,MATCH($B283,[2]掉落汇总!$D$1:$M$1)),[2]掉落汇总!$A$2:$A$871,L$1,[2]掉落汇总!$C$2:$C$871,$Q$2)/$Q$3)*宝箱投放计算!K283</f>
        <v>0.36522354606582519</v>
      </c>
      <c r="M283">
        <f ca="1">(SUMIFS(OFFSET([2]掉落汇总!$C$2:$C$871,,MATCH($B283,[2]掉落汇总!$D$1:$M$1)),[2]掉落汇总!$A$2:$A$871,M$1,[2]掉落汇总!$C$2:$C$871,$Q$1)+SUMIFS(OFFSET([2]掉落汇总!$C$2:$C$871,,MATCH($B283,[2]掉落汇总!$D$1:$M$1)),[2]掉落汇总!$A$2:$A$871,M$1,[2]掉落汇总!$C$2:$C$871,$Q$2)/$Q$3)*宝箱投放计算!L283</f>
        <v>0.36155552960411075</v>
      </c>
      <c r="N283">
        <f ca="1">(SUMIFS(OFFSET([2]掉落汇总!$C$2:$C$871,,MATCH($B283,[2]掉落汇总!$D$1:$M$1)),[2]掉落汇总!$A$2:$A$871,N$1,[2]掉落汇总!$C$2:$C$871,$Q$1)+SUMIFS(OFFSET([2]掉落汇总!$C$2:$C$871,,MATCH($B283,[2]掉落汇总!$D$1:$M$1)),[2]掉落汇总!$A$2:$A$871,N$1,[2]掉落汇总!$C$2:$C$871,$Q$2)/$Q$3)*宝箱投放计算!M283</f>
        <v>8.4091467912466203E-2</v>
      </c>
      <c r="O283">
        <f ca="1">(SUMIFS(OFFSET([2]掉落汇总!$C$2:$C$871,,MATCH($B283,[2]掉落汇总!$D$1:$M$1)),[2]掉落汇总!$A$2:$A$871,O$1,[2]掉落汇总!$C$2:$C$871,$Q$1)+SUMIFS(OFFSET([2]掉落汇总!$C$2:$C$871,,MATCH($B283,[2]掉落汇总!$D$1:$M$1)),[2]掉落汇总!$A$2:$A$871,O$1,[2]掉落汇总!$C$2:$C$871,$Q$2)/$Q$3)*宝箱投放计算!N283</f>
        <v>0.17426381605486088</v>
      </c>
    </row>
    <row r="284" spans="1:15" x14ac:dyDescent="0.2">
      <c r="A284">
        <f>玩家成长时间线!A284</f>
        <v>283</v>
      </c>
      <c r="B284">
        <f>玩家成长时间线!B284</f>
        <v>9</v>
      </c>
      <c r="C284">
        <f ca="1">SUM($D$2:D284)</f>
        <v>1059.1984687185459</v>
      </c>
      <c r="D284">
        <f t="shared" ca="1" si="4"/>
        <v>6.3590332576011495</v>
      </c>
      <c r="E284">
        <f ca="1">(SUMIFS(OFFSET([2]掉落汇总!$C$2:$C$871,,MATCH($B284,[2]掉落汇总!$D$1:$M$1)),[2]掉落汇总!$A$2:$A$871,E$1,[2]掉落汇总!$C$2:$C$871,$Q$1)+SUMIFS(OFFSET([2]掉落汇总!$C$2:$C$871,,MATCH($B284,[2]掉落汇总!$D$1:$M$1)),[2]掉落汇总!$A$2:$A$871,E$1,[2]掉落汇总!$C$2:$C$871,$Q$2)/$Q$3)*宝箱投放计算!D284</f>
        <v>1.0707193020719739</v>
      </c>
      <c r="F284">
        <f ca="1">(SUMIFS(OFFSET([2]掉落汇总!$C$2:$C$871,,MATCH($B284,[2]掉落汇总!$D$1:$M$1)),[2]掉落汇总!$A$2:$A$871,F$1,[2]掉落汇总!$C$2:$C$871,$Q$1)+SUMIFS(OFFSET([2]掉落汇总!$C$2:$C$871,,MATCH($B284,[2]掉落汇总!$D$1:$M$1)),[2]掉落汇总!$A$2:$A$871,F$1,[2]掉落汇总!$C$2:$C$871,$Q$2)/$Q$3)*宝箱投放计算!E284</f>
        <v>1.3244406196213427</v>
      </c>
      <c r="G284">
        <f ca="1">(SUMIFS(OFFSET([2]掉落汇总!$C$2:$C$871,,MATCH($B284,[2]掉落汇总!$D$1:$M$1)),[2]掉落汇总!$A$2:$A$871,G$1,[2]掉落汇总!$C$2:$C$871,$Q$1)+SUMIFS(OFFSET([2]掉落汇总!$C$2:$C$871,,MATCH($B284,[2]掉落汇总!$D$1:$M$1)),[2]掉落汇总!$A$2:$A$871,G$1,[2]掉落汇总!$C$2:$C$871,$Q$2)/$Q$3)*宝箱投放计算!F284</f>
        <v>0</v>
      </c>
      <c r="H284">
        <f ca="1">(SUMIFS(OFFSET([2]掉落汇总!$C$2:$C$871,,MATCH($B284,[2]掉落汇总!$D$1:$M$1)),[2]掉落汇总!$A$2:$A$871,H$1,[2]掉落汇总!$C$2:$C$871,$Q$1)+SUMIFS(OFFSET([2]掉落汇总!$C$2:$C$871,,MATCH($B284,[2]掉落汇总!$D$1:$M$1)),[2]掉落汇总!$A$2:$A$871,H$1,[2]掉落汇总!$C$2:$C$871,$Q$2)/$Q$3)*宝箱投放计算!G284</f>
        <v>0</v>
      </c>
      <c r="I284">
        <f ca="1">(SUMIFS(OFFSET([2]掉落汇总!$C$2:$C$871,,MATCH($B284,[2]掉落汇总!$D$1:$M$1)),[2]掉落汇总!$A$2:$A$871,I$1,[2]掉落汇总!$C$2:$C$871,$Q$1)+SUMIFS(OFFSET([2]掉落汇总!$C$2:$C$871,,MATCH($B284,[2]掉落汇总!$D$1:$M$1)),[2]掉落汇总!$A$2:$A$871,I$1,[2]掉落汇总!$C$2:$C$871,$Q$2)/$Q$3)*宝箱投放计算!H284</f>
        <v>0.8346213292117467</v>
      </c>
      <c r="J284">
        <f ca="1">(SUMIFS(OFFSET([2]掉落汇总!$C$2:$C$871,,MATCH($B284,[2]掉落汇总!$D$1:$M$1)),[2]掉落汇总!$A$2:$A$871,J$1,[2]掉落汇总!$C$2:$C$871,$Q$1)+SUMIFS(OFFSET([2]掉落汇总!$C$2:$C$871,,MATCH($B284,[2]掉落汇总!$D$1:$M$1)),[2]掉落汇总!$A$2:$A$871,J$1,[2]掉落汇总!$C$2:$C$871,$Q$2)/$Q$3)*宝箱投放计算!I284</f>
        <v>2.1441176470588235</v>
      </c>
      <c r="K284">
        <f ca="1">(SUMIFS(OFFSET([2]掉落汇总!$C$2:$C$871,,MATCH($B284,[2]掉落汇总!$D$1:$M$1)),[2]掉落汇总!$A$2:$A$871,K$1,[2]掉落汇总!$C$2:$C$871,$Q$1)+SUMIFS(OFFSET([2]掉落汇总!$C$2:$C$871,,MATCH($B284,[2]掉落汇总!$D$1:$M$1)),[2]掉落汇总!$A$2:$A$871,K$1,[2]掉落汇总!$C$2:$C$871,$Q$2)/$Q$3)*宝箱投放计算!J284</f>
        <v>0</v>
      </c>
      <c r="L284">
        <f ca="1">(SUMIFS(OFFSET([2]掉落汇总!$C$2:$C$871,,MATCH($B284,[2]掉落汇总!$D$1:$M$1)),[2]掉落汇总!$A$2:$A$871,L$1,[2]掉落汇总!$C$2:$C$871,$Q$1)+SUMIFS(OFFSET([2]掉落汇总!$C$2:$C$871,,MATCH($B284,[2]掉落汇总!$D$1:$M$1)),[2]掉落汇总!$A$2:$A$871,L$1,[2]掉落汇总!$C$2:$C$871,$Q$2)/$Q$3)*宝箱投放计算!K284</f>
        <v>0.36522354606582519</v>
      </c>
      <c r="M284">
        <f ca="1">(SUMIFS(OFFSET([2]掉落汇总!$C$2:$C$871,,MATCH($B284,[2]掉落汇总!$D$1:$M$1)),[2]掉落汇总!$A$2:$A$871,M$1,[2]掉落汇总!$C$2:$C$871,$Q$1)+SUMIFS(OFFSET([2]掉落汇总!$C$2:$C$871,,MATCH($B284,[2]掉落汇总!$D$1:$M$1)),[2]掉落汇总!$A$2:$A$871,M$1,[2]掉落汇总!$C$2:$C$871,$Q$2)/$Q$3)*宝箱投放计算!L284</f>
        <v>0.36155552960411075</v>
      </c>
      <c r="N284">
        <f ca="1">(SUMIFS(OFFSET([2]掉落汇总!$C$2:$C$871,,MATCH($B284,[2]掉落汇总!$D$1:$M$1)),[2]掉落汇总!$A$2:$A$871,N$1,[2]掉落汇总!$C$2:$C$871,$Q$1)+SUMIFS(OFFSET([2]掉落汇总!$C$2:$C$871,,MATCH($B284,[2]掉落汇总!$D$1:$M$1)),[2]掉落汇总!$A$2:$A$871,N$1,[2]掉落汇总!$C$2:$C$871,$Q$2)/$Q$3)*宝箱投放计算!M284</f>
        <v>8.4091467912466203E-2</v>
      </c>
      <c r="O284">
        <f ca="1">(SUMIFS(OFFSET([2]掉落汇总!$C$2:$C$871,,MATCH($B284,[2]掉落汇总!$D$1:$M$1)),[2]掉落汇总!$A$2:$A$871,O$1,[2]掉落汇总!$C$2:$C$871,$Q$1)+SUMIFS(OFFSET([2]掉落汇总!$C$2:$C$871,,MATCH($B284,[2]掉落汇总!$D$1:$M$1)),[2]掉落汇总!$A$2:$A$871,O$1,[2]掉落汇总!$C$2:$C$871,$Q$2)/$Q$3)*宝箱投放计算!N284</f>
        <v>0.17426381605486088</v>
      </c>
    </row>
    <row r="285" spans="1:15" x14ac:dyDescent="0.2">
      <c r="A285">
        <f>玩家成长时间线!A285</f>
        <v>284</v>
      </c>
      <c r="B285">
        <f>玩家成长时间线!B285</f>
        <v>9</v>
      </c>
      <c r="C285">
        <f ca="1">SUM($D$2:D285)</f>
        <v>1062.5834740140531</v>
      </c>
      <c r="D285">
        <f t="shared" ca="1" si="4"/>
        <v>3.3850052955072427</v>
      </c>
      <c r="E285">
        <f ca="1">(SUMIFS(OFFSET([2]掉落汇总!$C$2:$C$871,,MATCH($B285,[2]掉落汇总!$D$1:$M$1)),[2]掉落汇总!$A$2:$A$871,E$1,[2]掉落汇总!$C$2:$C$871,$Q$1)+SUMIFS(OFFSET([2]掉落汇总!$C$2:$C$871,,MATCH($B285,[2]掉落汇总!$D$1:$M$1)),[2]掉落汇总!$A$2:$A$871,E$1,[2]掉落汇总!$C$2:$C$871,$Q$2)/$Q$3)*宝箱投放计算!D285</f>
        <v>1.0754303162486367</v>
      </c>
      <c r="F285">
        <f ca="1">(SUMIFS(OFFSET([2]掉落汇总!$C$2:$C$871,,MATCH($B285,[2]掉落汇总!$D$1:$M$1)),[2]掉落汇总!$A$2:$A$871,F$1,[2]掉落汇总!$C$2:$C$871,$Q$1)+SUMIFS(OFFSET([2]掉落汇总!$C$2:$C$871,,MATCH($B285,[2]掉落汇总!$D$1:$M$1)),[2]掉落汇总!$A$2:$A$871,F$1,[2]掉落汇总!$C$2:$C$871,$Q$2)/$Q$3)*宝箱投放计算!E285</f>
        <v>1.3244406196213427</v>
      </c>
      <c r="G285">
        <f ca="1">(SUMIFS(OFFSET([2]掉落汇总!$C$2:$C$871,,MATCH($B285,[2]掉落汇总!$D$1:$M$1)),[2]掉落汇总!$A$2:$A$871,G$1,[2]掉落汇总!$C$2:$C$871,$Q$1)+SUMIFS(OFFSET([2]掉落汇总!$C$2:$C$871,,MATCH($B285,[2]掉落汇总!$D$1:$M$1)),[2]掉落汇总!$A$2:$A$871,G$1,[2]掉落汇总!$C$2:$C$871,$Q$2)/$Q$3)*宝箱投放计算!F285</f>
        <v>0</v>
      </c>
      <c r="H285">
        <f ca="1">(SUMIFS(OFFSET([2]掉落汇总!$C$2:$C$871,,MATCH($B285,[2]掉落汇总!$D$1:$M$1)),[2]掉落汇总!$A$2:$A$871,H$1,[2]掉落汇总!$C$2:$C$871,$Q$1)+SUMIFS(OFFSET([2]掉落汇总!$C$2:$C$871,,MATCH($B285,[2]掉落汇总!$D$1:$M$1)),[2]掉落汇总!$A$2:$A$871,H$1,[2]掉落汇总!$C$2:$C$871,$Q$2)/$Q$3)*宝箱投放计算!G285</f>
        <v>0</v>
      </c>
      <c r="I285">
        <f ca="1">(SUMIFS(OFFSET([2]掉落汇总!$C$2:$C$871,,MATCH($B285,[2]掉落汇总!$D$1:$M$1)),[2]掉落汇总!$A$2:$A$871,I$1,[2]掉落汇总!$C$2:$C$871,$Q$1)+SUMIFS(OFFSET([2]掉落汇总!$C$2:$C$871,,MATCH($B285,[2]掉落汇总!$D$1:$M$1)),[2]掉落汇总!$A$2:$A$871,I$1,[2]掉落汇总!$C$2:$C$871,$Q$2)/$Q$3)*宝箱投放计算!H285</f>
        <v>0</v>
      </c>
      <c r="J285">
        <f ca="1">(SUMIFS(OFFSET([2]掉落汇总!$C$2:$C$871,,MATCH($B285,[2]掉落汇总!$D$1:$M$1)),[2]掉落汇总!$A$2:$A$871,J$1,[2]掉落汇总!$C$2:$C$871,$Q$1)+SUMIFS(OFFSET([2]掉落汇总!$C$2:$C$871,,MATCH($B285,[2]掉落汇总!$D$1:$M$1)),[2]掉落汇总!$A$2:$A$871,J$1,[2]掉落汇总!$C$2:$C$871,$Q$2)/$Q$3)*宝箱投放计算!I285</f>
        <v>0</v>
      </c>
      <c r="K285">
        <f ca="1">(SUMIFS(OFFSET([2]掉落汇总!$C$2:$C$871,,MATCH($B285,[2]掉落汇总!$D$1:$M$1)),[2]掉落汇总!$A$2:$A$871,K$1,[2]掉落汇总!$C$2:$C$871,$Q$1)+SUMIFS(OFFSET([2]掉落汇总!$C$2:$C$871,,MATCH($B285,[2]掉落汇总!$D$1:$M$1)),[2]掉落汇总!$A$2:$A$871,K$1,[2]掉落汇总!$C$2:$C$871,$Q$2)/$Q$3)*宝箱投放计算!J285</f>
        <v>0</v>
      </c>
      <c r="L285">
        <f ca="1">(SUMIFS(OFFSET([2]掉落汇总!$C$2:$C$871,,MATCH($B285,[2]掉落汇总!$D$1:$M$1)),[2]掉落汇总!$A$2:$A$871,L$1,[2]掉落汇总!$C$2:$C$871,$Q$1)+SUMIFS(OFFSET([2]掉落汇总!$C$2:$C$871,,MATCH($B285,[2]掉落汇总!$D$1:$M$1)),[2]掉落汇总!$A$2:$A$871,L$1,[2]掉落汇总!$C$2:$C$871,$Q$2)/$Q$3)*宝箱投放计算!K285</f>
        <v>0.36522354606582519</v>
      </c>
      <c r="M285">
        <f ca="1">(SUMIFS(OFFSET([2]掉落汇总!$C$2:$C$871,,MATCH($B285,[2]掉落汇总!$D$1:$M$1)),[2]掉落汇总!$A$2:$A$871,M$1,[2]掉落汇总!$C$2:$C$871,$Q$1)+SUMIFS(OFFSET([2]掉落汇总!$C$2:$C$871,,MATCH($B285,[2]掉落汇总!$D$1:$M$1)),[2]掉落汇总!$A$2:$A$871,M$1,[2]掉落汇总!$C$2:$C$871,$Q$2)/$Q$3)*宝箱投放计算!L285</f>
        <v>0.36155552960411075</v>
      </c>
      <c r="N285">
        <f ca="1">(SUMIFS(OFFSET([2]掉落汇总!$C$2:$C$871,,MATCH($B285,[2]掉落汇总!$D$1:$M$1)),[2]掉落汇总!$A$2:$A$871,N$1,[2]掉落汇总!$C$2:$C$871,$Q$1)+SUMIFS(OFFSET([2]掉落汇总!$C$2:$C$871,,MATCH($B285,[2]掉落汇总!$D$1:$M$1)),[2]掉落汇总!$A$2:$A$871,N$1,[2]掉落汇总!$C$2:$C$871,$Q$2)/$Q$3)*宝箱投放计算!M285</f>
        <v>8.4091467912466203E-2</v>
      </c>
      <c r="O285">
        <f ca="1">(SUMIFS(OFFSET([2]掉落汇总!$C$2:$C$871,,MATCH($B285,[2]掉落汇总!$D$1:$M$1)),[2]掉落汇总!$A$2:$A$871,O$1,[2]掉落汇总!$C$2:$C$871,$Q$1)+SUMIFS(OFFSET([2]掉落汇总!$C$2:$C$871,,MATCH($B285,[2]掉落汇总!$D$1:$M$1)),[2]掉落汇总!$A$2:$A$871,O$1,[2]掉落汇总!$C$2:$C$871,$Q$2)/$Q$3)*宝箱投放计算!N285</f>
        <v>0.17426381605486088</v>
      </c>
    </row>
    <row r="286" spans="1:15" x14ac:dyDescent="0.2">
      <c r="A286">
        <f>玩家成长时间线!A286</f>
        <v>285</v>
      </c>
      <c r="B286">
        <f>玩家成长时间线!B286</f>
        <v>9</v>
      </c>
      <c r="C286">
        <f ca="1">SUM($D$2:D286)</f>
        <v>1066.0203004655036</v>
      </c>
      <c r="D286">
        <f t="shared" ca="1" si="4"/>
        <v>3.436826451450536</v>
      </c>
      <c r="E286">
        <f ca="1">(SUMIFS(OFFSET([2]掉落汇总!$C$2:$C$871,,MATCH($B286,[2]掉落汇总!$D$1:$M$1)),[2]掉落汇总!$A$2:$A$871,E$1,[2]掉落汇总!$C$2:$C$871,$Q$1)+SUMIFS(OFFSET([2]掉落汇总!$C$2:$C$871,,MATCH($B286,[2]掉落汇总!$D$1:$M$1)),[2]掉落汇总!$A$2:$A$871,E$1,[2]掉落汇总!$C$2:$C$871,$Q$2)/$Q$3)*宝箱投放计算!D286</f>
        <v>1.12725147219193</v>
      </c>
      <c r="F286">
        <f ca="1">(SUMIFS(OFFSET([2]掉落汇总!$C$2:$C$871,,MATCH($B286,[2]掉落汇总!$D$1:$M$1)),[2]掉落汇总!$A$2:$A$871,F$1,[2]掉落汇总!$C$2:$C$871,$Q$1)+SUMIFS(OFFSET([2]掉落汇总!$C$2:$C$871,,MATCH($B286,[2]掉落汇总!$D$1:$M$1)),[2]掉落汇总!$A$2:$A$871,F$1,[2]掉落汇总!$C$2:$C$871,$Q$2)/$Q$3)*宝箱投放计算!E286</f>
        <v>1.3244406196213427</v>
      </c>
      <c r="G286">
        <f ca="1">(SUMIFS(OFFSET([2]掉落汇总!$C$2:$C$871,,MATCH($B286,[2]掉落汇总!$D$1:$M$1)),[2]掉落汇总!$A$2:$A$871,G$1,[2]掉落汇总!$C$2:$C$871,$Q$1)+SUMIFS(OFFSET([2]掉落汇总!$C$2:$C$871,,MATCH($B286,[2]掉落汇总!$D$1:$M$1)),[2]掉落汇总!$A$2:$A$871,G$1,[2]掉落汇总!$C$2:$C$871,$Q$2)/$Q$3)*宝箱投放计算!F286</f>
        <v>0</v>
      </c>
      <c r="H286">
        <f ca="1">(SUMIFS(OFFSET([2]掉落汇总!$C$2:$C$871,,MATCH($B286,[2]掉落汇总!$D$1:$M$1)),[2]掉落汇总!$A$2:$A$871,H$1,[2]掉落汇总!$C$2:$C$871,$Q$1)+SUMIFS(OFFSET([2]掉落汇总!$C$2:$C$871,,MATCH($B286,[2]掉落汇总!$D$1:$M$1)),[2]掉落汇总!$A$2:$A$871,H$1,[2]掉落汇总!$C$2:$C$871,$Q$2)/$Q$3)*宝箱投放计算!G286</f>
        <v>0</v>
      </c>
      <c r="I286">
        <f ca="1">(SUMIFS(OFFSET([2]掉落汇总!$C$2:$C$871,,MATCH($B286,[2]掉落汇总!$D$1:$M$1)),[2]掉落汇总!$A$2:$A$871,I$1,[2]掉落汇总!$C$2:$C$871,$Q$1)+SUMIFS(OFFSET([2]掉落汇总!$C$2:$C$871,,MATCH($B286,[2]掉落汇总!$D$1:$M$1)),[2]掉落汇总!$A$2:$A$871,I$1,[2]掉落汇总!$C$2:$C$871,$Q$2)/$Q$3)*宝箱投放计算!H286</f>
        <v>0</v>
      </c>
      <c r="J286">
        <f ca="1">(SUMIFS(OFFSET([2]掉落汇总!$C$2:$C$871,,MATCH($B286,[2]掉落汇总!$D$1:$M$1)),[2]掉落汇总!$A$2:$A$871,J$1,[2]掉落汇总!$C$2:$C$871,$Q$1)+SUMIFS(OFFSET([2]掉落汇总!$C$2:$C$871,,MATCH($B286,[2]掉落汇总!$D$1:$M$1)),[2]掉落汇总!$A$2:$A$871,J$1,[2]掉落汇总!$C$2:$C$871,$Q$2)/$Q$3)*宝箱投放计算!I286</f>
        <v>0</v>
      </c>
      <c r="K286">
        <f ca="1">(SUMIFS(OFFSET([2]掉落汇总!$C$2:$C$871,,MATCH($B286,[2]掉落汇总!$D$1:$M$1)),[2]掉落汇总!$A$2:$A$871,K$1,[2]掉落汇总!$C$2:$C$871,$Q$1)+SUMIFS(OFFSET([2]掉落汇总!$C$2:$C$871,,MATCH($B286,[2]掉落汇总!$D$1:$M$1)),[2]掉落汇总!$A$2:$A$871,K$1,[2]掉落汇总!$C$2:$C$871,$Q$2)/$Q$3)*宝箱投放计算!J286</f>
        <v>0</v>
      </c>
      <c r="L286">
        <f ca="1">(SUMIFS(OFFSET([2]掉落汇总!$C$2:$C$871,,MATCH($B286,[2]掉落汇总!$D$1:$M$1)),[2]掉落汇总!$A$2:$A$871,L$1,[2]掉落汇总!$C$2:$C$871,$Q$1)+SUMIFS(OFFSET([2]掉落汇总!$C$2:$C$871,,MATCH($B286,[2]掉落汇总!$D$1:$M$1)),[2]掉落汇总!$A$2:$A$871,L$1,[2]掉落汇总!$C$2:$C$871,$Q$2)/$Q$3)*宝箱投放计算!K286</f>
        <v>0.36522354606582519</v>
      </c>
      <c r="M286">
        <f ca="1">(SUMIFS(OFFSET([2]掉落汇总!$C$2:$C$871,,MATCH($B286,[2]掉落汇总!$D$1:$M$1)),[2]掉落汇总!$A$2:$A$871,M$1,[2]掉落汇总!$C$2:$C$871,$Q$1)+SUMIFS(OFFSET([2]掉落汇总!$C$2:$C$871,,MATCH($B286,[2]掉落汇总!$D$1:$M$1)),[2]掉落汇总!$A$2:$A$871,M$1,[2]掉落汇总!$C$2:$C$871,$Q$2)/$Q$3)*宝箱投放计算!L286</f>
        <v>0.36155552960411075</v>
      </c>
      <c r="N286">
        <f ca="1">(SUMIFS(OFFSET([2]掉落汇总!$C$2:$C$871,,MATCH($B286,[2]掉落汇总!$D$1:$M$1)),[2]掉落汇总!$A$2:$A$871,N$1,[2]掉落汇总!$C$2:$C$871,$Q$1)+SUMIFS(OFFSET([2]掉落汇总!$C$2:$C$871,,MATCH($B286,[2]掉落汇总!$D$1:$M$1)),[2]掉落汇总!$A$2:$A$871,N$1,[2]掉落汇总!$C$2:$C$871,$Q$2)/$Q$3)*宝箱投放计算!M286</f>
        <v>8.4091467912466203E-2</v>
      </c>
      <c r="O286">
        <f ca="1">(SUMIFS(OFFSET([2]掉落汇总!$C$2:$C$871,,MATCH($B286,[2]掉落汇总!$D$1:$M$1)),[2]掉落汇总!$A$2:$A$871,O$1,[2]掉落汇总!$C$2:$C$871,$Q$1)+SUMIFS(OFFSET([2]掉落汇总!$C$2:$C$871,,MATCH($B286,[2]掉落汇总!$D$1:$M$1)),[2]掉落汇总!$A$2:$A$871,O$1,[2]掉落汇总!$C$2:$C$871,$Q$2)/$Q$3)*宝箱投放计算!N286</f>
        <v>0.17426381605486088</v>
      </c>
    </row>
    <row r="287" spans="1:15" x14ac:dyDescent="0.2">
      <c r="A287">
        <f>玩家成长时间线!A287</f>
        <v>286</v>
      </c>
      <c r="B287">
        <f>玩家成长时间线!B287</f>
        <v>10</v>
      </c>
      <c r="C287">
        <f ca="1">SUM($D$2:D287)</f>
        <v>1071.5083832209159</v>
      </c>
      <c r="D287">
        <f t="shared" ca="1" si="4"/>
        <v>5.4880827554123117</v>
      </c>
      <c r="E287">
        <f ca="1">(SUMIFS(OFFSET([2]掉落汇总!$C$2:$C$871,,MATCH($B287,[2]掉落汇总!$D$1:$M$1)),[2]掉落汇总!$A$2:$A$871,E$1,[2]掉落汇总!$C$2:$C$871,$Q$1)+SUMIFS(OFFSET([2]掉落汇总!$C$2:$C$871,,MATCH($B287,[2]掉落汇总!$D$1:$M$1)),[2]掉落汇总!$A$2:$A$871,E$1,[2]掉落汇总!$C$2:$C$871,$Q$2)/$Q$3)*宝箱投放计算!D287</f>
        <v>1.0466171488690164</v>
      </c>
      <c r="F287">
        <f ca="1">(SUMIFS(OFFSET([2]掉落汇总!$C$2:$C$871,,MATCH($B287,[2]掉落汇总!$D$1:$M$1)),[2]掉落汇总!$A$2:$A$871,F$1,[2]掉落汇总!$C$2:$C$871,$Q$1)+SUMIFS(OFFSET([2]掉落汇总!$C$2:$C$871,,MATCH($B287,[2]掉落汇总!$D$1:$M$1)),[2]掉落汇总!$A$2:$A$871,F$1,[2]掉落汇总!$C$2:$C$871,$Q$2)/$Q$3)*宝箱投放计算!E287</f>
        <v>1.3244406196213427</v>
      </c>
      <c r="G287">
        <f ca="1">(SUMIFS(OFFSET([2]掉落汇总!$C$2:$C$871,,MATCH($B287,[2]掉落汇总!$D$1:$M$1)),[2]掉落汇总!$A$2:$A$871,G$1,[2]掉落汇总!$C$2:$C$871,$Q$1)+SUMIFS(OFFSET([2]掉落汇总!$C$2:$C$871,,MATCH($B287,[2]掉落汇总!$D$1:$M$1)),[2]掉落汇总!$A$2:$A$871,G$1,[2]掉落汇总!$C$2:$C$871,$Q$2)/$Q$3)*宝箱投放计算!F287</f>
        <v>0</v>
      </c>
      <c r="H287">
        <f ca="1">(SUMIFS(OFFSET([2]掉落汇总!$C$2:$C$871,,MATCH($B287,[2]掉落汇总!$D$1:$M$1)),[2]掉落汇总!$A$2:$A$871,H$1,[2]掉落汇总!$C$2:$C$871,$Q$1)+SUMIFS(OFFSET([2]掉落汇总!$C$2:$C$871,,MATCH($B287,[2]掉落汇总!$D$1:$M$1)),[2]掉落汇总!$A$2:$A$871,H$1,[2]掉落汇总!$C$2:$C$871,$Q$2)/$Q$3)*宝箱投放计算!G287</f>
        <v>0</v>
      </c>
      <c r="I287">
        <f ca="1">(SUMIFS(OFFSET([2]掉落汇总!$C$2:$C$871,,MATCH($B287,[2]掉落汇总!$D$1:$M$1)),[2]掉落汇总!$A$2:$A$871,I$1,[2]掉落汇总!$C$2:$C$871,$Q$1)+SUMIFS(OFFSET([2]掉落汇总!$C$2:$C$871,,MATCH($B287,[2]掉落汇总!$D$1:$M$1)),[2]掉落汇总!$A$2:$A$871,I$1,[2]掉落汇总!$C$2:$C$871,$Q$2)/$Q$3)*宝箱投放计算!H287</f>
        <v>0</v>
      </c>
      <c r="J287">
        <f ca="1">(SUMIFS(OFFSET([2]掉落汇总!$C$2:$C$871,,MATCH($B287,[2]掉落汇总!$D$1:$M$1)),[2]掉落汇总!$A$2:$A$871,J$1,[2]掉落汇总!$C$2:$C$871,$Q$1)+SUMIFS(OFFSET([2]掉落汇总!$C$2:$C$871,,MATCH($B287,[2]掉落汇总!$D$1:$M$1)),[2]掉落汇总!$A$2:$A$871,J$1,[2]掉落汇总!$C$2:$C$871,$Q$2)/$Q$3)*宝箱投放计算!I287</f>
        <v>2.1318906272846903</v>
      </c>
      <c r="K287">
        <f ca="1">(SUMIFS(OFFSET([2]掉落汇总!$C$2:$C$871,,MATCH($B287,[2]掉落汇总!$D$1:$M$1)),[2]掉落汇总!$A$2:$A$871,K$1,[2]掉落汇总!$C$2:$C$871,$Q$1)+SUMIFS(OFFSET([2]掉落汇总!$C$2:$C$871,,MATCH($B287,[2]掉落汇总!$D$1:$M$1)),[2]掉落汇总!$A$2:$A$871,K$1,[2]掉落汇总!$C$2:$C$871,$Q$2)/$Q$3)*宝箱投放计算!J287</f>
        <v>0</v>
      </c>
      <c r="L287">
        <f ca="1">(SUMIFS(OFFSET([2]掉落汇总!$C$2:$C$871,,MATCH($B287,[2]掉落汇总!$D$1:$M$1)),[2]掉落汇总!$A$2:$A$871,L$1,[2]掉落汇总!$C$2:$C$871,$Q$1)+SUMIFS(OFFSET([2]掉落汇总!$C$2:$C$871,,MATCH($B287,[2]掉落汇总!$D$1:$M$1)),[2]掉落汇总!$A$2:$A$871,L$1,[2]掉落汇总!$C$2:$C$871,$Q$2)/$Q$3)*宝箱投放计算!K287</f>
        <v>0.36522354606582519</v>
      </c>
      <c r="M287">
        <f ca="1">(SUMIFS(OFFSET([2]掉落汇总!$C$2:$C$871,,MATCH($B287,[2]掉落汇总!$D$1:$M$1)),[2]掉落汇总!$A$2:$A$871,M$1,[2]掉落汇总!$C$2:$C$871,$Q$1)+SUMIFS(OFFSET([2]掉落汇总!$C$2:$C$871,,MATCH($B287,[2]掉落汇总!$D$1:$M$1)),[2]掉落汇总!$A$2:$A$871,M$1,[2]掉落汇总!$C$2:$C$871,$Q$2)/$Q$3)*宝箱投放计算!L287</f>
        <v>0.36155552960411075</v>
      </c>
      <c r="N287">
        <f ca="1">(SUMIFS(OFFSET([2]掉落汇总!$C$2:$C$871,,MATCH($B287,[2]掉落汇总!$D$1:$M$1)),[2]掉落汇总!$A$2:$A$871,N$1,[2]掉落汇总!$C$2:$C$871,$Q$1)+SUMIFS(OFFSET([2]掉落汇总!$C$2:$C$871,,MATCH($B287,[2]掉落汇总!$D$1:$M$1)),[2]掉落汇总!$A$2:$A$871,N$1,[2]掉落汇总!$C$2:$C$871,$Q$2)/$Q$3)*宝箱投放计算!M287</f>
        <v>8.4091467912466203E-2</v>
      </c>
      <c r="O287">
        <f ca="1">(SUMIFS(OFFSET([2]掉落汇总!$C$2:$C$871,,MATCH($B287,[2]掉落汇总!$D$1:$M$1)),[2]掉落汇总!$A$2:$A$871,O$1,[2]掉落汇总!$C$2:$C$871,$Q$1)+SUMIFS(OFFSET([2]掉落汇总!$C$2:$C$871,,MATCH($B287,[2]掉落汇总!$D$1:$M$1)),[2]掉落汇总!$A$2:$A$871,O$1,[2]掉落汇总!$C$2:$C$871,$Q$2)/$Q$3)*宝箱投放计算!N287</f>
        <v>0.17426381605486088</v>
      </c>
    </row>
    <row r="288" spans="1:15" x14ac:dyDescent="0.2">
      <c r="A288">
        <f>玩家成长时间线!A288</f>
        <v>287</v>
      </c>
      <c r="B288">
        <f>玩家成长时间线!B288</f>
        <v>10</v>
      </c>
      <c r="C288">
        <f ca="1">SUM($D$2:D288)</f>
        <v>1074.8691203253718</v>
      </c>
      <c r="D288">
        <f t="shared" ca="1" si="4"/>
        <v>3.3607371044558705</v>
      </c>
      <c r="E288">
        <f ca="1">(SUMIFS(OFFSET([2]掉落汇总!$C$2:$C$871,,MATCH($B288,[2]掉落汇总!$D$1:$M$1)),[2]掉落汇总!$A$2:$A$871,E$1,[2]掉落汇总!$C$2:$C$871,$Q$1)+SUMIFS(OFFSET([2]掉落汇总!$C$2:$C$871,,MATCH($B288,[2]掉落汇总!$D$1:$M$1)),[2]掉落汇总!$A$2:$A$871,E$1,[2]掉落汇总!$C$2:$C$871,$Q$2)/$Q$3)*宝箱投放计算!D288</f>
        <v>1.0511621251972647</v>
      </c>
      <c r="F288">
        <f ca="1">(SUMIFS(OFFSET([2]掉落汇总!$C$2:$C$871,,MATCH($B288,[2]掉落汇总!$D$1:$M$1)),[2]掉落汇总!$A$2:$A$871,F$1,[2]掉落汇总!$C$2:$C$871,$Q$1)+SUMIFS(OFFSET([2]掉落汇总!$C$2:$C$871,,MATCH($B288,[2]掉落汇总!$D$1:$M$1)),[2]掉落汇总!$A$2:$A$871,F$1,[2]掉落汇总!$C$2:$C$871,$Q$2)/$Q$3)*宝箱投放计算!E288</f>
        <v>1.3244406196213427</v>
      </c>
      <c r="G288">
        <f ca="1">(SUMIFS(OFFSET([2]掉落汇总!$C$2:$C$871,,MATCH($B288,[2]掉落汇总!$D$1:$M$1)),[2]掉落汇总!$A$2:$A$871,G$1,[2]掉落汇总!$C$2:$C$871,$Q$1)+SUMIFS(OFFSET([2]掉落汇总!$C$2:$C$871,,MATCH($B288,[2]掉落汇总!$D$1:$M$1)),[2]掉落汇总!$A$2:$A$871,G$1,[2]掉落汇总!$C$2:$C$871,$Q$2)/$Q$3)*宝箱投放计算!F288</f>
        <v>0</v>
      </c>
      <c r="H288">
        <f ca="1">(SUMIFS(OFFSET([2]掉落汇总!$C$2:$C$871,,MATCH($B288,[2]掉落汇总!$D$1:$M$1)),[2]掉落汇总!$A$2:$A$871,H$1,[2]掉落汇总!$C$2:$C$871,$Q$1)+SUMIFS(OFFSET([2]掉落汇总!$C$2:$C$871,,MATCH($B288,[2]掉落汇总!$D$1:$M$1)),[2]掉落汇总!$A$2:$A$871,H$1,[2]掉落汇总!$C$2:$C$871,$Q$2)/$Q$3)*宝箱投放计算!G288</f>
        <v>0</v>
      </c>
      <c r="I288">
        <f ca="1">(SUMIFS(OFFSET([2]掉落汇总!$C$2:$C$871,,MATCH($B288,[2]掉落汇总!$D$1:$M$1)),[2]掉落汇总!$A$2:$A$871,I$1,[2]掉落汇总!$C$2:$C$871,$Q$1)+SUMIFS(OFFSET([2]掉落汇总!$C$2:$C$871,,MATCH($B288,[2]掉落汇总!$D$1:$M$1)),[2]掉落汇总!$A$2:$A$871,I$1,[2]掉落汇总!$C$2:$C$871,$Q$2)/$Q$3)*宝箱投放计算!H288</f>
        <v>0</v>
      </c>
      <c r="J288">
        <f ca="1">(SUMIFS(OFFSET([2]掉落汇总!$C$2:$C$871,,MATCH($B288,[2]掉落汇总!$D$1:$M$1)),[2]掉落汇总!$A$2:$A$871,J$1,[2]掉落汇总!$C$2:$C$871,$Q$1)+SUMIFS(OFFSET([2]掉落汇总!$C$2:$C$871,,MATCH($B288,[2]掉落汇总!$D$1:$M$1)),[2]掉落汇总!$A$2:$A$871,J$1,[2]掉落汇总!$C$2:$C$871,$Q$2)/$Q$3)*宝箱投放计算!I288</f>
        <v>0</v>
      </c>
      <c r="K288">
        <f ca="1">(SUMIFS(OFFSET([2]掉落汇总!$C$2:$C$871,,MATCH($B288,[2]掉落汇总!$D$1:$M$1)),[2]掉落汇总!$A$2:$A$871,K$1,[2]掉落汇总!$C$2:$C$871,$Q$1)+SUMIFS(OFFSET([2]掉落汇总!$C$2:$C$871,,MATCH($B288,[2]掉落汇总!$D$1:$M$1)),[2]掉落汇总!$A$2:$A$871,K$1,[2]掉落汇总!$C$2:$C$871,$Q$2)/$Q$3)*宝箱投放计算!J288</f>
        <v>0</v>
      </c>
      <c r="L288">
        <f ca="1">(SUMIFS(OFFSET([2]掉落汇总!$C$2:$C$871,,MATCH($B288,[2]掉落汇总!$D$1:$M$1)),[2]掉落汇总!$A$2:$A$871,L$1,[2]掉落汇总!$C$2:$C$871,$Q$1)+SUMIFS(OFFSET([2]掉落汇总!$C$2:$C$871,,MATCH($B288,[2]掉落汇总!$D$1:$M$1)),[2]掉落汇总!$A$2:$A$871,L$1,[2]掉落汇总!$C$2:$C$871,$Q$2)/$Q$3)*宝箱投放计算!K288</f>
        <v>0.36522354606582519</v>
      </c>
      <c r="M288">
        <f ca="1">(SUMIFS(OFFSET([2]掉落汇总!$C$2:$C$871,,MATCH($B288,[2]掉落汇总!$D$1:$M$1)),[2]掉落汇总!$A$2:$A$871,M$1,[2]掉落汇总!$C$2:$C$871,$Q$1)+SUMIFS(OFFSET([2]掉落汇总!$C$2:$C$871,,MATCH($B288,[2]掉落汇总!$D$1:$M$1)),[2]掉落汇总!$A$2:$A$871,M$1,[2]掉落汇总!$C$2:$C$871,$Q$2)/$Q$3)*宝箱投放计算!L288</f>
        <v>0.36155552960411075</v>
      </c>
      <c r="N288">
        <f ca="1">(SUMIFS(OFFSET([2]掉落汇总!$C$2:$C$871,,MATCH($B288,[2]掉落汇总!$D$1:$M$1)),[2]掉落汇总!$A$2:$A$871,N$1,[2]掉落汇总!$C$2:$C$871,$Q$1)+SUMIFS(OFFSET([2]掉落汇总!$C$2:$C$871,,MATCH($B288,[2]掉落汇总!$D$1:$M$1)),[2]掉落汇总!$A$2:$A$871,N$1,[2]掉落汇总!$C$2:$C$871,$Q$2)/$Q$3)*宝箱投放计算!M288</f>
        <v>8.4091467912466203E-2</v>
      </c>
      <c r="O288">
        <f ca="1">(SUMIFS(OFFSET([2]掉落汇总!$C$2:$C$871,,MATCH($B288,[2]掉落汇总!$D$1:$M$1)),[2]掉落汇总!$A$2:$A$871,O$1,[2]掉落汇总!$C$2:$C$871,$Q$1)+SUMIFS(OFFSET([2]掉落汇总!$C$2:$C$871,,MATCH($B288,[2]掉落汇总!$D$1:$M$1)),[2]掉落汇总!$A$2:$A$871,O$1,[2]掉落汇总!$C$2:$C$871,$Q$2)/$Q$3)*宝箱投放计算!N288</f>
        <v>0.17426381605486088</v>
      </c>
    </row>
    <row r="289" spans="1:15" x14ac:dyDescent="0.2">
      <c r="A289">
        <f>玩家成长时间线!A289</f>
        <v>288</v>
      </c>
      <c r="B289">
        <f>玩家成长时间线!B289</f>
        <v>10</v>
      </c>
      <c r="C289">
        <f ca="1">SUM($D$2:D289)</f>
        <v>1078.2344024061558</v>
      </c>
      <c r="D289">
        <f t="shared" ca="1" si="4"/>
        <v>3.3652820807841186</v>
      </c>
      <c r="E289">
        <f ca="1">(SUMIFS(OFFSET([2]掉落汇总!$C$2:$C$871,,MATCH($B289,[2]掉落汇总!$D$1:$M$1)),[2]掉落汇总!$A$2:$A$871,E$1,[2]掉落汇总!$C$2:$C$871,$Q$1)+SUMIFS(OFFSET([2]掉落汇总!$C$2:$C$871,,MATCH($B289,[2]掉落汇总!$D$1:$M$1)),[2]掉落汇总!$A$2:$A$871,E$1,[2]掉落汇总!$C$2:$C$871,$Q$2)/$Q$3)*宝箱投放计算!D289</f>
        <v>1.0557071015255128</v>
      </c>
      <c r="F289">
        <f ca="1">(SUMIFS(OFFSET([2]掉落汇总!$C$2:$C$871,,MATCH($B289,[2]掉落汇总!$D$1:$M$1)),[2]掉落汇总!$A$2:$A$871,F$1,[2]掉落汇总!$C$2:$C$871,$Q$1)+SUMIFS(OFFSET([2]掉落汇总!$C$2:$C$871,,MATCH($B289,[2]掉落汇总!$D$1:$M$1)),[2]掉落汇总!$A$2:$A$871,F$1,[2]掉落汇总!$C$2:$C$871,$Q$2)/$Q$3)*宝箱投放计算!E289</f>
        <v>1.3244406196213427</v>
      </c>
      <c r="G289">
        <f ca="1">(SUMIFS(OFFSET([2]掉落汇总!$C$2:$C$871,,MATCH($B289,[2]掉落汇总!$D$1:$M$1)),[2]掉落汇总!$A$2:$A$871,G$1,[2]掉落汇总!$C$2:$C$871,$Q$1)+SUMIFS(OFFSET([2]掉落汇总!$C$2:$C$871,,MATCH($B289,[2]掉落汇总!$D$1:$M$1)),[2]掉落汇总!$A$2:$A$871,G$1,[2]掉落汇总!$C$2:$C$871,$Q$2)/$Q$3)*宝箱投放计算!F289</f>
        <v>0</v>
      </c>
      <c r="H289">
        <f ca="1">(SUMIFS(OFFSET([2]掉落汇总!$C$2:$C$871,,MATCH($B289,[2]掉落汇总!$D$1:$M$1)),[2]掉落汇总!$A$2:$A$871,H$1,[2]掉落汇总!$C$2:$C$871,$Q$1)+SUMIFS(OFFSET([2]掉落汇总!$C$2:$C$871,,MATCH($B289,[2]掉落汇总!$D$1:$M$1)),[2]掉落汇总!$A$2:$A$871,H$1,[2]掉落汇总!$C$2:$C$871,$Q$2)/$Q$3)*宝箱投放计算!G289</f>
        <v>0</v>
      </c>
      <c r="I289">
        <f ca="1">(SUMIFS(OFFSET([2]掉落汇总!$C$2:$C$871,,MATCH($B289,[2]掉落汇总!$D$1:$M$1)),[2]掉落汇总!$A$2:$A$871,I$1,[2]掉落汇总!$C$2:$C$871,$Q$1)+SUMIFS(OFFSET([2]掉落汇总!$C$2:$C$871,,MATCH($B289,[2]掉落汇总!$D$1:$M$1)),[2]掉落汇总!$A$2:$A$871,I$1,[2]掉落汇总!$C$2:$C$871,$Q$2)/$Q$3)*宝箱投放计算!H289</f>
        <v>0</v>
      </c>
      <c r="J289">
        <f ca="1">(SUMIFS(OFFSET([2]掉落汇总!$C$2:$C$871,,MATCH($B289,[2]掉落汇总!$D$1:$M$1)),[2]掉落汇总!$A$2:$A$871,J$1,[2]掉落汇总!$C$2:$C$871,$Q$1)+SUMIFS(OFFSET([2]掉落汇总!$C$2:$C$871,,MATCH($B289,[2]掉落汇总!$D$1:$M$1)),[2]掉落汇总!$A$2:$A$871,J$1,[2]掉落汇总!$C$2:$C$871,$Q$2)/$Q$3)*宝箱投放计算!I289</f>
        <v>0</v>
      </c>
      <c r="K289">
        <f ca="1">(SUMIFS(OFFSET([2]掉落汇总!$C$2:$C$871,,MATCH($B289,[2]掉落汇总!$D$1:$M$1)),[2]掉落汇总!$A$2:$A$871,K$1,[2]掉落汇总!$C$2:$C$871,$Q$1)+SUMIFS(OFFSET([2]掉落汇总!$C$2:$C$871,,MATCH($B289,[2]掉落汇总!$D$1:$M$1)),[2]掉落汇总!$A$2:$A$871,K$1,[2]掉落汇总!$C$2:$C$871,$Q$2)/$Q$3)*宝箱投放计算!J289</f>
        <v>0</v>
      </c>
      <c r="L289">
        <f ca="1">(SUMIFS(OFFSET([2]掉落汇总!$C$2:$C$871,,MATCH($B289,[2]掉落汇总!$D$1:$M$1)),[2]掉落汇总!$A$2:$A$871,L$1,[2]掉落汇总!$C$2:$C$871,$Q$1)+SUMIFS(OFFSET([2]掉落汇总!$C$2:$C$871,,MATCH($B289,[2]掉落汇总!$D$1:$M$1)),[2]掉落汇总!$A$2:$A$871,L$1,[2]掉落汇总!$C$2:$C$871,$Q$2)/$Q$3)*宝箱投放计算!K289</f>
        <v>0.36522354606582519</v>
      </c>
      <c r="M289">
        <f ca="1">(SUMIFS(OFFSET([2]掉落汇总!$C$2:$C$871,,MATCH($B289,[2]掉落汇总!$D$1:$M$1)),[2]掉落汇总!$A$2:$A$871,M$1,[2]掉落汇总!$C$2:$C$871,$Q$1)+SUMIFS(OFFSET([2]掉落汇总!$C$2:$C$871,,MATCH($B289,[2]掉落汇总!$D$1:$M$1)),[2]掉落汇总!$A$2:$A$871,M$1,[2]掉落汇总!$C$2:$C$871,$Q$2)/$Q$3)*宝箱投放计算!L289</f>
        <v>0.36155552960411075</v>
      </c>
      <c r="N289">
        <f ca="1">(SUMIFS(OFFSET([2]掉落汇总!$C$2:$C$871,,MATCH($B289,[2]掉落汇总!$D$1:$M$1)),[2]掉落汇总!$A$2:$A$871,N$1,[2]掉落汇总!$C$2:$C$871,$Q$1)+SUMIFS(OFFSET([2]掉落汇总!$C$2:$C$871,,MATCH($B289,[2]掉落汇总!$D$1:$M$1)),[2]掉落汇总!$A$2:$A$871,N$1,[2]掉落汇总!$C$2:$C$871,$Q$2)/$Q$3)*宝箱投放计算!M289</f>
        <v>8.4091467912466203E-2</v>
      </c>
      <c r="O289">
        <f ca="1">(SUMIFS(OFFSET([2]掉落汇总!$C$2:$C$871,,MATCH($B289,[2]掉落汇总!$D$1:$M$1)),[2]掉落汇总!$A$2:$A$871,O$1,[2]掉落汇总!$C$2:$C$871,$Q$1)+SUMIFS(OFFSET([2]掉落汇总!$C$2:$C$871,,MATCH($B289,[2]掉落汇总!$D$1:$M$1)),[2]掉落汇总!$A$2:$A$871,O$1,[2]掉落汇总!$C$2:$C$871,$Q$2)/$Q$3)*宝箱投放计算!N289</f>
        <v>0.17426381605486088</v>
      </c>
    </row>
    <row r="290" spans="1:15" x14ac:dyDescent="0.2">
      <c r="A290">
        <f>玩家成长时间线!A290</f>
        <v>289</v>
      </c>
      <c r="B290">
        <f>玩家成长时间线!B290</f>
        <v>10</v>
      </c>
      <c r="C290">
        <f ca="1">SUM($D$2:D290)</f>
        <v>1081.6951289898332</v>
      </c>
      <c r="D290">
        <f t="shared" ca="1" si="4"/>
        <v>3.4607265836773329</v>
      </c>
      <c r="E290">
        <f ca="1">(SUMIFS(OFFSET([2]掉落汇总!$C$2:$C$871,,MATCH($B290,[2]掉落汇总!$D$1:$M$1)),[2]掉落汇总!$A$2:$A$871,E$1,[2]掉落汇总!$C$2:$C$871,$Q$1)+SUMIFS(OFFSET([2]掉落汇总!$C$2:$C$871,,MATCH($B290,[2]掉落汇总!$D$1:$M$1)),[2]掉落汇总!$A$2:$A$871,E$1,[2]掉落汇总!$C$2:$C$871,$Q$2)/$Q$3)*宝箱投放计算!D290</f>
        <v>1.1511516044187269</v>
      </c>
      <c r="F290">
        <f ca="1">(SUMIFS(OFFSET([2]掉落汇总!$C$2:$C$871,,MATCH($B290,[2]掉落汇总!$D$1:$M$1)),[2]掉落汇总!$A$2:$A$871,F$1,[2]掉落汇总!$C$2:$C$871,$Q$1)+SUMIFS(OFFSET([2]掉落汇总!$C$2:$C$871,,MATCH($B290,[2]掉落汇总!$D$1:$M$1)),[2]掉落汇总!$A$2:$A$871,F$1,[2]掉落汇总!$C$2:$C$871,$Q$2)/$Q$3)*宝箱投放计算!E290</f>
        <v>1.3244406196213427</v>
      </c>
      <c r="G290">
        <f ca="1">(SUMIFS(OFFSET([2]掉落汇总!$C$2:$C$871,,MATCH($B290,[2]掉落汇总!$D$1:$M$1)),[2]掉落汇总!$A$2:$A$871,G$1,[2]掉落汇总!$C$2:$C$871,$Q$1)+SUMIFS(OFFSET([2]掉落汇总!$C$2:$C$871,,MATCH($B290,[2]掉落汇总!$D$1:$M$1)),[2]掉落汇总!$A$2:$A$871,G$1,[2]掉落汇总!$C$2:$C$871,$Q$2)/$Q$3)*宝箱投放计算!F290</f>
        <v>0</v>
      </c>
      <c r="H290">
        <f ca="1">(SUMIFS(OFFSET([2]掉落汇总!$C$2:$C$871,,MATCH($B290,[2]掉落汇总!$D$1:$M$1)),[2]掉落汇总!$A$2:$A$871,H$1,[2]掉落汇总!$C$2:$C$871,$Q$1)+SUMIFS(OFFSET([2]掉落汇总!$C$2:$C$871,,MATCH($B290,[2]掉落汇总!$D$1:$M$1)),[2]掉落汇总!$A$2:$A$871,H$1,[2]掉落汇总!$C$2:$C$871,$Q$2)/$Q$3)*宝箱投放计算!G290</f>
        <v>0</v>
      </c>
      <c r="I290">
        <f ca="1">(SUMIFS(OFFSET([2]掉落汇总!$C$2:$C$871,,MATCH($B290,[2]掉落汇总!$D$1:$M$1)),[2]掉落汇总!$A$2:$A$871,I$1,[2]掉落汇总!$C$2:$C$871,$Q$1)+SUMIFS(OFFSET([2]掉落汇总!$C$2:$C$871,,MATCH($B290,[2]掉落汇总!$D$1:$M$1)),[2]掉落汇总!$A$2:$A$871,I$1,[2]掉落汇总!$C$2:$C$871,$Q$2)/$Q$3)*宝箱投放计算!H290</f>
        <v>0</v>
      </c>
      <c r="J290">
        <f ca="1">(SUMIFS(OFFSET([2]掉落汇总!$C$2:$C$871,,MATCH($B290,[2]掉落汇总!$D$1:$M$1)),[2]掉落汇总!$A$2:$A$871,J$1,[2]掉落汇总!$C$2:$C$871,$Q$1)+SUMIFS(OFFSET([2]掉落汇总!$C$2:$C$871,,MATCH($B290,[2]掉落汇总!$D$1:$M$1)),[2]掉落汇总!$A$2:$A$871,J$1,[2]掉落汇总!$C$2:$C$871,$Q$2)/$Q$3)*宝箱投放计算!I290</f>
        <v>0</v>
      </c>
      <c r="K290">
        <f ca="1">(SUMIFS(OFFSET([2]掉落汇总!$C$2:$C$871,,MATCH($B290,[2]掉落汇总!$D$1:$M$1)),[2]掉落汇总!$A$2:$A$871,K$1,[2]掉落汇总!$C$2:$C$871,$Q$1)+SUMIFS(OFFSET([2]掉落汇总!$C$2:$C$871,,MATCH($B290,[2]掉落汇总!$D$1:$M$1)),[2]掉落汇总!$A$2:$A$871,K$1,[2]掉落汇总!$C$2:$C$871,$Q$2)/$Q$3)*宝箱投放计算!J290</f>
        <v>0</v>
      </c>
      <c r="L290">
        <f ca="1">(SUMIFS(OFFSET([2]掉落汇总!$C$2:$C$871,,MATCH($B290,[2]掉落汇总!$D$1:$M$1)),[2]掉落汇总!$A$2:$A$871,L$1,[2]掉落汇总!$C$2:$C$871,$Q$1)+SUMIFS(OFFSET([2]掉落汇总!$C$2:$C$871,,MATCH($B290,[2]掉落汇总!$D$1:$M$1)),[2]掉落汇总!$A$2:$A$871,L$1,[2]掉落汇总!$C$2:$C$871,$Q$2)/$Q$3)*宝箱投放计算!K290</f>
        <v>0.36522354606582519</v>
      </c>
      <c r="M290">
        <f ca="1">(SUMIFS(OFFSET([2]掉落汇总!$C$2:$C$871,,MATCH($B290,[2]掉落汇总!$D$1:$M$1)),[2]掉落汇总!$A$2:$A$871,M$1,[2]掉落汇总!$C$2:$C$871,$Q$1)+SUMIFS(OFFSET([2]掉落汇总!$C$2:$C$871,,MATCH($B290,[2]掉落汇总!$D$1:$M$1)),[2]掉落汇总!$A$2:$A$871,M$1,[2]掉落汇总!$C$2:$C$871,$Q$2)/$Q$3)*宝箱投放计算!L290</f>
        <v>0.36155552960411075</v>
      </c>
      <c r="N290">
        <f ca="1">(SUMIFS(OFFSET([2]掉落汇总!$C$2:$C$871,,MATCH($B290,[2]掉落汇总!$D$1:$M$1)),[2]掉落汇总!$A$2:$A$871,N$1,[2]掉落汇总!$C$2:$C$871,$Q$1)+SUMIFS(OFFSET([2]掉落汇总!$C$2:$C$871,,MATCH($B290,[2]掉落汇总!$D$1:$M$1)),[2]掉落汇总!$A$2:$A$871,N$1,[2]掉落汇总!$C$2:$C$871,$Q$2)/$Q$3)*宝箱投放计算!M290</f>
        <v>8.4091467912466203E-2</v>
      </c>
      <c r="O290">
        <f ca="1">(SUMIFS(OFFSET([2]掉落汇总!$C$2:$C$871,,MATCH($B290,[2]掉落汇总!$D$1:$M$1)),[2]掉落汇总!$A$2:$A$871,O$1,[2]掉落汇总!$C$2:$C$871,$Q$1)+SUMIFS(OFFSET([2]掉落汇总!$C$2:$C$871,,MATCH($B290,[2]掉落汇总!$D$1:$M$1)),[2]掉落汇总!$A$2:$A$871,O$1,[2]掉落汇总!$C$2:$C$871,$Q$2)/$Q$3)*宝箱投放计算!N290</f>
        <v>0.17426381605486088</v>
      </c>
    </row>
    <row r="291" spans="1:15" x14ac:dyDescent="0.2">
      <c r="A291">
        <f>玩家成长时间线!A291</f>
        <v>290</v>
      </c>
      <c r="B291">
        <f>玩家成长时间线!B291</f>
        <v>10</v>
      </c>
      <c r="C291">
        <f ca="1">SUM($D$2:D291)</f>
        <v>1085.0695010232737</v>
      </c>
      <c r="D291">
        <f t="shared" ca="1" si="4"/>
        <v>3.3743720334406153</v>
      </c>
      <c r="E291">
        <f ca="1">(SUMIFS(OFFSET([2]掉落汇总!$C$2:$C$871,,MATCH($B291,[2]掉落汇总!$D$1:$M$1)),[2]掉落汇总!$A$2:$A$871,E$1,[2]掉落汇总!$C$2:$C$871,$Q$1)+SUMIFS(OFFSET([2]掉落汇总!$C$2:$C$871,,MATCH($B291,[2]掉落汇总!$D$1:$M$1)),[2]掉落汇总!$A$2:$A$871,E$1,[2]掉落汇总!$C$2:$C$871,$Q$2)/$Q$3)*宝箱投放计算!D291</f>
        <v>1.0647970541820095</v>
      </c>
      <c r="F291">
        <f ca="1">(SUMIFS(OFFSET([2]掉落汇总!$C$2:$C$871,,MATCH($B291,[2]掉落汇总!$D$1:$M$1)),[2]掉落汇总!$A$2:$A$871,F$1,[2]掉落汇总!$C$2:$C$871,$Q$1)+SUMIFS(OFFSET([2]掉落汇总!$C$2:$C$871,,MATCH($B291,[2]掉落汇总!$D$1:$M$1)),[2]掉落汇总!$A$2:$A$871,F$1,[2]掉落汇总!$C$2:$C$871,$Q$2)/$Q$3)*宝箱投放计算!E291</f>
        <v>1.3244406196213427</v>
      </c>
      <c r="G291">
        <f ca="1">(SUMIFS(OFFSET([2]掉落汇总!$C$2:$C$871,,MATCH($B291,[2]掉落汇总!$D$1:$M$1)),[2]掉落汇总!$A$2:$A$871,G$1,[2]掉落汇总!$C$2:$C$871,$Q$1)+SUMIFS(OFFSET([2]掉落汇总!$C$2:$C$871,,MATCH($B291,[2]掉落汇总!$D$1:$M$1)),[2]掉落汇总!$A$2:$A$871,G$1,[2]掉落汇总!$C$2:$C$871,$Q$2)/$Q$3)*宝箱投放计算!F291</f>
        <v>0</v>
      </c>
      <c r="H291">
        <f ca="1">(SUMIFS(OFFSET([2]掉落汇总!$C$2:$C$871,,MATCH($B291,[2]掉落汇总!$D$1:$M$1)),[2]掉落汇总!$A$2:$A$871,H$1,[2]掉落汇总!$C$2:$C$871,$Q$1)+SUMIFS(OFFSET([2]掉落汇总!$C$2:$C$871,,MATCH($B291,[2]掉落汇总!$D$1:$M$1)),[2]掉落汇总!$A$2:$A$871,H$1,[2]掉落汇总!$C$2:$C$871,$Q$2)/$Q$3)*宝箱投放计算!G291</f>
        <v>0</v>
      </c>
      <c r="I291">
        <f ca="1">(SUMIFS(OFFSET([2]掉落汇总!$C$2:$C$871,,MATCH($B291,[2]掉落汇总!$D$1:$M$1)),[2]掉落汇总!$A$2:$A$871,I$1,[2]掉落汇总!$C$2:$C$871,$Q$1)+SUMIFS(OFFSET([2]掉落汇总!$C$2:$C$871,,MATCH($B291,[2]掉落汇总!$D$1:$M$1)),[2]掉落汇总!$A$2:$A$871,I$1,[2]掉落汇总!$C$2:$C$871,$Q$2)/$Q$3)*宝箱投放计算!H291</f>
        <v>0</v>
      </c>
      <c r="J291">
        <f ca="1">(SUMIFS(OFFSET([2]掉落汇总!$C$2:$C$871,,MATCH($B291,[2]掉落汇总!$D$1:$M$1)),[2]掉落汇总!$A$2:$A$871,J$1,[2]掉落汇总!$C$2:$C$871,$Q$1)+SUMIFS(OFFSET([2]掉落汇总!$C$2:$C$871,,MATCH($B291,[2]掉落汇总!$D$1:$M$1)),[2]掉落汇总!$A$2:$A$871,J$1,[2]掉落汇总!$C$2:$C$871,$Q$2)/$Q$3)*宝箱投放计算!I291</f>
        <v>0</v>
      </c>
      <c r="K291">
        <f ca="1">(SUMIFS(OFFSET([2]掉落汇总!$C$2:$C$871,,MATCH($B291,[2]掉落汇总!$D$1:$M$1)),[2]掉落汇总!$A$2:$A$871,K$1,[2]掉落汇总!$C$2:$C$871,$Q$1)+SUMIFS(OFFSET([2]掉落汇总!$C$2:$C$871,,MATCH($B291,[2]掉落汇总!$D$1:$M$1)),[2]掉落汇总!$A$2:$A$871,K$1,[2]掉落汇总!$C$2:$C$871,$Q$2)/$Q$3)*宝箱投放计算!J291</f>
        <v>0</v>
      </c>
      <c r="L291">
        <f ca="1">(SUMIFS(OFFSET([2]掉落汇总!$C$2:$C$871,,MATCH($B291,[2]掉落汇总!$D$1:$M$1)),[2]掉落汇总!$A$2:$A$871,L$1,[2]掉落汇总!$C$2:$C$871,$Q$1)+SUMIFS(OFFSET([2]掉落汇总!$C$2:$C$871,,MATCH($B291,[2]掉落汇总!$D$1:$M$1)),[2]掉落汇总!$A$2:$A$871,L$1,[2]掉落汇总!$C$2:$C$871,$Q$2)/$Q$3)*宝箱投放计算!K291</f>
        <v>0.36522354606582519</v>
      </c>
      <c r="M291">
        <f ca="1">(SUMIFS(OFFSET([2]掉落汇总!$C$2:$C$871,,MATCH($B291,[2]掉落汇总!$D$1:$M$1)),[2]掉落汇总!$A$2:$A$871,M$1,[2]掉落汇总!$C$2:$C$871,$Q$1)+SUMIFS(OFFSET([2]掉落汇总!$C$2:$C$871,,MATCH($B291,[2]掉落汇总!$D$1:$M$1)),[2]掉落汇总!$A$2:$A$871,M$1,[2]掉落汇总!$C$2:$C$871,$Q$2)/$Q$3)*宝箱投放计算!L291</f>
        <v>0.36155552960411075</v>
      </c>
      <c r="N291">
        <f ca="1">(SUMIFS(OFFSET([2]掉落汇总!$C$2:$C$871,,MATCH($B291,[2]掉落汇总!$D$1:$M$1)),[2]掉落汇总!$A$2:$A$871,N$1,[2]掉落汇总!$C$2:$C$871,$Q$1)+SUMIFS(OFFSET([2]掉落汇总!$C$2:$C$871,,MATCH($B291,[2]掉落汇总!$D$1:$M$1)),[2]掉落汇总!$A$2:$A$871,N$1,[2]掉落汇总!$C$2:$C$871,$Q$2)/$Q$3)*宝箱投放计算!M291</f>
        <v>8.4091467912466203E-2</v>
      </c>
      <c r="O291">
        <f ca="1">(SUMIFS(OFFSET([2]掉落汇总!$C$2:$C$871,,MATCH($B291,[2]掉落汇总!$D$1:$M$1)),[2]掉落汇总!$A$2:$A$871,O$1,[2]掉落汇总!$C$2:$C$871,$Q$1)+SUMIFS(OFFSET([2]掉落汇总!$C$2:$C$871,,MATCH($B291,[2]掉落汇总!$D$1:$M$1)),[2]掉落汇总!$A$2:$A$871,O$1,[2]掉落汇总!$C$2:$C$871,$Q$2)/$Q$3)*宝箱投放计算!N291</f>
        <v>0.17426381605486088</v>
      </c>
    </row>
    <row r="292" spans="1:15" x14ac:dyDescent="0.2">
      <c r="A292">
        <f>玩家成长时间线!A292</f>
        <v>291</v>
      </c>
      <c r="B292">
        <f>玩家成长时间线!B292</f>
        <v>10</v>
      </c>
      <c r="C292">
        <f ca="1">SUM($D$2:D292)</f>
        <v>1088.4484180330426</v>
      </c>
      <c r="D292">
        <f t="shared" ca="1" si="4"/>
        <v>3.3789170097688639</v>
      </c>
      <c r="E292">
        <f ca="1">(SUMIFS(OFFSET([2]掉落汇总!$C$2:$C$871,,MATCH($B292,[2]掉落汇总!$D$1:$M$1)),[2]掉落汇总!$A$2:$A$871,E$1,[2]掉落汇总!$C$2:$C$871,$Q$1)+SUMIFS(OFFSET([2]掉落汇总!$C$2:$C$871,,MATCH($B292,[2]掉落汇总!$D$1:$M$1)),[2]掉落汇总!$A$2:$A$871,E$1,[2]掉落汇总!$C$2:$C$871,$Q$2)/$Q$3)*宝箱投放计算!D292</f>
        <v>1.0693420305102579</v>
      </c>
      <c r="F292">
        <f ca="1">(SUMIFS(OFFSET([2]掉落汇总!$C$2:$C$871,,MATCH($B292,[2]掉落汇总!$D$1:$M$1)),[2]掉落汇总!$A$2:$A$871,F$1,[2]掉落汇总!$C$2:$C$871,$Q$1)+SUMIFS(OFFSET([2]掉落汇总!$C$2:$C$871,,MATCH($B292,[2]掉落汇总!$D$1:$M$1)),[2]掉落汇总!$A$2:$A$871,F$1,[2]掉落汇总!$C$2:$C$871,$Q$2)/$Q$3)*宝箱投放计算!E292</f>
        <v>1.3244406196213427</v>
      </c>
      <c r="G292">
        <f ca="1">(SUMIFS(OFFSET([2]掉落汇总!$C$2:$C$871,,MATCH($B292,[2]掉落汇总!$D$1:$M$1)),[2]掉落汇总!$A$2:$A$871,G$1,[2]掉落汇总!$C$2:$C$871,$Q$1)+SUMIFS(OFFSET([2]掉落汇总!$C$2:$C$871,,MATCH($B292,[2]掉落汇总!$D$1:$M$1)),[2]掉落汇总!$A$2:$A$871,G$1,[2]掉落汇总!$C$2:$C$871,$Q$2)/$Q$3)*宝箱投放计算!F292</f>
        <v>0</v>
      </c>
      <c r="H292">
        <f ca="1">(SUMIFS(OFFSET([2]掉落汇总!$C$2:$C$871,,MATCH($B292,[2]掉落汇总!$D$1:$M$1)),[2]掉落汇总!$A$2:$A$871,H$1,[2]掉落汇总!$C$2:$C$871,$Q$1)+SUMIFS(OFFSET([2]掉落汇总!$C$2:$C$871,,MATCH($B292,[2]掉落汇总!$D$1:$M$1)),[2]掉落汇总!$A$2:$A$871,H$1,[2]掉落汇总!$C$2:$C$871,$Q$2)/$Q$3)*宝箱投放计算!G292</f>
        <v>0</v>
      </c>
      <c r="I292">
        <f ca="1">(SUMIFS(OFFSET([2]掉落汇总!$C$2:$C$871,,MATCH($B292,[2]掉落汇总!$D$1:$M$1)),[2]掉落汇总!$A$2:$A$871,I$1,[2]掉落汇总!$C$2:$C$871,$Q$1)+SUMIFS(OFFSET([2]掉落汇总!$C$2:$C$871,,MATCH($B292,[2]掉落汇总!$D$1:$M$1)),[2]掉落汇总!$A$2:$A$871,I$1,[2]掉落汇总!$C$2:$C$871,$Q$2)/$Q$3)*宝箱投放计算!H292</f>
        <v>0</v>
      </c>
      <c r="J292">
        <f ca="1">(SUMIFS(OFFSET([2]掉落汇总!$C$2:$C$871,,MATCH($B292,[2]掉落汇总!$D$1:$M$1)),[2]掉落汇总!$A$2:$A$871,J$1,[2]掉落汇总!$C$2:$C$871,$Q$1)+SUMIFS(OFFSET([2]掉落汇总!$C$2:$C$871,,MATCH($B292,[2]掉落汇总!$D$1:$M$1)),[2]掉落汇总!$A$2:$A$871,J$1,[2]掉落汇总!$C$2:$C$871,$Q$2)/$Q$3)*宝箱投放计算!I292</f>
        <v>0</v>
      </c>
      <c r="K292">
        <f ca="1">(SUMIFS(OFFSET([2]掉落汇总!$C$2:$C$871,,MATCH($B292,[2]掉落汇总!$D$1:$M$1)),[2]掉落汇总!$A$2:$A$871,K$1,[2]掉落汇总!$C$2:$C$871,$Q$1)+SUMIFS(OFFSET([2]掉落汇总!$C$2:$C$871,,MATCH($B292,[2]掉落汇总!$D$1:$M$1)),[2]掉落汇总!$A$2:$A$871,K$1,[2]掉落汇总!$C$2:$C$871,$Q$2)/$Q$3)*宝箱投放计算!J292</f>
        <v>0</v>
      </c>
      <c r="L292">
        <f ca="1">(SUMIFS(OFFSET([2]掉落汇总!$C$2:$C$871,,MATCH($B292,[2]掉落汇总!$D$1:$M$1)),[2]掉落汇总!$A$2:$A$871,L$1,[2]掉落汇总!$C$2:$C$871,$Q$1)+SUMIFS(OFFSET([2]掉落汇总!$C$2:$C$871,,MATCH($B292,[2]掉落汇总!$D$1:$M$1)),[2]掉落汇总!$A$2:$A$871,L$1,[2]掉落汇总!$C$2:$C$871,$Q$2)/$Q$3)*宝箱投放计算!K292</f>
        <v>0.36522354606582519</v>
      </c>
      <c r="M292">
        <f ca="1">(SUMIFS(OFFSET([2]掉落汇总!$C$2:$C$871,,MATCH($B292,[2]掉落汇总!$D$1:$M$1)),[2]掉落汇总!$A$2:$A$871,M$1,[2]掉落汇总!$C$2:$C$871,$Q$1)+SUMIFS(OFFSET([2]掉落汇总!$C$2:$C$871,,MATCH($B292,[2]掉落汇总!$D$1:$M$1)),[2]掉落汇总!$A$2:$A$871,M$1,[2]掉落汇总!$C$2:$C$871,$Q$2)/$Q$3)*宝箱投放计算!L292</f>
        <v>0.36155552960411075</v>
      </c>
      <c r="N292">
        <f ca="1">(SUMIFS(OFFSET([2]掉落汇总!$C$2:$C$871,,MATCH($B292,[2]掉落汇总!$D$1:$M$1)),[2]掉落汇总!$A$2:$A$871,N$1,[2]掉落汇总!$C$2:$C$871,$Q$1)+SUMIFS(OFFSET([2]掉落汇总!$C$2:$C$871,,MATCH($B292,[2]掉落汇总!$D$1:$M$1)),[2]掉落汇总!$A$2:$A$871,N$1,[2]掉落汇总!$C$2:$C$871,$Q$2)/$Q$3)*宝箱投放计算!M292</f>
        <v>8.4091467912466203E-2</v>
      </c>
      <c r="O292">
        <f ca="1">(SUMIFS(OFFSET([2]掉落汇总!$C$2:$C$871,,MATCH($B292,[2]掉落汇总!$D$1:$M$1)),[2]掉落汇总!$A$2:$A$871,O$1,[2]掉落汇总!$C$2:$C$871,$Q$1)+SUMIFS(OFFSET([2]掉落汇总!$C$2:$C$871,,MATCH($B292,[2]掉落汇总!$D$1:$M$1)),[2]掉落汇总!$A$2:$A$871,O$1,[2]掉落汇总!$C$2:$C$871,$Q$2)/$Q$3)*宝箱投放计算!N292</f>
        <v>0.17426381605486088</v>
      </c>
    </row>
    <row r="293" spans="1:15" x14ac:dyDescent="0.2">
      <c r="A293">
        <f>玩家成长时间线!A293</f>
        <v>292</v>
      </c>
      <c r="B293">
        <f>玩家成长时间线!B293</f>
        <v>10</v>
      </c>
      <c r="C293">
        <f ca="1">SUM($D$2:D293)</f>
        <v>1091.9227795457045</v>
      </c>
      <c r="D293">
        <f t="shared" ca="1" si="4"/>
        <v>3.4743615126620777</v>
      </c>
      <c r="E293">
        <f ca="1">(SUMIFS(OFFSET([2]掉落汇总!$C$2:$C$871,,MATCH($B293,[2]掉落汇总!$D$1:$M$1)),[2]掉落汇总!$A$2:$A$871,E$1,[2]掉落汇总!$C$2:$C$871,$Q$1)+SUMIFS(OFFSET([2]掉落汇总!$C$2:$C$871,,MATCH($B293,[2]掉落汇总!$D$1:$M$1)),[2]掉落汇总!$A$2:$A$871,E$1,[2]掉落汇总!$C$2:$C$871,$Q$2)/$Q$3)*宝箱投放计算!D293</f>
        <v>1.1647865334034717</v>
      </c>
      <c r="F293">
        <f ca="1">(SUMIFS(OFFSET([2]掉落汇总!$C$2:$C$871,,MATCH($B293,[2]掉落汇总!$D$1:$M$1)),[2]掉落汇总!$A$2:$A$871,F$1,[2]掉落汇总!$C$2:$C$871,$Q$1)+SUMIFS(OFFSET([2]掉落汇总!$C$2:$C$871,,MATCH($B293,[2]掉落汇总!$D$1:$M$1)),[2]掉落汇总!$A$2:$A$871,F$1,[2]掉落汇总!$C$2:$C$871,$Q$2)/$Q$3)*宝箱投放计算!E293</f>
        <v>1.3244406196213427</v>
      </c>
      <c r="G293">
        <f ca="1">(SUMIFS(OFFSET([2]掉落汇总!$C$2:$C$871,,MATCH($B293,[2]掉落汇总!$D$1:$M$1)),[2]掉落汇总!$A$2:$A$871,G$1,[2]掉落汇总!$C$2:$C$871,$Q$1)+SUMIFS(OFFSET([2]掉落汇总!$C$2:$C$871,,MATCH($B293,[2]掉落汇总!$D$1:$M$1)),[2]掉落汇总!$A$2:$A$871,G$1,[2]掉落汇总!$C$2:$C$871,$Q$2)/$Q$3)*宝箱投放计算!F293</f>
        <v>0</v>
      </c>
      <c r="H293">
        <f ca="1">(SUMIFS(OFFSET([2]掉落汇总!$C$2:$C$871,,MATCH($B293,[2]掉落汇总!$D$1:$M$1)),[2]掉落汇总!$A$2:$A$871,H$1,[2]掉落汇总!$C$2:$C$871,$Q$1)+SUMIFS(OFFSET([2]掉落汇总!$C$2:$C$871,,MATCH($B293,[2]掉落汇总!$D$1:$M$1)),[2]掉落汇总!$A$2:$A$871,H$1,[2]掉落汇总!$C$2:$C$871,$Q$2)/$Q$3)*宝箱投放计算!G293</f>
        <v>0</v>
      </c>
      <c r="I293">
        <f ca="1">(SUMIFS(OFFSET([2]掉落汇总!$C$2:$C$871,,MATCH($B293,[2]掉落汇总!$D$1:$M$1)),[2]掉落汇总!$A$2:$A$871,I$1,[2]掉落汇总!$C$2:$C$871,$Q$1)+SUMIFS(OFFSET([2]掉落汇总!$C$2:$C$871,,MATCH($B293,[2]掉落汇总!$D$1:$M$1)),[2]掉落汇总!$A$2:$A$871,I$1,[2]掉落汇总!$C$2:$C$871,$Q$2)/$Q$3)*宝箱投放计算!H293</f>
        <v>0</v>
      </c>
      <c r="J293">
        <f ca="1">(SUMIFS(OFFSET([2]掉落汇总!$C$2:$C$871,,MATCH($B293,[2]掉落汇总!$D$1:$M$1)),[2]掉落汇总!$A$2:$A$871,J$1,[2]掉落汇总!$C$2:$C$871,$Q$1)+SUMIFS(OFFSET([2]掉落汇总!$C$2:$C$871,,MATCH($B293,[2]掉落汇总!$D$1:$M$1)),[2]掉落汇总!$A$2:$A$871,J$1,[2]掉落汇总!$C$2:$C$871,$Q$2)/$Q$3)*宝箱投放计算!I293</f>
        <v>0</v>
      </c>
      <c r="K293">
        <f ca="1">(SUMIFS(OFFSET([2]掉落汇总!$C$2:$C$871,,MATCH($B293,[2]掉落汇总!$D$1:$M$1)),[2]掉落汇总!$A$2:$A$871,K$1,[2]掉落汇总!$C$2:$C$871,$Q$1)+SUMIFS(OFFSET([2]掉落汇总!$C$2:$C$871,,MATCH($B293,[2]掉落汇总!$D$1:$M$1)),[2]掉落汇总!$A$2:$A$871,K$1,[2]掉落汇总!$C$2:$C$871,$Q$2)/$Q$3)*宝箱投放计算!J293</f>
        <v>0</v>
      </c>
      <c r="L293">
        <f ca="1">(SUMIFS(OFFSET([2]掉落汇总!$C$2:$C$871,,MATCH($B293,[2]掉落汇总!$D$1:$M$1)),[2]掉落汇总!$A$2:$A$871,L$1,[2]掉落汇总!$C$2:$C$871,$Q$1)+SUMIFS(OFFSET([2]掉落汇总!$C$2:$C$871,,MATCH($B293,[2]掉落汇总!$D$1:$M$1)),[2]掉落汇总!$A$2:$A$871,L$1,[2]掉落汇总!$C$2:$C$871,$Q$2)/$Q$3)*宝箱投放计算!K293</f>
        <v>0.36522354606582519</v>
      </c>
      <c r="M293">
        <f ca="1">(SUMIFS(OFFSET([2]掉落汇总!$C$2:$C$871,,MATCH($B293,[2]掉落汇总!$D$1:$M$1)),[2]掉落汇总!$A$2:$A$871,M$1,[2]掉落汇总!$C$2:$C$871,$Q$1)+SUMIFS(OFFSET([2]掉落汇总!$C$2:$C$871,,MATCH($B293,[2]掉落汇总!$D$1:$M$1)),[2]掉落汇总!$A$2:$A$871,M$1,[2]掉落汇总!$C$2:$C$871,$Q$2)/$Q$3)*宝箱投放计算!L293</f>
        <v>0.36155552960411075</v>
      </c>
      <c r="N293">
        <f ca="1">(SUMIFS(OFFSET([2]掉落汇总!$C$2:$C$871,,MATCH($B293,[2]掉落汇总!$D$1:$M$1)),[2]掉落汇总!$A$2:$A$871,N$1,[2]掉落汇总!$C$2:$C$871,$Q$1)+SUMIFS(OFFSET([2]掉落汇总!$C$2:$C$871,,MATCH($B293,[2]掉落汇总!$D$1:$M$1)),[2]掉落汇总!$A$2:$A$871,N$1,[2]掉落汇总!$C$2:$C$871,$Q$2)/$Q$3)*宝箱投放计算!M293</f>
        <v>8.4091467912466203E-2</v>
      </c>
      <c r="O293">
        <f ca="1">(SUMIFS(OFFSET([2]掉落汇总!$C$2:$C$871,,MATCH($B293,[2]掉落汇总!$D$1:$M$1)),[2]掉落汇总!$A$2:$A$871,O$1,[2]掉落汇总!$C$2:$C$871,$Q$1)+SUMIFS(OFFSET([2]掉落汇总!$C$2:$C$871,,MATCH($B293,[2]掉落汇总!$D$1:$M$1)),[2]掉落汇总!$A$2:$A$871,O$1,[2]掉落汇总!$C$2:$C$871,$Q$2)/$Q$3)*宝箱投放计算!N293</f>
        <v>0.17426381605486088</v>
      </c>
    </row>
    <row r="294" spans="1:15" x14ac:dyDescent="0.2">
      <c r="A294">
        <f>玩家成长时间线!A294</f>
        <v>293</v>
      </c>
      <c r="B294">
        <f>玩家成长时间线!B294</f>
        <v>10</v>
      </c>
      <c r="C294">
        <f ca="1">SUM($D$2:D294)</f>
        <v>1095.3107865081299</v>
      </c>
      <c r="D294">
        <f t="shared" ca="1" si="4"/>
        <v>3.3880069624253601</v>
      </c>
      <c r="E294">
        <f ca="1">(SUMIFS(OFFSET([2]掉落汇总!$C$2:$C$871,,MATCH($B294,[2]掉落汇总!$D$1:$M$1)),[2]掉落汇总!$A$2:$A$871,E$1,[2]掉落汇总!$C$2:$C$871,$Q$1)+SUMIFS(OFFSET([2]掉落汇总!$C$2:$C$871,,MATCH($B294,[2]掉落汇总!$D$1:$M$1)),[2]掉落汇总!$A$2:$A$871,E$1,[2]掉落汇总!$C$2:$C$871,$Q$2)/$Q$3)*宝箱投放计算!D294</f>
        <v>1.0784319831667541</v>
      </c>
      <c r="F294">
        <f ca="1">(SUMIFS(OFFSET([2]掉落汇总!$C$2:$C$871,,MATCH($B294,[2]掉落汇总!$D$1:$M$1)),[2]掉落汇总!$A$2:$A$871,F$1,[2]掉落汇总!$C$2:$C$871,$Q$1)+SUMIFS(OFFSET([2]掉落汇总!$C$2:$C$871,,MATCH($B294,[2]掉落汇总!$D$1:$M$1)),[2]掉落汇总!$A$2:$A$871,F$1,[2]掉落汇总!$C$2:$C$871,$Q$2)/$Q$3)*宝箱投放计算!E294</f>
        <v>1.3244406196213427</v>
      </c>
      <c r="G294">
        <f ca="1">(SUMIFS(OFFSET([2]掉落汇总!$C$2:$C$871,,MATCH($B294,[2]掉落汇总!$D$1:$M$1)),[2]掉落汇总!$A$2:$A$871,G$1,[2]掉落汇总!$C$2:$C$871,$Q$1)+SUMIFS(OFFSET([2]掉落汇总!$C$2:$C$871,,MATCH($B294,[2]掉落汇总!$D$1:$M$1)),[2]掉落汇总!$A$2:$A$871,G$1,[2]掉落汇总!$C$2:$C$871,$Q$2)/$Q$3)*宝箱投放计算!F294</f>
        <v>0</v>
      </c>
      <c r="H294">
        <f ca="1">(SUMIFS(OFFSET([2]掉落汇总!$C$2:$C$871,,MATCH($B294,[2]掉落汇总!$D$1:$M$1)),[2]掉落汇总!$A$2:$A$871,H$1,[2]掉落汇总!$C$2:$C$871,$Q$1)+SUMIFS(OFFSET([2]掉落汇总!$C$2:$C$871,,MATCH($B294,[2]掉落汇总!$D$1:$M$1)),[2]掉落汇总!$A$2:$A$871,H$1,[2]掉落汇总!$C$2:$C$871,$Q$2)/$Q$3)*宝箱投放计算!G294</f>
        <v>0</v>
      </c>
      <c r="I294">
        <f ca="1">(SUMIFS(OFFSET([2]掉落汇总!$C$2:$C$871,,MATCH($B294,[2]掉落汇总!$D$1:$M$1)),[2]掉落汇总!$A$2:$A$871,I$1,[2]掉落汇总!$C$2:$C$871,$Q$1)+SUMIFS(OFFSET([2]掉落汇总!$C$2:$C$871,,MATCH($B294,[2]掉落汇总!$D$1:$M$1)),[2]掉落汇总!$A$2:$A$871,I$1,[2]掉落汇总!$C$2:$C$871,$Q$2)/$Q$3)*宝箱投放计算!H294</f>
        <v>0</v>
      </c>
      <c r="J294">
        <f ca="1">(SUMIFS(OFFSET([2]掉落汇总!$C$2:$C$871,,MATCH($B294,[2]掉落汇总!$D$1:$M$1)),[2]掉落汇总!$A$2:$A$871,J$1,[2]掉落汇总!$C$2:$C$871,$Q$1)+SUMIFS(OFFSET([2]掉落汇总!$C$2:$C$871,,MATCH($B294,[2]掉落汇总!$D$1:$M$1)),[2]掉落汇总!$A$2:$A$871,J$1,[2]掉落汇总!$C$2:$C$871,$Q$2)/$Q$3)*宝箱投放计算!I294</f>
        <v>0</v>
      </c>
      <c r="K294">
        <f ca="1">(SUMIFS(OFFSET([2]掉落汇总!$C$2:$C$871,,MATCH($B294,[2]掉落汇总!$D$1:$M$1)),[2]掉落汇总!$A$2:$A$871,K$1,[2]掉落汇总!$C$2:$C$871,$Q$1)+SUMIFS(OFFSET([2]掉落汇总!$C$2:$C$871,,MATCH($B294,[2]掉落汇总!$D$1:$M$1)),[2]掉落汇总!$A$2:$A$871,K$1,[2]掉落汇总!$C$2:$C$871,$Q$2)/$Q$3)*宝箱投放计算!J294</f>
        <v>0</v>
      </c>
      <c r="L294">
        <f ca="1">(SUMIFS(OFFSET([2]掉落汇总!$C$2:$C$871,,MATCH($B294,[2]掉落汇总!$D$1:$M$1)),[2]掉落汇总!$A$2:$A$871,L$1,[2]掉落汇总!$C$2:$C$871,$Q$1)+SUMIFS(OFFSET([2]掉落汇总!$C$2:$C$871,,MATCH($B294,[2]掉落汇总!$D$1:$M$1)),[2]掉落汇总!$A$2:$A$871,L$1,[2]掉落汇总!$C$2:$C$871,$Q$2)/$Q$3)*宝箱投放计算!K294</f>
        <v>0.36522354606582519</v>
      </c>
      <c r="M294">
        <f ca="1">(SUMIFS(OFFSET([2]掉落汇总!$C$2:$C$871,,MATCH($B294,[2]掉落汇总!$D$1:$M$1)),[2]掉落汇总!$A$2:$A$871,M$1,[2]掉落汇总!$C$2:$C$871,$Q$1)+SUMIFS(OFFSET([2]掉落汇总!$C$2:$C$871,,MATCH($B294,[2]掉落汇总!$D$1:$M$1)),[2]掉落汇总!$A$2:$A$871,M$1,[2]掉落汇总!$C$2:$C$871,$Q$2)/$Q$3)*宝箱投放计算!L294</f>
        <v>0.36155552960411075</v>
      </c>
      <c r="N294">
        <f ca="1">(SUMIFS(OFFSET([2]掉落汇总!$C$2:$C$871,,MATCH($B294,[2]掉落汇总!$D$1:$M$1)),[2]掉落汇总!$A$2:$A$871,N$1,[2]掉落汇总!$C$2:$C$871,$Q$1)+SUMIFS(OFFSET([2]掉落汇总!$C$2:$C$871,,MATCH($B294,[2]掉落汇总!$D$1:$M$1)),[2]掉落汇总!$A$2:$A$871,N$1,[2]掉落汇总!$C$2:$C$871,$Q$2)/$Q$3)*宝箱投放计算!M294</f>
        <v>8.4091467912466203E-2</v>
      </c>
      <c r="O294">
        <f ca="1">(SUMIFS(OFFSET([2]掉落汇总!$C$2:$C$871,,MATCH($B294,[2]掉落汇总!$D$1:$M$1)),[2]掉落汇总!$A$2:$A$871,O$1,[2]掉落汇总!$C$2:$C$871,$Q$1)+SUMIFS(OFFSET([2]掉落汇总!$C$2:$C$871,,MATCH($B294,[2]掉落汇总!$D$1:$M$1)),[2]掉落汇总!$A$2:$A$871,O$1,[2]掉落汇总!$C$2:$C$871,$Q$2)/$Q$3)*宝箱投放计算!N294</f>
        <v>0.17426381605486088</v>
      </c>
    </row>
    <row r="295" spans="1:15" x14ac:dyDescent="0.2">
      <c r="A295">
        <f>玩家成长时间线!A295</f>
        <v>294</v>
      </c>
      <c r="B295">
        <f>玩家成长时间线!B295</f>
        <v>8</v>
      </c>
      <c r="C295">
        <f ca="1">SUM($D$2:D295)</f>
        <v>1098.9016660444772</v>
      </c>
      <c r="D295">
        <f t="shared" ca="1" si="4"/>
        <v>3.5908795363472974</v>
      </c>
      <c r="E295">
        <f ca="1">(SUMIFS(OFFSET([2]掉落汇总!$C$2:$C$871,,MATCH($B295,[2]掉落汇总!$D$1:$M$1)),[2]掉落汇总!$A$2:$A$871,E$1,[2]掉落汇总!$C$2:$C$871,$Q$1)+SUMIFS(OFFSET([2]掉落汇总!$C$2:$C$871,,MATCH($B295,[2]掉落汇总!$D$1:$M$1)),[2]掉落汇总!$A$2:$A$871,E$1,[2]掉落汇总!$C$2:$C$871,$Q$2)/$Q$3)*宝箱投放计算!D295</f>
        <v>0.98977846153846205</v>
      </c>
      <c r="F295">
        <f ca="1">(SUMIFS(OFFSET([2]掉落汇总!$C$2:$C$871,,MATCH($B295,[2]掉落汇总!$D$1:$M$1)),[2]掉落汇总!$A$2:$A$871,F$1,[2]掉落汇总!$C$2:$C$871,$Q$1)+SUMIFS(OFFSET([2]掉落汇总!$C$2:$C$871,,MATCH($B295,[2]掉落汇总!$D$1:$M$1)),[2]掉落汇总!$A$2:$A$871,F$1,[2]掉落汇总!$C$2:$C$871,$Q$2)/$Q$3)*宝箱投放计算!E295</f>
        <v>1.0595524956970743</v>
      </c>
      <c r="G295">
        <f ca="1">(SUMIFS(OFFSET([2]掉落汇总!$C$2:$C$871,,MATCH($B295,[2]掉落汇总!$D$1:$M$1)),[2]掉落汇总!$A$2:$A$871,G$1,[2]掉落汇总!$C$2:$C$871,$Q$1)+SUMIFS(OFFSET([2]掉落汇总!$C$2:$C$871,,MATCH($B295,[2]掉落汇总!$D$1:$M$1)),[2]掉落汇总!$A$2:$A$871,G$1,[2]掉落汇总!$C$2:$C$871,$Q$2)/$Q$3)*宝箱投放计算!F295</f>
        <v>0</v>
      </c>
      <c r="H295">
        <f ca="1">(SUMIFS(OFFSET([2]掉落汇总!$C$2:$C$871,,MATCH($B295,[2]掉落汇总!$D$1:$M$1)),[2]掉落汇总!$A$2:$A$871,H$1,[2]掉落汇总!$C$2:$C$871,$Q$1)+SUMIFS(OFFSET([2]掉落汇总!$C$2:$C$871,,MATCH($B295,[2]掉落汇总!$D$1:$M$1)),[2]掉落汇总!$A$2:$A$871,H$1,[2]掉落汇总!$C$2:$C$871,$Q$2)/$Q$3)*宝箱投放计算!G295</f>
        <v>0</v>
      </c>
      <c r="I295">
        <f ca="1">(SUMIFS(OFFSET([2]掉落汇总!$C$2:$C$871,,MATCH($B295,[2]掉落汇总!$D$1:$M$1)),[2]掉落汇总!$A$2:$A$871,I$1,[2]掉落汇总!$C$2:$C$871,$Q$1)+SUMIFS(OFFSET([2]掉落汇总!$C$2:$C$871,,MATCH($B295,[2]掉落汇总!$D$1:$M$1)),[2]掉落汇总!$A$2:$A$871,I$1,[2]掉落汇总!$C$2:$C$871,$Q$2)/$Q$3)*宝箱投放计算!H295</f>
        <v>0.55641421947449776</v>
      </c>
      <c r="J295">
        <f ca="1">(SUMIFS(OFFSET([2]掉落汇总!$C$2:$C$871,,MATCH($B295,[2]掉落汇总!$D$1:$M$1)),[2]掉落汇总!$A$2:$A$871,J$1,[2]掉落汇总!$C$2:$C$871,$Q$1)+SUMIFS(OFFSET([2]掉落汇总!$C$2:$C$871,,MATCH($B295,[2]掉落汇总!$D$1:$M$1)),[2]掉落汇总!$A$2:$A$871,J$1,[2]掉落汇总!$C$2:$C$871,$Q$2)/$Q$3)*宝箱投放计算!I295</f>
        <v>0</v>
      </c>
      <c r="K295">
        <f ca="1">(SUMIFS(OFFSET([2]掉落汇总!$C$2:$C$871,,MATCH($B295,[2]掉落汇总!$D$1:$M$1)),[2]掉落汇总!$A$2:$A$871,K$1,[2]掉落汇总!$C$2:$C$871,$Q$1)+SUMIFS(OFFSET([2]掉落汇总!$C$2:$C$871,,MATCH($B295,[2]掉落汇总!$D$1:$M$1)),[2]掉落汇总!$A$2:$A$871,K$1,[2]掉落汇总!$C$2:$C$871,$Q$2)/$Q$3)*宝箱投放计算!J295</f>
        <v>0</v>
      </c>
      <c r="L295">
        <f ca="1">(SUMIFS(OFFSET([2]掉落汇总!$C$2:$C$871,,MATCH($B295,[2]掉落汇总!$D$1:$M$1)),[2]掉落汇总!$A$2:$A$871,L$1,[2]掉落汇总!$C$2:$C$871,$Q$1)+SUMIFS(OFFSET([2]掉落汇总!$C$2:$C$871,,MATCH($B295,[2]掉落汇总!$D$1:$M$1)),[2]掉落汇总!$A$2:$A$871,L$1,[2]掉落汇总!$C$2:$C$871,$Q$2)/$Q$3)*宝箱投放计算!K295</f>
        <v>0.36522354606582519</v>
      </c>
      <c r="M295">
        <f ca="1">(SUMIFS(OFFSET([2]掉落汇总!$C$2:$C$871,,MATCH($B295,[2]掉落汇总!$D$1:$M$1)),[2]掉落汇总!$A$2:$A$871,M$1,[2]掉落汇总!$C$2:$C$871,$Q$1)+SUMIFS(OFFSET([2]掉落汇总!$C$2:$C$871,,MATCH($B295,[2]掉落汇总!$D$1:$M$1)),[2]掉落汇总!$A$2:$A$871,M$1,[2]掉落汇总!$C$2:$C$871,$Q$2)/$Q$3)*宝箱投放计算!L295</f>
        <v>0.36155552960411075</v>
      </c>
      <c r="N295">
        <f ca="1">(SUMIFS(OFFSET([2]掉落汇总!$C$2:$C$871,,MATCH($B295,[2]掉落汇总!$D$1:$M$1)),[2]掉落汇总!$A$2:$A$871,N$1,[2]掉落汇总!$C$2:$C$871,$Q$1)+SUMIFS(OFFSET([2]掉落汇总!$C$2:$C$871,,MATCH($B295,[2]掉落汇总!$D$1:$M$1)),[2]掉落汇总!$A$2:$A$871,N$1,[2]掉落汇总!$C$2:$C$871,$Q$2)/$Q$3)*宝箱投放计算!M295</f>
        <v>8.4091467912466203E-2</v>
      </c>
      <c r="O295">
        <f ca="1">(SUMIFS(OFFSET([2]掉落汇总!$C$2:$C$871,,MATCH($B295,[2]掉落汇总!$D$1:$M$1)),[2]掉落汇总!$A$2:$A$871,O$1,[2]掉落汇总!$C$2:$C$871,$Q$1)+SUMIFS(OFFSET([2]掉落汇总!$C$2:$C$871,,MATCH($B295,[2]掉落汇总!$D$1:$M$1)),[2]掉落汇总!$A$2:$A$871,O$1,[2]掉落汇总!$C$2:$C$871,$Q$2)/$Q$3)*宝箱投放计算!N295</f>
        <v>0.17426381605486088</v>
      </c>
    </row>
    <row r="296" spans="1:15" x14ac:dyDescent="0.2">
      <c r="A296">
        <f>玩家成长时间线!A296</f>
        <v>295</v>
      </c>
      <c r="B296">
        <f>玩家成长时间线!B296</f>
        <v>8</v>
      </c>
      <c r="C296">
        <f ca="1">SUM($D$2:D296)</f>
        <v>1101.9402852075038</v>
      </c>
      <c r="D296">
        <f t="shared" ca="1" si="4"/>
        <v>3.0386191630266457</v>
      </c>
      <c r="E296">
        <f ca="1">(SUMIFS(OFFSET([2]掉落汇总!$C$2:$C$871,,MATCH($B296,[2]掉落汇总!$D$1:$M$1)),[2]掉落汇总!$A$2:$A$871,E$1,[2]掉落汇总!$C$2:$C$871,$Q$1)+SUMIFS(OFFSET([2]掉落汇总!$C$2:$C$871,,MATCH($B296,[2]掉落汇总!$D$1:$M$1)),[2]掉落汇总!$A$2:$A$871,E$1,[2]掉落汇总!$C$2:$C$871,$Q$2)/$Q$3)*宝箱投放计算!D296</f>
        <v>0.99393230769230811</v>
      </c>
      <c r="F296">
        <f ca="1">(SUMIFS(OFFSET([2]掉落汇总!$C$2:$C$871,,MATCH($B296,[2]掉落汇总!$D$1:$M$1)),[2]掉落汇总!$A$2:$A$871,F$1,[2]掉落汇总!$C$2:$C$871,$Q$1)+SUMIFS(OFFSET([2]掉落汇总!$C$2:$C$871,,MATCH($B296,[2]掉落汇总!$D$1:$M$1)),[2]掉落汇总!$A$2:$A$871,F$1,[2]掉落汇总!$C$2:$C$871,$Q$2)/$Q$3)*宝箱投放计算!E296</f>
        <v>1.0595524956970743</v>
      </c>
      <c r="G296">
        <f ca="1">(SUMIFS(OFFSET([2]掉落汇总!$C$2:$C$871,,MATCH($B296,[2]掉落汇总!$D$1:$M$1)),[2]掉落汇总!$A$2:$A$871,G$1,[2]掉落汇总!$C$2:$C$871,$Q$1)+SUMIFS(OFFSET([2]掉落汇总!$C$2:$C$871,,MATCH($B296,[2]掉落汇总!$D$1:$M$1)),[2]掉落汇总!$A$2:$A$871,G$1,[2]掉落汇总!$C$2:$C$871,$Q$2)/$Q$3)*宝箱投放计算!F296</f>
        <v>0</v>
      </c>
      <c r="H296">
        <f ca="1">(SUMIFS(OFFSET([2]掉落汇总!$C$2:$C$871,,MATCH($B296,[2]掉落汇总!$D$1:$M$1)),[2]掉落汇总!$A$2:$A$871,H$1,[2]掉落汇总!$C$2:$C$871,$Q$1)+SUMIFS(OFFSET([2]掉落汇总!$C$2:$C$871,,MATCH($B296,[2]掉落汇总!$D$1:$M$1)),[2]掉落汇总!$A$2:$A$871,H$1,[2]掉落汇总!$C$2:$C$871,$Q$2)/$Q$3)*宝箱投放计算!G296</f>
        <v>0</v>
      </c>
      <c r="I296">
        <f ca="1">(SUMIFS(OFFSET([2]掉落汇总!$C$2:$C$871,,MATCH($B296,[2]掉落汇总!$D$1:$M$1)),[2]掉落汇总!$A$2:$A$871,I$1,[2]掉落汇总!$C$2:$C$871,$Q$1)+SUMIFS(OFFSET([2]掉落汇总!$C$2:$C$871,,MATCH($B296,[2]掉落汇总!$D$1:$M$1)),[2]掉落汇总!$A$2:$A$871,I$1,[2]掉落汇总!$C$2:$C$871,$Q$2)/$Q$3)*宝箱投放计算!H296</f>
        <v>0</v>
      </c>
      <c r="J296">
        <f ca="1">(SUMIFS(OFFSET([2]掉落汇总!$C$2:$C$871,,MATCH($B296,[2]掉落汇总!$D$1:$M$1)),[2]掉落汇总!$A$2:$A$871,J$1,[2]掉落汇总!$C$2:$C$871,$Q$1)+SUMIFS(OFFSET([2]掉落汇总!$C$2:$C$871,,MATCH($B296,[2]掉落汇总!$D$1:$M$1)),[2]掉落汇总!$A$2:$A$871,J$1,[2]掉落汇总!$C$2:$C$871,$Q$2)/$Q$3)*宝箱投放计算!I296</f>
        <v>0</v>
      </c>
      <c r="K296">
        <f ca="1">(SUMIFS(OFFSET([2]掉落汇总!$C$2:$C$871,,MATCH($B296,[2]掉落汇总!$D$1:$M$1)),[2]掉落汇总!$A$2:$A$871,K$1,[2]掉落汇总!$C$2:$C$871,$Q$1)+SUMIFS(OFFSET([2]掉落汇总!$C$2:$C$871,,MATCH($B296,[2]掉落汇总!$D$1:$M$1)),[2]掉落汇总!$A$2:$A$871,K$1,[2]掉落汇总!$C$2:$C$871,$Q$2)/$Q$3)*宝箱投放计算!J296</f>
        <v>0</v>
      </c>
      <c r="L296">
        <f ca="1">(SUMIFS(OFFSET([2]掉落汇总!$C$2:$C$871,,MATCH($B296,[2]掉落汇总!$D$1:$M$1)),[2]掉落汇总!$A$2:$A$871,L$1,[2]掉落汇总!$C$2:$C$871,$Q$1)+SUMIFS(OFFSET([2]掉落汇总!$C$2:$C$871,,MATCH($B296,[2]掉落汇总!$D$1:$M$1)),[2]掉落汇总!$A$2:$A$871,L$1,[2]掉落汇总!$C$2:$C$871,$Q$2)/$Q$3)*宝箱投放计算!K296</f>
        <v>0.36522354606582519</v>
      </c>
      <c r="M296">
        <f ca="1">(SUMIFS(OFFSET([2]掉落汇总!$C$2:$C$871,,MATCH($B296,[2]掉落汇总!$D$1:$M$1)),[2]掉落汇总!$A$2:$A$871,M$1,[2]掉落汇总!$C$2:$C$871,$Q$1)+SUMIFS(OFFSET([2]掉落汇总!$C$2:$C$871,,MATCH($B296,[2]掉落汇总!$D$1:$M$1)),[2]掉落汇总!$A$2:$A$871,M$1,[2]掉落汇总!$C$2:$C$871,$Q$2)/$Q$3)*宝箱投放计算!L296</f>
        <v>0.36155552960411075</v>
      </c>
      <c r="N296">
        <f ca="1">(SUMIFS(OFFSET([2]掉落汇总!$C$2:$C$871,,MATCH($B296,[2]掉落汇总!$D$1:$M$1)),[2]掉落汇总!$A$2:$A$871,N$1,[2]掉落汇总!$C$2:$C$871,$Q$1)+SUMIFS(OFFSET([2]掉落汇总!$C$2:$C$871,,MATCH($B296,[2]掉落汇总!$D$1:$M$1)),[2]掉落汇总!$A$2:$A$871,N$1,[2]掉落汇总!$C$2:$C$871,$Q$2)/$Q$3)*宝箱投放计算!M296</f>
        <v>8.4091467912466203E-2</v>
      </c>
      <c r="O296">
        <f ca="1">(SUMIFS(OFFSET([2]掉落汇总!$C$2:$C$871,,MATCH($B296,[2]掉落汇总!$D$1:$M$1)),[2]掉落汇总!$A$2:$A$871,O$1,[2]掉落汇总!$C$2:$C$871,$Q$1)+SUMIFS(OFFSET([2]掉落汇总!$C$2:$C$871,,MATCH($B296,[2]掉落汇总!$D$1:$M$1)),[2]掉落汇总!$A$2:$A$871,O$1,[2]掉落汇总!$C$2:$C$871,$Q$2)/$Q$3)*宝箱投放计算!N296</f>
        <v>0.17426381605486088</v>
      </c>
    </row>
    <row r="297" spans="1:15" x14ac:dyDescent="0.2">
      <c r="A297">
        <f>玩家成长时间线!A297</f>
        <v>296</v>
      </c>
      <c r="B297">
        <f>玩家成长时间线!B297</f>
        <v>8</v>
      </c>
      <c r="C297">
        <f ca="1">SUM($D$2:D297)</f>
        <v>1105.0661351397612</v>
      </c>
      <c r="D297">
        <f t="shared" ca="1" si="4"/>
        <v>3.1258499322574145</v>
      </c>
      <c r="E297">
        <f ca="1">(SUMIFS(OFFSET([2]掉落汇总!$C$2:$C$871,,MATCH($B297,[2]掉落汇总!$D$1:$M$1)),[2]掉落汇总!$A$2:$A$871,E$1,[2]掉落汇总!$C$2:$C$871,$Q$1)+SUMIFS(OFFSET([2]掉落汇总!$C$2:$C$871,,MATCH($B297,[2]掉落汇总!$D$1:$M$1)),[2]掉落汇总!$A$2:$A$871,E$1,[2]掉落汇总!$C$2:$C$871,$Q$2)/$Q$3)*宝箱投放计算!D297</f>
        <v>1.0811630769230773</v>
      </c>
      <c r="F297">
        <f ca="1">(SUMIFS(OFFSET([2]掉落汇总!$C$2:$C$871,,MATCH($B297,[2]掉落汇总!$D$1:$M$1)),[2]掉落汇总!$A$2:$A$871,F$1,[2]掉落汇总!$C$2:$C$871,$Q$1)+SUMIFS(OFFSET([2]掉落汇总!$C$2:$C$871,,MATCH($B297,[2]掉落汇总!$D$1:$M$1)),[2]掉落汇总!$A$2:$A$871,F$1,[2]掉落汇总!$C$2:$C$871,$Q$2)/$Q$3)*宝箱投放计算!E297</f>
        <v>1.0595524956970743</v>
      </c>
      <c r="G297">
        <f ca="1">(SUMIFS(OFFSET([2]掉落汇总!$C$2:$C$871,,MATCH($B297,[2]掉落汇总!$D$1:$M$1)),[2]掉落汇总!$A$2:$A$871,G$1,[2]掉落汇总!$C$2:$C$871,$Q$1)+SUMIFS(OFFSET([2]掉落汇总!$C$2:$C$871,,MATCH($B297,[2]掉落汇总!$D$1:$M$1)),[2]掉落汇总!$A$2:$A$871,G$1,[2]掉落汇总!$C$2:$C$871,$Q$2)/$Q$3)*宝箱投放计算!F297</f>
        <v>0</v>
      </c>
      <c r="H297">
        <f ca="1">(SUMIFS(OFFSET([2]掉落汇总!$C$2:$C$871,,MATCH($B297,[2]掉落汇总!$D$1:$M$1)),[2]掉落汇总!$A$2:$A$871,H$1,[2]掉落汇总!$C$2:$C$871,$Q$1)+SUMIFS(OFFSET([2]掉落汇总!$C$2:$C$871,,MATCH($B297,[2]掉落汇总!$D$1:$M$1)),[2]掉落汇总!$A$2:$A$871,H$1,[2]掉落汇总!$C$2:$C$871,$Q$2)/$Q$3)*宝箱投放计算!G297</f>
        <v>0</v>
      </c>
      <c r="I297">
        <f ca="1">(SUMIFS(OFFSET([2]掉落汇总!$C$2:$C$871,,MATCH($B297,[2]掉落汇总!$D$1:$M$1)),[2]掉落汇总!$A$2:$A$871,I$1,[2]掉落汇总!$C$2:$C$871,$Q$1)+SUMIFS(OFFSET([2]掉落汇总!$C$2:$C$871,,MATCH($B297,[2]掉落汇总!$D$1:$M$1)),[2]掉落汇总!$A$2:$A$871,I$1,[2]掉落汇总!$C$2:$C$871,$Q$2)/$Q$3)*宝箱投放计算!H297</f>
        <v>0</v>
      </c>
      <c r="J297">
        <f ca="1">(SUMIFS(OFFSET([2]掉落汇总!$C$2:$C$871,,MATCH($B297,[2]掉落汇总!$D$1:$M$1)),[2]掉落汇总!$A$2:$A$871,J$1,[2]掉落汇总!$C$2:$C$871,$Q$1)+SUMIFS(OFFSET([2]掉落汇总!$C$2:$C$871,,MATCH($B297,[2]掉落汇总!$D$1:$M$1)),[2]掉落汇总!$A$2:$A$871,J$1,[2]掉落汇总!$C$2:$C$871,$Q$2)/$Q$3)*宝箱投放计算!I297</f>
        <v>0</v>
      </c>
      <c r="K297">
        <f ca="1">(SUMIFS(OFFSET([2]掉落汇总!$C$2:$C$871,,MATCH($B297,[2]掉落汇总!$D$1:$M$1)),[2]掉落汇总!$A$2:$A$871,K$1,[2]掉落汇总!$C$2:$C$871,$Q$1)+SUMIFS(OFFSET([2]掉落汇总!$C$2:$C$871,,MATCH($B297,[2]掉落汇总!$D$1:$M$1)),[2]掉落汇总!$A$2:$A$871,K$1,[2]掉落汇总!$C$2:$C$871,$Q$2)/$Q$3)*宝箱投放计算!J297</f>
        <v>0</v>
      </c>
      <c r="L297">
        <f ca="1">(SUMIFS(OFFSET([2]掉落汇总!$C$2:$C$871,,MATCH($B297,[2]掉落汇总!$D$1:$M$1)),[2]掉落汇总!$A$2:$A$871,L$1,[2]掉落汇总!$C$2:$C$871,$Q$1)+SUMIFS(OFFSET([2]掉落汇总!$C$2:$C$871,,MATCH($B297,[2]掉落汇总!$D$1:$M$1)),[2]掉落汇总!$A$2:$A$871,L$1,[2]掉落汇总!$C$2:$C$871,$Q$2)/$Q$3)*宝箱投放计算!K297</f>
        <v>0.36522354606582519</v>
      </c>
      <c r="M297">
        <f ca="1">(SUMIFS(OFFSET([2]掉落汇总!$C$2:$C$871,,MATCH($B297,[2]掉落汇总!$D$1:$M$1)),[2]掉落汇总!$A$2:$A$871,M$1,[2]掉落汇总!$C$2:$C$871,$Q$1)+SUMIFS(OFFSET([2]掉落汇总!$C$2:$C$871,,MATCH($B297,[2]掉落汇总!$D$1:$M$1)),[2]掉落汇总!$A$2:$A$871,M$1,[2]掉落汇总!$C$2:$C$871,$Q$2)/$Q$3)*宝箱投放计算!L297</f>
        <v>0.36155552960411075</v>
      </c>
      <c r="N297">
        <f ca="1">(SUMIFS(OFFSET([2]掉落汇总!$C$2:$C$871,,MATCH($B297,[2]掉落汇总!$D$1:$M$1)),[2]掉落汇总!$A$2:$A$871,N$1,[2]掉落汇总!$C$2:$C$871,$Q$1)+SUMIFS(OFFSET([2]掉落汇总!$C$2:$C$871,,MATCH($B297,[2]掉落汇总!$D$1:$M$1)),[2]掉落汇总!$A$2:$A$871,N$1,[2]掉落汇总!$C$2:$C$871,$Q$2)/$Q$3)*宝箱投放计算!M297</f>
        <v>8.4091467912466203E-2</v>
      </c>
      <c r="O297">
        <f ca="1">(SUMIFS(OFFSET([2]掉落汇总!$C$2:$C$871,,MATCH($B297,[2]掉落汇总!$D$1:$M$1)),[2]掉落汇总!$A$2:$A$871,O$1,[2]掉落汇总!$C$2:$C$871,$Q$1)+SUMIFS(OFFSET([2]掉落汇总!$C$2:$C$871,,MATCH($B297,[2]掉落汇总!$D$1:$M$1)),[2]掉落汇总!$A$2:$A$871,O$1,[2]掉落汇总!$C$2:$C$871,$Q$2)/$Q$3)*宝箱投放计算!N297</f>
        <v>0.17426381605486088</v>
      </c>
    </row>
    <row r="298" spans="1:15" x14ac:dyDescent="0.2">
      <c r="A298">
        <f>玩家成长时间线!A298</f>
        <v>297</v>
      </c>
      <c r="B298">
        <f>玩家成长时间线!B298</f>
        <v>9</v>
      </c>
      <c r="C298">
        <f ca="1">SUM($D$2:D298)</f>
        <v>1111.4911225958356</v>
      </c>
      <c r="D298">
        <f t="shared" ca="1" si="4"/>
        <v>6.4249874560744313</v>
      </c>
      <c r="E298">
        <f ca="1">(SUMIFS(OFFSET([2]掉落汇总!$C$2:$C$871,,MATCH($B298,[2]掉落汇总!$D$1:$M$1)),[2]掉落汇总!$A$2:$A$871,E$1,[2]掉落汇总!$C$2:$C$871,$Q$1)+SUMIFS(OFFSET([2]掉落汇总!$C$2:$C$871,,MATCH($B298,[2]掉落汇总!$D$1:$M$1)),[2]掉落汇总!$A$2:$A$871,E$1,[2]掉落汇总!$C$2:$C$871,$Q$2)/$Q$3)*宝箱投放计算!D298</f>
        <v>1.1366735005452562</v>
      </c>
      <c r="F298">
        <f ca="1">(SUMIFS(OFFSET([2]掉落汇总!$C$2:$C$871,,MATCH($B298,[2]掉落汇总!$D$1:$M$1)),[2]掉落汇总!$A$2:$A$871,F$1,[2]掉落汇总!$C$2:$C$871,$Q$1)+SUMIFS(OFFSET([2]掉落汇总!$C$2:$C$871,,MATCH($B298,[2]掉落汇总!$D$1:$M$1)),[2]掉落汇总!$A$2:$A$871,F$1,[2]掉落汇总!$C$2:$C$871,$Q$2)/$Q$3)*宝箱投放计算!E298</f>
        <v>1.3244406196213427</v>
      </c>
      <c r="G298">
        <f ca="1">(SUMIFS(OFFSET([2]掉落汇总!$C$2:$C$871,,MATCH($B298,[2]掉落汇总!$D$1:$M$1)),[2]掉落汇总!$A$2:$A$871,G$1,[2]掉落汇总!$C$2:$C$871,$Q$1)+SUMIFS(OFFSET([2]掉落汇总!$C$2:$C$871,,MATCH($B298,[2]掉落汇总!$D$1:$M$1)),[2]掉落汇总!$A$2:$A$871,G$1,[2]掉落汇总!$C$2:$C$871,$Q$2)/$Q$3)*宝箱投放计算!F298</f>
        <v>0</v>
      </c>
      <c r="H298">
        <f ca="1">(SUMIFS(OFFSET([2]掉落汇总!$C$2:$C$871,,MATCH($B298,[2]掉落汇总!$D$1:$M$1)),[2]掉落汇总!$A$2:$A$871,H$1,[2]掉落汇总!$C$2:$C$871,$Q$1)+SUMIFS(OFFSET([2]掉落汇总!$C$2:$C$871,,MATCH($B298,[2]掉落汇总!$D$1:$M$1)),[2]掉落汇总!$A$2:$A$871,H$1,[2]掉落汇总!$C$2:$C$871,$Q$2)/$Q$3)*宝箱投放计算!G298</f>
        <v>0</v>
      </c>
      <c r="I298">
        <f ca="1">(SUMIFS(OFFSET([2]掉落汇总!$C$2:$C$871,,MATCH($B298,[2]掉落汇总!$D$1:$M$1)),[2]掉落汇总!$A$2:$A$871,I$1,[2]掉落汇总!$C$2:$C$871,$Q$1)+SUMIFS(OFFSET([2]掉落汇总!$C$2:$C$871,,MATCH($B298,[2]掉落汇总!$D$1:$M$1)),[2]掉落汇总!$A$2:$A$871,I$1,[2]掉落汇总!$C$2:$C$871,$Q$2)/$Q$3)*宝箱投放计算!H298</f>
        <v>0.8346213292117467</v>
      </c>
      <c r="J298">
        <f ca="1">(SUMIFS(OFFSET([2]掉落汇总!$C$2:$C$871,,MATCH($B298,[2]掉落汇总!$D$1:$M$1)),[2]掉落汇总!$A$2:$A$871,J$1,[2]掉落汇总!$C$2:$C$871,$Q$1)+SUMIFS(OFFSET([2]掉落汇总!$C$2:$C$871,,MATCH($B298,[2]掉落汇总!$D$1:$M$1)),[2]掉落汇总!$A$2:$A$871,J$1,[2]掉落汇总!$C$2:$C$871,$Q$2)/$Q$3)*宝箱投放计算!I298</f>
        <v>2.1441176470588235</v>
      </c>
      <c r="K298">
        <f ca="1">(SUMIFS(OFFSET([2]掉落汇总!$C$2:$C$871,,MATCH($B298,[2]掉落汇总!$D$1:$M$1)),[2]掉落汇总!$A$2:$A$871,K$1,[2]掉落汇总!$C$2:$C$871,$Q$1)+SUMIFS(OFFSET([2]掉落汇总!$C$2:$C$871,,MATCH($B298,[2]掉落汇总!$D$1:$M$1)),[2]掉落汇总!$A$2:$A$871,K$1,[2]掉落汇总!$C$2:$C$871,$Q$2)/$Q$3)*宝箱投放计算!J298</f>
        <v>0</v>
      </c>
      <c r="L298">
        <f ca="1">(SUMIFS(OFFSET([2]掉落汇总!$C$2:$C$871,,MATCH($B298,[2]掉落汇总!$D$1:$M$1)),[2]掉落汇总!$A$2:$A$871,L$1,[2]掉落汇总!$C$2:$C$871,$Q$1)+SUMIFS(OFFSET([2]掉落汇总!$C$2:$C$871,,MATCH($B298,[2]掉落汇总!$D$1:$M$1)),[2]掉落汇总!$A$2:$A$871,L$1,[2]掉落汇总!$C$2:$C$871,$Q$2)/$Q$3)*宝箱投放计算!K298</f>
        <v>0.36522354606582519</v>
      </c>
      <c r="M298">
        <f ca="1">(SUMIFS(OFFSET([2]掉落汇总!$C$2:$C$871,,MATCH($B298,[2]掉落汇总!$D$1:$M$1)),[2]掉落汇总!$A$2:$A$871,M$1,[2]掉落汇总!$C$2:$C$871,$Q$1)+SUMIFS(OFFSET([2]掉落汇总!$C$2:$C$871,,MATCH($B298,[2]掉落汇总!$D$1:$M$1)),[2]掉落汇总!$A$2:$A$871,M$1,[2]掉落汇总!$C$2:$C$871,$Q$2)/$Q$3)*宝箱投放计算!L298</f>
        <v>0.36155552960411075</v>
      </c>
      <c r="N298">
        <f ca="1">(SUMIFS(OFFSET([2]掉落汇总!$C$2:$C$871,,MATCH($B298,[2]掉落汇总!$D$1:$M$1)),[2]掉落汇总!$A$2:$A$871,N$1,[2]掉落汇总!$C$2:$C$871,$Q$1)+SUMIFS(OFFSET([2]掉落汇总!$C$2:$C$871,,MATCH($B298,[2]掉落汇总!$D$1:$M$1)),[2]掉落汇总!$A$2:$A$871,N$1,[2]掉落汇总!$C$2:$C$871,$Q$2)/$Q$3)*宝箱投放计算!M298</f>
        <v>8.4091467912466203E-2</v>
      </c>
      <c r="O298">
        <f ca="1">(SUMIFS(OFFSET([2]掉落汇总!$C$2:$C$871,,MATCH($B298,[2]掉落汇总!$D$1:$M$1)),[2]掉落汇总!$A$2:$A$871,O$1,[2]掉落汇总!$C$2:$C$871,$Q$1)+SUMIFS(OFFSET([2]掉落汇总!$C$2:$C$871,,MATCH($B298,[2]掉落汇总!$D$1:$M$1)),[2]掉落汇总!$A$2:$A$871,O$1,[2]掉落汇总!$C$2:$C$871,$Q$2)/$Q$3)*宝箱投放计算!N298</f>
        <v>0.17426381605486088</v>
      </c>
    </row>
    <row r="299" spans="1:15" x14ac:dyDescent="0.2">
      <c r="A299">
        <f>玩家成长时间线!A299</f>
        <v>298</v>
      </c>
      <c r="B299">
        <f>玩家成长时间线!B299</f>
        <v>9</v>
      </c>
      <c r="C299">
        <f ca="1">SUM($D$2:D299)</f>
        <v>1114.942082089816</v>
      </c>
      <c r="D299">
        <f t="shared" ca="1" si="4"/>
        <v>3.450959493980525</v>
      </c>
      <c r="E299">
        <f ca="1">(SUMIFS(OFFSET([2]掉落汇总!$C$2:$C$871,,MATCH($B299,[2]掉落汇总!$D$1:$M$1)),[2]掉落汇总!$A$2:$A$871,E$1,[2]掉落汇总!$C$2:$C$871,$Q$1)+SUMIFS(OFFSET([2]掉落汇总!$C$2:$C$871,,MATCH($B299,[2]掉落汇总!$D$1:$M$1)),[2]掉落汇总!$A$2:$A$871,E$1,[2]掉落汇总!$C$2:$C$871,$Q$2)/$Q$3)*宝箱投放计算!D299</f>
        <v>1.1413845147219193</v>
      </c>
      <c r="F299">
        <f ca="1">(SUMIFS(OFFSET([2]掉落汇总!$C$2:$C$871,,MATCH($B299,[2]掉落汇总!$D$1:$M$1)),[2]掉落汇总!$A$2:$A$871,F$1,[2]掉落汇总!$C$2:$C$871,$Q$1)+SUMIFS(OFFSET([2]掉落汇总!$C$2:$C$871,,MATCH($B299,[2]掉落汇总!$D$1:$M$1)),[2]掉落汇总!$A$2:$A$871,F$1,[2]掉落汇总!$C$2:$C$871,$Q$2)/$Q$3)*宝箱投放计算!E299</f>
        <v>1.3244406196213427</v>
      </c>
      <c r="G299">
        <f ca="1">(SUMIFS(OFFSET([2]掉落汇总!$C$2:$C$871,,MATCH($B299,[2]掉落汇总!$D$1:$M$1)),[2]掉落汇总!$A$2:$A$871,G$1,[2]掉落汇总!$C$2:$C$871,$Q$1)+SUMIFS(OFFSET([2]掉落汇总!$C$2:$C$871,,MATCH($B299,[2]掉落汇总!$D$1:$M$1)),[2]掉落汇总!$A$2:$A$871,G$1,[2]掉落汇总!$C$2:$C$871,$Q$2)/$Q$3)*宝箱投放计算!F299</f>
        <v>0</v>
      </c>
      <c r="H299">
        <f ca="1">(SUMIFS(OFFSET([2]掉落汇总!$C$2:$C$871,,MATCH($B299,[2]掉落汇总!$D$1:$M$1)),[2]掉落汇总!$A$2:$A$871,H$1,[2]掉落汇总!$C$2:$C$871,$Q$1)+SUMIFS(OFFSET([2]掉落汇总!$C$2:$C$871,,MATCH($B299,[2]掉落汇总!$D$1:$M$1)),[2]掉落汇总!$A$2:$A$871,H$1,[2]掉落汇总!$C$2:$C$871,$Q$2)/$Q$3)*宝箱投放计算!G299</f>
        <v>0</v>
      </c>
      <c r="I299">
        <f ca="1">(SUMIFS(OFFSET([2]掉落汇总!$C$2:$C$871,,MATCH($B299,[2]掉落汇总!$D$1:$M$1)),[2]掉落汇总!$A$2:$A$871,I$1,[2]掉落汇总!$C$2:$C$871,$Q$1)+SUMIFS(OFFSET([2]掉落汇总!$C$2:$C$871,,MATCH($B299,[2]掉落汇总!$D$1:$M$1)),[2]掉落汇总!$A$2:$A$871,I$1,[2]掉落汇总!$C$2:$C$871,$Q$2)/$Q$3)*宝箱投放计算!H299</f>
        <v>0</v>
      </c>
      <c r="J299">
        <f ca="1">(SUMIFS(OFFSET([2]掉落汇总!$C$2:$C$871,,MATCH($B299,[2]掉落汇总!$D$1:$M$1)),[2]掉落汇总!$A$2:$A$871,J$1,[2]掉落汇总!$C$2:$C$871,$Q$1)+SUMIFS(OFFSET([2]掉落汇总!$C$2:$C$871,,MATCH($B299,[2]掉落汇总!$D$1:$M$1)),[2]掉落汇总!$A$2:$A$871,J$1,[2]掉落汇总!$C$2:$C$871,$Q$2)/$Q$3)*宝箱投放计算!I299</f>
        <v>0</v>
      </c>
      <c r="K299">
        <f ca="1">(SUMIFS(OFFSET([2]掉落汇总!$C$2:$C$871,,MATCH($B299,[2]掉落汇总!$D$1:$M$1)),[2]掉落汇总!$A$2:$A$871,K$1,[2]掉落汇总!$C$2:$C$871,$Q$1)+SUMIFS(OFFSET([2]掉落汇总!$C$2:$C$871,,MATCH($B299,[2]掉落汇总!$D$1:$M$1)),[2]掉落汇总!$A$2:$A$871,K$1,[2]掉落汇总!$C$2:$C$871,$Q$2)/$Q$3)*宝箱投放计算!J299</f>
        <v>0</v>
      </c>
      <c r="L299">
        <f ca="1">(SUMIFS(OFFSET([2]掉落汇总!$C$2:$C$871,,MATCH($B299,[2]掉落汇总!$D$1:$M$1)),[2]掉落汇总!$A$2:$A$871,L$1,[2]掉落汇总!$C$2:$C$871,$Q$1)+SUMIFS(OFFSET([2]掉落汇总!$C$2:$C$871,,MATCH($B299,[2]掉落汇总!$D$1:$M$1)),[2]掉落汇总!$A$2:$A$871,L$1,[2]掉落汇总!$C$2:$C$871,$Q$2)/$Q$3)*宝箱投放计算!K299</f>
        <v>0.36522354606582519</v>
      </c>
      <c r="M299">
        <f ca="1">(SUMIFS(OFFSET([2]掉落汇总!$C$2:$C$871,,MATCH($B299,[2]掉落汇总!$D$1:$M$1)),[2]掉落汇总!$A$2:$A$871,M$1,[2]掉落汇总!$C$2:$C$871,$Q$1)+SUMIFS(OFFSET([2]掉落汇总!$C$2:$C$871,,MATCH($B299,[2]掉落汇总!$D$1:$M$1)),[2]掉落汇总!$A$2:$A$871,M$1,[2]掉落汇总!$C$2:$C$871,$Q$2)/$Q$3)*宝箱投放计算!L299</f>
        <v>0.36155552960411075</v>
      </c>
      <c r="N299">
        <f ca="1">(SUMIFS(OFFSET([2]掉落汇总!$C$2:$C$871,,MATCH($B299,[2]掉落汇总!$D$1:$M$1)),[2]掉落汇总!$A$2:$A$871,N$1,[2]掉落汇总!$C$2:$C$871,$Q$1)+SUMIFS(OFFSET([2]掉落汇总!$C$2:$C$871,,MATCH($B299,[2]掉落汇总!$D$1:$M$1)),[2]掉落汇总!$A$2:$A$871,N$1,[2]掉落汇总!$C$2:$C$871,$Q$2)/$Q$3)*宝箱投放计算!M299</f>
        <v>8.4091467912466203E-2</v>
      </c>
      <c r="O299">
        <f ca="1">(SUMIFS(OFFSET([2]掉落汇总!$C$2:$C$871,,MATCH($B299,[2]掉落汇总!$D$1:$M$1)),[2]掉落汇总!$A$2:$A$871,O$1,[2]掉落汇总!$C$2:$C$871,$Q$1)+SUMIFS(OFFSET([2]掉落汇总!$C$2:$C$871,,MATCH($B299,[2]掉落汇总!$D$1:$M$1)),[2]掉落汇总!$A$2:$A$871,O$1,[2]掉落汇总!$C$2:$C$871,$Q$2)/$Q$3)*宝箱投放计算!N299</f>
        <v>0.17426381605486088</v>
      </c>
    </row>
    <row r="300" spans="1:15" x14ac:dyDescent="0.2">
      <c r="A300">
        <f>玩家成长时间线!A300</f>
        <v>299</v>
      </c>
      <c r="B300">
        <f>玩家成长时间线!B300</f>
        <v>9</v>
      </c>
      <c r="C300">
        <f ca="1">SUM($D$2:D300)</f>
        <v>1118.4919728815064</v>
      </c>
      <c r="D300">
        <f t="shared" ca="1" si="4"/>
        <v>3.5498907916904483</v>
      </c>
      <c r="E300">
        <f ca="1">(SUMIFS(OFFSET([2]掉落汇总!$C$2:$C$871,,MATCH($B300,[2]掉落汇总!$D$1:$M$1)),[2]掉落汇总!$A$2:$A$871,E$1,[2]掉落汇总!$C$2:$C$871,$Q$1)+SUMIFS(OFFSET([2]掉落汇总!$C$2:$C$871,,MATCH($B300,[2]掉落汇总!$D$1:$M$1)),[2]掉落汇总!$A$2:$A$871,E$1,[2]掉落汇总!$C$2:$C$871,$Q$2)/$Q$3)*宝箱投放计算!D300</f>
        <v>1.2403158124318427</v>
      </c>
      <c r="F300">
        <f ca="1">(SUMIFS(OFFSET([2]掉落汇总!$C$2:$C$871,,MATCH($B300,[2]掉落汇总!$D$1:$M$1)),[2]掉落汇总!$A$2:$A$871,F$1,[2]掉落汇总!$C$2:$C$871,$Q$1)+SUMIFS(OFFSET([2]掉落汇总!$C$2:$C$871,,MATCH($B300,[2]掉落汇总!$D$1:$M$1)),[2]掉落汇总!$A$2:$A$871,F$1,[2]掉落汇总!$C$2:$C$871,$Q$2)/$Q$3)*宝箱投放计算!E300</f>
        <v>1.3244406196213427</v>
      </c>
      <c r="G300">
        <f ca="1">(SUMIFS(OFFSET([2]掉落汇总!$C$2:$C$871,,MATCH($B300,[2]掉落汇总!$D$1:$M$1)),[2]掉落汇总!$A$2:$A$871,G$1,[2]掉落汇总!$C$2:$C$871,$Q$1)+SUMIFS(OFFSET([2]掉落汇总!$C$2:$C$871,,MATCH($B300,[2]掉落汇总!$D$1:$M$1)),[2]掉落汇总!$A$2:$A$871,G$1,[2]掉落汇总!$C$2:$C$871,$Q$2)/$Q$3)*宝箱投放计算!F300</f>
        <v>0</v>
      </c>
      <c r="H300">
        <f ca="1">(SUMIFS(OFFSET([2]掉落汇总!$C$2:$C$871,,MATCH($B300,[2]掉落汇总!$D$1:$M$1)),[2]掉落汇总!$A$2:$A$871,H$1,[2]掉落汇总!$C$2:$C$871,$Q$1)+SUMIFS(OFFSET([2]掉落汇总!$C$2:$C$871,,MATCH($B300,[2]掉落汇总!$D$1:$M$1)),[2]掉落汇总!$A$2:$A$871,H$1,[2]掉落汇总!$C$2:$C$871,$Q$2)/$Q$3)*宝箱投放计算!G300</f>
        <v>0</v>
      </c>
      <c r="I300">
        <f ca="1">(SUMIFS(OFFSET([2]掉落汇总!$C$2:$C$871,,MATCH($B300,[2]掉落汇总!$D$1:$M$1)),[2]掉落汇总!$A$2:$A$871,I$1,[2]掉落汇总!$C$2:$C$871,$Q$1)+SUMIFS(OFFSET([2]掉落汇总!$C$2:$C$871,,MATCH($B300,[2]掉落汇总!$D$1:$M$1)),[2]掉落汇总!$A$2:$A$871,I$1,[2]掉落汇总!$C$2:$C$871,$Q$2)/$Q$3)*宝箱投放计算!H300</f>
        <v>0</v>
      </c>
      <c r="J300">
        <f ca="1">(SUMIFS(OFFSET([2]掉落汇总!$C$2:$C$871,,MATCH($B300,[2]掉落汇总!$D$1:$M$1)),[2]掉落汇总!$A$2:$A$871,J$1,[2]掉落汇总!$C$2:$C$871,$Q$1)+SUMIFS(OFFSET([2]掉落汇总!$C$2:$C$871,,MATCH($B300,[2]掉落汇总!$D$1:$M$1)),[2]掉落汇总!$A$2:$A$871,J$1,[2]掉落汇总!$C$2:$C$871,$Q$2)/$Q$3)*宝箱投放计算!I300</f>
        <v>0</v>
      </c>
      <c r="K300">
        <f ca="1">(SUMIFS(OFFSET([2]掉落汇总!$C$2:$C$871,,MATCH($B300,[2]掉落汇总!$D$1:$M$1)),[2]掉落汇总!$A$2:$A$871,K$1,[2]掉落汇总!$C$2:$C$871,$Q$1)+SUMIFS(OFFSET([2]掉落汇总!$C$2:$C$871,,MATCH($B300,[2]掉落汇总!$D$1:$M$1)),[2]掉落汇总!$A$2:$A$871,K$1,[2]掉落汇总!$C$2:$C$871,$Q$2)/$Q$3)*宝箱投放计算!J300</f>
        <v>0</v>
      </c>
      <c r="L300">
        <f ca="1">(SUMIFS(OFFSET([2]掉落汇总!$C$2:$C$871,,MATCH($B300,[2]掉落汇总!$D$1:$M$1)),[2]掉落汇总!$A$2:$A$871,L$1,[2]掉落汇总!$C$2:$C$871,$Q$1)+SUMIFS(OFFSET([2]掉落汇总!$C$2:$C$871,,MATCH($B300,[2]掉落汇总!$D$1:$M$1)),[2]掉落汇总!$A$2:$A$871,L$1,[2]掉落汇总!$C$2:$C$871,$Q$2)/$Q$3)*宝箱投放计算!K300</f>
        <v>0.36522354606582519</v>
      </c>
      <c r="M300">
        <f ca="1">(SUMIFS(OFFSET([2]掉落汇总!$C$2:$C$871,,MATCH($B300,[2]掉落汇总!$D$1:$M$1)),[2]掉落汇总!$A$2:$A$871,M$1,[2]掉落汇总!$C$2:$C$871,$Q$1)+SUMIFS(OFFSET([2]掉落汇总!$C$2:$C$871,,MATCH($B300,[2]掉落汇总!$D$1:$M$1)),[2]掉落汇总!$A$2:$A$871,M$1,[2]掉落汇总!$C$2:$C$871,$Q$2)/$Q$3)*宝箱投放计算!L300</f>
        <v>0.36155552960411075</v>
      </c>
      <c r="N300">
        <f ca="1">(SUMIFS(OFFSET([2]掉落汇总!$C$2:$C$871,,MATCH($B300,[2]掉落汇总!$D$1:$M$1)),[2]掉落汇总!$A$2:$A$871,N$1,[2]掉落汇总!$C$2:$C$871,$Q$1)+SUMIFS(OFFSET([2]掉落汇总!$C$2:$C$871,,MATCH($B300,[2]掉落汇总!$D$1:$M$1)),[2]掉落汇总!$A$2:$A$871,N$1,[2]掉落汇总!$C$2:$C$871,$Q$2)/$Q$3)*宝箱投放计算!M300</f>
        <v>8.4091467912466203E-2</v>
      </c>
      <c r="O300">
        <f ca="1">(SUMIFS(OFFSET([2]掉落汇总!$C$2:$C$871,,MATCH($B300,[2]掉落汇总!$D$1:$M$1)),[2]掉落汇总!$A$2:$A$871,O$1,[2]掉落汇总!$C$2:$C$871,$Q$1)+SUMIFS(OFFSET([2]掉落汇总!$C$2:$C$871,,MATCH($B300,[2]掉落汇总!$D$1:$M$1)),[2]掉落汇总!$A$2:$A$871,O$1,[2]掉落汇总!$C$2:$C$871,$Q$2)/$Q$3)*宝箱投放计算!N300</f>
        <v>0.17426381605486088</v>
      </c>
    </row>
    <row r="301" spans="1:15" x14ac:dyDescent="0.2">
      <c r="A301">
        <f>玩家成长时间线!A301</f>
        <v>300</v>
      </c>
      <c r="B301">
        <f>玩家成长时间线!B301</f>
        <v>10</v>
      </c>
      <c r="C301">
        <f ca="1">SUM($D$2:D301)</f>
        <v>1124.0436853055141</v>
      </c>
      <c r="D301">
        <f t="shared" ca="1" si="4"/>
        <v>5.5517124240077882</v>
      </c>
      <c r="E301">
        <f ca="1">(SUMIFS(OFFSET([2]掉落汇总!$C$2:$C$871,,MATCH($B301,[2]掉落汇总!$D$1:$M$1)),[2]掉落汇总!$A$2:$A$871,E$1,[2]掉落汇总!$C$2:$C$871,$Q$1)+SUMIFS(OFFSET([2]掉落汇总!$C$2:$C$871,,MATCH($B301,[2]掉落汇总!$D$1:$M$1)),[2]掉落汇总!$A$2:$A$871,E$1,[2]掉落汇总!$C$2:$C$871,$Q$2)/$Q$3)*宝箱投放计算!D301</f>
        <v>1.1102468174644924</v>
      </c>
      <c r="F301">
        <f ca="1">(SUMIFS(OFFSET([2]掉落汇总!$C$2:$C$871,,MATCH($B301,[2]掉落汇总!$D$1:$M$1)),[2]掉落汇总!$A$2:$A$871,F$1,[2]掉落汇总!$C$2:$C$871,$Q$1)+SUMIFS(OFFSET([2]掉落汇总!$C$2:$C$871,,MATCH($B301,[2]掉落汇总!$D$1:$M$1)),[2]掉落汇总!$A$2:$A$871,F$1,[2]掉落汇总!$C$2:$C$871,$Q$2)/$Q$3)*宝箱投放计算!E301</f>
        <v>1.3244406196213427</v>
      </c>
      <c r="G301">
        <f ca="1">(SUMIFS(OFFSET([2]掉落汇总!$C$2:$C$871,,MATCH($B301,[2]掉落汇总!$D$1:$M$1)),[2]掉落汇总!$A$2:$A$871,G$1,[2]掉落汇总!$C$2:$C$871,$Q$1)+SUMIFS(OFFSET([2]掉落汇总!$C$2:$C$871,,MATCH($B301,[2]掉落汇总!$D$1:$M$1)),[2]掉落汇总!$A$2:$A$871,G$1,[2]掉落汇总!$C$2:$C$871,$Q$2)/$Q$3)*宝箱投放计算!F301</f>
        <v>0</v>
      </c>
      <c r="H301">
        <f ca="1">(SUMIFS(OFFSET([2]掉落汇总!$C$2:$C$871,,MATCH($B301,[2]掉落汇总!$D$1:$M$1)),[2]掉落汇总!$A$2:$A$871,H$1,[2]掉落汇总!$C$2:$C$871,$Q$1)+SUMIFS(OFFSET([2]掉落汇总!$C$2:$C$871,,MATCH($B301,[2]掉落汇总!$D$1:$M$1)),[2]掉落汇总!$A$2:$A$871,H$1,[2]掉落汇总!$C$2:$C$871,$Q$2)/$Q$3)*宝箱投放计算!G301</f>
        <v>0</v>
      </c>
      <c r="I301">
        <f ca="1">(SUMIFS(OFFSET([2]掉落汇总!$C$2:$C$871,,MATCH($B301,[2]掉落汇总!$D$1:$M$1)),[2]掉落汇总!$A$2:$A$871,I$1,[2]掉落汇总!$C$2:$C$871,$Q$1)+SUMIFS(OFFSET([2]掉落汇总!$C$2:$C$871,,MATCH($B301,[2]掉落汇总!$D$1:$M$1)),[2]掉落汇总!$A$2:$A$871,I$1,[2]掉落汇总!$C$2:$C$871,$Q$2)/$Q$3)*宝箱投放计算!H301</f>
        <v>0</v>
      </c>
      <c r="J301">
        <f ca="1">(SUMIFS(OFFSET([2]掉落汇总!$C$2:$C$871,,MATCH($B301,[2]掉落汇总!$D$1:$M$1)),[2]掉落汇总!$A$2:$A$871,J$1,[2]掉落汇总!$C$2:$C$871,$Q$1)+SUMIFS(OFFSET([2]掉落汇总!$C$2:$C$871,,MATCH($B301,[2]掉落汇总!$D$1:$M$1)),[2]掉落汇总!$A$2:$A$871,J$1,[2]掉落汇总!$C$2:$C$871,$Q$2)/$Q$3)*宝箱投放计算!I301</f>
        <v>2.1318906272846903</v>
      </c>
      <c r="K301">
        <f ca="1">(SUMIFS(OFFSET([2]掉落汇总!$C$2:$C$871,,MATCH($B301,[2]掉落汇总!$D$1:$M$1)),[2]掉落汇总!$A$2:$A$871,K$1,[2]掉落汇总!$C$2:$C$871,$Q$1)+SUMIFS(OFFSET([2]掉落汇总!$C$2:$C$871,,MATCH($B301,[2]掉落汇总!$D$1:$M$1)),[2]掉落汇总!$A$2:$A$871,K$1,[2]掉落汇总!$C$2:$C$871,$Q$2)/$Q$3)*宝箱投放计算!J301</f>
        <v>0</v>
      </c>
      <c r="L301">
        <f ca="1">(SUMIFS(OFFSET([2]掉落汇总!$C$2:$C$871,,MATCH($B301,[2]掉落汇总!$D$1:$M$1)),[2]掉落汇总!$A$2:$A$871,L$1,[2]掉落汇总!$C$2:$C$871,$Q$1)+SUMIFS(OFFSET([2]掉落汇总!$C$2:$C$871,,MATCH($B301,[2]掉落汇总!$D$1:$M$1)),[2]掉落汇总!$A$2:$A$871,L$1,[2]掉落汇总!$C$2:$C$871,$Q$2)/$Q$3)*宝箱投放计算!K301</f>
        <v>0.36522354606582519</v>
      </c>
      <c r="M301">
        <f ca="1">(SUMIFS(OFFSET([2]掉落汇总!$C$2:$C$871,,MATCH($B301,[2]掉落汇总!$D$1:$M$1)),[2]掉落汇总!$A$2:$A$871,M$1,[2]掉落汇总!$C$2:$C$871,$Q$1)+SUMIFS(OFFSET([2]掉落汇总!$C$2:$C$871,,MATCH($B301,[2]掉落汇总!$D$1:$M$1)),[2]掉落汇总!$A$2:$A$871,M$1,[2]掉落汇总!$C$2:$C$871,$Q$2)/$Q$3)*宝箱投放计算!L301</f>
        <v>0.36155552960411075</v>
      </c>
      <c r="N301">
        <f ca="1">(SUMIFS(OFFSET([2]掉落汇总!$C$2:$C$871,,MATCH($B301,[2]掉落汇总!$D$1:$M$1)),[2]掉落汇总!$A$2:$A$871,N$1,[2]掉落汇总!$C$2:$C$871,$Q$1)+SUMIFS(OFFSET([2]掉落汇总!$C$2:$C$871,,MATCH($B301,[2]掉落汇总!$D$1:$M$1)),[2]掉落汇总!$A$2:$A$871,N$1,[2]掉落汇总!$C$2:$C$871,$Q$2)/$Q$3)*宝箱投放计算!M301</f>
        <v>8.4091467912466203E-2</v>
      </c>
      <c r="O301">
        <f ca="1">(SUMIFS(OFFSET([2]掉落汇总!$C$2:$C$871,,MATCH($B301,[2]掉落汇总!$D$1:$M$1)),[2]掉落汇总!$A$2:$A$871,O$1,[2]掉落汇总!$C$2:$C$871,$Q$1)+SUMIFS(OFFSET([2]掉落汇总!$C$2:$C$871,,MATCH($B301,[2]掉落汇总!$D$1:$M$1)),[2]掉落汇总!$A$2:$A$871,O$1,[2]掉落汇总!$C$2:$C$871,$Q$2)/$Q$3)*宝箱投放计算!N301</f>
        <v>0.17426381605486088</v>
      </c>
    </row>
    <row r="302" spans="1:15" x14ac:dyDescent="0.2">
      <c r="A302">
        <f>玩家成长时间线!A302</f>
        <v>301</v>
      </c>
      <c r="B302">
        <f>玩家成长时间线!B302</f>
        <v>10</v>
      </c>
      <c r="C302">
        <f ca="1">SUM($D$2:D302)</f>
        <v>1127.4680520785655</v>
      </c>
      <c r="D302">
        <f t="shared" ca="1" si="4"/>
        <v>3.4243667730513461</v>
      </c>
      <c r="E302">
        <f ca="1">(SUMIFS(OFFSET([2]掉落汇总!$C$2:$C$871,,MATCH($B302,[2]掉落汇总!$D$1:$M$1)),[2]掉落汇总!$A$2:$A$871,E$1,[2]掉落汇总!$C$2:$C$871,$Q$1)+SUMIFS(OFFSET([2]掉落汇总!$C$2:$C$871,,MATCH($B302,[2]掉落汇总!$D$1:$M$1)),[2]掉落汇总!$A$2:$A$871,E$1,[2]掉落汇总!$C$2:$C$871,$Q$2)/$Q$3)*宝箱投放计算!D302</f>
        <v>1.1147917937927405</v>
      </c>
      <c r="F302">
        <f ca="1">(SUMIFS(OFFSET([2]掉落汇总!$C$2:$C$871,,MATCH($B302,[2]掉落汇总!$D$1:$M$1)),[2]掉落汇总!$A$2:$A$871,F$1,[2]掉落汇总!$C$2:$C$871,$Q$1)+SUMIFS(OFFSET([2]掉落汇总!$C$2:$C$871,,MATCH($B302,[2]掉落汇总!$D$1:$M$1)),[2]掉落汇总!$A$2:$A$871,F$1,[2]掉落汇总!$C$2:$C$871,$Q$2)/$Q$3)*宝箱投放计算!E302</f>
        <v>1.3244406196213427</v>
      </c>
      <c r="G302">
        <f ca="1">(SUMIFS(OFFSET([2]掉落汇总!$C$2:$C$871,,MATCH($B302,[2]掉落汇总!$D$1:$M$1)),[2]掉落汇总!$A$2:$A$871,G$1,[2]掉落汇总!$C$2:$C$871,$Q$1)+SUMIFS(OFFSET([2]掉落汇总!$C$2:$C$871,,MATCH($B302,[2]掉落汇总!$D$1:$M$1)),[2]掉落汇总!$A$2:$A$871,G$1,[2]掉落汇总!$C$2:$C$871,$Q$2)/$Q$3)*宝箱投放计算!F302</f>
        <v>0</v>
      </c>
      <c r="H302">
        <f ca="1">(SUMIFS(OFFSET([2]掉落汇总!$C$2:$C$871,,MATCH($B302,[2]掉落汇总!$D$1:$M$1)),[2]掉落汇总!$A$2:$A$871,H$1,[2]掉落汇总!$C$2:$C$871,$Q$1)+SUMIFS(OFFSET([2]掉落汇总!$C$2:$C$871,,MATCH($B302,[2]掉落汇总!$D$1:$M$1)),[2]掉落汇总!$A$2:$A$871,H$1,[2]掉落汇总!$C$2:$C$871,$Q$2)/$Q$3)*宝箱投放计算!G302</f>
        <v>0</v>
      </c>
      <c r="I302">
        <f ca="1">(SUMIFS(OFFSET([2]掉落汇总!$C$2:$C$871,,MATCH($B302,[2]掉落汇总!$D$1:$M$1)),[2]掉落汇总!$A$2:$A$871,I$1,[2]掉落汇总!$C$2:$C$871,$Q$1)+SUMIFS(OFFSET([2]掉落汇总!$C$2:$C$871,,MATCH($B302,[2]掉落汇总!$D$1:$M$1)),[2]掉落汇总!$A$2:$A$871,I$1,[2]掉落汇总!$C$2:$C$871,$Q$2)/$Q$3)*宝箱投放计算!H302</f>
        <v>0</v>
      </c>
      <c r="J302">
        <f ca="1">(SUMIFS(OFFSET([2]掉落汇总!$C$2:$C$871,,MATCH($B302,[2]掉落汇总!$D$1:$M$1)),[2]掉落汇总!$A$2:$A$871,J$1,[2]掉落汇总!$C$2:$C$871,$Q$1)+SUMIFS(OFFSET([2]掉落汇总!$C$2:$C$871,,MATCH($B302,[2]掉落汇总!$D$1:$M$1)),[2]掉落汇总!$A$2:$A$871,J$1,[2]掉落汇总!$C$2:$C$871,$Q$2)/$Q$3)*宝箱投放计算!I302</f>
        <v>0</v>
      </c>
      <c r="K302">
        <f ca="1">(SUMIFS(OFFSET([2]掉落汇总!$C$2:$C$871,,MATCH($B302,[2]掉落汇总!$D$1:$M$1)),[2]掉落汇总!$A$2:$A$871,K$1,[2]掉落汇总!$C$2:$C$871,$Q$1)+SUMIFS(OFFSET([2]掉落汇总!$C$2:$C$871,,MATCH($B302,[2]掉落汇总!$D$1:$M$1)),[2]掉落汇总!$A$2:$A$871,K$1,[2]掉落汇总!$C$2:$C$871,$Q$2)/$Q$3)*宝箱投放计算!J302</f>
        <v>0</v>
      </c>
      <c r="L302">
        <f ca="1">(SUMIFS(OFFSET([2]掉落汇总!$C$2:$C$871,,MATCH($B302,[2]掉落汇总!$D$1:$M$1)),[2]掉落汇总!$A$2:$A$871,L$1,[2]掉落汇总!$C$2:$C$871,$Q$1)+SUMIFS(OFFSET([2]掉落汇总!$C$2:$C$871,,MATCH($B302,[2]掉落汇总!$D$1:$M$1)),[2]掉落汇总!$A$2:$A$871,L$1,[2]掉落汇总!$C$2:$C$871,$Q$2)/$Q$3)*宝箱投放计算!K302</f>
        <v>0.36522354606582519</v>
      </c>
      <c r="M302">
        <f ca="1">(SUMIFS(OFFSET([2]掉落汇总!$C$2:$C$871,,MATCH($B302,[2]掉落汇总!$D$1:$M$1)),[2]掉落汇总!$A$2:$A$871,M$1,[2]掉落汇总!$C$2:$C$871,$Q$1)+SUMIFS(OFFSET([2]掉落汇总!$C$2:$C$871,,MATCH($B302,[2]掉落汇总!$D$1:$M$1)),[2]掉落汇总!$A$2:$A$871,M$1,[2]掉落汇总!$C$2:$C$871,$Q$2)/$Q$3)*宝箱投放计算!L302</f>
        <v>0.36155552960411075</v>
      </c>
      <c r="N302">
        <f ca="1">(SUMIFS(OFFSET([2]掉落汇总!$C$2:$C$871,,MATCH($B302,[2]掉落汇总!$D$1:$M$1)),[2]掉落汇总!$A$2:$A$871,N$1,[2]掉落汇总!$C$2:$C$871,$Q$1)+SUMIFS(OFFSET([2]掉落汇总!$C$2:$C$871,,MATCH($B302,[2]掉落汇总!$D$1:$M$1)),[2]掉落汇总!$A$2:$A$871,N$1,[2]掉落汇总!$C$2:$C$871,$Q$2)/$Q$3)*宝箱投放计算!M302</f>
        <v>8.4091467912466203E-2</v>
      </c>
      <c r="O302">
        <f ca="1">(SUMIFS(OFFSET([2]掉落汇总!$C$2:$C$871,,MATCH($B302,[2]掉落汇总!$D$1:$M$1)),[2]掉落汇总!$A$2:$A$871,O$1,[2]掉落汇总!$C$2:$C$871,$Q$1)+SUMIFS(OFFSET([2]掉落汇总!$C$2:$C$871,,MATCH($B302,[2]掉落汇总!$D$1:$M$1)),[2]掉落汇总!$A$2:$A$871,O$1,[2]掉落汇总!$C$2:$C$871,$Q$2)/$Q$3)*宝箱投放计算!N302</f>
        <v>0.17426381605486088</v>
      </c>
    </row>
    <row r="303" spans="1:15" x14ac:dyDescent="0.2">
      <c r="A303">
        <f>玩家成长时间线!A303</f>
        <v>302</v>
      </c>
      <c r="B303">
        <f>玩家成长时间线!B303</f>
        <v>10</v>
      </c>
      <c r="C303">
        <f ca="1">SUM($D$2:D303)</f>
        <v>1130.896963827945</v>
      </c>
      <c r="D303">
        <f t="shared" ca="1" si="4"/>
        <v>3.4289117493795946</v>
      </c>
      <c r="E303">
        <f ca="1">(SUMIFS(OFFSET([2]掉落汇总!$C$2:$C$871,,MATCH($B303,[2]掉落汇总!$D$1:$M$1)),[2]掉落汇总!$A$2:$A$871,E$1,[2]掉落汇总!$C$2:$C$871,$Q$1)+SUMIFS(OFFSET([2]掉落汇总!$C$2:$C$871,,MATCH($B303,[2]掉落汇总!$D$1:$M$1)),[2]掉落汇总!$A$2:$A$871,E$1,[2]掉落汇总!$C$2:$C$871,$Q$2)/$Q$3)*宝箱投放计算!D303</f>
        <v>1.1193367701209889</v>
      </c>
      <c r="F303">
        <f ca="1">(SUMIFS(OFFSET([2]掉落汇总!$C$2:$C$871,,MATCH($B303,[2]掉落汇总!$D$1:$M$1)),[2]掉落汇总!$A$2:$A$871,F$1,[2]掉落汇总!$C$2:$C$871,$Q$1)+SUMIFS(OFFSET([2]掉落汇总!$C$2:$C$871,,MATCH($B303,[2]掉落汇总!$D$1:$M$1)),[2]掉落汇总!$A$2:$A$871,F$1,[2]掉落汇总!$C$2:$C$871,$Q$2)/$Q$3)*宝箱投放计算!E303</f>
        <v>1.3244406196213427</v>
      </c>
      <c r="G303">
        <f ca="1">(SUMIFS(OFFSET([2]掉落汇总!$C$2:$C$871,,MATCH($B303,[2]掉落汇总!$D$1:$M$1)),[2]掉落汇总!$A$2:$A$871,G$1,[2]掉落汇总!$C$2:$C$871,$Q$1)+SUMIFS(OFFSET([2]掉落汇总!$C$2:$C$871,,MATCH($B303,[2]掉落汇总!$D$1:$M$1)),[2]掉落汇总!$A$2:$A$871,G$1,[2]掉落汇总!$C$2:$C$871,$Q$2)/$Q$3)*宝箱投放计算!F303</f>
        <v>0</v>
      </c>
      <c r="H303">
        <f ca="1">(SUMIFS(OFFSET([2]掉落汇总!$C$2:$C$871,,MATCH($B303,[2]掉落汇总!$D$1:$M$1)),[2]掉落汇总!$A$2:$A$871,H$1,[2]掉落汇总!$C$2:$C$871,$Q$1)+SUMIFS(OFFSET([2]掉落汇总!$C$2:$C$871,,MATCH($B303,[2]掉落汇总!$D$1:$M$1)),[2]掉落汇总!$A$2:$A$871,H$1,[2]掉落汇总!$C$2:$C$871,$Q$2)/$Q$3)*宝箱投放计算!G303</f>
        <v>0</v>
      </c>
      <c r="I303">
        <f ca="1">(SUMIFS(OFFSET([2]掉落汇总!$C$2:$C$871,,MATCH($B303,[2]掉落汇总!$D$1:$M$1)),[2]掉落汇总!$A$2:$A$871,I$1,[2]掉落汇总!$C$2:$C$871,$Q$1)+SUMIFS(OFFSET([2]掉落汇总!$C$2:$C$871,,MATCH($B303,[2]掉落汇总!$D$1:$M$1)),[2]掉落汇总!$A$2:$A$871,I$1,[2]掉落汇总!$C$2:$C$871,$Q$2)/$Q$3)*宝箱投放计算!H303</f>
        <v>0</v>
      </c>
      <c r="J303">
        <f ca="1">(SUMIFS(OFFSET([2]掉落汇总!$C$2:$C$871,,MATCH($B303,[2]掉落汇总!$D$1:$M$1)),[2]掉落汇总!$A$2:$A$871,J$1,[2]掉落汇总!$C$2:$C$871,$Q$1)+SUMIFS(OFFSET([2]掉落汇总!$C$2:$C$871,,MATCH($B303,[2]掉落汇总!$D$1:$M$1)),[2]掉落汇总!$A$2:$A$871,J$1,[2]掉落汇总!$C$2:$C$871,$Q$2)/$Q$3)*宝箱投放计算!I303</f>
        <v>0</v>
      </c>
      <c r="K303">
        <f ca="1">(SUMIFS(OFFSET([2]掉落汇总!$C$2:$C$871,,MATCH($B303,[2]掉落汇总!$D$1:$M$1)),[2]掉落汇总!$A$2:$A$871,K$1,[2]掉落汇总!$C$2:$C$871,$Q$1)+SUMIFS(OFFSET([2]掉落汇总!$C$2:$C$871,,MATCH($B303,[2]掉落汇总!$D$1:$M$1)),[2]掉落汇总!$A$2:$A$871,K$1,[2]掉落汇总!$C$2:$C$871,$Q$2)/$Q$3)*宝箱投放计算!J303</f>
        <v>0</v>
      </c>
      <c r="L303">
        <f ca="1">(SUMIFS(OFFSET([2]掉落汇总!$C$2:$C$871,,MATCH($B303,[2]掉落汇总!$D$1:$M$1)),[2]掉落汇总!$A$2:$A$871,L$1,[2]掉落汇总!$C$2:$C$871,$Q$1)+SUMIFS(OFFSET([2]掉落汇总!$C$2:$C$871,,MATCH($B303,[2]掉落汇总!$D$1:$M$1)),[2]掉落汇总!$A$2:$A$871,L$1,[2]掉落汇总!$C$2:$C$871,$Q$2)/$Q$3)*宝箱投放计算!K303</f>
        <v>0.36522354606582519</v>
      </c>
      <c r="M303">
        <f ca="1">(SUMIFS(OFFSET([2]掉落汇总!$C$2:$C$871,,MATCH($B303,[2]掉落汇总!$D$1:$M$1)),[2]掉落汇总!$A$2:$A$871,M$1,[2]掉落汇总!$C$2:$C$871,$Q$1)+SUMIFS(OFFSET([2]掉落汇总!$C$2:$C$871,,MATCH($B303,[2]掉落汇总!$D$1:$M$1)),[2]掉落汇总!$A$2:$A$871,M$1,[2]掉落汇总!$C$2:$C$871,$Q$2)/$Q$3)*宝箱投放计算!L303</f>
        <v>0.36155552960411075</v>
      </c>
      <c r="N303">
        <f ca="1">(SUMIFS(OFFSET([2]掉落汇总!$C$2:$C$871,,MATCH($B303,[2]掉落汇总!$D$1:$M$1)),[2]掉落汇总!$A$2:$A$871,N$1,[2]掉落汇总!$C$2:$C$871,$Q$1)+SUMIFS(OFFSET([2]掉落汇总!$C$2:$C$871,,MATCH($B303,[2]掉落汇总!$D$1:$M$1)),[2]掉落汇总!$A$2:$A$871,N$1,[2]掉落汇总!$C$2:$C$871,$Q$2)/$Q$3)*宝箱投放计算!M303</f>
        <v>8.4091467912466203E-2</v>
      </c>
      <c r="O303">
        <f ca="1">(SUMIFS(OFFSET([2]掉落汇总!$C$2:$C$871,,MATCH($B303,[2]掉落汇总!$D$1:$M$1)),[2]掉落汇总!$A$2:$A$871,O$1,[2]掉落汇总!$C$2:$C$871,$Q$1)+SUMIFS(OFFSET([2]掉落汇总!$C$2:$C$871,,MATCH($B303,[2]掉落汇总!$D$1:$M$1)),[2]掉落汇总!$A$2:$A$871,O$1,[2]掉落汇总!$C$2:$C$871,$Q$2)/$Q$3)*宝箱投放计算!N303</f>
        <v>0.17426381605486088</v>
      </c>
    </row>
    <row r="304" spans="1:15" x14ac:dyDescent="0.2">
      <c r="A304">
        <f>玩家成长时间线!A304</f>
        <v>303</v>
      </c>
      <c r="B304">
        <f>玩家成长时间线!B304</f>
        <v>10</v>
      </c>
      <c r="C304">
        <f ca="1">SUM($D$2:D304)</f>
        <v>1134.4213200802178</v>
      </c>
      <c r="D304">
        <f t="shared" ca="1" si="4"/>
        <v>3.5243562522728085</v>
      </c>
      <c r="E304">
        <f ca="1">(SUMIFS(OFFSET([2]掉落汇总!$C$2:$C$871,,MATCH($B304,[2]掉落汇总!$D$1:$M$1)),[2]掉落汇总!$A$2:$A$871,E$1,[2]掉落汇总!$C$2:$C$871,$Q$1)+SUMIFS(OFFSET([2]掉落汇总!$C$2:$C$871,,MATCH($B304,[2]掉落汇总!$D$1:$M$1)),[2]掉落汇总!$A$2:$A$871,E$1,[2]掉落汇总!$C$2:$C$871,$Q$2)/$Q$3)*宝箱投放计算!D304</f>
        <v>1.2147812730142029</v>
      </c>
      <c r="F304">
        <f ca="1">(SUMIFS(OFFSET([2]掉落汇总!$C$2:$C$871,,MATCH($B304,[2]掉落汇总!$D$1:$M$1)),[2]掉落汇总!$A$2:$A$871,F$1,[2]掉落汇总!$C$2:$C$871,$Q$1)+SUMIFS(OFFSET([2]掉落汇总!$C$2:$C$871,,MATCH($B304,[2]掉落汇总!$D$1:$M$1)),[2]掉落汇总!$A$2:$A$871,F$1,[2]掉落汇总!$C$2:$C$871,$Q$2)/$Q$3)*宝箱投放计算!E304</f>
        <v>1.3244406196213427</v>
      </c>
      <c r="G304">
        <f ca="1">(SUMIFS(OFFSET([2]掉落汇总!$C$2:$C$871,,MATCH($B304,[2]掉落汇总!$D$1:$M$1)),[2]掉落汇总!$A$2:$A$871,G$1,[2]掉落汇总!$C$2:$C$871,$Q$1)+SUMIFS(OFFSET([2]掉落汇总!$C$2:$C$871,,MATCH($B304,[2]掉落汇总!$D$1:$M$1)),[2]掉落汇总!$A$2:$A$871,G$1,[2]掉落汇总!$C$2:$C$871,$Q$2)/$Q$3)*宝箱投放计算!F304</f>
        <v>0</v>
      </c>
      <c r="H304">
        <f ca="1">(SUMIFS(OFFSET([2]掉落汇总!$C$2:$C$871,,MATCH($B304,[2]掉落汇总!$D$1:$M$1)),[2]掉落汇总!$A$2:$A$871,H$1,[2]掉落汇总!$C$2:$C$871,$Q$1)+SUMIFS(OFFSET([2]掉落汇总!$C$2:$C$871,,MATCH($B304,[2]掉落汇总!$D$1:$M$1)),[2]掉落汇总!$A$2:$A$871,H$1,[2]掉落汇总!$C$2:$C$871,$Q$2)/$Q$3)*宝箱投放计算!G304</f>
        <v>0</v>
      </c>
      <c r="I304">
        <f ca="1">(SUMIFS(OFFSET([2]掉落汇总!$C$2:$C$871,,MATCH($B304,[2]掉落汇总!$D$1:$M$1)),[2]掉落汇总!$A$2:$A$871,I$1,[2]掉落汇总!$C$2:$C$871,$Q$1)+SUMIFS(OFFSET([2]掉落汇总!$C$2:$C$871,,MATCH($B304,[2]掉落汇总!$D$1:$M$1)),[2]掉落汇总!$A$2:$A$871,I$1,[2]掉落汇总!$C$2:$C$871,$Q$2)/$Q$3)*宝箱投放计算!H304</f>
        <v>0</v>
      </c>
      <c r="J304">
        <f ca="1">(SUMIFS(OFFSET([2]掉落汇总!$C$2:$C$871,,MATCH($B304,[2]掉落汇总!$D$1:$M$1)),[2]掉落汇总!$A$2:$A$871,J$1,[2]掉落汇总!$C$2:$C$871,$Q$1)+SUMIFS(OFFSET([2]掉落汇总!$C$2:$C$871,,MATCH($B304,[2]掉落汇总!$D$1:$M$1)),[2]掉落汇总!$A$2:$A$871,J$1,[2]掉落汇总!$C$2:$C$871,$Q$2)/$Q$3)*宝箱投放计算!I304</f>
        <v>0</v>
      </c>
      <c r="K304">
        <f ca="1">(SUMIFS(OFFSET([2]掉落汇总!$C$2:$C$871,,MATCH($B304,[2]掉落汇总!$D$1:$M$1)),[2]掉落汇总!$A$2:$A$871,K$1,[2]掉落汇总!$C$2:$C$871,$Q$1)+SUMIFS(OFFSET([2]掉落汇总!$C$2:$C$871,,MATCH($B304,[2]掉落汇总!$D$1:$M$1)),[2]掉落汇总!$A$2:$A$871,K$1,[2]掉落汇总!$C$2:$C$871,$Q$2)/$Q$3)*宝箱投放计算!J304</f>
        <v>0</v>
      </c>
      <c r="L304">
        <f ca="1">(SUMIFS(OFFSET([2]掉落汇总!$C$2:$C$871,,MATCH($B304,[2]掉落汇总!$D$1:$M$1)),[2]掉落汇总!$A$2:$A$871,L$1,[2]掉落汇总!$C$2:$C$871,$Q$1)+SUMIFS(OFFSET([2]掉落汇总!$C$2:$C$871,,MATCH($B304,[2]掉落汇总!$D$1:$M$1)),[2]掉落汇总!$A$2:$A$871,L$1,[2]掉落汇总!$C$2:$C$871,$Q$2)/$Q$3)*宝箱投放计算!K304</f>
        <v>0.36522354606582519</v>
      </c>
      <c r="M304">
        <f ca="1">(SUMIFS(OFFSET([2]掉落汇总!$C$2:$C$871,,MATCH($B304,[2]掉落汇总!$D$1:$M$1)),[2]掉落汇总!$A$2:$A$871,M$1,[2]掉落汇总!$C$2:$C$871,$Q$1)+SUMIFS(OFFSET([2]掉落汇总!$C$2:$C$871,,MATCH($B304,[2]掉落汇总!$D$1:$M$1)),[2]掉落汇总!$A$2:$A$871,M$1,[2]掉落汇总!$C$2:$C$871,$Q$2)/$Q$3)*宝箱投放计算!L304</f>
        <v>0.36155552960411075</v>
      </c>
      <c r="N304">
        <f ca="1">(SUMIFS(OFFSET([2]掉落汇总!$C$2:$C$871,,MATCH($B304,[2]掉落汇总!$D$1:$M$1)),[2]掉落汇总!$A$2:$A$871,N$1,[2]掉落汇总!$C$2:$C$871,$Q$1)+SUMIFS(OFFSET([2]掉落汇总!$C$2:$C$871,,MATCH($B304,[2]掉落汇总!$D$1:$M$1)),[2]掉落汇总!$A$2:$A$871,N$1,[2]掉落汇总!$C$2:$C$871,$Q$2)/$Q$3)*宝箱投放计算!M304</f>
        <v>8.4091467912466203E-2</v>
      </c>
      <c r="O304">
        <f ca="1">(SUMIFS(OFFSET([2]掉落汇总!$C$2:$C$871,,MATCH($B304,[2]掉落汇总!$D$1:$M$1)),[2]掉落汇总!$A$2:$A$871,O$1,[2]掉落汇总!$C$2:$C$871,$Q$1)+SUMIFS(OFFSET([2]掉落汇总!$C$2:$C$871,,MATCH($B304,[2]掉落汇总!$D$1:$M$1)),[2]掉落汇总!$A$2:$A$871,O$1,[2]掉落汇总!$C$2:$C$871,$Q$2)/$Q$3)*宝箱投放计算!N304</f>
        <v>0.17426381605486088</v>
      </c>
    </row>
    <row r="305" spans="1:15" x14ac:dyDescent="0.2">
      <c r="A305">
        <f>玩家成长时间线!A305</f>
        <v>304</v>
      </c>
      <c r="B305">
        <f>玩家成长时间线!B305</f>
        <v>10</v>
      </c>
      <c r="C305">
        <f ca="1">SUM($D$2:D305)</f>
        <v>1137.8593217822538</v>
      </c>
      <c r="D305">
        <f t="shared" ca="1" si="4"/>
        <v>3.4380017020360913</v>
      </c>
      <c r="E305">
        <f ca="1">(SUMIFS(OFFSET([2]掉落汇总!$C$2:$C$871,,MATCH($B305,[2]掉落汇总!$D$1:$M$1)),[2]掉落汇总!$A$2:$A$871,E$1,[2]掉落汇总!$C$2:$C$871,$Q$1)+SUMIFS(OFFSET([2]掉落汇总!$C$2:$C$871,,MATCH($B305,[2]掉落汇总!$D$1:$M$1)),[2]掉落汇总!$A$2:$A$871,E$1,[2]掉落汇总!$C$2:$C$871,$Q$2)/$Q$3)*宝箱投放计算!D305</f>
        <v>1.1284267227774856</v>
      </c>
      <c r="F305">
        <f ca="1">(SUMIFS(OFFSET([2]掉落汇总!$C$2:$C$871,,MATCH($B305,[2]掉落汇总!$D$1:$M$1)),[2]掉落汇总!$A$2:$A$871,F$1,[2]掉落汇总!$C$2:$C$871,$Q$1)+SUMIFS(OFFSET([2]掉落汇总!$C$2:$C$871,,MATCH($B305,[2]掉落汇总!$D$1:$M$1)),[2]掉落汇总!$A$2:$A$871,F$1,[2]掉落汇总!$C$2:$C$871,$Q$2)/$Q$3)*宝箱投放计算!E305</f>
        <v>1.3244406196213427</v>
      </c>
      <c r="G305">
        <f ca="1">(SUMIFS(OFFSET([2]掉落汇总!$C$2:$C$871,,MATCH($B305,[2]掉落汇总!$D$1:$M$1)),[2]掉落汇总!$A$2:$A$871,G$1,[2]掉落汇总!$C$2:$C$871,$Q$1)+SUMIFS(OFFSET([2]掉落汇总!$C$2:$C$871,,MATCH($B305,[2]掉落汇总!$D$1:$M$1)),[2]掉落汇总!$A$2:$A$871,G$1,[2]掉落汇总!$C$2:$C$871,$Q$2)/$Q$3)*宝箱投放计算!F305</f>
        <v>0</v>
      </c>
      <c r="H305">
        <f ca="1">(SUMIFS(OFFSET([2]掉落汇总!$C$2:$C$871,,MATCH($B305,[2]掉落汇总!$D$1:$M$1)),[2]掉落汇总!$A$2:$A$871,H$1,[2]掉落汇总!$C$2:$C$871,$Q$1)+SUMIFS(OFFSET([2]掉落汇总!$C$2:$C$871,,MATCH($B305,[2]掉落汇总!$D$1:$M$1)),[2]掉落汇总!$A$2:$A$871,H$1,[2]掉落汇总!$C$2:$C$871,$Q$2)/$Q$3)*宝箱投放计算!G305</f>
        <v>0</v>
      </c>
      <c r="I305">
        <f ca="1">(SUMIFS(OFFSET([2]掉落汇总!$C$2:$C$871,,MATCH($B305,[2]掉落汇总!$D$1:$M$1)),[2]掉落汇总!$A$2:$A$871,I$1,[2]掉落汇总!$C$2:$C$871,$Q$1)+SUMIFS(OFFSET([2]掉落汇总!$C$2:$C$871,,MATCH($B305,[2]掉落汇总!$D$1:$M$1)),[2]掉落汇总!$A$2:$A$871,I$1,[2]掉落汇总!$C$2:$C$871,$Q$2)/$Q$3)*宝箱投放计算!H305</f>
        <v>0</v>
      </c>
      <c r="J305">
        <f ca="1">(SUMIFS(OFFSET([2]掉落汇总!$C$2:$C$871,,MATCH($B305,[2]掉落汇总!$D$1:$M$1)),[2]掉落汇总!$A$2:$A$871,J$1,[2]掉落汇总!$C$2:$C$871,$Q$1)+SUMIFS(OFFSET([2]掉落汇总!$C$2:$C$871,,MATCH($B305,[2]掉落汇总!$D$1:$M$1)),[2]掉落汇总!$A$2:$A$871,J$1,[2]掉落汇总!$C$2:$C$871,$Q$2)/$Q$3)*宝箱投放计算!I305</f>
        <v>0</v>
      </c>
      <c r="K305">
        <f ca="1">(SUMIFS(OFFSET([2]掉落汇总!$C$2:$C$871,,MATCH($B305,[2]掉落汇总!$D$1:$M$1)),[2]掉落汇总!$A$2:$A$871,K$1,[2]掉落汇总!$C$2:$C$871,$Q$1)+SUMIFS(OFFSET([2]掉落汇总!$C$2:$C$871,,MATCH($B305,[2]掉落汇总!$D$1:$M$1)),[2]掉落汇总!$A$2:$A$871,K$1,[2]掉落汇总!$C$2:$C$871,$Q$2)/$Q$3)*宝箱投放计算!J305</f>
        <v>0</v>
      </c>
      <c r="L305">
        <f ca="1">(SUMIFS(OFFSET([2]掉落汇总!$C$2:$C$871,,MATCH($B305,[2]掉落汇总!$D$1:$M$1)),[2]掉落汇总!$A$2:$A$871,L$1,[2]掉落汇总!$C$2:$C$871,$Q$1)+SUMIFS(OFFSET([2]掉落汇总!$C$2:$C$871,,MATCH($B305,[2]掉落汇总!$D$1:$M$1)),[2]掉落汇总!$A$2:$A$871,L$1,[2]掉落汇总!$C$2:$C$871,$Q$2)/$Q$3)*宝箱投放计算!K305</f>
        <v>0.36522354606582519</v>
      </c>
      <c r="M305">
        <f ca="1">(SUMIFS(OFFSET([2]掉落汇总!$C$2:$C$871,,MATCH($B305,[2]掉落汇总!$D$1:$M$1)),[2]掉落汇总!$A$2:$A$871,M$1,[2]掉落汇总!$C$2:$C$871,$Q$1)+SUMIFS(OFFSET([2]掉落汇总!$C$2:$C$871,,MATCH($B305,[2]掉落汇总!$D$1:$M$1)),[2]掉落汇总!$A$2:$A$871,M$1,[2]掉落汇总!$C$2:$C$871,$Q$2)/$Q$3)*宝箱投放计算!L305</f>
        <v>0.36155552960411075</v>
      </c>
      <c r="N305">
        <f ca="1">(SUMIFS(OFFSET([2]掉落汇总!$C$2:$C$871,,MATCH($B305,[2]掉落汇总!$D$1:$M$1)),[2]掉落汇总!$A$2:$A$871,N$1,[2]掉落汇总!$C$2:$C$871,$Q$1)+SUMIFS(OFFSET([2]掉落汇总!$C$2:$C$871,,MATCH($B305,[2]掉落汇总!$D$1:$M$1)),[2]掉落汇总!$A$2:$A$871,N$1,[2]掉落汇总!$C$2:$C$871,$Q$2)/$Q$3)*宝箱投放计算!M305</f>
        <v>8.4091467912466203E-2</v>
      </c>
      <c r="O305">
        <f ca="1">(SUMIFS(OFFSET([2]掉落汇总!$C$2:$C$871,,MATCH($B305,[2]掉落汇总!$D$1:$M$1)),[2]掉落汇总!$A$2:$A$871,O$1,[2]掉落汇总!$C$2:$C$871,$Q$1)+SUMIFS(OFFSET([2]掉落汇总!$C$2:$C$871,,MATCH($B305,[2]掉落汇总!$D$1:$M$1)),[2]掉落汇总!$A$2:$A$871,O$1,[2]掉落汇总!$C$2:$C$871,$Q$2)/$Q$3)*宝箱投放计算!N305</f>
        <v>0.17426381605486088</v>
      </c>
    </row>
    <row r="306" spans="1:15" x14ac:dyDescent="0.2">
      <c r="A306">
        <f>玩家成长时间线!A306</f>
        <v>305</v>
      </c>
      <c r="B306">
        <f>玩家成长时间线!B306</f>
        <v>10</v>
      </c>
      <c r="C306">
        <f ca="1">SUM($D$2:D306)</f>
        <v>1141.3018684606182</v>
      </c>
      <c r="D306">
        <f t="shared" ca="1" si="4"/>
        <v>3.4425466783643395</v>
      </c>
      <c r="E306">
        <f ca="1">(SUMIFS(OFFSET([2]掉落汇总!$C$2:$C$871,,MATCH($B306,[2]掉落汇总!$D$1:$M$1)),[2]掉落汇总!$A$2:$A$871,E$1,[2]掉落汇总!$C$2:$C$871,$Q$1)+SUMIFS(OFFSET([2]掉落汇总!$C$2:$C$871,,MATCH($B306,[2]掉落汇总!$D$1:$M$1)),[2]掉落汇总!$A$2:$A$871,E$1,[2]掉落汇总!$C$2:$C$871,$Q$2)/$Q$3)*宝箱投放计算!D306</f>
        <v>1.1329716991057337</v>
      </c>
      <c r="F306">
        <f ca="1">(SUMIFS(OFFSET([2]掉落汇总!$C$2:$C$871,,MATCH($B306,[2]掉落汇总!$D$1:$M$1)),[2]掉落汇总!$A$2:$A$871,F$1,[2]掉落汇总!$C$2:$C$871,$Q$1)+SUMIFS(OFFSET([2]掉落汇总!$C$2:$C$871,,MATCH($B306,[2]掉落汇总!$D$1:$M$1)),[2]掉落汇总!$A$2:$A$871,F$1,[2]掉落汇总!$C$2:$C$871,$Q$2)/$Q$3)*宝箱投放计算!E306</f>
        <v>1.3244406196213427</v>
      </c>
      <c r="G306">
        <f ca="1">(SUMIFS(OFFSET([2]掉落汇总!$C$2:$C$871,,MATCH($B306,[2]掉落汇总!$D$1:$M$1)),[2]掉落汇总!$A$2:$A$871,G$1,[2]掉落汇总!$C$2:$C$871,$Q$1)+SUMIFS(OFFSET([2]掉落汇总!$C$2:$C$871,,MATCH($B306,[2]掉落汇总!$D$1:$M$1)),[2]掉落汇总!$A$2:$A$871,G$1,[2]掉落汇总!$C$2:$C$871,$Q$2)/$Q$3)*宝箱投放计算!F306</f>
        <v>0</v>
      </c>
      <c r="H306">
        <f ca="1">(SUMIFS(OFFSET([2]掉落汇总!$C$2:$C$871,,MATCH($B306,[2]掉落汇总!$D$1:$M$1)),[2]掉落汇总!$A$2:$A$871,H$1,[2]掉落汇总!$C$2:$C$871,$Q$1)+SUMIFS(OFFSET([2]掉落汇总!$C$2:$C$871,,MATCH($B306,[2]掉落汇总!$D$1:$M$1)),[2]掉落汇总!$A$2:$A$871,H$1,[2]掉落汇总!$C$2:$C$871,$Q$2)/$Q$3)*宝箱投放计算!G306</f>
        <v>0</v>
      </c>
      <c r="I306">
        <f ca="1">(SUMIFS(OFFSET([2]掉落汇总!$C$2:$C$871,,MATCH($B306,[2]掉落汇总!$D$1:$M$1)),[2]掉落汇总!$A$2:$A$871,I$1,[2]掉落汇总!$C$2:$C$871,$Q$1)+SUMIFS(OFFSET([2]掉落汇总!$C$2:$C$871,,MATCH($B306,[2]掉落汇总!$D$1:$M$1)),[2]掉落汇总!$A$2:$A$871,I$1,[2]掉落汇总!$C$2:$C$871,$Q$2)/$Q$3)*宝箱投放计算!H306</f>
        <v>0</v>
      </c>
      <c r="J306">
        <f ca="1">(SUMIFS(OFFSET([2]掉落汇总!$C$2:$C$871,,MATCH($B306,[2]掉落汇总!$D$1:$M$1)),[2]掉落汇总!$A$2:$A$871,J$1,[2]掉落汇总!$C$2:$C$871,$Q$1)+SUMIFS(OFFSET([2]掉落汇总!$C$2:$C$871,,MATCH($B306,[2]掉落汇总!$D$1:$M$1)),[2]掉落汇总!$A$2:$A$871,J$1,[2]掉落汇总!$C$2:$C$871,$Q$2)/$Q$3)*宝箱投放计算!I306</f>
        <v>0</v>
      </c>
      <c r="K306">
        <f ca="1">(SUMIFS(OFFSET([2]掉落汇总!$C$2:$C$871,,MATCH($B306,[2]掉落汇总!$D$1:$M$1)),[2]掉落汇总!$A$2:$A$871,K$1,[2]掉落汇总!$C$2:$C$871,$Q$1)+SUMIFS(OFFSET([2]掉落汇总!$C$2:$C$871,,MATCH($B306,[2]掉落汇总!$D$1:$M$1)),[2]掉落汇总!$A$2:$A$871,K$1,[2]掉落汇总!$C$2:$C$871,$Q$2)/$Q$3)*宝箱投放计算!J306</f>
        <v>0</v>
      </c>
      <c r="L306">
        <f ca="1">(SUMIFS(OFFSET([2]掉落汇总!$C$2:$C$871,,MATCH($B306,[2]掉落汇总!$D$1:$M$1)),[2]掉落汇总!$A$2:$A$871,L$1,[2]掉落汇总!$C$2:$C$871,$Q$1)+SUMIFS(OFFSET([2]掉落汇总!$C$2:$C$871,,MATCH($B306,[2]掉落汇总!$D$1:$M$1)),[2]掉落汇总!$A$2:$A$871,L$1,[2]掉落汇总!$C$2:$C$871,$Q$2)/$Q$3)*宝箱投放计算!K306</f>
        <v>0.36522354606582519</v>
      </c>
      <c r="M306">
        <f ca="1">(SUMIFS(OFFSET([2]掉落汇总!$C$2:$C$871,,MATCH($B306,[2]掉落汇总!$D$1:$M$1)),[2]掉落汇总!$A$2:$A$871,M$1,[2]掉落汇总!$C$2:$C$871,$Q$1)+SUMIFS(OFFSET([2]掉落汇总!$C$2:$C$871,,MATCH($B306,[2]掉落汇总!$D$1:$M$1)),[2]掉落汇总!$A$2:$A$871,M$1,[2]掉落汇总!$C$2:$C$871,$Q$2)/$Q$3)*宝箱投放计算!L306</f>
        <v>0.36155552960411075</v>
      </c>
      <c r="N306">
        <f ca="1">(SUMIFS(OFFSET([2]掉落汇总!$C$2:$C$871,,MATCH($B306,[2]掉落汇总!$D$1:$M$1)),[2]掉落汇总!$A$2:$A$871,N$1,[2]掉落汇总!$C$2:$C$871,$Q$1)+SUMIFS(OFFSET([2]掉落汇总!$C$2:$C$871,,MATCH($B306,[2]掉落汇总!$D$1:$M$1)),[2]掉落汇总!$A$2:$A$871,N$1,[2]掉落汇总!$C$2:$C$871,$Q$2)/$Q$3)*宝箱投放计算!M306</f>
        <v>8.4091467912466203E-2</v>
      </c>
      <c r="O306">
        <f ca="1">(SUMIFS(OFFSET([2]掉落汇总!$C$2:$C$871,,MATCH($B306,[2]掉落汇总!$D$1:$M$1)),[2]掉落汇总!$A$2:$A$871,O$1,[2]掉落汇总!$C$2:$C$871,$Q$1)+SUMIFS(OFFSET([2]掉落汇总!$C$2:$C$871,,MATCH($B306,[2]掉落汇总!$D$1:$M$1)),[2]掉落汇总!$A$2:$A$871,O$1,[2]掉落汇总!$C$2:$C$871,$Q$2)/$Q$3)*宝箱投放计算!N306</f>
        <v>0.17426381605486088</v>
      </c>
    </row>
    <row r="307" spans="1:15" x14ac:dyDescent="0.2">
      <c r="A307">
        <f>玩家成长时间线!A307</f>
        <v>306</v>
      </c>
      <c r="B307">
        <f>玩家成长时间线!B307</f>
        <v>10</v>
      </c>
      <c r="C307">
        <f ca="1">SUM($D$2:D307)</f>
        <v>1144.7944098785931</v>
      </c>
      <c r="D307">
        <f t="shared" ca="1" si="4"/>
        <v>3.4925414179750707</v>
      </c>
      <c r="E307">
        <f ca="1">(SUMIFS(OFFSET([2]掉落汇总!$C$2:$C$871,,MATCH($B307,[2]掉落汇总!$D$1:$M$1)),[2]掉落汇总!$A$2:$A$871,E$1,[2]掉落汇总!$C$2:$C$871,$Q$1)+SUMIFS(OFFSET([2]掉落汇总!$C$2:$C$871,,MATCH($B307,[2]掉落汇总!$D$1:$M$1)),[2]掉落汇总!$A$2:$A$871,E$1,[2]掉落汇总!$C$2:$C$871,$Q$2)/$Q$3)*宝箱投放计算!D307</f>
        <v>1.1829664387164649</v>
      </c>
      <c r="F307">
        <f ca="1">(SUMIFS(OFFSET([2]掉落汇总!$C$2:$C$871,,MATCH($B307,[2]掉落汇总!$D$1:$M$1)),[2]掉落汇总!$A$2:$A$871,F$1,[2]掉落汇总!$C$2:$C$871,$Q$1)+SUMIFS(OFFSET([2]掉落汇总!$C$2:$C$871,,MATCH($B307,[2]掉落汇总!$D$1:$M$1)),[2]掉落汇总!$A$2:$A$871,F$1,[2]掉落汇总!$C$2:$C$871,$Q$2)/$Q$3)*宝箱投放计算!E307</f>
        <v>1.3244406196213427</v>
      </c>
      <c r="G307">
        <f ca="1">(SUMIFS(OFFSET([2]掉落汇总!$C$2:$C$871,,MATCH($B307,[2]掉落汇总!$D$1:$M$1)),[2]掉落汇总!$A$2:$A$871,G$1,[2]掉落汇总!$C$2:$C$871,$Q$1)+SUMIFS(OFFSET([2]掉落汇总!$C$2:$C$871,,MATCH($B307,[2]掉落汇总!$D$1:$M$1)),[2]掉落汇总!$A$2:$A$871,G$1,[2]掉落汇总!$C$2:$C$871,$Q$2)/$Q$3)*宝箱投放计算!F307</f>
        <v>0</v>
      </c>
      <c r="H307">
        <f ca="1">(SUMIFS(OFFSET([2]掉落汇总!$C$2:$C$871,,MATCH($B307,[2]掉落汇总!$D$1:$M$1)),[2]掉落汇总!$A$2:$A$871,H$1,[2]掉落汇总!$C$2:$C$871,$Q$1)+SUMIFS(OFFSET([2]掉落汇总!$C$2:$C$871,,MATCH($B307,[2]掉落汇总!$D$1:$M$1)),[2]掉落汇总!$A$2:$A$871,H$1,[2]掉落汇总!$C$2:$C$871,$Q$2)/$Q$3)*宝箱投放计算!G307</f>
        <v>0</v>
      </c>
      <c r="I307">
        <f ca="1">(SUMIFS(OFFSET([2]掉落汇总!$C$2:$C$871,,MATCH($B307,[2]掉落汇总!$D$1:$M$1)),[2]掉落汇总!$A$2:$A$871,I$1,[2]掉落汇总!$C$2:$C$871,$Q$1)+SUMIFS(OFFSET([2]掉落汇总!$C$2:$C$871,,MATCH($B307,[2]掉落汇总!$D$1:$M$1)),[2]掉落汇总!$A$2:$A$871,I$1,[2]掉落汇总!$C$2:$C$871,$Q$2)/$Q$3)*宝箱投放计算!H307</f>
        <v>0</v>
      </c>
      <c r="J307">
        <f ca="1">(SUMIFS(OFFSET([2]掉落汇总!$C$2:$C$871,,MATCH($B307,[2]掉落汇总!$D$1:$M$1)),[2]掉落汇总!$A$2:$A$871,J$1,[2]掉落汇总!$C$2:$C$871,$Q$1)+SUMIFS(OFFSET([2]掉落汇总!$C$2:$C$871,,MATCH($B307,[2]掉落汇总!$D$1:$M$1)),[2]掉落汇总!$A$2:$A$871,J$1,[2]掉落汇总!$C$2:$C$871,$Q$2)/$Q$3)*宝箱投放计算!I307</f>
        <v>0</v>
      </c>
      <c r="K307">
        <f ca="1">(SUMIFS(OFFSET([2]掉落汇总!$C$2:$C$871,,MATCH($B307,[2]掉落汇总!$D$1:$M$1)),[2]掉落汇总!$A$2:$A$871,K$1,[2]掉落汇总!$C$2:$C$871,$Q$1)+SUMIFS(OFFSET([2]掉落汇总!$C$2:$C$871,,MATCH($B307,[2]掉落汇总!$D$1:$M$1)),[2]掉落汇总!$A$2:$A$871,K$1,[2]掉落汇总!$C$2:$C$871,$Q$2)/$Q$3)*宝箱投放计算!J307</f>
        <v>0</v>
      </c>
      <c r="L307">
        <f ca="1">(SUMIFS(OFFSET([2]掉落汇总!$C$2:$C$871,,MATCH($B307,[2]掉落汇总!$D$1:$M$1)),[2]掉落汇总!$A$2:$A$871,L$1,[2]掉落汇总!$C$2:$C$871,$Q$1)+SUMIFS(OFFSET([2]掉落汇总!$C$2:$C$871,,MATCH($B307,[2]掉落汇总!$D$1:$M$1)),[2]掉落汇总!$A$2:$A$871,L$1,[2]掉落汇总!$C$2:$C$871,$Q$2)/$Q$3)*宝箱投放计算!K307</f>
        <v>0.36522354606582519</v>
      </c>
      <c r="M307">
        <f ca="1">(SUMIFS(OFFSET([2]掉落汇总!$C$2:$C$871,,MATCH($B307,[2]掉落汇总!$D$1:$M$1)),[2]掉落汇总!$A$2:$A$871,M$1,[2]掉落汇总!$C$2:$C$871,$Q$1)+SUMIFS(OFFSET([2]掉落汇总!$C$2:$C$871,,MATCH($B307,[2]掉落汇总!$D$1:$M$1)),[2]掉落汇总!$A$2:$A$871,M$1,[2]掉落汇总!$C$2:$C$871,$Q$2)/$Q$3)*宝箱投放计算!L307</f>
        <v>0.36155552960411075</v>
      </c>
      <c r="N307">
        <f ca="1">(SUMIFS(OFFSET([2]掉落汇总!$C$2:$C$871,,MATCH($B307,[2]掉落汇总!$D$1:$M$1)),[2]掉落汇总!$A$2:$A$871,N$1,[2]掉落汇总!$C$2:$C$871,$Q$1)+SUMIFS(OFFSET([2]掉落汇总!$C$2:$C$871,,MATCH($B307,[2]掉落汇总!$D$1:$M$1)),[2]掉落汇总!$A$2:$A$871,N$1,[2]掉落汇总!$C$2:$C$871,$Q$2)/$Q$3)*宝箱投放计算!M307</f>
        <v>8.4091467912466203E-2</v>
      </c>
      <c r="O307">
        <f ca="1">(SUMIFS(OFFSET([2]掉落汇总!$C$2:$C$871,,MATCH($B307,[2]掉落汇总!$D$1:$M$1)),[2]掉落汇总!$A$2:$A$871,O$1,[2]掉落汇总!$C$2:$C$871,$Q$1)+SUMIFS(OFFSET([2]掉落汇总!$C$2:$C$871,,MATCH($B307,[2]掉落汇总!$D$1:$M$1)),[2]掉落汇总!$A$2:$A$871,O$1,[2]掉落汇总!$C$2:$C$871,$Q$2)/$Q$3)*宝箱投放计算!N307</f>
        <v>0.17426381605486088</v>
      </c>
    </row>
    <row r="308" spans="1:15" x14ac:dyDescent="0.2">
      <c r="A308">
        <f>玩家成长时间线!A308</f>
        <v>307</v>
      </c>
      <c r="B308">
        <f>玩家成长时间线!B308</f>
        <v>10</v>
      </c>
      <c r="C308">
        <f ca="1">SUM($D$2:D308)</f>
        <v>1148.246046509614</v>
      </c>
      <c r="D308">
        <f t="shared" ca="1" si="4"/>
        <v>3.4516366310208362</v>
      </c>
      <c r="E308">
        <f ca="1">(SUMIFS(OFFSET([2]掉落汇总!$C$2:$C$871,,MATCH($B308,[2]掉落汇总!$D$1:$M$1)),[2]掉落汇总!$A$2:$A$871,E$1,[2]掉落汇总!$C$2:$C$871,$Q$1)+SUMIFS(OFFSET([2]掉落汇总!$C$2:$C$871,,MATCH($B308,[2]掉落汇总!$D$1:$M$1)),[2]掉落汇总!$A$2:$A$871,E$1,[2]掉落汇总!$C$2:$C$871,$Q$2)/$Q$3)*宝箱投放计算!D308</f>
        <v>1.1420616517622304</v>
      </c>
      <c r="F308">
        <f ca="1">(SUMIFS(OFFSET([2]掉落汇总!$C$2:$C$871,,MATCH($B308,[2]掉落汇总!$D$1:$M$1)),[2]掉落汇总!$A$2:$A$871,F$1,[2]掉落汇总!$C$2:$C$871,$Q$1)+SUMIFS(OFFSET([2]掉落汇总!$C$2:$C$871,,MATCH($B308,[2]掉落汇总!$D$1:$M$1)),[2]掉落汇总!$A$2:$A$871,F$1,[2]掉落汇总!$C$2:$C$871,$Q$2)/$Q$3)*宝箱投放计算!E308</f>
        <v>1.3244406196213427</v>
      </c>
      <c r="G308">
        <f ca="1">(SUMIFS(OFFSET([2]掉落汇总!$C$2:$C$871,,MATCH($B308,[2]掉落汇总!$D$1:$M$1)),[2]掉落汇总!$A$2:$A$871,G$1,[2]掉落汇总!$C$2:$C$871,$Q$1)+SUMIFS(OFFSET([2]掉落汇总!$C$2:$C$871,,MATCH($B308,[2]掉落汇总!$D$1:$M$1)),[2]掉落汇总!$A$2:$A$871,G$1,[2]掉落汇总!$C$2:$C$871,$Q$2)/$Q$3)*宝箱投放计算!F308</f>
        <v>0</v>
      </c>
      <c r="H308">
        <f ca="1">(SUMIFS(OFFSET([2]掉落汇总!$C$2:$C$871,,MATCH($B308,[2]掉落汇总!$D$1:$M$1)),[2]掉落汇总!$A$2:$A$871,H$1,[2]掉落汇总!$C$2:$C$871,$Q$1)+SUMIFS(OFFSET([2]掉落汇总!$C$2:$C$871,,MATCH($B308,[2]掉落汇总!$D$1:$M$1)),[2]掉落汇总!$A$2:$A$871,H$1,[2]掉落汇总!$C$2:$C$871,$Q$2)/$Q$3)*宝箱投放计算!G308</f>
        <v>0</v>
      </c>
      <c r="I308">
        <f ca="1">(SUMIFS(OFFSET([2]掉落汇总!$C$2:$C$871,,MATCH($B308,[2]掉落汇总!$D$1:$M$1)),[2]掉落汇总!$A$2:$A$871,I$1,[2]掉落汇总!$C$2:$C$871,$Q$1)+SUMIFS(OFFSET([2]掉落汇总!$C$2:$C$871,,MATCH($B308,[2]掉落汇总!$D$1:$M$1)),[2]掉落汇总!$A$2:$A$871,I$1,[2]掉落汇总!$C$2:$C$871,$Q$2)/$Q$3)*宝箱投放计算!H308</f>
        <v>0</v>
      </c>
      <c r="J308">
        <f ca="1">(SUMIFS(OFFSET([2]掉落汇总!$C$2:$C$871,,MATCH($B308,[2]掉落汇总!$D$1:$M$1)),[2]掉落汇总!$A$2:$A$871,J$1,[2]掉落汇总!$C$2:$C$871,$Q$1)+SUMIFS(OFFSET([2]掉落汇总!$C$2:$C$871,,MATCH($B308,[2]掉落汇总!$D$1:$M$1)),[2]掉落汇总!$A$2:$A$871,J$1,[2]掉落汇总!$C$2:$C$871,$Q$2)/$Q$3)*宝箱投放计算!I308</f>
        <v>0</v>
      </c>
      <c r="K308">
        <f ca="1">(SUMIFS(OFFSET([2]掉落汇总!$C$2:$C$871,,MATCH($B308,[2]掉落汇总!$D$1:$M$1)),[2]掉落汇总!$A$2:$A$871,K$1,[2]掉落汇总!$C$2:$C$871,$Q$1)+SUMIFS(OFFSET([2]掉落汇总!$C$2:$C$871,,MATCH($B308,[2]掉落汇总!$D$1:$M$1)),[2]掉落汇总!$A$2:$A$871,K$1,[2]掉落汇总!$C$2:$C$871,$Q$2)/$Q$3)*宝箱投放计算!J308</f>
        <v>0</v>
      </c>
      <c r="L308">
        <f ca="1">(SUMIFS(OFFSET([2]掉落汇总!$C$2:$C$871,,MATCH($B308,[2]掉落汇总!$D$1:$M$1)),[2]掉落汇总!$A$2:$A$871,L$1,[2]掉落汇总!$C$2:$C$871,$Q$1)+SUMIFS(OFFSET([2]掉落汇总!$C$2:$C$871,,MATCH($B308,[2]掉落汇总!$D$1:$M$1)),[2]掉落汇总!$A$2:$A$871,L$1,[2]掉落汇总!$C$2:$C$871,$Q$2)/$Q$3)*宝箱投放计算!K308</f>
        <v>0.36522354606582519</v>
      </c>
      <c r="M308">
        <f ca="1">(SUMIFS(OFFSET([2]掉落汇总!$C$2:$C$871,,MATCH($B308,[2]掉落汇总!$D$1:$M$1)),[2]掉落汇总!$A$2:$A$871,M$1,[2]掉落汇总!$C$2:$C$871,$Q$1)+SUMIFS(OFFSET([2]掉落汇总!$C$2:$C$871,,MATCH($B308,[2]掉落汇总!$D$1:$M$1)),[2]掉落汇总!$A$2:$A$871,M$1,[2]掉落汇总!$C$2:$C$871,$Q$2)/$Q$3)*宝箱投放计算!L308</f>
        <v>0.36155552960411075</v>
      </c>
      <c r="N308">
        <f ca="1">(SUMIFS(OFFSET([2]掉落汇总!$C$2:$C$871,,MATCH($B308,[2]掉落汇总!$D$1:$M$1)),[2]掉落汇总!$A$2:$A$871,N$1,[2]掉落汇总!$C$2:$C$871,$Q$1)+SUMIFS(OFFSET([2]掉落汇总!$C$2:$C$871,,MATCH($B308,[2]掉落汇总!$D$1:$M$1)),[2]掉落汇总!$A$2:$A$871,N$1,[2]掉落汇总!$C$2:$C$871,$Q$2)/$Q$3)*宝箱投放计算!M308</f>
        <v>8.4091467912466203E-2</v>
      </c>
      <c r="O308">
        <f ca="1">(SUMIFS(OFFSET([2]掉落汇总!$C$2:$C$871,,MATCH($B308,[2]掉落汇总!$D$1:$M$1)),[2]掉落汇总!$A$2:$A$871,O$1,[2]掉落汇总!$C$2:$C$871,$Q$1)+SUMIFS(OFFSET([2]掉落汇总!$C$2:$C$871,,MATCH($B308,[2]掉落汇总!$D$1:$M$1)),[2]掉落汇总!$A$2:$A$871,O$1,[2]掉落汇总!$C$2:$C$871,$Q$2)/$Q$3)*宝箱投放计算!N308</f>
        <v>0.17426381605486088</v>
      </c>
    </row>
    <row r="309" spans="1:15" x14ac:dyDescent="0.2">
      <c r="A309">
        <f>玩家成长时间线!A309</f>
        <v>308</v>
      </c>
      <c r="B309">
        <f>玩家成长时间线!B309</f>
        <v>8</v>
      </c>
      <c r="C309">
        <f ca="1">SUM($D$2:D309)</f>
        <v>1151.3386656726407</v>
      </c>
      <c r="D309">
        <f t="shared" ca="1" si="4"/>
        <v>3.0926191630266455</v>
      </c>
      <c r="E309">
        <f ca="1">(SUMIFS(OFFSET([2]掉落汇总!$C$2:$C$871,,MATCH($B309,[2]掉落汇总!$D$1:$M$1)),[2]掉落汇总!$A$2:$A$871,E$1,[2]掉落汇总!$C$2:$C$871,$Q$1)+SUMIFS(OFFSET([2]掉落汇总!$C$2:$C$871,,MATCH($B309,[2]掉落汇总!$D$1:$M$1)),[2]掉落汇总!$A$2:$A$871,E$1,[2]掉落汇总!$C$2:$C$871,$Q$2)/$Q$3)*宝箱投放计算!D309</f>
        <v>1.0479323076923082</v>
      </c>
      <c r="F309">
        <f ca="1">(SUMIFS(OFFSET([2]掉落汇总!$C$2:$C$871,,MATCH($B309,[2]掉落汇总!$D$1:$M$1)),[2]掉落汇总!$A$2:$A$871,F$1,[2]掉落汇总!$C$2:$C$871,$Q$1)+SUMIFS(OFFSET([2]掉落汇总!$C$2:$C$871,,MATCH($B309,[2]掉落汇总!$D$1:$M$1)),[2]掉落汇总!$A$2:$A$871,F$1,[2]掉落汇总!$C$2:$C$871,$Q$2)/$Q$3)*宝箱投放计算!E309</f>
        <v>1.0595524956970743</v>
      </c>
      <c r="G309">
        <f ca="1">(SUMIFS(OFFSET([2]掉落汇总!$C$2:$C$871,,MATCH($B309,[2]掉落汇总!$D$1:$M$1)),[2]掉落汇总!$A$2:$A$871,G$1,[2]掉落汇总!$C$2:$C$871,$Q$1)+SUMIFS(OFFSET([2]掉落汇总!$C$2:$C$871,,MATCH($B309,[2]掉落汇总!$D$1:$M$1)),[2]掉落汇总!$A$2:$A$871,G$1,[2]掉落汇总!$C$2:$C$871,$Q$2)/$Q$3)*宝箱投放计算!F309</f>
        <v>0</v>
      </c>
      <c r="H309">
        <f ca="1">(SUMIFS(OFFSET([2]掉落汇总!$C$2:$C$871,,MATCH($B309,[2]掉落汇总!$D$1:$M$1)),[2]掉落汇总!$A$2:$A$871,H$1,[2]掉落汇总!$C$2:$C$871,$Q$1)+SUMIFS(OFFSET([2]掉落汇总!$C$2:$C$871,,MATCH($B309,[2]掉落汇总!$D$1:$M$1)),[2]掉落汇总!$A$2:$A$871,H$1,[2]掉落汇总!$C$2:$C$871,$Q$2)/$Q$3)*宝箱投放计算!G309</f>
        <v>0</v>
      </c>
      <c r="I309">
        <f ca="1">(SUMIFS(OFFSET([2]掉落汇总!$C$2:$C$871,,MATCH($B309,[2]掉落汇总!$D$1:$M$1)),[2]掉落汇总!$A$2:$A$871,I$1,[2]掉落汇总!$C$2:$C$871,$Q$1)+SUMIFS(OFFSET([2]掉落汇总!$C$2:$C$871,,MATCH($B309,[2]掉落汇总!$D$1:$M$1)),[2]掉落汇总!$A$2:$A$871,I$1,[2]掉落汇总!$C$2:$C$871,$Q$2)/$Q$3)*宝箱投放计算!H309</f>
        <v>0</v>
      </c>
      <c r="J309">
        <f ca="1">(SUMIFS(OFFSET([2]掉落汇总!$C$2:$C$871,,MATCH($B309,[2]掉落汇总!$D$1:$M$1)),[2]掉落汇总!$A$2:$A$871,J$1,[2]掉落汇总!$C$2:$C$871,$Q$1)+SUMIFS(OFFSET([2]掉落汇总!$C$2:$C$871,,MATCH($B309,[2]掉落汇总!$D$1:$M$1)),[2]掉落汇总!$A$2:$A$871,J$1,[2]掉落汇总!$C$2:$C$871,$Q$2)/$Q$3)*宝箱投放计算!I309</f>
        <v>0</v>
      </c>
      <c r="K309">
        <f ca="1">(SUMIFS(OFFSET([2]掉落汇总!$C$2:$C$871,,MATCH($B309,[2]掉落汇总!$D$1:$M$1)),[2]掉落汇总!$A$2:$A$871,K$1,[2]掉落汇总!$C$2:$C$871,$Q$1)+SUMIFS(OFFSET([2]掉落汇总!$C$2:$C$871,,MATCH($B309,[2]掉落汇总!$D$1:$M$1)),[2]掉落汇总!$A$2:$A$871,K$1,[2]掉落汇总!$C$2:$C$871,$Q$2)/$Q$3)*宝箱投放计算!J309</f>
        <v>0</v>
      </c>
      <c r="L309">
        <f ca="1">(SUMIFS(OFFSET([2]掉落汇总!$C$2:$C$871,,MATCH($B309,[2]掉落汇总!$D$1:$M$1)),[2]掉落汇总!$A$2:$A$871,L$1,[2]掉落汇总!$C$2:$C$871,$Q$1)+SUMIFS(OFFSET([2]掉落汇总!$C$2:$C$871,,MATCH($B309,[2]掉落汇总!$D$1:$M$1)),[2]掉落汇总!$A$2:$A$871,L$1,[2]掉落汇总!$C$2:$C$871,$Q$2)/$Q$3)*宝箱投放计算!K309</f>
        <v>0.36522354606582519</v>
      </c>
      <c r="M309">
        <f ca="1">(SUMIFS(OFFSET([2]掉落汇总!$C$2:$C$871,,MATCH($B309,[2]掉落汇总!$D$1:$M$1)),[2]掉落汇总!$A$2:$A$871,M$1,[2]掉落汇总!$C$2:$C$871,$Q$1)+SUMIFS(OFFSET([2]掉落汇总!$C$2:$C$871,,MATCH($B309,[2]掉落汇总!$D$1:$M$1)),[2]掉落汇总!$A$2:$A$871,M$1,[2]掉落汇总!$C$2:$C$871,$Q$2)/$Q$3)*宝箱投放计算!L309</f>
        <v>0.36155552960411075</v>
      </c>
      <c r="N309">
        <f ca="1">(SUMIFS(OFFSET([2]掉落汇总!$C$2:$C$871,,MATCH($B309,[2]掉落汇总!$D$1:$M$1)),[2]掉落汇总!$A$2:$A$871,N$1,[2]掉落汇总!$C$2:$C$871,$Q$1)+SUMIFS(OFFSET([2]掉落汇总!$C$2:$C$871,,MATCH($B309,[2]掉落汇总!$D$1:$M$1)),[2]掉落汇总!$A$2:$A$871,N$1,[2]掉落汇总!$C$2:$C$871,$Q$2)/$Q$3)*宝箱投放计算!M309</f>
        <v>8.4091467912466203E-2</v>
      </c>
      <c r="O309">
        <f ca="1">(SUMIFS(OFFSET([2]掉落汇总!$C$2:$C$871,,MATCH($B309,[2]掉落汇总!$D$1:$M$1)),[2]掉落汇总!$A$2:$A$871,O$1,[2]掉落汇总!$C$2:$C$871,$Q$1)+SUMIFS(OFFSET([2]掉落汇总!$C$2:$C$871,,MATCH($B309,[2]掉落汇总!$D$1:$M$1)),[2]掉落汇总!$A$2:$A$871,O$1,[2]掉落汇总!$C$2:$C$871,$Q$2)/$Q$3)*宝箱投放计算!N309</f>
        <v>0.17426381605486088</v>
      </c>
    </row>
    <row r="310" spans="1:15" x14ac:dyDescent="0.2">
      <c r="A310">
        <f>玩家成长时间线!A310</f>
        <v>309</v>
      </c>
      <c r="B310">
        <f>玩家成长时间线!B310</f>
        <v>8</v>
      </c>
      <c r="C310">
        <f ca="1">SUM($D$2:D310)</f>
        <v>1154.3191309895135</v>
      </c>
      <c r="D310">
        <f t="shared" ca="1" si="4"/>
        <v>2.9804653168727993</v>
      </c>
      <c r="E310">
        <f ca="1">(SUMIFS(OFFSET([2]掉落汇总!$C$2:$C$871,,MATCH($B310,[2]掉落汇总!$D$1:$M$1)),[2]掉落汇总!$A$2:$A$871,E$1,[2]掉落汇总!$C$2:$C$871,$Q$1)+SUMIFS(OFFSET([2]掉落汇总!$C$2:$C$871,,MATCH($B310,[2]掉落汇总!$D$1:$M$1)),[2]掉落汇总!$A$2:$A$871,E$1,[2]掉落汇总!$C$2:$C$871,$Q$2)/$Q$3)*宝箱投放计算!D310</f>
        <v>0.935778461538462</v>
      </c>
      <c r="F310">
        <f ca="1">(SUMIFS(OFFSET([2]掉落汇总!$C$2:$C$871,,MATCH($B310,[2]掉落汇总!$D$1:$M$1)),[2]掉落汇总!$A$2:$A$871,F$1,[2]掉落汇总!$C$2:$C$871,$Q$1)+SUMIFS(OFFSET([2]掉落汇总!$C$2:$C$871,,MATCH($B310,[2]掉落汇总!$D$1:$M$1)),[2]掉落汇总!$A$2:$A$871,F$1,[2]掉落汇总!$C$2:$C$871,$Q$2)/$Q$3)*宝箱投放计算!E310</f>
        <v>1.0595524956970743</v>
      </c>
      <c r="G310">
        <f ca="1">(SUMIFS(OFFSET([2]掉落汇总!$C$2:$C$871,,MATCH($B310,[2]掉落汇总!$D$1:$M$1)),[2]掉落汇总!$A$2:$A$871,G$1,[2]掉落汇总!$C$2:$C$871,$Q$1)+SUMIFS(OFFSET([2]掉落汇总!$C$2:$C$871,,MATCH($B310,[2]掉落汇总!$D$1:$M$1)),[2]掉落汇总!$A$2:$A$871,G$1,[2]掉落汇总!$C$2:$C$871,$Q$2)/$Q$3)*宝箱投放计算!F310</f>
        <v>0</v>
      </c>
      <c r="H310">
        <f ca="1">(SUMIFS(OFFSET([2]掉落汇总!$C$2:$C$871,,MATCH($B310,[2]掉落汇总!$D$1:$M$1)),[2]掉落汇总!$A$2:$A$871,H$1,[2]掉落汇总!$C$2:$C$871,$Q$1)+SUMIFS(OFFSET([2]掉落汇总!$C$2:$C$871,,MATCH($B310,[2]掉落汇总!$D$1:$M$1)),[2]掉落汇总!$A$2:$A$871,H$1,[2]掉落汇总!$C$2:$C$871,$Q$2)/$Q$3)*宝箱投放计算!G310</f>
        <v>0</v>
      </c>
      <c r="I310">
        <f ca="1">(SUMIFS(OFFSET([2]掉落汇总!$C$2:$C$871,,MATCH($B310,[2]掉落汇总!$D$1:$M$1)),[2]掉落汇总!$A$2:$A$871,I$1,[2]掉落汇总!$C$2:$C$871,$Q$1)+SUMIFS(OFFSET([2]掉落汇总!$C$2:$C$871,,MATCH($B310,[2]掉落汇总!$D$1:$M$1)),[2]掉落汇总!$A$2:$A$871,I$1,[2]掉落汇总!$C$2:$C$871,$Q$2)/$Q$3)*宝箱投放计算!H310</f>
        <v>0</v>
      </c>
      <c r="J310">
        <f ca="1">(SUMIFS(OFFSET([2]掉落汇总!$C$2:$C$871,,MATCH($B310,[2]掉落汇总!$D$1:$M$1)),[2]掉落汇总!$A$2:$A$871,J$1,[2]掉落汇总!$C$2:$C$871,$Q$1)+SUMIFS(OFFSET([2]掉落汇总!$C$2:$C$871,,MATCH($B310,[2]掉落汇总!$D$1:$M$1)),[2]掉落汇总!$A$2:$A$871,J$1,[2]掉落汇总!$C$2:$C$871,$Q$2)/$Q$3)*宝箱投放计算!I310</f>
        <v>0</v>
      </c>
      <c r="K310">
        <f ca="1">(SUMIFS(OFFSET([2]掉落汇总!$C$2:$C$871,,MATCH($B310,[2]掉落汇总!$D$1:$M$1)),[2]掉落汇总!$A$2:$A$871,K$1,[2]掉落汇总!$C$2:$C$871,$Q$1)+SUMIFS(OFFSET([2]掉落汇总!$C$2:$C$871,,MATCH($B310,[2]掉落汇总!$D$1:$M$1)),[2]掉落汇总!$A$2:$A$871,K$1,[2]掉落汇总!$C$2:$C$871,$Q$2)/$Q$3)*宝箱投放计算!J310</f>
        <v>0</v>
      </c>
      <c r="L310">
        <f ca="1">(SUMIFS(OFFSET([2]掉落汇总!$C$2:$C$871,,MATCH($B310,[2]掉落汇总!$D$1:$M$1)),[2]掉落汇总!$A$2:$A$871,L$1,[2]掉落汇总!$C$2:$C$871,$Q$1)+SUMIFS(OFFSET([2]掉落汇总!$C$2:$C$871,,MATCH($B310,[2]掉落汇总!$D$1:$M$1)),[2]掉落汇总!$A$2:$A$871,L$1,[2]掉落汇总!$C$2:$C$871,$Q$2)/$Q$3)*宝箱投放计算!K310</f>
        <v>0.36522354606582519</v>
      </c>
      <c r="M310">
        <f ca="1">(SUMIFS(OFFSET([2]掉落汇总!$C$2:$C$871,,MATCH($B310,[2]掉落汇总!$D$1:$M$1)),[2]掉落汇总!$A$2:$A$871,M$1,[2]掉落汇总!$C$2:$C$871,$Q$1)+SUMIFS(OFFSET([2]掉落汇总!$C$2:$C$871,,MATCH($B310,[2]掉落汇总!$D$1:$M$1)),[2]掉落汇总!$A$2:$A$871,M$1,[2]掉落汇总!$C$2:$C$871,$Q$2)/$Q$3)*宝箱投放计算!L310</f>
        <v>0.36155552960411075</v>
      </c>
      <c r="N310">
        <f ca="1">(SUMIFS(OFFSET([2]掉落汇总!$C$2:$C$871,,MATCH($B310,[2]掉落汇总!$D$1:$M$1)),[2]掉落汇总!$A$2:$A$871,N$1,[2]掉落汇总!$C$2:$C$871,$Q$1)+SUMIFS(OFFSET([2]掉落汇总!$C$2:$C$871,,MATCH($B310,[2]掉落汇总!$D$1:$M$1)),[2]掉落汇总!$A$2:$A$871,N$1,[2]掉落汇总!$C$2:$C$871,$Q$2)/$Q$3)*宝箱投放计算!M310</f>
        <v>8.4091467912466203E-2</v>
      </c>
      <c r="O310">
        <f ca="1">(SUMIFS(OFFSET([2]掉落汇总!$C$2:$C$871,,MATCH($B310,[2]掉落汇总!$D$1:$M$1)),[2]掉落汇总!$A$2:$A$871,O$1,[2]掉落汇总!$C$2:$C$871,$Q$1)+SUMIFS(OFFSET([2]掉落汇总!$C$2:$C$871,,MATCH($B310,[2]掉落汇总!$D$1:$M$1)),[2]掉落汇总!$A$2:$A$871,O$1,[2]掉落汇总!$C$2:$C$871,$Q$2)/$Q$3)*宝箱投放计算!N310</f>
        <v>0.17426381605486088</v>
      </c>
    </row>
    <row r="311" spans="1:15" x14ac:dyDescent="0.2">
      <c r="A311">
        <f>玩家成长时间线!A311</f>
        <v>310</v>
      </c>
      <c r="B311">
        <f>玩家成长时间线!B311</f>
        <v>8</v>
      </c>
      <c r="C311">
        <f ca="1">SUM($D$2:D311)</f>
        <v>1157.3245193833093</v>
      </c>
      <c r="D311">
        <f t="shared" ca="1" si="4"/>
        <v>3.0053883937958763</v>
      </c>
      <c r="E311">
        <f ca="1">(SUMIFS(OFFSET([2]掉落汇总!$C$2:$C$871,,MATCH($B311,[2]掉落汇总!$D$1:$M$1)),[2]掉落汇总!$A$2:$A$871,E$1,[2]掉落汇总!$C$2:$C$871,$Q$1)+SUMIFS(OFFSET([2]掉落汇总!$C$2:$C$871,,MATCH($B311,[2]掉落汇总!$D$1:$M$1)),[2]掉落汇总!$A$2:$A$871,E$1,[2]掉落汇总!$C$2:$C$871,$Q$2)/$Q$3)*宝箱投放计算!D311</f>
        <v>0.96070153846153894</v>
      </c>
      <c r="F311">
        <f ca="1">(SUMIFS(OFFSET([2]掉落汇总!$C$2:$C$871,,MATCH($B311,[2]掉落汇总!$D$1:$M$1)),[2]掉落汇总!$A$2:$A$871,F$1,[2]掉落汇总!$C$2:$C$871,$Q$1)+SUMIFS(OFFSET([2]掉落汇总!$C$2:$C$871,,MATCH($B311,[2]掉落汇总!$D$1:$M$1)),[2]掉落汇总!$A$2:$A$871,F$1,[2]掉落汇总!$C$2:$C$871,$Q$2)/$Q$3)*宝箱投放计算!E311</f>
        <v>1.0595524956970743</v>
      </c>
      <c r="G311">
        <f ca="1">(SUMIFS(OFFSET([2]掉落汇总!$C$2:$C$871,,MATCH($B311,[2]掉落汇总!$D$1:$M$1)),[2]掉落汇总!$A$2:$A$871,G$1,[2]掉落汇总!$C$2:$C$871,$Q$1)+SUMIFS(OFFSET([2]掉落汇总!$C$2:$C$871,,MATCH($B311,[2]掉落汇总!$D$1:$M$1)),[2]掉落汇总!$A$2:$A$871,G$1,[2]掉落汇总!$C$2:$C$871,$Q$2)/$Q$3)*宝箱投放计算!F311</f>
        <v>0</v>
      </c>
      <c r="H311">
        <f ca="1">(SUMIFS(OFFSET([2]掉落汇总!$C$2:$C$871,,MATCH($B311,[2]掉落汇总!$D$1:$M$1)),[2]掉落汇总!$A$2:$A$871,H$1,[2]掉落汇总!$C$2:$C$871,$Q$1)+SUMIFS(OFFSET([2]掉落汇总!$C$2:$C$871,,MATCH($B311,[2]掉落汇总!$D$1:$M$1)),[2]掉落汇总!$A$2:$A$871,H$1,[2]掉落汇总!$C$2:$C$871,$Q$2)/$Q$3)*宝箱投放计算!G311</f>
        <v>0</v>
      </c>
      <c r="I311">
        <f ca="1">(SUMIFS(OFFSET([2]掉落汇总!$C$2:$C$871,,MATCH($B311,[2]掉落汇总!$D$1:$M$1)),[2]掉落汇总!$A$2:$A$871,I$1,[2]掉落汇总!$C$2:$C$871,$Q$1)+SUMIFS(OFFSET([2]掉落汇总!$C$2:$C$871,,MATCH($B311,[2]掉落汇总!$D$1:$M$1)),[2]掉落汇总!$A$2:$A$871,I$1,[2]掉落汇总!$C$2:$C$871,$Q$2)/$Q$3)*宝箱投放计算!H311</f>
        <v>0</v>
      </c>
      <c r="J311">
        <f ca="1">(SUMIFS(OFFSET([2]掉落汇总!$C$2:$C$871,,MATCH($B311,[2]掉落汇总!$D$1:$M$1)),[2]掉落汇总!$A$2:$A$871,J$1,[2]掉落汇总!$C$2:$C$871,$Q$1)+SUMIFS(OFFSET([2]掉落汇总!$C$2:$C$871,,MATCH($B311,[2]掉落汇总!$D$1:$M$1)),[2]掉落汇总!$A$2:$A$871,J$1,[2]掉落汇总!$C$2:$C$871,$Q$2)/$Q$3)*宝箱投放计算!I311</f>
        <v>0</v>
      </c>
      <c r="K311">
        <f ca="1">(SUMIFS(OFFSET([2]掉落汇总!$C$2:$C$871,,MATCH($B311,[2]掉落汇总!$D$1:$M$1)),[2]掉落汇总!$A$2:$A$871,K$1,[2]掉落汇总!$C$2:$C$871,$Q$1)+SUMIFS(OFFSET([2]掉落汇总!$C$2:$C$871,,MATCH($B311,[2]掉落汇总!$D$1:$M$1)),[2]掉落汇总!$A$2:$A$871,K$1,[2]掉落汇总!$C$2:$C$871,$Q$2)/$Q$3)*宝箱投放计算!J311</f>
        <v>0</v>
      </c>
      <c r="L311">
        <f ca="1">(SUMIFS(OFFSET([2]掉落汇总!$C$2:$C$871,,MATCH($B311,[2]掉落汇总!$D$1:$M$1)),[2]掉落汇总!$A$2:$A$871,L$1,[2]掉落汇总!$C$2:$C$871,$Q$1)+SUMIFS(OFFSET([2]掉落汇总!$C$2:$C$871,,MATCH($B311,[2]掉落汇总!$D$1:$M$1)),[2]掉落汇总!$A$2:$A$871,L$1,[2]掉落汇总!$C$2:$C$871,$Q$2)/$Q$3)*宝箱投放计算!K311</f>
        <v>0.36522354606582519</v>
      </c>
      <c r="M311">
        <f ca="1">(SUMIFS(OFFSET([2]掉落汇总!$C$2:$C$871,,MATCH($B311,[2]掉落汇总!$D$1:$M$1)),[2]掉落汇总!$A$2:$A$871,M$1,[2]掉落汇总!$C$2:$C$871,$Q$1)+SUMIFS(OFFSET([2]掉落汇总!$C$2:$C$871,,MATCH($B311,[2]掉落汇总!$D$1:$M$1)),[2]掉落汇总!$A$2:$A$871,M$1,[2]掉落汇总!$C$2:$C$871,$Q$2)/$Q$3)*宝箱投放计算!L311</f>
        <v>0.36155552960411075</v>
      </c>
      <c r="N311">
        <f ca="1">(SUMIFS(OFFSET([2]掉落汇总!$C$2:$C$871,,MATCH($B311,[2]掉落汇总!$D$1:$M$1)),[2]掉落汇总!$A$2:$A$871,N$1,[2]掉落汇总!$C$2:$C$871,$Q$1)+SUMIFS(OFFSET([2]掉落汇总!$C$2:$C$871,,MATCH($B311,[2]掉落汇总!$D$1:$M$1)),[2]掉落汇总!$A$2:$A$871,N$1,[2]掉落汇总!$C$2:$C$871,$Q$2)/$Q$3)*宝箱投放计算!M311</f>
        <v>8.4091467912466203E-2</v>
      </c>
      <c r="O311">
        <f ca="1">(SUMIFS(OFFSET([2]掉落汇总!$C$2:$C$871,,MATCH($B311,[2]掉落汇总!$D$1:$M$1)),[2]掉落汇总!$A$2:$A$871,O$1,[2]掉落汇总!$C$2:$C$871,$Q$1)+SUMIFS(OFFSET([2]掉落汇总!$C$2:$C$871,,MATCH($B311,[2]掉落汇总!$D$1:$M$1)),[2]掉落汇总!$A$2:$A$871,O$1,[2]掉落汇总!$C$2:$C$871,$Q$2)/$Q$3)*宝箱投放计算!N311</f>
        <v>0.17426381605486088</v>
      </c>
    </row>
    <row r="312" spans="1:15" x14ac:dyDescent="0.2">
      <c r="A312">
        <f>玩家成长时间线!A312</f>
        <v>311</v>
      </c>
      <c r="B312">
        <f>玩家成长时间线!B312</f>
        <v>9</v>
      </c>
      <c r="C312">
        <f ca="1">SUM($D$2:D312)</f>
        <v>1163.6835526409104</v>
      </c>
      <c r="D312">
        <f t="shared" ca="1" si="4"/>
        <v>6.3590332576011495</v>
      </c>
      <c r="E312">
        <f ca="1">(SUMIFS(OFFSET([2]掉落汇总!$C$2:$C$871,,MATCH($B312,[2]掉落汇总!$D$1:$M$1)),[2]掉落汇总!$A$2:$A$871,E$1,[2]掉落汇总!$C$2:$C$871,$Q$1)+SUMIFS(OFFSET([2]掉落汇总!$C$2:$C$871,,MATCH($B312,[2]掉落汇总!$D$1:$M$1)),[2]掉落汇总!$A$2:$A$871,E$1,[2]掉落汇总!$C$2:$C$871,$Q$2)/$Q$3)*宝箱投放计算!D312</f>
        <v>1.0707193020719739</v>
      </c>
      <c r="F312">
        <f ca="1">(SUMIFS(OFFSET([2]掉落汇总!$C$2:$C$871,,MATCH($B312,[2]掉落汇总!$D$1:$M$1)),[2]掉落汇总!$A$2:$A$871,F$1,[2]掉落汇总!$C$2:$C$871,$Q$1)+SUMIFS(OFFSET([2]掉落汇总!$C$2:$C$871,,MATCH($B312,[2]掉落汇总!$D$1:$M$1)),[2]掉落汇总!$A$2:$A$871,F$1,[2]掉落汇总!$C$2:$C$871,$Q$2)/$Q$3)*宝箱投放计算!E312</f>
        <v>1.3244406196213427</v>
      </c>
      <c r="G312">
        <f ca="1">(SUMIFS(OFFSET([2]掉落汇总!$C$2:$C$871,,MATCH($B312,[2]掉落汇总!$D$1:$M$1)),[2]掉落汇总!$A$2:$A$871,G$1,[2]掉落汇总!$C$2:$C$871,$Q$1)+SUMIFS(OFFSET([2]掉落汇总!$C$2:$C$871,,MATCH($B312,[2]掉落汇总!$D$1:$M$1)),[2]掉落汇总!$A$2:$A$871,G$1,[2]掉落汇总!$C$2:$C$871,$Q$2)/$Q$3)*宝箱投放计算!F312</f>
        <v>0</v>
      </c>
      <c r="H312">
        <f ca="1">(SUMIFS(OFFSET([2]掉落汇总!$C$2:$C$871,,MATCH($B312,[2]掉落汇总!$D$1:$M$1)),[2]掉落汇总!$A$2:$A$871,H$1,[2]掉落汇总!$C$2:$C$871,$Q$1)+SUMIFS(OFFSET([2]掉落汇总!$C$2:$C$871,,MATCH($B312,[2]掉落汇总!$D$1:$M$1)),[2]掉落汇总!$A$2:$A$871,H$1,[2]掉落汇总!$C$2:$C$871,$Q$2)/$Q$3)*宝箱投放计算!G312</f>
        <v>0</v>
      </c>
      <c r="I312">
        <f ca="1">(SUMIFS(OFFSET([2]掉落汇总!$C$2:$C$871,,MATCH($B312,[2]掉落汇总!$D$1:$M$1)),[2]掉落汇总!$A$2:$A$871,I$1,[2]掉落汇总!$C$2:$C$871,$Q$1)+SUMIFS(OFFSET([2]掉落汇总!$C$2:$C$871,,MATCH($B312,[2]掉落汇总!$D$1:$M$1)),[2]掉落汇总!$A$2:$A$871,I$1,[2]掉落汇总!$C$2:$C$871,$Q$2)/$Q$3)*宝箱投放计算!H312</f>
        <v>0.8346213292117467</v>
      </c>
      <c r="J312">
        <f ca="1">(SUMIFS(OFFSET([2]掉落汇总!$C$2:$C$871,,MATCH($B312,[2]掉落汇总!$D$1:$M$1)),[2]掉落汇总!$A$2:$A$871,J$1,[2]掉落汇总!$C$2:$C$871,$Q$1)+SUMIFS(OFFSET([2]掉落汇总!$C$2:$C$871,,MATCH($B312,[2]掉落汇总!$D$1:$M$1)),[2]掉落汇总!$A$2:$A$871,J$1,[2]掉落汇总!$C$2:$C$871,$Q$2)/$Q$3)*宝箱投放计算!I312</f>
        <v>2.1441176470588235</v>
      </c>
      <c r="K312">
        <f ca="1">(SUMIFS(OFFSET([2]掉落汇总!$C$2:$C$871,,MATCH($B312,[2]掉落汇总!$D$1:$M$1)),[2]掉落汇总!$A$2:$A$871,K$1,[2]掉落汇总!$C$2:$C$871,$Q$1)+SUMIFS(OFFSET([2]掉落汇总!$C$2:$C$871,,MATCH($B312,[2]掉落汇总!$D$1:$M$1)),[2]掉落汇总!$A$2:$A$871,K$1,[2]掉落汇总!$C$2:$C$871,$Q$2)/$Q$3)*宝箱投放计算!J312</f>
        <v>0</v>
      </c>
      <c r="L312">
        <f ca="1">(SUMIFS(OFFSET([2]掉落汇总!$C$2:$C$871,,MATCH($B312,[2]掉落汇总!$D$1:$M$1)),[2]掉落汇总!$A$2:$A$871,L$1,[2]掉落汇总!$C$2:$C$871,$Q$1)+SUMIFS(OFFSET([2]掉落汇总!$C$2:$C$871,,MATCH($B312,[2]掉落汇总!$D$1:$M$1)),[2]掉落汇总!$A$2:$A$871,L$1,[2]掉落汇总!$C$2:$C$871,$Q$2)/$Q$3)*宝箱投放计算!K312</f>
        <v>0.36522354606582519</v>
      </c>
      <c r="M312">
        <f ca="1">(SUMIFS(OFFSET([2]掉落汇总!$C$2:$C$871,,MATCH($B312,[2]掉落汇总!$D$1:$M$1)),[2]掉落汇总!$A$2:$A$871,M$1,[2]掉落汇总!$C$2:$C$871,$Q$1)+SUMIFS(OFFSET([2]掉落汇总!$C$2:$C$871,,MATCH($B312,[2]掉落汇总!$D$1:$M$1)),[2]掉落汇总!$A$2:$A$871,M$1,[2]掉落汇总!$C$2:$C$871,$Q$2)/$Q$3)*宝箱投放计算!L312</f>
        <v>0.36155552960411075</v>
      </c>
      <c r="N312">
        <f ca="1">(SUMIFS(OFFSET([2]掉落汇总!$C$2:$C$871,,MATCH($B312,[2]掉落汇总!$D$1:$M$1)),[2]掉落汇总!$A$2:$A$871,N$1,[2]掉落汇总!$C$2:$C$871,$Q$1)+SUMIFS(OFFSET([2]掉落汇总!$C$2:$C$871,,MATCH($B312,[2]掉落汇总!$D$1:$M$1)),[2]掉落汇总!$A$2:$A$871,N$1,[2]掉落汇总!$C$2:$C$871,$Q$2)/$Q$3)*宝箱投放计算!M312</f>
        <v>8.4091467912466203E-2</v>
      </c>
      <c r="O312">
        <f ca="1">(SUMIFS(OFFSET([2]掉落汇总!$C$2:$C$871,,MATCH($B312,[2]掉落汇总!$D$1:$M$1)),[2]掉落汇总!$A$2:$A$871,O$1,[2]掉落汇总!$C$2:$C$871,$Q$1)+SUMIFS(OFFSET([2]掉落汇总!$C$2:$C$871,,MATCH($B312,[2]掉落汇总!$D$1:$M$1)),[2]掉落汇总!$A$2:$A$871,O$1,[2]掉落汇总!$C$2:$C$871,$Q$2)/$Q$3)*宝箱投放计算!N312</f>
        <v>0.17426381605486088</v>
      </c>
    </row>
    <row r="313" spans="1:15" x14ac:dyDescent="0.2">
      <c r="A313">
        <f>玩家成长时间线!A313</f>
        <v>312</v>
      </c>
      <c r="B313">
        <f>玩家成长时间线!B313</f>
        <v>9</v>
      </c>
      <c r="C313">
        <f ca="1">SUM($D$2:D313)</f>
        <v>1167.0685579364176</v>
      </c>
      <c r="D313">
        <f t="shared" ca="1" si="4"/>
        <v>3.3850052955072427</v>
      </c>
      <c r="E313">
        <f ca="1">(SUMIFS(OFFSET([2]掉落汇总!$C$2:$C$871,,MATCH($B313,[2]掉落汇总!$D$1:$M$1)),[2]掉落汇总!$A$2:$A$871,E$1,[2]掉落汇总!$C$2:$C$871,$Q$1)+SUMIFS(OFFSET([2]掉落汇总!$C$2:$C$871,,MATCH($B313,[2]掉落汇总!$D$1:$M$1)),[2]掉落汇总!$A$2:$A$871,E$1,[2]掉落汇总!$C$2:$C$871,$Q$2)/$Q$3)*宝箱投放计算!D313</f>
        <v>1.0754303162486367</v>
      </c>
      <c r="F313">
        <f ca="1">(SUMIFS(OFFSET([2]掉落汇总!$C$2:$C$871,,MATCH($B313,[2]掉落汇总!$D$1:$M$1)),[2]掉落汇总!$A$2:$A$871,F$1,[2]掉落汇总!$C$2:$C$871,$Q$1)+SUMIFS(OFFSET([2]掉落汇总!$C$2:$C$871,,MATCH($B313,[2]掉落汇总!$D$1:$M$1)),[2]掉落汇总!$A$2:$A$871,F$1,[2]掉落汇总!$C$2:$C$871,$Q$2)/$Q$3)*宝箱投放计算!E313</f>
        <v>1.3244406196213427</v>
      </c>
      <c r="G313">
        <f ca="1">(SUMIFS(OFFSET([2]掉落汇总!$C$2:$C$871,,MATCH($B313,[2]掉落汇总!$D$1:$M$1)),[2]掉落汇总!$A$2:$A$871,G$1,[2]掉落汇总!$C$2:$C$871,$Q$1)+SUMIFS(OFFSET([2]掉落汇总!$C$2:$C$871,,MATCH($B313,[2]掉落汇总!$D$1:$M$1)),[2]掉落汇总!$A$2:$A$871,G$1,[2]掉落汇总!$C$2:$C$871,$Q$2)/$Q$3)*宝箱投放计算!F313</f>
        <v>0</v>
      </c>
      <c r="H313">
        <f ca="1">(SUMIFS(OFFSET([2]掉落汇总!$C$2:$C$871,,MATCH($B313,[2]掉落汇总!$D$1:$M$1)),[2]掉落汇总!$A$2:$A$871,H$1,[2]掉落汇总!$C$2:$C$871,$Q$1)+SUMIFS(OFFSET([2]掉落汇总!$C$2:$C$871,,MATCH($B313,[2]掉落汇总!$D$1:$M$1)),[2]掉落汇总!$A$2:$A$871,H$1,[2]掉落汇总!$C$2:$C$871,$Q$2)/$Q$3)*宝箱投放计算!G313</f>
        <v>0</v>
      </c>
      <c r="I313">
        <f ca="1">(SUMIFS(OFFSET([2]掉落汇总!$C$2:$C$871,,MATCH($B313,[2]掉落汇总!$D$1:$M$1)),[2]掉落汇总!$A$2:$A$871,I$1,[2]掉落汇总!$C$2:$C$871,$Q$1)+SUMIFS(OFFSET([2]掉落汇总!$C$2:$C$871,,MATCH($B313,[2]掉落汇总!$D$1:$M$1)),[2]掉落汇总!$A$2:$A$871,I$1,[2]掉落汇总!$C$2:$C$871,$Q$2)/$Q$3)*宝箱投放计算!H313</f>
        <v>0</v>
      </c>
      <c r="J313">
        <f ca="1">(SUMIFS(OFFSET([2]掉落汇总!$C$2:$C$871,,MATCH($B313,[2]掉落汇总!$D$1:$M$1)),[2]掉落汇总!$A$2:$A$871,J$1,[2]掉落汇总!$C$2:$C$871,$Q$1)+SUMIFS(OFFSET([2]掉落汇总!$C$2:$C$871,,MATCH($B313,[2]掉落汇总!$D$1:$M$1)),[2]掉落汇总!$A$2:$A$871,J$1,[2]掉落汇总!$C$2:$C$871,$Q$2)/$Q$3)*宝箱投放计算!I313</f>
        <v>0</v>
      </c>
      <c r="K313">
        <f ca="1">(SUMIFS(OFFSET([2]掉落汇总!$C$2:$C$871,,MATCH($B313,[2]掉落汇总!$D$1:$M$1)),[2]掉落汇总!$A$2:$A$871,K$1,[2]掉落汇总!$C$2:$C$871,$Q$1)+SUMIFS(OFFSET([2]掉落汇总!$C$2:$C$871,,MATCH($B313,[2]掉落汇总!$D$1:$M$1)),[2]掉落汇总!$A$2:$A$871,K$1,[2]掉落汇总!$C$2:$C$871,$Q$2)/$Q$3)*宝箱投放计算!J313</f>
        <v>0</v>
      </c>
      <c r="L313">
        <f ca="1">(SUMIFS(OFFSET([2]掉落汇总!$C$2:$C$871,,MATCH($B313,[2]掉落汇总!$D$1:$M$1)),[2]掉落汇总!$A$2:$A$871,L$1,[2]掉落汇总!$C$2:$C$871,$Q$1)+SUMIFS(OFFSET([2]掉落汇总!$C$2:$C$871,,MATCH($B313,[2]掉落汇总!$D$1:$M$1)),[2]掉落汇总!$A$2:$A$871,L$1,[2]掉落汇总!$C$2:$C$871,$Q$2)/$Q$3)*宝箱投放计算!K313</f>
        <v>0.36522354606582519</v>
      </c>
      <c r="M313">
        <f ca="1">(SUMIFS(OFFSET([2]掉落汇总!$C$2:$C$871,,MATCH($B313,[2]掉落汇总!$D$1:$M$1)),[2]掉落汇总!$A$2:$A$871,M$1,[2]掉落汇总!$C$2:$C$871,$Q$1)+SUMIFS(OFFSET([2]掉落汇总!$C$2:$C$871,,MATCH($B313,[2]掉落汇总!$D$1:$M$1)),[2]掉落汇总!$A$2:$A$871,M$1,[2]掉落汇总!$C$2:$C$871,$Q$2)/$Q$3)*宝箱投放计算!L313</f>
        <v>0.36155552960411075</v>
      </c>
      <c r="N313">
        <f ca="1">(SUMIFS(OFFSET([2]掉落汇总!$C$2:$C$871,,MATCH($B313,[2]掉落汇总!$D$1:$M$1)),[2]掉落汇总!$A$2:$A$871,N$1,[2]掉落汇总!$C$2:$C$871,$Q$1)+SUMIFS(OFFSET([2]掉落汇总!$C$2:$C$871,,MATCH($B313,[2]掉落汇总!$D$1:$M$1)),[2]掉落汇总!$A$2:$A$871,N$1,[2]掉落汇总!$C$2:$C$871,$Q$2)/$Q$3)*宝箱投放计算!M313</f>
        <v>8.4091467912466203E-2</v>
      </c>
      <c r="O313">
        <f ca="1">(SUMIFS(OFFSET([2]掉落汇总!$C$2:$C$871,,MATCH($B313,[2]掉落汇总!$D$1:$M$1)),[2]掉落汇总!$A$2:$A$871,O$1,[2]掉落汇总!$C$2:$C$871,$Q$1)+SUMIFS(OFFSET([2]掉落汇总!$C$2:$C$871,,MATCH($B313,[2]掉落汇总!$D$1:$M$1)),[2]掉落汇总!$A$2:$A$871,O$1,[2]掉落汇总!$C$2:$C$871,$Q$2)/$Q$3)*宝箱投放计算!N313</f>
        <v>0.17426381605486088</v>
      </c>
    </row>
    <row r="314" spans="1:15" x14ac:dyDescent="0.2">
      <c r="A314">
        <f>玩家成长时间线!A314</f>
        <v>313</v>
      </c>
      <c r="B314">
        <f>玩家成长时间线!B314</f>
        <v>9</v>
      </c>
      <c r="C314">
        <f ca="1">SUM($D$2:D314)</f>
        <v>1170.5053843878682</v>
      </c>
      <c r="D314">
        <f t="shared" ca="1" si="4"/>
        <v>3.436826451450536</v>
      </c>
      <c r="E314">
        <f ca="1">(SUMIFS(OFFSET([2]掉落汇总!$C$2:$C$871,,MATCH($B314,[2]掉落汇总!$D$1:$M$1)),[2]掉落汇总!$A$2:$A$871,E$1,[2]掉落汇总!$C$2:$C$871,$Q$1)+SUMIFS(OFFSET([2]掉落汇总!$C$2:$C$871,,MATCH($B314,[2]掉落汇总!$D$1:$M$1)),[2]掉落汇总!$A$2:$A$871,E$1,[2]掉落汇总!$C$2:$C$871,$Q$2)/$Q$3)*宝箱投放计算!D314</f>
        <v>1.12725147219193</v>
      </c>
      <c r="F314">
        <f ca="1">(SUMIFS(OFFSET([2]掉落汇总!$C$2:$C$871,,MATCH($B314,[2]掉落汇总!$D$1:$M$1)),[2]掉落汇总!$A$2:$A$871,F$1,[2]掉落汇总!$C$2:$C$871,$Q$1)+SUMIFS(OFFSET([2]掉落汇总!$C$2:$C$871,,MATCH($B314,[2]掉落汇总!$D$1:$M$1)),[2]掉落汇总!$A$2:$A$871,F$1,[2]掉落汇总!$C$2:$C$871,$Q$2)/$Q$3)*宝箱投放计算!E314</f>
        <v>1.3244406196213427</v>
      </c>
      <c r="G314">
        <f ca="1">(SUMIFS(OFFSET([2]掉落汇总!$C$2:$C$871,,MATCH($B314,[2]掉落汇总!$D$1:$M$1)),[2]掉落汇总!$A$2:$A$871,G$1,[2]掉落汇总!$C$2:$C$871,$Q$1)+SUMIFS(OFFSET([2]掉落汇总!$C$2:$C$871,,MATCH($B314,[2]掉落汇总!$D$1:$M$1)),[2]掉落汇总!$A$2:$A$871,G$1,[2]掉落汇总!$C$2:$C$871,$Q$2)/$Q$3)*宝箱投放计算!F314</f>
        <v>0</v>
      </c>
      <c r="H314">
        <f ca="1">(SUMIFS(OFFSET([2]掉落汇总!$C$2:$C$871,,MATCH($B314,[2]掉落汇总!$D$1:$M$1)),[2]掉落汇总!$A$2:$A$871,H$1,[2]掉落汇总!$C$2:$C$871,$Q$1)+SUMIFS(OFFSET([2]掉落汇总!$C$2:$C$871,,MATCH($B314,[2]掉落汇总!$D$1:$M$1)),[2]掉落汇总!$A$2:$A$871,H$1,[2]掉落汇总!$C$2:$C$871,$Q$2)/$Q$3)*宝箱投放计算!G314</f>
        <v>0</v>
      </c>
      <c r="I314">
        <f ca="1">(SUMIFS(OFFSET([2]掉落汇总!$C$2:$C$871,,MATCH($B314,[2]掉落汇总!$D$1:$M$1)),[2]掉落汇总!$A$2:$A$871,I$1,[2]掉落汇总!$C$2:$C$871,$Q$1)+SUMIFS(OFFSET([2]掉落汇总!$C$2:$C$871,,MATCH($B314,[2]掉落汇总!$D$1:$M$1)),[2]掉落汇总!$A$2:$A$871,I$1,[2]掉落汇总!$C$2:$C$871,$Q$2)/$Q$3)*宝箱投放计算!H314</f>
        <v>0</v>
      </c>
      <c r="J314">
        <f ca="1">(SUMIFS(OFFSET([2]掉落汇总!$C$2:$C$871,,MATCH($B314,[2]掉落汇总!$D$1:$M$1)),[2]掉落汇总!$A$2:$A$871,J$1,[2]掉落汇总!$C$2:$C$871,$Q$1)+SUMIFS(OFFSET([2]掉落汇总!$C$2:$C$871,,MATCH($B314,[2]掉落汇总!$D$1:$M$1)),[2]掉落汇总!$A$2:$A$871,J$1,[2]掉落汇总!$C$2:$C$871,$Q$2)/$Q$3)*宝箱投放计算!I314</f>
        <v>0</v>
      </c>
      <c r="K314">
        <f ca="1">(SUMIFS(OFFSET([2]掉落汇总!$C$2:$C$871,,MATCH($B314,[2]掉落汇总!$D$1:$M$1)),[2]掉落汇总!$A$2:$A$871,K$1,[2]掉落汇总!$C$2:$C$871,$Q$1)+SUMIFS(OFFSET([2]掉落汇总!$C$2:$C$871,,MATCH($B314,[2]掉落汇总!$D$1:$M$1)),[2]掉落汇总!$A$2:$A$871,K$1,[2]掉落汇总!$C$2:$C$871,$Q$2)/$Q$3)*宝箱投放计算!J314</f>
        <v>0</v>
      </c>
      <c r="L314">
        <f ca="1">(SUMIFS(OFFSET([2]掉落汇总!$C$2:$C$871,,MATCH($B314,[2]掉落汇总!$D$1:$M$1)),[2]掉落汇总!$A$2:$A$871,L$1,[2]掉落汇总!$C$2:$C$871,$Q$1)+SUMIFS(OFFSET([2]掉落汇总!$C$2:$C$871,,MATCH($B314,[2]掉落汇总!$D$1:$M$1)),[2]掉落汇总!$A$2:$A$871,L$1,[2]掉落汇总!$C$2:$C$871,$Q$2)/$Q$3)*宝箱投放计算!K314</f>
        <v>0.36522354606582519</v>
      </c>
      <c r="M314">
        <f ca="1">(SUMIFS(OFFSET([2]掉落汇总!$C$2:$C$871,,MATCH($B314,[2]掉落汇总!$D$1:$M$1)),[2]掉落汇总!$A$2:$A$871,M$1,[2]掉落汇总!$C$2:$C$871,$Q$1)+SUMIFS(OFFSET([2]掉落汇总!$C$2:$C$871,,MATCH($B314,[2]掉落汇总!$D$1:$M$1)),[2]掉落汇总!$A$2:$A$871,M$1,[2]掉落汇总!$C$2:$C$871,$Q$2)/$Q$3)*宝箱投放计算!L314</f>
        <v>0.36155552960411075</v>
      </c>
      <c r="N314">
        <f ca="1">(SUMIFS(OFFSET([2]掉落汇总!$C$2:$C$871,,MATCH($B314,[2]掉落汇总!$D$1:$M$1)),[2]掉落汇总!$A$2:$A$871,N$1,[2]掉落汇总!$C$2:$C$871,$Q$1)+SUMIFS(OFFSET([2]掉落汇总!$C$2:$C$871,,MATCH($B314,[2]掉落汇总!$D$1:$M$1)),[2]掉落汇总!$A$2:$A$871,N$1,[2]掉落汇总!$C$2:$C$871,$Q$2)/$Q$3)*宝箱投放计算!M314</f>
        <v>8.4091467912466203E-2</v>
      </c>
      <c r="O314">
        <f ca="1">(SUMIFS(OFFSET([2]掉落汇总!$C$2:$C$871,,MATCH($B314,[2]掉落汇总!$D$1:$M$1)),[2]掉落汇总!$A$2:$A$871,O$1,[2]掉落汇总!$C$2:$C$871,$Q$1)+SUMIFS(OFFSET([2]掉落汇总!$C$2:$C$871,,MATCH($B314,[2]掉落汇总!$D$1:$M$1)),[2]掉落汇总!$A$2:$A$871,O$1,[2]掉落汇总!$C$2:$C$871,$Q$2)/$Q$3)*宝箱投放计算!N314</f>
        <v>0.17426381605486088</v>
      </c>
    </row>
    <row r="315" spans="1:15" x14ac:dyDescent="0.2">
      <c r="A315">
        <f>玩家成长时间线!A315</f>
        <v>314</v>
      </c>
      <c r="B315">
        <f>玩家成长时间线!B315</f>
        <v>10</v>
      </c>
      <c r="C315">
        <f ca="1">SUM($D$2:D315)</f>
        <v>1175.9934671432804</v>
      </c>
      <c r="D315">
        <f t="shared" ca="1" si="4"/>
        <v>5.4880827554123117</v>
      </c>
      <c r="E315">
        <f ca="1">(SUMIFS(OFFSET([2]掉落汇总!$C$2:$C$871,,MATCH($B315,[2]掉落汇总!$D$1:$M$1)),[2]掉落汇总!$A$2:$A$871,E$1,[2]掉落汇总!$C$2:$C$871,$Q$1)+SUMIFS(OFFSET([2]掉落汇总!$C$2:$C$871,,MATCH($B315,[2]掉落汇总!$D$1:$M$1)),[2]掉落汇总!$A$2:$A$871,E$1,[2]掉落汇总!$C$2:$C$871,$Q$2)/$Q$3)*宝箱投放计算!D315</f>
        <v>1.0466171488690164</v>
      </c>
      <c r="F315">
        <f ca="1">(SUMIFS(OFFSET([2]掉落汇总!$C$2:$C$871,,MATCH($B315,[2]掉落汇总!$D$1:$M$1)),[2]掉落汇总!$A$2:$A$871,F$1,[2]掉落汇总!$C$2:$C$871,$Q$1)+SUMIFS(OFFSET([2]掉落汇总!$C$2:$C$871,,MATCH($B315,[2]掉落汇总!$D$1:$M$1)),[2]掉落汇总!$A$2:$A$871,F$1,[2]掉落汇总!$C$2:$C$871,$Q$2)/$Q$3)*宝箱投放计算!E315</f>
        <v>1.3244406196213427</v>
      </c>
      <c r="G315">
        <f ca="1">(SUMIFS(OFFSET([2]掉落汇总!$C$2:$C$871,,MATCH($B315,[2]掉落汇总!$D$1:$M$1)),[2]掉落汇总!$A$2:$A$871,G$1,[2]掉落汇总!$C$2:$C$871,$Q$1)+SUMIFS(OFFSET([2]掉落汇总!$C$2:$C$871,,MATCH($B315,[2]掉落汇总!$D$1:$M$1)),[2]掉落汇总!$A$2:$A$871,G$1,[2]掉落汇总!$C$2:$C$871,$Q$2)/$Q$3)*宝箱投放计算!F315</f>
        <v>0</v>
      </c>
      <c r="H315">
        <f ca="1">(SUMIFS(OFFSET([2]掉落汇总!$C$2:$C$871,,MATCH($B315,[2]掉落汇总!$D$1:$M$1)),[2]掉落汇总!$A$2:$A$871,H$1,[2]掉落汇总!$C$2:$C$871,$Q$1)+SUMIFS(OFFSET([2]掉落汇总!$C$2:$C$871,,MATCH($B315,[2]掉落汇总!$D$1:$M$1)),[2]掉落汇总!$A$2:$A$871,H$1,[2]掉落汇总!$C$2:$C$871,$Q$2)/$Q$3)*宝箱投放计算!G315</f>
        <v>0</v>
      </c>
      <c r="I315">
        <f ca="1">(SUMIFS(OFFSET([2]掉落汇总!$C$2:$C$871,,MATCH($B315,[2]掉落汇总!$D$1:$M$1)),[2]掉落汇总!$A$2:$A$871,I$1,[2]掉落汇总!$C$2:$C$871,$Q$1)+SUMIFS(OFFSET([2]掉落汇总!$C$2:$C$871,,MATCH($B315,[2]掉落汇总!$D$1:$M$1)),[2]掉落汇总!$A$2:$A$871,I$1,[2]掉落汇总!$C$2:$C$871,$Q$2)/$Q$3)*宝箱投放计算!H315</f>
        <v>0</v>
      </c>
      <c r="J315">
        <f ca="1">(SUMIFS(OFFSET([2]掉落汇总!$C$2:$C$871,,MATCH($B315,[2]掉落汇总!$D$1:$M$1)),[2]掉落汇总!$A$2:$A$871,J$1,[2]掉落汇总!$C$2:$C$871,$Q$1)+SUMIFS(OFFSET([2]掉落汇总!$C$2:$C$871,,MATCH($B315,[2]掉落汇总!$D$1:$M$1)),[2]掉落汇总!$A$2:$A$871,J$1,[2]掉落汇总!$C$2:$C$871,$Q$2)/$Q$3)*宝箱投放计算!I315</f>
        <v>2.1318906272846903</v>
      </c>
      <c r="K315">
        <f ca="1">(SUMIFS(OFFSET([2]掉落汇总!$C$2:$C$871,,MATCH($B315,[2]掉落汇总!$D$1:$M$1)),[2]掉落汇总!$A$2:$A$871,K$1,[2]掉落汇总!$C$2:$C$871,$Q$1)+SUMIFS(OFFSET([2]掉落汇总!$C$2:$C$871,,MATCH($B315,[2]掉落汇总!$D$1:$M$1)),[2]掉落汇总!$A$2:$A$871,K$1,[2]掉落汇总!$C$2:$C$871,$Q$2)/$Q$3)*宝箱投放计算!J315</f>
        <v>0</v>
      </c>
      <c r="L315">
        <f ca="1">(SUMIFS(OFFSET([2]掉落汇总!$C$2:$C$871,,MATCH($B315,[2]掉落汇总!$D$1:$M$1)),[2]掉落汇总!$A$2:$A$871,L$1,[2]掉落汇总!$C$2:$C$871,$Q$1)+SUMIFS(OFFSET([2]掉落汇总!$C$2:$C$871,,MATCH($B315,[2]掉落汇总!$D$1:$M$1)),[2]掉落汇总!$A$2:$A$871,L$1,[2]掉落汇总!$C$2:$C$871,$Q$2)/$Q$3)*宝箱投放计算!K315</f>
        <v>0.36522354606582519</v>
      </c>
      <c r="M315">
        <f ca="1">(SUMIFS(OFFSET([2]掉落汇总!$C$2:$C$871,,MATCH($B315,[2]掉落汇总!$D$1:$M$1)),[2]掉落汇总!$A$2:$A$871,M$1,[2]掉落汇总!$C$2:$C$871,$Q$1)+SUMIFS(OFFSET([2]掉落汇总!$C$2:$C$871,,MATCH($B315,[2]掉落汇总!$D$1:$M$1)),[2]掉落汇总!$A$2:$A$871,M$1,[2]掉落汇总!$C$2:$C$871,$Q$2)/$Q$3)*宝箱投放计算!L315</f>
        <v>0.36155552960411075</v>
      </c>
      <c r="N315">
        <f ca="1">(SUMIFS(OFFSET([2]掉落汇总!$C$2:$C$871,,MATCH($B315,[2]掉落汇总!$D$1:$M$1)),[2]掉落汇总!$A$2:$A$871,N$1,[2]掉落汇总!$C$2:$C$871,$Q$1)+SUMIFS(OFFSET([2]掉落汇总!$C$2:$C$871,,MATCH($B315,[2]掉落汇总!$D$1:$M$1)),[2]掉落汇总!$A$2:$A$871,N$1,[2]掉落汇总!$C$2:$C$871,$Q$2)/$Q$3)*宝箱投放计算!M315</f>
        <v>8.4091467912466203E-2</v>
      </c>
      <c r="O315">
        <f ca="1">(SUMIFS(OFFSET([2]掉落汇总!$C$2:$C$871,,MATCH($B315,[2]掉落汇总!$D$1:$M$1)),[2]掉落汇总!$A$2:$A$871,O$1,[2]掉落汇总!$C$2:$C$871,$Q$1)+SUMIFS(OFFSET([2]掉落汇总!$C$2:$C$871,,MATCH($B315,[2]掉落汇总!$D$1:$M$1)),[2]掉落汇总!$A$2:$A$871,O$1,[2]掉落汇总!$C$2:$C$871,$Q$2)/$Q$3)*宝箱投放计算!N315</f>
        <v>0.17426381605486088</v>
      </c>
    </row>
    <row r="316" spans="1:15" x14ac:dyDescent="0.2">
      <c r="A316">
        <f>玩家成长时间线!A316</f>
        <v>315</v>
      </c>
      <c r="B316">
        <f>玩家成长时间线!B316</f>
        <v>10</v>
      </c>
      <c r="C316">
        <f ca="1">SUM($D$2:D316)</f>
        <v>1179.3542042477363</v>
      </c>
      <c r="D316">
        <f t="shared" ca="1" si="4"/>
        <v>3.3607371044558705</v>
      </c>
      <c r="E316">
        <f ca="1">(SUMIFS(OFFSET([2]掉落汇总!$C$2:$C$871,,MATCH($B316,[2]掉落汇总!$D$1:$M$1)),[2]掉落汇总!$A$2:$A$871,E$1,[2]掉落汇总!$C$2:$C$871,$Q$1)+SUMIFS(OFFSET([2]掉落汇总!$C$2:$C$871,,MATCH($B316,[2]掉落汇总!$D$1:$M$1)),[2]掉落汇总!$A$2:$A$871,E$1,[2]掉落汇总!$C$2:$C$871,$Q$2)/$Q$3)*宝箱投放计算!D316</f>
        <v>1.0511621251972647</v>
      </c>
      <c r="F316">
        <f ca="1">(SUMIFS(OFFSET([2]掉落汇总!$C$2:$C$871,,MATCH($B316,[2]掉落汇总!$D$1:$M$1)),[2]掉落汇总!$A$2:$A$871,F$1,[2]掉落汇总!$C$2:$C$871,$Q$1)+SUMIFS(OFFSET([2]掉落汇总!$C$2:$C$871,,MATCH($B316,[2]掉落汇总!$D$1:$M$1)),[2]掉落汇总!$A$2:$A$871,F$1,[2]掉落汇总!$C$2:$C$871,$Q$2)/$Q$3)*宝箱投放计算!E316</f>
        <v>1.3244406196213427</v>
      </c>
      <c r="G316">
        <f ca="1">(SUMIFS(OFFSET([2]掉落汇总!$C$2:$C$871,,MATCH($B316,[2]掉落汇总!$D$1:$M$1)),[2]掉落汇总!$A$2:$A$871,G$1,[2]掉落汇总!$C$2:$C$871,$Q$1)+SUMIFS(OFFSET([2]掉落汇总!$C$2:$C$871,,MATCH($B316,[2]掉落汇总!$D$1:$M$1)),[2]掉落汇总!$A$2:$A$871,G$1,[2]掉落汇总!$C$2:$C$871,$Q$2)/$Q$3)*宝箱投放计算!F316</f>
        <v>0</v>
      </c>
      <c r="H316">
        <f ca="1">(SUMIFS(OFFSET([2]掉落汇总!$C$2:$C$871,,MATCH($B316,[2]掉落汇总!$D$1:$M$1)),[2]掉落汇总!$A$2:$A$871,H$1,[2]掉落汇总!$C$2:$C$871,$Q$1)+SUMIFS(OFFSET([2]掉落汇总!$C$2:$C$871,,MATCH($B316,[2]掉落汇总!$D$1:$M$1)),[2]掉落汇总!$A$2:$A$871,H$1,[2]掉落汇总!$C$2:$C$871,$Q$2)/$Q$3)*宝箱投放计算!G316</f>
        <v>0</v>
      </c>
      <c r="I316">
        <f ca="1">(SUMIFS(OFFSET([2]掉落汇总!$C$2:$C$871,,MATCH($B316,[2]掉落汇总!$D$1:$M$1)),[2]掉落汇总!$A$2:$A$871,I$1,[2]掉落汇总!$C$2:$C$871,$Q$1)+SUMIFS(OFFSET([2]掉落汇总!$C$2:$C$871,,MATCH($B316,[2]掉落汇总!$D$1:$M$1)),[2]掉落汇总!$A$2:$A$871,I$1,[2]掉落汇总!$C$2:$C$871,$Q$2)/$Q$3)*宝箱投放计算!H316</f>
        <v>0</v>
      </c>
      <c r="J316">
        <f ca="1">(SUMIFS(OFFSET([2]掉落汇总!$C$2:$C$871,,MATCH($B316,[2]掉落汇总!$D$1:$M$1)),[2]掉落汇总!$A$2:$A$871,J$1,[2]掉落汇总!$C$2:$C$871,$Q$1)+SUMIFS(OFFSET([2]掉落汇总!$C$2:$C$871,,MATCH($B316,[2]掉落汇总!$D$1:$M$1)),[2]掉落汇总!$A$2:$A$871,J$1,[2]掉落汇总!$C$2:$C$871,$Q$2)/$Q$3)*宝箱投放计算!I316</f>
        <v>0</v>
      </c>
      <c r="K316">
        <f ca="1">(SUMIFS(OFFSET([2]掉落汇总!$C$2:$C$871,,MATCH($B316,[2]掉落汇总!$D$1:$M$1)),[2]掉落汇总!$A$2:$A$871,K$1,[2]掉落汇总!$C$2:$C$871,$Q$1)+SUMIFS(OFFSET([2]掉落汇总!$C$2:$C$871,,MATCH($B316,[2]掉落汇总!$D$1:$M$1)),[2]掉落汇总!$A$2:$A$871,K$1,[2]掉落汇总!$C$2:$C$871,$Q$2)/$Q$3)*宝箱投放计算!J316</f>
        <v>0</v>
      </c>
      <c r="L316">
        <f ca="1">(SUMIFS(OFFSET([2]掉落汇总!$C$2:$C$871,,MATCH($B316,[2]掉落汇总!$D$1:$M$1)),[2]掉落汇总!$A$2:$A$871,L$1,[2]掉落汇总!$C$2:$C$871,$Q$1)+SUMIFS(OFFSET([2]掉落汇总!$C$2:$C$871,,MATCH($B316,[2]掉落汇总!$D$1:$M$1)),[2]掉落汇总!$A$2:$A$871,L$1,[2]掉落汇总!$C$2:$C$871,$Q$2)/$Q$3)*宝箱投放计算!K316</f>
        <v>0.36522354606582519</v>
      </c>
      <c r="M316">
        <f ca="1">(SUMIFS(OFFSET([2]掉落汇总!$C$2:$C$871,,MATCH($B316,[2]掉落汇总!$D$1:$M$1)),[2]掉落汇总!$A$2:$A$871,M$1,[2]掉落汇总!$C$2:$C$871,$Q$1)+SUMIFS(OFFSET([2]掉落汇总!$C$2:$C$871,,MATCH($B316,[2]掉落汇总!$D$1:$M$1)),[2]掉落汇总!$A$2:$A$871,M$1,[2]掉落汇总!$C$2:$C$871,$Q$2)/$Q$3)*宝箱投放计算!L316</f>
        <v>0.36155552960411075</v>
      </c>
      <c r="N316">
        <f ca="1">(SUMIFS(OFFSET([2]掉落汇总!$C$2:$C$871,,MATCH($B316,[2]掉落汇总!$D$1:$M$1)),[2]掉落汇总!$A$2:$A$871,N$1,[2]掉落汇总!$C$2:$C$871,$Q$1)+SUMIFS(OFFSET([2]掉落汇总!$C$2:$C$871,,MATCH($B316,[2]掉落汇总!$D$1:$M$1)),[2]掉落汇总!$A$2:$A$871,N$1,[2]掉落汇总!$C$2:$C$871,$Q$2)/$Q$3)*宝箱投放计算!M316</f>
        <v>8.4091467912466203E-2</v>
      </c>
      <c r="O316">
        <f ca="1">(SUMIFS(OFFSET([2]掉落汇总!$C$2:$C$871,,MATCH($B316,[2]掉落汇总!$D$1:$M$1)),[2]掉落汇总!$A$2:$A$871,O$1,[2]掉落汇总!$C$2:$C$871,$Q$1)+SUMIFS(OFFSET([2]掉落汇总!$C$2:$C$871,,MATCH($B316,[2]掉落汇总!$D$1:$M$1)),[2]掉落汇总!$A$2:$A$871,O$1,[2]掉落汇总!$C$2:$C$871,$Q$2)/$Q$3)*宝箱投放计算!N316</f>
        <v>0.17426381605486088</v>
      </c>
    </row>
    <row r="317" spans="1:15" x14ac:dyDescent="0.2">
      <c r="A317">
        <f>玩家成长时间线!A317</f>
        <v>316</v>
      </c>
      <c r="B317">
        <f>玩家成长时间线!B317</f>
        <v>10</v>
      </c>
      <c r="C317">
        <f ca="1">SUM($D$2:D317)</f>
        <v>1182.7194863285204</v>
      </c>
      <c r="D317">
        <f t="shared" ca="1" si="4"/>
        <v>3.3652820807841186</v>
      </c>
      <c r="E317">
        <f ca="1">(SUMIFS(OFFSET([2]掉落汇总!$C$2:$C$871,,MATCH($B317,[2]掉落汇总!$D$1:$M$1)),[2]掉落汇总!$A$2:$A$871,E$1,[2]掉落汇总!$C$2:$C$871,$Q$1)+SUMIFS(OFFSET([2]掉落汇总!$C$2:$C$871,,MATCH($B317,[2]掉落汇总!$D$1:$M$1)),[2]掉落汇总!$A$2:$A$871,E$1,[2]掉落汇总!$C$2:$C$871,$Q$2)/$Q$3)*宝箱投放计算!D317</f>
        <v>1.0557071015255128</v>
      </c>
      <c r="F317">
        <f ca="1">(SUMIFS(OFFSET([2]掉落汇总!$C$2:$C$871,,MATCH($B317,[2]掉落汇总!$D$1:$M$1)),[2]掉落汇总!$A$2:$A$871,F$1,[2]掉落汇总!$C$2:$C$871,$Q$1)+SUMIFS(OFFSET([2]掉落汇总!$C$2:$C$871,,MATCH($B317,[2]掉落汇总!$D$1:$M$1)),[2]掉落汇总!$A$2:$A$871,F$1,[2]掉落汇总!$C$2:$C$871,$Q$2)/$Q$3)*宝箱投放计算!E317</f>
        <v>1.3244406196213427</v>
      </c>
      <c r="G317">
        <f ca="1">(SUMIFS(OFFSET([2]掉落汇总!$C$2:$C$871,,MATCH($B317,[2]掉落汇总!$D$1:$M$1)),[2]掉落汇总!$A$2:$A$871,G$1,[2]掉落汇总!$C$2:$C$871,$Q$1)+SUMIFS(OFFSET([2]掉落汇总!$C$2:$C$871,,MATCH($B317,[2]掉落汇总!$D$1:$M$1)),[2]掉落汇总!$A$2:$A$871,G$1,[2]掉落汇总!$C$2:$C$871,$Q$2)/$Q$3)*宝箱投放计算!F317</f>
        <v>0</v>
      </c>
      <c r="H317">
        <f ca="1">(SUMIFS(OFFSET([2]掉落汇总!$C$2:$C$871,,MATCH($B317,[2]掉落汇总!$D$1:$M$1)),[2]掉落汇总!$A$2:$A$871,H$1,[2]掉落汇总!$C$2:$C$871,$Q$1)+SUMIFS(OFFSET([2]掉落汇总!$C$2:$C$871,,MATCH($B317,[2]掉落汇总!$D$1:$M$1)),[2]掉落汇总!$A$2:$A$871,H$1,[2]掉落汇总!$C$2:$C$871,$Q$2)/$Q$3)*宝箱投放计算!G317</f>
        <v>0</v>
      </c>
      <c r="I317">
        <f ca="1">(SUMIFS(OFFSET([2]掉落汇总!$C$2:$C$871,,MATCH($B317,[2]掉落汇总!$D$1:$M$1)),[2]掉落汇总!$A$2:$A$871,I$1,[2]掉落汇总!$C$2:$C$871,$Q$1)+SUMIFS(OFFSET([2]掉落汇总!$C$2:$C$871,,MATCH($B317,[2]掉落汇总!$D$1:$M$1)),[2]掉落汇总!$A$2:$A$871,I$1,[2]掉落汇总!$C$2:$C$871,$Q$2)/$Q$3)*宝箱投放计算!H317</f>
        <v>0</v>
      </c>
      <c r="J317">
        <f ca="1">(SUMIFS(OFFSET([2]掉落汇总!$C$2:$C$871,,MATCH($B317,[2]掉落汇总!$D$1:$M$1)),[2]掉落汇总!$A$2:$A$871,J$1,[2]掉落汇总!$C$2:$C$871,$Q$1)+SUMIFS(OFFSET([2]掉落汇总!$C$2:$C$871,,MATCH($B317,[2]掉落汇总!$D$1:$M$1)),[2]掉落汇总!$A$2:$A$871,J$1,[2]掉落汇总!$C$2:$C$871,$Q$2)/$Q$3)*宝箱投放计算!I317</f>
        <v>0</v>
      </c>
      <c r="K317">
        <f ca="1">(SUMIFS(OFFSET([2]掉落汇总!$C$2:$C$871,,MATCH($B317,[2]掉落汇总!$D$1:$M$1)),[2]掉落汇总!$A$2:$A$871,K$1,[2]掉落汇总!$C$2:$C$871,$Q$1)+SUMIFS(OFFSET([2]掉落汇总!$C$2:$C$871,,MATCH($B317,[2]掉落汇总!$D$1:$M$1)),[2]掉落汇总!$A$2:$A$871,K$1,[2]掉落汇总!$C$2:$C$871,$Q$2)/$Q$3)*宝箱投放计算!J317</f>
        <v>0</v>
      </c>
      <c r="L317">
        <f ca="1">(SUMIFS(OFFSET([2]掉落汇总!$C$2:$C$871,,MATCH($B317,[2]掉落汇总!$D$1:$M$1)),[2]掉落汇总!$A$2:$A$871,L$1,[2]掉落汇总!$C$2:$C$871,$Q$1)+SUMIFS(OFFSET([2]掉落汇总!$C$2:$C$871,,MATCH($B317,[2]掉落汇总!$D$1:$M$1)),[2]掉落汇总!$A$2:$A$871,L$1,[2]掉落汇总!$C$2:$C$871,$Q$2)/$Q$3)*宝箱投放计算!K317</f>
        <v>0.36522354606582519</v>
      </c>
      <c r="M317">
        <f ca="1">(SUMIFS(OFFSET([2]掉落汇总!$C$2:$C$871,,MATCH($B317,[2]掉落汇总!$D$1:$M$1)),[2]掉落汇总!$A$2:$A$871,M$1,[2]掉落汇总!$C$2:$C$871,$Q$1)+SUMIFS(OFFSET([2]掉落汇总!$C$2:$C$871,,MATCH($B317,[2]掉落汇总!$D$1:$M$1)),[2]掉落汇总!$A$2:$A$871,M$1,[2]掉落汇总!$C$2:$C$871,$Q$2)/$Q$3)*宝箱投放计算!L317</f>
        <v>0.36155552960411075</v>
      </c>
      <c r="N317">
        <f ca="1">(SUMIFS(OFFSET([2]掉落汇总!$C$2:$C$871,,MATCH($B317,[2]掉落汇总!$D$1:$M$1)),[2]掉落汇总!$A$2:$A$871,N$1,[2]掉落汇总!$C$2:$C$871,$Q$1)+SUMIFS(OFFSET([2]掉落汇总!$C$2:$C$871,,MATCH($B317,[2]掉落汇总!$D$1:$M$1)),[2]掉落汇总!$A$2:$A$871,N$1,[2]掉落汇总!$C$2:$C$871,$Q$2)/$Q$3)*宝箱投放计算!M317</f>
        <v>8.4091467912466203E-2</v>
      </c>
      <c r="O317">
        <f ca="1">(SUMIFS(OFFSET([2]掉落汇总!$C$2:$C$871,,MATCH($B317,[2]掉落汇总!$D$1:$M$1)),[2]掉落汇总!$A$2:$A$871,O$1,[2]掉落汇总!$C$2:$C$871,$Q$1)+SUMIFS(OFFSET([2]掉落汇总!$C$2:$C$871,,MATCH($B317,[2]掉落汇总!$D$1:$M$1)),[2]掉落汇总!$A$2:$A$871,O$1,[2]掉落汇总!$C$2:$C$871,$Q$2)/$Q$3)*宝箱投放计算!N317</f>
        <v>0.17426381605486088</v>
      </c>
    </row>
    <row r="318" spans="1:15" x14ac:dyDescent="0.2">
      <c r="A318">
        <f>玩家成长时间线!A318</f>
        <v>317</v>
      </c>
      <c r="B318">
        <f>玩家成长时间线!B318</f>
        <v>10</v>
      </c>
      <c r="C318">
        <f ca="1">SUM($D$2:D318)</f>
        <v>1186.1802129121977</v>
      </c>
      <c r="D318">
        <f t="shared" ca="1" si="4"/>
        <v>3.4607265836773329</v>
      </c>
      <c r="E318">
        <f ca="1">(SUMIFS(OFFSET([2]掉落汇总!$C$2:$C$871,,MATCH($B318,[2]掉落汇总!$D$1:$M$1)),[2]掉落汇总!$A$2:$A$871,E$1,[2]掉落汇总!$C$2:$C$871,$Q$1)+SUMIFS(OFFSET([2]掉落汇总!$C$2:$C$871,,MATCH($B318,[2]掉落汇总!$D$1:$M$1)),[2]掉落汇总!$A$2:$A$871,E$1,[2]掉落汇总!$C$2:$C$871,$Q$2)/$Q$3)*宝箱投放计算!D318</f>
        <v>1.1511516044187269</v>
      </c>
      <c r="F318">
        <f ca="1">(SUMIFS(OFFSET([2]掉落汇总!$C$2:$C$871,,MATCH($B318,[2]掉落汇总!$D$1:$M$1)),[2]掉落汇总!$A$2:$A$871,F$1,[2]掉落汇总!$C$2:$C$871,$Q$1)+SUMIFS(OFFSET([2]掉落汇总!$C$2:$C$871,,MATCH($B318,[2]掉落汇总!$D$1:$M$1)),[2]掉落汇总!$A$2:$A$871,F$1,[2]掉落汇总!$C$2:$C$871,$Q$2)/$Q$3)*宝箱投放计算!E318</f>
        <v>1.3244406196213427</v>
      </c>
      <c r="G318">
        <f ca="1">(SUMIFS(OFFSET([2]掉落汇总!$C$2:$C$871,,MATCH($B318,[2]掉落汇总!$D$1:$M$1)),[2]掉落汇总!$A$2:$A$871,G$1,[2]掉落汇总!$C$2:$C$871,$Q$1)+SUMIFS(OFFSET([2]掉落汇总!$C$2:$C$871,,MATCH($B318,[2]掉落汇总!$D$1:$M$1)),[2]掉落汇总!$A$2:$A$871,G$1,[2]掉落汇总!$C$2:$C$871,$Q$2)/$Q$3)*宝箱投放计算!F318</f>
        <v>0</v>
      </c>
      <c r="H318">
        <f ca="1">(SUMIFS(OFFSET([2]掉落汇总!$C$2:$C$871,,MATCH($B318,[2]掉落汇总!$D$1:$M$1)),[2]掉落汇总!$A$2:$A$871,H$1,[2]掉落汇总!$C$2:$C$871,$Q$1)+SUMIFS(OFFSET([2]掉落汇总!$C$2:$C$871,,MATCH($B318,[2]掉落汇总!$D$1:$M$1)),[2]掉落汇总!$A$2:$A$871,H$1,[2]掉落汇总!$C$2:$C$871,$Q$2)/$Q$3)*宝箱投放计算!G318</f>
        <v>0</v>
      </c>
      <c r="I318">
        <f ca="1">(SUMIFS(OFFSET([2]掉落汇总!$C$2:$C$871,,MATCH($B318,[2]掉落汇总!$D$1:$M$1)),[2]掉落汇总!$A$2:$A$871,I$1,[2]掉落汇总!$C$2:$C$871,$Q$1)+SUMIFS(OFFSET([2]掉落汇总!$C$2:$C$871,,MATCH($B318,[2]掉落汇总!$D$1:$M$1)),[2]掉落汇总!$A$2:$A$871,I$1,[2]掉落汇总!$C$2:$C$871,$Q$2)/$Q$3)*宝箱投放计算!H318</f>
        <v>0</v>
      </c>
      <c r="J318">
        <f ca="1">(SUMIFS(OFFSET([2]掉落汇总!$C$2:$C$871,,MATCH($B318,[2]掉落汇总!$D$1:$M$1)),[2]掉落汇总!$A$2:$A$871,J$1,[2]掉落汇总!$C$2:$C$871,$Q$1)+SUMIFS(OFFSET([2]掉落汇总!$C$2:$C$871,,MATCH($B318,[2]掉落汇总!$D$1:$M$1)),[2]掉落汇总!$A$2:$A$871,J$1,[2]掉落汇总!$C$2:$C$871,$Q$2)/$Q$3)*宝箱投放计算!I318</f>
        <v>0</v>
      </c>
      <c r="K318">
        <f ca="1">(SUMIFS(OFFSET([2]掉落汇总!$C$2:$C$871,,MATCH($B318,[2]掉落汇总!$D$1:$M$1)),[2]掉落汇总!$A$2:$A$871,K$1,[2]掉落汇总!$C$2:$C$871,$Q$1)+SUMIFS(OFFSET([2]掉落汇总!$C$2:$C$871,,MATCH($B318,[2]掉落汇总!$D$1:$M$1)),[2]掉落汇总!$A$2:$A$871,K$1,[2]掉落汇总!$C$2:$C$871,$Q$2)/$Q$3)*宝箱投放计算!J318</f>
        <v>0</v>
      </c>
      <c r="L318">
        <f ca="1">(SUMIFS(OFFSET([2]掉落汇总!$C$2:$C$871,,MATCH($B318,[2]掉落汇总!$D$1:$M$1)),[2]掉落汇总!$A$2:$A$871,L$1,[2]掉落汇总!$C$2:$C$871,$Q$1)+SUMIFS(OFFSET([2]掉落汇总!$C$2:$C$871,,MATCH($B318,[2]掉落汇总!$D$1:$M$1)),[2]掉落汇总!$A$2:$A$871,L$1,[2]掉落汇总!$C$2:$C$871,$Q$2)/$Q$3)*宝箱投放计算!K318</f>
        <v>0.36522354606582519</v>
      </c>
      <c r="M318">
        <f ca="1">(SUMIFS(OFFSET([2]掉落汇总!$C$2:$C$871,,MATCH($B318,[2]掉落汇总!$D$1:$M$1)),[2]掉落汇总!$A$2:$A$871,M$1,[2]掉落汇总!$C$2:$C$871,$Q$1)+SUMIFS(OFFSET([2]掉落汇总!$C$2:$C$871,,MATCH($B318,[2]掉落汇总!$D$1:$M$1)),[2]掉落汇总!$A$2:$A$871,M$1,[2]掉落汇总!$C$2:$C$871,$Q$2)/$Q$3)*宝箱投放计算!L318</f>
        <v>0.36155552960411075</v>
      </c>
      <c r="N318">
        <f ca="1">(SUMIFS(OFFSET([2]掉落汇总!$C$2:$C$871,,MATCH($B318,[2]掉落汇总!$D$1:$M$1)),[2]掉落汇总!$A$2:$A$871,N$1,[2]掉落汇总!$C$2:$C$871,$Q$1)+SUMIFS(OFFSET([2]掉落汇总!$C$2:$C$871,,MATCH($B318,[2]掉落汇总!$D$1:$M$1)),[2]掉落汇总!$A$2:$A$871,N$1,[2]掉落汇总!$C$2:$C$871,$Q$2)/$Q$3)*宝箱投放计算!M318</f>
        <v>8.4091467912466203E-2</v>
      </c>
      <c r="O318">
        <f ca="1">(SUMIFS(OFFSET([2]掉落汇总!$C$2:$C$871,,MATCH($B318,[2]掉落汇总!$D$1:$M$1)),[2]掉落汇总!$A$2:$A$871,O$1,[2]掉落汇总!$C$2:$C$871,$Q$1)+SUMIFS(OFFSET([2]掉落汇总!$C$2:$C$871,,MATCH($B318,[2]掉落汇总!$D$1:$M$1)),[2]掉落汇总!$A$2:$A$871,O$1,[2]掉落汇总!$C$2:$C$871,$Q$2)/$Q$3)*宝箱投放计算!N318</f>
        <v>0.17426381605486088</v>
      </c>
    </row>
    <row r="319" spans="1:15" x14ac:dyDescent="0.2">
      <c r="A319">
        <f>玩家成长时间线!A319</f>
        <v>318</v>
      </c>
      <c r="B319">
        <f>玩家成长时间线!B319</f>
        <v>10</v>
      </c>
      <c r="C319">
        <f ca="1">SUM($D$2:D319)</f>
        <v>1189.5545849456382</v>
      </c>
      <c r="D319">
        <f t="shared" ca="1" si="4"/>
        <v>3.3743720334406153</v>
      </c>
      <c r="E319">
        <f ca="1">(SUMIFS(OFFSET([2]掉落汇总!$C$2:$C$871,,MATCH($B319,[2]掉落汇总!$D$1:$M$1)),[2]掉落汇总!$A$2:$A$871,E$1,[2]掉落汇总!$C$2:$C$871,$Q$1)+SUMIFS(OFFSET([2]掉落汇总!$C$2:$C$871,,MATCH($B319,[2]掉落汇总!$D$1:$M$1)),[2]掉落汇总!$A$2:$A$871,E$1,[2]掉落汇总!$C$2:$C$871,$Q$2)/$Q$3)*宝箱投放计算!D319</f>
        <v>1.0647970541820095</v>
      </c>
      <c r="F319">
        <f ca="1">(SUMIFS(OFFSET([2]掉落汇总!$C$2:$C$871,,MATCH($B319,[2]掉落汇总!$D$1:$M$1)),[2]掉落汇总!$A$2:$A$871,F$1,[2]掉落汇总!$C$2:$C$871,$Q$1)+SUMIFS(OFFSET([2]掉落汇总!$C$2:$C$871,,MATCH($B319,[2]掉落汇总!$D$1:$M$1)),[2]掉落汇总!$A$2:$A$871,F$1,[2]掉落汇总!$C$2:$C$871,$Q$2)/$Q$3)*宝箱投放计算!E319</f>
        <v>1.3244406196213427</v>
      </c>
      <c r="G319">
        <f ca="1">(SUMIFS(OFFSET([2]掉落汇总!$C$2:$C$871,,MATCH($B319,[2]掉落汇总!$D$1:$M$1)),[2]掉落汇总!$A$2:$A$871,G$1,[2]掉落汇总!$C$2:$C$871,$Q$1)+SUMIFS(OFFSET([2]掉落汇总!$C$2:$C$871,,MATCH($B319,[2]掉落汇总!$D$1:$M$1)),[2]掉落汇总!$A$2:$A$871,G$1,[2]掉落汇总!$C$2:$C$871,$Q$2)/$Q$3)*宝箱投放计算!F319</f>
        <v>0</v>
      </c>
      <c r="H319">
        <f ca="1">(SUMIFS(OFFSET([2]掉落汇总!$C$2:$C$871,,MATCH($B319,[2]掉落汇总!$D$1:$M$1)),[2]掉落汇总!$A$2:$A$871,H$1,[2]掉落汇总!$C$2:$C$871,$Q$1)+SUMIFS(OFFSET([2]掉落汇总!$C$2:$C$871,,MATCH($B319,[2]掉落汇总!$D$1:$M$1)),[2]掉落汇总!$A$2:$A$871,H$1,[2]掉落汇总!$C$2:$C$871,$Q$2)/$Q$3)*宝箱投放计算!G319</f>
        <v>0</v>
      </c>
      <c r="I319">
        <f ca="1">(SUMIFS(OFFSET([2]掉落汇总!$C$2:$C$871,,MATCH($B319,[2]掉落汇总!$D$1:$M$1)),[2]掉落汇总!$A$2:$A$871,I$1,[2]掉落汇总!$C$2:$C$871,$Q$1)+SUMIFS(OFFSET([2]掉落汇总!$C$2:$C$871,,MATCH($B319,[2]掉落汇总!$D$1:$M$1)),[2]掉落汇总!$A$2:$A$871,I$1,[2]掉落汇总!$C$2:$C$871,$Q$2)/$Q$3)*宝箱投放计算!H319</f>
        <v>0</v>
      </c>
      <c r="J319">
        <f ca="1">(SUMIFS(OFFSET([2]掉落汇总!$C$2:$C$871,,MATCH($B319,[2]掉落汇总!$D$1:$M$1)),[2]掉落汇总!$A$2:$A$871,J$1,[2]掉落汇总!$C$2:$C$871,$Q$1)+SUMIFS(OFFSET([2]掉落汇总!$C$2:$C$871,,MATCH($B319,[2]掉落汇总!$D$1:$M$1)),[2]掉落汇总!$A$2:$A$871,J$1,[2]掉落汇总!$C$2:$C$871,$Q$2)/$Q$3)*宝箱投放计算!I319</f>
        <v>0</v>
      </c>
      <c r="K319">
        <f ca="1">(SUMIFS(OFFSET([2]掉落汇总!$C$2:$C$871,,MATCH($B319,[2]掉落汇总!$D$1:$M$1)),[2]掉落汇总!$A$2:$A$871,K$1,[2]掉落汇总!$C$2:$C$871,$Q$1)+SUMIFS(OFFSET([2]掉落汇总!$C$2:$C$871,,MATCH($B319,[2]掉落汇总!$D$1:$M$1)),[2]掉落汇总!$A$2:$A$871,K$1,[2]掉落汇总!$C$2:$C$871,$Q$2)/$Q$3)*宝箱投放计算!J319</f>
        <v>0</v>
      </c>
      <c r="L319">
        <f ca="1">(SUMIFS(OFFSET([2]掉落汇总!$C$2:$C$871,,MATCH($B319,[2]掉落汇总!$D$1:$M$1)),[2]掉落汇总!$A$2:$A$871,L$1,[2]掉落汇总!$C$2:$C$871,$Q$1)+SUMIFS(OFFSET([2]掉落汇总!$C$2:$C$871,,MATCH($B319,[2]掉落汇总!$D$1:$M$1)),[2]掉落汇总!$A$2:$A$871,L$1,[2]掉落汇总!$C$2:$C$871,$Q$2)/$Q$3)*宝箱投放计算!K319</f>
        <v>0.36522354606582519</v>
      </c>
      <c r="M319">
        <f ca="1">(SUMIFS(OFFSET([2]掉落汇总!$C$2:$C$871,,MATCH($B319,[2]掉落汇总!$D$1:$M$1)),[2]掉落汇总!$A$2:$A$871,M$1,[2]掉落汇总!$C$2:$C$871,$Q$1)+SUMIFS(OFFSET([2]掉落汇总!$C$2:$C$871,,MATCH($B319,[2]掉落汇总!$D$1:$M$1)),[2]掉落汇总!$A$2:$A$871,M$1,[2]掉落汇总!$C$2:$C$871,$Q$2)/$Q$3)*宝箱投放计算!L319</f>
        <v>0.36155552960411075</v>
      </c>
      <c r="N319">
        <f ca="1">(SUMIFS(OFFSET([2]掉落汇总!$C$2:$C$871,,MATCH($B319,[2]掉落汇总!$D$1:$M$1)),[2]掉落汇总!$A$2:$A$871,N$1,[2]掉落汇总!$C$2:$C$871,$Q$1)+SUMIFS(OFFSET([2]掉落汇总!$C$2:$C$871,,MATCH($B319,[2]掉落汇总!$D$1:$M$1)),[2]掉落汇总!$A$2:$A$871,N$1,[2]掉落汇总!$C$2:$C$871,$Q$2)/$Q$3)*宝箱投放计算!M319</f>
        <v>8.4091467912466203E-2</v>
      </c>
      <c r="O319">
        <f ca="1">(SUMIFS(OFFSET([2]掉落汇总!$C$2:$C$871,,MATCH($B319,[2]掉落汇总!$D$1:$M$1)),[2]掉落汇总!$A$2:$A$871,O$1,[2]掉落汇总!$C$2:$C$871,$Q$1)+SUMIFS(OFFSET([2]掉落汇总!$C$2:$C$871,,MATCH($B319,[2]掉落汇总!$D$1:$M$1)),[2]掉落汇总!$A$2:$A$871,O$1,[2]掉落汇总!$C$2:$C$871,$Q$2)/$Q$3)*宝箱投放计算!N319</f>
        <v>0.17426381605486088</v>
      </c>
    </row>
    <row r="320" spans="1:15" x14ac:dyDescent="0.2">
      <c r="A320">
        <f>玩家成长时间线!A320</f>
        <v>319</v>
      </c>
      <c r="B320">
        <f>玩家成长时间线!B320</f>
        <v>10</v>
      </c>
      <c r="C320">
        <f ca="1">SUM($D$2:D320)</f>
        <v>1192.9335019554071</v>
      </c>
      <c r="D320">
        <f t="shared" ca="1" si="4"/>
        <v>3.3789170097688639</v>
      </c>
      <c r="E320">
        <f ca="1">(SUMIFS(OFFSET([2]掉落汇总!$C$2:$C$871,,MATCH($B320,[2]掉落汇总!$D$1:$M$1)),[2]掉落汇总!$A$2:$A$871,E$1,[2]掉落汇总!$C$2:$C$871,$Q$1)+SUMIFS(OFFSET([2]掉落汇总!$C$2:$C$871,,MATCH($B320,[2]掉落汇总!$D$1:$M$1)),[2]掉落汇总!$A$2:$A$871,E$1,[2]掉落汇总!$C$2:$C$871,$Q$2)/$Q$3)*宝箱投放计算!D320</f>
        <v>1.0693420305102579</v>
      </c>
      <c r="F320">
        <f ca="1">(SUMIFS(OFFSET([2]掉落汇总!$C$2:$C$871,,MATCH($B320,[2]掉落汇总!$D$1:$M$1)),[2]掉落汇总!$A$2:$A$871,F$1,[2]掉落汇总!$C$2:$C$871,$Q$1)+SUMIFS(OFFSET([2]掉落汇总!$C$2:$C$871,,MATCH($B320,[2]掉落汇总!$D$1:$M$1)),[2]掉落汇总!$A$2:$A$871,F$1,[2]掉落汇总!$C$2:$C$871,$Q$2)/$Q$3)*宝箱投放计算!E320</f>
        <v>1.3244406196213427</v>
      </c>
      <c r="G320">
        <f ca="1">(SUMIFS(OFFSET([2]掉落汇总!$C$2:$C$871,,MATCH($B320,[2]掉落汇总!$D$1:$M$1)),[2]掉落汇总!$A$2:$A$871,G$1,[2]掉落汇总!$C$2:$C$871,$Q$1)+SUMIFS(OFFSET([2]掉落汇总!$C$2:$C$871,,MATCH($B320,[2]掉落汇总!$D$1:$M$1)),[2]掉落汇总!$A$2:$A$871,G$1,[2]掉落汇总!$C$2:$C$871,$Q$2)/$Q$3)*宝箱投放计算!F320</f>
        <v>0</v>
      </c>
      <c r="H320">
        <f ca="1">(SUMIFS(OFFSET([2]掉落汇总!$C$2:$C$871,,MATCH($B320,[2]掉落汇总!$D$1:$M$1)),[2]掉落汇总!$A$2:$A$871,H$1,[2]掉落汇总!$C$2:$C$871,$Q$1)+SUMIFS(OFFSET([2]掉落汇总!$C$2:$C$871,,MATCH($B320,[2]掉落汇总!$D$1:$M$1)),[2]掉落汇总!$A$2:$A$871,H$1,[2]掉落汇总!$C$2:$C$871,$Q$2)/$Q$3)*宝箱投放计算!G320</f>
        <v>0</v>
      </c>
      <c r="I320">
        <f ca="1">(SUMIFS(OFFSET([2]掉落汇总!$C$2:$C$871,,MATCH($B320,[2]掉落汇总!$D$1:$M$1)),[2]掉落汇总!$A$2:$A$871,I$1,[2]掉落汇总!$C$2:$C$871,$Q$1)+SUMIFS(OFFSET([2]掉落汇总!$C$2:$C$871,,MATCH($B320,[2]掉落汇总!$D$1:$M$1)),[2]掉落汇总!$A$2:$A$871,I$1,[2]掉落汇总!$C$2:$C$871,$Q$2)/$Q$3)*宝箱投放计算!H320</f>
        <v>0</v>
      </c>
      <c r="J320">
        <f ca="1">(SUMIFS(OFFSET([2]掉落汇总!$C$2:$C$871,,MATCH($B320,[2]掉落汇总!$D$1:$M$1)),[2]掉落汇总!$A$2:$A$871,J$1,[2]掉落汇总!$C$2:$C$871,$Q$1)+SUMIFS(OFFSET([2]掉落汇总!$C$2:$C$871,,MATCH($B320,[2]掉落汇总!$D$1:$M$1)),[2]掉落汇总!$A$2:$A$871,J$1,[2]掉落汇总!$C$2:$C$871,$Q$2)/$Q$3)*宝箱投放计算!I320</f>
        <v>0</v>
      </c>
      <c r="K320">
        <f ca="1">(SUMIFS(OFFSET([2]掉落汇总!$C$2:$C$871,,MATCH($B320,[2]掉落汇总!$D$1:$M$1)),[2]掉落汇总!$A$2:$A$871,K$1,[2]掉落汇总!$C$2:$C$871,$Q$1)+SUMIFS(OFFSET([2]掉落汇总!$C$2:$C$871,,MATCH($B320,[2]掉落汇总!$D$1:$M$1)),[2]掉落汇总!$A$2:$A$871,K$1,[2]掉落汇总!$C$2:$C$871,$Q$2)/$Q$3)*宝箱投放计算!J320</f>
        <v>0</v>
      </c>
      <c r="L320">
        <f ca="1">(SUMIFS(OFFSET([2]掉落汇总!$C$2:$C$871,,MATCH($B320,[2]掉落汇总!$D$1:$M$1)),[2]掉落汇总!$A$2:$A$871,L$1,[2]掉落汇总!$C$2:$C$871,$Q$1)+SUMIFS(OFFSET([2]掉落汇总!$C$2:$C$871,,MATCH($B320,[2]掉落汇总!$D$1:$M$1)),[2]掉落汇总!$A$2:$A$871,L$1,[2]掉落汇总!$C$2:$C$871,$Q$2)/$Q$3)*宝箱投放计算!K320</f>
        <v>0.36522354606582519</v>
      </c>
      <c r="M320">
        <f ca="1">(SUMIFS(OFFSET([2]掉落汇总!$C$2:$C$871,,MATCH($B320,[2]掉落汇总!$D$1:$M$1)),[2]掉落汇总!$A$2:$A$871,M$1,[2]掉落汇总!$C$2:$C$871,$Q$1)+SUMIFS(OFFSET([2]掉落汇总!$C$2:$C$871,,MATCH($B320,[2]掉落汇总!$D$1:$M$1)),[2]掉落汇总!$A$2:$A$871,M$1,[2]掉落汇总!$C$2:$C$871,$Q$2)/$Q$3)*宝箱投放计算!L320</f>
        <v>0.36155552960411075</v>
      </c>
      <c r="N320">
        <f ca="1">(SUMIFS(OFFSET([2]掉落汇总!$C$2:$C$871,,MATCH($B320,[2]掉落汇总!$D$1:$M$1)),[2]掉落汇总!$A$2:$A$871,N$1,[2]掉落汇总!$C$2:$C$871,$Q$1)+SUMIFS(OFFSET([2]掉落汇总!$C$2:$C$871,,MATCH($B320,[2]掉落汇总!$D$1:$M$1)),[2]掉落汇总!$A$2:$A$871,N$1,[2]掉落汇总!$C$2:$C$871,$Q$2)/$Q$3)*宝箱投放计算!M320</f>
        <v>8.4091467912466203E-2</v>
      </c>
      <c r="O320">
        <f ca="1">(SUMIFS(OFFSET([2]掉落汇总!$C$2:$C$871,,MATCH($B320,[2]掉落汇总!$D$1:$M$1)),[2]掉落汇总!$A$2:$A$871,O$1,[2]掉落汇总!$C$2:$C$871,$Q$1)+SUMIFS(OFFSET([2]掉落汇总!$C$2:$C$871,,MATCH($B320,[2]掉落汇总!$D$1:$M$1)),[2]掉落汇总!$A$2:$A$871,O$1,[2]掉落汇总!$C$2:$C$871,$Q$2)/$Q$3)*宝箱投放计算!N320</f>
        <v>0.17426381605486088</v>
      </c>
    </row>
    <row r="321" spans="1:15" x14ac:dyDescent="0.2">
      <c r="A321">
        <f>玩家成长时间线!A321</f>
        <v>320</v>
      </c>
      <c r="B321">
        <f>玩家成长时间线!B321</f>
        <v>10</v>
      </c>
      <c r="C321">
        <f ca="1">SUM($D$2:D321)</f>
        <v>1196.4078634680691</v>
      </c>
      <c r="D321">
        <f t="shared" ca="1" si="4"/>
        <v>3.4743615126620777</v>
      </c>
      <c r="E321">
        <f ca="1">(SUMIFS(OFFSET([2]掉落汇总!$C$2:$C$871,,MATCH($B321,[2]掉落汇总!$D$1:$M$1)),[2]掉落汇总!$A$2:$A$871,E$1,[2]掉落汇总!$C$2:$C$871,$Q$1)+SUMIFS(OFFSET([2]掉落汇总!$C$2:$C$871,,MATCH($B321,[2]掉落汇总!$D$1:$M$1)),[2]掉落汇总!$A$2:$A$871,E$1,[2]掉落汇总!$C$2:$C$871,$Q$2)/$Q$3)*宝箱投放计算!D321</f>
        <v>1.1647865334034717</v>
      </c>
      <c r="F321">
        <f ca="1">(SUMIFS(OFFSET([2]掉落汇总!$C$2:$C$871,,MATCH($B321,[2]掉落汇总!$D$1:$M$1)),[2]掉落汇总!$A$2:$A$871,F$1,[2]掉落汇总!$C$2:$C$871,$Q$1)+SUMIFS(OFFSET([2]掉落汇总!$C$2:$C$871,,MATCH($B321,[2]掉落汇总!$D$1:$M$1)),[2]掉落汇总!$A$2:$A$871,F$1,[2]掉落汇总!$C$2:$C$871,$Q$2)/$Q$3)*宝箱投放计算!E321</f>
        <v>1.3244406196213427</v>
      </c>
      <c r="G321">
        <f ca="1">(SUMIFS(OFFSET([2]掉落汇总!$C$2:$C$871,,MATCH($B321,[2]掉落汇总!$D$1:$M$1)),[2]掉落汇总!$A$2:$A$871,G$1,[2]掉落汇总!$C$2:$C$871,$Q$1)+SUMIFS(OFFSET([2]掉落汇总!$C$2:$C$871,,MATCH($B321,[2]掉落汇总!$D$1:$M$1)),[2]掉落汇总!$A$2:$A$871,G$1,[2]掉落汇总!$C$2:$C$871,$Q$2)/$Q$3)*宝箱投放计算!F321</f>
        <v>0</v>
      </c>
      <c r="H321">
        <f ca="1">(SUMIFS(OFFSET([2]掉落汇总!$C$2:$C$871,,MATCH($B321,[2]掉落汇总!$D$1:$M$1)),[2]掉落汇总!$A$2:$A$871,H$1,[2]掉落汇总!$C$2:$C$871,$Q$1)+SUMIFS(OFFSET([2]掉落汇总!$C$2:$C$871,,MATCH($B321,[2]掉落汇总!$D$1:$M$1)),[2]掉落汇总!$A$2:$A$871,H$1,[2]掉落汇总!$C$2:$C$871,$Q$2)/$Q$3)*宝箱投放计算!G321</f>
        <v>0</v>
      </c>
      <c r="I321">
        <f ca="1">(SUMIFS(OFFSET([2]掉落汇总!$C$2:$C$871,,MATCH($B321,[2]掉落汇总!$D$1:$M$1)),[2]掉落汇总!$A$2:$A$871,I$1,[2]掉落汇总!$C$2:$C$871,$Q$1)+SUMIFS(OFFSET([2]掉落汇总!$C$2:$C$871,,MATCH($B321,[2]掉落汇总!$D$1:$M$1)),[2]掉落汇总!$A$2:$A$871,I$1,[2]掉落汇总!$C$2:$C$871,$Q$2)/$Q$3)*宝箱投放计算!H321</f>
        <v>0</v>
      </c>
      <c r="J321">
        <f ca="1">(SUMIFS(OFFSET([2]掉落汇总!$C$2:$C$871,,MATCH($B321,[2]掉落汇总!$D$1:$M$1)),[2]掉落汇总!$A$2:$A$871,J$1,[2]掉落汇总!$C$2:$C$871,$Q$1)+SUMIFS(OFFSET([2]掉落汇总!$C$2:$C$871,,MATCH($B321,[2]掉落汇总!$D$1:$M$1)),[2]掉落汇总!$A$2:$A$871,J$1,[2]掉落汇总!$C$2:$C$871,$Q$2)/$Q$3)*宝箱投放计算!I321</f>
        <v>0</v>
      </c>
      <c r="K321">
        <f ca="1">(SUMIFS(OFFSET([2]掉落汇总!$C$2:$C$871,,MATCH($B321,[2]掉落汇总!$D$1:$M$1)),[2]掉落汇总!$A$2:$A$871,K$1,[2]掉落汇总!$C$2:$C$871,$Q$1)+SUMIFS(OFFSET([2]掉落汇总!$C$2:$C$871,,MATCH($B321,[2]掉落汇总!$D$1:$M$1)),[2]掉落汇总!$A$2:$A$871,K$1,[2]掉落汇总!$C$2:$C$871,$Q$2)/$Q$3)*宝箱投放计算!J321</f>
        <v>0</v>
      </c>
      <c r="L321">
        <f ca="1">(SUMIFS(OFFSET([2]掉落汇总!$C$2:$C$871,,MATCH($B321,[2]掉落汇总!$D$1:$M$1)),[2]掉落汇总!$A$2:$A$871,L$1,[2]掉落汇总!$C$2:$C$871,$Q$1)+SUMIFS(OFFSET([2]掉落汇总!$C$2:$C$871,,MATCH($B321,[2]掉落汇总!$D$1:$M$1)),[2]掉落汇总!$A$2:$A$871,L$1,[2]掉落汇总!$C$2:$C$871,$Q$2)/$Q$3)*宝箱投放计算!K321</f>
        <v>0.36522354606582519</v>
      </c>
      <c r="M321">
        <f ca="1">(SUMIFS(OFFSET([2]掉落汇总!$C$2:$C$871,,MATCH($B321,[2]掉落汇总!$D$1:$M$1)),[2]掉落汇总!$A$2:$A$871,M$1,[2]掉落汇总!$C$2:$C$871,$Q$1)+SUMIFS(OFFSET([2]掉落汇总!$C$2:$C$871,,MATCH($B321,[2]掉落汇总!$D$1:$M$1)),[2]掉落汇总!$A$2:$A$871,M$1,[2]掉落汇总!$C$2:$C$871,$Q$2)/$Q$3)*宝箱投放计算!L321</f>
        <v>0.36155552960411075</v>
      </c>
      <c r="N321">
        <f ca="1">(SUMIFS(OFFSET([2]掉落汇总!$C$2:$C$871,,MATCH($B321,[2]掉落汇总!$D$1:$M$1)),[2]掉落汇总!$A$2:$A$871,N$1,[2]掉落汇总!$C$2:$C$871,$Q$1)+SUMIFS(OFFSET([2]掉落汇总!$C$2:$C$871,,MATCH($B321,[2]掉落汇总!$D$1:$M$1)),[2]掉落汇总!$A$2:$A$871,N$1,[2]掉落汇总!$C$2:$C$871,$Q$2)/$Q$3)*宝箱投放计算!M321</f>
        <v>8.4091467912466203E-2</v>
      </c>
      <c r="O321">
        <f ca="1">(SUMIFS(OFFSET([2]掉落汇总!$C$2:$C$871,,MATCH($B321,[2]掉落汇总!$D$1:$M$1)),[2]掉落汇总!$A$2:$A$871,O$1,[2]掉落汇总!$C$2:$C$871,$Q$1)+SUMIFS(OFFSET([2]掉落汇总!$C$2:$C$871,,MATCH($B321,[2]掉落汇总!$D$1:$M$1)),[2]掉落汇总!$A$2:$A$871,O$1,[2]掉落汇总!$C$2:$C$871,$Q$2)/$Q$3)*宝箱投放计算!N321</f>
        <v>0.17426381605486088</v>
      </c>
    </row>
    <row r="322" spans="1:15" x14ac:dyDescent="0.2">
      <c r="A322">
        <f>玩家成长时间线!A322</f>
        <v>321</v>
      </c>
      <c r="B322">
        <f>玩家成长时间线!B322</f>
        <v>10</v>
      </c>
      <c r="C322">
        <f ca="1">SUM($D$2:D322)</f>
        <v>1199.7958704304945</v>
      </c>
      <c r="D322">
        <f t="shared" ca="1" si="4"/>
        <v>3.3880069624253601</v>
      </c>
      <c r="E322">
        <f ca="1">(SUMIFS(OFFSET([2]掉落汇总!$C$2:$C$871,,MATCH($B322,[2]掉落汇总!$D$1:$M$1)),[2]掉落汇总!$A$2:$A$871,E$1,[2]掉落汇总!$C$2:$C$871,$Q$1)+SUMIFS(OFFSET([2]掉落汇总!$C$2:$C$871,,MATCH($B322,[2]掉落汇总!$D$1:$M$1)),[2]掉落汇总!$A$2:$A$871,E$1,[2]掉落汇总!$C$2:$C$871,$Q$2)/$Q$3)*宝箱投放计算!D322</f>
        <v>1.0784319831667541</v>
      </c>
      <c r="F322">
        <f ca="1">(SUMIFS(OFFSET([2]掉落汇总!$C$2:$C$871,,MATCH($B322,[2]掉落汇总!$D$1:$M$1)),[2]掉落汇总!$A$2:$A$871,F$1,[2]掉落汇总!$C$2:$C$871,$Q$1)+SUMIFS(OFFSET([2]掉落汇总!$C$2:$C$871,,MATCH($B322,[2]掉落汇总!$D$1:$M$1)),[2]掉落汇总!$A$2:$A$871,F$1,[2]掉落汇总!$C$2:$C$871,$Q$2)/$Q$3)*宝箱投放计算!E322</f>
        <v>1.3244406196213427</v>
      </c>
      <c r="G322">
        <f ca="1">(SUMIFS(OFFSET([2]掉落汇总!$C$2:$C$871,,MATCH($B322,[2]掉落汇总!$D$1:$M$1)),[2]掉落汇总!$A$2:$A$871,G$1,[2]掉落汇总!$C$2:$C$871,$Q$1)+SUMIFS(OFFSET([2]掉落汇总!$C$2:$C$871,,MATCH($B322,[2]掉落汇总!$D$1:$M$1)),[2]掉落汇总!$A$2:$A$871,G$1,[2]掉落汇总!$C$2:$C$871,$Q$2)/$Q$3)*宝箱投放计算!F322</f>
        <v>0</v>
      </c>
      <c r="H322">
        <f ca="1">(SUMIFS(OFFSET([2]掉落汇总!$C$2:$C$871,,MATCH($B322,[2]掉落汇总!$D$1:$M$1)),[2]掉落汇总!$A$2:$A$871,H$1,[2]掉落汇总!$C$2:$C$871,$Q$1)+SUMIFS(OFFSET([2]掉落汇总!$C$2:$C$871,,MATCH($B322,[2]掉落汇总!$D$1:$M$1)),[2]掉落汇总!$A$2:$A$871,H$1,[2]掉落汇总!$C$2:$C$871,$Q$2)/$Q$3)*宝箱投放计算!G322</f>
        <v>0</v>
      </c>
      <c r="I322">
        <f ca="1">(SUMIFS(OFFSET([2]掉落汇总!$C$2:$C$871,,MATCH($B322,[2]掉落汇总!$D$1:$M$1)),[2]掉落汇总!$A$2:$A$871,I$1,[2]掉落汇总!$C$2:$C$871,$Q$1)+SUMIFS(OFFSET([2]掉落汇总!$C$2:$C$871,,MATCH($B322,[2]掉落汇总!$D$1:$M$1)),[2]掉落汇总!$A$2:$A$871,I$1,[2]掉落汇总!$C$2:$C$871,$Q$2)/$Q$3)*宝箱投放计算!H322</f>
        <v>0</v>
      </c>
      <c r="J322">
        <f ca="1">(SUMIFS(OFFSET([2]掉落汇总!$C$2:$C$871,,MATCH($B322,[2]掉落汇总!$D$1:$M$1)),[2]掉落汇总!$A$2:$A$871,J$1,[2]掉落汇总!$C$2:$C$871,$Q$1)+SUMIFS(OFFSET([2]掉落汇总!$C$2:$C$871,,MATCH($B322,[2]掉落汇总!$D$1:$M$1)),[2]掉落汇总!$A$2:$A$871,J$1,[2]掉落汇总!$C$2:$C$871,$Q$2)/$Q$3)*宝箱投放计算!I322</f>
        <v>0</v>
      </c>
      <c r="K322">
        <f ca="1">(SUMIFS(OFFSET([2]掉落汇总!$C$2:$C$871,,MATCH($B322,[2]掉落汇总!$D$1:$M$1)),[2]掉落汇总!$A$2:$A$871,K$1,[2]掉落汇总!$C$2:$C$871,$Q$1)+SUMIFS(OFFSET([2]掉落汇总!$C$2:$C$871,,MATCH($B322,[2]掉落汇总!$D$1:$M$1)),[2]掉落汇总!$A$2:$A$871,K$1,[2]掉落汇总!$C$2:$C$871,$Q$2)/$Q$3)*宝箱投放计算!J322</f>
        <v>0</v>
      </c>
      <c r="L322">
        <f ca="1">(SUMIFS(OFFSET([2]掉落汇总!$C$2:$C$871,,MATCH($B322,[2]掉落汇总!$D$1:$M$1)),[2]掉落汇总!$A$2:$A$871,L$1,[2]掉落汇总!$C$2:$C$871,$Q$1)+SUMIFS(OFFSET([2]掉落汇总!$C$2:$C$871,,MATCH($B322,[2]掉落汇总!$D$1:$M$1)),[2]掉落汇总!$A$2:$A$871,L$1,[2]掉落汇总!$C$2:$C$871,$Q$2)/$Q$3)*宝箱投放计算!K322</f>
        <v>0.36522354606582519</v>
      </c>
      <c r="M322">
        <f ca="1">(SUMIFS(OFFSET([2]掉落汇总!$C$2:$C$871,,MATCH($B322,[2]掉落汇总!$D$1:$M$1)),[2]掉落汇总!$A$2:$A$871,M$1,[2]掉落汇总!$C$2:$C$871,$Q$1)+SUMIFS(OFFSET([2]掉落汇总!$C$2:$C$871,,MATCH($B322,[2]掉落汇总!$D$1:$M$1)),[2]掉落汇总!$A$2:$A$871,M$1,[2]掉落汇总!$C$2:$C$871,$Q$2)/$Q$3)*宝箱投放计算!L322</f>
        <v>0.36155552960411075</v>
      </c>
      <c r="N322">
        <f ca="1">(SUMIFS(OFFSET([2]掉落汇总!$C$2:$C$871,,MATCH($B322,[2]掉落汇总!$D$1:$M$1)),[2]掉落汇总!$A$2:$A$871,N$1,[2]掉落汇总!$C$2:$C$871,$Q$1)+SUMIFS(OFFSET([2]掉落汇总!$C$2:$C$871,,MATCH($B322,[2]掉落汇总!$D$1:$M$1)),[2]掉落汇总!$A$2:$A$871,N$1,[2]掉落汇总!$C$2:$C$871,$Q$2)/$Q$3)*宝箱投放计算!M322</f>
        <v>8.4091467912466203E-2</v>
      </c>
      <c r="O322">
        <f ca="1">(SUMIFS(OFFSET([2]掉落汇总!$C$2:$C$871,,MATCH($B322,[2]掉落汇总!$D$1:$M$1)),[2]掉落汇总!$A$2:$A$871,O$1,[2]掉落汇总!$C$2:$C$871,$Q$1)+SUMIFS(OFFSET([2]掉落汇总!$C$2:$C$871,,MATCH($B322,[2]掉落汇总!$D$1:$M$1)),[2]掉落汇总!$A$2:$A$871,O$1,[2]掉落汇总!$C$2:$C$871,$Q$2)/$Q$3)*宝箱投放计算!N322</f>
        <v>0.17426381605486088</v>
      </c>
    </row>
    <row r="323" spans="1:15" x14ac:dyDescent="0.2">
      <c r="A323">
        <f>玩家成长时间线!A323</f>
        <v>322</v>
      </c>
      <c r="B323">
        <f>玩家成长时间线!B323</f>
        <v>8</v>
      </c>
      <c r="C323">
        <f ca="1">SUM($D$2:D323)</f>
        <v>1203.3867499668418</v>
      </c>
      <c r="D323">
        <f t="shared" ref="D323:D361" ca="1" si="5">SUM(E323:O323)</f>
        <v>3.5908795363472974</v>
      </c>
      <c r="E323">
        <f ca="1">(SUMIFS(OFFSET([2]掉落汇总!$C$2:$C$871,,MATCH($B323,[2]掉落汇总!$D$1:$M$1)),[2]掉落汇总!$A$2:$A$871,E$1,[2]掉落汇总!$C$2:$C$871,$Q$1)+SUMIFS(OFFSET([2]掉落汇总!$C$2:$C$871,,MATCH($B323,[2]掉落汇总!$D$1:$M$1)),[2]掉落汇总!$A$2:$A$871,E$1,[2]掉落汇总!$C$2:$C$871,$Q$2)/$Q$3)*宝箱投放计算!D323</f>
        <v>0.98977846153846205</v>
      </c>
      <c r="F323">
        <f ca="1">(SUMIFS(OFFSET([2]掉落汇总!$C$2:$C$871,,MATCH($B323,[2]掉落汇总!$D$1:$M$1)),[2]掉落汇总!$A$2:$A$871,F$1,[2]掉落汇总!$C$2:$C$871,$Q$1)+SUMIFS(OFFSET([2]掉落汇总!$C$2:$C$871,,MATCH($B323,[2]掉落汇总!$D$1:$M$1)),[2]掉落汇总!$A$2:$A$871,F$1,[2]掉落汇总!$C$2:$C$871,$Q$2)/$Q$3)*宝箱投放计算!E323</f>
        <v>1.0595524956970743</v>
      </c>
      <c r="G323">
        <f ca="1">(SUMIFS(OFFSET([2]掉落汇总!$C$2:$C$871,,MATCH($B323,[2]掉落汇总!$D$1:$M$1)),[2]掉落汇总!$A$2:$A$871,G$1,[2]掉落汇总!$C$2:$C$871,$Q$1)+SUMIFS(OFFSET([2]掉落汇总!$C$2:$C$871,,MATCH($B323,[2]掉落汇总!$D$1:$M$1)),[2]掉落汇总!$A$2:$A$871,G$1,[2]掉落汇总!$C$2:$C$871,$Q$2)/$Q$3)*宝箱投放计算!F323</f>
        <v>0</v>
      </c>
      <c r="H323">
        <f ca="1">(SUMIFS(OFFSET([2]掉落汇总!$C$2:$C$871,,MATCH($B323,[2]掉落汇总!$D$1:$M$1)),[2]掉落汇总!$A$2:$A$871,H$1,[2]掉落汇总!$C$2:$C$871,$Q$1)+SUMIFS(OFFSET([2]掉落汇总!$C$2:$C$871,,MATCH($B323,[2]掉落汇总!$D$1:$M$1)),[2]掉落汇总!$A$2:$A$871,H$1,[2]掉落汇总!$C$2:$C$871,$Q$2)/$Q$3)*宝箱投放计算!G323</f>
        <v>0</v>
      </c>
      <c r="I323">
        <f ca="1">(SUMIFS(OFFSET([2]掉落汇总!$C$2:$C$871,,MATCH($B323,[2]掉落汇总!$D$1:$M$1)),[2]掉落汇总!$A$2:$A$871,I$1,[2]掉落汇总!$C$2:$C$871,$Q$1)+SUMIFS(OFFSET([2]掉落汇总!$C$2:$C$871,,MATCH($B323,[2]掉落汇总!$D$1:$M$1)),[2]掉落汇总!$A$2:$A$871,I$1,[2]掉落汇总!$C$2:$C$871,$Q$2)/$Q$3)*宝箱投放计算!H323</f>
        <v>0.55641421947449776</v>
      </c>
      <c r="J323">
        <f ca="1">(SUMIFS(OFFSET([2]掉落汇总!$C$2:$C$871,,MATCH($B323,[2]掉落汇总!$D$1:$M$1)),[2]掉落汇总!$A$2:$A$871,J$1,[2]掉落汇总!$C$2:$C$871,$Q$1)+SUMIFS(OFFSET([2]掉落汇总!$C$2:$C$871,,MATCH($B323,[2]掉落汇总!$D$1:$M$1)),[2]掉落汇总!$A$2:$A$871,J$1,[2]掉落汇总!$C$2:$C$871,$Q$2)/$Q$3)*宝箱投放计算!I323</f>
        <v>0</v>
      </c>
      <c r="K323">
        <f ca="1">(SUMIFS(OFFSET([2]掉落汇总!$C$2:$C$871,,MATCH($B323,[2]掉落汇总!$D$1:$M$1)),[2]掉落汇总!$A$2:$A$871,K$1,[2]掉落汇总!$C$2:$C$871,$Q$1)+SUMIFS(OFFSET([2]掉落汇总!$C$2:$C$871,,MATCH($B323,[2]掉落汇总!$D$1:$M$1)),[2]掉落汇总!$A$2:$A$871,K$1,[2]掉落汇总!$C$2:$C$871,$Q$2)/$Q$3)*宝箱投放计算!J323</f>
        <v>0</v>
      </c>
      <c r="L323">
        <f ca="1">(SUMIFS(OFFSET([2]掉落汇总!$C$2:$C$871,,MATCH($B323,[2]掉落汇总!$D$1:$M$1)),[2]掉落汇总!$A$2:$A$871,L$1,[2]掉落汇总!$C$2:$C$871,$Q$1)+SUMIFS(OFFSET([2]掉落汇总!$C$2:$C$871,,MATCH($B323,[2]掉落汇总!$D$1:$M$1)),[2]掉落汇总!$A$2:$A$871,L$1,[2]掉落汇总!$C$2:$C$871,$Q$2)/$Q$3)*宝箱投放计算!K323</f>
        <v>0.36522354606582519</v>
      </c>
      <c r="M323">
        <f ca="1">(SUMIFS(OFFSET([2]掉落汇总!$C$2:$C$871,,MATCH($B323,[2]掉落汇总!$D$1:$M$1)),[2]掉落汇总!$A$2:$A$871,M$1,[2]掉落汇总!$C$2:$C$871,$Q$1)+SUMIFS(OFFSET([2]掉落汇总!$C$2:$C$871,,MATCH($B323,[2]掉落汇总!$D$1:$M$1)),[2]掉落汇总!$A$2:$A$871,M$1,[2]掉落汇总!$C$2:$C$871,$Q$2)/$Q$3)*宝箱投放计算!L323</f>
        <v>0.36155552960411075</v>
      </c>
      <c r="N323">
        <f ca="1">(SUMIFS(OFFSET([2]掉落汇总!$C$2:$C$871,,MATCH($B323,[2]掉落汇总!$D$1:$M$1)),[2]掉落汇总!$A$2:$A$871,N$1,[2]掉落汇总!$C$2:$C$871,$Q$1)+SUMIFS(OFFSET([2]掉落汇总!$C$2:$C$871,,MATCH($B323,[2]掉落汇总!$D$1:$M$1)),[2]掉落汇总!$A$2:$A$871,N$1,[2]掉落汇总!$C$2:$C$871,$Q$2)/$Q$3)*宝箱投放计算!M323</f>
        <v>8.4091467912466203E-2</v>
      </c>
      <c r="O323">
        <f ca="1">(SUMIFS(OFFSET([2]掉落汇总!$C$2:$C$871,,MATCH($B323,[2]掉落汇总!$D$1:$M$1)),[2]掉落汇总!$A$2:$A$871,O$1,[2]掉落汇总!$C$2:$C$871,$Q$1)+SUMIFS(OFFSET([2]掉落汇总!$C$2:$C$871,,MATCH($B323,[2]掉落汇总!$D$1:$M$1)),[2]掉落汇总!$A$2:$A$871,O$1,[2]掉落汇总!$C$2:$C$871,$Q$2)/$Q$3)*宝箱投放计算!N323</f>
        <v>0.17426381605486088</v>
      </c>
    </row>
    <row r="324" spans="1:15" x14ac:dyDescent="0.2">
      <c r="A324">
        <f>玩家成长时间线!A324</f>
        <v>323</v>
      </c>
      <c r="B324">
        <f>玩家成长时间线!B324</f>
        <v>8</v>
      </c>
      <c r="C324">
        <f ca="1">SUM($D$2:D324)</f>
        <v>1206.4253691298684</v>
      </c>
      <c r="D324">
        <f t="shared" ca="1" si="5"/>
        <v>3.0386191630266457</v>
      </c>
      <c r="E324">
        <f ca="1">(SUMIFS(OFFSET([2]掉落汇总!$C$2:$C$871,,MATCH($B324,[2]掉落汇总!$D$1:$M$1)),[2]掉落汇总!$A$2:$A$871,E$1,[2]掉落汇总!$C$2:$C$871,$Q$1)+SUMIFS(OFFSET([2]掉落汇总!$C$2:$C$871,,MATCH($B324,[2]掉落汇总!$D$1:$M$1)),[2]掉落汇总!$A$2:$A$871,E$1,[2]掉落汇总!$C$2:$C$871,$Q$2)/$Q$3)*宝箱投放计算!D324</f>
        <v>0.99393230769230811</v>
      </c>
      <c r="F324">
        <f ca="1">(SUMIFS(OFFSET([2]掉落汇总!$C$2:$C$871,,MATCH($B324,[2]掉落汇总!$D$1:$M$1)),[2]掉落汇总!$A$2:$A$871,F$1,[2]掉落汇总!$C$2:$C$871,$Q$1)+SUMIFS(OFFSET([2]掉落汇总!$C$2:$C$871,,MATCH($B324,[2]掉落汇总!$D$1:$M$1)),[2]掉落汇总!$A$2:$A$871,F$1,[2]掉落汇总!$C$2:$C$871,$Q$2)/$Q$3)*宝箱投放计算!E324</f>
        <v>1.0595524956970743</v>
      </c>
      <c r="G324">
        <f ca="1">(SUMIFS(OFFSET([2]掉落汇总!$C$2:$C$871,,MATCH($B324,[2]掉落汇总!$D$1:$M$1)),[2]掉落汇总!$A$2:$A$871,G$1,[2]掉落汇总!$C$2:$C$871,$Q$1)+SUMIFS(OFFSET([2]掉落汇总!$C$2:$C$871,,MATCH($B324,[2]掉落汇总!$D$1:$M$1)),[2]掉落汇总!$A$2:$A$871,G$1,[2]掉落汇总!$C$2:$C$871,$Q$2)/$Q$3)*宝箱投放计算!F324</f>
        <v>0</v>
      </c>
      <c r="H324">
        <f ca="1">(SUMIFS(OFFSET([2]掉落汇总!$C$2:$C$871,,MATCH($B324,[2]掉落汇总!$D$1:$M$1)),[2]掉落汇总!$A$2:$A$871,H$1,[2]掉落汇总!$C$2:$C$871,$Q$1)+SUMIFS(OFFSET([2]掉落汇总!$C$2:$C$871,,MATCH($B324,[2]掉落汇总!$D$1:$M$1)),[2]掉落汇总!$A$2:$A$871,H$1,[2]掉落汇总!$C$2:$C$871,$Q$2)/$Q$3)*宝箱投放计算!G324</f>
        <v>0</v>
      </c>
      <c r="I324">
        <f ca="1">(SUMIFS(OFFSET([2]掉落汇总!$C$2:$C$871,,MATCH($B324,[2]掉落汇总!$D$1:$M$1)),[2]掉落汇总!$A$2:$A$871,I$1,[2]掉落汇总!$C$2:$C$871,$Q$1)+SUMIFS(OFFSET([2]掉落汇总!$C$2:$C$871,,MATCH($B324,[2]掉落汇总!$D$1:$M$1)),[2]掉落汇总!$A$2:$A$871,I$1,[2]掉落汇总!$C$2:$C$871,$Q$2)/$Q$3)*宝箱投放计算!H324</f>
        <v>0</v>
      </c>
      <c r="J324">
        <f ca="1">(SUMIFS(OFFSET([2]掉落汇总!$C$2:$C$871,,MATCH($B324,[2]掉落汇总!$D$1:$M$1)),[2]掉落汇总!$A$2:$A$871,J$1,[2]掉落汇总!$C$2:$C$871,$Q$1)+SUMIFS(OFFSET([2]掉落汇总!$C$2:$C$871,,MATCH($B324,[2]掉落汇总!$D$1:$M$1)),[2]掉落汇总!$A$2:$A$871,J$1,[2]掉落汇总!$C$2:$C$871,$Q$2)/$Q$3)*宝箱投放计算!I324</f>
        <v>0</v>
      </c>
      <c r="K324">
        <f ca="1">(SUMIFS(OFFSET([2]掉落汇总!$C$2:$C$871,,MATCH($B324,[2]掉落汇总!$D$1:$M$1)),[2]掉落汇总!$A$2:$A$871,K$1,[2]掉落汇总!$C$2:$C$871,$Q$1)+SUMIFS(OFFSET([2]掉落汇总!$C$2:$C$871,,MATCH($B324,[2]掉落汇总!$D$1:$M$1)),[2]掉落汇总!$A$2:$A$871,K$1,[2]掉落汇总!$C$2:$C$871,$Q$2)/$Q$3)*宝箱投放计算!J324</f>
        <v>0</v>
      </c>
      <c r="L324">
        <f ca="1">(SUMIFS(OFFSET([2]掉落汇总!$C$2:$C$871,,MATCH($B324,[2]掉落汇总!$D$1:$M$1)),[2]掉落汇总!$A$2:$A$871,L$1,[2]掉落汇总!$C$2:$C$871,$Q$1)+SUMIFS(OFFSET([2]掉落汇总!$C$2:$C$871,,MATCH($B324,[2]掉落汇总!$D$1:$M$1)),[2]掉落汇总!$A$2:$A$871,L$1,[2]掉落汇总!$C$2:$C$871,$Q$2)/$Q$3)*宝箱投放计算!K324</f>
        <v>0.36522354606582519</v>
      </c>
      <c r="M324">
        <f ca="1">(SUMIFS(OFFSET([2]掉落汇总!$C$2:$C$871,,MATCH($B324,[2]掉落汇总!$D$1:$M$1)),[2]掉落汇总!$A$2:$A$871,M$1,[2]掉落汇总!$C$2:$C$871,$Q$1)+SUMIFS(OFFSET([2]掉落汇总!$C$2:$C$871,,MATCH($B324,[2]掉落汇总!$D$1:$M$1)),[2]掉落汇总!$A$2:$A$871,M$1,[2]掉落汇总!$C$2:$C$871,$Q$2)/$Q$3)*宝箱投放计算!L324</f>
        <v>0.36155552960411075</v>
      </c>
      <c r="N324">
        <f ca="1">(SUMIFS(OFFSET([2]掉落汇总!$C$2:$C$871,,MATCH($B324,[2]掉落汇总!$D$1:$M$1)),[2]掉落汇总!$A$2:$A$871,N$1,[2]掉落汇总!$C$2:$C$871,$Q$1)+SUMIFS(OFFSET([2]掉落汇总!$C$2:$C$871,,MATCH($B324,[2]掉落汇总!$D$1:$M$1)),[2]掉落汇总!$A$2:$A$871,N$1,[2]掉落汇总!$C$2:$C$871,$Q$2)/$Q$3)*宝箱投放计算!M324</f>
        <v>8.4091467912466203E-2</v>
      </c>
      <c r="O324">
        <f ca="1">(SUMIFS(OFFSET([2]掉落汇总!$C$2:$C$871,,MATCH($B324,[2]掉落汇总!$D$1:$M$1)),[2]掉落汇总!$A$2:$A$871,O$1,[2]掉落汇总!$C$2:$C$871,$Q$1)+SUMIFS(OFFSET([2]掉落汇总!$C$2:$C$871,,MATCH($B324,[2]掉落汇总!$D$1:$M$1)),[2]掉落汇总!$A$2:$A$871,O$1,[2]掉落汇总!$C$2:$C$871,$Q$2)/$Q$3)*宝箱投放计算!N324</f>
        <v>0.17426381605486088</v>
      </c>
    </row>
    <row r="325" spans="1:15" x14ac:dyDescent="0.2">
      <c r="A325">
        <f>玩家成长时间线!A325</f>
        <v>324</v>
      </c>
      <c r="B325">
        <f>玩家成长时间线!B325</f>
        <v>8</v>
      </c>
      <c r="C325">
        <f ca="1">SUM($D$2:D325)</f>
        <v>1209.5512190621257</v>
      </c>
      <c r="D325">
        <f t="shared" ca="1" si="5"/>
        <v>3.1258499322574145</v>
      </c>
      <c r="E325">
        <f ca="1">(SUMIFS(OFFSET([2]掉落汇总!$C$2:$C$871,,MATCH($B325,[2]掉落汇总!$D$1:$M$1)),[2]掉落汇总!$A$2:$A$871,E$1,[2]掉落汇总!$C$2:$C$871,$Q$1)+SUMIFS(OFFSET([2]掉落汇总!$C$2:$C$871,,MATCH($B325,[2]掉落汇总!$D$1:$M$1)),[2]掉落汇总!$A$2:$A$871,E$1,[2]掉落汇总!$C$2:$C$871,$Q$2)/$Q$3)*宝箱投放计算!D325</f>
        <v>1.0811630769230773</v>
      </c>
      <c r="F325">
        <f ca="1">(SUMIFS(OFFSET([2]掉落汇总!$C$2:$C$871,,MATCH($B325,[2]掉落汇总!$D$1:$M$1)),[2]掉落汇总!$A$2:$A$871,F$1,[2]掉落汇总!$C$2:$C$871,$Q$1)+SUMIFS(OFFSET([2]掉落汇总!$C$2:$C$871,,MATCH($B325,[2]掉落汇总!$D$1:$M$1)),[2]掉落汇总!$A$2:$A$871,F$1,[2]掉落汇总!$C$2:$C$871,$Q$2)/$Q$3)*宝箱投放计算!E325</f>
        <v>1.0595524956970743</v>
      </c>
      <c r="G325">
        <f ca="1">(SUMIFS(OFFSET([2]掉落汇总!$C$2:$C$871,,MATCH($B325,[2]掉落汇总!$D$1:$M$1)),[2]掉落汇总!$A$2:$A$871,G$1,[2]掉落汇总!$C$2:$C$871,$Q$1)+SUMIFS(OFFSET([2]掉落汇总!$C$2:$C$871,,MATCH($B325,[2]掉落汇总!$D$1:$M$1)),[2]掉落汇总!$A$2:$A$871,G$1,[2]掉落汇总!$C$2:$C$871,$Q$2)/$Q$3)*宝箱投放计算!F325</f>
        <v>0</v>
      </c>
      <c r="H325">
        <f ca="1">(SUMIFS(OFFSET([2]掉落汇总!$C$2:$C$871,,MATCH($B325,[2]掉落汇总!$D$1:$M$1)),[2]掉落汇总!$A$2:$A$871,H$1,[2]掉落汇总!$C$2:$C$871,$Q$1)+SUMIFS(OFFSET([2]掉落汇总!$C$2:$C$871,,MATCH($B325,[2]掉落汇总!$D$1:$M$1)),[2]掉落汇总!$A$2:$A$871,H$1,[2]掉落汇总!$C$2:$C$871,$Q$2)/$Q$3)*宝箱投放计算!G325</f>
        <v>0</v>
      </c>
      <c r="I325">
        <f ca="1">(SUMIFS(OFFSET([2]掉落汇总!$C$2:$C$871,,MATCH($B325,[2]掉落汇总!$D$1:$M$1)),[2]掉落汇总!$A$2:$A$871,I$1,[2]掉落汇总!$C$2:$C$871,$Q$1)+SUMIFS(OFFSET([2]掉落汇总!$C$2:$C$871,,MATCH($B325,[2]掉落汇总!$D$1:$M$1)),[2]掉落汇总!$A$2:$A$871,I$1,[2]掉落汇总!$C$2:$C$871,$Q$2)/$Q$3)*宝箱投放计算!H325</f>
        <v>0</v>
      </c>
      <c r="J325">
        <f ca="1">(SUMIFS(OFFSET([2]掉落汇总!$C$2:$C$871,,MATCH($B325,[2]掉落汇总!$D$1:$M$1)),[2]掉落汇总!$A$2:$A$871,J$1,[2]掉落汇总!$C$2:$C$871,$Q$1)+SUMIFS(OFFSET([2]掉落汇总!$C$2:$C$871,,MATCH($B325,[2]掉落汇总!$D$1:$M$1)),[2]掉落汇总!$A$2:$A$871,J$1,[2]掉落汇总!$C$2:$C$871,$Q$2)/$Q$3)*宝箱投放计算!I325</f>
        <v>0</v>
      </c>
      <c r="K325">
        <f ca="1">(SUMIFS(OFFSET([2]掉落汇总!$C$2:$C$871,,MATCH($B325,[2]掉落汇总!$D$1:$M$1)),[2]掉落汇总!$A$2:$A$871,K$1,[2]掉落汇总!$C$2:$C$871,$Q$1)+SUMIFS(OFFSET([2]掉落汇总!$C$2:$C$871,,MATCH($B325,[2]掉落汇总!$D$1:$M$1)),[2]掉落汇总!$A$2:$A$871,K$1,[2]掉落汇总!$C$2:$C$871,$Q$2)/$Q$3)*宝箱投放计算!J325</f>
        <v>0</v>
      </c>
      <c r="L325">
        <f ca="1">(SUMIFS(OFFSET([2]掉落汇总!$C$2:$C$871,,MATCH($B325,[2]掉落汇总!$D$1:$M$1)),[2]掉落汇总!$A$2:$A$871,L$1,[2]掉落汇总!$C$2:$C$871,$Q$1)+SUMIFS(OFFSET([2]掉落汇总!$C$2:$C$871,,MATCH($B325,[2]掉落汇总!$D$1:$M$1)),[2]掉落汇总!$A$2:$A$871,L$1,[2]掉落汇总!$C$2:$C$871,$Q$2)/$Q$3)*宝箱投放计算!K325</f>
        <v>0.36522354606582519</v>
      </c>
      <c r="M325">
        <f ca="1">(SUMIFS(OFFSET([2]掉落汇总!$C$2:$C$871,,MATCH($B325,[2]掉落汇总!$D$1:$M$1)),[2]掉落汇总!$A$2:$A$871,M$1,[2]掉落汇总!$C$2:$C$871,$Q$1)+SUMIFS(OFFSET([2]掉落汇总!$C$2:$C$871,,MATCH($B325,[2]掉落汇总!$D$1:$M$1)),[2]掉落汇总!$A$2:$A$871,M$1,[2]掉落汇总!$C$2:$C$871,$Q$2)/$Q$3)*宝箱投放计算!L325</f>
        <v>0.36155552960411075</v>
      </c>
      <c r="N325">
        <f ca="1">(SUMIFS(OFFSET([2]掉落汇总!$C$2:$C$871,,MATCH($B325,[2]掉落汇总!$D$1:$M$1)),[2]掉落汇总!$A$2:$A$871,N$1,[2]掉落汇总!$C$2:$C$871,$Q$1)+SUMIFS(OFFSET([2]掉落汇总!$C$2:$C$871,,MATCH($B325,[2]掉落汇总!$D$1:$M$1)),[2]掉落汇总!$A$2:$A$871,N$1,[2]掉落汇总!$C$2:$C$871,$Q$2)/$Q$3)*宝箱投放计算!M325</f>
        <v>8.4091467912466203E-2</v>
      </c>
      <c r="O325">
        <f ca="1">(SUMIFS(OFFSET([2]掉落汇总!$C$2:$C$871,,MATCH($B325,[2]掉落汇总!$D$1:$M$1)),[2]掉落汇总!$A$2:$A$871,O$1,[2]掉落汇总!$C$2:$C$871,$Q$1)+SUMIFS(OFFSET([2]掉落汇总!$C$2:$C$871,,MATCH($B325,[2]掉落汇总!$D$1:$M$1)),[2]掉落汇总!$A$2:$A$871,O$1,[2]掉落汇总!$C$2:$C$871,$Q$2)/$Q$3)*宝箱投放计算!N325</f>
        <v>0.17426381605486088</v>
      </c>
    </row>
    <row r="326" spans="1:15" x14ac:dyDescent="0.2">
      <c r="A326">
        <f>玩家成长时间线!A326</f>
        <v>325</v>
      </c>
      <c r="B326">
        <f>玩家成长时间线!B326</f>
        <v>9</v>
      </c>
      <c r="C326">
        <f ca="1">SUM($D$2:D326)</f>
        <v>1215.9762065182001</v>
      </c>
      <c r="D326">
        <f t="shared" ca="1" si="5"/>
        <v>6.4249874560744313</v>
      </c>
      <c r="E326">
        <f ca="1">(SUMIFS(OFFSET([2]掉落汇总!$C$2:$C$871,,MATCH($B326,[2]掉落汇总!$D$1:$M$1)),[2]掉落汇总!$A$2:$A$871,E$1,[2]掉落汇总!$C$2:$C$871,$Q$1)+SUMIFS(OFFSET([2]掉落汇总!$C$2:$C$871,,MATCH($B326,[2]掉落汇总!$D$1:$M$1)),[2]掉落汇总!$A$2:$A$871,E$1,[2]掉落汇总!$C$2:$C$871,$Q$2)/$Q$3)*宝箱投放计算!D326</f>
        <v>1.1366735005452562</v>
      </c>
      <c r="F326">
        <f ca="1">(SUMIFS(OFFSET([2]掉落汇总!$C$2:$C$871,,MATCH($B326,[2]掉落汇总!$D$1:$M$1)),[2]掉落汇总!$A$2:$A$871,F$1,[2]掉落汇总!$C$2:$C$871,$Q$1)+SUMIFS(OFFSET([2]掉落汇总!$C$2:$C$871,,MATCH($B326,[2]掉落汇总!$D$1:$M$1)),[2]掉落汇总!$A$2:$A$871,F$1,[2]掉落汇总!$C$2:$C$871,$Q$2)/$Q$3)*宝箱投放计算!E326</f>
        <v>1.3244406196213427</v>
      </c>
      <c r="G326">
        <f ca="1">(SUMIFS(OFFSET([2]掉落汇总!$C$2:$C$871,,MATCH($B326,[2]掉落汇总!$D$1:$M$1)),[2]掉落汇总!$A$2:$A$871,G$1,[2]掉落汇总!$C$2:$C$871,$Q$1)+SUMIFS(OFFSET([2]掉落汇总!$C$2:$C$871,,MATCH($B326,[2]掉落汇总!$D$1:$M$1)),[2]掉落汇总!$A$2:$A$871,G$1,[2]掉落汇总!$C$2:$C$871,$Q$2)/$Q$3)*宝箱投放计算!F326</f>
        <v>0</v>
      </c>
      <c r="H326">
        <f ca="1">(SUMIFS(OFFSET([2]掉落汇总!$C$2:$C$871,,MATCH($B326,[2]掉落汇总!$D$1:$M$1)),[2]掉落汇总!$A$2:$A$871,H$1,[2]掉落汇总!$C$2:$C$871,$Q$1)+SUMIFS(OFFSET([2]掉落汇总!$C$2:$C$871,,MATCH($B326,[2]掉落汇总!$D$1:$M$1)),[2]掉落汇总!$A$2:$A$871,H$1,[2]掉落汇总!$C$2:$C$871,$Q$2)/$Q$3)*宝箱投放计算!G326</f>
        <v>0</v>
      </c>
      <c r="I326">
        <f ca="1">(SUMIFS(OFFSET([2]掉落汇总!$C$2:$C$871,,MATCH($B326,[2]掉落汇总!$D$1:$M$1)),[2]掉落汇总!$A$2:$A$871,I$1,[2]掉落汇总!$C$2:$C$871,$Q$1)+SUMIFS(OFFSET([2]掉落汇总!$C$2:$C$871,,MATCH($B326,[2]掉落汇总!$D$1:$M$1)),[2]掉落汇总!$A$2:$A$871,I$1,[2]掉落汇总!$C$2:$C$871,$Q$2)/$Q$3)*宝箱投放计算!H326</f>
        <v>0.8346213292117467</v>
      </c>
      <c r="J326">
        <f ca="1">(SUMIFS(OFFSET([2]掉落汇总!$C$2:$C$871,,MATCH($B326,[2]掉落汇总!$D$1:$M$1)),[2]掉落汇总!$A$2:$A$871,J$1,[2]掉落汇总!$C$2:$C$871,$Q$1)+SUMIFS(OFFSET([2]掉落汇总!$C$2:$C$871,,MATCH($B326,[2]掉落汇总!$D$1:$M$1)),[2]掉落汇总!$A$2:$A$871,J$1,[2]掉落汇总!$C$2:$C$871,$Q$2)/$Q$3)*宝箱投放计算!I326</f>
        <v>2.1441176470588235</v>
      </c>
      <c r="K326">
        <f ca="1">(SUMIFS(OFFSET([2]掉落汇总!$C$2:$C$871,,MATCH($B326,[2]掉落汇总!$D$1:$M$1)),[2]掉落汇总!$A$2:$A$871,K$1,[2]掉落汇总!$C$2:$C$871,$Q$1)+SUMIFS(OFFSET([2]掉落汇总!$C$2:$C$871,,MATCH($B326,[2]掉落汇总!$D$1:$M$1)),[2]掉落汇总!$A$2:$A$871,K$1,[2]掉落汇总!$C$2:$C$871,$Q$2)/$Q$3)*宝箱投放计算!J326</f>
        <v>0</v>
      </c>
      <c r="L326">
        <f ca="1">(SUMIFS(OFFSET([2]掉落汇总!$C$2:$C$871,,MATCH($B326,[2]掉落汇总!$D$1:$M$1)),[2]掉落汇总!$A$2:$A$871,L$1,[2]掉落汇总!$C$2:$C$871,$Q$1)+SUMIFS(OFFSET([2]掉落汇总!$C$2:$C$871,,MATCH($B326,[2]掉落汇总!$D$1:$M$1)),[2]掉落汇总!$A$2:$A$871,L$1,[2]掉落汇总!$C$2:$C$871,$Q$2)/$Q$3)*宝箱投放计算!K326</f>
        <v>0.36522354606582519</v>
      </c>
      <c r="M326">
        <f ca="1">(SUMIFS(OFFSET([2]掉落汇总!$C$2:$C$871,,MATCH($B326,[2]掉落汇总!$D$1:$M$1)),[2]掉落汇总!$A$2:$A$871,M$1,[2]掉落汇总!$C$2:$C$871,$Q$1)+SUMIFS(OFFSET([2]掉落汇总!$C$2:$C$871,,MATCH($B326,[2]掉落汇总!$D$1:$M$1)),[2]掉落汇总!$A$2:$A$871,M$1,[2]掉落汇总!$C$2:$C$871,$Q$2)/$Q$3)*宝箱投放计算!L326</f>
        <v>0.36155552960411075</v>
      </c>
      <c r="N326">
        <f ca="1">(SUMIFS(OFFSET([2]掉落汇总!$C$2:$C$871,,MATCH($B326,[2]掉落汇总!$D$1:$M$1)),[2]掉落汇总!$A$2:$A$871,N$1,[2]掉落汇总!$C$2:$C$871,$Q$1)+SUMIFS(OFFSET([2]掉落汇总!$C$2:$C$871,,MATCH($B326,[2]掉落汇总!$D$1:$M$1)),[2]掉落汇总!$A$2:$A$871,N$1,[2]掉落汇总!$C$2:$C$871,$Q$2)/$Q$3)*宝箱投放计算!M326</f>
        <v>8.4091467912466203E-2</v>
      </c>
      <c r="O326">
        <f ca="1">(SUMIFS(OFFSET([2]掉落汇总!$C$2:$C$871,,MATCH($B326,[2]掉落汇总!$D$1:$M$1)),[2]掉落汇总!$A$2:$A$871,O$1,[2]掉落汇总!$C$2:$C$871,$Q$1)+SUMIFS(OFFSET([2]掉落汇总!$C$2:$C$871,,MATCH($B326,[2]掉落汇总!$D$1:$M$1)),[2]掉落汇总!$A$2:$A$871,O$1,[2]掉落汇总!$C$2:$C$871,$Q$2)/$Q$3)*宝箱投放计算!N326</f>
        <v>0.17426381605486088</v>
      </c>
    </row>
    <row r="327" spans="1:15" x14ac:dyDescent="0.2">
      <c r="A327">
        <f>玩家成长时间线!A327</f>
        <v>326</v>
      </c>
      <c r="B327">
        <f>玩家成长时间线!B327</f>
        <v>9</v>
      </c>
      <c r="C327">
        <f ca="1">SUM($D$2:D327)</f>
        <v>1219.4271660121806</v>
      </c>
      <c r="D327">
        <f t="shared" ca="1" si="5"/>
        <v>3.450959493980525</v>
      </c>
      <c r="E327">
        <f ca="1">(SUMIFS(OFFSET([2]掉落汇总!$C$2:$C$871,,MATCH($B327,[2]掉落汇总!$D$1:$M$1)),[2]掉落汇总!$A$2:$A$871,E$1,[2]掉落汇总!$C$2:$C$871,$Q$1)+SUMIFS(OFFSET([2]掉落汇总!$C$2:$C$871,,MATCH($B327,[2]掉落汇总!$D$1:$M$1)),[2]掉落汇总!$A$2:$A$871,E$1,[2]掉落汇总!$C$2:$C$871,$Q$2)/$Q$3)*宝箱投放计算!D327</f>
        <v>1.1413845147219193</v>
      </c>
      <c r="F327">
        <f ca="1">(SUMIFS(OFFSET([2]掉落汇总!$C$2:$C$871,,MATCH($B327,[2]掉落汇总!$D$1:$M$1)),[2]掉落汇总!$A$2:$A$871,F$1,[2]掉落汇总!$C$2:$C$871,$Q$1)+SUMIFS(OFFSET([2]掉落汇总!$C$2:$C$871,,MATCH($B327,[2]掉落汇总!$D$1:$M$1)),[2]掉落汇总!$A$2:$A$871,F$1,[2]掉落汇总!$C$2:$C$871,$Q$2)/$Q$3)*宝箱投放计算!E327</f>
        <v>1.3244406196213427</v>
      </c>
      <c r="G327">
        <f ca="1">(SUMIFS(OFFSET([2]掉落汇总!$C$2:$C$871,,MATCH($B327,[2]掉落汇总!$D$1:$M$1)),[2]掉落汇总!$A$2:$A$871,G$1,[2]掉落汇总!$C$2:$C$871,$Q$1)+SUMIFS(OFFSET([2]掉落汇总!$C$2:$C$871,,MATCH($B327,[2]掉落汇总!$D$1:$M$1)),[2]掉落汇总!$A$2:$A$871,G$1,[2]掉落汇总!$C$2:$C$871,$Q$2)/$Q$3)*宝箱投放计算!F327</f>
        <v>0</v>
      </c>
      <c r="H327">
        <f ca="1">(SUMIFS(OFFSET([2]掉落汇总!$C$2:$C$871,,MATCH($B327,[2]掉落汇总!$D$1:$M$1)),[2]掉落汇总!$A$2:$A$871,H$1,[2]掉落汇总!$C$2:$C$871,$Q$1)+SUMIFS(OFFSET([2]掉落汇总!$C$2:$C$871,,MATCH($B327,[2]掉落汇总!$D$1:$M$1)),[2]掉落汇总!$A$2:$A$871,H$1,[2]掉落汇总!$C$2:$C$871,$Q$2)/$Q$3)*宝箱投放计算!G327</f>
        <v>0</v>
      </c>
      <c r="I327">
        <f ca="1">(SUMIFS(OFFSET([2]掉落汇总!$C$2:$C$871,,MATCH($B327,[2]掉落汇总!$D$1:$M$1)),[2]掉落汇总!$A$2:$A$871,I$1,[2]掉落汇总!$C$2:$C$871,$Q$1)+SUMIFS(OFFSET([2]掉落汇总!$C$2:$C$871,,MATCH($B327,[2]掉落汇总!$D$1:$M$1)),[2]掉落汇总!$A$2:$A$871,I$1,[2]掉落汇总!$C$2:$C$871,$Q$2)/$Q$3)*宝箱投放计算!H327</f>
        <v>0</v>
      </c>
      <c r="J327">
        <f ca="1">(SUMIFS(OFFSET([2]掉落汇总!$C$2:$C$871,,MATCH($B327,[2]掉落汇总!$D$1:$M$1)),[2]掉落汇总!$A$2:$A$871,J$1,[2]掉落汇总!$C$2:$C$871,$Q$1)+SUMIFS(OFFSET([2]掉落汇总!$C$2:$C$871,,MATCH($B327,[2]掉落汇总!$D$1:$M$1)),[2]掉落汇总!$A$2:$A$871,J$1,[2]掉落汇总!$C$2:$C$871,$Q$2)/$Q$3)*宝箱投放计算!I327</f>
        <v>0</v>
      </c>
      <c r="K327">
        <f ca="1">(SUMIFS(OFFSET([2]掉落汇总!$C$2:$C$871,,MATCH($B327,[2]掉落汇总!$D$1:$M$1)),[2]掉落汇总!$A$2:$A$871,K$1,[2]掉落汇总!$C$2:$C$871,$Q$1)+SUMIFS(OFFSET([2]掉落汇总!$C$2:$C$871,,MATCH($B327,[2]掉落汇总!$D$1:$M$1)),[2]掉落汇总!$A$2:$A$871,K$1,[2]掉落汇总!$C$2:$C$871,$Q$2)/$Q$3)*宝箱投放计算!J327</f>
        <v>0</v>
      </c>
      <c r="L327">
        <f ca="1">(SUMIFS(OFFSET([2]掉落汇总!$C$2:$C$871,,MATCH($B327,[2]掉落汇总!$D$1:$M$1)),[2]掉落汇总!$A$2:$A$871,L$1,[2]掉落汇总!$C$2:$C$871,$Q$1)+SUMIFS(OFFSET([2]掉落汇总!$C$2:$C$871,,MATCH($B327,[2]掉落汇总!$D$1:$M$1)),[2]掉落汇总!$A$2:$A$871,L$1,[2]掉落汇总!$C$2:$C$871,$Q$2)/$Q$3)*宝箱投放计算!K327</f>
        <v>0.36522354606582519</v>
      </c>
      <c r="M327">
        <f ca="1">(SUMIFS(OFFSET([2]掉落汇总!$C$2:$C$871,,MATCH($B327,[2]掉落汇总!$D$1:$M$1)),[2]掉落汇总!$A$2:$A$871,M$1,[2]掉落汇总!$C$2:$C$871,$Q$1)+SUMIFS(OFFSET([2]掉落汇总!$C$2:$C$871,,MATCH($B327,[2]掉落汇总!$D$1:$M$1)),[2]掉落汇总!$A$2:$A$871,M$1,[2]掉落汇总!$C$2:$C$871,$Q$2)/$Q$3)*宝箱投放计算!L327</f>
        <v>0.36155552960411075</v>
      </c>
      <c r="N327">
        <f ca="1">(SUMIFS(OFFSET([2]掉落汇总!$C$2:$C$871,,MATCH($B327,[2]掉落汇总!$D$1:$M$1)),[2]掉落汇总!$A$2:$A$871,N$1,[2]掉落汇总!$C$2:$C$871,$Q$1)+SUMIFS(OFFSET([2]掉落汇总!$C$2:$C$871,,MATCH($B327,[2]掉落汇总!$D$1:$M$1)),[2]掉落汇总!$A$2:$A$871,N$1,[2]掉落汇总!$C$2:$C$871,$Q$2)/$Q$3)*宝箱投放计算!M327</f>
        <v>8.4091467912466203E-2</v>
      </c>
      <c r="O327">
        <f ca="1">(SUMIFS(OFFSET([2]掉落汇总!$C$2:$C$871,,MATCH($B327,[2]掉落汇总!$D$1:$M$1)),[2]掉落汇总!$A$2:$A$871,O$1,[2]掉落汇总!$C$2:$C$871,$Q$1)+SUMIFS(OFFSET([2]掉落汇总!$C$2:$C$871,,MATCH($B327,[2]掉落汇总!$D$1:$M$1)),[2]掉落汇总!$A$2:$A$871,O$1,[2]掉落汇总!$C$2:$C$871,$Q$2)/$Q$3)*宝箱投放计算!N327</f>
        <v>0.17426381605486088</v>
      </c>
    </row>
    <row r="328" spans="1:15" x14ac:dyDescent="0.2">
      <c r="A328">
        <f>玩家成长时间线!A328</f>
        <v>327</v>
      </c>
      <c r="B328">
        <f>玩家成长时间线!B328</f>
        <v>9</v>
      </c>
      <c r="C328">
        <f ca="1">SUM($D$2:D328)</f>
        <v>1222.9770568038709</v>
      </c>
      <c r="D328">
        <f t="shared" ca="1" si="5"/>
        <v>3.5498907916904483</v>
      </c>
      <c r="E328">
        <f ca="1">(SUMIFS(OFFSET([2]掉落汇总!$C$2:$C$871,,MATCH($B328,[2]掉落汇总!$D$1:$M$1)),[2]掉落汇总!$A$2:$A$871,E$1,[2]掉落汇总!$C$2:$C$871,$Q$1)+SUMIFS(OFFSET([2]掉落汇总!$C$2:$C$871,,MATCH($B328,[2]掉落汇总!$D$1:$M$1)),[2]掉落汇总!$A$2:$A$871,E$1,[2]掉落汇总!$C$2:$C$871,$Q$2)/$Q$3)*宝箱投放计算!D328</f>
        <v>1.2403158124318427</v>
      </c>
      <c r="F328">
        <f ca="1">(SUMIFS(OFFSET([2]掉落汇总!$C$2:$C$871,,MATCH($B328,[2]掉落汇总!$D$1:$M$1)),[2]掉落汇总!$A$2:$A$871,F$1,[2]掉落汇总!$C$2:$C$871,$Q$1)+SUMIFS(OFFSET([2]掉落汇总!$C$2:$C$871,,MATCH($B328,[2]掉落汇总!$D$1:$M$1)),[2]掉落汇总!$A$2:$A$871,F$1,[2]掉落汇总!$C$2:$C$871,$Q$2)/$Q$3)*宝箱投放计算!E328</f>
        <v>1.3244406196213427</v>
      </c>
      <c r="G328">
        <f ca="1">(SUMIFS(OFFSET([2]掉落汇总!$C$2:$C$871,,MATCH($B328,[2]掉落汇总!$D$1:$M$1)),[2]掉落汇总!$A$2:$A$871,G$1,[2]掉落汇总!$C$2:$C$871,$Q$1)+SUMIFS(OFFSET([2]掉落汇总!$C$2:$C$871,,MATCH($B328,[2]掉落汇总!$D$1:$M$1)),[2]掉落汇总!$A$2:$A$871,G$1,[2]掉落汇总!$C$2:$C$871,$Q$2)/$Q$3)*宝箱投放计算!F328</f>
        <v>0</v>
      </c>
      <c r="H328">
        <f ca="1">(SUMIFS(OFFSET([2]掉落汇总!$C$2:$C$871,,MATCH($B328,[2]掉落汇总!$D$1:$M$1)),[2]掉落汇总!$A$2:$A$871,H$1,[2]掉落汇总!$C$2:$C$871,$Q$1)+SUMIFS(OFFSET([2]掉落汇总!$C$2:$C$871,,MATCH($B328,[2]掉落汇总!$D$1:$M$1)),[2]掉落汇总!$A$2:$A$871,H$1,[2]掉落汇总!$C$2:$C$871,$Q$2)/$Q$3)*宝箱投放计算!G328</f>
        <v>0</v>
      </c>
      <c r="I328">
        <f ca="1">(SUMIFS(OFFSET([2]掉落汇总!$C$2:$C$871,,MATCH($B328,[2]掉落汇总!$D$1:$M$1)),[2]掉落汇总!$A$2:$A$871,I$1,[2]掉落汇总!$C$2:$C$871,$Q$1)+SUMIFS(OFFSET([2]掉落汇总!$C$2:$C$871,,MATCH($B328,[2]掉落汇总!$D$1:$M$1)),[2]掉落汇总!$A$2:$A$871,I$1,[2]掉落汇总!$C$2:$C$871,$Q$2)/$Q$3)*宝箱投放计算!H328</f>
        <v>0</v>
      </c>
      <c r="J328">
        <f ca="1">(SUMIFS(OFFSET([2]掉落汇总!$C$2:$C$871,,MATCH($B328,[2]掉落汇总!$D$1:$M$1)),[2]掉落汇总!$A$2:$A$871,J$1,[2]掉落汇总!$C$2:$C$871,$Q$1)+SUMIFS(OFFSET([2]掉落汇总!$C$2:$C$871,,MATCH($B328,[2]掉落汇总!$D$1:$M$1)),[2]掉落汇总!$A$2:$A$871,J$1,[2]掉落汇总!$C$2:$C$871,$Q$2)/$Q$3)*宝箱投放计算!I328</f>
        <v>0</v>
      </c>
      <c r="K328">
        <f ca="1">(SUMIFS(OFFSET([2]掉落汇总!$C$2:$C$871,,MATCH($B328,[2]掉落汇总!$D$1:$M$1)),[2]掉落汇总!$A$2:$A$871,K$1,[2]掉落汇总!$C$2:$C$871,$Q$1)+SUMIFS(OFFSET([2]掉落汇总!$C$2:$C$871,,MATCH($B328,[2]掉落汇总!$D$1:$M$1)),[2]掉落汇总!$A$2:$A$871,K$1,[2]掉落汇总!$C$2:$C$871,$Q$2)/$Q$3)*宝箱投放计算!J328</f>
        <v>0</v>
      </c>
      <c r="L328">
        <f ca="1">(SUMIFS(OFFSET([2]掉落汇总!$C$2:$C$871,,MATCH($B328,[2]掉落汇总!$D$1:$M$1)),[2]掉落汇总!$A$2:$A$871,L$1,[2]掉落汇总!$C$2:$C$871,$Q$1)+SUMIFS(OFFSET([2]掉落汇总!$C$2:$C$871,,MATCH($B328,[2]掉落汇总!$D$1:$M$1)),[2]掉落汇总!$A$2:$A$871,L$1,[2]掉落汇总!$C$2:$C$871,$Q$2)/$Q$3)*宝箱投放计算!K328</f>
        <v>0.36522354606582519</v>
      </c>
      <c r="M328">
        <f ca="1">(SUMIFS(OFFSET([2]掉落汇总!$C$2:$C$871,,MATCH($B328,[2]掉落汇总!$D$1:$M$1)),[2]掉落汇总!$A$2:$A$871,M$1,[2]掉落汇总!$C$2:$C$871,$Q$1)+SUMIFS(OFFSET([2]掉落汇总!$C$2:$C$871,,MATCH($B328,[2]掉落汇总!$D$1:$M$1)),[2]掉落汇总!$A$2:$A$871,M$1,[2]掉落汇总!$C$2:$C$871,$Q$2)/$Q$3)*宝箱投放计算!L328</f>
        <v>0.36155552960411075</v>
      </c>
      <c r="N328">
        <f ca="1">(SUMIFS(OFFSET([2]掉落汇总!$C$2:$C$871,,MATCH($B328,[2]掉落汇总!$D$1:$M$1)),[2]掉落汇总!$A$2:$A$871,N$1,[2]掉落汇总!$C$2:$C$871,$Q$1)+SUMIFS(OFFSET([2]掉落汇总!$C$2:$C$871,,MATCH($B328,[2]掉落汇总!$D$1:$M$1)),[2]掉落汇总!$A$2:$A$871,N$1,[2]掉落汇总!$C$2:$C$871,$Q$2)/$Q$3)*宝箱投放计算!M328</f>
        <v>8.4091467912466203E-2</v>
      </c>
      <c r="O328">
        <f ca="1">(SUMIFS(OFFSET([2]掉落汇总!$C$2:$C$871,,MATCH($B328,[2]掉落汇总!$D$1:$M$1)),[2]掉落汇总!$A$2:$A$871,O$1,[2]掉落汇总!$C$2:$C$871,$Q$1)+SUMIFS(OFFSET([2]掉落汇总!$C$2:$C$871,,MATCH($B328,[2]掉落汇总!$D$1:$M$1)),[2]掉落汇总!$A$2:$A$871,O$1,[2]掉落汇总!$C$2:$C$871,$Q$2)/$Q$3)*宝箱投放计算!N328</f>
        <v>0.17426381605486088</v>
      </c>
    </row>
    <row r="329" spans="1:15" x14ac:dyDescent="0.2">
      <c r="A329">
        <f>玩家成长时间线!A329</f>
        <v>328</v>
      </c>
      <c r="B329">
        <f>玩家成长时间线!B329</f>
        <v>10</v>
      </c>
      <c r="C329">
        <f ca="1">SUM($D$2:D329)</f>
        <v>1228.5287692278787</v>
      </c>
      <c r="D329">
        <f t="shared" ca="1" si="5"/>
        <v>5.5517124240077882</v>
      </c>
      <c r="E329">
        <f ca="1">(SUMIFS(OFFSET([2]掉落汇总!$C$2:$C$871,,MATCH($B329,[2]掉落汇总!$D$1:$M$1)),[2]掉落汇总!$A$2:$A$871,E$1,[2]掉落汇总!$C$2:$C$871,$Q$1)+SUMIFS(OFFSET([2]掉落汇总!$C$2:$C$871,,MATCH($B329,[2]掉落汇总!$D$1:$M$1)),[2]掉落汇总!$A$2:$A$871,E$1,[2]掉落汇总!$C$2:$C$871,$Q$2)/$Q$3)*宝箱投放计算!D329</f>
        <v>1.1102468174644924</v>
      </c>
      <c r="F329">
        <f ca="1">(SUMIFS(OFFSET([2]掉落汇总!$C$2:$C$871,,MATCH($B329,[2]掉落汇总!$D$1:$M$1)),[2]掉落汇总!$A$2:$A$871,F$1,[2]掉落汇总!$C$2:$C$871,$Q$1)+SUMIFS(OFFSET([2]掉落汇总!$C$2:$C$871,,MATCH($B329,[2]掉落汇总!$D$1:$M$1)),[2]掉落汇总!$A$2:$A$871,F$1,[2]掉落汇总!$C$2:$C$871,$Q$2)/$Q$3)*宝箱投放计算!E329</f>
        <v>1.3244406196213427</v>
      </c>
      <c r="G329">
        <f ca="1">(SUMIFS(OFFSET([2]掉落汇总!$C$2:$C$871,,MATCH($B329,[2]掉落汇总!$D$1:$M$1)),[2]掉落汇总!$A$2:$A$871,G$1,[2]掉落汇总!$C$2:$C$871,$Q$1)+SUMIFS(OFFSET([2]掉落汇总!$C$2:$C$871,,MATCH($B329,[2]掉落汇总!$D$1:$M$1)),[2]掉落汇总!$A$2:$A$871,G$1,[2]掉落汇总!$C$2:$C$871,$Q$2)/$Q$3)*宝箱投放计算!F329</f>
        <v>0</v>
      </c>
      <c r="H329">
        <f ca="1">(SUMIFS(OFFSET([2]掉落汇总!$C$2:$C$871,,MATCH($B329,[2]掉落汇总!$D$1:$M$1)),[2]掉落汇总!$A$2:$A$871,H$1,[2]掉落汇总!$C$2:$C$871,$Q$1)+SUMIFS(OFFSET([2]掉落汇总!$C$2:$C$871,,MATCH($B329,[2]掉落汇总!$D$1:$M$1)),[2]掉落汇总!$A$2:$A$871,H$1,[2]掉落汇总!$C$2:$C$871,$Q$2)/$Q$3)*宝箱投放计算!G329</f>
        <v>0</v>
      </c>
      <c r="I329">
        <f ca="1">(SUMIFS(OFFSET([2]掉落汇总!$C$2:$C$871,,MATCH($B329,[2]掉落汇总!$D$1:$M$1)),[2]掉落汇总!$A$2:$A$871,I$1,[2]掉落汇总!$C$2:$C$871,$Q$1)+SUMIFS(OFFSET([2]掉落汇总!$C$2:$C$871,,MATCH($B329,[2]掉落汇总!$D$1:$M$1)),[2]掉落汇总!$A$2:$A$871,I$1,[2]掉落汇总!$C$2:$C$871,$Q$2)/$Q$3)*宝箱投放计算!H329</f>
        <v>0</v>
      </c>
      <c r="J329">
        <f ca="1">(SUMIFS(OFFSET([2]掉落汇总!$C$2:$C$871,,MATCH($B329,[2]掉落汇总!$D$1:$M$1)),[2]掉落汇总!$A$2:$A$871,J$1,[2]掉落汇总!$C$2:$C$871,$Q$1)+SUMIFS(OFFSET([2]掉落汇总!$C$2:$C$871,,MATCH($B329,[2]掉落汇总!$D$1:$M$1)),[2]掉落汇总!$A$2:$A$871,J$1,[2]掉落汇总!$C$2:$C$871,$Q$2)/$Q$3)*宝箱投放计算!I329</f>
        <v>2.1318906272846903</v>
      </c>
      <c r="K329">
        <f ca="1">(SUMIFS(OFFSET([2]掉落汇总!$C$2:$C$871,,MATCH($B329,[2]掉落汇总!$D$1:$M$1)),[2]掉落汇总!$A$2:$A$871,K$1,[2]掉落汇总!$C$2:$C$871,$Q$1)+SUMIFS(OFFSET([2]掉落汇总!$C$2:$C$871,,MATCH($B329,[2]掉落汇总!$D$1:$M$1)),[2]掉落汇总!$A$2:$A$871,K$1,[2]掉落汇总!$C$2:$C$871,$Q$2)/$Q$3)*宝箱投放计算!J329</f>
        <v>0</v>
      </c>
      <c r="L329">
        <f ca="1">(SUMIFS(OFFSET([2]掉落汇总!$C$2:$C$871,,MATCH($B329,[2]掉落汇总!$D$1:$M$1)),[2]掉落汇总!$A$2:$A$871,L$1,[2]掉落汇总!$C$2:$C$871,$Q$1)+SUMIFS(OFFSET([2]掉落汇总!$C$2:$C$871,,MATCH($B329,[2]掉落汇总!$D$1:$M$1)),[2]掉落汇总!$A$2:$A$871,L$1,[2]掉落汇总!$C$2:$C$871,$Q$2)/$Q$3)*宝箱投放计算!K329</f>
        <v>0.36522354606582519</v>
      </c>
      <c r="M329">
        <f ca="1">(SUMIFS(OFFSET([2]掉落汇总!$C$2:$C$871,,MATCH($B329,[2]掉落汇总!$D$1:$M$1)),[2]掉落汇总!$A$2:$A$871,M$1,[2]掉落汇总!$C$2:$C$871,$Q$1)+SUMIFS(OFFSET([2]掉落汇总!$C$2:$C$871,,MATCH($B329,[2]掉落汇总!$D$1:$M$1)),[2]掉落汇总!$A$2:$A$871,M$1,[2]掉落汇总!$C$2:$C$871,$Q$2)/$Q$3)*宝箱投放计算!L329</f>
        <v>0.36155552960411075</v>
      </c>
      <c r="N329">
        <f ca="1">(SUMIFS(OFFSET([2]掉落汇总!$C$2:$C$871,,MATCH($B329,[2]掉落汇总!$D$1:$M$1)),[2]掉落汇总!$A$2:$A$871,N$1,[2]掉落汇总!$C$2:$C$871,$Q$1)+SUMIFS(OFFSET([2]掉落汇总!$C$2:$C$871,,MATCH($B329,[2]掉落汇总!$D$1:$M$1)),[2]掉落汇总!$A$2:$A$871,N$1,[2]掉落汇总!$C$2:$C$871,$Q$2)/$Q$3)*宝箱投放计算!M329</f>
        <v>8.4091467912466203E-2</v>
      </c>
      <c r="O329">
        <f ca="1">(SUMIFS(OFFSET([2]掉落汇总!$C$2:$C$871,,MATCH($B329,[2]掉落汇总!$D$1:$M$1)),[2]掉落汇总!$A$2:$A$871,O$1,[2]掉落汇总!$C$2:$C$871,$Q$1)+SUMIFS(OFFSET([2]掉落汇总!$C$2:$C$871,,MATCH($B329,[2]掉落汇总!$D$1:$M$1)),[2]掉落汇总!$A$2:$A$871,O$1,[2]掉落汇总!$C$2:$C$871,$Q$2)/$Q$3)*宝箱投放计算!N329</f>
        <v>0.17426381605486088</v>
      </c>
    </row>
    <row r="330" spans="1:15" x14ac:dyDescent="0.2">
      <c r="A330">
        <f>玩家成长时间线!A330</f>
        <v>329</v>
      </c>
      <c r="B330">
        <f>玩家成长时间线!B330</f>
        <v>10</v>
      </c>
      <c r="C330">
        <f ca="1">SUM($D$2:D330)</f>
        <v>1231.95313600093</v>
      </c>
      <c r="D330">
        <f t="shared" ca="1" si="5"/>
        <v>3.4243667730513461</v>
      </c>
      <c r="E330">
        <f ca="1">(SUMIFS(OFFSET([2]掉落汇总!$C$2:$C$871,,MATCH($B330,[2]掉落汇总!$D$1:$M$1)),[2]掉落汇总!$A$2:$A$871,E$1,[2]掉落汇总!$C$2:$C$871,$Q$1)+SUMIFS(OFFSET([2]掉落汇总!$C$2:$C$871,,MATCH($B330,[2]掉落汇总!$D$1:$M$1)),[2]掉落汇总!$A$2:$A$871,E$1,[2]掉落汇总!$C$2:$C$871,$Q$2)/$Q$3)*宝箱投放计算!D330</f>
        <v>1.1147917937927405</v>
      </c>
      <c r="F330">
        <f ca="1">(SUMIFS(OFFSET([2]掉落汇总!$C$2:$C$871,,MATCH($B330,[2]掉落汇总!$D$1:$M$1)),[2]掉落汇总!$A$2:$A$871,F$1,[2]掉落汇总!$C$2:$C$871,$Q$1)+SUMIFS(OFFSET([2]掉落汇总!$C$2:$C$871,,MATCH($B330,[2]掉落汇总!$D$1:$M$1)),[2]掉落汇总!$A$2:$A$871,F$1,[2]掉落汇总!$C$2:$C$871,$Q$2)/$Q$3)*宝箱投放计算!E330</f>
        <v>1.3244406196213427</v>
      </c>
      <c r="G330">
        <f ca="1">(SUMIFS(OFFSET([2]掉落汇总!$C$2:$C$871,,MATCH($B330,[2]掉落汇总!$D$1:$M$1)),[2]掉落汇总!$A$2:$A$871,G$1,[2]掉落汇总!$C$2:$C$871,$Q$1)+SUMIFS(OFFSET([2]掉落汇总!$C$2:$C$871,,MATCH($B330,[2]掉落汇总!$D$1:$M$1)),[2]掉落汇总!$A$2:$A$871,G$1,[2]掉落汇总!$C$2:$C$871,$Q$2)/$Q$3)*宝箱投放计算!F330</f>
        <v>0</v>
      </c>
      <c r="H330">
        <f ca="1">(SUMIFS(OFFSET([2]掉落汇总!$C$2:$C$871,,MATCH($B330,[2]掉落汇总!$D$1:$M$1)),[2]掉落汇总!$A$2:$A$871,H$1,[2]掉落汇总!$C$2:$C$871,$Q$1)+SUMIFS(OFFSET([2]掉落汇总!$C$2:$C$871,,MATCH($B330,[2]掉落汇总!$D$1:$M$1)),[2]掉落汇总!$A$2:$A$871,H$1,[2]掉落汇总!$C$2:$C$871,$Q$2)/$Q$3)*宝箱投放计算!G330</f>
        <v>0</v>
      </c>
      <c r="I330">
        <f ca="1">(SUMIFS(OFFSET([2]掉落汇总!$C$2:$C$871,,MATCH($B330,[2]掉落汇总!$D$1:$M$1)),[2]掉落汇总!$A$2:$A$871,I$1,[2]掉落汇总!$C$2:$C$871,$Q$1)+SUMIFS(OFFSET([2]掉落汇总!$C$2:$C$871,,MATCH($B330,[2]掉落汇总!$D$1:$M$1)),[2]掉落汇总!$A$2:$A$871,I$1,[2]掉落汇总!$C$2:$C$871,$Q$2)/$Q$3)*宝箱投放计算!H330</f>
        <v>0</v>
      </c>
      <c r="J330">
        <f ca="1">(SUMIFS(OFFSET([2]掉落汇总!$C$2:$C$871,,MATCH($B330,[2]掉落汇总!$D$1:$M$1)),[2]掉落汇总!$A$2:$A$871,J$1,[2]掉落汇总!$C$2:$C$871,$Q$1)+SUMIFS(OFFSET([2]掉落汇总!$C$2:$C$871,,MATCH($B330,[2]掉落汇总!$D$1:$M$1)),[2]掉落汇总!$A$2:$A$871,J$1,[2]掉落汇总!$C$2:$C$871,$Q$2)/$Q$3)*宝箱投放计算!I330</f>
        <v>0</v>
      </c>
      <c r="K330">
        <f ca="1">(SUMIFS(OFFSET([2]掉落汇总!$C$2:$C$871,,MATCH($B330,[2]掉落汇总!$D$1:$M$1)),[2]掉落汇总!$A$2:$A$871,K$1,[2]掉落汇总!$C$2:$C$871,$Q$1)+SUMIFS(OFFSET([2]掉落汇总!$C$2:$C$871,,MATCH($B330,[2]掉落汇总!$D$1:$M$1)),[2]掉落汇总!$A$2:$A$871,K$1,[2]掉落汇总!$C$2:$C$871,$Q$2)/$Q$3)*宝箱投放计算!J330</f>
        <v>0</v>
      </c>
      <c r="L330">
        <f ca="1">(SUMIFS(OFFSET([2]掉落汇总!$C$2:$C$871,,MATCH($B330,[2]掉落汇总!$D$1:$M$1)),[2]掉落汇总!$A$2:$A$871,L$1,[2]掉落汇总!$C$2:$C$871,$Q$1)+SUMIFS(OFFSET([2]掉落汇总!$C$2:$C$871,,MATCH($B330,[2]掉落汇总!$D$1:$M$1)),[2]掉落汇总!$A$2:$A$871,L$1,[2]掉落汇总!$C$2:$C$871,$Q$2)/$Q$3)*宝箱投放计算!K330</f>
        <v>0.36522354606582519</v>
      </c>
      <c r="M330">
        <f ca="1">(SUMIFS(OFFSET([2]掉落汇总!$C$2:$C$871,,MATCH($B330,[2]掉落汇总!$D$1:$M$1)),[2]掉落汇总!$A$2:$A$871,M$1,[2]掉落汇总!$C$2:$C$871,$Q$1)+SUMIFS(OFFSET([2]掉落汇总!$C$2:$C$871,,MATCH($B330,[2]掉落汇总!$D$1:$M$1)),[2]掉落汇总!$A$2:$A$871,M$1,[2]掉落汇总!$C$2:$C$871,$Q$2)/$Q$3)*宝箱投放计算!L330</f>
        <v>0.36155552960411075</v>
      </c>
      <c r="N330">
        <f ca="1">(SUMIFS(OFFSET([2]掉落汇总!$C$2:$C$871,,MATCH($B330,[2]掉落汇总!$D$1:$M$1)),[2]掉落汇总!$A$2:$A$871,N$1,[2]掉落汇总!$C$2:$C$871,$Q$1)+SUMIFS(OFFSET([2]掉落汇总!$C$2:$C$871,,MATCH($B330,[2]掉落汇总!$D$1:$M$1)),[2]掉落汇总!$A$2:$A$871,N$1,[2]掉落汇总!$C$2:$C$871,$Q$2)/$Q$3)*宝箱投放计算!M330</f>
        <v>8.4091467912466203E-2</v>
      </c>
      <c r="O330">
        <f ca="1">(SUMIFS(OFFSET([2]掉落汇总!$C$2:$C$871,,MATCH($B330,[2]掉落汇总!$D$1:$M$1)),[2]掉落汇总!$A$2:$A$871,O$1,[2]掉落汇总!$C$2:$C$871,$Q$1)+SUMIFS(OFFSET([2]掉落汇总!$C$2:$C$871,,MATCH($B330,[2]掉落汇总!$D$1:$M$1)),[2]掉落汇总!$A$2:$A$871,O$1,[2]掉落汇总!$C$2:$C$871,$Q$2)/$Q$3)*宝箱投放计算!N330</f>
        <v>0.17426381605486088</v>
      </c>
    </row>
    <row r="331" spans="1:15" x14ac:dyDescent="0.2">
      <c r="A331">
        <f>玩家成长时间线!A331</f>
        <v>330</v>
      </c>
      <c r="B331">
        <f>玩家成长时间线!B331</f>
        <v>10</v>
      </c>
      <c r="C331">
        <f ca="1">SUM($D$2:D331)</f>
        <v>1235.3820477503095</v>
      </c>
      <c r="D331">
        <f t="shared" ca="1" si="5"/>
        <v>3.4289117493795946</v>
      </c>
      <c r="E331">
        <f ca="1">(SUMIFS(OFFSET([2]掉落汇总!$C$2:$C$871,,MATCH($B331,[2]掉落汇总!$D$1:$M$1)),[2]掉落汇总!$A$2:$A$871,E$1,[2]掉落汇总!$C$2:$C$871,$Q$1)+SUMIFS(OFFSET([2]掉落汇总!$C$2:$C$871,,MATCH($B331,[2]掉落汇总!$D$1:$M$1)),[2]掉落汇总!$A$2:$A$871,E$1,[2]掉落汇总!$C$2:$C$871,$Q$2)/$Q$3)*宝箱投放计算!D331</f>
        <v>1.1193367701209889</v>
      </c>
      <c r="F331">
        <f ca="1">(SUMIFS(OFFSET([2]掉落汇总!$C$2:$C$871,,MATCH($B331,[2]掉落汇总!$D$1:$M$1)),[2]掉落汇总!$A$2:$A$871,F$1,[2]掉落汇总!$C$2:$C$871,$Q$1)+SUMIFS(OFFSET([2]掉落汇总!$C$2:$C$871,,MATCH($B331,[2]掉落汇总!$D$1:$M$1)),[2]掉落汇总!$A$2:$A$871,F$1,[2]掉落汇总!$C$2:$C$871,$Q$2)/$Q$3)*宝箱投放计算!E331</f>
        <v>1.3244406196213427</v>
      </c>
      <c r="G331">
        <f ca="1">(SUMIFS(OFFSET([2]掉落汇总!$C$2:$C$871,,MATCH($B331,[2]掉落汇总!$D$1:$M$1)),[2]掉落汇总!$A$2:$A$871,G$1,[2]掉落汇总!$C$2:$C$871,$Q$1)+SUMIFS(OFFSET([2]掉落汇总!$C$2:$C$871,,MATCH($B331,[2]掉落汇总!$D$1:$M$1)),[2]掉落汇总!$A$2:$A$871,G$1,[2]掉落汇总!$C$2:$C$871,$Q$2)/$Q$3)*宝箱投放计算!F331</f>
        <v>0</v>
      </c>
      <c r="H331">
        <f ca="1">(SUMIFS(OFFSET([2]掉落汇总!$C$2:$C$871,,MATCH($B331,[2]掉落汇总!$D$1:$M$1)),[2]掉落汇总!$A$2:$A$871,H$1,[2]掉落汇总!$C$2:$C$871,$Q$1)+SUMIFS(OFFSET([2]掉落汇总!$C$2:$C$871,,MATCH($B331,[2]掉落汇总!$D$1:$M$1)),[2]掉落汇总!$A$2:$A$871,H$1,[2]掉落汇总!$C$2:$C$871,$Q$2)/$Q$3)*宝箱投放计算!G331</f>
        <v>0</v>
      </c>
      <c r="I331">
        <f ca="1">(SUMIFS(OFFSET([2]掉落汇总!$C$2:$C$871,,MATCH($B331,[2]掉落汇总!$D$1:$M$1)),[2]掉落汇总!$A$2:$A$871,I$1,[2]掉落汇总!$C$2:$C$871,$Q$1)+SUMIFS(OFFSET([2]掉落汇总!$C$2:$C$871,,MATCH($B331,[2]掉落汇总!$D$1:$M$1)),[2]掉落汇总!$A$2:$A$871,I$1,[2]掉落汇总!$C$2:$C$871,$Q$2)/$Q$3)*宝箱投放计算!H331</f>
        <v>0</v>
      </c>
      <c r="J331">
        <f ca="1">(SUMIFS(OFFSET([2]掉落汇总!$C$2:$C$871,,MATCH($B331,[2]掉落汇总!$D$1:$M$1)),[2]掉落汇总!$A$2:$A$871,J$1,[2]掉落汇总!$C$2:$C$871,$Q$1)+SUMIFS(OFFSET([2]掉落汇总!$C$2:$C$871,,MATCH($B331,[2]掉落汇总!$D$1:$M$1)),[2]掉落汇总!$A$2:$A$871,J$1,[2]掉落汇总!$C$2:$C$871,$Q$2)/$Q$3)*宝箱投放计算!I331</f>
        <v>0</v>
      </c>
      <c r="K331">
        <f ca="1">(SUMIFS(OFFSET([2]掉落汇总!$C$2:$C$871,,MATCH($B331,[2]掉落汇总!$D$1:$M$1)),[2]掉落汇总!$A$2:$A$871,K$1,[2]掉落汇总!$C$2:$C$871,$Q$1)+SUMIFS(OFFSET([2]掉落汇总!$C$2:$C$871,,MATCH($B331,[2]掉落汇总!$D$1:$M$1)),[2]掉落汇总!$A$2:$A$871,K$1,[2]掉落汇总!$C$2:$C$871,$Q$2)/$Q$3)*宝箱投放计算!J331</f>
        <v>0</v>
      </c>
      <c r="L331">
        <f ca="1">(SUMIFS(OFFSET([2]掉落汇总!$C$2:$C$871,,MATCH($B331,[2]掉落汇总!$D$1:$M$1)),[2]掉落汇总!$A$2:$A$871,L$1,[2]掉落汇总!$C$2:$C$871,$Q$1)+SUMIFS(OFFSET([2]掉落汇总!$C$2:$C$871,,MATCH($B331,[2]掉落汇总!$D$1:$M$1)),[2]掉落汇总!$A$2:$A$871,L$1,[2]掉落汇总!$C$2:$C$871,$Q$2)/$Q$3)*宝箱投放计算!K331</f>
        <v>0.36522354606582519</v>
      </c>
      <c r="M331">
        <f ca="1">(SUMIFS(OFFSET([2]掉落汇总!$C$2:$C$871,,MATCH($B331,[2]掉落汇总!$D$1:$M$1)),[2]掉落汇总!$A$2:$A$871,M$1,[2]掉落汇总!$C$2:$C$871,$Q$1)+SUMIFS(OFFSET([2]掉落汇总!$C$2:$C$871,,MATCH($B331,[2]掉落汇总!$D$1:$M$1)),[2]掉落汇总!$A$2:$A$871,M$1,[2]掉落汇总!$C$2:$C$871,$Q$2)/$Q$3)*宝箱投放计算!L331</f>
        <v>0.36155552960411075</v>
      </c>
      <c r="N331">
        <f ca="1">(SUMIFS(OFFSET([2]掉落汇总!$C$2:$C$871,,MATCH($B331,[2]掉落汇总!$D$1:$M$1)),[2]掉落汇总!$A$2:$A$871,N$1,[2]掉落汇总!$C$2:$C$871,$Q$1)+SUMIFS(OFFSET([2]掉落汇总!$C$2:$C$871,,MATCH($B331,[2]掉落汇总!$D$1:$M$1)),[2]掉落汇总!$A$2:$A$871,N$1,[2]掉落汇总!$C$2:$C$871,$Q$2)/$Q$3)*宝箱投放计算!M331</f>
        <v>8.4091467912466203E-2</v>
      </c>
      <c r="O331">
        <f ca="1">(SUMIFS(OFFSET([2]掉落汇总!$C$2:$C$871,,MATCH($B331,[2]掉落汇总!$D$1:$M$1)),[2]掉落汇总!$A$2:$A$871,O$1,[2]掉落汇总!$C$2:$C$871,$Q$1)+SUMIFS(OFFSET([2]掉落汇总!$C$2:$C$871,,MATCH($B331,[2]掉落汇总!$D$1:$M$1)),[2]掉落汇总!$A$2:$A$871,O$1,[2]掉落汇总!$C$2:$C$871,$Q$2)/$Q$3)*宝箱投放计算!N331</f>
        <v>0.17426381605486088</v>
      </c>
    </row>
    <row r="332" spans="1:15" x14ac:dyDescent="0.2">
      <c r="A332">
        <f>玩家成长时间线!A332</f>
        <v>331</v>
      </c>
      <c r="B332">
        <f>玩家成长时间线!B332</f>
        <v>10</v>
      </c>
      <c r="C332">
        <f ca="1">SUM($D$2:D332)</f>
        <v>1238.9064040025823</v>
      </c>
      <c r="D332">
        <f t="shared" ca="1" si="5"/>
        <v>3.5243562522728085</v>
      </c>
      <c r="E332">
        <f ca="1">(SUMIFS(OFFSET([2]掉落汇总!$C$2:$C$871,,MATCH($B332,[2]掉落汇总!$D$1:$M$1)),[2]掉落汇总!$A$2:$A$871,E$1,[2]掉落汇总!$C$2:$C$871,$Q$1)+SUMIFS(OFFSET([2]掉落汇总!$C$2:$C$871,,MATCH($B332,[2]掉落汇总!$D$1:$M$1)),[2]掉落汇总!$A$2:$A$871,E$1,[2]掉落汇总!$C$2:$C$871,$Q$2)/$Q$3)*宝箱投放计算!D332</f>
        <v>1.2147812730142029</v>
      </c>
      <c r="F332">
        <f ca="1">(SUMIFS(OFFSET([2]掉落汇总!$C$2:$C$871,,MATCH($B332,[2]掉落汇总!$D$1:$M$1)),[2]掉落汇总!$A$2:$A$871,F$1,[2]掉落汇总!$C$2:$C$871,$Q$1)+SUMIFS(OFFSET([2]掉落汇总!$C$2:$C$871,,MATCH($B332,[2]掉落汇总!$D$1:$M$1)),[2]掉落汇总!$A$2:$A$871,F$1,[2]掉落汇总!$C$2:$C$871,$Q$2)/$Q$3)*宝箱投放计算!E332</f>
        <v>1.3244406196213427</v>
      </c>
      <c r="G332">
        <f ca="1">(SUMIFS(OFFSET([2]掉落汇总!$C$2:$C$871,,MATCH($B332,[2]掉落汇总!$D$1:$M$1)),[2]掉落汇总!$A$2:$A$871,G$1,[2]掉落汇总!$C$2:$C$871,$Q$1)+SUMIFS(OFFSET([2]掉落汇总!$C$2:$C$871,,MATCH($B332,[2]掉落汇总!$D$1:$M$1)),[2]掉落汇总!$A$2:$A$871,G$1,[2]掉落汇总!$C$2:$C$871,$Q$2)/$Q$3)*宝箱投放计算!F332</f>
        <v>0</v>
      </c>
      <c r="H332">
        <f ca="1">(SUMIFS(OFFSET([2]掉落汇总!$C$2:$C$871,,MATCH($B332,[2]掉落汇总!$D$1:$M$1)),[2]掉落汇总!$A$2:$A$871,H$1,[2]掉落汇总!$C$2:$C$871,$Q$1)+SUMIFS(OFFSET([2]掉落汇总!$C$2:$C$871,,MATCH($B332,[2]掉落汇总!$D$1:$M$1)),[2]掉落汇总!$A$2:$A$871,H$1,[2]掉落汇总!$C$2:$C$871,$Q$2)/$Q$3)*宝箱投放计算!G332</f>
        <v>0</v>
      </c>
      <c r="I332">
        <f ca="1">(SUMIFS(OFFSET([2]掉落汇总!$C$2:$C$871,,MATCH($B332,[2]掉落汇总!$D$1:$M$1)),[2]掉落汇总!$A$2:$A$871,I$1,[2]掉落汇总!$C$2:$C$871,$Q$1)+SUMIFS(OFFSET([2]掉落汇总!$C$2:$C$871,,MATCH($B332,[2]掉落汇总!$D$1:$M$1)),[2]掉落汇总!$A$2:$A$871,I$1,[2]掉落汇总!$C$2:$C$871,$Q$2)/$Q$3)*宝箱投放计算!H332</f>
        <v>0</v>
      </c>
      <c r="J332">
        <f ca="1">(SUMIFS(OFFSET([2]掉落汇总!$C$2:$C$871,,MATCH($B332,[2]掉落汇总!$D$1:$M$1)),[2]掉落汇总!$A$2:$A$871,J$1,[2]掉落汇总!$C$2:$C$871,$Q$1)+SUMIFS(OFFSET([2]掉落汇总!$C$2:$C$871,,MATCH($B332,[2]掉落汇总!$D$1:$M$1)),[2]掉落汇总!$A$2:$A$871,J$1,[2]掉落汇总!$C$2:$C$871,$Q$2)/$Q$3)*宝箱投放计算!I332</f>
        <v>0</v>
      </c>
      <c r="K332">
        <f ca="1">(SUMIFS(OFFSET([2]掉落汇总!$C$2:$C$871,,MATCH($B332,[2]掉落汇总!$D$1:$M$1)),[2]掉落汇总!$A$2:$A$871,K$1,[2]掉落汇总!$C$2:$C$871,$Q$1)+SUMIFS(OFFSET([2]掉落汇总!$C$2:$C$871,,MATCH($B332,[2]掉落汇总!$D$1:$M$1)),[2]掉落汇总!$A$2:$A$871,K$1,[2]掉落汇总!$C$2:$C$871,$Q$2)/$Q$3)*宝箱投放计算!J332</f>
        <v>0</v>
      </c>
      <c r="L332">
        <f ca="1">(SUMIFS(OFFSET([2]掉落汇总!$C$2:$C$871,,MATCH($B332,[2]掉落汇总!$D$1:$M$1)),[2]掉落汇总!$A$2:$A$871,L$1,[2]掉落汇总!$C$2:$C$871,$Q$1)+SUMIFS(OFFSET([2]掉落汇总!$C$2:$C$871,,MATCH($B332,[2]掉落汇总!$D$1:$M$1)),[2]掉落汇总!$A$2:$A$871,L$1,[2]掉落汇总!$C$2:$C$871,$Q$2)/$Q$3)*宝箱投放计算!K332</f>
        <v>0.36522354606582519</v>
      </c>
      <c r="M332">
        <f ca="1">(SUMIFS(OFFSET([2]掉落汇总!$C$2:$C$871,,MATCH($B332,[2]掉落汇总!$D$1:$M$1)),[2]掉落汇总!$A$2:$A$871,M$1,[2]掉落汇总!$C$2:$C$871,$Q$1)+SUMIFS(OFFSET([2]掉落汇总!$C$2:$C$871,,MATCH($B332,[2]掉落汇总!$D$1:$M$1)),[2]掉落汇总!$A$2:$A$871,M$1,[2]掉落汇总!$C$2:$C$871,$Q$2)/$Q$3)*宝箱投放计算!L332</f>
        <v>0.36155552960411075</v>
      </c>
      <c r="N332">
        <f ca="1">(SUMIFS(OFFSET([2]掉落汇总!$C$2:$C$871,,MATCH($B332,[2]掉落汇总!$D$1:$M$1)),[2]掉落汇总!$A$2:$A$871,N$1,[2]掉落汇总!$C$2:$C$871,$Q$1)+SUMIFS(OFFSET([2]掉落汇总!$C$2:$C$871,,MATCH($B332,[2]掉落汇总!$D$1:$M$1)),[2]掉落汇总!$A$2:$A$871,N$1,[2]掉落汇总!$C$2:$C$871,$Q$2)/$Q$3)*宝箱投放计算!M332</f>
        <v>8.4091467912466203E-2</v>
      </c>
      <c r="O332">
        <f ca="1">(SUMIFS(OFFSET([2]掉落汇总!$C$2:$C$871,,MATCH($B332,[2]掉落汇总!$D$1:$M$1)),[2]掉落汇总!$A$2:$A$871,O$1,[2]掉落汇总!$C$2:$C$871,$Q$1)+SUMIFS(OFFSET([2]掉落汇总!$C$2:$C$871,,MATCH($B332,[2]掉落汇总!$D$1:$M$1)),[2]掉落汇总!$A$2:$A$871,O$1,[2]掉落汇总!$C$2:$C$871,$Q$2)/$Q$3)*宝箱投放计算!N332</f>
        <v>0.17426381605486088</v>
      </c>
    </row>
    <row r="333" spans="1:15" x14ac:dyDescent="0.2">
      <c r="A333">
        <f>玩家成长时间线!A333</f>
        <v>332</v>
      </c>
      <c r="B333">
        <f>玩家成长时间线!B333</f>
        <v>10</v>
      </c>
      <c r="C333">
        <f ca="1">SUM($D$2:D333)</f>
        <v>1242.3444057046183</v>
      </c>
      <c r="D333">
        <f t="shared" ca="1" si="5"/>
        <v>3.4380017020360913</v>
      </c>
      <c r="E333">
        <f ca="1">(SUMIFS(OFFSET([2]掉落汇总!$C$2:$C$871,,MATCH($B333,[2]掉落汇总!$D$1:$M$1)),[2]掉落汇总!$A$2:$A$871,E$1,[2]掉落汇总!$C$2:$C$871,$Q$1)+SUMIFS(OFFSET([2]掉落汇总!$C$2:$C$871,,MATCH($B333,[2]掉落汇总!$D$1:$M$1)),[2]掉落汇总!$A$2:$A$871,E$1,[2]掉落汇总!$C$2:$C$871,$Q$2)/$Q$3)*宝箱投放计算!D333</f>
        <v>1.1284267227774856</v>
      </c>
      <c r="F333">
        <f ca="1">(SUMIFS(OFFSET([2]掉落汇总!$C$2:$C$871,,MATCH($B333,[2]掉落汇总!$D$1:$M$1)),[2]掉落汇总!$A$2:$A$871,F$1,[2]掉落汇总!$C$2:$C$871,$Q$1)+SUMIFS(OFFSET([2]掉落汇总!$C$2:$C$871,,MATCH($B333,[2]掉落汇总!$D$1:$M$1)),[2]掉落汇总!$A$2:$A$871,F$1,[2]掉落汇总!$C$2:$C$871,$Q$2)/$Q$3)*宝箱投放计算!E333</f>
        <v>1.3244406196213427</v>
      </c>
      <c r="G333">
        <f ca="1">(SUMIFS(OFFSET([2]掉落汇总!$C$2:$C$871,,MATCH($B333,[2]掉落汇总!$D$1:$M$1)),[2]掉落汇总!$A$2:$A$871,G$1,[2]掉落汇总!$C$2:$C$871,$Q$1)+SUMIFS(OFFSET([2]掉落汇总!$C$2:$C$871,,MATCH($B333,[2]掉落汇总!$D$1:$M$1)),[2]掉落汇总!$A$2:$A$871,G$1,[2]掉落汇总!$C$2:$C$871,$Q$2)/$Q$3)*宝箱投放计算!F333</f>
        <v>0</v>
      </c>
      <c r="H333">
        <f ca="1">(SUMIFS(OFFSET([2]掉落汇总!$C$2:$C$871,,MATCH($B333,[2]掉落汇总!$D$1:$M$1)),[2]掉落汇总!$A$2:$A$871,H$1,[2]掉落汇总!$C$2:$C$871,$Q$1)+SUMIFS(OFFSET([2]掉落汇总!$C$2:$C$871,,MATCH($B333,[2]掉落汇总!$D$1:$M$1)),[2]掉落汇总!$A$2:$A$871,H$1,[2]掉落汇总!$C$2:$C$871,$Q$2)/$Q$3)*宝箱投放计算!G333</f>
        <v>0</v>
      </c>
      <c r="I333">
        <f ca="1">(SUMIFS(OFFSET([2]掉落汇总!$C$2:$C$871,,MATCH($B333,[2]掉落汇总!$D$1:$M$1)),[2]掉落汇总!$A$2:$A$871,I$1,[2]掉落汇总!$C$2:$C$871,$Q$1)+SUMIFS(OFFSET([2]掉落汇总!$C$2:$C$871,,MATCH($B333,[2]掉落汇总!$D$1:$M$1)),[2]掉落汇总!$A$2:$A$871,I$1,[2]掉落汇总!$C$2:$C$871,$Q$2)/$Q$3)*宝箱投放计算!H333</f>
        <v>0</v>
      </c>
      <c r="J333">
        <f ca="1">(SUMIFS(OFFSET([2]掉落汇总!$C$2:$C$871,,MATCH($B333,[2]掉落汇总!$D$1:$M$1)),[2]掉落汇总!$A$2:$A$871,J$1,[2]掉落汇总!$C$2:$C$871,$Q$1)+SUMIFS(OFFSET([2]掉落汇总!$C$2:$C$871,,MATCH($B333,[2]掉落汇总!$D$1:$M$1)),[2]掉落汇总!$A$2:$A$871,J$1,[2]掉落汇总!$C$2:$C$871,$Q$2)/$Q$3)*宝箱投放计算!I333</f>
        <v>0</v>
      </c>
      <c r="K333">
        <f ca="1">(SUMIFS(OFFSET([2]掉落汇总!$C$2:$C$871,,MATCH($B333,[2]掉落汇总!$D$1:$M$1)),[2]掉落汇总!$A$2:$A$871,K$1,[2]掉落汇总!$C$2:$C$871,$Q$1)+SUMIFS(OFFSET([2]掉落汇总!$C$2:$C$871,,MATCH($B333,[2]掉落汇总!$D$1:$M$1)),[2]掉落汇总!$A$2:$A$871,K$1,[2]掉落汇总!$C$2:$C$871,$Q$2)/$Q$3)*宝箱投放计算!J333</f>
        <v>0</v>
      </c>
      <c r="L333">
        <f ca="1">(SUMIFS(OFFSET([2]掉落汇总!$C$2:$C$871,,MATCH($B333,[2]掉落汇总!$D$1:$M$1)),[2]掉落汇总!$A$2:$A$871,L$1,[2]掉落汇总!$C$2:$C$871,$Q$1)+SUMIFS(OFFSET([2]掉落汇总!$C$2:$C$871,,MATCH($B333,[2]掉落汇总!$D$1:$M$1)),[2]掉落汇总!$A$2:$A$871,L$1,[2]掉落汇总!$C$2:$C$871,$Q$2)/$Q$3)*宝箱投放计算!K333</f>
        <v>0.36522354606582519</v>
      </c>
      <c r="M333">
        <f ca="1">(SUMIFS(OFFSET([2]掉落汇总!$C$2:$C$871,,MATCH($B333,[2]掉落汇总!$D$1:$M$1)),[2]掉落汇总!$A$2:$A$871,M$1,[2]掉落汇总!$C$2:$C$871,$Q$1)+SUMIFS(OFFSET([2]掉落汇总!$C$2:$C$871,,MATCH($B333,[2]掉落汇总!$D$1:$M$1)),[2]掉落汇总!$A$2:$A$871,M$1,[2]掉落汇总!$C$2:$C$871,$Q$2)/$Q$3)*宝箱投放计算!L333</f>
        <v>0.36155552960411075</v>
      </c>
      <c r="N333">
        <f ca="1">(SUMIFS(OFFSET([2]掉落汇总!$C$2:$C$871,,MATCH($B333,[2]掉落汇总!$D$1:$M$1)),[2]掉落汇总!$A$2:$A$871,N$1,[2]掉落汇总!$C$2:$C$871,$Q$1)+SUMIFS(OFFSET([2]掉落汇总!$C$2:$C$871,,MATCH($B333,[2]掉落汇总!$D$1:$M$1)),[2]掉落汇总!$A$2:$A$871,N$1,[2]掉落汇总!$C$2:$C$871,$Q$2)/$Q$3)*宝箱投放计算!M333</f>
        <v>8.4091467912466203E-2</v>
      </c>
      <c r="O333">
        <f ca="1">(SUMIFS(OFFSET([2]掉落汇总!$C$2:$C$871,,MATCH($B333,[2]掉落汇总!$D$1:$M$1)),[2]掉落汇总!$A$2:$A$871,O$1,[2]掉落汇总!$C$2:$C$871,$Q$1)+SUMIFS(OFFSET([2]掉落汇总!$C$2:$C$871,,MATCH($B333,[2]掉落汇总!$D$1:$M$1)),[2]掉落汇总!$A$2:$A$871,O$1,[2]掉落汇总!$C$2:$C$871,$Q$2)/$Q$3)*宝箱投放计算!N333</f>
        <v>0.17426381605486088</v>
      </c>
    </row>
    <row r="334" spans="1:15" x14ac:dyDescent="0.2">
      <c r="A334">
        <f>玩家成长时间线!A334</f>
        <v>333</v>
      </c>
      <c r="B334">
        <f>玩家成长时间线!B334</f>
        <v>10</v>
      </c>
      <c r="C334">
        <f ca="1">SUM($D$2:D334)</f>
        <v>1245.7869523829827</v>
      </c>
      <c r="D334">
        <f t="shared" ca="1" si="5"/>
        <v>3.4425466783643395</v>
      </c>
      <c r="E334">
        <f ca="1">(SUMIFS(OFFSET([2]掉落汇总!$C$2:$C$871,,MATCH($B334,[2]掉落汇总!$D$1:$M$1)),[2]掉落汇总!$A$2:$A$871,E$1,[2]掉落汇总!$C$2:$C$871,$Q$1)+SUMIFS(OFFSET([2]掉落汇总!$C$2:$C$871,,MATCH($B334,[2]掉落汇总!$D$1:$M$1)),[2]掉落汇总!$A$2:$A$871,E$1,[2]掉落汇总!$C$2:$C$871,$Q$2)/$Q$3)*宝箱投放计算!D334</f>
        <v>1.1329716991057337</v>
      </c>
      <c r="F334">
        <f ca="1">(SUMIFS(OFFSET([2]掉落汇总!$C$2:$C$871,,MATCH($B334,[2]掉落汇总!$D$1:$M$1)),[2]掉落汇总!$A$2:$A$871,F$1,[2]掉落汇总!$C$2:$C$871,$Q$1)+SUMIFS(OFFSET([2]掉落汇总!$C$2:$C$871,,MATCH($B334,[2]掉落汇总!$D$1:$M$1)),[2]掉落汇总!$A$2:$A$871,F$1,[2]掉落汇总!$C$2:$C$871,$Q$2)/$Q$3)*宝箱投放计算!E334</f>
        <v>1.3244406196213427</v>
      </c>
      <c r="G334">
        <f ca="1">(SUMIFS(OFFSET([2]掉落汇总!$C$2:$C$871,,MATCH($B334,[2]掉落汇总!$D$1:$M$1)),[2]掉落汇总!$A$2:$A$871,G$1,[2]掉落汇总!$C$2:$C$871,$Q$1)+SUMIFS(OFFSET([2]掉落汇总!$C$2:$C$871,,MATCH($B334,[2]掉落汇总!$D$1:$M$1)),[2]掉落汇总!$A$2:$A$871,G$1,[2]掉落汇总!$C$2:$C$871,$Q$2)/$Q$3)*宝箱投放计算!F334</f>
        <v>0</v>
      </c>
      <c r="H334">
        <f ca="1">(SUMIFS(OFFSET([2]掉落汇总!$C$2:$C$871,,MATCH($B334,[2]掉落汇总!$D$1:$M$1)),[2]掉落汇总!$A$2:$A$871,H$1,[2]掉落汇总!$C$2:$C$871,$Q$1)+SUMIFS(OFFSET([2]掉落汇总!$C$2:$C$871,,MATCH($B334,[2]掉落汇总!$D$1:$M$1)),[2]掉落汇总!$A$2:$A$871,H$1,[2]掉落汇总!$C$2:$C$871,$Q$2)/$Q$3)*宝箱投放计算!G334</f>
        <v>0</v>
      </c>
      <c r="I334">
        <f ca="1">(SUMIFS(OFFSET([2]掉落汇总!$C$2:$C$871,,MATCH($B334,[2]掉落汇总!$D$1:$M$1)),[2]掉落汇总!$A$2:$A$871,I$1,[2]掉落汇总!$C$2:$C$871,$Q$1)+SUMIFS(OFFSET([2]掉落汇总!$C$2:$C$871,,MATCH($B334,[2]掉落汇总!$D$1:$M$1)),[2]掉落汇总!$A$2:$A$871,I$1,[2]掉落汇总!$C$2:$C$871,$Q$2)/$Q$3)*宝箱投放计算!H334</f>
        <v>0</v>
      </c>
      <c r="J334">
        <f ca="1">(SUMIFS(OFFSET([2]掉落汇总!$C$2:$C$871,,MATCH($B334,[2]掉落汇总!$D$1:$M$1)),[2]掉落汇总!$A$2:$A$871,J$1,[2]掉落汇总!$C$2:$C$871,$Q$1)+SUMIFS(OFFSET([2]掉落汇总!$C$2:$C$871,,MATCH($B334,[2]掉落汇总!$D$1:$M$1)),[2]掉落汇总!$A$2:$A$871,J$1,[2]掉落汇总!$C$2:$C$871,$Q$2)/$Q$3)*宝箱投放计算!I334</f>
        <v>0</v>
      </c>
      <c r="K334">
        <f ca="1">(SUMIFS(OFFSET([2]掉落汇总!$C$2:$C$871,,MATCH($B334,[2]掉落汇总!$D$1:$M$1)),[2]掉落汇总!$A$2:$A$871,K$1,[2]掉落汇总!$C$2:$C$871,$Q$1)+SUMIFS(OFFSET([2]掉落汇总!$C$2:$C$871,,MATCH($B334,[2]掉落汇总!$D$1:$M$1)),[2]掉落汇总!$A$2:$A$871,K$1,[2]掉落汇总!$C$2:$C$871,$Q$2)/$Q$3)*宝箱投放计算!J334</f>
        <v>0</v>
      </c>
      <c r="L334">
        <f ca="1">(SUMIFS(OFFSET([2]掉落汇总!$C$2:$C$871,,MATCH($B334,[2]掉落汇总!$D$1:$M$1)),[2]掉落汇总!$A$2:$A$871,L$1,[2]掉落汇总!$C$2:$C$871,$Q$1)+SUMIFS(OFFSET([2]掉落汇总!$C$2:$C$871,,MATCH($B334,[2]掉落汇总!$D$1:$M$1)),[2]掉落汇总!$A$2:$A$871,L$1,[2]掉落汇总!$C$2:$C$871,$Q$2)/$Q$3)*宝箱投放计算!K334</f>
        <v>0.36522354606582519</v>
      </c>
      <c r="M334">
        <f ca="1">(SUMIFS(OFFSET([2]掉落汇总!$C$2:$C$871,,MATCH($B334,[2]掉落汇总!$D$1:$M$1)),[2]掉落汇总!$A$2:$A$871,M$1,[2]掉落汇总!$C$2:$C$871,$Q$1)+SUMIFS(OFFSET([2]掉落汇总!$C$2:$C$871,,MATCH($B334,[2]掉落汇总!$D$1:$M$1)),[2]掉落汇总!$A$2:$A$871,M$1,[2]掉落汇总!$C$2:$C$871,$Q$2)/$Q$3)*宝箱投放计算!L334</f>
        <v>0.36155552960411075</v>
      </c>
      <c r="N334">
        <f ca="1">(SUMIFS(OFFSET([2]掉落汇总!$C$2:$C$871,,MATCH($B334,[2]掉落汇总!$D$1:$M$1)),[2]掉落汇总!$A$2:$A$871,N$1,[2]掉落汇总!$C$2:$C$871,$Q$1)+SUMIFS(OFFSET([2]掉落汇总!$C$2:$C$871,,MATCH($B334,[2]掉落汇总!$D$1:$M$1)),[2]掉落汇总!$A$2:$A$871,N$1,[2]掉落汇总!$C$2:$C$871,$Q$2)/$Q$3)*宝箱投放计算!M334</f>
        <v>8.4091467912466203E-2</v>
      </c>
      <c r="O334">
        <f ca="1">(SUMIFS(OFFSET([2]掉落汇总!$C$2:$C$871,,MATCH($B334,[2]掉落汇总!$D$1:$M$1)),[2]掉落汇总!$A$2:$A$871,O$1,[2]掉落汇总!$C$2:$C$871,$Q$1)+SUMIFS(OFFSET([2]掉落汇总!$C$2:$C$871,,MATCH($B334,[2]掉落汇总!$D$1:$M$1)),[2]掉落汇总!$A$2:$A$871,O$1,[2]掉落汇总!$C$2:$C$871,$Q$2)/$Q$3)*宝箱投放计算!N334</f>
        <v>0.17426381605486088</v>
      </c>
    </row>
    <row r="335" spans="1:15" x14ac:dyDescent="0.2">
      <c r="A335">
        <f>玩家成长时间线!A335</f>
        <v>334</v>
      </c>
      <c r="B335">
        <f>玩家成长时间线!B335</f>
        <v>10</v>
      </c>
      <c r="C335">
        <f ca="1">SUM($D$2:D335)</f>
        <v>1249.2794938009577</v>
      </c>
      <c r="D335">
        <f t="shared" ca="1" si="5"/>
        <v>3.4925414179750707</v>
      </c>
      <c r="E335">
        <f ca="1">(SUMIFS(OFFSET([2]掉落汇总!$C$2:$C$871,,MATCH($B335,[2]掉落汇总!$D$1:$M$1)),[2]掉落汇总!$A$2:$A$871,E$1,[2]掉落汇总!$C$2:$C$871,$Q$1)+SUMIFS(OFFSET([2]掉落汇总!$C$2:$C$871,,MATCH($B335,[2]掉落汇总!$D$1:$M$1)),[2]掉落汇总!$A$2:$A$871,E$1,[2]掉落汇总!$C$2:$C$871,$Q$2)/$Q$3)*宝箱投放计算!D335</f>
        <v>1.1829664387164649</v>
      </c>
      <c r="F335">
        <f ca="1">(SUMIFS(OFFSET([2]掉落汇总!$C$2:$C$871,,MATCH($B335,[2]掉落汇总!$D$1:$M$1)),[2]掉落汇总!$A$2:$A$871,F$1,[2]掉落汇总!$C$2:$C$871,$Q$1)+SUMIFS(OFFSET([2]掉落汇总!$C$2:$C$871,,MATCH($B335,[2]掉落汇总!$D$1:$M$1)),[2]掉落汇总!$A$2:$A$871,F$1,[2]掉落汇总!$C$2:$C$871,$Q$2)/$Q$3)*宝箱投放计算!E335</f>
        <v>1.3244406196213427</v>
      </c>
      <c r="G335">
        <f ca="1">(SUMIFS(OFFSET([2]掉落汇总!$C$2:$C$871,,MATCH($B335,[2]掉落汇总!$D$1:$M$1)),[2]掉落汇总!$A$2:$A$871,G$1,[2]掉落汇总!$C$2:$C$871,$Q$1)+SUMIFS(OFFSET([2]掉落汇总!$C$2:$C$871,,MATCH($B335,[2]掉落汇总!$D$1:$M$1)),[2]掉落汇总!$A$2:$A$871,G$1,[2]掉落汇总!$C$2:$C$871,$Q$2)/$Q$3)*宝箱投放计算!F335</f>
        <v>0</v>
      </c>
      <c r="H335">
        <f ca="1">(SUMIFS(OFFSET([2]掉落汇总!$C$2:$C$871,,MATCH($B335,[2]掉落汇总!$D$1:$M$1)),[2]掉落汇总!$A$2:$A$871,H$1,[2]掉落汇总!$C$2:$C$871,$Q$1)+SUMIFS(OFFSET([2]掉落汇总!$C$2:$C$871,,MATCH($B335,[2]掉落汇总!$D$1:$M$1)),[2]掉落汇总!$A$2:$A$871,H$1,[2]掉落汇总!$C$2:$C$871,$Q$2)/$Q$3)*宝箱投放计算!G335</f>
        <v>0</v>
      </c>
      <c r="I335">
        <f ca="1">(SUMIFS(OFFSET([2]掉落汇总!$C$2:$C$871,,MATCH($B335,[2]掉落汇总!$D$1:$M$1)),[2]掉落汇总!$A$2:$A$871,I$1,[2]掉落汇总!$C$2:$C$871,$Q$1)+SUMIFS(OFFSET([2]掉落汇总!$C$2:$C$871,,MATCH($B335,[2]掉落汇总!$D$1:$M$1)),[2]掉落汇总!$A$2:$A$871,I$1,[2]掉落汇总!$C$2:$C$871,$Q$2)/$Q$3)*宝箱投放计算!H335</f>
        <v>0</v>
      </c>
      <c r="J335">
        <f ca="1">(SUMIFS(OFFSET([2]掉落汇总!$C$2:$C$871,,MATCH($B335,[2]掉落汇总!$D$1:$M$1)),[2]掉落汇总!$A$2:$A$871,J$1,[2]掉落汇总!$C$2:$C$871,$Q$1)+SUMIFS(OFFSET([2]掉落汇总!$C$2:$C$871,,MATCH($B335,[2]掉落汇总!$D$1:$M$1)),[2]掉落汇总!$A$2:$A$871,J$1,[2]掉落汇总!$C$2:$C$871,$Q$2)/$Q$3)*宝箱投放计算!I335</f>
        <v>0</v>
      </c>
      <c r="K335">
        <f ca="1">(SUMIFS(OFFSET([2]掉落汇总!$C$2:$C$871,,MATCH($B335,[2]掉落汇总!$D$1:$M$1)),[2]掉落汇总!$A$2:$A$871,K$1,[2]掉落汇总!$C$2:$C$871,$Q$1)+SUMIFS(OFFSET([2]掉落汇总!$C$2:$C$871,,MATCH($B335,[2]掉落汇总!$D$1:$M$1)),[2]掉落汇总!$A$2:$A$871,K$1,[2]掉落汇总!$C$2:$C$871,$Q$2)/$Q$3)*宝箱投放计算!J335</f>
        <v>0</v>
      </c>
      <c r="L335">
        <f ca="1">(SUMIFS(OFFSET([2]掉落汇总!$C$2:$C$871,,MATCH($B335,[2]掉落汇总!$D$1:$M$1)),[2]掉落汇总!$A$2:$A$871,L$1,[2]掉落汇总!$C$2:$C$871,$Q$1)+SUMIFS(OFFSET([2]掉落汇总!$C$2:$C$871,,MATCH($B335,[2]掉落汇总!$D$1:$M$1)),[2]掉落汇总!$A$2:$A$871,L$1,[2]掉落汇总!$C$2:$C$871,$Q$2)/$Q$3)*宝箱投放计算!K335</f>
        <v>0.36522354606582519</v>
      </c>
      <c r="M335">
        <f ca="1">(SUMIFS(OFFSET([2]掉落汇总!$C$2:$C$871,,MATCH($B335,[2]掉落汇总!$D$1:$M$1)),[2]掉落汇总!$A$2:$A$871,M$1,[2]掉落汇总!$C$2:$C$871,$Q$1)+SUMIFS(OFFSET([2]掉落汇总!$C$2:$C$871,,MATCH($B335,[2]掉落汇总!$D$1:$M$1)),[2]掉落汇总!$A$2:$A$871,M$1,[2]掉落汇总!$C$2:$C$871,$Q$2)/$Q$3)*宝箱投放计算!L335</f>
        <v>0.36155552960411075</v>
      </c>
      <c r="N335">
        <f ca="1">(SUMIFS(OFFSET([2]掉落汇总!$C$2:$C$871,,MATCH($B335,[2]掉落汇总!$D$1:$M$1)),[2]掉落汇总!$A$2:$A$871,N$1,[2]掉落汇总!$C$2:$C$871,$Q$1)+SUMIFS(OFFSET([2]掉落汇总!$C$2:$C$871,,MATCH($B335,[2]掉落汇总!$D$1:$M$1)),[2]掉落汇总!$A$2:$A$871,N$1,[2]掉落汇总!$C$2:$C$871,$Q$2)/$Q$3)*宝箱投放计算!M335</f>
        <v>8.4091467912466203E-2</v>
      </c>
      <c r="O335">
        <f ca="1">(SUMIFS(OFFSET([2]掉落汇总!$C$2:$C$871,,MATCH($B335,[2]掉落汇总!$D$1:$M$1)),[2]掉落汇总!$A$2:$A$871,O$1,[2]掉落汇总!$C$2:$C$871,$Q$1)+SUMIFS(OFFSET([2]掉落汇总!$C$2:$C$871,,MATCH($B335,[2]掉落汇总!$D$1:$M$1)),[2]掉落汇总!$A$2:$A$871,O$1,[2]掉落汇总!$C$2:$C$871,$Q$2)/$Q$3)*宝箱投放计算!N335</f>
        <v>0.17426381605486088</v>
      </c>
    </row>
    <row r="336" spans="1:15" x14ac:dyDescent="0.2">
      <c r="A336">
        <f>玩家成长时间线!A336</f>
        <v>335</v>
      </c>
      <c r="B336">
        <f>玩家成长时间线!B336</f>
        <v>10</v>
      </c>
      <c r="C336">
        <f ca="1">SUM($D$2:D336)</f>
        <v>1252.7311304319785</v>
      </c>
      <c r="D336">
        <f t="shared" ca="1" si="5"/>
        <v>3.4516366310208362</v>
      </c>
      <c r="E336">
        <f ca="1">(SUMIFS(OFFSET([2]掉落汇总!$C$2:$C$871,,MATCH($B336,[2]掉落汇总!$D$1:$M$1)),[2]掉落汇总!$A$2:$A$871,E$1,[2]掉落汇总!$C$2:$C$871,$Q$1)+SUMIFS(OFFSET([2]掉落汇总!$C$2:$C$871,,MATCH($B336,[2]掉落汇总!$D$1:$M$1)),[2]掉落汇总!$A$2:$A$871,E$1,[2]掉落汇总!$C$2:$C$871,$Q$2)/$Q$3)*宝箱投放计算!D336</f>
        <v>1.1420616517622304</v>
      </c>
      <c r="F336">
        <f ca="1">(SUMIFS(OFFSET([2]掉落汇总!$C$2:$C$871,,MATCH($B336,[2]掉落汇总!$D$1:$M$1)),[2]掉落汇总!$A$2:$A$871,F$1,[2]掉落汇总!$C$2:$C$871,$Q$1)+SUMIFS(OFFSET([2]掉落汇总!$C$2:$C$871,,MATCH($B336,[2]掉落汇总!$D$1:$M$1)),[2]掉落汇总!$A$2:$A$871,F$1,[2]掉落汇总!$C$2:$C$871,$Q$2)/$Q$3)*宝箱投放计算!E336</f>
        <v>1.3244406196213427</v>
      </c>
      <c r="G336">
        <f ca="1">(SUMIFS(OFFSET([2]掉落汇总!$C$2:$C$871,,MATCH($B336,[2]掉落汇总!$D$1:$M$1)),[2]掉落汇总!$A$2:$A$871,G$1,[2]掉落汇总!$C$2:$C$871,$Q$1)+SUMIFS(OFFSET([2]掉落汇总!$C$2:$C$871,,MATCH($B336,[2]掉落汇总!$D$1:$M$1)),[2]掉落汇总!$A$2:$A$871,G$1,[2]掉落汇总!$C$2:$C$871,$Q$2)/$Q$3)*宝箱投放计算!F336</f>
        <v>0</v>
      </c>
      <c r="H336">
        <f ca="1">(SUMIFS(OFFSET([2]掉落汇总!$C$2:$C$871,,MATCH($B336,[2]掉落汇总!$D$1:$M$1)),[2]掉落汇总!$A$2:$A$871,H$1,[2]掉落汇总!$C$2:$C$871,$Q$1)+SUMIFS(OFFSET([2]掉落汇总!$C$2:$C$871,,MATCH($B336,[2]掉落汇总!$D$1:$M$1)),[2]掉落汇总!$A$2:$A$871,H$1,[2]掉落汇总!$C$2:$C$871,$Q$2)/$Q$3)*宝箱投放计算!G336</f>
        <v>0</v>
      </c>
      <c r="I336">
        <f ca="1">(SUMIFS(OFFSET([2]掉落汇总!$C$2:$C$871,,MATCH($B336,[2]掉落汇总!$D$1:$M$1)),[2]掉落汇总!$A$2:$A$871,I$1,[2]掉落汇总!$C$2:$C$871,$Q$1)+SUMIFS(OFFSET([2]掉落汇总!$C$2:$C$871,,MATCH($B336,[2]掉落汇总!$D$1:$M$1)),[2]掉落汇总!$A$2:$A$871,I$1,[2]掉落汇总!$C$2:$C$871,$Q$2)/$Q$3)*宝箱投放计算!H336</f>
        <v>0</v>
      </c>
      <c r="J336">
        <f ca="1">(SUMIFS(OFFSET([2]掉落汇总!$C$2:$C$871,,MATCH($B336,[2]掉落汇总!$D$1:$M$1)),[2]掉落汇总!$A$2:$A$871,J$1,[2]掉落汇总!$C$2:$C$871,$Q$1)+SUMIFS(OFFSET([2]掉落汇总!$C$2:$C$871,,MATCH($B336,[2]掉落汇总!$D$1:$M$1)),[2]掉落汇总!$A$2:$A$871,J$1,[2]掉落汇总!$C$2:$C$871,$Q$2)/$Q$3)*宝箱投放计算!I336</f>
        <v>0</v>
      </c>
      <c r="K336">
        <f ca="1">(SUMIFS(OFFSET([2]掉落汇总!$C$2:$C$871,,MATCH($B336,[2]掉落汇总!$D$1:$M$1)),[2]掉落汇总!$A$2:$A$871,K$1,[2]掉落汇总!$C$2:$C$871,$Q$1)+SUMIFS(OFFSET([2]掉落汇总!$C$2:$C$871,,MATCH($B336,[2]掉落汇总!$D$1:$M$1)),[2]掉落汇总!$A$2:$A$871,K$1,[2]掉落汇总!$C$2:$C$871,$Q$2)/$Q$3)*宝箱投放计算!J336</f>
        <v>0</v>
      </c>
      <c r="L336">
        <f ca="1">(SUMIFS(OFFSET([2]掉落汇总!$C$2:$C$871,,MATCH($B336,[2]掉落汇总!$D$1:$M$1)),[2]掉落汇总!$A$2:$A$871,L$1,[2]掉落汇总!$C$2:$C$871,$Q$1)+SUMIFS(OFFSET([2]掉落汇总!$C$2:$C$871,,MATCH($B336,[2]掉落汇总!$D$1:$M$1)),[2]掉落汇总!$A$2:$A$871,L$1,[2]掉落汇总!$C$2:$C$871,$Q$2)/$Q$3)*宝箱投放计算!K336</f>
        <v>0.36522354606582519</v>
      </c>
      <c r="M336">
        <f ca="1">(SUMIFS(OFFSET([2]掉落汇总!$C$2:$C$871,,MATCH($B336,[2]掉落汇总!$D$1:$M$1)),[2]掉落汇总!$A$2:$A$871,M$1,[2]掉落汇总!$C$2:$C$871,$Q$1)+SUMIFS(OFFSET([2]掉落汇总!$C$2:$C$871,,MATCH($B336,[2]掉落汇总!$D$1:$M$1)),[2]掉落汇总!$A$2:$A$871,M$1,[2]掉落汇总!$C$2:$C$871,$Q$2)/$Q$3)*宝箱投放计算!L336</f>
        <v>0.36155552960411075</v>
      </c>
      <c r="N336">
        <f ca="1">(SUMIFS(OFFSET([2]掉落汇总!$C$2:$C$871,,MATCH($B336,[2]掉落汇总!$D$1:$M$1)),[2]掉落汇总!$A$2:$A$871,N$1,[2]掉落汇总!$C$2:$C$871,$Q$1)+SUMIFS(OFFSET([2]掉落汇总!$C$2:$C$871,,MATCH($B336,[2]掉落汇总!$D$1:$M$1)),[2]掉落汇总!$A$2:$A$871,N$1,[2]掉落汇总!$C$2:$C$871,$Q$2)/$Q$3)*宝箱投放计算!M336</f>
        <v>8.4091467912466203E-2</v>
      </c>
      <c r="O336">
        <f ca="1">(SUMIFS(OFFSET([2]掉落汇总!$C$2:$C$871,,MATCH($B336,[2]掉落汇总!$D$1:$M$1)),[2]掉落汇总!$A$2:$A$871,O$1,[2]掉落汇总!$C$2:$C$871,$Q$1)+SUMIFS(OFFSET([2]掉落汇总!$C$2:$C$871,,MATCH($B336,[2]掉落汇总!$D$1:$M$1)),[2]掉落汇总!$A$2:$A$871,O$1,[2]掉落汇总!$C$2:$C$871,$Q$2)/$Q$3)*宝箱投放计算!N336</f>
        <v>0.17426381605486088</v>
      </c>
    </row>
    <row r="337" spans="1:15" x14ac:dyDescent="0.2">
      <c r="A337">
        <f>玩家成长时间线!A337</f>
        <v>336</v>
      </c>
      <c r="B337">
        <f>玩家成长时间线!B337</f>
        <v>8</v>
      </c>
      <c r="C337">
        <f ca="1">SUM($D$2:D337)</f>
        <v>1255.8237495950052</v>
      </c>
      <c r="D337">
        <f t="shared" ca="1" si="5"/>
        <v>3.0926191630266455</v>
      </c>
      <c r="E337">
        <f ca="1">(SUMIFS(OFFSET([2]掉落汇总!$C$2:$C$871,,MATCH($B337,[2]掉落汇总!$D$1:$M$1)),[2]掉落汇总!$A$2:$A$871,E$1,[2]掉落汇总!$C$2:$C$871,$Q$1)+SUMIFS(OFFSET([2]掉落汇总!$C$2:$C$871,,MATCH($B337,[2]掉落汇总!$D$1:$M$1)),[2]掉落汇总!$A$2:$A$871,E$1,[2]掉落汇总!$C$2:$C$871,$Q$2)/$Q$3)*宝箱投放计算!D337</f>
        <v>1.0479323076923082</v>
      </c>
      <c r="F337">
        <f ca="1">(SUMIFS(OFFSET([2]掉落汇总!$C$2:$C$871,,MATCH($B337,[2]掉落汇总!$D$1:$M$1)),[2]掉落汇总!$A$2:$A$871,F$1,[2]掉落汇总!$C$2:$C$871,$Q$1)+SUMIFS(OFFSET([2]掉落汇总!$C$2:$C$871,,MATCH($B337,[2]掉落汇总!$D$1:$M$1)),[2]掉落汇总!$A$2:$A$871,F$1,[2]掉落汇总!$C$2:$C$871,$Q$2)/$Q$3)*宝箱投放计算!E337</f>
        <v>1.0595524956970743</v>
      </c>
      <c r="G337">
        <f ca="1">(SUMIFS(OFFSET([2]掉落汇总!$C$2:$C$871,,MATCH($B337,[2]掉落汇总!$D$1:$M$1)),[2]掉落汇总!$A$2:$A$871,G$1,[2]掉落汇总!$C$2:$C$871,$Q$1)+SUMIFS(OFFSET([2]掉落汇总!$C$2:$C$871,,MATCH($B337,[2]掉落汇总!$D$1:$M$1)),[2]掉落汇总!$A$2:$A$871,G$1,[2]掉落汇总!$C$2:$C$871,$Q$2)/$Q$3)*宝箱投放计算!F337</f>
        <v>0</v>
      </c>
      <c r="H337">
        <f ca="1">(SUMIFS(OFFSET([2]掉落汇总!$C$2:$C$871,,MATCH($B337,[2]掉落汇总!$D$1:$M$1)),[2]掉落汇总!$A$2:$A$871,H$1,[2]掉落汇总!$C$2:$C$871,$Q$1)+SUMIFS(OFFSET([2]掉落汇总!$C$2:$C$871,,MATCH($B337,[2]掉落汇总!$D$1:$M$1)),[2]掉落汇总!$A$2:$A$871,H$1,[2]掉落汇总!$C$2:$C$871,$Q$2)/$Q$3)*宝箱投放计算!G337</f>
        <v>0</v>
      </c>
      <c r="I337">
        <f ca="1">(SUMIFS(OFFSET([2]掉落汇总!$C$2:$C$871,,MATCH($B337,[2]掉落汇总!$D$1:$M$1)),[2]掉落汇总!$A$2:$A$871,I$1,[2]掉落汇总!$C$2:$C$871,$Q$1)+SUMIFS(OFFSET([2]掉落汇总!$C$2:$C$871,,MATCH($B337,[2]掉落汇总!$D$1:$M$1)),[2]掉落汇总!$A$2:$A$871,I$1,[2]掉落汇总!$C$2:$C$871,$Q$2)/$Q$3)*宝箱投放计算!H337</f>
        <v>0</v>
      </c>
      <c r="J337">
        <f ca="1">(SUMIFS(OFFSET([2]掉落汇总!$C$2:$C$871,,MATCH($B337,[2]掉落汇总!$D$1:$M$1)),[2]掉落汇总!$A$2:$A$871,J$1,[2]掉落汇总!$C$2:$C$871,$Q$1)+SUMIFS(OFFSET([2]掉落汇总!$C$2:$C$871,,MATCH($B337,[2]掉落汇总!$D$1:$M$1)),[2]掉落汇总!$A$2:$A$871,J$1,[2]掉落汇总!$C$2:$C$871,$Q$2)/$Q$3)*宝箱投放计算!I337</f>
        <v>0</v>
      </c>
      <c r="K337">
        <f ca="1">(SUMIFS(OFFSET([2]掉落汇总!$C$2:$C$871,,MATCH($B337,[2]掉落汇总!$D$1:$M$1)),[2]掉落汇总!$A$2:$A$871,K$1,[2]掉落汇总!$C$2:$C$871,$Q$1)+SUMIFS(OFFSET([2]掉落汇总!$C$2:$C$871,,MATCH($B337,[2]掉落汇总!$D$1:$M$1)),[2]掉落汇总!$A$2:$A$871,K$1,[2]掉落汇总!$C$2:$C$871,$Q$2)/$Q$3)*宝箱投放计算!J337</f>
        <v>0</v>
      </c>
      <c r="L337">
        <f ca="1">(SUMIFS(OFFSET([2]掉落汇总!$C$2:$C$871,,MATCH($B337,[2]掉落汇总!$D$1:$M$1)),[2]掉落汇总!$A$2:$A$871,L$1,[2]掉落汇总!$C$2:$C$871,$Q$1)+SUMIFS(OFFSET([2]掉落汇总!$C$2:$C$871,,MATCH($B337,[2]掉落汇总!$D$1:$M$1)),[2]掉落汇总!$A$2:$A$871,L$1,[2]掉落汇总!$C$2:$C$871,$Q$2)/$Q$3)*宝箱投放计算!K337</f>
        <v>0.36522354606582519</v>
      </c>
      <c r="M337">
        <f ca="1">(SUMIFS(OFFSET([2]掉落汇总!$C$2:$C$871,,MATCH($B337,[2]掉落汇总!$D$1:$M$1)),[2]掉落汇总!$A$2:$A$871,M$1,[2]掉落汇总!$C$2:$C$871,$Q$1)+SUMIFS(OFFSET([2]掉落汇总!$C$2:$C$871,,MATCH($B337,[2]掉落汇总!$D$1:$M$1)),[2]掉落汇总!$A$2:$A$871,M$1,[2]掉落汇总!$C$2:$C$871,$Q$2)/$Q$3)*宝箱投放计算!L337</f>
        <v>0.36155552960411075</v>
      </c>
      <c r="N337">
        <f ca="1">(SUMIFS(OFFSET([2]掉落汇总!$C$2:$C$871,,MATCH($B337,[2]掉落汇总!$D$1:$M$1)),[2]掉落汇总!$A$2:$A$871,N$1,[2]掉落汇总!$C$2:$C$871,$Q$1)+SUMIFS(OFFSET([2]掉落汇总!$C$2:$C$871,,MATCH($B337,[2]掉落汇总!$D$1:$M$1)),[2]掉落汇总!$A$2:$A$871,N$1,[2]掉落汇总!$C$2:$C$871,$Q$2)/$Q$3)*宝箱投放计算!M337</f>
        <v>8.4091467912466203E-2</v>
      </c>
      <c r="O337">
        <f ca="1">(SUMIFS(OFFSET([2]掉落汇总!$C$2:$C$871,,MATCH($B337,[2]掉落汇总!$D$1:$M$1)),[2]掉落汇总!$A$2:$A$871,O$1,[2]掉落汇总!$C$2:$C$871,$Q$1)+SUMIFS(OFFSET([2]掉落汇总!$C$2:$C$871,,MATCH($B337,[2]掉落汇总!$D$1:$M$1)),[2]掉落汇总!$A$2:$A$871,O$1,[2]掉落汇总!$C$2:$C$871,$Q$2)/$Q$3)*宝箱投放计算!N337</f>
        <v>0.17426381605486088</v>
      </c>
    </row>
    <row r="338" spans="1:15" x14ac:dyDescent="0.2">
      <c r="A338">
        <f>玩家成长时间线!A338</f>
        <v>337</v>
      </c>
      <c r="B338">
        <f>玩家成长时间线!B338</f>
        <v>8</v>
      </c>
      <c r="C338">
        <f ca="1">SUM($D$2:D338)</f>
        <v>1258.804214911878</v>
      </c>
      <c r="D338">
        <f t="shared" ca="1" si="5"/>
        <v>2.9804653168727993</v>
      </c>
      <c r="E338">
        <f ca="1">(SUMIFS(OFFSET([2]掉落汇总!$C$2:$C$871,,MATCH($B338,[2]掉落汇总!$D$1:$M$1)),[2]掉落汇总!$A$2:$A$871,E$1,[2]掉落汇总!$C$2:$C$871,$Q$1)+SUMIFS(OFFSET([2]掉落汇总!$C$2:$C$871,,MATCH($B338,[2]掉落汇总!$D$1:$M$1)),[2]掉落汇总!$A$2:$A$871,E$1,[2]掉落汇总!$C$2:$C$871,$Q$2)/$Q$3)*宝箱投放计算!D338</f>
        <v>0.935778461538462</v>
      </c>
      <c r="F338">
        <f ca="1">(SUMIFS(OFFSET([2]掉落汇总!$C$2:$C$871,,MATCH($B338,[2]掉落汇总!$D$1:$M$1)),[2]掉落汇总!$A$2:$A$871,F$1,[2]掉落汇总!$C$2:$C$871,$Q$1)+SUMIFS(OFFSET([2]掉落汇总!$C$2:$C$871,,MATCH($B338,[2]掉落汇总!$D$1:$M$1)),[2]掉落汇总!$A$2:$A$871,F$1,[2]掉落汇总!$C$2:$C$871,$Q$2)/$Q$3)*宝箱投放计算!E338</f>
        <v>1.0595524956970743</v>
      </c>
      <c r="G338">
        <f ca="1">(SUMIFS(OFFSET([2]掉落汇总!$C$2:$C$871,,MATCH($B338,[2]掉落汇总!$D$1:$M$1)),[2]掉落汇总!$A$2:$A$871,G$1,[2]掉落汇总!$C$2:$C$871,$Q$1)+SUMIFS(OFFSET([2]掉落汇总!$C$2:$C$871,,MATCH($B338,[2]掉落汇总!$D$1:$M$1)),[2]掉落汇总!$A$2:$A$871,G$1,[2]掉落汇总!$C$2:$C$871,$Q$2)/$Q$3)*宝箱投放计算!F338</f>
        <v>0</v>
      </c>
      <c r="H338">
        <f ca="1">(SUMIFS(OFFSET([2]掉落汇总!$C$2:$C$871,,MATCH($B338,[2]掉落汇总!$D$1:$M$1)),[2]掉落汇总!$A$2:$A$871,H$1,[2]掉落汇总!$C$2:$C$871,$Q$1)+SUMIFS(OFFSET([2]掉落汇总!$C$2:$C$871,,MATCH($B338,[2]掉落汇总!$D$1:$M$1)),[2]掉落汇总!$A$2:$A$871,H$1,[2]掉落汇总!$C$2:$C$871,$Q$2)/$Q$3)*宝箱投放计算!G338</f>
        <v>0</v>
      </c>
      <c r="I338">
        <f ca="1">(SUMIFS(OFFSET([2]掉落汇总!$C$2:$C$871,,MATCH($B338,[2]掉落汇总!$D$1:$M$1)),[2]掉落汇总!$A$2:$A$871,I$1,[2]掉落汇总!$C$2:$C$871,$Q$1)+SUMIFS(OFFSET([2]掉落汇总!$C$2:$C$871,,MATCH($B338,[2]掉落汇总!$D$1:$M$1)),[2]掉落汇总!$A$2:$A$871,I$1,[2]掉落汇总!$C$2:$C$871,$Q$2)/$Q$3)*宝箱投放计算!H338</f>
        <v>0</v>
      </c>
      <c r="J338">
        <f ca="1">(SUMIFS(OFFSET([2]掉落汇总!$C$2:$C$871,,MATCH($B338,[2]掉落汇总!$D$1:$M$1)),[2]掉落汇总!$A$2:$A$871,J$1,[2]掉落汇总!$C$2:$C$871,$Q$1)+SUMIFS(OFFSET([2]掉落汇总!$C$2:$C$871,,MATCH($B338,[2]掉落汇总!$D$1:$M$1)),[2]掉落汇总!$A$2:$A$871,J$1,[2]掉落汇总!$C$2:$C$871,$Q$2)/$Q$3)*宝箱投放计算!I338</f>
        <v>0</v>
      </c>
      <c r="K338">
        <f ca="1">(SUMIFS(OFFSET([2]掉落汇总!$C$2:$C$871,,MATCH($B338,[2]掉落汇总!$D$1:$M$1)),[2]掉落汇总!$A$2:$A$871,K$1,[2]掉落汇总!$C$2:$C$871,$Q$1)+SUMIFS(OFFSET([2]掉落汇总!$C$2:$C$871,,MATCH($B338,[2]掉落汇总!$D$1:$M$1)),[2]掉落汇总!$A$2:$A$871,K$1,[2]掉落汇总!$C$2:$C$871,$Q$2)/$Q$3)*宝箱投放计算!J338</f>
        <v>0</v>
      </c>
      <c r="L338">
        <f ca="1">(SUMIFS(OFFSET([2]掉落汇总!$C$2:$C$871,,MATCH($B338,[2]掉落汇总!$D$1:$M$1)),[2]掉落汇总!$A$2:$A$871,L$1,[2]掉落汇总!$C$2:$C$871,$Q$1)+SUMIFS(OFFSET([2]掉落汇总!$C$2:$C$871,,MATCH($B338,[2]掉落汇总!$D$1:$M$1)),[2]掉落汇总!$A$2:$A$871,L$1,[2]掉落汇总!$C$2:$C$871,$Q$2)/$Q$3)*宝箱投放计算!K338</f>
        <v>0.36522354606582519</v>
      </c>
      <c r="M338">
        <f ca="1">(SUMIFS(OFFSET([2]掉落汇总!$C$2:$C$871,,MATCH($B338,[2]掉落汇总!$D$1:$M$1)),[2]掉落汇总!$A$2:$A$871,M$1,[2]掉落汇总!$C$2:$C$871,$Q$1)+SUMIFS(OFFSET([2]掉落汇总!$C$2:$C$871,,MATCH($B338,[2]掉落汇总!$D$1:$M$1)),[2]掉落汇总!$A$2:$A$871,M$1,[2]掉落汇总!$C$2:$C$871,$Q$2)/$Q$3)*宝箱投放计算!L338</f>
        <v>0.36155552960411075</v>
      </c>
      <c r="N338">
        <f ca="1">(SUMIFS(OFFSET([2]掉落汇总!$C$2:$C$871,,MATCH($B338,[2]掉落汇总!$D$1:$M$1)),[2]掉落汇总!$A$2:$A$871,N$1,[2]掉落汇总!$C$2:$C$871,$Q$1)+SUMIFS(OFFSET([2]掉落汇总!$C$2:$C$871,,MATCH($B338,[2]掉落汇总!$D$1:$M$1)),[2]掉落汇总!$A$2:$A$871,N$1,[2]掉落汇总!$C$2:$C$871,$Q$2)/$Q$3)*宝箱投放计算!M338</f>
        <v>8.4091467912466203E-2</v>
      </c>
      <c r="O338">
        <f ca="1">(SUMIFS(OFFSET([2]掉落汇总!$C$2:$C$871,,MATCH($B338,[2]掉落汇总!$D$1:$M$1)),[2]掉落汇总!$A$2:$A$871,O$1,[2]掉落汇总!$C$2:$C$871,$Q$1)+SUMIFS(OFFSET([2]掉落汇总!$C$2:$C$871,,MATCH($B338,[2]掉落汇总!$D$1:$M$1)),[2]掉落汇总!$A$2:$A$871,O$1,[2]掉落汇总!$C$2:$C$871,$Q$2)/$Q$3)*宝箱投放计算!N338</f>
        <v>0.17426381605486088</v>
      </c>
    </row>
    <row r="339" spans="1:15" x14ac:dyDescent="0.2">
      <c r="A339">
        <f>玩家成长时间线!A339</f>
        <v>338</v>
      </c>
      <c r="B339">
        <f>玩家成长时间线!B339</f>
        <v>8</v>
      </c>
      <c r="C339">
        <f ca="1">SUM($D$2:D339)</f>
        <v>1261.8096033056738</v>
      </c>
      <c r="D339">
        <f t="shared" ca="1" si="5"/>
        <v>3.0053883937958763</v>
      </c>
      <c r="E339">
        <f ca="1">(SUMIFS(OFFSET([2]掉落汇总!$C$2:$C$871,,MATCH($B339,[2]掉落汇总!$D$1:$M$1)),[2]掉落汇总!$A$2:$A$871,E$1,[2]掉落汇总!$C$2:$C$871,$Q$1)+SUMIFS(OFFSET([2]掉落汇总!$C$2:$C$871,,MATCH($B339,[2]掉落汇总!$D$1:$M$1)),[2]掉落汇总!$A$2:$A$871,E$1,[2]掉落汇总!$C$2:$C$871,$Q$2)/$Q$3)*宝箱投放计算!D339</f>
        <v>0.96070153846153894</v>
      </c>
      <c r="F339">
        <f ca="1">(SUMIFS(OFFSET([2]掉落汇总!$C$2:$C$871,,MATCH($B339,[2]掉落汇总!$D$1:$M$1)),[2]掉落汇总!$A$2:$A$871,F$1,[2]掉落汇总!$C$2:$C$871,$Q$1)+SUMIFS(OFFSET([2]掉落汇总!$C$2:$C$871,,MATCH($B339,[2]掉落汇总!$D$1:$M$1)),[2]掉落汇总!$A$2:$A$871,F$1,[2]掉落汇总!$C$2:$C$871,$Q$2)/$Q$3)*宝箱投放计算!E339</f>
        <v>1.0595524956970743</v>
      </c>
      <c r="G339">
        <f ca="1">(SUMIFS(OFFSET([2]掉落汇总!$C$2:$C$871,,MATCH($B339,[2]掉落汇总!$D$1:$M$1)),[2]掉落汇总!$A$2:$A$871,G$1,[2]掉落汇总!$C$2:$C$871,$Q$1)+SUMIFS(OFFSET([2]掉落汇总!$C$2:$C$871,,MATCH($B339,[2]掉落汇总!$D$1:$M$1)),[2]掉落汇总!$A$2:$A$871,G$1,[2]掉落汇总!$C$2:$C$871,$Q$2)/$Q$3)*宝箱投放计算!F339</f>
        <v>0</v>
      </c>
      <c r="H339">
        <f ca="1">(SUMIFS(OFFSET([2]掉落汇总!$C$2:$C$871,,MATCH($B339,[2]掉落汇总!$D$1:$M$1)),[2]掉落汇总!$A$2:$A$871,H$1,[2]掉落汇总!$C$2:$C$871,$Q$1)+SUMIFS(OFFSET([2]掉落汇总!$C$2:$C$871,,MATCH($B339,[2]掉落汇总!$D$1:$M$1)),[2]掉落汇总!$A$2:$A$871,H$1,[2]掉落汇总!$C$2:$C$871,$Q$2)/$Q$3)*宝箱投放计算!G339</f>
        <v>0</v>
      </c>
      <c r="I339">
        <f ca="1">(SUMIFS(OFFSET([2]掉落汇总!$C$2:$C$871,,MATCH($B339,[2]掉落汇总!$D$1:$M$1)),[2]掉落汇总!$A$2:$A$871,I$1,[2]掉落汇总!$C$2:$C$871,$Q$1)+SUMIFS(OFFSET([2]掉落汇总!$C$2:$C$871,,MATCH($B339,[2]掉落汇总!$D$1:$M$1)),[2]掉落汇总!$A$2:$A$871,I$1,[2]掉落汇总!$C$2:$C$871,$Q$2)/$Q$3)*宝箱投放计算!H339</f>
        <v>0</v>
      </c>
      <c r="J339">
        <f ca="1">(SUMIFS(OFFSET([2]掉落汇总!$C$2:$C$871,,MATCH($B339,[2]掉落汇总!$D$1:$M$1)),[2]掉落汇总!$A$2:$A$871,J$1,[2]掉落汇总!$C$2:$C$871,$Q$1)+SUMIFS(OFFSET([2]掉落汇总!$C$2:$C$871,,MATCH($B339,[2]掉落汇总!$D$1:$M$1)),[2]掉落汇总!$A$2:$A$871,J$1,[2]掉落汇总!$C$2:$C$871,$Q$2)/$Q$3)*宝箱投放计算!I339</f>
        <v>0</v>
      </c>
      <c r="K339">
        <f ca="1">(SUMIFS(OFFSET([2]掉落汇总!$C$2:$C$871,,MATCH($B339,[2]掉落汇总!$D$1:$M$1)),[2]掉落汇总!$A$2:$A$871,K$1,[2]掉落汇总!$C$2:$C$871,$Q$1)+SUMIFS(OFFSET([2]掉落汇总!$C$2:$C$871,,MATCH($B339,[2]掉落汇总!$D$1:$M$1)),[2]掉落汇总!$A$2:$A$871,K$1,[2]掉落汇总!$C$2:$C$871,$Q$2)/$Q$3)*宝箱投放计算!J339</f>
        <v>0</v>
      </c>
      <c r="L339">
        <f ca="1">(SUMIFS(OFFSET([2]掉落汇总!$C$2:$C$871,,MATCH($B339,[2]掉落汇总!$D$1:$M$1)),[2]掉落汇总!$A$2:$A$871,L$1,[2]掉落汇总!$C$2:$C$871,$Q$1)+SUMIFS(OFFSET([2]掉落汇总!$C$2:$C$871,,MATCH($B339,[2]掉落汇总!$D$1:$M$1)),[2]掉落汇总!$A$2:$A$871,L$1,[2]掉落汇总!$C$2:$C$871,$Q$2)/$Q$3)*宝箱投放计算!K339</f>
        <v>0.36522354606582519</v>
      </c>
      <c r="M339">
        <f ca="1">(SUMIFS(OFFSET([2]掉落汇总!$C$2:$C$871,,MATCH($B339,[2]掉落汇总!$D$1:$M$1)),[2]掉落汇总!$A$2:$A$871,M$1,[2]掉落汇总!$C$2:$C$871,$Q$1)+SUMIFS(OFFSET([2]掉落汇总!$C$2:$C$871,,MATCH($B339,[2]掉落汇总!$D$1:$M$1)),[2]掉落汇总!$A$2:$A$871,M$1,[2]掉落汇总!$C$2:$C$871,$Q$2)/$Q$3)*宝箱投放计算!L339</f>
        <v>0.36155552960411075</v>
      </c>
      <c r="N339">
        <f ca="1">(SUMIFS(OFFSET([2]掉落汇总!$C$2:$C$871,,MATCH($B339,[2]掉落汇总!$D$1:$M$1)),[2]掉落汇总!$A$2:$A$871,N$1,[2]掉落汇总!$C$2:$C$871,$Q$1)+SUMIFS(OFFSET([2]掉落汇总!$C$2:$C$871,,MATCH($B339,[2]掉落汇总!$D$1:$M$1)),[2]掉落汇总!$A$2:$A$871,N$1,[2]掉落汇总!$C$2:$C$871,$Q$2)/$Q$3)*宝箱投放计算!M339</f>
        <v>8.4091467912466203E-2</v>
      </c>
      <c r="O339">
        <f ca="1">(SUMIFS(OFFSET([2]掉落汇总!$C$2:$C$871,,MATCH($B339,[2]掉落汇总!$D$1:$M$1)),[2]掉落汇总!$A$2:$A$871,O$1,[2]掉落汇总!$C$2:$C$871,$Q$1)+SUMIFS(OFFSET([2]掉落汇总!$C$2:$C$871,,MATCH($B339,[2]掉落汇总!$D$1:$M$1)),[2]掉落汇总!$A$2:$A$871,O$1,[2]掉落汇总!$C$2:$C$871,$Q$2)/$Q$3)*宝箱投放计算!N339</f>
        <v>0.17426381605486088</v>
      </c>
    </row>
    <row r="340" spans="1:15" x14ac:dyDescent="0.2">
      <c r="A340">
        <f>玩家成长时间线!A340</f>
        <v>339</v>
      </c>
      <c r="B340">
        <f>玩家成长时间线!B340</f>
        <v>9</v>
      </c>
      <c r="C340">
        <f ca="1">SUM($D$2:D340)</f>
        <v>1268.168636563275</v>
      </c>
      <c r="D340">
        <f t="shared" ca="1" si="5"/>
        <v>6.3590332576011495</v>
      </c>
      <c r="E340">
        <f ca="1">(SUMIFS(OFFSET([2]掉落汇总!$C$2:$C$871,,MATCH($B340,[2]掉落汇总!$D$1:$M$1)),[2]掉落汇总!$A$2:$A$871,E$1,[2]掉落汇总!$C$2:$C$871,$Q$1)+SUMIFS(OFFSET([2]掉落汇总!$C$2:$C$871,,MATCH($B340,[2]掉落汇总!$D$1:$M$1)),[2]掉落汇总!$A$2:$A$871,E$1,[2]掉落汇总!$C$2:$C$871,$Q$2)/$Q$3)*宝箱投放计算!D340</f>
        <v>1.0707193020719739</v>
      </c>
      <c r="F340">
        <f ca="1">(SUMIFS(OFFSET([2]掉落汇总!$C$2:$C$871,,MATCH($B340,[2]掉落汇总!$D$1:$M$1)),[2]掉落汇总!$A$2:$A$871,F$1,[2]掉落汇总!$C$2:$C$871,$Q$1)+SUMIFS(OFFSET([2]掉落汇总!$C$2:$C$871,,MATCH($B340,[2]掉落汇总!$D$1:$M$1)),[2]掉落汇总!$A$2:$A$871,F$1,[2]掉落汇总!$C$2:$C$871,$Q$2)/$Q$3)*宝箱投放计算!E340</f>
        <v>1.3244406196213427</v>
      </c>
      <c r="G340">
        <f ca="1">(SUMIFS(OFFSET([2]掉落汇总!$C$2:$C$871,,MATCH($B340,[2]掉落汇总!$D$1:$M$1)),[2]掉落汇总!$A$2:$A$871,G$1,[2]掉落汇总!$C$2:$C$871,$Q$1)+SUMIFS(OFFSET([2]掉落汇总!$C$2:$C$871,,MATCH($B340,[2]掉落汇总!$D$1:$M$1)),[2]掉落汇总!$A$2:$A$871,G$1,[2]掉落汇总!$C$2:$C$871,$Q$2)/$Q$3)*宝箱投放计算!F340</f>
        <v>0</v>
      </c>
      <c r="H340">
        <f ca="1">(SUMIFS(OFFSET([2]掉落汇总!$C$2:$C$871,,MATCH($B340,[2]掉落汇总!$D$1:$M$1)),[2]掉落汇总!$A$2:$A$871,H$1,[2]掉落汇总!$C$2:$C$871,$Q$1)+SUMIFS(OFFSET([2]掉落汇总!$C$2:$C$871,,MATCH($B340,[2]掉落汇总!$D$1:$M$1)),[2]掉落汇总!$A$2:$A$871,H$1,[2]掉落汇总!$C$2:$C$871,$Q$2)/$Q$3)*宝箱投放计算!G340</f>
        <v>0</v>
      </c>
      <c r="I340">
        <f ca="1">(SUMIFS(OFFSET([2]掉落汇总!$C$2:$C$871,,MATCH($B340,[2]掉落汇总!$D$1:$M$1)),[2]掉落汇总!$A$2:$A$871,I$1,[2]掉落汇总!$C$2:$C$871,$Q$1)+SUMIFS(OFFSET([2]掉落汇总!$C$2:$C$871,,MATCH($B340,[2]掉落汇总!$D$1:$M$1)),[2]掉落汇总!$A$2:$A$871,I$1,[2]掉落汇总!$C$2:$C$871,$Q$2)/$Q$3)*宝箱投放计算!H340</f>
        <v>0.8346213292117467</v>
      </c>
      <c r="J340">
        <f ca="1">(SUMIFS(OFFSET([2]掉落汇总!$C$2:$C$871,,MATCH($B340,[2]掉落汇总!$D$1:$M$1)),[2]掉落汇总!$A$2:$A$871,J$1,[2]掉落汇总!$C$2:$C$871,$Q$1)+SUMIFS(OFFSET([2]掉落汇总!$C$2:$C$871,,MATCH($B340,[2]掉落汇总!$D$1:$M$1)),[2]掉落汇总!$A$2:$A$871,J$1,[2]掉落汇总!$C$2:$C$871,$Q$2)/$Q$3)*宝箱投放计算!I340</f>
        <v>2.1441176470588235</v>
      </c>
      <c r="K340">
        <f ca="1">(SUMIFS(OFFSET([2]掉落汇总!$C$2:$C$871,,MATCH($B340,[2]掉落汇总!$D$1:$M$1)),[2]掉落汇总!$A$2:$A$871,K$1,[2]掉落汇总!$C$2:$C$871,$Q$1)+SUMIFS(OFFSET([2]掉落汇总!$C$2:$C$871,,MATCH($B340,[2]掉落汇总!$D$1:$M$1)),[2]掉落汇总!$A$2:$A$871,K$1,[2]掉落汇总!$C$2:$C$871,$Q$2)/$Q$3)*宝箱投放计算!J340</f>
        <v>0</v>
      </c>
      <c r="L340">
        <f ca="1">(SUMIFS(OFFSET([2]掉落汇总!$C$2:$C$871,,MATCH($B340,[2]掉落汇总!$D$1:$M$1)),[2]掉落汇总!$A$2:$A$871,L$1,[2]掉落汇总!$C$2:$C$871,$Q$1)+SUMIFS(OFFSET([2]掉落汇总!$C$2:$C$871,,MATCH($B340,[2]掉落汇总!$D$1:$M$1)),[2]掉落汇总!$A$2:$A$871,L$1,[2]掉落汇总!$C$2:$C$871,$Q$2)/$Q$3)*宝箱投放计算!K340</f>
        <v>0.36522354606582519</v>
      </c>
      <c r="M340">
        <f ca="1">(SUMIFS(OFFSET([2]掉落汇总!$C$2:$C$871,,MATCH($B340,[2]掉落汇总!$D$1:$M$1)),[2]掉落汇总!$A$2:$A$871,M$1,[2]掉落汇总!$C$2:$C$871,$Q$1)+SUMIFS(OFFSET([2]掉落汇总!$C$2:$C$871,,MATCH($B340,[2]掉落汇总!$D$1:$M$1)),[2]掉落汇总!$A$2:$A$871,M$1,[2]掉落汇总!$C$2:$C$871,$Q$2)/$Q$3)*宝箱投放计算!L340</f>
        <v>0.36155552960411075</v>
      </c>
      <c r="N340">
        <f ca="1">(SUMIFS(OFFSET([2]掉落汇总!$C$2:$C$871,,MATCH($B340,[2]掉落汇总!$D$1:$M$1)),[2]掉落汇总!$A$2:$A$871,N$1,[2]掉落汇总!$C$2:$C$871,$Q$1)+SUMIFS(OFFSET([2]掉落汇总!$C$2:$C$871,,MATCH($B340,[2]掉落汇总!$D$1:$M$1)),[2]掉落汇总!$A$2:$A$871,N$1,[2]掉落汇总!$C$2:$C$871,$Q$2)/$Q$3)*宝箱投放计算!M340</f>
        <v>8.4091467912466203E-2</v>
      </c>
      <c r="O340">
        <f ca="1">(SUMIFS(OFFSET([2]掉落汇总!$C$2:$C$871,,MATCH($B340,[2]掉落汇总!$D$1:$M$1)),[2]掉落汇总!$A$2:$A$871,O$1,[2]掉落汇总!$C$2:$C$871,$Q$1)+SUMIFS(OFFSET([2]掉落汇总!$C$2:$C$871,,MATCH($B340,[2]掉落汇总!$D$1:$M$1)),[2]掉落汇总!$A$2:$A$871,O$1,[2]掉落汇总!$C$2:$C$871,$Q$2)/$Q$3)*宝箱投放计算!N340</f>
        <v>0.17426381605486088</v>
      </c>
    </row>
    <row r="341" spans="1:15" x14ac:dyDescent="0.2">
      <c r="A341">
        <f>玩家成长时间线!A341</f>
        <v>340</v>
      </c>
      <c r="B341">
        <f>玩家成长时间线!B341</f>
        <v>9</v>
      </c>
      <c r="C341">
        <f ca="1">SUM($D$2:D341)</f>
        <v>1271.5536418587822</v>
      </c>
      <c r="D341">
        <f t="shared" ca="1" si="5"/>
        <v>3.3850052955072427</v>
      </c>
      <c r="E341">
        <f ca="1">(SUMIFS(OFFSET([2]掉落汇总!$C$2:$C$871,,MATCH($B341,[2]掉落汇总!$D$1:$M$1)),[2]掉落汇总!$A$2:$A$871,E$1,[2]掉落汇总!$C$2:$C$871,$Q$1)+SUMIFS(OFFSET([2]掉落汇总!$C$2:$C$871,,MATCH($B341,[2]掉落汇总!$D$1:$M$1)),[2]掉落汇总!$A$2:$A$871,E$1,[2]掉落汇总!$C$2:$C$871,$Q$2)/$Q$3)*宝箱投放计算!D341</f>
        <v>1.0754303162486367</v>
      </c>
      <c r="F341">
        <f ca="1">(SUMIFS(OFFSET([2]掉落汇总!$C$2:$C$871,,MATCH($B341,[2]掉落汇总!$D$1:$M$1)),[2]掉落汇总!$A$2:$A$871,F$1,[2]掉落汇总!$C$2:$C$871,$Q$1)+SUMIFS(OFFSET([2]掉落汇总!$C$2:$C$871,,MATCH($B341,[2]掉落汇总!$D$1:$M$1)),[2]掉落汇总!$A$2:$A$871,F$1,[2]掉落汇总!$C$2:$C$871,$Q$2)/$Q$3)*宝箱投放计算!E341</f>
        <v>1.3244406196213427</v>
      </c>
      <c r="G341">
        <f ca="1">(SUMIFS(OFFSET([2]掉落汇总!$C$2:$C$871,,MATCH($B341,[2]掉落汇总!$D$1:$M$1)),[2]掉落汇总!$A$2:$A$871,G$1,[2]掉落汇总!$C$2:$C$871,$Q$1)+SUMIFS(OFFSET([2]掉落汇总!$C$2:$C$871,,MATCH($B341,[2]掉落汇总!$D$1:$M$1)),[2]掉落汇总!$A$2:$A$871,G$1,[2]掉落汇总!$C$2:$C$871,$Q$2)/$Q$3)*宝箱投放计算!F341</f>
        <v>0</v>
      </c>
      <c r="H341">
        <f ca="1">(SUMIFS(OFFSET([2]掉落汇总!$C$2:$C$871,,MATCH($B341,[2]掉落汇总!$D$1:$M$1)),[2]掉落汇总!$A$2:$A$871,H$1,[2]掉落汇总!$C$2:$C$871,$Q$1)+SUMIFS(OFFSET([2]掉落汇总!$C$2:$C$871,,MATCH($B341,[2]掉落汇总!$D$1:$M$1)),[2]掉落汇总!$A$2:$A$871,H$1,[2]掉落汇总!$C$2:$C$871,$Q$2)/$Q$3)*宝箱投放计算!G341</f>
        <v>0</v>
      </c>
      <c r="I341">
        <f ca="1">(SUMIFS(OFFSET([2]掉落汇总!$C$2:$C$871,,MATCH($B341,[2]掉落汇总!$D$1:$M$1)),[2]掉落汇总!$A$2:$A$871,I$1,[2]掉落汇总!$C$2:$C$871,$Q$1)+SUMIFS(OFFSET([2]掉落汇总!$C$2:$C$871,,MATCH($B341,[2]掉落汇总!$D$1:$M$1)),[2]掉落汇总!$A$2:$A$871,I$1,[2]掉落汇总!$C$2:$C$871,$Q$2)/$Q$3)*宝箱投放计算!H341</f>
        <v>0</v>
      </c>
      <c r="J341">
        <f ca="1">(SUMIFS(OFFSET([2]掉落汇总!$C$2:$C$871,,MATCH($B341,[2]掉落汇总!$D$1:$M$1)),[2]掉落汇总!$A$2:$A$871,J$1,[2]掉落汇总!$C$2:$C$871,$Q$1)+SUMIFS(OFFSET([2]掉落汇总!$C$2:$C$871,,MATCH($B341,[2]掉落汇总!$D$1:$M$1)),[2]掉落汇总!$A$2:$A$871,J$1,[2]掉落汇总!$C$2:$C$871,$Q$2)/$Q$3)*宝箱投放计算!I341</f>
        <v>0</v>
      </c>
      <c r="K341">
        <f ca="1">(SUMIFS(OFFSET([2]掉落汇总!$C$2:$C$871,,MATCH($B341,[2]掉落汇总!$D$1:$M$1)),[2]掉落汇总!$A$2:$A$871,K$1,[2]掉落汇总!$C$2:$C$871,$Q$1)+SUMIFS(OFFSET([2]掉落汇总!$C$2:$C$871,,MATCH($B341,[2]掉落汇总!$D$1:$M$1)),[2]掉落汇总!$A$2:$A$871,K$1,[2]掉落汇总!$C$2:$C$871,$Q$2)/$Q$3)*宝箱投放计算!J341</f>
        <v>0</v>
      </c>
      <c r="L341">
        <f ca="1">(SUMIFS(OFFSET([2]掉落汇总!$C$2:$C$871,,MATCH($B341,[2]掉落汇总!$D$1:$M$1)),[2]掉落汇总!$A$2:$A$871,L$1,[2]掉落汇总!$C$2:$C$871,$Q$1)+SUMIFS(OFFSET([2]掉落汇总!$C$2:$C$871,,MATCH($B341,[2]掉落汇总!$D$1:$M$1)),[2]掉落汇总!$A$2:$A$871,L$1,[2]掉落汇总!$C$2:$C$871,$Q$2)/$Q$3)*宝箱投放计算!K341</f>
        <v>0.36522354606582519</v>
      </c>
      <c r="M341">
        <f ca="1">(SUMIFS(OFFSET([2]掉落汇总!$C$2:$C$871,,MATCH($B341,[2]掉落汇总!$D$1:$M$1)),[2]掉落汇总!$A$2:$A$871,M$1,[2]掉落汇总!$C$2:$C$871,$Q$1)+SUMIFS(OFFSET([2]掉落汇总!$C$2:$C$871,,MATCH($B341,[2]掉落汇总!$D$1:$M$1)),[2]掉落汇总!$A$2:$A$871,M$1,[2]掉落汇总!$C$2:$C$871,$Q$2)/$Q$3)*宝箱投放计算!L341</f>
        <v>0.36155552960411075</v>
      </c>
      <c r="N341">
        <f ca="1">(SUMIFS(OFFSET([2]掉落汇总!$C$2:$C$871,,MATCH($B341,[2]掉落汇总!$D$1:$M$1)),[2]掉落汇总!$A$2:$A$871,N$1,[2]掉落汇总!$C$2:$C$871,$Q$1)+SUMIFS(OFFSET([2]掉落汇总!$C$2:$C$871,,MATCH($B341,[2]掉落汇总!$D$1:$M$1)),[2]掉落汇总!$A$2:$A$871,N$1,[2]掉落汇总!$C$2:$C$871,$Q$2)/$Q$3)*宝箱投放计算!M341</f>
        <v>8.4091467912466203E-2</v>
      </c>
      <c r="O341">
        <f ca="1">(SUMIFS(OFFSET([2]掉落汇总!$C$2:$C$871,,MATCH($B341,[2]掉落汇总!$D$1:$M$1)),[2]掉落汇总!$A$2:$A$871,O$1,[2]掉落汇总!$C$2:$C$871,$Q$1)+SUMIFS(OFFSET([2]掉落汇总!$C$2:$C$871,,MATCH($B341,[2]掉落汇总!$D$1:$M$1)),[2]掉落汇总!$A$2:$A$871,O$1,[2]掉落汇总!$C$2:$C$871,$Q$2)/$Q$3)*宝箱投放计算!N341</f>
        <v>0.17426381605486088</v>
      </c>
    </row>
    <row r="342" spans="1:15" x14ac:dyDescent="0.2">
      <c r="A342">
        <f>玩家成长时间线!A342</f>
        <v>341</v>
      </c>
      <c r="B342">
        <f>玩家成长时间线!B342</f>
        <v>9</v>
      </c>
      <c r="C342">
        <f ca="1">SUM($D$2:D342)</f>
        <v>1274.9904683102327</v>
      </c>
      <c r="D342">
        <f t="shared" ca="1" si="5"/>
        <v>3.436826451450536</v>
      </c>
      <c r="E342">
        <f ca="1">(SUMIFS(OFFSET([2]掉落汇总!$C$2:$C$871,,MATCH($B342,[2]掉落汇总!$D$1:$M$1)),[2]掉落汇总!$A$2:$A$871,E$1,[2]掉落汇总!$C$2:$C$871,$Q$1)+SUMIFS(OFFSET([2]掉落汇总!$C$2:$C$871,,MATCH($B342,[2]掉落汇总!$D$1:$M$1)),[2]掉落汇总!$A$2:$A$871,E$1,[2]掉落汇总!$C$2:$C$871,$Q$2)/$Q$3)*宝箱投放计算!D342</f>
        <v>1.12725147219193</v>
      </c>
      <c r="F342">
        <f ca="1">(SUMIFS(OFFSET([2]掉落汇总!$C$2:$C$871,,MATCH($B342,[2]掉落汇总!$D$1:$M$1)),[2]掉落汇总!$A$2:$A$871,F$1,[2]掉落汇总!$C$2:$C$871,$Q$1)+SUMIFS(OFFSET([2]掉落汇总!$C$2:$C$871,,MATCH($B342,[2]掉落汇总!$D$1:$M$1)),[2]掉落汇总!$A$2:$A$871,F$1,[2]掉落汇总!$C$2:$C$871,$Q$2)/$Q$3)*宝箱投放计算!E342</f>
        <v>1.3244406196213427</v>
      </c>
      <c r="G342">
        <f ca="1">(SUMIFS(OFFSET([2]掉落汇总!$C$2:$C$871,,MATCH($B342,[2]掉落汇总!$D$1:$M$1)),[2]掉落汇总!$A$2:$A$871,G$1,[2]掉落汇总!$C$2:$C$871,$Q$1)+SUMIFS(OFFSET([2]掉落汇总!$C$2:$C$871,,MATCH($B342,[2]掉落汇总!$D$1:$M$1)),[2]掉落汇总!$A$2:$A$871,G$1,[2]掉落汇总!$C$2:$C$871,$Q$2)/$Q$3)*宝箱投放计算!F342</f>
        <v>0</v>
      </c>
      <c r="H342">
        <f ca="1">(SUMIFS(OFFSET([2]掉落汇总!$C$2:$C$871,,MATCH($B342,[2]掉落汇总!$D$1:$M$1)),[2]掉落汇总!$A$2:$A$871,H$1,[2]掉落汇总!$C$2:$C$871,$Q$1)+SUMIFS(OFFSET([2]掉落汇总!$C$2:$C$871,,MATCH($B342,[2]掉落汇总!$D$1:$M$1)),[2]掉落汇总!$A$2:$A$871,H$1,[2]掉落汇总!$C$2:$C$871,$Q$2)/$Q$3)*宝箱投放计算!G342</f>
        <v>0</v>
      </c>
      <c r="I342">
        <f ca="1">(SUMIFS(OFFSET([2]掉落汇总!$C$2:$C$871,,MATCH($B342,[2]掉落汇总!$D$1:$M$1)),[2]掉落汇总!$A$2:$A$871,I$1,[2]掉落汇总!$C$2:$C$871,$Q$1)+SUMIFS(OFFSET([2]掉落汇总!$C$2:$C$871,,MATCH($B342,[2]掉落汇总!$D$1:$M$1)),[2]掉落汇总!$A$2:$A$871,I$1,[2]掉落汇总!$C$2:$C$871,$Q$2)/$Q$3)*宝箱投放计算!H342</f>
        <v>0</v>
      </c>
      <c r="J342">
        <f ca="1">(SUMIFS(OFFSET([2]掉落汇总!$C$2:$C$871,,MATCH($B342,[2]掉落汇总!$D$1:$M$1)),[2]掉落汇总!$A$2:$A$871,J$1,[2]掉落汇总!$C$2:$C$871,$Q$1)+SUMIFS(OFFSET([2]掉落汇总!$C$2:$C$871,,MATCH($B342,[2]掉落汇总!$D$1:$M$1)),[2]掉落汇总!$A$2:$A$871,J$1,[2]掉落汇总!$C$2:$C$871,$Q$2)/$Q$3)*宝箱投放计算!I342</f>
        <v>0</v>
      </c>
      <c r="K342">
        <f ca="1">(SUMIFS(OFFSET([2]掉落汇总!$C$2:$C$871,,MATCH($B342,[2]掉落汇总!$D$1:$M$1)),[2]掉落汇总!$A$2:$A$871,K$1,[2]掉落汇总!$C$2:$C$871,$Q$1)+SUMIFS(OFFSET([2]掉落汇总!$C$2:$C$871,,MATCH($B342,[2]掉落汇总!$D$1:$M$1)),[2]掉落汇总!$A$2:$A$871,K$1,[2]掉落汇总!$C$2:$C$871,$Q$2)/$Q$3)*宝箱投放计算!J342</f>
        <v>0</v>
      </c>
      <c r="L342">
        <f ca="1">(SUMIFS(OFFSET([2]掉落汇总!$C$2:$C$871,,MATCH($B342,[2]掉落汇总!$D$1:$M$1)),[2]掉落汇总!$A$2:$A$871,L$1,[2]掉落汇总!$C$2:$C$871,$Q$1)+SUMIFS(OFFSET([2]掉落汇总!$C$2:$C$871,,MATCH($B342,[2]掉落汇总!$D$1:$M$1)),[2]掉落汇总!$A$2:$A$871,L$1,[2]掉落汇总!$C$2:$C$871,$Q$2)/$Q$3)*宝箱投放计算!K342</f>
        <v>0.36522354606582519</v>
      </c>
      <c r="M342">
        <f ca="1">(SUMIFS(OFFSET([2]掉落汇总!$C$2:$C$871,,MATCH($B342,[2]掉落汇总!$D$1:$M$1)),[2]掉落汇总!$A$2:$A$871,M$1,[2]掉落汇总!$C$2:$C$871,$Q$1)+SUMIFS(OFFSET([2]掉落汇总!$C$2:$C$871,,MATCH($B342,[2]掉落汇总!$D$1:$M$1)),[2]掉落汇总!$A$2:$A$871,M$1,[2]掉落汇总!$C$2:$C$871,$Q$2)/$Q$3)*宝箱投放计算!L342</f>
        <v>0.36155552960411075</v>
      </c>
      <c r="N342">
        <f ca="1">(SUMIFS(OFFSET([2]掉落汇总!$C$2:$C$871,,MATCH($B342,[2]掉落汇总!$D$1:$M$1)),[2]掉落汇总!$A$2:$A$871,N$1,[2]掉落汇总!$C$2:$C$871,$Q$1)+SUMIFS(OFFSET([2]掉落汇总!$C$2:$C$871,,MATCH($B342,[2]掉落汇总!$D$1:$M$1)),[2]掉落汇总!$A$2:$A$871,N$1,[2]掉落汇总!$C$2:$C$871,$Q$2)/$Q$3)*宝箱投放计算!M342</f>
        <v>8.4091467912466203E-2</v>
      </c>
      <c r="O342">
        <f ca="1">(SUMIFS(OFFSET([2]掉落汇总!$C$2:$C$871,,MATCH($B342,[2]掉落汇总!$D$1:$M$1)),[2]掉落汇总!$A$2:$A$871,O$1,[2]掉落汇总!$C$2:$C$871,$Q$1)+SUMIFS(OFFSET([2]掉落汇总!$C$2:$C$871,,MATCH($B342,[2]掉落汇总!$D$1:$M$1)),[2]掉落汇总!$A$2:$A$871,O$1,[2]掉落汇总!$C$2:$C$871,$Q$2)/$Q$3)*宝箱投放计算!N342</f>
        <v>0.17426381605486088</v>
      </c>
    </row>
    <row r="343" spans="1:15" x14ac:dyDescent="0.2">
      <c r="A343">
        <f>玩家成长时间线!A343</f>
        <v>342</v>
      </c>
      <c r="B343">
        <f>玩家成长时间线!B343</f>
        <v>10</v>
      </c>
      <c r="C343">
        <f ca="1">SUM($D$2:D343)</f>
        <v>1280.478551065645</v>
      </c>
      <c r="D343">
        <f t="shared" ca="1" si="5"/>
        <v>5.4880827554123117</v>
      </c>
      <c r="E343">
        <f ca="1">(SUMIFS(OFFSET([2]掉落汇总!$C$2:$C$871,,MATCH($B343,[2]掉落汇总!$D$1:$M$1)),[2]掉落汇总!$A$2:$A$871,E$1,[2]掉落汇总!$C$2:$C$871,$Q$1)+SUMIFS(OFFSET([2]掉落汇总!$C$2:$C$871,,MATCH($B343,[2]掉落汇总!$D$1:$M$1)),[2]掉落汇总!$A$2:$A$871,E$1,[2]掉落汇总!$C$2:$C$871,$Q$2)/$Q$3)*宝箱投放计算!D343</f>
        <v>1.0466171488690164</v>
      </c>
      <c r="F343">
        <f ca="1">(SUMIFS(OFFSET([2]掉落汇总!$C$2:$C$871,,MATCH($B343,[2]掉落汇总!$D$1:$M$1)),[2]掉落汇总!$A$2:$A$871,F$1,[2]掉落汇总!$C$2:$C$871,$Q$1)+SUMIFS(OFFSET([2]掉落汇总!$C$2:$C$871,,MATCH($B343,[2]掉落汇总!$D$1:$M$1)),[2]掉落汇总!$A$2:$A$871,F$1,[2]掉落汇总!$C$2:$C$871,$Q$2)/$Q$3)*宝箱投放计算!E343</f>
        <v>1.3244406196213427</v>
      </c>
      <c r="G343">
        <f ca="1">(SUMIFS(OFFSET([2]掉落汇总!$C$2:$C$871,,MATCH($B343,[2]掉落汇总!$D$1:$M$1)),[2]掉落汇总!$A$2:$A$871,G$1,[2]掉落汇总!$C$2:$C$871,$Q$1)+SUMIFS(OFFSET([2]掉落汇总!$C$2:$C$871,,MATCH($B343,[2]掉落汇总!$D$1:$M$1)),[2]掉落汇总!$A$2:$A$871,G$1,[2]掉落汇总!$C$2:$C$871,$Q$2)/$Q$3)*宝箱投放计算!F343</f>
        <v>0</v>
      </c>
      <c r="H343">
        <f ca="1">(SUMIFS(OFFSET([2]掉落汇总!$C$2:$C$871,,MATCH($B343,[2]掉落汇总!$D$1:$M$1)),[2]掉落汇总!$A$2:$A$871,H$1,[2]掉落汇总!$C$2:$C$871,$Q$1)+SUMIFS(OFFSET([2]掉落汇总!$C$2:$C$871,,MATCH($B343,[2]掉落汇总!$D$1:$M$1)),[2]掉落汇总!$A$2:$A$871,H$1,[2]掉落汇总!$C$2:$C$871,$Q$2)/$Q$3)*宝箱投放计算!G343</f>
        <v>0</v>
      </c>
      <c r="I343">
        <f ca="1">(SUMIFS(OFFSET([2]掉落汇总!$C$2:$C$871,,MATCH($B343,[2]掉落汇总!$D$1:$M$1)),[2]掉落汇总!$A$2:$A$871,I$1,[2]掉落汇总!$C$2:$C$871,$Q$1)+SUMIFS(OFFSET([2]掉落汇总!$C$2:$C$871,,MATCH($B343,[2]掉落汇总!$D$1:$M$1)),[2]掉落汇总!$A$2:$A$871,I$1,[2]掉落汇总!$C$2:$C$871,$Q$2)/$Q$3)*宝箱投放计算!H343</f>
        <v>0</v>
      </c>
      <c r="J343">
        <f ca="1">(SUMIFS(OFFSET([2]掉落汇总!$C$2:$C$871,,MATCH($B343,[2]掉落汇总!$D$1:$M$1)),[2]掉落汇总!$A$2:$A$871,J$1,[2]掉落汇总!$C$2:$C$871,$Q$1)+SUMIFS(OFFSET([2]掉落汇总!$C$2:$C$871,,MATCH($B343,[2]掉落汇总!$D$1:$M$1)),[2]掉落汇总!$A$2:$A$871,J$1,[2]掉落汇总!$C$2:$C$871,$Q$2)/$Q$3)*宝箱投放计算!I343</f>
        <v>2.1318906272846903</v>
      </c>
      <c r="K343">
        <f ca="1">(SUMIFS(OFFSET([2]掉落汇总!$C$2:$C$871,,MATCH($B343,[2]掉落汇总!$D$1:$M$1)),[2]掉落汇总!$A$2:$A$871,K$1,[2]掉落汇总!$C$2:$C$871,$Q$1)+SUMIFS(OFFSET([2]掉落汇总!$C$2:$C$871,,MATCH($B343,[2]掉落汇总!$D$1:$M$1)),[2]掉落汇总!$A$2:$A$871,K$1,[2]掉落汇总!$C$2:$C$871,$Q$2)/$Q$3)*宝箱投放计算!J343</f>
        <v>0</v>
      </c>
      <c r="L343">
        <f ca="1">(SUMIFS(OFFSET([2]掉落汇总!$C$2:$C$871,,MATCH($B343,[2]掉落汇总!$D$1:$M$1)),[2]掉落汇总!$A$2:$A$871,L$1,[2]掉落汇总!$C$2:$C$871,$Q$1)+SUMIFS(OFFSET([2]掉落汇总!$C$2:$C$871,,MATCH($B343,[2]掉落汇总!$D$1:$M$1)),[2]掉落汇总!$A$2:$A$871,L$1,[2]掉落汇总!$C$2:$C$871,$Q$2)/$Q$3)*宝箱投放计算!K343</f>
        <v>0.36522354606582519</v>
      </c>
      <c r="M343">
        <f ca="1">(SUMIFS(OFFSET([2]掉落汇总!$C$2:$C$871,,MATCH($B343,[2]掉落汇总!$D$1:$M$1)),[2]掉落汇总!$A$2:$A$871,M$1,[2]掉落汇总!$C$2:$C$871,$Q$1)+SUMIFS(OFFSET([2]掉落汇总!$C$2:$C$871,,MATCH($B343,[2]掉落汇总!$D$1:$M$1)),[2]掉落汇总!$A$2:$A$871,M$1,[2]掉落汇总!$C$2:$C$871,$Q$2)/$Q$3)*宝箱投放计算!L343</f>
        <v>0.36155552960411075</v>
      </c>
      <c r="N343">
        <f ca="1">(SUMIFS(OFFSET([2]掉落汇总!$C$2:$C$871,,MATCH($B343,[2]掉落汇总!$D$1:$M$1)),[2]掉落汇总!$A$2:$A$871,N$1,[2]掉落汇总!$C$2:$C$871,$Q$1)+SUMIFS(OFFSET([2]掉落汇总!$C$2:$C$871,,MATCH($B343,[2]掉落汇总!$D$1:$M$1)),[2]掉落汇总!$A$2:$A$871,N$1,[2]掉落汇总!$C$2:$C$871,$Q$2)/$Q$3)*宝箱投放计算!M343</f>
        <v>8.4091467912466203E-2</v>
      </c>
      <c r="O343">
        <f ca="1">(SUMIFS(OFFSET([2]掉落汇总!$C$2:$C$871,,MATCH($B343,[2]掉落汇总!$D$1:$M$1)),[2]掉落汇总!$A$2:$A$871,O$1,[2]掉落汇总!$C$2:$C$871,$Q$1)+SUMIFS(OFFSET([2]掉落汇总!$C$2:$C$871,,MATCH($B343,[2]掉落汇总!$D$1:$M$1)),[2]掉落汇总!$A$2:$A$871,O$1,[2]掉落汇总!$C$2:$C$871,$Q$2)/$Q$3)*宝箱投放计算!N343</f>
        <v>0.17426381605486088</v>
      </c>
    </row>
    <row r="344" spans="1:15" x14ac:dyDescent="0.2">
      <c r="A344">
        <f>玩家成长时间线!A344</f>
        <v>343</v>
      </c>
      <c r="B344">
        <f>玩家成长时间线!B344</f>
        <v>10</v>
      </c>
      <c r="C344">
        <f ca="1">SUM($D$2:D344)</f>
        <v>1283.8392881701009</v>
      </c>
      <c r="D344">
        <f t="shared" ca="1" si="5"/>
        <v>3.3607371044558705</v>
      </c>
      <c r="E344">
        <f ca="1">(SUMIFS(OFFSET([2]掉落汇总!$C$2:$C$871,,MATCH($B344,[2]掉落汇总!$D$1:$M$1)),[2]掉落汇总!$A$2:$A$871,E$1,[2]掉落汇总!$C$2:$C$871,$Q$1)+SUMIFS(OFFSET([2]掉落汇总!$C$2:$C$871,,MATCH($B344,[2]掉落汇总!$D$1:$M$1)),[2]掉落汇总!$A$2:$A$871,E$1,[2]掉落汇总!$C$2:$C$871,$Q$2)/$Q$3)*宝箱投放计算!D344</f>
        <v>1.0511621251972647</v>
      </c>
      <c r="F344">
        <f ca="1">(SUMIFS(OFFSET([2]掉落汇总!$C$2:$C$871,,MATCH($B344,[2]掉落汇总!$D$1:$M$1)),[2]掉落汇总!$A$2:$A$871,F$1,[2]掉落汇总!$C$2:$C$871,$Q$1)+SUMIFS(OFFSET([2]掉落汇总!$C$2:$C$871,,MATCH($B344,[2]掉落汇总!$D$1:$M$1)),[2]掉落汇总!$A$2:$A$871,F$1,[2]掉落汇总!$C$2:$C$871,$Q$2)/$Q$3)*宝箱投放计算!E344</f>
        <v>1.3244406196213427</v>
      </c>
      <c r="G344">
        <f ca="1">(SUMIFS(OFFSET([2]掉落汇总!$C$2:$C$871,,MATCH($B344,[2]掉落汇总!$D$1:$M$1)),[2]掉落汇总!$A$2:$A$871,G$1,[2]掉落汇总!$C$2:$C$871,$Q$1)+SUMIFS(OFFSET([2]掉落汇总!$C$2:$C$871,,MATCH($B344,[2]掉落汇总!$D$1:$M$1)),[2]掉落汇总!$A$2:$A$871,G$1,[2]掉落汇总!$C$2:$C$871,$Q$2)/$Q$3)*宝箱投放计算!F344</f>
        <v>0</v>
      </c>
      <c r="H344">
        <f ca="1">(SUMIFS(OFFSET([2]掉落汇总!$C$2:$C$871,,MATCH($B344,[2]掉落汇总!$D$1:$M$1)),[2]掉落汇总!$A$2:$A$871,H$1,[2]掉落汇总!$C$2:$C$871,$Q$1)+SUMIFS(OFFSET([2]掉落汇总!$C$2:$C$871,,MATCH($B344,[2]掉落汇总!$D$1:$M$1)),[2]掉落汇总!$A$2:$A$871,H$1,[2]掉落汇总!$C$2:$C$871,$Q$2)/$Q$3)*宝箱投放计算!G344</f>
        <v>0</v>
      </c>
      <c r="I344">
        <f ca="1">(SUMIFS(OFFSET([2]掉落汇总!$C$2:$C$871,,MATCH($B344,[2]掉落汇总!$D$1:$M$1)),[2]掉落汇总!$A$2:$A$871,I$1,[2]掉落汇总!$C$2:$C$871,$Q$1)+SUMIFS(OFFSET([2]掉落汇总!$C$2:$C$871,,MATCH($B344,[2]掉落汇总!$D$1:$M$1)),[2]掉落汇总!$A$2:$A$871,I$1,[2]掉落汇总!$C$2:$C$871,$Q$2)/$Q$3)*宝箱投放计算!H344</f>
        <v>0</v>
      </c>
      <c r="J344">
        <f ca="1">(SUMIFS(OFFSET([2]掉落汇总!$C$2:$C$871,,MATCH($B344,[2]掉落汇总!$D$1:$M$1)),[2]掉落汇总!$A$2:$A$871,J$1,[2]掉落汇总!$C$2:$C$871,$Q$1)+SUMIFS(OFFSET([2]掉落汇总!$C$2:$C$871,,MATCH($B344,[2]掉落汇总!$D$1:$M$1)),[2]掉落汇总!$A$2:$A$871,J$1,[2]掉落汇总!$C$2:$C$871,$Q$2)/$Q$3)*宝箱投放计算!I344</f>
        <v>0</v>
      </c>
      <c r="K344">
        <f ca="1">(SUMIFS(OFFSET([2]掉落汇总!$C$2:$C$871,,MATCH($B344,[2]掉落汇总!$D$1:$M$1)),[2]掉落汇总!$A$2:$A$871,K$1,[2]掉落汇总!$C$2:$C$871,$Q$1)+SUMIFS(OFFSET([2]掉落汇总!$C$2:$C$871,,MATCH($B344,[2]掉落汇总!$D$1:$M$1)),[2]掉落汇总!$A$2:$A$871,K$1,[2]掉落汇总!$C$2:$C$871,$Q$2)/$Q$3)*宝箱投放计算!J344</f>
        <v>0</v>
      </c>
      <c r="L344">
        <f ca="1">(SUMIFS(OFFSET([2]掉落汇总!$C$2:$C$871,,MATCH($B344,[2]掉落汇总!$D$1:$M$1)),[2]掉落汇总!$A$2:$A$871,L$1,[2]掉落汇总!$C$2:$C$871,$Q$1)+SUMIFS(OFFSET([2]掉落汇总!$C$2:$C$871,,MATCH($B344,[2]掉落汇总!$D$1:$M$1)),[2]掉落汇总!$A$2:$A$871,L$1,[2]掉落汇总!$C$2:$C$871,$Q$2)/$Q$3)*宝箱投放计算!K344</f>
        <v>0.36522354606582519</v>
      </c>
      <c r="M344">
        <f ca="1">(SUMIFS(OFFSET([2]掉落汇总!$C$2:$C$871,,MATCH($B344,[2]掉落汇总!$D$1:$M$1)),[2]掉落汇总!$A$2:$A$871,M$1,[2]掉落汇总!$C$2:$C$871,$Q$1)+SUMIFS(OFFSET([2]掉落汇总!$C$2:$C$871,,MATCH($B344,[2]掉落汇总!$D$1:$M$1)),[2]掉落汇总!$A$2:$A$871,M$1,[2]掉落汇总!$C$2:$C$871,$Q$2)/$Q$3)*宝箱投放计算!L344</f>
        <v>0.36155552960411075</v>
      </c>
      <c r="N344">
        <f ca="1">(SUMIFS(OFFSET([2]掉落汇总!$C$2:$C$871,,MATCH($B344,[2]掉落汇总!$D$1:$M$1)),[2]掉落汇总!$A$2:$A$871,N$1,[2]掉落汇总!$C$2:$C$871,$Q$1)+SUMIFS(OFFSET([2]掉落汇总!$C$2:$C$871,,MATCH($B344,[2]掉落汇总!$D$1:$M$1)),[2]掉落汇总!$A$2:$A$871,N$1,[2]掉落汇总!$C$2:$C$871,$Q$2)/$Q$3)*宝箱投放计算!M344</f>
        <v>8.4091467912466203E-2</v>
      </c>
      <c r="O344">
        <f ca="1">(SUMIFS(OFFSET([2]掉落汇总!$C$2:$C$871,,MATCH($B344,[2]掉落汇总!$D$1:$M$1)),[2]掉落汇总!$A$2:$A$871,O$1,[2]掉落汇总!$C$2:$C$871,$Q$1)+SUMIFS(OFFSET([2]掉落汇总!$C$2:$C$871,,MATCH($B344,[2]掉落汇总!$D$1:$M$1)),[2]掉落汇总!$A$2:$A$871,O$1,[2]掉落汇总!$C$2:$C$871,$Q$2)/$Q$3)*宝箱投放计算!N344</f>
        <v>0.17426381605486088</v>
      </c>
    </row>
    <row r="345" spans="1:15" x14ac:dyDescent="0.2">
      <c r="A345">
        <f>玩家成长时间线!A345</f>
        <v>344</v>
      </c>
      <c r="B345">
        <f>玩家成长时间线!B345</f>
        <v>10</v>
      </c>
      <c r="C345">
        <f ca="1">SUM($D$2:D345)</f>
        <v>1287.2045702508849</v>
      </c>
      <c r="D345">
        <f t="shared" ca="1" si="5"/>
        <v>3.3652820807841186</v>
      </c>
      <c r="E345">
        <f ca="1">(SUMIFS(OFFSET([2]掉落汇总!$C$2:$C$871,,MATCH($B345,[2]掉落汇总!$D$1:$M$1)),[2]掉落汇总!$A$2:$A$871,E$1,[2]掉落汇总!$C$2:$C$871,$Q$1)+SUMIFS(OFFSET([2]掉落汇总!$C$2:$C$871,,MATCH($B345,[2]掉落汇总!$D$1:$M$1)),[2]掉落汇总!$A$2:$A$871,E$1,[2]掉落汇总!$C$2:$C$871,$Q$2)/$Q$3)*宝箱投放计算!D345</f>
        <v>1.0557071015255128</v>
      </c>
      <c r="F345">
        <f ca="1">(SUMIFS(OFFSET([2]掉落汇总!$C$2:$C$871,,MATCH($B345,[2]掉落汇总!$D$1:$M$1)),[2]掉落汇总!$A$2:$A$871,F$1,[2]掉落汇总!$C$2:$C$871,$Q$1)+SUMIFS(OFFSET([2]掉落汇总!$C$2:$C$871,,MATCH($B345,[2]掉落汇总!$D$1:$M$1)),[2]掉落汇总!$A$2:$A$871,F$1,[2]掉落汇总!$C$2:$C$871,$Q$2)/$Q$3)*宝箱投放计算!E345</f>
        <v>1.3244406196213427</v>
      </c>
      <c r="G345">
        <f ca="1">(SUMIFS(OFFSET([2]掉落汇总!$C$2:$C$871,,MATCH($B345,[2]掉落汇总!$D$1:$M$1)),[2]掉落汇总!$A$2:$A$871,G$1,[2]掉落汇总!$C$2:$C$871,$Q$1)+SUMIFS(OFFSET([2]掉落汇总!$C$2:$C$871,,MATCH($B345,[2]掉落汇总!$D$1:$M$1)),[2]掉落汇总!$A$2:$A$871,G$1,[2]掉落汇总!$C$2:$C$871,$Q$2)/$Q$3)*宝箱投放计算!F345</f>
        <v>0</v>
      </c>
      <c r="H345">
        <f ca="1">(SUMIFS(OFFSET([2]掉落汇总!$C$2:$C$871,,MATCH($B345,[2]掉落汇总!$D$1:$M$1)),[2]掉落汇总!$A$2:$A$871,H$1,[2]掉落汇总!$C$2:$C$871,$Q$1)+SUMIFS(OFFSET([2]掉落汇总!$C$2:$C$871,,MATCH($B345,[2]掉落汇总!$D$1:$M$1)),[2]掉落汇总!$A$2:$A$871,H$1,[2]掉落汇总!$C$2:$C$871,$Q$2)/$Q$3)*宝箱投放计算!G345</f>
        <v>0</v>
      </c>
      <c r="I345">
        <f ca="1">(SUMIFS(OFFSET([2]掉落汇总!$C$2:$C$871,,MATCH($B345,[2]掉落汇总!$D$1:$M$1)),[2]掉落汇总!$A$2:$A$871,I$1,[2]掉落汇总!$C$2:$C$871,$Q$1)+SUMIFS(OFFSET([2]掉落汇总!$C$2:$C$871,,MATCH($B345,[2]掉落汇总!$D$1:$M$1)),[2]掉落汇总!$A$2:$A$871,I$1,[2]掉落汇总!$C$2:$C$871,$Q$2)/$Q$3)*宝箱投放计算!H345</f>
        <v>0</v>
      </c>
      <c r="J345">
        <f ca="1">(SUMIFS(OFFSET([2]掉落汇总!$C$2:$C$871,,MATCH($B345,[2]掉落汇总!$D$1:$M$1)),[2]掉落汇总!$A$2:$A$871,J$1,[2]掉落汇总!$C$2:$C$871,$Q$1)+SUMIFS(OFFSET([2]掉落汇总!$C$2:$C$871,,MATCH($B345,[2]掉落汇总!$D$1:$M$1)),[2]掉落汇总!$A$2:$A$871,J$1,[2]掉落汇总!$C$2:$C$871,$Q$2)/$Q$3)*宝箱投放计算!I345</f>
        <v>0</v>
      </c>
      <c r="K345">
        <f ca="1">(SUMIFS(OFFSET([2]掉落汇总!$C$2:$C$871,,MATCH($B345,[2]掉落汇总!$D$1:$M$1)),[2]掉落汇总!$A$2:$A$871,K$1,[2]掉落汇总!$C$2:$C$871,$Q$1)+SUMIFS(OFFSET([2]掉落汇总!$C$2:$C$871,,MATCH($B345,[2]掉落汇总!$D$1:$M$1)),[2]掉落汇总!$A$2:$A$871,K$1,[2]掉落汇总!$C$2:$C$871,$Q$2)/$Q$3)*宝箱投放计算!J345</f>
        <v>0</v>
      </c>
      <c r="L345">
        <f ca="1">(SUMIFS(OFFSET([2]掉落汇总!$C$2:$C$871,,MATCH($B345,[2]掉落汇总!$D$1:$M$1)),[2]掉落汇总!$A$2:$A$871,L$1,[2]掉落汇总!$C$2:$C$871,$Q$1)+SUMIFS(OFFSET([2]掉落汇总!$C$2:$C$871,,MATCH($B345,[2]掉落汇总!$D$1:$M$1)),[2]掉落汇总!$A$2:$A$871,L$1,[2]掉落汇总!$C$2:$C$871,$Q$2)/$Q$3)*宝箱投放计算!K345</f>
        <v>0.36522354606582519</v>
      </c>
      <c r="M345">
        <f ca="1">(SUMIFS(OFFSET([2]掉落汇总!$C$2:$C$871,,MATCH($B345,[2]掉落汇总!$D$1:$M$1)),[2]掉落汇总!$A$2:$A$871,M$1,[2]掉落汇总!$C$2:$C$871,$Q$1)+SUMIFS(OFFSET([2]掉落汇总!$C$2:$C$871,,MATCH($B345,[2]掉落汇总!$D$1:$M$1)),[2]掉落汇总!$A$2:$A$871,M$1,[2]掉落汇总!$C$2:$C$871,$Q$2)/$Q$3)*宝箱投放计算!L345</f>
        <v>0.36155552960411075</v>
      </c>
      <c r="N345">
        <f ca="1">(SUMIFS(OFFSET([2]掉落汇总!$C$2:$C$871,,MATCH($B345,[2]掉落汇总!$D$1:$M$1)),[2]掉落汇总!$A$2:$A$871,N$1,[2]掉落汇总!$C$2:$C$871,$Q$1)+SUMIFS(OFFSET([2]掉落汇总!$C$2:$C$871,,MATCH($B345,[2]掉落汇总!$D$1:$M$1)),[2]掉落汇总!$A$2:$A$871,N$1,[2]掉落汇总!$C$2:$C$871,$Q$2)/$Q$3)*宝箱投放计算!M345</f>
        <v>8.4091467912466203E-2</v>
      </c>
      <c r="O345">
        <f ca="1">(SUMIFS(OFFSET([2]掉落汇总!$C$2:$C$871,,MATCH($B345,[2]掉落汇总!$D$1:$M$1)),[2]掉落汇总!$A$2:$A$871,O$1,[2]掉落汇总!$C$2:$C$871,$Q$1)+SUMIFS(OFFSET([2]掉落汇总!$C$2:$C$871,,MATCH($B345,[2]掉落汇总!$D$1:$M$1)),[2]掉落汇总!$A$2:$A$871,O$1,[2]掉落汇总!$C$2:$C$871,$Q$2)/$Q$3)*宝箱投放计算!N345</f>
        <v>0.17426381605486088</v>
      </c>
    </row>
    <row r="346" spans="1:15" x14ac:dyDescent="0.2">
      <c r="A346">
        <f>玩家成长时间线!A346</f>
        <v>345</v>
      </c>
      <c r="B346">
        <f>玩家成长时间线!B346</f>
        <v>10</v>
      </c>
      <c r="C346">
        <f ca="1">SUM($D$2:D346)</f>
        <v>1290.6652968345622</v>
      </c>
      <c r="D346">
        <f t="shared" ca="1" si="5"/>
        <v>3.4607265836773329</v>
      </c>
      <c r="E346">
        <f ca="1">(SUMIFS(OFFSET([2]掉落汇总!$C$2:$C$871,,MATCH($B346,[2]掉落汇总!$D$1:$M$1)),[2]掉落汇总!$A$2:$A$871,E$1,[2]掉落汇总!$C$2:$C$871,$Q$1)+SUMIFS(OFFSET([2]掉落汇总!$C$2:$C$871,,MATCH($B346,[2]掉落汇总!$D$1:$M$1)),[2]掉落汇总!$A$2:$A$871,E$1,[2]掉落汇总!$C$2:$C$871,$Q$2)/$Q$3)*宝箱投放计算!D346</f>
        <v>1.1511516044187269</v>
      </c>
      <c r="F346">
        <f ca="1">(SUMIFS(OFFSET([2]掉落汇总!$C$2:$C$871,,MATCH($B346,[2]掉落汇总!$D$1:$M$1)),[2]掉落汇总!$A$2:$A$871,F$1,[2]掉落汇总!$C$2:$C$871,$Q$1)+SUMIFS(OFFSET([2]掉落汇总!$C$2:$C$871,,MATCH($B346,[2]掉落汇总!$D$1:$M$1)),[2]掉落汇总!$A$2:$A$871,F$1,[2]掉落汇总!$C$2:$C$871,$Q$2)/$Q$3)*宝箱投放计算!E346</f>
        <v>1.3244406196213427</v>
      </c>
      <c r="G346">
        <f ca="1">(SUMIFS(OFFSET([2]掉落汇总!$C$2:$C$871,,MATCH($B346,[2]掉落汇总!$D$1:$M$1)),[2]掉落汇总!$A$2:$A$871,G$1,[2]掉落汇总!$C$2:$C$871,$Q$1)+SUMIFS(OFFSET([2]掉落汇总!$C$2:$C$871,,MATCH($B346,[2]掉落汇总!$D$1:$M$1)),[2]掉落汇总!$A$2:$A$871,G$1,[2]掉落汇总!$C$2:$C$871,$Q$2)/$Q$3)*宝箱投放计算!F346</f>
        <v>0</v>
      </c>
      <c r="H346">
        <f ca="1">(SUMIFS(OFFSET([2]掉落汇总!$C$2:$C$871,,MATCH($B346,[2]掉落汇总!$D$1:$M$1)),[2]掉落汇总!$A$2:$A$871,H$1,[2]掉落汇总!$C$2:$C$871,$Q$1)+SUMIFS(OFFSET([2]掉落汇总!$C$2:$C$871,,MATCH($B346,[2]掉落汇总!$D$1:$M$1)),[2]掉落汇总!$A$2:$A$871,H$1,[2]掉落汇总!$C$2:$C$871,$Q$2)/$Q$3)*宝箱投放计算!G346</f>
        <v>0</v>
      </c>
      <c r="I346">
        <f ca="1">(SUMIFS(OFFSET([2]掉落汇总!$C$2:$C$871,,MATCH($B346,[2]掉落汇总!$D$1:$M$1)),[2]掉落汇总!$A$2:$A$871,I$1,[2]掉落汇总!$C$2:$C$871,$Q$1)+SUMIFS(OFFSET([2]掉落汇总!$C$2:$C$871,,MATCH($B346,[2]掉落汇总!$D$1:$M$1)),[2]掉落汇总!$A$2:$A$871,I$1,[2]掉落汇总!$C$2:$C$871,$Q$2)/$Q$3)*宝箱投放计算!H346</f>
        <v>0</v>
      </c>
      <c r="J346">
        <f ca="1">(SUMIFS(OFFSET([2]掉落汇总!$C$2:$C$871,,MATCH($B346,[2]掉落汇总!$D$1:$M$1)),[2]掉落汇总!$A$2:$A$871,J$1,[2]掉落汇总!$C$2:$C$871,$Q$1)+SUMIFS(OFFSET([2]掉落汇总!$C$2:$C$871,,MATCH($B346,[2]掉落汇总!$D$1:$M$1)),[2]掉落汇总!$A$2:$A$871,J$1,[2]掉落汇总!$C$2:$C$871,$Q$2)/$Q$3)*宝箱投放计算!I346</f>
        <v>0</v>
      </c>
      <c r="K346">
        <f ca="1">(SUMIFS(OFFSET([2]掉落汇总!$C$2:$C$871,,MATCH($B346,[2]掉落汇总!$D$1:$M$1)),[2]掉落汇总!$A$2:$A$871,K$1,[2]掉落汇总!$C$2:$C$871,$Q$1)+SUMIFS(OFFSET([2]掉落汇总!$C$2:$C$871,,MATCH($B346,[2]掉落汇总!$D$1:$M$1)),[2]掉落汇总!$A$2:$A$871,K$1,[2]掉落汇总!$C$2:$C$871,$Q$2)/$Q$3)*宝箱投放计算!J346</f>
        <v>0</v>
      </c>
      <c r="L346">
        <f ca="1">(SUMIFS(OFFSET([2]掉落汇总!$C$2:$C$871,,MATCH($B346,[2]掉落汇总!$D$1:$M$1)),[2]掉落汇总!$A$2:$A$871,L$1,[2]掉落汇总!$C$2:$C$871,$Q$1)+SUMIFS(OFFSET([2]掉落汇总!$C$2:$C$871,,MATCH($B346,[2]掉落汇总!$D$1:$M$1)),[2]掉落汇总!$A$2:$A$871,L$1,[2]掉落汇总!$C$2:$C$871,$Q$2)/$Q$3)*宝箱投放计算!K346</f>
        <v>0.36522354606582519</v>
      </c>
      <c r="M346">
        <f ca="1">(SUMIFS(OFFSET([2]掉落汇总!$C$2:$C$871,,MATCH($B346,[2]掉落汇总!$D$1:$M$1)),[2]掉落汇总!$A$2:$A$871,M$1,[2]掉落汇总!$C$2:$C$871,$Q$1)+SUMIFS(OFFSET([2]掉落汇总!$C$2:$C$871,,MATCH($B346,[2]掉落汇总!$D$1:$M$1)),[2]掉落汇总!$A$2:$A$871,M$1,[2]掉落汇总!$C$2:$C$871,$Q$2)/$Q$3)*宝箱投放计算!L346</f>
        <v>0.36155552960411075</v>
      </c>
      <c r="N346">
        <f ca="1">(SUMIFS(OFFSET([2]掉落汇总!$C$2:$C$871,,MATCH($B346,[2]掉落汇总!$D$1:$M$1)),[2]掉落汇总!$A$2:$A$871,N$1,[2]掉落汇总!$C$2:$C$871,$Q$1)+SUMIFS(OFFSET([2]掉落汇总!$C$2:$C$871,,MATCH($B346,[2]掉落汇总!$D$1:$M$1)),[2]掉落汇总!$A$2:$A$871,N$1,[2]掉落汇总!$C$2:$C$871,$Q$2)/$Q$3)*宝箱投放计算!M346</f>
        <v>8.4091467912466203E-2</v>
      </c>
      <c r="O346">
        <f ca="1">(SUMIFS(OFFSET([2]掉落汇总!$C$2:$C$871,,MATCH($B346,[2]掉落汇总!$D$1:$M$1)),[2]掉落汇总!$A$2:$A$871,O$1,[2]掉落汇总!$C$2:$C$871,$Q$1)+SUMIFS(OFFSET([2]掉落汇总!$C$2:$C$871,,MATCH($B346,[2]掉落汇总!$D$1:$M$1)),[2]掉落汇总!$A$2:$A$871,O$1,[2]掉落汇总!$C$2:$C$871,$Q$2)/$Q$3)*宝箱投放计算!N346</f>
        <v>0.17426381605486088</v>
      </c>
    </row>
    <row r="347" spans="1:15" x14ac:dyDescent="0.2">
      <c r="A347">
        <f>玩家成长时间线!A347</f>
        <v>346</v>
      </c>
      <c r="B347">
        <f>玩家成长时间线!B347</f>
        <v>10</v>
      </c>
      <c r="C347">
        <f ca="1">SUM($D$2:D347)</f>
        <v>1294.0396688680028</v>
      </c>
      <c r="D347">
        <f t="shared" ca="1" si="5"/>
        <v>3.3743720334406153</v>
      </c>
      <c r="E347">
        <f ca="1">(SUMIFS(OFFSET([2]掉落汇总!$C$2:$C$871,,MATCH($B347,[2]掉落汇总!$D$1:$M$1)),[2]掉落汇总!$A$2:$A$871,E$1,[2]掉落汇总!$C$2:$C$871,$Q$1)+SUMIFS(OFFSET([2]掉落汇总!$C$2:$C$871,,MATCH($B347,[2]掉落汇总!$D$1:$M$1)),[2]掉落汇总!$A$2:$A$871,E$1,[2]掉落汇总!$C$2:$C$871,$Q$2)/$Q$3)*宝箱投放计算!D347</f>
        <v>1.0647970541820095</v>
      </c>
      <c r="F347">
        <f ca="1">(SUMIFS(OFFSET([2]掉落汇总!$C$2:$C$871,,MATCH($B347,[2]掉落汇总!$D$1:$M$1)),[2]掉落汇总!$A$2:$A$871,F$1,[2]掉落汇总!$C$2:$C$871,$Q$1)+SUMIFS(OFFSET([2]掉落汇总!$C$2:$C$871,,MATCH($B347,[2]掉落汇总!$D$1:$M$1)),[2]掉落汇总!$A$2:$A$871,F$1,[2]掉落汇总!$C$2:$C$871,$Q$2)/$Q$3)*宝箱投放计算!E347</f>
        <v>1.3244406196213427</v>
      </c>
      <c r="G347">
        <f ca="1">(SUMIFS(OFFSET([2]掉落汇总!$C$2:$C$871,,MATCH($B347,[2]掉落汇总!$D$1:$M$1)),[2]掉落汇总!$A$2:$A$871,G$1,[2]掉落汇总!$C$2:$C$871,$Q$1)+SUMIFS(OFFSET([2]掉落汇总!$C$2:$C$871,,MATCH($B347,[2]掉落汇总!$D$1:$M$1)),[2]掉落汇总!$A$2:$A$871,G$1,[2]掉落汇总!$C$2:$C$871,$Q$2)/$Q$3)*宝箱投放计算!F347</f>
        <v>0</v>
      </c>
      <c r="H347">
        <f ca="1">(SUMIFS(OFFSET([2]掉落汇总!$C$2:$C$871,,MATCH($B347,[2]掉落汇总!$D$1:$M$1)),[2]掉落汇总!$A$2:$A$871,H$1,[2]掉落汇总!$C$2:$C$871,$Q$1)+SUMIFS(OFFSET([2]掉落汇总!$C$2:$C$871,,MATCH($B347,[2]掉落汇总!$D$1:$M$1)),[2]掉落汇总!$A$2:$A$871,H$1,[2]掉落汇总!$C$2:$C$871,$Q$2)/$Q$3)*宝箱投放计算!G347</f>
        <v>0</v>
      </c>
      <c r="I347">
        <f ca="1">(SUMIFS(OFFSET([2]掉落汇总!$C$2:$C$871,,MATCH($B347,[2]掉落汇总!$D$1:$M$1)),[2]掉落汇总!$A$2:$A$871,I$1,[2]掉落汇总!$C$2:$C$871,$Q$1)+SUMIFS(OFFSET([2]掉落汇总!$C$2:$C$871,,MATCH($B347,[2]掉落汇总!$D$1:$M$1)),[2]掉落汇总!$A$2:$A$871,I$1,[2]掉落汇总!$C$2:$C$871,$Q$2)/$Q$3)*宝箱投放计算!H347</f>
        <v>0</v>
      </c>
      <c r="J347">
        <f ca="1">(SUMIFS(OFFSET([2]掉落汇总!$C$2:$C$871,,MATCH($B347,[2]掉落汇总!$D$1:$M$1)),[2]掉落汇总!$A$2:$A$871,J$1,[2]掉落汇总!$C$2:$C$871,$Q$1)+SUMIFS(OFFSET([2]掉落汇总!$C$2:$C$871,,MATCH($B347,[2]掉落汇总!$D$1:$M$1)),[2]掉落汇总!$A$2:$A$871,J$1,[2]掉落汇总!$C$2:$C$871,$Q$2)/$Q$3)*宝箱投放计算!I347</f>
        <v>0</v>
      </c>
      <c r="K347">
        <f ca="1">(SUMIFS(OFFSET([2]掉落汇总!$C$2:$C$871,,MATCH($B347,[2]掉落汇总!$D$1:$M$1)),[2]掉落汇总!$A$2:$A$871,K$1,[2]掉落汇总!$C$2:$C$871,$Q$1)+SUMIFS(OFFSET([2]掉落汇总!$C$2:$C$871,,MATCH($B347,[2]掉落汇总!$D$1:$M$1)),[2]掉落汇总!$A$2:$A$871,K$1,[2]掉落汇总!$C$2:$C$871,$Q$2)/$Q$3)*宝箱投放计算!J347</f>
        <v>0</v>
      </c>
      <c r="L347">
        <f ca="1">(SUMIFS(OFFSET([2]掉落汇总!$C$2:$C$871,,MATCH($B347,[2]掉落汇总!$D$1:$M$1)),[2]掉落汇总!$A$2:$A$871,L$1,[2]掉落汇总!$C$2:$C$871,$Q$1)+SUMIFS(OFFSET([2]掉落汇总!$C$2:$C$871,,MATCH($B347,[2]掉落汇总!$D$1:$M$1)),[2]掉落汇总!$A$2:$A$871,L$1,[2]掉落汇总!$C$2:$C$871,$Q$2)/$Q$3)*宝箱投放计算!K347</f>
        <v>0.36522354606582519</v>
      </c>
      <c r="M347">
        <f ca="1">(SUMIFS(OFFSET([2]掉落汇总!$C$2:$C$871,,MATCH($B347,[2]掉落汇总!$D$1:$M$1)),[2]掉落汇总!$A$2:$A$871,M$1,[2]掉落汇总!$C$2:$C$871,$Q$1)+SUMIFS(OFFSET([2]掉落汇总!$C$2:$C$871,,MATCH($B347,[2]掉落汇总!$D$1:$M$1)),[2]掉落汇总!$A$2:$A$871,M$1,[2]掉落汇总!$C$2:$C$871,$Q$2)/$Q$3)*宝箱投放计算!L347</f>
        <v>0.36155552960411075</v>
      </c>
      <c r="N347">
        <f ca="1">(SUMIFS(OFFSET([2]掉落汇总!$C$2:$C$871,,MATCH($B347,[2]掉落汇总!$D$1:$M$1)),[2]掉落汇总!$A$2:$A$871,N$1,[2]掉落汇总!$C$2:$C$871,$Q$1)+SUMIFS(OFFSET([2]掉落汇总!$C$2:$C$871,,MATCH($B347,[2]掉落汇总!$D$1:$M$1)),[2]掉落汇总!$A$2:$A$871,N$1,[2]掉落汇总!$C$2:$C$871,$Q$2)/$Q$3)*宝箱投放计算!M347</f>
        <v>8.4091467912466203E-2</v>
      </c>
      <c r="O347">
        <f ca="1">(SUMIFS(OFFSET([2]掉落汇总!$C$2:$C$871,,MATCH($B347,[2]掉落汇总!$D$1:$M$1)),[2]掉落汇总!$A$2:$A$871,O$1,[2]掉落汇总!$C$2:$C$871,$Q$1)+SUMIFS(OFFSET([2]掉落汇总!$C$2:$C$871,,MATCH($B347,[2]掉落汇总!$D$1:$M$1)),[2]掉落汇总!$A$2:$A$871,O$1,[2]掉落汇总!$C$2:$C$871,$Q$2)/$Q$3)*宝箱投放计算!N347</f>
        <v>0.17426381605486088</v>
      </c>
    </row>
    <row r="348" spans="1:15" x14ac:dyDescent="0.2">
      <c r="A348">
        <f>玩家成长时间线!A348</f>
        <v>347</v>
      </c>
      <c r="B348">
        <f>玩家成长时间线!B348</f>
        <v>10</v>
      </c>
      <c r="C348">
        <f ca="1">SUM($D$2:D348)</f>
        <v>1297.4185858777716</v>
      </c>
      <c r="D348">
        <f t="shared" ca="1" si="5"/>
        <v>3.3789170097688639</v>
      </c>
      <c r="E348">
        <f ca="1">(SUMIFS(OFFSET([2]掉落汇总!$C$2:$C$871,,MATCH($B348,[2]掉落汇总!$D$1:$M$1)),[2]掉落汇总!$A$2:$A$871,E$1,[2]掉落汇总!$C$2:$C$871,$Q$1)+SUMIFS(OFFSET([2]掉落汇总!$C$2:$C$871,,MATCH($B348,[2]掉落汇总!$D$1:$M$1)),[2]掉落汇总!$A$2:$A$871,E$1,[2]掉落汇总!$C$2:$C$871,$Q$2)/$Q$3)*宝箱投放计算!D348</f>
        <v>1.0693420305102579</v>
      </c>
      <c r="F348">
        <f ca="1">(SUMIFS(OFFSET([2]掉落汇总!$C$2:$C$871,,MATCH($B348,[2]掉落汇总!$D$1:$M$1)),[2]掉落汇总!$A$2:$A$871,F$1,[2]掉落汇总!$C$2:$C$871,$Q$1)+SUMIFS(OFFSET([2]掉落汇总!$C$2:$C$871,,MATCH($B348,[2]掉落汇总!$D$1:$M$1)),[2]掉落汇总!$A$2:$A$871,F$1,[2]掉落汇总!$C$2:$C$871,$Q$2)/$Q$3)*宝箱投放计算!E348</f>
        <v>1.3244406196213427</v>
      </c>
      <c r="G348">
        <f ca="1">(SUMIFS(OFFSET([2]掉落汇总!$C$2:$C$871,,MATCH($B348,[2]掉落汇总!$D$1:$M$1)),[2]掉落汇总!$A$2:$A$871,G$1,[2]掉落汇总!$C$2:$C$871,$Q$1)+SUMIFS(OFFSET([2]掉落汇总!$C$2:$C$871,,MATCH($B348,[2]掉落汇总!$D$1:$M$1)),[2]掉落汇总!$A$2:$A$871,G$1,[2]掉落汇总!$C$2:$C$871,$Q$2)/$Q$3)*宝箱投放计算!F348</f>
        <v>0</v>
      </c>
      <c r="H348">
        <f ca="1">(SUMIFS(OFFSET([2]掉落汇总!$C$2:$C$871,,MATCH($B348,[2]掉落汇总!$D$1:$M$1)),[2]掉落汇总!$A$2:$A$871,H$1,[2]掉落汇总!$C$2:$C$871,$Q$1)+SUMIFS(OFFSET([2]掉落汇总!$C$2:$C$871,,MATCH($B348,[2]掉落汇总!$D$1:$M$1)),[2]掉落汇总!$A$2:$A$871,H$1,[2]掉落汇总!$C$2:$C$871,$Q$2)/$Q$3)*宝箱投放计算!G348</f>
        <v>0</v>
      </c>
      <c r="I348">
        <f ca="1">(SUMIFS(OFFSET([2]掉落汇总!$C$2:$C$871,,MATCH($B348,[2]掉落汇总!$D$1:$M$1)),[2]掉落汇总!$A$2:$A$871,I$1,[2]掉落汇总!$C$2:$C$871,$Q$1)+SUMIFS(OFFSET([2]掉落汇总!$C$2:$C$871,,MATCH($B348,[2]掉落汇总!$D$1:$M$1)),[2]掉落汇总!$A$2:$A$871,I$1,[2]掉落汇总!$C$2:$C$871,$Q$2)/$Q$3)*宝箱投放计算!H348</f>
        <v>0</v>
      </c>
      <c r="J348">
        <f ca="1">(SUMIFS(OFFSET([2]掉落汇总!$C$2:$C$871,,MATCH($B348,[2]掉落汇总!$D$1:$M$1)),[2]掉落汇总!$A$2:$A$871,J$1,[2]掉落汇总!$C$2:$C$871,$Q$1)+SUMIFS(OFFSET([2]掉落汇总!$C$2:$C$871,,MATCH($B348,[2]掉落汇总!$D$1:$M$1)),[2]掉落汇总!$A$2:$A$871,J$1,[2]掉落汇总!$C$2:$C$871,$Q$2)/$Q$3)*宝箱投放计算!I348</f>
        <v>0</v>
      </c>
      <c r="K348">
        <f ca="1">(SUMIFS(OFFSET([2]掉落汇总!$C$2:$C$871,,MATCH($B348,[2]掉落汇总!$D$1:$M$1)),[2]掉落汇总!$A$2:$A$871,K$1,[2]掉落汇总!$C$2:$C$871,$Q$1)+SUMIFS(OFFSET([2]掉落汇总!$C$2:$C$871,,MATCH($B348,[2]掉落汇总!$D$1:$M$1)),[2]掉落汇总!$A$2:$A$871,K$1,[2]掉落汇总!$C$2:$C$871,$Q$2)/$Q$3)*宝箱投放计算!J348</f>
        <v>0</v>
      </c>
      <c r="L348">
        <f ca="1">(SUMIFS(OFFSET([2]掉落汇总!$C$2:$C$871,,MATCH($B348,[2]掉落汇总!$D$1:$M$1)),[2]掉落汇总!$A$2:$A$871,L$1,[2]掉落汇总!$C$2:$C$871,$Q$1)+SUMIFS(OFFSET([2]掉落汇总!$C$2:$C$871,,MATCH($B348,[2]掉落汇总!$D$1:$M$1)),[2]掉落汇总!$A$2:$A$871,L$1,[2]掉落汇总!$C$2:$C$871,$Q$2)/$Q$3)*宝箱投放计算!K348</f>
        <v>0.36522354606582519</v>
      </c>
      <c r="M348">
        <f ca="1">(SUMIFS(OFFSET([2]掉落汇总!$C$2:$C$871,,MATCH($B348,[2]掉落汇总!$D$1:$M$1)),[2]掉落汇总!$A$2:$A$871,M$1,[2]掉落汇总!$C$2:$C$871,$Q$1)+SUMIFS(OFFSET([2]掉落汇总!$C$2:$C$871,,MATCH($B348,[2]掉落汇总!$D$1:$M$1)),[2]掉落汇总!$A$2:$A$871,M$1,[2]掉落汇总!$C$2:$C$871,$Q$2)/$Q$3)*宝箱投放计算!L348</f>
        <v>0.36155552960411075</v>
      </c>
      <c r="N348">
        <f ca="1">(SUMIFS(OFFSET([2]掉落汇总!$C$2:$C$871,,MATCH($B348,[2]掉落汇总!$D$1:$M$1)),[2]掉落汇总!$A$2:$A$871,N$1,[2]掉落汇总!$C$2:$C$871,$Q$1)+SUMIFS(OFFSET([2]掉落汇总!$C$2:$C$871,,MATCH($B348,[2]掉落汇总!$D$1:$M$1)),[2]掉落汇总!$A$2:$A$871,N$1,[2]掉落汇总!$C$2:$C$871,$Q$2)/$Q$3)*宝箱投放计算!M348</f>
        <v>8.4091467912466203E-2</v>
      </c>
      <c r="O348">
        <f ca="1">(SUMIFS(OFFSET([2]掉落汇总!$C$2:$C$871,,MATCH($B348,[2]掉落汇总!$D$1:$M$1)),[2]掉落汇总!$A$2:$A$871,O$1,[2]掉落汇总!$C$2:$C$871,$Q$1)+SUMIFS(OFFSET([2]掉落汇总!$C$2:$C$871,,MATCH($B348,[2]掉落汇总!$D$1:$M$1)),[2]掉落汇总!$A$2:$A$871,O$1,[2]掉落汇总!$C$2:$C$871,$Q$2)/$Q$3)*宝箱投放计算!N348</f>
        <v>0.17426381605486088</v>
      </c>
    </row>
    <row r="349" spans="1:15" x14ac:dyDescent="0.2">
      <c r="A349">
        <f>玩家成长时间线!A349</f>
        <v>348</v>
      </c>
      <c r="B349">
        <f>玩家成长时间线!B349</f>
        <v>10</v>
      </c>
      <c r="C349">
        <f ca="1">SUM($D$2:D349)</f>
        <v>1300.8929473904336</v>
      </c>
      <c r="D349">
        <f t="shared" ca="1" si="5"/>
        <v>3.4743615126620777</v>
      </c>
      <c r="E349">
        <f ca="1">(SUMIFS(OFFSET([2]掉落汇总!$C$2:$C$871,,MATCH($B349,[2]掉落汇总!$D$1:$M$1)),[2]掉落汇总!$A$2:$A$871,E$1,[2]掉落汇总!$C$2:$C$871,$Q$1)+SUMIFS(OFFSET([2]掉落汇总!$C$2:$C$871,,MATCH($B349,[2]掉落汇总!$D$1:$M$1)),[2]掉落汇总!$A$2:$A$871,E$1,[2]掉落汇总!$C$2:$C$871,$Q$2)/$Q$3)*宝箱投放计算!D349</f>
        <v>1.1647865334034717</v>
      </c>
      <c r="F349">
        <f ca="1">(SUMIFS(OFFSET([2]掉落汇总!$C$2:$C$871,,MATCH($B349,[2]掉落汇总!$D$1:$M$1)),[2]掉落汇总!$A$2:$A$871,F$1,[2]掉落汇总!$C$2:$C$871,$Q$1)+SUMIFS(OFFSET([2]掉落汇总!$C$2:$C$871,,MATCH($B349,[2]掉落汇总!$D$1:$M$1)),[2]掉落汇总!$A$2:$A$871,F$1,[2]掉落汇总!$C$2:$C$871,$Q$2)/$Q$3)*宝箱投放计算!E349</f>
        <v>1.3244406196213427</v>
      </c>
      <c r="G349">
        <f ca="1">(SUMIFS(OFFSET([2]掉落汇总!$C$2:$C$871,,MATCH($B349,[2]掉落汇总!$D$1:$M$1)),[2]掉落汇总!$A$2:$A$871,G$1,[2]掉落汇总!$C$2:$C$871,$Q$1)+SUMIFS(OFFSET([2]掉落汇总!$C$2:$C$871,,MATCH($B349,[2]掉落汇总!$D$1:$M$1)),[2]掉落汇总!$A$2:$A$871,G$1,[2]掉落汇总!$C$2:$C$871,$Q$2)/$Q$3)*宝箱投放计算!F349</f>
        <v>0</v>
      </c>
      <c r="H349">
        <f ca="1">(SUMIFS(OFFSET([2]掉落汇总!$C$2:$C$871,,MATCH($B349,[2]掉落汇总!$D$1:$M$1)),[2]掉落汇总!$A$2:$A$871,H$1,[2]掉落汇总!$C$2:$C$871,$Q$1)+SUMIFS(OFFSET([2]掉落汇总!$C$2:$C$871,,MATCH($B349,[2]掉落汇总!$D$1:$M$1)),[2]掉落汇总!$A$2:$A$871,H$1,[2]掉落汇总!$C$2:$C$871,$Q$2)/$Q$3)*宝箱投放计算!G349</f>
        <v>0</v>
      </c>
      <c r="I349">
        <f ca="1">(SUMIFS(OFFSET([2]掉落汇总!$C$2:$C$871,,MATCH($B349,[2]掉落汇总!$D$1:$M$1)),[2]掉落汇总!$A$2:$A$871,I$1,[2]掉落汇总!$C$2:$C$871,$Q$1)+SUMIFS(OFFSET([2]掉落汇总!$C$2:$C$871,,MATCH($B349,[2]掉落汇总!$D$1:$M$1)),[2]掉落汇总!$A$2:$A$871,I$1,[2]掉落汇总!$C$2:$C$871,$Q$2)/$Q$3)*宝箱投放计算!H349</f>
        <v>0</v>
      </c>
      <c r="J349">
        <f ca="1">(SUMIFS(OFFSET([2]掉落汇总!$C$2:$C$871,,MATCH($B349,[2]掉落汇总!$D$1:$M$1)),[2]掉落汇总!$A$2:$A$871,J$1,[2]掉落汇总!$C$2:$C$871,$Q$1)+SUMIFS(OFFSET([2]掉落汇总!$C$2:$C$871,,MATCH($B349,[2]掉落汇总!$D$1:$M$1)),[2]掉落汇总!$A$2:$A$871,J$1,[2]掉落汇总!$C$2:$C$871,$Q$2)/$Q$3)*宝箱投放计算!I349</f>
        <v>0</v>
      </c>
      <c r="K349">
        <f ca="1">(SUMIFS(OFFSET([2]掉落汇总!$C$2:$C$871,,MATCH($B349,[2]掉落汇总!$D$1:$M$1)),[2]掉落汇总!$A$2:$A$871,K$1,[2]掉落汇总!$C$2:$C$871,$Q$1)+SUMIFS(OFFSET([2]掉落汇总!$C$2:$C$871,,MATCH($B349,[2]掉落汇总!$D$1:$M$1)),[2]掉落汇总!$A$2:$A$871,K$1,[2]掉落汇总!$C$2:$C$871,$Q$2)/$Q$3)*宝箱投放计算!J349</f>
        <v>0</v>
      </c>
      <c r="L349">
        <f ca="1">(SUMIFS(OFFSET([2]掉落汇总!$C$2:$C$871,,MATCH($B349,[2]掉落汇总!$D$1:$M$1)),[2]掉落汇总!$A$2:$A$871,L$1,[2]掉落汇总!$C$2:$C$871,$Q$1)+SUMIFS(OFFSET([2]掉落汇总!$C$2:$C$871,,MATCH($B349,[2]掉落汇总!$D$1:$M$1)),[2]掉落汇总!$A$2:$A$871,L$1,[2]掉落汇总!$C$2:$C$871,$Q$2)/$Q$3)*宝箱投放计算!K349</f>
        <v>0.36522354606582519</v>
      </c>
      <c r="M349">
        <f ca="1">(SUMIFS(OFFSET([2]掉落汇总!$C$2:$C$871,,MATCH($B349,[2]掉落汇总!$D$1:$M$1)),[2]掉落汇总!$A$2:$A$871,M$1,[2]掉落汇总!$C$2:$C$871,$Q$1)+SUMIFS(OFFSET([2]掉落汇总!$C$2:$C$871,,MATCH($B349,[2]掉落汇总!$D$1:$M$1)),[2]掉落汇总!$A$2:$A$871,M$1,[2]掉落汇总!$C$2:$C$871,$Q$2)/$Q$3)*宝箱投放计算!L349</f>
        <v>0.36155552960411075</v>
      </c>
      <c r="N349">
        <f ca="1">(SUMIFS(OFFSET([2]掉落汇总!$C$2:$C$871,,MATCH($B349,[2]掉落汇总!$D$1:$M$1)),[2]掉落汇总!$A$2:$A$871,N$1,[2]掉落汇总!$C$2:$C$871,$Q$1)+SUMIFS(OFFSET([2]掉落汇总!$C$2:$C$871,,MATCH($B349,[2]掉落汇总!$D$1:$M$1)),[2]掉落汇总!$A$2:$A$871,N$1,[2]掉落汇总!$C$2:$C$871,$Q$2)/$Q$3)*宝箱投放计算!M349</f>
        <v>8.4091467912466203E-2</v>
      </c>
      <c r="O349">
        <f ca="1">(SUMIFS(OFFSET([2]掉落汇总!$C$2:$C$871,,MATCH($B349,[2]掉落汇总!$D$1:$M$1)),[2]掉落汇总!$A$2:$A$871,O$1,[2]掉落汇总!$C$2:$C$871,$Q$1)+SUMIFS(OFFSET([2]掉落汇总!$C$2:$C$871,,MATCH($B349,[2]掉落汇总!$D$1:$M$1)),[2]掉落汇总!$A$2:$A$871,O$1,[2]掉落汇总!$C$2:$C$871,$Q$2)/$Q$3)*宝箱投放计算!N349</f>
        <v>0.17426381605486088</v>
      </c>
    </row>
    <row r="350" spans="1:15" x14ac:dyDescent="0.2">
      <c r="A350">
        <f>玩家成长时间线!A350</f>
        <v>349</v>
      </c>
      <c r="B350">
        <f>玩家成长时间线!B350</f>
        <v>10</v>
      </c>
      <c r="C350">
        <f ca="1">SUM($D$2:D350)</f>
        <v>1304.280954352859</v>
      </c>
      <c r="D350">
        <f t="shared" ca="1" si="5"/>
        <v>3.3880069624253601</v>
      </c>
      <c r="E350">
        <f ca="1">(SUMIFS(OFFSET([2]掉落汇总!$C$2:$C$871,,MATCH($B350,[2]掉落汇总!$D$1:$M$1)),[2]掉落汇总!$A$2:$A$871,E$1,[2]掉落汇总!$C$2:$C$871,$Q$1)+SUMIFS(OFFSET([2]掉落汇总!$C$2:$C$871,,MATCH($B350,[2]掉落汇总!$D$1:$M$1)),[2]掉落汇总!$A$2:$A$871,E$1,[2]掉落汇总!$C$2:$C$871,$Q$2)/$Q$3)*宝箱投放计算!D350</f>
        <v>1.0784319831667541</v>
      </c>
      <c r="F350">
        <f ca="1">(SUMIFS(OFFSET([2]掉落汇总!$C$2:$C$871,,MATCH($B350,[2]掉落汇总!$D$1:$M$1)),[2]掉落汇总!$A$2:$A$871,F$1,[2]掉落汇总!$C$2:$C$871,$Q$1)+SUMIFS(OFFSET([2]掉落汇总!$C$2:$C$871,,MATCH($B350,[2]掉落汇总!$D$1:$M$1)),[2]掉落汇总!$A$2:$A$871,F$1,[2]掉落汇总!$C$2:$C$871,$Q$2)/$Q$3)*宝箱投放计算!E350</f>
        <v>1.3244406196213427</v>
      </c>
      <c r="G350">
        <f ca="1">(SUMIFS(OFFSET([2]掉落汇总!$C$2:$C$871,,MATCH($B350,[2]掉落汇总!$D$1:$M$1)),[2]掉落汇总!$A$2:$A$871,G$1,[2]掉落汇总!$C$2:$C$871,$Q$1)+SUMIFS(OFFSET([2]掉落汇总!$C$2:$C$871,,MATCH($B350,[2]掉落汇总!$D$1:$M$1)),[2]掉落汇总!$A$2:$A$871,G$1,[2]掉落汇总!$C$2:$C$871,$Q$2)/$Q$3)*宝箱投放计算!F350</f>
        <v>0</v>
      </c>
      <c r="H350">
        <f ca="1">(SUMIFS(OFFSET([2]掉落汇总!$C$2:$C$871,,MATCH($B350,[2]掉落汇总!$D$1:$M$1)),[2]掉落汇总!$A$2:$A$871,H$1,[2]掉落汇总!$C$2:$C$871,$Q$1)+SUMIFS(OFFSET([2]掉落汇总!$C$2:$C$871,,MATCH($B350,[2]掉落汇总!$D$1:$M$1)),[2]掉落汇总!$A$2:$A$871,H$1,[2]掉落汇总!$C$2:$C$871,$Q$2)/$Q$3)*宝箱投放计算!G350</f>
        <v>0</v>
      </c>
      <c r="I350">
        <f ca="1">(SUMIFS(OFFSET([2]掉落汇总!$C$2:$C$871,,MATCH($B350,[2]掉落汇总!$D$1:$M$1)),[2]掉落汇总!$A$2:$A$871,I$1,[2]掉落汇总!$C$2:$C$871,$Q$1)+SUMIFS(OFFSET([2]掉落汇总!$C$2:$C$871,,MATCH($B350,[2]掉落汇总!$D$1:$M$1)),[2]掉落汇总!$A$2:$A$871,I$1,[2]掉落汇总!$C$2:$C$871,$Q$2)/$Q$3)*宝箱投放计算!H350</f>
        <v>0</v>
      </c>
      <c r="J350">
        <f ca="1">(SUMIFS(OFFSET([2]掉落汇总!$C$2:$C$871,,MATCH($B350,[2]掉落汇总!$D$1:$M$1)),[2]掉落汇总!$A$2:$A$871,J$1,[2]掉落汇总!$C$2:$C$871,$Q$1)+SUMIFS(OFFSET([2]掉落汇总!$C$2:$C$871,,MATCH($B350,[2]掉落汇总!$D$1:$M$1)),[2]掉落汇总!$A$2:$A$871,J$1,[2]掉落汇总!$C$2:$C$871,$Q$2)/$Q$3)*宝箱投放计算!I350</f>
        <v>0</v>
      </c>
      <c r="K350">
        <f ca="1">(SUMIFS(OFFSET([2]掉落汇总!$C$2:$C$871,,MATCH($B350,[2]掉落汇总!$D$1:$M$1)),[2]掉落汇总!$A$2:$A$871,K$1,[2]掉落汇总!$C$2:$C$871,$Q$1)+SUMIFS(OFFSET([2]掉落汇总!$C$2:$C$871,,MATCH($B350,[2]掉落汇总!$D$1:$M$1)),[2]掉落汇总!$A$2:$A$871,K$1,[2]掉落汇总!$C$2:$C$871,$Q$2)/$Q$3)*宝箱投放计算!J350</f>
        <v>0</v>
      </c>
      <c r="L350">
        <f ca="1">(SUMIFS(OFFSET([2]掉落汇总!$C$2:$C$871,,MATCH($B350,[2]掉落汇总!$D$1:$M$1)),[2]掉落汇总!$A$2:$A$871,L$1,[2]掉落汇总!$C$2:$C$871,$Q$1)+SUMIFS(OFFSET([2]掉落汇总!$C$2:$C$871,,MATCH($B350,[2]掉落汇总!$D$1:$M$1)),[2]掉落汇总!$A$2:$A$871,L$1,[2]掉落汇总!$C$2:$C$871,$Q$2)/$Q$3)*宝箱投放计算!K350</f>
        <v>0.36522354606582519</v>
      </c>
      <c r="M350">
        <f ca="1">(SUMIFS(OFFSET([2]掉落汇总!$C$2:$C$871,,MATCH($B350,[2]掉落汇总!$D$1:$M$1)),[2]掉落汇总!$A$2:$A$871,M$1,[2]掉落汇总!$C$2:$C$871,$Q$1)+SUMIFS(OFFSET([2]掉落汇总!$C$2:$C$871,,MATCH($B350,[2]掉落汇总!$D$1:$M$1)),[2]掉落汇总!$A$2:$A$871,M$1,[2]掉落汇总!$C$2:$C$871,$Q$2)/$Q$3)*宝箱投放计算!L350</f>
        <v>0.36155552960411075</v>
      </c>
      <c r="N350">
        <f ca="1">(SUMIFS(OFFSET([2]掉落汇总!$C$2:$C$871,,MATCH($B350,[2]掉落汇总!$D$1:$M$1)),[2]掉落汇总!$A$2:$A$871,N$1,[2]掉落汇总!$C$2:$C$871,$Q$1)+SUMIFS(OFFSET([2]掉落汇总!$C$2:$C$871,,MATCH($B350,[2]掉落汇总!$D$1:$M$1)),[2]掉落汇总!$A$2:$A$871,N$1,[2]掉落汇总!$C$2:$C$871,$Q$2)/$Q$3)*宝箱投放计算!M350</f>
        <v>8.4091467912466203E-2</v>
      </c>
      <c r="O350">
        <f ca="1">(SUMIFS(OFFSET([2]掉落汇总!$C$2:$C$871,,MATCH($B350,[2]掉落汇总!$D$1:$M$1)),[2]掉落汇总!$A$2:$A$871,O$1,[2]掉落汇总!$C$2:$C$871,$Q$1)+SUMIFS(OFFSET([2]掉落汇总!$C$2:$C$871,,MATCH($B350,[2]掉落汇总!$D$1:$M$1)),[2]掉落汇总!$A$2:$A$871,O$1,[2]掉落汇总!$C$2:$C$871,$Q$2)/$Q$3)*宝箱投放计算!N350</f>
        <v>0.17426381605486088</v>
      </c>
    </row>
    <row r="351" spans="1:15" x14ac:dyDescent="0.2">
      <c r="A351">
        <f>玩家成长时间线!A351</f>
        <v>350</v>
      </c>
      <c r="B351">
        <f>玩家成长时间线!B351</f>
        <v>8</v>
      </c>
      <c r="C351">
        <f ca="1">SUM($D$2:D351)</f>
        <v>1307.8718338892063</v>
      </c>
      <c r="D351">
        <f t="shared" ca="1" si="5"/>
        <v>3.5908795363472974</v>
      </c>
      <c r="E351">
        <f ca="1">(SUMIFS(OFFSET([2]掉落汇总!$C$2:$C$871,,MATCH($B351,[2]掉落汇总!$D$1:$M$1)),[2]掉落汇总!$A$2:$A$871,E$1,[2]掉落汇总!$C$2:$C$871,$Q$1)+SUMIFS(OFFSET([2]掉落汇总!$C$2:$C$871,,MATCH($B351,[2]掉落汇总!$D$1:$M$1)),[2]掉落汇总!$A$2:$A$871,E$1,[2]掉落汇总!$C$2:$C$871,$Q$2)/$Q$3)*宝箱投放计算!D351</f>
        <v>0.98977846153846205</v>
      </c>
      <c r="F351">
        <f ca="1">(SUMIFS(OFFSET([2]掉落汇总!$C$2:$C$871,,MATCH($B351,[2]掉落汇总!$D$1:$M$1)),[2]掉落汇总!$A$2:$A$871,F$1,[2]掉落汇总!$C$2:$C$871,$Q$1)+SUMIFS(OFFSET([2]掉落汇总!$C$2:$C$871,,MATCH($B351,[2]掉落汇总!$D$1:$M$1)),[2]掉落汇总!$A$2:$A$871,F$1,[2]掉落汇总!$C$2:$C$871,$Q$2)/$Q$3)*宝箱投放计算!E351</f>
        <v>1.0595524956970743</v>
      </c>
      <c r="G351">
        <f ca="1">(SUMIFS(OFFSET([2]掉落汇总!$C$2:$C$871,,MATCH($B351,[2]掉落汇总!$D$1:$M$1)),[2]掉落汇总!$A$2:$A$871,G$1,[2]掉落汇总!$C$2:$C$871,$Q$1)+SUMIFS(OFFSET([2]掉落汇总!$C$2:$C$871,,MATCH($B351,[2]掉落汇总!$D$1:$M$1)),[2]掉落汇总!$A$2:$A$871,G$1,[2]掉落汇总!$C$2:$C$871,$Q$2)/$Q$3)*宝箱投放计算!F351</f>
        <v>0</v>
      </c>
      <c r="H351">
        <f ca="1">(SUMIFS(OFFSET([2]掉落汇总!$C$2:$C$871,,MATCH($B351,[2]掉落汇总!$D$1:$M$1)),[2]掉落汇总!$A$2:$A$871,H$1,[2]掉落汇总!$C$2:$C$871,$Q$1)+SUMIFS(OFFSET([2]掉落汇总!$C$2:$C$871,,MATCH($B351,[2]掉落汇总!$D$1:$M$1)),[2]掉落汇总!$A$2:$A$871,H$1,[2]掉落汇总!$C$2:$C$871,$Q$2)/$Q$3)*宝箱投放计算!G351</f>
        <v>0</v>
      </c>
      <c r="I351">
        <f ca="1">(SUMIFS(OFFSET([2]掉落汇总!$C$2:$C$871,,MATCH($B351,[2]掉落汇总!$D$1:$M$1)),[2]掉落汇总!$A$2:$A$871,I$1,[2]掉落汇总!$C$2:$C$871,$Q$1)+SUMIFS(OFFSET([2]掉落汇总!$C$2:$C$871,,MATCH($B351,[2]掉落汇总!$D$1:$M$1)),[2]掉落汇总!$A$2:$A$871,I$1,[2]掉落汇总!$C$2:$C$871,$Q$2)/$Q$3)*宝箱投放计算!H351</f>
        <v>0.55641421947449776</v>
      </c>
      <c r="J351">
        <f ca="1">(SUMIFS(OFFSET([2]掉落汇总!$C$2:$C$871,,MATCH($B351,[2]掉落汇总!$D$1:$M$1)),[2]掉落汇总!$A$2:$A$871,J$1,[2]掉落汇总!$C$2:$C$871,$Q$1)+SUMIFS(OFFSET([2]掉落汇总!$C$2:$C$871,,MATCH($B351,[2]掉落汇总!$D$1:$M$1)),[2]掉落汇总!$A$2:$A$871,J$1,[2]掉落汇总!$C$2:$C$871,$Q$2)/$Q$3)*宝箱投放计算!I351</f>
        <v>0</v>
      </c>
      <c r="K351">
        <f ca="1">(SUMIFS(OFFSET([2]掉落汇总!$C$2:$C$871,,MATCH($B351,[2]掉落汇总!$D$1:$M$1)),[2]掉落汇总!$A$2:$A$871,K$1,[2]掉落汇总!$C$2:$C$871,$Q$1)+SUMIFS(OFFSET([2]掉落汇总!$C$2:$C$871,,MATCH($B351,[2]掉落汇总!$D$1:$M$1)),[2]掉落汇总!$A$2:$A$871,K$1,[2]掉落汇总!$C$2:$C$871,$Q$2)/$Q$3)*宝箱投放计算!J351</f>
        <v>0</v>
      </c>
      <c r="L351">
        <f ca="1">(SUMIFS(OFFSET([2]掉落汇总!$C$2:$C$871,,MATCH($B351,[2]掉落汇总!$D$1:$M$1)),[2]掉落汇总!$A$2:$A$871,L$1,[2]掉落汇总!$C$2:$C$871,$Q$1)+SUMIFS(OFFSET([2]掉落汇总!$C$2:$C$871,,MATCH($B351,[2]掉落汇总!$D$1:$M$1)),[2]掉落汇总!$A$2:$A$871,L$1,[2]掉落汇总!$C$2:$C$871,$Q$2)/$Q$3)*宝箱投放计算!K351</f>
        <v>0.36522354606582519</v>
      </c>
      <c r="M351">
        <f ca="1">(SUMIFS(OFFSET([2]掉落汇总!$C$2:$C$871,,MATCH($B351,[2]掉落汇总!$D$1:$M$1)),[2]掉落汇总!$A$2:$A$871,M$1,[2]掉落汇总!$C$2:$C$871,$Q$1)+SUMIFS(OFFSET([2]掉落汇总!$C$2:$C$871,,MATCH($B351,[2]掉落汇总!$D$1:$M$1)),[2]掉落汇总!$A$2:$A$871,M$1,[2]掉落汇总!$C$2:$C$871,$Q$2)/$Q$3)*宝箱投放计算!L351</f>
        <v>0.36155552960411075</v>
      </c>
      <c r="N351">
        <f ca="1">(SUMIFS(OFFSET([2]掉落汇总!$C$2:$C$871,,MATCH($B351,[2]掉落汇总!$D$1:$M$1)),[2]掉落汇总!$A$2:$A$871,N$1,[2]掉落汇总!$C$2:$C$871,$Q$1)+SUMIFS(OFFSET([2]掉落汇总!$C$2:$C$871,,MATCH($B351,[2]掉落汇总!$D$1:$M$1)),[2]掉落汇总!$A$2:$A$871,N$1,[2]掉落汇总!$C$2:$C$871,$Q$2)/$Q$3)*宝箱投放计算!M351</f>
        <v>8.4091467912466203E-2</v>
      </c>
      <c r="O351">
        <f ca="1">(SUMIFS(OFFSET([2]掉落汇总!$C$2:$C$871,,MATCH($B351,[2]掉落汇总!$D$1:$M$1)),[2]掉落汇总!$A$2:$A$871,O$1,[2]掉落汇总!$C$2:$C$871,$Q$1)+SUMIFS(OFFSET([2]掉落汇总!$C$2:$C$871,,MATCH($B351,[2]掉落汇总!$D$1:$M$1)),[2]掉落汇总!$A$2:$A$871,O$1,[2]掉落汇总!$C$2:$C$871,$Q$2)/$Q$3)*宝箱投放计算!N351</f>
        <v>0.17426381605486088</v>
      </c>
    </row>
    <row r="352" spans="1:15" x14ac:dyDescent="0.2">
      <c r="A352">
        <f>玩家成长时间线!A352</f>
        <v>351</v>
      </c>
      <c r="B352">
        <f>玩家成长时间线!B352</f>
        <v>8</v>
      </c>
      <c r="C352">
        <f ca="1">SUM($D$2:D352)</f>
        <v>1310.9104530522329</v>
      </c>
      <c r="D352">
        <f t="shared" ca="1" si="5"/>
        <v>3.0386191630266457</v>
      </c>
      <c r="E352">
        <f ca="1">(SUMIFS(OFFSET([2]掉落汇总!$C$2:$C$871,,MATCH($B352,[2]掉落汇总!$D$1:$M$1)),[2]掉落汇总!$A$2:$A$871,E$1,[2]掉落汇总!$C$2:$C$871,$Q$1)+SUMIFS(OFFSET([2]掉落汇总!$C$2:$C$871,,MATCH($B352,[2]掉落汇总!$D$1:$M$1)),[2]掉落汇总!$A$2:$A$871,E$1,[2]掉落汇总!$C$2:$C$871,$Q$2)/$Q$3)*宝箱投放计算!D352</f>
        <v>0.99393230769230811</v>
      </c>
      <c r="F352">
        <f ca="1">(SUMIFS(OFFSET([2]掉落汇总!$C$2:$C$871,,MATCH($B352,[2]掉落汇总!$D$1:$M$1)),[2]掉落汇总!$A$2:$A$871,F$1,[2]掉落汇总!$C$2:$C$871,$Q$1)+SUMIFS(OFFSET([2]掉落汇总!$C$2:$C$871,,MATCH($B352,[2]掉落汇总!$D$1:$M$1)),[2]掉落汇总!$A$2:$A$871,F$1,[2]掉落汇总!$C$2:$C$871,$Q$2)/$Q$3)*宝箱投放计算!E352</f>
        <v>1.0595524956970743</v>
      </c>
      <c r="G352">
        <f ca="1">(SUMIFS(OFFSET([2]掉落汇总!$C$2:$C$871,,MATCH($B352,[2]掉落汇总!$D$1:$M$1)),[2]掉落汇总!$A$2:$A$871,G$1,[2]掉落汇总!$C$2:$C$871,$Q$1)+SUMIFS(OFFSET([2]掉落汇总!$C$2:$C$871,,MATCH($B352,[2]掉落汇总!$D$1:$M$1)),[2]掉落汇总!$A$2:$A$871,G$1,[2]掉落汇总!$C$2:$C$871,$Q$2)/$Q$3)*宝箱投放计算!F352</f>
        <v>0</v>
      </c>
      <c r="H352">
        <f ca="1">(SUMIFS(OFFSET([2]掉落汇总!$C$2:$C$871,,MATCH($B352,[2]掉落汇总!$D$1:$M$1)),[2]掉落汇总!$A$2:$A$871,H$1,[2]掉落汇总!$C$2:$C$871,$Q$1)+SUMIFS(OFFSET([2]掉落汇总!$C$2:$C$871,,MATCH($B352,[2]掉落汇总!$D$1:$M$1)),[2]掉落汇总!$A$2:$A$871,H$1,[2]掉落汇总!$C$2:$C$871,$Q$2)/$Q$3)*宝箱投放计算!G352</f>
        <v>0</v>
      </c>
      <c r="I352">
        <f ca="1">(SUMIFS(OFFSET([2]掉落汇总!$C$2:$C$871,,MATCH($B352,[2]掉落汇总!$D$1:$M$1)),[2]掉落汇总!$A$2:$A$871,I$1,[2]掉落汇总!$C$2:$C$871,$Q$1)+SUMIFS(OFFSET([2]掉落汇总!$C$2:$C$871,,MATCH($B352,[2]掉落汇总!$D$1:$M$1)),[2]掉落汇总!$A$2:$A$871,I$1,[2]掉落汇总!$C$2:$C$871,$Q$2)/$Q$3)*宝箱投放计算!H352</f>
        <v>0</v>
      </c>
      <c r="J352">
        <f ca="1">(SUMIFS(OFFSET([2]掉落汇总!$C$2:$C$871,,MATCH($B352,[2]掉落汇总!$D$1:$M$1)),[2]掉落汇总!$A$2:$A$871,J$1,[2]掉落汇总!$C$2:$C$871,$Q$1)+SUMIFS(OFFSET([2]掉落汇总!$C$2:$C$871,,MATCH($B352,[2]掉落汇总!$D$1:$M$1)),[2]掉落汇总!$A$2:$A$871,J$1,[2]掉落汇总!$C$2:$C$871,$Q$2)/$Q$3)*宝箱投放计算!I352</f>
        <v>0</v>
      </c>
      <c r="K352">
        <f ca="1">(SUMIFS(OFFSET([2]掉落汇总!$C$2:$C$871,,MATCH($B352,[2]掉落汇总!$D$1:$M$1)),[2]掉落汇总!$A$2:$A$871,K$1,[2]掉落汇总!$C$2:$C$871,$Q$1)+SUMIFS(OFFSET([2]掉落汇总!$C$2:$C$871,,MATCH($B352,[2]掉落汇总!$D$1:$M$1)),[2]掉落汇总!$A$2:$A$871,K$1,[2]掉落汇总!$C$2:$C$871,$Q$2)/$Q$3)*宝箱投放计算!J352</f>
        <v>0</v>
      </c>
      <c r="L352">
        <f ca="1">(SUMIFS(OFFSET([2]掉落汇总!$C$2:$C$871,,MATCH($B352,[2]掉落汇总!$D$1:$M$1)),[2]掉落汇总!$A$2:$A$871,L$1,[2]掉落汇总!$C$2:$C$871,$Q$1)+SUMIFS(OFFSET([2]掉落汇总!$C$2:$C$871,,MATCH($B352,[2]掉落汇总!$D$1:$M$1)),[2]掉落汇总!$A$2:$A$871,L$1,[2]掉落汇总!$C$2:$C$871,$Q$2)/$Q$3)*宝箱投放计算!K352</f>
        <v>0.36522354606582519</v>
      </c>
      <c r="M352">
        <f ca="1">(SUMIFS(OFFSET([2]掉落汇总!$C$2:$C$871,,MATCH($B352,[2]掉落汇总!$D$1:$M$1)),[2]掉落汇总!$A$2:$A$871,M$1,[2]掉落汇总!$C$2:$C$871,$Q$1)+SUMIFS(OFFSET([2]掉落汇总!$C$2:$C$871,,MATCH($B352,[2]掉落汇总!$D$1:$M$1)),[2]掉落汇总!$A$2:$A$871,M$1,[2]掉落汇总!$C$2:$C$871,$Q$2)/$Q$3)*宝箱投放计算!L352</f>
        <v>0.36155552960411075</v>
      </c>
      <c r="N352">
        <f ca="1">(SUMIFS(OFFSET([2]掉落汇总!$C$2:$C$871,,MATCH($B352,[2]掉落汇总!$D$1:$M$1)),[2]掉落汇总!$A$2:$A$871,N$1,[2]掉落汇总!$C$2:$C$871,$Q$1)+SUMIFS(OFFSET([2]掉落汇总!$C$2:$C$871,,MATCH($B352,[2]掉落汇总!$D$1:$M$1)),[2]掉落汇总!$A$2:$A$871,N$1,[2]掉落汇总!$C$2:$C$871,$Q$2)/$Q$3)*宝箱投放计算!M352</f>
        <v>8.4091467912466203E-2</v>
      </c>
      <c r="O352">
        <f ca="1">(SUMIFS(OFFSET([2]掉落汇总!$C$2:$C$871,,MATCH($B352,[2]掉落汇总!$D$1:$M$1)),[2]掉落汇总!$A$2:$A$871,O$1,[2]掉落汇总!$C$2:$C$871,$Q$1)+SUMIFS(OFFSET([2]掉落汇总!$C$2:$C$871,,MATCH($B352,[2]掉落汇总!$D$1:$M$1)),[2]掉落汇总!$A$2:$A$871,O$1,[2]掉落汇总!$C$2:$C$871,$Q$2)/$Q$3)*宝箱投放计算!N352</f>
        <v>0.17426381605486088</v>
      </c>
    </row>
    <row r="353" spans="1:15" x14ac:dyDescent="0.2">
      <c r="A353">
        <f>玩家成长时间线!A353</f>
        <v>352</v>
      </c>
      <c r="B353">
        <f>玩家成长时间线!B353</f>
        <v>8</v>
      </c>
      <c r="C353">
        <f ca="1">SUM($D$2:D353)</f>
        <v>1314.0363029844902</v>
      </c>
      <c r="D353">
        <f t="shared" ca="1" si="5"/>
        <v>3.1258499322574145</v>
      </c>
      <c r="E353">
        <f ca="1">(SUMIFS(OFFSET([2]掉落汇总!$C$2:$C$871,,MATCH($B353,[2]掉落汇总!$D$1:$M$1)),[2]掉落汇总!$A$2:$A$871,E$1,[2]掉落汇总!$C$2:$C$871,$Q$1)+SUMIFS(OFFSET([2]掉落汇总!$C$2:$C$871,,MATCH($B353,[2]掉落汇总!$D$1:$M$1)),[2]掉落汇总!$A$2:$A$871,E$1,[2]掉落汇总!$C$2:$C$871,$Q$2)/$Q$3)*宝箱投放计算!D353</f>
        <v>1.0811630769230773</v>
      </c>
      <c r="F353">
        <f ca="1">(SUMIFS(OFFSET([2]掉落汇总!$C$2:$C$871,,MATCH($B353,[2]掉落汇总!$D$1:$M$1)),[2]掉落汇总!$A$2:$A$871,F$1,[2]掉落汇总!$C$2:$C$871,$Q$1)+SUMIFS(OFFSET([2]掉落汇总!$C$2:$C$871,,MATCH($B353,[2]掉落汇总!$D$1:$M$1)),[2]掉落汇总!$A$2:$A$871,F$1,[2]掉落汇总!$C$2:$C$871,$Q$2)/$Q$3)*宝箱投放计算!E353</f>
        <v>1.0595524956970743</v>
      </c>
      <c r="G353">
        <f ca="1">(SUMIFS(OFFSET([2]掉落汇总!$C$2:$C$871,,MATCH($B353,[2]掉落汇总!$D$1:$M$1)),[2]掉落汇总!$A$2:$A$871,G$1,[2]掉落汇总!$C$2:$C$871,$Q$1)+SUMIFS(OFFSET([2]掉落汇总!$C$2:$C$871,,MATCH($B353,[2]掉落汇总!$D$1:$M$1)),[2]掉落汇总!$A$2:$A$871,G$1,[2]掉落汇总!$C$2:$C$871,$Q$2)/$Q$3)*宝箱投放计算!F353</f>
        <v>0</v>
      </c>
      <c r="H353">
        <f ca="1">(SUMIFS(OFFSET([2]掉落汇总!$C$2:$C$871,,MATCH($B353,[2]掉落汇总!$D$1:$M$1)),[2]掉落汇总!$A$2:$A$871,H$1,[2]掉落汇总!$C$2:$C$871,$Q$1)+SUMIFS(OFFSET([2]掉落汇总!$C$2:$C$871,,MATCH($B353,[2]掉落汇总!$D$1:$M$1)),[2]掉落汇总!$A$2:$A$871,H$1,[2]掉落汇总!$C$2:$C$871,$Q$2)/$Q$3)*宝箱投放计算!G353</f>
        <v>0</v>
      </c>
      <c r="I353">
        <f ca="1">(SUMIFS(OFFSET([2]掉落汇总!$C$2:$C$871,,MATCH($B353,[2]掉落汇总!$D$1:$M$1)),[2]掉落汇总!$A$2:$A$871,I$1,[2]掉落汇总!$C$2:$C$871,$Q$1)+SUMIFS(OFFSET([2]掉落汇总!$C$2:$C$871,,MATCH($B353,[2]掉落汇总!$D$1:$M$1)),[2]掉落汇总!$A$2:$A$871,I$1,[2]掉落汇总!$C$2:$C$871,$Q$2)/$Q$3)*宝箱投放计算!H353</f>
        <v>0</v>
      </c>
      <c r="J353">
        <f ca="1">(SUMIFS(OFFSET([2]掉落汇总!$C$2:$C$871,,MATCH($B353,[2]掉落汇总!$D$1:$M$1)),[2]掉落汇总!$A$2:$A$871,J$1,[2]掉落汇总!$C$2:$C$871,$Q$1)+SUMIFS(OFFSET([2]掉落汇总!$C$2:$C$871,,MATCH($B353,[2]掉落汇总!$D$1:$M$1)),[2]掉落汇总!$A$2:$A$871,J$1,[2]掉落汇总!$C$2:$C$871,$Q$2)/$Q$3)*宝箱投放计算!I353</f>
        <v>0</v>
      </c>
      <c r="K353">
        <f ca="1">(SUMIFS(OFFSET([2]掉落汇总!$C$2:$C$871,,MATCH($B353,[2]掉落汇总!$D$1:$M$1)),[2]掉落汇总!$A$2:$A$871,K$1,[2]掉落汇总!$C$2:$C$871,$Q$1)+SUMIFS(OFFSET([2]掉落汇总!$C$2:$C$871,,MATCH($B353,[2]掉落汇总!$D$1:$M$1)),[2]掉落汇总!$A$2:$A$871,K$1,[2]掉落汇总!$C$2:$C$871,$Q$2)/$Q$3)*宝箱投放计算!J353</f>
        <v>0</v>
      </c>
      <c r="L353">
        <f ca="1">(SUMIFS(OFFSET([2]掉落汇总!$C$2:$C$871,,MATCH($B353,[2]掉落汇总!$D$1:$M$1)),[2]掉落汇总!$A$2:$A$871,L$1,[2]掉落汇总!$C$2:$C$871,$Q$1)+SUMIFS(OFFSET([2]掉落汇总!$C$2:$C$871,,MATCH($B353,[2]掉落汇总!$D$1:$M$1)),[2]掉落汇总!$A$2:$A$871,L$1,[2]掉落汇总!$C$2:$C$871,$Q$2)/$Q$3)*宝箱投放计算!K353</f>
        <v>0.36522354606582519</v>
      </c>
      <c r="M353">
        <f ca="1">(SUMIFS(OFFSET([2]掉落汇总!$C$2:$C$871,,MATCH($B353,[2]掉落汇总!$D$1:$M$1)),[2]掉落汇总!$A$2:$A$871,M$1,[2]掉落汇总!$C$2:$C$871,$Q$1)+SUMIFS(OFFSET([2]掉落汇总!$C$2:$C$871,,MATCH($B353,[2]掉落汇总!$D$1:$M$1)),[2]掉落汇总!$A$2:$A$871,M$1,[2]掉落汇总!$C$2:$C$871,$Q$2)/$Q$3)*宝箱投放计算!L353</f>
        <v>0.36155552960411075</v>
      </c>
      <c r="N353">
        <f ca="1">(SUMIFS(OFFSET([2]掉落汇总!$C$2:$C$871,,MATCH($B353,[2]掉落汇总!$D$1:$M$1)),[2]掉落汇总!$A$2:$A$871,N$1,[2]掉落汇总!$C$2:$C$871,$Q$1)+SUMIFS(OFFSET([2]掉落汇总!$C$2:$C$871,,MATCH($B353,[2]掉落汇总!$D$1:$M$1)),[2]掉落汇总!$A$2:$A$871,N$1,[2]掉落汇总!$C$2:$C$871,$Q$2)/$Q$3)*宝箱投放计算!M353</f>
        <v>8.4091467912466203E-2</v>
      </c>
      <c r="O353">
        <f ca="1">(SUMIFS(OFFSET([2]掉落汇总!$C$2:$C$871,,MATCH($B353,[2]掉落汇总!$D$1:$M$1)),[2]掉落汇总!$A$2:$A$871,O$1,[2]掉落汇总!$C$2:$C$871,$Q$1)+SUMIFS(OFFSET([2]掉落汇总!$C$2:$C$871,,MATCH($B353,[2]掉落汇总!$D$1:$M$1)),[2]掉落汇总!$A$2:$A$871,O$1,[2]掉落汇总!$C$2:$C$871,$Q$2)/$Q$3)*宝箱投放计算!N353</f>
        <v>0.17426381605486088</v>
      </c>
    </row>
    <row r="354" spans="1:15" x14ac:dyDescent="0.2">
      <c r="A354">
        <f>玩家成长时间线!A354</f>
        <v>353</v>
      </c>
      <c r="B354">
        <f>玩家成长时间线!B354</f>
        <v>9</v>
      </c>
      <c r="C354">
        <f ca="1">SUM($D$2:D354)</f>
        <v>1320.4612904405647</v>
      </c>
      <c r="D354">
        <f t="shared" ca="1" si="5"/>
        <v>6.4249874560744313</v>
      </c>
      <c r="E354">
        <f ca="1">(SUMIFS(OFFSET([2]掉落汇总!$C$2:$C$871,,MATCH($B354,[2]掉落汇总!$D$1:$M$1)),[2]掉落汇总!$A$2:$A$871,E$1,[2]掉落汇总!$C$2:$C$871,$Q$1)+SUMIFS(OFFSET([2]掉落汇总!$C$2:$C$871,,MATCH($B354,[2]掉落汇总!$D$1:$M$1)),[2]掉落汇总!$A$2:$A$871,E$1,[2]掉落汇总!$C$2:$C$871,$Q$2)/$Q$3)*宝箱投放计算!D354</f>
        <v>1.1366735005452562</v>
      </c>
      <c r="F354">
        <f ca="1">(SUMIFS(OFFSET([2]掉落汇总!$C$2:$C$871,,MATCH($B354,[2]掉落汇总!$D$1:$M$1)),[2]掉落汇总!$A$2:$A$871,F$1,[2]掉落汇总!$C$2:$C$871,$Q$1)+SUMIFS(OFFSET([2]掉落汇总!$C$2:$C$871,,MATCH($B354,[2]掉落汇总!$D$1:$M$1)),[2]掉落汇总!$A$2:$A$871,F$1,[2]掉落汇总!$C$2:$C$871,$Q$2)/$Q$3)*宝箱投放计算!E354</f>
        <v>1.3244406196213427</v>
      </c>
      <c r="G354">
        <f ca="1">(SUMIFS(OFFSET([2]掉落汇总!$C$2:$C$871,,MATCH($B354,[2]掉落汇总!$D$1:$M$1)),[2]掉落汇总!$A$2:$A$871,G$1,[2]掉落汇总!$C$2:$C$871,$Q$1)+SUMIFS(OFFSET([2]掉落汇总!$C$2:$C$871,,MATCH($B354,[2]掉落汇总!$D$1:$M$1)),[2]掉落汇总!$A$2:$A$871,G$1,[2]掉落汇总!$C$2:$C$871,$Q$2)/$Q$3)*宝箱投放计算!F354</f>
        <v>0</v>
      </c>
      <c r="H354">
        <f ca="1">(SUMIFS(OFFSET([2]掉落汇总!$C$2:$C$871,,MATCH($B354,[2]掉落汇总!$D$1:$M$1)),[2]掉落汇总!$A$2:$A$871,H$1,[2]掉落汇总!$C$2:$C$871,$Q$1)+SUMIFS(OFFSET([2]掉落汇总!$C$2:$C$871,,MATCH($B354,[2]掉落汇总!$D$1:$M$1)),[2]掉落汇总!$A$2:$A$871,H$1,[2]掉落汇总!$C$2:$C$871,$Q$2)/$Q$3)*宝箱投放计算!G354</f>
        <v>0</v>
      </c>
      <c r="I354">
        <f ca="1">(SUMIFS(OFFSET([2]掉落汇总!$C$2:$C$871,,MATCH($B354,[2]掉落汇总!$D$1:$M$1)),[2]掉落汇总!$A$2:$A$871,I$1,[2]掉落汇总!$C$2:$C$871,$Q$1)+SUMIFS(OFFSET([2]掉落汇总!$C$2:$C$871,,MATCH($B354,[2]掉落汇总!$D$1:$M$1)),[2]掉落汇总!$A$2:$A$871,I$1,[2]掉落汇总!$C$2:$C$871,$Q$2)/$Q$3)*宝箱投放计算!H354</f>
        <v>0.8346213292117467</v>
      </c>
      <c r="J354">
        <f ca="1">(SUMIFS(OFFSET([2]掉落汇总!$C$2:$C$871,,MATCH($B354,[2]掉落汇总!$D$1:$M$1)),[2]掉落汇总!$A$2:$A$871,J$1,[2]掉落汇总!$C$2:$C$871,$Q$1)+SUMIFS(OFFSET([2]掉落汇总!$C$2:$C$871,,MATCH($B354,[2]掉落汇总!$D$1:$M$1)),[2]掉落汇总!$A$2:$A$871,J$1,[2]掉落汇总!$C$2:$C$871,$Q$2)/$Q$3)*宝箱投放计算!I354</f>
        <v>2.1441176470588235</v>
      </c>
      <c r="K354">
        <f ca="1">(SUMIFS(OFFSET([2]掉落汇总!$C$2:$C$871,,MATCH($B354,[2]掉落汇总!$D$1:$M$1)),[2]掉落汇总!$A$2:$A$871,K$1,[2]掉落汇总!$C$2:$C$871,$Q$1)+SUMIFS(OFFSET([2]掉落汇总!$C$2:$C$871,,MATCH($B354,[2]掉落汇总!$D$1:$M$1)),[2]掉落汇总!$A$2:$A$871,K$1,[2]掉落汇总!$C$2:$C$871,$Q$2)/$Q$3)*宝箱投放计算!J354</f>
        <v>0</v>
      </c>
      <c r="L354">
        <f ca="1">(SUMIFS(OFFSET([2]掉落汇总!$C$2:$C$871,,MATCH($B354,[2]掉落汇总!$D$1:$M$1)),[2]掉落汇总!$A$2:$A$871,L$1,[2]掉落汇总!$C$2:$C$871,$Q$1)+SUMIFS(OFFSET([2]掉落汇总!$C$2:$C$871,,MATCH($B354,[2]掉落汇总!$D$1:$M$1)),[2]掉落汇总!$A$2:$A$871,L$1,[2]掉落汇总!$C$2:$C$871,$Q$2)/$Q$3)*宝箱投放计算!K354</f>
        <v>0.36522354606582519</v>
      </c>
      <c r="M354">
        <f ca="1">(SUMIFS(OFFSET([2]掉落汇总!$C$2:$C$871,,MATCH($B354,[2]掉落汇总!$D$1:$M$1)),[2]掉落汇总!$A$2:$A$871,M$1,[2]掉落汇总!$C$2:$C$871,$Q$1)+SUMIFS(OFFSET([2]掉落汇总!$C$2:$C$871,,MATCH($B354,[2]掉落汇总!$D$1:$M$1)),[2]掉落汇总!$A$2:$A$871,M$1,[2]掉落汇总!$C$2:$C$871,$Q$2)/$Q$3)*宝箱投放计算!L354</f>
        <v>0.36155552960411075</v>
      </c>
      <c r="N354">
        <f ca="1">(SUMIFS(OFFSET([2]掉落汇总!$C$2:$C$871,,MATCH($B354,[2]掉落汇总!$D$1:$M$1)),[2]掉落汇总!$A$2:$A$871,N$1,[2]掉落汇总!$C$2:$C$871,$Q$1)+SUMIFS(OFFSET([2]掉落汇总!$C$2:$C$871,,MATCH($B354,[2]掉落汇总!$D$1:$M$1)),[2]掉落汇总!$A$2:$A$871,N$1,[2]掉落汇总!$C$2:$C$871,$Q$2)/$Q$3)*宝箱投放计算!M354</f>
        <v>8.4091467912466203E-2</v>
      </c>
      <c r="O354">
        <f ca="1">(SUMIFS(OFFSET([2]掉落汇总!$C$2:$C$871,,MATCH($B354,[2]掉落汇总!$D$1:$M$1)),[2]掉落汇总!$A$2:$A$871,O$1,[2]掉落汇总!$C$2:$C$871,$Q$1)+SUMIFS(OFFSET([2]掉落汇总!$C$2:$C$871,,MATCH($B354,[2]掉落汇总!$D$1:$M$1)),[2]掉落汇总!$A$2:$A$871,O$1,[2]掉落汇总!$C$2:$C$871,$Q$2)/$Q$3)*宝箱投放计算!N354</f>
        <v>0.17426381605486088</v>
      </c>
    </row>
    <row r="355" spans="1:15" x14ac:dyDescent="0.2">
      <c r="A355">
        <f>玩家成长时间线!A355</f>
        <v>354</v>
      </c>
      <c r="B355">
        <f>玩家成长时间线!B355</f>
        <v>9</v>
      </c>
      <c r="C355">
        <f ca="1">SUM($D$2:D355)</f>
        <v>1323.9122499345451</v>
      </c>
      <c r="D355">
        <f t="shared" ca="1" si="5"/>
        <v>3.450959493980525</v>
      </c>
      <c r="E355">
        <f ca="1">(SUMIFS(OFFSET([2]掉落汇总!$C$2:$C$871,,MATCH($B355,[2]掉落汇总!$D$1:$M$1)),[2]掉落汇总!$A$2:$A$871,E$1,[2]掉落汇总!$C$2:$C$871,$Q$1)+SUMIFS(OFFSET([2]掉落汇总!$C$2:$C$871,,MATCH($B355,[2]掉落汇总!$D$1:$M$1)),[2]掉落汇总!$A$2:$A$871,E$1,[2]掉落汇总!$C$2:$C$871,$Q$2)/$Q$3)*宝箱投放计算!D355</f>
        <v>1.1413845147219193</v>
      </c>
      <c r="F355">
        <f ca="1">(SUMIFS(OFFSET([2]掉落汇总!$C$2:$C$871,,MATCH($B355,[2]掉落汇总!$D$1:$M$1)),[2]掉落汇总!$A$2:$A$871,F$1,[2]掉落汇总!$C$2:$C$871,$Q$1)+SUMIFS(OFFSET([2]掉落汇总!$C$2:$C$871,,MATCH($B355,[2]掉落汇总!$D$1:$M$1)),[2]掉落汇总!$A$2:$A$871,F$1,[2]掉落汇总!$C$2:$C$871,$Q$2)/$Q$3)*宝箱投放计算!E355</f>
        <v>1.3244406196213427</v>
      </c>
      <c r="G355">
        <f ca="1">(SUMIFS(OFFSET([2]掉落汇总!$C$2:$C$871,,MATCH($B355,[2]掉落汇总!$D$1:$M$1)),[2]掉落汇总!$A$2:$A$871,G$1,[2]掉落汇总!$C$2:$C$871,$Q$1)+SUMIFS(OFFSET([2]掉落汇总!$C$2:$C$871,,MATCH($B355,[2]掉落汇总!$D$1:$M$1)),[2]掉落汇总!$A$2:$A$871,G$1,[2]掉落汇总!$C$2:$C$871,$Q$2)/$Q$3)*宝箱投放计算!F355</f>
        <v>0</v>
      </c>
      <c r="H355">
        <f ca="1">(SUMIFS(OFFSET([2]掉落汇总!$C$2:$C$871,,MATCH($B355,[2]掉落汇总!$D$1:$M$1)),[2]掉落汇总!$A$2:$A$871,H$1,[2]掉落汇总!$C$2:$C$871,$Q$1)+SUMIFS(OFFSET([2]掉落汇总!$C$2:$C$871,,MATCH($B355,[2]掉落汇总!$D$1:$M$1)),[2]掉落汇总!$A$2:$A$871,H$1,[2]掉落汇总!$C$2:$C$871,$Q$2)/$Q$3)*宝箱投放计算!G355</f>
        <v>0</v>
      </c>
      <c r="I355">
        <f ca="1">(SUMIFS(OFFSET([2]掉落汇总!$C$2:$C$871,,MATCH($B355,[2]掉落汇总!$D$1:$M$1)),[2]掉落汇总!$A$2:$A$871,I$1,[2]掉落汇总!$C$2:$C$871,$Q$1)+SUMIFS(OFFSET([2]掉落汇总!$C$2:$C$871,,MATCH($B355,[2]掉落汇总!$D$1:$M$1)),[2]掉落汇总!$A$2:$A$871,I$1,[2]掉落汇总!$C$2:$C$871,$Q$2)/$Q$3)*宝箱投放计算!H355</f>
        <v>0</v>
      </c>
      <c r="J355">
        <f ca="1">(SUMIFS(OFFSET([2]掉落汇总!$C$2:$C$871,,MATCH($B355,[2]掉落汇总!$D$1:$M$1)),[2]掉落汇总!$A$2:$A$871,J$1,[2]掉落汇总!$C$2:$C$871,$Q$1)+SUMIFS(OFFSET([2]掉落汇总!$C$2:$C$871,,MATCH($B355,[2]掉落汇总!$D$1:$M$1)),[2]掉落汇总!$A$2:$A$871,J$1,[2]掉落汇总!$C$2:$C$871,$Q$2)/$Q$3)*宝箱投放计算!I355</f>
        <v>0</v>
      </c>
      <c r="K355">
        <f ca="1">(SUMIFS(OFFSET([2]掉落汇总!$C$2:$C$871,,MATCH($B355,[2]掉落汇总!$D$1:$M$1)),[2]掉落汇总!$A$2:$A$871,K$1,[2]掉落汇总!$C$2:$C$871,$Q$1)+SUMIFS(OFFSET([2]掉落汇总!$C$2:$C$871,,MATCH($B355,[2]掉落汇总!$D$1:$M$1)),[2]掉落汇总!$A$2:$A$871,K$1,[2]掉落汇总!$C$2:$C$871,$Q$2)/$Q$3)*宝箱投放计算!J355</f>
        <v>0</v>
      </c>
      <c r="L355">
        <f ca="1">(SUMIFS(OFFSET([2]掉落汇总!$C$2:$C$871,,MATCH($B355,[2]掉落汇总!$D$1:$M$1)),[2]掉落汇总!$A$2:$A$871,L$1,[2]掉落汇总!$C$2:$C$871,$Q$1)+SUMIFS(OFFSET([2]掉落汇总!$C$2:$C$871,,MATCH($B355,[2]掉落汇总!$D$1:$M$1)),[2]掉落汇总!$A$2:$A$871,L$1,[2]掉落汇总!$C$2:$C$871,$Q$2)/$Q$3)*宝箱投放计算!K355</f>
        <v>0.36522354606582519</v>
      </c>
      <c r="M355">
        <f ca="1">(SUMIFS(OFFSET([2]掉落汇总!$C$2:$C$871,,MATCH($B355,[2]掉落汇总!$D$1:$M$1)),[2]掉落汇总!$A$2:$A$871,M$1,[2]掉落汇总!$C$2:$C$871,$Q$1)+SUMIFS(OFFSET([2]掉落汇总!$C$2:$C$871,,MATCH($B355,[2]掉落汇总!$D$1:$M$1)),[2]掉落汇总!$A$2:$A$871,M$1,[2]掉落汇总!$C$2:$C$871,$Q$2)/$Q$3)*宝箱投放计算!L355</f>
        <v>0.36155552960411075</v>
      </c>
      <c r="N355">
        <f ca="1">(SUMIFS(OFFSET([2]掉落汇总!$C$2:$C$871,,MATCH($B355,[2]掉落汇总!$D$1:$M$1)),[2]掉落汇总!$A$2:$A$871,N$1,[2]掉落汇总!$C$2:$C$871,$Q$1)+SUMIFS(OFFSET([2]掉落汇总!$C$2:$C$871,,MATCH($B355,[2]掉落汇总!$D$1:$M$1)),[2]掉落汇总!$A$2:$A$871,N$1,[2]掉落汇总!$C$2:$C$871,$Q$2)/$Q$3)*宝箱投放计算!M355</f>
        <v>8.4091467912466203E-2</v>
      </c>
      <c r="O355">
        <f ca="1">(SUMIFS(OFFSET([2]掉落汇总!$C$2:$C$871,,MATCH($B355,[2]掉落汇总!$D$1:$M$1)),[2]掉落汇总!$A$2:$A$871,O$1,[2]掉落汇总!$C$2:$C$871,$Q$1)+SUMIFS(OFFSET([2]掉落汇总!$C$2:$C$871,,MATCH($B355,[2]掉落汇总!$D$1:$M$1)),[2]掉落汇总!$A$2:$A$871,O$1,[2]掉落汇总!$C$2:$C$871,$Q$2)/$Q$3)*宝箱投放计算!N355</f>
        <v>0.17426381605486088</v>
      </c>
    </row>
    <row r="356" spans="1:15" x14ac:dyDescent="0.2">
      <c r="A356">
        <f>玩家成长时间线!A356</f>
        <v>355</v>
      </c>
      <c r="B356">
        <f>玩家成长时间线!B356</f>
        <v>9</v>
      </c>
      <c r="C356">
        <f ca="1">SUM($D$2:D356)</f>
        <v>1327.4621407262355</v>
      </c>
      <c r="D356">
        <f t="shared" ca="1" si="5"/>
        <v>3.5498907916904483</v>
      </c>
      <c r="E356">
        <f ca="1">(SUMIFS(OFFSET([2]掉落汇总!$C$2:$C$871,,MATCH($B356,[2]掉落汇总!$D$1:$M$1)),[2]掉落汇总!$A$2:$A$871,E$1,[2]掉落汇总!$C$2:$C$871,$Q$1)+SUMIFS(OFFSET([2]掉落汇总!$C$2:$C$871,,MATCH($B356,[2]掉落汇总!$D$1:$M$1)),[2]掉落汇总!$A$2:$A$871,E$1,[2]掉落汇总!$C$2:$C$871,$Q$2)/$Q$3)*宝箱投放计算!D356</f>
        <v>1.2403158124318427</v>
      </c>
      <c r="F356">
        <f ca="1">(SUMIFS(OFFSET([2]掉落汇总!$C$2:$C$871,,MATCH($B356,[2]掉落汇总!$D$1:$M$1)),[2]掉落汇总!$A$2:$A$871,F$1,[2]掉落汇总!$C$2:$C$871,$Q$1)+SUMIFS(OFFSET([2]掉落汇总!$C$2:$C$871,,MATCH($B356,[2]掉落汇总!$D$1:$M$1)),[2]掉落汇总!$A$2:$A$871,F$1,[2]掉落汇总!$C$2:$C$871,$Q$2)/$Q$3)*宝箱投放计算!E356</f>
        <v>1.3244406196213427</v>
      </c>
      <c r="G356">
        <f ca="1">(SUMIFS(OFFSET([2]掉落汇总!$C$2:$C$871,,MATCH($B356,[2]掉落汇总!$D$1:$M$1)),[2]掉落汇总!$A$2:$A$871,G$1,[2]掉落汇总!$C$2:$C$871,$Q$1)+SUMIFS(OFFSET([2]掉落汇总!$C$2:$C$871,,MATCH($B356,[2]掉落汇总!$D$1:$M$1)),[2]掉落汇总!$A$2:$A$871,G$1,[2]掉落汇总!$C$2:$C$871,$Q$2)/$Q$3)*宝箱投放计算!F356</f>
        <v>0</v>
      </c>
      <c r="H356">
        <f ca="1">(SUMIFS(OFFSET([2]掉落汇总!$C$2:$C$871,,MATCH($B356,[2]掉落汇总!$D$1:$M$1)),[2]掉落汇总!$A$2:$A$871,H$1,[2]掉落汇总!$C$2:$C$871,$Q$1)+SUMIFS(OFFSET([2]掉落汇总!$C$2:$C$871,,MATCH($B356,[2]掉落汇总!$D$1:$M$1)),[2]掉落汇总!$A$2:$A$871,H$1,[2]掉落汇总!$C$2:$C$871,$Q$2)/$Q$3)*宝箱投放计算!G356</f>
        <v>0</v>
      </c>
      <c r="I356">
        <f ca="1">(SUMIFS(OFFSET([2]掉落汇总!$C$2:$C$871,,MATCH($B356,[2]掉落汇总!$D$1:$M$1)),[2]掉落汇总!$A$2:$A$871,I$1,[2]掉落汇总!$C$2:$C$871,$Q$1)+SUMIFS(OFFSET([2]掉落汇总!$C$2:$C$871,,MATCH($B356,[2]掉落汇总!$D$1:$M$1)),[2]掉落汇总!$A$2:$A$871,I$1,[2]掉落汇总!$C$2:$C$871,$Q$2)/$Q$3)*宝箱投放计算!H356</f>
        <v>0</v>
      </c>
      <c r="J356">
        <f ca="1">(SUMIFS(OFFSET([2]掉落汇总!$C$2:$C$871,,MATCH($B356,[2]掉落汇总!$D$1:$M$1)),[2]掉落汇总!$A$2:$A$871,J$1,[2]掉落汇总!$C$2:$C$871,$Q$1)+SUMIFS(OFFSET([2]掉落汇总!$C$2:$C$871,,MATCH($B356,[2]掉落汇总!$D$1:$M$1)),[2]掉落汇总!$A$2:$A$871,J$1,[2]掉落汇总!$C$2:$C$871,$Q$2)/$Q$3)*宝箱投放计算!I356</f>
        <v>0</v>
      </c>
      <c r="K356">
        <f ca="1">(SUMIFS(OFFSET([2]掉落汇总!$C$2:$C$871,,MATCH($B356,[2]掉落汇总!$D$1:$M$1)),[2]掉落汇总!$A$2:$A$871,K$1,[2]掉落汇总!$C$2:$C$871,$Q$1)+SUMIFS(OFFSET([2]掉落汇总!$C$2:$C$871,,MATCH($B356,[2]掉落汇总!$D$1:$M$1)),[2]掉落汇总!$A$2:$A$871,K$1,[2]掉落汇总!$C$2:$C$871,$Q$2)/$Q$3)*宝箱投放计算!J356</f>
        <v>0</v>
      </c>
      <c r="L356">
        <f ca="1">(SUMIFS(OFFSET([2]掉落汇总!$C$2:$C$871,,MATCH($B356,[2]掉落汇总!$D$1:$M$1)),[2]掉落汇总!$A$2:$A$871,L$1,[2]掉落汇总!$C$2:$C$871,$Q$1)+SUMIFS(OFFSET([2]掉落汇总!$C$2:$C$871,,MATCH($B356,[2]掉落汇总!$D$1:$M$1)),[2]掉落汇总!$A$2:$A$871,L$1,[2]掉落汇总!$C$2:$C$871,$Q$2)/$Q$3)*宝箱投放计算!K356</f>
        <v>0.36522354606582519</v>
      </c>
      <c r="M356">
        <f ca="1">(SUMIFS(OFFSET([2]掉落汇总!$C$2:$C$871,,MATCH($B356,[2]掉落汇总!$D$1:$M$1)),[2]掉落汇总!$A$2:$A$871,M$1,[2]掉落汇总!$C$2:$C$871,$Q$1)+SUMIFS(OFFSET([2]掉落汇总!$C$2:$C$871,,MATCH($B356,[2]掉落汇总!$D$1:$M$1)),[2]掉落汇总!$A$2:$A$871,M$1,[2]掉落汇总!$C$2:$C$871,$Q$2)/$Q$3)*宝箱投放计算!L356</f>
        <v>0.36155552960411075</v>
      </c>
      <c r="N356">
        <f ca="1">(SUMIFS(OFFSET([2]掉落汇总!$C$2:$C$871,,MATCH($B356,[2]掉落汇总!$D$1:$M$1)),[2]掉落汇总!$A$2:$A$871,N$1,[2]掉落汇总!$C$2:$C$871,$Q$1)+SUMIFS(OFFSET([2]掉落汇总!$C$2:$C$871,,MATCH($B356,[2]掉落汇总!$D$1:$M$1)),[2]掉落汇总!$A$2:$A$871,N$1,[2]掉落汇总!$C$2:$C$871,$Q$2)/$Q$3)*宝箱投放计算!M356</f>
        <v>8.4091467912466203E-2</v>
      </c>
      <c r="O356">
        <f ca="1">(SUMIFS(OFFSET([2]掉落汇总!$C$2:$C$871,,MATCH($B356,[2]掉落汇总!$D$1:$M$1)),[2]掉落汇总!$A$2:$A$871,O$1,[2]掉落汇总!$C$2:$C$871,$Q$1)+SUMIFS(OFFSET([2]掉落汇总!$C$2:$C$871,,MATCH($B356,[2]掉落汇总!$D$1:$M$1)),[2]掉落汇总!$A$2:$A$871,O$1,[2]掉落汇总!$C$2:$C$871,$Q$2)/$Q$3)*宝箱投放计算!N356</f>
        <v>0.17426381605486088</v>
      </c>
    </row>
    <row r="357" spans="1:15" x14ac:dyDescent="0.2">
      <c r="A357">
        <f>玩家成长时间线!A357</f>
        <v>356</v>
      </c>
      <c r="B357">
        <f>玩家成长时间线!B357</f>
        <v>10</v>
      </c>
      <c r="C357">
        <f ca="1">SUM($D$2:D357)</f>
        <v>1333.0138531502432</v>
      </c>
      <c r="D357">
        <f t="shared" ca="1" si="5"/>
        <v>5.5517124240077882</v>
      </c>
      <c r="E357">
        <f ca="1">(SUMIFS(OFFSET([2]掉落汇总!$C$2:$C$871,,MATCH($B357,[2]掉落汇总!$D$1:$M$1)),[2]掉落汇总!$A$2:$A$871,E$1,[2]掉落汇总!$C$2:$C$871,$Q$1)+SUMIFS(OFFSET([2]掉落汇总!$C$2:$C$871,,MATCH($B357,[2]掉落汇总!$D$1:$M$1)),[2]掉落汇总!$A$2:$A$871,E$1,[2]掉落汇总!$C$2:$C$871,$Q$2)/$Q$3)*宝箱投放计算!D357</f>
        <v>1.1102468174644924</v>
      </c>
      <c r="F357">
        <f ca="1">(SUMIFS(OFFSET([2]掉落汇总!$C$2:$C$871,,MATCH($B357,[2]掉落汇总!$D$1:$M$1)),[2]掉落汇总!$A$2:$A$871,F$1,[2]掉落汇总!$C$2:$C$871,$Q$1)+SUMIFS(OFFSET([2]掉落汇总!$C$2:$C$871,,MATCH($B357,[2]掉落汇总!$D$1:$M$1)),[2]掉落汇总!$A$2:$A$871,F$1,[2]掉落汇总!$C$2:$C$871,$Q$2)/$Q$3)*宝箱投放计算!E357</f>
        <v>1.3244406196213427</v>
      </c>
      <c r="G357">
        <f ca="1">(SUMIFS(OFFSET([2]掉落汇总!$C$2:$C$871,,MATCH($B357,[2]掉落汇总!$D$1:$M$1)),[2]掉落汇总!$A$2:$A$871,G$1,[2]掉落汇总!$C$2:$C$871,$Q$1)+SUMIFS(OFFSET([2]掉落汇总!$C$2:$C$871,,MATCH($B357,[2]掉落汇总!$D$1:$M$1)),[2]掉落汇总!$A$2:$A$871,G$1,[2]掉落汇总!$C$2:$C$871,$Q$2)/$Q$3)*宝箱投放计算!F357</f>
        <v>0</v>
      </c>
      <c r="H357">
        <f ca="1">(SUMIFS(OFFSET([2]掉落汇总!$C$2:$C$871,,MATCH($B357,[2]掉落汇总!$D$1:$M$1)),[2]掉落汇总!$A$2:$A$871,H$1,[2]掉落汇总!$C$2:$C$871,$Q$1)+SUMIFS(OFFSET([2]掉落汇总!$C$2:$C$871,,MATCH($B357,[2]掉落汇总!$D$1:$M$1)),[2]掉落汇总!$A$2:$A$871,H$1,[2]掉落汇总!$C$2:$C$871,$Q$2)/$Q$3)*宝箱投放计算!G357</f>
        <v>0</v>
      </c>
      <c r="I357">
        <f ca="1">(SUMIFS(OFFSET([2]掉落汇总!$C$2:$C$871,,MATCH($B357,[2]掉落汇总!$D$1:$M$1)),[2]掉落汇总!$A$2:$A$871,I$1,[2]掉落汇总!$C$2:$C$871,$Q$1)+SUMIFS(OFFSET([2]掉落汇总!$C$2:$C$871,,MATCH($B357,[2]掉落汇总!$D$1:$M$1)),[2]掉落汇总!$A$2:$A$871,I$1,[2]掉落汇总!$C$2:$C$871,$Q$2)/$Q$3)*宝箱投放计算!H357</f>
        <v>0</v>
      </c>
      <c r="J357">
        <f ca="1">(SUMIFS(OFFSET([2]掉落汇总!$C$2:$C$871,,MATCH($B357,[2]掉落汇总!$D$1:$M$1)),[2]掉落汇总!$A$2:$A$871,J$1,[2]掉落汇总!$C$2:$C$871,$Q$1)+SUMIFS(OFFSET([2]掉落汇总!$C$2:$C$871,,MATCH($B357,[2]掉落汇总!$D$1:$M$1)),[2]掉落汇总!$A$2:$A$871,J$1,[2]掉落汇总!$C$2:$C$871,$Q$2)/$Q$3)*宝箱投放计算!I357</f>
        <v>2.1318906272846903</v>
      </c>
      <c r="K357">
        <f ca="1">(SUMIFS(OFFSET([2]掉落汇总!$C$2:$C$871,,MATCH($B357,[2]掉落汇总!$D$1:$M$1)),[2]掉落汇总!$A$2:$A$871,K$1,[2]掉落汇总!$C$2:$C$871,$Q$1)+SUMIFS(OFFSET([2]掉落汇总!$C$2:$C$871,,MATCH($B357,[2]掉落汇总!$D$1:$M$1)),[2]掉落汇总!$A$2:$A$871,K$1,[2]掉落汇总!$C$2:$C$871,$Q$2)/$Q$3)*宝箱投放计算!J357</f>
        <v>0</v>
      </c>
      <c r="L357">
        <f ca="1">(SUMIFS(OFFSET([2]掉落汇总!$C$2:$C$871,,MATCH($B357,[2]掉落汇总!$D$1:$M$1)),[2]掉落汇总!$A$2:$A$871,L$1,[2]掉落汇总!$C$2:$C$871,$Q$1)+SUMIFS(OFFSET([2]掉落汇总!$C$2:$C$871,,MATCH($B357,[2]掉落汇总!$D$1:$M$1)),[2]掉落汇总!$A$2:$A$871,L$1,[2]掉落汇总!$C$2:$C$871,$Q$2)/$Q$3)*宝箱投放计算!K357</f>
        <v>0.36522354606582519</v>
      </c>
      <c r="M357">
        <f ca="1">(SUMIFS(OFFSET([2]掉落汇总!$C$2:$C$871,,MATCH($B357,[2]掉落汇总!$D$1:$M$1)),[2]掉落汇总!$A$2:$A$871,M$1,[2]掉落汇总!$C$2:$C$871,$Q$1)+SUMIFS(OFFSET([2]掉落汇总!$C$2:$C$871,,MATCH($B357,[2]掉落汇总!$D$1:$M$1)),[2]掉落汇总!$A$2:$A$871,M$1,[2]掉落汇总!$C$2:$C$871,$Q$2)/$Q$3)*宝箱投放计算!L357</f>
        <v>0.36155552960411075</v>
      </c>
      <c r="N357">
        <f ca="1">(SUMIFS(OFFSET([2]掉落汇总!$C$2:$C$871,,MATCH($B357,[2]掉落汇总!$D$1:$M$1)),[2]掉落汇总!$A$2:$A$871,N$1,[2]掉落汇总!$C$2:$C$871,$Q$1)+SUMIFS(OFFSET([2]掉落汇总!$C$2:$C$871,,MATCH($B357,[2]掉落汇总!$D$1:$M$1)),[2]掉落汇总!$A$2:$A$871,N$1,[2]掉落汇总!$C$2:$C$871,$Q$2)/$Q$3)*宝箱投放计算!M357</f>
        <v>8.4091467912466203E-2</v>
      </c>
      <c r="O357">
        <f ca="1">(SUMIFS(OFFSET([2]掉落汇总!$C$2:$C$871,,MATCH($B357,[2]掉落汇总!$D$1:$M$1)),[2]掉落汇总!$A$2:$A$871,O$1,[2]掉落汇总!$C$2:$C$871,$Q$1)+SUMIFS(OFFSET([2]掉落汇总!$C$2:$C$871,,MATCH($B357,[2]掉落汇总!$D$1:$M$1)),[2]掉落汇总!$A$2:$A$871,O$1,[2]掉落汇总!$C$2:$C$871,$Q$2)/$Q$3)*宝箱投放计算!N357</f>
        <v>0.17426381605486088</v>
      </c>
    </row>
    <row r="358" spans="1:15" x14ac:dyDescent="0.2">
      <c r="A358">
        <f>玩家成长时间线!A358</f>
        <v>357</v>
      </c>
      <c r="B358">
        <f>玩家成长时间线!B358</f>
        <v>10</v>
      </c>
      <c r="C358">
        <f ca="1">SUM($D$2:D358)</f>
        <v>1336.4382199232946</v>
      </c>
      <c r="D358">
        <f t="shared" ca="1" si="5"/>
        <v>3.4243667730513461</v>
      </c>
      <c r="E358">
        <f ca="1">(SUMIFS(OFFSET([2]掉落汇总!$C$2:$C$871,,MATCH($B358,[2]掉落汇总!$D$1:$M$1)),[2]掉落汇总!$A$2:$A$871,E$1,[2]掉落汇总!$C$2:$C$871,$Q$1)+SUMIFS(OFFSET([2]掉落汇总!$C$2:$C$871,,MATCH($B358,[2]掉落汇总!$D$1:$M$1)),[2]掉落汇总!$A$2:$A$871,E$1,[2]掉落汇总!$C$2:$C$871,$Q$2)/$Q$3)*宝箱投放计算!D358</f>
        <v>1.1147917937927405</v>
      </c>
      <c r="F358">
        <f ca="1">(SUMIFS(OFFSET([2]掉落汇总!$C$2:$C$871,,MATCH($B358,[2]掉落汇总!$D$1:$M$1)),[2]掉落汇总!$A$2:$A$871,F$1,[2]掉落汇总!$C$2:$C$871,$Q$1)+SUMIFS(OFFSET([2]掉落汇总!$C$2:$C$871,,MATCH($B358,[2]掉落汇总!$D$1:$M$1)),[2]掉落汇总!$A$2:$A$871,F$1,[2]掉落汇总!$C$2:$C$871,$Q$2)/$Q$3)*宝箱投放计算!E358</f>
        <v>1.3244406196213427</v>
      </c>
      <c r="G358">
        <f ca="1">(SUMIFS(OFFSET([2]掉落汇总!$C$2:$C$871,,MATCH($B358,[2]掉落汇总!$D$1:$M$1)),[2]掉落汇总!$A$2:$A$871,G$1,[2]掉落汇总!$C$2:$C$871,$Q$1)+SUMIFS(OFFSET([2]掉落汇总!$C$2:$C$871,,MATCH($B358,[2]掉落汇总!$D$1:$M$1)),[2]掉落汇总!$A$2:$A$871,G$1,[2]掉落汇总!$C$2:$C$871,$Q$2)/$Q$3)*宝箱投放计算!F358</f>
        <v>0</v>
      </c>
      <c r="H358">
        <f ca="1">(SUMIFS(OFFSET([2]掉落汇总!$C$2:$C$871,,MATCH($B358,[2]掉落汇总!$D$1:$M$1)),[2]掉落汇总!$A$2:$A$871,H$1,[2]掉落汇总!$C$2:$C$871,$Q$1)+SUMIFS(OFFSET([2]掉落汇总!$C$2:$C$871,,MATCH($B358,[2]掉落汇总!$D$1:$M$1)),[2]掉落汇总!$A$2:$A$871,H$1,[2]掉落汇总!$C$2:$C$871,$Q$2)/$Q$3)*宝箱投放计算!G358</f>
        <v>0</v>
      </c>
      <c r="I358">
        <f ca="1">(SUMIFS(OFFSET([2]掉落汇总!$C$2:$C$871,,MATCH($B358,[2]掉落汇总!$D$1:$M$1)),[2]掉落汇总!$A$2:$A$871,I$1,[2]掉落汇总!$C$2:$C$871,$Q$1)+SUMIFS(OFFSET([2]掉落汇总!$C$2:$C$871,,MATCH($B358,[2]掉落汇总!$D$1:$M$1)),[2]掉落汇总!$A$2:$A$871,I$1,[2]掉落汇总!$C$2:$C$871,$Q$2)/$Q$3)*宝箱投放计算!H358</f>
        <v>0</v>
      </c>
      <c r="J358">
        <f ca="1">(SUMIFS(OFFSET([2]掉落汇总!$C$2:$C$871,,MATCH($B358,[2]掉落汇总!$D$1:$M$1)),[2]掉落汇总!$A$2:$A$871,J$1,[2]掉落汇总!$C$2:$C$871,$Q$1)+SUMIFS(OFFSET([2]掉落汇总!$C$2:$C$871,,MATCH($B358,[2]掉落汇总!$D$1:$M$1)),[2]掉落汇总!$A$2:$A$871,J$1,[2]掉落汇总!$C$2:$C$871,$Q$2)/$Q$3)*宝箱投放计算!I358</f>
        <v>0</v>
      </c>
      <c r="K358">
        <f ca="1">(SUMIFS(OFFSET([2]掉落汇总!$C$2:$C$871,,MATCH($B358,[2]掉落汇总!$D$1:$M$1)),[2]掉落汇总!$A$2:$A$871,K$1,[2]掉落汇总!$C$2:$C$871,$Q$1)+SUMIFS(OFFSET([2]掉落汇总!$C$2:$C$871,,MATCH($B358,[2]掉落汇总!$D$1:$M$1)),[2]掉落汇总!$A$2:$A$871,K$1,[2]掉落汇总!$C$2:$C$871,$Q$2)/$Q$3)*宝箱投放计算!J358</f>
        <v>0</v>
      </c>
      <c r="L358">
        <f ca="1">(SUMIFS(OFFSET([2]掉落汇总!$C$2:$C$871,,MATCH($B358,[2]掉落汇总!$D$1:$M$1)),[2]掉落汇总!$A$2:$A$871,L$1,[2]掉落汇总!$C$2:$C$871,$Q$1)+SUMIFS(OFFSET([2]掉落汇总!$C$2:$C$871,,MATCH($B358,[2]掉落汇总!$D$1:$M$1)),[2]掉落汇总!$A$2:$A$871,L$1,[2]掉落汇总!$C$2:$C$871,$Q$2)/$Q$3)*宝箱投放计算!K358</f>
        <v>0.36522354606582519</v>
      </c>
      <c r="M358">
        <f ca="1">(SUMIFS(OFFSET([2]掉落汇总!$C$2:$C$871,,MATCH($B358,[2]掉落汇总!$D$1:$M$1)),[2]掉落汇总!$A$2:$A$871,M$1,[2]掉落汇总!$C$2:$C$871,$Q$1)+SUMIFS(OFFSET([2]掉落汇总!$C$2:$C$871,,MATCH($B358,[2]掉落汇总!$D$1:$M$1)),[2]掉落汇总!$A$2:$A$871,M$1,[2]掉落汇总!$C$2:$C$871,$Q$2)/$Q$3)*宝箱投放计算!L358</f>
        <v>0.36155552960411075</v>
      </c>
      <c r="N358">
        <f ca="1">(SUMIFS(OFFSET([2]掉落汇总!$C$2:$C$871,,MATCH($B358,[2]掉落汇总!$D$1:$M$1)),[2]掉落汇总!$A$2:$A$871,N$1,[2]掉落汇总!$C$2:$C$871,$Q$1)+SUMIFS(OFFSET([2]掉落汇总!$C$2:$C$871,,MATCH($B358,[2]掉落汇总!$D$1:$M$1)),[2]掉落汇总!$A$2:$A$871,N$1,[2]掉落汇总!$C$2:$C$871,$Q$2)/$Q$3)*宝箱投放计算!M358</f>
        <v>8.4091467912466203E-2</v>
      </c>
      <c r="O358">
        <f ca="1">(SUMIFS(OFFSET([2]掉落汇总!$C$2:$C$871,,MATCH($B358,[2]掉落汇总!$D$1:$M$1)),[2]掉落汇总!$A$2:$A$871,O$1,[2]掉落汇总!$C$2:$C$871,$Q$1)+SUMIFS(OFFSET([2]掉落汇总!$C$2:$C$871,,MATCH($B358,[2]掉落汇总!$D$1:$M$1)),[2]掉落汇总!$A$2:$A$871,O$1,[2]掉落汇总!$C$2:$C$871,$Q$2)/$Q$3)*宝箱投放计算!N358</f>
        <v>0.17426381605486088</v>
      </c>
    </row>
    <row r="359" spans="1:15" x14ac:dyDescent="0.2">
      <c r="A359">
        <f>玩家成长时间线!A359</f>
        <v>358</v>
      </c>
      <c r="B359">
        <f>玩家成长时间线!B359</f>
        <v>10</v>
      </c>
      <c r="C359">
        <f ca="1">SUM($D$2:D359)</f>
        <v>1339.8671316726741</v>
      </c>
      <c r="D359">
        <f t="shared" ca="1" si="5"/>
        <v>3.4289117493795946</v>
      </c>
      <c r="E359">
        <f ca="1">(SUMIFS(OFFSET([2]掉落汇总!$C$2:$C$871,,MATCH($B359,[2]掉落汇总!$D$1:$M$1)),[2]掉落汇总!$A$2:$A$871,E$1,[2]掉落汇总!$C$2:$C$871,$Q$1)+SUMIFS(OFFSET([2]掉落汇总!$C$2:$C$871,,MATCH($B359,[2]掉落汇总!$D$1:$M$1)),[2]掉落汇总!$A$2:$A$871,E$1,[2]掉落汇总!$C$2:$C$871,$Q$2)/$Q$3)*宝箱投放计算!D359</f>
        <v>1.1193367701209889</v>
      </c>
      <c r="F359">
        <f ca="1">(SUMIFS(OFFSET([2]掉落汇总!$C$2:$C$871,,MATCH($B359,[2]掉落汇总!$D$1:$M$1)),[2]掉落汇总!$A$2:$A$871,F$1,[2]掉落汇总!$C$2:$C$871,$Q$1)+SUMIFS(OFFSET([2]掉落汇总!$C$2:$C$871,,MATCH($B359,[2]掉落汇总!$D$1:$M$1)),[2]掉落汇总!$A$2:$A$871,F$1,[2]掉落汇总!$C$2:$C$871,$Q$2)/$Q$3)*宝箱投放计算!E359</f>
        <v>1.3244406196213427</v>
      </c>
      <c r="G359">
        <f ca="1">(SUMIFS(OFFSET([2]掉落汇总!$C$2:$C$871,,MATCH($B359,[2]掉落汇总!$D$1:$M$1)),[2]掉落汇总!$A$2:$A$871,G$1,[2]掉落汇总!$C$2:$C$871,$Q$1)+SUMIFS(OFFSET([2]掉落汇总!$C$2:$C$871,,MATCH($B359,[2]掉落汇总!$D$1:$M$1)),[2]掉落汇总!$A$2:$A$871,G$1,[2]掉落汇总!$C$2:$C$871,$Q$2)/$Q$3)*宝箱投放计算!F359</f>
        <v>0</v>
      </c>
      <c r="H359">
        <f ca="1">(SUMIFS(OFFSET([2]掉落汇总!$C$2:$C$871,,MATCH($B359,[2]掉落汇总!$D$1:$M$1)),[2]掉落汇总!$A$2:$A$871,H$1,[2]掉落汇总!$C$2:$C$871,$Q$1)+SUMIFS(OFFSET([2]掉落汇总!$C$2:$C$871,,MATCH($B359,[2]掉落汇总!$D$1:$M$1)),[2]掉落汇总!$A$2:$A$871,H$1,[2]掉落汇总!$C$2:$C$871,$Q$2)/$Q$3)*宝箱投放计算!G359</f>
        <v>0</v>
      </c>
      <c r="I359">
        <f ca="1">(SUMIFS(OFFSET([2]掉落汇总!$C$2:$C$871,,MATCH($B359,[2]掉落汇总!$D$1:$M$1)),[2]掉落汇总!$A$2:$A$871,I$1,[2]掉落汇总!$C$2:$C$871,$Q$1)+SUMIFS(OFFSET([2]掉落汇总!$C$2:$C$871,,MATCH($B359,[2]掉落汇总!$D$1:$M$1)),[2]掉落汇总!$A$2:$A$871,I$1,[2]掉落汇总!$C$2:$C$871,$Q$2)/$Q$3)*宝箱投放计算!H359</f>
        <v>0</v>
      </c>
      <c r="J359">
        <f ca="1">(SUMIFS(OFFSET([2]掉落汇总!$C$2:$C$871,,MATCH($B359,[2]掉落汇总!$D$1:$M$1)),[2]掉落汇总!$A$2:$A$871,J$1,[2]掉落汇总!$C$2:$C$871,$Q$1)+SUMIFS(OFFSET([2]掉落汇总!$C$2:$C$871,,MATCH($B359,[2]掉落汇总!$D$1:$M$1)),[2]掉落汇总!$A$2:$A$871,J$1,[2]掉落汇总!$C$2:$C$871,$Q$2)/$Q$3)*宝箱投放计算!I359</f>
        <v>0</v>
      </c>
      <c r="K359">
        <f ca="1">(SUMIFS(OFFSET([2]掉落汇总!$C$2:$C$871,,MATCH($B359,[2]掉落汇总!$D$1:$M$1)),[2]掉落汇总!$A$2:$A$871,K$1,[2]掉落汇总!$C$2:$C$871,$Q$1)+SUMIFS(OFFSET([2]掉落汇总!$C$2:$C$871,,MATCH($B359,[2]掉落汇总!$D$1:$M$1)),[2]掉落汇总!$A$2:$A$871,K$1,[2]掉落汇总!$C$2:$C$871,$Q$2)/$Q$3)*宝箱投放计算!J359</f>
        <v>0</v>
      </c>
      <c r="L359">
        <f ca="1">(SUMIFS(OFFSET([2]掉落汇总!$C$2:$C$871,,MATCH($B359,[2]掉落汇总!$D$1:$M$1)),[2]掉落汇总!$A$2:$A$871,L$1,[2]掉落汇总!$C$2:$C$871,$Q$1)+SUMIFS(OFFSET([2]掉落汇总!$C$2:$C$871,,MATCH($B359,[2]掉落汇总!$D$1:$M$1)),[2]掉落汇总!$A$2:$A$871,L$1,[2]掉落汇总!$C$2:$C$871,$Q$2)/$Q$3)*宝箱投放计算!K359</f>
        <v>0.36522354606582519</v>
      </c>
      <c r="M359">
        <f ca="1">(SUMIFS(OFFSET([2]掉落汇总!$C$2:$C$871,,MATCH($B359,[2]掉落汇总!$D$1:$M$1)),[2]掉落汇总!$A$2:$A$871,M$1,[2]掉落汇总!$C$2:$C$871,$Q$1)+SUMIFS(OFFSET([2]掉落汇总!$C$2:$C$871,,MATCH($B359,[2]掉落汇总!$D$1:$M$1)),[2]掉落汇总!$A$2:$A$871,M$1,[2]掉落汇总!$C$2:$C$871,$Q$2)/$Q$3)*宝箱投放计算!L359</f>
        <v>0.36155552960411075</v>
      </c>
      <c r="N359">
        <f ca="1">(SUMIFS(OFFSET([2]掉落汇总!$C$2:$C$871,,MATCH($B359,[2]掉落汇总!$D$1:$M$1)),[2]掉落汇总!$A$2:$A$871,N$1,[2]掉落汇总!$C$2:$C$871,$Q$1)+SUMIFS(OFFSET([2]掉落汇总!$C$2:$C$871,,MATCH($B359,[2]掉落汇总!$D$1:$M$1)),[2]掉落汇总!$A$2:$A$871,N$1,[2]掉落汇总!$C$2:$C$871,$Q$2)/$Q$3)*宝箱投放计算!M359</f>
        <v>8.4091467912466203E-2</v>
      </c>
      <c r="O359">
        <f ca="1">(SUMIFS(OFFSET([2]掉落汇总!$C$2:$C$871,,MATCH($B359,[2]掉落汇总!$D$1:$M$1)),[2]掉落汇总!$A$2:$A$871,O$1,[2]掉落汇总!$C$2:$C$871,$Q$1)+SUMIFS(OFFSET([2]掉落汇总!$C$2:$C$871,,MATCH($B359,[2]掉落汇总!$D$1:$M$1)),[2]掉落汇总!$A$2:$A$871,O$1,[2]掉落汇总!$C$2:$C$871,$Q$2)/$Q$3)*宝箱投放计算!N359</f>
        <v>0.17426381605486088</v>
      </c>
    </row>
    <row r="360" spans="1:15" x14ac:dyDescent="0.2">
      <c r="A360">
        <f>玩家成长时间线!A360</f>
        <v>359</v>
      </c>
      <c r="B360">
        <f>玩家成长时间线!B360</f>
        <v>10</v>
      </c>
      <c r="C360">
        <f ca="1">SUM($D$2:D360)</f>
        <v>1343.3914879249469</v>
      </c>
      <c r="D360">
        <f t="shared" ca="1" si="5"/>
        <v>3.5243562522728085</v>
      </c>
      <c r="E360">
        <f ca="1">(SUMIFS(OFFSET([2]掉落汇总!$C$2:$C$871,,MATCH($B360,[2]掉落汇总!$D$1:$M$1)),[2]掉落汇总!$A$2:$A$871,E$1,[2]掉落汇总!$C$2:$C$871,$Q$1)+SUMIFS(OFFSET([2]掉落汇总!$C$2:$C$871,,MATCH($B360,[2]掉落汇总!$D$1:$M$1)),[2]掉落汇总!$A$2:$A$871,E$1,[2]掉落汇总!$C$2:$C$871,$Q$2)/$Q$3)*宝箱投放计算!D360</f>
        <v>1.2147812730142029</v>
      </c>
      <c r="F360">
        <f ca="1">(SUMIFS(OFFSET([2]掉落汇总!$C$2:$C$871,,MATCH($B360,[2]掉落汇总!$D$1:$M$1)),[2]掉落汇总!$A$2:$A$871,F$1,[2]掉落汇总!$C$2:$C$871,$Q$1)+SUMIFS(OFFSET([2]掉落汇总!$C$2:$C$871,,MATCH($B360,[2]掉落汇总!$D$1:$M$1)),[2]掉落汇总!$A$2:$A$871,F$1,[2]掉落汇总!$C$2:$C$871,$Q$2)/$Q$3)*宝箱投放计算!E360</f>
        <v>1.3244406196213427</v>
      </c>
      <c r="G360">
        <f ca="1">(SUMIFS(OFFSET([2]掉落汇总!$C$2:$C$871,,MATCH($B360,[2]掉落汇总!$D$1:$M$1)),[2]掉落汇总!$A$2:$A$871,G$1,[2]掉落汇总!$C$2:$C$871,$Q$1)+SUMIFS(OFFSET([2]掉落汇总!$C$2:$C$871,,MATCH($B360,[2]掉落汇总!$D$1:$M$1)),[2]掉落汇总!$A$2:$A$871,G$1,[2]掉落汇总!$C$2:$C$871,$Q$2)/$Q$3)*宝箱投放计算!F360</f>
        <v>0</v>
      </c>
      <c r="H360">
        <f ca="1">(SUMIFS(OFFSET([2]掉落汇总!$C$2:$C$871,,MATCH($B360,[2]掉落汇总!$D$1:$M$1)),[2]掉落汇总!$A$2:$A$871,H$1,[2]掉落汇总!$C$2:$C$871,$Q$1)+SUMIFS(OFFSET([2]掉落汇总!$C$2:$C$871,,MATCH($B360,[2]掉落汇总!$D$1:$M$1)),[2]掉落汇总!$A$2:$A$871,H$1,[2]掉落汇总!$C$2:$C$871,$Q$2)/$Q$3)*宝箱投放计算!G360</f>
        <v>0</v>
      </c>
      <c r="I360">
        <f ca="1">(SUMIFS(OFFSET([2]掉落汇总!$C$2:$C$871,,MATCH($B360,[2]掉落汇总!$D$1:$M$1)),[2]掉落汇总!$A$2:$A$871,I$1,[2]掉落汇总!$C$2:$C$871,$Q$1)+SUMIFS(OFFSET([2]掉落汇总!$C$2:$C$871,,MATCH($B360,[2]掉落汇总!$D$1:$M$1)),[2]掉落汇总!$A$2:$A$871,I$1,[2]掉落汇总!$C$2:$C$871,$Q$2)/$Q$3)*宝箱投放计算!H360</f>
        <v>0</v>
      </c>
      <c r="J360">
        <f ca="1">(SUMIFS(OFFSET([2]掉落汇总!$C$2:$C$871,,MATCH($B360,[2]掉落汇总!$D$1:$M$1)),[2]掉落汇总!$A$2:$A$871,J$1,[2]掉落汇总!$C$2:$C$871,$Q$1)+SUMIFS(OFFSET([2]掉落汇总!$C$2:$C$871,,MATCH($B360,[2]掉落汇总!$D$1:$M$1)),[2]掉落汇总!$A$2:$A$871,J$1,[2]掉落汇总!$C$2:$C$871,$Q$2)/$Q$3)*宝箱投放计算!I360</f>
        <v>0</v>
      </c>
      <c r="K360">
        <f ca="1">(SUMIFS(OFFSET([2]掉落汇总!$C$2:$C$871,,MATCH($B360,[2]掉落汇总!$D$1:$M$1)),[2]掉落汇总!$A$2:$A$871,K$1,[2]掉落汇总!$C$2:$C$871,$Q$1)+SUMIFS(OFFSET([2]掉落汇总!$C$2:$C$871,,MATCH($B360,[2]掉落汇总!$D$1:$M$1)),[2]掉落汇总!$A$2:$A$871,K$1,[2]掉落汇总!$C$2:$C$871,$Q$2)/$Q$3)*宝箱投放计算!J360</f>
        <v>0</v>
      </c>
      <c r="L360">
        <f ca="1">(SUMIFS(OFFSET([2]掉落汇总!$C$2:$C$871,,MATCH($B360,[2]掉落汇总!$D$1:$M$1)),[2]掉落汇总!$A$2:$A$871,L$1,[2]掉落汇总!$C$2:$C$871,$Q$1)+SUMIFS(OFFSET([2]掉落汇总!$C$2:$C$871,,MATCH($B360,[2]掉落汇总!$D$1:$M$1)),[2]掉落汇总!$A$2:$A$871,L$1,[2]掉落汇总!$C$2:$C$871,$Q$2)/$Q$3)*宝箱投放计算!K360</f>
        <v>0.36522354606582519</v>
      </c>
      <c r="M360">
        <f ca="1">(SUMIFS(OFFSET([2]掉落汇总!$C$2:$C$871,,MATCH($B360,[2]掉落汇总!$D$1:$M$1)),[2]掉落汇总!$A$2:$A$871,M$1,[2]掉落汇总!$C$2:$C$871,$Q$1)+SUMIFS(OFFSET([2]掉落汇总!$C$2:$C$871,,MATCH($B360,[2]掉落汇总!$D$1:$M$1)),[2]掉落汇总!$A$2:$A$871,M$1,[2]掉落汇总!$C$2:$C$871,$Q$2)/$Q$3)*宝箱投放计算!L360</f>
        <v>0.36155552960411075</v>
      </c>
      <c r="N360">
        <f ca="1">(SUMIFS(OFFSET([2]掉落汇总!$C$2:$C$871,,MATCH($B360,[2]掉落汇总!$D$1:$M$1)),[2]掉落汇总!$A$2:$A$871,N$1,[2]掉落汇总!$C$2:$C$871,$Q$1)+SUMIFS(OFFSET([2]掉落汇总!$C$2:$C$871,,MATCH($B360,[2]掉落汇总!$D$1:$M$1)),[2]掉落汇总!$A$2:$A$871,N$1,[2]掉落汇总!$C$2:$C$871,$Q$2)/$Q$3)*宝箱投放计算!M360</f>
        <v>8.4091467912466203E-2</v>
      </c>
      <c r="O360">
        <f ca="1">(SUMIFS(OFFSET([2]掉落汇总!$C$2:$C$871,,MATCH($B360,[2]掉落汇总!$D$1:$M$1)),[2]掉落汇总!$A$2:$A$871,O$1,[2]掉落汇总!$C$2:$C$871,$Q$1)+SUMIFS(OFFSET([2]掉落汇总!$C$2:$C$871,,MATCH($B360,[2]掉落汇总!$D$1:$M$1)),[2]掉落汇总!$A$2:$A$871,O$1,[2]掉落汇总!$C$2:$C$871,$Q$2)/$Q$3)*宝箱投放计算!N360</f>
        <v>0.17426381605486088</v>
      </c>
    </row>
    <row r="361" spans="1:15" x14ac:dyDescent="0.2">
      <c r="A361">
        <f>玩家成长时间线!A361</f>
        <v>360</v>
      </c>
      <c r="B361">
        <f>玩家成长时间线!B361</f>
        <v>10</v>
      </c>
      <c r="C361">
        <f ca="1">SUM($D$2:D361)</f>
        <v>1346.8294896269829</v>
      </c>
      <c r="D361">
        <f t="shared" ca="1" si="5"/>
        <v>3.4380017020360913</v>
      </c>
      <c r="E361">
        <f ca="1">(SUMIFS(OFFSET([2]掉落汇总!$C$2:$C$871,,MATCH($B361,[2]掉落汇总!$D$1:$M$1)),[2]掉落汇总!$A$2:$A$871,E$1,[2]掉落汇总!$C$2:$C$871,$Q$1)+SUMIFS(OFFSET([2]掉落汇总!$C$2:$C$871,,MATCH($B361,[2]掉落汇总!$D$1:$M$1)),[2]掉落汇总!$A$2:$A$871,E$1,[2]掉落汇总!$C$2:$C$871,$Q$2)/$Q$3)*宝箱投放计算!D361</f>
        <v>1.1284267227774856</v>
      </c>
      <c r="F361">
        <f ca="1">(SUMIFS(OFFSET([2]掉落汇总!$C$2:$C$871,,MATCH($B361,[2]掉落汇总!$D$1:$M$1)),[2]掉落汇总!$A$2:$A$871,F$1,[2]掉落汇总!$C$2:$C$871,$Q$1)+SUMIFS(OFFSET([2]掉落汇总!$C$2:$C$871,,MATCH($B361,[2]掉落汇总!$D$1:$M$1)),[2]掉落汇总!$A$2:$A$871,F$1,[2]掉落汇总!$C$2:$C$871,$Q$2)/$Q$3)*宝箱投放计算!E361</f>
        <v>1.3244406196213427</v>
      </c>
      <c r="G361">
        <f ca="1">(SUMIFS(OFFSET([2]掉落汇总!$C$2:$C$871,,MATCH($B361,[2]掉落汇总!$D$1:$M$1)),[2]掉落汇总!$A$2:$A$871,G$1,[2]掉落汇总!$C$2:$C$871,$Q$1)+SUMIFS(OFFSET([2]掉落汇总!$C$2:$C$871,,MATCH($B361,[2]掉落汇总!$D$1:$M$1)),[2]掉落汇总!$A$2:$A$871,G$1,[2]掉落汇总!$C$2:$C$871,$Q$2)/$Q$3)*宝箱投放计算!F361</f>
        <v>0</v>
      </c>
      <c r="H361">
        <f ca="1">(SUMIFS(OFFSET([2]掉落汇总!$C$2:$C$871,,MATCH($B361,[2]掉落汇总!$D$1:$M$1)),[2]掉落汇总!$A$2:$A$871,H$1,[2]掉落汇总!$C$2:$C$871,$Q$1)+SUMIFS(OFFSET([2]掉落汇总!$C$2:$C$871,,MATCH($B361,[2]掉落汇总!$D$1:$M$1)),[2]掉落汇总!$A$2:$A$871,H$1,[2]掉落汇总!$C$2:$C$871,$Q$2)/$Q$3)*宝箱投放计算!G361</f>
        <v>0</v>
      </c>
      <c r="I361">
        <f ca="1">(SUMIFS(OFFSET([2]掉落汇总!$C$2:$C$871,,MATCH($B361,[2]掉落汇总!$D$1:$M$1)),[2]掉落汇总!$A$2:$A$871,I$1,[2]掉落汇总!$C$2:$C$871,$Q$1)+SUMIFS(OFFSET([2]掉落汇总!$C$2:$C$871,,MATCH($B361,[2]掉落汇总!$D$1:$M$1)),[2]掉落汇总!$A$2:$A$871,I$1,[2]掉落汇总!$C$2:$C$871,$Q$2)/$Q$3)*宝箱投放计算!H361</f>
        <v>0</v>
      </c>
      <c r="J361">
        <f ca="1">(SUMIFS(OFFSET([2]掉落汇总!$C$2:$C$871,,MATCH($B361,[2]掉落汇总!$D$1:$M$1)),[2]掉落汇总!$A$2:$A$871,J$1,[2]掉落汇总!$C$2:$C$871,$Q$1)+SUMIFS(OFFSET([2]掉落汇总!$C$2:$C$871,,MATCH($B361,[2]掉落汇总!$D$1:$M$1)),[2]掉落汇总!$A$2:$A$871,J$1,[2]掉落汇总!$C$2:$C$871,$Q$2)/$Q$3)*宝箱投放计算!I361</f>
        <v>0</v>
      </c>
      <c r="K361">
        <f ca="1">(SUMIFS(OFFSET([2]掉落汇总!$C$2:$C$871,,MATCH($B361,[2]掉落汇总!$D$1:$M$1)),[2]掉落汇总!$A$2:$A$871,K$1,[2]掉落汇总!$C$2:$C$871,$Q$1)+SUMIFS(OFFSET([2]掉落汇总!$C$2:$C$871,,MATCH($B361,[2]掉落汇总!$D$1:$M$1)),[2]掉落汇总!$A$2:$A$871,K$1,[2]掉落汇总!$C$2:$C$871,$Q$2)/$Q$3)*宝箱投放计算!J361</f>
        <v>0</v>
      </c>
      <c r="L361">
        <f ca="1">(SUMIFS(OFFSET([2]掉落汇总!$C$2:$C$871,,MATCH($B361,[2]掉落汇总!$D$1:$M$1)),[2]掉落汇总!$A$2:$A$871,L$1,[2]掉落汇总!$C$2:$C$871,$Q$1)+SUMIFS(OFFSET([2]掉落汇总!$C$2:$C$871,,MATCH($B361,[2]掉落汇总!$D$1:$M$1)),[2]掉落汇总!$A$2:$A$871,L$1,[2]掉落汇总!$C$2:$C$871,$Q$2)/$Q$3)*宝箱投放计算!K361</f>
        <v>0.36522354606582519</v>
      </c>
      <c r="M361">
        <f ca="1">(SUMIFS(OFFSET([2]掉落汇总!$C$2:$C$871,,MATCH($B361,[2]掉落汇总!$D$1:$M$1)),[2]掉落汇总!$A$2:$A$871,M$1,[2]掉落汇总!$C$2:$C$871,$Q$1)+SUMIFS(OFFSET([2]掉落汇总!$C$2:$C$871,,MATCH($B361,[2]掉落汇总!$D$1:$M$1)),[2]掉落汇总!$A$2:$A$871,M$1,[2]掉落汇总!$C$2:$C$871,$Q$2)/$Q$3)*宝箱投放计算!L361</f>
        <v>0.36155552960411075</v>
      </c>
      <c r="N361">
        <f ca="1">(SUMIFS(OFFSET([2]掉落汇总!$C$2:$C$871,,MATCH($B361,[2]掉落汇总!$D$1:$M$1)),[2]掉落汇总!$A$2:$A$871,N$1,[2]掉落汇总!$C$2:$C$871,$Q$1)+SUMIFS(OFFSET([2]掉落汇总!$C$2:$C$871,,MATCH($B361,[2]掉落汇总!$D$1:$M$1)),[2]掉落汇总!$A$2:$A$871,N$1,[2]掉落汇总!$C$2:$C$871,$Q$2)/$Q$3)*宝箱投放计算!M361</f>
        <v>8.4091467912466203E-2</v>
      </c>
      <c r="O361">
        <f ca="1">(SUMIFS(OFFSET([2]掉落汇总!$C$2:$C$871,,MATCH($B361,[2]掉落汇总!$D$1:$M$1)),[2]掉落汇总!$A$2:$A$871,O$1,[2]掉落汇总!$C$2:$C$871,$Q$1)+SUMIFS(OFFSET([2]掉落汇总!$C$2:$C$871,,MATCH($B361,[2]掉落汇总!$D$1:$M$1)),[2]掉落汇总!$A$2:$A$871,O$1,[2]掉落汇总!$C$2:$C$871,$Q$2)/$Q$3)*宝箱投放计算!N361</f>
        <v>0.17426381605486088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97C56-FE73-4B56-ADC3-A8320A11163A}">
  <dimension ref="A1:Q361"/>
  <sheetViews>
    <sheetView workbookViewId="0">
      <selection activeCell="Q8" sqref="Q8"/>
    </sheetView>
  </sheetViews>
  <sheetFormatPr defaultRowHeight="14.25" x14ac:dyDescent="0.2"/>
  <cols>
    <col min="1" max="1" width="11.75" bestFit="1" customWidth="1"/>
    <col min="2" max="2" width="9.25" bestFit="1" customWidth="1"/>
  </cols>
  <sheetData>
    <row r="1" spans="1:17" x14ac:dyDescent="0.2">
      <c r="A1" t="s">
        <v>1</v>
      </c>
      <c r="B1" t="s">
        <v>2</v>
      </c>
      <c r="C1" t="s">
        <v>84</v>
      </c>
      <c r="D1" t="s">
        <v>85</v>
      </c>
      <c r="E1" t="s">
        <v>12</v>
      </c>
      <c r="F1" t="s">
        <v>33</v>
      </c>
      <c r="G1" t="s">
        <v>49</v>
      </c>
      <c r="H1" t="s">
        <v>50</v>
      </c>
      <c r="I1" t="s">
        <v>52</v>
      </c>
      <c r="J1" t="s">
        <v>53</v>
      </c>
      <c r="K1" t="s">
        <v>54</v>
      </c>
      <c r="L1" t="s">
        <v>77</v>
      </c>
      <c r="M1" t="s">
        <v>78</v>
      </c>
      <c r="N1" t="s">
        <v>79</v>
      </c>
      <c r="O1" t="s">
        <v>80</v>
      </c>
      <c r="Q1" t="s">
        <v>109</v>
      </c>
    </row>
    <row r="2" spans="1:17" x14ac:dyDescent="0.2">
      <c r="A2">
        <f>玩家成长时间线!A2</f>
        <v>1</v>
      </c>
      <c r="B2">
        <f>玩家成长时间线!B2</f>
        <v>1</v>
      </c>
      <c r="C2">
        <f ca="1">SUM($D$2:D2)</f>
        <v>0</v>
      </c>
      <c r="D2">
        <f ca="1">SUM(E2:O2)</f>
        <v>0</v>
      </c>
      <c r="E2">
        <f ca="1">(SUMIFS(OFFSET([2]掉落汇总!$C$2:$C$871,,MATCH($B2,[2]掉落汇总!$D$1:$M$1)),[2]掉落汇总!$A$2:$A$871,E$1,[2]掉落汇总!$C$2:$C$871,$Q$1)+SUMIFS(OFFSET([2]掉落汇总!$C$2:$C$871,,MATCH($B2,[2]掉落汇总!$D$1:$M$1)),[2]掉落汇总!$A$2:$A$871,E$1,[2]掉落汇总!$C$2:$C$871,$Q$2)/$Q$3)*宝箱投放计算!D2</f>
        <v>0</v>
      </c>
      <c r="F2">
        <f ca="1">(SUMIFS(OFFSET([2]掉落汇总!$C$2:$C$871,,MATCH($B2,[2]掉落汇总!$D$1:$M$1)),[2]掉落汇总!$A$2:$A$871,F$1,[2]掉落汇总!$C$2:$C$871,$Q$1)+SUMIFS(OFFSET([2]掉落汇总!$C$2:$C$871,,MATCH($B2,[2]掉落汇总!$D$1:$M$1)),[2]掉落汇总!$A$2:$A$871,F$1,[2]掉落汇总!$C$2:$C$871,$Q$2)/$Q$3)*宝箱投放计算!E2</f>
        <v>0</v>
      </c>
      <c r="G2">
        <f ca="1">(SUMIFS(OFFSET([2]掉落汇总!$C$2:$C$871,,MATCH($B2,[2]掉落汇总!$D$1:$M$1)),[2]掉落汇总!$A$2:$A$871,G$1,[2]掉落汇总!$C$2:$C$871,$Q$1)+SUMIFS(OFFSET([2]掉落汇总!$C$2:$C$871,,MATCH($B2,[2]掉落汇总!$D$1:$M$1)),[2]掉落汇总!$A$2:$A$871,G$1,[2]掉落汇总!$C$2:$C$871,$Q$2)/$Q$3)*宝箱投放计算!F2</f>
        <v>0</v>
      </c>
      <c r="H2">
        <f ca="1">(SUMIFS(OFFSET([2]掉落汇总!$C$2:$C$871,,MATCH($B2,[2]掉落汇总!$D$1:$M$1)),[2]掉落汇总!$A$2:$A$871,H$1,[2]掉落汇总!$C$2:$C$871,$Q$1)+SUMIFS(OFFSET([2]掉落汇总!$C$2:$C$871,,MATCH($B2,[2]掉落汇总!$D$1:$M$1)),[2]掉落汇总!$A$2:$A$871,H$1,[2]掉落汇总!$C$2:$C$871,$Q$2)/$Q$3)*宝箱投放计算!G2</f>
        <v>0</v>
      </c>
      <c r="I2">
        <f ca="1">(SUMIFS(OFFSET([2]掉落汇总!$C$2:$C$871,,MATCH($B2,[2]掉落汇总!$D$1:$M$1)),[2]掉落汇总!$A$2:$A$871,I$1,[2]掉落汇总!$C$2:$C$871,$Q$1)+SUMIFS(OFFSET([2]掉落汇总!$C$2:$C$871,,MATCH($B2,[2]掉落汇总!$D$1:$M$1)),[2]掉落汇总!$A$2:$A$871,I$1,[2]掉落汇总!$C$2:$C$871,$Q$2)/$Q$3)*宝箱投放计算!H2</f>
        <v>0</v>
      </c>
      <c r="J2">
        <f ca="1">(SUMIFS(OFFSET([2]掉落汇总!$C$2:$C$871,,MATCH($B2,[2]掉落汇总!$D$1:$M$1)),[2]掉落汇总!$A$2:$A$871,J$1,[2]掉落汇总!$C$2:$C$871,$Q$1)+SUMIFS(OFFSET([2]掉落汇总!$C$2:$C$871,,MATCH($B2,[2]掉落汇总!$D$1:$M$1)),[2]掉落汇总!$A$2:$A$871,J$1,[2]掉落汇总!$C$2:$C$871,$Q$2)/$Q$3)*宝箱投放计算!I2</f>
        <v>0</v>
      </c>
      <c r="K2">
        <f ca="1">(SUMIFS(OFFSET([2]掉落汇总!$C$2:$C$871,,MATCH($B2,[2]掉落汇总!$D$1:$M$1)),[2]掉落汇总!$A$2:$A$871,K$1,[2]掉落汇总!$C$2:$C$871,$Q$1)+SUMIFS(OFFSET([2]掉落汇总!$C$2:$C$871,,MATCH($B2,[2]掉落汇总!$D$1:$M$1)),[2]掉落汇总!$A$2:$A$871,K$1,[2]掉落汇总!$C$2:$C$871,$Q$2)/$Q$3)*宝箱投放计算!J2</f>
        <v>0</v>
      </c>
      <c r="L2">
        <f ca="1">(SUMIFS(OFFSET([2]掉落汇总!$C$2:$C$871,,MATCH($B2,[2]掉落汇总!$D$1:$M$1)),[2]掉落汇总!$A$2:$A$871,L$1,[2]掉落汇总!$C$2:$C$871,$Q$1)+SUMIFS(OFFSET([2]掉落汇总!$C$2:$C$871,,MATCH($B2,[2]掉落汇总!$D$1:$M$1)),[2]掉落汇总!$A$2:$A$871,L$1,[2]掉落汇总!$C$2:$C$871,$Q$2)/$Q$3)*宝箱投放计算!K2</f>
        <v>0</v>
      </c>
      <c r="M2">
        <f ca="1">(SUMIFS(OFFSET([2]掉落汇总!$C$2:$C$871,,MATCH($B2,[2]掉落汇总!$D$1:$M$1)),[2]掉落汇总!$A$2:$A$871,M$1,[2]掉落汇总!$C$2:$C$871,$Q$1)+SUMIFS(OFFSET([2]掉落汇总!$C$2:$C$871,,MATCH($B2,[2]掉落汇总!$D$1:$M$1)),[2]掉落汇总!$A$2:$A$871,M$1,[2]掉落汇总!$C$2:$C$871,$Q$2)/$Q$3)*宝箱投放计算!L2</f>
        <v>0</v>
      </c>
      <c r="N2">
        <f ca="1">(SUMIFS(OFFSET([2]掉落汇总!$C$2:$C$871,,MATCH($B2,[2]掉落汇总!$D$1:$M$1)),[2]掉落汇总!$A$2:$A$871,N$1,[2]掉落汇总!$C$2:$C$871,$Q$1)+SUMIFS(OFFSET([2]掉落汇总!$C$2:$C$871,,MATCH($B2,[2]掉落汇总!$D$1:$M$1)),[2]掉落汇总!$A$2:$A$871,N$1,[2]掉落汇总!$C$2:$C$871,$Q$2)/$Q$3)*宝箱投放计算!M2</f>
        <v>0</v>
      </c>
      <c r="O2">
        <f ca="1">(SUMIFS(OFFSET([2]掉落汇总!$C$2:$C$871,,MATCH($B2,[2]掉落汇总!$D$1:$M$1)),[2]掉落汇总!$A$2:$A$871,O$1,[2]掉落汇总!$C$2:$C$871,$Q$1)+SUMIFS(OFFSET([2]掉落汇总!$C$2:$C$871,,MATCH($B2,[2]掉落汇总!$D$1:$M$1)),[2]掉落汇总!$A$2:$A$871,O$1,[2]掉落汇总!$C$2:$C$871,$Q$2)/$Q$3)*宝箱投放计算!N2</f>
        <v>0</v>
      </c>
      <c r="Q2" t="s">
        <v>109</v>
      </c>
    </row>
    <row r="3" spans="1:17" x14ac:dyDescent="0.2">
      <c r="A3">
        <f>玩家成长时间线!A3</f>
        <v>2</v>
      </c>
      <c r="B3">
        <f>玩家成长时间线!B3</f>
        <v>1</v>
      </c>
      <c r="C3">
        <f ca="1">SUM($D$2:D3)</f>
        <v>0</v>
      </c>
      <c r="D3">
        <f t="shared" ref="D3:D66" ca="1" si="0">SUM(E3:O3)</f>
        <v>0</v>
      </c>
      <c r="E3">
        <f ca="1">(SUMIFS(OFFSET([2]掉落汇总!$C$2:$C$871,,MATCH($B3,[2]掉落汇总!$D$1:$M$1)),[2]掉落汇总!$A$2:$A$871,E$1,[2]掉落汇总!$C$2:$C$871,$Q$1)+SUMIFS(OFFSET([2]掉落汇总!$C$2:$C$871,,MATCH($B3,[2]掉落汇总!$D$1:$M$1)),[2]掉落汇总!$A$2:$A$871,E$1,[2]掉落汇总!$C$2:$C$871,$Q$2)/$Q$3)*宝箱投放计算!D3</f>
        <v>0</v>
      </c>
      <c r="F3">
        <f ca="1">(SUMIFS(OFFSET([2]掉落汇总!$C$2:$C$871,,MATCH($B3,[2]掉落汇总!$D$1:$M$1)),[2]掉落汇总!$A$2:$A$871,F$1,[2]掉落汇总!$C$2:$C$871,$Q$1)+SUMIFS(OFFSET([2]掉落汇总!$C$2:$C$871,,MATCH($B3,[2]掉落汇总!$D$1:$M$1)),[2]掉落汇总!$A$2:$A$871,F$1,[2]掉落汇总!$C$2:$C$871,$Q$2)/$Q$3)*宝箱投放计算!E3</f>
        <v>0</v>
      </c>
      <c r="G3">
        <f ca="1">(SUMIFS(OFFSET([2]掉落汇总!$C$2:$C$871,,MATCH($B3,[2]掉落汇总!$D$1:$M$1)),[2]掉落汇总!$A$2:$A$871,G$1,[2]掉落汇总!$C$2:$C$871,$Q$1)+SUMIFS(OFFSET([2]掉落汇总!$C$2:$C$871,,MATCH($B3,[2]掉落汇总!$D$1:$M$1)),[2]掉落汇总!$A$2:$A$871,G$1,[2]掉落汇总!$C$2:$C$871,$Q$2)/$Q$3)*宝箱投放计算!F3</f>
        <v>0</v>
      </c>
      <c r="H3">
        <f ca="1">(SUMIFS(OFFSET([2]掉落汇总!$C$2:$C$871,,MATCH($B3,[2]掉落汇总!$D$1:$M$1)),[2]掉落汇总!$A$2:$A$871,H$1,[2]掉落汇总!$C$2:$C$871,$Q$1)+SUMIFS(OFFSET([2]掉落汇总!$C$2:$C$871,,MATCH($B3,[2]掉落汇总!$D$1:$M$1)),[2]掉落汇总!$A$2:$A$871,H$1,[2]掉落汇总!$C$2:$C$871,$Q$2)/$Q$3)*宝箱投放计算!G3</f>
        <v>0</v>
      </c>
      <c r="I3">
        <f ca="1">(SUMIFS(OFFSET([2]掉落汇总!$C$2:$C$871,,MATCH($B3,[2]掉落汇总!$D$1:$M$1)),[2]掉落汇总!$A$2:$A$871,I$1,[2]掉落汇总!$C$2:$C$871,$Q$1)+SUMIFS(OFFSET([2]掉落汇总!$C$2:$C$871,,MATCH($B3,[2]掉落汇总!$D$1:$M$1)),[2]掉落汇总!$A$2:$A$871,I$1,[2]掉落汇总!$C$2:$C$871,$Q$2)/$Q$3)*宝箱投放计算!H3</f>
        <v>0</v>
      </c>
      <c r="J3">
        <f ca="1">(SUMIFS(OFFSET([2]掉落汇总!$C$2:$C$871,,MATCH($B3,[2]掉落汇总!$D$1:$M$1)),[2]掉落汇总!$A$2:$A$871,J$1,[2]掉落汇总!$C$2:$C$871,$Q$1)+SUMIFS(OFFSET([2]掉落汇总!$C$2:$C$871,,MATCH($B3,[2]掉落汇总!$D$1:$M$1)),[2]掉落汇总!$A$2:$A$871,J$1,[2]掉落汇总!$C$2:$C$871,$Q$2)/$Q$3)*宝箱投放计算!I3</f>
        <v>0</v>
      </c>
      <c r="K3">
        <f ca="1">(SUMIFS(OFFSET([2]掉落汇总!$C$2:$C$871,,MATCH($B3,[2]掉落汇总!$D$1:$M$1)),[2]掉落汇总!$A$2:$A$871,K$1,[2]掉落汇总!$C$2:$C$871,$Q$1)+SUMIFS(OFFSET([2]掉落汇总!$C$2:$C$871,,MATCH($B3,[2]掉落汇总!$D$1:$M$1)),[2]掉落汇总!$A$2:$A$871,K$1,[2]掉落汇总!$C$2:$C$871,$Q$2)/$Q$3)*宝箱投放计算!J3</f>
        <v>0</v>
      </c>
      <c r="L3">
        <f ca="1">(SUMIFS(OFFSET([2]掉落汇总!$C$2:$C$871,,MATCH($B3,[2]掉落汇总!$D$1:$M$1)),[2]掉落汇总!$A$2:$A$871,L$1,[2]掉落汇总!$C$2:$C$871,$Q$1)+SUMIFS(OFFSET([2]掉落汇总!$C$2:$C$871,,MATCH($B3,[2]掉落汇总!$D$1:$M$1)),[2]掉落汇总!$A$2:$A$871,L$1,[2]掉落汇总!$C$2:$C$871,$Q$2)/$Q$3)*宝箱投放计算!K3</f>
        <v>0</v>
      </c>
      <c r="M3">
        <f ca="1">(SUMIFS(OFFSET([2]掉落汇总!$C$2:$C$871,,MATCH($B3,[2]掉落汇总!$D$1:$M$1)),[2]掉落汇总!$A$2:$A$871,M$1,[2]掉落汇总!$C$2:$C$871,$Q$1)+SUMIFS(OFFSET([2]掉落汇总!$C$2:$C$871,,MATCH($B3,[2]掉落汇总!$D$1:$M$1)),[2]掉落汇总!$A$2:$A$871,M$1,[2]掉落汇总!$C$2:$C$871,$Q$2)/$Q$3)*宝箱投放计算!L3</f>
        <v>0</v>
      </c>
      <c r="N3">
        <f ca="1">(SUMIFS(OFFSET([2]掉落汇总!$C$2:$C$871,,MATCH($B3,[2]掉落汇总!$D$1:$M$1)),[2]掉落汇总!$A$2:$A$871,N$1,[2]掉落汇总!$C$2:$C$871,$Q$1)+SUMIFS(OFFSET([2]掉落汇总!$C$2:$C$871,,MATCH($B3,[2]掉落汇总!$D$1:$M$1)),[2]掉落汇总!$A$2:$A$871,N$1,[2]掉落汇总!$C$2:$C$871,$Q$2)/$Q$3)*宝箱投放计算!M3</f>
        <v>0</v>
      </c>
      <c r="O3">
        <f ca="1">(SUMIFS(OFFSET([2]掉落汇总!$C$2:$C$871,,MATCH($B3,[2]掉落汇总!$D$1:$M$1)),[2]掉落汇总!$A$2:$A$871,O$1,[2]掉落汇总!$C$2:$C$871,$Q$1)+SUMIFS(OFFSET([2]掉落汇总!$C$2:$C$871,,MATCH($B3,[2]掉落汇总!$D$1:$M$1)),[2]掉落汇总!$A$2:$A$871,O$1,[2]掉落汇总!$C$2:$C$871,$Q$2)/$Q$3)*宝箱投放计算!N3</f>
        <v>0</v>
      </c>
      <c r="Q3">
        <v>1</v>
      </c>
    </row>
    <row r="4" spans="1:17" x14ac:dyDescent="0.2">
      <c r="A4">
        <f>玩家成长时间线!A4</f>
        <v>3</v>
      </c>
      <c r="B4">
        <f>玩家成长时间线!B4</f>
        <v>2</v>
      </c>
      <c r="C4">
        <f ca="1">SUM($D$2:D4)</f>
        <v>0</v>
      </c>
      <c r="D4">
        <f t="shared" ca="1" si="0"/>
        <v>0</v>
      </c>
      <c r="E4">
        <f ca="1">(SUMIFS(OFFSET([2]掉落汇总!$C$2:$C$871,,MATCH($B4,[2]掉落汇总!$D$1:$M$1)),[2]掉落汇总!$A$2:$A$871,E$1,[2]掉落汇总!$C$2:$C$871,$Q$1)+SUMIFS(OFFSET([2]掉落汇总!$C$2:$C$871,,MATCH($B4,[2]掉落汇总!$D$1:$M$1)),[2]掉落汇总!$A$2:$A$871,E$1,[2]掉落汇总!$C$2:$C$871,$Q$2)/$Q$3)*宝箱投放计算!D4</f>
        <v>0</v>
      </c>
      <c r="F4">
        <f ca="1">(SUMIFS(OFFSET([2]掉落汇总!$C$2:$C$871,,MATCH($B4,[2]掉落汇总!$D$1:$M$1)),[2]掉落汇总!$A$2:$A$871,F$1,[2]掉落汇总!$C$2:$C$871,$Q$1)+SUMIFS(OFFSET([2]掉落汇总!$C$2:$C$871,,MATCH($B4,[2]掉落汇总!$D$1:$M$1)),[2]掉落汇总!$A$2:$A$871,F$1,[2]掉落汇总!$C$2:$C$871,$Q$2)/$Q$3)*宝箱投放计算!E4</f>
        <v>0</v>
      </c>
      <c r="G4">
        <f ca="1">(SUMIFS(OFFSET([2]掉落汇总!$C$2:$C$871,,MATCH($B4,[2]掉落汇总!$D$1:$M$1)),[2]掉落汇总!$A$2:$A$871,G$1,[2]掉落汇总!$C$2:$C$871,$Q$1)+SUMIFS(OFFSET([2]掉落汇总!$C$2:$C$871,,MATCH($B4,[2]掉落汇总!$D$1:$M$1)),[2]掉落汇总!$A$2:$A$871,G$1,[2]掉落汇总!$C$2:$C$871,$Q$2)/$Q$3)*宝箱投放计算!F4</f>
        <v>0</v>
      </c>
      <c r="H4">
        <f ca="1">(SUMIFS(OFFSET([2]掉落汇总!$C$2:$C$871,,MATCH($B4,[2]掉落汇总!$D$1:$M$1)),[2]掉落汇总!$A$2:$A$871,H$1,[2]掉落汇总!$C$2:$C$871,$Q$1)+SUMIFS(OFFSET([2]掉落汇总!$C$2:$C$871,,MATCH($B4,[2]掉落汇总!$D$1:$M$1)),[2]掉落汇总!$A$2:$A$871,H$1,[2]掉落汇总!$C$2:$C$871,$Q$2)/$Q$3)*宝箱投放计算!G4</f>
        <v>0</v>
      </c>
      <c r="I4">
        <f ca="1">(SUMIFS(OFFSET([2]掉落汇总!$C$2:$C$871,,MATCH($B4,[2]掉落汇总!$D$1:$M$1)),[2]掉落汇总!$A$2:$A$871,I$1,[2]掉落汇总!$C$2:$C$871,$Q$1)+SUMIFS(OFFSET([2]掉落汇总!$C$2:$C$871,,MATCH($B4,[2]掉落汇总!$D$1:$M$1)),[2]掉落汇总!$A$2:$A$871,I$1,[2]掉落汇总!$C$2:$C$871,$Q$2)/$Q$3)*宝箱投放计算!H4</f>
        <v>0</v>
      </c>
      <c r="J4">
        <f ca="1">(SUMIFS(OFFSET([2]掉落汇总!$C$2:$C$871,,MATCH($B4,[2]掉落汇总!$D$1:$M$1)),[2]掉落汇总!$A$2:$A$871,J$1,[2]掉落汇总!$C$2:$C$871,$Q$1)+SUMIFS(OFFSET([2]掉落汇总!$C$2:$C$871,,MATCH($B4,[2]掉落汇总!$D$1:$M$1)),[2]掉落汇总!$A$2:$A$871,J$1,[2]掉落汇总!$C$2:$C$871,$Q$2)/$Q$3)*宝箱投放计算!I4</f>
        <v>0</v>
      </c>
      <c r="K4">
        <f ca="1">(SUMIFS(OFFSET([2]掉落汇总!$C$2:$C$871,,MATCH($B4,[2]掉落汇总!$D$1:$M$1)),[2]掉落汇总!$A$2:$A$871,K$1,[2]掉落汇总!$C$2:$C$871,$Q$1)+SUMIFS(OFFSET([2]掉落汇总!$C$2:$C$871,,MATCH($B4,[2]掉落汇总!$D$1:$M$1)),[2]掉落汇总!$A$2:$A$871,K$1,[2]掉落汇总!$C$2:$C$871,$Q$2)/$Q$3)*宝箱投放计算!J4</f>
        <v>0</v>
      </c>
      <c r="L4">
        <f ca="1">(SUMIFS(OFFSET([2]掉落汇总!$C$2:$C$871,,MATCH($B4,[2]掉落汇总!$D$1:$M$1)),[2]掉落汇总!$A$2:$A$871,L$1,[2]掉落汇总!$C$2:$C$871,$Q$1)+SUMIFS(OFFSET([2]掉落汇总!$C$2:$C$871,,MATCH($B4,[2]掉落汇总!$D$1:$M$1)),[2]掉落汇总!$A$2:$A$871,L$1,[2]掉落汇总!$C$2:$C$871,$Q$2)/$Q$3)*宝箱投放计算!K4</f>
        <v>0</v>
      </c>
      <c r="M4">
        <f ca="1">(SUMIFS(OFFSET([2]掉落汇总!$C$2:$C$871,,MATCH($B4,[2]掉落汇总!$D$1:$M$1)),[2]掉落汇总!$A$2:$A$871,M$1,[2]掉落汇总!$C$2:$C$871,$Q$1)+SUMIFS(OFFSET([2]掉落汇总!$C$2:$C$871,,MATCH($B4,[2]掉落汇总!$D$1:$M$1)),[2]掉落汇总!$A$2:$A$871,M$1,[2]掉落汇总!$C$2:$C$871,$Q$2)/$Q$3)*宝箱投放计算!L4</f>
        <v>0</v>
      </c>
      <c r="N4">
        <f ca="1">(SUMIFS(OFFSET([2]掉落汇总!$C$2:$C$871,,MATCH($B4,[2]掉落汇总!$D$1:$M$1)),[2]掉落汇总!$A$2:$A$871,N$1,[2]掉落汇总!$C$2:$C$871,$Q$1)+SUMIFS(OFFSET([2]掉落汇总!$C$2:$C$871,,MATCH($B4,[2]掉落汇总!$D$1:$M$1)),[2]掉落汇总!$A$2:$A$871,N$1,[2]掉落汇总!$C$2:$C$871,$Q$2)/$Q$3)*宝箱投放计算!M4</f>
        <v>0</v>
      </c>
      <c r="O4">
        <f ca="1">(SUMIFS(OFFSET([2]掉落汇总!$C$2:$C$871,,MATCH($B4,[2]掉落汇总!$D$1:$M$1)),[2]掉落汇总!$A$2:$A$871,O$1,[2]掉落汇总!$C$2:$C$871,$Q$1)+SUMIFS(OFFSET([2]掉落汇总!$C$2:$C$871,,MATCH($B4,[2]掉落汇总!$D$1:$M$1)),[2]掉落汇总!$A$2:$A$871,O$1,[2]掉落汇总!$C$2:$C$871,$Q$2)/$Q$3)*宝箱投放计算!N4</f>
        <v>0</v>
      </c>
    </row>
    <row r="5" spans="1:17" x14ac:dyDescent="0.2">
      <c r="A5">
        <f>玩家成长时间线!A5</f>
        <v>4</v>
      </c>
      <c r="B5">
        <f>玩家成长时间线!B5</f>
        <v>3</v>
      </c>
      <c r="C5">
        <f ca="1">SUM($D$2:D5)</f>
        <v>0</v>
      </c>
      <c r="D5">
        <f t="shared" ca="1" si="0"/>
        <v>0</v>
      </c>
      <c r="E5">
        <f ca="1">(SUMIFS(OFFSET([2]掉落汇总!$C$2:$C$871,,MATCH($B5,[2]掉落汇总!$D$1:$M$1)),[2]掉落汇总!$A$2:$A$871,E$1,[2]掉落汇总!$C$2:$C$871,$Q$1)+SUMIFS(OFFSET([2]掉落汇总!$C$2:$C$871,,MATCH($B5,[2]掉落汇总!$D$1:$M$1)),[2]掉落汇总!$A$2:$A$871,E$1,[2]掉落汇总!$C$2:$C$871,$Q$2)/$Q$3)*宝箱投放计算!D5</f>
        <v>0</v>
      </c>
      <c r="F5">
        <f ca="1">(SUMIFS(OFFSET([2]掉落汇总!$C$2:$C$871,,MATCH($B5,[2]掉落汇总!$D$1:$M$1)),[2]掉落汇总!$A$2:$A$871,F$1,[2]掉落汇总!$C$2:$C$871,$Q$1)+SUMIFS(OFFSET([2]掉落汇总!$C$2:$C$871,,MATCH($B5,[2]掉落汇总!$D$1:$M$1)),[2]掉落汇总!$A$2:$A$871,F$1,[2]掉落汇总!$C$2:$C$871,$Q$2)/$Q$3)*宝箱投放计算!E5</f>
        <v>0</v>
      </c>
      <c r="G5">
        <f ca="1">(SUMIFS(OFFSET([2]掉落汇总!$C$2:$C$871,,MATCH($B5,[2]掉落汇总!$D$1:$M$1)),[2]掉落汇总!$A$2:$A$871,G$1,[2]掉落汇总!$C$2:$C$871,$Q$1)+SUMIFS(OFFSET([2]掉落汇总!$C$2:$C$871,,MATCH($B5,[2]掉落汇总!$D$1:$M$1)),[2]掉落汇总!$A$2:$A$871,G$1,[2]掉落汇总!$C$2:$C$871,$Q$2)/$Q$3)*宝箱投放计算!F5</f>
        <v>0</v>
      </c>
      <c r="H5">
        <f ca="1">(SUMIFS(OFFSET([2]掉落汇总!$C$2:$C$871,,MATCH($B5,[2]掉落汇总!$D$1:$M$1)),[2]掉落汇总!$A$2:$A$871,H$1,[2]掉落汇总!$C$2:$C$871,$Q$1)+SUMIFS(OFFSET([2]掉落汇总!$C$2:$C$871,,MATCH($B5,[2]掉落汇总!$D$1:$M$1)),[2]掉落汇总!$A$2:$A$871,H$1,[2]掉落汇总!$C$2:$C$871,$Q$2)/$Q$3)*宝箱投放计算!G5</f>
        <v>0</v>
      </c>
      <c r="I5">
        <f ca="1">(SUMIFS(OFFSET([2]掉落汇总!$C$2:$C$871,,MATCH($B5,[2]掉落汇总!$D$1:$M$1)),[2]掉落汇总!$A$2:$A$871,I$1,[2]掉落汇总!$C$2:$C$871,$Q$1)+SUMIFS(OFFSET([2]掉落汇总!$C$2:$C$871,,MATCH($B5,[2]掉落汇总!$D$1:$M$1)),[2]掉落汇总!$A$2:$A$871,I$1,[2]掉落汇总!$C$2:$C$871,$Q$2)/$Q$3)*宝箱投放计算!H5</f>
        <v>0</v>
      </c>
      <c r="J5">
        <f ca="1">(SUMIFS(OFFSET([2]掉落汇总!$C$2:$C$871,,MATCH($B5,[2]掉落汇总!$D$1:$M$1)),[2]掉落汇总!$A$2:$A$871,J$1,[2]掉落汇总!$C$2:$C$871,$Q$1)+SUMIFS(OFFSET([2]掉落汇总!$C$2:$C$871,,MATCH($B5,[2]掉落汇总!$D$1:$M$1)),[2]掉落汇总!$A$2:$A$871,J$1,[2]掉落汇总!$C$2:$C$871,$Q$2)/$Q$3)*宝箱投放计算!I5</f>
        <v>0</v>
      </c>
      <c r="K5">
        <f ca="1">(SUMIFS(OFFSET([2]掉落汇总!$C$2:$C$871,,MATCH($B5,[2]掉落汇总!$D$1:$M$1)),[2]掉落汇总!$A$2:$A$871,K$1,[2]掉落汇总!$C$2:$C$871,$Q$1)+SUMIFS(OFFSET([2]掉落汇总!$C$2:$C$871,,MATCH($B5,[2]掉落汇总!$D$1:$M$1)),[2]掉落汇总!$A$2:$A$871,K$1,[2]掉落汇总!$C$2:$C$871,$Q$2)/$Q$3)*宝箱投放计算!J5</f>
        <v>0</v>
      </c>
      <c r="L5">
        <f ca="1">(SUMIFS(OFFSET([2]掉落汇总!$C$2:$C$871,,MATCH($B5,[2]掉落汇总!$D$1:$M$1)),[2]掉落汇总!$A$2:$A$871,L$1,[2]掉落汇总!$C$2:$C$871,$Q$1)+SUMIFS(OFFSET([2]掉落汇总!$C$2:$C$871,,MATCH($B5,[2]掉落汇总!$D$1:$M$1)),[2]掉落汇总!$A$2:$A$871,L$1,[2]掉落汇总!$C$2:$C$871,$Q$2)/$Q$3)*宝箱投放计算!K5</f>
        <v>0</v>
      </c>
      <c r="M5">
        <f ca="1">(SUMIFS(OFFSET([2]掉落汇总!$C$2:$C$871,,MATCH($B5,[2]掉落汇总!$D$1:$M$1)),[2]掉落汇总!$A$2:$A$871,M$1,[2]掉落汇总!$C$2:$C$871,$Q$1)+SUMIFS(OFFSET([2]掉落汇总!$C$2:$C$871,,MATCH($B5,[2]掉落汇总!$D$1:$M$1)),[2]掉落汇总!$A$2:$A$871,M$1,[2]掉落汇总!$C$2:$C$871,$Q$2)/$Q$3)*宝箱投放计算!L5</f>
        <v>0</v>
      </c>
      <c r="N5">
        <f ca="1">(SUMIFS(OFFSET([2]掉落汇总!$C$2:$C$871,,MATCH($B5,[2]掉落汇总!$D$1:$M$1)),[2]掉落汇总!$A$2:$A$871,N$1,[2]掉落汇总!$C$2:$C$871,$Q$1)+SUMIFS(OFFSET([2]掉落汇总!$C$2:$C$871,,MATCH($B5,[2]掉落汇总!$D$1:$M$1)),[2]掉落汇总!$A$2:$A$871,N$1,[2]掉落汇总!$C$2:$C$871,$Q$2)/$Q$3)*宝箱投放计算!M5</f>
        <v>0</v>
      </c>
      <c r="O5">
        <f ca="1">(SUMIFS(OFFSET([2]掉落汇总!$C$2:$C$871,,MATCH($B5,[2]掉落汇总!$D$1:$M$1)),[2]掉落汇总!$A$2:$A$871,O$1,[2]掉落汇总!$C$2:$C$871,$Q$1)+SUMIFS(OFFSET([2]掉落汇总!$C$2:$C$871,,MATCH($B5,[2]掉落汇总!$D$1:$M$1)),[2]掉落汇总!$A$2:$A$871,O$1,[2]掉落汇总!$C$2:$C$871,$Q$2)/$Q$3)*宝箱投放计算!N5</f>
        <v>0</v>
      </c>
    </row>
    <row r="6" spans="1:17" x14ac:dyDescent="0.2">
      <c r="A6">
        <f>玩家成长时间线!A6</f>
        <v>5</v>
      </c>
      <c r="B6">
        <f>玩家成长时间线!B6</f>
        <v>3</v>
      </c>
      <c r="C6">
        <f ca="1">SUM($D$2:D6)</f>
        <v>0</v>
      </c>
      <c r="D6">
        <f t="shared" ca="1" si="0"/>
        <v>0</v>
      </c>
      <c r="E6">
        <f ca="1">(SUMIFS(OFFSET([2]掉落汇总!$C$2:$C$871,,MATCH($B6,[2]掉落汇总!$D$1:$M$1)),[2]掉落汇总!$A$2:$A$871,E$1,[2]掉落汇总!$C$2:$C$871,$Q$1)+SUMIFS(OFFSET([2]掉落汇总!$C$2:$C$871,,MATCH($B6,[2]掉落汇总!$D$1:$M$1)),[2]掉落汇总!$A$2:$A$871,E$1,[2]掉落汇总!$C$2:$C$871,$Q$2)/$Q$3)*宝箱投放计算!D6</f>
        <v>0</v>
      </c>
      <c r="F6">
        <f ca="1">(SUMIFS(OFFSET([2]掉落汇总!$C$2:$C$871,,MATCH($B6,[2]掉落汇总!$D$1:$M$1)),[2]掉落汇总!$A$2:$A$871,F$1,[2]掉落汇总!$C$2:$C$871,$Q$1)+SUMIFS(OFFSET([2]掉落汇总!$C$2:$C$871,,MATCH($B6,[2]掉落汇总!$D$1:$M$1)),[2]掉落汇总!$A$2:$A$871,F$1,[2]掉落汇总!$C$2:$C$871,$Q$2)/$Q$3)*宝箱投放计算!E6</f>
        <v>0</v>
      </c>
      <c r="G6">
        <f ca="1">(SUMIFS(OFFSET([2]掉落汇总!$C$2:$C$871,,MATCH($B6,[2]掉落汇总!$D$1:$M$1)),[2]掉落汇总!$A$2:$A$871,G$1,[2]掉落汇总!$C$2:$C$871,$Q$1)+SUMIFS(OFFSET([2]掉落汇总!$C$2:$C$871,,MATCH($B6,[2]掉落汇总!$D$1:$M$1)),[2]掉落汇总!$A$2:$A$871,G$1,[2]掉落汇总!$C$2:$C$871,$Q$2)/$Q$3)*宝箱投放计算!F6</f>
        <v>0</v>
      </c>
      <c r="H6">
        <f ca="1">(SUMIFS(OFFSET([2]掉落汇总!$C$2:$C$871,,MATCH($B6,[2]掉落汇总!$D$1:$M$1)),[2]掉落汇总!$A$2:$A$871,H$1,[2]掉落汇总!$C$2:$C$871,$Q$1)+SUMIFS(OFFSET([2]掉落汇总!$C$2:$C$871,,MATCH($B6,[2]掉落汇总!$D$1:$M$1)),[2]掉落汇总!$A$2:$A$871,H$1,[2]掉落汇总!$C$2:$C$871,$Q$2)/$Q$3)*宝箱投放计算!G6</f>
        <v>0</v>
      </c>
      <c r="I6">
        <f ca="1">(SUMIFS(OFFSET([2]掉落汇总!$C$2:$C$871,,MATCH($B6,[2]掉落汇总!$D$1:$M$1)),[2]掉落汇总!$A$2:$A$871,I$1,[2]掉落汇总!$C$2:$C$871,$Q$1)+SUMIFS(OFFSET([2]掉落汇总!$C$2:$C$871,,MATCH($B6,[2]掉落汇总!$D$1:$M$1)),[2]掉落汇总!$A$2:$A$871,I$1,[2]掉落汇总!$C$2:$C$871,$Q$2)/$Q$3)*宝箱投放计算!H6</f>
        <v>0</v>
      </c>
      <c r="J6">
        <f ca="1">(SUMIFS(OFFSET([2]掉落汇总!$C$2:$C$871,,MATCH($B6,[2]掉落汇总!$D$1:$M$1)),[2]掉落汇总!$A$2:$A$871,J$1,[2]掉落汇总!$C$2:$C$871,$Q$1)+SUMIFS(OFFSET([2]掉落汇总!$C$2:$C$871,,MATCH($B6,[2]掉落汇总!$D$1:$M$1)),[2]掉落汇总!$A$2:$A$871,J$1,[2]掉落汇总!$C$2:$C$871,$Q$2)/$Q$3)*宝箱投放计算!I6</f>
        <v>0</v>
      </c>
      <c r="K6">
        <f ca="1">(SUMIFS(OFFSET([2]掉落汇总!$C$2:$C$871,,MATCH($B6,[2]掉落汇总!$D$1:$M$1)),[2]掉落汇总!$A$2:$A$871,K$1,[2]掉落汇总!$C$2:$C$871,$Q$1)+SUMIFS(OFFSET([2]掉落汇总!$C$2:$C$871,,MATCH($B6,[2]掉落汇总!$D$1:$M$1)),[2]掉落汇总!$A$2:$A$871,K$1,[2]掉落汇总!$C$2:$C$871,$Q$2)/$Q$3)*宝箱投放计算!J6</f>
        <v>0</v>
      </c>
      <c r="L6">
        <f ca="1">(SUMIFS(OFFSET([2]掉落汇总!$C$2:$C$871,,MATCH($B6,[2]掉落汇总!$D$1:$M$1)),[2]掉落汇总!$A$2:$A$871,L$1,[2]掉落汇总!$C$2:$C$871,$Q$1)+SUMIFS(OFFSET([2]掉落汇总!$C$2:$C$871,,MATCH($B6,[2]掉落汇总!$D$1:$M$1)),[2]掉落汇总!$A$2:$A$871,L$1,[2]掉落汇总!$C$2:$C$871,$Q$2)/$Q$3)*宝箱投放计算!K6</f>
        <v>0</v>
      </c>
      <c r="M6">
        <f ca="1">(SUMIFS(OFFSET([2]掉落汇总!$C$2:$C$871,,MATCH($B6,[2]掉落汇总!$D$1:$M$1)),[2]掉落汇总!$A$2:$A$871,M$1,[2]掉落汇总!$C$2:$C$871,$Q$1)+SUMIFS(OFFSET([2]掉落汇总!$C$2:$C$871,,MATCH($B6,[2]掉落汇总!$D$1:$M$1)),[2]掉落汇总!$A$2:$A$871,M$1,[2]掉落汇总!$C$2:$C$871,$Q$2)/$Q$3)*宝箱投放计算!L6</f>
        <v>0</v>
      </c>
      <c r="N6">
        <f ca="1">(SUMIFS(OFFSET([2]掉落汇总!$C$2:$C$871,,MATCH($B6,[2]掉落汇总!$D$1:$M$1)),[2]掉落汇总!$A$2:$A$871,N$1,[2]掉落汇总!$C$2:$C$871,$Q$1)+SUMIFS(OFFSET([2]掉落汇总!$C$2:$C$871,,MATCH($B6,[2]掉落汇总!$D$1:$M$1)),[2]掉落汇总!$A$2:$A$871,N$1,[2]掉落汇总!$C$2:$C$871,$Q$2)/$Q$3)*宝箱投放计算!M6</f>
        <v>0</v>
      </c>
      <c r="O6">
        <f ca="1">(SUMIFS(OFFSET([2]掉落汇总!$C$2:$C$871,,MATCH($B6,[2]掉落汇总!$D$1:$M$1)),[2]掉落汇总!$A$2:$A$871,O$1,[2]掉落汇总!$C$2:$C$871,$Q$1)+SUMIFS(OFFSET([2]掉落汇总!$C$2:$C$871,,MATCH($B6,[2]掉落汇总!$D$1:$M$1)),[2]掉落汇总!$A$2:$A$871,O$1,[2]掉落汇总!$C$2:$C$871,$Q$2)/$Q$3)*宝箱投放计算!N6</f>
        <v>0</v>
      </c>
    </row>
    <row r="7" spans="1:17" x14ac:dyDescent="0.2">
      <c r="A7">
        <f>玩家成长时间线!A7</f>
        <v>6</v>
      </c>
      <c r="B7">
        <f>玩家成长时间线!B7</f>
        <v>3</v>
      </c>
      <c r="C7">
        <f ca="1">SUM($D$2:D7)</f>
        <v>0</v>
      </c>
      <c r="D7">
        <f t="shared" ca="1" si="0"/>
        <v>0</v>
      </c>
      <c r="E7">
        <f ca="1">(SUMIFS(OFFSET([2]掉落汇总!$C$2:$C$871,,MATCH($B7,[2]掉落汇总!$D$1:$M$1)),[2]掉落汇总!$A$2:$A$871,E$1,[2]掉落汇总!$C$2:$C$871,$Q$1)+SUMIFS(OFFSET([2]掉落汇总!$C$2:$C$871,,MATCH($B7,[2]掉落汇总!$D$1:$M$1)),[2]掉落汇总!$A$2:$A$871,E$1,[2]掉落汇总!$C$2:$C$871,$Q$2)/$Q$3)*宝箱投放计算!D7</f>
        <v>0</v>
      </c>
      <c r="F7">
        <f ca="1">(SUMIFS(OFFSET([2]掉落汇总!$C$2:$C$871,,MATCH($B7,[2]掉落汇总!$D$1:$M$1)),[2]掉落汇总!$A$2:$A$871,F$1,[2]掉落汇总!$C$2:$C$871,$Q$1)+SUMIFS(OFFSET([2]掉落汇总!$C$2:$C$871,,MATCH($B7,[2]掉落汇总!$D$1:$M$1)),[2]掉落汇总!$A$2:$A$871,F$1,[2]掉落汇总!$C$2:$C$871,$Q$2)/$Q$3)*宝箱投放计算!E7</f>
        <v>0</v>
      </c>
      <c r="G7">
        <f ca="1">(SUMIFS(OFFSET([2]掉落汇总!$C$2:$C$871,,MATCH($B7,[2]掉落汇总!$D$1:$M$1)),[2]掉落汇总!$A$2:$A$871,G$1,[2]掉落汇总!$C$2:$C$871,$Q$1)+SUMIFS(OFFSET([2]掉落汇总!$C$2:$C$871,,MATCH($B7,[2]掉落汇总!$D$1:$M$1)),[2]掉落汇总!$A$2:$A$871,G$1,[2]掉落汇总!$C$2:$C$871,$Q$2)/$Q$3)*宝箱投放计算!F7</f>
        <v>0</v>
      </c>
      <c r="H7">
        <f ca="1">(SUMIFS(OFFSET([2]掉落汇总!$C$2:$C$871,,MATCH($B7,[2]掉落汇总!$D$1:$M$1)),[2]掉落汇总!$A$2:$A$871,H$1,[2]掉落汇总!$C$2:$C$871,$Q$1)+SUMIFS(OFFSET([2]掉落汇总!$C$2:$C$871,,MATCH($B7,[2]掉落汇总!$D$1:$M$1)),[2]掉落汇总!$A$2:$A$871,H$1,[2]掉落汇总!$C$2:$C$871,$Q$2)/$Q$3)*宝箱投放计算!G7</f>
        <v>0</v>
      </c>
      <c r="I7">
        <f ca="1">(SUMIFS(OFFSET([2]掉落汇总!$C$2:$C$871,,MATCH($B7,[2]掉落汇总!$D$1:$M$1)),[2]掉落汇总!$A$2:$A$871,I$1,[2]掉落汇总!$C$2:$C$871,$Q$1)+SUMIFS(OFFSET([2]掉落汇总!$C$2:$C$871,,MATCH($B7,[2]掉落汇总!$D$1:$M$1)),[2]掉落汇总!$A$2:$A$871,I$1,[2]掉落汇总!$C$2:$C$871,$Q$2)/$Q$3)*宝箱投放计算!H7</f>
        <v>0</v>
      </c>
      <c r="J7">
        <f ca="1">(SUMIFS(OFFSET([2]掉落汇总!$C$2:$C$871,,MATCH($B7,[2]掉落汇总!$D$1:$M$1)),[2]掉落汇总!$A$2:$A$871,J$1,[2]掉落汇总!$C$2:$C$871,$Q$1)+SUMIFS(OFFSET([2]掉落汇总!$C$2:$C$871,,MATCH($B7,[2]掉落汇总!$D$1:$M$1)),[2]掉落汇总!$A$2:$A$871,J$1,[2]掉落汇总!$C$2:$C$871,$Q$2)/$Q$3)*宝箱投放计算!I7</f>
        <v>0</v>
      </c>
      <c r="K7">
        <f ca="1">(SUMIFS(OFFSET([2]掉落汇总!$C$2:$C$871,,MATCH($B7,[2]掉落汇总!$D$1:$M$1)),[2]掉落汇总!$A$2:$A$871,K$1,[2]掉落汇总!$C$2:$C$871,$Q$1)+SUMIFS(OFFSET([2]掉落汇总!$C$2:$C$871,,MATCH($B7,[2]掉落汇总!$D$1:$M$1)),[2]掉落汇总!$A$2:$A$871,K$1,[2]掉落汇总!$C$2:$C$871,$Q$2)/$Q$3)*宝箱投放计算!J7</f>
        <v>0</v>
      </c>
      <c r="L7">
        <f ca="1">(SUMIFS(OFFSET([2]掉落汇总!$C$2:$C$871,,MATCH($B7,[2]掉落汇总!$D$1:$M$1)),[2]掉落汇总!$A$2:$A$871,L$1,[2]掉落汇总!$C$2:$C$871,$Q$1)+SUMIFS(OFFSET([2]掉落汇总!$C$2:$C$871,,MATCH($B7,[2]掉落汇总!$D$1:$M$1)),[2]掉落汇总!$A$2:$A$871,L$1,[2]掉落汇总!$C$2:$C$871,$Q$2)/$Q$3)*宝箱投放计算!K7</f>
        <v>0</v>
      </c>
      <c r="M7">
        <f ca="1">(SUMIFS(OFFSET([2]掉落汇总!$C$2:$C$871,,MATCH($B7,[2]掉落汇总!$D$1:$M$1)),[2]掉落汇总!$A$2:$A$871,M$1,[2]掉落汇总!$C$2:$C$871,$Q$1)+SUMIFS(OFFSET([2]掉落汇总!$C$2:$C$871,,MATCH($B7,[2]掉落汇总!$D$1:$M$1)),[2]掉落汇总!$A$2:$A$871,M$1,[2]掉落汇总!$C$2:$C$871,$Q$2)/$Q$3)*宝箱投放计算!L7</f>
        <v>0</v>
      </c>
      <c r="N7">
        <f ca="1">(SUMIFS(OFFSET([2]掉落汇总!$C$2:$C$871,,MATCH($B7,[2]掉落汇总!$D$1:$M$1)),[2]掉落汇总!$A$2:$A$871,N$1,[2]掉落汇总!$C$2:$C$871,$Q$1)+SUMIFS(OFFSET([2]掉落汇总!$C$2:$C$871,,MATCH($B7,[2]掉落汇总!$D$1:$M$1)),[2]掉落汇总!$A$2:$A$871,N$1,[2]掉落汇总!$C$2:$C$871,$Q$2)/$Q$3)*宝箱投放计算!M7</f>
        <v>0</v>
      </c>
      <c r="O7">
        <f ca="1">(SUMIFS(OFFSET([2]掉落汇总!$C$2:$C$871,,MATCH($B7,[2]掉落汇总!$D$1:$M$1)),[2]掉落汇总!$A$2:$A$871,O$1,[2]掉落汇总!$C$2:$C$871,$Q$1)+SUMIFS(OFFSET([2]掉落汇总!$C$2:$C$871,,MATCH($B7,[2]掉落汇总!$D$1:$M$1)),[2]掉落汇总!$A$2:$A$871,O$1,[2]掉落汇总!$C$2:$C$871,$Q$2)/$Q$3)*宝箱投放计算!N7</f>
        <v>0</v>
      </c>
    </row>
    <row r="8" spans="1:17" x14ac:dyDescent="0.2">
      <c r="A8">
        <f>玩家成长时间线!A8</f>
        <v>7</v>
      </c>
      <c r="B8">
        <f>玩家成长时间线!B8</f>
        <v>3</v>
      </c>
      <c r="C8">
        <f ca="1">SUM($D$2:D8)</f>
        <v>0</v>
      </c>
      <c r="D8">
        <f t="shared" ca="1" si="0"/>
        <v>0</v>
      </c>
      <c r="E8">
        <f ca="1">(SUMIFS(OFFSET([2]掉落汇总!$C$2:$C$871,,MATCH($B8,[2]掉落汇总!$D$1:$M$1)),[2]掉落汇总!$A$2:$A$871,E$1,[2]掉落汇总!$C$2:$C$871,$Q$1)+SUMIFS(OFFSET([2]掉落汇总!$C$2:$C$871,,MATCH($B8,[2]掉落汇总!$D$1:$M$1)),[2]掉落汇总!$A$2:$A$871,E$1,[2]掉落汇总!$C$2:$C$871,$Q$2)/$Q$3)*宝箱投放计算!D8</f>
        <v>0</v>
      </c>
      <c r="F8">
        <f ca="1">(SUMIFS(OFFSET([2]掉落汇总!$C$2:$C$871,,MATCH($B8,[2]掉落汇总!$D$1:$M$1)),[2]掉落汇总!$A$2:$A$871,F$1,[2]掉落汇总!$C$2:$C$871,$Q$1)+SUMIFS(OFFSET([2]掉落汇总!$C$2:$C$871,,MATCH($B8,[2]掉落汇总!$D$1:$M$1)),[2]掉落汇总!$A$2:$A$871,F$1,[2]掉落汇总!$C$2:$C$871,$Q$2)/$Q$3)*宝箱投放计算!E8</f>
        <v>0</v>
      </c>
      <c r="G8">
        <f ca="1">(SUMIFS(OFFSET([2]掉落汇总!$C$2:$C$871,,MATCH($B8,[2]掉落汇总!$D$1:$M$1)),[2]掉落汇总!$A$2:$A$871,G$1,[2]掉落汇总!$C$2:$C$871,$Q$1)+SUMIFS(OFFSET([2]掉落汇总!$C$2:$C$871,,MATCH($B8,[2]掉落汇总!$D$1:$M$1)),[2]掉落汇总!$A$2:$A$871,G$1,[2]掉落汇总!$C$2:$C$871,$Q$2)/$Q$3)*宝箱投放计算!F8</f>
        <v>0</v>
      </c>
      <c r="H8">
        <f ca="1">(SUMIFS(OFFSET([2]掉落汇总!$C$2:$C$871,,MATCH($B8,[2]掉落汇总!$D$1:$M$1)),[2]掉落汇总!$A$2:$A$871,H$1,[2]掉落汇总!$C$2:$C$871,$Q$1)+SUMIFS(OFFSET([2]掉落汇总!$C$2:$C$871,,MATCH($B8,[2]掉落汇总!$D$1:$M$1)),[2]掉落汇总!$A$2:$A$871,H$1,[2]掉落汇总!$C$2:$C$871,$Q$2)/$Q$3)*宝箱投放计算!G8</f>
        <v>0</v>
      </c>
      <c r="I8">
        <f ca="1">(SUMIFS(OFFSET([2]掉落汇总!$C$2:$C$871,,MATCH($B8,[2]掉落汇总!$D$1:$M$1)),[2]掉落汇总!$A$2:$A$871,I$1,[2]掉落汇总!$C$2:$C$871,$Q$1)+SUMIFS(OFFSET([2]掉落汇总!$C$2:$C$871,,MATCH($B8,[2]掉落汇总!$D$1:$M$1)),[2]掉落汇总!$A$2:$A$871,I$1,[2]掉落汇总!$C$2:$C$871,$Q$2)/$Q$3)*宝箱投放计算!H8</f>
        <v>0</v>
      </c>
      <c r="J8">
        <f ca="1">(SUMIFS(OFFSET([2]掉落汇总!$C$2:$C$871,,MATCH($B8,[2]掉落汇总!$D$1:$M$1)),[2]掉落汇总!$A$2:$A$871,J$1,[2]掉落汇总!$C$2:$C$871,$Q$1)+SUMIFS(OFFSET([2]掉落汇总!$C$2:$C$871,,MATCH($B8,[2]掉落汇总!$D$1:$M$1)),[2]掉落汇总!$A$2:$A$871,J$1,[2]掉落汇总!$C$2:$C$871,$Q$2)/$Q$3)*宝箱投放计算!I8</f>
        <v>0</v>
      </c>
      <c r="K8">
        <f ca="1">(SUMIFS(OFFSET([2]掉落汇总!$C$2:$C$871,,MATCH($B8,[2]掉落汇总!$D$1:$M$1)),[2]掉落汇总!$A$2:$A$871,K$1,[2]掉落汇总!$C$2:$C$871,$Q$1)+SUMIFS(OFFSET([2]掉落汇总!$C$2:$C$871,,MATCH($B8,[2]掉落汇总!$D$1:$M$1)),[2]掉落汇总!$A$2:$A$871,K$1,[2]掉落汇总!$C$2:$C$871,$Q$2)/$Q$3)*宝箱投放计算!J8</f>
        <v>0</v>
      </c>
      <c r="L8">
        <f ca="1">(SUMIFS(OFFSET([2]掉落汇总!$C$2:$C$871,,MATCH($B8,[2]掉落汇总!$D$1:$M$1)),[2]掉落汇总!$A$2:$A$871,L$1,[2]掉落汇总!$C$2:$C$871,$Q$1)+SUMIFS(OFFSET([2]掉落汇总!$C$2:$C$871,,MATCH($B8,[2]掉落汇总!$D$1:$M$1)),[2]掉落汇总!$A$2:$A$871,L$1,[2]掉落汇总!$C$2:$C$871,$Q$2)/$Q$3)*宝箱投放计算!K8</f>
        <v>0</v>
      </c>
      <c r="M8">
        <f ca="1">(SUMIFS(OFFSET([2]掉落汇总!$C$2:$C$871,,MATCH($B8,[2]掉落汇总!$D$1:$M$1)),[2]掉落汇总!$A$2:$A$871,M$1,[2]掉落汇总!$C$2:$C$871,$Q$1)+SUMIFS(OFFSET([2]掉落汇总!$C$2:$C$871,,MATCH($B8,[2]掉落汇总!$D$1:$M$1)),[2]掉落汇总!$A$2:$A$871,M$1,[2]掉落汇总!$C$2:$C$871,$Q$2)/$Q$3)*宝箱投放计算!L8</f>
        <v>0</v>
      </c>
      <c r="N8">
        <f ca="1">(SUMIFS(OFFSET([2]掉落汇总!$C$2:$C$871,,MATCH($B8,[2]掉落汇总!$D$1:$M$1)),[2]掉落汇总!$A$2:$A$871,N$1,[2]掉落汇总!$C$2:$C$871,$Q$1)+SUMIFS(OFFSET([2]掉落汇总!$C$2:$C$871,,MATCH($B8,[2]掉落汇总!$D$1:$M$1)),[2]掉落汇总!$A$2:$A$871,N$1,[2]掉落汇总!$C$2:$C$871,$Q$2)/$Q$3)*宝箱投放计算!M8</f>
        <v>0</v>
      </c>
      <c r="O8">
        <f ca="1">(SUMIFS(OFFSET([2]掉落汇总!$C$2:$C$871,,MATCH($B8,[2]掉落汇总!$D$1:$M$1)),[2]掉落汇总!$A$2:$A$871,O$1,[2]掉落汇总!$C$2:$C$871,$Q$1)+SUMIFS(OFFSET([2]掉落汇总!$C$2:$C$871,,MATCH($B8,[2]掉落汇总!$D$1:$M$1)),[2]掉落汇总!$A$2:$A$871,O$1,[2]掉落汇总!$C$2:$C$871,$Q$2)/$Q$3)*宝箱投放计算!N8</f>
        <v>0</v>
      </c>
    </row>
    <row r="9" spans="1:17" x14ac:dyDescent="0.2">
      <c r="A9">
        <f>玩家成长时间线!A9</f>
        <v>8</v>
      </c>
      <c r="B9">
        <f>玩家成长时间线!B9</f>
        <v>3</v>
      </c>
      <c r="C9">
        <f ca="1">SUM($D$2:D9)</f>
        <v>0</v>
      </c>
      <c r="D9">
        <f t="shared" ca="1" si="0"/>
        <v>0</v>
      </c>
      <c r="E9">
        <f ca="1">(SUMIFS(OFFSET([2]掉落汇总!$C$2:$C$871,,MATCH($B9,[2]掉落汇总!$D$1:$M$1)),[2]掉落汇总!$A$2:$A$871,E$1,[2]掉落汇总!$C$2:$C$871,$Q$1)+SUMIFS(OFFSET([2]掉落汇总!$C$2:$C$871,,MATCH($B9,[2]掉落汇总!$D$1:$M$1)),[2]掉落汇总!$A$2:$A$871,E$1,[2]掉落汇总!$C$2:$C$871,$Q$2)/$Q$3)*宝箱投放计算!D9</f>
        <v>0</v>
      </c>
      <c r="F9">
        <f ca="1">(SUMIFS(OFFSET([2]掉落汇总!$C$2:$C$871,,MATCH($B9,[2]掉落汇总!$D$1:$M$1)),[2]掉落汇总!$A$2:$A$871,F$1,[2]掉落汇总!$C$2:$C$871,$Q$1)+SUMIFS(OFFSET([2]掉落汇总!$C$2:$C$871,,MATCH($B9,[2]掉落汇总!$D$1:$M$1)),[2]掉落汇总!$A$2:$A$871,F$1,[2]掉落汇总!$C$2:$C$871,$Q$2)/$Q$3)*宝箱投放计算!E9</f>
        <v>0</v>
      </c>
      <c r="G9">
        <f ca="1">(SUMIFS(OFFSET([2]掉落汇总!$C$2:$C$871,,MATCH($B9,[2]掉落汇总!$D$1:$M$1)),[2]掉落汇总!$A$2:$A$871,G$1,[2]掉落汇总!$C$2:$C$871,$Q$1)+SUMIFS(OFFSET([2]掉落汇总!$C$2:$C$871,,MATCH($B9,[2]掉落汇总!$D$1:$M$1)),[2]掉落汇总!$A$2:$A$871,G$1,[2]掉落汇总!$C$2:$C$871,$Q$2)/$Q$3)*宝箱投放计算!F9</f>
        <v>0</v>
      </c>
      <c r="H9">
        <f ca="1">(SUMIFS(OFFSET([2]掉落汇总!$C$2:$C$871,,MATCH($B9,[2]掉落汇总!$D$1:$M$1)),[2]掉落汇总!$A$2:$A$871,H$1,[2]掉落汇总!$C$2:$C$871,$Q$1)+SUMIFS(OFFSET([2]掉落汇总!$C$2:$C$871,,MATCH($B9,[2]掉落汇总!$D$1:$M$1)),[2]掉落汇总!$A$2:$A$871,H$1,[2]掉落汇总!$C$2:$C$871,$Q$2)/$Q$3)*宝箱投放计算!G9</f>
        <v>0</v>
      </c>
      <c r="I9">
        <f ca="1">(SUMIFS(OFFSET([2]掉落汇总!$C$2:$C$871,,MATCH($B9,[2]掉落汇总!$D$1:$M$1)),[2]掉落汇总!$A$2:$A$871,I$1,[2]掉落汇总!$C$2:$C$871,$Q$1)+SUMIFS(OFFSET([2]掉落汇总!$C$2:$C$871,,MATCH($B9,[2]掉落汇总!$D$1:$M$1)),[2]掉落汇总!$A$2:$A$871,I$1,[2]掉落汇总!$C$2:$C$871,$Q$2)/$Q$3)*宝箱投放计算!H9</f>
        <v>0</v>
      </c>
      <c r="J9">
        <f ca="1">(SUMIFS(OFFSET([2]掉落汇总!$C$2:$C$871,,MATCH($B9,[2]掉落汇总!$D$1:$M$1)),[2]掉落汇总!$A$2:$A$871,J$1,[2]掉落汇总!$C$2:$C$871,$Q$1)+SUMIFS(OFFSET([2]掉落汇总!$C$2:$C$871,,MATCH($B9,[2]掉落汇总!$D$1:$M$1)),[2]掉落汇总!$A$2:$A$871,J$1,[2]掉落汇总!$C$2:$C$871,$Q$2)/$Q$3)*宝箱投放计算!I9</f>
        <v>0</v>
      </c>
      <c r="K9">
        <f ca="1">(SUMIFS(OFFSET([2]掉落汇总!$C$2:$C$871,,MATCH($B9,[2]掉落汇总!$D$1:$M$1)),[2]掉落汇总!$A$2:$A$871,K$1,[2]掉落汇总!$C$2:$C$871,$Q$1)+SUMIFS(OFFSET([2]掉落汇总!$C$2:$C$871,,MATCH($B9,[2]掉落汇总!$D$1:$M$1)),[2]掉落汇总!$A$2:$A$871,K$1,[2]掉落汇总!$C$2:$C$871,$Q$2)/$Q$3)*宝箱投放计算!J9</f>
        <v>0</v>
      </c>
      <c r="L9">
        <f ca="1">(SUMIFS(OFFSET([2]掉落汇总!$C$2:$C$871,,MATCH($B9,[2]掉落汇总!$D$1:$M$1)),[2]掉落汇总!$A$2:$A$871,L$1,[2]掉落汇总!$C$2:$C$871,$Q$1)+SUMIFS(OFFSET([2]掉落汇总!$C$2:$C$871,,MATCH($B9,[2]掉落汇总!$D$1:$M$1)),[2]掉落汇总!$A$2:$A$871,L$1,[2]掉落汇总!$C$2:$C$871,$Q$2)/$Q$3)*宝箱投放计算!K9</f>
        <v>0</v>
      </c>
      <c r="M9">
        <f ca="1">(SUMIFS(OFFSET([2]掉落汇总!$C$2:$C$871,,MATCH($B9,[2]掉落汇总!$D$1:$M$1)),[2]掉落汇总!$A$2:$A$871,M$1,[2]掉落汇总!$C$2:$C$871,$Q$1)+SUMIFS(OFFSET([2]掉落汇总!$C$2:$C$871,,MATCH($B9,[2]掉落汇总!$D$1:$M$1)),[2]掉落汇总!$A$2:$A$871,M$1,[2]掉落汇总!$C$2:$C$871,$Q$2)/$Q$3)*宝箱投放计算!L9</f>
        <v>0</v>
      </c>
      <c r="N9">
        <f ca="1">(SUMIFS(OFFSET([2]掉落汇总!$C$2:$C$871,,MATCH($B9,[2]掉落汇总!$D$1:$M$1)),[2]掉落汇总!$A$2:$A$871,N$1,[2]掉落汇总!$C$2:$C$871,$Q$1)+SUMIFS(OFFSET([2]掉落汇总!$C$2:$C$871,,MATCH($B9,[2]掉落汇总!$D$1:$M$1)),[2]掉落汇总!$A$2:$A$871,N$1,[2]掉落汇总!$C$2:$C$871,$Q$2)/$Q$3)*宝箱投放计算!M9</f>
        <v>0</v>
      </c>
      <c r="O9">
        <f ca="1">(SUMIFS(OFFSET([2]掉落汇总!$C$2:$C$871,,MATCH($B9,[2]掉落汇总!$D$1:$M$1)),[2]掉落汇总!$A$2:$A$871,O$1,[2]掉落汇总!$C$2:$C$871,$Q$1)+SUMIFS(OFFSET([2]掉落汇总!$C$2:$C$871,,MATCH($B9,[2]掉落汇总!$D$1:$M$1)),[2]掉落汇总!$A$2:$A$871,O$1,[2]掉落汇总!$C$2:$C$871,$Q$2)/$Q$3)*宝箱投放计算!N9</f>
        <v>0</v>
      </c>
    </row>
    <row r="10" spans="1:17" x14ac:dyDescent="0.2">
      <c r="A10">
        <f>玩家成长时间线!A10</f>
        <v>9</v>
      </c>
      <c r="B10">
        <f>玩家成长时间线!B10</f>
        <v>4</v>
      </c>
      <c r="C10">
        <f ca="1">SUM($D$2:D10)</f>
        <v>0</v>
      </c>
      <c r="D10">
        <f t="shared" ca="1" si="0"/>
        <v>0</v>
      </c>
      <c r="E10">
        <f ca="1">(SUMIFS(OFFSET([2]掉落汇总!$C$2:$C$871,,MATCH($B10,[2]掉落汇总!$D$1:$M$1)),[2]掉落汇总!$A$2:$A$871,E$1,[2]掉落汇总!$C$2:$C$871,$Q$1)+SUMIFS(OFFSET([2]掉落汇总!$C$2:$C$871,,MATCH($B10,[2]掉落汇总!$D$1:$M$1)),[2]掉落汇总!$A$2:$A$871,E$1,[2]掉落汇总!$C$2:$C$871,$Q$2)/$Q$3)*宝箱投放计算!D10</f>
        <v>0</v>
      </c>
      <c r="F10">
        <f ca="1">(SUMIFS(OFFSET([2]掉落汇总!$C$2:$C$871,,MATCH($B10,[2]掉落汇总!$D$1:$M$1)),[2]掉落汇总!$A$2:$A$871,F$1,[2]掉落汇总!$C$2:$C$871,$Q$1)+SUMIFS(OFFSET([2]掉落汇总!$C$2:$C$871,,MATCH($B10,[2]掉落汇总!$D$1:$M$1)),[2]掉落汇总!$A$2:$A$871,F$1,[2]掉落汇总!$C$2:$C$871,$Q$2)/$Q$3)*宝箱投放计算!E10</f>
        <v>0</v>
      </c>
      <c r="G10">
        <f ca="1">(SUMIFS(OFFSET([2]掉落汇总!$C$2:$C$871,,MATCH($B10,[2]掉落汇总!$D$1:$M$1)),[2]掉落汇总!$A$2:$A$871,G$1,[2]掉落汇总!$C$2:$C$871,$Q$1)+SUMIFS(OFFSET([2]掉落汇总!$C$2:$C$871,,MATCH($B10,[2]掉落汇总!$D$1:$M$1)),[2]掉落汇总!$A$2:$A$871,G$1,[2]掉落汇总!$C$2:$C$871,$Q$2)/$Q$3)*宝箱投放计算!F10</f>
        <v>0</v>
      </c>
      <c r="H10">
        <f ca="1">(SUMIFS(OFFSET([2]掉落汇总!$C$2:$C$871,,MATCH($B10,[2]掉落汇总!$D$1:$M$1)),[2]掉落汇总!$A$2:$A$871,H$1,[2]掉落汇总!$C$2:$C$871,$Q$1)+SUMIFS(OFFSET([2]掉落汇总!$C$2:$C$871,,MATCH($B10,[2]掉落汇总!$D$1:$M$1)),[2]掉落汇总!$A$2:$A$871,H$1,[2]掉落汇总!$C$2:$C$871,$Q$2)/$Q$3)*宝箱投放计算!G10</f>
        <v>0</v>
      </c>
      <c r="I10">
        <f ca="1">(SUMIFS(OFFSET([2]掉落汇总!$C$2:$C$871,,MATCH($B10,[2]掉落汇总!$D$1:$M$1)),[2]掉落汇总!$A$2:$A$871,I$1,[2]掉落汇总!$C$2:$C$871,$Q$1)+SUMIFS(OFFSET([2]掉落汇总!$C$2:$C$871,,MATCH($B10,[2]掉落汇总!$D$1:$M$1)),[2]掉落汇总!$A$2:$A$871,I$1,[2]掉落汇总!$C$2:$C$871,$Q$2)/$Q$3)*宝箱投放计算!H10</f>
        <v>0</v>
      </c>
      <c r="J10">
        <f ca="1">(SUMIFS(OFFSET([2]掉落汇总!$C$2:$C$871,,MATCH($B10,[2]掉落汇总!$D$1:$M$1)),[2]掉落汇总!$A$2:$A$871,J$1,[2]掉落汇总!$C$2:$C$871,$Q$1)+SUMIFS(OFFSET([2]掉落汇总!$C$2:$C$871,,MATCH($B10,[2]掉落汇总!$D$1:$M$1)),[2]掉落汇总!$A$2:$A$871,J$1,[2]掉落汇总!$C$2:$C$871,$Q$2)/$Q$3)*宝箱投放计算!I10</f>
        <v>0</v>
      </c>
      <c r="K10">
        <f ca="1">(SUMIFS(OFFSET([2]掉落汇总!$C$2:$C$871,,MATCH($B10,[2]掉落汇总!$D$1:$M$1)),[2]掉落汇总!$A$2:$A$871,K$1,[2]掉落汇总!$C$2:$C$871,$Q$1)+SUMIFS(OFFSET([2]掉落汇总!$C$2:$C$871,,MATCH($B10,[2]掉落汇总!$D$1:$M$1)),[2]掉落汇总!$A$2:$A$871,K$1,[2]掉落汇总!$C$2:$C$871,$Q$2)/$Q$3)*宝箱投放计算!J10</f>
        <v>0</v>
      </c>
      <c r="L10">
        <f ca="1">(SUMIFS(OFFSET([2]掉落汇总!$C$2:$C$871,,MATCH($B10,[2]掉落汇总!$D$1:$M$1)),[2]掉落汇总!$A$2:$A$871,L$1,[2]掉落汇总!$C$2:$C$871,$Q$1)+SUMIFS(OFFSET([2]掉落汇总!$C$2:$C$871,,MATCH($B10,[2]掉落汇总!$D$1:$M$1)),[2]掉落汇总!$A$2:$A$871,L$1,[2]掉落汇总!$C$2:$C$871,$Q$2)/$Q$3)*宝箱投放计算!K10</f>
        <v>0</v>
      </c>
      <c r="M10">
        <f ca="1">(SUMIFS(OFFSET([2]掉落汇总!$C$2:$C$871,,MATCH($B10,[2]掉落汇总!$D$1:$M$1)),[2]掉落汇总!$A$2:$A$871,M$1,[2]掉落汇总!$C$2:$C$871,$Q$1)+SUMIFS(OFFSET([2]掉落汇总!$C$2:$C$871,,MATCH($B10,[2]掉落汇总!$D$1:$M$1)),[2]掉落汇总!$A$2:$A$871,M$1,[2]掉落汇总!$C$2:$C$871,$Q$2)/$Q$3)*宝箱投放计算!L10</f>
        <v>0</v>
      </c>
      <c r="N10">
        <f ca="1">(SUMIFS(OFFSET([2]掉落汇总!$C$2:$C$871,,MATCH($B10,[2]掉落汇总!$D$1:$M$1)),[2]掉落汇总!$A$2:$A$871,N$1,[2]掉落汇总!$C$2:$C$871,$Q$1)+SUMIFS(OFFSET([2]掉落汇总!$C$2:$C$871,,MATCH($B10,[2]掉落汇总!$D$1:$M$1)),[2]掉落汇总!$A$2:$A$871,N$1,[2]掉落汇总!$C$2:$C$871,$Q$2)/$Q$3)*宝箱投放计算!M10</f>
        <v>0</v>
      </c>
      <c r="O10">
        <f ca="1">(SUMIFS(OFFSET([2]掉落汇总!$C$2:$C$871,,MATCH($B10,[2]掉落汇总!$D$1:$M$1)),[2]掉落汇总!$A$2:$A$871,O$1,[2]掉落汇总!$C$2:$C$871,$Q$1)+SUMIFS(OFFSET([2]掉落汇总!$C$2:$C$871,,MATCH($B10,[2]掉落汇总!$D$1:$M$1)),[2]掉落汇总!$A$2:$A$871,O$1,[2]掉落汇总!$C$2:$C$871,$Q$2)/$Q$3)*宝箱投放计算!N10</f>
        <v>0</v>
      </c>
    </row>
    <row r="11" spans="1:17" x14ac:dyDescent="0.2">
      <c r="A11">
        <f>玩家成长时间线!A11</f>
        <v>10</v>
      </c>
      <c r="B11">
        <f>玩家成长时间线!B11</f>
        <v>4</v>
      </c>
      <c r="C11">
        <f ca="1">SUM($D$2:D11)</f>
        <v>0</v>
      </c>
      <c r="D11">
        <f t="shared" ca="1" si="0"/>
        <v>0</v>
      </c>
      <c r="E11">
        <f ca="1">(SUMIFS(OFFSET([2]掉落汇总!$C$2:$C$871,,MATCH($B11,[2]掉落汇总!$D$1:$M$1)),[2]掉落汇总!$A$2:$A$871,E$1,[2]掉落汇总!$C$2:$C$871,$Q$1)+SUMIFS(OFFSET([2]掉落汇总!$C$2:$C$871,,MATCH($B11,[2]掉落汇总!$D$1:$M$1)),[2]掉落汇总!$A$2:$A$871,E$1,[2]掉落汇总!$C$2:$C$871,$Q$2)/$Q$3)*宝箱投放计算!D11</f>
        <v>0</v>
      </c>
      <c r="F11">
        <f ca="1">(SUMIFS(OFFSET([2]掉落汇总!$C$2:$C$871,,MATCH($B11,[2]掉落汇总!$D$1:$M$1)),[2]掉落汇总!$A$2:$A$871,F$1,[2]掉落汇总!$C$2:$C$871,$Q$1)+SUMIFS(OFFSET([2]掉落汇总!$C$2:$C$871,,MATCH($B11,[2]掉落汇总!$D$1:$M$1)),[2]掉落汇总!$A$2:$A$871,F$1,[2]掉落汇总!$C$2:$C$871,$Q$2)/$Q$3)*宝箱投放计算!E11</f>
        <v>0</v>
      </c>
      <c r="G11">
        <f ca="1">(SUMIFS(OFFSET([2]掉落汇总!$C$2:$C$871,,MATCH($B11,[2]掉落汇总!$D$1:$M$1)),[2]掉落汇总!$A$2:$A$871,G$1,[2]掉落汇总!$C$2:$C$871,$Q$1)+SUMIFS(OFFSET([2]掉落汇总!$C$2:$C$871,,MATCH($B11,[2]掉落汇总!$D$1:$M$1)),[2]掉落汇总!$A$2:$A$871,G$1,[2]掉落汇总!$C$2:$C$871,$Q$2)/$Q$3)*宝箱投放计算!F11</f>
        <v>0</v>
      </c>
      <c r="H11">
        <f ca="1">(SUMIFS(OFFSET([2]掉落汇总!$C$2:$C$871,,MATCH($B11,[2]掉落汇总!$D$1:$M$1)),[2]掉落汇总!$A$2:$A$871,H$1,[2]掉落汇总!$C$2:$C$871,$Q$1)+SUMIFS(OFFSET([2]掉落汇总!$C$2:$C$871,,MATCH($B11,[2]掉落汇总!$D$1:$M$1)),[2]掉落汇总!$A$2:$A$871,H$1,[2]掉落汇总!$C$2:$C$871,$Q$2)/$Q$3)*宝箱投放计算!G11</f>
        <v>0</v>
      </c>
      <c r="I11">
        <f ca="1">(SUMIFS(OFFSET([2]掉落汇总!$C$2:$C$871,,MATCH($B11,[2]掉落汇总!$D$1:$M$1)),[2]掉落汇总!$A$2:$A$871,I$1,[2]掉落汇总!$C$2:$C$871,$Q$1)+SUMIFS(OFFSET([2]掉落汇总!$C$2:$C$871,,MATCH($B11,[2]掉落汇总!$D$1:$M$1)),[2]掉落汇总!$A$2:$A$871,I$1,[2]掉落汇总!$C$2:$C$871,$Q$2)/$Q$3)*宝箱投放计算!H11</f>
        <v>0</v>
      </c>
      <c r="J11">
        <f ca="1">(SUMIFS(OFFSET([2]掉落汇总!$C$2:$C$871,,MATCH($B11,[2]掉落汇总!$D$1:$M$1)),[2]掉落汇总!$A$2:$A$871,J$1,[2]掉落汇总!$C$2:$C$871,$Q$1)+SUMIFS(OFFSET([2]掉落汇总!$C$2:$C$871,,MATCH($B11,[2]掉落汇总!$D$1:$M$1)),[2]掉落汇总!$A$2:$A$871,J$1,[2]掉落汇总!$C$2:$C$871,$Q$2)/$Q$3)*宝箱投放计算!I11</f>
        <v>0</v>
      </c>
      <c r="K11">
        <f ca="1">(SUMIFS(OFFSET([2]掉落汇总!$C$2:$C$871,,MATCH($B11,[2]掉落汇总!$D$1:$M$1)),[2]掉落汇总!$A$2:$A$871,K$1,[2]掉落汇总!$C$2:$C$871,$Q$1)+SUMIFS(OFFSET([2]掉落汇总!$C$2:$C$871,,MATCH($B11,[2]掉落汇总!$D$1:$M$1)),[2]掉落汇总!$A$2:$A$871,K$1,[2]掉落汇总!$C$2:$C$871,$Q$2)/$Q$3)*宝箱投放计算!J11</f>
        <v>0</v>
      </c>
      <c r="L11">
        <f ca="1">(SUMIFS(OFFSET([2]掉落汇总!$C$2:$C$871,,MATCH($B11,[2]掉落汇总!$D$1:$M$1)),[2]掉落汇总!$A$2:$A$871,L$1,[2]掉落汇总!$C$2:$C$871,$Q$1)+SUMIFS(OFFSET([2]掉落汇总!$C$2:$C$871,,MATCH($B11,[2]掉落汇总!$D$1:$M$1)),[2]掉落汇总!$A$2:$A$871,L$1,[2]掉落汇总!$C$2:$C$871,$Q$2)/$Q$3)*宝箱投放计算!K11</f>
        <v>0</v>
      </c>
      <c r="M11">
        <f ca="1">(SUMIFS(OFFSET([2]掉落汇总!$C$2:$C$871,,MATCH($B11,[2]掉落汇总!$D$1:$M$1)),[2]掉落汇总!$A$2:$A$871,M$1,[2]掉落汇总!$C$2:$C$871,$Q$1)+SUMIFS(OFFSET([2]掉落汇总!$C$2:$C$871,,MATCH($B11,[2]掉落汇总!$D$1:$M$1)),[2]掉落汇总!$A$2:$A$871,M$1,[2]掉落汇总!$C$2:$C$871,$Q$2)/$Q$3)*宝箱投放计算!L11</f>
        <v>0</v>
      </c>
      <c r="N11">
        <f ca="1">(SUMIFS(OFFSET([2]掉落汇总!$C$2:$C$871,,MATCH($B11,[2]掉落汇总!$D$1:$M$1)),[2]掉落汇总!$A$2:$A$871,N$1,[2]掉落汇总!$C$2:$C$871,$Q$1)+SUMIFS(OFFSET([2]掉落汇总!$C$2:$C$871,,MATCH($B11,[2]掉落汇总!$D$1:$M$1)),[2]掉落汇总!$A$2:$A$871,N$1,[2]掉落汇总!$C$2:$C$871,$Q$2)/$Q$3)*宝箱投放计算!M11</f>
        <v>0</v>
      </c>
      <c r="O11">
        <f ca="1">(SUMIFS(OFFSET([2]掉落汇总!$C$2:$C$871,,MATCH($B11,[2]掉落汇总!$D$1:$M$1)),[2]掉落汇总!$A$2:$A$871,O$1,[2]掉落汇总!$C$2:$C$871,$Q$1)+SUMIFS(OFFSET([2]掉落汇总!$C$2:$C$871,,MATCH($B11,[2]掉落汇总!$D$1:$M$1)),[2]掉落汇总!$A$2:$A$871,O$1,[2]掉落汇总!$C$2:$C$871,$Q$2)/$Q$3)*宝箱投放计算!N11</f>
        <v>0</v>
      </c>
    </row>
    <row r="12" spans="1:17" x14ac:dyDescent="0.2">
      <c r="A12">
        <f>玩家成长时间线!A12</f>
        <v>11</v>
      </c>
      <c r="B12">
        <f>玩家成长时间线!B12</f>
        <v>4</v>
      </c>
      <c r="C12">
        <f ca="1">SUM($D$2:D12)</f>
        <v>0</v>
      </c>
      <c r="D12">
        <f t="shared" ca="1" si="0"/>
        <v>0</v>
      </c>
      <c r="E12">
        <f ca="1">(SUMIFS(OFFSET([2]掉落汇总!$C$2:$C$871,,MATCH($B12,[2]掉落汇总!$D$1:$M$1)),[2]掉落汇总!$A$2:$A$871,E$1,[2]掉落汇总!$C$2:$C$871,$Q$1)+SUMIFS(OFFSET([2]掉落汇总!$C$2:$C$871,,MATCH($B12,[2]掉落汇总!$D$1:$M$1)),[2]掉落汇总!$A$2:$A$871,E$1,[2]掉落汇总!$C$2:$C$871,$Q$2)/$Q$3)*宝箱投放计算!D12</f>
        <v>0</v>
      </c>
      <c r="F12">
        <f ca="1">(SUMIFS(OFFSET([2]掉落汇总!$C$2:$C$871,,MATCH($B12,[2]掉落汇总!$D$1:$M$1)),[2]掉落汇总!$A$2:$A$871,F$1,[2]掉落汇总!$C$2:$C$871,$Q$1)+SUMIFS(OFFSET([2]掉落汇总!$C$2:$C$871,,MATCH($B12,[2]掉落汇总!$D$1:$M$1)),[2]掉落汇总!$A$2:$A$871,F$1,[2]掉落汇总!$C$2:$C$871,$Q$2)/$Q$3)*宝箱投放计算!E12</f>
        <v>0</v>
      </c>
      <c r="G12">
        <f ca="1">(SUMIFS(OFFSET([2]掉落汇总!$C$2:$C$871,,MATCH($B12,[2]掉落汇总!$D$1:$M$1)),[2]掉落汇总!$A$2:$A$871,G$1,[2]掉落汇总!$C$2:$C$871,$Q$1)+SUMIFS(OFFSET([2]掉落汇总!$C$2:$C$871,,MATCH($B12,[2]掉落汇总!$D$1:$M$1)),[2]掉落汇总!$A$2:$A$871,G$1,[2]掉落汇总!$C$2:$C$871,$Q$2)/$Q$3)*宝箱投放计算!F12</f>
        <v>0</v>
      </c>
      <c r="H12">
        <f ca="1">(SUMIFS(OFFSET([2]掉落汇总!$C$2:$C$871,,MATCH($B12,[2]掉落汇总!$D$1:$M$1)),[2]掉落汇总!$A$2:$A$871,H$1,[2]掉落汇总!$C$2:$C$871,$Q$1)+SUMIFS(OFFSET([2]掉落汇总!$C$2:$C$871,,MATCH($B12,[2]掉落汇总!$D$1:$M$1)),[2]掉落汇总!$A$2:$A$871,H$1,[2]掉落汇总!$C$2:$C$871,$Q$2)/$Q$3)*宝箱投放计算!G12</f>
        <v>0</v>
      </c>
      <c r="I12">
        <f ca="1">(SUMIFS(OFFSET([2]掉落汇总!$C$2:$C$871,,MATCH($B12,[2]掉落汇总!$D$1:$M$1)),[2]掉落汇总!$A$2:$A$871,I$1,[2]掉落汇总!$C$2:$C$871,$Q$1)+SUMIFS(OFFSET([2]掉落汇总!$C$2:$C$871,,MATCH($B12,[2]掉落汇总!$D$1:$M$1)),[2]掉落汇总!$A$2:$A$871,I$1,[2]掉落汇总!$C$2:$C$871,$Q$2)/$Q$3)*宝箱投放计算!H12</f>
        <v>0</v>
      </c>
      <c r="J12">
        <f ca="1">(SUMIFS(OFFSET([2]掉落汇总!$C$2:$C$871,,MATCH($B12,[2]掉落汇总!$D$1:$M$1)),[2]掉落汇总!$A$2:$A$871,J$1,[2]掉落汇总!$C$2:$C$871,$Q$1)+SUMIFS(OFFSET([2]掉落汇总!$C$2:$C$871,,MATCH($B12,[2]掉落汇总!$D$1:$M$1)),[2]掉落汇总!$A$2:$A$871,J$1,[2]掉落汇总!$C$2:$C$871,$Q$2)/$Q$3)*宝箱投放计算!I12</f>
        <v>0</v>
      </c>
      <c r="K12">
        <f ca="1">(SUMIFS(OFFSET([2]掉落汇总!$C$2:$C$871,,MATCH($B12,[2]掉落汇总!$D$1:$M$1)),[2]掉落汇总!$A$2:$A$871,K$1,[2]掉落汇总!$C$2:$C$871,$Q$1)+SUMIFS(OFFSET([2]掉落汇总!$C$2:$C$871,,MATCH($B12,[2]掉落汇总!$D$1:$M$1)),[2]掉落汇总!$A$2:$A$871,K$1,[2]掉落汇总!$C$2:$C$871,$Q$2)/$Q$3)*宝箱投放计算!J12</f>
        <v>0</v>
      </c>
      <c r="L12">
        <f ca="1">(SUMIFS(OFFSET([2]掉落汇总!$C$2:$C$871,,MATCH($B12,[2]掉落汇总!$D$1:$M$1)),[2]掉落汇总!$A$2:$A$871,L$1,[2]掉落汇总!$C$2:$C$871,$Q$1)+SUMIFS(OFFSET([2]掉落汇总!$C$2:$C$871,,MATCH($B12,[2]掉落汇总!$D$1:$M$1)),[2]掉落汇总!$A$2:$A$871,L$1,[2]掉落汇总!$C$2:$C$871,$Q$2)/$Q$3)*宝箱投放计算!K12</f>
        <v>0</v>
      </c>
      <c r="M12">
        <f ca="1">(SUMIFS(OFFSET([2]掉落汇总!$C$2:$C$871,,MATCH($B12,[2]掉落汇总!$D$1:$M$1)),[2]掉落汇总!$A$2:$A$871,M$1,[2]掉落汇总!$C$2:$C$871,$Q$1)+SUMIFS(OFFSET([2]掉落汇总!$C$2:$C$871,,MATCH($B12,[2]掉落汇总!$D$1:$M$1)),[2]掉落汇总!$A$2:$A$871,M$1,[2]掉落汇总!$C$2:$C$871,$Q$2)/$Q$3)*宝箱投放计算!L12</f>
        <v>0</v>
      </c>
      <c r="N12">
        <f ca="1">(SUMIFS(OFFSET([2]掉落汇总!$C$2:$C$871,,MATCH($B12,[2]掉落汇总!$D$1:$M$1)),[2]掉落汇总!$A$2:$A$871,N$1,[2]掉落汇总!$C$2:$C$871,$Q$1)+SUMIFS(OFFSET([2]掉落汇总!$C$2:$C$871,,MATCH($B12,[2]掉落汇总!$D$1:$M$1)),[2]掉落汇总!$A$2:$A$871,N$1,[2]掉落汇总!$C$2:$C$871,$Q$2)/$Q$3)*宝箱投放计算!M12</f>
        <v>0</v>
      </c>
      <c r="O12">
        <f ca="1">(SUMIFS(OFFSET([2]掉落汇总!$C$2:$C$871,,MATCH($B12,[2]掉落汇总!$D$1:$M$1)),[2]掉落汇总!$A$2:$A$871,O$1,[2]掉落汇总!$C$2:$C$871,$Q$1)+SUMIFS(OFFSET([2]掉落汇总!$C$2:$C$871,,MATCH($B12,[2]掉落汇总!$D$1:$M$1)),[2]掉落汇总!$A$2:$A$871,O$1,[2]掉落汇总!$C$2:$C$871,$Q$2)/$Q$3)*宝箱投放计算!N12</f>
        <v>0</v>
      </c>
    </row>
    <row r="13" spans="1:17" x14ac:dyDescent="0.2">
      <c r="A13">
        <f>玩家成长时间线!A13</f>
        <v>12</v>
      </c>
      <c r="B13">
        <f>玩家成长时间线!B13</f>
        <v>4</v>
      </c>
      <c r="C13">
        <f ca="1">SUM($D$2:D13)</f>
        <v>0</v>
      </c>
      <c r="D13">
        <f t="shared" ca="1" si="0"/>
        <v>0</v>
      </c>
      <c r="E13">
        <f ca="1">(SUMIFS(OFFSET([2]掉落汇总!$C$2:$C$871,,MATCH($B13,[2]掉落汇总!$D$1:$M$1)),[2]掉落汇总!$A$2:$A$871,E$1,[2]掉落汇总!$C$2:$C$871,$Q$1)+SUMIFS(OFFSET([2]掉落汇总!$C$2:$C$871,,MATCH($B13,[2]掉落汇总!$D$1:$M$1)),[2]掉落汇总!$A$2:$A$871,E$1,[2]掉落汇总!$C$2:$C$871,$Q$2)/$Q$3)*宝箱投放计算!D13</f>
        <v>0</v>
      </c>
      <c r="F13">
        <f ca="1">(SUMIFS(OFFSET([2]掉落汇总!$C$2:$C$871,,MATCH($B13,[2]掉落汇总!$D$1:$M$1)),[2]掉落汇总!$A$2:$A$871,F$1,[2]掉落汇总!$C$2:$C$871,$Q$1)+SUMIFS(OFFSET([2]掉落汇总!$C$2:$C$871,,MATCH($B13,[2]掉落汇总!$D$1:$M$1)),[2]掉落汇总!$A$2:$A$871,F$1,[2]掉落汇总!$C$2:$C$871,$Q$2)/$Q$3)*宝箱投放计算!E13</f>
        <v>0</v>
      </c>
      <c r="G13">
        <f ca="1">(SUMIFS(OFFSET([2]掉落汇总!$C$2:$C$871,,MATCH($B13,[2]掉落汇总!$D$1:$M$1)),[2]掉落汇总!$A$2:$A$871,G$1,[2]掉落汇总!$C$2:$C$871,$Q$1)+SUMIFS(OFFSET([2]掉落汇总!$C$2:$C$871,,MATCH($B13,[2]掉落汇总!$D$1:$M$1)),[2]掉落汇总!$A$2:$A$871,G$1,[2]掉落汇总!$C$2:$C$871,$Q$2)/$Q$3)*宝箱投放计算!F13</f>
        <v>0</v>
      </c>
      <c r="H13">
        <f ca="1">(SUMIFS(OFFSET([2]掉落汇总!$C$2:$C$871,,MATCH($B13,[2]掉落汇总!$D$1:$M$1)),[2]掉落汇总!$A$2:$A$871,H$1,[2]掉落汇总!$C$2:$C$871,$Q$1)+SUMIFS(OFFSET([2]掉落汇总!$C$2:$C$871,,MATCH($B13,[2]掉落汇总!$D$1:$M$1)),[2]掉落汇总!$A$2:$A$871,H$1,[2]掉落汇总!$C$2:$C$871,$Q$2)/$Q$3)*宝箱投放计算!G13</f>
        <v>0</v>
      </c>
      <c r="I13">
        <f ca="1">(SUMIFS(OFFSET([2]掉落汇总!$C$2:$C$871,,MATCH($B13,[2]掉落汇总!$D$1:$M$1)),[2]掉落汇总!$A$2:$A$871,I$1,[2]掉落汇总!$C$2:$C$871,$Q$1)+SUMIFS(OFFSET([2]掉落汇总!$C$2:$C$871,,MATCH($B13,[2]掉落汇总!$D$1:$M$1)),[2]掉落汇总!$A$2:$A$871,I$1,[2]掉落汇总!$C$2:$C$871,$Q$2)/$Q$3)*宝箱投放计算!H13</f>
        <v>0</v>
      </c>
      <c r="J13">
        <f ca="1">(SUMIFS(OFFSET([2]掉落汇总!$C$2:$C$871,,MATCH($B13,[2]掉落汇总!$D$1:$M$1)),[2]掉落汇总!$A$2:$A$871,J$1,[2]掉落汇总!$C$2:$C$871,$Q$1)+SUMIFS(OFFSET([2]掉落汇总!$C$2:$C$871,,MATCH($B13,[2]掉落汇总!$D$1:$M$1)),[2]掉落汇总!$A$2:$A$871,J$1,[2]掉落汇总!$C$2:$C$871,$Q$2)/$Q$3)*宝箱投放计算!I13</f>
        <v>0</v>
      </c>
      <c r="K13">
        <f ca="1">(SUMIFS(OFFSET([2]掉落汇总!$C$2:$C$871,,MATCH($B13,[2]掉落汇总!$D$1:$M$1)),[2]掉落汇总!$A$2:$A$871,K$1,[2]掉落汇总!$C$2:$C$871,$Q$1)+SUMIFS(OFFSET([2]掉落汇总!$C$2:$C$871,,MATCH($B13,[2]掉落汇总!$D$1:$M$1)),[2]掉落汇总!$A$2:$A$871,K$1,[2]掉落汇总!$C$2:$C$871,$Q$2)/$Q$3)*宝箱投放计算!J13</f>
        <v>0</v>
      </c>
      <c r="L13">
        <f ca="1">(SUMIFS(OFFSET([2]掉落汇总!$C$2:$C$871,,MATCH($B13,[2]掉落汇总!$D$1:$M$1)),[2]掉落汇总!$A$2:$A$871,L$1,[2]掉落汇总!$C$2:$C$871,$Q$1)+SUMIFS(OFFSET([2]掉落汇总!$C$2:$C$871,,MATCH($B13,[2]掉落汇总!$D$1:$M$1)),[2]掉落汇总!$A$2:$A$871,L$1,[2]掉落汇总!$C$2:$C$871,$Q$2)/$Q$3)*宝箱投放计算!K13</f>
        <v>0</v>
      </c>
      <c r="M13">
        <f ca="1">(SUMIFS(OFFSET([2]掉落汇总!$C$2:$C$871,,MATCH($B13,[2]掉落汇总!$D$1:$M$1)),[2]掉落汇总!$A$2:$A$871,M$1,[2]掉落汇总!$C$2:$C$871,$Q$1)+SUMIFS(OFFSET([2]掉落汇总!$C$2:$C$871,,MATCH($B13,[2]掉落汇总!$D$1:$M$1)),[2]掉落汇总!$A$2:$A$871,M$1,[2]掉落汇总!$C$2:$C$871,$Q$2)/$Q$3)*宝箱投放计算!L13</f>
        <v>0</v>
      </c>
      <c r="N13">
        <f ca="1">(SUMIFS(OFFSET([2]掉落汇总!$C$2:$C$871,,MATCH($B13,[2]掉落汇总!$D$1:$M$1)),[2]掉落汇总!$A$2:$A$871,N$1,[2]掉落汇总!$C$2:$C$871,$Q$1)+SUMIFS(OFFSET([2]掉落汇总!$C$2:$C$871,,MATCH($B13,[2]掉落汇总!$D$1:$M$1)),[2]掉落汇总!$A$2:$A$871,N$1,[2]掉落汇总!$C$2:$C$871,$Q$2)/$Q$3)*宝箱投放计算!M13</f>
        <v>0</v>
      </c>
      <c r="O13">
        <f ca="1">(SUMIFS(OFFSET([2]掉落汇总!$C$2:$C$871,,MATCH($B13,[2]掉落汇总!$D$1:$M$1)),[2]掉落汇总!$A$2:$A$871,O$1,[2]掉落汇总!$C$2:$C$871,$Q$1)+SUMIFS(OFFSET([2]掉落汇总!$C$2:$C$871,,MATCH($B13,[2]掉落汇总!$D$1:$M$1)),[2]掉落汇总!$A$2:$A$871,O$1,[2]掉落汇总!$C$2:$C$871,$Q$2)/$Q$3)*宝箱投放计算!N13</f>
        <v>0</v>
      </c>
    </row>
    <row r="14" spans="1:17" x14ac:dyDescent="0.2">
      <c r="A14">
        <f>玩家成长时间线!A14</f>
        <v>13</v>
      </c>
      <c r="B14">
        <f>玩家成长时间线!B14</f>
        <v>4</v>
      </c>
      <c r="C14">
        <f ca="1">SUM($D$2:D14)</f>
        <v>0</v>
      </c>
      <c r="D14">
        <f t="shared" ca="1" si="0"/>
        <v>0</v>
      </c>
      <c r="E14">
        <f ca="1">(SUMIFS(OFFSET([2]掉落汇总!$C$2:$C$871,,MATCH($B14,[2]掉落汇总!$D$1:$M$1)),[2]掉落汇总!$A$2:$A$871,E$1,[2]掉落汇总!$C$2:$C$871,$Q$1)+SUMIFS(OFFSET([2]掉落汇总!$C$2:$C$871,,MATCH($B14,[2]掉落汇总!$D$1:$M$1)),[2]掉落汇总!$A$2:$A$871,E$1,[2]掉落汇总!$C$2:$C$871,$Q$2)/$Q$3)*宝箱投放计算!D14</f>
        <v>0</v>
      </c>
      <c r="F14">
        <f ca="1">(SUMIFS(OFFSET([2]掉落汇总!$C$2:$C$871,,MATCH($B14,[2]掉落汇总!$D$1:$M$1)),[2]掉落汇总!$A$2:$A$871,F$1,[2]掉落汇总!$C$2:$C$871,$Q$1)+SUMIFS(OFFSET([2]掉落汇总!$C$2:$C$871,,MATCH($B14,[2]掉落汇总!$D$1:$M$1)),[2]掉落汇总!$A$2:$A$871,F$1,[2]掉落汇总!$C$2:$C$871,$Q$2)/$Q$3)*宝箱投放计算!E14</f>
        <v>0</v>
      </c>
      <c r="G14">
        <f ca="1">(SUMIFS(OFFSET([2]掉落汇总!$C$2:$C$871,,MATCH($B14,[2]掉落汇总!$D$1:$M$1)),[2]掉落汇总!$A$2:$A$871,G$1,[2]掉落汇总!$C$2:$C$871,$Q$1)+SUMIFS(OFFSET([2]掉落汇总!$C$2:$C$871,,MATCH($B14,[2]掉落汇总!$D$1:$M$1)),[2]掉落汇总!$A$2:$A$871,G$1,[2]掉落汇总!$C$2:$C$871,$Q$2)/$Q$3)*宝箱投放计算!F14</f>
        <v>0</v>
      </c>
      <c r="H14">
        <f ca="1">(SUMIFS(OFFSET([2]掉落汇总!$C$2:$C$871,,MATCH($B14,[2]掉落汇总!$D$1:$M$1)),[2]掉落汇总!$A$2:$A$871,H$1,[2]掉落汇总!$C$2:$C$871,$Q$1)+SUMIFS(OFFSET([2]掉落汇总!$C$2:$C$871,,MATCH($B14,[2]掉落汇总!$D$1:$M$1)),[2]掉落汇总!$A$2:$A$871,H$1,[2]掉落汇总!$C$2:$C$871,$Q$2)/$Q$3)*宝箱投放计算!G14</f>
        <v>0</v>
      </c>
      <c r="I14">
        <f ca="1">(SUMIFS(OFFSET([2]掉落汇总!$C$2:$C$871,,MATCH($B14,[2]掉落汇总!$D$1:$M$1)),[2]掉落汇总!$A$2:$A$871,I$1,[2]掉落汇总!$C$2:$C$871,$Q$1)+SUMIFS(OFFSET([2]掉落汇总!$C$2:$C$871,,MATCH($B14,[2]掉落汇总!$D$1:$M$1)),[2]掉落汇总!$A$2:$A$871,I$1,[2]掉落汇总!$C$2:$C$871,$Q$2)/$Q$3)*宝箱投放计算!H14</f>
        <v>0</v>
      </c>
      <c r="J14">
        <f ca="1">(SUMIFS(OFFSET([2]掉落汇总!$C$2:$C$871,,MATCH($B14,[2]掉落汇总!$D$1:$M$1)),[2]掉落汇总!$A$2:$A$871,J$1,[2]掉落汇总!$C$2:$C$871,$Q$1)+SUMIFS(OFFSET([2]掉落汇总!$C$2:$C$871,,MATCH($B14,[2]掉落汇总!$D$1:$M$1)),[2]掉落汇总!$A$2:$A$871,J$1,[2]掉落汇总!$C$2:$C$871,$Q$2)/$Q$3)*宝箱投放计算!I14</f>
        <v>0</v>
      </c>
      <c r="K14">
        <f ca="1">(SUMIFS(OFFSET([2]掉落汇总!$C$2:$C$871,,MATCH($B14,[2]掉落汇总!$D$1:$M$1)),[2]掉落汇总!$A$2:$A$871,K$1,[2]掉落汇总!$C$2:$C$871,$Q$1)+SUMIFS(OFFSET([2]掉落汇总!$C$2:$C$871,,MATCH($B14,[2]掉落汇总!$D$1:$M$1)),[2]掉落汇总!$A$2:$A$871,K$1,[2]掉落汇总!$C$2:$C$871,$Q$2)/$Q$3)*宝箱投放计算!J14</f>
        <v>0</v>
      </c>
      <c r="L14">
        <f ca="1">(SUMIFS(OFFSET([2]掉落汇总!$C$2:$C$871,,MATCH($B14,[2]掉落汇总!$D$1:$M$1)),[2]掉落汇总!$A$2:$A$871,L$1,[2]掉落汇总!$C$2:$C$871,$Q$1)+SUMIFS(OFFSET([2]掉落汇总!$C$2:$C$871,,MATCH($B14,[2]掉落汇总!$D$1:$M$1)),[2]掉落汇总!$A$2:$A$871,L$1,[2]掉落汇总!$C$2:$C$871,$Q$2)/$Q$3)*宝箱投放计算!K14</f>
        <v>0</v>
      </c>
      <c r="M14">
        <f ca="1">(SUMIFS(OFFSET([2]掉落汇总!$C$2:$C$871,,MATCH($B14,[2]掉落汇总!$D$1:$M$1)),[2]掉落汇总!$A$2:$A$871,M$1,[2]掉落汇总!$C$2:$C$871,$Q$1)+SUMIFS(OFFSET([2]掉落汇总!$C$2:$C$871,,MATCH($B14,[2]掉落汇总!$D$1:$M$1)),[2]掉落汇总!$A$2:$A$871,M$1,[2]掉落汇总!$C$2:$C$871,$Q$2)/$Q$3)*宝箱投放计算!L14</f>
        <v>0</v>
      </c>
      <c r="N14">
        <f ca="1">(SUMIFS(OFFSET([2]掉落汇总!$C$2:$C$871,,MATCH($B14,[2]掉落汇总!$D$1:$M$1)),[2]掉落汇总!$A$2:$A$871,N$1,[2]掉落汇总!$C$2:$C$871,$Q$1)+SUMIFS(OFFSET([2]掉落汇总!$C$2:$C$871,,MATCH($B14,[2]掉落汇总!$D$1:$M$1)),[2]掉落汇总!$A$2:$A$871,N$1,[2]掉落汇总!$C$2:$C$871,$Q$2)/$Q$3)*宝箱投放计算!M14</f>
        <v>0</v>
      </c>
      <c r="O14">
        <f ca="1">(SUMIFS(OFFSET([2]掉落汇总!$C$2:$C$871,,MATCH($B14,[2]掉落汇总!$D$1:$M$1)),[2]掉落汇总!$A$2:$A$871,O$1,[2]掉落汇总!$C$2:$C$871,$Q$1)+SUMIFS(OFFSET([2]掉落汇总!$C$2:$C$871,,MATCH($B14,[2]掉落汇总!$D$1:$M$1)),[2]掉落汇总!$A$2:$A$871,O$1,[2]掉落汇总!$C$2:$C$871,$Q$2)/$Q$3)*宝箱投放计算!N14</f>
        <v>0</v>
      </c>
    </row>
    <row r="15" spans="1:17" x14ac:dyDescent="0.2">
      <c r="A15">
        <f>玩家成长时间线!A15</f>
        <v>14</v>
      </c>
      <c r="B15">
        <f>玩家成长时间线!B15</f>
        <v>5</v>
      </c>
      <c r="C15">
        <f ca="1">SUM($D$2:D15)</f>
        <v>0</v>
      </c>
      <c r="D15">
        <f t="shared" ca="1" si="0"/>
        <v>0</v>
      </c>
      <c r="E15">
        <f ca="1">(SUMIFS(OFFSET([2]掉落汇总!$C$2:$C$871,,MATCH($B15,[2]掉落汇总!$D$1:$M$1)),[2]掉落汇总!$A$2:$A$871,E$1,[2]掉落汇总!$C$2:$C$871,$Q$1)+SUMIFS(OFFSET([2]掉落汇总!$C$2:$C$871,,MATCH($B15,[2]掉落汇总!$D$1:$M$1)),[2]掉落汇总!$A$2:$A$871,E$1,[2]掉落汇总!$C$2:$C$871,$Q$2)/$Q$3)*宝箱投放计算!D15</f>
        <v>0</v>
      </c>
      <c r="F15">
        <f ca="1">(SUMIFS(OFFSET([2]掉落汇总!$C$2:$C$871,,MATCH($B15,[2]掉落汇总!$D$1:$M$1)),[2]掉落汇总!$A$2:$A$871,F$1,[2]掉落汇总!$C$2:$C$871,$Q$1)+SUMIFS(OFFSET([2]掉落汇总!$C$2:$C$871,,MATCH($B15,[2]掉落汇总!$D$1:$M$1)),[2]掉落汇总!$A$2:$A$871,F$1,[2]掉落汇总!$C$2:$C$871,$Q$2)/$Q$3)*宝箱投放计算!E15</f>
        <v>0</v>
      </c>
      <c r="G15">
        <f ca="1">(SUMIFS(OFFSET([2]掉落汇总!$C$2:$C$871,,MATCH($B15,[2]掉落汇总!$D$1:$M$1)),[2]掉落汇总!$A$2:$A$871,G$1,[2]掉落汇总!$C$2:$C$871,$Q$1)+SUMIFS(OFFSET([2]掉落汇总!$C$2:$C$871,,MATCH($B15,[2]掉落汇总!$D$1:$M$1)),[2]掉落汇总!$A$2:$A$871,G$1,[2]掉落汇总!$C$2:$C$871,$Q$2)/$Q$3)*宝箱投放计算!F15</f>
        <v>0</v>
      </c>
      <c r="H15">
        <f ca="1">(SUMIFS(OFFSET([2]掉落汇总!$C$2:$C$871,,MATCH($B15,[2]掉落汇总!$D$1:$M$1)),[2]掉落汇总!$A$2:$A$871,H$1,[2]掉落汇总!$C$2:$C$871,$Q$1)+SUMIFS(OFFSET([2]掉落汇总!$C$2:$C$871,,MATCH($B15,[2]掉落汇总!$D$1:$M$1)),[2]掉落汇总!$A$2:$A$871,H$1,[2]掉落汇总!$C$2:$C$871,$Q$2)/$Q$3)*宝箱投放计算!G15</f>
        <v>0</v>
      </c>
      <c r="I15">
        <f ca="1">(SUMIFS(OFFSET([2]掉落汇总!$C$2:$C$871,,MATCH($B15,[2]掉落汇总!$D$1:$M$1)),[2]掉落汇总!$A$2:$A$871,I$1,[2]掉落汇总!$C$2:$C$871,$Q$1)+SUMIFS(OFFSET([2]掉落汇总!$C$2:$C$871,,MATCH($B15,[2]掉落汇总!$D$1:$M$1)),[2]掉落汇总!$A$2:$A$871,I$1,[2]掉落汇总!$C$2:$C$871,$Q$2)/$Q$3)*宝箱投放计算!H15</f>
        <v>0</v>
      </c>
      <c r="J15">
        <f ca="1">(SUMIFS(OFFSET([2]掉落汇总!$C$2:$C$871,,MATCH($B15,[2]掉落汇总!$D$1:$M$1)),[2]掉落汇总!$A$2:$A$871,J$1,[2]掉落汇总!$C$2:$C$871,$Q$1)+SUMIFS(OFFSET([2]掉落汇总!$C$2:$C$871,,MATCH($B15,[2]掉落汇总!$D$1:$M$1)),[2]掉落汇总!$A$2:$A$871,J$1,[2]掉落汇总!$C$2:$C$871,$Q$2)/$Q$3)*宝箱投放计算!I15</f>
        <v>0</v>
      </c>
      <c r="K15">
        <f ca="1">(SUMIFS(OFFSET([2]掉落汇总!$C$2:$C$871,,MATCH($B15,[2]掉落汇总!$D$1:$M$1)),[2]掉落汇总!$A$2:$A$871,K$1,[2]掉落汇总!$C$2:$C$871,$Q$1)+SUMIFS(OFFSET([2]掉落汇总!$C$2:$C$871,,MATCH($B15,[2]掉落汇总!$D$1:$M$1)),[2]掉落汇总!$A$2:$A$871,K$1,[2]掉落汇总!$C$2:$C$871,$Q$2)/$Q$3)*宝箱投放计算!J15</f>
        <v>0</v>
      </c>
      <c r="L15">
        <f ca="1">(SUMIFS(OFFSET([2]掉落汇总!$C$2:$C$871,,MATCH($B15,[2]掉落汇总!$D$1:$M$1)),[2]掉落汇总!$A$2:$A$871,L$1,[2]掉落汇总!$C$2:$C$871,$Q$1)+SUMIFS(OFFSET([2]掉落汇总!$C$2:$C$871,,MATCH($B15,[2]掉落汇总!$D$1:$M$1)),[2]掉落汇总!$A$2:$A$871,L$1,[2]掉落汇总!$C$2:$C$871,$Q$2)/$Q$3)*宝箱投放计算!K15</f>
        <v>0</v>
      </c>
      <c r="M15">
        <f ca="1">(SUMIFS(OFFSET([2]掉落汇总!$C$2:$C$871,,MATCH($B15,[2]掉落汇总!$D$1:$M$1)),[2]掉落汇总!$A$2:$A$871,M$1,[2]掉落汇总!$C$2:$C$871,$Q$1)+SUMIFS(OFFSET([2]掉落汇总!$C$2:$C$871,,MATCH($B15,[2]掉落汇总!$D$1:$M$1)),[2]掉落汇总!$A$2:$A$871,M$1,[2]掉落汇总!$C$2:$C$871,$Q$2)/$Q$3)*宝箱投放计算!L15</f>
        <v>0</v>
      </c>
      <c r="N15">
        <f ca="1">(SUMIFS(OFFSET([2]掉落汇总!$C$2:$C$871,,MATCH($B15,[2]掉落汇总!$D$1:$M$1)),[2]掉落汇总!$A$2:$A$871,N$1,[2]掉落汇总!$C$2:$C$871,$Q$1)+SUMIFS(OFFSET([2]掉落汇总!$C$2:$C$871,,MATCH($B15,[2]掉落汇总!$D$1:$M$1)),[2]掉落汇总!$A$2:$A$871,N$1,[2]掉落汇总!$C$2:$C$871,$Q$2)/$Q$3)*宝箱投放计算!M15</f>
        <v>0</v>
      </c>
      <c r="O15">
        <f ca="1">(SUMIFS(OFFSET([2]掉落汇总!$C$2:$C$871,,MATCH($B15,[2]掉落汇总!$D$1:$M$1)),[2]掉落汇总!$A$2:$A$871,O$1,[2]掉落汇总!$C$2:$C$871,$Q$1)+SUMIFS(OFFSET([2]掉落汇总!$C$2:$C$871,,MATCH($B15,[2]掉落汇总!$D$1:$M$1)),[2]掉落汇总!$A$2:$A$871,O$1,[2]掉落汇总!$C$2:$C$871,$Q$2)/$Q$3)*宝箱投放计算!N15</f>
        <v>0</v>
      </c>
    </row>
    <row r="16" spans="1:17" x14ac:dyDescent="0.2">
      <c r="A16">
        <f>玩家成长时间线!A16</f>
        <v>15</v>
      </c>
      <c r="B16">
        <f>玩家成长时间线!B16</f>
        <v>5</v>
      </c>
      <c r="C16">
        <f ca="1">SUM($D$2:D16)</f>
        <v>0</v>
      </c>
      <c r="D16">
        <f t="shared" ca="1" si="0"/>
        <v>0</v>
      </c>
      <c r="E16">
        <f ca="1">(SUMIFS(OFFSET([2]掉落汇总!$C$2:$C$871,,MATCH($B16,[2]掉落汇总!$D$1:$M$1)),[2]掉落汇总!$A$2:$A$871,E$1,[2]掉落汇总!$C$2:$C$871,$Q$1)+SUMIFS(OFFSET([2]掉落汇总!$C$2:$C$871,,MATCH($B16,[2]掉落汇总!$D$1:$M$1)),[2]掉落汇总!$A$2:$A$871,E$1,[2]掉落汇总!$C$2:$C$871,$Q$2)/$Q$3)*宝箱投放计算!D16</f>
        <v>0</v>
      </c>
      <c r="F16">
        <f ca="1">(SUMIFS(OFFSET([2]掉落汇总!$C$2:$C$871,,MATCH($B16,[2]掉落汇总!$D$1:$M$1)),[2]掉落汇总!$A$2:$A$871,F$1,[2]掉落汇总!$C$2:$C$871,$Q$1)+SUMIFS(OFFSET([2]掉落汇总!$C$2:$C$871,,MATCH($B16,[2]掉落汇总!$D$1:$M$1)),[2]掉落汇总!$A$2:$A$871,F$1,[2]掉落汇总!$C$2:$C$871,$Q$2)/$Q$3)*宝箱投放计算!E16</f>
        <v>0</v>
      </c>
      <c r="G16">
        <f ca="1">(SUMIFS(OFFSET([2]掉落汇总!$C$2:$C$871,,MATCH($B16,[2]掉落汇总!$D$1:$M$1)),[2]掉落汇总!$A$2:$A$871,G$1,[2]掉落汇总!$C$2:$C$871,$Q$1)+SUMIFS(OFFSET([2]掉落汇总!$C$2:$C$871,,MATCH($B16,[2]掉落汇总!$D$1:$M$1)),[2]掉落汇总!$A$2:$A$871,G$1,[2]掉落汇总!$C$2:$C$871,$Q$2)/$Q$3)*宝箱投放计算!F16</f>
        <v>0</v>
      </c>
      <c r="H16">
        <f ca="1">(SUMIFS(OFFSET([2]掉落汇总!$C$2:$C$871,,MATCH($B16,[2]掉落汇总!$D$1:$M$1)),[2]掉落汇总!$A$2:$A$871,H$1,[2]掉落汇总!$C$2:$C$871,$Q$1)+SUMIFS(OFFSET([2]掉落汇总!$C$2:$C$871,,MATCH($B16,[2]掉落汇总!$D$1:$M$1)),[2]掉落汇总!$A$2:$A$871,H$1,[2]掉落汇总!$C$2:$C$871,$Q$2)/$Q$3)*宝箱投放计算!G16</f>
        <v>0</v>
      </c>
      <c r="I16">
        <f ca="1">(SUMIFS(OFFSET([2]掉落汇总!$C$2:$C$871,,MATCH($B16,[2]掉落汇总!$D$1:$M$1)),[2]掉落汇总!$A$2:$A$871,I$1,[2]掉落汇总!$C$2:$C$871,$Q$1)+SUMIFS(OFFSET([2]掉落汇总!$C$2:$C$871,,MATCH($B16,[2]掉落汇总!$D$1:$M$1)),[2]掉落汇总!$A$2:$A$871,I$1,[2]掉落汇总!$C$2:$C$871,$Q$2)/$Q$3)*宝箱投放计算!H16</f>
        <v>0</v>
      </c>
      <c r="J16">
        <f ca="1">(SUMIFS(OFFSET([2]掉落汇总!$C$2:$C$871,,MATCH($B16,[2]掉落汇总!$D$1:$M$1)),[2]掉落汇总!$A$2:$A$871,J$1,[2]掉落汇总!$C$2:$C$871,$Q$1)+SUMIFS(OFFSET([2]掉落汇总!$C$2:$C$871,,MATCH($B16,[2]掉落汇总!$D$1:$M$1)),[2]掉落汇总!$A$2:$A$871,J$1,[2]掉落汇总!$C$2:$C$871,$Q$2)/$Q$3)*宝箱投放计算!I16</f>
        <v>0</v>
      </c>
      <c r="K16">
        <f ca="1">(SUMIFS(OFFSET([2]掉落汇总!$C$2:$C$871,,MATCH($B16,[2]掉落汇总!$D$1:$M$1)),[2]掉落汇总!$A$2:$A$871,K$1,[2]掉落汇总!$C$2:$C$871,$Q$1)+SUMIFS(OFFSET([2]掉落汇总!$C$2:$C$871,,MATCH($B16,[2]掉落汇总!$D$1:$M$1)),[2]掉落汇总!$A$2:$A$871,K$1,[2]掉落汇总!$C$2:$C$871,$Q$2)/$Q$3)*宝箱投放计算!J16</f>
        <v>0</v>
      </c>
      <c r="L16">
        <f ca="1">(SUMIFS(OFFSET([2]掉落汇总!$C$2:$C$871,,MATCH($B16,[2]掉落汇总!$D$1:$M$1)),[2]掉落汇总!$A$2:$A$871,L$1,[2]掉落汇总!$C$2:$C$871,$Q$1)+SUMIFS(OFFSET([2]掉落汇总!$C$2:$C$871,,MATCH($B16,[2]掉落汇总!$D$1:$M$1)),[2]掉落汇总!$A$2:$A$871,L$1,[2]掉落汇总!$C$2:$C$871,$Q$2)/$Q$3)*宝箱投放计算!K16</f>
        <v>0</v>
      </c>
      <c r="M16">
        <f ca="1">(SUMIFS(OFFSET([2]掉落汇总!$C$2:$C$871,,MATCH($B16,[2]掉落汇总!$D$1:$M$1)),[2]掉落汇总!$A$2:$A$871,M$1,[2]掉落汇总!$C$2:$C$871,$Q$1)+SUMIFS(OFFSET([2]掉落汇总!$C$2:$C$871,,MATCH($B16,[2]掉落汇总!$D$1:$M$1)),[2]掉落汇总!$A$2:$A$871,M$1,[2]掉落汇总!$C$2:$C$871,$Q$2)/$Q$3)*宝箱投放计算!L16</f>
        <v>0</v>
      </c>
      <c r="N16">
        <f ca="1">(SUMIFS(OFFSET([2]掉落汇总!$C$2:$C$871,,MATCH($B16,[2]掉落汇总!$D$1:$M$1)),[2]掉落汇总!$A$2:$A$871,N$1,[2]掉落汇总!$C$2:$C$871,$Q$1)+SUMIFS(OFFSET([2]掉落汇总!$C$2:$C$871,,MATCH($B16,[2]掉落汇总!$D$1:$M$1)),[2]掉落汇总!$A$2:$A$871,N$1,[2]掉落汇总!$C$2:$C$871,$Q$2)/$Q$3)*宝箱投放计算!M16</f>
        <v>0</v>
      </c>
      <c r="O16">
        <f ca="1">(SUMIFS(OFFSET([2]掉落汇总!$C$2:$C$871,,MATCH($B16,[2]掉落汇总!$D$1:$M$1)),[2]掉落汇总!$A$2:$A$871,O$1,[2]掉落汇总!$C$2:$C$871,$Q$1)+SUMIFS(OFFSET([2]掉落汇总!$C$2:$C$871,,MATCH($B16,[2]掉落汇总!$D$1:$M$1)),[2]掉落汇总!$A$2:$A$871,O$1,[2]掉落汇总!$C$2:$C$871,$Q$2)/$Q$3)*宝箱投放计算!N16</f>
        <v>0</v>
      </c>
    </row>
    <row r="17" spans="1:15" x14ac:dyDescent="0.2">
      <c r="A17">
        <f>玩家成长时间线!A17</f>
        <v>16</v>
      </c>
      <c r="B17">
        <f>玩家成长时间线!B17</f>
        <v>5</v>
      </c>
      <c r="C17">
        <f ca="1">SUM($D$2:D17)</f>
        <v>0</v>
      </c>
      <c r="D17">
        <f t="shared" ca="1" si="0"/>
        <v>0</v>
      </c>
      <c r="E17">
        <f ca="1">(SUMIFS(OFFSET([2]掉落汇总!$C$2:$C$871,,MATCH($B17,[2]掉落汇总!$D$1:$M$1)),[2]掉落汇总!$A$2:$A$871,E$1,[2]掉落汇总!$C$2:$C$871,$Q$1)+SUMIFS(OFFSET([2]掉落汇总!$C$2:$C$871,,MATCH($B17,[2]掉落汇总!$D$1:$M$1)),[2]掉落汇总!$A$2:$A$871,E$1,[2]掉落汇总!$C$2:$C$871,$Q$2)/$Q$3)*宝箱投放计算!D17</f>
        <v>0</v>
      </c>
      <c r="F17">
        <f ca="1">(SUMIFS(OFFSET([2]掉落汇总!$C$2:$C$871,,MATCH($B17,[2]掉落汇总!$D$1:$M$1)),[2]掉落汇总!$A$2:$A$871,F$1,[2]掉落汇总!$C$2:$C$871,$Q$1)+SUMIFS(OFFSET([2]掉落汇总!$C$2:$C$871,,MATCH($B17,[2]掉落汇总!$D$1:$M$1)),[2]掉落汇总!$A$2:$A$871,F$1,[2]掉落汇总!$C$2:$C$871,$Q$2)/$Q$3)*宝箱投放计算!E17</f>
        <v>0</v>
      </c>
      <c r="G17">
        <f ca="1">(SUMIFS(OFFSET([2]掉落汇总!$C$2:$C$871,,MATCH($B17,[2]掉落汇总!$D$1:$M$1)),[2]掉落汇总!$A$2:$A$871,G$1,[2]掉落汇总!$C$2:$C$871,$Q$1)+SUMIFS(OFFSET([2]掉落汇总!$C$2:$C$871,,MATCH($B17,[2]掉落汇总!$D$1:$M$1)),[2]掉落汇总!$A$2:$A$871,G$1,[2]掉落汇总!$C$2:$C$871,$Q$2)/$Q$3)*宝箱投放计算!F17</f>
        <v>0</v>
      </c>
      <c r="H17">
        <f ca="1">(SUMIFS(OFFSET([2]掉落汇总!$C$2:$C$871,,MATCH($B17,[2]掉落汇总!$D$1:$M$1)),[2]掉落汇总!$A$2:$A$871,H$1,[2]掉落汇总!$C$2:$C$871,$Q$1)+SUMIFS(OFFSET([2]掉落汇总!$C$2:$C$871,,MATCH($B17,[2]掉落汇总!$D$1:$M$1)),[2]掉落汇总!$A$2:$A$871,H$1,[2]掉落汇总!$C$2:$C$871,$Q$2)/$Q$3)*宝箱投放计算!G17</f>
        <v>0</v>
      </c>
      <c r="I17">
        <f ca="1">(SUMIFS(OFFSET([2]掉落汇总!$C$2:$C$871,,MATCH($B17,[2]掉落汇总!$D$1:$M$1)),[2]掉落汇总!$A$2:$A$871,I$1,[2]掉落汇总!$C$2:$C$871,$Q$1)+SUMIFS(OFFSET([2]掉落汇总!$C$2:$C$871,,MATCH($B17,[2]掉落汇总!$D$1:$M$1)),[2]掉落汇总!$A$2:$A$871,I$1,[2]掉落汇总!$C$2:$C$871,$Q$2)/$Q$3)*宝箱投放计算!H17</f>
        <v>0</v>
      </c>
      <c r="J17">
        <f ca="1">(SUMIFS(OFFSET([2]掉落汇总!$C$2:$C$871,,MATCH($B17,[2]掉落汇总!$D$1:$M$1)),[2]掉落汇总!$A$2:$A$871,J$1,[2]掉落汇总!$C$2:$C$871,$Q$1)+SUMIFS(OFFSET([2]掉落汇总!$C$2:$C$871,,MATCH($B17,[2]掉落汇总!$D$1:$M$1)),[2]掉落汇总!$A$2:$A$871,J$1,[2]掉落汇总!$C$2:$C$871,$Q$2)/$Q$3)*宝箱投放计算!I17</f>
        <v>0</v>
      </c>
      <c r="K17">
        <f ca="1">(SUMIFS(OFFSET([2]掉落汇总!$C$2:$C$871,,MATCH($B17,[2]掉落汇总!$D$1:$M$1)),[2]掉落汇总!$A$2:$A$871,K$1,[2]掉落汇总!$C$2:$C$871,$Q$1)+SUMIFS(OFFSET([2]掉落汇总!$C$2:$C$871,,MATCH($B17,[2]掉落汇总!$D$1:$M$1)),[2]掉落汇总!$A$2:$A$871,K$1,[2]掉落汇总!$C$2:$C$871,$Q$2)/$Q$3)*宝箱投放计算!J17</f>
        <v>0</v>
      </c>
      <c r="L17">
        <f ca="1">(SUMIFS(OFFSET([2]掉落汇总!$C$2:$C$871,,MATCH($B17,[2]掉落汇总!$D$1:$M$1)),[2]掉落汇总!$A$2:$A$871,L$1,[2]掉落汇总!$C$2:$C$871,$Q$1)+SUMIFS(OFFSET([2]掉落汇总!$C$2:$C$871,,MATCH($B17,[2]掉落汇总!$D$1:$M$1)),[2]掉落汇总!$A$2:$A$871,L$1,[2]掉落汇总!$C$2:$C$871,$Q$2)/$Q$3)*宝箱投放计算!K17</f>
        <v>0</v>
      </c>
      <c r="M17">
        <f ca="1">(SUMIFS(OFFSET([2]掉落汇总!$C$2:$C$871,,MATCH($B17,[2]掉落汇总!$D$1:$M$1)),[2]掉落汇总!$A$2:$A$871,M$1,[2]掉落汇总!$C$2:$C$871,$Q$1)+SUMIFS(OFFSET([2]掉落汇总!$C$2:$C$871,,MATCH($B17,[2]掉落汇总!$D$1:$M$1)),[2]掉落汇总!$A$2:$A$871,M$1,[2]掉落汇总!$C$2:$C$871,$Q$2)/$Q$3)*宝箱投放计算!L17</f>
        <v>0</v>
      </c>
      <c r="N17">
        <f ca="1">(SUMIFS(OFFSET([2]掉落汇总!$C$2:$C$871,,MATCH($B17,[2]掉落汇总!$D$1:$M$1)),[2]掉落汇总!$A$2:$A$871,N$1,[2]掉落汇总!$C$2:$C$871,$Q$1)+SUMIFS(OFFSET([2]掉落汇总!$C$2:$C$871,,MATCH($B17,[2]掉落汇总!$D$1:$M$1)),[2]掉落汇总!$A$2:$A$871,N$1,[2]掉落汇总!$C$2:$C$871,$Q$2)/$Q$3)*宝箱投放计算!M17</f>
        <v>0</v>
      </c>
      <c r="O17">
        <f ca="1">(SUMIFS(OFFSET([2]掉落汇总!$C$2:$C$871,,MATCH($B17,[2]掉落汇总!$D$1:$M$1)),[2]掉落汇总!$A$2:$A$871,O$1,[2]掉落汇总!$C$2:$C$871,$Q$1)+SUMIFS(OFFSET([2]掉落汇总!$C$2:$C$871,,MATCH($B17,[2]掉落汇总!$D$1:$M$1)),[2]掉落汇总!$A$2:$A$871,O$1,[2]掉落汇总!$C$2:$C$871,$Q$2)/$Q$3)*宝箱投放计算!N17</f>
        <v>0</v>
      </c>
    </row>
    <row r="18" spans="1:15" x14ac:dyDescent="0.2">
      <c r="A18">
        <f>玩家成长时间线!A18</f>
        <v>17</v>
      </c>
      <c r="B18">
        <f>玩家成长时间线!B18</f>
        <v>5</v>
      </c>
      <c r="C18">
        <f ca="1">SUM($D$2:D18)</f>
        <v>0</v>
      </c>
      <c r="D18">
        <f t="shared" ca="1" si="0"/>
        <v>0</v>
      </c>
      <c r="E18">
        <f ca="1">(SUMIFS(OFFSET([2]掉落汇总!$C$2:$C$871,,MATCH($B18,[2]掉落汇总!$D$1:$M$1)),[2]掉落汇总!$A$2:$A$871,E$1,[2]掉落汇总!$C$2:$C$871,$Q$1)+SUMIFS(OFFSET([2]掉落汇总!$C$2:$C$871,,MATCH($B18,[2]掉落汇总!$D$1:$M$1)),[2]掉落汇总!$A$2:$A$871,E$1,[2]掉落汇总!$C$2:$C$871,$Q$2)/$Q$3)*宝箱投放计算!D18</f>
        <v>0</v>
      </c>
      <c r="F18">
        <f ca="1">(SUMIFS(OFFSET([2]掉落汇总!$C$2:$C$871,,MATCH($B18,[2]掉落汇总!$D$1:$M$1)),[2]掉落汇总!$A$2:$A$871,F$1,[2]掉落汇总!$C$2:$C$871,$Q$1)+SUMIFS(OFFSET([2]掉落汇总!$C$2:$C$871,,MATCH($B18,[2]掉落汇总!$D$1:$M$1)),[2]掉落汇总!$A$2:$A$871,F$1,[2]掉落汇总!$C$2:$C$871,$Q$2)/$Q$3)*宝箱投放计算!E18</f>
        <v>0</v>
      </c>
      <c r="G18">
        <f ca="1">(SUMIFS(OFFSET([2]掉落汇总!$C$2:$C$871,,MATCH($B18,[2]掉落汇总!$D$1:$M$1)),[2]掉落汇总!$A$2:$A$871,G$1,[2]掉落汇总!$C$2:$C$871,$Q$1)+SUMIFS(OFFSET([2]掉落汇总!$C$2:$C$871,,MATCH($B18,[2]掉落汇总!$D$1:$M$1)),[2]掉落汇总!$A$2:$A$871,G$1,[2]掉落汇总!$C$2:$C$871,$Q$2)/$Q$3)*宝箱投放计算!F18</f>
        <v>0</v>
      </c>
      <c r="H18">
        <f ca="1">(SUMIFS(OFFSET([2]掉落汇总!$C$2:$C$871,,MATCH($B18,[2]掉落汇总!$D$1:$M$1)),[2]掉落汇总!$A$2:$A$871,H$1,[2]掉落汇总!$C$2:$C$871,$Q$1)+SUMIFS(OFFSET([2]掉落汇总!$C$2:$C$871,,MATCH($B18,[2]掉落汇总!$D$1:$M$1)),[2]掉落汇总!$A$2:$A$871,H$1,[2]掉落汇总!$C$2:$C$871,$Q$2)/$Q$3)*宝箱投放计算!G18</f>
        <v>0</v>
      </c>
      <c r="I18">
        <f ca="1">(SUMIFS(OFFSET([2]掉落汇总!$C$2:$C$871,,MATCH($B18,[2]掉落汇总!$D$1:$M$1)),[2]掉落汇总!$A$2:$A$871,I$1,[2]掉落汇总!$C$2:$C$871,$Q$1)+SUMIFS(OFFSET([2]掉落汇总!$C$2:$C$871,,MATCH($B18,[2]掉落汇总!$D$1:$M$1)),[2]掉落汇总!$A$2:$A$871,I$1,[2]掉落汇总!$C$2:$C$871,$Q$2)/$Q$3)*宝箱投放计算!H18</f>
        <v>0</v>
      </c>
      <c r="J18">
        <f ca="1">(SUMIFS(OFFSET([2]掉落汇总!$C$2:$C$871,,MATCH($B18,[2]掉落汇总!$D$1:$M$1)),[2]掉落汇总!$A$2:$A$871,J$1,[2]掉落汇总!$C$2:$C$871,$Q$1)+SUMIFS(OFFSET([2]掉落汇总!$C$2:$C$871,,MATCH($B18,[2]掉落汇总!$D$1:$M$1)),[2]掉落汇总!$A$2:$A$871,J$1,[2]掉落汇总!$C$2:$C$871,$Q$2)/$Q$3)*宝箱投放计算!I18</f>
        <v>0</v>
      </c>
      <c r="K18">
        <f ca="1">(SUMIFS(OFFSET([2]掉落汇总!$C$2:$C$871,,MATCH($B18,[2]掉落汇总!$D$1:$M$1)),[2]掉落汇总!$A$2:$A$871,K$1,[2]掉落汇总!$C$2:$C$871,$Q$1)+SUMIFS(OFFSET([2]掉落汇总!$C$2:$C$871,,MATCH($B18,[2]掉落汇总!$D$1:$M$1)),[2]掉落汇总!$A$2:$A$871,K$1,[2]掉落汇总!$C$2:$C$871,$Q$2)/$Q$3)*宝箱投放计算!J18</f>
        <v>0</v>
      </c>
      <c r="L18">
        <f ca="1">(SUMIFS(OFFSET([2]掉落汇总!$C$2:$C$871,,MATCH($B18,[2]掉落汇总!$D$1:$M$1)),[2]掉落汇总!$A$2:$A$871,L$1,[2]掉落汇总!$C$2:$C$871,$Q$1)+SUMIFS(OFFSET([2]掉落汇总!$C$2:$C$871,,MATCH($B18,[2]掉落汇总!$D$1:$M$1)),[2]掉落汇总!$A$2:$A$871,L$1,[2]掉落汇总!$C$2:$C$871,$Q$2)/$Q$3)*宝箱投放计算!K18</f>
        <v>0</v>
      </c>
      <c r="M18">
        <f ca="1">(SUMIFS(OFFSET([2]掉落汇总!$C$2:$C$871,,MATCH($B18,[2]掉落汇总!$D$1:$M$1)),[2]掉落汇总!$A$2:$A$871,M$1,[2]掉落汇总!$C$2:$C$871,$Q$1)+SUMIFS(OFFSET([2]掉落汇总!$C$2:$C$871,,MATCH($B18,[2]掉落汇总!$D$1:$M$1)),[2]掉落汇总!$A$2:$A$871,M$1,[2]掉落汇总!$C$2:$C$871,$Q$2)/$Q$3)*宝箱投放计算!L18</f>
        <v>0</v>
      </c>
      <c r="N18">
        <f ca="1">(SUMIFS(OFFSET([2]掉落汇总!$C$2:$C$871,,MATCH($B18,[2]掉落汇总!$D$1:$M$1)),[2]掉落汇总!$A$2:$A$871,N$1,[2]掉落汇总!$C$2:$C$871,$Q$1)+SUMIFS(OFFSET([2]掉落汇总!$C$2:$C$871,,MATCH($B18,[2]掉落汇总!$D$1:$M$1)),[2]掉落汇总!$A$2:$A$871,N$1,[2]掉落汇总!$C$2:$C$871,$Q$2)/$Q$3)*宝箱投放计算!M18</f>
        <v>0</v>
      </c>
      <c r="O18">
        <f ca="1">(SUMIFS(OFFSET([2]掉落汇总!$C$2:$C$871,,MATCH($B18,[2]掉落汇总!$D$1:$M$1)),[2]掉落汇总!$A$2:$A$871,O$1,[2]掉落汇总!$C$2:$C$871,$Q$1)+SUMIFS(OFFSET([2]掉落汇总!$C$2:$C$871,,MATCH($B18,[2]掉落汇总!$D$1:$M$1)),[2]掉落汇总!$A$2:$A$871,O$1,[2]掉落汇总!$C$2:$C$871,$Q$2)/$Q$3)*宝箱投放计算!N18</f>
        <v>0</v>
      </c>
    </row>
    <row r="19" spans="1:15" x14ac:dyDescent="0.2">
      <c r="A19">
        <f>玩家成长时间线!A19</f>
        <v>18</v>
      </c>
      <c r="B19">
        <f>玩家成长时间线!B19</f>
        <v>5</v>
      </c>
      <c r="C19">
        <f ca="1">SUM($D$2:D19)</f>
        <v>0</v>
      </c>
      <c r="D19">
        <f t="shared" ca="1" si="0"/>
        <v>0</v>
      </c>
      <c r="E19">
        <f ca="1">(SUMIFS(OFFSET([2]掉落汇总!$C$2:$C$871,,MATCH($B19,[2]掉落汇总!$D$1:$M$1)),[2]掉落汇总!$A$2:$A$871,E$1,[2]掉落汇总!$C$2:$C$871,$Q$1)+SUMIFS(OFFSET([2]掉落汇总!$C$2:$C$871,,MATCH($B19,[2]掉落汇总!$D$1:$M$1)),[2]掉落汇总!$A$2:$A$871,E$1,[2]掉落汇总!$C$2:$C$871,$Q$2)/$Q$3)*宝箱投放计算!D19</f>
        <v>0</v>
      </c>
      <c r="F19">
        <f ca="1">(SUMIFS(OFFSET([2]掉落汇总!$C$2:$C$871,,MATCH($B19,[2]掉落汇总!$D$1:$M$1)),[2]掉落汇总!$A$2:$A$871,F$1,[2]掉落汇总!$C$2:$C$871,$Q$1)+SUMIFS(OFFSET([2]掉落汇总!$C$2:$C$871,,MATCH($B19,[2]掉落汇总!$D$1:$M$1)),[2]掉落汇总!$A$2:$A$871,F$1,[2]掉落汇总!$C$2:$C$871,$Q$2)/$Q$3)*宝箱投放计算!E19</f>
        <v>0</v>
      </c>
      <c r="G19">
        <f ca="1">(SUMIFS(OFFSET([2]掉落汇总!$C$2:$C$871,,MATCH($B19,[2]掉落汇总!$D$1:$M$1)),[2]掉落汇总!$A$2:$A$871,G$1,[2]掉落汇总!$C$2:$C$871,$Q$1)+SUMIFS(OFFSET([2]掉落汇总!$C$2:$C$871,,MATCH($B19,[2]掉落汇总!$D$1:$M$1)),[2]掉落汇总!$A$2:$A$871,G$1,[2]掉落汇总!$C$2:$C$871,$Q$2)/$Q$3)*宝箱投放计算!F19</f>
        <v>0</v>
      </c>
      <c r="H19">
        <f ca="1">(SUMIFS(OFFSET([2]掉落汇总!$C$2:$C$871,,MATCH($B19,[2]掉落汇总!$D$1:$M$1)),[2]掉落汇总!$A$2:$A$871,H$1,[2]掉落汇总!$C$2:$C$871,$Q$1)+SUMIFS(OFFSET([2]掉落汇总!$C$2:$C$871,,MATCH($B19,[2]掉落汇总!$D$1:$M$1)),[2]掉落汇总!$A$2:$A$871,H$1,[2]掉落汇总!$C$2:$C$871,$Q$2)/$Q$3)*宝箱投放计算!G19</f>
        <v>0</v>
      </c>
      <c r="I19">
        <f ca="1">(SUMIFS(OFFSET([2]掉落汇总!$C$2:$C$871,,MATCH($B19,[2]掉落汇总!$D$1:$M$1)),[2]掉落汇总!$A$2:$A$871,I$1,[2]掉落汇总!$C$2:$C$871,$Q$1)+SUMIFS(OFFSET([2]掉落汇总!$C$2:$C$871,,MATCH($B19,[2]掉落汇总!$D$1:$M$1)),[2]掉落汇总!$A$2:$A$871,I$1,[2]掉落汇总!$C$2:$C$871,$Q$2)/$Q$3)*宝箱投放计算!H19</f>
        <v>0</v>
      </c>
      <c r="J19">
        <f ca="1">(SUMIFS(OFFSET([2]掉落汇总!$C$2:$C$871,,MATCH($B19,[2]掉落汇总!$D$1:$M$1)),[2]掉落汇总!$A$2:$A$871,J$1,[2]掉落汇总!$C$2:$C$871,$Q$1)+SUMIFS(OFFSET([2]掉落汇总!$C$2:$C$871,,MATCH($B19,[2]掉落汇总!$D$1:$M$1)),[2]掉落汇总!$A$2:$A$871,J$1,[2]掉落汇总!$C$2:$C$871,$Q$2)/$Q$3)*宝箱投放计算!I19</f>
        <v>0</v>
      </c>
      <c r="K19">
        <f ca="1">(SUMIFS(OFFSET([2]掉落汇总!$C$2:$C$871,,MATCH($B19,[2]掉落汇总!$D$1:$M$1)),[2]掉落汇总!$A$2:$A$871,K$1,[2]掉落汇总!$C$2:$C$871,$Q$1)+SUMIFS(OFFSET([2]掉落汇总!$C$2:$C$871,,MATCH($B19,[2]掉落汇总!$D$1:$M$1)),[2]掉落汇总!$A$2:$A$871,K$1,[2]掉落汇总!$C$2:$C$871,$Q$2)/$Q$3)*宝箱投放计算!J19</f>
        <v>0</v>
      </c>
      <c r="L19">
        <f ca="1">(SUMIFS(OFFSET([2]掉落汇总!$C$2:$C$871,,MATCH($B19,[2]掉落汇总!$D$1:$M$1)),[2]掉落汇总!$A$2:$A$871,L$1,[2]掉落汇总!$C$2:$C$871,$Q$1)+SUMIFS(OFFSET([2]掉落汇总!$C$2:$C$871,,MATCH($B19,[2]掉落汇总!$D$1:$M$1)),[2]掉落汇总!$A$2:$A$871,L$1,[2]掉落汇总!$C$2:$C$871,$Q$2)/$Q$3)*宝箱投放计算!K19</f>
        <v>0</v>
      </c>
      <c r="M19">
        <f ca="1">(SUMIFS(OFFSET([2]掉落汇总!$C$2:$C$871,,MATCH($B19,[2]掉落汇总!$D$1:$M$1)),[2]掉落汇总!$A$2:$A$871,M$1,[2]掉落汇总!$C$2:$C$871,$Q$1)+SUMIFS(OFFSET([2]掉落汇总!$C$2:$C$871,,MATCH($B19,[2]掉落汇总!$D$1:$M$1)),[2]掉落汇总!$A$2:$A$871,M$1,[2]掉落汇总!$C$2:$C$871,$Q$2)/$Q$3)*宝箱投放计算!L19</f>
        <v>0</v>
      </c>
      <c r="N19">
        <f ca="1">(SUMIFS(OFFSET([2]掉落汇总!$C$2:$C$871,,MATCH($B19,[2]掉落汇总!$D$1:$M$1)),[2]掉落汇总!$A$2:$A$871,N$1,[2]掉落汇总!$C$2:$C$871,$Q$1)+SUMIFS(OFFSET([2]掉落汇总!$C$2:$C$871,,MATCH($B19,[2]掉落汇总!$D$1:$M$1)),[2]掉落汇总!$A$2:$A$871,N$1,[2]掉落汇总!$C$2:$C$871,$Q$2)/$Q$3)*宝箱投放计算!M19</f>
        <v>0</v>
      </c>
      <c r="O19">
        <f ca="1">(SUMIFS(OFFSET([2]掉落汇总!$C$2:$C$871,,MATCH($B19,[2]掉落汇总!$D$1:$M$1)),[2]掉落汇总!$A$2:$A$871,O$1,[2]掉落汇总!$C$2:$C$871,$Q$1)+SUMIFS(OFFSET([2]掉落汇总!$C$2:$C$871,,MATCH($B19,[2]掉落汇总!$D$1:$M$1)),[2]掉落汇总!$A$2:$A$871,O$1,[2]掉落汇总!$C$2:$C$871,$Q$2)/$Q$3)*宝箱投放计算!N19</f>
        <v>0</v>
      </c>
    </row>
    <row r="20" spans="1:15" x14ac:dyDescent="0.2">
      <c r="A20">
        <f>玩家成长时间线!A20</f>
        <v>19</v>
      </c>
      <c r="B20">
        <f>玩家成长时间线!B20</f>
        <v>6</v>
      </c>
      <c r="C20">
        <f ca="1">SUM($D$2:D20)</f>
        <v>1.5837328817334546</v>
      </c>
      <c r="D20">
        <f t="shared" ca="1" si="0"/>
        <v>1.5837328817334546</v>
      </c>
      <c r="E20">
        <f ca="1">(SUMIFS(OFFSET([2]掉落汇总!$C$2:$C$871,,MATCH($B20,[2]掉落汇总!$D$1:$M$1)),[2]掉落汇总!$A$2:$A$871,E$1,[2]掉落汇总!$C$2:$C$871,$Q$1)+SUMIFS(OFFSET([2]掉落汇总!$C$2:$C$871,,MATCH($B20,[2]掉落汇总!$D$1:$M$1)),[2]掉落汇总!$A$2:$A$871,E$1,[2]掉落汇总!$C$2:$C$871,$Q$2)/$Q$3)*宝箱投放计算!D20</f>
        <v>0.22044206008583686</v>
      </c>
      <c r="F20">
        <f ca="1">(SUMIFS(OFFSET([2]掉落汇总!$C$2:$C$871,,MATCH($B20,[2]掉落汇总!$D$1:$M$1)),[2]掉落汇总!$A$2:$A$871,F$1,[2]掉落汇总!$C$2:$C$871,$Q$1)+SUMIFS(OFFSET([2]掉落汇总!$C$2:$C$871,,MATCH($B20,[2]掉落汇总!$D$1:$M$1)),[2]掉落汇总!$A$2:$A$871,F$1,[2]掉落汇总!$C$2:$C$871,$Q$2)/$Q$3)*宝箱投放计算!E20</f>
        <v>0.31768265351860153</v>
      </c>
      <c r="G20">
        <f ca="1">(SUMIFS(OFFSET([2]掉落汇总!$C$2:$C$871,,MATCH($B20,[2]掉落汇总!$D$1:$M$1)),[2]掉落汇总!$A$2:$A$871,G$1,[2]掉落汇总!$C$2:$C$871,$Q$1)+SUMIFS(OFFSET([2]掉落汇总!$C$2:$C$871,,MATCH($B20,[2]掉落汇总!$D$1:$M$1)),[2]掉落汇总!$A$2:$A$871,G$1,[2]掉落汇总!$C$2:$C$871,$Q$2)/$Q$3)*宝箱投放计算!F20</f>
        <v>0</v>
      </c>
      <c r="H20">
        <f ca="1">(SUMIFS(OFFSET([2]掉落汇总!$C$2:$C$871,,MATCH($B20,[2]掉落汇总!$D$1:$M$1)),[2]掉落汇总!$A$2:$A$871,H$1,[2]掉落汇总!$C$2:$C$871,$Q$1)+SUMIFS(OFFSET([2]掉落汇总!$C$2:$C$871,,MATCH($B20,[2]掉落汇总!$D$1:$M$1)),[2]掉落汇总!$A$2:$A$871,H$1,[2]掉落汇总!$C$2:$C$871,$Q$2)/$Q$3)*宝箱投放计算!G20</f>
        <v>0</v>
      </c>
      <c r="I20">
        <f ca="1">(SUMIFS(OFFSET([2]掉落汇总!$C$2:$C$871,,MATCH($B20,[2]掉落汇总!$D$1:$M$1)),[2]掉落汇总!$A$2:$A$871,I$1,[2]掉落汇总!$C$2:$C$871,$Q$1)+SUMIFS(OFFSET([2]掉落汇总!$C$2:$C$871,,MATCH($B20,[2]掉落汇总!$D$1:$M$1)),[2]掉落汇总!$A$2:$A$871,I$1,[2]掉落汇总!$C$2:$C$871,$Q$2)/$Q$3)*宝箱投放计算!H20</f>
        <v>0</v>
      </c>
      <c r="J20">
        <f ca="1">(SUMIFS(OFFSET([2]掉落汇总!$C$2:$C$871,,MATCH($B20,[2]掉落汇总!$D$1:$M$1)),[2]掉落汇总!$A$2:$A$871,J$1,[2]掉落汇总!$C$2:$C$871,$Q$1)+SUMIFS(OFFSET([2]掉落汇总!$C$2:$C$871,,MATCH($B20,[2]掉落汇总!$D$1:$M$1)),[2]掉落汇总!$A$2:$A$871,J$1,[2]掉落汇总!$C$2:$C$871,$Q$2)/$Q$3)*宝箱投放计算!I20</f>
        <v>0.72364217252396168</v>
      </c>
      <c r="K20">
        <f ca="1">(SUMIFS(OFFSET([2]掉落汇总!$C$2:$C$871,,MATCH($B20,[2]掉落汇总!$D$1:$M$1)),[2]掉落汇总!$A$2:$A$871,K$1,[2]掉落汇总!$C$2:$C$871,$Q$1)+SUMIFS(OFFSET([2]掉落汇总!$C$2:$C$871,,MATCH($B20,[2]掉落汇总!$D$1:$M$1)),[2]掉落汇总!$A$2:$A$871,K$1,[2]掉落汇总!$C$2:$C$871,$Q$2)/$Q$3)*宝箱投放计算!J20</f>
        <v>0</v>
      </c>
      <c r="L20">
        <f ca="1">(SUMIFS(OFFSET([2]掉落汇总!$C$2:$C$871,,MATCH($B20,[2]掉落汇总!$D$1:$M$1)),[2]掉落汇总!$A$2:$A$871,L$1,[2]掉落汇总!$C$2:$C$871,$Q$1)+SUMIFS(OFFSET([2]掉落汇总!$C$2:$C$871,,MATCH($B20,[2]掉落汇总!$D$1:$M$1)),[2]掉落汇总!$A$2:$A$871,L$1,[2]掉落汇总!$C$2:$C$871,$Q$2)/$Q$3)*宝箱投放计算!K20</f>
        <v>0.11712598425196852</v>
      </c>
      <c r="M20">
        <f ca="1">(SUMIFS(OFFSET([2]掉落汇总!$C$2:$C$871,,MATCH($B20,[2]掉落汇总!$D$1:$M$1)),[2]掉落汇总!$A$2:$A$871,M$1,[2]掉落汇总!$C$2:$C$871,$Q$1)+SUMIFS(OFFSET([2]掉落汇总!$C$2:$C$871,,MATCH($B20,[2]掉落汇总!$D$1:$M$1)),[2]掉落汇总!$A$2:$A$871,M$1,[2]掉落汇总!$C$2:$C$871,$Q$2)/$Q$3)*宝箱投放计算!L20</f>
        <v>0.1179842369238118</v>
      </c>
      <c r="N20">
        <f ca="1">(SUMIFS(OFFSET([2]掉落汇总!$C$2:$C$871,,MATCH($B20,[2]掉落汇总!$D$1:$M$1)),[2]掉落汇总!$A$2:$A$871,N$1,[2]掉落汇总!$C$2:$C$871,$Q$1)+SUMIFS(OFFSET([2]掉落汇总!$C$2:$C$871,,MATCH($B20,[2]掉落汇总!$D$1:$M$1)),[2]掉落汇总!$A$2:$A$871,N$1,[2]掉落汇总!$C$2:$C$871,$Q$2)/$Q$3)*宝箱投放计算!M20</f>
        <v>3.0255490811295381E-2</v>
      </c>
      <c r="O20">
        <f ca="1">(SUMIFS(OFFSET([2]掉落汇总!$C$2:$C$871,,MATCH($B20,[2]掉落汇总!$D$1:$M$1)),[2]掉落汇总!$A$2:$A$871,O$1,[2]掉落汇总!$C$2:$C$871,$Q$1)+SUMIFS(OFFSET([2]掉落汇总!$C$2:$C$871,,MATCH($B20,[2]掉落汇总!$D$1:$M$1)),[2]掉落汇总!$A$2:$A$871,O$1,[2]掉落汇总!$C$2:$C$871,$Q$2)/$Q$3)*宝箱投放计算!N20</f>
        <v>5.6600283617978905E-2</v>
      </c>
    </row>
    <row r="21" spans="1:15" x14ac:dyDescent="0.2">
      <c r="A21">
        <f>玩家成长时间线!A21</f>
        <v>20</v>
      </c>
      <c r="B21">
        <f>玩家成长时间线!B21</f>
        <v>6</v>
      </c>
      <c r="C21">
        <f ca="1">SUM($D$2:D21)</f>
        <v>2.4254759514579689</v>
      </c>
      <c r="D21">
        <f t="shared" ca="1" si="0"/>
        <v>0.8417430697245144</v>
      </c>
      <c r="E21">
        <f ca="1">(SUMIFS(OFFSET([2]掉落汇总!$C$2:$C$871,,MATCH($B21,[2]掉落汇总!$D$1:$M$1)),[2]掉落汇总!$A$2:$A$871,E$1,[2]掉落汇总!$C$2:$C$871,$Q$1)+SUMIFS(OFFSET([2]掉落汇总!$C$2:$C$871,,MATCH($B21,[2]掉落汇总!$D$1:$M$1)),[2]掉落汇总!$A$2:$A$871,E$1,[2]掉落汇总!$C$2:$C$871,$Q$2)/$Q$3)*宝箱投放计算!D21</f>
        <v>0.20209442060085833</v>
      </c>
      <c r="F21">
        <f ca="1">(SUMIFS(OFFSET([2]掉落汇总!$C$2:$C$871,,MATCH($B21,[2]掉落汇总!$D$1:$M$1)),[2]掉落汇总!$A$2:$A$871,F$1,[2]掉落汇总!$C$2:$C$871,$Q$1)+SUMIFS(OFFSET([2]掉落汇总!$C$2:$C$871,,MATCH($B21,[2]掉落汇总!$D$1:$M$1)),[2]掉落汇总!$A$2:$A$871,F$1,[2]掉落汇总!$C$2:$C$871,$Q$2)/$Q$3)*宝箱投放计算!E21</f>
        <v>0.31768265351860153</v>
      </c>
      <c r="G21">
        <f ca="1">(SUMIFS(OFFSET([2]掉落汇总!$C$2:$C$871,,MATCH($B21,[2]掉落汇总!$D$1:$M$1)),[2]掉落汇总!$A$2:$A$871,G$1,[2]掉落汇总!$C$2:$C$871,$Q$1)+SUMIFS(OFFSET([2]掉落汇总!$C$2:$C$871,,MATCH($B21,[2]掉落汇总!$D$1:$M$1)),[2]掉落汇总!$A$2:$A$871,G$1,[2]掉落汇总!$C$2:$C$871,$Q$2)/$Q$3)*宝箱投放计算!F21</f>
        <v>0</v>
      </c>
      <c r="H21">
        <f ca="1">(SUMIFS(OFFSET([2]掉落汇总!$C$2:$C$871,,MATCH($B21,[2]掉落汇总!$D$1:$M$1)),[2]掉落汇总!$A$2:$A$871,H$1,[2]掉落汇总!$C$2:$C$871,$Q$1)+SUMIFS(OFFSET([2]掉落汇总!$C$2:$C$871,,MATCH($B21,[2]掉落汇总!$D$1:$M$1)),[2]掉落汇总!$A$2:$A$871,H$1,[2]掉落汇总!$C$2:$C$871,$Q$2)/$Q$3)*宝箱投放计算!G21</f>
        <v>0</v>
      </c>
      <c r="I21">
        <f ca="1">(SUMIFS(OFFSET([2]掉落汇总!$C$2:$C$871,,MATCH($B21,[2]掉落汇总!$D$1:$M$1)),[2]掉落汇总!$A$2:$A$871,I$1,[2]掉落汇总!$C$2:$C$871,$Q$1)+SUMIFS(OFFSET([2]掉落汇总!$C$2:$C$871,,MATCH($B21,[2]掉落汇总!$D$1:$M$1)),[2]掉落汇总!$A$2:$A$871,I$1,[2]掉落汇总!$C$2:$C$871,$Q$2)/$Q$3)*宝箱投放计算!H21</f>
        <v>0</v>
      </c>
      <c r="J21">
        <f ca="1">(SUMIFS(OFFSET([2]掉落汇总!$C$2:$C$871,,MATCH($B21,[2]掉落汇总!$D$1:$M$1)),[2]掉落汇总!$A$2:$A$871,J$1,[2]掉落汇总!$C$2:$C$871,$Q$1)+SUMIFS(OFFSET([2]掉落汇总!$C$2:$C$871,,MATCH($B21,[2]掉落汇总!$D$1:$M$1)),[2]掉落汇总!$A$2:$A$871,J$1,[2]掉落汇总!$C$2:$C$871,$Q$2)/$Q$3)*宝箱投放计算!I21</f>
        <v>0</v>
      </c>
      <c r="K21">
        <f ca="1">(SUMIFS(OFFSET([2]掉落汇总!$C$2:$C$871,,MATCH($B21,[2]掉落汇总!$D$1:$M$1)),[2]掉落汇总!$A$2:$A$871,K$1,[2]掉落汇总!$C$2:$C$871,$Q$1)+SUMIFS(OFFSET([2]掉落汇总!$C$2:$C$871,,MATCH($B21,[2]掉落汇总!$D$1:$M$1)),[2]掉落汇总!$A$2:$A$871,K$1,[2]掉落汇总!$C$2:$C$871,$Q$2)/$Q$3)*宝箱投放计算!J21</f>
        <v>0</v>
      </c>
      <c r="L21">
        <f ca="1">(SUMIFS(OFFSET([2]掉落汇总!$C$2:$C$871,,MATCH($B21,[2]掉落汇总!$D$1:$M$1)),[2]掉落汇总!$A$2:$A$871,L$1,[2]掉落汇总!$C$2:$C$871,$Q$1)+SUMIFS(OFFSET([2]掉落汇总!$C$2:$C$871,,MATCH($B21,[2]掉落汇总!$D$1:$M$1)),[2]掉落汇总!$A$2:$A$871,L$1,[2]掉落汇总!$C$2:$C$871,$Q$2)/$Q$3)*宝箱投放计算!K21</f>
        <v>0.11712598425196852</v>
      </c>
      <c r="M21">
        <f ca="1">(SUMIFS(OFFSET([2]掉落汇总!$C$2:$C$871,,MATCH($B21,[2]掉落汇总!$D$1:$M$1)),[2]掉落汇总!$A$2:$A$871,M$1,[2]掉落汇总!$C$2:$C$871,$Q$1)+SUMIFS(OFFSET([2]掉落汇总!$C$2:$C$871,,MATCH($B21,[2]掉落汇总!$D$1:$M$1)),[2]掉落汇总!$A$2:$A$871,M$1,[2]掉落汇总!$C$2:$C$871,$Q$2)/$Q$3)*宝箱投放计算!L21</f>
        <v>0.1179842369238118</v>
      </c>
      <c r="N21">
        <f ca="1">(SUMIFS(OFFSET([2]掉落汇总!$C$2:$C$871,,MATCH($B21,[2]掉落汇总!$D$1:$M$1)),[2]掉落汇总!$A$2:$A$871,N$1,[2]掉落汇总!$C$2:$C$871,$Q$1)+SUMIFS(OFFSET([2]掉落汇总!$C$2:$C$871,,MATCH($B21,[2]掉落汇总!$D$1:$M$1)),[2]掉落汇总!$A$2:$A$871,N$1,[2]掉落汇总!$C$2:$C$871,$Q$2)/$Q$3)*宝箱投放计算!M21</f>
        <v>3.0255490811295381E-2</v>
      </c>
      <c r="O21">
        <f ca="1">(SUMIFS(OFFSET([2]掉落汇总!$C$2:$C$871,,MATCH($B21,[2]掉落汇总!$D$1:$M$1)),[2]掉落汇总!$A$2:$A$871,O$1,[2]掉落汇总!$C$2:$C$871,$Q$1)+SUMIFS(OFFSET([2]掉落汇总!$C$2:$C$871,,MATCH($B21,[2]掉落汇总!$D$1:$M$1)),[2]掉落汇总!$A$2:$A$871,O$1,[2]掉落汇总!$C$2:$C$871,$Q$2)/$Q$3)*宝箱投放计算!N21</f>
        <v>5.6600283617978905E-2</v>
      </c>
    </row>
    <row r="22" spans="1:15" x14ac:dyDescent="0.2">
      <c r="A22">
        <f>玩家成长时间线!A22</f>
        <v>21</v>
      </c>
      <c r="B22">
        <f>玩家成长时间线!B22</f>
        <v>6</v>
      </c>
      <c r="C22">
        <f ca="1">SUM($D$2:D22)</f>
        <v>3.2681846864185351</v>
      </c>
      <c r="D22">
        <f t="shared" ca="1" si="0"/>
        <v>0.84270873496056597</v>
      </c>
      <c r="E22">
        <f ca="1">(SUMIFS(OFFSET([2]掉落汇总!$C$2:$C$871,,MATCH($B22,[2]掉落汇总!$D$1:$M$1)),[2]掉落汇总!$A$2:$A$871,E$1,[2]掉落汇总!$C$2:$C$871,$Q$1)+SUMIFS(OFFSET([2]掉落汇总!$C$2:$C$871,,MATCH($B22,[2]掉落汇总!$D$1:$M$1)),[2]掉落汇总!$A$2:$A$871,E$1,[2]掉落汇总!$C$2:$C$871,$Q$2)/$Q$3)*宝箱投放计算!D22</f>
        <v>0.20306008583690985</v>
      </c>
      <c r="F22">
        <f ca="1">(SUMIFS(OFFSET([2]掉落汇总!$C$2:$C$871,,MATCH($B22,[2]掉落汇总!$D$1:$M$1)),[2]掉落汇总!$A$2:$A$871,F$1,[2]掉落汇总!$C$2:$C$871,$Q$1)+SUMIFS(OFFSET([2]掉落汇总!$C$2:$C$871,,MATCH($B22,[2]掉落汇总!$D$1:$M$1)),[2]掉落汇总!$A$2:$A$871,F$1,[2]掉落汇总!$C$2:$C$871,$Q$2)/$Q$3)*宝箱投放计算!E22</f>
        <v>0.31768265351860153</v>
      </c>
      <c r="G22">
        <f ca="1">(SUMIFS(OFFSET([2]掉落汇总!$C$2:$C$871,,MATCH($B22,[2]掉落汇总!$D$1:$M$1)),[2]掉落汇总!$A$2:$A$871,G$1,[2]掉落汇总!$C$2:$C$871,$Q$1)+SUMIFS(OFFSET([2]掉落汇总!$C$2:$C$871,,MATCH($B22,[2]掉落汇总!$D$1:$M$1)),[2]掉落汇总!$A$2:$A$871,G$1,[2]掉落汇总!$C$2:$C$871,$Q$2)/$Q$3)*宝箱投放计算!F22</f>
        <v>0</v>
      </c>
      <c r="H22">
        <f ca="1">(SUMIFS(OFFSET([2]掉落汇总!$C$2:$C$871,,MATCH($B22,[2]掉落汇总!$D$1:$M$1)),[2]掉落汇总!$A$2:$A$871,H$1,[2]掉落汇总!$C$2:$C$871,$Q$1)+SUMIFS(OFFSET([2]掉落汇总!$C$2:$C$871,,MATCH($B22,[2]掉落汇总!$D$1:$M$1)),[2]掉落汇总!$A$2:$A$871,H$1,[2]掉落汇总!$C$2:$C$871,$Q$2)/$Q$3)*宝箱投放计算!G22</f>
        <v>0</v>
      </c>
      <c r="I22">
        <f ca="1">(SUMIFS(OFFSET([2]掉落汇总!$C$2:$C$871,,MATCH($B22,[2]掉落汇总!$D$1:$M$1)),[2]掉落汇总!$A$2:$A$871,I$1,[2]掉落汇总!$C$2:$C$871,$Q$1)+SUMIFS(OFFSET([2]掉落汇总!$C$2:$C$871,,MATCH($B22,[2]掉落汇总!$D$1:$M$1)),[2]掉落汇总!$A$2:$A$871,I$1,[2]掉落汇总!$C$2:$C$871,$Q$2)/$Q$3)*宝箱投放计算!H22</f>
        <v>0</v>
      </c>
      <c r="J22">
        <f ca="1">(SUMIFS(OFFSET([2]掉落汇总!$C$2:$C$871,,MATCH($B22,[2]掉落汇总!$D$1:$M$1)),[2]掉落汇总!$A$2:$A$871,J$1,[2]掉落汇总!$C$2:$C$871,$Q$1)+SUMIFS(OFFSET([2]掉落汇总!$C$2:$C$871,,MATCH($B22,[2]掉落汇总!$D$1:$M$1)),[2]掉落汇总!$A$2:$A$871,J$1,[2]掉落汇总!$C$2:$C$871,$Q$2)/$Q$3)*宝箱投放计算!I22</f>
        <v>0</v>
      </c>
      <c r="K22">
        <f ca="1">(SUMIFS(OFFSET([2]掉落汇总!$C$2:$C$871,,MATCH($B22,[2]掉落汇总!$D$1:$M$1)),[2]掉落汇总!$A$2:$A$871,K$1,[2]掉落汇总!$C$2:$C$871,$Q$1)+SUMIFS(OFFSET([2]掉落汇总!$C$2:$C$871,,MATCH($B22,[2]掉落汇总!$D$1:$M$1)),[2]掉落汇总!$A$2:$A$871,K$1,[2]掉落汇总!$C$2:$C$871,$Q$2)/$Q$3)*宝箱投放计算!J22</f>
        <v>0</v>
      </c>
      <c r="L22">
        <f ca="1">(SUMIFS(OFFSET([2]掉落汇总!$C$2:$C$871,,MATCH($B22,[2]掉落汇总!$D$1:$M$1)),[2]掉落汇总!$A$2:$A$871,L$1,[2]掉落汇总!$C$2:$C$871,$Q$1)+SUMIFS(OFFSET([2]掉落汇总!$C$2:$C$871,,MATCH($B22,[2]掉落汇总!$D$1:$M$1)),[2]掉落汇总!$A$2:$A$871,L$1,[2]掉落汇总!$C$2:$C$871,$Q$2)/$Q$3)*宝箱投放计算!K22</f>
        <v>0.11712598425196852</v>
      </c>
      <c r="M22">
        <f ca="1">(SUMIFS(OFFSET([2]掉落汇总!$C$2:$C$871,,MATCH($B22,[2]掉落汇总!$D$1:$M$1)),[2]掉落汇总!$A$2:$A$871,M$1,[2]掉落汇总!$C$2:$C$871,$Q$1)+SUMIFS(OFFSET([2]掉落汇总!$C$2:$C$871,,MATCH($B22,[2]掉落汇总!$D$1:$M$1)),[2]掉落汇总!$A$2:$A$871,M$1,[2]掉落汇总!$C$2:$C$871,$Q$2)/$Q$3)*宝箱投放计算!L22</f>
        <v>0.1179842369238118</v>
      </c>
      <c r="N22">
        <f ca="1">(SUMIFS(OFFSET([2]掉落汇总!$C$2:$C$871,,MATCH($B22,[2]掉落汇总!$D$1:$M$1)),[2]掉落汇总!$A$2:$A$871,N$1,[2]掉落汇总!$C$2:$C$871,$Q$1)+SUMIFS(OFFSET([2]掉落汇总!$C$2:$C$871,,MATCH($B22,[2]掉落汇总!$D$1:$M$1)),[2]掉落汇总!$A$2:$A$871,N$1,[2]掉落汇总!$C$2:$C$871,$Q$2)/$Q$3)*宝箱投放计算!M22</f>
        <v>3.0255490811295381E-2</v>
      </c>
      <c r="O22">
        <f ca="1">(SUMIFS(OFFSET([2]掉落汇总!$C$2:$C$871,,MATCH($B22,[2]掉落汇总!$D$1:$M$1)),[2]掉落汇总!$A$2:$A$871,O$1,[2]掉落汇总!$C$2:$C$871,$Q$1)+SUMIFS(OFFSET([2]掉落汇总!$C$2:$C$871,,MATCH($B22,[2]掉落汇总!$D$1:$M$1)),[2]掉落汇总!$A$2:$A$871,O$1,[2]掉落汇总!$C$2:$C$871,$Q$2)/$Q$3)*宝箱投放计算!N22</f>
        <v>5.6600283617978905E-2</v>
      </c>
    </row>
    <row r="23" spans="1:15" x14ac:dyDescent="0.2">
      <c r="A23">
        <f>玩家成长时间线!A23</f>
        <v>22</v>
      </c>
      <c r="B23">
        <f>玩家成长时间线!B23</f>
        <v>6</v>
      </c>
      <c r="C23">
        <f ca="1">SUM($D$2:D23)</f>
        <v>4.1118590866151523</v>
      </c>
      <c r="D23">
        <f t="shared" ca="1" si="0"/>
        <v>0.84367440019661744</v>
      </c>
      <c r="E23">
        <f ca="1">(SUMIFS(OFFSET([2]掉落汇总!$C$2:$C$871,,MATCH($B23,[2]掉落汇总!$D$1:$M$1)),[2]掉落汇总!$A$2:$A$871,E$1,[2]掉落汇总!$C$2:$C$871,$Q$1)+SUMIFS(OFFSET([2]掉落汇总!$C$2:$C$871,,MATCH($B23,[2]掉落汇总!$D$1:$M$1)),[2]掉落汇总!$A$2:$A$871,E$1,[2]掉落汇总!$C$2:$C$871,$Q$2)/$Q$3)*宝箱投放计算!D23</f>
        <v>0.20402575107296134</v>
      </c>
      <c r="F23">
        <f ca="1">(SUMIFS(OFFSET([2]掉落汇总!$C$2:$C$871,,MATCH($B23,[2]掉落汇总!$D$1:$M$1)),[2]掉落汇总!$A$2:$A$871,F$1,[2]掉落汇总!$C$2:$C$871,$Q$1)+SUMIFS(OFFSET([2]掉落汇总!$C$2:$C$871,,MATCH($B23,[2]掉落汇总!$D$1:$M$1)),[2]掉落汇总!$A$2:$A$871,F$1,[2]掉落汇总!$C$2:$C$871,$Q$2)/$Q$3)*宝箱投放计算!E23</f>
        <v>0.31768265351860153</v>
      </c>
      <c r="G23">
        <f ca="1">(SUMIFS(OFFSET([2]掉落汇总!$C$2:$C$871,,MATCH($B23,[2]掉落汇总!$D$1:$M$1)),[2]掉落汇总!$A$2:$A$871,G$1,[2]掉落汇总!$C$2:$C$871,$Q$1)+SUMIFS(OFFSET([2]掉落汇总!$C$2:$C$871,,MATCH($B23,[2]掉落汇总!$D$1:$M$1)),[2]掉落汇总!$A$2:$A$871,G$1,[2]掉落汇总!$C$2:$C$871,$Q$2)/$Q$3)*宝箱投放计算!F23</f>
        <v>0</v>
      </c>
      <c r="H23">
        <f ca="1">(SUMIFS(OFFSET([2]掉落汇总!$C$2:$C$871,,MATCH($B23,[2]掉落汇总!$D$1:$M$1)),[2]掉落汇总!$A$2:$A$871,H$1,[2]掉落汇总!$C$2:$C$871,$Q$1)+SUMIFS(OFFSET([2]掉落汇总!$C$2:$C$871,,MATCH($B23,[2]掉落汇总!$D$1:$M$1)),[2]掉落汇总!$A$2:$A$871,H$1,[2]掉落汇总!$C$2:$C$871,$Q$2)/$Q$3)*宝箱投放计算!G23</f>
        <v>0</v>
      </c>
      <c r="I23">
        <f ca="1">(SUMIFS(OFFSET([2]掉落汇总!$C$2:$C$871,,MATCH($B23,[2]掉落汇总!$D$1:$M$1)),[2]掉落汇总!$A$2:$A$871,I$1,[2]掉落汇总!$C$2:$C$871,$Q$1)+SUMIFS(OFFSET([2]掉落汇总!$C$2:$C$871,,MATCH($B23,[2]掉落汇总!$D$1:$M$1)),[2]掉落汇总!$A$2:$A$871,I$1,[2]掉落汇总!$C$2:$C$871,$Q$2)/$Q$3)*宝箱投放计算!H23</f>
        <v>0</v>
      </c>
      <c r="J23">
        <f ca="1">(SUMIFS(OFFSET([2]掉落汇总!$C$2:$C$871,,MATCH($B23,[2]掉落汇总!$D$1:$M$1)),[2]掉落汇总!$A$2:$A$871,J$1,[2]掉落汇总!$C$2:$C$871,$Q$1)+SUMIFS(OFFSET([2]掉落汇总!$C$2:$C$871,,MATCH($B23,[2]掉落汇总!$D$1:$M$1)),[2]掉落汇总!$A$2:$A$871,J$1,[2]掉落汇总!$C$2:$C$871,$Q$2)/$Q$3)*宝箱投放计算!I23</f>
        <v>0</v>
      </c>
      <c r="K23">
        <f ca="1">(SUMIFS(OFFSET([2]掉落汇总!$C$2:$C$871,,MATCH($B23,[2]掉落汇总!$D$1:$M$1)),[2]掉落汇总!$A$2:$A$871,K$1,[2]掉落汇总!$C$2:$C$871,$Q$1)+SUMIFS(OFFSET([2]掉落汇总!$C$2:$C$871,,MATCH($B23,[2]掉落汇总!$D$1:$M$1)),[2]掉落汇总!$A$2:$A$871,K$1,[2]掉落汇总!$C$2:$C$871,$Q$2)/$Q$3)*宝箱投放计算!J23</f>
        <v>0</v>
      </c>
      <c r="L23">
        <f ca="1">(SUMIFS(OFFSET([2]掉落汇总!$C$2:$C$871,,MATCH($B23,[2]掉落汇总!$D$1:$M$1)),[2]掉落汇总!$A$2:$A$871,L$1,[2]掉落汇总!$C$2:$C$871,$Q$1)+SUMIFS(OFFSET([2]掉落汇总!$C$2:$C$871,,MATCH($B23,[2]掉落汇总!$D$1:$M$1)),[2]掉落汇总!$A$2:$A$871,L$1,[2]掉落汇总!$C$2:$C$871,$Q$2)/$Q$3)*宝箱投放计算!K23</f>
        <v>0.11712598425196852</v>
      </c>
      <c r="M23">
        <f ca="1">(SUMIFS(OFFSET([2]掉落汇总!$C$2:$C$871,,MATCH($B23,[2]掉落汇总!$D$1:$M$1)),[2]掉落汇总!$A$2:$A$871,M$1,[2]掉落汇总!$C$2:$C$871,$Q$1)+SUMIFS(OFFSET([2]掉落汇总!$C$2:$C$871,,MATCH($B23,[2]掉落汇总!$D$1:$M$1)),[2]掉落汇总!$A$2:$A$871,M$1,[2]掉落汇总!$C$2:$C$871,$Q$2)/$Q$3)*宝箱投放计算!L23</f>
        <v>0.1179842369238118</v>
      </c>
      <c r="N23">
        <f ca="1">(SUMIFS(OFFSET([2]掉落汇总!$C$2:$C$871,,MATCH($B23,[2]掉落汇总!$D$1:$M$1)),[2]掉落汇总!$A$2:$A$871,N$1,[2]掉落汇总!$C$2:$C$871,$Q$1)+SUMIFS(OFFSET([2]掉落汇总!$C$2:$C$871,,MATCH($B23,[2]掉落汇总!$D$1:$M$1)),[2]掉落汇总!$A$2:$A$871,N$1,[2]掉落汇总!$C$2:$C$871,$Q$2)/$Q$3)*宝箱投放计算!M23</f>
        <v>3.0255490811295381E-2</v>
      </c>
      <c r="O23">
        <f ca="1">(SUMIFS(OFFSET([2]掉落汇总!$C$2:$C$871,,MATCH($B23,[2]掉落汇总!$D$1:$M$1)),[2]掉落汇总!$A$2:$A$871,O$1,[2]掉落汇总!$C$2:$C$871,$Q$1)+SUMIFS(OFFSET([2]掉落汇总!$C$2:$C$871,,MATCH($B23,[2]掉落汇总!$D$1:$M$1)),[2]掉落汇总!$A$2:$A$871,O$1,[2]掉落汇总!$C$2:$C$871,$Q$2)/$Q$3)*宝箱投放计算!N23</f>
        <v>5.6600283617978905E-2</v>
      </c>
    </row>
    <row r="24" spans="1:15" x14ac:dyDescent="0.2">
      <c r="A24">
        <f>玩家成长时间线!A24</f>
        <v>23</v>
      </c>
      <c r="B24">
        <f>玩家成长时间线!B24</f>
        <v>6</v>
      </c>
      <c r="C24">
        <f ca="1">SUM($D$2:D24)</f>
        <v>4.9758124567688515</v>
      </c>
      <c r="D24">
        <f t="shared" ca="1" si="0"/>
        <v>0.863953370153699</v>
      </c>
      <c r="E24">
        <f ca="1">(SUMIFS(OFFSET([2]掉落汇总!$C$2:$C$871,,MATCH($B24,[2]掉落汇总!$D$1:$M$1)),[2]掉落汇总!$A$2:$A$871,E$1,[2]掉落汇总!$C$2:$C$871,$Q$1)+SUMIFS(OFFSET([2]掉落汇总!$C$2:$C$871,,MATCH($B24,[2]掉落汇总!$D$1:$M$1)),[2]掉落汇总!$A$2:$A$871,E$1,[2]掉落汇总!$C$2:$C$871,$Q$2)/$Q$3)*宝箱投放计算!D24</f>
        <v>0.22430472103004287</v>
      </c>
      <c r="F24">
        <f ca="1">(SUMIFS(OFFSET([2]掉落汇总!$C$2:$C$871,,MATCH($B24,[2]掉落汇总!$D$1:$M$1)),[2]掉落汇总!$A$2:$A$871,F$1,[2]掉落汇总!$C$2:$C$871,$Q$1)+SUMIFS(OFFSET([2]掉落汇总!$C$2:$C$871,,MATCH($B24,[2]掉落汇总!$D$1:$M$1)),[2]掉落汇总!$A$2:$A$871,F$1,[2]掉落汇总!$C$2:$C$871,$Q$2)/$Q$3)*宝箱投放计算!E24</f>
        <v>0.31768265351860153</v>
      </c>
      <c r="G24">
        <f ca="1">(SUMIFS(OFFSET([2]掉落汇总!$C$2:$C$871,,MATCH($B24,[2]掉落汇总!$D$1:$M$1)),[2]掉落汇总!$A$2:$A$871,G$1,[2]掉落汇总!$C$2:$C$871,$Q$1)+SUMIFS(OFFSET([2]掉落汇总!$C$2:$C$871,,MATCH($B24,[2]掉落汇总!$D$1:$M$1)),[2]掉落汇总!$A$2:$A$871,G$1,[2]掉落汇总!$C$2:$C$871,$Q$2)/$Q$3)*宝箱投放计算!F24</f>
        <v>0</v>
      </c>
      <c r="H24">
        <f ca="1">(SUMIFS(OFFSET([2]掉落汇总!$C$2:$C$871,,MATCH($B24,[2]掉落汇总!$D$1:$M$1)),[2]掉落汇总!$A$2:$A$871,H$1,[2]掉落汇总!$C$2:$C$871,$Q$1)+SUMIFS(OFFSET([2]掉落汇总!$C$2:$C$871,,MATCH($B24,[2]掉落汇总!$D$1:$M$1)),[2]掉落汇总!$A$2:$A$871,H$1,[2]掉落汇总!$C$2:$C$871,$Q$2)/$Q$3)*宝箱投放计算!G24</f>
        <v>0</v>
      </c>
      <c r="I24">
        <f ca="1">(SUMIFS(OFFSET([2]掉落汇总!$C$2:$C$871,,MATCH($B24,[2]掉落汇总!$D$1:$M$1)),[2]掉落汇总!$A$2:$A$871,I$1,[2]掉落汇总!$C$2:$C$871,$Q$1)+SUMIFS(OFFSET([2]掉落汇总!$C$2:$C$871,,MATCH($B24,[2]掉落汇总!$D$1:$M$1)),[2]掉落汇总!$A$2:$A$871,I$1,[2]掉落汇总!$C$2:$C$871,$Q$2)/$Q$3)*宝箱投放计算!H24</f>
        <v>0</v>
      </c>
      <c r="J24">
        <f ca="1">(SUMIFS(OFFSET([2]掉落汇总!$C$2:$C$871,,MATCH($B24,[2]掉落汇总!$D$1:$M$1)),[2]掉落汇总!$A$2:$A$871,J$1,[2]掉落汇总!$C$2:$C$871,$Q$1)+SUMIFS(OFFSET([2]掉落汇总!$C$2:$C$871,,MATCH($B24,[2]掉落汇总!$D$1:$M$1)),[2]掉落汇总!$A$2:$A$871,J$1,[2]掉落汇总!$C$2:$C$871,$Q$2)/$Q$3)*宝箱投放计算!I24</f>
        <v>0</v>
      </c>
      <c r="K24">
        <f ca="1">(SUMIFS(OFFSET([2]掉落汇总!$C$2:$C$871,,MATCH($B24,[2]掉落汇总!$D$1:$M$1)),[2]掉落汇总!$A$2:$A$871,K$1,[2]掉落汇总!$C$2:$C$871,$Q$1)+SUMIFS(OFFSET([2]掉落汇总!$C$2:$C$871,,MATCH($B24,[2]掉落汇总!$D$1:$M$1)),[2]掉落汇总!$A$2:$A$871,K$1,[2]掉落汇总!$C$2:$C$871,$Q$2)/$Q$3)*宝箱投放计算!J24</f>
        <v>0</v>
      </c>
      <c r="L24">
        <f ca="1">(SUMIFS(OFFSET([2]掉落汇总!$C$2:$C$871,,MATCH($B24,[2]掉落汇总!$D$1:$M$1)),[2]掉落汇总!$A$2:$A$871,L$1,[2]掉落汇总!$C$2:$C$871,$Q$1)+SUMIFS(OFFSET([2]掉落汇总!$C$2:$C$871,,MATCH($B24,[2]掉落汇总!$D$1:$M$1)),[2]掉落汇总!$A$2:$A$871,L$1,[2]掉落汇总!$C$2:$C$871,$Q$2)/$Q$3)*宝箱投放计算!K24</f>
        <v>0.11712598425196852</v>
      </c>
      <c r="M24">
        <f ca="1">(SUMIFS(OFFSET([2]掉落汇总!$C$2:$C$871,,MATCH($B24,[2]掉落汇总!$D$1:$M$1)),[2]掉落汇总!$A$2:$A$871,M$1,[2]掉落汇总!$C$2:$C$871,$Q$1)+SUMIFS(OFFSET([2]掉落汇总!$C$2:$C$871,,MATCH($B24,[2]掉落汇总!$D$1:$M$1)),[2]掉落汇总!$A$2:$A$871,M$1,[2]掉落汇总!$C$2:$C$871,$Q$2)/$Q$3)*宝箱投放计算!L24</f>
        <v>0.1179842369238118</v>
      </c>
      <c r="N24">
        <f ca="1">(SUMIFS(OFFSET([2]掉落汇总!$C$2:$C$871,,MATCH($B24,[2]掉落汇总!$D$1:$M$1)),[2]掉落汇总!$A$2:$A$871,N$1,[2]掉落汇总!$C$2:$C$871,$Q$1)+SUMIFS(OFFSET([2]掉落汇总!$C$2:$C$871,,MATCH($B24,[2]掉落汇总!$D$1:$M$1)),[2]掉落汇总!$A$2:$A$871,N$1,[2]掉落汇总!$C$2:$C$871,$Q$2)/$Q$3)*宝箱投放计算!M24</f>
        <v>3.0255490811295381E-2</v>
      </c>
      <c r="O24">
        <f ca="1">(SUMIFS(OFFSET([2]掉落汇总!$C$2:$C$871,,MATCH($B24,[2]掉落汇总!$D$1:$M$1)),[2]掉落汇总!$A$2:$A$871,O$1,[2]掉落汇总!$C$2:$C$871,$Q$1)+SUMIFS(OFFSET([2]掉落汇总!$C$2:$C$871,,MATCH($B24,[2]掉落汇总!$D$1:$M$1)),[2]掉落汇总!$A$2:$A$871,O$1,[2]掉落汇总!$C$2:$C$871,$Q$2)/$Q$3)*宝箱投放计算!N24</f>
        <v>5.6600283617978905E-2</v>
      </c>
    </row>
    <row r="25" spans="1:15" x14ac:dyDescent="0.2">
      <c r="A25">
        <f>玩家成长时间线!A25</f>
        <v>24</v>
      </c>
      <c r="B25">
        <f>玩家成长时间线!B25</f>
        <v>6</v>
      </c>
      <c r="C25">
        <f ca="1">SUM($D$2:D25)</f>
        <v>5.8214181874375717</v>
      </c>
      <c r="D25">
        <f t="shared" ca="1" si="0"/>
        <v>0.84560573066872047</v>
      </c>
      <c r="E25">
        <f ca="1">(SUMIFS(OFFSET([2]掉落汇总!$C$2:$C$871,,MATCH($B25,[2]掉落汇总!$D$1:$M$1)),[2]掉落汇总!$A$2:$A$871,E$1,[2]掉落汇总!$C$2:$C$871,$Q$1)+SUMIFS(OFFSET([2]掉落汇总!$C$2:$C$871,,MATCH($B25,[2]掉落汇总!$D$1:$M$1)),[2]掉落汇总!$A$2:$A$871,E$1,[2]掉落汇总!$C$2:$C$871,$Q$2)/$Q$3)*宝箱投放计算!D25</f>
        <v>0.20595708154506434</v>
      </c>
      <c r="F25">
        <f ca="1">(SUMIFS(OFFSET([2]掉落汇总!$C$2:$C$871,,MATCH($B25,[2]掉落汇总!$D$1:$M$1)),[2]掉落汇总!$A$2:$A$871,F$1,[2]掉落汇总!$C$2:$C$871,$Q$1)+SUMIFS(OFFSET([2]掉落汇总!$C$2:$C$871,,MATCH($B25,[2]掉落汇总!$D$1:$M$1)),[2]掉落汇总!$A$2:$A$871,F$1,[2]掉落汇总!$C$2:$C$871,$Q$2)/$Q$3)*宝箱投放计算!E25</f>
        <v>0.31768265351860153</v>
      </c>
      <c r="G25">
        <f ca="1">(SUMIFS(OFFSET([2]掉落汇总!$C$2:$C$871,,MATCH($B25,[2]掉落汇总!$D$1:$M$1)),[2]掉落汇总!$A$2:$A$871,G$1,[2]掉落汇总!$C$2:$C$871,$Q$1)+SUMIFS(OFFSET([2]掉落汇总!$C$2:$C$871,,MATCH($B25,[2]掉落汇总!$D$1:$M$1)),[2]掉落汇总!$A$2:$A$871,G$1,[2]掉落汇总!$C$2:$C$871,$Q$2)/$Q$3)*宝箱投放计算!F25</f>
        <v>0</v>
      </c>
      <c r="H25">
        <f ca="1">(SUMIFS(OFFSET([2]掉落汇总!$C$2:$C$871,,MATCH($B25,[2]掉落汇总!$D$1:$M$1)),[2]掉落汇总!$A$2:$A$871,H$1,[2]掉落汇总!$C$2:$C$871,$Q$1)+SUMIFS(OFFSET([2]掉落汇总!$C$2:$C$871,,MATCH($B25,[2]掉落汇总!$D$1:$M$1)),[2]掉落汇总!$A$2:$A$871,H$1,[2]掉落汇总!$C$2:$C$871,$Q$2)/$Q$3)*宝箱投放计算!G25</f>
        <v>0</v>
      </c>
      <c r="I25">
        <f ca="1">(SUMIFS(OFFSET([2]掉落汇总!$C$2:$C$871,,MATCH($B25,[2]掉落汇总!$D$1:$M$1)),[2]掉落汇总!$A$2:$A$871,I$1,[2]掉落汇总!$C$2:$C$871,$Q$1)+SUMIFS(OFFSET([2]掉落汇总!$C$2:$C$871,,MATCH($B25,[2]掉落汇总!$D$1:$M$1)),[2]掉落汇总!$A$2:$A$871,I$1,[2]掉落汇总!$C$2:$C$871,$Q$2)/$Q$3)*宝箱投放计算!H25</f>
        <v>0</v>
      </c>
      <c r="J25">
        <f ca="1">(SUMIFS(OFFSET([2]掉落汇总!$C$2:$C$871,,MATCH($B25,[2]掉落汇总!$D$1:$M$1)),[2]掉落汇总!$A$2:$A$871,J$1,[2]掉落汇总!$C$2:$C$871,$Q$1)+SUMIFS(OFFSET([2]掉落汇总!$C$2:$C$871,,MATCH($B25,[2]掉落汇总!$D$1:$M$1)),[2]掉落汇总!$A$2:$A$871,J$1,[2]掉落汇总!$C$2:$C$871,$Q$2)/$Q$3)*宝箱投放计算!I25</f>
        <v>0</v>
      </c>
      <c r="K25">
        <f ca="1">(SUMIFS(OFFSET([2]掉落汇总!$C$2:$C$871,,MATCH($B25,[2]掉落汇总!$D$1:$M$1)),[2]掉落汇总!$A$2:$A$871,K$1,[2]掉落汇总!$C$2:$C$871,$Q$1)+SUMIFS(OFFSET([2]掉落汇总!$C$2:$C$871,,MATCH($B25,[2]掉落汇总!$D$1:$M$1)),[2]掉落汇总!$A$2:$A$871,K$1,[2]掉落汇总!$C$2:$C$871,$Q$2)/$Q$3)*宝箱投放计算!J25</f>
        <v>0</v>
      </c>
      <c r="L25">
        <f ca="1">(SUMIFS(OFFSET([2]掉落汇总!$C$2:$C$871,,MATCH($B25,[2]掉落汇总!$D$1:$M$1)),[2]掉落汇总!$A$2:$A$871,L$1,[2]掉落汇总!$C$2:$C$871,$Q$1)+SUMIFS(OFFSET([2]掉落汇总!$C$2:$C$871,,MATCH($B25,[2]掉落汇总!$D$1:$M$1)),[2]掉落汇总!$A$2:$A$871,L$1,[2]掉落汇总!$C$2:$C$871,$Q$2)/$Q$3)*宝箱投放计算!K25</f>
        <v>0.11712598425196852</v>
      </c>
      <c r="M25">
        <f ca="1">(SUMIFS(OFFSET([2]掉落汇总!$C$2:$C$871,,MATCH($B25,[2]掉落汇总!$D$1:$M$1)),[2]掉落汇总!$A$2:$A$871,M$1,[2]掉落汇总!$C$2:$C$871,$Q$1)+SUMIFS(OFFSET([2]掉落汇总!$C$2:$C$871,,MATCH($B25,[2]掉落汇总!$D$1:$M$1)),[2]掉落汇总!$A$2:$A$871,M$1,[2]掉落汇总!$C$2:$C$871,$Q$2)/$Q$3)*宝箱投放计算!L25</f>
        <v>0.1179842369238118</v>
      </c>
      <c r="N25">
        <f ca="1">(SUMIFS(OFFSET([2]掉落汇总!$C$2:$C$871,,MATCH($B25,[2]掉落汇总!$D$1:$M$1)),[2]掉落汇总!$A$2:$A$871,N$1,[2]掉落汇总!$C$2:$C$871,$Q$1)+SUMIFS(OFFSET([2]掉落汇总!$C$2:$C$871,,MATCH($B25,[2]掉落汇总!$D$1:$M$1)),[2]掉落汇总!$A$2:$A$871,N$1,[2]掉落汇总!$C$2:$C$871,$Q$2)/$Q$3)*宝箱投放计算!M25</f>
        <v>3.0255490811295381E-2</v>
      </c>
      <c r="O25">
        <f ca="1">(SUMIFS(OFFSET([2]掉落汇总!$C$2:$C$871,,MATCH($B25,[2]掉落汇总!$D$1:$M$1)),[2]掉落汇总!$A$2:$A$871,O$1,[2]掉落汇总!$C$2:$C$871,$Q$1)+SUMIFS(OFFSET([2]掉落汇总!$C$2:$C$871,,MATCH($B25,[2]掉落汇总!$D$1:$M$1)),[2]掉落汇总!$A$2:$A$871,O$1,[2]掉落汇总!$C$2:$C$871,$Q$2)/$Q$3)*宝箱投放计算!N25</f>
        <v>5.6600283617978905E-2</v>
      </c>
    </row>
    <row r="26" spans="1:15" x14ac:dyDescent="0.2">
      <c r="A26">
        <f>玩家成长时间线!A26</f>
        <v>25</v>
      </c>
      <c r="B26">
        <f>玩家成长时间线!B26</f>
        <v>6</v>
      </c>
      <c r="C26">
        <f ca="1">SUM($D$2:D26)</f>
        <v>6.6679895833423437</v>
      </c>
      <c r="D26">
        <f t="shared" ca="1" si="0"/>
        <v>0.84657139590477193</v>
      </c>
      <c r="E26">
        <f ca="1">(SUMIFS(OFFSET([2]掉落汇总!$C$2:$C$871,,MATCH($B26,[2]掉落汇总!$D$1:$M$1)),[2]掉落汇总!$A$2:$A$871,E$1,[2]掉落汇总!$C$2:$C$871,$Q$1)+SUMIFS(OFFSET([2]掉落汇总!$C$2:$C$871,,MATCH($B26,[2]掉落汇总!$D$1:$M$1)),[2]掉落汇总!$A$2:$A$871,E$1,[2]掉落汇总!$C$2:$C$871,$Q$2)/$Q$3)*宝箱投放计算!D26</f>
        <v>0.20692274678111583</v>
      </c>
      <c r="F26">
        <f ca="1">(SUMIFS(OFFSET([2]掉落汇总!$C$2:$C$871,,MATCH($B26,[2]掉落汇总!$D$1:$M$1)),[2]掉落汇总!$A$2:$A$871,F$1,[2]掉落汇总!$C$2:$C$871,$Q$1)+SUMIFS(OFFSET([2]掉落汇总!$C$2:$C$871,,MATCH($B26,[2]掉落汇总!$D$1:$M$1)),[2]掉落汇总!$A$2:$A$871,F$1,[2]掉落汇总!$C$2:$C$871,$Q$2)/$Q$3)*宝箱投放计算!E26</f>
        <v>0.31768265351860153</v>
      </c>
      <c r="G26">
        <f ca="1">(SUMIFS(OFFSET([2]掉落汇总!$C$2:$C$871,,MATCH($B26,[2]掉落汇总!$D$1:$M$1)),[2]掉落汇总!$A$2:$A$871,G$1,[2]掉落汇总!$C$2:$C$871,$Q$1)+SUMIFS(OFFSET([2]掉落汇总!$C$2:$C$871,,MATCH($B26,[2]掉落汇总!$D$1:$M$1)),[2]掉落汇总!$A$2:$A$871,G$1,[2]掉落汇总!$C$2:$C$871,$Q$2)/$Q$3)*宝箱投放计算!F26</f>
        <v>0</v>
      </c>
      <c r="H26">
        <f ca="1">(SUMIFS(OFFSET([2]掉落汇总!$C$2:$C$871,,MATCH($B26,[2]掉落汇总!$D$1:$M$1)),[2]掉落汇总!$A$2:$A$871,H$1,[2]掉落汇总!$C$2:$C$871,$Q$1)+SUMIFS(OFFSET([2]掉落汇总!$C$2:$C$871,,MATCH($B26,[2]掉落汇总!$D$1:$M$1)),[2]掉落汇总!$A$2:$A$871,H$1,[2]掉落汇总!$C$2:$C$871,$Q$2)/$Q$3)*宝箱投放计算!G26</f>
        <v>0</v>
      </c>
      <c r="I26">
        <f ca="1">(SUMIFS(OFFSET([2]掉落汇总!$C$2:$C$871,,MATCH($B26,[2]掉落汇总!$D$1:$M$1)),[2]掉落汇总!$A$2:$A$871,I$1,[2]掉落汇总!$C$2:$C$871,$Q$1)+SUMIFS(OFFSET([2]掉落汇总!$C$2:$C$871,,MATCH($B26,[2]掉落汇总!$D$1:$M$1)),[2]掉落汇总!$A$2:$A$871,I$1,[2]掉落汇总!$C$2:$C$871,$Q$2)/$Q$3)*宝箱投放计算!H26</f>
        <v>0</v>
      </c>
      <c r="J26">
        <f ca="1">(SUMIFS(OFFSET([2]掉落汇总!$C$2:$C$871,,MATCH($B26,[2]掉落汇总!$D$1:$M$1)),[2]掉落汇总!$A$2:$A$871,J$1,[2]掉落汇总!$C$2:$C$871,$Q$1)+SUMIFS(OFFSET([2]掉落汇总!$C$2:$C$871,,MATCH($B26,[2]掉落汇总!$D$1:$M$1)),[2]掉落汇总!$A$2:$A$871,J$1,[2]掉落汇总!$C$2:$C$871,$Q$2)/$Q$3)*宝箱投放计算!I26</f>
        <v>0</v>
      </c>
      <c r="K26">
        <f ca="1">(SUMIFS(OFFSET([2]掉落汇总!$C$2:$C$871,,MATCH($B26,[2]掉落汇总!$D$1:$M$1)),[2]掉落汇总!$A$2:$A$871,K$1,[2]掉落汇总!$C$2:$C$871,$Q$1)+SUMIFS(OFFSET([2]掉落汇总!$C$2:$C$871,,MATCH($B26,[2]掉落汇总!$D$1:$M$1)),[2]掉落汇总!$A$2:$A$871,K$1,[2]掉落汇总!$C$2:$C$871,$Q$2)/$Q$3)*宝箱投放计算!J26</f>
        <v>0</v>
      </c>
      <c r="L26">
        <f ca="1">(SUMIFS(OFFSET([2]掉落汇总!$C$2:$C$871,,MATCH($B26,[2]掉落汇总!$D$1:$M$1)),[2]掉落汇总!$A$2:$A$871,L$1,[2]掉落汇总!$C$2:$C$871,$Q$1)+SUMIFS(OFFSET([2]掉落汇总!$C$2:$C$871,,MATCH($B26,[2]掉落汇总!$D$1:$M$1)),[2]掉落汇总!$A$2:$A$871,L$1,[2]掉落汇总!$C$2:$C$871,$Q$2)/$Q$3)*宝箱投放计算!K26</f>
        <v>0.11712598425196852</v>
      </c>
      <c r="M26">
        <f ca="1">(SUMIFS(OFFSET([2]掉落汇总!$C$2:$C$871,,MATCH($B26,[2]掉落汇总!$D$1:$M$1)),[2]掉落汇总!$A$2:$A$871,M$1,[2]掉落汇总!$C$2:$C$871,$Q$1)+SUMIFS(OFFSET([2]掉落汇总!$C$2:$C$871,,MATCH($B26,[2]掉落汇总!$D$1:$M$1)),[2]掉落汇总!$A$2:$A$871,M$1,[2]掉落汇总!$C$2:$C$871,$Q$2)/$Q$3)*宝箱投放计算!L26</f>
        <v>0.1179842369238118</v>
      </c>
      <c r="N26">
        <f ca="1">(SUMIFS(OFFSET([2]掉落汇总!$C$2:$C$871,,MATCH($B26,[2]掉落汇总!$D$1:$M$1)),[2]掉落汇总!$A$2:$A$871,N$1,[2]掉落汇总!$C$2:$C$871,$Q$1)+SUMIFS(OFFSET([2]掉落汇总!$C$2:$C$871,,MATCH($B26,[2]掉落汇总!$D$1:$M$1)),[2]掉落汇总!$A$2:$A$871,N$1,[2]掉落汇总!$C$2:$C$871,$Q$2)/$Q$3)*宝箱投放计算!M26</f>
        <v>3.0255490811295381E-2</v>
      </c>
      <c r="O26">
        <f ca="1">(SUMIFS(OFFSET([2]掉落汇总!$C$2:$C$871,,MATCH($B26,[2]掉落汇总!$D$1:$M$1)),[2]掉落汇总!$A$2:$A$871,O$1,[2]掉落汇总!$C$2:$C$871,$Q$1)+SUMIFS(OFFSET([2]掉落汇总!$C$2:$C$871,,MATCH($B26,[2]掉落汇总!$D$1:$M$1)),[2]掉落汇总!$A$2:$A$871,O$1,[2]掉落汇总!$C$2:$C$871,$Q$2)/$Q$3)*宝箱投放计算!N26</f>
        <v>5.6600283617978905E-2</v>
      </c>
    </row>
    <row r="27" spans="1:15" x14ac:dyDescent="0.2">
      <c r="A27">
        <f>玩家成长时间线!A27</f>
        <v>26</v>
      </c>
      <c r="B27">
        <f>玩家成长时间线!B27</f>
        <v>7</v>
      </c>
      <c r="C27">
        <f ca="1">SUM($D$2:D27)</f>
        <v>9.0219178160622118</v>
      </c>
      <c r="D27">
        <f t="shared" ca="1" si="0"/>
        <v>2.3539282327198685</v>
      </c>
      <c r="E27">
        <f ca="1">(SUMIFS(OFFSET([2]掉落汇总!$C$2:$C$871,,MATCH($B27,[2]掉落汇总!$D$1:$M$1)),[2]掉落汇总!$A$2:$A$871,E$1,[2]掉落汇总!$C$2:$C$871,$Q$1)+SUMIFS(OFFSET([2]掉落汇总!$C$2:$C$871,,MATCH($B27,[2]掉落汇总!$D$1:$M$1)),[2]掉落汇总!$A$2:$A$871,E$1,[2]掉落汇总!$C$2:$C$871,$Q$2)/$Q$3)*宝箱投放计算!D27</f>
        <v>0.24575999999999995</v>
      </c>
      <c r="F27">
        <f ca="1">(SUMIFS(OFFSET([2]掉落汇总!$C$2:$C$871,,MATCH($B27,[2]掉落汇总!$D$1:$M$1)),[2]掉落汇总!$A$2:$A$871,F$1,[2]掉落汇总!$C$2:$C$871,$Q$1)+SUMIFS(OFFSET([2]掉落汇总!$C$2:$C$871,,MATCH($B27,[2]掉落汇总!$D$1:$M$1)),[2]掉落汇总!$A$2:$A$871,F$1,[2]掉落汇总!$C$2:$C$871,$Q$2)/$Q$3)*宝箱投放计算!E27</f>
        <v>0.46471600688468184</v>
      </c>
      <c r="G27">
        <f ca="1">(SUMIFS(OFFSET([2]掉落汇总!$C$2:$C$871,,MATCH($B27,[2]掉落汇总!$D$1:$M$1)),[2]掉落汇总!$A$2:$A$871,G$1,[2]掉落汇总!$C$2:$C$871,$Q$1)+SUMIFS(OFFSET([2]掉落汇总!$C$2:$C$871,,MATCH($B27,[2]掉落汇总!$D$1:$M$1)),[2]掉落汇总!$A$2:$A$871,G$1,[2]掉落汇总!$C$2:$C$871,$Q$2)/$Q$3)*宝箱投放计算!F27</f>
        <v>0</v>
      </c>
      <c r="H27">
        <f ca="1">(SUMIFS(OFFSET([2]掉落汇总!$C$2:$C$871,,MATCH($B27,[2]掉落汇总!$D$1:$M$1)),[2]掉落汇总!$A$2:$A$871,H$1,[2]掉落汇总!$C$2:$C$871,$Q$1)+SUMIFS(OFFSET([2]掉落汇总!$C$2:$C$871,,MATCH($B27,[2]掉落汇总!$D$1:$M$1)),[2]掉落汇总!$A$2:$A$871,H$1,[2]掉落汇总!$C$2:$C$871,$Q$2)/$Q$3)*宝箱投放计算!G27</f>
        <v>0</v>
      </c>
      <c r="I27">
        <f ca="1">(SUMIFS(OFFSET([2]掉落汇总!$C$2:$C$871,,MATCH($B27,[2]掉落汇总!$D$1:$M$1)),[2]掉落汇总!$A$2:$A$871,I$1,[2]掉落汇总!$C$2:$C$871,$Q$1)+SUMIFS(OFFSET([2]掉落汇总!$C$2:$C$871,,MATCH($B27,[2]掉落汇总!$D$1:$M$1)),[2]掉落汇总!$A$2:$A$871,I$1,[2]掉落汇总!$C$2:$C$871,$Q$2)/$Q$3)*宝箱投放计算!H27</f>
        <v>0</v>
      </c>
      <c r="J27">
        <f ca="1">(SUMIFS(OFFSET([2]掉落汇总!$C$2:$C$871,,MATCH($B27,[2]掉落汇总!$D$1:$M$1)),[2]掉落汇总!$A$2:$A$871,J$1,[2]掉落汇总!$C$2:$C$871,$Q$1)+SUMIFS(OFFSET([2]掉落汇总!$C$2:$C$871,,MATCH($B27,[2]掉落汇总!$D$1:$M$1)),[2]掉落汇总!$A$2:$A$871,J$1,[2]掉落汇总!$C$2:$C$871,$Q$2)/$Q$3)*宝箱投放计算!I27</f>
        <v>1.1241176470588234</v>
      </c>
      <c r="K27">
        <f ca="1">(SUMIFS(OFFSET([2]掉落汇总!$C$2:$C$871,,MATCH($B27,[2]掉落汇总!$D$1:$M$1)),[2]掉落汇总!$A$2:$A$871,K$1,[2]掉落汇总!$C$2:$C$871,$Q$1)+SUMIFS(OFFSET([2]掉落汇总!$C$2:$C$871,,MATCH($B27,[2]掉落汇总!$D$1:$M$1)),[2]掉落汇总!$A$2:$A$871,K$1,[2]掉落汇总!$C$2:$C$871,$Q$2)/$Q$3)*宝箱投放计算!J27</f>
        <v>0</v>
      </c>
      <c r="L27">
        <f ca="1">(SUMIFS(OFFSET([2]掉落汇总!$C$2:$C$871,,MATCH($B27,[2]掉落汇总!$D$1:$M$1)),[2]掉落汇总!$A$2:$A$871,L$1,[2]掉落汇总!$C$2:$C$871,$Q$1)+SUMIFS(OFFSET([2]掉落汇总!$C$2:$C$871,,MATCH($B27,[2]掉落汇总!$D$1:$M$1)),[2]掉落汇总!$A$2:$A$871,L$1,[2]掉落汇总!$C$2:$C$871,$Q$2)/$Q$3)*宝箱投放计算!K27</f>
        <v>0.18921788368526599</v>
      </c>
      <c r="M27">
        <f ca="1">(SUMIFS(OFFSET([2]掉落汇总!$C$2:$C$871,,MATCH($B27,[2]掉落汇总!$D$1:$M$1)),[2]掉落汇总!$A$2:$A$871,M$1,[2]掉落汇总!$C$2:$C$871,$Q$1)+SUMIFS(OFFSET([2]掉落汇总!$C$2:$C$871,,MATCH($B27,[2]掉落汇总!$D$1:$M$1)),[2]掉落汇总!$A$2:$A$871,M$1,[2]掉落汇总!$C$2:$C$871,$Q$2)/$Q$3)*宝箱投放计算!L27</f>
        <v>0.19457698126381945</v>
      </c>
      <c r="N27">
        <f ca="1">(SUMIFS(OFFSET([2]掉落汇总!$C$2:$C$871,,MATCH($B27,[2]掉落汇总!$D$1:$M$1)),[2]掉落汇总!$A$2:$A$871,N$1,[2]掉落汇总!$C$2:$C$871,$Q$1)+SUMIFS(OFFSET([2]掉落汇总!$C$2:$C$871,,MATCH($B27,[2]掉落汇总!$D$1:$M$1)),[2]掉落汇总!$A$2:$A$871,N$1,[2]掉落汇总!$C$2:$C$871,$Q$2)/$Q$3)*宝箱投放计算!M27</f>
        <v>4.4258667322350648E-2</v>
      </c>
      <c r="O27">
        <f ca="1">(SUMIFS(OFFSET([2]掉落汇总!$C$2:$C$871,,MATCH($B27,[2]掉落汇总!$D$1:$M$1)),[2]掉落汇总!$A$2:$A$871,O$1,[2]掉落汇总!$C$2:$C$871,$Q$1)+SUMIFS(OFFSET([2]掉落汇总!$C$2:$C$871,,MATCH($B27,[2]掉落汇总!$D$1:$M$1)),[2]掉落汇总!$A$2:$A$871,O$1,[2]掉落汇总!$C$2:$C$871,$Q$2)/$Q$3)*宝箱投放计算!N27</f>
        <v>9.1281046504927091E-2</v>
      </c>
    </row>
    <row r="28" spans="1:15" x14ac:dyDescent="0.2">
      <c r="A28">
        <f>玩家成长时间线!A28</f>
        <v>27</v>
      </c>
      <c r="B28">
        <f>玩家成长时间线!B28</f>
        <v>7</v>
      </c>
      <c r="C28">
        <f ca="1">SUM($D$2:D28)</f>
        <v>10.460092038086893</v>
      </c>
      <c r="D28">
        <f t="shared" ca="1" si="0"/>
        <v>1.4381742220246814</v>
      </c>
      <c r="E28">
        <f ca="1">(SUMIFS(OFFSET([2]掉落汇总!$C$2:$C$871,,MATCH($B28,[2]掉落汇总!$D$1:$M$1)),[2]掉落汇总!$A$2:$A$871,E$1,[2]掉落汇总!$C$2:$C$871,$Q$1)+SUMIFS(OFFSET([2]掉落汇总!$C$2:$C$871,,MATCH($B28,[2]掉落汇总!$D$1:$M$1)),[2]掉落汇总!$A$2:$A$871,E$1,[2]掉落汇总!$C$2:$C$871,$Q$2)/$Q$3)*宝箱投放计算!D28</f>
        <v>0.45412363636363623</v>
      </c>
      <c r="F28">
        <f ca="1">(SUMIFS(OFFSET([2]掉落汇总!$C$2:$C$871,,MATCH($B28,[2]掉落汇总!$D$1:$M$1)),[2]掉落汇总!$A$2:$A$871,F$1,[2]掉落汇总!$C$2:$C$871,$Q$1)+SUMIFS(OFFSET([2]掉落汇总!$C$2:$C$871,,MATCH($B28,[2]掉落汇总!$D$1:$M$1)),[2]掉落汇总!$A$2:$A$871,F$1,[2]掉落汇总!$C$2:$C$871,$Q$2)/$Q$3)*宝箱投放计算!E28</f>
        <v>0.46471600688468184</v>
      </c>
      <c r="G28">
        <f ca="1">(SUMIFS(OFFSET([2]掉落汇总!$C$2:$C$871,,MATCH($B28,[2]掉落汇总!$D$1:$M$1)),[2]掉落汇总!$A$2:$A$871,G$1,[2]掉落汇总!$C$2:$C$871,$Q$1)+SUMIFS(OFFSET([2]掉落汇总!$C$2:$C$871,,MATCH($B28,[2]掉落汇总!$D$1:$M$1)),[2]掉落汇总!$A$2:$A$871,G$1,[2]掉落汇总!$C$2:$C$871,$Q$2)/$Q$3)*宝箱投放计算!F28</f>
        <v>0</v>
      </c>
      <c r="H28">
        <f ca="1">(SUMIFS(OFFSET([2]掉落汇总!$C$2:$C$871,,MATCH($B28,[2]掉落汇总!$D$1:$M$1)),[2]掉落汇总!$A$2:$A$871,H$1,[2]掉落汇总!$C$2:$C$871,$Q$1)+SUMIFS(OFFSET([2]掉落汇总!$C$2:$C$871,,MATCH($B28,[2]掉落汇总!$D$1:$M$1)),[2]掉落汇总!$A$2:$A$871,H$1,[2]掉落汇总!$C$2:$C$871,$Q$2)/$Q$3)*宝箱投放计算!G28</f>
        <v>0</v>
      </c>
      <c r="I28">
        <f ca="1">(SUMIFS(OFFSET([2]掉落汇总!$C$2:$C$871,,MATCH($B28,[2]掉落汇总!$D$1:$M$1)),[2]掉落汇总!$A$2:$A$871,I$1,[2]掉落汇总!$C$2:$C$871,$Q$1)+SUMIFS(OFFSET([2]掉落汇总!$C$2:$C$871,,MATCH($B28,[2]掉落汇总!$D$1:$M$1)),[2]掉落汇总!$A$2:$A$871,I$1,[2]掉落汇总!$C$2:$C$871,$Q$2)/$Q$3)*宝箱投放计算!H28</f>
        <v>0</v>
      </c>
      <c r="J28">
        <f ca="1">(SUMIFS(OFFSET([2]掉落汇总!$C$2:$C$871,,MATCH($B28,[2]掉落汇总!$D$1:$M$1)),[2]掉落汇总!$A$2:$A$871,J$1,[2]掉落汇总!$C$2:$C$871,$Q$1)+SUMIFS(OFFSET([2]掉落汇总!$C$2:$C$871,,MATCH($B28,[2]掉落汇总!$D$1:$M$1)),[2]掉落汇总!$A$2:$A$871,J$1,[2]掉落汇总!$C$2:$C$871,$Q$2)/$Q$3)*宝箱投放计算!I28</f>
        <v>0</v>
      </c>
      <c r="K28">
        <f ca="1">(SUMIFS(OFFSET([2]掉落汇总!$C$2:$C$871,,MATCH($B28,[2]掉落汇总!$D$1:$M$1)),[2]掉落汇总!$A$2:$A$871,K$1,[2]掉落汇总!$C$2:$C$871,$Q$1)+SUMIFS(OFFSET([2]掉落汇总!$C$2:$C$871,,MATCH($B28,[2]掉落汇总!$D$1:$M$1)),[2]掉落汇总!$A$2:$A$871,K$1,[2]掉落汇总!$C$2:$C$871,$Q$2)/$Q$3)*宝箱投放计算!J28</f>
        <v>0</v>
      </c>
      <c r="L28">
        <f ca="1">(SUMIFS(OFFSET([2]掉落汇总!$C$2:$C$871,,MATCH($B28,[2]掉落汇总!$D$1:$M$1)),[2]掉落汇总!$A$2:$A$871,L$1,[2]掉落汇总!$C$2:$C$871,$Q$1)+SUMIFS(OFFSET([2]掉落汇总!$C$2:$C$871,,MATCH($B28,[2]掉落汇总!$D$1:$M$1)),[2]掉落汇总!$A$2:$A$871,L$1,[2]掉落汇总!$C$2:$C$871,$Q$2)/$Q$3)*宝箱投放计算!K28</f>
        <v>0.18921788368526599</v>
      </c>
      <c r="M28">
        <f ca="1">(SUMIFS(OFFSET([2]掉落汇总!$C$2:$C$871,,MATCH($B28,[2]掉落汇总!$D$1:$M$1)),[2]掉落汇总!$A$2:$A$871,M$1,[2]掉落汇总!$C$2:$C$871,$Q$1)+SUMIFS(OFFSET([2]掉落汇总!$C$2:$C$871,,MATCH($B28,[2]掉落汇总!$D$1:$M$1)),[2]掉落汇总!$A$2:$A$871,M$1,[2]掉落汇总!$C$2:$C$871,$Q$2)/$Q$3)*宝箱投放计算!L28</f>
        <v>0.19457698126381945</v>
      </c>
      <c r="N28">
        <f ca="1">(SUMIFS(OFFSET([2]掉落汇总!$C$2:$C$871,,MATCH($B28,[2]掉落汇总!$D$1:$M$1)),[2]掉落汇总!$A$2:$A$871,N$1,[2]掉落汇总!$C$2:$C$871,$Q$1)+SUMIFS(OFFSET([2]掉落汇总!$C$2:$C$871,,MATCH($B28,[2]掉落汇总!$D$1:$M$1)),[2]掉落汇总!$A$2:$A$871,N$1,[2]掉落汇总!$C$2:$C$871,$Q$2)/$Q$3)*宝箱投放计算!M28</f>
        <v>4.4258667322350648E-2</v>
      </c>
      <c r="O28">
        <f ca="1">(SUMIFS(OFFSET([2]掉落汇总!$C$2:$C$871,,MATCH($B28,[2]掉落汇总!$D$1:$M$1)),[2]掉落汇总!$A$2:$A$871,O$1,[2]掉落汇总!$C$2:$C$871,$Q$1)+SUMIFS(OFFSET([2]掉落汇总!$C$2:$C$871,,MATCH($B28,[2]掉落汇总!$D$1:$M$1)),[2]掉落汇总!$A$2:$A$871,O$1,[2]掉落汇总!$C$2:$C$871,$Q$2)/$Q$3)*宝箱投放计算!N28</f>
        <v>9.1281046504927091E-2</v>
      </c>
    </row>
    <row r="29" spans="1:15" x14ac:dyDescent="0.2">
      <c r="A29">
        <f>玩家成长时间线!A29</f>
        <v>28</v>
      </c>
      <c r="B29">
        <f>玩家成长时间线!B29</f>
        <v>7</v>
      </c>
      <c r="C29">
        <f ca="1">SUM($D$2:D29)</f>
        <v>11.681175351020665</v>
      </c>
      <c r="D29">
        <f t="shared" ca="1" si="0"/>
        <v>1.2210833129337721</v>
      </c>
      <c r="E29">
        <f ca="1">(SUMIFS(OFFSET([2]掉落汇总!$C$2:$C$871,,MATCH($B29,[2]掉落汇总!$D$1:$M$1)),[2]掉落汇总!$A$2:$A$871,E$1,[2]掉落汇总!$C$2:$C$871,$Q$1)+SUMIFS(OFFSET([2]掉落汇总!$C$2:$C$871,,MATCH($B29,[2]掉落汇总!$D$1:$M$1)),[2]掉落汇总!$A$2:$A$871,E$1,[2]掉落汇总!$C$2:$C$871,$Q$2)/$Q$3)*宝箱投放计算!D29</f>
        <v>0.2370327272727272</v>
      </c>
      <c r="F29">
        <f ca="1">(SUMIFS(OFFSET([2]掉落汇总!$C$2:$C$871,,MATCH($B29,[2]掉落汇总!$D$1:$M$1)),[2]掉落汇总!$A$2:$A$871,F$1,[2]掉落汇总!$C$2:$C$871,$Q$1)+SUMIFS(OFFSET([2]掉落汇总!$C$2:$C$871,,MATCH($B29,[2]掉落汇总!$D$1:$M$1)),[2]掉落汇总!$A$2:$A$871,F$1,[2]掉落汇总!$C$2:$C$871,$Q$2)/$Q$3)*宝箱投放计算!E29</f>
        <v>0.46471600688468184</v>
      </c>
      <c r="G29">
        <f ca="1">(SUMIFS(OFFSET([2]掉落汇总!$C$2:$C$871,,MATCH($B29,[2]掉落汇总!$D$1:$M$1)),[2]掉落汇总!$A$2:$A$871,G$1,[2]掉落汇总!$C$2:$C$871,$Q$1)+SUMIFS(OFFSET([2]掉落汇总!$C$2:$C$871,,MATCH($B29,[2]掉落汇总!$D$1:$M$1)),[2]掉落汇总!$A$2:$A$871,G$1,[2]掉落汇总!$C$2:$C$871,$Q$2)/$Q$3)*宝箱投放计算!F29</f>
        <v>0</v>
      </c>
      <c r="H29">
        <f ca="1">(SUMIFS(OFFSET([2]掉落汇总!$C$2:$C$871,,MATCH($B29,[2]掉落汇总!$D$1:$M$1)),[2]掉落汇总!$A$2:$A$871,H$1,[2]掉落汇总!$C$2:$C$871,$Q$1)+SUMIFS(OFFSET([2]掉落汇总!$C$2:$C$871,,MATCH($B29,[2]掉落汇总!$D$1:$M$1)),[2]掉落汇总!$A$2:$A$871,H$1,[2]掉落汇总!$C$2:$C$871,$Q$2)/$Q$3)*宝箱投放计算!G29</f>
        <v>0</v>
      </c>
      <c r="I29">
        <f ca="1">(SUMIFS(OFFSET([2]掉落汇总!$C$2:$C$871,,MATCH($B29,[2]掉落汇总!$D$1:$M$1)),[2]掉落汇总!$A$2:$A$871,I$1,[2]掉落汇总!$C$2:$C$871,$Q$1)+SUMIFS(OFFSET([2]掉落汇总!$C$2:$C$871,,MATCH($B29,[2]掉落汇总!$D$1:$M$1)),[2]掉落汇总!$A$2:$A$871,I$1,[2]掉落汇总!$C$2:$C$871,$Q$2)/$Q$3)*宝箱投放计算!H29</f>
        <v>0</v>
      </c>
      <c r="J29">
        <f ca="1">(SUMIFS(OFFSET([2]掉落汇总!$C$2:$C$871,,MATCH($B29,[2]掉落汇总!$D$1:$M$1)),[2]掉落汇总!$A$2:$A$871,J$1,[2]掉落汇总!$C$2:$C$871,$Q$1)+SUMIFS(OFFSET([2]掉落汇总!$C$2:$C$871,,MATCH($B29,[2]掉落汇总!$D$1:$M$1)),[2]掉落汇总!$A$2:$A$871,J$1,[2]掉落汇总!$C$2:$C$871,$Q$2)/$Q$3)*宝箱投放计算!I29</f>
        <v>0</v>
      </c>
      <c r="K29">
        <f ca="1">(SUMIFS(OFFSET([2]掉落汇总!$C$2:$C$871,,MATCH($B29,[2]掉落汇总!$D$1:$M$1)),[2]掉落汇总!$A$2:$A$871,K$1,[2]掉落汇总!$C$2:$C$871,$Q$1)+SUMIFS(OFFSET([2]掉落汇总!$C$2:$C$871,,MATCH($B29,[2]掉落汇总!$D$1:$M$1)),[2]掉落汇总!$A$2:$A$871,K$1,[2]掉落汇总!$C$2:$C$871,$Q$2)/$Q$3)*宝箱投放计算!J29</f>
        <v>0</v>
      </c>
      <c r="L29">
        <f ca="1">(SUMIFS(OFFSET([2]掉落汇总!$C$2:$C$871,,MATCH($B29,[2]掉落汇总!$D$1:$M$1)),[2]掉落汇总!$A$2:$A$871,L$1,[2]掉落汇总!$C$2:$C$871,$Q$1)+SUMIFS(OFFSET([2]掉落汇总!$C$2:$C$871,,MATCH($B29,[2]掉落汇总!$D$1:$M$1)),[2]掉落汇总!$A$2:$A$871,L$1,[2]掉落汇总!$C$2:$C$871,$Q$2)/$Q$3)*宝箱投放计算!K29</f>
        <v>0.18921788368526599</v>
      </c>
      <c r="M29">
        <f ca="1">(SUMIFS(OFFSET([2]掉落汇总!$C$2:$C$871,,MATCH($B29,[2]掉落汇总!$D$1:$M$1)),[2]掉落汇总!$A$2:$A$871,M$1,[2]掉落汇总!$C$2:$C$871,$Q$1)+SUMIFS(OFFSET([2]掉落汇总!$C$2:$C$871,,MATCH($B29,[2]掉落汇总!$D$1:$M$1)),[2]掉落汇总!$A$2:$A$871,M$1,[2]掉落汇总!$C$2:$C$871,$Q$2)/$Q$3)*宝箱投放计算!L29</f>
        <v>0.19457698126381945</v>
      </c>
      <c r="N29">
        <f ca="1">(SUMIFS(OFFSET([2]掉落汇总!$C$2:$C$871,,MATCH($B29,[2]掉落汇总!$D$1:$M$1)),[2]掉落汇总!$A$2:$A$871,N$1,[2]掉落汇总!$C$2:$C$871,$Q$1)+SUMIFS(OFFSET([2]掉落汇总!$C$2:$C$871,,MATCH($B29,[2]掉落汇总!$D$1:$M$1)),[2]掉落汇总!$A$2:$A$871,N$1,[2]掉落汇总!$C$2:$C$871,$Q$2)/$Q$3)*宝箱投放计算!M29</f>
        <v>4.4258667322350648E-2</v>
      </c>
      <c r="O29">
        <f ca="1">(SUMIFS(OFFSET([2]掉落汇总!$C$2:$C$871,,MATCH($B29,[2]掉落汇总!$D$1:$M$1)),[2]掉落汇总!$A$2:$A$871,O$1,[2]掉落汇总!$C$2:$C$871,$Q$1)+SUMIFS(OFFSET([2]掉落汇总!$C$2:$C$871,,MATCH($B29,[2]掉落汇总!$D$1:$M$1)),[2]掉落汇总!$A$2:$A$871,O$1,[2]掉落汇总!$C$2:$C$871,$Q$2)/$Q$3)*宝箱投放计算!N29</f>
        <v>9.1281046504927091E-2</v>
      </c>
    </row>
    <row r="30" spans="1:15" x14ac:dyDescent="0.2">
      <c r="A30">
        <f>玩家成长时间线!A30</f>
        <v>29</v>
      </c>
      <c r="B30">
        <f>玩家成长时间线!B30</f>
        <v>7</v>
      </c>
      <c r="C30">
        <f ca="1">SUM($D$2:D30)</f>
        <v>12.872804118499891</v>
      </c>
      <c r="D30">
        <f t="shared" ca="1" si="0"/>
        <v>1.1916287674792267</v>
      </c>
      <c r="E30">
        <f ca="1">(SUMIFS(OFFSET([2]掉落汇总!$C$2:$C$871,,MATCH($B30,[2]掉落汇总!$D$1:$M$1)),[2]掉落汇总!$A$2:$A$871,E$1,[2]掉落汇总!$C$2:$C$871,$Q$1)+SUMIFS(OFFSET([2]掉落汇总!$C$2:$C$871,,MATCH($B30,[2]掉落汇总!$D$1:$M$1)),[2]掉落汇总!$A$2:$A$871,E$1,[2]掉落汇总!$C$2:$C$871,$Q$2)/$Q$3)*宝箱投放计算!D30</f>
        <v>0.20757818181818177</v>
      </c>
      <c r="F30">
        <f ca="1">(SUMIFS(OFFSET([2]掉落汇总!$C$2:$C$871,,MATCH($B30,[2]掉落汇总!$D$1:$M$1)),[2]掉落汇总!$A$2:$A$871,F$1,[2]掉落汇总!$C$2:$C$871,$Q$1)+SUMIFS(OFFSET([2]掉落汇总!$C$2:$C$871,,MATCH($B30,[2]掉落汇总!$D$1:$M$1)),[2]掉落汇总!$A$2:$A$871,F$1,[2]掉落汇总!$C$2:$C$871,$Q$2)/$Q$3)*宝箱投放计算!E30</f>
        <v>0.46471600688468184</v>
      </c>
      <c r="G30">
        <f ca="1">(SUMIFS(OFFSET([2]掉落汇总!$C$2:$C$871,,MATCH($B30,[2]掉落汇总!$D$1:$M$1)),[2]掉落汇总!$A$2:$A$871,G$1,[2]掉落汇总!$C$2:$C$871,$Q$1)+SUMIFS(OFFSET([2]掉落汇总!$C$2:$C$871,,MATCH($B30,[2]掉落汇总!$D$1:$M$1)),[2]掉落汇总!$A$2:$A$871,G$1,[2]掉落汇总!$C$2:$C$871,$Q$2)/$Q$3)*宝箱投放计算!F30</f>
        <v>0</v>
      </c>
      <c r="H30">
        <f ca="1">(SUMIFS(OFFSET([2]掉落汇总!$C$2:$C$871,,MATCH($B30,[2]掉落汇总!$D$1:$M$1)),[2]掉落汇总!$A$2:$A$871,H$1,[2]掉落汇总!$C$2:$C$871,$Q$1)+SUMIFS(OFFSET([2]掉落汇总!$C$2:$C$871,,MATCH($B30,[2]掉落汇总!$D$1:$M$1)),[2]掉落汇总!$A$2:$A$871,H$1,[2]掉落汇总!$C$2:$C$871,$Q$2)/$Q$3)*宝箱投放计算!G30</f>
        <v>0</v>
      </c>
      <c r="I30">
        <f ca="1">(SUMIFS(OFFSET([2]掉落汇总!$C$2:$C$871,,MATCH($B30,[2]掉落汇总!$D$1:$M$1)),[2]掉落汇总!$A$2:$A$871,I$1,[2]掉落汇总!$C$2:$C$871,$Q$1)+SUMIFS(OFFSET([2]掉落汇总!$C$2:$C$871,,MATCH($B30,[2]掉落汇总!$D$1:$M$1)),[2]掉落汇总!$A$2:$A$871,I$1,[2]掉落汇总!$C$2:$C$871,$Q$2)/$Q$3)*宝箱投放计算!H30</f>
        <v>0</v>
      </c>
      <c r="J30">
        <f ca="1">(SUMIFS(OFFSET([2]掉落汇总!$C$2:$C$871,,MATCH($B30,[2]掉落汇总!$D$1:$M$1)),[2]掉落汇总!$A$2:$A$871,J$1,[2]掉落汇总!$C$2:$C$871,$Q$1)+SUMIFS(OFFSET([2]掉落汇总!$C$2:$C$871,,MATCH($B30,[2]掉落汇总!$D$1:$M$1)),[2]掉落汇总!$A$2:$A$871,J$1,[2]掉落汇总!$C$2:$C$871,$Q$2)/$Q$3)*宝箱投放计算!I30</f>
        <v>0</v>
      </c>
      <c r="K30">
        <f ca="1">(SUMIFS(OFFSET([2]掉落汇总!$C$2:$C$871,,MATCH($B30,[2]掉落汇总!$D$1:$M$1)),[2]掉落汇总!$A$2:$A$871,K$1,[2]掉落汇总!$C$2:$C$871,$Q$1)+SUMIFS(OFFSET([2]掉落汇总!$C$2:$C$871,,MATCH($B30,[2]掉落汇总!$D$1:$M$1)),[2]掉落汇总!$A$2:$A$871,K$1,[2]掉落汇总!$C$2:$C$871,$Q$2)/$Q$3)*宝箱投放计算!J30</f>
        <v>0</v>
      </c>
      <c r="L30">
        <f ca="1">(SUMIFS(OFFSET([2]掉落汇总!$C$2:$C$871,,MATCH($B30,[2]掉落汇总!$D$1:$M$1)),[2]掉落汇总!$A$2:$A$871,L$1,[2]掉落汇总!$C$2:$C$871,$Q$1)+SUMIFS(OFFSET([2]掉落汇总!$C$2:$C$871,,MATCH($B30,[2]掉落汇总!$D$1:$M$1)),[2]掉落汇总!$A$2:$A$871,L$1,[2]掉落汇总!$C$2:$C$871,$Q$2)/$Q$3)*宝箱投放计算!K30</f>
        <v>0.18921788368526599</v>
      </c>
      <c r="M30">
        <f ca="1">(SUMIFS(OFFSET([2]掉落汇总!$C$2:$C$871,,MATCH($B30,[2]掉落汇总!$D$1:$M$1)),[2]掉落汇总!$A$2:$A$871,M$1,[2]掉落汇总!$C$2:$C$871,$Q$1)+SUMIFS(OFFSET([2]掉落汇总!$C$2:$C$871,,MATCH($B30,[2]掉落汇总!$D$1:$M$1)),[2]掉落汇总!$A$2:$A$871,M$1,[2]掉落汇总!$C$2:$C$871,$Q$2)/$Q$3)*宝箱投放计算!L30</f>
        <v>0.19457698126381945</v>
      </c>
      <c r="N30">
        <f ca="1">(SUMIFS(OFFSET([2]掉落汇总!$C$2:$C$871,,MATCH($B30,[2]掉落汇总!$D$1:$M$1)),[2]掉落汇总!$A$2:$A$871,N$1,[2]掉落汇总!$C$2:$C$871,$Q$1)+SUMIFS(OFFSET([2]掉落汇总!$C$2:$C$871,,MATCH($B30,[2]掉落汇总!$D$1:$M$1)),[2]掉落汇总!$A$2:$A$871,N$1,[2]掉落汇总!$C$2:$C$871,$Q$2)/$Q$3)*宝箱投放计算!M30</f>
        <v>4.4258667322350648E-2</v>
      </c>
      <c r="O30">
        <f ca="1">(SUMIFS(OFFSET([2]掉落汇总!$C$2:$C$871,,MATCH($B30,[2]掉落汇总!$D$1:$M$1)),[2]掉落汇总!$A$2:$A$871,O$1,[2]掉落汇总!$C$2:$C$871,$Q$1)+SUMIFS(OFFSET([2]掉落汇总!$C$2:$C$871,,MATCH($B30,[2]掉落汇总!$D$1:$M$1)),[2]掉落汇总!$A$2:$A$871,O$1,[2]掉落汇总!$C$2:$C$871,$Q$2)/$Q$3)*宝箱投放计算!N30</f>
        <v>9.1281046504927091E-2</v>
      </c>
    </row>
    <row r="31" spans="1:15" x14ac:dyDescent="0.2">
      <c r="A31">
        <f>玩家成长时间线!A31</f>
        <v>30</v>
      </c>
      <c r="B31">
        <f>玩家成长时间线!B31</f>
        <v>7</v>
      </c>
      <c r="C31">
        <f ca="1">SUM($D$2:D31)</f>
        <v>15.195095987583397</v>
      </c>
      <c r="D31">
        <f t="shared" ca="1" si="0"/>
        <v>2.322291869083505</v>
      </c>
      <c r="E31">
        <f ca="1">(SUMIFS(OFFSET([2]掉落汇总!$C$2:$C$871,,MATCH($B31,[2]掉落汇总!$D$1:$M$1)),[2]掉落汇总!$A$2:$A$871,E$1,[2]掉落汇总!$C$2:$C$871,$Q$1)+SUMIFS(OFFSET([2]掉落汇总!$C$2:$C$871,,MATCH($B31,[2]掉落汇总!$D$1:$M$1)),[2]掉落汇总!$A$2:$A$871,E$1,[2]掉落汇总!$C$2:$C$871,$Q$2)/$Q$3)*宝箱投放计算!D31</f>
        <v>0.21412363636363632</v>
      </c>
      <c r="F31">
        <f ca="1">(SUMIFS(OFFSET([2]掉落汇总!$C$2:$C$871,,MATCH($B31,[2]掉落汇总!$D$1:$M$1)),[2]掉落汇总!$A$2:$A$871,F$1,[2]掉落汇总!$C$2:$C$871,$Q$1)+SUMIFS(OFFSET([2]掉落汇总!$C$2:$C$871,,MATCH($B31,[2]掉落汇总!$D$1:$M$1)),[2]掉落汇总!$A$2:$A$871,F$1,[2]掉落汇总!$C$2:$C$871,$Q$2)/$Q$3)*宝箱投放计算!E31</f>
        <v>0.46471600688468184</v>
      </c>
      <c r="G31">
        <f ca="1">(SUMIFS(OFFSET([2]掉落汇总!$C$2:$C$871,,MATCH($B31,[2]掉落汇总!$D$1:$M$1)),[2]掉落汇总!$A$2:$A$871,G$1,[2]掉落汇总!$C$2:$C$871,$Q$1)+SUMIFS(OFFSET([2]掉落汇总!$C$2:$C$871,,MATCH($B31,[2]掉落汇总!$D$1:$M$1)),[2]掉落汇总!$A$2:$A$871,G$1,[2]掉落汇总!$C$2:$C$871,$Q$2)/$Q$3)*宝箱投放计算!F31</f>
        <v>0</v>
      </c>
      <c r="H31">
        <f ca="1">(SUMIFS(OFFSET([2]掉落汇总!$C$2:$C$871,,MATCH($B31,[2]掉落汇总!$D$1:$M$1)),[2]掉落汇总!$A$2:$A$871,H$1,[2]掉落汇总!$C$2:$C$871,$Q$1)+SUMIFS(OFFSET([2]掉落汇总!$C$2:$C$871,,MATCH($B31,[2]掉落汇总!$D$1:$M$1)),[2]掉落汇总!$A$2:$A$871,H$1,[2]掉落汇总!$C$2:$C$871,$Q$2)/$Q$3)*宝箱投放计算!G31</f>
        <v>0</v>
      </c>
      <c r="I31">
        <f ca="1">(SUMIFS(OFFSET([2]掉落汇总!$C$2:$C$871,,MATCH($B31,[2]掉落汇总!$D$1:$M$1)),[2]掉落汇总!$A$2:$A$871,I$1,[2]掉落汇总!$C$2:$C$871,$Q$1)+SUMIFS(OFFSET([2]掉落汇总!$C$2:$C$871,,MATCH($B31,[2]掉落汇总!$D$1:$M$1)),[2]掉落汇总!$A$2:$A$871,I$1,[2]掉落汇总!$C$2:$C$871,$Q$2)/$Q$3)*宝箱投放计算!H31</f>
        <v>0</v>
      </c>
      <c r="J31">
        <f ca="1">(SUMIFS(OFFSET([2]掉落汇总!$C$2:$C$871,,MATCH($B31,[2]掉落汇总!$D$1:$M$1)),[2]掉落汇总!$A$2:$A$871,J$1,[2]掉落汇总!$C$2:$C$871,$Q$1)+SUMIFS(OFFSET([2]掉落汇总!$C$2:$C$871,,MATCH($B31,[2]掉落汇总!$D$1:$M$1)),[2]掉落汇总!$A$2:$A$871,J$1,[2]掉落汇总!$C$2:$C$871,$Q$2)/$Q$3)*宝箱投放计算!I31</f>
        <v>1.1241176470588234</v>
      </c>
      <c r="K31">
        <f ca="1">(SUMIFS(OFFSET([2]掉落汇总!$C$2:$C$871,,MATCH($B31,[2]掉落汇总!$D$1:$M$1)),[2]掉落汇总!$A$2:$A$871,K$1,[2]掉落汇总!$C$2:$C$871,$Q$1)+SUMIFS(OFFSET([2]掉落汇总!$C$2:$C$871,,MATCH($B31,[2]掉落汇总!$D$1:$M$1)),[2]掉落汇总!$A$2:$A$871,K$1,[2]掉落汇总!$C$2:$C$871,$Q$2)/$Q$3)*宝箱投放计算!J31</f>
        <v>0</v>
      </c>
      <c r="L31">
        <f ca="1">(SUMIFS(OFFSET([2]掉落汇总!$C$2:$C$871,,MATCH($B31,[2]掉落汇总!$D$1:$M$1)),[2]掉落汇总!$A$2:$A$871,L$1,[2]掉落汇总!$C$2:$C$871,$Q$1)+SUMIFS(OFFSET([2]掉落汇总!$C$2:$C$871,,MATCH($B31,[2]掉落汇总!$D$1:$M$1)),[2]掉落汇总!$A$2:$A$871,L$1,[2]掉落汇总!$C$2:$C$871,$Q$2)/$Q$3)*宝箱投放计算!K31</f>
        <v>0.18921788368526599</v>
      </c>
      <c r="M31">
        <f ca="1">(SUMIFS(OFFSET([2]掉落汇总!$C$2:$C$871,,MATCH($B31,[2]掉落汇总!$D$1:$M$1)),[2]掉落汇总!$A$2:$A$871,M$1,[2]掉落汇总!$C$2:$C$871,$Q$1)+SUMIFS(OFFSET([2]掉落汇总!$C$2:$C$871,,MATCH($B31,[2]掉落汇总!$D$1:$M$1)),[2]掉落汇总!$A$2:$A$871,M$1,[2]掉落汇总!$C$2:$C$871,$Q$2)/$Q$3)*宝箱投放计算!L31</f>
        <v>0.19457698126381945</v>
      </c>
      <c r="N31">
        <f ca="1">(SUMIFS(OFFSET([2]掉落汇总!$C$2:$C$871,,MATCH($B31,[2]掉落汇总!$D$1:$M$1)),[2]掉落汇总!$A$2:$A$871,N$1,[2]掉落汇总!$C$2:$C$871,$Q$1)+SUMIFS(OFFSET([2]掉落汇总!$C$2:$C$871,,MATCH($B31,[2]掉落汇总!$D$1:$M$1)),[2]掉落汇总!$A$2:$A$871,N$1,[2]掉落汇总!$C$2:$C$871,$Q$2)/$Q$3)*宝箱投放计算!M31</f>
        <v>4.4258667322350648E-2</v>
      </c>
      <c r="O31">
        <f ca="1">(SUMIFS(OFFSET([2]掉落汇总!$C$2:$C$871,,MATCH($B31,[2]掉落汇总!$D$1:$M$1)),[2]掉落汇总!$A$2:$A$871,O$1,[2]掉落汇总!$C$2:$C$871,$Q$1)+SUMIFS(OFFSET([2]掉落汇总!$C$2:$C$871,,MATCH($B31,[2]掉落汇总!$D$1:$M$1)),[2]掉落汇总!$A$2:$A$871,O$1,[2]掉落汇总!$C$2:$C$871,$Q$2)/$Q$3)*宝箱投放计算!N31</f>
        <v>9.1281046504927091E-2</v>
      </c>
    </row>
    <row r="32" spans="1:15" x14ac:dyDescent="0.2">
      <c r="A32">
        <f>玩家成长时间线!A32</f>
        <v>31</v>
      </c>
      <c r="B32">
        <f>玩家成长时间线!B32</f>
        <v>8</v>
      </c>
      <c r="C32">
        <f ca="1">SUM($D$2:D32)</f>
        <v>17.790258342212123</v>
      </c>
      <c r="D32">
        <f t="shared" ca="1" si="0"/>
        <v>2.5951623546287257</v>
      </c>
      <c r="E32">
        <f ca="1">(SUMIFS(OFFSET([2]掉落汇总!$C$2:$C$871,,MATCH($B32,[2]掉落汇总!$D$1:$M$1)),[2]掉落汇总!$A$2:$A$871,E$1,[2]掉落汇总!$C$2:$C$871,$Q$1)+SUMIFS(OFFSET([2]掉落汇总!$C$2:$C$871,,MATCH($B32,[2]掉落汇总!$D$1:$M$1)),[2]掉落汇总!$A$2:$A$871,E$1,[2]掉落汇总!$C$2:$C$871,$Q$2)/$Q$3)*宝箱投放计算!D32</f>
        <v>0.39336923076923064</v>
      </c>
      <c r="F32">
        <f ca="1">(SUMIFS(OFFSET([2]掉落汇总!$C$2:$C$871,,MATCH($B32,[2]掉落汇总!$D$1:$M$1)),[2]掉落汇总!$A$2:$A$871,F$1,[2]掉落汇总!$C$2:$C$871,$Q$1)+SUMIFS(OFFSET([2]掉落汇总!$C$2:$C$871,,MATCH($B32,[2]掉落汇总!$D$1:$M$1)),[2]掉落汇总!$A$2:$A$871,F$1,[2]掉落汇总!$C$2:$C$871,$Q$2)/$Q$3)*宝箱投放计算!E32</f>
        <v>0.55765920826161819</v>
      </c>
      <c r="G32">
        <f ca="1">(SUMIFS(OFFSET([2]掉落汇总!$C$2:$C$871,,MATCH($B32,[2]掉落汇总!$D$1:$M$1)),[2]掉落汇总!$A$2:$A$871,G$1,[2]掉落汇总!$C$2:$C$871,$Q$1)+SUMIFS(OFFSET([2]掉落汇总!$C$2:$C$871,,MATCH($B32,[2]掉落汇总!$D$1:$M$1)),[2]掉落汇总!$A$2:$A$871,G$1,[2]掉落汇总!$C$2:$C$871,$Q$2)/$Q$3)*宝箱投放计算!F32</f>
        <v>0</v>
      </c>
      <c r="H32">
        <f ca="1">(SUMIFS(OFFSET([2]掉落汇总!$C$2:$C$871,,MATCH($B32,[2]掉落汇总!$D$1:$M$1)),[2]掉落汇总!$A$2:$A$871,H$1,[2]掉落汇总!$C$2:$C$871,$Q$1)+SUMIFS(OFFSET([2]掉落汇总!$C$2:$C$871,,MATCH($B32,[2]掉落汇总!$D$1:$M$1)),[2]掉落汇总!$A$2:$A$871,H$1,[2]掉落汇总!$C$2:$C$871,$Q$2)/$Q$3)*宝箱投放计算!G32</f>
        <v>0</v>
      </c>
      <c r="I32">
        <f ca="1">(SUMIFS(OFFSET([2]掉落汇总!$C$2:$C$871,,MATCH($B32,[2]掉落汇总!$D$1:$M$1)),[2]掉落汇总!$A$2:$A$871,I$1,[2]掉落汇总!$C$2:$C$871,$Q$1)+SUMIFS(OFFSET([2]掉落汇总!$C$2:$C$871,,MATCH($B32,[2]掉落汇总!$D$1:$M$1)),[2]掉落汇总!$A$2:$A$871,I$1,[2]掉落汇总!$C$2:$C$871,$Q$2)/$Q$3)*宝箱投放计算!H32</f>
        <v>0</v>
      </c>
      <c r="J32">
        <f ca="1">(SUMIFS(OFFSET([2]掉落汇总!$C$2:$C$871,,MATCH($B32,[2]掉落汇总!$D$1:$M$1)),[2]掉落汇总!$A$2:$A$871,J$1,[2]掉落汇总!$C$2:$C$871,$Q$1)+SUMIFS(OFFSET([2]掉落汇总!$C$2:$C$871,,MATCH($B32,[2]掉落汇总!$D$1:$M$1)),[2]掉落汇总!$A$2:$A$871,J$1,[2]掉落汇总!$C$2:$C$871,$Q$2)/$Q$3)*宝箱投放计算!I32</f>
        <v>1.1241176470588234</v>
      </c>
      <c r="K32">
        <f ca="1">(SUMIFS(OFFSET([2]掉落汇总!$C$2:$C$871,,MATCH($B32,[2]掉落汇总!$D$1:$M$1)),[2]掉落汇总!$A$2:$A$871,K$1,[2]掉落汇总!$C$2:$C$871,$Q$1)+SUMIFS(OFFSET([2]掉落汇总!$C$2:$C$871,,MATCH($B32,[2]掉落汇总!$D$1:$M$1)),[2]掉落汇总!$A$2:$A$871,K$1,[2]掉落汇总!$C$2:$C$871,$Q$2)/$Q$3)*宝箱投放计算!J32</f>
        <v>0</v>
      </c>
      <c r="L32">
        <f ca="1">(SUMIFS(OFFSET([2]掉落汇总!$C$2:$C$871,,MATCH($B32,[2]掉落汇总!$D$1:$M$1)),[2]掉落汇总!$A$2:$A$871,L$1,[2]掉落汇总!$C$2:$C$871,$Q$1)+SUMIFS(OFFSET([2]掉落汇总!$C$2:$C$871,,MATCH($B32,[2]掉落汇总!$D$1:$M$1)),[2]掉落汇总!$A$2:$A$871,L$1,[2]掉落汇总!$C$2:$C$871,$Q$2)/$Q$3)*宝箱投放计算!K32</f>
        <v>0.18921788368526599</v>
      </c>
      <c r="M32">
        <f ca="1">(SUMIFS(OFFSET([2]掉落汇总!$C$2:$C$871,,MATCH($B32,[2]掉落汇总!$D$1:$M$1)),[2]掉落汇总!$A$2:$A$871,M$1,[2]掉落汇总!$C$2:$C$871,$Q$1)+SUMIFS(OFFSET([2]掉落汇总!$C$2:$C$871,,MATCH($B32,[2]掉落汇总!$D$1:$M$1)),[2]掉落汇总!$A$2:$A$871,M$1,[2]掉落汇总!$C$2:$C$871,$Q$2)/$Q$3)*宝箱投放计算!L32</f>
        <v>0.1952586710265094</v>
      </c>
      <c r="N32">
        <f ca="1">(SUMIFS(OFFSET([2]掉落汇总!$C$2:$C$871,,MATCH($B32,[2]掉落汇总!$D$1:$M$1)),[2]掉落汇总!$A$2:$A$871,N$1,[2]掉落汇总!$C$2:$C$871,$Q$1)+SUMIFS(OFFSET([2]掉落汇总!$C$2:$C$871,,MATCH($B32,[2]掉落汇总!$D$1:$M$1)),[2]掉落汇总!$A$2:$A$871,N$1,[2]掉落汇总!$C$2:$C$871,$Q$2)/$Q$3)*宝箱投放计算!M32</f>
        <v>4.4258667322350648E-2</v>
      </c>
      <c r="O32">
        <f ca="1">(SUMIFS(OFFSET([2]掉落汇总!$C$2:$C$871,,MATCH($B32,[2]掉落汇总!$D$1:$M$1)),[2]掉落汇总!$A$2:$A$871,O$1,[2]掉落汇总!$C$2:$C$871,$Q$1)+SUMIFS(OFFSET([2]掉落汇总!$C$2:$C$871,,MATCH($B32,[2]掉落汇总!$D$1:$M$1)),[2]掉落汇总!$A$2:$A$871,O$1,[2]掉落汇总!$C$2:$C$871,$Q$2)/$Q$3)*宝箱投放计算!N32</f>
        <v>9.1281046504927091E-2</v>
      </c>
    </row>
    <row r="33" spans="1:15" x14ac:dyDescent="0.2">
      <c r="A33">
        <f>玩家成长时间线!A33</f>
        <v>32</v>
      </c>
      <c r="B33">
        <f>玩家成长时间线!B33</f>
        <v>8</v>
      </c>
      <c r="C33">
        <f ca="1">SUM($D$2:D33)</f>
        <v>19.263033819012794</v>
      </c>
      <c r="D33">
        <f t="shared" ca="1" si="0"/>
        <v>1.4727754768006713</v>
      </c>
      <c r="E33">
        <f ca="1">(SUMIFS(OFFSET([2]掉落汇总!$C$2:$C$871,,MATCH($B33,[2]掉落汇总!$D$1:$M$1)),[2]掉落汇总!$A$2:$A$871,E$1,[2]掉落汇总!$C$2:$C$871,$Q$1)+SUMIFS(OFFSET([2]掉落汇总!$C$2:$C$871,,MATCH($B33,[2]掉落汇总!$D$1:$M$1)),[2]掉落汇总!$A$2:$A$871,E$1,[2]掉落汇总!$C$2:$C$871,$Q$2)/$Q$3)*宝箱投放计算!D33</f>
        <v>0.39509999999999984</v>
      </c>
      <c r="F33">
        <f ca="1">(SUMIFS(OFFSET([2]掉落汇总!$C$2:$C$871,,MATCH($B33,[2]掉落汇总!$D$1:$M$1)),[2]掉落汇总!$A$2:$A$871,F$1,[2]掉落汇总!$C$2:$C$871,$Q$1)+SUMIFS(OFFSET([2]掉落汇总!$C$2:$C$871,,MATCH($B33,[2]掉落汇总!$D$1:$M$1)),[2]掉落汇总!$A$2:$A$871,F$1,[2]掉落汇总!$C$2:$C$871,$Q$2)/$Q$3)*宝箱投放计算!E33</f>
        <v>0.55765920826161819</v>
      </c>
      <c r="G33">
        <f ca="1">(SUMIFS(OFFSET([2]掉落汇总!$C$2:$C$871,,MATCH($B33,[2]掉落汇总!$D$1:$M$1)),[2]掉落汇总!$A$2:$A$871,G$1,[2]掉落汇总!$C$2:$C$871,$Q$1)+SUMIFS(OFFSET([2]掉落汇总!$C$2:$C$871,,MATCH($B33,[2]掉落汇总!$D$1:$M$1)),[2]掉落汇总!$A$2:$A$871,G$1,[2]掉落汇总!$C$2:$C$871,$Q$2)/$Q$3)*宝箱投放计算!F33</f>
        <v>0</v>
      </c>
      <c r="H33">
        <f ca="1">(SUMIFS(OFFSET([2]掉落汇总!$C$2:$C$871,,MATCH($B33,[2]掉落汇总!$D$1:$M$1)),[2]掉落汇总!$A$2:$A$871,H$1,[2]掉落汇总!$C$2:$C$871,$Q$1)+SUMIFS(OFFSET([2]掉落汇总!$C$2:$C$871,,MATCH($B33,[2]掉落汇总!$D$1:$M$1)),[2]掉落汇总!$A$2:$A$871,H$1,[2]掉落汇总!$C$2:$C$871,$Q$2)/$Q$3)*宝箱投放计算!G33</f>
        <v>0</v>
      </c>
      <c r="I33">
        <f ca="1">(SUMIFS(OFFSET([2]掉落汇总!$C$2:$C$871,,MATCH($B33,[2]掉落汇总!$D$1:$M$1)),[2]掉落汇总!$A$2:$A$871,I$1,[2]掉落汇总!$C$2:$C$871,$Q$1)+SUMIFS(OFFSET([2]掉落汇总!$C$2:$C$871,,MATCH($B33,[2]掉落汇总!$D$1:$M$1)),[2]掉落汇总!$A$2:$A$871,I$1,[2]掉落汇总!$C$2:$C$871,$Q$2)/$Q$3)*宝箱投放计算!H33</f>
        <v>0</v>
      </c>
      <c r="J33">
        <f ca="1">(SUMIFS(OFFSET([2]掉落汇总!$C$2:$C$871,,MATCH($B33,[2]掉落汇总!$D$1:$M$1)),[2]掉落汇总!$A$2:$A$871,J$1,[2]掉落汇总!$C$2:$C$871,$Q$1)+SUMIFS(OFFSET([2]掉落汇总!$C$2:$C$871,,MATCH($B33,[2]掉落汇总!$D$1:$M$1)),[2]掉落汇总!$A$2:$A$871,J$1,[2]掉落汇总!$C$2:$C$871,$Q$2)/$Q$3)*宝箱投放计算!I33</f>
        <v>0</v>
      </c>
      <c r="K33">
        <f ca="1">(SUMIFS(OFFSET([2]掉落汇总!$C$2:$C$871,,MATCH($B33,[2]掉落汇总!$D$1:$M$1)),[2]掉落汇总!$A$2:$A$871,K$1,[2]掉落汇总!$C$2:$C$871,$Q$1)+SUMIFS(OFFSET([2]掉落汇总!$C$2:$C$871,,MATCH($B33,[2]掉落汇总!$D$1:$M$1)),[2]掉落汇总!$A$2:$A$871,K$1,[2]掉落汇总!$C$2:$C$871,$Q$2)/$Q$3)*宝箱投放计算!J33</f>
        <v>0</v>
      </c>
      <c r="L33">
        <f ca="1">(SUMIFS(OFFSET([2]掉落汇总!$C$2:$C$871,,MATCH($B33,[2]掉落汇总!$D$1:$M$1)),[2]掉落汇总!$A$2:$A$871,L$1,[2]掉落汇总!$C$2:$C$871,$Q$1)+SUMIFS(OFFSET([2]掉落汇总!$C$2:$C$871,,MATCH($B33,[2]掉落汇总!$D$1:$M$1)),[2]掉落汇总!$A$2:$A$871,L$1,[2]掉落汇总!$C$2:$C$871,$Q$2)/$Q$3)*宝箱投放计算!K33</f>
        <v>0.18921788368526599</v>
      </c>
      <c r="M33">
        <f ca="1">(SUMIFS(OFFSET([2]掉落汇总!$C$2:$C$871,,MATCH($B33,[2]掉落汇总!$D$1:$M$1)),[2]掉落汇总!$A$2:$A$871,M$1,[2]掉落汇总!$C$2:$C$871,$Q$1)+SUMIFS(OFFSET([2]掉落汇总!$C$2:$C$871,,MATCH($B33,[2]掉落汇总!$D$1:$M$1)),[2]掉落汇总!$A$2:$A$871,M$1,[2]掉落汇总!$C$2:$C$871,$Q$2)/$Q$3)*宝箱投放计算!L33</f>
        <v>0.1952586710265094</v>
      </c>
      <c r="N33">
        <f ca="1">(SUMIFS(OFFSET([2]掉落汇总!$C$2:$C$871,,MATCH($B33,[2]掉落汇总!$D$1:$M$1)),[2]掉落汇总!$A$2:$A$871,N$1,[2]掉落汇总!$C$2:$C$871,$Q$1)+SUMIFS(OFFSET([2]掉落汇总!$C$2:$C$871,,MATCH($B33,[2]掉落汇总!$D$1:$M$1)),[2]掉落汇总!$A$2:$A$871,N$1,[2]掉落汇总!$C$2:$C$871,$Q$2)/$Q$3)*宝箱投放计算!M33</f>
        <v>4.4258667322350648E-2</v>
      </c>
      <c r="O33">
        <f ca="1">(SUMIFS(OFFSET([2]掉落汇总!$C$2:$C$871,,MATCH($B33,[2]掉落汇总!$D$1:$M$1)),[2]掉落汇总!$A$2:$A$871,O$1,[2]掉落汇总!$C$2:$C$871,$Q$1)+SUMIFS(OFFSET([2]掉落汇总!$C$2:$C$871,,MATCH($B33,[2]掉落汇总!$D$1:$M$1)),[2]掉落汇总!$A$2:$A$871,O$1,[2]掉落汇总!$C$2:$C$871,$Q$2)/$Q$3)*宝箱投放计算!N33</f>
        <v>9.1281046504927091E-2</v>
      </c>
    </row>
    <row r="34" spans="1:15" x14ac:dyDescent="0.2">
      <c r="A34">
        <f>玩家成长时间线!A34</f>
        <v>33</v>
      </c>
      <c r="B34">
        <f>玩家成长时间线!B34</f>
        <v>8</v>
      </c>
      <c r="C34">
        <f ca="1">SUM($D$2:D34)</f>
        <v>20.754847757351925</v>
      </c>
      <c r="D34">
        <f t="shared" ca="1" si="0"/>
        <v>1.4918139383391327</v>
      </c>
      <c r="E34">
        <f ca="1">(SUMIFS(OFFSET([2]掉落汇总!$C$2:$C$871,,MATCH($B34,[2]掉落汇总!$D$1:$M$1)),[2]掉落汇总!$A$2:$A$871,E$1,[2]掉落汇总!$C$2:$C$871,$Q$1)+SUMIFS(OFFSET([2]掉落汇总!$C$2:$C$871,,MATCH($B34,[2]掉落汇总!$D$1:$M$1)),[2]掉落汇总!$A$2:$A$871,E$1,[2]掉落汇总!$C$2:$C$871,$Q$2)/$Q$3)*宝箱投放计算!D34</f>
        <v>0.41413846153846134</v>
      </c>
      <c r="F34">
        <f ca="1">(SUMIFS(OFFSET([2]掉落汇总!$C$2:$C$871,,MATCH($B34,[2]掉落汇总!$D$1:$M$1)),[2]掉落汇总!$A$2:$A$871,F$1,[2]掉落汇总!$C$2:$C$871,$Q$1)+SUMIFS(OFFSET([2]掉落汇总!$C$2:$C$871,,MATCH($B34,[2]掉落汇总!$D$1:$M$1)),[2]掉落汇总!$A$2:$A$871,F$1,[2]掉落汇总!$C$2:$C$871,$Q$2)/$Q$3)*宝箱投放计算!E34</f>
        <v>0.55765920826161819</v>
      </c>
      <c r="G34">
        <f ca="1">(SUMIFS(OFFSET([2]掉落汇总!$C$2:$C$871,,MATCH($B34,[2]掉落汇总!$D$1:$M$1)),[2]掉落汇总!$A$2:$A$871,G$1,[2]掉落汇总!$C$2:$C$871,$Q$1)+SUMIFS(OFFSET([2]掉落汇总!$C$2:$C$871,,MATCH($B34,[2]掉落汇总!$D$1:$M$1)),[2]掉落汇总!$A$2:$A$871,G$1,[2]掉落汇总!$C$2:$C$871,$Q$2)/$Q$3)*宝箱投放计算!F34</f>
        <v>0</v>
      </c>
      <c r="H34">
        <f ca="1">(SUMIFS(OFFSET([2]掉落汇总!$C$2:$C$871,,MATCH($B34,[2]掉落汇总!$D$1:$M$1)),[2]掉落汇总!$A$2:$A$871,H$1,[2]掉落汇总!$C$2:$C$871,$Q$1)+SUMIFS(OFFSET([2]掉落汇总!$C$2:$C$871,,MATCH($B34,[2]掉落汇总!$D$1:$M$1)),[2]掉落汇总!$A$2:$A$871,H$1,[2]掉落汇总!$C$2:$C$871,$Q$2)/$Q$3)*宝箱投放计算!G34</f>
        <v>0</v>
      </c>
      <c r="I34">
        <f ca="1">(SUMIFS(OFFSET([2]掉落汇总!$C$2:$C$871,,MATCH($B34,[2]掉落汇总!$D$1:$M$1)),[2]掉落汇总!$A$2:$A$871,I$1,[2]掉落汇总!$C$2:$C$871,$Q$1)+SUMIFS(OFFSET([2]掉落汇总!$C$2:$C$871,,MATCH($B34,[2]掉落汇总!$D$1:$M$1)),[2]掉落汇总!$A$2:$A$871,I$1,[2]掉落汇总!$C$2:$C$871,$Q$2)/$Q$3)*宝箱投放计算!H34</f>
        <v>0</v>
      </c>
      <c r="J34">
        <f ca="1">(SUMIFS(OFFSET([2]掉落汇总!$C$2:$C$871,,MATCH($B34,[2]掉落汇总!$D$1:$M$1)),[2]掉落汇总!$A$2:$A$871,J$1,[2]掉落汇总!$C$2:$C$871,$Q$1)+SUMIFS(OFFSET([2]掉落汇总!$C$2:$C$871,,MATCH($B34,[2]掉落汇总!$D$1:$M$1)),[2]掉落汇总!$A$2:$A$871,J$1,[2]掉落汇总!$C$2:$C$871,$Q$2)/$Q$3)*宝箱投放计算!I34</f>
        <v>0</v>
      </c>
      <c r="K34">
        <f ca="1">(SUMIFS(OFFSET([2]掉落汇总!$C$2:$C$871,,MATCH($B34,[2]掉落汇总!$D$1:$M$1)),[2]掉落汇总!$A$2:$A$871,K$1,[2]掉落汇总!$C$2:$C$871,$Q$1)+SUMIFS(OFFSET([2]掉落汇总!$C$2:$C$871,,MATCH($B34,[2]掉落汇总!$D$1:$M$1)),[2]掉落汇总!$A$2:$A$871,K$1,[2]掉落汇总!$C$2:$C$871,$Q$2)/$Q$3)*宝箱投放计算!J34</f>
        <v>0</v>
      </c>
      <c r="L34">
        <f ca="1">(SUMIFS(OFFSET([2]掉落汇总!$C$2:$C$871,,MATCH($B34,[2]掉落汇总!$D$1:$M$1)),[2]掉落汇总!$A$2:$A$871,L$1,[2]掉落汇总!$C$2:$C$871,$Q$1)+SUMIFS(OFFSET([2]掉落汇总!$C$2:$C$871,,MATCH($B34,[2]掉落汇总!$D$1:$M$1)),[2]掉落汇总!$A$2:$A$871,L$1,[2]掉落汇总!$C$2:$C$871,$Q$2)/$Q$3)*宝箱投放计算!K34</f>
        <v>0.18921788368526599</v>
      </c>
      <c r="M34">
        <f ca="1">(SUMIFS(OFFSET([2]掉落汇总!$C$2:$C$871,,MATCH($B34,[2]掉落汇总!$D$1:$M$1)),[2]掉落汇总!$A$2:$A$871,M$1,[2]掉落汇总!$C$2:$C$871,$Q$1)+SUMIFS(OFFSET([2]掉落汇总!$C$2:$C$871,,MATCH($B34,[2]掉落汇总!$D$1:$M$1)),[2]掉落汇总!$A$2:$A$871,M$1,[2]掉落汇总!$C$2:$C$871,$Q$2)/$Q$3)*宝箱投放计算!L34</f>
        <v>0.1952586710265094</v>
      </c>
      <c r="N34">
        <f ca="1">(SUMIFS(OFFSET([2]掉落汇总!$C$2:$C$871,,MATCH($B34,[2]掉落汇总!$D$1:$M$1)),[2]掉落汇总!$A$2:$A$871,N$1,[2]掉落汇总!$C$2:$C$871,$Q$1)+SUMIFS(OFFSET([2]掉落汇总!$C$2:$C$871,,MATCH($B34,[2]掉落汇总!$D$1:$M$1)),[2]掉落汇总!$A$2:$A$871,N$1,[2]掉落汇总!$C$2:$C$871,$Q$2)/$Q$3)*宝箱投放计算!M34</f>
        <v>4.4258667322350648E-2</v>
      </c>
      <c r="O34">
        <f ca="1">(SUMIFS(OFFSET([2]掉落汇总!$C$2:$C$871,,MATCH($B34,[2]掉落汇总!$D$1:$M$1)),[2]掉落汇总!$A$2:$A$871,O$1,[2]掉落汇总!$C$2:$C$871,$Q$1)+SUMIFS(OFFSET([2]掉落汇总!$C$2:$C$871,,MATCH($B34,[2]掉落汇总!$D$1:$M$1)),[2]掉落汇总!$A$2:$A$871,O$1,[2]掉落汇总!$C$2:$C$871,$Q$2)/$Q$3)*宝箱投放计算!N34</f>
        <v>9.1281046504927091E-2</v>
      </c>
    </row>
    <row r="35" spans="1:15" x14ac:dyDescent="0.2">
      <c r="A35">
        <f>玩家成长时间线!A35</f>
        <v>34</v>
      </c>
      <c r="B35">
        <f>玩家成长时间线!B35</f>
        <v>8</v>
      </c>
      <c r="C35">
        <f ca="1">SUM($D$2:D35)</f>
        <v>22.231084772614135</v>
      </c>
      <c r="D35">
        <f t="shared" ca="1" si="0"/>
        <v>1.4762370152622097</v>
      </c>
      <c r="E35">
        <f ca="1">(SUMIFS(OFFSET([2]掉落汇总!$C$2:$C$871,,MATCH($B35,[2]掉落汇总!$D$1:$M$1)),[2]掉落汇总!$A$2:$A$871,E$1,[2]掉落汇总!$C$2:$C$871,$Q$1)+SUMIFS(OFFSET([2]掉落汇总!$C$2:$C$871,,MATCH($B35,[2]掉落汇总!$D$1:$M$1)),[2]掉落汇总!$A$2:$A$871,E$1,[2]掉落汇总!$C$2:$C$871,$Q$2)/$Q$3)*宝箱投放计算!D35</f>
        <v>0.3985615384615383</v>
      </c>
      <c r="F35">
        <f ca="1">(SUMIFS(OFFSET([2]掉落汇总!$C$2:$C$871,,MATCH($B35,[2]掉落汇总!$D$1:$M$1)),[2]掉落汇总!$A$2:$A$871,F$1,[2]掉落汇总!$C$2:$C$871,$Q$1)+SUMIFS(OFFSET([2]掉落汇总!$C$2:$C$871,,MATCH($B35,[2]掉落汇总!$D$1:$M$1)),[2]掉落汇总!$A$2:$A$871,F$1,[2]掉落汇总!$C$2:$C$871,$Q$2)/$Q$3)*宝箱投放计算!E35</f>
        <v>0.55765920826161819</v>
      </c>
      <c r="G35">
        <f ca="1">(SUMIFS(OFFSET([2]掉落汇总!$C$2:$C$871,,MATCH($B35,[2]掉落汇总!$D$1:$M$1)),[2]掉落汇总!$A$2:$A$871,G$1,[2]掉落汇总!$C$2:$C$871,$Q$1)+SUMIFS(OFFSET([2]掉落汇总!$C$2:$C$871,,MATCH($B35,[2]掉落汇总!$D$1:$M$1)),[2]掉落汇总!$A$2:$A$871,G$1,[2]掉落汇总!$C$2:$C$871,$Q$2)/$Q$3)*宝箱投放计算!F35</f>
        <v>0</v>
      </c>
      <c r="H35">
        <f ca="1">(SUMIFS(OFFSET([2]掉落汇总!$C$2:$C$871,,MATCH($B35,[2]掉落汇总!$D$1:$M$1)),[2]掉落汇总!$A$2:$A$871,H$1,[2]掉落汇总!$C$2:$C$871,$Q$1)+SUMIFS(OFFSET([2]掉落汇总!$C$2:$C$871,,MATCH($B35,[2]掉落汇总!$D$1:$M$1)),[2]掉落汇总!$A$2:$A$871,H$1,[2]掉落汇总!$C$2:$C$871,$Q$2)/$Q$3)*宝箱投放计算!G35</f>
        <v>0</v>
      </c>
      <c r="I35">
        <f ca="1">(SUMIFS(OFFSET([2]掉落汇总!$C$2:$C$871,,MATCH($B35,[2]掉落汇总!$D$1:$M$1)),[2]掉落汇总!$A$2:$A$871,I$1,[2]掉落汇总!$C$2:$C$871,$Q$1)+SUMIFS(OFFSET([2]掉落汇总!$C$2:$C$871,,MATCH($B35,[2]掉落汇总!$D$1:$M$1)),[2]掉落汇总!$A$2:$A$871,I$1,[2]掉落汇总!$C$2:$C$871,$Q$2)/$Q$3)*宝箱投放计算!H35</f>
        <v>0</v>
      </c>
      <c r="J35">
        <f ca="1">(SUMIFS(OFFSET([2]掉落汇总!$C$2:$C$871,,MATCH($B35,[2]掉落汇总!$D$1:$M$1)),[2]掉落汇总!$A$2:$A$871,J$1,[2]掉落汇总!$C$2:$C$871,$Q$1)+SUMIFS(OFFSET([2]掉落汇总!$C$2:$C$871,,MATCH($B35,[2]掉落汇总!$D$1:$M$1)),[2]掉落汇总!$A$2:$A$871,J$1,[2]掉落汇总!$C$2:$C$871,$Q$2)/$Q$3)*宝箱投放计算!I35</f>
        <v>0</v>
      </c>
      <c r="K35">
        <f ca="1">(SUMIFS(OFFSET([2]掉落汇总!$C$2:$C$871,,MATCH($B35,[2]掉落汇总!$D$1:$M$1)),[2]掉落汇总!$A$2:$A$871,K$1,[2]掉落汇总!$C$2:$C$871,$Q$1)+SUMIFS(OFFSET([2]掉落汇总!$C$2:$C$871,,MATCH($B35,[2]掉落汇总!$D$1:$M$1)),[2]掉落汇总!$A$2:$A$871,K$1,[2]掉落汇总!$C$2:$C$871,$Q$2)/$Q$3)*宝箱投放计算!J35</f>
        <v>0</v>
      </c>
      <c r="L35">
        <f ca="1">(SUMIFS(OFFSET([2]掉落汇总!$C$2:$C$871,,MATCH($B35,[2]掉落汇总!$D$1:$M$1)),[2]掉落汇总!$A$2:$A$871,L$1,[2]掉落汇总!$C$2:$C$871,$Q$1)+SUMIFS(OFFSET([2]掉落汇总!$C$2:$C$871,,MATCH($B35,[2]掉落汇总!$D$1:$M$1)),[2]掉落汇总!$A$2:$A$871,L$1,[2]掉落汇总!$C$2:$C$871,$Q$2)/$Q$3)*宝箱投放计算!K35</f>
        <v>0.18921788368526599</v>
      </c>
      <c r="M35">
        <f ca="1">(SUMIFS(OFFSET([2]掉落汇总!$C$2:$C$871,,MATCH($B35,[2]掉落汇总!$D$1:$M$1)),[2]掉落汇总!$A$2:$A$871,M$1,[2]掉落汇总!$C$2:$C$871,$Q$1)+SUMIFS(OFFSET([2]掉落汇总!$C$2:$C$871,,MATCH($B35,[2]掉落汇总!$D$1:$M$1)),[2]掉落汇总!$A$2:$A$871,M$1,[2]掉落汇总!$C$2:$C$871,$Q$2)/$Q$3)*宝箱投放计算!L35</f>
        <v>0.1952586710265094</v>
      </c>
      <c r="N35">
        <f ca="1">(SUMIFS(OFFSET([2]掉落汇总!$C$2:$C$871,,MATCH($B35,[2]掉落汇总!$D$1:$M$1)),[2]掉落汇总!$A$2:$A$871,N$1,[2]掉落汇总!$C$2:$C$871,$Q$1)+SUMIFS(OFFSET([2]掉落汇总!$C$2:$C$871,,MATCH($B35,[2]掉落汇总!$D$1:$M$1)),[2]掉落汇总!$A$2:$A$871,N$1,[2]掉落汇总!$C$2:$C$871,$Q$2)/$Q$3)*宝箱投放计算!M35</f>
        <v>4.4258667322350648E-2</v>
      </c>
      <c r="O35">
        <f ca="1">(SUMIFS(OFFSET([2]掉落汇总!$C$2:$C$871,,MATCH($B35,[2]掉落汇总!$D$1:$M$1)),[2]掉落汇总!$A$2:$A$871,O$1,[2]掉落汇总!$C$2:$C$871,$Q$1)+SUMIFS(OFFSET([2]掉落汇总!$C$2:$C$871,,MATCH($B35,[2]掉落汇总!$D$1:$M$1)),[2]掉落汇总!$A$2:$A$871,O$1,[2]掉落汇总!$C$2:$C$871,$Q$2)/$Q$3)*宝箱投放计算!N35</f>
        <v>9.1281046504927091E-2</v>
      </c>
    </row>
    <row r="36" spans="1:15" x14ac:dyDescent="0.2">
      <c r="A36">
        <f>玩家成长时间线!A36</f>
        <v>35</v>
      </c>
      <c r="B36">
        <f>玩家成长时间线!B36</f>
        <v>8</v>
      </c>
      <c r="C36">
        <f ca="1">SUM($D$2:D36)</f>
        <v>23.709052557107114</v>
      </c>
      <c r="D36">
        <f t="shared" ca="1" si="0"/>
        <v>1.4779677844929791</v>
      </c>
      <c r="E36">
        <f ca="1">(SUMIFS(OFFSET([2]掉落汇总!$C$2:$C$871,,MATCH($B36,[2]掉落汇总!$D$1:$M$1)),[2]掉落汇总!$A$2:$A$871,E$1,[2]掉落汇总!$C$2:$C$871,$Q$1)+SUMIFS(OFFSET([2]掉落汇总!$C$2:$C$871,,MATCH($B36,[2]掉落汇总!$D$1:$M$1)),[2]掉落汇总!$A$2:$A$871,E$1,[2]掉落汇总!$C$2:$C$871,$Q$2)/$Q$3)*宝箱投放计算!D36</f>
        <v>0.40029230769230761</v>
      </c>
      <c r="F36">
        <f ca="1">(SUMIFS(OFFSET([2]掉落汇总!$C$2:$C$871,,MATCH($B36,[2]掉落汇总!$D$1:$M$1)),[2]掉落汇总!$A$2:$A$871,F$1,[2]掉落汇总!$C$2:$C$871,$Q$1)+SUMIFS(OFFSET([2]掉落汇总!$C$2:$C$871,,MATCH($B36,[2]掉落汇总!$D$1:$M$1)),[2]掉落汇总!$A$2:$A$871,F$1,[2]掉落汇总!$C$2:$C$871,$Q$2)/$Q$3)*宝箱投放计算!E36</f>
        <v>0.55765920826161819</v>
      </c>
      <c r="G36">
        <f ca="1">(SUMIFS(OFFSET([2]掉落汇总!$C$2:$C$871,,MATCH($B36,[2]掉落汇总!$D$1:$M$1)),[2]掉落汇总!$A$2:$A$871,G$1,[2]掉落汇总!$C$2:$C$871,$Q$1)+SUMIFS(OFFSET([2]掉落汇总!$C$2:$C$871,,MATCH($B36,[2]掉落汇总!$D$1:$M$1)),[2]掉落汇总!$A$2:$A$871,G$1,[2]掉落汇总!$C$2:$C$871,$Q$2)/$Q$3)*宝箱投放计算!F36</f>
        <v>0</v>
      </c>
      <c r="H36">
        <f ca="1">(SUMIFS(OFFSET([2]掉落汇总!$C$2:$C$871,,MATCH($B36,[2]掉落汇总!$D$1:$M$1)),[2]掉落汇总!$A$2:$A$871,H$1,[2]掉落汇总!$C$2:$C$871,$Q$1)+SUMIFS(OFFSET([2]掉落汇总!$C$2:$C$871,,MATCH($B36,[2]掉落汇总!$D$1:$M$1)),[2]掉落汇总!$A$2:$A$871,H$1,[2]掉落汇总!$C$2:$C$871,$Q$2)/$Q$3)*宝箱投放计算!G36</f>
        <v>0</v>
      </c>
      <c r="I36">
        <f ca="1">(SUMIFS(OFFSET([2]掉落汇总!$C$2:$C$871,,MATCH($B36,[2]掉落汇总!$D$1:$M$1)),[2]掉落汇总!$A$2:$A$871,I$1,[2]掉落汇总!$C$2:$C$871,$Q$1)+SUMIFS(OFFSET([2]掉落汇总!$C$2:$C$871,,MATCH($B36,[2]掉落汇总!$D$1:$M$1)),[2]掉落汇总!$A$2:$A$871,I$1,[2]掉落汇总!$C$2:$C$871,$Q$2)/$Q$3)*宝箱投放计算!H36</f>
        <v>0</v>
      </c>
      <c r="J36">
        <f ca="1">(SUMIFS(OFFSET([2]掉落汇总!$C$2:$C$871,,MATCH($B36,[2]掉落汇总!$D$1:$M$1)),[2]掉落汇总!$A$2:$A$871,J$1,[2]掉落汇总!$C$2:$C$871,$Q$1)+SUMIFS(OFFSET([2]掉落汇总!$C$2:$C$871,,MATCH($B36,[2]掉落汇总!$D$1:$M$1)),[2]掉落汇总!$A$2:$A$871,J$1,[2]掉落汇总!$C$2:$C$871,$Q$2)/$Q$3)*宝箱投放计算!I36</f>
        <v>0</v>
      </c>
      <c r="K36">
        <f ca="1">(SUMIFS(OFFSET([2]掉落汇总!$C$2:$C$871,,MATCH($B36,[2]掉落汇总!$D$1:$M$1)),[2]掉落汇总!$A$2:$A$871,K$1,[2]掉落汇总!$C$2:$C$871,$Q$1)+SUMIFS(OFFSET([2]掉落汇总!$C$2:$C$871,,MATCH($B36,[2]掉落汇总!$D$1:$M$1)),[2]掉落汇总!$A$2:$A$871,K$1,[2]掉落汇总!$C$2:$C$871,$Q$2)/$Q$3)*宝箱投放计算!J36</f>
        <v>0</v>
      </c>
      <c r="L36">
        <f ca="1">(SUMIFS(OFFSET([2]掉落汇总!$C$2:$C$871,,MATCH($B36,[2]掉落汇总!$D$1:$M$1)),[2]掉落汇总!$A$2:$A$871,L$1,[2]掉落汇总!$C$2:$C$871,$Q$1)+SUMIFS(OFFSET([2]掉落汇总!$C$2:$C$871,,MATCH($B36,[2]掉落汇总!$D$1:$M$1)),[2]掉落汇总!$A$2:$A$871,L$1,[2]掉落汇总!$C$2:$C$871,$Q$2)/$Q$3)*宝箱投放计算!K36</f>
        <v>0.18921788368526599</v>
      </c>
      <c r="M36">
        <f ca="1">(SUMIFS(OFFSET([2]掉落汇总!$C$2:$C$871,,MATCH($B36,[2]掉落汇总!$D$1:$M$1)),[2]掉落汇总!$A$2:$A$871,M$1,[2]掉落汇总!$C$2:$C$871,$Q$1)+SUMIFS(OFFSET([2]掉落汇总!$C$2:$C$871,,MATCH($B36,[2]掉落汇总!$D$1:$M$1)),[2]掉落汇总!$A$2:$A$871,M$1,[2]掉落汇总!$C$2:$C$871,$Q$2)/$Q$3)*宝箱投放计算!L36</f>
        <v>0.1952586710265094</v>
      </c>
      <c r="N36">
        <f ca="1">(SUMIFS(OFFSET([2]掉落汇总!$C$2:$C$871,,MATCH($B36,[2]掉落汇总!$D$1:$M$1)),[2]掉落汇总!$A$2:$A$871,N$1,[2]掉落汇总!$C$2:$C$871,$Q$1)+SUMIFS(OFFSET([2]掉落汇总!$C$2:$C$871,,MATCH($B36,[2]掉落汇总!$D$1:$M$1)),[2]掉落汇总!$A$2:$A$871,N$1,[2]掉落汇总!$C$2:$C$871,$Q$2)/$Q$3)*宝箱投放计算!M36</f>
        <v>4.4258667322350648E-2</v>
      </c>
      <c r="O36">
        <f ca="1">(SUMIFS(OFFSET([2]掉落汇总!$C$2:$C$871,,MATCH($B36,[2]掉落汇总!$D$1:$M$1)),[2]掉落汇总!$A$2:$A$871,O$1,[2]掉落汇总!$C$2:$C$871,$Q$1)+SUMIFS(OFFSET([2]掉落汇总!$C$2:$C$871,,MATCH($B36,[2]掉落汇总!$D$1:$M$1)),[2]掉落汇总!$A$2:$A$871,O$1,[2]掉落汇总!$C$2:$C$871,$Q$2)/$Q$3)*宝箱投放计算!N36</f>
        <v>9.1281046504927091E-2</v>
      </c>
    </row>
    <row r="37" spans="1:15" x14ac:dyDescent="0.2">
      <c r="A37">
        <f>玩家成长时间线!A37</f>
        <v>36</v>
      </c>
      <c r="B37">
        <f>玩家成长时间线!B37</f>
        <v>9</v>
      </c>
      <c r="C37">
        <f ca="1">SUM($D$2:D37)</f>
        <v>27.064424782651599</v>
      </c>
      <c r="D37">
        <f t="shared" ca="1" si="0"/>
        <v>3.355372225544484</v>
      </c>
      <c r="E37">
        <f ca="1">(SUMIFS(OFFSET([2]掉落汇总!$C$2:$C$871,,MATCH($B37,[2]掉落汇总!$D$1:$M$1)),[2]掉落汇总!$A$2:$A$871,E$1,[2]掉落汇总!$C$2:$C$871,$Q$1)+SUMIFS(OFFSET([2]掉落汇总!$C$2:$C$871,,MATCH($B37,[2]掉落汇总!$D$1:$M$1)),[2]掉落汇总!$A$2:$A$871,E$1,[2]掉落汇总!$C$2:$C$871,$Q$2)/$Q$3)*宝箱投放计算!D37</f>
        <v>0.57753369683751343</v>
      </c>
      <c r="F37">
        <f ca="1">(SUMIFS(OFFSET([2]掉落汇总!$C$2:$C$871,,MATCH($B37,[2]掉落汇总!$D$1:$M$1)),[2]掉落汇总!$A$2:$A$871,F$1,[2]掉落汇总!$C$2:$C$871,$Q$1)+SUMIFS(OFFSET([2]掉落汇总!$C$2:$C$871,,MATCH($B37,[2]掉落汇总!$D$1:$M$1)),[2]掉落汇总!$A$2:$A$871,F$1,[2]掉落汇总!$C$2:$C$871,$Q$2)/$Q$3)*宝箱投放计算!E37</f>
        <v>0.69707401032702276</v>
      </c>
      <c r="G37">
        <f ca="1">(SUMIFS(OFFSET([2]掉落汇总!$C$2:$C$871,,MATCH($B37,[2]掉落汇总!$D$1:$M$1)),[2]掉落汇总!$A$2:$A$871,G$1,[2]掉落汇总!$C$2:$C$871,$Q$1)+SUMIFS(OFFSET([2]掉落汇总!$C$2:$C$871,,MATCH($B37,[2]掉落汇总!$D$1:$M$1)),[2]掉落汇总!$A$2:$A$871,G$1,[2]掉落汇总!$C$2:$C$871,$Q$2)/$Q$3)*宝箱投放计算!F37</f>
        <v>0</v>
      </c>
      <c r="H37">
        <f ca="1">(SUMIFS(OFFSET([2]掉落汇总!$C$2:$C$871,,MATCH($B37,[2]掉落汇总!$D$1:$M$1)),[2]掉落汇总!$A$2:$A$871,H$1,[2]掉落汇总!$C$2:$C$871,$Q$1)+SUMIFS(OFFSET([2]掉落汇总!$C$2:$C$871,,MATCH($B37,[2]掉落汇总!$D$1:$M$1)),[2]掉落汇总!$A$2:$A$871,H$1,[2]掉落汇总!$C$2:$C$871,$Q$2)/$Q$3)*宝箱投放计算!G37</f>
        <v>0</v>
      </c>
      <c r="I37">
        <f ca="1">(SUMIFS(OFFSET([2]掉落汇总!$C$2:$C$871,,MATCH($B37,[2]掉落汇总!$D$1:$M$1)),[2]掉落汇总!$A$2:$A$871,I$1,[2]掉落汇总!$C$2:$C$871,$Q$1)+SUMIFS(OFFSET([2]掉落汇总!$C$2:$C$871,,MATCH($B37,[2]掉落汇总!$D$1:$M$1)),[2]掉落汇总!$A$2:$A$871,I$1,[2]掉落汇总!$C$2:$C$871,$Q$2)/$Q$3)*宝箱投放计算!H37</f>
        <v>0.43663060278207105</v>
      </c>
      <c r="J37">
        <f ca="1">(SUMIFS(OFFSET([2]掉落汇总!$C$2:$C$871,,MATCH($B37,[2]掉落汇总!$D$1:$M$1)),[2]掉落汇总!$A$2:$A$871,J$1,[2]掉落汇总!$C$2:$C$871,$Q$1)+SUMIFS(OFFSET([2]掉落汇总!$C$2:$C$871,,MATCH($B37,[2]掉落汇总!$D$1:$M$1)),[2]掉落汇总!$A$2:$A$871,J$1,[2]掉落汇总!$C$2:$C$871,$Q$2)/$Q$3)*宝箱投放计算!I37</f>
        <v>1.1241176470588234</v>
      </c>
      <c r="K37">
        <f ca="1">(SUMIFS(OFFSET([2]掉落汇总!$C$2:$C$871,,MATCH($B37,[2]掉落汇总!$D$1:$M$1)),[2]掉落汇总!$A$2:$A$871,K$1,[2]掉落汇总!$C$2:$C$871,$Q$1)+SUMIFS(OFFSET([2]掉落汇总!$C$2:$C$871,,MATCH($B37,[2]掉落汇总!$D$1:$M$1)),[2]掉落汇总!$A$2:$A$871,K$1,[2]掉落汇总!$C$2:$C$871,$Q$2)/$Q$3)*宝箱投放计算!J37</f>
        <v>0</v>
      </c>
      <c r="L37">
        <f ca="1">(SUMIFS(OFFSET([2]掉落汇总!$C$2:$C$871,,MATCH($B37,[2]掉落汇总!$D$1:$M$1)),[2]掉落汇总!$A$2:$A$871,L$1,[2]掉落汇总!$C$2:$C$871,$Q$1)+SUMIFS(OFFSET([2]掉落汇总!$C$2:$C$871,,MATCH($B37,[2]掉落汇总!$D$1:$M$1)),[2]掉落汇总!$A$2:$A$871,L$1,[2]掉落汇总!$C$2:$C$871,$Q$2)/$Q$3)*宝箱投放计算!K37</f>
        <v>0.18921788368526599</v>
      </c>
      <c r="M37">
        <f ca="1">(SUMIFS(OFFSET([2]掉落汇总!$C$2:$C$871,,MATCH($B37,[2]掉落汇总!$D$1:$M$1)),[2]掉落汇总!$A$2:$A$871,M$1,[2]掉落汇总!$C$2:$C$871,$Q$1)+SUMIFS(OFFSET([2]掉落汇总!$C$2:$C$871,,MATCH($B37,[2]掉落汇总!$D$1:$M$1)),[2]掉落汇总!$A$2:$A$871,M$1,[2]掉落汇总!$C$2:$C$871,$Q$2)/$Q$3)*宝箱投放计算!L37</f>
        <v>0.1952586710265094</v>
      </c>
      <c r="N37">
        <f ca="1">(SUMIFS(OFFSET([2]掉落汇总!$C$2:$C$871,,MATCH($B37,[2]掉落汇总!$D$1:$M$1)),[2]掉落汇总!$A$2:$A$871,N$1,[2]掉落汇总!$C$2:$C$871,$Q$1)+SUMIFS(OFFSET([2]掉落汇总!$C$2:$C$871,,MATCH($B37,[2]掉落汇总!$D$1:$M$1)),[2]掉落汇总!$A$2:$A$871,N$1,[2]掉落汇总!$C$2:$C$871,$Q$2)/$Q$3)*宝箱投放计算!M37</f>
        <v>4.4258667322350648E-2</v>
      </c>
      <c r="O37">
        <f ca="1">(SUMIFS(OFFSET([2]掉落汇总!$C$2:$C$871,,MATCH($B37,[2]掉落汇总!$D$1:$M$1)),[2]掉落汇总!$A$2:$A$871,O$1,[2]掉落汇总!$C$2:$C$871,$Q$1)+SUMIFS(OFFSET([2]掉落汇总!$C$2:$C$871,,MATCH($B37,[2]掉落汇总!$D$1:$M$1)),[2]掉落汇总!$A$2:$A$871,O$1,[2]掉落汇总!$C$2:$C$871,$Q$2)/$Q$3)*宝箱投放计算!N37</f>
        <v>9.1281046504927091E-2</v>
      </c>
    </row>
    <row r="38" spans="1:15" x14ac:dyDescent="0.2">
      <c r="A38">
        <f>玩家成长时间线!A38</f>
        <v>37</v>
      </c>
      <c r="B38">
        <f>玩家成长时间线!B38</f>
        <v>9</v>
      </c>
      <c r="C38">
        <f ca="1">SUM($D$2:D38)</f>
        <v>28.911262498813205</v>
      </c>
      <c r="D38">
        <f t="shared" ca="1" si="0"/>
        <v>1.8468377161616045</v>
      </c>
      <c r="E38">
        <f ca="1">(SUMIFS(OFFSET([2]掉落汇总!$C$2:$C$871,,MATCH($B38,[2]掉落汇总!$D$1:$M$1)),[2]掉落汇总!$A$2:$A$871,E$1,[2]掉落汇总!$C$2:$C$871,$Q$1)+SUMIFS(OFFSET([2]掉落汇总!$C$2:$C$871,,MATCH($B38,[2]掉落汇总!$D$1:$M$1)),[2]掉落汇总!$A$2:$A$871,E$1,[2]掉落汇总!$C$2:$C$871,$Q$2)/$Q$3)*宝箱投放计算!D38</f>
        <v>0.62974743729552862</v>
      </c>
      <c r="F38">
        <f ca="1">(SUMIFS(OFFSET([2]掉落汇总!$C$2:$C$871,,MATCH($B38,[2]掉落汇总!$D$1:$M$1)),[2]掉落汇总!$A$2:$A$871,F$1,[2]掉落汇总!$C$2:$C$871,$Q$1)+SUMIFS(OFFSET([2]掉落汇总!$C$2:$C$871,,MATCH($B38,[2]掉落汇总!$D$1:$M$1)),[2]掉落汇总!$A$2:$A$871,F$1,[2]掉落汇总!$C$2:$C$871,$Q$2)/$Q$3)*宝箱投放计算!E38</f>
        <v>0.69707401032702276</v>
      </c>
      <c r="G38">
        <f ca="1">(SUMIFS(OFFSET([2]掉落汇总!$C$2:$C$871,,MATCH($B38,[2]掉落汇总!$D$1:$M$1)),[2]掉落汇总!$A$2:$A$871,G$1,[2]掉落汇总!$C$2:$C$871,$Q$1)+SUMIFS(OFFSET([2]掉落汇总!$C$2:$C$871,,MATCH($B38,[2]掉落汇总!$D$1:$M$1)),[2]掉落汇总!$A$2:$A$871,G$1,[2]掉落汇总!$C$2:$C$871,$Q$2)/$Q$3)*宝箱投放计算!F38</f>
        <v>0</v>
      </c>
      <c r="H38">
        <f ca="1">(SUMIFS(OFFSET([2]掉落汇总!$C$2:$C$871,,MATCH($B38,[2]掉落汇总!$D$1:$M$1)),[2]掉落汇总!$A$2:$A$871,H$1,[2]掉落汇总!$C$2:$C$871,$Q$1)+SUMIFS(OFFSET([2]掉落汇总!$C$2:$C$871,,MATCH($B38,[2]掉落汇总!$D$1:$M$1)),[2]掉落汇总!$A$2:$A$871,H$1,[2]掉落汇总!$C$2:$C$871,$Q$2)/$Q$3)*宝箱投放计算!G38</f>
        <v>0</v>
      </c>
      <c r="I38">
        <f ca="1">(SUMIFS(OFFSET([2]掉落汇总!$C$2:$C$871,,MATCH($B38,[2]掉落汇总!$D$1:$M$1)),[2]掉落汇总!$A$2:$A$871,I$1,[2]掉落汇总!$C$2:$C$871,$Q$1)+SUMIFS(OFFSET([2]掉落汇总!$C$2:$C$871,,MATCH($B38,[2]掉落汇总!$D$1:$M$1)),[2]掉落汇总!$A$2:$A$871,I$1,[2]掉落汇总!$C$2:$C$871,$Q$2)/$Q$3)*宝箱投放计算!H38</f>
        <v>0</v>
      </c>
      <c r="J38">
        <f ca="1">(SUMIFS(OFFSET([2]掉落汇总!$C$2:$C$871,,MATCH($B38,[2]掉落汇总!$D$1:$M$1)),[2]掉落汇总!$A$2:$A$871,J$1,[2]掉落汇总!$C$2:$C$871,$Q$1)+SUMIFS(OFFSET([2]掉落汇总!$C$2:$C$871,,MATCH($B38,[2]掉落汇总!$D$1:$M$1)),[2]掉落汇总!$A$2:$A$871,J$1,[2]掉落汇总!$C$2:$C$871,$Q$2)/$Q$3)*宝箱投放计算!I38</f>
        <v>0</v>
      </c>
      <c r="K38">
        <f ca="1">(SUMIFS(OFFSET([2]掉落汇总!$C$2:$C$871,,MATCH($B38,[2]掉落汇总!$D$1:$M$1)),[2]掉落汇总!$A$2:$A$871,K$1,[2]掉落汇总!$C$2:$C$871,$Q$1)+SUMIFS(OFFSET([2]掉落汇总!$C$2:$C$871,,MATCH($B38,[2]掉落汇总!$D$1:$M$1)),[2]掉落汇总!$A$2:$A$871,K$1,[2]掉落汇总!$C$2:$C$871,$Q$2)/$Q$3)*宝箱投放计算!J38</f>
        <v>0</v>
      </c>
      <c r="L38">
        <f ca="1">(SUMIFS(OFFSET([2]掉落汇总!$C$2:$C$871,,MATCH($B38,[2]掉落汇总!$D$1:$M$1)),[2]掉落汇总!$A$2:$A$871,L$1,[2]掉落汇总!$C$2:$C$871,$Q$1)+SUMIFS(OFFSET([2]掉落汇总!$C$2:$C$871,,MATCH($B38,[2]掉落汇总!$D$1:$M$1)),[2]掉落汇总!$A$2:$A$871,L$1,[2]掉落汇总!$C$2:$C$871,$Q$2)/$Q$3)*宝箱投放计算!K38</f>
        <v>0.18921788368526599</v>
      </c>
      <c r="M38">
        <f ca="1">(SUMIFS(OFFSET([2]掉落汇总!$C$2:$C$871,,MATCH($B38,[2]掉落汇总!$D$1:$M$1)),[2]掉落汇总!$A$2:$A$871,M$1,[2]掉落汇总!$C$2:$C$871,$Q$1)+SUMIFS(OFFSET([2]掉落汇总!$C$2:$C$871,,MATCH($B38,[2]掉落汇总!$D$1:$M$1)),[2]掉落汇总!$A$2:$A$871,M$1,[2]掉落汇总!$C$2:$C$871,$Q$2)/$Q$3)*宝箱投放计算!L38</f>
        <v>0.1952586710265094</v>
      </c>
      <c r="N38">
        <f ca="1">(SUMIFS(OFFSET([2]掉落汇总!$C$2:$C$871,,MATCH($B38,[2]掉落汇总!$D$1:$M$1)),[2]掉落汇总!$A$2:$A$871,N$1,[2]掉落汇总!$C$2:$C$871,$Q$1)+SUMIFS(OFFSET([2]掉落汇总!$C$2:$C$871,,MATCH($B38,[2]掉落汇总!$D$1:$M$1)),[2]掉落汇总!$A$2:$A$871,N$1,[2]掉落汇总!$C$2:$C$871,$Q$2)/$Q$3)*宝箱投放计算!M38</f>
        <v>4.4258667322350648E-2</v>
      </c>
      <c r="O38">
        <f ca="1">(SUMIFS(OFFSET([2]掉落汇总!$C$2:$C$871,,MATCH($B38,[2]掉落汇总!$D$1:$M$1)),[2]掉落汇总!$A$2:$A$871,O$1,[2]掉落汇总!$C$2:$C$871,$Q$1)+SUMIFS(OFFSET([2]掉落汇总!$C$2:$C$871,,MATCH($B38,[2]掉落汇总!$D$1:$M$1)),[2]掉落汇总!$A$2:$A$871,O$1,[2]掉落汇总!$C$2:$C$871,$Q$2)/$Q$3)*宝箱投放计算!N38</f>
        <v>9.1281046504927091E-2</v>
      </c>
    </row>
    <row r="39" spans="1:15" x14ac:dyDescent="0.2">
      <c r="A39">
        <f>玩家成长时间线!A39</f>
        <v>38</v>
      </c>
      <c r="B39">
        <f>玩家成长时间线!B39</f>
        <v>9</v>
      </c>
      <c r="C39">
        <f ca="1">SUM($D$2:D39)</f>
        <v>30.710859211703273</v>
      </c>
      <c r="D39">
        <f t="shared" ca="1" si="0"/>
        <v>1.7995967128900672</v>
      </c>
      <c r="E39">
        <f ca="1">(SUMIFS(OFFSET([2]掉落汇总!$C$2:$C$871,,MATCH($B39,[2]掉落汇总!$D$1:$M$1)),[2]掉落汇总!$A$2:$A$871,E$1,[2]掉落汇总!$C$2:$C$871,$Q$1)+SUMIFS(OFFSET([2]掉落汇总!$C$2:$C$871,,MATCH($B39,[2]掉落汇总!$D$1:$M$1)),[2]掉落汇总!$A$2:$A$871,E$1,[2]掉落汇总!$C$2:$C$871,$Q$2)/$Q$3)*宝箱投放计算!D39</f>
        <v>0.58250643402399105</v>
      </c>
      <c r="F39">
        <f ca="1">(SUMIFS(OFFSET([2]掉落汇总!$C$2:$C$871,,MATCH($B39,[2]掉落汇总!$D$1:$M$1)),[2]掉落汇总!$A$2:$A$871,F$1,[2]掉落汇总!$C$2:$C$871,$Q$1)+SUMIFS(OFFSET([2]掉落汇总!$C$2:$C$871,,MATCH($B39,[2]掉落汇总!$D$1:$M$1)),[2]掉落汇总!$A$2:$A$871,F$1,[2]掉落汇总!$C$2:$C$871,$Q$2)/$Q$3)*宝箱投放计算!E39</f>
        <v>0.69707401032702276</v>
      </c>
      <c r="G39">
        <f ca="1">(SUMIFS(OFFSET([2]掉落汇总!$C$2:$C$871,,MATCH($B39,[2]掉落汇总!$D$1:$M$1)),[2]掉落汇总!$A$2:$A$871,G$1,[2]掉落汇总!$C$2:$C$871,$Q$1)+SUMIFS(OFFSET([2]掉落汇总!$C$2:$C$871,,MATCH($B39,[2]掉落汇总!$D$1:$M$1)),[2]掉落汇总!$A$2:$A$871,G$1,[2]掉落汇总!$C$2:$C$871,$Q$2)/$Q$3)*宝箱投放计算!F39</f>
        <v>0</v>
      </c>
      <c r="H39">
        <f ca="1">(SUMIFS(OFFSET([2]掉落汇总!$C$2:$C$871,,MATCH($B39,[2]掉落汇总!$D$1:$M$1)),[2]掉落汇总!$A$2:$A$871,H$1,[2]掉落汇总!$C$2:$C$871,$Q$1)+SUMIFS(OFFSET([2]掉落汇总!$C$2:$C$871,,MATCH($B39,[2]掉落汇总!$D$1:$M$1)),[2]掉落汇总!$A$2:$A$871,H$1,[2]掉落汇总!$C$2:$C$871,$Q$2)/$Q$3)*宝箱投放计算!G39</f>
        <v>0</v>
      </c>
      <c r="I39">
        <f ca="1">(SUMIFS(OFFSET([2]掉落汇总!$C$2:$C$871,,MATCH($B39,[2]掉落汇总!$D$1:$M$1)),[2]掉落汇总!$A$2:$A$871,I$1,[2]掉落汇总!$C$2:$C$871,$Q$1)+SUMIFS(OFFSET([2]掉落汇总!$C$2:$C$871,,MATCH($B39,[2]掉落汇总!$D$1:$M$1)),[2]掉落汇总!$A$2:$A$871,I$1,[2]掉落汇总!$C$2:$C$871,$Q$2)/$Q$3)*宝箱投放计算!H39</f>
        <v>0</v>
      </c>
      <c r="J39">
        <f ca="1">(SUMIFS(OFFSET([2]掉落汇总!$C$2:$C$871,,MATCH($B39,[2]掉落汇总!$D$1:$M$1)),[2]掉落汇总!$A$2:$A$871,J$1,[2]掉落汇总!$C$2:$C$871,$Q$1)+SUMIFS(OFFSET([2]掉落汇总!$C$2:$C$871,,MATCH($B39,[2]掉落汇总!$D$1:$M$1)),[2]掉落汇总!$A$2:$A$871,J$1,[2]掉落汇总!$C$2:$C$871,$Q$2)/$Q$3)*宝箱投放计算!I39</f>
        <v>0</v>
      </c>
      <c r="K39">
        <f ca="1">(SUMIFS(OFFSET([2]掉落汇总!$C$2:$C$871,,MATCH($B39,[2]掉落汇总!$D$1:$M$1)),[2]掉落汇总!$A$2:$A$871,K$1,[2]掉落汇总!$C$2:$C$871,$Q$1)+SUMIFS(OFFSET([2]掉落汇总!$C$2:$C$871,,MATCH($B39,[2]掉落汇总!$D$1:$M$1)),[2]掉落汇总!$A$2:$A$871,K$1,[2]掉落汇总!$C$2:$C$871,$Q$2)/$Q$3)*宝箱投放计算!J39</f>
        <v>0</v>
      </c>
      <c r="L39">
        <f ca="1">(SUMIFS(OFFSET([2]掉落汇总!$C$2:$C$871,,MATCH($B39,[2]掉落汇总!$D$1:$M$1)),[2]掉落汇总!$A$2:$A$871,L$1,[2]掉落汇总!$C$2:$C$871,$Q$1)+SUMIFS(OFFSET([2]掉落汇总!$C$2:$C$871,,MATCH($B39,[2]掉落汇总!$D$1:$M$1)),[2]掉落汇总!$A$2:$A$871,L$1,[2]掉落汇总!$C$2:$C$871,$Q$2)/$Q$3)*宝箱投放计算!K39</f>
        <v>0.18921788368526599</v>
      </c>
      <c r="M39">
        <f ca="1">(SUMIFS(OFFSET([2]掉落汇总!$C$2:$C$871,,MATCH($B39,[2]掉落汇总!$D$1:$M$1)),[2]掉落汇总!$A$2:$A$871,M$1,[2]掉落汇总!$C$2:$C$871,$Q$1)+SUMIFS(OFFSET([2]掉落汇总!$C$2:$C$871,,MATCH($B39,[2]掉落汇总!$D$1:$M$1)),[2]掉落汇总!$A$2:$A$871,M$1,[2]掉落汇总!$C$2:$C$871,$Q$2)/$Q$3)*宝箱投放计算!L39</f>
        <v>0.1952586710265094</v>
      </c>
      <c r="N39">
        <f ca="1">(SUMIFS(OFFSET([2]掉落汇总!$C$2:$C$871,,MATCH($B39,[2]掉落汇总!$D$1:$M$1)),[2]掉落汇总!$A$2:$A$871,N$1,[2]掉落汇总!$C$2:$C$871,$Q$1)+SUMIFS(OFFSET([2]掉落汇总!$C$2:$C$871,,MATCH($B39,[2]掉落汇总!$D$1:$M$1)),[2]掉落汇总!$A$2:$A$871,N$1,[2]掉落汇总!$C$2:$C$871,$Q$2)/$Q$3)*宝箱投放计算!M39</f>
        <v>4.4258667322350648E-2</v>
      </c>
      <c r="O39">
        <f ca="1">(SUMIFS(OFFSET([2]掉落汇总!$C$2:$C$871,,MATCH($B39,[2]掉落汇总!$D$1:$M$1)),[2]掉落汇总!$A$2:$A$871,O$1,[2]掉落汇总!$C$2:$C$871,$Q$1)+SUMIFS(OFFSET([2]掉落汇总!$C$2:$C$871,,MATCH($B39,[2]掉落汇总!$D$1:$M$1)),[2]掉落汇总!$A$2:$A$871,O$1,[2]掉落汇总!$C$2:$C$871,$Q$2)/$Q$3)*宝箱投放计算!N39</f>
        <v>9.1281046504927091E-2</v>
      </c>
    </row>
    <row r="40" spans="1:15" x14ac:dyDescent="0.2">
      <c r="A40">
        <f>玩家成长时间线!A40</f>
        <v>39</v>
      </c>
      <c r="B40">
        <f>玩家成长时间线!B40</f>
        <v>10</v>
      </c>
      <c r="C40">
        <f ca="1">SUM($D$2:D40)</f>
        <v>33.614982375809404</v>
      </c>
      <c r="D40">
        <f t="shared" ca="1" si="0"/>
        <v>2.9041231641061342</v>
      </c>
      <c r="E40">
        <f ca="1">(SUMIFS(OFFSET([2]掉落汇总!$C$2:$C$871,,MATCH($B40,[2]掉落汇总!$D$1:$M$1)),[2]掉落汇总!$A$2:$A$871,E$1,[2]掉落汇总!$C$2:$C$871,$Q$1)+SUMIFS(OFFSET([2]掉落汇总!$C$2:$C$871,,MATCH($B40,[2]掉落汇总!$D$1:$M$1)),[2]掉落汇总!$A$2:$A$871,E$1,[2]掉落汇总!$C$2:$C$871,$Q$2)/$Q$3)*宝箱投放计算!D40</f>
        <v>0.56932561809573923</v>
      </c>
      <c r="F40">
        <f ca="1">(SUMIFS(OFFSET([2]掉落汇总!$C$2:$C$871,,MATCH($B40,[2]掉落汇总!$D$1:$M$1)),[2]掉落汇总!$A$2:$A$871,F$1,[2]掉落汇总!$C$2:$C$871,$Q$1)+SUMIFS(OFFSET([2]掉落汇总!$C$2:$C$871,,MATCH($B40,[2]掉落汇总!$D$1:$M$1)),[2]掉落汇总!$A$2:$A$871,F$1,[2]掉落汇总!$C$2:$C$871,$Q$2)/$Q$3)*宝箱投放计算!E40</f>
        <v>0.69707401032702276</v>
      </c>
      <c r="G40">
        <f ca="1">(SUMIFS(OFFSET([2]掉落汇总!$C$2:$C$871,,MATCH($B40,[2]掉落汇总!$D$1:$M$1)),[2]掉落汇总!$A$2:$A$871,G$1,[2]掉落汇总!$C$2:$C$871,$Q$1)+SUMIFS(OFFSET([2]掉落汇总!$C$2:$C$871,,MATCH($B40,[2]掉落汇总!$D$1:$M$1)),[2]掉落汇总!$A$2:$A$871,G$1,[2]掉落汇总!$C$2:$C$871,$Q$2)/$Q$3)*宝箱投放计算!F40</f>
        <v>0</v>
      </c>
      <c r="H40">
        <f ca="1">(SUMIFS(OFFSET([2]掉落汇总!$C$2:$C$871,,MATCH($B40,[2]掉落汇总!$D$1:$M$1)),[2]掉落汇总!$A$2:$A$871,H$1,[2]掉落汇总!$C$2:$C$871,$Q$1)+SUMIFS(OFFSET([2]掉落汇总!$C$2:$C$871,,MATCH($B40,[2]掉落汇总!$D$1:$M$1)),[2]掉落汇总!$A$2:$A$871,H$1,[2]掉落汇总!$C$2:$C$871,$Q$2)/$Q$3)*宝箱投放计算!G40</f>
        <v>0</v>
      </c>
      <c r="I40">
        <f ca="1">(SUMIFS(OFFSET([2]掉落汇总!$C$2:$C$871,,MATCH($B40,[2]掉落汇总!$D$1:$M$1)),[2]掉落汇总!$A$2:$A$871,I$1,[2]掉落汇总!$C$2:$C$871,$Q$1)+SUMIFS(OFFSET([2]掉落汇总!$C$2:$C$871,,MATCH($B40,[2]掉落汇总!$D$1:$M$1)),[2]掉落汇总!$A$2:$A$871,I$1,[2]掉落汇总!$C$2:$C$871,$Q$2)/$Q$3)*宝箱投放计算!H40</f>
        <v>0</v>
      </c>
      <c r="J40">
        <f ca="1">(SUMIFS(OFFSET([2]掉落汇总!$C$2:$C$871,,MATCH($B40,[2]掉落汇总!$D$1:$M$1)),[2]掉落汇总!$A$2:$A$871,J$1,[2]掉落汇总!$C$2:$C$871,$Q$1)+SUMIFS(OFFSET([2]掉落汇总!$C$2:$C$871,,MATCH($B40,[2]掉落汇总!$D$1:$M$1)),[2]掉落汇总!$A$2:$A$871,J$1,[2]掉落汇总!$C$2:$C$871,$Q$2)/$Q$3)*宝箱投放计算!I40</f>
        <v>1.1177072671443191</v>
      </c>
      <c r="K40">
        <f ca="1">(SUMIFS(OFFSET([2]掉落汇总!$C$2:$C$871,,MATCH($B40,[2]掉落汇总!$D$1:$M$1)),[2]掉落汇总!$A$2:$A$871,K$1,[2]掉落汇总!$C$2:$C$871,$Q$1)+SUMIFS(OFFSET([2]掉落汇总!$C$2:$C$871,,MATCH($B40,[2]掉落汇总!$D$1:$M$1)),[2]掉落汇总!$A$2:$A$871,K$1,[2]掉落汇总!$C$2:$C$871,$Q$2)/$Q$3)*宝箱投放计算!J40</f>
        <v>0</v>
      </c>
      <c r="L40">
        <f ca="1">(SUMIFS(OFFSET([2]掉落汇总!$C$2:$C$871,,MATCH($B40,[2]掉落汇总!$D$1:$M$1)),[2]掉落汇总!$A$2:$A$871,L$1,[2]掉落汇总!$C$2:$C$871,$Q$1)+SUMIFS(OFFSET([2]掉落汇总!$C$2:$C$871,,MATCH($B40,[2]掉落汇总!$D$1:$M$1)),[2]掉落汇总!$A$2:$A$871,L$1,[2]掉落汇总!$C$2:$C$871,$Q$2)/$Q$3)*宝箱投放计算!K40</f>
        <v>0.18921788368526599</v>
      </c>
      <c r="M40">
        <f ca="1">(SUMIFS(OFFSET([2]掉落汇总!$C$2:$C$871,,MATCH($B40,[2]掉落汇总!$D$1:$M$1)),[2]掉落汇总!$A$2:$A$871,M$1,[2]掉落汇总!$C$2:$C$871,$Q$1)+SUMIFS(OFFSET([2]掉落汇总!$C$2:$C$871,,MATCH($B40,[2]掉落汇总!$D$1:$M$1)),[2]掉落汇总!$A$2:$A$871,M$1,[2]掉落汇总!$C$2:$C$871,$Q$2)/$Q$3)*宝箱投放计算!L40</f>
        <v>0.1952586710265094</v>
      </c>
      <c r="N40">
        <f ca="1">(SUMIFS(OFFSET([2]掉落汇总!$C$2:$C$871,,MATCH($B40,[2]掉落汇总!$D$1:$M$1)),[2]掉落汇总!$A$2:$A$871,N$1,[2]掉落汇总!$C$2:$C$871,$Q$1)+SUMIFS(OFFSET([2]掉落汇总!$C$2:$C$871,,MATCH($B40,[2]掉落汇总!$D$1:$M$1)),[2]掉落汇总!$A$2:$A$871,N$1,[2]掉落汇总!$C$2:$C$871,$Q$2)/$Q$3)*宝箱投放计算!M40</f>
        <v>4.4258667322350648E-2</v>
      </c>
      <c r="O40">
        <f ca="1">(SUMIFS(OFFSET([2]掉落汇总!$C$2:$C$871,,MATCH($B40,[2]掉落汇总!$D$1:$M$1)),[2]掉落汇总!$A$2:$A$871,O$1,[2]掉落汇总!$C$2:$C$871,$Q$1)+SUMIFS(OFFSET([2]掉落汇总!$C$2:$C$871,,MATCH($B40,[2]掉落汇总!$D$1:$M$1)),[2]掉落汇总!$A$2:$A$871,O$1,[2]掉落汇总!$C$2:$C$871,$Q$2)/$Q$3)*宝箱投放计算!N40</f>
        <v>9.1281046504927091E-2</v>
      </c>
    </row>
    <row r="41" spans="1:15" x14ac:dyDescent="0.2">
      <c r="A41">
        <f>玩家成长时间线!A41</f>
        <v>40</v>
      </c>
      <c r="B41">
        <f>玩家成长时间线!B41</f>
        <v>10</v>
      </c>
      <c r="C41">
        <f ca="1">SUM($D$2:D41)</f>
        <v>35.452213633107881</v>
      </c>
      <c r="D41">
        <f t="shared" ca="1" si="0"/>
        <v>1.8372312572984799</v>
      </c>
      <c r="E41">
        <f ca="1">(SUMIFS(OFFSET([2]掉落汇总!$C$2:$C$871,,MATCH($B41,[2]掉落汇总!$D$1:$M$1)),[2]掉落汇总!$A$2:$A$871,E$1,[2]掉落汇总!$C$2:$C$871,$Q$1)+SUMIFS(OFFSET([2]掉落汇总!$C$2:$C$871,,MATCH($B41,[2]掉落汇总!$D$1:$M$1)),[2]掉落汇总!$A$2:$A$871,E$1,[2]掉落汇总!$C$2:$C$871,$Q$2)/$Q$3)*宝箱投放计算!D41</f>
        <v>0.62014097843240401</v>
      </c>
      <c r="F41">
        <f ca="1">(SUMIFS(OFFSET([2]掉落汇总!$C$2:$C$871,,MATCH($B41,[2]掉落汇总!$D$1:$M$1)),[2]掉落汇总!$A$2:$A$871,F$1,[2]掉落汇总!$C$2:$C$871,$Q$1)+SUMIFS(OFFSET([2]掉落汇总!$C$2:$C$871,,MATCH($B41,[2]掉落汇总!$D$1:$M$1)),[2]掉落汇总!$A$2:$A$871,F$1,[2]掉落汇总!$C$2:$C$871,$Q$2)/$Q$3)*宝箱投放计算!E41</f>
        <v>0.69707401032702276</v>
      </c>
      <c r="G41">
        <f ca="1">(SUMIFS(OFFSET([2]掉落汇总!$C$2:$C$871,,MATCH($B41,[2]掉落汇总!$D$1:$M$1)),[2]掉落汇总!$A$2:$A$871,G$1,[2]掉落汇总!$C$2:$C$871,$Q$1)+SUMIFS(OFFSET([2]掉落汇总!$C$2:$C$871,,MATCH($B41,[2]掉落汇总!$D$1:$M$1)),[2]掉落汇总!$A$2:$A$871,G$1,[2]掉落汇总!$C$2:$C$871,$Q$2)/$Q$3)*宝箱投放计算!F41</f>
        <v>0</v>
      </c>
      <c r="H41">
        <f ca="1">(SUMIFS(OFFSET([2]掉落汇总!$C$2:$C$871,,MATCH($B41,[2]掉落汇总!$D$1:$M$1)),[2]掉落汇总!$A$2:$A$871,H$1,[2]掉落汇总!$C$2:$C$871,$Q$1)+SUMIFS(OFFSET([2]掉落汇总!$C$2:$C$871,,MATCH($B41,[2]掉落汇总!$D$1:$M$1)),[2]掉落汇总!$A$2:$A$871,H$1,[2]掉落汇总!$C$2:$C$871,$Q$2)/$Q$3)*宝箱投放计算!G41</f>
        <v>0</v>
      </c>
      <c r="I41">
        <f ca="1">(SUMIFS(OFFSET([2]掉落汇总!$C$2:$C$871,,MATCH($B41,[2]掉落汇总!$D$1:$M$1)),[2]掉落汇总!$A$2:$A$871,I$1,[2]掉落汇总!$C$2:$C$871,$Q$1)+SUMIFS(OFFSET([2]掉落汇总!$C$2:$C$871,,MATCH($B41,[2]掉落汇总!$D$1:$M$1)),[2]掉落汇总!$A$2:$A$871,I$1,[2]掉落汇总!$C$2:$C$871,$Q$2)/$Q$3)*宝箱投放计算!H41</f>
        <v>0</v>
      </c>
      <c r="J41">
        <f ca="1">(SUMIFS(OFFSET([2]掉落汇总!$C$2:$C$871,,MATCH($B41,[2]掉落汇总!$D$1:$M$1)),[2]掉落汇总!$A$2:$A$871,J$1,[2]掉落汇总!$C$2:$C$871,$Q$1)+SUMIFS(OFFSET([2]掉落汇总!$C$2:$C$871,,MATCH($B41,[2]掉落汇总!$D$1:$M$1)),[2]掉落汇总!$A$2:$A$871,J$1,[2]掉落汇总!$C$2:$C$871,$Q$2)/$Q$3)*宝箱投放计算!I41</f>
        <v>0</v>
      </c>
      <c r="K41">
        <f ca="1">(SUMIFS(OFFSET([2]掉落汇总!$C$2:$C$871,,MATCH($B41,[2]掉落汇总!$D$1:$M$1)),[2]掉落汇总!$A$2:$A$871,K$1,[2]掉落汇总!$C$2:$C$871,$Q$1)+SUMIFS(OFFSET([2]掉落汇总!$C$2:$C$871,,MATCH($B41,[2]掉落汇总!$D$1:$M$1)),[2]掉落汇总!$A$2:$A$871,K$1,[2]掉落汇总!$C$2:$C$871,$Q$2)/$Q$3)*宝箱投放计算!J41</f>
        <v>0</v>
      </c>
      <c r="L41">
        <f ca="1">(SUMIFS(OFFSET([2]掉落汇总!$C$2:$C$871,,MATCH($B41,[2]掉落汇总!$D$1:$M$1)),[2]掉落汇总!$A$2:$A$871,L$1,[2]掉落汇总!$C$2:$C$871,$Q$1)+SUMIFS(OFFSET([2]掉落汇总!$C$2:$C$871,,MATCH($B41,[2]掉落汇总!$D$1:$M$1)),[2]掉落汇总!$A$2:$A$871,L$1,[2]掉落汇总!$C$2:$C$871,$Q$2)/$Q$3)*宝箱投放计算!K41</f>
        <v>0.18921788368526599</v>
      </c>
      <c r="M41">
        <f ca="1">(SUMIFS(OFFSET([2]掉落汇总!$C$2:$C$871,,MATCH($B41,[2]掉落汇总!$D$1:$M$1)),[2]掉落汇总!$A$2:$A$871,M$1,[2]掉落汇总!$C$2:$C$871,$Q$1)+SUMIFS(OFFSET([2]掉落汇总!$C$2:$C$871,,MATCH($B41,[2]掉落汇总!$D$1:$M$1)),[2]掉落汇总!$A$2:$A$871,M$1,[2]掉落汇总!$C$2:$C$871,$Q$2)/$Q$3)*宝箱投放计算!L41</f>
        <v>0.1952586710265094</v>
      </c>
      <c r="N41">
        <f ca="1">(SUMIFS(OFFSET([2]掉落汇总!$C$2:$C$871,,MATCH($B41,[2]掉落汇总!$D$1:$M$1)),[2]掉落汇总!$A$2:$A$871,N$1,[2]掉落汇总!$C$2:$C$871,$Q$1)+SUMIFS(OFFSET([2]掉落汇总!$C$2:$C$871,,MATCH($B41,[2]掉落汇总!$D$1:$M$1)),[2]掉落汇总!$A$2:$A$871,N$1,[2]掉落汇总!$C$2:$C$871,$Q$2)/$Q$3)*宝箱投放计算!M41</f>
        <v>4.4258667322350648E-2</v>
      </c>
      <c r="O41">
        <f ca="1">(SUMIFS(OFFSET([2]掉落汇总!$C$2:$C$871,,MATCH($B41,[2]掉落汇总!$D$1:$M$1)),[2]掉落汇总!$A$2:$A$871,O$1,[2]掉落汇总!$C$2:$C$871,$Q$1)+SUMIFS(OFFSET([2]掉落汇总!$C$2:$C$871,,MATCH($B41,[2]掉落汇总!$D$1:$M$1)),[2]掉落汇总!$A$2:$A$871,O$1,[2]掉落汇总!$C$2:$C$871,$Q$2)/$Q$3)*宝箱投放计算!N41</f>
        <v>9.1281046504927091E-2</v>
      </c>
    </row>
    <row r="42" spans="1:15" x14ac:dyDescent="0.2">
      <c r="A42">
        <f>玩家成长时间线!A42</f>
        <v>41</v>
      </c>
      <c r="B42">
        <f>玩家成长时间线!B42</f>
        <v>10</v>
      </c>
      <c r="C42">
        <f ca="1">SUM($D$2:D42)</f>
        <v>37.243469088196996</v>
      </c>
      <c r="D42">
        <f t="shared" ca="1" si="0"/>
        <v>1.7912554550891167</v>
      </c>
      <c r="E42">
        <f ca="1">(SUMIFS(OFFSET([2]掉落汇总!$C$2:$C$871,,MATCH($B42,[2]掉落汇总!$D$1:$M$1)),[2]掉落汇总!$A$2:$A$871,E$1,[2]掉落汇总!$C$2:$C$871,$Q$1)+SUMIFS(OFFSET([2]掉落汇总!$C$2:$C$871,,MATCH($B42,[2]掉落汇总!$D$1:$M$1)),[2]掉落汇总!$A$2:$A$871,E$1,[2]掉落汇总!$C$2:$C$871,$Q$2)/$Q$3)*宝箱投放计算!D42</f>
        <v>0.57416517622304053</v>
      </c>
      <c r="F42">
        <f ca="1">(SUMIFS(OFFSET([2]掉落汇总!$C$2:$C$871,,MATCH($B42,[2]掉落汇总!$D$1:$M$1)),[2]掉落汇总!$A$2:$A$871,F$1,[2]掉落汇总!$C$2:$C$871,$Q$1)+SUMIFS(OFFSET([2]掉落汇总!$C$2:$C$871,,MATCH($B42,[2]掉落汇总!$D$1:$M$1)),[2]掉落汇总!$A$2:$A$871,F$1,[2]掉落汇总!$C$2:$C$871,$Q$2)/$Q$3)*宝箱投放计算!E42</f>
        <v>0.69707401032702276</v>
      </c>
      <c r="G42">
        <f ca="1">(SUMIFS(OFFSET([2]掉落汇总!$C$2:$C$871,,MATCH($B42,[2]掉落汇总!$D$1:$M$1)),[2]掉落汇总!$A$2:$A$871,G$1,[2]掉落汇总!$C$2:$C$871,$Q$1)+SUMIFS(OFFSET([2]掉落汇总!$C$2:$C$871,,MATCH($B42,[2]掉落汇总!$D$1:$M$1)),[2]掉落汇总!$A$2:$A$871,G$1,[2]掉落汇总!$C$2:$C$871,$Q$2)/$Q$3)*宝箱投放计算!F42</f>
        <v>0</v>
      </c>
      <c r="H42">
        <f ca="1">(SUMIFS(OFFSET([2]掉落汇总!$C$2:$C$871,,MATCH($B42,[2]掉落汇总!$D$1:$M$1)),[2]掉落汇总!$A$2:$A$871,H$1,[2]掉落汇总!$C$2:$C$871,$Q$1)+SUMIFS(OFFSET([2]掉落汇总!$C$2:$C$871,,MATCH($B42,[2]掉落汇总!$D$1:$M$1)),[2]掉落汇总!$A$2:$A$871,H$1,[2]掉落汇总!$C$2:$C$871,$Q$2)/$Q$3)*宝箱投放计算!G42</f>
        <v>0</v>
      </c>
      <c r="I42">
        <f ca="1">(SUMIFS(OFFSET([2]掉落汇总!$C$2:$C$871,,MATCH($B42,[2]掉落汇总!$D$1:$M$1)),[2]掉落汇总!$A$2:$A$871,I$1,[2]掉落汇总!$C$2:$C$871,$Q$1)+SUMIFS(OFFSET([2]掉落汇总!$C$2:$C$871,,MATCH($B42,[2]掉落汇总!$D$1:$M$1)),[2]掉落汇总!$A$2:$A$871,I$1,[2]掉落汇总!$C$2:$C$871,$Q$2)/$Q$3)*宝箱投放计算!H42</f>
        <v>0</v>
      </c>
      <c r="J42">
        <f ca="1">(SUMIFS(OFFSET([2]掉落汇总!$C$2:$C$871,,MATCH($B42,[2]掉落汇总!$D$1:$M$1)),[2]掉落汇总!$A$2:$A$871,J$1,[2]掉落汇总!$C$2:$C$871,$Q$1)+SUMIFS(OFFSET([2]掉落汇总!$C$2:$C$871,,MATCH($B42,[2]掉落汇总!$D$1:$M$1)),[2]掉落汇总!$A$2:$A$871,J$1,[2]掉落汇总!$C$2:$C$871,$Q$2)/$Q$3)*宝箱投放计算!I42</f>
        <v>0</v>
      </c>
      <c r="K42">
        <f ca="1">(SUMIFS(OFFSET([2]掉落汇总!$C$2:$C$871,,MATCH($B42,[2]掉落汇总!$D$1:$M$1)),[2]掉落汇总!$A$2:$A$871,K$1,[2]掉落汇总!$C$2:$C$871,$Q$1)+SUMIFS(OFFSET([2]掉落汇总!$C$2:$C$871,,MATCH($B42,[2]掉落汇总!$D$1:$M$1)),[2]掉落汇总!$A$2:$A$871,K$1,[2]掉落汇总!$C$2:$C$871,$Q$2)/$Q$3)*宝箱投放计算!J42</f>
        <v>0</v>
      </c>
      <c r="L42">
        <f ca="1">(SUMIFS(OFFSET([2]掉落汇总!$C$2:$C$871,,MATCH($B42,[2]掉落汇总!$D$1:$M$1)),[2]掉落汇总!$A$2:$A$871,L$1,[2]掉落汇总!$C$2:$C$871,$Q$1)+SUMIFS(OFFSET([2]掉落汇总!$C$2:$C$871,,MATCH($B42,[2]掉落汇总!$D$1:$M$1)),[2]掉落汇总!$A$2:$A$871,L$1,[2]掉落汇总!$C$2:$C$871,$Q$2)/$Q$3)*宝箱投放计算!K42</f>
        <v>0.18921788368526599</v>
      </c>
      <c r="M42">
        <f ca="1">(SUMIFS(OFFSET([2]掉落汇总!$C$2:$C$871,,MATCH($B42,[2]掉落汇总!$D$1:$M$1)),[2]掉落汇总!$A$2:$A$871,M$1,[2]掉落汇总!$C$2:$C$871,$Q$1)+SUMIFS(OFFSET([2]掉落汇总!$C$2:$C$871,,MATCH($B42,[2]掉落汇总!$D$1:$M$1)),[2]掉落汇总!$A$2:$A$871,M$1,[2]掉落汇总!$C$2:$C$871,$Q$2)/$Q$3)*宝箱投放计算!L42</f>
        <v>0.1952586710265094</v>
      </c>
      <c r="N42">
        <f ca="1">(SUMIFS(OFFSET([2]掉落汇总!$C$2:$C$871,,MATCH($B42,[2]掉落汇总!$D$1:$M$1)),[2]掉落汇总!$A$2:$A$871,N$1,[2]掉落汇总!$C$2:$C$871,$Q$1)+SUMIFS(OFFSET([2]掉落汇总!$C$2:$C$871,,MATCH($B42,[2]掉落汇总!$D$1:$M$1)),[2]掉落汇总!$A$2:$A$871,N$1,[2]掉落汇总!$C$2:$C$871,$Q$2)/$Q$3)*宝箱投放计算!M42</f>
        <v>4.4258667322350648E-2</v>
      </c>
      <c r="O42">
        <f ca="1">(SUMIFS(OFFSET([2]掉落汇总!$C$2:$C$871,,MATCH($B42,[2]掉落汇总!$D$1:$M$1)),[2]掉落汇总!$A$2:$A$871,O$1,[2]掉落汇总!$C$2:$C$871,$Q$1)+SUMIFS(OFFSET([2]掉落汇总!$C$2:$C$871,,MATCH($B42,[2]掉落汇总!$D$1:$M$1)),[2]掉落汇总!$A$2:$A$871,O$1,[2]掉落汇总!$C$2:$C$871,$Q$2)/$Q$3)*宝箱投放计算!N42</f>
        <v>9.1281046504927091E-2</v>
      </c>
    </row>
    <row r="43" spans="1:15" x14ac:dyDescent="0.2">
      <c r="A43">
        <f>玩家成长时间线!A43</f>
        <v>42</v>
      </c>
      <c r="B43">
        <f>玩家成长时间线!B43</f>
        <v>8</v>
      </c>
      <c r="C43">
        <f ca="1">SUM($D$2:D43)</f>
        <v>39.170182860087429</v>
      </c>
      <c r="D43">
        <f t="shared" ca="1" si="0"/>
        <v>1.9267137718904346</v>
      </c>
      <c r="E43">
        <f ca="1">(SUMIFS(OFFSET([2]掉落汇总!$C$2:$C$871,,MATCH($B43,[2]掉落汇总!$D$1:$M$1)),[2]掉落汇总!$A$2:$A$871,E$1,[2]掉落汇总!$C$2:$C$871,$Q$1)+SUMIFS(OFFSET([2]掉落汇总!$C$2:$C$871,,MATCH($B43,[2]掉落汇总!$D$1:$M$1)),[2]掉落汇总!$A$2:$A$871,E$1,[2]掉落汇总!$C$2:$C$871,$Q$2)/$Q$3)*宝箱投放计算!D43</f>
        <v>0.4124076923076922</v>
      </c>
      <c r="F43">
        <f ca="1">(SUMIFS(OFFSET([2]掉落汇总!$C$2:$C$871,,MATCH($B43,[2]掉落汇总!$D$1:$M$1)),[2]掉落汇总!$A$2:$A$871,F$1,[2]掉落汇总!$C$2:$C$871,$Q$1)+SUMIFS(OFFSET([2]掉落汇总!$C$2:$C$871,,MATCH($B43,[2]掉落汇总!$D$1:$M$1)),[2]掉落汇总!$A$2:$A$871,F$1,[2]掉落汇总!$C$2:$C$871,$Q$2)/$Q$3)*宝箱投放计算!E43</f>
        <v>0.55765920826161819</v>
      </c>
      <c r="G43">
        <f ca="1">(SUMIFS(OFFSET([2]掉落汇总!$C$2:$C$871,,MATCH($B43,[2]掉落汇总!$D$1:$M$1)),[2]掉落汇总!$A$2:$A$871,G$1,[2]掉落汇总!$C$2:$C$871,$Q$1)+SUMIFS(OFFSET([2]掉落汇总!$C$2:$C$871,,MATCH($B43,[2]掉落汇总!$D$1:$M$1)),[2]掉落汇总!$A$2:$A$871,G$1,[2]掉落汇总!$C$2:$C$871,$Q$2)/$Q$3)*宝箱投放计算!F43</f>
        <v>0</v>
      </c>
      <c r="H43">
        <f ca="1">(SUMIFS(OFFSET([2]掉落汇总!$C$2:$C$871,,MATCH($B43,[2]掉落汇总!$D$1:$M$1)),[2]掉落汇总!$A$2:$A$871,H$1,[2]掉落汇总!$C$2:$C$871,$Q$1)+SUMIFS(OFFSET([2]掉落汇总!$C$2:$C$871,,MATCH($B43,[2]掉落汇总!$D$1:$M$1)),[2]掉落汇总!$A$2:$A$871,H$1,[2]掉落汇总!$C$2:$C$871,$Q$2)/$Q$3)*宝箱投放计算!G43</f>
        <v>0</v>
      </c>
      <c r="I43">
        <f ca="1">(SUMIFS(OFFSET([2]掉落汇总!$C$2:$C$871,,MATCH($B43,[2]掉落汇总!$D$1:$M$1)),[2]掉落汇总!$A$2:$A$871,I$1,[2]掉落汇总!$C$2:$C$871,$Q$1)+SUMIFS(OFFSET([2]掉落汇总!$C$2:$C$871,,MATCH($B43,[2]掉落汇总!$D$1:$M$1)),[2]掉落汇总!$A$2:$A$871,I$1,[2]掉落汇总!$C$2:$C$871,$Q$2)/$Q$3)*宝箱投放计算!H43</f>
        <v>0.43663060278207105</v>
      </c>
      <c r="J43">
        <f ca="1">(SUMIFS(OFFSET([2]掉落汇总!$C$2:$C$871,,MATCH($B43,[2]掉落汇总!$D$1:$M$1)),[2]掉落汇总!$A$2:$A$871,J$1,[2]掉落汇总!$C$2:$C$871,$Q$1)+SUMIFS(OFFSET([2]掉落汇总!$C$2:$C$871,,MATCH($B43,[2]掉落汇总!$D$1:$M$1)),[2]掉落汇总!$A$2:$A$871,J$1,[2]掉落汇总!$C$2:$C$871,$Q$2)/$Q$3)*宝箱投放计算!I43</f>
        <v>0</v>
      </c>
      <c r="K43">
        <f ca="1">(SUMIFS(OFFSET([2]掉落汇总!$C$2:$C$871,,MATCH($B43,[2]掉落汇总!$D$1:$M$1)),[2]掉落汇总!$A$2:$A$871,K$1,[2]掉落汇总!$C$2:$C$871,$Q$1)+SUMIFS(OFFSET([2]掉落汇总!$C$2:$C$871,,MATCH($B43,[2]掉落汇总!$D$1:$M$1)),[2]掉落汇总!$A$2:$A$871,K$1,[2]掉落汇总!$C$2:$C$871,$Q$2)/$Q$3)*宝箱投放计算!J43</f>
        <v>0</v>
      </c>
      <c r="L43">
        <f ca="1">(SUMIFS(OFFSET([2]掉落汇总!$C$2:$C$871,,MATCH($B43,[2]掉落汇总!$D$1:$M$1)),[2]掉落汇总!$A$2:$A$871,L$1,[2]掉落汇总!$C$2:$C$871,$Q$1)+SUMIFS(OFFSET([2]掉落汇总!$C$2:$C$871,,MATCH($B43,[2]掉落汇总!$D$1:$M$1)),[2]掉落汇总!$A$2:$A$871,L$1,[2]掉落汇总!$C$2:$C$871,$Q$2)/$Q$3)*宝箱投放计算!K43</f>
        <v>0.18921788368526599</v>
      </c>
      <c r="M43">
        <f ca="1">(SUMIFS(OFFSET([2]掉落汇总!$C$2:$C$871,,MATCH($B43,[2]掉落汇总!$D$1:$M$1)),[2]掉落汇总!$A$2:$A$871,M$1,[2]掉落汇总!$C$2:$C$871,$Q$1)+SUMIFS(OFFSET([2]掉落汇总!$C$2:$C$871,,MATCH($B43,[2]掉落汇总!$D$1:$M$1)),[2]掉落汇总!$A$2:$A$871,M$1,[2]掉落汇总!$C$2:$C$871,$Q$2)/$Q$3)*宝箱投放计算!L43</f>
        <v>0.1952586710265094</v>
      </c>
      <c r="N43">
        <f ca="1">(SUMIFS(OFFSET([2]掉落汇总!$C$2:$C$871,,MATCH($B43,[2]掉落汇总!$D$1:$M$1)),[2]掉落汇总!$A$2:$A$871,N$1,[2]掉落汇总!$C$2:$C$871,$Q$1)+SUMIFS(OFFSET([2]掉落汇总!$C$2:$C$871,,MATCH($B43,[2]掉落汇总!$D$1:$M$1)),[2]掉落汇总!$A$2:$A$871,N$1,[2]掉落汇总!$C$2:$C$871,$Q$2)/$Q$3)*宝箱投放计算!M43</f>
        <v>4.4258667322350648E-2</v>
      </c>
      <c r="O43">
        <f ca="1">(SUMIFS(OFFSET([2]掉落汇总!$C$2:$C$871,,MATCH($B43,[2]掉落汇总!$D$1:$M$1)),[2]掉落汇总!$A$2:$A$871,O$1,[2]掉落汇总!$C$2:$C$871,$Q$1)+SUMIFS(OFFSET([2]掉落汇总!$C$2:$C$871,,MATCH($B43,[2]掉落汇总!$D$1:$M$1)),[2]掉落汇总!$A$2:$A$871,O$1,[2]掉落汇总!$C$2:$C$871,$Q$2)/$Q$3)*宝箱投放计算!N43</f>
        <v>9.1281046504927091E-2</v>
      </c>
    </row>
    <row r="44" spans="1:15" x14ac:dyDescent="0.2">
      <c r="A44">
        <f>玩家成长时间线!A44</f>
        <v>43</v>
      </c>
      <c r="B44">
        <f>玩家成长时间线!B44</f>
        <v>8</v>
      </c>
      <c r="C44">
        <f ca="1">SUM($D$2:D44)</f>
        <v>40.661996798426564</v>
      </c>
      <c r="D44">
        <f t="shared" ca="1" si="0"/>
        <v>1.4918139383391327</v>
      </c>
      <c r="E44">
        <f ca="1">(SUMIFS(OFFSET([2]掉落汇总!$C$2:$C$871,,MATCH($B44,[2]掉落汇总!$D$1:$M$1)),[2]掉落汇总!$A$2:$A$871,E$1,[2]掉落汇总!$C$2:$C$871,$Q$1)+SUMIFS(OFFSET([2]掉落汇总!$C$2:$C$871,,MATCH($B44,[2]掉落汇总!$D$1:$M$1)),[2]掉落汇总!$A$2:$A$871,E$1,[2]掉落汇总!$C$2:$C$871,$Q$2)/$Q$3)*宝箱投放计算!D44</f>
        <v>0.41413846153846134</v>
      </c>
      <c r="F44">
        <f ca="1">(SUMIFS(OFFSET([2]掉落汇总!$C$2:$C$871,,MATCH($B44,[2]掉落汇总!$D$1:$M$1)),[2]掉落汇总!$A$2:$A$871,F$1,[2]掉落汇总!$C$2:$C$871,$Q$1)+SUMIFS(OFFSET([2]掉落汇总!$C$2:$C$871,,MATCH($B44,[2]掉落汇总!$D$1:$M$1)),[2]掉落汇总!$A$2:$A$871,F$1,[2]掉落汇总!$C$2:$C$871,$Q$2)/$Q$3)*宝箱投放计算!E44</f>
        <v>0.55765920826161819</v>
      </c>
      <c r="G44">
        <f ca="1">(SUMIFS(OFFSET([2]掉落汇总!$C$2:$C$871,,MATCH($B44,[2]掉落汇总!$D$1:$M$1)),[2]掉落汇总!$A$2:$A$871,G$1,[2]掉落汇总!$C$2:$C$871,$Q$1)+SUMIFS(OFFSET([2]掉落汇总!$C$2:$C$871,,MATCH($B44,[2]掉落汇总!$D$1:$M$1)),[2]掉落汇总!$A$2:$A$871,G$1,[2]掉落汇总!$C$2:$C$871,$Q$2)/$Q$3)*宝箱投放计算!F44</f>
        <v>0</v>
      </c>
      <c r="H44">
        <f ca="1">(SUMIFS(OFFSET([2]掉落汇总!$C$2:$C$871,,MATCH($B44,[2]掉落汇总!$D$1:$M$1)),[2]掉落汇总!$A$2:$A$871,H$1,[2]掉落汇总!$C$2:$C$871,$Q$1)+SUMIFS(OFFSET([2]掉落汇总!$C$2:$C$871,,MATCH($B44,[2]掉落汇总!$D$1:$M$1)),[2]掉落汇总!$A$2:$A$871,H$1,[2]掉落汇总!$C$2:$C$871,$Q$2)/$Q$3)*宝箱投放计算!G44</f>
        <v>0</v>
      </c>
      <c r="I44">
        <f ca="1">(SUMIFS(OFFSET([2]掉落汇总!$C$2:$C$871,,MATCH($B44,[2]掉落汇总!$D$1:$M$1)),[2]掉落汇总!$A$2:$A$871,I$1,[2]掉落汇总!$C$2:$C$871,$Q$1)+SUMIFS(OFFSET([2]掉落汇总!$C$2:$C$871,,MATCH($B44,[2]掉落汇总!$D$1:$M$1)),[2]掉落汇总!$A$2:$A$871,I$1,[2]掉落汇总!$C$2:$C$871,$Q$2)/$Q$3)*宝箱投放计算!H44</f>
        <v>0</v>
      </c>
      <c r="J44">
        <f ca="1">(SUMIFS(OFFSET([2]掉落汇总!$C$2:$C$871,,MATCH($B44,[2]掉落汇总!$D$1:$M$1)),[2]掉落汇总!$A$2:$A$871,J$1,[2]掉落汇总!$C$2:$C$871,$Q$1)+SUMIFS(OFFSET([2]掉落汇总!$C$2:$C$871,,MATCH($B44,[2]掉落汇总!$D$1:$M$1)),[2]掉落汇总!$A$2:$A$871,J$1,[2]掉落汇总!$C$2:$C$871,$Q$2)/$Q$3)*宝箱投放计算!I44</f>
        <v>0</v>
      </c>
      <c r="K44">
        <f ca="1">(SUMIFS(OFFSET([2]掉落汇总!$C$2:$C$871,,MATCH($B44,[2]掉落汇总!$D$1:$M$1)),[2]掉落汇总!$A$2:$A$871,K$1,[2]掉落汇总!$C$2:$C$871,$Q$1)+SUMIFS(OFFSET([2]掉落汇总!$C$2:$C$871,,MATCH($B44,[2]掉落汇总!$D$1:$M$1)),[2]掉落汇总!$A$2:$A$871,K$1,[2]掉落汇总!$C$2:$C$871,$Q$2)/$Q$3)*宝箱投放计算!J44</f>
        <v>0</v>
      </c>
      <c r="L44">
        <f ca="1">(SUMIFS(OFFSET([2]掉落汇总!$C$2:$C$871,,MATCH($B44,[2]掉落汇总!$D$1:$M$1)),[2]掉落汇总!$A$2:$A$871,L$1,[2]掉落汇总!$C$2:$C$871,$Q$1)+SUMIFS(OFFSET([2]掉落汇总!$C$2:$C$871,,MATCH($B44,[2]掉落汇总!$D$1:$M$1)),[2]掉落汇总!$A$2:$A$871,L$1,[2]掉落汇总!$C$2:$C$871,$Q$2)/$Q$3)*宝箱投放计算!K44</f>
        <v>0.18921788368526599</v>
      </c>
      <c r="M44">
        <f ca="1">(SUMIFS(OFFSET([2]掉落汇总!$C$2:$C$871,,MATCH($B44,[2]掉落汇总!$D$1:$M$1)),[2]掉落汇总!$A$2:$A$871,M$1,[2]掉落汇总!$C$2:$C$871,$Q$1)+SUMIFS(OFFSET([2]掉落汇总!$C$2:$C$871,,MATCH($B44,[2]掉落汇总!$D$1:$M$1)),[2]掉落汇总!$A$2:$A$871,M$1,[2]掉落汇总!$C$2:$C$871,$Q$2)/$Q$3)*宝箱投放计算!L44</f>
        <v>0.1952586710265094</v>
      </c>
      <c r="N44">
        <f ca="1">(SUMIFS(OFFSET([2]掉落汇总!$C$2:$C$871,,MATCH($B44,[2]掉落汇总!$D$1:$M$1)),[2]掉落汇总!$A$2:$A$871,N$1,[2]掉落汇总!$C$2:$C$871,$Q$1)+SUMIFS(OFFSET([2]掉落汇总!$C$2:$C$871,,MATCH($B44,[2]掉落汇总!$D$1:$M$1)),[2]掉落汇总!$A$2:$A$871,N$1,[2]掉落汇总!$C$2:$C$871,$Q$2)/$Q$3)*宝箱投放计算!M44</f>
        <v>4.4258667322350648E-2</v>
      </c>
      <c r="O44">
        <f ca="1">(SUMIFS(OFFSET([2]掉落汇总!$C$2:$C$871,,MATCH($B44,[2]掉落汇总!$D$1:$M$1)),[2]掉落汇总!$A$2:$A$871,O$1,[2]掉落汇总!$C$2:$C$871,$Q$1)+SUMIFS(OFFSET([2]掉落汇总!$C$2:$C$871,,MATCH($B44,[2]掉落汇总!$D$1:$M$1)),[2]掉落汇总!$A$2:$A$871,O$1,[2]掉落汇总!$C$2:$C$871,$Q$2)/$Q$3)*宝箱投放计算!N44</f>
        <v>9.1281046504927091E-2</v>
      </c>
    </row>
    <row r="45" spans="1:15" x14ac:dyDescent="0.2">
      <c r="A45">
        <f>玩家成长时间线!A45</f>
        <v>44</v>
      </c>
      <c r="B45">
        <f>玩家成长时间线!B45</f>
        <v>8</v>
      </c>
      <c r="C45">
        <f ca="1">SUM($D$2:D45)</f>
        <v>42.190156890611853</v>
      </c>
      <c r="D45">
        <f t="shared" ca="1" si="0"/>
        <v>1.5281600921852867</v>
      </c>
      <c r="E45">
        <f ca="1">(SUMIFS(OFFSET([2]掉落汇总!$C$2:$C$871,,MATCH($B45,[2]掉落汇总!$D$1:$M$1)),[2]掉落汇总!$A$2:$A$871,E$1,[2]掉落汇总!$C$2:$C$871,$Q$1)+SUMIFS(OFFSET([2]掉落汇总!$C$2:$C$871,,MATCH($B45,[2]掉落汇总!$D$1:$M$1)),[2]掉落汇总!$A$2:$A$871,E$1,[2]掉落汇总!$C$2:$C$871,$Q$2)/$Q$3)*宝箱投放计算!D45</f>
        <v>0.45048461538461521</v>
      </c>
      <c r="F45">
        <f ca="1">(SUMIFS(OFFSET([2]掉落汇总!$C$2:$C$871,,MATCH($B45,[2]掉落汇总!$D$1:$M$1)),[2]掉落汇总!$A$2:$A$871,F$1,[2]掉落汇总!$C$2:$C$871,$Q$1)+SUMIFS(OFFSET([2]掉落汇总!$C$2:$C$871,,MATCH($B45,[2]掉落汇总!$D$1:$M$1)),[2]掉落汇总!$A$2:$A$871,F$1,[2]掉落汇总!$C$2:$C$871,$Q$2)/$Q$3)*宝箱投放计算!E45</f>
        <v>0.55765920826161819</v>
      </c>
      <c r="G45">
        <f ca="1">(SUMIFS(OFFSET([2]掉落汇总!$C$2:$C$871,,MATCH($B45,[2]掉落汇总!$D$1:$M$1)),[2]掉落汇总!$A$2:$A$871,G$1,[2]掉落汇总!$C$2:$C$871,$Q$1)+SUMIFS(OFFSET([2]掉落汇总!$C$2:$C$871,,MATCH($B45,[2]掉落汇总!$D$1:$M$1)),[2]掉落汇总!$A$2:$A$871,G$1,[2]掉落汇总!$C$2:$C$871,$Q$2)/$Q$3)*宝箱投放计算!F45</f>
        <v>0</v>
      </c>
      <c r="H45">
        <f ca="1">(SUMIFS(OFFSET([2]掉落汇总!$C$2:$C$871,,MATCH($B45,[2]掉落汇总!$D$1:$M$1)),[2]掉落汇总!$A$2:$A$871,H$1,[2]掉落汇总!$C$2:$C$871,$Q$1)+SUMIFS(OFFSET([2]掉落汇总!$C$2:$C$871,,MATCH($B45,[2]掉落汇总!$D$1:$M$1)),[2]掉落汇总!$A$2:$A$871,H$1,[2]掉落汇总!$C$2:$C$871,$Q$2)/$Q$3)*宝箱投放计算!G45</f>
        <v>0</v>
      </c>
      <c r="I45">
        <f ca="1">(SUMIFS(OFFSET([2]掉落汇总!$C$2:$C$871,,MATCH($B45,[2]掉落汇总!$D$1:$M$1)),[2]掉落汇总!$A$2:$A$871,I$1,[2]掉落汇总!$C$2:$C$871,$Q$1)+SUMIFS(OFFSET([2]掉落汇总!$C$2:$C$871,,MATCH($B45,[2]掉落汇总!$D$1:$M$1)),[2]掉落汇总!$A$2:$A$871,I$1,[2]掉落汇总!$C$2:$C$871,$Q$2)/$Q$3)*宝箱投放计算!H45</f>
        <v>0</v>
      </c>
      <c r="J45">
        <f ca="1">(SUMIFS(OFFSET([2]掉落汇总!$C$2:$C$871,,MATCH($B45,[2]掉落汇总!$D$1:$M$1)),[2]掉落汇总!$A$2:$A$871,J$1,[2]掉落汇总!$C$2:$C$871,$Q$1)+SUMIFS(OFFSET([2]掉落汇总!$C$2:$C$871,,MATCH($B45,[2]掉落汇总!$D$1:$M$1)),[2]掉落汇总!$A$2:$A$871,J$1,[2]掉落汇总!$C$2:$C$871,$Q$2)/$Q$3)*宝箱投放计算!I45</f>
        <v>0</v>
      </c>
      <c r="K45">
        <f ca="1">(SUMIFS(OFFSET([2]掉落汇总!$C$2:$C$871,,MATCH($B45,[2]掉落汇总!$D$1:$M$1)),[2]掉落汇总!$A$2:$A$871,K$1,[2]掉落汇总!$C$2:$C$871,$Q$1)+SUMIFS(OFFSET([2]掉落汇总!$C$2:$C$871,,MATCH($B45,[2]掉落汇总!$D$1:$M$1)),[2]掉落汇总!$A$2:$A$871,K$1,[2]掉落汇总!$C$2:$C$871,$Q$2)/$Q$3)*宝箱投放计算!J45</f>
        <v>0</v>
      </c>
      <c r="L45">
        <f ca="1">(SUMIFS(OFFSET([2]掉落汇总!$C$2:$C$871,,MATCH($B45,[2]掉落汇总!$D$1:$M$1)),[2]掉落汇总!$A$2:$A$871,L$1,[2]掉落汇总!$C$2:$C$871,$Q$1)+SUMIFS(OFFSET([2]掉落汇总!$C$2:$C$871,,MATCH($B45,[2]掉落汇总!$D$1:$M$1)),[2]掉落汇总!$A$2:$A$871,L$1,[2]掉落汇总!$C$2:$C$871,$Q$2)/$Q$3)*宝箱投放计算!K45</f>
        <v>0.18921788368526599</v>
      </c>
      <c r="M45">
        <f ca="1">(SUMIFS(OFFSET([2]掉落汇总!$C$2:$C$871,,MATCH($B45,[2]掉落汇总!$D$1:$M$1)),[2]掉落汇总!$A$2:$A$871,M$1,[2]掉落汇总!$C$2:$C$871,$Q$1)+SUMIFS(OFFSET([2]掉落汇总!$C$2:$C$871,,MATCH($B45,[2]掉落汇总!$D$1:$M$1)),[2]掉落汇总!$A$2:$A$871,M$1,[2]掉落汇总!$C$2:$C$871,$Q$2)/$Q$3)*宝箱投放计算!L45</f>
        <v>0.1952586710265094</v>
      </c>
      <c r="N45">
        <f ca="1">(SUMIFS(OFFSET([2]掉落汇总!$C$2:$C$871,,MATCH($B45,[2]掉落汇总!$D$1:$M$1)),[2]掉落汇总!$A$2:$A$871,N$1,[2]掉落汇总!$C$2:$C$871,$Q$1)+SUMIFS(OFFSET([2]掉落汇总!$C$2:$C$871,,MATCH($B45,[2]掉落汇总!$D$1:$M$1)),[2]掉落汇总!$A$2:$A$871,N$1,[2]掉落汇总!$C$2:$C$871,$Q$2)/$Q$3)*宝箱投放计算!M45</f>
        <v>4.4258667322350648E-2</v>
      </c>
      <c r="O45">
        <f ca="1">(SUMIFS(OFFSET([2]掉落汇总!$C$2:$C$871,,MATCH($B45,[2]掉落汇总!$D$1:$M$1)),[2]掉落汇总!$A$2:$A$871,O$1,[2]掉落汇总!$C$2:$C$871,$Q$1)+SUMIFS(OFFSET([2]掉落汇总!$C$2:$C$871,,MATCH($B45,[2]掉落汇总!$D$1:$M$1)),[2]掉落汇总!$A$2:$A$871,O$1,[2]掉落汇总!$C$2:$C$871,$Q$2)/$Q$3)*宝箱投放计算!N45</f>
        <v>9.1281046504927091E-2</v>
      </c>
    </row>
    <row r="46" spans="1:15" x14ac:dyDescent="0.2">
      <c r="A46">
        <f>玩家成长时间线!A46</f>
        <v>45</v>
      </c>
      <c r="B46">
        <f>玩家成长时间线!B46</f>
        <v>9</v>
      </c>
      <c r="C46">
        <f ca="1">SUM($D$2:D46)</f>
        <v>45.567906433495487</v>
      </c>
      <c r="D46">
        <f t="shared" ca="1" si="0"/>
        <v>3.3777495428836333</v>
      </c>
      <c r="E46">
        <f ca="1">(SUMIFS(OFFSET([2]掉落汇总!$C$2:$C$871,,MATCH($B46,[2]掉落汇总!$D$1:$M$1)),[2]掉落汇总!$A$2:$A$871,E$1,[2]掉落汇总!$C$2:$C$871,$Q$1)+SUMIFS(OFFSET([2]掉落汇总!$C$2:$C$871,,MATCH($B46,[2]掉落汇总!$D$1:$M$1)),[2]掉落汇总!$A$2:$A$871,E$1,[2]掉落汇总!$C$2:$C$871,$Q$2)/$Q$3)*宝箱投放计算!D46</f>
        <v>0.59991101417666282</v>
      </c>
      <c r="F46">
        <f ca="1">(SUMIFS(OFFSET([2]掉落汇总!$C$2:$C$871,,MATCH($B46,[2]掉落汇总!$D$1:$M$1)),[2]掉落汇总!$A$2:$A$871,F$1,[2]掉落汇总!$C$2:$C$871,$Q$1)+SUMIFS(OFFSET([2]掉落汇总!$C$2:$C$871,,MATCH($B46,[2]掉落汇总!$D$1:$M$1)),[2]掉落汇总!$A$2:$A$871,F$1,[2]掉落汇总!$C$2:$C$871,$Q$2)/$Q$3)*宝箱投放计算!E46</f>
        <v>0.69707401032702276</v>
      </c>
      <c r="G46">
        <f ca="1">(SUMIFS(OFFSET([2]掉落汇总!$C$2:$C$871,,MATCH($B46,[2]掉落汇总!$D$1:$M$1)),[2]掉落汇总!$A$2:$A$871,G$1,[2]掉落汇总!$C$2:$C$871,$Q$1)+SUMIFS(OFFSET([2]掉落汇总!$C$2:$C$871,,MATCH($B46,[2]掉落汇总!$D$1:$M$1)),[2]掉落汇总!$A$2:$A$871,G$1,[2]掉落汇总!$C$2:$C$871,$Q$2)/$Q$3)*宝箱投放计算!F46</f>
        <v>0</v>
      </c>
      <c r="H46">
        <f ca="1">(SUMIFS(OFFSET([2]掉落汇总!$C$2:$C$871,,MATCH($B46,[2]掉落汇总!$D$1:$M$1)),[2]掉落汇总!$A$2:$A$871,H$1,[2]掉落汇总!$C$2:$C$871,$Q$1)+SUMIFS(OFFSET([2]掉落汇总!$C$2:$C$871,,MATCH($B46,[2]掉落汇总!$D$1:$M$1)),[2]掉落汇总!$A$2:$A$871,H$1,[2]掉落汇总!$C$2:$C$871,$Q$2)/$Q$3)*宝箱投放计算!G46</f>
        <v>0</v>
      </c>
      <c r="I46">
        <f ca="1">(SUMIFS(OFFSET([2]掉落汇总!$C$2:$C$871,,MATCH($B46,[2]掉落汇总!$D$1:$M$1)),[2]掉落汇总!$A$2:$A$871,I$1,[2]掉落汇总!$C$2:$C$871,$Q$1)+SUMIFS(OFFSET([2]掉落汇总!$C$2:$C$871,,MATCH($B46,[2]掉落汇总!$D$1:$M$1)),[2]掉落汇总!$A$2:$A$871,I$1,[2]掉落汇总!$C$2:$C$871,$Q$2)/$Q$3)*宝箱投放计算!H46</f>
        <v>0.43663060278207105</v>
      </c>
      <c r="J46">
        <f ca="1">(SUMIFS(OFFSET([2]掉落汇总!$C$2:$C$871,,MATCH($B46,[2]掉落汇总!$D$1:$M$1)),[2]掉落汇总!$A$2:$A$871,J$1,[2]掉落汇总!$C$2:$C$871,$Q$1)+SUMIFS(OFFSET([2]掉落汇总!$C$2:$C$871,,MATCH($B46,[2]掉落汇总!$D$1:$M$1)),[2]掉落汇总!$A$2:$A$871,J$1,[2]掉落汇总!$C$2:$C$871,$Q$2)/$Q$3)*宝箱投放计算!I46</f>
        <v>1.1241176470588234</v>
      </c>
      <c r="K46">
        <f ca="1">(SUMIFS(OFFSET([2]掉落汇总!$C$2:$C$871,,MATCH($B46,[2]掉落汇总!$D$1:$M$1)),[2]掉落汇总!$A$2:$A$871,K$1,[2]掉落汇总!$C$2:$C$871,$Q$1)+SUMIFS(OFFSET([2]掉落汇总!$C$2:$C$871,,MATCH($B46,[2]掉落汇总!$D$1:$M$1)),[2]掉落汇总!$A$2:$A$871,K$1,[2]掉落汇总!$C$2:$C$871,$Q$2)/$Q$3)*宝箱投放计算!J46</f>
        <v>0</v>
      </c>
      <c r="L46">
        <f ca="1">(SUMIFS(OFFSET([2]掉落汇总!$C$2:$C$871,,MATCH($B46,[2]掉落汇总!$D$1:$M$1)),[2]掉落汇总!$A$2:$A$871,L$1,[2]掉落汇总!$C$2:$C$871,$Q$1)+SUMIFS(OFFSET([2]掉落汇总!$C$2:$C$871,,MATCH($B46,[2]掉落汇总!$D$1:$M$1)),[2]掉落汇总!$A$2:$A$871,L$1,[2]掉落汇总!$C$2:$C$871,$Q$2)/$Q$3)*宝箱投放计算!K46</f>
        <v>0.18921788368526599</v>
      </c>
      <c r="M46">
        <f ca="1">(SUMIFS(OFFSET([2]掉落汇总!$C$2:$C$871,,MATCH($B46,[2]掉落汇总!$D$1:$M$1)),[2]掉落汇总!$A$2:$A$871,M$1,[2]掉落汇总!$C$2:$C$871,$Q$1)+SUMIFS(OFFSET([2]掉落汇总!$C$2:$C$871,,MATCH($B46,[2]掉落汇总!$D$1:$M$1)),[2]掉落汇总!$A$2:$A$871,M$1,[2]掉落汇总!$C$2:$C$871,$Q$2)/$Q$3)*宝箱投放计算!L46</f>
        <v>0.1952586710265094</v>
      </c>
      <c r="N46">
        <f ca="1">(SUMIFS(OFFSET([2]掉落汇总!$C$2:$C$871,,MATCH($B46,[2]掉落汇总!$D$1:$M$1)),[2]掉落汇总!$A$2:$A$871,N$1,[2]掉落汇总!$C$2:$C$871,$Q$1)+SUMIFS(OFFSET([2]掉落汇总!$C$2:$C$871,,MATCH($B46,[2]掉落汇总!$D$1:$M$1)),[2]掉落汇总!$A$2:$A$871,N$1,[2]掉落汇总!$C$2:$C$871,$Q$2)/$Q$3)*宝箱投放计算!M46</f>
        <v>4.4258667322350648E-2</v>
      </c>
      <c r="O46">
        <f ca="1">(SUMIFS(OFFSET([2]掉落汇总!$C$2:$C$871,,MATCH($B46,[2]掉落汇总!$D$1:$M$1)),[2]掉落汇总!$A$2:$A$871,O$1,[2]掉落汇总!$C$2:$C$871,$Q$1)+SUMIFS(OFFSET([2]掉落汇总!$C$2:$C$871,,MATCH($B46,[2]掉落汇总!$D$1:$M$1)),[2]掉落汇总!$A$2:$A$871,O$1,[2]掉落汇总!$C$2:$C$871,$Q$2)/$Q$3)*宝箱投放计算!N46</f>
        <v>9.1281046504927091E-2</v>
      </c>
    </row>
    <row r="47" spans="1:15" x14ac:dyDescent="0.2">
      <c r="A47">
        <f>玩家成长时间线!A47</f>
        <v>46</v>
      </c>
      <c r="B47">
        <f>玩家成长时间线!B47</f>
        <v>9</v>
      </c>
      <c r="C47">
        <f ca="1">SUM($D$2:D47)</f>
        <v>47.387394095131462</v>
      </c>
      <c r="D47">
        <f t="shared" ca="1" si="0"/>
        <v>1.8194876616359776</v>
      </c>
      <c r="E47">
        <f ca="1">(SUMIFS(OFFSET([2]掉落汇总!$C$2:$C$871,,MATCH($B47,[2]掉落汇总!$D$1:$M$1)),[2]掉落汇总!$A$2:$A$871,E$1,[2]掉落汇总!$C$2:$C$871,$Q$1)+SUMIFS(OFFSET([2]掉落汇总!$C$2:$C$871,,MATCH($B47,[2]掉落汇总!$D$1:$M$1)),[2]掉落汇总!$A$2:$A$871,E$1,[2]掉落汇总!$C$2:$C$871,$Q$2)/$Q$3)*宝箱投放计算!D47</f>
        <v>0.60239738276990162</v>
      </c>
      <c r="F47">
        <f ca="1">(SUMIFS(OFFSET([2]掉落汇总!$C$2:$C$871,,MATCH($B47,[2]掉落汇总!$D$1:$M$1)),[2]掉落汇总!$A$2:$A$871,F$1,[2]掉落汇总!$C$2:$C$871,$Q$1)+SUMIFS(OFFSET([2]掉落汇总!$C$2:$C$871,,MATCH($B47,[2]掉落汇总!$D$1:$M$1)),[2]掉落汇总!$A$2:$A$871,F$1,[2]掉落汇总!$C$2:$C$871,$Q$2)/$Q$3)*宝箱投放计算!E47</f>
        <v>0.69707401032702276</v>
      </c>
      <c r="G47">
        <f ca="1">(SUMIFS(OFFSET([2]掉落汇总!$C$2:$C$871,,MATCH($B47,[2]掉落汇总!$D$1:$M$1)),[2]掉落汇总!$A$2:$A$871,G$1,[2]掉落汇总!$C$2:$C$871,$Q$1)+SUMIFS(OFFSET([2]掉落汇总!$C$2:$C$871,,MATCH($B47,[2]掉落汇总!$D$1:$M$1)),[2]掉落汇总!$A$2:$A$871,G$1,[2]掉落汇总!$C$2:$C$871,$Q$2)/$Q$3)*宝箱投放计算!F47</f>
        <v>0</v>
      </c>
      <c r="H47">
        <f ca="1">(SUMIFS(OFFSET([2]掉落汇总!$C$2:$C$871,,MATCH($B47,[2]掉落汇总!$D$1:$M$1)),[2]掉落汇总!$A$2:$A$871,H$1,[2]掉落汇总!$C$2:$C$871,$Q$1)+SUMIFS(OFFSET([2]掉落汇总!$C$2:$C$871,,MATCH($B47,[2]掉落汇总!$D$1:$M$1)),[2]掉落汇总!$A$2:$A$871,H$1,[2]掉落汇总!$C$2:$C$871,$Q$2)/$Q$3)*宝箱投放计算!G47</f>
        <v>0</v>
      </c>
      <c r="I47">
        <f ca="1">(SUMIFS(OFFSET([2]掉落汇总!$C$2:$C$871,,MATCH($B47,[2]掉落汇总!$D$1:$M$1)),[2]掉落汇总!$A$2:$A$871,I$1,[2]掉落汇总!$C$2:$C$871,$Q$1)+SUMIFS(OFFSET([2]掉落汇总!$C$2:$C$871,,MATCH($B47,[2]掉落汇总!$D$1:$M$1)),[2]掉落汇总!$A$2:$A$871,I$1,[2]掉落汇总!$C$2:$C$871,$Q$2)/$Q$3)*宝箱投放计算!H47</f>
        <v>0</v>
      </c>
      <c r="J47">
        <f ca="1">(SUMIFS(OFFSET([2]掉落汇总!$C$2:$C$871,,MATCH($B47,[2]掉落汇总!$D$1:$M$1)),[2]掉落汇总!$A$2:$A$871,J$1,[2]掉落汇总!$C$2:$C$871,$Q$1)+SUMIFS(OFFSET([2]掉落汇总!$C$2:$C$871,,MATCH($B47,[2]掉落汇总!$D$1:$M$1)),[2]掉落汇总!$A$2:$A$871,J$1,[2]掉落汇总!$C$2:$C$871,$Q$2)/$Q$3)*宝箱投放计算!I47</f>
        <v>0</v>
      </c>
      <c r="K47">
        <f ca="1">(SUMIFS(OFFSET([2]掉落汇总!$C$2:$C$871,,MATCH($B47,[2]掉落汇总!$D$1:$M$1)),[2]掉落汇总!$A$2:$A$871,K$1,[2]掉落汇总!$C$2:$C$871,$Q$1)+SUMIFS(OFFSET([2]掉落汇总!$C$2:$C$871,,MATCH($B47,[2]掉落汇总!$D$1:$M$1)),[2]掉落汇总!$A$2:$A$871,K$1,[2]掉落汇总!$C$2:$C$871,$Q$2)/$Q$3)*宝箱投放计算!J47</f>
        <v>0</v>
      </c>
      <c r="L47">
        <f ca="1">(SUMIFS(OFFSET([2]掉落汇总!$C$2:$C$871,,MATCH($B47,[2]掉落汇总!$D$1:$M$1)),[2]掉落汇总!$A$2:$A$871,L$1,[2]掉落汇总!$C$2:$C$871,$Q$1)+SUMIFS(OFFSET([2]掉落汇总!$C$2:$C$871,,MATCH($B47,[2]掉落汇总!$D$1:$M$1)),[2]掉落汇总!$A$2:$A$871,L$1,[2]掉落汇总!$C$2:$C$871,$Q$2)/$Q$3)*宝箱投放计算!K47</f>
        <v>0.18921788368526599</v>
      </c>
      <c r="M47">
        <f ca="1">(SUMIFS(OFFSET([2]掉落汇总!$C$2:$C$871,,MATCH($B47,[2]掉落汇总!$D$1:$M$1)),[2]掉落汇总!$A$2:$A$871,M$1,[2]掉落汇总!$C$2:$C$871,$Q$1)+SUMIFS(OFFSET([2]掉落汇总!$C$2:$C$871,,MATCH($B47,[2]掉落汇总!$D$1:$M$1)),[2]掉落汇总!$A$2:$A$871,M$1,[2]掉落汇总!$C$2:$C$871,$Q$2)/$Q$3)*宝箱投放计算!L47</f>
        <v>0.1952586710265094</v>
      </c>
      <c r="N47">
        <f ca="1">(SUMIFS(OFFSET([2]掉落汇总!$C$2:$C$871,,MATCH($B47,[2]掉落汇总!$D$1:$M$1)),[2]掉落汇总!$A$2:$A$871,N$1,[2]掉落汇总!$C$2:$C$871,$Q$1)+SUMIFS(OFFSET([2]掉落汇总!$C$2:$C$871,,MATCH($B47,[2]掉落汇总!$D$1:$M$1)),[2]掉落汇总!$A$2:$A$871,N$1,[2]掉落汇总!$C$2:$C$871,$Q$2)/$Q$3)*宝箱投放计算!M47</f>
        <v>4.4258667322350648E-2</v>
      </c>
      <c r="O47">
        <f ca="1">(SUMIFS(OFFSET([2]掉落汇总!$C$2:$C$871,,MATCH($B47,[2]掉落汇总!$D$1:$M$1)),[2]掉落汇总!$A$2:$A$871,O$1,[2]掉落汇总!$C$2:$C$871,$Q$1)+SUMIFS(OFFSET([2]掉落汇总!$C$2:$C$871,,MATCH($B47,[2]掉落汇总!$D$1:$M$1)),[2]掉落汇总!$A$2:$A$871,O$1,[2]掉落汇总!$C$2:$C$871,$Q$2)/$Q$3)*宝箱投放计算!N47</f>
        <v>9.1281046504927091E-2</v>
      </c>
    </row>
    <row r="48" spans="1:15" x14ac:dyDescent="0.2">
      <c r="A48">
        <f>玩家成长时间线!A48</f>
        <v>47</v>
      </c>
      <c r="B48">
        <f>玩家成长时间线!B48</f>
        <v>9</v>
      </c>
      <c r="C48">
        <f ca="1">SUM($D$2:D48)</f>
        <v>49.259095497225452</v>
      </c>
      <c r="D48">
        <f t="shared" ca="1" si="0"/>
        <v>1.8717014020939928</v>
      </c>
      <c r="E48">
        <f ca="1">(SUMIFS(OFFSET([2]掉落汇总!$C$2:$C$871,,MATCH($B48,[2]掉落汇总!$D$1:$M$1)),[2]掉落汇总!$A$2:$A$871,E$1,[2]掉落汇总!$C$2:$C$871,$Q$1)+SUMIFS(OFFSET([2]掉落汇总!$C$2:$C$871,,MATCH($B48,[2]掉落汇总!$D$1:$M$1)),[2]掉落汇总!$A$2:$A$871,E$1,[2]掉落汇总!$C$2:$C$871,$Q$2)/$Q$3)*宝箱投放计算!D48</f>
        <v>0.65461112322791681</v>
      </c>
      <c r="F48">
        <f ca="1">(SUMIFS(OFFSET([2]掉落汇总!$C$2:$C$871,,MATCH($B48,[2]掉落汇总!$D$1:$M$1)),[2]掉落汇总!$A$2:$A$871,F$1,[2]掉落汇总!$C$2:$C$871,$Q$1)+SUMIFS(OFFSET([2]掉落汇总!$C$2:$C$871,,MATCH($B48,[2]掉落汇总!$D$1:$M$1)),[2]掉落汇总!$A$2:$A$871,F$1,[2]掉落汇总!$C$2:$C$871,$Q$2)/$Q$3)*宝箱投放计算!E48</f>
        <v>0.69707401032702276</v>
      </c>
      <c r="G48">
        <f ca="1">(SUMIFS(OFFSET([2]掉落汇总!$C$2:$C$871,,MATCH($B48,[2]掉落汇总!$D$1:$M$1)),[2]掉落汇总!$A$2:$A$871,G$1,[2]掉落汇总!$C$2:$C$871,$Q$1)+SUMIFS(OFFSET([2]掉落汇总!$C$2:$C$871,,MATCH($B48,[2]掉落汇总!$D$1:$M$1)),[2]掉落汇总!$A$2:$A$871,G$1,[2]掉落汇总!$C$2:$C$871,$Q$2)/$Q$3)*宝箱投放计算!F48</f>
        <v>0</v>
      </c>
      <c r="H48">
        <f ca="1">(SUMIFS(OFFSET([2]掉落汇总!$C$2:$C$871,,MATCH($B48,[2]掉落汇总!$D$1:$M$1)),[2]掉落汇总!$A$2:$A$871,H$1,[2]掉落汇总!$C$2:$C$871,$Q$1)+SUMIFS(OFFSET([2]掉落汇总!$C$2:$C$871,,MATCH($B48,[2]掉落汇总!$D$1:$M$1)),[2]掉落汇总!$A$2:$A$871,H$1,[2]掉落汇总!$C$2:$C$871,$Q$2)/$Q$3)*宝箱投放计算!G48</f>
        <v>0</v>
      </c>
      <c r="I48">
        <f ca="1">(SUMIFS(OFFSET([2]掉落汇总!$C$2:$C$871,,MATCH($B48,[2]掉落汇总!$D$1:$M$1)),[2]掉落汇总!$A$2:$A$871,I$1,[2]掉落汇总!$C$2:$C$871,$Q$1)+SUMIFS(OFFSET([2]掉落汇总!$C$2:$C$871,,MATCH($B48,[2]掉落汇总!$D$1:$M$1)),[2]掉落汇总!$A$2:$A$871,I$1,[2]掉落汇总!$C$2:$C$871,$Q$2)/$Q$3)*宝箱投放计算!H48</f>
        <v>0</v>
      </c>
      <c r="J48">
        <f ca="1">(SUMIFS(OFFSET([2]掉落汇总!$C$2:$C$871,,MATCH($B48,[2]掉落汇总!$D$1:$M$1)),[2]掉落汇总!$A$2:$A$871,J$1,[2]掉落汇总!$C$2:$C$871,$Q$1)+SUMIFS(OFFSET([2]掉落汇总!$C$2:$C$871,,MATCH($B48,[2]掉落汇总!$D$1:$M$1)),[2]掉落汇总!$A$2:$A$871,J$1,[2]掉落汇总!$C$2:$C$871,$Q$2)/$Q$3)*宝箱投放计算!I48</f>
        <v>0</v>
      </c>
      <c r="K48">
        <f ca="1">(SUMIFS(OFFSET([2]掉落汇总!$C$2:$C$871,,MATCH($B48,[2]掉落汇总!$D$1:$M$1)),[2]掉落汇总!$A$2:$A$871,K$1,[2]掉落汇总!$C$2:$C$871,$Q$1)+SUMIFS(OFFSET([2]掉落汇总!$C$2:$C$871,,MATCH($B48,[2]掉落汇总!$D$1:$M$1)),[2]掉落汇总!$A$2:$A$871,K$1,[2]掉落汇总!$C$2:$C$871,$Q$2)/$Q$3)*宝箱投放计算!J48</f>
        <v>0</v>
      </c>
      <c r="L48">
        <f ca="1">(SUMIFS(OFFSET([2]掉落汇总!$C$2:$C$871,,MATCH($B48,[2]掉落汇总!$D$1:$M$1)),[2]掉落汇总!$A$2:$A$871,L$1,[2]掉落汇总!$C$2:$C$871,$Q$1)+SUMIFS(OFFSET([2]掉落汇总!$C$2:$C$871,,MATCH($B48,[2]掉落汇总!$D$1:$M$1)),[2]掉落汇总!$A$2:$A$871,L$1,[2]掉落汇总!$C$2:$C$871,$Q$2)/$Q$3)*宝箱投放计算!K48</f>
        <v>0.18921788368526599</v>
      </c>
      <c r="M48">
        <f ca="1">(SUMIFS(OFFSET([2]掉落汇总!$C$2:$C$871,,MATCH($B48,[2]掉落汇总!$D$1:$M$1)),[2]掉落汇总!$A$2:$A$871,M$1,[2]掉落汇总!$C$2:$C$871,$Q$1)+SUMIFS(OFFSET([2]掉落汇总!$C$2:$C$871,,MATCH($B48,[2]掉落汇总!$D$1:$M$1)),[2]掉落汇总!$A$2:$A$871,M$1,[2]掉落汇总!$C$2:$C$871,$Q$2)/$Q$3)*宝箱投放计算!L48</f>
        <v>0.1952586710265094</v>
      </c>
      <c r="N48">
        <f ca="1">(SUMIFS(OFFSET([2]掉落汇总!$C$2:$C$871,,MATCH($B48,[2]掉落汇总!$D$1:$M$1)),[2]掉落汇总!$A$2:$A$871,N$1,[2]掉落汇总!$C$2:$C$871,$Q$1)+SUMIFS(OFFSET([2]掉落汇总!$C$2:$C$871,,MATCH($B48,[2]掉落汇总!$D$1:$M$1)),[2]掉落汇总!$A$2:$A$871,N$1,[2]掉落汇总!$C$2:$C$871,$Q$2)/$Q$3)*宝箱投放计算!M48</f>
        <v>4.4258667322350648E-2</v>
      </c>
      <c r="O48">
        <f ca="1">(SUMIFS(OFFSET([2]掉落汇总!$C$2:$C$871,,MATCH($B48,[2]掉落汇总!$D$1:$M$1)),[2]掉落汇总!$A$2:$A$871,O$1,[2]掉落汇总!$C$2:$C$871,$Q$1)+SUMIFS(OFFSET([2]掉落汇总!$C$2:$C$871,,MATCH($B48,[2]掉落汇总!$D$1:$M$1)),[2]掉落汇总!$A$2:$A$871,O$1,[2]掉落汇总!$C$2:$C$871,$Q$2)/$Q$3)*宝箱投放计算!N48</f>
        <v>9.1281046504927091E-2</v>
      </c>
    </row>
    <row r="49" spans="1:15" x14ac:dyDescent="0.2">
      <c r="A49">
        <f>玩家成长时间线!A49</f>
        <v>48</v>
      </c>
      <c r="B49">
        <f>玩家成长时间线!B49</f>
        <v>10</v>
      </c>
      <c r="C49">
        <f ca="1">SUM($D$2:D49)</f>
        <v>52.184996672904447</v>
      </c>
      <c r="D49">
        <f t="shared" ca="1" si="0"/>
        <v>2.925901175678991</v>
      </c>
      <c r="E49">
        <f ca="1">(SUMIFS(OFFSET([2]掉落汇总!$C$2:$C$871,,MATCH($B49,[2]掉落汇总!$D$1:$M$1)),[2]掉落汇总!$A$2:$A$871,E$1,[2]掉落汇总!$C$2:$C$871,$Q$1)+SUMIFS(OFFSET([2]掉落汇总!$C$2:$C$871,,MATCH($B49,[2]掉落汇总!$D$1:$M$1)),[2]掉落汇总!$A$2:$A$871,E$1,[2]掉落汇总!$C$2:$C$871,$Q$2)/$Q$3)*宝箱投放计算!D49</f>
        <v>0.59110362966859553</v>
      </c>
      <c r="F49">
        <f ca="1">(SUMIFS(OFFSET([2]掉落汇总!$C$2:$C$871,,MATCH($B49,[2]掉落汇总!$D$1:$M$1)),[2]掉落汇总!$A$2:$A$871,F$1,[2]掉落汇总!$C$2:$C$871,$Q$1)+SUMIFS(OFFSET([2]掉落汇总!$C$2:$C$871,,MATCH($B49,[2]掉落汇总!$D$1:$M$1)),[2]掉落汇总!$A$2:$A$871,F$1,[2]掉落汇总!$C$2:$C$871,$Q$2)/$Q$3)*宝箱投放计算!E49</f>
        <v>0.69707401032702276</v>
      </c>
      <c r="G49">
        <f ca="1">(SUMIFS(OFFSET([2]掉落汇总!$C$2:$C$871,,MATCH($B49,[2]掉落汇总!$D$1:$M$1)),[2]掉落汇总!$A$2:$A$871,G$1,[2]掉落汇总!$C$2:$C$871,$Q$1)+SUMIFS(OFFSET([2]掉落汇总!$C$2:$C$871,,MATCH($B49,[2]掉落汇总!$D$1:$M$1)),[2]掉落汇总!$A$2:$A$871,G$1,[2]掉落汇总!$C$2:$C$871,$Q$2)/$Q$3)*宝箱投放计算!F49</f>
        <v>0</v>
      </c>
      <c r="H49">
        <f ca="1">(SUMIFS(OFFSET([2]掉落汇总!$C$2:$C$871,,MATCH($B49,[2]掉落汇总!$D$1:$M$1)),[2]掉落汇总!$A$2:$A$871,H$1,[2]掉落汇总!$C$2:$C$871,$Q$1)+SUMIFS(OFFSET([2]掉落汇总!$C$2:$C$871,,MATCH($B49,[2]掉落汇总!$D$1:$M$1)),[2]掉落汇总!$A$2:$A$871,H$1,[2]掉落汇总!$C$2:$C$871,$Q$2)/$Q$3)*宝箱投放计算!G49</f>
        <v>0</v>
      </c>
      <c r="I49">
        <f ca="1">(SUMIFS(OFFSET([2]掉落汇总!$C$2:$C$871,,MATCH($B49,[2]掉落汇总!$D$1:$M$1)),[2]掉落汇总!$A$2:$A$871,I$1,[2]掉落汇总!$C$2:$C$871,$Q$1)+SUMIFS(OFFSET([2]掉落汇总!$C$2:$C$871,,MATCH($B49,[2]掉落汇总!$D$1:$M$1)),[2]掉落汇总!$A$2:$A$871,I$1,[2]掉落汇总!$C$2:$C$871,$Q$2)/$Q$3)*宝箱投放计算!H49</f>
        <v>0</v>
      </c>
      <c r="J49">
        <f ca="1">(SUMIFS(OFFSET([2]掉落汇总!$C$2:$C$871,,MATCH($B49,[2]掉落汇总!$D$1:$M$1)),[2]掉落汇总!$A$2:$A$871,J$1,[2]掉落汇总!$C$2:$C$871,$Q$1)+SUMIFS(OFFSET([2]掉落汇总!$C$2:$C$871,,MATCH($B49,[2]掉落汇总!$D$1:$M$1)),[2]掉落汇总!$A$2:$A$871,J$1,[2]掉落汇总!$C$2:$C$871,$Q$2)/$Q$3)*宝箱投放计算!I49</f>
        <v>1.1177072671443191</v>
      </c>
      <c r="K49">
        <f ca="1">(SUMIFS(OFFSET([2]掉落汇总!$C$2:$C$871,,MATCH($B49,[2]掉落汇总!$D$1:$M$1)),[2]掉落汇总!$A$2:$A$871,K$1,[2]掉落汇总!$C$2:$C$871,$Q$1)+SUMIFS(OFFSET([2]掉落汇总!$C$2:$C$871,,MATCH($B49,[2]掉落汇总!$D$1:$M$1)),[2]掉落汇总!$A$2:$A$871,K$1,[2]掉落汇总!$C$2:$C$871,$Q$2)/$Q$3)*宝箱投放计算!J49</f>
        <v>0</v>
      </c>
      <c r="L49">
        <f ca="1">(SUMIFS(OFFSET([2]掉落汇总!$C$2:$C$871,,MATCH($B49,[2]掉落汇总!$D$1:$M$1)),[2]掉落汇总!$A$2:$A$871,L$1,[2]掉落汇总!$C$2:$C$871,$Q$1)+SUMIFS(OFFSET([2]掉落汇总!$C$2:$C$871,,MATCH($B49,[2]掉落汇总!$D$1:$M$1)),[2]掉落汇总!$A$2:$A$871,L$1,[2]掉落汇总!$C$2:$C$871,$Q$2)/$Q$3)*宝箱投放计算!K49</f>
        <v>0.18921788368526599</v>
      </c>
      <c r="M49">
        <f ca="1">(SUMIFS(OFFSET([2]掉落汇总!$C$2:$C$871,,MATCH($B49,[2]掉落汇总!$D$1:$M$1)),[2]掉落汇总!$A$2:$A$871,M$1,[2]掉落汇总!$C$2:$C$871,$Q$1)+SUMIFS(OFFSET([2]掉落汇总!$C$2:$C$871,,MATCH($B49,[2]掉落汇总!$D$1:$M$1)),[2]掉落汇总!$A$2:$A$871,M$1,[2]掉落汇总!$C$2:$C$871,$Q$2)/$Q$3)*宝箱投放计算!L49</f>
        <v>0.1952586710265094</v>
      </c>
      <c r="N49">
        <f ca="1">(SUMIFS(OFFSET([2]掉落汇总!$C$2:$C$871,,MATCH($B49,[2]掉落汇总!$D$1:$M$1)),[2]掉落汇总!$A$2:$A$871,N$1,[2]掉落汇总!$C$2:$C$871,$Q$1)+SUMIFS(OFFSET([2]掉落汇总!$C$2:$C$871,,MATCH($B49,[2]掉落汇总!$D$1:$M$1)),[2]掉落汇总!$A$2:$A$871,N$1,[2]掉落汇总!$C$2:$C$871,$Q$2)/$Q$3)*宝箱投放计算!M49</f>
        <v>4.4258667322350648E-2</v>
      </c>
      <c r="O49">
        <f ca="1">(SUMIFS(OFFSET([2]掉落汇总!$C$2:$C$871,,MATCH($B49,[2]掉落汇总!$D$1:$M$1)),[2]掉落汇总!$A$2:$A$871,O$1,[2]掉落汇总!$C$2:$C$871,$Q$1)+SUMIFS(OFFSET([2]掉落汇总!$C$2:$C$871,,MATCH($B49,[2]掉落汇总!$D$1:$M$1)),[2]掉落汇总!$A$2:$A$871,O$1,[2]掉落汇总!$C$2:$C$871,$Q$2)/$Q$3)*宝箱投放计算!N49</f>
        <v>9.1281046504927091E-2</v>
      </c>
    </row>
    <row r="50" spans="1:15" x14ac:dyDescent="0.2">
      <c r="A50">
        <f>玩家成长时间线!A50</f>
        <v>49</v>
      </c>
      <c r="B50">
        <f>玩家成长时间线!B50</f>
        <v>10</v>
      </c>
      <c r="C50">
        <f ca="1">SUM($D$2:D50)</f>
        <v>53.995610360502766</v>
      </c>
      <c r="D50">
        <f t="shared" ca="1" si="0"/>
        <v>1.8106136875983223</v>
      </c>
      <c r="E50">
        <f ca="1">(SUMIFS(OFFSET([2]掉落汇总!$C$2:$C$871,,MATCH($B50,[2]掉落汇总!$D$1:$M$1)),[2]掉落汇总!$A$2:$A$871,E$1,[2]掉落汇总!$C$2:$C$871,$Q$1)+SUMIFS(OFFSET([2]掉落汇总!$C$2:$C$871,,MATCH($B50,[2]掉落汇总!$D$1:$M$1)),[2]掉落汇总!$A$2:$A$871,E$1,[2]掉落汇总!$C$2:$C$871,$Q$2)/$Q$3)*宝箱投放计算!D50</f>
        <v>0.59352340873224629</v>
      </c>
      <c r="F50">
        <f ca="1">(SUMIFS(OFFSET([2]掉落汇总!$C$2:$C$871,,MATCH($B50,[2]掉落汇总!$D$1:$M$1)),[2]掉落汇总!$A$2:$A$871,F$1,[2]掉落汇总!$C$2:$C$871,$Q$1)+SUMIFS(OFFSET([2]掉落汇总!$C$2:$C$871,,MATCH($B50,[2]掉落汇总!$D$1:$M$1)),[2]掉落汇总!$A$2:$A$871,F$1,[2]掉落汇总!$C$2:$C$871,$Q$2)/$Q$3)*宝箱投放计算!E50</f>
        <v>0.69707401032702276</v>
      </c>
      <c r="G50">
        <f ca="1">(SUMIFS(OFFSET([2]掉落汇总!$C$2:$C$871,,MATCH($B50,[2]掉落汇总!$D$1:$M$1)),[2]掉落汇总!$A$2:$A$871,G$1,[2]掉落汇总!$C$2:$C$871,$Q$1)+SUMIFS(OFFSET([2]掉落汇总!$C$2:$C$871,,MATCH($B50,[2]掉落汇总!$D$1:$M$1)),[2]掉落汇总!$A$2:$A$871,G$1,[2]掉落汇总!$C$2:$C$871,$Q$2)/$Q$3)*宝箱投放计算!F50</f>
        <v>0</v>
      </c>
      <c r="H50">
        <f ca="1">(SUMIFS(OFFSET([2]掉落汇总!$C$2:$C$871,,MATCH($B50,[2]掉落汇总!$D$1:$M$1)),[2]掉落汇总!$A$2:$A$871,H$1,[2]掉落汇总!$C$2:$C$871,$Q$1)+SUMIFS(OFFSET([2]掉落汇总!$C$2:$C$871,,MATCH($B50,[2]掉落汇总!$D$1:$M$1)),[2]掉落汇总!$A$2:$A$871,H$1,[2]掉落汇总!$C$2:$C$871,$Q$2)/$Q$3)*宝箱投放计算!G50</f>
        <v>0</v>
      </c>
      <c r="I50">
        <f ca="1">(SUMIFS(OFFSET([2]掉落汇总!$C$2:$C$871,,MATCH($B50,[2]掉落汇总!$D$1:$M$1)),[2]掉落汇总!$A$2:$A$871,I$1,[2]掉落汇总!$C$2:$C$871,$Q$1)+SUMIFS(OFFSET([2]掉落汇总!$C$2:$C$871,,MATCH($B50,[2]掉落汇总!$D$1:$M$1)),[2]掉落汇总!$A$2:$A$871,I$1,[2]掉落汇总!$C$2:$C$871,$Q$2)/$Q$3)*宝箱投放计算!H50</f>
        <v>0</v>
      </c>
      <c r="J50">
        <f ca="1">(SUMIFS(OFFSET([2]掉落汇总!$C$2:$C$871,,MATCH($B50,[2]掉落汇总!$D$1:$M$1)),[2]掉落汇总!$A$2:$A$871,J$1,[2]掉落汇总!$C$2:$C$871,$Q$1)+SUMIFS(OFFSET([2]掉落汇总!$C$2:$C$871,,MATCH($B50,[2]掉落汇总!$D$1:$M$1)),[2]掉落汇总!$A$2:$A$871,J$1,[2]掉落汇总!$C$2:$C$871,$Q$2)/$Q$3)*宝箱投放计算!I50</f>
        <v>0</v>
      </c>
      <c r="K50">
        <f ca="1">(SUMIFS(OFFSET([2]掉落汇总!$C$2:$C$871,,MATCH($B50,[2]掉落汇总!$D$1:$M$1)),[2]掉落汇总!$A$2:$A$871,K$1,[2]掉落汇总!$C$2:$C$871,$Q$1)+SUMIFS(OFFSET([2]掉落汇总!$C$2:$C$871,,MATCH($B50,[2]掉落汇总!$D$1:$M$1)),[2]掉落汇总!$A$2:$A$871,K$1,[2]掉落汇总!$C$2:$C$871,$Q$2)/$Q$3)*宝箱投放计算!J50</f>
        <v>0</v>
      </c>
      <c r="L50">
        <f ca="1">(SUMIFS(OFFSET([2]掉落汇总!$C$2:$C$871,,MATCH($B50,[2]掉落汇总!$D$1:$M$1)),[2]掉落汇总!$A$2:$A$871,L$1,[2]掉落汇总!$C$2:$C$871,$Q$1)+SUMIFS(OFFSET([2]掉落汇总!$C$2:$C$871,,MATCH($B50,[2]掉落汇总!$D$1:$M$1)),[2]掉落汇总!$A$2:$A$871,L$1,[2]掉落汇总!$C$2:$C$871,$Q$2)/$Q$3)*宝箱投放计算!K50</f>
        <v>0.18921788368526599</v>
      </c>
      <c r="M50">
        <f ca="1">(SUMIFS(OFFSET([2]掉落汇总!$C$2:$C$871,,MATCH($B50,[2]掉落汇总!$D$1:$M$1)),[2]掉落汇总!$A$2:$A$871,M$1,[2]掉落汇总!$C$2:$C$871,$Q$1)+SUMIFS(OFFSET([2]掉落汇总!$C$2:$C$871,,MATCH($B50,[2]掉落汇总!$D$1:$M$1)),[2]掉落汇总!$A$2:$A$871,M$1,[2]掉落汇总!$C$2:$C$871,$Q$2)/$Q$3)*宝箱投放计算!L50</f>
        <v>0.1952586710265094</v>
      </c>
      <c r="N50">
        <f ca="1">(SUMIFS(OFFSET([2]掉落汇总!$C$2:$C$871,,MATCH($B50,[2]掉落汇总!$D$1:$M$1)),[2]掉落汇总!$A$2:$A$871,N$1,[2]掉落汇总!$C$2:$C$871,$Q$1)+SUMIFS(OFFSET([2]掉落汇总!$C$2:$C$871,,MATCH($B50,[2]掉落汇总!$D$1:$M$1)),[2]掉落汇总!$A$2:$A$871,N$1,[2]掉落汇总!$C$2:$C$871,$Q$2)/$Q$3)*宝箱投放计算!M50</f>
        <v>4.4258667322350648E-2</v>
      </c>
      <c r="O50">
        <f ca="1">(SUMIFS(OFFSET([2]掉落汇总!$C$2:$C$871,,MATCH($B50,[2]掉落汇总!$D$1:$M$1)),[2]掉落汇总!$A$2:$A$871,O$1,[2]掉落汇总!$C$2:$C$871,$Q$1)+SUMIFS(OFFSET([2]掉落汇总!$C$2:$C$871,,MATCH($B50,[2]掉落汇总!$D$1:$M$1)),[2]掉落汇总!$A$2:$A$871,O$1,[2]掉落汇总!$C$2:$C$871,$Q$2)/$Q$3)*宝箱投放计算!N50</f>
        <v>9.1281046504927091E-2</v>
      </c>
    </row>
    <row r="51" spans="1:15" x14ac:dyDescent="0.2">
      <c r="A51">
        <f>玩家成长时间线!A51</f>
        <v>50</v>
      </c>
      <c r="B51">
        <f>玩家成长时间线!B51</f>
        <v>10</v>
      </c>
      <c r="C51">
        <f ca="1">SUM($D$2:D51)</f>
        <v>55.808643827164737</v>
      </c>
      <c r="D51">
        <f t="shared" ca="1" si="0"/>
        <v>1.813033466661973</v>
      </c>
      <c r="E51">
        <f ca="1">(SUMIFS(OFFSET([2]掉落汇总!$C$2:$C$871,,MATCH($B51,[2]掉落汇总!$D$1:$M$1)),[2]掉落汇总!$A$2:$A$871,E$1,[2]掉落汇总!$C$2:$C$871,$Q$1)+SUMIFS(OFFSET([2]掉落汇总!$C$2:$C$871,,MATCH($B51,[2]掉落汇总!$D$1:$M$1)),[2]掉落汇总!$A$2:$A$871,E$1,[2]掉落汇总!$C$2:$C$871,$Q$2)/$Q$3)*宝箱投放计算!D51</f>
        <v>0.59594318779589706</v>
      </c>
      <c r="F51">
        <f ca="1">(SUMIFS(OFFSET([2]掉落汇总!$C$2:$C$871,,MATCH($B51,[2]掉落汇总!$D$1:$M$1)),[2]掉落汇总!$A$2:$A$871,F$1,[2]掉落汇总!$C$2:$C$871,$Q$1)+SUMIFS(OFFSET([2]掉落汇总!$C$2:$C$871,,MATCH($B51,[2]掉落汇总!$D$1:$M$1)),[2]掉落汇总!$A$2:$A$871,F$1,[2]掉落汇总!$C$2:$C$871,$Q$2)/$Q$3)*宝箱投放计算!E51</f>
        <v>0.69707401032702276</v>
      </c>
      <c r="G51">
        <f ca="1">(SUMIFS(OFFSET([2]掉落汇总!$C$2:$C$871,,MATCH($B51,[2]掉落汇总!$D$1:$M$1)),[2]掉落汇总!$A$2:$A$871,G$1,[2]掉落汇总!$C$2:$C$871,$Q$1)+SUMIFS(OFFSET([2]掉落汇总!$C$2:$C$871,,MATCH($B51,[2]掉落汇总!$D$1:$M$1)),[2]掉落汇总!$A$2:$A$871,G$1,[2]掉落汇总!$C$2:$C$871,$Q$2)/$Q$3)*宝箱投放计算!F51</f>
        <v>0</v>
      </c>
      <c r="H51">
        <f ca="1">(SUMIFS(OFFSET([2]掉落汇总!$C$2:$C$871,,MATCH($B51,[2]掉落汇总!$D$1:$M$1)),[2]掉落汇总!$A$2:$A$871,H$1,[2]掉落汇总!$C$2:$C$871,$Q$1)+SUMIFS(OFFSET([2]掉落汇总!$C$2:$C$871,,MATCH($B51,[2]掉落汇总!$D$1:$M$1)),[2]掉落汇总!$A$2:$A$871,H$1,[2]掉落汇总!$C$2:$C$871,$Q$2)/$Q$3)*宝箱投放计算!G51</f>
        <v>0</v>
      </c>
      <c r="I51">
        <f ca="1">(SUMIFS(OFFSET([2]掉落汇总!$C$2:$C$871,,MATCH($B51,[2]掉落汇总!$D$1:$M$1)),[2]掉落汇总!$A$2:$A$871,I$1,[2]掉落汇总!$C$2:$C$871,$Q$1)+SUMIFS(OFFSET([2]掉落汇总!$C$2:$C$871,,MATCH($B51,[2]掉落汇总!$D$1:$M$1)),[2]掉落汇总!$A$2:$A$871,I$1,[2]掉落汇总!$C$2:$C$871,$Q$2)/$Q$3)*宝箱投放计算!H51</f>
        <v>0</v>
      </c>
      <c r="J51">
        <f ca="1">(SUMIFS(OFFSET([2]掉落汇总!$C$2:$C$871,,MATCH($B51,[2]掉落汇总!$D$1:$M$1)),[2]掉落汇总!$A$2:$A$871,J$1,[2]掉落汇总!$C$2:$C$871,$Q$1)+SUMIFS(OFFSET([2]掉落汇总!$C$2:$C$871,,MATCH($B51,[2]掉落汇总!$D$1:$M$1)),[2]掉落汇总!$A$2:$A$871,J$1,[2]掉落汇总!$C$2:$C$871,$Q$2)/$Q$3)*宝箱投放计算!I51</f>
        <v>0</v>
      </c>
      <c r="K51">
        <f ca="1">(SUMIFS(OFFSET([2]掉落汇总!$C$2:$C$871,,MATCH($B51,[2]掉落汇总!$D$1:$M$1)),[2]掉落汇总!$A$2:$A$871,K$1,[2]掉落汇总!$C$2:$C$871,$Q$1)+SUMIFS(OFFSET([2]掉落汇总!$C$2:$C$871,,MATCH($B51,[2]掉落汇总!$D$1:$M$1)),[2]掉落汇总!$A$2:$A$871,K$1,[2]掉落汇总!$C$2:$C$871,$Q$2)/$Q$3)*宝箱投放计算!J51</f>
        <v>0</v>
      </c>
      <c r="L51">
        <f ca="1">(SUMIFS(OFFSET([2]掉落汇总!$C$2:$C$871,,MATCH($B51,[2]掉落汇总!$D$1:$M$1)),[2]掉落汇总!$A$2:$A$871,L$1,[2]掉落汇总!$C$2:$C$871,$Q$1)+SUMIFS(OFFSET([2]掉落汇总!$C$2:$C$871,,MATCH($B51,[2]掉落汇总!$D$1:$M$1)),[2]掉落汇总!$A$2:$A$871,L$1,[2]掉落汇总!$C$2:$C$871,$Q$2)/$Q$3)*宝箱投放计算!K51</f>
        <v>0.18921788368526599</v>
      </c>
      <c r="M51">
        <f ca="1">(SUMIFS(OFFSET([2]掉落汇总!$C$2:$C$871,,MATCH($B51,[2]掉落汇总!$D$1:$M$1)),[2]掉落汇总!$A$2:$A$871,M$1,[2]掉落汇总!$C$2:$C$871,$Q$1)+SUMIFS(OFFSET([2]掉落汇总!$C$2:$C$871,,MATCH($B51,[2]掉落汇总!$D$1:$M$1)),[2]掉落汇总!$A$2:$A$871,M$1,[2]掉落汇总!$C$2:$C$871,$Q$2)/$Q$3)*宝箱投放计算!L51</f>
        <v>0.1952586710265094</v>
      </c>
      <c r="N51">
        <f ca="1">(SUMIFS(OFFSET([2]掉落汇总!$C$2:$C$871,,MATCH($B51,[2]掉落汇总!$D$1:$M$1)),[2]掉落汇总!$A$2:$A$871,N$1,[2]掉落汇总!$C$2:$C$871,$Q$1)+SUMIFS(OFFSET([2]掉落汇总!$C$2:$C$871,,MATCH($B51,[2]掉落汇总!$D$1:$M$1)),[2]掉落汇总!$A$2:$A$871,N$1,[2]掉落汇总!$C$2:$C$871,$Q$2)/$Q$3)*宝箱投放计算!M51</f>
        <v>4.4258667322350648E-2</v>
      </c>
      <c r="O51">
        <f ca="1">(SUMIFS(OFFSET([2]掉落汇总!$C$2:$C$871,,MATCH($B51,[2]掉落汇总!$D$1:$M$1)),[2]掉落汇总!$A$2:$A$871,O$1,[2]掉落汇总!$C$2:$C$871,$Q$1)+SUMIFS(OFFSET([2]掉落汇总!$C$2:$C$871,,MATCH($B51,[2]掉落汇总!$D$1:$M$1)),[2]掉落汇总!$A$2:$A$871,O$1,[2]掉落汇总!$C$2:$C$871,$Q$2)/$Q$3)*宝箱投放计算!N51</f>
        <v>9.1281046504927091E-2</v>
      </c>
    </row>
    <row r="52" spans="1:15" x14ac:dyDescent="0.2">
      <c r="A52">
        <f>玩家成长时间线!A52</f>
        <v>51</v>
      </c>
      <c r="B52">
        <f>玩家成长时间线!B52</f>
        <v>10</v>
      </c>
      <c r="C52">
        <f ca="1">SUM($D$2:D52)</f>
        <v>57.672492654163378</v>
      </c>
      <c r="D52">
        <f t="shared" ca="1" si="0"/>
        <v>1.863848826998638</v>
      </c>
      <c r="E52">
        <f ca="1">(SUMIFS(OFFSET([2]掉落汇总!$C$2:$C$871,,MATCH($B52,[2]掉落汇总!$D$1:$M$1)),[2]掉落汇总!$A$2:$A$871,E$1,[2]掉落汇总!$C$2:$C$871,$Q$1)+SUMIFS(OFFSET([2]掉落汇总!$C$2:$C$871,,MATCH($B52,[2]掉落汇总!$D$1:$M$1)),[2]掉落汇总!$A$2:$A$871,E$1,[2]掉落汇总!$C$2:$C$871,$Q$2)/$Q$3)*宝箱投放计算!D52</f>
        <v>0.64675854813256184</v>
      </c>
      <c r="F52">
        <f ca="1">(SUMIFS(OFFSET([2]掉落汇总!$C$2:$C$871,,MATCH($B52,[2]掉落汇总!$D$1:$M$1)),[2]掉落汇总!$A$2:$A$871,F$1,[2]掉落汇总!$C$2:$C$871,$Q$1)+SUMIFS(OFFSET([2]掉落汇总!$C$2:$C$871,,MATCH($B52,[2]掉落汇总!$D$1:$M$1)),[2]掉落汇总!$A$2:$A$871,F$1,[2]掉落汇总!$C$2:$C$871,$Q$2)/$Q$3)*宝箱投放计算!E52</f>
        <v>0.69707401032702276</v>
      </c>
      <c r="G52">
        <f ca="1">(SUMIFS(OFFSET([2]掉落汇总!$C$2:$C$871,,MATCH($B52,[2]掉落汇总!$D$1:$M$1)),[2]掉落汇总!$A$2:$A$871,G$1,[2]掉落汇总!$C$2:$C$871,$Q$1)+SUMIFS(OFFSET([2]掉落汇总!$C$2:$C$871,,MATCH($B52,[2]掉落汇总!$D$1:$M$1)),[2]掉落汇总!$A$2:$A$871,G$1,[2]掉落汇总!$C$2:$C$871,$Q$2)/$Q$3)*宝箱投放计算!F52</f>
        <v>0</v>
      </c>
      <c r="H52">
        <f ca="1">(SUMIFS(OFFSET([2]掉落汇总!$C$2:$C$871,,MATCH($B52,[2]掉落汇总!$D$1:$M$1)),[2]掉落汇总!$A$2:$A$871,H$1,[2]掉落汇总!$C$2:$C$871,$Q$1)+SUMIFS(OFFSET([2]掉落汇总!$C$2:$C$871,,MATCH($B52,[2]掉落汇总!$D$1:$M$1)),[2]掉落汇总!$A$2:$A$871,H$1,[2]掉落汇总!$C$2:$C$871,$Q$2)/$Q$3)*宝箱投放计算!G52</f>
        <v>0</v>
      </c>
      <c r="I52">
        <f ca="1">(SUMIFS(OFFSET([2]掉落汇总!$C$2:$C$871,,MATCH($B52,[2]掉落汇总!$D$1:$M$1)),[2]掉落汇总!$A$2:$A$871,I$1,[2]掉落汇总!$C$2:$C$871,$Q$1)+SUMIFS(OFFSET([2]掉落汇总!$C$2:$C$871,,MATCH($B52,[2]掉落汇总!$D$1:$M$1)),[2]掉落汇总!$A$2:$A$871,I$1,[2]掉落汇总!$C$2:$C$871,$Q$2)/$Q$3)*宝箱投放计算!H52</f>
        <v>0</v>
      </c>
      <c r="J52">
        <f ca="1">(SUMIFS(OFFSET([2]掉落汇总!$C$2:$C$871,,MATCH($B52,[2]掉落汇总!$D$1:$M$1)),[2]掉落汇总!$A$2:$A$871,J$1,[2]掉落汇总!$C$2:$C$871,$Q$1)+SUMIFS(OFFSET([2]掉落汇总!$C$2:$C$871,,MATCH($B52,[2]掉落汇总!$D$1:$M$1)),[2]掉落汇总!$A$2:$A$871,J$1,[2]掉落汇总!$C$2:$C$871,$Q$2)/$Q$3)*宝箱投放计算!I52</f>
        <v>0</v>
      </c>
      <c r="K52">
        <f ca="1">(SUMIFS(OFFSET([2]掉落汇总!$C$2:$C$871,,MATCH($B52,[2]掉落汇总!$D$1:$M$1)),[2]掉落汇总!$A$2:$A$871,K$1,[2]掉落汇总!$C$2:$C$871,$Q$1)+SUMIFS(OFFSET([2]掉落汇总!$C$2:$C$871,,MATCH($B52,[2]掉落汇总!$D$1:$M$1)),[2]掉落汇总!$A$2:$A$871,K$1,[2]掉落汇总!$C$2:$C$871,$Q$2)/$Q$3)*宝箱投放计算!J52</f>
        <v>0</v>
      </c>
      <c r="L52">
        <f ca="1">(SUMIFS(OFFSET([2]掉落汇总!$C$2:$C$871,,MATCH($B52,[2]掉落汇总!$D$1:$M$1)),[2]掉落汇总!$A$2:$A$871,L$1,[2]掉落汇总!$C$2:$C$871,$Q$1)+SUMIFS(OFFSET([2]掉落汇总!$C$2:$C$871,,MATCH($B52,[2]掉落汇总!$D$1:$M$1)),[2]掉落汇总!$A$2:$A$871,L$1,[2]掉落汇总!$C$2:$C$871,$Q$2)/$Q$3)*宝箱投放计算!K52</f>
        <v>0.18921788368526599</v>
      </c>
      <c r="M52">
        <f ca="1">(SUMIFS(OFFSET([2]掉落汇总!$C$2:$C$871,,MATCH($B52,[2]掉落汇总!$D$1:$M$1)),[2]掉落汇总!$A$2:$A$871,M$1,[2]掉落汇总!$C$2:$C$871,$Q$1)+SUMIFS(OFFSET([2]掉落汇总!$C$2:$C$871,,MATCH($B52,[2]掉落汇总!$D$1:$M$1)),[2]掉落汇总!$A$2:$A$871,M$1,[2]掉落汇总!$C$2:$C$871,$Q$2)/$Q$3)*宝箱投放计算!L52</f>
        <v>0.1952586710265094</v>
      </c>
      <c r="N52">
        <f ca="1">(SUMIFS(OFFSET([2]掉落汇总!$C$2:$C$871,,MATCH($B52,[2]掉落汇总!$D$1:$M$1)),[2]掉落汇总!$A$2:$A$871,N$1,[2]掉落汇总!$C$2:$C$871,$Q$1)+SUMIFS(OFFSET([2]掉落汇总!$C$2:$C$871,,MATCH($B52,[2]掉落汇总!$D$1:$M$1)),[2]掉落汇总!$A$2:$A$871,N$1,[2]掉落汇总!$C$2:$C$871,$Q$2)/$Q$3)*宝箱投放计算!M52</f>
        <v>4.4258667322350648E-2</v>
      </c>
      <c r="O52">
        <f ca="1">(SUMIFS(OFFSET([2]掉落汇总!$C$2:$C$871,,MATCH($B52,[2]掉落汇总!$D$1:$M$1)),[2]掉落汇总!$A$2:$A$871,O$1,[2]掉落汇总!$C$2:$C$871,$Q$1)+SUMIFS(OFFSET([2]掉落汇总!$C$2:$C$871,,MATCH($B52,[2]掉落汇总!$D$1:$M$1)),[2]掉落汇总!$A$2:$A$871,O$1,[2]掉落汇总!$C$2:$C$871,$Q$2)/$Q$3)*宝箱投放计算!N52</f>
        <v>9.1281046504927091E-2</v>
      </c>
    </row>
    <row r="53" spans="1:15" x14ac:dyDescent="0.2">
      <c r="A53">
        <f>玩家成长时间线!A53</f>
        <v>52</v>
      </c>
      <c r="B53">
        <f>玩家成长时间线!B53</f>
        <v>10</v>
      </c>
      <c r="C53">
        <f ca="1">SUM($D$2:D53)</f>
        <v>59.490365678952649</v>
      </c>
      <c r="D53">
        <f t="shared" ca="1" si="0"/>
        <v>1.8178730247892745</v>
      </c>
      <c r="E53">
        <f ca="1">(SUMIFS(OFFSET([2]掉落汇总!$C$2:$C$871,,MATCH($B53,[2]掉落汇总!$D$1:$M$1)),[2]掉落汇总!$A$2:$A$871,E$1,[2]掉落汇总!$C$2:$C$871,$Q$1)+SUMIFS(OFFSET([2]掉落汇总!$C$2:$C$871,,MATCH($B53,[2]掉落汇总!$D$1:$M$1)),[2]掉落汇总!$A$2:$A$871,E$1,[2]掉落汇总!$C$2:$C$871,$Q$2)/$Q$3)*宝箱投放计算!D53</f>
        <v>0.60078274592319847</v>
      </c>
      <c r="F53">
        <f ca="1">(SUMIFS(OFFSET([2]掉落汇总!$C$2:$C$871,,MATCH($B53,[2]掉落汇总!$D$1:$M$1)),[2]掉落汇总!$A$2:$A$871,F$1,[2]掉落汇总!$C$2:$C$871,$Q$1)+SUMIFS(OFFSET([2]掉落汇总!$C$2:$C$871,,MATCH($B53,[2]掉落汇总!$D$1:$M$1)),[2]掉落汇总!$A$2:$A$871,F$1,[2]掉落汇总!$C$2:$C$871,$Q$2)/$Q$3)*宝箱投放计算!E53</f>
        <v>0.69707401032702276</v>
      </c>
      <c r="G53">
        <f ca="1">(SUMIFS(OFFSET([2]掉落汇总!$C$2:$C$871,,MATCH($B53,[2]掉落汇总!$D$1:$M$1)),[2]掉落汇总!$A$2:$A$871,G$1,[2]掉落汇总!$C$2:$C$871,$Q$1)+SUMIFS(OFFSET([2]掉落汇总!$C$2:$C$871,,MATCH($B53,[2]掉落汇总!$D$1:$M$1)),[2]掉落汇总!$A$2:$A$871,G$1,[2]掉落汇总!$C$2:$C$871,$Q$2)/$Q$3)*宝箱投放计算!F53</f>
        <v>0</v>
      </c>
      <c r="H53">
        <f ca="1">(SUMIFS(OFFSET([2]掉落汇总!$C$2:$C$871,,MATCH($B53,[2]掉落汇总!$D$1:$M$1)),[2]掉落汇总!$A$2:$A$871,H$1,[2]掉落汇总!$C$2:$C$871,$Q$1)+SUMIFS(OFFSET([2]掉落汇总!$C$2:$C$871,,MATCH($B53,[2]掉落汇总!$D$1:$M$1)),[2]掉落汇总!$A$2:$A$871,H$1,[2]掉落汇总!$C$2:$C$871,$Q$2)/$Q$3)*宝箱投放计算!G53</f>
        <v>0</v>
      </c>
      <c r="I53">
        <f ca="1">(SUMIFS(OFFSET([2]掉落汇总!$C$2:$C$871,,MATCH($B53,[2]掉落汇总!$D$1:$M$1)),[2]掉落汇总!$A$2:$A$871,I$1,[2]掉落汇总!$C$2:$C$871,$Q$1)+SUMIFS(OFFSET([2]掉落汇总!$C$2:$C$871,,MATCH($B53,[2]掉落汇总!$D$1:$M$1)),[2]掉落汇总!$A$2:$A$871,I$1,[2]掉落汇总!$C$2:$C$871,$Q$2)/$Q$3)*宝箱投放计算!H53</f>
        <v>0</v>
      </c>
      <c r="J53">
        <f ca="1">(SUMIFS(OFFSET([2]掉落汇总!$C$2:$C$871,,MATCH($B53,[2]掉落汇总!$D$1:$M$1)),[2]掉落汇总!$A$2:$A$871,J$1,[2]掉落汇总!$C$2:$C$871,$Q$1)+SUMIFS(OFFSET([2]掉落汇总!$C$2:$C$871,,MATCH($B53,[2]掉落汇总!$D$1:$M$1)),[2]掉落汇总!$A$2:$A$871,J$1,[2]掉落汇总!$C$2:$C$871,$Q$2)/$Q$3)*宝箱投放计算!I53</f>
        <v>0</v>
      </c>
      <c r="K53">
        <f ca="1">(SUMIFS(OFFSET([2]掉落汇总!$C$2:$C$871,,MATCH($B53,[2]掉落汇总!$D$1:$M$1)),[2]掉落汇总!$A$2:$A$871,K$1,[2]掉落汇总!$C$2:$C$871,$Q$1)+SUMIFS(OFFSET([2]掉落汇总!$C$2:$C$871,,MATCH($B53,[2]掉落汇总!$D$1:$M$1)),[2]掉落汇总!$A$2:$A$871,K$1,[2]掉落汇总!$C$2:$C$871,$Q$2)/$Q$3)*宝箱投放计算!J53</f>
        <v>0</v>
      </c>
      <c r="L53">
        <f ca="1">(SUMIFS(OFFSET([2]掉落汇总!$C$2:$C$871,,MATCH($B53,[2]掉落汇总!$D$1:$M$1)),[2]掉落汇总!$A$2:$A$871,L$1,[2]掉落汇总!$C$2:$C$871,$Q$1)+SUMIFS(OFFSET([2]掉落汇总!$C$2:$C$871,,MATCH($B53,[2]掉落汇总!$D$1:$M$1)),[2]掉落汇总!$A$2:$A$871,L$1,[2]掉落汇总!$C$2:$C$871,$Q$2)/$Q$3)*宝箱投放计算!K53</f>
        <v>0.18921788368526599</v>
      </c>
      <c r="M53">
        <f ca="1">(SUMIFS(OFFSET([2]掉落汇总!$C$2:$C$871,,MATCH($B53,[2]掉落汇总!$D$1:$M$1)),[2]掉落汇总!$A$2:$A$871,M$1,[2]掉落汇总!$C$2:$C$871,$Q$1)+SUMIFS(OFFSET([2]掉落汇总!$C$2:$C$871,,MATCH($B53,[2]掉落汇总!$D$1:$M$1)),[2]掉落汇总!$A$2:$A$871,M$1,[2]掉落汇总!$C$2:$C$871,$Q$2)/$Q$3)*宝箱投放计算!L53</f>
        <v>0.1952586710265094</v>
      </c>
      <c r="N53">
        <f ca="1">(SUMIFS(OFFSET([2]掉落汇总!$C$2:$C$871,,MATCH($B53,[2]掉落汇总!$D$1:$M$1)),[2]掉落汇总!$A$2:$A$871,N$1,[2]掉落汇总!$C$2:$C$871,$Q$1)+SUMIFS(OFFSET([2]掉落汇总!$C$2:$C$871,,MATCH($B53,[2]掉落汇总!$D$1:$M$1)),[2]掉落汇总!$A$2:$A$871,N$1,[2]掉落汇总!$C$2:$C$871,$Q$2)/$Q$3)*宝箱投放计算!M53</f>
        <v>4.4258667322350648E-2</v>
      </c>
      <c r="O53">
        <f ca="1">(SUMIFS(OFFSET([2]掉落汇总!$C$2:$C$871,,MATCH($B53,[2]掉落汇总!$D$1:$M$1)),[2]掉落汇总!$A$2:$A$871,O$1,[2]掉落汇总!$C$2:$C$871,$Q$1)+SUMIFS(OFFSET([2]掉落汇总!$C$2:$C$871,,MATCH($B53,[2]掉落汇总!$D$1:$M$1)),[2]掉落汇总!$A$2:$A$871,O$1,[2]掉落汇总!$C$2:$C$871,$Q$2)/$Q$3)*宝箱投放计算!N53</f>
        <v>9.1281046504927091E-2</v>
      </c>
    </row>
    <row r="54" spans="1:15" x14ac:dyDescent="0.2">
      <c r="A54">
        <f>玩家成长时间线!A54</f>
        <v>53</v>
      </c>
      <c r="B54">
        <f>玩家成长时间线!B54</f>
        <v>10</v>
      </c>
      <c r="C54">
        <f ca="1">SUM($D$2:D54)</f>
        <v>61.310658482805572</v>
      </c>
      <c r="D54">
        <f t="shared" ca="1" si="0"/>
        <v>1.8202928038529251</v>
      </c>
      <c r="E54">
        <f ca="1">(SUMIFS(OFFSET([2]掉落汇总!$C$2:$C$871,,MATCH($B54,[2]掉落汇总!$D$1:$M$1)),[2]掉落汇总!$A$2:$A$871,E$1,[2]掉落汇总!$C$2:$C$871,$Q$1)+SUMIFS(OFFSET([2]掉落汇总!$C$2:$C$871,,MATCH($B54,[2]掉落汇总!$D$1:$M$1)),[2]掉落汇总!$A$2:$A$871,E$1,[2]掉落汇总!$C$2:$C$871,$Q$2)/$Q$3)*宝箱投放计算!D54</f>
        <v>0.60320252498684912</v>
      </c>
      <c r="F54">
        <f ca="1">(SUMIFS(OFFSET([2]掉落汇总!$C$2:$C$871,,MATCH($B54,[2]掉落汇总!$D$1:$M$1)),[2]掉落汇总!$A$2:$A$871,F$1,[2]掉落汇总!$C$2:$C$871,$Q$1)+SUMIFS(OFFSET([2]掉落汇总!$C$2:$C$871,,MATCH($B54,[2]掉落汇总!$D$1:$M$1)),[2]掉落汇总!$A$2:$A$871,F$1,[2]掉落汇总!$C$2:$C$871,$Q$2)/$Q$3)*宝箱投放计算!E54</f>
        <v>0.69707401032702276</v>
      </c>
      <c r="G54">
        <f ca="1">(SUMIFS(OFFSET([2]掉落汇总!$C$2:$C$871,,MATCH($B54,[2]掉落汇总!$D$1:$M$1)),[2]掉落汇总!$A$2:$A$871,G$1,[2]掉落汇总!$C$2:$C$871,$Q$1)+SUMIFS(OFFSET([2]掉落汇总!$C$2:$C$871,,MATCH($B54,[2]掉落汇总!$D$1:$M$1)),[2]掉落汇总!$A$2:$A$871,G$1,[2]掉落汇总!$C$2:$C$871,$Q$2)/$Q$3)*宝箱投放计算!F54</f>
        <v>0</v>
      </c>
      <c r="H54">
        <f ca="1">(SUMIFS(OFFSET([2]掉落汇总!$C$2:$C$871,,MATCH($B54,[2]掉落汇总!$D$1:$M$1)),[2]掉落汇总!$A$2:$A$871,H$1,[2]掉落汇总!$C$2:$C$871,$Q$1)+SUMIFS(OFFSET([2]掉落汇总!$C$2:$C$871,,MATCH($B54,[2]掉落汇总!$D$1:$M$1)),[2]掉落汇总!$A$2:$A$871,H$1,[2]掉落汇总!$C$2:$C$871,$Q$2)/$Q$3)*宝箱投放计算!G54</f>
        <v>0</v>
      </c>
      <c r="I54">
        <f ca="1">(SUMIFS(OFFSET([2]掉落汇总!$C$2:$C$871,,MATCH($B54,[2]掉落汇总!$D$1:$M$1)),[2]掉落汇总!$A$2:$A$871,I$1,[2]掉落汇总!$C$2:$C$871,$Q$1)+SUMIFS(OFFSET([2]掉落汇总!$C$2:$C$871,,MATCH($B54,[2]掉落汇总!$D$1:$M$1)),[2]掉落汇总!$A$2:$A$871,I$1,[2]掉落汇总!$C$2:$C$871,$Q$2)/$Q$3)*宝箱投放计算!H54</f>
        <v>0</v>
      </c>
      <c r="J54">
        <f ca="1">(SUMIFS(OFFSET([2]掉落汇总!$C$2:$C$871,,MATCH($B54,[2]掉落汇总!$D$1:$M$1)),[2]掉落汇总!$A$2:$A$871,J$1,[2]掉落汇总!$C$2:$C$871,$Q$1)+SUMIFS(OFFSET([2]掉落汇总!$C$2:$C$871,,MATCH($B54,[2]掉落汇总!$D$1:$M$1)),[2]掉落汇总!$A$2:$A$871,J$1,[2]掉落汇总!$C$2:$C$871,$Q$2)/$Q$3)*宝箱投放计算!I54</f>
        <v>0</v>
      </c>
      <c r="K54">
        <f ca="1">(SUMIFS(OFFSET([2]掉落汇总!$C$2:$C$871,,MATCH($B54,[2]掉落汇总!$D$1:$M$1)),[2]掉落汇总!$A$2:$A$871,K$1,[2]掉落汇总!$C$2:$C$871,$Q$1)+SUMIFS(OFFSET([2]掉落汇总!$C$2:$C$871,,MATCH($B54,[2]掉落汇总!$D$1:$M$1)),[2]掉落汇总!$A$2:$A$871,K$1,[2]掉落汇总!$C$2:$C$871,$Q$2)/$Q$3)*宝箱投放计算!J54</f>
        <v>0</v>
      </c>
      <c r="L54">
        <f ca="1">(SUMIFS(OFFSET([2]掉落汇总!$C$2:$C$871,,MATCH($B54,[2]掉落汇总!$D$1:$M$1)),[2]掉落汇总!$A$2:$A$871,L$1,[2]掉落汇总!$C$2:$C$871,$Q$1)+SUMIFS(OFFSET([2]掉落汇总!$C$2:$C$871,,MATCH($B54,[2]掉落汇总!$D$1:$M$1)),[2]掉落汇总!$A$2:$A$871,L$1,[2]掉落汇总!$C$2:$C$871,$Q$2)/$Q$3)*宝箱投放计算!K54</f>
        <v>0.18921788368526599</v>
      </c>
      <c r="M54">
        <f ca="1">(SUMIFS(OFFSET([2]掉落汇总!$C$2:$C$871,,MATCH($B54,[2]掉落汇总!$D$1:$M$1)),[2]掉落汇总!$A$2:$A$871,M$1,[2]掉落汇总!$C$2:$C$871,$Q$1)+SUMIFS(OFFSET([2]掉落汇总!$C$2:$C$871,,MATCH($B54,[2]掉落汇总!$D$1:$M$1)),[2]掉落汇总!$A$2:$A$871,M$1,[2]掉落汇总!$C$2:$C$871,$Q$2)/$Q$3)*宝箱投放计算!L54</f>
        <v>0.1952586710265094</v>
      </c>
      <c r="N54">
        <f ca="1">(SUMIFS(OFFSET([2]掉落汇总!$C$2:$C$871,,MATCH($B54,[2]掉落汇总!$D$1:$M$1)),[2]掉落汇总!$A$2:$A$871,N$1,[2]掉落汇总!$C$2:$C$871,$Q$1)+SUMIFS(OFFSET([2]掉落汇总!$C$2:$C$871,,MATCH($B54,[2]掉落汇总!$D$1:$M$1)),[2]掉落汇总!$A$2:$A$871,N$1,[2]掉落汇总!$C$2:$C$871,$Q$2)/$Q$3)*宝箱投放计算!M54</f>
        <v>4.4258667322350648E-2</v>
      </c>
      <c r="O54">
        <f ca="1">(SUMIFS(OFFSET([2]掉落汇总!$C$2:$C$871,,MATCH($B54,[2]掉落汇总!$D$1:$M$1)),[2]掉落汇总!$A$2:$A$871,O$1,[2]掉落汇总!$C$2:$C$871,$Q$1)+SUMIFS(OFFSET([2]掉落汇总!$C$2:$C$871,,MATCH($B54,[2]掉落汇总!$D$1:$M$1)),[2]掉落汇总!$A$2:$A$871,O$1,[2]掉落汇总!$C$2:$C$871,$Q$2)/$Q$3)*宝箱投放计算!N54</f>
        <v>9.1281046504927091E-2</v>
      </c>
    </row>
    <row r="55" spans="1:15" x14ac:dyDescent="0.2">
      <c r="A55">
        <f>玩家成长时间线!A55</f>
        <v>54</v>
      </c>
      <c r="B55">
        <f>玩家成长时间线!B55</f>
        <v>10</v>
      </c>
      <c r="C55">
        <f ca="1">SUM($D$2:D55)</f>
        <v>63.157568856358651</v>
      </c>
      <c r="D55">
        <f t="shared" ca="1" si="0"/>
        <v>1.846910373553083</v>
      </c>
      <c r="E55">
        <f ca="1">(SUMIFS(OFFSET([2]掉落汇总!$C$2:$C$871,,MATCH($B55,[2]掉落汇总!$D$1:$M$1)),[2]掉落汇总!$A$2:$A$871,E$1,[2]掉落汇总!$C$2:$C$871,$Q$1)+SUMIFS(OFFSET([2]掉落汇总!$C$2:$C$871,,MATCH($B55,[2]掉落汇总!$D$1:$M$1)),[2]掉落汇总!$A$2:$A$871,E$1,[2]掉落汇总!$C$2:$C$871,$Q$2)/$Q$3)*宝箱投放计算!D55</f>
        <v>0.62982009468700684</v>
      </c>
      <c r="F55">
        <f ca="1">(SUMIFS(OFFSET([2]掉落汇总!$C$2:$C$871,,MATCH($B55,[2]掉落汇总!$D$1:$M$1)),[2]掉落汇总!$A$2:$A$871,F$1,[2]掉落汇总!$C$2:$C$871,$Q$1)+SUMIFS(OFFSET([2]掉落汇总!$C$2:$C$871,,MATCH($B55,[2]掉落汇总!$D$1:$M$1)),[2]掉落汇总!$A$2:$A$871,F$1,[2]掉落汇总!$C$2:$C$871,$Q$2)/$Q$3)*宝箱投放计算!E55</f>
        <v>0.69707401032702276</v>
      </c>
      <c r="G55">
        <f ca="1">(SUMIFS(OFFSET([2]掉落汇总!$C$2:$C$871,,MATCH($B55,[2]掉落汇总!$D$1:$M$1)),[2]掉落汇总!$A$2:$A$871,G$1,[2]掉落汇总!$C$2:$C$871,$Q$1)+SUMIFS(OFFSET([2]掉落汇总!$C$2:$C$871,,MATCH($B55,[2]掉落汇总!$D$1:$M$1)),[2]掉落汇总!$A$2:$A$871,G$1,[2]掉落汇总!$C$2:$C$871,$Q$2)/$Q$3)*宝箱投放计算!F55</f>
        <v>0</v>
      </c>
      <c r="H55">
        <f ca="1">(SUMIFS(OFFSET([2]掉落汇总!$C$2:$C$871,,MATCH($B55,[2]掉落汇总!$D$1:$M$1)),[2]掉落汇总!$A$2:$A$871,H$1,[2]掉落汇总!$C$2:$C$871,$Q$1)+SUMIFS(OFFSET([2]掉落汇总!$C$2:$C$871,,MATCH($B55,[2]掉落汇总!$D$1:$M$1)),[2]掉落汇总!$A$2:$A$871,H$1,[2]掉落汇总!$C$2:$C$871,$Q$2)/$Q$3)*宝箱投放计算!G55</f>
        <v>0</v>
      </c>
      <c r="I55">
        <f ca="1">(SUMIFS(OFFSET([2]掉落汇总!$C$2:$C$871,,MATCH($B55,[2]掉落汇总!$D$1:$M$1)),[2]掉落汇总!$A$2:$A$871,I$1,[2]掉落汇总!$C$2:$C$871,$Q$1)+SUMIFS(OFFSET([2]掉落汇总!$C$2:$C$871,,MATCH($B55,[2]掉落汇总!$D$1:$M$1)),[2]掉落汇总!$A$2:$A$871,I$1,[2]掉落汇总!$C$2:$C$871,$Q$2)/$Q$3)*宝箱投放计算!H55</f>
        <v>0</v>
      </c>
      <c r="J55">
        <f ca="1">(SUMIFS(OFFSET([2]掉落汇总!$C$2:$C$871,,MATCH($B55,[2]掉落汇总!$D$1:$M$1)),[2]掉落汇总!$A$2:$A$871,J$1,[2]掉落汇总!$C$2:$C$871,$Q$1)+SUMIFS(OFFSET([2]掉落汇总!$C$2:$C$871,,MATCH($B55,[2]掉落汇总!$D$1:$M$1)),[2]掉落汇总!$A$2:$A$871,J$1,[2]掉落汇总!$C$2:$C$871,$Q$2)/$Q$3)*宝箱投放计算!I55</f>
        <v>0</v>
      </c>
      <c r="K55">
        <f ca="1">(SUMIFS(OFFSET([2]掉落汇总!$C$2:$C$871,,MATCH($B55,[2]掉落汇总!$D$1:$M$1)),[2]掉落汇总!$A$2:$A$871,K$1,[2]掉落汇总!$C$2:$C$871,$Q$1)+SUMIFS(OFFSET([2]掉落汇总!$C$2:$C$871,,MATCH($B55,[2]掉落汇总!$D$1:$M$1)),[2]掉落汇总!$A$2:$A$871,K$1,[2]掉落汇总!$C$2:$C$871,$Q$2)/$Q$3)*宝箱投放计算!J55</f>
        <v>0</v>
      </c>
      <c r="L55">
        <f ca="1">(SUMIFS(OFFSET([2]掉落汇总!$C$2:$C$871,,MATCH($B55,[2]掉落汇总!$D$1:$M$1)),[2]掉落汇总!$A$2:$A$871,L$1,[2]掉落汇总!$C$2:$C$871,$Q$1)+SUMIFS(OFFSET([2]掉落汇总!$C$2:$C$871,,MATCH($B55,[2]掉落汇总!$D$1:$M$1)),[2]掉落汇总!$A$2:$A$871,L$1,[2]掉落汇总!$C$2:$C$871,$Q$2)/$Q$3)*宝箱投放计算!K55</f>
        <v>0.18921788368526599</v>
      </c>
      <c r="M55">
        <f ca="1">(SUMIFS(OFFSET([2]掉落汇总!$C$2:$C$871,,MATCH($B55,[2]掉落汇总!$D$1:$M$1)),[2]掉落汇总!$A$2:$A$871,M$1,[2]掉落汇总!$C$2:$C$871,$Q$1)+SUMIFS(OFFSET([2]掉落汇总!$C$2:$C$871,,MATCH($B55,[2]掉落汇总!$D$1:$M$1)),[2]掉落汇总!$A$2:$A$871,M$1,[2]掉落汇总!$C$2:$C$871,$Q$2)/$Q$3)*宝箱投放计算!L55</f>
        <v>0.1952586710265094</v>
      </c>
      <c r="N55">
        <f ca="1">(SUMIFS(OFFSET([2]掉落汇总!$C$2:$C$871,,MATCH($B55,[2]掉落汇总!$D$1:$M$1)),[2]掉落汇总!$A$2:$A$871,N$1,[2]掉落汇总!$C$2:$C$871,$Q$1)+SUMIFS(OFFSET([2]掉落汇总!$C$2:$C$871,,MATCH($B55,[2]掉落汇总!$D$1:$M$1)),[2]掉落汇总!$A$2:$A$871,N$1,[2]掉落汇总!$C$2:$C$871,$Q$2)/$Q$3)*宝箱投放计算!M55</f>
        <v>4.4258667322350648E-2</v>
      </c>
      <c r="O55">
        <f ca="1">(SUMIFS(OFFSET([2]掉落汇总!$C$2:$C$871,,MATCH($B55,[2]掉落汇总!$D$1:$M$1)),[2]掉落汇总!$A$2:$A$871,O$1,[2]掉落汇总!$C$2:$C$871,$Q$1)+SUMIFS(OFFSET([2]掉落汇总!$C$2:$C$871,,MATCH($B55,[2]掉落汇总!$D$1:$M$1)),[2]掉落汇总!$A$2:$A$871,O$1,[2]掉落汇总!$C$2:$C$871,$Q$2)/$Q$3)*宝箱投放计算!N55</f>
        <v>9.1281046504927091E-2</v>
      </c>
    </row>
    <row r="56" spans="1:15" x14ac:dyDescent="0.2">
      <c r="A56">
        <f>玩家成长时间线!A56</f>
        <v>55</v>
      </c>
      <c r="B56">
        <f>玩家成长时间线!B56</f>
        <v>10</v>
      </c>
      <c r="C56">
        <f ca="1">SUM($D$2:D56)</f>
        <v>64.982701218338875</v>
      </c>
      <c r="D56">
        <f t="shared" ca="1" si="0"/>
        <v>1.8251323619802267</v>
      </c>
      <c r="E56">
        <f ca="1">(SUMIFS(OFFSET([2]掉落汇总!$C$2:$C$871,,MATCH($B56,[2]掉落汇总!$D$1:$M$1)),[2]掉落汇总!$A$2:$A$871,E$1,[2]掉落汇总!$C$2:$C$871,$Q$1)+SUMIFS(OFFSET([2]掉落汇总!$C$2:$C$871,,MATCH($B56,[2]掉落汇总!$D$1:$M$1)),[2]掉落汇总!$A$2:$A$871,E$1,[2]掉落汇总!$C$2:$C$871,$Q$2)/$Q$3)*宝箱投放计算!D56</f>
        <v>0.60804208311415053</v>
      </c>
      <c r="F56">
        <f ca="1">(SUMIFS(OFFSET([2]掉落汇总!$C$2:$C$871,,MATCH($B56,[2]掉落汇总!$D$1:$M$1)),[2]掉落汇总!$A$2:$A$871,F$1,[2]掉落汇总!$C$2:$C$871,$Q$1)+SUMIFS(OFFSET([2]掉落汇总!$C$2:$C$871,,MATCH($B56,[2]掉落汇总!$D$1:$M$1)),[2]掉落汇总!$A$2:$A$871,F$1,[2]掉落汇总!$C$2:$C$871,$Q$2)/$Q$3)*宝箱投放计算!E56</f>
        <v>0.69707401032702276</v>
      </c>
      <c r="G56">
        <f ca="1">(SUMIFS(OFFSET([2]掉落汇总!$C$2:$C$871,,MATCH($B56,[2]掉落汇总!$D$1:$M$1)),[2]掉落汇总!$A$2:$A$871,G$1,[2]掉落汇总!$C$2:$C$871,$Q$1)+SUMIFS(OFFSET([2]掉落汇总!$C$2:$C$871,,MATCH($B56,[2]掉落汇总!$D$1:$M$1)),[2]掉落汇总!$A$2:$A$871,G$1,[2]掉落汇总!$C$2:$C$871,$Q$2)/$Q$3)*宝箱投放计算!F56</f>
        <v>0</v>
      </c>
      <c r="H56">
        <f ca="1">(SUMIFS(OFFSET([2]掉落汇总!$C$2:$C$871,,MATCH($B56,[2]掉落汇总!$D$1:$M$1)),[2]掉落汇总!$A$2:$A$871,H$1,[2]掉落汇总!$C$2:$C$871,$Q$1)+SUMIFS(OFFSET([2]掉落汇总!$C$2:$C$871,,MATCH($B56,[2]掉落汇总!$D$1:$M$1)),[2]掉落汇总!$A$2:$A$871,H$1,[2]掉落汇总!$C$2:$C$871,$Q$2)/$Q$3)*宝箱投放计算!G56</f>
        <v>0</v>
      </c>
      <c r="I56">
        <f ca="1">(SUMIFS(OFFSET([2]掉落汇总!$C$2:$C$871,,MATCH($B56,[2]掉落汇总!$D$1:$M$1)),[2]掉落汇总!$A$2:$A$871,I$1,[2]掉落汇总!$C$2:$C$871,$Q$1)+SUMIFS(OFFSET([2]掉落汇总!$C$2:$C$871,,MATCH($B56,[2]掉落汇总!$D$1:$M$1)),[2]掉落汇总!$A$2:$A$871,I$1,[2]掉落汇总!$C$2:$C$871,$Q$2)/$Q$3)*宝箱投放计算!H56</f>
        <v>0</v>
      </c>
      <c r="J56">
        <f ca="1">(SUMIFS(OFFSET([2]掉落汇总!$C$2:$C$871,,MATCH($B56,[2]掉落汇总!$D$1:$M$1)),[2]掉落汇总!$A$2:$A$871,J$1,[2]掉落汇总!$C$2:$C$871,$Q$1)+SUMIFS(OFFSET([2]掉落汇总!$C$2:$C$871,,MATCH($B56,[2]掉落汇总!$D$1:$M$1)),[2]掉落汇总!$A$2:$A$871,J$1,[2]掉落汇总!$C$2:$C$871,$Q$2)/$Q$3)*宝箱投放计算!I56</f>
        <v>0</v>
      </c>
      <c r="K56">
        <f ca="1">(SUMIFS(OFFSET([2]掉落汇总!$C$2:$C$871,,MATCH($B56,[2]掉落汇总!$D$1:$M$1)),[2]掉落汇总!$A$2:$A$871,K$1,[2]掉落汇总!$C$2:$C$871,$Q$1)+SUMIFS(OFFSET([2]掉落汇总!$C$2:$C$871,,MATCH($B56,[2]掉落汇总!$D$1:$M$1)),[2]掉落汇总!$A$2:$A$871,K$1,[2]掉落汇总!$C$2:$C$871,$Q$2)/$Q$3)*宝箱投放计算!J56</f>
        <v>0</v>
      </c>
      <c r="L56">
        <f ca="1">(SUMIFS(OFFSET([2]掉落汇总!$C$2:$C$871,,MATCH($B56,[2]掉落汇总!$D$1:$M$1)),[2]掉落汇总!$A$2:$A$871,L$1,[2]掉落汇总!$C$2:$C$871,$Q$1)+SUMIFS(OFFSET([2]掉落汇总!$C$2:$C$871,,MATCH($B56,[2]掉落汇总!$D$1:$M$1)),[2]掉落汇总!$A$2:$A$871,L$1,[2]掉落汇总!$C$2:$C$871,$Q$2)/$Q$3)*宝箱投放计算!K56</f>
        <v>0.18921788368526599</v>
      </c>
      <c r="M56">
        <f ca="1">(SUMIFS(OFFSET([2]掉落汇总!$C$2:$C$871,,MATCH($B56,[2]掉落汇总!$D$1:$M$1)),[2]掉落汇总!$A$2:$A$871,M$1,[2]掉落汇总!$C$2:$C$871,$Q$1)+SUMIFS(OFFSET([2]掉落汇总!$C$2:$C$871,,MATCH($B56,[2]掉落汇总!$D$1:$M$1)),[2]掉落汇总!$A$2:$A$871,M$1,[2]掉落汇总!$C$2:$C$871,$Q$2)/$Q$3)*宝箱投放计算!L56</f>
        <v>0.1952586710265094</v>
      </c>
      <c r="N56">
        <f ca="1">(SUMIFS(OFFSET([2]掉落汇总!$C$2:$C$871,,MATCH($B56,[2]掉落汇总!$D$1:$M$1)),[2]掉落汇总!$A$2:$A$871,N$1,[2]掉落汇总!$C$2:$C$871,$Q$1)+SUMIFS(OFFSET([2]掉落汇总!$C$2:$C$871,,MATCH($B56,[2]掉落汇总!$D$1:$M$1)),[2]掉落汇总!$A$2:$A$871,N$1,[2]掉落汇总!$C$2:$C$871,$Q$2)/$Q$3)*宝箱投放计算!M56</f>
        <v>4.4258667322350648E-2</v>
      </c>
      <c r="O56">
        <f ca="1">(SUMIFS(OFFSET([2]掉落汇总!$C$2:$C$871,,MATCH($B56,[2]掉落汇总!$D$1:$M$1)),[2]掉落汇总!$A$2:$A$871,O$1,[2]掉落汇总!$C$2:$C$871,$Q$1)+SUMIFS(OFFSET([2]掉落汇总!$C$2:$C$871,,MATCH($B56,[2]掉落汇总!$D$1:$M$1)),[2]掉落汇总!$A$2:$A$871,O$1,[2]掉落汇总!$C$2:$C$871,$Q$2)/$Q$3)*宝箱投放计算!N56</f>
        <v>9.1281046504927091E-2</v>
      </c>
    </row>
    <row r="57" spans="1:15" x14ac:dyDescent="0.2">
      <c r="A57">
        <f>玩家成长时间线!A57</f>
        <v>56</v>
      </c>
      <c r="B57">
        <f>玩家成长时间线!B57</f>
        <v>8</v>
      </c>
      <c r="C57">
        <f ca="1">SUM($D$2:D57)</f>
        <v>66.497015156678003</v>
      </c>
      <c r="D57">
        <f t="shared" ca="1" si="0"/>
        <v>1.5143139383391329</v>
      </c>
      <c r="E57">
        <f ca="1">(SUMIFS(OFFSET([2]掉落汇总!$C$2:$C$871,,MATCH($B57,[2]掉落汇总!$D$1:$M$1)),[2]掉落汇总!$A$2:$A$871,E$1,[2]掉落汇总!$C$2:$C$871,$Q$1)+SUMIFS(OFFSET([2]掉落汇总!$C$2:$C$871,,MATCH($B57,[2]掉落汇总!$D$1:$M$1)),[2]掉落汇总!$A$2:$A$871,E$1,[2]掉落汇总!$C$2:$C$871,$Q$2)/$Q$3)*宝箱投放计算!D57</f>
        <v>0.43663846153846142</v>
      </c>
      <c r="F57">
        <f ca="1">(SUMIFS(OFFSET([2]掉落汇总!$C$2:$C$871,,MATCH($B57,[2]掉落汇总!$D$1:$M$1)),[2]掉落汇总!$A$2:$A$871,F$1,[2]掉落汇总!$C$2:$C$871,$Q$1)+SUMIFS(OFFSET([2]掉落汇总!$C$2:$C$871,,MATCH($B57,[2]掉落汇总!$D$1:$M$1)),[2]掉落汇总!$A$2:$A$871,F$1,[2]掉落汇总!$C$2:$C$871,$Q$2)/$Q$3)*宝箱投放计算!E57</f>
        <v>0.55765920826161819</v>
      </c>
      <c r="G57">
        <f ca="1">(SUMIFS(OFFSET([2]掉落汇总!$C$2:$C$871,,MATCH($B57,[2]掉落汇总!$D$1:$M$1)),[2]掉落汇总!$A$2:$A$871,G$1,[2]掉落汇总!$C$2:$C$871,$Q$1)+SUMIFS(OFFSET([2]掉落汇总!$C$2:$C$871,,MATCH($B57,[2]掉落汇总!$D$1:$M$1)),[2]掉落汇总!$A$2:$A$871,G$1,[2]掉落汇总!$C$2:$C$871,$Q$2)/$Q$3)*宝箱投放计算!F57</f>
        <v>0</v>
      </c>
      <c r="H57">
        <f ca="1">(SUMIFS(OFFSET([2]掉落汇总!$C$2:$C$871,,MATCH($B57,[2]掉落汇总!$D$1:$M$1)),[2]掉落汇总!$A$2:$A$871,H$1,[2]掉落汇总!$C$2:$C$871,$Q$1)+SUMIFS(OFFSET([2]掉落汇总!$C$2:$C$871,,MATCH($B57,[2]掉落汇总!$D$1:$M$1)),[2]掉落汇总!$A$2:$A$871,H$1,[2]掉落汇总!$C$2:$C$871,$Q$2)/$Q$3)*宝箱投放计算!G57</f>
        <v>0</v>
      </c>
      <c r="I57">
        <f ca="1">(SUMIFS(OFFSET([2]掉落汇总!$C$2:$C$871,,MATCH($B57,[2]掉落汇总!$D$1:$M$1)),[2]掉落汇总!$A$2:$A$871,I$1,[2]掉落汇总!$C$2:$C$871,$Q$1)+SUMIFS(OFFSET([2]掉落汇总!$C$2:$C$871,,MATCH($B57,[2]掉落汇总!$D$1:$M$1)),[2]掉落汇总!$A$2:$A$871,I$1,[2]掉落汇总!$C$2:$C$871,$Q$2)/$Q$3)*宝箱投放计算!H57</f>
        <v>0</v>
      </c>
      <c r="J57">
        <f ca="1">(SUMIFS(OFFSET([2]掉落汇总!$C$2:$C$871,,MATCH($B57,[2]掉落汇总!$D$1:$M$1)),[2]掉落汇总!$A$2:$A$871,J$1,[2]掉落汇总!$C$2:$C$871,$Q$1)+SUMIFS(OFFSET([2]掉落汇总!$C$2:$C$871,,MATCH($B57,[2]掉落汇总!$D$1:$M$1)),[2]掉落汇总!$A$2:$A$871,J$1,[2]掉落汇总!$C$2:$C$871,$Q$2)/$Q$3)*宝箱投放计算!I57</f>
        <v>0</v>
      </c>
      <c r="K57">
        <f ca="1">(SUMIFS(OFFSET([2]掉落汇总!$C$2:$C$871,,MATCH($B57,[2]掉落汇总!$D$1:$M$1)),[2]掉落汇总!$A$2:$A$871,K$1,[2]掉落汇总!$C$2:$C$871,$Q$1)+SUMIFS(OFFSET([2]掉落汇总!$C$2:$C$871,,MATCH($B57,[2]掉落汇总!$D$1:$M$1)),[2]掉落汇总!$A$2:$A$871,K$1,[2]掉落汇总!$C$2:$C$871,$Q$2)/$Q$3)*宝箱投放计算!J57</f>
        <v>0</v>
      </c>
      <c r="L57">
        <f ca="1">(SUMIFS(OFFSET([2]掉落汇总!$C$2:$C$871,,MATCH($B57,[2]掉落汇总!$D$1:$M$1)),[2]掉落汇总!$A$2:$A$871,L$1,[2]掉落汇总!$C$2:$C$871,$Q$1)+SUMIFS(OFFSET([2]掉落汇总!$C$2:$C$871,,MATCH($B57,[2]掉落汇总!$D$1:$M$1)),[2]掉落汇总!$A$2:$A$871,L$1,[2]掉落汇总!$C$2:$C$871,$Q$2)/$Q$3)*宝箱投放计算!K57</f>
        <v>0.18921788368526599</v>
      </c>
      <c r="M57">
        <f ca="1">(SUMIFS(OFFSET([2]掉落汇总!$C$2:$C$871,,MATCH($B57,[2]掉落汇总!$D$1:$M$1)),[2]掉落汇总!$A$2:$A$871,M$1,[2]掉落汇总!$C$2:$C$871,$Q$1)+SUMIFS(OFFSET([2]掉落汇总!$C$2:$C$871,,MATCH($B57,[2]掉落汇总!$D$1:$M$1)),[2]掉落汇总!$A$2:$A$871,M$1,[2]掉落汇总!$C$2:$C$871,$Q$2)/$Q$3)*宝箱投放计算!L57</f>
        <v>0.1952586710265094</v>
      </c>
      <c r="N57">
        <f ca="1">(SUMIFS(OFFSET([2]掉落汇总!$C$2:$C$871,,MATCH($B57,[2]掉落汇总!$D$1:$M$1)),[2]掉落汇总!$A$2:$A$871,N$1,[2]掉落汇总!$C$2:$C$871,$Q$1)+SUMIFS(OFFSET([2]掉落汇总!$C$2:$C$871,,MATCH($B57,[2]掉落汇总!$D$1:$M$1)),[2]掉落汇总!$A$2:$A$871,N$1,[2]掉落汇总!$C$2:$C$871,$Q$2)/$Q$3)*宝箱投放计算!M57</f>
        <v>4.4258667322350648E-2</v>
      </c>
      <c r="O57">
        <f ca="1">(SUMIFS(OFFSET([2]掉落汇总!$C$2:$C$871,,MATCH($B57,[2]掉落汇总!$D$1:$M$1)),[2]掉落汇总!$A$2:$A$871,O$1,[2]掉落汇总!$C$2:$C$871,$Q$1)+SUMIFS(OFFSET([2]掉落汇总!$C$2:$C$871,,MATCH($B57,[2]掉落汇总!$D$1:$M$1)),[2]掉落汇总!$A$2:$A$871,O$1,[2]掉落汇总!$C$2:$C$871,$Q$2)/$Q$3)*宝箱投放计算!N57</f>
        <v>9.1281046504927091E-2</v>
      </c>
    </row>
    <row r="58" spans="1:15" x14ac:dyDescent="0.2">
      <c r="A58">
        <f>玩家成长时间线!A58</f>
        <v>57</v>
      </c>
      <c r="B58">
        <f>玩家成长时间线!B58</f>
        <v>8</v>
      </c>
      <c r="C58">
        <f ca="1">SUM($D$2:D58)</f>
        <v>67.964598325786369</v>
      </c>
      <c r="D58">
        <f t="shared" ca="1" si="0"/>
        <v>1.4675831691083636</v>
      </c>
      <c r="E58">
        <f ca="1">(SUMIFS(OFFSET([2]掉落汇总!$C$2:$C$871,,MATCH($B58,[2]掉落汇总!$D$1:$M$1)),[2]掉落汇总!$A$2:$A$871,E$1,[2]掉落汇总!$C$2:$C$871,$Q$1)+SUMIFS(OFFSET([2]掉落汇总!$C$2:$C$871,,MATCH($B58,[2]掉落汇总!$D$1:$M$1)),[2]掉落汇总!$A$2:$A$871,E$1,[2]掉落汇总!$C$2:$C$871,$Q$2)/$Q$3)*宝箱投放计算!D58</f>
        <v>0.38990769230769218</v>
      </c>
      <c r="F58">
        <f ca="1">(SUMIFS(OFFSET([2]掉落汇总!$C$2:$C$871,,MATCH($B58,[2]掉落汇总!$D$1:$M$1)),[2]掉落汇总!$A$2:$A$871,F$1,[2]掉落汇总!$C$2:$C$871,$Q$1)+SUMIFS(OFFSET([2]掉落汇总!$C$2:$C$871,,MATCH($B58,[2]掉落汇总!$D$1:$M$1)),[2]掉落汇总!$A$2:$A$871,F$1,[2]掉落汇总!$C$2:$C$871,$Q$2)/$Q$3)*宝箱投放计算!E58</f>
        <v>0.55765920826161819</v>
      </c>
      <c r="G58">
        <f ca="1">(SUMIFS(OFFSET([2]掉落汇总!$C$2:$C$871,,MATCH($B58,[2]掉落汇总!$D$1:$M$1)),[2]掉落汇总!$A$2:$A$871,G$1,[2]掉落汇总!$C$2:$C$871,$Q$1)+SUMIFS(OFFSET([2]掉落汇总!$C$2:$C$871,,MATCH($B58,[2]掉落汇总!$D$1:$M$1)),[2]掉落汇总!$A$2:$A$871,G$1,[2]掉落汇总!$C$2:$C$871,$Q$2)/$Q$3)*宝箱投放计算!F58</f>
        <v>0</v>
      </c>
      <c r="H58">
        <f ca="1">(SUMIFS(OFFSET([2]掉落汇总!$C$2:$C$871,,MATCH($B58,[2]掉落汇总!$D$1:$M$1)),[2]掉落汇总!$A$2:$A$871,H$1,[2]掉落汇总!$C$2:$C$871,$Q$1)+SUMIFS(OFFSET([2]掉落汇总!$C$2:$C$871,,MATCH($B58,[2]掉落汇总!$D$1:$M$1)),[2]掉落汇总!$A$2:$A$871,H$1,[2]掉落汇总!$C$2:$C$871,$Q$2)/$Q$3)*宝箱投放计算!G58</f>
        <v>0</v>
      </c>
      <c r="I58">
        <f ca="1">(SUMIFS(OFFSET([2]掉落汇总!$C$2:$C$871,,MATCH($B58,[2]掉落汇总!$D$1:$M$1)),[2]掉落汇总!$A$2:$A$871,I$1,[2]掉落汇总!$C$2:$C$871,$Q$1)+SUMIFS(OFFSET([2]掉落汇总!$C$2:$C$871,,MATCH($B58,[2]掉落汇总!$D$1:$M$1)),[2]掉落汇总!$A$2:$A$871,I$1,[2]掉落汇总!$C$2:$C$871,$Q$2)/$Q$3)*宝箱投放计算!H58</f>
        <v>0</v>
      </c>
      <c r="J58">
        <f ca="1">(SUMIFS(OFFSET([2]掉落汇总!$C$2:$C$871,,MATCH($B58,[2]掉落汇总!$D$1:$M$1)),[2]掉落汇总!$A$2:$A$871,J$1,[2]掉落汇总!$C$2:$C$871,$Q$1)+SUMIFS(OFFSET([2]掉落汇总!$C$2:$C$871,,MATCH($B58,[2]掉落汇总!$D$1:$M$1)),[2]掉落汇总!$A$2:$A$871,J$1,[2]掉落汇总!$C$2:$C$871,$Q$2)/$Q$3)*宝箱投放计算!I58</f>
        <v>0</v>
      </c>
      <c r="K58">
        <f ca="1">(SUMIFS(OFFSET([2]掉落汇总!$C$2:$C$871,,MATCH($B58,[2]掉落汇总!$D$1:$M$1)),[2]掉落汇总!$A$2:$A$871,K$1,[2]掉落汇总!$C$2:$C$871,$Q$1)+SUMIFS(OFFSET([2]掉落汇总!$C$2:$C$871,,MATCH($B58,[2]掉落汇总!$D$1:$M$1)),[2]掉落汇总!$A$2:$A$871,K$1,[2]掉落汇总!$C$2:$C$871,$Q$2)/$Q$3)*宝箱投放计算!J58</f>
        <v>0</v>
      </c>
      <c r="L58">
        <f ca="1">(SUMIFS(OFFSET([2]掉落汇总!$C$2:$C$871,,MATCH($B58,[2]掉落汇总!$D$1:$M$1)),[2]掉落汇总!$A$2:$A$871,L$1,[2]掉落汇总!$C$2:$C$871,$Q$1)+SUMIFS(OFFSET([2]掉落汇总!$C$2:$C$871,,MATCH($B58,[2]掉落汇总!$D$1:$M$1)),[2]掉落汇总!$A$2:$A$871,L$1,[2]掉落汇总!$C$2:$C$871,$Q$2)/$Q$3)*宝箱投放计算!K58</f>
        <v>0.18921788368526599</v>
      </c>
      <c r="M58">
        <f ca="1">(SUMIFS(OFFSET([2]掉落汇总!$C$2:$C$871,,MATCH($B58,[2]掉落汇总!$D$1:$M$1)),[2]掉落汇总!$A$2:$A$871,M$1,[2]掉落汇总!$C$2:$C$871,$Q$1)+SUMIFS(OFFSET([2]掉落汇总!$C$2:$C$871,,MATCH($B58,[2]掉落汇总!$D$1:$M$1)),[2]掉落汇总!$A$2:$A$871,M$1,[2]掉落汇总!$C$2:$C$871,$Q$2)/$Q$3)*宝箱投放计算!L58</f>
        <v>0.1952586710265094</v>
      </c>
      <c r="N58">
        <f ca="1">(SUMIFS(OFFSET([2]掉落汇总!$C$2:$C$871,,MATCH($B58,[2]掉落汇总!$D$1:$M$1)),[2]掉落汇总!$A$2:$A$871,N$1,[2]掉落汇总!$C$2:$C$871,$Q$1)+SUMIFS(OFFSET([2]掉落汇总!$C$2:$C$871,,MATCH($B58,[2]掉落汇总!$D$1:$M$1)),[2]掉落汇总!$A$2:$A$871,N$1,[2]掉落汇总!$C$2:$C$871,$Q$2)/$Q$3)*宝箱投放计算!M58</f>
        <v>4.4258667322350648E-2</v>
      </c>
      <c r="O58">
        <f ca="1">(SUMIFS(OFFSET([2]掉落汇总!$C$2:$C$871,,MATCH($B58,[2]掉落汇总!$D$1:$M$1)),[2]掉落汇总!$A$2:$A$871,O$1,[2]掉落汇总!$C$2:$C$871,$Q$1)+SUMIFS(OFFSET([2]掉落汇总!$C$2:$C$871,,MATCH($B58,[2]掉落汇总!$D$1:$M$1)),[2]掉落汇总!$A$2:$A$871,O$1,[2]掉落汇总!$C$2:$C$871,$Q$2)/$Q$3)*宝箱投放计算!N58</f>
        <v>9.1281046504927091E-2</v>
      </c>
    </row>
    <row r="59" spans="1:15" x14ac:dyDescent="0.2">
      <c r="A59">
        <f>玩家成长时间线!A59</f>
        <v>58</v>
      </c>
      <c r="B59">
        <f>玩家成长时间线!B59</f>
        <v>8</v>
      </c>
      <c r="C59">
        <f ca="1">SUM($D$2:D59)</f>
        <v>69.442566110279344</v>
      </c>
      <c r="D59">
        <f t="shared" ca="1" si="0"/>
        <v>1.4779677844929791</v>
      </c>
      <c r="E59">
        <f ca="1">(SUMIFS(OFFSET([2]掉落汇总!$C$2:$C$871,,MATCH($B59,[2]掉落汇总!$D$1:$M$1)),[2]掉落汇总!$A$2:$A$871,E$1,[2]掉落汇总!$C$2:$C$871,$Q$1)+SUMIFS(OFFSET([2]掉落汇总!$C$2:$C$871,,MATCH($B59,[2]掉落汇总!$D$1:$M$1)),[2]掉落汇总!$A$2:$A$871,E$1,[2]掉落汇总!$C$2:$C$871,$Q$2)/$Q$3)*宝箱投放计算!D59</f>
        <v>0.40029230769230761</v>
      </c>
      <c r="F59">
        <f ca="1">(SUMIFS(OFFSET([2]掉落汇总!$C$2:$C$871,,MATCH($B59,[2]掉落汇总!$D$1:$M$1)),[2]掉落汇总!$A$2:$A$871,F$1,[2]掉落汇总!$C$2:$C$871,$Q$1)+SUMIFS(OFFSET([2]掉落汇总!$C$2:$C$871,,MATCH($B59,[2]掉落汇总!$D$1:$M$1)),[2]掉落汇总!$A$2:$A$871,F$1,[2]掉落汇总!$C$2:$C$871,$Q$2)/$Q$3)*宝箱投放计算!E59</f>
        <v>0.55765920826161819</v>
      </c>
      <c r="G59">
        <f ca="1">(SUMIFS(OFFSET([2]掉落汇总!$C$2:$C$871,,MATCH($B59,[2]掉落汇总!$D$1:$M$1)),[2]掉落汇总!$A$2:$A$871,G$1,[2]掉落汇总!$C$2:$C$871,$Q$1)+SUMIFS(OFFSET([2]掉落汇总!$C$2:$C$871,,MATCH($B59,[2]掉落汇总!$D$1:$M$1)),[2]掉落汇总!$A$2:$A$871,G$1,[2]掉落汇总!$C$2:$C$871,$Q$2)/$Q$3)*宝箱投放计算!F59</f>
        <v>0</v>
      </c>
      <c r="H59">
        <f ca="1">(SUMIFS(OFFSET([2]掉落汇总!$C$2:$C$871,,MATCH($B59,[2]掉落汇总!$D$1:$M$1)),[2]掉落汇总!$A$2:$A$871,H$1,[2]掉落汇总!$C$2:$C$871,$Q$1)+SUMIFS(OFFSET([2]掉落汇总!$C$2:$C$871,,MATCH($B59,[2]掉落汇总!$D$1:$M$1)),[2]掉落汇总!$A$2:$A$871,H$1,[2]掉落汇总!$C$2:$C$871,$Q$2)/$Q$3)*宝箱投放计算!G59</f>
        <v>0</v>
      </c>
      <c r="I59">
        <f ca="1">(SUMIFS(OFFSET([2]掉落汇总!$C$2:$C$871,,MATCH($B59,[2]掉落汇总!$D$1:$M$1)),[2]掉落汇总!$A$2:$A$871,I$1,[2]掉落汇总!$C$2:$C$871,$Q$1)+SUMIFS(OFFSET([2]掉落汇总!$C$2:$C$871,,MATCH($B59,[2]掉落汇总!$D$1:$M$1)),[2]掉落汇总!$A$2:$A$871,I$1,[2]掉落汇总!$C$2:$C$871,$Q$2)/$Q$3)*宝箱投放计算!H59</f>
        <v>0</v>
      </c>
      <c r="J59">
        <f ca="1">(SUMIFS(OFFSET([2]掉落汇总!$C$2:$C$871,,MATCH($B59,[2]掉落汇总!$D$1:$M$1)),[2]掉落汇总!$A$2:$A$871,J$1,[2]掉落汇总!$C$2:$C$871,$Q$1)+SUMIFS(OFFSET([2]掉落汇总!$C$2:$C$871,,MATCH($B59,[2]掉落汇总!$D$1:$M$1)),[2]掉落汇总!$A$2:$A$871,J$1,[2]掉落汇总!$C$2:$C$871,$Q$2)/$Q$3)*宝箱投放计算!I59</f>
        <v>0</v>
      </c>
      <c r="K59">
        <f ca="1">(SUMIFS(OFFSET([2]掉落汇总!$C$2:$C$871,,MATCH($B59,[2]掉落汇总!$D$1:$M$1)),[2]掉落汇总!$A$2:$A$871,K$1,[2]掉落汇总!$C$2:$C$871,$Q$1)+SUMIFS(OFFSET([2]掉落汇总!$C$2:$C$871,,MATCH($B59,[2]掉落汇总!$D$1:$M$1)),[2]掉落汇总!$A$2:$A$871,K$1,[2]掉落汇总!$C$2:$C$871,$Q$2)/$Q$3)*宝箱投放计算!J59</f>
        <v>0</v>
      </c>
      <c r="L59">
        <f ca="1">(SUMIFS(OFFSET([2]掉落汇总!$C$2:$C$871,,MATCH($B59,[2]掉落汇总!$D$1:$M$1)),[2]掉落汇总!$A$2:$A$871,L$1,[2]掉落汇总!$C$2:$C$871,$Q$1)+SUMIFS(OFFSET([2]掉落汇总!$C$2:$C$871,,MATCH($B59,[2]掉落汇总!$D$1:$M$1)),[2]掉落汇总!$A$2:$A$871,L$1,[2]掉落汇总!$C$2:$C$871,$Q$2)/$Q$3)*宝箱投放计算!K59</f>
        <v>0.18921788368526599</v>
      </c>
      <c r="M59">
        <f ca="1">(SUMIFS(OFFSET([2]掉落汇总!$C$2:$C$871,,MATCH($B59,[2]掉落汇总!$D$1:$M$1)),[2]掉落汇总!$A$2:$A$871,M$1,[2]掉落汇总!$C$2:$C$871,$Q$1)+SUMIFS(OFFSET([2]掉落汇总!$C$2:$C$871,,MATCH($B59,[2]掉落汇总!$D$1:$M$1)),[2]掉落汇总!$A$2:$A$871,M$1,[2]掉落汇总!$C$2:$C$871,$Q$2)/$Q$3)*宝箱投放计算!L59</f>
        <v>0.1952586710265094</v>
      </c>
      <c r="N59">
        <f ca="1">(SUMIFS(OFFSET([2]掉落汇总!$C$2:$C$871,,MATCH($B59,[2]掉落汇总!$D$1:$M$1)),[2]掉落汇总!$A$2:$A$871,N$1,[2]掉落汇总!$C$2:$C$871,$Q$1)+SUMIFS(OFFSET([2]掉落汇总!$C$2:$C$871,,MATCH($B59,[2]掉落汇总!$D$1:$M$1)),[2]掉落汇总!$A$2:$A$871,N$1,[2]掉落汇总!$C$2:$C$871,$Q$2)/$Q$3)*宝箱投放计算!M59</f>
        <v>4.4258667322350648E-2</v>
      </c>
      <c r="O59">
        <f ca="1">(SUMIFS(OFFSET([2]掉落汇总!$C$2:$C$871,,MATCH($B59,[2]掉落汇总!$D$1:$M$1)),[2]掉落汇总!$A$2:$A$871,O$1,[2]掉落汇总!$C$2:$C$871,$Q$1)+SUMIFS(OFFSET([2]掉落汇总!$C$2:$C$871,,MATCH($B59,[2]掉落汇总!$D$1:$M$1)),[2]掉落汇总!$A$2:$A$871,O$1,[2]掉落汇总!$C$2:$C$871,$Q$2)/$Q$3)*宝箱投放计算!N59</f>
        <v>9.1281046504927091E-2</v>
      </c>
    </row>
    <row r="60" spans="1:15" x14ac:dyDescent="0.2">
      <c r="A60">
        <f>玩家成长时间线!A60</f>
        <v>59</v>
      </c>
      <c r="B60">
        <f>玩家成长时间线!B60</f>
        <v>9</v>
      </c>
      <c r="C60">
        <f ca="1">SUM($D$2:D60)</f>
        <v>72.785506492857635</v>
      </c>
      <c r="D60">
        <f t="shared" ca="1" si="0"/>
        <v>3.34294038257829</v>
      </c>
      <c r="E60">
        <f ca="1">(SUMIFS(OFFSET([2]掉落汇总!$C$2:$C$871,,MATCH($B60,[2]掉落汇总!$D$1:$M$1)),[2]掉落汇总!$A$2:$A$871,E$1,[2]掉落汇总!$C$2:$C$871,$Q$1)+SUMIFS(OFFSET([2]掉落汇总!$C$2:$C$871,,MATCH($B60,[2]掉落汇总!$D$1:$M$1)),[2]掉落汇总!$A$2:$A$871,E$1,[2]掉落汇总!$C$2:$C$871,$Q$2)/$Q$3)*宝箱投放计算!D60</f>
        <v>0.56510185387131939</v>
      </c>
      <c r="F60">
        <f ca="1">(SUMIFS(OFFSET([2]掉落汇总!$C$2:$C$871,,MATCH($B60,[2]掉落汇总!$D$1:$M$1)),[2]掉落汇总!$A$2:$A$871,F$1,[2]掉落汇总!$C$2:$C$871,$Q$1)+SUMIFS(OFFSET([2]掉落汇总!$C$2:$C$871,,MATCH($B60,[2]掉落汇总!$D$1:$M$1)),[2]掉落汇总!$A$2:$A$871,F$1,[2]掉落汇总!$C$2:$C$871,$Q$2)/$Q$3)*宝箱投放计算!E60</f>
        <v>0.69707401032702276</v>
      </c>
      <c r="G60">
        <f ca="1">(SUMIFS(OFFSET([2]掉落汇总!$C$2:$C$871,,MATCH($B60,[2]掉落汇总!$D$1:$M$1)),[2]掉落汇总!$A$2:$A$871,G$1,[2]掉落汇总!$C$2:$C$871,$Q$1)+SUMIFS(OFFSET([2]掉落汇总!$C$2:$C$871,,MATCH($B60,[2]掉落汇总!$D$1:$M$1)),[2]掉落汇总!$A$2:$A$871,G$1,[2]掉落汇总!$C$2:$C$871,$Q$2)/$Q$3)*宝箱投放计算!F60</f>
        <v>0</v>
      </c>
      <c r="H60">
        <f ca="1">(SUMIFS(OFFSET([2]掉落汇总!$C$2:$C$871,,MATCH($B60,[2]掉落汇总!$D$1:$M$1)),[2]掉落汇总!$A$2:$A$871,H$1,[2]掉落汇总!$C$2:$C$871,$Q$1)+SUMIFS(OFFSET([2]掉落汇总!$C$2:$C$871,,MATCH($B60,[2]掉落汇总!$D$1:$M$1)),[2]掉落汇总!$A$2:$A$871,H$1,[2]掉落汇总!$C$2:$C$871,$Q$2)/$Q$3)*宝箱投放计算!G60</f>
        <v>0</v>
      </c>
      <c r="I60">
        <f ca="1">(SUMIFS(OFFSET([2]掉落汇总!$C$2:$C$871,,MATCH($B60,[2]掉落汇总!$D$1:$M$1)),[2]掉落汇总!$A$2:$A$871,I$1,[2]掉落汇总!$C$2:$C$871,$Q$1)+SUMIFS(OFFSET([2]掉落汇总!$C$2:$C$871,,MATCH($B60,[2]掉落汇总!$D$1:$M$1)),[2]掉落汇总!$A$2:$A$871,I$1,[2]掉落汇总!$C$2:$C$871,$Q$2)/$Q$3)*宝箱投放计算!H60</f>
        <v>0.43663060278207105</v>
      </c>
      <c r="J60">
        <f ca="1">(SUMIFS(OFFSET([2]掉落汇总!$C$2:$C$871,,MATCH($B60,[2]掉落汇总!$D$1:$M$1)),[2]掉落汇总!$A$2:$A$871,J$1,[2]掉落汇总!$C$2:$C$871,$Q$1)+SUMIFS(OFFSET([2]掉落汇总!$C$2:$C$871,,MATCH($B60,[2]掉落汇总!$D$1:$M$1)),[2]掉落汇总!$A$2:$A$871,J$1,[2]掉落汇总!$C$2:$C$871,$Q$2)/$Q$3)*宝箱投放计算!I60</f>
        <v>1.1241176470588234</v>
      </c>
      <c r="K60">
        <f ca="1">(SUMIFS(OFFSET([2]掉落汇总!$C$2:$C$871,,MATCH($B60,[2]掉落汇总!$D$1:$M$1)),[2]掉落汇总!$A$2:$A$871,K$1,[2]掉落汇总!$C$2:$C$871,$Q$1)+SUMIFS(OFFSET([2]掉落汇总!$C$2:$C$871,,MATCH($B60,[2]掉落汇总!$D$1:$M$1)),[2]掉落汇总!$A$2:$A$871,K$1,[2]掉落汇总!$C$2:$C$871,$Q$2)/$Q$3)*宝箱投放计算!J60</f>
        <v>0</v>
      </c>
      <c r="L60">
        <f ca="1">(SUMIFS(OFFSET([2]掉落汇总!$C$2:$C$871,,MATCH($B60,[2]掉落汇总!$D$1:$M$1)),[2]掉落汇总!$A$2:$A$871,L$1,[2]掉落汇总!$C$2:$C$871,$Q$1)+SUMIFS(OFFSET([2]掉落汇总!$C$2:$C$871,,MATCH($B60,[2]掉落汇总!$D$1:$M$1)),[2]掉落汇总!$A$2:$A$871,L$1,[2]掉落汇总!$C$2:$C$871,$Q$2)/$Q$3)*宝箱投放计算!K60</f>
        <v>0.18921788368526599</v>
      </c>
      <c r="M60">
        <f ca="1">(SUMIFS(OFFSET([2]掉落汇总!$C$2:$C$871,,MATCH($B60,[2]掉落汇总!$D$1:$M$1)),[2]掉落汇总!$A$2:$A$871,M$1,[2]掉落汇总!$C$2:$C$871,$Q$1)+SUMIFS(OFFSET([2]掉落汇总!$C$2:$C$871,,MATCH($B60,[2]掉落汇总!$D$1:$M$1)),[2]掉落汇总!$A$2:$A$871,M$1,[2]掉落汇总!$C$2:$C$871,$Q$2)/$Q$3)*宝箱投放计算!L60</f>
        <v>0.1952586710265094</v>
      </c>
      <c r="N60">
        <f ca="1">(SUMIFS(OFFSET([2]掉落汇总!$C$2:$C$871,,MATCH($B60,[2]掉落汇总!$D$1:$M$1)),[2]掉落汇总!$A$2:$A$871,N$1,[2]掉落汇总!$C$2:$C$871,$Q$1)+SUMIFS(OFFSET([2]掉落汇总!$C$2:$C$871,,MATCH($B60,[2]掉落汇总!$D$1:$M$1)),[2]掉落汇总!$A$2:$A$871,N$1,[2]掉落汇总!$C$2:$C$871,$Q$2)/$Q$3)*宝箱投放计算!M60</f>
        <v>4.4258667322350648E-2</v>
      </c>
      <c r="O60">
        <f ca="1">(SUMIFS(OFFSET([2]掉落汇总!$C$2:$C$871,,MATCH($B60,[2]掉落汇总!$D$1:$M$1)),[2]掉落汇总!$A$2:$A$871,O$1,[2]掉落汇总!$C$2:$C$871,$Q$1)+SUMIFS(OFFSET([2]掉落汇总!$C$2:$C$871,,MATCH($B60,[2]掉落汇总!$D$1:$M$1)),[2]掉落汇总!$A$2:$A$871,O$1,[2]掉落汇总!$C$2:$C$871,$Q$2)/$Q$3)*宝箱投放计算!N60</f>
        <v>9.1281046504927091E-2</v>
      </c>
    </row>
    <row r="61" spans="1:15" x14ac:dyDescent="0.2">
      <c r="A61">
        <f>玩家成长时间线!A61</f>
        <v>60</v>
      </c>
      <c r="B61">
        <f>玩家成长时间线!B61</f>
        <v>9</v>
      </c>
      <c r="C61">
        <f ca="1">SUM($D$2:D61)</f>
        <v>75.694302641247091</v>
      </c>
      <c r="D61">
        <f t="shared" ca="1" si="0"/>
        <v>2.9087961483894578</v>
      </c>
      <c r="E61">
        <f ca="1">(SUMIFS(OFFSET([2]掉落汇总!$C$2:$C$871,,MATCH($B61,[2]掉落汇总!$D$1:$M$1)),[2]掉落汇总!$A$2:$A$871,E$1,[2]掉落汇总!$C$2:$C$871,$Q$1)+SUMIFS(OFFSET([2]掉落汇总!$C$2:$C$871,,MATCH($B61,[2]掉落汇总!$D$1:$M$1)),[2]掉落汇总!$A$2:$A$871,E$1,[2]掉落汇总!$C$2:$C$871,$Q$2)/$Q$3)*宝箱投放计算!D61</f>
        <v>0.56758822246455809</v>
      </c>
      <c r="F61">
        <f ca="1">(SUMIFS(OFFSET([2]掉落汇总!$C$2:$C$871,,MATCH($B61,[2]掉落汇总!$D$1:$M$1)),[2]掉落汇总!$A$2:$A$871,F$1,[2]掉落汇总!$C$2:$C$871,$Q$1)+SUMIFS(OFFSET([2]掉落汇总!$C$2:$C$871,,MATCH($B61,[2]掉落汇总!$D$1:$M$1)),[2]掉落汇总!$A$2:$A$871,F$1,[2]掉落汇总!$C$2:$C$871,$Q$2)/$Q$3)*宝箱投放计算!E61</f>
        <v>0.69707401032702276</v>
      </c>
      <c r="G61">
        <f ca="1">(SUMIFS(OFFSET([2]掉落汇总!$C$2:$C$871,,MATCH($B61,[2]掉落汇总!$D$1:$M$1)),[2]掉落汇总!$A$2:$A$871,G$1,[2]掉落汇总!$C$2:$C$871,$Q$1)+SUMIFS(OFFSET([2]掉落汇总!$C$2:$C$871,,MATCH($B61,[2]掉落汇总!$D$1:$M$1)),[2]掉落汇总!$A$2:$A$871,G$1,[2]掉落汇总!$C$2:$C$871,$Q$2)/$Q$3)*宝箱投放计算!F61</f>
        <v>0</v>
      </c>
      <c r="H61">
        <f ca="1">(SUMIFS(OFFSET([2]掉落汇总!$C$2:$C$871,,MATCH($B61,[2]掉落汇总!$D$1:$M$1)),[2]掉落汇总!$A$2:$A$871,H$1,[2]掉落汇总!$C$2:$C$871,$Q$1)+SUMIFS(OFFSET([2]掉落汇总!$C$2:$C$871,,MATCH($B61,[2]掉落汇总!$D$1:$M$1)),[2]掉落汇总!$A$2:$A$871,H$1,[2]掉落汇总!$C$2:$C$871,$Q$2)/$Q$3)*宝箱投放计算!G61</f>
        <v>0</v>
      </c>
      <c r="I61">
        <f ca="1">(SUMIFS(OFFSET([2]掉落汇总!$C$2:$C$871,,MATCH($B61,[2]掉落汇总!$D$1:$M$1)),[2]掉落汇总!$A$2:$A$871,I$1,[2]掉落汇总!$C$2:$C$871,$Q$1)+SUMIFS(OFFSET([2]掉落汇总!$C$2:$C$871,,MATCH($B61,[2]掉落汇总!$D$1:$M$1)),[2]掉落汇总!$A$2:$A$871,I$1,[2]掉落汇总!$C$2:$C$871,$Q$2)/$Q$3)*宝箱投放计算!H61</f>
        <v>0</v>
      </c>
      <c r="J61">
        <f ca="1">(SUMIFS(OFFSET([2]掉落汇总!$C$2:$C$871,,MATCH($B61,[2]掉落汇总!$D$1:$M$1)),[2]掉落汇总!$A$2:$A$871,J$1,[2]掉落汇总!$C$2:$C$871,$Q$1)+SUMIFS(OFFSET([2]掉落汇总!$C$2:$C$871,,MATCH($B61,[2]掉落汇总!$D$1:$M$1)),[2]掉落汇总!$A$2:$A$871,J$1,[2]掉落汇总!$C$2:$C$871,$Q$2)/$Q$3)*宝箱投放计算!I61</f>
        <v>1.1241176470588234</v>
      </c>
      <c r="K61">
        <f ca="1">(SUMIFS(OFFSET([2]掉落汇总!$C$2:$C$871,,MATCH($B61,[2]掉落汇总!$D$1:$M$1)),[2]掉落汇总!$A$2:$A$871,K$1,[2]掉落汇总!$C$2:$C$871,$Q$1)+SUMIFS(OFFSET([2]掉落汇总!$C$2:$C$871,,MATCH($B61,[2]掉落汇总!$D$1:$M$1)),[2]掉落汇总!$A$2:$A$871,K$1,[2]掉落汇总!$C$2:$C$871,$Q$2)/$Q$3)*宝箱投放计算!J61</f>
        <v>0</v>
      </c>
      <c r="L61">
        <f ca="1">(SUMIFS(OFFSET([2]掉落汇总!$C$2:$C$871,,MATCH($B61,[2]掉落汇总!$D$1:$M$1)),[2]掉落汇总!$A$2:$A$871,L$1,[2]掉落汇总!$C$2:$C$871,$Q$1)+SUMIFS(OFFSET([2]掉落汇总!$C$2:$C$871,,MATCH($B61,[2]掉落汇总!$D$1:$M$1)),[2]掉落汇总!$A$2:$A$871,L$1,[2]掉落汇总!$C$2:$C$871,$Q$2)/$Q$3)*宝箱投放计算!K61</f>
        <v>0.18921788368526599</v>
      </c>
      <c r="M61">
        <f ca="1">(SUMIFS(OFFSET([2]掉落汇总!$C$2:$C$871,,MATCH($B61,[2]掉落汇总!$D$1:$M$1)),[2]掉落汇总!$A$2:$A$871,M$1,[2]掉落汇总!$C$2:$C$871,$Q$1)+SUMIFS(OFFSET([2]掉落汇总!$C$2:$C$871,,MATCH($B61,[2]掉落汇总!$D$1:$M$1)),[2]掉落汇总!$A$2:$A$871,M$1,[2]掉落汇总!$C$2:$C$871,$Q$2)/$Q$3)*宝箱投放计算!L61</f>
        <v>0.1952586710265094</v>
      </c>
      <c r="N61">
        <f ca="1">(SUMIFS(OFFSET([2]掉落汇总!$C$2:$C$871,,MATCH($B61,[2]掉落汇总!$D$1:$M$1)),[2]掉落汇总!$A$2:$A$871,N$1,[2]掉落汇总!$C$2:$C$871,$Q$1)+SUMIFS(OFFSET([2]掉落汇总!$C$2:$C$871,,MATCH($B61,[2]掉落汇总!$D$1:$M$1)),[2]掉落汇总!$A$2:$A$871,N$1,[2]掉落汇总!$C$2:$C$871,$Q$2)/$Q$3)*宝箱投放计算!M61</f>
        <v>4.4258667322350648E-2</v>
      </c>
      <c r="O61">
        <f ca="1">(SUMIFS(OFFSET([2]掉落汇总!$C$2:$C$871,,MATCH($B61,[2]掉落汇总!$D$1:$M$1)),[2]掉落汇总!$A$2:$A$871,O$1,[2]掉落汇总!$C$2:$C$871,$Q$1)+SUMIFS(OFFSET([2]掉落汇总!$C$2:$C$871,,MATCH($B61,[2]掉落汇总!$D$1:$M$1)),[2]掉落汇总!$A$2:$A$871,O$1,[2]掉落汇总!$C$2:$C$871,$Q$2)/$Q$3)*宝箱投放计算!N61</f>
        <v>9.1281046504927091E-2</v>
      </c>
    </row>
    <row r="62" spans="1:15" x14ac:dyDescent="0.2">
      <c r="A62">
        <f>玩家成长时间线!A62</f>
        <v>61</v>
      </c>
      <c r="B62">
        <f>玩家成长时间线!B62</f>
        <v>9</v>
      </c>
      <c r="C62">
        <f ca="1">SUM($D$2:D62)</f>
        <v>77.50633119710335</v>
      </c>
      <c r="D62">
        <f t="shared" ca="1" si="0"/>
        <v>1.8120285558562612</v>
      </c>
      <c r="E62">
        <f ca="1">(SUMIFS(OFFSET([2]掉落汇总!$C$2:$C$871,,MATCH($B62,[2]掉落汇总!$D$1:$M$1)),[2]掉落汇总!$A$2:$A$871,E$1,[2]掉落汇总!$C$2:$C$871,$Q$1)+SUMIFS(OFFSET([2]掉落汇总!$C$2:$C$871,,MATCH($B62,[2]掉落汇总!$D$1:$M$1)),[2]掉落汇总!$A$2:$A$871,E$1,[2]掉落汇总!$C$2:$C$871,$Q$2)/$Q$3)*宝箱投放计算!D62</f>
        <v>0.59493827699018509</v>
      </c>
      <c r="F62">
        <f ca="1">(SUMIFS(OFFSET([2]掉落汇总!$C$2:$C$871,,MATCH($B62,[2]掉落汇总!$D$1:$M$1)),[2]掉落汇总!$A$2:$A$871,F$1,[2]掉落汇总!$C$2:$C$871,$Q$1)+SUMIFS(OFFSET([2]掉落汇总!$C$2:$C$871,,MATCH($B62,[2]掉落汇总!$D$1:$M$1)),[2]掉落汇总!$A$2:$A$871,F$1,[2]掉落汇总!$C$2:$C$871,$Q$2)/$Q$3)*宝箱投放计算!E62</f>
        <v>0.69707401032702276</v>
      </c>
      <c r="G62">
        <f ca="1">(SUMIFS(OFFSET([2]掉落汇总!$C$2:$C$871,,MATCH($B62,[2]掉落汇总!$D$1:$M$1)),[2]掉落汇总!$A$2:$A$871,G$1,[2]掉落汇总!$C$2:$C$871,$Q$1)+SUMIFS(OFFSET([2]掉落汇总!$C$2:$C$871,,MATCH($B62,[2]掉落汇总!$D$1:$M$1)),[2]掉落汇总!$A$2:$A$871,G$1,[2]掉落汇总!$C$2:$C$871,$Q$2)/$Q$3)*宝箱投放计算!F62</f>
        <v>0</v>
      </c>
      <c r="H62">
        <f ca="1">(SUMIFS(OFFSET([2]掉落汇总!$C$2:$C$871,,MATCH($B62,[2]掉落汇总!$D$1:$M$1)),[2]掉落汇总!$A$2:$A$871,H$1,[2]掉落汇总!$C$2:$C$871,$Q$1)+SUMIFS(OFFSET([2]掉落汇总!$C$2:$C$871,,MATCH($B62,[2]掉落汇总!$D$1:$M$1)),[2]掉落汇总!$A$2:$A$871,H$1,[2]掉落汇总!$C$2:$C$871,$Q$2)/$Q$3)*宝箱投放计算!G62</f>
        <v>0</v>
      </c>
      <c r="I62">
        <f ca="1">(SUMIFS(OFFSET([2]掉落汇总!$C$2:$C$871,,MATCH($B62,[2]掉落汇总!$D$1:$M$1)),[2]掉落汇总!$A$2:$A$871,I$1,[2]掉落汇总!$C$2:$C$871,$Q$1)+SUMIFS(OFFSET([2]掉落汇总!$C$2:$C$871,,MATCH($B62,[2]掉落汇总!$D$1:$M$1)),[2]掉落汇总!$A$2:$A$871,I$1,[2]掉落汇总!$C$2:$C$871,$Q$2)/$Q$3)*宝箱投放计算!H62</f>
        <v>0</v>
      </c>
      <c r="J62">
        <f ca="1">(SUMIFS(OFFSET([2]掉落汇总!$C$2:$C$871,,MATCH($B62,[2]掉落汇总!$D$1:$M$1)),[2]掉落汇总!$A$2:$A$871,J$1,[2]掉落汇总!$C$2:$C$871,$Q$1)+SUMIFS(OFFSET([2]掉落汇总!$C$2:$C$871,,MATCH($B62,[2]掉落汇总!$D$1:$M$1)),[2]掉落汇总!$A$2:$A$871,J$1,[2]掉落汇总!$C$2:$C$871,$Q$2)/$Q$3)*宝箱投放计算!I62</f>
        <v>0</v>
      </c>
      <c r="K62">
        <f ca="1">(SUMIFS(OFFSET([2]掉落汇总!$C$2:$C$871,,MATCH($B62,[2]掉落汇总!$D$1:$M$1)),[2]掉落汇总!$A$2:$A$871,K$1,[2]掉落汇总!$C$2:$C$871,$Q$1)+SUMIFS(OFFSET([2]掉落汇总!$C$2:$C$871,,MATCH($B62,[2]掉落汇总!$D$1:$M$1)),[2]掉落汇总!$A$2:$A$871,K$1,[2]掉落汇总!$C$2:$C$871,$Q$2)/$Q$3)*宝箱投放计算!J62</f>
        <v>0</v>
      </c>
      <c r="L62">
        <f ca="1">(SUMIFS(OFFSET([2]掉落汇总!$C$2:$C$871,,MATCH($B62,[2]掉落汇总!$D$1:$M$1)),[2]掉落汇总!$A$2:$A$871,L$1,[2]掉落汇总!$C$2:$C$871,$Q$1)+SUMIFS(OFFSET([2]掉落汇总!$C$2:$C$871,,MATCH($B62,[2]掉落汇总!$D$1:$M$1)),[2]掉落汇总!$A$2:$A$871,L$1,[2]掉落汇总!$C$2:$C$871,$Q$2)/$Q$3)*宝箱投放计算!K62</f>
        <v>0.18921788368526599</v>
      </c>
      <c r="M62">
        <f ca="1">(SUMIFS(OFFSET([2]掉落汇总!$C$2:$C$871,,MATCH($B62,[2]掉落汇总!$D$1:$M$1)),[2]掉落汇总!$A$2:$A$871,M$1,[2]掉落汇总!$C$2:$C$871,$Q$1)+SUMIFS(OFFSET([2]掉落汇总!$C$2:$C$871,,MATCH($B62,[2]掉落汇总!$D$1:$M$1)),[2]掉落汇总!$A$2:$A$871,M$1,[2]掉落汇总!$C$2:$C$871,$Q$2)/$Q$3)*宝箱投放计算!L62</f>
        <v>0.1952586710265094</v>
      </c>
      <c r="N62">
        <f ca="1">(SUMIFS(OFFSET([2]掉落汇总!$C$2:$C$871,,MATCH($B62,[2]掉落汇总!$D$1:$M$1)),[2]掉落汇总!$A$2:$A$871,N$1,[2]掉落汇总!$C$2:$C$871,$Q$1)+SUMIFS(OFFSET([2]掉落汇总!$C$2:$C$871,,MATCH($B62,[2]掉落汇总!$D$1:$M$1)),[2]掉落汇总!$A$2:$A$871,N$1,[2]掉落汇总!$C$2:$C$871,$Q$2)/$Q$3)*宝箱投放计算!M62</f>
        <v>4.4258667322350648E-2</v>
      </c>
      <c r="O62">
        <f ca="1">(SUMIFS(OFFSET([2]掉落汇总!$C$2:$C$871,,MATCH($B62,[2]掉落汇总!$D$1:$M$1)),[2]掉落汇总!$A$2:$A$871,O$1,[2]掉落汇总!$C$2:$C$871,$Q$1)+SUMIFS(OFFSET([2]掉落汇总!$C$2:$C$871,,MATCH($B62,[2]掉落汇总!$D$1:$M$1)),[2]掉落汇总!$A$2:$A$871,O$1,[2]掉落汇总!$C$2:$C$871,$Q$2)/$Q$3)*宝箱投放计算!N62</f>
        <v>9.1281046504927091E-2</v>
      </c>
    </row>
    <row r="63" spans="1:15" x14ac:dyDescent="0.2">
      <c r="A63">
        <f>玩家成长时间线!A63</f>
        <v>62</v>
      </c>
      <c r="B63">
        <f>玩家成长时间线!B63</f>
        <v>10</v>
      </c>
      <c r="C63">
        <f ca="1">SUM($D$2:D63)</f>
        <v>80.398355465891228</v>
      </c>
      <c r="D63">
        <f t="shared" ca="1" si="0"/>
        <v>2.892024268787881</v>
      </c>
      <c r="E63">
        <f ca="1">(SUMIFS(OFFSET([2]掉落汇总!$C$2:$C$871,,MATCH($B63,[2]掉落汇总!$D$1:$M$1)),[2]掉落汇总!$A$2:$A$871,E$1,[2]掉落汇总!$C$2:$C$871,$Q$1)+SUMIFS(OFFSET([2]掉落汇总!$C$2:$C$871,,MATCH($B63,[2]掉落汇总!$D$1:$M$1)),[2]掉落汇总!$A$2:$A$871,E$1,[2]掉落汇总!$C$2:$C$871,$Q$2)/$Q$3)*宝箱投放计算!D63</f>
        <v>0.55722672277748564</v>
      </c>
      <c r="F63">
        <f ca="1">(SUMIFS(OFFSET([2]掉落汇总!$C$2:$C$871,,MATCH($B63,[2]掉落汇总!$D$1:$M$1)),[2]掉落汇总!$A$2:$A$871,F$1,[2]掉落汇总!$C$2:$C$871,$Q$1)+SUMIFS(OFFSET([2]掉落汇总!$C$2:$C$871,,MATCH($B63,[2]掉落汇总!$D$1:$M$1)),[2]掉落汇总!$A$2:$A$871,F$1,[2]掉落汇总!$C$2:$C$871,$Q$2)/$Q$3)*宝箱投放计算!E63</f>
        <v>0.69707401032702276</v>
      </c>
      <c r="G63">
        <f ca="1">(SUMIFS(OFFSET([2]掉落汇总!$C$2:$C$871,,MATCH($B63,[2]掉落汇总!$D$1:$M$1)),[2]掉落汇总!$A$2:$A$871,G$1,[2]掉落汇总!$C$2:$C$871,$Q$1)+SUMIFS(OFFSET([2]掉落汇总!$C$2:$C$871,,MATCH($B63,[2]掉落汇总!$D$1:$M$1)),[2]掉落汇总!$A$2:$A$871,G$1,[2]掉落汇总!$C$2:$C$871,$Q$2)/$Q$3)*宝箱投放计算!F63</f>
        <v>0</v>
      </c>
      <c r="H63">
        <f ca="1">(SUMIFS(OFFSET([2]掉落汇总!$C$2:$C$871,,MATCH($B63,[2]掉落汇总!$D$1:$M$1)),[2]掉落汇总!$A$2:$A$871,H$1,[2]掉落汇总!$C$2:$C$871,$Q$1)+SUMIFS(OFFSET([2]掉落汇总!$C$2:$C$871,,MATCH($B63,[2]掉落汇总!$D$1:$M$1)),[2]掉落汇总!$A$2:$A$871,H$1,[2]掉落汇总!$C$2:$C$871,$Q$2)/$Q$3)*宝箱投放计算!G63</f>
        <v>0</v>
      </c>
      <c r="I63">
        <f ca="1">(SUMIFS(OFFSET([2]掉落汇总!$C$2:$C$871,,MATCH($B63,[2]掉落汇总!$D$1:$M$1)),[2]掉落汇总!$A$2:$A$871,I$1,[2]掉落汇总!$C$2:$C$871,$Q$1)+SUMIFS(OFFSET([2]掉落汇总!$C$2:$C$871,,MATCH($B63,[2]掉落汇总!$D$1:$M$1)),[2]掉落汇总!$A$2:$A$871,I$1,[2]掉落汇总!$C$2:$C$871,$Q$2)/$Q$3)*宝箱投放计算!H63</f>
        <v>0</v>
      </c>
      <c r="J63">
        <f ca="1">(SUMIFS(OFFSET([2]掉落汇总!$C$2:$C$871,,MATCH($B63,[2]掉落汇总!$D$1:$M$1)),[2]掉落汇总!$A$2:$A$871,J$1,[2]掉落汇总!$C$2:$C$871,$Q$1)+SUMIFS(OFFSET([2]掉落汇总!$C$2:$C$871,,MATCH($B63,[2]掉落汇总!$D$1:$M$1)),[2]掉落汇总!$A$2:$A$871,J$1,[2]掉落汇总!$C$2:$C$871,$Q$2)/$Q$3)*宝箱投放计算!I63</f>
        <v>1.1177072671443191</v>
      </c>
      <c r="K63">
        <f ca="1">(SUMIFS(OFFSET([2]掉落汇总!$C$2:$C$871,,MATCH($B63,[2]掉落汇总!$D$1:$M$1)),[2]掉落汇总!$A$2:$A$871,K$1,[2]掉落汇总!$C$2:$C$871,$Q$1)+SUMIFS(OFFSET([2]掉落汇总!$C$2:$C$871,,MATCH($B63,[2]掉落汇总!$D$1:$M$1)),[2]掉落汇总!$A$2:$A$871,K$1,[2]掉落汇总!$C$2:$C$871,$Q$2)/$Q$3)*宝箱投放计算!J63</f>
        <v>0</v>
      </c>
      <c r="L63">
        <f ca="1">(SUMIFS(OFFSET([2]掉落汇总!$C$2:$C$871,,MATCH($B63,[2]掉落汇总!$D$1:$M$1)),[2]掉落汇总!$A$2:$A$871,L$1,[2]掉落汇总!$C$2:$C$871,$Q$1)+SUMIFS(OFFSET([2]掉落汇总!$C$2:$C$871,,MATCH($B63,[2]掉落汇总!$D$1:$M$1)),[2]掉落汇总!$A$2:$A$871,L$1,[2]掉落汇总!$C$2:$C$871,$Q$2)/$Q$3)*宝箱投放计算!K63</f>
        <v>0.18921788368526599</v>
      </c>
      <c r="M63">
        <f ca="1">(SUMIFS(OFFSET([2]掉落汇总!$C$2:$C$871,,MATCH($B63,[2]掉落汇总!$D$1:$M$1)),[2]掉落汇总!$A$2:$A$871,M$1,[2]掉落汇总!$C$2:$C$871,$Q$1)+SUMIFS(OFFSET([2]掉落汇总!$C$2:$C$871,,MATCH($B63,[2]掉落汇总!$D$1:$M$1)),[2]掉落汇总!$A$2:$A$871,M$1,[2]掉落汇总!$C$2:$C$871,$Q$2)/$Q$3)*宝箱投放计算!L63</f>
        <v>0.1952586710265094</v>
      </c>
      <c r="N63">
        <f ca="1">(SUMIFS(OFFSET([2]掉落汇总!$C$2:$C$871,,MATCH($B63,[2]掉落汇总!$D$1:$M$1)),[2]掉落汇总!$A$2:$A$871,N$1,[2]掉落汇总!$C$2:$C$871,$Q$1)+SUMIFS(OFFSET([2]掉落汇总!$C$2:$C$871,,MATCH($B63,[2]掉落汇总!$D$1:$M$1)),[2]掉落汇总!$A$2:$A$871,N$1,[2]掉落汇总!$C$2:$C$871,$Q$2)/$Q$3)*宝箱投放计算!M63</f>
        <v>4.4258667322350648E-2</v>
      </c>
      <c r="O63">
        <f ca="1">(SUMIFS(OFFSET([2]掉落汇总!$C$2:$C$871,,MATCH($B63,[2]掉落汇总!$D$1:$M$1)),[2]掉落汇总!$A$2:$A$871,O$1,[2]掉落汇总!$C$2:$C$871,$Q$1)+SUMIFS(OFFSET([2]掉落汇总!$C$2:$C$871,,MATCH($B63,[2]掉落汇总!$D$1:$M$1)),[2]掉落汇总!$A$2:$A$871,O$1,[2]掉落汇总!$C$2:$C$871,$Q$2)/$Q$3)*宝箱投放计算!N63</f>
        <v>9.1281046504927091E-2</v>
      </c>
    </row>
    <row r="64" spans="1:15" x14ac:dyDescent="0.2">
      <c r="A64">
        <f>玩家成长时间线!A64</f>
        <v>63</v>
      </c>
      <c r="B64">
        <f>玩家成长时间线!B64</f>
        <v>10</v>
      </c>
      <c r="C64">
        <f ca="1">SUM($D$2:D64)</f>
        <v>82.175092246598439</v>
      </c>
      <c r="D64">
        <f t="shared" ca="1" si="0"/>
        <v>1.7767367807072123</v>
      </c>
      <c r="E64">
        <f ca="1">(SUMIFS(OFFSET([2]掉落汇总!$C$2:$C$871,,MATCH($B64,[2]掉落汇总!$D$1:$M$1)),[2]掉落汇总!$A$2:$A$871,E$1,[2]掉落汇总!$C$2:$C$871,$Q$1)+SUMIFS(OFFSET([2]掉落汇总!$C$2:$C$871,,MATCH($B64,[2]掉落汇总!$D$1:$M$1)),[2]掉落汇总!$A$2:$A$871,E$1,[2]掉落汇总!$C$2:$C$871,$Q$2)/$Q$3)*宝箱投放计算!D64</f>
        <v>0.5596465018411364</v>
      </c>
      <c r="F64">
        <f ca="1">(SUMIFS(OFFSET([2]掉落汇总!$C$2:$C$871,,MATCH($B64,[2]掉落汇总!$D$1:$M$1)),[2]掉落汇总!$A$2:$A$871,F$1,[2]掉落汇总!$C$2:$C$871,$Q$1)+SUMIFS(OFFSET([2]掉落汇总!$C$2:$C$871,,MATCH($B64,[2]掉落汇总!$D$1:$M$1)),[2]掉落汇总!$A$2:$A$871,F$1,[2]掉落汇总!$C$2:$C$871,$Q$2)/$Q$3)*宝箱投放计算!E64</f>
        <v>0.69707401032702276</v>
      </c>
      <c r="G64">
        <f ca="1">(SUMIFS(OFFSET([2]掉落汇总!$C$2:$C$871,,MATCH($B64,[2]掉落汇总!$D$1:$M$1)),[2]掉落汇总!$A$2:$A$871,G$1,[2]掉落汇总!$C$2:$C$871,$Q$1)+SUMIFS(OFFSET([2]掉落汇总!$C$2:$C$871,,MATCH($B64,[2]掉落汇总!$D$1:$M$1)),[2]掉落汇总!$A$2:$A$871,G$1,[2]掉落汇总!$C$2:$C$871,$Q$2)/$Q$3)*宝箱投放计算!F64</f>
        <v>0</v>
      </c>
      <c r="H64">
        <f ca="1">(SUMIFS(OFFSET([2]掉落汇总!$C$2:$C$871,,MATCH($B64,[2]掉落汇总!$D$1:$M$1)),[2]掉落汇总!$A$2:$A$871,H$1,[2]掉落汇总!$C$2:$C$871,$Q$1)+SUMIFS(OFFSET([2]掉落汇总!$C$2:$C$871,,MATCH($B64,[2]掉落汇总!$D$1:$M$1)),[2]掉落汇总!$A$2:$A$871,H$1,[2]掉落汇总!$C$2:$C$871,$Q$2)/$Q$3)*宝箱投放计算!G64</f>
        <v>0</v>
      </c>
      <c r="I64">
        <f ca="1">(SUMIFS(OFFSET([2]掉落汇总!$C$2:$C$871,,MATCH($B64,[2]掉落汇总!$D$1:$M$1)),[2]掉落汇总!$A$2:$A$871,I$1,[2]掉落汇总!$C$2:$C$871,$Q$1)+SUMIFS(OFFSET([2]掉落汇总!$C$2:$C$871,,MATCH($B64,[2]掉落汇总!$D$1:$M$1)),[2]掉落汇总!$A$2:$A$871,I$1,[2]掉落汇总!$C$2:$C$871,$Q$2)/$Q$3)*宝箱投放计算!H64</f>
        <v>0</v>
      </c>
      <c r="J64">
        <f ca="1">(SUMIFS(OFFSET([2]掉落汇总!$C$2:$C$871,,MATCH($B64,[2]掉落汇总!$D$1:$M$1)),[2]掉落汇总!$A$2:$A$871,J$1,[2]掉落汇总!$C$2:$C$871,$Q$1)+SUMIFS(OFFSET([2]掉落汇总!$C$2:$C$871,,MATCH($B64,[2]掉落汇总!$D$1:$M$1)),[2]掉落汇总!$A$2:$A$871,J$1,[2]掉落汇总!$C$2:$C$871,$Q$2)/$Q$3)*宝箱投放计算!I64</f>
        <v>0</v>
      </c>
      <c r="K64">
        <f ca="1">(SUMIFS(OFFSET([2]掉落汇总!$C$2:$C$871,,MATCH($B64,[2]掉落汇总!$D$1:$M$1)),[2]掉落汇总!$A$2:$A$871,K$1,[2]掉落汇总!$C$2:$C$871,$Q$1)+SUMIFS(OFFSET([2]掉落汇总!$C$2:$C$871,,MATCH($B64,[2]掉落汇总!$D$1:$M$1)),[2]掉落汇总!$A$2:$A$871,K$1,[2]掉落汇总!$C$2:$C$871,$Q$2)/$Q$3)*宝箱投放计算!J64</f>
        <v>0</v>
      </c>
      <c r="L64">
        <f ca="1">(SUMIFS(OFFSET([2]掉落汇总!$C$2:$C$871,,MATCH($B64,[2]掉落汇总!$D$1:$M$1)),[2]掉落汇总!$A$2:$A$871,L$1,[2]掉落汇总!$C$2:$C$871,$Q$1)+SUMIFS(OFFSET([2]掉落汇总!$C$2:$C$871,,MATCH($B64,[2]掉落汇总!$D$1:$M$1)),[2]掉落汇总!$A$2:$A$871,L$1,[2]掉落汇总!$C$2:$C$871,$Q$2)/$Q$3)*宝箱投放计算!K64</f>
        <v>0.18921788368526599</v>
      </c>
      <c r="M64">
        <f ca="1">(SUMIFS(OFFSET([2]掉落汇总!$C$2:$C$871,,MATCH($B64,[2]掉落汇总!$D$1:$M$1)),[2]掉落汇总!$A$2:$A$871,M$1,[2]掉落汇总!$C$2:$C$871,$Q$1)+SUMIFS(OFFSET([2]掉落汇总!$C$2:$C$871,,MATCH($B64,[2]掉落汇总!$D$1:$M$1)),[2]掉落汇总!$A$2:$A$871,M$1,[2]掉落汇总!$C$2:$C$871,$Q$2)/$Q$3)*宝箱投放计算!L64</f>
        <v>0.1952586710265094</v>
      </c>
      <c r="N64">
        <f ca="1">(SUMIFS(OFFSET([2]掉落汇总!$C$2:$C$871,,MATCH($B64,[2]掉落汇总!$D$1:$M$1)),[2]掉落汇总!$A$2:$A$871,N$1,[2]掉落汇总!$C$2:$C$871,$Q$1)+SUMIFS(OFFSET([2]掉落汇总!$C$2:$C$871,,MATCH($B64,[2]掉落汇总!$D$1:$M$1)),[2]掉落汇总!$A$2:$A$871,N$1,[2]掉落汇总!$C$2:$C$871,$Q$2)/$Q$3)*宝箱投放计算!M64</f>
        <v>4.4258667322350648E-2</v>
      </c>
      <c r="O64">
        <f ca="1">(SUMIFS(OFFSET([2]掉落汇总!$C$2:$C$871,,MATCH($B64,[2]掉落汇总!$D$1:$M$1)),[2]掉落汇总!$A$2:$A$871,O$1,[2]掉落汇总!$C$2:$C$871,$Q$1)+SUMIFS(OFFSET([2]掉落汇总!$C$2:$C$871,,MATCH($B64,[2]掉落汇总!$D$1:$M$1)),[2]掉落汇总!$A$2:$A$871,O$1,[2]掉落汇总!$C$2:$C$871,$Q$2)/$Q$3)*宝箱投放计算!N64</f>
        <v>9.1281046504927091E-2</v>
      </c>
    </row>
    <row r="65" spans="1:15" x14ac:dyDescent="0.2">
      <c r="A65">
        <f>玩家成长时间线!A65</f>
        <v>64</v>
      </c>
      <c r="B65">
        <f>玩家成长时间线!B65</f>
        <v>10</v>
      </c>
      <c r="C65">
        <f ca="1">SUM($D$2:D65)</f>
        <v>83.954248806369307</v>
      </c>
      <c r="D65">
        <f t="shared" ca="1" si="0"/>
        <v>1.779156559770863</v>
      </c>
      <c r="E65">
        <f ca="1">(SUMIFS(OFFSET([2]掉落汇总!$C$2:$C$871,,MATCH($B65,[2]掉落汇总!$D$1:$M$1)),[2]掉落汇总!$A$2:$A$871,E$1,[2]掉落汇总!$C$2:$C$871,$Q$1)+SUMIFS(OFFSET([2]掉落汇总!$C$2:$C$871,,MATCH($B65,[2]掉落汇总!$D$1:$M$1)),[2]掉落汇总!$A$2:$A$871,E$1,[2]掉落汇总!$C$2:$C$871,$Q$2)/$Q$3)*宝箱投放计算!D65</f>
        <v>0.56206628090478705</v>
      </c>
      <c r="F65">
        <f ca="1">(SUMIFS(OFFSET([2]掉落汇总!$C$2:$C$871,,MATCH($B65,[2]掉落汇总!$D$1:$M$1)),[2]掉落汇总!$A$2:$A$871,F$1,[2]掉落汇总!$C$2:$C$871,$Q$1)+SUMIFS(OFFSET([2]掉落汇总!$C$2:$C$871,,MATCH($B65,[2]掉落汇总!$D$1:$M$1)),[2]掉落汇总!$A$2:$A$871,F$1,[2]掉落汇总!$C$2:$C$871,$Q$2)/$Q$3)*宝箱投放计算!E65</f>
        <v>0.69707401032702276</v>
      </c>
      <c r="G65">
        <f ca="1">(SUMIFS(OFFSET([2]掉落汇总!$C$2:$C$871,,MATCH($B65,[2]掉落汇总!$D$1:$M$1)),[2]掉落汇总!$A$2:$A$871,G$1,[2]掉落汇总!$C$2:$C$871,$Q$1)+SUMIFS(OFFSET([2]掉落汇总!$C$2:$C$871,,MATCH($B65,[2]掉落汇总!$D$1:$M$1)),[2]掉落汇总!$A$2:$A$871,G$1,[2]掉落汇总!$C$2:$C$871,$Q$2)/$Q$3)*宝箱投放计算!F65</f>
        <v>0</v>
      </c>
      <c r="H65">
        <f ca="1">(SUMIFS(OFFSET([2]掉落汇总!$C$2:$C$871,,MATCH($B65,[2]掉落汇总!$D$1:$M$1)),[2]掉落汇总!$A$2:$A$871,H$1,[2]掉落汇总!$C$2:$C$871,$Q$1)+SUMIFS(OFFSET([2]掉落汇总!$C$2:$C$871,,MATCH($B65,[2]掉落汇总!$D$1:$M$1)),[2]掉落汇总!$A$2:$A$871,H$1,[2]掉落汇总!$C$2:$C$871,$Q$2)/$Q$3)*宝箱投放计算!G65</f>
        <v>0</v>
      </c>
      <c r="I65">
        <f ca="1">(SUMIFS(OFFSET([2]掉落汇总!$C$2:$C$871,,MATCH($B65,[2]掉落汇总!$D$1:$M$1)),[2]掉落汇总!$A$2:$A$871,I$1,[2]掉落汇总!$C$2:$C$871,$Q$1)+SUMIFS(OFFSET([2]掉落汇总!$C$2:$C$871,,MATCH($B65,[2]掉落汇总!$D$1:$M$1)),[2]掉落汇总!$A$2:$A$871,I$1,[2]掉落汇总!$C$2:$C$871,$Q$2)/$Q$3)*宝箱投放计算!H65</f>
        <v>0</v>
      </c>
      <c r="J65">
        <f ca="1">(SUMIFS(OFFSET([2]掉落汇总!$C$2:$C$871,,MATCH($B65,[2]掉落汇总!$D$1:$M$1)),[2]掉落汇总!$A$2:$A$871,J$1,[2]掉落汇总!$C$2:$C$871,$Q$1)+SUMIFS(OFFSET([2]掉落汇总!$C$2:$C$871,,MATCH($B65,[2]掉落汇总!$D$1:$M$1)),[2]掉落汇总!$A$2:$A$871,J$1,[2]掉落汇总!$C$2:$C$871,$Q$2)/$Q$3)*宝箱投放计算!I65</f>
        <v>0</v>
      </c>
      <c r="K65">
        <f ca="1">(SUMIFS(OFFSET([2]掉落汇总!$C$2:$C$871,,MATCH($B65,[2]掉落汇总!$D$1:$M$1)),[2]掉落汇总!$A$2:$A$871,K$1,[2]掉落汇总!$C$2:$C$871,$Q$1)+SUMIFS(OFFSET([2]掉落汇总!$C$2:$C$871,,MATCH($B65,[2]掉落汇总!$D$1:$M$1)),[2]掉落汇总!$A$2:$A$871,K$1,[2]掉落汇总!$C$2:$C$871,$Q$2)/$Q$3)*宝箱投放计算!J65</f>
        <v>0</v>
      </c>
      <c r="L65">
        <f ca="1">(SUMIFS(OFFSET([2]掉落汇总!$C$2:$C$871,,MATCH($B65,[2]掉落汇总!$D$1:$M$1)),[2]掉落汇总!$A$2:$A$871,L$1,[2]掉落汇总!$C$2:$C$871,$Q$1)+SUMIFS(OFFSET([2]掉落汇总!$C$2:$C$871,,MATCH($B65,[2]掉落汇总!$D$1:$M$1)),[2]掉落汇总!$A$2:$A$871,L$1,[2]掉落汇总!$C$2:$C$871,$Q$2)/$Q$3)*宝箱投放计算!K65</f>
        <v>0.18921788368526599</v>
      </c>
      <c r="M65">
        <f ca="1">(SUMIFS(OFFSET([2]掉落汇总!$C$2:$C$871,,MATCH($B65,[2]掉落汇总!$D$1:$M$1)),[2]掉落汇总!$A$2:$A$871,M$1,[2]掉落汇总!$C$2:$C$871,$Q$1)+SUMIFS(OFFSET([2]掉落汇总!$C$2:$C$871,,MATCH($B65,[2]掉落汇总!$D$1:$M$1)),[2]掉落汇总!$A$2:$A$871,M$1,[2]掉落汇总!$C$2:$C$871,$Q$2)/$Q$3)*宝箱投放计算!L65</f>
        <v>0.1952586710265094</v>
      </c>
      <c r="N65">
        <f ca="1">(SUMIFS(OFFSET([2]掉落汇总!$C$2:$C$871,,MATCH($B65,[2]掉落汇总!$D$1:$M$1)),[2]掉落汇总!$A$2:$A$871,N$1,[2]掉落汇总!$C$2:$C$871,$Q$1)+SUMIFS(OFFSET([2]掉落汇总!$C$2:$C$871,,MATCH($B65,[2]掉落汇总!$D$1:$M$1)),[2]掉落汇总!$A$2:$A$871,N$1,[2]掉落汇总!$C$2:$C$871,$Q$2)/$Q$3)*宝箱投放计算!M65</f>
        <v>4.4258667322350648E-2</v>
      </c>
      <c r="O65">
        <f ca="1">(SUMIFS(OFFSET([2]掉落汇总!$C$2:$C$871,,MATCH($B65,[2]掉落汇总!$D$1:$M$1)),[2]掉落汇总!$A$2:$A$871,O$1,[2]掉落汇总!$C$2:$C$871,$Q$1)+SUMIFS(OFFSET([2]掉落汇总!$C$2:$C$871,,MATCH($B65,[2]掉落汇总!$D$1:$M$1)),[2]掉落汇总!$A$2:$A$871,O$1,[2]掉落汇总!$C$2:$C$871,$Q$2)/$Q$3)*宝箱投放计算!N65</f>
        <v>9.1281046504927091E-2</v>
      </c>
    </row>
    <row r="66" spans="1:15" x14ac:dyDescent="0.2">
      <c r="A66">
        <f>玩家成长时间线!A66</f>
        <v>65</v>
      </c>
      <c r="B66">
        <f>玩家成长时间线!B66</f>
        <v>10</v>
      </c>
      <c r="C66">
        <f ca="1">SUM($D$2:D66)</f>
        <v>85.784220726476832</v>
      </c>
      <c r="D66">
        <f t="shared" ca="1" si="0"/>
        <v>1.829971920107528</v>
      </c>
      <c r="E66">
        <f ca="1">(SUMIFS(OFFSET([2]掉落汇总!$C$2:$C$871,,MATCH($B66,[2]掉落汇总!$D$1:$M$1)),[2]掉落汇总!$A$2:$A$871,E$1,[2]掉落汇总!$C$2:$C$871,$Q$1)+SUMIFS(OFFSET([2]掉落汇总!$C$2:$C$871,,MATCH($B66,[2]掉落汇总!$D$1:$M$1)),[2]掉落汇总!$A$2:$A$871,E$1,[2]掉落汇总!$C$2:$C$871,$Q$2)/$Q$3)*宝箱投放计算!D66</f>
        <v>0.61288164124145195</v>
      </c>
      <c r="F66">
        <f ca="1">(SUMIFS(OFFSET([2]掉落汇总!$C$2:$C$871,,MATCH($B66,[2]掉落汇总!$D$1:$M$1)),[2]掉落汇总!$A$2:$A$871,F$1,[2]掉落汇总!$C$2:$C$871,$Q$1)+SUMIFS(OFFSET([2]掉落汇总!$C$2:$C$871,,MATCH($B66,[2]掉落汇总!$D$1:$M$1)),[2]掉落汇总!$A$2:$A$871,F$1,[2]掉落汇总!$C$2:$C$871,$Q$2)/$Q$3)*宝箱投放计算!E66</f>
        <v>0.69707401032702276</v>
      </c>
      <c r="G66">
        <f ca="1">(SUMIFS(OFFSET([2]掉落汇总!$C$2:$C$871,,MATCH($B66,[2]掉落汇总!$D$1:$M$1)),[2]掉落汇总!$A$2:$A$871,G$1,[2]掉落汇总!$C$2:$C$871,$Q$1)+SUMIFS(OFFSET([2]掉落汇总!$C$2:$C$871,,MATCH($B66,[2]掉落汇总!$D$1:$M$1)),[2]掉落汇总!$A$2:$A$871,G$1,[2]掉落汇总!$C$2:$C$871,$Q$2)/$Q$3)*宝箱投放计算!F66</f>
        <v>0</v>
      </c>
      <c r="H66">
        <f ca="1">(SUMIFS(OFFSET([2]掉落汇总!$C$2:$C$871,,MATCH($B66,[2]掉落汇总!$D$1:$M$1)),[2]掉落汇总!$A$2:$A$871,H$1,[2]掉落汇总!$C$2:$C$871,$Q$1)+SUMIFS(OFFSET([2]掉落汇总!$C$2:$C$871,,MATCH($B66,[2]掉落汇总!$D$1:$M$1)),[2]掉落汇总!$A$2:$A$871,H$1,[2]掉落汇总!$C$2:$C$871,$Q$2)/$Q$3)*宝箱投放计算!G66</f>
        <v>0</v>
      </c>
      <c r="I66">
        <f ca="1">(SUMIFS(OFFSET([2]掉落汇总!$C$2:$C$871,,MATCH($B66,[2]掉落汇总!$D$1:$M$1)),[2]掉落汇总!$A$2:$A$871,I$1,[2]掉落汇总!$C$2:$C$871,$Q$1)+SUMIFS(OFFSET([2]掉落汇总!$C$2:$C$871,,MATCH($B66,[2]掉落汇总!$D$1:$M$1)),[2]掉落汇总!$A$2:$A$871,I$1,[2]掉落汇总!$C$2:$C$871,$Q$2)/$Q$3)*宝箱投放计算!H66</f>
        <v>0</v>
      </c>
      <c r="J66">
        <f ca="1">(SUMIFS(OFFSET([2]掉落汇总!$C$2:$C$871,,MATCH($B66,[2]掉落汇总!$D$1:$M$1)),[2]掉落汇总!$A$2:$A$871,J$1,[2]掉落汇总!$C$2:$C$871,$Q$1)+SUMIFS(OFFSET([2]掉落汇总!$C$2:$C$871,,MATCH($B66,[2]掉落汇总!$D$1:$M$1)),[2]掉落汇总!$A$2:$A$871,J$1,[2]掉落汇总!$C$2:$C$871,$Q$2)/$Q$3)*宝箱投放计算!I66</f>
        <v>0</v>
      </c>
      <c r="K66">
        <f ca="1">(SUMIFS(OFFSET([2]掉落汇总!$C$2:$C$871,,MATCH($B66,[2]掉落汇总!$D$1:$M$1)),[2]掉落汇总!$A$2:$A$871,K$1,[2]掉落汇总!$C$2:$C$871,$Q$1)+SUMIFS(OFFSET([2]掉落汇总!$C$2:$C$871,,MATCH($B66,[2]掉落汇总!$D$1:$M$1)),[2]掉落汇总!$A$2:$A$871,K$1,[2]掉落汇总!$C$2:$C$871,$Q$2)/$Q$3)*宝箱投放计算!J66</f>
        <v>0</v>
      </c>
      <c r="L66">
        <f ca="1">(SUMIFS(OFFSET([2]掉落汇总!$C$2:$C$871,,MATCH($B66,[2]掉落汇总!$D$1:$M$1)),[2]掉落汇总!$A$2:$A$871,L$1,[2]掉落汇总!$C$2:$C$871,$Q$1)+SUMIFS(OFFSET([2]掉落汇总!$C$2:$C$871,,MATCH($B66,[2]掉落汇总!$D$1:$M$1)),[2]掉落汇总!$A$2:$A$871,L$1,[2]掉落汇总!$C$2:$C$871,$Q$2)/$Q$3)*宝箱投放计算!K66</f>
        <v>0.18921788368526599</v>
      </c>
      <c r="M66">
        <f ca="1">(SUMIFS(OFFSET([2]掉落汇总!$C$2:$C$871,,MATCH($B66,[2]掉落汇总!$D$1:$M$1)),[2]掉落汇总!$A$2:$A$871,M$1,[2]掉落汇总!$C$2:$C$871,$Q$1)+SUMIFS(OFFSET([2]掉落汇总!$C$2:$C$871,,MATCH($B66,[2]掉落汇总!$D$1:$M$1)),[2]掉落汇总!$A$2:$A$871,M$1,[2]掉落汇总!$C$2:$C$871,$Q$2)/$Q$3)*宝箱投放计算!L66</f>
        <v>0.1952586710265094</v>
      </c>
      <c r="N66">
        <f ca="1">(SUMIFS(OFFSET([2]掉落汇总!$C$2:$C$871,,MATCH($B66,[2]掉落汇总!$D$1:$M$1)),[2]掉落汇总!$A$2:$A$871,N$1,[2]掉落汇总!$C$2:$C$871,$Q$1)+SUMIFS(OFFSET([2]掉落汇总!$C$2:$C$871,,MATCH($B66,[2]掉落汇总!$D$1:$M$1)),[2]掉落汇总!$A$2:$A$871,N$1,[2]掉落汇总!$C$2:$C$871,$Q$2)/$Q$3)*宝箱投放计算!M66</f>
        <v>4.4258667322350648E-2</v>
      </c>
      <c r="O66">
        <f ca="1">(SUMIFS(OFFSET([2]掉落汇总!$C$2:$C$871,,MATCH($B66,[2]掉落汇总!$D$1:$M$1)),[2]掉落汇总!$A$2:$A$871,O$1,[2]掉落汇总!$C$2:$C$871,$Q$1)+SUMIFS(OFFSET([2]掉落汇总!$C$2:$C$871,,MATCH($B66,[2]掉落汇总!$D$1:$M$1)),[2]掉落汇总!$A$2:$A$871,O$1,[2]掉落汇总!$C$2:$C$871,$Q$2)/$Q$3)*宝箱投放计算!N66</f>
        <v>9.1281046504927091E-2</v>
      </c>
    </row>
    <row r="67" spans="1:15" x14ac:dyDescent="0.2">
      <c r="A67">
        <f>玩家成长时间线!A67</f>
        <v>66</v>
      </c>
      <c r="B67">
        <f>玩家成长时间线!B67</f>
        <v>10</v>
      </c>
      <c r="C67">
        <f ca="1">SUM($D$2:D67)</f>
        <v>87.568216844375002</v>
      </c>
      <c r="D67">
        <f t="shared" ref="D67:D130" ca="1" si="1">SUM(E67:O67)</f>
        <v>1.7839961178981645</v>
      </c>
      <c r="E67">
        <f ca="1">(SUMIFS(OFFSET([2]掉落汇总!$C$2:$C$871,,MATCH($B67,[2]掉落汇总!$D$1:$M$1)),[2]掉落汇总!$A$2:$A$871,E$1,[2]掉落汇总!$C$2:$C$871,$Q$1)+SUMIFS(OFFSET([2]掉落汇总!$C$2:$C$871,,MATCH($B67,[2]掉落汇总!$D$1:$M$1)),[2]掉落汇总!$A$2:$A$871,E$1,[2]掉落汇总!$C$2:$C$871,$Q$2)/$Q$3)*宝箱投放计算!D67</f>
        <v>0.56690583903208847</v>
      </c>
      <c r="F67">
        <f ca="1">(SUMIFS(OFFSET([2]掉落汇总!$C$2:$C$871,,MATCH($B67,[2]掉落汇总!$D$1:$M$1)),[2]掉落汇总!$A$2:$A$871,F$1,[2]掉落汇总!$C$2:$C$871,$Q$1)+SUMIFS(OFFSET([2]掉落汇总!$C$2:$C$871,,MATCH($B67,[2]掉落汇总!$D$1:$M$1)),[2]掉落汇总!$A$2:$A$871,F$1,[2]掉落汇总!$C$2:$C$871,$Q$2)/$Q$3)*宝箱投放计算!E67</f>
        <v>0.69707401032702276</v>
      </c>
      <c r="G67">
        <f ca="1">(SUMIFS(OFFSET([2]掉落汇总!$C$2:$C$871,,MATCH($B67,[2]掉落汇总!$D$1:$M$1)),[2]掉落汇总!$A$2:$A$871,G$1,[2]掉落汇总!$C$2:$C$871,$Q$1)+SUMIFS(OFFSET([2]掉落汇总!$C$2:$C$871,,MATCH($B67,[2]掉落汇总!$D$1:$M$1)),[2]掉落汇总!$A$2:$A$871,G$1,[2]掉落汇总!$C$2:$C$871,$Q$2)/$Q$3)*宝箱投放计算!F67</f>
        <v>0</v>
      </c>
      <c r="H67">
        <f ca="1">(SUMIFS(OFFSET([2]掉落汇总!$C$2:$C$871,,MATCH($B67,[2]掉落汇总!$D$1:$M$1)),[2]掉落汇总!$A$2:$A$871,H$1,[2]掉落汇总!$C$2:$C$871,$Q$1)+SUMIFS(OFFSET([2]掉落汇总!$C$2:$C$871,,MATCH($B67,[2]掉落汇总!$D$1:$M$1)),[2]掉落汇总!$A$2:$A$871,H$1,[2]掉落汇总!$C$2:$C$871,$Q$2)/$Q$3)*宝箱投放计算!G67</f>
        <v>0</v>
      </c>
      <c r="I67">
        <f ca="1">(SUMIFS(OFFSET([2]掉落汇总!$C$2:$C$871,,MATCH($B67,[2]掉落汇总!$D$1:$M$1)),[2]掉落汇总!$A$2:$A$871,I$1,[2]掉落汇总!$C$2:$C$871,$Q$1)+SUMIFS(OFFSET([2]掉落汇总!$C$2:$C$871,,MATCH($B67,[2]掉落汇总!$D$1:$M$1)),[2]掉落汇总!$A$2:$A$871,I$1,[2]掉落汇总!$C$2:$C$871,$Q$2)/$Q$3)*宝箱投放计算!H67</f>
        <v>0</v>
      </c>
      <c r="J67">
        <f ca="1">(SUMIFS(OFFSET([2]掉落汇总!$C$2:$C$871,,MATCH($B67,[2]掉落汇总!$D$1:$M$1)),[2]掉落汇总!$A$2:$A$871,J$1,[2]掉落汇总!$C$2:$C$871,$Q$1)+SUMIFS(OFFSET([2]掉落汇总!$C$2:$C$871,,MATCH($B67,[2]掉落汇总!$D$1:$M$1)),[2]掉落汇总!$A$2:$A$871,J$1,[2]掉落汇总!$C$2:$C$871,$Q$2)/$Q$3)*宝箱投放计算!I67</f>
        <v>0</v>
      </c>
      <c r="K67">
        <f ca="1">(SUMIFS(OFFSET([2]掉落汇总!$C$2:$C$871,,MATCH($B67,[2]掉落汇总!$D$1:$M$1)),[2]掉落汇总!$A$2:$A$871,K$1,[2]掉落汇总!$C$2:$C$871,$Q$1)+SUMIFS(OFFSET([2]掉落汇总!$C$2:$C$871,,MATCH($B67,[2]掉落汇总!$D$1:$M$1)),[2]掉落汇总!$A$2:$A$871,K$1,[2]掉落汇总!$C$2:$C$871,$Q$2)/$Q$3)*宝箱投放计算!J67</f>
        <v>0</v>
      </c>
      <c r="L67">
        <f ca="1">(SUMIFS(OFFSET([2]掉落汇总!$C$2:$C$871,,MATCH($B67,[2]掉落汇总!$D$1:$M$1)),[2]掉落汇总!$A$2:$A$871,L$1,[2]掉落汇总!$C$2:$C$871,$Q$1)+SUMIFS(OFFSET([2]掉落汇总!$C$2:$C$871,,MATCH($B67,[2]掉落汇总!$D$1:$M$1)),[2]掉落汇总!$A$2:$A$871,L$1,[2]掉落汇总!$C$2:$C$871,$Q$2)/$Q$3)*宝箱投放计算!K67</f>
        <v>0.18921788368526599</v>
      </c>
      <c r="M67">
        <f ca="1">(SUMIFS(OFFSET([2]掉落汇总!$C$2:$C$871,,MATCH($B67,[2]掉落汇总!$D$1:$M$1)),[2]掉落汇总!$A$2:$A$871,M$1,[2]掉落汇总!$C$2:$C$871,$Q$1)+SUMIFS(OFFSET([2]掉落汇总!$C$2:$C$871,,MATCH($B67,[2]掉落汇总!$D$1:$M$1)),[2]掉落汇总!$A$2:$A$871,M$1,[2]掉落汇总!$C$2:$C$871,$Q$2)/$Q$3)*宝箱投放计算!L67</f>
        <v>0.1952586710265094</v>
      </c>
      <c r="N67">
        <f ca="1">(SUMIFS(OFFSET([2]掉落汇总!$C$2:$C$871,,MATCH($B67,[2]掉落汇总!$D$1:$M$1)),[2]掉落汇总!$A$2:$A$871,N$1,[2]掉落汇总!$C$2:$C$871,$Q$1)+SUMIFS(OFFSET([2]掉落汇总!$C$2:$C$871,,MATCH($B67,[2]掉落汇总!$D$1:$M$1)),[2]掉落汇总!$A$2:$A$871,N$1,[2]掉落汇总!$C$2:$C$871,$Q$2)/$Q$3)*宝箱投放计算!M67</f>
        <v>4.4258667322350648E-2</v>
      </c>
      <c r="O67">
        <f ca="1">(SUMIFS(OFFSET([2]掉落汇总!$C$2:$C$871,,MATCH($B67,[2]掉落汇总!$D$1:$M$1)),[2]掉落汇总!$A$2:$A$871,O$1,[2]掉落汇总!$C$2:$C$871,$Q$1)+SUMIFS(OFFSET([2]掉落汇总!$C$2:$C$871,,MATCH($B67,[2]掉落汇总!$D$1:$M$1)),[2]掉落汇总!$A$2:$A$871,O$1,[2]掉落汇总!$C$2:$C$871,$Q$2)/$Q$3)*宝箱投放计算!N67</f>
        <v>9.1281046504927091E-2</v>
      </c>
    </row>
    <row r="68" spans="1:15" x14ac:dyDescent="0.2">
      <c r="A68">
        <f>玩家成长时间线!A68</f>
        <v>67</v>
      </c>
      <c r="B68">
        <f>玩家成长时间线!B68</f>
        <v>10</v>
      </c>
      <c r="C68">
        <f ca="1">SUM($D$2:D68)</f>
        <v>89.354632741336815</v>
      </c>
      <c r="D68">
        <f t="shared" ca="1" si="1"/>
        <v>1.7864158969618154</v>
      </c>
      <c r="E68">
        <f ca="1">(SUMIFS(OFFSET([2]掉落汇总!$C$2:$C$871,,MATCH($B68,[2]掉落汇总!$D$1:$M$1)),[2]掉落汇总!$A$2:$A$871,E$1,[2]掉落汇总!$C$2:$C$871,$Q$1)+SUMIFS(OFFSET([2]掉落汇总!$C$2:$C$871,,MATCH($B68,[2]掉落汇总!$D$1:$M$1)),[2]掉落汇总!$A$2:$A$871,E$1,[2]掉落汇总!$C$2:$C$871,$Q$2)/$Q$3)*宝箱投放计算!D68</f>
        <v>0.56932561809573923</v>
      </c>
      <c r="F68">
        <f ca="1">(SUMIFS(OFFSET([2]掉落汇总!$C$2:$C$871,,MATCH($B68,[2]掉落汇总!$D$1:$M$1)),[2]掉落汇总!$A$2:$A$871,F$1,[2]掉落汇总!$C$2:$C$871,$Q$1)+SUMIFS(OFFSET([2]掉落汇总!$C$2:$C$871,,MATCH($B68,[2]掉落汇总!$D$1:$M$1)),[2]掉落汇总!$A$2:$A$871,F$1,[2]掉落汇总!$C$2:$C$871,$Q$2)/$Q$3)*宝箱投放计算!E68</f>
        <v>0.69707401032702276</v>
      </c>
      <c r="G68">
        <f ca="1">(SUMIFS(OFFSET([2]掉落汇总!$C$2:$C$871,,MATCH($B68,[2]掉落汇总!$D$1:$M$1)),[2]掉落汇总!$A$2:$A$871,G$1,[2]掉落汇总!$C$2:$C$871,$Q$1)+SUMIFS(OFFSET([2]掉落汇总!$C$2:$C$871,,MATCH($B68,[2]掉落汇总!$D$1:$M$1)),[2]掉落汇总!$A$2:$A$871,G$1,[2]掉落汇总!$C$2:$C$871,$Q$2)/$Q$3)*宝箱投放计算!F68</f>
        <v>0</v>
      </c>
      <c r="H68">
        <f ca="1">(SUMIFS(OFFSET([2]掉落汇总!$C$2:$C$871,,MATCH($B68,[2]掉落汇总!$D$1:$M$1)),[2]掉落汇总!$A$2:$A$871,H$1,[2]掉落汇总!$C$2:$C$871,$Q$1)+SUMIFS(OFFSET([2]掉落汇总!$C$2:$C$871,,MATCH($B68,[2]掉落汇总!$D$1:$M$1)),[2]掉落汇总!$A$2:$A$871,H$1,[2]掉落汇总!$C$2:$C$871,$Q$2)/$Q$3)*宝箱投放计算!G68</f>
        <v>0</v>
      </c>
      <c r="I68">
        <f ca="1">(SUMIFS(OFFSET([2]掉落汇总!$C$2:$C$871,,MATCH($B68,[2]掉落汇总!$D$1:$M$1)),[2]掉落汇总!$A$2:$A$871,I$1,[2]掉落汇总!$C$2:$C$871,$Q$1)+SUMIFS(OFFSET([2]掉落汇总!$C$2:$C$871,,MATCH($B68,[2]掉落汇总!$D$1:$M$1)),[2]掉落汇总!$A$2:$A$871,I$1,[2]掉落汇总!$C$2:$C$871,$Q$2)/$Q$3)*宝箱投放计算!H68</f>
        <v>0</v>
      </c>
      <c r="J68">
        <f ca="1">(SUMIFS(OFFSET([2]掉落汇总!$C$2:$C$871,,MATCH($B68,[2]掉落汇总!$D$1:$M$1)),[2]掉落汇总!$A$2:$A$871,J$1,[2]掉落汇总!$C$2:$C$871,$Q$1)+SUMIFS(OFFSET([2]掉落汇总!$C$2:$C$871,,MATCH($B68,[2]掉落汇总!$D$1:$M$1)),[2]掉落汇总!$A$2:$A$871,J$1,[2]掉落汇总!$C$2:$C$871,$Q$2)/$Q$3)*宝箱投放计算!I68</f>
        <v>0</v>
      </c>
      <c r="K68">
        <f ca="1">(SUMIFS(OFFSET([2]掉落汇总!$C$2:$C$871,,MATCH($B68,[2]掉落汇总!$D$1:$M$1)),[2]掉落汇总!$A$2:$A$871,K$1,[2]掉落汇总!$C$2:$C$871,$Q$1)+SUMIFS(OFFSET([2]掉落汇总!$C$2:$C$871,,MATCH($B68,[2]掉落汇总!$D$1:$M$1)),[2]掉落汇总!$A$2:$A$871,K$1,[2]掉落汇总!$C$2:$C$871,$Q$2)/$Q$3)*宝箱投放计算!J68</f>
        <v>0</v>
      </c>
      <c r="L68">
        <f ca="1">(SUMIFS(OFFSET([2]掉落汇总!$C$2:$C$871,,MATCH($B68,[2]掉落汇总!$D$1:$M$1)),[2]掉落汇总!$A$2:$A$871,L$1,[2]掉落汇总!$C$2:$C$871,$Q$1)+SUMIFS(OFFSET([2]掉落汇总!$C$2:$C$871,,MATCH($B68,[2]掉落汇总!$D$1:$M$1)),[2]掉落汇总!$A$2:$A$871,L$1,[2]掉落汇总!$C$2:$C$871,$Q$2)/$Q$3)*宝箱投放计算!K68</f>
        <v>0.18921788368526599</v>
      </c>
      <c r="M68">
        <f ca="1">(SUMIFS(OFFSET([2]掉落汇总!$C$2:$C$871,,MATCH($B68,[2]掉落汇总!$D$1:$M$1)),[2]掉落汇总!$A$2:$A$871,M$1,[2]掉落汇总!$C$2:$C$871,$Q$1)+SUMIFS(OFFSET([2]掉落汇总!$C$2:$C$871,,MATCH($B68,[2]掉落汇总!$D$1:$M$1)),[2]掉落汇总!$A$2:$A$871,M$1,[2]掉落汇总!$C$2:$C$871,$Q$2)/$Q$3)*宝箱投放计算!L68</f>
        <v>0.1952586710265094</v>
      </c>
      <c r="N68">
        <f ca="1">(SUMIFS(OFFSET([2]掉落汇总!$C$2:$C$871,,MATCH($B68,[2]掉落汇总!$D$1:$M$1)),[2]掉落汇总!$A$2:$A$871,N$1,[2]掉落汇总!$C$2:$C$871,$Q$1)+SUMIFS(OFFSET([2]掉落汇总!$C$2:$C$871,,MATCH($B68,[2]掉落汇总!$D$1:$M$1)),[2]掉落汇总!$A$2:$A$871,N$1,[2]掉落汇总!$C$2:$C$871,$Q$2)/$Q$3)*宝箱投放计算!M68</f>
        <v>4.4258667322350648E-2</v>
      </c>
      <c r="O68">
        <f ca="1">(SUMIFS(OFFSET([2]掉落汇总!$C$2:$C$871,,MATCH($B68,[2]掉落汇总!$D$1:$M$1)),[2]掉落汇总!$A$2:$A$871,O$1,[2]掉落汇总!$C$2:$C$871,$Q$1)+SUMIFS(OFFSET([2]掉落汇总!$C$2:$C$871,,MATCH($B68,[2]掉落汇总!$D$1:$M$1)),[2]掉落汇总!$A$2:$A$871,O$1,[2]掉落汇总!$C$2:$C$871,$Q$2)/$Q$3)*宝箱投放计算!N68</f>
        <v>9.1281046504927091E-2</v>
      </c>
    </row>
    <row r="69" spans="1:15" x14ac:dyDescent="0.2">
      <c r="A69">
        <f>玩家成长时间线!A69</f>
        <v>68</v>
      </c>
      <c r="B69">
        <f>玩家成长时间线!B69</f>
        <v>10</v>
      </c>
      <c r="C69">
        <f ca="1">SUM($D$2:D69)</f>
        <v>91.191863998635299</v>
      </c>
      <c r="D69">
        <f t="shared" ca="1" si="1"/>
        <v>1.8372312572984799</v>
      </c>
      <c r="E69">
        <f ca="1">(SUMIFS(OFFSET([2]掉落汇总!$C$2:$C$871,,MATCH($B69,[2]掉落汇总!$D$1:$M$1)),[2]掉落汇总!$A$2:$A$871,E$1,[2]掉落汇总!$C$2:$C$871,$Q$1)+SUMIFS(OFFSET([2]掉落汇总!$C$2:$C$871,,MATCH($B69,[2]掉落汇总!$D$1:$M$1)),[2]掉落汇总!$A$2:$A$871,E$1,[2]掉落汇总!$C$2:$C$871,$Q$2)/$Q$3)*宝箱投放计算!D69</f>
        <v>0.62014097843240401</v>
      </c>
      <c r="F69">
        <f ca="1">(SUMIFS(OFFSET([2]掉落汇总!$C$2:$C$871,,MATCH($B69,[2]掉落汇总!$D$1:$M$1)),[2]掉落汇总!$A$2:$A$871,F$1,[2]掉落汇总!$C$2:$C$871,$Q$1)+SUMIFS(OFFSET([2]掉落汇总!$C$2:$C$871,,MATCH($B69,[2]掉落汇总!$D$1:$M$1)),[2]掉落汇总!$A$2:$A$871,F$1,[2]掉落汇总!$C$2:$C$871,$Q$2)/$Q$3)*宝箱投放计算!E69</f>
        <v>0.69707401032702276</v>
      </c>
      <c r="G69">
        <f ca="1">(SUMIFS(OFFSET([2]掉落汇总!$C$2:$C$871,,MATCH($B69,[2]掉落汇总!$D$1:$M$1)),[2]掉落汇总!$A$2:$A$871,G$1,[2]掉落汇总!$C$2:$C$871,$Q$1)+SUMIFS(OFFSET([2]掉落汇总!$C$2:$C$871,,MATCH($B69,[2]掉落汇总!$D$1:$M$1)),[2]掉落汇总!$A$2:$A$871,G$1,[2]掉落汇总!$C$2:$C$871,$Q$2)/$Q$3)*宝箱投放计算!F69</f>
        <v>0</v>
      </c>
      <c r="H69">
        <f ca="1">(SUMIFS(OFFSET([2]掉落汇总!$C$2:$C$871,,MATCH($B69,[2]掉落汇总!$D$1:$M$1)),[2]掉落汇总!$A$2:$A$871,H$1,[2]掉落汇总!$C$2:$C$871,$Q$1)+SUMIFS(OFFSET([2]掉落汇总!$C$2:$C$871,,MATCH($B69,[2]掉落汇总!$D$1:$M$1)),[2]掉落汇总!$A$2:$A$871,H$1,[2]掉落汇总!$C$2:$C$871,$Q$2)/$Q$3)*宝箱投放计算!G69</f>
        <v>0</v>
      </c>
      <c r="I69">
        <f ca="1">(SUMIFS(OFFSET([2]掉落汇总!$C$2:$C$871,,MATCH($B69,[2]掉落汇总!$D$1:$M$1)),[2]掉落汇总!$A$2:$A$871,I$1,[2]掉落汇总!$C$2:$C$871,$Q$1)+SUMIFS(OFFSET([2]掉落汇总!$C$2:$C$871,,MATCH($B69,[2]掉落汇总!$D$1:$M$1)),[2]掉落汇总!$A$2:$A$871,I$1,[2]掉落汇总!$C$2:$C$871,$Q$2)/$Q$3)*宝箱投放计算!H69</f>
        <v>0</v>
      </c>
      <c r="J69">
        <f ca="1">(SUMIFS(OFFSET([2]掉落汇总!$C$2:$C$871,,MATCH($B69,[2]掉落汇总!$D$1:$M$1)),[2]掉落汇总!$A$2:$A$871,J$1,[2]掉落汇总!$C$2:$C$871,$Q$1)+SUMIFS(OFFSET([2]掉落汇总!$C$2:$C$871,,MATCH($B69,[2]掉落汇总!$D$1:$M$1)),[2]掉落汇总!$A$2:$A$871,J$1,[2]掉落汇总!$C$2:$C$871,$Q$2)/$Q$3)*宝箱投放计算!I69</f>
        <v>0</v>
      </c>
      <c r="K69">
        <f ca="1">(SUMIFS(OFFSET([2]掉落汇总!$C$2:$C$871,,MATCH($B69,[2]掉落汇总!$D$1:$M$1)),[2]掉落汇总!$A$2:$A$871,K$1,[2]掉落汇总!$C$2:$C$871,$Q$1)+SUMIFS(OFFSET([2]掉落汇总!$C$2:$C$871,,MATCH($B69,[2]掉落汇总!$D$1:$M$1)),[2]掉落汇总!$A$2:$A$871,K$1,[2]掉落汇总!$C$2:$C$871,$Q$2)/$Q$3)*宝箱投放计算!J69</f>
        <v>0</v>
      </c>
      <c r="L69">
        <f ca="1">(SUMIFS(OFFSET([2]掉落汇总!$C$2:$C$871,,MATCH($B69,[2]掉落汇总!$D$1:$M$1)),[2]掉落汇总!$A$2:$A$871,L$1,[2]掉落汇总!$C$2:$C$871,$Q$1)+SUMIFS(OFFSET([2]掉落汇总!$C$2:$C$871,,MATCH($B69,[2]掉落汇总!$D$1:$M$1)),[2]掉落汇总!$A$2:$A$871,L$1,[2]掉落汇总!$C$2:$C$871,$Q$2)/$Q$3)*宝箱投放计算!K69</f>
        <v>0.18921788368526599</v>
      </c>
      <c r="M69">
        <f ca="1">(SUMIFS(OFFSET([2]掉落汇总!$C$2:$C$871,,MATCH($B69,[2]掉落汇总!$D$1:$M$1)),[2]掉落汇总!$A$2:$A$871,M$1,[2]掉落汇总!$C$2:$C$871,$Q$1)+SUMIFS(OFFSET([2]掉落汇总!$C$2:$C$871,,MATCH($B69,[2]掉落汇总!$D$1:$M$1)),[2]掉落汇总!$A$2:$A$871,M$1,[2]掉落汇总!$C$2:$C$871,$Q$2)/$Q$3)*宝箱投放计算!L69</f>
        <v>0.1952586710265094</v>
      </c>
      <c r="N69">
        <f ca="1">(SUMIFS(OFFSET([2]掉落汇总!$C$2:$C$871,,MATCH($B69,[2]掉落汇总!$D$1:$M$1)),[2]掉落汇总!$A$2:$A$871,N$1,[2]掉落汇总!$C$2:$C$871,$Q$1)+SUMIFS(OFFSET([2]掉落汇总!$C$2:$C$871,,MATCH($B69,[2]掉落汇总!$D$1:$M$1)),[2]掉落汇总!$A$2:$A$871,N$1,[2]掉落汇总!$C$2:$C$871,$Q$2)/$Q$3)*宝箱投放计算!M69</f>
        <v>4.4258667322350648E-2</v>
      </c>
      <c r="O69">
        <f ca="1">(SUMIFS(OFFSET([2]掉落汇总!$C$2:$C$871,,MATCH($B69,[2]掉落汇总!$D$1:$M$1)),[2]掉落汇总!$A$2:$A$871,O$1,[2]掉落汇总!$C$2:$C$871,$Q$1)+SUMIFS(OFFSET([2]掉落汇总!$C$2:$C$871,,MATCH($B69,[2]掉落汇总!$D$1:$M$1)),[2]掉落汇总!$A$2:$A$871,O$1,[2]掉落汇总!$C$2:$C$871,$Q$2)/$Q$3)*宝箱投放计算!N69</f>
        <v>9.1281046504927091E-2</v>
      </c>
    </row>
    <row r="70" spans="1:15" x14ac:dyDescent="0.2">
      <c r="A70">
        <f>玩家成长时间线!A70</f>
        <v>69</v>
      </c>
      <c r="B70">
        <f>玩家成长时间线!B70</f>
        <v>10</v>
      </c>
      <c r="C70">
        <f ca="1">SUM($D$2:D70)</f>
        <v>92.983119453724413</v>
      </c>
      <c r="D70">
        <f t="shared" ca="1" si="1"/>
        <v>1.7912554550891167</v>
      </c>
      <c r="E70">
        <f ca="1">(SUMIFS(OFFSET([2]掉落汇总!$C$2:$C$871,,MATCH($B70,[2]掉落汇总!$D$1:$M$1)),[2]掉落汇总!$A$2:$A$871,E$1,[2]掉落汇总!$C$2:$C$871,$Q$1)+SUMIFS(OFFSET([2]掉落汇总!$C$2:$C$871,,MATCH($B70,[2]掉落汇总!$D$1:$M$1)),[2]掉落汇总!$A$2:$A$871,E$1,[2]掉落汇总!$C$2:$C$871,$Q$2)/$Q$3)*宝箱投放计算!D70</f>
        <v>0.57416517622304053</v>
      </c>
      <c r="F70">
        <f ca="1">(SUMIFS(OFFSET([2]掉落汇总!$C$2:$C$871,,MATCH($B70,[2]掉落汇总!$D$1:$M$1)),[2]掉落汇总!$A$2:$A$871,F$1,[2]掉落汇总!$C$2:$C$871,$Q$1)+SUMIFS(OFFSET([2]掉落汇总!$C$2:$C$871,,MATCH($B70,[2]掉落汇总!$D$1:$M$1)),[2]掉落汇总!$A$2:$A$871,F$1,[2]掉落汇总!$C$2:$C$871,$Q$2)/$Q$3)*宝箱投放计算!E70</f>
        <v>0.69707401032702276</v>
      </c>
      <c r="G70">
        <f ca="1">(SUMIFS(OFFSET([2]掉落汇总!$C$2:$C$871,,MATCH($B70,[2]掉落汇总!$D$1:$M$1)),[2]掉落汇总!$A$2:$A$871,G$1,[2]掉落汇总!$C$2:$C$871,$Q$1)+SUMIFS(OFFSET([2]掉落汇总!$C$2:$C$871,,MATCH($B70,[2]掉落汇总!$D$1:$M$1)),[2]掉落汇总!$A$2:$A$871,G$1,[2]掉落汇总!$C$2:$C$871,$Q$2)/$Q$3)*宝箱投放计算!F70</f>
        <v>0</v>
      </c>
      <c r="H70">
        <f ca="1">(SUMIFS(OFFSET([2]掉落汇总!$C$2:$C$871,,MATCH($B70,[2]掉落汇总!$D$1:$M$1)),[2]掉落汇总!$A$2:$A$871,H$1,[2]掉落汇总!$C$2:$C$871,$Q$1)+SUMIFS(OFFSET([2]掉落汇总!$C$2:$C$871,,MATCH($B70,[2]掉落汇总!$D$1:$M$1)),[2]掉落汇总!$A$2:$A$871,H$1,[2]掉落汇总!$C$2:$C$871,$Q$2)/$Q$3)*宝箱投放计算!G70</f>
        <v>0</v>
      </c>
      <c r="I70">
        <f ca="1">(SUMIFS(OFFSET([2]掉落汇总!$C$2:$C$871,,MATCH($B70,[2]掉落汇总!$D$1:$M$1)),[2]掉落汇总!$A$2:$A$871,I$1,[2]掉落汇总!$C$2:$C$871,$Q$1)+SUMIFS(OFFSET([2]掉落汇总!$C$2:$C$871,,MATCH($B70,[2]掉落汇总!$D$1:$M$1)),[2]掉落汇总!$A$2:$A$871,I$1,[2]掉落汇总!$C$2:$C$871,$Q$2)/$Q$3)*宝箱投放计算!H70</f>
        <v>0</v>
      </c>
      <c r="J70">
        <f ca="1">(SUMIFS(OFFSET([2]掉落汇总!$C$2:$C$871,,MATCH($B70,[2]掉落汇总!$D$1:$M$1)),[2]掉落汇总!$A$2:$A$871,J$1,[2]掉落汇总!$C$2:$C$871,$Q$1)+SUMIFS(OFFSET([2]掉落汇总!$C$2:$C$871,,MATCH($B70,[2]掉落汇总!$D$1:$M$1)),[2]掉落汇总!$A$2:$A$871,J$1,[2]掉落汇总!$C$2:$C$871,$Q$2)/$Q$3)*宝箱投放计算!I70</f>
        <v>0</v>
      </c>
      <c r="K70">
        <f ca="1">(SUMIFS(OFFSET([2]掉落汇总!$C$2:$C$871,,MATCH($B70,[2]掉落汇总!$D$1:$M$1)),[2]掉落汇总!$A$2:$A$871,K$1,[2]掉落汇总!$C$2:$C$871,$Q$1)+SUMIFS(OFFSET([2]掉落汇总!$C$2:$C$871,,MATCH($B70,[2]掉落汇总!$D$1:$M$1)),[2]掉落汇总!$A$2:$A$871,K$1,[2]掉落汇总!$C$2:$C$871,$Q$2)/$Q$3)*宝箱投放计算!J70</f>
        <v>0</v>
      </c>
      <c r="L70">
        <f ca="1">(SUMIFS(OFFSET([2]掉落汇总!$C$2:$C$871,,MATCH($B70,[2]掉落汇总!$D$1:$M$1)),[2]掉落汇总!$A$2:$A$871,L$1,[2]掉落汇总!$C$2:$C$871,$Q$1)+SUMIFS(OFFSET([2]掉落汇总!$C$2:$C$871,,MATCH($B70,[2]掉落汇总!$D$1:$M$1)),[2]掉落汇总!$A$2:$A$871,L$1,[2]掉落汇总!$C$2:$C$871,$Q$2)/$Q$3)*宝箱投放计算!K70</f>
        <v>0.18921788368526599</v>
      </c>
      <c r="M70">
        <f ca="1">(SUMIFS(OFFSET([2]掉落汇总!$C$2:$C$871,,MATCH($B70,[2]掉落汇总!$D$1:$M$1)),[2]掉落汇总!$A$2:$A$871,M$1,[2]掉落汇总!$C$2:$C$871,$Q$1)+SUMIFS(OFFSET([2]掉落汇总!$C$2:$C$871,,MATCH($B70,[2]掉落汇总!$D$1:$M$1)),[2]掉落汇总!$A$2:$A$871,M$1,[2]掉落汇总!$C$2:$C$871,$Q$2)/$Q$3)*宝箱投放计算!L70</f>
        <v>0.1952586710265094</v>
      </c>
      <c r="N70">
        <f ca="1">(SUMIFS(OFFSET([2]掉落汇总!$C$2:$C$871,,MATCH($B70,[2]掉落汇总!$D$1:$M$1)),[2]掉落汇总!$A$2:$A$871,N$1,[2]掉落汇总!$C$2:$C$871,$Q$1)+SUMIFS(OFFSET([2]掉落汇总!$C$2:$C$871,,MATCH($B70,[2]掉落汇总!$D$1:$M$1)),[2]掉落汇总!$A$2:$A$871,N$1,[2]掉落汇总!$C$2:$C$871,$Q$2)/$Q$3)*宝箱投放计算!M70</f>
        <v>4.4258667322350648E-2</v>
      </c>
      <c r="O70">
        <f ca="1">(SUMIFS(OFFSET([2]掉落汇总!$C$2:$C$871,,MATCH($B70,[2]掉落汇总!$D$1:$M$1)),[2]掉落汇总!$A$2:$A$871,O$1,[2]掉落汇总!$C$2:$C$871,$Q$1)+SUMIFS(OFFSET([2]掉落汇总!$C$2:$C$871,,MATCH($B70,[2]掉落汇总!$D$1:$M$1)),[2]掉落汇总!$A$2:$A$871,O$1,[2]掉落汇总!$C$2:$C$871,$Q$2)/$Q$3)*宝箱投放计算!N70</f>
        <v>9.1281046504927091E-2</v>
      </c>
    </row>
    <row r="71" spans="1:15" x14ac:dyDescent="0.2">
      <c r="A71">
        <f>玩家成长时间线!A71</f>
        <v>70</v>
      </c>
      <c r="B71">
        <f>玩家成长时间线!B71</f>
        <v>8</v>
      </c>
      <c r="C71">
        <f ca="1">SUM($D$2:D71)</f>
        <v>94.909833225614847</v>
      </c>
      <c r="D71">
        <f t="shared" ca="1" si="1"/>
        <v>1.9267137718904346</v>
      </c>
      <c r="E71">
        <f ca="1">(SUMIFS(OFFSET([2]掉落汇总!$C$2:$C$871,,MATCH($B71,[2]掉落汇总!$D$1:$M$1)),[2]掉落汇总!$A$2:$A$871,E$1,[2]掉落汇总!$C$2:$C$871,$Q$1)+SUMIFS(OFFSET([2]掉落汇总!$C$2:$C$871,,MATCH($B71,[2]掉落汇总!$D$1:$M$1)),[2]掉落汇总!$A$2:$A$871,E$1,[2]掉落汇总!$C$2:$C$871,$Q$2)/$Q$3)*宝箱投放计算!D71</f>
        <v>0.4124076923076922</v>
      </c>
      <c r="F71">
        <f ca="1">(SUMIFS(OFFSET([2]掉落汇总!$C$2:$C$871,,MATCH($B71,[2]掉落汇总!$D$1:$M$1)),[2]掉落汇总!$A$2:$A$871,F$1,[2]掉落汇总!$C$2:$C$871,$Q$1)+SUMIFS(OFFSET([2]掉落汇总!$C$2:$C$871,,MATCH($B71,[2]掉落汇总!$D$1:$M$1)),[2]掉落汇总!$A$2:$A$871,F$1,[2]掉落汇总!$C$2:$C$871,$Q$2)/$Q$3)*宝箱投放计算!E71</f>
        <v>0.55765920826161819</v>
      </c>
      <c r="G71">
        <f ca="1">(SUMIFS(OFFSET([2]掉落汇总!$C$2:$C$871,,MATCH($B71,[2]掉落汇总!$D$1:$M$1)),[2]掉落汇总!$A$2:$A$871,G$1,[2]掉落汇总!$C$2:$C$871,$Q$1)+SUMIFS(OFFSET([2]掉落汇总!$C$2:$C$871,,MATCH($B71,[2]掉落汇总!$D$1:$M$1)),[2]掉落汇总!$A$2:$A$871,G$1,[2]掉落汇总!$C$2:$C$871,$Q$2)/$Q$3)*宝箱投放计算!F71</f>
        <v>0</v>
      </c>
      <c r="H71">
        <f ca="1">(SUMIFS(OFFSET([2]掉落汇总!$C$2:$C$871,,MATCH($B71,[2]掉落汇总!$D$1:$M$1)),[2]掉落汇总!$A$2:$A$871,H$1,[2]掉落汇总!$C$2:$C$871,$Q$1)+SUMIFS(OFFSET([2]掉落汇总!$C$2:$C$871,,MATCH($B71,[2]掉落汇总!$D$1:$M$1)),[2]掉落汇总!$A$2:$A$871,H$1,[2]掉落汇总!$C$2:$C$871,$Q$2)/$Q$3)*宝箱投放计算!G71</f>
        <v>0</v>
      </c>
      <c r="I71">
        <f ca="1">(SUMIFS(OFFSET([2]掉落汇总!$C$2:$C$871,,MATCH($B71,[2]掉落汇总!$D$1:$M$1)),[2]掉落汇总!$A$2:$A$871,I$1,[2]掉落汇总!$C$2:$C$871,$Q$1)+SUMIFS(OFFSET([2]掉落汇总!$C$2:$C$871,,MATCH($B71,[2]掉落汇总!$D$1:$M$1)),[2]掉落汇总!$A$2:$A$871,I$1,[2]掉落汇总!$C$2:$C$871,$Q$2)/$Q$3)*宝箱投放计算!H71</f>
        <v>0.43663060278207105</v>
      </c>
      <c r="J71">
        <f ca="1">(SUMIFS(OFFSET([2]掉落汇总!$C$2:$C$871,,MATCH($B71,[2]掉落汇总!$D$1:$M$1)),[2]掉落汇总!$A$2:$A$871,J$1,[2]掉落汇总!$C$2:$C$871,$Q$1)+SUMIFS(OFFSET([2]掉落汇总!$C$2:$C$871,,MATCH($B71,[2]掉落汇总!$D$1:$M$1)),[2]掉落汇总!$A$2:$A$871,J$1,[2]掉落汇总!$C$2:$C$871,$Q$2)/$Q$3)*宝箱投放计算!I71</f>
        <v>0</v>
      </c>
      <c r="K71">
        <f ca="1">(SUMIFS(OFFSET([2]掉落汇总!$C$2:$C$871,,MATCH($B71,[2]掉落汇总!$D$1:$M$1)),[2]掉落汇总!$A$2:$A$871,K$1,[2]掉落汇总!$C$2:$C$871,$Q$1)+SUMIFS(OFFSET([2]掉落汇总!$C$2:$C$871,,MATCH($B71,[2]掉落汇总!$D$1:$M$1)),[2]掉落汇总!$A$2:$A$871,K$1,[2]掉落汇总!$C$2:$C$871,$Q$2)/$Q$3)*宝箱投放计算!J71</f>
        <v>0</v>
      </c>
      <c r="L71">
        <f ca="1">(SUMIFS(OFFSET([2]掉落汇总!$C$2:$C$871,,MATCH($B71,[2]掉落汇总!$D$1:$M$1)),[2]掉落汇总!$A$2:$A$871,L$1,[2]掉落汇总!$C$2:$C$871,$Q$1)+SUMIFS(OFFSET([2]掉落汇总!$C$2:$C$871,,MATCH($B71,[2]掉落汇总!$D$1:$M$1)),[2]掉落汇总!$A$2:$A$871,L$1,[2]掉落汇总!$C$2:$C$871,$Q$2)/$Q$3)*宝箱投放计算!K71</f>
        <v>0.18921788368526599</v>
      </c>
      <c r="M71">
        <f ca="1">(SUMIFS(OFFSET([2]掉落汇总!$C$2:$C$871,,MATCH($B71,[2]掉落汇总!$D$1:$M$1)),[2]掉落汇总!$A$2:$A$871,M$1,[2]掉落汇总!$C$2:$C$871,$Q$1)+SUMIFS(OFFSET([2]掉落汇总!$C$2:$C$871,,MATCH($B71,[2]掉落汇总!$D$1:$M$1)),[2]掉落汇总!$A$2:$A$871,M$1,[2]掉落汇总!$C$2:$C$871,$Q$2)/$Q$3)*宝箱投放计算!L71</f>
        <v>0.1952586710265094</v>
      </c>
      <c r="N71">
        <f ca="1">(SUMIFS(OFFSET([2]掉落汇总!$C$2:$C$871,,MATCH($B71,[2]掉落汇总!$D$1:$M$1)),[2]掉落汇总!$A$2:$A$871,N$1,[2]掉落汇总!$C$2:$C$871,$Q$1)+SUMIFS(OFFSET([2]掉落汇总!$C$2:$C$871,,MATCH($B71,[2]掉落汇总!$D$1:$M$1)),[2]掉落汇总!$A$2:$A$871,N$1,[2]掉落汇总!$C$2:$C$871,$Q$2)/$Q$3)*宝箱投放计算!M71</f>
        <v>4.4258667322350648E-2</v>
      </c>
      <c r="O71">
        <f ca="1">(SUMIFS(OFFSET([2]掉落汇总!$C$2:$C$871,,MATCH($B71,[2]掉落汇总!$D$1:$M$1)),[2]掉落汇总!$A$2:$A$871,O$1,[2]掉落汇总!$C$2:$C$871,$Q$1)+SUMIFS(OFFSET([2]掉落汇总!$C$2:$C$871,,MATCH($B71,[2]掉落汇总!$D$1:$M$1)),[2]掉落汇总!$A$2:$A$871,O$1,[2]掉落汇总!$C$2:$C$871,$Q$2)/$Q$3)*宝箱投放计算!N71</f>
        <v>9.1281046504927091E-2</v>
      </c>
    </row>
    <row r="72" spans="1:15" x14ac:dyDescent="0.2">
      <c r="A72">
        <f>玩家成长时间线!A72</f>
        <v>71</v>
      </c>
      <c r="B72">
        <f>玩家成长时间线!B72</f>
        <v>8</v>
      </c>
      <c r="C72">
        <f ca="1">SUM($D$2:D72)</f>
        <v>96.401647163953982</v>
      </c>
      <c r="D72">
        <f t="shared" ca="1" si="1"/>
        <v>1.4918139383391327</v>
      </c>
      <c r="E72">
        <f ca="1">(SUMIFS(OFFSET([2]掉落汇总!$C$2:$C$871,,MATCH($B72,[2]掉落汇总!$D$1:$M$1)),[2]掉落汇总!$A$2:$A$871,E$1,[2]掉落汇总!$C$2:$C$871,$Q$1)+SUMIFS(OFFSET([2]掉落汇总!$C$2:$C$871,,MATCH($B72,[2]掉落汇总!$D$1:$M$1)),[2]掉落汇总!$A$2:$A$871,E$1,[2]掉落汇总!$C$2:$C$871,$Q$2)/$Q$3)*宝箱投放计算!D72</f>
        <v>0.41413846153846134</v>
      </c>
      <c r="F72">
        <f ca="1">(SUMIFS(OFFSET([2]掉落汇总!$C$2:$C$871,,MATCH($B72,[2]掉落汇总!$D$1:$M$1)),[2]掉落汇总!$A$2:$A$871,F$1,[2]掉落汇总!$C$2:$C$871,$Q$1)+SUMIFS(OFFSET([2]掉落汇总!$C$2:$C$871,,MATCH($B72,[2]掉落汇总!$D$1:$M$1)),[2]掉落汇总!$A$2:$A$871,F$1,[2]掉落汇总!$C$2:$C$871,$Q$2)/$Q$3)*宝箱投放计算!E72</f>
        <v>0.55765920826161819</v>
      </c>
      <c r="G72">
        <f ca="1">(SUMIFS(OFFSET([2]掉落汇总!$C$2:$C$871,,MATCH($B72,[2]掉落汇总!$D$1:$M$1)),[2]掉落汇总!$A$2:$A$871,G$1,[2]掉落汇总!$C$2:$C$871,$Q$1)+SUMIFS(OFFSET([2]掉落汇总!$C$2:$C$871,,MATCH($B72,[2]掉落汇总!$D$1:$M$1)),[2]掉落汇总!$A$2:$A$871,G$1,[2]掉落汇总!$C$2:$C$871,$Q$2)/$Q$3)*宝箱投放计算!F72</f>
        <v>0</v>
      </c>
      <c r="H72">
        <f ca="1">(SUMIFS(OFFSET([2]掉落汇总!$C$2:$C$871,,MATCH($B72,[2]掉落汇总!$D$1:$M$1)),[2]掉落汇总!$A$2:$A$871,H$1,[2]掉落汇总!$C$2:$C$871,$Q$1)+SUMIFS(OFFSET([2]掉落汇总!$C$2:$C$871,,MATCH($B72,[2]掉落汇总!$D$1:$M$1)),[2]掉落汇总!$A$2:$A$871,H$1,[2]掉落汇总!$C$2:$C$871,$Q$2)/$Q$3)*宝箱投放计算!G72</f>
        <v>0</v>
      </c>
      <c r="I72">
        <f ca="1">(SUMIFS(OFFSET([2]掉落汇总!$C$2:$C$871,,MATCH($B72,[2]掉落汇总!$D$1:$M$1)),[2]掉落汇总!$A$2:$A$871,I$1,[2]掉落汇总!$C$2:$C$871,$Q$1)+SUMIFS(OFFSET([2]掉落汇总!$C$2:$C$871,,MATCH($B72,[2]掉落汇总!$D$1:$M$1)),[2]掉落汇总!$A$2:$A$871,I$1,[2]掉落汇总!$C$2:$C$871,$Q$2)/$Q$3)*宝箱投放计算!H72</f>
        <v>0</v>
      </c>
      <c r="J72">
        <f ca="1">(SUMIFS(OFFSET([2]掉落汇总!$C$2:$C$871,,MATCH($B72,[2]掉落汇总!$D$1:$M$1)),[2]掉落汇总!$A$2:$A$871,J$1,[2]掉落汇总!$C$2:$C$871,$Q$1)+SUMIFS(OFFSET([2]掉落汇总!$C$2:$C$871,,MATCH($B72,[2]掉落汇总!$D$1:$M$1)),[2]掉落汇总!$A$2:$A$871,J$1,[2]掉落汇总!$C$2:$C$871,$Q$2)/$Q$3)*宝箱投放计算!I72</f>
        <v>0</v>
      </c>
      <c r="K72">
        <f ca="1">(SUMIFS(OFFSET([2]掉落汇总!$C$2:$C$871,,MATCH($B72,[2]掉落汇总!$D$1:$M$1)),[2]掉落汇总!$A$2:$A$871,K$1,[2]掉落汇总!$C$2:$C$871,$Q$1)+SUMIFS(OFFSET([2]掉落汇总!$C$2:$C$871,,MATCH($B72,[2]掉落汇总!$D$1:$M$1)),[2]掉落汇总!$A$2:$A$871,K$1,[2]掉落汇总!$C$2:$C$871,$Q$2)/$Q$3)*宝箱投放计算!J72</f>
        <v>0</v>
      </c>
      <c r="L72">
        <f ca="1">(SUMIFS(OFFSET([2]掉落汇总!$C$2:$C$871,,MATCH($B72,[2]掉落汇总!$D$1:$M$1)),[2]掉落汇总!$A$2:$A$871,L$1,[2]掉落汇总!$C$2:$C$871,$Q$1)+SUMIFS(OFFSET([2]掉落汇总!$C$2:$C$871,,MATCH($B72,[2]掉落汇总!$D$1:$M$1)),[2]掉落汇总!$A$2:$A$871,L$1,[2]掉落汇总!$C$2:$C$871,$Q$2)/$Q$3)*宝箱投放计算!K72</f>
        <v>0.18921788368526599</v>
      </c>
      <c r="M72">
        <f ca="1">(SUMIFS(OFFSET([2]掉落汇总!$C$2:$C$871,,MATCH($B72,[2]掉落汇总!$D$1:$M$1)),[2]掉落汇总!$A$2:$A$871,M$1,[2]掉落汇总!$C$2:$C$871,$Q$1)+SUMIFS(OFFSET([2]掉落汇总!$C$2:$C$871,,MATCH($B72,[2]掉落汇总!$D$1:$M$1)),[2]掉落汇总!$A$2:$A$871,M$1,[2]掉落汇总!$C$2:$C$871,$Q$2)/$Q$3)*宝箱投放计算!L72</f>
        <v>0.1952586710265094</v>
      </c>
      <c r="N72">
        <f ca="1">(SUMIFS(OFFSET([2]掉落汇总!$C$2:$C$871,,MATCH($B72,[2]掉落汇总!$D$1:$M$1)),[2]掉落汇总!$A$2:$A$871,N$1,[2]掉落汇总!$C$2:$C$871,$Q$1)+SUMIFS(OFFSET([2]掉落汇总!$C$2:$C$871,,MATCH($B72,[2]掉落汇总!$D$1:$M$1)),[2]掉落汇总!$A$2:$A$871,N$1,[2]掉落汇总!$C$2:$C$871,$Q$2)/$Q$3)*宝箱投放计算!M72</f>
        <v>4.4258667322350648E-2</v>
      </c>
      <c r="O72">
        <f ca="1">(SUMIFS(OFFSET([2]掉落汇总!$C$2:$C$871,,MATCH($B72,[2]掉落汇总!$D$1:$M$1)),[2]掉落汇总!$A$2:$A$871,O$1,[2]掉落汇总!$C$2:$C$871,$Q$1)+SUMIFS(OFFSET([2]掉落汇总!$C$2:$C$871,,MATCH($B72,[2]掉落汇总!$D$1:$M$1)),[2]掉落汇总!$A$2:$A$871,O$1,[2]掉落汇总!$C$2:$C$871,$Q$2)/$Q$3)*宝箱投放计算!N72</f>
        <v>9.1281046504927091E-2</v>
      </c>
    </row>
    <row r="73" spans="1:15" x14ac:dyDescent="0.2">
      <c r="A73">
        <f>玩家成长时间线!A73</f>
        <v>72</v>
      </c>
      <c r="B73">
        <f>玩家成长时间线!B73</f>
        <v>8</v>
      </c>
      <c r="C73">
        <f ca="1">SUM($D$2:D73)</f>
        <v>97.92980725613927</v>
      </c>
      <c r="D73">
        <f t="shared" ca="1" si="1"/>
        <v>1.5281600921852867</v>
      </c>
      <c r="E73">
        <f ca="1">(SUMIFS(OFFSET([2]掉落汇总!$C$2:$C$871,,MATCH($B73,[2]掉落汇总!$D$1:$M$1)),[2]掉落汇总!$A$2:$A$871,E$1,[2]掉落汇总!$C$2:$C$871,$Q$1)+SUMIFS(OFFSET([2]掉落汇总!$C$2:$C$871,,MATCH($B73,[2]掉落汇总!$D$1:$M$1)),[2]掉落汇总!$A$2:$A$871,E$1,[2]掉落汇总!$C$2:$C$871,$Q$2)/$Q$3)*宝箱投放计算!D73</f>
        <v>0.45048461538461521</v>
      </c>
      <c r="F73">
        <f ca="1">(SUMIFS(OFFSET([2]掉落汇总!$C$2:$C$871,,MATCH($B73,[2]掉落汇总!$D$1:$M$1)),[2]掉落汇总!$A$2:$A$871,F$1,[2]掉落汇总!$C$2:$C$871,$Q$1)+SUMIFS(OFFSET([2]掉落汇总!$C$2:$C$871,,MATCH($B73,[2]掉落汇总!$D$1:$M$1)),[2]掉落汇总!$A$2:$A$871,F$1,[2]掉落汇总!$C$2:$C$871,$Q$2)/$Q$3)*宝箱投放计算!E73</f>
        <v>0.55765920826161819</v>
      </c>
      <c r="G73">
        <f ca="1">(SUMIFS(OFFSET([2]掉落汇总!$C$2:$C$871,,MATCH($B73,[2]掉落汇总!$D$1:$M$1)),[2]掉落汇总!$A$2:$A$871,G$1,[2]掉落汇总!$C$2:$C$871,$Q$1)+SUMIFS(OFFSET([2]掉落汇总!$C$2:$C$871,,MATCH($B73,[2]掉落汇总!$D$1:$M$1)),[2]掉落汇总!$A$2:$A$871,G$1,[2]掉落汇总!$C$2:$C$871,$Q$2)/$Q$3)*宝箱投放计算!F73</f>
        <v>0</v>
      </c>
      <c r="H73">
        <f ca="1">(SUMIFS(OFFSET([2]掉落汇总!$C$2:$C$871,,MATCH($B73,[2]掉落汇总!$D$1:$M$1)),[2]掉落汇总!$A$2:$A$871,H$1,[2]掉落汇总!$C$2:$C$871,$Q$1)+SUMIFS(OFFSET([2]掉落汇总!$C$2:$C$871,,MATCH($B73,[2]掉落汇总!$D$1:$M$1)),[2]掉落汇总!$A$2:$A$871,H$1,[2]掉落汇总!$C$2:$C$871,$Q$2)/$Q$3)*宝箱投放计算!G73</f>
        <v>0</v>
      </c>
      <c r="I73">
        <f ca="1">(SUMIFS(OFFSET([2]掉落汇总!$C$2:$C$871,,MATCH($B73,[2]掉落汇总!$D$1:$M$1)),[2]掉落汇总!$A$2:$A$871,I$1,[2]掉落汇总!$C$2:$C$871,$Q$1)+SUMIFS(OFFSET([2]掉落汇总!$C$2:$C$871,,MATCH($B73,[2]掉落汇总!$D$1:$M$1)),[2]掉落汇总!$A$2:$A$871,I$1,[2]掉落汇总!$C$2:$C$871,$Q$2)/$Q$3)*宝箱投放计算!H73</f>
        <v>0</v>
      </c>
      <c r="J73">
        <f ca="1">(SUMIFS(OFFSET([2]掉落汇总!$C$2:$C$871,,MATCH($B73,[2]掉落汇总!$D$1:$M$1)),[2]掉落汇总!$A$2:$A$871,J$1,[2]掉落汇总!$C$2:$C$871,$Q$1)+SUMIFS(OFFSET([2]掉落汇总!$C$2:$C$871,,MATCH($B73,[2]掉落汇总!$D$1:$M$1)),[2]掉落汇总!$A$2:$A$871,J$1,[2]掉落汇总!$C$2:$C$871,$Q$2)/$Q$3)*宝箱投放计算!I73</f>
        <v>0</v>
      </c>
      <c r="K73">
        <f ca="1">(SUMIFS(OFFSET([2]掉落汇总!$C$2:$C$871,,MATCH($B73,[2]掉落汇总!$D$1:$M$1)),[2]掉落汇总!$A$2:$A$871,K$1,[2]掉落汇总!$C$2:$C$871,$Q$1)+SUMIFS(OFFSET([2]掉落汇总!$C$2:$C$871,,MATCH($B73,[2]掉落汇总!$D$1:$M$1)),[2]掉落汇总!$A$2:$A$871,K$1,[2]掉落汇总!$C$2:$C$871,$Q$2)/$Q$3)*宝箱投放计算!J73</f>
        <v>0</v>
      </c>
      <c r="L73">
        <f ca="1">(SUMIFS(OFFSET([2]掉落汇总!$C$2:$C$871,,MATCH($B73,[2]掉落汇总!$D$1:$M$1)),[2]掉落汇总!$A$2:$A$871,L$1,[2]掉落汇总!$C$2:$C$871,$Q$1)+SUMIFS(OFFSET([2]掉落汇总!$C$2:$C$871,,MATCH($B73,[2]掉落汇总!$D$1:$M$1)),[2]掉落汇总!$A$2:$A$871,L$1,[2]掉落汇总!$C$2:$C$871,$Q$2)/$Q$3)*宝箱投放计算!K73</f>
        <v>0.18921788368526599</v>
      </c>
      <c r="M73">
        <f ca="1">(SUMIFS(OFFSET([2]掉落汇总!$C$2:$C$871,,MATCH($B73,[2]掉落汇总!$D$1:$M$1)),[2]掉落汇总!$A$2:$A$871,M$1,[2]掉落汇总!$C$2:$C$871,$Q$1)+SUMIFS(OFFSET([2]掉落汇总!$C$2:$C$871,,MATCH($B73,[2]掉落汇总!$D$1:$M$1)),[2]掉落汇总!$A$2:$A$871,M$1,[2]掉落汇总!$C$2:$C$871,$Q$2)/$Q$3)*宝箱投放计算!L73</f>
        <v>0.1952586710265094</v>
      </c>
      <c r="N73">
        <f ca="1">(SUMIFS(OFFSET([2]掉落汇总!$C$2:$C$871,,MATCH($B73,[2]掉落汇总!$D$1:$M$1)),[2]掉落汇总!$A$2:$A$871,N$1,[2]掉落汇总!$C$2:$C$871,$Q$1)+SUMIFS(OFFSET([2]掉落汇总!$C$2:$C$871,,MATCH($B73,[2]掉落汇总!$D$1:$M$1)),[2]掉落汇总!$A$2:$A$871,N$1,[2]掉落汇总!$C$2:$C$871,$Q$2)/$Q$3)*宝箱投放计算!M73</f>
        <v>4.4258667322350648E-2</v>
      </c>
      <c r="O73">
        <f ca="1">(SUMIFS(OFFSET([2]掉落汇总!$C$2:$C$871,,MATCH($B73,[2]掉落汇总!$D$1:$M$1)),[2]掉落汇总!$A$2:$A$871,O$1,[2]掉落汇总!$C$2:$C$871,$Q$1)+SUMIFS(OFFSET([2]掉落汇总!$C$2:$C$871,,MATCH($B73,[2]掉落汇总!$D$1:$M$1)),[2]掉落汇总!$A$2:$A$871,O$1,[2]掉落汇总!$C$2:$C$871,$Q$2)/$Q$3)*宝箱投放计算!N73</f>
        <v>9.1281046504927091E-2</v>
      </c>
    </row>
    <row r="74" spans="1:15" x14ac:dyDescent="0.2">
      <c r="A74">
        <f>玩家成长时间线!A74</f>
        <v>73</v>
      </c>
      <c r="B74">
        <f>玩家成长时间线!B74</f>
        <v>9</v>
      </c>
      <c r="C74">
        <f ca="1">SUM($D$2:D74)</f>
        <v>101.3075567990229</v>
      </c>
      <c r="D74">
        <f t="shared" ca="1" si="1"/>
        <v>3.3777495428836333</v>
      </c>
      <c r="E74">
        <f ca="1">(SUMIFS(OFFSET([2]掉落汇总!$C$2:$C$871,,MATCH($B74,[2]掉落汇总!$D$1:$M$1)),[2]掉落汇总!$A$2:$A$871,E$1,[2]掉落汇总!$C$2:$C$871,$Q$1)+SUMIFS(OFFSET([2]掉落汇总!$C$2:$C$871,,MATCH($B74,[2]掉落汇总!$D$1:$M$1)),[2]掉落汇总!$A$2:$A$871,E$1,[2]掉落汇总!$C$2:$C$871,$Q$2)/$Q$3)*宝箱投放计算!D74</f>
        <v>0.59991101417666282</v>
      </c>
      <c r="F74">
        <f ca="1">(SUMIFS(OFFSET([2]掉落汇总!$C$2:$C$871,,MATCH($B74,[2]掉落汇总!$D$1:$M$1)),[2]掉落汇总!$A$2:$A$871,F$1,[2]掉落汇总!$C$2:$C$871,$Q$1)+SUMIFS(OFFSET([2]掉落汇总!$C$2:$C$871,,MATCH($B74,[2]掉落汇总!$D$1:$M$1)),[2]掉落汇总!$A$2:$A$871,F$1,[2]掉落汇总!$C$2:$C$871,$Q$2)/$Q$3)*宝箱投放计算!E74</f>
        <v>0.69707401032702276</v>
      </c>
      <c r="G74">
        <f ca="1">(SUMIFS(OFFSET([2]掉落汇总!$C$2:$C$871,,MATCH($B74,[2]掉落汇总!$D$1:$M$1)),[2]掉落汇总!$A$2:$A$871,G$1,[2]掉落汇总!$C$2:$C$871,$Q$1)+SUMIFS(OFFSET([2]掉落汇总!$C$2:$C$871,,MATCH($B74,[2]掉落汇总!$D$1:$M$1)),[2]掉落汇总!$A$2:$A$871,G$1,[2]掉落汇总!$C$2:$C$871,$Q$2)/$Q$3)*宝箱投放计算!F74</f>
        <v>0</v>
      </c>
      <c r="H74">
        <f ca="1">(SUMIFS(OFFSET([2]掉落汇总!$C$2:$C$871,,MATCH($B74,[2]掉落汇总!$D$1:$M$1)),[2]掉落汇总!$A$2:$A$871,H$1,[2]掉落汇总!$C$2:$C$871,$Q$1)+SUMIFS(OFFSET([2]掉落汇总!$C$2:$C$871,,MATCH($B74,[2]掉落汇总!$D$1:$M$1)),[2]掉落汇总!$A$2:$A$871,H$1,[2]掉落汇总!$C$2:$C$871,$Q$2)/$Q$3)*宝箱投放计算!G74</f>
        <v>0</v>
      </c>
      <c r="I74">
        <f ca="1">(SUMIFS(OFFSET([2]掉落汇总!$C$2:$C$871,,MATCH($B74,[2]掉落汇总!$D$1:$M$1)),[2]掉落汇总!$A$2:$A$871,I$1,[2]掉落汇总!$C$2:$C$871,$Q$1)+SUMIFS(OFFSET([2]掉落汇总!$C$2:$C$871,,MATCH($B74,[2]掉落汇总!$D$1:$M$1)),[2]掉落汇总!$A$2:$A$871,I$1,[2]掉落汇总!$C$2:$C$871,$Q$2)/$Q$3)*宝箱投放计算!H74</f>
        <v>0.43663060278207105</v>
      </c>
      <c r="J74">
        <f ca="1">(SUMIFS(OFFSET([2]掉落汇总!$C$2:$C$871,,MATCH($B74,[2]掉落汇总!$D$1:$M$1)),[2]掉落汇总!$A$2:$A$871,J$1,[2]掉落汇总!$C$2:$C$871,$Q$1)+SUMIFS(OFFSET([2]掉落汇总!$C$2:$C$871,,MATCH($B74,[2]掉落汇总!$D$1:$M$1)),[2]掉落汇总!$A$2:$A$871,J$1,[2]掉落汇总!$C$2:$C$871,$Q$2)/$Q$3)*宝箱投放计算!I74</f>
        <v>1.1241176470588234</v>
      </c>
      <c r="K74">
        <f ca="1">(SUMIFS(OFFSET([2]掉落汇总!$C$2:$C$871,,MATCH($B74,[2]掉落汇总!$D$1:$M$1)),[2]掉落汇总!$A$2:$A$871,K$1,[2]掉落汇总!$C$2:$C$871,$Q$1)+SUMIFS(OFFSET([2]掉落汇总!$C$2:$C$871,,MATCH($B74,[2]掉落汇总!$D$1:$M$1)),[2]掉落汇总!$A$2:$A$871,K$1,[2]掉落汇总!$C$2:$C$871,$Q$2)/$Q$3)*宝箱投放计算!J74</f>
        <v>0</v>
      </c>
      <c r="L74">
        <f ca="1">(SUMIFS(OFFSET([2]掉落汇总!$C$2:$C$871,,MATCH($B74,[2]掉落汇总!$D$1:$M$1)),[2]掉落汇总!$A$2:$A$871,L$1,[2]掉落汇总!$C$2:$C$871,$Q$1)+SUMIFS(OFFSET([2]掉落汇总!$C$2:$C$871,,MATCH($B74,[2]掉落汇总!$D$1:$M$1)),[2]掉落汇总!$A$2:$A$871,L$1,[2]掉落汇总!$C$2:$C$871,$Q$2)/$Q$3)*宝箱投放计算!K74</f>
        <v>0.18921788368526599</v>
      </c>
      <c r="M74">
        <f ca="1">(SUMIFS(OFFSET([2]掉落汇总!$C$2:$C$871,,MATCH($B74,[2]掉落汇总!$D$1:$M$1)),[2]掉落汇总!$A$2:$A$871,M$1,[2]掉落汇总!$C$2:$C$871,$Q$1)+SUMIFS(OFFSET([2]掉落汇总!$C$2:$C$871,,MATCH($B74,[2]掉落汇总!$D$1:$M$1)),[2]掉落汇总!$A$2:$A$871,M$1,[2]掉落汇总!$C$2:$C$871,$Q$2)/$Q$3)*宝箱投放计算!L74</f>
        <v>0.1952586710265094</v>
      </c>
      <c r="N74">
        <f ca="1">(SUMIFS(OFFSET([2]掉落汇总!$C$2:$C$871,,MATCH($B74,[2]掉落汇总!$D$1:$M$1)),[2]掉落汇总!$A$2:$A$871,N$1,[2]掉落汇总!$C$2:$C$871,$Q$1)+SUMIFS(OFFSET([2]掉落汇总!$C$2:$C$871,,MATCH($B74,[2]掉落汇总!$D$1:$M$1)),[2]掉落汇总!$A$2:$A$871,N$1,[2]掉落汇总!$C$2:$C$871,$Q$2)/$Q$3)*宝箱投放计算!M74</f>
        <v>4.4258667322350648E-2</v>
      </c>
      <c r="O74">
        <f ca="1">(SUMIFS(OFFSET([2]掉落汇总!$C$2:$C$871,,MATCH($B74,[2]掉落汇总!$D$1:$M$1)),[2]掉落汇总!$A$2:$A$871,O$1,[2]掉落汇总!$C$2:$C$871,$Q$1)+SUMIFS(OFFSET([2]掉落汇总!$C$2:$C$871,,MATCH($B74,[2]掉落汇总!$D$1:$M$1)),[2]掉落汇总!$A$2:$A$871,O$1,[2]掉落汇总!$C$2:$C$871,$Q$2)/$Q$3)*宝箱投放计算!N74</f>
        <v>9.1281046504927091E-2</v>
      </c>
    </row>
    <row r="75" spans="1:15" x14ac:dyDescent="0.2">
      <c r="A75">
        <f>玩家成长时间线!A75</f>
        <v>74</v>
      </c>
      <c r="B75">
        <f>玩家成长时间线!B75</f>
        <v>9</v>
      </c>
      <c r="C75">
        <f ca="1">SUM($D$2:D75)</f>
        <v>103.12704446065888</v>
      </c>
      <c r="D75">
        <f t="shared" ca="1" si="1"/>
        <v>1.8194876616359776</v>
      </c>
      <c r="E75">
        <f ca="1">(SUMIFS(OFFSET([2]掉落汇总!$C$2:$C$871,,MATCH($B75,[2]掉落汇总!$D$1:$M$1)),[2]掉落汇总!$A$2:$A$871,E$1,[2]掉落汇总!$C$2:$C$871,$Q$1)+SUMIFS(OFFSET([2]掉落汇总!$C$2:$C$871,,MATCH($B75,[2]掉落汇总!$D$1:$M$1)),[2]掉落汇总!$A$2:$A$871,E$1,[2]掉落汇总!$C$2:$C$871,$Q$2)/$Q$3)*宝箱投放计算!D75</f>
        <v>0.60239738276990162</v>
      </c>
      <c r="F75">
        <f ca="1">(SUMIFS(OFFSET([2]掉落汇总!$C$2:$C$871,,MATCH($B75,[2]掉落汇总!$D$1:$M$1)),[2]掉落汇总!$A$2:$A$871,F$1,[2]掉落汇总!$C$2:$C$871,$Q$1)+SUMIFS(OFFSET([2]掉落汇总!$C$2:$C$871,,MATCH($B75,[2]掉落汇总!$D$1:$M$1)),[2]掉落汇总!$A$2:$A$871,F$1,[2]掉落汇总!$C$2:$C$871,$Q$2)/$Q$3)*宝箱投放计算!E75</f>
        <v>0.69707401032702276</v>
      </c>
      <c r="G75">
        <f ca="1">(SUMIFS(OFFSET([2]掉落汇总!$C$2:$C$871,,MATCH($B75,[2]掉落汇总!$D$1:$M$1)),[2]掉落汇总!$A$2:$A$871,G$1,[2]掉落汇总!$C$2:$C$871,$Q$1)+SUMIFS(OFFSET([2]掉落汇总!$C$2:$C$871,,MATCH($B75,[2]掉落汇总!$D$1:$M$1)),[2]掉落汇总!$A$2:$A$871,G$1,[2]掉落汇总!$C$2:$C$871,$Q$2)/$Q$3)*宝箱投放计算!F75</f>
        <v>0</v>
      </c>
      <c r="H75">
        <f ca="1">(SUMIFS(OFFSET([2]掉落汇总!$C$2:$C$871,,MATCH($B75,[2]掉落汇总!$D$1:$M$1)),[2]掉落汇总!$A$2:$A$871,H$1,[2]掉落汇总!$C$2:$C$871,$Q$1)+SUMIFS(OFFSET([2]掉落汇总!$C$2:$C$871,,MATCH($B75,[2]掉落汇总!$D$1:$M$1)),[2]掉落汇总!$A$2:$A$871,H$1,[2]掉落汇总!$C$2:$C$871,$Q$2)/$Q$3)*宝箱投放计算!G75</f>
        <v>0</v>
      </c>
      <c r="I75">
        <f ca="1">(SUMIFS(OFFSET([2]掉落汇总!$C$2:$C$871,,MATCH($B75,[2]掉落汇总!$D$1:$M$1)),[2]掉落汇总!$A$2:$A$871,I$1,[2]掉落汇总!$C$2:$C$871,$Q$1)+SUMIFS(OFFSET([2]掉落汇总!$C$2:$C$871,,MATCH($B75,[2]掉落汇总!$D$1:$M$1)),[2]掉落汇总!$A$2:$A$871,I$1,[2]掉落汇总!$C$2:$C$871,$Q$2)/$Q$3)*宝箱投放计算!H75</f>
        <v>0</v>
      </c>
      <c r="J75">
        <f ca="1">(SUMIFS(OFFSET([2]掉落汇总!$C$2:$C$871,,MATCH($B75,[2]掉落汇总!$D$1:$M$1)),[2]掉落汇总!$A$2:$A$871,J$1,[2]掉落汇总!$C$2:$C$871,$Q$1)+SUMIFS(OFFSET([2]掉落汇总!$C$2:$C$871,,MATCH($B75,[2]掉落汇总!$D$1:$M$1)),[2]掉落汇总!$A$2:$A$871,J$1,[2]掉落汇总!$C$2:$C$871,$Q$2)/$Q$3)*宝箱投放计算!I75</f>
        <v>0</v>
      </c>
      <c r="K75">
        <f ca="1">(SUMIFS(OFFSET([2]掉落汇总!$C$2:$C$871,,MATCH($B75,[2]掉落汇总!$D$1:$M$1)),[2]掉落汇总!$A$2:$A$871,K$1,[2]掉落汇总!$C$2:$C$871,$Q$1)+SUMIFS(OFFSET([2]掉落汇总!$C$2:$C$871,,MATCH($B75,[2]掉落汇总!$D$1:$M$1)),[2]掉落汇总!$A$2:$A$871,K$1,[2]掉落汇总!$C$2:$C$871,$Q$2)/$Q$3)*宝箱投放计算!J75</f>
        <v>0</v>
      </c>
      <c r="L75">
        <f ca="1">(SUMIFS(OFFSET([2]掉落汇总!$C$2:$C$871,,MATCH($B75,[2]掉落汇总!$D$1:$M$1)),[2]掉落汇总!$A$2:$A$871,L$1,[2]掉落汇总!$C$2:$C$871,$Q$1)+SUMIFS(OFFSET([2]掉落汇总!$C$2:$C$871,,MATCH($B75,[2]掉落汇总!$D$1:$M$1)),[2]掉落汇总!$A$2:$A$871,L$1,[2]掉落汇总!$C$2:$C$871,$Q$2)/$Q$3)*宝箱投放计算!K75</f>
        <v>0.18921788368526599</v>
      </c>
      <c r="M75">
        <f ca="1">(SUMIFS(OFFSET([2]掉落汇总!$C$2:$C$871,,MATCH($B75,[2]掉落汇总!$D$1:$M$1)),[2]掉落汇总!$A$2:$A$871,M$1,[2]掉落汇总!$C$2:$C$871,$Q$1)+SUMIFS(OFFSET([2]掉落汇总!$C$2:$C$871,,MATCH($B75,[2]掉落汇总!$D$1:$M$1)),[2]掉落汇总!$A$2:$A$871,M$1,[2]掉落汇总!$C$2:$C$871,$Q$2)/$Q$3)*宝箱投放计算!L75</f>
        <v>0.1952586710265094</v>
      </c>
      <c r="N75">
        <f ca="1">(SUMIFS(OFFSET([2]掉落汇总!$C$2:$C$871,,MATCH($B75,[2]掉落汇总!$D$1:$M$1)),[2]掉落汇总!$A$2:$A$871,N$1,[2]掉落汇总!$C$2:$C$871,$Q$1)+SUMIFS(OFFSET([2]掉落汇总!$C$2:$C$871,,MATCH($B75,[2]掉落汇总!$D$1:$M$1)),[2]掉落汇总!$A$2:$A$871,N$1,[2]掉落汇总!$C$2:$C$871,$Q$2)/$Q$3)*宝箱投放计算!M75</f>
        <v>4.4258667322350648E-2</v>
      </c>
      <c r="O75">
        <f ca="1">(SUMIFS(OFFSET([2]掉落汇总!$C$2:$C$871,,MATCH($B75,[2]掉落汇总!$D$1:$M$1)),[2]掉落汇总!$A$2:$A$871,O$1,[2]掉落汇总!$C$2:$C$871,$Q$1)+SUMIFS(OFFSET([2]掉落汇总!$C$2:$C$871,,MATCH($B75,[2]掉落汇总!$D$1:$M$1)),[2]掉落汇总!$A$2:$A$871,O$1,[2]掉落汇总!$C$2:$C$871,$Q$2)/$Q$3)*宝箱投放计算!N75</f>
        <v>9.1281046504927091E-2</v>
      </c>
    </row>
    <row r="76" spans="1:15" x14ac:dyDescent="0.2">
      <c r="A76">
        <f>玩家成长时间线!A76</f>
        <v>75</v>
      </c>
      <c r="B76">
        <f>玩家成长时间线!B76</f>
        <v>9</v>
      </c>
      <c r="C76">
        <f ca="1">SUM($D$2:D76)</f>
        <v>104.99874586275287</v>
      </c>
      <c r="D76">
        <f t="shared" ca="1" si="1"/>
        <v>1.8717014020939928</v>
      </c>
      <c r="E76">
        <f ca="1">(SUMIFS(OFFSET([2]掉落汇总!$C$2:$C$871,,MATCH($B76,[2]掉落汇总!$D$1:$M$1)),[2]掉落汇总!$A$2:$A$871,E$1,[2]掉落汇总!$C$2:$C$871,$Q$1)+SUMIFS(OFFSET([2]掉落汇总!$C$2:$C$871,,MATCH($B76,[2]掉落汇总!$D$1:$M$1)),[2]掉落汇总!$A$2:$A$871,E$1,[2]掉落汇总!$C$2:$C$871,$Q$2)/$Q$3)*宝箱投放计算!D76</f>
        <v>0.65461112322791681</v>
      </c>
      <c r="F76">
        <f ca="1">(SUMIFS(OFFSET([2]掉落汇总!$C$2:$C$871,,MATCH($B76,[2]掉落汇总!$D$1:$M$1)),[2]掉落汇总!$A$2:$A$871,F$1,[2]掉落汇总!$C$2:$C$871,$Q$1)+SUMIFS(OFFSET([2]掉落汇总!$C$2:$C$871,,MATCH($B76,[2]掉落汇总!$D$1:$M$1)),[2]掉落汇总!$A$2:$A$871,F$1,[2]掉落汇总!$C$2:$C$871,$Q$2)/$Q$3)*宝箱投放计算!E76</f>
        <v>0.69707401032702276</v>
      </c>
      <c r="G76">
        <f ca="1">(SUMIFS(OFFSET([2]掉落汇总!$C$2:$C$871,,MATCH($B76,[2]掉落汇总!$D$1:$M$1)),[2]掉落汇总!$A$2:$A$871,G$1,[2]掉落汇总!$C$2:$C$871,$Q$1)+SUMIFS(OFFSET([2]掉落汇总!$C$2:$C$871,,MATCH($B76,[2]掉落汇总!$D$1:$M$1)),[2]掉落汇总!$A$2:$A$871,G$1,[2]掉落汇总!$C$2:$C$871,$Q$2)/$Q$3)*宝箱投放计算!F76</f>
        <v>0</v>
      </c>
      <c r="H76">
        <f ca="1">(SUMIFS(OFFSET([2]掉落汇总!$C$2:$C$871,,MATCH($B76,[2]掉落汇总!$D$1:$M$1)),[2]掉落汇总!$A$2:$A$871,H$1,[2]掉落汇总!$C$2:$C$871,$Q$1)+SUMIFS(OFFSET([2]掉落汇总!$C$2:$C$871,,MATCH($B76,[2]掉落汇总!$D$1:$M$1)),[2]掉落汇总!$A$2:$A$871,H$1,[2]掉落汇总!$C$2:$C$871,$Q$2)/$Q$3)*宝箱投放计算!G76</f>
        <v>0</v>
      </c>
      <c r="I76">
        <f ca="1">(SUMIFS(OFFSET([2]掉落汇总!$C$2:$C$871,,MATCH($B76,[2]掉落汇总!$D$1:$M$1)),[2]掉落汇总!$A$2:$A$871,I$1,[2]掉落汇总!$C$2:$C$871,$Q$1)+SUMIFS(OFFSET([2]掉落汇总!$C$2:$C$871,,MATCH($B76,[2]掉落汇总!$D$1:$M$1)),[2]掉落汇总!$A$2:$A$871,I$1,[2]掉落汇总!$C$2:$C$871,$Q$2)/$Q$3)*宝箱投放计算!H76</f>
        <v>0</v>
      </c>
      <c r="J76">
        <f ca="1">(SUMIFS(OFFSET([2]掉落汇总!$C$2:$C$871,,MATCH($B76,[2]掉落汇总!$D$1:$M$1)),[2]掉落汇总!$A$2:$A$871,J$1,[2]掉落汇总!$C$2:$C$871,$Q$1)+SUMIFS(OFFSET([2]掉落汇总!$C$2:$C$871,,MATCH($B76,[2]掉落汇总!$D$1:$M$1)),[2]掉落汇总!$A$2:$A$871,J$1,[2]掉落汇总!$C$2:$C$871,$Q$2)/$Q$3)*宝箱投放计算!I76</f>
        <v>0</v>
      </c>
      <c r="K76">
        <f ca="1">(SUMIFS(OFFSET([2]掉落汇总!$C$2:$C$871,,MATCH($B76,[2]掉落汇总!$D$1:$M$1)),[2]掉落汇总!$A$2:$A$871,K$1,[2]掉落汇总!$C$2:$C$871,$Q$1)+SUMIFS(OFFSET([2]掉落汇总!$C$2:$C$871,,MATCH($B76,[2]掉落汇总!$D$1:$M$1)),[2]掉落汇总!$A$2:$A$871,K$1,[2]掉落汇总!$C$2:$C$871,$Q$2)/$Q$3)*宝箱投放计算!J76</f>
        <v>0</v>
      </c>
      <c r="L76">
        <f ca="1">(SUMIFS(OFFSET([2]掉落汇总!$C$2:$C$871,,MATCH($B76,[2]掉落汇总!$D$1:$M$1)),[2]掉落汇总!$A$2:$A$871,L$1,[2]掉落汇总!$C$2:$C$871,$Q$1)+SUMIFS(OFFSET([2]掉落汇总!$C$2:$C$871,,MATCH($B76,[2]掉落汇总!$D$1:$M$1)),[2]掉落汇总!$A$2:$A$871,L$1,[2]掉落汇总!$C$2:$C$871,$Q$2)/$Q$3)*宝箱投放计算!K76</f>
        <v>0.18921788368526599</v>
      </c>
      <c r="M76">
        <f ca="1">(SUMIFS(OFFSET([2]掉落汇总!$C$2:$C$871,,MATCH($B76,[2]掉落汇总!$D$1:$M$1)),[2]掉落汇总!$A$2:$A$871,M$1,[2]掉落汇总!$C$2:$C$871,$Q$1)+SUMIFS(OFFSET([2]掉落汇总!$C$2:$C$871,,MATCH($B76,[2]掉落汇总!$D$1:$M$1)),[2]掉落汇总!$A$2:$A$871,M$1,[2]掉落汇总!$C$2:$C$871,$Q$2)/$Q$3)*宝箱投放计算!L76</f>
        <v>0.1952586710265094</v>
      </c>
      <c r="N76">
        <f ca="1">(SUMIFS(OFFSET([2]掉落汇总!$C$2:$C$871,,MATCH($B76,[2]掉落汇总!$D$1:$M$1)),[2]掉落汇总!$A$2:$A$871,N$1,[2]掉落汇总!$C$2:$C$871,$Q$1)+SUMIFS(OFFSET([2]掉落汇总!$C$2:$C$871,,MATCH($B76,[2]掉落汇总!$D$1:$M$1)),[2]掉落汇总!$A$2:$A$871,N$1,[2]掉落汇总!$C$2:$C$871,$Q$2)/$Q$3)*宝箱投放计算!M76</f>
        <v>4.4258667322350648E-2</v>
      </c>
      <c r="O76">
        <f ca="1">(SUMIFS(OFFSET([2]掉落汇总!$C$2:$C$871,,MATCH($B76,[2]掉落汇总!$D$1:$M$1)),[2]掉落汇总!$A$2:$A$871,O$1,[2]掉落汇总!$C$2:$C$871,$Q$1)+SUMIFS(OFFSET([2]掉落汇总!$C$2:$C$871,,MATCH($B76,[2]掉落汇总!$D$1:$M$1)),[2]掉落汇总!$A$2:$A$871,O$1,[2]掉落汇总!$C$2:$C$871,$Q$2)/$Q$3)*宝箱投放计算!N76</f>
        <v>9.1281046504927091E-2</v>
      </c>
    </row>
    <row r="77" spans="1:15" x14ac:dyDescent="0.2">
      <c r="A77">
        <f>玩家成长时间线!A77</f>
        <v>76</v>
      </c>
      <c r="B77">
        <f>玩家成长时间线!B77</f>
        <v>10</v>
      </c>
      <c r="C77">
        <f ca="1">SUM($D$2:D77)</f>
        <v>107.92464703843186</v>
      </c>
      <c r="D77">
        <f t="shared" ca="1" si="1"/>
        <v>2.925901175678991</v>
      </c>
      <c r="E77">
        <f ca="1">(SUMIFS(OFFSET([2]掉落汇总!$C$2:$C$871,,MATCH($B77,[2]掉落汇总!$D$1:$M$1)),[2]掉落汇总!$A$2:$A$871,E$1,[2]掉落汇总!$C$2:$C$871,$Q$1)+SUMIFS(OFFSET([2]掉落汇总!$C$2:$C$871,,MATCH($B77,[2]掉落汇总!$D$1:$M$1)),[2]掉落汇总!$A$2:$A$871,E$1,[2]掉落汇总!$C$2:$C$871,$Q$2)/$Q$3)*宝箱投放计算!D77</f>
        <v>0.59110362966859553</v>
      </c>
      <c r="F77">
        <f ca="1">(SUMIFS(OFFSET([2]掉落汇总!$C$2:$C$871,,MATCH($B77,[2]掉落汇总!$D$1:$M$1)),[2]掉落汇总!$A$2:$A$871,F$1,[2]掉落汇总!$C$2:$C$871,$Q$1)+SUMIFS(OFFSET([2]掉落汇总!$C$2:$C$871,,MATCH($B77,[2]掉落汇总!$D$1:$M$1)),[2]掉落汇总!$A$2:$A$871,F$1,[2]掉落汇总!$C$2:$C$871,$Q$2)/$Q$3)*宝箱投放计算!E77</f>
        <v>0.69707401032702276</v>
      </c>
      <c r="G77">
        <f ca="1">(SUMIFS(OFFSET([2]掉落汇总!$C$2:$C$871,,MATCH($B77,[2]掉落汇总!$D$1:$M$1)),[2]掉落汇总!$A$2:$A$871,G$1,[2]掉落汇总!$C$2:$C$871,$Q$1)+SUMIFS(OFFSET([2]掉落汇总!$C$2:$C$871,,MATCH($B77,[2]掉落汇总!$D$1:$M$1)),[2]掉落汇总!$A$2:$A$871,G$1,[2]掉落汇总!$C$2:$C$871,$Q$2)/$Q$3)*宝箱投放计算!F77</f>
        <v>0</v>
      </c>
      <c r="H77">
        <f ca="1">(SUMIFS(OFFSET([2]掉落汇总!$C$2:$C$871,,MATCH($B77,[2]掉落汇总!$D$1:$M$1)),[2]掉落汇总!$A$2:$A$871,H$1,[2]掉落汇总!$C$2:$C$871,$Q$1)+SUMIFS(OFFSET([2]掉落汇总!$C$2:$C$871,,MATCH($B77,[2]掉落汇总!$D$1:$M$1)),[2]掉落汇总!$A$2:$A$871,H$1,[2]掉落汇总!$C$2:$C$871,$Q$2)/$Q$3)*宝箱投放计算!G77</f>
        <v>0</v>
      </c>
      <c r="I77">
        <f ca="1">(SUMIFS(OFFSET([2]掉落汇总!$C$2:$C$871,,MATCH($B77,[2]掉落汇总!$D$1:$M$1)),[2]掉落汇总!$A$2:$A$871,I$1,[2]掉落汇总!$C$2:$C$871,$Q$1)+SUMIFS(OFFSET([2]掉落汇总!$C$2:$C$871,,MATCH($B77,[2]掉落汇总!$D$1:$M$1)),[2]掉落汇总!$A$2:$A$871,I$1,[2]掉落汇总!$C$2:$C$871,$Q$2)/$Q$3)*宝箱投放计算!H77</f>
        <v>0</v>
      </c>
      <c r="J77">
        <f ca="1">(SUMIFS(OFFSET([2]掉落汇总!$C$2:$C$871,,MATCH($B77,[2]掉落汇总!$D$1:$M$1)),[2]掉落汇总!$A$2:$A$871,J$1,[2]掉落汇总!$C$2:$C$871,$Q$1)+SUMIFS(OFFSET([2]掉落汇总!$C$2:$C$871,,MATCH($B77,[2]掉落汇总!$D$1:$M$1)),[2]掉落汇总!$A$2:$A$871,J$1,[2]掉落汇总!$C$2:$C$871,$Q$2)/$Q$3)*宝箱投放计算!I77</f>
        <v>1.1177072671443191</v>
      </c>
      <c r="K77">
        <f ca="1">(SUMIFS(OFFSET([2]掉落汇总!$C$2:$C$871,,MATCH($B77,[2]掉落汇总!$D$1:$M$1)),[2]掉落汇总!$A$2:$A$871,K$1,[2]掉落汇总!$C$2:$C$871,$Q$1)+SUMIFS(OFFSET([2]掉落汇总!$C$2:$C$871,,MATCH($B77,[2]掉落汇总!$D$1:$M$1)),[2]掉落汇总!$A$2:$A$871,K$1,[2]掉落汇总!$C$2:$C$871,$Q$2)/$Q$3)*宝箱投放计算!J77</f>
        <v>0</v>
      </c>
      <c r="L77">
        <f ca="1">(SUMIFS(OFFSET([2]掉落汇总!$C$2:$C$871,,MATCH($B77,[2]掉落汇总!$D$1:$M$1)),[2]掉落汇总!$A$2:$A$871,L$1,[2]掉落汇总!$C$2:$C$871,$Q$1)+SUMIFS(OFFSET([2]掉落汇总!$C$2:$C$871,,MATCH($B77,[2]掉落汇总!$D$1:$M$1)),[2]掉落汇总!$A$2:$A$871,L$1,[2]掉落汇总!$C$2:$C$871,$Q$2)/$Q$3)*宝箱投放计算!K77</f>
        <v>0.18921788368526599</v>
      </c>
      <c r="M77">
        <f ca="1">(SUMIFS(OFFSET([2]掉落汇总!$C$2:$C$871,,MATCH($B77,[2]掉落汇总!$D$1:$M$1)),[2]掉落汇总!$A$2:$A$871,M$1,[2]掉落汇总!$C$2:$C$871,$Q$1)+SUMIFS(OFFSET([2]掉落汇总!$C$2:$C$871,,MATCH($B77,[2]掉落汇总!$D$1:$M$1)),[2]掉落汇总!$A$2:$A$871,M$1,[2]掉落汇总!$C$2:$C$871,$Q$2)/$Q$3)*宝箱投放计算!L77</f>
        <v>0.1952586710265094</v>
      </c>
      <c r="N77">
        <f ca="1">(SUMIFS(OFFSET([2]掉落汇总!$C$2:$C$871,,MATCH($B77,[2]掉落汇总!$D$1:$M$1)),[2]掉落汇总!$A$2:$A$871,N$1,[2]掉落汇总!$C$2:$C$871,$Q$1)+SUMIFS(OFFSET([2]掉落汇总!$C$2:$C$871,,MATCH($B77,[2]掉落汇总!$D$1:$M$1)),[2]掉落汇总!$A$2:$A$871,N$1,[2]掉落汇总!$C$2:$C$871,$Q$2)/$Q$3)*宝箱投放计算!M77</f>
        <v>4.4258667322350648E-2</v>
      </c>
      <c r="O77">
        <f ca="1">(SUMIFS(OFFSET([2]掉落汇总!$C$2:$C$871,,MATCH($B77,[2]掉落汇总!$D$1:$M$1)),[2]掉落汇总!$A$2:$A$871,O$1,[2]掉落汇总!$C$2:$C$871,$Q$1)+SUMIFS(OFFSET([2]掉落汇总!$C$2:$C$871,,MATCH($B77,[2]掉落汇总!$D$1:$M$1)),[2]掉落汇总!$A$2:$A$871,O$1,[2]掉落汇总!$C$2:$C$871,$Q$2)/$Q$3)*宝箱投放计算!N77</f>
        <v>9.1281046504927091E-2</v>
      </c>
    </row>
    <row r="78" spans="1:15" x14ac:dyDescent="0.2">
      <c r="A78">
        <f>玩家成长时间线!A78</f>
        <v>77</v>
      </c>
      <c r="B78">
        <f>玩家成长时间线!B78</f>
        <v>10</v>
      </c>
      <c r="C78">
        <f ca="1">SUM($D$2:D78)</f>
        <v>109.73526072603018</v>
      </c>
      <c r="D78">
        <f t="shared" ca="1" si="1"/>
        <v>1.8106136875983223</v>
      </c>
      <c r="E78">
        <f ca="1">(SUMIFS(OFFSET([2]掉落汇总!$C$2:$C$871,,MATCH($B78,[2]掉落汇总!$D$1:$M$1)),[2]掉落汇总!$A$2:$A$871,E$1,[2]掉落汇总!$C$2:$C$871,$Q$1)+SUMIFS(OFFSET([2]掉落汇总!$C$2:$C$871,,MATCH($B78,[2]掉落汇总!$D$1:$M$1)),[2]掉落汇总!$A$2:$A$871,E$1,[2]掉落汇总!$C$2:$C$871,$Q$2)/$Q$3)*宝箱投放计算!D78</f>
        <v>0.59352340873224629</v>
      </c>
      <c r="F78">
        <f ca="1">(SUMIFS(OFFSET([2]掉落汇总!$C$2:$C$871,,MATCH($B78,[2]掉落汇总!$D$1:$M$1)),[2]掉落汇总!$A$2:$A$871,F$1,[2]掉落汇总!$C$2:$C$871,$Q$1)+SUMIFS(OFFSET([2]掉落汇总!$C$2:$C$871,,MATCH($B78,[2]掉落汇总!$D$1:$M$1)),[2]掉落汇总!$A$2:$A$871,F$1,[2]掉落汇总!$C$2:$C$871,$Q$2)/$Q$3)*宝箱投放计算!E78</f>
        <v>0.69707401032702276</v>
      </c>
      <c r="G78">
        <f ca="1">(SUMIFS(OFFSET([2]掉落汇总!$C$2:$C$871,,MATCH($B78,[2]掉落汇总!$D$1:$M$1)),[2]掉落汇总!$A$2:$A$871,G$1,[2]掉落汇总!$C$2:$C$871,$Q$1)+SUMIFS(OFFSET([2]掉落汇总!$C$2:$C$871,,MATCH($B78,[2]掉落汇总!$D$1:$M$1)),[2]掉落汇总!$A$2:$A$871,G$1,[2]掉落汇总!$C$2:$C$871,$Q$2)/$Q$3)*宝箱投放计算!F78</f>
        <v>0</v>
      </c>
      <c r="H78">
        <f ca="1">(SUMIFS(OFFSET([2]掉落汇总!$C$2:$C$871,,MATCH($B78,[2]掉落汇总!$D$1:$M$1)),[2]掉落汇总!$A$2:$A$871,H$1,[2]掉落汇总!$C$2:$C$871,$Q$1)+SUMIFS(OFFSET([2]掉落汇总!$C$2:$C$871,,MATCH($B78,[2]掉落汇总!$D$1:$M$1)),[2]掉落汇总!$A$2:$A$871,H$1,[2]掉落汇总!$C$2:$C$871,$Q$2)/$Q$3)*宝箱投放计算!G78</f>
        <v>0</v>
      </c>
      <c r="I78">
        <f ca="1">(SUMIFS(OFFSET([2]掉落汇总!$C$2:$C$871,,MATCH($B78,[2]掉落汇总!$D$1:$M$1)),[2]掉落汇总!$A$2:$A$871,I$1,[2]掉落汇总!$C$2:$C$871,$Q$1)+SUMIFS(OFFSET([2]掉落汇总!$C$2:$C$871,,MATCH($B78,[2]掉落汇总!$D$1:$M$1)),[2]掉落汇总!$A$2:$A$871,I$1,[2]掉落汇总!$C$2:$C$871,$Q$2)/$Q$3)*宝箱投放计算!H78</f>
        <v>0</v>
      </c>
      <c r="J78">
        <f ca="1">(SUMIFS(OFFSET([2]掉落汇总!$C$2:$C$871,,MATCH($B78,[2]掉落汇总!$D$1:$M$1)),[2]掉落汇总!$A$2:$A$871,J$1,[2]掉落汇总!$C$2:$C$871,$Q$1)+SUMIFS(OFFSET([2]掉落汇总!$C$2:$C$871,,MATCH($B78,[2]掉落汇总!$D$1:$M$1)),[2]掉落汇总!$A$2:$A$871,J$1,[2]掉落汇总!$C$2:$C$871,$Q$2)/$Q$3)*宝箱投放计算!I78</f>
        <v>0</v>
      </c>
      <c r="K78">
        <f ca="1">(SUMIFS(OFFSET([2]掉落汇总!$C$2:$C$871,,MATCH($B78,[2]掉落汇总!$D$1:$M$1)),[2]掉落汇总!$A$2:$A$871,K$1,[2]掉落汇总!$C$2:$C$871,$Q$1)+SUMIFS(OFFSET([2]掉落汇总!$C$2:$C$871,,MATCH($B78,[2]掉落汇总!$D$1:$M$1)),[2]掉落汇总!$A$2:$A$871,K$1,[2]掉落汇总!$C$2:$C$871,$Q$2)/$Q$3)*宝箱投放计算!J78</f>
        <v>0</v>
      </c>
      <c r="L78">
        <f ca="1">(SUMIFS(OFFSET([2]掉落汇总!$C$2:$C$871,,MATCH($B78,[2]掉落汇总!$D$1:$M$1)),[2]掉落汇总!$A$2:$A$871,L$1,[2]掉落汇总!$C$2:$C$871,$Q$1)+SUMIFS(OFFSET([2]掉落汇总!$C$2:$C$871,,MATCH($B78,[2]掉落汇总!$D$1:$M$1)),[2]掉落汇总!$A$2:$A$871,L$1,[2]掉落汇总!$C$2:$C$871,$Q$2)/$Q$3)*宝箱投放计算!K78</f>
        <v>0.18921788368526599</v>
      </c>
      <c r="M78">
        <f ca="1">(SUMIFS(OFFSET([2]掉落汇总!$C$2:$C$871,,MATCH($B78,[2]掉落汇总!$D$1:$M$1)),[2]掉落汇总!$A$2:$A$871,M$1,[2]掉落汇总!$C$2:$C$871,$Q$1)+SUMIFS(OFFSET([2]掉落汇总!$C$2:$C$871,,MATCH($B78,[2]掉落汇总!$D$1:$M$1)),[2]掉落汇总!$A$2:$A$871,M$1,[2]掉落汇总!$C$2:$C$871,$Q$2)/$Q$3)*宝箱投放计算!L78</f>
        <v>0.1952586710265094</v>
      </c>
      <c r="N78">
        <f ca="1">(SUMIFS(OFFSET([2]掉落汇总!$C$2:$C$871,,MATCH($B78,[2]掉落汇总!$D$1:$M$1)),[2]掉落汇总!$A$2:$A$871,N$1,[2]掉落汇总!$C$2:$C$871,$Q$1)+SUMIFS(OFFSET([2]掉落汇总!$C$2:$C$871,,MATCH($B78,[2]掉落汇总!$D$1:$M$1)),[2]掉落汇总!$A$2:$A$871,N$1,[2]掉落汇总!$C$2:$C$871,$Q$2)/$Q$3)*宝箱投放计算!M78</f>
        <v>4.4258667322350648E-2</v>
      </c>
      <c r="O78">
        <f ca="1">(SUMIFS(OFFSET([2]掉落汇总!$C$2:$C$871,,MATCH($B78,[2]掉落汇总!$D$1:$M$1)),[2]掉落汇总!$A$2:$A$871,O$1,[2]掉落汇总!$C$2:$C$871,$Q$1)+SUMIFS(OFFSET([2]掉落汇总!$C$2:$C$871,,MATCH($B78,[2]掉落汇总!$D$1:$M$1)),[2]掉落汇总!$A$2:$A$871,O$1,[2]掉落汇总!$C$2:$C$871,$Q$2)/$Q$3)*宝箱投放计算!N78</f>
        <v>9.1281046504927091E-2</v>
      </c>
    </row>
    <row r="79" spans="1:15" x14ac:dyDescent="0.2">
      <c r="A79">
        <f>玩家成长时间线!A79</f>
        <v>78</v>
      </c>
      <c r="B79">
        <f>玩家成长时间线!B79</f>
        <v>10</v>
      </c>
      <c r="C79">
        <f ca="1">SUM($D$2:D79)</f>
        <v>111.54829419269215</v>
      </c>
      <c r="D79">
        <f t="shared" ca="1" si="1"/>
        <v>1.813033466661973</v>
      </c>
      <c r="E79">
        <f ca="1">(SUMIFS(OFFSET([2]掉落汇总!$C$2:$C$871,,MATCH($B79,[2]掉落汇总!$D$1:$M$1)),[2]掉落汇总!$A$2:$A$871,E$1,[2]掉落汇总!$C$2:$C$871,$Q$1)+SUMIFS(OFFSET([2]掉落汇总!$C$2:$C$871,,MATCH($B79,[2]掉落汇总!$D$1:$M$1)),[2]掉落汇总!$A$2:$A$871,E$1,[2]掉落汇总!$C$2:$C$871,$Q$2)/$Q$3)*宝箱投放计算!D79</f>
        <v>0.59594318779589706</v>
      </c>
      <c r="F79">
        <f ca="1">(SUMIFS(OFFSET([2]掉落汇总!$C$2:$C$871,,MATCH($B79,[2]掉落汇总!$D$1:$M$1)),[2]掉落汇总!$A$2:$A$871,F$1,[2]掉落汇总!$C$2:$C$871,$Q$1)+SUMIFS(OFFSET([2]掉落汇总!$C$2:$C$871,,MATCH($B79,[2]掉落汇总!$D$1:$M$1)),[2]掉落汇总!$A$2:$A$871,F$1,[2]掉落汇总!$C$2:$C$871,$Q$2)/$Q$3)*宝箱投放计算!E79</f>
        <v>0.69707401032702276</v>
      </c>
      <c r="G79">
        <f ca="1">(SUMIFS(OFFSET([2]掉落汇总!$C$2:$C$871,,MATCH($B79,[2]掉落汇总!$D$1:$M$1)),[2]掉落汇总!$A$2:$A$871,G$1,[2]掉落汇总!$C$2:$C$871,$Q$1)+SUMIFS(OFFSET([2]掉落汇总!$C$2:$C$871,,MATCH($B79,[2]掉落汇总!$D$1:$M$1)),[2]掉落汇总!$A$2:$A$871,G$1,[2]掉落汇总!$C$2:$C$871,$Q$2)/$Q$3)*宝箱投放计算!F79</f>
        <v>0</v>
      </c>
      <c r="H79">
        <f ca="1">(SUMIFS(OFFSET([2]掉落汇总!$C$2:$C$871,,MATCH($B79,[2]掉落汇总!$D$1:$M$1)),[2]掉落汇总!$A$2:$A$871,H$1,[2]掉落汇总!$C$2:$C$871,$Q$1)+SUMIFS(OFFSET([2]掉落汇总!$C$2:$C$871,,MATCH($B79,[2]掉落汇总!$D$1:$M$1)),[2]掉落汇总!$A$2:$A$871,H$1,[2]掉落汇总!$C$2:$C$871,$Q$2)/$Q$3)*宝箱投放计算!G79</f>
        <v>0</v>
      </c>
      <c r="I79">
        <f ca="1">(SUMIFS(OFFSET([2]掉落汇总!$C$2:$C$871,,MATCH($B79,[2]掉落汇总!$D$1:$M$1)),[2]掉落汇总!$A$2:$A$871,I$1,[2]掉落汇总!$C$2:$C$871,$Q$1)+SUMIFS(OFFSET([2]掉落汇总!$C$2:$C$871,,MATCH($B79,[2]掉落汇总!$D$1:$M$1)),[2]掉落汇总!$A$2:$A$871,I$1,[2]掉落汇总!$C$2:$C$871,$Q$2)/$Q$3)*宝箱投放计算!H79</f>
        <v>0</v>
      </c>
      <c r="J79">
        <f ca="1">(SUMIFS(OFFSET([2]掉落汇总!$C$2:$C$871,,MATCH($B79,[2]掉落汇总!$D$1:$M$1)),[2]掉落汇总!$A$2:$A$871,J$1,[2]掉落汇总!$C$2:$C$871,$Q$1)+SUMIFS(OFFSET([2]掉落汇总!$C$2:$C$871,,MATCH($B79,[2]掉落汇总!$D$1:$M$1)),[2]掉落汇总!$A$2:$A$871,J$1,[2]掉落汇总!$C$2:$C$871,$Q$2)/$Q$3)*宝箱投放计算!I79</f>
        <v>0</v>
      </c>
      <c r="K79">
        <f ca="1">(SUMIFS(OFFSET([2]掉落汇总!$C$2:$C$871,,MATCH($B79,[2]掉落汇总!$D$1:$M$1)),[2]掉落汇总!$A$2:$A$871,K$1,[2]掉落汇总!$C$2:$C$871,$Q$1)+SUMIFS(OFFSET([2]掉落汇总!$C$2:$C$871,,MATCH($B79,[2]掉落汇总!$D$1:$M$1)),[2]掉落汇总!$A$2:$A$871,K$1,[2]掉落汇总!$C$2:$C$871,$Q$2)/$Q$3)*宝箱投放计算!J79</f>
        <v>0</v>
      </c>
      <c r="L79">
        <f ca="1">(SUMIFS(OFFSET([2]掉落汇总!$C$2:$C$871,,MATCH($B79,[2]掉落汇总!$D$1:$M$1)),[2]掉落汇总!$A$2:$A$871,L$1,[2]掉落汇总!$C$2:$C$871,$Q$1)+SUMIFS(OFFSET([2]掉落汇总!$C$2:$C$871,,MATCH($B79,[2]掉落汇总!$D$1:$M$1)),[2]掉落汇总!$A$2:$A$871,L$1,[2]掉落汇总!$C$2:$C$871,$Q$2)/$Q$3)*宝箱投放计算!K79</f>
        <v>0.18921788368526599</v>
      </c>
      <c r="M79">
        <f ca="1">(SUMIFS(OFFSET([2]掉落汇总!$C$2:$C$871,,MATCH($B79,[2]掉落汇总!$D$1:$M$1)),[2]掉落汇总!$A$2:$A$871,M$1,[2]掉落汇总!$C$2:$C$871,$Q$1)+SUMIFS(OFFSET([2]掉落汇总!$C$2:$C$871,,MATCH($B79,[2]掉落汇总!$D$1:$M$1)),[2]掉落汇总!$A$2:$A$871,M$1,[2]掉落汇总!$C$2:$C$871,$Q$2)/$Q$3)*宝箱投放计算!L79</f>
        <v>0.1952586710265094</v>
      </c>
      <c r="N79">
        <f ca="1">(SUMIFS(OFFSET([2]掉落汇总!$C$2:$C$871,,MATCH($B79,[2]掉落汇总!$D$1:$M$1)),[2]掉落汇总!$A$2:$A$871,N$1,[2]掉落汇总!$C$2:$C$871,$Q$1)+SUMIFS(OFFSET([2]掉落汇总!$C$2:$C$871,,MATCH($B79,[2]掉落汇总!$D$1:$M$1)),[2]掉落汇总!$A$2:$A$871,N$1,[2]掉落汇总!$C$2:$C$871,$Q$2)/$Q$3)*宝箱投放计算!M79</f>
        <v>4.4258667322350648E-2</v>
      </c>
      <c r="O79">
        <f ca="1">(SUMIFS(OFFSET([2]掉落汇总!$C$2:$C$871,,MATCH($B79,[2]掉落汇总!$D$1:$M$1)),[2]掉落汇总!$A$2:$A$871,O$1,[2]掉落汇总!$C$2:$C$871,$Q$1)+SUMIFS(OFFSET([2]掉落汇总!$C$2:$C$871,,MATCH($B79,[2]掉落汇总!$D$1:$M$1)),[2]掉落汇总!$A$2:$A$871,O$1,[2]掉落汇总!$C$2:$C$871,$Q$2)/$Q$3)*宝箱投放计算!N79</f>
        <v>9.1281046504927091E-2</v>
      </c>
    </row>
    <row r="80" spans="1:15" x14ac:dyDescent="0.2">
      <c r="A80">
        <f>玩家成长时间线!A80</f>
        <v>79</v>
      </c>
      <c r="B80">
        <f>玩家成长时间线!B80</f>
        <v>10</v>
      </c>
      <c r="C80">
        <f ca="1">SUM($D$2:D80)</f>
        <v>113.41214301969079</v>
      </c>
      <c r="D80">
        <f t="shared" ca="1" si="1"/>
        <v>1.863848826998638</v>
      </c>
      <c r="E80">
        <f ca="1">(SUMIFS(OFFSET([2]掉落汇总!$C$2:$C$871,,MATCH($B80,[2]掉落汇总!$D$1:$M$1)),[2]掉落汇总!$A$2:$A$871,E$1,[2]掉落汇总!$C$2:$C$871,$Q$1)+SUMIFS(OFFSET([2]掉落汇总!$C$2:$C$871,,MATCH($B80,[2]掉落汇总!$D$1:$M$1)),[2]掉落汇总!$A$2:$A$871,E$1,[2]掉落汇总!$C$2:$C$871,$Q$2)/$Q$3)*宝箱投放计算!D80</f>
        <v>0.64675854813256184</v>
      </c>
      <c r="F80">
        <f ca="1">(SUMIFS(OFFSET([2]掉落汇总!$C$2:$C$871,,MATCH($B80,[2]掉落汇总!$D$1:$M$1)),[2]掉落汇总!$A$2:$A$871,F$1,[2]掉落汇总!$C$2:$C$871,$Q$1)+SUMIFS(OFFSET([2]掉落汇总!$C$2:$C$871,,MATCH($B80,[2]掉落汇总!$D$1:$M$1)),[2]掉落汇总!$A$2:$A$871,F$1,[2]掉落汇总!$C$2:$C$871,$Q$2)/$Q$3)*宝箱投放计算!E80</f>
        <v>0.69707401032702276</v>
      </c>
      <c r="G80">
        <f ca="1">(SUMIFS(OFFSET([2]掉落汇总!$C$2:$C$871,,MATCH($B80,[2]掉落汇总!$D$1:$M$1)),[2]掉落汇总!$A$2:$A$871,G$1,[2]掉落汇总!$C$2:$C$871,$Q$1)+SUMIFS(OFFSET([2]掉落汇总!$C$2:$C$871,,MATCH($B80,[2]掉落汇总!$D$1:$M$1)),[2]掉落汇总!$A$2:$A$871,G$1,[2]掉落汇总!$C$2:$C$871,$Q$2)/$Q$3)*宝箱投放计算!F80</f>
        <v>0</v>
      </c>
      <c r="H80">
        <f ca="1">(SUMIFS(OFFSET([2]掉落汇总!$C$2:$C$871,,MATCH($B80,[2]掉落汇总!$D$1:$M$1)),[2]掉落汇总!$A$2:$A$871,H$1,[2]掉落汇总!$C$2:$C$871,$Q$1)+SUMIFS(OFFSET([2]掉落汇总!$C$2:$C$871,,MATCH($B80,[2]掉落汇总!$D$1:$M$1)),[2]掉落汇总!$A$2:$A$871,H$1,[2]掉落汇总!$C$2:$C$871,$Q$2)/$Q$3)*宝箱投放计算!G80</f>
        <v>0</v>
      </c>
      <c r="I80">
        <f ca="1">(SUMIFS(OFFSET([2]掉落汇总!$C$2:$C$871,,MATCH($B80,[2]掉落汇总!$D$1:$M$1)),[2]掉落汇总!$A$2:$A$871,I$1,[2]掉落汇总!$C$2:$C$871,$Q$1)+SUMIFS(OFFSET([2]掉落汇总!$C$2:$C$871,,MATCH($B80,[2]掉落汇总!$D$1:$M$1)),[2]掉落汇总!$A$2:$A$871,I$1,[2]掉落汇总!$C$2:$C$871,$Q$2)/$Q$3)*宝箱投放计算!H80</f>
        <v>0</v>
      </c>
      <c r="J80">
        <f ca="1">(SUMIFS(OFFSET([2]掉落汇总!$C$2:$C$871,,MATCH($B80,[2]掉落汇总!$D$1:$M$1)),[2]掉落汇总!$A$2:$A$871,J$1,[2]掉落汇总!$C$2:$C$871,$Q$1)+SUMIFS(OFFSET([2]掉落汇总!$C$2:$C$871,,MATCH($B80,[2]掉落汇总!$D$1:$M$1)),[2]掉落汇总!$A$2:$A$871,J$1,[2]掉落汇总!$C$2:$C$871,$Q$2)/$Q$3)*宝箱投放计算!I80</f>
        <v>0</v>
      </c>
      <c r="K80">
        <f ca="1">(SUMIFS(OFFSET([2]掉落汇总!$C$2:$C$871,,MATCH($B80,[2]掉落汇总!$D$1:$M$1)),[2]掉落汇总!$A$2:$A$871,K$1,[2]掉落汇总!$C$2:$C$871,$Q$1)+SUMIFS(OFFSET([2]掉落汇总!$C$2:$C$871,,MATCH($B80,[2]掉落汇总!$D$1:$M$1)),[2]掉落汇总!$A$2:$A$871,K$1,[2]掉落汇总!$C$2:$C$871,$Q$2)/$Q$3)*宝箱投放计算!J80</f>
        <v>0</v>
      </c>
      <c r="L80">
        <f ca="1">(SUMIFS(OFFSET([2]掉落汇总!$C$2:$C$871,,MATCH($B80,[2]掉落汇总!$D$1:$M$1)),[2]掉落汇总!$A$2:$A$871,L$1,[2]掉落汇总!$C$2:$C$871,$Q$1)+SUMIFS(OFFSET([2]掉落汇总!$C$2:$C$871,,MATCH($B80,[2]掉落汇总!$D$1:$M$1)),[2]掉落汇总!$A$2:$A$871,L$1,[2]掉落汇总!$C$2:$C$871,$Q$2)/$Q$3)*宝箱投放计算!K80</f>
        <v>0.18921788368526599</v>
      </c>
      <c r="M80">
        <f ca="1">(SUMIFS(OFFSET([2]掉落汇总!$C$2:$C$871,,MATCH($B80,[2]掉落汇总!$D$1:$M$1)),[2]掉落汇总!$A$2:$A$871,M$1,[2]掉落汇总!$C$2:$C$871,$Q$1)+SUMIFS(OFFSET([2]掉落汇总!$C$2:$C$871,,MATCH($B80,[2]掉落汇总!$D$1:$M$1)),[2]掉落汇总!$A$2:$A$871,M$1,[2]掉落汇总!$C$2:$C$871,$Q$2)/$Q$3)*宝箱投放计算!L80</f>
        <v>0.1952586710265094</v>
      </c>
      <c r="N80">
        <f ca="1">(SUMIFS(OFFSET([2]掉落汇总!$C$2:$C$871,,MATCH($B80,[2]掉落汇总!$D$1:$M$1)),[2]掉落汇总!$A$2:$A$871,N$1,[2]掉落汇总!$C$2:$C$871,$Q$1)+SUMIFS(OFFSET([2]掉落汇总!$C$2:$C$871,,MATCH($B80,[2]掉落汇总!$D$1:$M$1)),[2]掉落汇总!$A$2:$A$871,N$1,[2]掉落汇总!$C$2:$C$871,$Q$2)/$Q$3)*宝箱投放计算!M80</f>
        <v>4.4258667322350648E-2</v>
      </c>
      <c r="O80">
        <f ca="1">(SUMIFS(OFFSET([2]掉落汇总!$C$2:$C$871,,MATCH($B80,[2]掉落汇总!$D$1:$M$1)),[2]掉落汇总!$A$2:$A$871,O$1,[2]掉落汇总!$C$2:$C$871,$Q$1)+SUMIFS(OFFSET([2]掉落汇总!$C$2:$C$871,,MATCH($B80,[2]掉落汇总!$D$1:$M$1)),[2]掉落汇总!$A$2:$A$871,O$1,[2]掉落汇总!$C$2:$C$871,$Q$2)/$Q$3)*宝箱投放计算!N80</f>
        <v>9.1281046504927091E-2</v>
      </c>
    </row>
    <row r="81" spans="1:15" x14ac:dyDescent="0.2">
      <c r="A81">
        <f>玩家成长时间线!A81</f>
        <v>80</v>
      </c>
      <c r="B81">
        <f>玩家成长时间线!B81</f>
        <v>10</v>
      </c>
      <c r="C81">
        <f ca="1">SUM($D$2:D81)</f>
        <v>115.23001604448007</v>
      </c>
      <c r="D81">
        <f t="shared" ca="1" si="1"/>
        <v>1.8178730247892745</v>
      </c>
      <c r="E81">
        <f ca="1">(SUMIFS(OFFSET([2]掉落汇总!$C$2:$C$871,,MATCH($B81,[2]掉落汇总!$D$1:$M$1)),[2]掉落汇总!$A$2:$A$871,E$1,[2]掉落汇总!$C$2:$C$871,$Q$1)+SUMIFS(OFFSET([2]掉落汇总!$C$2:$C$871,,MATCH($B81,[2]掉落汇总!$D$1:$M$1)),[2]掉落汇总!$A$2:$A$871,E$1,[2]掉落汇总!$C$2:$C$871,$Q$2)/$Q$3)*宝箱投放计算!D81</f>
        <v>0.60078274592319847</v>
      </c>
      <c r="F81">
        <f ca="1">(SUMIFS(OFFSET([2]掉落汇总!$C$2:$C$871,,MATCH($B81,[2]掉落汇总!$D$1:$M$1)),[2]掉落汇总!$A$2:$A$871,F$1,[2]掉落汇总!$C$2:$C$871,$Q$1)+SUMIFS(OFFSET([2]掉落汇总!$C$2:$C$871,,MATCH($B81,[2]掉落汇总!$D$1:$M$1)),[2]掉落汇总!$A$2:$A$871,F$1,[2]掉落汇总!$C$2:$C$871,$Q$2)/$Q$3)*宝箱投放计算!E81</f>
        <v>0.69707401032702276</v>
      </c>
      <c r="G81">
        <f ca="1">(SUMIFS(OFFSET([2]掉落汇总!$C$2:$C$871,,MATCH($B81,[2]掉落汇总!$D$1:$M$1)),[2]掉落汇总!$A$2:$A$871,G$1,[2]掉落汇总!$C$2:$C$871,$Q$1)+SUMIFS(OFFSET([2]掉落汇总!$C$2:$C$871,,MATCH($B81,[2]掉落汇总!$D$1:$M$1)),[2]掉落汇总!$A$2:$A$871,G$1,[2]掉落汇总!$C$2:$C$871,$Q$2)/$Q$3)*宝箱投放计算!F81</f>
        <v>0</v>
      </c>
      <c r="H81">
        <f ca="1">(SUMIFS(OFFSET([2]掉落汇总!$C$2:$C$871,,MATCH($B81,[2]掉落汇总!$D$1:$M$1)),[2]掉落汇总!$A$2:$A$871,H$1,[2]掉落汇总!$C$2:$C$871,$Q$1)+SUMIFS(OFFSET([2]掉落汇总!$C$2:$C$871,,MATCH($B81,[2]掉落汇总!$D$1:$M$1)),[2]掉落汇总!$A$2:$A$871,H$1,[2]掉落汇总!$C$2:$C$871,$Q$2)/$Q$3)*宝箱投放计算!G81</f>
        <v>0</v>
      </c>
      <c r="I81">
        <f ca="1">(SUMIFS(OFFSET([2]掉落汇总!$C$2:$C$871,,MATCH($B81,[2]掉落汇总!$D$1:$M$1)),[2]掉落汇总!$A$2:$A$871,I$1,[2]掉落汇总!$C$2:$C$871,$Q$1)+SUMIFS(OFFSET([2]掉落汇总!$C$2:$C$871,,MATCH($B81,[2]掉落汇总!$D$1:$M$1)),[2]掉落汇总!$A$2:$A$871,I$1,[2]掉落汇总!$C$2:$C$871,$Q$2)/$Q$3)*宝箱投放计算!H81</f>
        <v>0</v>
      </c>
      <c r="J81">
        <f ca="1">(SUMIFS(OFFSET([2]掉落汇总!$C$2:$C$871,,MATCH($B81,[2]掉落汇总!$D$1:$M$1)),[2]掉落汇总!$A$2:$A$871,J$1,[2]掉落汇总!$C$2:$C$871,$Q$1)+SUMIFS(OFFSET([2]掉落汇总!$C$2:$C$871,,MATCH($B81,[2]掉落汇总!$D$1:$M$1)),[2]掉落汇总!$A$2:$A$871,J$1,[2]掉落汇总!$C$2:$C$871,$Q$2)/$Q$3)*宝箱投放计算!I81</f>
        <v>0</v>
      </c>
      <c r="K81">
        <f ca="1">(SUMIFS(OFFSET([2]掉落汇总!$C$2:$C$871,,MATCH($B81,[2]掉落汇总!$D$1:$M$1)),[2]掉落汇总!$A$2:$A$871,K$1,[2]掉落汇总!$C$2:$C$871,$Q$1)+SUMIFS(OFFSET([2]掉落汇总!$C$2:$C$871,,MATCH($B81,[2]掉落汇总!$D$1:$M$1)),[2]掉落汇总!$A$2:$A$871,K$1,[2]掉落汇总!$C$2:$C$871,$Q$2)/$Q$3)*宝箱投放计算!J81</f>
        <v>0</v>
      </c>
      <c r="L81">
        <f ca="1">(SUMIFS(OFFSET([2]掉落汇总!$C$2:$C$871,,MATCH($B81,[2]掉落汇总!$D$1:$M$1)),[2]掉落汇总!$A$2:$A$871,L$1,[2]掉落汇总!$C$2:$C$871,$Q$1)+SUMIFS(OFFSET([2]掉落汇总!$C$2:$C$871,,MATCH($B81,[2]掉落汇总!$D$1:$M$1)),[2]掉落汇总!$A$2:$A$871,L$1,[2]掉落汇总!$C$2:$C$871,$Q$2)/$Q$3)*宝箱投放计算!K81</f>
        <v>0.18921788368526599</v>
      </c>
      <c r="M81">
        <f ca="1">(SUMIFS(OFFSET([2]掉落汇总!$C$2:$C$871,,MATCH($B81,[2]掉落汇总!$D$1:$M$1)),[2]掉落汇总!$A$2:$A$871,M$1,[2]掉落汇总!$C$2:$C$871,$Q$1)+SUMIFS(OFFSET([2]掉落汇总!$C$2:$C$871,,MATCH($B81,[2]掉落汇总!$D$1:$M$1)),[2]掉落汇总!$A$2:$A$871,M$1,[2]掉落汇总!$C$2:$C$871,$Q$2)/$Q$3)*宝箱投放计算!L81</f>
        <v>0.1952586710265094</v>
      </c>
      <c r="N81">
        <f ca="1">(SUMIFS(OFFSET([2]掉落汇总!$C$2:$C$871,,MATCH($B81,[2]掉落汇总!$D$1:$M$1)),[2]掉落汇总!$A$2:$A$871,N$1,[2]掉落汇总!$C$2:$C$871,$Q$1)+SUMIFS(OFFSET([2]掉落汇总!$C$2:$C$871,,MATCH($B81,[2]掉落汇总!$D$1:$M$1)),[2]掉落汇总!$A$2:$A$871,N$1,[2]掉落汇总!$C$2:$C$871,$Q$2)/$Q$3)*宝箱投放计算!M81</f>
        <v>4.4258667322350648E-2</v>
      </c>
      <c r="O81">
        <f ca="1">(SUMIFS(OFFSET([2]掉落汇总!$C$2:$C$871,,MATCH($B81,[2]掉落汇总!$D$1:$M$1)),[2]掉落汇总!$A$2:$A$871,O$1,[2]掉落汇总!$C$2:$C$871,$Q$1)+SUMIFS(OFFSET([2]掉落汇总!$C$2:$C$871,,MATCH($B81,[2]掉落汇总!$D$1:$M$1)),[2]掉落汇总!$A$2:$A$871,O$1,[2]掉落汇总!$C$2:$C$871,$Q$2)/$Q$3)*宝箱投放计算!N81</f>
        <v>9.1281046504927091E-2</v>
      </c>
    </row>
    <row r="82" spans="1:15" x14ac:dyDescent="0.2">
      <c r="A82">
        <f>玩家成长时间线!A82</f>
        <v>81</v>
      </c>
      <c r="B82">
        <f>玩家成长时间线!B82</f>
        <v>10</v>
      </c>
      <c r="C82">
        <f ca="1">SUM($D$2:D82)</f>
        <v>117.05030884833299</v>
      </c>
      <c r="D82">
        <f t="shared" ca="1" si="1"/>
        <v>1.8202928038529251</v>
      </c>
      <c r="E82">
        <f ca="1">(SUMIFS(OFFSET([2]掉落汇总!$C$2:$C$871,,MATCH($B82,[2]掉落汇总!$D$1:$M$1)),[2]掉落汇总!$A$2:$A$871,E$1,[2]掉落汇总!$C$2:$C$871,$Q$1)+SUMIFS(OFFSET([2]掉落汇总!$C$2:$C$871,,MATCH($B82,[2]掉落汇总!$D$1:$M$1)),[2]掉落汇总!$A$2:$A$871,E$1,[2]掉落汇总!$C$2:$C$871,$Q$2)/$Q$3)*宝箱投放计算!D82</f>
        <v>0.60320252498684912</v>
      </c>
      <c r="F82">
        <f ca="1">(SUMIFS(OFFSET([2]掉落汇总!$C$2:$C$871,,MATCH($B82,[2]掉落汇总!$D$1:$M$1)),[2]掉落汇总!$A$2:$A$871,F$1,[2]掉落汇总!$C$2:$C$871,$Q$1)+SUMIFS(OFFSET([2]掉落汇总!$C$2:$C$871,,MATCH($B82,[2]掉落汇总!$D$1:$M$1)),[2]掉落汇总!$A$2:$A$871,F$1,[2]掉落汇总!$C$2:$C$871,$Q$2)/$Q$3)*宝箱投放计算!E82</f>
        <v>0.69707401032702276</v>
      </c>
      <c r="G82">
        <f ca="1">(SUMIFS(OFFSET([2]掉落汇总!$C$2:$C$871,,MATCH($B82,[2]掉落汇总!$D$1:$M$1)),[2]掉落汇总!$A$2:$A$871,G$1,[2]掉落汇总!$C$2:$C$871,$Q$1)+SUMIFS(OFFSET([2]掉落汇总!$C$2:$C$871,,MATCH($B82,[2]掉落汇总!$D$1:$M$1)),[2]掉落汇总!$A$2:$A$871,G$1,[2]掉落汇总!$C$2:$C$871,$Q$2)/$Q$3)*宝箱投放计算!F82</f>
        <v>0</v>
      </c>
      <c r="H82">
        <f ca="1">(SUMIFS(OFFSET([2]掉落汇总!$C$2:$C$871,,MATCH($B82,[2]掉落汇总!$D$1:$M$1)),[2]掉落汇总!$A$2:$A$871,H$1,[2]掉落汇总!$C$2:$C$871,$Q$1)+SUMIFS(OFFSET([2]掉落汇总!$C$2:$C$871,,MATCH($B82,[2]掉落汇总!$D$1:$M$1)),[2]掉落汇总!$A$2:$A$871,H$1,[2]掉落汇总!$C$2:$C$871,$Q$2)/$Q$3)*宝箱投放计算!G82</f>
        <v>0</v>
      </c>
      <c r="I82">
        <f ca="1">(SUMIFS(OFFSET([2]掉落汇总!$C$2:$C$871,,MATCH($B82,[2]掉落汇总!$D$1:$M$1)),[2]掉落汇总!$A$2:$A$871,I$1,[2]掉落汇总!$C$2:$C$871,$Q$1)+SUMIFS(OFFSET([2]掉落汇总!$C$2:$C$871,,MATCH($B82,[2]掉落汇总!$D$1:$M$1)),[2]掉落汇总!$A$2:$A$871,I$1,[2]掉落汇总!$C$2:$C$871,$Q$2)/$Q$3)*宝箱投放计算!H82</f>
        <v>0</v>
      </c>
      <c r="J82">
        <f ca="1">(SUMIFS(OFFSET([2]掉落汇总!$C$2:$C$871,,MATCH($B82,[2]掉落汇总!$D$1:$M$1)),[2]掉落汇总!$A$2:$A$871,J$1,[2]掉落汇总!$C$2:$C$871,$Q$1)+SUMIFS(OFFSET([2]掉落汇总!$C$2:$C$871,,MATCH($B82,[2]掉落汇总!$D$1:$M$1)),[2]掉落汇总!$A$2:$A$871,J$1,[2]掉落汇总!$C$2:$C$871,$Q$2)/$Q$3)*宝箱投放计算!I82</f>
        <v>0</v>
      </c>
      <c r="K82">
        <f ca="1">(SUMIFS(OFFSET([2]掉落汇总!$C$2:$C$871,,MATCH($B82,[2]掉落汇总!$D$1:$M$1)),[2]掉落汇总!$A$2:$A$871,K$1,[2]掉落汇总!$C$2:$C$871,$Q$1)+SUMIFS(OFFSET([2]掉落汇总!$C$2:$C$871,,MATCH($B82,[2]掉落汇总!$D$1:$M$1)),[2]掉落汇总!$A$2:$A$871,K$1,[2]掉落汇总!$C$2:$C$871,$Q$2)/$Q$3)*宝箱投放计算!J82</f>
        <v>0</v>
      </c>
      <c r="L82">
        <f ca="1">(SUMIFS(OFFSET([2]掉落汇总!$C$2:$C$871,,MATCH($B82,[2]掉落汇总!$D$1:$M$1)),[2]掉落汇总!$A$2:$A$871,L$1,[2]掉落汇总!$C$2:$C$871,$Q$1)+SUMIFS(OFFSET([2]掉落汇总!$C$2:$C$871,,MATCH($B82,[2]掉落汇总!$D$1:$M$1)),[2]掉落汇总!$A$2:$A$871,L$1,[2]掉落汇总!$C$2:$C$871,$Q$2)/$Q$3)*宝箱投放计算!K82</f>
        <v>0.18921788368526599</v>
      </c>
      <c r="M82">
        <f ca="1">(SUMIFS(OFFSET([2]掉落汇总!$C$2:$C$871,,MATCH($B82,[2]掉落汇总!$D$1:$M$1)),[2]掉落汇总!$A$2:$A$871,M$1,[2]掉落汇总!$C$2:$C$871,$Q$1)+SUMIFS(OFFSET([2]掉落汇总!$C$2:$C$871,,MATCH($B82,[2]掉落汇总!$D$1:$M$1)),[2]掉落汇总!$A$2:$A$871,M$1,[2]掉落汇总!$C$2:$C$871,$Q$2)/$Q$3)*宝箱投放计算!L82</f>
        <v>0.1952586710265094</v>
      </c>
      <c r="N82">
        <f ca="1">(SUMIFS(OFFSET([2]掉落汇总!$C$2:$C$871,,MATCH($B82,[2]掉落汇总!$D$1:$M$1)),[2]掉落汇总!$A$2:$A$871,N$1,[2]掉落汇总!$C$2:$C$871,$Q$1)+SUMIFS(OFFSET([2]掉落汇总!$C$2:$C$871,,MATCH($B82,[2]掉落汇总!$D$1:$M$1)),[2]掉落汇总!$A$2:$A$871,N$1,[2]掉落汇总!$C$2:$C$871,$Q$2)/$Q$3)*宝箱投放计算!M82</f>
        <v>4.4258667322350648E-2</v>
      </c>
      <c r="O82">
        <f ca="1">(SUMIFS(OFFSET([2]掉落汇总!$C$2:$C$871,,MATCH($B82,[2]掉落汇总!$D$1:$M$1)),[2]掉落汇总!$A$2:$A$871,O$1,[2]掉落汇总!$C$2:$C$871,$Q$1)+SUMIFS(OFFSET([2]掉落汇总!$C$2:$C$871,,MATCH($B82,[2]掉落汇总!$D$1:$M$1)),[2]掉落汇总!$A$2:$A$871,O$1,[2]掉落汇总!$C$2:$C$871,$Q$2)/$Q$3)*宝箱投放计算!N82</f>
        <v>9.1281046504927091E-2</v>
      </c>
    </row>
    <row r="83" spans="1:15" x14ac:dyDescent="0.2">
      <c r="A83">
        <f>玩家成长时间线!A83</f>
        <v>82</v>
      </c>
      <c r="B83">
        <f>玩家成长时间线!B83</f>
        <v>10</v>
      </c>
      <c r="C83">
        <f ca="1">SUM($D$2:D83)</f>
        <v>118.89721922188608</v>
      </c>
      <c r="D83">
        <f t="shared" ca="1" si="1"/>
        <v>1.846910373553083</v>
      </c>
      <c r="E83">
        <f ca="1">(SUMIFS(OFFSET([2]掉落汇总!$C$2:$C$871,,MATCH($B83,[2]掉落汇总!$D$1:$M$1)),[2]掉落汇总!$A$2:$A$871,E$1,[2]掉落汇总!$C$2:$C$871,$Q$1)+SUMIFS(OFFSET([2]掉落汇总!$C$2:$C$871,,MATCH($B83,[2]掉落汇总!$D$1:$M$1)),[2]掉落汇总!$A$2:$A$871,E$1,[2]掉落汇总!$C$2:$C$871,$Q$2)/$Q$3)*宝箱投放计算!D83</f>
        <v>0.62982009468700684</v>
      </c>
      <c r="F83">
        <f ca="1">(SUMIFS(OFFSET([2]掉落汇总!$C$2:$C$871,,MATCH($B83,[2]掉落汇总!$D$1:$M$1)),[2]掉落汇总!$A$2:$A$871,F$1,[2]掉落汇总!$C$2:$C$871,$Q$1)+SUMIFS(OFFSET([2]掉落汇总!$C$2:$C$871,,MATCH($B83,[2]掉落汇总!$D$1:$M$1)),[2]掉落汇总!$A$2:$A$871,F$1,[2]掉落汇总!$C$2:$C$871,$Q$2)/$Q$3)*宝箱投放计算!E83</f>
        <v>0.69707401032702276</v>
      </c>
      <c r="G83">
        <f ca="1">(SUMIFS(OFFSET([2]掉落汇总!$C$2:$C$871,,MATCH($B83,[2]掉落汇总!$D$1:$M$1)),[2]掉落汇总!$A$2:$A$871,G$1,[2]掉落汇总!$C$2:$C$871,$Q$1)+SUMIFS(OFFSET([2]掉落汇总!$C$2:$C$871,,MATCH($B83,[2]掉落汇总!$D$1:$M$1)),[2]掉落汇总!$A$2:$A$871,G$1,[2]掉落汇总!$C$2:$C$871,$Q$2)/$Q$3)*宝箱投放计算!F83</f>
        <v>0</v>
      </c>
      <c r="H83">
        <f ca="1">(SUMIFS(OFFSET([2]掉落汇总!$C$2:$C$871,,MATCH($B83,[2]掉落汇总!$D$1:$M$1)),[2]掉落汇总!$A$2:$A$871,H$1,[2]掉落汇总!$C$2:$C$871,$Q$1)+SUMIFS(OFFSET([2]掉落汇总!$C$2:$C$871,,MATCH($B83,[2]掉落汇总!$D$1:$M$1)),[2]掉落汇总!$A$2:$A$871,H$1,[2]掉落汇总!$C$2:$C$871,$Q$2)/$Q$3)*宝箱投放计算!G83</f>
        <v>0</v>
      </c>
      <c r="I83">
        <f ca="1">(SUMIFS(OFFSET([2]掉落汇总!$C$2:$C$871,,MATCH($B83,[2]掉落汇总!$D$1:$M$1)),[2]掉落汇总!$A$2:$A$871,I$1,[2]掉落汇总!$C$2:$C$871,$Q$1)+SUMIFS(OFFSET([2]掉落汇总!$C$2:$C$871,,MATCH($B83,[2]掉落汇总!$D$1:$M$1)),[2]掉落汇总!$A$2:$A$871,I$1,[2]掉落汇总!$C$2:$C$871,$Q$2)/$Q$3)*宝箱投放计算!H83</f>
        <v>0</v>
      </c>
      <c r="J83">
        <f ca="1">(SUMIFS(OFFSET([2]掉落汇总!$C$2:$C$871,,MATCH($B83,[2]掉落汇总!$D$1:$M$1)),[2]掉落汇总!$A$2:$A$871,J$1,[2]掉落汇总!$C$2:$C$871,$Q$1)+SUMIFS(OFFSET([2]掉落汇总!$C$2:$C$871,,MATCH($B83,[2]掉落汇总!$D$1:$M$1)),[2]掉落汇总!$A$2:$A$871,J$1,[2]掉落汇总!$C$2:$C$871,$Q$2)/$Q$3)*宝箱投放计算!I83</f>
        <v>0</v>
      </c>
      <c r="K83">
        <f ca="1">(SUMIFS(OFFSET([2]掉落汇总!$C$2:$C$871,,MATCH($B83,[2]掉落汇总!$D$1:$M$1)),[2]掉落汇总!$A$2:$A$871,K$1,[2]掉落汇总!$C$2:$C$871,$Q$1)+SUMIFS(OFFSET([2]掉落汇总!$C$2:$C$871,,MATCH($B83,[2]掉落汇总!$D$1:$M$1)),[2]掉落汇总!$A$2:$A$871,K$1,[2]掉落汇总!$C$2:$C$871,$Q$2)/$Q$3)*宝箱投放计算!J83</f>
        <v>0</v>
      </c>
      <c r="L83">
        <f ca="1">(SUMIFS(OFFSET([2]掉落汇总!$C$2:$C$871,,MATCH($B83,[2]掉落汇总!$D$1:$M$1)),[2]掉落汇总!$A$2:$A$871,L$1,[2]掉落汇总!$C$2:$C$871,$Q$1)+SUMIFS(OFFSET([2]掉落汇总!$C$2:$C$871,,MATCH($B83,[2]掉落汇总!$D$1:$M$1)),[2]掉落汇总!$A$2:$A$871,L$1,[2]掉落汇总!$C$2:$C$871,$Q$2)/$Q$3)*宝箱投放计算!K83</f>
        <v>0.18921788368526599</v>
      </c>
      <c r="M83">
        <f ca="1">(SUMIFS(OFFSET([2]掉落汇总!$C$2:$C$871,,MATCH($B83,[2]掉落汇总!$D$1:$M$1)),[2]掉落汇总!$A$2:$A$871,M$1,[2]掉落汇总!$C$2:$C$871,$Q$1)+SUMIFS(OFFSET([2]掉落汇总!$C$2:$C$871,,MATCH($B83,[2]掉落汇总!$D$1:$M$1)),[2]掉落汇总!$A$2:$A$871,M$1,[2]掉落汇总!$C$2:$C$871,$Q$2)/$Q$3)*宝箱投放计算!L83</f>
        <v>0.1952586710265094</v>
      </c>
      <c r="N83">
        <f ca="1">(SUMIFS(OFFSET([2]掉落汇总!$C$2:$C$871,,MATCH($B83,[2]掉落汇总!$D$1:$M$1)),[2]掉落汇总!$A$2:$A$871,N$1,[2]掉落汇总!$C$2:$C$871,$Q$1)+SUMIFS(OFFSET([2]掉落汇总!$C$2:$C$871,,MATCH($B83,[2]掉落汇总!$D$1:$M$1)),[2]掉落汇总!$A$2:$A$871,N$1,[2]掉落汇总!$C$2:$C$871,$Q$2)/$Q$3)*宝箱投放计算!M83</f>
        <v>4.4258667322350648E-2</v>
      </c>
      <c r="O83">
        <f ca="1">(SUMIFS(OFFSET([2]掉落汇总!$C$2:$C$871,,MATCH($B83,[2]掉落汇总!$D$1:$M$1)),[2]掉落汇总!$A$2:$A$871,O$1,[2]掉落汇总!$C$2:$C$871,$Q$1)+SUMIFS(OFFSET([2]掉落汇总!$C$2:$C$871,,MATCH($B83,[2]掉落汇总!$D$1:$M$1)),[2]掉落汇总!$A$2:$A$871,O$1,[2]掉落汇总!$C$2:$C$871,$Q$2)/$Q$3)*宝箱投放计算!N83</f>
        <v>9.1281046504927091E-2</v>
      </c>
    </row>
    <row r="84" spans="1:15" x14ac:dyDescent="0.2">
      <c r="A84">
        <f>玩家成长时间线!A84</f>
        <v>83</v>
      </c>
      <c r="B84">
        <f>玩家成长时间线!B84</f>
        <v>10</v>
      </c>
      <c r="C84">
        <f ca="1">SUM($D$2:D84)</f>
        <v>120.7223515838663</v>
      </c>
      <c r="D84">
        <f t="shared" ca="1" si="1"/>
        <v>1.8251323619802267</v>
      </c>
      <c r="E84">
        <f ca="1">(SUMIFS(OFFSET([2]掉落汇总!$C$2:$C$871,,MATCH($B84,[2]掉落汇总!$D$1:$M$1)),[2]掉落汇总!$A$2:$A$871,E$1,[2]掉落汇总!$C$2:$C$871,$Q$1)+SUMIFS(OFFSET([2]掉落汇总!$C$2:$C$871,,MATCH($B84,[2]掉落汇总!$D$1:$M$1)),[2]掉落汇总!$A$2:$A$871,E$1,[2]掉落汇总!$C$2:$C$871,$Q$2)/$Q$3)*宝箱投放计算!D84</f>
        <v>0.60804208311415053</v>
      </c>
      <c r="F84">
        <f ca="1">(SUMIFS(OFFSET([2]掉落汇总!$C$2:$C$871,,MATCH($B84,[2]掉落汇总!$D$1:$M$1)),[2]掉落汇总!$A$2:$A$871,F$1,[2]掉落汇总!$C$2:$C$871,$Q$1)+SUMIFS(OFFSET([2]掉落汇总!$C$2:$C$871,,MATCH($B84,[2]掉落汇总!$D$1:$M$1)),[2]掉落汇总!$A$2:$A$871,F$1,[2]掉落汇总!$C$2:$C$871,$Q$2)/$Q$3)*宝箱投放计算!E84</f>
        <v>0.69707401032702276</v>
      </c>
      <c r="G84">
        <f ca="1">(SUMIFS(OFFSET([2]掉落汇总!$C$2:$C$871,,MATCH($B84,[2]掉落汇总!$D$1:$M$1)),[2]掉落汇总!$A$2:$A$871,G$1,[2]掉落汇总!$C$2:$C$871,$Q$1)+SUMIFS(OFFSET([2]掉落汇总!$C$2:$C$871,,MATCH($B84,[2]掉落汇总!$D$1:$M$1)),[2]掉落汇总!$A$2:$A$871,G$1,[2]掉落汇总!$C$2:$C$871,$Q$2)/$Q$3)*宝箱投放计算!F84</f>
        <v>0</v>
      </c>
      <c r="H84">
        <f ca="1">(SUMIFS(OFFSET([2]掉落汇总!$C$2:$C$871,,MATCH($B84,[2]掉落汇总!$D$1:$M$1)),[2]掉落汇总!$A$2:$A$871,H$1,[2]掉落汇总!$C$2:$C$871,$Q$1)+SUMIFS(OFFSET([2]掉落汇总!$C$2:$C$871,,MATCH($B84,[2]掉落汇总!$D$1:$M$1)),[2]掉落汇总!$A$2:$A$871,H$1,[2]掉落汇总!$C$2:$C$871,$Q$2)/$Q$3)*宝箱投放计算!G84</f>
        <v>0</v>
      </c>
      <c r="I84">
        <f ca="1">(SUMIFS(OFFSET([2]掉落汇总!$C$2:$C$871,,MATCH($B84,[2]掉落汇总!$D$1:$M$1)),[2]掉落汇总!$A$2:$A$871,I$1,[2]掉落汇总!$C$2:$C$871,$Q$1)+SUMIFS(OFFSET([2]掉落汇总!$C$2:$C$871,,MATCH($B84,[2]掉落汇总!$D$1:$M$1)),[2]掉落汇总!$A$2:$A$871,I$1,[2]掉落汇总!$C$2:$C$871,$Q$2)/$Q$3)*宝箱投放计算!H84</f>
        <v>0</v>
      </c>
      <c r="J84">
        <f ca="1">(SUMIFS(OFFSET([2]掉落汇总!$C$2:$C$871,,MATCH($B84,[2]掉落汇总!$D$1:$M$1)),[2]掉落汇总!$A$2:$A$871,J$1,[2]掉落汇总!$C$2:$C$871,$Q$1)+SUMIFS(OFFSET([2]掉落汇总!$C$2:$C$871,,MATCH($B84,[2]掉落汇总!$D$1:$M$1)),[2]掉落汇总!$A$2:$A$871,J$1,[2]掉落汇总!$C$2:$C$871,$Q$2)/$Q$3)*宝箱投放计算!I84</f>
        <v>0</v>
      </c>
      <c r="K84">
        <f ca="1">(SUMIFS(OFFSET([2]掉落汇总!$C$2:$C$871,,MATCH($B84,[2]掉落汇总!$D$1:$M$1)),[2]掉落汇总!$A$2:$A$871,K$1,[2]掉落汇总!$C$2:$C$871,$Q$1)+SUMIFS(OFFSET([2]掉落汇总!$C$2:$C$871,,MATCH($B84,[2]掉落汇总!$D$1:$M$1)),[2]掉落汇总!$A$2:$A$871,K$1,[2]掉落汇总!$C$2:$C$871,$Q$2)/$Q$3)*宝箱投放计算!J84</f>
        <v>0</v>
      </c>
      <c r="L84">
        <f ca="1">(SUMIFS(OFFSET([2]掉落汇总!$C$2:$C$871,,MATCH($B84,[2]掉落汇总!$D$1:$M$1)),[2]掉落汇总!$A$2:$A$871,L$1,[2]掉落汇总!$C$2:$C$871,$Q$1)+SUMIFS(OFFSET([2]掉落汇总!$C$2:$C$871,,MATCH($B84,[2]掉落汇总!$D$1:$M$1)),[2]掉落汇总!$A$2:$A$871,L$1,[2]掉落汇总!$C$2:$C$871,$Q$2)/$Q$3)*宝箱投放计算!K84</f>
        <v>0.18921788368526599</v>
      </c>
      <c r="M84">
        <f ca="1">(SUMIFS(OFFSET([2]掉落汇总!$C$2:$C$871,,MATCH($B84,[2]掉落汇总!$D$1:$M$1)),[2]掉落汇总!$A$2:$A$871,M$1,[2]掉落汇总!$C$2:$C$871,$Q$1)+SUMIFS(OFFSET([2]掉落汇总!$C$2:$C$871,,MATCH($B84,[2]掉落汇总!$D$1:$M$1)),[2]掉落汇总!$A$2:$A$871,M$1,[2]掉落汇总!$C$2:$C$871,$Q$2)/$Q$3)*宝箱投放计算!L84</f>
        <v>0.1952586710265094</v>
      </c>
      <c r="N84">
        <f ca="1">(SUMIFS(OFFSET([2]掉落汇总!$C$2:$C$871,,MATCH($B84,[2]掉落汇总!$D$1:$M$1)),[2]掉落汇总!$A$2:$A$871,N$1,[2]掉落汇总!$C$2:$C$871,$Q$1)+SUMIFS(OFFSET([2]掉落汇总!$C$2:$C$871,,MATCH($B84,[2]掉落汇总!$D$1:$M$1)),[2]掉落汇总!$A$2:$A$871,N$1,[2]掉落汇总!$C$2:$C$871,$Q$2)/$Q$3)*宝箱投放计算!M84</f>
        <v>4.4258667322350648E-2</v>
      </c>
      <c r="O84">
        <f ca="1">(SUMIFS(OFFSET([2]掉落汇总!$C$2:$C$871,,MATCH($B84,[2]掉落汇总!$D$1:$M$1)),[2]掉落汇总!$A$2:$A$871,O$1,[2]掉落汇总!$C$2:$C$871,$Q$1)+SUMIFS(OFFSET([2]掉落汇总!$C$2:$C$871,,MATCH($B84,[2]掉落汇总!$D$1:$M$1)),[2]掉落汇总!$A$2:$A$871,O$1,[2]掉落汇总!$C$2:$C$871,$Q$2)/$Q$3)*宝箱投放计算!N84</f>
        <v>9.1281046504927091E-2</v>
      </c>
    </row>
    <row r="85" spans="1:15" x14ac:dyDescent="0.2">
      <c r="A85">
        <f>玩家成长时间线!A85</f>
        <v>84</v>
      </c>
      <c r="B85">
        <f>玩家成长时间线!B85</f>
        <v>8</v>
      </c>
      <c r="C85">
        <f ca="1">SUM($D$2:D85)</f>
        <v>122.23666552220543</v>
      </c>
      <c r="D85">
        <f t="shared" ca="1" si="1"/>
        <v>1.5143139383391329</v>
      </c>
      <c r="E85">
        <f ca="1">(SUMIFS(OFFSET([2]掉落汇总!$C$2:$C$871,,MATCH($B85,[2]掉落汇总!$D$1:$M$1)),[2]掉落汇总!$A$2:$A$871,E$1,[2]掉落汇总!$C$2:$C$871,$Q$1)+SUMIFS(OFFSET([2]掉落汇总!$C$2:$C$871,,MATCH($B85,[2]掉落汇总!$D$1:$M$1)),[2]掉落汇总!$A$2:$A$871,E$1,[2]掉落汇总!$C$2:$C$871,$Q$2)/$Q$3)*宝箱投放计算!D85</f>
        <v>0.43663846153846142</v>
      </c>
      <c r="F85">
        <f ca="1">(SUMIFS(OFFSET([2]掉落汇总!$C$2:$C$871,,MATCH($B85,[2]掉落汇总!$D$1:$M$1)),[2]掉落汇总!$A$2:$A$871,F$1,[2]掉落汇总!$C$2:$C$871,$Q$1)+SUMIFS(OFFSET([2]掉落汇总!$C$2:$C$871,,MATCH($B85,[2]掉落汇总!$D$1:$M$1)),[2]掉落汇总!$A$2:$A$871,F$1,[2]掉落汇总!$C$2:$C$871,$Q$2)/$Q$3)*宝箱投放计算!E85</f>
        <v>0.55765920826161819</v>
      </c>
      <c r="G85">
        <f ca="1">(SUMIFS(OFFSET([2]掉落汇总!$C$2:$C$871,,MATCH($B85,[2]掉落汇总!$D$1:$M$1)),[2]掉落汇总!$A$2:$A$871,G$1,[2]掉落汇总!$C$2:$C$871,$Q$1)+SUMIFS(OFFSET([2]掉落汇总!$C$2:$C$871,,MATCH($B85,[2]掉落汇总!$D$1:$M$1)),[2]掉落汇总!$A$2:$A$871,G$1,[2]掉落汇总!$C$2:$C$871,$Q$2)/$Q$3)*宝箱投放计算!F85</f>
        <v>0</v>
      </c>
      <c r="H85">
        <f ca="1">(SUMIFS(OFFSET([2]掉落汇总!$C$2:$C$871,,MATCH($B85,[2]掉落汇总!$D$1:$M$1)),[2]掉落汇总!$A$2:$A$871,H$1,[2]掉落汇总!$C$2:$C$871,$Q$1)+SUMIFS(OFFSET([2]掉落汇总!$C$2:$C$871,,MATCH($B85,[2]掉落汇总!$D$1:$M$1)),[2]掉落汇总!$A$2:$A$871,H$1,[2]掉落汇总!$C$2:$C$871,$Q$2)/$Q$3)*宝箱投放计算!G85</f>
        <v>0</v>
      </c>
      <c r="I85">
        <f ca="1">(SUMIFS(OFFSET([2]掉落汇总!$C$2:$C$871,,MATCH($B85,[2]掉落汇总!$D$1:$M$1)),[2]掉落汇总!$A$2:$A$871,I$1,[2]掉落汇总!$C$2:$C$871,$Q$1)+SUMIFS(OFFSET([2]掉落汇总!$C$2:$C$871,,MATCH($B85,[2]掉落汇总!$D$1:$M$1)),[2]掉落汇总!$A$2:$A$871,I$1,[2]掉落汇总!$C$2:$C$871,$Q$2)/$Q$3)*宝箱投放计算!H85</f>
        <v>0</v>
      </c>
      <c r="J85">
        <f ca="1">(SUMIFS(OFFSET([2]掉落汇总!$C$2:$C$871,,MATCH($B85,[2]掉落汇总!$D$1:$M$1)),[2]掉落汇总!$A$2:$A$871,J$1,[2]掉落汇总!$C$2:$C$871,$Q$1)+SUMIFS(OFFSET([2]掉落汇总!$C$2:$C$871,,MATCH($B85,[2]掉落汇总!$D$1:$M$1)),[2]掉落汇总!$A$2:$A$871,J$1,[2]掉落汇总!$C$2:$C$871,$Q$2)/$Q$3)*宝箱投放计算!I85</f>
        <v>0</v>
      </c>
      <c r="K85">
        <f ca="1">(SUMIFS(OFFSET([2]掉落汇总!$C$2:$C$871,,MATCH($B85,[2]掉落汇总!$D$1:$M$1)),[2]掉落汇总!$A$2:$A$871,K$1,[2]掉落汇总!$C$2:$C$871,$Q$1)+SUMIFS(OFFSET([2]掉落汇总!$C$2:$C$871,,MATCH($B85,[2]掉落汇总!$D$1:$M$1)),[2]掉落汇总!$A$2:$A$871,K$1,[2]掉落汇总!$C$2:$C$871,$Q$2)/$Q$3)*宝箱投放计算!J85</f>
        <v>0</v>
      </c>
      <c r="L85">
        <f ca="1">(SUMIFS(OFFSET([2]掉落汇总!$C$2:$C$871,,MATCH($B85,[2]掉落汇总!$D$1:$M$1)),[2]掉落汇总!$A$2:$A$871,L$1,[2]掉落汇总!$C$2:$C$871,$Q$1)+SUMIFS(OFFSET([2]掉落汇总!$C$2:$C$871,,MATCH($B85,[2]掉落汇总!$D$1:$M$1)),[2]掉落汇总!$A$2:$A$871,L$1,[2]掉落汇总!$C$2:$C$871,$Q$2)/$Q$3)*宝箱投放计算!K85</f>
        <v>0.18921788368526599</v>
      </c>
      <c r="M85">
        <f ca="1">(SUMIFS(OFFSET([2]掉落汇总!$C$2:$C$871,,MATCH($B85,[2]掉落汇总!$D$1:$M$1)),[2]掉落汇总!$A$2:$A$871,M$1,[2]掉落汇总!$C$2:$C$871,$Q$1)+SUMIFS(OFFSET([2]掉落汇总!$C$2:$C$871,,MATCH($B85,[2]掉落汇总!$D$1:$M$1)),[2]掉落汇总!$A$2:$A$871,M$1,[2]掉落汇总!$C$2:$C$871,$Q$2)/$Q$3)*宝箱投放计算!L85</f>
        <v>0.1952586710265094</v>
      </c>
      <c r="N85">
        <f ca="1">(SUMIFS(OFFSET([2]掉落汇总!$C$2:$C$871,,MATCH($B85,[2]掉落汇总!$D$1:$M$1)),[2]掉落汇总!$A$2:$A$871,N$1,[2]掉落汇总!$C$2:$C$871,$Q$1)+SUMIFS(OFFSET([2]掉落汇总!$C$2:$C$871,,MATCH($B85,[2]掉落汇总!$D$1:$M$1)),[2]掉落汇总!$A$2:$A$871,N$1,[2]掉落汇总!$C$2:$C$871,$Q$2)/$Q$3)*宝箱投放计算!M85</f>
        <v>4.4258667322350648E-2</v>
      </c>
      <c r="O85">
        <f ca="1">(SUMIFS(OFFSET([2]掉落汇总!$C$2:$C$871,,MATCH($B85,[2]掉落汇总!$D$1:$M$1)),[2]掉落汇总!$A$2:$A$871,O$1,[2]掉落汇总!$C$2:$C$871,$Q$1)+SUMIFS(OFFSET([2]掉落汇总!$C$2:$C$871,,MATCH($B85,[2]掉落汇总!$D$1:$M$1)),[2]掉落汇总!$A$2:$A$871,O$1,[2]掉落汇总!$C$2:$C$871,$Q$2)/$Q$3)*宝箱投放计算!N85</f>
        <v>9.1281046504927091E-2</v>
      </c>
    </row>
    <row r="86" spans="1:15" x14ac:dyDescent="0.2">
      <c r="A86">
        <f>玩家成长时间线!A86</f>
        <v>85</v>
      </c>
      <c r="B86">
        <f>玩家成长时间线!B86</f>
        <v>8</v>
      </c>
      <c r="C86">
        <f ca="1">SUM($D$2:D86)</f>
        <v>123.70424869131379</v>
      </c>
      <c r="D86">
        <f t="shared" ca="1" si="1"/>
        <v>1.4675831691083636</v>
      </c>
      <c r="E86">
        <f ca="1">(SUMIFS(OFFSET([2]掉落汇总!$C$2:$C$871,,MATCH($B86,[2]掉落汇总!$D$1:$M$1)),[2]掉落汇总!$A$2:$A$871,E$1,[2]掉落汇总!$C$2:$C$871,$Q$1)+SUMIFS(OFFSET([2]掉落汇总!$C$2:$C$871,,MATCH($B86,[2]掉落汇总!$D$1:$M$1)),[2]掉落汇总!$A$2:$A$871,E$1,[2]掉落汇总!$C$2:$C$871,$Q$2)/$Q$3)*宝箱投放计算!D86</f>
        <v>0.38990769230769218</v>
      </c>
      <c r="F86">
        <f ca="1">(SUMIFS(OFFSET([2]掉落汇总!$C$2:$C$871,,MATCH($B86,[2]掉落汇总!$D$1:$M$1)),[2]掉落汇总!$A$2:$A$871,F$1,[2]掉落汇总!$C$2:$C$871,$Q$1)+SUMIFS(OFFSET([2]掉落汇总!$C$2:$C$871,,MATCH($B86,[2]掉落汇总!$D$1:$M$1)),[2]掉落汇总!$A$2:$A$871,F$1,[2]掉落汇总!$C$2:$C$871,$Q$2)/$Q$3)*宝箱投放计算!E86</f>
        <v>0.55765920826161819</v>
      </c>
      <c r="G86">
        <f ca="1">(SUMIFS(OFFSET([2]掉落汇总!$C$2:$C$871,,MATCH($B86,[2]掉落汇总!$D$1:$M$1)),[2]掉落汇总!$A$2:$A$871,G$1,[2]掉落汇总!$C$2:$C$871,$Q$1)+SUMIFS(OFFSET([2]掉落汇总!$C$2:$C$871,,MATCH($B86,[2]掉落汇总!$D$1:$M$1)),[2]掉落汇总!$A$2:$A$871,G$1,[2]掉落汇总!$C$2:$C$871,$Q$2)/$Q$3)*宝箱投放计算!F86</f>
        <v>0</v>
      </c>
      <c r="H86">
        <f ca="1">(SUMIFS(OFFSET([2]掉落汇总!$C$2:$C$871,,MATCH($B86,[2]掉落汇总!$D$1:$M$1)),[2]掉落汇总!$A$2:$A$871,H$1,[2]掉落汇总!$C$2:$C$871,$Q$1)+SUMIFS(OFFSET([2]掉落汇总!$C$2:$C$871,,MATCH($B86,[2]掉落汇总!$D$1:$M$1)),[2]掉落汇总!$A$2:$A$871,H$1,[2]掉落汇总!$C$2:$C$871,$Q$2)/$Q$3)*宝箱投放计算!G86</f>
        <v>0</v>
      </c>
      <c r="I86">
        <f ca="1">(SUMIFS(OFFSET([2]掉落汇总!$C$2:$C$871,,MATCH($B86,[2]掉落汇总!$D$1:$M$1)),[2]掉落汇总!$A$2:$A$871,I$1,[2]掉落汇总!$C$2:$C$871,$Q$1)+SUMIFS(OFFSET([2]掉落汇总!$C$2:$C$871,,MATCH($B86,[2]掉落汇总!$D$1:$M$1)),[2]掉落汇总!$A$2:$A$871,I$1,[2]掉落汇总!$C$2:$C$871,$Q$2)/$Q$3)*宝箱投放计算!H86</f>
        <v>0</v>
      </c>
      <c r="J86">
        <f ca="1">(SUMIFS(OFFSET([2]掉落汇总!$C$2:$C$871,,MATCH($B86,[2]掉落汇总!$D$1:$M$1)),[2]掉落汇总!$A$2:$A$871,J$1,[2]掉落汇总!$C$2:$C$871,$Q$1)+SUMIFS(OFFSET([2]掉落汇总!$C$2:$C$871,,MATCH($B86,[2]掉落汇总!$D$1:$M$1)),[2]掉落汇总!$A$2:$A$871,J$1,[2]掉落汇总!$C$2:$C$871,$Q$2)/$Q$3)*宝箱投放计算!I86</f>
        <v>0</v>
      </c>
      <c r="K86">
        <f ca="1">(SUMIFS(OFFSET([2]掉落汇总!$C$2:$C$871,,MATCH($B86,[2]掉落汇总!$D$1:$M$1)),[2]掉落汇总!$A$2:$A$871,K$1,[2]掉落汇总!$C$2:$C$871,$Q$1)+SUMIFS(OFFSET([2]掉落汇总!$C$2:$C$871,,MATCH($B86,[2]掉落汇总!$D$1:$M$1)),[2]掉落汇总!$A$2:$A$871,K$1,[2]掉落汇总!$C$2:$C$871,$Q$2)/$Q$3)*宝箱投放计算!J86</f>
        <v>0</v>
      </c>
      <c r="L86">
        <f ca="1">(SUMIFS(OFFSET([2]掉落汇总!$C$2:$C$871,,MATCH($B86,[2]掉落汇总!$D$1:$M$1)),[2]掉落汇总!$A$2:$A$871,L$1,[2]掉落汇总!$C$2:$C$871,$Q$1)+SUMIFS(OFFSET([2]掉落汇总!$C$2:$C$871,,MATCH($B86,[2]掉落汇总!$D$1:$M$1)),[2]掉落汇总!$A$2:$A$871,L$1,[2]掉落汇总!$C$2:$C$871,$Q$2)/$Q$3)*宝箱投放计算!K86</f>
        <v>0.18921788368526599</v>
      </c>
      <c r="M86">
        <f ca="1">(SUMIFS(OFFSET([2]掉落汇总!$C$2:$C$871,,MATCH($B86,[2]掉落汇总!$D$1:$M$1)),[2]掉落汇总!$A$2:$A$871,M$1,[2]掉落汇总!$C$2:$C$871,$Q$1)+SUMIFS(OFFSET([2]掉落汇总!$C$2:$C$871,,MATCH($B86,[2]掉落汇总!$D$1:$M$1)),[2]掉落汇总!$A$2:$A$871,M$1,[2]掉落汇总!$C$2:$C$871,$Q$2)/$Q$3)*宝箱投放计算!L86</f>
        <v>0.1952586710265094</v>
      </c>
      <c r="N86">
        <f ca="1">(SUMIFS(OFFSET([2]掉落汇总!$C$2:$C$871,,MATCH($B86,[2]掉落汇总!$D$1:$M$1)),[2]掉落汇总!$A$2:$A$871,N$1,[2]掉落汇总!$C$2:$C$871,$Q$1)+SUMIFS(OFFSET([2]掉落汇总!$C$2:$C$871,,MATCH($B86,[2]掉落汇总!$D$1:$M$1)),[2]掉落汇总!$A$2:$A$871,N$1,[2]掉落汇总!$C$2:$C$871,$Q$2)/$Q$3)*宝箱投放计算!M86</f>
        <v>4.4258667322350648E-2</v>
      </c>
      <c r="O86">
        <f ca="1">(SUMIFS(OFFSET([2]掉落汇总!$C$2:$C$871,,MATCH($B86,[2]掉落汇总!$D$1:$M$1)),[2]掉落汇总!$A$2:$A$871,O$1,[2]掉落汇总!$C$2:$C$871,$Q$1)+SUMIFS(OFFSET([2]掉落汇总!$C$2:$C$871,,MATCH($B86,[2]掉落汇总!$D$1:$M$1)),[2]掉落汇总!$A$2:$A$871,O$1,[2]掉落汇总!$C$2:$C$871,$Q$2)/$Q$3)*宝箱投放计算!N86</f>
        <v>9.1281046504927091E-2</v>
      </c>
    </row>
    <row r="87" spans="1:15" x14ac:dyDescent="0.2">
      <c r="A87">
        <f>玩家成长时间线!A87</f>
        <v>86</v>
      </c>
      <c r="B87">
        <f>玩家成长时间线!B87</f>
        <v>8</v>
      </c>
      <c r="C87">
        <f ca="1">SUM($D$2:D87)</f>
        <v>125.18221647580677</v>
      </c>
      <c r="D87">
        <f t="shared" ca="1" si="1"/>
        <v>1.4779677844929791</v>
      </c>
      <c r="E87">
        <f ca="1">(SUMIFS(OFFSET([2]掉落汇总!$C$2:$C$871,,MATCH($B87,[2]掉落汇总!$D$1:$M$1)),[2]掉落汇总!$A$2:$A$871,E$1,[2]掉落汇总!$C$2:$C$871,$Q$1)+SUMIFS(OFFSET([2]掉落汇总!$C$2:$C$871,,MATCH($B87,[2]掉落汇总!$D$1:$M$1)),[2]掉落汇总!$A$2:$A$871,E$1,[2]掉落汇总!$C$2:$C$871,$Q$2)/$Q$3)*宝箱投放计算!D87</f>
        <v>0.40029230769230761</v>
      </c>
      <c r="F87">
        <f ca="1">(SUMIFS(OFFSET([2]掉落汇总!$C$2:$C$871,,MATCH($B87,[2]掉落汇总!$D$1:$M$1)),[2]掉落汇总!$A$2:$A$871,F$1,[2]掉落汇总!$C$2:$C$871,$Q$1)+SUMIFS(OFFSET([2]掉落汇总!$C$2:$C$871,,MATCH($B87,[2]掉落汇总!$D$1:$M$1)),[2]掉落汇总!$A$2:$A$871,F$1,[2]掉落汇总!$C$2:$C$871,$Q$2)/$Q$3)*宝箱投放计算!E87</f>
        <v>0.55765920826161819</v>
      </c>
      <c r="G87">
        <f ca="1">(SUMIFS(OFFSET([2]掉落汇总!$C$2:$C$871,,MATCH($B87,[2]掉落汇总!$D$1:$M$1)),[2]掉落汇总!$A$2:$A$871,G$1,[2]掉落汇总!$C$2:$C$871,$Q$1)+SUMIFS(OFFSET([2]掉落汇总!$C$2:$C$871,,MATCH($B87,[2]掉落汇总!$D$1:$M$1)),[2]掉落汇总!$A$2:$A$871,G$1,[2]掉落汇总!$C$2:$C$871,$Q$2)/$Q$3)*宝箱投放计算!F87</f>
        <v>0</v>
      </c>
      <c r="H87">
        <f ca="1">(SUMIFS(OFFSET([2]掉落汇总!$C$2:$C$871,,MATCH($B87,[2]掉落汇总!$D$1:$M$1)),[2]掉落汇总!$A$2:$A$871,H$1,[2]掉落汇总!$C$2:$C$871,$Q$1)+SUMIFS(OFFSET([2]掉落汇总!$C$2:$C$871,,MATCH($B87,[2]掉落汇总!$D$1:$M$1)),[2]掉落汇总!$A$2:$A$871,H$1,[2]掉落汇总!$C$2:$C$871,$Q$2)/$Q$3)*宝箱投放计算!G87</f>
        <v>0</v>
      </c>
      <c r="I87">
        <f ca="1">(SUMIFS(OFFSET([2]掉落汇总!$C$2:$C$871,,MATCH($B87,[2]掉落汇总!$D$1:$M$1)),[2]掉落汇总!$A$2:$A$871,I$1,[2]掉落汇总!$C$2:$C$871,$Q$1)+SUMIFS(OFFSET([2]掉落汇总!$C$2:$C$871,,MATCH($B87,[2]掉落汇总!$D$1:$M$1)),[2]掉落汇总!$A$2:$A$871,I$1,[2]掉落汇总!$C$2:$C$871,$Q$2)/$Q$3)*宝箱投放计算!H87</f>
        <v>0</v>
      </c>
      <c r="J87">
        <f ca="1">(SUMIFS(OFFSET([2]掉落汇总!$C$2:$C$871,,MATCH($B87,[2]掉落汇总!$D$1:$M$1)),[2]掉落汇总!$A$2:$A$871,J$1,[2]掉落汇总!$C$2:$C$871,$Q$1)+SUMIFS(OFFSET([2]掉落汇总!$C$2:$C$871,,MATCH($B87,[2]掉落汇总!$D$1:$M$1)),[2]掉落汇总!$A$2:$A$871,J$1,[2]掉落汇总!$C$2:$C$871,$Q$2)/$Q$3)*宝箱投放计算!I87</f>
        <v>0</v>
      </c>
      <c r="K87">
        <f ca="1">(SUMIFS(OFFSET([2]掉落汇总!$C$2:$C$871,,MATCH($B87,[2]掉落汇总!$D$1:$M$1)),[2]掉落汇总!$A$2:$A$871,K$1,[2]掉落汇总!$C$2:$C$871,$Q$1)+SUMIFS(OFFSET([2]掉落汇总!$C$2:$C$871,,MATCH($B87,[2]掉落汇总!$D$1:$M$1)),[2]掉落汇总!$A$2:$A$871,K$1,[2]掉落汇总!$C$2:$C$871,$Q$2)/$Q$3)*宝箱投放计算!J87</f>
        <v>0</v>
      </c>
      <c r="L87">
        <f ca="1">(SUMIFS(OFFSET([2]掉落汇总!$C$2:$C$871,,MATCH($B87,[2]掉落汇总!$D$1:$M$1)),[2]掉落汇总!$A$2:$A$871,L$1,[2]掉落汇总!$C$2:$C$871,$Q$1)+SUMIFS(OFFSET([2]掉落汇总!$C$2:$C$871,,MATCH($B87,[2]掉落汇总!$D$1:$M$1)),[2]掉落汇总!$A$2:$A$871,L$1,[2]掉落汇总!$C$2:$C$871,$Q$2)/$Q$3)*宝箱投放计算!K87</f>
        <v>0.18921788368526599</v>
      </c>
      <c r="M87">
        <f ca="1">(SUMIFS(OFFSET([2]掉落汇总!$C$2:$C$871,,MATCH($B87,[2]掉落汇总!$D$1:$M$1)),[2]掉落汇总!$A$2:$A$871,M$1,[2]掉落汇总!$C$2:$C$871,$Q$1)+SUMIFS(OFFSET([2]掉落汇总!$C$2:$C$871,,MATCH($B87,[2]掉落汇总!$D$1:$M$1)),[2]掉落汇总!$A$2:$A$871,M$1,[2]掉落汇总!$C$2:$C$871,$Q$2)/$Q$3)*宝箱投放计算!L87</f>
        <v>0.1952586710265094</v>
      </c>
      <c r="N87">
        <f ca="1">(SUMIFS(OFFSET([2]掉落汇总!$C$2:$C$871,,MATCH($B87,[2]掉落汇总!$D$1:$M$1)),[2]掉落汇总!$A$2:$A$871,N$1,[2]掉落汇总!$C$2:$C$871,$Q$1)+SUMIFS(OFFSET([2]掉落汇总!$C$2:$C$871,,MATCH($B87,[2]掉落汇总!$D$1:$M$1)),[2]掉落汇总!$A$2:$A$871,N$1,[2]掉落汇总!$C$2:$C$871,$Q$2)/$Q$3)*宝箱投放计算!M87</f>
        <v>4.4258667322350648E-2</v>
      </c>
      <c r="O87">
        <f ca="1">(SUMIFS(OFFSET([2]掉落汇总!$C$2:$C$871,,MATCH($B87,[2]掉落汇总!$D$1:$M$1)),[2]掉落汇总!$A$2:$A$871,O$1,[2]掉落汇总!$C$2:$C$871,$Q$1)+SUMIFS(OFFSET([2]掉落汇总!$C$2:$C$871,,MATCH($B87,[2]掉落汇总!$D$1:$M$1)),[2]掉落汇总!$A$2:$A$871,O$1,[2]掉落汇总!$C$2:$C$871,$Q$2)/$Q$3)*宝箱投放计算!N87</f>
        <v>9.1281046504927091E-2</v>
      </c>
    </row>
    <row r="88" spans="1:15" x14ac:dyDescent="0.2">
      <c r="A88">
        <f>玩家成长时间线!A88</f>
        <v>87</v>
      </c>
      <c r="B88">
        <f>玩家成长时间线!B88</f>
        <v>9</v>
      </c>
      <c r="C88">
        <f ca="1">SUM($D$2:D88)</f>
        <v>128.52515685838506</v>
      </c>
      <c r="D88">
        <f t="shared" ca="1" si="1"/>
        <v>3.34294038257829</v>
      </c>
      <c r="E88">
        <f ca="1">(SUMIFS(OFFSET([2]掉落汇总!$C$2:$C$871,,MATCH($B88,[2]掉落汇总!$D$1:$M$1)),[2]掉落汇总!$A$2:$A$871,E$1,[2]掉落汇总!$C$2:$C$871,$Q$1)+SUMIFS(OFFSET([2]掉落汇总!$C$2:$C$871,,MATCH($B88,[2]掉落汇总!$D$1:$M$1)),[2]掉落汇总!$A$2:$A$871,E$1,[2]掉落汇总!$C$2:$C$871,$Q$2)/$Q$3)*宝箱投放计算!D88</f>
        <v>0.56510185387131939</v>
      </c>
      <c r="F88">
        <f ca="1">(SUMIFS(OFFSET([2]掉落汇总!$C$2:$C$871,,MATCH($B88,[2]掉落汇总!$D$1:$M$1)),[2]掉落汇总!$A$2:$A$871,F$1,[2]掉落汇总!$C$2:$C$871,$Q$1)+SUMIFS(OFFSET([2]掉落汇总!$C$2:$C$871,,MATCH($B88,[2]掉落汇总!$D$1:$M$1)),[2]掉落汇总!$A$2:$A$871,F$1,[2]掉落汇总!$C$2:$C$871,$Q$2)/$Q$3)*宝箱投放计算!E88</f>
        <v>0.69707401032702276</v>
      </c>
      <c r="G88">
        <f ca="1">(SUMIFS(OFFSET([2]掉落汇总!$C$2:$C$871,,MATCH($B88,[2]掉落汇总!$D$1:$M$1)),[2]掉落汇总!$A$2:$A$871,G$1,[2]掉落汇总!$C$2:$C$871,$Q$1)+SUMIFS(OFFSET([2]掉落汇总!$C$2:$C$871,,MATCH($B88,[2]掉落汇总!$D$1:$M$1)),[2]掉落汇总!$A$2:$A$871,G$1,[2]掉落汇总!$C$2:$C$871,$Q$2)/$Q$3)*宝箱投放计算!F88</f>
        <v>0</v>
      </c>
      <c r="H88">
        <f ca="1">(SUMIFS(OFFSET([2]掉落汇总!$C$2:$C$871,,MATCH($B88,[2]掉落汇总!$D$1:$M$1)),[2]掉落汇总!$A$2:$A$871,H$1,[2]掉落汇总!$C$2:$C$871,$Q$1)+SUMIFS(OFFSET([2]掉落汇总!$C$2:$C$871,,MATCH($B88,[2]掉落汇总!$D$1:$M$1)),[2]掉落汇总!$A$2:$A$871,H$1,[2]掉落汇总!$C$2:$C$871,$Q$2)/$Q$3)*宝箱投放计算!G88</f>
        <v>0</v>
      </c>
      <c r="I88">
        <f ca="1">(SUMIFS(OFFSET([2]掉落汇总!$C$2:$C$871,,MATCH($B88,[2]掉落汇总!$D$1:$M$1)),[2]掉落汇总!$A$2:$A$871,I$1,[2]掉落汇总!$C$2:$C$871,$Q$1)+SUMIFS(OFFSET([2]掉落汇总!$C$2:$C$871,,MATCH($B88,[2]掉落汇总!$D$1:$M$1)),[2]掉落汇总!$A$2:$A$871,I$1,[2]掉落汇总!$C$2:$C$871,$Q$2)/$Q$3)*宝箱投放计算!H88</f>
        <v>0.43663060278207105</v>
      </c>
      <c r="J88">
        <f ca="1">(SUMIFS(OFFSET([2]掉落汇总!$C$2:$C$871,,MATCH($B88,[2]掉落汇总!$D$1:$M$1)),[2]掉落汇总!$A$2:$A$871,J$1,[2]掉落汇总!$C$2:$C$871,$Q$1)+SUMIFS(OFFSET([2]掉落汇总!$C$2:$C$871,,MATCH($B88,[2]掉落汇总!$D$1:$M$1)),[2]掉落汇总!$A$2:$A$871,J$1,[2]掉落汇总!$C$2:$C$871,$Q$2)/$Q$3)*宝箱投放计算!I88</f>
        <v>1.1241176470588234</v>
      </c>
      <c r="K88">
        <f ca="1">(SUMIFS(OFFSET([2]掉落汇总!$C$2:$C$871,,MATCH($B88,[2]掉落汇总!$D$1:$M$1)),[2]掉落汇总!$A$2:$A$871,K$1,[2]掉落汇总!$C$2:$C$871,$Q$1)+SUMIFS(OFFSET([2]掉落汇总!$C$2:$C$871,,MATCH($B88,[2]掉落汇总!$D$1:$M$1)),[2]掉落汇总!$A$2:$A$871,K$1,[2]掉落汇总!$C$2:$C$871,$Q$2)/$Q$3)*宝箱投放计算!J88</f>
        <v>0</v>
      </c>
      <c r="L88">
        <f ca="1">(SUMIFS(OFFSET([2]掉落汇总!$C$2:$C$871,,MATCH($B88,[2]掉落汇总!$D$1:$M$1)),[2]掉落汇总!$A$2:$A$871,L$1,[2]掉落汇总!$C$2:$C$871,$Q$1)+SUMIFS(OFFSET([2]掉落汇总!$C$2:$C$871,,MATCH($B88,[2]掉落汇总!$D$1:$M$1)),[2]掉落汇总!$A$2:$A$871,L$1,[2]掉落汇总!$C$2:$C$871,$Q$2)/$Q$3)*宝箱投放计算!K88</f>
        <v>0.18921788368526599</v>
      </c>
      <c r="M88">
        <f ca="1">(SUMIFS(OFFSET([2]掉落汇总!$C$2:$C$871,,MATCH($B88,[2]掉落汇总!$D$1:$M$1)),[2]掉落汇总!$A$2:$A$871,M$1,[2]掉落汇总!$C$2:$C$871,$Q$1)+SUMIFS(OFFSET([2]掉落汇总!$C$2:$C$871,,MATCH($B88,[2]掉落汇总!$D$1:$M$1)),[2]掉落汇总!$A$2:$A$871,M$1,[2]掉落汇总!$C$2:$C$871,$Q$2)/$Q$3)*宝箱投放计算!L88</f>
        <v>0.1952586710265094</v>
      </c>
      <c r="N88">
        <f ca="1">(SUMIFS(OFFSET([2]掉落汇总!$C$2:$C$871,,MATCH($B88,[2]掉落汇总!$D$1:$M$1)),[2]掉落汇总!$A$2:$A$871,N$1,[2]掉落汇总!$C$2:$C$871,$Q$1)+SUMIFS(OFFSET([2]掉落汇总!$C$2:$C$871,,MATCH($B88,[2]掉落汇总!$D$1:$M$1)),[2]掉落汇总!$A$2:$A$871,N$1,[2]掉落汇总!$C$2:$C$871,$Q$2)/$Q$3)*宝箱投放计算!M88</f>
        <v>4.4258667322350648E-2</v>
      </c>
      <c r="O88">
        <f ca="1">(SUMIFS(OFFSET([2]掉落汇总!$C$2:$C$871,,MATCH($B88,[2]掉落汇总!$D$1:$M$1)),[2]掉落汇总!$A$2:$A$871,O$1,[2]掉落汇总!$C$2:$C$871,$Q$1)+SUMIFS(OFFSET([2]掉落汇总!$C$2:$C$871,,MATCH($B88,[2]掉落汇总!$D$1:$M$1)),[2]掉落汇总!$A$2:$A$871,O$1,[2]掉落汇总!$C$2:$C$871,$Q$2)/$Q$3)*宝箱投放计算!N88</f>
        <v>9.1281046504927091E-2</v>
      </c>
    </row>
    <row r="89" spans="1:15" x14ac:dyDescent="0.2">
      <c r="A89">
        <f>玩家成长时间线!A89</f>
        <v>88</v>
      </c>
      <c r="B89">
        <f>玩家成长时间线!B89</f>
        <v>9</v>
      </c>
      <c r="C89">
        <f ca="1">SUM($D$2:D89)</f>
        <v>130.30983535971569</v>
      </c>
      <c r="D89">
        <f t="shared" ca="1" si="1"/>
        <v>1.7846785013306341</v>
      </c>
      <c r="E89">
        <f ca="1">(SUMIFS(OFFSET([2]掉落汇总!$C$2:$C$871,,MATCH($B89,[2]掉落汇总!$D$1:$M$1)),[2]掉落汇总!$A$2:$A$871,E$1,[2]掉落汇总!$C$2:$C$871,$Q$1)+SUMIFS(OFFSET([2]掉落汇总!$C$2:$C$871,,MATCH($B89,[2]掉落汇总!$D$1:$M$1)),[2]掉落汇总!$A$2:$A$871,E$1,[2]掉落汇总!$C$2:$C$871,$Q$2)/$Q$3)*宝箱投放计算!D89</f>
        <v>0.56758822246455809</v>
      </c>
      <c r="F89">
        <f ca="1">(SUMIFS(OFFSET([2]掉落汇总!$C$2:$C$871,,MATCH($B89,[2]掉落汇总!$D$1:$M$1)),[2]掉落汇总!$A$2:$A$871,F$1,[2]掉落汇总!$C$2:$C$871,$Q$1)+SUMIFS(OFFSET([2]掉落汇总!$C$2:$C$871,,MATCH($B89,[2]掉落汇总!$D$1:$M$1)),[2]掉落汇总!$A$2:$A$871,F$1,[2]掉落汇总!$C$2:$C$871,$Q$2)/$Q$3)*宝箱投放计算!E89</f>
        <v>0.69707401032702276</v>
      </c>
      <c r="G89">
        <f ca="1">(SUMIFS(OFFSET([2]掉落汇总!$C$2:$C$871,,MATCH($B89,[2]掉落汇总!$D$1:$M$1)),[2]掉落汇总!$A$2:$A$871,G$1,[2]掉落汇总!$C$2:$C$871,$Q$1)+SUMIFS(OFFSET([2]掉落汇总!$C$2:$C$871,,MATCH($B89,[2]掉落汇总!$D$1:$M$1)),[2]掉落汇总!$A$2:$A$871,G$1,[2]掉落汇总!$C$2:$C$871,$Q$2)/$Q$3)*宝箱投放计算!F89</f>
        <v>0</v>
      </c>
      <c r="H89">
        <f ca="1">(SUMIFS(OFFSET([2]掉落汇总!$C$2:$C$871,,MATCH($B89,[2]掉落汇总!$D$1:$M$1)),[2]掉落汇总!$A$2:$A$871,H$1,[2]掉落汇总!$C$2:$C$871,$Q$1)+SUMIFS(OFFSET([2]掉落汇总!$C$2:$C$871,,MATCH($B89,[2]掉落汇总!$D$1:$M$1)),[2]掉落汇总!$A$2:$A$871,H$1,[2]掉落汇总!$C$2:$C$871,$Q$2)/$Q$3)*宝箱投放计算!G89</f>
        <v>0</v>
      </c>
      <c r="I89">
        <f ca="1">(SUMIFS(OFFSET([2]掉落汇总!$C$2:$C$871,,MATCH($B89,[2]掉落汇总!$D$1:$M$1)),[2]掉落汇总!$A$2:$A$871,I$1,[2]掉落汇总!$C$2:$C$871,$Q$1)+SUMIFS(OFFSET([2]掉落汇总!$C$2:$C$871,,MATCH($B89,[2]掉落汇总!$D$1:$M$1)),[2]掉落汇总!$A$2:$A$871,I$1,[2]掉落汇总!$C$2:$C$871,$Q$2)/$Q$3)*宝箱投放计算!H89</f>
        <v>0</v>
      </c>
      <c r="J89">
        <f ca="1">(SUMIFS(OFFSET([2]掉落汇总!$C$2:$C$871,,MATCH($B89,[2]掉落汇总!$D$1:$M$1)),[2]掉落汇总!$A$2:$A$871,J$1,[2]掉落汇总!$C$2:$C$871,$Q$1)+SUMIFS(OFFSET([2]掉落汇总!$C$2:$C$871,,MATCH($B89,[2]掉落汇总!$D$1:$M$1)),[2]掉落汇总!$A$2:$A$871,J$1,[2]掉落汇总!$C$2:$C$871,$Q$2)/$Q$3)*宝箱投放计算!I89</f>
        <v>0</v>
      </c>
      <c r="K89">
        <f ca="1">(SUMIFS(OFFSET([2]掉落汇总!$C$2:$C$871,,MATCH($B89,[2]掉落汇总!$D$1:$M$1)),[2]掉落汇总!$A$2:$A$871,K$1,[2]掉落汇总!$C$2:$C$871,$Q$1)+SUMIFS(OFFSET([2]掉落汇总!$C$2:$C$871,,MATCH($B89,[2]掉落汇总!$D$1:$M$1)),[2]掉落汇总!$A$2:$A$871,K$1,[2]掉落汇总!$C$2:$C$871,$Q$2)/$Q$3)*宝箱投放计算!J89</f>
        <v>0</v>
      </c>
      <c r="L89">
        <f ca="1">(SUMIFS(OFFSET([2]掉落汇总!$C$2:$C$871,,MATCH($B89,[2]掉落汇总!$D$1:$M$1)),[2]掉落汇总!$A$2:$A$871,L$1,[2]掉落汇总!$C$2:$C$871,$Q$1)+SUMIFS(OFFSET([2]掉落汇总!$C$2:$C$871,,MATCH($B89,[2]掉落汇总!$D$1:$M$1)),[2]掉落汇总!$A$2:$A$871,L$1,[2]掉落汇总!$C$2:$C$871,$Q$2)/$Q$3)*宝箱投放计算!K89</f>
        <v>0.18921788368526599</v>
      </c>
      <c r="M89">
        <f ca="1">(SUMIFS(OFFSET([2]掉落汇总!$C$2:$C$871,,MATCH($B89,[2]掉落汇总!$D$1:$M$1)),[2]掉落汇总!$A$2:$A$871,M$1,[2]掉落汇总!$C$2:$C$871,$Q$1)+SUMIFS(OFFSET([2]掉落汇总!$C$2:$C$871,,MATCH($B89,[2]掉落汇总!$D$1:$M$1)),[2]掉落汇总!$A$2:$A$871,M$1,[2]掉落汇总!$C$2:$C$871,$Q$2)/$Q$3)*宝箱投放计算!L89</f>
        <v>0.1952586710265094</v>
      </c>
      <c r="N89">
        <f ca="1">(SUMIFS(OFFSET([2]掉落汇总!$C$2:$C$871,,MATCH($B89,[2]掉落汇总!$D$1:$M$1)),[2]掉落汇总!$A$2:$A$871,N$1,[2]掉落汇总!$C$2:$C$871,$Q$1)+SUMIFS(OFFSET([2]掉落汇总!$C$2:$C$871,,MATCH($B89,[2]掉落汇总!$D$1:$M$1)),[2]掉落汇总!$A$2:$A$871,N$1,[2]掉落汇总!$C$2:$C$871,$Q$2)/$Q$3)*宝箱投放计算!M89</f>
        <v>4.4258667322350648E-2</v>
      </c>
      <c r="O89">
        <f ca="1">(SUMIFS(OFFSET([2]掉落汇总!$C$2:$C$871,,MATCH($B89,[2]掉落汇总!$D$1:$M$1)),[2]掉落汇总!$A$2:$A$871,O$1,[2]掉落汇总!$C$2:$C$871,$Q$1)+SUMIFS(OFFSET([2]掉落汇总!$C$2:$C$871,,MATCH($B89,[2]掉落汇总!$D$1:$M$1)),[2]掉落汇总!$A$2:$A$871,O$1,[2]掉落汇总!$C$2:$C$871,$Q$2)/$Q$3)*宝箱投放计算!N89</f>
        <v>9.1281046504927091E-2</v>
      </c>
    </row>
    <row r="90" spans="1:15" x14ac:dyDescent="0.2">
      <c r="A90">
        <f>玩家成长时间线!A90</f>
        <v>89</v>
      </c>
      <c r="B90">
        <f>玩家成长时间线!B90</f>
        <v>9</v>
      </c>
      <c r="C90">
        <f ca="1">SUM($D$2:D90)</f>
        <v>132.12186391557196</v>
      </c>
      <c r="D90">
        <f t="shared" ca="1" si="1"/>
        <v>1.8120285558562612</v>
      </c>
      <c r="E90">
        <f ca="1">(SUMIFS(OFFSET([2]掉落汇总!$C$2:$C$871,,MATCH($B90,[2]掉落汇总!$D$1:$M$1)),[2]掉落汇总!$A$2:$A$871,E$1,[2]掉落汇总!$C$2:$C$871,$Q$1)+SUMIFS(OFFSET([2]掉落汇总!$C$2:$C$871,,MATCH($B90,[2]掉落汇总!$D$1:$M$1)),[2]掉落汇总!$A$2:$A$871,E$1,[2]掉落汇总!$C$2:$C$871,$Q$2)/$Q$3)*宝箱投放计算!D90</f>
        <v>0.59493827699018509</v>
      </c>
      <c r="F90">
        <f ca="1">(SUMIFS(OFFSET([2]掉落汇总!$C$2:$C$871,,MATCH($B90,[2]掉落汇总!$D$1:$M$1)),[2]掉落汇总!$A$2:$A$871,F$1,[2]掉落汇总!$C$2:$C$871,$Q$1)+SUMIFS(OFFSET([2]掉落汇总!$C$2:$C$871,,MATCH($B90,[2]掉落汇总!$D$1:$M$1)),[2]掉落汇总!$A$2:$A$871,F$1,[2]掉落汇总!$C$2:$C$871,$Q$2)/$Q$3)*宝箱投放计算!E90</f>
        <v>0.69707401032702276</v>
      </c>
      <c r="G90">
        <f ca="1">(SUMIFS(OFFSET([2]掉落汇总!$C$2:$C$871,,MATCH($B90,[2]掉落汇总!$D$1:$M$1)),[2]掉落汇总!$A$2:$A$871,G$1,[2]掉落汇总!$C$2:$C$871,$Q$1)+SUMIFS(OFFSET([2]掉落汇总!$C$2:$C$871,,MATCH($B90,[2]掉落汇总!$D$1:$M$1)),[2]掉落汇总!$A$2:$A$871,G$1,[2]掉落汇总!$C$2:$C$871,$Q$2)/$Q$3)*宝箱投放计算!F90</f>
        <v>0</v>
      </c>
      <c r="H90">
        <f ca="1">(SUMIFS(OFFSET([2]掉落汇总!$C$2:$C$871,,MATCH($B90,[2]掉落汇总!$D$1:$M$1)),[2]掉落汇总!$A$2:$A$871,H$1,[2]掉落汇总!$C$2:$C$871,$Q$1)+SUMIFS(OFFSET([2]掉落汇总!$C$2:$C$871,,MATCH($B90,[2]掉落汇总!$D$1:$M$1)),[2]掉落汇总!$A$2:$A$871,H$1,[2]掉落汇总!$C$2:$C$871,$Q$2)/$Q$3)*宝箱投放计算!G90</f>
        <v>0</v>
      </c>
      <c r="I90">
        <f ca="1">(SUMIFS(OFFSET([2]掉落汇总!$C$2:$C$871,,MATCH($B90,[2]掉落汇总!$D$1:$M$1)),[2]掉落汇总!$A$2:$A$871,I$1,[2]掉落汇总!$C$2:$C$871,$Q$1)+SUMIFS(OFFSET([2]掉落汇总!$C$2:$C$871,,MATCH($B90,[2]掉落汇总!$D$1:$M$1)),[2]掉落汇总!$A$2:$A$871,I$1,[2]掉落汇总!$C$2:$C$871,$Q$2)/$Q$3)*宝箱投放计算!H90</f>
        <v>0</v>
      </c>
      <c r="J90">
        <f ca="1">(SUMIFS(OFFSET([2]掉落汇总!$C$2:$C$871,,MATCH($B90,[2]掉落汇总!$D$1:$M$1)),[2]掉落汇总!$A$2:$A$871,J$1,[2]掉落汇总!$C$2:$C$871,$Q$1)+SUMIFS(OFFSET([2]掉落汇总!$C$2:$C$871,,MATCH($B90,[2]掉落汇总!$D$1:$M$1)),[2]掉落汇总!$A$2:$A$871,J$1,[2]掉落汇总!$C$2:$C$871,$Q$2)/$Q$3)*宝箱投放计算!I90</f>
        <v>0</v>
      </c>
      <c r="K90">
        <f ca="1">(SUMIFS(OFFSET([2]掉落汇总!$C$2:$C$871,,MATCH($B90,[2]掉落汇总!$D$1:$M$1)),[2]掉落汇总!$A$2:$A$871,K$1,[2]掉落汇总!$C$2:$C$871,$Q$1)+SUMIFS(OFFSET([2]掉落汇总!$C$2:$C$871,,MATCH($B90,[2]掉落汇总!$D$1:$M$1)),[2]掉落汇总!$A$2:$A$871,K$1,[2]掉落汇总!$C$2:$C$871,$Q$2)/$Q$3)*宝箱投放计算!J90</f>
        <v>0</v>
      </c>
      <c r="L90">
        <f ca="1">(SUMIFS(OFFSET([2]掉落汇总!$C$2:$C$871,,MATCH($B90,[2]掉落汇总!$D$1:$M$1)),[2]掉落汇总!$A$2:$A$871,L$1,[2]掉落汇总!$C$2:$C$871,$Q$1)+SUMIFS(OFFSET([2]掉落汇总!$C$2:$C$871,,MATCH($B90,[2]掉落汇总!$D$1:$M$1)),[2]掉落汇总!$A$2:$A$871,L$1,[2]掉落汇总!$C$2:$C$871,$Q$2)/$Q$3)*宝箱投放计算!K90</f>
        <v>0.18921788368526599</v>
      </c>
      <c r="M90">
        <f ca="1">(SUMIFS(OFFSET([2]掉落汇总!$C$2:$C$871,,MATCH($B90,[2]掉落汇总!$D$1:$M$1)),[2]掉落汇总!$A$2:$A$871,M$1,[2]掉落汇总!$C$2:$C$871,$Q$1)+SUMIFS(OFFSET([2]掉落汇总!$C$2:$C$871,,MATCH($B90,[2]掉落汇总!$D$1:$M$1)),[2]掉落汇总!$A$2:$A$871,M$1,[2]掉落汇总!$C$2:$C$871,$Q$2)/$Q$3)*宝箱投放计算!L90</f>
        <v>0.1952586710265094</v>
      </c>
      <c r="N90">
        <f ca="1">(SUMIFS(OFFSET([2]掉落汇总!$C$2:$C$871,,MATCH($B90,[2]掉落汇总!$D$1:$M$1)),[2]掉落汇总!$A$2:$A$871,N$1,[2]掉落汇总!$C$2:$C$871,$Q$1)+SUMIFS(OFFSET([2]掉落汇总!$C$2:$C$871,,MATCH($B90,[2]掉落汇总!$D$1:$M$1)),[2]掉落汇总!$A$2:$A$871,N$1,[2]掉落汇总!$C$2:$C$871,$Q$2)/$Q$3)*宝箱投放计算!M90</f>
        <v>4.4258667322350648E-2</v>
      </c>
      <c r="O90">
        <f ca="1">(SUMIFS(OFFSET([2]掉落汇总!$C$2:$C$871,,MATCH($B90,[2]掉落汇总!$D$1:$M$1)),[2]掉落汇总!$A$2:$A$871,O$1,[2]掉落汇总!$C$2:$C$871,$Q$1)+SUMIFS(OFFSET([2]掉落汇总!$C$2:$C$871,,MATCH($B90,[2]掉落汇总!$D$1:$M$1)),[2]掉落汇总!$A$2:$A$871,O$1,[2]掉落汇总!$C$2:$C$871,$Q$2)/$Q$3)*宝箱投放计算!N90</f>
        <v>9.1281046504927091E-2</v>
      </c>
    </row>
    <row r="91" spans="1:15" x14ac:dyDescent="0.2">
      <c r="A91">
        <f>玩家成长时间线!A91</f>
        <v>90</v>
      </c>
      <c r="B91">
        <f>玩家成长时间线!B91</f>
        <v>10</v>
      </c>
      <c r="C91">
        <f ca="1">SUM($D$2:D91)</f>
        <v>136.13159545150415</v>
      </c>
      <c r="D91">
        <f t="shared" ca="1" si="1"/>
        <v>4.0097315359322003</v>
      </c>
      <c r="E91">
        <f ca="1">(SUMIFS(OFFSET([2]掉落汇总!$C$2:$C$871,,MATCH($B91,[2]掉落汇总!$D$1:$M$1)),[2]掉落汇总!$A$2:$A$871,E$1,[2]掉落汇总!$C$2:$C$871,$Q$1)+SUMIFS(OFFSET([2]掉落汇总!$C$2:$C$871,,MATCH($B91,[2]掉落汇总!$D$1:$M$1)),[2]掉落汇总!$A$2:$A$871,E$1,[2]掉落汇总!$C$2:$C$871,$Q$2)/$Q$3)*宝箱投放计算!D91</f>
        <v>0.55722672277748564</v>
      </c>
      <c r="F91">
        <f ca="1">(SUMIFS(OFFSET([2]掉落汇总!$C$2:$C$871,,MATCH($B91,[2]掉落汇总!$D$1:$M$1)),[2]掉落汇总!$A$2:$A$871,F$1,[2]掉落汇总!$C$2:$C$871,$Q$1)+SUMIFS(OFFSET([2]掉落汇总!$C$2:$C$871,,MATCH($B91,[2]掉落汇总!$D$1:$M$1)),[2]掉落汇总!$A$2:$A$871,F$1,[2]掉落汇总!$C$2:$C$871,$Q$2)/$Q$3)*宝箱投放计算!E91</f>
        <v>0.69707401032702276</v>
      </c>
      <c r="G91">
        <f ca="1">(SUMIFS(OFFSET([2]掉落汇总!$C$2:$C$871,,MATCH($B91,[2]掉落汇总!$D$1:$M$1)),[2]掉落汇总!$A$2:$A$871,G$1,[2]掉落汇总!$C$2:$C$871,$Q$1)+SUMIFS(OFFSET([2]掉落汇总!$C$2:$C$871,,MATCH($B91,[2]掉落汇总!$D$1:$M$1)),[2]掉落汇总!$A$2:$A$871,G$1,[2]掉落汇总!$C$2:$C$871,$Q$2)/$Q$3)*宝箱投放计算!F91</f>
        <v>0</v>
      </c>
      <c r="H91">
        <f ca="1">(SUMIFS(OFFSET([2]掉落汇总!$C$2:$C$871,,MATCH($B91,[2]掉落汇总!$D$1:$M$1)),[2]掉落汇总!$A$2:$A$871,H$1,[2]掉落汇总!$C$2:$C$871,$Q$1)+SUMIFS(OFFSET([2]掉落汇总!$C$2:$C$871,,MATCH($B91,[2]掉落汇总!$D$1:$M$1)),[2]掉落汇总!$A$2:$A$871,H$1,[2]掉落汇总!$C$2:$C$871,$Q$2)/$Q$3)*宝箱投放计算!G91</f>
        <v>0</v>
      </c>
      <c r="I91">
        <f ca="1">(SUMIFS(OFFSET([2]掉落汇总!$C$2:$C$871,,MATCH($B91,[2]掉落汇总!$D$1:$M$1)),[2]掉落汇总!$A$2:$A$871,I$1,[2]掉落汇总!$C$2:$C$871,$Q$1)+SUMIFS(OFFSET([2]掉落汇总!$C$2:$C$871,,MATCH($B91,[2]掉落汇总!$D$1:$M$1)),[2]掉落汇总!$A$2:$A$871,I$1,[2]掉落汇总!$C$2:$C$871,$Q$2)/$Q$3)*宝箱投放计算!H91</f>
        <v>0</v>
      </c>
      <c r="J91">
        <f ca="1">(SUMIFS(OFFSET([2]掉落汇总!$C$2:$C$871,,MATCH($B91,[2]掉落汇总!$D$1:$M$1)),[2]掉落汇总!$A$2:$A$871,J$1,[2]掉落汇总!$C$2:$C$871,$Q$1)+SUMIFS(OFFSET([2]掉落汇总!$C$2:$C$871,,MATCH($B91,[2]掉落汇总!$D$1:$M$1)),[2]掉落汇总!$A$2:$A$871,J$1,[2]掉落汇总!$C$2:$C$871,$Q$2)/$Q$3)*宝箱投放计算!I91</f>
        <v>2.2354145342886382</v>
      </c>
      <c r="K91">
        <f ca="1">(SUMIFS(OFFSET([2]掉落汇总!$C$2:$C$871,,MATCH($B91,[2]掉落汇总!$D$1:$M$1)),[2]掉落汇总!$A$2:$A$871,K$1,[2]掉落汇总!$C$2:$C$871,$Q$1)+SUMIFS(OFFSET([2]掉落汇总!$C$2:$C$871,,MATCH($B91,[2]掉落汇总!$D$1:$M$1)),[2]掉落汇总!$A$2:$A$871,K$1,[2]掉落汇总!$C$2:$C$871,$Q$2)/$Q$3)*宝箱投放计算!J91</f>
        <v>0</v>
      </c>
      <c r="L91">
        <f ca="1">(SUMIFS(OFFSET([2]掉落汇总!$C$2:$C$871,,MATCH($B91,[2]掉落汇总!$D$1:$M$1)),[2]掉落汇总!$A$2:$A$871,L$1,[2]掉落汇总!$C$2:$C$871,$Q$1)+SUMIFS(OFFSET([2]掉落汇总!$C$2:$C$871,,MATCH($B91,[2]掉落汇总!$D$1:$M$1)),[2]掉落汇总!$A$2:$A$871,L$1,[2]掉落汇总!$C$2:$C$871,$Q$2)/$Q$3)*宝箱投放计算!K91</f>
        <v>0.18921788368526599</v>
      </c>
      <c r="M91">
        <f ca="1">(SUMIFS(OFFSET([2]掉落汇总!$C$2:$C$871,,MATCH($B91,[2]掉落汇总!$D$1:$M$1)),[2]掉落汇总!$A$2:$A$871,M$1,[2]掉落汇总!$C$2:$C$871,$Q$1)+SUMIFS(OFFSET([2]掉落汇总!$C$2:$C$871,,MATCH($B91,[2]掉落汇总!$D$1:$M$1)),[2]掉落汇总!$A$2:$A$871,M$1,[2]掉落汇总!$C$2:$C$871,$Q$2)/$Q$3)*宝箱投放计算!L91</f>
        <v>0.1952586710265094</v>
      </c>
      <c r="N91">
        <f ca="1">(SUMIFS(OFFSET([2]掉落汇总!$C$2:$C$871,,MATCH($B91,[2]掉落汇总!$D$1:$M$1)),[2]掉落汇总!$A$2:$A$871,N$1,[2]掉落汇总!$C$2:$C$871,$Q$1)+SUMIFS(OFFSET([2]掉落汇总!$C$2:$C$871,,MATCH($B91,[2]掉落汇总!$D$1:$M$1)),[2]掉落汇总!$A$2:$A$871,N$1,[2]掉落汇总!$C$2:$C$871,$Q$2)/$Q$3)*宝箱投放计算!M91</f>
        <v>4.4258667322350648E-2</v>
      </c>
      <c r="O91">
        <f ca="1">(SUMIFS(OFFSET([2]掉落汇总!$C$2:$C$871,,MATCH($B91,[2]掉落汇总!$D$1:$M$1)),[2]掉落汇总!$A$2:$A$871,O$1,[2]掉落汇总!$C$2:$C$871,$Q$1)+SUMIFS(OFFSET([2]掉落汇总!$C$2:$C$871,,MATCH($B91,[2]掉落汇总!$D$1:$M$1)),[2]掉落汇总!$A$2:$A$871,O$1,[2]掉落汇总!$C$2:$C$871,$Q$2)/$Q$3)*宝箱投放计算!N91</f>
        <v>9.1281046504927091E-2</v>
      </c>
    </row>
    <row r="92" spans="1:15" x14ac:dyDescent="0.2">
      <c r="A92">
        <f>玩家成长时间线!A92</f>
        <v>91</v>
      </c>
      <c r="B92">
        <f>玩家成长时间线!B92</f>
        <v>10</v>
      </c>
      <c r="C92">
        <f ca="1">SUM($D$2:D92)</f>
        <v>137.90833223221136</v>
      </c>
      <c r="D92">
        <f t="shared" ca="1" si="1"/>
        <v>1.7767367807072123</v>
      </c>
      <c r="E92">
        <f ca="1">(SUMIFS(OFFSET([2]掉落汇总!$C$2:$C$871,,MATCH($B92,[2]掉落汇总!$D$1:$M$1)),[2]掉落汇总!$A$2:$A$871,E$1,[2]掉落汇总!$C$2:$C$871,$Q$1)+SUMIFS(OFFSET([2]掉落汇总!$C$2:$C$871,,MATCH($B92,[2]掉落汇总!$D$1:$M$1)),[2]掉落汇总!$A$2:$A$871,E$1,[2]掉落汇总!$C$2:$C$871,$Q$2)/$Q$3)*宝箱投放计算!D92</f>
        <v>0.5596465018411364</v>
      </c>
      <c r="F92">
        <f ca="1">(SUMIFS(OFFSET([2]掉落汇总!$C$2:$C$871,,MATCH($B92,[2]掉落汇总!$D$1:$M$1)),[2]掉落汇总!$A$2:$A$871,F$1,[2]掉落汇总!$C$2:$C$871,$Q$1)+SUMIFS(OFFSET([2]掉落汇总!$C$2:$C$871,,MATCH($B92,[2]掉落汇总!$D$1:$M$1)),[2]掉落汇总!$A$2:$A$871,F$1,[2]掉落汇总!$C$2:$C$871,$Q$2)/$Q$3)*宝箱投放计算!E92</f>
        <v>0.69707401032702276</v>
      </c>
      <c r="G92">
        <f ca="1">(SUMIFS(OFFSET([2]掉落汇总!$C$2:$C$871,,MATCH($B92,[2]掉落汇总!$D$1:$M$1)),[2]掉落汇总!$A$2:$A$871,G$1,[2]掉落汇总!$C$2:$C$871,$Q$1)+SUMIFS(OFFSET([2]掉落汇总!$C$2:$C$871,,MATCH($B92,[2]掉落汇总!$D$1:$M$1)),[2]掉落汇总!$A$2:$A$871,G$1,[2]掉落汇总!$C$2:$C$871,$Q$2)/$Q$3)*宝箱投放计算!F92</f>
        <v>0</v>
      </c>
      <c r="H92">
        <f ca="1">(SUMIFS(OFFSET([2]掉落汇总!$C$2:$C$871,,MATCH($B92,[2]掉落汇总!$D$1:$M$1)),[2]掉落汇总!$A$2:$A$871,H$1,[2]掉落汇总!$C$2:$C$871,$Q$1)+SUMIFS(OFFSET([2]掉落汇总!$C$2:$C$871,,MATCH($B92,[2]掉落汇总!$D$1:$M$1)),[2]掉落汇总!$A$2:$A$871,H$1,[2]掉落汇总!$C$2:$C$871,$Q$2)/$Q$3)*宝箱投放计算!G92</f>
        <v>0</v>
      </c>
      <c r="I92">
        <f ca="1">(SUMIFS(OFFSET([2]掉落汇总!$C$2:$C$871,,MATCH($B92,[2]掉落汇总!$D$1:$M$1)),[2]掉落汇总!$A$2:$A$871,I$1,[2]掉落汇总!$C$2:$C$871,$Q$1)+SUMIFS(OFFSET([2]掉落汇总!$C$2:$C$871,,MATCH($B92,[2]掉落汇总!$D$1:$M$1)),[2]掉落汇总!$A$2:$A$871,I$1,[2]掉落汇总!$C$2:$C$871,$Q$2)/$Q$3)*宝箱投放计算!H92</f>
        <v>0</v>
      </c>
      <c r="J92">
        <f ca="1">(SUMIFS(OFFSET([2]掉落汇总!$C$2:$C$871,,MATCH($B92,[2]掉落汇总!$D$1:$M$1)),[2]掉落汇总!$A$2:$A$871,J$1,[2]掉落汇总!$C$2:$C$871,$Q$1)+SUMIFS(OFFSET([2]掉落汇总!$C$2:$C$871,,MATCH($B92,[2]掉落汇总!$D$1:$M$1)),[2]掉落汇总!$A$2:$A$871,J$1,[2]掉落汇总!$C$2:$C$871,$Q$2)/$Q$3)*宝箱投放计算!I92</f>
        <v>0</v>
      </c>
      <c r="K92">
        <f ca="1">(SUMIFS(OFFSET([2]掉落汇总!$C$2:$C$871,,MATCH($B92,[2]掉落汇总!$D$1:$M$1)),[2]掉落汇总!$A$2:$A$871,K$1,[2]掉落汇总!$C$2:$C$871,$Q$1)+SUMIFS(OFFSET([2]掉落汇总!$C$2:$C$871,,MATCH($B92,[2]掉落汇总!$D$1:$M$1)),[2]掉落汇总!$A$2:$A$871,K$1,[2]掉落汇总!$C$2:$C$871,$Q$2)/$Q$3)*宝箱投放计算!J92</f>
        <v>0</v>
      </c>
      <c r="L92">
        <f ca="1">(SUMIFS(OFFSET([2]掉落汇总!$C$2:$C$871,,MATCH($B92,[2]掉落汇总!$D$1:$M$1)),[2]掉落汇总!$A$2:$A$871,L$1,[2]掉落汇总!$C$2:$C$871,$Q$1)+SUMIFS(OFFSET([2]掉落汇总!$C$2:$C$871,,MATCH($B92,[2]掉落汇总!$D$1:$M$1)),[2]掉落汇总!$A$2:$A$871,L$1,[2]掉落汇总!$C$2:$C$871,$Q$2)/$Q$3)*宝箱投放计算!K92</f>
        <v>0.18921788368526599</v>
      </c>
      <c r="M92">
        <f ca="1">(SUMIFS(OFFSET([2]掉落汇总!$C$2:$C$871,,MATCH($B92,[2]掉落汇总!$D$1:$M$1)),[2]掉落汇总!$A$2:$A$871,M$1,[2]掉落汇总!$C$2:$C$871,$Q$1)+SUMIFS(OFFSET([2]掉落汇总!$C$2:$C$871,,MATCH($B92,[2]掉落汇总!$D$1:$M$1)),[2]掉落汇总!$A$2:$A$871,M$1,[2]掉落汇总!$C$2:$C$871,$Q$2)/$Q$3)*宝箱投放计算!L92</f>
        <v>0.1952586710265094</v>
      </c>
      <c r="N92">
        <f ca="1">(SUMIFS(OFFSET([2]掉落汇总!$C$2:$C$871,,MATCH($B92,[2]掉落汇总!$D$1:$M$1)),[2]掉落汇总!$A$2:$A$871,N$1,[2]掉落汇总!$C$2:$C$871,$Q$1)+SUMIFS(OFFSET([2]掉落汇总!$C$2:$C$871,,MATCH($B92,[2]掉落汇总!$D$1:$M$1)),[2]掉落汇总!$A$2:$A$871,N$1,[2]掉落汇总!$C$2:$C$871,$Q$2)/$Q$3)*宝箱投放计算!M92</f>
        <v>4.4258667322350648E-2</v>
      </c>
      <c r="O92">
        <f ca="1">(SUMIFS(OFFSET([2]掉落汇总!$C$2:$C$871,,MATCH($B92,[2]掉落汇总!$D$1:$M$1)),[2]掉落汇总!$A$2:$A$871,O$1,[2]掉落汇总!$C$2:$C$871,$Q$1)+SUMIFS(OFFSET([2]掉落汇总!$C$2:$C$871,,MATCH($B92,[2]掉落汇总!$D$1:$M$1)),[2]掉落汇总!$A$2:$A$871,O$1,[2]掉落汇总!$C$2:$C$871,$Q$2)/$Q$3)*宝箱投放计算!N92</f>
        <v>9.1281046504927091E-2</v>
      </c>
    </row>
    <row r="93" spans="1:15" x14ac:dyDescent="0.2">
      <c r="A93">
        <f>玩家成长时间线!A93</f>
        <v>92</v>
      </c>
      <c r="B93">
        <f>玩家成长时间线!B93</f>
        <v>10</v>
      </c>
      <c r="C93">
        <f ca="1">SUM($D$2:D93)</f>
        <v>139.68748879198222</v>
      </c>
      <c r="D93">
        <f t="shared" ca="1" si="1"/>
        <v>1.779156559770863</v>
      </c>
      <c r="E93">
        <f ca="1">(SUMIFS(OFFSET([2]掉落汇总!$C$2:$C$871,,MATCH($B93,[2]掉落汇总!$D$1:$M$1)),[2]掉落汇总!$A$2:$A$871,E$1,[2]掉落汇总!$C$2:$C$871,$Q$1)+SUMIFS(OFFSET([2]掉落汇总!$C$2:$C$871,,MATCH($B93,[2]掉落汇总!$D$1:$M$1)),[2]掉落汇总!$A$2:$A$871,E$1,[2]掉落汇总!$C$2:$C$871,$Q$2)/$Q$3)*宝箱投放计算!D93</f>
        <v>0.56206628090478705</v>
      </c>
      <c r="F93">
        <f ca="1">(SUMIFS(OFFSET([2]掉落汇总!$C$2:$C$871,,MATCH($B93,[2]掉落汇总!$D$1:$M$1)),[2]掉落汇总!$A$2:$A$871,F$1,[2]掉落汇总!$C$2:$C$871,$Q$1)+SUMIFS(OFFSET([2]掉落汇总!$C$2:$C$871,,MATCH($B93,[2]掉落汇总!$D$1:$M$1)),[2]掉落汇总!$A$2:$A$871,F$1,[2]掉落汇总!$C$2:$C$871,$Q$2)/$Q$3)*宝箱投放计算!E93</f>
        <v>0.69707401032702276</v>
      </c>
      <c r="G93">
        <f ca="1">(SUMIFS(OFFSET([2]掉落汇总!$C$2:$C$871,,MATCH($B93,[2]掉落汇总!$D$1:$M$1)),[2]掉落汇总!$A$2:$A$871,G$1,[2]掉落汇总!$C$2:$C$871,$Q$1)+SUMIFS(OFFSET([2]掉落汇总!$C$2:$C$871,,MATCH($B93,[2]掉落汇总!$D$1:$M$1)),[2]掉落汇总!$A$2:$A$871,G$1,[2]掉落汇总!$C$2:$C$871,$Q$2)/$Q$3)*宝箱投放计算!F93</f>
        <v>0</v>
      </c>
      <c r="H93">
        <f ca="1">(SUMIFS(OFFSET([2]掉落汇总!$C$2:$C$871,,MATCH($B93,[2]掉落汇总!$D$1:$M$1)),[2]掉落汇总!$A$2:$A$871,H$1,[2]掉落汇总!$C$2:$C$871,$Q$1)+SUMIFS(OFFSET([2]掉落汇总!$C$2:$C$871,,MATCH($B93,[2]掉落汇总!$D$1:$M$1)),[2]掉落汇总!$A$2:$A$871,H$1,[2]掉落汇总!$C$2:$C$871,$Q$2)/$Q$3)*宝箱投放计算!G93</f>
        <v>0</v>
      </c>
      <c r="I93">
        <f ca="1">(SUMIFS(OFFSET([2]掉落汇总!$C$2:$C$871,,MATCH($B93,[2]掉落汇总!$D$1:$M$1)),[2]掉落汇总!$A$2:$A$871,I$1,[2]掉落汇总!$C$2:$C$871,$Q$1)+SUMIFS(OFFSET([2]掉落汇总!$C$2:$C$871,,MATCH($B93,[2]掉落汇总!$D$1:$M$1)),[2]掉落汇总!$A$2:$A$871,I$1,[2]掉落汇总!$C$2:$C$871,$Q$2)/$Q$3)*宝箱投放计算!H93</f>
        <v>0</v>
      </c>
      <c r="J93">
        <f ca="1">(SUMIFS(OFFSET([2]掉落汇总!$C$2:$C$871,,MATCH($B93,[2]掉落汇总!$D$1:$M$1)),[2]掉落汇总!$A$2:$A$871,J$1,[2]掉落汇总!$C$2:$C$871,$Q$1)+SUMIFS(OFFSET([2]掉落汇总!$C$2:$C$871,,MATCH($B93,[2]掉落汇总!$D$1:$M$1)),[2]掉落汇总!$A$2:$A$871,J$1,[2]掉落汇总!$C$2:$C$871,$Q$2)/$Q$3)*宝箱投放计算!I93</f>
        <v>0</v>
      </c>
      <c r="K93">
        <f ca="1">(SUMIFS(OFFSET([2]掉落汇总!$C$2:$C$871,,MATCH($B93,[2]掉落汇总!$D$1:$M$1)),[2]掉落汇总!$A$2:$A$871,K$1,[2]掉落汇总!$C$2:$C$871,$Q$1)+SUMIFS(OFFSET([2]掉落汇总!$C$2:$C$871,,MATCH($B93,[2]掉落汇总!$D$1:$M$1)),[2]掉落汇总!$A$2:$A$871,K$1,[2]掉落汇总!$C$2:$C$871,$Q$2)/$Q$3)*宝箱投放计算!J93</f>
        <v>0</v>
      </c>
      <c r="L93">
        <f ca="1">(SUMIFS(OFFSET([2]掉落汇总!$C$2:$C$871,,MATCH($B93,[2]掉落汇总!$D$1:$M$1)),[2]掉落汇总!$A$2:$A$871,L$1,[2]掉落汇总!$C$2:$C$871,$Q$1)+SUMIFS(OFFSET([2]掉落汇总!$C$2:$C$871,,MATCH($B93,[2]掉落汇总!$D$1:$M$1)),[2]掉落汇总!$A$2:$A$871,L$1,[2]掉落汇总!$C$2:$C$871,$Q$2)/$Q$3)*宝箱投放计算!K93</f>
        <v>0.18921788368526599</v>
      </c>
      <c r="M93">
        <f ca="1">(SUMIFS(OFFSET([2]掉落汇总!$C$2:$C$871,,MATCH($B93,[2]掉落汇总!$D$1:$M$1)),[2]掉落汇总!$A$2:$A$871,M$1,[2]掉落汇总!$C$2:$C$871,$Q$1)+SUMIFS(OFFSET([2]掉落汇总!$C$2:$C$871,,MATCH($B93,[2]掉落汇总!$D$1:$M$1)),[2]掉落汇总!$A$2:$A$871,M$1,[2]掉落汇总!$C$2:$C$871,$Q$2)/$Q$3)*宝箱投放计算!L93</f>
        <v>0.1952586710265094</v>
      </c>
      <c r="N93">
        <f ca="1">(SUMIFS(OFFSET([2]掉落汇总!$C$2:$C$871,,MATCH($B93,[2]掉落汇总!$D$1:$M$1)),[2]掉落汇总!$A$2:$A$871,N$1,[2]掉落汇总!$C$2:$C$871,$Q$1)+SUMIFS(OFFSET([2]掉落汇总!$C$2:$C$871,,MATCH($B93,[2]掉落汇总!$D$1:$M$1)),[2]掉落汇总!$A$2:$A$871,N$1,[2]掉落汇总!$C$2:$C$871,$Q$2)/$Q$3)*宝箱投放计算!M93</f>
        <v>4.4258667322350648E-2</v>
      </c>
      <c r="O93">
        <f ca="1">(SUMIFS(OFFSET([2]掉落汇总!$C$2:$C$871,,MATCH($B93,[2]掉落汇总!$D$1:$M$1)),[2]掉落汇总!$A$2:$A$871,O$1,[2]掉落汇总!$C$2:$C$871,$Q$1)+SUMIFS(OFFSET([2]掉落汇总!$C$2:$C$871,,MATCH($B93,[2]掉落汇总!$D$1:$M$1)),[2]掉落汇总!$A$2:$A$871,O$1,[2]掉落汇总!$C$2:$C$871,$Q$2)/$Q$3)*宝箱投放计算!N93</f>
        <v>9.1281046504927091E-2</v>
      </c>
    </row>
    <row r="94" spans="1:15" x14ac:dyDescent="0.2">
      <c r="A94">
        <f>玩家成长时间线!A94</f>
        <v>93</v>
      </c>
      <c r="B94">
        <f>玩家成长时间线!B94</f>
        <v>10</v>
      </c>
      <c r="C94">
        <f ca="1">SUM($D$2:D94)</f>
        <v>141.51746071208976</v>
      </c>
      <c r="D94">
        <f t="shared" ca="1" si="1"/>
        <v>1.829971920107528</v>
      </c>
      <c r="E94">
        <f ca="1">(SUMIFS(OFFSET([2]掉落汇总!$C$2:$C$871,,MATCH($B94,[2]掉落汇总!$D$1:$M$1)),[2]掉落汇总!$A$2:$A$871,E$1,[2]掉落汇总!$C$2:$C$871,$Q$1)+SUMIFS(OFFSET([2]掉落汇总!$C$2:$C$871,,MATCH($B94,[2]掉落汇总!$D$1:$M$1)),[2]掉落汇总!$A$2:$A$871,E$1,[2]掉落汇总!$C$2:$C$871,$Q$2)/$Q$3)*宝箱投放计算!D94</f>
        <v>0.61288164124145195</v>
      </c>
      <c r="F94">
        <f ca="1">(SUMIFS(OFFSET([2]掉落汇总!$C$2:$C$871,,MATCH($B94,[2]掉落汇总!$D$1:$M$1)),[2]掉落汇总!$A$2:$A$871,F$1,[2]掉落汇总!$C$2:$C$871,$Q$1)+SUMIFS(OFFSET([2]掉落汇总!$C$2:$C$871,,MATCH($B94,[2]掉落汇总!$D$1:$M$1)),[2]掉落汇总!$A$2:$A$871,F$1,[2]掉落汇总!$C$2:$C$871,$Q$2)/$Q$3)*宝箱投放计算!E94</f>
        <v>0.69707401032702276</v>
      </c>
      <c r="G94">
        <f ca="1">(SUMIFS(OFFSET([2]掉落汇总!$C$2:$C$871,,MATCH($B94,[2]掉落汇总!$D$1:$M$1)),[2]掉落汇总!$A$2:$A$871,G$1,[2]掉落汇总!$C$2:$C$871,$Q$1)+SUMIFS(OFFSET([2]掉落汇总!$C$2:$C$871,,MATCH($B94,[2]掉落汇总!$D$1:$M$1)),[2]掉落汇总!$A$2:$A$871,G$1,[2]掉落汇总!$C$2:$C$871,$Q$2)/$Q$3)*宝箱投放计算!F94</f>
        <v>0</v>
      </c>
      <c r="H94">
        <f ca="1">(SUMIFS(OFFSET([2]掉落汇总!$C$2:$C$871,,MATCH($B94,[2]掉落汇总!$D$1:$M$1)),[2]掉落汇总!$A$2:$A$871,H$1,[2]掉落汇总!$C$2:$C$871,$Q$1)+SUMIFS(OFFSET([2]掉落汇总!$C$2:$C$871,,MATCH($B94,[2]掉落汇总!$D$1:$M$1)),[2]掉落汇总!$A$2:$A$871,H$1,[2]掉落汇总!$C$2:$C$871,$Q$2)/$Q$3)*宝箱投放计算!G94</f>
        <v>0</v>
      </c>
      <c r="I94">
        <f ca="1">(SUMIFS(OFFSET([2]掉落汇总!$C$2:$C$871,,MATCH($B94,[2]掉落汇总!$D$1:$M$1)),[2]掉落汇总!$A$2:$A$871,I$1,[2]掉落汇总!$C$2:$C$871,$Q$1)+SUMIFS(OFFSET([2]掉落汇总!$C$2:$C$871,,MATCH($B94,[2]掉落汇总!$D$1:$M$1)),[2]掉落汇总!$A$2:$A$871,I$1,[2]掉落汇总!$C$2:$C$871,$Q$2)/$Q$3)*宝箱投放计算!H94</f>
        <v>0</v>
      </c>
      <c r="J94">
        <f ca="1">(SUMIFS(OFFSET([2]掉落汇总!$C$2:$C$871,,MATCH($B94,[2]掉落汇总!$D$1:$M$1)),[2]掉落汇总!$A$2:$A$871,J$1,[2]掉落汇总!$C$2:$C$871,$Q$1)+SUMIFS(OFFSET([2]掉落汇总!$C$2:$C$871,,MATCH($B94,[2]掉落汇总!$D$1:$M$1)),[2]掉落汇总!$A$2:$A$871,J$1,[2]掉落汇总!$C$2:$C$871,$Q$2)/$Q$3)*宝箱投放计算!I94</f>
        <v>0</v>
      </c>
      <c r="K94">
        <f ca="1">(SUMIFS(OFFSET([2]掉落汇总!$C$2:$C$871,,MATCH($B94,[2]掉落汇总!$D$1:$M$1)),[2]掉落汇总!$A$2:$A$871,K$1,[2]掉落汇总!$C$2:$C$871,$Q$1)+SUMIFS(OFFSET([2]掉落汇总!$C$2:$C$871,,MATCH($B94,[2]掉落汇总!$D$1:$M$1)),[2]掉落汇总!$A$2:$A$871,K$1,[2]掉落汇总!$C$2:$C$871,$Q$2)/$Q$3)*宝箱投放计算!J94</f>
        <v>0</v>
      </c>
      <c r="L94">
        <f ca="1">(SUMIFS(OFFSET([2]掉落汇总!$C$2:$C$871,,MATCH($B94,[2]掉落汇总!$D$1:$M$1)),[2]掉落汇总!$A$2:$A$871,L$1,[2]掉落汇总!$C$2:$C$871,$Q$1)+SUMIFS(OFFSET([2]掉落汇总!$C$2:$C$871,,MATCH($B94,[2]掉落汇总!$D$1:$M$1)),[2]掉落汇总!$A$2:$A$871,L$1,[2]掉落汇总!$C$2:$C$871,$Q$2)/$Q$3)*宝箱投放计算!K94</f>
        <v>0.18921788368526599</v>
      </c>
      <c r="M94">
        <f ca="1">(SUMIFS(OFFSET([2]掉落汇总!$C$2:$C$871,,MATCH($B94,[2]掉落汇总!$D$1:$M$1)),[2]掉落汇总!$A$2:$A$871,M$1,[2]掉落汇总!$C$2:$C$871,$Q$1)+SUMIFS(OFFSET([2]掉落汇总!$C$2:$C$871,,MATCH($B94,[2]掉落汇总!$D$1:$M$1)),[2]掉落汇总!$A$2:$A$871,M$1,[2]掉落汇总!$C$2:$C$871,$Q$2)/$Q$3)*宝箱投放计算!L94</f>
        <v>0.1952586710265094</v>
      </c>
      <c r="N94">
        <f ca="1">(SUMIFS(OFFSET([2]掉落汇总!$C$2:$C$871,,MATCH($B94,[2]掉落汇总!$D$1:$M$1)),[2]掉落汇总!$A$2:$A$871,N$1,[2]掉落汇总!$C$2:$C$871,$Q$1)+SUMIFS(OFFSET([2]掉落汇总!$C$2:$C$871,,MATCH($B94,[2]掉落汇总!$D$1:$M$1)),[2]掉落汇总!$A$2:$A$871,N$1,[2]掉落汇总!$C$2:$C$871,$Q$2)/$Q$3)*宝箱投放计算!M94</f>
        <v>4.4258667322350648E-2</v>
      </c>
      <c r="O94">
        <f ca="1">(SUMIFS(OFFSET([2]掉落汇总!$C$2:$C$871,,MATCH($B94,[2]掉落汇总!$D$1:$M$1)),[2]掉落汇总!$A$2:$A$871,O$1,[2]掉落汇总!$C$2:$C$871,$Q$1)+SUMIFS(OFFSET([2]掉落汇总!$C$2:$C$871,,MATCH($B94,[2]掉落汇总!$D$1:$M$1)),[2]掉落汇总!$A$2:$A$871,O$1,[2]掉落汇总!$C$2:$C$871,$Q$2)/$Q$3)*宝箱投放计算!N94</f>
        <v>9.1281046504927091E-2</v>
      </c>
    </row>
    <row r="95" spans="1:15" x14ac:dyDescent="0.2">
      <c r="A95">
        <f>玩家成长时间线!A95</f>
        <v>94</v>
      </c>
      <c r="B95">
        <f>玩家成长时间线!B95</f>
        <v>10</v>
      </c>
      <c r="C95">
        <f ca="1">SUM($D$2:D95)</f>
        <v>143.30145682998793</v>
      </c>
      <c r="D95">
        <f t="shared" ca="1" si="1"/>
        <v>1.7839961178981645</v>
      </c>
      <c r="E95">
        <f ca="1">(SUMIFS(OFFSET([2]掉落汇总!$C$2:$C$871,,MATCH($B95,[2]掉落汇总!$D$1:$M$1)),[2]掉落汇总!$A$2:$A$871,E$1,[2]掉落汇总!$C$2:$C$871,$Q$1)+SUMIFS(OFFSET([2]掉落汇总!$C$2:$C$871,,MATCH($B95,[2]掉落汇总!$D$1:$M$1)),[2]掉落汇总!$A$2:$A$871,E$1,[2]掉落汇总!$C$2:$C$871,$Q$2)/$Q$3)*宝箱投放计算!D95</f>
        <v>0.56690583903208847</v>
      </c>
      <c r="F95">
        <f ca="1">(SUMIFS(OFFSET([2]掉落汇总!$C$2:$C$871,,MATCH($B95,[2]掉落汇总!$D$1:$M$1)),[2]掉落汇总!$A$2:$A$871,F$1,[2]掉落汇总!$C$2:$C$871,$Q$1)+SUMIFS(OFFSET([2]掉落汇总!$C$2:$C$871,,MATCH($B95,[2]掉落汇总!$D$1:$M$1)),[2]掉落汇总!$A$2:$A$871,F$1,[2]掉落汇总!$C$2:$C$871,$Q$2)/$Q$3)*宝箱投放计算!E95</f>
        <v>0.69707401032702276</v>
      </c>
      <c r="G95">
        <f ca="1">(SUMIFS(OFFSET([2]掉落汇总!$C$2:$C$871,,MATCH($B95,[2]掉落汇总!$D$1:$M$1)),[2]掉落汇总!$A$2:$A$871,G$1,[2]掉落汇总!$C$2:$C$871,$Q$1)+SUMIFS(OFFSET([2]掉落汇总!$C$2:$C$871,,MATCH($B95,[2]掉落汇总!$D$1:$M$1)),[2]掉落汇总!$A$2:$A$871,G$1,[2]掉落汇总!$C$2:$C$871,$Q$2)/$Q$3)*宝箱投放计算!F95</f>
        <v>0</v>
      </c>
      <c r="H95">
        <f ca="1">(SUMIFS(OFFSET([2]掉落汇总!$C$2:$C$871,,MATCH($B95,[2]掉落汇总!$D$1:$M$1)),[2]掉落汇总!$A$2:$A$871,H$1,[2]掉落汇总!$C$2:$C$871,$Q$1)+SUMIFS(OFFSET([2]掉落汇总!$C$2:$C$871,,MATCH($B95,[2]掉落汇总!$D$1:$M$1)),[2]掉落汇总!$A$2:$A$871,H$1,[2]掉落汇总!$C$2:$C$871,$Q$2)/$Q$3)*宝箱投放计算!G95</f>
        <v>0</v>
      </c>
      <c r="I95">
        <f ca="1">(SUMIFS(OFFSET([2]掉落汇总!$C$2:$C$871,,MATCH($B95,[2]掉落汇总!$D$1:$M$1)),[2]掉落汇总!$A$2:$A$871,I$1,[2]掉落汇总!$C$2:$C$871,$Q$1)+SUMIFS(OFFSET([2]掉落汇总!$C$2:$C$871,,MATCH($B95,[2]掉落汇总!$D$1:$M$1)),[2]掉落汇总!$A$2:$A$871,I$1,[2]掉落汇总!$C$2:$C$871,$Q$2)/$Q$3)*宝箱投放计算!H95</f>
        <v>0</v>
      </c>
      <c r="J95">
        <f ca="1">(SUMIFS(OFFSET([2]掉落汇总!$C$2:$C$871,,MATCH($B95,[2]掉落汇总!$D$1:$M$1)),[2]掉落汇总!$A$2:$A$871,J$1,[2]掉落汇总!$C$2:$C$871,$Q$1)+SUMIFS(OFFSET([2]掉落汇总!$C$2:$C$871,,MATCH($B95,[2]掉落汇总!$D$1:$M$1)),[2]掉落汇总!$A$2:$A$871,J$1,[2]掉落汇总!$C$2:$C$871,$Q$2)/$Q$3)*宝箱投放计算!I95</f>
        <v>0</v>
      </c>
      <c r="K95">
        <f ca="1">(SUMIFS(OFFSET([2]掉落汇总!$C$2:$C$871,,MATCH($B95,[2]掉落汇总!$D$1:$M$1)),[2]掉落汇总!$A$2:$A$871,K$1,[2]掉落汇总!$C$2:$C$871,$Q$1)+SUMIFS(OFFSET([2]掉落汇总!$C$2:$C$871,,MATCH($B95,[2]掉落汇总!$D$1:$M$1)),[2]掉落汇总!$A$2:$A$871,K$1,[2]掉落汇总!$C$2:$C$871,$Q$2)/$Q$3)*宝箱投放计算!J95</f>
        <v>0</v>
      </c>
      <c r="L95">
        <f ca="1">(SUMIFS(OFFSET([2]掉落汇总!$C$2:$C$871,,MATCH($B95,[2]掉落汇总!$D$1:$M$1)),[2]掉落汇总!$A$2:$A$871,L$1,[2]掉落汇总!$C$2:$C$871,$Q$1)+SUMIFS(OFFSET([2]掉落汇总!$C$2:$C$871,,MATCH($B95,[2]掉落汇总!$D$1:$M$1)),[2]掉落汇总!$A$2:$A$871,L$1,[2]掉落汇总!$C$2:$C$871,$Q$2)/$Q$3)*宝箱投放计算!K95</f>
        <v>0.18921788368526599</v>
      </c>
      <c r="M95">
        <f ca="1">(SUMIFS(OFFSET([2]掉落汇总!$C$2:$C$871,,MATCH($B95,[2]掉落汇总!$D$1:$M$1)),[2]掉落汇总!$A$2:$A$871,M$1,[2]掉落汇总!$C$2:$C$871,$Q$1)+SUMIFS(OFFSET([2]掉落汇总!$C$2:$C$871,,MATCH($B95,[2]掉落汇总!$D$1:$M$1)),[2]掉落汇总!$A$2:$A$871,M$1,[2]掉落汇总!$C$2:$C$871,$Q$2)/$Q$3)*宝箱投放计算!L95</f>
        <v>0.1952586710265094</v>
      </c>
      <c r="N95">
        <f ca="1">(SUMIFS(OFFSET([2]掉落汇总!$C$2:$C$871,,MATCH($B95,[2]掉落汇总!$D$1:$M$1)),[2]掉落汇总!$A$2:$A$871,N$1,[2]掉落汇总!$C$2:$C$871,$Q$1)+SUMIFS(OFFSET([2]掉落汇总!$C$2:$C$871,,MATCH($B95,[2]掉落汇总!$D$1:$M$1)),[2]掉落汇总!$A$2:$A$871,N$1,[2]掉落汇总!$C$2:$C$871,$Q$2)/$Q$3)*宝箱投放计算!M95</f>
        <v>4.4258667322350648E-2</v>
      </c>
      <c r="O95">
        <f ca="1">(SUMIFS(OFFSET([2]掉落汇总!$C$2:$C$871,,MATCH($B95,[2]掉落汇总!$D$1:$M$1)),[2]掉落汇总!$A$2:$A$871,O$1,[2]掉落汇总!$C$2:$C$871,$Q$1)+SUMIFS(OFFSET([2]掉落汇总!$C$2:$C$871,,MATCH($B95,[2]掉落汇总!$D$1:$M$1)),[2]掉落汇总!$A$2:$A$871,O$1,[2]掉落汇总!$C$2:$C$871,$Q$2)/$Q$3)*宝箱投放计算!N95</f>
        <v>9.1281046504927091E-2</v>
      </c>
    </row>
    <row r="96" spans="1:15" x14ac:dyDescent="0.2">
      <c r="A96">
        <f>玩家成长时间线!A96</f>
        <v>95</v>
      </c>
      <c r="B96">
        <f>玩家成长时间线!B96</f>
        <v>10</v>
      </c>
      <c r="C96">
        <f ca="1">SUM($D$2:D96)</f>
        <v>145.08787272694974</v>
      </c>
      <c r="D96">
        <f t="shared" ca="1" si="1"/>
        <v>1.7864158969618154</v>
      </c>
      <c r="E96">
        <f ca="1">(SUMIFS(OFFSET([2]掉落汇总!$C$2:$C$871,,MATCH($B96,[2]掉落汇总!$D$1:$M$1)),[2]掉落汇总!$A$2:$A$871,E$1,[2]掉落汇总!$C$2:$C$871,$Q$1)+SUMIFS(OFFSET([2]掉落汇总!$C$2:$C$871,,MATCH($B96,[2]掉落汇总!$D$1:$M$1)),[2]掉落汇总!$A$2:$A$871,E$1,[2]掉落汇总!$C$2:$C$871,$Q$2)/$Q$3)*宝箱投放计算!D96</f>
        <v>0.56932561809573923</v>
      </c>
      <c r="F96">
        <f ca="1">(SUMIFS(OFFSET([2]掉落汇总!$C$2:$C$871,,MATCH($B96,[2]掉落汇总!$D$1:$M$1)),[2]掉落汇总!$A$2:$A$871,F$1,[2]掉落汇总!$C$2:$C$871,$Q$1)+SUMIFS(OFFSET([2]掉落汇总!$C$2:$C$871,,MATCH($B96,[2]掉落汇总!$D$1:$M$1)),[2]掉落汇总!$A$2:$A$871,F$1,[2]掉落汇总!$C$2:$C$871,$Q$2)/$Q$3)*宝箱投放计算!E96</f>
        <v>0.69707401032702276</v>
      </c>
      <c r="G96">
        <f ca="1">(SUMIFS(OFFSET([2]掉落汇总!$C$2:$C$871,,MATCH($B96,[2]掉落汇总!$D$1:$M$1)),[2]掉落汇总!$A$2:$A$871,G$1,[2]掉落汇总!$C$2:$C$871,$Q$1)+SUMIFS(OFFSET([2]掉落汇总!$C$2:$C$871,,MATCH($B96,[2]掉落汇总!$D$1:$M$1)),[2]掉落汇总!$A$2:$A$871,G$1,[2]掉落汇总!$C$2:$C$871,$Q$2)/$Q$3)*宝箱投放计算!F96</f>
        <v>0</v>
      </c>
      <c r="H96">
        <f ca="1">(SUMIFS(OFFSET([2]掉落汇总!$C$2:$C$871,,MATCH($B96,[2]掉落汇总!$D$1:$M$1)),[2]掉落汇总!$A$2:$A$871,H$1,[2]掉落汇总!$C$2:$C$871,$Q$1)+SUMIFS(OFFSET([2]掉落汇总!$C$2:$C$871,,MATCH($B96,[2]掉落汇总!$D$1:$M$1)),[2]掉落汇总!$A$2:$A$871,H$1,[2]掉落汇总!$C$2:$C$871,$Q$2)/$Q$3)*宝箱投放计算!G96</f>
        <v>0</v>
      </c>
      <c r="I96">
        <f ca="1">(SUMIFS(OFFSET([2]掉落汇总!$C$2:$C$871,,MATCH($B96,[2]掉落汇总!$D$1:$M$1)),[2]掉落汇总!$A$2:$A$871,I$1,[2]掉落汇总!$C$2:$C$871,$Q$1)+SUMIFS(OFFSET([2]掉落汇总!$C$2:$C$871,,MATCH($B96,[2]掉落汇总!$D$1:$M$1)),[2]掉落汇总!$A$2:$A$871,I$1,[2]掉落汇总!$C$2:$C$871,$Q$2)/$Q$3)*宝箱投放计算!H96</f>
        <v>0</v>
      </c>
      <c r="J96">
        <f ca="1">(SUMIFS(OFFSET([2]掉落汇总!$C$2:$C$871,,MATCH($B96,[2]掉落汇总!$D$1:$M$1)),[2]掉落汇总!$A$2:$A$871,J$1,[2]掉落汇总!$C$2:$C$871,$Q$1)+SUMIFS(OFFSET([2]掉落汇总!$C$2:$C$871,,MATCH($B96,[2]掉落汇总!$D$1:$M$1)),[2]掉落汇总!$A$2:$A$871,J$1,[2]掉落汇总!$C$2:$C$871,$Q$2)/$Q$3)*宝箱投放计算!I96</f>
        <v>0</v>
      </c>
      <c r="K96">
        <f ca="1">(SUMIFS(OFFSET([2]掉落汇总!$C$2:$C$871,,MATCH($B96,[2]掉落汇总!$D$1:$M$1)),[2]掉落汇总!$A$2:$A$871,K$1,[2]掉落汇总!$C$2:$C$871,$Q$1)+SUMIFS(OFFSET([2]掉落汇总!$C$2:$C$871,,MATCH($B96,[2]掉落汇总!$D$1:$M$1)),[2]掉落汇总!$A$2:$A$871,K$1,[2]掉落汇总!$C$2:$C$871,$Q$2)/$Q$3)*宝箱投放计算!J96</f>
        <v>0</v>
      </c>
      <c r="L96">
        <f ca="1">(SUMIFS(OFFSET([2]掉落汇总!$C$2:$C$871,,MATCH($B96,[2]掉落汇总!$D$1:$M$1)),[2]掉落汇总!$A$2:$A$871,L$1,[2]掉落汇总!$C$2:$C$871,$Q$1)+SUMIFS(OFFSET([2]掉落汇总!$C$2:$C$871,,MATCH($B96,[2]掉落汇总!$D$1:$M$1)),[2]掉落汇总!$A$2:$A$871,L$1,[2]掉落汇总!$C$2:$C$871,$Q$2)/$Q$3)*宝箱投放计算!K96</f>
        <v>0.18921788368526599</v>
      </c>
      <c r="M96">
        <f ca="1">(SUMIFS(OFFSET([2]掉落汇总!$C$2:$C$871,,MATCH($B96,[2]掉落汇总!$D$1:$M$1)),[2]掉落汇总!$A$2:$A$871,M$1,[2]掉落汇总!$C$2:$C$871,$Q$1)+SUMIFS(OFFSET([2]掉落汇总!$C$2:$C$871,,MATCH($B96,[2]掉落汇总!$D$1:$M$1)),[2]掉落汇总!$A$2:$A$871,M$1,[2]掉落汇总!$C$2:$C$871,$Q$2)/$Q$3)*宝箱投放计算!L96</f>
        <v>0.1952586710265094</v>
      </c>
      <c r="N96">
        <f ca="1">(SUMIFS(OFFSET([2]掉落汇总!$C$2:$C$871,,MATCH($B96,[2]掉落汇总!$D$1:$M$1)),[2]掉落汇总!$A$2:$A$871,N$1,[2]掉落汇总!$C$2:$C$871,$Q$1)+SUMIFS(OFFSET([2]掉落汇总!$C$2:$C$871,,MATCH($B96,[2]掉落汇总!$D$1:$M$1)),[2]掉落汇总!$A$2:$A$871,N$1,[2]掉落汇总!$C$2:$C$871,$Q$2)/$Q$3)*宝箱投放计算!M96</f>
        <v>4.4258667322350648E-2</v>
      </c>
      <c r="O96">
        <f ca="1">(SUMIFS(OFFSET([2]掉落汇总!$C$2:$C$871,,MATCH($B96,[2]掉落汇总!$D$1:$M$1)),[2]掉落汇总!$A$2:$A$871,O$1,[2]掉落汇总!$C$2:$C$871,$Q$1)+SUMIFS(OFFSET([2]掉落汇总!$C$2:$C$871,,MATCH($B96,[2]掉落汇总!$D$1:$M$1)),[2]掉落汇总!$A$2:$A$871,O$1,[2]掉落汇总!$C$2:$C$871,$Q$2)/$Q$3)*宝箱投放计算!N96</f>
        <v>9.1281046504927091E-2</v>
      </c>
    </row>
    <row r="97" spans="1:15" x14ac:dyDescent="0.2">
      <c r="A97">
        <f>玩家成长时间线!A97</f>
        <v>96</v>
      </c>
      <c r="B97">
        <f>玩家成长时间线!B97</f>
        <v>10</v>
      </c>
      <c r="C97">
        <f ca="1">SUM($D$2:D97)</f>
        <v>146.92510398424821</v>
      </c>
      <c r="D97">
        <f t="shared" ca="1" si="1"/>
        <v>1.8372312572984799</v>
      </c>
      <c r="E97">
        <f ca="1">(SUMIFS(OFFSET([2]掉落汇总!$C$2:$C$871,,MATCH($B97,[2]掉落汇总!$D$1:$M$1)),[2]掉落汇总!$A$2:$A$871,E$1,[2]掉落汇总!$C$2:$C$871,$Q$1)+SUMIFS(OFFSET([2]掉落汇总!$C$2:$C$871,,MATCH($B97,[2]掉落汇总!$D$1:$M$1)),[2]掉落汇总!$A$2:$A$871,E$1,[2]掉落汇总!$C$2:$C$871,$Q$2)/$Q$3)*宝箱投放计算!D97</f>
        <v>0.62014097843240401</v>
      </c>
      <c r="F97">
        <f ca="1">(SUMIFS(OFFSET([2]掉落汇总!$C$2:$C$871,,MATCH($B97,[2]掉落汇总!$D$1:$M$1)),[2]掉落汇总!$A$2:$A$871,F$1,[2]掉落汇总!$C$2:$C$871,$Q$1)+SUMIFS(OFFSET([2]掉落汇总!$C$2:$C$871,,MATCH($B97,[2]掉落汇总!$D$1:$M$1)),[2]掉落汇总!$A$2:$A$871,F$1,[2]掉落汇总!$C$2:$C$871,$Q$2)/$Q$3)*宝箱投放计算!E97</f>
        <v>0.69707401032702276</v>
      </c>
      <c r="G97">
        <f ca="1">(SUMIFS(OFFSET([2]掉落汇总!$C$2:$C$871,,MATCH($B97,[2]掉落汇总!$D$1:$M$1)),[2]掉落汇总!$A$2:$A$871,G$1,[2]掉落汇总!$C$2:$C$871,$Q$1)+SUMIFS(OFFSET([2]掉落汇总!$C$2:$C$871,,MATCH($B97,[2]掉落汇总!$D$1:$M$1)),[2]掉落汇总!$A$2:$A$871,G$1,[2]掉落汇总!$C$2:$C$871,$Q$2)/$Q$3)*宝箱投放计算!F97</f>
        <v>0</v>
      </c>
      <c r="H97">
        <f ca="1">(SUMIFS(OFFSET([2]掉落汇总!$C$2:$C$871,,MATCH($B97,[2]掉落汇总!$D$1:$M$1)),[2]掉落汇总!$A$2:$A$871,H$1,[2]掉落汇总!$C$2:$C$871,$Q$1)+SUMIFS(OFFSET([2]掉落汇总!$C$2:$C$871,,MATCH($B97,[2]掉落汇总!$D$1:$M$1)),[2]掉落汇总!$A$2:$A$871,H$1,[2]掉落汇总!$C$2:$C$871,$Q$2)/$Q$3)*宝箱投放计算!G97</f>
        <v>0</v>
      </c>
      <c r="I97">
        <f ca="1">(SUMIFS(OFFSET([2]掉落汇总!$C$2:$C$871,,MATCH($B97,[2]掉落汇总!$D$1:$M$1)),[2]掉落汇总!$A$2:$A$871,I$1,[2]掉落汇总!$C$2:$C$871,$Q$1)+SUMIFS(OFFSET([2]掉落汇总!$C$2:$C$871,,MATCH($B97,[2]掉落汇总!$D$1:$M$1)),[2]掉落汇总!$A$2:$A$871,I$1,[2]掉落汇总!$C$2:$C$871,$Q$2)/$Q$3)*宝箱投放计算!H97</f>
        <v>0</v>
      </c>
      <c r="J97">
        <f ca="1">(SUMIFS(OFFSET([2]掉落汇总!$C$2:$C$871,,MATCH($B97,[2]掉落汇总!$D$1:$M$1)),[2]掉落汇总!$A$2:$A$871,J$1,[2]掉落汇总!$C$2:$C$871,$Q$1)+SUMIFS(OFFSET([2]掉落汇总!$C$2:$C$871,,MATCH($B97,[2]掉落汇总!$D$1:$M$1)),[2]掉落汇总!$A$2:$A$871,J$1,[2]掉落汇总!$C$2:$C$871,$Q$2)/$Q$3)*宝箱投放计算!I97</f>
        <v>0</v>
      </c>
      <c r="K97">
        <f ca="1">(SUMIFS(OFFSET([2]掉落汇总!$C$2:$C$871,,MATCH($B97,[2]掉落汇总!$D$1:$M$1)),[2]掉落汇总!$A$2:$A$871,K$1,[2]掉落汇总!$C$2:$C$871,$Q$1)+SUMIFS(OFFSET([2]掉落汇总!$C$2:$C$871,,MATCH($B97,[2]掉落汇总!$D$1:$M$1)),[2]掉落汇总!$A$2:$A$871,K$1,[2]掉落汇总!$C$2:$C$871,$Q$2)/$Q$3)*宝箱投放计算!J97</f>
        <v>0</v>
      </c>
      <c r="L97">
        <f ca="1">(SUMIFS(OFFSET([2]掉落汇总!$C$2:$C$871,,MATCH($B97,[2]掉落汇总!$D$1:$M$1)),[2]掉落汇总!$A$2:$A$871,L$1,[2]掉落汇总!$C$2:$C$871,$Q$1)+SUMIFS(OFFSET([2]掉落汇总!$C$2:$C$871,,MATCH($B97,[2]掉落汇总!$D$1:$M$1)),[2]掉落汇总!$A$2:$A$871,L$1,[2]掉落汇总!$C$2:$C$871,$Q$2)/$Q$3)*宝箱投放计算!K97</f>
        <v>0.18921788368526599</v>
      </c>
      <c r="M97">
        <f ca="1">(SUMIFS(OFFSET([2]掉落汇总!$C$2:$C$871,,MATCH($B97,[2]掉落汇总!$D$1:$M$1)),[2]掉落汇总!$A$2:$A$871,M$1,[2]掉落汇总!$C$2:$C$871,$Q$1)+SUMIFS(OFFSET([2]掉落汇总!$C$2:$C$871,,MATCH($B97,[2]掉落汇总!$D$1:$M$1)),[2]掉落汇总!$A$2:$A$871,M$1,[2]掉落汇总!$C$2:$C$871,$Q$2)/$Q$3)*宝箱投放计算!L97</f>
        <v>0.1952586710265094</v>
      </c>
      <c r="N97">
        <f ca="1">(SUMIFS(OFFSET([2]掉落汇总!$C$2:$C$871,,MATCH($B97,[2]掉落汇总!$D$1:$M$1)),[2]掉落汇总!$A$2:$A$871,N$1,[2]掉落汇总!$C$2:$C$871,$Q$1)+SUMIFS(OFFSET([2]掉落汇总!$C$2:$C$871,,MATCH($B97,[2]掉落汇总!$D$1:$M$1)),[2]掉落汇总!$A$2:$A$871,N$1,[2]掉落汇总!$C$2:$C$871,$Q$2)/$Q$3)*宝箱投放计算!M97</f>
        <v>4.4258667322350648E-2</v>
      </c>
      <c r="O97">
        <f ca="1">(SUMIFS(OFFSET([2]掉落汇总!$C$2:$C$871,,MATCH($B97,[2]掉落汇总!$D$1:$M$1)),[2]掉落汇总!$A$2:$A$871,O$1,[2]掉落汇总!$C$2:$C$871,$Q$1)+SUMIFS(OFFSET([2]掉落汇总!$C$2:$C$871,,MATCH($B97,[2]掉落汇总!$D$1:$M$1)),[2]掉落汇总!$A$2:$A$871,O$1,[2]掉落汇总!$C$2:$C$871,$Q$2)/$Q$3)*宝箱投放计算!N97</f>
        <v>9.1281046504927091E-2</v>
      </c>
    </row>
    <row r="98" spans="1:15" x14ac:dyDescent="0.2">
      <c r="A98">
        <f>玩家成长时间线!A98</f>
        <v>97</v>
      </c>
      <c r="B98">
        <f>玩家成长时间线!B98</f>
        <v>10</v>
      </c>
      <c r="C98">
        <f ca="1">SUM($D$2:D98)</f>
        <v>148.71635943933734</v>
      </c>
      <c r="D98">
        <f t="shared" ca="1" si="1"/>
        <v>1.7912554550891167</v>
      </c>
      <c r="E98">
        <f ca="1">(SUMIFS(OFFSET([2]掉落汇总!$C$2:$C$871,,MATCH($B98,[2]掉落汇总!$D$1:$M$1)),[2]掉落汇总!$A$2:$A$871,E$1,[2]掉落汇总!$C$2:$C$871,$Q$1)+SUMIFS(OFFSET([2]掉落汇总!$C$2:$C$871,,MATCH($B98,[2]掉落汇总!$D$1:$M$1)),[2]掉落汇总!$A$2:$A$871,E$1,[2]掉落汇总!$C$2:$C$871,$Q$2)/$Q$3)*宝箱投放计算!D98</f>
        <v>0.57416517622304053</v>
      </c>
      <c r="F98">
        <f ca="1">(SUMIFS(OFFSET([2]掉落汇总!$C$2:$C$871,,MATCH($B98,[2]掉落汇总!$D$1:$M$1)),[2]掉落汇总!$A$2:$A$871,F$1,[2]掉落汇总!$C$2:$C$871,$Q$1)+SUMIFS(OFFSET([2]掉落汇总!$C$2:$C$871,,MATCH($B98,[2]掉落汇总!$D$1:$M$1)),[2]掉落汇总!$A$2:$A$871,F$1,[2]掉落汇总!$C$2:$C$871,$Q$2)/$Q$3)*宝箱投放计算!E98</f>
        <v>0.69707401032702276</v>
      </c>
      <c r="G98">
        <f ca="1">(SUMIFS(OFFSET([2]掉落汇总!$C$2:$C$871,,MATCH($B98,[2]掉落汇总!$D$1:$M$1)),[2]掉落汇总!$A$2:$A$871,G$1,[2]掉落汇总!$C$2:$C$871,$Q$1)+SUMIFS(OFFSET([2]掉落汇总!$C$2:$C$871,,MATCH($B98,[2]掉落汇总!$D$1:$M$1)),[2]掉落汇总!$A$2:$A$871,G$1,[2]掉落汇总!$C$2:$C$871,$Q$2)/$Q$3)*宝箱投放计算!F98</f>
        <v>0</v>
      </c>
      <c r="H98">
        <f ca="1">(SUMIFS(OFFSET([2]掉落汇总!$C$2:$C$871,,MATCH($B98,[2]掉落汇总!$D$1:$M$1)),[2]掉落汇总!$A$2:$A$871,H$1,[2]掉落汇总!$C$2:$C$871,$Q$1)+SUMIFS(OFFSET([2]掉落汇总!$C$2:$C$871,,MATCH($B98,[2]掉落汇总!$D$1:$M$1)),[2]掉落汇总!$A$2:$A$871,H$1,[2]掉落汇总!$C$2:$C$871,$Q$2)/$Q$3)*宝箱投放计算!G98</f>
        <v>0</v>
      </c>
      <c r="I98">
        <f ca="1">(SUMIFS(OFFSET([2]掉落汇总!$C$2:$C$871,,MATCH($B98,[2]掉落汇总!$D$1:$M$1)),[2]掉落汇总!$A$2:$A$871,I$1,[2]掉落汇总!$C$2:$C$871,$Q$1)+SUMIFS(OFFSET([2]掉落汇总!$C$2:$C$871,,MATCH($B98,[2]掉落汇总!$D$1:$M$1)),[2]掉落汇总!$A$2:$A$871,I$1,[2]掉落汇总!$C$2:$C$871,$Q$2)/$Q$3)*宝箱投放计算!H98</f>
        <v>0</v>
      </c>
      <c r="J98">
        <f ca="1">(SUMIFS(OFFSET([2]掉落汇总!$C$2:$C$871,,MATCH($B98,[2]掉落汇总!$D$1:$M$1)),[2]掉落汇总!$A$2:$A$871,J$1,[2]掉落汇总!$C$2:$C$871,$Q$1)+SUMIFS(OFFSET([2]掉落汇总!$C$2:$C$871,,MATCH($B98,[2]掉落汇总!$D$1:$M$1)),[2]掉落汇总!$A$2:$A$871,J$1,[2]掉落汇总!$C$2:$C$871,$Q$2)/$Q$3)*宝箱投放计算!I98</f>
        <v>0</v>
      </c>
      <c r="K98">
        <f ca="1">(SUMIFS(OFFSET([2]掉落汇总!$C$2:$C$871,,MATCH($B98,[2]掉落汇总!$D$1:$M$1)),[2]掉落汇总!$A$2:$A$871,K$1,[2]掉落汇总!$C$2:$C$871,$Q$1)+SUMIFS(OFFSET([2]掉落汇总!$C$2:$C$871,,MATCH($B98,[2]掉落汇总!$D$1:$M$1)),[2]掉落汇总!$A$2:$A$871,K$1,[2]掉落汇总!$C$2:$C$871,$Q$2)/$Q$3)*宝箱投放计算!J98</f>
        <v>0</v>
      </c>
      <c r="L98">
        <f ca="1">(SUMIFS(OFFSET([2]掉落汇总!$C$2:$C$871,,MATCH($B98,[2]掉落汇总!$D$1:$M$1)),[2]掉落汇总!$A$2:$A$871,L$1,[2]掉落汇总!$C$2:$C$871,$Q$1)+SUMIFS(OFFSET([2]掉落汇总!$C$2:$C$871,,MATCH($B98,[2]掉落汇总!$D$1:$M$1)),[2]掉落汇总!$A$2:$A$871,L$1,[2]掉落汇总!$C$2:$C$871,$Q$2)/$Q$3)*宝箱投放计算!K98</f>
        <v>0.18921788368526599</v>
      </c>
      <c r="M98">
        <f ca="1">(SUMIFS(OFFSET([2]掉落汇总!$C$2:$C$871,,MATCH($B98,[2]掉落汇总!$D$1:$M$1)),[2]掉落汇总!$A$2:$A$871,M$1,[2]掉落汇总!$C$2:$C$871,$Q$1)+SUMIFS(OFFSET([2]掉落汇总!$C$2:$C$871,,MATCH($B98,[2]掉落汇总!$D$1:$M$1)),[2]掉落汇总!$A$2:$A$871,M$1,[2]掉落汇总!$C$2:$C$871,$Q$2)/$Q$3)*宝箱投放计算!L98</f>
        <v>0.1952586710265094</v>
      </c>
      <c r="N98">
        <f ca="1">(SUMIFS(OFFSET([2]掉落汇总!$C$2:$C$871,,MATCH($B98,[2]掉落汇总!$D$1:$M$1)),[2]掉落汇总!$A$2:$A$871,N$1,[2]掉落汇总!$C$2:$C$871,$Q$1)+SUMIFS(OFFSET([2]掉落汇总!$C$2:$C$871,,MATCH($B98,[2]掉落汇总!$D$1:$M$1)),[2]掉落汇总!$A$2:$A$871,N$1,[2]掉落汇总!$C$2:$C$871,$Q$2)/$Q$3)*宝箱投放计算!M98</f>
        <v>4.4258667322350648E-2</v>
      </c>
      <c r="O98">
        <f ca="1">(SUMIFS(OFFSET([2]掉落汇总!$C$2:$C$871,,MATCH($B98,[2]掉落汇总!$D$1:$M$1)),[2]掉落汇总!$A$2:$A$871,O$1,[2]掉落汇总!$C$2:$C$871,$Q$1)+SUMIFS(OFFSET([2]掉落汇总!$C$2:$C$871,,MATCH($B98,[2]掉落汇总!$D$1:$M$1)),[2]掉落汇总!$A$2:$A$871,O$1,[2]掉落汇总!$C$2:$C$871,$Q$2)/$Q$3)*宝箱投放计算!N98</f>
        <v>9.1281046504927091E-2</v>
      </c>
    </row>
    <row r="99" spans="1:15" x14ac:dyDescent="0.2">
      <c r="A99">
        <f>玩家成长时间线!A99</f>
        <v>98</v>
      </c>
      <c r="B99">
        <f>玩家成长时间线!B99</f>
        <v>8</v>
      </c>
      <c r="C99">
        <f ca="1">SUM($D$2:D99)</f>
        <v>150.64307321122777</v>
      </c>
      <c r="D99">
        <f t="shared" ca="1" si="1"/>
        <v>1.9267137718904346</v>
      </c>
      <c r="E99">
        <f ca="1">(SUMIFS(OFFSET([2]掉落汇总!$C$2:$C$871,,MATCH($B99,[2]掉落汇总!$D$1:$M$1)),[2]掉落汇总!$A$2:$A$871,E$1,[2]掉落汇总!$C$2:$C$871,$Q$1)+SUMIFS(OFFSET([2]掉落汇总!$C$2:$C$871,,MATCH($B99,[2]掉落汇总!$D$1:$M$1)),[2]掉落汇总!$A$2:$A$871,E$1,[2]掉落汇总!$C$2:$C$871,$Q$2)/$Q$3)*宝箱投放计算!D99</f>
        <v>0.4124076923076922</v>
      </c>
      <c r="F99">
        <f ca="1">(SUMIFS(OFFSET([2]掉落汇总!$C$2:$C$871,,MATCH($B99,[2]掉落汇总!$D$1:$M$1)),[2]掉落汇总!$A$2:$A$871,F$1,[2]掉落汇总!$C$2:$C$871,$Q$1)+SUMIFS(OFFSET([2]掉落汇总!$C$2:$C$871,,MATCH($B99,[2]掉落汇总!$D$1:$M$1)),[2]掉落汇总!$A$2:$A$871,F$1,[2]掉落汇总!$C$2:$C$871,$Q$2)/$Q$3)*宝箱投放计算!E99</f>
        <v>0.55765920826161819</v>
      </c>
      <c r="G99">
        <f ca="1">(SUMIFS(OFFSET([2]掉落汇总!$C$2:$C$871,,MATCH($B99,[2]掉落汇总!$D$1:$M$1)),[2]掉落汇总!$A$2:$A$871,G$1,[2]掉落汇总!$C$2:$C$871,$Q$1)+SUMIFS(OFFSET([2]掉落汇总!$C$2:$C$871,,MATCH($B99,[2]掉落汇总!$D$1:$M$1)),[2]掉落汇总!$A$2:$A$871,G$1,[2]掉落汇总!$C$2:$C$871,$Q$2)/$Q$3)*宝箱投放计算!F99</f>
        <v>0</v>
      </c>
      <c r="H99">
        <f ca="1">(SUMIFS(OFFSET([2]掉落汇总!$C$2:$C$871,,MATCH($B99,[2]掉落汇总!$D$1:$M$1)),[2]掉落汇总!$A$2:$A$871,H$1,[2]掉落汇总!$C$2:$C$871,$Q$1)+SUMIFS(OFFSET([2]掉落汇总!$C$2:$C$871,,MATCH($B99,[2]掉落汇总!$D$1:$M$1)),[2]掉落汇总!$A$2:$A$871,H$1,[2]掉落汇总!$C$2:$C$871,$Q$2)/$Q$3)*宝箱投放计算!G99</f>
        <v>0</v>
      </c>
      <c r="I99">
        <f ca="1">(SUMIFS(OFFSET([2]掉落汇总!$C$2:$C$871,,MATCH($B99,[2]掉落汇总!$D$1:$M$1)),[2]掉落汇总!$A$2:$A$871,I$1,[2]掉落汇总!$C$2:$C$871,$Q$1)+SUMIFS(OFFSET([2]掉落汇总!$C$2:$C$871,,MATCH($B99,[2]掉落汇总!$D$1:$M$1)),[2]掉落汇总!$A$2:$A$871,I$1,[2]掉落汇总!$C$2:$C$871,$Q$2)/$Q$3)*宝箱投放计算!H99</f>
        <v>0.43663060278207105</v>
      </c>
      <c r="J99">
        <f ca="1">(SUMIFS(OFFSET([2]掉落汇总!$C$2:$C$871,,MATCH($B99,[2]掉落汇总!$D$1:$M$1)),[2]掉落汇总!$A$2:$A$871,J$1,[2]掉落汇总!$C$2:$C$871,$Q$1)+SUMIFS(OFFSET([2]掉落汇总!$C$2:$C$871,,MATCH($B99,[2]掉落汇总!$D$1:$M$1)),[2]掉落汇总!$A$2:$A$871,J$1,[2]掉落汇总!$C$2:$C$871,$Q$2)/$Q$3)*宝箱投放计算!I99</f>
        <v>0</v>
      </c>
      <c r="K99">
        <f ca="1">(SUMIFS(OFFSET([2]掉落汇总!$C$2:$C$871,,MATCH($B99,[2]掉落汇总!$D$1:$M$1)),[2]掉落汇总!$A$2:$A$871,K$1,[2]掉落汇总!$C$2:$C$871,$Q$1)+SUMIFS(OFFSET([2]掉落汇总!$C$2:$C$871,,MATCH($B99,[2]掉落汇总!$D$1:$M$1)),[2]掉落汇总!$A$2:$A$871,K$1,[2]掉落汇总!$C$2:$C$871,$Q$2)/$Q$3)*宝箱投放计算!J99</f>
        <v>0</v>
      </c>
      <c r="L99">
        <f ca="1">(SUMIFS(OFFSET([2]掉落汇总!$C$2:$C$871,,MATCH($B99,[2]掉落汇总!$D$1:$M$1)),[2]掉落汇总!$A$2:$A$871,L$1,[2]掉落汇总!$C$2:$C$871,$Q$1)+SUMIFS(OFFSET([2]掉落汇总!$C$2:$C$871,,MATCH($B99,[2]掉落汇总!$D$1:$M$1)),[2]掉落汇总!$A$2:$A$871,L$1,[2]掉落汇总!$C$2:$C$871,$Q$2)/$Q$3)*宝箱投放计算!K99</f>
        <v>0.18921788368526599</v>
      </c>
      <c r="M99">
        <f ca="1">(SUMIFS(OFFSET([2]掉落汇总!$C$2:$C$871,,MATCH($B99,[2]掉落汇总!$D$1:$M$1)),[2]掉落汇总!$A$2:$A$871,M$1,[2]掉落汇总!$C$2:$C$871,$Q$1)+SUMIFS(OFFSET([2]掉落汇总!$C$2:$C$871,,MATCH($B99,[2]掉落汇总!$D$1:$M$1)),[2]掉落汇总!$A$2:$A$871,M$1,[2]掉落汇总!$C$2:$C$871,$Q$2)/$Q$3)*宝箱投放计算!L99</f>
        <v>0.1952586710265094</v>
      </c>
      <c r="N99">
        <f ca="1">(SUMIFS(OFFSET([2]掉落汇总!$C$2:$C$871,,MATCH($B99,[2]掉落汇总!$D$1:$M$1)),[2]掉落汇总!$A$2:$A$871,N$1,[2]掉落汇总!$C$2:$C$871,$Q$1)+SUMIFS(OFFSET([2]掉落汇总!$C$2:$C$871,,MATCH($B99,[2]掉落汇总!$D$1:$M$1)),[2]掉落汇总!$A$2:$A$871,N$1,[2]掉落汇总!$C$2:$C$871,$Q$2)/$Q$3)*宝箱投放计算!M99</f>
        <v>4.4258667322350648E-2</v>
      </c>
      <c r="O99">
        <f ca="1">(SUMIFS(OFFSET([2]掉落汇总!$C$2:$C$871,,MATCH($B99,[2]掉落汇总!$D$1:$M$1)),[2]掉落汇总!$A$2:$A$871,O$1,[2]掉落汇总!$C$2:$C$871,$Q$1)+SUMIFS(OFFSET([2]掉落汇总!$C$2:$C$871,,MATCH($B99,[2]掉落汇总!$D$1:$M$1)),[2]掉落汇总!$A$2:$A$871,O$1,[2]掉落汇总!$C$2:$C$871,$Q$2)/$Q$3)*宝箱投放计算!N99</f>
        <v>9.1281046504927091E-2</v>
      </c>
    </row>
    <row r="100" spans="1:15" x14ac:dyDescent="0.2">
      <c r="A100">
        <f>玩家成长时间线!A100</f>
        <v>99</v>
      </c>
      <c r="B100">
        <f>玩家成长时间线!B100</f>
        <v>8</v>
      </c>
      <c r="C100">
        <f ca="1">SUM($D$2:D100)</f>
        <v>152.13488714956691</v>
      </c>
      <c r="D100">
        <f t="shared" ca="1" si="1"/>
        <v>1.4918139383391327</v>
      </c>
      <c r="E100">
        <f ca="1">(SUMIFS(OFFSET([2]掉落汇总!$C$2:$C$871,,MATCH($B100,[2]掉落汇总!$D$1:$M$1)),[2]掉落汇总!$A$2:$A$871,E$1,[2]掉落汇总!$C$2:$C$871,$Q$1)+SUMIFS(OFFSET([2]掉落汇总!$C$2:$C$871,,MATCH($B100,[2]掉落汇总!$D$1:$M$1)),[2]掉落汇总!$A$2:$A$871,E$1,[2]掉落汇总!$C$2:$C$871,$Q$2)/$Q$3)*宝箱投放计算!D100</f>
        <v>0.41413846153846134</v>
      </c>
      <c r="F100">
        <f ca="1">(SUMIFS(OFFSET([2]掉落汇总!$C$2:$C$871,,MATCH($B100,[2]掉落汇总!$D$1:$M$1)),[2]掉落汇总!$A$2:$A$871,F$1,[2]掉落汇总!$C$2:$C$871,$Q$1)+SUMIFS(OFFSET([2]掉落汇总!$C$2:$C$871,,MATCH($B100,[2]掉落汇总!$D$1:$M$1)),[2]掉落汇总!$A$2:$A$871,F$1,[2]掉落汇总!$C$2:$C$871,$Q$2)/$Q$3)*宝箱投放计算!E100</f>
        <v>0.55765920826161819</v>
      </c>
      <c r="G100">
        <f ca="1">(SUMIFS(OFFSET([2]掉落汇总!$C$2:$C$871,,MATCH($B100,[2]掉落汇总!$D$1:$M$1)),[2]掉落汇总!$A$2:$A$871,G$1,[2]掉落汇总!$C$2:$C$871,$Q$1)+SUMIFS(OFFSET([2]掉落汇总!$C$2:$C$871,,MATCH($B100,[2]掉落汇总!$D$1:$M$1)),[2]掉落汇总!$A$2:$A$871,G$1,[2]掉落汇总!$C$2:$C$871,$Q$2)/$Q$3)*宝箱投放计算!F100</f>
        <v>0</v>
      </c>
      <c r="H100">
        <f ca="1">(SUMIFS(OFFSET([2]掉落汇总!$C$2:$C$871,,MATCH($B100,[2]掉落汇总!$D$1:$M$1)),[2]掉落汇总!$A$2:$A$871,H$1,[2]掉落汇总!$C$2:$C$871,$Q$1)+SUMIFS(OFFSET([2]掉落汇总!$C$2:$C$871,,MATCH($B100,[2]掉落汇总!$D$1:$M$1)),[2]掉落汇总!$A$2:$A$871,H$1,[2]掉落汇总!$C$2:$C$871,$Q$2)/$Q$3)*宝箱投放计算!G100</f>
        <v>0</v>
      </c>
      <c r="I100">
        <f ca="1">(SUMIFS(OFFSET([2]掉落汇总!$C$2:$C$871,,MATCH($B100,[2]掉落汇总!$D$1:$M$1)),[2]掉落汇总!$A$2:$A$871,I$1,[2]掉落汇总!$C$2:$C$871,$Q$1)+SUMIFS(OFFSET([2]掉落汇总!$C$2:$C$871,,MATCH($B100,[2]掉落汇总!$D$1:$M$1)),[2]掉落汇总!$A$2:$A$871,I$1,[2]掉落汇总!$C$2:$C$871,$Q$2)/$Q$3)*宝箱投放计算!H100</f>
        <v>0</v>
      </c>
      <c r="J100">
        <f ca="1">(SUMIFS(OFFSET([2]掉落汇总!$C$2:$C$871,,MATCH($B100,[2]掉落汇总!$D$1:$M$1)),[2]掉落汇总!$A$2:$A$871,J$1,[2]掉落汇总!$C$2:$C$871,$Q$1)+SUMIFS(OFFSET([2]掉落汇总!$C$2:$C$871,,MATCH($B100,[2]掉落汇总!$D$1:$M$1)),[2]掉落汇总!$A$2:$A$871,J$1,[2]掉落汇总!$C$2:$C$871,$Q$2)/$Q$3)*宝箱投放计算!I100</f>
        <v>0</v>
      </c>
      <c r="K100">
        <f ca="1">(SUMIFS(OFFSET([2]掉落汇总!$C$2:$C$871,,MATCH($B100,[2]掉落汇总!$D$1:$M$1)),[2]掉落汇总!$A$2:$A$871,K$1,[2]掉落汇总!$C$2:$C$871,$Q$1)+SUMIFS(OFFSET([2]掉落汇总!$C$2:$C$871,,MATCH($B100,[2]掉落汇总!$D$1:$M$1)),[2]掉落汇总!$A$2:$A$871,K$1,[2]掉落汇总!$C$2:$C$871,$Q$2)/$Q$3)*宝箱投放计算!J100</f>
        <v>0</v>
      </c>
      <c r="L100">
        <f ca="1">(SUMIFS(OFFSET([2]掉落汇总!$C$2:$C$871,,MATCH($B100,[2]掉落汇总!$D$1:$M$1)),[2]掉落汇总!$A$2:$A$871,L$1,[2]掉落汇总!$C$2:$C$871,$Q$1)+SUMIFS(OFFSET([2]掉落汇总!$C$2:$C$871,,MATCH($B100,[2]掉落汇总!$D$1:$M$1)),[2]掉落汇总!$A$2:$A$871,L$1,[2]掉落汇总!$C$2:$C$871,$Q$2)/$Q$3)*宝箱投放计算!K100</f>
        <v>0.18921788368526599</v>
      </c>
      <c r="M100">
        <f ca="1">(SUMIFS(OFFSET([2]掉落汇总!$C$2:$C$871,,MATCH($B100,[2]掉落汇总!$D$1:$M$1)),[2]掉落汇总!$A$2:$A$871,M$1,[2]掉落汇总!$C$2:$C$871,$Q$1)+SUMIFS(OFFSET([2]掉落汇总!$C$2:$C$871,,MATCH($B100,[2]掉落汇总!$D$1:$M$1)),[2]掉落汇总!$A$2:$A$871,M$1,[2]掉落汇总!$C$2:$C$871,$Q$2)/$Q$3)*宝箱投放计算!L100</f>
        <v>0.1952586710265094</v>
      </c>
      <c r="N100">
        <f ca="1">(SUMIFS(OFFSET([2]掉落汇总!$C$2:$C$871,,MATCH($B100,[2]掉落汇总!$D$1:$M$1)),[2]掉落汇总!$A$2:$A$871,N$1,[2]掉落汇总!$C$2:$C$871,$Q$1)+SUMIFS(OFFSET([2]掉落汇总!$C$2:$C$871,,MATCH($B100,[2]掉落汇总!$D$1:$M$1)),[2]掉落汇总!$A$2:$A$871,N$1,[2]掉落汇总!$C$2:$C$871,$Q$2)/$Q$3)*宝箱投放计算!M100</f>
        <v>4.4258667322350648E-2</v>
      </c>
      <c r="O100">
        <f ca="1">(SUMIFS(OFFSET([2]掉落汇总!$C$2:$C$871,,MATCH($B100,[2]掉落汇总!$D$1:$M$1)),[2]掉落汇总!$A$2:$A$871,O$1,[2]掉落汇总!$C$2:$C$871,$Q$1)+SUMIFS(OFFSET([2]掉落汇总!$C$2:$C$871,,MATCH($B100,[2]掉落汇总!$D$1:$M$1)),[2]掉落汇总!$A$2:$A$871,O$1,[2]掉落汇总!$C$2:$C$871,$Q$2)/$Q$3)*宝箱投放计算!N100</f>
        <v>9.1281046504927091E-2</v>
      </c>
    </row>
    <row r="101" spans="1:15" x14ac:dyDescent="0.2">
      <c r="A101">
        <f>玩家成长时间线!A101</f>
        <v>100</v>
      </c>
      <c r="B101">
        <f>玩家成长时间线!B101</f>
        <v>8</v>
      </c>
      <c r="C101">
        <f ca="1">SUM($D$2:D101)</f>
        <v>153.6630472417522</v>
      </c>
      <c r="D101">
        <f t="shared" ca="1" si="1"/>
        <v>1.5281600921852867</v>
      </c>
      <c r="E101">
        <f ca="1">(SUMIFS(OFFSET([2]掉落汇总!$C$2:$C$871,,MATCH($B101,[2]掉落汇总!$D$1:$M$1)),[2]掉落汇总!$A$2:$A$871,E$1,[2]掉落汇总!$C$2:$C$871,$Q$1)+SUMIFS(OFFSET([2]掉落汇总!$C$2:$C$871,,MATCH($B101,[2]掉落汇总!$D$1:$M$1)),[2]掉落汇总!$A$2:$A$871,E$1,[2]掉落汇总!$C$2:$C$871,$Q$2)/$Q$3)*宝箱投放计算!D101</f>
        <v>0.45048461538461521</v>
      </c>
      <c r="F101">
        <f ca="1">(SUMIFS(OFFSET([2]掉落汇总!$C$2:$C$871,,MATCH($B101,[2]掉落汇总!$D$1:$M$1)),[2]掉落汇总!$A$2:$A$871,F$1,[2]掉落汇总!$C$2:$C$871,$Q$1)+SUMIFS(OFFSET([2]掉落汇总!$C$2:$C$871,,MATCH($B101,[2]掉落汇总!$D$1:$M$1)),[2]掉落汇总!$A$2:$A$871,F$1,[2]掉落汇总!$C$2:$C$871,$Q$2)/$Q$3)*宝箱投放计算!E101</f>
        <v>0.55765920826161819</v>
      </c>
      <c r="G101">
        <f ca="1">(SUMIFS(OFFSET([2]掉落汇总!$C$2:$C$871,,MATCH($B101,[2]掉落汇总!$D$1:$M$1)),[2]掉落汇总!$A$2:$A$871,G$1,[2]掉落汇总!$C$2:$C$871,$Q$1)+SUMIFS(OFFSET([2]掉落汇总!$C$2:$C$871,,MATCH($B101,[2]掉落汇总!$D$1:$M$1)),[2]掉落汇总!$A$2:$A$871,G$1,[2]掉落汇总!$C$2:$C$871,$Q$2)/$Q$3)*宝箱投放计算!F101</f>
        <v>0</v>
      </c>
      <c r="H101">
        <f ca="1">(SUMIFS(OFFSET([2]掉落汇总!$C$2:$C$871,,MATCH($B101,[2]掉落汇总!$D$1:$M$1)),[2]掉落汇总!$A$2:$A$871,H$1,[2]掉落汇总!$C$2:$C$871,$Q$1)+SUMIFS(OFFSET([2]掉落汇总!$C$2:$C$871,,MATCH($B101,[2]掉落汇总!$D$1:$M$1)),[2]掉落汇总!$A$2:$A$871,H$1,[2]掉落汇总!$C$2:$C$871,$Q$2)/$Q$3)*宝箱投放计算!G101</f>
        <v>0</v>
      </c>
      <c r="I101">
        <f ca="1">(SUMIFS(OFFSET([2]掉落汇总!$C$2:$C$871,,MATCH($B101,[2]掉落汇总!$D$1:$M$1)),[2]掉落汇总!$A$2:$A$871,I$1,[2]掉落汇总!$C$2:$C$871,$Q$1)+SUMIFS(OFFSET([2]掉落汇总!$C$2:$C$871,,MATCH($B101,[2]掉落汇总!$D$1:$M$1)),[2]掉落汇总!$A$2:$A$871,I$1,[2]掉落汇总!$C$2:$C$871,$Q$2)/$Q$3)*宝箱投放计算!H101</f>
        <v>0</v>
      </c>
      <c r="J101">
        <f ca="1">(SUMIFS(OFFSET([2]掉落汇总!$C$2:$C$871,,MATCH($B101,[2]掉落汇总!$D$1:$M$1)),[2]掉落汇总!$A$2:$A$871,J$1,[2]掉落汇总!$C$2:$C$871,$Q$1)+SUMIFS(OFFSET([2]掉落汇总!$C$2:$C$871,,MATCH($B101,[2]掉落汇总!$D$1:$M$1)),[2]掉落汇总!$A$2:$A$871,J$1,[2]掉落汇总!$C$2:$C$871,$Q$2)/$Q$3)*宝箱投放计算!I101</f>
        <v>0</v>
      </c>
      <c r="K101">
        <f ca="1">(SUMIFS(OFFSET([2]掉落汇总!$C$2:$C$871,,MATCH($B101,[2]掉落汇总!$D$1:$M$1)),[2]掉落汇总!$A$2:$A$871,K$1,[2]掉落汇总!$C$2:$C$871,$Q$1)+SUMIFS(OFFSET([2]掉落汇总!$C$2:$C$871,,MATCH($B101,[2]掉落汇总!$D$1:$M$1)),[2]掉落汇总!$A$2:$A$871,K$1,[2]掉落汇总!$C$2:$C$871,$Q$2)/$Q$3)*宝箱投放计算!J101</f>
        <v>0</v>
      </c>
      <c r="L101">
        <f ca="1">(SUMIFS(OFFSET([2]掉落汇总!$C$2:$C$871,,MATCH($B101,[2]掉落汇总!$D$1:$M$1)),[2]掉落汇总!$A$2:$A$871,L$1,[2]掉落汇总!$C$2:$C$871,$Q$1)+SUMIFS(OFFSET([2]掉落汇总!$C$2:$C$871,,MATCH($B101,[2]掉落汇总!$D$1:$M$1)),[2]掉落汇总!$A$2:$A$871,L$1,[2]掉落汇总!$C$2:$C$871,$Q$2)/$Q$3)*宝箱投放计算!K101</f>
        <v>0.18921788368526599</v>
      </c>
      <c r="M101">
        <f ca="1">(SUMIFS(OFFSET([2]掉落汇总!$C$2:$C$871,,MATCH($B101,[2]掉落汇总!$D$1:$M$1)),[2]掉落汇总!$A$2:$A$871,M$1,[2]掉落汇总!$C$2:$C$871,$Q$1)+SUMIFS(OFFSET([2]掉落汇总!$C$2:$C$871,,MATCH($B101,[2]掉落汇总!$D$1:$M$1)),[2]掉落汇总!$A$2:$A$871,M$1,[2]掉落汇总!$C$2:$C$871,$Q$2)/$Q$3)*宝箱投放计算!L101</f>
        <v>0.1952586710265094</v>
      </c>
      <c r="N101">
        <f ca="1">(SUMIFS(OFFSET([2]掉落汇总!$C$2:$C$871,,MATCH($B101,[2]掉落汇总!$D$1:$M$1)),[2]掉落汇总!$A$2:$A$871,N$1,[2]掉落汇总!$C$2:$C$871,$Q$1)+SUMIFS(OFFSET([2]掉落汇总!$C$2:$C$871,,MATCH($B101,[2]掉落汇总!$D$1:$M$1)),[2]掉落汇总!$A$2:$A$871,N$1,[2]掉落汇总!$C$2:$C$871,$Q$2)/$Q$3)*宝箱投放计算!M101</f>
        <v>4.4258667322350648E-2</v>
      </c>
      <c r="O101">
        <f ca="1">(SUMIFS(OFFSET([2]掉落汇总!$C$2:$C$871,,MATCH($B101,[2]掉落汇总!$D$1:$M$1)),[2]掉落汇总!$A$2:$A$871,O$1,[2]掉落汇总!$C$2:$C$871,$Q$1)+SUMIFS(OFFSET([2]掉落汇总!$C$2:$C$871,,MATCH($B101,[2]掉落汇总!$D$1:$M$1)),[2]掉落汇总!$A$2:$A$871,O$1,[2]掉落汇总!$C$2:$C$871,$Q$2)/$Q$3)*宝箱投放计算!N101</f>
        <v>9.1281046504927091E-2</v>
      </c>
    </row>
    <row r="102" spans="1:15" x14ac:dyDescent="0.2">
      <c r="A102">
        <f>玩家成长时间线!A102</f>
        <v>101</v>
      </c>
      <c r="B102">
        <f>玩家成长时间线!B102</f>
        <v>9</v>
      </c>
      <c r="C102">
        <f ca="1">SUM($D$2:D102)</f>
        <v>157.04079678463583</v>
      </c>
      <c r="D102">
        <f t="shared" ca="1" si="1"/>
        <v>3.3777495428836333</v>
      </c>
      <c r="E102">
        <f ca="1">(SUMIFS(OFFSET([2]掉落汇总!$C$2:$C$871,,MATCH($B102,[2]掉落汇总!$D$1:$M$1)),[2]掉落汇总!$A$2:$A$871,E$1,[2]掉落汇总!$C$2:$C$871,$Q$1)+SUMIFS(OFFSET([2]掉落汇总!$C$2:$C$871,,MATCH($B102,[2]掉落汇总!$D$1:$M$1)),[2]掉落汇总!$A$2:$A$871,E$1,[2]掉落汇总!$C$2:$C$871,$Q$2)/$Q$3)*宝箱投放计算!D102</f>
        <v>0.59991101417666282</v>
      </c>
      <c r="F102">
        <f ca="1">(SUMIFS(OFFSET([2]掉落汇总!$C$2:$C$871,,MATCH($B102,[2]掉落汇总!$D$1:$M$1)),[2]掉落汇总!$A$2:$A$871,F$1,[2]掉落汇总!$C$2:$C$871,$Q$1)+SUMIFS(OFFSET([2]掉落汇总!$C$2:$C$871,,MATCH($B102,[2]掉落汇总!$D$1:$M$1)),[2]掉落汇总!$A$2:$A$871,F$1,[2]掉落汇总!$C$2:$C$871,$Q$2)/$Q$3)*宝箱投放计算!E102</f>
        <v>0.69707401032702276</v>
      </c>
      <c r="G102">
        <f ca="1">(SUMIFS(OFFSET([2]掉落汇总!$C$2:$C$871,,MATCH($B102,[2]掉落汇总!$D$1:$M$1)),[2]掉落汇总!$A$2:$A$871,G$1,[2]掉落汇总!$C$2:$C$871,$Q$1)+SUMIFS(OFFSET([2]掉落汇总!$C$2:$C$871,,MATCH($B102,[2]掉落汇总!$D$1:$M$1)),[2]掉落汇总!$A$2:$A$871,G$1,[2]掉落汇总!$C$2:$C$871,$Q$2)/$Q$3)*宝箱投放计算!F102</f>
        <v>0</v>
      </c>
      <c r="H102">
        <f ca="1">(SUMIFS(OFFSET([2]掉落汇总!$C$2:$C$871,,MATCH($B102,[2]掉落汇总!$D$1:$M$1)),[2]掉落汇总!$A$2:$A$871,H$1,[2]掉落汇总!$C$2:$C$871,$Q$1)+SUMIFS(OFFSET([2]掉落汇总!$C$2:$C$871,,MATCH($B102,[2]掉落汇总!$D$1:$M$1)),[2]掉落汇总!$A$2:$A$871,H$1,[2]掉落汇总!$C$2:$C$871,$Q$2)/$Q$3)*宝箱投放计算!G102</f>
        <v>0</v>
      </c>
      <c r="I102">
        <f ca="1">(SUMIFS(OFFSET([2]掉落汇总!$C$2:$C$871,,MATCH($B102,[2]掉落汇总!$D$1:$M$1)),[2]掉落汇总!$A$2:$A$871,I$1,[2]掉落汇总!$C$2:$C$871,$Q$1)+SUMIFS(OFFSET([2]掉落汇总!$C$2:$C$871,,MATCH($B102,[2]掉落汇总!$D$1:$M$1)),[2]掉落汇总!$A$2:$A$871,I$1,[2]掉落汇总!$C$2:$C$871,$Q$2)/$Q$3)*宝箱投放计算!H102</f>
        <v>0.43663060278207105</v>
      </c>
      <c r="J102">
        <f ca="1">(SUMIFS(OFFSET([2]掉落汇总!$C$2:$C$871,,MATCH($B102,[2]掉落汇总!$D$1:$M$1)),[2]掉落汇总!$A$2:$A$871,J$1,[2]掉落汇总!$C$2:$C$871,$Q$1)+SUMIFS(OFFSET([2]掉落汇总!$C$2:$C$871,,MATCH($B102,[2]掉落汇总!$D$1:$M$1)),[2]掉落汇总!$A$2:$A$871,J$1,[2]掉落汇总!$C$2:$C$871,$Q$2)/$Q$3)*宝箱投放计算!I102</f>
        <v>1.1241176470588234</v>
      </c>
      <c r="K102">
        <f ca="1">(SUMIFS(OFFSET([2]掉落汇总!$C$2:$C$871,,MATCH($B102,[2]掉落汇总!$D$1:$M$1)),[2]掉落汇总!$A$2:$A$871,K$1,[2]掉落汇总!$C$2:$C$871,$Q$1)+SUMIFS(OFFSET([2]掉落汇总!$C$2:$C$871,,MATCH($B102,[2]掉落汇总!$D$1:$M$1)),[2]掉落汇总!$A$2:$A$871,K$1,[2]掉落汇总!$C$2:$C$871,$Q$2)/$Q$3)*宝箱投放计算!J102</f>
        <v>0</v>
      </c>
      <c r="L102">
        <f ca="1">(SUMIFS(OFFSET([2]掉落汇总!$C$2:$C$871,,MATCH($B102,[2]掉落汇总!$D$1:$M$1)),[2]掉落汇总!$A$2:$A$871,L$1,[2]掉落汇总!$C$2:$C$871,$Q$1)+SUMIFS(OFFSET([2]掉落汇总!$C$2:$C$871,,MATCH($B102,[2]掉落汇总!$D$1:$M$1)),[2]掉落汇总!$A$2:$A$871,L$1,[2]掉落汇总!$C$2:$C$871,$Q$2)/$Q$3)*宝箱投放计算!K102</f>
        <v>0.18921788368526599</v>
      </c>
      <c r="M102">
        <f ca="1">(SUMIFS(OFFSET([2]掉落汇总!$C$2:$C$871,,MATCH($B102,[2]掉落汇总!$D$1:$M$1)),[2]掉落汇总!$A$2:$A$871,M$1,[2]掉落汇总!$C$2:$C$871,$Q$1)+SUMIFS(OFFSET([2]掉落汇总!$C$2:$C$871,,MATCH($B102,[2]掉落汇总!$D$1:$M$1)),[2]掉落汇总!$A$2:$A$871,M$1,[2]掉落汇总!$C$2:$C$871,$Q$2)/$Q$3)*宝箱投放计算!L102</f>
        <v>0.1952586710265094</v>
      </c>
      <c r="N102">
        <f ca="1">(SUMIFS(OFFSET([2]掉落汇总!$C$2:$C$871,,MATCH($B102,[2]掉落汇总!$D$1:$M$1)),[2]掉落汇总!$A$2:$A$871,N$1,[2]掉落汇总!$C$2:$C$871,$Q$1)+SUMIFS(OFFSET([2]掉落汇总!$C$2:$C$871,,MATCH($B102,[2]掉落汇总!$D$1:$M$1)),[2]掉落汇总!$A$2:$A$871,N$1,[2]掉落汇总!$C$2:$C$871,$Q$2)/$Q$3)*宝箱投放计算!M102</f>
        <v>4.4258667322350648E-2</v>
      </c>
      <c r="O102">
        <f ca="1">(SUMIFS(OFFSET([2]掉落汇总!$C$2:$C$871,,MATCH($B102,[2]掉落汇总!$D$1:$M$1)),[2]掉落汇总!$A$2:$A$871,O$1,[2]掉落汇总!$C$2:$C$871,$Q$1)+SUMIFS(OFFSET([2]掉落汇总!$C$2:$C$871,,MATCH($B102,[2]掉落汇总!$D$1:$M$1)),[2]掉落汇总!$A$2:$A$871,O$1,[2]掉落汇总!$C$2:$C$871,$Q$2)/$Q$3)*宝箱投放计算!N102</f>
        <v>9.1281046504927091E-2</v>
      </c>
    </row>
    <row r="103" spans="1:15" x14ac:dyDescent="0.2">
      <c r="A103">
        <f>玩家成长时间线!A103</f>
        <v>102</v>
      </c>
      <c r="B103">
        <f>玩家成长时间线!B103</f>
        <v>9</v>
      </c>
      <c r="C103">
        <f ca="1">SUM($D$2:D103)</f>
        <v>158.86028444627181</v>
      </c>
      <c r="D103">
        <f t="shared" ca="1" si="1"/>
        <v>1.8194876616359776</v>
      </c>
      <c r="E103">
        <f ca="1">(SUMIFS(OFFSET([2]掉落汇总!$C$2:$C$871,,MATCH($B103,[2]掉落汇总!$D$1:$M$1)),[2]掉落汇总!$A$2:$A$871,E$1,[2]掉落汇总!$C$2:$C$871,$Q$1)+SUMIFS(OFFSET([2]掉落汇总!$C$2:$C$871,,MATCH($B103,[2]掉落汇总!$D$1:$M$1)),[2]掉落汇总!$A$2:$A$871,E$1,[2]掉落汇总!$C$2:$C$871,$Q$2)/$Q$3)*宝箱投放计算!D103</f>
        <v>0.60239738276990162</v>
      </c>
      <c r="F103">
        <f ca="1">(SUMIFS(OFFSET([2]掉落汇总!$C$2:$C$871,,MATCH($B103,[2]掉落汇总!$D$1:$M$1)),[2]掉落汇总!$A$2:$A$871,F$1,[2]掉落汇总!$C$2:$C$871,$Q$1)+SUMIFS(OFFSET([2]掉落汇总!$C$2:$C$871,,MATCH($B103,[2]掉落汇总!$D$1:$M$1)),[2]掉落汇总!$A$2:$A$871,F$1,[2]掉落汇总!$C$2:$C$871,$Q$2)/$Q$3)*宝箱投放计算!E103</f>
        <v>0.69707401032702276</v>
      </c>
      <c r="G103">
        <f ca="1">(SUMIFS(OFFSET([2]掉落汇总!$C$2:$C$871,,MATCH($B103,[2]掉落汇总!$D$1:$M$1)),[2]掉落汇总!$A$2:$A$871,G$1,[2]掉落汇总!$C$2:$C$871,$Q$1)+SUMIFS(OFFSET([2]掉落汇总!$C$2:$C$871,,MATCH($B103,[2]掉落汇总!$D$1:$M$1)),[2]掉落汇总!$A$2:$A$871,G$1,[2]掉落汇总!$C$2:$C$871,$Q$2)/$Q$3)*宝箱投放计算!F103</f>
        <v>0</v>
      </c>
      <c r="H103">
        <f ca="1">(SUMIFS(OFFSET([2]掉落汇总!$C$2:$C$871,,MATCH($B103,[2]掉落汇总!$D$1:$M$1)),[2]掉落汇总!$A$2:$A$871,H$1,[2]掉落汇总!$C$2:$C$871,$Q$1)+SUMIFS(OFFSET([2]掉落汇总!$C$2:$C$871,,MATCH($B103,[2]掉落汇总!$D$1:$M$1)),[2]掉落汇总!$A$2:$A$871,H$1,[2]掉落汇总!$C$2:$C$871,$Q$2)/$Q$3)*宝箱投放计算!G103</f>
        <v>0</v>
      </c>
      <c r="I103">
        <f ca="1">(SUMIFS(OFFSET([2]掉落汇总!$C$2:$C$871,,MATCH($B103,[2]掉落汇总!$D$1:$M$1)),[2]掉落汇总!$A$2:$A$871,I$1,[2]掉落汇总!$C$2:$C$871,$Q$1)+SUMIFS(OFFSET([2]掉落汇总!$C$2:$C$871,,MATCH($B103,[2]掉落汇总!$D$1:$M$1)),[2]掉落汇总!$A$2:$A$871,I$1,[2]掉落汇总!$C$2:$C$871,$Q$2)/$Q$3)*宝箱投放计算!H103</f>
        <v>0</v>
      </c>
      <c r="J103">
        <f ca="1">(SUMIFS(OFFSET([2]掉落汇总!$C$2:$C$871,,MATCH($B103,[2]掉落汇总!$D$1:$M$1)),[2]掉落汇总!$A$2:$A$871,J$1,[2]掉落汇总!$C$2:$C$871,$Q$1)+SUMIFS(OFFSET([2]掉落汇总!$C$2:$C$871,,MATCH($B103,[2]掉落汇总!$D$1:$M$1)),[2]掉落汇总!$A$2:$A$871,J$1,[2]掉落汇总!$C$2:$C$871,$Q$2)/$Q$3)*宝箱投放计算!I103</f>
        <v>0</v>
      </c>
      <c r="K103">
        <f ca="1">(SUMIFS(OFFSET([2]掉落汇总!$C$2:$C$871,,MATCH($B103,[2]掉落汇总!$D$1:$M$1)),[2]掉落汇总!$A$2:$A$871,K$1,[2]掉落汇总!$C$2:$C$871,$Q$1)+SUMIFS(OFFSET([2]掉落汇总!$C$2:$C$871,,MATCH($B103,[2]掉落汇总!$D$1:$M$1)),[2]掉落汇总!$A$2:$A$871,K$1,[2]掉落汇总!$C$2:$C$871,$Q$2)/$Q$3)*宝箱投放计算!J103</f>
        <v>0</v>
      </c>
      <c r="L103">
        <f ca="1">(SUMIFS(OFFSET([2]掉落汇总!$C$2:$C$871,,MATCH($B103,[2]掉落汇总!$D$1:$M$1)),[2]掉落汇总!$A$2:$A$871,L$1,[2]掉落汇总!$C$2:$C$871,$Q$1)+SUMIFS(OFFSET([2]掉落汇总!$C$2:$C$871,,MATCH($B103,[2]掉落汇总!$D$1:$M$1)),[2]掉落汇总!$A$2:$A$871,L$1,[2]掉落汇总!$C$2:$C$871,$Q$2)/$Q$3)*宝箱投放计算!K103</f>
        <v>0.18921788368526599</v>
      </c>
      <c r="M103">
        <f ca="1">(SUMIFS(OFFSET([2]掉落汇总!$C$2:$C$871,,MATCH($B103,[2]掉落汇总!$D$1:$M$1)),[2]掉落汇总!$A$2:$A$871,M$1,[2]掉落汇总!$C$2:$C$871,$Q$1)+SUMIFS(OFFSET([2]掉落汇总!$C$2:$C$871,,MATCH($B103,[2]掉落汇总!$D$1:$M$1)),[2]掉落汇总!$A$2:$A$871,M$1,[2]掉落汇总!$C$2:$C$871,$Q$2)/$Q$3)*宝箱投放计算!L103</f>
        <v>0.1952586710265094</v>
      </c>
      <c r="N103">
        <f ca="1">(SUMIFS(OFFSET([2]掉落汇总!$C$2:$C$871,,MATCH($B103,[2]掉落汇总!$D$1:$M$1)),[2]掉落汇总!$A$2:$A$871,N$1,[2]掉落汇总!$C$2:$C$871,$Q$1)+SUMIFS(OFFSET([2]掉落汇总!$C$2:$C$871,,MATCH($B103,[2]掉落汇总!$D$1:$M$1)),[2]掉落汇总!$A$2:$A$871,N$1,[2]掉落汇总!$C$2:$C$871,$Q$2)/$Q$3)*宝箱投放计算!M103</f>
        <v>4.4258667322350648E-2</v>
      </c>
      <c r="O103">
        <f ca="1">(SUMIFS(OFFSET([2]掉落汇总!$C$2:$C$871,,MATCH($B103,[2]掉落汇总!$D$1:$M$1)),[2]掉落汇总!$A$2:$A$871,O$1,[2]掉落汇总!$C$2:$C$871,$Q$1)+SUMIFS(OFFSET([2]掉落汇总!$C$2:$C$871,,MATCH($B103,[2]掉落汇总!$D$1:$M$1)),[2]掉落汇总!$A$2:$A$871,O$1,[2]掉落汇总!$C$2:$C$871,$Q$2)/$Q$3)*宝箱投放计算!N103</f>
        <v>9.1281046504927091E-2</v>
      </c>
    </row>
    <row r="104" spans="1:15" x14ac:dyDescent="0.2">
      <c r="A104">
        <f>玩家成长时间线!A104</f>
        <v>103</v>
      </c>
      <c r="B104">
        <f>玩家成长时间线!B104</f>
        <v>9</v>
      </c>
      <c r="C104">
        <f ca="1">SUM($D$2:D104)</f>
        <v>160.73198584836581</v>
      </c>
      <c r="D104">
        <f t="shared" ca="1" si="1"/>
        <v>1.8717014020939928</v>
      </c>
      <c r="E104">
        <f ca="1">(SUMIFS(OFFSET([2]掉落汇总!$C$2:$C$871,,MATCH($B104,[2]掉落汇总!$D$1:$M$1)),[2]掉落汇总!$A$2:$A$871,E$1,[2]掉落汇总!$C$2:$C$871,$Q$1)+SUMIFS(OFFSET([2]掉落汇总!$C$2:$C$871,,MATCH($B104,[2]掉落汇总!$D$1:$M$1)),[2]掉落汇总!$A$2:$A$871,E$1,[2]掉落汇总!$C$2:$C$871,$Q$2)/$Q$3)*宝箱投放计算!D104</f>
        <v>0.65461112322791681</v>
      </c>
      <c r="F104">
        <f ca="1">(SUMIFS(OFFSET([2]掉落汇总!$C$2:$C$871,,MATCH($B104,[2]掉落汇总!$D$1:$M$1)),[2]掉落汇总!$A$2:$A$871,F$1,[2]掉落汇总!$C$2:$C$871,$Q$1)+SUMIFS(OFFSET([2]掉落汇总!$C$2:$C$871,,MATCH($B104,[2]掉落汇总!$D$1:$M$1)),[2]掉落汇总!$A$2:$A$871,F$1,[2]掉落汇总!$C$2:$C$871,$Q$2)/$Q$3)*宝箱投放计算!E104</f>
        <v>0.69707401032702276</v>
      </c>
      <c r="G104">
        <f ca="1">(SUMIFS(OFFSET([2]掉落汇总!$C$2:$C$871,,MATCH($B104,[2]掉落汇总!$D$1:$M$1)),[2]掉落汇总!$A$2:$A$871,G$1,[2]掉落汇总!$C$2:$C$871,$Q$1)+SUMIFS(OFFSET([2]掉落汇总!$C$2:$C$871,,MATCH($B104,[2]掉落汇总!$D$1:$M$1)),[2]掉落汇总!$A$2:$A$871,G$1,[2]掉落汇总!$C$2:$C$871,$Q$2)/$Q$3)*宝箱投放计算!F104</f>
        <v>0</v>
      </c>
      <c r="H104">
        <f ca="1">(SUMIFS(OFFSET([2]掉落汇总!$C$2:$C$871,,MATCH($B104,[2]掉落汇总!$D$1:$M$1)),[2]掉落汇总!$A$2:$A$871,H$1,[2]掉落汇总!$C$2:$C$871,$Q$1)+SUMIFS(OFFSET([2]掉落汇总!$C$2:$C$871,,MATCH($B104,[2]掉落汇总!$D$1:$M$1)),[2]掉落汇总!$A$2:$A$871,H$1,[2]掉落汇总!$C$2:$C$871,$Q$2)/$Q$3)*宝箱投放计算!G104</f>
        <v>0</v>
      </c>
      <c r="I104">
        <f ca="1">(SUMIFS(OFFSET([2]掉落汇总!$C$2:$C$871,,MATCH($B104,[2]掉落汇总!$D$1:$M$1)),[2]掉落汇总!$A$2:$A$871,I$1,[2]掉落汇总!$C$2:$C$871,$Q$1)+SUMIFS(OFFSET([2]掉落汇总!$C$2:$C$871,,MATCH($B104,[2]掉落汇总!$D$1:$M$1)),[2]掉落汇总!$A$2:$A$871,I$1,[2]掉落汇总!$C$2:$C$871,$Q$2)/$Q$3)*宝箱投放计算!H104</f>
        <v>0</v>
      </c>
      <c r="J104">
        <f ca="1">(SUMIFS(OFFSET([2]掉落汇总!$C$2:$C$871,,MATCH($B104,[2]掉落汇总!$D$1:$M$1)),[2]掉落汇总!$A$2:$A$871,J$1,[2]掉落汇总!$C$2:$C$871,$Q$1)+SUMIFS(OFFSET([2]掉落汇总!$C$2:$C$871,,MATCH($B104,[2]掉落汇总!$D$1:$M$1)),[2]掉落汇总!$A$2:$A$871,J$1,[2]掉落汇总!$C$2:$C$871,$Q$2)/$Q$3)*宝箱投放计算!I104</f>
        <v>0</v>
      </c>
      <c r="K104">
        <f ca="1">(SUMIFS(OFFSET([2]掉落汇总!$C$2:$C$871,,MATCH($B104,[2]掉落汇总!$D$1:$M$1)),[2]掉落汇总!$A$2:$A$871,K$1,[2]掉落汇总!$C$2:$C$871,$Q$1)+SUMIFS(OFFSET([2]掉落汇总!$C$2:$C$871,,MATCH($B104,[2]掉落汇总!$D$1:$M$1)),[2]掉落汇总!$A$2:$A$871,K$1,[2]掉落汇总!$C$2:$C$871,$Q$2)/$Q$3)*宝箱投放计算!J104</f>
        <v>0</v>
      </c>
      <c r="L104">
        <f ca="1">(SUMIFS(OFFSET([2]掉落汇总!$C$2:$C$871,,MATCH($B104,[2]掉落汇总!$D$1:$M$1)),[2]掉落汇总!$A$2:$A$871,L$1,[2]掉落汇总!$C$2:$C$871,$Q$1)+SUMIFS(OFFSET([2]掉落汇总!$C$2:$C$871,,MATCH($B104,[2]掉落汇总!$D$1:$M$1)),[2]掉落汇总!$A$2:$A$871,L$1,[2]掉落汇总!$C$2:$C$871,$Q$2)/$Q$3)*宝箱投放计算!K104</f>
        <v>0.18921788368526599</v>
      </c>
      <c r="M104">
        <f ca="1">(SUMIFS(OFFSET([2]掉落汇总!$C$2:$C$871,,MATCH($B104,[2]掉落汇总!$D$1:$M$1)),[2]掉落汇总!$A$2:$A$871,M$1,[2]掉落汇总!$C$2:$C$871,$Q$1)+SUMIFS(OFFSET([2]掉落汇总!$C$2:$C$871,,MATCH($B104,[2]掉落汇总!$D$1:$M$1)),[2]掉落汇总!$A$2:$A$871,M$1,[2]掉落汇总!$C$2:$C$871,$Q$2)/$Q$3)*宝箱投放计算!L104</f>
        <v>0.1952586710265094</v>
      </c>
      <c r="N104">
        <f ca="1">(SUMIFS(OFFSET([2]掉落汇总!$C$2:$C$871,,MATCH($B104,[2]掉落汇总!$D$1:$M$1)),[2]掉落汇总!$A$2:$A$871,N$1,[2]掉落汇总!$C$2:$C$871,$Q$1)+SUMIFS(OFFSET([2]掉落汇总!$C$2:$C$871,,MATCH($B104,[2]掉落汇总!$D$1:$M$1)),[2]掉落汇总!$A$2:$A$871,N$1,[2]掉落汇总!$C$2:$C$871,$Q$2)/$Q$3)*宝箱投放计算!M104</f>
        <v>4.4258667322350648E-2</v>
      </c>
      <c r="O104">
        <f ca="1">(SUMIFS(OFFSET([2]掉落汇总!$C$2:$C$871,,MATCH($B104,[2]掉落汇总!$D$1:$M$1)),[2]掉落汇总!$A$2:$A$871,O$1,[2]掉落汇总!$C$2:$C$871,$Q$1)+SUMIFS(OFFSET([2]掉落汇总!$C$2:$C$871,,MATCH($B104,[2]掉落汇总!$D$1:$M$1)),[2]掉落汇总!$A$2:$A$871,O$1,[2]掉落汇总!$C$2:$C$871,$Q$2)/$Q$3)*宝箱投放计算!N104</f>
        <v>9.1281046504927091E-2</v>
      </c>
    </row>
    <row r="105" spans="1:15" x14ac:dyDescent="0.2">
      <c r="A105">
        <f>玩家成长时间线!A105</f>
        <v>104</v>
      </c>
      <c r="B105">
        <f>玩家成长时间线!B105</f>
        <v>10</v>
      </c>
      <c r="C105">
        <f ca="1">SUM($D$2:D105)</f>
        <v>163.65788702404481</v>
      </c>
      <c r="D105">
        <f t="shared" ca="1" si="1"/>
        <v>2.925901175678991</v>
      </c>
      <c r="E105">
        <f ca="1">(SUMIFS(OFFSET([2]掉落汇总!$C$2:$C$871,,MATCH($B105,[2]掉落汇总!$D$1:$M$1)),[2]掉落汇总!$A$2:$A$871,E$1,[2]掉落汇总!$C$2:$C$871,$Q$1)+SUMIFS(OFFSET([2]掉落汇总!$C$2:$C$871,,MATCH($B105,[2]掉落汇总!$D$1:$M$1)),[2]掉落汇总!$A$2:$A$871,E$1,[2]掉落汇总!$C$2:$C$871,$Q$2)/$Q$3)*宝箱投放计算!D105</f>
        <v>0.59110362966859553</v>
      </c>
      <c r="F105">
        <f ca="1">(SUMIFS(OFFSET([2]掉落汇总!$C$2:$C$871,,MATCH($B105,[2]掉落汇总!$D$1:$M$1)),[2]掉落汇总!$A$2:$A$871,F$1,[2]掉落汇总!$C$2:$C$871,$Q$1)+SUMIFS(OFFSET([2]掉落汇总!$C$2:$C$871,,MATCH($B105,[2]掉落汇总!$D$1:$M$1)),[2]掉落汇总!$A$2:$A$871,F$1,[2]掉落汇总!$C$2:$C$871,$Q$2)/$Q$3)*宝箱投放计算!E105</f>
        <v>0.69707401032702276</v>
      </c>
      <c r="G105">
        <f ca="1">(SUMIFS(OFFSET([2]掉落汇总!$C$2:$C$871,,MATCH($B105,[2]掉落汇总!$D$1:$M$1)),[2]掉落汇总!$A$2:$A$871,G$1,[2]掉落汇总!$C$2:$C$871,$Q$1)+SUMIFS(OFFSET([2]掉落汇总!$C$2:$C$871,,MATCH($B105,[2]掉落汇总!$D$1:$M$1)),[2]掉落汇总!$A$2:$A$871,G$1,[2]掉落汇总!$C$2:$C$871,$Q$2)/$Q$3)*宝箱投放计算!F105</f>
        <v>0</v>
      </c>
      <c r="H105">
        <f ca="1">(SUMIFS(OFFSET([2]掉落汇总!$C$2:$C$871,,MATCH($B105,[2]掉落汇总!$D$1:$M$1)),[2]掉落汇总!$A$2:$A$871,H$1,[2]掉落汇总!$C$2:$C$871,$Q$1)+SUMIFS(OFFSET([2]掉落汇总!$C$2:$C$871,,MATCH($B105,[2]掉落汇总!$D$1:$M$1)),[2]掉落汇总!$A$2:$A$871,H$1,[2]掉落汇总!$C$2:$C$871,$Q$2)/$Q$3)*宝箱投放计算!G105</f>
        <v>0</v>
      </c>
      <c r="I105">
        <f ca="1">(SUMIFS(OFFSET([2]掉落汇总!$C$2:$C$871,,MATCH($B105,[2]掉落汇总!$D$1:$M$1)),[2]掉落汇总!$A$2:$A$871,I$1,[2]掉落汇总!$C$2:$C$871,$Q$1)+SUMIFS(OFFSET([2]掉落汇总!$C$2:$C$871,,MATCH($B105,[2]掉落汇总!$D$1:$M$1)),[2]掉落汇总!$A$2:$A$871,I$1,[2]掉落汇总!$C$2:$C$871,$Q$2)/$Q$3)*宝箱投放计算!H105</f>
        <v>0</v>
      </c>
      <c r="J105">
        <f ca="1">(SUMIFS(OFFSET([2]掉落汇总!$C$2:$C$871,,MATCH($B105,[2]掉落汇总!$D$1:$M$1)),[2]掉落汇总!$A$2:$A$871,J$1,[2]掉落汇总!$C$2:$C$871,$Q$1)+SUMIFS(OFFSET([2]掉落汇总!$C$2:$C$871,,MATCH($B105,[2]掉落汇总!$D$1:$M$1)),[2]掉落汇总!$A$2:$A$871,J$1,[2]掉落汇总!$C$2:$C$871,$Q$2)/$Q$3)*宝箱投放计算!I105</f>
        <v>1.1177072671443191</v>
      </c>
      <c r="K105">
        <f ca="1">(SUMIFS(OFFSET([2]掉落汇总!$C$2:$C$871,,MATCH($B105,[2]掉落汇总!$D$1:$M$1)),[2]掉落汇总!$A$2:$A$871,K$1,[2]掉落汇总!$C$2:$C$871,$Q$1)+SUMIFS(OFFSET([2]掉落汇总!$C$2:$C$871,,MATCH($B105,[2]掉落汇总!$D$1:$M$1)),[2]掉落汇总!$A$2:$A$871,K$1,[2]掉落汇总!$C$2:$C$871,$Q$2)/$Q$3)*宝箱投放计算!J105</f>
        <v>0</v>
      </c>
      <c r="L105">
        <f ca="1">(SUMIFS(OFFSET([2]掉落汇总!$C$2:$C$871,,MATCH($B105,[2]掉落汇总!$D$1:$M$1)),[2]掉落汇总!$A$2:$A$871,L$1,[2]掉落汇总!$C$2:$C$871,$Q$1)+SUMIFS(OFFSET([2]掉落汇总!$C$2:$C$871,,MATCH($B105,[2]掉落汇总!$D$1:$M$1)),[2]掉落汇总!$A$2:$A$871,L$1,[2]掉落汇总!$C$2:$C$871,$Q$2)/$Q$3)*宝箱投放计算!K105</f>
        <v>0.18921788368526599</v>
      </c>
      <c r="M105">
        <f ca="1">(SUMIFS(OFFSET([2]掉落汇总!$C$2:$C$871,,MATCH($B105,[2]掉落汇总!$D$1:$M$1)),[2]掉落汇总!$A$2:$A$871,M$1,[2]掉落汇总!$C$2:$C$871,$Q$1)+SUMIFS(OFFSET([2]掉落汇总!$C$2:$C$871,,MATCH($B105,[2]掉落汇总!$D$1:$M$1)),[2]掉落汇总!$A$2:$A$871,M$1,[2]掉落汇总!$C$2:$C$871,$Q$2)/$Q$3)*宝箱投放计算!L105</f>
        <v>0.1952586710265094</v>
      </c>
      <c r="N105">
        <f ca="1">(SUMIFS(OFFSET([2]掉落汇总!$C$2:$C$871,,MATCH($B105,[2]掉落汇总!$D$1:$M$1)),[2]掉落汇总!$A$2:$A$871,N$1,[2]掉落汇总!$C$2:$C$871,$Q$1)+SUMIFS(OFFSET([2]掉落汇总!$C$2:$C$871,,MATCH($B105,[2]掉落汇总!$D$1:$M$1)),[2]掉落汇总!$A$2:$A$871,N$1,[2]掉落汇总!$C$2:$C$871,$Q$2)/$Q$3)*宝箱投放计算!M105</f>
        <v>4.4258667322350648E-2</v>
      </c>
      <c r="O105">
        <f ca="1">(SUMIFS(OFFSET([2]掉落汇总!$C$2:$C$871,,MATCH($B105,[2]掉落汇总!$D$1:$M$1)),[2]掉落汇总!$A$2:$A$871,O$1,[2]掉落汇总!$C$2:$C$871,$Q$1)+SUMIFS(OFFSET([2]掉落汇总!$C$2:$C$871,,MATCH($B105,[2]掉落汇总!$D$1:$M$1)),[2]掉落汇总!$A$2:$A$871,O$1,[2]掉落汇总!$C$2:$C$871,$Q$2)/$Q$3)*宝箱投放计算!N105</f>
        <v>9.1281046504927091E-2</v>
      </c>
    </row>
    <row r="106" spans="1:15" x14ac:dyDescent="0.2">
      <c r="A106">
        <f>玩家成长时间线!A106</f>
        <v>105</v>
      </c>
      <c r="B106">
        <f>玩家成长时间线!B106</f>
        <v>10</v>
      </c>
      <c r="C106">
        <f ca="1">SUM($D$2:D106)</f>
        <v>165.46850071164314</v>
      </c>
      <c r="D106">
        <f t="shared" ca="1" si="1"/>
        <v>1.8106136875983223</v>
      </c>
      <c r="E106">
        <f ca="1">(SUMIFS(OFFSET([2]掉落汇总!$C$2:$C$871,,MATCH($B106,[2]掉落汇总!$D$1:$M$1)),[2]掉落汇总!$A$2:$A$871,E$1,[2]掉落汇总!$C$2:$C$871,$Q$1)+SUMIFS(OFFSET([2]掉落汇总!$C$2:$C$871,,MATCH($B106,[2]掉落汇总!$D$1:$M$1)),[2]掉落汇总!$A$2:$A$871,E$1,[2]掉落汇总!$C$2:$C$871,$Q$2)/$Q$3)*宝箱投放计算!D106</f>
        <v>0.59352340873224629</v>
      </c>
      <c r="F106">
        <f ca="1">(SUMIFS(OFFSET([2]掉落汇总!$C$2:$C$871,,MATCH($B106,[2]掉落汇总!$D$1:$M$1)),[2]掉落汇总!$A$2:$A$871,F$1,[2]掉落汇总!$C$2:$C$871,$Q$1)+SUMIFS(OFFSET([2]掉落汇总!$C$2:$C$871,,MATCH($B106,[2]掉落汇总!$D$1:$M$1)),[2]掉落汇总!$A$2:$A$871,F$1,[2]掉落汇总!$C$2:$C$871,$Q$2)/$Q$3)*宝箱投放计算!E106</f>
        <v>0.69707401032702276</v>
      </c>
      <c r="G106">
        <f ca="1">(SUMIFS(OFFSET([2]掉落汇总!$C$2:$C$871,,MATCH($B106,[2]掉落汇总!$D$1:$M$1)),[2]掉落汇总!$A$2:$A$871,G$1,[2]掉落汇总!$C$2:$C$871,$Q$1)+SUMIFS(OFFSET([2]掉落汇总!$C$2:$C$871,,MATCH($B106,[2]掉落汇总!$D$1:$M$1)),[2]掉落汇总!$A$2:$A$871,G$1,[2]掉落汇总!$C$2:$C$871,$Q$2)/$Q$3)*宝箱投放计算!F106</f>
        <v>0</v>
      </c>
      <c r="H106">
        <f ca="1">(SUMIFS(OFFSET([2]掉落汇总!$C$2:$C$871,,MATCH($B106,[2]掉落汇总!$D$1:$M$1)),[2]掉落汇总!$A$2:$A$871,H$1,[2]掉落汇总!$C$2:$C$871,$Q$1)+SUMIFS(OFFSET([2]掉落汇总!$C$2:$C$871,,MATCH($B106,[2]掉落汇总!$D$1:$M$1)),[2]掉落汇总!$A$2:$A$871,H$1,[2]掉落汇总!$C$2:$C$871,$Q$2)/$Q$3)*宝箱投放计算!G106</f>
        <v>0</v>
      </c>
      <c r="I106">
        <f ca="1">(SUMIFS(OFFSET([2]掉落汇总!$C$2:$C$871,,MATCH($B106,[2]掉落汇总!$D$1:$M$1)),[2]掉落汇总!$A$2:$A$871,I$1,[2]掉落汇总!$C$2:$C$871,$Q$1)+SUMIFS(OFFSET([2]掉落汇总!$C$2:$C$871,,MATCH($B106,[2]掉落汇总!$D$1:$M$1)),[2]掉落汇总!$A$2:$A$871,I$1,[2]掉落汇总!$C$2:$C$871,$Q$2)/$Q$3)*宝箱投放计算!H106</f>
        <v>0</v>
      </c>
      <c r="J106">
        <f ca="1">(SUMIFS(OFFSET([2]掉落汇总!$C$2:$C$871,,MATCH($B106,[2]掉落汇总!$D$1:$M$1)),[2]掉落汇总!$A$2:$A$871,J$1,[2]掉落汇总!$C$2:$C$871,$Q$1)+SUMIFS(OFFSET([2]掉落汇总!$C$2:$C$871,,MATCH($B106,[2]掉落汇总!$D$1:$M$1)),[2]掉落汇总!$A$2:$A$871,J$1,[2]掉落汇总!$C$2:$C$871,$Q$2)/$Q$3)*宝箱投放计算!I106</f>
        <v>0</v>
      </c>
      <c r="K106">
        <f ca="1">(SUMIFS(OFFSET([2]掉落汇总!$C$2:$C$871,,MATCH($B106,[2]掉落汇总!$D$1:$M$1)),[2]掉落汇总!$A$2:$A$871,K$1,[2]掉落汇总!$C$2:$C$871,$Q$1)+SUMIFS(OFFSET([2]掉落汇总!$C$2:$C$871,,MATCH($B106,[2]掉落汇总!$D$1:$M$1)),[2]掉落汇总!$A$2:$A$871,K$1,[2]掉落汇总!$C$2:$C$871,$Q$2)/$Q$3)*宝箱投放计算!J106</f>
        <v>0</v>
      </c>
      <c r="L106">
        <f ca="1">(SUMIFS(OFFSET([2]掉落汇总!$C$2:$C$871,,MATCH($B106,[2]掉落汇总!$D$1:$M$1)),[2]掉落汇总!$A$2:$A$871,L$1,[2]掉落汇总!$C$2:$C$871,$Q$1)+SUMIFS(OFFSET([2]掉落汇总!$C$2:$C$871,,MATCH($B106,[2]掉落汇总!$D$1:$M$1)),[2]掉落汇总!$A$2:$A$871,L$1,[2]掉落汇总!$C$2:$C$871,$Q$2)/$Q$3)*宝箱投放计算!K106</f>
        <v>0.18921788368526599</v>
      </c>
      <c r="M106">
        <f ca="1">(SUMIFS(OFFSET([2]掉落汇总!$C$2:$C$871,,MATCH($B106,[2]掉落汇总!$D$1:$M$1)),[2]掉落汇总!$A$2:$A$871,M$1,[2]掉落汇总!$C$2:$C$871,$Q$1)+SUMIFS(OFFSET([2]掉落汇总!$C$2:$C$871,,MATCH($B106,[2]掉落汇总!$D$1:$M$1)),[2]掉落汇总!$A$2:$A$871,M$1,[2]掉落汇总!$C$2:$C$871,$Q$2)/$Q$3)*宝箱投放计算!L106</f>
        <v>0.1952586710265094</v>
      </c>
      <c r="N106">
        <f ca="1">(SUMIFS(OFFSET([2]掉落汇总!$C$2:$C$871,,MATCH($B106,[2]掉落汇总!$D$1:$M$1)),[2]掉落汇总!$A$2:$A$871,N$1,[2]掉落汇总!$C$2:$C$871,$Q$1)+SUMIFS(OFFSET([2]掉落汇总!$C$2:$C$871,,MATCH($B106,[2]掉落汇总!$D$1:$M$1)),[2]掉落汇总!$A$2:$A$871,N$1,[2]掉落汇总!$C$2:$C$871,$Q$2)/$Q$3)*宝箱投放计算!M106</f>
        <v>4.4258667322350648E-2</v>
      </c>
      <c r="O106">
        <f ca="1">(SUMIFS(OFFSET([2]掉落汇总!$C$2:$C$871,,MATCH($B106,[2]掉落汇总!$D$1:$M$1)),[2]掉落汇总!$A$2:$A$871,O$1,[2]掉落汇总!$C$2:$C$871,$Q$1)+SUMIFS(OFFSET([2]掉落汇总!$C$2:$C$871,,MATCH($B106,[2]掉落汇总!$D$1:$M$1)),[2]掉落汇总!$A$2:$A$871,O$1,[2]掉落汇总!$C$2:$C$871,$Q$2)/$Q$3)*宝箱投放计算!N106</f>
        <v>9.1281046504927091E-2</v>
      </c>
    </row>
    <row r="107" spans="1:15" x14ac:dyDescent="0.2">
      <c r="A107">
        <f>玩家成长时间线!A107</f>
        <v>106</v>
      </c>
      <c r="B107">
        <f>玩家成长时间线!B107</f>
        <v>10</v>
      </c>
      <c r="C107">
        <f ca="1">SUM($D$2:D107)</f>
        <v>167.28153417830512</v>
      </c>
      <c r="D107">
        <f t="shared" ca="1" si="1"/>
        <v>1.813033466661973</v>
      </c>
      <c r="E107">
        <f ca="1">(SUMIFS(OFFSET([2]掉落汇总!$C$2:$C$871,,MATCH($B107,[2]掉落汇总!$D$1:$M$1)),[2]掉落汇总!$A$2:$A$871,E$1,[2]掉落汇总!$C$2:$C$871,$Q$1)+SUMIFS(OFFSET([2]掉落汇总!$C$2:$C$871,,MATCH($B107,[2]掉落汇总!$D$1:$M$1)),[2]掉落汇总!$A$2:$A$871,E$1,[2]掉落汇总!$C$2:$C$871,$Q$2)/$Q$3)*宝箱投放计算!D107</f>
        <v>0.59594318779589706</v>
      </c>
      <c r="F107">
        <f ca="1">(SUMIFS(OFFSET([2]掉落汇总!$C$2:$C$871,,MATCH($B107,[2]掉落汇总!$D$1:$M$1)),[2]掉落汇总!$A$2:$A$871,F$1,[2]掉落汇总!$C$2:$C$871,$Q$1)+SUMIFS(OFFSET([2]掉落汇总!$C$2:$C$871,,MATCH($B107,[2]掉落汇总!$D$1:$M$1)),[2]掉落汇总!$A$2:$A$871,F$1,[2]掉落汇总!$C$2:$C$871,$Q$2)/$Q$3)*宝箱投放计算!E107</f>
        <v>0.69707401032702276</v>
      </c>
      <c r="G107">
        <f ca="1">(SUMIFS(OFFSET([2]掉落汇总!$C$2:$C$871,,MATCH($B107,[2]掉落汇总!$D$1:$M$1)),[2]掉落汇总!$A$2:$A$871,G$1,[2]掉落汇总!$C$2:$C$871,$Q$1)+SUMIFS(OFFSET([2]掉落汇总!$C$2:$C$871,,MATCH($B107,[2]掉落汇总!$D$1:$M$1)),[2]掉落汇总!$A$2:$A$871,G$1,[2]掉落汇总!$C$2:$C$871,$Q$2)/$Q$3)*宝箱投放计算!F107</f>
        <v>0</v>
      </c>
      <c r="H107">
        <f ca="1">(SUMIFS(OFFSET([2]掉落汇总!$C$2:$C$871,,MATCH($B107,[2]掉落汇总!$D$1:$M$1)),[2]掉落汇总!$A$2:$A$871,H$1,[2]掉落汇总!$C$2:$C$871,$Q$1)+SUMIFS(OFFSET([2]掉落汇总!$C$2:$C$871,,MATCH($B107,[2]掉落汇总!$D$1:$M$1)),[2]掉落汇总!$A$2:$A$871,H$1,[2]掉落汇总!$C$2:$C$871,$Q$2)/$Q$3)*宝箱投放计算!G107</f>
        <v>0</v>
      </c>
      <c r="I107">
        <f ca="1">(SUMIFS(OFFSET([2]掉落汇总!$C$2:$C$871,,MATCH($B107,[2]掉落汇总!$D$1:$M$1)),[2]掉落汇总!$A$2:$A$871,I$1,[2]掉落汇总!$C$2:$C$871,$Q$1)+SUMIFS(OFFSET([2]掉落汇总!$C$2:$C$871,,MATCH($B107,[2]掉落汇总!$D$1:$M$1)),[2]掉落汇总!$A$2:$A$871,I$1,[2]掉落汇总!$C$2:$C$871,$Q$2)/$Q$3)*宝箱投放计算!H107</f>
        <v>0</v>
      </c>
      <c r="J107">
        <f ca="1">(SUMIFS(OFFSET([2]掉落汇总!$C$2:$C$871,,MATCH($B107,[2]掉落汇总!$D$1:$M$1)),[2]掉落汇总!$A$2:$A$871,J$1,[2]掉落汇总!$C$2:$C$871,$Q$1)+SUMIFS(OFFSET([2]掉落汇总!$C$2:$C$871,,MATCH($B107,[2]掉落汇总!$D$1:$M$1)),[2]掉落汇总!$A$2:$A$871,J$1,[2]掉落汇总!$C$2:$C$871,$Q$2)/$Q$3)*宝箱投放计算!I107</f>
        <v>0</v>
      </c>
      <c r="K107">
        <f ca="1">(SUMIFS(OFFSET([2]掉落汇总!$C$2:$C$871,,MATCH($B107,[2]掉落汇总!$D$1:$M$1)),[2]掉落汇总!$A$2:$A$871,K$1,[2]掉落汇总!$C$2:$C$871,$Q$1)+SUMIFS(OFFSET([2]掉落汇总!$C$2:$C$871,,MATCH($B107,[2]掉落汇总!$D$1:$M$1)),[2]掉落汇总!$A$2:$A$871,K$1,[2]掉落汇总!$C$2:$C$871,$Q$2)/$Q$3)*宝箱投放计算!J107</f>
        <v>0</v>
      </c>
      <c r="L107">
        <f ca="1">(SUMIFS(OFFSET([2]掉落汇总!$C$2:$C$871,,MATCH($B107,[2]掉落汇总!$D$1:$M$1)),[2]掉落汇总!$A$2:$A$871,L$1,[2]掉落汇总!$C$2:$C$871,$Q$1)+SUMIFS(OFFSET([2]掉落汇总!$C$2:$C$871,,MATCH($B107,[2]掉落汇总!$D$1:$M$1)),[2]掉落汇总!$A$2:$A$871,L$1,[2]掉落汇总!$C$2:$C$871,$Q$2)/$Q$3)*宝箱投放计算!K107</f>
        <v>0.18921788368526599</v>
      </c>
      <c r="M107">
        <f ca="1">(SUMIFS(OFFSET([2]掉落汇总!$C$2:$C$871,,MATCH($B107,[2]掉落汇总!$D$1:$M$1)),[2]掉落汇总!$A$2:$A$871,M$1,[2]掉落汇总!$C$2:$C$871,$Q$1)+SUMIFS(OFFSET([2]掉落汇总!$C$2:$C$871,,MATCH($B107,[2]掉落汇总!$D$1:$M$1)),[2]掉落汇总!$A$2:$A$871,M$1,[2]掉落汇总!$C$2:$C$871,$Q$2)/$Q$3)*宝箱投放计算!L107</f>
        <v>0.1952586710265094</v>
      </c>
      <c r="N107">
        <f ca="1">(SUMIFS(OFFSET([2]掉落汇总!$C$2:$C$871,,MATCH($B107,[2]掉落汇总!$D$1:$M$1)),[2]掉落汇总!$A$2:$A$871,N$1,[2]掉落汇总!$C$2:$C$871,$Q$1)+SUMIFS(OFFSET([2]掉落汇总!$C$2:$C$871,,MATCH($B107,[2]掉落汇总!$D$1:$M$1)),[2]掉落汇总!$A$2:$A$871,N$1,[2]掉落汇总!$C$2:$C$871,$Q$2)/$Q$3)*宝箱投放计算!M107</f>
        <v>4.4258667322350648E-2</v>
      </c>
      <c r="O107">
        <f ca="1">(SUMIFS(OFFSET([2]掉落汇总!$C$2:$C$871,,MATCH($B107,[2]掉落汇总!$D$1:$M$1)),[2]掉落汇总!$A$2:$A$871,O$1,[2]掉落汇总!$C$2:$C$871,$Q$1)+SUMIFS(OFFSET([2]掉落汇总!$C$2:$C$871,,MATCH($B107,[2]掉落汇总!$D$1:$M$1)),[2]掉落汇总!$A$2:$A$871,O$1,[2]掉落汇总!$C$2:$C$871,$Q$2)/$Q$3)*宝箱投放计算!N107</f>
        <v>9.1281046504927091E-2</v>
      </c>
    </row>
    <row r="108" spans="1:15" x14ac:dyDescent="0.2">
      <c r="A108">
        <f>玩家成长时间线!A108</f>
        <v>107</v>
      </c>
      <c r="B108">
        <f>玩家成长时间线!B108</f>
        <v>10</v>
      </c>
      <c r="C108">
        <f ca="1">SUM($D$2:D108)</f>
        <v>169.14538300530376</v>
      </c>
      <c r="D108">
        <f t="shared" ca="1" si="1"/>
        <v>1.863848826998638</v>
      </c>
      <c r="E108">
        <f ca="1">(SUMIFS(OFFSET([2]掉落汇总!$C$2:$C$871,,MATCH($B108,[2]掉落汇总!$D$1:$M$1)),[2]掉落汇总!$A$2:$A$871,E$1,[2]掉落汇总!$C$2:$C$871,$Q$1)+SUMIFS(OFFSET([2]掉落汇总!$C$2:$C$871,,MATCH($B108,[2]掉落汇总!$D$1:$M$1)),[2]掉落汇总!$A$2:$A$871,E$1,[2]掉落汇总!$C$2:$C$871,$Q$2)/$Q$3)*宝箱投放计算!D108</f>
        <v>0.64675854813256184</v>
      </c>
      <c r="F108">
        <f ca="1">(SUMIFS(OFFSET([2]掉落汇总!$C$2:$C$871,,MATCH($B108,[2]掉落汇总!$D$1:$M$1)),[2]掉落汇总!$A$2:$A$871,F$1,[2]掉落汇总!$C$2:$C$871,$Q$1)+SUMIFS(OFFSET([2]掉落汇总!$C$2:$C$871,,MATCH($B108,[2]掉落汇总!$D$1:$M$1)),[2]掉落汇总!$A$2:$A$871,F$1,[2]掉落汇总!$C$2:$C$871,$Q$2)/$Q$3)*宝箱投放计算!E108</f>
        <v>0.69707401032702276</v>
      </c>
      <c r="G108">
        <f ca="1">(SUMIFS(OFFSET([2]掉落汇总!$C$2:$C$871,,MATCH($B108,[2]掉落汇总!$D$1:$M$1)),[2]掉落汇总!$A$2:$A$871,G$1,[2]掉落汇总!$C$2:$C$871,$Q$1)+SUMIFS(OFFSET([2]掉落汇总!$C$2:$C$871,,MATCH($B108,[2]掉落汇总!$D$1:$M$1)),[2]掉落汇总!$A$2:$A$871,G$1,[2]掉落汇总!$C$2:$C$871,$Q$2)/$Q$3)*宝箱投放计算!F108</f>
        <v>0</v>
      </c>
      <c r="H108">
        <f ca="1">(SUMIFS(OFFSET([2]掉落汇总!$C$2:$C$871,,MATCH($B108,[2]掉落汇总!$D$1:$M$1)),[2]掉落汇总!$A$2:$A$871,H$1,[2]掉落汇总!$C$2:$C$871,$Q$1)+SUMIFS(OFFSET([2]掉落汇总!$C$2:$C$871,,MATCH($B108,[2]掉落汇总!$D$1:$M$1)),[2]掉落汇总!$A$2:$A$871,H$1,[2]掉落汇总!$C$2:$C$871,$Q$2)/$Q$3)*宝箱投放计算!G108</f>
        <v>0</v>
      </c>
      <c r="I108">
        <f ca="1">(SUMIFS(OFFSET([2]掉落汇总!$C$2:$C$871,,MATCH($B108,[2]掉落汇总!$D$1:$M$1)),[2]掉落汇总!$A$2:$A$871,I$1,[2]掉落汇总!$C$2:$C$871,$Q$1)+SUMIFS(OFFSET([2]掉落汇总!$C$2:$C$871,,MATCH($B108,[2]掉落汇总!$D$1:$M$1)),[2]掉落汇总!$A$2:$A$871,I$1,[2]掉落汇总!$C$2:$C$871,$Q$2)/$Q$3)*宝箱投放计算!H108</f>
        <v>0</v>
      </c>
      <c r="J108">
        <f ca="1">(SUMIFS(OFFSET([2]掉落汇总!$C$2:$C$871,,MATCH($B108,[2]掉落汇总!$D$1:$M$1)),[2]掉落汇总!$A$2:$A$871,J$1,[2]掉落汇总!$C$2:$C$871,$Q$1)+SUMIFS(OFFSET([2]掉落汇总!$C$2:$C$871,,MATCH($B108,[2]掉落汇总!$D$1:$M$1)),[2]掉落汇总!$A$2:$A$871,J$1,[2]掉落汇总!$C$2:$C$871,$Q$2)/$Q$3)*宝箱投放计算!I108</f>
        <v>0</v>
      </c>
      <c r="K108">
        <f ca="1">(SUMIFS(OFFSET([2]掉落汇总!$C$2:$C$871,,MATCH($B108,[2]掉落汇总!$D$1:$M$1)),[2]掉落汇总!$A$2:$A$871,K$1,[2]掉落汇总!$C$2:$C$871,$Q$1)+SUMIFS(OFFSET([2]掉落汇总!$C$2:$C$871,,MATCH($B108,[2]掉落汇总!$D$1:$M$1)),[2]掉落汇总!$A$2:$A$871,K$1,[2]掉落汇总!$C$2:$C$871,$Q$2)/$Q$3)*宝箱投放计算!J108</f>
        <v>0</v>
      </c>
      <c r="L108">
        <f ca="1">(SUMIFS(OFFSET([2]掉落汇总!$C$2:$C$871,,MATCH($B108,[2]掉落汇总!$D$1:$M$1)),[2]掉落汇总!$A$2:$A$871,L$1,[2]掉落汇总!$C$2:$C$871,$Q$1)+SUMIFS(OFFSET([2]掉落汇总!$C$2:$C$871,,MATCH($B108,[2]掉落汇总!$D$1:$M$1)),[2]掉落汇总!$A$2:$A$871,L$1,[2]掉落汇总!$C$2:$C$871,$Q$2)/$Q$3)*宝箱投放计算!K108</f>
        <v>0.18921788368526599</v>
      </c>
      <c r="M108">
        <f ca="1">(SUMIFS(OFFSET([2]掉落汇总!$C$2:$C$871,,MATCH($B108,[2]掉落汇总!$D$1:$M$1)),[2]掉落汇总!$A$2:$A$871,M$1,[2]掉落汇总!$C$2:$C$871,$Q$1)+SUMIFS(OFFSET([2]掉落汇总!$C$2:$C$871,,MATCH($B108,[2]掉落汇总!$D$1:$M$1)),[2]掉落汇总!$A$2:$A$871,M$1,[2]掉落汇总!$C$2:$C$871,$Q$2)/$Q$3)*宝箱投放计算!L108</f>
        <v>0.1952586710265094</v>
      </c>
      <c r="N108">
        <f ca="1">(SUMIFS(OFFSET([2]掉落汇总!$C$2:$C$871,,MATCH($B108,[2]掉落汇总!$D$1:$M$1)),[2]掉落汇总!$A$2:$A$871,N$1,[2]掉落汇总!$C$2:$C$871,$Q$1)+SUMIFS(OFFSET([2]掉落汇总!$C$2:$C$871,,MATCH($B108,[2]掉落汇总!$D$1:$M$1)),[2]掉落汇总!$A$2:$A$871,N$1,[2]掉落汇总!$C$2:$C$871,$Q$2)/$Q$3)*宝箱投放计算!M108</f>
        <v>4.4258667322350648E-2</v>
      </c>
      <c r="O108">
        <f ca="1">(SUMIFS(OFFSET([2]掉落汇总!$C$2:$C$871,,MATCH($B108,[2]掉落汇总!$D$1:$M$1)),[2]掉落汇总!$A$2:$A$871,O$1,[2]掉落汇总!$C$2:$C$871,$Q$1)+SUMIFS(OFFSET([2]掉落汇总!$C$2:$C$871,,MATCH($B108,[2]掉落汇总!$D$1:$M$1)),[2]掉落汇总!$A$2:$A$871,O$1,[2]掉落汇总!$C$2:$C$871,$Q$2)/$Q$3)*宝箱投放计算!N108</f>
        <v>9.1281046504927091E-2</v>
      </c>
    </row>
    <row r="109" spans="1:15" x14ac:dyDescent="0.2">
      <c r="A109">
        <f>玩家成长时间线!A109</f>
        <v>108</v>
      </c>
      <c r="B109">
        <f>玩家成长时间线!B109</f>
        <v>10</v>
      </c>
      <c r="C109">
        <f ca="1">SUM($D$2:D109)</f>
        <v>170.96325603009302</v>
      </c>
      <c r="D109">
        <f t="shared" ca="1" si="1"/>
        <v>1.8178730247892745</v>
      </c>
      <c r="E109">
        <f ca="1">(SUMIFS(OFFSET([2]掉落汇总!$C$2:$C$871,,MATCH($B109,[2]掉落汇总!$D$1:$M$1)),[2]掉落汇总!$A$2:$A$871,E$1,[2]掉落汇总!$C$2:$C$871,$Q$1)+SUMIFS(OFFSET([2]掉落汇总!$C$2:$C$871,,MATCH($B109,[2]掉落汇总!$D$1:$M$1)),[2]掉落汇总!$A$2:$A$871,E$1,[2]掉落汇总!$C$2:$C$871,$Q$2)/$Q$3)*宝箱投放计算!D109</f>
        <v>0.60078274592319847</v>
      </c>
      <c r="F109">
        <f ca="1">(SUMIFS(OFFSET([2]掉落汇总!$C$2:$C$871,,MATCH($B109,[2]掉落汇总!$D$1:$M$1)),[2]掉落汇总!$A$2:$A$871,F$1,[2]掉落汇总!$C$2:$C$871,$Q$1)+SUMIFS(OFFSET([2]掉落汇总!$C$2:$C$871,,MATCH($B109,[2]掉落汇总!$D$1:$M$1)),[2]掉落汇总!$A$2:$A$871,F$1,[2]掉落汇总!$C$2:$C$871,$Q$2)/$Q$3)*宝箱投放计算!E109</f>
        <v>0.69707401032702276</v>
      </c>
      <c r="G109">
        <f ca="1">(SUMIFS(OFFSET([2]掉落汇总!$C$2:$C$871,,MATCH($B109,[2]掉落汇总!$D$1:$M$1)),[2]掉落汇总!$A$2:$A$871,G$1,[2]掉落汇总!$C$2:$C$871,$Q$1)+SUMIFS(OFFSET([2]掉落汇总!$C$2:$C$871,,MATCH($B109,[2]掉落汇总!$D$1:$M$1)),[2]掉落汇总!$A$2:$A$871,G$1,[2]掉落汇总!$C$2:$C$871,$Q$2)/$Q$3)*宝箱投放计算!F109</f>
        <v>0</v>
      </c>
      <c r="H109">
        <f ca="1">(SUMIFS(OFFSET([2]掉落汇总!$C$2:$C$871,,MATCH($B109,[2]掉落汇总!$D$1:$M$1)),[2]掉落汇总!$A$2:$A$871,H$1,[2]掉落汇总!$C$2:$C$871,$Q$1)+SUMIFS(OFFSET([2]掉落汇总!$C$2:$C$871,,MATCH($B109,[2]掉落汇总!$D$1:$M$1)),[2]掉落汇总!$A$2:$A$871,H$1,[2]掉落汇总!$C$2:$C$871,$Q$2)/$Q$3)*宝箱投放计算!G109</f>
        <v>0</v>
      </c>
      <c r="I109">
        <f ca="1">(SUMIFS(OFFSET([2]掉落汇总!$C$2:$C$871,,MATCH($B109,[2]掉落汇总!$D$1:$M$1)),[2]掉落汇总!$A$2:$A$871,I$1,[2]掉落汇总!$C$2:$C$871,$Q$1)+SUMIFS(OFFSET([2]掉落汇总!$C$2:$C$871,,MATCH($B109,[2]掉落汇总!$D$1:$M$1)),[2]掉落汇总!$A$2:$A$871,I$1,[2]掉落汇总!$C$2:$C$871,$Q$2)/$Q$3)*宝箱投放计算!H109</f>
        <v>0</v>
      </c>
      <c r="J109">
        <f ca="1">(SUMIFS(OFFSET([2]掉落汇总!$C$2:$C$871,,MATCH($B109,[2]掉落汇总!$D$1:$M$1)),[2]掉落汇总!$A$2:$A$871,J$1,[2]掉落汇总!$C$2:$C$871,$Q$1)+SUMIFS(OFFSET([2]掉落汇总!$C$2:$C$871,,MATCH($B109,[2]掉落汇总!$D$1:$M$1)),[2]掉落汇总!$A$2:$A$871,J$1,[2]掉落汇总!$C$2:$C$871,$Q$2)/$Q$3)*宝箱投放计算!I109</f>
        <v>0</v>
      </c>
      <c r="K109">
        <f ca="1">(SUMIFS(OFFSET([2]掉落汇总!$C$2:$C$871,,MATCH($B109,[2]掉落汇总!$D$1:$M$1)),[2]掉落汇总!$A$2:$A$871,K$1,[2]掉落汇总!$C$2:$C$871,$Q$1)+SUMIFS(OFFSET([2]掉落汇总!$C$2:$C$871,,MATCH($B109,[2]掉落汇总!$D$1:$M$1)),[2]掉落汇总!$A$2:$A$871,K$1,[2]掉落汇总!$C$2:$C$871,$Q$2)/$Q$3)*宝箱投放计算!J109</f>
        <v>0</v>
      </c>
      <c r="L109">
        <f ca="1">(SUMIFS(OFFSET([2]掉落汇总!$C$2:$C$871,,MATCH($B109,[2]掉落汇总!$D$1:$M$1)),[2]掉落汇总!$A$2:$A$871,L$1,[2]掉落汇总!$C$2:$C$871,$Q$1)+SUMIFS(OFFSET([2]掉落汇总!$C$2:$C$871,,MATCH($B109,[2]掉落汇总!$D$1:$M$1)),[2]掉落汇总!$A$2:$A$871,L$1,[2]掉落汇总!$C$2:$C$871,$Q$2)/$Q$3)*宝箱投放计算!K109</f>
        <v>0.18921788368526599</v>
      </c>
      <c r="M109">
        <f ca="1">(SUMIFS(OFFSET([2]掉落汇总!$C$2:$C$871,,MATCH($B109,[2]掉落汇总!$D$1:$M$1)),[2]掉落汇总!$A$2:$A$871,M$1,[2]掉落汇总!$C$2:$C$871,$Q$1)+SUMIFS(OFFSET([2]掉落汇总!$C$2:$C$871,,MATCH($B109,[2]掉落汇总!$D$1:$M$1)),[2]掉落汇总!$A$2:$A$871,M$1,[2]掉落汇总!$C$2:$C$871,$Q$2)/$Q$3)*宝箱投放计算!L109</f>
        <v>0.1952586710265094</v>
      </c>
      <c r="N109">
        <f ca="1">(SUMIFS(OFFSET([2]掉落汇总!$C$2:$C$871,,MATCH($B109,[2]掉落汇总!$D$1:$M$1)),[2]掉落汇总!$A$2:$A$871,N$1,[2]掉落汇总!$C$2:$C$871,$Q$1)+SUMIFS(OFFSET([2]掉落汇总!$C$2:$C$871,,MATCH($B109,[2]掉落汇总!$D$1:$M$1)),[2]掉落汇总!$A$2:$A$871,N$1,[2]掉落汇总!$C$2:$C$871,$Q$2)/$Q$3)*宝箱投放计算!M109</f>
        <v>4.4258667322350648E-2</v>
      </c>
      <c r="O109">
        <f ca="1">(SUMIFS(OFFSET([2]掉落汇总!$C$2:$C$871,,MATCH($B109,[2]掉落汇总!$D$1:$M$1)),[2]掉落汇总!$A$2:$A$871,O$1,[2]掉落汇总!$C$2:$C$871,$Q$1)+SUMIFS(OFFSET([2]掉落汇总!$C$2:$C$871,,MATCH($B109,[2]掉落汇总!$D$1:$M$1)),[2]掉落汇总!$A$2:$A$871,O$1,[2]掉落汇总!$C$2:$C$871,$Q$2)/$Q$3)*宝箱投放计算!N109</f>
        <v>9.1281046504927091E-2</v>
      </c>
    </row>
    <row r="110" spans="1:15" x14ac:dyDescent="0.2">
      <c r="A110">
        <f>玩家成长时间线!A110</f>
        <v>109</v>
      </c>
      <c r="B110">
        <f>玩家成长时间线!B110</f>
        <v>10</v>
      </c>
      <c r="C110">
        <f ca="1">SUM($D$2:D110)</f>
        <v>172.78354883394596</v>
      </c>
      <c r="D110">
        <f t="shared" ca="1" si="1"/>
        <v>1.8202928038529251</v>
      </c>
      <c r="E110">
        <f ca="1">(SUMIFS(OFFSET([2]掉落汇总!$C$2:$C$871,,MATCH($B110,[2]掉落汇总!$D$1:$M$1)),[2]掉落汇总!$A$2:$A$871,E$1,[2]掉落汇总!$C$2:$C$871,$Q$1)+SUMIFS(OFFSET([2]掉落汇总!$C$2:$C$871,,MATCH($B110,[2]掉落汇总!$D$1:$M$1)),[2]掉落汇总!$A$2:$A$871,E$1,[2]掉落汇总!$C$2:$C$871,$Q$2)/$Q$3)*宝箱投放计算!D110</f>
        <v>0.60320252498684912</v>
      </c>
      <c r="F110">
        <f ca="1">(SUMIFS(OFFSET([2]掉落汇总!$C$2:$C$871,,MATCH($B110,[2]掉落汇总!$D$1:$M$1)),[2]掉落汇总!$A$2:$A$871,F$1,[2]掉落汇总!$C$2:$C$871,$Q$1)+SUMIFS(OFFSET([2]掉落汇总!$C$2:$C$871,,MATCH($B110,[2]掉落汇总!$D$1:$M$1)),[2]掉落汇总!$A$2:$A$871,F$1,[2]掉落汇总!$C$2:$C$871,$Q$2)/$Q$3)*宝箱投放计算!E110</f>
        <v>0.69707401032702276</v>
      </c>
      <c r="G110">
        <f ca="1">(SUMIFS(OFFSET([2]掉落汇总!$C$2:$C$871,,MATCH($B110,[2]掉落汇总!$D$1:$M$1)),[2]掉落汇总!$A$2:$A$871,G$1,[2]掉落汇总!$C$2:$C$871,$Q$1)+SUMIFS(OFFSET([2]掉落汇总!$C$2:$C$871,,MATCH($B110,[2]掉落汇总!$D$1:$M$1)),[2]掉落汇总!$A$2:$A$871,G$1,[2]掉落汇总!$C$2:$C$871,$Q$2)/$Q$3)*宝箱投放计算!F110</f>
        <v>0</v>
      </c>
      <c r="H110">
        <f ca="1">(SUMIFS(OFFSET([2]掉落汇总!$C$2:$C$871,,MATCH($B110,[2]掉落汇总!$D$1:$M$1)),[2]掉落汇总!$A$2:$A$871,H$1,[2]掉落汇总!$C$2:$C$871,$Q$1)+SUMIFS(OFFSET([2]掉落汇总!$C$2:$C$871,,MATCH($B110,[2]掉落汇总!$D$1:$M$1)),[2]掉落汇总!$A$2:$A$871,H$1,[2]掉落汇总!$C$2:$C$871,$Q$2)/$Q$3)*宝箱投放计算!G110</f>
        <v>0</v>
      </c>
      <c r="I110">
        <f ca="1">(SUMIFS(OFFSET([2]掉落汇总!$C$2:$C$871,,MATCH($B110,[2]掉落汇总!$D$1:$M$1)),[2]掉落汇总!$A$2:$A$871,I$1,[2]掉落汇总!$C$2:$C$871,$Q$1)+SUMIFS(OFFSET([2]掉落汇总!$C$2:$C$871,,MATCH($B110,[2]掉落汇总!$D$1:$M$1)),[2]掉落汇总!$A$2:$A$871,I$1,[2]掉落汇总!$C$2:$C$871,$Q$2)/$Q$3)*宝箱投放计算!H110</f>
        <v>0</v>
      </c>
      <c r="J110">
        <f ca="1">(SUMIFS(OFFSET([2]掉落汇总!$C$2:$C$871,,MATCH($B110,[2]掉落汇总!$D$1:$M$1)),[2]掉落汇总!$A$2:$A$871,J$1,[2]掉落汇总!$C$2:$C$871,$Q$1)+SUMIFS(OFFSET([2]掉落汇总!$C$2:$C$871,,MATCH($B110,[2]掉落汇总!$D$1:$M$1)),[2]掉落汇总!$A$2:$A$871,J$1,[2]掉落汇总!$C$2:$C$871,$Q$2)/$Q$3)*宝箱投放计算!I110</f>
        <v>0</v>
      </c>
      <c r="K110">
        <f ca="1">(SUMIFS(OFFSET([2]掉落汇总!$C$2:$C$871,,MATCH($B110,[2]掉落汇总!$D$1:$M$1)),[2]掉落汇总!$A$2:$A$871,K$1,[2]掉落汇总!$C$2:$C$871,$Q$1)+SUMIFS(OFFSET([2]掉落汇总!$C$2:$C$871,,MATCH($B110,[2]掉落汇总!$D$1:$M$1)),[2]掉落汇总!$A$2:$A$871,K$1,[2]掉落汇总!$C$2:$C$871,$Q$2)/$Q$3)*宝箱投放计算!J110</f>
        <v>0</v>
      </c>
      <c r="L110">
        <f ca="1">(SUMIFS(OFFSET([2]掉落汇总!$C$2:$C$871,,MATCH($B110,[2]掉落汇总!$D$1:$M$1)),[2]掉落汇总!$A$2:$A$871,L$1,[2]掉落汇总!$C$2:$C$871,$Q$1)+SUMIFS(OFFSET([2]掉落汇总!$C$2:$C$871,,MATCH($B110,[2]掉落汇总!$D$1:$M$1)),[2]掉落汇总!$A$2:$A$871,L$1,[2]掉落汇总!$C$2:$C$871,$Q$2)/$Q$3)*宝箱投放计算!K110</f>
        <v>0.18921788368526599</v>
      </c>
      <c r="M110">
        <f ca="1">(SUMIFS(OFFSET([2]掉落汇总!$C$2:$C$871,,MATCH($B110,[2]掉落汇总!$D$1:$M$1)),[2]掉落汇总!$A$2:$A$871,M$1,[2]掉落汇总!$C$2:$C$871,$Q$1)+SUMIFS(OFFSET([2]掉落汇总!$C$2:$C$871,,MATCH($B110,[2]掉落汇总!$D$1:$M$1)),[2]掉落汇总!$A$2:$A$871,M$1,[2]掉落汇总!$C$2:$C$871,$Q$2)/$Q$3)*宝箱投放计算!L110</f>
        <v>0.1952586710265094</v>
      </c>
      <c r="N110">
        <f ca="1">(SUMIFS(OFFSET([2]掉落汇总!$C$2:$C$871,,MATCH($B110,[2]掉落汇总!$D$1:$M$1)),[2]掉落汇总!$A$2:$A$871,N$1,[2]掉落汇总!$C$2:$C$871,$Q$1)+SUMIFS(OFFSET([2]掉落汇总!$C$2:$C$871,,MATCH($B110,[2]掉落汇总!$D$1:$M$1)),[2]掉落汇总!$A$2:$A$871,N$1,[2]掉落汇总!$C$2:$C$871,$Q$2)/$Q$3)*宝箱投放计算!M110</f>
        <v>4.4258667322350648E-2</v>
      </c>
      <c r="O110">
        <f ca="1">(SUMIFS(OFFSET([2]掉落汇总!$C$2:$C$871,,MATCH($B110,[2]掉落汇总!$D$1:$M$1)),[2]掉落汇总!$A$2:$A$871,O$1,[2]掉落汇总!$C$2:$C$871,$Q$1)+SUMIFS(OFFSET([2]掉落汇总!$C$2:$C$871,,MATCH($B110,[2]掉落汇总!$D$1:$M$1)),[2]掉落汇总!$A$2:$A$871,O$1,[2]掉落汇总!$C$2:$C$871,$Q$2)/$Q$3)*宝箱投放计算!N110</f>
        <v>9.1281046504927091E-2</v>
      </c>
    </row>
    <row r="111" spans="1:15" x14ac:dyDescent="0.2">
      <c r="A111">
        <f>玩家成长时间线!A111</f>
        <v>110</v>
      </c>
      <c r="B111">
        <f>玩家成长时间线!B111</f>
        <v>10</v>
      </c>
      <c r="C111">
        <f ca="1">SUM($D$2:D111)</f>
        <v>174.63045920749903</v>
      </c>
      <c r="D111">
        <f t="shared" ca="1" si="1"/>
        <v>1.846910373553083</v>
      </c>
      <c r="E111">
        <f ca="1">(SUMIFS(OFFSET([2]掉落汇总!$C$2:$C$871,,MATCH($B111,[2]掉落汇总!$D$1:$M$1)),[2]掉落汇总!$A$2:$A$871,E$1,[2]掉落汇总!$C$2:$C$871,$Q$1)+SUMIFS(OFFSET([2]掉落汇总!$C$2:$C$871,,MATCH($B111,[2]掉落汇总!$D$1:$M$1)),[2]掉落汇总!$A$2:$A$871,E$1,[2]掉落汇总!$C$2:$C$871,$Q$2)/$Q$3)*宝箱投放计算!D111</f>
        <v>0.62982009468700684</v>
      </c>
      <c r="F111">
        <f ca="1">(SUMIFS(OFFSET([2]掉落汇总!$C$2:$C$871,,MATCH($B111,[2]掉落汇总!$D$1:$M$1)),[2]掉落汇总!$A$2:$A$871,F$1,[2]掉落汇总!$C$2:$C$871,$Q$1)+SUMIFS(OFFSET([2]掉落汇总!$C$2:$C$871,,MATCH($B111,[2]掉落汇总!$D$1:$M$1)),[2]掉落汇总!$A$2:$A$871,F$1,[2]掉落汇总!$C$2:$C$871,$Q$2)/$Q$3)*宝箱投放计算!E111</f>
        <v>0.69707401032702276</v>
      </c>
      <c r="G111">
        <f ca="1">(SUMIFS(OFFSET([2]掉落汇总!$C$2:$C$871,,MATCH($B111,[2]掉落汇总!$D$1:$M$1)),[2]掉落汇总!$A$2:$A$871,G$1,[2]掉落汇总!$C$2:$C$871,$Q$1)+SUMIFS(OFFSET([2]掉落汇总!$C$2:$C$871,,MATCH($B111,[2]掉落汇总!$D$1:$M$1)),[2]掉落汇总!$A$2:$A$871,G$1,[2]掉落汇总!$C$2:$C$871,$Q$2)/$Q$3)*宝箱投放计算!F111</f>
        <v>0</v>
      </c>
      <c r="H111">
        <f ca="1">(SUMIFS(OFFSET([2]掉落汇总!$C$2:$C$871,,MATCH($B111,[2]掉落汇总!$D$1:$M$1)),[2]掉落汇总!$A$2:$A$871,H$1,[2]掉落汇总!$C$2:$C$871,$Q$1)+SUMIFS(OFFSET([2]掉落汇总!$C$2:$C$871,,MATCH($B111,[2]掉落汇总!$D$1:$M$1)),[2]掉落汇总!$A$2:$A$871,H$1,[2]掉落汇总!$C$2:$C$871,$Q$2)/$Q$3)*宝箱投放计算!G111</f>
        <v>0</v>
      </c>
      <c r="I111">
        <f ca="1">(SUMIFS(OFFSET([2]掉落汇总!$C$2:$C$871,,MATCH($B111,[2]掉落汇总!$D$1:$M$1)),[2]掉落汇总!$A$2:$A$871,I$1,[2]掉落汇总!$C$2:$C$871,$Q$1)+SUMIFS(OFFSET([2]掉落汇总!$C$2:$C$871,,MATCH($B111,[2]掉落汇总!$D$1:$M$1)),[2]掉落汇总!$A$2:$A$871,I$1,[2]掉落汇总!$C$2:$C$871,$Q$2)/$Q$3)*宝箱投放计算!H111</f>
        <v>0</v>
      </c>
      <c r="J111">
        <f ca="1">(SUMIFS(OFFSET([2]掉落汇总!$C$2:$C$871,,MATCH($B111,[2]掉落汇总!$D$1:$M$1)),[2]掉落汇总!$A$2:$A$871,J$1,[2]掉落汇总!$C$2:$C$871,$Q$1)+SUMIFS(OFFSET([2]掉落汇总!$C$2:$C$871,,MATCH($B111,[2]掉落汇总!$D$1:$M$1)),[2]掉落汇总!$A$2:$A$871,J$1,[2]掉落汇总!$C$2:$C$871,$Q$2)/$Q$3)*宝箱投放计算!I111</f>
        <v>0</v>
      </c>
      <c r="K111">
        <f ca="1">(SUMIFS(OFFSET([2]掉落汇总!$C$2:$C$871,,MATCH($B111,[2]掉落汇总!$D$1:$M$1)),[2]掉落汇总!$A$2:$A$871,K$1,[2]掉落汇总!$C$2:$C$871,$Q$1)+SUMIFS(OFFSET([2]掉落汇总!$C$2:$C$871,,MATCH($B111,[2]掉落汇总!$D$1:$M$1)),[2]掉落汇总!$A$2:$A$871,K$1,[2]掉落汇总!$C$2:$C$871,$Q$2)/$Q$3)*宝箱投放计算!J111</f>
        <v>0</v>
      </c>
      <c r="L111">
        <f ca="1">(SUMIFS(OFFSET([2]掉落汇总!$C$2:$C$871,,MATCH($B111,[2]掉落汇总!$D$1:$M$1)),[2]掉落汇总!$A$2:$A$871,L$1,[2]掉落汇总!$C$2:$C$871,$Q$1)+SUMIFS(OFFSET([2]掉落汇总!$C$2:$C$871,,MATCH($B111,[2]掉落汇总!$D$1:$M$1)),[2]掉落汇总!$A$2:$A$871,L$1,[2]掉落汇总!$C$2:$C$871,$Q$2)/$Q$3)*宝箱投放计算!K111</f>
        <v>0.18921788368526599</v>
      </c>
      <c r="M111">
        <f ca="1">(SUMIFS(OFFSET([2]掉落汇总!$C$2:$C$871,,MATCH($B111,[2]掉落汇总!$D$1:$M$1)),[2]掉落汇总!$A$2:$A$871,M$1,[2]掉落汇总!$C$2:$C$871,$Q$1)+SUMIFS(OFFSET([2]掉落汇总!$C$2:$C$871,,MATCH($B111,[2]掉落汇总!$D$1:$M$1)),[2]掉落汇总!$A$2:$A$871,M$1,[2]掉落汇总!$C$2:$C$871,$Q$2)/$Q$3)*宝箱投放计算!L111</f>
        <v>0.1952586710265094</v>
      </c>
      <c r="N111">
        <f ca="1">(SUMIFS(OFFSET([2]掉落汇总!$C$2:$C$871,,MATCH($B111,[2]掉落汇总!$D$1:$M$1)),[2]掉落汇总!$A$2:$A$871,N$1,[2]掉落汇总!$C$2:$C$871,$Q$1)+SUMIFS(OFFSET([2]掉落汇总!$C$2:$C$871,,MATCH($B111,[2]掉落汇总!$D$1:$M$1)),[2]掉落汇总!$A$2:$A$871,N$1,[2]掉落汇总!$C$2:$C$871,$Q$2)/$Q$3)*宝箱投放计算!M111</f>
        <v>4.4258667322350648E-2</v>
      </c>
      <c r="O111">
        <f ca="1">(SUMIFS(OFFSET([2]掉落汇总!$C$2:$C$871,,MATCH($B111,[2]掉落汇总!$D$1:$M$1)),[2]掉落汇总!$A$2:$A$871,O$1,[2]掉落汇总!$C$2:$C$871,$Q$1)+SUMIFS(OFFSET([2]掉落汇总!$C$2:$C$871,,MATCH($B111,[2]掉落汇总!$D$1:$M$1)),[2]掉落汇总!$A$2:$A$871,O$1,[2]掉落汇总!$C$2:$C$871,$Q$2)/$Q$3)*宝箱投放计算!N111</f>
        <v>9.1281046504927091E-2</v>
      </c>
    </row>
    <row r="112" spans="1:15" x14ac:dyDescent="0.2">
      <c r="A112">
        <f>玩家成长时间线!A112</f>
        <v>111</v>
      </c>
      <c r="B112">
        <f>玩家成长时间线!B112</f>
        <v>10</v>
      </c>
      <c r="C112">
        <f ca="1">SUM($D$2:D112)</f>
        <v>176.45559156947925</v>
      </c>
      <c r="D112">
        <f t="shared" ca="1" si="1"/>
        <v>1.8251323619802267</v>
      </c>
      <c r="E112">
        <f ca="1">(SUMIFS(OFFSET([2]掉落汇总!$C$2:$C$871,,MATCH($B112,[2]掉落汇总!$D$1:$M$1)),[2]掉落汇总!$A$2:$A$871,E$1,[2]掉落汇总!$C$2:$C$871,$Q$1)+SUMIFS(OFFSET([2]掉落汇总!$C$2:$C$871,,MATCH($B112,[2]掉落汇总!$D$1:$M$1)),[2]掉落汇总!$A$2:$A$871,E$1,[2]掉落汇总!$C$2:$C$871,$Q$2)/$Q$3)*宝箱投放计算!D112</f>
        <v>0.60804208311415053</v>
      </c>
      <c r="F112">
        <f ca="1">(SUMIFS(OFFSET([2]掉落汇总!$C$2:$C$871,,MATCH($B112,[2]掉落汇总!$D$1:$M$1)),[2]掉落汇总!$A$2:$A$871,F$1,[2]掉落汇总!$C$2:$C$871,$Q$1)+SUMIFS(OFFSET([2]掉落汇总!$C$2:$C$871,,MATCH($B112,[2]掉落汇总!$D$1:$M$1)),[2]掉落汇总!$A$2:$A$871,F$1,[2]掉落汇总!$C$2:$C$871,$Q$2)/$Q$3)*宝箱投放计算!E112</f>
        <v>0.69707401032702276</v>
      </c>
      <c r="G112">
        <f ca="1">(SUMIFS(OFFSET([2]掉落汇总!$C$2:$C$871,,MATCH($B112,[2]掉落汇总!$D$1:$M$1)),[2]掉落汇总!$A$2:$A$871,G$1,[2]掉落汇总!$C$2:$C$871,$Q$1)+SUMIFS(OFFSET([2]掉落汇总!$C$2:$C$871,,MATCH($B112,[2]掉落汇总!$D$1:$M$1)),[2]掉落汇总!$A$2:$A$871,G$1,[2]掉落汇总!$C$2:$C$871,$Q$2)/$Q$3)*宝箱投放计算!F112</f>
        <v>0</v>
      </c>
      <c r="H112">
        <f ca="1">(SUMIFS(OFFSET([2]掉落汇总!$C$2:$C$871,,MATCH($B112,[2]掉落汇总!$D$1:$M$1)),[2]掉落汇总!$A$2:$A$871,H$1,[2]掉落汇总!$C$2:$C$871,$Q$1)+SUMIFS(OFFSET([2]掉落汇总!$C$2:$C$871,,MATCH($B112,[2]掉落汇总!$D$1:$M$1)),[2]掉落汇总!$A$2:$A$871,H$1,[2]掉落汇总!$C$2:$C$871,$Q$2)/$Q$3)*宝箱投放计算!G112</f>
        <v>0</v>
      </c>
      <c r="I112">
        <f ca="1">(SUMIFS(OFFSET([2]掉落汇总!$C$2:$C$871,,MATCH($B112,[2]掉落汇总!$D$1:$M$1)),[2]掉落汇总!$A$2:$A$871,I$1,[2]掉落汇总!$C$2:$C$871,$Q$1)+SUMIFS(OFFSET([2]掉落汇总!$C$2:$C$871,,MATCH($B112,[2]掉落汇总!$D$1:$M$1)),[2]掉落汇总!$A$2:$A$871,I$1,[2]掉落汇总!$C$2:$C$871,$Q$2)/$Q$3)*宝箱投放计算!H112</f>
        <v>0</v>
      </c>
      <c r="J112">
        <f ca="1">(SUMIFS(OFFSET([2]掉落汇总!$C$2:$C$871,,MATCH($B112,[2]掉落汇总!$D$1:$M$1)),[2]掉落汇总!$A$2:$A$871,J$1,[2]掉落汇总!$C$2:$C$871,$Q$1)+SUMIFS(OFFSET([2]掉落汇总!$C$2:$C$871,,MATCH($B112,[2]掉落汇总!$D$1:$M$1)),[2]掉落汇总!$A$2:$A$871,J$1,[2]掉落汇总!$C$2:$C$871,$Q$2)/$Q$3)*宝箱投放计算!I112</f>
        <v>0</v>
      </c>
      <c r="K112">
        <f ca="1">(SUMIFS(OFFSET([2]掉落汇总!$C$2:$C$871,,MATCH($B112,[2]掉落汇总!$D$1:$M$1)),[2]掉落汇总!$A$2:$A$871,K$1,[2]掉落汇总!$C$2:$C$871,$Q$1)+SUMIFS(OFFSET([2]掉落汇总!$C$2:$C$871,,MATCH($B112,[2]掉落汇总!$D$1:$M$1)),[2]掉落汇总!$A$2:$A$871,K$1,[2]掉落汇总!$C$2:$C$871,$Q$2)/$Q$3)*宝箱投放计算!J112</f>
        <v>0</v>
      </c>
      <c r="L112">
        <f ca="1">(SUMIFS(OFFSET([2]掉落汇总!$C$2:$C$871,,MATCH($B112,[2]掉落汇总!$D$1:$M$1)),[2]掉落汇总!$A$2:$A$871,L$1,[2]掉落汇总!$C$2:$C$871,$Q$1)+SUMIFS(OFFSET([2]掉落汇总!$C$2:$C$871,,MATCH($B112,[2]掉落汇总!$D$1:$M$1)),[2]掉落汇总!$A$2:$A$871,L$1,[2]掉落汇总!$C$2:$C$871,$Q$2)/$Q$3)*宝箱投放计算!K112</f>
        <v>0.18921788368526599</v>
      </c>
      <c r="M112">
        <f ca="1">(SUMIFS(OFFSET([2]掉落汇总!$C$2:$C$871,,MATCH($B112,[2]掉落汇总!$D$1:$M$1)),[2]掉落汇总!$A$2:$A$871,M$1,[2]掉落汇总!$C$2:$C$871,$Q$1)+SUMIFS(OFFSET([2]掉落汇总!$C$2:$C$871,,MATCH($B112,[2]掉落汇总!$D$1:$M$1)),[2]掉落汇总!$A$2:$A$871,M$1,[2]掉落汇总!$C$2:$C$871,$Q$2)/$Q$3)*宝箱投放计算!L112</f>
        <v>0.1952586710265094</v>
      </c>
      <c r="N112">
        <f ca="1">(SUMIFS(OFFSET([2]掉落汇总!$C$2:$C$871,,MATCH($B112,[2]掉落汇总!$D$1:$M$1)),[2]掉落汇总!$A$2:$A$871,N$1,[2]掉落汇总!$C$2:$C$871,$Q$1)+SUMIFS(OFFSET([2]掉落汇总!$C$2:$C$871,,MATCH($B112,[2]掉落汇总!$D$1:$M$1)),[2]掉落汇总!$A$2:$A$871,N$1,[2]掉落汇总!$C$2:$C$871,$Q$2)/$Q$3)*宝箱投放计算!M112</f>
        <v>4.4258667322350648E-2</v>
      </c>
      <c r="O112">
        <f ca="1">(SUMIFS(OFFSET([2]掉落汇总!$C$2:$C$871,,MATCH($B112,[2]掉落汇总!$D$1:$M$1)),[2]掉落汇总!$A$2:$A$871,O$1,[2]掉落汇总!$C$2:$C$871,$Q$1)+SUMIFS(OFFSET([2]掉落汇总!$C$2:$C$871,,MATCH($B112,[2]掉落汇总!$D$1:$M$1)),[2]掉落汇总!$A$2:$A$871,O$1,[2]掉落汇总!$C$2:$C$871,$Q$2)/$Q$3)*宝箱投放计算!N112</f>
        <v>9.1281046504927091E-2</v>
      </c>
    </row>
    <row r="113" spans="1:15" x14ac:dyDescent="0.2">
      <c r="A113">
        <f>玩家成长时间线!A113</f>
        <v>112</v>
      </c>
      <c r="B113">
        <f>玩家成长时间线!B113</f>
        <v>8</v>
      </c>
      <c r="C113">
        <f ca="1">SUM($D$2:D113)</f>
        <v>177.9699055078184</v>
      </c>
      <c r="D113">
        <f t="shared" ca="1" si="1"/>
        <v>1.5143139383391329</v>
      </c>
      <c r="E113">
        <f ca="1">(SUMIFS(OFFSET([2]掉落汇总!$C$2:$C$871,,MATCH($B113,[2]掉落汇总!$D$1:$M$1)),[2]掉落汇总!$A$2:$A$871,E$1,[2]掉落汇总!$C$2:$C$871,$Q$1)+SUMIFS(OFFSET([2]掉落汇总!$C$2:$C$871,,MATCH($B113,[2]掉落汇总!$D$1:$M$1)),[2]掉落汇总!$A$2:$A$871,E$1,[2]掉落汇总!$C$2:$C$871,$Q$2)/$Q$3)*宝箱投放计算!D113</f>
        <v>0.43663846153846142</v>
      </c>
      <c r="F113">
        <f ca="1">(SUMIFS(OFFSET([2]掉落汇总!$C$2:$C$871,,MATCH($B113,[2]掉落汇总!$D$1:$M$1)),[2]掉落汇总!$A$2:$A$871,F$1,[2]掉落汇总!$C$2:$C$871,$Q$1)+SUMIFS(OFFSET([2]掉落汇总!$C$2:$C$871,,MATCH($B113,[2]掉落汇总!$D$1:$M$1)),[2]掉落汇总!$A$2:$A$871,F$1,[2]掉落汇总!$C$2:$C$871,$Q$2)/$Q$3)*宝箱投放计算!E113</f>
        <v>0.55765920826161819</v>
      </c>
      <c r="G113">
        <f ca="1">(SUMIFS(OFFSET([2]掉落汇总!$C$2:$C$871,,MATCH($B113,[2]掉落汇总!$D$1:$M$1)),[2]掉落汇总!$A$2:$A$871,G$1,[2]掉落汇总!$C$2:$C$871,$Q$1)+SUMIFS(OFFSET([2]掉落汇总!$C$2:$C$871,,MATCH($B113,[2]掉落汇总!$D$1:$M$1)),[2]掉落汇总!$A$2:$A$871,G$1,[2]掉落汇总!$C$2:$C$871,$Q$2)/$Q$3)*宝箱投放计算!F113</f>
        <v>0</v>
      </c>
      <c r="H113">
        <f ca="1">(SUMIFS(OFFSET([2]掉落汇总!$C$2:$C$871,,MATCH($B113,[2]掉落汇总!$D$1:$M$1)),[2]掉落汇总!$A$2:$A$871,H$1,[2]掉落汇总!$C$2:$C$871,$Q$1)+SUMIFS(OFFSET([2]掉落汇总!$C$2:$C$871,,MATCH($B113,[2]掉落汇总!$D$1:$M$1)),[2]掉落汇总!$A$2:$A$871,H$1,[2]掉落汇总!$C$2:$C$871,$Q$2)/$Q$3)*宝箱投放计算!G113</f>
        <v>0</v>
      </c>
      <c r="I113">
        <f ca="1">(SUMIFS(OFFSET([2]掉落汇总!$C$2:$C$871,,MATCH($B113,[2]掉落汇总!$D$1:$M$1)),[2]掉落汇总!$A$2:$A$871,I$1,[2]掉落汇总!$C$2:$C$871,$Q$1)+SUMIFS(OFFSET([2]掉落汇总!$C$2:$C$871,,MATCH($B113,[2]掉落汇总!$D$1:$M$1)),[2]掉落汇总!$A$2:$A$871,I$1,[2]掉落汇总!$C$2:$C$871,$Q$2)/$Q$3)*宝箱投放计算!H113</f>
        <v>0</v>
      </c>
      <c r="J113">
        <f ca="1">(SUMIFS(OFFSET([2]掉落汇总!$C$2:$C$871,,MATCH($B113,[2]掉落汇总!$D$1:$M$1)),[2]掉落汇总!$A$2:$A$871,J$1,[2]掉落汇总!$C$2:$C$871,$Q$1)+SUMIFS(OFFSET([2]掉落汇总!$C$2:$C$871,,MATCH($B113,[2]掉落汇总!$D$1:$M$1)),[2]掉落汇总!$A$2:$A$871,J$1,[2]掉落汇总!$C$2:$C$871,$Q$2)/$Q$3)*宝箱投放计算!I113</f>
        <v>0</v>
      </c>
      <c r="K113">
        <f ca="1">(SUMIFS(OFFSET([2]掉落汇总!$C$2:$C$871,,MATCH($B113,[2]掉落汇总!$D$1:$M$1)),[2]掉落汇总!$A$2:$A$871,K$1,[2]掉落汇总!$C$2:$C$871,$Q$1)+SUMIFS(OFFSET([2]掉落汇总!$C$2:$C$871,,MATCH($B113,[2]掉落汇总!$D$1:$M$1)),[2]掉落汇总!$A$2:$A$871,K$1,[2]掉落汇总!$C$2:$C$871,$Q$2)/$Q$3)*宝箱投放计算!J113</f>
        <v>0</v>
      </c>
      <c r="L113">
        <f ca="1">(SUMIFS(OFFSET([2]掉落汇总!$C$2:$C$871,,MATCH($B113,[2]掉落汇总!$D$1:$M$1)),[2]掉落汇总!$A$2:$A$871,L$1,[2]掉落汇总!$C$2:$C$871,$Q$1)+SUMIFS(OFFSET([2]掉落汇总!$C$2:$C$871,,MATCH($B113,[2]掉落汇总!$D$1:$M$1)),[2]掉落汇总!$A$2:$A$871,L$1,[2]掉落汇总!$C$2:$C$871,$Q$2)/$Q$3)*宝箱投放计算!K113</f>
        <v>0.18921788368526599</v>
      </c>
      <c r="M113">
        <f ca="1">(SUMIFS(OFFSET([2]掉落汇总!$C$2:$C$871,,MATCH($B113,[2]掉落汇总!$D$1:$M$1)),[2]掉落汇总!$A$2:$A$871,M$1,[2]掉落汇总!$C$2:$C$871,$Q$1)+SUMIFS(OFFSET([2]掉落汇总!$C$2:$C$871,,MATCH($B113,[2]掉落汇总!$D$1:$M$1)),[2]掉落汇总!$A$2:$A$871,M$1,[2]掉落汇总!$C$2:$C$871,$Q$2)/$Q$3)*宝箱投放计算!L113</f>
        <v>0.1952586710265094</v>
      </c>
      <c r="N113">
        <f ca="1">(SUMIFS(OFFSET([2]掉落汇总!$C$2:$C$871,,MATCH($B113,[2]掉落汇总!$D$1:$M$1)),[2]掉落汇总!$A$2:$A$871,N$1,[2]掉落汇总!$C$2:$C$871,$Q$1)+SUMIFS(OFFSET([2]掉落汇总!$C$2:$C$871,,MATCH($B113,[2]掉落汇总!$D$1:$M$1)),[2]掉落汇总!$A$2:$A$871,N$1,[2]掉落汇总!$C$2:$C$871,$Q$2)/$Q$3)*宝箱投放计算!M113</f>
        <v>4.4258667322350648E-2</v>
      </c>
      <c r="O113">
        <f ca="1">(SUMIFS(OFFSET([2]掉落汇总!$C$2:$C$871,,MATCH($B113,[2]掉落汇总!$D$1:$M$1)),[2]掉落汇总!$A$2:$A$871,O$1,[2]掉落汇总!$C$2:$C$871,$Q$1)+SUMIFS(OFFSET([2]掉落汇总!$C$2:$C$871,,MATCH($B113,[2]掉落汇总!$D$1:$M$1)),[2]掉落汇总!$A$2:$A$871,O$1,[2]掉落汇总!$C$2:$C$871,$Q$2)/$Q$3)*宝箱投放计算!N113</f>
        <v>9.1281046504927091E-2</v>
      </c>
    </row>
    <row r="114" spans="1:15" x14ac:dyDescent="0.2">
      <c r="A114">
        <f>玩家成长时间线!A114</f>
        <v>113</v>
      </c>
      <c r="B114">
        <f>玩家成长时间线!B114</f>
        <v>8</v>
      </c>
      <c r="C114">
        <f ca="1">SUM($D$2:D114)</f>
        <v>179.43748867692676</v>
      </c>
      <c r="D114">
        <f t="shared" ca="1" si="1"/>
        <v>1.4675831691083636</v>
      </c>
      <c r="E114">
        <f ca="1">(SUMIFS(OFFSET([2]掉落汇总!$C$2:$C$871,,MATCH($B114,[2]掉落汇总!$D$1:$M$1)),[2]掉落汇总!$A$2:$A$871,E$1,[2]掉落汇总!$C$2:$C$871,$Q$1)+SUMIFS(OFFSET([2]掉落汇总!$C$2:$C$871,,MATCH($B114,[2]掉落汇总!$D$1:$M$1)),[2]掉落汇总!$A$2:$A$871,E$1,[2]掉落汇总!$C$2:$C$871,$Q$2)/$Q$3)*宝箱投放计算!D114</f>
        <v>0.38990769230769218</v>
      </c>
      <c r="F114">
        <f ca="1">(SUMIFS(OFFSET([2]掉落汇总!$C$2:$C$871,,MATCH($B114,[2]掉落汇总!$D$1:$M$1)),[2]掉落汇总!$A$2:$A$871,F$1,[2]掉落汇总!$C$2:$C$871,$Q$1)+SUMIFS(OFFSET([2]掉落汇总!$C$2:$C$871,,MATCH($B114,[2]掉落汇总!$D$1:$M$1)),[2]掉落汇总!$A$2:$A$871,F$1,[2]掉落汇总!$C$2:$C$871,$Q$2)/$Q$3)*宝箱投放计算!E114</f>
        <v>0.55765920826161819</v>
      </c>
      <c r="G114">
        <f ca="1">(SUMIFS(OFFSET([2]掉落汇总!$C$2:$C$871,,MATCH($B114,[2]掉落汇总!$D$1:$M$1)),[2]掉落汇总!$A$2:$A$871,G$1,[2]掉落汇总!$C$2:$C$871,$Q$1)+SUMIFS(OFFSET([2]掉落汇总!$C$2:$C$871,,MATCH($B114,[2]掉落汇总!$D$1:$M$1)),[2]掉落汇总!$A$2:$A$871,G$1,[2]掉落汇总!$C$2:$C$871,$Q$2)/$Q$3)*宝箱投放计算!F114</f>
        <v>0</v>
      </c>
      <c r="H114">
        <f ca="1">(SUMIFS(OFFSET([2]掉落汇总!$C$2:$C$871,,MATCH($B114,[2]掉落汇总!$D$1:$M$1)),[2]掉落汇总!$A$2:$A$871,H$1,[2]掉落汇总!$C$2:$C$871,$Q$1)+SUMIFS(OFFSET([2]掉落汇总!$C$2:$C$871,,MATCH($B114,[2]掉落汇总!$D$1:$M$1)),[2]掉落汇总!$A$2:$A$871,H$1,[2]掉落汇总!$C$2:$C$871,$Q$2)/$Q$3)*宝箱投放计算!G114</f>
        <v>0</v>
      </c>
      <c r="I114">
        <f ca="1">(SUMIFS(OFFSET([2]掉落汇总!$C$2:$C$871,,MATCH($B114,[2]掉落汇总!$D$1:$M$1)),[2]掉落汇总!$A$2:$A$871,I$1,[2]掉落汇总!$C$2:$C$871,$Q$1)+SUMIFS(OFFSET([2]掉落汇总!$C$2:$C$871,,MATCH($B114,[2]掉落汇总!$D$1:$M$1)),[2]掉落汇总!$A$2:$A$871,I$1,[2]掉落汇总!$C$2:$C$871,$Q$2)/$Q$3)*宝箱投放计算!H114</f>
        <v>0</v>
      </c>
      <c r="J114">
        <f ca="1">(SUMIFS(OFFSET([2]掉落汇总!$C$2:$C$871,,MATCH($B114,[2]掉落汇总!$D$1:$M$1)),[2]掉落汇总!$A$2:$A$871,J$1,[2]掉落汇总!$C$2:$C$871,$Q$1)+SUMIFS(OFFSET([2]掉落汇总!$C$2:$C$871,,MATCH($B114,[2]掉落汇总!$D$1:$M$1)),[2]掉落汇总!$A$2:$A$871,J$1,[2]掉落汇总!$C$2:$C$871,$Q$2)/$Q$3)*宝箱投放计算!I114</f>
        <v>0</v>
      </c>
      <c r="K114">
        <f ca="1">(SUMIFS(OFFSET([2]掉落汇总!$C$2:$C$871,,MATCH($B114,[2]掉落汇总!$D$1:$M$1)),[2]掉落汇总!$A$2:$A$871,K$1,[2]掉落汇总!$C$2:$C$871,$Q$1)+SUMIFS(OFFSET([2]掉落汇总!$C$2:$C$871,,MATCH($B114,[2]掉落汇总!$D$1:$M$1)),[2]掉落汇总!$A$2:$A$871,K$1,[2]掉落汇总!$C$2:$C$871,$Q$2)/$Q$3)*宝箱投放计算!J114</f>
        <v>0</v>
      </c>
      <c r="L114">
        <f ca="1">(SUMIFS(OFFSET([2]掉落汇总!$C$2:$C$871,,MATCH($B114,[2]掉落汇总!$D$1:$M$1)),[2]掉落汇总!$A$2:$A$871,L$1,[2]掉落汇总!$C$2:$C$871,$Q$1)+SUMIFS(OFFSET([2]掉落汇总!$C$2:$C$871,,MATCH($B114,[2]掉落汇总!$D$1:$M$1)),[2]掉落汇总!$A$2:$A$871,L$1,[2]掉落汇总!$C$2:$C$871,$Q$2)/$Q$3)*宝箱投放计算!K114</f>
        <v>0.18921788368526599</v>
      </c>
      <c r="M114">
        <f ca="1">(SUMIFS(OFFSET([2]掉落汇总!$C$2:$C$871,,MATCH($B114,[2]掉落汇总!$D$1:$M$1)),[2]掉落汇总!$A$2:$A$871,M$1,[2]掉落汇总!$C$2:$C$871,$Q$1)+SUMIFS(OFFSET([2]掉落汇总!$C$2:$C$871,,MATCH($B114,[2]掉落汇总!$D$1:$M$1)),[2]掉落汇总!$A$2:$A$871,M$1,[2]掉落汇总!$C$2:$C$871,$Q$2)/$Q$3)*宝箱投放计算!L114</f>
        <v>0.1952586710265094</v>
      </c>
      <c r="N114">
        <f ca="1">(SUMIFS(OFFSET([2]掉落汇总!$C$2:$C$871,,MATCH($B114,[2]掉落汇总!$D$1:$M$1)),[2]掉落汇总!$A$2:$A$871,N$1,[2]掉落汇总!$C$2:$C$871,$Q$1)+SUMIFS(OFFSET([2]掉落汇总!$C$2:$C$871,,MATCH($B114,[2]掉落汇总!$D$1:$M$1)),[2]掉落汇总!$A$2:$A$871,N$1,[2]掉落汇总!$C$2:$C$871,$Q$2)/$Q$3)*宝箱投放计算!M114</f>
        <v>4.4258667322350648E-2</v>
      </c>
      <c r="O114">
        <f ca="1">(SUMIFS(OFFSET([2]掉落汇总!$C$2:$C$871,,MATCH($B114,[2]掉落汇总!$D$1:$M$1)),[2]掉落汇总!$A$2:$A$871,O$1,[2]掉落汇总!$C$2:$C$871,$Q$1)+SUMIFS(OFFSET([2]掉落汇总!$C$2:$C$871,,MATCH($B114,[2]掉落汇总!$D$1:$M$1)),[2]掉落汇总!$A$2:$A$871,O$1,[2]掉落汇总!$C$2:$C$871,$Q$2)/$Q$3)*宝箱投放计算!N114</f>
        <v>9.1281046504927091E-2</v>
      </c>
    </row>
    <row r="115" spans="1:15" x14ac:dyDescent="0.2">
      <c r="A115">
        <f>玩家成长时间线!A115</f>
        <v>114</v>
      </c>
      <c r="B115">
        <f>玩家成长时间线!B115</f>
        <v>8</v>
      </c>
      <c r="C115">
        <f ca="1">SUM($D$2:D115)</f>
        <v>180.91545646141975</v>
      </c>
      <c r="D115">
        <f t="shared" ca="1" si="1"/>
        <v>1.4779677844929791</v>
      </c>
      <c r="E115">
        <f ca="1">(SUMIFS(OFFSET([2]掉落汇总!$C$2:$C$871,,MATCH($B115,[2]掉落汇总!$D$1:$M$1)),[2]掉落汇总!$A$2:$A$871,E$1,[2]掉落汇总!$C$2:$C$871,$Q$1)+SUMIFS(OFFSET([2]掉落汇总!$C$2:$C$871,,MATCH($B115,[2]掉落汇总!$D$1:$M$1)),[2]掉落汇总!$A$2:$A$871,E$1,[2]掉落汇总!$C$2:$C$871,$Q$2)/$Q$3)*宝箱投放计算!D115</f>
        <v>0.40029230769230761</v>
      </c>
      <c r="F115">
        <f ca="1">(SUMIFS(OFFSET([2]掉落汇总!$C$2:$C$871,,MATCH($B115,[2]掉落汇总!$D$1:$M$1)),[2]掉落汇总!$A$2:$A$871,F$1,[2]掉落汇总!$C$2:$C$871,$Q$1)+SUMIFS(OFFSET([2]掉落汇总!$C$2:$C$871,,MATCH($B115,[2]掉落汇总!$D$1:$M$1)),[2]掉落汇总!$A$2:$A$871,F$1,[2]掉落汇总!$C$2:$C$871,$Q$2)/$Q$3)*宝箱投放计算!E115</f>
        <v>0.55765920826161819</v>
      </c>
      <c r="G115">
        <f ca="1">(SUMIFS(OFFSET([2]掉落汇总!$C$2:$C$871,,MATCH($B115,[2]掉落汇总!$D$1:$M$1)),[2]掉落汇总!$A$2:$A$871,G$1,[2]掉落汇总!$C$2:$C$871,$Q$1)+SUMIFS(OFFSET([2]掉落汇总!$C$2:$C$871,,MATCH($B115,[2]掉落汇总!$D$1:$M$1)),[2]掉落汇总!$A$2:$A$871,G$1,[2]掉落汇总!$C$2:$C$871,$Q$2)/$Q$3)*宝箱投放计算!F115</f>
        <v>0</v>
      </c>
      <c r="H115">
        <f ca="1">(SUMIFS(OFFSET([2]掉落汇总!$C$2:$C$871,,MATCH($B115,[2]掉落汇总!$D$1:$M$1)),[2]掉落汇总!$A$2:$A$871,H$1,[2]掉落汇总!$C$2:$C$871,$Q$1)+SUMIFS(OFFSET([2]掉落汇总!$C$2:$C$871,,MATCH($B115,[2]掉落汇总!$D$1:$M$1)),[2]掉落汇总!$A$2:$A$871,H$1,[2]掉落汇总!$C$2:$C$871,$Q$2)/$Q$3)*宝箱投放计算!G115</f>
        <v>0</v>
      </c>
      <c r="I115">
        <f ca="1">(SUMIFS(OFFSET([2]掉落汇总!$C$2:$C$871,,MATCH($B115,[2]掉落汇总!$D$1:$M$1)),[2]掉落汇总!$A$2:$A$871,I$1,[2]掉落汇总!$C$2:$C$871,$Q$1)+SUMIFS(OFFSET([2]掉落汇总!$C$2:$C$871,,MATCH($B115,[2]掉落汇总!$D$1:$M$1)),[2]掉落汇总!$A$2:$A$871,I$1,[2]掉落汇总!$C$2:$C$871,$Q$2)/$Q$3)*宝箱投放计算!H115</f>
        <v>0</v>
      </c>
      <c r="J115">
        <f ca="1">(SUMIFS(OFFSET([2]掉落汇总!$C$2:$C$871,,MATCH($B115,[2]掉落汇总!$D$1:$M$1)),[2]掉落汇总!$A$2:$A$871,J$1,[2]掉落汇总!$C$2:$C$871,$Q$1)+SUMIFS(OFFSET([2]掉落汇总!$C$2:$C$871,,MATCH($B115,[2]掉落汇总!$D$1:$M$1)),[2]掉落汇总!$A$2:$A$871,J$1,[2]掉落汇总!$C$2:$C$871,$Q$2)/$Q$3)*宝箱投放计算!I115</f>
        <v>0</v>
      </c>
      <c r="K115">
        <f ca="1">(SUMIFS(OFFSET([2]掉落汇总!$C$2:$C$871,,MATCH($B115,[2]掉落汇总!$D$1:$M$1)),[2]掉落汇总!$A$2:$A$871,K$1,[2]掉落汇总!$C$2:$C$871,$Q$1)+SUMIFS(OFFSET([2]掉落汇总!$C$2:$C$871,,MATCH($B115,[2]掉落汇总!$D$1:$M$1)),[2]掉落汇总!$A$2:$A$871,K$1,[2]掉落汇总!$C$2:$C$871,$Q$2)/$Q$3)*宝箱投放计算!J115</f>
        <v>0</v>
      </c>
      <c r="L115">
        <f ca="1">(SUMIFS(OFFSET([2]掉落汇总!$C$2:$C$871,,MATCH($B115,[2]掉落汇总!$D$1:$M$1)),[2]掉落汇总!$A$2:$A$871,L$1,[2]掉落汇总!$C$2:$C$871,$Q$1)+SUMIFS(OFFSET([2]掉落汇总!$C$2:$C$871,,MATCH($B115,[2]掉落汇总!$D$1:$M$1)),[2]掉落汇总!$A$2:$A$871,L$1,[2]掉落汇总!$C$2:$C$871,$Q$2)/$Q$3)*宝箱投放计算!K115</f>
        <v>0.18921788368526599</v>
      </c>
      <c r="M115">
        <f ca="1">(SUMIFS(OFFSET([2]掉落汇总!$C$2:$C$871,,MATCH($B115,[2]掉落汇总!$D$1:$M$1)),[2]掉落汇总!$A$2:$A$871,M$1,[2]掉落汇总!$C$2:$C$871,$Q$1)+SUMIFS(OFFSET([2]掉落汇总!$C$2:$C$871,,MATCH($B115,[2]掉落汇总!$D$1:$M$1)),[2]掉落汇总!$A$2:$A$871,M$1,[2]掉落汇总!$C$2:$C$871,$Q$2)/$Q$3)*宝箱投放计算!L115</f>
        <v>0.1952586710265094</v>
      </c>
      <c r="N115">
        <f ca="1">(SUMIFS(OFFSET([2]掉落汇总!$C$2:$C$871,,MATCH($B115,[2]掉落汇总!$D$1:$M$1)),[2]掉落汇总!$A$2:$A$871,N$1,[2]掉落汇总!$C$2:$C$871,$Q$1)+SUMIFS(OFFSET([2]掉落汇总!$C$2:$C$871,,MATCH($B115,[2]掉落汇总!$D$1:$M$1)),[2]掉落汇总!$A$2:$A$871,N$1,[2]掉落汇总!$C$2:$C$871,$Q$2)/$Q$3)*宝箱投放计算!M115</f>
        <v>4.4258667322350648E-2</v>
      </c>
      <c r="O115">
        <f ca="1">(SUMIFS(OFFSET([2]掉落汇总!$C$2:$C$871,,MATCH($B115,[2]掉落汇总!$D$1:$M$1)),[2]掉落汇总!$A$2:$A$871,O$1,[2]掉落汇总!$C$2:$C$871,$Q$1)+SUMIFS(OFFSET([2]掉落汇总!$C$2:$C$871,,MATCH($B115,[2]掉落汇总!$D$1:$M$1)),[2]掉落汇总!$A$2:$A$871,O$1,[2]掉落汇总!$C$2:$C$871,$Q$2)/$Q$3)*宝箱投放计算!N115</f>
        <v>9.1281046504927091E-2</v>
      </c>
    </row>
    <row r="116" spans="1:15" x14ac:dyDescent="0.2">
      <c r="A116">
        <f>玩家成长时间线!A116</f>
        <v>115</v>
      </c>
      <c r="B116">
        <f>玩家成长时间线!B116</f>
        <v>9</v>
      </c>
      <c r="C116">
        <f ca="1">SUM($D$2:D116)</f>
        <v>184.25839684399804</v>
      </c>
      <c r="D116">
        <f t="shared" ca="1" si="1"/>
        <v>3.34294038257829</v>
      </c>
      <c r="E116">
        <f ca="1">(SUMIFS(OFFSET([2]掉落汇总!$C$2:$C$871,,MATCH($B116,[2]掉落汇总!$D$1:$M$1)),[2]掉落汇总!$A$2:$A$871,E$1,[2]掉落汇总!$C$2:$C$871,$Q$1)+SUMIFS(OFFSET([2]掉落汇总!$C$2:$C$871,,MATCH($B116,[2]掉落汇总!$D$1:$M$1)),[2]掉落汇总!$A$2:$A$871,E$1,[2]掉落汇总!$C$2:$C$871,$Q$2)/$Q$3)*宝箱投放计算!D116</f>
        <v>0.56510185387131939</v>
      </c>
      <c r="F116">
        <f ca="1">(SUMIFS(OFFSET([2]掉落汇总!$C$2:$C$871,,MATCH($B116,[2]掉落汇总!$D$1:$M$1)),[2]掉落汇总!$A$2:$A$871,F$1,[2]掉落汇总!$C$2:$C$871,$Q$1)+SUMIFS(OFFSET([2]掉落汇总!$C$2:$C$871,,MATCH($B116,[2]掉落汇总!$D$1:$M$1)),[2]掉落汇总!$A$2:$A$871,F$1,[2]掉落汇总!$C$2:$C$871,$Q$2)/$Q$3)*宝箱投放计算!E116</f>
        <v>0.69707401032702276</v>
      </c>
      <c r="G116">
        <f ca="1">(SUMIFS(OFFSET([2]掉落汇总!$C$2:$C$871,,MATCH($B116,[2]掉落汇总!$D$1:$M$1)),[2]掉落汇总!$A$2:$A$871,G$1,[2]掉落汇总!$C$2:$C$871,$Q$1)+SUMIFS(OFFSET([2]掉落汇总!$C$2:$C$871,,MATCH($B116,[2]掉落汇总!$D$1:$M$1)),[2]掉落汇总!$A$2:$A$871,G$1,[2]掉落汇总!$C$2:$C$871,$Q$2)/$Q$3)*宝箱投放计算!F116</f>
        <v>0</v>
      </c>
      <c r="H116">
        <f ca="1">(SUMIFS(OFFSET([2]掉落汇总!$C$2:$C$871,,MATCH($B116,[2]掉落汇总!$D$1:$M$1)),[2]掉落汇总!$A$2:$A$871,H$1,[2]掉落汇总!$C$2:$C$871,$Q$1)+SUMIFS(OFFSET([2]掉落汇总!$C$2:$C$871,,MATCH($B116,[2]掉落汇总!$D$1:$M$1)),[2]掉落汇总!$A$2:$A$871,H$1,[2]掉落汇总!$C$2:$C$871,$Q$2)/$Q$3)*宝箱投放计算!G116</f>
        <v>0</v>
      </c>
      <c r="I116">
        <f ca="1">(SUMIFS(OFFSET([2]掉落汇总!$C$2:$C$871,,MATCH($B116,[2]掉落汇总!$D$1:$M$1)),[2]掉落汇总!$A$2:$A$871,I$1,[2]掉落汇总!$C$2:$C$871,$Q$1)+SUMIFS(OFFSET([2]掉落汇总!$C$2:$C$871,,MATCH($B116,[2]掉落汇总!$D$1:$M$1)),[2]掉落汇总!$A$2:$A$871,I$1,[2]掉落汇总!$C$2:$C$871,$Q$2)/$Q$3)*宝箱投放计算!H116</f>
        <v>0.43663060278207105</v>
      </c>
      <c r="J116">
        <f ca="1">(SUMIFS(OFFSET([2]掉落汇总!$C$2:$C$871,,MATCH($B116,[2]掉落汇总!$D$1:$M$1)),[2]掉落汇总!$A$2:$A$871,J$1,[2]掉落汇总!$C$2:$C$871,$Q$1)+SUMIFS(OFFSET([2]掉落汇总!$C$2:$C$871,,MATCH($B116,[2]掉落汇总!$D$1:$M$1)),[2]掉落汇总!$A$2:$A$871,J$1,[2]掉落汇总!$C$2:$C$871,$Q$2)/$Q$3)*宝箱投放计算!I116</f>
        <v>1.1241176470588234</v>
      </c>
      <c r="K116">
        <f ca="1">(SUMIFS(OFFSET([2]掉落汇总!$C$2:$C$871,,MATCH($B116,[2]掉落汇总!$D$1:$M$1)),[2]掉落汇总!$A$2:$A$871,K$1,[2]掉落汇总!$C$2:$C$871,$Q$1)+SUMIFS(OFFSET([2]掉落汇总!$C$2:$C$871,,MATCH($B116,[2]掉落汇总!$D$1:$M$1)),[2]掉落汇总!$A$2:$A$871,K$1,[2]掉落汇总!$C$2:$C$871,$Q$2)/$Q$3)*宝箱投放计算!J116</f>
        <v>0</v>
      </c>
      <c r="L116">
        <f ca="1">(SUMIFS(OFFSET([2]掉落汇总!$C$2:$C$871,,MATCH($B116,[2]掉落汇总!$D$1:$M$1)),[2]掉落汇总!$A$2:$A$871,L$1,[2]掉落汇总!$C$2:$C$871,$Q$1)+SUMIFS(OFFSET([2]掉落汇总!$C$2:$C$871,,MATCH($B116,[2]掉落汇总!$D$1:$M$1)),[2]掉落汇总!$A$2:$A$871,L$1,[2]掉落汇总!$C$2:$C$871,$Q$2)/$Q$3)*宝箱投放计算!K116</f>
        <v>0.18921788368526599</v>
      </c>
      <c r="M116">
        <f ca="1">(SUMIFS(OFFSET([2]掉落汇总!$C$2:$C$871,,MATCH($B116,[2]掉落汇总!$D$1:$M$1)),[2]掉落汇总!$A$2:$A$871,M$1,[2]掉落汇总!$C$2:$C$871,$Q$1)+SUMIFS(OFFSET([2]掉落汇总!$C$2:$C$871,,MATCH($B116,[2]掉落汇总!$D$1:$M$1)),[2]掉落汇总!$A$2:$A$871,M$1,[2]掉落汇总!$C$2:$C$871,$Q$2)/$Q$3)*宝箱投放计算!L116</f>
        <v>0.1952586710265094</v>
      </c>
      <c r="N116">
        <f ca="1">(SUMIFS(OFFSET([2]掉落汇总!$C$2:$C$871,,MATCH($B116,[2]掉落汇总!$D$1:$M$1)),[2]掉落汇总!$A$2:$A$871,N$1,[2]掉落汇总!$C$2:$C$871,$Q$1)+SUMIFS(OFFSET([2]掉落汇总!$C$2:$C$871,,MATCH($B116,[2]掉落汇总!$D$1:$M$1)),[2]掉落汇总!$A$2:$A$871,N$1,[2]掉落汇总!$C$2:$C$871,$Q$2)/$Q$3)*宝箱投放计算!M116</f>
        <v>4.4258667322350648E-2</v>
      </c>
      <c r="O116">
        <f ca="1">(SUMIFS(OFFSET([2]掉落汇总!$C$2:$C$871,,MATCH($B116,[2]掉落汇总!$D$1:$M$1)),[2]掉落汇总!$A$2:$A$871,O$1,[2]掉落汇总!$C$2:$C$871,$Q$1)+SUMIFS(OFFSET([2]掉落汇总!$C$2:$C$871,,MATCH($B116,[2]掉落汇总!$D$1:$M$1)),[2]掉落汇总!$A$2:$A$871,O$1,[2]掉落汇总!$C$2:$C$871,$Q$2)/$Q$3)*宝箱投放计算!N116</f>
        <v>9.1281046504927091E-2</v>
      </c>
    </row>
    <row r="117" spans="1:15" x14ac:dyDescent="0.2">
      <c r="A117">
        <f>玩家成长时间线!A117</f>
        <v>116</v>
      </c>
      <c r="B117">
        <f>玩家成长时间线!B117</f>
        <v>9</v>
      </c>
      <c r="C117">
        <f ca="1">SUM($D$2:D117)</f>
        <v>186.04307534532867</v>
      </c>
      <c r="D117">
        <f t="shared" ca="1" si="1"/>
        <v>1.7846785013306341</v>
      </c>
      <c r="E117">
        <f ca="1">(SUMIFS(OFFSET([2]掉落汇总!$C$2:$C$871,,MATCH($B117,[2]掉落汇总!$D$1:$M$1)),[2]掉落汇总!$A$2:$A$871,E$1,[2]掉落汇总!$C$2:$C$871,$Q$1)+SUMIFS(OFFSET([2]掉落汇总!$C$2:$C$871,,MATCH($B117,[2]掉落汇总!$D$1:$M$1)),[2]掉落汇总!$A$2:$A$871,E$1,[2]掉落汇总!$C$2:$C$871,$Q$2)/$Q$3)*宝箱投放计算!D117</f>
        <v>0.56758822246455809</v>
      </c>
      <c r="F117">
        <f ca="1">(SUMIFS(OFFSET([2]掉落汇总!$C$2:$C$871,,MATCH($B117,[2]掉落汇总!$D$1:$M$1)),[2]掉落汇总!$A$2:$A$871,F$1,[2]掉落汇总!$C$2:$C$871,$Q$1)+SUMIFS(OFFSET([2]掉落汇总!$C$2:$C$871,,MATCH($B117,[2]掉落汇总!$D$1:$M$1)),[2]掉落汇总!$A$2:$A$871,F$1,[2]掉落汇总!$C$2:$C$871,$Q$2)/$Q$3)*宝箱投放计算!E117</f>
        <v>0.69707401032702276</v>
      </c>
      <c r="G117">
        <f ca="1">(SUMIFS(OFFSET([2]掉落汇总!$C$2:$C$871,,MATCH($B117,[2]掉落汇总!$D$1:$M$1)),[2]掉落汇总!$A$2:$A$871,G$1,[2]掉落汇总!$C$2:$C$871,$Q$1)+SUMIFS(OFFSET([2]掉落汇总!$C$2:$C$871,,MATCH($B117,[2]掉落汇总!$D$1:$M$1)),[2]掉落汇总!$A$2:$A$871,G$1,[2]掉落汇总!$C$2:$C$871,$Q$2)/$Q$3)*宝箱投放计算!F117</f>
        <v>0</v>
      </c>
      <c r="H117">
        <f ca="1">(SUMIFS(OFFSET([2]掉落汇总!$C$2:$C$871,,MATCH($B117,[2]掉落汇总!$D$1:$M$1)),[2]掉落汇总!$A$2:$A$871,H$1,[2]掉落汇总!$C$2:$C$871,$Q$1)+SUMIFS(OFFSET([2]掉落汇总!$C$2:$C$871,,MATCH($B117,[2]掉落汇总!$D$1:$M$1)),[2]掉落汇总!$A$2:$A$871,H$1,[2]掉落汇总!$C$2:$C$871,$Q$2)/$Q$3)*宝箱投放计算!G117</f>
        <v>0</v>
      </c>
      <c r="I117">
        <f ca="1">(SUMIFS(OFFSET([2]掉落汇总!$C$2:$C$871,,MATCH($B117,[2]掉落汇总!$D$1:$M$1)),[2]掉落汇总!$A$2:$A$871,I$1,[2]掉落汇总!$C$2:$C$871,$Q$1)+SUMIFS(OFFSET([2]掉落汇总!$C$2:$C$871,,MATCH($B117,[2]掉落汇总!$D$1:$M$1)),[2]掉落汇总!$A$2:$A$871,I$1,[2]掉落汇总!$C$2:$C$871,$Q$2)/$Q$3)*宝箱投放计算!H117</f>
        <v>0</v>
      </c>
      <c r="J117">
        <f ca="1">(SUMIFS(OFFSET([2]掉落汇总!$C$2:$C$871,,MATCH($B117,[2]掉落汇总!$D$1:$M$1)),[2]掉落汇总!$A$2:$A$871,J$1,[2]掉落汇总!$C$2:$C$871,$Q$1)+SUMIFS(OFFSET([2]掉落汇总!$C$2:$C$871,,MATCH($B117,[2]掉落汇总!$D$1:$M$1)),[2]掉落汇总!$A$2:$A$871,J$1,[2]掉落汇总!$C$2:$C$871,$Q$2)/$Q$3)*宝箱投放计算!I117</f>
        <v>0</v>
      </c>
      <c r="K117">
        <f ca="1">(SUMIFS(OFFSET([2]掉落汇总!$C$2:$C$871,,MATCH($B117,[2]掉落汇总!$D$1:$M$1)),[2]掉落汇总!$A$2:$A$871,K$1,[2]掉落汇总!$C$2:$C$871,$Q$1)+SUMIFS(OFFSET([2]掉落汇总!$C$2:$C$871,,MATCH($B117,[2]掉落汇总!$D$1:$M$1)),[2]掉落汇总!$A$2:$A$871,K$1,[2]掉落汇总!$C$2:$C$871,$Q$2)/$Q$3)*宝箱投放计算!J117</f>
        <v>0</v>
      </c>
      <c r="L117">
        <f ca="1">(SUMIFS(OFFSET([2]掉落汇总!$C$2:$C$871,,MATCH($B117,[2]掉落汇总!$D$1:$M$1)),[2]掉落汇总!$A$2:$A$871,L$1,[2]掉落汇总!$C$2:$C$871,$Q$1)+SUMIFS(OFFSET([2]掉落汇总!$C$2:$C$871,,MATCH($B117,[2]掉落汇总!$D$1:$M$1)),[2]掉落汇总!$A$2:$A$871,L$1,[2]掉落汇总!$C$2:$C$871,$Q$2)/$Q$3)*宝箱投放计算!K117</f>
        <v>0.18921788368526599</v>
      </c>
      <c r="M117">
        <f ca="1">(SUMIFS(OFFSET([2]掉落汇总!$C$2:$C$871,,MATCH($B117,[2]掉落汇总!$D$1:$M$1)),[2]掉落汇总!$A$2:$A$871,M$1,[2]掉落汇总!$C$2:$C$871,$Q$1)+SUMIFS(OFFSET([2]掉落汇总!$C$2:$C$871,,MATCH($B117,[2]掉落汇总!$D$1:$M$1)),[2]掉落汇总!$A$2:$A$871,M$1,[2]掉落汇总!$C$2:$C$871,$Q$2)/$Q$3)*宝箱投放计算!L117</f>
        <v>0.1952586710265094</v>
      </c>
      <c r="N117">
        <f ca="1">(SUMIFS(OFFSET([2]掉落汇总!$C$2:$C$871,,MATCH($B117,[2]掉落汇总!$D$1:$M$1)),[2]掉落汇总!$A$2:$A$871,N$1,[2]掉落汇总!$C$2:$C$871,$Q$1)+SUMIFS(OFFSET([2]掉落汇总!$C$2:$C$871,,MATCH($B117,[2]掉落汇总!$D$1:$M$1)),[2]掉落汇总!$A$2:$A$871,N$1,[2]掉落汇总!$C$2:$C$871,$Q$2)/$Q$3)*宝箱投放计算!M117</f>
        <v>4.4258667322350648E-2</v>
      </c>
      <c r="O117">
        <f ca="1">(SUMIFS(OFFSET([2]掉落汇总!$C$2:$C$871,,MATCH($B117,[2]掉落汇总!$D$1:$M$1)),[2]掉落汇总!$A$2:$A$871,O$1,[2]掉落汇总!$C$2:$C$871,$Q$1)+SUMIFS(OFFSET([2]掉落汇总!$C$2:$C$871,,MATCH($B117,[2]掉落汇总!$D$1:$M$1)),[2]掉落汇总!$A$2:$A$871,O$1,[2]掉落汇总!$C$2:$C$871,$Q$2)/$Q$3)*宝箱投放计算!N117</f>
        <v>9.1281046504927091E-2</v>
      </c>
    </row>
    <row r="118" spans="1:15" x14ac:dyDescent="0.2">
      <c r="A118">
        <f>玩家成长时间线!A118</f>
        <v>117</v>
      </c>
      <c r="B118">
        <f>玩家成长时间线!B118</f>
        <v>9</v>
      </c>
      <c r="C118">
        <f ca="1">SUM($D$2:D118)</f>
        <v>187.85510390118495</v>
      </c>
      <c r="D118">
        <f t="shared" ca="1" si="1"/>
        <v>1.8120285558562612</v>
      </c>
      <c r="E118">
        <f ca="1">(SUMIFS(OFFSET([2]掉落汇总!$C$2:$C$871,,MATCH($B118,[2]掉落汇总!$D$1:$M$1)),[2]掉落汇总!$A$2:$A$871,E$1,[2]掉落汇总!$C$2:$C$871,$Q$1)+SUMIFS(OFFSET([2]掉落汇总!$C$2:$C$871,,MATCH($B118,[2]掉落汇总!$D$1:$M$1)),[2]掉落汇总!$A$2:$A$871,E$1,[2]掉落汇总!$C$2:$C$871,$Q$2)/$Q$3)*宝箱投放计算!D118</f>
        <v>0.59493827699018509</v>
      </c>
      <c r="F118">
        <f ca="1">(SUMIFS(OFFSET([2]掉落汇总!$C$2:$C$871,,MATCH($B118,[2]掉落汇总!$D$1:$M$1)),[2]掉落汇总!$A$2:$A$871,F$1,[2]掉落汇总!$C$2:$C$871,$Q$1)+SUMIFS(OFFSET([2]掉落汇总!$C$2:$C$871,,MATCH($B118,[2]掉落汇总!$D$1:$M$1)),[2]掉落汇总!$A$2:$A$871,F$1,[2]掉落汇总!$C$2:$C$871,$Q$2)/$Q$3)*宝箱投放计算!E118</f>
        <v>0.69707401032702276</v>
      </c>
      <c r="G118">
        <f ca="1">(SUMIFS(OFFSET([2]掉落汇总!$C$2:$C$871,,MATCH($B118,[2]掉落汇总!$D$1:$M$1)),[2]掉落汇总!$A$2:$A$871,G$1,[2]掉落汇总!$C$2:$C$871,$Q$1)+SUMIFS(OFFSET([2]掉落汇总!$C$2:$C$871,,MATCH($B118,[2]掉落汇总!$D$1:$M$1)),[2]掉落汇总!$A$2:$A$871,G$1,[2]掉落汇总!$C$2:$C$871,$Q$2)/$Q$3)*宝箱投放计算!F118</f>
        <v>0</v>
      </c>
      <c r="H118">
        <f ca="1">(SUMIFS(OFFSET([2]掉落汇总!$C$2:$C$871,,MATCH($B118,[2]掉落汇总!$D$1:$M$1)),[2]掉落汇总!$A$2:$A$871,H$1,[2]掉落汇总!$C$2:$C$871,$Q$1)+SUMIFS(OFFSET([2]掉落汇总!$C$2:$C$871,,MATCH($B118,[2]掉落汇总!$D$1:$M$1)),[2]掉落汇总!$A$2:$A$871,H$1,[2]掉落汇总!$C$2:$C$871,$Q$2)/$Q$3)*宝箱投放计算!G118</f>
        <v>0</v>
      </c>
      <c r="I118">
        <f ca="1">(SUMIFS(OFFSET([2]掉落汇总!$C$2:$C$871,,MATCH($B118,[2]掉落汇总!$D$1:$M$1)),[2]掉落汇总!$A$2:$A$871,I$1,[2]掉落汇总!$C$2:$C$871,$Q$1)+SUMIFS(OFFSET([2]掉落汇总!$C$2:$C$871,,MATCH($B118,[2]掉落汇总!$D$1:$M$1)),[2]掉落汇总!$A$2:$A$871,I$1,[2]掉落汇总!$C$2:$C$871,$Q$2)/$Q$3)*宝箱投放计算!H118</f>
        <v>0</v>
      </c>
      <c r="J118">
        <f ca="1">(SUMIFS(OFFSET([2]掉落汇总!$C$2:$C$871,,MATCH($B118,[2]掉落汇总!$D$1:$M$1)),[2]掉落汇总!$A$2:$A$871,J$1,[2]掉落汇总!$C$2:$C$871,$Q$1)+SUMIFS(OFFSET([2]掉落汇总!$C$2:$C$871,,MATCH($B118,[2]掉落汇总!$D$1:$M$1)),[2]掉落汇总!$A$2:$A$871,J$1,[2]掉落汇总!$C$2:$C$871,$Q$2)/$Q$3)*宝箱投放计算!I118</f>
        <v>0</v>
      </c>
      <c r="K118">
        <f ca="1">(SUMIFS(OFFSET([2]掉落汇总!$C$2:$C$871,,MATCH($B118,[2]掉落汇总!$D$1:$M$1)),[2]掉落汇总!$A$2:$A$871,K$1,[2]掉落汇总!$C$2:$C$871,$Q$1)+SUMIFS(OFFSET([2]掉落汇总!$C$2:$C$871,,MATCH($B118,[2]掉落汇总!$D$1:$M$1)),[2]掉落汇总!$A$2:$A$871,K$1,[2]掉落汇总!$C$2:$C$871,$Q$2)/$Q$3)*宝箱投放计算!J118</f>
        <v>0</v>
      </c>
      <c r="L118">
        <f ca="1">(SUMIFS(OFFSET([2]掉落汇总!$C$2:$C$871,,MATCH($B118,[2]掉落汇总!$D$1:$M$1)),[2]掉落汇总!$A$2:$A$871,L$1,[2]掉落汇总!$C$2:$C$871,$Q$1)+SUMIFS(OFFSET([2]掉落汇总!$C$2:$C$871,,MATCH($B118,[2]掉落汇总!$D$1:$M$1)),[2]掉落汇总!$A$2:$A$871,L$1,[2]掉落汇总!$C$2:$C$871,$Q$2)/$Q$3)*宝箱投放计算!K118</f>
        <v>0.18921788368526599</v>
      </c>
      <c r="M118">
        <f ca="1">(SUMIFS(OFFSET([2]掉落汇总!$C$2:$C$871,,MATCH($B118,[2]掉落汇总!$D$1:$M$1)),[2]掉落汇总!$A$2:$A$871,M$1,[2]掉落汇总!$C$2:$C$871,$Q$1)+SUMIFS(OFFSET([2]掉落汇总!$C$2:$C$871,,MATCH($B118,[2]掉落汇总!$D$1:$M$1)),[2]掉落汇总!$A$2:$A$871,M$1,[2]掉落汇总!$C$2:$C$871,$Q$2)/$Q$3)*宝箱投放计算!L118</f>
        <v>0.1952586710265094</v>
      </c>
      <c r="N118">
        <f ca="1">(SUMIFS(OFFSET([2]掉落汇总!$C$2:$C$871,,MATCH($B118,[2]掉落汇总!$D$1:$M$1)),[2]掉落汇总!$A$2:$A$871,N$1,[2]掉落汇总!$C$2:$C$871,$Q$1)+SUMIFS(OFFSET([2]掉落汇总!$C$2:$C$871,,MATCH($B118,[2]掉落汇总!$D$1:$M$1)),[2]掉落汇总!$A$2:$A$871,N$1,[2]掉落汇总!$C$2:$C$871,$Q$2)/$Q$3)*宝箱投放计算!M118</f>
        <v>4.4258667322350648E-2</v>
      </c>
      <c r="O118">
        <f ca="1">(SUMIFS(OFFSET([2]掉落汇总!$C$2:$C$871,,MATCH($B118,[2]掉落汇总!$D$1:$M$1)),[2]掉落汇总!$A$2:$A$871,O$1,[2]掉落汇总!$C$2:$C$871,$Q$1)+SUMIFS(OFFSET([2]掉落汇总!$C$2:$C$871,,MATCH($B118,[2]掉落汇总!$D$1:$M$1)),[2]掉落汇总!$A$2:$A$871,O$1,[2]掉落汇总!$C$2:$C$871,$Q$2)/$Q$3)*宝箱投放计算!N118</f>
        <v>9.1281046504927091E-2</v>
      </c>
    </row>
    <row r="119" spans="1:15" x14ac:dyDescent="0.2">
      <c r="A119">
        <f>玩家成长时间线!A119</f>
        <v>118</v>
      </c>
      <c r="B119">
        <f>玩家成长时间线!B119</f>
        <v>10</v>
      </c>
      <c r="C119">
        <f ca="1">SUM($D$2:D119)</f>
        <v>190.74712816997283</v>
      </c>
      <c r="D119">
        <f t="shared" ca="1" si="1"/>
        <v>2.892024268787881</v>
      </c>
      <c r="E119">
        <f ca="1">(SUMIFS(OFFSET([2]掉落汇总!$C$2:$C$871,,MATCH($B119,[2]掉落汇总!$D$1:$M$1)),[2]掉落汇总!$A$2:$A$871,E$1,[2]掉落汇总!$C$2:$C$871,$Q$1)+SUMIFS(OFFSET([2]掉落汇总!$C$2:$C$871,,MATCH($B119,[2]掉落汇总!$D$1:$M$1)),[2]掉落汇总!$A$2:$A$871,E$1,[2]掉落汇总!$C$2:$C$871,$Q$2)/$Q$3)*宝箱投放计算!D119</f>
        <v>0.55722672277748564</v>
      </c>
      <c r="F119">
        <f ca="1">(SUMIFS(OFFSET([2]掉落汇总!$C$2:$C$871,,MATCH($B119,[2]掉落汇总!$D$1:$M$1)),[2]掉落汇总!$A$2:$A$871,F$1,[2]掉落汇总!$C$2:$C$871,$Q$1)+SUMIFS(OFFSET([2]掉落汇总!$C$2:$C$871,,MATCH($B119,[2]掉落汇总!$D$1:$M$1)),[2]掉落汇总!$A$2:$A$871,F$1,[2]掉落汇总!$C$2:$C$871,$Q$2)/$Q$3)*宝箱投放计算!E119</f>
        <v>0.69707401032702276</v>
      </c>
      <c r="G119">
        <f ca="1">(SUMIFS(OFFSET([2]掉落汇总!$C$2:$C$871,,MATCH($B119,[2]掉落汇总!$D$1:$M$1)),[2]掉落汇总!$A$2:$A$871,G$1,[2]掉落汇总!$C$2:$C$871,$Q$1)+SUMIFS(OFFSET([2]掉落汇总!$C$2:$C$871,,MATCH($B119,[2]掉落汇总!$D$1:$M$1)),[2]掉落汇总!$A$2:$A$871,G$1,[2]掉落汇总!$C$2:$C$871,$Q$2)/$Q$3)*宝箱投放计算!F119</f>
        <v>0</v>
      </c>
      <c r="H119">
        <f ca="1">(SUMIFS(OFFSET([2]掉落汇总!$C$2:$C$871,,MATCH($B119,[2]掉落汇总!$D$1:$M$1)),[2]掉落汇总!$A$2:$A$871,H$1,[2]掉落汇总!$C$2:$C$871,$Q$1)+SUMIFS(OFFSET([2]掉落汇总!$C$2:$C$871,,MATCH($B119,[2]掉落汇总!$D$1:$M$1)),[2]掉落汇总!$A$2:$A$871,H$1,[2]掉落汇总!$C$2:$C$871,$Q$2)/$Q$3)*宝箱投放计算!G119</f>
        <v>0</v>
      </c>
      <c r="I119">
        <f ca="1">(SUMIFS(OFFSET([2]掉落汇总!$C$2:$C$871,,MATCH($B119,[2]掉落汇总!$D$1:$M$1)),[2]掉落汇总!$A$2:$A$871,I$1,[2]掉落汇总!$C$2:$C$871,$Q$1)+SUMIFS(OFFSET([2]掉落汇总!$C$2:$C$871,,MATCH($B119,[2]掉落汇总!$D$1:$M$1)),[2]掉落汇总!$A$2:$A$871,I$1,[2]掉落汇总!$C$2:$C$871,$Q$2)/$Q$3)*宝箱投放计算!H119</f>
        <v>0</v>
      </c>
      <c r="J119">
        <f ca="1">(SUMIFS(OFFSET([2]掉落汇总!$C$2:$C$871,,MATCH($B119,[2]掉落汇总!$D$1:$M$1)),[2]掉落汇总!$A$2:$A$871,J$1,[2]掉落汇总!$C$2:$C$871,$Q$1)+SUMIFS(OFFSET([2]掉落汇总!$C$2:$C$871,,MATCH($B119,[2]掉落汇总!$D$1:$M$1)),[2]掉落汇总!$A$2:$A$871,J$1,[2]掉落汇总!$C$2:$C$871,$Q$2)/$Q$3)*宝箱投放计算!I119</f>
        <v>1.1177072671443191</v>
      </c>
      <c r="K119">
        <f ca="1">(SUMIFS(OFFSET([2]掉落汇总!$C$2:$C$871,,MATCH($B119,[2]掉落汇总!$D$1:$M$1)),[2]掉落汇总!$A$2:$A$871,K$1,[2]掉落汇总!$C$2:$C$871,$Q$1)+SUMIFS(OFFSET([2]掉落汇总!$C$2:$C$871,,MATCH($B119,[2]掉落汇总!$D$1:$M$1)),[2]掉落汇总!$A$2:$A$871,K$1,[2]掉落汇总!$C$2:$C$871,$Q$2)/$Q$3)*宝箱投放计算!J119</f>
        <v>0</v>
      </c>
      <c r="L119">
        <f ca="1">(SUMIFS(OFFSET([2]掉落汇总!$C$2:$C$871,,MATCH($B119,[2]掉落汇总!$D$1:$M$1)),[2]掉落汇总!$A$2:$A$871,L$1,[2]掉落汇总!$C$2:$C$871,$Q$1)+SUMIFS(OFFSET([2]掉落汇总!$C$2:$C$871,,MATCH($B119,[2]掉落汇总!$D$1:$M$1)),[2]掉落汇总!$A$2:$A$871,L$1,[2]掉落汇总!$C$2:$C$871,$Q$2)/$Q$3)*宝箱投放计算!K119</f>
        <v>0.18921788368526599</v>
      </c>
      <c r="M119">
        <f ca="1">(SUMIFS(OFFSET([2]掉落汇总!$C$2:$C$871,,MATCH($B119,[2]掉落汇总!$D$1:$M$1)),[2]掉落汇总!$A$2:$A$871,M$1,[2]掉落汇总!$C$2:$C$871,$Q$1)+SUMIFS(OFFSET([2]掉落汇总!$C$2:$C$871,,MATCH($B119,[2]掉落汇总!$D$1:$M$1)),[2]掉落汇总!$A$2:$A$871,M$1,[2]掉落汇总!$C$2:$C$871,$Q$2)/$Q$3)*宝箱投放计算!L119</f>
        <v>0.1952586710265094</v>
      </c>
      <c r="N119">
        <f ca="1">(SUMIFS(OFFSET([2]掉落汇总!$C$2:$C$871,,MATCH($B119,[2]掉落汇总!$D$1:$M$1)),[2]掉落汇总!$A$2:$A$871,N$1,[2]掉落汇总!$C$2:$C$871,$Q$1)+SUMIFS(OFFSET([2]掉落汇总!$C$2:$C$871,,MATCH($B119,[2]掉落汇总!$D$1:$M$1)),[2]掉落汇总!$A$2:$A$871,N$1,[2]掉落汇总!$C$2:$C$871,$Q$2)/$Q$3)*宝箱投放计算!M119</f>
        <v>4.4258667322350648E-2</v>
      </c>
      <c r="O119">
        <f ca="1">(SUMIFS(OFFSET([2]掉落汇总!$C$2:$C$871,,MATCH($B119,[2]掉落汇总!$D$1:$M$1)),[2]掉落汇总!$A$2:$A$871,O$1,[2]掉落汇总!$C$2:$C$871,$Q$1)+SUMIFS(OFFSET([2]掉落汇总!$C$2:$C$871,,MATCH($B119,[2]掉落汇总!$D$1:$M$1)),[2]掉落汇总!$A$2:$A$871,O$1,[2]掉落汇总!$C$2:$C$871,$Q$2)/$Q$3)*宝箱投放计算!N119</f>
        <v>9.1281046504927091E-2</v>
      </c>
    </row>
    <row r="120" spans="1:15" x14ac:dyDescent="0.2">
      <c r="A120">
        <f>玩家成长时间线!A120</f>
        <v>119</v>
      </c>
      <c r="B120">
        <f>玩家成长时间线!B120</f>
        <v>10</v>
      </c>
      <c r="C120">
        <f ca="1">SUM($D$2:D120)</f>
        <v>192.52386495068004</v>
      </c>
      <c r="D120">
        <f t="shared" ca="1" si="1"/>
        <v>1.7767367807072123</v>
      </c>
      <c r="E120">
        <f ca="1">(SUMIFS(OFFSET([2]掉落汇总!$C$2:$C$871,,MATCH($B120,[2]掉落汇总!$D$1:$M$1)),[2]掉落汇总!$A$2:$A$871,E$1,[2]掉落汇总!$C$2:$C$871,$Q$1)+SUMIFS(OFFSET([2]掉落汇总!$C$2:$C$871,,MATCH($B120,[2]掉落汇总!$D$1:$M$1)),[2]掉落汇总!$A$2:$A$871,E$1,[2]掉落汇总!$C$2:$C$871,$Q$2)/$Q$3)*宝箱投放计算!D120</f>
        <v>0.5596465018411364</v>
      </c>
      <c r="F120">
        <f ca="1">(SUMIFS(OFFSET([2]掉落汇总!$C$2:$C$871,,MATCH($B120,[2]掉落汇总!$D$1:$M$1)),[2]掉落汇总!$A$2:$A$871,F$1,[2]掉落汇总!$C$2:$C$871,$Q$1)+SUMIFS(OFFSET([2]掉落汇总!$C$2:$C$871,,MATCH($B120,[2]掉落汇总!$D$1:$M$1)),[2]掉落汇总!$A$2:$A$871,F$1,[2]掉落汇总!$C$2:$C$871,$Q$2)/$Q$3)*宝箱投放计算!E120</f>
        <v>0.69707401032702276</v>
      </c>
      <c r="G120">
        <f ca="1">(SUMIFS(OFFSET([2]掉落汇总!$C$2:$C$871,,MATCH($B120,[2]掉落汇总!$D$1:$M$1)),[2]掉落汇总!$A$2:$A$871,G$1,[2]掉落汇总!$C$2:$C$871,$Q$1)+SUMIFS(OFFSET([2]掉落汇总!$C$2:$C$871,,MATCH($B120,[2]掉落汇总!$D$1:$M$1)),[2]掉落汇总!$A$2:$A$871,G$1,[2]掉落汇总!$C$2:$C$871,$Q$2)/$Q$3)*宝箱投放计算!F120</f>
        <v>0</v>
      </c>
      <c r="H120">
        <f ca="1">(SUMIFS(OFFSET([2]掉落汇总!$C$2:$C$871,,MATCH($B120,[2]掉落汇总!$D$1:$M$1)),[2]掉落汇总!$A$2:$A$871,H$1,[2]掉落汇总!$C$2:$C$871,$Q$1)+SUMIFS(OFFSET([2]掉落汇总!$C$2:$C$871,,MATCH($B120,[2]掉落汇总!$D$1:$M$1)),[2]掉落汇总!$A$2:$A$871,H$1,[2]掉落汇总!$C$2:$C$871,$Q$2)/$Q$3)*宝箱投放计算!G120</f>
        <v>0</v>
      </c>
      <c r="I120">
        <f ca="1">(SUMIFS(OFFSET([2]掉落汇总!$C$2:$C$871,,MATCH($B120,[2]掉落汇总!$D$1:$M$1)),[2]掉落汇总!$A$2:$A$871,I$1,[2]掉落汇总!$C$2:$C$871,$Q$1)+SUMIFS(OFFSET([2]掉落汇总!$C$2:$C$871,,MATCH($B120,[2]掉落汇总!$D$1:$M$1)),[2]掉落汇总!$A$2:$A$871,I$1,[2]掉落汇总!$C$2:$C$871,$Q$2)/$Q$3)*宝箱投放计算!H120</f>
        <v>0</v>
      </c>
      <c r="J120">
        <f ca="1">(SUMIFS(OFFSET([2]掉落汇总!$C$2:$C$871,,MATCH($B120,[2]掉落汇总!$D$1:$M$1)),[2]掉落汇总!$A$2:$A$871,J$1,[2]掉落汇总!$C$2:$C$871,$Q$1)+SUMIFS(OFFSET([2]掉落汇总!$C$2:$C$871,,MATCH($B120,[2]掉落汇总!$D$1:$M$1)),[2]掉落汇总!$A$2:$A$871,J$1,[2]掉落汇总!$C$2:$C$871,$Q$2)/$Q$3)*宝箱投放计算!I120</f>
        <v>0</v>
      </c>
      <c r="K120">
        <f ca="1">(SUMIFS(OFFSET([2]掉落汇总!$C$2:$C$871,,MATCH($B120,[2]掉落汇总!$D$1:$M$1)),[2]掉落汇总!$A$2:$A$871,K$1,[2]掉落汇总!$C$2:$C$871,$Q$1)+SUMIFS(OFFSET([2]掉落汇总!$C$2:$C$871,,MATCH($B120,[2]掉落汇总!$D$1:$M$1)),[2]掉落汇总!$A$2:$A$871,K$1,[2]掉落汇总!$C$2:$C$871,$Q$2)/$Q$3)*宝箱投放计算!J120</f>
        <v>0</v>
      </c>
      <c r="L120">
        <f ca="1">(SUMIFS(OFFSET([2]掉落汇总!$C$2:$C$871,,MATCH($B120,[2]掉落汇总!$D$1:$M$1)),[2]掉落汇总!$A$2:$A$871,L$1,[2]掉落汇总!$C$2:$C$871,$Q$1)+SUMIFS(OFFSET([2]掉落汇总!$C$2:$C$871,,MATCH($B120,[2]掉落汇总!$D$1:$M$1)),[2]掉落汇总!$A$2:$A$871,L$1,[2]掉落汇总!$C$2:$C$871,$Q$2)/$Q$3)*宝箱投放计算!K120</f>
        <v>0.18921788368526599</v>
      </c>
      <c r="M120">
        <f ca="1">(SUMIFS(OFFSET([2]掉落汇总!$C$2:$C$871,,MATCH($B120,[2]掉落汇总!$D$1:$M$1)),[2]掉落汇总!$A$2:$A$871,M$1,[2]掉落汇总!$C$2:$C$871,$Q$1)+SUMIFS(OFFSET([2]掉落汇总!$C$2:$C$871,,MATCH($B120,[2]掉落汇总!$D$1:$M$1)),[2]掉落汇总!$A$2:$A$871,M$1,[2]掉落汇总!$C$2:$C$871,$Q$2)/$Q$3)*宝箱投放计算!L120</f>
        <v>0.1952586710265094</v>
      </c>
      <c r="N120">
        <f ca="1">(SUMIFS(OFFSET([2]掉落汇总!$C$2:$C$871,,MATCH($B120,[2]掉落汇总!$D$1:$M$1)),[2]掉落汇总!$A$2:$A$871,N$1,[2]掉落汇总!$C$2:$C$871,$Q$1)+SUMIFS(OFFSET([2]掉落汇总!$C$2:$C$871,,MATCH($B120,[2]掉落汇总!$D$1:$M$1)),[2]掉落汇总!$A$2:$A$871,N$1,[2]掉落汇总!$C$2:$C$871,$Q$2)/$Q$3)*宝箱投放计算!M120</f>
        <v>4.4258667322350648E-2</v>
      </c>
      <c r="O120">
        <f ca="1">(SUMIFS(OFFSET([2]掉落汇总!$C$2:$C$871,,MATCH($B120,[2]掉落汇总!$D$1:$M$1)),[2]掉落汇总!$A$2:$A$871,O$1,[2]掉落汇总!$C$2:$C$871,$Q$1)+SUMIFS(OFFSET([2]掉落汇总!$C$2:$C$871,,MATCH($B120,[2]掉落汇总!$D$1:$M$1)),[2]掉落汇总!$A$2:$A$871,O$1,[2]掉落汇总!$C$2:$C$871,$Q$2)/$Q$3)*宝箱投放计算!N120</f>
        <v>9.1281046504927091E-2</v>
      </c>
    </row>
    <row r="121" spans="1:15" x14ac:dyDescent="0.2">
      <c r="A121">
        <f>玩家成长时间线!A121</f>
        <v>120</v>
      </c>
      <c r="B121">
        <f>玩家成长时间线!B121</f>
        <v>10</v>
      </c>
      <c r="C121">
        <f ca="1">SUM($D$2:D121)</f>
        <v>194.30302151045089</v>
      </c>
      <c r="D121">
        <f t="shared" ca="1" si="1"/>
        <v>1.779156559770863</v>
      </c>
      <c r="E121">
        <f ca="1">(SUMIFS(OFFSET([2]掉落汇总!$C$2:$C$871,,MATCH($B121,[2]掉落汇总!$D$1:$M$1)),[2]掉落汇总!$A$2:$A$871,E$1,[2]掉落汇总!$C$2:$C$871,$Q$1)+SUMIFS(OFFSET([2]掉落汇总!$C$2:$C$871,,MATCH($B121,[2]掉落汇总!$D$1:$M$1)),[2]掉落汇总!$A$2:$A$871,E$1,[2]掉落汇总!$C$2:$C$871,$Q$2)/$Q$3)*宝箱投放计算!D121</f>
        <v>0.56206628090478705</v>
      </c>
      <c r="F121">
        <f ca="1">(SUMIFS(OFFSET([2]掉落汇总!$C$2:$C$871,,MATCH($B121,[2]掉落汇总!$D$1:$M$1)),[2]掉落汇总!$A$2:$A$871,F$1,[2]掉落汇总!$C$2:$C$871,$Q$1)+SUMIFS(OFFSET([2]掉落汇总!$C$2:$C$871,,MATCH($B121,[2]掉落汇总!$D$1:$M$1)),[2]掉落汇总!$A$2:$A$871,F$1,[2]掉落汇总!$C$2:$C$871,$Q$2)/$Q$3)*宝箱投放计算!E121</f>
        <v>0.69707401032702276</v>
      </c>
      <c r="G121">
        <f ca="1">(SUMIFS(OFFSET([2]掉落汇总!$C$2:$C$871,,MATCH($B121,[2]掉落汇总!$D$1:$M$1)),[2]掉落汇总!$A$2:$A$871,G$1,[2]掉落汇总!$C$2:$C$871,$Q$1)+SUMIFS(OFFSET([2]掉落汇总!$C$2:$C$871,,MATCH($B121,[2]掉落汇总!$D$1:$M$1)),[2]掉落汇总!$A$2:$A$871,G$1,[2]掉落汇总!$C$2:$C$871,$Q$2)/$Q$3)*宝箱投放计算!F121</f>
        <v>0</v>
      </c>
      <c r="H121">
        <f ca="1">(SUMIFS(OFFSET([2]掉落汇总!$C$2:$C$871,,MATCH($B121,[2]掉落汇总!$D$1:$M$1)),[2]掉落汇总!$A$2:$A$871,H$1,[2]掉落汇总!$C$2:$C$871,$Q$1)+SUMIFS(OFFSET([2]掉落汇总!$C$2:$C$871,,MATCH($B121,[2]掉落汇总!$D$1:$M$1)),[2]掉落汇总!$A$2:$A$871,H$1,[2]掉落汇总!$C$2:$C$871,$Q$2)/$Q$3)*宝箱投放计算!G121</f>
        <v>0</v>
      </c>
      <c r="I121">
        <f ca="1">(SUMIFS(OFFSET([2]掉落汇总!$C$2:$C$871,,MATCH($B121,[2]掉落汇总!$D$1:$M$1)),[2]掉落汇总!$A$2:$A$871,I$1,[2]掉落汇总!$C$2:$C$871,$Q$1)+SUMIFS(OFFSET([2]掉落汇总!$C$2:$C$871,,MATCH($B121,[2]掉落汇总!$D$1:$M$1)),[2]掉落汇总!$A$2:$A$871,I$1,[2]掉落汇总!$C$2:$C$871,$Q$2)/$Q$3)*宝箱投放计算!H121</f>
        <v>0</v>
      </c>
      <c r="J121">
        <f ca="1">(SUMIFS(OFFSET([2]掉落汇总!$C$2:$C$871,,MATCH($B121,[2]掉落汇总!$D$1:$M$1)),[2]掉落汇总!$A$2:$A$871,J$1,[2]掉落汇总!$C$2:$C$871,$Q$1)+SUMIFS(OFFSET([2]掉落汇总!$C$2:$C$871,,MATCH($B121,[2]掉落汇总!$D$1:$M$1)),[2]掉落汇总!$A$2:$A$871,J$1,[2]掉落汇总!$C$2:$C$871,$Q$2)/$Q$3)*宝箱投放计算!I121</f>
        <v>0</v>
      </c>
      <c r="K121">
        <f ca="1">(SUMIFS(OFFSET([2]掉落汇总!$C$2:$C$871,,MATCH($B121,[2]掉落汇总!$D$1:$M$1)),[2]掉落汇总!$A$2:$A$871,K$1,[2]掉落汇总!$C$2:$C$871,$Q$1)+SUMIFS(OFFSET([2]掉落汇总!$C$2:$C$871,,MATCH($B121,[2]掉落汇总!$D$1:$M$1)),[2]掉落汇总!$A$2:$A$871,K$1,[2]掉落汇总!$C$2:$C$871,$Q$2)/$Q$3)*宝箱投放计算!J121</f>
        <v>0</v>
      </c>
      <c r="L121">
        <f ca="1">(SUMIFS(OFFSET([2]掉落汇总!$C$2:$C$871,,MATCH($B121,[2]掉落汇总!$D$1:$M$1)),[2]掉落汇总!$A$2:$A$871,L$1,[2]掉落汇总!$C$2:$C$871,$Q$1)+SUMIFS(OFFSET([2]掉落汇总!$C$2:$C$871,,MATCH($B121,[2]掉落汇总!$D$1:$M$1)),[2]掉落汇总!$A$2:$A$871,L$1,[2]掉落汇总!$C$2:$C$871,$Q$2)/$Q$3)*宝箱投放计算!K121</f>
        <v>0.18921788368526599</v>
      </c>
      <c r="M121">
        <f ca="1">(SUMIFS(OFFSET([2]掉落汇总!$C$2:$C$871,,MATCH($B121,[2]掉落汇总!$D$1:$M$1)),[2]掉落汇总!$A$2:$A$871,M$1,[2]掉落汇总!$C$2:$C$871,$Q$1)+SUMIFS(OFFSET([2]掉落汇总!$C$2:$C$871,,MATCH($B121,[2]掉落汇总!$D$1:$M$1)),[2]掉落汇总!$A$2:$A$871,M$1,[2]掉落汇总!$C$2:$C$871,$Q$2)/$Q$3)*宝箱投放计算!L121</f>
        <v>0.1952586710265094</v>
      </c>
      <c r="N121">
        <f ca="1">(SUMIFS(OFFSET([2]掉落汇总!$C$2:$C$871,,MATCH($B121,[2]掉落汇总!$D$1:$M$1)),[2]掉落汇总!$A$2:$A$871,N$1,[2]掉落汇总!$C$2:$C$871,$Q$1)+SUMIFS(OFFSET([2]掉落汇总!$C$2:$C$871,,MATCH($B121,[2]掉落汇总!$D$1:$M$1)),[2]掉落汇总!$A$2:$A$871,N$1,[2]掉落汇总!$C$2:$C$871,$Q$2)/$Q$3)*宝箱投放计算!M121</f>
        <v>4.4258667322350648E-2</v>
      </c>
      <c r="O121">
        <f ca="1">(SUMIFS(OFFSET([2]掉落汇总!$C$2:$C$871,,MATCH($B121,[2]掉落汇总!$D$1:$M$1)),[2]掉落汇总!$A$2:$A$871,O$1,[2]掉落汇总!$C$2:$C$871,$Q$1)+SUMIFS(OFFSET([2]掉落汇总!$C$2:$C$871,,MATCH($B121,[2]掉落汇总!$D$1:$M$1)),[2]掉落汇总!$A$2:$A$871,O$1,[2]掉落汇总!$C$2:$C$871,$Q$2)/$Q$3)*宝箱投放计算!N121</f>
        <v>9.1281046504927091E-2</v>
      </c>
    </row>
    <row r="122" spans="1:15" x14ac:dyDescent="0.2">
      <c r="A122">
        <f>玩家成长时间线!A122</f>
        <v>121</v>
      </c>
      <c r="B122">
        <f>玩家成长时间线!B122</f>
        <v>10</v>
      </c>
      <c r="C122">
        <f ca="1">SUM($D$2:D122)</f>
        <v>196.13299343055843</v>
      </c>
      <c r="D122">
        <f t="shared" ca="1" si="1"/>
        <v>1.829971920107528</v>
      </c>
      <c r="E122">
        <f ca="1">(SUMIFS(OFFSET([2]掉落汇总!$C$2:$C$871,,MATCH($B122,[2]掉落汇总!$D$1:$M$1)),[2]掉落汇总!$A$2:$A$871,E$1,[2]掉落汇总!$C$2:$C$871,$Q$1)+SUMIFS(OFFSET([2]掉落汇总!$C$2:$C$871,,MATCH($B122,[2]掉落汇总!$D$1:$M$1)),[2]掉落汇总!$A$2:$A$871,E$1,[2]掉落汇总!$C$2:$C$871,$Q$2)/$Q$3)*宝箱投放计算!D122</f>
        <v>0.61288164124145195</v>
      </c>
      <c r="F122">
        <f ca="1">(SUMIFS(OFFSET([2]掉落汇总!$C$2:$C$871,,MATCH($B122,[2]掉落汇总!$D$1:$M$1)),[2]掉落汇总!$A$2:$A$871,F$1,[2]掉落汇总!$C$2:$C$871,$Q$1)+SUMIFS(OFFSET([2]掉落汇总!$C$2:$C$871,,MATCH($B122,[2]掉落汇总!$D$1:$M$1)),[2]掉落汇总!$A$2:$A$871,F$1,[2]掉落汇总!$C$2:$C$871,$Q$2)/$Q$3)*宝箱投放计算!E122</f>
        <v>0.69707401032702276</v>
      </c>
      <c r="G122">
        <f ca="1">(SUMIFS(OFFSET([2]掉落汇总!$C$2:$C$871,,MATCH($B122,[2]掉落汇总!$D$1:$M$1)),[2]掉落汇总!$A$2:$A$871,G$1,[2]掉落汇总!$C$2:$C$871,$Q$1)+SUMIFS(OFFSET([2]掉落汇总!$C$2:$C$871,,MATCH($B122,[2]掉落汇总!$D$1:$M$1)),[2]掉落汇总!$A$2:$A$871,G$1,[2]掉落汇总!$C$2:$C$871,$Q$2)/$Q$3)*宝箱投放计算!F122</f>
        <v>0</v>
      </c>
      <c r="H122">
        <f ca="1">(SUMIFS(OFFSET([2]掉落汇总!$C$2:$C$871,,MATCH($B122,[2]掉落汇总!$D$1:$M$1)),[2]掉落汇总!$A$2:$A$871,H$1,[2]掉落汇总!$C$2:$C$871,$Q$1)+SUMIFS(OFFSET([2]掉落汇总!$C$2:$C$871,,MATCH($B122,[2]掉落汇总!$D$1:$M$1)),[2]掉落汇总!$A$2:$A$871,H$1,[2]掉落汇总!$C$2:$C$871,$Q$2)/$Q$3)*宝箱投放计算!G122</f>
        <v>0</v>
      </c>
      <c r="I122">
        <f ca="1">(SUMIFS(OFFSET([2]掉落汇总!$C$2:$C$871,,MATCH($B122,[2]掉落汇总!$D$1:$M$1)),[2]掉落汇总!$A$2:$A$871,I$1,[2]掉落汇总!$C$2:$C$871,$Q$1)+SUMIFS(OFFSET([2]掉落汇总!$C$2:$C$871,,MATCH($B122,[2]掉落汇总!$D$1:$M$1)),[2]掉落汇总!$A$2:$A$871,I$1,[2]掉落汇总!$C$2:$C$871,$Q$2)/$Q$3)*宝箱投放计算!H122</f>
        <v>0</v>
      </c>
      <c r="J122">
        <f ca="1">(SUMIFS(OFFSET([2]掉落汇总!$C$2:$C$871,,MATCH($B122,[2]掉落汇总!$D$1:$M$1)),[2]掉落汇总!$A$2:$A$871,J$1,[2]掉落汇总!$C$2:$C$871,$Q$1)+SUMIFS(OFFSET([2]掉落汇总!$C$2:$C$871,,MATCH($B122,[2]掉落汇总!$D$1:$M$1)),[2]掉落汇总!$A$2:$A$871,J$1,[2]掉落汇总!$C$2:$C$871,$Q$2)/$Q$3)*宝箱投放计算!I122</f>
        <v>0</v>
      </c>
      <c r="K122">
        <f ca="1">(SUMIFS(OFFSET([2]掉落汇总!$C$2:$C$871,,MATCH($B122,[2]掉落汇总!$D$1:$M$1)),[2]掉落汇总!$A$2:$A$871,K$1,[2]掉落汇总!$C$2:$C$871,$Q$1)+SUMIFS(OFFSET([2]掉落汇总!$C$2:$C$871,,MATCH($B122,[2]掉落汇总!$D$1:$M$1)),[2]掉落汇总!$A$2:$A$871,K$1,[2]掉落汇总!$C$2:$C$871,$Q$2)/$Q$3)*宝箱投放计算!J122</f>
        <v>0</v>
      </c>
      <c r="L122">
        <f ca="1">(SUMIFS(OFFSET([2]掉落汇总!$C$2:$C$871,,MATCH($B122,[2]掉落汇总!$D$1:$M$1)),[2]掉落汇总!$A$2:$A$871,L$1,[2]掉落汇总!$C$2:$C$871,$Q$1)+SUMIFS(OFFSET([2]掉落汇总!$C$2:$C$871,,MATCH($B122,[2]掉落汇总!$D$1:$M$1)),[2]掉落汇总!$A$2:$A$871,L$1,[2]掉落汇总!$C$2:$C$871,$Q$2)/$Q$3)*宝箱投放计算!K122</f>
        <v>0.18921788368526599</v>
      </c>
      <c r="M122">
        <f ca="1">(SUMIFS(OFFSET([2]掉落汇总!$C$2:$C$871,,MATCH($B122,[2]掉落汇总!$D$1:$M$1)),[2]掉落汇总!$A$2:$A$871,M$1,[2]掉落汇总!$C$2:$C$871,$Q$1)+SUMIFS(OFFSET([2]掉落汇总!$C$2:$C$871,,MATCH($B122,[2]掉落汇总!$D$1:$M$1)),[2]掉落汇总!$A$2:$A$871,M$1,[2]掉落汇总!$C$2:$C$871,$Q$2)/$Q$3)*宝箱投放计算!L122</f>
        <v>0.1952586710265094</v>
      </c>
      <c r="N122">
        <f ca="1">(SUMIFS(OFFSET([2]掉落汇总!$C$2:$C$871,,MATCH($B122,[2]掉落汇总!$D$1:$M$1)),[2]掉落汇总!$A$2:$A$871,N$1,[2]掉落汇总!$C$2:$C$871,$Q$1)+SUMIFS(OFFSET([2]掉落汇总!$C$2:$C$871,,MATCH($B122,[2]掉落汇总!$D$1:$M$1)),[2]掉落汇总!$A$2:$A$871,N$1,[2]掉落汇总!$C$2:$C$871,$Q$2)/$Q$3)*宝箱投放计算!M122</f>
        <v>4.4258667322350648E-2</v>
      </c>
      <c r="O122">
        <f ca="1">(SUMIFS(OFFSET([2]掉落汇总!$C$2:$C$871,,MATCH($B122,[2]掉落汇总!$D$1:$M$1)),[2]掉落汇总!$A$2:$A$871,O$1,[2]掉落汇总!$C$2:$C$871,$Q$1)+SUMIFS(OFFSET([2]掉落汇总!$C$2:$C$871,,MATCH($B122,[2]掉落汇总!$D$1:$M$1)),[2]掉落汇总!$A$2:$A$871,O$1,[2]掉落汇总!$C$2:$C$871,$Q$2)/$Q$3)*宝箱投放计算!N122</f>
        <v>9.1281046504927091E-2</v>
      </c>
    </row>
    <row r="123" spans="1:15" x14ac:dyDescent="0.2">
      <c r="A123">
        <f>玩家成长时间线!A123</f>
        <v>122</v>
      </c>
      <c r="B123">
        <f>玩家成长时间线!B123</f>
        <v>10</v>
      </c>
      <c r="C123">
        <f ca="1">SUM($D$2:D123)</f>
        <v>197.9169895484566</v>
      </c>
      <c r="D123">
        <f t="shared" ca="1" si="1"/>
        <v>1.7839961178981645</v>
      </c>
      <c r="E123">
        <f ca="1">(SUMIFS(OFFSET([2]掉落汇总!$C$2:$C$871,,MATCH($B123,[2]掉落汇总!$D$1:$M$1)),[2]掉落汇总!$A$2:$A$871,E$1,[2]掉落汇总!$C$2:$C$871,$Q$1)+SUMIFS(OFFSET([2]掉落汇总!$C$2:$C$871,,MATCH($B123,[2]掉落汇总!$D$1:$M$1)),[2]掉落汇总!$A$2:$A$871,E$1,[2]掉落汇总!$C$2:$C$871,$Q$2)/$Q$3)*宝箱投放计算!D123</f>
        <v>0.56690583903208847</v>
      </c>
      <c r="F123">
        <f ca="1">(SUMIFS(OFFSET([2]掉落汇总!$C$2:$C$871,,MATCH($B123,[2]掉落汇总!$D$1:$M$1)),[2]掉落汇总!$A$2:$A$871,F$1,[2]掉落汇总!$C$2:$C$871,$Q$1)+SUMIFS(OFFSET([2]掉落汇总!$C$2:$C$871,,MATCH($B123,[2]掉落汇总!$D$1:$M$1)),[2]掉落汇总!$A$2:$A$871,F$1,[2]掉落汇总!$C$2:$C$871,$Q$2)/$Q$3)*宝箱投放计算!E123</f>
        <v>0.69707401032702276</v>
      </c>
      <c r="G123">
        <f ca="1">(SUMIFS(OFFSET([2]掉落汇总!$C$2:$C$871,,MATCH($B123,[2]掉落汇总!$D$1:$M$1)),[2]掉落汇总!$A$2:$A$871,G$1,[2]掉落汇总!$C$2:$C$871,$Q$1)+SUMIFS(OFFSET([2]掉落汇总!$C$2:$C$871,,MATCH($B123,[2]掉落汇总!$D$1:$M$1)),[2]掉落汇总!$A$2:$A$871,G$1,[2]掉落汇总!$C$2:$C$871,$Q$2)/$Q$3)*宝箱投放计算!F123</f>
        <v>0</v>
      </c>
      <c r="H123">
        <f ca="1">(SUMIFS(OFFSET([2]掉落汇总!$C$2:$C$871,,MATCH($B123,[2]掉落汇总!$D$1:$M$1)),[2]掉落汇总!$A$2:$A$871,H$1,[2]掉落汇总!$C$2:$C$871,$Q$1)+SUMIFS(OFFSET([2]掉落汇总!$C$2:$C$871,,MATCH($B123,[2]掉落汇总!$D$1:$M$1)),[2]掉落汇总!$A$2:$A$871,H$1,[2]掉落汇总!$C$2:$C$871,$Q$2)/$Q$3)*宝箱投放计算!G123</f>
        <v>0</v>
      </c>
      <c r="I123">
        <f ca="1">(SUMIFS(OFFSET([2]掉落汇总!$C$2:$C$871,,MATCH($B123,[2]掉落汇总!$D$1:$M$1)),[2]掉落汇总!$A$2:$A$871,I$1,[2]掉落汇总!$C$2:$C$871,$Q$1)+SUMIFS(OFFSET([2]掉落汇总!$C$2:$C$871,,MATCH($B123,[2]掉落汇总!$D$1:$M$1)),[2]掉落汇总!$A$2:$A$871,I$1,[2]掉落汇总!$C$2:$C$871,$Q$2)/$Q$3)*宝箱投放计算!H123</f>
        <v>0</v>
      </c>
      <c r="J123">
        <f ca="1">(SUMIFS(OFFSET([2]掉落汇总!$C$2:$C$871,,MATCH($B123,[2]掉落汇总!$D$1:$M$1)),[2]掉落汇总!$A$2:$A$871,J$1,[2]掉落汇总!$C$2:$C$871,$Q$1)+SUMIFS(OFFSET([2]掉落汇总!$C$2:$C$871,,MATCH($B123,[2]掉落汇总!$D$1:$M$1)),[2]掉落汇总!$A$2:$A$871,J$1,[2]掉落汇总!$C$2:$C$871,$Q$2)/$Q$3)*宝箱投放计算!I123</f>
        <v>0</v>
      </c>
      <c r="K123">
        <f ca="1">(SUMIFS(OFFSET([2]掉落汇总!$C$2:$C$871,,MATCH($B123,[2]掉落汇总!$D$1:$M$1)),[2]掉落汇总!$A$2:$A$871,K$1,[2]掉落汇总!$C$2:$C$871,$Q$1)+SUMIFS(OFFSET([2]掉落汇总!$C$2:$C$871,,MATCH($B123,[2]掉落汇总!$D$1:$M$1)),[2]掉落汇总!$A$2:$A$871,K$1,[2]掉落汇总!$C$2:$C$871,$Q$2)/$Q$3)*宝箱投放计算!J123</f>
        <v>0</v>
      </c>
      <c r="L123">
        <f ca="1">(SUMIFS(OFFSET([2]掉落汇总!$C$2:$C$871,,MATCH($B123,[2]掉落汇总!$D$1:$M$1)),[2]掉落汇总!$A$2:$A$871,L$1,[2]掉落汇总!$C$2:$C$871,$Q$1)+SUMIFS(OFFSET([2]掉落汇总!$C$2:$C$871,,MATCH($B123,[2]掉落汇总!$D$1:$M$1)),[2]掉落汇总!$A$2:$A$871,L$1,[2]掉落汇总!$C$2:$C$871,$Q$2)/$Q$3)*宝箱投放计算!K123</f>
        <v>0.18921788368526599</v>
      </c>
      <c r="M123">
        <f ca="1">(SUMIFS(OFFSET([2]掉落汇总!$C$2:$C$871,,MATCH($B123,[2]掉落汇总!$D$1:$M$1)),[2]掉落汇总!$A$2:$A$871,M$1,[2]掉落汇总!$C$2:$C$871,$Q$1)+SUMIFS(OFFSET([2]掉落汇总!$C$2:$C$871,,MATCH($B123,[2]掉落汇总!$D$1:$M$1)),[2]掉落汇总!$A$2:$A$871,M$1,[2]掉落汇总!$C$2:$C$871,$Q$2)/$Q$3)*宝箱投放计算!L123</f>
        <v>0.1952586710265094</v>
      </c>
      <c r="N123">
        <f ca="1">(SUMIFS(OFFSET([2]掉落汇总!$C$2:$C$871,,MATCH($B123,[2]掉落汇总!$D$1:$M$1)),[2]掉落汇总!$A$2:$A$871,N$1,[2]掉落汇总!$C$2:$C$871,$Q$1)+SUMIFS(OFFSET([2]掉落汇总!$C$2:$C$871,,MATCH($B123,[2]掉落汇总!$D$1:$M$1)),[2]掉落汇总!$A$2:$A$871,N$1,[2]掉落汇总!$C$2:$C$871,$Q$2)/$Q$3)*宝箱投放计算!M123</f>
        <v>4.4258667322350648E-2</v>
      </c>
      <c r="O123">
        <f ca="1">(SUMIFS(OFFSET([2]掉落汇总!$C$2:$C$871,,MATCH($B123,[2]掉落汇总!$D$1:$M$1)),[2]掉落汇总!$A$2:$A$871,O$1,[2]掉落汇总!$C$2:$C$871,$Q$1)+SUMIFS(OFFSET([2]掉落汇总!$C$2:$C$871,,MATCH($B123,[2]掉落汇总!$D$1:$M$1)),[2]掉落汇总!$A$2:$A$871,O$1,[2]掉落汇总!$C$2:$C$871,$Q$2)/$Q$3)*宝箱投放计算!N123</f>
        <v>9.1281046504927091E-2</v>
      </c>
    </row>
    <row r="124" spans="1:15" x14ac:dyDescent="0.2">
      <c r="A124">
        <f>玩家成长时间线!A124</f>
        <v>123</v>
      </c>
      <c r="B124">
        <f>玩家成长时间线!B124</f>
        <v>10</v>
      </c>
      <c r="C124">
        <f ca="1">SUM($D$2:D124)</f>
        <v>199.70340544541841</v>
      </c>
      <c r="D124">
        <f t="shared" ca="1" si="1"/>
        <v>1.7864158969618154</v>
      </c>
      <c r="E124">
        <f ca="1">(SUMIFS(OFFSET([2]掉落汇总!$C$2:$C$871,,MATCH($B124,[2]掉落汇总!$D$1:$M$1)),[2]掉落汇总!$A$2:$A$871,E$1,[2]掉落汇总!$C$2:$C$871,$Q$1)+SUMIFS(OFFSET([2]掉落汇总!$C$2:$C$871,,MATCH($B124,[2]掉落汇总!$D$1:$M$1)),[2]掉落汇总!$A$2:$A$871,E$1,[2]掉落汇总!$C$2:$C$871,$Q$2)/$Q$3)*宝箱投放计算!D124</f>
        <v>0.56932561809573923</v>
      </c>
      <c r="F124">
        <f ca="1">(SUMIFS(OFFSET([2]掉落汇总!$C$2:$C$871,,MATCH($B124,[2]掉落汇总!$D$1:$M$1)),[2]掉落汇总!$A$2:$A$871,F$1,[2]掉落汇总!$C$2:$C$871,$Q$1)+SUMIFS(OFFSET([2]掉落汇总!$C$2:$C$871,,MATCH($B124,[2]掉落汇总!$D$1:$M$1)),[2]掉落汇总!$A$2:$A$871,F$1,[2]掉落汇总!$C$2:$C$871,$Q$2)/$Q$3)*宝箱投放计算!E124</f>
        <v>0.69707401032702276</v>
      </c>
      <c r="G124">
        <f ca="1">(SUMIFS(OFFSET([2]掉落汇总!$C$2:$C$871,,MATCH($B124,[2]掉落汇总!$D$1:$M$1)),[2]掉落汇总!$A$2:$A$871,G$1,[2]掉落汇总!$C$2:$C$871,$Q$1)+SUMIFS(OFFSET([2]掉落汇总!$C$2:$C$871,,MATCH($B124,[2]掉落汇总!$D$1:$M$1)),[2]掉落汇总!$A$2:$A$871,G$1,[2]掉落汇总!$C$2:$C$871,$Q$2)/$Q$3)*宝箱投放计算!F124</f>
        <v>0</v>
      </c>
      <c r="H124">
        <f ca="1">(SUMIFS(OFFSET([2]掉落汇总!$C$2:$C$871,,MATCH($B124,[2]掉落汇总!$D$1:$M$1)),[2]掉落汇总!$A$2:$A$871,H$1,[2]掉落汇总!$C$2:$C$871,$Q$1)+SUMIFS(OFFSET([2]掉落汇总!$C$2:$C$871,,MATCH($B124,[2]掉落汇总!$D$1:$M$1)),[2]掉落汇总!$A$2:$A$871,H$1,[2]掉落汇总!$C$2:$C$871,$Q$2)/$Q$3)*宝箱投放计算!G124</f>
        <v>0</v>
      </c>
      <c r="I124">
        <f ca="1">(SUMIFS(OFFSET([2]掉落汇总!$C$2:$C$871,,MATCH($B124,[2]掉落汇总!$D$1:$M$1)),[2]掉落汇总!$A$2:$A$871,I$1,[2]掉落汇总!$C$2:$C$871,$Q$1)+SUMIFS(OFFSET([2]掉落汇总!$C$2:$C$871,,MATCH($B124,[2]掉落汇总!$D$1:$M$1)),[2]掉落汇总!$A$2:$A$871,I$1,[2]掉落汇总!$C$2:$C$871,$Q$2)/$Q$3)*宝箱投放计算!H124</f>
        <v>0</v>
      </c>
      <c r="J124">
        <f ca="1">(SUMIFS(OFFSET([2]掉落汇总!$C$2:$C$871,,MATCH($B124,[2]掉落汇总!$D$1:$M$1)),[2]掉落汇总!$A$2:$A$871,J$1,[2]掉落汇总!$C$2:$C$871,$Q$1)+SUMIFS(OFFSET([2]掉落汇总!$C$2:$C$871,,MATCH($B124,[2]掉落汇总!$D$1:$M$1)),[2]掉落汇总!$A$2:$A$871,J$1,[2]掉落汇总!$C$2:$C$871,$Q$2)/$Q$3)*宝箱投放计算!I124</f>
        <v>0</v>
      </c>
      <c r="K124">
        <f ca="1">(SUMIFS(OFFSET([2]掉落汇总!$C$2:$C$871,,MATCH($B124,[2]掉落汇总!$D$1:$M$1)),[2]掉落汇总!$A$2:$A$871,K$1,[2]掉落汇总!$C$2:$C$871,$Q$1)+SUMIFS(OFFSET([2]掉落汇总!$C$2:$C$871,,MATCH($B124,[2]掉落汇总!$D$1:$M$1)),[2]掉落汇总!$A$2:$A$871,K$1,[2]掉落汇总!$C$2:$C$871,$Q$2)/$Q$3)*宝箱投放计算!J124</f>
        <v>0</v>
      </c>
      <c r="L124">
        <f ca="1">(SUMIFS(OFFSET([2]掉落汇总!$C$2:$C$871,,MATCH($B124,[2]掉落汇总!$D$1:$M$1)),[2]掉落汇总!$A$2:$A$871,L$1,[2]掉落汇总!$C$2:$C$871,$Q$1)+SUMIFS(OFFSET([2]掉落汇总!$C$2:$C$871,,MATCH($B124,[2]掉落汇总!$D$1:$M$1)),[2]掉落汇总!$A$2:$A$871,L$1,[2]掉落汇总!$C$2:$C$871,$Q$2)/$Q$3)*宝箱投放计算!K124</f>
        <v>0.18921788368526599</v>
      </c>
      <c r="M124">
        <f ca="1">(SUMIFS(OFFSET([2]掉落汇总!$C$2:$C$871,,MATCH($B124,[2]掉落汇总!$D$1:$M$1)),[2]掉落汇总!$A$2:$A$871,M$1,[2]掉落汇总!$C$2:$C$871,$Q$1)+SUMIFS(OFFSET([2]掉落汇总!$C$2:$C$871,,MATCH($B124,[2]掉落汇总!$D$1:$M$1)),[2]掉落汇总!$A$2:$A$871,M$1,[2]掉落汇总!$C$2:$C$871,$Q$2)/$Q$3)*宝箱投放计算!L124</f>
        <v>0.1952586710265094</v>
      </c>
      <c r="N124">
        <f ca="1">(SUMIFS(OFFSET([2]掉落汇总!$C$2:$C$871,,MATCH($B124,[2]掉落汇总!$D$1:$M$1)),[2]掉落汇总!$A$2:$A$871,N$1,[2]掉落汇总!$C$2:$C$871,$Q$1)+SUMIFS(OFFSET([2]掉落汇总!$C$2:$C$871,,MATCH($B124,[2]掉落汇总!$D$1:$M$1)),[2]掉落汇总!$A$2:$A$871,N$1,[2]掉落汇总!$C$2:$C$871,$Q$2)/$Q$3)*宝箱投放计算!M124</f>
        <v>4.4258667322350648E-2</v>
      </c>
      <c r="O124">
        <f ca="1">(SUMIFS(OFFSET([2]掉落汇总!$C$2:$C$871,,MATCH($B124,[2]掉落汇总!$D$1:$M$1)),[2]掉落汇总!$A$2:$A$871,O$1,[2]掉落汇总!$C$2:$C$871,$Q$1)+SUMIFS(OFFSET([2]掉落汇总!$C$2:$C$871,,MATCH($B124,[2]掉落汇总!$D$1:$M$1)),[2]掉落汇总!$A$2:$A$871,O$1,[2]掉落汇总!$C$2:$C$871,$Q$2)/$Q$3)*宝箱投放计算!N124</f>
        <v>9.1281046504927091E-2</v>
      </c>
    </row>
    <row r="125" spans="1:15" x14ac:dyDescent="0.2">
      <c r="A125">
        <f>玩家成长时间线!A125</f>
        <v>124</v>
      </c>
      <c r="B125">
        <f>玩家成长时间线!B125</f>
        <v>10</v>
      </c>
      <c r="C125">
        <f ca="1">SUM($D$2:D125)</f>
        <v>201.54063670271688</v>
      </c>
      <c r="D125">
        <f t="shared" ca="1" si="1"/>
        <v>1.8372312572984799</v>
      </c>
      <c r="E125">
        <f ca="1">(SUMIFS(OFFSET([2]掉落汇总!$C$2:$C$871,,MATCH($B125,[2]掉落汇总!$D$1:$M$1)),[2]掉落汇总!$A$2:$A$871,E$1,[2]掉落汇总!$C$2:$C$871,$Q$1)+SUMIFS(OFFSET([2]掉落汇总!$C$2:$C$871,,MATCH($B125,[2]掉落汇总!$D$1:$M$1)),[2]掉落汇总!$A$2:$A$871,E$1,[2]掉落汇总!$C$2:$C$871,$Q$2)/$Q$3)*宝箱投放计算!D125</f>
        <v>0.62014097843240401</v>
      </c>
      <c r="F125">
        <f ca="1">(SUMIFS(OFFSET([2]掉落汇总!$C$2:$C$871,,MATCH($B125,[2]掉落汇总!$D$1:$M$1)),[2]掉落汇总!$A$2:$A$871,F$1,[2]掉落汇总!$C$2:$C$871,$Q$1)+SUMIFS(OFFSET([2]掉落汇总!$C$2:$C$871,,MATCH($B125,[2]掉落汇总!$D$1:$M$1)),[2]掉落汇总!$A$2:$A$871,F$1,[2]掉落汇总!$C$2:$C$871,$Q$2)/$Q$3)*宝箱投放计算!E125</f>
        <v>0.69707401032702276</v>
      </c>
      <c r="G125">
        <f ca="1">(SUMIFS(OFFSET([2]掉落汇总!$C$2:$C$871,,MATCH($B125,[2]掉落汇总!$D$1:$M$1)),[2]掉落汇总!$A$2:$A$871,G$1,[2]掉落汇总!$C$2:$C$871,$Q$1)+SUMIFS(OFFSET([2]掉落汇总!$C$2:$C$871,,MATCH($B125,[2]掉落汇总!$D$1:$M$1)),[2]掉落汇总!$A$2:$A$871,G$1,[2]掉落汇总!$C$2:$C$871,$Q$2)/$Q$3)*宝箱投放计算!F125</f>
        <v>0</v>
      </c>
      <c r="H125">
        <f ca="1">(SUMIFS(OFFSET([2]掉落汇总!$C$2:$C$871,,MATCH($B125,[2]掉落汇总!$D$1:$M$1)),[2]掉落汇总!$A$2:$A$871,H$1,[2]掉落汇总!$C$2:$C$871,$Q$1)+SUMIFS(OFFSET([2]掉落汇总!$C$2:$C$871,,MATCH($B125,[2]掉落汇总!$D$1:$M$1)),[2]掉落汇总!$A$2:$A$871,H$1,[2]掉落汇总!$C$2:$C$871,$Q$2)/$Q$3)*宝箱投放计算!G125</f>
        <v>0</v>
      </c>
      <c r="I125">
        <f ca="1">(SUMIFS(OFFSET([2]掉落汇总!$C$2:$C$871,,MATCH($B125,[2]掉落汇总!$D$1:$M$1)),[2]掉落汇总!$A$2:$A$871,I$1,[2]掉落汇总!$C$2:$C$871,$Q$1)+SUMIFS(OFFSET([2]掉落汇总!$C$2:$C$871,,MATCH($B125,[2]掉落汇总!$D$1:$M$1)),[2]掉落汇总!$A$2:$A$871,I$1,[2]掉落汇总!$C$2:$C$871,$Q$2)/$Q$3)*宝箱投放计算!H125</f>
        <v>0</v>
      </c>
      <c r="J125">
        <f ca="1">(SUMIFS(OFFSET([2]掉落汇总!$C$2:$C$871,,MATCH($B125,[2]掉落汇总!$D$1:$M$1)),[2]掉落汇总!$A$2:$A$871,J$1,[2]掉落汇总!$C$2:$C$871,$Q$1)+SUMIFS(OFFSET([2]掉落汇总!$C$2:$C$871,,MATCH($B125,[2]掉落汇总!$D$1:$M$1)),[2]掉落汇总!$A$2:$A$871,J$1,[2]掉落汇总!$C$2:$C$871,$Q$2)/$Q$3)*宝箱投放计算!I125</f>
        <v>0</v>
      </c>
      <c r="K125">
        <f ca="1">(SUMIFS(OFFSET([2]掉落汇总!$C$2:$C$871,,MATCH($B125,[2]掉落汇总!$D$1:$M$1)),[2]掉落汇总!$A$2:$A$871,K$1,[2]掉落汇总!$C$2:$C$871,$Q$1)+SUMIFS(OFFSET([2]掉落汇总!$C$2:$C$871,,MATCH($B125,[2]掉落汇总!$D$1:$M$1)),[2]掉落汇总!$A$2:$A$871,K$1,[2]掉落汇总!$C$2:$C$871,$Q$2)/$Q$3)*宝箱投放计算!J125</f>
        <v>0</v>
      </c>
      <c r="L125">
        <f ca="1">(SUMIFS(OFFSET([2]掉落汇总!$C$2:$C$871,,MATCH($B125,[2]掉落汇总!$D$1:$M$1)),[2]掉落汇总!$A$2:$A$871,L$1,[2]掉落汇总!$C$2:$C$871,$Q$1)+SUMIFS(OFFSET([2]掉落汇总!$C$2:$C$871,,MATCH($B125,[2]掉落汇总!$D$1:$M$1)),[2]掉落汇总!$A$2:$A$871,L$1,[2]掉落汇总!$C$2:$C$871,$Q$2)/$Q$3)*宝箱投放计算!K125</f>
        <v>0.18921788368526599</v>
      </c>
      <c r="M125">
        <f ca="1">(SUMIFS(OFFSET([2]掉落汇总!$C$2:$C$871,,MATCH($B125,[2]掉落汇总!$D$1:$M$1)),[2]掉落汇总!$A$2:$A$871,M$1,[2]掉落汇总!$C$2:$C$871,$Q$1)+SUMIFS(OFFSET([2]掉落汇总!$C$2:$C$871,,MATCH($B125,[2]掉落汇总!$D$1:$M$1)),[2]掉落汇总!$A$2:$A$871,M$1,[2]掉落汇总!$C$2:$C$871,$Q$2)/$Q$3)*宝箱投放计算!L125</f>
        <v>0.1952586710265094</v>
      </c>
      <c r="N125">
        <f ca="1">(SUMIFS(OFFSET([2]掉落汇总!$C$2:$C$871,,MATCH($B125,[2]掉落汇总!$D$1:$M$1)),[2]掉落汇总!$A$2:$A$871,N$1,[2]掉落汇总!$C$2:$C$871,$Q$1)+SUMIFS(OFFSET([2]掉落汇总!$C$2:$C$871,,MATCH($B125,[2]掉落汇总!$D$1:$M$1)),[2]掉落汇总!$A$2:$A$871,N$1,[2]掉落汇总!$C$2:$C$871,$Q$2)/$Q$3)*宝箱投放计算!M125</f>
        <v>4.4258667322350648E-2</v>
      </c>
      <c r="O125">
        <f ca="1">(SUMIFS(OFFSET([2]掉落汇总!$C$2:$C$871,,MATCH($B125,[2]掉落汇总!$D$1:$M$1)),[2]掉落汇总!$A$2:$A$871,O$1,[2]掉落汇总!$C$2:$C$871,$Q$1)+SUMIFS(OFFSET([2]掉落汇总!$C$2:$C$871,,MATCH($B125,[2]掉落汇总!$D$1:$M$1)),[2]掉落汇总!$A$2:$A$871,O$1,[2]掉落汇总!$C$2:$C$871,$Q$2)/$Q$3)*宝箱投放计算!N125</f>
        <v>9.1281046504927091E-2</v>
      </c>
    </row>
    <row r="126" spans="1:15" x14ac:dyDescent="0.2">
      <c r="A126">
        <f>玩家成长时间线!A126</f>
        <v>125</v>
      </c>
      <c r="B126">
        <f>玩家成长时间线!B126</f>
        <v>10</v>
      </c>
      <c r="C126">
        <f ca="1">SUM($D$2:D126)</f>
        <v>203.33189215780601</v>
      </c>
      <c r="D126">
        <f t="shared" ca="1" si="1"/>
        <v>1.7912554550891167</v>
      </c>
      <c r="E126">
        <f ca="1">(SUMIFS(OFFSET([2]掉落汇总!$C$2:$C$871,,MATCH($B126,[2]掉落汇总!$D$1:$M$1)),[2]掉落汇总!$A$2:$A$871,E$1,[2]掉落汇总!$C$2:$C$871,$Q$1)+SUMIFS(OFFSET([2]掉落汇总!$C$2:$C$871,,MATCH($B126,[2]掉落汇总!$D$1:$M$1)),[2]掉落汇总!$A$2:$A$871,E$1,[2]掉落汇总!$C$2:$C$871,$Q$2)/$Q$3)*宝箱投放计算!D126</f>
        <v>0.57416517622304053</v>
      </c>
      <c r="F126">
        <f ca="1">(SUMIFS(OFFSET([2]掉落汇总!$C$2:$C$871,,MATCH($B126,[2]掉落汇总!$D$1:$M$1)),[2]掉落汇总!$A$2:$A$871,F$1,[2]掉落汇总!$C$2:$C$871,$Q$1)+SUMIFS(OFFSET([2]掉落汇总!$C$2:$C$871,,MATCH($B126,[2]掉落汇总!$D$1:$M$1)),[2]掉落汇总!$A$2:$A$871,F$1,[2]掉落汇总!$C$2:$C$871,$Q$2)/$Q$3)*宝箱投放计算!E126</f>
        <v>0.69707401032702276</v>
      </c>
      <c r="G126">
        <f ca="1">(SUMIFS(OFFSET([2]掉落汇总!$C$2:$C$871,,MATCH($B126,[2]掉落汇总!$D$1:$M$1)),[2]掉落汇总!$A$2:$A$871,G$1,[2]掉落汇总!$C$2:$C$871,$Q$1)+SUMIFS(OFFSET([2]掉落汇总!$C$2:$C$871,,MATCH($B126,[2]掉落汇总!$D$1:$M$1)),[2]掉落汇总!$A$2:$A$871,G$1,[2]掉落汇总!$C$2:$C$871,$Q$2)/$Q$3)*宝箱投放计算!F126</f>
        <v>0</v>
      </c>
      <c r="H126">
        <f ca="1">(SUMIFS(OFFSET([2]掉落汇总!$C$2:$C$871,,MATCH($B126,[2]掉落汇总!$D$1:$M$1)),[2]掉落汇总!$A$2:$A$871,H$1,[2]掉落汇总!$C$2:$C$871,$Q$1)+SUMIFS(OFFSET([2]掉落汇总!$C$2:$C$871,,MATCH($B126,[2]掉落汇总!$D$1:$M$1)),[2]掉落汇总!$A$2:$A$871,H$1,[2]掉落汇总!$C$2:$C$871,$Q$2)/$Q$3)*宝箱投放计算!G126</f>
        <v>0</v>
      </c>
      <c r="I126">
        <f ca="1">(SUMIFS(OFFSET([2]掉落汇总!$C$2:$C$871,,MATCH($B126,[2]掉落汇总!$D$1:$M$1)),[2]掉落汇总!$A$2:$A$871,I$1,[2]掉落汇总!$C$2:$C$871,$Q$1)+SUMIFS(OFFSET([2]掉落汇总!$C$2:$C$871,,MATCH($B126,[2]掉落汇总!$D$1:$M$1)),[2]掉落汇总!$A$2:$A$871,I$1,[2]掉落汇总!$C$2:$C$871,$Q$2)/$Q$3)*宝箱投放计算!H126</f>
        <v>0</v>
      </c>
      <c r="J126">
        <f ca="1">(SUMIFS(OFFSET([2]掉落汇总!$C$2:$C$871,,MATCH($B126,[2]掉落汇总!$D$1:$M$1)),[2]掉落汇总!$A$2:$A$871,J$1,[2]掉落汇总!$C$2:$C$871,$Q$1)+SUMIFS(OFFSET([2]掉落汇总!$C$2:$C$871,,MATCH($B126,[2]掉落汇总!$D$1:$M$1)),[2]掉落汇总!$A$2:$A$871,J$1,[2]掉落汇总!$C$2:$C$871,$Q$2)/$Q$3)*宝箱投放计算!I126</f>
        <v>0</v>
      </c>
      <c r="K126">
        <f ca="1">(SUMIFS(OFFSET([2]掉落汇总!$C$2:$C$871,,MATCH($B126,[2]掉落汇总!$D$1:$M$1)),[2]掉落汇总!$A$2:$A$871,K$1,[2]掉落汇总!$C$2:$C$871,$Q$1)+SUMIFS(OFFSET([2]掉落汇总!$C$2:$C$871,,MATCH($B126,[2]掉落汇总!$D$1:$M$1)),[2]掉落汇总!$A$2:$A$871,K$1,[2]掉落汇总!$C$2:$C$871,$Q$2)/$Q$3)*宝箱投放计算!J126</f>
        <v>0</v>
      </c>
      <c r="L126">
        <f ca="1">(SUMIFS(OFFSET([2]掉落汇总!$C$2:$C$871,,MATCH($B126,[2]掉落汇总!$D$1:$M$1)),[2]掉落汇总!$A$2:$A$871,L$1,[2]掉落汇总!$C$2:$C$871,$Q$1)+SUMIFS(OFFSET([2]掉落汇总!$C$2:$C$871,,MATCH($B126,[2]掉落汇总!$D$1:$M$1)),[2]掉落汇总!$A$2:$A$871,L$1,[2]掉落汇总!$C$2:$C$871,$Q$2)/$Q$3)*宝箱投放计算!K126</f>
        <v>0.18921788368526599</v>
      </c>
      <c r="M126">
        <f ca="1">(SUMIFS(OFFSET([2]掉落汇总!$C$2:$C$871,,MATCH($B126,[2]掉落汇总!$D$1:$M$1)),[2]掉落汇总!$A$2:$A$871,M$1,[2]掉落汇总!$C$2:$C$871,$Q$1)+SUMIFS(OFFSET([2]掉落汇总!$C$2:$C$871,,MATCH($B126,[2]掉落汇总!$D$1:$M$1)),[2]掉落汇总!$A$2:$A$871,M$1,[2]掉落汇总!$C$2:$C$871,$Q$2)/$Q$3)*宝箱投放计算!L126</f>
        <v>0.1952586710265094</v>
      </c>
      <c r="N126">
        <f ca="1">(SUMIFS(OFFSET([2]掉落汇总!$C$2:$C$871,,MATCH($B126,[2]掉落汇总!$D$1:$M$1)),[2]掉落汇总!$A$2:$A$871,N$1,[2]掉落汇总!$C$2:$C$871,$Q$1)+SUMIFS(OFFSET([2]掉落汇总!$C$2:$C$871,,MATCH($B126,[2]掉落汇总!$D$1:$M$1)),[2]掉落汇总!$A$2:$A$871,N$1,[2]掉落汇总!$C$2:$C$871,$Q$2)/$Q$3)*宝箱投放计算!M126</f>
        <v>4.4258667322350648E-2</v>
      </c>
      <c r="O126">
        <f ca="1">(SUMIFS(OFFSET([2]掉落汇总!$C$2:$C$871,,MATCH($B126,[2]掉落汇总!$D$1:$M$1)),[2]掉落汇总!$A$2:$A$871,O$1,[2]掉落汇总!$C$2:$C$871,$Q$1)+SUMIFS(OFFSET([2]掉落汇总!$C$2:$C$871,,MATCH($B126,[2]掉落汇总!$D$1:$M$1)),[2]掉落汇总!$A$2:$A$871,O$1,[2]掉落汇总!$C$2:$C$871,$Q$2)/$Q$3)*宝箱投放计算!N126</f>
        <v>9.1281046504927091E-2</v>
      </c>
    </row>
    <row r="127" spans="1:15" x14ac:dyDescent="0.2">
      <c r="A127">
        <f>玩家成长时间线!A127</f>
        <v>126</v>
      </c>
      <c r="B127">
        <f>玩家成长时间线!B127</f>
        <v>8</v>
      </c>
      <c r="C127">
        <f ca="1">SUM($D$2:D127)</f>
        <v>205.25860592969644</v>
      </c>
      <c r="D127">
        <f t="shared" ca="1" si="1"/>
        <v>1.9267137718904346</v>
      </c>
      <c r="E127">
        <f ca="1">(SUMIFS(OFFSET([2]掉落汇总!$C$2:$C$871,,MATCH($B127,[2]掉落汇总!$D$1:$M$1)),[2]掉落汇总!$A$2:$A$871,E$1,[2]掉落汇总!$C$2:$C$871,$Q$1)+SUMIFS(OFFSET([2]掉落汇总!$C$2:$C$871,,MATCH($B127,[2]掉落汇总!$D$1:$M$1)),[2]掉落汇总!$A$2:$A$871,E$1,[2]掉落汇总!$C$2:$C$871,$Q$2)/$Q$3)*宝箱投放计算!D127</f>
        <v>0.4124076923076922</v>
      </c>
      <c r="F127">
        <f ca="1">(SUMIFS(OFFSET([2]掉落汇总!$C$2:$C$871,,MATCH($B127,[2]掉落汇总!$D$1:$M$1)),[2]掉落汇总!$A$2:$A$871,F$1,[2]掉落汇总!$C$2:$C$871,$Q$1)+SUMIFS(OFFSET([2]掉落汇总!$C$2:$C$871,,MATCH($B127,[2]掉落汇总!$D$1:$M$1)),[2]掉落汇总!$A$2:$A$871,F$1,[2]掉落汇总!$C$2:$C$871,$Q$2)/$Q$3)*宝箱投放计算!E127</f>
        <v>0.55765920826161819</v>
      </c>
      <c r="G127">
        <f ca="1">(SUMIFS(OFFSET([2]掉落汇总!$C$2:$C$871,,MATCH($B127,[2]掉落汇总!$D$1:$M$1)),[2]掉落汇总!$A$2:$A$871,G$1,[2]掉落汇总!$C$2:$C$871,$Q$1)+SUMIFS(OFFSET([2]掉落汇总!$C$2:$C$871,,MATCH($B127,[2]掉落汇总!$D$1:$M$1)),[2]掉落汇总!$A$2:$A$871,G$1,[2]掉落汇总!$C$2:$C$871,$Q$2)/$Q$3)*宝箱投放计算!F127</f>
        <v>0</v>
      </c>
      <c r="H127">
        <f ca="1">(SUMIFS(OFFSET([2]掉落汇总!$C$2:$C$871,,MATCH($B127,[2]掉落汇总!$D$1:$M$1)),[2]掉落汇总!$A$2:$A$871,H$1,[2]掉落汇总!$C$2:$C$871,$Q$1)+SUMIFS(OFFSET([2]掉落汇总!$C$2:$C$871,,MATCH($B127,[2]掉落汇总!$D$1:$M$1)),[2]掉落汇总!$A$2:$A$871,H$1,[2]掉落汇总!$C$2:$C$871,$Q$2)/$Q$3)*宝箱投放计算!G127</f>
        <v>0</v>
      </c>
      <c r="I127">
        <f ca="1">(SUMIFS(OFFSET([2]掉落汇总!$C$2:$C$871,,MATCH($B127,[2]掉落汇总!$D$1:$M$1)),[2]掉落汇总!$A$2:$A$871,I$1,[2]掉落汇总!$C$2:$C$871,$Q$1)+SUMIFS(OFFSET([2]掉落汇总!$C$2:$C$871,,MATCH($B127,[2]掉落汇总!$D$1:$M$1)),[2]掉落汇总!$A$2:$A$871,I$1,[2]掉落汇总!$C$2:$C$871,$Q$2)/$Q$3)*宝箱投放计算!H127</f>
        <v>0.43663060278207105</v>
      </c>
      <c r="J127">
        <f ca="1">(SUMIFS(OFFSET([2]掉落汇总!$C$2:$C$871,,MATCH($B127,[2]掉落汇总!$D$1:$M$1)),[2]掉落汇总!$A$2:$A$871,J$1,[2]掉落汇总!$C$2:$C$871,$Q$1)+SUMIFS(OFFSET([2]掉落汇总!$C$2:$C$871,,MATCH($B127,[2]掉落汇总!$D$1:$M$1)),[2]掉落汇总!$A$2:$A$871,J$1,[2]掉落汇总!$C$2:$C$871,$Q$2)/$Q$3)*宝箱投放计算!I127</f>
        <v>0</v>
      </c>
      <c r="K127">
        <f ca="1">(SUMIFS(OFFSET([2]掉落汇总!$C$2:$C$871,,MATCH($B127,[2]掉落汇总!$D$1:$M$1)),[2]掉落汇总!$A$2:$A$871,K$1,[2]掉落汇总!$C$2:$C$871,$Q$1)+SUMIFS(OFFSET([2]掉落汇总!$C$2:$C$871,,MATCH($B127,[2]掉落汇总!$D$1:$M$1)),[2]掉落汇总!$A$2:$A$871,K$1,[2]掉落汇总!$C$2:$C$871,$Q$2)/$Q$3)*宝箱投放计算!J127</f>
        <v>0</v>
      </c>
      <c r="L127">
        <f ca="1">(SUMIFS(OFFSET([2]掉落汇总!$C$2:$C$871,,MATCH($B127,[2]掉落汇总!$D$1:$M$1)),[2]掉落汇总!$A$2:$A$871,L$1,[2]掉落汇总!$C$2:$C$871,$Q$1)+SUMIFS(OFFSET([2]掉落汇总!$C$2:$C$871,,MATCH($B127,[2]掉落汇总!$D$1:$M$1)),[2]掉落汇总!$A$2:$A$871,L$1,[2]掉落汇总!$C$2:$C$871,$Q$2)/$Q$3)*宝箱投放计算!K127</f>
        <v>0.18921788368526599</v>
      </c>
      <c r="M127">
        <f ca="1">(SUMIFS(OFFSET([2]掉落汇总!$C$2:$C$871,,MATCH($B127,[2]掉落汇总!$D$1:$M$1)),[2]掉落汇总!$A$2:$A$871,M$1,[2]掉落汇总!$C$2:$C$871,$Q$1)+SUMIFS(OFFSET([2]掉落汇总!$C$2:$C$871,,MATCH($B127,[2]掉落汇总!$D$1:$M$1)),[2]掉落汇总!$A$2:$A$871,M$1,[2]掉落汇总!$C$2:$C$871,$Q$2)/$Q$3)*宝箱投放计算!L127</f>
        <v>0.1952586710265094</v>
      </c>
      <c r="N127">
        <f ca="1">(SUMIFS(OFFSET([2]掉落汇总!$C$2:$C$871,,MATCH($B127,[2]掉落汇总!$D$1:$M$1)),[2]掉落汇总!$A$2:$A$871,N$1,[2]掉落汇总!$C$2:$C$871,$Q$1)+SUMIFS(OFFSET([2]掉落汇总!$C$2:$C$871,,MATCH($B127,[2]掉落汇总!$D$1:$M$1)),[2]掉落汇总!$A$2:$A$871,N$1,[2]掉落汇总!$C$2:$C$871,$Q$2)/$Q$3)*宝箱投放计算!M127</f>
        <v>4.4258667322350648E-2</v>
      </c>
      <c r="O127">
        <f ca="1">(SUMIFS(OFFSET([2]掉落汇总!$C$2:$C$871,,MATCH($B127,[2]掉落汇总!$D$1:$M$1)),[2]掉落汇总!$A$2:$A$871,O$1,[2]掉落汇总!$C$2:$C$871,$Q$1)+SUMIFS(OFFSET([2]掉落汇总!$C$2:$C$871,,MATCH($B127,[2]掉落汇总!$D$1:$M$1)),[2]掉落汇总!$A$2:$A$871,O$1,[2]掉落汇总!$C$2:$C$871,$Q$2)/$Q$3)*宝箱投放计算!N127</f>
        <v>9.1281046504927091E-2</v>
      </c>
    </row>
    <row r="128" spans="1:15" x14ac:dyDescent="0.2">
      <c r="A128">
        <f>玩家成长时间线!A128</f>
        <v>127</v>
      </c>
      <c r="B128">
        <f>玩家成长时间线!B128</f>
        <v>8</v>
      </c>
      <c r="C128">
        <f ca="1">SUM($D$2:D128)</f>
        <v>206.75041986803558</v>
      </c>
      <c r="D128">
        <f t="shared" ca="1" si="1"/>
        <v>1.4918139383391327</v>
      </c>
      <c r="E128">
        <f ca="1">(SUMIFS(OFFSET([2]掉落汇总!$C$2:$C$871,,MATCH($B128,[2]掉落汇总!$D$1:$M$1)),[2]掉落汇总!$A$2:$A$871,E$1,[2]掉落汇总!$C$2:$C$871,$Q$1)+SUMIFS(OFFSET([2]掉落汇总!$C$2:$C$871,,MATCH($B128,[2]掉落汇总!$D$1:$M$1)),[2]掉落汇总!$A$2:$A$871,E$1,[2]掉落汇总!$C$2:$C$871,$Q$2)/$Q$3)*宝箱投放计算!D128</f>
        <v>0.41413846153846134</v>
      </c>
      <c r="F128">
        <f ca="1">(SUMIFS(OFFSET([2]掉落汇总!$C$2:$C$871,,MATCH($B128,[2]掉落汇总!$D$1:$M$1)),[2]掉落汇总!$A$2:$A$871,F$1,[2]掉落汇总!$C$2:$C$871,$Q$1)+SUMIFS(OFFSET([2]掉落汇总!$C$2:$C$871,,MATCH($B128,[2]掉落汇总!$D$1:$M$1)),[2]掉落汇总!$A$2:$A$871,F$1,[2]掉落汇总!$C$2:$C$871,$Q$2)/$Q$3)*宝箱投放计算!E128</f>
        <v>0.55765920826161819</v>
      </c>
      <c r="G128">
        <f ca="1">(SUMIFS(OFFSET([2]掉落汇总!$C$2:$C$871,,MATCH($B128,[2]掉落汇总!$D$1:$M$1)),[2]掉落汇总!$A$2:$A$871,G$1,[2]掉落汇总!$C$2:$C$871,$Q$1)+SUMIFS(OFFSET([2]掉落汇总!$C$2:$C$871,,MATCH($B128,[2]掉落汇总!$D$1:$M$1)),[2]掉落汇总!$A$2:$A$871,G$1,[2]掉落汇总!$C$2:$C$871,$Q$2)/$Q$3)*宝箱投放计算!F128</f>
        <v>0</v>
      </c>
      <c r="H128">
        <f ca="1">(SUMIFS(OFFSET([2]掉落汇总!$C$2:$C$871,,MATCH($B128,[2]掉落汇总!$D$1:$M$1)),[2]掉落汇总!$A$2:$A$871,H$1,[2]掉落汇总!$C$2:$C$871,$Q$1)+SUMIFS(OFFSET([2]掉落汇总!$C$2:$C$871,,MATCH($B128,[2]掉落汇总!$D$1:$M$1)),[2]掉落汇总!$A$2:$A$871,H$1,[2]掉落汇总!$C$2:$C$871,$Q$2)/$Q$3)*宝箱投放计算!G128</f>
        <v>0</v>
      </c>
      <c r="I128">
        <f ca="1">(SUMIFS(OFFSET([2]掉落汇总!$C$2:$C$871,,MATCH($B128,[2]掉落汇总!$D$1:$M$1)),[2]掉落汇总!$A$2:$A$871,I$1,[2]掉落汇总!$C$2:$C$871,$Q$1)+SUMIFS(OFFSET([2]掉落汇总!$C$2:$C$871,,MATCH($B128,[2]掉落汇总!$D$1:$M$1)),[2]掉落汇总!$A$2:$A$871,I$1,[2]掉落汇总!$C$2:$C$871,$Q$2)/$Q$3)*宝箱投放计算!H128</f>
        <v>0</v>
      </c>
      <c r="J128">
        <f ca="1">(SUMIFS(OFFSET([2]掉落汇总!$C$2:$C$871,,MATCH($B128,[2]掉落汇总!$D$1:$M$1)),[2]掉落汇总!$A$2:$A$871,J$1,[2]掉落汇总!$C$2:$C$871,$Q$1)+SUMIFS(OFFSET([2]掉落汇总!$C$2:$C$871,,MATCH($B128,[2]掉落汇总!$D$1:$M$1)),[2]掉落汇总!$A$2:$A$871,J$1,[2]掉落汇总!$C$2:$C$871,$Q$2)/$Q$3)*宝箱投放计算!I128</f>
        <v>0</v>
      </c>
      <c r="K128">
        <f ca="1">(SUMIFS(OFFSET([2]掉落汇总!$C$2:$C$871,,MATCH($B128,[2]掉落汇总!$D$1:$M$1)),[2]掉落汇总!$A$2:$A$871,K$1,[2]掉落汇总!$C$2:$C$871,$Q$1)+SUMIFS(OFFSET([2]掉落汇总!$C$2:$C$871,,MATCH($B128,[2]掉落汇总!$D$1:$M$1)),[2]掉落汇总!$A$2:$A$871,K$1,[2]掉落汇总!$C$2:$C$871,$Q$2)/$Q$3)*宝箱投放计算!J128</f>
        <v>0</v>
      </c>
      <c r="L128">
        <f ca="1">(SUMIFS(OFFSET([2]掉落汇总!$C$2:$C$871,,MATCH($B128,[2]掉落汇总!$D$1:$M$1)),[2]掉落汇总!$A$2:$A$871,L$1,[2]掉落汇总!$C$2:$C$871,$Q$1)+SUMIFS(OFFSET([2]掉落汇总!$C$2:$C$871,,MATCH($B128,[2]掉落汇总!$D$1:$M$1)),[2]掉落汇总!$A$2:$A$871,L$1,[2]掉落汇总!$C$2:$C$871,$Q$2)/$Q$3)*宝箱投放计算!K128</f>
        <v>0.18921788368526599</v>
      </c>
      <c r="M128">
        <f ca="1">(SUMIFS(OFFSET([2]掉落汇总!$C$2:$C$871,,MATCH($B128,[2]掉落汇总!$D$1:$M$1)),[2]掉落汇总!$A$2:$A$871,M$1,[2]掉落汇总!$C$2:$C$871,$Q$1)+SUMIFS(OFFSET([2]掉落汇总!$C$2:$C$871,,MATCH($B128,[2]掉落汇总!$D$1:$M$1)),[2]掉落汇总!$A$2:$A$871,M$1,[2]掉落汇总!$C$2:$C$871,$Q$2)/$Q$3)*宝箱投放计算!L128</f>
        <v>0.1952586710265094</v>
      </c>
      <c r="N128">
        <f ca="1">(SUMIFS(OFFSET([2]掉落汇总!$C$2:$C$871,,MATCH($B128,[2]掉落汇总!$D$1:$M$1)),[2]掉落汇总!$A$2:$A$871,N$1,[2]掉落汇总!$C$2:$C$871,$Q$1)+SUMIFS(OFFSET([2]掉落汇总!$C$2:$C$871,,MATCH($B128,[2]掉落汇总!$D$1:$M$1)),[2]掉落汇总!$A$2:$A$871,N$1,[2]掉落汇总!$C$2:$C$871,$Q$2)/$Q$3)*宝箱投放计算!M128</f>
        <v>4.4258667322350648E-2</v>
      </c>
      <c r="O128">
        <f ca="1">(SUMIFS(OFFSET([2]掉落汇总!$C$2:$C$871,,MATCH($B128,[2]掉落汇总!$D$1:$M$1)),[2]掉落汇总!$A$2:$A$871,O$1,[2]掉落汇总!$C$2:$C$871,$Q$1)+SUMIFS(OFFSET([2]掉落汇总!$C$2:$C$871,,MATCH($B128,[2]掉落汇总!$D$1:$M$1)),[2]掉落汇总!$A$2:$A$871,O$1,[2]掉落汇总!$C$2:$C$871,$Q$2)/$Q$3)*宝箱投放计算!N128</f>
        <v>9.1281046504927091E-2</v>
      </c>
    </row>
    <row r="129" spans="1:15" x14ac:dyDescent="0.2">
      <c r="A129">
        <f>玩家成长时间线!A129</f>
        <v>128</v>
      </c>
      <c r="B129">
        <f>玩家成长时间线!B129</f>
        <v>8</v>
      </c>
      <c r="C129">
        <f ca="1">SUM($D$2:D129)</f>
        <v>208.27857996022087</v>
      </c>
      <c r="D129">
        <f t="shared" ca="1" si="1"/>
        <v>1.5281600921852867</v>
      </c>
      <c r="E129">
        <f ca="1">(SUMIFS(OFFSET([2]掉落汇总!$C$2:$C$871,,MATCH($B129,[2]掉落汇总!$D$1:$M$1)),[2]掉落汇总!$A$2:$A$871,E$1,[2]掉落汇总!$C$2:$C$871,$Q$1)+SUMIFS(OFFSET([2]掉落汇总!$C$2:$C$871,,MATCH($B129,[2]掉落汇总!$D$1:$M$1)),[2]掉落汇总!$A$2:$A$871,E$1,[2]掉落汇总!$C$2:$C$871,$Q$2)/$Q$3)*宝箱投放计算!D129</f>
        <v>0.45048461538461521</v>
      </c>
      <c r="F129">
        <f ca="1">(SUMIFS(OFFSET([2]掉落汇总!$C$2:$C$871,,MATCH($B129,[2]掉落汇总!$D$1:$M$1)),[2]掉落汇总!$A$2:$A$871,F$1,[2]掉落汇总!$C$2:$C$871,$Q$1)+SUMIFS(OFFSET([2]掉落汇总!$C$2:$C$871,,MATCH($B129,[2]掉落汇总!$D$1:$M$1)),[2]掉落汇总!$A$2:$A$871,F$1,[2]掉落汇总!$C$2:$C$871,$Q$2)/$Q$3)*宝箱投放计算!E129</f>
        <v>0.55765920826161819</v>
      </c>
      <c r="G129">
        <f ca="1">(SUMIFS(OFFSET([2]掉落汇总!$C$2:$C$871,,MATCH($B129,[2]掉落汇总!$D$1:$M$1)),[2]掉落汇总!$A$2:$A$871,G$1,[2]掉落汇总!$C$2:$C$871,$Q$1)+SUMIFS(OFFSET([2]掉落汇总!$C$2:$C$871,,MATCH($B129,[2]掉落汇总!$D$1:$M$1)),[2]掉落汇总!$A$2:$A$871,G$1,[2]掉落汇总!$C$2:$C$871,$Q$2)/$Q$3)*宝箱投放计算!F129</f>
        <v>0</v>
      </c>
      <c r="H129">
        <f ca="1">(SUMIFS(OFFSET([2]掉落汇总!$C$2:$C$871,,MATCH($B129,[2]掉落汇总!$D$1:$M$1)),[2]掉落汇总!$A$2:$A$871,H$1,[2]掉落汇总!$C$2:$C$871,$Q$1)+SUMIFS(OFFSET([2]掉落汇总!$C$2:$C$871,,MATCH($B129,[2]掉落汇总!$D$1:$M$1)),[2]掉落汇总!$A$2:$A$871,H$1,[2]掉落汇总!$C$2:$C$871,$Q$2)/$Q$3)*宝箱投放计算!G129</f>
        <v>0</v>
      </c>
      <c r="I129">
        <f ca="1">(SUMIFS(OFFSET([2]掉落汇总!$C$2:$C$871,,MATCH($B129,[2]掉落汇总!$D$1:$M$1)),[2]掉落汇总!$A$2:$A$871,I$1,[2]掉落汇总!$C$2:$C$871,$Q$1)+SUMIFS(OFFSET([2]掉落汇总!$C$2:$C$871,,MATCH($B129,[2]掉落汇总!$D$1:$M$1)),[2]掉落汇总!$A$2:$A$871,I$1,[2]掉落汇总!$C$2:$C$871,$Q$2)/$Q$3)*宝箱投放计算!H129</f>
        <v>0</v>
      </c>
      <c r="J129">
        <f ca="1">(SUMIFS(OFFSET([2]掉落汇总!$C$2:$C$871,,MATCH($B129,[2]掉落汇总!$D$1:$M$1)),[2]掉落汇总!$A$2:$A$871,J$1,[2]掉落汇总!$C$2:$C$871,$Q$1)+SUMIFS(OFFSET([2]掉落汇总!$C$2:$C$871,,MATCH($B129,[2]掉落汇总!$D$1:$M$1)),[2]掉落汇总!$A$2:$A$871,J$1,[2]掉落汇总!$C$2:$C$871,$Q$2)/$Q$3)*宝箱投放计算!I129</f>
        <v>0</v>
      </c>
      <c r="K129">
        <f ca="1">(SUMIFS(OFFSET([2]掉落汇总!$C$2:$C$871,,MATCH($B129,[2]掉落汇总!$D$1:$M$1)),[2]掉落汇总!$A$2:$A$871,K$1,[2]掉落汇总!$C$2:$C$871,$Q$1)+SUMIFS(OFFSET([2]掉落汇总!$C$2:$C$871,,MATCH($B129,[2]掉落汇总!$D$1:$M$1)),[2]掉落汇总!$A$2:$A$871,K$1,[2]掉落汇总!$C$2:$C$871,$Q$2)/$Q$3)*宝箱投放计算!J129</f>
        <v>0</v>
      </c>
      <c r="L129">
        <f ca="1">(SUMIFS(OFFSET([2]掉落汇总!$C$2:$C$871,,MATCH($B129,[2]掉落汇总!$D$1:$M$1)),[2]掉落汇总!$A$2:$A$871,L$1,[2]掉落汇总!$C$2:$C$871,$Q$1)+SUMIFS(OFFSET([2]掉落汇总!$C$2:$C$871,,MATCH($B129,[2]掉落汇总!$D$1:$M$1)),[2]掉落汇总!$A$2:$A$871,L$1,[2]掉落汇总!$C$2:$C$871,$Q$2)/$Q$3)*宝箱投放计算!K129</f>
        <v>0.18921788368526599</v>
      </c>
      <c r="M129">
        <f ca="1">(SUMIFS(OFFSET([2]掉落汇总!$C$2:$C$871,,MATCH($B129,[2]掉落汇总!$D$1:$M$1)),[2]掉落汇总!$A$2:$A$871,M$1,[2]掉落汇总!$C$2:$C$871,$Q$1)+SUMIFS(OFFSET([2]掉落汇总!$C$2:$C$871,,MATCH($B129,[2]掉落汇总!$D$1:$M$1)),[2]掉落汇总!$A$2:$A$871,M$1,[2]掉落汇总!$C$2:$C$871,$Q$2)/$Q$3)*宝箱投放计算!L129</f>
        <v>0.1952586710265094</v>
      </c>
      <c r="N129">
        <f ca="1">(SUMIFS(OFFSET([2]掉落汇总!$C$2:$C$871,,MATCH($B129,[2]掉落汇总!$D$1:$M$1)),[2]掉落汇总!$A$2:$A$871,N$1,[2]掉落汇总!$C$2:$C$871,$Q$1)+SUMIFS(OFFSET([2]掉落汇总!$C$2:$C$871,,MATCH($B129,[2]掉落汇总!$D$1:$M$1)),[2]掉落汇总!$A$2:$A$871,N$1,[2]掉落汇总!$C$2:$C$871,$Q$2)/$Q$3)*宝箱投放计算!M129</f>
        <v>4.4258667322350648E-2</v>
      </c>
      <c r="O129">
        <f ca="1">(SUMIFS(OFFSET([2]掉落汇总!$C$2:$C$871,,MATCH($B129,[2]掉落汇总!$D$1:$M$1)),[2]掉落汇总!$A$2:$A$871,O$1,[2]掉落汇总!$C$2:$C$871,$Q$1)+SUMIFS(OFFSET([2]掉落汇总!$C$2:$C$871,,MATCH($B129,[2]掉落汇总!$D$1:$M$1)),[2]掉落汇总!$A$2:$A$871,O$1,[2]掉落汇总!$C$2:$C$871,$Q$2)/$Q$3)*宝箱投放计算!N129</f>
        <v>9.1281046504927091E-2</v>
      </c>
    </row>
    <row r="130" spans="1:15" x14ac:dyDescent="0.2">
      <c r="A130">
        <f>玩家成长时间线!A130</f>
        <v>129</v>
      </c>
      <c r="B130">
        <f>玩家成长时间线!B130</f>
        <v>9</v>
      </c>
      <c r="C130">
        <f ca="1">SUM($D$2:D130)</f>
        <v>211.6563295031045</v>
      </c>
      <c r="D130">
        <f t="shared" ca="1" si="1"/>
        <v>3.3777495428836333</v>
      </c>
      <c r="E130">
        <f ca="1">(SUMIFS(OFFSET([2]掉落汇总!$C$2:$C$871,,MATCH($B130,[2]掉落汇总!$D$1:$M$1)),[2]掉落汇总!$A$2:$A$871,E$1,[2]掉落汇总!$C$2:$C$871,$Q$1)+SUMIFS(OFFSET([2]掉落汇总!$C$2:$C$871,,MATCH($B130,[2]掉落汇总!$D$1:$M$1)),[2]掉落汇总!$A$2:$A$871,E$1,[2]掉落汇总!$C$2:$C$871,$Q$2)/$Q$3)*宝箱投放计算!D130</f>
        <v>0.59991101417666282</v>
      </c>
      <c r="F130">
        <f ca="1">(SUMIFS(OFFSET([2]掉落汇总!$C$2:$C$871,,MATCH($B130,[2]掉落汇总!$D$1:$M$1)),[2]掉落汇总!$A$2:$A$871,F$1,[2]掉落汇总!$C$2:$C$871,$Q$1)+SUMIFS(OFFSET([2]掉落汇总!$C$2:$C$871,,MATCH($B130,[2]掉落汇总!$D$1:$M$1)),[2]掉落汇总!$A$2:$A$871,F$1,[2]掉落汇总!$C$2:$C$871,$Q$2)/$Q$3)*宝箱投放计算!E130</f>
        <v>0.69707401032702276</v>
      </c>
      <c r="G130">
        <f ca="1">(SUMIFS(OFFSET([2]掉落汇总!$C$2:$C$871,,MATCH($B130,[2]掉落汇总!$D$1:$M$1)),[2]掉落汇总!$A$2:$A$871,G$1,[2]掉落汇总!$C$2:$C$871,$Q$1)+SUMIFS(OFFSET([2]掉落汇总!$C$2:$C$871,,MATCH($B130,[2]掉落汇总!$D$1:$M$1)),[2]掉落汇总!$A$2:$A$871,G$1,[2]掉落汇总!$C$2:$C$871,$Q$2)/$Q$3)*宝箱投放计算!F130</f>
        <v>0</v>
      </c>
      <c r="H130">
        <f ca="1">(SUMIFS(OFFSET([2]掉落汇总!$C$2:$C$871,,MATCH($B130,[2]掉落汇总!$D$1:$M$1)),[2]掉落汇总!$A$2:$A$871,H$1,[2]掉落汇总!$C$2:$C$871,$Q$1)+SUMIFS(OFFSET([2]掉落汇总!$C$2:$C$871,,MATCH($B130,[2]掉落汇总!$D$1:$M$1)),[2]掉落汇总!$A$2:$A$871,H$1,[2]掉落汇总!$C$2:$C$871,$Q$2)/$Q$3)*宝箱投放计算!G130</f>
        <v>0</v>
      </c>
      <c r="I130">
        <f ca="1">(SUMIFS(OFFSET([2]掉落汇总!$C$2:$C$871,,MATCH($B130,[2]掉落汇总!$D$1:$M$1)),[2]掉落汇总!$A$2:$A$871,I$1,[2]掉落汇总!$C$2:$C$871,$Q$1)+SUMIFS(OFFSET([2]掉落汇总!$C$2:$C$871,,MATCH($B130,[2]掉落汇总!$D$1:$M$1)),[2]掉落汇总!$A$2:$A$871,I$1,[2]掉落汇总!$C$2:$C$871,$Q$2)/$Q$3)*宝箱投放计算!H130</f>
        <v>0.43663060278207105</v>
      </c>
      <c r="J130">
        <f ca="1">(SUMIFS(OFFSET([2]掉落汇总!$C$2:$C$871,,MATCH($B130,[2]掉落汇总!$D$1:$M$1)),[2]掉落汇总!$A$2:$A$871,J$1,[2]掉落汇总!$C$2:$C$871,$Q$1)+SUMIFS(OFFSET([2]掉落汇总!$C$2:$C$871,,MATCH($B130,[2]掉落汇总!$D$1:$M$1)),[2]掉落汇总!$A$2:$A$871,J$1,[2]掉落汇总!$C$2:$C$871,$Q$2)/$Q$3)*宝箱投放计算!I130</f>
        <v>1.1241176470588234</v>
      </c>
      <c r="K130">
        <f ca="1">(SUMIFS(OFFSET([2]掉落汇总!$C$2:$C$871,,MATCH($B130,[2]掉落汇总!$D$1:$M$1)),[2]掉落汇总!$A$2:$A$871,K$1,[2]掉落汇总!$C$2:$C$871,$Q$1)+SUMIFS(OFFSET([2]掉落汇总!$C$2:$C$871,,MATCH($B130,[2]掉落汇总!$D$1:$M$1)),[2]掉落汇总!$A$2:$A$871,K$1,[2]掉落汇总!$C$2:$C$871,$Q$2)/$Q$3)*宝箱投放计算!J130</f>
        <v>0</v>
      </c>
      <c r="L130">
        <f ca="1">(SUMIFS(OFFSET([2]掉落汇总!$C$2:$C$871,,MATCH($B130,[2]掉落汇总!$D$1:$M$1)),[2]掉落汇总!$A$2:$A$871,L$1,[2]掉落汇总!$C$2:$C$871,$Q$1)+SUMIFS(OFFSET([2]掉落汇总!$C$2:$C$871,,MATCH($B130,[2]掉落汇总!$D$1:$M$1)),[2]掉落汇总!$A$2:$A$871,L$1,[2]掉落汇总!$C$2:$C$871,$Q$2)/$Q$3)*宝箱投放计算!K130</f>
        <v>0.18921788368526599</v>
      </c>
      <c r="M130">
        <f ca="1">(SUMIFS(OFFSET([2]掉落汇总!$C$2:$C$871,,MATCH($B130,[2]掉落汇总!$D$1:$M$1)),[2]掉落汇总!$A$2:$A$871,M$1,[2]掉落汇总!$C$2:$C$871,$Q$1)+SUMIFS(OFFSET([2]掉落汇总!$C$2:$C$871,,MATCH($B130,[2]掉落汇总!$D$1:$M$1)),[2]掉落汇总!$A$2:$A$871,M$1,[2]掉落汇总!$C$2:$C$871,$Q$2)/$Q$3)*宝箱投放计算!L130</f>
        <v>0.1952586710265094</v>
      </c>
      <c r="N130">
        <f ca="1">(SUMIFS(OFFSET([2]掉落汇总!$C$2:$C$871,,MATCH($B130,[2]掉落汇总!$D$1:$M$1)),[2]掉落汇总!$A$2:$A$871,N$1,[2]掉落汇总!$C$2:$C$871,$Q$1)+SUMIFS(OFFSET([2]掉落汇总!$C$2:$C$871,,MATCH($B130,[2]掉落汇总!$D$1:$M$1)),[2]掉落汇总!$A$2:$A$871,N$1,[2]掉落汇总!$C$2:$C$871,$Q$2)/$Q$3)*宝箱投放计算!M130</f>
        <v>4.4258667322350648E-2</v>
      </c>
      <c r="O130">
        <f ca="1">(SUMIFS(OFFSET([2]掉落汇总!$C$2:$C$871,,MATCH($B130,[2]掉落汇总!$D$1:$M$1)),[2]掉落汇总!$A$2:$A$871,O$1,[2]掉落汇总!$C$2:$C$871,$Q$1)+SUMIFS(OFFSET([2]掉落汇总!$C$2:$C$871,,MATCH($B130,[2]掉落汇总!$D$1:$M$1)),[2]掉落汇总!$A$2:$A$871,O$1,[2]掉落汇总!$C$2:$C$871,$Q$2)/$Q$3)*宝箱投放计算!N130</f>
        <v>9.1281046504927091E-2</v>
      </c>
    </row>
    <row r="131" spans="1:15" x14ac:dyDescent="0.2">
      <c r="A131">
        <f>玩家成长时间线!A131</f>
        <v>130</v>
      </c>
      <c r="B131">
        <f>玩家成长时间线!B131</f>
        <v>9</v>
      </c>
      <c r="C131">
        <f ca="1">SUM($D$2:D131)</f>
        <v>213.47581716474048</v>
      </c>
      <c r="D131">
        <f t="shared" ref="D131:D194" ca="1" si="2">SUM(E131:O131)</f>
        <v>1.8194876616359776</v>
      </c>
      <c r="E131">
        <f ca="1">(SUMIFS(OFFSET([2]掉落汇总!$C$2:$C$871,,MATCH($B131,[2]掉落汇总!$D$1:$M$1)),[2]掉落汇总!$A$2:$A$871,E$1,[2]掉落汇总!$C$2:$C$871,$Q$1)+SUMIFS(OFFSET([2]掉落汇总!$C$2:$C$871,,MATCH($B131,[2]掉落汇总!$D$1:$M$1)),[2]掉落汇总!$A$2:$A$871,E$1,[2]掉落汇总!$C$2:$C$871,$Q$2)/$Q$3)*宝箱投放计算!D131</f>
        <v>0.60239738276990162</v>
      </c>
      <c r="F131">
        <f ca="1">(SUMIFS(OFFSET([2]掉落汇总!$C$2:$C$871,,MATCH($B131,[2]掉落汇总!$D$1:$M$1)),[2]掉落汇总!$A$2:$A$871,F$1,[2]掉落汇总!$C$2:$C$871,$Q$1)+SUMIFS(OFFSET([2]掉落汇总!$C$2:$C$871,,MATCH($B131,[2]掉落汇总!$D$1:$M$1)),[2]掉落汇总!$A$2:$A$871,F$1,[2]掉落汇总!$C$2:$C$871,$Q$2)/$Q$3)*宝箱投放计算!E131</f>
        <v>0.69707401032702276</v>
      </c>
      <c r="G131">
        <f ca="1">(SUMIFS(OFFSET([2]掉落汇总!$C$2:$C$871,,MATCH($B131,[2]掉落汇总!$D$1:$M$1)),[2]掉落汇总!$A$2:$A$871,G$1,[2]掉落汇总!$C$2:$C$871,$Q$1)+SUMIFS(OFFSET([2]掉落汇总!$C$2:$C$871,,MATCH($B131,[2]掉落汇总!$D$1:$M$1)),[2]掉落汇总!$A$2:$A$871,G$1,[2]掉落汇总!$C$2:$C$871,$Q$2)/$Q$3)*宝箱投放计算!F131</f>
        <v>0</v>
      </c>
      <c r="H131">
        <f ca="1">(SUMIFS(OFFSET([2]掉落汇总!$C$2:$C$871,,MATCH($B131,[2]掉落汇总!$D$1:$M$1)),[2]掉落汇总!$A$2:$A$871,H$1,[2]掉落汇总!$C$2:$C$871,$Q$1)+SUMIFS(OFFSET([2]掉落汇总!$C$2:$C$871,,MATCH($B131,[2]掉落汇总!$D$1:$M$1)),[2]掉落汇总!$A$2:$A$871,H$1,[2]掉落汇总!$C$2:$C$871,$Q$2)/$Q$3)*宝箱投放计算!G131</f>
        <v>0</v>
      </c>
      <c r="I131">
        <f ca="1">(SUMIFS(OFFSET([2]掉落汇总!$C$2:$C$871,,MATCH($B131,[2]掉落汇总!$D$1:$M$1)),[2]掉落汇总!$A$2:$A$871,I$1,[2]掉落汇总!$C$2:$C$871,$Q$1)+SUMIFS(OFFSET([2]掉落汇总!$C$2:$C$871,,MATCH($B131,[2]掉落汇总!$D$1:$M$1)),[2]掉落汇总!$A$2:$A$871,I$1,[2]掉落汇总!$C$2:$C$871,$Q$2)/$Q$3)*宝箱投放计算!H131</f>
        <v>0</v>
      </c>
      <c r="J131">
        <f ca="1">(SUMIFS(OFFSET([2]掉落汇总!$C$2:$C$871,,MATCH($B131,[2]掉落汇总!$D$1:$M$1)),[2]掉落汇总!$A$2:$A$871,J$1,[2]掉落汇总!$C$2:$C$871,$Q$1)+SUMIFS(OFFSET([2]掉落汇总!$C$2:$C$871,,MATCH($B131,[2]掉落汇总!$D$1:$M$1)),[2]掉落汇总!$A$2:$A$871,J$1,[2]掉落汇总!$C$2:$C$871,$Q$2)/$Q$3)*宝箱投放计算!I131</f>
        <v>0</v>
      </c>
      <c r="K131">
        <f ca="1">(SUMIFS(OFFSET([2]掉落汇总!$C$2:$C$871,,MATCH($B131,[2]掉落汇总!$D$1:$M$1)),[2]掉落汇总!$A$2:$A$871,K$1,[2]掉落汇总!$C$2:$C$871,$Q$1)+SUMIFS(OFFSET([2]掉落汇总!$C$2:$C$871,,MATCH($B131,[2]掉落汇总!$D$1:$M$1)),[2]掉落汇总!$A$2:$A$871,K$1,[2]掉落汇总!$C$2:$C$871,$Q$2)/$Q$3)*宝箱投放计算!J131</f>
        <v>0</v>
      </c>
      <c r="L131">
        <f ca="1">(SUMIFS(OFFSET([2]掉落汇总!$C$2:$C$871,,MATCH($B131,[2]掉落汇总!$D$1:$M$1)),[2]掉落汇总!$A$2:$A$871,L$1,[2]掉落汇总!$C$2:$C$871,$Q$1)+SUMIFS(OFFSET([2]掉落汇总!$C$2:$C$871,,MATCH($B131,[2]掉落汇总!$D$1:$M$1)),[2]掉落汇总!$A$2:$A$871,L$1,[2]掉落汇总!$C$2:$C$871,$Q$2)/$Q$3)*宝箱投放计算!K131</f>
        <v>0.18921788368526599</v>
      </c>
      <c r="M131">
        <f ca="1">(SUMIFS(OFFSET([2]掉落汇总!$C$2:$C$871,,MATCH($B131,[2]掉落汇总!$D$1:$M$1)),[2]掉落汇总!$A$2:$A$871,M$1,[2]掉落汇总!$C$2:$C$871,$Q$1)+SUMIFS(OFFSET([2]掉落汇总!$C$2:$C$871,,MATCH($B131,[2]掉落汇总!$D$1:$M$1)),[2]掉落汇总!$A$2:$A$871,M$1,[2]掉落汇总!$C$2:$C$871,$Q$2)/$Q$3)*宝箱投放计算!L131</f>
        <v>0.1952586710265094</v>
      </c>
      <c r="N131">
        <f ca="1">(SUMIFS(OFFSET([2]掉落汇总!$C$2:$C$871,,MATCH($B131,[2]掉落汇总!$D$1:$M$1)),[2]掉落汇总!$A$2:$A$871,N$1,[2]掉落汇总!$C$2:$C$871,$Q$1)+SUMIFS(OFFSET([2]掉落汇总!$C$2:$C$871,,MATCH($B131,[2]掉落汇总!$D$1:$M$1)),[2]掉落汇总!$A$2:$A$871,N$1,[2]掉落汇总!$C$2:$C$871,$Q$2)/$Q$3)*宝箱投放计算!M131</f>
        <v>4.4258667322350648E-2</v>
      </c>
      <c r="O131">
        <f ca="1">(SUMIFS(OFFSET([2]掉落汇总!$C$2:$C$871,,MATCH($B131,[2]掉落汇总!$D$1:$M$1)),[2]掉落汇总!$A$2:$A$871,O$1,[2]掉落汇总!$C$2:$C$871,$Q$1)+SUMIFS(OFFSET([2]掉落汇总!$C$2:$C$871,,MATCH($B131,[2]掉落汇总!$D$1:$M$1)),[2]掉落汇总!$A$2:$A$871,O$1,[2]掉落汇总!$C$2:$C$871,$Q$2)/$Q$3)*宝箱投放计算!N131</f>
        <v>9.1281046504927091E-2</v>
      </c>
    </row>
    <row r="132" spans="1:15" x14ac:dyDescent="0.2">
      <c r="A132">
        <f>玩家成长时间线!A132</f>
        <v>131</v>
      </c>
      <c r="B132">
        <f>玩家成长时间线!B132</f>
        <v>9</v>
      </c>
      <c r="C132">
        <f ca="1">SUM($D$2:D132)</f>
        <v>215.34751856683448</v>
      </c>
      <c r="D132">
        <f t="shared" ca="1" si="2"/>
        <v>1.8717014020939928</v>
      </c>
      <c r="E132">
        <f ca="1">(SUMIFS(OFFSET([2]掉落汇总!$C$2:$C$871,,MATCH($B132,[2]掉落汇总!$D$1:$M$1)),[2]掉落汇总!$A$2:$A$871,E$1,[2]掉落汇总!$C$2:$C$871,$Q$1)+SUMIFS(OFFSET([2]掉落汇总!$C$2:$C$871,,MATCH($B132,[2]掉落汇总!$D$1:$M$1)),[2]掉落汇总!$A$2:$A$871,E$1,[2]掉落汇总!$C$2:$C$871,$Q$2)/$Q$3)*宝箱投放计算!D132</f>
        <v>0.65461112322791681</v>
      </c>
      <c r="F132">
        <f ca="1">(SUMIFS(OFFSET([2]掉落汇总!$C$2:$C$871,,MATCH($B132,[2]掉落汇总!$D$1:$M$1)),[2]掉落汇总!$A$2:$A$871,F$1,[2]掉落汇总!$C$2:$C$871,$Q$1)+SUMIFS(OFFSET([2]掉落汇总!$C$2:$C$871,,MATCH($B132,[2]掉落汇总!$D$1:$M$1)),[2]掉落汇总!$A$2:$A$871,F$1,[2]掉落汇总!$C$2:$C$871,$Q$2)/$Q$3)*宝箱投放计算!E132</f>
        <v>0.69707401032702276</v>
      </c>
      <c r="G132">
        <f ca="1">(SUMIFS(OFFSET([2]掉落汇总!$C$2:$C$871,,MATCH($B132,[2]掉落汇总!$D$1:$M$1)),[2]掉落汇总!$A$2:$A$871,G$1,[2]掉落汇总!$C$2:$C$871,$Q$1)+SUMIFS(OFFSET([2]掉落汇总!$C$2:$C$871,,MATCH($B132,[2]掉落汇总!$D$1:$M$1)),[2]掉落汇总!$A$2:$A$871,G$1,[2]掉落汇总!$C$2:$C$871,$Q$2)/$Q$3)*宝箱投放计算!F132</f>
        <v>0</v>
      </c>
      <c r="H132">
        <f ca="1">(SUMIFS(OFFSET([2]掉落汇总!$C$2:$C$871,,MATCH($B132,[2]掉落汇总!$D$1:$M$1)),[2]掉落汇总!$A$2:$A$871,H$1,[2]掉落汇总!$C$2:$C$871,$Q$1)+SUMIFS(OFFSET([2]掉落汇总!$C$2:$C$871,,MATCH($B132,[2]掉落汇总!$D$1:$M$1)),[2]掉落汇总!$A$2:$A$871,H$1,[2]掉落汇总!$C$2:$C$871,$Q$2)/$Q$3)*宝箱投放计算!G132</f>
        <v>0</v>
      </c>
      <c r="I132">
        <f ca="1">(SUMIFS(OFFSET([2]掉落汇总!$C$2:$C$871,,MATCH($B132,[2]掉落汇总!$D$1:$M$1)),[2]掉落汇总!$A$2:$A$871,I$1,[2]掉落汇总!$C$2:$C$871,$Q$1)+SUMIFS(OFFSET([2]掉落汇总!$C$2:$C$871,,MATCH($B132,[2]掉落汇总!$D$1:$M$1)),[2]掉落汇总!$A$2:$A$871,I$1,[2]掉落汇总!$C$2:$C$871,$Q$2)/$Q$3)*宝箱投放计算!H132</f>
        <v>0</v>
      </c>
      <c r="J132">
        <f ca="1">(SUMIFS(OFFSET([2]掉落汇总!$C$2:$C$871,,MATCH($B132,[2]掉落汇总!$D$1:$M$1)),[2]掉落汇总!$A$2:$A$871,J$1,[2]掉落汇总!$C$2:$C$871,$Q$1)+SUMIFS(OFFSET([2]掉落汇总!$C$2:$C$871,,MATCH($B132,[2]掉落汇总!$D$1:$M$1)),[2]掉落汇总!$A$2:$A$871,J$1,[2]掉落汇总!$C$2:$C$871,$Q$2)/$Q$3)*宝箱投放计算!I132</f>
        <v>0</v>
      </c>
      <c r="K132">
        <f ca="1">(SUMIFS(OFFSET([2]掉落汇总!$C$2:$C$871,,MATCH($B132,[2]掉落汇总!$D$1:$M$1)),[2]掉落汇总!$A$2:$A$871,K$1,[2]掉落汇总!$C$2:$C$871,$Q$1)+SUMIFS(OFFSET([2]掉落汇总!$C$2:$C$871,,MATCH($B132,[2]掉落汇总!$D$1:$M$1)),[2]掉落汇总!$A$2:$A$871,K$1,[2]掉落汇总!$C$2:$C$871,$Q$2)/$Q$3)*宝箱投放计算!J132</f>
        <v>0</v>
      </c>
      <c r="L132">
        <f ca="1">(SUMIFS(OFFSET([2]掉落汇总!$C$2:$C$871,,MATCH($B132,[2]掉落汇总!$D$1:$M$1)),[2]掉落汇总!$A$2:$A$871,L$1,[2]掉落汇总!$C$2:$C$871,$Q$1)+SUMIFS(OFFSET([2]掉落汇总!$C$2:$C$871,,MATCH($B132,[2]掉落汇总!$D$1:$M$1)),[2]掉落汇总!$A$2:$A$871,L$1,[2]掉落汇总!$C$2:$C$871,$Q$2)/$Q$3)*宝箱投放计算!K132</f>
        <v>0.18921788368526599</v>
      </c>
      <c r="M132">
        <f ca="1">(SUMIFS(OFFSET([2]掉落汇总!$C$2:$C$871,,MATCH($B132,[2]掉落汇总!$D$1:$M$1)),[2]掉落汇总!$A$2:$A$871,M$1,[2]掉落汇总!$C$2:$C$871,$Q$1)+SUMIFS(OFFSET([2]掉落汇总!$C$2:$C$871,,MATCH($B132,[2]掉落汇总!$D$1:$M$1)),[2]掉落汇总!$A$2:$A$871,M$1,[2]掉落汇总!$C$2:$C$871,$Q$2)/$Q$3)*宝箱投放计算!L132</f>
        <v>0.1952586710265094</v>
      </c>
      <c r="N132">
        <f ca="1">(SUMIFS(OFFSET([2]掉落汇总!$C$2:$C$871,,MATCH($B132,[2]掉落汇总!$D$1:$M$1)),[2]掉落汇总!$A$2:$A$871,N$1,[2]掉落汇总!$C$2:$C$871,$Q$1)+SUMIFS(OFFSET([2]掉落汇总!$C$2:$C$871,,MATCH($B132,[2]掉落汇总!$D$1:$M$1)),[2]掉落汇总!$A$2:$A$871,N$1,[2]掉落汇总!$C$2:$C$871,$Q$2)/$Q$3)*宝箱投放计算!M132</f>
        <v>4.4258667322350648E-2</v>
      </c>
      <c r="O132">
        <f ca="1">(SUMIFS(OFFSET([2]掉落汇总!$C$2:$C$871,,MATCH($B132,[2]掉落汇总!$D$1:$M$1)),[2]掉落汇总!$A$2:$A$871,O$1,[2]掉落汇总!$C$2:$C$871,$Q$1)+SUMIFS(OFFSET([2]掉落汇总!$C$2:$C$871,,MATCH($B132,[2]掉落汇总!$D$1:$M$1)),[2]掉落汇总!$A$2:$A$871,O$1,[2]掉落汇总!$C$2:$C$871,$Q$2)/$Q$3)*宝箱投放计算!N132</f>
        <v>9.1281046504927091E-2</v>
      </c>
    </row>
    <row r="133" spans="1:15" x14ac:dyDescent="0.2">
      <c r="A133">
        <f>玩家成长时间线!A133</f>
        <v>132</v>
      </c>
      <c r="B133">
        <f>玩家成长时间线!B133</f>
        <v>10</v>
      </c>
      <c r="C133">
        <f ca="1">SUM($D$2:D133)</f>
        <v>218.27341974251348</v>
      </c>
      <c r="D133">
        <f t="shared" ca="1" si="2"/>
        <v>2.925901175678991</v>
      </c>
      <c r="E133">
        <f ca="1">(SUMIFS(OFFSET([2]掉落汇总!$C$2:$C$871,,MATCH($B133,[2]掉落汇总!$D$1:$M$1)),[2]掉落汇总!$A$2:$A$871,E$1,[2]掉落汇总!$C$2:$C$871,$Q$1)+SUMIFS(OFFSET([2]掉落汇总!$C$2:$C$871,,MATCH($B133,[2]掉落汇总!$D$1:$M$1)),[2]掉落汇总!$A$2:$A$871,E$1,[2]掉落汇总!$C$2:$C$871,$Q$2)/$Q$3)*宝箱投放计算!D133</f>
        <v>0.59110362966859553</v>
      </c>
      <c r="F133">
        <f ca="1">(SUMIFS(OFFSET([2]掉落汇总!$C$2:$C$871,,MATCH($B133,[2]掉落汇总!$D$1:$M$1)),[2]掉落汇总!$A$2:$A$871,F$1,[2]掉落汇总!$C$2:$C$871,$Q$1)+SUMIFS(OFFSET([2]掉落汇总!$C$2:$C$871,,MATCH($B133,[2]掉落汇总!$D$1:$M$1)),[2]掉落汇总!$A$2:$A$871,F$1,[2]掉落汇总!$C$2:$C$871,$Q$2)/$Q$3)*宝箱投放计算!E133</f>
        <v>0.69707401032702276</v>
      </c>
      <c r="G133">
        <f ca="1">(SUMIFS(OFFSET([2]掉落汇总!$C$2:$C$871,,MATCH($B133,[2]掉落汇总!$D$1:$M$1)),[2]掉落汇总!$A$2:$A$871,G$1,[2]掉落汇总!$C$2:$C$871,$Q$1)+SUMIFS(OFFSET([2]掉落汇总!$C$2:$C$871,,MATCH($B133,[2]掉落汇总!$D$1:$M$1)),[2]掉落汇总!$A$2:$A$871,G$1,[2]掉落汇总!$C$2:$C$871,$Q$2)/$Q$3)*宝箱投放计算!F133</f>
        <v>0</v>
      </c>
      <c r="H133">
        <f ca="1">(SUMIFS(OFFSET([2]掉落汇总!$C$2:$C$871,,MATCH($B133,[2]掉落汇总!$D$1:$M$1)),[2]掉落汇总!$A$2:$A$871,H$1,[2]掉落汇总!$C$2:$C$871,$Q$1)+SUMIFS(OFFSET([2]掉落汇总!$C$2:$C$871,,MATCH($B133,[2]掉落汇总!$D$1:$M$1)),[2]掉落汇总!$A$2:$A$871,H$1,[2]掉落汇总!$C$2:$C$871,$Q$2)/$Q$3)*宝箱投放计算!G133</f>
        <v>0</v>
      </c>
      <c r="I133">
        <f ca="1">(SUMIFS(OFFSET([2]掉落汇总!$C$2:$C$871,,MATCH($B133,[2]掉落汇总!$D$1:$M$1)),[2]掉落汇总!$A$2:$A$871,I$1,[2]掉落汇总!$C$2:$C$871,$Q$1)+SUMIFS(OFFSET([2]掉落汇总!$C$2:$C$871,,MATCH($B133,[2]掉落汇总!$D$1:$M$1)),[2]掉落汇总!$A$2:$A$871,I$1,[2]掉落汇总!$C$2:$C$871,$Q$2)/$Q$3)*宝箱投放计算!H133</f>
        <v>0</v>
      </c>
      <c r="J133">
        <f ca="1">(SUMIFS(OFFSET([2]掉落汇总!$C$2:$C$871,,MATCH($B133,[2]掉落汇总!$D$1:$M$1)),[2]掉落汇总!$A$2:$A$871,J$1,[2]掉落汇总!$C$2:$C$871,$Q$1)+SUMIFS(OFFSET([2]掉落汇总!$C$2:$C$871,,MATCH($B133,[2]掉落汇总!$D$1:$M$1)),[2]掉落汇总!$A$2:$A$871,J$1,[2]掉落汇总!$C$2:$C$871,$Q$2)/$Q$3)*宝箱投放计算!I133</f>
        <v>1.1177072671443191</v>
      </c>
      <c r="K133">
        <f ca="1">(SUMIFS(OFFSET([2]掉落汇总!$C$2:$C$871,,MATCH($B133,[2]掉落汇总!$D$1:$M$1)),[2]掉落汇总!$A$2:$A$871,K$1,[2]掉落汇总!$C$2:$C$871,$Q$1)+SUMIFS(OFFSET([2]掉落汇总!$C$2:$C$871,,MATCH($B133,[2]掉落汇总!$D$1:$M$1)),[2]掉落汇总!$A$2:$A$871,K$1,[2]掉落汇总!$C$2:$C$871,$Q$2)/$Q$3)*宝箱投放计算!J133</f>
        <v>0</v>
      </c>
      <c r="L133">
        <f ca="1">(SUMIFS(OFFSET([2]掉落汇总!$C$2:$C$871,,MATCH($B133,[2]掉落汇总!$D$1:$M$1)),[2]掉落汇总!$A$2:$A$871,L$1,[2]掉落汇总!$C$2:$C$871,$Q$1)+SUMIFS(OFFSET([2]掉落汇总!$C$2:$C$871,,MATCH($B133,[2]掉落汇总!$D$1:$M$1)),[2]掉落汇总!$A$2:$A$871,L$1,[2]掉落汇总!$C$2:$C$871,$Q$2)/$Q$3)*宝箱投放计算!K133</f>
        <v>0.18921788368526599</v>
      </c>
      <c r="M133">
        <f ca="1">(SUMIFS(OFFSET([2]掉落汇总!$C$2:$C$871,,MATCH($B133,[2]掉落汇总!$D$1:$M$1)),[2]掉落汇总!$A$2:$A$871,M$1,[2]掉落汇总!$C$2:$C$871,$Q$1)+SUMIFS(OFFSET([2]掉落汇总!$C$2:$C$871,,MATCH($B133,[2]掉落汇总!$D$1:$M$1)),[2]掉落汇总!$A$2:$A$871,M$1,[2]掉落汇总!$C$2:$C$871,$Q$2)/$Q$3)*宝箱投放计算!L133</f>
        <v>0.1952586710265094</v>
      </c>
      <c r="N133">
        <f ca="1">(SUMIFS(OFFSET([2]掉落汇总!$C$2:$C$871,,MATCH($B133,[2]掉落汇总!$D$1:$M$1)),[2]掉落汇总!$A$2:$A$871,N$1,[2]掉落汇总!$C$2:$C$871,$Q$1)+SUMIFS(OFFSET([2]掉落汇总!$C$2:$C$871,,MATCH($B133,[2]掉落汇总!$D$1:$M$1)),[2]掉落汇总!$A$2:$A$871,N$1,[2]掉落汇总!$C$2:$C$871,$Q$2)/$Q$3)*宝箱投放计算!M133</f>
        <v>4.4258667322350648E-2</v>
      </c>
      <c r="O133">
        <f ca="1">(SUMIFS(OFFSET([2]掉落汇总!$C$2:$C$871,,MATCH($B133,[2]掉落汇总!$D$1:$M$1)),[2]掉落汇总!$A$2:$A$871,O$1,[2]掉落汇总!$C$2:$C$871,$Q$1)+SUMIFS(OFFSET([2]掉落汇总!$C$2:$C$871,,MATCH($B133,[2]掉落汇总!$D$1:$M$1)),[2]掉落汇总!$A$2:$A$871,O$1,[2]掉落汇总!$C$2:$C$871,$Q$2)/$Q$3)*宝箱投放计算!N133</f>
        <v>9.1281046504927091E-2</v>
      </c>
    </row>
    <row r="134" spans="1:15" x14ac:dyDescent="0.2">
      <c r="A134">
        <f>玩家成长时间线!A134</f>
        <v>133</v>
      </c>
      <c r="B134">
        <f>玩家成长时间线!B134</f>
        <v>10</v>
      </c>
      <c r="C134">
        <f ca="1">SUM($D$2:D134)</f>
        <v>220.08403343011182</v>
      </c>
      <c r="D134">
        <f t="shared" ca="1" si="2"/>
        <v>1.8106136875983223</v>
      </c>
      <c r="E134">
        <f ca="1">(SUMIFS(OFFSET([2]掉落汇总!$C$2:$C$871,,MATCH($B134,[2]掉落汇总!$D$1:$M$1)),[2]掉落汇总!$A$2:$A$871,E$1,[2]掉落汇总!$C$2:$C$871,$Q$1)+SUMIFS(OFFSET([2]掉落汇总!$C$2:$C$871,,MATCH($B134,[2]掉落汇总!$D$1:$M$1)),[2]掉落汇总!$A$2:$A$871,E$1,[2]掉落汇总!$C$2:$C$871,$Q$2)/$Q$3)*宝箱投放计算!D134</f>
        <v>0.59352340873224629</v>
      </c>
      <c r="F134">
        <f ca="1">(SUMIFS(OFFSET([2]掉落汇总!$C$2:$C$871,,MATCH($B134,[2]掉落汇总!$D$1:$M$1)),[2]掉落汇总!$A$2:$A$871,F$1,[2]掉落汇总!$C$2:$C$871,$Q$1)+SUMIFS(OFFSET([2]掉落汇总!$C$2:$C$871,,MATCH($B134,[2]掉落汇总!$D$1:$M$1)),[2]掉落汇总!$A$2:$A$871,F$1,[2]掉落汇总!$C$2:$C$871,$Q$2)/$Q$3)*宝箱投放计算!E134</f>
        <v>0.69707401032702276</v>
      </c>
      <c r="G134">
        <f ca="1">(SUMIFS(OFFSET([2]掉落汇总!$C$2:$C$871,,MATCH($B134,[2]掉落汇总!$D$1:$M$1)),[2]掉落汇总!$A$2:$A$871,G$1,[2]掉落汇总!$C$2:$C$871,$Q$1)+SUMIFS(OFFSET([2]掉落汇总!$C$2:$C$871,,MATCH($B134,[2]掉落汇总!$D$1:$M$1)),[2]掉落汇总!$A$2:$A$871,G$1,[2]掉落汇总!$C$2:$C$871,$Q$2)/$Q$3)*宝箱投放计算!F134</f>
        <v>0</v>
      </c>
      <c r="H134">
        <f ca="1">(SUMIFS(OFFSET([2]掉落汇总!$C$2:$C$871,,MATCH($B134,[2]掉落汇总!$D$1:$M$1)),[2]掉落汇总!$A$2:$A$871,H$1,[2]掉落汇总!$C$2:$C$871,$Q$1)+SUMIFS(OFFSET([2]掉落汇总!$C$2:$C$871,,MATCH($B134,[2]掉落汇总!$D$1:$M$1)),[2]掉落汇总!$A$2:$A$871,H$1,[2]掉落汇总!$C$2:$C$871,$Q$2)/$Q$3)*宝箱投放计算!G134</f>
        <v>0</v>
      </c>
      <c r="I134">
        <f ca="1">(SUMIFS(OFFSET([2]掉落汇总!$C$2:$C$871,,MATCH($B134,[2]掉落汇总!$D$1:$M$1)),[2]掉落汇总!$A$2:$A$871,I$1,[2]掉落汇总!$C$2:$C$871,$Q$1)+SUMIFS(OFFSET([2]掉落汇总!$C$2:$C$871,,MATCH($B134,[2]掉落汇总!$D$1:$M$1)),[2]掉落汇总!$A$2:$A$871,I$1,[2]掉落汇总!$C$2:$C$871,$Q$2)/$Q$3)*宝箱投放计算!H134</f>
        <v>0</v>
      </c>
      <c r="J134">
        <f ca="1">(SUMIFS(OFFSET([2]掉落汇总!$C$2:$C$871,,MATCH($B134,[2]掉落汇总!$D$1:$M$1)),[2]掉落汇总!$A$2:$A$871,J$1,[2]掉落汇总!$C$2:$C$871,$Q$1)+SUMIFS(OFFSET([2]掉落汇总!$C$2:$C$871,,MATCH($B134,[2]掉落汇总!$D$1:$M$1)),[2]掉落汇总!$A$2:$A$871,J$1,[2]掉落汇总!$C$2:$C$871,$Q$2)/$Q$3)*宝箱投放计算!I134</f>
        <v>0</v>
      </c>
      <c r="K134">
        <f ca="1">(SUMIFS(OFFSET([2]掉落汇总!$C$2:$C$871,,MATCH($B134,[2]掉落汇总!$D$1:$M$1)),[2]掉落汇总!$A$2:$A$871,K$1,[2]掉落汇总!$C$2:$C$871,$Q$1)+SUMIFS(OFFSET([2]掉落汇总!$C$2:$C$871,,MATCH($B134,[2]掉落汇总!$D$1:$M$1)),[2]掉落汇总!$A$2:$A$871,K$1,[2]掉落汇总!$C$2:$C$871,$Q$2)/$Q$3)*宝箱投放计算!J134</f>
        <v>0</v>
      </c>
      <c r="L134">
        <f ca="1">(SUMIFS(OFFSET([2]掉落汇总!$C$2:$C$871,,MATCH($B134,[2]掉落汇总!$D$1:$M$1)),[2]掉落汇总!$A$2:$A$871,L$1,[2]掉落汇总!$C$2:$C$871,$Q$1)+SUMIFS(OFFSET([2]掉落汇总!$C$2:$C$871,,MATCH($B134,[2]掉落汇总!$D$1:$M$1)),[2]掉落汇总!$A$2:$A$871,L$1,[2]掉落汇总!$C$2:$C$871,$Q$2)/$Q$3)*宝箱投放计算!K134</f>
        <v>0.18921788368526599</v>
      </c>
      <c r="M134">
        <f ca="1">(SUMIFS(OFFSET([2]掉落汇总!$C$2:$C$871,,MATCH($B134,[2]掉落汇总!$D$1:$M$1)),[2]掉落汇总!$A$2:$A$871,M$1,[2]掉落汇总!$C$2:$C$871,$Q$1)+SUMIFS(OFFSET([2]掉落汇总!$C$2:$C$871,,MATCH($B134,[2]掉落汇总!$D$1:$M$1)),[2]掉落汇总!$A$2:$A$871,M$1,[2]掉落汇总!$C$2:$C$871,$Q$2)/$Q$3)*宝箱投放计算!L134</f>
        <v>0.1952586710265094</v>
      </c>
      <c r="N134">
        <f ca="1">(SUMIFS(OFFSET([2]掉落汇总!$C$2:$C$871,,MATCH($B134,[2]掉落汇总!$D$1:$M$1)),[2]掉落汇总!$A$2:$A$871,N$1,[2]掉落汇总!$C$2:$C$871,$Q$1)+SUMIFS(OFFSET([2]掉落汇总!$C$2:$C$871,,MATCH($B134,[2]掉落汇总!$D$1:$M$1)),[2]掉落汇总!$A$2:$A$871,N$1,[2]掉落汇总!$C$2:$C$871,$Q$2)/$Q$3)*宝箱投放计算!M134</f>
        <v>4.4258667322350648E-2</v>
      </c>
      <c r="O134">
        <f ca="1">(SUMIFS(OFFSET([2]掉落汇总!$C$2:$C$871,,MATCH($B134,[2]掉落汇总!$D$1:$M$1)),[2]掉落汇总!$A$2:$A$871,O$1,[2]掉落汇总!$C$2:$C$871,$Q$1)+SUMIFS(OFFSET([2]掉落汇总!$C$2:$C$871,,MATCH($B134,[2]掉落汇总!$D$1:$M$1)),[2]掉落汇总!$A$2:$A$871,O$1,[2]掉落汇总!$C$2:$C$871,$Q$2)/$Q$3)*宝箱投放计算!N134</f>
        <v>9.1281046504927091E-2</v>
      </c>
    </row>
    <row r="135" spans="1:15" x14ac:dyDescent="0.2">
      <c r="A135">
        <f>玩家成长时间线!A135</f>
        <v>134</v>
      </c>
      <c r="B135">
        <f>玩家成长时间线!B135</f>
        <v>10</v>
      </c>
      <c r="C135">
        <f ca="1">SUM($D$2:D135)</f>
        <v>221.89706689677379</v>
      </c>
      <c r="D135">
        <f t="shared" ca="1" si="2"/>
        <v>1.813033466661973</v>
      </c>
      <c r="E135">
        <f ca="1">(SUMIFS(OFFSET([2]掉落汇总!$C$2:$C$871,,MATCH($B135,[2]掉落汇总!$D$1:$M$1)),[2]掉落汇总!$A$2:$A$871,E$1,[2]掉落汇总!$C$2:$C$871,$Q$1)+SUMIFS(OFFSET([2]掉落汇总!$C$2:$C$871,,MATCH($B135,[2]掉落汇总!$D$1:$M$1)),[2]掉落汇总!$A$2:$A$871,E$1,[2]掉落汇总!$C$2:$C$871,$Q$2)/$Q$3)*宝箱投放计算!D135</f>
        <v>0.59594318779589706</v>
      </c>
      <c r="F135">
        <f ca="1">(SUMIFS(OFFSET([2]掉落汇总!$C$2:$C$871,,MATCH($B135,[2]掉落汇总!$D$1:$M$1)),[2]掉落汇总!$A$2:$A$871,F$1,[2]掉落汇总!$C$2:$C$871,$Q$1)+SUMIFS(OFFSET([2]掉落汇总!$C$2:$C$871,,MATCH($B135,[2]掉落汇总!$D$1:$M$1)),[2]掉落汇总!$A$2:$A$871,F$1,[2]掉落汇总!$C$2:$C$871,$Q$2)/$Q$3)*宝箱投放计算!E135</f>
        <v>0.69707401032702276</v>
      </c>
      <c r="G135">
        <f ca="1">(SUMIFS(OFFSET([2]掉落汇总!$C$2:$C$871,,MATCH($B135,[2]掉落汇总!$D$1:$M$1)),[2]掉落汇总!$A$2:$A$871,G$1,[2]掉落汇总!$C$2:$C$871,$Q$1)+SUMIFS(OFFSET([2]掉落汇总!$C$2:$C$871,,MATCH($B135,[2]掉落汇总!$D$1:$M$1)),[2]掉落汇总!$A$2:$A$871,G$1,[2]掉落汇总!$C$2:$C$871,$Q$2)/$Q$3)*宝箱投放计算!F135</f>
        <v>0</v>
      </c>
      <c r="H135">
        <f ca="1">(SUMIFS(OFFSET([2]掉落汇总!$C$2:$C$871,,MATCH($B135,[2]掉落汇总!$D$1:$M$1)),[2]掉落汇总!$A$2:$A$871,H$1,[2]掉落汇总!$C$2:$C$871,$Q$1)+SUMIFS(OFFSET([2]掉落汇总!$C$2:$C$871,,MATCH($B135,[2]掉落汇总!$D$1:$M$1)),[2]掉落汇总!$A$2:$A$871,H$1,[2]掉落汇总!$C$2:$C$871,$Q$2)/$Q$3)*宝箱投放计算!G135</f>
        <v>0</v>
      </c>
      <c r="I135">
        <f ca="1">(SUMIFS(OFFSET([2]掉落汇总!$C$2:$C$871,,MATCH($B135,[2]掉落汇总!$D$1:$M$1)),[2]掉落汇总!$A$2:$A$871,I$1,[2]掉落汇总!$C$2:$C$871,$Q$1)+SUMIFS(OFFSET([2]掉落汇总!$C$2:$C$871,,MATCH($B135,[2]掉落汇总!$D$1:$M$1)),[2]掉落汇总!$A$2:$A$871,I$1,[2]掉落汇总!$C$2:$C$871,$Q$2)/$Q$3)*宝箱投放计算!H135</f>
        <v>0</v>
      </c>
      <c r="J135">
        <f ca="1">(SUMIFS(OFFSET([2]掉落汇总!$C$2:$C$871,,MATCH($B135,[2]掉落汇总!$D$1:$M$1)),[2]掉落汇总!$A$2:$A$871,J$1,[2]掉落汇总!$C$2:$C$871,$Q$1)+SUMIFS(OFFSET([2]掉落汇总!$C$2:$C$871,,MATCH($B135,[2]掉落汇总!$D$1:$M$1)),[2]掉落汇总!$A$2:$A$871,J$1,[2]掉落汇总!$C$2:$C$871,$Q$2)/$Q$3)*宝箱投放计算!I135</f>
        <v>0</v>
      </c>
      <c r="K135">
        <f ca="1">(SUMIFS(OFFSET([2]掉落汇总!$C$2:$C$871,,MATCH($B135,[2]掉落汇总!$D$1:$M$1)),[2]掉落汇总!$A$2:$A$871,K$1,[2]掉落汇总!$C$2:$C$871,$Q$1)+SUMIFS(OFFSET([2]掉落汇总!$C$2:$C$871,,MATCH($B135,[2]掉落汇总!$D$1:$M$1)),[2]掉落汇总!$A$2:$A$871,K$1,[2]掉落汇总!$C$2:$C$871,$Q$2)/$Q$3)*宝箱投放计算!J135</f>
        <v>0</v>
      </c>
      <c r="L135">
        <f ca="1">(SUMIFS(OFFSET([2]掉落汇总!$C$2:$C$871,,MATCH($B135,[2]掉落汇总!$D$1:$M$1)),[2]掉落汇总!$A$2:$A$871,L$1,[2]掉落汇总!$C$2:$C$871,$Q$1)+SUMIFS(OFFSET([2]掉落汇总!$C$2:$C$871,,MATCH($B135,[2]掉落汇总!$D$1:$M$1)),[2]掉落汇总!$A$2:$A$871,L$1,[2]掉落汇总!$C$2:$C$871,$Q$2)/$Q$3)*宝箱投放计算!K135</f>
        <v>0.18921788368526599</v>
      </c>
      <c r="M135">
        <f ca="1">(SUMIFS(OFFSET([2]掉落汇总!$C$2:$C$871,,MATCH($B135,[2]掉落汇总!$D$1:$M$1)),[2]掉落汇总!$A$2:$A$871,M$1,[2]掉落汇总!$C$2:$C$871,$Q$1)+SUMIFS(OFFSET([2]掉落汇总!$C$2:$C$871,,MATCH($B135,[2]掉落汇总!$D$1:$M$1)),[2]掉落汇总!$A$2:$A$871,M$1,[2]掉落汇总!$C$2:$C$871,$Q$2)/$Q$3)*宝箱投放计算!L135</f>
        <v>0.1952586710265094</v>
      </c>
      <c r="N135">
        <f ca="1">(SUMIFS(OFFSET([2]掉落汇总!$C$2:$C$871,,MATCH($B135,[2]掉落汇总!$D$1:$M$1)),[2]掉落汇总!$A$2:$A$871,N$1,[2]掉落汇总!$C$2:$C$871,$Q$1)+SUMIFS(OFFSET([2]掉落汇总!$C$2:$C$871,,MATCH($B135,[2]掉落汇总!$D$1:$M$1)),[2]掉落汇总!$A$2:$A$871,N$1,[2]掉落汇总!$C$2:$C$871,$Q$2)/$Q$3)*宝箱投放计算!M135</f>
        <v>4.4258667322350648E-2</v>
      </c>
      <c r="O135">
        <f ca="1">(SUMIFS(OFFSET([2]掉落汇总!$C$2:$C$871,,MATCH($B135,[2]掉落汇总!$D$1:$M$1)),[2]掉落汇总!$A$2:$A$871,O$1,[2]掉落汇总!$C$2:$C$871,$Q$1)+SUMIFS(OFFSET([2]掉落汇总!$C$2:$C$871,,MATCH($B135,[2]掉落汇总!$D$1:$M$1)),[2]掉落汇总!$A$2:$A$871,O$1,[2]掉落汇总!$C$2:$C$871,$Q$2)/$Q$3)*宝箱投放计算!N135</f>
        <v>9.1281046504927091E-2</v>
      </c>
    </row>
    <row r="136" spans="1:15" x14ac:dyDescent="0.2">
      <c r="A136">
        <f>玩家成长时间线!A136</f>
        <v>135</v>
      </c>
      <c r="B136">
        <f>玩家成长时间线!B136</f>
        <v>10</v>
      </c>
      <c r="C136">
        <f ca="1">SUM($D$2:D136)</f>
        <v>223.76091572377243</v>
      </c>
      <c r="D136">
        <f t="shared" ca="1" si="2"/>
        <v>1.863848826998638</v>
      </c>
      <c r="E136">
        <f ca="1">(SUMIFS(OFFSET([2]掉落汇总!$C$2:$C$871,,MATCH($B136,[2]掉落汇总!$D$1:$M$1)),[2]掉落汇总!$A$2:$A$871,E$1,[2]掉落汇总!$C$2:$C$871,$Q$1)+SUMIFS(OFFSET([2]掉落汇总!$C$2:$C$871,,MATCH($B136,[2]掉落汇总!$D$1:$M$1)),[2]掉落汇总!$A$2:$A$871,E$1,[2]掉落汇总!$C$2:$C$871,$Q$2)/$Q$3)*宝箱投放计算!D136</f>
        <v>0.64675854813256184</v>
      </c>
      <c r="F136">
        <f ca="1">(SUMIFS(OFFSET([2]掉落汇总!$C$2:$C$871,,MATCH($B136,[2]掉落汇总!$D$1:$M$1)),[2]掉落汇总!$A$2:$A$871,F$1,[2]掉落汇总!$C$2:$C$871,$Q$1)+SUMIFS(OFFSET([2]掉落汇总!$C$2:$C$871,,MATCH($B136,[2]掉落汇总!$D$1:$M$1)),[2]掉落汇总!$A$2:$A$871,F$1,[2]掉落汇总!$C$2:$C$871,$Q$2)/$Q$3)*宝箱投放计算!E136</f>
        <v>0.69707401032702276</v>
      </c>
      <c r="G136">
        <f ca="1">(SUMIFS(OFFSET([2]掉落汇总!$C$2:$C$871,,MATCH($B136,[2]掉落汇总!$D$1:$M$1)),[2]掉落汇总!$A$2:$A$871,G$1,[2]掉落汇总!$C$2:$C$871,$Q$1)+SUMIFS(OFFSET([2]掉落汇总!$C$2:$C$871,,MATCH($B136,[2]掉落汇总!$D$1:$M$1)),[2]掉落汇总!$A$2:$A$871,G$1,[2]掉落汇总!$C$2:$C$871,$Q$2)/$Q$3)*宝箱投放计算!F136</f>
        <v>0</v>
      </c>
      <c r="H136">
        <f ca="1">(SUMIFS(OFFSET([2]掉落汇总!$C$2:$C$871,,MATCH($B136,[2]掉落汇总!$D$1:$M$1)),[2]掉落汇总!$A$2:$A$871,H$1,[2]掉落汇总!$C$2:$C$871,$Q$1)+SUMIFS(OFFSET([2]掉落汇总!$C$2:$C$871,,MATCH($B136,[2]掉落汇总!$D$1:$M$1)),[2]掉落汇总!$A$2:$A$871,H$1,[2]掉落汇总!$C$2:$C$871,$Q$2)/$Q$3)*宝箱投放计算!G136</f>
        <v>0</v>
      </c>
      <c r="I136">
        <f ca="1">(SUMIFS(OFFSET([2]掉落汇总!$C$2:$C$871,,MATCH($B136,[2]掉落汇总!$D$1:$M$1)),[2]掉落汇总!$A$2:$A$871,I$1,[2]掉落汇总!$C$2:$C$871,$Q$1)+SUMIFS(OFFSET([2]掉落汇总!$C$2:$C$871,,MATCH($B136,[2]掉落汇总!$D$1:$M$1)),[2]掉落汇总!$A$2:$A$871,I$1,[2]掉落汇总!$C$2:$C$871,$Q$2)/$Q$3)*宝箱投放计算!H136</f>
        <v>0</v>
      </c>
      <c r="J136">
        <f ca="1">(SUMIFS(OFFSET([2]掉落汇总!$C$2:$C$871,,MATCH($B136,[2]掉落汇总!$D$1:$M$1)),[2]掉落汇总!$A$2:$A$871,J$1,[2]掉落汇总!$C$2:$C$871,$Q$1)+SUMIFS(OFFSET([2]掉落汇总!$C$2:$C$871,,MATCH($B136,[2]掉落汇总!$D$1:$M$1)),[2]掉落汇总!$A$2:$A$871,J$1,[2]掉落汇总!$C$2:$C$871,$Q$2)/$Q$3)*宝箱投放计算!I136</f>
        <v>0</v>
      </c>
      <c r="K136">
        <f ca="1">(SUMIFS(OFFSET([2]掉落汇总!$C$2:$C$871,,MATCH($B136,[2]掉落汇总!$D$1:$M$1)),[2]掉落汇总!$A$2:$A$871,K$1,[2]掉落汇总!$C$2:$C$871,$Q$1)+SUMIFS(OFFSET([2]掉落汇总!$C$2:$C$871,,MATCH($B136,[2]掉落汇总!$D$1:$M$1)),[2]掉落汇总!$A$2:$A$871,K$1,[2]掉落汇总!$C$2:$C$871,$Q$2)/$Q$3)*宝箱投放计算!J136</f>
        <v>0</v>
      </c>
      <c r="L136">
        <f ca="1">(SUMIFS(OFFSET([2]掉落汇总!$C$2:$C$871,,MATCH($B136,[2]掉落汇总!$D$1:$M$1)),[2]掉落汇总!$A$2:$A$871,L$1,[2]掉落汇总!$C$2:$C$871,$Q$1)+SUMIFS(OFFSET([2]掉落汇总!$C$2:$C$871,,MATCH($B136,[2]掉落汇总!$D$1:$M$1)),[2]掉落汇总!$A$2:$A$871,L$1,[2]掉落汇总!$C$2:$C$871,$Q$2)/$Q$3)*宝箱投放计算!K136</f>
        <v>0.18921788368526599</v>
      </c>
      <c r="M136">
        <f ca="1">(SUMIFS(OFFSET([2]掉落汇总!$C$2:$C$871,,MATCH($B136,[2]掉落汇总!$D$1:$M$1)),[2]掉落汇总!$A$2:$A$871,M$1,[2]掉落汇总!$C$2:$C$871,$Q$1)+SUMIFS(OFFSET([2]掉落汇总!$C$2:$C$871,,MATCH($B136,[2]掉落汇总!$D$1:$M$1)),[2]掉落汇总!$A$2:$A$871,M$1,[2]掉落汇总!$C$2:$C$871,$Q$2)/$Q$3)*宝箱投放计算!L136</f>
        <v>0.1952586710265094</v>
      </c>
      <c r="N136">
        <f ca="1">(SUMIFS(OFFSET([2]掉落汇总!$C$2:$C$871,,MATCH($B136,[2]掉落汇总!$D$1:$M$1)),[2]掉落汇总!$A$2:$A$871,N$1,[2]掉落汇总!$C$2:$C$871,$Q$1)+SUMIFS(OFFSET([2]掉落汇总!$C$2:$C$871,,MATCH($B136,[2]掉落汇总!$D$1:$M$1)),[2]掉落汇总!$A$2:$A$871,N$1,[2]掉落汇总!$C$2:$C$871,$Q$2)/$Q$3)*宝箱投放计算!M136</f>
        <v>4.4258667322350648E-2</v>
      </c>
      <c r="O136">
        <f ca="1">(SUMIFS(OFFSET([2]掉落汇总!$C$2:$C$871,,MATCH($B136,[2]掉落汇总!$D$1:$M$1)),[2]掉落汇总!$A$2:$A$871,O$1,[2]掉落汇总!$C$2:$C$871,$Q$1)+SUMIFS(OFFSET([2]掉落汇总!$C$2:$C$871,,MATCH($B136,[2]掉落汇总!$D$1:$M$1)),[2]掉落汇总!$A$2:$A$871,O$1,[2]掉落汇总!$C$2:$C$871,$Q$2)/$Q$3)*宝箱投放计算!N136</f>
        <v>9.1281046504927091E-2</v>
      </c>
    </row>
    <row r="137" spans="1:15" x14ac:dyDescent="0.2">
      <c r="A137">
        <f>玩家成长时间线!A137</f>
        <v>136</v>
      </c>
      <c r="B137">
        <f>玩家成长时间线!B137</f>
        <v>10</v>
      </c>
      <c r="C137">
        <f ca="1">SUM($D$2:D137)</f>
        <v>225.57878874856169</v>
      </c>
      <c r="D137">
        <f t="shared" ca="1" si="2"/>
        <v>1.8178730247892745</v>
      </c>
      <c r="E137">
        <f ca="1">(SUMIFS(OFFSET([2]掉落汇总!$C$2:$C$871,,MATCH($B137,[2]掉落汇总!$D$1:$M$1)),[2]掉落汇总!$A$2:$A$871,E$1,[2]掉落汇总!$C$2:$C$871,$Q$1)+SUMIFS(OFFSET([2]掉落汇总!$C$2:$C$871,,MATCH($B137,[2]掉落汇总!$D$1:$M$1)),[2]掉落汇总!$A$2:$A$871,E$1,[2]掉落汇总!$C$2:$C$871,$Q$2)/$Q$3)*宝箱投放计算!D137</f>
        <v>0.60078274592319847</v>
      </c>
      <c r="F137">
        <f ca="1">(SUMIFS(OFFSET([2]掉落汇总!$C$2:$C$871,,MATCH($B137,[2]掉落汇总!$D$1:$M$1)),[2]掉落汇总!$A$2:$A$871,F$1,[2]掉落汇总!$C$2:$C$871,$Q$1)+SUMIFS(OFFSET([2]掉落汇总!$C$2:$C$871,,MATCH($B137,[2]掉落汇总!$D$1:$M$1)),[2]掉落汇总!$A$2:$A$871,F$1,[2]掉落汇总!$C$2:$C$871,$Q$2)/$Q$3)*宝箱投放计算!E137</f>
        <v>0.69707401032702276</v>
      </c>
      <c r="G137">
        <f ca="1">(SUMIFS(OFFSET([2]掉落汇总!$C$2:$C$871,,MATCH($B137,[2]掉落汇总!$D$1:$M$1)),[2]掉落汇总!$A$2:$A$871,G$1,[2]掉落汇总!$C$2:$C$871,$Q$1)+SUMIFS(OFFSET([2]掉落汇总!$C$2:$C$871,,MATCH($B137,[2]掉落汇总!$D$1:$M$1)),[2]掉落汇总!$A$2:$A$871,G$1,[2]掉落汇总!$C$2:$C$871,$Q$2)/$Q$3)*宝箱投放计算!F137</f>
        <v>0</v>
      </c>
      <c r="H137">
        <f ca="1">(SUMIFS(OFFSET([2]掉落汇总!$C$2:$C$871,,MATCH($B137,[2]掉落汇总!$D$1:$M$1)),[2]掉落汇总!$A$2:$A$871,H$1,[2]掉落汇总!$C$2:$C$871,$Q$1)+SUMIFS(OFFSET([2]掉落汇总!$C$2:$C$871,,MATCH($B137,[2]掉落汇总!$D$1:$M$1)),[2]掉落汇总!$A$2:$A$871,H$1,[2]掉落汇总!$C$2:$C$871,$Q$2)/$Q$3)*宝箱投放计算!G137</f>
        <v>0</v>
      </c>
      <c r="I137">
        <f ca="1">(SUMIFS(OFFSET([2]掉落汇总!$C$2:$C$871,,MATCH($B137,[2]掉落汇总!$D$1:$M$1)),[2]掉落汇总!$A$2:$A$871,I$1,[2]掉落汇总!$C$2:$C$871,$Q$1)+SUMIFS(OFFSET([2]掉落汇总!$C$2:$C$871,,MATCH($B137,[2]掉落汇总!$D$1:$M$1)),[2]掉落汇总!$A$2:$A$871,I$1,[2]掉落汇总!$C$2:$C$871,$Q$2)/$Q$3)*宝箱投放计算!H137</f>
        <v>0</v>
      </c>
      <c r="J137">
        <f ca="1">(SUMIFS(OFFSET([2]掉落汇总!$C$2:$C$871,,MATCH($B137,[2]掉落汇总!$D$1:$M$1)),[2]掉落汇总!$A$2:$A$871,J$1,[2]掉落汇总!$C$2:$C$871,$Q$1)+SUMIFS(OFFSET([2]掉落汇总!$C$2:$C$871,,MATCH($B137,[2]掉落汇总!$D$1:$M$1)),[2]掉落汇总!$A$2:$A$871,J$1,[2]掉落汇总!$C$2:$C$871,$Q$2)/$Q$3)*宝箱投放计算!I137</f>
        <v>0</v>
      </c>
      <c r="K137">
        <f ca="1">(SUMIFS(OFFSET([2]掉落汇总!$C$2:$C$871,,MATCH($B137,[2]掉落汇总!$D$1:$M$1)),[2]掉落汇总!$A$2:$A$871,K$1,[2]掉落汇总!$C$2:$C$871,$Q$1)+SUMIFS(OFFSET([2]掉落汇总!$C$2:$C$871,,MATCH($B137,[2]掉落汇总!$D$1:$M$1)),[2]掉落汇总!$A$2:$A$871,K$1,[2]掉落汇总!$C$2:$C$871,$Q$2)/$Q$3)*宝箱投放计算!J137</f>
        <v>0</v>
      </c>
      <c r="L137">
        <f ca="1">(SUMIFS(OFFSET([2]掉落汇总!$C$2:$C$871,,MATCH($B137,[2]掉落汇总!$D$1:$M$1)),[2]掉落汇总!$A$2:$A$871,L$1,[2]掉落汇总!$C$2:$C$871,$Q$1)+SUMIFS(OFFSET([2]掉落汇总!$C$2:$C$871,,MATCH($B137,[2]掉落汇总!$D$1:$M$1)),[2]掉落汇总!$A$2:$A$871,L$1,[2]掉落汇总!$C$2:$C$871,$Q$2)/$Q$3)*宝箱投放计算!K137</f>
        <v>0.18921788368526599</v>
      </c>
      <c r="M137">
        <f ca="1">(SUMIFS(OFFSET([2]掉落汇总!$C$2:$C$871,,MATCH($B137,[2]掉落汇总!$D$1:$M$1)),[2]掉落汇总!$A$2:$A$871,M$1,[2]掉落汇总!$C$2:$C$871,$Q$1)+SUMIFS(OFFSET([2]掉落汇总!$C$2:$C$871,,MATCH($B137,[2]掉落汇总!$D$1:$M$1)),[2]掉落汇总!$A$2:$A$871,M$1,[2]掉落汇总!$C$2:$C$871,$Q$2)/$Q$3)*宝箱投放计算!L137</f>
        <v>0.1952586710265094</v>
      </c>
      <c r="N137">
        <f ca="1">(SUMIFS(OFFSET([2]掉落汇总!$C$2:$C$871,,MATCH($B137,[2]掉落汇总!$D$1:$M$1)),[2]掉落汇总!$A$2:$A$871,N$1,[2]掉落汇总!$C$2:$C$871,$Q$1)+SUMIFS(OFFSET([2]掉落汇总!$C$2:$C$871,,MATCH($B137,[2]掉落汇总!$D$1:$M$1)),[2]掉落汇总!$A$2:$A$871,N$1,[2]掉落汇总!$C$2:$C$871,$Q$2)/$Q$3)*宝箱投放计算!M137</f>
        <v>4.4258667322350648E-2</v>
      </c>
      <c r="O137">
        <f ca="1">(SUMIFS(OFFSET([2]掉落汇总!$C$2:$C$871,,MATCH($B137,[2]掉落汇总!$D$1:$M$1)),[2]掉落汇总!$A$2:$A$871,O$1,[2]掉落汇总!$C$2:$C$871,$Q$1)+SUMIFS(OFFSET([2]掉落汇总!$C$2:$C$871,,MATCH($B137,[2]掉落汇总!$D$1:$M$1)),[2]掉落汇总!$A$2:$A$871,O$1,[2]掉落汇总!$C$2:$C$871,$Q$2)/$Q$3)*宝箱投放计算!N137</f>
        <v>9.1281046504927091E-2</v>
      </c>
    </row>
    <row r="138" spans="1:15" x14ac:dyDescent="0.2">
      <c r="A138">
        <f>玩家成长时间线!A138</f>
        <v>137</v>
      </c>
      <c r="B138">
        <f>玩家成长时间线!B138</f>
        <v>10</v>
      </c>
      <c r="C138">
        <f ca="1">SUM($D$2:D138)</f>
        <v>227.39908155241463</v>
      </c>
      <c r="D138">
        <f t="shared" ca="1" si="2"/>
        <v>1.8202928038529251</v>
      </c>
      <c r="E138">
        <f ca="1">(SUMIFS(OFFSET([2]掉落汇总!$C$2:$C$871,,MATCH($B138,[2]掉落汇总!$D$1:$M$1)),[2]掉落汇总!$A$2:$A$871,E$1,[2]掉落汇总!$C$2:$C$871,$Q$1)+SUMIFS(OFFSET([2]掉落汇总!$C$2:$C$871,,MATCH($B138,[2]掉落汇总!$D$1:$M$1)),[2]掉落汇总!$A$2:$A$871,E$1,[2]掉落汇总!$C$2:$C$871,$Q$2)/$Q$3)*宝箱投放计算!D138</f>
        <v>0.60320252498684912</v>
      </c>
      <c r="F138">
        <f ca="1">(SUMIFS(OFFSET([2]掉落汇总!$C$2:$C$871,,MATCH($B138,[2]掉落汇总!$D$1:$M$1)),[2]掉落汇总!$A$2:$A$871,F$1,[2]掉落汇总!$C$2:$C$871,$Q$1)+SUMIFS(OFFSET([2]掉落汇总!$C$2:$C$871,,MATCH($B138,[2]掉落汇总!$D$1:$M$1)),[2]掉落汇总!$A$2:$A$871,F$1,[2]掉落汇总!$C$2:$C$871,$Q$2)/$Q$3)*宝箱投放计算!E138</f>
        <v>0.69707401032702276</v>
      </c>
      <c r="G138">
        <f ca="1">(SUMIFS(OFFSET([2]掉落汇总!$C$2:$C$871,,MATCH($B138,[2]掉落汇总!$D$1:$M$1)),[2]掉落汇总!$A$2:$A$871,G$1,[2]掉落汇总!$C$2:$C$871,$Q$1)+SUMIFS(OFFSET([2]掉落汇总!$C$2:$C$871,,MATCH($B138,[2]掉落汇总!$D$1:$M$1)),[2]掉落汇总!$A$2:$A$871,G$1,[2]掉落汇总!$C$2:$C$871,$Q$2)/$Q$3)*宝箱投放计算!F138</f>
        <v>0</v>
      </c>
      <c r="H138">
        <f ca="1">(SUMIFS(OFFSET([2]掉落汇总!$C$2:$C$871,,MATCH($B138,[2]掉落汇总!$D$1:$M$1)),[2]掉落汇总!$A$2:$A$871,H$1,[2]掉落汇总!$C$2:$C$871,$Q$1)+SUMIFS(OFFSET([2]掉落汇总!$C$2:$C$871,,MATCH($B138,[2]掉落汇总!$D$1:$M$1)),[2]掉落汇总!$A$2:$A$871,H$1,[2]掉落汇总!$C$2:$C$871,$Q$2)/$Q$3)*宝箱投放计算!G138</f>
        <v>0</v>
      </c>
      <c r="I138">
        <f ca="1">(SUMIFS(OFFSET([2]掉落汇总!$C$2:$C$871,,MATCH($B138,[2]掉落汇总!$D$1:$M$1)),[2]掉落汇总!$A$2:$A$871,I$1,[2]掉落汇总!$C$2:$C$871,$Q$1)+SUMIFS(OFFSET([2]掉落汇总!$C$2:$C$871,,MATCH($B138,[2]掉落汇总!$D$1:$M$1)),[2]掉落汇总!$A$2:$A$871,I$1,[2]掉落汇总!$C$2:$C$871,$Q$2)/$Q$3)*宝箱投放计算!H138</f>
        <v>0</v>
      </c>
      <c r="J138">
        <f ca="1">(SUMIFS(OFFSET([2]掉落汇总!$C$2:$C$871,,MATCH($B138,[2]掉落汇总!$D$1:$M$1)),[2]掉落汇总!$A$2:$A$871,J$1,[2]掉落汇总!$C$2:$C$871,$Q$1)+SUMIFS(OFFSET([2]掉落汇总!$C$2:$C$871,,MATCH($B138,[2]掉落汇总!$D$1:$M$1)),[2]掉落汇总!$A$2:$A$871,J$1,[2]掉落汇总!$C$2:$C$871,$Q$2)/$Q$3)*宝箱投放计算!I138</f>
        <v>0</v>
      </c>
      <c r="K138">
        <f ca="1">(SUMIFS(OFFSET([2]掉落汇总!$C$2:$C$871,,MATCH($B138,[2]掉落汇总!$D$1:$M$1)),[2]掉落汇总!$A$2:$A$871,K$1,[2]掉落汇总!$C$2:$C$871,$Q$1)+SUMIFS(OFFSET([2]掉落汇总!$C$2:$C$871,,MATCH($B138,[2]掉落汇总!$D$1:$M$1)),[2]掉落汇总!$A$2:$A$871,K$1,[2]掉落汇总!$C$2:$C$871,$Q$2)/$Q$3)*宝箱投放计算!J138</f>
        <v>0</v>
      </c>
      <c r="L138">
        <f ca="1">(SUMIFS(OFFSET([2]掉落汇总!$C$2:$C$871,,MATCH($B138,[2]掉落汇总!$D$1:$M$1)),[2]掉落汇总!$A$2:$A$871,L$1,[2]掉落汇总!$C$2:$C$871,$Q$1)+SUMIFS(OFFSET([2]掉落汇总!$C$2:$C$871,,MATCH($B138,[2]掉落汇总!$D$1:$M$1)),[2]掉落汇总!$A$2:$A$871,L$1,[2]掉落汇总!$C$2:$C$871,$Q$2)/$Q$3)*宝箱投放计算!K138</f>
        <v>0.18921788368526599</v>
      </c>
      <c r="M138">
        <f ca="1">(SUMIFS(OFFSET([2]掉落汇总!$C$2:$C$871,,MATCH($B138,[2]掉落汇总!$D$1:$M$1)),[2]掉落汇总!$A$2:$A$871,M$1,[2]掉落汇总!$C$2:$C$871,$Q$1)+SUMIFS(OFFSET([2]掉落汇总!$C$2:$C$871,,MATCH($B138,[2]掉落汇总!$D$1:$M$1)),[2]掉落汇总!$A$2:$A$871,M$1,[2]掉落汇总!$C$2:$C$871,$Q$2)/$Q$3)*宝箱投放计算!L138</f>
        <v>0.1952586710265094</v>
      </c>
      <c r="N138">
        <f ca="1">(SUMIFS(OFFSET([2]掉落汇总!$C$2:$C$871,,MATCH($B138,[2]掉落汇总!$D$1:$M$1)),[2]掉落汇总!$A$2:$A$871,N$1,[2]掉落汇总!$C$2:$C$871,$Q$1)+SUMIFS(OFFSET([2]掉落汇总!$C$2:$C$871,,MATCH($B138,[2]掉落汇总!$D$1:$M$1)),[2]掉落汇总!$A$2:$A$871,N$1,[2]掉落汇总!$C$2:$C$871,$Q$2)/$Q$3)*宝箱投放计算!M138</f>
        <v>4.4258667322350648E-2</v>
      </c>
      <c r="O138">
        <f ca="1">(SUMIFS(OFFSET([2]掉落汇总!$C$2:$C$871,,MATCH($B138,[2]掉落汇总!$D$1:$M$1)),[2]掉落汇总!$A$2:$A$871,O$1,[2]掉落汇总!$C$2:$C$871,$Q$1)+SUMIFS(OFFSET([2]掉落汇总!$C$2:$C$871,,MATCH($B138,[2]掉落汇总!$D$1:$M$1)),[2]掉落汇总!$A$2:$A$871,O$1,[2]掉落汇总!$C$2:$C$871,$Q$2)/$Q$3)*宝箱投放计算!N138</f>
        <v>9.1281046504927091E-2</v>
      </c>
    </row>
    <row r="139" spans="1:15" x14ac:dyDescent="0.2">
      <c r="A139">
        <f>玩家成长时间线!A139</f>
        <v>138</v>
      </c>
      <c r="B139">
        <f>玩家成长时间线!B139</f>
        <v>10</v>
      </c>
      <c r="C139">
        <f ca="1">SUM($D$2:D139)</f>
        <v>229.2459919259677</v>
      </c>
      <c r="D139">
        <f t="shared" ca="1" si="2"/>
        <v>1.846910373553083</v>
      </c>
      <c r="E139">
        <f ca="1">(SUMIFS(OFFSET([2]掉落汇总!$C$2:$C$871,,MATCH($B139,[2]掉落汇总!$D$1:$M$1)),[2]掉落汇总!$A$2:$A$871,E$1,[2]掉落汇总!$C$2:$C$871,$Q$1)+SUMIFS(OFFSET([2]掉落汇总!$C$2:$C$871,,MATCH($B139,[2]掉落汇总!$D$1:$M$1)),[2]掉落汇总!$A$2:$A$871,E$1,[2]掉落汇总!$C$2:$C$871,$Q$2)/$Q$3)*宝箱投放计算!D139</f>
        <v>0.62982009468700684</v>
      </c>
      <c r="F139">
        <f ca="1">(SUMIFS(OFFSET([2]掉落汇总!$C$2:$C$871,,MATCH($B139,[2]掉落汇总!$D$1:$M$1)),[2]掉落汇总!$A$2:$A$871,F$1,[2]掉落汇总!$C$2:$C$871,$Q$1)+SUMIFS(OFFSET([2]掉落汇总!$C$2:$C$871,,MATCH($B139,[2]掉落汇总!$D$1:$M$1)),[2]掉落汇总!$A$2:$A$871,F$1,[2]掉落汇总!$C$2:$C$871,$Q$2)/$Q$3)*宝箱投放计算!E139</f>
        <v>0.69707401032702276</v>
      </c>
      <c r="G139">
        <f ca="1">(SUMIFS(OFFSET([2]掉落汇总!$C$2:$C$871,,MATCH($B139,[2]掉落汇总!$D$1:$M$1)),[2]掉落汇总!$A$2:$A$871,G$1,[2]掉落汇总!$C$2:$C$871,$Q$1)+SUMIFS(OFFSET([2]掉落汇总!$C$2:$C$871,,MATCH($B139,[2]掉落汇总!$D$1:$M$1)),[2]掉落汇总!$A$2:$A$871,G$1,[2]掉落汇总!$C$2:$C$871,$Q$2)/$Q$3)*宝箱投放计算!F139</f>
        <v>0</v>
      </c>
      <c r="H139">
        <f ca="1">(SUMIFS(OFFSET([2]掉落汇总!$C$2:$C$871,,MATCH($B139,[2]掉落汇总!$D$1:$M$1)),[2]掉落汇总!$A$2:$A$871,H$1,[2]掉落汇总!$C$2:$C$871,$Q$1)+SUMIFS(OFFSET([2]掉落汇总!$C$2:$C$871,,MATCH($B139,[2]掉落汇总!$D$1:$M$1)),[2]掉落汇总!$A$2:$A$871,H$1,[2]掉落汇总!$C$2:$C$871,$Q$2)/$Q$3)*宝箱投放计算!G139</f>
        <v>0</v>
      </c>
      <c r="I139">
        <f ca="1">(SUMIFS(OFFSET([2]掉落汇总!$C$2:$C$871,,MATCH($B139,[2]掉落汇总!$D$1:$M$1)),[2]掉落汇总!$A$2:$A$871,I$1,[2]掉落汇总!$C$2:$C$871,$Q$1)+SUMIFS(OFFSET([2]掉落汇总!$C$2:$C$871,,MATCH($B139,[2]掉落汇总!$D$1:$M$1)),[2]掉落汇总!$A$2:$A$871,I$1,[2]掉落汇总!$C$2:$C$871,$Q$2)/$Q$3)*宝箱投放计算!H139</f>
        <v>0</v>
      </c>
      <c r="J139">
        <f ca="1">(SUMIFS(OFFSET([2]掉落汇总!$C$2:$C$871,,MATCH($B139,[2]掉落汇总!$D$1:$M$1)),[2]掉落汇总!$A$2:$A$871,J$1,[2]掉落汇总!$C$2:$C$871,$Q$1)+SUMIFS(OFFSET([2]掉落汇总!$C$2:$C$871,,MATCH($B139,[2]掉落汇总!$D$1:$M$1)),[2]掉落汇总!$A$2:$A$871,J$1,[2]掉落汇总!$C$2:$C$871,$Q$2)/$Q$3)*宝箱投放计算!I139</f>
        <v>0</v>
      </c>
      <c r="K139">
        <f ca="1">(SUMIFS(OFFSET([2]掉落汇总!$C$2:$C$871,,MATCH($B139,[2]掉落汇总!$D$1:$M$1)),[2]掉落汇总!$A$2:$A$871,K$1,[2]掉落汇总!$C$2:$C$871,$Q$1)+SUMIFS(OFFSET([2]掉落汇总!$C$2:$C$871,,MATCH($B139,[2]掉落汇总!$D$1:$M$1)),[2]掉落汇总!$A$2:$A$871,K$1,[2]掉落汇总!$C$2:$C$871,$Q$2)/$Q$3)*宝箱投放计算!J139</f>
        <v>0</v>
      </c>
      <c r="L139">
        <f ca="1">(SUMIFS(OFFSET([2]掉落汇总!$C$2:$C$871,,MATCH($B139,[2]掉落汇总!$D$1:$M$1)),[2]掉落汇总!$A$2:$A$871,L$1,[2]掉落汇总!$C$2:$C$871,$Q$1)+SUMIFS(OFFSET([2]掉落汇总!$C$2:$C$871,,MATCH($B139,[2]掉落汇总!$D$1:$M$1)),[2]掉落汇总!$A$2:$A$871,L$1,[2]掉落汇总!$C$2:$C$871,$Q$2)/$Q$3)*宝箱投放计算!K139</f>
        <v>0.18921788368526599</v>
      </c>
      <c r="M139">
        <f ca="1">(SUMIFS(OFFSET([2]掉落汇总!$C$2:$C$871,,MATCH($B139,[2]掉落汇总!$D$1:$M$1)),[2]掉落汇总!$A$2:$A$871,M$1,[2]掉落汇总!$C$2:$C$871,$Q$1)+SUMIFS(OFFSET([2]掉落汇总!$C$2:$C$871,,MATCH($B139,[2]掉落汇总!$D$1:$M$1)),[2]掉落汇总!$A$2:$A$871,M$1,[2]掉落汇总!$C$2:$C$871,$Q$2)/$Q$3)*宝箱投放计算!L139</f>
        <v>0.1952586710265094</v>
      </c>
      <c r="N139">
        <f ca="1">(SUMIFS(OFFSET([2]掉落汇总!$C$2:$C$871,,MATCH($B139,[2]掉落汇总!$D$1:$M$1)),[2]掉落汇总!$A$2:$A$871,N$1,[2]掉落汇总!$C$2:$C$871,$Q$1)+SUMIFS(OFFSET([2]掉落汇总!$C$2:$C$871,,MATCH($B139,[2]掉落汇总!$D$1:$M$1)),[2]掉落汇总!$A$2:$A$871,N$1,[2]掉落汇总!$C$2:$C$871,$Q$2)/$Q$3)*宝箱投放计算!M139</f>
        <v>4.4258667322350648E-2</v>
      </c>
      <c r="O139">
        <f ca="1">(SUMIFS(OFFSET([2]掉落汇总!$C$2:$C$871,,MATCH($B139,[2]掉落汇总!$D$1:$M$1)),[2]掉落汇总!$A$2:$A$871,O$1,[2]掉落汇总!$C$2:$C$871,$Q$1)+SUMIFS(OFFSET([2]掉落汇总!$C$2:$C$871,,MATCH($B139,[2]掉落汇总!$D$1:$M$1)),[2]掉落汇总!$A$2:$A$871,O$1,[2]掉落汇总!$C$2:$C$871,$Q$2)/$Q$3)*宝箱投放计算!N139</f>
        <v>9.1281046504927091E-2</v>
      </c>
    </row>
    <row r="140" spans="1:15" x14ac:dyDescent="0.2">
      <c r="A140">
        <f>玩家成长时间线!A140</f>
        <v>139</v>
      </c>
      <c r="B140">
        <f>玩家成长时间线!B140</f>
        <v>10</v>
      </c>
      <c r="C140">
        <f ca="1">SUM($D$2:D140)</f>
        <v>231.07112428794792</v>
      </c>
      <c r="D140">
        <f t="shared" ca="1" si="2"/>
        <v>1.8251323619802267</v>
      </c>
      <c r="E140">
        <f ca="1">(SUMIFS(OFFSET([2]掉落汇总!$C$2:$C$871,,MATCH($B140,[2]掉落汇总!$D$1:$M$1)),[2]掉落汇总!$A$2:$A$871,E$1,[2]掉落汇总!$C$2:$C$871,$Q$1)+SUMIFS(OFFSET([2]掉落汇总!$C$2:$C$871,,MATCH($B140,[2]掉落汇总!$D$1:$M$1)),[2]掉落汇总!$A$2:$A$871,E$1,[2]掉落汇总!$C$2:$C$871,$Q$2)/$Q$3)*宝箱投放计算!D140</f>
        <v>0.60804208311415053</v>
      </c>
      <c r="F140">
        <f ca="1">(SUMIFS(OFFSET([2]掉落汇总!$C$2:$C$871,,MATCH($B140,[2]掉落汇总!$D$1:$M$1)),[2]掉落汇总!$A$2:$A$871,F$1,[2]掉落汇总!$C$2:$C$871,$Q$1)+SUMIFS(OFFSET([2]掉落汇总!$C$2:$C$871,,MATCH($B140,[2]掉落汇总!$D$1:$M$1)),[2]掉落汇总!$A$2:$A$871,F$1,[2]掉落汇总!$C$2:$C$871,$Q$2)/$Q$3)*宝箱投放计算!E140</f>
        <v>0.69707401032702276</v>
      </c>
      <c r="G140">
        <f ca="1">(SUMIFS(OFFSET([2]掉落汇总!$C$2:$C$871,,MATCH($B140,[2]掉落汇总!$D$1:$M$1)),[2]掉落汇总!$A$2:$A$871,G$1,[2]掉落汇总!$C$2:$C$871,$Q$1)+SUMIFS(OFFSET([2]掉落汇总!$C$2:$C$871,,MATCH($B140,[2]掉落汇总!$D$1:$M$1)),[2]掉落汇总!$A$2:$A$871,G$1,[2]掉落汇总!$C$2:$C$871,$Q$2)/$Q$3)*宝箱投放计算!F140</f>
        <v>0</v>
      </c>
      <c r="H140">
        <f ca="1">(SUMIFS(OFFSET([2]掉落汇总!$C$2:$C$871,,MATCH($B140,[2]掉落汇总!$D$1:$M$1)),[2]掉落汇总!$A$2:$A$871,H$1,[2]掉落汇总!$C$2:$C$871,$Q$1)+SUMIFS(OFFSET([2]掉落汇总!$C$2:$C$871,,MATCH($B140,[2]掉落汇总!$D$1:$M$1)),[2]掉落汇总!$A$2:$A$871,H$1,[2]掉落汇总!$C$2:$C$871,$Q$2)/$Q$3)*宝箱投放计算!G140</f>
        <v>0</v>
      </c>
      <c r="I140">
        <f ca="1">(SUMIFS(OFFSET([2]掉落汇总!$C$2:$C$871,,MATCH($B140,[2]掉落汇总!$D$1:$M$1)),[2]掉落汇总!$A$2:$A$871,I$1,[2]掉落汇总!$C$2:$C$871,$Q$1)+SUMIFS(OFFSET([2]掉落汇总!$C$2:$C$871,,MATCH($B140,[2]掉落汇总!$D$1:$M$1)),[2]掉落汇总!$A$2:$A$871,I$1,[2]掉落汇总!$C$2:$C$871,$Q$2)/$Q$3)*宝箱投放计算!H140</f>
        <v>0</v>
      </c>
      <c r="J140">
        <f ca="1">(SUMIFS(OFFSET([2]掉落汇总!$C$2:$C$871,,MATCH($B140,[2]掉落汇总!$D$1:$M$1)),[2]掉落汇总!$A$2:$A$871,J$1,[2]掉落汇总!$C$2:$C$871,$Q$1)+SUMIFS(OFFSET([2]掉落汇总!$C$2:$C$871,,MATCH($B140,[2]掉落汇总!$D$1:$M$1)),[2]掉落汇总!$A$2:$A$871,J$1,[2]掉落汇总!$C$2:$C$871,$Q$2)/$Q$3)*宝箱投放计算!I140</f>
        <v>0</v>
      </c>
      <c r="K140">
        <f ca="1">(SUMIFS(OFFSET([2]掉落汇总!$C$2:$C$871,,MATCH($B140,[2]掉落汇总!$D$1:$M$1)),[2]掉落汇总!$A$2:$A$871,K$1,[2]掉落汇总!$C$2:$C$871,$Q$1)+SUMIFS(OFFSET([2]掉落汇总!$C$2:$C$871,,MATCH($B140,[2]掉落汇总!$D$1:$M$1)),[2]掉落汇总!$A$2:$A$871,K$1,[2]掉落汇总!$C$2:$C$871,$Q$2)/$Q$3)*宝箱投放计算!J140</f>
        <v>0</v>
      </c>
      <c r="L140">
        <f ca="1">(SUMIFS(OFFSET([2]掉落汇总!$C$2:$C$871,,MATCH($B140,[2]掉落汇总!$D$1:$M$1)),[2]掉落汇总!$A$2:$A$871,L$1,[2]掉落汇总!$C$2:$C$871,$Q$1)+SUMIFS(OFFSET([2]掉落汇总!$C$2:$C$871,,MATCH($B140,[2]掉落汇总!$D$1:$M$1)),[2]掉落汇总!$A$2:$A$871,L$1,[2]掉落汇总!$C$2:$C$871,$Q$2)/$Q$3)*宝箱投放计算!K140</f>
        <v>0.18921788368526599</v>
      </c>
      <c r="M140">
        <f ca="1">(SUMIFS(OFFSET([2]掉落汇总!$C$2:$C$871,,MATCH($B140,[2]掉落汇总!$D$1:$M$1)),[2]掉落汇总!$A$2:$A$871,M$1,[2]掉落汇总!$C$2:$C$871,$Q$1)+SUMIFS(OFFSET([2]掉落汇总!$C$2:$C$871,,MATCH($B140,[2]掉落汇总!$D$1:$M$1)),[2]掉落汇总!$A$2:$A$871,M$1,[2]掉落汇总!$C$2:$C$871,$Q$2)/$Q$3)*宝箱投放计算!L140</f>
        <v>0.1952586710265094</v>
      </c>
      <c r="N140">
        <f ca="1">(SUMIFS(OFFSET([2]掉落汇总!$C$2:$C$871,,MATCH($B140,[2]掉落汇总!$D$1:$M$1)),[2]掉落汇总!$A$2:$A$871,N$1,[2]掉落汇总!$C$2:$C$871,$Q$1)+SUMIFS(OFFSET([2]掉落汇总!$C$2:$C$871,,MATCH($B140,[2]掉落汇总!$D$1:$M$1)),[2]掉落汇总!$A$2:$A$871,N$1,[2]掉落汇总!$C$2:$C$871,$Q$2)/$Q$3)*宝箱投放计算!M140</f>
        <v>4.4258667322350648E-2</v>
      </c>
      <c r="O140">
        <f ca="1">(SUMIFS(OFFSET([2]掉落汇总!$C$2:$C$871,,MATCH($B140,[2]掉落汇总!$D$1:$M$1)),[2]掉落汇总!$A$2:$A$871,O$1,[2]掉落汇总!$C$2:$C$871,$Q$1)+SUMIFS(OFFSET([2]掉落汇总!$C$2:$C$871,,MATCH($B140,[2]掉落汇总!$D$1:$M$1)),[2]掉落汇总!$A$2:$A$871,O$1,[2]掉落汇总!$C$2:$C$871,$Q$2)/$Q$3)*宝箱投放计算!N140</f>
        <v>9.1281046504927091E-2</v>
      </c>
    </row>
    <row r="141" spans="1:15" x14ac:dyDescent="0.2">
      <c r="A141">
        <f>玩家成长时间线!A141</f>
        <v>140</v>
      </c>
      <c r="B141">
        <f>玩家成长时间线!B141</f>
        <v>8</v>
      </c>
      <c r="C141">
        <f ca="1">SUM($D$2:D141)</f>
        <v>232.58543822628707</v>
      </c>
      <c r="D141">
        <f t="shared" ca="1" si="2"/>
        <v>1.5143139383391329</v>
      </c>
      <c r="E141">
        <f ca="1">(SUMIFS(OFFSET([2]掉落汇总!$C$2:$C$871,,MATCH($B141,[2]掉落汇总!$D$1:$M$1)),[2]掉落汇总!$A$2:$A$871,E$1,[2]掉落汇总!$C$2:$C$871,$Q$1)+SUMIFS(OFFSET([2]掉落汇总!$C$2:$C$871,,MATCH($B141,[2]掉落汇总!$D$1:$M$1)),[2]掉落汇总!$A$2:$A$871,E$1,[2]掉落汇总!$C$2:$C$871,$Q$2)/$Q$3)*宝箱投放计算!D141</f>
        <v>0.43663846153846142</v>
      </c>
      <c r="F141">
        <f ca="1">(SUMIFS(OFFSET([2]掉落汇总!$C$2:$C$871,,MATCH($B141,[2]掉落汇总!$D$1:$M$1)),[2]掉落汇总!$A$2:$A$871,F$1,[2]掉落汇总!$C$2:$C$871,$Q$1)+SUMIFS(OFFSET([2]掉落汇总!$C$2:$C$871,,MATCH($B141,[2]掉落汇总!$D$1:$M$1)),[2]掉落汇总!$A$2:$A$871,F$1,[2]掉落汇总!$C$2:$C$871,$Q$2)/$Q$3)*宝箱投放计算!E141</f>
        <v>0.55765920826161819</v>
      </c>
      <c r="G141">
        <f ca="1">(SUMIFS(OFFSET([2]掉落汇总!$C$2:$C$871,,MATCH($B141,[2]掉落汇总!$D$1:$M$1)),[2]掉落汇总!$A$2:$A$871,G$1,[2]掉落汇总!$C$2:$C$871,$Q$1)+SUMIFS(OFFSET([2]掉落汇总!$C$2:$C$871,,MATCH($B141,[2]掉落汇总!$D$1:$M$1)),[2]掉落汇总!$A$2:$A$871,G$1,[2]掉落汇总!$C$2:$C$871,$Q$2)/$Q$3)*宝箱投放计算!F141</f>
        <v>0</v>
      </c>
      <c r="H141">
        <f ca="1">(SUMIFS(OFFSET([2]掉落汇总!$C$2:$C$871,,MATCH($B141,[2]掉落汇总!$D$1:$M$1)),[2]掉落汇总!$A$2:$A$871,H$1,[2]掉落汇总!$C$2:$C$871,$Q$1)+SUMIFS(OFFSET([2]掉落汇总!$C$2:$C$871,,MATCH($B141,[2]掉落汇总!$D$1:$M$1)),[2]掉落汇总!$A$2:$A$871,H$1,[2]掉落汇总!$C$2:$C$871,$Q$2)/$Q$3)*宝箱投放计算!G141</f>
        <v>0</v>
      </c>
      <c r="I141">
        <f ca="1">(SUMIFS(OFFSET([2]掉落汇总!$C$2:$C$871,,MATCH($B141,[2]掉落汇总!$D$1:$M$1)),[2]掉落汇总!$A$2:$A$871,I$1,[2]掉落汇总!$C$2:$C$871,$Q$1)+SUMIFS(OFFSET([2]掉落汇总!$C$2:$C$871,,MATCH($B141,[2]掉落汇总!$D$1:$M$1)),[2]掉落汇总!$A$2:$A$871,I$1,[2]掉落汇总!$C$2:$C$871,$Q$2)/$Q$3)*宝箱投放计算!H141</f>
        <v>0</v>
      </c>
      <c r="J141">
        <f ca="1">(SUMIFS(OFFSET([2]掉落汇总!$C$2:$C$871,,MATCH($B141,[2]掉落汇总!$D$1:$M$1)),[2]掉落汇总!$A$2:$A$871,J$1,[2]掉落汇总!$C$2:$C$871,$Q$1)+SUMIFS(OFFSET([2]掉落汇总!$C$2:$C$871,,MATCH($B141,[2]掉落汇总!$D$1:$M$1)),[2]掉落汇总!$A$2:$A$871,J$1,[2]掉落汇总!$C$2:$C$871,$Q$2)/$Q$3)*宝箱投放计算!I141</f>
        <v>0</v>
      </c>
      <c r="K141">
        <f ca="1">(SUMIFS(OFFSET([2]掉落汇总!$C$2:$C$871,,MATCH($B141,[2]掉落汇总!$D$1:$M$1)),[2]掉落汇总!$A$2:$A$871,K$1,[2]掉落汇总!$C$2:$C$871,$Q$1)+SUMIFS(OFFSET([2]掉落汇总!$C$2:$C$871,,MATCH($B141,[2]掉落汇总!$D$1:$M$1)),[2]掉落汇总!$A$2:$A$871,K$1,[2]掉落汇总!$C$2:$C$871,$Q$2)/$Q$3)*宝箱投放计算!J141</f>
        <v>0</v>
      </c>
      <c r="L141">
        <f ca="1">(SUMIFS(OFFSET([2]掉落汇总!$C$2:$C$871,,MATCH($B141,[2]掉落汇总!$D$1:$M$1)),[2]掉落汇总!$A$2:$A$871,L$1,[2]掉落汇总!$C$2:$C$871,$Q$1)+SUMIFS(OFFSET([2]掉落汇总!$C$2:$C$871,,MATCH($B141,[2]掉落汇总!$D$1:$M$1)),[2]掉落汇总!$A$2:$A$871,L$1,[2]掉落汇总!$C$2:$C$871,$Q$2)/$Q$3)*宝箱投放计算!K141</f>
        <v>0.18921788368526599</v>
      </c>
      <c r="M141">
        <f ca="1">(SUMIFS(OFFSET([2]掉落汇总!$C$2:$C$871,,MATCH($B141,[2]掉落汇总!$D$1:$M$1)),[2]掉落汇总!$A$2:$A$871,M$1,[2]掉落汇总!$C$2:$C$871,$Q$1)+SUMIFS(OFFSET([2]掉落汇总!$C$2:$C$871,,MATCH($B141,[2]掉落汇总!$D$1:$M$1)),[2]掉落汇总!$A$2:$A$871,M$1,[2]掉落汇总!$C$2:$C$871,$Q$2)/$Q$3)*宝箱投放计算!L141</f>
        <v>0.1952586710265094</v>
      </c>
      <c r="N141">
        <f ca="1">(SUMIFS(OFFSET([2]掉落汇总!$C$2:$C$871,,MATCH($B141,[2]掉落汇总!$D$1:$M$1)),[2]掉落汇总!$A$2:$A$871,N$1,[2]掉落汇总!$C$2:$C$871,$Q$1)+SUMIFS(OFFSET([2]掉落汇总!$C$2:$C$871,,MATCH($B141,[2]掉落汇总!$D$1:$M$1)),[2]掉落汇总!$A$2:$A$871,N$1,[2]掉落汇总!$C$2:$C$871,$Q$2)/$Q$3)*宝箱投放计算!M141</f>
        <v>4.4258667322350648E-2</v>
      </c>
      <c r="O141">
        <f ca="1">(SUMIFS(OFFSET([2]掉落汇总!$C$2:$C$871,,MATCH($B141,[2]掉落汇总!$D$1:$M$1)),[2]掉落汇总!$A$2:$A$871,O$1,[2]掉落汇总!$C$2:$C$871,$Q$1)+SUMIFS(OFFSET([2]掉落汇总!$C$2:$C$871,,MATCH($B141,[2]掉落汇总!$D$1:$M$1)),[2]掉落汇总!$A$2:$A$871,O$1,[2]掉落汇总!$C$2:$C$871,$Q$2)/$Q$3)*宝箱投放计算!N141</f>
        <v>9.1281046504927091E-2</v>
      </c>
    </row>
    <row r="142" spans="1:15" x14ac:dyDescent="0.2">
      <c r="A142">
        <f>玩家成长时间线!A142</f>
        <v>141</v>
      </c>
      <c r="B142">
        <f>玩家成长时间线!B142</f>
        <v>8</v>
      </c>
      <c r="C142">
        <f ca="1">SUM($D$2:D142)</f>
        <v>234.05302139539543</v>
      </c>
      <c r="D142">
        <f t="shared" ca="1" si="2"/>
        <v>1.4675831691083636</v>
      </c>
      <c r="E142">
        <f ca="1">(SUMIFS(OFFSET([2]掉落汇总!$C$2:$C$871,,MATCH($B142,[2]掉落汇总!$D$1:$M$1)),[2]掉落汇总!$A$2:$A$871,E$1,[2]掉落汇总!$C$2:$C$871,$Q$1)+SUMIFS(OFFSET([2]掉落汇总!$C$2:$C$871,,MATCH($B142,[2]掉落汇总!$D$1:$M$1)),[2]掉落汇总!$A$2:$A$871,E$1,[2]掉落汇总!$C$2:$C$871,$Q$2)/$Q$3)*宝箱投放计算!D142</f>
        <v>0.38990769230769218</v>
      </c>
      <c r="F142">
        <f ca="1">(SUMIFS(OFFSET([2]掉落汇总!$C$2:$C$871,,MATCH($B142,[2]掉落汇总!$D$1:$M$1)),[2]掉落汇总!$A$2:$A$871,F$1,[2]掉落汇总!$C$2:$C$871,$Q$1)+SUMIFS(OFFSET([2]掉落汇总!$C$2:$C$871,,MATCH($B142,[2]掉落汇总!$D$1:$M$1)),[2]掉落汇总!$A$2:$A$871,F$1,[2]掉落汇总!$C$2:$C$871,$Q$2)/$Q$3)*宝箱投放计算!E142</f>
        <v>0.55765920826161819</v>
      </c>
      <c r="G142">
        <f ca="1">(SUMIFS(OFFSET([2]掉落汇总!$C$2:$C$871,,MATCH($B142,[2]掉落汇总!$D$1:$M$1)),[2]掉落汇总!$A$2:$A$871,G$1,[2]掉落汇总!$C$2:$C$871,$Q$1)+SUMIFS(OFFSET([2]掉落汇总!$C$2:$C$871,,MATCH($B142,[2]掉落汇总!$D$1:$M$1)),[2]掉落汇总!$A$2:$A$871,G$1,[2]掉落汇总!$C$2:$C$871,$Q$2)/$Q$3)*宝箱投放计算!F142</f>
        <v>0</v>
      </c>
      <c r="H142">
        <f ca="1">(SUMIFS(OFFSET([2]掉落汇总!$C$2:$C$871,,MATCH($B142,[2]掉落汇总!$D$1:$M$1)),[2]掉落汇总!$A$2:$A$871,H$1,[2]掉落汇总!$C$2:$C$871,$Q$1)+SUMIFS(OFFSET([2]掉落汇总!$C$2:$C$871,,MATCH($B142,[2]掉落汇总!$D$1:$M$1)),[2]掉落汇总!$A$2:$A$871,H$1,[2]掉落汇总!$C$2:$C$871,$Q$2)/$Q$3)*宝箱投放计算!G142</f>
        <v>0</v>
      </c>
      <c r="I142">
        <f ca="1">(SUMIFS(OFFSET([2]掉落汇总!$C$2:$C$871,,MATCH($B142,[2]掉落汇总!$D$1:$M$1)),[2]掉落汇总!$A$2:$A$871,I$1,[2]掉落汇总!$C$2:$C$871,$Q$1)+SUMIFS(OFFSET([2]掉落汇总!$C$2:$C$871,,MATCH($B142,[2]掉落汇总!$D$1:$M$1)),[2]掉落汇总!$A$2:$A$871,I$1,[2]掉落汇总!$C$2:$C$871,$Q$2)/$Q$3)*宝箱投放计算!H142</f>
        <v>0</v>
      </c>
      <c r="J142">
        <f ca="1">(SUMIFS(OFFSET([2]掉落汇总!$C$2:$C$871,,MATCH($B142,[2]掉落汇总!$D$1:$M$1)),[2]掉落汇总!$A$2:$A$871,J$1,[2]掉落汇总!$C$2:$C$871,$Q$1)+SUMIFS(OFFSET([2]掉落汇总!$C$2:$C$871,,MATCH($B142,[2]掉落汇总!$D$1:$M$1)),[2]掉落汇总!$A$2:$A$871,J$1,[2]掉落汇总!$C$2:$C$871,$Q$2)/$Q$3)*宝箱投放计算!I142</f>
        <v>0</v>
      </c>
      <c r="K142">
        <f ca="1">(SUMIFS(OFFSET([2]掉落汇总!$C$2:$C$871,,MATCH($B142,[2]掉落汇总!$D$1:$M$1)),[2]掉落汇总!$A$2:$A$871,K$1,[2]掉落汇总!$C$2:$C$871,$Q$1)+SUMIFS(OFFSET([2]掉落汇总!$C$2:$C$871,,MATCH($B142,[2]掉落汇总!$D$1:$M$1)),[2]掉落汇总!$A$2:$A$871,K$1,[2]掉落汇总!$C$2:$C$871,$Q$2)/$Q$3)*宝箱投放计算!J142</f>
        <v>0</v>
      </c>
      <c r="L142">
        <f ca="1">(SUMIFS(OFFSET([2]掉落汇总!$C$2:$C$871,,MATCH($B142,[2]掉落汇总!$D$1:$M$1)),[2]掉落汇总!$A$2:$A$871,L$1,[2]掉落汇总!$C$2:$C$871,$Q$1)+SUMIFS(OFFSET([2]掉落汇总!$C$2:$C$871,,MATCH($B142,[2]掉落汇总!$D$1:$M$1)),[2]掉落汇总!$A$2:$A$871,L$1,[2]掉落汇总!$C$2:$C$871,$Q$2)/$Q$3)*宝箱投放计算!K142</f>
        <v>0.18921788368526599</v>
      </c>
      <c r="M142">
        <f ca="1">(SUMIFS(OFFSET([2]掉落汇总!$C$2:$C$871,,MATCH($B142,[2]掉落汇总!$D$1:$M$1)),[2]掉落汇总!$A$2:$A$871,M$1,[2]掉落汇总!$C$2:$C$871,$Q$1)+SUMIFS(OFFSET([2]掉落汇总!$C$2:$C$871,,MATCH($B142,[2]掉落汇总!$D$1:$M$1)),[2]掉落汇总!$A$2:$A$871,M$1,[2]掉落汇总!$C$2:$C$871,$Q$2)/$Q$3)*宝箱投放计算!L142</f>
        <v>0.1952586710265094</v>
      </c>
      <c r="N142">
        <f ca="1">(SUMIFS(OFFSET([2]掉落汇总!$C$2:$C$871,,MATCH($B142,[2]掉落汇总!$D$1:$M$1)),[2]掉落汇总!$A$2:$A$871,N$1,[2]掉落汇总!$C$2:$C$871,$Q$1)+SUMIFS(OFFSET([2]掉落汇总!$C$2:$C$871,,MATCH($B142,[2]掉落汇总!$D$1:$M$1)),[2]掉落汇总!$A$2:$A$871,N$1,[2]掉落汇总!$C$2:$C$871,$Q$2)/$Q$3)*宝箱投放计算!M142</f>
        <v>4.4258667322350648E-2</v>
      </c>
      <c r="O142">
        <f ca="1">(SUMIFS(OFFSET([2]掉落汇总!$C$2:$C$871,,MATCH($B142,[2]掉落汇总!$D$1:$M$1)),[2]掉落汇总!$A$2:$A$871,O$1,[2]掉落汇总!$C$2:$C$871,$Q$1)+SUMIFS(OFFSET([2]掉落汇总!$C$2:$C$871,,MATCH($B142,[2]掉落汇总!$D$1:$M$1)),[2]掉落汇总!$A$2:$A$871,O$1,[2]掉落汇总!$C$2:$C$871,$Q$2)/$Q$3)*宝箱投放计算!N142</f>
        <v>9.1281046504927091E-2</v>
      </c>
    </row>
    <row r="143" spans="1:15" x14ac:dyDescent="0.2">
      <c r="A143">
        <f>玩家成长时间线!A143</f>
        <v>142</v>
      </c>
      <c r="B143">
        <f>玩家成长时间线!B143</f>
        <v>8</v>
      </c>
      <c r="C143">
        <f ca="1">SUM($D$2:D143)</f>
        <v>235.53098917988842</v>
      </c>
      <c r="D143">
        <f t="shared" ca="1" si="2"/>
        <v>1.4779677844929791</v>
      </c>
      <c r="E143">
        <f ca="1">(SUMIFS(OFFSET([2]掉落汇总!$C$2:$C$871,,MATCH($B143,[2]掉落汇总!$D$1:$M$1)),[2]掉落汇总!$A$2:$A$871,E$1,[2]掉落汇总!$C$2:$C$871,$Q$1)+SUMIFS(OFFSET([2]掉落汇总!$C$2:$C$871,,MATCH($B143,[2]掉落汇总!$D$1:$M$1)),[2]掉落汇总!$A$2:$A$871,E$1,[2]掉落汇总!$C$2:$C$871,$Q$2)/$Q$3)*宝箱投放计算!D143</f>
        <v>0.40029230769230761</v>
      </c>
      <c r="F143">
        <f ca="1">(SUMIFS(OFFSET([2]掉落汇总!$C$2:$C$871,,MATCH($B143,[2]掉落汇总!$D$1:$M$1)),[2]掉落汇总!$A$2:$A$871,F$1,[2]掉落汇总!$C$2:$C$871,$Q$1)+SUMIFS(OFFSET([2]掉落汇总!$C$2:$C$871,,MATCH($B143,[2]掉落汇总!$D$1:$M$1)),[2]掉落汇总!$A$2:$A$871,F$1,[2]掉落汇总!$C$2:$C$871,$Q$2)/$Q$3)*宝箱投放计算!E143</f>
        <v>0.55765920826161819</v>
      </c>
      <c r="G143">
        <f ca="1">(SUMIFS(OFFSET([2]掉落汇总!$C$2:$C$871,,MATCH($B143,[2]掉落汇总!$D$1:$M$1)),[2]掉落汇总!$A$2:$A$871,G$1,[2]掉落汇总!$C$2:$C$871,$Q$1)+SUMIFS(OFFSET([2]掉落汇总!$C$2:$C$871,,MATCH($B143,[2]掉落汇总!$D$1:$M$1)),[2]掉落汇总!$A$2:$A$871,G$1,[2]掉落汇总!$C$2:$C$871,$Q$2)/$Q$3)*宝箱投放计算!F143</f>
        <v>0</v>
      </c>
      <c r="H143">
        <f ca="1">(SUMIFS(OFFSET([2]掉落汇总!$C$2:$C$871,,MATCH($B143,[2]掉落汇总!$D$1:$M$1)),[2]掉落汇总!$A$2:$A$871,H$1,[2]掉落汇总!$C$2:$C$871,$Q$1)+SUMIFS(OFFSET([2]掉落汇总!$C$2:$C$871,,MATCH($B143,[2]掉落汇总!$D$1:$M$1)),[2]掉落汇总!$A$2:$A$871,H$1,[2]掉落汇总!$C$2:$C$871,$Q$2)/$Q$3)*宝箱投放计算!G143</f>
        <v>0</v>
      </c>
      <c r="I143">
        <f ca="1">(SUMIFS(OFFSET([2]掉落汇总!$C$2:$C$871,,MATCH($B143,[2]掉落汇总!$D$1:$M$1)),[2]掉落汇总!$A$2:$A$871,I$1,[2]掉落汇总!$C$2:$C$871,$Q$1)+SUMIFS(OFFSET([2]掉落汇总!$C$2:$C$871,,MATCH($B143,[2]掉落汇总!$D$1:$M$1)),[2]掉落汇总!$A$2:$A$871,I$1,[2]掉落汇总!$C$2:$C$871,$Q$2)/$Q$3)*宝箱投放计算!H143</f>
        <v>0</v>
      </c>
      <c r="J143">
        <f ca="1">(SUMIFS(OFFSET([2]掉落汇总!$C$2:$C$871,,MATCH($B143,[2]掉落汇总!$D$1:$M$1)),[2]掉落汇总!$A$2:$A$871,J$1,[2]掉落汇总!$C$2:$C$871,$Q$1)+SUMIFS(OFFSET([2]掉落汇总!$C$2:$C$871,,MATCH($B143,[2]掉落汇总!$D$1:$M$1)),[2]掉落汇总!$A$2:$A$871,J$1,[2]掉落汇总!$C$2:$C$871,$Q$2)/$Q$3)*宝箱投放计算!I143</f>
        <v>0</v>
      </c>
      <c r="K143">
        <f ca="1">(SUMIFS(OFFSET([2]掉落汇总!$C$2:$C$871,,MATCH($B143,[2]掉落汇总!$D$1:$M$1)),[2]掉落汇总!$A$2:$A$871,K$1,[2]掉落汇总!$C$2:$C$871,$Q$1)+SUMIFS(OFFSET([2]掉落汇总!$C$2:$C$871,,MATCH($B143,[2]掉落汇总!$D$1:$M$1)),[2]掉落汇总!$A$2:$A$871,K$1,[2]掉落汇总!$C$2:$C$871,$Q$2)/$Q$3)*宝箱投放计算!J143</f>
        <v>0</v>
      </c>
      <c r="L143">
        <f ca="1">(SUMIFS(OFFSET([2]掉落汇总!$C$2:$C$871,,MATCH($B143,[2]掉落汇总!$D$1:$M$1)),[2]掉落汇总!$A$2:$A$871,L$1,[2]掉落汇总!$C$2:$C$871,$Q$1)+SUMIFS(OFFSET([2]掉落汇总!$C$2:$C$871,,MATCH($B143,[2]掉落汇总!$D$1:$M$1)),[2]掉落汇总!$A$2:$A$871,L$1,[2]掉落汇总!$C$2:$C$871,$Q$2)/$Q$3)*宝箱投放计算!K143</f>
        <v>0.18921788368526599</v>
      </c>
      <c r="M143">
        <f ca="1">(SUMIFS(OFFSET([2]掉落汇总!$C$2:$C$871,,MATCH($B143,[2]掉落汇总!$D$1:$M$1)),[2]掉落汇总!$A$2:$A$871,M$1,[2]掉落汇总!$C$2:$C$871,$Q$1)+SUMIFS(OFFSET([2]掉落汇总!$C$2:$C$871,,MATCH($B143,[2]掉落汇总!$D$1:$M$1)),[2]掉落汇总!$A$2:$A$871,M$1,[2]掉落汇总!$C$2:$C$871,$Q$2)/$Q$3)*宝箱投放计算!L143</f>
        <v>0.1952586710265094</v>
      </c>
      <c r="N143">
        <f ca="1">(SUMIFS(OFFSET([2]掉落汇总!$C$2:$C$871,,MATCH($B143,[2]掉落汇总!$D$1:$M$1)),[2]掉落汇总!$A$2:$A$871,N$1,[2]掉落汇总!$C$2:$C$871,$Q$1)+SUMIFS(OFFSET([2]掉落汇总!$C$2:$C$871,,MATCH($B143,[2]掉落汇总!$D$1:$M$1)),[2]掉落汇总!$A$2:$A$871,N$1,[2]掉落汇总!$C$2:$C$871,$Q$2)/$Q$3)*宝箱投放计算!M143</f>
        <v>4.4258667322350648E-2</v>
      </c>
      <c r="O143">
        <f ca="1">(SUMIFS(OFFSET([2]掉落汇总!$C$2:$C$871,,MATCH($B143,[2]掉落汇总!$D$1:$M$1)),[2]掉落汇总!$A$2:$A$871,O$1,[2]掉落汇总!$C$2:$C$871,$Q$1)+SUMIFS(OFFSET([2]掉落汇总!$C$2:$C$871,,MATCH($B143,[2]掉落汇总!$D$1:$M$1)),[2]掉落汇总!$A$2:$A$871,O$1,[2]掉落汇总!$C$2:$C$871,$Q$2)/$Q$3)*宝箱投放计算!N143</f>
        <v>9.1281046504927091E-2</v>
      </c>
    </row>
    <row r="144" spans="1:15" x14ac:dyDescent="0.2">
      <c r="A144">
        <f>玩家成长时间线!A144</f>
        <v>143</v>
      </c>
      <c r="B144">
        <f>玩家成长时间线!B144</f>
        <v>9</v>
      </c>
      <c r="C144">
        <f ca="1">SUM($D$2:D144)</f>
        <v>238.87392956246671</v>
      </c>
      <c r="D144">
        <f t="shared" ca="1" si="2"/>
        <v>3.34294038257829</v>
      </c>
      <c r="E144">
        <f ca="1">(SUMIFS(OFFSET([2]掉落汇总!$C$2:$C$871,,MATCH($B144,[2]掉落汇总!$D$1:$M$1)),[2]掉落汇总!$A$2:$A$871,E$1,[2]掉落汇总!$C$2:$C$871,$Q$1)+SUMIFS(OFFSET([2]掉落汇总!$C$2:$C$871,,MATCH($B144,[2]掉落汇总!$D$1:$M$1)),[2]掉落汇总!$A$2:$A$871,E$1,[2]掉落汇总!$C$2:$C$871,$Q$2)/$Q$3)*宝箱投放计算!D144</f>
        <v>0.56510185387131939</v>
      </c>
      <c r="F144">
        <f ca="1">(SUMIFS(OFFSET([2]掉落汇总!$C$2:$C$871,,MATCH($B144,[2]掉落汇总!$D$1:$M$1)),[2]掉落汇总!$A$2:$A$871,F$1,[2]掉落汇总!$C$2:$C$871,$Q$1)+SUMIFS(OFFSET([2]掉落汇总!$C$2:$C$871,,MATCH($B144,[2]掉落汇总!$D$1:$M$1)),[2]掉落汇总!$A$2:$A$871,F$1,[2]掉落汇总!$C$2:$C$871,$Q$2)/$Q$3)*宝箱投放计算!E144</f>
        <v>0.69707401032702276</v>
      </c>
      <c r="G144">
        <f ca="1">(SUMIFS(OFFSET([2]掉落汇总!$C$2:$C$871,,MATCH($B144,[2]掉落汇总!$D$1:$M$1)),[2]掉落汇总!$A$2:$A$871,G$1,[2]掉落汇总!$C$2:$C$871,$Q$1)+SUMIFS(OFFSET([2]掉落汇总!$C$2:$C$871,,MATCH($B144,[2]掉落汇总!$D$1:$M$1)),[2]掉落汇总!$A$2:$A$871,G$1,[2]掉落汇总!$C$2:$C$871,$Q$2)/$Q$3)*宝箱投放计算!F144</f>
        <v>0</v>
      </c>
      <c r="H144">
        <f ca="1">(SUMIFS(OFFSET([2]掉落汇总!$C$2:$C$871,,MATCH($B144,[2]掉落汇总!$D$1:$M$1)),[2]掉落汇总!$A$2:$A$871,H$1,[2]掉落汇总!$C$2:$C$871,$Q$1)+SUMIFS(OFFSET([2]掉落汇总!$C$2:$C$871,,MATCH($B144,[2]掉落汇总!$D$1:$M$1)),[2]掉落汇总!$A$2:$A$871,H$1,[2]掉落汇总!$C$2:$C$871,$Q$2)/$Q$3)*宝箱投放计算!G144</f>
        <v>0</v>
      </c>
      <c r="I144">
        <f ca="1">(SUMIFS(OFFSET([2]掉落汇总!$C$2:$C$871,,MATCH($B144,[2]掉落汇总!$D$1:$M$1)),[2]掉落汇总!$A$2:$A$871,I$1,[2]掉落汇总!$C$2:$C$871,$Q$1)+SUMIFS(OFFSET([2]掉落汇总!$C$2:$C$871,,MATCH($B144,[2]掉落汇总!$D$1:$M$1)),[2]掉落汇总!$A$2:$A$871,I$1,[2]掉落汇总!$C$2:$C$871,$Q$2)/$Q$3)*宝箱投放计算!H144</f>
        <v>0.43663060278207105</v>
      </c>
      <c r="J144">
        <f ca="1">(SUMIFS(OFFSET([2]掉落汇总!$C$2:$C$871,,MATCH($B144,[2]掉落汇总!$D$1:$M$1)),[2]掉落汇总!$A$2:$A$871,J$1,[2]掉落汇总!$C$2:$C$871,$Q$1)+SUMIFS(OFFSET([2]掉落汇总!$C$2:$C$871,,MATCH($B144,[2]掉落汇总!$D$1:$M$1)),[2]掉落汇总!$A$2:$A$871,J$1,[2]掉落汇总!$C$2:$C$871,$Q$2)/$Q$3)*宝箱投放计算!I144</f>
        <v>1.1241176470588234</v>
      </c>
      <c r="K144">
        <f ca="1">(SUMIFS(OFFSET([2]掉落汇总!$C$2:$C$871,,MATCH($B144,[2]掉落汇总!$D$1:$M$1)),[2]掉落汇总!$A$2:$A$871,K$1,[2]掉落汇总!$C$2:$C$871,$Q$1)+SUMIFS(OFFSET([2]掉落汇总!$C$2:$C$871,,MATCH($B144,[2]掉落汇总!$D$1:$M$1)),[2]掉落汇总!$A$2:$A$871,K$1,[2]掉落汇总!$C$2:$C$871,$Q$2)/$Q$3)*宝箱投放计算!J144</f>
        <v>0</v>
      </c>
      <c r="L144">
        <f ca="1">(SUMIFS(OFFSET([2]掉落汇总!$C$2:$C$871,,MATCH($B144,[2]掉落汇总!$D$1:$M$1)),[2]掉落汇总!$A$2:$A$871,L$1,[2]掉落汇总!$C$2:$C$871,$Q$1)+SUMIFS(OFFSET([2]掉落汇总!$C$2:$C$871,,MATCH($B144,[2]掉落汇总!$D$1:$M$1)),[2]掉落汇总!$A$2:$A$871,L$1,[2]掉落汇总!$C$2:$C$871,$Q$2)/$Q$3)*宝箱投放计算!K144</f>
        <v>0.18921788368526599</v>
      </c>
      <c r="M144">
        <f ca="1">(SUMIFS(OFFSET([2]掉落汇总!$C$2:$C$871,,MATCH($B144,[2]掉落汇总!$D$1:$M$1)),[2]掉落汇总!$A$2:$A$871,M$1,[2]掉落汇总!$C$2:$C$871,$Q$1)+SUMIFS(OFFSET([2]掉落汇总!$C$2:$C$871,,MATCH($B144,[2]掉落汇总!$D$1:$M$1)),[2]掉落汇总!$A$2:$A$871,M$1,[2]掉落汇总!$C$2:$C$871,$Q$2)/$Q$3)*宝箱投放计算!L144</f>
        <v>0.1952586710265094</v>
      </c>
      <c r="N144">
        <f ca="1">(SUMIFS(OFFSET([2]掉落汇总!$C$2:$C$871,,MATCH($B144,[2]掉落汇总!$D$1:$M$1)),[2]掉落汇总!$A$2:$A$871,N$1,[2]掉落汇总!$C$2:$C$871,$Q$1)+SUMIFS(OFFSET([2]掉落汇总!$C$2:$C$871,,MATCH($B144,[2]掉落汇总!$D$1:$M$1)),[2]掉落汇总!$A$2:$A$871,N$1,[2]掉落汇总!$C$2:$C$871,$Q$2)/$Q$3)*宝箱投放计算!M144</f>
        <v>4.4258667322350648E-2</v>
      </c>
      <c r="O144">
        <f ca="1">(SUMIFS(OFFSET([2]掉落汇总!$C$2:$C$871,,MATCH($B144,[2]掉落汇总!$D$1:$M$1)),[2]掉落汇总!$A$2:$A$871,O$1,[2]掉落汇总!$C$2:$C$871,$Q$1)+SUMIFS(OFFSET([2]掉落汇总!$C$2:$C$871,,MATCH($B144,[2]掉落汇总!$D$1:$M$1)),[2]掉落汇总!$A$2:$A$871,O$1,[2]掉落汇总!$C$2:$C$871,$Q$2)/$Q$3)*宝箱投放计算!N144</f>
        <v>9.1281046504927091E-2</v>
      </c>
    </row>
    <row r="145" spans="1:15" x14ac:dyDescent="0.2">
      <c r="A145">
        <f>玩家成长时间线!A145</f>
        <v>144</v>
      </c>
      <c r="B145">
        <f>玩家成长时间线!B145</f>
        <v>9</v>
      </c>
      <c r="C145">
        <f ca="1">SUM($D$2:D145)</f>
        <v>240.65860806379735</v>
      </c>
      <c r="D145">
        <f t="shared" ca="1" si="2"/>
        <v>1.7846785013306341</v>
      </c>
      <c r="E145">
        <f ca="1">(SUMIFS(OFFSET([2]掉落汇总!$C$2:$C$871,,MATCH($B145,[2]掉落汇总!$D$1:$M$1)),[2]掉落汇总!$A$2:$A$871,E$1,[2]掉落汇总!$C$2:$C$871,$Q$1)+SUMIFS(OFFSET([2]掉落汇总!$C$2:$C$871,,MATCH($B145,[2]掉落汇总!$D$1:$M$1)),[2]掉落汇总!$A$2:$A$871,E$1,[2]掉落汇总!$C$2:$C$871,$Q$2)/$Q$3)*宝箱投放计算!D145</f>
        <v>0.56758822246455809</v>
      </c>
      <c r="F145">
        <f ca="1">(SUMIFS(OFFSET([2]掉落汇总!$C$2:$C$871,,MATCH($B145,[2]掉落汇总!$D$1:$M$1)),[2]掉落汇总!$A$2:$A$871,F$1,[2]掉落汇总!$C$2:$C$871,$Q$1)+SUMIFS(OFFSET([2]掉落汇总!$C$2:$C$871,,MATCH($B145,[2]掉落汇总!$D$1:$M$1)),[2]掉落汇总!$A$2:$A$871,F$1,[2]掉落汇总!$C$2:$C$871,$Q$2)/$Q$3)*宝箱投放计算!E145</f>
        <v>0.69707401032702276</v>
      </c>
      <c r="G145">
        <f ca="1">(SUMIFS(OFFSET([2]掉落汇总!$C$2:$C$871,,MATCH($B145,[2]掉落汇总!$D$1:$M$1)),[2]掉落汇总!$A$2:$A$871,G$1,[2]掉落汇总!$C$2:$C$871,$Q$1)+SUMIFS(OFFSET([2]掉落汇总!$C$2:$C$871,,MATCH($B145,[2]掉落汇总!$D$1:$M$1)),[2]掉落汇总!$A$2:$A$871,G$1,[2]掉落汇总!$C$2:$C$871,$Q$2)/$Q$3)*宝箱投放计算!F145</f>
        <v>0</v>
      </c>
      <c r="H145">
        <f ca="1">(SUMIFS(OFFSET([2]掉落汇总!$C$2:$C$871,,MATCH($B145,[2]掉落汇总!$D$1:$M$1)),[2]掉落汇总!$A$2:$A$871,H$1,[2]掉落汇总!$C$2:$C$871,$Q$1)+SUMIFS(OFFSET([2]掉落汇总!$C$2:$C$871,,MATCH($B145,[2]掉落汇总!$D$1:$M$1)),[2]掉落汇总!$A$2:$A$871,H$1,[2]掉落汇总!$C$2:$C$871,$Q$2)/$Q$3)*宝箱投放计算!G145</f>
        <v>0</v>
      </c>
      <c r="I145">
        <f ca="1">(SUMIFS(OFFSET([2]掉落汇总!$C$2:$C$871,,MATCH($B145,[2]掉落汇总!$D$1:$M$1)),[2]掉落汇总!$A$2:$A$871,I$1,[2]掉落汇总!$C$2:$C$871,$Q$1)+SUMIFS(OFFSET([2]掉落汇总!$C$2:$C$871,,MATCH($B145,[2]掉落汇总!$D$1:$M$1)),[2]掉落汇总!$A$2:$A$871,I$1,[2]掉落汇总!$C$2:$C$871,$Q$2)/$Q$3)*宝箱投放计算!H145</f>
        <v>0</v>
      </c>
      <c r="J145">
        <f ca="1">(SUMIFS(OFFSET([2]掉落汇总!$C$2:$C$871,,MATCH($B145,[2]掉落汇总!$D$1:$M$1)),[2]掉落汇总!$A$2:$A$871,J$1,[2]掉落汇总!$C$2:$C$871,$Q$1)+SUMIFS(OFFSET([2]掉落汇总!$C$2:$C$871,,MATCH($B145,[2]掉落汇总!$D$1:$M$1)),[2]掉落汇总!$A$2:$A$871,J$1,[2]掉落汇总!$C$2:$C$871,$Q$2)/$Q$3)*宝箱投放计算!I145</f>
        <v>0</v>
      </c>
      <c r="K145">
        <f ca="1">(SUMIFS(OFFSET([2]掉落汇总!$C$2:$C$871,,MATCH($B145,[2]掉落汇总!$D$1:$M$1)),[2]掉落汇总!$A$2:$A$871,K$1,[2]掉落汇总!$C$2:$C$871,$Q$1)+SUMIFS(OFFSET([2]掉落汇总!$C$2:$C$871,,MATCH($B145,[2]掉落汇总!$D$1:$M$1)),[2]掉落汇总!$A$2:$A$871,K$1,[2]掉落汇总!$C$2:$C$871,$Q$2)/$Q$3)*宝箱投放计算!J145</f>
        <v>0</v>
      </c>
      <c r="L145">
        <f ca="1">(SUMIFS(OFFSET([2]掉落汇总!$C$2:$C$871,,MATCH($B145,[2]掉落汇总!$D$1:$M$1)),[2]掉落汇总!$A$2:$A$871,L$1,[2]掉落汇总!$C$2:$C$871,$Q$1)+SUMIFS(OFFSET([2]掉落汇总!$C$2:$C$871,,MATCH($B145,[2]掉落汇总!$D$1:$M$1)),[2]掉落汇总!$A$2:$A$871,L$1,[2]掉落汇总!$C$2:$C$871,$Q$2)/$Q$3)*宝箱投放计算!K145</f>
        <v>0.18921788368526599</v>
      </c>
      <c r="M145">
        <f ca="1">(SUMIFS(OFFSET([2]掉落汇总!$C$2:$C$871,,MATCH($B145,[2]掉落汇总!$D$1:$M$1)),[2]掉落汇总!$A$2:$A$871,M$1,[2]掉落汇总!$C$2:$C$871,$Q$1)+SUMIFS(OFFSET([2]掉落汇总!$C$2:$C$871,,MATCH($B145,[2]掉落汇总!$D$1:$M$1)),[2]掉落汇总!$A$2:$A$871,M$1,[2]掉落汇总!$C$2:$C$871,$Q$2)/$Q$3)*宝箱投放计算!L145</f>
        <v>0.1952586710265094</v>
      </c>
      <c r="N145">
        <f ca="1">(SUMIFS(OFFSET([2]掉落汇总!$C$2:$C$871,,MATCH($B145,[2]掉落汇总!$D$1:$M$1)),[2]掉落汇总!$A$2:$A$871,N$1,[2]掉落汇总!$C$2:$C$871,$Q$1)+SUMIFS(OFFSET([2]掉落汇总!$C$2:$C$871,,MATCH($B145,[2]掉落汇总!$D$1:$M$1)),[2]掉落汇总!$A$2:$A$871,N$1,[2]掉落汇总!$C$2:$C$871,$Q$2)/$Q$3)*宝箱投放计算!M145</f>
        <v>4.4258667322350648E-2</v>
      </c>
      <c r="O145">
        <f ca="1">(SUMIFS(OFFSET([2]掉落汇总!$C$2:$C$871,,MATCH($B145,[2]掉落汇总!$D$1:$M$1)),[2]掉落汇总!$A$2:$A$871,O$1,[2]掉落汇总!$C$2:$C$871,$Q$1)+SUMIFS(OFFSET([2]掉落汇总!$C$2:$C$871,,MATCH($B145,[2]掉落汇总!$D$1:$M$1)),[2]掉落汇总!$A$2:$A$871,O$1,[2]掉落汇总!$C$2:$C$871,$Q$2)/$Q$3)*宝箱投放计算!N145</f>
        <v>9.1281046504927091E-2</v>
      </c>
    </row>
    <row r="146" spans="1:15" x14ac:dyDescent="0.2">
      <c r="A146">
        <f>玩家成长时间线!A146</f>
        <v>145</v>
      </c>
      <c r="B146">
        <f>玩家成长时间线!B146</f>
        <v>9</v>
      </c>
      <c r="C146">
        <f ca="1">SUM($D$2:D146)</f>
        <v>242.47063661965362</v>
      </c>
      <c r="D146">
        <f t="shared" ca="1" si="2"/>
        <v>1.8120285558562612</v>
      </c>
      <c r="E146">
        <f ca="1">(SUMIFS(OFFSET([2]掉落汇总!$C$2:$C$871,,MATCH($B146,[2]掉落汇总!$D$1:$M$1)),[2]掉落汇总!$A$2:$A$871,E$1,[2]掉落汇总!$C$2:$C$871,$Q$1)+SUMIFS(OFFSET([2]掉落汇总!$C$2:$C$871,,MATCH($B146,[2]掉落汇总!$D$1:$M$1)),[2]掉落汇总!$A$2:$A$871,E$1,[2]掉落汇总!$C$2:$C$871,$Q$2)/$Q$3)*宝箱投放计算!D146</f>
        <v>0.59493827699018509</v>
      </c>
      <c r="F146">
        <f ca="1">(SUMIFS(OFFSET([2]掉落汇总!$C$2:$C$871,,MATCH($B146,[2]掉落汇总!$D$1:$M$1)),[2]掉落汇总!$A$2:$A$871,F$1,[2]掉落汇总!$C$2:$C$871,$Q$1)+SUMIFS(OFFSET([2]掉落汇总!$C$2:$C$871,,MATCH($B146,[2]掉落汇总!$D$1:$M$1)),[2]掉落汇总!$A$2:$A$871,F$1,[2]掉落汇总!$C$2:$C$871,$Q$2)/$Q$3)*宝箱投放计算!E146</f>
        <v>0.69707401032702276</v>
      </c>
      <c r="G146">
        <f ca="1">(SUMIFS(OFFSET([2]掉落汇总!$C$2:$C$871,,MATCH($B146,[2]掉落汇总!$D$1:$M$1)),[2]掉落汇总!$A$2:$A$871,G$1,[2]掉落汇总!$C$2:$C$871,$Q$1)+SUMIFS(OFFSET([2]掉落汇总!$C$2:$C$871,,MATCH($B146,[2]掉落汇总!$D$1:$M$1)),[2]掉落汇总!$A$2:$A$871,G$1,[2]掉落汇总!$C$2:$C$871,$Q$2)/$Q$3)*宝箱投放计算!F146</f>
        <v>0</v>
      </c>
      <c r="H146">
        <f ca="1">(SUMIFS(OFFSET([2]掉落汇总!$C$2:$C$871,,MATCH($B146,[2]掉落汇总!$D$1:$M$1)),[2]掉落汇总!$A$2:$A$871,H$1,[2]掉落汇总!$C$2:$C$871,$Q$1)+SUMIFS(OFFSET([2]掉落汇总!$C$2:$C$871,,MATCH($B146,[2]掉落汇总!$D$1:$M$1)),[2]掉落汇总!$A$2:$A$871,H$1,[2]掉落汇总!$C$2:$C$871,$Q$2)/$Q$3)*宝箱投放计算!G146</f>
        <v>0</v>
      </c>
      <c r="I146">
        <f ca="1">(SUMIFS(OFFSET([2]掉落汇总!$C$2:$C$871,,MATCH($B146,[2]掉落汇总!$D$1:$M$1)),[2]掉落汇总!$A$2:$A$871,I$1,[2]掉落汇总!$C$2:$C$871,$Q$1)+SUMIFS(OFFSET([2]掉落汇总!$C$2:$C$871,,MATCH($B146,[2]掉落汇总!$D$1:$M$1)),[2]掉落汇总!$A$2:$A$871,I$1,[2]掉落汇总!$C$2:$C$871,$Q$2)/$Q$3)*宝箱投放计算!H146</f>
        <v>0</v>
      </c>
      <c r="J146">
        <f ca="1">(SUMIFS(OFFSET([2]掉落汇总!$C$2:$C$871,,MATCH($B146,[2]掉落汇总!$D$1:$M$1)),[2]掉落汇总!$A$2:$A$871,J$1,[2]掉落汇总!$C$2:$C$871,$Q$1)+SUMIFS(OFFSET([2]掉落汇总!$C$2:$C$871,,MATCH($B146,[2]掉落汇总!$D$1:$M$1)),[2]掉落汇总!$A$2:$A$871,J$1,[2]掉落汇总!$C$2:$C$871,$Q$2)/$Q$3)*宝箱投放计算!I146</f>
        <v>0</v>
      </c>
      <c r="K146">
        <f ca="1">(SUMIFS(OFFSET([2]掉落汇总!$C$2:$C$871,,MATCH($B146,[2]掉落汇总!$D$1:$M$1)),[2]掉落汇总!$A$2:$A$871,K$1,[2]掉落汇总!$C$2:$C$871,$Q$1)+SUMIFS(OFFSET([2]掉落汇总!$C$2:$C$871,,MATCH($B146,[2]掉落汇总!$D$1:$M$1)),[2]掉落汇总!$A$2:$A$871,K$1,[2]掉落汇总!$C$2:$C$871,$Q$2)/$Q$3)*宝箱投放计算!J146</f>
        <v>0</v>
      </c>
      <c r="L146">
        <f ca="1">(SUMIFS(OFFSET([2]掉落汇总!$C$2:$C$871,,MATCH($B146,[2]掉落汇总!$D$1:$M$1)),[2]掉落汇总!$A$2:$A$871,L$1,[2]掉落汇总!$C$2:$C$871,$Q$1)+SUMIFS(OFFSET([2]掉落汇总!$C$2:$C$871,,MATCH($B146,[2]掉落汇总!$D$1:$M$1)),[2]掉落汇总!$A$2:$A$871,L$1,[2]掉落汇总!$C$2:$C$871,$Q$2)/$Q$3)*宝箱投放计算!K146</f>
        <v>0.18921788368526599</v>
      </c>
      <c r="M146">
        <f ca="1">(SUMIFS(OFFSET([2]掉落汇总!$C$2:$C$871,,MATCH($B146,[2]掉落汇总!$D$1:$M$1)),[2]掉落汇总!$A$2:$A$871,M$1,[2]掉落汇总!$C$2:$C$871,$Q$1)+SUMIFS(OFFSET([2]掉落汇总!$C$2:$C$871,,MATCH($B146,[2]掉落汇总!$D$1:$M$1)),[2]掉落汇总!$A$2:$A$871,M$1,[2]掉落汇总!$C$2:$C$871,$Q$2)/$Q$3)*宝箱投放计算!L146</f>
        <v>0.1952586710265094</v>
      </c>
      <c r="N146">
        <f ca="1">(SUMIFS(OFFSET([2]掉落汇总!$C$2:$C$871,,MATCH($B146,[2]掉落汇总!$D$1:$M$1)),[2]掉落汇总!$A$2:$A$871,N$1,[2]掉落汇总!$C$2:$C$871,$Q$1)+SUMIFS(OFFSET([2]掉落汇总!$C$2:$C$871,,MATCH($B146,[2]掉落汇总!$D$1:$M$1)),[2]掉落汇总!$A$2:$A$871,N$1,[2]掉落汇总!$C$2:$C$871,$Q$2)/$Q$3)*宝箱投放计算!M146</f>
        <v>4.4258667322350648E-2</v>
      </c>
      <c r="O146">
        <f ca="1">(SUMIFS(OFFSET([2]掉落汇总!$C$2:$C$871,,MATCH($B146,[2]掉落汇总!$D$1:$M$1)),[2]掉落汇总!$A$2:$A$871,O$1,[2]掉落汇总!$C$2:$C$871,$Q$1)+SUMIFS(OFFSET([2]掉落汇总!$C$2:$C$871,,MATCH($B146,[2]掉落汇总!$D$1:$M$1)),[2]掉落汇总!$A$2:$A$871,O$1,[2]掉落汇总!$C$2:$C$871,$Q$2)/$Q$3)*宝箱投放计算!N146</f>
        <v>9.1281046504927091E-2</v>
      </c>
    </row>
    <row r="147" spans="1:15" x14ac:dyDescent="0.2">
      <c r="A147">
        <f>玩家成长时间线!A147</f>
        <v>146</v>
      </c>
      <c r="B147">
        <f>玩家成长时间线!B147</f>
        <v>10</v>
      </c>
      <c r="C147">
        <f ca="1">SUM($D$2:D147)</f>
        <v>245.3626608884415</v>
      </c>
      <c r="D147">
        <f t="shared" ca="1" si="2"/>
        <v>2.892024268787881</v>
      </c>
      <c r="E147">
        <f ca="1">(SUMIFS(OFFSET([2]掉落汇总!$C$2:$C$871,,MATCH($B147,[2]掉落汇总!$D$1:$M$1)),[2]掉落汇总!$A$2:$A$871,E$1,[2]掉落汇总!$C$2:$C$871,$Q$1)+SUMIFS(OFFSET([2]掉落汇总!$C$2:$C$871,,MATCH($B147,[2]掉落汇总!$D$1:$M$1)),[2]掉落汇总!$A$2:$A$871,E$1,[2]掉落汇总!$C$2:$C$871,$Q$2)/$Q$3)*宝箱投放计算!D147</f>
        <v>0.55722672277748564</v>
      </c>
      <c r="F147">
        <f ca="1">(SUMIFS(OFFSET([2]掉落汇总!$C$2:$C$871,,MATCH($B147,[2]掉落汇总!$D$1:$M$1)),[2]掉落汇总!$A$2:$A$871,F$1,[2]掉落汇总!$C$2:$C$871,$Q$1)+SUMIFS(OFFSET([2]掉落汇总!$C$2:$C$871,,MATCH($B147,[2]掉落汇总!$D$1:$M$1)),[2]掉落汇总!$A$2:$A$871,F$1,[2]掉落汇总!$C$2:$C$871,$Q$2)/$Q$3)*宝箱投放计算!E147</f>
        <v>0.69707401032702276</v>
      </c>
      <c r="G147">
        <f ca="1">(SUMIFS(OFFSET([2]掉落汇总!$C$2:$C$871,,MATCH($B147,[2]掉落汇总!$D$1:$M$1)),[2]掉落汇总!$A$2:$A$871,G$1,[2]掉落汇总!$C$2:$C$871,$Q$1)+SUMIFS(OFFSET([2]掉落汇总!$C$2:$C$871,,MATCH($B147,[2]掉落汇总!$D$1:$M$1)),[2]掉落汇总!$A$2:$A$871,G$1,[2]掉落汇总!$C$2:$C$871,$Q$2)/$Q$3)*宝箱投放计算!F147</f>
        <v>0</v>
      </c>
      <c r="H147">
        <f ca="1">(SUMIFS(OFFSET([2]掉落汇总!$C$2:$C$871,,MATCH($B147,[2]掉落汇总!$D$1:$M$1)),[2]掉落汇总!$A$2:$A$871,H$1,[2]掉落汇总!$C$2:$C$871,$Q$1)+SUMIFS(OFFSET([2]掉落汇总!$C$2:$C$871,,MATCH($B147,[2]掉落汇总!$D$1:$M$1)),[2]掉落汇总!$A$2:$A$871,H$1,[2]掉落汇总!$C$2:$C$871,$Q$2)/$Q$3)*宝箱投放计算!G147</f>
        <v>0</v>
      </c>
      <c r="I147">
        <f ca="1">(SUMIFS(OFFSET([2]掉落汇总!$C$2:$C$871,,MATCH($B147,[2]掉落汇总!$D$1:$M$1)),[2]掉落汇总!$A$2:$A$871,I$1,[2]掉落汇总!$C$2:$C$871,$Q$1)+SUMIFS(OFFSET([2]掉落汇总!$C$2:$C$871,,MATCH($B147,[2]掉落汇总!$D$1:$M$1)),[2]掉落汇总!$A$2:$A$871,I$1,[2]掉落汇总!$C$2:$C$871,$Q$2)/$Q$3)*宝箱投放计算!H147</f>
        <v>0</v>
      </c>
      <c r="J147">
        <f ca="1">(SUMIFS(OFFSET([2]掉落汇总!$C$2:$C$871,,MATCH($B147,[2]掉落汇总!$D$1:$M$1)),[2]掉落汇总!$A$2:$A$871,J$1,[2]掉落汇总!$C$2:$C$871,$Q$1)+SUMIFS(OFFSET([2]掉落汇总!$C$2:$C$871,,MATCH($B147,[2]掉落汇总!$D$1:$M$1)),[2]掉落汇总!$A$2:$A$871,J$1,[2]掉落汇总!$C$2:$C$871,$Q$2)/$Q$3)*宝箱投放计算!I147</f>
        <v>1.1177072671443191</v>
      </c>
      <c r="K147">
        <f ca="1">(SUMIFS(OFFSET([2]掉落汇总!$C$2:$C$871,,MATCH($B147,[2]掉落汇总!$D$1:$M$1)),[2]掉落汇总!$A$2:$A$871,K$1,[2]掉落汇总!$C$2:$C$871,$Q$1)+SUMIFS(OFFSET([2]掉落汇总!$C$2:$C$871,,MATCH($B147,[2]掉落汇总!$D$1:$M$1)),[2]掉落汇总!$A$2:$A$871,K$1,[2]掉落汇总!$C$2:$C$871,$Q$2)/$Q$3)*宝箱投放计算!J147</f>
        <v>0</v>
      </c>
      <c r="L147">
        <f ca="1">(SUMIFS(OFFSET([2]掉落汇总!$C$2:$C$871,,MATCH($B147,[2]掉落汇总!$D$1:$M$1)),[2]掉落汇总!$A$2:$A$871,L$1,[2]掉落汇总!$C$2:$C$871,$Q$1)+SUMIFS(OFFSET([2]掉落汇总!$C$2:$C$871,,MATCH($B147,[2]掉落汇总!$D$1:$M$1)),[2]掉落汇总!$A$2:$A$871,L$1,[2]掉落汇总!$C$2:$C$871,$Q$2)/$Q$3)*宝箱投放计算!K147</f>
        <v>0.18921788368526599</v>
      </c>
      <c r="M147">
        <f ca="1">(SUMIFS(OFFSET([2]掉落汇总!$C$2:$C$871,,MATCH($B147,[2]掉落汇总!$D$1:$M$1)),[2]掉落汇总!$A$2:$A$871,M$1,[2]掉落汇总!$C$2:$C$871,$Q$1)+SUMIFS(OFFSET([2]掉落汇总!$C$2:$C$871,,MATCH($B147,[2]掉落汇总!$D$1:$M$1)),[2]掉落汇总!$A$2:$A$871,M$1,[2]掉落汇总!$C$2:$C$871,$Q$2)/$Q$3)*宝箱投放计算!L147</f>
        <v>0.1952586710265094</v>
      </c>
      <c r="N147">
        <f ca="1">(SUMIFS(OFFSET([2]掉落汇总!$C$2:$C$871,,MATCH($B147,[2]掉落汇总!$D$1:$M$1)),[2]掉落汇总!$A$2:$A$871,N$1,[2]掉落汇总!$C$2:$C$871,$Q$1)+SUMIFS(OFFSET([2]掉落汇总!$C$2:$C$871,,MATCH($B147,[2]掉落汇总!$D$1:$M$1)),[2]掉落汇总!$A$2:$A$871,N$1,[2]掉落汇总!$C$2:$C$871,$Q$2)/$Q$3)*宝箱投放计算!M147</f>
        <v>4.4258667322350648E-2</v>
      </c>
      <c r="O147">
        <f ca="1">(SUMIFS(OFFSET([2]掉落汇总!$C$2:$C$871,,MATCH($B147,[2]掉落汇总!$D$1:$M$1)),[2]掉落汇总!$A$2:$A$871,O$1,[2]掉落汇总!$C$2:$C$871,$Q$1)+SUMIFS(OFFSET([2]掉落汇总!$C$2:$C$871,,MATCH($B147,[2]掉落汇总!$D$1:$M$1)),[2]掉落汇总!$A$2:$A$871,O$1,[2]掉落汇总!$C$2:$C$871,$Q$2)/$Q$3)*宝箱投放计算!N147</f>
        <v>9.1281046504927091E-2</v>
      </c>
    </row>
    <row r="148" spans="1:15" x14ac:dyDescent="0.2">
      <c r="A148">
        <f>玩家成长时间线!A148</f>
        <v>147</v>
      </c>
      <c r="B148">
        <f>玩家成长时间线!B148</f>
        <v>10</v>
      </c>
      <c r="C148">
        <f ca="1">SUM($D$2:D148)</f>
        <v>247.13939766914871</v>
      </c>
      <c r="D148">
        <f t="shared" ca="1" si="2"/>
        <v>1.7767367807072123</v>
      </c>
      <c r="E148">
        <f ca="1">(SUMIFS(OFFSET([2]掉落汇总!$C$2:$C$871,,MATCH($B148,[2]掉落汇总!$D$1:$M$1)),[2]掉落汇总!$A$2:$A$871,E$1,[2]掉落汇总!$C$2:$C$871,$Q$1)+SUMIFS(OFFSET([2]掉落汇总!$C$2:$C$871,,MATCH($B148,[2]掉落汇总!$D$1:$M$1)),[2]掉落汇总!$A$2:$A$871,E$1,[2]掉落汇总!$C$2:$C$871,$Q$2)/$Q$3)*宝箱投放计算!D148</f>
        <v>0.5596465018411364</v>
      </c>
      <c r="F148">
        <f ca="1">(SUMIFS(OFFSET([2]掉落汇总!$C$2:$C$871,,MATCH($B148,[2]掉落汇总!$D$1:$M$1)),[2]掉落汇总!$A$2:$A$871,F$1,[2]掉落汇总!$C$2:$C$871,$Q$1)+SUMIFS(OFFSET([2]掉落汇总!$C$2:$C$871,,MATCH($B148,[2]掉落汇总!$D$1:$M$1)),[2]掉落汇总!$A$2:$A$871,F$1,[2]掉落汇总!$C$2:$C$871,$Q$2)/$Q$3)*宝箱投放计算!E148</f>
        <v>0.69707401032702276</v>
      </c>
      <c r="G148">
        <f ca="1">(SUMIFS(OFFSET([2]掉落汇总!$C$2:$C$871,,MATCH($B148,[2]掉落汇总!$D$1:$M$1)),[2]掉落汇总!$A$2:$A$871,G$1,[2]掉落汇总!$C$2:$C$871,$Q$1)+SUMIFS(OFFSET([2]掉落汇总!$C$2:$C$871,,MATCH($B148,[2]掉落汇总!$D$1:$M$1)),[2]掉落汇总!$A$2:$A$871,G$1,[2]掉落汇总!$C$2:$C$871,$Q$2)/$Q$3)*宝箱投放计算!F148</f>
        <v>0</v>
      </c>
      <c r="H148">
        <f ca="1">(SUMIFS(OFFSET([2]掉落汇总!$C$2:$C$871,,MATCH($B148,[2]掉落汇总!$D$1:$M$1)),[2]掉落汇总!$A$2:$A$871,H$1,[2]掉落汇总!$C$2:$C$871,$Q$1)+SUMIFS(OFFSET([2]掉落汇总!$C$2:$C$871,,MATCH($B148,[2]掉落汇总!$D$1:$M$1)),[2]掉落汇总!$A$2:$A$871,H$1,[2]掉落汇总!$C$2:$C$871,$Q$2)/$Q$3)*宝箱投放计算!G148</f>
        <v>0</v>
      </c>
      <c r="I148">
        <f ca="1">(SUMIFS(OFFSET([2]掉落汇总!$C$2:$C$871,,MATCH($B148,[2]掉落汇总!$D$1:$M$1)),[2]掉落汇总!$A$2:$A$871,I$1,[2]掉落汇总!$C$2:$C$871,$Q$1)+SUMIFS(OFFSET([2]掉落汇总!$C$2:$C$871,,MATCH($B148,[2]掉落汇总!$D$1:$M$1)),[2]掉落汇总!$A$2:$A$871,I$1,[2]掉落汇总!$C$2:$C$871,$Q$2)/$Q$3)*宝箱投放计算!H148</f>
        <v>0</v>
      </c>
      <c r="J148">
        <f ca="1">(SUMIFS(OFFSET([2]掉落汇总!$C$2:$C$871,,MATCH($B148,[2]掉落汇总!$D$1:$M$1)),[2]掉落汇总!$A$2:$A$871,J$1,[2]掉落汇总!$C$2:$C$871,$Q$1)+SUMIFS(OFFSET([2]掉落汇总!$C$2:$C$871,,MATCH($B148,[2]掉落汇总!$D$1:$M$1)),[2]掉落汇总!$A$2:$A$871,J$1,[2]掉落汇总!$C$2:$C$871,$Q$2)/$Q$3)*宝箱投放计算!I148</f>
        <v>0</v>
      </c>
      <c r="K148">
        <f ca="1">(SUMIFS(OFFSET([2]掉落汇总!$C$2:$C$871,,MATCH($B148,[2]掉落汇总!$D$1:$M$1)),[2]掉落汇总!$A$2:$A$871,K$1,[2]掉落汇总!$C$2:$C$871,$Q$1)+SUMIFS(OFFSET([2]掉落汇总!$C$2:$C$871,,MATCH($B148,[2]掉落汇总!$D$1:$M$1)),[2]掉落汇总!$A$2:$A$871,K$1,[2]掉落汇总!$C$2:$C$871,$Q$2)/$Q$3)*宝箱投放计算!J148</f>
        <v>0</v>
      </c>
      <c r="L148">
        <f ca="1">(SUMIFS(OFFSET([2]掉落汇总!$C$2:$C$871,,MATCH($B148,[2]掉落汇总!$D$1:$M$1)),[2]掉落汇总!$A$2:$A$871,L$1,[2]掉落汇总!$C$2:$C$871,$Q$1)+SUMIFS(OFFSET([2]掉落汇总!$C$2:$C$871,,MATCH($B148,[2]掉落汇总!$D$1:$M$1)),[2]掉落汇总!$A$2:$A$871,L$1,[2]掉落汇总!$C$2:$C$871,$Q$2)/$Q$3)*宝箱投放计算!K148</f>
        <v>0.18921788368526599</v>
      </c>
      <c r="M148">
        <f ca="1">(SUMIFS(OFFSET([2]掉落汇总!$C$2:$C$871,,MATCH($B148,[2]掉落汇总!$D$1:$M$1)),[2]掉落汇总!$A$2:$A$871,M$1,[2]掉落汇总!$C$2:$C$871,$Q$1)+SUMIFS(OFFSET([2]掉落汇总!$C$2:$C$871,,MATCH($B148,[2]掉落汇总!$D$1:$M$1)),[2]掉落汇总!$A$2:$A$871,M$1,[2]掉落汇总!$C$2:$C$871,$Q$2)/$Q$3)*宝箱投放计算!L148</f>
        <v>0.1952586710265094</v>
      </c>
      <c r="N148">
        <f ca="1">(SUMIFS(OFFSET([2]掉落汇总!$C$2:$C$871,,MATCH($B148,[2]掉落汇总!$D$1:$M$1)),[2]掉落汇总!$A$2:$A$871,N$1,[2]掉落汇总!$C$2:$C$871,$Q$1)+SUMIFS(OFFSET([2]掉落汇总!$C$2:$C$871,,MATCH($B148,[2]掉落汇总!$D$1:$M$1)),[2]掉落汇总!$A$2:$A$871,N$1,[2]掉落汇总!$C$2:$C$871,$Q$2)/$Q$3)*宝箱投放计算!M148</f>
        <v>4.4258667322350648E-2</v>
      </c>
      <c r="O148">
        <f ca="1">(SUMIFS(OFFSET([2]掉落汇总!$C$2:$C$871,,MATCH($B148,[2]掉落汇总!$D$1:$M$1)),[2]掉落汇总!$A$2:$A$871,O$1,[2]掉落汇总!$C$2:$C$871,$Q$1)+SUMIFS(OFFSET([2]掉落汇总!$C$2:$C$871,,MATCH($B148,[2]掉落汇总!$D$1:$M$1)),[2]掉落汇总!$A$2:$A$871,O$1,[2]掉落汇总!$C$2:$C$871,$Q$2)/$Q$3)*宝箱投放计算!N148</f>
        <v>9.1281046504927091E-2</v>
      </c>
    </row>
    <row r="149" spans="1:15" x14ac:dyDescent="0.2">
      <c r="A149">
        <f>玩家成长时间线!A149</f>
        <v>148</v>
      </c>
      <c r="B149">
        <f>玩家成长时间线!B149</f>
        <v>10</v>
      </c>
      <c r="C149">
        <f ca="1">SUM($D$2:D149)</f>
        <v>248.91855422891956</v>
      </c>
      <c r="D149">
        <f t="shared" ca="1" si="2"/>
        <v>1.779156559770863</v>
      </c>
      <c r="E149">
        <f ca="1">(SUMIFS(OFFSET([2]掉落汇总!$C$2:$C$871,,MATCH($B149,[2]掉落汇总!$D$1:$M$1)),[2]掉落汇总!$A$2:$A$871,E$1,[2]掉落汇总!$C$2:$C$871,$Q$1)+SUMIFS(OFFSET([2]掉落汇总!$C$2:$C$871,,MATCH($B149,[2]掉落汇总!$D$1:$M$1)),[2]掉落汇总!$A$2:$A$871,E$1,[2]掉落汇总!$C$2:$C$871,$Q$2)/$Q$3)*宝箱投放计算!D149</f>
        <v>0.56206628090478705</v>
      </c>
      <c r="F149">
        <f ca="1">(SUMIFS(OFFSET([2]掉落汇总!$C$2:$C$871,,MATCH($B149,[2]掉落汇总!$D$1:$M$1)),[2]掉落汇总!$A$2:$A$871,F$1,[2]掉落汇总!$C$2:$C$871,$Q$1)+SUMIFS(OFFSET([2]掉落汇总!$C$2:$C$871,,MATCH($B149,[2]掉落汇总!$D$1:$M$1)),[2]掉落汇总!$A$2:$A$871,F$1,[2]掉落汇总!$C$2:$C$871,$Q$2)/$Q$3)*宝箱投放计算!E149</f>
        <v>0.69707401032702276</v>
      </c>
      <c r="G149">
        <f ca="1">(SUMIFS(OFFSET([2]掉落汇总!$C$2:$C$871,,MATCH($B149,[2]掉落汇总!$D$1:$M$1)),[2]掉落汇总!$A$2:$A$871,G$1,[2]掉落汇总!$C$2:$C$871,$Q$1)+SUMIFS(OFFSET([2]掉落汇总!$C$2:$C$871,,MATCH($B149,[2]掉落汇总!$D$1:$M$1)),[2]掉落汇总!$A$2:$A$871,G$1,[2]掉落汇总!$C$2:$C$871,$Q$2)/$Q$3)*宝箱投放计算!F149</f>
        <v>0</v>
      </c>
      <c r="H149">
        <f ca="1">(SUMIFS(OFFSET([2]掉落汇总!$C$2:$C$871,,MATCH($B149,[2]掉落汇总!$D$1:$M$1)),[2]掉落汇总!$A$2:$A$871,H$1,[2]掉落汇总!$C$2:$C$871,$Q$1)+SUMIFS(OFFSET([2]掉落汇总!$C$2:$C$871,,MATCH($B149,[2]掉落汇总!$D$1:$M$1)),[2]掉落汇总!$A$2:$A$871,H$1,[2]掉落汇总!$C$2:$C$871,$Q$2)/$Q$3)*宝箱投放计算!G149</f>
        <v>0</v>
      </c>
      <c r="I149">
        <f ca="1">(SUMIFS(OFFSET([2]掉落汇总!$C$2:$C$871,,MATCH($B149,[2]掉落汇总!$D$1:$M$1)),[2]掉落汇总!$A$2:$A$871,I$1,[2]掉落汇总!$C$2:$C$871,$Q$1)+SUMIFS(OFFSET([2]掉落汇总!$C$2:$C$871,,MATCH($B149,[2]掉落汇总!$D$1:$M$1)),[2]掉落汇总!$A$2:$A$871,I$1,[2]掉落汇总!$C$2:$C$871,$Q$2)/$Q$3)*宝箱投放计算!H149</f>
        <v>0</v>
      </c>
      <c r="J149">
        <f ca="1">(SUMIFS(OFFSET([2]掉落汇总!$C$2:$C$871,,MATCH($B149,[2]掉落汇总!$D$1:$M$1)),[2]掉落汇总!$A$2:$A$871,J$1,[2]掉落汇总!$C$2:$C$871,$Q$1)+SUMIFS(OFFSET([2]掉落汇总!$C$2:$C$871,,MATCH($B149,[2]掉落汇总!$D$1:$M$1)),[2]掉落汇总!$A$2:$A$871,J$1,[2]掉落汇总!$C$2:$C$871,$Q$2)/$Q$3)*宝箱投放计算!I149</f>
        <v>0</v>
      </c>
      <c r="K149">
        <f ca="1">(SUMIFS(OFFSET([2]掉落汇总!$C$2:$C$871,,MATCH($B149,[2]掉落汇总!$D$1:$M$1)),[2]掉落汇总!$A$2:$A$871,K$1,[2]掉落汇总!$C$2:$C$871,$Q$1)+SUMIFS(OFFSET([2]掉落汇总!$C$2:$C$871,,MATCH($B149,[2]掉落汇总!$D$1:$M$1)),[2]掉落汇总!$A$2:$A$871,K$1,[2]掉落汇总!$C$2:$C$871,$Q$2)/$Q$3)*宝箱投放计算!J149</f>
        <v>0</v>
      </c>
      <c r="L149">
        <f ca="1">(SUMIFS(OFFSET([2]掉落汇总!$C$2:$C$871,,MATCH($B149,[2]掉落汇总!$D$1:$M$1)),[2]掉落汇总!$A$2:$A$871,L$1,[2]掉落汇总!$C$2:$C$871,$Q$1)+SUMIFS(OFFSET([2]掉落汇总!$C$2:$C$871,,MATCH($B149,[2]掉落汇总!$D$1:$M$1)),[2]掉落汇总!$A$2:$A$871,L$1,[2]掉落汇总!$C$2:$C$871,$Q$2)/$Q$3)*宝箱投放计算!K149</f>
        <v>0.18921788368526599</v>
      </c>
      <c r="M149">
        <f ca="1">(SUMIFS(OFFSET([2]掉落汇总!$C$2:$C$871,,MATCH($B149,[2]掉落汇总!$D$1:$M$1)),[2]掉落汇总!$A$2:$A$871,M$1,[2]掉落汇总!$C$2:$C$871,$Q$1)+SUMIFS(OFFSET([2]掉落汇总!$C$2:$C$871,,MATCH($B149,[2]掉落汇总!$D$1:$M$1)),[2]掉落汇总!$A$2:$A$871,M$1,[2]掉落汇总!$C$2:$C$871,$Q$2)/$Q$3)*宝箱投放计算!L149</f>
        <v>0.1952586710265094</v>
      </c>
      <c r="N149">
        <f ca="1">(SUMIFS(OFFSET([2]掉落汇总!$C$2:$C$871,,MATCH($B149,[2]掉落汇总!$D$1:$M$1)),[2]掉落汇总!$A$2:$A$871,N$1,[2]掉落汇总!$C$2:$C$871,$Q$1)+SUMIFS(OFFSET([2]掉落汇总!$C$2:$C$871,,MATCH($B149,[2]掉落汇总!$D$1:$M$1)),[2]掉落汇总!$A$2:$A$871,N$1,[2]掉落汇总!$C$2:$C$871,$Q$2)/$Q$3)*宝箱投放计算!M149</f>
        <v>4.4258667322350648E-2</v>
      </c>
      <c r="O149">
        <f ca="1">(SUMIFS(OFFSET([2]掉落汇总!$C$2:$C$871,,MATCH($B149,[2]掉落汇总!$D$1:$M$1)),[2]掉落汇总!$A$2:$A$871,O$1,[2]掉落汇总!$C$2:$C$871,$Q$1)+SUMIFS(OFFSET([2]掉落汇总!$C$2:$C$871,,MATCH($B149,[2]掉落汇总!$D$1:$M$1)),[2]掉落汇总!$A$2:$A$871,O$1,[2]掉落汇总!$C$2:$C$871,$Q$2)/$Q$3)*宝箱投放计算!N149</f>
        <v>9.1281046504927091E-2</v>
      </c>
    </row>
    <row r="150" spans="1:15" x14ac:dyDescent="0.2">
      <c r="A150">
        <f>玩家成长时间线!A150</f>
        <v>149</v>
      </c>
      <c r="B150">
        <f>玩家成长时间线!B150</f>
        <v>10</v>
      </c>
      <c r="C150">
        <f ca="1">SUM($D$2:D150)</f>
        <v>250.7485261490271</v>
      </c>
      <c r="D150">
        <f t="shared" ca="1" si="2"/>
        <v>1.829971920107528</v>
      </c>
      <c r="E150">
        <f ca="1">(SUMIFS(OFFSET([2]掉落汇总!$C$2:$C$871,,MATCH($B150,[2]掉落汇总!$D$1:$M$1)),[2]掉落汇总!$A$2:$A$871,E$1,[2]掉落汇总!$C$2:$C$871,$Q$1)+SUMIFS(OFFSET([2]掉落汇总!$C$2:$C$871,,MATCH($B150,[2]掉落汇总!$D$1:$M$1)),[2]掉落汇总!$A$2:$A$871,E$1,[2]掉落汇总!$C$2:$C$871,$Q$2)/$Q$3)*宝箱投放计算!D150</f>
        <v>0.61288164124145195</v>
      </c>
      <c r="F150">
        <f ca="1">(SUMIFS(OFFSET([2]掉落汇总!$C$2:$C$871,,MATCH($B150,[2]掉落汇总!$D$1:$M$1)),[2]掉落汇总!$A$2:$A$871,F$1,[2]掉落汇总!$C$2:$C$871,$Q$1)+SUMIFS(OFFSET([2]掉落汇总!$C$2:$C$871,,MATCH($B150,[2]掉落汇总!$D$1:$M$1)),[2]掉落汇总!$A$2:$A$871,F$1,[2]掉落汇总!$C$2:$C$871,$Q$2)/$Q$3)*宝箱投放计算!E150</f>
        <v>0.69707401032702276</v>
      </c>
      <c r="G150">
        <f ca="1">(SUMIFS(OFFSET([2]掉落汇总!$C$2:$C$871,,MATCH($B150,[2]掉落汇总!$D$1:$M$1)),[2]掉落汇总!$A$2:$A$871,G$1,[2]掉落汇总!$C$2:$C$871,$Q$1)+SUMIFS(OFFSET([2]掉落汇总!$C$2:$C$871,,MATCH($B150,[2]掉落汇总!$D$1:$M$1)),[2]掉落汇总!$A$2:$A$871,G$1,[2]掉落汇总!$C$2:$C$871,$Q$2)/$Q$3)*宝箱投放计算!F150</f>
        <v>0</v>
      </c>
      <c r="H150">
        <f ca="1">(SUMIFS(OFFSET([2]掉落汇总!$C$2:$C$871,,MATCH($B150,[2]掉落汇总!$D$1:$M$1)),[2]掉落汇总!$A$2:$A$871,H$1,[2]掉落汇总!$C$2:$C$871,$Q$1)+SUMIFS(OFFSET([2]掉落汇总!$C$2:$C$871,,MATCH($B150,[2]掉落汇总!$D$1:$M$1)),[2]掉落汇总!$A$2:$A$871,H$1,[2]掉落汇总!$C$2:$C$871,$Q$2)/$Q$3)*宝箱投放计算!G150</f>
        <v>0</v>
      </c>
      <c r="I150">
        <f ca="1">(SUMIFS(OFFSET([2]掉落汇总!$C$2:$C$871,,MATCH($B150,[2]掉落汇总!$D$1:$M$1)),[2]掉落汇总!$A$2:$A$871,I$1,[2]掉落汇总!$C$2:$C$871,$Q$1)+SUMIFS(OFFSET([2]掉落汇总!$C$2:$C$871,,MATCH($B150,[2]掉落汇总!$D$1:$M$1)),[2]掉落汇总!$A$2:$A$871,I$1,[2]掉落汇总!$C$2:$C$871,$Q$2)/$Q$3)*宝箱投放计算!H150</f>
        <v>0</v>
      </c>
      <c r="J150">
        <f ca="1">(SUMIFS(OFFSET([2]掉落汇总!$C$2:$C$871,,MATCH($B150,[2]掉落汇总!$D$1:$M$1)),[2]掉落汇总!$A$2:$A$871,J$1,[2]掉落汇总!$C$2:$C$871,$Q$1)+SUMIFS(OFFSET([2]掉落汇总!$C$2:$C$871,,MATCH($B150,[2]掉落汇总!$D$1:$M$1)),[2]掉落汇总!$A$2:$A$871,J$1,[2]掉落汇总!$C$2:$C$871,$Q$2)/$Q$3)*宝箱投放计算!I150</f>
        <v>0</v>
      </c>
      <c r="K150">
        <f ca="1">(SUMIFS(OFFSET([2]掉落汇总!$C$2:$C$871,,MATCH($B150,[2]掉落汇总!$D$1:$M$1)),[2]掉落汇总!$A$2:$A$871,K$1,[2]掉落汇总!$C$2:$C$871,$Q$1)+SUMIFS(OFFSET([2]掉落汇总!$C$2:$C$871,,MATCH($B150,[2]掉落汇总!$D$1:$M$1)),[2]掉落汇总!$A$2:$A$871,K$1,[2]掉落汇总!$C$2:$C$871,$Q$2)/$Q$3)*宝箱投放计算!J150</f>
        <v>0</v>
      </c>
      <c r="L150">
        <f ca="1">(SUMIFS(OFFSET([2]掉落汇总!$C$2:$C$871,,MATCH($B150,[2]掉落汇总!$D$1:$M$1)),[2]掉落汇总!$A$2:$A$871,L$1,[2]掉落汇总!$C$2:$C$871,$Q$1)+SUMIFS(OFFSET([2]掉落汇总!$C$2:$C$871,,MATCH($B150,[2]掉落汇总!$D$1:$M$1)),[2]掉落汇总!$A$2:$A$871,L$1,[2]掉落汇总!$C$2:$C$871,$Q$2)/$Q$3)*宝箱投放计算!K150</f>
        <v>0.18921788368526599</v>
      </c>
      <c r="M150">
        <f ca="1">(SUMIFS(OFFSET([2]掉落汇总!$C$2:$C$871,,MATCH($B150,[2]掉落汇总!$D$1:$M$1)),[2]掉落汇总!$A$2:$A$871,M$1,[2]掉落汇总!$C$2:$C$871,$Q$1)+SUMIFS(OFFSET([2]掉落汇总!$C$2:$C$871,,MATCH($B150,[2]掉落汇总!$D$1:$M$1)),[2]掉落汇总!$A$2:$A$871,M$1,[2]掉落汇总!$C$2:$C$871,$Q$2)/$Q$3)*宝箱投放计算!L150</f>
        <v>0.1952586710265094</v>
      </c>
      <c r="N150">
        <f ca="1">(SUMIFS(OFFSET([2]掉落汇总!$C$2:$C$871,,MATCH($B150,[2]掉落汇总!$D$1:$M$1)),[2]掉落汇总!$A$2:$A$871,N$1,[2]掉落汇总!$C$2:$C$871,$Q$1)+SUMIFS(OFFSET([2]掉落汇总!$C$2:$C$871,,MATCH($B150,[2]掉落汇总!$D$1:$M$1)),[2]掉落汇总!$A$2:$A$871,N$1,[2]掉落汇总!$C$2:$C$871,$Q$2)/$Q$3)*宝箱投放计算!M150</f>
        <v>4.4258667322350648E-2</v>
      </c>
      <c r="O150">
        <f ca="1">(SUMIFS(OFFSET([2]掉落汇总!$C$2:$C$871,,MATCH($B150,[2]掉落汇总!$D$1:$M$1)),[2]掉落汇总!$A$2:$A$871,O$1,[2]掉落汇总!$C$2:$C$871,$Q$1)+SUMIFS(OFFSET([2]掉落汇总!$C$2:$C$871,,MATCH($B150,[2]掉落汇总!$D$1:$M$1)),[2]掉落汇总!$A$2:$A$871,O$1,[2]掉落汇总!$C$2:$C$871,$Q$2)/$Q$3)*宝箱投放计算!N150</f>
        <v>9.1281046504927091E-2</v>
      </c>
    </row>
    <row r="151" spans="1:15" x14ac:dyDescent="0.2">
      <c r="A151">
        <f>玩家成长时间线!A151</f>
        <v>150</v>
      </c>
      <c r="B151">
        <f>玩家成长时间线!B151</f>
        <v>10</v>
      </c>
      <c r="C151">
        <f ca="1">SUM($D$2:D151)</f>
        <v>252.53252226692527</v>
      </c>
      <c r="D151">
        <f t="shared" ca="1" si="2"/>
        <v>1.7839961178981645</v>
      </c>
      <c r="E151">
        <f ca="1">(SUMIFS(OFFSET([2]掉落汇总!$C$2:$C$871,,MATCH($B151,[2]掉落汇总!$D$1:$M$1)),[2]掉落汇总!$A$2:$A$871,E$1,[2]掉落汇总!$C$2:$C$871,$Q$1)+SUMIFS(OFFSET([2]掉落汇总!$C$2:$C$871,,MATCH($B151,[2]掉落汇总!$D$1:$M$1)),[2]掉落汇总!$A$2:$A$871,E$1,[2]掉落汇总!$C$2:$C$871,$Q$2)/$Q$3)*宝箱投放计算!D151</f>
        <v>0.56690583903208847</v>
      </c>
      <c r="F151">
        <f ca="1">(SUMIFS(OFFSET([2]掉落汇总!$C$2:$C$871,,MATCH($B151,[2]掉落汇总!$D$1:$M$1)),[2]掉落汇总!$A$2:$A$871,F$1,[2]掉落汇总!$C$2:$C$871,$Q$1)+SUMIFS(OFFSET([2]掉落汇总!$C$2:$C$871,,MATCH($B151,[2]掉落汇总!$D$1:$M$1)),[2]掉落汇总!$A$2:$A$871,F$1,[2]掉落汇总!$C$2:$C$871,$Q$2)/$Q$3)*宝箱投放计算!E151</f>
        <v>0.69707401032702276</v>
      </c>
      <c r="G151">
        <f ca="1">(SUMIFS(OFFSET([2]掉落汇总!$C$2:$C$871,,MATCH($B151,[2]掉落汇总!$D$1:$M$1)),[2]掉落汇总!$A$2:$A$871,G$1,[2]掉落汇总!$C$2:$C$871,$Q$1)+SUMIFS(OFFSET([2]掉落汇总!$C$2:$C$871,,MATCH($B151,[2]掉落汇总!$D$1:$M$1)),[2]掉落汇总!$A$2:$A$871,G$1,[2]掉落汇总!$C$2:$C$871,$Q$2)/$Q$3)*宝箱投放计算!F151</f>
        <v>0</v>
      </c>
      <c r="H151">
        <f ca="1">(SUMIFS(OFFSET([2]掉落汇总!$C$2:$C$871,,MATCH($B151,[2]掉落汇总!$D$1:$M$1)),[2]掉落汇总!$A$2:$A$871,H$1,[2]掉落汇总!$C$2:$C$871,$Q$1)+SUMIFS(OFFSET([2]掉落汇总!$C$2:$C$871,,MATCH($B151,[2]掉落汇总!$D$1:$M$1)),[2]掉落汇总!$A$2:$A$871,H$1,[2]掉落汇总!$C$2:$C$871,$Q$2)/$Q$3)*宝箱投放计算!G151</f>
        <v>0</v>
      </c>
      <c r="I151">
        <f ca="1">(SUMIFS(OFFSET([2]掉落汇总!$C$2:$C$871,,MATCH($B151,[2]掉落汇总!$D$1:$M$1)),[2]掉落汇总!$A$2:$A$871,I$1,[2]掉落汇总!$C$2:$C$871,$Q$1)+SUMIFS(OFFSET([2]掉落汇总!$C$2:$C$871,,MATCH($B151,[2]掉落汇总!$D$1:$M$1)),[2]掉落汇总!$A$2:$A$871,I$1,[2]掉落汇总!$C$2:$C$871,$Q$2)/$Q$3)*宝箱投放计算!H151</f>
        <v>0</v>
      </c>
      <c r="J151">
        <f ca="1">(SUMIFS(OFFSET([2]掉落汇总!$C$2:$C$871,,MATCH($B151,[2]掉落汇总!$D$1:$M$1)),[2]掉落汇总!$A$2:$A$871,J$1,[2]掉落汇总!$C$2:$C$871,$Q$1)+SUMIFS(OFFSET([2]掉落汇总!$C$2:$C$871,,MATCH($B151,[2]掉落汇总!$D$1:$M$1)),[2]掉落汇总!$A$2:$A$871,J$1,[2]掉落汇总!$C$2:$C$871,$Q$2)/$Q$3)*宝箱投放计算!I151</f>
        <v>0</v>
      </c>
      <c r="K151">
        <f ca="1">(SUMIFS(OFFSET([2]掉落汇总!$C$2:$C$871,,MATCH($B151,[2]掉落汇总!$D$1:$M$1)),[2]掉落汇总!$A$2:$A$871,K$1,[2]掉落汇总!$C$2:$C$871,$Q$1)+SUMIFS(OFFSET([2]掉落汇总!$C$2:$C$871,,MATCH($B151,[2]掉落汇总!$D$1:$M$1)),[2]掉落汇总!$A$2:$A$871,K$1,[2]掉落汇总!$C$2:$C$871,$Q$2)/$Q$3)*宝箱投放计算!J151</f>
        <v>0</v>
      </c>
      <c r="L151">
        <f ca="1">(SUMIFS(OFFSET([2]掉落汇总!$C$2:$C$871,,MATCH($B151,[2]掉落汇总!$D$1:$M$1)),[2]掉落汇总!$A$2:$A$871,L$1,[2]掉落汇总!$C$2:$C$871,$Q$1)+SUMIFS(OFFSET([2]掉落汇总!$C$2:$C$871,,MATCH($B151,[2]掉落汇总!$D$1:$M$1)),[2]掉落汇总!$A$2:$A$871,L$1,[2]掉落汇总!$C$2:$C$871,$Q$2)/$Q$3)*宝箱投放计算!K151</f>
        <v>0.18921788368526599</v>
      </c>
      <c r="M151">
        <f ca="1">(SUMIFS(OFFSET([2]掉落汇总!$C$2:$C$871,,MATCH($B151,[2]掉落汇总!$D$1:$M$1)),[2]掉落汇总!$A$2:$A$871,M$1,[2]掉落汇总!$C$2:$C$871,$Q$1)+SUMIFS(OFFSET([2]掉落汇总!$C$2:$C$871,,MATCH($B151,[2]掉落汇总!$D$1:$M$1)),[2]掉落汇总!$A$2:$A$871,M$1,[2]掉落汇总!$C$2:$C$871,$Q$2)/$Q$3)*宝箱投放计算!L151</f>
        <v>0.1952586710265094</v>
      </c>
      <c r="N151">
        <f ca="1">(SUMIFS(OFFSET([2]掉落汇总!$C$2:$C$871,,MATCH($B151,[2]掉落汇总!$D$1:$M$1)),[2]掉落汇总!$A$2:$A$871,N$1,[2]掉落汇总!$C$2:$C$871,$Q$1)+SUMIFS(OFFSET([2]掉落汇总!$C$2:$C$871,,MATCH($B151,[2]掉落汇总!$D$1:$M$1)),[2]掉落汇总!$A$2:$A$871,N$1,[2]掉落汇总!$C$2:$C$871,$Q$2)/$Q$3)*宝箱投放计算!M151</f>
        <v>4.4258667322350648E-2</v>
      </c>
      <c r="O151">
        <f ca="1">(SUMIFS(OFFSET([2]掉落汇总!$C$2:$C$871,,MATCH($B151,[2]掉落汇总!$D$1:$M$1)),[2]掉落汇总!$A$2:$A$871,O$1,[2]掉落汇总!$C$2:$C$871,$Q$1)+SUMIFS(OFFSET([2]掉落汇总!$C$2:$C$871,,MATCH($B151,[2]掉落汇总!$D$1:$M$1)),[2]掉落汇总!$A$2:$A$871,O$1,[2]掉落汇总!$C$2:$C$871,$Q$2)/$Q$3)*宝箱投放计算!N151</f>
        <v>9.1281046504927091E-2</v>
      </c>
    </row>
    <row r="152" spans="1:15" x14ac:dyDescent="0.2">
      <c r="A152">
        <f>玩家成长时间线!A152</f>
        <v>151</v>
      </c>
      <c r="B152">
        <f>玩家成长时间线!B152</f>
        <v>10</v>
      </c>
      <c r="C152">
        <f ca="1">SUM($D$2:D152)</f>
        <v>254.31893816388708</v>
      </c>
      <c r="D152">
        <f t="shared" ca="1" si="2"/>
        <v>1.7864158969618154</v>
      </c>
      <c r="E152">
        <f ca="1">(SUMIFS(OFFSET([2]掉落汇总!$C$2:$C$871,,MATCH($B152,[2]掉落汇总!$D$1:$M$1)),[2]掉落汇总!$A$2:$A$871,E$1,[2]掉落汇总!$C$2:$C$871,$Q$1)+SUMIFS(OFFSET([2]掉落汇总!$C$2:$C$871,,MATCH($B152,[2]掉落汇总!$D$1:$M$1)),[2]掉落汇总!$A$2:$A$871,E$1,[2]掉落汇总!$C$2:$C$871,$Q$2)/$Q$3)*宝箱投放计算!D152</f>
        <v>0.56932561809573923</v>
      </c>
      <c r="F152">
        <f ca="1">(SUMIFS(OFFSET([2]掉落汇总!$C$2:$C$871,,MATCH($B152,[2]掉落汇总!$D$1:$M$1)),[2]掉落汇总!$A$2:$A$871,F$1,[2]掉落汇总!$C$2:$C$871,$Q$1)+SUMIFS(OFFSET([2]掉落汇总!$C$2:$C$871,,MATCH($B152,[2]掉落汇总!$D$1:$M$1)),[2]掉落汇总!$A$2:$A$871,F$1,[2]掉落汇总!$C$2:$C$871,$Q$2)/$Q$3)*宝箱投放计算!E152</f>
        <v>0.69707401032702276</v>
      </c>
      <c r="G152">
        <f ca="1">(SUMIFS(OFFSET([2]掉落汇总!$C$2:$C$871,,MATCH($B152,[2]掉落汇总!$D$1:$M$1)),[2]掉落汇总!$A$2:$A$871,G$1,[2]掉落汇总!$C$2:$C$871,$Q$1)+SUMIFS(OFFSET([2]掉落汇总!$C$2:$C$871,,MATCH($B152,[2]掉落汇总!$D$1:$M$1)),[2]掉落汇总!$A$2:$A$871,G$1,[2]掉落汇总!$C$2:$C$871,$Q$2)/$Q$3)*宝箱投放计算!F152</f>
        <v>0</v>
      </c>
      <c r="H152">
        <f ca="1">(SUMIFS(OFFSET([2]掉落汇总!$C$2:$C$871,,MATCH($B152,[2]掉落汇总!$D$1:$M$1)),[2]掉落汇总!$A$2:$A$871,H$1,[2]掉落汇总!$C$2:$C$871,$Q$1)+SUMIFS(OFFSET([2]掉落汇总!$C$2:$C$871,,MATCH($B152,[2]掉落汇总!$D$1:$M$1)),[2]掉落汇总!$A$2:$A$871,H$1,[2]掉落汇总!$C$2:$C$871,$Q$2)/$Q$3)*宝箱投放计算!G152</f>
        <v>0</v>
      </c>
      <c r="I152">
        <f ca="1">(SUMIFS(OFFSET([2]掉落汇总!$C$2:$C$871,,MATCH($B152,[2]掉落汇总!$D$1:$M$1)),[2]掉落汇总!$A$2:$A$871,I$1,[2]掉落汇总!$C$2:$C$871,$Q$1)+SUMIFS(OFFSET([2]掉落汇总!$C$2:$C$871,,MATCH($B152,[2]掉落汇总!$D$1:$M$1)),[2]掉落汇总!$A$2:$A$871,I$1,[2]掉落汇总!$C$2:$C$871,$Q$2)/$Q$3)*宝箱投放计算!H152</f>
        <v>0</v>
      </c>
      <c r="J152">
        <f ca="1">(SUMIFS(OFFSET([2]掉落汇总!$C$2:$C$871,,MATCH($B152,[2]掉落汇总!$D$1:$M$1)),[2]掉落汇总!$A$2:$A$871,J$1,[2]掉落汇总!$C$2:$C$871,$Q$1)+SUMIFS(OFFSET([2]掉落汇总!$C$2:$C$871,,MATCH($B152,[2]掉落汇总!$D$1:$M$1)),[2]掉落汇总!$A$2:$A$871,J$1,[2]掉落汇总!$C$2:$C$871,$Q$2)/$Q$3)*宝箱投放计算!I152</f>
        <v>0</v>
      </c>
      <c r="K152">
        <f ca="1">(SUMIFS(OFFSET([2]掉落汇总!$C$2:$C$871,,MATCH($B152,[2]掉落汇总!$D$1:$M$1)),[2]掉落汇总!$A$2:$A$871,K$1,[2]掉落汇总!$C$2:$C$871,$Q$1)+SUMIFS(OFFSET([2]掉落汇总!$C$2:$C$871,,MATCH($B152,[2]掉落汇总!$D$1:$M$1)),[2]掉落汇总!$A$2:$A$871,K$1,[2]掉落汇总!$C$2:$C$871,$Q$2)/$Q$3)*宝箱投放计算!J152</f>
        <v>0</v>
      </c>
      <c r="L152">
        <f ca="1">(SUMIFS(OFFSET([2]掉落汇总!$C$2:$C$871,,MATCH($B152,[2]掉落汇总!$D$1:$M$1)),[2]掉落汇总!$A$2:$A$871,L$1,[2]掉落汇总!$C$2:$C$871,$Q$1)+SUMIFS(OFFSET([2]掉落汇总!$C$2:$C$871,,MATCH($B152,[2]掉落汇总!$D$1:$M$1)),[2]掉落汇总!$A$2:$A$871,L$1,[2]掉落汇总!$C$2:$C$871,$Q$2)/$Q$3)*宝箱投放计算!K152</f>
        <v>0.18921788368526599</v>
      </c>
      <c r="M152">
        <f ca="1">(SUMIFS(OFFSET([2]掉落汇总!$C$2:$C$871,,MATCH($B152,[2]掉落汇总!$D$1:$M$1)),[2]掉落汇总!$A$2:$A$871,M$1,[2]掉落汇总!$C$2:$C$871,$Q$1)+SUMIFS(OFFSET([2]掉落汇总!$C$2:$C$871,,MATCH($B152,[2]掉落汇总!$D$1:$M$1)),[2]掉落汇总!$A$2:$A$871,M$1,[2]掉落汇总!$C$2:$C$871,$Q$2)/$Q$3)*宝箱投放计算!L152</f>
        <v>0.1952586710265094</v>
      </c>
      <c r="N152">
        <f ca="1">(SUMIFS(OFFSET([2]掉落汇总!$C$2:$C$871,,MATCH($B152,[2]掉落汇总!$D$1:$M$1)),[2]掉落汇总!$A$2:$A$871,N$1,[2]掉落汇总!$C$2:$C$871,$Q$1)+SUMIFS(OFFSET([2]掉落汇总!$C$2:$C$871,,MATCH($B152,[2]掉落汇总!$D$1:$M$1)),[2]掉落汇总!$A$2:$A$871,N$1,[2]掉落汇总!$C$2:$C$871,$Q$2)/$Q$3)*宝箱投放计算!M152</f>
        <v>4.4258667322350648E-2</v>
      </c>
      <c r="O152">
        <f ca="1">(SUMIFS(OFFSET([2]掉落汇总!$C$2:$C$871,,MATCH($B152,[2]掉落汇总!$D$1:$M$1)),[2]掉落汇总!$A$2:$A$871,O$1,[2]掉落汇总!$C$2:$C$871,$Q$1)+SUMIFS(OFFSET([2]掉落汇总!$C$2:$C$871,,MATCH($B152,[2]掉落汇总!$D$1:$M$1)),[2]掉落汇总!$A$2:$A$871,O$1,[2]掉落汇总!$C$2:$C$871,$Q$2)/$Q$3)*宝箱投放计算!N152</f>
        <v>9.1281046504927091E-2</v>
      </c>
    </row>
    <row r="153" spans="1:15" x14ac:dyDescent="0.2">
      <c r="A153">
        <f>玩家成长时间线!A153</f>
        <v>152</v>
      </c>
      <c r="B153">
        <f>玩家成长时间线!B153</f>
        <v>10</v>
      </c>
      <c r="C153">
        <f ca="1">SUM($D$2:D153)</f>
        <v>256.15616942118555</v>
      </c>
      <c r="D153">
        <f t="shared" ca="1" si="2"/>
        <v>1.8372312572984799</v>
      </c>
      <c r="E153">
        <f ca="1">(SUMIFS(OFFSET([2]掉落汇总!$C$2:$C$871,,MATCH($B153,[2]掉落汇总!$D$1:$M$1)),[2]掉落汇总!$A$2:$A$871,E$1,[2]掉落汇总!$C$2:$C$871,$Q$1)+SUMIFS(OFFSET([2]掉落汇总!$C$2:$C$871,,MATCH($B153,[2]掉落汇总!$D$1:$M$1)),[2]掉落汇总!$A$2:$A$871,E$1,[2]掉落汇总!$C$2:$C$871,$Q$2)/$Q$3)*宝箱投放计算!D153</f>
        <v>0.62014097843240401</v>
      </c>
      <c r="F153">
        <f ca="1">(SUMIFS(OFFSET([2]掉落汇总!$C$2:$C$871,,MATCH($B153,[2]掉落汇总!$D$1:$M$1)),[2]掉落汇总!$A$2:$A$871,F$1,[2]掉落汇总!$C$2:$C$871,$Q$1)+SUMIFS(OFFSET([2]掉落汇总!$C$2:$C$871,,MATCH($B153,[2]掉落汇总!$D$1:$M$1)),[2]掉落汇总!$A$2:$A$871,F$1,[2]掉落汇总!$C$2:$C$871,$Q$2)/$Q$3)*宝箱投放计算!E153</f>
        <v>0.69707401032702276</v>
      </c>
      <c r="G153">
        <f ca="1">(SUMIFS(OFFSET([2]掉落汇总!$C$2:$C$871,,MATCH($B153,[2]掉落汇总!$D$1:$M$1)),[2]掉落汇总!$A$2:$A$871,G$1,[2]掉落汇总!$C$2:$C$871,$Q$1)+SUMIFS(OFFSET([2]掉落汇总!$C$2:$C$871,,MATCH($B153,[2]掉落汇总!$D$1:$M$1)),[2]掉落汇总!$A$2:$A$871,G$1,[2]掉落汇总!$C$2:$C$871,$Q$2)/$Q$3)*宝箱投放计算!F153</f>
        <v>0</v>
      </c>
      <c r="H153">
        <f ca="1">(SUMIFS(OFFSET([2]掉落汇总!$C$2:$C$871,,MATCH($B153,[2]掉落汇总!$D$1:$M$1)),[2]掉落汇总!$A$2:$A$871,H$1,[2]掉落汇总!$C$2:$C$871,$Q$1)+SUMIFS(OFFSET([2]掉落汇总!$C$2:$C$871,,MATCH($B153,[2]掉落汇总!$D$1:$M$1)),[2]掉落汇总!$A$2:$A$871,H$1,[2]掉落汇总!$C$2:$C$871,$Q$2)/$Q$3)*宝箱投放计算!G153</f>
        <v>0</v>
      </c>
      <c r="I153">
        <f ca="1">(SUMIFS(OFFSET([2]掉落汇总!$C$2:$C$871,,MATCH($B153,[2]掉落汇总!$D$1:$M$1)),[2]掉落汇总!$A$2:$A$871,I$1,[2]掉落汇总!$C$2:$C$871,$Q$1)+SUMIFS(OFFSET([2]掉落汇总!$C$2:$C$871,,MATCH($B153,[2]掉落汇总!$D$1:$M$1)),[2]掉落汇总!$A$2:$A$871,I$1,[2]掉落汇总!$C$2:$C$871,$Q$2)/$Q$3)*宝箱投放计算!H153</f>
        <v>0</v>
      </c>
      <c r="J153">
        <f ca="1">(SUMIFS(OFFSET([2]掉落汇总!$C$2:$C$871,,MATCH($B153,[2]掉落汇总!$D$1:$M$1)),[2]掉落汇总!$A$2:$A$871,J$1,[2]掉落汇总!$C$2:$C$871,$Q$1)+SUMIFS(OFFSET([2]掉落汇总!$C$2:$C$871,,MATCH($B153,[2]掉落汇总!$D$1:$M$1)),[2]掉落汇总!$A$2:$A$871,J$1,[2]掉落汇总!$C$2:$C$871,$Q$2)/$Q$3)*宝箱投放计算!I153</f>
        <v>0</v>
      </c>
      <c r="K153">
        <f ca="1">(SUMIFS(OFFSET([2]掉落汇总!$C$2:$C$871,,MATCH($B153,[2]掉落汇总!$D$1:$M$1)),[2]掉落汇总!$A$2:$A$871,K$1,[2]掉落汇总!$C$2:$C$871,$Q$1)+SUMIFS(OFFSET([2]掉落汇总!$C$2:$C$871,,MATCH($B153,[2]掉落汇总!$D$1:$M$1)),[2]掉落汇总!$A$2:$A$871,K$1,[2]掉落汇总!$C$2:$C$871,$Q$2)/$Q$3)*宝箱投放计算!J153</f>
        <v>0</v>
      </c>
      <c r="L153">
        <f ca="1">(SUMIFS(OFFSET([2]掉落汇总!$C$2:$C$871,,MATCH($B153,[2]掉落汇总!$D$1:$M$1)),[2]掉落汇总!$A$2:$A$871,L$1,[2]掉落汇总!$C$2:$C$871,$Q$1)+SUMIFS(OFFSET([2]掉落汇总!$C$2:$C$871,,MATCH($B153,[2]掉落汇总!$D$1:$M$1)),[2]掉落汇总!$A$2:$A$871,L$1,[2]掉落汇总!$C$2:$C$871,$Q$2)/$Q$3)*宝箱投放计算!K153</f>
        <v>0.18921788368526599</v>
      </c>
      <c r="M153">
        <f ca="1">(SUMIFS(OFFSET([2]掉落汇总!$C$2:$C$871,,MATCH($B153,[2]掉落汇总!$D$1:$M$1)),[2]掉落汇总!$A$2:$A$871,M$1,[2]掉落汇总!$C$2:$C$871,$Q$1)+SUMIFS(OFFSET([2]掉落汇总!$C$2:$C$871,,MATCH($B153,[2]掉落汇总!$D$1:$M$1)),[2]掉落汇总!$A$2:$A$871,M$1,[2]掉落汇总!$C$2:$C$871,$Q$2)/$Q$3)*宝箱投放计算!L153</f>
        <v>0.1952586710265094</v>
      </c>
      <c r="N153">
        <f ca="1">(SUMIFS(OFFSET([2]掉落汇总!$C$2:$C$871,,MATCH($B153,[2]掉落汇总!$D$1:$M$1)),[2]掉落汇总!$A$2:$A$871,N$1,[2]掉落汇总!$C$2:$C$871,$Q$1)+SUMIFS(OFFSET([2]掉落汇总!$C$2:$C$871,,MATCH($B153,[2]掉落汇总!$D$1:$M$1)),[2]掉落汇总!$A$2:$A$871,N$1,[2]掉落汇总!$C$2:$C$871,$Q$2)/$Q$3)*宝箱投放计算!M153</f>
        <v>4.4258667322350648E-2</v>
      </c>
      <c r="O153">
        <f ca="1">(SUMIFS(OFFSET([2]掉落汇总!$C$2:$C$871,,MATCH($B153,[2]掉落汇总!$D$1:$M$1)),[2]掉落汇总!$A$2:$A$871,O$1,[2]掉落汇总!$C$2:$C$871,$Q$1)+SUMIFS(OFFSET([2]掉落汇总!$C$2:$C$871,,MATCH($B153,[2]掉落汇总!$D$1:$M$1)),[2]掉落汇总!$A$2:$A$871,O$1,[2]掉落汇总!$C$2:$C$871,$Q$2)/$Q$3)*宝箱投放计算!N153</f>
        <v>9.1281046504927091E-2</v>
      </c>
    </row>
    <row r="154" spans="1:15" x14ac:dyDescent="0.2">
      <c r="A154">
        <f>玩家成长时间线!A154</f>
        <v>153</v>
      </c>
      <c r="B154">
        <f>玩家成长时间线!B154</f>
        <v>10</v>
      </c>
      <c r="C154">
        <f ca="1">SUM($D$2:D154)</f>
        <v>257.94742487627468</v>
      </c>
      <c r="D154">
        <f t="shared" ca="1" si="2"/>
        <v>1.7912554550891167</v>
      </c>
      <c r="E154">
        <f ca="1">(SUMIFS(OFFSET([2]掉落汇总!$C$2:$C$871,,MATCH($B154,[2]掉落汇总!$D$1:$M$1)),[2]掉落汇总!$A$2:$A$871,E$1,[2]掉落汇总!$C$2:$C$871,$Q$1)+SUMIFS(OFFSET([2]掉落汇总!$C$2:$C$871,,MATCH($B154,[2]掉落汇总!$D$1:$M$1)),[2]掉落汇总!$A$2:$A$871,E$1,[2]掉落汇总!$C$2:$C$871,$Q$2)/$Q$3)*宝箱投放计算!D154</f>
        <v>0.57416517622304053</v>
      </c>
      <c r="F154">
        <f ca="1">(SUMIFS(OFFSET([2]掉落汇总!$C$2:$C$871,,MATCH($B154,[2]掉落汇总!$D$1:$M$1)),[2]掉落汇总!$A$2:$A$871,F$1,[2]掉落汇总!$C$2:$C$871,$Q$1)+SUMIFS(OFFSET([2]掉落汇总!$C$2:$C$871,,MATCH($B154,[2]掉落汇总!$D$1:$M$1)),[2]掉落汇总!$A$2:$A$871,F$1,[2]掉落汇总!$C$2:$C$871,$Q$2)/$Q$3)*宝箱投放计算!E154</f>
        <v>0.69707401032702276</v>
      </c>
      <c r="G154">
        <f ca="1">(SUMIFS(OFFSET([2]掉落汇总!$C$2:$C$871,,MATCH($B154,[2]掉落汇总!$D$1:$M$1)),[2]掉落汇总!$A$2:$A$871,G$1,[2]掉落汇总!$C$2:$C$871,$Q$1)+SUMIFS(OFFSET([2]掉落汇总!$C$2:$C$871,,MATCH($B154,[2]掉落汇总!$D$1:$M$1)),[2]掉落汇总!$A$2:$A$871,G$1,[2]掉落汇总!$C$2:$C$871,$Q$2)/$Q$3)*宝箱投放计算!F154</f>
        <v>0</v>
      </c>
      <c r="H154">
        <f ca="1">(SUMIFS(OFFSET([2]掉落汇总!$C$2:$C$871,,MATCH($B154,[2]掉落汇总!$D$1:$M$1)),[2]掉落汇总!$A$2:$A$871,H$1,[2]掉落汇总!$C$2:$C$871,$Q$1)+SUMIFS(OFFSET([2]掉落汇总!$C$2:$C$871,,MATCH($B154,[2]掉落汇总!$D$1:$M$1)),[2]掉落汇总!$A$2:$A$871,H$1,[2]掉落汇总!$C$2:$C$871,$Q$2)/$Q$3)*宝箱投放计算!G154</f>
        <v>0</v>
      </c>
      <c r="I154">
        <f ca="1">(SUMIFS(OFFSET([2]掉落汇总!$C$2:$C$871,,MATCH($B154,[2]掉落汇总!$D$1:$M$1)),[2]掉落汇总!$A$2:$A$871,I$1,[2]掉落汇总!$C$2:$C$871,$Q$1)+SUMIFS(OFFSET([2]掉落汇总!$C$2:$C$871,,MATCH($B154,[2]掉落汇总!$D$1:$M$1)),[2]掉落汇总!$A$2:$A$871,I$1,[2]掉落汇总!$C$2:$C$871,$Q$2)/$Q$3)*宝箱投放计算!H154</f>
        <v>0</v>
      </c>
      <c r="J154">
        <f ca="1">(SUMIFS(OFFSET([2]掉落汇总!$C$2:$C$871,,MATCH($B154,[2]掉落汇总!$D$1:$M$1)),[2]掉落汇总!$A$2:$A$871,J$1,[2]掉落汇总!$C$2:$C$871,$Q$1)+SUMIFS(OFFSET([2]掉落汇总!$C$2:$C$871,,MATCH($B154,[2]掉落汇总!$D$1:$M$1)),[2]掉落汇总!$A$2:$A$871,J$1,[2]掉落汇总!$C$2:$C$871,$Q$2)/$Q$3)*宝箱投放计算!I154</f>
        <v>0</v>
      </c>
      <c r="K154">
        <f ca="1">(SUMIFS(OFFSET([2]掉落汇总!$C$2:$C$871,,MATCH($B154,[2]掉落汇总!$D$1:$M$1)),[2]掉落汇总!$A$2:$A$871,K$1,[2]掉落汇总!$C$2:$C$871,$Q$1)+SUMIFS(OFFSET([2]掉落汇总!$C$2:$C$871,,MATCH($B154,[2]掉落汇总!$D$1:$M$1)),[2]掉落汇总!$A$2:$A$871,K$1,[2]掉落汇总!$C$2:$C$871,$Q$2)/$Q$3)*宝箱投放计算!J154</f>
        <v>0</v>
      </c>
      <c r="L154">
        <f ca="1">(SUMIFS(OFFSET([2]掉落汇总!$C$2:$C$871,,MATCH($B154,[2]掉落汇总!$D$1:$M$1)),[2]掉落汇总!$A$2:$A$871,L$1,[2]掉落汇总!$C$2:$C$871,$Q$1)+SUMIFS(OFFSET([2]掉落汇总!$C$2:$C$871,,MATCH($B154,[2]掉落汇总!$D$1:$M$1)),[2]掉落汇总!$A$2:$A$871,L$1,[2]掉落汇总!$C$2:$C$871,$Q$2)/$Q$3)*宝箱投放计算!K154</f>
        <v>0.18921788368526599</v>
      </c>
      <c r="M154">
        <f ca="1">(SUMIFS(OFFSET([2]掉落汇总!$C$2:$C$871,,MATCH($B154,[2]掉落汇总!$D$1:$M$1)),[2]掉落汇总!$A$2:$A$871,M$1,[2]掉落汇总!$C$2:$C$871,$Q$1)+SUMIFS(OFFSET([2]掉落汇总!$C$2:$C$871,,MATCH($B154,[2]掉落汇总!$D$1:$M$1)),[2]掉落汇总!$A$2:$A$871,M$1,[2]掉落汇总!$C$2:$C$871,$Q$2)/$Q$3)*宝箱投放计算!L154</f>
        <v>0.1952586710265094</v>
      </c>
      <c r="N154">
        <f ca="1">(SUMIFS(OFFSET([2]掉落汇总!$C$2:$C$871,,MATCH($B154,[2]掉落汇总!$D$1:$M$1)),[2]掉落汇总!$A$2:$A$871,N$1,[2]掉落汇总!$C$2:$C$871,$Q$1)+SUMIFS(OFFSET([2]掉落汇总!$C$2:$C$871,,MATCH($B154,[2]掉落汇总!$D$1:$M$1)),[2]掉落汇总!$A$2:$A$871,N$1,[2]掉落汇总!$C$2:$C$871,$Q$2)/$Q$3)*宝箱投放计算!M154</f>
        <v>4.4258667322350648E-2</v>
      </c>
      <c r="O154">
        <f ca="1">(SUMIFS(OFFSET([2]掉落汇总!$C$2:$C$871,,MATCH($B154,[2]掉落汇总!$D$1:$M$1)),[2]掉落汇总!$A$2:$A$871,O$1,[2]掉落汇总!$C$2:$C$871,$Q$1)+SUMIFS(OFFSET([2]掉落汇总!$C$2:$C$871,,MATCH($B154,[2]掉落汇总!$D$1:$M$1)),[2]掉落汇总!$A$2:$A$871,O$1,[2]掉落汇总!$C$2:$C$871,$Q$2)/$Q$3)*宝箱投放计算!N154</f>
        <v>9.1281046504927091E-2</v>
      </c>
    </row>
    <row r="155" spans="1:15" x14ac:dyDescent="0.2">
      <c r="A155">
        <f>玩家成长时间线!A155</f>
        <v>154</v>
      </c>
      <c r="B155">
        <f>玩家成长时间线!B155</f>
        <v>8</v>
      </c>
      <c r="C155">
        <f ca="1">SUM($D$2:D155)</f>
        <v>259.87413864816511</v>
      </c>
      <c r="D155">
        <f t="shared" ca="1" si="2"/>
        <v>1.9267137718904346</v>
      </c>
      <c r="E155">
        <f ca="1">(SUMIFS(OFFSET([2]掉落汇总!$C$2:$C$871,,MATCH($B155,[2]掉落汇总!$D$1:$M$1)),[2]掉落汇总!$A$2:$A$871,E$1,[2]掉落汇总!$C$2:$C$871,$Q$1)+SUMIFS(OFFSET([2]掉落汇总!$C$2:$C$871,,MATCH($B155,[2]掉落汇总!$D$1:$M$1)),[2]掉落汇总!$A$2:$A$871,E$1,[2]掉落汇总!$C$2:$C$871,$Q$2)/$Q$3)*宝箱投放计算!D155</f>
        <v>0.4124076923076922</v>
      </c>
      <c r="F155">
        <f ca="1">(SUMIFS(OFFSET([2]掉落汇总!$C$2:$C$871,,MATCH($B155,[2]掉落汇总!$D$1:$M$1)),[2]掉落汇总!$A$2:$A$871,F$1,[2]掉落汇总!$C$2:$C$871,$Q$1)+SUMIFS(OFFSET([2]掉落汇总!$C$2:$C$871,,MATCH($B155,[2]掉落汇总!$D$1:$M$1)),[2]掉落汇总!$A$2:$A$871,F$1,[2]掉落汇总!$C$2:$C$871,$Q$2)/$Q$3)*宝箱投放计算!E155</f>
        <v>0.55765920826161819</v>
      </c>
      <c r="G155">
        <f ca="1">(SUMIFS(OFFSET([2]掉落汇总!$C$2:$C$871,,MATCH($B155,[2]掉落汇总!$D$1:$M$1)),[2]掉落汇总!$A$2:$A$871,G$1,[2]掉落汇总!$C$2:$C$871,$Q$1)+SUMIFS(OFFSET([2]掉落汇总!$C$2:$C$871,,MATCH($B155,[2]掉落汇总!$D$1:$M$1)),[2]掉落汇总!$A$2:$A$871,G$1,[2]掉落汇总!$C$2:$C$871,$Q$2)/$Q$3)*宝箱投放计算!F155</f>
        <v>0</v>
      </c>
      <c r="H155">
        <f ca="1">(SUMIFS(OFFSET([2]掉落汇总!$C$2:$C$871,,MATCH($B155,[2]掉落汇总!$D$1:$M$1)),[2]掉落汇总!$A$2:$A$871,H$1,[2]掉落汇总!$C$2:$C$871,$Q$1)+SUMIFS(OFFSET([2]掉落汇总!$C$2:$C$871,,MATCH($B155,[2]掉落汇总!$D$1:$M$1)),[2]掉落汇总!$A$2:$A$871,H$1,[2]掉落汇总!$C$2:$C$871,$Q$2)/$Q$3)*宝箱投放计算!G155</f>
        <v>0</v>
      </c>
      <c r="I155">
        <f ca="1">(SUMIFS(OFFSET([2]掉落汇总!$C$2:$C$871,,MATCH($B155,[2]掉落汇总!$D$1:$M$1)),[2]掉落汇总!$A$2:$A$871,I$1,[2]掉落汇总!$C$2:$C$871,$Q$1)+SUMIFS(OFFSET([2]掉落汇总!$C$2:$C$871,,MATCH($B155,[2]掉落汇总!$D$1:$M$1)),[2]掉落汇总!$A$2:$A$871,I$1,[2]掉落汇总!$C$2:$C$871,$Q$2)/$Q$3)*宝箱投放计算!H155</f>
        <v>0.43663060278207105</v>
      </c>
      <c r="J155">
        <f ca="1">(SUMIFS(OFFSET([2]掉落汇总!$C$2:$C$871,,MATCH($B155,[2]掉落汇总!$D$1:$M$1)),[2]掉落汇总!$A$2:$A$871,J$1,[2]掉落汇总!$C$2:$C$871,$Q$1)+SUMIFS(OFFSET([2]掉落汇总!$C$2:$C$871,,MATCH($B155,[2]掉落汇总!$D$1:$M$1)),[2]掉落汇总!$A$2:$A$871,J$1,[2]掉落汇总!$C$2:$C$871,$Q$2)/$Q$3)*宝箱投放计算!I155</f>
        <v>0</v>
      </c>
      <c r="K155">
        <f ca="1">(SUMIFS(OFFSET([2]掉落汇总!$C$2:$C$871,,MATCH($B155,[2]掉落汇总!$D$1:$M$1)),[2]掉落汇总!$A$2:$A$871,K$1,[2]掉落汇总!$C$2:$C$871,$Q$1)+SUMIFS(OFFSET([2]掉落汇总!$C$2:$C$871,,MATCH($B155,[2]掉落汇总!$D$1:$M$1)),[2]掉落汇总!$A$2:$A$871,K$1,[2]掉落汇总!$C$2:$C$871,$Q$2)/$Q$3)*宝箱投放计算!J155</f>
        <v>0</v>
      </c>
      <c r="L155">
        <f ca="1">(SUMIFS(OFFSET([2]掉落汇总!$C$2:$C$871,,MATCH($B155,[2]掉落汇总!$D$1:$M$1)),[2]掉落汇总!$A$2:$A$871,L$1,[2]掉落汇总!$C$2:$C$871,$Q$1)+SUMIFS(OFFSET([2]掉落汇总!$C$2:$C$871,,MATCH($B155,[2]掉落汇总!$D$1:$M$1)),[2]掉落汇总!$A$2:$A$871,L$1,[2]掉落汇总!$C$2:$C$871,$Q$2)/$Q$3)*宝箱投放计算!K155</f>
        <v>0.18921788368526599</v>
      </c>
      <c r="M155">
        <f ca="1">(SUMIFS(OFFSET([2]掉落汇总!$C$2:$C$871,,MATCH($B155,[2]掉落汇总!$D$1:$M$1)),[2]掉落汇总!$A$2:$A$871,M$1,[2]掉落汇总!$C$2:$C$871,$Q$1)+SUMIFS(OFFSET([2]掉落汇总!$C$2:$C$871,,MATCH($B155,[2]掉落汇总!$D$1:$M$1)),[2]掉落汇总!$A$2:$A$871,M$1,[2]掉落汇总!$C$2:$C$871,$Q$2)/$Q$3)*宝箱投放计算!L155</f>
        <v>0.1952586710265094</v>
      </c>
      <c r="N155">
        <f ca="1">(SUMIFS(OFFSET([2]掉落汇总!$C$2:$C$871,,MATCH($B155,[2]掉落汇总!$D$1:$M$1)),[2]掉落汇总!$A$2:$A$871,N$1,[2]掉落汇总!$C$2:$C$871,$Q$1)+SUMIFS(OFFSET([2]掉落汇总!$C$2:$C$871,,MATCH($B155,[2]掉落汇总!$D$1:$M$1)),[2]掉落汇总!$A$2:$A$871,N$1,[2]掉落汇总!$C$2:$C$871,$Q$2)/$Q$3)*宝箱投放计算!M155</f>
        <v>4.4258667322350648E-2</v>
      </c>
      <c r="O155">
        <f ca="1">(SUMIFS(OFFSET([2]掉落汇总!$C$2:$C$871,,MATCH($B155,[2]掉落汇总!$D$1:$M$1)),[2]掉落汇总!$A$2:$A$871,O$1,[2]掉落汇总!$C$2:$C$871,$Q$1)+SUMIFS(OFFSET([2]掉落汇总!$C$2:$C$871,,MATCH($B155,[2]掉落汇总!$D$1:$M$1)),[2]掉落汇总!$A$2:$A$871,O$1,[2]掉落汇总!$C$2:$C$871,$Q$2)/$Q$3)*宝箱投放计算!N155</f>
        <v>9.1281046504927091E-2</v>
      </c>
    </row>
    <row r="156" spans="1:15" x14ac:dyDescent="0.2">
      <c r="A156">
        <f>玩家成长时间线!A156</f>
        <v>155</v>
      </c>
      <c r="B156">
        <f>玩家成长时间线!B156</f>
        <v>8</v>
      </c>
      <c r="C156">
        <f ca="1">SUM($D$2:D156)</f>
        <v>261.36595258650425</v>
      </c>
      <c r="D156">
        <f t="shared" ca="1" si="2"/>
        <v>1.4918139383391327</v>
      </c>
      <c r="E156">
        <f ca="1">(SUMIFS(OFFSET([2]掉落汇总!$C$2:$C$871,,MATCH($B156,[2]掉落汇总!$D$1:$M$1)),[2]掉落汇总!$A$2:$A$871,E$1,[2]掉落汇总!$C$2:$C$871,$Q$1)+SUMIFS(OFFSET([2]掉落汇总!$C$2:$C$871,,MATCH($B156,[2]掉落汇总!$D$1:$M$1)),[2]掉落汇总!$A$2:$A$871,E$1,[2]掉落汇总!$C$2:$C$871,$Q$2)/$Q$3)*宝箱投放计算!D156</f>
        <v>0.41413846153846134</v>
      </c>
      <c r="F156">
        <f ca="1">(SUMIFS(OFFSET([2]掉落汇总!$C$2:$C$871,,MATCH($B156,[2]掉落汇总!$D$1:$M$1)),[2]掉落汇总!$A$2:$A$871,F$1,[2]掉落汇总!$C$2:$C$871,$Q$1)+SUMIFS(OFFSET([2]掉落汇总!$C$2:$C$871,,MATCH($B156,[2]掉落汇总!$D$1:$M$1)),[2]掉落汇总!$A$2:$A$871,F$1,[2]掉落汇总!$C$2:$C$871,$Q$2)/$Q$3)*宝箱投放计算!E156</f>
        <v>0.55765920826161819</v>
      </c>
      <c r="G156">
        <f ca="1">(SUMIFS(OFFSET([2]掉落汇总!$C$2:$C$871,,MATCH($B156,[2]掉落汇总!$D$1:$M$1)),[2]掉落汇总!$A$2:$A$871,G$1,[2]掉落汇总!$C$2:$C$871,$Q$1)+SUMIFS(OFFSET([2]掉落汇总!$C$2:$C$871,,MATCH($B156,[2]掉落汇总!$D$1:$M$1)),[2]掉落汇总!$A$2:$A$871,G$1,[2]掉落汇总!$C$2:$C$871,$Q$2)/$Q$3)*宝箱投放计算!F156</f>
        <v>0</v>
      </c>
      <c r="H156">
        <f ca="1">(SUMIFS(OFFSET([2]掉落汇总!$C$2:$C$871,,MATCH($B156,[2]掉落汇总!$D$1:$M$1)),[2]掉落汇总!$A$2:$A$871,H$1,[2]掉落汇总!$C$2:$C$871,$Q$1)+SUMIFS(OFFSET([2]掉落汇总!$C$2:$C$871,,MATCH($B156,[2]掉落汇总!$D$1:$M$1)),[2]掉落汇总!$A$2:$A$871,H$1,[2]掉落汇总!$C$2:$C$871,$Q$2)/$Q$3)*宝箱投放计算!G156</f>
        <v>0</v>
      </c>
      <c r="I156">
        <f ca="1">(SUMIFS(OFFSET([2]掉落汇总!$C$2:$C$871,,MATCH($B156,[2]掉落汇总!$D$1:$M$1)),[2]掉落汇总!$A$2:$A$871,I$1,[2]掉落汇总!$C$2:$C$871,$Q$1)+SUMIFS(OFFSET([2]掉落汇总!$C$2:$C$871,,MATCH($B156,[2]掉落汇总!$D$1:$M$1)),[2]掉落汇总!$A$2:$A$871,I$1,[2]掉落汇总!$C$2:$C$871,$Q$2)/$Q$3)*宝箱投放计算!H156</f>
        <v>0</v>
      </c>
      <c r="J156">
        <f ca="1">(SUMIFS(OFFSET([2]掉落汇总!$C$2:$C$871,,MATCH($B156,[2]掉落汇总!$D$1:$M$1)),[2]掉落汇总!$A$2:$A$871,J$1,[2]掉落汇总!$C$2:$C$871,$Q$1)+SUMIFS(OFFSET([2]掉落汇总!$C$2:$C$871,,MATCH($B156,[2]掉落汇总!$D$1:$M$1)),[2]掉落汇总!$A$2:$A$871,J$1,[2]掉落汇总!$C$2:$C$871,$Q$2)/$Q$3)*宝箱投放计算!I156</f>
        <v>0</v>
      </c>
      <c r="K156">
        <f ca="1">(SUMIFS(OFFSET([2]掉落汇总!$C$2:$C$871,,MATCH($B156,[2]掉落汇总!$D$1:$M$1)),[2]掉落汇总!$A$2:$A$871,K$1,[2]掉落汇总!$C$2:$C$871,$Q$1)+SUMIFS(OFFSET([2]掉落汇总!$C$2:$C$871,,MATCH($B156,[2]掉落汇总!$D$1:$M$1)),[2]掉落汇总!$A$2:$A$871,K$1,[2]掉落汇总!$C$2:$C$871,$Q$2)/$Q$3)*宝箱投放计算!J156</f>
        <v>0</v>
      </c>
      <c r="L156">
        <f ca="1">(SUMIFS(OFFSET([2]掉落汇总!$C$2:$C$871,,MATCH($B156,[2]掉落汇总!$D$1:$M$1)),[2]掉落汇总!$A$2:$A$871,L$1,[2]掉落汇总!$C$2:$C$871,$Q$1)+SUMIFS(OFFSET([2]掉落汇总!$C$2:$C$871,,MATCH($B156,[2]掉落汇总!$D$1:$M$1)),[2]掉落汇总!$A$2:$A$871,L$1,[2]掉落汇总!$C$2:$C$871,$Q$2)/$Q$3)*宝箱投放计算!K156</f>
        <v>0.18921788368526599</v>
      </c>
      <c r="M156">
        <f ca="1">(SUMIFS(OFFSET([2]掉落汇总!$C$2:$C$871,,MATCH($B156,[2]掉落汇总!$D$1:$M$1)),[2]掉落汇总!$A$2:$A$871,M$1,[2]掉落汇总!$C$2:$C$871,$Q$1)+SUMIFS(OFFSET([2]掉落汇总!$C$2:$C$871,,MATCH($B156,[2]掉落汇总!$D$1:$M$1)),[2]掉落汇总!$A$2:$A$871,M$1,[2]掉落汇总!$C$2:$C$871,$Q$2)/$Q$3)*宝箱投放计算!L156</f>
        <v>0.1952586710265094</v>
      </c>
      <c r="N156">
        <f ca="1">(SUMIFS(OFFSET([2]掉落汇总!$C$2:$C$871,,MATCH($B156,[2]掉落汇总!$D$1:$M$1)),[2]掉落汇总!$A$2:$A$871,N$1,[2]掉落汇总!$C$2:$C$871,$Q$1)+SUMIFS(OFFSET([2]掉落汇总!$C$2:$C$871,,MATCH($B156,[2]掉落汇总!$D$1:$M$1)),[2]掉落汇总!$A$2:$A$871,N$1,[2]掉落汇总!$C$2:$C$871,$Q$2)/$Q$3)*宝箱投放计算!M156</f>
        <v>4.4258667322350648E-2</v>
      </c>
      <c r="O156">
        <f ca="1">(SUMIFS(OFFSET([2]掉落汇总!$C$2:$C$871,,MATCH($B156,[2]掉落汇总!$D$1:$M$1)),[2]掉落汇总!$A$2:$A$871,O$1,[2]掉落汇总!$C$2:$C$871,$Q$1)+SUMIFS(OFFSET([2]掉落汇总!$C$2:$C$871,,MATCH($B156,[2]掉落汇总!$D$1:$M$1)),[2]掉落汇总!$A$2:$A$871,O$1,[2]掉落汇总!$C$2:$C$871,$Q$2)/$Q$3)*宝箱投放计算!N156</f>
        <v>9.1281046504927091E-2</v>
      </c>
    </row>
    <row r="157" spans="1:15" x14ac:dyDescent="0.2">
      <c r="A157">
        <f>玩家成长时间线!A157</f>
        <v>156</v>
      </c>
      <c r="B157">
        <f>玩家成长时间线!B157</f>
        <v>8</v>
      </c>
      <c r="C157">
        <f ca="1">SUM($D$2:D157)</f>
        <v>262.89411267868951</v>
      </c>
      <c r="D157">
        <f t="shared" ca="1" si="2"/>
        <v>1.5281600921852867</v>
      </c>
      <c r="E157">
        <f ca="1">(SUMIFS(OFFSET([2]掉落汇总!$C$2:$C$871,,MATCH($B157,[2]掉落汇总!$D$1:$M$1)),[2]掉落汇总!$A$2:$A$871,E$1,[2]掉落汇总!$C$2:$C$871,$Q$1)+SUMIFS(OFFSET([2]掉落汇总!$C$2:$C$871,,MATCH($B157,[2]掉落汇总!$D$1:$M$1)),[2]掉落汇总!$A$2:$A$871,E$1,[2]掉落汇总!$C$2:$C$871,$Q$2)/$Q$3)*宝箱投放计算!D157</f>
        <v>0.45048461538461521</v>
      </c>
      <c r="F157">
        <f ca="1">(SUMIFS(OFFSET([2]掉落汇总!$C$2:$C$871,,MATCH($B157,[2]掉落汇总!$D$1:$M$1)),[2]掉落汇总!$A$2:$A$871,F$1,[2]掉落汇总!$C$2:$C$871,$Q$1)+SUMIFS(OFFSET([2]掉落汇总!$C$2:$C$871,,MATCH($B157,[2]掉落汇总!$D$1:$M$1)),[2]掉落汇总!$A$2:$A$871,F$1,[2]掉落汇总!$C$2:$C$871,$Q$2)/$Q$3)*宝箱投放计算!E157</f>
        <v>0.55765920826161819</v>
      </c>
      <c r="G157">
        <f ca="1">(SUMIFS(OFFSET([2]掉落汇总!$C$2:$C$871,,MATCH($B157,[2]掉落汇总!$D$1:$M$1)),[2]掉落汇总!$A$2:$A$871,G$1,[2]掉落汇总!$C$2:$C$871,$Q$1)+SUMIFS(OFFSET([2]掉落汇总!$C$2:$C$871,,MATCH($B157,[2]掉落汇总!$D$1:$M$1)),[2]掉落汇总!$A$2:$A$871,G$1,[2]掉落汇总!$C$2:$C$871,$Q$2)/$Q$3)*宝箱投放计算!F157</f>
        <v>0</v>
      </c>
      <c r="H157">
        <f ca="1">(SUMIFS(OFFSET([2]掉落汇总!$C$2:$C$871,,MATCH($B157,[2]掉落汇总!$D$1:$M$1)),[2]掉落汇总!$A$2:$A$871,H$1,[2]掉落汇总!$C$2:$C$871,$Q$1)+SUMIFS(OFFSET([2]掉落汇总!$C$2:$C$871,,MATCH($B157,[2]掉落汇总!$D$1:$M$1)),[2]掉落汇总!$A$2:$A$871,H$1,[2]掉落汇总!$C$2:$C$871,$Q$2)/$Q$3)*宝箱投放计算!G157</f>
        <v>0</v>
      </c>
      <c r="I157">
        <f ca="1">(SUMIFS(OFFSET([2]掉落汇总!$C$2:$C$871,,MATCH($B157,[2]掉落汇总!$D$1:$M$1)),[2]掉落汇总!$A$2:$A$871,I$1,[2]掉落汇总!$C$2:$C$871,$Q$1)+SUMIFS(OFFSET([2]掉落汇总!$C$2:$C$871,,MATCH($B157,[2]掉落汇总!$D$1:$M$1)),[2]掉落汇总!$A$2:$A$871,I$1,[2]掉落汇总!$C$2:$C$871,$Q$2)/$Q$3)*宝箱投放计算!H157</f>
        <v>0</v>
      </c>
      <c r="J157">
        <f ca="1">(SUMIFS(OFFSET([2]掉落汇总!$C$2:$C$871,,MATCH($B157,[2]掉落汇总!$D$1:$M$1)),[2]掉落汇总!$A$2:$A$871,J$1,[2]掉落汇总!$C$2:$C$871,$Q$1)+SUMIFS(OFFSET([2]掉落汇总!$C$2:$C$871,,MATCH($B157,[2]掉落汇总!$D$1:$M$1)),[2]掉落汇总!$A$2:$A$871,J$1,[2]掉落汇总!$C$2:$C$871,$Q$2)/$Q$3)*宝箱投放计算!I157</f>
        <v>0</v>
      </c>
      <c r="K157">
        <f ca="1">(SUMIFS(OFFSET([2]掉落汇总!$C$2:$C$871,,MATCH($B157,[2]掉落汇总!$D$1:$M$1)),[2]掉落汇总!$A$2:$A$871,K$1,[2]掉落汇总!$C$2:$C$871,$Q$1)+SUMIFS(OFFSET([2]掉落汇总!$C$2:$C$871,,MATCH($B157,[2]掉落汇总!$D$1:$M$1)),[2]掉落汇总!$A$2:$A$871,K$1,[2]掉落汇总!$C$2:$C$871,$Q$2)/$Q$3)*宝箱投放计算!J157</f>
        <v>0</v>
      </c>
      <c r="L157">
        <f ca="1">(SUMIFS(OFFSET([2]掉落汇总!$C$2:$C$871,,MATCH($B157,[2]掉落汇总!$D$1:$M$1)),[2]掉落汇总!$A$2:$A$871,L$1,[2]掉落汇总!$C$2:$C$871,$Q$1)+SUMIFS(OFFSET([2]掉落汇总!$C$2:$C$871,,MATCH($B157,[2]掉落汇总!$D$1:$M$1)),[2]掉落汇总!$A$2:$A$871,L$1,[2]掉落汇总!$C$2:$C$871,$Q$2)/$Q$3)*宝箱投放计算!K157</f>
        <v>0.18921788368526599</v>
      </c>
      <c r="M157">
        <f ca="1">(SUMIFS(OFFSET([2]掉落汇总!$C$2:$C$871,,MATCH($B157,[2]掉落汇总!$D$1:$M$1)),[2]掉落汇总!$A$2:$A$871,M$1,[2]掉落汇总!$C$2:$C$871,$Q$1)+SUMIFS(OFFSET([2]掉落汇总!$C$2:$C$871,,MATCH($B157,[2]掉落汇总!$D$1:$M$1)),[2]掉落汇总!$A$2:$A$871,M$1,[2]掉落汇总!$C$2:$C$871,$Q$2)/$Q$3)*宝箱投放计算!L157</f>
        <v>0.1952586710265094</v>
      </c>
      <c r="N157">
        <f ca="1">(SUMIFS(OFFSET([2]掉落汇总!$C$2:$C$871,,MATCH($B157,[2]掉落汇总!$D$1:$M$1)),[2]掉落汇总!$A$2:$A$871,N$1,[2]掉落汇总!$C$2:$C$871,$Q$1)+SUMIFS(OFFSET([2]掉落汇总!$C$2:$C$871,,MATCH($B157,[2]掉落汇总!$D$1:$M$1)),[2]掉落汇总!$A$2:$A$871,N$1,[2]掉落汇总!$C$2:$C$871,$Q$2)/$Q$3)*宝箱投放计算!M157</f>
        <v>4.4258667322350648E-2</v>
      </c>
      <c r="O157">
        <f ca="1">(SUMIFS(OFFSET([2]掉落汇总!$C$2:$C$871,,MATCH($B157,[2]掉落汇总!$D$1:$M$1)),[2]掉落汇总!$A$2:$A$871,O$1,[2]掉落汇总!$C$2:$C$871,$Q$1)+SUMIFS(OFFSET([2]掉落汇总!$C$2:$C$871,,MATCH($B157,[2]掉落汇总!$D$1:$M$1)),[2]掉落汇总!$A$2:$A$871,O$1,[2]掉落汇总!$C$2:$C$871,$Q$2)/$Q$3)*宝箱投放计算!N157</f>
        <v>9.1281046504927091E-2</v>
      </c>
    </row>
    <row r="158" spans="1:15" x14ac:dyDescent="0.2">
      <c r="A158">
        <f>玩家成长时间线!A158</f>
        <v>157</v>
      </c>
      <c r="B158">
        <f>玩家成长时间线!B158</f>
        <v>9</v>
      </c>
      <c r="C158">
        <f ca="1">SUM($D$2:D158)</f>
        <v>266.27186222157314</v>
      </c>
      <c r="D158">
        <f t="shared" ca="1" si="2"/>
        <v>3.3777495428836333</v>
      </c>
      <c r="E158">
        <f ca="1">(SUMIFS(OFFSET([2]掉落汇总!$C$2:$C$871,,MATCH($B158,[2]掉落汇总!$D$1:$M$1)),[2]掉落汇总!$A$2:$A$871,E$1,[2]掉落汇总!$C$2:$C$871,$Q$1)+SUMIFS(OFFSET([2]掉落汇总!$C$2:$C$871,,MATCH($B158,[2]掉落汇总!$D$1:$M$1)),[2]掉落汇总!$A$2:$A$871,E$1,[2]掉落汇总!$C$2:$C$871,$Q$2)/$Q$3)*宝箱投放计算!D158</f>
        <v>0.59991101417666282</v>
      </c>
      <c r="F158">
        <f ca="1">(SUMIFS(OFFSET([2]掉落汇总!$C$2:$C$871,,MATCH($B158,[2]掉落汇总!$D$1:$M$1)),[2]掉落汇总!$A$2:$A$871,F$1,[2]掉落汇总!$C$2:$C$871,$Q$1)+SUMIFS(OFFSET([2]掉落汇总!$C$2:$C$871,,MATCH($B158,[2]掉落汇总!$D$1:$M$1)),[2]掉落汇总!$A$2:$A$871,F$1,[2]掉落汇总!$C$2:$C$871,$Q$2)/$Q$3)*宝箱投放计算!E158</f>
        <v>0.69707401032702276</v>
      </c>
      <c r="G158">
        <f ca="1">(SUMIFS(OFFSET([2]掉落汇总!$C$2:$C$871,,MATCH($B158,[2]掉落汇总!$D$1:$M$1)),[2]掉落汇总!$A$2:$A$871,G$1,[2]掉落汇总!$C$2:$C$871,$Q$1)+SUMIFS(OFFSET([2]掉落汇总!$C$2:$C$871,,MATCH($B158,[2]掉落汇总!$D$1:$M$1)),[2]掉落汇总!$A$2:$A$871,G$1,[2]掉落汇总!$C$2:$C$871,$Q$2)/$Q$3)*宝箱投放计算!F158</f>
        <v>0</v>
      </c>
      <c r="H158">
        <f ca="1">(SUMIFS(OFFSET([2]掉落汇总!$C$2:$C$871,,MATCH($B158,[2]掉落汇总!$D$1:$M$1)),[2]掉落汇总!$A$2:$A$871,H$1,[2]掉落汇总!$C$2:$C$871,$Q$1)+SUMIFS(OFFSET([2]掉落汇总!$C$2:$C$871,,MATCH($B158,[2]掉落汇总!$D$1:$M$1)),[2]掉落汇总!$A$2:$A$871,H$1,[2]掉落汇总!$C$2:$C$871,$Q$2)/$Q$3)*宝箱投放计算!G158</f>
        <v>0</v>
      </c>
      <c r="I158">
        <f ca="1">(SUMIFS(OFFSET([2]掉落汇总!$C$2:$C$871,,MATCH($B158,[2]掉落汇总!$D$1:$M$1)),[2]掉落汇总!$A$2:$A$871,I$1,[2]掉落汇总!$C$2:$C$871,$Q$1)+SUMIFS(OFFSET([2]掉落汇总!$C$2:$C$871,,MATCH($B158,[2]掉落汇总!$D$1:$M$1)),[2]掉落汇总!$A$2:$A$871,I$1,[2]掉落汇总!$C$2:$C$871,$Q$2)/$Q$3)*宝箱投放计算!H158</f>
        <v>0.43663060278207105</v>
      </c>
      <c r="J158">
        <f ca="1">(SUMIFS(OFFSET([2]掉落汇总!$C$2:$C$871,,MATCH($B158,[2]掉落汇总!$D$1:$M$1)),[2]掉落汇总!$A$2:$A$871,J$1,[2]掉落汇总!$C$2:$C$871,$Q$1)+SUMIFS(OFFSET([2]掉落汇总!$C$2:$C$871,,MATCH($B158,[2]掉落汇总!$D$1:$M$1)),[2]掉落汇总!$A$2:$A$871,J$1,[2]掉落汇总!$C$2:$C$871,$Q$2)/$Q$3)*宝箱投放计算!I158</f>
        <v>1.1241176470588234</v>
      </c>
      <c r="K158">
        <f ca="1">(SUMIFS(OFFSET([2]掉落汇总!$C$2:$C$871,,MATCH($B158,[2]掉落汇总!$D$1:$M$1)),[2]掉落汇总!$A$2:$A$871,K$1,[2]掉落汇总!$C$2:$C$871,$Q$1)+SUMIFS(OFFSET([2]掉落汇总!$C$2:$C$871,,MATCH($B158,[2]掉落汇总!$D$1:$M$1)),[2]掉落汇总!$A$2:$A$871,K$1,[2]掉落汇总!$C$2:$C$871,$Q$2)/$Q$3)*宝箱投放计算!J158</f>
        <v>0</v>
      </c>
      <c r="L158">
        <f ca="1">(SUMIFS(OFFSET([2]掉落汇总!$C$2:$C$871,,MATCH($B158,[2]掉落汇总!$D$1:$M$1)),[2]掉落汇总!$A$2:$A$871,L$1,[2]掉落汇总!$C$2:$C$871,$Q$1)+SUMIFS(OFFSET([2]掉落汇总!$C$2:$C$871,,MATCH($B158,[2]掉落汇总!$D$1:$M$1)),[2]掉落汇总!$A$2:$A$871,L$1,[2]掉落汇总!$C$2:$C$871,$Q$2)/$Q$3)*宝箱投放计算!K158</f>
        <v>0.18921788368526599</v>
      </c>
      <c r="M158">
        <f ca="1">(SUMIFS(OFFSET([2]掉落汇总!$C$2:$C$871,,MATCH($B158,[2]掉落汇总!$D$1:$M$1)),[2]掉落汇总!$A$2:$A$871,M$1,[2]掉落汇总!$C$2:$C$871,$Q$1)+SUMIFS(OFFSET([2]掉落汇总!$C$2:$C$871,,MATCH($B158,[2]掉落汇总!$D$1:$M$1)),[2]掉落汇总!$A$2:$A$871,M$1,[2]掉落汇总!$C$2:$C$871,$Q$2)/$Q$3)*宝箱投放计算!L158</f>
        <v>0.1952586710265094</v>
      </c>
      <c r="N158">
        <f ca="1">(SUMIFS(OFFSET([2]掉落汇总!$C$2:$C$871,,MATCH($B158,[2]掉落汇总!$D$1:$M$1)),[2]掉落汇总!$A$2:$A$871,N$1,[2]掉落汇总!$C$2:$C$871,$Q$1)+SUMIFS(OFFSET([2]掉落汇总!$C$2:$C$871,,MATCH($B158,[2]掉落汇总!$D$1:$M$1)),[2]掉落汇总!$A$2:$A$871,N$1,[2]掉落汇总!$C$2:$C$871,$Q$2)/$Q$3)*宝箱投放计算!M158</f>
        <v>4.4258667322350648E-2</v>
      </c>
      <c r="O158">
        <f ca="1">(SUMIFS(OFFSET([2]掉落汇总!$C$2:$C$871,,MATCH($B158,[2]掉落汇总!$D$1:$M$1)),[2]掉落汇总!$A$2:$A$871,O$1,[2]掉落汇总!$C$2:$C$871,$Q$1)+SUMIFS(OFFSET([2]掉落汇总!$C$2:$C$871,,MATCH($B158,[2]掉落汇总!$D$1:$M$1)),[2]掉落汇总!$A$2:$A$871,O$1,[2]掉落汇总!$C$2:$C$871,$Q$2)/$Q$3)*宝箱投放计算!N158</f>
        <v>9.1281046504927091E-2</v>
      </c>
    </row>
    <row r="159" spans="1:15" x14ac:dyDescent="0.2">
      <c r="A159">
        <f>玩家成长时间线!A159</f>
        <v>158</v>
      </c>
      <c r="B159">
        <f>玩家成长时间线!B159</f>
        <v>9</v>
      </c>
      <c r="C159">
        <f ca="1">SUM($D$2:D159)</f>
        <v>268.09134988320915</v>
      </c>
      <c r="D159">
        <f t="shared" ca="1" si="2"/>
        <v>1.8194876616359776</v>
      </c>
      <c r="E159">
        <f ca="1">(SUMIFS(OFFSET([2]掉落汇总!$C$2:$C$871,,MATCH($B159,[2]掉落汇总!$D$1:$M$1)),[2]掉落汇总!$A$2:$A$871,E$1,[2]掉落汇总!$C$2:$C$871,$Q$1)+SUMIFS(OFFSET([2]掉落汇总!$C$2:$C$871,,MATCH($B159,[2]掉落汇总!$D$1:$M$1)),[2]掉落汇总!$A$2:$A$871,E$1,[2]掉落汇总!$C$2:$C$871,$Q$2)/$Q$3)*宝箱投放计算!D159</f>
        <v>0.60239738276990162</v>
      </c>
      <c r="F159">
        <f ca="1">(SUMIFS(OFFSET([2]掉落汇总!$C$2:$C$871,,MATCH($B159,[2]掉落汇总!$D$1:$M$1)),[2]掉落汇总!$A$2:$A$871,F$1,[2]掉落汇总!$C$2:$C$871,$Q$1)+SUMIFS(OFFSET([2]掉落汇总!$C$2:$C$871,,MATCH($B159,[2]掉落汇总!$D$1:$M$1)),[2]掉落汇总!$A$2:$A$871,F$1,[2]掉落汇总!$C$2:$C$871,$Q$2)/$Q$3)*宝箱投放计算!E159</f>
        <v>0.69707401032702276</v>
      </c>
      <c r="G159">
        <f ca="1">(SUMIFS(OFFSET([2]掉落汇总!$C$2:$C$871,,MATCH($B159,[2]掉落汇总!$D$1:$M$1)),[2]掉落汇总!$A$2:$A$871,G$1,[2]掉落汇总!$C$2:$C$871,$Q$1)+SUMIFS(OFFSET([2]掉落汇总!$C$2:$C$871,,MATCH($B159,[2]掉落汇总!$D$1:$M$1)),[2]掉落汇总!$A$2:$A$871,G$1,[2]掉落汇总!$C$2:$C$871,$Q$2)/$Q$3)*宝箱投放计算!F159</f>
        <v>0</v>
      </c>
      <c r="H159">
        <f ca="1">(SUMIFS(OFFSET([2]掉落汇总!$C$2:$C$871,,MATCH($B159,[2]掉落汇总!$D$1:$M$1)),[2]掉落汇总!$A$2:$A$871,H$1,[2]掉落汇总!$C$2:$C$871,$Q$1)+SUMIFS(OFFSET([2]掉落汇总!$C$2:$C$871,,MATCH($B159,[2]掉落汇总!$D$1:$M$1)),[2]掉落汇总!$A$2:$A$871,H$1,[2]掉落汇总!$C$2:$C$871,$Q$2)/$Q$3)*宝箱投放计算!G159</f>
        <v>0</v>
      </c>
      <c r="I159">
        <f ca="1">(SUMIFS(OFFSET([2]掉落汇总!$C$2:$C$871,,MATCH($B159,[2]掉落汇总!$D$1:$M$1)),[2]掉落汇总!$A$2:$A$871,I$1,[2]掉落汇总!$C$2:$C$871,$Q$1)+SUMIFS(OFFSET([2]掉落汇总!$C$2:$C$871,,MATCH($B159,[2]掉落汇总!$D$1:$M$1)),[2]掉落汇总!$A$2:$A$871,I$1,[2]掉落汇总!$C$2:$C$871,$Q$2)/$Q$3)*宝箱投放计算!H159</f>
        <v>0</v>
      </c>
      <c r="J159">
        <f ca="1">(SUMIFS(OFFSET([2]掉落汇总!$C$2:$C$871,,MATCH($B159,[2]掉落汇总!$D$1:$M$1)),[2]掉落汇总!$A$2:$A$871,J$1,[2]掉落汇总!$C$2:$C$871,$Q$1)+SUMIFS(OFFSET([2]掉落汇总!$C$2:$C$871,,MATCH($B159,[2]掉落汇总!$D$1:$M$1)),[2]掉落汇总!$A$2:$A$871,J$1,[2]掉落汇总!$C$2:$C$871,$Q$2)/$Q$3)*宝箱投放计算!I159</f>
        <v>0</v>
      </c>
      <c r="K159">
        <f ca="1">(SUMIFS(OFFSET([2]掉落汇总!$C$2:$C$871,,MATCH($B159,[2]掉落汇总!$D$1:$M$1)),[2]掉落汇总!$A$2:$A$871,K$1,[2]掉落汇总!$C$2:$C$871,$Q$1)+SUMIFS(OFFSET([2]掉落汇总!$C$2:$C$871,,MATCH($B159,[2]掉落汇总!$D$1:$M$1)),[2]掉落汇总!$A$2:$A$871,K$1,[2]掉落汇总!$C$2:$C$871,$Q$2)/$Q$3)*宝箱投放计算!J159</f>
        <v>0</v>
      </c>
      <c r="L159">
        <f ca="1">(SUMIFS(OFFSET([2]掉落汇总!$C$2:$C$871,,MATCH($B159,[2]掉落汇总!$D$1:$M$1)),[2]掉落汇总!$A$2:$A$871,L$1,[2]掉落汇总!$C$2:$C$871,$Q$1)+SUMIFS(OFFSET([2]掉落汇总!$C$2:$C$871,,MATCH($B159,[2]掉落汇总!$D$1:$M$1)),[2]掉落汇总!$A$2:$A$871,L$1,[2]掉落汇总!$C$2:$C$871,$Q$2)/$Q$3)*宝箱投放计算!K159</f>
        <v>0.18921788368526599</v>
      </c>
      <c r="M159">
        <f ca="1">(SUMIFS(OFFSET([2]掉落汇总!$C$2:$C$871,,MATCH($B159,[2]掉落汇总!$D$1:$M$1)),[2]掉落汇总!$A$2:$A$871,M$1,[2]掉落汇总!$C$2:$C$871,$Q$1)+SUMIFS(OFFSET([2]掉落汇总!$C$2:$C$871,,MATCH($B159,[2]掉落汇总!$D$1:$M$1)),[2]掉落汇总!$A$2:$A$871,M$1,[2]掉落汇总!$C$2:$C$871,$Q$2)/$Q$3)*宝箱投放计算!L159</f>
        <v>0.1952586710265094</v>
      </c>
      <c r="N159">
        <f ca="1">(SUMIFS(OFFSET([2]掉落汇总!$C$2:$C$871,,MATCH($B159,[2]掉落汇总!$D$1:$M$1)),[2]掉落汇总!$A$2:$A$871,N$1,[2]掉落汇总!$C$2:$C$871,$Q$1)+SUMIFS(OFFSET([2]掉落汇总!$C$2:$C$871,,MATCH($B159,[2]掉落汇总!$D$1:$M$1)),[2]掉落汇总!$A$2:$A$871,N$1,[2]掉落汇总!$C$2:$C$871,$Q$2)/$Q$3)*宝箱投放计算!M159</f>
        <v>4.4258667322350648E-2</v>
      </c>
      <c r="O159">
        <f ca="1">(SUMIFS(OFFSET([2]掉落汇总!$C$2:$C$871,,MATCH($B159,[2]掉落汇总!$D$1:$M$1)),[2]掉落汇总!$A$2:$A$871,O$1,[2]掉落汇总!$C$2:$C$871,$Q$1)+SUMIFS(OFFSET([2]掉落汇总!$C$2:$C$871,,MATCH($B159,[2]掉落汇总!$D$1:$M$1)),[2]掉落汇总!$A$2:$A$871,O$1,[2]掉落汇总!$C$2:$C$871,$Q$2)/$Q$3)*宝箱投放计算!N159</f>
        <v>9.1281046504927091E-2</v>
      </c>
    </row>
    <row r="160" spans="1:15" x14ac:dyDescent="0.2">
      <c r="A160">
        <f>玩家成长时间线!A160</f>
        <v>159</v>
      </c>
      <c r="B160">
        <f>玩家成长时间线!B160</f>
        <v>9</v>
      </c>
      <c r="C160">
        <f ca="1">SUM($D$2:D160)</f>
        <v>269.96305128530315</v>
      </c>
      <c r="D160">
        <f t="shared" ca="1" si="2"/>
        <v>1.8717014020939928</v>
      </c>
      <c r="E160">
        <f ca="1">(SUMIFS(OFFSET([2]掉落汇总!$C$2:$C$871,,MATCH($B160,[2]掉落汇总!$D$1:$M$1)),[2]掉落汇总!$A$2:$A$871,E$1,[2]掉落汇总!$C$2:$C$871,$Q$1)+SUMIFS(OFFSET([2]掉落汇总!$C$2:$C$871,,MATCH($B160,[2]掉落汇总!$D$1:$M$1)),[2]掉落汇总!$A$2:$A$871,E$1,[2]掉落汇总!$C$2:$C$871,$Q$2)/$Q$3)*宝箱投放计算!D160</f>
        <v>0.65461112322791681</v>
      </c>
      <c r="F160">
        <f ca="1">(SUMIFS(OFFSET([2]掉落汇总!$C$2:$C$871,,MATCH($B160,[2]掉落汇总!$D$1:$M$1)),[2]掉落汇总!$A$2:$A$871,F$1,[2]掉落汇总!$C$2:$C$871,$Q$1)+SUMIFS(OFFSET([2]掉落汇总!$C$2:$C$871,,MATCH($B160,[2]掉落汇总!$D$1:$M$1)),[2]掉落汇总!$A$2:$A$871,F$1,[2]掉落汇总!$C$2:$C$871,$Q$2)/$Q$3)*宝箱投放计算!E160</f>
        <v>0.69707401032702276</v>
      </c>
      <c r="G160">
        <f ca="1">(SUMIFS(OFFSET([2]掉落汇总!$C$2:$C$871,,MATCH($B160,[2]掉落汇总!$D$1:$M$1)),[2]掉落汇总!$A$2:$A$871,G$1,[2]掉落汇总!$C$2:$C$871,$Q$1)+SUMIFS(OFFSET([2]掉落汇总!$C$2:$C$871,,MATCH($B160,[2]掉落汇总!$D$1:$M$1)),[2]掉落汇总!$A$2:$A$871,G$1,[2]掉落汇总!$C$2:$C$871,$Q$2)/$Q$3)*宝箱投放计算!F160</f>
        <v>0</v>
      </c>
      <c r="H160">
        <f ca="1">(SUMIFS(OFFSET([2]掉落汇总!$C$2:$C$871,,MATCH($B160,[2]掉落汇总!$D$1:$M$1)),[2]掉落汇总!$A$2:$A$871,H$1,[2]掉落汇总!$C$2:$C$871,$Q$1)+SUMIFS(OFFSET([2]掉落汇总!$C$2:$C$871,,MATCH($B160,[2]掉落汇总!$D$1:$M$1)),[2]掉落汇总!$A$2:$A$871,H$1,[2]掉落汇总!$C$2:$C$871,$Q$2)/$Q$3)*宝箱投放计算!G160</f>
        <v>0</v>
      </c>
      <c r="I160">
        <f ca="1">(SUMIFS(OFFSET([2]掉落汇总!$C$2:$C$871,,MATCH($B160,[2]掉落汇总!$D$1:$M$1)),[2]掉落汇总!$A$2:$A$871,I$1,[2]掉落汇总!$C$2:$C$871,$Q$1)+SUMIFS(OFFSET([2]掉落汇总!$C$2:$C$871,,MATCH($B160,[2]掉落汇总!$D$1:$M$1)),[2]掉落汇总!$A$2:$A$871,I$1,[2]掉落汇总!$C$2:$C$871,$Q$2)/$Q$3)*宝箱投放计算!H160</f>
        <v>0</v>
      </c>
      <c r="J160">
        <f ca="1">(SUMIFS(OFFSET([2]掉落汇总!$C$2:$C$871,,MATCH($B160,[2]掉落汇总!$D$1:$M$1)),[2]掉落汇总!$A$2:$A$871,J$1,[2]掉落汇总!$C$2:$C$871,$Q$1)+SUMIFS(OFFSET([2]掉落汇总!$C$2:$C$871,,MATCH($B160,[2]掉落汇总!$D$1:$M$1)),[2]掉落汇总!$A$2:$A$871,J$1,[2]掉落汇总!$C$2:$C$871,$Q$2)/$Q$3)*宝箱投放计算!I160</f>
        <v>0</v>
      </c>
      <c r="K160">
        <f ca="1">(SUMIFS(OFFSET([2]掉落汇总!$C$2:$C$871,,MATCH($B160,[2]掉落汇总!$D$1:$M$1)),[2]掉落汇总!$A$2:$A$871,K$1,[2]掉落汇总!$C$2:$C$871,$Q$1)+SUMIFS(OFFSET([2]掉落汇总!$C$2:$C$871,,MATCH($B160,[2]掉落汇总!$D$1:$M$1)),[2]掉落汇总!$A$2:$A$871,K$1,[2]掉落汇总!$C$2:$C$871,$Q$2)/$Q$3)*宝箱投放计算!J160</f>
        <v>0</v>
      </c>
      <c r="L160">
        <f ca="1">(SUMIFS(OFFSET([2]掉落汇总!$C$2:$C$871,,MATCH($B160,[2]掉落汇总!$D$1:$M$1)),[2]掉落汇总!$A$2:$A$871,L$1,[2]掉落汇总!$C$2:$C$871,$Q$1)+SUMIFS(OFFSET([2]掉落汇总!$C$2:$C$871,,MATCH($B160,[2]掉落汇总!$D$1:$M$1)),[2]掉落汇总!$A$2:$A$871,L$1,[2]掉落汇总!$C$2:$C$871,$Q$2)/$Q$3)*宝箱投放计算!K160</f>
        <v>0.18921788368526599</v>
      </c>
      <c r="M160">
        <f ca="1">(SUMIFS(OFFSET([2]掉落汇总!$C$2:$C$871,,MATCH($B160,[2]掉落汇总!$D$1:$M$1)),[2]掉落汇总!$A$2:$A$871,M$1,[2]掉落汇总!$C$2:$C$871,$Q$1)+SUMIFS(OFFSET([2]掉落汇总!$C$2:$C$871,,MATCH($B160,[2]掉落汇总!$D$1:$M$1)),[2]掉落汇总!$A$2:$A$871,M$1,[2]掉落汇总!$C$2:$C$871,$Q$2)/$Q$3)*宝箱投放计算!L160</f>
        <v>0.1952586710265094</v>
      </c>
      <c r="N160">
        <f ca="1">(SUMIFS(OFFSET([2]掉落汇总!$C$2:$C$871,,MATCH($B160,[2]掉落汇总!$D$1:$M$1)),[2]掉落汇总!$A$2:$A$871,N$1,[2]掉落汇总!$C$2:$C$871,$Q$1)+SUMIFS(OFFSET([2]掉落汇总!$C$2:$C$871,,MATCH($B160,[2]掉落汇总!$D$1:$M$1)),[2]掉落汇总!$A$2:$A$871,N$1,[2]掉落汇总!$C$2:$C$871,$Q$2)/$Q$3)*宝箱投放计算!M160</f>
        <v>4.4258667322350648E-2</v>
      </c>
      <c r="O160">
        <f ca="1">(SUMIFS(OFFSET([2]掉落汇总!$C$2:$C$871,,MATCH($B160,[2]掉落汇总!$D$1:$M$1)),[2]掉落汇总!$A$2:$A$871,O$1,[2]掉落汇总!$C$2:$C$871,$Q$1)+SUMIFS(OFFSET([2]掉落汇总!$C$2:$C$871,,MATCH($B160,[2]掉落汇总!$D$1:$M$1)),[2]掉落汇总!$A$2:$A$871,O$1,[2]掉落汇总!$C$2:$C$871,$Q$2)/$Q$3)*宝箱投放计算!N160</f>
        <v>9.1281046504927091E-2</v>
      </c>
    </row>
    <row r="161" spans="1:15" x14ac:dyDescent="0.2">
      <c r="A161">
        <f>玩家成长时间线!A161</f>
        <v>160</v>
      </c>
      <c r="B161">
        <f>玩家成长时间线!B161</f>
        <v>10</v>
      </c>
      <c r="C161">
        <f ca="1">SUM($D$2:D161)</f>
        <v>272.88895246098213</v>
      </c>
      <c r="D161">
        <f t="shared" ca="1" si="2"/>
        <v>2.925901175678991</v>
      </c>
      <c r="E161">
        <f ca="1">(SUMIFS(OFFSET([2]掉落汇总!$C$2:$C$871,,MATCH($B161,[2]掉落汇总!$D$1:$M$1)),[2]掉落汇总!$A$2:$A$871,E$1,[2]掉落汇总!$C$2:$C$871,$Q$1)+SUMIFS(OFFSET([2]掉落汇总!$C$2:$C$871,,MATCH($B161,[2]掉落汇总!$D$1:$M$1)),[2]掉落汇总!$A$2:$A$871,E$1,[2]掉落汇总!$C$2:$C$871,$Q$2)/$Q$3)*宝箱投放计算!D161</f>
        <v>0.59110362966859553</v>
      </c>
      <c r="F161">
        <f ca="1">(SUMIFS(OFFSET([2]掉落汇总!$C$2:$C$871,,MATCH($B161,[2]掉落汇总!$D$1:$M$1)),[2]掉落汇总!$A$2:$A$871,F$1,[2]掉落汇总!$C$2:$C$871,$Q$1)+SUMIFS(OFFSET([2]掉落汇总!$C$2:$C$871,,MATCH($B161,[2]掉落汇总!$D$1:$M$1)),[2]掉落汇总!$A$2:$A$871,F$1,[2]掉落汇总!$C$2:$C$871,$Q$2)/$Q$3)*宝箱投放计算!E161</f>
        <v>0.69707401032702276</v>
      </c>
      <c r="G161">
        <f ca="1">(SUMIFS(OFFSET([2]掉落汇总!$C$2:$C$871,,MATCH($B161,[2]掉落汇总!$D$1:$M$1)),[2]掉落汇总!$A$2:$A$871,G$1,[2]掉落汇总!$C$2:$C$871,$Q$1)+SUMIFS(OFFSET([2]掉落汇总!$C$2:$C$871,,MATCH($B161,[2]掉落汇总!$D$1:$M$1)),[2]掉落汇总!$A$2:$A$871,G$1,[2]掉落汇总!$C$2:$C$871,$Q$2)/$Q$3)*宝箱投放计算!F161</f>
        <v>0</v>
      </c>
      <c r="H161">
        <f ca="1">(SUMIFS(OFFSET([2]掉落汇总!$C$2:$C$871,,MATCH($B161,[2]掉落汇总!$D$1:$M$1)),[2]掉落汇总!$A$2:$A$871,H$1,[2]掉落汇总!$C$2:$C$871,$Q$1)+SUMIFS(OFFSET([2]掉落汇总!$C$2:$C$871,,MATCH($B161,[2]掉落汇总!$D$1:$M$1)),[2]掉落汇总!$A$2:$A$871,H$1,[2]掉落汇总!$C$2:$C$871,$Q$2)/$Q$3)*宝箱投放计算!G161</f>
        <v>0</v>
      </c>
      <c r="I161">
        <f ca="1">(SUMIFS(OFFSET([2]掉落汇总!$C$2:$C$871,,MATCH($B161,[2]掉落汇总!$D$1:$M$1)),[2]掉落汇总!$A$2:$A$871,I$1,[2]掉落汇总!$C$2:$C$871,$Q$1)+SUMIFS(OFFSET([2]掉落汇总!$C$2:$C$871,,MATCH($B161,[2]掉落汇总!$D$1:$M$1)),[2]掉落汇总!$A$2:$A$871,I$1,[2]掉落汇总!$C$2:$C$871,$Q$2)/$Q$3)*宝箱投放计算!H161</f>
        <v>0</v>
      </c>
      <c r="J161">
        <f ca="1">(SUMIFS(OFFSET([2]掉落汇总!$C$2:$C$871,,MATCH($B161,[2]掉落汇总!$D$1:$M$1)),[2]掉落汇总!$A$2:$A$871,J$1,[2]掉落汇总!$C$2:$C$871,$Q$1)+SUMIFS(OFFSET([2]掉落汇总!$C$2:$C$871,,MATCH($B161,[2]掉落汇总!$D$1:$M$1)),[2]掉落汇总!$A$2:$A$871,J$1,[2]掉落汇总!$C$2:$C$871,$Q$2)/$Q$3)*宝箱投放计算!I161</f>
        <v>1.1177072671443191</v>
      </c>
      <c r="K161">
        <f ca="1">(SUMIFS(OFFSET([2]掉落汇总!$C$2:$C$871,,MATCH($B161,[2]掉落汇总!$D$1:$M$1)),[2]掉落汇总!$A$2:$A$871,K$1,[2]掉落汇总!$C$2:$C$871,$Q$1)+SUMIFS(OFFSET([2]掉落汇总!$C$2:$C$871,,MATCH($B161,[2]掉落汇总!$D$1:$M$1)),[2]掉落汇总!$A$2:$A$871,K$1,[2]掉落汇总!$C$2:$C$871,$Q$2)/$Q$3)*宝箱投放计算!J161</f>
        <v>0</v>
      </c>
      <c r="L161">
        <f ca="1">(SUMIFS(OFFSET([2]掉落汇总!$C$2:$C$871,,MATCH($B161,[2]掉落汇总!$D$1:$M$1)),[2]掉落汇总!$A$2:$A$871,L$1,[2]掉落汇总!$C$2:$C$871,$Q$1)+SUMIFS(OFFSET([2]掉落汇总!$C$2:$C$871,,MATCH($B161,[2]掉落汇总!$D$1:$M$1)),[2]掉落汇总!$A$2:$A$871,L$1,[2]掉落汇总!$C$2:$C$871,$Q$2)/$Q$3)*宝箱投放计算!K161</f>
        <v>0.18921788368526599</v>
      </c>
      <c r="M161">
        <f ca="1">(SUMIFS(OFFSET([2]掉落汇总!$C$2:$C$871,,MATCH($B161,[2]掉落汇总!$D$1:$M$1)),[2]掉落汇总!$A$2:$A$871,M$1,[2]掉落汇总!$C$2:$C$871,$Q$1)+SUMIFS(OFFSET([2]掉落汇总!$C$2:$C$871,,MATCH($B161,[2]掉落汇总!$D$1:$M$1)),[2]掉落汇总!$A$2:$A$871,M$1,[2]掉落汇总!$C$2:$C$871,$Q$2)/$Q$3)*宝箱投放计算!L161</f>
        <v>0.1952586710265094</v>
      </c>
      <c r="N161">
        <f ca="1">(SUMIFS(OFFSET([2]掉落汇总!$C$2:$C$871,,MATCH($B161,[2]掉落汇总!$D$1:$M$1)),[2]掉落汇总!$A$2:$A$871,N$1,[2]掉落汇总!$C$2:$C$871,$Q$1)+SUMIFS(OFFSET([2]掉落汇总!$C$2:$C$871,,MATCH($B161,[2]掉落汇总!$D$1:$M$1)),[2]掉落汇总!$A$2:$A$871,N$1,[2]掉落汇总!$C$2:$C$871,$Q$2)/$Q$3)*宝箱投放计算!M161</f>
        <v>4.4258667322350648E-2</v>
      </c>
      <c r="O161">
        <f ca="1">(SUMIFS(OFFSET([2]掉落汇总!$C$2:$C$871,,MATCH($B161,[2]掉落汇总!$D$1:$M$1)),[2]掉落汇总!$A$2:$A$871,O$1,[2]掉落汇总!$C$2:$C$871,$Q$1)+SUMIFS(OFFSET([2]掉落汇总!$C$2:$C$871,,MATCH($B161,[2]掉落汇总!$D$1:$M$1)),[2]掉落汇总!$A$2:$A$871,O$1,[2]掉落汇总!$C$2:$C$871,$Q$2)/$Q$3)*宝箱投放计算!N161</f>
        <v>9.1281046504927091E-2</v>
      </c>
    </row>
    <row r="162" spans="1:15" x14ac:dyDescent="0.2">
      <c r="A162">
        <f>玩家成长时间线!A162</f>
        <v>161</v>
      </c>
      <c r="B162">
        <f>玩家成长时间线!B162</f>
        <v>10</v>
      </c>
      <c r="C162">
        <f ca="1">SUM($D$2:D162)</f>
        <v>274.69956614858046</v>
      </c>
      <c r="D162">
        <f t="shared" ca="1" si="2"/>
        <v>1.8106136875983223</v>
      </c>
      <c r="E162">
        <f ca="1">(SUMIFS(OFFSET([2]掉落汇总!$C$2:$C$871,,MATCH($B162,[2]掉落汇总!$D$1:$M$1)),[2]掉落汇总!$A$2:$A$871,E$1,[2]掉落汇总!$C$2:$C$871,$Q$1)+SUMIFS(OFFSET([2]掉落汇总!$C$2:$C$871,,MATCH($B162,[2]掉落汇总!$D$1:$M$1)),[2]掉落汇总!$A$2:$A$871,E$1,[2]掉落汇总!$C$2:$C$871,$Q$2)/$Q$3)*宝箱投放计算!D162</f>
        <v>0.59352340873224629</v>
      </c>
      <c r="F162">
        <f ca="1">(SUMIFS(OFFSET([2]掉落汇总!$C$2:$C$871,,MATCH($B162,[2]掉落汇总!$D$1:$M$1)),[2]掉落汇总!$A$2:$A$871,F$1,[2]掉落汇总!$C$2:$C$871,$Q$1)+SUMIFS(OFFSET([2]掉落汇总!$C$2:$C$871,,MATCH($B162,[2]掉落汇总!$D$1:$M$1)),[2]掉落汇总!$A$2:$A$871,F$1,[2]掉落汇总!$C$2:$C$871,$Q$2)/$Q$3)*宝箱投放计算!E162</f>
        <v>0.69707401032702276</v>
      </c>
      <c r="G162">
        <f ca="1">(SUMIFS(OFFSET([2]掉落汇总!$C$2:$C$871,,MATCH($B162,[2]掉落汇总!$D$1:$M$1)),[2]掉落汇总!$A$2:$A$871,G$1,[2]掉落汇总!$C$2:$C$871,$Q$1)+SUMIFS(OFFSET([2]掉落汇总!$C$2:$C$871,,MATCH($B162,[2]掉落汇总!$D$1:$M$1)),[2]掉落汇总!$A$2:$A$871,G$1,[2]掉落汇总!$C$2:$C$871,$Q$2)/$Q$3)*宝箱投放计算!F162</f>
        <v>0</v>
      </c>
      <c r="H162">
        <f ca="1">(SUMIFS(OFFSET([2]掉落汇总!$C$2:$C$871,,MATCH($B162,[2]掉落汇总!$D$1:$M$1)),[2]掉落汇总!$A$2:$A$871,H$1,[2]掉落汇总!$C$2:$C$871,$Q$1)+SUMIFS(OFFSET([2]掉落汇总!$C$2:$C$871,,MATCH($B162,[2]掉落汇总!$D$1:$M$1)),[2]掉落汇总!$A$2:$A$871,H$1,[2]掉落汇总!$C$2:$C$871,$Q$2)/$Q$3)*宝箱投放计算!G162</f>
        <v>0</v>
      </c>
      <c r="I162">
        <f ca="1">(SUMIFS(OFFSET([2]掉落汇总!$C$2:$C$871,,MATCH($B162,[2]掉落汇总!$D$1:$M$1)),[2]掉落汇总!$A$2:$A$871,I$1,[2]掉落汇总!$C$2:$C$871,$Q$1)+SUMIFS(OFFSET([2]掉落汇总!$C$2:$C$871,,MATCH($B162,[2]掉落汇总!$D$1:$M$1)),[2]掉落汇总!$A$2:$A$871,I$1,[2]掉落汇总!$C$2:$C$871,$Q$2)/$Q$3)*宝箱投放计算!H162</f>
        <v>0</v>
      </c>
      <c r="J162">
        <f ca="1">(SUMIFS(OFFSET([2]掉落汇总!$C$2:$C$871,,MATCH($B162,[2]掉落汇总!$D$1:$M$1)),[2]掉落汇总!$A$2:$A$871,J$1,[2]掉落汇总!$C$2:$C$871,$Q$1)+SUMIFS(OFFSET([2]掉落汇总!$C$2:$C$871,,MATCH($B162,[2]掉落汇总!$D$1:$M$1)),[2]掉落汇总!$A$2:$A$871,J$1,[2]掉落汇总!$C$2:$C$871,$Q$2)/$Q$3)*宝箱投放计算!I162</f>
        <v>0</v>
      </c>
      <c r="K162">
        <f ca="1">(SUMIFS(OFFSET([2]掉落汇总!$C$2:$C$871,,MATCH($B162,[2]掉落汇总!$D$1:$M$1)),[2]掉落汇总!$A$2:$A$871,K$1,[2]掉落汇总!$C$2:$C$871,$Q$1)+SUMIFS(OFFSET([2]掉落汇总!$C$2:$C$871,,MATCH($B162,[2]掉落汇总!$D$1:$M$1)),[2]掉落汇总!$A$2:$A$871,K$1,[2]掉落汇总!$C$2:$C$871,$Q$2)/$Q$3)*宝箱投放计算!J162</f>
        <v>0</v>
      </c>
      <c r="L162">
        <f ca="1">(SUMIFS(OFFSET([2]掉落汇总!$C$2:$C$871,,MATCH($B162,[2]掉落汇总!$D$1:$M$1)),[2]掉落汇总!$A$2:$A$871,L$1,[2]掉落汇总!$C$2:$C$871,$Q$1)+SUMIFS(OFFSET([2]掉落汇总!$C$2:$C$871,,MATCH($B162,[2]掉落汇总!$D$1:$M$1)),[2]掉落汇总!$A$2:$A$871,L$1,[2]掉落汇总!$C$2:$C$871,$Q$2)/$Q$3)*宝箱投放计算!K162</f>
        <v>0.18921788368526599</v>
      </c>
      <c r="M162">
        <f ca="1">(SUMIFS(OFFSET([2]掉落汇总!$C$2:$C$871,,MATCH($B162,[2]掉落汇总!$D$1:$M$1)),[2]掉落汇总!$A$2:$A$871,M$1,[2]掉落汇总!$C$2:$C$871,$Q$1)+SUMIFS(OFFSET([2]掉落汇总!$C$2:$C$871,,MATCH($B162,[2]掉落汇总!$D$1:$M$1)),[2]掉落汇总!$A$2:$A$871,M$1,[2]掉落汇总!$C$2:$C$871,$Q$2)/$Q$3)*宝箱投放计算!L162</f>
        <v>0.1952586710265094</v>
      </c>
      <c r="N162">
        <f ca="1">(SUMIFS(OFFSET([2]掉落汇总!$C$2:$C$871,,MATCH($B162,[2]掉落汇总!$D$1:$M$1)),[2]掉落汇总!$A$2:$A$871,N$1,[2]掉落汇总!$C$2:$C$871,$Q$1)+SUMIFS(OFFSET([2]掉落汇总!$C$2:$C$871,,MATCH($B162,[2]掉落汇总!$D$1:$M$1)),[2]掉落汇总!$A$2:$A$871,N$1,[2]掉落汇总!$C$2:$C$871,$Q$2)/$Q$3)*宝箱投放计算!M162</f>
        <v>4.4258667322350648E-2</v>
      </c>
      <c r="O162">
        <f ca="1">(SUMIFS(OFFSET([2]掉落汇总!$C$2:$C$871,,MATCH($B162,[2]掉落汇总!$D$1:$M$1)),[2]掉落汇总!$A$2:$A$871,O$1,[2]掉落汇总!$C$2:$C$871,$Q$1)+SUMIFS(OFFSET([2]掉落汇总!$C$2:$C$871,,MATCH($B162,[2]掉落汇总!$D$1:$M$1)),[2]掉落汇总!$A$2:$A$871,O$1,[2]掉落汇总!$C$2:$C$871,$Q$2)/$Q$3)*宝箱投放计算!N162</f>
        <v>9.1281046504927091E-2</v>
      </c>
    </row>
    <row r="163" spans="1:15" x14ac:dyDescent="0.2">
      <c r="A163">
        <f>玩家成长时间线!A163</f>
        <v>162</v>
      </c>
      <c r="B163">
        <f>玩家成长时间线!B163</f>
        <v>10</v>
      </c>
      <c r="C163">
        <f ca="1">SUM($D$2:D163)</f>
        <v>276.51259961524244</v>
      </c>
      <c r="D163">
        <f t="shared" ca="1" si="2"/>
        <v>1.813033466661973</v>
      </c>
      <c r="E163">
        <f ca="1">(SUMIFS(OFFSET([2]掉落汇总!$C$2:$C$871,,MATCH($B163,[2]掉落汇总!$D$1:$M$1)),[2]掉落汇总!$A$2:$A$871,E$1,[2]掉落汇总!$C$2:$C$871,$Q$1)+SUMIFS(OFFSET([2]掉落汇总!$C$2:$C$871,,MATCH($B163,[2]掉落汇总!$D$1:$M$1)),[2]掉落汇总!$A$2:$A$871,E$1,[2]掉落汇总!$C$2:$C$871,$Q$2)/$Q$3)*宝箱投放计算!D163</f>
        <v>0.59594318779589706</v>
      </c>
      <c r="F163">
        <f ca="1">(SUMIFS(OFFSET([2]掉落汇总!$C$2:$C$871,,MATCH($B163,[2]掉落汇总!$D$1:$M$1)),[2]掉落汇总!$A$2:$A$871,F$1,[2]掉落汇总!$C$2:$C$871,$Q$1)+SUMIFS(OFFSET([2]掉落汇总!$C$2:$C$871,,MATCH($B163,[2]掉落汇总!$D$1:$M$1)),[2]掉落汇总!$A$2:$A$871,F$1,[2]掉落汇总!$C$2:$C$871,$Q$2)/$Q$3)*宝箱投放计算!E163</f>
        <v>0.69707401032702276</v>
      </c>
      <c r="G163">
        <f ca="1">(SUMIFS(OFFSET([2]掉落汇总!$C$2:$C$871,,MATCH($B163,[2]掉落汇总!$D$1:$M$1)),[2]掉落汇总!$A$2:$A$871,G$1,[2]掉落汇总!$C$2:$C$871,$Q$1)+SUMIFS(OFFSET([2]掉落汇总!$C$2:$C$871,,MATCH($B163,[2]掉落汇总!$D$1:$M$1)),[2]掉落汇总!$A$2:$A$871,G$1,[2]掉落汇总!$C$2:$C$871,$Q$2)/$Q$3)*宝箱投放计算!F163</f>
        <v>0</v>
      </c>
      <c r="H163">
        <f ca="1">(SUMIFS(OFFSET([2]掉落汇总!$C$2:$C$871,,MATCH($B163,[2]掉落汇总!$D$1:$M$1)),[2]掉落汇总!$A$2:$A$871,H$1,[2]掉落汇总!$C$2:$C$871,$Q$1)+SUMIFS(OFFSET([2]掉落汇总!$C$2:$C$871,,MATCH($B163,[2]掉落汇总!$D$1:$M$1)),[2]掉落汇总!$A$2:$A$871,H$1,[2]掉落汇总!$C$2:$C$871,$Q$2)/$Q$3)*宝箱投放计算!G163</f>
        <v>0</v>
      </c>
      <c r="I163">
        <f ca="1">(SUMIFS(OFFSET([2]掉落汇总!$C$2:$C$871,,MATCH($B163,[2]掉落汇总!$D$1:$M$1)),[2]掉落汇总!$A$2:$A$871,I$1,[2]掉落汇总!$C$2:$C$871,$Q$1)+SUMIFS(OFFSET([2]掉落汇总!$C$2:$C$871,,MATCH($B163,[2]掉落汇总!$D$1:$M$1)),[2]掉落汇总!$A$2:$A$871,I$1,[2]掉落汇总!$C$2:$C$871,$Q$2)/$Q$3)*宝箱投放计算!H163</f>
        <v>0</v>
      </c>
      <c r="J163">
        <f ca="1">(SUMIFS(OFFSET([2]掉落汇总!$C$2:$C$871,,MATCH($B163,[2]掉落汇总!$D$1:$M$1)),[2]掉落汇总!$A$2:$A$871,J$1,[2]掉落汇总!$C$2:$C$871,$Q$1)+SUMIFS(OFFSET([2]掉落汇总!$C$2:$C$871,,MATCH($B163,[2]掉落汇总!$D$1:$M$1)),[2]掉落汇总!$A$2:$A$871,J$1,[2]掉落汇总!$C$2:$C$871,$Q$2)/$Q$3)*宝箱投放计算!I163</f>
        <v>0</v>
      </c>
      <c r="K163">
        <f ca="1">(SUMIFS(OFFSET([2]掉落汇总!$C$2:$C$871,,MATCH($B163,[2]掉落汇总!$D$1:$M$1)),[2]掉落汇总!$A$2:$A$871,K$1,[2]掉落汇总!$C$2:$C$871,$Q$1)+SUMIFS(OFFSET([2]掉落汇总!$C$2:$C$871,,MATCH($B163,[2]掉落汇总!$D$1:$M$1)),[2]掉落汇总!$A$2:$A$871,K$1,[2]掉落汇总!$C$2:$C$871,$Q$2)/$Q$3)*宝箱投放计算!J163</f>
        <v>0</v>
      </c>
      <c r="L163">
        <f ca="1">(SUMIFS(OFFSET([2]掉落汇总!$C$2:$C$871,,MATCH($B163,[2]掉落汇总!$D$1:$M$1)),[2]掉落汇总!$A$2:$A$871,L$1,[2]掉落汇总!$C$2:$C$871,$Q$1)+SUMIFS(OFFSET([2]掉落汇总!$C$2:$C$871,,MATCH($B163,[2]掉落汇总!$D$1:$M$1)),[2]掉落汇总!$A$2:$A$871,L$1,[2]掉落汇总!$C$2:$C$871,$Q$2)/$Q$3)*宝箱投放计算!K163</f>
        <v>0.18921788368526599</v>
      </c>
      <c r="M163">
        <f ca="1">(SUMIFS(OFFSET([2]掉落汇总!$C$2:$C$871,,MATCH($B163,[2]掉落汇总!$D$1:$M$1)),[2]掉落汇总!$A$2:$A$871,M$1,[2]掉落汇总!$C$2:$C$871,$Q$1)+SUMIFS(OFFSET([2]掉落汇总!$C$2:$C$871,,MATCH($B163,[2]掉落汇总!$D$1:$M$1)),[2]掉落汇总!$A$2:$A$871,M$1,[2]掉落汇总!$C$2:$C$871,$Q$2)/$Q$3)*宝箱投放计算!L163</f>
        <v>0.1952586710265094</v>
      </c>
      <c r="N163">
        <f ca="1">(SUMIFS(OFFSET([2]掉落汇总!$C$2:$C$871,,MATCH($B163,[2]掉落汇总!$D$1:$M$1)),[2]掉落汇总!$A$2:$A$871,N$1,[2]掉落汇总!$C$2:$C$871,$Q$1)+SUMIFS(OFFSET([2]掉落汇总!$C$2:$C$871,,MATCH($B163,[2]掉落汇总!$D$1:$M$1)),[2]掉落汇总!$A$2:$A$871,N$1,[2]掉落汇总!$C$2:$C$871,$Q$2)/$Q$3)*宝箱投放计算!M163</f>
        <v>4.4258667322350648E-2</v>
      </c>
      <c r="O163">
        <f ca="1">(SUMIFS(OFFSET([2]掉落汇总!$C$2:$C$871,,MATCH($B163,[2]掉落汇总!$D$1:$M$1)),[2]掉落汇总!$A$2:$A$871,O$1,[2]掉落汇总!$C$2:$C$871,$Q$1)+SUMIFS(OFFSET([2]掉落汇总!$C$2:$C$871,,MATCH($B163,[2]掉落汇总!$D$1:$M$1)),[2]掉落汇总!$A$2:$A$871,O$1,[2]掉落汇总!$C$2:$C$871,$Q$2)/$Q$3)*宝箱投放计算!N163</f>
        <v>9.1281046504927091E-2</v>
      </c>
    </row>
    <row r="164" spans="1:15" x14ac:dyDescent="0.2">
      <c r="A164">
        <f>玩家成长时间线!A164</f>
        <v>163</v>
      </c>
      <c r="B164">
        <f>玩家成长时间线!B164</f>
        <v>10</v>
      </c>
      <c r="C164">
        <f ca="1">SUM($D$2:D164)</f>
        <v>278.3764484422411</v>
      </c>
      <c r="D164">
        <f t="shared" ca="1" si="2"/>
        <v>1.863848826998638</v>
      </c>
      <c r="E164">
        <f ca="1">(SUMIFS(OFFSET([2]掉落汇总!$C$2:$C$871,,MATCH($B164,[2]掉落汇总!$D$1:$M$1)),[2]掉落汇总!$A$2:$A$871,E$1,[2]掉落汇总!$C$2:$C$871,$Q$1)+SUMIFS(OFFSET([2]掉落汇总!$C$2:$C$871,,MATCH($B164,[2]掉落汇总!$D$1:$M$1)),[2]掉落汇总!$A$2:$A$871,E$1,[2]掉落汇总!$C$2:$C$871,$Q$2)/$Q$3)*宝箱投放计算!D164</f>
        <v>0.64675854813256184</v>
      </c>
      <c r="F164">
        <f ca="1">(SUMIFS(OFFSET([2]掉落汇总!$C$2:$C$871,,MATCH($B164,[2]掉落汇总!$D$1:$M$1)),[2]掉落汇总!$A$2:$A$871,F$1,[2]掉落汇总!$C$2:$C$871,$Q$1)+SUMIFS(OFFSET([2]掉落汇总!$C$2:$C$871,,MATCH($B164,[2]掉落汇总!$D$1:$M$1)),[2]掉落汇总!$A$2:$A$871,F$1,[2]掉落汇总!$C$2:$C$871,$Q$2)/$Q$3)*宝箱投放计算!E164</f>
        <v>0.69707401032702276</v>
      </c>
      <c r="G164">
        <f ca="1">(SUMIFS(OFFSET([2]掉落汇总!$C$2:$C$871,,MATCH($B164,[2]掉落汇总!$D$1:$M$1)),[2]掉落汇总!$A$2:$A$871,G$1,[2]掉落汇总!$C$2:$C$871,$Q$1)+SUMIFS(OFFSET([2]掉落汇总!$C$2:$C$871,,MATCH($B164,[2]掉落汇总!$D$1:$M$1)),[2]掉落汇总!$A$2:$A$871,G$1,[2]掉落汇总!$C$2:$C$871,$Q$2)/$Q$3)*宝箱投放计算!F164</f>
        <v>0</v>
      </c>
      <c r="H164">
        <f ca="1">(SUMIFS(OFFSET([2]掉落汇总!$C$2:$C$871,,MATCH($B164,[2]掉落汇总!$D$1:$M$1)),[2]掉落汇总!$A$2:$A$871,H$1,[2]掉落汇总!$C$2:$C$871,$Q$1)+SUMIFS(OFFSET([2]掉落汇总!$C$2:$C$871,,MATCH($B164,[2]掉落汇总!$D$1:$M$1)),[2]掉落汇总!$A$2:$A$871,H$1,[2]掉落汇总!$C$2:$C$871,$Q$2)/$Q$3)*宝箱投放计算!G164</f>
        <v>0</v>
      </c>
      <c r="I164">
        <f ca="1">(SUMIFS(OFFSET([2]掉落汇总!$C$2:$C$871,,MATCH($B164,[2]掉落汇总!$D$1:$M$1)),[2]掉落汇总!$A$2:$A$871,I$1,[2]掉落汇总!$C$2:$C$871,$Q$1)+SUMIFS(OFFSET([2]掉落汇总!$C$2:$C$871,,MATCH($B164,[2]掉落汇总!$D$1:$M$1)),[2]掉落汇总!$A$2:$A$871,I$1,[2]掉落汇总!$C$2:$C$871,$Q$2)/$Q$3)*宝箱投放计算!H164</f>
        <v>0</v>
      </c>
      <c r="J164">
        <f ca="1">(SUMIFS(OFFSET([2]掉落汇总!$C$2:$C$871,,MATCH($B164,[2]掉落汇总!$D$1:$M$1)),[2]掉落汇总!$A$2:$A$871,J$1,[2]掉落汇总!$C$2:$C$871,$Q$1)+SUMIFS(OFFSET([2]掉落汇总!$C$2:$C$871,,MATCH($B164,[2]掉落汇总!$D$1:$M$1)),[2]掉落汇总!$A$2:$A$871,J$1,[2]掉落汇总!$C$2:$C$871,$Q$2)/$Q$3)*宝箱投放计算!I164</f>
        <v>0</v>
      </c>
      <c r="K164">
        <f ca="1">(SUMIFS(OFFSET([2]掉落汇总!$C$2:$C$871,,MATCH($B164,[2]掉落汇总!$D$1:$M$1)),[2]掉落汇总!$A$2:$A$871,K$1,[2]掉落汇总!$C$2:$C$871,$Q$1)+SUMIFS(OFFSET([2]掉落汇总!$C$2:$C$871,,MATCH($B164,[2]掉落汇总!$D$1:$M$1)),[2]掉落汇总!$A$2:$A$871,K$1,[2]掉落汇总!$C$2:$C$871,$Q$2)/$Q$3)*宝箱投放计算!J164</f>
        <v>0</v>
      </c>
      <c r="L164">
        <f ca="1">(SUMIFS(OFFSET([2]掉落汇总!$C$2:$C$871,,MATCH($B164,[2]掉落汇总!$D$1:$M$1)),[2]掉落汇总!$A$2:$A$871,L$1,[2]掉落汇总!$C$2:$C$871,$Q$1)+SUMIFS(OFFSET([2]掉落汇总!$C$2:$C$871,,MATCH($B164,[2]掉落汇总!$D$1:$M$1)),[2]掉落汇总!$A$2:$A$871,L$1,[2]掉落汇总!$C$2:$C$871,$Q$2)/$Q$3)*宝箱投放计算!K164</f>
        <v>0.18921788368526599</v>
      </c>
      <c r="M164">
        <f ca="1">(SUMIFS(OFFSET([2]掉落汇总!$C$2:$C$871,,MATCH($B164,[2]掉落汇总!$D$1:$M$1)),[2]掉落汇总!$A$2:$A$871,M$1,[2]掉落汇总!$C$2:$C$871,$Q$1)+SUMIFS(OFFSET([2]掉落汇总!$C$2:$C$871,,MATCH($B164,[2]掉落汇总!$D$1:$M$1)),[2]掉落汇总!$A$2:$A$871,M$1,[2]掉落汇总!$C$2:$C$871,$Q$2)/$Q$3)*宝箱投放计算!L164</f>
        <v>0.1952586710265094</v>
      </c>
      <c r="N164">
        <f ca="1">(SUMIFS(OFFSET([2]掉落汇总!$C$2:$C$871,,MATCH($B164,[2]掉落汇总!$D$1:$M$1)),[2]掉落汇总!$A$2:$A$871,N$1,[2]掉落汇总!$C$2:$C$871,$Q$1)+SUMIFS(OFFSET([2]掉落汇总!$C$2:$C$871,,MATCH($B164,[2]掉落汇总!$D$1:$M$1)),[2]掉落汇总!$A$2:$A$871,N$1,[2]掉落汇总!$C$2:$C$871,$Q$2)/$Q$3)*宝箱投放计算!M164</f>
        <v>4.4258667322350648E-2</v>
      </c>
      <c r="O164">
        <f ca="1">(SUMIFS(OFFSET([2]掉落汇总!$C$2:$C$871,,MATCH($B164,[2]掉落汇总!$D$1:$M$1)),[2]掉落汇总!$A$2:$A$871,O$1,[2]掉落汇总!$C$2:$C$871,$Q$1)+SUMIFS(OFFSET([2]掉落汇总!$C$2:$C$871,,MATCH($B164,[2]掉落汇总!$D$1:$M$1)),[2]掉落汇总!$A$2:$A$871,O$1,[2]掉落汇总!$C$2:$C$871,$Q$2)/$Q$3)*宝箱投放计算!N164</f>
        <v>9.1281046504927091E-2</v>
      </c>
    </row>
    <row r="165" spans="1:15" x14ac:dyDescent="0.2">
      <c r="A165">
        <f>玩家成长时间线!A165</f>
        <v>164</v>
      </c>
      <c r="B165">
        <f>玩家成长时间线!B165</f>
        <v>10</v>
      </c>
      <c r="C165">
        <f ca="1">SUM($D$2:D165)</f>
        <v>280.19432146703036</v>
      </c>
      <c r="D165">
        <f t="shared" ca="1" si="2"/>
        <v>1.8178730247892745</v>
      </c>
      <c r="E165">
        <f ca="1">(SUMIFS(OFFSET([2]掉落汇总!$C$2:$C$871,,MATCH($B165,[2]掉落汇总!$D$1:$M$1)),[2]掉落汇总!$A$2:$A$871,E$1,[2]掉落汇总!$C$2:$C$871,$Q$1)+SUMIFS(OFFSET([2]掉落汇总!$C$2:$C$871,,MATCH($B165,[2]掉落汇总!$D$1:$M$1)),[2]掉落汇总!$A$2:$A$871,E$1,[2]掉落汇总!$C$2:$C$871,$Q$2)/$Q$3)*宝箱投放计算!D165</f>
        <v>0.60078274592319847</v>
      </c>
      <c r="F165">
        <f ca="1">(SUMIFS(OFFSET([2]掉落汇总!$C$2:$C$871,,MATCH($B165,[2]掉落汇总!$D$1:$M$1)),[2]掉落汇总!$A$2:$A$871,F$1,[2]掉落汇总!$C$2:$C$871,$Q$1)+SUMIFS(OFFSET([2]掉落汇总!$C$2:$C$871,,MATCH($B165,[2]掉落汇总!$D$1:$M$1)),[2]掉落汇总!$A$2:$A$871,F$1,[2]掉落汇总!$C$2:$C$871,$Q$2)/$Q$3)*宝箱投放计算!E165</f>
        <v>0.69707401032702276</v>
      </c>
      <c r="G165">
        <f ca="1">(SUMIFS(OFFSET([2]掉落汇总!$C$2:$C$871,,MATCH($B165,[2]掉落汇总!$D$1:$M$1)),[2]掉落汇总!$A$2:$A$871,G$1,[2]掉落汇总!$C$2:$C$871,$Q$1)+SUMIFS(OFFSET([2]掉落汇总!$C$2:$C$871,,MATCH($B165,[2]掉落汇总!$D$1:$M$1)),[2]掉落汇总!$A$2:$A$871,G$1,[2]掉落汇总!$C$2:$C$871,$Q$2)/$Q$3)*宝箱投放计算!F165</f>
        <v>0</v>
      </c>
      <c r="H165">
        <f ca="1">(SUMIFS(OFFSET([2]掉落汇总!$C$2:$C$871,,MATCH($B165,[2]掉落汇总!$D$1:$M$1)),[2]掉落汇总!$A$2:$A$871,H$1,[2]掉落汇总!$C$2:$C$871,$Q$1)+SUMIFS(OFFSET([2]掉落汇总!$C$2:$C$871,,MATCH($B165,[2]掉落汇总!$D$1:$M$1)),[2]掉落汇总!$A$2:$A$871,H$1,[2]掉落汇总!$C$2:$C$871,$Q$2)/$Q$3)*宝箱投放计算!G165</f>
        <v>0</v>
      </c>
      <c r="I165">
        <f ca="1">(SUMIFS(OFFSET([2]掉落汇总!$C$2:$C$871,,MATCH($B165,[2]掉落汇总!$D$1:$M$1)),[2]掉落汇总!$A$2:$A$871,I$1,[2]掉落汇总!$C$2:$C$871,$Q$1)+SUMIFS(OFFSET([2]掉落汇总!$C$2:$C$871,,MATCH($B165,[2]掉落汇总!$D$1:$M$1)),[2]掉落汇总!$A$2:$A$871,I$1,[2]掉落汇总!$C$2:$C$871,$Q$2)/$Q$3)*宝箱投放计算!H165</f>
        <v>0</v>
      </c>
      <c r="J165">
        <f ca="1">(SUMIFS(OFFSET([2]掉落汇总!$C$2:$C$871,,MATCH($B165,[2]掉落汇总!$D$1:$M$1)),[2]掉落汇总!$A$2:$A$871,J$1,[2]掉落汇总!$C$2:$C$871,$Q$1)+SUMIFS(OFFSET([2]掉落汇总!$C$2:$C$871,,MATCH($B165,[2]掉落汇总!$D$1:$M$1)),[2]掉落汇总!$A$2:$A$871,J$1,[2]掉落汇总!$C$2:$C$871,$Q$2)/$Q$3)*宝箱投放计算!I165</f>
        <v>0</v>
      </c>
      <c r="K165">
        <f ca="1">(SUMIFS(OFFSET([2]掉落汇总!$C$2:$C$871,,MATCH($B165,[2]掉落汇总!$D$1:$M$1)),[2]掉落汇总!$A$2:$A$871,K$1,[2]掉落汇总!$C$2:$C$871,$Q$1)+SUMIFS(OFFSET([2]掉落汇总!$C$2:$C$871,,MATCH($B165,[2]掉落汇总!$D$1:$M$1)),[2]掉落汇总!$A$2:$A$871,K$1,[2]掉落汇总!$C$2:$C$871,$Q$2)/$Q$3)*宝箱投放计算!J165</f>
        <v>0</v>
      </c>
      <c r="L165">
        <f ca="1">(SUMIFS(OFFSET([2]掉落汇总!$C$2:$C$871,,MATCH($B165,[2]掉落汇总!$D$1:$M$1)),[2]掉落汇总!$A$2:$A$871,L$1,[2]掉落汇总!$C$2:$C$871,$Q$1)+SUMIFS(OFFSET([2]掉落汇总!$C$2:$C$871,,MATCH($B165,[2]掉落汇总!$D$1:$M$1)),[2]掉落汇总!$A$2:$A$871,L$1,[2]掉落汇总!$C$2:$C$871,$Q$2)/$Q$3)*宝箱投放计算!K165</f>
        <v>0.18921788368526599</v>
      </c>
      <c r="M165">
        <f ca="1">(SUMIFS(OFFSET([2]掉落汇总!$C$2:$C$871,,MATCH($B165,[2]掉落汇总!$D$1:$M$1)),[2]掉落汇总!$A$2:$A$871,M$1,[2]掉落汇总!$C$2:$C$871,$Q$1)+SUMIFS(OFFSET([2]掉落汇总!$C$2:$C$871,,MATCH($B165,[2]掉落汇总!$D$1:$M$1)),[2]掉落汇总!$A$2:$A$871,M$1,[2]掉落汇总!$C$2:$C$871,$Q$2)/$Q$3)*宝箱投放计算!L165</f>
        <v>0.1952586710265094</v>
      </c>
      <c r="N165">
        <f ca="1">(SUMIFS(OFFSET([2]掉落汇总!$C$2:$C$871,,MATCH($B165,[2]掉落汇总!$D$1:$M$1)),[2]掉落汇总!$A$2:$A$871,N$1,[2]掉落汇总!$C$2:$C$871,$Q$1)+SUMIFS(OFFSET([2]掉落汇总!$C$2:$C$871,,MATCH($B165,[2]掉落汇总!$D$1:$M$1)),[2]掉落汇总!$A$2:$A$871,N$1,[2]掉落汇总!$C$2:$C$871,$Q$2)/$Q$3)*宝箱投放计算!M165</f>
        <v>4.4258667322350648E-2</v>
      </c>
      <c r="O165">
        <f ca="1">(SUMIFS(OFFSET([2]掉落汇总!$C$2:$C$871,,MATCH($B165,[2]掉落汇总!$D$1:$M$1)),[2]掉落汇总!$A$2:$A$871,O$1,[2]掉落汇总!$C$2:$C$871,$Q$1)+SUMIFS(OFFSET([2]掉落汇总!$C$2:$C$871,,MATCH($B165,[2]掉落汇总!$D$1:$M$1)),[2]掉落汇总!$A$2:$A$871,O$1,[2]掉落汇总!$C$2:$C$871,$Q$2)/$Q$3)*宝箱投放计算!N165</f>
        <v>9.1281046504927091E-2</v>
      </c>
    </row>
    <row r="166" spans="1:15" x14ac:dyDescent="0.2">
      <c r="A166">
        <f>玩家成长时间线!A166</f>
        <v>165</v>
      </c>
      <c r="B166">
        <f>玩家成长时间线!B166</f>
        <v>10</v>
      </c>
      <c r="C166">
        <f ca="1">SUM($D$2:D166)</f>
        <v>282.01461427088327</v>
      </c>
      <c r="D166">
        <f t="shared" ca="1" si="2"/>
        <v>1.8202928038529251</v>
      </c>
      <c r="E166">
        <f ca="1">(SUMIFS(OFFSET([2]掉落汇总!$C$2:$C$871,,MATCH($B166,[2]掉落汇总!$D$1:$M$1)),[2]掉落汇总!$A$2:$A$871,E$1,[2]掉落汇总!$C$2:$C$871,$Q$1)+SUMIFS(OFFSET([2]掉落汇总!$C$2:$C$871,,MATCH($B166,[2]掉落汇总!$D$1:$M$1)),[2]掉落汇总!$A$2:$A$871,E$1,[2]掉落汇总!$C$2:$C$871,$Q$2)/$Q$3)*宝箱投放计算!D166</f>
        <v>0.60320252498684912</v>
      </c>
      <c r="F166">
        <f ca="1">(SUMIFS(OFFSET([2]掉落汇总!$C$2:$C$871,,MATCH($B166,[2]掉落汇总!$D$1:$M$1)),[2]掉落汇总!$A$2:$A$871,F$1,[2]掉落汇总!$C$2:$C$871,$Q$1)+SUMIFS(OFFSET([2]掉落汇总!$C$2:$C$871,,MATCH($B166,[2]掉落汇总!$D$1:$M$1)),[2]掉落汇总!$A$2:$A$871,F$1,[2]掉落汇总!$C$2:$C$871,$Q$2)/$Q$3)*宝箱投放计算!E166</f>
        <v>0.69707401032702276</v>
      </c>
      <c r="G166">
        <f ca="1">(SUMIFS(OFFSET([2]掉落汇总!$C$2:$C$871,,MATCH($B166,[2]掉落汇总!$D$1:$M$1)),[2]掉落汇总!$A$2:$A$871,G$1,[2]掉落汇总!$C$2:$C$871,$Q$1)+SUMIFS(OFFSET([2]掉落汇总!$C$2:$C$871,,MATCH($B166,[2]掉落汇总!$D$1:$M$1)),[2]掉落汇总!$A$2:$A$871,G$1,[2]掉落汇总!$C$2:$C$871,$Q$2)/$Q$3)*宝箱投放计算!F166</f>
        <v>0</v>
      </c>
      <c r="H166">
        <f ca="1">(SUMIFS(OFFSET([2]掉落汇总!$C$2:$C$871,,MATCH($B166,[2]掉落汇总!$D$1:$M$1)),[2]掉落汇总!$A$2:$A$871,H$1,[2]掉落汇总!$C$2:$C$871,$Q$1)+SUMIFS(OFFSET([2]掉落汇总!$C$2:$C$871,,MATCH($B166,[2]掉落汇总!$D$1:$M$1)),[2]掉落汇总!$A$2:$A$871,H$1,[2]掉落汇总!$C$2:$C$871,$Q$2)/$Q$3)*宝箱投放计算!G166</f>
        <v>0</v>
      </c>
      <c r="I166">
        <f ca="1">(SUMIFS(OFFSET([2]掉落汇总!$C$2:$C$871,,MATCH($B166,[2]掉落汇总!$D$1:$M$1)),[2]掉落汇总!$A$2:$A$871,I$1,[2]掉落汇总!$C$2:$C$871,$Q$1)+SUMIFS(OFFSET([2]掉落汇总!$C$2:$C$871,,MATCH($B166,[2]掉落汇总!$D$1:$M$1)),[2]掉落汇总!$A$2:$A$871,I$1,[2]掉落汇总!$C$2:$C$871,$Q$2)/$Q$3)*宝箱投放计算!H166</f>
        <v>0</v>
      </c>
      <c r="J166">
        <f ca="1">(SUMIFS(OFFSET([2]掉落汇总!$C$2:$C$871,,MATCH($B166,[2]掉落汇总!$D$1:$M$1)),[2]掉落汇总!$A$2:$A$871,J$1,[2]掉落汇总!$C$2:$C$871,$Q$1)+SUMIFS(OFFSET([2]掉落汇总!$C$2:$C$871,,MATCH($B166,[2]掉落汇总!$D$1:$M$1)),[2]掉落汇总!$A$2:$A$871,J$1,[2]掉落汇总!$C$2:$C$871,$Q$2)/$Q$3)*宝箱投放计算!I166</f>
        <v>0</v>
      </c>
      <c r="K166">
        <f ca="1">(SUMIFS(OFFSET([2]掉落汇总!$C$2:$C$871,,MATCH($B166,[2]掉落汇总!$D$1:$M$1)),[2]掉落汇总!$A$2:$A$871,K$1,[2]掉落汇总!$C$2:$C$871,$Q$1)+SUMIFS(OFFSET([2]掉落汇总!$C$2:$C$871,,MATCH($B166,[2]掉落汇总!$D$1:$M$1)),[2]掉落汇总!$A$2:$A$871,K$1,[2]掉落汇总!$C$2:$C$871,$Q$2)/$Q$3)*宝箱投放计算!J166</f>
        <v>0</v>
      </c>
      <c r="L166">
        <f ca="1">(SUMIFS(OFFSET([2]掉落汇总!$C$2:$C$871,,MATCH($B166,[2]掉落汇总!$D$1:$M$1)),[2]掉落汇总!$A$2:$A$871,L$1,[2]掉落汇总!$C$2:$C$871,$Q$1)+SUMIFS(OFFSET([2]掉落汇总!$C$2:$C$871,,MATCH($B166,[2]掉落汇总!$D$1:$M$1)),[2]掉落汇总!$A$2:$A$871,L$1,[2]掉落汇总!$C$2:$C$871,$Q$2)/$Q$3)*宝箱投放计算!K166</f>
        <v>0.18921788368526599</v>
      </c>
      <c r="M166">
        <f ca="1">(SUMIFS(OFFSET([2]掉落汇总!$C$2:$C$871,,MATCH($B166,[2]掉落汇总!$D$1:$M$1)),[2]掉落汇总!$A$2:$A$871,M$1,[2]掉落汇总!$C$2:$C$871,$Q$1)+SUMIFS(OFFSET([2]掉落汇总!$C$2:$C$871,,MATCH($B166,[2]掉落汇总!$D$1:$M$1)),[2]掉落汇总!$A$2:$A$871,M$1,[2]掉落汇总!$C$2:$C$871,$Q$2)/$Q$3)*宝箱投放计算!L166</f>
        <v>0.1952586710265094</v>
      </c>
      <c r="N166">
        <f ca="1">(SUMIFS(OFFSET([2]掉落汇总!$C$2:$C$871,,MATCH($B166,[2]掉落汇总!$D$1:$M$1)),[2]掉落汇总!$A$2:$A$871,N$1,[2]掉落汇总!$C$2:$C$871,$Q$1)+SUMIFS(OFFSET([2]掉落汇总!$C$2:$C$871,,MATCH($B166,[2]掉落汇总!$D$1:$M$1)),[2]掉落汇总!$A$2:$A$871,N$1,[2]掉落汇总!$C$2:$C$871,$Q$2)/$Q$3)*宝箱投放计算!M166</f>
        <v>4.4258667322350648E-2</v>
      </c>
      <c r="O166">
        <f ca="1">(SUMIFS(OFFSET([2]掉落汇总!$C$2:$C$871,,MATCH($B166,[2]掉落汇总!$D$1:$M$1)),[2]掉落汇总!$A$2:$A$871,O$1,[2]掉落汇总!$C$2:$C$871,$Q$1)+SUMIFS(OFFSET([2]掉落汇总!$C$2:$C$871,,MATCH($B166,[2]掉落汇总!$D$1:$M$1)),[2]掉落汇总!$A$2:$A$871,O$1,[2]掉落汇总!$C$2:$C$871,$Q$2)/$Q$3)*宝箱投放计算!N166</f>
        <v>9.1281046504927091E-2</v>
      </c>
    </row>
    <row r="167" spans="1:15" x14ac:dyDescent="0.2">
      <c r="A167">
        <f>玩家成长时间线!A167</f>
        <v>166</v>
      </c>
      <c r="B167">
        <f>玩家成长时间线!B167</f>
        <v>10</v>
      </c>
      <c r="C167">
        <f ca="1">SUM($D$2:D167)</f>
        <v>283.86152464443637</v>
      </c>
      <c r="D167">
        <f t="shared" ca="1" si="2"/>
        <v>1.846910373553083</v>
      </c>
      <c r="E167">
        <f ca="1">(SUMIFS(OFFSET([2]掉落汇总!$C$2:$C$871,,MATCH($B167,[2]掉落汇总!$D$1:$M$1)),[2]掉落汇总!$A$2:$A$871,E$1,[2]掉落汇总!$C$2:$C$871,$Q$1)+SUMIFS(OFFSET([2]掉落汇总!$C$2:$C$871,,MATCH($B167,[2]掉落汇总!$D$1:$M$1)),[2]掉落汇总!$A$2:$A$871,E$1,[2]掉落汇总!$C$2:$C$871,$Q$2)/$Q$3)*宝箱投放计算!D167</f>
        <v>0.62982009468700684</v>
      </c>
      <c r="F167">
        <f ca="1">(SUMIFS(OFFSET([2]掉落汇总!$C$2:$C$871,,MATCH($B167,[2]掉落汇总!$D$1:$M$1)),[2]掉落汇总!$A$2:$A$871,F$1,[2]掉落汇总!$C$2:$C$871,$Q$1)+SUMIFS(OFFSET([2]掉落汇总!$C$2:$C$871,,MATCH($B167,[2]掉落汇总!$D$1:$M$1)),[2]掉落汇总!$A$2:$A$871,F$1,[2]掉落汇总!$C$2:$C$871,$Q$2)/$Q$3)*宝箱投放计算!E167</f>
        <v>0.69707401032702276</v>
      </c>
      <c r="G167">
        <f ca="1">(SUMIFS(OFFSET([2]掉落汇总!$C$2:$C$871,,MATCH($B167,[2]掉落汇总!$D$1:$M$1)),[2]掉落汇总!$A$2:$A$871,G$1,[2]掉落汇总!$C$2:$C$871,$Q$1)+SUMIFS(OFFSET([2]掉落汇总!$C$2:$C$871,,MATCH($B167,[2]掉落汇总!$D$1:$M$1)),[2]掉落汇总!$A$2:$A$871,G$1,[2]掉落汇总!$C$2:$C$871,$Q$2)/$Q$3)*宝箱投放计算!F167</f>
        <v>0</v>
      </c>
      <c r="H167">
        <f ca="1">(SUMIFS(OFFSET([2]掉落汇总!$C$2:$C$871,,MATCH($B167,[2]掉落汇总!$D$1:$M$1)),[2]掉落汇总!$A$2:$A$871,H$1,[2]掉落汇总!$C$2:$C$871,$Q$1)+SUMIFS(OFFSET([2]掉落汇总!$C$2:$C$871,,MATCH($B167,[2]掉落汇总!$D$1:$M$1)),[2]掉落汇总!$A$2:$A$871,H$1,[2]掉落汇总!$C$2:$C$871,$Q$2)/$Q$3)*宝箱投放计算!G167</f>
        <v>0</v>
      </c>
      <c r="I167">
        <f ca="1">(SUMIFS(OFFSET([2]掉落汇总!$C$2:$C$871,,MATCH($B167,[2]掉落汇总!$D$1:$M$1)),[2]掉落汇总!$A$2:$A$871,I$1,[2]掉落汇总!$C$2:$C$871,$Q$1)+SUMIFS(OFFSET([2]掉落汇总!$C$2:$C$871,,MATCH($B167,[2]掉落汇总!$D$1:$M$1)),[2]掉落汇总!$A$2:$A$871,I$1,[2]掉落汇总!$C$2:$C$871,$Q$2)/$Q$3)*宝箱投放计算!H167</f>
        <v>0</v>
      </c>
      <c r="J167">
        <f ca="1">(SUMIFS(OFFSET([2]掉落汇总!$C$2:$C$871,,MATCH($B167,[2]掉落汇总!$D$1:$M$1)),[2]掉落汇总!$A$2:$A$871,J$1,[2]掉落汇总!$C$2:$C$871,$Q$1)+SUMIFS(OFFSET([2]掉落汇总!$C$2:$C$871,,MATCH($B167,[2]掉落汇总!$D$1:$M$1)),[2]掉落汇总!$A$2:$A$871,J$1,[2]掉落汇总!$C$2:$C$871,$Q$2)/$Q$3)*宝箱投放计算!I167</f>
        <v>0</v>
      </c>
      <c r="K167">
        <f ca="1">(SUMIFS(OFFSET([2]掉落汇总!$C$2:$C$871,,MATCH($B167,[2]掉落汇总!$D$1:$M$1)),[2]掉落汇总!$A$2:$A$871,K$1,[2]掉落汇总!$C$2:$C$871,$Q$1)+SUMIFS(OFFSET([2]掉落汇总!$C$2:$C$871,,MATCH($B167,[2]掉落汇总!$D$1:$M$1)),[2]掉落汇总!$A$2:$A$871,K$1,[2]掉落汇总!$C$2:$C$871,$Q$2)/$Q$3)*宝箱投放计算!J167</f>
        <v>0</v>
      </c>
      <c r="L167">
        <f ca="1">(SUMIFS(OFFSET([2]掉落汇总!$C$2:$C$871,,MATCH($B167,[2]掉落汇总!$D$1:$M$1)),[2]掉落汇总!$A$2:$A$871,L$1,[2]掉落汇总!$C$2:$C$871,$Q$1)+SUMIFS(OFFSET([2]掉落汇总!$C$2:$C$871,,MATCH($B167,[2]掉落汇总!$D$1:$M$1)),[2]掉落汇总!$A$2:$A$871,L$1,[2]掉落汇总!$C$2:$C$871,$Q$2)/$Q$3)*宝箱投放计算!K167</f>
        <v>0.18921788368526599</v>
      </c>
      <c r="M167">
        <f ca="1">(SUMIFS(OFFSET([2]掉落汇总!$C$2:$C$871,,MATCH($B167,[2]掉落汇总!$D$1:$M$1)),[2]掉落汇总!$A$2:$A$871,M$1,[2]掉落汇总!$C$2:$C$871,$Q$1)+SUMIFS(OFFSET([2]掉落汇总!$C$2:$C$871,,MATCH($B167,[2]掉落汇总!$D$1:$M$1)),[2]掉落汇总!$A$2:$A$871,M$1,[2]掉落汇总!$C$2:$C$871,$Q$2)/$Q$3)*宝箱投放计算!L167</f>
        <v>0.1952586710265094</v>
      </c>
      <c r="N167">
        <f ca="1">(SUMIFS(OFFSET([2]掉落汇总!$C$2:$C$871,,MATCH($B167,[2]掉落汇总!$D$1:$M$1)),[2]掉落汇总!$A$2:$A$871,N$1,[2]掉落汇总!$C$2:$C$871,$Q$1)+SUMIFS(OFFSET([2]掉落汇总!$C$2:$C$871,,MATCH($B167,[2]掉落汇总!$D$1:$M$1)),[2]掉落汇总!$A$2:$A$871,N$1,[2]掉落汇总!$C$2:$C$871,$Q$2)/$Q$3)*宝箱投放计算!M167</f>
        <v>4.4258667322350648E-2</v>
      </c>
      <c r="O167">
        <f ca="1">(SUMIFS(OFFSET([2]掉落汇总!$C$2:$C$871,,MATCH($B167,[2]掉落汇总!$D$1:$M$1)),[2]掉落汇总!$A$2:$A$871,O$1,[2]掉落汇总!$C$2:$C$871,$Q$1)+SUMIFS(OFFSET([2]掉落汇总!$C$2:$C$871,,MATCH($B167,[2]掉落汇总!$D$1:$M$1)),[2]掉落汇总!$A$2:$A$871,O$1,[2]掉落汇总!$C$2:$C$871,$Q$2)/$Q$3)*宝箱投放计算!N167</f>
        <v>9.1281046504927091E-2</v>
      </c>
    </row>
    <row r="168" spans="1:15" x14ac:dyDescent="0.2">
      <c r="A168">
        <f>玩家成长时间线!A168</f>
        <v>167</v>
      </c>
      <c r="B168">
        <f>玩家成长时间线!B168</f>
        <v>10</v>
      </c>
      <c r="C168">
        <f ca="1">SUM($D$2:D168)</f>
        <v>285.68665700641662</v>
      </c>
      <c r="D168">
        <f t="shared" ca="1" si="2"/>
        <v>1.8251323619802267</v>
      </c>
      <c r="E168">
        <f ca="1">(SUMIFS(OFFSET([2]掉落汇总!$C$2:$C$871,,MATCH($B168,[2]掉落汇总!$D$1:$M$1)),[2]掉落汇总!$A$2:$A$871,E$1,[2]掉落汇总!$C$2:$C$871,$Q$1)+SUMIFS(OFFSET([2]掉落汇总!$C$2:$C$871,,MATCH($B168,[2]掉落汇总!$D$1:$M$1)),[2]掉落汇总!$A$2:$A$871,E$1,[2]掉落汇总!$C$2:$C$871,$Q$2)/$Q$3)*宝箱投放计算!D168</f>
        <v>0.60804208311415053</v>
      </c>
      <c r="F168">
        <f ca="1">(SUMIFS(OFFSET([2]掉落汇总!$C$2:$C$871,,MATCH($B168,[2]掉落汇总!$D$1:$M$1)),[2]掉落汇总!$A$2:$A$871,F$1,[2]掉落汇总!$C$2:$C$871,$Q$1)+SUMIFS(OFFSET([2]掉落汇总!$C$2:$C$871,,MATCH($B168,[2]掉落汇总!$D$1:$M$1)),[2]掉落汇总!$A$2:$A$871,F$1,[2]掉落汇总!$C$2:$C$871,$Q$2)/$Q$3)*宝箱投放计算!E168</f>
        <v>0.69707401032702276</v>
      </c>
      <c r="G168">
        <f ca="1">(SUMIFS(OFFSET([2]掉落汇总!$C$2:$C$871,,MATCH($B168,[2]掉落汇总!$D$1:$M$1)),[2]掉落汇总!$A$2:$A$871,G$1,[2]掉落汇总!$C$2:$C$871,$Q$1)+SUMIFS(OFFSET([2]掉落汇总!$C$2:$C$871,,MATCH($B168,[2]掉落汇总!$D$1:$M$1)),[2]掉落汇总!$A$2:$A$871,G$1,[2]掉落汇总!$C$2:$C$871,$Q$2)/$Q$3)*宝箱投放计算!F168</f>
        <v>0</v>
      </c>
      <c r="H168">
        <f ca="1">(SUMIFS(OFFSET([2]掉落汇总!$C$2:$C$871,,MATCH($B168,[2]掉落汇总!$D$1:$M$1)),[2]掉落汇总!$A$2:$A$871,H$1,[2]掉落汇总!$C$2:$C$871,$Q$1)+SUMIFS(OFFSET([2]掉落汇总!$C$2:$C$871,,MATCH($B168,[2]掉落汇总!$D$1:$M$1)),[2]掉落汇总!$A$2:$A$871,H$1,[2]掉落汇总!$C$2:$C$871,$Q$2)/$Q$3)*宝箱投放计算!G168</f>
        <v>0</v>
      </c>
      <c r="I168">
        <f ca="1">(SUMIFS(OFFSET([2]掉落汇总!$C$2:$C$871,,MATCH($B168,[2]掉落汇总!$D$1:$M$1)),[2]掉落汇总!$A$2:$A$871,I$1,[2]掉落汇总!$C$2:$C$871,$Q$1)+SUMIFS(OFFSET([2]掉落汇总!$C$2:$C$871,,MATCH($B168,[2]掉落汇总!$D$1:$M$1)),[2]掉落汇总!$A$2:$A$871,I$1,[2]掉落汇总!$C$2:$C$871,$Q$2)/$Q$3)*宝箱投放计算!H168</f>
        <v>0</v>
      </c>
      <c r="J168">
        <f ca="1">(SUMIFS(OFFSET([2]掉落汇总!$C$2:$C$871,,MATCH($B168,[2]掉落汇总!$D$1:$M$1)),[2]掉落汇总!$A$2:$A$871,J$1,[2]掉落汇总!$C$2:$C$871,$Q$1)+SUMIFS(OFFSET([2]掉落汇总!$C$2:$C$871,,MATCH($B168,[2]掉落汇总!$D$1:$M$1)),[2]掉落汇总!$A$2:$A$871,J$1,[2]掉落汇总!$C$2:$C$871,$Q$2)/$Q$3)*宝箱投放计算!I168</f>
        <v>0</v>
      </c>
      <c r="K168">
        <f ca="1">(SUMIFS(OFFSET([2]掉落汇总!$C$2:$C$871,,MATCH($B168,[2]掉落汇总!$D$1:$M$1)),[2]掉落汇总!$A$2:$A$871,K$1,[2]掉落汇总!$C$2:$C$871,$Q$1)+SUMIFS(OFFSET([2]掉落汇总!$C$2:$C$871,,MATCH($B168,[2]掉落汇总!$D$1:$M$1)),[2]掉落汇总!$A$2:$A$871,K$1,[2]掉落汇总!$C$2:$C$871,$Q$2)/$Q$3)*宝箱投放计算!J168</f>
        <v>0</v>
      </c>
      <c r="L168">
        <f ca="1">(SUMIFS(OFFSET([2]掉落汇总!$C$2:$C$871,,MATCH($B168,[2]掉落汇总!$D$1:$M$1)),[2]掉落汇总!$A$2:$A$871,L$1,[2]掉落汇总!$C$2:$C$871,$Q$1)+SUMIFS(OFFSET([2]掉落汇总!$C$2:$C$871,,MATCH($B168,[2]掉落汇总!$D$1:$M$1)),[2]掉落汇总!$A$2:$A$871,L$1,[2]掉落汇总!$C$2:$C$871,$Q$2)/$Q$3)*宝箱投放计算!K168</f>
        <v>0.18921788368526599</v>
      </c>
      <c r="M168">
        <f ca="1">(SUMIFS(OFFSET([2]掉落汇总!$C$2:$C$871,,MATCH($B168,[2]掉落汇总!$D$1:$M$1)),[2]掉落汇总!$A$2:$A$871,M$1,[2]掉落汇总!$C$2:$C$871,$Q$1)+SUMIFS(OFFSET([2]掉落汇总!$C$2:$C$871,,MATCH($B168,[2]掉落汇总!$D$1:$M$1)),[2]掉落汇总!$A$2:$A$871,M$1,[2]掉落汇总!$C$2:$C$871,$Q$2)/$Q$3)*宝箱投放计算!L168</f>
        <v>0.1952586710265094</v>
      </c>
      <c r="N168">
        <f ca="1">(SUMIFS(OFFSET([2]掉落汇总!$C$2:$C$871,,MATCH($B168,[2]掉落汇总!$D$1:$M$1)),[2]掉落汇总!$A$2:$A$871,N$1,[2]掉落汇总!$C$2:$C$871,$Q$1)+SUMIFS(OFFSET([2]掉落汇总!$C$2:$C$871,,MATCH($B168,[2]掉落汇总!$D$1:$M$1)),[2]掉落汇总!$A$2:$A$871,N$1,[2]掉落汇总!$C$2:$C$871,$Q$2)/$Q$3)*宝箱投放计算!M168</f>
        <v>4.4258667322350648E-2</v>
      </c>
      <c r="O168">
        <f ca="1">(SUMIFS(OFFSET([2]掉落汇总!$C$2:$C$871,,MATCH($B168,[2]掉落汇总!$D$1:$M$1)),[2]掉落汇总!$A$2:$A$871,O$1,[2]掉落汇总!$C$2:$C$871,$Q$1)+SUMIFS(OFFSET([2]掉落汇总!$C$2:$C$871,,MATCH($B168,[2]掉落汇总!$D$1:$M$1)),[2]掉落汇总!$A$2:$A$871,O$1,[2]掉落汇总!$C$2:$C$871,$Q$2)/$Q$3)*宝箱投放计算!N168</f>
        <v>9.1281046504927091E-2</v>
      </c>
    </row>
    <row r="169" spans="1:15" x14ac:dyDescent="0.2">
      <c r="A169">
        <f>玩家成长时间线!A169</f>
        <v>168</v>
      </c>
      <c r="B169">
        <f>玩家成长时间线!B169</f>
        <v>8</v>
      </c>
      <c r="C169">
        <f ca="1">SUM($D$2:D169)</f>
        <v>287.20097094475574</v>
      </c>
      <c r="D169">
        <f t="shared" ca="1" si="2"/>
        <v>1.5143139383391329</v>
      </c>
      <c r="E169">
        <f ca="1">(SUMIFS(OFFSET([2]掉落汇总!$C$2:$C$871,,MATCH($B169,[2]掉落汇总!$D$1:$M$1)),[2]掉落汇总!$A$2:$A$871,E$1,[2]掉落汇总!$C$2:$C$871,$Q$1)+SUMIFS(OFFSET([2]掉落汇总!$C$2:$C$871,,MATCH($B169,[2]掉落汇总!$D$1:$M$1)),[2]掉落汇总!$A$2:$A$871,E$1,[2]掉落汇总!$C$2:$C$871,$Q$2)/$Q$3)*宝箱投放计算!D169</f>
        <v>0.43663846153846142</v>
      </c>
      <c r="F169">
        <f ca="1">(SUMIFS(OFFSET([2]掉落汇总!$C$2:$C$871,,MATCH($B169,[2]掉落汇总!$D$1:$M$1)),[2]掉落汇总!$A$2:$A$871,F$1,[2]掉落汇总!$C$2:$C$871,$Q$1)+SUMIFS(OFFSET([2]掉落汇总!$C$2:$C$871,,MATCH($B169,[2]掉落汇总!$D$1:$M$1)),[2]掉落汇总!$A$2:$A$871,F$1,[2]掉落汇总!$C$2:$C$871,$Q$2)/$Q$3)*宝箱投放计算!E169</f>
        <v>0.55765920826161819</v>
      </c>
      <c r="G169">
        <f ca="1">(SUMIFS(OFFSET([2]掉落汇总!$C$2:$C$871,,MATCH($B169,[2]掉落汇总!$D$1:$M$1)),[2]掉落汇总!$A$2:$A$871,G$1,[2]掉落汇总!$C$2:$C$871,$Q$1)+SUMIFS(OFFSET([2]掉落汇总!$C$2:$C$871,,MATCH($B169,[2]掉落汇总!$D$1:$M$1)),[2]掉落汇总!$A$2:$A$871,G$1,[2]掉落汇总!$C$2:$C$871,$Q$2)/$Q$3)*宝箱投放计算!F169</f>
        <v>0</v>
      </c>
      <c r="H169">
        <f ca="1">(SUMIFS(OFFSET([2]掉落汇总!$C$2:$C$871,,MATCH($B169,[2]掉落汇总!$D$1:$M$1)),[2]掉落汇总!$A$2:$A$871,H$1,[2]掉落汇总!$C$2:$C$871,$Q$1)+SUMIFS(OFFSET([2]掉落汇总!$C$2:$C$871,,MATCH($B169,[2]掉落汇总!$D$1:$M$1)),[2]掉落汇总!$A$2:$A$871,H$1,[2]掉落汇总!$C$2:$C$871,$Q$2)/$Q$3)*宝箱投放计算!G169</f>
        <v>0</v>
      </c>
      <c r="I169">
        <f ca="1">(SUMIFS(OFFSET([2]掉落汇总!$C$2:$C$871,,MATCH($B169,[2]掉落汇总!$D$1:$M$1)),[2]掉落汇总!$A$2:$A$871,I$1,[2]掉落汇总!$C$2:$C$871,$Q$1)+SUMIFS(OFFSET([2]掉落汇总!$C$2:$C$871,,MATCH($B169,[2]掉落汇总!$D$1:$M$1)),[2]掉落汇总!$A$2:$A$871,I$1,[2]掉落汇总!$C$2:$C$871,$Q$2)/$Q$3)*宝箱投放计算!H169</f>
        <v>0</v>
      </c>
      <c r="J169">
        <f ca="1">(SUMIFS(OFFSET([2]掉落汇总!$C$2:$C$871,,MATCH($B169,[2]掉落汇总!$D$1:$M$1)),[2]掉落汇总!$A$2:$A$871,J$1,[2]掉落汇总!$C$2:$C$871,$Q$1)+SUMIFS(OFFSET([2]掉落汇总!$C$2:$C$871,,MATCH($B169,[2]掉落汇总!$D$1:$M$1)),[2]掉落汇总!$A$2:$A$871,J$1,[2]掉落汇总!$C$2:$C$871,$Q$2)/$Q$3)*宝箱投放计算!I169</f>
        <v>0</v>
      </c>
      <c r="K169">
        <f ca="1">(SUMIFS(OFFSET([2]掉落汇总!$C$2:$C$871,,MATCH($B169,[2]掉落汇总!$D$1:$M$1)),[2]掉落汇总!$A$2:$A$871,K$1,[2]掉落汇总!$C$2:$C$871,$Q$1)+SUMIFS(OFFSET([2]掉落汇总!$C$2:$C$871,,MATCH($B169,[2]掉落汇总!$D$1:$M$1)),[2]掉落汇总!$A$2:$A$871,K$1,[2]掉落汇总!$C$2:$C$871,$Q$2)/$Q$3)*宝箱投放计算!J169</f>
        <v>0</v>
      </c>
      <c r="L169">
        <f ca="1">(SUMIFS(OFFSET([2]掉落汇总!$C$2:$C$871,,MATCH($B169,[2]掉落汇总!$D$1:$M$1)),[2]掉落汇总!$A$2:$A$871,L$1,[2]掉落汇总!$C$2:$C$871,$Q$1)+SUMIFS(OFFSET([2]掉落汇总!$C$2:$C$871,,MATCH($B169,[2]掉落汇总!$D$1:$M$1)),[2]掉落汇总!$A$2:$A$871,L$1,[2]掉落汇总!$C$2:$C$871,$Q$2)/$Q$3)*宝箱投放计算!K169</f>
        <v>0.18921788368526599</v>
      </c>
      <c r="M169">
        <f ca="1">(SUMIFS(OFFSET([2]掉落汇总!$C$2:$C$871,,MATCH($B169,[2]掉落汇总!$D$1:$M$1)),[2]掉落汇总!$A$2:$A$871,M$1,[2]掉落汇总!$C$2:$C$871,$Q$1)+SUMIFS(OFFSET([2]掉落汇总!$C$2:$C$871,,MATCH($B169,[2]掉落汇总!$D$1:$M$1)),[2]掉落汇总!$A$2:$A$871,M$1,[2]掉落汇总!$C$2:$C$871,$Q$2)/$Q$3)*宝箱投放计算!L169</f>
        <v>0.1952586710265094</v>
      </c>
      <c r="N169">
        <f ca="1">(SUMIFS(OFFSET([2]掉落汇总!$C$2:$C$871,,MATCH($B169,[2]掉落汇总!$D$1:$M$1)),[2]掉落汇总!$A$2:$A$871,N$1,[2]掉落汇总!$C$2:$C$871,$Q$1)+SUMIFS(OFFSET([2]掉落汇总!$C$2:$C$871,,MATCH($B169,[2]掉落汇总!$D$1:$M$1)),[2]掉落汇总!$A$2:$A$871,N$1,[2]掉落汇总!$C$2:$C$871,$Q$2)/$Q$3)*宝箱投放计算!M169</f>
        <v>4.4258667322350648E-2</v>
      </c>
      <c r="O169">
        <f ca="1">(SUMIFS(OFFSET([2]掉落汇总!$C$2:$C$871,,MATCH($B169,[2]掉落汇总!$D$1:$M$1)),[2]掉落汇总!$A$2:$A$871,O$1,[2]掉落汇总!$C$2:$C$871,$Q$1)+SUMIFS(OFFSET([2]掉落汇总!$C$2:$C$871,,MATCH($B169,[2]掉落汇总!$D$1:$M$1)),[2]掉落汇总!$A$2:$A$871,O$1,[2]掉落汇总!$C$2:$C$871,$Q$2)/$Q$3)*宝箱投放计算!N169</f>
        <v>9.1281046504927091E-2</v>
      </c>
    </row>
    <row r="170" spans="1:15" x14ac:dyDescent="0.2">
      <c r="A170">
        <f>玩家成长时间线!A170</f>
        <v>169</v>
      </c>
      <c r="B170">
        <f>玩家成长时间线!B170</f>
        <v>8</v>
      </c>
      <c r="C170">
        <f ca="1">SUM($D$2:D170)</f>
        <v>288.6685541138641</v>
      </c>
      <c r="D170">
        <f t="shared" ca="1" si="2"/>
        <v>1.4675831691083636</v>
      </c>
      <c r="E170">
        <f ca="1">(SUMIFS(OFFSET([2]掉落汇总!$C$2:$C$871,,MATCH($B170,[2]掉落汇总!$D$1:$M$1)),[2]掉落汇总!$A$2:$A$871,E$1,[2]掉落汇总!$C$2:$C$871,$Q$1)+SUMIFS(OFFSET([2]掉落汇总!$C$2:$C$871,,MATCH($B170,[2]掉落汇总!$D$1:$M$1)),[2]掉落汇总!$A$2:$A$871,E$1,[2]掉落汇总!$C$2:$C$871,$Q$2)/$Q$3)*宝箱投放计算!D170</f>
        <v>0.38990769230769218</v>
      </c>
      <c r="F170">
        <f ca="1">(SUMIFS(OFFSET([2]掉落汇总!$C$2:$C$871,,MATCH($B170,[2]掉落汇总!$D$1:$M$1)),[2]掉落汇总!$A$2:$A$871,F$1,[2]掉落汇总!$C$2:$C$871,$Q$1)+SUMIFS(OFFSET([2]掉落汇总!$C$2:$C$871,,MATCH($B170,[2]掉落汇总!$D$1:$M$1)),[2]掉落汇总!$A$2:$A$871,F$1,[2]掉落汇总!$C$2:$C$871,$Q$2)/$Q$3)*宝箱投放计算!E170</f>
        <v>0.55765920826161819</v>
      </c>
      <c r="G170">
        <f ca="1">(SUMIFS(OFFSET([2]掉落汇总!$C$2:$C$871,,MATCH($B170,[2]掉落汇总!$D$1:$M$1)),[2]掉落汇总!$A$2:$A$871,G$1,[2]掉落汇总!$C$2:$C$871,$Q$1)+SUMIFS(OFFSET([2]掉落汇总!$C$2:$C$871,,MATCH($B170,[2]掉落汇总!$D$1:$M$1)),[2]掉落汇总!$A$2:$A$871,G$1,[2]掉落汇总!$C$2:$C$871,$Q$2)/$Q$3)*宝箱投放计算!F170</f>
        <v>0</v>
      </c>
      <c r="H170">
        <f ca="1">(SUMIFS(OFFSET([2]掉落汇总!$C$2:$C$871,,MATCH($B170,[2]掉落汇总!$D$1:$M$1)),[2]掉落汇总!$A$2:$A$871,H$1,[2]掉落汇总!$C$2:$C$871,$Q$1)+SUMIFS(OFFSET([2]掉落汇总!$C$2:$C$871,,MATCH($B170,[2]掉落汇总!$D$1:$M$1)),[2]掉落汇总!$A$2:$A$871,H$1,[2]掉落汇总!$C$2:$C$871,$Q$2)/$Q$3)*宝箱投放计算!G170</f>
        <v>0</v>
      </c>
      <c r="I170">
        <f ca="1">(SUMIFS(OFFSET([2]掉落汇总!$C$2:$C$871,,MATCH($B170,[2]掉落汇总!$D$1:$M$1)),[2]掉落汇总!$A$2:$A$871,I$1,[2]掉落汇总!$C$2:$C$871,$Q$1)+SUMIFS(OFFSET([2]掉落汇总!$C$2:$C$871,,MATCH($B170,[2]掉落汇总!$D$1:$M$1)),[2]掉落汇总!$A$2:$A$871,I$1,[2]掉落汇总!$C$2:$C$871,$Q$2)/$Q$3)*宝箱投放计算!H170</f>
        <v>0</v>
      </c>
      <c r="J170">
        <f ca="1">(SUMIFS(OFFSET([2]掉落汇总!$C$2:$C$871,,MATCH($B170,[2]掉落汇总!$D$1:$M$1)),[2]掉落汇总!$A$2:$A$871,J$1,[2]掉落汇总!$C$2:$C$871,$Q$1)+SUMIFS(OFFSET([2]掉落汇总!$C$2:$C$871,,MATCH($B170,[2]掉落汇总!$D$1:$M$1)),[2]掉落汇总!$A$2:$A$871,J$1,[2]掉落汇总!$C$2:$C$871,$Q$2)/$Q$3)*宝箱投放计算!I170</f>
        <v>0</v>
      </c>
      <c r="K170">
        <f ca="1">(SUMIFS(OFFSET([2]掉落汇总!$C$2:$C$871,,MATCH($B170,[2]掉落汇总!$D$1:$M$1)),[2]掉落汇总!$A$2:$A$871,K$1,[2]掉落汇总!$C$2:$C$871,$Q$1)+SUMIFS(OFFSET([2]掉落汇总!$C$2:$C$871,,MATCH($B170,[2]掉落汇总!$D$1:$M$1)),[2]掉落汇总!$A$2:$A$871,K$1,[2]掉落汇总!$C$2:$C$871,$Q$2)/$Q$3)*宝箱投放计算!J170</f>
        <v>0</v>
      </c>
      <c r="L170">
        <f ca="1">(SUMIFS(OFFSET([2]掉落汇总!$C$2:$C$871,,MATCH($B170,[2]掉落汇总!$D$1:$M$1)),[2]掉落汇总!$A$2:$A$871,L$1,[2]掉落汇总!$C$2:$C$871,$Q$1)+SUMIFS(OFFSET([2]掉落汇总!$C$2:$C$871,,MATCH($B170,[2]掉落汇总!$D$1:$M$1)),[2]掉落汇总!$A$2:$A$871,L$1,[2]掉落汇总!$C$2:$C$871,$Q$2)/$Q$3)*宝箱投放计算!K170</f>
        <v>0.18921788368526599</v>
      </c>
      <c r="M170">
        <f ca="1">(SUMIFS(OFFSET([2]掉落汇总!$C$2:$C$871,,MATCH($B170,[2]掉落汇总!$D$1:$M$1)),[2]掉落汇总!$A$2:$A$871,M$1,[2]掉落汇总!$C$2:$C$871,$Q$1)+SUMIFS(OFFSET([2]掉落汇总!$C$2:$C$871,,MATCH($B170,[2]掉落汇总!$D$1:$M$1)),[2]掉落汇总!$A$2:$A$871,M$1,[2]掉落汇总!$C$2:$C$871,$Q$2)/$Q$3)*宝箱投放计算!L170</f>
        <v>0.1952586710265094</v>
      </c>
      <c r="N170">
        <f ca="1">(SUMIFS(OFFSET([2]掉落汇总!$C$2:$C$871,,MATCH($B170,[2]掉落汇总!$D$1:$M$1)),[2]掉落汇总!$A$2:$A$871,N$1,[2]掉落汇总!$C$2:$C$871,$Q$1)+SUMIFS(OFFSET([2]掉落汇总!$C$2:$C$871,,MATCH($B170,[2]掉落汇总!$D$1:$M$1)),[2]掉落汇总!$A$2:$A$871,N$1,[2]掉落汇总!$C$2:$C$871,$Q$2)/$Q$3)*宝箱投放计算!M170</f>
        <v>4.4258667322350648E-2</v>
      </c>
      <c r="O170">
        <f ca="1">(SUMIFS(OFFSET([2]掉落汇总!$C$2:$C$871,,MATCH($B170,[2]掉落汇总!$D$1:$M$1)),[2]掉落汇总!$A$2:$A$871,O$1,[2]掉落汇总!$C$2:$C$871,$Q$1)+SUMIFS(OFFSET([2]掉落汇总!$C$2:$C$871,,MATCH($B170,[2]掉落汇总!$D$1:$M$1)),[2]掉落汇总!$A$2:$A$871,O$1,[2]掉落汇总!$C$2:$C$871,$Q$2)/$Q$3)*宝箱投放计算!N170</f>
        <v>9.1281046504927091E-2</v>
      </c>
    </row>
    <row r="171" spans="1:15" x14ac:dyDescent="0.2">
      <c r="A171">
        <f>玩家成长时间线!A171</f>
        <v>170</v>
      </c>
      <c r="B171">
        <f>玩家成长时间线!B171</f>
        <v>8</v>
      </c>
      <c r="C171">
        <f ca="1">SUM($D$2:D171)</f>
        <v>290.14652189835709</v>
      </c>
      <c r="D171">
        <f t="shared" ca="1" si="2"/>
        <v>1.4779677844929791</v>
      </c>
      <c r="E171">
        <f ca="1">(SUMIFS(OFFSET([2]掉落汇总!$C$2:$C$871,,MATCH($B171,[2]掉落汇总!$D$1:$M$1)),[2]掉落汇总!$A$2:$A$871,E$1,[2]掉落汇总!$C$2:$C$871,$Q$1)+SUMIFS(OFFSET([2]掉落汇总!$C$2:$C$871,,MATCH($B171,[2]掉落汇总!$D$1:$M$1)),[2]掉落汇总!$A$2:$A$871,E$1,[2]掉落汇总!$C$2:$C$871,$Q$2)/$Q$3)*宝箱投放计算!D171</f>
        <v>0.40029230769230761</v>
      </c>
      <c r="F171">
        <f ca="1">(SUMIFS(OFFSET([2]掉落汇总!$C$2:$C$871,,MATCH($B171,[2]掉落汇总!$D$1:$M$1)),[2]掉落汇总!$A$2:$A$871,F$1,[2]掉落汇总!$C$2:$C$871,$Q$1)+SUMIFS(OFFSET([2]掉落汇总!$C$2:$C$871,,MATCH($B171,[2]掉落汇总!$D$1:$M$1)),[2]掉落汇总!$A$2:$A$871,F$1,[2]掉落汇总!$C$2:$C$871,$Q$2)/$Q$3)*宝箱投放计算!E171</f>
        <v>0.55765920826161819</v>
      </c>
      <c r="G171">
        <f ca="1">(SUMIFS(OFFSET([2]掉落汇总!$C$2:$C$871,,MATCH($B171,[2]掉落汇总!$D$1:$M$1)),[2]掉落汇总!$A$2:$A$871,G$1,[2]掉落汇总!$C$2:$C$871,$Q$1)+SUMIFS(OFFSET([2]掉落汇总!$C$2:$C$871,,MATCH($B171,[2]掉落汇总!$D$1:$M$1)),[2]掉落汇总!$A$2:$A$871,G$1,[2]掉落汇总!$C$2:$C$871,$Q$2)/$Q$3)*宝箱投放计算!F171</f>
        <v>0</v>
      </c>
      <c r="H171">
        <f ca="1">(SUMIFS(OFFSET([2]掉落汇总!$C$2:$C$871,,MATCH($B171,[2]掉落汇总!$D$1:$M$1)),[2]掉落汇总!$A$2:$A$871,H$1,[2]掉落汇总!$C$2:$C$871,$Q$1)+SUMIFS(OFFSET([2]掉落汇总!$C$2:$C$871,,MATCH($B171,[2]掉落汇总!$D$1:$M$1)),[2]掉落汇总!$A$2:$A$871,H$1,[2]掉落汇总!$C$2:$C$871,$Q$2)/$Q$3)*宝箱投放计算!G171</f>
        <v>0</v>
      </c>
      <c r="I171">
        <f ca="1">(SUMIFS(OFFSET([2]掉落汇总!$C$2:$C$871,,MATCH($B171,[2]掉落汇总!$D$1:$M$1)),[2]掉落汇总!$A$2:$A$871,I$1,[2]掉落汇总!$C$2:$C$871,$Q$1)+SUMIFS(OFFSET([2]掉落汇总!$C$2:$C$871,,MATCH($B171,[2]掉落汇总!$D$1:$M$1)),[2]掉落汇总!$A$2:$A$871,I$1,[2]掉落汇总!$C$2:$C$871,$Q$2)/$Q$3)*宝箱投放计算!H171</f>
        <v>0</v>
      </c>
      <c r="J171">
        <f ca="1">(SUMIFS(OFFSET([2]掉落汇总!$C$2:$C$871,,MATCH($B171,[2]掉落汇总!$D$1:$M$1)),[2]掉落汇总!$A$2:$A$871,J$1,[2]掉落汇总!$C$2:$C$871,$Q$1)+SUMIFS(OFFSET([2]掉落汇总!$C$2:$C$871,,MATCH($B171,[2]掉落汇总!$D$1:$M$1)),[2]掉落汇总!$A$2:$A$871,J$1,[2]掉落汇总!$C$2:$C$871,$Q$2)/$Q$3)*宝箱投放计算!I171</f>
        <v>0</v>
      </c>
      <c r="K171">
        <f ca="1">(SUMIFS(OFFSET([2]掉落汇总!$C$2:$C$871,,MATCH($B171,[2]掉落汇总!$D$1:$M$1)),[2]掉落汇总!$A$2:$A$871,K$1,[2]掉落汇总!$C$2:$C$871,$Q$1)+SUMIFS(OFFSET([2]掉落汇总!$C$2:$C$871,,MATCH($B171,[2]掉落汇总!$D$1:$M$1)),[2]掉落汇总!$A$2:$A$871,K$1,[2]掉落汇总!$C$2:$C$871,$Q$2)/$Q$3)*宝箱投放计算!J171</f>
        <v>0</v>
      </c>
      <c r="L171">
        <f ca="1">(SUMIFS(OFFSET([2]掉落汇总!$C$2:$C$871,,MATCH($B171,[2]掉落汇总!$D$1:$M$1)),[2]掉落汇总!$A$2:$A$871,L$1,[2]掉落汇总!$C$2:$C$871,$Q$1)+SUMIFS(OFFSET([2]掉落汇总!$C$2:$C$871,,MATCH($B171,[2]掉落汇总!$D$1:$M$1)),[2]掉落汇总!$A$2:$A$871,L$1,[2]掉落汇总!$C$2:$C$871,$Q$2)/$Q$3)*宝箱投放计算!K171</f>
        <v>0.18921788368526599</v>
      </c>
      <c r="M171">
        <f ca="1">(SUMIFS(OFFSET([2]掉落汇总!$C$2:$C$871,,MATCH($B171,[2]掉落汇总!$D$1:$M$1)),[2]掉落汇总!$A$2:$A$871,M$1,[2]掉落汇总!$C$2:$C$871,$Q$1)+SUMIFS(OFFSET([2]掉落汇总!$C$2:$C$871,,MATCH($B171,[2]掉落汇总!$D$1:$M$1)),[2]掉落汇总!$A$2:$A$871,M$1,[2]掉落汇总!$C$2:$C$871,$Q$2)/$Q$3)*宝箱投放计算!L171</f>
        <v>0.1952586710265094</v>
      </c>
      <c r="N171">
        <f ca="1">(SUMIFS(OFFSET([2]掉落汇总!$C$2:$C$871,,MATCH($B171,[2]掉落汇总!$D$1:$M$1)),[2]掉落汇总!$A$2:$A$871,N$1,[2]掉落汇总!$C$2:$C$871,$Q$1)+SUMIFS(OFFSET([2]掉落汇总!$C$2:$C$871,,MATCH($B171,[2]掉落汇总!$D$1:$M$1)),[2]掉落汇总!$A$2:$A$871,N$1,[2]掉落汇总!$C$2:$C$871,$Q$2)/$Q$3)*宝箱投放计算!M171</f>
        <v>4.4258667322350648E-2</v>
      </c>
      <c r="O171">
        <f ca="1">(SUMIFS(OFFSET([2]掉落汇总!$C$2:$C$871,,MATCH($B171,[2]掉落汇总!$D$1:$M$1)),[2]掉落汇总!$A$2:$A$871,O$1,[2]掉落汇总!$C$2:$C$871,$Q$1)+SUMIFS(OFFSET([2]掉落汇总!$C$2:$C$871,,MATCH($B171,[2]掉落汇总!$D$1:$M$1)),[2]掉落汇总!$A$2:$A$871,O$1,[2]掉落汇总!$C$2:$C$871,$Q$2)/$Q$3)*宝箱投放计算!N171</f>
        <v>9.1281046504927091E-2</v>
      </c>
    </row>
    <row r="172" spans="1:15" x14ac:dyDescent="0.2">
      <c r="A172">
        <f>玩家成长时间线!A172</f>
        <v>171</v>
      </c>
      <c r="B172">
        <f>玩家成长时间线!B172</f>
        <v>9</v>
      </c>
      <c r="C172">
        <f ca="1">SUM($D$2:D172)</f>
        <v>293.48946228093536</v>
      </c>
      <c r="D172">
        <f t="shared" ca="1" si="2"/>
        <v>3.34294038257829</v>
      </c>
      <c r="E172">
        <f ca="1">(SUMIFS(OFFSET([2]掉落汇总!$C$2:$C$871,,MATCH($B172,[2]掉落汇总!$D$1:$M$1)),[2]掉落汇总!$A$2:$A$871,E$1,[2]掉落汇总!$C$2:$C$871,$Q$1)+SUMIFS(OFFSET([2]掉落汇总!$C$2:$C$871,,MATCH($B172,[2]掉落汇总!$D$1:$M$1)),[2]掉落汇总!$A$2:$A$871,E$1,[2]掉落汇总!$C$2:$C$871,$Q$2)/$Q$3)*宝箱投放计算!D172</f>
        <v>0.56510185387131939</v>
      </c>
      <c r="F172">
        <f ca="1">(SUMIFS(OFFSET([2]掉落汇总!$C$2:$C$871,,MATCH($B172,[2]掉落汇总!$D$1:$M$1)),[2]掉落汇总!$A$2:$A$871,F$1,[2]掉落汇总!$C$2:$C$871,$Q$1)+SUMIFS(OFFSET([2]掉落汇总!$C$2:$C$871,,MATCH($B172,[2]掉落汇总!$D$1:$M$1)),[2]掉落汇总!$A$2:$A$871,F$1,[2]掉落汇总!$C$2:$C$871,$Q$2)/$Q$3)*宝箱投放计算!E172</f>
        <v>0.69707401032702276</v>
      </c>
      <c r="G172">
        <f ca="1">(SUMIFS(OFFSET([2]掉落汇总!$C$2:$C$871,,MATCH($B172,[2]掉落汇总!$D$1:$M$1)),[2]掉落汇总!$A$2:$A$871,G$1,[2]掉落汇总!$C$2:$C$871,$Q$1)+SUMIFS(OFFSET([2]掉落汇总!$C$2:$C$871,,MATCH($B172,[2]掉落汇总!$D$1:$M$1)),[2]掉落汇总!$A$2:$A$871,G$1,[2]掉落汇总!$C$2:$C$871,$Q$2)/$Q$3)*宝箱投放计算!F172</f>
        <v>0</v>
      </c>
      <c r="H172">
        <f ca="1">(SUMIFS(OFFSET([2]掉落汇总!$C$2:$C$871,,MATCH($B172,[2]掉落汇总!$D$1:$M$1)),[2]掉落汇总!$A$2:$A$871,H$1,[2]掉落汇总!$C$2:$C$871,$Q$1)+SUMIFS(OFFSET([2]掉落汇总!$C$2:$C$871,,MATCH($B172,[2]掉落汇总!$D$1:$M$1)),[2]掉落汇总!$A$2:$A$871,H$1,[2]掉落汇总!$C$2:$C$871,$Q$2)/$Q$3)*宝箱投放计算!G172</f>
        <v>0</v>
      </c>
      <c r="I172">
        <f ca="1">(SUMIFS(OFFSET([2]掉落汇总!$C$2:$C$871,,MATCH($B172,[2]掉落汇总!$D$1:$M$1)),[2]掉落汇总!$A$2:$A$871,I$1,[2]掉落汇总!$C$2:$C$871,$Q$1)+SUMIFS(OFFSET([2]掉落汇总!$C$2:$C$871,,MATCH($B172,[2]掉落汇总!$D$1:$M$1)),[2]掉落汇总!$A$2:$A$871,I$1,[2]掉落汇总!$C$2:$C$871,$Q$2)/$Q$3)*宝箱投放计算!H172</f>
        <v>0.43663060278207105</v>
      </c>
      <c r="J172">
        <f ca="1">(SUMIFS(OFFSET([2]掉落汇总!$C$2:$C$871,,MATCH($B172,[2]掉落汇总!$D$1:$M$1)),[2]掉落汇总!$A$2:$A$871,J$1,[2]掉落汇总!$C$2:$C$871,$Q$1)+SUMIFS(OFFSET([2]掉落汇总!$C$2:$C$871,,MATCH($B172,[2]掉落汇总!$D$1:$M$1)),[2]掉落汇总!$A$2:$A$871,J$1,[2]掉落汇总!$C$2:$C$871,$Q$2)/$Q$3)*宝箱投放计算!I172</f>
        <v>1.1241176470588234</v>
      </c>
      <c r="K172">
        <f ca="1">(SUMIFS(OFFSET([2]掉落汇总!$C$2:$C$871,,MATCH($B172,[2]掉落汇总!$D$1:$M$1)),[2]掉落汇总!$A$2:$A$871,K$1,[2]掉落汇总!$C$2:$C$871,$Q$1)+SUMIFS(OFFSET([2]掉落汇总!$C$2:$C$871,,MATCH($B172,[2]掉落汇总!$D$1:$M$1)),[2]掉落汇总!$A$2:$A$871,K$1,[2]掉落汇总!$C$2:$C$871,$Q$2)/$Q$3)*宝箱投放计算!J172</f>
        <v>0</v>
      </c>
      <c r="L172">
        <f ca="1">(SUMIFS(OFFSET([2]掉落汇总!$C$2:$C$871,,MATCH($B172,[2]掉落汇总!$D$1:$M$1)),[2]掉落汇总!$A$2:$A$871,L$1,[2]掉落汇总!$C$2:$C$871,$Q$1)+SUMIFS(OFFSET([2]掉落汇总!$C$2:$C$871,,MATCH($B172,[2]掉落汇总!$D$1:$M$1)),[2]掉落汇总!$A$2:$A$871,L$1,[2]掉落汇总!$C$2:$C$871,$Q$2)/$Q$3)*宝箱投放计算!K172</f>
        <v>0.18921788368526599</v>
      </c>
      <c r="M172">
        <f ca="1">(SUMIFS(OFFSET([2]掉落汇总!$C$2:$C$871,,MATCH($B172,[2]掉落汇总!$D$1:$M$1)),[2]掉落汇总!$A$2:$A$871,M$1,[2]掉落汇总!$C$2:$C$871,$Q$1)+SUMIFS(OFFSET([2]掉落汇总!$C$2:$C$871,,MATCH($B172,[2]掉落汇总!$D$1:$M$1)),[2]掉落汇总!$A$2:$A$871,M$1,[2]掉落汇总!$C$2:$C$871,$Q$2)/$Q$3)*宝箱投放计算!L172</f>
        <v>0.1952586710265094</v>
      </c>
      <c r="N172">
        <f ca="1">(SUMIFS(OFFSET([2]掉落汇总!$C$2:$C$871,,MATCH($B172,[2]掉落汇总!$D$1:$M$1)),[2]掉落汇总!$A$2:$A$871,N$1,[2]掉落汇总!$C$2:$C$871,$Q$1)+SUMIFS(OFFSET([2]掉落汇总!$C$2:$C$871,,MATCH($B172,[2]掉落汇总!$D$1:$M$1)),[2]掉落汇总!$A$2:$A$871,N$1,[2]掉落汇总!$C$2:$C$871,$Q$2)/$Q$3)*宝箱投放计算!M172</f>
        <v>4.4258667322350648E-2</v>
      </c>
      <c r="O172">
        <f ca="1">(SUMIFS(OFFSET([2]掉落汇总!$C$2:$C$871,,MATCH($B172,[2]掉落汇总!$D$1:$M$1)),[2]掉落汇总!$A$2:$A$871,O$1,[2]掉落汇总!$C$2:$C$871,$Q$1)+SUMIFS(OFFSET([2]掉落汇总!$C$2:$C$871,,MATCH($B172,[2]掉落汇总!$D$1:$M$1)),[2]掉落汇总!$A$2:$A$871,O$1,[2]掉落汇总!$C$2:$C$871,$Q$2)/$Q$3)*宝箱投放计算!N172</f>
        <v>9.1281046504927091E-2</v>
      </c>
    </row>
    <row r="173" spans="1:15" x14ac:dyDescent="0.2">
      <c r="A173">
        <f>玩家成长时间线!A173</f>
        <v>172</v>
      </c>
      <c r="B173">
        <f>玩家成长时间线!B173</f>
        <v>9</v>
      </c>
      <c r="C173">
        <f ca="1">SUM($D$2:D173)</f>
        <v>295.27414078226599</v>
      </c>
      <c r="D173">
        <f t="shared" ca="1" si="2"/>
        <v>1.7846785013306341</v>
      </c>
      <c r="E173">
        <f ca="1">(SUMIFS(OFFSET([2]掉落汇总!$C$2:$C$871,,MATCH($B173,[2]掉落汇总!$D$1:$M$1)),[2]掉落汇总!$A$2:$A$871,E$1,[2]掉落汇总!$C$2:$C$871,$Q$1)+SUMIFS(OFFSET([2]掉落汇总!$C$2:$C$871,,MATCH($B173,[2]掉落汇总!$D$1:$M$1)),[2]掉落汇总!$A$2:$A$871,E$1,[2]掉落汇总!$C$2:$C$871,$Q$2)/$Q$3)*宝箱投放计算!D173</f>
        <v>0.56758822246455809</v>
      </c>
      <c r="F173">
        <f ca="1">(SUMIFS(OFFSET([2]掉落汇总!$C$2:$C$871,,MATCH($B173,[2]掉落汇总!$D$1:$M$1)),[2]掉落汇总!$A$2:$A$871,F$1,[2]掉落汇总!$C$2:$C$871,$Q$1)+SUMIFS(OFFSET([2]掉落汇总!$C$2:$C$871,,MATCH($B173,[2]掉落汇总!$D$1:$M$1)),[2]掉落汇总!$A$2:$A$871,F$1,[2]掉落汇总!$C$2:$C$871,$Q$2)/$Q$3)*宝箱投放计算!E173</f>
        <v>0.69707401032702276</v>
      </c>
      <c r="G173">
        <f ca="1">(SUMIFS(OFFSET([2]掉落汇总!$C$2:$C$871,,MATCH($B173,[2]掉落汇总!$D$1:$M$1)),[2]掉落汇总!$A$2:$A$871,G$1,[2]掉落汇总!$C$2:$C$871,$Q$1)+SUMIFS(OFFSET([2]掉落汇总!$C$2:$C$871,,MATCH($B173,[2]掉落汇总!$D$1:$M$1)),[2]掉落汇总!$A$2:$A$871,G$1,[2]掉落汇总!$C$2:$C$871,$Q$2)/$Q$3)*宝箱投放计算!F173</f>
        <v>0</v>
      </c>
      <c r="H173">
        <f ca="1">(SUMIFS(OFFSET([2]掉落汇总!$C$2:$C$871,,MATCH($B173,[2]掉落汇总!$D$1:$M$1)),[2]掉落汇总!$A$2:$A$871,H$1,[2]掉落汇总!$C$2:$C$871,$Q$1)+SUMIFS(OFFSET([2]掉落汇总!$C$2:$C$871,,MATCH($B173,[2]掉落汇总!$D$1:$M$1)),[2]掉落汇总!$A$2:$A$871,H$1,[2]掉落汇总!$C$2:$C$871,$Q$2)/$Q$3)*宝箱投放计算!G173</f>
        <v>0</v>
      </c>
      <c r="I173">
        <f ca="1">(SUMIFS(OFFSET([2]掉落汇总!$C$2:$C$871,,MATCH($B173,[2]掉落汇总!$D$1:$M$1)),[2]掉落汇总!$A$2:$A$871,I$1,[2]掉落汇总!$C$2:$C$871,$Q$1)+SUMIFS(OFFSET([2]掉落汇总!$C$2:$C$871,,MATCH($B173,[2]掉落汇总!$D$1:$M$1)),[2]掉落汇总!$A$2:$A$871,I$1,[2]掉落汇总!$C$2:$C$871,$Q$2)/$Q$3)*宝箱投放计算!H173</f>
        <v>0</v>
      </c>
      <c r="J173">
        <f ca="1">(SUMIFS(OFFSET([2]掉落汇总!$C$2:$C$871,,MATCH($B173,[2]掉落汇总!$D$1:$M$1)),[2]掉落汇总!$A$2:$A$871,J$1,[2]掉落汇总!$C$2:$C$871,$Q$1)+SUMIFS(OFFSET([2]掉落汇总!$C$2:$C$871,,MATCH($B173,[2]掉落汇总!$D$1:$M$1)),[2]掉落汇总!$A$2:$A$871,J$1,[2]掉落汇总!$C$2:$C$871,$Q$2)/$Q$3)*宝箱投放计算!I173</f>
        <v>0</v>
      </c>
      <c r="K173">
        <f ca="1">(SUMIFS(OFFSET([2]掉落汇总!$C$2:$C$871,,MATCH($B173,[2]掉落汇总!$D$1:$M$1)),[2]掉落汇总!$A$2:$A$871,K$1,[2]掉落汇总!$C$2:$C$871,$Q$1)+SUMIFS(OFFSET([2]掉落汇总!$C$2:$C$871,,MATCH($B173,[2]掉落汇总!$D$1:$M$1)),[2]掉落汇总!$A$2:$A$871,K$1,[2]掉落汇总!$C$2:$C$871,$Q$2)/$Q$3)*宝箱投放计算!J173</f>
        <v>0</v>
      </c>
      <c r="L173">
        <f ca="1">(SUMIFS(OFFSET([2]掉落汇总!$C$2:$C$871,,MATCH($B173,[2]掉落汇总!$D$1:$M$1)),[2]掉落汇总!$A$2:$A$871,L$1,[2]掉落汇总!$C$2:$C$871,$Q$1)+SUMIFS(OFFSET([2]掉落汇总!$C$2:$C$871,,MATCH($B173,[2]掉落汇总!$D$1:$M$1)),[2]掉落汇总!$A$2:$A$871,L$1,[2]掉落汇总!$C$2:$C$871,$Q$2)/$Q$3)*宝箱投放计算!K173</f>
        <v>0.18921788368526599</v>
      </c>
      <c r="M173">
        <f ca="1">(SUMIFS(OFFSET([2]掉落汇总!$C$2:$C$871,,MATCH($B173,[2]掉落汇总!$D$1:$M$1)),[2]掉落汇总!$A$2:$A$871,M$1,[2]掉落汇总!$C$2:$C$871,$Q$1)+SUMIFS(OFFSET([2]掉落汇总!$C$2:$C$871,,MATCH($B173,[2]掉落汇总!$D$1:$M$1)),[2]掉落汇总!$A$2:$A$871,M$1,[2]掉落汇总!$C$2:$C$871,$Q$2)/$Q$3)*宝箱投放计算!L173</f>
        <v>0.1952586710265094</v>
      </c>
      <c r="N173">
        <f ca="1">(SUMIFS(OFFSET([2]掉落汇总!$C$2:$C$871,,MATCH($B173,[2]掉落汇总!$D$1:$M$1)),[2]掉落汇总!$A$2:$A$871,N$1,[2]掉落汇总!$C$2:$C$871,$Q$1)+SUMIFS(OFFSET([2]掉落汇总!$C$2:$C$871,,MATCH($B173,[2]掉落汇总!$D$1:$M$1)),[2]掉落汇总!$A$2:$A$871,N$1,[2]掉落汇总!$C$2:$C$871,$Q$2)/$Q$3)*宝箱投放计算!M173</f>
        <v>4.4258667322350648E-2</v>
      </c>
      <c r="O173">
        <f ca="1">(SUMIFS(OFFSET([2]掉落汇总!$C$2:$C$871,,MATCH($B173,[2]掉落汇总!$D$1:$M$1)),[2]掉落汇总!$A$2:$A$871,O$1,[2]掉落汇总!$C$2:$C$871,$Q$1)+SUMIFS(OFFSET([2]掉落汇总!$C$2:$C$871,,MATCH($B173,[2]掉落汇总!$D$1:$M$1)),[2]掉落汇总!$A$2:$A$871,O$1,[2]掉落汇总!$C$2:$C$871,$Q$2)/$Q$3)*宝箱投放计算!N173</f>
        <v>9.1281046504927091E-2</v>
      </c>
    </row>
    <row r="174" spans="1:15" x14ac:dyDescent="0.2">
      <c r="A174">
        <f>玩家成长时间线!A174</f>
        <v>173</v>
      </c>
      <c r="B174">
        <f>玩家成长时间线!B174</f>
        <v>9</v>
      </c>
      <c r="C174">
        <f ca="1">SUM($D$2:D174)</f>
        <v>297.08616933812226</v>
      </c>
      <c r="D174">
        <f t="shared" ca="1" si="2"/>
        <v>1.8120285558562612</v>
      </c>
      <c r="E174">
        <f ca="1">(SUMIFS(OFFSET([2]掉落汇总!$C$2:$C$871,,MATCH($B174,[2]掉落汇总!$D$1:$M$1)),[2]掉落汇总!$A$2:$A$871,E$1,[2]掉落汇总!$C$2:$C$871,$Q$1)+SUMIFS(OFFSET([2]掉落汇总!$C$2:$C$871,,MATCH($B174,[2]掉落汇总!$D$1:$M$1)),[2]掉落汇总!$A$2:$A$871,E$1,[2]掉落汇总!$C$2:$C$871,$Q$2)/$Q$3)*宝箱投放计算!D174</f>
        <v>0.59493827699018509</v>
      </c>
      <c r="F174">
        <f ca="1">(SUMIFS(OFFSET([2]掉落汇总!$C$2:$C$871,,MATCH($B174,[2]掉落汇总!$D$1:$M$1)),[2]掉落汇总!$A$2:$A$871,F$1,[2]掉落汇总!$C$2:$C$871,$Q$1)+SUMIFS(OFFSET([2]掉落汇总!$C$2:$C$871,,MATCH($B174,[2]掉落汇总!$D$1:$M$1)),[2]掉落汇总!$A$2:$A$871,F$1,[2]掉落汇总!$C$2:$C$871,$Q$2)/$Q$3)*宝箱投放计算!E174</f>
        <v>0.69707401032702276</v>
      </c>
      <c r="G174">
        <f ca="1">(SUMIFS(OFFSET([2]掉落汇总!$C$2:$C$871,,MATCH($B174,[2]掉落汇总!$D$1:$M$1)),[2]掉落汇总!$A$2:$A$871,G$1,[2]掉落汇总!$C$2:$C$871,$Q$1)+SUMIFS(OFFSET([2]掉落汇总!$C$2:$C$871,,MATCH($B174,[2]掉落汇总!$D$1:$M$1)),[2]掉落汇总!$A$2:$A$871,G$1,[2]掉落汇总!$C$2:$C$871,$Q$2)/$Q$3)*宝箱投放计算!F174</f>
        <v>0</v>
      </c>
      <c r="H174">
        <f ca="1">(SUMIFS(OFFSET([2]掉落汇总!$C$2:$C$871,,MATCH($B174,[2]掉落汇总!$D$1:$M$1)),[2]掉落汇总!$A$2:$A$871,H$1,[2]掉落汇总!$C$2:$C$871,$Q$1)+SUMIFS(OFFSET([2]掉落汇总!$C$2:$C$871,,MATCH($B174,[2]掉落汇总!$D$1:$M$1)),[2]掉落汇总!$A$2:$A$871,H$1,[2]掉落汇总!$C$2:$C$871,$Q$2)/$Q$3)*宝箱投放计算!G174</f>
        <v>0</v>
      </c>
      <c r="I174">
        <f ca="1">(SUMIFS(OFFSET([2]掉落汇总!$C$2:$C$871,,MATCH($B174,[2]掉落汇总!$D$1:$M$1)),[2]掉落汇总!$A$2:$A$871,I$1,[2]掉落汇总!$C$2:$C$871,$Q$1)+SUMIFS(OFFSET([2]掉落汇总!$C$2:$C$871,,MATCH($B174,[2]掉落汇总!$D$1:$M$1)),[2]掉落汇总!$A$2:$A$871,I$1,[2]掉落汇总!$C$2:$C$871,$Q$2)/$Q$3)*宝箱投放计算!H174</f>
        <v>0</v>
      </c>
      <c r="J174">
        <f ca="1">(SUMIFS(OFFSET([2]掉落汇总!$C$2:$C$871,,MATCH($B174,[2]掉落汇总!$D$1:$M$1)),[2]掉落汇总!$A$2:$A$871,J$1,[2]掉落汇总!$C$2:$C$871,$Q$1)+SUMIFS(OFFSET([2]掉落汇总!$C$2:$C$871,,MATCH($B174,[2]掉落汇总!$D$1:$M$1)),[2]掉落汇总!$A$2:$A$871,J$1,[2]掉落汇总!$C$2:$C$871,$Q$2)/$Q$3)*宝箱投放计算!I174</f>
        <v>0</v>
      </c>
      <c r="K174">
        <f ca="1">(SUMIFS(OFFSET([2]掉落汇总!$C$2:$C$871,,MATCH($B174,[2]掉落汇总!$D$1:$M$1)),[2]掉落汇总!$A$2:$A$871,K$1,[2]掉落汇总!$C$2:$C$871,$Q$1)+SUMIFS(OFFSET([2]掉落汇总!$C$2:$C$871,,MATCH($B174,[2]掉落汇总!$D$1:$M$1)),[2]掉落汇总!$A$2:$A$871,K$1,[2]掉落汇总!$C$2:$C$871,$Q$2)/$Q$3)*宝箱投放计算!J174</f>
        <v>0</v>
      </c>
      <c r="L174">
        <f ca="1">(SUMIFS(OFFSET([2]掉落汇总!$C$2:$C$871,,MATCH($B174,[2]掉落汇总!$D$1:$M$1)),[2]掉落汇总!$A$2:$A$871,L$1,[2]掉落汇总!$C$2:$C$871,$Q$1)+SUMIFS(OFFSET([2]掉落汇总!$C$2:$C$871,,MATCH($B174,[2]掉落汇总!$D$1:$M$1)),[2]掉落汇总!$A$2:$A$871,L$1,[2]掉落汇总!$C$2:$C$871,$Q$2)/$Q$3)*宝箱投放计算!K174</f>
        <v>0.18921788368526599</v>
      </c>
      <c r="M174">
        <f ca="1">(SUMIFS(OFFSET([2]掉落汇总!$C$2:$C$871,,MATCH($B174,[2]掉落汇总!$D$1:$M$1)),[2]掉落汇总!$A$2:$A$871,M$1,[2]掉落汇总!$C$2:$C$871,$Q$1)+SUMIFS(OFFSET([2]掉落汇总!$C$2:$C$871,,MATCH($B174,[2]掉落汇总!$D$1:$M$1)),[2]掉落汇总!$A$2:$A$871,M$1,[2]掉落汇总!$C$2:$C$871,$Q$2)/$Q$3)*宝箱投放计算!L174</f>
        <v>0.1952586710265094</v>
      </c>
      <c r="N174">
        <f ca="1">(SUMIFS(OFFSET([2]掉落汇总!$C$2:$C$871,,MATCH($B174,[2]掉落汇总!$D$1:$M$1)),[2]掉落汇总!$A$2:$A$871,N$1,[2]掉落汇总!$C$2:$C$871,$Q$1)+SUMIFS(OFFSET([2]掉落汇总!$C$2:$C$871,,MATCH($B174,[2]掉落汇总!$D$1:$M$1)),[2]掉落汇总!$A$2:$A$871,N$1,[2]掉落汇总!$C$2:$C$871,$Q$2)/$Q$3)*宝箱投放计算!M174</f>
        <v>4.4258667322350648E-2</v>
      </c>
      <c r="O174">
        <f ca="1">(SUMIFS(OFFSET([2]掉落汇总!$C$2:$C$871,,MATCH($B174,[2]掉落汇总!$D$1:$M$1)),[2]掉落汇总!$A$2:$A$871,O$1,[2]掉落汇总!$C$2:$C$871,$Q$1)+SUMIFS(OFFSET([2]掉落汇总!$C$2:$C$871,,MATCH($B174,[2]掉落汇总!$D$1:$M$1)),[2]掉落汇总!$A$2:$A$871,O$1,[2]掉落汇总!$C$2:$C$871,$Q$2)/$Q$3)*宝箱投放计算!N174</f>
        <v>9.1281046504927091E-2</v>
      </c>
    </row>
    <row r="175" spans="1:15" x14ac:dyDescent="0.2">
      <c r="A175">
        <f>玩家成长时间线!A175</f>
        <v>174</v>
      </c>
      <c r="B175">
        <f>玩家成长时间线!B175</f>
        <v>10</v>
      </c>
      <c r="C175">
        <f ca="1">SUM($D$2:D175)</f>
        <v>299.97819360691017</v>
      </c>
      <c r="D175">
        <f t="shared" ca="1" si="2"/>
        <v>2.892024268787881</v>
      </c>
      <c r="E175">
        <f ca="1">(SUMIFS(OFFSET([2]掉落汇总!$C$2:$C$871,,MATCH($B175,[2]掉落汇总!$D$1:$M$1)),[2]掉落汇总!$A$2:$A$871,E$1,[2]掉落汇总!$C$2:$C$871,$Q$1)+SUMIFS(OFFSET([2]掉落汇总!$C$2:$C$871,,MATCH($B175,[2]掉落汇总!$D$1:$M$1)),[2]掉落汇总!$A$2:$A$871,E$1,[2]掉落汇总!$C$2:$C$871,$Q$2)/$Q$3)*宝箱投放计算!D175</f>
        <v>0.55722672277748564</v>
      </c>
      <c r="F175">
        <f ca="1">(SUMIFS(OFFSET([2]掉落汇总!$C$2:$C$871,,MATCH($B175,[2]掉落汇总!$D$1:$M$1)),[2]掉落汇总!$A$2:$A$871,F$1,[2]掉落汇总!$C$2:$C$871,$Q$1)+SUMIFS(OFFSET([2]掉落汇总!$C$2:$C$871,,MATCH($B175,[2]掉落汇总!$D$1:$M$1)),[2]掉落汇总!$A$2:$A$871,F$1,[2]掉落汇总!$C$2:$C$871,$Q$2)/$Q$3)*宝箱投放计算!E175</f>
        <v>0.69707401032702276</v>
      </c>
      <c r="G175">
        <f ca="1">(SUMIFS(OFFSET([2]掉落汇总!$C$2:$C$871,,MATCH($B175,[2]掉落汇总!$D$1:$M$1)),[2]掉落汇总!$A$2:$A$871,G$1,[2]掉落汇总!$C$2:$C$871,$Q$1)+SUMIFS(OFFSET([2]掉落汇总!$C$2:$C$871,,MATCH($B175,[2]掉落汇总!$D$1:$M$1)),[2]掉落汇总!$A$2:$A$871,G$1,[2]掉落汇总!$C$2:$C$871,$Q$2)/$Q$3)*宝箱投放计算!F175</f>
        <v>0</v>
      </c>
      <c r="H175">
        <f ca="1">(SUMIFS(OFFSET([2]掉落汇总!$C$2:$C$871,,MATCH($B175,[2]掉落汇总!$D$1:$M$1)),[2]掉落汇总!$A$2:$A$871,H$1,[2]掉落汇总!$C$2:$C$871,$Q$1)+SUMIFS(OFFSET([2]掉落汇总!$C$2:$C$871,,MATCH($B175,[2]掉落汇总!$D$1:$M$1)),[2]掉落汇总!$A$2:$A$871,H$1,[2]掉落汇总!$C$2:$C$871,$Q$2)/$Q$3)*宝箱投放计算!G175</f>
        <v>0</v>
      </c>
      <c r="I175">
        <f ca="1">(SUMIFS(OFFSET([2]掉落汇总!$C$2:$C$871,,MATCH($B175,[2]掉落汇总!$D$1:$M$1)),[2]掉落汇总!$A$2:$A$871,I$1,[2]掉落汇总!$C$2:$C$871,$Q$1)+SUMIFS(OFFSET([2]掉落汇总!$C$2:$C$871,,MATCH($B175,[2]掉落汇总!$D$1:$M$1)),[2]掉落汇总!$A$2:$A$871,I$1,[2]掉落汇总!$C$2:$C$871,$Q$2)/$Q$3)*宝箱投放计算!H175</f>
        <v>0</v>
      </c>
      <c r="J175">
        <f ca="1">(SUMIFS(OFFSET([2]掉落汇总!$C$2:$C$871,,MATCH($B175,[2]掉落汇总!$D$1:$M$1)),[2]掉落汇总!$A$2:$A$871,J$1,[2]掉落汇总!$C$2:$C$871,$Q$1)+SUMIFS(OFFSET([2]掉落汇总!$C$2:$C$871,,MATCH($B175,[2]掉落汇总!$D$1:$M$1)),[2]掉落汇总!$A$2:$A$871,J$1,[2]掉落汇总!$C$2:$C$871,$Q$2)/$Q$3)*宝箱投放计算!I175</f>
        <v>1.1177072671443191</v>
      </c>
      <c r="K175">
        <f ca="1">(SUMIFS(OFFSET([2]掉落汇总!$C$2:$C$871,,MATCH($B175,[2]掉落汇总!$D$1:$M$1)),[2]掉落汇总!$A$2:$A$871,K$1,[2]掉落汇总!$C$2:$C$871,$Q$1)+SUMIFS(OFFSET([2]掉落汇总!$C$2:$C$871,,MATCH($B175,[2]掉落汇总!$D$1:$M$1)),[2]掉落汇总!$A$2:$A$871,K$1,[2]掉落汇总!$C$2:$C$871,$Q$2)/$Q$3)*宝箱投放计算!J175</f>
        <v>0</v>
      </c>
      <c r="L175">
        <f ca="1">(SUMIFS(OFFSET([2]掉落汇总!$C$2:$C$871,,MATCH($B175,[2]掉落汇总!$D$1:$M$1)),[2]掉落汇总!$A$2:$A$871,L$1,[2]掉落汇总!$C$2:$C$871,$Q$1)+SUMIFS(OFFSET([2]掉落汇总!$C$2:$C$871,,MATCH($B175,[2]掉落汇总!$D$1:$M$1)),[2]掉落汇总!$A$2:$A$871,L$1,[2]掉落汇总!$C$2:$C$871,$Q$2)/$Q$3)*宝箱投放计算!K175</f>
        <v>0.18921788368526599</v>
      </c>
      <c r="M175">
        <f ca="1">(SUMIFS(OFFSET([2]掉落汇总!$C$2:$C$871,,MATCH($B175,[2]掉落汇总!$D$1:$M$1)),[2]掉落汇总!$A$2:$A$871,M$1,[2]掉落汇总!$C$2:$C$871,$Q$1)+SUMIFS(OFFSET([2]掉落汇总!$C$2:$C$871,,MATCH($B175,[2]掉落汇总!$D$1:$M$1)),[2]掉落汇总!$A$2:$A$871,M$1,[2]掉落汇总!$C$2:$C$871,$Q$2)/$Q$3)*宝箱投放计算!L175</f>
        <v>0.1952586710265094</v>
      </c>
      <c r="N175">
        <f ca="1">(SUMIFS(OFFSET([2]掉落汇总!$C$2:$C$871,,MATCH($B175,[2]掉落汇总!$D$1:$M$1)),[2]掉落汇总!$A$2:$A$871,N$1,[2]掉落汇总!$C$2:$C$871,$Q$1)+SUMIFS(OFFSET([2]掉落汇总!$C$2:$C$871,,MATCH($B175,[2]掉落汇总!$D$1:$M$1)),[2]掉落汇总!$A$2:$A$871,N$1,[2]掉落汇总!$C$2:$C$871,$Q$2)/$Q$3)*宝箱投放计算!M175</f>
        <v>4.4258667322350648E-2</v>
      </c>
      <c r="O175">
        <f ca="1">(SUMIFS(OFFSET([2]掉落汇总!$C$2:$C$871,,MATCH($B175,[2]掉落汇总!$D$1:$M$1)),[2]掉落汇总!$A$2:$A$871,O$1,[2]掉落汇总!$C$2:$C$871,$Q$1)+SUMIFS(OFFSET([2]掉落汇总!$C$2:$C$871,,MATCH($B175,[2]掉落汇总!$D$1:$M$1)),[2]掉落汇总!$A$2:$A$871,O$1,[2]掉落汇总!$C$2:$C$871,$Q$2)/$Q$3)*宝箱投放计算!N175</f>
        <v>9.1281046504927091E-2</v>
      </c>
    </row>
    <row r="176" spans="1:15" x14ac:dyDescent="0.2">
      <c r="A176">
        <f>玩家成长时间线!A176</f>
        <v>175</v>
      </c>
      <c r="B176">
        <f>玩家成长时间线!B176</f>
        <v>10</v>
      </c>
      <c r="C176">
        <f ca="1">SUM($D$2:D176)</f>
        <v>301.75493038761738</v>
      </c>
      <c r="D176">
        <f t="shared" ca="1" si="2"/>
        <v>1.7767367807072123</v>
      </c>
      <c r="E176">
        <f ca="1">(SUMIFS(OFFSET([2]掉落汇总!$C$2:$C$871,,MATCH($B176,[2]掉落汇总!$D$1:$M$1)),[2]掉落汇总!$A$2:$A$871,E$1,[2]掉落汇总!$C$2:$C$871,$Q$1)+SUMIFS(OFFSET([2]掉落汇总!$C$2:$C$871,,MATCH($B176,[2]掉落汇总!$D$1:$M$1)),[2]掉落汇总!$A$2:$A$871,E$1,[2]掉落汇总!$C$2:$C$871,$Q$2)/$Q$3)*宝箱投放计算!D176</f>
        <v>0.5596465018411364</v>
      </c>
      <c r="F176">
        <f ca="1">(SUMIFS(OFFSET([2]掉落汇总!$C$2:$C$871,,MATCH($B176,[2]掉落汇总!$D$1:$M$1)),[2]掉落汇总!$A$2:$A$871,F$1,[2]掉落汇总!$C$2:$C$871,$Q$1)+SUMIFS(OFFSET([2]掉落汇总!$C$2:$C$871,,MATCH($B176,[2]掉落汇总!$D$1:$M$1)),[2]掉落汇总!$A$2:$A$871,F$1,[2]掉落汇总!$C$2:$C$871,$Q$2)/$Q$3)*宝箱投放计算!E176</f>
        <v>0.69707401032702276</v>
      </c>
      <c r="G176">
        <f ca="1">(SUMIFS(OFFSET([2]掉落汇总!$C$2:$C$871,,MATCH($B176,[2]掉落汇总!$D$1:$M$1)),[2]掉落汇总!$A$2:$A$871,G$1,[2]掉落汇总!$C$2:$C$871,$Q$1)+SUMIFS(OFFSET([2]掉落汇总!$C$2:$C$871,,MATCH($B176,[2]掉落汇总!$D$1:$M$1)),[2]掉落汇总!$A$2:$A$871,G$1,[2]掉落汇总!$C$2:$C$871,$Q$2)/$Q$3)*宝箱投放计算!F176</f>
        <v>0</v>
      </c>
      <c r="H176">
        <f ca="1">(SUMIFS(OFFSET([2]掉落汇总!$C$2:$C$871,,MATCH($B176,[2]掉落汇总!$D$1:$M$1)),[2]掉落汇总!$A$2:$A$871,H$1,[2]掉落汇总!$C$2:$C$871,$Q$1)+SUMIFS(OFFSET([2]掉落汇总!$C$2:$C$871,,MATCH($B176,[2]掉落汇总!$D$1:$M$1)),[2]掉落汇总!$A$2:$A$871,H$1,[2]掉落汇总!$C$2:$C$871,$Q$2)/$Q$3)*宝箱投放计算!G176</f>
        <v>0</v>
      </c>
      <c r="I176">
        <f ca="1">(SUMIFS(OFFSET([2]掉落汇总!$C$2:$C$871,,MATCH($B176,[2]掉落汇总!$D$1:$M$1)),[2]掉落汇总!$A$2:$A$871,I$1,[2]掉落汇总!$C$2:$C$871,$Q$1)+SUMIFS(OFFSET([2]掉落汇总!$C$2:$C$871,,MATCH($B176,[2]掉落汇总!$D$1:$M$1)),[2]掉落汇总!$A$2:$A$871,I$1,[2]掉落汇总!$C$2:$C$871,$Q$2)/$Q$3)*宝箱投放计算!H176</f>
        <v>0</v>
      </c>
      <c r="J176">
        <f ca="1">(SUMIFS(OFFSET([2]掉落汇总!$C$2:$C$871,,MATCH($B176,[2]掉落汇总!$D$1:$M$1)),[2]掉落汇总!$A$2:$A$871,J$1,[2]掉落汇总!$C$2:$C$871,$Q$1)+SUMIFS(OFFSET([2]掉落汇总!$C$2:$C$871,,MATCH($B176,[2]掉落汇总!$D$1:$M$1)),[2]掉落汇总!$A$2:$A$871,J$1,[2]掉落汇总!$C$2:$C$871,$Q$2)/$Q$3)*宝箱投放计算!I176</f>
        <v>0</v>
      </c>
      <c r="K176">
        <f ca="1">(SUMIFS(OFFSET([2]掉落汇总!$C$2:$C$871,,MATCH($B176,[2]掉落汇总!$D$1:$M$1)),[2]掉落汇总!$A$2:$A$871,K$1,[2]掉落汇总!$C$2:$C$871,$Q$1)+SUMIFS(OFFSET([2]掉落汇总!$C$2:$C$871,,MATCH($B176,[2]掉落汇总!$D$1:$M$1)),[2]掉落汇总!$A$2:$A$871,K$1,[2]掉落汇总!$C$2:$C$871,$Q$2)/$Q$3)*宝箱投放计算!J176</f>
        <v>0</v>
      </c>
      <c r="L176">
        <f ca="1">(SUMIFS(OFFSET([2]掉落汇总!$C$2:$C$871,,MATCH($B176,[2]掉落汇总!$D$1:$M$1)),[2]掉落汇总!$A$2:$A$871,L$1,[2]掉落汇总!$C$2:$C$871,$Q$1)+SUMIFS(OFFSET([2]掉落汇总!$C$2:$C$871,,MATCH($B176,[2]掉落汇总!$D$1:$M$1)),[2]掉落汇总!$A$2:$A$871,L$1,[2]掉落汇总!$C$2:$C$871,$Q$2)/$Q$3)*宝箱投放计算!K176</f>
        <v>0.18921788368526599</v>
      </c>
      <c r="M176">
        <f ca="1">(SUMIFS(OFFSET([2]掉落汇总!$C$2:$C$871,,MATCH($B176,[2]掉落汇总!$D$1:$M$1)),[2]掉落汇总!$A$2:$A$871,M$1,[2]掉落汇总!$C$2:$C$871,$Q$1)+SUMIFS(OFFSET([2]掉落汇总!$C$2:$C$871,,MATCH($B176,[2]掉落汇总!$D$1:$M$1)),[2]掉落汇总!$A$2:$A$871,M$1,[2]掉落汇总!$C$2:$C$871,$Q$2)/$Q$3)*宝箱投放计算!L176</f>
        <v>0.1952586710265094</v>
      </c>
      <c r="N176">
        <f ca="1">(SUMIFS(OFFSET([2]掉落汇总!$C$2:$C$871,,MATCH($B176,[2]掉落汇总!$D$1:$M$1)),[2]掉落汇总!$A$2:$A$871,N$1,[2]掉落汇总!$C$2:$C$871,$Q$1)+SUMIFS(OFFSET([2]掉落汇总!$C$2:$C$871,,MATCH($B176,[2]掉落汇总!$D$1:$M$1)),[2]掉落汇总!$A$2:$A$871,N$1,[2]掉落汇总!$C$2:$C$871,$Q$2)/$Q$3)*宝箱投放计算!M176</f>
        <v>4.4258667322350648E-2</v>
      </c>
      <c r="O176">
        <f ca="1">(SUMIFS(OFFSET([2]掉落汇总!$C$2:$C$871,,MATCH($B176,[2]掉落汇总!$D$1:$M$1)),[2]掉落汇总!$A$2:$A$871,O$1,[2]掉落汇总!$C$2:$C$871,$Q$1)+SUMIFS(OFFSET([2]掉落汇总!$C$2:$C$871,,MATCH($B176,[2]掉落汇总!$D$1:$M$1)),[2]掉落汇总!$A$2:$A$871,O$1,[2]掉落汇总!$C$2:$C$871,$Q$2)/$Q$3)*宝箱投放计算!N176</f>
        <v>9.1281046504927091E-2</v>
      </c>
    </row>
    <row r="177" spans="1:15" x14ac:dyDescent="0.2">
      <c r="A177">
        <f>玩家成长时间线!A177</f>
        <v>176</v>
      </c>
      <c r="B177">
        <f>玩家成长时间线!B177</f>
        <v>10</v>
      </c>
      <c r="C177">
        <f ca="1">SUM($D$2:D177)</f>
        <v>303.53408694738823</v>
      </c>
      <c r="D177">
        <f t="shared" ca="1" si="2"/>
        <v>1.779156559770863</v>
      </c>
      <c r="E177">
        <f ca="1">(SUMIFS(OFFSET([2]掉落汇总!$C$2:$C$871,,MATCH($B177,[2]掉落汇总!$D$1:$M$1)),[2]掉落汇总!$A$2:$A$871,E$1,[2]掉落汇总!$C$2:$C$871,$Q$1)+SUMIFS(OFFSET([2]掉落汇总!$C$2:$C$871,,MATCH($B177,[2]掉落汇总!$D$1:$M$1)),[2]掉落汇总!$A$2:$A$871,E$1,[2]掉落汇总!$C$2:$C$871,$Q$2)/$Q$3)*宝箱投放计算!D177</f>
        <v>0.56206628090478705</v>
      </c>
      <c r="F177">
        <f ca="1">(SUMIFS(OFFSET([2]掉落汇总!$C$2:$C$871,,MATCH($B177,[2]掉落汇总!$D$1:$M$1)),[2]掉落汇总!$A$2:$A$871,F$1,[2]掉落汇总!$C$2:$C$871,$Q$1)+SUMIFS(OFFSET([2]掉落汇总!$C$2:$C$871,,MATCH($B177,[2]掉落汇总!$D$1:$M$1)),[2]掉落汇总!$A$2:$A$871,F$1,[2]掉落汇总!$C$2:$C$871,$Q$2)/$Q$3)*宝箱投放计算!E177</f>
        <v>0.69707401032702276</v>
      </c>
      <c r="G177">
        <f ca="1">(SUMIFS(OFFSET([2]掉落汇总!$C$2:$C$871,,MATCH($B177,[2]掉落汇总!$D$1:$M$1)),[2]掉落汇总!$A$2:$A$871,G$1,[2]掉落汇总!$C$2:$C$871,$Q$1)+SUMIFS(OFFSET([2]掉落汇总!$C$2:$C$871,,MATCH($B177,[2]掉落汇总!$D$1:$M$1)),[2]掉落汇总!$A$2:$A$871,G$1,[2]掉落汇总!$C$2:$C$871,$Q$2)/$Q$3)*宝箱投放计算!F177</f>
        <v>0</v>
      </c>
      <c r="H177">
        <f ca="1">(SUMIFS(OFFSET([2]掉落汇总!$C$2:$C$871,,MATCH($B177,[2]掉落汇总!$D$1:$M$1)),[2]掉落汇总!$A$2:$A$871,H$1,[2]掉落汇总!$C$2:$C$871,$Q$1)+SUMIFS(OFFSET([2]掉落汇总!$C$2:$C$871,,MATCH($B177,[2]掉落汇总!$D$1:$M$1)),[2]掉落汇总!$A$2:$A$871,H$1,[2]掉落汇总!$C$2:$C$871,$Q$2)/$Q$3)*宝箱投放计算!G177</f>
        <v>0</v>
      </c>
      <c r="I177">
        <f ca="1">(SUMIFS(OFFSET([2]掉落汇总!$C$2:$C$871,,MATCH($B177,[2]掉落汇总!$D$1:$M$1)),[2]掉落汇总!$A$2:$A$871,I$1,[2]掉落汇总!$C$2:$C$871,$Q$1)+SUMIFS(OFFSET([2]掉落汇总!$C$2:$C$871,,MATCH($B177,[2]掉落汇总!$D$1:$M$1)),[2]掉落汇总!$A$2:$A$871,I$1,[2]掉落汇总!$C$2:$C$871,$Q$2)/$Q$3)*宝箱投放计算!H177</f>
        <v>0</v>
      </c>
      <c r="J177">
        <f ca="1">(SUMIFS(OFFSET([2]掉落汇总!$C$2:$C$871,,MATCH($B177,[2]掉落汇总!$D$1:$M$1)),[2]掉落汇总!$A$2:$A$871,J$1,[2]掉落汇总!$C$2:$C$871,$Q$1)+SUMIFS(OFFSET([2]掉落汇总!$C$2:$C$871,,MATCH($B177,[2]掉落汇总!$D$1:$M$1)),[2]掉落汇总!$A$2:$A$871,J$1,[2]掉落汇总!$C$2:$C$871,$Q$2)/$Q$3)*宝箱投放计算!I177</f>
        <v>0</v>
      </c>
      <c r="K177">
        <f ca="1">(SUMIFS(OFFSET([2]掉落汇总!$C$2:$C$871,,MATCH($B177,[2]掉落汇总!$D$1:$M$1)),[2]掉落汇总!$A$2:$A$871,K$1,[2]掉落汇总!$C$2:$C$871,$Q$1)+SUMIFS(OFFSET([2]掉落汇总!$C$2:$C$871,,MATCH($B177,[2]掉落汇总!$D$1:$M$1)),[2]掉落汇总!$A$2:$A$871,K$1,[2]掉落汇总!$C$2:$C$871,$Q$2)/$Q$3)*宝箱投放计算!J177</f>
        <v>0</v>
      </c>
      <c r="L177">
        <f ca="1">(SUMIFS(OFFSET([2]掉落汇总!$C$2:$C$871,,MATCH($B177,[2]掉落汇总!$D$1:$M$1)),[2]掉落汇总!$A$2:$A$871,L$1,[2]掉落汇总!$C$2:$C$871,$Q$1)+SUMIFS(OFFSET([2]掉落汇总!$C$2:$C$871,,MATCH($B177,[2]掉落汇总!$D$1:$M$1)),[2]掉落汇总!$A$2:$A$871,L$1,[2]掉落汇总!$C$2:$C$871,$Q$2)/$Q$3)*宝箱投放计算!K177</f>
        <v>0.18921788368526599</v>
      </c>
      <c r="M177">
        <f ca="1">(SUMIFS(OFFSET([2]掉落汇总!$C$2:$C$871,,MATCH($B177,[2]掉落汇总!$D$1:$M$1)),[2]掉落汇总!$A$2:$A$871,M$1,[2]掉落汇总!$C$2:$C$871,$Q$1)+SUMIFS(OFFSET([2]掉落汇总!$C$2:$C$871,,MATCH($B177,[2]掉落汇总!$D$1:$M$1)),[2]掉落汇总!$A$2:$A$871,M$1,[2]掉落汇总!$C$2:$C$871,$Q$2)/$Q$3)*宝箱投放计算!L177</f>
        <v>0.1952586710265094</v>
      </c>
      <c r="N177">
        <f ca="1">(SUMIFS(OFFSET([2]掉落汇总!$C$2:$C$871,,MATCH($B177,[2]掉落汇总!$D$1:$M$1)),[2]掉落汇总!$A$2:$A$871,N$1,[2]掉落汇总!$C$2:$C$871,$Q$1)+SUMIFS(OFFSET([2]掉落汇总!$C$2:$C$871,,MATCH($B177,[2]掉落汇总!$D$1:$M$1)),[2]掉落汇总!$A$2:$A$871,N$1,[2]掉落汇总!$C$2:$C$871,$Q$2)/$Q$3)*宝箱投放计算!M177</f>
        <v>4.4258667322350648E-2</v>
      </c>
      <c r="O177">
        <f ca="1">(SUMIFS(OFFSET([2]掉落汇总!$C$2:$C$871,,MATCH($B177,[2]掉落汇总!$D$1:$M$1)),[2]掉落汇总!$A$2:$A$871,O$1,[2]掉落汇总!$C$2:$C$871,$Q$1)+SUMIFS(OFFSET([2]掉落汇总!$C$2:$C$871,,MATCH($B177,[2]掉落汇总!$D$1:$M$1)),[2]掉落汇总!$A$2:$A$871,O$1,[2]掉落汇总!$C$2:$C$871,$Q$2)/$Q$3)*宝箱投放计算!N177</f>
        <v>9.1281046504927091E-2</v>
      </c>
    </row>
    <row r="178" spans="1:15" x14ac:dyDescent="0.2">
      <c r="A178">
        <f>玩家成长时间线!A178</f>
        <v>177</v>
      </c>
      <c r="B178">
        <f>玩家成长时间线!B178</f>
        <v>10</v>
      </c>
      <c r="C178">
        <f ca="1">SUM($D$2:D178)</f>
        <v>305.36405886749577</v>
      </c>
      <c r="D178">
        <f t="shared" ca="1" si="2"/>
        <v>1.829971920107528</v>
      </c>
      <c r="E178">
        <f ca="1">(SUMIFS(OFFSET([2]掉落汇总!$C$2:$C$871,,MATCH($B178,[2]掉落汇总!$D$1:$M$1)),[2]掉落汇总!$A$2:$A$871,E$1,[2]掉落汇总!$C$2:$C$871,$Q$1)+SUMIFS(OFFSET([2]掉落汇总!$C$2:$C$871,,MATCH($B178,[2]掉落汇总!$D$1:$M$1)),[2]掉落汇总!$A$2:$A$871,E$1,[2]掉落汇总!$C$2:$C$871,$Q$2)/$Q$3)*宝箱投放计算!D178</f>
        <v>0.61288164124145195</v>
      </c>
      <c r="F178">
        <f ca="1">(SUMIFS(OFFSET([2]掉落汇总!$C$2:$C$871,,MATCH($B178,[2]掉落汇总!$D$1:$M$1)),[2]掉落汇总!$A$2:$A$871,F$1,[2]掉落汇总!$C$2:$C$871,$Q$1)+SUMIFS(OFFSET([2]掉落汇总!$C$2:$C$871,,MATCH($B178,[2]掉落汇总!$D$1:$M$1)),[2]掉落汇总!$A$2:$A$871,F$1,[2]掉落汇总!$C$2:$C$871,$Q$2)/$Q$3)*宝箱投放计算!E178</f>
        <v>0.69707401032702276</v>
      </c>
      <c r="G178">
        <f ca="1">(SUMIFS(OFFSET([2]掉落汇总!$C$2:$C$871,,MATCH($B178,[2]掉落汇总!$D$1:$M$1)),[2]掉落汇总!$A$2:$A$871,G$1,[2]掉落汇总!$C$2:$C$871,$Q$1)+SUMIFS(OFFSET([2]掉落汇总!$C$2:$C$871,,MATCH($B178,[2]掉落汇总!$D$1:$M$1)),[2]掉落汇总!$A$2:$A$871,G$1,[2]掉落汇总!$C$2:$C$871,$Q$2)/$Q$3)*宝箱投放计算!F178</f>
        <v>0</v>
      </c>
      <c r="H178">
        <f ca="1">(SUMIFS(OFFSET([2]掉落汇总!$C$2:$C$871,,MATCH($B178,[2]掉落汇总!$D$1:$M$1)),[2]掉落汇总!$A$2:$A$871,H$1,[2]掉落汇总!$C$2:$C$871,$Q$1)+SUMIFS(OFFSET([2]掉落汇总!$C$2:$C$871,,MATCH($B178,[2]掉落汇总!$D$1:$M$1)),[2]掉落汇总!$A$2:$A$871,H$1,[2]掉落汇总!$C$2:$C$871,$Q$2)/$Q$3)*宝箱投放计算!G178</f>
        <v>0</v>
      </c>
      <c r="I178">
        <f ca="1">(SUMIFS(OFFSET([2]掉落汇总!$C$2:$C$871,,MATCH($B178,[2]掉落汇总!$D$1:$M$1)),[2]掉落汇总!$A$2:$A$871,I$1,[2]掉落汇总!$C$2:$C$871,$Q$1)+SUMIFS(OFFSET([2]掉落汇总!$C$2:$C$871,,MATCH($B178,[2]掉落汇总!$D$1:$M$1)),[2]掉落汇总!$A$2:$A$871,I$1,[2]掉落汇总!$C$2:$C$871,$Q$2)/$Q$3)*宝箱投放计算!H178</f>
        <v>0</v>
      </c>
      <c r="J178">
        <f ca="1">(SUMIFS(OFFSET([2]掉落汇总!$C$2:$C$871,,MATCH($B178,[2]掉落汇总!$D$1:$M$1)),[2]掉落汇总!$A$2:$A$871,J$1,[2]掉落汇总!$C$2:$C$871,$Q$1)+SUMIFS(OFFSET([2]掉落汇总!$C$2:$C$871,,MATCH($B178,[2]掉落汇总!$D$1:$M$1)),[2]掉落汇总!$A$2:$A$871,J$1,[2]掉落汇总!$C$2:$C$871,$Q$2)/$Q$3)*宝箱投放计算!I178</f>
        <v>0</v>
      </c>
      <c r="K178">
        <f ca="1">(SUMIFS(OFFSET([2]掉落汇总!$C$2:$C$871,,MATCH($B178,[2]掉落汇总!$D$1:$M$1)),[2]掉落汇总!$A$2:$A$871,K$1,[2]掉落汇总!$C$2:$C$871,$Q$1)+SUMIFS(OFFSET([2]掉落汇总!$C$2:$C$871,,MATCH($B178,[2]掉落汇总!$D$1:$M$1)),[2]掉落汇总!$A$2:$A$871,K$1,[2]掉落汇总!$C$2:$C$871,$Q$2)/$Q$3)*宝箱投放计算!J178</f>
        <v>0</v>
      </c>
      <c r="L178">
        <f ca="1">(SUMIFS(OFFSET([2]掉落汇总!$C$2:$C$871,,MATCH($B178,[2]掉落汇总!$D$1:$M$1)),[2]掉落汇总!$A$2:$A$871,L$1,[2]掉落汇总!$C$2:$C$871,$Q$1)+SUMIFS(OFFSET([2]掉落汇总!$C$2:$C$871,,MATCH($B178,[2]掉落汇总!$D$1:$M$1)),[2]掉落汇总!$A$2:$A$871,L$1,[2]掉落汇总!$C$2:$C$871,$Q$2)/$Q$3)*宝箱投放计算!K178</f>
        <v>0.18921788368526599</v>
      </c>
      <c r="M178">
        <f ca="1">(SUMIFS(OFFSET([2]掉落汇总!$C$2:$C$871,,MATCH($B178,[2]掉落汇总!$D$1:$M$1)),[2]掉落汇总!$A$2:$A$871,M$1,[2]掉落汇总!$C$2:$C$871,$Q$1)+SUMIFS(OFFSET([2]掉落汇总!$C$2:$C$871,,MATCH($B178,[2]掉落汇总!$D$1:$M$1)),[2]掉落汇总!$A$2:$A$871,M$1,[2]掉落汇总!$C$2:$C$871,$Q$2)/$Q$3)*宝箱投放计算!L178</f>
        <v>0.1952586710265094</v>
      </c>
      <c r="N178">
        <f ca="1">(SUMIFS(OFFSET([2]掉落汇总!$C$2:$C$871,,MATCH($B178,[2]掉落汇总!$D$1:$M$1)),[2]掉落汇总!$A$2:$A$871,N$1,[2]掉落汇总!$C$2:$C$871,$Q$1)+SUMIFS(OFFSET([2]掉落汇总!$C$2:$C$871,,MATCH($B178,[2]掉落汇总!$D$1:$M$1)),[2]掉落汇总!$A$2:$A$871,N$1,[2]掉落汇总!$C$2:$C$871,$Q$2)/$Q$3)*宝箱投放计算!M178</f>
        <v>4.4258667322350648E-2</v>
      </c>
      <c r="O178">
        <f ca="1">(SUMIFS(OFFSET([2]掉落汇总!$C$2:$C$871,,MATCH($B178,[2]掉落汇总!$D$1:$M$1)),[2]掉落汇总!$A$2:$A$871,O$1,[2]掉落汇总!$C$2:$C$871,$Q$1)+SUMIFS(OFFSET([2]掉落汇总!$C$2:$C$871,,MATCH($B178,[2]掉落汇总!$D$1:$M$1)),[2]掉落汇总!$A$2:$A$871,O$1,[2]掉落汇总!$C$2:$C$871,$Q$2)/$Q$3)*宝箱投放计算!N178</f>
        <v>9.1281046504927091E-2</v>
      </c>
    </row>
    <row r="179" spans="1:15" x14ac:dyDescent="0.2">
      <c r="A179">
        <f>玩家成长时间线!A179</f>
        <v>178</v>
      </c>
      <c r="B179">
        <f>玩家成长时间线!B179</f>
        <v>10</v>
      </c>
      <c r="C179">
        <f ca="1">SUM($D$2:D179)</f>
        <v>307.14805498539391</v>
      </c>
      <c r="D179">
        <f t="shared" ca="1" si="2"/>
        <v>1.7839961178981645</v>
      </c>
      <c r="E179">
        <f ca="1">(SUMIFS(OFFSET([2]掉落汇总!$C$2:$C$871,,MATCH($B179,[2]掉落汇总!$D$1:$M$1)),[2]掉落汇总!$A$2:$A$871,E$1,[2]掉落汇总!$C$2:$C$871,$Q$1)+SUMIFS(OFFSET([2]掉落汇总!$C$2:$C$871,,MATCH($B179,[2]掉落汇总!$D$1:$M$1)),[2]掉落汇总!$A$2:$A$871,E$1,[2]掉落汇总!$C$2:$C$871,$Q$2)/$Q$3)*宝箱投放计算!D179</f>
        <v>0.56690583903208847</v>
      </c>
      <c r="F179">
        <f ca="1">(SUMIFS(OFFSET([2]掉落汇总!$C$2:$C$871,,MATCH($B179,[2]掉落汇总!$D$1:$M$1)),[2]掉落汇总!$A$2:$A$871,F$1,[2]掉落汇总!$C$2:$C$871,$Q$1)+SUMIFS(OFFSET([2]掉落汇总!$C$2:$C$871,,MATCH($B179,[2]掉落汇总!$D$1:$M$1)),[2]掉落汇总!$A$2:$A$871,F$1,[2]掉落汇总!$C$2:$C$871,$Q$2)/$Q$3)*宝箱投放计算!E179</f>
        <v>0.69707401032702276</v>
      </c>
      <c r="G179">
        <f ca="1">(SUMIFS(OFFSET([2]掉落汇总!$C$2:$C$871,,MATCH($B179,[2]掉落汇总!$D$1:$M$1)),[2]掉落汇总!$A$2:$A$871,G$1,[2]掉落汇总!$C$2:$C$871,$Q$1)+SUMIFS(OFFSET([2]掉落汇总!$C$2:$C$871,,MATCH($B179,[2]掉落汇总!$D$1:$M$1)),[2]掉落汇总!$A$2:$A$871,G$1,[2]掉落汇总!$C$2:$C$871,$Q$2)/$Q$3)*宝箱投放计算!F179</f>
        <v>0</v>
      </c>
      <c r="H179">
        <f ca="1">(SUMIFS(OFFSET([2]掉落汇总!$C$2:$C$871,,MATCH($B179,[2]掉落汇总!$D$1:$M$1)),[2]掉落汇总!$A$2:$A$871,H$1,[2]掉落汇总!$C$2:$C$871,$Q$1)+SUMIFS(OFFSET([2]掉落汇总!$C$2:$C$871,,MATCH($B179,[2]掉落汇总!$D$1:$M$1)),[2]掉落汇总!$A$2:$A$871,H$1,[2]掉落汇总!$C$2:$C$871,$Q$2)/$Q$3)*宝箱投放计算!G179</f>
        <v>0</v>
      </c>
      <c r="I179">
        <f ca="1">(SUMIFS(OFFSET([2]掉落汇总!$C$2:$C$871,,MATCH($B179,[2]掉落汇总!$D$1:$M$1)),[2]掉落汇总!$A$2:$A$871,I$1,[2]掉落汇总!$C$2:$C$871,$Q$1)+SUMIFS(OFFSET([2]掉落汇总!$C$2:$C$871,,MATCH($B179,[2]掉落汇总!$D$1:$M$1)),[2]掉落汇总!$A$2:$A$871,I$1,[2]掉落汇总!$C$2:$C$871,$Q$2)/$Q$3)*宝箱投放计算!H179</f>
        <v>0</v>
      </c>
      <c r="J179">
        <f ca="1">(SUMIFS(OFFSET([2]掉落汇总!$C$2:$C$871,,MATCH($B179,[2]掉落汇总!$D$1:$M$1)),[2]掉落汇总!$A$2:$A$871,J$1,[2]掉落汇总!$C$2:$C$871,$Q$1)+SUMIFS(OFFSET([2]掉落汇总!$C$2:$C$871,,MATCH($B179,[2]掉落汇总!$D$1:$M$1)),[2]掉落汇总!$A$2:$A$871,J$1,[2]掉落汇总!$C$2:$C$871,$Q$2)/$Q$3)*宝箱投放计算!I179</f>
        <v>0</v>
      </c>
      <c r="K179">
        <f ca="1">(SUMIFS(OFFSET([2]掉落汇总!$C$2:$C$871,,MATCH($B179,[2]掉落汇总!$D$1:$M$1)),[2]掉落汇总!$A$2:$A$871,K$1,[2]掉落汇总!$C$2:$C$871,$Q$1)+SUMIFS(OFFSET([2]掉落汇总!$C$2:$C$871,,MATCH($B179,[2]掉落汇总!$D$1:$M$1)),[2]掉落汇总!$A$2:$A$871,K$1,[2]掉落汇总!$C$2:$C$871,$Q$2)/$Q$3)*宝箱投放计算!J179</f>
        <v>0</v>
      </c>
      <c r="L179">
        <f ca="1">(SUMIFS(OFFSET([2]掉落汇总!$C$2:$C$871,,MATCH($B179,[2]掉落汇总!$D$1:$M$1)),[2]掉落汇总!$A$2:$A$871,L$1,[2]掉落汇总!$C$2:$C$871,$Q$1)+SUMIFS(OFFSET([2]掉落汇总!$C$2:$C$871,,MATCH($B179,[2]掉落汇总!$D$1:$M$1)),[2]掉落汇总!$A$2:$A$871,L$1,[2]掉落汇总!$C$2:$C$871,$Q$2)/$Q$3)*宝箱投放计算!K179</f>
        <v>0.18921788368526599</v>
      </c>
      <c r="M179">
        <f ca="1">(SUMIFS(OFFSET([2]掉落汇总!$C$2:$C$871,,MATCH($B179,[2]掉落汇总!$D$1:$M$1)),[2]掉落汇总!$A$2:$A$871,M$1,[2]掉落汇总!$C$2:$C$871,$Q$1)+SUMIFS(OFFSET([2]掉落汇总!$C$2:$C$871,,MATCH($B179,[2]掉落汇总!$D$1:$M$1)),[2]掉落汇总!$A$2:$A$871,M$1,[2]掉落汇总!$C$2:$C$871,$Q$2)/$Q$3)*宝箱投放计算!L179</f>
        <v>0.1952586710265094</v>
      </c>
      <c r="N179">
        <f ca="1">(SUMIFS(OFFSET([2]掉落汇总!$C$2:$C$871,,MATCH($B179,[2]掉落汇总!$D$1:$M$1)),[2]掉落汇总!$A$2:$A$871,N$1,[2]掉落汇总!$C$2:$C$871,$Q$1)+SUMIFS(OFFSET([2]掉落汇总!$C$2:$C$871,,MATCH($B179,[2]掉落汇总!$D$1:$M$1)),[2]掉落汇总!$A$2:$A$871,N$1,[2]掉落汇总!$C$2:$C$871,$Q$2)/$Q$3)*宝箱投放计算!M179</f>
        <v>4.4258667322350648E-2</v>
      </c>
      <c r="O179">
        <f ca="1">(SUMIFS(OFFSET([2]掉落汇总!$C$2:$C$871,,MATCH($B179,[2]掉落汇总!$D$1:$M$1)),[2]掉落汇总!$A$2:$A$871,O$1,[2]掉落汇总!$C$2:$C$871,$Q$1)+SUMIFS(OFFSET([2]掉落汇总!$C$2:$C$871,,MATCH($B179,[2]掉落汇总!$D$1:$M$1)),[2]掉落汇总!$A$2:$A$871,O$1,[2]掉落汇总!$C$2:$C$871,$Q$2)/$Q$3)*宝箱投放计算!N179</f>
        <v>9.1281046504927091E-2</v>
      </c>
    </row>
    <row r="180" spans="1:15" x14ac:dyDescent="0.2">
      <c r="A180">
        <f>玩家成长时间线!A180</f>
        <v>179</v>
      </c>
      <c r="B180">
        <f>玩家成长时间线!B180</f>
        <v>10</v>
      </c>
      <c r="C180">
        <f ca="1">SUM($D$2:D180)</f>
        <v>308.93447088235575</v>
      </c>
      <c r="D180">
        <f t="shared" ca="1" si="2"/>
        <v>1.7864158969618154</v>
      </c>
      <c r="E180">
        <f ca="1">(SUMIFS(OFFSET([2]掉落汇总!$C$2:$C$871,,MATCH($B180,[2]掉落汇总!$D$1:$M$1)),[2]掉落汇总!$A$2:$A$871,E$1,[2]掉落汇总!$C$2:$C$871,$Q$1)+SUMIFS(OFFSET([2]掉落汇总!$C$2:$C$871,,MATCH($B180,[2]掉落汇总!$D$1:$M$1)),[2]掉落汇总!$A$2:$A$871,E$1,[2]掉落汇总!$C$2:$C$871,$Q$2)/$Q$3)*宝箱投放计算!D180</f>
        <v>0.56932561809573923</v>
      </c>
      <c r="F180">
        <f ca="1">(SUMIFS(OFFSET([2]掉落汇总!$C$2:$C$871,,MATCH($B180,[2]掉落汇总!$D$1:$M$1)),[2]掉落汇总!$A$2:$A$871,F$1,[2]掉落汇总!$C$2:$C$871,$Q$1)+SUMIFS(OFFSET([2]掉落汇总!$C$2:$C$871,,MATCH($B180,[2]掉落汇总!$D$1:$M$1)),[2]掉落汇总!$A$2:$A$871,F$1,[2]掉落汇总!$C$2:$C$871,$Q$2)/$Q$3)*宝箱投放计算!E180</f>
        <v>0.69707401032702276</v>
      </c>
      <c r="G180">
        <f ca="1">(SUMIFS(OFFSET([2]掉落汇总!$C$2:$C$871,,MATCH($B180,[2]掉落汇总!$D$1:$M$1)),[2]掉落汇总!$A$2:$A$871,G$1,[2]掉落汇总!$C$2:$C$871,$Q$1)+SUMIFS(OFFSET([2]掉落汇总!$C$2:$C$871,,MATCH($B180,[2]掉落汇总!$D$1:$M$1)),[2]掉落汇总!$A$2:$A$871,G$1,[2]掉落汇总!$C$2:$C$871,$Q$2)/$Q$3)*宝箱投放计算!F180</f>
        <v>0</v>
      </c>
      <c r="H180">
        <f ca="1">(SUMIFS(OFFSET([2]掉落汇总!$C$2:$C$871,,MATCH($B180,[2]掉落汇总!$D$1:$M$1)),[2]掉落汇总!$A$2:$A$871,H$1,[2]掉落汇总!$C$2:$C$871,$Q$1)+SUMIFS(OFFSET([2]掉落汇总!$C$2:$C$871,,MATCH($B180,[2]掉落汇总!$D$1:$M$1)),[2]掉落汇总!$A$2:$A$871,H$1,[2]掉落汇总!$C$2:$C$871,$Q$2)/$Q$3)*宝箱投放计算!G180</f>
        <v>0</v>
      </c>
      <c r="I180">
        <f ca="1">(SUMIFS(OFFSET([2]掉落汇总!$C$2:$C$871,,MATCH($B180,[2]掉落汇总!$D$1:$M$1)),[2]掉落汇总!$A$2:$A$871,I$1,[2]掉落汇总!$C$2:$C$871,$Q$1)+SUMIFS(OFFSET([2]掉落汇总!$C$2:$C$871,,MATCH($B180,[2]掉落汇总!$D$1:$M$1)),[2]掉落汇总!$A$2:$A$871,I$1,[2]掉落汇总!$C$2:$C$871,$Q$2)/$Q$3)*宝箱投放计算!H180</f>
        <v>0</v>
      </c>
      <c r="J180">
        <f ca="1">(SUMIFS(OFFSET([2]掉落汇总!$C$2:$C$871,,MATCH($B180,[2]掉落汇总!$D$1:$M$1)),[2]掉落汇总!$A$2:$A$871,J$1,[2]掉落汇总!$C$2:$C$871,$Q$1)+SUMIFS(OFFSET([2]掉落汇总!$C$2:$C$871,,MATCH($B180,[2]掉落汇总!$D$1:$M$1)),[2]掉落汇总!$A$2:$A$871,J$1,[2]掉落汇总!$C$2:$C$871,$Q$2)/$Q$3)*宝箱投放计算!I180</f>
        <v>0</v>
      </c>
      <c r="K180">
        <f ca="1">(SUMIFS(OFFSET([2]掉落汇总!$C$2:$C$871,,MATCH($B180,[2]掉落汇总!$D$1:$M$1)),[2]掉落汇总!$A$2:$A$871,K$1,[2]掉落汇总!$C$2:$C$871,$Q$1)+SUMIFS(OFFSET([2]掉落汇总!$C$2:$C$871,,MATCH($B180,[2]掉落汇总!$D$1:$M$1)),[2]掉落汇总!$A$2:$A$871,K$1,[2]掉落汇总!$C$2:$C$871,$Q$2)/$Q$3)*宝箱投放计算!J180</f>
        <v>0</v>
      </c>
      <c r="L180">
        <f ca="1">(SUMIFS(OFFSET([2]掉落汇总!$C$2:$C$871,,MATCH($B180,[2]掉落汇总!$D$1:$M$1)),[2]掉落汇总!$A$2:$A$871,L$1,[2]掉落汇总!$C$2:$C$871,$Q$1)+SUMIFS(OFFSET([2]掉落汇总!$C$2:$C$871,,MATCH($B180,[2]掉落汇总!$D$1:$M$1)),[2]掉落汇总!$A$2:$A$871,L$1,[2]掉落汇总!$C$2:$C$871,$Q$2)/$Q$3)*宝箱投放计算!K180</f>
        <v>0.18921788368526599</v>
      </c>
      <c r="M180">
        <f ca="1">(SUMIFS(OFFSET([2]掉落汇总!$C$2:$C$871,,MATCH($B180,[2]掉落汇总!$D$1:$M$1)),[2]掉落汇总!$A$2:$A$871,M$1,[2]掉落汇总!$C$2:$C$871,$Q$1)+SUMIFS(OFFSET([2]掉落汇总!$C$2:$C$871,,MATCH($B180,[2]掉落汇总!$D$1:$M$1)),[2]掉落汇总!$A$2:$A$871,M$1,[2]掉落汇总!$C$2:$C$871,$Q$2)/$Q$3)*宝箱投放计算!L180</f>
        <v>0.1952586710265094</v>
      </c>
      <c r="N180">
        <f ca="1">(SUMIFS(OFFSET([2]掉落汇总!$C$2:$C$871,,MATCH($B180,[2]掉落汇总!$D$1:$M$1)),[2]掉落汇总!$A$2:$A$871,N$1,[2]掉落汇总!$C$2:$C$871,$Q$1)+SUMIFS(OFFSET([2]掉落汇总!$C$2:$C$871,,MATCH($B180,[2]掉落汇总!$D$1:$M$1)),[2]掉落汇总!$A$2:$A$871,N$1,[2]掉落汇总!$C$2:$C$871,$Q$2)/$Q$3)*宝箱投放计算!M180</f>
        <v>4.4258667322350648E-2</v>
      </c>
      <c r="O180">
        <f ca="1">(SUMIFS(OFFSET([2]掉落汇总!$C$2:$C$871,,MATCH($B180,[2]掉落汇总!$D$1:$M$1)),[2]掉落汇总!$A$2:$A$871,O$1,[2]掉落汇总!$C$2:$C$871,$Q$1)+SUMIFS(OFFSET([2]掉落汇总!$C$2:$C$871,,MATCH($B180,[2]掉落汇总!$D$1:$M$1)),[2]掉落汇总!$A$2:$A$871,O$1,[2]掉落汇总!$C$2:$C$871,$Q$2)/$Q$3)*宝箱投放计算!N180</f>
        <v>9.1281046504927091E-2</v>
      </c>
    </row>
    <row r="181" spans="1:15" x14ac:dyDescent="0.2">
      <c r="A181">
        <f>玩家成长时间线!A181</f>
        <v>180</v>
      </c>
      <c r="B181">
        <f>玩家成长时间线!B181</f>
        <v>10</v>
      </c>
      <c r="C181">
        <f ca="1">SUM($D$2:D181)</f>
        <v>310.77170213965422</v>
      </c>
      <c r="D181">
        <f t="shared" ca="1" si="2"/>
        <v>1.8372312572984799</v>
      </c>
      <c r="E181">
        <f ca="1">(SUMIFS(OFFSET([2]掉落汇总!$C$2:$C$871,,MATCH($B181,[2]掉落汇总!$D$1:$M$1)),[2]掉落汇总!$A$2:$A$871,E$1,[2]掉落汇总!$C$2:$C$871,$Q$1)+SUMIFS(OFFSET([2]掉落汇总!$C$2:$C$871,,MATCH($B181,[2]掉落汇总!$D$1:$M$1)),[2]掉落汇总!$A$2:$A$871,E$1,[2]掉落汇总!$C$2:$C$871,$Q$2)/$Q$3)*宝箱投放计算!D181</f>
        <v>0.62014097843240401</v>
      </c>
      <c r="F181">
        <f ca="1">(SUMIFS(OFFSET([2]掉落汇总!$C$2:$C$871,,MATCH($B181,[2]掉落汇总!$D$1:$M$1)),[2]掉落汇总!$A$2:$A$871,F$1,[2]掉落汇总!$C$2:$C$871,$Q$1)+SUMIFS(OFFSET([2]掉落汇总!$C$2:$C$871,,MATCH($B181,[2]掉落汇总!$D$1:$M$1)),[2]掉落汇总!$A$2:$A$871,F$1,[2]掉落汇总!$C$2:$C$871,$Q$2)/$Q$3)*宝箱投放计算!E181</f>
        <v>0.69707401032702276</v>
      </c>
      <c r="G181">
        <f ca="1">(SUMIFS(OFFSET([2]掉落汇总!$C$2:$C$871,,MATCH($B181,[2]掉落汇总!$D$1:$M$1)),[2]掉落汇总!$A$2:$A$871,G$1,[2]掉落汇总!$C$2:$C$871,$Q$1)+SUMIFS(OFFSET([2]掉落汇总!$C$2:$C$871,,MATCH($B181,[2]掉落汇总!$D$1:$M$1)),[2]掉落汇总!$A$2:$A$871,G$1,[2]掉落汇总!$C$2:$C$871,$Q$2)/$Q$3)*宝箱投放计算!F181</f>
        <v>0</v>
      </c>
      <c r="H181">
        <f ca="1">(SUMIFS(OFFSET([2]掉落汇总!$C$2:$C$871,,MATCH($B181,[2]掉落汇总!$D$1:$M$1)),[2]掉落汇总!$A$2:$A$871,H$1,[2]掉落汇总!$C$2:$C$871,$Q$1)+SUMIFS(OFFSET([2]掉落汇总!$C$2:$C$871,,MATCH($B181,[2]掉落汇总!$D$1:$M$1)),[2]掉落汇总!$A$2:$A$871,H$1,[2]掉落汇总!$C$2:$C$871,$Q$2)/$Q$3)*宝箱投放计算!G181</f>
        <v>0</v>
      </c>
      <c r="I181">
        <f ca="1">(SUMIFS(OFFSET([2]掉落汇总!$C$2:$C$871,,MATCH($B181,[2]掉落汇总!$D$1:$M$1)),[2]掉落汇总!$A$2:$A$871,I$1,[2]掉落汇总!$C$2:$C$871,$Q$1)+SUMIFS(OFFSET([2]掉落汇总!$C$2:$C$871,,MATCH($B181,[2]掉落汇总!$D$1:$M$1)),[2]掉落汇总!$A$2:$A$871,I$1,[2]掉落汇总!$C$2:$C$871,$Q$2)/$Q$3)*宝箱投放计算!H181</f>
        <v>0</v>
      </c>
      <c r="J181">
        <f ca="1">(SUMIFS(OFFSET([2]掉落汇总!$C$2:$C$871,,MATCH($B181,[2]掉落汇总!$D$1:$M$1)),[2]掉落汇总!$A$2:$A$871,J$1,[2]掉落汇总!$C$2:$C$871,$Q$1)+SUMIFS(OFFSET([2]掉落汇总!$C$2:$C$871,,MATCH($B181,[2]掉落汇总!$D$1:$M$1)),[2]掉落汇总!$A$2:$A$871,J$1,[2]掉落汇总!$C$2:$C$871,$Q$2)/$Q$3)*宝箱投放计算!I181</f>
        <v>0</v>
      </c>
      <c r="K181">
        <f ca="1">(SUMIFS(OFFSET([2]掉落汇总!$C$2:$C$871,,MATCH($B181,[2]掉落汇总!$D$1:$M$1)),[2]掉落汇总!$A$2:$A$871,K$1,[2]掉落汇总!$C$2:$C$871,$Q$1)+SUMIFS(OFFSET([2]掉落汇总!$C$2:$C$871,,MATCH($B181,[2]掉落汇总!$D$1:$M$1)),[2]掉落汇总!$A$2:$A$871,K$1,[2]掉落汇总!$C$2:$C$871,$Q$2)/$Q$3)*宝箱投放计算!J181</f>
        <v>0</v>
      </c>
      <c r="L181">
        <f ca="1">(SUMIFS(OFFSET([2]掉落汇总!$C$2:$C$871,,MATCH($B181,[2]掉落汇总!$D$1:$M$1)),[2]掉落汇总!$A$2:$A$871,L$1,[2]掉落汇总!$C$2:$C$871,$Q$1)+SUMIFS(OFFSET([2]掉落汇总!$C$2:$C$871,,MATCH($B181,[2]掉落汇总!$D$1:$M$1)),[2]掉落汇总!$A$2:$A$871,L$1,[2]掉落汇总!$C$2:$C$871,$Q$2)/$Q$3)*宝箱投放计算!K181</f>
        <v>0.18921788368526599</v>
      </c>
      <c r="M181">
        <f ca="1">(SUMIFS(OFFSET([2]掉落汇总!$C$2:$C$871,,MATCH($B181,[2]掉落汇总!$D$1:$M$1)),[2]掉落汇总!$A$2:$A$871,M$1,[2]掉落汇总!$C$2:$C$871,$Q$1)+SUMIFS(OFFSET([2]掉落汇总!$C$2:$C$871,,MATCH($B181,[2]掉落汇总!$D$1:$M$1)),[2]掉落汇总!$A$2:$A$871,M$1,[2]掉落汇总!$C$2:$C$871,$Q$2)/$Q$3)*宝箱投放计算!L181</f>
        <v>0.1952586710265094</v>
      </c>
      <c r="N181">
        <f ca="1">(SUMIFS(OFFSET([2]掉落汇总!$C$2:$C$871,,MATCH($B181,[2]掉落汇总!$D$1:$M$1)),[2]掉落汇总!$A$2:$A$871,N$1,[2]掉落汇总!$C$2:$C$871,$Q$1)+SUMIFS(OFFSET([2]掉落汇总!$C$2:$C$871,,MATCH($B181,[2]掉落汇总!$D$1:$M$1)),[2]掉落汇总!$A$2:$A$871,N$1,[2]掉落汇总!$C$2:$C$871,$Q$2)/$Q$3)*宝箱投放计算!M181</f>
        <v>4.4258667322350648E-2</v>
      </c>
      <c r="O181">
        <f ca="1">(SUMIFS(OFFSET([2]掉落汇总!$C$2:$C$871,,MATCH($B181,[2]掉落汇总!$D$1:$M$1)),[2]掉落汇总!$A$2:$A$871,O$1,[2]掉落汇总!$C$2:$C$871,$Q$1)+SUMIFS(OFFSET([2]掉落汇总!$C$2:$C$871,,MATCH($B181,[2]掉落汇总!$D$1:$M$1)),[2]掉落汇总!$A$2:$A$871,O$1,[2]掉落汇总!$C$2:$C$871,$Q$2)/$Q$3)*宝箱投放计算!N181</f>
        <v>9.1281046504927091E-2</v>
      </c>
    </row>
    <row r="182" spans="1:15" x14ac:dyDescent="0.2">
      <c r="A182">
        <f>玩家成长时间线!A182</f>
        <v>181</v>
      </c>
      <c r="B182">
        <f>玩家成长时间线!B182</f>
        <v>10</v>
      </c>
      <c r="C182">
        <f ca="1">SUM($D$2:D182)</f>
        <v>312.56295759474335</v>
      </c>
      <c r="D182">
        <f t="shared" ca="1" si="2"/>
        <v>1.7912554550891167</v>
      </c>
      <c r="E182">
        <f ca="1">(SUMIFS(OFFSET([2]掉落汇总!$C$2:$C$871,,MATCH($B182,[2]掉落汇总!$D$1:$M$1)),[2]掉落汇总!$A$2:$A$871,E$1,[2]掉落汇总!$C$2:$C$871,$Q$1)+SUMIFS(OFFSET([2]掉落汇总!$C$2:$C$871,,MATCH($B182,[2]掉落汇总!$D$1:$M$1)),[2]掉落汇总!$A$2:$A$871,E$1,[2]掉落汇总!$C$2:$C$871,$Q$2)/$Q$3)*宝箱投放计算!D182</f>
        <v>0.57416517622304053</v>
      </c>
      <c r="F182">
        <f ca="1">(SUMIFS(OFFSET([2]掉落汇总!$C$2:$C$871,,MATCH($B182,[2]掉落汇总!$D$1:$M$1)),[2]掉落汇总!$A$2:$A$871,F$1,[2]掉落汇总!$C$2:$C$871,$Q$1)+SUMIFS(OFFSET([2]掉落汇总!$C$2:$C$871,,MATCH($B182,[2]掉落汇总!$D$1:$M$1)),[2]掉落汇总!$A$2:$A$871,F$1,[2]掉落汇总!$C$2:$C$871,$Q$2)/$Q$3)*宝箱投放计算!E182</f>
        <v>0.69707401032702276</v>
      </c>
      <c r="G182">
        <f ca="1">(SUMIFS(OFFSET([2]掉落汇总!$C$2:$C$871,,MATCH($B182,[2]掉落汇总!$D$1:$M$1)),[2]掉落汇总!$A$2:$A$871,G$1,[2]掉落汇总!$C$2:$C$871,$Q$1)+SUMIFS(OFFSET([2]掉落汇总!$C$2:$C$871,,MATCH($B182,[2]掉落汇总!$D$1:$M$1)),[2]掉落汇总!$A$2:$A$871,G$1,[2]掉落汇总!$C$2:$C$871,$Q$2)/$Q$3)*宝箱投放计算!F182</f>
        <v>0</v>
      </c>
      <c r="H182">
        <f ca="1">(SUMIFS(OFFSET([2]掉落汇总!$C$2:$C$871,,MATCH($B182,[2]掉落汇总!$D$1:$M$1)),[2]掉落汇总!$A$2:$A$871,H$1,[2]掉落汇总!$C$2:$C$871,$Q$1)+SUMIFS(OFFSET([2]掉落汇总!$C$2:$C$871,,MATCH($B182,[2]掉落汇总!$D$1:$M$1)),[2]掉落汇总!$A$2:$A$871,H$1,[2]掉落汇总!$C$2:$C$871,$Q$2)/$Q$3)*宝箱投放计算!G182</f>
        <v>0</v>
      </c>
      <c r="I182">
        <f ca="1">(SUMIFS(OFFSET([2]掉落汇总!$C$2:$C$871,,MATCH($B182,[2]掉落汇总!$D$1:$M$1)),[2]掉落汇总!$A$2:$A$871,I$1,[2]掉落汇总!$C$2:$C$871,$Q$1)+SUMIFS(OFFSET([2]掉落汇总!$C$2:$C$871,,MATCH($B182,[2]掉落汇总!$D$1:$M$1)),[2]掉落汇总!$A$2:$A$871,I$1,[2]掉落汇总!$C$2:$C$871,$Q$2)/$Q$3)*宝箱投放计算!H182</f>
        <v>0</v>
      </c>
      <c r="J182">
        <f ca="1">(SUMIFS(OFFSET([2]掉落汇总!$C$2:$C$871,,MATCH($B182,[2]掉落汇总!$D$1:$M$1)),[2]掉落汇总!$A$2:$A$871,J$1,[2]掉落汇总!$C$2:$C$871,$Q$1)+SUMIFS(OFFSET([2]掉落汇总!$C$2:$C$871,,MATCH($B182,[2]掉落汇总!$D$1:$M$1)),[2]掉落汇总!$A$2:$A$871,J$1,[2]掉落汇总!$C$2:$C$871,$Q$2)/$Q$3)*宝箱投放计算!I182</f>
        <v>0</v>
      </c>
      <c r="K182">
        <f ca="1">(SUMIFS(OFFSET([2]掉落汇总!$C$2:$C$871,,MATCH($B182,[2]掉落汇总!$D$1:$M$1)),[2]掉落汇总!$A$2:$A$871,K$1,[2]掉落汇总!$C$2:$C$871,$Q$1)+SUMIFS(OFFSET([2]掉落汇总!$C$2:$C$871,,MATCH($B182,[2]掉落汇总!$D$1:$M$1)),[2]掉落汇总!$A$2:$A$871,K$1,[2]掉落汇总!$C$2:$C$871,$Q$2)/$Q$3)*宝箱投放计算!J182</f>
        <v>0</v>
      </c>
      <c r="L182">
        <f ca="1">(SUMIFS(OFFSET([2]掉落汇总!$C$2:$C$871,,MATCH($B182,[2]掉落汇总!$D$1:$M$1)),[2]掉落汇总!$A$2:$A$871,L$1,[2]掉落汇总!$C$2:$C$871,$Q$1)+SUMIFS(OFFSET([2]掉落汇总!$C$2:$C$871,,MATCH($B182,[2]掉落汇总!$D$1:$M$1)),[2]掉落汇总!$A$2:$A$871,L$1,[2]掉落汇总!$C$2:$C$871,$Q$2)/$Q$3)*宝箱投放计算!K182</f>
        <v>0.18921788368526599</v>
      </c>
      <c r="M182">
        <f ca="1">(SUMIFS(OFFSET([2]掉落汇总!$C$2:$C$871,,MATCH($B182,[2]掉落汇总!$D$1:$M$1)),[2]掉落汇总!$A$2:$A$871,M$1,[2]掉落汇总!$C$2:$C$871,$Q$1)+SUMIFS(OFFSET([2]掉落汇总!$C$2:$C$871,,MATCH($B182,[2]掉落汇总!$D$1:$M$1)),[2]掉落汇总!$A$2:$A$871,M$1,[2]掉落汇总!$C$2:$C$871,$Q$2)/$Q$3)*宝箱投放计算!L182</f>
        <v>0.1952586710265094</v>
      </c>
      <c r="N182">
        <f ca="1">(SUMIFS(OFFSET([2]掉落汇总!$C$2:$C$871,,MATCH($B182,[2]掉落汇总!$D$1:$M$1)),[2]掉落汇总!$A$2:$A$871,N$1,[2]掉落汇总!$C$2:$C$871,$Q$1)+SUMIFS(OFFSET([2]掉落汇总!$C$2:$C$871,,MATCH($B182,[2]掉落汇总!$D$1:$M$1)),[2]掉落汇总!$A$2:$A$871,N$1,[2]掉落汇总!$C$2:$C$871,$Q$2)/$Q$3)*宝箱投放计算!M182</f>
        <v>4.4258667322350648E-2</v>
      </c>
      <c r="O182">
        <f ca="1">(SUMIFS(OFFSET([2]掉落汇总!$C$2:$C$871,,MATCH($B182,[2]掉落汇总!$D$1:$M$1)),[2]掉落汇总!$A$2:$A$871,O$1,[2]掉落汇总!$C$2:$C$871,$Q$1)+SUMIFS(OFFSET([2]掉落汇总!$C$2:$C$871,,MATCH($B182,[2]掉落汇总!$D$1:$M$1)),[2]掉落汇总!$A$2:$A$871,O$1,[2]掉落汇总!$C$2:$C$871,$Q$2)/$Q$3)*宝箱投放计算!N182</f>
        <v>9.1281046504927091E-2</v>
      </c>
    </row>
    <row r="183" spans="1:15" x14ac:dyDescent="0.2">
      <c r="A183">
        <f>玩家成长时间线!A183</f>
        <v>182</v>
      </c>
      <c r="B183">
        <f>玩家成长时间线!B183</f>
        <v>8</v>
      </c>
      <c r="C183">
        <f ca="1">SUM($D$2:D183)</f>
        <v>314.48967136663379</v>
      </c>
      <c r="D183">
        <f t="shared" ca="1" si="2"/>
        <v>1.9267137718904346</v>
      </c>
      <c r="E183">
        <f ca="1">(SUMIFS(OFFSET([2]掉落汇总!$C$2:$C$871,,MATCH($B183,[2]掉落汇总!$D$1:$M$1)),[2]掉落汇总!$A$2:$A$871,E$1,[2]掉落汇总!$C$2:$C$871,$Q$1)+SUMIFS(OFFSET([2]掉落汇总!$C$2:$C$871,,MATCH($B183,[2]掉落汇总!$D$1:$M$1)),[2]掉落汇总!$A$2:$A$871,E$1,[2]掉落汇总!$C$2:$C$871,$Q$2)/$Q$3)*宝箱投放计算!D183</f>
        <v>0.4124076923076922</v>
      </c>
      <c r="F183">
        <f ca="1">(SUMIFS(OFFSET([2]掉落汇总!$C$2:$C$871,,MATCH($B183,[2]掉落汇总!$D$1:$M$1)),[2]掉落汇总!$A$2:$A$871,F$1,[2]掉落汇总!$C$2:$C$871,$Q$1)+SUMIFS(OFFSET([2]掉落汇总!$C$2:$C$871,,MATCH($B183,[2]掉落汇总!$D$1:$M$1)),[2]掉落汇总!$A$2:$A$871,F$1,[2]掉落汇总!$C$2:$C$871,$Q$2)/$Q$3)*宝箱投放计算!E183</f>
        <v>0.55765920826161819</v>
      </c>
      <c r="G183">
        <f ca="1">(SUMIFS(OFFSET([2]掉落汇总!$C$2:$C$871,,MATCH($B183,[2]掉落汇总!$D$1:$M$1)),[2]掉落汇总!$A$2:$A$871,G$1,[2]掉落汇总!$C$2:$C$871,$Q$1)+SUMIFS(OFFSET([2]掉落汇总!$C$2:$C$871,,MATCH($B183,[2]掉落汇总!$D$1:$M$1)),[2]掉落汇总!$A$2:$A$871,G$1,[2]掉落汇总!$C$2:$C$871,$Q$2)/$Q$3)*宝箱投放计算!F183</f>
        <v>0</v>
      </c>
      <c r="H183">
        <f ca="1">(SUMIFS(OFFSET([2]掉落汇总!$C$2:$C$871,,MATCH($B183,[2]掉落汇总!$D$1:$M$1)),[2]掉落汇总!$A$2:$A$871,H$1,[2]掉落汇总!$C$2:$C$871,$Q$1)+SUMIFS(OFFSET([2]掉落汇总!$C$2:$C$871,,MATCH($B183,[2]掉落汇总!$D$1:$M$1)),[2]掉落汇总!$A$2:$A$871,H$1,[2]掉落汇总!$C$2:$C$871,$Q$2)/$Q$3)*宝箱投放计算!G183</f>
        <v>0</v>
      </c>
      <c r="I183">
        <f ca="1">(SUMIFS(OFFSET([2]掉落汇总!$C$2:$C$871,,MATCH($B183,[2]掉落汇总!$D$1:$M$1)),[2]掉落汇总!$A$2:$A$871,I$1,[2]掉落汇总!$C$2:$C$871,$Q$1)+SUMIFS(OFFSET([2]掉落汇总!$C$2:$C$871,,MATCH($B183,[2]掉落汇总!$D$1:$M$1)),[2]掉落汇总!$A$2:$A$871,I$1,[2]掉落汇总!$C$2:$C$871,$Q$2)/$Q$3)*宝箱投放计算!H183</f>
        <v>0.43663060278207105</v>
      </c>
      <c r="J183">
        <f ca="1">(SUMIFS(OFFSET([2]掉落汇总!$C$2:$C$871,,MATCH($B183,[2]掉落汇总!$D$1:$M$1)),[2]掉落汇总!$A$2:$A$871,J$1,[2]掉落汇总!$C$2:$C$871,$Q$1)+SUMIFS(OFFSET([2]掉落汇总!$C$2:$C$871,,MATCH($B183,[2]掉落汇总!$D$1:$M$1)),[2]掉落汇总!$A$2:$A$871,J$1,[2]掉落汇总!$C$2:$C$871,$Q$2)/$Q$3)*宝箱投放计算!I183</f>
        <v>0</v>
      </c>
      <c r="K183">
        <f ca="1">(SUMIFS(OFFSET([2]掉落汇总!$C$2:$C$871,,MATCH($B183,[2]掉落汇总!$D$1:$M$1)),[2]掉落汇总!$A$2:$A$871,K$1,[2]掉落汇总!$C$2:$C$871,$Q$1)+SUMIFS(OFFSET([2]掉落汇总!$C$2:$C$871,,MATCH($B183,[2]掉落汇总!$D$1:$M$1)),[2]掉落汇总!$A$2:$A$871,K$1,[2]掉落汇总!$C$2:$C$871,$Q$2)/$Q$3)*宝箱投放计算!J183</f>
        <v>0</v>
      </c>
      <c r="L183">
        <f ca="1">(SUMIFS(OFFSET([2]掉落汇总!$C$2:$C$871,,MATCH($B183,[2]掉落汇总!$D$1:$M$1)),[2]掉落汇总!$A$2:$A$871,L$1,[2]掉落汇总!$C$2:$C$871,$Q$1)+SUMIFS(OFFSET([2]掉落汇总!$C$2:$C$871,,MATCH($B183,[2]掉落汇总!$D$1:$M$1)),[2]掉落汇总!$A$2:$A$871,L$1,[2]掉落汇总!$C$2:$C$871,$Q$2)/$Q$3)*宝箱投放计算!K183</f>
        <v>0.18921788368526599</v>
      </c>
      <c r="M183">
        <f ca="1">(SUMIFS(OFFSET([2]掉落汇总!$C$2:$C$871,,MATCH($B183,[2]掉落汇总!$D$1:$M$1)),[2]掉落汇总!$A$2:$A$871,M$1,[2]掉落汇总!$C$2:$C$871,$Q$1)+SUMIFS(OFFSET([2]掉落汇总!$C$2:$C$871,,MATCH($B183,[2]掉落汇总!$D$1:$M$1)),[2]掉落汇总!$A$2:$A$871,M$1,[2]掉落汇总!$C$2:$C$871,$Q$2)/$Q$3)*宝箱投放计算!L183</f>
        <v>0.1952586710265094</v>
      </c>
      <c r="N183">
        <f ca="1">(SUMIFS(OFFSET([2]掉落汇总!$C$2:$C$871,,MATCH($B183,[2]掉落汇总!$D$1:$M$1)),[2]掉落汇总!$A$2:$A$871,N$1,[2]掉落汇总!$C$2:$C$871,$Q$1)+SUMIFS(OFFSET([2]掉落汇总!$C$2:$C$871,,MATCH($B183,[2]掉落汇总!$D$1:$M$1)),[2]掉落汇总!$A$2:$A$871,N$1,[2]掉落汇总!$C$2:$C$871,$Q$2)/$Q$3)*宝箱投放计算!M183</f>
        <v>4.4258667322350648E-2</v>
      </c>
      <c r="O183">
        <f ca="1">(SUMIFS(OFFSET([2]掉落汇总!$C$2:$C$871,,MATCH($B183,[2]掉落汇总!$D$1:$M$1)),[2]掉落汇总!$A$2:$A$871,O$1,[2]掉落汇总!$C$2:$C$871,$Q$1)+SUMIFS(OFFSET([2]掉落汇总!$C$2:$C$871,,MATCH($B183,[2]掉落汇总!$D$1:$M$1)),[2]掉落汇总!$A$2:$A$871,O$1,[2]掉落汇总!$C$2:$C$871,$Q$2)/$Q$3)*宝箱投放计算!N183</f>
        <v>9.1281046504927091E-2</v>
      </c>
    </row>
    <row r="184" spans="1:15" x14ac:dyDescent="0.2">
      <c r="A184">
        <f>玩家成长时间线!A184</f>
        <v>183</v>
      </c>
      <c r="B184">
        <f>玩家成长时间线!B184</f>
        <v>8</v>
      </c>
      <c r="C184">
        <f ca="1">SUM($D$2:D184)</f>
        <v>315.98148530497292</v>
      </c>
      <c r="D184">
        <f t="shared" ca="1" si="2"/>
        <v>1.4918139383391327</v>
      </c>
      <c r="E184">
        <f ca="1">(SUMIFS(OFFSET([2]掉落汇总!$C$2:$C$871,,MATCH($B184,[2]掉落汇总!$D$1:$M$1)),[2]掉落汇总!$A$2:$A$871,E$1,[2]掉落汇总!$C$2:$C$871,$Q$1)+SUMIFS(OFFSET([2]掉落汇总!$C$2:$C$871,,MATCH($B184,[2]掉落汇总!$D$1:$M$1)),[2]掉落汇总!$A$2:$A$871,E$1,[2]掉落汇总!$C$2:$C$871,$Q$2)/$Q$3)*宝箱投放计算!D184</f>
        <v>0.41413846153846134</v>
      </c>
      <c r="F184">
        <f ca="1">(SUMIFS(OFFSET([2]掉落汇总!$C$2:$C$871,,MATCH($B184,[2]掉落汇总!$D$1:$M$1)),[2]掉落汇总!$A$2:$A$871,F$1,[2]掉落汇总!$C$2:$C$871,$Q$1)+SUMIFS(OFFSET([2]掉落汇总!$C$2:$C$871,,MATCH($B184,[2]掉落汇总!$D$1:$M$1)),[2]掉落汇总!$A$2:$A$871,F$1,[2]掉落汇总!$C$2:$C$871,$Q$2)/$Q$3)*宝箱投放计算!E184</f>
        <v>0.55765920826161819</v>
      </c>
      <c r="G184">
        <f ca="1">(SUMIFS(OFFSET([2]掉落汇总!$C$2:$C$871,,MATCH($B184,[2]掉落汇总!$D$1:$M$1)),[2]掉落汇总!$A$2:$A$871,G$1,[2]掉落汇总!$C$2:$C$871,$Q$1)+SUMIFS(OFFSET([2]掉落汇总!$C$2:$C$871,,MATCH($B184,[2]掉落汇总!$D$1:$M$1)),[2]掉落汇总!$A$2:$A$871,G$1,[2]掉落汇总!$C$2:$C$871,$Q$2)/$Q$3)*宝箱投放计算!F184</f>
        <v>0</v>
      </c>
      <c r="H184">
        <f ca="1">(SUMIFS(OFFSET([2]掉落汇总!$C$2:$C$871,,MATCH($B184,[2]掉落汇总!$D$1:$M$1)),[2]掉落汇总!$A$2:$A$871,H$1,[2]掉落汇总!$C$2:$C$871,$Q$1)+SUMIFS(OFFSET([2]掉落汇总!$C$2:$C$871,,MATCH($B184,[2]掉落汇总!$D$1:$M$1)),[2]掉落汇总!$A$2:$A$871,H$1,[2]掉落汇总!$C$2:$C$871,$Q$2)/$Q$3)*宝箱投放计算!G184</f>
        <v>0</v>
      </c>
      <c r="I184">
        <f ca="1">(SUMIFS(OFFSET([2]掉落汇总!$C$2:$C$871,,MATCH($B184,[2]掉落汇总!$D$1:$M$1)),[2]掉落汇总!$A$2:$A$871,I$1,[2]掉落汇总!$C$2:$C$871,$Q$1)+SUMIFS(OFFSET([2]掉落汇总!$C$2:$C$871,,MATCH($B184,[2]掉落汇总!$D$1:$M$1)),[2]掉落汇总!$A$2:$A$871,I$1,[2]掉落汇总!$C$2:$C$871,$Q$2)/$Q$3)*宝箱投放计算!H184</f>
        <v>0</v>
      </c>
      <c r="J184">
        <f ca="1">(SUMIFS(OFFSET([2]掉落汇总!$C$2:$C$871,,MATCH($B184,[2]掉落汇总!$D$1:$M$1)),[2]掉落汇总!$A$2:$A$871,J$1,[2]掉落汇总!$C$2:$C$871,$Q$1)+SUMIFS(OFFSET([2]掉落汇总!$C$2:$C$871,,MATCH($B184,[2]掉落汇总!$D$1:$M$1)),[2]掉落汇总!$A$2:$A$871,J$1,[2]掉落汇总!$C$2:$C$871,$Q$2)/$Q$3)*宝箱投放计算!I184</f>
        <v>0</v>
      </c>
      <c r="K184">
        <f ca="1">(SUMIFS(OFFSET([2]掉落汇总!$C$2:$C$871,,MATCH($B184,[2]掉落汇总!$D$1:$M$1)),[2]掉落汇总!$A$2:$A$871,K$1,[2]掉落汇总!$C$2:$C$871,$Q$1)+SUMIFS(OFFSET([2]掉落汇总!$C$2:$C$871,,MATCH($B184,[2]掉落汇总!$D$1:$M$1)),[2]掉落汇总!$A$2:$A$871,K$1,[2]掉落汇总!$C$2:$C$871,$Q$2)/$Q$3)*宝箱投放计算!J184</f>
        <v>0</v>
      </c>
      <c r="L184">
        <f ca="1">(SUMIFS(OFFSET([2]掉落汇总!$C$2:$C$871,,MATCH($B184,[2]掉落汇总!$D$1:$M$1)),[2]掉落汇总!$A$2:$A$871,L$1,[2]掉落汇总!$C$2:$C$871,$Q$1)+SUMIFS(OFFSET([2]掉落汇总!$C$2:$C$871,,MATCH($B184,[2]掉落汇总!$D$1:$M$1)),[2]掉落汇总!$A$2:$A$871,L$1,[2]掉落汇总!$C$2:$C$871,$Q$2)/$Q$3)*宝箱投放计算!K184</f>
        <v>0.18921788368526599</v>
      </c>
      <c r="M184">
        <f ca="1">(SUMIFS(OFFSET([2]掉落汇总!$C$2:$C$871,,MATCH($B184,[2]掉落汇总!$D$1:$M$1)),[2]掉落汇总!$A$2:$A$871,M$1,[2]掉落汇总!$C$2:$C$871,$Q$1)+SUMIFS(OFFSET([2]掉落汇总!$C$2:$C$871,,MATCH($B184,[2]掉落汇总!$D$1:$M$1)),[2]掉落汇总!$A$2:$A$871,M$1,[2]掉落汇总!$C$2:$C$871,$Q$2)/$Q$3)*宝箱投放计算!L184</f>
        <v>0.1952586710265094</v>
      </c>
      <c r="N184">
        <f ca="1">(SUMIFS(OFFSET([2]掉落汇总!$C$2:$C$871,,MATCH($B184,[2]掉落汇总!$D$1:$M$1)),[2]掉落汇总!$A$2:$A$871,N$1,[2]掉落汇总!$C$2:$C$871,$Q$1)+SUMIFS(OFFSET([2]掉落汇总!$C$2:$C$871,,MATCH($B184,[2]掉落汇总!$D$1:$M$1)),[2]掉落汇总!$A$2:$A$871,N$1,[2]掉落汇总!$C$2:$C$871,$Q$2)/$Q$3)*宝箱投放计算!M184</f>
        <v>4.4258667322350648E-2</v>
      </c>
      <c r="O184">
        <f ca="1">(SUMIFS(OFFSET([2]掉落汇总!$C$2:$C$871,,MATCH($B184,[2]掉落汇总!$D$1:$M$1)),[2]掉落汇总!$A$2:$A$871,O$1,[2]掉落汇总!$C$2:$C$871,$Q$1)+SUMIFS(OFFSET([2]掉落汇总!$C$2:$C$871,,MATCH($B184,[2]掉落汇总!$D$1:$M$1)),[2]掉落汇总!$A$2:$A$871,O$1,[2]掉落汇总!$C$2:$C$871,$Q$2)/$Q$3)*宝箱投放计算!N184</f>
        <v>9.1281046504927091E-2</v>
      </c>
    </row>
    <row r="185" spans="1:15" x14ac:dyDescent="0.2">
      <c r="A185">
        <f>玩家成长时间线!A185</f>
        <v>184</v>
      </c>
      <c r="B185">
        <f>玩家成长时间线!B185</f>
        <v>8</v>
      </c>
      <c r="C185">
        <f ca="1">SUM($D$2:D185)</f>
        <v>317.50964539715818</v>
      </c>
      <c r="D185">
        <f t="shared" ca="1" si="2"/>
        <v>1.5281600921852867</v>
      </c>
      <c r="E185">
        <f ca="1">(SUMIFS(OFFSET([2]掉落汇总!$C$2:$C$871,,MATCH($B185,[2]掉落汇总!$D$1:$M$1)),[2]掉落汇总!$A$2:$A$871,E$1,[2]掉落汇总!$C$2:$C$871,$Q$1)+SUMIFS(OFFSET([2]掉落汇总!$C$2:$C$871,,MATCH($B185,[2]掉落汇总!$D$1:$M$1)),[2]掉落汇总!$A$2:$A$871,E$1,[2]掉落汇总!$C$2:$C$871,$Q$2)/$Q$3)*宝箱投放计算!D185</f>
        <v>0.45048461538461521</v>
      </c>
      <c r="F185">
        <f ca="1">(SUMIFS(OFFSET([2]掉落汇总!$C$2:$C$871,,MATCH($B185,[2]掉落汇总!$D$1:$M$1)),[2]掉落汇总!$A$2:$A$871,F$1,[2]掉落汇总!$C$2:$C$871,$Q$1)+SUMIFS(OFFSET([2]掉落汇总!$C$2:$C$871,,MATCH($B185,[2]掉落汇总!$D$1:$M$1)),[2]掉落汇总!$A$2:$A$871,F$1,[2]掉落汇总!$C$2:$C$871,$Q$2)/$Q$3)*宝箱投放计算!E185</f>
        <v>0.55765920826161819</v>
      </c>
      <c r="G185">
        <f ca="1">(SUMIFS(OFFSET([2]掉落汇总!$C$2:$C$871,,MATCH($B185,[2]掉落汇总!$D$1:$M$1)),[2]掉落汇总!$A$2:$A$871,G$1,[2]掉落汇总!$C$2:$C$871,$Q$1)+SUMIFS(OFFSET([2]掉落汇总!$C$2:$C$871,,MATCH($B185,[2]掉落汇总!$D$1:$M$1)),[2]掉落汇总!$A$2:$A$871,G$1,[2]掉落汇总!$C$2:$C$871,$Q$2)/$Q$3)*宝箱投放计算!F185</f>
        <v>0</v>
      </c>
      <c r="H185">
        <f ca="1">(SUMIFS(OFFSET([2]掉落汇总!$C$2:$C$871,,MATCH($B185,[2]掉落汇总!$D$1:$M$1)),[2]掉落汇总!$A$2:$A$871,H$1,[2]掉落汇总!$C$2:$C$871,$Q$1)+SUMIFS(OFFSET([2]掉落汇总!$C$2:$C$871,,MATCH($B185,[2]掉落汇总!$D$1:$M$1)),[2]掉落汇总!$A$2:$A$871,H$1,[2]掉落汇总!$C$2:$C$871,$Q$2)/$Q$3)*宝箱投放计算!G185</f>
        <v>0</v>
      </c>
      <c r="I185">
        <f ca="1">(SUMIFS(OFFSET([2]掉落汇总!$C$2:$C$871,,MATCH($B185,[2]掉落汇总!$D$1:$M$1)),[2]掉落汇总!$A$2:$A$871,I$1,[2]掉落汇总!$C$2:$C$871,$Q$1)+SUMIFS(OFFSET([2]掉落汇总!$C$2:$C$871,,MATCH($B185,[2]掉落汇总!$D$1:$M$1)),[2]掉落汇总!$A$2:$A$871,I$1,[2]掉落汇总!$C$2:$C$871,$Q$2)/$Q$3)*宝箱投放计算!H185</f>
        <v>0</v>
      </c>
      <c r="J185">
        <f ca="1">(SUMIFS(OFFSET([2]掉落汇总!$C$2:$C$871,,MATCH($B185,[2]掉落汇总!$D$1:$M$1)),[2]掉落汇总!$A$2:$A$871,J$1,[2]掉落汇总!$C$2:$C$871,$Q$1)+SUMIFS(OFFSET([2]掉落汇总!$C$2:$C$871,,MATCH($B185,[2]掉落汇总!$D$1:$M$1)),[2]掉落汇总!$A$2:$A$871,J$1,[2]掉落汇总!$C$2:$C$871,$Q$2)/$Q$3)*宝箱投放计算!I185</f>
        <v>0</v>
      </c>
      <c r="K185">
        <f ca="1">(SUMIFS(OFFSET([2]掉落汇总!$C$2:$C$871,,MATCH($B185,[2]掉落汇总!$D$1:$M$1)),[2]掉落汇总!$A$2:$A$871,K$1,[2]掉落汇总!$C$2:$C$871,$Q$1)+SUMIFS(OFFSET([2]掉落汇总!$C$2:$C$871,,MATCH($B185,[2]掉落汇总!$D$1:$M$1)),[2]掉落汇总!$A$2:$A$871,K$1,[2]掉落汇总!$C$2:$C$871,$Q$2)/$Q$3)*宝箱投放计算!J185</f>
        <v>0</v>
      </c>
      <c r="L185">
        <f ca="1">(SUMIFS(OFFSET([2]掉落汇总!$C$2:$C$871,,MATCH($B185,[2]掉落汇总!$D$1:$M$1)),[2]掉落汇总!$A$2:$A$871,L$1,[2]掉落汇总!$C$2:$C$871,$Q$1)+SUMIFS(OFFSET([2]掉落汇总!$C$2:$C$871,,MATCH($B185,[2]掉落汇总!$D$1:$M$1)),[2]掉落汇总!$A$2:$A$871,L$1,[2]掉落汇总!$C$2:$C$871,$Q$2)/$Q$3)*宝箱投放计算!K185</f>
        <v>0.18921788368526599</v>
      </c>
      <c r="M185">
        <f ca="1">(SUMIFS(OFFSET([2]掉落汇总!$C$2:$C$871,,MATCH($B185,[2]掉落汇总!$D$1:$M$1)),[2]掉落汇总!$A$2:$A$871,M$1,[2]掉落汇总!$C$2:$C$871,$Q$1)+SUMIFS(OFFSET([2]掉落汇总!$C$2:$C$871,,MATCH($B185,[2]掉落汇总!$D$1:$M$1)),[2]掉落汇总!$A$2:$A$871,M$1,[2]掉落汇总!$C$2:$C$871,$Q$2)/$Q$3)*宝箱投放计算!L185</f>
        <v>0.1952586710265094</v>
      </c>
      <c r="N185">
        <f ca="1">(SUMIFS(OFFSET([2]掉落汇总!$C$2:$C$871,,MATCH($B185,[2]掉落汇总!$D$1:$M$1)),[2]掉落汇总!$A$2:$A$871,N$1,[2]掉落汇总!$C$2:$C$871,$Q$1)+SUMIFS(OFFSET([2]掉落汇总!$C$2:$C$871,,MATCH($B185,[2]掉落汇总!$D$1:$M$1)),[2]掉落汇总!$A$2:$A$871,N$1,[2]掉落汇总!$C$2:$C$871,$Q$2)/$Q$3)*宝箱投放计算!M185</f>
        <v>4.4258667322350648E-2</v>
      </c>
      <c r="O185">
        <f ca="1">(SUMIFS(OFFSET([2]掉落汇总!$C$2:$C$871,,MATCH($B185,[2]掉落汇总!$D$1:$M$1)),[2]掉落汇总!$A$2:$A$871,O$1,[2]掉落汇总!$C$2:$C$871,$Q$1)+SUMIFS(OFFSET([2]掉落汇总!$C$2:$C$871,,MATCH($B185,[2]掉落汇总!$D$1:$M$1)),[2]掉落汇总!$A$2:$A$871,O$1,[2]掉落汇总!$C$2:$C$871,$Q$2)/$Q$3)*宝箱投放计算!N185</f>
        <v>9.1281046504927091E-2</v>
      </c>
    </row>
    <row r="186" spans="1:15" x14ac:dyDescent="0.2">
      <c r="A186">
        <f>玩家成长时间线!A186</f>
        <v>185</v>
      </c>
      <c r="B186">
        <f>玩家成长时间线!B186</f>
        <v>9</v>
      </c>
      <c r="C186">
        <f ca="1">SUM($D$2:D186)</f>
        <v>320.88739494004182</v>
      </c>
      <c r="D186">
        <f t="shared" ca="1" si="2"/>
        <v>3.3777495428836333</v>
      </c>
      <c r="E186">
        <f ca="1">(SUMIFS(OFFSET([2]掉落汇总!$C$2:$C$871,,MATCH($B186,[2]掉落汇总!$D$1:$M$1)),[2]掉落汇总!$A$2:$A$871,E$1,[2]掉落汇总!$C$2:$C$871,$Q$1)+SUMIFS(OFFSET([2]掉落汇总!$C$2:$C$871,,MATCH($B186,[2]掉落汇总!$D$1:$M$1)),[2]掉落汇总!$A$2:$A$871,E$1,[2]掉落汇总!$C$2:$C$871,$Q$2)/$Q$3)*宝箱投放计算!D186</f>
        <v>0.59991101417666282</v>
      </c>
      <c r="F186">
        <f ca="1">(SUMIFS(OFFSET([2]掉落汇总!$C$2:$C$871,,MATCH($B186,[2]掉落汇总!$D$1:$M$1)),[2]掉落汇总!$A$2:$A$871,F$1,[2]掉落汇总!$C$2:$C$871,$Q$1)+SUMIFS(OFFSET([2]掉落汇总!$C$2:$C$871,,MATCH($B186,[2]掉落汇总!$D$1:$M$1)),[2]掉落汇总!$A$2:$A$871,F$1,[2]掉落汇总!$C$2:$C$871,$Q$2)/$Q$3)*宝箱投放计算!E186</f>
        <v>0.69707401032702276</v>
      </c>
      <c r="G186">
        <f ca="1">(SUMIFS(OFFSET([2]掉落汇总!$C$2:$C$871,,MATCH($B186,[2]掉落汇总!$D$1:$M$1)),[2]掉落汇总!$A$2:$A$871,G$1,[2]掉落汇总!$C$2:$C$871,$Q$1)+SUMIFS(OFFSET([2]掉落汇总!$C$2:$C$871,,MATCH($B186,[2]掉落汇总!$D$1:$M$1)),[2]掉落汇总!$A$2:$A$871,G$1,[2]掉落汇总!$C$2:$C$871,$Q$2)/$Q$3)*宝箱投放计算!F186</f>
        <v>0</v>
      </c>
      <c r="H186">
        <f ca="1">(SUMIFS(OFFSET([2]掉落汇总!$C$2:$C$871,,MATCH($B186,[2]掉落汇总!$D$1:$M$1)),[2]掉落汇总!$A$2:$A$871,H$1,[2]掉落汇总!$C$2:$C$871,$Q$1)+SUMIFS(OFFSET([2]掉落汇总!$C$2:$C$871,,MATCH($B186,[2]掉落汇总!$D$1:$M$1)),[2]掉落汇总!$A$2:$A$871,H$1,[2]掉落汇总!$C$2:$C$871,$Q$2)/$Q$3)*宝箱投放计算!G186</f>
        <v>0</v>
      </c>
      <c r="I186">
        <f ca="1">(SUMIFS(OFFSET([2]掉落汇总!$C$2:$C$871,,MATCH($B186,[2]掉落汇总!$D$1:$M$1)),[2]掉落汇总!$A$2:$A$871,I$1,[2]掉落汇总!$C$2:$C$871,$Q$1)+SUMIFS(OFFSET([2]掉落汇总!$C$2:$C$871,,MATCH($B186,[2]掉落汇总!$D$1:$M$1)),[2]掉落汇总!$A$2:$A$871,I$1,[2]掉落汇总!$C$2:$C$871,$Q$2)/$Q$3)*宝箱投放计算!H186</f>
        <v>0.43663060278207105</v>
      </c>
      <c r="J186">
        <f ca="1">(SUMIFS(OFFSET([2]掉落汇总!$C$2:$C$871,,MATCH($B186,[2]掉落汇总!$D$1:$M$1)),[2]掉落汇总!$A$2:$A$871,J$1,[2]掉落汇总!$C$2:$C$871,$Q$1)+SUMIFS(OFFSET([2]掉落汇总!$C$2:$C$871,,MATCH($B186,[2]掉落汇总!$D$1:$M$1)),[2]掉落汇总!$A$2:$A$871,J$1,[2]掉落汇总!$C$2:$C$871,$Q$2)/$Q$3)*宝箱投放计算!I186</f>
        <v>1.1241176470588234</v>
      </c>
      <c r="K186">
        <f ca="1">(SUMIFS(OFFSET([2]掉落汇总!$C$2:$C$871,,MATCH($B186,[2]掉落汇总!$D$1:$M$1)),[2]掉落汇总!$A$2:$A$871,K$1,[2]掉落汇总!$C$2:$C$871,$Q$1)+SUMIFS(OFFSET([2]掉落汇总!$C$2:$C$871,,MATCH($B186,[2]掉落汇总!$D$1:$M$1)),[2]掉落汇总!$A$2:$A$871,K$1,[2]掉落汇总!$C$2:$C$871,$Q$2)/$Q$3)*宝箱投放计算!J186</f>
        <v>0</v>
      </c>
      <c r="L186">
        <f ca="1">(SUMIFS(OFFSET([2]掉落汇总!$C$2:$C$871,,MATCH($B186,[2]掉落汇总!$D$1:$M$1)),[2]掉落汇总!$A$2:$A$871,L$1,[2]掉落汇总!$C$2:$C$871,$Q$1)+SUMIFS(OFFSET([2]掉落汇总!$C$2:$C$871,,MATCH($B186,[2]掉落汇总!$D$1:$M$1)),[2]掉落汇总!$A$2:$A$871,L$1,[2]掉落汇总!$C$2:$C$871,$Q$2)/$Q$3)*宝箱投放计算!K186</f>
        <v>0.18921788368526599</v>
      </c>
      <c r="M186">
        <f ca="1">(SUMIFS(OFFSET([2]掉落汇总!$C$2:$C$871,,MATCH($B186,[2]掉落汇总!$D$1:$M$1)),[2]掉落汇总!$A$2:$A$871,M$1,[2]掉落汇总!$C$2:$C$871,$Q$1)+SUMIFS(OFFSET([2]掉落汇总!$C$2:$C$871,,MATCH($B186,[2]掉落汇总!$D$1:$M$1)),[2]掉落汇总!$A$2:$A$871,M$1,[2]掉落汇总!$C$2:$C$871,$Q$2)/$Q$3)*宝箱投放计算!L186</f>
        <v>0.1952586710265094</v>
      </c>
      <c r="N186">
        <f ca="1">(SUMIFS(OFFSET([2]掉落汇总!$C$2:$C$871,,MATCH($B186,[2]掉落汇总!$D$1:$M$1)),[2]掉落汇总!$A$2:$A$871,N$1,[2]掉落汇总!$C$2:$C$871,$Q$1)+SUMIFS(OFFSET([2]掉落汇总!$C$2:$C$871,,MATCH($B186,[2]掉落汇总!$D$1:$M$1)),[2]掉落汇总!$A$2:$A$871,N$1,[2]掉落汇总!$C$2:$C$871,$Q$2)/$Q$3)*宝箱投放计算!M186</f>
        <v>4.4258667322350648E-2</v>
      </c>
      <c r="O186">
        <f ca="1">(SUMIFS(OFFSET([2]掉落汇总!$C$2:$C$871,,MATCH($B186,[2]掉落汇总!$D$1:$M$1)),[2]掉落汇总!$A$2:$A$871,O$1,[2]掉落汇总!$C$2:$C$871,$Q$1)+SUMIFS(OFFSET([2]掉落汇总!$C$2:$C$871,,MATCH($B186,[2]掉落汇总!$D$1:$M$1)),[2]掉落汇总!$A$2:$A$871,O$1,[2]掉落汇总!$C$2:$C$871,$Q$2)/$Q$3)*宝箱投放计算!N186</f>
        <v>9.1281046504927091E-2</v>
      </c>
    </row>
    <row r="187" spans="1:15" x14ac:dyDescent="0.2">
      <c r="A187">
        <f>玩家成长时间线!A187</f>
        <v>186</v>
      </c>
      <c r="B187">
        <f>玩家成长时间线!B187</f>
        <v>9</v>
      </c>
      <c r="C187">
        <f ca="1">SUM($D$2:D187)</f>
        <v>322.70688260167782</v>
      </c>
      <c r="D187">
        <f t="shared" ca="1" si="2"/>
        <v>1.8194876616359776</v>
      </c>
      <c r="E187">
        <f ca="1">(SUMIFS(OFFSET([2]掉落汇总!$C$2:$C$871,,MATCH($B187,[2]掉落汇总!$D$1:$M$1)),[2]掉落汇总!$A$2:$A$871,E$1,[2]掉落汇总!$C$2:$C$871,$Q$1)+SUMIFS(OFFSET([2]掉落汇总!$C$2:$C$871,,MATCH($B187,[2]掉落汇总!$D$1:$M$1)),[2]掉落汇总!$A$2:$A$871,E$1,[2]掉落汇总!$C$2:$C$871,$Q$2)/$Q$3)*宝箱投放计算!D187</f>
        <v>0.60239738276990162</v>
      </c>
      <c r="F187">
        <f ca="1">(SUMIFS(OFFSET([2]掉落汇总!$C$2:$C$871,,MATCH($B187,[2]掉落汇总!$D$1:$M$1)),[2]掉落汇总!$A$2:$A$871,F$1,[2]掉落汇总!$C$2:$C$871,$Q$1)+SUMIFS(OFFSET([2]掉落汇总!$C$2:$C$871,,MATCH($B187,[2]掉落汇总!$D$1:$M$1)),[2]掉落汇总!$A$2:$A$871,F$1,[2]掉落汇总!$C$2:$C$871,$Q$2)/$Q$3)*宝箱投放计算!E187</f>
        <v>0.69707401032702276</v>
      </c>
      <c r="G187">
        <f ca="1">(SUMIFS(OFFSET([2]掉落汇总!$C$2:$C$871,,MATCH($B187,[2]掉落汇总!$D$1:$M$1)),[2]掉落汇总!$A$2:$A$871,G$1,[2]掉落汇总!$C$2:$C$871,$Q$1)+SUMIFS(OFFSET([2]掉落汇总!$C$2:$C$871,,MATCH($B187,[2]掉落汇总!$D$1:$M$1)),[2]掉落汇总!$A$2:$A$871,G$1,[2]掉落汇总!$C$2:$C$871,$Q$2)/$Q$3)*宝箱投放计算!F187</f>
        <v>0</v>
      </c>
      <c r="H187">
        <f ca="1">(SUMIFS(OFFSET([2]掉落汇总!$C$2:$C$871,,MATCH($B187,[2]掉落汇总!$D$1:$M$1)),[2]掉落汇总!$A$2:$A$871,H$1,[2]掉落汇总!$C$2:$C$871,$Q$1)+SUMIFS(OFFSET([2]掉落汇总!$C$2:$C$871,,MATCH($B187,[2]掉落汇总!$D$1:$M$1)),[2]掉落汇总!$A$2:$A$871,H$1,[2]掉落汇总!$C$2:$C$871,$Q$2)/$Q$3)*宝箱投放计算!G187</f>
        <v>0</v>
      </c>
      <c r="I187">
        <f ca="1">(SUMIFS(OFFSET([2]掉落汇总!$C$2:$C$871,,MATCH($B187,[2]掉落汇总!$D$1:$M$1)),[2]掉落汇总!$A$2:$A$871,I$1,[2]掉落汇总!$C$2:$C$871,$Q$1)+SUMIFS(OFFSET([2]掉落汇总!$C$2:$C$871,,MATCH($B187,[2]掉落汇总!$D$1:$M$1)),[2]掉落汇总!$A$2:$A$871,I$1,[2]掉落汇总!$C$2:$C$871,$Q$2)/$Q$3)*宝箱投放计算!H187</f>
        <v>0</v>
      </c>
      <c r="J187">
        <f ca="1">(SUMIFS(OFFSET([2]掉落汇总!$C$2:$C$871,,MATCH($B187,[2]掉落汇总!$D$1:$M$1)),[2]掉落汇总!$A$2:$A$871,J$1,[2]掉落汇总!$C$2:$C$871,$Q$1)+SUMIFS(OFFSET([2]掉落汇总!$C$2:$C$871,,MATCH($B187,[2]掉落汇总!$D$1:$M$1)),[2]掉落汇总!$A$2:$A$871,J$1,[2]掉落汇总!$C$2:$C$871,$Q$2)/$Q$3)*宝箱投放计算!I187</f>
        <v>0</v>
      </c>
      <c r="K187">
        <f ca="1">(SUMIFS(OFFSET([2]掉落汇总!$C$2:$C$871,,MATCH($B187,[2]掉落汇总!$D$1:$M$1)),[2]掉落汇总!$A$2:$A$871,K$1,[2]掉落汇总!$C$2:$C$871,$Q$1)+SUMIFS(OFFSET([2]掉落汇总!$C$2:$C$871,,MATCH($B187,[2]掉落汇总!$D$1:$M$1)),[2]掉落汇总!$A$2:$A$871,K$1,[2]掉落汇总!$C$2:$C$871,$Q$2)/$Q$3)*宝箱投放计算!J187</f>
        <v>0</v>
      </c>
      <c r="L187">
        <f ca="1">(SUMIFS(OFFSET([2]掉落汇总!$C$2:$C$871,,MATCH($B187,[2]掉落汇总!$D$1:$M$1)),[2]掉落汇总!$A$2:$A$871,L$1,[2]掉落汇总!$C$2:$C$871,$Q$1)+SUMIFS(OFFSET([2]掉落汇总!$C$2:$C$871,,MATCH($B187,[2]掉落汇总!$D$1:$M$1)),[2]掉落汇总!$A$2:$A$871,L$1,[2]掉落汇总!$C$2:$C$871,$Q$2)/$Q$3)*宝箱投放计算!K187</f>
        <v>0.18921788368526599</v>
      </c>
      <c r="M187">
        <f ca="1">(SUMIFS(OFFSET([2]掉落汇总!$C$2:$C$871,,MATCH($B187,[2]掉落汇总!$D$1:$M$1)),[2]掉落汇总!$A$2:$A$871,M$1,[2]掉落汇总!$C$2:$C$871,$Q$1)+SUMIFS(OFFSET([2]掉落汇总!$C$2:$C$871,,MATCH($B187,[2]掉落汇总!$D$1:$M$1)),[2]掉落汇总!$A$2:$A$871,M$1,[2]掉落汇总!$C$2:$C$871,$Q$2)/$Q$3)*宝箱投放计算!L187</f>
        <v>0.1952586710265094</v>
      </c>
      <c r="N187">
        <f ca="1">(SUMIFS(OFFSET([2]掉落汇总!$C$2:$C$871,,MATCH($B187,[2]掉落汇总!$D$1:$M$1)),[2]掉落汇总!$A$2:$A$871,N$1,[2]掉落汇总!$C$2:$C$871,$Q$1)+SUMIFS(OFFSET([2]掉落汇总!$C$2:$C$871,,MATCH($B187,[2]掉落汇总!$D$1:$M$1)),[2]掉落汇总!$A$2:$A$871,N$1,[2]掉落汇总!$C$2:$C$871,$Q$2)/$Q$3)*宝箱投放计算!M187</f>
        <v>4.4258667322350648E-2</v>
      </c>
      <c r="O187">
        <f ca="1">(SUMIFS(OFFSET([2]掉落汇总!$C$2:$C$871,,MATCH($B187,[2]掉落汇总!$D$1:$M$1)),[2]掉落汇总!$A$2:$A$871,O$1,[2]掉落汇总!$C$2:$C$871,$Q$1)+SUMIFS(OFFSET([2]掉落汇总!$C$2:$C$871,,MATCH($B187,[2]掉落汇总!$D$1:$M$1)),[2]掉落汇总!$A$2:$A$871,O$1,[2]掉落汇总!$C$2:$C$871,$Q$2)/$Q$3)*宝箱投放计算!N187</f>
        <v>9.1281046504927091E-2</v>
      </c>
    </row>
    <row r="188" spans="1:15" x14ac:dyDescent="0.2">
      <c r="A188">
        <f>玩家成长时间线!A188</f>
        <v>187</v>
      </c>
      <c r="B188">
        <f>玩家成长时间线!B188</f>
        <v>9</v>
      </c>
      <c r="C188">
        <f ca="1">SUM($D$2:D188)</f>
        <v>324.57858400377182</v>
      </c>
      <c r="D188">
        <f t="shared" ca="1" si="2"/>
        <v>1.8717014020939928</v>
      </c>
      <c r="E188">
        <f ca="1">(SUMIFS(OFFSET([2]掉落汇总!$C$2:$C$871,,MATCH($B188,[2]掉落汇总!$D$1:$M$1)),[2]掉落汇总!$A$2:$A$871,E$1,[2]掉落汇总!$C$2:$C$871,$Q$1)+SUMIFS(OFFSET([2]掉落汇总!$C$2:$C$871,,MATCH($B188,[2]掉落汇总!$D$1:$M$1)),[2]掉落汇总!$A$2:$A$871,E$1,[2]掉落汇总!$C$2:$C$871,$Q$2)/$Q$3)*宝箱投放计算!D188</f>
        <v>0.65461112322791681</v>
      </c>
      <c r="F188">
        <f ca="1">(SUMIFS(OFFSET([2]掉落汇总!$C$2:$C$871,,MATCH($B188,[2]掉落汇总!$D$1:$M$1)),[2]掉落汇总!$A$2:$A$871,F$1,[2]掉落汇总!$C$2:$C$871,$Q$1)+SUMIFS(OFFSET([2]掉落汇总!$C$2:$C$871,,MATCH($B188,[2]掉落汇总!$D$1:$M$1)),[2]掉落汇总!$A$2:$A$871,F$1,[2]掉落汇总!$C$2:$C$871,$Q$2)/$Q$3)*宝箱投放计算!E188</f>
        <v>0.69707401032702276</v>
      </c>
      <c r="G188">
        <f ca="1">(SUMIFS(OFFSET([2]掉落汇总!$C$2:$C$871,,MATCH($B188,[2]掉落汇总!$D$1:$M$1)),[2]掉落汇总!$A$2:$A$871,G$1,[2]掉落汇总!$C$2:$C$871,$Q$1)+SUMIFS(OFFSET([2]掉落汇总!$C$2:$C$871,,MATCH($B188,[2]掉落汇总!$D$1:$M$1)),[2]掉落汇总!$A$2:$A$871,G$1,[2]掉落汇总!$C$2:$C$871,$Q$2)/$Q$3)*宝箱投放计算!F188</f>
        <v>0</v>
      </c>
      <c r="H188">
        <f ca="1">(SUMIFS(OFFSET([2]掉落汇总!$C$2:$C$871,,MATCH($B188,[2]掉落汇总!$D$1:$M$1)),[2]掉落汇总!$A$2:$A$871,H$1,[2]掉落汇总!$C$2:$C$871,$Q$1)+SUMIFS(OFFSET([2]掉落汇总!$C$2:$C$871,,MATCH($B188,[2]掉落汇总!$D$1:$M$1)),[2]掉落汇总!$A$2:$A$871,H$1,[2]掉落汇总!$C$2:$C$871,$Q$2)/$Q$3)*宝箱投放计算!G188</f>
        <v>0</v>
      </c>
      <c r="I188">
        <f ca="1">(SUMIFS(OFFSET([2]掉落汇总!$C$2:$C$871,,MATCH($B188,[2]掉落汇总!$D$1:$M$1)),[2]掉落汇总!$A$2:$A$871,I$1,[2]掉落汇总!$C$2:$C$871,$Q$1)+SUMIFS(OFFSET([2]掉落汇总!$C$2:$C$871,,MATCH($B188,[2]掉落汇总!$D$1:$M$1)),[2]掉落汇总!$A$2:$A$871,I$1,[2]掉落汇总!$C$2:$C$871,$Q$2)/$Q$3)*宝箱投放计算!H188</f>
        <v>0</v>
      </c>
      <c r="J188">
        <f ca="1">(SUMIFS(OFFSET([2]掉落汇总!$C$2:$C$871,,MATCH($B188,[2]掉落汇总!$D$1:$M$1)),[2]掉落汇总!$A$2:$A$871,J$1,[2]掉落汇总!$C$2:$C$871,$Q$1)+SUMIFS(OFFSET([2]掉落汇总!$C$2:$C$871,,MATCH($B188,[2]掉落汇总!$D$1:$M$1)),[2]掉落汇总!$A$2:$A$871,J$1,[2]掉落汇总!$C$2:$C$871,$Q$2)/$Q$3)*宝箱投放计算!I188</f>
        <v>0</v>
      </c>
      <c r="K188">
        <f ca="1">(SUMIFS(OFFSET([2]掉落汇总!$C$2:$C$871,,MATCH($B188,[2]掉落汇总!$D$1:$M$1)),[2]掉落汇总!$A$2:$A$871,K$1,[2]掉落汇总!$C$2:$C$871,$Q$1)+SUMIFS(OFFSET([2]掉落汇总!$C$2:$C$871,,MATCH($B188,[2]掉落汇总!$D$1:$M$1)),[2]掉落汇总!$A$2:$A$871,K$1,[2]掉落汇总!$C$2:$C$871,$Q$2)/$Q$3)*宝箱投放计算!J188</f>
        <v>0</v>
      </c>
      <c r="L188">
        <f ca="1">(SUMIFS(OFFSET([2]掉落汇总!$C$2:$C$871,,MATCH($B188,[2]掉落汇总!$D$1:$M$1)),[2]掉落汇总!$A$2:$A$871,L$1,[2]掉落汇总!$C$2:$C$871,$Q$1)+SUMIFS(OFFSET([2]掉落汇总!$C$2:$C$871,,MATCH($B188,[2]掉落汇总!$D$1:$M$1)),[2]掉落汇总!$A$2:$A$871,L$1,[2]掉落汇总!$C$2:$C$871,$Q$2)/$Q$3)*宝箱投放计算!K188</f>
        <v>0.18921788368526599</v>
      </c>
      <c r="M188">
        <f ca="1">(SUMIFS(OFFSET([2]掉落汇总!$C$2:$C$871,,MATCH($B188,[2]掉落汇总!$D$1:$M$1)),[2]掉落汇总!$A$2:$A$871,M$1,[2]掉落汇总!$C$2:$C$871,$Q$1)+SUMIFS(OFFSET([2]掉落汇总!$C$2:$C$871,,MATCH($B188,[2]掉落汇总!$D$1:$M$1)),[2]掉落汇总!$A$2:$A$871,M$1,[2]掉落汇总!$C$2:$C$871,$Q$2)/$Q$3)*宝箱投放计算!L188</f>
        <v>0.1952586710265094</v>
      </c>
      <c r="N188">
        <f ca="1">(SUMIFS(OFFSET([2]掉落汇总!$C$2:$C$871,,MATCH($B188,[2]掉落汇总!$D$1:$M$1)),[2]掉落汇总!$A$2:$A$871,N$1,[2]掉落汇总!$C$2:$C$871,$Q$1)+SUMIFS(OFFSET([2]掉落汇总!$C$2:$C$871,,MATCH($B188,[2]掉落汇总!$D$1:$M$1)),[2]掉落汇总!$A$2:$A$871,N$1,[2]掉落汇总!$C$2:$C$871,$Q$2)/$Q$3)*宝箱投放计算!M188</f>
        <v>4.4258667322350648E-2</v>
      </c>
      <c r="O188">
        <f ca="1">(SUMIFS(OFFSET([2]掉落汇总!$C$2:$C$871,,MATCH($B188,[2]掉落汇总!$D$1:$M$1)),[2]掉落汇总!$A$2:$A$871,O$1,[2]掉落汇总!$C$2:$C$871,$Q$1)+SUMIFS(OFFSET([2]掉落汇总!$C$2:$C$871,,MATCH($B188,[2]掉落汇总!$D$1:$M$1)),[2]掉落汇总!$A$2:$A$871,O$1,[2]掉落汇总!$C$2:$C$871,$Q$2)/$Q$3)*宝箱投放计算!N188</f>
        <v>9.1281046504927091E-2</v>
      </c>
    </row>
    <row r="189" spans="1:15" x14ac:dyDescent="0.2">
      <c r="A189">
        <f>玩家成长时间线!A189</f>
        <v>188</v>
      </c>
      <c r="B189">
        <f>玩家成长时间线!B189</f>
        <v>10</v>
      </c>
      <c r="C189">
        <f ca="1">SUM($D$2:D189)</f>
        <v>327.5044851794508</v>
      </c>
      <c r="D189">
        <f t="shared" ca="1" si="2"/>
        <v>2.925901175678991</v>
      </c>
      <c r="E189">
        <f ca="1">(SUMIFS(OFFSET([2]掉落汇总!$C$2:$C$871,,MATCH($B189,[2]掉落汇总!$D$1:$M$1)),[2]掉落汇总!$A$2:$A$871,E$1,[2]掉落汇总!$C$2:$C$871,$Q$1)+SUMIFS(OFFSET([2]掉落汇总!$C$2:$C$871,,MATCH($B189,[2]掉落汇总!$D$1:$M$1)),[2]掉落汇总!$A$2:$A$871,E$1,[2]掉落汇总!$C$2:$C$871,$Q$2)/$Q$3)*宝箱投放计算!D189</f>
        <v>0.59110362966859553</v>
      </c>
      <c r="F189">
        <f ca="1">(SUMIFS(OFFSET([2]掉落汇总!$C$2:$C$871,,MATCH($B189,[2]掉落汇总!$D$1:$M$1)),[2]掉落汇总!$A$2:$A$871,F$1,[2]掉落汇总!$C$2:$C$871,$Q$1)+SUMIFS(OFFSET([2]掉落汇总!$C$2:$C$871,,MATCH($B189,[2]掉落汇总!$D$1:$M$1)),[2]掉落汇总!$A$2:$A$871,F$1,[2]掉落汇总!$C$2:$C$871,$Q$2)/$Q$3)*宝箱投放计算!E189</f>
        <v>0.69707401032702276</v>
      </c>
      <c r="G189">
        <f ca="1">(SUMIFS(OFFSET([2]掉落汇总!$C$2:$C$871,,MATCH($B189,[2]掉落汇总!$D$1:$M$1)),[2]掉落汇总!$A$2:$A$871,G$1,[2]掉落汇总!$C$2:$C$871,$Q$1)+SUMIFS(OFFSET([2]掉落汇总!$C$2:$C$871,,MATCH($B189,[2]掉落汇总!$D$1:$M$1)),[2]掉落汇总!$A$2:$A$871,G$1,[2]掉落汇总!$C$2:$C$871,$Q$2)/$Q$3)*宝箱投放计算!F189</f>
        <v>0</v>
      </c>
      <c r="H189">
        <f ca="1">(SUMIFS(OFFSET([2]掉落汇总!$C$2:$C$871,,MATCH($B189,[2]掉落汇总!$D$1:$M$1)),[2]掉落汇总!$A$2:$A$871,H$1,[2]掉落汇总!$C$2:$C$871,$Q$1)+SUMIFS(OFFSET([2]掉落汇总!$C$2:$C$871,,MATCH($B189,[2]掉落汇总!$D$1:$M$1)),[2]掉落汇总!$A$2:$A$871,H$1,[2]掉落汇总!$C$2:$C$871,$Q$2)/$Q$3)*宝箱投放计算!G189</f>
        <v>0</v>
      </c>
      <c r="I189">
        <f ca="1">(SUMIFS(OFFSET([2]掉落汇总!$C$2:$C$871,,MATCH($B189,[2]掉落汇总!$D$1:$M$1)),[2]掉落汇总!$A$2:$A$871,I$1,[2]掉落汇总!$C$2:$C$871,$Q$1)+SUMIFS(OFFSET([2]掉落汇总!$C$2:$C$871,,MATCH($B189,[2]掉落汇总!$D$1:$M$1)),[2]掉落汇总!$A$2:$A$871,I$1,[2]掉落汇总!$C$2:$C$871,$Q$2)/$Q$3)*宝箱投放计算!H189</f>
        <v>0</v>
      </c>
      <c r="J189">
        <f ca="1">(SUMIFS(OFFSET([2]掉落汇总!$C$2:$C$871,,MATCH($B189,[2]掉落汇总!$D$1:$M$1)),[2]掉落汇总!$A$2:$A$871,J$1,[2]掉落汇总!$C$2:$C$871,$Q$1)+SUMIFS(OFFSET([2]掉落汇总!$C$2:$C$871,,MATCH($B189,[2]掉落汇总!$D$1:$M$1)),[2]掉落汇总!$A$2:$A$871,J$1,[2]掉落汇总!$C$2:$C$871,$Q$2)/$Q$3)*宝箱投放计算!I189</f>
        <v>1.1177072671443191</v>
      </c>
      <c r="K189">
        <f ca="1">(SUMIFS(OFFSET([2]掉落汇总!$C$2:$C$871,,MATCH($B189,[2]掉落汇总!$D$1:$M$1)),[2]掉落汇总!$A$2:$A$871,K$1,[2]掉落汇总!$C$2:$C$871,$Q$1)+SUMIFS(OFFSET([2]掉落汇总!$C$2:$C$871,,MATCH($B189,[2]掉落汇总!$D$1:$M$1)),[2]掉落汇总!$A$2:$A$871,K$1,[2]掉落汇总!$C$2:$C$871,$Q$2)/$Q$3)*宝箱投放计算!J189</f>
        <v>0</v>
      </c>
      <c r="L189">
        <f ca="1">(SUMIFS(OFFSET([2]掉落汇总!$C$2:$C$871,,MATCH($B189,[2]掉落汇总!$D$1:$M$1)),[2]掉落汇总!$A$2:$A$871,L$1,[2]掉落汇总!$C$2:$C$871,$Q$1)+SUMIFS(OFFSET([2]掉落汇总!$C$2:$C$871,,MATCH($B189,[2]掉落汇总!$D$1:$M$1)),[2]掉落汇总!$A$2:$A$871,L$1,[2]掉落汇总!$C$2:$C$871,$Q$2)/$Q$3)*宝箱投放计算!K189</f>
        <v>0.18921788368526599</v>
      </c>
      <c r="M189">
        <f ca="1">(SUMIFS(OFFSET([2]掉落汇总!$C$2:$C$871,,MATCH($B189,[2]掉落汇总!$D$1:$M$1)),[2]掉落汇总!$A$2:$A$871,M$1,[2]掉落汇总!$C$2:$C$871,$Q$1)+SUMIFS(OFFSET([2]掉落汇总!$C$2:$C$871,,MATCH($B189,[2]掉落汇总!$D$1:$M$1)),[2]掉落汇总!$A$2:$A$871,M$1,[2]掉落汇总!$C$2:$C$871,$Q$2)/$Q$3)*宝箱投放计算!L189</f>
        <v>0.1952586710265094</v>
      </c>
      <c r="N189">
        <f ca="1">(SUMIFS(OFFSET([2]掉落汇总!$C$2:$C$871,,MATCH($B189,[2]掉落汇总!$D$1:$M$1)),[2]掉落汇总!$A$2:$A$871,N$1,[2]掉落汇总!$C$2:$C$871,$Q$1)+SUMIFS(OFFSET([2]掉落汇总!$C$2:$C$871,,MATCH($B189,[2]掉落汇总!$D$1:$M$1)),[2]掉落汇总!$A$2:$A$871,N$1,[2]掉落汇总!$C$2:$C$871,$Q$2)/$Q$3)*宝箱投放计算!M189</f>
        <v>4.4258667322350648E-2</v>
      </c>
      <c r="O189">
        <f ca="1">(SUMIFS(OFFSET([2]掉落汇总!$C$2:$C$871,,MATCH($B189,[2]掉落汇总!$D$1:$M$1)),[2]掉落汇总!$A$2:$A$871,O$1,[2]掉落汇总!$C$2:$C$871,$Q$1)+SUMIFS(OFFSET([2]掉落汇总!$C$2:$C$871,,MATCH($B189,[2]掉落汇总!$D$1:$M$1)),[2]掉落汇总!$A$2:$A$871,O$1,[2]掉落汇总!$C$2:$C$871,$Q$2)/$Q$3)*宝箱投放计算!N189</f>
        <v>9.1281046504927091E-2</v>
      </c>
    </row>
    <row r="190" spans="1:15" x14ac:dyDescent="0.2">
      <c r="A190">
        <f>玩家成长时间线!A190</f>
        <v>189</v>
      </c>
      <c r="B190">
        <f>玩家成长时间线!B190</f>
        <v>10</v>
      </c>
      <c r="C190">
        <f ca="1">SUM($D$2:D190)</f>
        <v>329.31509886704913</v>
      </c>
      <c r="D190">
        <f t="shared" ca="1" si="2"/>
        <v>1.8106136875983223</v>
      </c>
      <c r="E190">
        <f ca="1">(SUMIFS(OFFSET([2]掉落汇总!$C$2:$C$871,,MATCH($B190,[2]掉落汇总!$D$1:$M$1)),[2]掉落汇总!$A$2:$A$871,E$1,[2]掉落汇总!$C$2:$C$871,$Q$1)+SUMIFS(OFFSET([2]掉落汇总!$C$2:$C$871,,MATCH($B190,[2]掉落汇总!$D$1:$M$1)),[2]掉落汇总!$A$2:$A$871,E$1,[2]掉落汇总!$C$2:$C$871,$Q$2)/$Q$3)*宝箱投放计算!D190</f>
        <v>0.59352340873224629</v>
      </c>
      <c r="F190">
        <f ca="1">(SUMIFS(OFFSET([2]掉落汇总!$C$2:$C$871,,MATCH($B190,[2]掉落汇总!$D$1:$M$1)),[2]掉落汇总!$A$2:$A$871,F$1,[2]掉落汇总!$C$2:$C$871,$Q$1)+SUMIFS(OFFSET([2]掉落汇总!$C$2:$C$871,,MATCH($B190,[2]掉落汇总!$D$1:$M$1)),[2]掉落汇总!$A$2:$A$871,F$1,[2]掉落汇总!$C$2:$C$871,$Q$2)/$Q$3)*宝箱投放计算!E190</f>
        <v>0.69707401032702276</v>
      </c>
      <c r="G190">
        <f ca="1">(SUMIFS(OFFSET([2]掉落汇总!$C$2:$C$871,,MATCH($B190,[2]掉落汇总!$D$1:$M$1)),[2]掉落汇总!$A$2:$A$871,G$1,[2]掉落汇总!$C$2:$C$871,$Q$1)+SUMIFS(OFFSET([2]掉落汇总!$C$2:$C$871,,MATCH($B190,[2]掉落汇总!$D$1:$M$1)),[2]掉落汇总!$A$2:$A$871,G$1,[2]掉落汇总!$C$2:$C$871,$Q$2)/$Q$3)*宝箱投放计算!F190</f>
        <v>0</v>
      </c>
      <c r="H190">
        <f ca="1">(SUMIFS(OFFSET([2]掉落汇总!$C$2:$C$871,,MATCH($B190,[2]掉落汇总!$D$1:$M$1)),[2]掉落汇总!$A$2:$A$871,H$1,[2]掉落汇总!$C$2:$C$871,$Q$1)+SUMIFS(OFFSET([2]掉落汇总!$C$2:$C$871,,MATCH($B190,[2]掉落汇总!$D$1:$M$1)),[2]掉落汇总!$A$2:$A$871,H$1,[2]掉落汇总!$C$2:$C$871,$Q$2)/$Q$3)*宝箱投放计算!G190</f>
        <v>0</v>
      </c>
      <c r="I190">
        <f ca="1">(SUMIFS(OFFSET([2]掉落汇总!$C$2:$C$871,,MATCH($B190,[2]掉落汇总!$D$1:$M$1)),[2]掉落汇总!$A$2:$A$871,I$1,[2]掉落汇总!$C$2:$C$871,$Q$1)+SUMIFS(OFFSET([2]掉落汇总!$C$2:$C$871,,MATCH($B190,[2]掉落汇总!$D$1:$M$1)),[2]掉落汇总!$A$2:$A$871,I$1,[2]掉落汇总!$C$2:$C$871,$Q$2)/$Q$3)*宝箱投放计算!H190</f>
        <v>0</v>
      </c>
      <c r="J190">
        <f ca="1">(SUMIFS(OFFSET([2]掉落汇总!$C$2:$C$871,,MATCH($B190,[2]掉落汇总!$D$1:$M$1)),[2]掉落汇总!$A$2:$A$871,J$1,[2]掉落汇总!$C$2:$C$871,$Q$1)+SUMIFS(OFFSET([2]掉落汇总!$C$2:$C$871,,MATCH($B190,[2]掉落汇总!$D$1:$M$1)),[2]掉落汇总!$A$2:$A$871,J$1,[2]掉落汇总!$C$2:$C$871,$Q$2)/$Q$3)*宝箱投放计算!I190</f>
        <v>0</v>
      </c>
      <c r="K190">
        <f ca="1">(SUMIFS(OFFSET([2]掉落汇总!$C$2:$C$871,,MATCH($B190,[2]掉落汇总!$D$1:$M$1)),[2]掉落汇总!$A$2:$A$871,K$1,[2]掉落汇总!$C$2:$C$871,$Q$1)+SUMIFS(OFFSET([2]掉落汇总!$C$2:$C$871,,MATCH($B190,[2]掉落汇总!$D$1:$M$1)),[2]掉落汇总!$A$2:$A$871,K$1,[2]掉落汇总!$C$2:$C$871,$Q$2)/$Q$3)*宝箱投放计算!J190</f>
        <v>0</v>
      </c>
      <c r="L190">
        <f ca="1">(SUMIFS(OFFSET([2]掉落汇总!$C$2:$C$871,,MATCH($B190,[2]掉落汇总!$D$1:$M$1)),[2]掉落汇总!$A$2:$A$871,L$1,[2]掉落汇总!$C$2:$C$871,$Q$1)+SUMIFS(OFFSET([2]掉落汇总!$C$2:$C$871,,MATCH($B190,[2]掉落汇总!$D$1:$M$1)),[2]掉落汇总!$A$2:$A$871,L$1,[2]掉落汇总!$C$2:$C$871,$Q$2)/$Q$3)*宝箱投放计算!K190</f>
        <v>0.18921788368526599</v>
      </c>
      <c r="M190">
        <f ca="1">(SUMIFS(OFFSET([2]掉落汇总!$C$2:$C$871,,MATCH($B190,[2]掉落汇总!$D$1:$M$1)),[2]掉落汇总!$A$2:$A$871,M$1,[2]掉落汇总!$C$2:$C$871,$Q$1)+SUMIFS(OFFSET([2]掉落汇总!$C$2:$C$871,,MATCH($B190,[2]掉落汇总!$D$1:$M$1)),[2]掉落汇总!$A$2:$A$871,M$1,[2]掉落汇总!$C$2:$C$871,$Q$2)/$Q$3)*宝箱投放计算!L190</f>
        <v>0.1952586710265094</v>
      </c>
      <c r="N190">
        <f ca="1">(SUMIFS(OFFSET([2]掉落汇总!$C$2:$C$871,,MATCH($B190,[2]掉落汇总!$D$1:$M$1)),[2]掉落汇总!$A$2:$A$871,N$1,[2]掉落汇总!$C$2:$C$871,$Q$1)+SUMIFS(OFFSET([2]掉落汇总!$C$2:$C$871,,MATCH($B190,[2]掉落汇总!$D$1:$M$1)),[2]掉落汇总!$A$2:$A$871,N$1,[2]掉落汇总!$C$2:$C$871,$Q$2)/$Q$3)*宝箱投放计算!M190</f>
        <v>4.4258667322350648E-2</v>
      </c>
      <c r="O190">
        <f ca="1">(SUMIFS(OFFSET([2]掉落汇总!$C$2:$C$871,,MATCH($B190,[2]掉落汇总!$D$1:$M$1)),[2]掉落汇总!$A$2:$A$871,O$1,[2]掉落汇总!$C$2:$C$871,$Q$1)+SUMIFS(OFFSET([2]掉落汇总!$C$2:$C$871,,MATCH($B190,[2]掉落汇总!$D$1:$M$1)),[2]掉落汇总!$A$2:$A$871,O$1,[2]掉落汇总!$C$2:$C$871,$Q$2)/$Q$3)*宝箱投放计算!N190</f>
        <v>9.1281046504927091E-2</v>
      </c>
    </row>
    <row r="191" spans="1:15" x14ac:dyDescent="0.2">
      <c r="A191">
        <f>玩家成长时间线!A191</f>
        <v>190</v>
      </c>
      <c r="B191">
        <f>玩家成长时间线!B191</f>
        <v>10</v>
      </c>
      <c r="C191">
        <f ca="1">SUM($D$2:D191)</f>
        <v>331.12813233371111</v>
      </c>
      <c r="D191">
        <f t="shared" ca="1" si="2"/>
        <v>1.813033466661973</v>
      </c>
      <c r="E191">
        <f ca="1">(SUMIFS(OFFSET([2]掉落汇总!$C$2:$C$871,,MATCH($B191,[2]掉落汇总!$D$1:$M$1)),[2]掉落汇总!$A$2:$A$871,E$1,[2]掉落汇总!$C$2:$C$871,$Q$1)+SUMIFS(OFFSET([2]掉落汇总!$C$2:$C$871,,MATCH($B191,[2]掉落汇总!$D$1:$M$1)),[2]掉落汇总!$A$2:$A$871,E$1,[2]掉落汇总!$C$2:$C$871,$Q$2)/$Q$3)*宝箱投放计算!D191</f>
        <v>0.59594318779589706</v>
      </c>
      <c r="F191">
        <f ca="1">(SUMIFS(OFFSET([2]掉落汇总!$C$2:$C$871,,MATCH($B191,[2]掉落汇总!$D$1:$M$1)),[2]掉落汇总!$A$2:$A$871,F$1,[2]掉落汇总!$C$2:$C$871,$Q$1)+SUMIFS(OFFSET([2]掉落汇总!$C$2:$C$871,,MATCH($B191,[2]掉落汇总!$D$1:$M$1)),[2]掉落汇总!$A$2:$A$871,F$1,[2]掉落汇总!$C$2:$C$871,$Q$2)/$Q$3)*宝箱投放计算!E191</f>
        <v>0.69707401032702276</v>
      </c>
      <c r="G191">
        <f ca="1">(SUMIFS(OFFSET([2]掉落汇总!$C$2:$C$871,,MATCH($B191,[2]掉落汇总!$D$1:$M$1)),[2]掉落汇总!$A$2:$A$871,G$1,[2]掉落汇总!$C$2:$C$871,$Q$1)+SUMIFS(OFFSET([2]掉落汇总!$C$2:$C$871,,MATCH($B191,[2]掉落汇总!$D$1:$M$1)),[2]掉落汇总!$A$2:$A$871,G$1,[2]掉落汇总!$C$2:$C$871,$Q$2)/$Q$3)*宝箱投放计算!F191</f>
        <v>0</v>
      </c>
      <c r="H191">
        <f ca="1">(SUMIFS(OFFSET([2]掉落汇总!$C$2:$C$871,,MATCH($B191,[2]掉落汇总!$D$1:$M$1)),[2]掉落汇总!$A$2:$A$871,H$1,[2]掉落汇总!$C$2:$C$871,$Q$1)+SUMIFS(OFFSET([2]掉落汇总!$C$2:$C$871,,MATCH($B191,[2]掉落汇总!$D$1:$M$1)),[2]掉落汇总!$A$2:$A$871,H$1,[2]掉落汇总!$C$2:$C$871,$Q$2)/$Q$3)*宝箱投放计算!G191</f>
        <v>0</v>
      </c>
      <c r="I191">
        <f ca="1">(SUMIFS(OFFSET([2]掉落汇总!$C$2:$C$871,,MATCH($B191,[2]掉落汇总!$D$1:$M$1)),[2]掉落汇总!$A$2:$A$871,I$1,[2]掉落汇总!$C$2:$C$871,$Q$1)+SUMIFS(OFFSET([2]掉落汇总!$C$2:$C$871,,MATCH($B191,[2]掉落汇总!$D$1:$M$1)),[2]掉落汇总!$A$2:$A$871,I$1,[2]掉落汇总!$C$2:$C$871,$Q$2)/$Q$3)*宝箱投放计算!H191</f>
        <v>0</v>
      </c>
      <c r="J191">
        <f ca="1">(SUMIFS(OFFSET([2]掉落汇总!$C$2:$C$871,,MATCH($B191,[2]掉落汇总!$D$1:$M$1)),[2]掉落汇总!$A$2:$A$871,J$1,[2]掉落汇总!$C$2:$C$871,$Q$1)+SUMIFS(OFFSET([2]掉落汇总!$C$2:$C$871,,MATCH($B191,[2]掉落汇总!$D$1:$M$1)),[2]掉落汇总!$A$2:$A$871,J$1,[2]掉落汇总!$C$2:$C$871,$Q$2)/$Q$3)*宝箱投放计算!I191</f>
        <v>0</v>
      </c>
      <c r="K191">
        <f ca="1">(SUMIFS(OFFSET([2]掉落汇总!$C$2:$C$871,,MATCH($B191,[2]掉落汇总!$D$1:$M$1)),[2]掉落汇总!$A$2:$A$871,K$1,[2]掉落汇总!$C$2:$C$871,$Q$1)+SUMIFS(OFFSET([2]掉落汇总!$C$2:$C$871,,MATCH($B191,[2]掉落汇总!$D$1:$M$1)),[2]掉落汇总!$A$2:$A$871,K$1,[2]掉落汇总!$C$2:$C$871,$Q$2)/$Q$3)*宝箱投放计算!J191</f>
        <v>0</v>
      </c>
      <c r="L191">
        <f ca="1">(SUMIFS(OFFSET([2]掉落汇总!$C$2:$C$871,,MATCH($B191,[2]掉落汇总!$D$1:$M$1)),[2]掉落汇总!$A$2:$A$871,L$1,[2]掉落汇总!$C$2:$C$871,$Q$1)+SUMIFS(OFFSET([2]掉落汇总!$C$2:$C$871,,MATCH($B191,[2]掉落汇总!$D$1:$M$1)),[2]掉落汇总!$A$2:$A$871,L$1,[2]掉落汇总!$C$2:$C$871,$Q$2)/$Q$3)*宝箱投放计算!K191</f>
        <v>0.18921788368526599</v>
      </c>
      <c r="M191">
        <f ca="1">(SUMIFS(OFFSET([2]掉落汇总!$C$2:$C$871,,MATCH($B191,[2]掉落汇总!$D$1:$M$1)),[2]掉落汇总!$A$2:$A$871,M$1,[2]掉落汇总!$C$2:$C$871,$Q$1)+SUMIFS(OFFSET([2]掉落汇总!$C$2:$C$871,,MATCH($B191,[2]掉落汇总!$D$1:$M$1)),[2]掉落汇总!$A$2:$A$871,M$1,[2]掉落汇总!$C$2:$C$871,$Q$2)/$Q$3)*宝箱投放计算!L191</f>
        <v>0.1952586710265094</v>
      </c>
      <c r="N191">
        <f ca="1">(SUMIFS(OFFSET([2]掉落汇总!$C$2:$C$871,,MATCH($B191,[2]掉落汇总!$D$1:$M$1)),[2]掉落汇总!$A$2:$A$871,N$1,[2]掉落汇总!$C$2:$C$871,$Q$1)+SUMIFS(OFFSET([2]掉落汇总!$C$2:$C$871,,MATCH($B191,[2]掉落汇总!$D$1:$M$1)),[2]掉落汇总!$A$2:$A$871,N$1,[2]掉落汇总!$C$2:$C$871,$Q$2)/$Q$3)*宝箱投放计算!M191</f>
        <v>4.4258667322350648E-2</v>
      </c>
      <c r="O191">
        <f ca="1">(SUMIFS(OFFSET([2]掉落汇总!$C$2:$C$871,,MATCH($B191,[2]掉落汇总!$D$1:$M$1)),[2]掉落汇总!$A$2:$A$871,O$1,[2]掉落汇总!$C$2:$C$871,$Q$1)+SUMIFS(OFFSET([2]掉落汇总!$C$2:$C$871,,MATCH($B191,[2]掉落汇总!$D$1:$M$1)),[2]掉落汇总!$A$2:$A$871,O$1,[2]掉落汇总!$C$2:$C$871,$Q$2)/$Q$3)*宝箱投放计算!N191</f>
        <v>9.1281046504927091E-2</v>
      </c>
    </row>
    <row r="192" spans="1:15" x14ac:dyDescent="0.2">
      <c r="A192">
        <f>玩家成长时间线!A192</f>
        <v>191</v>
      </c>
      <c r="B192">
        <f>玩家成长时间线!B192</f>
        <v>10</v>
      </c>
      <c r="C192">
        <f ca="1">SUM($D$2:D192)</f>
        <v>332.99198116070977</v>
      </c>
      <c r="D192">
        <f t="shared" ca="1" si="2"/>
        <v>1.863848826998638</v>
      </c>
      <c r="E192">
        <f ca="1">(SUMIFS(OFFSET([2]掉落汇总!$C$2:$C$871,,MATCH($B192,[2]掉落汇总!$D$1:$M$1)),[2]掉落汇总!$A$2:$A$871,E$1,[2]掉落汇总!$C$2:$C$871,$Q$1)+SUMIFS(OFFSET([2]掉落汇总!$C$2:$C$871,,MATCH($B192,[2]掉落汇总!$D$1:$M$1)),[2]掉落汇总!$A$2:$A$871,E$1,[2]掉落汇总!$C$2:$C$871,$Q$2)/$Q$3)*宝箱投放计算!D192</f>
        <v>0.64675854813256184</v>
      </c>
      <c r="F192">
        <f ca="1">(SUMIFS(OFFSET([2]掉落汇总!$C$2:$C$871,,MATCH($B192,[2]掉落汇总!$D$1:$M$1)),[2]掉落汇总!$A$2:$A$871,F$1,[2]掉落汇总!$C$2:$C$871,$Q$1)+SUMIFS(OFFSET([2]掉落汇总!$C$2:$C$871,,MATCH($B192,[2]掉落汇总!$D$1:$M$1)),[2]掉落汇总!$A$2:$A$871,F$1,[2]掉落汇总!$C$2:$C$871,$Q$2)/$Q$3)*宝箱投放计算!E192</f>
        <v>0.69707401032702276</v>
      </c>
      <c r="G192">
        <f ca="1">(SUMIFS(OFFSET([2]掉落汇总!$C$2:$C$871,,MATCH($B192,[2]掉落汇总!$D$1:$M$1)),[2]掉落汇总!$A$2:$A$871,G$1,[2]掉落汇总!$C$2:$C$871,$Q$1)+SUMIFS(OFFSET([2]掉落汇总!$C$2:$C$871,,MATCH($B192,[2]掉落汇总!$D$1:$M$1)),[2]掉落汇总!$A$2:$A$871,G$1,[2]掉落汇总!$C$2:$C$871,$Q$2)/$Q$3)*宝箱投放计算!F192</f>
        <v>0</v>
      </c>
      <c r="H192">
        <f ca="1">(SUMIFS(OFFSET([2]掉落汇总!$C$2:$C$871,,MATCH($B192,[2]掉落汇总!$D$1:$M$1)),[2]掉落汇总!$A$2:$A$871,H$1,[2]掉落汇总!$C$2:$C$871,$Q$1)+SUMIFS(OFFSET([2]掉落汇总!$C$2:$C$871,,MATCH($B192,[2]掉落汇总!$D$1:$M$1)),[2]掉落汇总!$A$2:$A$871,H$1,[2]掉落汇总!$C$2:$C$871,$Q$2)/$Q$3)*宝箱投放计算!G192</f>
        <v>0</v>
      </c>
      <c r="I192">
        <f ca="1">(SUMIFS(OFFSET([2]掉落汇总!$C$2:$C$871,,MATCH($B192,[2]掉落汇总!$D$1:$M$1)),[2]掉落汇总!$A$2:$A$871,I$1,[2]掉落汇总!$C$2:$C$871,$Q$1)+SUMIFS(OFFSET([2]掉落汇总!$C$2:$C$871,,MATCH($B192,[2]掉落汇总!$D$1:$M$1)),[2]掉落汇总!$A$2:$A$871,I$1,[2]掉落汇总!$C$2:$C$871,$Q$2)/$Q$3)*宝箱投放计算!H192</f>
        <v>0</v>
      </c>
      <c r="J192">
        <f ca="1">(SUMIFS(OFFSET([2]掉落汇总!$C$2:$C$871,,MATCH($B192,[2]掉落汇总!$D$1:$M$1)),[2]掉落汇总!$A$2:$A$871,J$1,[2]掉落汇总!$C$2:$C$871,$Q$1)+SUMIFS(OFFSET([2]掉落汇总!$C$2:$C$871,,MATCH($B192,[2]掉落汇总!$D$1:$M$1)),[2]掉落汇总!$A$2:$A$871,J$1,[2]掉落汇总!$C$2:$C$871,$Q$2)/$Q$3)*宝箱投放计算!I192</f>
        <v>0</v>
      </c>
      <c r="K192">
        <f ca="1">(SUMIFS(OFFSET([2]掉落汇总!$C$2:$C$871,,MATCH($B192,[2]掉落汇总!$D$1:$M$1)),[2]掉落汇总!$A$2:$A$871,K$1,[2]掉落汇总!$C$2:$C$871,$Q$1)+SUMIFS(OFFSET([2]掉落汇总!$C$2:$C$871,,MATCH($B192,[2]掉落汇总!$D$1:$M$1)),[2]掉落汇总!$A$2:$A$871,K$1,[2]掉落汇总!$C$2:$C$871,$Q$2)/$Q$3)*宝箱投放计算!J192</f>
        <v>0</v>
      </c>
      <c r="L192">
        <f ca="1">(SUMIFS(OFFSET([2]掉落汇总!$C$2:$C$871,,MATCH($B192,[2]掉落汇总!$D$1:$M$1)),[2]掉落汇总!$A$2:$A$871,L$1,[2]掉落汇总!$C$2:$C$871,$Q$1)+SUMIFS(OFFSET([2]掉落汇总!$C$2:$C$871,,MATCH($B192,[2]掉落汇总!$D$1:$M$1)),[2]掉落汇总!$A$2:$A$871,L$1,[2]掉落汇总!$C$2:$C$871,$Q$2)/$Q$3)*宝箱投放计算!K192</f>
        <v>0.18921788368526599</v>
      </c>
      <c r="M192">
        <f ca="1">(SUMIFS(OFFSET([2]掉落汇总!$C$2:$C$871,,MATCH($B192,[2]掉落汇总!$D$1:$M$1)),[2]掉落汇总!$A$2:$A$871,M$1,[2]掉落汇总!$C$2:$C$871,$Q$1)+SUMIFS(OFFSET([2]掉落汇总!$C$2:$C$871,,MATCH($B192,[2]掉落汇总!$D$1:$M$1)),[2]掉落汇总!$A$2:$A$871,M$1,[2]掉落汇总!$C$2:$C$871,$Q$2)/$Q$3)*宝箱投放计算!L192</f>
        <v>0.1952586710265094</v>
      </c>
      <c r="N192">
        <f ca="1">(SUMIFS(OFFSET([2]掉落汇总!$C$2:$C$871,,MATCH($B192,[2]掉落汇总!$D$1:$M$1)),[2]掉落汇总!$A$2:$A$871,N$1,[2]掉落汇总!$C$2:$C$871,$Q$1)+SUMIFS(OFFSET([2]掉落汇总!$C$2:$C$871,,MATCH($B192,[2]掉落汇总!$D$1:$M$1)),[2]掉落汇总!$A$2:$A$871,N$1,[2]掉落汇总!$C$2:$C$871,$Q$2)/$Q$3)*宝箱投放计算!M192</f>
        <v>4.4258667322350648E-2</v>
      </c>
      <c r="O192">
        <f ca="1">(SUMIFS(OFFSET([2]掉落汇总!$C$2:$C$871,,MATCH($B192,[2]掉落汇总!$D$1:$M$1)),[2]掉落汇总!$A$2:$A$871,O$1,[2]掉落汇总!$C$2:$C$871,$Q$1)+SUMIFS(OFFSET([2]掉落汇总!$C$2:$C$871,,MATCH($B192,[2]掉落汇总!$D$1:$M$1)),[2]掉落汇总!$A$2:$A$871,O$1,[2]掉落汇总!$C$2:$C$871,$Q$2)/$Q$3)*宝箱投放计算!N192</f>
        <v>9.1281046504927091E-2</v>
      </c>
    </row>
    <row r="193" spans="1:15" x14ac:dyDescent="0.2">
      <c r="A193">
        <f>玩家成长时间线!A193</f>
        <v>192</v>
      </c>
      <c r="B193">
        <f>玩家成长时间线!B193</f>
        <v>10</v>
      </c>
      <c r="C193">
        <f ca="1">SUM($D$2:D193)</f>
        <v>334.80985418549903</v>
      </c>
      <c r="D193">
        <f t="shared" ca="1" si="2"/>
        <v>1.8178730247892745</v>
      </c>
      <c r="E193">
        <f ca="1">(SUMIFS(OFFSET([2]掉落汇总!$C$2:$C$871,,MATCH($B193,[2]掉落汇总!$D$1:$M$1)),[2]掉落汇总!$A$2:$A$871,E$1,[2]掉落汇总!$C$2:$C$871,$Q$1)+SUMIFS(OFFSET([2]掉落汇总!$C$2:$C$871,,MATCH($B193,[2]掉落汇总!$D$1:$M$1)),[2]掉落汇总!$A$2:$A$871,E$1,[2]掉落汇总!$C$2:$C$871,$Q$2)/$Q$3)*宝箱投放计算!D193</f>
        <v>0.60078274592319847</v>
      </c>
      <c r="F193">
        <f ca="1">(SUMIFS(OFFSET([2]掉落汇总!$C$2:$C$871,,MATCH($B193,[2]掉落汇总!$D$1:$M$1)),[2]掉落汇总!$A$2:$A$871,F$1,[2]掉落汇总!$C$2:$C$871,$Q$1)+SUMIFS(OFFSET([2]掉落汇总!$C$2:$C$871,,MATCH($B193,[2]掉落汇总!$D$1:$M$1)),[2]掉落汇总!$A$2:$A$871,F$1,[2]掉落汇总!$C$2:$C$871,$Q$2)/$Q$3)*宝箱投放计算!E193</f>
        <v>0.69707401032702276</v>
      </c>
      <c r="G193">
        <f ca="1">(SUMIFS(OFFSET([2]掉落汇总!$C$2:$C$871,,MATCH($B193,[2]掉落汇总!$D$1:$M$1)),[2]掉落汇总!$A$2:$A$871,G$1,[2]掉落汇总!$C$2:$C$871,$Q$1)+SUMIFS(OFFSET([2]掉落汇总!$C$2:$C$871,,MATCH($B193,[2]掉落汇总!$D$1:$M$1)),[2]掉落汇总!$A$2:$A$871,G$1,[2]掉落汇总!$C$2:$C$871,$Q$2)/$Q$3)*宝箱投放计算!F193</f>
        <v>0</v>
      </c>
      <c r="H193">
        <f ca="1">(SUMIFS(OFFSET([2]掉落汇总!$C$2:$C$871,,MATCH($B193,[2]掉落汇总!$D$1:$M$1)),[2]掉落汇总!$A$2:$A$871,H$1,[2]掉落汇总!$C$2:$C$871,$Q$1)+SUMIFS(OFFSET([2]掉落汇总!$C$2:$C$871,,MATCH($B193,[2]掉落汇总!$D$1:$M$1)),[2]掉落汇总!$A$2:$A$871,H$1,[2]掉落汇总!$C$2:$C$871,$Q$2)/$Q$3)*宝箱投放计算!G193</f>
        <v>0</v>
      </c>
      <c r="I193">
        <f ca="1">(SUMIFS(OFFSET([2]掉落汇总!$C$2:$C$871,,MATCH($B193,[2]掉落汇总!$D$1:$M$1)),[2]掉落汇总!$A$2:$A$871,I$1,[2]掉落汇总!$C$2:$C$871,$Q$1)+SUMIFS(OFFSET([2]掉落汇总!$C$2:$C$871,,MATCH($B193,[2]掉落汇总!$D$1:$M$1)),[2]掉落汇总!$A$2:$A$871,I$1,[2]掉落汇总!$C$2:$C$871,$Q$2)/$Q$3)*宝箱投放计算!H193</f>
        <v>0</v>
      </c>
      <c r="J193">
        <f ca="1">(SUMIFS(OFFSET([2]掉落汇总!$C$2:$C$871,,MATCH($B193,[2]掉落汇总!$D$1:$M$1)),[2]掉落汇总!$A$2:$A$871,J$1,[2]掉落汇总!$C$2:$C$871,$Q$1)+SUMIFS(OFFSET([2]掉落汇总!$C$2:$C$871,,MATCH($B193,[2]掉落汇总!$D$1:$M$1)),[2]掉落汇总!$A$2:$A$871,J$1,[2]掉落汇总!$C$2:$C$871,$Q$2)/$Q$3)*宝箱投放计算!I193</f>
        <v>0</v>
      </c>
      <c r="K193">
        <f ca="1">(SUMIFS(OFFSET([2]掉落汇总!$C$2:$C$871,,MATCH($B193,[2]掉落汇总!$D$1:$M$1)),[2]掉落汇总!$A$2:$A$871,K$1,[2]掉落汇总!$C$2:$C$871,$Q$1)+SUMIFS(OFFSET([2]掉落汇总!$C$2:$C$871,,MATCH($B193,[2]掉落汇总!$D$1:$M$1)),[2]掉落汇总!$A$2:$A$871,K$1,[2]掉落汇总!$C$2:$C$871,$Q$2)/$Q$3)*宝箱投放计算!J193</f>
        <v>0</v>
      </c>
      <c r="L193">
        <f ca="1">(SUMIFS(OFFSET([2]掉落汇总!$C$2:$C$871,,MATCH($B193,[2]掉落汇总!$D$1:$M$1)),[2]掉落汇总!$A$2:$A$871,L$1,[2]掉落汇总!$C$2:$C$871,$Q$1)+SUMIFS(OFFSET([2]掉落汇总!$C$2:$C$871,,MATCH($B193,[2]掉落汇总!$D$1:$M$1)),[2]掉落汇总!$A$2:$A$871,L$1,[2]掉落汇总!$C$2:$C$871,$Q$2)/$Q$3)*宝箱投放计算!K193</f>
        <v>0.18921788368526599</v>
      </c>
      <c r="M193">
        <f ca="1">(SUMIFS(OFFSET([2]掉落汇总!$C$2:$C$871,,MATCH($B193,[2]掉落汇总!$D$1:$M$1)),[2]掉落汇总!$A$2:$A$871,M$1,[2]掉落汇总!$C$2:$C$871,$Q$1)+SUMIFS(OFFSET([2]掉落汇总!$C$2:$C$871,,MATCH($B193,[2]掉落汇总!$D$1:$M$1)),[2]掉落汇总!$A$2:$A$871,M$1,[2]掉落汇总!$C$2:$C$871,$Q$2)/$Q$3)*宝箱投放计算!L193</f>
        <v>0.1952586710265094</v>
      </c>
      <c r="N193">
        <f ca="1">(SUMIFS(OFFSET([2]掉落汇总!$C$2:$C$871,,MATCH($B193,[2]掉落汇总!$D$1:$M$1)),[2]掉落汇总!$A$2:$A$871,N$1,[2]掉落汇总!$C$2:$C$871,$Q$1)+SUMIFS(OFFSET([2]掉落汇总!$C$2:$C$871,,MATCH($B193,[2]掉落汇总!$D$1:$M$1)),[2]掉落汇总!$A$2:$A$871,N$1,[2]掉落汇总!$C$2:$C$871,$Q$2)/$Q$3)*宝箱投放计算!M193</f>
        <v>4.4258667322350648E-2</v>
      </c>
      <c r="O193">
        <f ca="1">(SUMIFS(OFFSET([2]掉落汇总!$C$2:$C$871,,MATCH($B193,[2]掉落汇总!$D$1:$M$1)),[2]掉落汇总!$A$2:$A$871,O$1,[2]掉落汇总!$C$2:$C$871,$Q$1)+SUMIFS(OFFSET([2]掉落汇总!$C$2:$C$871,,MATCH($B193,[2]掉落汇总!$D$1:$M$1)),[2]掉落汇总!$A$2:$A$871,O$1,[2]掉落汇总!$C$2:$C$871,$Q$2)/$Q$3)*宝箱投放计算!N193</f>
        <v>9.1281046504927091E-2</v>
      </c>
    </row>
    <row r="194" spans="1:15" x14ac:dyDescent="0.2">
      <c r="A194">
        <f>玩家成长时间线!A194</f>
        <v>193</v>
      </c>
      <c r="B194">
        <f>玩家成长时间线!B194</f>
        <v>10</v>
      </c>
      <c r="C194">
        <f ca="1">SUM($D$2:D194)</f>
        <v>336.63014698935194</v>
      </c>
      <c r="D194">
        <f t="shared" ca="1" si="2"/>
        <v>1.8202928038529251</v>
      </c>
      <c r="E194">
        <f ca="1">(SUMIFS(OFFSET([2]掉落汇总!$C$2:$C$871,,MATCH($B194,[2]掉落汇总!$D$1:$M$1)),[2]掉落汇总!$A$2:$A$871,E$1,[2]掉落汇总!$C$2:$C$871,$Q$1)+SUMIFS(OFFSET([2]掉落汇总!$C$2:$C$871,,MATCH($B194,[2]掉落汇总!$D$1:$M$1)),[2]掉落汇总!$A$2:$A$871,E$1,[2]掉落汇总!$C$2:$C$871,$Q$2)/$Q$3)*宝箱投放计算!D194</f>
        <v>0.60320252498684912</v>
      </c>
      <c r="F194">
        <f ca="1">(SUMIFS(OFFSET([2]掉落汇总!$C$2:$C$871,,MATCH($B194,[2]掉落汇总!$D$1:$M$1)),[2]掉落汇总!$A$2:$A$871,F$1,[2]掉落汇总!$C$2:$C$871,$Q$1)+SUMIFS(OFFSET([2]掉落汇总!$C$2:$C$871,,MATCH($B194,[2]掉落汇总!$D$1:$M$1)),[2]掉落汇总!$A$2:$A$871,F$1,[2]掉落汇总!$C$2:$C$871,$Q$2)/$Q$3)*宝箱投放计算!E194</f>
        <v>0.69707401032702276</v>
      </c>
      <c r="G194">
        <f ca="1">(SUMIFS(OFFSET([2]掉落汇总!$C$2:$C$871,,MATCH($B194,[2]掉落汇总!$D$1:$M$1)),[2]掉落汇总!$A$2:$A$871,G$1,[2]掉落汇总!$C$2:$C$871,$Q$1)+SUMIFS(OFFSET([2]掉落汇总!$C$2:$C$871,,MATCH($B194,[2]掉落汇总!$D$1:$M$1)),[2]掉落汇总!$A$2:$A$871,G$1,[2]掉落汇总!$C$2:$C$871,$Q$2)/$Q$3)*宝箱投放计算!F194</f>
        <v>0</v>
      </c>
      <c r="H194">
        <f ca="1">(SUMIFS(OFFSET([2]掉落汇总!$C$2:$C$871,,MATCH($B194,[2]掉落汇总!$D$1:$M$1)),[2]掉落汇总!$A$2:$A$871,H$1,[2]掉落汇总!$C$2:$C$871,$Q$1)+SUMIFS(OFFSET([2]掉落汇总!$C$2:$C$871,,MATCH($B194,[2]掉落汇总!$D$1:$M$1)),[2]掉落汇总!$A$2:$A$871,H$1,[2]掉落汇总!$C$2:$C$871,$Q$2)/$Q$3)*宝箱投放计算!G194</f>
        <v>0</v>
      </c>
      <c r="I194">
        <f ca="1">(SUMIFS(OFFSET([2]掉落汇总!$C$2:$C$871,,MATCH($B194,[2]掉落汇总!$D$1:$M$1)),[2]掉落汇总!$A$2:$A$871,I$1,[2]掉落汇总!$C$2:$C$871,$Q$1)+SUMIFS(OFFSET([2]掉落汇总!$C$2:$C$871,,MATCH($B194,[2]掉落汇总!$D$1:$M$1)),[2]掉落汇总!$A$2:$A$871,I$1,[2]掉落汇总!$C$2:$C$871,$Q$2)/$Q$3)*宝箱投放计算!H194</f>
        <v>0</v>
      </c>
      <c r="J194">
        <f ca="1">(SUMIFS(OFFSET([2]掉落汇总!$C$2:$C$871,,MATCH($B194,[2]掉落汇总!$D$1:$M$1)),[2]掉落汇总!$A$2:$A$871,J$1,[2]掉落汇总!$C$2:$C$871,$Q$1)+SUMIFS(OFFSET([2]掉落汇总!$C$2:$C$871,,MATCH($B194,[2]掉落汇总!$D$1:$M$1)),[2]掉落汇总!$A$2:$A$871,J$1,[2]掉落汇总!$C$2:$C$871,$Q$2)/$Q$3)*宝箱投放计算!I194</f>
        <v>0</v>
      </c>
      <c r="K194">
        <f ca="1">(SUMIFS(OFFSET([2]掉落汇总!$C$2:$C$871,,MATCH($B194,[2]掉落汇总!$D$1:$M$1)),[2]掉落汇总!$A$2:$A$871,K$1,[2]掉落汇总!$C$2:$C$871,$Q$1)+SUMIFS(OFFSET([2]掉落汇总!$C$2:$C$871,,MATCH($B194,[2]掉落汇总!$D$1:$M$1)),[2]掉落汇总!$A$2:$A$871,K$1,[2]掉落汇总!$C$2:$C$871,$Q$2)/$Q$3)*宝箱投放计算!J194</f>
        <v>0</v>
      </c>
      <c r="L194">
        <f ca="1">(SUMIFS(OFFSET([2]掉落汇总!$C$2:$C$871,,MATCH($B194,[2]掉落汇总!$D$1:$M$1)),[2]掉落汇总!$A$2:$A$871,L$1,[2]掉落汇总!$C$2:$C$871,$Q$1)+SUMIFS(OFFSET([2]掉落汇总!$C$2:$C$871,,MATCH($B194,[2]掉落汇总!$D$1:$M$1)),[2]掉落汇总!$A$2:$A$871,L$1,[2]掉落汇总!$C$2:$C$871,$Q$2)/$Q$3)*宝箱投放计算!K194</f>
        <v>0.18921788368526599</v>
      </c>
      <c r="M194">
        <f ca="1">(SUMIFS(OFFSET([2]掉落汇总!$C$2:$C$871,,MATCH($B194,[2]掉落汇总!$D$1:$M$1)),[2]掉落汇总!$A$2:$A$871,M$1,[2]掉落汇总!$C$2:$C$871,$Q$1)+SUMIFS(OFFSET([2]掉落汇总!$C$2:$C$871,,MATCH($B194,[2]掉落汇总!$D$1:$M$1)),[2]掉落汇总!$A$2:$A$871,M$1,[2]掉落汇总!$C$2:$C$871,$Q$2)/$Q$3)*宝箱投放计算!L194</f>
        <v>0.1952586710265094</v>
      </c>
      <c r="N194">
        <f ca="1">(SUMIFS(OFFSET([2]掉落汇总!$C$2:$C$871,,MATCH($B194,[2]掉落汇总!$D$1:$M$1)),[2]掉落汇总!$A$2:$A$871,N$1,[2]掉落汇总!$C$2:$C$871,$Q$1)+SUMIFS(OFFSET([2]掉落汇总!$C$2:$C$871,,MATCH($B194,[2]掉落汇总!$D$1:$M$1)),[2]掉落汇总!$A$2:$A$871,N$1,[2]掉落汇总!$C$2:$C$871,$Q$2)/$Q$3)*宝箱投放计算!M194</f>
        <v>4.4258667322350648E-2</v>
      </c>
      <c r="O194">
        <f ca="1">(SUMIFS(OFFSET([2]掉落汇总!$C$2:$C$871,,MATCH($B194,[2]掉落汇总!$D$1:$M$1)),[2]掉落汇总!$A$2:$A$871,O$1,[2]掉落汇总!$C$2:$C$871,$Q$1)+SUMIFS(OFFSET([2]掉落汇总!$C$2:$C$871,,MATCH($B194,[2]掉落汇总!$D$1:$M$1)),[2]掉落汇总!$A$2:$A$871,O$1,[2]掉落汇总!$C$2:$C$871,$Q$2)/$Q$3)*宝箱投放计算!N194</f>
        <v>9.1281046504927091E-2</v>
      </c>
    </row>
    <row r="195" spans="1:15" x14ac:dyDescent="0.2">
      <c r="A195">
        <f>玩家成长时间线!A195</f>
        <v>194</v>
      </c>
      <c r="B195">
        <f>玩家成长时间线!B195</f>
        <v>10</v>
      </c>
      <c r="C195">
        <f ca="1">SUM($D$2:D195)</f>
        <v>338.47705736290504</v>
      </c>
      <c r="D195">
        <f t="shared" ref="D195:D258" ca="1" si="3">SUM(E195:O195)</f>
        <v>1.846910373553083</v>
      </c>
      <c r="E195">
        <f ca="1">(SUMIFS(OFFSET([2]掉落汇总!$C$2:$C$871,,MATCH($B195,[2]掉落汇总!$D$1:$M$1)),[2]掉落汇总!$A$2:$A$871,E$1,[2]掉落汇总!$C$2:$C$871,$Q$1)+SUMIFS(OFFSET([2]掉落汇总!$C$2:$C$871,,MATCH($B195,[2]掉落汇总!$D$1:$M$1)),[2]掉落汇总!$A$2:$A$871,E$1,[2]掉落汇总!$C$2:$C$871,$Q$2)/$Q$3)*宝箱投放计算!D195</f>
        <v>0.62982009468700684</v>
      </c>
      <c r="F195">
        <f ca="1">(SUMIFS(OFFSET([2]掉落汇总!$C$2:$C$871,,MATCH($B195,[2]掉落汇总!$D$1:$M$1)),[2]掉落汇总!$A$2:$A$871,F$1,[2]掉落汇总!$C$2:$C$871,$Q$1)+SUMIFS(OFFSET([2]掉落汇总!$C$2:$C$871,,MATCH($B195,[2]掉落汇总!$D$1:$M$1)),[2]掉落汇总!$A$2:$A$871,F$1,[2]掉落汇总!$C$2:$C$871,$Q$2)/$Q$3)*宝箱投放计算!E195</f>
        <v>0.69707401032702276</v>
      </c>
      <c r="G195">
        <f ca="1">(SUMIFS(OFFSET([2]掉落汇总!$C$2:$C$871,,MATCH($B195,[2]掉落汇总!$D$1:$M$1)),[2]掉落汇总!$A$2:$A$871,G$1,[2]掉落汇总!$C$2:$C$871,$Q$1)+SUMIFS(OFFSET([2]掉落汇总!$C$2:$C$871,,MATCH($B195,[2]掉落汇总!$D$1:$M$1)),[2]掉落汇总!$A$2:$A$871,G$1,[2]掉落汇总!$C$2:$C$871,$Q$2)/$Q$3)*宝箱投放计算!F195</f>
        <v>0</v>
      </c>
      <c r="H195">
        <f ca="1">(SUMIFS(OFFSET([2]掉落汇总!$C$2:$C$871,,MATCH($B195,[2]掉落汇总!$D$1:$M$1)),[2]掉落汇总!$A$2:$A$871,H$1,[2]掉落汇总!$C$2:$C$871,$Q$1)+SUMIFS(OFFSET([2]掉落汇总!$C$2:$C$871,,MATCH($B195,[2]掉落汇总!$D$1:$M$1)),[2]掉落汇总!$A$2:$A$871,H$1,[2]掉落汇总!$C$2:$C$871,$Q$2)/$Q$3)*宝箱投放计算!G195</f>
        <v>0</v>
      </c>
      <c r="I195">
        <f ca="1">(SUMIFS(OFFSET([2]掉落汇总!$C$2:$C$871,,MATCH($B195,[2]掉落汇总!$D$1:$M$1)),[2]掉落汇总!$A$2:$A$871,I$1,[2]掉落汇总!$C$2:$C$871,$Q$1)+SUMIFS(OFFSET([2]掉落汇总!$C$2:$C$871,,MATCH($B195,[2]掉落汇总!$D$1:$M$1)),[2]掉落汇总!$A$2:$A$871,I$1,[2]掉落汇总!$C$2:$C$871,$Q$2)/$Q$3)*宝箱投放计算!H195</f>
        <v>0</v>
      </c>
      <c r="J195">
        <f ca="1">(SUMIFS(OFFSET([2]掉落汇总!$C$2:$C$871,,MATCH($B195,[2]掉落汇总!$D$1:$M$1)),[2]掉落汇总!$A$2:$A$871,J$1,[2]掉落汇总!$C$2:$C$871,$Q$1)+SUMIFS(OFFSET([2]掉落汇总!$C$2:$C$871,,MATCH($B195,[2]掉落汇总!$D$1:$M$1)),[2]掉落汇总!$A$2:$A$871,J$1,[2]掉落汇总!$C$2:$C$871,$Q$2)/$Q$3)*宝箱投放计算!I195</f>
        <v>0</v>
      </c>
      <c r="K195">
        <f ca="1">(SUMIFS(OFFSET([2]掉落汇总!$C$2:$C$871,,MATCH($B195,[2]掉落汇总!$D$1:$M$1)),[2]掉落汇总!$A$2:$A$871,K$1,[2]掉落汇总!$C$2:$C$871,$Q$1)+SUMIFS(OFFSET([2]掉落汇总!$C$2:$C$871,,MATCH($B195,[2]掉落汇总!$D$1:$M$1)),[2]掉落汇总!$A$2:$A$871,K$1,[2]掉落汇总!$C$2:$C$871,$Q$2)/$Q$3)*宝箱投放计算!J195</f>
        <v>0</v>
      </c>
      <c r="L195">
        <f ca="1">(SUMIFS(OFFSET([2]掉落汇总!$C$2:$C$871,,MATCH($B195,[2]掉落汇总!$D$1:$M$1)),[2]掉落汇总!$A$2:$A$871,L$1,[2]掉落汇总!$C$2:$C$871,$Q$1)+SUMIFS(OFFSET([2]掉落汇总!$C$2:$C$871,,MATCH($B195,[2]掉落汇总!$D$1:$M$1)),[2]掉落汇总!$A$2:$A$871,L$1,[2]掉落汇总!$C$2:$C$871,$Q$2)/$Q$3)*宝箱投放计算!K195</f>
        <v>0.18921788368526599</v>
      </c>
      <c r="M195">
        <f ca="1">(SUMIFS(OFFSET([2]掉落汇总!$C$2:$C$871,,MATCH($B195,[2]掉落汇总!$D$1:$M$1)),[2]掉落汇总!$A$2:$A$871,M$1,[2]掉落汇总!$C$2:$C$871,$Q$1)+SUMIFS(OFFSET([2]掉落汇总!$C$2:$C$871,,MATCH($B195,[2]掉落汇总!$D$1:$M$1)),[2]掉落汇总!$A$2:$A$871,M$1,[2]掉落汇总!$C$2:$C$871,$Q$2)/$Q$3)*宝箱投放计算!L195</f>
        <v>0.1952586710265094</v>
      </c>
      <c r="N195">
        <f ca="1">(SUMIFS(OFFSET([2]掉落汇总!$C$2:$C$871,,MATCH($B195,[2]掉落汇总!$D$1:$M$1)),[2]掉落汇总!$A$2:$A$871,N$1,[2]掉落汇总!$C$2:$C$871,$Q$1)+SUMIFS(OFFSET([2]掉落汇总!$C$2:$C$871,,MATCH($B195,[2]掉落汇总!$D$1:$M$1)),[2]掉落汇总!$A$2:$A$871,N$1,[2]掉落汇总!$C$2:$C$871,$Q$2)/$Q$3)*宝箱投放计算!M195</f>
        <v>4.4258667322350648E-2</v>
      </c>
      <c r="O195">
        <f ca="1">(SUMIFS(OFFSET([2]掉落汇总!$C$2:$C$871,,MATCH($B195,[2]掉落汇总!$D$1:$M$1)),[2]掉落汇总!$A$2:$A$871,O$1,[2]掉落汇总!$C$2:$C$871,$Q$1)+SUMIFS(OFFSET([2]掉落汇总!$C$2:$C$871,,MATCH($B195,[2]掉落汇总!$D$1:$M$1)),[2]掉落汇总!$A$2:$A$871,O$1,[2]掉落汇总!$C$2:$C$871,$Q$2)/$Q$3)*宝箱投放计算!N195</f>
        <v>9.1281046504927091E-2</v>
      </c>
    </row>
    <row r="196" spans="1:15" x14ac:dyDescent="0.2">
      <c r="A196">
        <f>玩家成长时间线!A196</f>
        <v>195</v>
      </c>
      <c r="B196">
        <f>玩家成长时间线!B196</f>
        <v>10</v>
      </c>
      <c r="C196">
        <f ca="1">SUM($D$2:D196)</f>
        <v>340.3021897248853</v>
      </c>
      <c r="D196">
        <f t="shared" ca="1" si="3"/>
        <v>1.8251323619802267</v>
      </c>
      <c r="E196">
        <f ca="1">(SUMIFS(OFFSET([2]掉落汇总!$C$2:$C$871,,MATCH($B196,[2]掉落汇总!$D$1:$M$1)),[2]掉落汇总!$A$2:$A$871,E$1,[2]掉落汇总!$C$2:$C$871,$Q$1)+SUMIFS(OFFSET([2]掉落汇总!$C$2:$C$871,,MATCH($B196,[2]掉落汇总!$D$1:$M$1)),[2]掉落汇总!$A$2:$A$871,E$1,[2]掉落汇总!$C$2:$C$871,$Q$2)/$Q$3)*宝箱投放计算!D196</f>
        <v>0.60804208311415053</v>
      </c>
      <c r="F196">
        <f ca="1">(SUMIFS(OFFSET([2]掉落汇总!$C$2:$C$871,,MATCH($B196,[2]掉落汇总!$D$1:$M$1)),[2]掉落汇总!$A$2:$A$871,F$1,[2]掉落汇总!$C$2:$C$871,$Q$1)+SUMIFS(OFFSET([2]掉落汇总!$C$2:$C$871,,MATCH($B196,[2]掉落汇总!$D$1:$M$1)),[2]掉落汇总!$A$2:$A$871,F$1,[2]掉落汇总!$C$2:$C$871,$Q$2)/$Q$3)*宝箱投放计算!E196</f>
        <v>0.69707401032702276</v>
      </c>
      <c r="G196">
        <f ca="1">(SUMIFS(OFFSET([2]掉落汇总!$C$2:$C$871,,MATCH($B196,[2]掉落汇总!$D$1:$M$1)),[2]掉落汇总!$A$2:$A$871,G$1,[2]掉落汇总!$C$2:$C$871,$Q$1)+SUMIFS(OFFSET([2]掉落汇总!$C$2:$C$871,,MATCH($B196,[2]掉落汇总!$D$1:$M$1)),[2]掉落汇总!$A$2:$A$871,G$1,[2]掉落汇总!$C$2:$C$871,$Q$2)/$Q$3)*宝箱投放计算!F196</f>
        <v>0</v>
      </c>
      <c r="H196">
        <f ca="1">(SUMIFS(OFFSET([2]掉落汇总!$C$2:$C$871,,MATCH($B196,[2]掉落汇总!$D$1:$M$1)),[2]掉落汇总!$A$2:$A$871,H$1,[2]掉落汇总!$C$2:$C$871,$Q$1)+SUMIFS(OFFSET([2]掉落汇总!$C$2:$C$871,,MATCH($B196,[2]掉落汇总!$D$1:$M$1)),[2]掉落汇总!$A$2:$A$871,H$1,[2]掉落汇总!$C$2:$C$871,$Q$2)/$Q$3)*宝箱投放计算!G196</f>
        <v>0</v>
      </c>
      <c r="I196">
        <f ca="1">(SUMIFS(OFFSET([2]掉落汇总!$C$2:$C$871,,MATCH($B196,[2]掉落汇总!$D$1:$M$1)),[2]掉落汇总!$A$2:$A$871,I$1,[2]掉落汇总!$C$2:$C$871,$Q$1)+SUMIFS(OFFSET([2]掉落汇总!$C$2:$C$871,,MATCH($B196,[2]掉落汇总!$D$1:$M$1)),[2]掉落汇总!$A$2:$A$871,I$1,[2]掉落汇总!$C$2:$C$871,$Q$2)/$Q$3)*宝箱投放计算!H196</f>
        <v>0</v>
      </c>
      <c r="J196">
        <f ca="1">(SUMIFS(OFFSET([2]掉落汇总!$C$2:$C$871,,MATCH($B196,[2]掉落汇总!$D$1:$M$1)),[2]掉落汇总!$A$2:$A$871,J$1,[2]掉落汇总!$C$2:$C$871,$Q$1)+SUMIFS(OFFSET([2]掉落汇总!$C$2:$C$871,,MATCH($B196,[2]掉落汇总!$D$1:$M$1)),[2]掉落汇总!$A$2:$A$871,J$1,[2]掉落汇总!$C$2:$C$871,$Q$2)/$Q$3)*宝箱投放计算!I196</f>
        <v>0</v>
      </c>
      <c r="K196">
        <f ca="1">(SUMIFS(OFFSET([2]掉落汇总!$C$2:$C$871,,MATCH($B196,[2]掉落汇总!$D$1:$M$1)),[2]掉落汇总!$A$2:$A$871,K$1,[2]掉落汇总!$C$2:$C$871,$Q$1)+SUMIFS(OFFSET([2]掉落汇总!$C$2:$C$871,,MATCH($B196,[2]掉落汇总!$D$1:$M$1)),[2]掉落汇总!$A$2:$A$871,K$1,[2]掉落汇总!$C$2:$C$871,$Q$2)/$Q$3)*宝箱投放计算!J196</f>
        <v>0</v>
      </c>
      <c r="L196">
        <f ca="1">(SUMIFS(OFFSET([2]掉落汇总!$C$2:$C$871,,MATCH($B196,[2]掉落汇总!$D$1:$M$1)),[2]掉落汇总!$A$2:$A$871,L$1,[2]掉落汇总!$C$2:$C$871,$Q$1)+SUMIFS(OFFSET([2]掉落汇总!$C$2:$C$871,,MATCH($B196,[2]掉落汇总!$D$1:$M$1)),[2]掉落汇总!$A$2:$A$871,L$1,[2]掉落汇总!$C$2:$C$871,$Q$2)/$Q$3)*宝箱投放计算!K196</f>
        <v>0.18921788368526599</v>
      </c>
      <c r="M196">
        <f ca="1">(SUMIFS(OFFSET([2]掉落汇总!$C$2:$C$871,,MATCH($B196,[2]掉落汇总!$D$1:$M$1)),[2]掉落汇总!$A$2:$A$871,M$1,[2]掉落汇总!$C$2:$C$871,$Q$1)+SUMIFS(OFFSET([2]掉落汇总!$C$2:$C$871,,MATCH($B196,[2]掉落汇总!$D$1:$M$1)),[2]掉落汇总!$A$2:$A$871,M$1,[2]掉落汇总!$C$2:$C$871,$Q$2)/$Q$3)*宝箱投放计算!L196</f>
        <v>0.1952586710265094</v>
      </c>
      <c r="N196">
        <f ca="1">(SUMIFS(OFFSET([2]掉落汇总!$C$2:$C$871,,MATCH($B196,[2]掉落汇总!$D$1:$M$1)),[2]掉落汇总!$A$2:$A$871,N$1,[2]掉落汇总!$C$2:$C$871,$Q$1)+SUMIFS(OFFSET([2]掉落汇总!$C$2:$C$871,,MATCH($B196,[2]掉落汇总!$D$1:$M$1)),[2]掉落汇总!$A$2:$A$871,N$1,[2]掉落汇总!$C$2:$C$871,$Q$2)/$Q$3)*宝箱投放计算!M196</f>
        <v>4.4258667322350648E-2</v>
      </c>
      <c r="O196">
        <f ca="1">(SUMIFS(OFFSET([2]掉落汇总!$C$2:$C$871,,MATCH($B196,[2]掉落汇总!$D$1:$M$1)),[2]掉落汇总!$A$2:$A$871,O$1,[2]掉落汇总!$C$2:$C$871,$Q$1)+SUMIFS(OFFSET([2]掉落汇总!$C$2:$C$871,,MATCH($B196,[2]掉落汇总!$D$1:$M$1)),[2]掉落汇总!$A$2:$A$871,O$1,[2]掉落汇总!$C$2:$C$871,$Q$2)/$Q$3)*宝箱投放计算!N196</f>
        <v>9.1281046504927091E-2</v>
      </c>
    </row>
    <row r="197" spans="1:15" x14ac:dyDescent="0.2">
      <c r="A197">
        <f>玩家成长时间线!A197</f>
        <v>196</v>
      </c>
      <c r="B197">
        <f>玩家成长时间线!B197</f>
        <v>8</v>
      </c>
      <c r="C197">
        <f ca="1">SUM($D$2:D197)</f>
        <v>341.81650366322441</v>
      </c>
      <c r="D197">
        <f t="shared" ca="1" si="3"/>
        <v>1.5143139383391329</v>
      </c>
      <c r="E197">
        <f ca="1">(SUMIFS(OFFSET([2]掉落汇总!$C$2:$C$871,,MATCH($B197,[2]掉落汇总!$D$1:$M$1)),[2]掉落汇总!$A$2:$A$871,E$1,[2]掉落汇总!$C$2:$C$871,$Q$1)+SUMIFS(OFFSET([2]掉落汇总!$C$2:$C$871,,MATCH($B197,[2]掉落汇总!$D$1:$M$1)),[2]掉落汇总!$A$2:$A$871,E$1,[2]掉落汇总!$C$2:$C$871,$Q$2)/$Q$3)*宝箱投放计算!D197</f>
        <v>0.43663846153846142</v>
      </c>
      <c r="F197">
        <f ca="1">(SUMIFS(OFFSET([2]掉落汇总!$C$2:$C$871,,MATCH($B197,[2]掉落汇总!$D$1:$M$1)),[2]掉落汇总!$A$2:$A$871,F$1,[2]掉落汇总!$C$2:$C$871,$Q$1)+SUMIFS(OFFSET([2]掉落汇总!$C$2:$C$871,,MATCH($B197,[2]掉落汇总!$D$1:$M$1)),[2]掉落汇总!$A$2:$A$871,F$1,[2]掉落汇总!$C$2:$C$871,$Q$2)/$Q$3)*宝箱投放计算!E197</f>
        <v>0.55765920826161819</v>
      </c>
      <c r="G197">
        <f ca="1">(SUMIFS(OFFSET([2]掉落汇总!$C$2:$C$871,,MATCH($B197,[2]掉落汇总!$D$1:$M$1)),[2]掉落汇总!$A$2:$A$871,G$1,[2]掉落汇总!$C$2:$C$871,$Q$1)+SUMIFS(OFFSET([2]掉落汇总!$C$2:$C$871,,MATCH($B197,[2]掉落汇总!$D$1:$M$1)),[2]掉落汇总!$A$2:$A$871,G$1,[2]掉落汇总!$C$2:$C$871,$Q$2)/$Q$3)*宝箱投放计算!F197</f>
        <v>0</v>
      </c>
      <c r="H197">
        <f ca="1">(SUMIFS(OFFSET([2]掉落汇总!$C$2:$C$871,,MATCH($B197,[2]掉落汇总!$D$1:$M$1)),[2]掉落汇总!$A$2:$A$871,H$1,[2]掉落汇总!$C$2:$C$871,$Q$1)+SUMIFS(OFFSET([2]掉落汇总!$C$2:$C$871,,MATCH($B197,[2]掉落汇总!$D$1:$M$1)),[2]掉落汇总!$A$2:$A$871,H$1,[2]掉落汇总!$C$2:$C$871,$Q$2)/$Q$3)*宝箱投放计算!G197</f>
        <v>0</v>
      </c>
      <c r="I197">
        <f ca="1">(SUMIFS(OFFSET([2]掉落汇总!$C$2:$C$871,,MATCH($B197,[2]掉落汇总!$D$1:$M$1)),[2]掉落汇总!$A$2:$A$871,I$1,[2]掉落汇总!$C$2:$C$871,$Q$1)+SUMIFS(OFFSET([2]掉落汇总!$C$2:$C$871,,MATCH($B197,[2]掉落汇总!$D$1:$M$1)),[2]掉落汇总!$A$2:$A$871,I$1,[2]掉落汇总!$C$2:$C$871,$Q$2)/$Q$3)*宝箱投放计算!H197</f>
        <v>0</v>
      </c>
      <c r="J197">
        <f ca="1">(SUMIFS(OFFSET([2]掉落汇总!$C$2:$C$871,,MATCH($B197,[2]掉落汇总!$D$1:$M$1)),[2]掉落汇总!$A$2:$A$871,J$1,[2]掉落汇总!$C$2:$C$871,$Q$1)+SUMIFS(OFFSET([2]掉落汇总!$C$2:$C$871,,MATCH($B197,[2]掉落汇总!$D$1:$M$1)),[2]掉落汇总!$A$2:$A$871,J$1,[2]掉落汇总!$C$2:$C$871,$Q$2)/$Q$3)*宝箱投放计算!I197</f>
        <v>0</v>
      </c>
      <c r="K197">
        <f ca="1">(SUMIFS(OFFSET([2]掉落汇总!$C$2:$C$871,,MATCH($B197,[2]掉落汇总!$D$1:$M$1)),[2]掉落汇总!$A$2:$A$871,K$1,[2]掉落汇总!$C$2:$C$871,$Q$1)+SUMIFS(OFFSET([2]掉落汇总!$C$2:$C$871,,MATCH($B197,[2]掉落汇总!$D$1:$M$1)),[2]掉落汇总!$A$2:$A$871,K$1,[2]掉落汇总!$C$2:$C$871,$Q$2)/$Q$3)*宝箱投放计算!J197</f>
        <v>0</v>
      </c>
      <c r="L197">
        <f ca="1">(SUMIFS(OFFSET([2]掉落汇总!$C$2:$C$871,,MATCH($B197,[2]掉落汇总!$D$1:$M$1)),[2]掉落汇总!$A$2:$A$871,L$1,[2]掉落汇总!$C$2:$C$871,$Q$1)+SUMIFS(OFFSET([2]掉落汇总!$C$2:$C$871,,MATCH($B197,[2]掉落汇总!$D$1:$M$1)),[2]掉落汇总!$A$2:$A$871,L$1,[2]掉落汇总!$C$2:$C$871,$Q$2)/$Q$3)*宝箱投放计算!K197</f>
        <v>0.18921788368526599</v>
      </c>
      <c r="M197">
        <f ca="1">(SUMIFS(OFFSET([2]掉落汇总!$C$2:$C$871,,MATCH($B197,[2]掉落汇总!$D$1:$M$1)),[2]掉落汇总!$A$2:$A$871,M$1,[2]掉落汇总!$C$2:$C$871,$Q$1)+SUMIFS(OFFSET([2]掉落汇总!$C$2:$C$871,,MATCH($B197,[2]掉落汇总!$D$1:$M$1)),[2]掉落汇总!$A$2:$A$871,M$1,[2]掉落汇总!$C$2:$C$871,$Q$2)/$Q$3)*宝箱投放计算!L197</f>
        <v>0.1952586710265094</v>
      </c>
      <c r="N197">
        <f ca="1">(SUMIFS(OFFSET([2]掉落汇总!$C$2:$C$871,,MATCH($B197,[2]掉落汇总!$D$1:$M$1)),[2]掉落汇总!$A$2:$A$871,N$1,[2]掉落汇总!$C$2:$C$871,$Q$1)+SUMIFS(OFFSET([2]掉落汇总!$C$2:$C$871,,MATCH($B197,[2]掉落汇总!$D$1:$M$1)),[2]掉落汇总!$A$2:$A$871,N$1,[2]掉落汇总!$C$2:$C$871,$Q$2)/$Q$3)*宝箱投放计算!M197</f>
        <v>4.4258667322350648E-2</v>
      </c>
      <c r="O197">
        <f ca="1">(SUMIFS(OFFSET([2]掉落汇总!$C$2:$C$871,,MATCH($B197,[2]掉落汇总!$D$1:$M$1)),[2]掉落汇总!$A$2:$A$871,O$1,[2]掉落汇总!$C$2:$C$871,$Q$1)+SUMIFS(OFFSET([2]掉落汇总!$C$2:$C$871,,MATCH($B197,[2]掉落汇总!$D$1:$M$1)),[2]掉落汇总!$A$2:$A$871,O$1,[2]掉落汇总!$C$2:$C$871,$Q$2)/$Q$3)*宝箱投放计算!N197</f>
        <v>9.1281046504927091E-2</v>
      </c>
    </row>
    <row r="198" spans="1:15" x14ac:dyDescent="0.2">
      <c r="A198">
        <f>玩家成长时间线!A198</f>
        <v>197</v>
      </c>
      <c r="B198">
        <f>玩家成长时间线!B198</f>
        <v>8</v>
      </c>
      <c r="C198">
        <f ca="1">SUM($D$2:D198)</f>
        <v>343.28408683233278</v>
      </c>
      <c r="D198">
        <f t="shared" ca="1" si="3"/>
        <v>1.4675831691083636</v>
      </c>
      <c r="E198">
        <f ca="1">(SUMIFS(OFFSET([2]掉落汇总!$C$2:$C$871,,MATCH($B198,[2]掉落汇总!$D$1:$M$1)),[2]掉落汇总!$A$2:$A$871,E$1,[2]掉落汇总!$C$2:$C$871,$Q$1)+SUMIFS(OFFSET([2]掉落汇总!$C$2:$C$871,,MATCH($B198,[2]掉落汇总!$D$1:$M$1)),[2]掉落汇总!$A$2:$A$871,E$1,[2]掉落汇总!$C$2:$C$871,$Q$2)/$Q$3)*宝箱投放计算!D198</f>
        <v>0.38990769230769218</v>
      </c>
      <c r="F198">
        <f ca="1">(SUMIFS(OFFSET([2]掉落汇总!$C$2:$C$871,,MATCH($B198,[2]掉落汇总!$D$1:$M$1)),[2]掉落汇总!$A$2:$A$871,F$1,[2]掉落汇总!$C$2:$C$871,$Q$1)+SUMIFS(OFFSET([2]掉落汇总!$C$2:$C$871,,MATCH($B198,[2]掉落汇总!$D$1:$M$1)),[2]掉落汇总!$A$2:$A$871,F$1,[2]掉落汇总!$C$2:$C$871,$Q$2)/$Q$3)*宝箱投放计算!E198</f>
        <v>0.55765920826161819</v>
      </c>
      <c r="G198">
        <f ca="1">(SUMIFS(OFFSET([2]掉落汇总!$C$2:$C$871,,MATCH($B198,[2]掉落汇总!$D$1:$M$1)),[2]掉落汇总!$A$2:$A$871,G$1,[2]掉落汇总!$C$2:$C$871,$Q$1)+SUMIFS(OFFSET([2]掉落汇总!$C$2:$C$871,,MATCH($B198,[2]掉落汇总!$D$1:$M$1)),[2]掉落汇总!$A$2:$A$871,G$1,[2]掉落汇总!$C$2:$C$871,$Q$2)/$Q$3)*宝箱投放计算!F198</f>
        <v>0</v>
      </c>
      <c r="H198">
        <f ca="1">(SUMIFS(OFFSET([2]掉落汇总!$C$2:$C$871,,MATCH($B198,[2]掉落汇总!$D$1:$M$1)),[2]掉落汇总!$A$2:$A$871,H$1,[2]掉落汇总!$C$2:$C$871,$Q$1)+SUMIFS(OFFSET([2]掉落汇总!$C$2:$C$871,,MATCH($B198,[2]掉落汇总!$D$1:$M$1)),[2]掉落汇总!$A$2:$A$871,H$1,[2]掉落汇总!$C$2:$C$871,$Q$2)/$Q$3)*宝箱投放计算!G198</f>
        <v>0</v>
      </c>
      <c r="I198">
        <f ca="1">(SUMIFS(OFFSET([2]掉落汇总!$C$2:$C$871,,MATCH($B198,[2]掉落汇总!$D$1:$M$1)),[2]掉落汇总!$A$2:$A$871,I$1,[2]掉落汇总!$C$2:$C$871,$Q$1)+SUMIFS(OFFSET([2]掉落汇总!$C$2:$C$871,,MATCH($B198,[2]掉落汇总!$D$1:$M$1)),[2]掉落汇总!$A$2:$A$871,I$1,[2]掉落汇总!$C$2:$C$871,$Q$2)/$Q$3)*宝箱投放计算!H198</f>
        <v>0</v>
      </c>
      <c r="J198">
        <f ca="1">(SUMIFS(OFFSET([2]掉落汇总!$C$2:$C$871,,MATCH($B198,[2]掉落汇总!$D$1:$M$1)),[2]掉落汇总!$A$2:$A$871,J$1,[2]掉落汇总!$C$2:$C$871,$Q$1)+SUMIFS(OFFSET([2]掉落汇总!$C$2:$C$871,,MATCH($B198,[2]掉落汇总!$D$1:$M$1)),[2]掉落汇总!$A$2:$A$871,J$1,[2]掉落汇总!$C$2:$C$871,$Q$2)/$Q$3)*宝箱投放计算!I198</f>
        <v>0</v>
      </c>
      <c r="K198">
        <f ca="1">(SUMIFS(OFFSET([2]掉落汇总!$C$2:$C$871,,MATCH($B198,[2]掉落汇总!$D$1:$M$1)),[2]掉落汇总!$A$2:$A$871,K$1,[2]掉落汇总!$C$2:$C$871,$Q$1)+SUMIFS(OFFSET([2]掉落汇总!$C$2:$C$871,,MATCH($B198,[2]掉落汇总!$D$1:$M$1)),[2]掉落汇总!$A$2:$A$871,K$1,[2]掉落汇总!$C$2:$C$871,$Q$2)/$Q$3)*宝箱投放计算!J198</f>
        <v>0</v>
      </c>
      <c r="L198">
        <f ca="1">(SUMIFS(OFFSET([2]掉落汇总!$C$2:$C$871,,MATCH($B198,[2]掉落汇总!$D$1:$M$1)),[2]掉落汇总!$A$2:$A$871,L$1,[2]掉落汇总!$C$2:$C$871,$Q$1)+SUMIFS(OFFSET([2]掉落汇总!$C$2:$C$871,,MATCH($B198,[2]掉落汇总!$D$1:$M$1)),[2]掉落汇总!$A$2:$A$871,L$1,[2]掉落汇总!$C$2:$C$871,$Q$2)/$Q$3)*宝箱投放计算!K198</f>
        <v>0.18921788368526599</v>
      </c>
      <c r="M198">
        <f ca="1">(SUMIFS(OFFSET([2]掉落汇总!$C$2:$C$871,,MATCH($B198,[2]掉落汇总!$D$1:$M$1)),[2]掉落汇总!$A$2:$A$871,M$1,[2]掉落汇总!$C$2:$C$871,$Q$1)+SUMIFS(OFFSET([2]掉落汇总!$C$2:$C$871,,MATCH($B198,[2]掉落汇总!$D$1:$M$1)),[2]掉落汇总!$A$2:$A$871,M$1,[2]掉落汇总!$C$2:$C$871,$Q$2)/$Q$3)*宝箱投放计算!L198</f>
        <v>0.1952586710265094</v>
      </c>
      <c r="N198">
        <f ca="1">(SUMIFS(OFFSET([2]掉落汇总!$C$2:$C$871,,MATCH($B198,[2]掉落汇总!$D$1:$M$1)),[2]掉落汇总!$A$2:$A$871,N$1,[2]掉落汇总!$C$2:$C$871,$Q$1)+SUMIFS(OFFSET([2]掉落汇总!$C$2:$C$871,,MATCH($B198,[2]掉落汇总!$D$1:$M$1)),[2]掉落汇总!$A$2:$A$871,N$1,[2]掉落汇总!$C$2:$C$871,$Q$2)/$Q$3)*宝箱投放计算!M198</f>
        <v>4.4258667322350648E-2</v>
      </c>
      <c r="O198">
        <f ca="1">(SUMIFS(OFFSET([2]掉落汇总!$C$2:$C$871,,MATCH($B198,[2]掉落汇总!$D$1:$M$1)),[2]掉落汇总!$A$2:$A$871,O$1,[2]掉落汇总!$C$2:$C$871,$Q$1)+SUMIFS(OFFSET([2]掉落汇总!$C$2:$C$871,,MATCH($B198,[2]掉落汇总!$D$1:$M$1)),[2]掉落汇总!$A$2:$A$871,O$1,[2]掉落汇总!$C$2:$C$871,$Q$2)/$Q$3)*宝箱投放计算!N198</f>
        <v>9.1281046504927091E-2</v>
      </c>
    </row>
    <row r="199" spans="1:15" x14ac:dyDescent="0.2">
      <c r="A199">
        <f>玩家成长时间线!A199</f>
        <v>198</v>
      </c>
      <c r="B199">
        <f>玩家成长时间线!B199</f>
        <v>8</v>
      </c>
      <c r="C199">
        <f ca="1">SUM($D$2:D199)</f>
        <v>344.76205461682576</v>
      </c>
      <c r="D199">
        <f t="shared" ca="1" si="3"/>
        <v>1.4779677844929791</v>
      </c>
      <c r="E199">
        <f ca="1">(SUMIFS(OFFSET([2]掉落汇总!$C$2:$C$871,,MATCH($B199,[2]掉落汇总!$D$1:$M$1)),[2]掉落汇总!$A$2:$A$871,E$1,[2]掉落汇总!$C$2:$C$871,$Q$1)+SUMIFS(OFFSET([2]掉落汇总!$C$2:$C$871,,MATCH($B199,[2]掉落汇总!$D$1:$M$1)),[2]掉落汇总!$A$2:$A$871,E$1,[2]掉落汇总!$C$2:$C$871,$Q$2)/$Q$3)*宝箱投放计算!D199</f>
        <v>0.40029230769230761</v>
      </c>
      <c r="F199">
        <f ca="1">(SUMIFS(OFFSET([2]掉落汇总!$C$2:$C$871,,MATCH($B199,[2]掉落汇总!$D$1:$M$1)),[2]掉落汇总!$A$2:$A$871,F$1,[2]掉落汇总!$C$2:$C$871,$Q$1)+SUMIFS(OFFSET([2]掉落汇总!$C$2:$C$871,,MATCH($B199,[2]掉落汇总!$D$1:$M$1)),[2]掉落汇总!$A$2:$A$871,F$1,[2]掉落汇总!$C$2:$C$871,$Q$2)/$Q$3)*宝箱投放计算!E199</f>
        <v>0.55765920826161819</v>
      </c>
      <c r="G199">
        <f ca="1">(SUMIFS(OFFSET([2]掉落汇总!$C$2:$C$871,,MATCH($B199,[2]掉落汇总!$D$1:$M$1)),[2]掉落汇总!$A$2:$A$871,G$1,[2]掉落汇总!$C$2:$C$871,$Q$1)+SUMIFS(OFFSET([2]掉落汇总!$C$2:$C$871,,MATCH($B199,[2]掉落汇总!$D$1:$M$1)),[2]掉落汇总!$A$2:$A$871,G$1,[2]掉落汇总!$C$2:$C$871,$Q$2)/$Q$3)*宝箱投放计算!F199</f>
        <v>0</v>
      </c>
      <c r="H199">
        <f ca="1">(SUMIFS(OFFSET([2]掉落汇总!$C$2:$C$871,,MATCH($B199,[2]掉落汇总!$D$1:$M$1)),[2]掉落汇总!$A$2:$A$871,H$1,[2]掉落汇总!$C$2:$C$871,$Q$1)+SUMIFS(OFFSET([2]掉落汇总!$C$2:$C$871,,MATCH($B199,[2]掉落汇总!$D$1:$M$1)),[2]掉落汇总!$A$2:$A$871,H$1,[2]掉落汇总!$C$2:$C$871,$Q$2)/$Q$3)*宝箱投放计算!G199</f>
        <v>0</v>
      </c>
      <c r="I199">
        <f ca="1">(SUMIFS(OFFSET([2]掉落汇总!$C$2:$C$871,,MATCH($B199,[2]掉落汇总!$D$1:$M$1)),[2]掉落汇总!$A$2:$A$871,I$1,[2]掉落汇总!$C$2:$C$871,$Q$1)+SUMIFS(OFFSET([2]掉落汇总!$C$2:$C$871,,MATCH($B199,[2]掉落汇总!$D$1:$M$1)),[2]掉落汇总!$A$2:$A$871,I$1,[2]掉落汇总!$C$2:$C$871,$Q$2)/$Q$3)*宝箱投放计算!H199</f>
        <v>0</v>
      </c>
      <c r="J199">
        <f ca="1">(SUMIFS(OFFSET([2]掉落汇总!$C$2:$C$871,,MATCH($B199,[2]掉落汇总!$D$1:$M$1)),[2]掉落汇总!$A$2:$A$871,J$1,[2]掉落汇总!$C$2:$C$871,$Q$1)+SUMIFS(OFFSET([2]掉落汇总!$C$2:$C$871,,MATCH($B199,[2]掉落汇总!$D$1:$M$1)),[2]掉落汇总!$A$2:$A$871,J$1,[2]掉落汇总!$C$2:$C$871,$Q$2)/$Q$3)*宝箱投放计算!I199</f>
        <v>0</v>
      </c>
      <c r="K199">
        <f ca="1">(SUMIFS(OFFSET([2]掉落汇总!$C$2:$C$871,,MATCH($B199,[2]掉落汇总!$D$1:$M$1)),[2]掉落汇总!$A$2:$A$871,K$1,[2]掉落汇总!$C$2:$C$871,$Q$1)+SUMIFS(OFFSET([2]掉落汇总!$C$2:$C$871,,MATCH($B199,[2]掉落汇总!$D$1:$M$1)),[2]掉落汇总!$A$2:$A$871,K$1,[2]掉落汇总!$C$2:$C$871,$Q$2)/$Q$3)*宝箱投放计算!J199</f>
        <v>0</v>
      </c>
      <c r="L199">
        <f ca="1">(SUMIFS(OFFSET([2]掉落汇总!$C$2:$C$871,,MATCH($B199,[2]掉落汇总!$D$1:$M$1)),[2]掉落汇总!$A$2:$A$871,L$1,[2]掉落汇总!$C$2:$C$871,$Q$1)+SUMIFS(OFFSET([2]掉落汇总!$C$2:$C$871,,MATCH($B199,[2]掉落汇总!$D$1:$M$1)),[2]掉落汇总!$A$2:$A$871,L$1,[2]掉落汇总!$C$2:$C$871,$Q$2)/$Q$3)*宝箱投放计算!K199</f>
        <v>0.18921788368526599</v>
      </c>
      <c r="M199">
        <f ca="1">(SUMIFS(OFFSET([2]掉落汇总!$C$2:$C$871,,MATCH($B199,[2]掉落汇总!$D$1:$M$1)),[2]掉落汇总!$A$2:$A$871,M$1,[2]掉落汇总!$C$2:$C$871,$Q$1)+SUMIFS(OFFSET([2]掉落汇总!$C$2:$C$871,,MATCH($B199,[2]掉落汇总!$D$1:$M$1)),[2]掉落汇总!$A$2:$A$871,M$1,[2]掉落汇总!$C$2:$C$871,$Q$2)/$Q$3)*宝箱投放计算!L199</f>
        <v>0.1952586710265094</v>
      </c>
      <c r="N199">
        <f ca="1">(SUMIFS(OFFSET([2]掉落汇总!$C$2:$C$871,,MATCH($B199,[2]掉落汇总!$D$1:$M$1)),[2]掉落汇总!$A$2:$A$871,N$1,[2]掉落汇总!$C$2:$C$871,$Q$1)+SUMIFS(OFFSET([2]掉落汇总!$C$2:$C$871,,MATCH($B199,[2]掉落汇总!$D$1:$M$1)),[2]掉落汇总!$A$2:$A$871,N$1,[2]掉落汇总!$C$2:$C$871,$Q$2)/$Q$3)*宝箱投放计算!M199</f>
        <v>4.4258667322350648E-2</v>
      </c>
      <c r="O199">
        <f ca="1">(SUMIFS(OFFSET([2]掉落汇总!$C$2:$C$871,,MATCH($B199,[2]掉落汇总!$D$1:$M$1)),[2]掉落汇总!$A$2:$A$871,O$1,[2]掉落汇总!$C$2:$C$871,$Q$1)+SUMIFS(OFFSET([2]掉落汇总!$C$2:$C$871,,MATCH($B199,[2]掉落汇总!$D$1:$M$1)),[2]掉落汇总!$A$2:$A$871,O$1,[2]掉落汇总!$C$2:$C$871,$Q$2)/$Q$3)*宝箱投放计算!N199</f>
        <v>9.1281046504927091E-2</v>
      </c>
    </row>
    <row r="200" spans="1:15" x14ac:dyDescent="0.2">
      <c r="A200">
        <f>玩家成长时间线!A200</f>
        <v>199</v>
      </c>
      <c r="B200">
        <f>玩家成长时间线!B200</f>
        <v>9</v>
      </c>
      <c r="C200">
        <f ca="1">SUM($D$2:D200)</f>
        <v>348.10499499940403</v>
      </c>
      <c r="D200">
        <f t="shared" ca="1" si="3"/>
        <v>3.34294038257829</v>
      </c>
      <c r="E200">
        <f ca="1">(SUMIFS(OFFSET([2]掉落汇总!$C$2:$C$871,,MATCH($B200,[2]掉落汇总!$D$1:$M$1)),[2]掉落汇总!$A$2:$A$871,E$1,[2]掉落汇总!$C$2:$C$871,$Q$1)+SUMIFS(OFFSET([2]掉落汇总!$C$2:$C$871,,MATCH($B200,[2]掉落汇总!$D$1:$M$1)),[2]掉落汇总!$A$2:$A$871,E$1,[2]掉落汇总!$C$2:$C$871,$Q$2)/$Q$3)*宝箱投放计算!D200</f>
        <v>0.56510185387131939</v>
      </c>
      <c r="F200">
        <f ca="1">(SUMIFS(OFFSET([2]掉落汇总!$C$2:$C$871,,MATCH($B200,[2]掉落汇总!$D$1:$M$1)),[2]掉落汇总!$A$2:$A$871,F$1,[2]掉落汇总!$C$2:$C$871,$Q$1)+SUMIFS(OFFSET([2]掉落汇总!$C$2:$C$871,,MATCH($B200,[2]掉落汇总!$D$1:$M$1)),[2]掉落汇总!$A$2:$A$871,F$1,[2]掉落汇总!$C$2:$C$871,$Q$2)/$Q$3)*宝箱投放计算!E200</f>
        <v>0.69707401032702276</v>
      </c>
      <c r="G200">
        <f ca="1">(SUMIFS(OFFSET([2]掉落汇总!$C$2:$C$871,,MATCH($B200,[2]掉落汇总!$D$1:$M$1)),[2]掉落汇总!$A$2:$A$871,G$1,[2]掉落汇总!$C$2:$C$871,$Q$1)+SUMIFS(OFFSET([2]掉落汇总!$C$2:$C$871,,MATCH($B200,[2]掉落汇总!$D$1:$M$1)),[2]掉落汇总!$A$2:$A$871,G$1,[2]掉落汇总!$C$2:$C$871,$Q$2)/$Q$3)*宝箱投放计算!F200</f>
        <v>0</v>
      </c>
      <c r="H200">
        <f ca="1">(SUMIFS(OFFSET([2]掉落汇总!$C$2:$C$871,,MATCH($B200,[2]掉落汇总!$D$1:$M$1)),[2]掉落汇总!$A$2:$A$871,H$1,[2]掉落汇总!$C$2:$C$871,$Q$1)+SUMIFS(OFFSET([2]掉落汇总!$C$2:$C$871,,MATCH($B200,[2]掉落汇总!$D$1:$M$1)),[2]掉落汇总!$A$2:$A$871,H$1,[2]掉落汇总!$C$2:$C$871,$Q$2)/$Q$3)*宝箱投放计算!G200</f>
        <v>0</v>
      </c>
      <c r="I200">
        <f ca="1">(SUMIFS(OFFSET([2]掉落汇总!$C$2:$C$871,,MATCH($B200,[2]掉落汇总!$D$1:$M$1)),[2]掉落汇总!$A$2:$A$871,I$1,[2]掉落汇总!$C$2:$C$871,$Q$1)+SUMIFS(OFFSET([2]掉落汇总!$C$2:$C$871,,MATCH($B200,[2]掉落汇总!$D$1:$M$1)),[2]掉落汇总!$A$2:$A$871,I$1,[2]掉落汇总!$C$2:$C$871,$Q$2)/$Q$3)*宝箱投放计算!H200</f>
        <v>0.43663060278207105</v>
      </c>
      <c r="J200">
        <f ca="1">(SUMIFS(OFFSET([2]掉落汇总!$C$2:$C$871,,MATCH($B200,[2]掉落汇总!$D$1:$M$1)),[2]掉落汇总!$A$2:$A$871,J$1,[2]掉落汇总!$C$2:$C$871,$Q$1)+SUMIFS(OFFSET([2]掉落汇总!$C$2:$C$871,,MATCH($B200,[2]掉落汇总!$D$1:$M$1)),[2]掉落汇总!$A$2:$A$871,J$1,[2]掉落汇总!$C$2:$C$871,$Q$2)/$Q$3)*宝箱投放计算!I200</f>
        <v>1.1241176470588234</v>
      </c>
      <c r="K200">
        <f ca="1">(SUMIFS(OFFSET([2]掉落汇总!$C$2:$C$871,,MATCH($B200,[2]掉落汇总!$D$1:$M$1)),[2]掉落汇总!$A$2:$A$871,K$1,[2]掉落汇总!$C$2:$C$871,$Q$1)+SUMIFS(OFFSET([2]掉落汇总!$C$2:$C$871,,MATCH($B200,[2]掉落汇总!$D$1:$M$1)),[2]掉落汇总!$A$2:$A$871,K$1,[2]掉落汇总!$C$2:$C$871,$Q$2)/$Q$3)*宝箱投放计算!J200</f>
        <v>0</v>
      </c>
      <c r="L200">
        <f ca="1">(SUMIFS(OFFSET([2]掉落汇总!$C$2:$C$871,,MATCH($B200,[2]掉落汇总!$D$1:$M$1)),[2]掉落汇总!$A$2:$A$871,L$1,[2]掉落汇总!$C$2:$C$871,$Q$1)+SUMIFS(OFFSET([2]掉落汇总!$C$2:$C$871,,MATCH($B200,[2]掉落汇总!$D$1:$M$1)),[2]掉落汇总!$A$2:$A$871,L$1,[2]掉落汇总!$C$2:$C$871,$Q$2)/$Q$3)*宝箱投放计算!K200</f>
        <v>0.18921788368526599</v>
      </c>
      <c r="M200">
        <f ca="1">(SUMIFS(OFFSET([2]掉落汇总!$C$2:$C$871,,MATCH($B200,[2]掉落汇总!$D$1:$M$1)),[2]掉落汇总!$A$2:$A$871,M$1,[2]掉落汇总!$C$2:$C$871,$Q$1)+SUMIFS(OFFSET([2]掉落汇总!$C$2:$C$871,,MATCH($B200,[2]掉落汇总!$D$1:$M$1)),[2]掉落汇总!$A$2:$A$871,M$1,[2]掉落汇总!$C$2:$C$871,$Q$2)/$Q$3)*宝箱投放计算!L200</f>
        <v>0.1952586710265094</v>
      </c>
      <c r="N200">
        <f ca="1">(SUMIFS(OFFSET([2]掉落汇总!$C$2:$C$871,,MATCH($B200,[2]掉落汇总!$D$1:$M$1)),[2]掉落汇总!$A$2:$A$871,N$1,[2]掉落汇总!$C$2:$C$871,$Q$1)+SUMIFS(OFFSET([2]掉落汇总!$C$2:$C$871,,MATCH($B200,[2]掉落汇总!$D$1:$M$1)),[2]掉落汇总!$A$2:$A$871,N$1,[2]掉落汇总!$C$2:$C$871,$Q$2)/$Q$3)*宝箱投放计算!M200</f>
        <v>4.4258667322350648E-2</v>
      </c>
      <c r="O200">
        <f ca="1">(SUMIFS(OFFSET([2]掉落汇总!$C$2:$C$871,,MATCH($B200,[2]掉落汇总!$D$1:$M$1)),[2]掉落汇总!$A$2:$A$871,O$1,[2]掉落汇总!$C$2:$C$871,$Q$1)+SUMIFS(OFFSET([2]掉落汇总!$C$2:$C$871,,MATCH($B200,[2]掉落汇总!$D$1:$M$1)),[2]掉落汇总!$A$2:$A$871,O$1,[2]掉落汇总!$C$2:$C$871,$Q$2)/$Q$3)*宝箱投放计算!N200</f>
        <v>9.1281046504927091E-2</v>
      </c>
    </row>
    <row r="201" spans="1:15" x14ac:dyDescent="0.2">
      <c r="A201">
        <f>玩家成长时间线!A201</f>
        <v>200</v>
      </c>
      <c r="B201">
        <f>玩家成长时间线!B201</f>
        <v>9</v>
      </c>
      <c r="C201">
        <f ca="1">SUM($D$2:D201)</f>
        <v>349.88967350073466</v>
      </c>
      <c r="D201">
        <f t="shared" ca="1" si="3"/>
        <v>1.7846785013306341</v>
      </c>
      <c r="E201">
        <f ca="1">(SUMIFS(OFFSET([2]掉落汇总!$C$2:$C$871,,MATCH($B201,[2]掉落汇总!$D$1:$M$1)),[2]掉落汇总!$A$2:$A$871,E$1,[2]掉落汇总!$C$2:$C$871,$Q$1)+SUMIFS(OFFSET([2]掉落汇总!$C$2:$C$871,,MATCH($B201,[2]掉落汇总!$D$1:$M$1)),[2]掉落汇总!$A$2:$A$871,E$1,[2]掉落汇总!$C$2:$C$871,$Q$2)/$Q$3)*宝箱投放计算!D201</f>
        <v>0.56758822246455809</v>
      </c>
      <c r="F201">
        <f ca="1">(SUMIFS(OFFSET([2]掉落汇总!$C$2:$C$871,,MATCH($B201,[2]掉落汇总!$D$1:$M$1)),[2]掉落汇总!$A$2:$A$871,F$1,[2]掉落汇总!$C$2:$C$871,$Q$1)+SUMIFS(OFFSET([2]掉落汇总!$C$2:$C$871,,MATCH($B201,[2]掉落汇总!$D$1:$M$1)),[2]掉落汇总!$A$2:$A$871,F$1,[2]掉落汇总!$C$2:$C$871,$Q$2)/$Q$3)*宝箱投放计算!E201</f>
        <v>0.69707401032702276</v>
      </c>
      <c r="G201">
        <f ca="1">(SUMIFS(OFFSET([2]掉落汇总!$C$2:$C$871,,MATCH($B201,[2]掉落汇总!$D$1:$M$1)),[2]掉落汇总!$A$2:$A$871,G$1,[2]掉落汇总!$C$2:$C$871,$Q$1)+SUMIFS(OFFSET([2]掉落汇总!$C$2:$C$871,,MATCH($B201,[2]掉落汇总!$D$1:$M$1)),[2]掉落汇总!$A$2:$A$871,G$1,[2]掉落汇总!$C$2:$C$871,$Q$2)/$Q$3)*宝箱投放计算!F201</f>
        <v>0</v>
      </c>
      <c r="H201">
        <f ca="1">(SUMIFS(OFFSET([2]掉落汇总!$C$2:$C$871,,MATCH($B201,[2]掉落汇总!$D$1:$M$1)),[2]掉落汇总!$A$2:$A$871,H$1,[2]掉落汇总!$C$2:$C$871,$Q$1)+SUMIFS(OFFSET([2]掉落汇总!$C$2:$C$871,,MATCH($B201,[2]掉落汇总!$D$1:$M$1)),[2]掉落汇总!$A$2:$A$871,H$1,[2]掉落汇总!$C$2:$C$871,$Q$2)/$Q$3)*宝箱投放计算!G201</f>
        <v>0</v>
      </c>
      <c r="I201">
        <f ca="1">(SUMIFS(OFFSET([2]掉落汇总!$C$2:$C$871,,MATCH($B201,[2]掉落汇总!$D$1:$M$1)),[2]掉落汇总!$A$2:$A$871,I$1,[2]掉落汇总!$C$2:$C$871,$Q$1)+SUMIFS(OFFSET([2]掉落汇总!$C$2:$C$871,,MATCH($B201,[2]掉落汇总!$D$1:$M$1)),[2]掉落汇总!$A$2:$A$871,I$1,[2]掉落汇总!$C$2:$C$871,$Q$2)/$Q$3)*宝箱投放计算!H201</f>
        <v>0</v>
      </c>
      <c r="J201">
        <f ca="1">(SUMIFS(OFFSET([2]掉落汇总!$C$2:$C$871,,MATCH($B201,[2]掉落汇总!$D$1:$M$1)),[2]掉落汇总!$A$2:$A$871,J$1,[2]掉落汇总!$C$2:$C$871,$Q$1)+SUMIFS(OFFSET([2]掉落汇总!$C$2:$C$871,,MATCH($B201,[2]掉落汇总!$D$1:$M$1)),[2]掉落汇总!$A$2:$A$871,J$1,[2]掉落汇总!$C$2:$C$871,$Q$2)/$Q$3)*宝箱投放计算!I201</f>
        <v>0</v>
      </c>
      <c r="K201">
        <f ca="1">(SUMIFS(OFFSET([2]掉落汇总!$C$2:$C$871,,MATCH($B201,[2]掉落汇总!$D$1:$M$1)),[2]掉落汇总!$A$2:$A$871,K$1,[2]掉落汇总!$C$2:$C$871,$Q$1)+SUMIFS(OFFSET([2]掉落汇总!$C$2:$C$871,,MATCH($B201,[2]掉落汇总!$D$1:$M$1)),[2]掉落汇总!$A$2:$A$871,K$1,[2]掉落汇总!$C$2:$C$871,$Q$2)/$Q$3)*宝箱投放计算!J201</f>
        <v>0</v>
      </c>
      <c r="L201">
        <f ca="1">(SUMIFS(OFFSET([2]掉落汇总!$C$2:$C$871,,MATCH($B201,[2]掉落汇总!$D$1:$M$1)),[2]掉落汇总!$A$2:$A$871,L$1,[2]掉落汇总!$C$2:$C$871,$Q$1)+SUMIFS(OFFSET([2]掉落汇总!$C$2:$C$871,,MATCH($B201,[2]掉落汇总!$D$1:$M$1)),[2]掉落汇总!$A$2:$A$871,L$1,[2]掉落汇总!$C$2:$C$871,$Q$2)/$Q$3)*宝箱投放计算!K201</f>
        <v>0.18921788368526599</v>
      </c>
      <c r="M201">
        <f ca="1">(SUMIFS(OFFSET([2]掉落汇总!$C$2:$C$871,,MATCH($B201,[2]掉落汇总!$D$1:$M$1)),[2]掉落汇总!$A$2:$A$871,M$1,[2]掉落汇总!$C$2:$C$871,$Q$1)+SUMIFS(OFFSET([2]掉落汇总!$C$2:$C$871,,MATCH($B201,[2]掉落汇总!$D$1:$M$1)),[2]掉落汇总!$A$2:$A$871,M$1,[2]掉落汇总!$C$2:$C$871,$Q$2)/$Q$3)*宝箱投放计算!L201</f>
        <v>0.1952586710265094</v>
      </c>
      <c r="N201">
        <f ca="1">(SUMIFS(OFFSET([2]掉落汇总!$C$2:$C$871,,MATCH($B201,[2]掉落汇总!$D$1:$M$1)),[2]掉落汇总!$A$2:$A$871,N$1,[2]掉落汇总!$C$2:$C$871,$Q$1)+SUMIFS(OFFSET([2]掉落汇总!$C$2:$C$871,,MATCH($B201,[2]掉落汇总!$D$1:$M$1)),[2]掉落汇总!$A$2:$A$871,N$1,[2]掉落汇总!$C$2:$C$871,$Q$2)/$Q$3)*宝箱投放计算!M201</f>
        <v>4.4258667322350648E-2</v>
      </c>
      <c r="O201">
        <f ca="1">(SUMIFS(OFFSET([2]掉落汇总!$C$2:$C$871,,MATCH($B201,[2]掉落汇总!$D$1:$M$1)),[2]掉落汇总!$A$2:$A$871,O$1,[2]掉落汇总!$C$2:$C$871,$Q$1)+SUMIFS(OFFSET([2]掉落汇总!$C$2:$C$871,,MATCH($B201,[2]掉落汇总!$D$1:$M$1)),[2]掉落汇总!$A$2:$A$871,O$1,[2]掉落汇总!$C$2:$C$871,$Q$2)/$Q$3)*宝箱投放计算!N201</f>
        <v>9.1281046504927091E-2</v>
      </c>
    </row>
    <row r="202" spans="1:15" x14ac:dyDescent="0.2">
      <c r="A202">
        <f>玩家成长时间线!A202</f>
        <v>201</v>
      </c>
      <c r="B202">
        <f>玩家成长时间线!B202</f>
        <v>9</v>
      </c>
      <c r="C202">
        <f ca="1">SUM($D$2:D202)</f>
        <v>351.70170205659093</v>
      </c>
      <c r="D202">
        <f t="shared" ca="1" si="3"/>
        <v>1.8120285558562612</v>
      </c>
      <c r="E202">
        <f ca="1">(SUMIFS(OFFSET([2]掉落汇总!$C$2:$C$871,,MATCH($B202,[2]掉落汇总!$D$1:$M$1)),[2]掉落汇总!$A$2:$A$871,E$1,[2]掉落汇总!$C$2:$C$871,$Q$1)+SUMIFS(OFFSET([2]掉落汇总!$C$2:$C$871,,MATCH($B202,[2]掉落汇总!$D$1:$M$1)),[2]掉落汇总!$A$2:$A$871,E$1,[2]掉落汇总!$C$2:$C$871,$Q$2)/$Q$3)*宝箱投放计算!D202</f>
        <v>0.59493827699018509</v>
      </c>
      <c r="F202">
        <f ca="1">(SUMIFS(OFFSET([2]掉落汇总!$C$2:$C$871,,MATCH($B202,[2]掉落汇总!$D$1:$M$1)),[2]掉落汇总!$A$2:$A$871,F$1,[2]掉落汇总!$C$2:$C$871,$Q$1)+SUMIFS(OFFSET([2]掉落汇总!$C$2:$C$871,,MATCH($B202,[2]掉落汇总!$D$1:$M$1)),[2]掉落汇总!$A$2:$A$871,F$1,[2]掉落汇总!$C$2:$C$871,$Q$2)/$Q$3)*宝箱投放计算!E202</f>
        <v>0.69707401032702276</v>
      </c>
      <c r="G202">
        <f ca="1">(SUMIFS(OFFSET([2]掉落汇总!$C$2:$C$871,,MATCH($B202,[2]掉落汇总!$D$1:$M$1)),[2]掉落汇总!$A$2:$A$871,G$1,[2]掉落汇总!$C$2:$C$871,$Q$1)+SUMIFS(OFFSET([2]掉落汇总!$C$2:$C$871,,MATCH($B202,[2]掉落汇总!$D$1:$M$1)),[2]掉落汇总!$A$2:$A$871,G$1,[2]掉落汇总!$C$2:$C$871,$Q$2)/$Q$3)*宝箱投放计算!F202</f>
        <v>0</v>
      </c>
      <c r="H202">
        <f ca="1">(SUMIFS(OFFSET([2]掉落汇总!$C$2:$C$871,,MATCH($B202,[2]掉落汇总!$D$1:$M$1)),[2]掉落汇总!$A$2:$A$871,H$1,[2]掉落汇总!$C$2:$C$871,$Q$1)+SUMIFS(OFFSET([2]掉落汇总!$C$2:$C$871,,MATCH($B202,[2]掉落汇总!$D$1:$M$1)),[2]掉落汇总!$A$2:$A$871,H$1,[2]掉落汇总!$C$2:$C$871,$Q$2)/$Q$3)*宝箱投放计算!G202</f>
        <v>0</v>
      </c>
      <c r="I202">
        <f ca="1">(SUMIFS(OFFSET([2]掉落汇总!$C$2:$C$871,,MATCH($B202,[2]掉落汇总!$D$1:$M$1)),[2]掉落汇总!$A$2:$A$871,I$1,[2]掉落汇总!$C$2:$C$871,$Q$1)+SUMIFS(OFFSET([2]掉落汇总!$C$2:$C$871,,MATCH($B202,[2]掉落汇总!$D$1:$M$1)),[2]掉落汇总!$A$2:$A$871,I$1,[2]掉落汇总!$C$2:$C$871,$Q$2)/$Q$3)*宝箱投放计算!H202</f>
        <v>0</v>
      </c>
      <c r="J202">
        <f ca="1">(SUMIFS(OFFSET([2]掉落汇总!$C$2:$C$871,,MATCH($B202,[2]掉落汇总!$D$1:$M$1)),[2]掉落汇总!$A$2:$A$871,J$1,[2]掉落汇总!$C$2:$C$871,$Q$1)+SUMIFS(OFFSET([2]掉落汇总!$C$2:$C$871,,MATCH($B202,[2]掉落汇总!$D$1:$M$1)),[2]掉落汇总!$A$2:$A$871,J$1,[2]掉落汇总!$C$2:$C$871,$Q$2)/$Q$3)*宝箱投放计算!I202</f>
        <v>0</v>
      </c>
      <c r="K202">
        <f ca="1">(SUMIFS(OFFSET([2]掉落汇总!$C$2:$C$871,,MATCH($B202,[2]掉落汇总!$D$1:$M$1)),[2]掉落汇总!$A$2:$A$871,K$1,[2]掉落汇总!$C$2:$C$871,$Q$1)+SUMIFS(OFFSET([2]掉落汇总!$C$2:$C$871,,MATCH($B202,[2]掉落汇总!$D$1:$M$1)),[2]掉落汇总!$A$2:$A$871,K$1,[2]掉落汇总!$C$2:$C$871,$Q$2)/$Q$3)*宝箱投放计算!J202</f>
        <v>0</v>
      </c>
      <c r="L202">
        <f ca="1">(SUMIFS(OFFSET([2]掉落汇总!$C$2:$C$871,,MATCH($B202,[2]掉落汇总!$D$1:$M$1)),[2]掉落汇总!$A$2:$A$871,L$1,[2]掉落汇总!$C$2:$C$871,$Q$1)+SUMIFS(OFFSET([2]掉落汇总!$C$2:$C$871,,MATCH($B202,[2]掉落汇总!$D$1:$M$1)),[2]掉落汇总!$A$2:$A$871,L$1,[2]掉落汇总!$C$2:$C$871,$Q$2)/$Q$3)*宝箱投放计算!K202</f>
        <v>0.18921788368526599</v>
      </c>
      <c r="M202">
        <f ca="1">(SUMIFS(OFFSET([2]掉落汇总!$C$2:$C$871,,MATCH($B202,[2]掉落汇总!$D$1:$M$1)),[2]掉落汇总!$A$2:$A$871,M$1,[2]掉落汇总!$C$2:$C$871,$Q$1)+SUMIFS(OFFSET([2]掉落汇总!$C$2:$C$871,,MATCH($B202,[2]掉落汇总!$D$1:$M$1)),[2]掉落汇总!$A$2:$A$871,M$1,[2]掉落汇总!$C$2:$C$871,$Q$2)/$Q$3)*宝箱投放计算!L202</f>
        <v>0.1952586710265094</v>
      </c>
      <c r="N202">
        <f ca="1">(SUMIFS(OFFSET([2]掉落汇总!$C$2:$C$871,,MATCH($B202,[2]掉落汇总!$D$1:$M$1)),[2]掉落汇总!$A$2:$A$871,N$1,[2]掉落汇总!$C$2:$C$871,$Q$1)+SUMIFS(OFFSET([2]掉落汇总!$C$2:$C$871,,MATCH($B202,[2]掉落汇总!$D$1:$M$1)),[2]掉落汇总!$A$2:$A$871,N$1,[2]掉落汇总!$C$2:$C$871,$Q$2)/$Q$3)*宝箱投放计算!M202</f>
        <v>4.4258667322350648E-2</v>
      </c>
      <c r="O202">
        <f ca="1">(SUMIFS(OFFSET([2]掉落汇总!$C$2:$C$871,,MATCH($B202,[2]掉落汇总!$D$1:$M$1)),[2]掉落汇总!$A$2:$A$871,O$1,[2]掉落汇总!$C$2:$C$871,$Q$1)+SUMIFS(OFFSET([2]掉落汇总!$C$2:$C$871,,MATCH($B202,[2]掉落汇总!$D$1:$M$1)),[2]掉落汇总!$A$2:$A$871,O$1,[2]掉落汇总!$C$2:$C$871,$Q$2)/$Q$3)*宝箱投放计算!N202</f>
        <v>9.1281046504927091E-2</v>
      </c>
    </row>
    <row r="203" spans="1:15" x14ac:dyDescent="0.2">
      <c r="A203">
        <f>玩家成长时间线!A203</f>
        <v>202</v>
      </c>
      <c r="B203">
        <f>玩家成长时间线!B203</f>
        <v>10</v>
      </c>
      <c r="C203">
        <f ca="1">SUM($D$2:D203)</f>
        <v>354.59372632537884</v>
      </c>
      <c r="D203">
        <f t="shared" ca="1" si="3"/>
        <v>2.892024268787881</v>
      </c>
      <c r="E203">
        <f ca="1">(SUMIFS(OFFSET([2]掉落汇总!$C$2:$C$871,,MATCH($B203,[2]掉落汇总!$D$1:$M$1)),[2]掉落汇总!$A$2:$A$871,E$1,[2]掉落汇总!$C$2:$C$871,$Q$1)+SUMIFS(OFFSET([2]掉落汇总!$C$2:$C$871,,MATCH($B203,[2]掉落汇总!$D$1:$M$1)),[2]掉落汇总!$A$2:$A$871,E$1,[2]掉落汇总!$C$2:$C$871,$Q$2)/$Q$3)*宝箱投放计算!D203</f>
        <v>0.55722672277748564</v>
      </c>
      <c r="F203">
        <f ca="1">(SUMIFS(OFFSET([2]掉落汇总!$C$2:$C$871,,MATCH($B203,[2]掉落汇总!$D$1:$M$1)),[2]掉落汇总!$A$2:$A$871,F$1,[2]掉落汇总!$C$2:$C$871,$Q$1)+SUMIFS(OFFSET([2]掉落汇总!$C$2:$C$871,,MATCH($B203,[2]掉落汇总!$D$1:$M$1)),[2]掉落汇总!$A$2:$A$871,F$1,[2]掉落汇总!$C$2:$C$871,$Q$2)/$Q$3)*宝箱投放计算!E203</f>
        <v>0.69707401032702276</v>
      </c>
      <c r="G203">
        <f ca="1">(SUMIFS(OFFSET([2]掉落汇总!$C$2:$C$871,,MATCH($B203,[2]掉落汇总!$D$1:$M$1)),[2]掉落汇总!$A$2:$A$871,G$1,[2]掉落汇总!$C$2:$C$871,$Q$1)+SUMIFS(OFFSET([2]掉落汇总!$C$2:$C$871,,MATCH($B203,[2]掉落汇总!$D$1:$M$1)),[2]掉落汇总!$A$2:$A$871,G$1,[2]掉落汇总!$C$2:$C$871,$Q$2)/$Q$3)*宝箱投放计算!F203</f>
        <v>0</v>
      </c>
      <c r="H203">
        <f ca="1">(SUMIFS(OFFSET([2]掉落汇总!$C$2:$C$871,,MATCH($B203,[2]掉落汇总!$D$1:$M$1)),[2]掉落汇总!$A$2:$A$871,H$1,[2]掉落汇总!$C$2:$C$871,$Q$1)+SUMIFS(OFFSET([2]掉落汇总!$C$2:$C$871,,MATCH($B203,[2]掉落汇总!$D$1:$M$1)),[2]掉落汇总!$A$2:$A$871,H$1,[2]掉落汇总!$C$2:$C$871,$Q$2)/$Q$3)*宝箱投放计算!G203</f>
        <v>0</v>
      </c>
      <c r="I203">
        <f ca="1">(SUMIFS(OFFSET([2]掉落汇总!$C$2:$C$871,,MATCH($B203,[2]掉落汇总!$D$1:$M$1)),[2]掉落汇总!$A$2:$A$871,I$1,[2]掉落汇总!$C$2:$C$871,$Q$1)+SUMIFS(OFFSET([2]掉落汇总!$C$2:$C$871,,MATCH($B203,[2]掉落汇总!$D$1:$M$1)),[2]掉落汇总!$A$2:$A$871,I$1,[2]掉落汇总!$C$2:$C$871,$Q$2)/$Q$3)*宝箱投放计算!H203</f>
        <v>0</v>
      </c>
      <c r="J203">
        <f ca="1">(SUMIFS(OFFSET([2]掉落汇总!$C$2:$C$871,,MATCH($B203,[2]掉落汇总!$D$1:$M$1)),[2]掉落汇总!$A$2:$A$871,J$1,[2]掉落汇总!$C$2:$C$871,$Q$1)+SUMIFS(OFFSET([2]掉落汇总!$C$2:$C$871,,MATCH($B203,[2]掉落汇总!$D$1:$M$1)),[2]掉落汇总!$A$2:$A$871,J$1,[2]掉落汇总!$C$2:$C$871,$Q$2)/$Q$3)*宝箱投放计算!I203</f>
        <v>1.1177072671443191</v>
      </c>
      <c r="K203">
        <f ca="1">(SUMIFS(OFFSET([2]掉落汇总!$C$2:$C$871,,MATCH($B203,[2]掉落汇总!$D$1:$M$1)),[2]掉落汇总!$A$2:$A$871,K$1,[2]掉落汇总!$C$2:$C$871,$Q$1)+SUMIFS(OFFSET([2]掉落汇总!$C$2:$C$871,,MATCH($B203,[2]掉落汇总!$D$1:$M$1)),[2]掉落汇总!$A$2:$A$871,K$1,[2]掉落汇总!$C$2:$C$871,$Q$2)/$Q$3)*宝箱投放计算!J203</f>
        <v>0</v>
      </c>
      <c r="L203">
        <f ca="1">(SUMIFS(OFFSET([2]掉落汇总!$C$2:$C$871,,MATCH($B203,[2]掉落汇总!$D$1:$M$1)),[2]掉落汇总!$A$2:$A$871,L$1,[2]掉落汇总!$C$2:$C$871,$Q$1)+SUMIFS(OFFSET([2]掉落汇总!$C$2:$C$871,,MATCH($B203,[2]掉落汇总!$D$1:$M$1)),[2]掉落汇总!$A$2:$A$871,L$1,[2]掉落汇总!$C$2:$C$871,$Q$2)/$Q$3)*宝箱投放计算!K203</f>
        <v>0.18921788368526599</v>
      </c>
      <c r="M203">
        <f ca="1">(SUMIFS(OFFSET([2]掉落汇总!$C$2:$C$871,,MATCH($B203,[2]掉落汇总!$D$1:$M$1)),[2]掉落汇总!$A$2:$A$871,M$1,[2]掉落汇总!$C$2:$C$871,$Q$1)+SUMIFS(OFFSET([2]掉落汇总!$C$2:$C$871,,MATCH($B203,[2]掉落汇总!$D$1:$M$1)),[2]掉落汇总!$A$2:$A$871,M$1,[2]掉落汇总!$C$2:$C$871,$Q$2)/$Q$3)*宝箱投放计算!L203</f>
        <v>0.1952586710265094</v>
      </c>
      <c r="N203">
        <f ca="1">(SUMIFS(OFFSET([2]掉落汇总!$C$2:$C$871,,MATCH($B203,[2]掉落汇总!$D$1:$M$1)),[2]掉落汇总!$A$2:$A$871,N$1,[2]掉落汇总!$C$2:$C$871,$Q$1)+SUMIFS(OFFSET([2]掉落汇总!$C$2:$C$871,,MATCH($B203,[2]掉落汇总!$D$1:$M$1)),[2]掉落汇总!$A$2:$A$871,N$1,[2]掉落汇总!$C$2:$C$871,$Q$2)/$Q$3)*宝箱投放计算!M203</f>
        <v>4.4258667322350648E-2</v>
      </c>
      <c r="O203">
        <f ca="1">(SUMIFS(OFFSET([2]掉落汇总!$C$2:$C$871,,MATCH($B203,[2]掉落汇总!$D$1:$M$1)),[2]掉落汇总!$A$2:$A$871,O$1,[2]掉落汇总!$C$2:$C$871,$Q$1)+SUMIFS(OFFSET([2]掉落汇总!$C$2:$C$871,,MATCH($B203,[2]掉落汇总!$D$1:$M$1)),[2]掉落汇总!$A$2:$A$871,O$1,[2]掉落汇总!$C$2:$C$871,$Q$2)/$Q$3)*宝箱投放计算!N203</f>
        <v>9.1281046504927091E-2</v>
      </c>
    </row>
    <row r="204" spans="1:15" x14ac:dyDescent="0.2">
      <c r="A204">
        <f>玩家成长时间线!A204</f>
        <v>203</v>
      </c>
      <c r="B204">
        <f>玩家成长时间线!B204</f>
        <v>10</v>
      </c>
      <c r="C204">
        <f ca="1">SUM($D$2:D204)</f>
        <v>356.37046310608605</v>
      </c>
      <c r="D204">
        <f t="shared" ca="1" si="3"/>
        <v>1.7767367807072123</v>
      </c>
      <c r="E204">
        <f ca="1">(SUMIFS(OFFSET([2]掉落汇总!$C$2:$C$871,,MATCH($B204,[2]掉落汇总!$D$1:$M$1)),[2]掉落汇总!$A$2:$A$871,E$1,[2]掉落汇总!$C$2:$C$871,$Q$1)+SUMIFS(OFFSET([2]掉落汇总!$C$2:$C$871,,MATCH($B204,[2]掉落汇总!$D$1:$M$1)),[2]掉落汇总!$A$2:$A$871,E$1,[2]掉落汇总!$C$2:$C$871,$Q$2)/$Q$3)*宝箱投放计算!D204</f>
        <v>0.5596465018411364</v>
      </c>
      <c r="F204">
        <f ca="1">(SUMIFS(OFFSET([2]掉落汇总!$C$2:$C$871,,MATCH($B204,[2]掉落汇总!$D$1:$M$1)),[2]掉落汇总!$A$2:$A$871,F$1,[2]掉落汇总!$C$2:$C$871,$Q$1)+SUMIFS(OFFSET([2]掉落汇总!$C$2:$C$871,,MATCH($B204,[2]掉落汇总!$D$1:$M$1)),[2]掉落汇总!$A$2:$A$871,F$1,[2]掉落汇总!$C$2:$C$871,$Q$2)/$Q$3)*宝箱投放计算!E204</f>
        <v>0.69707401032702276</v>
      </c>
      <c r="G204">
        <f ca="1">(SUMIFS(OFFSET([2]掉落汇总!$C$2:$C$871,,MATCH($B204,[2]掉落汇总!$D$1:$M$1)),[2]掉落汇总!$A$2:$A$871,G$1,[2]掉落汇总!$C$2:$C$871,$Q$1)+SUMIFS(OFFSET([2]掉落汇总!$C$2:$C$871,,MATCH($B204,[2]掉落汇总!$D$1:$M$1)),[2]掉落汇总!$A$2:$A$871,G$1,[2]掉落汇总!$C$2:$C$871,$Q$2)/$Q$3)*宝箱投放计算!F204</f>
        <v>0</v>
      </c>
      <c r="H204">
        <f ca="1">(SUMIFS(OFFSET([2]掉落汇总!$C$2:$C$871,,MATCH($B204,[2]掉落汇总!$D$1:$M$1)),[2]掉落汇总!$A$2:$A$871,H$1,[2]掉落汇总!$C$2:$C$871,$Q$1)+SUMIFS(OFFSET([2]掉落汇总!$C$2:$C$871,,MATCH($B204,[2]掉落汇总!$D$1:$M$1)),[2]掉落汇总!$A$2:$A$871,H$1,[2]掉落汇总!$C$2:$C$871,$Q$2)/$Q$3)*宝箱投放计算!G204</f>
        <v>0</v>
      </c>
      <c r="I204">
        <f ca="1">(SUMIFS(OFFSET([2]掉落汇总!$C$2:$C$871,,MATCH($B204,[2]掉落汇总!$D$1:$M$1)),[2]掉落汇总!$A$2:$A$871,I$1,[2]掉落汇总!$C$2:$C$871,$Q$1)+SUMIFS(OFFSET([2]掉落汇总!$C$2:$C$871,,MATCH($B204,[2]掉落汇总!$D$1:$M$1)),[2]掉落汇总!$A$2:$A$871,I$1,[2]掉落汇总!$C$2:$C$871,$Q$2)/$Q$3)*宝箱投放计算!H204</f>
        <v>0</v>
      </c>
      <c r="J204">
        <f ca="1">(SUMIFS(OFFSET([2]掉落汇总!$C$2:$C$871,,MATCH($B204,[2]掉落汇总!$D$1:$M$1)),[2]掉落汇总!$A$2:$A$871,J$1,[2]掉落汇总!$C$2:$C$871,$Q$1)+SUMIFS(OFFSET([2]掉落汇总!$C$2:$C$871,,MATCH($B204,[2]掉落汇总!$D$1:$M$1)),[2]掉落汇总!$A$2:$A$871,J$1,[2]掉落汇总!$C$2:$C$871,$Q$2)/$Q$3)*宝箱投放计算!I204</f>
        <v>0</v>
      </c>
      <c r="K204">
        <f ca="1">(SUMIFS(OFFSET([2]掉落汇总!$C$2:$C$871,,MATCH($B204,[2]掉落汇总!$D$1:$M$1)),[2]掉落汇总!$A$2:$A$871,K$1,[2]掉落汇总!$C$2:$C$871,$Q$1)+SUMIFS(OFFSET([2]掉落汇总!$C$2:$C$871,,MATCH($B204,[2]掉落汇总!$D$1:$M$1)),[2]掉落汇总!$A$2:$A$871,K$1,[2]掉落汇总!$C$2:$C$871,$Q$2)/$Q$3)*宝箱投放计算!J204</f>
        <v>0</v>
      </c>
      <c r="L204">
        <f ca="1">(SUMIFS(OFFSET([2]掉落汇总!$C$2:$C$871,,MATCH($B204,[2]掉落汇总!$D$1:$M$1)),[2]掉落汇总!$A$2:$A$871,L$1,[2]掉落汇总!$C$2:$C$871,$Q$1)+SUMIFS(OFFSET([2]掉落汇总!$C$2:$C$871,,MATCH($B204,[2]掉落汇总!$D$1:$M$1)),[2]掉落汇总!$A$2:$A$871,L$1,[2]掉落汇总!$C$2:$C$871,$Q$2)/$Q$3)*宝箱投放计算!K204</f>
        <v>0.18921788368526599</v>
      </c>
      <c r="M204">
        <f ca="1">(SUMIFS(OFFSET([2]掉落汇总!$C$2:$C$871,,MATCH($B204,[2]掉落汇总!$D$1:$M$1)),[2]掉落汇总!$A$2:$A$871,M$1,[2]掉落汇总!$C$2:$C$871,$Q$1)+SUMIFS(OFFSET([2]掉落汇总!$C$2:$C$871,,MATCH($B204,[2]掉落汇总!$D$1:$M$1)),[2]掉落汇总!$A$2:$A$871,M$1,[2]掉落汇总!$C$2:$C$871,$Q$2)/$Q$3)*宝箱投放计算!L204</f>
        <v>0.1952586710265094</v>
      </c>
      <c r="N204">
        <f ca="1">(SUMIFS(OFFSET([2]掉落汇总!$C$2:$C$871,,MATCH($B204,[2]掉落汇总!$D$1:$M$1)),[2]掉落汇总!$A$2:$A$871,N$1,[2]掉落汇总!$C$2:$C$871,$Q$1)+SUMIFS(OFFSET([2]掉落汇总!$C$2:$C$871,,MATCH($B204,[2]掉落汇总!$D$1:$M$1)),[2]掉落汇总!$A$2:$A$871,N$1,[2]掉落汇总!$C$2:$C$871,$Q$2)/$Q$3)*宝箱投放计算!M204</f>
        <v>4.4258667322350648E-2</v>
      </c>
      <c r="O204">
        <f ca="1">(SUMIFS(OFFSET([2]掉落汇总!$C$2:$C$871,,MATCH($B204,[2]掉落汇总!$D$1:$M$1)),[2]掉落汇总!$A$2:$A$871,O$1,[2]掉落汇总!$C$2:$C$871,$Q$1)+SUMIFS(OFFSET([2]掉落汇总!$C$2:$C$871,,MATCH($B204,[2]掉落汇总!$D$1:$M$1)),[2]掉落汇总!$A$2:$A$871,O$1,[2]掉落汇总!$C$2:$C$871,$Q$2)/$Q$3)*宝箱投放计算!N204</f>
        <v>9.1281046504927091E-2</v>
      </c>
    </row>
    <row r="205" spans="1:15" x14ac:dyDescent="0.2">
      <c r="A205">
        <f>玩家成长时间线!A205</f>
        <v>204</v>
      </c>
      <c r="B205">
        <f>玩家成长时间线!B205</f>
        <v>10</v>
      </c>
      <c r="C205">
        <f ca="1">SUM($D$2:D205)</f>
        <v>358.1496196658569</v>
      </c>
      <c r="D205">
        <f t="shared" ca="1" si="3"/>
        <v>1.779156559770863</v>
      </c>
      <c r="E205">
        <f ca="1">(SUMIFS(OFFSET([2]掉落汇总!$C$2:$C$871,,MATCH($B205,[2]掉落汇总!$D$1:$M$1)),[2]掉落汇总!$A$2:$A$871,E$1,[2]掉落汇总!$C$2:$C$871,$Q$1)+SUMIFS(OFFSET([2]掉落汇总!$C$2:$C$871,,MATCH($B205,[2]掉落汇总!$D$1:$M$1)),[2]掉落汇总!$A$2:$A$871,E$1,[2]掉落汇总!$C$2:$C$871,$Q$2)/$Q$3)*宝箱投放计算!D205</f>
        <v>0.56206628090478705</v>
      </c>
      <c r="F205">
        <f ca="1">(SUMIFS(OFFSET([2]掉落汇总!$C$2:$C$871,,MATCH($B205,[2]掉落汇总!$D$1:$M$1)),[2]掉落汇总!$A$2:$A$871,F$1,[2]掉落汇总!$C$2:$C$871,$Q$1)+SUMIFS(OFFSET([2]掉落汇总!$C$2:$C$871,,MATCH($B205,[2]掉落汇总!$D$1:$M$1)),[2]掉落汇总!$A$2:$A$871,F$1,[2]掉落汇总!$C$2:$C$871,$Q$2)/$Q$3)*宝箱投放计算!E205</f>
        <v>0.69707401032702276</v>
      </c>
      <c r="G205">
        <f ca="1">(SUMIFS(OFFSET([2]掉落汇总!$C$2:$C$871,,MATCH($B205,[2]掉落汇总!$D$1:$M$1)),[2]掉落汇总!$A$2:$A$871,G$1,[2]掉落汇总!$C$2:$C$871,$Q$1)+SUMIFS(OFFSET([2]掉落汇总!$C$2:$C$871,,MATCH($B205,[2]掉落汇总!$D$1:$M$1)),[2]掉落汇总!$A$2:$A$871,G$1,[2]掉落汇总!$C$2:$C$871,$Q$2)/$Q$3)*宝箱投放计算!F205</f>
        <v>0</v>
      </c>
      <c r="H205">
        <f ca="1">(SUMIFS(OFFSET([2]掉落汇总!$C$2:$C$871,,MATCH($B205,[2]掉落汇总!$D$1:$M$1)),[2]掉落汇总!$A$2:$A$871,H$1,[2]掉落汇总!$C$2:$C$871,$Q$1)+SUMIFS(OFFSET([2]掉落汇总!$C$2:$C$871,,MATCH($B205,[2]掉落汇总!$D$1:$M$1)),[2]掉落汇总!$A$2:$A$871,H$1,[2]掉落汇总!$C$2:$C$871,$Q$2)/$Q$3)*宝箱投放计算!G205</f>
        <v>0</v>
      </c>
      <c r="I205">
        <f ca="1">(SUMIFS(OFFSET([2]掉落汇总!$C$2:$C$871,,MATCH($B205,[2]掉落汇总!$D$1:$M$1)),[2]掉落汇总!$A$2:$A$871,I$1,[2]掉落汇总!$C$2:$C$871,$Q$1)+SUMIFS(OFFSET([2]掉落汇总!$C$2:$C$871,,MATCH($B205,[2]掉落汇总!$D$1:$M$1)),[2]掉落汇总!$A$2:$A$871,I$1,[2]掉落汇总!$C$2:$C$871,$Q$2)/$Q$3)*宝箱投放计算!H205</f>
        <v>0</v>
      </c>
      <c r="J205">
        <f ca="1">(SUMIFS(OFFSET([2]掉落汇总!$C$2:$C$871,,MATCH($B205,[2]掉落汇总!$D$1:$M$1)),[2]掉落汇总!$A$2:$A$871,J$1,[2]掉落汇总!$C$2:$C$871,$Q$1)+SUMIFS(OFFSET([2]掉落汇总!$C$2:$C$871,,MATCH($B205,[2]掉落汇总!$D$1:$M$1)),[2]掉落汇总!$A$2:$A$871,J$1,[2]掉落汇总!$C$2:$C$871,$Q$2)/$Q$3)*宝箱投放计算!I205</f>
        <v>0</v>
      </c>
      <c r="K205">
        <f ca="1">(SUMIFS(OFFSET([2]掉落汇总!$C$2:$C$871,,MATCH($B205,[2]掉落汇总!$D$1:$M$1)),[2]掉落汇总!$A$2:$A$871,K$1,[2]掉落汇总!$C$2:$C$871,$Q$1)+SUMIFS(OFFSET([2]掉落汇总!$C$2:$C$871,,MATCH($B205,[2]掉落汇总!$D$1:$M$1)),[2]掉落汇总!$A$2:$A$871,K$1,[2]掉落汇总!$C$2:$C$871,$Q$2)/$Q$3)*宝箱投放计算!J205</f>
        <v>0</v>
      </c>
      <c r="L205">
        <f ca="1">(SUMIFS(OFFSET([2]掉落汇总!$C$2:$C$871,,MATCH($B205,[2]掉落汇总!$D$1:$M$1)),[2]掉落汇总!$A$2:$A$871,L$1,[2]掉落汇总!$C$2:$C$871,$Q$1)+SUMIFS(OFFSET([2]掉落汇总!$C$2:$C$871,,MATCH($B205,[2]掉落汇总!$D$1:$M$1)),[2]掉落汇总!$A$2:$A$871,L$1,[2]掉落汇总!$C$2:$C$871,$Q$2)/$Q$3)*宝箱投放计算!K205</f>
        <v>0.18921788368526599</v>
      </c>
      <c r="M205">
        <f ca="1">(SUMIFS(OFFSET([2]掉落汇总!$C$2:$C$871,,MATCH($B205,[2]掉落汇总!$D$1:$M$1)),[2]掉落汇总!$A$2:$A$871,M$1,[2]掉落汇总!$C$2:$C$871,$Q$1)+SUMIFS(OFFSET([2]掉落汇总!$C$2:$C$871,,MATCH($B205,[2]掉落汇总!$D$1:$M$1)),[2]掉落汇总!$A$2:$A$871,M$1,[2]掉落汇总!$C$2:$C$871,$Q$2)/$Q$3)*宝箱投放计算!L205</f>
        <v>0.1952586710265094</v>
      </c>
      <c r="N205">
        <f ca="1">(SUMIFS(OFFSET([2]掉落汇总!$C$2:$C$871,,MATCH($B205,[2]掉落汇总!$D$1:$M$1)),[2]掉落汇总!$A$2:$A$871,N$1,[2]掉落汇总!$C$2:$C$871,$Q$1)+SUMIFS(OFFSET([2]掉落汇总!$C$2:$C$871,,MATCH($B205,[2]掉落汇总!$D$1:$M$1)),[2]掉落汇总!$A$2:$A$871,N$1,[2]掉落汇总!$C$2:$C$871,$Q$2)/$Q$3)*宝箱投放计算!M205</f>
        <v>4.4258667322350648E-2</v>
      </c>
      <c r="O205">
        <f ca="1">(SUMIFS(OFFSET([2]掉落汇总!$C$2:$C$871,,MATCH($B205,[2]掉落汇总!$D$1:$M$1)),[2]掉落汇总!$A$2:$A$871,O$1,[2]掉落汇总!$C$2:$C$871,$Q$1)+SUMIFS(OFFSET([2]掉落汇总!$C$2:$C$871,,MATCH($B205,[2]掉落汇总!$D$1:$M$1)),[2]掉落汇总!$A$2:$A$871,O$1,[2]掉落汇总!$C$2:$C$871,$Q$2)/$Q$3)*宝箱投放计算!N205</f>
        <v>9.1281046504927091E-2</v>
      </c>
    </row>
    <row r="206" spans="1:15" x14ac:dyDescent="0.2">
      <c r="A206">
        <f>玩家成长时间线!A206</f>
        <v>205</v>
      </c>
      <c r="B206">
        <f>玩家成长时间线!B206</f>
        <v>10</v>
      </c>
      <c r="C206">
        <f ca="1">SUM($D$2:D206)</f>
        <v>359.97959158596444</v>
      </c>
      <c r="D206">
        <f t="shared" ca="1" si="3"/>
        <v>1.829971920107528</v>
      </c>
      <c r="E206">
        <f ca="1">(SUMIFS(OFFSET([2]掉落汇总!$C$2:$C$871,,MATCH($B206,[2]掉落汇总!$D$1:$M$1)),[2]掉落汇总!$A$2:$A$871,E$1,[2]掉落汇总!$C$2:$C$871,$Q$1)+SUMIFS(OFFSET([2]掉落汇总!$C$2:$C$871,,MATCH($B206,[2]掉落汇总!$D$1:$M$1)),[2]掉落汇总!$A$2:$A$871,E$1,[2]掉落汇总!$C$2:$C$871,$Q$2)/$Q$3)*宝箱投放计算!D206</f>
        <v>0.61288164124145195</v>
      </c>
      <c r="F206">
        <f ca="1">(SUMIFS(OFFSET([2]掉落汇总!$C$2:$C$871,,MATCH($B206,[2]掉落汇总!$D$1:$M$1)),[2]掉落汇总!$A$2:$A$871,F$1,[2]掉落汇总!$C$2:$C$871,$Q$1)+SUMIFS(OFFSET([2]掉落汇总!$C$2:$C$871,,MATCH($B206,[2]掉落汇总!$D$1:$M$1)),[2]掉落汇总!$A$2:$A$871,F$1,[2]掉落汇总!$C$2:$C$871,$Q$2)/$Q$3)*宝箱投放计算!E206</f>
        <v>0.69707401032702276</v>
      </c>
      <c r="G206">
        <f ca="1">(SUMIFS(OFFSET([2]掉落汇总!$C$2:$C$871,,MATCH($B206,[2]掉落汇总!$D$1:$M$1)),[2]掉落汇总!$A$2:$A$871,G$1,[2]掉落汇总!$C$2:$C$871,$Q$1)+SUMIFS(OFFSET([2]掉落汇总!$C$2:$C$871,,MATCH($B206,[2]掉落汇总!$D$1:$M$1)),[2]掉落汇总!$A$2:$A$871,G$1,[2]掉落汇总!$C$2:$C$871,$Q$2)/$Q$3)*宝箱投放计算!F206</f>
        <v>0</v>
      </c>
      <c r="H206">
        <f ca="1">(SUMIFS(OFFSET([2]掉落汇总!$C$2:$C$871,,MATCH($B206,[2]掉落汇总!$D$1:$M$1)),[2]掉落汇总!$A$2:$A$871,H$1,[2]掉落汇总!$C$2:$C$871,$Q$1)+SUMIFS(OFFSET([2]掉落汇总!$C$2:$C$871,,MATCH($B206,[2]掉落汇总!$D$1:$M$1)),[2]掉落汇总!$A$2:$A$871,H$1,[2]掉落汇总!$C$2:$C$871,$Q$2)/$Q$3)*宝箱投放计算!G206</f>
        <v>0</v>
      </c>
      <c r="I206">
        <f ca="1">(SUMIFS(OFFSET([2]掉落汇总!$C$2:$C$871,,MATCH($B206,[2]掉落汇总!$D$1:$M$1)),[2]掉落汇总!$A$2:$A$871,I$1,[2]掉落汇总!$C$2:$C$871,$Q$1)+SUMIFS(OFFSET([2]掉落汇总!$C$2:$C$871,,MATCH($B206,[2]掉落汇总!$D$1:$M$1)),[2]掉落汇总!$A$2:$A$871,I$1,[2]掉落汇总!$C$2:$C$871,$Q$2)/$Q$3)*宝箱投放计算!H206</f>
        <v>0</v>
      </c>
      <c r="J206">
        <f ca="1">(SUMIFS(OFFSET([2]掉落汇总!$C$2:$C$871,,MATCH($B206,[2]掉落汇总!$D$1:$M$1)),[2]掉落汇总!$A$2:$A$871,J$1,[2]掉落汇总!$C$2:$C$871,$Q$1)+SUMIFS(OFFSET([2]掉落汇总!$C$2:$C$871,,MATCH($B206,[2]掉落汇总!$D$1:$M$1)),[2]掉落汇总!$A$2:$A$871,J$1,[2]掉落汇总!$C$2:$C$871,$Q$2)/$Q$3)*宝箱投放计算!I206</f>
        <v>0</v>
      </c>
      <c r="K206">
        <f ca="1">(SUMIFS(OFFSET([2]掉落汇总!$C$2:$C$871,,MATCH($B206,[2]掉落汇总!$D$1:$M$1)),[2]掉落汇总!$A$2:$A$871,K$1,[2]掉落汇总!$C$2:$C$871,$Q$1)+SUMIFS(OFFSET([2]掉落汇总!$C$2:$C$871,,MATCH($B206,[2]掉落汇总!$D$1:$M$1)),[2]掉落汇总!$A$2:$A$871,K$1,[2]掉落汇总!$C$2:$C$871,$Q$2)/$Q$3)*宝箱投放计算!J206</f>
        <v>0</v>
      </c>
      <c r="L206">
        <f ca="1">(SUMIFS(OFFSET([2]掉落汇总!$C$2:$C$871,,MATCH($B206,[2]掉落汇总!$D$1:$M$1)),[2]掉落汇总!$A$2:$A$871,L$1,[2]掉落汇总!$C$2:$C$871,$Q$1)+SUMIFS(OFFSET([2]掉落汇总!$C$2:$C$871,,MATCH($B206,[2]掉落汇总!$D$1:$M$1)),[2]掉落汇总!$A$2:$A$871,L$1,[2]掉落汇总!$C$2:$C$871,$Q$2)/$Q$3)*宝箱投放计算!K206</f>
        <v>0.18921788368526599</v>
      </c>
      <c r="M206">
        <f ca="1">(SUMIFS(OFFSET([2]掉落汇总!$C$2:$C$871,,MATCH($B206,[2]掉落汇总!$D$1:$M$1)),[2]掉落汇总!$A$2:$A$871,M$1,[2]掉落汇总!$C$2:$C$871,$Q$1)+SUMIFS(OFFSET([2]掉落汇总!$C$2:$C$871,,MATCH($B206,[2]掉落汇总!$D$1:$M$1)),[2]掉落汇总!$A$2:$A$871,M$1,[2]掉落汇总!$C$2:$C$871,$Q$2)/$Q$3)*宝箱投放计算!L206</f>
        <v>0.1952586710265094</v>
      </c>
      <c r="N206">
        <f ca="1">(SUMIFS(OFFSET([2]掉落汇总!$C$2:$C$871,,MATCH($B206,[2]掉落汇总!$D$1:$M$1)),[2]掉落汇总!$A$2:$A$871,N$1,[2]掉落汇总!$C$2:$C$871,$Q$1)+SUMIFS(OFFSET([2]掉落汇总!$C$2:$C$871,,MATCH($B206,[2]掉落汇总!$D$1:$M$1)),[2]掉落汇总!$A$2:$A$871,N$1,[2]掉落汇总!$C$2:$C$871,$Q$2)/$Q$3)*宝箱投放计算!M206</f>
        <v>4.4258667322350648E-2</v>
      </c>
      <c r="O206">
        <f ca="1">(SUMIFS(OFFSET([2]掉落汇总!$C$2:$C$871,,MATCH($B206,[2]掉落汇总!$D$1:$M$1)),[2]掉落汇总!$A$2:$A$871,O$1,[2]掉落汇总!$C$2:$C$871,$Q$1)+SUMIFS(OFFSET([2]掉落汇总!$C$2:$C$871,,MATCH($B206,[2]掉落汇总!$D$1:$M$1)),[2]掉落汇总!$A$2:$A$871,O$1,[2]掉落汇总!$C$2:$C$871,$Q$2)/$Q$3)*宝箱投放计算!N206</f>
        <v>9.1281046504927091E-2</v>
      </c>
    </row>
    <row r="207" spans="1:15" x14ac:dyDescent="0.2">
      <c r="A207">
        <f>玩家成长时间线!A207</f>
        <v>206</v>
      </c>
      <c r="B207">
        <f>玩家成长时间线!B207</f>
        <v>10</v>
      </c>
      <c r="C207">
        <f ca="1">SUM($D$2:D207)</f>
        <v>361.76358770386258</v>
      </c>
      <c r="D207">
        <f t="shared" ca="1" si="3"/>
        <v>1.7839961178981645</v>
      </c>
      <c r="E207">
        <f ca="1">(SUMIFS(OFFSET([2]掉落汇总!$C$2:$C$871,,MATCH($B207,[2]掉落汇总!$D$1:$M$1)),[2]掉落汇总!$A$2:$A$871,E$1,[2]掉落汇总!$C$2:$C$871,$Q$1)+SUMIFS(OFFSET([2]掉落汇总!$C$2:$C$871,,MATCH($B207,[2]掉落汇总!$D$1:$M$1)),[2]掉落汇总!$A$2:$A$871,E$1,[2]掉落汇总!$C$2:$C$871,$Q$2)/$Q$3)*宝箱投放计算!D207</f>
        <v>0.56690583903208847</v>
      </c>
      <c r="F207">
        <f ca="1">(SUMIFS(OFFSET([2]掉落汇总!$C$2:$C$871,,MATCH($B207,[2]掉落汇总!$D$1:$M$1)),[2]掉落汇总!$A$2:$A$871,F$1,[2]掉落汇总!$C$2:$C$871,$Q$1)+SUMIFS(OFFSET([2]掉落汇总!$C$2:$C$871,,MATCH($B207,[2]掉落汇总!$D$1:$M$1)),[2]掉落汇总!$A$2:$A$871,F$1,[2]掉落汇总!$C$2:$C$871,$Q$2)/$Q$3)*宝箱投放计算!E207</f>
        <v>0.69707401032702276</v>
      </c>
      <c r="G207">
        <f ca="1">(SUMIFS(OFFSET([2]掉落汇总!$C$2:$C$871,,MATCH($B207,[2]掉落汇总!$D$1:$M$1)),[2]掉落汇总!$A$2:$A$871,G$1,[2]掉落汇总!$C$2:$C$871,$Q$1)+SUMIFS(OFFSET([2]掉落汇总!$C$2:$C$871,,MATCH($B207,[2]掉落汇总!$D$1:$M$1)),[2]掉落汇总!$A$2:$A$871,G$1,[2]掉落汇总!$C$2:$C$871,$Q$2)/$Q$3)*宝箱投放计算!F207</f>
        <v>0</v>
      </c>
      <c r="H207">
        <f ca="1">(SUMIFS(OFFSET([2]掉落汇总!$C$2:$C$871,,MATCH($B207,[2]掉落汇总!$D$1:$M$1)),[2]掉落汇总!$A$2:$A$871,H$1,[2]掉落汇总!$C$2:$C$871,$Q$1)+SUMIFS(OFFSET([2]掉落汇总!$C$2:$C$871,,MATCH($B207,[2]掉落汇总!$D$1:$M$1)),[2]掉落汇总!$A$2:$A$871,H$1,[2]掉落汇总!$C$2:$C$871,$Q$2)/$Q$3)*宝箱投放计算!G207</f>
        <v>0</v>
      </c>
      <c r="I207">
        <f ca="1">(SUMIFS(OFFSET([2]掉落汇总!$C$2:$C$871,,MATCH($B207,[2]掉落汇总!$D$1:$M$1)),[2]掉落汇总!$A$2:$A$871,I$1,[2]掉落汇总!$C$2:$C$871,$Q$1)+SUMIFS(OFFSET([2]掉落汇总!$C$2:$C$871,,MATCH($B207,[2]掉落汇总!$D$1:$M$1)),[2]掉落汇总!$A$2:$A$871,I$1,[2]掉落汇总!$C$2:$C$871,$Q$2)/$Q$3)*宝箱投放计算!H207</f>
        <v>0</v>
      </c>
      <c r="J207">
        <f ca="1">(SUMIFS(OFFSET([2]掉落汇总!$C$2:$C$871,,MATCH($B207,[2]掉落汇总!$D$1:$M$1)),[2]掉落汇总!$A$2:$A$871,J$1,[2]掉落汇总!$C$2:$C$871,$Q$1)+SUMIFS(OFFSET([2]掉落汇总!$C$2:$C$871,,MATCH($B207,[2]掉落汇总!$D$1:$M$1)),[2]掉落汇总!$A$2:$A$871,J$1,[2]掉落汇总!$C$2:$C$871,$Q$2)/$Q$3)*宝箱投放计算!I207</f>
        <v>0</v>
      </c>
      <c r="K207">
        <f ca="1">(SUMIFS(OFFSET([2]掉落汇总!$C$2:$C$871,,MATCH($B207,[2]掉落汇总!$D$1:$M$1)),[2]掉落汇总!$A$2:$A$871,K$1,[2]掉落汇总!$C$2:$C$871,$Q$1)+SUMIFS(OFFSET([2]掉落汇总!$C$2:$C$871,,MATCH($B207,[2]掉落汇总!$D$1:$M$1)),[2]掉落汇总!$A$2:$A$871,K$1,[2]掉落汇总!$C$2:$C$871,$Q$2)/$Q$3)*宝箱投放计算!J207</f>
        <v>0</v>
      </c>
      <c r="L207">
        <f ca="1">(SUMIFS(OFFSET([2]掉落汇总!$C$2:$C$871,,MATCH($B207,[2]掉落汇总!$D$1:$M$1)),[2]掉落汇总!$A$2:$A$871,L$1,[2]掉落汇总!$C$2:$C$871,$Q$1)+SUMIFS(OFFSET([2]掉落汇总!$C$2:$C$871,,MATCH($B207,[2]掉落汇总!$D$1:$M$1)),[2]掉落汇总!$A$2:$A$871,L$1,[2]掉落汇总!$C$2:$C$871,$Q$2)/$Q$3)*宝箱投放计算!K207</f>
        <v>0.18921788368526599</v>
      </c>
      <c r="M207">
        <f ca="1">(SUMIFS(OFFSET([2]掉落汇总!$C$2:$C$871,,MATCH($B207,[2]掉落汇总!$D$1:$M$1)),[2]掉落汇总!$A$2:$A$871,M$1,[2]掉落汇总!$C$2:$C$871,$Q$1)+SUMIFS(OFFSET([2]掉落汇总!$C$2:$C$871,,MATCH($B207,[2]掉落汇总!$D$1:$M$1)),[2]掉落汇总!$A$2:$A$871,M$1,[2]掉落汇总!$C$2:$C$871,$Q$2)/$Q$3)*宝箱投放计算!L207</f>
        <v>0.1952586710265094</v>
      </c>
      <c r="N207">
        <f ca="1">(SUMIFS(OFFSET([2]掉落汇总!$C$2:$C$871,,MATCH($B207,[2]掉落汇总!$D$1:$M$1)),[2]掉落汇总!$A$2:$A$871,N$1,[2]掉落汇总!$C$2:$C$871,$Q$1)+SUMIFS(OFFSET([2]掉落汇总!$C$2:$C$871,,MATCH($B207,[2]掉落汇总!$D$1:$M$1)),[2]掉落汇总!$A$2:$A$871,N$1,[2]掉落汇总!$C$2:$C$871,$Q$2)/$Q$3)*宝箱投放计算!M207</f>
        <v>4.4258667322350648E-2</v>
      </c>
      <c r="O207">
        <f ca="1">(SUMIFS(OFFSET([2]掉落汇总!$C$2:$C$871,,MATCH($B207,[2]掉落汇总!$D$1:$M$1)),[2]掉落汇总!$A$2:$A$871,O$1,[2]掉落汇总!$C$2:$C$871,$Q$1)+SUMIFS(OFFSET([2]掉落汇总!$C$2:$C$871,,MATCH($B207,[2]掉落汇总!$D$1:$M$1)),[2]掉落汇总!$A$2:$A$871,O$1,[2]掉落汇总!$C$2:$C$871,$Q$2)/$Q$3)*宝箱投放计算!N207</f>
        <v>9.1281046504927091E-2</v>
      </c>
    </row>
    <row r="208" spans="1:15" x14ac:dyDescent="0.2">
      <c r="A208">
        <f>玩家成长时间线!A208</f>
        <v>207</v>
      </c>
      <c r="B208">
        <f>玩家成长时间线!B208</f>
        <v>10</v>
      </c>
      <c r="C208">
        <f ca="1">SUM($D$2:D208)</f>
        <v>363.55000360082443</v>
      </c>
      <c r="D208">
        <f t="shared" ca="1" si="3"/>
        <v>1.7864158969618154</v>
      </c>
      <c r="E208">
        <f ca="1">(SUMIFS(OFFSET([2]掉落汇总!$C$2:$C$871,,MATCH($B208,[2]掉落汇总!$D$1:$M$1)),[2]掉落汇总!$A$2:$A$871,E$1,[2]掉落汇总!$C$2:$C$871,$Q$1)+SUMIFS(OFFSET([2]掉落汇总!$C$2:$C$871,,MATCH($B208,[2]掉落汇总!$D$1:$M$1)),[2]掉落汇总!$A$2:$A$871,E$1,[2]掉落汇总!$C$2:$C$871,$Q$2)/$Q$3)*宝箱投放计算!D208</f>
        <v>0.56932561809573923</v>
      </c>
      <c r="F208">
        <f ca="1">(SUMIFS(OFFSET([2]掉落汇总!$C$2:$C$871,,MATCH($B208,[2]掉落汇总!$D$1:$M$1)),[2]掉落汇总!$A$2:$A$871,F$1,[2]掉落汇总!$C$2:$C$871,$Q$1)+SUMIFS(OFFSET([2]掉落汇总!$C$2:$C$871,,MATCH($B208,[2]掉落汇总!$D$1:$M$1)),[2]掉落汇总!$A$2:$A$871,F$1,[2]掉落汇总!$C$2:$C$871,$Q$2)/$Q$3)*宝箱投放计算!E208</f>
        <v>0.69707401032702276</v>
      </c>
      <c r="G208">
        <f ca="1">(SUMIFS(OFFSET([2]掉落汇总!$C$2:$C$871,,MATCH($B208,[2]掉落汇总!$D$1:$M$1)),[2]掉落汇总!$A$2:$A$871,G$1,[2]掉落汇总!$C$2:$C$871,$Q$1)+SUMIFS(OFFSET([2]掉落汇总!$C$2:$C$871,,MATCH($B208,[2]掉落汇总!$D$1:$M$1)),[2]掉落汇总!$A$2:$A$871,G$1,[2]掉落汇总!$C$2:$C$871,$Q$2)/$Q$3)*宝箱投放计算!F208</f>
        <v>0</v>
      </c>
      <c r="H208">
        <f ca="1">(SUMIFS(OFFSET([2]掉落汇总!$C$2:$C$871,,MATCH($B208,[2]掉落汇总!$D$1:$M$1)),[2]掉落汇总!$A$2:$A$871,H$1,[2]掉落汇总!$C$2:$C$871,$Q$1)+SUMIFS(OFFSET([2]掉落汇总!$C$2:$C$871,,MATCH($B208,[2]掉落汇总!$D$1:$M$1)),[2]掉落汇总!$A$2:$A$871,H$1,[2]掉落汇总!$C$2:$C$871,$Q$2)/$Q$3)*宝箱投放计算!G208</f>
        <v>0</v>
      </c>
      <c r="I208">
        <f ca="1">(SUMIFS(OFFSET([2]掉落汇总!$C$2:$C$871,,MATCH($B208,[2]掉落汇总!$D$1:$M$1)),[2]掉落汇总!$A$2:$A$871,I$1,[2]掉落汇总!$C$2:$C$871,$Q$1)+SUMIFS(OFFSET([2]掉落汇总!$C$2:$C$871,,MATCH($B208,[2]掉落汇总!$D$1:$M$1)),[2]掉落汇总!$A$2:$A$871,I$1,[2]掉落汇总!$C$2:$C$871,$Q$2)/$Q$3)*宝箱投放计算!H208</f>
        <v>0</v>
      </c>
      <c r="J208">
        <f ca="1">(SUMIFS(OFFSET([2]掉落汇总!$C$2:$C$871,,MATCH($B208,[2]掉落汇总!$D$1:$M$1)),[2]掉落汇总!$A$2:$A$871,J$1,[2]掉落汇总!$C$2:$C$871,$Q$1)+SUMIFS(OFFSET([2]掉落汇总!$C$2:$C$871,,MATCH($B208,[2]掉落汇总!$D$1:$M$1)),[2]掉落汇总!$A$2:$A$871,J$1,[2]掉落汇总!$C$2:$C$871,$Q$2)/$Q$3)*宝箱投放计算!I208</f>
        <v>0</v>
      </c>
      <c r="K208">
        <f ca="1">(SUMIFS(OFFSET([2]掉落汇总!$C$2:$C$871,,MATCH($B208,[2]掉落汇总!$D$1:$M$1)),[2]掉落汇总!$A$2:$A$871,K$1,[2]掉落汇总!$C$2:$C$871,$Q$1)+SUMIFS(OFFSET([2]掉落汇总!$C$2:$C$871,,MATCH($B208,[2]掉落汇总!$D$1:$M$1)),[2]掉落汇总!$A$2:$A$871,K$1,[2]掉落汇总!$C$2:$C$871,$Q$2)/$Q$3)*宝箱投放计算!J208</f>
        <v>0</v>
      </c>
      <c r="L208">
        <f ca="1">(SUMIFS(OFFSET([2]掉落汇总!$C$2:$C$871,,MATCH($B208,[2]掉落汇总!$D$1:$M$1)),[2]掉落汇总!$A$2:$A$871,L$1,[2]掉落汇总!$C$2:$C$871,$Q$1)+SUMIFS(OFFSET([2]掉落汇总!$C$2:$C$871,,MATCH($B208,[2]掉落汇总!$D$1:$M$1)),[2]掉落汇总!$A$2:$A$871,L$1,[2]掉落汇总!$C$2:$C$871,$Q$2)/$Q$3)*宝箱投放计算!K208</f>
        <v>0.18921788368526599</v>
      </c>
      <c r="M208">
        <f ca="1">(SUMIFS(OFFSET([2]掉落汇总!$C$2:$C$871,,MATCH($B208,[2]掉落汇总!$D$1:$M$1)),[2]掉落汇总!$A$2:$A$871,M$1,[2]掉落汇总!$C$2:$C$871,$Q$1)+SUMIFS(OFFSET([2]掉落汇总!$C$2:$C$871,,MATCH($B208,[2]掉落汇总!$D$1:$M$1)),[2]掉落汇总!$A$2:$A$871,M$1,[2]掉落汇总!$C$2:$C$871,$Q$2)/$Q$3)*宝箱投放计算!L208</f>
        <v>0.1952586710265094</v>
      </c>
      <c r="N208">
        <f ca="1">(SUMIFS(OFFSET([2]掉落汇总!$C$2:$C$871,,MATCH($B208,[2]掉落汇总!$D$1:$M$1)),[2]掉落汇总!$A$2:$A$871,N$1,[2]掉落汇总!$C$2:$C$871,$Q$1)+SUMIFS(OFFSET([2]掉落汇总!$C$2:$C$871,,MATCH($B208,[2]掉落汇总!$D$1:$M$1)),[2]掉落汇总!$A$2:$A$871,N$1,[2]掉落汇总!$C$2:$C$871,$Q$2)/$Q$3)*宝箱投放计算!M208</f>
        <v>4.4258667322350648E-2</v>
      </c>
      <c r="O208">
        <f ca="1">(SUMIFS(OFFSET([2]掉落汇总!$C$2:$C$871,,MATCH($B208,[2]掉落汇总!$D$1:$M$1)),[2]掉落汇总!$A$2:$A$871,O$1,[2]掉落汇总!$C$2:$C$871,$Q$1)+SUMIFS(OFFSET([2]掉落汇总!$C$2:$C$871,,MATCH($B208,[2]掉落汇总!$D$1:$M$1)),[2]掉落汇总!$A$2:$A$871,O$1,[2]掉落汇总!$C$2:$C$871,$Q$2)/$Q$3)*宝箱投放计算!N208</f>
        <v>9.1281046504927091E-2</v>
      </c>
    </row>
    <row r="209" spans="1:15" x14ac:dyDescent="0.2">
      <c r="A209">
        <f>玩家成长时间线!A209</f>
        <v>208</v>
      </c>
      <c r="B209">
        <f>玩家成长时间线!B209</f>
        <v>10</v>
      </c>
      <c r="C209">
        <f ca="1">SUM($D$2:D209)</f>
        <v>365.38723485812289</v>
      </c>
      <c r="D209">
        <f t="shared" ca="1" si="3"/>
        <v>1.8372312572984799</v>
      </c>
      <c r="E209">
        <f ca="1">(SUMIFS(OFFSET([2]掉落汇总!$C$2:$C$871,,MATCH($B209,[2]掉落汇总!$D$1:$M$1)),[2]掉落汇总!$A$2:$A$871,E$1,[2]掉落汇总!$C$2:$C$871,$Q$1)+SUMIFS(OFFSET([2]掉落汇总!$C$2:$C$871,,MATCH($B209,[2]掉落汇总!$D$1:$M$1)),[2]掉落汇总!$A$2:$A$871,E$1,[2]掉落汇总!$C$2:$C$871,$Q$2)/$Q$3)*宝箱投放计算!D209</f>
        <v>0.62014097843240401</v>
      </c>
      <c r="F209">
        <f ca="1">(SUMIFS(OFFSET([2]掉落汇总!$C$2:$C$871,,MATCH($B209,[2]掉落汇总!$D$1:$M$1)),[2]掉落汇总!$A$2:$A$871,F$1,[2]掉落汇总!$C$2:$C$871,$Q$1)+SUMIFS(OFFSET([2]掉落汇总!$C$2:$C$871,,MATCH($B209,[2]掉落汇总!$D$1:$M$1)),[2]掉落汇总!$A$2:$A$871,F$1,[2]掉落汇总!$C$2:$C$871,$Q$2)/$Q$3)*宝箱投放计算!E209</f>
        <v>0.69707401032702276</v>
      </c>
      <c r="G209">
        <f ca="1">(SUMIFS(OFFSET([2]掉落汇总!$C$2:$C$871,,MATCH($B209,[2]掉落汇总!$D$1:$M$1)),[2]掉落汇总!$A$2:$A$871,G$1,[2]掉落汇总!$C$2:$C$871,$Q$1)+SUMIFS(OFFSET([2]掉落汇总!$C$2:$C$871,,MATCH($B209,[2]掉落汇总!$D$1:$M$1)),[2]掉落汇总!$A$2:$A$871,G$1,[2]掉落汇总!$C$2:$C$871,$Q$2)/$Q$3)*宝箱投放计算!F209</f>
        <v>0</v>
      </c>
      <c r="H209">
        <f ca="1">(SUMIFS(OFFSET([2]掉落汇总!$C$2:$C$871,,MATCH($B209,[2]掉落汇总!$D$1:$M$1)),[2]掉落汇总!$A$2:$A$871,H$1,[2]掉落汇总!$C$2:$C$871,$Q$1)+SUMIFS(OFFSET([2]掉落汇总!$C$2:$C$871,,MATCH($B209,[2]掉落汇总!$D$1:$M$1)),[2]掉落汇总!$A$2:$A$871,H$1,[2]掉落汇总!$C$2:$C$871,$Q$2)/$Q$3)*宝箱投放计算!G209</f>
        <v>0</v>
      </c>
      <c r="I209">
        <f ca="1">(SUMIFS(OFFSET([2]掉落汇总!$C$2:$C$871,,MATCH($B209,[2]掉落汇总!$D$1:$M$1)),[2]掉落汇总!$A$2:$A$871,I$1,[2]掉落汇总!$C$2:$C$871,$Q$1)+SUMIFS(OFFSET([2]掉落汇总!$C$2:$C$871,,MATCH($B209,[2]掉落汇总!$D$1:$M$1)),[2]掉落汇总!$A$2:$A$871,I$1,[2]掉落汇总!$C$2:$C$871,$Q$2)/$Q$3)*宝箱投放计算!H209</f>
        <v>0</v>
      </c>
      <c r="J209">
        <f ca="1">(SUMIFS(OFFSET([2]掉落汇总!$C$2:$C$871,,MATCH($B209,[2]掉落汇总!$D$1:$M$1)),[2]掉落汇总!$A$2:$A$871,J$1,[2]掉落汇总!$C$2:$C$871,$Q$1)+SUMIFS(OFFSET([2]掉落汇总!$C$2:$C$871,,MATCH($B209,[2]掉落汇总!$D$1:$M$1)),[2]掉落汇总!$A$2:$A$871,J$1,[2]掉落汇总!$C$2:$C$871,$Q$2)/$Q$3)*宝箱投放计算!I209</f>
        <v>0</v>
      </c>
      <c r="K209">
        <f ca="1">(SUMIFS(OFFSET([2]掉落汇总!$C$2:$C$871,,MATCH($B209,[2]掉落汇总!$D$1:$M$1)),[2]掉落汇总!$A$2:$A$871,K$1,[2]掉落汇总!$C$2:$C$871,$Q$1)+SUMIFS(OFFSET([2]掉落汇总!$C$2:$C$871,,MATCH($B209,[2]掉落汇总!$D$1:$M$1)),[2]掉落汇总!$A$2:$A$871,K$1,[2]掉落汇总!$C$2:$C$871,$Q$2)/$Q$3)*宝箱投放计算!J209</f>
        <v>0</v>
      </c>
      <c r="L209">
        <f ca="1">(SUMIFS(OFFSET([2]掉落汇总!$C$2:$C$871,,MATCH($B209,[2]掉落汇总!$D$1:$M$1)),[2]掉落汇总!$A$2:$A$871,L$1,[2]掉落汇总!$C$2:$C$871,$Q$1)+SUMIFS(OFFSET([2]掉落汇总!$C$2:$C$871,,MATCH($B209,[2]掉落汇总!$D$1:$M$1)),[2]掉落汇总!$A$2:$A$871,L$1,[2]掉落汇总!$C$2:$C$871,$Q$2)/$Q$3)*宝箱投放计算!K209</f>
        <v>0.18921788368526599</v>
      </c>
      <c r="M209">
        <f ca="1">(SUMIFS(OFFSET([2]掉落汇总!$C$2:$C$871,,MATCH($B209,[2]掉落汇总!$D$1:$M$1)),[2]掉落汇总!$A$2:$A$871,M$1,[2]掉落汇总!$C$2:$C$871,$Q$1)+SUMIFS(OFFSET([2]掉落汇总!$C$2:$C$871,,MATCH($B209,[2]掉落汇总!$D$1:$M$1)),[2]掉落汇总!$A$2:$A$871,M$1,[2]掉落汇总!$C$2:$C$871,$Q$2)/$Q$3)*宝箱投放计算!L209</f>
        <v>0.1952586710265094</v>
      </c>
      <c r="N209">
        <f ca="1">(SUMIFS(OFFSET([2]掉落汇总!$C$2:$C$871,,MATCH($B209,[2]掉落汇总!$D$1:$M$1)),[2]掉落汇总!$A$2:$A$871,N$1,[2]掉落汇总!$C$2:$C$871,$Q$1)+SUMIFS(OFFSET([2]掉落汇总!$C$2:$C$871,,MATCH($B209,[2]掉落汇总!$D$1:$M$1)),[2]掉落汇总!$A$2:$A$871,N$1,[2]掉落汇总!$C$2:$C$871,$Q$2)/$Q$3)*宝箱投放计算!M209</f>
        <v>4.4258667322350648E-2</v>
      </c>
      <c r="O209">
        <f ca="1">(SUMIFS(OFFSET([2]掉落汇总!$C$2:$C$871,,MATCH($B209,[2]掉落汇总!$D$1:$M$1)),[2]掉落汇总!$A$2:$A$871,O$1,[2]掉落汇总!$C$2:$C$871,$Q$1)+SUMIFS(OFFSET([2]掉落汇总!$C$2:$C$871,,MATCH($B209,[2]掉落汇总!$D$1:$M$1)),[2]掉落汇总!$A$2:$A$871,O$1,[2]掉落汇总!$C$2:$C$871,$Q$2)/$Q$3)*宝箱投放计算!N209</f>
        <v>9.1281046504927091E-2</v>
      </c>
    </row>
    <row r="210" spans="1:15" x14ac:dyDescent="0.2">
      <c r="A210">
        <f>玩家成长时间线!A210</f>
        <v>209</v>
      </c>
      <c r="B210">
        <f>玩家成长时间线!B210</f>
        <v>10</v>
      </c>
      <c r="C210">
        <f ca="1">SUM($D$2:D210)</f>
        <v>367.17849031321202</v>
      </c>
      <c r="D210">
        <f t="shared" ca="1" si="3"/>
        <v>1.7912554550891167</v>
      </c>
      <c r="E210">
        <f ca="1">(SUMIFS(OFFSET([2]掉落汇总!$C$2:$C$871,,MATCH($B210,[2]掉落汇总!$D$1:$M$1)),[2]掉落汇总!$A$2:$A$871,E$1,[2]掉落汇总!$C$2:$C$871,$Q$1)+SUMIFS(OFFSET([2]掉落汇总!$C$2:$C$871,,MATCH($B210,[2]掉落汇总!$D$1:$M$1)),[2]掉落汇总!$A$2:$A$871,E$1,[2]掉落汇总!$C$2:$C$871,$Q$2)/$Q$3)*宝箱投放计算!D210</f>
        <v>0.57416517622304053</v>
      </c>
      <c r="F210">
        <f ca="1">(SUMIFS(OFFSET([2]掉落汇总!$C$2:$C$871,,MATCH($B210,[2]掉落汇总!$D$1:$M$1)),[2]掉落汇总!$A$2:$A$871,F$1,[2]掉落汇总!$C$2:$C$871,$Q$1)+SUMIFS(OFFSET([2]掉落汇总!$C$2:$C$871,,MATCH($B210,[2]掉落汇总!$D$1:$M$1)),[2]掉落汇总!$A$2:$A$871,F$1,[2]掉落汇总!$C$2:$C$871,$Q$2)/$Q$3)*宝箱投放计算!E210</f>
        <v>0.69707401032702276</v>
      </c>
      <c r="G210">
        <f ca="1">(SUMIFS(OFFSET([2]掉落汇总!$C$2:$C$871,,MATCH($B210,[2]掉落汇总!$D$1:$M$1)),[2]掉落汇总!$A$2:$A$871,G$1,[2]掉落汇总!$C$2:$C$871,$Q$1)+SUMIFS(OFFSET([2]掉落汇总!$C$2:$C$871,,MATCH($B210,[2]掉落汇总!$D$1:$M$1)),[2]掉落汇总!$A$2:$A$871,G$1,[2]掉落汇总!$C$2:$C$871,$Q$2)/$Q$3)*宝箱投放计算!F210</f>
        <v>0</v>
      </c>
      <c r="H210">
        <f ca="1">(SUMIFS(OFFSET([2]掉落汇总!$C$2:$C$871,,MATCH($B210,[2]掉落汇总!$D$1:$M$1)),[2]掉落汇总!$A$2:$A$871,H$1,[2]掉落汇总!$C$2:$C$871,$Q$1)+SUMIFS(OFFSET([2]掉落汇总!$C$2:$C$871,,MATCH($B210,[2]掉落汇总!$D$1:$M$1)),[2]掉落汇总!$A$2:$A$871,H$1,[2]掉落汇总!$C$2:$C$871,$Q$2)/$Q$3)*宝箱投放计算!G210</f>
        <v>0</v>
      </c>
      <c r="I210">
        <f ca="1">(SUMIFS(OFFSET([2]掉落汇总!$C$2:$C$871,,MATCH($B210,[2]掉落汇总!$D$1:$M$1)),[2]掉落汇总!$A$2:$A$871,I$1,[2]掉落汇总!$C$2:$C$871,$Q$1)+SUMIFS(OFFSET([2]掉落汇总!$C$2:$C$871,,MATCH($B210,[2]掉落汇总!$D$1:$M$1)),[2]掉落汇总!$A$2:$A$871,I$1,[2]掉落汇总!$C$2:$C$871,$Q$2)/$Q$3)*宝箱投放计算!H210</f>
        <v>0</v>
      </c>
      <c r="J210">
        <f ca="1">(SUMIFS(OFFSET([2]掉落汇总!$C$2:$C$871,,MATCH($B210,[2]掉落汇总!$D$1:$M$1)),[2]掉落汇总!$A$2:$A$871,J$1,[2]掉落汇总!$C$2:$C$871,$Q$1)+SUMIFS(OFFSET([2]掉落汇总!$C$2:$C$871,,MATCH($B210,[2]掉落汇总!$D$1:$M$1)),[2]掉落汇总!$A$2:$A$871,J$1,[2]掉落汇总!$C$2:$C$871,$Q$2)/$Q$3)*宝箱投放计算!I210</f>
        <v>0</v>
      </c>
      <c r="K210">
        <f ca="1">(SUMIFS(OFFSET([2]掉落汇总!$C$2:$C$871,,MATCH($B210,[2]掉落汇总!$D$1:$M$1)),[2]掉落汇总!$A$2:$A$871,K$1,[2]掉落汇总!$C$2:$C$871,$Q$1)+SUMIFS(OFFSET([2]掉落汇总!$C$2:$C$871,,MATCH($B210,[2]掉落汇总!$D$1:$M$1)),[2]掉落汇总!$A$2:$A$871,K$1,[2]掉落汇总!$C$2:$C$871,$Q$2)/$Q$3)*宝箱投放计算!J210</f>
        <v>0</v>
      </c>
      <c r="L210">
        <f ca="1">(SUMIFS(OFFSET([2]掉落汇总!$C$2:$C$871,,MATCH($B210,[2]掉落汇总!$D$1:$M$1)),[2]掉落汇总!$A$2:$A$871,L$1,[2]掉落汇总!$C$2:$C$871,$Q$1)+SUMIFS(OFFSET([2]掉落汇总!$C$2:$C$871,,MATCH($B210,[2]掉落汇总!$D$1:$M$1)),[2]掉落汇总!$A$2:$A$871,L$1,[2]掉落汇总!$C$2:$C$871,$Q$2)/$Q$3)*宝箱投放计算!K210</f>
        <v>0.18921788368526599</v>
      </c>
      <c r="M210">
        <f ca="1">(SUMIFS(OFFSET([2]掉落汇总!$C$2:$C$871,,MATCH($B210,[2]掉落汇总!$D$1:$M$1)),[2]掉落汇总!$A$2:$A$871,M$1,[2]掉落汇总!$C$2:$C$871,$Q$1)+SUMIFS(OFFSET([2]掉落汇总!$C$2:$C$871,,MATCH($B210,[2]掉落汇总!$D$1:$M$1)),[2]掉落汇总!$A$2:$A$871,M$1,[2]掉落汇总!$C$2:$C$871,$Q$2)/$Q$3)*宝箱投放计算!L210</f>
        <v>0.1952586710265094</v>
      </c>
      <c r="N210">
        <f ca="1">(SUMIFS(OFFSET([2]掉落汇总!$C$2:$C$871,,MATCH($B210,[2]掉落汇总!$D$1:$M$1)),[2]掉落汇总!$A$2:$A$871,N$1,[2]掉落汇总!$C$2:$C$871,$Q$1)+SUMIFS(OFFSET([2]掉落汇总!$C$2:$C$871,,MATCH($B210,[2]掉落汇总!$D$1:$M$1)),[2]掉落汇总!$A$2:$A$871,N$1,[2]掉落汇总!$C$2:$C$871,$Q$2)/$Q$3)*宝箱投放计算!M210</f>
        <v>4.4258667322350648E-2</v>
      </c>
      <c r="O210">
        <f ca="1">(SUMIFS(OFFSET([2]掉落汇总!$C$2:$C$871,,MATCH($B210,[2]掉落汇总!$D$1:$M$1)),[2]掉落汇总!$A$2:$A$871,O$1,[2]掉落汇总!$C$2:$C$871,$Q$1)+SUMIFS(OFFSET([2]掉落汇总!$C$2:$C$871,,MATCH($B210,[2]掉落汇总!$D$1:$M$1)),[2]掉落汇总!$A$2:$A$871,O$1,[2]掉落汇总!$C$2:$C$871,$Q$2)/$Q$3)*宝箱投放计算!N210</f>
        <v>9.1281046504927091E-2</v>
      </c>
    </row>
    <row r="211" spans="1:15" x14ac:dyDescent="0.2">
      <c r="A211">
        <f>玩家成长时间线!A211</f>
        <v>210</v>
      </c>
      <c r="B211">
        <f>玩家成长时间线!B211</f>
        <v>8</v>
      </c>
      <c r="C211">
        <f ca="1">SUM($D$2:D211)</f>
        <v>369.10520408510246</v>
      </c>
      <c r="D211">
        <f t="shared" ca="1" si="3"/>
        <v>1.9267137718904346</v>
      </c>
      <c r="E211">
        <f ca="1">(SUMIFS(OFFSET([2]掉落汇总!$C$2:$C$871,,MATCH($B211,[2]掉落汇总!$D$1:$M$1)),[2]掉落汇总!$A$2:$A$871,E$1,[2]掉落汇总!$C$2:$C$871,$Q$1)+SUMIFS(OFFSET([2]掉落汇总!$C$2:$C$871,,MATCH($B211,[2]掉落汇总!$D$1:$M$1)),[2]掉落汇总!$A$2:$A$871,E$1,[2]掉落汇总!$C$2:$C$871,$Q$2)/$Q$3)*宝箱投放计算!D211</f>
        <v>0.4124076923076922</v>
      </c>
      <c r="F211">
        <f ca="1">(SUMIFS(OFFSET([2]掉落汇总!$C$2:$C$871,,MATCH($B211,[2]掉落汇总!$D$1:$M$1)),[2]掉落汇总!$A$2:$A$871,F$1,[2]掉落汇总!$C$2:$C$871,$Q$1)+SUMIFS(OFFSET([2]掉落汇总!$C$2:$C$871,,MATCH($B211,[2]掉落汇总!$D$1:$M$1)),[2]掉落汇总!$A$2:$A$871,F$1,[2]掉落汇总!$C$2:$C$871,$Q$2)/$Q$3)*宝箱投放计算!E211</f>
        <v>0.55765920826161819</v>
      </c>
      <c r="G211">
        <f ca="1">(SUMIFS(OFFSET([2]掉落汇总!$C$2:$C$871,,MATCH($B211,[2]掉落汇总!$D$1:$M$1)),[2]掉落汇总!$A$2:$A$871,G$1,[2]掉落汇总!$C$2:$C$871,$Q$1)+SUMIFS(OFFSET([2]掉落汇总!$C$2:$C$871,,MATCH($B211,[2]掉落汇总!$D$1:$M$1)),[2]掉落汇总!$A$2:$A$871,G$1,[2]掉落汇总!$C$2:$C$871,$Q$2)/$Q$3)*宝箱投放计算!F211</f>
        <v>0</v>
      </c>
      <c r="H211">
        <f ca="1">(SUMIFS(OFFSET([2]掉落汇总!$C$2:$C$871,,MATCH($B211,[2]掉落汇总!$D$1:$M$1)),[2]掉落汇总!$A$2:$A$871,H$1,[2]掉落汇总!$C$2:$C$871,$Q$1)+SUMIFS(OFFSET([2]掉落汇总!$C$2:$C$871,,MATCH($B211,[2]掉落汇总!$D$1:$M$1)),[2]掉落汇总!$A$2:$A$871,H$1,[2]掉落汇总!$C$2:$C$871,$Q$2)/$Q$3)*宝箱投放计算!G211</f>
        <v>0</v>
      </c>
      <c r="I211">
        <f ca="1">(SUMIFS(OFFSET([2]掉落汇总!$C$2:$C$871,,MATCH($B211,[2]掉落汇总!$D$1:$M$1)),[2]掉落汇总!$A$2:$A$871,I$1,[2]掉落汇总!$C$2:$C$871,$Q$1)+SUMIFS(OFFSET([2]掉落汇总!$C$2:$C$871,,MATCH($B211,[2]掉落汇总!$D$1:$M$1)),[2]掉落汇总!$A$2:$A$871,I$1,[2]掉落汇总!$C$2:$C$871,$Q$2)/$Q$3)*宝箱投放计算!H211</f>
        <v>0.43663060278207105</v>
      </c>
      <c r="J211">
        <f ca="1">(SUMIFS(OFFSET([2]掉落汇总!$C$2:$C$871,,MATCH($B211,[2]掉落汇总!$D$1:$M$1)),[2]掉落汇总!$A$2:$A$871,J$1,[2]掉落汇总!$C$2:$C$871,$Q$1)+SUMIFS(OFFSET([2]掉落汇总!$C$2:$C$871,,MATCH($B211,[2]掉落汇总!$D$1:$M$1)),[2]掉落汇总!$A$2:$A$871,J$1,[2]掉落汇总!$C$2:$C$871,$Q$2)/$Q$3)*宝箱投放计算!I211</f>
        <v>0</v>
      </c>
      <c r="K211">
        <f ca="1">(SUMIFS(OFFSET([2]掉落汇总!$C$2:$C$871,,MATCH($B211,[2]掉落汇总!$D$1:$M$1)),[2]掉落汇总!$A$2:$A$871,K$1,[2]掉落汇总!$C$2:$C$871,$Q$1)+SUMIFS(OFFSET([2]掉落汇总!$C$2:$C$871,,MATCH($B211,[2]掉落汇总!$D$1:$M$1)),[2]掉落汇总!$A$2:$A$871,K$1,[2]掉落汇总!$C$2:$C$871,$Q$2)/$Q$3)*宝箱投放计算!J211</f>
        <v>0</v>
      </c>
      <c r="L211">
        <f ca="1">(SUMIFS(OFFSET([2]掉落汇总!$C$2:$C$871,,MATCH($B211,[2]掉落汇总!$D$1:$M$1)),[2]掉落汇总!$A$2:$A$871,L$1,[2]掉落汇总!$C$2:$C$871,$Q$1)+SUMIFS(OFFSET([2]掉落汇总!$C$2:$C$871,,MATCH($B211,[2]掉落汇总!$D$1:$M$1)),[2]掉落汇总!$A$2:$A$871,L$1,[2]掉落汇总!$C$2:$C$871,$Q$2)/$Q$3)*宝箱投放计算!K211</f>
        <v>0.18921788368526599</v>
      </c>
      <c r="M211">
        <f ca="1">(SUMIFS(OFFSET([2]掉落汇总!$C$2:$C$871,,MATCH($B211,[2]掉落汇总!$D$1:$M$1)),[2]掉落汇总!$A$2:$A$871,M$1,[2]掉落汇总!$C$2:$C$871,$Q$1)+SUMIFS(OFFSET([2]掉落汇总!$C$2:$C$871,,MATCH($B211,[2]掉落汇总!$D$1:$M$1)),[2]掉落汇总!$A$2:$A$871,M$1,[2]掉落汇总!$C$2:$C$871,$Q$2)/$Q$3)*宝箱投放计算!L211</f>
        <v>0.1952586710265094</v>
      </c>
      <c r="N211">
        <f ca="1">(SUMIFS(OFFSET([2]掉落汇总!$C$2:$C$871,,MATCH($B211,[2]掉落汇总!$D$1:$M$1)),[2]掉落汇总!$A$2:$A$871,N$1,[2]掉落汇总!$C$2:$C$871,$Q$1)+SUMIFS(OFFSET([2]掉落汇总!$C$2:$C$871,,MATCH($B211,[2]掉落汇总!$D$1:$M$1)),[2]掉落汇总!$A$2:$A$871,N$1,[2]掉落汇总!$C$2:$C$871,$Q$2)/$Q$3)*宝箱投放计算!M211</f>
        <v>4.4258667322350648E-2</v>
      </c>
      <c r="O211">
        <f ca="1">(SUMIFS(OFFSET([2]掉落汇总!$C$2:$C$871,,MATCH($B211,[2]掉落汇总!$D$1:$M$1)),[2]掉落汇总!$A$2:$A$871,O$1,[2]掉落汇总!$C$2:$C$871,$Q$1)+SUMIFS(OFFSET([2]掉落汇总!$C$2:$C$871,,MATCH($B211,[2]掉落汇总!$D$1:$M$1)),[2]掉落汇总!$A$2:$A$871,O$1,[2]掉落汇总!$C$2:$C$871,$Q$2)/$Q$3)*宝箱投放计算!N211</f>
        <v>9.1281046504927091E-2</v>
      </c>
    </row>
    <row r="212" spans="1:15" x14ac:dyDescent="0.2">
      <c r="A212">
        <f>玩家成长时间线!A212</f>
        <v>211</v>
      </c>
      <c r="B212">
        <f>玩家成长时间线!B212</f>
        <v>8</v>
      </c>
      <c r="C212">
        <f ca="1">SUM($D$2:D212)</f>
        <v>370.59701802344159</v>
      </c>
      <c r="D212">
        <f t="shared" ca="1" si="3"/>
        <v>1.4918139383391327</v>
      </c>
      <c r="E212">
        <f ca="1">(SUMIFS(OFFSET([2]掉落汇总!$C$2:$C$871,,MATCH($B212,[2]掉落汇总!$D$1:$M$1)),[2]掉落汇总!$A$2:$A$871,E$1,[2]掉落汇总!$C$2:$C$871,$Q$1)+SUMIFS(OFFSET([2]掉落汇总!$C$2:$C$871,,MATCH($B212,[2]掉落汇总!$D$1:$M$1)),[2]掉落汇总!$A$2:$A$871,E$1,[2]掉落汇总!$C$2:$C$871,$Q$2)/$Q$3)*宝箱投放计算!D212</f>
        <v>0.41413846153846134</v>
      </c>
      <c r="F212">
        <f ca="1">(SUMIFS(OFFSET([2]掉落汇总!$C$2:$C$871,,MATCH($B212,[2]掉落汇总!$D$1:$M$1)),[2]掉落汇总!$A$2:$A$871,F$1,[2]掉落汇总!$C$2:$C$871,$Q$1)+SUMIFS(OFFSET([2]掉落汇总!$C$2:$C$871,,MATCH($B212,[2]掉落汇总!$D$1:$M$1)),[2]掉落汇总!$A$2:$A$871,F$1,[2]掉落汇总!$C$2:$C$871,$Q$2)/$Q$3)*宝箱投放计算!E212</f>
        <v>0.55765920826161819</v>
      </c>
      <c r="G212">
        <f ca="1">(SUMIFS(OFFSET([2]掉落汇总!$C$2:$C$871,,MATCH($B212,[2]掉落汇总!$D$1:$M$1)),[2]掉落汇总!$A$2:$A$871,G$1,[2]掉落汇总!$C$2:$C$871,$Q$1)+SUMIFS(OFFSET([2]掉落汇总!$C$2:$C$871,,MATCH($B212,[2]掉落汇总!$D$1:$M$1)),[2]掉落汇总!$A$2:$A$871,G$1,[2]掉落汇总!$C$2:$C$871,$Q$2)/$Q$3)*宝箱投放计算!F212</f>
        <v>0</v>
      </c>
      <c r="H212">
        <f ca="1">(SUMIFS(OFFSET([2]掉落汇总!$C$2:$C$871,,MATCH($B212,[2]掉落汇总!$D$1:$M$1)),[2]掉落汇总!$A$2:$A$871,H$1,[2]掉落汇总!$C$2:$C$871,$Q$1)+SUMIFS(OFFSET([2]掉落汇总!$C$2:$C$871,,MATCH($B212,[2]掉落汇总!$D$1:$M$1)),[2]掉落汇总!$A$2:$A$871,H$1,[2]掉落汇总!$C$2:$C$871,$Q$2)/$Q$3)*宝箱投放计算!G212</f>
        <v>0</v>
      </c>
      <c r="I212">
        <f ca="1">(SUMIFS(OFFSET([2]掉落汇总!$C$2:$C$871,,MATCH($B212,[2]掉落汇总!$D$1:$M$1)),[2]掉落汇总!$A$2:$A$871,I$1,[2]掉落汇总!$C$2:$C$871,$Q$1)+SUMIFS(OFFSET([2]掉落汇总!$C$2:$C$871,,MATCH($B212,[2]掉落汇总!$D$1:$M$1)),[2]掉落汇总!$A$2:$A$871,I$1,[2]掉落汇总!$C$2:$C$871,$Q$2)/$Q$3)*宝箱投放计算!H212</f>
        <v>0</v>
      </c>
      <c r="J212">
        <f ca="1">(SUMIFS(OFFSET([2]掉落汇总!$C$2:$C$871,,MATCH($B212,[2]掉落汇总!$D$1:$M$1)),[2]掉落汇总!$A$2:$A$871,J$1,[2]掉落汇总!$C$2:$C$871,$Q$1)+SUMIFS(OFFSET([2]掉落汇总!$C$2:$C$871,,MATCH($B212,[2]掉落汇总!$D$1:$M$1)),[2]掉落汇总!$A$2:$A$871,J$1,[2]掉落汇总!$C$2:$C$871,$Q$2)/$Q$3)*宝箱投放计算!I212</f>
        <v>0</v>
      </c>
      <c r="K212">
        <f ca="1">(SUMIFS(OFFSET([2]掉落汇总!$C$2:$C$871,,MATCH($B212,[2]掉落汇总!$D$1:$M$1)),[2]掉落汇总!$A$2:$A$871,K$1,[2]掉落汇总!$C$2:$C$871,$Q$1)+SUMIFS(OFFSET([2]掉落汇总!$C$2:$C$871,,MATCH($B212,[2]掉落汇总!$D$1:$M$1)),[2]掉落汇总!$A$2:$A$871,K$1,[2]掉落汇总!$C$2:$C$871,$Q$2)/$Q$3)*宝箱投放计算!J212</f>
        <v>0</v>
      </c>
      <c r="L212">
        <f ca="1">(SUMIFS(OFFSET([2]掉落汇总!$C$2:$C$871,,MATCH($B212,[2]掉落汇总!$D$1:$M$1)),[2]掉落汇总!$A$2:$A$871,L$1,[2]掉落汇总!$C$2:$C$871,$Q$1)+SUMIFS(OFFSET([2]掉落汇总!$C$2:$C$871,,MATCH($B212,[2]掉落汇总!$D$1:$M$1)),[2]掉落汇总!$A$2:$A$871,L$1,[2]掉落汇总!$C$2:$C$871,$Q$2)/$Q$3)*宝箱投放计算!K212</f>
        <v>0.18921788368526599</v>
      </c>
      <c r="M212">
        <f ca="1">(SUMIFS(OFFSET([2]掉落汇总!$C$2:$C$871,,MATCH($B212,[2]掉落汇总!$D$1:$M$1)),[2]掉落汇总!$A$2:$A$871,M$1,[2]掉落汇总!$C$2:$C$871,$Q$1)+SUMIFS(OFFSET([2]掉落汇总!$C$2:$C$871,,MATCH($B212,[2]掉落汇总!$D$1:$M$1)),[2]掉落汇总!$A$2:$A$871,M$1,[2]掉落汇总!$C$2:$C$871,$Q$2)/$Q$3)*宝箱投放计算!L212</f>
        <v>0.1952586710265094</v>
      </c>
      <c r="N212">
        <f ca="1">(SUMIFS(OFFSET([2]掉落汇总!$C$2:$C$871,,MATCH($B212,[2]掉落汇总!$D$1:$M$1)),[2]掉落汇总!$A$2:$A$871,N$1,[2]掉落汇总!$C$2:$C$871,$Q$1)+SUMIFS(OFFSET([2]掉落汇总!$C$2:$C$871,,MATCH($B212,[2]掉落汇总!$D$1:$M$1)),[2]掉落汇总!$A$2:$A$871,N$1,[2]掉落汇总!$C$2:$C$871,$Q$2)/$Q$3)*宝箱投放计算!M212</f>
        <v>4.4258667322350648E-2</v>
      </c>
      <c r="O212">
        <f ca="1">(SUMIFS(OFFSET([2]掉落汇总!$C$2:$C$871,,MATCH($B212,[2]掉落汇总!$D$1:$M$1)),[2]掉落汇总!$A$2:$A$871,O$1,[2]掉落汇总!$C$2:$C$871,$Q$1)+SUMIFS(OFFSET([2]掉落汇总!$C$2:$C$871,,MATCH($B212,[2]掉落汇总!$D$1:$M$1)),[2]掉落汇总!$A$2:$A$871,O$1,[2]掉落汇总!$C$2:$C$871,$Q$2)/$Q$3)*宝箱投放计算!N212</f>
        <v>9.1281046504927091E-2</v>
      </c>
    </row>
    <row r="213" spans="1:15" x14ac:dyDescent="0.2">
      <c r="A213">
        <f>玩家成长时间线!A213</f>
        <v>212</v>
      </c>
      <c r="B213">
        <f>玩家成长时间线!B213</f>
        <v>8</v>
      </c>
      <c r="C213">
        <f ca="1">SUM($D$2:D213)</f>
        <v>372.12517811562685</v>
      </c>
      <c r="D213">
        <f t="shared" ca="1" si="3"/>
        <v>1.5281600921852867</v>
      </c>
      <c r="E213">
        <f ca="1">(SUMIFS(OFFSET([2]掉落汇总!$C$2:$C$871,,MATCH($B213,[2]掉落汇总!$D$1:$M$1)),[2]掉落汇总!$A$2:$A$871,E$1,[2]掉落汇总!$C$2:$C$871,$Q$1)+SUMIFS(OFFSET([2]掉落汇总!$C$2:$C$871,,MATCH($B213,[2]掉落汇总!$D$1:$M$1)),[2]掉落汇总!$A$2:$A$871,E$1,[2]掉落汇总!$C$2:$C$871,$Q$2)/$Q$3)*宝箱投放计算!D213</f>
        <v>0.45048461538461521</v>
      </c>
      <c r="F213">
        <f ca="1">(SUMIFS(OFFSET([2]掉落汇总!$C$2:$C$871,,MATCH($B213,[2]掉落汇总!$D$1:$M$1)),[2]掉落汇总!$A$2:$A$871,F$1,[2]掉落汇总!$C$2:$C$871,$Q$1)+SUMIFS(OFFSET([2]掉落汇总!$C$2:$C$871,,MATCH($B213,[2]掉落汇总!$D$1:$M$1)),[2]掉落汇总!$A$2:$A$871,F$1,[2]掉落汇总!$C$2:$C$871,$Q$2)/$Q$3)*宝箱投放计算!E213</f>
        <v>0.55765920826161819</v>
      </c>
      <c r="G213">
        <f ca="1">(SUMIFS(OFFSET([2]掉落汇总!$C$2:$C$871,,MATCH($B213,[2]掉落汇总!$D$1:$M$1)),[2]掉落汇总!$A$2:$A$871,G$1,[2]掉落汇总!$C$2:$C$871,$Q$1)+SUMIFS(OFFSET([2]掉落汇总!$C$2:$C$871,,MATCH($B213,[2]掉落汇总!$D$1:$M$1)),[2]掉落汇总!$A$2:$A$871,G$1,[2]掉落汇总!$C$2:$C$871,$Q$2)/$Q$3)*宝箱投放计算!F213</f>
        <v>0</v>
      </c>
      <c r="H213">
        <f ca="1">(SUMIFS(OFFSET([2]掉落汇总!$C$2:$C$871,,MATCH($B213,[2]掉落汇总!$D$1:$M$1)),[2]掉落汇总!$A$2:$A$871,H$1,[2]掉落汇总!$C$2:$C$871,$Q$1)+SUMIFS(OFFSET([2]掉落汇总!$C$2:$C$871,,MATCH($B213,[2]掉落汇总!$D$1:$M$1)),[2]掉落汇总!$A$2:$A$871,H$1,[2]掉落汇总!$C$2:$C$871,$Q$2)/$Q$3)*宝箱投放计算!G213</f>
        <v>0</v>
      </c>
      <c r="I213">
        <f ca="1">(SUMIFS(OFFSET([2]掉落汇总!$C$2:$C$871,,MATCH($B213,[2]掉落汇总!$D$1:$M$1)),[2]掉落汇总!$A$2:$A$871,I$1,[2]掉落汇总!$C$2:$C$871,$Q$1)+SUMIFS(OFFSET([2]掉落汇总!$C$2:$C$871,,MATCH($B213,[2]掉落汇总!$D$1:$M$1)),[2]掉落汇总!$A$2:$A$871,I$1,[2]掉落汇总!$C$2:$C$871,$Q$2)/$Q$3)*宝箱投放计算!H213</f>
        <v>0</v>
      </c>
      <c r="J213">
        <f ca="1">(SUMIFS(OFFSET([2]掉落汇总!$C$2:$C$871,,MATCH($B213,[2]掉落汇总!$D$1:$M$1)),[2]掉落汇总!$A$2:$A$871,J$1,[2]掉落汇总!$C$2:$C$871,$Q$1)+SUMIFS(OFFSET([2]掉落汇总!$C$2:$C$871,,MATCH($B213,[2]掉落汇总!$D$1:$M$1)),[2]掉落汇总!$A$2:$A$871,J$1,[2]掉落汇总!$C$2:$C$871,$Q$2)/$Q$3)*宝箱投放计算!I213</f>
        <v>0</v>
      </c>
      <c r="K213">
        <f ca="1">(SUMIFS(OFFSET([2]掉落汇总!$C$2:$C$871,,MATCH($B213,[2]掉落汇总!$D$1:$M$1)),[2]掉落汇总!$A$2:$A$871,K$1,[2]掉落汇总!$C$2:$C$871,$Q$1)+SUMIFS(OFFSET([2]掉落汇总!$C$2:$C$871,,MATCH($B213,[2]掉落汇总!$D$1:$M$1)),[2]掉落汇总!$A$2:$A$871,K$1,[2]掉落汇总!$C$2:$C$871,$Q$2)/$Q$3)*宝箱投放计算!J213</f>
        <v>0</v>
      </c>
      <c r="L213">
        <f ca="1">(SUMIFS(OFFSET([2]掉落汇总!$C$2:$C$871,,MATCH($B213,[2]掉落汇总!$D$1:$M$1)),[2]掉落汇总!$A$2:$A$871,L$1,[2]掉落汇总!$C$2:$C$871,$Q$1)+SUMIFS(OFFSET([2]掉落汇总!$C$2:$C$871,,MATCH($B213,[2]掉落汇总!$D$1:$M$1)),[2]掉落汇总!$A$2:$A$871,L$1,[2]掉落汇总!$C$2:$C$871,$Q$2)/$Q$3)*宝箱投放计算!K213</f>
        <v>0.18921788368526599</v>
      </c>
      <c r="M213">
        <f ca="1">(SUMIFS(OFFSET([2]掉落汇总!$C$2:$C$871,,MATCH($B213,[2]掉落汇总!$D$1:$M$1)),[2]掉落汇总!$A$2:$A$871,M$1,[2]掉落汇总!$C$2:$C$871,$Q$1)+SUMIFS(OFFSET([2]掉落汇总!$C$2:$C$871,,MATCH($B213,[2]掉落汇总!$D$1:$M$1)),[2]掉落汇总!$A$2:$A$871,M$1,[2]掉落汇总!$C$2:$C$871,$Q$2)/$Q$3)*宝箱投放计算!L213</f>
        <v>0.1952586710265094</v>
      </c>
      <c r="N213">
        <f ca="1">(SUMIFS(OFFSET([2]掉落汇总!$C$2:$C$871,,MATCH($B213,[2]掉落汇总!$D$1:$M$1)),[2]掉落汇总!$A$2:$A$871,N$1,[2]掉落汇总!$C$2:$C$871,$Q$1)+SUMIFS(OFFSET([2]掉落汇总!$C$2:$C$871,,MATCH($B213,[2]掉落汇总!$D$1:$M$1)),[2]掉落汇总!$A$2:$A$871,N$1,[2]掉落汇总!$C$2:$C$871,$Q$2)/$Q$3)*宝箱投放计算!M213</f>
        <v>4.4258667322350648E-2</v>
      </c>
      <c r="O213">
        <f ca="1">(SUMIFS(OFFSET([2]掉落汇总!$C$2:$C$871,,MATCH($B213,[2]掉落汇总!$D$1:$M$1)),[2]掉落汇总!$A$2:$A$871,O$1,[2]掉落汇总!$C$2:$C$871,$Q$1)+SUMIFS(OFFSET([2]掉落汇总!$C$2:$C$871,,MATCH($B213,[2]掉落汇总!$D$1:$M$1)),[2]掉落汇总!$A$2:$A$871,O$1,[2]掉落汇总!$C$2:$C$871,$Q$2)/$Q$3)*宝箱投放计算!N213</f>
        <v>9.1281046504927091E-2</v>
      </c>
    </row>
    <row r="214" spans="1:15" x14ac:dyDescent="0.2">
      <c r="A214">
        <f>玩家成长时间线!A214</f>
        <v>213</v>
      </c>
      <c r="B214">
        <f>玩家成长时间线!B214</f>
        <v>9</v>
      </c>
      <c r="C214">
        <f ca="1">SUM($D$2:D214)</f>
        <v>375.50292765851049</v>
      </c>
      <c r="D214">
        <f t="shared" ca="1" si="3"/>
        <v>3.3777495428836333</v>
      </c>
      <c r="E214">
        <f ca="1">(SUMIFS(OFFSET([2]掉落汇总!$C$2:$C$871,,MATCH($B214,[2]掉落汇总!$D$1:$M$1)),[2]掉落汇总!$A$2:$A$871,E$1,[2]掉落汇总!$C$2:$C$871,$Q$1)+SUMIFS(OFFSET([2]掉落汇总!$C$2:$C$871,,MATCH($B214,[2]掉落汇总!$D$1:$M$1)),[2]掉落汇总!$A$2:$A$871,E$1,[2]掉落汇总!$C$2:$C$871,$Q$2)/$Q$3)*宝箱投放计算!D214</f>
        <v>0.59991101417666282</v>
      </c>
      <c r="F214">
        <f ca="1">(SUMIFS(OFFSET([2]掉落汇总!$C$2:$C$871,,MATCH($B214,[2]掉落汇总!$D$1:$M$1)),[2]掉落汇总!$A$2:$A$871,F$1,[2]掉落汇总!$C$2:$C$871,$Q$1)+SUMIFS(OFFSET([2]掉落汇总!$C$2:$C$871,,MATCH($B214,[2]掉落汇总!$D$1:$M$1)),[2]掉落汇总!$A$2:$A$871,F$1,[2]掉落汇总!$C$2:$C$871,$Q$2)/$Q$3)*宝箱投放计算!E214</f>
        <v>0.69707401032702276</v>
      </c>
      <c r="G214">
        <f ca="1">(SUMIFS(OFFSET([2]掉落汇总!$C$2:$C$871,,MATCH($B214,[2]掉落汇总!$D$1:$M$1)),[2]掉落汇总!$A$2:$A$871,G$1,[2]掉落汇总!$C$2:$C$871,$Q$1)+SUMIFS(OFFSET([2]掉落汇总!$C$2:$C$871,,MATCH($B214,[2]掉落汇总!$D$1:$M$1)),[2]掉落汇总!$A$2:$A$871,G$1,[2]掉落汇总!$C$2:$C$871,$Q$2)/$Q$3)*宝箱投放计算!F214</f>
        <v>0</v>
      </c>
      <c r="H214">
        <f ca="1">(SUMIFS(OFFSET([2]掉落汇总!$C$2:$C$871,,MATCH($B214,[2]掉落汇总!$D$1:$M$1)),[2]掉落汇总!$A$2:$A$871,H$1,[2]掉落汇总!$C$2:$C$871,$Q$1)+SUMIFS(OFFSET([2]掉落汇总!$C$2:$C$871,,MATCH($B214,[2]掉落汇总!$D$1:$M$1)),[2]掉落汇总!$A$2:$A$871,H$1,[2]掉落汇总!$C$2:$C$871,$Q$2)/$Q$3)*宝箱投放计算!G214</f>
        <v>0</v>
      </c>
      <c r="I214">
        <f ca="1">(SUMIFS(OFFSET([2]掉落汇总!$C$2:$C$871,,MATCH($B214,[2]掉落汇总!$D$1:$M$1)),[2]掉落汇总!$A$2:$A$871,I$1,[2]掉落汇总!$C$2:$C$871,$Q$1)+SUMIFS(OFFSET([2]掉落汇总!$C$2:$C$871,,MATCH($B214,[2]掉落汇总!$D$1:$M$1)),[2]掉落汇总!$A$2:$A$871,I$1,[2]掉落汇总!$C$2:$C$871,$Q$2)/$Q$3)*宝箱投放计算!H214</f>
        <v>0.43663060278207105</v>
      </c>
      <c r="J214">
        <f ca="1">(SUMIFS(OFFSET([2]掉落汇总!$C$2:$C$871,,MATCH($B214,[2]掉落汇总!$D$1:$M$1)),[2]掉落汇总!$A$2:$A$871,J$1,[2]掉落汇总!$C$2:$C$871,$Q$1)+SUMIFS(OFFSET([2]掉落汇总!$C$2:$C$871,,MATCH($B214,[2]掉落汇总!$D$1:$M$1)),[2]掉落汇总!$A$2:$A$871,J$1,[2]掉落汇总!$C$2:$C$871,$Q$2)/$Q$3)*宝箱投放计算!I214</f>
        <v>1.1241176470588234</v>
      </c>
      <c r="K214">
        <f ca="1">(SUMIFS(OFFSET([2]掉落汇总!$C$2:$C$871,,MATCH($B214,[2]掉落汇总!$D$1:$M$1)),[2]掉落汇总!$A$2:$A$871,K$1,[2]掉落汇总!$C$2:$C$871,$Q$1)+SUMIFS(OFFSET([2]掉落汇总!$C$2:$C$871,,MATCH($B214,[2]掉落汇总!$D$1:$M$1)),[2]掉落汇总!$A$2:$A$871,K$1,[2]掉落汇总!$C$2:$C$871,$Q$2)/$Q$3)*宝箱投放计算!J214</f>
        <v>0</v>
      </c>
      <c r="L214">
        <f ca="1">(SUMIFS(OFFSET([2]掉落汇总!$C$2:$C$871,,MATCH($B214,[2]掉落汇总!$D$1:$M$1)),[2]掉落汇总!$A$2:$A$871,L$1,[2]掉落汇总!$C$2:$C$871,$Q$1)+SUMIFS(OFFSET([2]掉落汇总!$C$2:$C$871,,MATCH($B214,[2]掉落汇总!$D$1:$M$1)),[2]掉落汇总!$A$2:$A$871,L$1,[2]掉落汇总!$C$2:$C$871,$Q$2)/$Q$3)*宝箱投放计算!K214</f>
        <v>0.18921788368526599</v>
      </c>
      <c r="M214">
        <f ca="1">(SUMIFS(OFFSET([2]掉落汇总!$C$2:$C$871,,MATCH($B214,[2]掉落汇总!$D$1:$M$1)),[2]掉落汇总!$A$2:$A$871,M$1,[2]掉落汇总!$C$2:$C$871,$Q$1)+SUMIFS(OFFSET([2]掉落汇总!$C$2:$C$871,,MATCH($B214,[2]掉落汇总!$D$1:$M$1)),[2]掉落汇总!$A$2:$A$871,M$1,[2]掉落汇总!$C$2:$C$871,$Q$2)/$Q$3)*宝箱投放计算!L214</f>
        <v>0.1952586710265094</v>
      </c>
      <c r="N214">
        <f ca="1">(SUMIFS(OFFSET([2]掉落汇总!$C$2:$C$871,,MATCH($B214,[2]掉落汇总!$D$1:$M$1)),[2]掉落汇总!$A$2:$A$871,N$1,[2]掉落汇总!$C$2:$C$871,$Q$1)+SUMIFS(OFFSET([2]掉落汇总!$C$2:$C$871,,MATCH($B214,[2]掉落汇总!$D$1:$M$1)),[2]掉落汇总!$A$2:$A$871,N$1,[2]掉落汇总!$C$2:$C$871,$Q$2)/$Q$3)*宝箱投放计算!M214</f>
        <v>4.4258667322350648E-2</v>
      </c>
      <c r="O214">
        <f ca="1">(SUMIFS(OFFSET([2]掉落汇总!$C$2:$C$871,,MATCH($B214,[2]掉落汇总!$D$1:$M$1)),[2]掉落汇总!$A$2:$A$871,O$1,[2]掉落汇总!$C$2:$C$871,$Q$1)+SUMIFS(OFFSET([2]掉落汇总!$C$2:$C$871,,MATCH($B214,[2]掉落汇总!$D$1:$M$1)),[2]掉落汇总!$A$2:$A$871,O$1,[2]掉落汇总!$C$2:$C$871,$Q$2)/$Q$3)*宝箱投放计算!N214</f>
        <v>9.1281046504927091E-2</v>
      </c>
    </row>
    <row r="215" spans="1:15" x14ac:dyDescent="0.2">
      <c r="A215">
        <f>玩家成长时间线!A215</f>
        <v>214</v>
      </c>
      <c r="B215">
        <f>玩家成长时间线!B215</f>
        <v>9</v>
      </c>
      <c r="C215">
        <f ca="1">SUM($D$2:D215)</f>
        <v>377.32241532014649</v>
      </c>
      <c r="D215">
        <f t="shared" ca="1" si="3"/>
        <v>1.8194876616359776</v>
      </c>
      <c r="E215">
        <f ca="1">(SUMIFS(OFFSET([2]掉落汇总!$C$2:$C$871,,MATCH($B215,[2]掉落汇总!$D$1:$M$1)),[2]掉落汇总!$A$2:$A$871,E$1,[2]掉落汇总!$C$2:$C$871,$Q$1)+SUMIFS(OFFSET([2]掉落汇总!$C$2:$C$871,,MATCH($B215,[2]掉落汇总!$D$1:$M$1)),[2]掉落汇总!$A$2:$A$871,E$1,[2]掉落汇总!$C$2:$C$871,$Q$2)/$Q$3)*宝箱投放计算!D215</f>
        <v>0.60239738276990162</v>
      </c>
      <c r="F215">
        <f ca="1">(SUMIFS(OFFSET([2]掉落汇总!$C$2:$C$871,,MATCH($B215,[2]掉落汇总!$D$1:$M$1)),[2]掉落汇总!$A$2:$A$871,F$1,[2]掉落汇总!$C$2:$C$871,$Q$1)+SUMIFS(OFFSET([2]掉落汇总!$C$2:$C$871,,MATCH($B215,[2]掉落汇总!$D$1:$M$1)),[2]掉落汇总!$A$2:$A$871,F$1,[2]掉落汇总!$C$2:$C$871,$Q$2)/$Q$3)*宝箱投放计算!E215</f>
        <v>0.69707401032702276</v>
      </c>
      <c r="G215">
        <f ca="1">(SUMIFS(OFFSET([2]掉落汇总!$C$2:$C$871,,MATCH($B215,[2]掉落汇总!$D$1:$M$1)),[2]掉落汇总!$A$2:$A$871,G$1,[2]掉落汇总!$C$2:$C$871,$Q$1)+SUMIFS(OFFSET([2]掉落汇总!$C$2:$C$871,,MATCH($B215,[2]掉落汇总!$D$1:$M$1)),[2]掉落汇总!$A$2:$A$871,G$1,[2]掉落汇总!$C$2:$C$871,$Q$2)/$Q$3)*宝箱投放计算!F215</f>
        <v>0</v>
      </c>
      <c r="H215">
        <f ca="1">(SUMIFS(OFFSET([2]掉落汇总!$C$2:$C$871,,MATCH($B215,[2]掉落汇总!$D$1:$M$1)),[2]掉落汇总!$A$2:$A$871,H$1,[2]掉落汇总!$C$2:$C$871,$Q$1)+SUMIFS(OFFSET([2]掉落汇总!$C$2:$C$871,,MATCH($B215,[2]掉落汇总!$D$1:$M$1)),[2]掉落汇总!$A$2:$A$871,H$1,[2]掉落汇总!$C$2:$C$871,$Q$2)/$Q$3)*宝箱投放计算!G215</f>
        <v>0</v>
      </c>
      <c r="I215">
        <f ca="1">(SUMIFS(OFFSET([2]掉落汇总!$C$2:$C$871,,MATCH($B215,[2]掉落汇总!$D$1:$M$1)),[2]掉落汇总!$A$2:$A$871,I$1,[2]掉落汇总!$C$2:$C$871,$Q$1)+SUMIFS(OFFSET([2]掉落汇总!$C$2:$C$871,,MATCH($B215,[2]掉落汇总!$D$1:$M$1)),[2]掉落汇总!$A$2:$A$871,I$1,[2]掉落汇总!$C$2:$C$871,$Q$2)/$Q$3)*宝箱投放计算!H215</f>
        <v>0</v>
      </c>
      <c r="J215">
        <f ca="1">(SUMIFS(OFFSET([2]掉落汇总!$C$2:$C$871,,MATCH($B215,[2]掉落汇总!$D$1:$M$1)),[2]掉落汇总!$A$2:$A$871,J$1,[2]掉落汇总!$C$2:$C$871,$Q$1)+SUMIFS(OFFSET([2]掉落汇总!$C$2:$C$871,,MATCH($B215,[2]掉落汇总!$D$1:$M$1)),[2]掉落汇总!$A$2:$A$871,J$1,[2]掉落汇总!$C$2:$C$871,$Q$2)/$Q$3)*宝箱投放计算!I215</f>
        <v>0</v>
      </c>
      <c r="K215">
        <f ca="1">(SUMIFS(OFFSET([2]掉落汇总!$C$2:$C$871,,MATCH($B215,[2]掉落汇总!$D$1:$M$1)),[2]掉落汇总!$A$2:$A$871,K$1,[2]掉落汇总!$C$2:$C$871,$Q$1)+SUMIFS(OFFSET([2]掉落汇总!$C$2:$C$871,,MATCH($B215,[2]掉落汇总!$D$1:$M$1)),[2]掉落汇总!$A$2:$A$871,K$1,[2]掉落汇总!$C$2:$C$871,$Q$2)/$Q$3)*宝箱投放计算!J215</f>
        <v>0</v>
      </c>
      <c r="L215">
        <f ca="1">(SUMIFS(OFFSET([2]掉落汇总!$C$2:$C$871,,MATCH($B215,[2]掉落汇总!$D$1:$M$1)),[2]掉落汇总!$A$2:$A$871,L$1,[2]掉落汇总!$C$2:$C$871,$Q$1)+SUMIFS(OFFSET([2]掉落汇总!$C$2:$C$871,,MATCH($B215,[2]掉落汇总!$D$1:$M$1)),[2]掉落汇总!$A$2:$A$871,L$1,[2]掉落汇总!$C$2:$C$871,$Q$2)/$Q$3)*宝箱投放计算!K215</f>
        <v>0.18921788368526599</v>
      </c>
      <c r="M215">
        <f ca="1">(SUMIFS(OFFSET([2]掉落汇总!$C$2:$C$871,,MATCH($B215,[2]掉落汇总!$D$1:$M$1)),[2]掉落汇总!$A$2:$A$871,M$1,[2]掉落汇总!$C$2:$C$871,$Q$1)+SUMIFS(OFFSET([2]掉落汇总!$C$2:$C$871,,MATCH($B215,[2]掉落汇总!$D$1:$M$1)),[2]掉落汇总!$A$2:$A$871,M$1,[2]掉落汇总!$C$2:$C$871,$Q$2)/$Q$3)*宝箱投放计算!L215</f>
        <v>0.1952586710265094</v>
      </c>
      <c r="N215">
        <f ca="1">(SUMIFS(OFFSET([2]掉落汇总!$C$2:$C$871,,MATCH($B215,[2]掉落汇总!$D$1:$M$1)),[2]掉落汇总!$A$2:$A$871,N$1,[2]掉落汇总!$C$2:$C$871,$Q$1)+SUMIFS(OFFSET([2]掉落汇总!$C$2:$C$871,,MATCH($B215,[2]掉落汇总!$D$1:$M$1)),[2]掉落汇总!$A$2:$A$871,N$1,[2]掉落汇总!$C$2:$C$871,$Q$2)/$Q$3)*宝箱投放计算!M215</f>
        <v>4.4258667322350648E-2</v>
      </c>
      <c r="O215">
        <f ca="1">(SUMIFS(OFFSET([2]掉落汇总!$C$2:$C$871,,MATCH($B215,[2]掉落汇总!$D$1:$M$1)),[2]掉落汇总!$A$2:$A$871,O$1,[2]掉落汇总!$C$2:$C$871,$Q$1)+SUMIFS(OFFSET([2]掉落汇总!$C$2:$C$871,,MATCH($B215,[2]掉落汇总!$D$1:$M$1)),[2]掉落汇总!$A$2:$A$871,O$1,[2]掉落汇总!$C$2:$C$871,$Q$2)/$Q$3)*宝箱投放计算!N215</f>
        <v>9.1281046504927091E-2</v>
      </c>
    </row>
    <row r="216" spans="1:15" x14ac:dyDescent="0.2">
      <c r="A216">
        <f>玩家成长时间线!A216</f>
        <v>215</v>
      </c>
      <c r="B216">
        <f>玩家成长时间线!B216</f>
        <v>9</v>
      </c>
      <c r="C216">
        <f ca="1">SUM($D$2:D216)</f>
        <v>379.19411672224049</v>
      </c>
      <c r="D216">
        <f t="shared" ca="1" si="3"/>
        <v>1.8717014020939928</v>
      </c>
      <c r="E216">
        <f ca="1">(SUMIFS(OFFSET([2]掉落汇总!$C$2:$C$871,,MATCH($B216,[2]掉落汇总!$D$1:$M$1)),[2]掉落汇总!$A$2:$A$871,E$1,[2]掉落汇总!$C$2:$C$871,$Q$1)+SUMIFS(OFFSET([2]掉落汇总!$C$2:$C$871,,MATCH($B216,[2]掉落汇总!$D$1:$M$1)),[2]掉落汇总!$A$2:$A$871,E$1,[2]掉落汇总!$C$2:$C$871,$Q$2)/$Q$3)*宝箱投放计算!D216</f>
        <v>0.65461112322791681</v>
      </c>
      <c r="F216">
        <f ca="1">(SUMIFS(OFFSET([2]掉落汇总!$C$2:$C$871,,MATCH($B216,[2]掉落汇总!$D$1:$M$1)),[2]掉落汇总!$A$2:$A$871,F$1,[2]掉落汇总!$C$2:$C$871,$Q$1)+SUMIFS(OFFSET([2]掉落汇总!$C$2:$C$871,,MATCH($B216,[2]掉落汇总!$D$1:$M$1)),[2]掉落汇总!$A$2:$A$871,F$1,[2]掉落汇总!$C$2:$C$871,$Q$2)/$Q$3)*宝箱投放计算!E216</f>
        <v>0.69707401032702276</v>
      </c>
      <c r="G216">
        <f ca="1">(SUMIFS(OFFSET([2]掉落汇总!$C$2:$C$871,,MATCH($B216,[2]掉落汇总!$D$1:$M$1)),[2]掉落汇总!$A$2:$A$871,G$1,[2]掉落汇总!$C$2:$C$871,$Q$1)+SUMIFS(OFFSET([2]掉落汇总!$C$2:$C$871,,MATCH($B216,[2]掉落汇总!$D$1:$M$1)),[2]掉落汇总!$A$2:$A$871,G$1,[2]掉落汇总!$C$2:$C$871,$Q$2)/$Q$3)*宝箱投放计算!F216</f>
        <v>0</v>
      </c>
      <c r="H216">
        <f ca="1">(SUMIFS(OFFSET([2]掉落汇总!$C$2:$C$871,,MATCH($B216,[2]掉落汇总!$D$1:$M$1)),[2]掉落汇总!$A$2:$A$871,H$1,[2]掉落汇总!$C$2:$C$871,$Q$1)+SUMIFS(OFFSET([2]掉落汇总!$C$2:$C$871,,MATCH($B216,[2]掉落汇总!$D$1:$M$1)),[2]掉落汇总!$A$2:$A$871,H$1,[2]掉落汇总!$C$2:$C$871,$Q$2)/$Q$3)*宝箱投放计算!G216</f>
        <v>0</v>
      </c>
      <c r="I216">
        <f ca="1">(SUMIFS(OFFSET([2]掉落汇总!$C$2:$C$871,,MATCH($B216,[2]掉落汇总!$D$1:$M$1)),[2]掉落汇总!$A$2:$A$871,I$1,[2]掉落汇总!$C$2:$C$871,$Q$1)+SUMIFS(OFFSET([2]掉落汇总!$C$2:$C$871,,MATCH($B216,[2]掉落汇总!$D$1:$M$1)),[2]掉落汇总!$A$2:$A$871,I$1,[2]掉落汇总!$C$2:$C$871,$Q$2)/$Q$3)*宝箱投放计算!H216</f>
        <v>0</v>
      </c>
      <c r="J216">
        <f ca="1">(SUMIFS(OFFSET([2]掉落汇总!$C$2:$C$871,,MATCH($B216,[2]掉落汇总!$D$1:$M$1)),[2]掉落汇总!$A$2:$A$871,J$1,[2]掉落汇总!$C$2:$C$871,$Q$1)+SUMIFS(OFFSET([2]掉落汇总!$C$2:$C$871,,MATCH($B216,[2]掉落汇总!$D$1:$M$1)),[2]掉落汇总!$A$2:$A$871,J$1,[2]掉落汇总!$C$2:$C$871,$Q$2)/$Q$3)*宝箱投放计算!I216</f>
        <v>0</v>
      </c>
      <c r="K216">
        <f ca="1">(SUMIFS(OFFSET([2]掉落汇总!$C$2:$C$871,,MATCH($B216,[2]掉落汇总!$D$1:$M$1)),[2]掉落汇总!$A$2:$A$871,K$1,[2]掉落汇总!$C$2:$C$871,$Q$1)+SUMIFS(OFFSET([2]掉落汇总!$C$2:$C$871,,MATCH($B216,[2]掉落汇总!$D$1:$M$1)),[2]掉落汇总!$A$2:$A$871,K$1,[2]掉落汇总!$C$2:$C$871,$Q$2)/$Q$3)*宝箱投放计算!J216</f>
        <v>0</v>
      </c>
      <c r="L216">
        <f ca="1">(SUMIFS(OFFSET([2]掉落汇总!$C$2:$C$871,,MATCH($B216,[2]掉落汇总!$D$1:$M$1)),[2]掉落汇总!$A$2:$A$871,L$1,[2]掉落汇总!$C$2:$C$871,$Q$1)+SUMIFS(OFFSET([2]掉落汇总!$C$2:$C$871,,MATCH($B216,[2]掉落汇总!$D$1:$M$1)),[2]掉落汇总!$A$2:$A$871,L$1,[2]掉落汇总!$C$2:$C$871,$Q$2)/$Q$3)*宝箱投放计算!K216</f>
        <v>0.18921788368526599</v>
      </c>
      <c r="M216">
        <f ca="1">(SUMIFS(OFFSET([2]掉落汇总!$C$2:$C$871,,MATCH($B216,[2]掉落汇总!$D$1:$M$1)),[2]掉落汇总!$A$2:$A$871,M$1,[2]掉落汇总!$C$2:$C$871,$Q$1)+SUMIFS(OFFSET([2]掉落汇总!$C$2:$C$871,,MATCH($B216,[2]掉落汇总!$D$1:$M$1)),[2]掉落汇总!$A$2:$A$871,M$1,[2]掉落汇总!$C$2:$C$871,$Q$2)/$Q$3)*宝箱投放计算!L216</f>
        <v>0.1952586710265094</v>
      </c>
      <c r="N216">
        <f ca="1">(SUMIFS(OFFSET([2]掉落汇总!$C$2:$C$871,,MATCH($B216,[2]掉落汇总!$D$1:$M$1)),[2]掉落汇总!$A$2:$A$871,N$1,[2]掉落汇总!$C$2:$C$871,$Q$1)+SUMIFS(OFFSET([2]掉落汇总!$C$2:$C$871,,MATCH($B216,[2]掉落汇总!$D$1:$M$1)),[2]掉落汇总!$A$2:$A$871,N$1,[2]掉落汇总!$C$2:$C$871,$Q$2)/$Q$3)*宝箱投放计算!M216</f>
        <v>4.4258667322350648E-2</v>
      </c>
      <c r="O216">
        <f ca="1">(SUMIFS(OFFSET([2]掉落汇总!$C$2:$C$871,,MATCH($B216,[2]掉落汇总!$D$1:$M$1)),[2]掉落汇总!$A$2:$A$871,O$1,[2]掉落汇总!$C$2:$C$871,$Q$1)+SUMIFS(OFFSET([2]掉落汇总!$C$2:$C$871,,MATCH($B216,[2]掉落汇总!$D$1:$M$1)),[2]掉落汇总!$A$2:$A$871,O$1,[2]掉落汇总!$C$2:$C$871,$Q$2)/$Q$3)*宝箱投放计算!N216</f>
        <v>9.1281046504927091E-2</v>
      </c>
    </row>
    <row r="217" spans="1:15" x14ac:dyDescent="0.2">
      <c r="A217">
        <f>玩家成长时间线!A217</f>
        <v>216</v>
      </c>
      <c r="B217">
        <f>玩家成长时间线!B217</f>
        <v>10</v>
      </c>
      <c r="C217">
        <f ca="1">SUM($D$2:D217)</f>
        <v>382.12001789791947</v>
      </c>
      <c r="D217">
        <f t="shared" ca="1" si="3"/>
        <v>2.925901175678991</v>
      </c>
      <c r="E217">
        <f ca="1">(SUMIFS(OFFSET([2]掉落汇总!$C$2:$C$871,,MATCH($B217,[2]掉落汇总!$D$1:$M$1)),[2]掉落汇总!$A$2:$A$871,E$1,[2]掉落汇总!$C$2:$C$871,$Q$1)+SUMIFS(OFFSET([2]掉落汇总!$C$2:$C$871,,MATCH($B217,[2]掉落汇总!$D$1:$M$1)),[2]掉落汇总!$A$2:$A$871,E$1,[2]掉落汇总!$C$2:$C$871,$Q$2)/$Q$3)*宝箱投放计算!D217</f>
        <v>0.59110362966859553</v>
      </c>
      <c r="F217">
        <f ca="1">(SUMIFS(OFFSET([2]掉落汇总!$C$2:$C$871,,MATCH($B217,[2]掉落汇总!$D$1:$M$1)),[2]掉落汇总!$A$2:$A$871,F$1,[2]掉落汇总!$C$2:$C$871,$Q$1)+SUMIFS(OFFSET([2]掉落汇总!$C$2:$C$871,,MATCH($B217,[2]掉落汇总!$D$1:$M$1)),[2]掉落汇总!$A$2:$A$871,F$1,[2]掉落汇总!$C$2:$C$871,$Q$2)/$Q$3)*宝箱投放计算!E217</f>
        <v>0.69707401032702276</v>
      </c>
      <c r="G217">
        <f ca="1">(SUMIFS(OFFSET([2]掉落汇总!$C$2:$C$871,,MATCH($B217,[2]掉落汇总!$D$1:$M$1)),[2]掉落汇总!$A$2:$A$871,G$1,[2]掉落汇总!$C$2:$C$871,$Q$1)+SUMIFS(OFFSET([2]掉落汇总!$C$2:$C$871,,MATCH($B217,[2]掉落汇总!$D$1:$M$1)),[2]掉落汇总!$A$2:$A$871,G$1,[2]掉落汇总!$C$2:$C$871,$Q$2)/$Q$3)*宝箱投放计算!F217</f>
        <v>0</v>
      </c>
      <c r="H217">
        <f ca="1">(SUMIFS(OFFSET([2]掉落汇总!$C$2:$C$871,,MATCH($B217,[2]掉落汇总!$D$1:$M$1)),[2]掉落汇总!$A$2:$A$871,H$1,[2]掉落汇总!$C$2:$C$871,$Q$1)+SUMIFS(OFFSET([2]掉落汇总!$C$2:$C$871,,MATCH($B217,[2]掉落汇总!$D$1:$M$1)),[2]掉落汇总!$A$2:$A$871,H$1,[2]掉落汇总!$C$2:$C$871,$Q$2)/$Q$3)*宝箱投放计算!G217</f>
        <v>0</v>
      </c>
      <c r="I217">
        <f ca="1">(SUMIFS(OFFSET([2]掉落汇总!$C$2:$C$871,,MATCH($B217,[2]掉落汇总!$D$1:$M$1)),[2]掉落汇总!$A$2:$A$871,I$1,[2]掉落汇总!$C$2:$C$871,$Q$1)+SUMIFS(OFFSET([2]掉落汇总!$C$2:$C$871,,MATCH($B217,[2]掉落汇总!$D$1:$M$1)),[2]掉落汇总!$A$2:$A$871,I$1,[2]掉落汇总!$C$2:$C$871,$Q$2)/$Q$3)*宝箱投放计算!H217</f>
        <v>0</v>
      </c>
      <c r="J217">
        <f ca="1">(SUMIFS(OFFSET([2]掉落汇总!$C$2:$C$871,,MATCH($B217,[2]掉落汇总!$D$1:$M$1)),[2]掉落汇总!$A$2:$A$871,J$1,[2]掉落汇总!$C$2:$C$871,$Q$1)+SUMIFS(OFFSET([2]掉落汇总!$C$2:$C$871,,MATCH($B217,[2]掉落汇总!$D$1:$M$1)),[2]掉落汇总!$A$2:$A$871,J$1,[2]掉落汇总!$C$2:$C$871,$Q$2)/$Q$3)*宝箱投放计算!I217</f>
        <v>1.1177072671443191</v>
      </c>
      <c r="K217">
        <f ca="1">(SUMIFS(OFFSET([2]掉落汇总!$C$2:$C$871,,MATCH($B217,[2]掉落汇总!$D$1:$M$1)),[2]掉落汇总!$A$2:$A$871,K$1,[2]掉落汇总!$C$2:$C$871,$Q$1)+SUMIFS(OFFSET([2]掉落汇总!$C$2:$C$871,,MATCH($B217,[2]掉落汇总!$D$1:$M$1)),[2]掉落汇总!$A$2:$A$871,K$1,[2]掉落汇总!$C$2:$C$871,$Q$2)/$Q$3)*宝箱投放计算!J217</f>
        <v>0</v>
      </c>
      <c r="L217">
        <f ca="1">(SUMIFS(OFFSET([2]掉落汇总!$C$2:$C$871,,MATCH($B217,[2]掉落汇总!$D$1:$M$1)),[2]掉落汇总!$A$2:$A$871,L$1,[2]掉落汇总!$C$2:$C$871,$Q$1)+SUMIFS(OFFSET([2]掉落汇总!$C$2:$C$871,,MATCH($B217,[2]掉落汇总!$D$1:$M$1)),[2]掉落汇总!$A$2:$A$871,L$1,[2]掉落汇总!$C$2:$C$871,$Q$2)/$Q$3)*宝箱投放计算!K217</f>
        <v>0.18921788368526599</v>
      </c>
      <c r="M217">
        <f ca="1">(SUMIFS(OFFSET([2]掉落汇总!$C$2:$C$871,,MATCH($B217,[2]掉落汇总!$D$1:$M$1)),[2]掉落汇总!$A$2:$A$871,M$1,[2]掉落汇总!$C$2:$C$871,$Q$1)+SUMIFS(OFFSET([2]掉落汇总!$C$2:$C$871,,MATCH($B217,[2]掉落汇总!$D$1:$M$1)),[2]掉落汇总!$A$2:$A$871,M$1,[2]掉落汇总!$C$2:$C$871,$Q$2)/$Q$3)*宝箱投放计算!L217</f>
        <v>0.1952586710265094</v>
      </c>
      <c r="N217">
        <f ca="1">(SUMIFS(OFFSET([2]掉落汇总!$C$2:$C$871,,MATCH($B217,[2]掉落汇总!$D$1:$M$1)),[2]掉落汇总!$A$2:$A$871,N$1,[2]掉落汇总!$C$2:$C$871,$Q$1)+SUMIFS(OFFSET([2]掉落汇总!$C$2:$C$871,,MATCH($B217,[2]掉落汇总!$D$1:$M$1)),[2]掉落汇总!$A$2:$A$871,N$1,[2]掉落汇总!$C$2:$C$871,$Q$2)/$Q$3)*宝箱投放计算!M217</f>
        <v>4.4258667322350648E-2</v>
      </c>
      <c r="O217">
        <f ca="1">(SUMIFS(OFFSET([2]掉落汇总!$C$2:$C$871,,MATCH($B217,[2]掉落汇总!$D$1:$M$1)),[2]掉落汇总!$A$2:$A$871,O$1,[2]掉落汇总!$C$2:$C$871,$Q$1)+SUMIFS(OFFSET([2]掉落汇总!$C$2:$C$871,,MATCH($B217,[2]掉落汇总!$D$1:$M$1)),[2]掉落汇总!$A$2:$A$871,O$1,[2]掉落汇总!$C$2:$C$871,$Q$2)/$Q$3)*宝箱投放计算!N217</f>
        <v>9.1281046504927091E-2</v>
      </c>
    </row>
    <row r="218" spans="1:15" x14ac:dyDescent="0.2">
      <c r="A218">
        <f>玩家成长时间线!A218</f>
        <v>217</v>
      </c>
      <c r="B218">
        <f>玩家成长时间线!B218</f>
        <v>10</v>
      </c>
      <c r="C218">
        <f ca="1">SUM($D$2:D218)</f>
        <v>383.9306315855178</v>
      </c>
      <c r="D218">
        <f t="shared" ca="1" si="3"/>
        <v>1.8106136875983223</v>
      </c>
      <c r="E218">
        <f ca="1">(SUMIFS(OFFSET([2]掉落汇总!$C$2:$C$871,,MATCH($B218,[2]掉落汇总!$D$1:$M$1)),[2]掉落汇总!$A$2:$A$871,E$1,[2]掉落汇总!$C$2:$C$871,$Q$1)+SUMIFS(OFFSET([2]掉落汇总!$C$2:$C$871,,MATCH($B218,[2]掉落汇总!$D$1:$M$1)),[2]掉落汇总!$A$2:$A$871,E$1,[2]掉落汇总!$C$2:$C$871,$Q$2)/$Q$3)*宝箱投放计算!D218</f>
        <v>0.59352340873224629</v>
      </c>
      <c r="F218">
        <f ca="1">(SUMIFS(OFFSET([2]掉落汇总!$C$2:$C$871,,MATCH($B218,[2]掉落汇总!$D$1:$M$1)),[2]掉落汇总!$A$2:$A$871,F$1,[2]掉落汇总!$C$2:$C$871,$Q$1)+SUMIFS(OFFSET([2]掉落汇总!$C$2:$C$871,,MATCH($B218,[2]掉落汇总!$D$1:$M$1)),[2]掉落汇总!$A$2:$A$871,F$1,[2]掉落汇总!$C$2:$C$871,$Q$2)/$Q$3)*宝箱投放计算!E218</f>
        <v>0.69707401032702276</v>
      </c>
      <c r="G218">
        <f ca="1">(SUMIFS(OFFSET([2]掉落汇总!$C$2:$C$871,,MATCH($B218,[2]掉落汇总!$D$1:$M$1)),[2]掉落汇总!$A$2:$A$871,G$1,[2]掉落汇总!$C$2:$C$871,$Q$1)+SUMIFS(OFFSET([2]掉落汇总!$C$2:$C$871,,MATCH($B218,[2]掉落汇总!$D$1:$M$1)),[2]掉落汇总!$A$2:$A$871,G$1,[2]掉落汇总!$C$2:$C$871,$Q$2)/$Q$3)*宝箱投放计算!F218</f>
        <v>0</v>
      </c>
      <c r="H218">
        <f ca="1">(SUMIFS(OFFSET([2]掉落汇总!$C$2:$C$871,,MATCH($B218,[2]掉落汇总!$D$1:$M$1)),[2]掉落汇总!$A$2:$A$871,H$1,[2]掉落汇总!$C$2:$C$871,$Q$1)+SUMIFS(OFFSET([2]掉落汇总!$C$2:$C$871,,MATCH($B218,[2]掉落汇总!$D$1:$M$1)),[2]掉落汇总!$A$2:$A$871,H$1,[2]掉落汇总!$C$2:$C$871,$Q$2)/$Q$3)*宝箱投放计算!G218</f>
        <v>0</v>
      </c>
      <c r="I218">
        <f ca="1">(SUMIFS(OFFSET([2]掉落汇总!$C$2:$C$871,,MATCH($B218,[2]掉落汇总!$D$1:$M$1)),[2]掉落汇总!$A$2:$A$871,I$1,[2]掉落汇总!$C$2:$C$871,$Q$1)+SUMIFS(OFFSET([2]掉落汇总!$C$2:$C$871,,MATCH($B218,[2]掉落汇总!$D$1:$M$1)),[2]掉落汇总!$A$2:$A$871,I$1,[2]掉落汇总!$C$2:$C$871,$Q$2)/$Q$3)*宝箱投放计算!H218</f>
        <v>0</v>
      </c>
      <c r="J218">
        <f ca="1">(SUMIFS(OFFSET([2]掉落汇总!$C$2:$C$871,,MATCH($B218,[2]掉落汇总!$D$1:$M$1)),[2]掉落汇总!$A$2:$A$871,J$1,[2]掉落汇总!$C$2:$C$871,$Q$1)+SUMIFS(OFFSET([2]掉落汇总!$C$2:$C$871,,MATCH($B218,[2]掉落汇总!$D$1:$M$1)),[2]掉落汇总!$A$2:$A$871,J$1,[2]掉落汇总!$C$2:$C$871,$Q$2)/$Q$3)*宝箱投放计算!I218</f>
        <v>0</v>
      </c>
      <c r="K218">
        <f ca="1">(SUMIFS(OFFSET([2]掉落汇总!$C$2:$C$871,,MATCH($B218,[2]掉落汇总!$D$1:$M$1)),[2]掉落汇总!$A$2:$A$871,K$1,[2]掉落汇总!$C$2:$C$871,$Q$1)+SUMIFS(OFFSET([2]掉落汇总!$C$2:$C$871,,MATCH($B218,[2]掉落汇总!$D$1:$M$1)),[2]掉落汇总!$A$2:$A$871,K$1,[2]掉落汇总!$C$2:$C$871,$Q$2)/$Q$3)*宝箱投放计算!J218</f>
        <v>0</v>
      </c>
      <c r="L218">
        <f ca="1">(SUMIFS(OFFSET([2]掉落汇总!$C$2:$C$871,,MATCH($B218,[2]掉落汇总!$D$1:$M$1)),[2]掉落汇总!$A$2:$A$871,L$1,[2]掉落汇总!$C$2:$C$871,$Q$1)+SUMIFS(OFFSET([2]掉落汇总!$C$2:$C$871,,MATCH($B218,[2]掉落汇总!$D$1:$M$1)),[2]掉落汇总!$A$2:$A$871,L$1,[2]掉落汇总!$C$2:$C$871,$Q$2)/$Q$3)*宝箱投放计算!K218</f>
        <v>0.18921788368526599</v>
      </c>
      <c r="M218">
        <f ca="1">(SUMIFS(OFFSET([2]掉落汇总!$C$2:$C$871,,MATCH($B218,[2]掉落汇总!$D$1:$M$1)),[2]掉落汇总!$A$2:$A$871,M$1,[2]掉落汇总!$C$2:$C$871,$Q$1)+SUMIFS(OFFSET([2]掉落汇总!$C$2:$C$871,,MATCH($B218,[2]掉落汇总!$D$1:$M$1)),[2]掉落汇总!$A$2:$A$871,M$1,[2]掉落汇总!$C$2:$C$871,$Q$2)/$Q$3)*宝箱投放计算!L218</f>
        <v>0.1952586710265094</v>
      </c>
      <c r="N218">
        <f ca="1">(SUMIFS(OFFSET([2]掉落汇总!$C$2:$C$871,,MATCH($B218,[2]掉落汇总!$D$1:$M$1)),[2]掉落汇总!$A$2:$A$871,N$1,[2]掉落汇总!$C$2:$C$871,$Q$1)+SUMIFS(OFFSET([2]掉落汇总!$C$2:$C$871,,MATCH($B218,[2]掉落汇总!$D$1:$M$1)),[2]掉落汇总!$A$2:$A$871,N$1,[2]掉落汇总!$C$2:$C$871,$Q$2)/$Q$3)*宝箱投放计算!M218</f>
        <v>4.4258667322350648E-2</v>
      </c>
      <c r="O218">
        <f ca="1">(SUMIFS(OFFSET([2]掉落汇总!$C$2:$C$871,,MATCH($B218,[2]掉落汇总!$D$1:$M$1)),[2]掉落汇总!$A$2:$A$871,O$1,[2]掉落汇总!$C$2:$C$871,$Q$1)+SUMIFS(OFFSET([2]掉落汇总!$C$2:$C$871,,MATCH($B218,[2]掉落汇总!$D$1:$M$1)),[2]掉落汇总!$A$2:$A$871,O$1,[2]掉落汇总!$C$2:$C$871,$Q$2)/$Q$3)*宝箱投放计算!N218</f>
        <v>9.1281046504927091E-2</v>
      </c>
    </row>
    <row r="219" spans="1:15" x14ac:dyDescent="0.2">
      <c r="A219">
        <f>玩家成长时间线!A219</f>
        <v>218</v>
      </c>
      <c r="B219">
        <f>玩家成长时间线!B219</f>
        <v>10</v>
      </c>
      <c r="C219">
        <f ca="1">SUM($D$2:D219)</f>
        <v>385.74366505217978</v>
      </c>
      <c r="D219">
        <f t="shared" ca="1" si="3"/>
        <v>1.813033466661973</v>
      </c>
      <c r="E219">
        <f ca="1">(SUMIFS(OFFSET([2]掉落汇总!$C$2:$C$871,,MATCH($B219,[2]掉落汇总!$D$1:$M$1)),[2]掉落汇总!$A$2:$A$871,E$1,[2]掉落汇总!$C$2:$C$871,$Q$1)+SUMIFS(OFFSET([2]掉落汇总!$C$2:$C$871,,MATCH($B219,[2]掉落汇总!$D$1:$M$1)),[2]掉落汇总!$A$2:$A$871,E$1,[2]掉落汇总!$C$2:$C$871,$Q$2)/$Q$3)*宝箱投放计算!D219</f>
        <v>0.59594318779589706</v>
      </c>
      <c r="F219">
        <f ca="1">(SUMIFS(OFFSET([2]掉落汇总!$C$2:$C$871,,MATCH($B219,[2]掉落汇总!$D$1:$M$1)),[2]掉落汇总!$A$2:$A$871,F$1,[2]掉落汇总!$C$2:$C$871,$Q$1)+SUMIFS(OFFSET([2]掉落汇总!$C$2:$C$871,,MATCH($B219,[2]掉落汇总!$D$1:$M$1)),[2]掉落汇总!$A$2:$A$871,F$1,[2]掉落汇总!$C$2:$C$871,$Q$2)/$Q$3)*宝箱投放计算!E219</f>
        <v>0.69707401032702276</v>
      </c>
      <c r="G219">
        <f ca="1">(SUMIFS(OFFSET([2]掉落汇总!$C$2:$C$871,,MATCH($B219,[2]掉落汇总!$D$1:$M$1)),[2]掉落汇总!$A$2:$A$871,G$1,[2]掉落汇总!$C$2:$C$871,$Q$1)+SUMIFS(OFFSET([2]掉落汇总!$C$2:$C$871,,MATCH($B219,[2]掉落汇总!$D$1:$M$1)),[2]掉落汇总!$A$2:$A$871,G$1,[2]掉落汇总!$C$2:$C$871,$Q$2)/$Q$3)*宝箱投放计算!F219</f>
        <v>0</v>
      </c>
      <c r="H219">
        <f ca="1">(SUMIFS(OFFSET([2]掉落汇总!$C$2:$C$871,,MATCH($B219,[2]掉落汇总!$D$1:$M$1)),[2]掉落汇总!$A$2:$A$871,H$1,[2]掉落汇总!$C$2:$C$871,$Q$1)+SUMIFS(OFFSET([2]掉落汇总!$C$2:$C$871,,MATCH($B219,[2]掉落汇总!$D$1:$M$1)),[2]掉落汇总!$A$2:$A$871,H$1,[2]掉落汇总!$C$2:$C$871,$Q$2)/$Q$3)*宝箱投放计算!G219</f>
        <v>0</v>
      </c>
      <c r="I219">
        <f ca="1">(SUMIFS(OFFSET([2]掉落汇总!$C$2:$C$871,,MATCH($B219,[2]掉落汇总!$D$1:$M$1)),[2]掉落汇总!$A$2:$A$871,I$1,[2]掉落汇总!$C$2:$C$871,$Q$1)+SUMIFS(OFFSET([2]掉落汇总!$C$2:$C$871,,MATCH($B219,[2]掉落汇总!$D$1:$M$1)),[2]掉落汇总!$A$2:$A$871,I$1,[2]掉落汇总!$C$2:$C$871,$Q$2)/$Q$3)*宝箱投放计算!H219</f>
        <v>0</v>
      </c>
      <c r="J219">
        <f ca="1">(SUMIFS(OFFSET([2]掉落汇总!$C$2:$C$871,,MATCH($B219,[2]掉落汇总!$D$1:$M$1)),[2]掉落汇总!$A$2:$A$871,J$1,[2]掉落汇总!$C$2:$C$871,$Q$1)+SUMIFS(OFFSET([2]掉落汇总!$C$2:$C$871,,MATCH($B219,[2]掉落汇总!$D$1:$M$1)),[2]掉落汇总!$A$2:$A$871,J$1,[2]掉落汇总!$C$2:$C$871,$Q$2)/$Q$3)*宝箱投放计算!I219</f>
        <v>0</v>
      </c>
      <c r="K219">
        <f ca="1">(SUMIFS(OFFSET([2]掉落汇总!$C$2:$C$871,,MATCH($B219,[2]掉落汇总!$D$1:$M$1)),[2]掉落汇总!$A$2:$A$871,K$1,[2]掉落汇总!$C$2:$C$871,$Q$1)+SUMIFS(OFFSET([2]掉落汇总!$C$2:$C$871,,MATCH($B219,[2]掉落汇总!$D$1:$M$1)),[2]掉落汇总!$A$2:$A$871,K$1,[2]掉落汇总!$C$2:$C$871,$Q$2)/$Q$3)*宝箱投放计算!J219</f>
        <v>0</v>
      </c>
      <c r="L219">
        <f ca="1">(SUMIFS(OFFSET([2]掉落汇总!$C$2:$C$871,,MATCH($B219,[2]掉落汇总!$D$1:$M$1)),[2]掉落汇总!$A$2:$A$871,L$1,[2]掉落汇总!$C$2:$C$871,$Q$1)+SUMIFS(OFFSET([2]掉落汇总!$C$2:$C$871,,MATCH($B219,[2]掉落汇总!$D$1:$M$1)),[2]掉落汇总!$A$2:$A$871,L$1,[2]掉落汇总!$C$2:$C$871,$Q$2)/$Q$3)*宝箱投放计算!K219</f>
        <v>0.18921788368526599</v>
      </c>
      <c r="M219">
        <f ca="1">(SUMIFS(OFFSET([2]掉落汇总!$C$2:$C$871,,MATCH($B219,[2]掉落汇总!$D$1:$M$1)),[2]掉落汇总!$A$2:$A$871,M$1,[2]掉落汇总!$C$2:$C$871,$Q$1)+SUMIFS(OFFSET([2]掉落汇总!$C$2:$C$871,,MATCH($B219,[2]掉落汇总!$D$1:$M$1)),[2]掉落汇总!$A$2:$A$871,M$1,[2]掉落汇总!$C$2:$C$871,$Q$2)/$Q$3)*宝箱投放计算!L219</f>
        <v>0.1952586710265094</v>
      </c>
      <c r="N219">
        <f ca="1">(SUMIFS(OFFSET([2]掉落汇总!$C$2:$C$871,,MATCH($B219,[2]掉落汇总!$D$1:$M$1)),[2]掉落汇总!$A$2:$A$871,N$1,[2]掉落汇总!$C$2:$C$871,$Q$1)+SUMIFS(OFFSET([2]掉落汇总!$C$2:$C$871,,MATCH($B219,[2]掉落汇总!$D$1:$M$1)),[2]掉落汇总!$A$2:$A$871,N$1,[2]掉落汇总!$C$2:$C$871,$Q$2)/$Q$3)*宝箱投放计算!M219</f>
        <v>4.4258667322350648E-2</v>
      </c>
      <c r="O219">
        <f ca="1">(SUMIFS(OFFSET([2]掉落汇总!$C$2:$C$871,,MATCH($B219,[2]掉落汇总!$D$1:$M$1)),[2]掉落汇总!$A$2:$A$871,O$1,[2]掉落汇总!$C$2:$C$871,$Q$1)+SUMIFS(OFFSET([2]掉落汇总!$C$2:$C$871,,MATCH($B219,[2]掉落汇总!$D$1:$M$1)),[2]掉落汇总!$A$2:$A$871,O$1,[2]掉落汇总!$C$2:$C$871,$Q$2)/$Q$3)*宝箱投放计算!N219</f>
        <v>9.1281046504927091E-2</v>
      </c>
    </row>
    <row r="220" spans="1:15" x14ac:dyDescent="0.2">
      <c r="A220">
        <f>玩家成长时间线!A220</f>
        <v>219</v>
      </c>
      <c r="B220">
        <f>玩家成长时间线!B220</f>
        <v>10</v>
      </c>
      <c r="C220">
        <f ca="1">SUM($D$2:D220)</f>
        <v>387.60751387917844</v>
      </c>
      <c r="D220">
        <f t="shared" ca="1" si="3"/>
        <v>1.863848826998638</v>
      </c>
      <c r="E220">
        <f ca="1">(SUMIFS(OFFSET([2]掉落汇总!$C$2:$C$871,,MATCH($B220,[2]掉落汇总!$D$1:$M$1)),[2]掉落汇总!$A$2:$A$871,E$1,[2]掉落汇总!$C$2:$C$871,$Q$1)+SUMIFS(OFFSET([2]掉落汇总!$C$2:$C$871,,MATCH($B220,[2]掉落汇总!$D$1:$M$1)),[2]掉落汇总!$A$2:$A$871,E$1,[2]掉落汇总!$C$2:$C$871,$Q$2)/$Q$3)*宝箱投放计算!D220</f>
        <v>0.64675854813256184</v>
      </c>
      <c r="F220">
        <f ca="1">(SUMIFS(OFFSET([2]掉落汇总!$C$2:$C$871,,MATCH($B220,[2]掉落汇总!$D$1:$M$1)),[2]掉落汇总!$A$2:$A$871,F$1,[2]掉落汇总!$C$2:$C$871,$Q$1)+SUMIFS(OFFSET([2]掉落汇总!$C$2:$C$871,,MATCH($B220,[2]掉落汇总!$D$1:$M$1)),[2]掉落汇总!$A$2:$A$871,F$1,[2]掉落汇总!$C$2:$C$871,$Q$2)/$Q$3)*宝箱投放计算!E220</f>
        <v>0.69707401032702276</v>
      </c>
      <c r="G220">
        <f ca="1">(SUMIFS(OFFSET([2]掉落汇总!$C$2:$C$871,,MATCH($B220,[2]掉落汇总!$D$1:$M$1)),[2]掉落汇总!$A$2:$A$871,G$1,[2]掉落汇总!$C$2:$C$871,$Q$1)+SUMIFS(OFFSET([2]掉落汇总!$C$2:$C$871,,MATCH($B220,[2]掉落汇总!$D$1:$M$1)),[2]掉落汇总!$A$2:$A$871,G$1,[2]掉落汇总!$C$2:$C$871,$Q$2)/$Q$3)*宝箱投放计算!F220</f>
        <v>0</v>
      </c>
      <c r="H220">
        <f ca="1">(SUMIFS(OFFSET([2]掉落汇总!$C$2:$C$871,,MATCH($B220,[2]掉落汇总!$D$1:$M$1)),[2]掉落汇总!$A$2:$A$871,H$1,[2]掉落汇总!$C$2:$C$871,$Q$1)+SUMIFS(OFFSET([2]掉落汇总!$C$2:$C$871,,MATCH($B220,[2]掉落汇总!$D$1:$M$1)),[2]掉落汇总!$A$2:$A$871,H$1,[2]掉落汇总!$C$2:$C$871,$Q$2)/$Q$3)*宝箱投放计算!G220</f>
        <v>0</v>
      </c>
      <c r="I220">
        <f ca="1">(SUMIFS(OFFSET([2]掉落汇总!$C$2:$C$871,,MATCH($B220,[2]掉落汇总!$D$1:$M$1)),[2]掉落汇总!$A$2:$A$871,I$1,[2]掉落汇总!$C$2:$C$871,$Q$1)+SUMIFS(OFFSET([2]掉落汇总!$C$2:$C$871,,MATCH($B220,[2]掉落汇总!$D$1:$M$1)),[2]掉落汇总!$A$2:$A$871,I$1,[2]掉落汇总!$C$2:$C$871,$Q$2)/$Q$3)*宝箱投放计算!H220</f>
        <v>0</v>
      </c>
      <c r="J220">
        <f ca="1">(SUMIFS(OFFSET([2]掉落汇总!$C$2:$C$871,,MATCH($B220,[2]掉落汇总!$D$1:$M$1)),[2]掉落汇总!$A$2:$A$871,J$1,[2]掉落汇总!$C$2:$C$871,$Q$1)+SUMIFS(OFFSET([2]掉落汇总!$C$2:$C$871,,MATCH($B220,[2]掉落汇总!$D$1:$M$1)),[2]掉落汇总!$A$2:$A$871,J$1,[2]掉落汇总!$C$2:$C$871,$Q$2)/$Q$3)*宝箱投放计算!I220</f>
        <v>0</v>
      </c>
      <c r="K220">
        <f ca="1">(SUMIFS(OFFSET([2]掉落汇总!$C$2:$C$871,,MATCH($B220,[2]掉落汇总!$D$1:$M$1)),[2]掉落汇总!$A$2:$A$871,K$1,[2]掉落汇总!$C$2:$C$871,$Q$1)+SUMIFS(OFFSET([2]掉落汇总!$C$2:$C$871,,MATCH($B220,[2]掉落汇总!$D$1:$M$1)),[2]掉落汇总!$A$2:$A$871,K$1,[2]掉落汇总!$C$2:$C$871,$Q$2)/$Q$3)*宝箱投放计算!J220</f>
        <v>0</v>
      </c>
      <c r="L220">
        <f ca="1">(SUMIFS(OFFSET([2]掉落汇总!$C$2:$C$871,,MATCH($B220,[2]掉落汇总!$D$1:$M$1)),[2]掉落汇总!$A$2:$A$871,L$1,[2]掉落汇总!$C$2:$C$871,$Q$1)+SUMIFS(OFFSET([2]掉落汇总!$C$2:$C$871,,MATCH($B220,[2]掉落汇总!$D$1:$M$1)),[2]掉落汇总!$A$2:$A$871,L$1,[2]掉落汇总!$C$2:$C$871,$Q$2)/$Q$3)*宝箱投放计算!K220</f>
        <v>0.18921788368526599</v>
      </c>
      <c r="M220">
        <f ca="1">(SUMIFS(OFFSET([2]掉落汇总!$C$2:$C$871,,MATCH($B220,[2]掉落汇总!$D$1:$M$1)),[2]掉落汇总!$A$2:$A$871,M$1,[2]掉落汇总!$C$2:$C$871,$Q$1)+SUMIFS(OFFSET([2]掉落汇总!$C$2:$C$871,,MATCH($B220,[2]掉落汇总!$D$1:$M$1)),[2]掉落汇总!$A$2:$A$871,M$1,[2]掉落汇总!$C$2:$C$871,$Q$2)/$Q$3)*宝箱投放计算!L220</f>
        <v>0.1952586710265094</v>
      </c>
      <c r="N220">
        <f ca="1">(SUMIFS(OFFSET([2]掉落汇总!$C$2:$C$871,,MATCH($B220,[2]掉落汇总!$D$1:$M$1)),[2]掉落汇总!$A$2:$A$871,N$1,[2]掉落汇总!$C$2:$C$871,$Q$1)+SUMIFS(OFFSET([2]掉落汇总!$C$2:$C$871,,MATCH($B220,[2]掉落汇总!$D$1:$M$1)),[2]掉落汇总!$A$2:$A$871,N$1,[2]掉落汇总!$C$2:$C$871,$Q$2)/$Q$3)*宝箱投放计算!M220</f>
        <v>4.4258667322350648E-2</v>
      </c>
      <c r="O220">
        <f ca="1">(SUMIFS(OFFSET([2]掉落汇总!$C$2:$C$871,,MATCH($B220,[2]掉落汇总!$D$1:$M$1)),[2]掉落汇总!$A$2:$A$871,O$1,[2]掉落汇总!$C$2:$C$871,$Q$1)+SUMIFS(OFFSET([2]掉落汇总!$C$2:$C$871,,MATCH($B220,[2]掉落汇总!$D$1:$M$1)),[2]掉落汇总!$A$2:$A$871,O$1,[2]掉落汇总!$C$2:$C$871,$Q$2)/$Q$3)*宝箱投放计算!N220</f>
        <v>9.1281046504927091E-2</v>
      </c>
    </row>
    <row r="221" spans="1:15" x14ac:dyDescent="0.2">
      <c r="A221">
        <f>玩家成长时间线!A221</f>
        <v>220</v>
      </c>
      <c r="B221">
        <f>玩家成长时间线!B221</f>
        <v>10</v>
      </c>
      <c r="C221">
        <f ca="1">SUM($D$2:D221)</f>
        <v>389.42538690396771</v>
      </c>
      <c r="D221">
        <f t="shared" ca="1" si="3"/>
        <v>1.8178730247892745</v>
      </c>
      <c r="E221">
        <f ca="1">(SUMIFS(OFFSET([2]掉落汇总!$C$2:$C$871,,MATCH($B221,[2]掉落汇总!$D$1:$M$1)),[2]掉落汇总!$A$2:$A$871,E$1,[2]掉落汇总!$C$2:$C$871,$Q$1)+SUMIFS(OFFSET([2]掉落汇总!$C$2:$C$871,,MATCH($B221,[2]掉落汇总!$D$1:$M$1)),[2]掉落汇总!$A$2:$A$871,E$1,[2]掉落汇总!$C$2:$C$871,$Q$2)/$Q$3)*宝箱投放计算!D221</f>
        <v>0.60078274592319847</v>
      </c>
      <c r="F221">
        <f ca="1">(SUMIFS(OFFSET([2]掉落汇总!$C$2:$C$871,,MATCH($B221,[2]掉落汇总!$D$1:$M$1)),[2]掉落汇总!$A$2:$A$871,F$1,[2]掉落汇总!$C$2:$C$871,$Q$1)+SUMIFS(OFFSET([2]掉落汇总!$C$2:$C$871,,MATCH($B221,[2]掉落汇总!$D$1:$M$1)),[2]掉落汇总!$A$2:$A$871,F$1,[2]掉落汇总!$C$2:$C$871,$Q$2)/$Q$3)*宝箱投放计算!E221</f>
        <v>0.69707401032702276</v>
      </c>
      <c r="G221">
        <f ca="1">(SUMIFS(OFFSET([2]掉落汇总!$C$2:$C$871,,MATCH($B221,[2]掉落汇总!$D$1:$M$1)),[2]掉落汇总!$A$2:$A$871,G$1,[2]掉落汇总!$C$2:$C$871,$Q$1)+SUMIFS(OFFSET([2]掉落汇总!$C$2:$C$871,,MATCH($B221,[2]掉落汇总!$D$1:$M$1)),[2]掉落汇总!$A$2:$A$871,G$1,[2]掉落汇总!$C$2:$C$871,$Q$2)/$Q$3)*宝箱投放计算!F221</f>
        <v>0</v>
      </c>
      <c r="H221">
        <f ca="1">(SUMIFS(OFFSET([2]掉落汇总!$C$2:$C$871,,MATCH($B221,[2]掉落汇总!$D$1:$M$1)),[2]掉落汇总!$A$2:$A$871,H$1,[2]掉落汇总!$C$2:$C$871,$Q$1)+SUMIFS(OFFSET([2]掉落汇总!$C$2:$C$871,,MATCH($B221,[2]掉落汇总!$D$1:$M$1)),[2]掉落汇总!$A$2:$A$871,H$1,[2]掉落汇总!$C$2:$C$871,$Q$2)/$Q$3)*宝箱投放计算!G221</f>
        <v>0</v>
      </c>
      <c r="I221">
        <f ca="1">(SUMIFS(OFFSET([2]掉落汇总!$C$2:$C$871,,MATCH($B221,[2]掉落汇总!$D$1:$M$1)),[2]掉落汇总!$A$2:$A$871,I$1,[2]掉落汇总!$C$2:$C$871,$Q$1)+SUMIFS(OFFSET([2]掉落汇总!$C$2:$C$871,,MATCH($B221,[2]掉落汇总!$D$1:$M$1)),[2]掉落汇总!$A$2:$A$871,I$1,[2]掉落汇总!$C$2:$C$871,$Q$2)/$Q$3)*宝箱投放计算!H221</f>
        <v>0</v>
      </c>
      <c r="J221">
        <f ca="1">(SUMIFS(OFFSET([2]掉落汇总!$C$2:$C$871,,MATCH($B221,[2]掉落汇总!$D$1:$M$1)),[2]掉落汇总!$A$2:$A$871,J$1,[2]掉落汇总!$C$2:$C$871,$Q$1)+SUMIFS(OFFSET([2]掉落汇总!$C$2:$C$871,,MATCH($B221,[2]掉落汇总!$D$1:$M$1)),[2]掉落汇总!$A$2:$A$871,J$1,[2]掉落汇总!$C$2:$C$871,$Q$2)/$Q$3)*宝箱投放计算!I221</f>
        <v>0</v>
      </c>
      <c r="K221">
        <f ca="1">(SUMIFS(OFFSET([2]掉落汇总!$C$2:$C$871,,MATCH($B221,[2]掉落汇总!$D$1:$M$1)),[2]掉落汇总!$A$2:$A$871,K$1,[2]掉落汇总!$C$2:$C$871,$Q$1)+SUMIFS(OFFSET([2]掉落汇总!$C$2:$C$871,,MATCH($B221,[2]掉落汇总!$D$1:$M$1)),[2]掉落汇总!$A$2:$A$871,K$1,[2]掉落汇总!$C$2:$C$871,$Q$2)/$Q$3)*宝箱投放计算!J221</f>
        <v>0</v>
      </c>
      <c r="L221">
        <f ca="1">(SUMIFS(OFFSET([2]掉落汇总!$C$2:$C$871,,MATCH($B221,[2]掉落汇总!$D$1:$M$1)),[2]掉落汇总!$A$2:$A$871,L$1,[2]掉落汇总!$C$2:$C$871,$Q$1)+SUMIFS(OFFSET([2]掉落汇总!$C$2:$C$871,,MATCH($B221,[2]掉落汇总!$D$1:$M$1)),[2]掉落汇总!$A$2:$A$871,L$1,[2]掉落汇总!$C$2:$C$871,$Q$2)/$Q$3)*宝箱投放计算!K221</f>
        <v>0.18921788368526599</v>
      </c>
      <c r="M221">
        <f ca="1">(SUMIFS(OFFSET([2]掉落汇总!$C$2:$C$871,,MATCH($B221,[2]掉落汇总!$D$1:$M$1)),[2]掉落汇总!$A$2:$A$871,M$1,[2]掉落汇总!$C$2:$C$871,$Q$1)+SUMIFS(OFFSET([2]掉落汇总!$C$2:$C$871,,MATCH($B221,[2]掉落汇总!$D$1:$M$1)),[2]掉落汇总!$A$2:$A$871,M$1,[2]掉落汇总!$C$2:$C$871,$Q$2)/$Q$3)*宝箱投放计算!L221</f>
        <v>0.1952586710265094</v>
      </c>
      <c r="N221">
        <f ca="1">(SUMIFS(OFFSET([2]掉落汇总!$C$2:$C$871,,MATCH($B221,[2]掉落汇总!$D$1:$M$1)),[2]掉落汇总!$A$2:$A$871,N$1,[2]掉落汇总!$C$2:$C$871,$Q$1)+SUMIFS(OFFSET([2]掉落汇总!$C$2:$C$871,,MATCH($B221,[2]掉落汇总!$D$1:$M$1)),[2]掉落汇总!$A$2:$A$871,N$1,[2]掉落汇总!$C$2:$C$871,$Q$2)/$Q$3)*宝箱投放计算!M221</f>
        <v>4.4258667322350648E-2</v>
      </c>
      <c r="O221">
        <f ca="1">(SUMIFS(OFFSET([2]掉落汇总!$C$2:$C$871,,MATCH($B221,[2]掉落汇总!$D$1:$M$1)),[2]掉落汇总!$A$2:$A$871,O$1,[2]掉落汇总!$C$2:$C$871,$Q$1)+SUMIFS(OFFSET([2]掉落汇总!$C$2:$C$871,,MATCH($B221,[2]掉落汇总!$D$1:$M$1)),[2]掉落汇总!$A$2:$A$871,O$1,[2]掉落汇总!$C$2:$C$871,$Q$2)/$Q$3)*宝箱投放计算!N221</f>
        <v>9.1281046504927091E-2</v>
      </c>
    </row>
    <row r="222" spans="1:15" x14ac:dyDescent="0.2">
      <c r="A222">
        <f>玩家成长时间线!A222</f>
        <v>221</v>
      </c>
      <c r="B222">
        <f>玩家成长时间线!B222</f>
        <v>10</v>
      </c>
      <c r="C222">
        <f ca="1">SUM($D$2:D222)</f>
        <v>391.24567970782061</v>
      </c>
      <c r="D222">
        <f t="shared" ca="1" si="3"/>
        <v>1.8202928038529251</v>
      </c>
      <c r="E222">
        <f ca="1">(SUMIFS(OFFSET([2]掉落汇总!$C$2:$C$871,,MATCH($B222,[2]掉落汇总!$D$1:$M$1)),[2]掉落汇总!$A$2:$A$871,E$1,[2]掉落汇总!$C$2:$C$871,$Q$1)+SUMIFS(OFFSET([2]掉落汇总!$C$2:$C$871,,MATCH($B222,[2]掉落汇总!$D$1:$M$1)),[2]掉落汇总!$A$2:$A$871,E$1,[2]掉落汇总!$C$2:$C$871,$Q$2)/$Q$3)*宝箱投放计算!D222</f>
        <v>0.60320252498684912</v>
      </c>
      <c r="F222">
        <f ca="1">(SUMIFS(OFFSET([2]掉落汇总!$C$2:$C$871,,MATCH($B222,[2]掉落汇总!$D$1:$M$1)),[2]掉落汇总!$A$2:$A$871,F$1,[2]掉落汇总!$C$2:$C$871,$Q$1)+SUMIFS(OFFSET([2]掉落汇总!$C$2:$C$871,,MATCH($B222,[2]掉落汇总!$D$1:$M$1)),[2]掉落汇总!$A$2:$A$871,F$1,[2]掉落汇总!$C$2:$C$871,$Q$2)/$Q$3)*宝箱投放计算!E222</f>
        <v>0.69707401032702276</v>
      </c>
      <c r="G222">
        <f ca="1">(SUMIFS(OFFSET([2]掉落汇总!$C$2:$C$871,,MATCH($B222,[2]掉落汇总!$D$1:$M$1)),[2]掉落汇总!$A$2:$A$871,G$1,[2]掉落汇总!$C$2:$C$871,$Q$1)+SUMIFS(OFFSET([2]掉落汇总!$C$2:$C$871,,MATCH($B222,[2]掉落汇总!$D$1:$M$1)),[2]掉落汇总!$A$2:$A$871,G$1,[2]掉落汇总!$C$2:$C$871,$Q$2)/$Q$3)*宝箱投放计算!F222</f>
        <v>0</v>
      </c>
      <c r="H222">
        <f ca="1">(SUMIFS(OFFSET([2]掉落汇总!$C$2:$C$871,,MATCH($B222,[2]掉落汇总!$D$1:$M$1)),[2]掉落汇总!$A$2:$A$871,H$1,[2]掉落汇总!$C$2:$C$871,$Q$1)+SUMIFS(OFFSET([2]掉落汇总!$C$2:$C$871,,MATCH($B222,[2]掉落汇总!$D$1:$M$1)),[2]掉落汇总!$A$2:$A$871,H$1,[2]掉落汇总!$C$2:$C$871,$Q$2)/$Q$3)*宝箱投放计算!G222</f>
        <v>0</v>
      </c>
      <c r="I222">
        <f ca="1">(SUMIFS(OFFSET([2]掉落汇总!$C$2:$C$871,,MATCH($B222,[2]掉落汇总!$D$1:$M$1)),[2]掉落汇总!$A$2:$A$871,I$1,[2]掉落汇总!$C$2:$C$871,$Q$1)+SUMIFS(OFFSET([2]掉落汇总!$C$2:$C$871,,MATCH($B222,[2]掉落汇总!$D$1:$M$1)),[2]掉落汇总!$A$2:$A$871,I$1,[2]掉落汇总!$C$2:$C$871,$Q$2)/$Q$3)*宝箱投放计算!H222</f>
        <v>0</v>
      </c>
      <c r="J222">
        <f ca="1">(SUMIFS(OFFSET([2]掉落汇总!$C$2:$C$871,,MATCH($B222,[2]掉落汇总!$D$1:$M$1)),[2]掉落汇总!$A$2:$A$871,J$1,[2]掉落汇总!$C$2:$C$871,$Q$1)+SUMIFS(OFFSET([2]掉落汇总!$C$2:$C$871,,MATCH($B222,[2]掉落汇总!$D$1:$M$1)),[2]掉落汇总!$A$2:$A$871,J$1,[2]掉落汇总!$C$2:$C$871,$Q$2)/$Q$3)*宝箱投放计算!I222</f>
        <v>0</v>
      </c>
      <c r="K222">
        <f ca="1">(SUMIFS(OFFSET([2]掉落汇总!$C$2:$C$871,,MATCH($B222,[2]掉落汇总!$D$1:$M$1)),[2]掉落汇总!$A$2:$A$871,K$1,[2]掉落汇总!$C$2:$C$871,$Q$1)+SUMIFS(OFFSET([2]掉落汇总!$C$2:$C$871,,MATCH($B222,[2]掉落汇总!$D$1:$M$1)),[2]掉落汇总!$A$2:$A$871,K$1,[2]掉落汇总!$C$2:$C$871,$Q$2)/$Q$3)*宝箱投放计算!J222</f>
        <v>0</v>
      </c>
      <c r="L222">
        <f ca="1">(SUMIFS(OFFSET([2]掉落汇总!$C$2:$C$871,,MATCH($B222,[2]掉落汇总!$D$1:$M$1)),[2]掉落汇总!$A$2:$A$871,L$1,[2]掉落汇总!$C$2:$C$871,$Q$1)+SUMIFS(OFFSET([2]掉落汇总!$C$2:$C$871,,MATCH($B222,[2]掉落汇总!$D$1:$M$1)),[2]掉落汇总!$A$2:$A$871,L$1,[2]掉落汇总!$C$2:$C$871,$Q$2)/$Q$3)*宝箱投放计算!K222</f>
        <v>0.18921788368526599</v>
      </c>
      <c r="M222">
        <f ca="1">(SUMIFS(OFFSET([2]掉落汇总!$C$2:$C$871,,MATCH($B222,[2]掉落汇总!$D$1:$M$1)),[2]掉落汇总!$A$2:$A$871,M$1,[2]掉落汇总!$C$2:$C$871,$Q$1)+SUMIFS(OFFSET([2]掉落汇总!$C$2:$C$871,,MATCH($B222,[2]掉落汇总!$D$1:$M$1)),[2]掉落汇总!$A$2:$A$871,M$1,[2]掉落汇总!$C$2:$C$871,$Q$2)/$Q$3)*宝箱投放计算!L222</f>
        <v>0.1952586710265094</v>
      </c>
      <c r="N222">
        <f ca="1">(SUMIFS(OFFSET([2]掉落汇总!$C$2:$C$871,,MATCH($B222,[2]掉落汇总!$D$1:$M$1)),[2]掉落汇总!$A$2:$A$871,N$1,[2]掉落汇总!$C$2:$C$871,$Q$1)+SUMIFS(OFFSET([2]掉落汇总!$C$2:$C$871,,MATCH($B222,[2]掉落汇总!$D$1:$M$1)),[2]掉落汇总!$A$2:$A$871,N$1,[2]掉落汇总!$C$2:$C$871,$Q$2)/$Q$3)*宝箱投放计算!M222</f>
        <v>4.4258667322350648E-2</v>
      </c>
      <c r="O222">
        <f ca="1">(SUMIFS(OFFSET([2]掉落汇总!$C$2:$C$871,,MATCH($B222,[2]掉落汇总!$D$1:$M$1)),[2]掉落汇总!$A$2:$A$871,O$1,[2]掉落汇总!$C$2:$C$871,$Q$1)+SUMIFS(OFFSET([2]掉落汇总!$C$2:$C$871,,MATCH($B222,[2]掉落汇总!$D$1:$M$1)),[2]掉落汇总!$A$2:$A$871,O$1,[2]掉落汇总!$C$2:$C$871,$Q$2)/$Q$3)*宝箱投放计算!N222</f>
        <v>9.1281046504927091E-2</v>
      </c>
    </row>
    <row r="223" spans="1:15" x14ac:dyDescent="0.2">
      <c r="A223">
        <f>玩家成长时间线!A223</f>
        <v>222</v>
      </c>
      <c r="B223">
        <f>玩家成长时间线!B223</f>
        <v>10</v>
      </c>
      <c r="C223">
        <f ca="1">SUM($D$2:D223)</f>
        <v>393.09259008137371</v>
      </c>
      <c r="D223">
        <f t="shared" ca="1" si="3"/>
        <v>1.846910373553083</v>
      </c>
      <c r="E223">
        <f ca="1">(SUMIFS(OFFSET([2]掉落汇总!$C$2:$C$871,,MATCH($B223,[2]掉落汇总!$D$1:$M$1)),[2]掉落汇总!$A$2:$A$871,E$1,[2]掉落汇总!$C$2:$C$871,$Q$1)+SUMIFS(OFFSET([2]掉落汇总!$C$2:$C$871,,MATCH($B223,[2]掉落汇总!$D$1:$M$1)),[2]掉落汇总!$A$2:$A$871,E$1,[2]掉落汇总!$C$2:$C$871,$Q$2)/$Q$3)*宝箱投放计算!D223</f>
        <v>0.62982009468700684</v>
      </c>
      <c r="F223">
        <f ca="1">(SUMIFS(OFFSET([2]掉落汇总!$C$2:$C$871,,MATCH($B223,[2]掉落汇总!$D$1:$M$1)),[2]掉落汇总!$A$2:$A$871,F$1,[2]掉落汇总!$C$2:$C$871,$Q$1)+SUMIFS(OFFSET([2]掉落汇总!$C$2:$C$871,,MATCH($B223,[2]掉落汇总!$D$1:$M$1)),[2]掉落汇总!$A$2:$A$871,F$1,[2]掉落汇总!$C$2:$C$871,$Q$2)/$Q$3)*宝箱投放计算!E223</f>
        <v>0.69707401032702276</v>
      </c>
      <c r="G223">
        <f ca="1">(SUMIFS(OFFSET([2]掉落汇总!$C$2:$C$871,,MATCH($B223,[2]掉落汇总!$D$1:$M$1)),[2]掉落汇总!$A$2:$A$871,G$1,[2]掉落汇总!$C$2:$C$871,$Q$1)+SUMIFS(OFFSET([2]掉落汇总!$C$2:$C$871,,MATCH($B223,[2]掉落汇总!$D$1:$M$1)),[2]掉落汇总!$A$2:$A$871,G$1,[2]掉落汇总!$C$2:$C$871,$Q$2)/$Q$3)*宝箱投放计算!F223</f>
        <v>0</v>
      </c>
      <c r="H223">
        <f ca="1">(SUMIFS(OFFSET([2]掉落汇总!$C$2:$C$871,,MATCH($B223,[2]掉落汇总!$D$1:$M$1)),[2]掉落汇总!$A$2:$A$871,H$1,[2]掉落汇总!$C$2:$C$871,$Q$1)+SUMIFS(OFFSET([2]掉落汇总!$C$2:$C$871,,MATCH($B223,[2]掉落汇总!$D$1:$M$1)),[2]掉落汇总!$A$2:$A$871,H$1,[2]掉落汇总!$C$2:$C$871,$Q$2)/$Q$3)*宝箱投放计算!G223</f>
        <v>0</v>
      </c>
      <c r="I223">
        <f ca="1">(SUMIFS(OFFSET([2]掉落汇总!$C$2:$C$871,,MATCH($B223,[2]掉落汇总!$D$1:$M$1)),[2]掉落汇总!$A$2:$A$871,I$1,[2]掉落汇总!$C$2:$C$871,$Q$1)+SUMIFS(OFFSET([2]掉落汇总!$C$2:$C$871,,MATCH($B223,[2]掉落汇总!$D$1:$M$1)),[2]掉落汇总!$A$2:$A$871,I$1,[2]掉落汇总!$C$2:$C$871,$Q$2)/$Q$3)*宝箱投放计算!H223</f>
        <v>0</v>
      </c>
      <c r="J223">
        <f ca="1">(SUMIFS(OFFSET([2]掉落汇总!$C$2:$C$871,,MATCH($B223,[2]掉落汇总!$D$1:$M$1)),[2]掉落汇总!$A$2:$A$871,J$1,[2]掉落汇总!$C$2:$C$871,$Q$1)+SUMIFS(OFFSET([2]掉落汇总!$C$2:$C$871,,MATCH($B223,[2]掉落汇总!$D$1:$M$1)),[2]掉落汇总!$A$2:$A$871,J$1,[2]掉落汇总!$C$2:$C$871,$Q$2)/$Q$3)*宝箱投放计算!I223</f>
        <v>0</v>
      </c>
      <c r="K223">
        <f ca="1">(SUMIFS(OFFSET([2]掉落汇总!$C$2:$C$871,,MATCH($B223,[2]掉落汇总!$D$1:$M$1)),[2]掉落汇总!$A$2:$A$871,K$1,[2]掉落汇总!$C$2:$C$871,$Q$1)+SUMIFS(OFFSET([2]掉落汇总!$C$2:$C$871,,MATCH($B223,[2]掉落汇总!$D$1:$M$1)),[2]掉落汇总!$A$2:$A$871,K$1,[2]掉落汇总!$C$2:$C$871,$Q$2)/$Q$3)*宝箱投放计算!J223</f>
        <v>0</v>
      </c>
      <c r="L223">
        <f ca="1">(SUMIFS(OFFSET([2]掉落汇总!$C$2:$C$871,,MATCH($B223,[2]掉落汇总!$D$1:$M$1)),[2]掉落汇总!$A$2:$A$871,L$1,[2]掉落汇总!$C$2:$C$871,$Q$1)+SUMIFS(OFFSET([2]掉落汇总!$C$2:$C$871,,MATCH($B223,[2]掉落汇总!$D$1:$M$1)),[2]掉落汇总!$A$2:$A$871,L$1,[2]掉落汇总!$C$2:$C$871,$Q$2)/$Q$3)*宝箱投放计算!K223</f>
        <v>0.18921788368526599</v>
      </c>
      <c r="M223">
        <f ca="1">(SUMIFS(OFFSET([2]掉落汇总!$C$2:$C$871,,MATCH($B223,[2]掉落汇总!$D$1:$M$1)),[2]掉落汇总!$A$2:$A$871,M$1,[2]掉落汇总!$C$2:$C$871,$Q$1)+SUMIFS(OFFSET([2]掉落汇总!$C$2:$C$871,,MATCH($B223,[2]掉落汇总!$D$1:$M$1)),[2]掉落汇总!$A$2:$A$871,M$1,[2]掉落汇总!$C$2:$C$871,$Q$2)/$Q$3)*宝箱投放计算!L223</f>
        <v>0.1952586710265094</v>
      </c>
      <c r="N223">
        <f ca="1">(SUMIFS(OFFSET([2]掉落汇总!$C$2:$C$871,,MATCH($B223,[2]掉落汇总!$D$1:$M$1)),[2]掉落汇总!$A$2:$A$871,N$1,[2]掉落汇总!$C$2:$C$871,$Q$1)+SUMIFS(OFFSET([2]掉落汇总!$C$2:$C$871,,MATCH($B223,[2]掉落汇总!$D$1:$M$1)),[2]掉落汇总!$A$2:$A$871,N$1,[2]掉落汇总!$C$2:$C$871,$Q$2)/$Q$3)*宝箱投放计算!M223</f>
        <v>4.4258667322350648E-2</v>
      </c>
      <c r="O223">
        <f ca="1">(SUMIFS(OFFSET([2]掉落汇总!$C$2:$C$871,,MATCH($B223,[2]掉落汇总!$D$1:$M$1)),[2]掉落汇总!$A$2:$A$871,O$1,[2]掉落汇总!$C$2:$C$871,$Q$1)+SUMIFS(OFFSET([2]掉落汇总!$C$2:$C$871,,MATCH($B223,[2]掉落汇总!$D$1:$M$1)),[2]掉落汇总!$A$2:$A$871,O$1,[2]掉落汇总!$C$2:$C$871,$Q$2)/$Q$3)*宝箱投放计算!N223</f>
        <v>9.1281046504927091E-2</v>
      </c>
    </row>
    <row r="224" spans="1:15" x14ac:dyDescent="0.2">
      <c r="A224">
        <f>玩家成长时间线!A224</f>
        <v>223</v>
      </c>
      <c r="B224">
        <f>玩家成长时间线!B224</f>
        <v>10</v>
      </c>
      <c r="C224">
        <f ca="1">SUM($D$2:D224)</f>
        <v>394.91772244335397</v>
      </c>
      <c r="D224">
        <f t="shared" ca="1" si="3"/>
        <v>1.8251323619802267</v>
      </c>
      <c r="E224">
        <f ca="1">(SUMIFS(OFFSET([2]掉落汇总!$C$2:$C$871,,MATCH($B224,[2]掉落汇总!$D$1:$M$1)),[2]掉落汇总!$A$2:$A$871,E$1,[2]掉落汇总!$C$2:$C$871,$Q$1)+SUMIFS(OFFSET([2]掉落汇总!$C$2:$C$871,,MATCH($B224,[2]掉落汇总!$D$1:$M$1)),[2]掉落汇总!$A$2:$A$871,E$1,[2]掉落汇总!$C$2:$C$871,$Q$2)/$Q$3)*宝箱投放计算!D224</f>
        <v>0.60804208311415053</v>
      </c>
      <c r="F224">
        <f ca="1">(SUMIFS(OFFSET([2]掉落汇总!$C$2:$C$871,,MATCH($B224,[2]掉落汇总!$D$1:$M$1)),[2]掉落汇总!$A$2:$A$871,F$1,[2]掉落汇总!$C$2:$C$871,$Q$1)+SUMIFS(OFFSET([2]掉落汇总!$C$2:$C$871,,MATCH($B224,[2]掉落汇总!$D$1:$M$1)),[2]掉落汇总!$A$2:$A$871,F$1,[2]掉落汇总!$C$2:$C$871,$Q$2)/$Q$3)*宝箱投放计算!E224</f>
        <v>0.69707401032702276</v>
      </c>
      <c r="G224">
        <f ca="1">(SUMIFS(OFFSET([2]掉落汇总!$C$2:$C$871,,MATCH($B224,[2]掉落汇总!$D$1:$M$1)),[2]掉落汇总!$A$2:$A$871,G$1,[2]掉落汇总!$C$2:$C$871,$Q$1)+SUMIFS(OFFSET([2]掉落汇总!$C$2:$C$871,,MATCH($B224,[2]掉落汇总!$D$1:$M$1)),[2]掉落汇总!$A$2:$A$871,G$1,[2]掉落汇总!$C$2:$C$871,$Q$2)/$Q$3)*宝箱投放计算!F224</f>
        <v>0</v>
      </c>
      <c r="H224">
        <f ca="1">(SUMIFS(OFFSET([2]掉落汇总!$C$2:$C$871,,MATCH($B224,[2]掉落汇总!$D$1:$M$1)),[2]掉落汇总!$A$2:$A$871,H$1,[2]掉落汇总!$C$2:$C$871,$Q$1)+SUMIFS(OFFSET([2]掉落汇总!$C$2:$C$871,,MATCH($B224,[2]掉落汇总!$D$1:$M$1)),[2]掉落汇总!$A$2:$A$871,H$1,[2]掉落汇总!$C$2:$C$871,$Q$2)/$Q$3)*宝箱投放计算!G224</f>
        <v>0</v>
      </c>
      <c r="I224">
        <f ca="1">(SUMIFS(OFFSET([2]掉落汇总!$C$2:$C$871,,MATCH($B224,[2]掉落汇总!$D$1:$M$1)),[2]掉落汇总!$A$2:$A$871,I$1,[2]掉落汇总!$C$2:$C$871,$Q$1)+SUMIFS(OFFSET([2]掉落汇总!$C$2:$C$871,,MATCH($B224,[2]掉落汇总!$D$1:$M$1)),[2]掉落汇总!$A$2:$A$871,I$1,[2]掉落汇总!$C$2:$C$871,$Q$2)/$Q$3)*宝箱投放计算!H224</f>
        <v>0</v>
      </c>
      <c r="J224">
        <f ca="1">(SUMIFS(OFFSET([2]掉落汇总!$C$2:$C$871,,MATCH($B224,[2]掉落汇总!$D$1:$M$1)),[2]掉落汇总!$A$2:$A$871,J$1,[2]掉落汇总!$C$2:$C$871,$Q$1)+SUMIFS(OFFSET([2]掉落汇总!$C$2:$C$871,,MATCH($B224,[2]掉落汇总!$D$1:$M$1)),[2]掉落汇总!$A$2:$A$871,J$1,[2]掉落汇总!$C$2:$C$871,$Q$2)/$Q$3)*宝箱投放计算!I224</f>
        <v>0</v>
      </c>
      <c r="K224">
        <f ca="1">(SUMIFS(OFFSET([2]掉落汇总!$C$2:$C$871,,MATCH($B224,[2]掉落汇总!$D$1:$M$1)),[2]掉落汇总!$A$2:$A$871,K$1,[2]掉落汇总!$C$2:$C$871,$Q$1)+SUMIFS(OFFSET([2]掉落汇总!$C$2:$C$871,,MATCH($B224,[2]掉落汇总!$D$1:$M$1)),[2]掉落汇总!$A$2:$A$871,K$1,[2]掉落汇总!$C$2:$C$871,$Q$2)/$Q$3)*宝箱投放计算!J224</f>
        <v>0</v>
      </c>
      <c r="L224">
        <f ca="1">(SUMIFS(OFFSET([2]掉落汇总!$C$2:$C$871,,MATCH($B224,[2]掉落汇总!$D$1:$M$1)),[2]掉落汇总!$A$2:$A$871,L$1,[2]掉落汇总!$C$2:$C$871,$Q$1)+SUMIFS(OFFSET([2]掉落汇总!$C$2:$C$871,,MATCH($B224,[2]掉落汇总!$D$1:$M$1)),[2]掉落汇总!$A$2:$A$871,L$1,[2]掉落汇总!$C$2:$C$871,$Q$2)/$Q$3)*宝箱投放计算!K224</f>
        <v>0.18921788368526599</v>
      </c>
      <c r="M224">
        <f ca="1">(SUMIFS(OFFSET([2]掉落汇总!$C$2:$C$871,,MATCH($B224,[2]掉落汇总!$D$1:$M$1)),[2]掉落汇总!$A$2:$A$871,M$1,[2]掉落汇总!$C$2:$C$871,$Q$1)+SUMIFS(OFFSET([2]掉落汇总!$C$2:$C$871,,MATCH($B224,[2]掉落汇总!$D$1:$M$1)),[2]掉落汇总!$A$2:$A$871,M$1,[2]掉落汇总!$C$2:$C$871,$Q$2)/$Q$3)*宝箱投放计算!L224</f>
        <v>0.1952586710265094</v>
      </c>
      <c r="N224">
        <f ca="1">(SUMIFS(OFFSET([2]掉落汇总!$C$2:$C$871,,MATCH($B224,[2]掉落汇总!$D$1:$M$1)),[2]掉落汇总!$A$2:$A$871,N$1,[2]掉落汇总!$C$2:$C$871,$Q$1)+SUMIFS(OFFSET([2]掉落汇总!$C$2:$C$871,,MATCH($B224,[2]掉落汇总!$D$1:$M$1)),[2]掉落汇总!$A$2:$A$871,N$1,[2]掉落汇总!$C$2:$C$871,$Q$2)/$Q$3)*宝箱投放计算!M224</f>
        <v>4.4258667322350648E-2</v>
      </c>
      <c r="O224">
        <f ca="1">(SUMIFS(OFFSET([2]掉落汇总!$C$2:$C$871,,MATCH($B224,[2]掉落汇总!$D$1:$M$1)),[2]掉落汇总!$A$2:$A$871,O$1,[2]掉落汇总!$C$2:$C$871,$Q$1)+SUMIFS(OFFSET([2]掉落汇总!$C$2:$C$871,,MATCH($B224,[2]掉落汇总!$D$1:$M$1)),[2]掉落汇总!$A$2:$A$871,O$1,[2]掉落汇总!$C$2:$C$871,$Q$2)/$Q$3)*宝箱投放计算!N224</f>
        <v>9.1281046504927091E-2</v>
      </c>
    </row>
    <row r="225" spans="1:15" x14ac:dyDescent="0.2">
      <c r="A225">
        <f>玩家成长时间线!A225</f>
        <v>224</v>
      </c>
      <c r="B225">
        <f>玩家成长时间线!B225</f>
        <v>8</v>
      </c>
      <c r="C225">
        <f ca="1">SUM($D$2:D225)</f>
        <v>396.43203638169308</v>
      </c>
      <c r="D225">
        <f t="shared" ca="1" si="3"/>
        <v>1.5143139383391329</v>
      </c>
      <c r="E225">
        <f ca="1">(SUMIFS(OFFSET([2]掉落汇总!$C$2:$C$871,,MATCH($B225,[2]掉落汇总!$D$1:$M$1)),[2]掉落汇总!$A$2:$A$871,E$1,[2]掉落汇总!$C$2:$C$871,$Q$1)+SUMIFS(OFFSET([2]掉落汇总!$C$2:$C$871,,MATCH($B225,[2]掉落汇总!$D$1:$M$1)),[2]掉落汇总!$A$2:$A$871,E$1,[2]掉落汇总!$C$2:$C$871,$Q$2)/$Q$3)*宝箱投放计算!D225</f>
        <v>0.43663846153846142</v>
      </c>
      <c r="F225">
        <f ca="1">(SUMIFS(OFFSET([2]掉落汇总!$C$2:$C$871,,MATCH($B225,[2]掉落汇总!$D$1:$M$1)),[2]掉落汇总!$A$2:$A$871,F$1,[2]掉落汇总!$C$2:$C$871,$Q$1)+SUMIFS(OFFSET([2]掉落汇总!$C$2:$C$871,,MATCH($B225,[2]掉落汇总!$D$1:$M$1)),[2]掉落汇总!$A$2:$A$871,F$1,[2]掉落汇总!$C$2:$C$871,$Q$2)/$Q$3)*宝箱投放计算!E225</f>
        <v>0.55765920826161819</v>
      </c>
      <c r="G225">
        <f ca="1">(SUMIFS(OFFSET([2]掉落汇总!$C$2:$C$871,,MATCH($B225,[2]掉落汇总!$D$1:$M$1)),[2]掉落汇总!$A$2:$A$871,G$1,[2]掉落汇总!$C$2:$C$871,$Q$1)+SUMIFS(OFFSET([2]掉落汇总!$C$2:$C$871,,MATCH($B225,[2]掉落汇总!$D$1:$M$1)),[2]掉落汇总!$A$2:$A$871,G$1,[2]掉落汇总!$C$2:$C$871,$Q$2)/$Q$3)*宝箱投放计算!F225</f>
        <v>0</v>
      </c>
      <c r="H225">
        <f ca="1">(SUMIFS(OFFSET([2]掉落汇总!$C$2:$C$871,,MATCH($B225,[2]掉落汇总!$D$1:$M$1)),[2]掉落汇总!$A$2:$A$871,H$1,[2]掉落汇总!$C$2:$C$871,$Q$1)+SUMIFS(OFFSET([2]掉落汇总!$C$2:$C$871,,MATCH($B225,[2]掉落汇总!$D$1:$M$1)),[2]掉落汇总!$A$2:$A$871,H$1,[2]掉落汇总!$C$2:$C$871,$Q$2)/$Q$3)*宝箱投放计算!G225</f>
        <v>0</v>
      </c>
      <c r="I225">
        <f ca="1">(SUMIFS(OFFSET([2]掉落汇总!$C$2:$C$871,,MATCH($B225,[2]掉落汇总!$D$1:$M$1)),[2]掉落汇总!$A$2:$A$871,I$1,[2]掉落汇总!$C$2:$C$871,$Q$1)+SUMIFS(OFFSET([2]掉落汇总!$C$2:$C$871,,MATCH($B225,[2]掉落汇总!$D$1:$M$1)),[2]掉落汇总!$A$2:$A$871,I$1,[2]掉落汇总!$C$2:$C$871,$Q$2)/$Q$3)*宝箱投放计算!H225</f>
        <v>0</v>
      </c>
      <c r="J225">
        <f ca="1">(SUMIFS(OFFSET([2]掉落汇总!$C$2:$C$871,,MATCH($B225,[2]掉落汇总!$D$1:$M$1)),[2]掉落汇总!$A$2:$A$871,J$1,[2]掉落汇总!$C$2:$C$871,$Q$1)+SUMIFS(OFFSET([2]掉落汇总!$C$2:$C$871,,MATCH($B225,[2]掉落汇总!$D$1:$M$1)),[2]掉落汇总!$A$2:$A$871,J$1,[2]掉落汇总!$C$2:$C$871,$Q$2)/$Q$3)*宝箱投放计算!I225</f>
        <v>0</v>
      </c>
      <c r="K225">
        <f ca="1">(SUMIFS(OFFSET([2]掉落汇总!$C$2:$C$871,,MATCH($B225,[2]掉落汇总!$D$1:$M$1)),[2]掉落汇总!$A$2:$A$871,K$1,[2]掉落汇总!$C$2:$C$871,$Q$1)+SUMIFS(OFFSET([2]掉落汇总!$C$2:$C$871,,MATCH($B225,[2]掉落汇总!$D$1:$M$1)),[2]掉落汇总!$A$2:$A$871,K$1,[2]掉落汇总!$C$2:$C$871,$Q$2)/$Q$3)*宝箱投放计算!J225</f>
        <v>0</v>
      </c>
      <c r="L225">
        <f ca="1">(SUMIFS(OFFSET([2]掉落汇总!$C$2:$C$871,,MATCH($B225,[2]掉落汇总!$D$1:$M$1)),[2]掉落汇总!$A$2:$A$871,L$1,[2]掉落汇总!$C$2:$C$871,$Q$1)+SUMIFS(OFFSET([2]掉落汇总!$C$2:$C$871,,MATCH($B225,[2]掉落汇总!$D$1:$M$1)),[2]掉落汇总!$A$2:$A$871,L$1,[2]掉落汇总!$C$2:$C$871,$Q$2)/$Q$3)*宝箱投放计算!K225</f>
        <v>0.18921788368526599</v>
      </c>
      <c r="M225">
        <f ca="1">(SUMIFS(OFFSET([2]掉落汇总!$C$2:$C$871,,MATCH($B225,[2]掉落汇总!$D$1:$M$1)),[2]掉落汇总!$A$2:$A$871,M$1,[2]掉落汇总!$C$2:$C$871,$Q$1)+SUMIFS(OFFSET([2]掉落汇总!$C$2:$C$871,,MATCH($B225,[2]掉落汇总!$D$1:$M$1)),[2]掉落汇总!$A$2:$A$871,M$1,[2]掉落汇总!$C$2:$C$871,$Q$2)/$Q$3)*宝箱投放计算!L225</f>
        <v>0.1952586710265094</v>
      </c>
      <c r="N225">
        <f ca="1">(SUMIFS(OFFSET([2]掉落汇总!$C$2:$C$871,,MATCH($B225,[2]掉落汇总!$D$1:$M$1)),[2]掉落汇总!$A$2:$A$871,N$1,[2]掉落汇总!$C$2:$C$871,$Q$1)+SUMIFS(OFFSET([2]掉落汇总!$C$2:$C$871,,MATCH($B225,[2]掉落汇总!$D$1:$M$1)),[2]掉落汇总!$A$2:$A$871,N$1,[2]掉落汇总!$C$2:$C$871,$Q$2)/$Q$3)*宝箱投放计算!M225</f>
        <v>4.4258667322350648E-2</v>
      </c>
      <c r="O225">
        <f ca="1">(SUMIFS(OFFSET([2]掉落汇总!$C$2:$C$871,,MATCH($B225,[2]掉落汇总!$D$1:$M$1)),[2]掉落汇总!$A$2:$A$871,O$1,[2]掉落汇总!$C$2:$C$871,$Q$1)+SUMIFS(OFFSET([2]掉落汇总!$C$2:$C$871,,MATCH($B225,[2]掉落汇总!$D$1:$M$1)),[2]掉落汇总!$A$2:$A$871,O$1,[2]掉落汇总!$C$2:$C$871,$Q$2)/$Q$3)*宝箱投放计算!N225</f>
        <v>9.1281046504927091E-2</v>
      </c>
    </row>
    <row r="226" spans="1:15" x14ac:dyDescent="0.2">
      <c r="A226">
        <f>玩家成长时间线!A226</f>
        <v>225</v>
      </c>
      <c r="B226">
        <f>玩家成长时间线!B226</f>
        <v>8</v>
      </c>
      <c r="C226">
        <f ca="1">SUM($D$2:D226)</f>
        <v>397.89961955080145</v>
      </c>
      <c r="D226">
        <f t="shared" ca="1" si="3"/>
        <v>1.4675831691083636</v>
      </c>
      <c r="E226">
        <f ca="1">(SUMIFS(OFFSET([2]掉落汇总!$C$2:$C$871,,MATCH($B226,[2]掉落汇总!$D$1:$M$1)),[2]掉落汇总!$A$2:$A$871,E$1,[2]掉落汇总!$C$2:$C$871,$Q$1)+SUMIFS(OFFSET([2]掉落汇总!$C$2:$C$871,,MATCH($B226,[2]掉落汇总!$D$1:$M$1)),[2]掉落汇总!$A$2:$A$871,E$1,[2]掉落汇总!$C$2:$C$871,$Q$2)/$Q$3)*宝箱投放计算!D226</f>
        <v>0.38990769230769218</v>
      </c>
      <c r="F226">
        <f ca="1">(SUMIFS(OFFSET([2]掉落汇总!$C$2:$C$871,,MATCH($B226,[2]掉落汇总!$D$1:$M$1)),[2]掉落汇总!$A$2:$A$871,F$1,[2]掉落汇总!$C$2:$C$871,$Q$1)+SUMIFS(OFFSET([2]掉落汇总!$C$2:$C$871,,MATCH($B226,[2]掉落汇总!$D$1:$M$1)),[2]掉落汇总!$A$2:$A$871,F$1,[2]掉落汇总!$C$2:$C$871,$Q$2)/$Q$3)*宝箱投放计算!E226</f>
        <v>0.55765920826161819</v>
      </c>
      <c r="G226">
        <f ca="1">(SUMIFS(OFFSET([2]掉落汇总!$C$2:$C$871,,MATCH($B226,[2]掉落汇总!$D$1:$M$1)),[2]掉落汇总!$A$2:$A$871,G$1,[2]掉落汇总!$C$2:$C$871,$Q$1)+SUMIFS(OFFSET([2]掉落汇总!$C$2:$C$871,,MATCH($B226,[2]掉落汇总!$D$1:$M$1)),[2]掉落汇总!$A$2:$A$871,G$1,[2]掉落汇总!$C$2:$C$871,$Q$2)/$Q$3)*宝箱投放计算!F226</f>
        <v>0</v>
      </c>
      <c r="H226">
        <f ca="1">(SUMIFS(OFFSET([2]掉落汇总!$C$2:$C$871,,MATCH($B226,[2]掉落汇总!$D$1:$M$1)),[2]掉落汇总!$A$2:$A$871,H$1,[2]掉落汇总!$C$2:$C$871,$Q$1)+SUMIFS(OFFSET([2]掉落汇总!$C$2:$C$871,,MATCH($B226,[2]掉落汇总!$D$1:$M$1)),[2]掉落汇总!$A$2:$A$871,H$1,[2]掉落汇总!$C$2:$C$871,$Q$2)/$Q$3)*宝箱投放计算!G226</f>
        <v>0</v>
      </c>
      <c r="I226">
        <f ca="1">(SUMIFS(OFFSET([2]掉落汇总!$C$2:$C$871,,MATCH($B226,[2]掉落汇总!$D$1:$M$1)),[2]掉落汇总!$A$2:$A$871,I$1,[2]掉落汇总!$C$2:$C$871,$Q$1)+SUMIFS(OFFSET([2]掉落汇总!$C$2:$C$871,,MATCH($B226,[2]掉落汇总!$D$1:$M$1)),[2]掉落汇总!$A$2:$A$871,I$1,[2]掉落汇总!$C$2:$C$871,$Q$2)/$Q$3)*宝箱投放计算!H226</f>
        <v>0</v>
      </c>
      <c r="J226">
        <f ca="1">(SUMIFS(OFFSET([2]掉落汇总!$C$2:$C$871,,MATCH($B226,[2]掉落汇总!$D$1:$M$1)),[2]掉落汇总!$A$2:$A$871,J$1,[2]掉落汇总!$C$2:$C$871,$Q$1)+SUMIFS(OFFSET([2]掉落汇总!$C$2:$C$871,,MATCH($B226,[2]掉落汇总!$D$1:$M$1)),[2]掉落汇总!$A$2:$A$871,J$1,[2]掉落汇总!$C$2:$C$871,$Q$2)/$Q$3)*宝箱投放计算!I226</f>
        <v>0</v>
      </c>
      <c r="K226">
        <f ca="1">(SUMIFS(OFFSET([2]掉落汇总!$C$2:$C$871,,MATCH($B226,[2]掉落汇总!$D$1:$M$1)),[2]掉落汇总!$A$2:$A$871,K$1,[2]掉落汇总!$C$2:$C$871,$Q$1)+SUMIFS(OFFSET([2]掉落汇总!$C$2:$C$871,,MATCH($B226,[2]掉落汇总!$D$1:$M$1)),[2]掉落汇总!$A$2:$A$871,K$1,[2]掉落汇总!$C$2:$C$871,$Q$2)/$Q$3)*宝箱投放计算!J226</f>
        <v>0</v>
      </c>
      <c r="L226">
        <f ca="1">(SUMIFS(OFFSET([2]掉落汇总!$C$2:$C$871,,MATCH($B226,[2]掉落汇总!$D$1:$M$1)),[2]掉落汇总!$A$2:$A$871,L$1,[2]掉落汇总!$C$2:$C$871,$Q$1)+SUMIFS(OFFSET([2]掉落汇总!$C$2:$C$871,,MATCH($B226,[2]掉落汇总!$D$1:$M$1)),[2]掉落汇总!$A$2:$A$871,L$1,[2]掉落汇总!$C$2:$C$871,$Q$2)/$Q$3)*宝箱投放计算!K226</f>
        <v>0.18921788368526599</v>
      </c>
      <c r="M226">
        <f ca="1">(SUMIFS(OFFSET([2]掉落汇总!$C$2:$C$871,,MATCH($B226,[2]掉落汇总!$D$1:$M$1)),[2]掉落汇总!$A$2:$A$871,M$1,[2]掉落汇总!$C$2:$C$871,$Q$1)+SUMIFS(OFFSET([2]掉落汇总!$C$2:$C$871,,MATCH($B226,[2]掉落汇总!$D$1:$M$1)),[2]掉落汇总!$A$2:$A$871,M$1,[2]掉落汇总!$C$2:$C$871,$Q$2)/$Q$3)*宝箱投放计算!L226</f>
        <v>0.1952586710265094</v>
      </c>
      <c r="N226">
        <f ca="1">(SUMIFS(OFFSET([2]掉落汇总!$C$2:$C$871,,MATCH($B226,[2]掉落汇总!$D$1:$M$1)),[2]掉落汇总!$A$2:$A$871,N$1,[2]掉落汇总!$C$2:$C$871,$Q$1)+SUMIFS(OFFSET([2]掉落汇总!$C$2:$C$871,,MATCH($B226,[2]掉落汇总!$D$1:$M$1)),[2]掉落汇总!$A$2:$A$871,N$1,[2]掉落汇总!$C$2:$C$871,$Q$2)/$Q$3)*宝箱投放计算!M226</f>
        <v>4.4258667322350648E-2</v>
      </c>
      <c r="O226">
        <f ca="1">(SUMIFS(OFFSET([2]掉落汇总!$C$2:$C$871,,MATCH($B226,[2]掉落汇总!$D$1:$M$1)),[2]掉落汇总!$A$2:$A$871,O$1,[2]掉落汇总!$C$2:$C$871,$Q$1)+SUMIFS(OFFSET([2]掉落汇总!$C$2:$C$871,,MATCH($B226,[2]掉落汇总!$D$1:$M$1)),[2]掉落汇总!$A$2:$A$871,O$1,[2]掉落汇总!$C$2:$C$871,$Q$2)/$Q$3)*宝箱投放计算!N226</f>
        <v>9.1281046504927091E-2</v>
      </c>
    </row>
    <row r="227" spans="1:15" x14ac:dyDescent="0.2">
      <c r="A227">
        <f>玩家成长时间线!A227</f>
        <v>226</v>
      </c>
      <c r="B227">
        <f>玩家成长时间线!B227</f>
        <v>8</v>
      </c>
      <c r="C227">
        <f ca="1">SUM($D$2:D227)</f>
        <v>399.37758733529444</v>
      </c>
      <c r="D227">
        <f t="shared" ca="1" si="3"/>
        <v>1.4779677844929791</v>
      </c>
      <c r="E227">
        <f ca="1">(SUMIFS(OFFSET([2]掉落汇总!$C$2:$C$871,,MATCH($B227,[2]掉落汇总!$D$1:$M$1)),[2]掉落汇总!$A$2:$A$871,E$1,[2]掉落汇总!$C$2:$C$871,$Q$1)+SUMIFS(OFFSET([2]掉落汇总!$C$2:$C$871,,MATCH($B227,[2]掉落汇总!$D$1:$M$1)),[2]掉落汇总!$A$2:$A$871,E$1,[2]掉落汇总!$C$2:$C$871,$Q$2)/$Q$3)*宝箱投放计算!D227</f>
        <v>0.40029230769230761</v>
      </c>
      <c r="F227">
        <f ca="1">(SUMIFS(OFFSET([2]掉落汇总!$C$2:$C$871,,MATCH($B227,[2]掉落汇总!$D$1:$M$1)),[2]掉落汇总!$A$2:$A$871,F$1,[2]掉落汇总!$C$2:$C$871,$Q$1)+SUMIFS(OFFSET([2]掉落汇总!$C$2:$C$871,,MATCH($B227,[2]掉落汇总!$D$1:$M$1)),[2]掉落汇总!$A$2:$A$871,F$1,[2]掉落汇总!$C$2:$C$871,$Q$2)/$Q$3)*宝箱投放计算!E227</f>
        <v>0.55765920826161819</v>
      </c>
      <c r="G227">
        <f ca="1">(SUMIFS(OFFSET([2]掉落汇总!$C$2:$C$871,,MATCH($B227,[2]掉落汇总!$D$1:$M$1)),[2]掉落汇总!$A$2:$A$871,G$1,[2]掉落汇总!$C$2:$C$871,$Q$1)+SUMIFS(OFFSET([2]掉落汇总!$C$2:$C$871,,MATCH($B227,[2]掉落汇总!$D$1:$M$1)),[2]掉落汇总!$A$2:$A$871,G$1,[2]掉落汇总!$C$2:$C$871,$Q$2)/$Q$3)*宝箱投放计算!F227</f>
        <v>0</v>
      </c>
      <c r="H227">
        <f ca="1">(SUMIFS(OFFSET([2]掉落汇总!$C$2:$C$871,,MATCH($B227,[2]掉落汇总!$D$1:$M$1)),[2]掉落汇总!$A$2:$A$871,H$1,[2]掉落汇总!$C$2:$C$871,$Q$1)+SUMIFS(OFFSET([2]掉落汇总!$C$2:$C$871,,MATCH($B227,[2]掉落汇总!$D$1:$M$1)),[2]掉落汇总!$A$2:$A$871,H$1,[2]掉落汇总!$C$2:$C$871,$Q$2)/$Q$3)*宝箱投放计算!G227</f>
        <v>0</v>
      </c>
      <c r="I227">
        <f ca="1">(SUMIFS(OFFSET([2]掉落汇总!$C$2:$C$871,,MATCH($B227,[2]掉落汇总!$D$1:$M$1)),[2]掉落汇总!$A$2:$A$871,I$1,[2]掉落汇总!$C$2:$C$871,$Q$1)+SUMIFS(OFFSET([2]掉落汇总!$C$2:$C$871,,MATCH($B227,[2]掉落汇总!$D$1:$M$1)),[2]掉落汇总!$A$2:$A$871,I$1,[2]掉落汇总!$C$2:$C$871,$Q$2)/$Q$3)*宝箱投放计算!H227</f>
        <v>0</v>
      </c>
      <c r="J227">
        <f ca="1">(SUMIFS(OFFSET([2]掉落汇总!$C$2:$C$871,,MATCH($B227,[2]掉落汇总!$D$1:$M$1)),[2]掉落汇总!$A$2:$A$871,J$1,[2]掉落汇总!$C$2:$C$871,$Q$1)+SUMIFS(OFFSET([2]掉落汇总!$C$2:$C$871,,MATCH($B227,[2]掉落汇总!$D$1:$M$1)),[2]掉落汇总!$A$2:$A$871,J$1,[2]掉落汇总!$C$2:$C$871,$Q$2)/$Q$3)*宝箱投放计算!I227</f>
        <v>0</v>
      </c>
      <c r="K227">
        <f ca="1">(SUMIFS(OFFSET([2]掉落汇总!$C$2:$C$871,,MATCH($B227,[2]掉落汇总!$D$1:$M$1)),[2]掉落汇总!$A$2:$A$871,K$1,[2]掉落汇总!$C$2:$C$871,$Q$1)+SUMIFS(OFFSET([2]掉落汇总!$C$2:$C$871,,MATCH($B227,[2]掉落汇总!$D$1:$M$1)),[2]掉落汇总!$A$2:$A$871,K$1,[2]掉落汇总!$C$2:$C$871,$Q$2)/$Q$3)*宝箱投放计算!J227</f>
        <v>0</v>
      </c>
      <c r="L227">
        <f ca="1">(SUMIFS(OFFSET([2]掉落汇总!$C$2:$C$871,,MATCH($B227,[2]掉落汇总!$D$1:$M$1)),[2]掉落汇总!$A$2:$A$871,L$1,[2]掉落汇总!$C$2:$C$871,$Q$1)+SUMIFS(OFFSET([2]掉落汇总!$C$2:$C$871,,MATCH($B227,[2]掉落汇总!$D$1:$M$1)),[2]掉落汇总!$A$2:$A$871,L$1,[2]掉落汇总!$C$2:$C$871,$Q$2)/$Q$3)*宝箱投放计算!K227</f>
        <v>0.18921788368526599</v>
      </c>
      <c r="M227">
        <f ca="1">(SUMIFS(OFFSET([2]掉落汇总!$C$2:$C$871,,MATCH($B227,[2]掉落汇总!$D$1:$M$1)),[2]掉落汇总!$A$2:$A$871,M$1,[2]掉落汇总!$C$2:$C$871,$Q$1)+SUMIFS(OFFSET([2]掉落汇总!$C$2:$C$871,,MATCH($B227,[2]掉落汇总!$D$1:$M$1)),[2]掉落汇总!$A$2:$A$871,M$1,[2]掉落汇总!$C$2:$C$871,$Q$2)/$Q$3)*宝箱投放计算!L227</f>
        <v>0.1952586710265094</v>
      </c>
      <c r="N227">
        <f ca="1">(SUMIFS(OFFSET([2]掉落汇总!$C$2:$C$871,,MATCH($B227,[2]掉落汇总!$D$1:$M$1)),[2]掉落汇总!$A$2:$A$871,N$1,[2]掉落汇总!$C$2:$C$871,$Q$1)+SUMIFS(OFFSET([2]掉落汇总!$C$2:$C$871,,MATCH($B227,[2]掉落汇总!$D$1:$M$1)),[2]掉落汇总!$A$2:$A$871,N$1,[2]掉落汇总!$C$2:$C$871,$Q$2)/$Q$3)*宝箱投放计算!M227</f>
        <v>4.4258667322350648E-2</v>
      </c>
      <c r="O227">
        <f ca="1">(SUMIFS(OFFSET([2]掉落汇总!$C$2:$C$871,,MATCH($B227,[2]掉落汇总!$D$1:$M$1)),[2]掉落汇总!$A$2:$A$871,O$1,[2]掉落汇总!$C$2:$C$871,$Q$1)+SUMIFS(OFFSET([2]掉落汇总!$C$2:$C$871,,MATCH($B227,[2]掉落汇总!$D$1:$M$1)),[2]掉落汇总!$A$2:$A$871,O$1,[2]掉落汇总!$C$2:$C$871,$Q$2)/$Q$3)*宝箱投放计算!N227</f>
        <v>9.1281046504927091E-2</v>
      </c>
    </row>
    <row r="228" spans="1:15" x14ac:dyDescent="0.2">
      <c r="A228">
        <f>玩家成长时间线!A228</f>
        <v>227</v>
      </c>
      <c r="B228">
        <f>玩家成长时间线!B228</f>
        <v>9</v>
      </c>
      <c r="C228">
        <f ca="1">SUM($D$2:D228)</f>
        <v>402.7205277178727</v>
      </c>
      <c r="D228">
        <f t="shared" ca="1" si="3"/>
        <v>3.34294038257829</v>
      </c>
      <c r="E228">
        <f ca="1">(SUMIFS(OFFSET([2]掉落汇总!$C$2:$C$871,,MATCH($B228,[2]掉落汇总!$D$1:$M$1)),[2]掉落汇总!$A$2:$A$871,E$1,[2]掉落汇总!$C$2:$C$871,$Q$1)+SUMIFS(OFFSET([2]掉落汇总!$C$2:$C$871,,MATCH($B228,[2]掉落汇总!$D$1:$M$1)),[2]掉落汇总!$A$2:$A$871,E$1,[2]掉落汇总!$C$2:$C$871,$Q$2)/$Q$3)*宝箱投放计算!D228</f>
        <v>0.56510185387131939</v>
      </c>
      <c r="F228">
        <f ca="1">(SUMIFS(OFFSET([2]掉落汇总!$C$2:$C$871,,MATCH($B228,[2]掉落汇总!$D$1:$M$1)),[2]掉落汇总!$A$2:$A$871,F$1,[2]掉落汇总!$C$2:$C$871,$Q$1)+SUMIFS(OFFSET([2]掉落汇总!$C$2:$C$871,,MATCH($B228,[2]掉落汇总!$D$1:$M$1)),[2]掉落汇总!$A$2:$A$871,F$1,[2]掉落汇总!$C$2:$C$871,$Q$2)/$Q$3)*宝箱投放计算!E228</f>
        <v>0.69707401032702276</v>
      </c>
      <c r="G228">
        <f ca="1">(SUMIFS(OFFSET([2]掉落汇总!$C$2:$C$871,,MATCH($B228,[2]掉落汇总!$D$1:$M$1)),[2]掉落汇总!$A$2:$A$871,G$1,[2]掉落汇总!$C$2:$C$871,$Q$1)+SUMIFS(OFFSET([2]掉落汇总!$C$2:$C$871,,MATCH($B228,[2]掉落汇总!$D$1:$M$1)),[2]掉落汇总!$A$2:$A$871,G$1,[2]掉落汇总!$C$2:$C$871,$Q$2)/$Q$3)*宝箱投放计算!F228</f>
        <v>0</v>
      </c>
      <c r="H228">
        <f ca="1">(SUMIFS(OFFSET([2]掉落汇总!$C$2:$C$871,,MATCH($B228,[2]掉落汇总!$D$1:$M$1)),[2]掉落汇总!$A$2:$A$871,H$1,[2]掉落汇总!$C$2:$C$871,$Q$1)+SUMIFS(OFFSET([2]掉落汇总!$C$2:$C$871,,MATCH($B228,[2]掉落汇总!$D$1:$M$1)),[2]掉落汇总!$A$2:$A$871,H$1,[2]掉落汇总!$C$2:$C$871,$Q$2)/$Q$3)*宝箱投放计算!G228</f>
        <v>0</v>
      </c>
      <c r="I228">
        <f ca="1">(SUMIFS(OFFSET([2]掉落汇总!$C$2:$C$871,,MATCH($B228,[2]掉落汇总!$D$1:$M$1)),[2]掉落汇总!$A$2:$A$871,I$1,[2]掉落汇总!$C$2:$C$871,$Q$1)+SUMIFS(OFFSET([2]掉落汇总!$C$2:$C$871,,MATCH($B228,[2]掉落汇总!$D$1:$M$1)),[2]掉落汇总!$A$2:$A$871,I$1,[2]掉落汇总!$C$2:$C$871,$Q$2)/$Q$3)*宝箱投放计算!H228</f>
        <v>0.43663060278207105</v>
      </c>
      <c r="J228">
        <f ca="1">(SUMIFS(OFFSET([2]掉落汇总!$C$2:$C$871,,MATCH($B228,[2]掉落汇总!$D$1:$M$1)),[2]掉落汇总!$A$2:$A$871,J$1,[2]掉落汇总!$C$2:$C$871,$Q$1)+SUMIFS(OFFSET([2]掉落汇总!$C$2:$C$871,,MATCH($B228,[2]掉落汇总!$D$1:$M$1)),[2]掉落汇总!$A$2:$A$871,J$1,[2]掉落汇总!$C$2:$C$871,$Q$2)/$Q$3)*宝箱投放计算!I228</f>
        <v>1.1241176470588234</v>
      </c>
      <c r="K228">
        <f ca="1">(SUMIFS(OFFSET([2]掉落汇总!$C$2:$C$871,,MATCH($B228,[2]掉落汇总!$D$1:$M$1)),[2]掉落汇总!$A$2:$A$871,K$1,[2]掉落汇总!$C$2:$C$871,$Q$1)+SUMIFS(OFFSET([2]掉落汇总!$C$2:$C$871,,MATCH($B228,[2]掉落汇总!$D$1:$M$1)),[2]掉落汇总!$A$2:$A$871,K$1,[2]掉落汇总!$C$2:$C$871,$Q$2)/$Q$3)*宝箱投放计算!J228</f>
        <v>0</v>
      </c>
      <c r="L228">
        <f ca="1">(SUMIFS(OFFSET([2]掉落汇总!$C$2:$C$871,,MATCH($B228,[2]掉落汇总!$D$1:$M$1)),[2]掉落汇总!$A$2:$A$871,L$1,[2]掉落汇总!$C$2:$C$871,$Q$1)+SUMIFS(OFFSET([2]掉落汇总!$C$2:$C$871,,MATCH($B228,[2]掉落汇总!$D$1:$M$1)),[2]掉落汇总!$A$2:$A$871,L$1,[2]掉落汇总!$C$2:$C$871,$Q$2)/$Q$3)*宝箱投放计算!K228</f>
        <v>0.18921788368526599</v>
      </c>
      <c r="M228">
        <f ca="1">(SUMIFS(OFFSET([2]掉落汇总!$C$2:$C$871,,MATCH($B228,[2]掉落汇总!$D$1:$M$1)),[2]掉落汇总!$A$2:$A$871,M$1,[2]掉落汇总!$C$2:$C$871,$Q$1)+SUMIFS(OFFSET([2]掉落汇总!$C$2:$C$871,,MATCH($B228,[2]掉落汇总!$D$1:$M$1)),[2]掉落汇总!$A$2:$A$871,M$1,[2]掉落汇总!$C$2:$C$871,$Q$2)/$Q$3)*宝箱投放计算!L228</f>
        <v>0.1952586710265094</v>
      </c>
      <c r="N228">
        <f ca="1">(SUMIFS(OFFSET([2]掉落汇总!$C$2:$C$871,,MATCH($B228,[2]掉落汇总!$D$1:$M$1)),[2]掉落汇总!$A$2:$A$871,N$1,[2]掉落汇总!$C$2:$C$871,$Q$1)+SUMIFS(OFFSET([2]掉落汇总!$C$2:$C$871,,MATCH($B228,[2]掉落汇总!$D$1:$M$1)),[2]掉落汇总!$A$2:$A$871,N$1,[2]掉落汇总!$C$2:$C$871,$Q$2)/$Q$3)*宝箱投放计算!M228</f>
        <v>4.4258667322350648E-2</v>
      </c>
      <c r="O228">
        <f ca="1">(SUMIFS(OFFSET([2]掉落汇总!$C$2:$C$871,,MATCH($B228,[2]掉落汇总!$D$1:$M$1)),[2]掉落汇总!$A$2:$A$871,O$1,[2]掉落汇总!$C$2:$C$871,$Q$1)+SUMIFS(OFFSET([2]掉落汇总!$C$2:$C$871,,MATCH($B228,[2]掉落汇总!$D$1:$M$1)),[2]掉落汇总!$A$2:$A$871,O$1,[2]掉落汇总!$C$2:$C$871,$Q$2)/$Q$3)*宝箱投放计算!N228</f>
        <v>9.1281046504927091E-2</v>
      </c>
    </row>
    <row r="229" spans="1:15" x14ac:dyDescent="0.2">
      <c r="A229">
        <f>玩家成长时间线!A229</f>
        <v>228</v>
      </c>
      <c r="B229">
        <f>玩家成长时间线!B229</f>
        <v>9</v>
      </c>
      <c r="C229">
        <f ca="1">SUM($D$2:D229)</f>
        <v>404.50520621920333</v>
      </c>
      <c r="D229">
        <f t="shared" ca="1" si="3"/>
        <v>1.7846785013306341</v>
      </c>
      <c r="E229">
        <f ca="1">(SUMIFS(OFFSET([2]掉落汇总!$C$2:$C$871,,MATCH($B229,[2]掉落汇总!$D$1:$M$1)),[2]掉落汇总!$A$2:$A$871,E$1,[2]掉落汇总!$C$2:$C$871,$Q$1)+SUMIFS(OFFSET([2]掉落汇总!$C$2:$C$871,,MATCH($B229,[2]掉落汇总!$D$1:$M$1)),[2]掉落汇总!$A$2:$A$871,E$1,[2]掉落汇总!$C$2:$C$871,$Q$2)/$Q$3)*宝箱投放计算!D229</f>
        <v>0.56758822246455809</v>
      </c>
      <c r="F229">
        <f ca="1">(SUMIFS(OFFSET([2]掉落汇总!$C$2:$C$871,,MATCH($B229,[2]掉落汇总!$D$1:$M$1)),[2]掉落汇总!$A$2:$A$871,F$1,[2]掉落汇总!$C$2:$C$871,$Q$1)+SUMIFS(OFFSET([2]掉落汇总!$C$2:$C$871,,MATCH($B229,[2]掉落汇总!$D$1:$M$1)),[2]掉落汇总!$A$2:$A$871,F$1,[2]掉落汇总!$C$2:$C$871,$Q$2)/$Q$3)*宝箱投放计算!E229</f>
        <v>0.69707401032702276</v>
      </c>
      <c r="G229">
        <f ca="1">(SUMIFS(OFFSET([2]掉落汇总!$C$2:$C$871,,MATCH($B229,[2]掉落汇总!$D$1:$M$1)),[2]掉落汇总!$A$2:$A$871,G$1,[2]掉落汇总!$C$2:$C$871,$Q$1)+SUMIFS(OFFSET([2]掉落汇总!$C$2:$C$871,,MATCH($B229,[2]掉落汇总!$D$1:$M$1)),[2]掉落汇总!$A$2:$A$871,G$1,[2]掉落汇总!$C$2:$C$871,$Q$2)/$Q$3)*宝箱投放计算!F229</f>
        <v>0</v>
      </c>
      <c r="H229">
        <f ca="1">(SUMIFS(OFFSET([2]掉落汇总!$C$2:$C$871,,MATCH($B229,[2]掉落汇总!$D$1:$M$1)),[2]掉落汇总!$A$2:$A$871,H$1,[2]掉落汇总!$C$2:$C$871,$Q$1)+SUMIFS(OFFSET([2]掉落汇总!$C$2:$C$871,,MATCH($B229,[2]掉落汇总!$D$1:$M$1)),[2]掉落汇总!$A$2:$A$871,H$1,[2]掉落汇总!$C$2:$C$871,$Q$2)/$Q$3)*宝箱投放计算!G229</f>
        <v>0</v>
      </c>
      <c r="I229">
        <f ca="1">(SUMIFS(OFFSET([2]掉落汇总!$C$2:$C$871,,MATCH($B229,[2]掉落汇总!$D$1:$M$1)),[2]掉落汇总!$A$2:$A$871,I$1,[2]掉落汇总!$C$2:$C$871,$Q$1)+SUMIFS(OFFSET([2]掉落汇总!$C$2:$C$871,,MATCH($B229,[2]掉落汇总!$D$1:$M$1)),[2]掉落汇总!$A$2:$A$871,I$1,[2]掉落汇总!$C$2:$C$871,$Q$2)/$Q$3)*宝箱投放计算!H229</f>
        <v>0</v>
      </c>
      <c r="J229">
        <f ca="1">(SUMIFS(OFFSET([2]掉落汇总!$C$2:$C$871,,MATCH($B229,[2]掉落汇总!$D$1:$M$1)),[2]掉落汇总!$A$2:$A$871,J$1,[2]掉落汇总!$C$2:$C$871,$Q$1)+SUMIFS(OFFSET([2]掉落汇总!$C$2:$C$871,,MATCH($B229,[2]掉落汇总!$D$1:$M$1)),[2]掉落汇总!$A$2:$A$871,J$1,[2]掉落汇总!$C$2:$C$871,$Q$2)/$Q$3)*宝箱投放计算!I229</f>
        <v>0</v>
      </c>
      <c r="K229">
        <f ca="1">(SUMIFS(OFFSET([2]掉落汇总!$C$2:$C$871,,MATCH($B229,[2]掉落汇总!$D$1:$M$1)),[2]掉落汇总!$A$2:$A$871,K$1,[2]掉落汇总!$C$2:$C$871,$Q$1)+SUMIFS(OFFSET([2]掉落汇总!$C$2:$C$871,,MATCH($B229,[2]掉落汇总!$D$1:$M$1)),[2]掉落汇总!$A$2:$A$871,K$1,[2]掉落汇总!$C$2:$C$871,$Q$2)/$Q$3)*宝箱投放计算!J229</f>
        <v>0</v>
      </c>
      <c r="L229">
        <f ca="1">(SUMIFS(OFFSET([2]掉落汇总!$C$2:$C$871,,MATCH($B229,[2]掉落汇总!$D$1:$M$1)),[2]掉落汇总!$A$2:$A$871,L$1,[2]掉落汇总!$C$2:$C$871,$Q$1)+SUMIFS(OFFSET([2]掉落汇总!$C$2:$C$871,,MATCH($B229,[2]掉落汇总!$D$1:$M$1)),[2]掉落汇总!$A$2:$A$871,L$1,[2]掉落汇总!$C$2:$C$871,$Q$2)/$Q$3)*宝箱投放计算!K229</f>
        <v>0.18921788368526599</v>
      </c>
      <c r="M229">
        <f ca="1">(SUMIFS(OFFSET([2]掉落汇总!$C$2:$C$871,,MATCH($B229,[2]掉落汇总!$D$1:$M$1)),[2]掉落汇总!$A$2:$A$871,M$1,[2]掉落汇总!$C$2:$C$871,$Q$1)+SUMIFS(OFFSET([2]掉落汇总!$C$2:$C$871,,MATCH($B229,[2]掉落汇总!$D$1:$M$1)),[2]掉落汇总!$A$2:$A$871,M$1,[2]掉落汇总!$C$2:$C$871,$Q$2)/$Q$3)*宝箱投放计算!L229</f>
        <v>0.1952586710265094</v>
      </c>
      <c r="N229">
        <f ca="1">(SUMIFS(OFFSET([2]掉落汇总!$C$2:$C$871,,MATCH($B229,[2]掉落汇总!$D$1:$M$1)),[2]掉落汇总!$A$2:$A$871,N$1,[2]掉落汇总!$C$2:$C$871,$Q$1)+SUMIFS(OFFSET([2]掉落汇总!$C$2:$C$871,,MATCH($B229,[2]掉落汇总!$D$1:$M$1)),[2]掉落汇总!$A$2:$A$871,N$1,[2]掉落汇总!$C$2:$C$871,$Q$2)/$Q$3)*宝箱投放计算!M229</f>
        <v>4.4258667322350648E-2</v>
      </c>
      <c r="O229">
        <f ca="1">(SUMIFS(OFFSET([2]掉落汇总!$C$2:$C$871,,MATCH($B229,[2]掉落汇总!$D$1:$M$1)),[2]掉落汇总!$A$2:$A$871,O$1,[2]掉落汇总!$C$2:$C$871,$Q$1)+SUMIFS(OFFSET([2]掉落汇总!$C$2:$C$871,,MATCH($B229,[2]掉落汇总!$D$1:$M$1)),[2]掉落汇总!$A$2:$A$871,O$1,[2]掉落汇总!$C$2:$C$871,$Q$2)/$Q$3)*宝箱投放计算!N229</f>
        <v>9.1281046504927091E-2</v>
      </c>
    </row>
    <row r="230" spans="1:15" x14ac:dyDescent="0.2">
      <c r="A230">
        <f>玩家成长时间线!A230</f>
        <v>229</v>
      </c>
      <c r="B230">
        <f>玩家成长时间线!B230</f>
        <v>9</v>
      </c>
      <c r="C230">
        <f ca="1">SUM($D$2:D230)</f>
        <v>406.3172347750596</v>
      </c>
      <c r="D230">
        <f t="shared" ca="1" si="3"/>
        <v>1.8120285558562612</v>
      </c>
      <c r="E230">
        <f ca="1">(SUMIFS(OFFSET([2]掉落汇总!$C$2:$C$871,,MATCH($B230,[2]掉落汇总!$D$1:$M$1)),[2]掉落汇总!$A$2:$A$871,E$1,[2]掉落汇总!$C$2:$C$871,$Q$1)+SUMIFS(OFFSET([2]掉落汇总!$C$2:$C$871,,MATCH($B230,[2]掉落汇总!$D$1:$M$1)),[2]掉落汇总!$A$2:$A$871,E$1,[2]掉落汇总!$C$2:$C$871,$Q$2)/$Q$3)*宝箱投放计算!D230</f>
        <v>0.59493827699018509</v>
      </c>
      <c r="F230">
        <f ca="1">(SUMIFS(OFFSET([2]掉落汇总!$C$2:$C$871,,MATCH($B230,[2]掉落汇总!$D$1:$M$1)),[2]掉落汇总!$A$2:$A$871,F$1,[2]掉落汇总!$C$2:$C$871,$Q$1)+SUMIFS(OFFSET([2]掉落汇总!$C$2:$C$871,,MATCH($B230,[2]掉落汇总!$D$1:$M$1)),[2]掉落汇总!$A$2:$A$871,F$1,[2]掉落汇总!$C$2:$C$871,$Q$2)/$Q$3)*宝箱投放计算!E230</f>
        <v>0.69707401032702276</v>
      </c>
      <c r="G230">
        <f ca="1">(SUMIFS(OFFSET([2]掉落汇总!$C$2:$C$871,,MATCH($B230,[2]掉落汇总!$D$1:$M$1)),[2]掉落汇总!$A$2:$A$871,G$1,[2]掉落汇总!$C$2:$C$871,$Q$1)+SUMIFS(OFFSET([2]掉落汇总!$C$2:$C$871,,MATCH($B230,[2]掉落汇总!$D$1:$M$1)),[2]掉落汇总!$A$2:$A$871,G$1,[2]掉落汇总!$C$2:$C$871,$Q$2)/$Q$3)*宝箱投放计算!F230</f>
        <v>0</v>
      </c>
      <c r="H230">
        <f ca="1">(SUMIFS(OFFSET([2]掉落汇总!$C$2:$C$871,,MATCH($B230,[2]掉落汇总!$D$1:$M$1)),[2]掉落汇总!$A$2:$A$871,H$1,[2]掉落汇总!$C$2:$C$871,$Q$1)+SUMIFS(OFFSET([2]掉落汇总!$C$2:$C$871,,MATCH($B230,[2]掉落汇总!$D$1:$M$1)),[2]掉落汇总!$A$2:$A$871,H$1,[2]掉落汇总!$C$2:$C$871,$Q$2)/$Q$3)*宝箱投放计算!G230</f>
        <v>0</v>
      </c>
      <c r="I230">
        <f ca="1">(SUMIFS(OFFSET([2]掉落汇总!$C$2:$C$871,,MATCH($B230,[2]掉落汇总!$D$1:$M$1)),[2]掉落汇总!$A$2:$A$871,I$1,[2]掉落汇总!$C$2:$C$871,$Q$1)+SUMIFS(OFFSET([2]掉落汇总!$C$2:$C$871,,MATCH($B230,[2]掉落汇总!$D$1:$M$1)),[2]掉落汇总!$A$2:$A$871,I$1,[2]掉落汇总!$C$2:$C$871,$Q$2)/$Q$3)*宝箱投放计算!H230</f>
        <v>0</v>
      </c>
      <c r="J230">
        <f ca="1">(SUMIFS(OFFSET([2]掉落汇总!$C$2:$C$871,,MATCH($B230,[2]掉落汇总!$D$1:$M$1)),[2]掉落汇总!$A$2:$A$871,J$1,[2]掉落汇总!$C$2:$C$871,$Q$1)+SUMIFS(OFFSET([2]掉落汇总!$C$2:$C$871,,MATCH($B230,[2]掉落汇总!$D$1:$M$1)),[2]掉落汇总!$A$2:$A$871,J$1,[2]掉落汇总!$C$2:$C$871,$Q$2)/$Q$3)*宝箱投放计算!I230</f>
        <v>0</v>
      </c>
      <c r="K230">
        <f ca="1">(SUMIFS(OFFSET([2]掉落汇总!$C$2:$C$871,,MATCH($B230,[2]掉落汇总!$D$1:$M$1)),[2]掉落汇总!$A$2:$A$871,K$1,[2]掉落汇总!$C$2:$C$871,$Q$1)+SUMIFS(OFFSET([2]掉落汇总!$C$2:$C$871,,MATCH($B230,[2]掉落汇总!$D$1:$M$1)),[2]掉落汇总!$A$2:$A$871,K$1,[2]掉落汇总!$C$2:$C$871,$Q$2)/$Q$3)*宝箱投放计算!J230</f>
        <v>0</v>
      </c>
      <c r="L230">
        <f ca="1">(SUMIFS(OFFSET([2]掉落汇总!$C$2:$C$871,,MATCH($B230,[2]掉落汇总!$D$1:$M$1)),[2]掉落汇总!$A$2:$A$871,L$1,[2]掉落汇总!$C$2:$C$871,$Q$1)+SUMIFS(OFFSET([2]掉落汇总!$C$2:$C$871,,MATCH($B230,[2]掉落汇总!$D$1:$M$1)),[2]掉落汇总!$A$2:$A$871,L$1,[2]掉落汇总!$C$2:$C$871,$Q$2)/$Q$3)*宝箱投放计算!K230</f>
        <v>0.18921788368526599</v>
      </c>
      <c r="M230">
        <f ca="1">(SUMIFS(OFFSET([2]掉落汇总!$C$2:$C$871,,MATCH($B230,[2]掉落汇总!$D$1:$M$1)),[2]掉落汇总!$A$2:$A$871,M$1,[2]掉落汇总!$C$2:$C$871,$Q$1)+SUMIFS(OFFSET([2]掉落汇总!$C$2:$C$871,,MATCH($B230,[2]掉落汇总!$D$1:$M$1)),[2]掉落汇总!$A$2:$A$871,M$1,[2]掉落汇总!$C$2:$C$871,$Q$2)/$Q$3)*宝箱投放计算!L230</f>
        <v>0.1952586710265094</v>
      </c>
      <c r="N230">
        <f ca="1">(SUMIFS(OFFSET([2]掉落汇总!$C$2:$C$871,,MATCH($B230,[2]掉落汇总!$D$1:$M$1)),[2]掉落汇总!$A$2:$A$871,N$1,[2]掉落汇总!$C$2:$C$871,$Q$1)+SUMIFS(OFFSET([2]掉落汇总!$C$2:$C$871,,MATCH($B230,[2]掉落汇总!$D$1:$M$1)),[2]掉落汇总!$A$2:$A$871,N$1,[2]掉落汇总!$C$2:$C$871,$Q$2)/$Q$3)*宝箱投放计算!M230</f>
        <v>4.4258667322350648E-2</v>
      </c>
      <c r="O230">
        <f ca="1">(SUMIFS(OFFSET([2]掉落汇总!$C$2:$C$871,,MATCH($B230,[2]掉落汇总!$D$1:$M$1)),[2]掉落汇总!$A$2:$A$871,O$1,[2]掉落汇总!$C$2:$C$871,$Q$1)+SUMIFS(OFFSET([2]掉落汇总!$C$2:$C$871,,MATCH($B230,[2]掉落汇总!$D$1:$M$1)),[2]掉落汇总!$A$2:$A$871,O$1,[2]掉落汇总!$C$2:$C$871,$Q$2)/$Q$3)*宝箱投放计算!N230</f>
        <v>9.1281046504927091E-2</v>
      </c>
    </row>
    <row r="231" spans="1:15" x14ac:dyDescent="0.2">
      <c r="A231">
        <f>玩家成长时间线!A231</f>
        <v>230</v>
      </c>
      <c r="B231">
        <f>玩家成长时间线!B231</f>
        <v>10</v>
      </c>
      <c r="C231">
        <f ca="1">SUM($D$2:D231)</f>
        <v>409.20925904384751</v>
      </c>
      <c r="D231">
        <f t="shared" ca="1" si="3"/>
        <v>2.892024268787881</v>
      </c>
      <c r="E231">
        <f ca="1">(SUMIFS(OFFSET([2]掉落汇总!$C$2:$C$871,,MATCH($B231,[2]掉落汇总!$D$1:$M$1)),[2]掉落汇总!$A$2:$A$871,E$1,[2]掉落汇总!$C$2:$C$871,$Q$1)+SUMIFS(OFFSET([2]掉落汇总!$C$2:$C$871,,MATCH($B231,[2]掉落汇总!$D$1:$M$1)),[2]掉落汇总!$A$2:$A$871,E$1,[2]掉落汇总!$C$2:$C$871,$Q$2)/$Q$3)*宝箱投放计算!D231</f>
        <v>0.55722672277748564</v>
      </c>
      <c r="F231">
        <f ca="1">(SUMIFS(OFFSET([2]掉落汇总!$C$2:$C$871,,MATCH($B231,[2]掉落汇总!$D$1:$M$1)),[2]掉落汇总!$A$2:$A$871,F$1,[2]掉落汇总!$C$2:$C$871,$Q$1)+SUMIFS(OFFSET([2]掉落汇总!$C$2:$C$871,,MATCH($B231,[2]掉落汇总!$D$1:$M$1)),[2]掉落汇总!$A$2:$A$871,F$1,[2]掉落汇总!$C$2:$C$871,$Q$2)/$Q$3)*宝箱投放计算!E231</f>
        <v>0.69707401032702276</v>
      </c>
      <c r="G231">
        <f ca="1">(SUMIFS(OFFSET([2]掉落汇总!$C$2:$C$871,,MATCH($B231,[2]掉落汇总!$D$1:$M$1)),[2]掉落汇总!$A$2:$A$871,G$1,[2]掉落汇总!$C$2:$C$871,$Q$1)+SUMIFS(OFFSET([2]掉落汇总!$C$2:$C$871,,MATCH($B231,[2]掉落汇总!$D$1:$M$1)),[2]掉落汇总!$A$2:$A$871,G$1,[2]掉落汇总!$C$2:$C$871,$Q$2)/$Q$3)*宝箱投放计算!F231</f>
        <v>0</v>
      </c>
      <c r="H231">
        <f ca="1">(SUMIFS(OFFSET([2]掉落汇总!$C$2:$C$871,,MATCH($B231,[2]掉落汇总!$D$1:$M$1)),[2]掉落汇总!$A$2:$A$871,H$1,[2]掉落汇总!$C$2:$C$871,$Q$1)+SUMIFS(OFFSET([2]掉落汇总!$C$2:$C$871,,MATCH($B231,[2]掉落汇总!$D$1:$M$1)),[2]掉落汇总!$A$2:$A$871,H$1,[2]掉落汇总!$C$2:$C$871,$Q$2)/$Q$3)*宝箱投放计算!G231</f>
        <v>0</v>
      </c>
      <c r="I231">
        <f ca="1">(SUMIFS(OFFSET([2]掉落汇总!$C$2:$C$871,,MATCH($B231,[2]掉落汇总!$D$1:$M$1)),[2]掉落汇总!$A$2:$A$871,I$1,[2]掉落汇总!$C$2:$C$871,$Q$1)+SUMIFS(OFFSET([2]掉落汇总!$C$2:$C$871,,MATCH($B231,[2]掉落汇总!$D$1:$M$1)),[2]掉落汇总!$A$2:$A$871,I$1,[2]掉落汇总!$C$2:$C$871,$Q$2)/$Q$3)*宝箱投放计算!H231</f>
        <v>0</v>
      </c>
      <c r="J231">
        <f ca="1">(SUMIFS(OFFSET([2]掉落汇总!$C$2:$C$871,,MATCH($B231,[2]掉落汇总!$D$1:$M$1)),[2]掉落汇总!$A$2:$A$871,J$1,[2]掉落汇总!$C$2:$C$871,$Q$1)+SUMIFS(OFFSET([2]掉落汇总!$C$2:$C$871,,MATCH($B231,[2]掉落汇总!$D$1:$M$1)),[2]掉落汇总!$A$2:$A$871,J$1,[2]掉落汇总!$C$2:$C$871,$Q$2)/$Q$3)*宝箱投放计算!I231</f>
        <v>1.1177072671443191</v>
      </c>
      <c r="K231">
        <f ca="1">(SUMIFS(OFFSET([2]掉落汇总!$C$2:$C$871,,MATCH($B231,[2]掉落汇总!$D$1:$M$1)),[2]掉落汇总!$A$2:$A$871,K$1,[2]掉落汇总!$C$2:$C$871,$Q$1)+SUMIFS(OFFSET([2]掉落汇总!$C$2:$C$871,,MATCH($B231,[2]掉落汇总!$D$1:$M$1)),[2]掉落汇总!$A$2:$A$871,K$1,[2]掉落汇总!$C$2:$C$871,$Q$2)/$Q$3)*宝箱投放计算!J231</f>
        <v>0</v>
      </c>
      <c r="L231">
        <f ca="1">(SUMIFS(OFFSET([2]掉落汇总!$C$2:$C$871,,MATCH($B231,[2]掉落汇总!$D$1:$M$1)),[2]掉落汇总!$A$2:$A$871,L$1,[2]掉落汇总!$C$2:$C$871,$Q$1)+SUMIFS(OFFSET([2]掉落汇总!$C$2:$C$871,,MATCH($B231,[2]掉落汇总!$D$1:$M$1)),[2]掉落汇总!$A$2:$A$871,L$1,[2]掉落汇总!$C$2:$C$871,$Q$2)/$Q$3)*宝箱投放计算!K231</f>
        <v>0.18921788368526599</v>
      </c>
      <c r="M231">
        <f ca="1">(SUMIFS(OFFSET([2]掉落汇总!$C$2:$C$871,,MATCH($B231,[2]掉落汇总!$D$1:$M$1)),[2]掉落汇总!$A$2:$A$871,M$1,[2]掉落汇总!$C$2:$C$871,$Q$1)+SUMIFS(OFFSET([2]掉落汇总!$C$2:$C$871,,MATCH($B231,[2]掉落汇总!$D$1:$M$1)),[2]掉落汇总!$A$2:$A$871,M$1,[2]掉落汇总!$C$2:$C$871,$Q$2)/$Q$3)*宝箱投放计算!L231</f>
        <v>0.1952586710265094</v>
      </c>
      <c r="N231">
        <f ca="1">(SUMIFS(OFFSET([2]掉落汇总!$C$2:$C$871,,MATCH($B231,[2]掉落汇总!$D$1:$M$1)),[2]掉落汇总!$A$2:$A$871,N$1,[2]掉落汇总!$C$2:$C$871,$Q$1)+SUMIFS(OFFSET([2]掉落汇总!$C$2:$C$871,,MATCH($B231,[2]掉落汇总!$D$1:$M$1)),[2]掉落汇总!$A$2:$A$871,N$1,[2]掉落汇总!$C$2:$C$871,$Q$2)/$Q$3)*宝箱投放计算!M231</f>
        <v>4.4258667322350648E-2</v>
      </c>
      <c r="O231">
        <f ca="1">(SUMIFS(OFFSET([2]掉落汇总!$C$2:$C$871,,MATCH($B231,[2]掉落汇总!$D$1:$M$1)),[2]掉落汇总!$A$2:$A$871,O$1,[2]掉落汇总!$C$2:$C$871,$Q$1)+SUMIFS(OFFSET([2]掉落汇总!$C$2:$C$871,,MATCH($B231,[2]掉落汇总!$D$1:$M$1)),[2]掉落汇总!$A$2:$A$871,O$1,[2]掉落汇总!$C$2:$C$871,$Q$2)/$Q$3)*宝箱投放计算!N231</f>
        <v>9.1281046504927091E-2</v>
      </c>
    </row>
    <row r="232" spans="1:15" x14ac:dyDescent="0.2">
      <c r="A232">
        <f>玩家成长时间线!A232</f>
        <v>231</v>
      </c>
      <c r="B232">
        <f>玩家成长时间线!B232</f>
        <v>10</v>
      </c>
      <c r="C232">
        <f ca="1">SUM($D$2:D232)</f>
        <v>410.98599582455472</v>
      </c>
      <c r="D232">
        <f t="shared" ca="1" si="3"/>
        <v>1.7767367807072123</v>
      </c>
      <c r="E232">
        <f ca="1">(SUMIFS(OFFSET([2]掉落汇总!$C$2:$C$871,,MATCH($B232,[2]掉落汇总!$D$1:$M$1)),[2]掉落汇总!$A$2:$A$871,E$1,[2]掉落汇总!$C$2:$C$871,$Q$1)+SUMIFS(OFFSET([2]掉落汇总!$C$2:$C$871,,MATCH($B232,[2]掉落汇总!$D$1:$M$1)),[2]掉落汇总!$A$2:$A$871,E$1,[2]掉落汇总!$C$2:$C$871,$Q$2)/$Q$3)*宝箱投放计算!D232</f>
        <v>0.5596465018411364</v>
      </c>
      <c r="F232">
        <f ca="1">(SUMIFS(OFFSET([2]掉落汇总!$C$2:$C$871,,MATCH($B232,[2]掉落汇总!$D$1:$M$1)),[2]掉落汇总!$A$2:$A$871,F$1,[2]掉落汇总!$C$2:$C$871,$Q$1)+SUMIFS(OFFSET([2]掉落汇总!$C$2:$C$871,,MATCH($B232,[2]掉落汇总!$D$1:$M$1)),[2]掉落汇总!$A$2:$A$871,F$1,[2]掉落汇总!$C$2:$C$871,$Q$2)/$Q$3)*宝箱投放计算!E232</f>
        <v>0.69707401032702276</v>
      </c>
      <c r="G232">
        <f ca="1">(SUMIFS(OFFSET([2]掉落汇总!$C$2:$C$871,,MATCH($B232,[2]掉落汇总!$D$1:$M$1)),[2]掉落汇总!$A$2:$A$871,G$1,[2]掉落汇总!$C$2:$C$871,$Q$1)+SUMIFS(OFFSET([2]掉落汇总!$C$2:$C$871,,MATCH($B232,[2]掉落汇总!$D$1:$M$1)),[2]掉落汇总!$A$2:$A$871,G$1,[2]掉落汇总!$C$2:$C$871,$Q$2)/$Q$3)*宝箱投放计算!F232</f>
        <v>0</v>
      </c>
      <c r="H232">
        <f ca="1">(SUMIFS(OFFSET([2]掉落汇总!$C$2:$C$871,,MATCH($B232,[2]掉落汇总!$D$1:$M$1)),[2]掉落汇总!$A$2:$A$871,H$1,[2]掉落汇总!$C$2:$C$871,$Q$1)+SUMIFS(OFFSET([2]掉落汇总!$C$2:$C$871,,MATCH($B232,[2]掉落汇总!$D$1:$M$1)),[2]掉落汇总!$A$2:$A$871,H$1,[2]掉落汇总!$C$2:$C$871,$Q$2)/$Q$3)*宝箱投放计算!G232</f>
        <v>0</v>
      </c>
      <c r="I232">
        <f ca="1">(SUMIFS(OFFSET([2]掉落汇总!$C$2:$C$871,,MATCH($B232,[2]掉落汇总!$D$1:$M$1)),[2]掉落汇总!$A$2:$A$871,I$1,[2]掉落汇总!$C$2:$C$871,$Q$1)+SUMIFS(OFFSET([2]掉落汇总!$C$2:$C$871,,MATCH($B232,[2]掉落汇总!$D$1:$M$1)),[2]掉落汇总!$A$2:$A$871,I$1,[2]掉落汇总!$C$2:$C$871,$Q$2)/$Q$3)*宝箱投放计算!H232</f>
        <v>0</v>
      </c>
      <c r="J232">
        <f ca="1">(SUMIFS(OFFSET([2]掉落汇总!$C$2:$C$871,,MATCH($B232,[2]掉落汇总!$D$1:$M$1)),[2]掉落汇总!$A$2:$A$871,J$1,[2]掉落汇总!$C$2:$C$871,$Q$1)+SUMIFS(OFFSET([2]掉落汇总!$C$2:$C$871,,MATCH($B232,[2]掉落汇总!$D$1:$M$1)),[2]掉落汇总!$A$2:$A$871,J$1,[2]掉落汇总!$C$2:$C$871,$Q$2)/$Q$3)*宝箱投放计算!I232</f>
        <v>0</v>
      </c>
      <c r="K232">
        <f ca="1">(SUMIFS(OFFSET([2]掉落汇总!$C$2:$C$871,,MATCH($B232,[2]掉落汇总!$D$1:$M$1)),[2]掉落汇总!$A$2:$A$871,K$1,[2]掉落汇总!$C$2:$C$871,$Q$1)+SUMIFS(OFFSET([2]掉落汇总!$C$2:$C$871,,MATCH($B232,[2]掉落汇总!$D$1:$M$1)),[2]掉落汇总!$A$2:$A$871,K$1,[2]掉落汇总!$C$2:$C$871,$Q$2)/$Q$3)*宝箱投放计算!J232</f>
        <v>0</v>
      </c>
      <c r="L232">
        <f ca="1">(SUMIFS(OFFSET([2]掉落汇总!$C$2:$C$871,,MATCH($B232,[2]掉落汇总!$D$1:$M$1)),[2]掉落汇总!$A$2:$A$871,L$1,[2]掉落汇总!$C$2:$C$871,$Q$1)+SUMIFS(OFFSET([2]掉落汇总!$C$2:$C$871,,MATCH($B232,[2]掉落汇总!$D$1:$M$1)),[2]掉落汇总!$A$2:$A$871,L$1,[2]掉落汇总!$C$2:$C$871,$Q$2)/$Q$3)*宝箱投放计算!K232</f>
        <v>0.18921788368526599</v>
      </c>
      <c r="M232">
        <f ca="1">(SUMIFS(OFFSET([2]掉落汇总!$C$2:$C$871,,MATCH($B232,[2]掉落汇总!$D$1:$M$1)),[2]掉落汇总!$A$2:$A$871,M$1,[2]掉落汇总!$C$2:$C$871,$Q$1)+SUMIFS(OFFSET([2]掉落汇总!$C$2:$C$871,,MATCH($B232,[2]掉落汇总!$D$1:$M$1)),[2]掉落汇总!$A$2:$A$871,M$1,[2]掉落汇总!$C$2:$C$871,$Q$2)/$Q$3)*宝箱投放计算!L232</f>
        <v>0.1952586710265094</v>
      </c>
      <c r="N232">
        <f ca="1">(SUMIFS(OFFSET([2]掉落汇总!$C$2:$C$871,,MATCH($B232,[2]掉落汇总!$D$1:$M$1)),[2]掉落汇总!$A$2:$A$871,N$1,[2]掉落汇总!$C$2:$C$871,$Q$1)+SUMIFS(OFFSET([2]掉落汇总!$C$2:$C$871,,MATCH($B232,[2]掉落汇总!$D$1:$M$1)),[2]掉落汇总!$A$2:$A$871,N$1,[2]掉落汇总!$C$2:$C$871,$Q$2)/$Q$3)*宝箱投放计算!M232</f>
        <v>4.4258667322350648E-2</v>
      </c>
      <c r="O232">
        <f ca="1">(SUMIFS(OFFSET([2]掉落汇总!$C$2:$C$871,,MATCH($B232,[2]掉落汇总!$D$1:$M$1)),[2]掉落汇总!$A$2:$A$871,O$1,[2]掉落汇总!$C$2:$C$871,$Q$1)+SUMIFS(OFFSET([2]掉落汇总!$C$2:$C$871,,MATCH($B232,[2]掉落汇总!$D$1:$M$1)),[2]掉落汇总!$A$2:$A$871,O$1,[2]掉落汇总!$C$2:$C$871,$Q$2)/$Q$3)*宝箱投放计算!N232</f>
        <v>9.1281046504927091E-2</v>
      </c>
    </row>
    <row r="233" spans="1:15" x14ac:dyDescent="0.2">
      <c r="A233">
        <f>玩家成长时间线!A233</f>
        <v>232</v>
      </c>
      <c r="B233">
        <f>玩家成长时间线!B233</f>
        <v>10</v>
      </c>
      <c r="C233">
        <f ca="1">SUM($D$2:D233)</f>
        <v>412.76515238432557</v>
      </c>
      <c r="D233">
        <f t="shared" ca="1" si="3"/>
        <v>1.779156559770863</v>
      </c>
      <c r="E233">
        <f ca="1">(SUMIFS(OFFSET([2]掉落汇总!$C$2:$C$871,,MATCH($B233,[2]掉落汇总!$D$1:$M$1)),[2]掉落汇总!$A$2:$A$871,E$1,[2]掉落汇总!$C$2:$C$871,$Q$1)+SUMIFS(OFFSET([2]掉落汇总!$C$2:$C$871,,MATCH($B233,[2]掉落汇总!$D$1:$M$1)),[2]掉落汇总!$A$2:$A$871,E$1,[2]掉落汇总!$C$2:$C$871,$Q$2)/$Q$3)*宝箱投放计算!D233</f>
        <v>0.56206628090478705</v>
      </c>
      <c r="F233">
        <f ca="1">(SUMIFS(OFFSET([2]掉落汇总!$C$2:$C$871,,MATCH($B233,[2]掉落汇总!$D$1:$M$1)),[2]掉落汇总!$A$2:$A$871,F$1,[2]掉落汇总!$C$2:$C$871,$Q$1)+SUMIFS(OFFSET([2]掉落汇总!$C$2:$C$871,,MATCH($B233,[2]掉落汇总!$D$1:$M$1)),[2]掉落汇总!$A$2:$A$871,F$1,[2]掉落汇总!$C$2:$C$871,$Q$2)/$Q$3)*宝箱投放计算!E233</f>
        <v>0.69707401032702276</v>
      </c>
      <c r="G233">
        <f ca="1">(SUMIFS(OFFSET([2]掉落汇总!$C$2:$C$871,,MATCH($B233,[2]掉落汇总!$D$1:$M$1)),[2]掉落汇总!$A$2:$A$871,G$1,[2]掉落汇总!$C$2:$C$871,$Q$1)+SUMIFS(OFFSET([2]掉落汇总!$C$2:$C$871,,MATCH($B233,[2]掉落汇总!$D$1:$M$1)),[2]掉落汇总!$A$2:$A$871,G$1,[2]掉落汇总!$C$2:$C$871,$Q$2)/$Q$3)*宝箱投放计算!F233</f>
        <v>0</v>
      </c>
      <c r="H233">
        <f ca="1">(SUMIFS(OFFSET([2]掉落汇总!$C$2:$C$871,,MATCH($B233,[2]掉落汇总!$D$1:$M$1)),[2]掉落汇总!$A$2:$A$871,H$1,[2]掉落汇总!$C$2:$C$871,$Q$1)+SUMIFS(OFFSET([2]掉落汇总!$C$2:$C$871,,MATCH($B233,[2]掉落汇总!$D$1:$M$1)),[2]掉落汇总!$A$2:$A$871,H$1,[2]掉落汇总!$C$2:$C$871,$Q$2)/$Q$3)*宝箱投放计算!G233</f>
        <v>0</v>
      </c>
      <c r="I233">
        <f ca="1">(SUMIFS(OFFSET([2]掉落汇总!$C$2:$C$871,,MATCH($B233,[2]掉落汇总!$D$1:$M$1)),[2]掉落汇总!$A$2:$A$871,I$1,[2]掉落汇总!$C$2:$C$871,$Q$1)+SUMIFS(OFFSET([2]掉落汇总!$C$2:$C$871,,MATCH($B233,[2]掉落汇总!$D$1:$M$1)),[2]掉落汇总!$A$2:$A$871,I$1,[2]掉落汇总!$C$2:$C$871,$Q$2)/$Q$3)*宝箱投放计算!H233</f>
        <v>0</v>
      </c>
      <c r="J233">
        <f ca="1">(SUMIFS(OFFSET([2]掉落汇总!$C$2:$C$871,,MATCH($B233,[2]掉落汇总!$D$1:$M$1)),[2]掉落汇总!$A$2:$A$871,J$1,[2]掉落汇总!$C$2:$C$871,$Q$1)+SUMIFS(OFFSET([2]掉落汇总!$C$2:$C$871,,MATCH($B233,[2]掉落汇总!$D$1:$M$1)),[2]掉落汇总!$A$2:$A$871,J$1,[2]掉落汇总!$C$2:$C$871,$Q$2)/$Q$3)*宝箱投放计算!I233</f>
        <v>0</v>
      </c>
      <c r="K233">
        <f ca="1">(SUMIFS(OFFSET([2]掉落汇总!$C$2:$C$871,,MATCH($B233,[2]掉落汇总!$D$1:$M$1)),[2]掉落汇总!$A$2:$A$871,K$1,[2]掉落汇总!$C$2:$C$871,$Q$1)+SUMIFS(OFFSET([2]掉落汇总!$C$2:$C$871,,MATCH($B233,[2]掉落汇总!$D$1:$M$1)),[2]掉落汇总!$A$2:$A$871,K$1,[2]掉落汇总!$C$2:$C$871,$Q$2)/$Q$3)*宝箱投放计算!J233</f>
        <v>0</v>
      </c>
      <c r="L233">
        <f ca="1">(SUMIFS(OFFSET([2]掉落汇总!$C$2:$C$871,,MATCH($B233,[2]掉落汇总!$D$1:$M$1)),[2]掉落汇总!$A$2:$A$871,L$1,[2]掉落汇总!$C$2:$C$871,$Q$1)+SUMIFS(OFFSET([2]掉落汇总!$C$2:$C$871,,MATCH($B233,[2]掉落汇总!$D$1:$M$1)),[2]掉落汇总!$A$2:$A$871,L$1,[2]掉落汇总!$C$2:$C$871,$Q$2)/$Q$3)*宝箱投放计算!K233</f>
        <v>0.18921788368526599</v>
      </c>
      <c r="M233">
        <f ca="1">(SUMIFS(OFFSET([2]掉落汇总!$C$2:$C$871,,MATCH($B233,[2]掉落汇总!$D$1:$M$1)),[2]掉落汇总!$A$2:$A$871,M$1,[2]掉落汇总!$C$2:$C$871,$Q$1)+SUMIFS(OFFSET([2]掉落汇总!$C$2:$C$871,,MATCH($B233,[2]掉落汇总!$D$1:$M$1)),[2]掉落汇总!$A$2:$A$871,M$1,[2]掉落汇总!$C$2:$C$871,$Q$2)/$Q$3)*宝箱投放计算!L233</f>
        <v>0.1952586710265094</v>
      </c>
      <c r="N233">
        <f ca="1">(SUMIFS(OFFSET([2]掉落汇总!$C$2:$C$871,,MATCH($B233,[2]掉落汇总!$D$1:$M$1)),[2]掉落汇总!$A$2:$A$871,N$1,[2]掉落汇总!$C$2:$C$871,$Q$1)+SUMIFS(OFFSET([2]掉落汇总!$C$2:$C$871,,MATCH($B233,[2]掉落汇总!$D$1:$M$1)),[2]掉落汇总!$A$2:$A$871,N$1,[2]掉落汇总!$C$2:$C$871,$Q$2)/$Q$3)*宝箱投放计算!M233</f>
        <v>4.4258667322350648E-2</v>
      </c>
      <c r="O233">
        <f ca="1">(SUMIFS(OFFSET([2]掉落汇总!$C$2:$C$871,,MATCH($B233,[2]掉落汇总!$D$1:$M$1)),[2]掉落汇总!$A$2:$A$871,O$1,[2]掉落汇总!$C$2:$C$871,$Q$1)+SUMIFS(OFFSET([2]掉落汇总!$C$2:$C$871,,MATCH($B233,[2]掉落汇总!$D$1:$M$1)),[2]掉落汇总!$A$2:$A$871,O$1,[2]掉落汇总!$C$2:$C$871,$Q$2)/$Q$3)*宝箱投放计算!N233</f>
        <v>9.1281046504927091E-2</v>
      </c>
    </row>
    <row r="234" spans="1:15" x14ac:dyDescent="0.2">
      <c r="A234">
        <f>玩家成长时间线!A234</f>
        <v>233</v>
      </c>
      <c r="B234">
        <f>玩家成长时间线!B234</f>
        <v>10</v>
      </c>
      <c r="C234">
        <f ca="1">SUM($D$2:D234)</f>
        <v>414.59512430443311</v>
      </c>
      <c r="D234">
        <f t="shared" ca="1" si="3"/>
        <v>1.829971920107528</v>
      </c>
      <c r="E234">
        <f ca="1">(SUMIFS(OFFSET([2]掉落汇总!$C$2:$C$871,,MATCH($B234,[2]掉落汇总!$D$1:$M$1)),[2]掉落汇总!$A$2:$A$871,E$1,[2]掉落汇总!$C$2:$C$871,$Q$1)+SUMIFS(OFFSET([2]掉落汇总!$C$2:$C$871,,MATCH($B234,[2]掉落汇总!$D$1:$M$1)),[2]掉落汇总!$A$2:$A$871,E$1,[2]掉落汇总!$C$2:$C$871,$Q$2)/$Q$3)*宝箱投放计算!D234</f>
        <v>0.61288164124145195</v>
      </c>
      <c r="F234">
        <f ca="1">(SUMIFS(OFFSET([2]掉落汇总!$C$2:$C$871,,MATCH($B234,[2]掉落汇总!$D$1:$M$1)),[2]掉落汇总!$A$2:$A$871,F$1,[2]掉落汇总!$C$2:$C$871,$Q$1)+SUMIFS(OFFSET([2]掉落汇总!$C$2:$C$871,,MATCH($B234,[2]掉落汇总!$D$1:$M$1)),[2]掉落汇总!$A$2:$A$871,F$1,[2]掉落汇总!$C$2:$C$871,$Q$2)/$Q$3)*宝箱投放计算!E234</f>
        <v>0.69707401032702276</v>
      </c>
      <c r="G234">
        <f ca="1">(SUMIFS(OFFSET([2]掉落汇总!$C$2:$C$871,,MATCH($B234,[2]掉落汇总!$D$1:$M$1)),[2]掉落汇总!$A$2:$A$871,G$1,[2]掉落汇总!$C$2:$C$871,$Q$1)+SUMIFS(OFFSET([2]掉落汇总!$C$2:$C$871,,MATCH($B234,[2]掉落汇总!$D$1:$M$1)),[2]掉落汇总!$A$2:$A$871,G$1,[2]掉落汇总!$C$2:$C$871,$Q$2)/$Q$3)*宝箱投放计算!F234</f>
        <v>0</v>
      </c>
      <c r="H234">
        <f ca="1">(SUMIFS(OFFSET([2]掉落汇总!$C$2:$C$871,,MATCH($B234,[2]掉落汇总!$D$1:$M$1)),[2]掉落汇总!$A$2:$A$871,H$1,[2]掉落汇总!$C$2:$C$871,$Q$1)+SUMIFS(OFFSET([2]掉落汇总!$C$2:$C$871,,MATCH($B234,[2]掉落汇总!$D$1:$M$1)),[2]掉落汇总!$A$2:$A$871,H$1,[2]掉落汇总!$C$2:$C$871,$Q$2)/$Q$3)*宝箱投放计算!G234</f>
        <v>0</v>
      </c>
      <c r="I234">
        <f ca="1">(SUMIFS(OFFSET([2]掉落汇总!$C$2:$C$871,,MATCH($B234,[2]掉落汇总!$D$1:$M$1)),[2]掉落汇总!$A$2:$A$871,I$1,[2]掉落汇总!$C$2:$C$871,$Q$1)+SUMIFS(OFFSET([2]掉落汇总!$C$2:$C$871,,MATCH($B234,[2]掉落汇总!$D$1:$M$1)),[2]掉落汇总!$A$2:$A$871,I$1,[2]掉落汇总!$C$2:$C$871,$Q$2)/$Q$3)*宝箱投放计算!H234</f>
        <v>0</v>
      </c>
      <c r="J234">
        <f ca="1">(SUMIFS(OFFSET([2]掉落汇总!$C$2:$C$871,,MATCH($B234,[2]掉落汇总!$D$1:$M$1)),[2]掉落汇总!$A$2:$A$871,J$1,[2]掉落汇总!$C$2:$C$871,$Q$1)+SUMIFS(OFFSET([2]掉落汇总!$C$2:$C$871,,MATCH($B234,[2]掉落汇总!$D$1:$M$1)),[2]掉落汇总!$A$2:$A$871,J$1,[2]掉落汇总!$C$2:$C$871,$Q$2)/$Q$3)*宝箱投放计算!I234</f>
        <v>0</v>
      </c>
      <c r="K234">
        <f ca="1">(SUMIFS(OFFSET([2]掉落汇总!$C$2:$C$871,,MATCH($B234,[2]掉落汇总!$D$1:$M$1)),[2]掉落汇总!$A$2:$A$871,K$1,[2]掉落汇总!$C$2:$C$871,$Q$1)+SUMIFS(OFFSET([2]掉落汇总!$C$2:$C$871,,MATCH($B234,[2]掉落汇总!$D$1:$M$1)),[2]掉落汇总!$A$2:$A$871,K$1,[2]掉落汇总!$C$2:$C$871,$Q$2)/$Q$3)*宝箱投放计算!J234</f>
        <v>0</v>
      </c>
      <c r="L234">
        <f ca="1">(SUMIFS(OFFSET([2]掉落汇总!$C$2:$C$871,,MATCH($B234,[2]掉落汇总!$D$1:$M$1)),[2]掉落汇总!$A$2:$A$871,L$1,[2]掉落汇总!$C$2:$C$871,$Q$1)+SUMIFS(OFFSET([2]掉落汇总!$C$2:$C$871,,MATCH($B234,[2]掉落汇总!$D$1:$M$1)),[2]掉落汇总!$A$2:$A$871,L$1,[2]掉落汇总!$C$2:$C$871,$Q$2)/$Q$3)*宝箱投放计算!K234</f>
        <v>0.18921788368526599</v>
      </c>
      <c r="M234">
        <f ca="1">(SUMIFS(OFFSET([2]掉落汇总!$C$2:$C$871,,MATCH($B234,[2]掉落汇总!$D$1:$M$1)),[2]掉落汇总!$A$2:$A$871,M$1,[2]掉落汇总!$C$2:$C$871,$Q$1)+SUMIFS(OFFSET([2]掉落汇总!$C$2:$C$871,,MATCH($B234,[2]掉落汇总!$D$1:$M$1)),[2]掉落汇总!$A$2:$A$871,M$1,[2]掉落汇总!$C$2:$C$871,$Q$2)/$Q$3)*宝箱投放计算!L234</f>
        <v>0.1952586710265094</v>
      </c>
      <c r="N234">
        <f ca="1">(SUMIFS(OFFSET([2]掉落汇总!$C$2:$C$871,,MATCH($B234,[2]掉落汇总!$D$1:$M$1)),[2]掉落汇总!$A$2:$A$871,N$1,[2]掉落汇总!$C$2:$C$871,$Q$1)+SUMIFS(OFFSET([2]掉落汇总!$C$2:$C$871,,MATCH($B234,[2]掉落汇总!$D$1:$M$1)),[2]掉落汇总!$A$2:$A$871,N$1,[2]掉落汇总!$C$2:$C$871,$Q$2)/$Q$3)*宝箱投放计算!M234</f>
        <v>4.4258667322350648E-2</v>
      </c>
      <c r="O234">
        <f ca="1">(SUMIFS(OFFSET([2]掉落汇总!$C$2:$C$871,,MATCH($B234,[2]掉落汇总!$D$1:$M$1)),[2]掉落汇总!$A$2:$A$871,O$1,[2]掉落汇总!$C$2:$C$871,$Q$1)+SUMIFS(OFFSET([2]掉落汇总!$C$2:$C$871,,MATCH($B234,[2]掉落汇总!$D$1:$M$1)),[2]掉落汇总!$A$2:$A$871,O$1,[2]掉落汇总!$C$2:$C$871,$Q$2)/$Q$3)*宝箱投放计算!N234</f>
        <v>9.1281046504927091E-2</v>
      </c>
    </row>
    <row r="235" spans="1:15" x14ac:dyDescent="0.2">
      <c r="A235">
        <f>玩家成长时间线!A235</f>
        <v>234</v>
      </c>
      <c r="B235">
        <f>玩家成长时间线!B235</f>
        <v>10</v>
      </c>
      <c r="C235">
        <f ca="1">SUM($D$2:D235)</f>
        <v>416.37912042233125</v>
      </c>
      <c r="D235">
        <f t="shared" ca="1" si="3"/>
        <v>1.7839961178981645</v>
      </c>
      <c r="E235">
        <f ca="1">(SUMIFS(OFFSET([2]掉落汇总!$C$2:$C$871,,MATCH($B235,[2]掉落汇总!$D$1:$M$1)),[2]掉落汇总!$A$2:$A$871,E$1,[2]掉落汇总!$C$2:$C$871,$Q$1)+SUMIFS(OFFSET([2]掉落汇总!$C$2:$C$871,,MATCH($B235,[2]掉落汇总!$D$1:$M$1)),[2]掉落汇总!$A$2:$A$871,E$1,[2]掉落汇总!$C$2:$C$871,$Q$2)/$Q$3)*宝箱投放计算!D235</f>
        <v>0.56690583903208847</v>
      </c>
      <c r="F235">
        <f ca="1">(SUMIFS(OFFSET([2]掉落汇总!$C$2:$C$871,,MATCH($B235,[2]掉落汇总!$D$1:$M$1)),[2]掉落汇总!$A$2:$A$871,F$1,[2]掉落汇总!$C$2:$C$871,$Q$1)+SUMIFS(OFFSET([2]掉落汇总!$C$2:$C$871,,MATCH($B235,[2]掉落汇总!$D$1:$M$1)),[2]掉落汇总!$A$2:$A$871,F$1,[2]掉落汇总!$C$2:$C$871,$Q$2)/$Q$3)*宝箱投放计算!E235</f>
        <v>0.69707401032702276</v>
      </c>
      <c r="G235">
        <f ca="1">(SUMIFS(OFFSET([2]掉落汇总!$C$2:$C$871,,MATCH($B235,[2]掉落汇总!$D$1:$M$1)),[2]掉落汇总!$A$2:$A$871,G$1,[2]掉落汇总!$C$2:$C$871,$Q$1)+SUMIFS(OFFSET([2]掉落汇总!$C$2:$C$871,,MATCH($B235,[2]掉落汇总!$D$1:$M$1)),[2]掉落汇总!$A$2:$A$871,G$1,[2]掉落汇总!$C$2:$C$871,$Q$2)/$Q$3)*宝箱投放计算!F235</f>
        <v>0</v>
      </c>
      <c r="H235">
        <f ca="1">(SUMIFS(OFFSET([2]掉落汇总!$C$2:$C$871,,MATCH($B235,[2]掉落汇总!$D$1:$M$1)),[2]掉落汇总!$A$2:$A$871,H$1,[2]掉落汇总!$C$2:$C$871,$Q$1)+SUMIFS(OFFSET([2]掉落汇总!$C$2:$C$871,,MATCH($B235,[2]掉落汇总!$D$1:$M$1)),[2]掉落汇总!$A$2:$A$871,H$1,[2]掉落汇总!$C$2:$C$871,$Q$2)/$Q$3)*宝箱投放计算!G235</f>
        <v>0</v>
      </c>
      <c r="I235">
        <f ca="1">(SUMIFS(OFFSET([2]掉落汇总!$C$2:$C$871,,MATCH($B235,[2]掉落汇总!$D$1:$M$1)),[2]掉落汇总!$A$2:$A$871,I$1,[2]掉落汇总!$C$2:$C$871,$Q$1)+SUMIFS(OFFSET([2]掉落汇总!$C$2:$C$871,,MATCH($B235,[2]掉落汇总!$D$1:$M$1)),[2]掉落汇总!$A$2:$A$871,I$1,[2]掉落汇总!$C$2:$C$871,$Q$2)/$Q$3)*宝箱投放计算!H235</f>
        <v>0</v>
      </c>
      <c r="J235">
        <f ca="1">(SUMIFS(OFFSET([2]掉落汇总!$C$2:$C$871,,MATCH($B235,[2]掉落汇总!$D$1:$M$1)),[2]掉落汇总!$A$2:$A$871,J$1,[2]掉落汇总!$C$2:$C$871,$Q$1)+SUMIFS(OFFSET([2]掉落汇总!$C$2:$C$871,,MATCH($B235,[2]掉落汇总!$D$1:$M$1)),[2]掉落汇总!$A$2:$A$871,J$1,[2]掉落汇总!$C$2:$C$871,$Q$2)/$Q$3)*宝箱投放计算!I235</f>
        <v>0</v>
      </c>
      <c r="K235">
        <f ca="1">(SUMIFS(OFFSET([2]掉落汇总!$C$2:$C$871,,MATCH($B235,[2]掉落汇总!$D$1:$M$1)),[2]掉落汇总!$A$2:$A$871,K$1,[2]掉落汇总!$C$2:$C$871,$Q$1)+SUMIFS(OFFSET([2]掉落汇总!$C$2:$C$871,,MATCH($B235,[2]掉落汇总!$D$1:$M$1)),[2]掉落汇总!$A$2:$A$871,K$1,[2]掉落汇总!$C$2:$C$871,$Q$2)/$Q$3)*宝箱投放计算!J235</f>
        <v>0</v>
      </c>
      <c r="L235">
        <f ca="1">(SUMIFS(OFFSET([2]掉落汇总!$C$2:$C$871,,MATCH($B235,[2]掉落汇总!$D$1:$M$1)),[2]掉落汇总!$A$2:$A$871,L$1,[2]掉落汇总!$C$2:$C$871,$Q$1)+SUMIFS(OFFSET([2]掉落汇总!$C$2:$C$871,,MATCH($B235,[2]掉落汇总!$D$1:$M$1)),[2]掉落汇总!$A$2:$A$871,L$1,[2]掉落汇总!$C$2:$C$871,$Q$2)/$Q$3)*宝箱投放计算!K235</f>
        <v>0.18921788368526599</v>
      </c>
      <c r="M235">
        <f ca="1">(SUMIFS(OFFSET([2]掉落汇总!$C$2:$C$871,,MATCH($B235,[2]掉落汇总!$D$1:$M$1)),[2]掉落汇总!$A$2:$A$871,M$1,[2]掉落汇总!$C$2:$C$871,$Q$1)+SUMIFS(OFFSET([2]掉落汇总!$C$2:$C$871,,MATCH($B235,[2]掉落汇总!$D$1:$M$1)),[2]掉落汇总!$A$2:$A$871,M$1,[2]掉落汇总!$C$2:$C$871,$Q$2)/$Q$3)*宝箱投放计算!L235</f>
        <v>0.1952586710265094</v>
      </c>
      <c r="N235">
        <f ca="1">(SUMIFS(OFFSET([2]掉落汇总!$C$2:$C$871,,MATCH($B235,[2]掉落汇总!$D$1:$M$1)),[2]掉落汇总!$A$2:$A$871,N$1,[2]掉落汇总!$C$2:$C$871,$Q$1)+SUMIFS(OFFSET([2]掉落汇总!$C$2:$C$871,,MATCH($B235,[2]掉落汇总!$D$1:$M$1)),[2]掉落汇总!$A$2:$A$871,N$1,[2]掉落汇总!$C$2:$C$871,$Q$2)/$Q$3)*宝箱投放计算!M235</f>
        <v>4.4258667322350648E-2</v>
      </c>
      <c r="O235">
        <f ca="1">(SUMIFS(OFFSET([2]掉落汇总!$C$2:$C$871,,MATCH($B235,[2]掉落汇总!$D$1:$M$1)),[2]掉落汇总!$A$2:$A$871,O$1,[2]掉落汇总!$C$2:$C$871,$Q$1)+SUMIFS(OFFSET([2]掉落汇总!$C$2:$C$871,,MATCH($B235,[2]掉落汇总!$D$1:$M$1)),[2]掉落汇总!$A$2:$A$871,O$1,[2]掉落汇总!$C$2:$C$871,$Q$2)/$Q$3)*宝箱投放计算!N235</f>
        <v>9.1281046504927091E-2</v>
      </c>
    </row>
    <row r="236" spans="1:15" x14ac:dyDescent="0.2">
      <c r="A236">
        <f>玩家成长时间线!A236</f>
        <v>235</v>
      </c>
      <c r="B236">
        <f>玩家成长时间线!B236</f>
        <v>10</v>
      </c>
      <c r="C236">
        <f ca="1">SUM($D$2:D236)</f>
        <v>418.1655363192931</v>
      </c>
      <c r="D236">
        <f t="shared" ca="1" si="3"/>
        <v>1.7864158969618154</v>
      </c>
      <c r="E236">
        <f ca="1">(SUMIFS(OFFSET([2]掉落汇总!$C$2:$C$871,,MATCH($B236,[2]掉落汇总!$D$1:$M$1)),[2]掉落汇总!$A$2:$A$871,E$1,[2]掉落汇总!$C$2:$C$871,$Q$1)+SUMIFS(OFFSET([2]掉落汇总!$C$2:$C$871,,MATCH($B236,[2]掉落汇总!$D$1:$M$1)),[2]掉落汇总!$A$2:$A$871,E$1,[2]掉落汇总!$C$2:$C$871,$Q$2)/$Q$3)*宝箱投放计算!D236</f>
        <v>0.56932561809573923</v>
      </c>
      <c r="F236">
        <f ca="1">(SUMIFS(OFFSET([2]掉落汇总!$C$2:$C$871,,MATCH($B236,[2]掉落汇总!$D$1:$M$1)),[2]掉落汇总!$A$2:$A$871,F$1,[2]掉落汇总!$C$2:$C$871,$Q$1)+SUMIFS(OFFSET([2]掉落汇总!$C$2:$C$871,,MATCH($B236,[2]掉落汇总!$D$1:$M$1)),[2]掉落汇总!$A$2:$A$871,F$1,[2]掉落汇总!$C$2:$C$871,$Q$2)/$Q$3)*宝箱投放计算!E236</f>
        <v>0.69707401032702276</v>
      </c>
      <c r="G236">
        <f ca="1">(SUMIFS(OFFSET([2]掉落汇总!$C$2:$C$871,,MATCH($B236,[2]掉落汇总!$D$1:$M$1)),[2]掉落汇总!$A$2:$A$871,G$1,[2]掉落汇总!$C$2:$C$871,$Q$1)+SUMIFS(OFFSET([2]掉落汇总!$C$2:$C$871,,MATCH($B236,[2]掉落汇总!$D$1:$M$1)),[2]掉落汇总!$A$2:$A$871,G$1,[2]掉落汇总!$C$2:$C$871,$Q$2)/$Q$3)*宝箱投放计算!F236</f>
        <v>0</v>
      </c>
      <c r="H236">
        <f ca="1">(SUMIFS(OFFSET([2]掉落汇总!$C$2:$C$871,,MATCH($B236,[2]掉落汇总!$D$1:$M$1)),[2]掉落汇总!$A$2:$A$871,H$1,[2]掉落汇总!$C$2:$C$871,$Q$1)+SUMIFS(OFFSET([2]掉落汇总!$C$2:$C$871,,MATCH($B236,[2]掉落汇总!$D$1:$M$1)),[2]掉落汇总!$A$2:$A$871,H$1,[2]掉落汇总!$C$2:$C$871,$Q$2)/$Q$3)*宝箱投放计算!G236</f>
        <v>0</v>
      </c>
      <c r="I236">
        <f ca="1">(SUMIFS(OFFSET([2]掉落汇总!$C$2:$C$871,,MATCH($B236,[2]掉落汇总!$D$1:$M$1)),[2]掉落汇总!$A$2:$A$871,I$1,[2]掉落汇总!$C$2:$C$871,$Q$1)+SUMIFS(OFFSET([2]掉落汇总!$C$2:$C$871,,MATCH($B236,[2]掉落汇总!$D$1:$M$1)),[2]掉落汇总!$A$2:$A$871,I$1,[2]掉落汇总!$C$2:$C$871,$Q$2)/$Q$3)*宝箱投放计算!H236</f>
        <v>0</v>
      </c>
      <c r="J236">
        <f ca="1">(SUMIFS(OFFSET([2]掉落汇总!$C$2:$C$871,,MATCH($B236,[2]掉落汇总!$D$1:$M$1)),[2]掉落汇总!$A$2:$A$871,J$1,[2]掉落汇总!$C$2:$C$871,$Q$1)+SUMIFS(OFFSET([2]掉落汇总!$C$2:$C$871,,MATCH($B236,[2]掉落汇总!$D$1:$M$1)),[2]掉落汇总!$A$2:$A$871,J$1,[2]掉落汇总!$C$2:$C$871,$Q$2)/$Q$3)*宝箱投放计算!I236</f>
        <v>0</v>
      </c>
      <c r="K236">
        <f ca="1">(SUMIFS(OFFSET([2]掉落汇总!$C$2:$C$871,,MATCH($B236,[2]掉落汇总!$D$1:$M$1)),[2]掉落汇总!$A$2:$A$871,K$1,[2]掉落汇总!$C$2:$C$871,$Q$1)+SUMIFS(OFFSET([2]掉落汇总!$C$2:$C$871,,MATCH($B236,[2]掉落汇总!$D$1:$M$1)),[2]掉落汇总!$A$2:$A$871,K$1,[2]掉落汇总!$C$2:$C$871,$Q$2)/$Q$3)*宝箱投放计算!J236</f>
        <v>0</v>
      </c>
      <c r="L236">
        <f ca="1">(SUMIFS(OFFSET([2]掉落汇总!$C$2:$C$871,,MATCH($B236,[2]掉落汇总!$D$1:$M$1)),[2]掉落汇总!$A$2:$A$871,L$1,[2]掉落汇总!$C$2:$C$871,$Q$1)+SUMIFS(OFFSET([2]掉落汇总!$C$2:$C$871,,MATCH($B236,[2]掉落汇总!$D$1:$M$1)),[2]掉落汇总!$A$2:$A$871,L$1,[2]掉落汇总!$C$2:$C$871,$Q$2)/$Q$3)*宝箱投放计算!K236</f>
        <v>0.18921788368526599</v>
      </c>
      <c r="M236">
        <f ca="1">(SUMIFS(OFFSET([2]掉落汇总!$C$2:$C$871,,MATCH($B236,[2]掉落汇总!$D$1:$M$1)),[2]掉落汇总!$A$2:$A$871,M$1,[2]掉落汇总!$C$2:$C$871,$Q$1)+SUMIFS(OFFSET([2]掉落汇总!$C$2:$C$871,,MATCH($B236,[2]掉落汇总!$D$1:$M$1)),[2]掉落汇总!$A$2:$A$871,M$1,[2]掉落汇总!$C$2:$C$871,$Q$2)/$Q$3)*宝箱投放计算!L236</f>
        <v>0.1952586710265094</v>
      </c>
      <c r="N236">
        <f ca="1">(SUMIFS(OFFSET([2]掉落汇总!$C$2:$C$871,,MATCH($B236,[2]掉落汇总!$D$1:$M$1)),[2]掉落汇总!$A$2:$A$871,N$1,[2]掉落汇总!$C$2:$C$871,$Q$1)+SUMIFS(OFFSET([2]掉落汇总!$C$2:$C$871,,MATCH($B236,[2]掉落汇总!$D$1:$M$1)),[2]掉落汇总!$A$2:$A$871,N$1,[2]掉落汇总!$C$2:$C$871,$Q$2)/$Q$3)*宝箱投放计算!M236</f>
        <v>4.4258667322350648E-2</v>
      </c>
      <c r="O236">
        <f ca="1">(SUMIFS(OFFSET([2]掉落汇总!$C$2:$C$871,,MATCH($B236,[2]掉落汇总!$D$1:$M$1)),[2]掉落汇总!$A$2:$A$871,O$1,[2]掉落汇总!$C$2:$C$871,$Q$1)+SUMIFS(OFFSET([2]掉落汇总!$C$2:$C$871,,MATCH($B236,[2]掉落汇总!$D$1:$M$1)),[2]掉落汇总!$A$2:$A$871,O$1,[2]掉落汇总!$C$2:$C$871,$Q$2)/$Q$3)*宝箱投放计算!N236</f>
        <v>9.1281046504927091E-2</v>
      </c>
    </row>
    <row r="237" spans="1:15" x14ac:dyDescent="0.2">
      <c r="A237">
        <f>玩家成长时间线!A237</f>
        <v>236</v>
      </c>
      <c r="B237">
        <f>玩家成长时间线!B237</f>
        <v>10</v>
      </c>
      <c r="C237">
        <f ca="1">SUM($D$2:D237)</f>
        <v>420.00276757659157</v>
      </c>
      <c r="D237">
        <f t="shared" ca="1" si="3"/>
        <v>1.8372312572984799</v>
      </c>
      <c r="E237">
        <f ca="1">(SUMIFS(OFFSET([2]掉落汇总!$C$2:$C$871,,MATCH($B237,[2]掉落汇总!$D$1:$M$1)),[2]掉落汇总!$A$2:$A$871,E$1,[2]掉落汇总!$C$2:$C$871,$Q$1)+SUMIFS(OFFSET([2]掉落汇总!$C$2:$C$871,,MATCH($B237,[2]掉落汇总!$D$1:$M$1)),[2]掉落汇总!$A$2:$A$871,E$1,[2]掉落汇总!$C$2:$C$871,$Q$2)/$Q$3)*宝箱投放计算!D237</f>
        <v>0.62014097843240401</v>
      </c>
      <c r="F237">
        <f ca="1">(SUMIFS(OFFSET([2]掉落汇总!$C$2:$C$871,,MATCH($B237,[2]掉落汇总!$D$1:$M$1)),[2]掉落汇总!$A$2:$A$871,F$1,[2]掉落汇总!$C$2:$C$871,$Q$1)+SUMIFS(OFFSET([2]掉落汇总!$C$2:$C$871,,MATCH($B237,[2]掉落汇总!$D$1:$M$1)),[2]掉落汇总!$A$2:$A$871,F$1,[2]掉落汇总!$C$2:$C$871,$Q$2)/$Q$3)*宝箱投放计算!E237</f>
        <v>0.69707401032702276</v>
      </c>
      <c r="G237">
        <f ca="1">(SUMIFS(OFFSET([2]掉落汇总!$C$2:$C$871,,MATCH($B237,[2]掉落汇总!$D$1:$M$1)),[2]掉落汇总!$A$2:$A$871,G$1,[2]掉落汇总!$C$2:$C$871,$Q$1)+SUMIFS(OFFSET([2]掉落汇总!$C$2:$C$871,,MATCH($B237,[2]掉落汇总!$D$1:$M$1)),[2]掉落汇总!$A$2:$A$871,G$1,[2]掉落汇总!$C$2:$C$871,$Q$2)/$Q$3)*宝箱投放计算!F237</f>
        <v>0</v>
      </c>
      <c r="H237">
        <f ca="1">(SUMIFS(OFFSET([2]掉落汇总!$C$2:$C$871,,MATCH($B237,[2]掉落汇总!$D$1:$M$1)),[2]掉落汇总!$A$2:$A$871,H$1,[2]掉落汇总!$C$2:$C$871,$Q$1)+SUMIFS(OFFSET([2]掉落汇总!$C$2:$C$871,,MATCH($B237,[2]掉落汇总!$D$1:$M$1)),[2]掉落汇总!$A$2:$A$871,H$1,[2]掉落汇总!$C$2:$C$871,$Q$2)/$Q$3)*宝箱投放计算!G237</f>
        <v>0</v>
      </c>
      <c r="I237">
        <f ca="1">(SUMIFS(OFFSET([2]掉落汇总!$C$2:$C$871,,MATCH($B237,[2]掉落汇总!$D$1:$M$1)),[2]掉落汇总!$A$2:$A$871,I$1,[2]掉落汇总!$C$2:$C$871,$Q$1)+SUMIFS(OFFSET([2]掉落汇总!$C$2:$C$871,,MATCH($B237,[2]掉落汇总!$D$1:$M$1)),[2]掉落汇总!$A$2:$A$871,I$1,[2]掉落汇总!$C$2:$C$871,$Q$2)/$Q$3)*宝箱投放计算!H237</f>
        <v>0</v>
      </c>
      <c r="J237">
        <f ca="1">(SUMIFS(OFFSET([2]掉落汇总!$C$2:$C$871,,MATCH($B237,[2]掉落汇总!$D$1:$M$1)),[2]掉落汇总!$A$2:$A$871,J$1,[2]掉落汇总!$C$2:$C$871,$Q$1)+SUMIFS(OFFSET([2]掉落汇总!$C$2:$C$871,,MATCH($B237,[2]掉落汇总!$D$1:$M$1)),[2]掉落汇总!$A$2:$A$871,J$1,[2]掉落汇总!$C$2:$C$871,$Q$2)/$Q$3)*宝箱投放计算!I237</f>
        <v>0</v>
      </c>
      <c r="K237">
        <f ca="1">(SUMIFS(OFFSET([2]掉落汇总!$C$2:$C$871,,MATCH($B237,[2]掉落汇总!$D$1:$M$1)),[2]掉落汇总!$A$2:$A$871,K$1,[2]掉落汇总!$C$2:$C$871,$Q$1)+SUMIFS(OFFSET([2]掉落汇总!$C$2:$C$871,,MATCH($B237,[2]掉落汇总!$D$1:$M$1)),[2]掉落汇总!$A$2:$A$871,K$1,[2]掉落汇总!$C$2:$C$871,$Q$2)/$Q$3)*宝箱投放计算!J237</f>
        <v>0</v>
      </c>
      <c r="L237">
        <f ca="1">(SUMIFS(OFFSET([2]掉落汇总!$C$2:$C$871,,MATCH($B237,[2]掉落汇总!$D$1:$M$1)),[2]掉落汇总!$A$2:$A$871,L$1,[2]掉落汇总!$C$2:$C$871,$Q$1)+SUMIFS(OFFSET([2]掉落汇总!$C$2:$C$871,,MATCH($B237,[2]掉落汇总!$D$1:$M$1)),[2]掉落汇总!$A$2:$A$871,L$1,[2]掉落汇总!$C$2:$C$871,$Q$2)/$Q$3)*宝箱投放计算!K237</f>
        <v>0.18921788368526599</v>
      </c>
      <c r="M237">
        <f ca="1">(SUMIFS(OFFSET([2]掉落汇总!$C$2:$C$871,,MATCH($B237,[2]掉落汇总!$D$1:$M$1)),[2]掉落汇总!$A$2:$A$871,M$1,[2]掉落汇总!$C$2:$C$871,$Q$1)+SUMIFS(OFFSET([2]掉落汇总!$C$2:$C$871,,MATCH($B237,[2]掉落汇总!$D$1:$M$1)),[2]掉落汇总!$A$2:$A$871,M$1,[2]掉落汇总!$C$2:$C$871,$Q$2)/$Q$3)*宝箱投放计算!L237</f>
        <v>0.1952586710265094</v>
      </c>
      <c r="N237">
        <f ca="1">(SUMIFS(OFFSET([2]掉落汇总!$C$2:$C$871,,MATCH($B237,[2]掉落汇总!$D$1:$M$1)),[2]掉落汇总!$A$2:$A$871,N$1,[2]掉落汇总!$C$2:$C$871,$Q$1)+SUMIFS(OFFSET([2]掉落汇总!$C$2:$C$871,,MATCH($B237,[2]掉落汇总!$D$1:$M$1)),[2]掉落汇总!$A$2:$A$871,N$1,[2]掉落汇总!$C$2:$C$871,$Q$2)/$Q$3)*宝箱投放计算!M237</f>
        <v>4.4258667322350648E-2</v>
      </c>
      <c r="O237">
        <f ca="1">(SUMIFS(OFFSET([2]掉落汇总!$C$2:$C$871,,MATCH($B237,[2]掉落汇总!$D$1:$M$1)),[2]掉落汇总!$A$2:$A$871,O$1,[2]掉落汇总!$C$2:$C$871,$Q$1)+SUMIFS(OFFSET([2]掉落汇总!$C$2:$C$871,,MATCH($B237,[2]掉落汇总!$D$1:$M$1)),[2]掉落汇总!$A$2:$A$871,O$1,[2]掉落汇总!$C$2:$C$871,$Q$2)/$Q$3)*宝箱投放计算!N237</f>
        <v>9.1281046504927091E-2</v>
      </c>
    </row>
    <row r="238" spans="1:15" x14ac:dyDescent="0.2">
      <c r="A238">
        <f>玩家成长时间线!A238</f>
        <v>237</v>
      </c>
      <c r="B238">
        <f>玩家成长时间线!B238</f>
        <v>10</v>
      </c>
      <c r="C238">
        <f ca="1">SUM($D$2:D238)</f>
        <v>421.79402303168069</v>
      </c>
      <c r="D238">
        <f t="shared" ca="1" si="3"/>
        <v>1.7912554550891167</v>
      </c>
      <c r="E238">
        <f ca="1">(SUMIFS(OFFSET([2]掉落汇总!$C$2:$C$871,,MATCH($B238,[2]掉落汇总!$D$1:$M$1)),[2]掉落汇总!$A$2:$A$871,E$1,[2]掉落汇总!$C$2:$C$871,$Q$1)+SUMIFS(OFFSET([2]掉落汇总!$C$2:$C$871,,MATCH($B238,[2]掉落汇总!$D$1:$M$1)),[2]掉落汇总!$A$2:$A$871,E$1,[2]掉落汇总!$C$2:$C$871,$Q$2)/$Q$3)*宝箱投放计算!D238</f>
        <v>0.57416517622304053</v>
      </c>
      <c r="F238">
        <f ca="1">(SUMIFS(OFFSET([2]掉落汇总!$C$2:$C$871,,MATCH($B238,[2]掉落汇总!$D$1:$M$1)),[2]掉落汇总!$A$2:$A$871,F$1,[2]掉落汇总!$C$2:$C$871,$Q$1)+SUMIFS(OFFSET([2]掉落汇总!$C$2:$C$871,,MATCH($B238,[2]掉落汇总!$D$1:$M$1)),[2]掉落汇总!$A$2:$A$871,F$1,[2]掉落汇总!$C$2:$C$871,$Q$2)/$Q$3)*宝箱投放计算!E238</f>
        <v>0.69707401032702276</v>
      </c>
      <c r="G238">
        <f ca="1">(SUMIFS(OFFSET([2]掉落汇总!$C$2:$C$871,,MATCH($B238,[2]掉落汇总!$D$1:$M$1)),[2]掉落汇总!$A$2:$A$871,G$1,[2]掉落汇总!$C$2:$C$871,$Q$1)+SUMIFS(OFFSET([2]掉落汇总!$C$2:$C$871,,MATCH($B238,[2]掉落汇总!$D$1:$M$1)),[2]掉落汇总!$A$2:$A$871,G$1,[2]掉落汇总!$C$2:$C$871,$Q$2)/$Q$3)*宝箱投放计算!F238</f>
        <v>0</v>
      </c>
      <c r="H238">
        <f ca="1">(SUMIFS(OFFSET([2]掉落汇总!$C$2:$C$871,,MATCH($B238,[2]掉落汇总!$D$1:$M$1)),[2]掉落汇总!$A$2:$A$871,H$1,[2]掉落汇总!$C$2:$C$871,$Q$1)+SUMIFS(OFFSET([2]掉落汇总!$C$2:$C$871,,MATCH($B238,[2]掉落汇总!$D$1:$M$1)),[2]掉落汇总!$A$2:$A$871,H$1,[2]掉落汇总!$C$2:$C$871,$Q$2)/$Q$3)*宝箱投放计算!G238</f>
        <v>0</v>
      </c>
      <c r="I238">
        <f ca="1">(SUMIFS(OFFSET([2]掉落汇总!$C$2:$C$871,,MATCH($B238,[2]掉落汇总!$D$1:$M$1)),[2]掉落汇总!$A$2:$A$871,I$1,[2]掉落汇总!$C$2:$C$871,$Q$1)+SUMIFS(OFFSET([2]掉落汇总!$C$2:$C$871,,MATCH($B238,[2]掉落汇总!$D$1:$M$1)),[2]掉落汇总!$A$2:$A$871,I$1,[2]掉落汇总!$C$2:$C$871,$Q$2)/$Q$3)*宝箱投放计算!H238</f>
        <v>0</v>
      </c>
      <c r="J238">
        <f ca="1">(SUMIFS(OFFSET([2]掉落汇总!$C$2:$C$871,,MATCH($B238,[2]掉落汇总!$D$1:$M$1)),[2]掉落汇总!$A$2:$A$871,J$1,[2]掉落汇总!$C$2:$C$871,$Q$1)+SUMIFS(OFFSET([2]掉落汇总!$C$2:$C$871,,MATCH($B238,[2]掉落汇总!$D$1:$M$1)),[2]掉落汇总!$A$2:$A$871,J$1,[2]掉落汇总!$C$2:$C$871,$Q$2)/$Q$3)*宝箱投放计算!I238</f>
        <v>0</v>
      </c>
      <c r="K238">
        <f ca="1">(SUMIFS(OFFSET([2]掉落汇总!$C$2:$C$871,,MATCH($B238,[2]掉落汇总!$D$1:$M$1)),[2]掉落汇总!$A$2:$A$871,K$1,[2]掉落汇总!$C$2:$C$871,$Q$1)+SUMIFS(OFFSET([2]掉落汇总!$C$2:$C$871,,MATCH($B238,[2]掉落汇总!$D$1:$M$1)),[2]掉落汇总!$A$2:$A$871,K$1,[2]掉落汇总!$C$2:$C$871,$Q$2)/$Q$3)*宝箱投放计算!J238</f>
        <v>0</v>
      </c>
      <c r="L238">
        <f ca="1">(SUMIFS(OFFSET([2]掉落汇总!$C$2:$C$871,,MATCH($B238,[2]掉落汇总!$D$1:$M$1)),[2]掉落汇总!$A$2:$A$871,L$1,[2]掉落汇总!$C$2:$C$871,$Q$1)+SUMIFS(OFFSET([2]掉落汇总!$C$2:$C$871,,MATCH($B238,[2]掉落汇总!$D$1:$M$1)),[2]掉落汇总!$A$2:$A$871,L$1,[2]掉落汇总!$C$2:$C$871,$Q$2)/$Q$3)*宝箱投放计算!K238</f>
        <v>0.18921788368526599</v>
      </c>
      <c r="M238">
        <f ca="1">(SUMIFS(OFFSET([2]掉落汇总!$C$2:$C$871,,MATCH($B238,[2]掉落汇总!$D$1:$M$1)),[2]掉落汇总!$A$2:$A$871,M$1,[2]掉落汇总!$C$2:$C$871,$Q$1)+SUMIFS(OFFSET([2]掉落汇总!$C$2:$C$871,,MATCH($B238,[2]掉落汇总!$D$1:$M$1)),[2]掉落汇总!$A$2:$A$871,M$1,[2]掉落汇总!$C$2:$C$871,$Q$2)/$Q$3)*宝箱投放计算!L238</f>
        <v>0.1952586710265094</v>
      </c>
      <c r="N238">
        <f ca="1">(SUMIFS(OFFSET([2]掉落汇总!$C$2:$C$871,,MATCH($B238,[2]掉落汇总!$D$1:$M$1)),[2]掉落汇总!$A$2:$A$871,N$1,[2]掉落汇总!$C$2:$C$871,$Q$1)+SUMIFS(OFFSET([2]掉落汇总!$C$2:$C$871,,MATCH($B238,[2]掉落汇总!$D$1:$M$1)),[2]掉落汇总!$A$2:$A$871,N$1,[2]掉落汇总!$C$2:$C$871,$Q$2)/$Q$3)*宝箱投放计算!M238</f>
        <v>4.4258667322350648E-2</v>
      </c>
      <c r="O238">
        <f ca="1">(SUMIFS(OFFSET([2]掉落汇总!$C$2:$C$871,,MATCH($B238,[2]掉落汇总!$D$1:$M$1)),[2]掉落汇总!$A$2:$A$871,O$1,[2]掉落汇总!$C$2:$C$871,$Q$1)+SUMIFS(OFFSET([2]掉落汇总!$C$2:$C$871,,MATCH($B238,[2]掉落汇总!$D$1:$M$1)),[2]掉落汇总!$A$2:$A$871,O$1,[2]掉落汇总!$C$2:$C$871,$Q$2)/$Q$3)*宝箱投放计算!N238</f>
        <v>9.1281046504927091E-2</v>
      </c>
    </row>
    <row r="239" spans="1:15" x14ac:dyDescent="0.2">
      <c r="A239">
        <f>玩家成长时间线!A239</f>
        <v>238</v>
      </c>
      <c r="B239">
        <f>玩家成长时间线!B239</f>
        <v>8</v>
      </c>
      <c r="C239">
        <f ca="1">SUM($D$2:D239)</f>
        <v>423.72073680357113</v>
      </c>
      <c r="D239">
        <f t="shared" ca="1" si="3"/>
        <v>1.9267137718904346</v>
      </c>
      <c r="E239">
        <f ca="1">(SUMIFS(OFFSET([2]掉落汇总!$C$2:$C$871,,MATCH($B239,[2]掉落汇总!$D$1:$M$1)),[2]掉落汇总!$A$2:$A$871,E$1,[2]掉落汇总!$C$2:$C$871,$Q$1)+SUMIFS(OFFSET([2]掉落汇总!$C$2:$C$871,,MATCH($B239,[2]掉落汇总!$D$1:$M$1)),[2]掉落汇总!$A$2:$A$871,E$1,[2]掉落汇总!$C$2:$C$871,$Q$2)/$Q$3)*宝箱投放计算!D239</f>
        <v>0.4124076923076922</v>
      </c>
      <c r="F239">
        <f ca="1">(SUMIFS(OFFSET([2]掉落汇总!$C$2:$C$871,,MATCH($B239,[2]掉落汇总!$D$1:$M$1)),[2]掉落汇总!$A$2:$A$871,F$1,[2]掉落汇总!$C$2:$C$871,$Q$1)+SUMIFS(OFFSET([2]掉落汇总!$C$2:$C$871,,MATCH($B239,[2]掉落汇总!$D$1:$M$1)),[2]掉落汇总!$A$2:$A$871,F$1,[2]掉落汇总!$C$2:$C$871,$Q$2)/$Q$3)*宝箱投放计算!E239</f>
        <v>0.55765920826161819</v>
      </c>
      <c r="G239">
        <f ca="1">(SUMIFS(OFFSET([2]掉落汇总!$C$2:$C$871,,MATCH($B239,[2]掉落汇总!$D$1:$M$1)),[2]掉落汇总!$A$2:$A$871,G$1,[2]掉落汇总!$C$2:$C$871,$Q$1)+SUMIFS(OFFSET([2]掉落汇总!$C$2:$C$871,,MATCH($B239,[2]掉落汇总!$D$1:$M$1)),[2]掉落汇总!$A$2:$A$871,G$1,[2]掉落汇总!$C$2:$C$871,$Q$2)/$Q$3)*宝箱投放计算!F239</f>
        <v>0</v>
      </c>
      <c r="H239">
        <f ca="1">(SUMIFS(OFFSET([2]掉落汇总!$C$2:$C$871,,MATCH($B239,[2]掉落汇总!$D$1:$M$1)),[2]掉落汇总!$A$2:$A$871,H$1,[2]掉落汇总!$C$2:$C$871,$Q$1)+SUMIFS(OFFSET([2]掉落汇总!$C$2:$C$871,,MATCH($B239,[2]掉落汇总!$D$1:$M$1)),[2]掉落汇总!$A$2:$A$871,H$1,[2]掉落汇总!$C$2:$C$871,$Q$2)/$Q$3)*宝箱投放计算!G239</f>
        <v>0</v>
      </c>
      <c r="I239">
        <f ca="1">(SUMIFS(OFFSET([2]掉落汇总!$C$2:$C$871,,MATCH($B239,[2]掉落汇总!$D$1:$M$1)),[2]掉落汇总!$A$2:$A$871,I$1,[2]掉落汇总!$C$2:$C$871,$Q$1)+SUMIFS(OFFSET([2]掉落汇总!$C$2:$C$871,,MATCH($B239,[2]掉落汇总!$D$1:$M$1)),[2]掉落汇总!$A$2:$A$871,I$1,[2]掉落汇总!$C$2:$C$871,$Q$2)/$Q$3)*宝箱投放计算!H239</f>
        <v>0.43663060278207105</v>
      </c>
      <c r="J239">
        <f ca="1">(SUMIFS(OFFSET([2]掉落汇总!$C$2:$C$871,,MATCH($B239,[2]掉落汇总!$D$1:$M$1)),[2]掉落汇总!$A$2:$A$871,J$1,[2]掉落汇总!$C$2:$C$871,$Q$1)+SUMIFS(OFFSET([2]掉落汇总!$C$2:$C$871,,MATCH($B239,[2]掉落汇总!$D$1:$M$1)),[2]掉落汇总!$A$2:$A$871,J$1,[2]掉落汇总!$C$2:$C$871,$Q$2)/$Q$3)*宝箱投放计算!I239</f>
        <v>0</v>
      </c>
      <c r="K239">
        <f ca="1">(SUMIFS(OFFSET([2]掉落汇总!$C$2:$C$871,,MATCH($B239,[2]掉落汇总!$D$1:$M$1)),[2]掉落汇总!$A$2:$A$871,K$1,[2]掉落汇总!$C$2:$C$871,$Q$1)+SUMIFS(OFFSET([2]掉落汇总!$C$2:$C$871,,MATCH($B239,[2]掉落汇总!$D$1:$M$1)),[2]掉落汇总!$A$2:$A$871,K$1,[2]掉落汇总!$C$2:$C$871,$Q$2)/$Q$3)*宝箱投放计算!J239</f>
        <v>0</v>
      </c>
      <c r="L239">
        <f ca="1">(SUMIFS(OFFSET([2]掉落汇总!$C$2:$C$871,,MATCH($B239,[2]掉落汇总!$D$1:$M$1)),[2]掉落汇总!$A$2:$A$871,L$1,[2]掉落汇总!$C$2:$C$871,$Q$1)+SUMIFS(OFFSET([2]掉落汇总!$C$2:$C$871,,MATCH($B239,[2]掉落汇总!$D$1:$M$1)),[2]掉落汇总!$A$2:$A$871,L$1,[2]掉落汇总!$C$2:$C$871,$Q$2)/$Q$3)*宝箱投放计算!K239</f>
        <v>0.18921788368526599</v>
      </c>
      <c r="M239">
        <f ca="1">(SUMIFS(OFFSET([2]掉落汇总!$C$2:$C$871,,MATCH($B239,[2]掉落汇总!$D$1:$M$1)),[2]掉落汇总!$A$2:$A$871,M$1,[2]掉落汇总!$C$2:$C$871,$Q$1)+SUMIFS(OFFSET([2]掉落汇总!$C$2:$C$871,,MATCH($B239,[2]掉落汇总!$D$1:$M$1)),[2]掉落汇总!$A$2:$A$871,M$1,[2]掉落汇总!$C$2:$C$871,$Q$2)/$Q$3)*宝箱投放计算!L239</f>
        <v>0.1952586710265094</v>
      </c>
      <c r="N239">
        <f ca="1">(SUMIFS(OFFSET([2]掉落汇总!$C$2:$C$871,,MATCH($B239,[2]掉落汇总!$D$1:$M$1)),[2]掉落汇总!$A$2:$A$871,N$1,[2]掉落汇总!$C$2:$C$871,$Q$1)+SUMIFS(OFFSET([2]掉落汇总!$C$2:$C$871,,MATCH($B239,[2]掉落汇总!$D$1:$M$1)),[2]掉落汇总!$A$2:$A$871,N$1,[2]掉落汇总!$C$2:$C$871,$Q$2)/$Q$3)*宝箱投放计算!M239</f>
        <v>4.4258667322350648E-2</v>
      </c>
      <c r="O239">
        <f ca="1">(SUMIFS(OFFSET([2]掉落汇总!$C$2:$C$871,,MATCH($B239,[2]掉落汇总!$D$1:$M$1)),[2]掉落汇总!$A$2:$A$871,O$1,[2]掉落汇总!$C$2:$C$871,$Q$1)+SUMIFS(OFFSET([2]掉落汇总!$C$2:$C$871,,MATCH($B239,[2]掉落汇总!$D$1:$M$1)),[2]掉落汇总!$A$2:$A$871,O$1,[2]掉落汇总!$C$2:$C$871,$Q$2)/$Q$3)*宝箱投放计算!N239</f>
        <v>9.1281046504927091E-2</v>
      </c>
    </row>
    <row r="240" spans="1:15" x14ac:dyDescent="0.2">
      <c r="A240">
        <f>玩家成长时间线!A240</f>
        <v>239</v>
      </c>
      <c r="B240">
        <f>玩家成长时间线!B240</f>
        <v>8</v>
      </c>
      <c r="C240">
        <f ca="1">SUM($D$2:D240)</f>
        <v>425.21255074191026</v>
      </c>
      <c r="D240">
        <f t="shared" ca="1" si="3"/>
        <v>1.4918139383391327</v>
      </c>
      <c r="E240">
        <f ca="1">(SUMIFS(OFFSET([2]掉落汇总!$C$2:$C$871,,MATCH($B240,[2]掉落汇总!$D$1:$M$1)),[2]掉落汇总!$A$2:$A$871,E$1,[2]掉落汇总!$C$2:$C$871,$Q$1)+SUMIFS(OFFSET([2]掉落汇总!$C$2:$C$871,,MATCH($B240,[2]掉落汇总!$D$1:$M$1)),[2]掉落汇总!$A$2:$A$871,E$1,[2]掉落汇总!$C$2:$C$871,$Q$2)/$Q$3)*宝箱投放计算!D240</f>
        <v>0.41413846153846134</v>
      </c>
      <c r="F240">
        <f ca="1">(SUMIFS(OFFSET([2]掉落汇总!$C$2:$C$871,,MATCH($B240,[2]掉落汇总!$D$1:$M$1)),[2]掉落汇总!$A$2:$A$871,F$1,[2]掉落汇总!$C$2:$C$871,$Q$1)+SUMIFS(OFFSET([2]掉落汇总!$C$2:$C$871,,MATCH($B240,[2]掉落汇总!$D$1:$M$1)),[2]掉落汇总!$A$2:$A$871,F$1,[2]掉落汇总!$C$2:$C$871,$Q$2)/$Q$3)*宝箱投放计算!E240</f>
        <v>0.55765920826161819</v>
      </c>
      <c r="G240">
        <f ca="1">(SUMIFS(OFFSET([2]掉落汇总!$C$2:$C$871,,MATCH($B240,[2]掉落汇总!$D$1:$M$1)),[2]掉落汇总!$A$2:$A$871,G$1,[2]掉落汇总!$C$2:$C$871,$Q$1)+SUMIFS(OFFSET([2]掉落汇总!$C$2:$C$871,,MATCH($B240,[2]掉落汇总!$D$1:$M$1)),[2]掉落汇总!$A$2:$A$871,G$1,[2]掉落汇总!$C$2:$C$871,$Q$2)/$Q$3)*宝箱投放计算!F240</f>
        <v>0</v>
      </c>
      <c r="H240">
        <f ca="1">(SUMIFS(OFFSET([2]掉落汇总!$C$2:$C$871,,MATCH($B240,[2]掉落汇总!$D$1:$M$1)),[2]掉落汇总!$A$2:$A$871,H$1,[2]掉落汇总!$C$2:$C$871,$Q$1)+SUMIFS(OFFSET([2]掉落汇总!$C$2:$C$871,,MATCH($B240,[2]掉落汇总!$D$1:$M$1)),[2]掉落汇总!$A$2:$A$871,H$1,[2]掉落汇总!$C$2:$C$871,$Q$2)/$Q$3)*宝箱投放计算!G240</f>
        <v>0</v>
      </c>
      <c r="I240">
        <f ca="1">(SUMIFS(OFFSET([2]掉落汇总!$C$2:$C$871,,MATCH($B240,[2]掉落汇总!$D$1:$M$1)),[2]掉落汇总!$A$2:$A$871,I$1,[2]掉落汇总!$C$2:$C$871,$Q$1)+SUMIFS(OFFSET([2]掉落汇总!$C$2:$C$871,,MATCH($B240,[2]掉落汇总!$D$1:$M$1)),[2]掉落汇总!$A$2:$A$871,I$1,[2]掉落汇总!$C$2:$C$871,$Q$2)/$Q$3)*宝箱投放计算!H240</f>
        <v>0</v>
      </c>
      <c r="J240">
        <f ca="1">(SUMIFS(OFFSET([2]掉落汇总!$C$2:$C$871,,MATCH($B240,[2]掉落汇总!$D$1:$M$1)),[2]掉落汇总!$A$2:$A$871,J$1,[2]掉落汇总!$C$2:$C$871,$Q$1)+SUMIFS(OFFSET([2]掉落汇总!$C$2:$C$871,,MATCH($B240,[2]掉落汇总!$D$1:$M$1)),[2]掉落汇总!$A$2:$A$871,J$1,[2]掉落汇总!$C$2:$C$871,$Q$2)/$Q$3)*宝箱投放计算!I240</f>
        <v>0</v>
      </c>
      <c r="K240">
        <f ca="1">(SUMIFS(OFFSET([2]掉落汇总!$C$2:$C$871,,MATCH($B240,[2]掉落汇总!$D$1:$M$1)),[2]掉落汇总!$A$2:$A$871,K$1,[2]掉落汇总!$C$2:$C$871,$Q$1)+SUMIFS(OFFSET([2]掉落汇总!$C$2:$C$871,,MATCH($B240,[2]掉落汇总!$D$1:$M$1)),[2]掉落汇总!$A$2:$A$871,K$1,[2]掉落汇总!$C$2:$C$871,$Q$2)/$Q$3)*宝箱投放计算!J240</f>
        <v>0</v>
      </c>
      <c r="L240">
        <f ca="1">(SUMIFS(OFFSET([2]掉落汇总!$C$2:$C$871,,MATCH($B240,[2]掉落汇总!$D$1:$M$1)),[2]掉落汇总!$A$2:$A$871,L$1,[2]掉落汇总!$C$2:$C$871,$Q$1)+SUMIFS(OFFSET([2]掉落汇总!$C$2:$C$871,,MATCH($B240,[2]掉落汇总!$D$1:$M$1)),[2]掉落汇总!$A$2:$A$871,L$1,[2]掉落汇总!$C$2:$C$871,$Q$2)/$Q$3)*宝箱投放计算!K240</f>
        <v>0.18921788368526599</v>
      </c>
      <c r="M240">
        <f ca="1">(SUMIFS(OFFSET([2]掉落汇总!$C$2:$C$871,,MATCH($B240,[2]掉落汇总!$D$1:$M$1)),[2]掉落汇总!$A$2:$A$871,M$1,[2]掉落汇总!$C$2:$C$871,$Q$1)+SUMIFS(OFFSET([2]掉落汇总!$C$2:$C$871,,MATCH($B240,[2]掉落汇总!$D$1:$M$1)),[2]掉落汇总!$A$2:$A$871,M$1,[2]掉落汇总!$C$2:$C$871,$Q$2)/$Q$3)*宝箱投放计算!L240</f>
        <v>0.1952586710265094</v>
      </c>
      <c r="N240">
        <f ca="1">(SUMIFS(OFFSET([2]掉落汇总!$C$2:$C$871,,MATCH($B240,[2]掉落汇总!$D$1:$M$1)),[2]掉落汇总!$A$2:$A$871,N$1,[2]掉落汇总!$C$2:$C$871,$Q$1)+SUMIFS(OFFSET([2]掉落汇总!$C$2:$C$871,,MATCH($B240,[2]掉落汇总!$D$1:$M$1)),[2]掉落汇总!$A$2:$A$871,N$1,[2]掉落汇总!$C$2:$C$871,$Q$2)/$Q$3)*宝箱投放计算!M240</f>
        <v>4.4258667322350648E-2</v>
      </c>
      <c r="O240">
        <f ca="1">(SUMIFS(OFFSET([2]掉落汇总!$C$2:$C$871,,MATCH($B240,[2]掉落汇总!$D$1:$M$1)),[2]掉落汇总!$A$2:$A$871,O$1,[2]掉落汇总!$C$2:$C$871,$Q$1)+SUMIFS(OFFSET([2]掉落汇总!$C$2:$C$871,,MATCH($B240,[2]掉落汇总!$D$1:$M$1)),[2]掉落汇总!$A$2:$A$871,O$1,[2]掉落汇总!$C$2:$C$871,$Q$2)/$Q$3)*宝箱投放计算!N240</f>
        <v>9.1281046504927091E-2</v>
      </c>
    </row>
    <row r="241" spans="1:15" x14ac:dyDescent="0.2">
      <c r="A241">
        <f>玩家成长时间线!A241</f>
        <v>240</v>
      </c>
      <c r="B241">
        <f>玩家成长时间线!B241</f>
        <v>8</v>
      </c>
      <c r="C241">
        <f ca="1">SUM($D$2:D241)</f>
        <v>426.74071083409552</v>
      </c>
      <c r="D241">
        <f t="shared" ca="1" si="3"/>
        <v>1.5281600921852867</v>
      </c>
      <c r="E241">
        <f ca="1">(SUMIFS(OFFSET([2]掉落汇总!$C$2:$C$871,,MATCH($B241,[2]掉落汇总!$D$1:$M$1)),[2]掉落汇总!$A$2:$A$871,E$1,[2]掉落汇总!$C$2:$C$871,$Q$1)+SUMIFS(OFFSET([2]掉落汇总!$C$2:$C$871,,MATCH($B241,[2]掉落汇总!$D$1:$M$1)),[2]掉落汇总!$A$2:$A$871,E$1,[2]掉落汇总!$C$2:$C$871,$Q$2)/$Q$3)*宝箱投放计算!D241</f>
        <v>0.45048461538461521</v>
      </c>
      <c r="F241">
        <f ca="1">(SUMIFS(OFFSET([2]掉落汇总!$C$2:$C$871,,MATCH($B241,[2]掉落汇总!$D$1:$M$1)),[2]掉落汇总!$A$2:$A$871,F$1,[2]掉落汇总!$C$2:$C$871,$Q$1)+SUMIFS(OFFSET([2]掉落汇总!$C$2:$C$871,,MATCH($B241,[2]掉落汇总!$D$1:$M$1)),[2]掉落汇总!$A$2:$A$871,F$1,[2]掉落汇总!$C$2:$C$871,$Q$2)/$Q$3)*宝箱投放计算!E241</f>
        <v>0.55765920826161819</v>
      </c>
      <c r="G241">
        <f ca="1">(SUMIFS(OFFSET([2]掉落汇总!$C$2:$C$871,,MATCH($B241,[2]掉落汇总!$D$1:$M$1)),[2]掉落汇总!$A$2:$A$871,G$1,[2]掉落汇总!$C$2:$C$871,$Q$1)+SUMIFS(OFFSET([2]掉落汇总!$C$2:$C$871,,MATCH($B241,[2]掉落汇总!$D$1:$M$1)),[2]掉落汇总!$A$2:$A$871,G$1,[2]掉落汇总!$C$2:$C$871,$Q$2)/$Q$3)*宝箱投放计算!F241</f>
        <v>0</v>
      </c>
      <c r="H241">
        <f ca="1">(SUMIFS(OFFSET([2]掉落汇总!$C$2:$C$871,,MATCH($B241,[2]掉落汇总!$D$1:$M$1)),[2]掉落汇总!$A$2:$A$871,H$1,[2]掉落汇总!$C$2:$C$871,$Q$1)+SUMIFS(OFFSET([2]掉落汇总!$C$2:$C$871,,MATCH($B241,[2]掉落汇总!$D$1:$M$1)),[2]掉落汇总!$A$2:$A$871,H$1,[2]掉落汇总!$C$2:$C$871,$Q$2)/$Q$3)*宝箱投放计算!G241</f>
        <v>0</v>
      </c>
      <c r="I241">
        <f ca="1">(SUMIFS(OFFSET([2]掉落汇总!$C$2:$C$871,,MATCH($B241,[2]掉落汇总!$D$1:$M$1)),[2]掉落汇总!$A$2:$A$871,I$1,[2]掉落汇总!$C$2:$C$871,$Q$1)+SUMIFS(OFFSET([2]掉落汇总!$C$2:$C$871,,MATCH($B241,[2]掉落汇总!$D$1:$M$1)),[2]掉落汇总!$A$2:$A$871,I$1,[2]掉落汇总!$C$2:$C$871,$Q$2)/$Q$3)*宝箱投放计算!H241</f>
        <v>0</v>
      </c>
      <c r="J241">
        <f ca="1">(SUMIFS(OFFSET([2]掉落汇总!$C$2:$C$871,,MATCH($B241,[2]掉落汇总!$D$1:$M$1)),[2]掉落汇总!$A$2:$A$871,J$1,[2]掉落汇总!$C$2:$C$871,$Q$1)+SUMIFS(OFFSET([2]掉落汇总!$C$2:$C$871,,MATCH($B241,[2]掉落汇总!$D$1:$M$1)),[2]掉落汇总!$A$2:$A$871,J$1,[2]掉落汇总!$C$2:$C$871,$Q$2)/$Q$3)*宝箱投放计算!I241</f>
        <v>0</v>
      </c>
      <c r="K241">
        <f ca="1">(SUMIFS(OFFSET([2]掉落汇总!$C$2:$C$871,,MATCH($B241,[2]掉落汇总!$D$1:$M$1)),[2]掉落汇总!$A$2:$A$871,K$1,[2]掉落汇总!$C$2:$C$871,$Q$1)+SUMIFS(OFFSET([2]掉落汇总!$C$2:$C$871,,MATCH($B241,[2]掉落汇总!$D$1:$M$1)),[2]掉落汇总!$A$2:$A$871,K$1,[2]掉落汇总!$C$2:$C$871,$Q$2)/$Q$3)*宝箱投放计算!J241</f>
        <v>0</v>
      </c>
      <c r="L241">
        <f ca="1">(SUMIFS(OFFSET([2]掉落汇总!$C$2:$C$871,,MATCH($B241,[2]掉落汇总!$D$1:$M$1)),[2]掉落汇总!$A$2:$A$871,L$1,[2]掉落汇总!$C$2:$C$871,$Q$1)+SUMIFS(OFFSET([2]掉落汇总!$C$2:$C$871,,MATCH($B241,[2]掉落汇总!$D$1:$M$1)),[2]掉落汇总!$A$2:$A$871,L$1,[2]掉落汇总!$C$2:$C$871,$Q$2)/$Q$3)*宝箱投放计算!K241</f>
        <v>0.18921788368526599</v>
      </c>
      <c r="M241">
        <f ca="1">(SUMIFS(OFFSET([2]掉落汇总!$C$2:$C$871,,MATCH($B241,[2]掉落汇总!$D$1:$M$1)),[2]掉落汇总!$A$2:$A$871,M$1,[2]掉落汇总!$C$2:$C$871,$Q$1)+SUMIFS(OFFSET([2]掉落汇总!$C$2:$C$871,,MATCH($B241,[2]掉落汇总!$D$1:$M$1)),[2]掉落汇总!$A$2:$A$871,M$1,[2]掉落汇总!$C$2:$C$871,$Q$2)/$Q$3)*宝箱投放计算!L241</f>
        <v>0.1952586710265094</v>
      </c>
      <c r="N241">
        <f ca="1">(SUMIFS(OFFSET([2]掉落汇总!$C$2:$C$871,,MATCH($B241,[2]掉落汇总!$D$1:$M$1)),[2]掉落汇总!$A$2:$A$871,N$1,[2]掉落汇总!$C$2:$C$871,$Q$1)+SUMIFS(OFFSET([2]掉落汇总!$C$2:$C$871,,MATCH($B241,[2]掉落汇总!$D$1:$M$1)),[2]掉落汇总!$A$2:$A$871,N$1,[2]掉落汇总!$C$2:$C$871,$Q$2)/$Q$3)*宝箱投放计算!M241</f>
        <v>4.4258667322350648E-2</v>
      </c>
      <c r="O241">
        <f ca="1">(SUMIFS(OFFSET([2]掉落汇总!$C$2:$C$871,,MATCH($B241,[2]掉落汇总!$D$1:$M$1)),[2]掉落汇总!$A$2:$A$871,O$1,[2]掉落汇总!$C$2:$C$871,$Q$1)+SUMIFS(OFFSET([2]掉落汇总!$C$2:$C$871,,MATCH($B241,[2]掉落汇总!$D$1:$M$1)),[2]掉落汇总!$A$2:$A$871,O$1,[2]掉落汇总!$C$2:$C$871,$Q$2)/$Q$3)*宝箱投放计算!N241</f>
        <v>9.1281046504927091E-2</v>
      </c>
    </row>
    <row r="242" spans="1:15" x14ac:dyDescent="0.2">
      <c r="A242">
        <f>玩家成长时间线!A242</f>
        <v>241</v>
      </c>
      <c r="B242">
        <f>玩家成长时间线!B242</f>
        <v>9</v>
      </c>
      <c r="C242">
        <f ca="1">SUM($D$2:D242)</f>
        <v>430.11846037697916</v>
      </c>
      <c r="D242">
        <f t="shared" ca="1" si="3"/>
        <v>3.3777495428836333</v>
      </c>
      <c r="E242">
        <f ca="1">(SUMIFS(OFFSET([2]掉落汇总!$C$2:$C$871,,MATCH($B242,[2]掉落汇总!$D$1:$M$1)),[2]掉落汇总!$A$2:$A$871,E$1,[2]掉落汇总!$C$2:$C$871,$Q$1)+SUMIFS(OFFSET([2]掉落汇总!$C$2:$C$871,,MATCH($B242,[2]掉落汇总!$D$1:$M$1)),[2]掉落汇总!$A$2:$A$871,E$1,[2]掉落汇总!$C$2:$C$871,$Q$2)/$Q$3)*宝箱投放计算!D242</f>
        <v>0.59991101417666282</v>
      </c>
      <c r="F242">
        <f ca="1">(SUMIFS(OFFSET([2]掉落汇总!$C$2:$C$871,,MATCH($B242,[2]掉落汇总!$D$1:$M$1)),[2]掉落汇总!$A$2:$A$871,F$1,[2]掉落汇总!$C$2:$C$871,$Q$1)+SUMIFS(OFFSET([2]掉落汇总!$C$2:$C$871,,MATCH($B242,[2]掉落汇总!$D$1:$M$1)),[2]掉落汇总!$A$2:$A$871,F$1,[2]掉落汇总!$C$2:$C$871,$Q$2)/$Q$3)*宝箱投放计算!E242</f>
        <v>0.69707401032702276</v>
      </c>
      <c r="G242">
        <f ca="1">(SUMIFS(OFFSET([2]掉落汇总!$C$2:$C$871,,MATCH($B242,[2]掉落汇总!$D$1:$M$1)),[2]掉落汇总!$A$2:$A$871,G$1,[2]掉落汇总!$C$2:$C$871,$Q$1)+SUMIFS(OFFSET([2]掉落汇总!$C$2:$C$871,,MATCH($B242,[2]掉落汇总!$D$1:$M$1)),[2]掉落汇总!$A$2:$A$871,G$1,[2]掉落汇总!$C$2:$C$871,$Q$2)/$Q$3)*宝箱投放计算!F242</f>
        <v>0</v>
      </c>
      <c r="H242">
        <f ca="1">(SUMIFS(OFFSET([2]掉落汇总!$C$2:$C$871,,MATCH($B242,[2]掉落汇总!$D$1:$M$1)),[2]掉落汇总!$A$2:$A$871,H$1,[2]掉落汇总!$C$2:$C$871,$Q$1)+SUMIFS(OFFSET([2]掉落汇总!$C$2:$C$871,,MATCH($B242,[2]掉落汇总!$D$1:$M$1)),[2]掉落汇总!$A$2:$A$871,H$1,[2]掉落汇总!$C$2:$C$871,$Q$2)/$Q$3)*宝箱投放计算!G242</f>
        <v>0</v>
      </c>
      <c r="I242">
        <f ca="1">(SUMIFS(OFFSET([2]掉落汇总!$C$2:$C$871,,MATCH($B242,[2]掉落汇总!$D$1:$M$1)),[2]掉落汇总!$A$2:$A$871,I$1,[2]掉落汇总!$C$2:$C$871,$Q$1)+SUMIFS(OFFSET([2]掉落汇总!$C$2:$C$871,,MATCH($B242,[2]掉落汇总!$D$1:$M$1)),[2]掉落汇总!$A$2:$A$871,I$1,[2]掉落汇总!$C$2:$C$871,$Q$2)/$Q$3)*宝箱投放计算!H242</f>
        <v>0.43663060278207105</v>
      </c>
      <c r="J242">
        <f ca="1">(SUMIFS(OFFSET([2]掉落汇总!$C$2:$C$871,,MATCH($B242,[2]掉落汇总!$D$1:$M$1)),[2]掉落汇总!$A$2:$A$871,J$1,[2]掉落汇总!$C$2:$C$871,$Q$1)+SUMIFS(OFFSET([2]掉落汇总!$C$2:$C$871,,MATCH($B242,[2]掉落汇总!$D$1:$M$1)),[2]掉落汇总!$A$2:$A$871,J$1,[2]掉落汇总!$C$2:$C$871,$Q$2)/$Q$3)*宝箱投放计算!I242</f>
        <v>1.1241176470588234</v>
      </c>
      <c r="K242">
        <f ca="1">(SUMIFS(OFFSET([2]掉落汇总!$C$2:$C$871,,MATCH($B242,[2]掉落汇总!$D$1:$M$1)),[2]掉落汇总!$A$2:$A$871,K$1,[2]掉落汇总!$C$2:$C$871,$Q$1)+SUMIFS(OFFSET([2]掉落汇总!$C$2:$C$871,,MATCH($B242,[2]掉落汇总!$D$1:$M$1)),[2]掉落汇总!$A$2:$A$871,K$1,[2]掉落汇总!$C$2:$C$871,$Q$2)/$Q$3)*宝箱投放计算!J242</f>
        <v>0</v>
      </c>
      <c r="L242">
        <f ca="1">(SUMIFS(OFFSET([2]掉落汇总!$C$2:$C$871,,MATCH($B242,[2]掉落汇总!$D$1:$M$1)),[2]掉落汇总!$A$2:$A$871,L$1,[2]掉落汇总!$C$2:$C$871,$Q$1)+SUMIFS(OFFSET([2]掉落汇总!$C$2:$C$871,,MATCH($B242,[2]掉落汇总!$D$1:$M$1)),[2]掉落汇总!$A$2:$A$871,L$1,[2]掉落汇总!$C$2:$C$871,$Q$2)/$Q$3)*宝箱投放计算!K242</f>
        <v>0.18921788368526599</v>
      </c>
      <c r="M242">
        <f ca="1">(SUMIFS(OFFSET([2]掉落汇总!$C$2:$C$871,,MATCH($B242,[2]掉落汇总!$D$1:$M$1)),[2]掉落汇总!$A$2:$A$871,M$1,[2]掉落汇总!$C$2:$C$871,$Q$1)+SUMIFS(OFFSET([2]掉落汇总!$C$2:$C$871,,MATCH($B242,[2]掉落汇总!$D$1:$M$1)),[2]掉落汇总!$A$2:$A$871,M$1,[2]掉落汇总!$C$2:$C$871,$Q$2)/$Q$3)*宝箱投放计算!L242</f>
        <v>0.1952586710265094</v>
      </c>
      <c r="N242">
        <f ca="1">(SUMIFS(OFFSET([2]掉落汇总!$C$2:$C$871,,MATCH($B242,[2]掉落汇总!$D$1:$M$1)),[2]掉落汇总!$A$2:$A$871,N$1,[2]掉落汇总!$C$2:$C$871,$Q$1)+SUMIFS(OFFSET([2]掉落汇总!$C$2:$C$871,,MATCH($B242,[2]掉落汇总!$D$1:$M$1)),[2]掉落汇总!$A$2:$A$871,N$1,[2]掉落汇总!$C$2:$C$871,$Q$2)/$Q$3)*宝箱投放计算!M242</f>
        <v>4.4258667322350648E-2</v>
      </c>
      <c r="O242">
        <f ca="1">(SUMIFS(OFFSET([2]掉落汇总!$C$2:$C$871,,MATCH($B242,[2]掉落汇总!$D$1:$M$1)),[2]掉落汇总!$A$2:$A$871,O$1,[2]掉落汇总!$C$2:$C$871,$Q$1)+SUMIFS(OFFSET([2]掉落汇总!$C$2:$C$871,,MATCH($B242,[2]掉落汇总!$D$1:$M$1)),[2]掉落汇总!$A$2:$A$871,O$1,[2]掉落汇总!$C$2:$C$871,$Q$2)/$Q$3)*宝箱投放计算!N242</f>
        <v>9.1281046504927091E-2</v>
      </c>
    </row>
    <row r="243" spans="1:15" x14ac:dyDescent="0.2">
      <c r="A243">
        <f>玩家成长时间线!A243</f>
        <v>242</v>
      </c>
      <c r="B243">
        <f>玩家成长时间线!B243</f>
        <v>9</v>
      </c>
      <c r="C243">
        <f ca="1">SUM($D$2:D243)</f>
        <v>431.93794803861516</v>
      </c>
      <c r="D243">
        <f t="shared" ca="1" si="3"/>
        <v>1.8194876616359776</v>
      </c>
      <c r="E243">
        <f ca="1">(SUMIFS(OFFSET([2]掉落汇总!$C$2:$C$871,,MATCH($B243,[2]掉落汇总!$D$1:$M$1)),[2]掉落汇总!$A$2:$A$871,E$1,[2]掉落汇总!$C$2:$C$871,$Q$1)+SUMIFS(OFFSET([2]掉落汇总!$C$2:$C$871,,MATCH($B243,[2]掉落汇总!$D$1:$M$1)),[2]掉落汇总!$A$2:$A$871,E$1,[2]掉落汇总!$C$2:$C$871,$Q$2)/$Q$3)*宝箱投放计算!D243</f>
        <v>0.60239738276990162</v>
      </c>
      <c r="F243">
        <f ca="1">(SUMIFS(OFFSET([2]掉落汇总!$C$2:$C$871,,MATCH($B243,[2]掉落汇总!$D$1:$M$1)),[2]掉落汇总!$A$2:$A$871,F$1,[2]掉落汇总!$C$2:$C$871,$Q$1)+SUMIFS(OFFSET([2]掉落汇总!$C$2:$C$871,,MATCH($B243,[2]掉落汇总!$D$1:$M$1)),[2]掉落汇总!$A$2:$A$871,F$1,[2]掉落汇总!$C$2:$C$871,$Q$2)/$Q$3)*宝箱投放计算!E243</f>
        <v>0.69707401032702276</v>
      </c>
      <c r="G243">
        <f ca="1">(SUMIFS(OFFSET([2]掉落汇总!$C$2:$C$871,,MATCH($B243,[2]掉落汇总!$D$1:$M$1)),[2]掉落汇总!$A$2:$A$871,G$1,[2]掉落汇总!$C$2:$C$871,$Q$1)+SUMIFS(OFFSET([2]掉落汇总!$C$2:$C$871,,MATCH($B243,[2]掉落汇总!$D$1:$M$1)),[2]掉落汇总!$A$2:$A$871,G$1,[2]掉落汇总!$C$2:$C$871,$Q$2)/$Q$3)*宝箱投放计算!F243</f>
        <v>0</v>
      </c>
      <c r="H243">
        <f ca="1">(SUMIFS(OFFSET([2]掉落汇总!$C$2:$C$871,,MATCH($B243,[2]掉落汇总!$D$1:$M$1)),[2]掉落汇总!$A$2:$A$871,H$1,[2]掉落汇总!$C$2:$C$871,$Q$1)+SUMIFS(OFFSET([2]掉落汇总!$C$2:$C$871,,MATCH($B243,[2]掉落汇总!$D$1:$M$1)),[2]掉落汇总!$A$2:$A$871,H$1,[2]掉落汇总!$C$2:$C$871,$Q$2)/$Q$3)*宝箱投放计算!G243</f>
        <v>0</v>
      </c>
      <c r="I243">
        <f ca="1">(SUMIFS(OFFSET([2]掉落汇总!$C$2:$C$871,,MATCH($B243,[2]掉落汇总!$D$1:$M$1)),[2]掉落汇总!$A$2:$A$871,I$1,[2]掉落汇总!$C$2:$C$871,$Q$1)+SUMIFS(OFFSET([2]掉落汇总!$C$2:$C$871,,MATCH($B243,[2]掉落汇总!$D$1:$M$1)),[2]掉落汇总!$A$2:$A$871,I$1,[2]掉落汇总!$C$2:$C$871,$Q$2)/$Q$3)*宝箱投放计算!H243</f>
        <v>0</v>
      </c>
      <c r="J243">
        <f ca="1">(SUMIFS(OFFSET([2]掉落汇总!$C$2:$C$871,,MATCH($B243,[2]掉落汇总!$D$1:$M$1)),[2]掉落汇总!$A$2:$A$871,J$1,[2]掉落汇总!$C$2:$C$871,$Q$1)+SUMIFS(OFFSET([2]掉落汇总!$C$2:$C$871,,MATCH($B243,[2]掉落汇总!$D$1:$M$1)),[2]掉落汇总!$A$2:$A$871,J$1,[2]掉落汇总!$C$2:$C$871,$Q$2)/$Q$3)*宝箱投放计算!I243</f>
        <v>0</v>
      </c>
      <c r="K243">
        <f ca="1">(SUMIFS(OFFSET([2]掉落汇总!$C$2:$C$871,,MATCH($B243,[2]掉落汇总!$D$1:$M$1)),[2]掉落汇总!$A$2:$A$871,K$1,[2]掉落汇总!$C$2:$C$871,$Q$1)+SUMIFS(OFFSET([2]掉落汇总!$C$2:$C$871,,MATCH($B243,[2]掉落汇总!$D$1:$M$1)),[2]掉落汇总!$A$2:$A$871,K$1,[2]掉落汇总!$C$2:$C$871,$Q$2)/$Q$3)*宝箱投放计算!J243</f>
        <v>0</v>
      </c>
      <c r="L243">
        <f ca="1">(SUMIFS(OFFSET([2]掉落汇总!$C$2:$C$871,,MATCH($B243,[2]掉落汇总!$D$1:$M$1)),[2]掉落汇总!$A$2:$A$871,L$1,[2]掉落汇总!$C$2:$C$871,$Q$1)+SUMIFS(OFFSET([2]掉落汇总!$C$2:$C$871,,MATCH($B243,[2]掉落汇总!$D$1:$M$1)),[2]掉落汇总!$A$2:$A$871,L$1,[2]掉落汇总!$C$2:$C$871,$Q$2)/$Q$3)*宝箱投放计算!K243</f>
        <v>0.18921788368526599</v>
      </c>
      <c r="M243">
        <f ca="1">(SUMIFS(OFFSET([2]掉落汇总!$C$2:$C$871,,MATCH($B243,[2]掉落汇总!$D$1:$M$1)),[2]掉落汇总!$A$2:$A$871,M$1,[2]掉落汇总!$C$2:$C$871,$Q$1)+SUMIFS(OFFSET([2]掉落汇总!$C$2:$C$871,,MATCH($B243,[2]掉落汇总!$D$1:$M$1)),[2]掉落汇总!$A$2:$A$871,M$1,[2]掉落汇总!$C$2:$C$871,$Q$2)/$Q$3)*宝箱投放计算!L243</f>
        <v>0.1952586710265094</v>
      </c>
      <c r="N243">
        <f ca="1">(SUMIFS(OFFSET([2]掉落汇总!$C$2:$C$871,,MATCH($B243,[2]掉落汇总!$D$1:$M$1)),[2]掉落汇总!$A$2:$A$871,N$1,[2]掉落汇总!$C$2:$C$871,$Q$1)+SUMIFS(OFFSET([2]掉落汇总!$C$2:$C$871,,MATCH($B243,[2]掉落汇总!$D$1:$M$1)),[2]掉落汇总!$A$2:$A$871,N$1,[2]掉落汇总!$C$2:$C$871,$Q$2)/$Q$3)*宝箱投放计算!M243</f>
        <v>4.4258667322350648E-2</v>
      </c>
      <c r="O243">
        <f ca="1">(SUMIFS(OFFSET([2]掉落汇总!$C$2:$C$871,,MATCH($B243,[2]掉落汇总!$D$1:$M$1)),[2]掉落汇总!$A$2:$A$871,O$1,[2]掉落汇总!$C$2:$C$871,$Q$1)+SUMIFS(OFFSET([2]掉落汇总!$C$2:$C$871,,MATCH($B243,[2]掉落汇总!$D$1:$M$1)),[2]掉落汇总!$A$2:$A$871,O$1,[2]掉落汇总!$C$2:$C$871,$Q$2)/$Q$3)*宝箱投放计算!N243</f>
        <v>9.1281046504927091E-2</v>
      </c>
    </row>
    <row r="244" spans="1:15" x14ac:dyDescent="0.2">
      <c r="A244">
        <f>玩家成长时间线!A244</f>
        <v>243</v>
      </c>
      <c r="B244">
        <f>玩家成长时间线!B244</f>
        <v>9</v>
      </c>
      <c r="C244">
        <f ca="1">SUM($D$2:D244)</f>
        <v>433.80964944070917</v>
      </c>
      <c r="D244">
        <f t="shared" ca="1" si="3"/>
        <v>1.8717014020939928</v>
      </c>
      <c r="E244">
        <f ca="1">(SUMIFS(OFFSET([2]掉落汇总!$C$2:$C$871,,MATCH($B244,[2]掉落汇总!$D$1:$M$1)),[2]掉落汇总!$A$2:$A$871,E$1,[2]掉落汇总!$C$2:$C$871,$Q$1)+SUMIFS(OFFSET([2]掉落汇总!$C$2:$C$871,,MATCH($B244,[2]掉落汇总!$D$1:$M$1)),[2]掉落汇总!$A$2:$A$871,E$1,[2]掉落汇总!$C$2:$C$871,$Q$2)/$Q$3)*宝箱投放计算!D244</f>
        <v>0.65461112322791681</v>
      </c>
      <c r="F244">
        <f ca="1">(SUMIFS(OFFSET([2]掉落汇总!$C$2:$C$871,,MATCH($B244,[2]掉落汇总!$D$1:$M$1)),[2]掉落汇总!$A$2:$A$871,F$1,[2]掉落汇总!$C$2:$C$871,$Q$1)+SUMIFS(OFFSET([2]掉落汇总!$C$2:$C$871,,MATCH($B244,[2]掉落汇总!$D$1:$M$1)),[2]掉落汇总!$A$2:$A$871,F$1,[2]掉落汇总!$C$2:$C$871,$Q$2)/$Q$3)*宝箱投放计算!E244</f>
        <v>0.69707401032702276</v>
      </c>
      <c r="G244">
        <f ca="1">(SUMIFS(OFFSET([2]掉落汇总!$C$2:$C$871,,MATCH($B244,[2]掉落汇总!$D$1:$M$1)),[2]掉落汇总!$A$2:$A$871,G$1,[2]掉落汇总!$C$2:$C$871,$Q$1)+SUMIFS(OFFSET([2]掉落汇总!$C$2:$C$871,,MATCH($B244,[2]掉落汇总!$D$1:$M$1)),[2]掉落汇总!$A$2:$A$871,G$1,[2]掉落汇总!$C$2:$C$871,$Q$2)/$Q$3)*宝箱投放计算!F244</f>
        <v>0</v>
      </c>
      <c r="H244">
        <f ca="1">(SUMIFS(OFFSET([2]掉落汇总!$C$2:$C$871,,MATCH($B244,[2]掉落汇总!$D$1:$M$1)),[2]掉落汇总!$A$2:$A$871,H$1,[2]掉落汇总!$C$2:$C$871,$Q$1)+SUMIFS(OFFSET([2]掉落汇总!$C$2:$C$871,,MATCH($B244,[2]掉落汇总!$D$1:$M$1)),[2]掉落汇总!$A$2:$A$871,H$1,[2]掉落汇总!$C$2:$C$871,$Q$2)/$Q$3)*宝箱投放计算!G244</f>
        <v>0</v>
      </c>
      <c r="I244">
        <f ca="1">(SUMIFS(OFFSET([2]掉落汇总!$C$2:$C$871,,MATCH($B244,[2]掉落汇总!$D$1:$M$1)),[2]掉落汇总!$A$2:$A$871,I$1,[2]掉落汇总!$C$2:$C$871,$Q$1)+SUMIFS(OFFSET([2]掉落汇总!$C$2:$C$871,,MATCH($B244,[2]掉落汇总!$D$1:$M$1)),[2]掉落汇总!$A$2:$A$871,I$1,[2]掉落汇总!$C$2:$C$871,$Q$2)/$Q$3)*宝箱投放计算!H244</f>
        <v>0</v>
      </c>
      <c r="J244">
        <f ca="1">(SUMIFS(OFFSET([2]掉落汇总!$C$2:$C$871,,MATCH($B244,[2]掉落汇总!$D$1:$M$1)),[2]掉落汇总!$A$2:$A$871,J$1,[2]掉落汇总!$C$2:$C$871,$Q$1)+SUMIFS(OFFSET([2]掉落汇总!$C$2:$C$871,,MATCH($B244,[2]掉落汇总!$D$1:$M$1)),[2]掉落汇总!$A$2:$A$871,J$1,[2]掉落汇总!$C$2:$C$871,$Q$2)/$Q$3)*宝箱投放计算!I244</f>
        <v>0</v>
      </c>
      <c r="K244">
        <f ca="1">(SUMIFS(OFFSET([2]掉落汇总!$C$2:$C$871,,MATCH($B244,[2]掉落汇总!$D$1:$M$1)),[2]掉落汇总!$A$2:$A$871,K$1,[2]掉落汇总!$C$2:$C$871,$Q$1)+SUMIFS(OFFSET([2]掉落汇总!$C$2:$C$871,,MATCH($B244,[2]掉落汇总!$D$1:$M$1)),[2]掉落汇总!$A$2:$A$871,K$1,[2]掉落汇总!$C$2:$C$871,$Q$2)/$Q$3)*宝箱投放计算!J244</f>
        <v>0</v>
      </c>
      <c r="L244">
        <f ca="1">(SUMIFS(OFFSET([2]掉落汇总!$C$2:$C$871,,MATCH($B244,[2]掉落汇总!$D$1:$M$1)),[2]掉落汇总!$A$2:$A$871,L$1,[2]掉落汇总!$C$2:$C$871,$Q$1)+SUMIFS(OFFSET([2]掉落汇总!$C$2:$C$871,,MATCH($B244,[2]掉落汇总!$D$1:$M$1)),[2]掉落汇总!$A$2:$A$871,L$1,[2]掉落汇总!$C$2:$C$871,$Q$2)/$Q$3)*宝箱投放计算!K244</f>
        <v>0.18921788368526599</v>
      </c>
      <c r="M244">
        <f ca="1">(SUMIFS(OFFSET([2]掉落汇总!$C$2:$C$871,,MATCH($B244,[2]掉落汇总!$D$1:$M$1)),[2]掉落汇总!$A$2:$A$871,M$1,[2]掉落汇总!$C$2:$C$871,$Q$1)+SUMIFS(OFFSET([2]掉落汇总!$C$2:$C$871,,MATCH($B244,[2]掉落汇总!$D$1:$M$1)),[2]掉落汇总!$A$2:$A$871,M$1,[2]掉落汇总!$C$2:$C$871,$Q$2)/$Q$3)*宝箱投放计算!L244</f>
        <v>0.1952586710265094</v>
      </c>
      <c r="N244">
        <f ca="1">(SUMIFS(OFFSET([2]掉落汇总!$C$2:$C$871,,MATCH($B244,[2]掉落汇总!$D$1:$M$1)),[2]掉落汇总!$A$2:$A$871,N$1,[2]掉落汇总!$C$2:$C$871,$Q$1)+SUMIFS(OFFSET([2]掉落汇总!$C$2:$C$871,,MATCH($B244,[2]掉落汇总!$D$1:$M$1)),[2]掉落汇总!$A$2:$A$871,N$1,[2]掉落汇总!$C$2:$C$871,$Q$2)/$Q$3)*宝箱投放计算!M244</f>
        <v>4.4258667322350648E-2</v>
      </c>
      <c r="O244">
        <f ca="1">(SUMIFS(OFFSET([2]掉落汇总!$C$2:$C$871,,MATCH($B244,[2]掉落汇总!$D$1:$M$1)),[2]掉落汇总!$A$2:$A$871,O$1,[2]掉落汇总!$C$2:$C$871,$Q$1)+SUMIFS(OFFSET([2]掉落汇总!$C$2:$C$871,,MATCH($B244,[2]掉落汇总!$D$1:$M$1)),[2]掉落汇总!$A$2:$A$871,O$1,[2]掉落汇总!$C$2:$C$871,$Q$2)/$Q$3)*宝箱投放计算!N244</f>
        <v>9.1281046504927091E-2</v>
      </c>
    </row>
    <row r="245" spans="1:15" x14ac:dyDescent="0.2">
      <c r="A245">
        <f>玩家成长时间线!A245</f>
        <v>244</v>
      </c>
      <c r="B245">
        <f>玩家成长时间线!B245</f>
        <v>10</v>
      </c>
      <c r="C245">
        <f ca="1">SUM($D$2:D245)</f>
        <v>436.73555061638814</v>
      </c>
      <c r="D245">
        <f t="shared" ca="1" si="3"/>
        <v>2.925901175678991</v>
      </c>
      <c r="E245">
        <f ca="1">(SUMIFS(OFFSET([2]掉落汇总!$C$2:$C$871,,MATCH($B245,[2]掉落汇总!$D$1:$M$1)),[2]掉落汇总!$A$2:$A$871,E$1,[2]掉落汇总!$C$2:$C$871,$Q$1)+SUMIFS(OFFSET([2]掉落汇总!$C$2:$C$871,,MATCH($B245,[2]掉落汇总!$D$1:$M$1)),[2]掉落汇总!$A$2:$A$871,E$1,[2]掉落汇总!$C$2:$C$871,$Q$2)/$Q$3)*宝箱投放计算!D245</f>
        <v>0.59110362966859553</v>
      </c>
      <c r="F245">
        <f ca="1">(SUMIFS(OFFSET([2]掉落汇总!$C$2:$C$871,,MATCH($B245,[2]掉落汇总!$D$1:$M$1)),[2]掉落汇总!$A$2:$A$871,F$1,[2]掉落汇总!$C$2:$C$871,$Q$1)+SUMIFS(OFFSET([2]掉落汇总!$C$2:$C$871,,MATCH($B245,[2]掉落汇总!$D$1:$M$1)),[2]掉落汇总!$A$2:$A$871,F$1,[2]掉落汇总!$C$2:$C$871,$Q$2)/$Q$3)*宝箱投放计算!E245</f>
        <v>0.69707401032702276</v>
      </c>
      <c r="G245">
        <f ca="1">(SUMIFS(OFFSET([2]掉落汇总!$C$2:$C$871,,MATCH($B245,[2]掉落汇总!$D$1:$M$1)),[2]掉落汇总!$A$2:$A$871,G$1,[2]掉落汇总!$C$2:$C$871,$Q$1)+SUMIFS(OFFSET([2]掉落汇总!$C$2:$C$871,,MATCH($B245,[2]掉落汇总!$D$1:$M$1)),[2]掉落汇总!$A$2:$A$871,G$1,[2]掉落汇总!$C$2:$C$871,$Q$2)/$Q$3)*宝箱投放计算!F245</f>
        <v>0</v>
      </c>
      <c r="H245">
        <f ca="1">(SUMIFS(OFFSET([2]掉落汇总!$C$2:$C$871,,MATCH($B245,[2]掉落汇总!$D$1:$M$1)),[2]掉落汇总!$A$2:$A$871,H$1,[2]掉落汇总!$C$2:$C$871,$Q$1)+SUMIFS(OFFSET([2]掉落汇总!$C$2:$C$871,,MATCH($B245,[2]掉落汇总!$D$1:$M$1)),[2]掉落汇总!$A$2:$A$871,H$1,[2]掉落汇总!$C$2:$C$871,$Q$2)/$Q$3)*宝箱投放计算!G245</f>
        <v>0</v>
      </c>
      <c r="I245">
        <f ca="1">(SUMIFS(OFFSET([2]掉落汇总!$C$2:$C$871,,MATCH($B245,[2]掉落汇总!$D$1:$M$1)),[2]掉落汇总!$A$2:$A$871,I$1,[2]掉落汇总!$C$2:$C$871,$Q$1)+SUMIFS(OFFSET([2]掉落汇总!$C$2:$C$871,,MATCH($B245,[2]掉落汇总!$D$1:$M$1)),[2]掉落汇总!$A$2:$A$871,I$1,[2]掉落汇总!$C$2:$C$871,$Q$2)/$Q$3)*宝箱投放计算!H245</f>
        <v>0</v>
      </c>
      <c r="J245">
        <f ca="1">(SUMIFS(OFFSET([2]掉落汇总!$C$2:$C$871,,MATCH($B245,[2]掉落汇总!$D$1:$M$1)),[2]掉落汇总!$A$2:$A$871,J$1,[2]掉落汇总!$C$2:$C$871,$Q$1)+SUMIFS(OFFSET([2]掉落汇总!$C$2:$C$871,,MATCH($B245,[2]掉落汇总!$D$1:$M$1)),[2]掉落汇总!$A$2:$A$871,J$1,[2]掉落汇总!$C$2:$C$871,$Q$2)/$Q$3)*宝箱投放计算!I245</f>
        <v>1.1177072671443191</v>
      </c>
      <c r="K245">
        <f ca="1">(SUMIFS(OFFSET([2]掉落汇总!$C$2:$C$871,,MATCH($B245,[2]掉落汇总!$D$1:$M$1)),[2]掉落汇总!$A$2:$A$871,K$1,[2]掉落汇总!$C$2:$C$871,$Q$1)+SUMIFS(OFFSET([2]掉落汇总!$C$2:$C$871,,MATCH($B245,[2]掉落汇总!$D$1:$M$1)),[2]掉落汇总!$A$2:$A$871,K$1,[2]掉落汇总!$C$2:$C$871,$Q$2)/$Q$3)*宝箱投放计算!J245</f>
        <v>0</v>
      </c>
      <c r="L245">
        <f ca="1">(SUMIFS(OFFSET([2]掉落汇总!$C$2:$C$871,,MATCH($B245,[2]掉落汇总!$D$1:$M$1)),[2]掉落汇总!$A$2:$A$871,L$1,[2]掉落汇总!$C$2:$C$871,$Q$1)+SUMIFS(OFFSET([2]掉落汇总!$C$2:$C$871,,MATCH($B245,[2]掉落汇总!$D$1:$M$1)),[2]掉落汇总!$A$2:$A$871,L$1,[2]掉落汇总!$C$2:$C$871,$Q$2)/$Q$3)*宝箱投放计算!K245</f>
        <v>0.18921788368526599</v>
      </c>
      <c r="M245">
        <f ca="1">(SUMIFS(OFFSET([2]掉落汇总!$C$2:$C$871,,MATCH($B245,[2]掉落汇总!$D$1:$M$1)),[2]掉落汇总!$A$2:$A$871,M$1,[2]掉落汇总!$C$2:$C$871,$Q$1)+SUMIFS(OFFSET([2]掉落汇总!$C$2:$C$871,,MATCH($B245,[2]掉落汇总!$D$1:$M$1)),[2]掉落汇总!$A$2:$A$871,M$1,[2]掉落汇总!$C$2:$C$871,$Q$2)/$Q$3)*宝箱投放计算!L245</f>
        <v>0.1952586710265094</v>
      </c>
      <c r="N245">
        <f ca="1">(SUMIFS(OFFSET([2]掉落汇总!$C$2:$C$871,,MATCH($B245,[2]掉落汇总!$D$1:$M$1)),[2]掉落汇总!$A$2:$A$871,N$1,[2]掉落汇总!$C$2:$C$871,$Q$1)+SUMIFS(OFFSET([2]掉落汇总!$C$2:$C$871,,MATCH($B245,[2]掉落汇总!$D$1:$M$1)),[2]掉落汇总!$A$2:$A$871,N$1,[2]掉落汇总!$C$2:$C$871,$Q$2)/$Q$3)*宝箱投放计算!M245</f>
        <v>4.4258667322350648E-2</v>
      </c>
      <c r="O245">
        <f ca="1">(SUMIFS(OFFSET([2]掉落汇总!$C$2:$C$871,,MATCH($B245,[2]掉落汇总!$D$1:$M$1)),[2]掉落汇总!$A$2:$A$871,O$1,[2]掉落汇总!$C$2:$C$871,$Q$1)+SUMIFS(OFFSET([2]掉落汇总!$C$2:$C$871,,MATCH($B245,[2]掉落汇总!$D$1:$M$1)),[2]掉落汇总!$A$2:$A$871,O$1,[2]掉落汇总!$C$2:$C$871,$Q$2)/$Q$3)*宝箱投放计算!N245</f>
        <v>9.1281046504927091E-2</v>
      </c>
    </row>
    <row r="246" spans="1:15" x14ac:dyDescent="0.2">
      <c r="A246">
        <f>玩家成长时间线!A246</f>
        <v>245</v>
      </c>
      <c r="B246">
        <f>玩家成长时间线!B246</f>
        <v>10</v>
      </c>
      <c r="C246">
        <f ca="1">SUM($D$2:D246)</f>
        <v>438.54616430398647</v>
      </c>
      <c r="D246">
        <f t="shared" ca="1" si="3"/>
        <v>1.8106136875983223</v>
      </c>
      <c r="E246">
        <f ca="1">(SUMIFS(OFFSET([2]掉落汇总!$C$2:$C$871,,MATCH($B246,[2]掉落汇总!$D$1:$M$1)),[2]掉落汇总!$A$2:$A$871,E$1,[2]掉落汇总!$C$2:$C$871,$Q$1)+SUMIFS(OFFSET([2]掉落汇总!$C$2:$C$871,,MATCH($B246,[2]掉落汇总!$D$1:$M$1)),[2]掉落汇总!$A$2:$A$871,E$1,[2]掉落汇总!$C$2:$C$871,$Q$2)/$Q$3)*宝箱投放计算!D246</f>
        <v>0.59352340873224629</v>
      </c>
      <c r="F246">
        <f ca="1">(SUMIFS(OFFSET([2]掉落汇总!$C$2:$C$871,,MATCH($B246,[2]掉落汇总!$D$1:$M$1)),[2]掉落汇总!$A$2:$A$871,F$1,[2]掉落汇总!$C$2:$C$871,$Q$1)+SUMIFS(OFFSET([2]掉落汇总!$C$2:$C$871,,MATCH($B246,[2]掉落汇总!$D$1:$M$1)),[2]掉落汇总!$A$2:$A$871,F$1,[2]掉落汇总!$C$2:$C$871,$Q$2)/$Q$3)*宝箱投放计算!E246</f>
        <v>0.69707401032702276</v>
      </c>
      <c r="G246">
        <f ca="1">(SUMIFS(OFFSET([2]掉落汇总!$C$2:$C$871,,MATCH($B246,[2]掉落汇总!$D$1:$M$1)),[2]掉落汇总!$A$2:$A$871,G$1,[2]掉落汇总!$C$2:$C$871,$Q$1)+SUMIFS(OFFSET([2]掉落汇总!$C$2:$C$871,,MATCH($B246,[2]掉落汇总!$D$1:$M$1)),[2]掉落汇总!$A$2:$A$871,G$1,[2]掉落汇总!$C$2:$C$871,$Q$2)/$Q$3)*宝箱投放计算!F246</f>
        <v>0</v>
      </c>
      <c r="H246">
        <f ca="1">(SUMIFS(OFFSET([2]掉落汇总!$C$2:$C$871,,MATCH($B246,[2]掉落汇总!$D$1:$M$1)),[2]掉落汇总!$A$2:$A$871,H$1,[2]掉落汇总!$C$2:$C$871,$Q$1)+SUMIFS(OFFSET([2]掉落汇总!$C$2:$C$871,,MATCH($B246,[2]掉落汇总!$D$1:$M$1)),[2]掉落汇总!$A$2:$A$871,H$1,[2]掉落汇总!$C$2:$C$871,$Q$2)/$Q$3)*宝箱投放计算!G246</f>
        <v>0</v>
      </c>
      <c r="I246">
        <f ca="1">(SUMIFS(OFFSET([2]掉落汇总!$C$2:$C$871,,MATCH($B246,[2]掉落汇总!$D$1:$M$1)),[2]掉落汇总!$A$2:$A$871,I$1,[2]掉落汇总!$C$2:$C$871,$Q$1)+SUMIFS(OFFSET([2]掉落汇总!$C$2:$C$871,,MATCH($B246,[2]掉落汇总!$D$1:$M$1)),[2]掉落汇总!$A$2:$A$871,I$1,[2]掉落汇总!$C$2:$C$871,$Q$2)/$Q$3)*宝箱投放计算!H246</f>
        <v>0</v>
      </c>
      <c r="J246">
        <f ca="1">(SUMIFS(OFFSET([2]掉落汇总!$C$2:$C$871,,MATCH($B246,[2]掉落汇总!$D$1:$M$1)),[2]掉落汇总!$A$2:$A$871,J$1,[2]掉落汇总!$C$2:$C$871,$Q$1)+SUMIFS(OFFSET([2]掉落汇总!$C$2:$C$871,,MATCH($B246,[2]掉落汇总!$D$1:$M$1)),[2]掉落汇总!$A$2:$A$871,J$1,[2]掉落汇总!$C$2:$C$871,$Q$2)/$Q$3)*宝箱投放计算!I246</f>
        <v>0</v>
      </c>
      <c r="K246">
        <f ca="1">(SUMIFS(OFFSET([2]掉落汇总!$C$2:$C$871,,MATCH($B246,[2]掉落汇总!$D$1:$M$1)),[2]掉落汇总!$A$2:$A$871,K$1,[2]掉落汇总!$C$2:$C$871,$Q$1)+SUMIFS(OFFSET([2]掉落汇总!$C$2:$C$871,,MATCH($B246,[2]掉落汇总!$D$1:$M$1)),[2]掉落汇总!$A$2:$A$871,K$1,[2]掉落汇总!$C$2:$C$871,$Q$2)/$Q$3)*宝箱投放计算!J246</f>
        <v>0</v>
      </c>
      <c r="L246">
        <f ca="1">(SUMIFS(OFFSET([2]掉落汇总!$C$2:$C$871,,MATCH($B246,[2]掉落汇总!$D$1:$M$1)),[2]掉落汇总!$A$2:$A$871,L$1,[2]掉落汇总!$C$2:$C$871,$Q$1)+SUMIFS(OFFSET([2]掉落汇总!$C$2:$C$871,,MATCH($B246,[2]掉落汇总!$D$1:$M$1)),[2]掉落汇总!$A$2:$A$871,L$1,[2]掉落汇总!$C$2:$C$871,$Q$2)/$Q$3)*宝箱投放计算!K246</f>
        <v>0.18921788368526599</v>
      </c>
      <c r="M246">
        <f ca="1">(SUMIFS(OFFSET([2]掉落汇总!$C$2:$C$871,,MATCH($B246,[2]掉落汇总!$D$1:$M$1)),[2]掉落汇总!$A$2:$A$871,M$1,[2]掉落汇总!$C$2:$C$871,$Q$1)+SUMIFS(OFFSET([2]掉落汇总!$C$2:$C$871,,MATCH($B246,[2]掉落汇总!$D$1:$M$1)),[2]掉落汇总!$A$2:$A$871,M$1,[2]掉落汇总!$C$2:$C$871,$Q$2)/$Q$3)*宝箱投放计算!L246</f>
        <v>0.1952586710265094</v>
      </c>
      <c r="N246">
        <f ca="1">(SUMIFS(OFFSET([2]掉落汇总!$C$2:$C$871,,MATCH($B246,[2]掉落汇总!$D$1:$M$1)),[2]掉落汇总!$A$2:$A$871,N$1,[2]掉落汇总!$C$2:$C$871,$Q$1)+SUMIFS(OFFSET([2]掉落汇总!$C$2:$C$871,,MATCH($B246,[2]掉落汇总!$D$1:$M$1)),[2]掉落汇总!$A$2:$A$871,N$1,[2]掉落汇总!$C$2:$C$871,$Q$2)/$Q$3)*宝箱投放计算!M246</f>
        <v>4.4258667322350648E-2</v>
      </c>
      <c r="O246">
        <f ca="1">(SUMIFS(OFFSET([2]掉落汇总!$C$2:$C$871,,MATCH($B246,[2]掉落汇总!$D$1:$M$1)),[2]掉落汇总!$A$2:$A$871,O$1,[2]掉落汇总!$C$2:$C$871,$Q$1)+SUMIFS(OFFSET([2]掉落汇总!$C$2:$C$871,,MATCH($B246,[2]掉落汇总!$D$1:$M$1)),[2]掉落汇总!$A$2:$A$871,O$1,[2]掉落汇总!$C$2:$C$871,$Q$2)/$Q$3)*宝箱投放计算!N246</f>
        <v>9.1281046504927091E-2</v>
      </c>
    </row>
    <row r="247" spans="1:15" x14ac:dyDescent="0.2">
      <c r="A247">
        <f>玩家成长时间线!A247</f>
        <v>246</v>
      </c>
      <c r="B247">
        <f>玩家成长时间线!B247</f>
        <v>10</v>
      </c>
      <c r="C247">
        <f ca="1">SUM($D$2:D247)</f>
        <v>440.35919777064845</v>
      </c>
      <c r="D247">
        <f t="shared" ca="1" si="3"/>
        <v>1.813033466661973</v>
      </c>
      <c r="E247">
        <f ca="1">(SUMIFS(OFFSET([2]掉落汇总!$C$2:$C$871,,MATCH($B247,[2]掉落汇总!$D$1:$M$1)),[2]掉落汇总!$A$2:$A$871,E$1,[2]掉落汇总!$C$2:$C$871,$Q$1)+SUMIFS(OFFSET([2]掉落汇总!$C$2:$C$871,,MATCH($B247,[2]掉落汇总!$D$1:$M$1)),[2]掉落汇总!$A$2:$A$871,E$1,[2]掉落汇总!$C$2:$C$871,$Q$2)/$Q$3)*宝箱投放计算!D247</f>
        <v>0.59594318779589706</v>
      </c>
      <c r="F247">
        <f ca="1">(SUMIFS(OFFSET([2]掉落汇总!$C$2:$C$871,,MATCH($B247,[2]掉落汇总!$D$1:$M$1)),[2]掉落汇总!$A$2:$A$871,F$1,[2]掉落汇总!$C$2:$C$871,$Q$1)+SUMIFS(OFFSET([2]掉落汇总!$C$2:$C$871,,MATCH($B247,[2]掉落汇总!$D$1:$M$1)),[2]掉落汇总!$A$2:$A$871,F$1,[2]掉落汇总!$C$2:$C$871,$Q$2)/$Q$3)*宝箱投放计算!E247</f>
        <v>0.69707401032702276</v>
      </c>
      <c r="G247">
        <f ca="1">(SUMIFS(OFFSET([2]掉落汇总!$C$2:$C$871,,MATCH($B247,[2]掉落汇总!$D$1:$M$1)),[2]掉落汇总!$A$2:$A$871,G$1,[2]掉落汇总!$C$2:$C$871,$Q$1)+SUMIFS(OFFSET([2]掉落汇总!$C$2:$C$871,,MATCH($B247,[2]掉落汇总!$D$1:$M$1)),[2]掉落汇总!$A$2:$A$871,G$1,[2]掉落汇总!$C$2:$C$871,$Q$2)/$Q$3)*宝箱投放计算!F247</f>
        <v>0</v>
      </c>
      <c r="H247">
        <f ca="1">(SUMIFS(OFFSET([2]掉落汇总!$C$2:$C$871,,MATCH($B247,[2]掉落汇总!$D$1:$M$1)),[2]掉落汇总!$A$2:$A$871,H$1,[2]掉落汇总!$C$2:$C$871,$Q$1)+SUMIFS(OFFSET([2]掉落汇总!$C$2:$C$871,,MATCH($B247,[2]掉落汇总!$D$1:$M$1)),[2]掉落汇总!$A$2:$A$871,H$1,[2]掉落汇总!$C$2:$C$871,$Q$2)/$Q$3)*宝箱投放计算!G247</f>
        <v>0</v>
      </c>
      <c r="I247">
        <f ca="1">(SUMIFS(OFFSET([2]掉落汇总!$C$2:$C$871,,MATCH($B247,[2]掉落汇总!$D$1:$M$1)),[2]掉落汇总!$A$2:$A$871,I$1,[2]掉落汇总!$C$2:$C$871,$Q$1)+SUMIFS(OFFSET([2]掉落汇总!$C$2:$C$871,,MATCH($B247,[2]掉落汇总!$D$1:$M$1)),[2]掉落汇总!$A$2:$A$871,I$1,[2]掉落汇总!$C$2:$C$871,$Q$2)/$Q$3)*宝箱投放计算!H247</f>
        <v>0</v>
      </c>
      <c r="J247">
        <f ca="1">(SUMIFS(OFFSET([2]掉落汇总!$C$2:$C$871,,MATCH($B247,[2]掉落汇总!$D$1:$M$1)),[2]掉落汇总!$A$2:$A$871,J$1,[2]掉落汇总!$C$2:$C$871,$Q$1)+SUMIFS(OFFSET([2]掉落汇总!$C$2:$C$871,,MATCH($B247,[2]掉落汇总!$D$1:$M$1)),[2]掉落汇总!$A$2:$A$871,J$1,[2]掉落汇总!$C$2:$C$871,$Q$2)/$Q$3)*宝箱投放计算!I247</f>
        <v>0</v>
      </c>
      <c r="K247">
        <f ca="1">(SUMIFS(OFFSET([2]掉落汇总!$C$2:$C$871,,MATCH($B247,[2]掉落汇总!$D$1:$M$1)),[2]掉落汇总!$A$2:$A$871,K$1,[2]掉落汇总!$C$2:$C$871,$Q$1)+SUMIFS(OFFSET([2]掉落汇总!$C$2:$C$871,,MATCH($B247,[2]掉落汇总!$D$1:$M$1)),[2]掉落汇总!$A$2:$A$871,K$1,[2]掉落汇总!$C$2:$C$871,$Q$2)/$Q$3)*宝箱投放计算!J247</f>
        <v>0</v>
      </c>
      <c r="L247">
        <f ca="1">(SUMIFS(OFFSET([2]掉落汇总!$C$2:$C$871,,MATCH($B247,[2]掉落汇总!$D$1:$M$1)),[2]掉落汇总!$A$2:$A$871,L$1,[2]掉落汇总!$C$2:$C$871,$Q$1)+SUMIFS(OFFSET([2]掉落汇总!$C$2:$C$871,,MATCH($B247,[2]掉落汇总!$D$1:$M$1)),[2]掉落汇总!$A$2:$A$871,L$1,[2]掉落汇总!$C$2:$C$871,$Q$2)/$Q$3)*宝箱投放计算!K247</f>
        <v>0.18921788368526599</v>
      </c>
      <c r="M247">
        <f ca="1">(SUMIFS(OFFSET([2]掉落汇总!$C$2:$C$871,,MATCH($B247,[2]掉落汇总!$D$1:$M$1)),[2]掉落汇总!$A$2:$A$871,M$1,[2]掉落汇总!$C$2:$C$871,$Q$1)+SUMIFS(OFFSET([2]掉落汇总!$C$2:$C$871,,MATCH($B247,[2]掉落汇总!$D$1:$M$1)),[2]掉落汇总!$A$2:$A$871,M$1,[2]掉落汇总!$C$2:$C$871,$Q$2)/$Q$3)*宝箱投放计算!L247</f>
        <v>0.1952586710265094</v>
      </c>
      <c r="N247">
        <f ca="1">(SUMIFS(OFFSET([2]掉落汇总!$C$2:$C$871,,MATCH($B247,[2]掉落汇总!$D$1:$M$1)),[2]掉落汇总!$A$2:$A$871,N$1,[2]掉落汇总!$C$2:$C$871,$Q$1)+SUMIFS(OFFSET([2]掉落汇总!$C$2:$C$871,,MATCH($B247,[2]掉落汇总!$D$1:$M$1)),[2]掉落汇总!$A$2:$A$871,N$1,[2]掉落汇总!$C$2:$C$871,$Q$2)/$Q$3)*宝箱投放计算!M247</f>
        <v>4.4258667322350648E-2</v>
      </c>
      <c r="O247">
        <f ca="1">(SUMIFS(OFFSET([2]掉落汇总!$C$2:$C$871,,MATCH($B247,[2]掉落汇总!$D$1:$M$1)),[2]掉落汇总!$A$2:$A$871,O$1,[2]掉落汇总!$C$2:$C$871,$Q$1)+SUMIFS(OFFSET([2]掉落汇总!$C$2:$C$871,,MATCH($B247,[2]掉落汇总!$D$1:$M$1)),[2]掉落汇总!$A$2:$A$871,O$1,[2]掉落汇总!$C$2:$C$871,$Q$2)/$Q$3)*宝箱投放计算!N247</f>
        <v>9.1281046504927091E-2</v>
      </c>
    </row>
    <row r="248" spans="1:15" x14ac:dyDescent="0.2">
      <c r="A248">
        <f>玩家成长时间线!A248</f>
        <v>247</v>
      </c>
      <c r="B248">
        <f>玩家成长时间线!B248</f>
        <v>10</v>
      </c>
      <c r="C248">
        <f ca="1">SUM($D$2:D248)</f>
        <v>442.22304659764711</v>
      </c>
      <c r="D248">
        <f t="shared" ca="1" si="3"/>
        <v>1.863848826998638</v>
      </c>
      <c r="E248">
        <f ca="1">(SUMIFS(OFFSET([2]掉落汇总!$C$2:$C$871,,MATCH($B248,[2]掉落汇总!$D$1:$M$1)),[2]掉落汇总!$A$2:$A$871,E$1,[2]掉落汇总!$C$2:$C$871,$Q$1)+SUMIFS(OFFSET([2]掉落汇总!$C$2:$C$871,,MATCH($B248,[2]掉落汇总!$D$1:$M$1)),[2]掉落汇总!$A$2:$A$871,E$1,[2]掉落汇总!$C$2:$C$871,$Q$2)/$Q$3)*宝箱投放计算!D248</f>
        <v>0.64675854813256184</v>
      </c>
      <c r="F248">
        <f ca="1">(SUMIFS(OFFSET([2]掉落汇总!$C$2:$C$871,,MATCH($B248,[2]掉落汇总!$D$1:$M$1)),[2]掉落汇总!$A$2:$A$871,F$1,[2]掉落汇总!$C$2:$C$871,$Q$1)+SUMIFS(OFFSET([2]掉落汇总!$C$2:$C$871,,MATCH($B248,[2]掉落汇总!$D$1:$M$1)),[2]掉落汇总!$A$2:$A$871,F$1,[2]掉落汇总!$C$2:$C$871,$Q$2)/$Q$3)*宝箱投放计算!E248</f>
        <v>0.69707401032702276</v>
      </c>
      <c r="G248">
        <f ca="1">(SUMIFS(OFFSET([2]掉落汇总!$C$2:$C$871,,MATCH($B248,[2]掉落汇总!$D$1:$M$1)),[2]掉落汇总!$A$2:$A$871,G$1,[2]掉落汇总!$C$2:$C$871,$Q$1)+SUMIFS(OFFSET([2]掉落汇总!$C$2:$C$871,,MATCH($B248,[2]掉落汇总!$D$1:$M$1)),[2]掉落汇总!$A$2:$A$871,G$1,[2]掉落汇总!$C$2:$C$871,$Q$2)/$Q$3)*宝箱投放计算!F248</f>
        <v>0</v>
      </c>
      <c r="H248">
        <f ca="1">(SUMIFS(OFFSET([2]掉落汇总!$C$2:$C$871,,MATCH($B248,[2]掉落汇总!$D$1:$M$1)),[2]掉落汇总!$A$2:$A$871,H$1,[2]掉落汇总!$C$2:$C$871,$Q$1)+SUMIFS(OFFSET([2]掉落汇总!$C$2:$C$871,,MATCH($B248,[2]掉落汇总!$D$1:$M$1)),[2]掉落汇总!$A$2:$A$871,H$1,[2]掉落汇总!$C$2:$C$871,$Q$2)/$Q$3)*宝箱投放计算!G248</f>
        <v>0</v>
      </c>
      <c r="I248">
        <f ca="1">(SUMIFS(OFFSET([2]掉落汇总!$C$2:$C$871,,MATCH($B248,[2]掉落汇总!$D$1:$M$1)),[2]掉落汇总!$A$2:$A$871,I$1,[2]掉落汇总!$C$2:$C$871,$Q$1)+SUMIFS(OFFSET([2]掉落汇总!$C$2:$C$871,,MATCH($B248,[2]掉落汇总!$D$1:$M$1)),[2]掉落汇总!$A$2:$A$871,I$1,[2]掉落汇总!$C$2:$C$871,$Q$2)/$Q$3)*宝箱投放计算!H248</f>
        <v>0</v>
      </c>
      <c r="J248">
        <f ca="1">(SUMIFS(OFFSET([2]掉落汇总!$C$2:$C$871,,MATCH($B248,[2]掉落汇总!$D$1:$M$1)),[2]掉落汇总!$A$2:$A$871,J$1,[2]掉落汇总!$C$2:$C$871,$Q$1)+SUMIFS(OFFSET([2]掉落汇总!$C$2:$C$871,,MATCH($B248,[2]掉落汇总!$D$1:$M$1)),[2]掉落汇总!$A$2:$A$871,J$1,[2]掉落汇总!$C$2:$C$871,$Q$2)/$Q$3)*宝箱投放计算!I248</f>
        <v>0</v>
      </c>
      <c r="K248">
        <f ca="1">(SUMIFS(OFFSET([2]掉落汇总!$C$2:$C$871,,MATCH($B248,[2]掉落汇总!$D$1:$M$1)),[2]掉落汇总!$A$2:$A$871,K$1,[2]掉落汇总!$C$2:$C$871,$Q$1)+SUMIFS(OFFSET([2]掉落汇总!$C$2:$C$871,,MATCH($B248,[2]掉落汇总!$D$1:$M$1)),[2]掉落汇总!$A$2:$A$871,K$1,[2]掉落汇总!$C$2:$C$871,$Q$2)/$Q$3)*宝箱投放计算!J248</f>
        <v>0</v>
      </c>
      <c r="L248">
        <f ca="1">(SUMIFS(OFFSET([2]掉落汇总!$C$2:$C$871,,MATCH($B248,[2]掉落汇总!$D$1:$M$1)),[2]掉落汇总!$A$2:$A$871,L$1,[2]掉落汇总!$C$2:$C$871,$Q$1)+SUMIFS(OFFSET([2]掉落汇总!$C$2:$C$871,,MATCH($B248,[2]掉落汇总!$D$1:$M$1)),[2]掉落汇总!$A$2:$A$871,L$1,[2]掉落汇总!$C$2:$C$871,$Q$2)/$Q$3)*宝箱投放计算!K248</f>
        <v>0.18921788368526599</v>
      </c>
      <c r="M248">
        <f ca="1">(SUMIFS(OFFSET([2]掉落汇总!$C$2:$C$871,,MATCH($B248,[2]掉落汇总!$D$1:$M$1)),[2]掉落汇总!$A$2:$A$871,M$1,[2]掉落汇总!$C$2:$C$871,$Q$1)+SUMIFS(OFFSET([2]掉落汇总!$C$2:$C$871,,MATCH($B248,[2]掉落汇总!$D$1:$M$1)),[2]掉落汇总!$A$2:$A$871,M$1,[2]掉落汇总!$C$2:$C$871,$Q$2)/$Q$3)*宝箱投放计算!L248</f>
        <v>0.1952586710265094</v>
      </c>
      <c r="N248">
        <f ca="1">(SUMIFS(OFFSET([2]掉落汇总!$C$2:$C$871,,MATCH($B248,[2]掉落汇总!$D$1:$M$1)),[2]掉落汇总!$A$2:$A$871,N$1,[2]掉落汇总!$C$2:$C$871,$Q$1)+SUMIFS(OFFSET([2]掉落汇总!$C$2:$C$871,,MATCH($B248,[2]掉落汇总!$D$1:$M$1)),[2]掉落汇总!$A$2:$A$871,N$1,[2]掉落汇总!$C$2:$C$871,$Q$2)/$Q$3)*宝箱投放计算!M248</f>
        <v>4.4258667322350648E-2</v>
      </c>
      <c r="O248">
        <f ca="1">(SUMIFS(OFFSET([2]掉落汇总!$C$2:$C$871,,MATCH($B248,[2]掉落汇总!$D$1:$M$1)),[2]掉落汇总!$A$2:$A$871,O$1,[2]掉落汇总!$C$2:$C$871,$Q$1)+SUMIFS(OFFSET([2]掉落汇总!$C$2:$C$871,,MATCH($B248,[2]掉落汇总!$D$1:$M$1)),[2]掉落汇总!$A$2:$A$871,O$1,[2]掉落汇总!$C$2:$C$871,$Q$2)/$Q$3)*宝箱投放计算!N248</f>
        <v>9.1281046504927091E-2</v>
      </c>
    </row>
    <row r="249" spans="1:15" x14ac:dyDescent="0.2">
      <c r="A249">
        <f>玩家成长时间线!A249</f>
        <v>248</v>
      </c>
      <c r="B249">
        <f>玩家成长时间线!B249</f>
        <v>10</v>
      </c>
      <c r="C249">
        <f ca="1">SUM($D$2:D249)</f>
        <v>444.04091962243638</v>
      </c>
      <c r="D249">
        <f t="shared" ca="1" si="3"/>
        <v>1.8178730247892745</v>
      </c>
      <c r="E249">
        <f ca="1">(SUMIFS(OFFSET([2]掉落汇总!$C$2:$C$871,,MATCH($B249,[2]掉落汇总!$D$1:$M$1)),[2]掉落汇总!$A$2:$A$871,E$1,[2]掉落汇总!$C$2:$C$871,$Q$1)+SUMIFS(OFFSET([2]掉落汇总!$C$2:$C$871,,MATCH($B249,[2]掉落汇总!$D$1:$M$1)),[2]掉落汇总!$A$2:$A$871,E$1,[2]掉落汇总!$C$2:$C$871,$Q$2)/$Q$3)*宝箱投放计算!D249</f>
        <v>0.60078274592319847</v>
      </c>
      <c r="F249">
        <f ca="1">(SUMIFS(OFFSET([2]掉落汇总!$C$2:$C$871,,MATCH($B249,[2]掉落汇总!$D$1:$M$1)),[2]掉落汇总!$A$2:$A$871,F$1,[2]掉落汇总!$C$2:$C$871,$Q$1)+SUMIFS(OFFSET([2]掉落汇总!$C$2:$C$871,,MATCH($B249,[2]掉落汇总!$D$1:$M$1)),[2]掉落汇总!$A$2:$A$871,F$1,[2]掉落汇总!$C$2:$C$871,$Q$2)/$Q$3)*宝箱投放计算!E249</f>
        <v>0.69707401032702276</v>
      </c>
      <c r="G249">
        <f ca="1">(SUMIFS(OFFSET([2]掉落汇总!$C$2:$C$871,,MATCH($B249,[2]掉落汇总!$D$1:$M$1)),[2]掉落汇总!$A$2:$A$871,G$1,[2]掉落汇总!$C$2:$C$871,$Q$1)+SUMIFS(OFFSET([2]掉落汇总!$C$2:$C$871,,MATCH($B249,[2]掉落汇总!$D$1:$M$1)),[2]掉落汇总!$A$2:$A$871,G$1,[2]掉落汇总!$C$2:$C$871,$Q$2)/$Q$3)*宝箱投放计算!F249</f>
        <v>0</v>
      </c>
      <c r="H249">
        <f ca="1">(SUMIFS(OFFSET([2]掉落汇总!$C$2:$C$871,,MATCH($B249,[2]掉落汇总!$D$1:$M$1)),[2]掉落汇总!$A$2:$A$871,H$1,[2]掉落汇总!$C$2:$C$871,$Q$1)+SUMIFS(OFFSET([2]掉落汇总!$C$2:$C$871,,MATCH($B249,[2]掉落汇总!$D$1:$M$1)),[2]掉落汇总!$A$2:$A$871,H$1,[2]掉落汇总!$C$2:$C$871,$Q$2)/$Q$3)*宝箱投放计算!G249</f>
        <v>0</v>
      </c>
      <c r="I249">
        <f ca="1">(SUMIFS(OFFSET([2]掉落汇总!$C$2:$C$871,,MATCH($B249,[2]掉落汇总!$D$1:$M$1)),[2]掉落汇总!$A$2:$A$871,I$1,[2]掉落汇总!$C$2:$C$871,$Q$1)+SUMIFS(OFFSET([2]掉落汇总!$C$2:$C$871,,MATCH($B249,[2]掉落汇总!$D$1:$M$1)),[2]掉落汇总!$A$2:$A$871,I$1,[2]掉落汇总!$C$2:$C$871,$Q$2)/$Q$3)*宝箱投放计算!H249</f>
        <v>0</v>
      </c>
      <c r="J249">
        <f ca="1">(SUMIFS(OFFSET([2]掉落汇总!$C$2:$C$871,,MATCH($B249,[2]掉落汇总!$D$1:$M$1)),[2]掉落汇总!$A$2:$A$871,J$1,[2]掉落汇总!$C$2:$C$871,$Q$1)+SUMIFS(OFFSET([2]掉落汇总!$C$2:$C$871,,MATCH($B249,[2]掉落汇总!$D$1:$M$1)),[2]掉落汇总!$A$2:$A$871,J$1,[2]掉落汇总!$C$2:$C$871,$Q$2)/$Q$3)*宝箱投放计算!I249</f>
        <v>0</v>
      </c>
      <c r="K249">
        <f ca="1">(SUMIFS(OFFSET([2]掉落汇总!$C$2:$C$871,,MATCH($B249,[2]掉落汇总!$D$1:$M$1)),[2]掉落汇总!$A$2:$A$871,K$1,[2]掉落汇总!$C$2:$C$871,$Q$1)+SUMIFS(OFFSET([2]掉落汇总!$C$2:$C$871,,MATCH($B249,[2]掉落汇总!$D$1:$M$1)),[2]掉落汇总!$A$2:$A$871,K$1,[2]掉落汇总!$C$2:$C$871,$Q$2)/$Q$3)*宝箱投放计算!J249</f>
        <v>0</v>
      </c>
      <c r="L249">
        <f ca="1">(SUMIFS(OFFSET([2]掉落汇总!$C$2:$C$871,,MATCH($B249,[2]掉落汇总!$D$1:$M$1)),[2]掉落汇总!$A$2:$A$871,L$1,[2]掉落汇总!$C$2:$C$871,$Q$1)+SUMIFS(OFFSET([2]掉落汇总!$C$2:$C$871,,MATCH($B249,[2]掉落汇总!$D$1:$M$1)),[2]掉落汇总!$A$2:$A$871,L$1,[2]掉落汇总!$C$2:$C$871,$Q$2)/$Q$3)*宝箱投放计算!K249</f>
        <v>0.18921788368526599</v>
      </c>
      <c r="M249">
        <f ca="1">(SUMIFS(OFFSET([2]掉落汇总!$C$2:$C$871,,MATCH($B249,[2]掉落汇总!$D$1:$M$1)),[2]掉落汇总!$A$2:$A$871,M$1,[2]掉落汇总!$C$2:$C$871,$Q$1)+SUMIFS(OFFSET([2]掉落汇总!$C$2:$C$871,,MATCH($B249,[2]掉落汇总!$D$1:$M$1)),[2]掉落汇总!$A$2:$A$871,M$1,[2]掉落汇总!$C$2:$C$871,$Q$2)/$Q$3)*宝箱投放计算!L249</f>
        <v>0.1952586710265094</v>
      </c>
      <c r="N249">
        <f ca="1">(SUMIFS(OFFSET([2]掉落汇总!$C$2:$C$871,,MATCH($B249,[2]掉落汇总!$D$1:$M$1)),[2]掉落汇总!$A$2:$A$871,N$1,[2]掉落汇总!$C$2:$C$871,$Q$1)+SUMIFS(OFFSET([2]掉落汇总!$C$2:$C$871,,MATCH($B249,[2]掉落汇总!$D$1:$M$1)),[2]掉落汇总!$A$2:$A$871,N$1,[2]掉落汇总!$C$2:$C$871,$Q$2)/$Q$3)*宝箱投放计算!M249</f>
        <v>4.4258667322350648E-2</v>
      </c>
      <c r="O249">
        <f ca="1">(SUMIFS(OFFSET([2]掉落汇总!$C$2:$C$871,,MATCH($B249,[2]掉落汇总!$D$1:$M$1)),[2]掉落汇总!$A$2:$A$871,O$1,[2]掉落汇总!$C$2:$C$871,$Q$1)+SUMIFS(OFFSET([2]掉落汇总!$C$2:$C$871,,MATCH($B249,[2]掉落汇总!$D$1:$M$1)),[2]掉落汇总!$A$2:$A$871,O$1,[2]掉落汇总!$C$2:$C$871,$Q$2)/$Q$3)*宝箱投放计算!N249</f>
        <v>9.1281046504927091E-2</v>
      </c>
    </row>
    <row r="250" spans="1:15" x14ac:dyDescent="0.2">
      <c r="A250">
        <f>玩家成长时间线!A250</f>
        <v>249</v>
      </c>
      <c r="B250">
        <f>玩家成长时间线!B250</f>
        <v>10</v>
      </c>
      <c r="C250">
        <f ca="1">SUM($D$2:D250)</f>
        <v>445.86121242628928</v>
      </c>
      <c r="D250">
        <f t="shared" ca="1" si="3"/>
        <v>1.8202928038529251</v>
      </c>
      <c r="E250">
        <f ca="1">(SUMIFS(OFFSET([2]掉落汇总!$C$2:$C$871,,MATCH($B250,[2]掉落汇总!$D$1:$M$1)),[2]掉落汇总!$A$2:$A$871,E$1,[2]掉落汇总!$C$2:$C$871,$Q$1)+SUMIFS(OFFSET([2]掉落汇总!$C$2:$C$871,,MATCH($B250,[2]掉落汇总!$D$1:$M$1)),[2]掉落汇总!$A$2:$A$871,E$1,[2]掉落汇总!$C$2:$C$871,$Q$2)/$Q$3)*宝箱投放计算!D250</f>
        <v>0.60320252498684912</v>
      </c>
      <c r="F250">
        <f ca="1">(SUMIFS(OFFSET([2]掉落汇总!$C$2:$C$871,,MATCH($B250,[2]掉落汇总!$D$1:$M$1)),[2]掉落汇总!$A$2:$A$871,F$1,[2]掉落汇总!$C$2:$C$871,$Q$1)+SUMIFS(OFFSET([2]掉落汇总!$C$2:$C$871,,MATCH($B250,[2]掉落汇总!$D$1:$M$1)),[2]掉落汇总!$A$2:$A$871,F$1,[2]掉落汇总!$C$2:$C$871,$Q$2)/$Q$3)*宝箱投放计算!E250</f>
        <v>0.69707401032702276</v>
      </c>
      <c r="G250">
        <f ca="1">(SUMIFS(OFFSET([2]掉落汇总!$C$2:$C$871,,MATCH($B250,[2]掉落汇总!$D$1:$M$1)),[2]掉落汇总!$A$2:$A$871,G$1,[2]掉落汇总!$C$2:$C$871,$Q$1)+SUMIFS(OFFSET([2]掉落汇总!$C$2:$C$871,,MATCH($B250,[2]掉落汇总!$D$1:$M$1)),[2]掉落汇总!$A$2:$A$871,G$1,[2]掉落汇总!$C$2:$C$871,$Q$2)/$Q$3)*宝箱投放计算!F250</f>
        <v>0</v>
      </c>
      <c r="H250">
        <f ca="1">(SUMIFS(OFFSET([2]掉落汇总!$C$2:$C$871,,MATCH($B250,[2]掉落汇总!$D$1:$M$1)),[2]掉落汇总!$A$2:$A$871,H$1,[2]掉落汇总!$C$2:$C$871,$Q$1)+SUMIFS(OFFSET([2]掉落汇总!$C$2:$C$871,,MATCH($B250,[2]掉落汇总!$D$1:$M$1)),[2]掉落汇总!$A$2:$A$871,H$1,[2]掉落汇总!$C$2:$C$871,$Q$2)/$Q$3)*宝箱投放计算!G250</f>
        <v>0</v>
      </c>
      <c r="I250">
        <f ca="1">(SUMIFS(OFFSET([2]掉落汇总!$C$2:$C$871,,MATCH($B250,[2]掉落汇总!$D$1:$M$1)),[2]掉落汇总!$A$2:$A$871,I$1,[2]掉落汇总!$C$2:$C$871,$Q$1)+SUMIFS(OFFSET([2]掉落汇总!$C$2:$C$871,,MATCH($B250,[2]掉落汇总!$D$1:$M$1)),[2]掉落汇总!$A$2:$A$871,I$1,[2]掉落汇总!$C$2:$C$871,$Q$2)/$Q$3)*宝箱投放计算!H250</f>
        <v>0</v>
      </c>
      <c r="J250">
        <f ca="1">(SUMIFS(OFFSET([2]掉落汇总!$C$2:$C$871,,MATCH($B250,[2]掉落汇总!$D$1:$M$1)),[2]掉落汇总!$A$2:$A$871,J$1,[2]掉落汇总!$C$2:$C$871,$Q$1)+SUMIFS(OFFSET([2]掉落汇总!$C$2:$C$871,,MATCH($B250,[2]掉落汇总!$D$1:$M$1)),[2]掉落汇总!$A$2:$A$871,J$1,[2]掉落汇总!$C$2:$C$871,$Q$2)/$Q$3)*宝箱投放计算!I250</f>
        <v>0</v>
      </c>
      <c r="K250">
        <f ca="1">(SUMIFS(OFFSET([2]掉落汇总!$C$2:$C$871,,MATCH($B250,[2]掉落汇总!$D$1:$M$1)),[2]掉落汇总!$A$2:$A$871,K$1,[2]掉落汇总!$C$2:$C$871,$Q$1)+SUMIFS(OFFSET([2]掉落汇总!$C$2:$C$871,,MATCH($B250,[2]掉落汇总!$D$1:$M$1)),[2]掉落汇总!$A$2:$A$871,K$1,[2]掉落汇总!$C$2:$C$871,$Q$2)/$Q$3)*宝箱投放计算!J250</f>
        <v>0</v>
      </c>
      <c r="L250">
        <f ca="1">(SUMIFS(OFFSET([2]掉落汇总!$C$2:$C$871,,MATCH($B250,[2]掉落汇总!$D$1:$M$1)),[2]掉落汇总!$A$2:$A$871,L$1,[2]掉落汇总!$C$2:$C$871,$Q$1)+SUMIFS(OFFSET([2]掉落汇总!$C$2:$C$871,,MATCH($B250,[2]掉落汇总!$D$1:$M$1)),[2]掉落汇总!$A$2:$A$871,L$1,[2]掉落汇总!$C$2:$C$871,$Q$2)/$Q$3)*宝箱投放计算!K250</f>
        <v>0.18921788368526599</v>
      </c>
      <c r="M250">
        <f ca="1">(SUMIFS(OFFSET([2]掉落汇总!$C$2:$C$871,,MATCH($B250,[2]掉落汇总!$D$1:$M$1)),[2]掉落汇总!$A$2:$A$871,M$1,[2]掉落汇总!$C$2:$C$871,$Q$1)+SUMIFS(OFFSET([2]掉落汇总!$C$2:$C$871,,MATCH($B250,[2]掉落汇总!$D$1:$M$1)),[2]掉落汇总!$A$2:$A$871,M$1,[2]掉落汇总!$C$2:$C$871,$Q$2)/$Q$3)*宝箱投放计算!L250</f>
        <v>0.1952586710265094</v>
      </c>
      <c r="N250">
        <f ca="1">(SUMIFS(OFFSET([2]掉落汇总!$C$2:$C$871,,MATCH($B250,[2]掉落汇总!$D$1:$M$1)),[2]掉落汇总!$A$2:$A$871,N$1,[2]掉落汇总!$C$2:$C$871,$Q$1)+SUMIFS(OFFSET([2]掉落汇总!$C$2:$C$871,,MATCH($B250,[2]掉落汇总!$D$1:$M$1)),[2]掉落汇总!$A$2:$A$871,N$1,[2]掉落汇总!$C$2:$C$871,$Q$2)/$Q$3)*宝箱投放计算!M250</f>
        <v>4.4258667322350648E-2</v>
      </c>
      <c r="O250">
        <f ca="1">(SUMIFS(OFFSET([2]掉落汇总!$C$2:$C$871,,MATCH($B250,[2]掉落汇总!$D$1:$M$1)),[2]掉落汇总!$A$2:$A$871,O$1,[2]掉落汇总!$C$2:$C$871,$Q$1)+SUMIFS(OFFSET([2]掉落汇总!$C$2:$C$871,,MATCH($B250,[2]掉落汇总!$D$1:$M$1)),[2]掉落汇总!$A$2:$A$871,O$1,[2]掉落汇总!$C$2:$C$871,$Q$2)/$Q$3)*宝箱投放计算!N250</f>
        <v>9.1281046504927091E-2</v>
      </c>
    </row>
    <row r="251" spans="1:15" x14ac:dyDescent="0.2">
      <c r="A251">
        <f>玩家成长时间线!A251</f>
        <v>250</v>
      </c>
      <c r="B251">
        <f>玩家成长时间线!B251</f>
        <v>10</v>
      </c>
      <c r="C251">
        <f ca="1">SUM($D$2:D251)</f>
        <v>447.70812279984239</v>
      </c>
      <c r="D251">
        <f t="shared" ca="1" si="3"/>
        <v>1.846910373553083</v>
      </c>
      <c r="E251">
        <f ca="1">(SUMIFS(OFFSET([2]掉落汇总!$C$2:$C$871,,MATCH($B251,[2]掉落汇总!$D$1:$M$1)),[2]掉落汇总!$A$2:$A$871,E$1,[2]掉落汇总!$C$2:$C$871,$Q$1)+SUMIFS(OFFSET([2]掉落汇总!$C$2:$C$871,,MATCH($B251,[2]掉落汇总!$D$1:$M$1)),[2]掉落汇总!$A$2:$A$871,E$1,[2]掉落汇总!$C$2:$C$871,$Q$2)/$Q$3)*宝箱投放计算!D251</f>
        <v>0.62982009468700684</v>
      </c>
      <c r="F251">
        <f ca="1">(SUMIFS(OFFSET([2]掉落汇总!$C$2:$C$871,,MATCH($B251,[2]掉落汇总!$D$1:$M$1)),[2]掉落汇总!$A$2:$A$871,F$1,[2]掉落汇总!$C$2:$C$871,$Q$1)+SUMIFS(OFFSET([2]掉落汇总!$C$2:$C$871,,MATCH($B251,[2]掉落汇总!$D$1:$M$1)),[2]掉落汇总!$A$2:$A$871,F$1,[2]掉落汇总!$C$2:$C$871,$Q$2)/$Q$3)*宝箱投放计算!E251</f>
        <v>0.69707401032702276</v>
      </c>
      <c r="G251">
        <f ca="1">(SUMIFS(OFFSET([2]掉落汇总!$C$2:$C$871,,MATCH($B251,[2]掉落汇总!$D$1:$M$1)),[2]掉落汇总!$A$2:$A$871,G$1,[2]掉落汇总!$C$2:$C$871,$Q$1)+SUMIFS(OFFSET([2]掉落汇总!$C$2:$C$871,,MATCH($B251,[2]掉落汇总!$D$1:$M$1)),[2]掉落汇总!$A$2:$A$871,G$1,[2]掉落汇总!$C$2:$C$871,$Q$2)/$Q$3)*宝箱投放计算!F251</f>
        <v>0</v>
      </c>
      <c r="H251">
        <f ca="1">(SUMIFS(OFFSET([2]掉落汇总!$C$2:$C$871,,MATCH($B251,[2]掉落汇总!$D$1:$M$1)),[2]掉落汇总!$A$2:$A$871,H$1,[2]掉落汇总!$C$2:$C$871,$Q$1)+SUMIFS(OFFSET([2]掉落汇总!$C$2:$C$871,,MATCH($B251,[2]掉落汇总!$D$1:$M$1)),[2]掉落汇总!$A$2:$A$871,H$1,[2]掉落汇总!$C$2:$C$871,$Q$2)/$Q$3)*宝箱投放计算!G251</f>
        <v>0</v>
      </c>
      <c r="I251">
        <f ca="1">(SUMIFS(OFFSET([2]掉落汇总!$C$2:$C$871,,MATCH($B251,[2]掉落汇总!$D$1:$M$1)),[2]掉落汇总!$A$2:$A$871,I$1,[2]掉落汇总!$C$2:$C$871,$Q$1)+SUMIFS(OFFSET([2]掉落汇总!$C$2:$C$871,,MATCH($B251,[2]掉落汇总!$D$1:$M$1)),[2]掉落汇总!$A$2:$A$871,I$1,[2]掉落汇总!$C$2:$C$871,$Q$2)/$Q$3)*宝箱投放计算!H251</f>
        <v>0</v>
      </c>
      <c r="J251">
        <f ca="1">(SUMIFS(OFFSET([2]掉落汇总!$C$2:$C$871,,MATCH($B251,[2]掉落汇总!$D$1:$M$1)),[2]掉落汇总!$A$2:$A$871,J$1,[2]掉落汇总!$C$2:$C$871,$Q$1)+SUMIFS(OFFSET([2]掉落汇总!$C$2:$C$871,,MATCH($B251,[2]掉落汇总!$D$1:$M$1)),[2]掉落汇总!$A$2:$A$871,J$1,[2]掉落汇总!$C$2:$C$871,$Q$2)/$Q$3)*宝箱投放计算!I251</f>
        <v>0</v>
      </c>
      <c r="K251">
        <f ca="1">(SUMIFS(OFFSET([2]掉落汇总!$C$2:$C$871,,MATCH($B251,[2]掉落汇总!$D$1:$M$1)),[2]掉落汇总!$A$2:$A$871,K$1,[2]掉落汇总!$C$2:$C$871,$Q$1)+SUMIFS(OFFSET([2]掉落汇总!$C$2:$C$871,,MATCH($B251,[2]掉落汇总!$D$1:$M$1)),[2]掉落汇总!$A$2:$A$871,K$1,[2]掉落汇总!$C$2:$C$871,$Q$2)/$Q$3)*宝箱投放计算!J251</f>
        <v>0</v>
      </c>
      <c r="L251">
        <f ca="1">(SUMIFS(OFFSET([2]掉落汇总!$C$2:$C$871,,MATCH($B251,[2]掉落汇总!$D$1:$M$1)),[2]掉落汇总!$A$2:$A$871,L$1,[2]掉落汇总!$C$2:$C$871,$Q$1)+SUMIFS(OFFSET([2]掉落汇总!$C$2:$C$871,,MATCH($B251,[2]掉落汇总!$D$1:$M$1)),[2]掉落汇总!$A$2:$A$871,L$1,[2]掉落汇总!$C$2:$C$871,$Q$2)/$Q$3)*宝箱投放计算!K251</f>
        <v>0.18921788368526599</v>
      </c>
      <c r="M251">
        <f ca="1">(SUMIFS(OFFSET([2]掉落汇总!$C$2:$C$871,,MATCH($B251,[2]掉落汇总!$D$1:$M$1)),[2]掉落汇总!$A$2:$A$871,M$1,[2]掉落汇总!$C$2:$C$871,$Q$1)+SUMIFS(OFFSET([2]掉落汇总!$C$2:$C$871,,MATCH($B251,[2]掉落汇总!$D$1:$M$1)),[2]掉落汇总!$A$2:$A$871,M$1,[2]掉落汇总!$C$2:$C$871,$Q$2)/$Q$3)*宝箱投放计算!L251</f>
        <v>0.1952586710265094</v>
      </c>
      <c r="N251">
        <f ca="1">(SUMIFS(OFFSET([2]掉落汇总!$C$2:$C$871,,MATCH($B251,[2]掉落汇总!$D$1:$M$1)),[2]掉落汇总!$A$2:$A$871,N$1,[2]掉落汇总!$C$2:$C$871,$Q$1)+SUMIFS(OFFSET([2]掉落汇总!$C$2:$C$871,,MATCH($B251,[2]掉落汇总!$D$1:$M$1)),[2]掉落汇总!$A$2:$A$871,N$1,[2]掉落汇总!$C$2:$C$871,$Q$2)/$Q$3)*宝箱投放计算!M251</f>
        <v>4.4258667322350648E-2</v>
      </c>
      <c r="O251">
        <f ca="1">(SUMIFS(OFFSET([2]掉落汇总!$C$2:$C$871,,MATCH($B251,[2]掉落汇总!$D$1:$M$1)),[2]掉落汇总!$A$2:$A$871,O$1,[2]掉落汇总!$C$2:$C$871,$Q$1)+SUMIFS(OFFSET([2]掉落汇总!$C$2:$C$871,,MATCH($B251,[2]掉落汇总!$D$1:$M$1)),[2]掉落汇总!$A$2:$A$871,O$1,[2]掉落汇总!$C$2:$C$871,$Q$2)/$Q$3)*宝箱投放计算!N251</f>
        <v>9.1281046504927091E-2</v>
      </c>
    </row>
    <row r="252" spans="1:15" x14ac:dyDescent="0.2">
      <c r="A252">
        <f>玩家成长时间线!A252</f>
        <v>251</v>
      </c>
      <c r="B252">
        <f>玩家成长时间线!B252</f>
        <v>10</v>
      </c>
      <c r="C252">
        <f ca="1">SUM($D$2:D252)</f>
        <v>449.53325516182264</v>
      </c>
      <c r="D252">
        <f t="shared" ca="1" si="3"/>
        <v>1.8251323619802267</v>
      </c>
      <c r="E252">
        <f ca="1">(SUMIFS(OFFSET([2]掉落汇总!$C$2:$C$871,,MATCH($B252,[2]掉落汇总!$D$1:$M$1)),[2]掉落汇总!$A$2:$A$871,E$1,[2]掉落汇总!$C$2:$C$871,$Q$1)+SUMIFS(OFFSET([2]掉落汇总!$C$2:$C$871,,MATCH($B252,[2]掉落汇总!$D$1:$M$1)),[2]掉落汇总!$A$2:$A$871,E$1,[2]掉落汇总!$C$2:$C$871,$Q$2)/$Q$3)*宝箱投放计算!D252</f>
        <v>0.60804208311415053</v>
      </c>
      <c r="F252">
        <f ca="1">(SUMIFS(OFFSET([2]掉落汇总!$C$2:$C$871,,MATCH($B252,[2]掉落汇总!$D$1:$M$1)),[2]掉落汇总!$A$2:$A$871,F$1,[2]掉落汇总!$C$2:$C$871,$Q$1)+SUMIFS(OFFSET([2]掉落汇总!$C$2:$C$871,,MATCH($B252,[2]掉落汇总!$D$1:$M$1)),[2]掉落汇总!$A$2:$A$871,F$1,[2]掉落汇总!$C$2:$C$871,$Q$2)/$Q$3)*宝箱投放计算!E252</f>
        <v>0.69707401032702276</v>
      </c>
      <c r="G252">
        <f ca="1">(SUMIFS(OFFSET([2]掉落汇总!$C$2:$C$871,,MATCH($B252,[2]掉落汇总!$D$1:$M$1)),[2]掉落汇总!$A$2:$A$871,G$1,[2]掉落汇总!$C$2:$C$871,$Q$1)+SUMIFS(OFFSET([2]掉落汇总!$C$2:$C$871,,MATCH($B252,[2]掉落汇总!$D$1:$M$1)),[2]掉落汇总!$A$2:$A$871,G$1,[2]掉落汇总!$C$2:$C$871,$Q$2)/$Q$3)*宝箱投放计算!F252</f>
        <v>0</v>
      </c>
      <c r="H252">
        <f ca="1">(SUMIFS(OFFSET([2]掉落汇总!$C$2:$C$871,,MATCH($B252,[2]掉落汇总!$D$1:$M$1)),[2]掉落汇总!$A$2:$A$871,H$1,[2]掉落汇总!$C$2:$C$871,$Q$1)+SUMIFS(OFFSET([2]掉落汇总!$C$2:$C$871,,MATCH($B252,[2]掉落汇总!$D$1:$M$1)),[2]掉落汇总!$A$2:$A$871,H$1,[2]掉落汇总!$C$2:$C$871,$Q$2)/$Q$3)*宝箱投放计算!G252</f>
        <v>0</v>
      </c>
      <c r="I252">
        <f ca="1">(SUMIFS(OFFSET([2]掉落汇总!$C$2:$C$871,,MATCH($B252,[2]掉落汇总!$D$1:$M$1)),[2]掉落汇总!$A$2:$A$871,I$1,[2]掉落汇总!$C$2:$C$871,$Q$1)+SUMIFS(OFFSET([2]掉落汇总!$C$2:$C$871,,MATCH($B252,[2]掉落汇总!$D$1:$M$1)),[2]掉落汇总!$A$2:$A$871,I$1,[2]掉落汇总!$C$2:$C$871,$Q$2)/$Q$3)*宝箱投放计算!H252</f>
        <v>0</v>
      </c>
      <c r="J252">
        <f ca="1">(SUMIFS(OFFSET([2]掉落汇总!$C$2:$C$871,,MATCH($B252,[2]掉落汇总!$D$1:$M$1)),[2]掉落汇总!$A$2:$A$871,J$1,[2]掉落汇总!$C$2:$C$871,$Q$1)+SUMIFS(OFFSET([2]掉落汇总!$C$2:$C$871,,MATCH($B252,[2]掉落汇总!$D$1:$M$1)),[2]掉落汇总!$A$2:$A$871,J$1,[2]掉落汇总!$C$2:$C$871,$Q$2)/$Q$3)*宝箱投放计算!I252</f>
        <v>0</v>
      </c>
      <c r="K252">
        <f ca="1">(SUMIFS(OFFSET([2]掉落汇总!$C$2:$C$871,,MATCH($B252,[2]掉落汇总!$D$1:$M$1)),[2]掉落汇总!$A$2:$A$871,K$1,[2]掉落汇总!$C$2:$C$871,$Q$1)+SUMIFS(OFFSET([2]掉落汇总!$C$2:$C$871,,MATCH($B252,[2]掉落汇总!$D$1:$M$1)),[2]掉落汇总!$A$2:$A$871,K$1,[2]掉落汇总!$C$2:$C$871,$Q$2)/$Q$3)*宝箱投放计算!J252</f>
        <v>0</v>
      </c>
      <c r="L252">
        <f ca="1">(SUMIFS(OFFSET([2]掉落汇总!$C$2:$C$871,,MATCH($B252,[2]掉落汇总!$D$1:$M$1)),[2]掉落汇总!$A$2:$A$871,L$1,[2]掉落汇总!$C$2:$C$871,$Q$1)+SUMIFS(OFFSET([2]掉落汇总!$C$2:$C$871,,MATCH($B252,[2]掉落汇总!$D$1:$M$1)),[2]掉落汇总!$A$2:$A$871,L$1,[2]掉落汇总!$C$2:$C$871,$Q$2)/$Q$3)*宝箱投放计算!K252</f>
        <v>0.18921788368526599</v>
      </c>
      <c r="M252">
        <f ca="1">(SUMIFS(OFFSET([2]掉落汇总!$C$2:$C$871,,MATCH($B252,[2]掉落汇总!$D$1:$M$1)),[2]掉落汇总!$A$2:$A$871,M$1,[2]掉落汇总!$C$2:$C$871,$Q$1)+SUMIFS(OFFSET([2]掉落汇总!$C$2:$C$871,,MATCH($B252,[2]掉落汇总!$D$1:$M$1)),[2]掉落汇总!$A$2:$A$871,M$1,[2]掉落汇总!$C$2:$C$871,$Q$2)/$Q$3)*宝箱投放计算!L252</f>
        <v>0.1952586710265094</v>
      </c>
      <c r="N252">
        <f ca="1">(SUMIFS(OFFSET([2]掉落汇总!$C$2:$C$871,,MATCH($B252,[2]掉落汇总!$D$1:$M$1)),[2]掉落汇总!$A$2:$A$871,N$1,[2]掉落汇总!$C$2:$C$871,$Q$1)+SUMIFS(OFFSET([2]掉落汇总!$C$2:$C$871,,MATCH($B252,[2]掉落汇总!$D$1:$M$1)),[2]掉落汇总!$A$2:$A$871,N$1,[2]掉落汇总!$C$2:$C$871,$Q$2)/$Q$3)*宝箱投放计算!M252</f>
        <v>4.4258667322350648E-2</v>
      </c>
      <c r="O252">
        <f ca="1">(SUMIFS(OFFSET([2]掉落汇总!$C$2:$C$871,,MATCH($B252,[2]掉落汇总!$D$1:$M$1)),[2]掉落汇总!$A$2:$A$871,O$1,[2]掉落汇总!$C$2:$C$871,$Q$1)+SUMIFS(OFFSET([2]掉落汇总!$C$2:$C$871,,MATCH($B252,[2]掉落汇总!$D$1:$M$1)),[2]掉落汇总!$A$2:$A$871,O$1,[2]掉落汇总!$C$2:$C$871,$Q$2)/$Q$3)*宝箱投放计算!N252</f>
        <v>9.1281046504927091E-2</v>
      </c>
    </row>
    <row r="253" spans="1:15" x14ac:dyDescent="0.2">
      <c r="A253">
        <f>玩家成长时间线!A253</f>
        <v>252</v>
      </c>
      <c r="B253">
        <f>玩家成长时间线!B253</f>
        <v>8</v>
      </c>
      <c r="C253">
        <f ca="1">SUM($D$2:D253)</f>
        <v>451.04756910016175</v>
      </c>
      <c r="D253">
        <f t="shared" ca="1" si="3"/>
        <v>1.5143139383391329</v>
      </c>
      <c r="E253">
        <f ca="1">(SUMIFS(OFFSET([2]掉落汇总!$C$2:$C$871,,MATCH($B253,[2]掉落汇总!$D$1:$M$1)),[2]掉落汇总!$A$2:$A$871,E$1,[2]掉落汇总!$C$2:$C$871,$Q$1)+SUMIFS(OFFSET([2]掉落汇总!$C$2:$C$871,,MATCH($B253,[2]掉落汇总!$D$1:$M$1)),[2]掉落汇总!$A$2:$A$871,E$1,[2]掉落汇总!$C$2:$C$871,$Q$2)/$Q$3)*宝箱投放计算!D253</f>
        <v>0.43663846153846142</v>
      </c>
      <c r="F253">
        <f ca="1">(SUMIFS(OFFSET([2]掉落汇总!$C$2:$C$871,,MATCH($B253,[2]掉落汇总!$D$1:$M$1)),[2]掉落汇总!$A$2:$A$871,F$1,[2]掉落汇总!$C$2:$C$871,$Q$1)+SUMIFS(OFFSET([2]掉落汇总!$C$2:$C$871,,MATCH($B253,[2]掉落汇总!$D$1:$M$1)),[2]掉落汇总!$A$2:$A$871,F$1,[2]掉落汇总!$C$2:$C$871,$Q$2)/$Q$3)*宝箱投放计算!E253</f>
        <v>0.55765920826161819</v>
      </c>
      <c r="G253">
        <f ca="1">(SUMIFS(OFFSET([2]掉落汇总!$C$2:$C$871,,MATCH($B253,[2]掉落汇总!$D$1:$M$1)),[2]掉落汇总!$A$2:$A$871,G$1,[2]掉落汇总!$C$2:$C$871,$Q$1)+SUMIFS(OFFSET([2]掉落汇总!$C$2:$C$871,,MATCH($B253,[2]掉落汇总!$D$1:$M$1)),[2]掉落汇总!$A$2:$A$871,G$1,[2]掉落汇总!$C$2:$C$871,$Q$2)/$Q$3)*宝箱投放计算!F253</f>
        <v>0</v>
      </c>
      <c r="H253">
        <f ca="1">(SUMIFS(OFFSET([2]掉落汇总!$C$2:$C$871,,MATCH($B253,[2]掉落汇总!$D$1:$M$1)),[2]掉落汇总!$A$2:$A$871,H$1,[2]掉落汇总!$C$2:$C$871,$Q$1)+SUMIFS(OFFSET([2]掉落汇总!$C$2:$C$871,,MATCH($B253,[2]掉落汇总!$D$1:$M$1)),[2]掉落汇总!$A$2:$A$871,H$1,[2]掉落汇总!$C$2:$C$871,$Q$2)/$Q$3)*宝箱投放计算!G253</f>
        <v>0</v>
      </c>
      <c r="I253">
        <f ca="1">(SUMIFS(OFFSET([2]掉落汇总!$C$2:$C$871,,MATCH($B253,[2]掉落汇总!$D$1:$M$1)),[2]掉落汇总!$A$2:$A$871,I$1,[2]掉落汇总!$C$2:$C$871,$Q$1)+SUMIFS(OFFSET([2]掉落汇总!$C$2:$C$871,,MATCH($B253,[2]掉落汇总!$D$1:$M$1)),[2]掉落汇总!$A$2:$A$871,I$1,[2]掉落汇总!$C$2:$C$871,$Q$2)/$Q$3)*宝箱投放计算!H253</f>
        <v>0</v>
      </c>
      <c r="J253">
        <f ca="1">(SUMIFS(OFFSET([2]掉落汇总!$C$2:$C$871,,MATCH($B253,[2]掉落汇总!$D$1:$M$1)),[2]掉落汇总!$A$2:$A$871,J$1,[2]掉落汇总!$C$2:$C$871,$Q$1)+SUMIFS(OFFSET([2]掉落汇总!$C$2:$C$871,,MATCH($B253,[2]掉落汇总!$D$1:$M$1)),[2]掉落汇总!$A$2:$A$871,J$1,[2]掉落汇总!$C$2:$C$871,$Q$2)/$Q$3)*宝箱投放计算!I253</f>
        <v>0</v>
      </c>
      <c r="K253">
        <f ca="1">(SUMIFS(OFFSET([2]掉落汇总!$C$2:$C$871,,MATCH($B253,[2]掉落汇总!$D$1:$M$1)),[2]掉落汇总!$A$2:$A$871,K$1,[2]掉落汇总!$C$2:$C$871,$Q$1)+SUMIFS(OFFSET([2]掉落汇总!$C$2:$C$871,,MATCH($B253,[2]掉落汇总!$D$1:$M$1)),[2]掉落汇总!$A$2:$A$871,K$1,[2]掉落汇总!$C$2:$C$871,$Q$2)/$Q$3)*宝箱投放计算!J253</f>
        <v>0</v>
      </c>
      <c r="L253">
        <f ca="1">(SUMIFS(OFFSET([2]掉落汇总!$C$2:$C$871,,MATCH($B253,[2]掉落汇总!$D$1:$M$1)),[2]掉落汇总!$A$2:$A$871,L$1,[2]掉落汇总!$C$2:$C$871,$Q$1)+SUMIFS(OFFSET([2]掉落汇总!$C$2:$C$871,,MATCH($B253,[2]掉落汇总!$D$1:$M$1)),[2]掉落汇总!$A$2:$A$871,L$1,[2]掉落汇总!$C$2:$C$871,$Q$2)/$Q$3)*宝箱投放计算!K253</f>
        <v>0.18921788368526599</v>
      </c>
      <c r="M253">
        <f ca="1">(SUMIFS(OFFSET([2]掉落汇总!$C$2:$C$871,,MATCH($B253,[2]掉落汇总!$D$1:$M$1)),[2]掉落汇总!$A$2:$A$871,M$1,[2]掉落汇总!$C$2:$C$871,$Q$1)+SUMIFS(OFFSET([2]掉落汇总!$C$2:$C$871,,MATCH($B253,[2]掉落汇总!$D$1:$M$1)),[2]掉落汇总!$A$2:$A$871,M$1,[2]掉落汇总!$C$2:$C$871,$Q$2)/$Q$3)*宝箱投放计算!L253</f>
        <v>0.1952586710265094</v>
      </c>
      <c r="N253">
        <f ca="1">(SUMIFS(OFFSET([2]掉落汇总!$C$2:$C$871,,MATCH($B253,[2]掉落汇总!$D$1:$M$1)),[2]掉落汇总!$A$2:$A$871,N$1,[2]掉落汇总!$C$2:$C$871,$Q$1)+SUMIFS(OFFSET([2]掉落汇总!$C$2:$C$871,,MATCH($B253,[2]掉落汇总!$D$1:$M$1)),[2]掉落汇总!$A$2:$A$871,N$1,[2]掉落汇总!$C$2:$C$871,$Q$2)/$Q$3)*宝箱投放计算!M253</f>
        <v>4.4258667322350648E-2</v>
      </c>
      <c r="O253">
        <f ca="1">(SUMIFS(OFFSET([2]掉落汇总!$C$2:$C$871,,MATCH($B253,[2]掉落汇总!$D$1:$M$1)),[2]掉落汇总!$A$2:$A$871,O$1,[2]掉落汇总!$C$2:$C$871,$Q$1)+SUMIFS(OFFSET([2]掉落汇总!$C$2:$C$871,,MATCH($B253,[2]掉落汇总!$D$1:$M$1)),[2]掉落汇总!$A$2:$A$871,O$1,[2]掉落汇总!$C$2:$C$871,$Q$2)/$Q$3)*宝箱投放计算!N253</f>
        <v>9.1281046504927091E-2</v>
      </c>
    </row>
    <row r="254" spans="1:15" x14ac:dyDescent="0.2">
      <c r="A254">
        <f>玩家成长时间线!A254</f>
        <v>253</v>
      </c>
      <c r="B254">
        <f>玩家成长时间线!B254</f>
        <v>8</v>
      </c>
      <c r="C254">
        <f ca="1">SUM($D$2:D254)</f>
        <v>452.51515226927012</v>
      </c>
      <c r="D254">
        <f t="shared" ca="1" si="3"/>
        <v>1.4675831691083636</v>
      </c>
      <c r="E254">
        <f ca="1">(SUMIFS(OFFSET([2]掉落汇总!$C$2:$C$871,,MATCH($B254,[2]掉落汇总!$D$1:$M$1)),[2]掉落汇总!$A$2:$A$871,E$1,[2]掉落汇总!$C$2:$C$871,$Q$1)+SUMIFS(OFFSET([2]掉落汇总!$C$2:$C$871,,MATCH($B254,[2]掉落汇总!$D$1:$M$1)),[2]掉落汇总!$A$2:$A$871,E$1,[2]掉落汇总!$C$2:$C$871,$Q$2)/$Q$3)*宝箱投放计算!D254</f>
        <v>0.38990769230769218</v>
      </c>
      <c r="F254">
        <f ca="1">(SUMIFS(OFFSET([2]掉落汇总!$C$2:$C$871,,MATCH($B254,[2]掉落汇总!$D$1:$M$1)),[2]掉落汇总!$A$2:$A$871,F$1,[2]掉落汇总!$C$2:$C$871,$Q$1)+SUMIFS(OFFSET([2]掉落汇总!$C$2:$C$871,,MATCH($B254,[2]掉落汇总!$D$1:$M$1)),[2]掉落汇总!$A$2:$A$871,F$1,[2]掉落汇总!$C$2:$C$871,$Q$2)/$Q$3)*宝箱投放计算!E254</f>
        <v>0.55765920826161819</v>
      </c>
      <c r="G254">
        <f ca="1">(SUMIFS(OFFSET([2]掉落汇总!$C$2:$C$871,,MATCH($B254,[2]掉落汇总!$D$1:$M$1)),[2]掉落汇总!$A$2:$A$871,G$1,[2]掉落汇总!$C$2:$C$871,$Q$1)+SUMIFS(OFFSET([2]掉落汇总!$C$2:$C$871,,MATCH($B254,[2]掉落汇总!$D$1:$M$1)),[2]掉落汇总!$A$2:$A$871,G$1,[2]掉落汇总!$C$2:$C$871,$Q$2)/$Q$3)*宝箱投放计算!F254</f>
        <v>0</v>
      </c>
      <c r="H254">
        <f ca="1">(SUMIFS(OFFSET([2]掉落汇总!$C$2:$C$871,,MATCH($B254,[2]掉落汇总!$D$1:$M$1)),[2]掉落汇总!$A$2:$A$871,H$1,[2]掉落汇总!$C$2:$C$871,$Q$1)+SUMIFS(OFFSET([2]掉落汇总!$C$2:$C$871,,MATCH($B254,[2]掉落汇总!$D$1:$M$1)),[2]掉落汇总!$A$2:$A$871,H$1,[2]掉落汇总!$C$2:$C$871,$Q$2)/$Q$3)*宝箱投放计算!G254</f>
        <v>0</v>
      </c>
      <c r="I254">
        <f ca="1">(SUMIFS(OFFSET([2]掉落汇总!$C$2:$C$871,,MATCH($B254,[2]掉落汇总!$D$1:$M$1)),[2]掉落汇总!$A$2:$A$871,I$1,[2]掉落汇总!$C$2:$C$871,$Q$1)+SUMIFS(OFFSET([2]掉落汇总!$C$2:$C$871,,MATCH($B254,[2]掉落汇总!$D$1:$M$1)),[2]掉落汇总!$A$2:$A$871,I$1,[2]掉落汇总!$C$2:$C$871,$Q$2)/$Q$3)*宝箱投放计算!H254</f>
        <v>0</v>
      </c>
      <c r="J254">
        <f ca="1">(SUMIFS(OFFSET([2]掉落汇总!$C$2:$C$871,,MATCH($B254,[2]掉落汇总!$D$1:$M$1)),[2]掉落汇总!$A$2:$A$871,J$1,[2]掉落汇总!$C$2:$C$871,$Q$1)+SUMIFS(OFFSET([2]掉落汇总!$C$2:$C$871,,MATCH($B254,[2]掉落汇总!$D$1:$M$1)),[2]掉落汇总!$A$2:$A$871,J$1,[2]掉落汇总!$C$2:$C$871,$Q$2)/$Q$3)*宝箱投放计算!I254</f>
        <v>0</v>
      </c>
      <c r="K254">
        <f ca="1">(SUMIFS(OFFSET([2]掉落汇总!$C$2:$C$871,,MATCH($B254,[2]掉落汇总!$D$1:$M$1)),[2]掉落汇总!$A$2:$A$871,K$1,[2]掉落汇总!$C$2:$C$871,$Q$1)+SUMIFS(OFFSET([2]掉落汇总!$C$2:$C$871,,MATCH($B254,[2]掉落汇总!$D$1:$M$1)),[2]掉落汇总!$A$2:$A$871,K$1,[2]掉落汇总!$C$2:$C$871,$Q$2)/$Q$3)*宝箱投放计算!J254</f>
        <v>0</v>
      </c>
      <c r="L254">
        <f ca="1">(SUMIFS(OFFSET([2]掉落汇总!$C$2:$C$871,,MATCH($B254,[2]掉落汇总!$D$1:$M$1)),[2]掉落汇总!$A$2:$A$871,L$1,[2]掉落汇总!$C$2:$C$871,$Q$1)+SUMIFS(OFFSET([2]掉落汇总!$C$2:$C$871,,MATCH($B254,[2]掉落汇总!$D$1:$M$1)),[2]掉落汇总!$A$2:$A$871,L$1,[2]掉落汇总!$C$2:$C$871,$Q$2)/$Q$3)*宝箱投放计算!K254</f>
        <v>0.18921788368526599</v>
      </c>
      <c r="M254">
        <f ca="1">(SUMIFS(OFFSET([2]掉落汇总!$C$2:$C$871,,MATCH($B254,[2]掉落汇总!$D$1:$M$1)),[2]掉落汇总!$A$2:$A$871,M$1,[2]掉落汇总!$C$2:$C$871,$Q$1)+SUMIFS(OFFSET([2]掉落汇总!$C$2:$C$871,,MATCH($B254,[2]掉落汇总!$D$1:$M$1)),[2]掉落汇总!$A$2:$A$871,M$1,[2]掉落汇总!$C$2:$C$871,$Q$2)/$Q$3)*宝箱投放计算!L254</f>
        <v>0.1952586710265094</v>
      </c>
      <c r="N254">
        <f ca="1">(SUMIFS(OFFSET([2]掉落汇总!$C$2:$C$871,,MATCH($B254,[2]掉落汇总!$D$1:$M$1)),[2]掉落汇总!$A$2:$A$871,N$1,[2]掉落汇总!$C$2:$C$871,$Q$1)+SUMIFS(OFFSET([2]掉落汇总!$C$2:$C$871,,MATCH($B254,[2]掉落汇总!$D$1:$M$1)),[2]掉落汇总!$A$2:$A$871,N$1,[2]掉落汇总!$C$2:$C$871,$Q$2)/$Q$3)*宝箱投放计算!M254</f>
        <v>4.4258667322350648E-2</v>
      </c>
      <c r="O254">
        <f ca="1">(SUMIFS(OFFSET([2]掉落汇总!$C$2:$C$871,,MATCH($B254,[2]掉落汇总!$D$1:$M$1)),[2]掉落汇总!$A$2:$A$871,O$1,[2]掉落汇总!$C$2:$C$871,$Q$1)+SUMIFS(OFFSET([2]掉落汇总!$C$2:$C$871,,MATCH($B254,[2]掉落汇总!$D$1:$M$1)),[2]掉落汇总!$A$2:$A$871,O$1,[2]掉落汇总!$C$2:$C$871,$Q$2)/$Q$3)*宝箱投放计算!N254</f>
        <v>9.1281046504927091E-2</v>
      </c>
    </row>
    <row r="255" spans="1:15" x14ac:dyDescent="0.2">
      <c r="A255">
        <f>玩家成长时间线!A255</f>
        <v>254</v>
      </c>
      <c r="B255">
        <f>玩家成长时间线!B255</f>
        <v>8</v>
      </c>
      <c r="C255">
        <f ca="1">SUM($D$2:D255)</f>
        <v>453.99312005376311</v>
      </c>
      <c r="D255">
        <f t="shared" ca="1" si="3"/>
        <v>1.4779677844929791</v>
      </c>
      <c r="E255">
        <f ca="1">(SUMIFS(OFFSET([2]掉落汇总!$C$2:$C$871,,MATCH($B255,[2]掉落汇总!$D$1:$M$1)),[2]掉落汇总!$A$2:$A$871,E$1,[2]掉落汇总!$C$2:$C$871,$Q$1)+SUMIFS(OFFSET([2]掉落汇总!$C$2:$C$871,,MATCH($B255,[2]掉落汇总!$D$1:$M$1)),[2]掉落汇总!$A$2:$A$871,E$1,[2]掉落汇总!$C$2:$C$871,$Q$2)/$Q$3)*宝箱投放计算!D255</f>
        <v>0.40029230769230761</v>
      </c>
      <c r="F255">
        <f ca="1">(SUMIFS(OFFSET([2]掉落汇总!$C$2:$C$871,,MATCH($B255,[2]掉落汇总!$D$1:$M$1)),[2]掉落汇总!$A$2:$A$871,F$1,[2]掉落汇总!$C$2:$C$871,$Q$1)+SUMIFS(OFFSET([2]掉落汇总!$C$2:$C$871,,MATCH($B255,[2]掉落汇总!$D$1:$M$1)),[2]掉落汇总!$A$2:$A$871,F$1,[2]掉落汇总!$C$2:$C$871,$Q$2)/$Q$3)*宝箱投放计算!E255</f>
        <v>0.55765920826161819</v>
      </c>
      <c r="G255">
        <f ca="1">(SUMIFS(OFFSET([2]掉落汇总!$C$2:$C$871,,MATCH($B255,[2]掉落汇总!$D$1:$M$1)),[2]掉落汇总!$A$2:$A$871,G$1,[2]掉落汇总!$C$2:$C$871,$Q$1)+SUMIFS(OFFSET([2]掉落汇总!$C$2:$C$871,,MATCH($B255,[2]掉落汇总!$D$1:$M$1)),[2]掉落汇总!$A$2:$A$871,G$1,[2]掉落汇总!$C$2:$C$871,$Q$2)/$Q$3)*宝箱投放计算!F255</f>
        <v>0</v>
      </c>
      <c r="H255">
        <f ca="1">(SUMIFS(OFFSET([2]掉落汇总!$C$2:$C$871,,MATCH($B255,[2]掉落汇总!$D$1:$M$1)),[2]掉落汇总!$A$2:$A$871,H$1,[2]掉落汇总!$C$2:$C$871,$Q$1)+SUMIFS(OFFSET([2]掉落汇总!$C$2:$C$871,,MATCH($B255,[2]掉落汇总!$D$1:$M$1)),[2]掉落汇总!$A$2:$A$871,H$1,[2]掉落汇总!$C$2:$C$871,$Q$2)/$Q$3)*宝箱投放计算!G255</f>
        <v>0</v>
      </c>
      <c r="I255">
        <f ca="1">(SUMIFS(OFFSET([2]掉落汇总!$C$2:$C$871,,MATCH($B255,[2]掉落汇总!$D$1:$M$1)),[2]掉落汇总!$A$2:$A$871,I$1,[2]掉落汇总!$C$2:$C$871,$Q$1)+SUMIFS(OFFSET([2]掉落汇总!$C$2:$C$871,,MATCH($B255,[2]掉落汇总!$D$1:$M$1)),[2]掉落汇总!$A$2:$A$871,I$1,[2]掉落汇总!$C$2:$C$871,$Q$2)/$Q$3)*宝箱投放计算!H255</f>
        <v>0</v>
      </c>
      <c r="J255">
        <f ca="1">(SUMIFS(OFFSET([2]掉落汇总!$C$2:$C$871,,MATCH($B255,[2]掉落汇总!$D$1:$M$1)),[2]掉落汇总!$A$2:$A$871,J$1,[2]掉落汇总!$C$2:$C$871,$Q$1)+SUMIFS(OFFSET([2]掉落汇总!$C$2:$C$871,,MATCH($B255,[2]掉落汇总!$D$1:$M$1)),[2]掉落汇总!$A$2:$A$871,J$1,[2]掉落汇总!$C$2:$C$871,$Q$2)/$Q$3)*宝箱投放计算!I255</f>
        <v>0</v>
      </c>
      <c r="K255">
        <f ca="1">(SUMIFS(OFFSET([2]掉落汇总!$C$2:$C$871,,MATCH($B255,[2]掉落汇总!$D$1:$M$1)),[2]掉落汇总!$A$2:$A$871,K$1,[2]掉落汇总!$C$2:$C$871,$Q$1)+SUMIFS(OFFSET([2]掉落汇总!$C$2:$C$871,,MATCH($B255,[2]掉落汇总!$D$1:$M$1)),[2]掉落汇总!$A$2:$A$871,K$1,[2]掉落汇总!$C$2:$C$871,$Q$2)/$Q$3)*宝箱投放计算!J255</f>
        <v>0</v>
      </c>
      <c r="L255">
        <f ca="1">(SUMIFS(OFFSET([2]掉落汇总!$C$2:$C$871,,MATCH($B255,[2]掉落汇总!$D$1:$M$1)),[2]掉落汇总!$A$2:$A$871,L$1,[2]掉落汇总!$C$2:$C$871,$Q$1)+SUMIFS(OFFSET([2]掉落汇总!$C$2:$C$871,,MATCH($B255,[2]掉落汇总!$D$1:$M$1)),[2]掉落汇总!$A$2:$A$871,L$1,[2]掉落汇总!$C$2:$C$871,$Q$2)/$Q$3)*宝箱投放计算!K255</f>
        <v>0.18921788368526599</v>
      </c>
      <c r="M255">
        <f ca="1">(SUMIFS(OFFSET([2]掉落汇总!$C$2:$C$871,,MATCH($B255,[2]掉落汇总!$D$1:$M$1)),[2]掉落汇总!$A$2:$A$871,M$1,[2]掉落汇总!$C$2:$C$871,$Q$1)+SUMIFS(OFFSET([2]掉落汇总!$C$2:$C$871,,MATCH($B255,[2]掉落汇总!$D$1:$M$1)),[2]掉落汇总!$A$2:$A$871,M$1,[2]掉落汇总!$C$2:$C$871,$Q$2)/$Q$3)*宝箱投放计算!L255</f>
        <v>0.1952586710265094</v>
      </c>
      <c r="N255">
        <f ca="1">(SUMIFS(OFFSET([2]掉落汇总!$C$2:$C$871,,MATCH($B255,[2]掉落汇总!$D$1:$M$1)),[2]掉落汇总!$A$2:$A$871,N$1,[2]掉落汇总!$C$2:$C$871,$Q$1)+SUMIFS(OFFSET([2]掉落汇总!$C$2:$C$871,,MATCH($B255,[2]掉落汇总!$D$1:$M$1)),[2]掉落汇总!$A$2:$A$871,N$1,[2]掉落汇总!$C$2:$C$871,$Q$2)/$Q$3)*宝箱投放计算!M255</f>
        <v>4.4258667322350648E-2</v>
      </c>
      <c r="O255">
        <f ca="1">(SUMIFS(OFFSET([2]掉落汇总!$C$2:$C$871,,MATCH($B255,[2]掉落汇总!$D$1:$M$1)),[2]掉落汇总!$A$2:$A$871,O$1,[2]掉落汇总!$C$2:$C$871,$Q$1)+SUMIFS(OFFSET([2]掉落汇总!$C$2:$C$871,,MATCH($B255,[2]掉落汇总!$D$1:$M$1)),[2]掉落汇总!$A$2:$A$871,O$1,[2]掉落汇总!$C$2:$C$871,$Q$2)/$Q$3)*宝箱投放计算!N255</f>
        <v>9.1281046504927091E-2</v>
      </c>
    </row>
    <row r="256" spans="1:15" x14ac:dyDescent="0.2">
      <c r="A256">
        <f>玩家成长时间线!A256</f>
        <v>255</v>
      </c>
      <c r="B256">
        <f>玩家成长时间线!B256</f>
        <v>9</v>
      </c>
      <c r="C256">
        <f ca="1">SUM($D$2:D256)</f>
        <v>457.33606043634137</v>
      </c>
      <c r="D256">
        <f t="shared" ca="1" si="3"/>
        <v>3.34294038257829</v>
      </c>
      <c r="E256">
        <f ca="1">(SUMIFS(OFFSET([2]掉落汇总!$C$2:$C$871,,MATCH($B256,[2]掉落汇总!$D$1:$M$1)),[2]掉落汇总!$A$2:$A$871,E$1,[2]掉落汇总!$C$2:$C$871,$Q$1)+SUMIFS(OFFSET([2]掉落汇总!$C$2:$C$871,,MATCH($B256,[2]掉落汇总!$D$1:$M$1)),[2]掉落汇总!$A$2:$A$871,E$1,[2]掉落汇总!$C$2:$C$871,$Q$2)/$Q$3)*宝箱投放计算!D256</f>
        <v>0.56510185387131939</v>
      </c>
      <c r="F256">
        <f ca="1">(SUMIFS(OFFSET([2]掉落汇总!$C$2:$C$871,,MATCH($B256,[2]掉落汇总!$D$1:$M$1)),[2]掉落汇总!$A$2:$A$871,F$1,[2]掉落汇总!$C$2:$C$871,$Q$1)+SUMIFS(OFFSET([2]掉落汇总!$C$2:$C$871,,MATCH($B256,[2]掉落汇总!$D$1:$M$1)),[2]掉落汇总!$A$2:$A$871,F$1,[2]掉落汇总!$C$2:$C$871,$Q$2)/$Q$3)*宝箱投放计算!E256</f>
        <v>0.69707401032702276</v>
      </c>
      <c r="G256">
        <f ca="1">(SUMIFS(OFFSET([2]掉落汇总!$C$2:$C$871,,MATCH($B256,[2]掉落汇总!$D$1:$M$1)),[2]掉落汇总!$A$2:$A$871,G$1,[2]掉落汇总!$C$2:$C$871,$Q$1)+SUMIFS(OFFSET([2]掉落汇总!$C$2:$C$871,,MATCH($B256,[2]掉落汇总!$D$1:$M$1)),[2]掉落汇总!$A$2:$A$871,G$1,[2]掉落汇总!$C$2:$C$871,$Q$2)/$Q$3)*宝箱投放计算!F256</f>
        <v>0</v>
      </c>
      <c r="H256">
        <f ca="1">(SUMIFS(OFFSET([2]掉落汇总!$C$2:$C$871,,MATCH($B256,[2]掉落汇总!$D$1:$M$1)),[2]掉落汇总!$A$2:$A$871,H$1,[2]掉落汇总!$C$2:$C$871,$Q$1)+SUMIFS(OFFSET([2]掉落汇总!$C$2:$C$871,,MATCH($B256,[2]掉落汇总!$D$1:$M$1)),[2]掉落汇总!$A$2:$A$871,H$1,[2]掉落汇总!$C$2:$C$871,$Q$2)/$Q$3)*宝箱投放计算!G256</f>
        <v>0</v>
      </c>
      <c r="I256">
        <f ca="1">(SUMIFS(OFFSET([2]掉落汇总!$C$2:$C$871,,MATCH($B256,[2]掉落汇总!$D$1:$M$1)),[2]掉落汇总!$A$2:$A$871,I$1,[2]掉落汇总!$C$2:$C$871,$Q$1)+SUMIFS(OFFSET([2]掉落汇总!$C$2:$C$871,,MATCH($B256,[2]掉落汇总!$D$1:$M$1)),[2]掉落汇总!$A$2:$A$871,I$1,[2]掉落汇总!$C$2:$C$871,$Q$2)/$Q$3)*宝箱投放计算!H256</f>
        <v>0.43663060278207105</v>
      </c>
      <c r="J256">
        <f ca="1">(SUMIFS(OFFSET([2]掉落汇总!$C$2:$C$871,,MATCH($B256,[2]掉落汇总!$D$1:$M$1)),[2]掉落汇总!$A$2:$A$871,J$1,[2]掉落汇总!$C$2:$C$871,$Q$1)+SUMIFS(OFFSET([2]掉落汇总!$C$2:$C$871,,MATCH($B256,[2]掉落汇总!$D$1:$M$1)),[2]掉落汇总!$A$2:$A$871,J$1,[2]掉落汇总!$C$2:$C$871,$Q$2)/$Q$3)*宝箱投放计算!I256</f>
        <v>1.1241176470588234</v>
      </c>
      <c r="K256">
        <f ca="1">(SUMIFS(OFFSET([2]掉落汇总!$C$2:$C$871,,MATCH($B256,[2]掉落汇总!$D$1:$M$1)),[2]掉落汇总!$A$2:$A$871,K$1,[2]掉落汇总!$C$2:$C$871,$Q$1)+SUMIFS(OFFSET([2]掉落汇总!$C$2:$C$871,,MATCH($B256,[2]掉落汇总!$D$1:$M$1)),[2]掉落汇总!$A$2:$A$871,K$1,[2]掉落汇总!$C$2:$C$871,$Q$2)/$Q$3)*宝箱投放计算!J256</f>
        <v>0</v>
      </c>
      <c r="L256">
        <f ca="1">(SUMIFS(OFFSET([2]掉落汇总!$C$2:$C$871,,MATCH($B256,[2]掉落汇总!$D$1:$M$1)),[2]掉落汇总!$A$2:$A$871,L$1,[2]掉落汇总!$C$2:$C$871,$Q$1)+SUMIFS(OFFSET([2]掉落汇总!$C$2:$C$871,,MATCH($B256,[2]掉落汇总!$D$1:$M$1)),[2]掉落汇总!$A$2:$A$871,L$1,[2]掉落汇总!$C$2:$C$871,$Q$2)/$Q$3)*宝箱投放计算!K256</f>
        <v>0.18921788368526599</v>
      </c>
      <c r="M256">
        <f ca="1">(SUMIFS(OFFSET([2]掉落汇总!$C$2:$C$871,,MATCH($B256,[2]掉落汇总!$D$1:$M$1)),[2]掉落汇总!$A$2:$A$871,M$1,[2]掉落汇总!$C$2:$C$871,$Q$1)+SUMIFS(OFFSET([2]掉落汇总!$C$2:$C$871,,MATCH($B256,[2]掉落汇总!$D$1:$M$1)),[2]掉落汇总!$A$2:$A$871,M$1,[2]掉落汇总!$C$2:$C$871,$Q$2)/$Q$3)*宝箱投放计算!L256</f>
        <v>0.1952586710265094</v>
      </c>
      <c r="N256">
        <f ca="1">(SUMIFS(OFFSET([2]掉落汇总!$C$2:$C$871,,MATCH($B256,[2]掉落汇总!$D$1:$M$1)),[2]掉落汇总!$A$2:$A$871,N$1,[2]掉落汇总!$C$2:$C$871,$Q$1)+SUMIFS(OFFSET([2]掉落汇总!$C$2:$C$871,,MATCH($B256,[2]掉落汇总!$D$1:$M$1)),[2]掉落汇总!$A$2:$A$871,N$1,[2]掉落汇总!$C$2:$C$871,$Q$2)/$Q$3)*宝箱投放计算!M256</f>
        <v>4.4258667322350648E-2</v>
      </c>
      <c r="O256">
        <f ca="1">(SUMIFS(OFFSET([2]掉落汇总!$C$2:$C$871,,MATCH($B256,[2]掉落汇总!$D$1:$M$1)),[2]掉落汇总!$A$2:$A$871,O$1,[2]掉落汇总!$C$2:$C$871,$Q$1)+SUMIFS(OFFSET([2]掉落汇总!$C$2:$C$871,,MATCH($B256,[2]掉落汇总!$D$1:$M$1)),[2]掉落汇总!$A$2:$A$871,O$1,[2]掉落汇总!$C$2:$C$871,$Q$2)/$Q$3)*宝箱投放计算!N256</f>
        <v>9.1281046504927091E-2</v>
      </c>
    </row>
    <row r="257" spans="1:15" x14ac:dyDescent="0.2">
      <c r="A257">
        <f>玩家成长时间线!A257</f>
        <v>256</v>
      </c>
      <c r="B257">
        <f>玩家成长时间线!B257</f>
        <v>9</v>
      </c>
      <c r="C257">
        <f ca="1">SUM($D$2:D257)</f>
        <v>459.120738937672</v>
      </c>
      <c r="D257">
        <f t="shared" ca="1" si="3"/>
        <v>1.7846785013306341</v>
      </c>
      <c r="E257">
        <f ca="1">(SUMIFS(OFFSET([2]掉落汇总!$C$2:$C$871,,MATCH($B257,[2]掉落汇总!$D$1:$M$1)),[2]掉落汇总!$A$2:$A$871,E$1,[2]掉落汇总!$C$2:$C$871,$Q$1)+SUMIFS(OFFSET([2]掉落汇总!$C$2:$C$871,,MATCH($B257,[2]掉落汇总!$D$1:$M$1)),[2]掉落汇总!$A$2:$A$871,E$1,[2]掉落汇总!$C$2:$C$871,$Q$2)/$Q$3)*宝箱投放计算!D257</f>
        <v>0.56758822246455809</v>
      </c>
      <c r="F257">
        <f ca="1">(SUMIFS(OFFSET([2]掉落汇总!$C$2:$C$871,,MATCH($B257,[2]掉落汇总!$D$1:$M$1)),[2]掉落汇总!$A$2:$A$871,F$1,[2]掉落汇总!$C$2:$C$871,$Q$1)+SUMIFS(OFFSET([2]掉落汇总!$C$2:$C$871,,MATCH($B257,[2]掉落汇总!$D$1:$M$1)),[2]掉落汇总!$A$2:$A$871,F$1,[2]掉落汇总!$C$2:$C$871,$Q$2)/$Q$3)*宝箱投放计算!E257</f>
        <v>0.69707401032702276</v>
      </c>
      <c r="G257">
        <f ca="1">(SUMIFS(OFFSET([2]掉落汇总!$C$2:$C$871,,MATCH($B257,[2]掉落汇总!$D$1:$M$1)),[2]掉落汇总!$A$2:$A$871,G$1,[2]掉落汇总!$C$2:$C$871,$Q$1)+SUMIFS(OFFSET([2]掉落汇总!$C$2:$C$871,,MATCH($B257,[2]掉落汇总!$D$1:$M$1)),[2]掉落汇总!$A$2:$A$871,G$1,[2]掉落汇总!$C$2:$C$871,$Q$2)/$Q$3)*宝箱投放计算!F257</f>
        <v>0</v>
      </c>
      <c r="H257">
        <f ca="1">(SUMIFS(OFFSET([2]掉落汇总!$C$2:$C$871,,MATCH($B257,[2]掉落汇总!$D$1:$M$1)),[2]掉落汇总!$A$2:$A$871,H$1,[2]掉落汇总!$C$2:$C$871,$Q$1)+SUMIFS(OFFSET([2]掉落汇总!$C$2:$C$871,,MATCH($B257,[2]掉落汇总!$D$1:$M$1)),[2]掉落汇总!$A$2:$A$871,H$1,[2]掉落汇总!$C$2:$C$871,$Q$2)/$Q$3)*宝箱投放计算!G257</f>
        <v>0</v>
      </c>
      <c r="I257">
        <f ca="1">(SUMIFS(OFFSET([2]掉落汇总!$C$2:$C$871,,MATCH($B257,[2]掉落汇总!$D$1:$M$1)),[2]掉落汇总!$A$2:$A$871,I$1,[2]掉落汇总!$C$2:$C$871,$Q$1)+SUMIFS(OFFSET([2]掉落汇总!$C$2:$C$871,,MATCH($B257,[2]掉落汇总!$D$1:$M$1)),[2]掉落汇总!$A$2:$A$871,I$1,[2]掉落汇总!$C$2:$C$871,$Q$2)/$Q$3)*宝箱投放计算!H257</f>
        <v>0</v>
      </c>
      <c r="J257">
        <f ca="1">(SUMIFS(OFFSET([2]掉落汇总!$C$2:$C$871,,MATCH($B257,[2]掉落汇总!$D$1:$M$1)),[2]掉落汇总!$A$2:$A$871,J$1,[2]掉落汇总!$C$2:$C$871,$Q$1)+SUMIFS(OFFSET([2]掉落汇总!$C$2:$C$871,,MATCH($B257,[2]掉落汇总!$D$1:$M$1)),[2]掉落汇总!$A$2:$A$871,J$1,[2]掉落汇总!$C$2:$C$871,$Q$2)/$Q$3)*宝箱投放计算!I257</f>
        <v>0</v>
      </c>
      <c r="K257">
        <f ca="1">(SUMIFS(OFFSET([2]掉落汇总!$C$2:$C$871,,MATCH($B257,[2]掉落汇总!$D$1:$M$1)),[2]掉落汇总!$A$2:$A$871,K$1,[2]掉落汇总!$C$2:$C$871,$Q$1)+SUMIFS(OFFSET([2]掉落汇总!$C$2:$C$871,,MATCH($B257,[2]掉落汇总!$D$1:$M$1)),[2]掉落汇总!$A$2:$A$871,K$1,[2]掉落汇总!$C$2:$C$871,$Q$2)/$Q$3)*宝箱投放计算!J257</f>
        <v>0</v>
      </c>
      <c r="L257">
        <f ca="1">(SUMIFS(OFFSET([2]掉落汇总!$C$2:$C$871,,MATCH($B257,[2]掉落汇总!$D$1:$M$1)),[2]掉落汇总!$A$2:$A$871,L$1,[2]掉落汇总!$C$2:$C$871,$Q$1)+SUMIFS(OFFSET([2]掉落汇总!$C$2:$C$871,,MATCH($B257,[2]掉落汇总!$D$1:$M$1)),[2]掉落汇总!$A$2:$A$871,L$1,[2]掉落汇总!$C$2:$C$871,$Q$2)/$Q$3)*宝箱投放计算!K257</f>
        <v>0.18921788368526599</v>
      </c>
      <c r="M257">
        <f ca="1">(SUMIFS(OFFSET([2]掉落汇总!$C$2:$C$871,,MATCH($B257,[2]掉落汇总!$D$1:$M$1)),[2]掉落汇总!$A$2:$A$871,M$1,[2]掉落汇总!$C$2:$C$871,$Q$1)+SUMIFS(OFFSET([2]掉落汇总!$C$2:$C$871,,MATCH($B257,[2]掉落汇总!$D$1:$M$1)),[2]掉落汇总!$A$2:$A$871,M$1,[2]掉落汇总!$C$2:$C$871,$Q$2)/$Q$3)*宝箱投放计算!L257</f>
        <v>0.1952586710265094</v>
      </c>
      <c r="N257">
        <f ca="1">(SUMIFS(OFFSET([2]掉落汇总!$C$2:$C$871,,MATCH($B257,[2]掉落汇总!$D$1:$M$1)),[2]掉落汇总!$A$2:$A$871,N$1,[2]掉落汇总!$C$2:$C$871,$Q$1)+SUMIFS(OFFSET([2]掉落汇总!$C$2:$C$871,,MATCH($B257,[2]掉落汇总!$D$1:$M$1)),[2]掉落汇总!$A$2:$A$871,N$1,[2]掉落汇总!$C$2:$C$871,$Q$2)/$Q$3)*宝箱投放计算!M257</f>
        <v>4.4258667322350648E-2</v>
      </c>
      <c r="O257">
        <f ca="1">(SUMIFS(OFFSET([2]掉落汇总!$C$2:$C$871,,MATCH($B257,[2]掉落汇总!$D$1:$M$1)),[2]掉落汇总!$A$2:$A$871,O$1,[2]掉落汇总!$C$2:$C$871,$Q$1)+SUMIFS(OFFSET([2]掉落汇总!$C$2:$C$871,,MATCH($B257,[2]掉落汇总!$D$1:$M$1)),[2]掉落汇总!$A$2:$A$871,O$1,[2]掉落汇总!$C$2:$C$871,$Q$2)/$Q$3)*宝箱投放计算!N257</f>
        <v>9.1281046504927091E-2</v>
      </c>
    </row>
    <row r="258" spans="1:15" x14ac:dyDescent="0.2">
      <c r="A258">
        <f>玩家成长时间线!A258</f>
        <v>257</v>
      </c>
      <c r="B258">
        <f>玩家成长时间线!B258</f>
        <v>9</v>
      </c>
      <c r="C258">
        <f ca="1">SUM($D$2:D258)</f>
        <v>460.93276749352827</v>
      </c>
      <c r="D258">
        <f t="shared" ca="1" si="3"/>
        <v>1.8120285558562612</v>
      </c>
      <c r="E258">
        <f ca="1">(SUMIFS(OFFSET([2]掉落汇总!$C$2:$C$871,,MATCH($B258,[2]掉落汇总!$D$1:$M$1)),[2]掉落汇总!$A$2:$A$871,E$1,[2]掉落汇总!$C$2:$C$871,$Q$1)+SUMIFS(OFFSET([2]掉落汇总!$C$2:$C$871,,MATCH($B258,[2]掉落汇总!$D$1:$M$1)),[2]掉落汇总!$A$2:$A$871,E$1,[2]掉落汇总!$C$2:$C$871,$Q$2)/$Q$3)*宝箱投放计算!D258</f>
        <v>0.59493827699018509</v>
      </c>
      <c r="F258">
        <f ca="1">(SUMIFS(OFFSET([2]掉落汇总!$C$2:$C$871,,MATCH($B258,[2]掉落汇总!$D$1:$M$1)),[2]掉落汇总!$A$2:$A$871,F$1,[2]掉落汇总!$C$2:$C$871,$Q$1)+SUMIFS(OFFSET([2]掉落汇总!$C$2:$C$871,,MATCH($B258,[2]掉落汇总!$D$1:$M$1)),[2]掉落汇总!$A$2:$A$871,F$1,[2]掉落汇总!$C$2:$C$871,$Q$2)/$Q$3)*宝箱投放计算!E258</f>
        <v>0.69707401032702276</v>
      </c>
      <c r="G258">
        <f ca="1">(SUMIFS(OFFSET([2]掉落汇总!$C$2:$C$871,,MATCH($B258,[2]掉落汇总!$D$1:$M$1)),[2]掉落汇总!$A$2:$A$871,G$1,[2]掉落汇总!$C$2:$C$871,$Q$1)+SUMIFS(OFFSET([2]掉落汇总!$C$2:$C$871,,MATCH($B258,[2]掉落汇总!$D$1:$M$1)),[2]掉落汇总!$A$2:$A$871,G$1,[2]掉落汇总!$C$2:$C$871,$Q$2)/$Q$3)*宝箱投放计算!F258</f>
        <v>0</v>
      </c>
      <c r="H258">
        <f ca="1">(SUMIFS(OFFSET([2]掉落汇总!$C$2:$C$871,,MATCH($B258,[2]掉落汇总!$D$1:$M$1)),[2]掉落汇总!$A$2:$A$871,H$1,[2]掉落汇总!$C$2:$C$871,$Q$1)+SUMIFS(OFFSET([2]掉落汇总!$C$2:$C$871,,MATCH($B258,[2]掉落汇总!$D$1:$M$1)),[2]掉落汇总!$A$2:$A$871,H$1,[2]掉落汇总!$C$2:$C$871,$Q$2)/$Q$3)*宝箱投放计算!G258</f>
        <v>0</v>
      </c>
      <c r="I258">
        <f ca="1">(SUMIFS(OFFSET([2]掉落汇总!$C$2:$C$871,,MATCH($B258,[2]掉落汇总!$D$1:$M$1)),[2]掉落汇总!$A$2:$A$871,I$1,[2]掉落汇总!$C$2:$C$871,$Q$1)+SUMIFS(OFFSET([2]掉落汇总!$C$2:$C$871,,MATCH($B258,[2]掉落汇总!$D$1:$M$1)),[2]掉落汇总!$A$2:$A$871,I$1,[2]掉落汇总!$C$2:$C$871,$Q$2)/$Q$3)*宝箱投放计算!H258</f>
        <v>0</v>
      </c>
      <c r="J258">
        <f ca="1">(SUMIFS(OFFSET([2]掉落汇总!$C$2:$C$871,,MATCH($B258,[2]掉落汇总!$D$1:$M$1)),[2]掉落汇总!$A$2:$A$871,J$1,[2]掉落汇总!$C$2:$C$871,$Q$1)+SUMIFS(OFFSET([2]掉落汇总!$C$2:$C$871,,MATCH($B258,[2]掉落汇总!$D$1:$M$1)),[2]掉落汇总!$A$2:$A$871,J$1,[2]掉落汇总!$C$2:$C$871,$Q$2)/$Q$3)*宝箱投放计算!I258</f>
        <v>0</v>
      </c>
      <c r="K258">
        <f ca="1">(SUMIFS(OFFSET([2]掉落汇总!$C$2:$C$871,,MATCH($B258,[2]掉落汇总!$D$1:$M$1)),[2]掉落汇总!$A$2:$A$871,K$1,[2]掉落汇总!$C$2:$C$871,$Q$1)+SUMIFS(OFFSET([2]掉落汇总!$C$2:$C$871,,MATCH($B258,[2]掉落汇总!$D$1:$M$1)),[2]掉落汇总!$A$2:$A$871,K$1,[2]掉落汇总!$C$2:$C$871,$Q$2)/$Q$3)*宝箱投放计算!J258</f>
        <v>0</v>
      </c>
      <c r="L258">
        <f ca="1">(SUMIFS(OFFSET([2]掉落汇总!$C$2:$C$871,,MATCH($B258,[2]掉落汇总!$D$1:$M$1)),[2]掉落汇总!$A$2:$A$871,L$1,[2]掉落汇总!$C$2:$C$871,$Q$1)+SUMIFS(OFFSET([2]掉落汇总!$C$2:$C$871,,MATCH($B258,[2]掉落汇总!$D$1:$M$1)),[2]掉落汇总!$A$2:$A$871,L$1,[2]掉落汇总!$C$2:$C$871,$Q$2)/$Q$3)*宝箱投放计算!K258</f>
        <v>0.18921788368526599</v>
      </c>
      <c r="M258">
        <f ca="1">(SUMIFS(OFFSET([2]掉落汇总!$C$2:$C$871,,MATCH($B258,[2]掉落汇总!$D$1:$M$1)),[2]掉落汇总!$A$2:$A$871,M$1,[2]掉落汇总!$C$2:$C$871,$Q$1)+SUMIFS(OFFSET([2]掉落汇总!$C$2:$C$871,,MATCH($B258,[2]掉落汇总!$D$1:$M$1)),[2]掉落汇总!$A$2:$A$871,M$1,[2]掉落汇总!$C$2:$C$871,$Q$2)/$Q$3)*宝箱投放计算!L258</f>
        <v>0.1952586710265094</v>
      </c>
      <c r="N258">
        <f ca="1">(SUMIFS(OFFSET([2]掉落汇总!$C$2:$C$871,,MATCH($B258,[2]掉落汇总!$D$1:$M$1)),[2]掉落汇总!$A$2:$A$871,N$1,[2]掉落汇总!$C$2:$C$871,$Q$1)+SUMIFS(OFFSET([2]掉落汇总!$C$2:$C$871,,MATCH($B258,[2]掉落汇总!$D$1:$M$1)),[2]掉落汇总!$A$2:$A$871,N$1,[2]掉落汇总!$C$2:$C$871,$Q$2)/$Q$3)*宝箱投放计算!M258</f>
        <v>4.4258667322350648E-2</v>
      </c>
      <c r="O258">
        <f ca="1">(SUMIFS(OFFSET([2]掉落汇总!$C$2:$C$871,,MATCH($B258,[2]掉落汇总!$D$1:$M$1)),[2]掉落汇总!$A$2:$A$871,O$1,[2]掉落汇总!$C$2:$C$871,$Q$1)+SUMIFS(OFFSET([2]掉落汇总!$C$2:$C$871,,MATCH($B258,[2]掉落汇总!$D$1:$M$1)),[2]掉落汇总!$A$2:$A$871,O$1,[2]掉落汇总!$C$2:$C$871,$Q$2)/$Q$3)*宝箱投放计算!N258</f>
        <v>9.1281046504927091E-2</v>
      </c>
    </row>
    <row r="259" spans="1:15" x14ac:dyDescent="0.2">
      <c r="A259">
        <f>玩家成长时间线!A259</f>
        <v>258</v>
      </c>
      <c r="B259">
        <f>玩家成长时间线!B259</f>
        <v>10</v>
      </c>
      <c r="C259">
        <f ca="1">SUM($D$2:D259)</f>
        <v>463.82479176231618</v>
      </c>
      <c r="D259">
        <f t="shared" ref="D259:D322" ca="1" si="4">SUM(E259:O259)</f>
        <v>2.892024268787881</v>
      </c>
      <c r="E259">
        <f ca="1">(SUMIFS(OFFSET([2]掉落汇总!$C$2:$C$871,,MATCH($B259,[2]掉落汇总!$D$1:$M$1)),[2]掉落汇总!$A$2:$A$871,E$1,[2]掉落汇总!$C$2:$C$871,$Q$1)+SUMIFS(OFFSET([2]掉落汇总!$C$2:$C$871,,MATCH($B259,[2]掉落汇总!$D$1:$M$1)),[2]掉落汇总!$A$2:$A$871,E$1,[2]掉落汇总!$C$2:$C$871,$Q$2)/$Q$3)*宝箱投放计算!D259</f>
        <v>0.55722672277748564</v>
      </c>
      <c r="F259">
        <f ca="1">(SUMIFS(OFFSET([2]掉落汇总!$C$2:$C$871,,MATCH($B259,[2]掉落汇总!$D$1:$M$1)),[2]掉落汇总!$A$2:$A$871,F$1,[2]掉落汇总!$C$2:$C$871,$Q$1)+SUMIFS(OFFSET([2]掉落汇总!$C$2:$C$871,,MATCH($B259,[2]掉落汇总!$D$1:$M$1)),[2]掉落汇总!$A$2:$A$871,F$1,[2]掉落汇总!$C$2:$C$871,$Q$2)/$Q$3)*宝箱投放计算!E259</f>
        <v>0.69707401032702276</v>
      </c>
      <c r="G259">
        <f ca="1">(SUMIFS(OFFSET([2]掉落汇总!$C$2:$C$871,,MATCH($B259,[2]掉落汇总!$D$1:$M$1)),[2]掉落汇总!$A$2:$A$871,G$1,[2]掉落汇总!$C$2:$C$871,$Q$1)+SUMIFS(OFFSET([2]掉落汇总!$C$2:$C$871,,MATCH($B259,[2]掉落汇总!$D$1:$M$1)),[2]掉落汇总!$A$2:$A$871,G$1,[2]掉落汇总!$C$2:$C$871,$Q$2)/$Q$3)*宝箱投放计算!F259</f>
        <v>0</v>
      </c>
      <c r="H259">
        <f ca="1">(SUMIFS(OFFSET([2]掉落汇总!$C$2:$C$871,,MATCH($B259,[2]掉落汇总!$D$1:$M$1)),[2]掉落汇总!$A$2:$A$871,H$1,[2]掉落汇总!$C$2:$C$871,$Q$1)+SUMIFS(OFFSET([2]掉落汇总!$C$2:$C$871,,MATCH($B259,[2]掉落汇总!$D$1:$M$1)),[2]掉落汇总!$A$2:$A$871,H$1,[2]掉落汇总!$C$2:$C$871,$Q$2)/$Q$3)*宝箱投放计算!G259</f>
        <v>0</v>
      </c>
      <c r="I259">
        <f ca="1">(SUMIFS(OFFSET([2]掉落汇总!$C$2:$C$871,,MATCH($B259,[2]掉落汇总!$D$1:$M$1)),[2]掉落汇总!$A$2:$A$871,I$1,[2]掉落汇总!$C$2:$C$871,$Q$1)+SUMIFS(OFFSET([2]掉落汇总!$C$2:$C$871,,MATCH($B259,[2]掉落汇总!$D$1:$M$1)),[2]掉落汇总!$A$2:$A$871,I$1,[2]掉落汇总!$C$2:$C$871,$Q$2)/$Q$3)*宝箱投放计算!H259</f>
        <v>0</v>
      </c>
      <c r="J259">
        <f ca="1">(SUMIFS(OFFSET([2]掉落汇总!$C$2:$C$871,,MATCH($B259,[2]掉落汇总!$D$1:$M$1)),[2]掉落汇总!$A$2:$A$871,J$1,[2]掉落汇总!$C$2:$C$871,$Q$1)+SUMIFS(OFFSET([2]掉落汇总!$C$2:$C$871,,MATCH($B259,[2]掉落汇总!$D$1:$M$1)),[2]掉落汇总!$A$2:$A$871,J$1,[2]掉落汇总!$C$2:$C$871,$Q$2)/$Q$3)*宝箱投放计算!I259</f>
        <v>1.1177072671443191</v>
      </c>
      <c r="K259">
        <f ca="1">(SUMIFS(OFFSET([2]掉落汇总!$C$2:$C$871,,MATCH($B259,[2]掉落汇总!$D$1:$M$1)),[2]掉落汇总!$A$2:$A$871,K$1,[2]掉落汇总!$C$2:$C$871,$Q$1)+SUMIFS(OFFSET([2]掉落汇总!$C$2:$C$871,,MATCH($B259,[2]掉落汇总!$D$1:$M$1)),[2]掉落汇总!$A$2:$A$871,K$1,[2]掉落汇总!$C$2:$C$871,$Q$2)/$Q$3)*宝箱投放计算!J259</f>
        <v>0</v>
      </c>
      <c r="L259">
        <f ca="1">(SUMIFS(OFFSET([2]掉落汇总!$C$2:$C$871,,MATCH($B259,[2]掉落汇总!$D$1:$M$1)),[2]掉落汇总!$A$2:$A$871,L$1,[2]掉落汇总!$C$2:$C$871,$Q$1)+SUMIFS(OFFSET([2]掉落汇总!$C$2:$C$871,,MATCH($B259,[2]掉落汇总!$D$1:$M$1)),[2]掉落汇总!$A$2:$A$871,L$1,[2]掉落汇总!$C$2:$C$871,$Q$2)/$Q$3)*宝箱投放计算!K259</f>
        <v>0.18921788368526599</v>
      </c>
      <c r="M259">
        <f ca="1">(SUMIFS(OFFSET([2]掉落汇总!$C$2:$C$871,,MATCH($B259,[2]掉落汇总!$D$1:$M$1)),[2]掉落汇总!$A$2:$A$871,M$1,[2]掉落汇总!$C$2:$C$871,$Q$1)+SUMIFS(OFFSET([2]掉落汇总!$C$2:$C$871,,MATCH($B259,[2]掉落汇总!$D$1:$M$1)),[2]掉落汇总!$A$2:$A$871,M$1,[2]掉落汇总!$C$2:$C$871,$Q$2)/$Q$3)*宝箱投放计算!L259</f>
        <v>0.1952586710265094</v>
      </c>
      <c r="N259">
        <f ca="1">(SUMIFS(OFFSET([2]掉落汇总!$C$2:$C$871,,MATCH($B259,[2]掉落汇总!$D$1:$M$1)),[2]掉落汇总!$A$2:$A$871,N$1,[2]掉落汇总!$C$2:$C$871,$Q$1)+SUMIFS(OFFSET([2]掉落汇总!$C$2:$C$871,,MATCH($B259,[2]掉落汇总!$D$1:$M$1)),[2]掉落汇总!$A$2:$A$871,N$1,[2]掉落汇总!$C$2:$C$871,$Q$2)/$Q$3)*宝箱投放计算!M259</f>
        <v>4.4258667322350648E-2</v>
      </c>
      <c r="O259">
        <f ca="1">(SUMIFS(OFFSET([2]掉落汇总!$C$2:$C$871,,MATCH($B259,[2]掉落汇总!$D$1:$M$1)),[2]掉落汇总!$A$2:$A$871,O$1,[2]掉落汇总!$C$2:$C$871,$Q$1)+SUMIFS(OFFSET([2]掉落汇总!$C$2:$C$871,,MATCH($B259,[2]掉落汇总!$D$1:$M$1)),[2]掉落汇总!$A$2:$A$871,O$1,[2]掉落汇总!$C$2:$C$871,$Q$2)/$Q$3)*宝箱投放计算!N259</f>
        <v>9.1281046504927091E-2</v>
      </c>
    </row>
    <row r="260" spans="1:15" x14ac:dyDescent="0.2">
      <c r="A260">
        <f>玩家成长时间线!A260</f>
        <v>259</v>
      </c>
      <c r="B260">
        <f>玩家成长时间线!B260</f>
        <v>10</v>
      </c>
      <c r="C260">
        <f ca="1">SUM($D$2:D260)</f>
        <v>465.60152854302339</v>
      </c>
      <c r="D260">
        <f t="shared" ca="1" si="4"/>
        <v>1.7767367807072123</v>
      </c>
      <c r="E260">
        <f ca="1">(SUMIFS(OFFSET([2]掉落汇总!$C$2:$C$871,,MATCH($B260,[2]掉落汇总!$D$1:$M$1)),[2]掉落汇总!$A$2:$A$871,E$1,[2]掉落汇总!$C$2:$C$871,$Q$1)+SUMIFS(OFFSET([2]掉落汇总!$C$2:$C$871,,MATCH($B260,[2]掉落汇总!$D$1:$M$1)),[2]掉落汇总!$A$2:$A$871,E$1,[2]掉落汇总!$C$2:$C$871,$Q$2)/$Q$3)*宝箱投放计算!D260</f>
        <v>0.5596465018411364</v>
      </c>
      <c r="F260">
        <f ca="1">(SUMIFS(OFFSET([2]掉落汇总!$C$2:$C$871,,MATCH($B260,[2]掉落汇总!$D$1:$M$1)),[2]掉落汇总!$A$2:$A$871,F$1,[2]掉落汇总!$C$2:$C$871,$Q$1)+SUMIFS(OFFSET([2]掉落汇总!$C$2:$C$871,,MATCH($B260,[2]掉落汇总!$D$1:$M$1)),[2]掉落汇总!$A$2:$A$871,F$1,[2]掉落汇总!$C$2:$C$871,$Q$2)/$Q$3)*宝箱投放计算!E260</f>
        <v>0.69707401032702276</v>
      </c>
      <c r="G260">
        <f ca="1">(SUMIFS(OFFSET([2]掉落汇总!$C$2:$C$871,,MATCH($B260,[2]掉落汇总!$D$1:$M$1)),[2]掉落汇总!$A$2:$A$871,G$1,[2]掉落汇总!$C$2:$C$871,$Q$1)+SUMIFS(OFFSET([2]掉落汇总!$C$2:$C$871,,MATCH($B260,[2]掉落汇总!$D$1:$M$1)),[2]掉落汇总!$A$2:$A$871,G$1,[2]掉落汇总!$C$2:$C$871,$Q$2)/$Q$3)*宝箱投放计算!F260</f>
        <v>0</v>
      </c>
      <c r="H260">
        <f ca="1">(SUMIFS(OFFSET([2]掉落汇总!$C$2:$C$871,,MATCH($B260,[2]掉落汇总!$D$1:$M$1)),[2]掉落汇总!$A$2:$A$871,H$1,[2]掉落汇总!$C$2:$C$871,$Q$1)+SUMIFS(OFFSET([2]掉落汇总!$C$2:$C$871,,MATCH($B260,[2]掉落汇总!$D$1:$M$1)),[2]掉落汇总!$A$2:$A$871,H$1,[2]掉落汇总!$C$2:$C$871,$Q$2)/$Q$3)*宝箱投放计算!G260</f>
        <v>0</v>
      </c>
      <c r="I260">
        <f ca="1">(SUMIFS(OFFSET([2]掉落汇总!$C$2:$C$871,,MATCH($B260,[2]掉落汇总!$D$1:$M$1)),[2]掉落汇总!$A$2:$A$871,I$1,[2]掉落汇总!$C$2:$C$871,$Q$1)+SUMIFS(OFFSET([2]掉落汇总!$C$2:$C$871,,MATCH($B260,[2]掉落汇总!$D$1:$M$1)),[2]掉落汇总!$A$2:$A$871,I$1,[2]掉落汇总!$C$2:$C$871,$Q$2)/$Q$3)*宝箱投放计算!H260</f>
        <v>0</v>
      </c>
      <c r="J260">
        <f ca="1">(SUMIFS(OFFSET([2]掉落汇总!$C$2:$C$871,,MATCH($B260,[2]掉落汇总!$D$1:$M$1)),[2]掉落汇总!$A$2:$A$871,J$1,[2]掉落汇总!$C$2:$C$871,$Q$1)+SUMIFS(OFFSET([2]掉落汇总!$C$2:$C$871,,MATCH($B260,[2]掉落汇总!$D$1:$M$1)),[2]掉落汇总!$A$2:$A$871,J$1,[2]掉落汇总!$C$2:$C$871,$Q$2)/$Q$3)*宝箱投放计算!I260</f>
        <v>0</v>
      </c>
      <c r="K260">
        <f ca="1">(SUMIFS(OFFSET([2]掉落汇总!$C$2:$C$871,,MATCH($B260,[2]掉落汇总!$D$1:$M$1)),[2]掉落汇总!$A$2:$A$871,K$1,[2]掉落汇总!$C$2:$C$871,$Q$1)+SUMIFS(OFFSET([2]掉落汇总!$C$2:$C$871,,MATCH($B260,[2]掉落汇总!$D$1:$M$1)),[2]掉落汇总!$A$2:$A$871,K$1,[2]掉落汇总!$C$2:$C$871,$Q$2)/$Q$3)*宝箱投放计算!J260</f>
        <v>0</v>
      </c>
      <c r="L260">
        <f ca="1">(SUMIFS(OFFSET([2]掉落汇总!$C$2:$C$871,,MATCH($B260,[2]掉落汇总!$D$1:$M$1)),[2]掉落汇总!$A$2:$A$871,L$1,[2]掉落汇总!$C$2:$C$871,$Q$1)+SUMIFS(OFFSET([2]掉落汇总!$C$2:$C$871,,MATCH($B260,[2]掉落汇总!$D$1:$M$1)),[2]掉落汇总!$A$2:$A$871,L$1,[2]掉落汇总!$C$2:$C$871,$Q$2)/$Q$3)*宝箱投放计算!K260</f>
        <v>0.18921788368526599</v>
      </c>
      <c r="M260">
        <f ca="1">(SUMIFS(OFFSET([2]掉落汇总!$C$2:$C$871,,MATCH($B260,[2]掉落汇总!$D$1:$M$1)),[2]掉落汇总!$A$2:$A$871,M$1,[2]掉落汇总!$C$2:$C$871,$Q$1)+SUMIFS(OFFSET([2]掉落汇总!$C$2:$C$871,,MATCH($B260,[2]掉落汇总!$D$1:$M$1)),[2]掉落汇总!$A$2:$A$871,M$1,[2]掉落汇总!$C$2:$C$871,$Q$2)/$Q$3)*宝箱投放计算!L260</f>
        <v>0.1952586710265094</v>
      </c>
      <c r="N260">
        <f ca="1">(SUMIFS(OFFSET([2]掉落汇总!$C$2:$C$871,,MATCH($B260,[2]掉落汇总!$D$1:$M$1)),[2]掉落汇总!$A$2:$A$871,N$1,[2]掉落汇总!$C$2:$C$871,$Q$1)+SUMIFS(OFFSET([2]掉落汇总!$C$2:$C$871,,MATCH($B260,[2]掉落汇总!$D$1:$M$1)),[2]掉落汇总!$A$2:$A$871,N$1,[2]掉落汇总!$C$2:$C$871,$Q$2)/$Q$3)*宝箱投放计算!M260</f>
        <v>4.4258667322350648E-2</v>
      </c>
      <c r="O260">
        <f ca="1">(SUMIFS(OFFSET([2]掉落汇总!$C$2:$C$871,,MATCH($B260,[2]掉落汇总!$D$1:$M$1)),[2]掉落汇总!$A$2:$A$871,O$1,[2]掉落汇总!$C$2:$C$871,$Q$1)+SUMIFS(OFFSET([2]掉落汇总!$C$2:$C$871,,MATCH($B260,[2]掉落汇总!$D$1:$M$1)),[2]掉落汇总!$A$2:$A$871,O$1,[2]掉落汇总!$C$2:$C$871,$Q$2)/$Q$3)*宝箱投放计算!N260</f>
        <v>9.1281046504927091E-2</v>
      </c>
    </row>
    <row r="261" spans="1:15" x14ac:dyDescent="0.2">
      <c r="A261">
        <f>玩家成长时间线!A261</f>
        <v>260</v>
      </c>
      <c r="B261">
        <f>玩家成长时间线!B261</f>
        <v>10</v>
      </c>
      <c r="C261">
        <f ca="1">SUM($D$2:D261)</f>
        <v>467.38068510279425</v>
      </c>
      <c r="D261">
        <f t="shared" ca="1" si="4"/>
        <v>1.779156559770863</v>
      </c>
      <c r="E261">
        <f ca="1">(SUMIFS(OFFSET([2]掉落汇总!$C$2:$C$871,,MATCH($B261,[2]掉落汇总!$D$1:$M$1)),[2]掉落汇总!$A$2:$A$871,E$1,[2]掉落汇总!$C$2:$C$871,$Q$1)+SUMIFS(OFFSET([2]掉落汇总!$C$2:$C$871,,MATCH($B261,[2]掉落汇总!$D$1:$M$1)),[2]掉落汇总!$A$2:$A$871,E$1,[2]掉落汇总!$C$2:$C$871,$Q$2)/$Q$3)*宝箱投放计算!D261</f>
        <v>0.56206628090478705</v>
      </c>
      <c r="F261">
        <f ca="1">(SUMIFS(OFFSET([2]掉落汇总!$C$2:$C$871,,MATCH($B261,[2]掉落汇总!$D$1:$M$1)),[2]掉落汇总!$A$2:$A$871,F$1,[2]掉落汇总!$C$2:$C$871,$Q$1)+SUMIFS(OFFSET([2]掉落汇总!$C$2:$C$871,,MATCH($B261,[2]掉落汇总!$D$1:$M$1)),[2]掉落汇总!$A$2:$A$871,F$1,[2]掉落汇总!$C$2:$C$871,$Q$2)/$Q$3)*宝箱投放计算!E261</f>
        <v>0.69707401032702276</v>
      </c>
      <c r="G261">
        <f ca="1">(SUMIFS(OFFSET([2]掉落汇总!$C$2:$C$871,,MATCH($B261,[2]掉落汇总!$D$1:$M$1)),[2]掉落汇总!$A$2:$A$871,G$1,[2]掉落汇总!$C$2:$C$871,$Q$1)+SUMIFS(OFFSET([2]掉落汇总!$C$2:$C$871,,MATCH($B261,[2]掉落汇总!$D$1:$M$1)),[2]掉落汇总!$A$2:$A$871,G$1,[2]掉落汇总!$C$2:$C$871,$Q$2)/$Q$3)*宝箱投放计算!F261</f>
        <v>0</v>
      </c>
      <c r="H261">
        <f ca="1">(SUMIFS(OFFSET([2]掉落汇总!$C$2:$C$871,,MATCH($B261,[2]掉落汇总!$D$1:$M$1)),[2]掉落汇总!$A$2:$A$871,H$1,[2]掉落汇总!$C$2:$C$871,$Q$1)+SUMIFS(OFFSET([2]掉落汇总!$C$2:$C$871,,MATCH($B261,[2]掉落汇总!$D$1:$M$1)),[2]掉落汇总!$A$2:$A$871,H$1,[2]掉落汇总!$C$2:$C$871,$Q$2)/$Q$3)*宝箱投放计算!G261</f>
        <v>0</v>
      </c>
      <c r="I261">
        <f ca="1">(SUMIFS(OFFSET([2]掉落汇总!$C$2:$C$871,,MATCH($B261,[2]掉落汇总!$D$1:$M$1)),[2]掉落汇总!$A$2:$A$871,I$1,[2]掉落汇总!$C$2:$C$871,$Q$1)+SUMIFS(OFFSET([2]掉落汇总!$C$2:$C$871,,MATCH($B261,[2]掉落汇总!$D$1:$M$1)),[2]掉落汇总!$A$2:$A$871,I$1,[2]掉落汇总!$C$2:$C$871,$Q$2)/$Q$3)*宝箱投放计算!H261</f>
        <v>0</v>
      </c>
      <c r="J261">
        <f ca="1">(SUMIFS(OFFSET([2]掉落汇总!$C$2:$C$871,,MATCH($B261,[2]掉落汇总!$D$1:$M$1)),[2]掉落汇总!$A$2:$A$871,J$1,[2]掉落汇总!$C$2:$C$871,$Q$1)+SUMIFS(OFFSET([2]掉落汇总!$C$2:$C$871,,MATCH($B261,[2]掉落汇总!$D$1:$M$1)),[2]掉落汇总!$A$2:$A$871,J$1,[2]掉落汇总!$C$2:$C$871,$Q$2)/$Q$3)*宝箱投放计算!I261</f>
        <v>0</v>
      </c>
      <c r="K261">
        <f ca="1">(SUMIFS(OFFSET([2]掉落汇总!$C$2:$C$871,,MATCH($B261,[2]掉落汇总!$D$1:$M$1)),[2]掉落汇总!$A$2:$A$871,K$1,[2]掉落汇总!$C$2:$C$871,$Q$1)+SUMIFS(OFFSET([2]掉落汇总!$C$2:$C$871,,MATCH($B261,[2]掉落汇总!$D$1:$M$1)),[2]掉落汇总!$A$2:$A$871,K$1,[2]掉落汇总!$C$2:$C$871,$Q$2)/$Q$3)*宝箱投放计算!J261</f>
        <v>0</v>
      </c>
      <c r="L261">
        <f ca="1">(SUMIFS(OFFSET([2]掉落汇总!$C$2:$C$871,,MATCH($B261,[2]掉落汇总!$D$1:$M$1)),[2]掉落汇总!$A$2:$A$871,L$1,[2]掉落汇总!$C$2:$C$871,$Q$1)+SUMIFS(OFFSET([2]掉落汇总!$C$2:$C$871,,MATCH($B261,[2]掉落汇总!$D$1:$M$1)),[2]掉落汇总!$A$2:$A$871,L$1,[2]掉落汇总!$C$2:$C$871,$Q$2)/$Q$3)*宝箱投放计算!K261</f>
        <v>0.18921788368526599</v>
      </c>
      <c r="M261">
        <f ca="1">(SUMIFS(OFFSET([2]掉落汇总!$C$2:$C$871,,MATCH($B261,[2]掉落汇总!$D$1:$M$1)),[2]掉落汇总!$A$2:$A$871,M$1,[2]掉落汇总!$C$2:$C$871,$Q$1)+SUMIFS(OFFSET([2]掉落汇总!$C$2:$C$871,,MATCH($B261,[2]掉落汇总!$D$1:$M$1)),[2]掉落汇总!$A$2:$A$871,M$1,[2]掉落汇总!$C$2:$C$871,$Q$2)/$Q$3)*宝箱投放计算!L261</f>
        <v>0.1952586710265094</v>
      </c>
      <c r="N261">
        <f ca="1">(SUMIFS(OFFSET([2]掉落汇总!$C$2:$C$871,,MATCH($B261,[2]掉落汇总!$D$1:$M$1)),[2]掉落汇总!$A$2:$A$871,N$1,[2]掉落汇总!$C$2:$C$871,$Q$1)+SUMIFS(OFFSET([2]掉落汇总!$C$2:$C$871,,MATCH($B261,[2]掉落汇总!$D$1:$M$1)),[2]掉落汇总!$A$2:$A$871,N$1,[2]掉落汇总!$C$2:$C$871,$Q$2)/$Q$3)*宝箱投放计算!M261</f>
        <v>4.4258667322350648E-2</v>
      </c>
      <c r="O261">
        <f ca="1">(SUMIFS(OFFSET([2]掉落汇总!$C$2:$C$871,,MATCH($B261,[2]掉落汇总!$D$1:$M$1)),[2]掉落汇总!$A$2:$A$871,O$1,[2]掉落汇总!$C$2:$C$871,$Q$1)+SUMIFS(OFFSET([2]掉落汇总!$C$2:$C$871,,MATCH($B261,[2]掉落汇总!$D$1:$M$1)),[2]掉落汇总!$A$2:$A$871,O$1,[2]掉落汇总!$C$2:$C$871,$Q$2)/$Q$3)*宝箱投放计算!N261</f>
        <v>9.1281046504927091E-2</v>
      </c>
    </row>
    <row r="262" spans="1:15" x14ac:dyDescent="0.2">
      <c r="A262">
        <f>玩家成长时间线!A262</f>
        <v>261</v>
      </c>
      <c r="B262">
        <f>玩家成长时间线!B262</f>
        <v>10</v>
      </c>
      <c r="C262">
        <f ca="1">SUM($D$2:D262)</f>
        <v>469.21065702290178</v>
      </c>
      <c r="D262">
        <f t="shared" ca="1" si="4"/>
        <v>1.829971920107528</v>
      </c>
      <c r="E262">
        <f ca="1">(SUMIFS(OFFSET([2]掉落汇总!$C$2:$C$871,,MATCH($B262,[2]掉落汇总!$D$1:$M$1)),[2]掉落汇总!$A$2:$A$871,E$1,[2]掉落汇总!$C$2:$C$871,$Q$1)+SUMIFS(OFFSET([2]掉落汇总!$C$2:$C$871,,MATCH($B262,[2]掉落汇总!$D$1:$M$1)),[2]掉落汇总!$A$2:$A$871,E$1,[2]掉落汇总!$C$2:$C$871,$Q$2)/$Q$3)*宝箱投放计算!D262</f>
        <v>0.61288164124145195</v>
      </c>
      <c r="F262">
        <f ca="1">(SUMIFS(OFFSET([2]掉落汇总!$C$2:$C$871,,MATCH($B262,[2]掉落汇总!$D$1:$M$1)),[2]掉落汇总!$A$2:$A$871,F$1,[2]掉落汇总!$C$2:$C$871,$Q$1)+SUMIFS(OFFSET([2]掉落汇总!$C$2:$C$871,,MATCH($B262,[2]掉落汇总!$D$1:$M$1)),[2]掉落汇总!$A$2:$A$871,F$1,[2]掉落汇总!$C$2:$C$871,$Q$2)/$Q$3)*宝箱投放计算!E262</f>
        <v>0.69707401032702276</v>
      </c>
      <c r="G262">
        <f ca="1">(SUMIFS(OFFSET([2]掉落汇总!$C$2:$C$871,,MATCH($B262,[2]掉落汇总!$D$1:$M$1)),[2]掉落汇总!$A$2:$A$871,G$1,[2]掉落汇总!$C$2:$C$871,$Q$1)+SUMIFS(OFFSET([2]掉落汇总!$C$2:$C$871,,MATCH($B262,[2]掉落汇总!$D$1:$M$1)),[2]掉落汇总!$A$2:$A$871,G$1,[2]掉落汇总!$C$2:$C$871,$Q$2)/$Q$3)*宝箱投放计算!F262</f>
        <v>0</v>
      </c>
      <c r="H262">
        <f ca="1">(SUMIFS(OFFSET([2]掉落汇总!$C$2:$C$871,,MATCH($B262,[2]掉落汇总!$D$1:$M$1)),[2]掉落汇总!$A$2:$A$871,H$1,[2]掉落汇总!$C$2:$C$871,$Q$1)+SUMIFS(OFFSET([2]掉落汇总!$C$2:$C$871,,MATCH($B262,[2]掉落汇总!$D$1:$M$1)),[2]掉落汇总!$A$2:$A$871,H$1,[2]掉落汇总!$C$2:$C$871,$Q$2)/$Q$3)*宝箱投放计算!G262</f>
        <v>0</v>
      </c>
      <c r="I262">
        <f ca="1">(SUMIFS(OFFSET([2]掉落汇总!$C$2:$C$871,,MATCH($B262,[2]掉落汇总!$D$1:$M$1)),[2]掉落汇总!$A$2:$A$871,I$1,[2]掉落汇总!$C$2:$C$871,$Q$1)+SUMIFS(OFFSET([2]掉落汇总!$C$2:$C$871,,MATCH($B262,[2]掉落汇总!$D$1:$M$1)),[2]掉落汇总!$A$2:$A$871,I$1,[2]掉落汇总!$C$2:$C$871,$Q$2)/$Q$3)*宝箱投放计算!H262</f>
        <v>0</v>
      </c>
      <c r="J262">
        <f ca="1">(SUMIFS(OFFSET([2]掉落汇总!$C$2:$C$871,,MATCH($B262,[2]掉落汇总!$D$1:$M$1)),[2]掉落汇总!$A$2:$A$871,J$1,[2]掉落汇总!$C$2:$C$871,$Q$1)+SUMIFS(OFFSET([2]掉落汇总!$C$2:$C$871,,MATCH($B262,[2]掉落汇总!$D$1:$M$1)),[2]掉落汇总!$A$2:$A$871,J$1,[2]掉落汇总!$C$2:$C$871,$Q$2)/$Q$3)*宝箱投放计算!I262</f>
        <v>0</v>
      </c>
      <c r="K262">
        <f ca="1">(SUMIFS(OFFSET([2]掉落汇总!$C$2:$C$871,,MATCH($B262,[2]掉落汇总!$D$1:$M$1)),[2]掉落汇总!$A$2:$A$871,K$1,[2]掉落汇总!$C$2:$C$871,$Q$1)+SUMIFS(OFFSET([2]掉落汇总!$C$2:$C$871,,MATCH($B262,[2]掉落汇总!$D$1:$M$1)),[2]掉落汇总!$A$2:$A$871,K$1,[2]掉落汇总!$C$2:$C$871,$Q$2)/$Q$3)*宝箱投放计算!J262</f>
        <v>0</v>
      </c>
      <c r="L262">
        <f ca="1">(SUMIFS(OFFSET([2]掉落汇总!$C$2:$C$871,,MATCH($B262,[2]掉落汇总!$D$1:$M$1)),[2]掉落汇总!$A$2:$A$871,L$1,[2]掉落汇总!$C$2:$C$871,$Q$1)+SUMIFS(OFFSET([2]掉落汇总!$C$2:$C$871,,MATCH($B262,[2]掉落汇总!$D$1:$M$1)),[2]掉落汇总!$A$2:$A$871,L$1,[2]掉落汇总!$C$2:$C$871,$Q$2)/$Q$3)*宝箱投放计算!K262</f>
        <v>0.18921788368526599</v>
      </c>
      <c r="M262">
        <f ca="1">(SUMIFS(OFFSET([2]掉落汇总!$C$2:$C$871,,MATCH($B262,[2]掉落汇总!$D$1:$M$1)),[2]掉落汇总!$A$2:$A$871,M$1,[2]掉落汇总!$C$2:$C$871,$Q$1)+SUMIFS(OFFSET([2]掉落汇总!$C$2:$C$871,,MATCH($B262,[2]掉落汇总!$D$1:$M$1)),[2]掉落汇总!$A$2:$A$871,M$1,[2]掉落汇总!$C$2:$C$871,$Q$2)/$Q$3)*宝箱投放计算!L262</f>
        <v>0.1952586710265094</v>
      </c>
      <c r="N262">
        <f ca="1">(SUMIFS(OFFSET([2]掉落汇总!$C$2:$C$871,,MATCH($B262,[2]掉落汇总!$D$1:$M$1)),[2]掉落汇总!$A$2:$A$871,N$1,[2]掉落汇总!$C$2:$C$871,$Q$1)+SUMIFS(OFFSET([2]掉落汇总!$C$2:$C$871,,MATCH($B262,[2]掉落汇总!$D$1:$M$1)),[2]掉落汇总!$A$2:$A$871,N$1,[2]掉落汇总!$C$2:$C$871,$Q$2)/$Q$3)*宝箱投放计算!M262</f>
        <v>4.4258667322350648E-2</v>
      </c>
      <c r="O262">
        <f ca="1">(SUMIFS(OFFSET([2]掉落汇总!$C$2:$C$871,,MATCH($B262,[2]掉落汇总!$D$1:$M$1)),[2]掉落汇总!$A$2:$A$871,O$1,[2]掉落汇总!$C$2:$C$871,$Q$1)+SUMIFS(OFFSET([2]掉落汇总!$C$2:$C$871,,MATCH($B262,[2]掉落汇总!$D$1:$M$1)),[2]掉落汇总!$A$2:$A$871,O$1,[2]掉落汇总!$C$2:$C$871,$Q$2)/$Q$3)*宝箱投放计算!N262</f>
        <v>9.1281046504927091E-2</v>
      </c>
    </row>
    <row r="263" spans="1:15" x14ac:dyDescent="0.2">
      <c r="A263">
        <f>玩家成长时间线!A263</f>
        <v>262</v>
      </c>
      <c r="B263">
        <f>玩家成长时间线!B263</f>
        <v>10</v>
      </c>
      <c r="C263">
        <f ca="1">SUM($D$2:D263)</f>
        <v>470.99465314079993</v>
      </c>
      <c r="D263">
        <f t="shared" ca="1" si="4"/>
        <v>1.7839961178981645</v>
      </c>
      <c r="E263">
        <f ca="1">(SUMIFS(OFFSET([2]掉落汇总!$C$2:$C$871,,MATCH($B263,[2]掉落汇总!$D$1:$M$1)),[2]掉落汇总!$A$2:$A$871,E$1,[2]掉落汇总!$C$2:$C$871,$Q$1)+SUMIFS(OFFSET([2]掉落汇总!$C$2:$C$871,,MATCH($B263,[2]掉落汇总!$D$1:$M$1)),[2]掉落汇总!$A$2:$A$871,E$1,[2]掉落汇总!$C$2:$C$871,$Q$2)/$Q$3)*宝箱投放计算!D263</f>
        <v>0.56690583903208847</v>
      </c>
      <c r="F263">
        <f ca="1">(SUMIFS(OFFSET([2]掉落汇总!$C$2:$C$871,,MATCH($B263,[2]掉落汇总!$D$1:$M$1)),[2]掉落汇总!$A$2:$A$871,F$1,[2]掉落汇总!$C$2:$C$871,$Q$1)+SUMIFS(OFFSET([2]掉落汇总!$C$2:$C$871,,MATCH($B263,[2]掉落汇总!$D$1:$M$1)),[2]掉落汇总!$A$2:$A$871,F$1,[2]掉落汇总!$C$2:$C$871,$Q$2)/$Q$3)*宝箱投放计算!E263</f>
        <v>0.69707401032702276</v>
      </c>
      <c r="G263">
        <f ca="1">(SUMIFS(OFFSET([2]掉落汇总!$C$2:$C$871,,MATCH($B263,[2]掉落汇总!$D$1:$M$1)),[2]掉落汇总!$A$2:$A$871,G$1,[2]掉落汇总!$C$2:$C$871,$Q$1)+SUMIFS(OFFSET([2]掉落汇总!$C$2:$C$871,,MATCH($B263,[2]掉落汇总!$D$1:$M$1)),[2]掉落汇总!$A$2:$A$871,G$1,[2]掉落汇总!$C$2:$C$871,$Q$2)/$Q$3)*宝箱投放计算!F263</f>
        <v>0</v>
      </c>
      <c r="H263">
        <f ca="1">(SUMIFS(OFFSET([2]掉落汇总!$C$2:$C$871,,MATCH($B263,[2]掉落汇总!$D$1:$M$1)),[2]掉落汇总!$A$2:$A$871,H$1,[2]掉落汇总!$C$2:$C$871,$Q$1)+SUMIFS(OFFSET([2]掉落汇总!$C$2:$C$871,,MATCH($B263,[2]掉落汇总!$D$1:$M$1)),[2]掉落汇总!$A$2:$A$871,H$1,[2]掉落汇总!$C$2:$C$871,$Q$2)/$Q$3)*宝箱投放计算!G263</f>
        <v>0</v>
      </c>
      <c r="I263">
        <f ca="1">(SUMIFS(OFFSET([2]掉落汇总!$C$2:$C$871,,MATCH($B263,[2]掉落汇总!$D$1:$M$1)),[2]掉落汇总!$A$2:$A$871,I$1,[2]掉落汇总!$C$2:$C$871,$Q$1)+SUMIFS(OFFSET([2]掉落汇总!$C$2:$C$871,,MATCH($B263,[2]掉落汇总!$D$1:$M$1)),[2]掉落汇总!$A$2:$A$871,I$1,[2]掉落汇总!$C$2:$C$871,$Q$2)/$Q$3)*宝箱投放计算!H263</f>
        <v>0</v>
      </c>
      <c r="J263">
        <f ca="1">(SUMIFS(OFFSET([2]掉落汇总!$C$2:$C$871,,MATCH($B263,[2]掉落汇总!$D$1:$M$1)),[2]掉落汇总!$A$2:$A$871,J$1,[2]掉落汇总!$C$2:$C$871,$Q$1)+SUMIFS(OFFSET([2]掉落汇总!$C$2:$C$871,,MATCH($B263,[2]掉落汇总!$D$1:$M$1)),[2]掉落汇总!$A$2:$A$871,J$1,[2]掉落汇总!$C$2:$C$871,$Q$2)/$Q$3)*宝箱投放计算!I263</f>
        <v>0</v>
      </c>
      <c r="K263">
        <f ca="1">(SUMIFS(OFFSET([2]掉落汇总!$C$2:$C$871,,MATCH($B263,[2]掉落汇总!$D$1:$M$1)),[2]掉落汇总!$A$2:$A$871,K$1,[2]掉落汇总!$C$2:$C$871,$Q$1)+SUMIFS(OFFSET([2]掉落汇总!$C$2:$C$871,,MATCH($B263,[2]掉落汇总!$D$1:$M$1)),[2]掉落汇总!$A$2:$A$871,K$1,[2]掉落汇总!$C$2:$C$871,$Q$2)/$Q$3)*宝箱投放计算!J263</f>
        <v>0</v>
      </c>
      <c r="L263">
        <f ca="1">(SUMIFS(OFFSET([2]掉落汇总!$C$2:$C$871,,MATCH($B263,[2]掉落汇总!$D$1:$M$1)),[2]掉落汇总!$A$2:$A$871,L$1,[2]掉落汇总!$C$2:$C$871,$Q$1)+SUMIFS(OFFSET([2]掉落汇总!$C$2:$C$871,,MATCH($B263,[2]掉落汇总!$D$1:$M$1)),[2]掉落汇总!$A$2:$A$871,L$1,[2]掉落汇总!$C$2:$C$871,$Q$2)/$Q$3)*宝箱投放计算!K263</f>
        <v>0.18921788368526599</v>
      </c>
      <c r="M263">
        <f ca="1">(SUMIFS(OFFSET([2]掉落汇总!$C$2:$C$871,,MATCH($B263,[2]掉落汇总!$D$1:$M$1)),[2]掉落汇总!$A$2:$A$871,M$1,[2]掉落汇总!$C$2:$C$871,$Q$1)+SUMIFS(OFFSET([2]掉落汇总!$C$2:$C$871,,MATCH($B263,[2]掉落汇总!$D$1:$M$1)),[2]掉落汇总!$A$2:$A$871,M$1,[2]掉落汇总!$C$2:$C$871,$Q$2)/$Q$3)*宝箱投放计算!L263</f>
        <v>0.1952586710265094</v>
      </c>
      <c r="N263">
        <f ca="1">(SUMIFS(OFFSET([2]掉落汇总!$C$2:$C$871,,MATCH($B263,[2]掉落汇总!$D$1:$M$1)),[2]掉落汇总!$A$2:$A$871,N$1,[2]掉落汇总!$C$2:$C$871,$Q$1)+SUMIFS(OFFSET([2]掉落汇总!$C$2:$C$871,,MATCH($B263,[2]掉落汇总!$D$1:$M$1)),[2]掉落汇总!$A$2:$A$871,N$1,[2]掉落汇总!$C$2:$C$871,$Q$2)/$Q$3)*宝箱投放计算!M263</f>
        <v>4.4258667322350648E-2</v>
      </c>
      <c r="O263">
        <f ca="1">(SUMIFS(OFFSET([2]掉落汇总!$C$2:$C$871,,MATCH($B263,[2]掉落汇总!$D$1:$M$1)),[2]掉落汇总!$A$2:$A$871,O$1,[2]掉落汇总!$C$2:$C$871,$Q$1)+SUMIFS(OFFSET([2]掉落汇总!$C$2:$C$871,,MATCH($B263,[2]掉落汇总!$D$1:$M$1)),[2]掉落汇总!$A$2:$A$871,O$1,[2]掉落汇总!$C$2:$C$871,$Q$2)/$Q$3)*宝箱投放计算!N263</f>
        <v>9.1281046504927091E-2</v>
      </c>
    </row>
    <row r="264" spans="1:15" x14ac:dyDescent="0.2">
      <c r="A264">
        <f>玩家成长时间线!A264</f>
        <v>263</v>
      </c>
      <c r="B264">
        <f>玩家成长时间线!B264</f>
        <v>10</v>
      </c>
      <c r="C264">
        <f ca="1">SUM($D$2:D264)</f>
        <v>472.78106903776177</v>
      </c>
      <c r="D264">
        <f t="shared" ca="1" si="4"/>
        <v>1.7864158969618154</v>
      </c>
      <c r="E264">
        <f ca="1">(SUMIFS(OFFSET([2]掉落汇总!$C$2:$C$871,,MATCH($B264,[2]掉落汇总!$D$1:$M$1)),[2]掉落汇总!$A$2:$A$871,E$1,[2]掉落汇总!$C$2:$C$871,$Q$1)+SUMIFS(OFFSET([2]掉落汇总!$C$2:$C$871,,MATCH($B264,[2]掉落汇总!$D$1:$M$1)),[2]掉落汇总!$A$2:$A$871,E$1,[2]掉落汇总!$C$2:$C$871,$Q$2)/$Q$3)*宝箱投放计算!D264</f>
        <v>0.56932561809573923</v>
      </c>
      <c r="F264">
        <f ca="1">(SUMIFS(OFFSET([2]掉落汇总!$C$2:$C$871,,MATCH($B264,[2]掉落汇总!$D$1:$M$1)),[2]掉落汇总!$A$2:$A$871,F$1,[2]掉落汇总!$C$2:$C$871,$Q$1)+SUMIFS(OFFSET([2]掉落汇总!$C$2:$C$871,,MATCH($B264,[2]掉落汇总!$D$1:$M$1)),[2]掉落汇总!$A$2:$A$871,F$1,[2]掉落汇总!$C$2:$C$871,$Q$2)/$Q$3)*宝箱投放计算!E264</f>
        <v>0.69707401032702276</v>
      </c>
      <c r="G264">
        <f ca="1">(SUMIFS(OFFSET([2]掉落汇总!$C$2:$C$871,,MATCH($B264,[2]掉落汇总!$D$1:$M$1)),[2]掉落汇总!$A$2:$A$871,G$1,[2]掉落汇总!$C$2:$C$871,$Q$1)+SUMIFS(OFFSET([2]掉落汇总!$C$2:$C$871,,MATCH($B264,[2]掉落汇总!$D$1:$M$1)),[2]掉落汇总!$A$2:$A$871,G$1,[2]掉落汇总!$C$2:$C$871,$Q$2)/$Q$3)*宝箱投放计算!F264</f>
        <v>0</v>
      </c>
      <c r="H264">
        <f ca="1">(SUMIFS(OFFSET([2]掉落汇总!$C$2:$C$871,,MATCH($B264,[2]掉落汇总!$D$1:$M$1)),[2]掉落汇总!$A$2:$A$871,H$1,[2]掉落汇总!$C$2:$C$871,$Q$1)+SUMIFS(OFFSET([2]掉落汇总!$C$2:$C$871,,MATCH($B264,[2]掉落汇总!$D$1:$M$1)),[2]掉落汇总!$A$2:$A$871,H$1,[2]掉落汇总!$C$2:$C$871,$Q$2)/$Q$3)*宝箱投放计算!G264</f>
        <v>0</v>
      </c>
      <c r="I264">
        <f ca="1">(SUMIFS(OFFSET([2]掉落汇总!$C$2:$C$871,,MATCH($B264,[2]掉落汇总!$D$1:$M$1)),[2]掉落汇总!$A$2:$A$871,I$1,[2]掉落汇总!$C$2:$C$871,$Q$1)+SUMIFS(OFFSET([2]掉落汇总!$C$2:$C$871,,MATCH($B264,[2]掉落汇总!$D$1:$M$1)),[2]掉落汇总!$A$2:$A$871,I$1,[2]掉落汇总!$C$2:$C$871,$Q$2)/$Q$3)*宝箱投放计算!H264</f>
        <v>0</v>
      </c>
      <c r="J264">
        <f ca="1">(SUMIFS(OFFSET([2]掉落汇总!$C$2:$C$871,,MATCH($B264,[2]掉落汇总!$D$1:$M$1)),[2]掉落汇总!$A$2:$A$871,J$1,[2]掉落汇总!$C$2:$C$871,$Q$1)+SUMIFS(OFFSET([2]掉落汇总!$C$2:$C$871,,MATCH($B264,[2]掉落汇总!$D$1:$M$1)),[2]掉落汇总!$A$2:$A$871,J$1,[2]掉落汇总!$C$2:$C$871,$Q$2)/$Q$3)*宝箱投放计算!I264</f>
        <v>0</v>
      </c>
      <c r="K264">
        <f ca="1">(SUMIFS(OFFSET([2]掉落汇总!$C$2:$C$871,,MATCH($B264,[2]掉落汇总!$D$1:$M$1)),[2]掉落汇总!$A$2:$A$871,K$1,[2]掉落汇总!$C$2:$C$871,$Q$1)+SUMIFS(OFFSET([2]掉落汇总!$C$2:$C$871,,MATCH($B264,[2]掉落汇总!$D$1:$M$1)),[2]掉落汇总!$A$2:$A$871,K$1,[2]掉落汇总!$C$2:$C$871,$Q$2)/$Q$3)*宝箱投放计算!J264</f>
        <v>0</v>
      </c>
      <c r="L264">
        <f ca="1">(SUMIFS(OFFSET([2]掉落汇总!$C$2:$C$871,,MATCH($B264,[2]掉落汇总!$D$1:$M$1)),[2]掉落汇总!$A$2:$A$871,L$1,[2]掉落汇总!$C$2:$C$871,$Q$1)+SUMIFS(OFFSET([2]掉落汇总!$C$2:$C$871,,MATCH($B264,[2]掉落汇总!$D$1:$M$1)),[2]掉落汇总!$A$2:$A$871,L$1,[2]掉落汇总!$C$2:$C$871,$Q$2)/$Q$3)*宝箱投放计算!K264</f>
        <v>0.18921788368526599</v>
      </c>
      <c r="M264">
        <f ca="1">(SUMIFS(OFFSET([2]掉落汇总!$C$2:$C$871,,MATCH($B264,[2]掉落汇总!$D$1:$M$1)),[2]掉落汇总!$A$2:$A$871,M$1,[2]掉落汇总!$C$2:$C$871,$Q$1)+SUMIFS(OFFSET([2]掉落汇总!$C$2:$C$871,,MATCH($B264,[2]掉落汇总!$D$1:$M$1)),[2]掉落汇总!$A$2:$A$871,M$1,[2]掉落汇总!$C$2:$C$871,$Q$2)/$Q$3)*宝箱投放计算!L264</f>
        <v>0.1952586710265094</v>
      </c>
      <c r="N264">
        <f ca="1">(SUMIFS(OFFSET([2]掉落汇总!$C$2:$C$871,,MATCH($B264,[2]掉落汇总!$D$1:$M$1)),[2]掉落汇总!$A$2:$A$871,N$1,[2]掉落汇总!$C$2:$C$871,$Q$1)+SUMIFS(OFFSET([2]掉落汇总!$C$2:$C$871,,MATCH($B264,[2]掉落汇总!$D$1:$M$1)),[2]掉落汇总!$A$2:$A$871,N$1,[2]掉落汇总!$C$2:$C$871,$Q$2)/$Q$3)*宝箱投放计算!M264</f>
        <v>4.4258667322350648E-2</v>
      </c>
      <c r="O264">
        <f ca="1">(SUMIFS(OFFSET([2]掉落汇总!$C$2:$C$871,,MATCH($B264,[2]掉落汇总!$D$1:$M$1)),[2]掉落汇总!$A$2:$A$871,O$1,[2]掉落汇总!$C$2:$C$871,$Q$1)+SUMIFS(OFFSET([2]掉落汇总!$C$2:$C$871,,MATCH($B264,[2]掉落汇总!$D$1:$M$1)),[2]掉落汇总!$A$2:$A$871,O$1,[2]掉落汇总!$C$2:$C$871,$Q$2)/$Q$3)*宝箱投放计算!N264</f>
        <v>9.1281046504927091E-2</v>
      </c>
    </row>
    <row r="265" spans="1:15" x14ac:dyDescent="0.2">
      <c r="A265">
        <f>玩家成长时间线!A265</f>
        <v>264</v>
      </c>
      <c r="B265">
        <f>玩家成长时间线!B265</f>
        <v>10</v>
      </c>
      <c r="C265">
        <f ca="1">SUM($D$2:D265)</f>
        <v>474.61830029506024</v>
      </c>
      <c r="D265">
        <f t="shared" ca="1" si="4"/>
        <v>1.8372312572984799</v>
      </c>
      <c r="E265">
        <f ca="1">(SUMIFS(OFFSET([2]掉落汇总!$C$2:$C$871,,MATCH($B265,[2]掉落汇总!$D$1:$M$1)),[2]掉落汇总!$A$2:$A$871,E$1,[2]掉落汇总!$C$2:$C$871,$Q$1)+SUMIFS(OFFSET([2]掉落汇总!$C$2:$C$871,,MATCH($B265,[2]掉落汇总!$D$1:$M$1)),[2]掉落汇总!$A$2:$A$871,E$1,[2]掉落汇总!$C$2:$C$871,$Q$2)/$Q$3)*宝箱投放计算!D265</f>
        <v>0.62014097843240401</v>
      </c>
      <c r="F265">
        <f ca="1">(SUMIFS(OFFSET([2]掉落汇总!$C$2:$C$871,,MATCH($B265,[2]掉落汇总!$D$1:$M$1)),[2]掉落汇总!$A$2:$A$871,F$1,[2]掉落汇总!$C$2:$C$871,$Q$1)+SUMIFS(OFFSET([2]掉落汇总!$C$2:$C$871,,MATCH($B265,[2]掉落汇总!$D$1:$M$1)),[2]掉落汇总!$A$2:$A$871,F$1,[2]掉落汇总!$C$2:$C$871,$Q$2)/$Q$3)*宝箱投放计算!E265</f>
        <v>0.69707401032702276</v>
      </c>
      <c r="G265">
        <f ca="1">(SUMIFS(OFFSET([2]掉落汇总!$C$2:$C$871,,MATCH($B265,[2]掉落汇总!$D$1:$M$1)),[2]掉落汇总!$A$2:$A$871,G$1,[2]掉落汇总!$C$2:$C$871,$Q$1)+SUMIFS(OFFSET([2]掉落汇总!$C$2:$C$871,,MATCH($B265,[2]掉落汇总!$D$1:$M$1)),[2]掉落汇总!$A$2:$A$871,G$1,[2]掉落汇总!$C$2:$C$871,$Q$2)/$Q$3)*宝箱投放计算!F265</f>
        <v>0</v>
      </c>
      <c r="H265">
        <f ca="1">(SUMIFS(OFFSET([2]掉落汇总!$C$2:$C$871,,MATCH($B265,[2]掉落汇总!$D$1:$M$1)),[2]掉落汇总!$A$2:$A$871,H$1,[2]掉落汇总!$C$2:$C$871,$Q$1)+SUMIFS(OFFSET([2]掉落汇总!$C$2:$C$871,,MATCH($B265,[2]掉落汇总!$D$1:$M$1)),[2]掉落汇总!$A$2:$A$871,H$1,[2]掉落汇总!$C$2:$C$871,$Q$2)/$Q$3)*宝箱投放计算!G265</f>
        <v>0</v>
      </c>
      <c r="I265">
        <f ca="1">(SUMIFS(OFFSET([2]掉落汇总!$C$2:$C$871,,MATCH($B265,[2]掉落汇总!$D$1:$M$1)),[2]掉落汇总!$A$2:$A$871,I$1,[2]掉落汇总!$C$2:$C$871,$Q$1)+SUMIFS(OFFSET([2]掉落汇总!$C$2:$C$871,,MATCH($B265,[2]掉落汇总!$D$1:$M$1)),[2]掉落汇总!$A$2:$A$871,I$1,[2]掉落汇总!$C$2:$C$871,$Q$2)/$Q$3)*宝箱投放计算!H265</f>
        <v>0</v>
      </c>
      <c r="J265">
        <f ca="1">(SUMIFS(OFFSET([2]掉落汇总!$C$2:$C$871,,MATCH($B265,[2]掉落汇总!$D$1:$M$1)),[2]掉落汇总!$A$2:$A$871,J$1,[2]掉落汇总!$C$2:$C$871,$Q$1)+SUMIFS(OFFSET([2]掉落汇总!$C$2:$C$871,,MATCH($B265,[2]掉落汇总!$D$1:$M$1)),[2]掉落汇总!$A$2:$A$871,J$1,[2]掉落汇总!$C$2:$C$871,$Q$2)/$Q$3)*宝箱投放计算!I265</f>
        <v>0</v>
      </c>
      <c r="K265">
        <f ca="1">(SUMIFS(OFFSET([2]掉落汇总!$C$2:$C$871,,MATCH($B265,[2]掉落汇总!$D$1:$M$1)),[2]掉落汇总!$A$2:$A$871,K$1,[2]掉落汇总!$C$2:$C$871,$Q$1)+SUMIFS(OFFSET([2]掉落汇总!$C$2:$C$871,,MATCH($B265,[2]掉落汇总!$D$1:$M$1)),[2]掉落汇总!$A$2:$A$871,K$1,[2]掉落汇总!$C$2:$C$871,$Q$2)/$Q$3)*宝箱投放计算!J265</f>
        <v>0</v>
      </c>
      <c r="L265">
        <f ca="1">(SUMIFS(OFFSET([2]掉落汇总!$C$2:$C$871,,MATCH($B265,[2]掉落汇总!$D$1:$M$1)),[2]掉落汇总!$A$2:$A$871,L$1,[2]掉落汇总!$C$2:$C$871,$Q$1)+SUMIFS(OFFSET([2]掉落汇总!$C$2:$C$871,,MATCH($B265,[2]掉落汇总!$D$1:$M$1)),[2]掉落汇总!$A$2:$A$871,L$1,[2]掉落汇总!$C$2:$C$871,$Q$2)/$Q$3)*宝箱投放计算!K265</f>
        <v>0.18921788368526599</v>
      </c>
      <c r="M265">
        <f ca="1">(SUMIFS(OFFSET([2]掉落汇总!$C$2:$C$871,,MATCH($B265,[2]掉落汇总!$D$1:$M$1)),[2]掉落汇总!$A$2:$A$871,M$1,[2]掉落汇总!$C$2:$C$871,$Q$1)+SUMIFS(OFFSET([2]掉落汇总!$C$2:$C$871,,MATCH($B265,[2]掉落汇总!$D$1:$M$1)),[2]掉落汇总!$A$2:$A$871,M$1,[2]掉落汇总!$C$2:$C$871,$Q$2)/$Q$3)*宝箱投放计算!L265</f>
        <v>0.1952586710265094</v>
      </c>
      <c r="N265">
        <f ca="1">(SUMIFS(OFFSET([2]掉落汇总!$C$2:$C$871,,MATCH($B265,[2]掉落汇总!$D$1:$M$1)),[2]掉落汇总!$A$2:$A$871,N$1,[2]掉落汇总!$C$2:$C$871,$Q$1)+SUMIFS(OFFSET([2]掉落汇总!$C$2:$C$871,,MATCH($B265,[2]掉落汇总!$D$1:$M$1)),[2]掉落汇总!$A$2:$A$871,N$1,[2]掉落汇总!$C$2:$C$871,$Q$2)/$Q$3)*宝箱投放计算!M265</f>
        <v>4.4258667322350648E-2</v>
      </c>
      <c r="O265">
        <f ca="1">(SUMIFS(OFFSET([2]掉落汇总!$C$2:$C$871,,MATCH($B265,[2]掉落汇总!$D$1:$M$1)),[2]掉落汇总!$A$2:$A$871,O$1,[2]掉落汇总!$C$2:$C$871,$Q$1)+SUMIFS(OFFSET([2]掉落汇总!$C$2:$C$871,,MATCH($B265,[2]掉落汇总!$D$1:$M$1)),[2]掉落汇总!$A$2:$A$871,O$1,[2]掉落汇总!$C$2:$C$871,$Q$2)/$Q$3)*宝箱投放计算!N265</f>
        <v>9.1281046504927091E-2</v>
      </c>
    </row>
    <row r="266" spans="1:15" x14ac:dyDescent="0.2">
      <c r="A266">
        <f>玩家成长时间线!A266</f>
        <v>265</v>
      </c>
      <c r="B266">
        <f>玩家成长时间线!B266</f>
        <v>10</v>
      </c>
      <c r="C266">
        <f ca="1">SUM($D$2:D266)</f>
        <v>476.40955575014937</v>
      </c>
      <c r="D266">
        <f t="shared" ca="1" si="4"/>
        <v>1.7912554550891167</v>
      </c>
      <c r="E266">
        <f ca="1">(SUMIFS(OFFSET([2]掉落汇总!$C$2:$C$871,,MATCH($B266,[2]掉落汇总!$D$1:$M$1)),[2]掉落汇总!$A$2:$A$871,E$1,[2]掉落汇总!$C$2:$C$871,$Q$1)+SUMIFS(OFFSET([2]掉落汇总!$C$2:$C$871,,MATCH($B266,[2]掉落汇总!$D$1:$M$1)),[2]掉落汇总!$A$2:$A$871,E$1,[2]掉落汇总!$C$2:$C$871,$Q$2)/$Q$3)*宝箱投放计算!D266</f>
        <v>0.57416517622304053</v>
      </c>
      <c r="F266">
        <f ca="1">(SUMIFS(OFFSET([2]掉落汇总!$C$2:$C$871,,MATCH($B266,[2]掉落汇总!$D$1:$M$1)),[2]掉落汇总!$A$2:$A$871,F$1,[2]掉落汇总!$C$2:$C$871,$Q$1)+SUMIFS(OFFSET([2]掉落汇总!$C$2:$C$871,,MATCH($B266,[2]掉落汇总!$D$1:$M$1)),[2]掉落汇总!$A$2:$A$871,F$1,[2]掉落汇总!$C$2:$C$871,$Q$2)/$Q$3)*宝箱投放计算!E266</f>
        <v>0.69707401032702276</v>
      </c>
      <c r="G266">
        <f ca="1">(SUMIFS(OFFSET([2]掉落汇总!$C$2:$C$871,,MATCH($B266,[2]掉落汇总!$D$1:$M$1)),[2]掉落汇总!$A$2:$A$871,G$1,[2]掉落汇总!$C$2:$C$871,$Q$1)+SUMIFS(OFFSET([2]掉落汇总!$C$2:$C$871,,MATCH($B266,[2]掉落汇总!$D$1:$M$1)),[2]掉落汇总!$A$2:$A$871,G$1,[2]掉落汇总!$C$2:$C$871,$Q$2)/$Q$3)*宝箱投放计算!F266</f>
        <v>0</v>
      </c>
      <c r="H266">
        <f ca="1">(SUMIFS(OFFSET([2]掉落汇总!$C$2:$C$871,,MATCH($B266,[2]掉落汇总!$D$1:$M$1)),[2]掉落汇总!$A$2:$A$871,H$1,[2]掉落汇总!$C$2:$C$871,$Q$1)+SUMIFS(OFFSET([2]掉落汇总!$C$2:$C$871,,MATCH($B266,[2]掉落汇总!$D$1:$M$1)),[2]掉落汇总!$A$2:$A$871,H$1,[2]掉落汇总!$C$2:$C$871,$Q$2)/$Q$3)*宝箱投放计算!G266</f>
        <v>0</v>
      </c>
      <c r="I266">
        <f ca="1">(SUMIFS(OFFSET([2]掉落汇总!$C$2:$C$871,,MATCH($B266,[2]掉落汇总!$D$1:$M$1)),[2]掉落汇总!$A$2:$A$871,I$1,[2]掉落汇总!$C$2:$C$871,$Q$1)+SUMIFS(OFFSET([2]掉落汇总!$C$2:$C$871,,MATCH($B266,[2]掉落汇总!$D$1:$M$1)),[2]掉落汇总!$A$2:$A$871,I$1,[2]掉落汇总!$C$2:$C$871,$Q$2)/$Q$3)*宝箱投放计算!H266</f>
        <v>0</v>
      </c>
      <c r="J266">
        <f ca="1">(SUMIFS(OFFSET([2]掉落汇总!$C$2:$C$871,,MATCH($B266,[2]掉落汇总!$D$1:$M$1)),[2]掉落汇总!$A$2:$A$871,J$1,[2]掉落汇总!$C$2:$C$871,$Q$1)+SUMIFS(OFFSET([2]掉落汇总!$C$2:$C$871,,MATCH($B266,[2]掉落汇总!$D$1:$M$1)),[2]掉落汇总!$A$2:$A$871,J$1,[2]掉落汇总!$C$2:$C$871,$Q$2)/$Q$3)*宝箱投放计算!I266</f>
        <v>0</v>
      </c>
      <c r="K266">
        <f ca="1">(SUMIFS(OFFSET([2]掉落汇总!$C$2:$C$871,,MATCH($B266,[2]掉落汇总!$D$1:$M$1)),[2]掉落汇总!$A$2:$A$871,K$1,[2]掉落汇总!$C$2:$C$871,$Q$1)+SUMIFS(OFFSET([2]掉落汇总!$C$2:$C$871,,MATCH($B266,[2]掉落汇总!$D$1:$M$1)),[2]掉落汇总!$A$2:$A$871,K$1,[2]掉落汇总!$C$2:$C$871,$Q$2)/$Q$3)*宝箱投放计算!J266</f>
        <v>0</v>
      </c>
      <c r="L266">
        <f ca="1">(SUMIFS(OFFSET([2]掉落汇总!$C$2:$C$871,,MATCH($B266,[2]掉落汇总!$D$1:$M$1)),[2]掉落汇总!$A$2:$A$871,L$1,[2]掉落汇总!$C$2:$C$871,$Q$1)+SUMIFS(OFFSET([2]掉落汇总!$C$2:$C$871,,MATCH($B266,[2]掉落汇总!$D$1:$M$1)),[2]掉落汇总!$A$2:$A$871,L$1,[2]掉落汇总!$C$2:$C$871,$Q$2)/$Q$3)*宝箱投放计算!K266</f>
        <v>0.18921788368526599</v>
      </c>
      <c r="M266">
        <f ca="1">(SUMIFS(OFFSET([2]掉落汇总!$C$2:$C$871,,MATCH($B266,[2]掉落汇总!$D$1:$M$1)),[2]掉落汇总!$A$2:$A$871,M$1,[2]掉落汇总!$C$2:$C$871,$Q$1)+SUMIFS(OFFSET([2]掉落汇总!$C$2:$C$871,,MATCH($B266,[2]掉落汇总!$D$1:$M$1)),[2]掉落汇总!$A$2:$A$871,M$1,[2]掉落汇总!$C$2:$C$871,$Q$2)/$Q$3)*宝箱投放计算!L266</f>
        <v>0.1952586710265094</v>
      </c>
      <c r="N266">
        <f ca="1">(SUMIFS(OFFSET([2]掉落汇总!$C$2:$C$871,,MATCH($B266,[2]掉落汇总!$D$1:$M$1)),[2]掉落汇总!$A$2:$A$871,N$1,[2]掉落汇总!$C$2:$C$871,$Q$1)+SUMIFS(OFFSET([2]掉落汇总!$C$2:$C$871,,MATCH($B266,[2]掉落汇总!$D$1:$M$1)),[2]掉落汇总!$A$2:$A$871,N$1,[2]掉落汇总!$C$2:$C$871,$Q$2)/$Q$3)*宝箱投放计算!M266</f>
        <v>4.4258667322350648E-2</v>
      </c>
      <c r="O266">
        <f ca="1">(SUMIFS(OFFSET([2]掉落汇总!$C$2:$C$871,,MATCH($B266,[2]掉落汇总!$D$1:$M$1)),[2]掉落汇总!$A$2:$A$871,O$1,[2]掉落汇总!$C$2:$C$871,$Q$1)+SUMIFS(OFFSET([2]掉落汇总!$C$2:$C$871,,MATCH($B266,[2]掉落汇总!$D$1:$M$1)),[2]掉落汇总!$A$2:$A$871,O$1,[2]掉落汇总!$C$2:$C$871,$Q$2)/$Q$3)*宝箱投放计算!N266</f>
        <v>9.1281046504927091E-2</v>
      </c>
    </row>
    <row r="267" spans="1:15" x14ac:dyDescent="0.2">
      <c r="A267">
        <f>玩家成长时间线!A267</f>
        <v>266</v>
      </c>
      <c r="B267">
        <f>玩家成长时间线!B267</f>
        <v>8</v>
      </c>
      <c r="C267">
        <f ca="1">SUM($D$2:D267)</f>
        <v>478.3362695220398</v>
      </c>
      <c r="D267">
        <f t="shared" ca="1" si="4"/>
        <v>1.9267137718904346</v>
      </c>
      <c r="E267">
        <f ca="1">(SUMIFS(OFFSET([2]掉落汇总!$C$2:$C$871,,MATCH($B267,[2]掉落汇总!$D$1:$M$1)),[2]掉落汇总!$A$2:$A$871,E$1,[2]掉落汇总!$C$2:$C$871,$Q$1)+SUMIFS(OFFSET([2]掉落汇总!$C$2:$C$871,,MATCH($B267,[2]掉落汇总!$D$1:$M$1)),[2]掉落汇总!$A$2:$A$871,E$1,[2]掉落汇总!$C$2:$C$871,$Q$2)/$Q$3)*宝箱投放计算!D267</f>
        <v>0.4124076923076922</v>
      </c>
      <c r="F267">
        <f ca="1">(SUMIFS(OFFSET([2]掉落汇总!$C$2:$C$871,,MATCH($B267,[2]掉落汇总!$D$1:$M$1)),[2]掉落汇总!$A$2:$A$871,F$1,[2]掉落汇总!$C$2:$C$871,$Q$1)+SUMIFS(OFFSET([2]掉落汇总!$C$2:$C$871,,MATCH($B267,[2]掉落汇总!$D$1:$M$1)),[2]掉落汇总!$A$2:$A$871,F$1,[2]掉落汇总!$C$2:$C$871,$Q$2)/$Q$3)*宝箱投放计算!E267</f>
        <v>0.55765920826161819</v>
      </c>
      <c r="G267">
        <f ca="1">(SUMIFS(OFFSET([2]掉落汇总!$C$2:$C$871,,MATCH($B267,[2]掉落汇总!$D$1:$M$1)),[2]掉落汇总!$A$2:$A$871,G$1,[2]掉落汇总!$C$2:$C$871,$Q$1)+SUMIFS(OFFSET([2]掉落汇总!$C$2:$C$871,,MATCH($B267,[2]掉落汇总!$D$1:$M$1)),[2]掉落汇总!$A$2:$A$871,G$1,[2]掉落汇总!$C$2:$C$871,$Q$2)/$Q$3)*宝箱投放计算!F267</f>
        <v>0</v>
      </c>
      <c r="H267">
        <f ca="1">(SUMIFS(OFFSET([2]掉落汇总!$C$2:$C$871,,MATCH($B267,[2]掉落汇总!$D$1:$M$1)),[2]掉落汇总!$A$2:$A$871,H$1,[2]掉落汇总!$C$2:$C$871,$Q$1)+SUMIFS(OFFSET([2]掉落汇总!$C$2:$C$871,,MATCH($B267,[2]掉落汇总!$D$1:$M$1)),[2]掉落汇总!$A$2:$A$871,H$1,[2]掉落汇总!$C$2:$C$871,$Q$2)/$Q$3)*宝箱投放计算!G267</f>
        <v>0</v>
      </c>
      <c r="I267">
        <f ca="1">(SUMIFS(OFFSET([2]掉落汇总!$C$2:$C$871,,MATCH($B267,[2]掉落汇总!$D$1:$M$1)),[2]掉落汇总!$A$2:$A$871,I$1,[2]掉落汇总!$C$2:$C$871,$Q$1)+SUMIFS(OFFSET([2]掉落汇总!$C$2:$C$871,,MATCH($B267,[2]掉落汇总!$D$1:$M$1)),[2]掉落汇总!$A$2:$A$871,I$1,[2]掉落汇总!$C$2:$C$871,$Q$2)/$Q$3)*宝箱投放计算!H267</f>
        <v>0.43663060278207105</v>
      </c>
      <c r="J267">
        <f ca="1">(SUMIFS(OFFSET([2]掉落汇总!$C$2:$C$871,,MATCH($B267,[2]掉落汇总!$D$1:$M$1)),[2]掉落汇总!$A$2:$A$871,J$1,[2]掉落汇总!$C$2:$C$871,$Q$1)+SUMIFS(OFFSET([2]掉落汇总!$C$2:$C$871,,MATCH($B267,[2]掉落汇总!$D$1:$M$1)),[2]掉落汇总!$A$2:$A$871,J$1,[2]掉落汇总!$C$2:$C$871,$Q$2)/$Q$3)*宝箱投放计算!I267</f>
        <v>0</v>
      </c>
      <c r="K267">
        <f ca="1">(SUMIFS(OFFSET([2]掉落汇总!$C$2:$C$871,,MATCH($B267,[2]掉落汇总!$D$1:$M$1)),[2]掉落汇总!$A$2:$A$871,K$1,[2]掉落汇总!$C$2:$C$871,$Q$1)+SUMIFS(OFFSET([2]掉落汇总!$C$2:$C$871,,MATCH($B267,[2]掉落汇总!$D$1:$M$1)),[2]掉落汇总!$A$2:$A$871,K$1,[2]掉落汇总!$C$2:$C$871,$Q$2)/$Q$3)*宝箱投放计算!J267</f>
        <v>0</v>
      </c>
      <c r="L267">
        <f ca="1">(SUMIFS(OFFSET([2]掉落汇总!$C$2:$C$871,,MATCH($B267,[2]掉落汇总!$D$1:$M$1)),[2]掉落汇总!$A$2:$A$871,L$1,[2]掉落汇总!$C$2:$C$871,$Q$1)+SUMIFS(OFFSET([2]掉落汇总!$C$2:$C$871,,MATCH($B267,[2]掉落汇总!$D$1:$M$1)),[2]掉落汇总!$A$2:$A$871,L$1,[2]掉落汇总!$C$2:$C$871,$Q$2)/$Q$3)*宝箱投放计算!K267</f>
        <v>0.18921788368526599</v>
      </c>
      <c r="M267">
        <f ca="1">(SUMIFS(OFFSET([2]掉落汇总!$C$2:$C$871,,MATCH($B267,[2]掉落汇总!$D$1:$M$1)),[2]掉落汇总!$A$2:$A$871,M$1,[2]掉落汇总!$C$2:$C$871,$Q$1)+SUMIFS(OFFSET([2]掉落汇总!$C$2:$C$871,,MATCH($B267,[2]掉落汇总!$D$1:$M$1)),[2]掉落汇总!$A$2:$A$871,M$1,[2]掉落汇总!$C$2:$C$871,$Q$2)/$Q$3)*宝箱投放计算!L267</f>
        <v>0.1952586710265094</v>
      </c>
      <c r="N267">
        <f ca="1">(SUMIFS(OFFSET([2]掉落汇总!$C$2:$C$871,,MATCH($B267,[2]掉落汇总!$D$1:$M$1)),[2]掉落汇总!$A$2:$A$871,N$1,[2]掉落汇总!$C$2:$C$871,$Q$1)+SUMIFS(OFFSET([2]掉落汇总!$C$2:$C$871,,MATCH($B267,[2]掉落汇总!$D$1:$M$1)),[2]掉落汇总!$A$2:$A$871,N$1,[2]掉落汇总!$C$2:$C$871,$Q$2)/$Q$3)*宝箱投放计算!M267</f>
        <v>4.4258667322350648E-2</v>
      </c>
      <c r="O267">
        <f ca="1">(SUMIFS(OFFSET([2]掉落汇总!$C$2:$C$871,,MATCH($B267,[2]掉落汇总!$D$1:$M$1)),[2]掉落汇总!$A$2:$A$871,O$1,[2]掉落汇总!$C$2:$C$871,$Q$1)+SUMIFS(OFFSET([2]掉落汇总!$C$2:$C$871,,MATCH($B267,[2]掉落汇总!$D$1:$M$1)),[2]掉落汇总!$A$2:$A$871,O$1,[2]掉落汇总!$C$2:$C$871,$Q$2)/$Q$3)*宝箱投放计算!N267</f>
        <v>9.1281046504927091E-2</v>
      </c>
    </row>
    <row r="268" spans="1:15" x14ac:dyDescent="0.2">
      <c r="A268">
        <f>玩家成长时间线!A268</f>
        <v>267</v>
      </c>
      <c r="B268">
        <f>玩家成长时间线!B268</f>
        <v>8</v>
      </c>
      <c r="C268">
        <f ca="1">SUM($D$2:D268)</f>
        <v>479.82808346037893</v>
      </c>
      <c r="D268">
        <f t="shared" ca="1" si="4"/>
        <v>1.4918139383391327</v>
      </c>
      <c r="E268">
        <f ca="1">(SUMIFS(OFFSET([2]掉落汇总!$C$2:$C$871,,MATCH($B268,[2]掉落汇总!$D$1:$M$1)),[2]掉落汇总!$A$2:$A$871,E$1,[2]掉落汇总!$C$2:$C$871,$Q$1)+SUMIFS(OFFSET([2]掉落汇总!$C$2:$C$871,,MATCH($B268,[2]掉落汇总!$D$1:$M$1)),[2]掉落汇总!$A$2:$A$871,E$1,[2]掉落汇总!$C$2:$C$871,$Q$2)/$Q$3)*宝箱投放计算!D268</f>
        <v>0.41413846153846134</v>
      </c>
      <c r="F268">
        <f ca="1">(SUMIFS(OFFSET([2]掉落汇总!$C$2:$C$871,,MATCH($B268,[2]掉落汇总!$D$1:$M$1)),[2]掉落汇总!$A$2:$A$871,F$1,[2]掉落汇总!$C$2:$C$871,$Q$1)+SUMIFS(OFFSET([2]掉落汇总!$C$2:$C$871,,MATCH($B268,[2]掉落汇总!$D$1:$M$1)),[2]掉落汇总!$A$2:$A$871,F$1,[2]掉落汇总!$C$2:$C$871,$Q$2)/$Q$3)*宝箱投放计算!E268</f>
        <v>0.55765920826161819</v>
      </c>
      <c r="G268">
        <f ca="1">(SUMIFS(OFFSET([2]掉落汇总!$C$2:$C$871,,MATCH($B268,[2]掉落汇总!$D$1:$M$1)),[2]掉落汇总!$A$2:$A$871,G$1,[2]掉落汇总!$C$2:$C$871,$Q$1)+SUMIFS(OFFSET([2]掉落汇总!$C$2:$C$871,,MATCH($B268,[2]掉落汇总!$D$1:$M$1)),[2]掉落汇总!$A$2:$A$871,G$1,[2]掉落汇总!$C$2:$C$871,$Q$2)/$Q$3)*宝箱投放计算!F268</f>
        <v>0</v>
      </c>
      <c r="H268">
        <f ca="1">(SUMIFS(OFFSET([2]掉落汇总!$C$2:$C$871,,MATCH($B268,[2]掉落汇总!$D$1:$M$1)),[2]掉落汇总!$A$2:$A$871,H$1,[2]掉落汇总!$C$2:$C$871,$Q$1)+SUMIFS(OFFSET([2]掉落汇总!$C$2:$C$871,,MATCH($B268,[2]掉落汇总!$D$1:$M$1)),[2]掉落汇总!$A$2:$A$871,H$1,[2]掉落汇总!$C$2:$C$871,$Q$2)/$Q$3)*宝箱投放计算!G268</f>
        <v>0</v>
      </c>
      <c r="I268">
        <f ca="1">(SUMIFS(OFFSET([2]掉落汇总!$C$2:$C$871,,MATCH($B268,[2]掉落汇总!$D$1:$M$1)),[2]掉落汇总!$A$2:$A$871,I$1,[2]掉落汇总!$C$2:$C$871,$Q$1)+SUMIFS(OFFSET([2]掉落汇总!$C$2:$C$871,,MATCH($B268,[2]掉落汇总!$D$1:$M$1)),[2]掉落汇总!$A$2:$A$871,I$1,[2]掉落汇总!$C$2:$C$871,$Q$2)/$Q$3)*宝箱投放计算!H268</f>
        <v>0</v>
      </c>
      <c r="J268">
        <f ca="1">(SUMIFS(OFFSET([2]掉落汇总!$C$2:$C$871,,MATCH($B268,[2]掉落汇总!$D$1:$M$1)),[2]掉落汇总!$A$2:$A$871,J$1,[2]掉落汇总!$C$2:$C$871,$Q$1)+SUMIFS(OFFSET([2]掉落汇总!$C$2:$C$871,,MATCH($B268,[2]掉落汇总!$D$1:$M$1)),[2]掉落汇总!$A$2:$A$871,J$1,[2]掉落汇总!$C$2:$C$871,$Q$2)/$Q$3)*宝箱投放计算!I268</f>
        <v>0</v>
      </c>
      <c r="K268">
        <f ca="1">(SUMIFS(OFFSET([2]掉落汇总!$C$2:$C$871,,MATCH($B268,[2]掉落汇总!$D$1:$M$1)),[2]掉落汇总!$A$2:$A$871,K$1,[2]掉落汇总!$C$2:$C$871,$Q$1)+SUMIFS(OFFSET([2]掉落汇总!$C$2:$C$871,,MATCH($B268,[2]掉落汇总!$D$1:$M$1)),[2]掉落汇总!$A$2:$A$871,K$1,[2]掉落汇总!$C$2:$C$871,$Q$2)/$Q$3)*宝箱投放计算!J268</f>
        <v>0</v>
      </c>
      <c r="L268">
        <f ca="1">(SUMIFS(OFFSET([2]掉落汇总!$C$2:$C$871,,MATCH($B268,[2]掉落汇总!$D$1:$M$1)),[2]掉落汇总!$A$2:$A$871,L$1,[2]掉落汇总!$C$2:$C$871,$Q$1)+SUMIFS(OFFSET([2]掉落汇总!$C$2:$C$871,,MATCH($B268,[2]掉落汇总!$D$1:$M$1)),[2]掉落汇总!$A$2:$A$871,L$1,[2]掉落汇总!$C$2:$C$871,$Q$2)/$Q$3)*宝箱投放计算!K268</f>
        <v>0.18921788368526599</v>
      </c>
      <c r="M268">
        <f ca="1">(SUMIFS(OFFSET([2]掉落汇总!$C$2:$C$871,,MATCH($B268,[2]掉落汇总!$D$1:$M$1)),[2]掉落汇总!$A$2:$A$871,M$1,[2]掉落汇总!$C$2:$C$871,$Q$1)+SUMIFS(OFFSET([2]掉落汇总!$C$2:$C$871,,MATCH($B268,[2]掉落汇总!$D$1:$M$1)),[2]掉落汇总!$A$2:$A$871,M$1,[2]掉落汇总!$C$2:$C$871,$Q$2)/$Q$3)*宝箱投放计算!L268</f>
        <v>0.1952586710265094</v>
      </c>
      <c r="N268">
        <f ca="1">(SUMIFS(OFFSET([2]掉落汇总!$C$2:$C$871,,MATCH($B268,[2]掉落汇总!$D$1:$M$1)),[2]掉落汇总!$A$2:$A$871,N$1,[2]掉落汇总!$C$2:$C$871,$Q$1)+SUMIFS(OFFSET([2]掉落汇总!$C$2:$C$871,,MATCH($B268,[2]掉落汇总!$D$1:$M$1)),[2]掉落汇总!$A$2:$A$871,N$1,[2]掉落汇总!$C$2:$C$871,$Q$2)/$Q$3)*宝箱投放计算!M268</f>
        <v>4.4258667322350648E-2</v>
      </c>
      <c r="O268">
        <f ca="1">(SUMIFS(OFFSET([2]掉落汇总!$C$2:$C$871,,MATCH($B268,[2]掉落汇总!$D$1:$M$1)),[2]掉落汇总!$A$2:$A$871,O$1,[2]掉落汇总!$C$2:$C$871,$Q$1)+SUMIFS(OFFSET([2]掉落汇总!$C$2:$C$871,,MATCH($B268,[2]掉落汇总!$D$1:$M$1)),[2]掉落汇总!$A$2:$A$871,O$1,[2]掉落汇总!$C$2:$C$871,$Q$2)/$Q$3)*宝箱投放计算!N268</f>
        <v>9.1281046504927091E-2</v>
      </c>
    </row>
    <row r="269" spans="1:15" x14ac:dyDescent="0.2">
      <c r="A269">
        <f>玩家成长时间线!A269</f>
        <v>268</v>
      </c>
      <c r="B269">
        <f>玩家成长时间线!B269</f>
        <v>8</v>
      </c>
      <c r="C269">
        <f ca="1">SUM($D$2:D269)</f>
        <v>481.35624355256419</v>
      </c>
      <c r="D269">
        <f t="shared" ca="1" si="4"/>
        <v>1.5281600921852867</v>
      </c>
      <c r="E269">
        <f ca="1">(SUMIFS(OFFSET([2]掉落汇总!$C$2:$C$871,,MATCH($B269,[2]掉落汇总!$D$1:$M$1)),[2]掉落汇总!$A$2:$A$871,E$1,[2]掉落汇总!$C$2:$C$871,$Q$1)+SUMIFS(OFFSET([2]掉落汇总!$C$2:$C$871,,MATCH($B269,[2]掉落汇总!$D$1:$M$1)),[2]掉落汇总!$A$2:$A$871,E$1,[2]掉落汇总!$C$2:$C$871,$Q$2)/$Q$3)*宝箱投放计算!D269</f>
        <v>0.45048461538461521</v>
      </c>
      <c r="F269">
        <f ca="1">(SUMIFS(OFFSET([2]掉落汇总!$C$2:$C$871,,MATCH($B269,[2]掉落汇总!$D$1:$M$1)),[2]掉落汇总!$A$2:$A$871,F$1,[2]掉落汇总!$C$2:$C$871,$Q$1)+SUMIFS(OFFSET([2]掉落汇总!$C$2:$C$871,,MATCH($B269,[2]掉落汇总!$D$1:$M$1)),[2]掉落汇总!$A$2:$A$871,F$1,[2]掉落汇总!$C$2:$C$871,$Q$2)/$Q$3)*宝箱投放计算!E269</f>
        <v>0.55765920826161819</v>
      </c>
      <c r="G269">
        <f ca="1">(SUMIFS(OFFSET([2]掉落汇总!$C$2:$C$871,,MATCH($B269,[2]掉落汇总!$D$1:$M$1)),[2]掉落汇总!$A$2:$A$871,G$1,[2]掉落汇总!$C$2:$C$871,$Q$1)+SUMIFS(OFFSET([2]掉落汇总!$C$2:$C$871,,MATCH($B269,[2]掉落汇总!$D$1:$M$1)),[2]掉落汇总!$A$2:$A$871,G$1,[2]掉落汇总!$C$2:$C$871,$Q$2)/$Q$3)*宝箱投放计算!F269</f>
        <v>0</v>
      </c>
      <c r="H269">
        <f ca="1">(SUMIFS(OFFSET([2]掉落汇总!$C$2:$C$871,,MATCH($B269,[2]掉落汇总!$D$1:$M$1)),[2]掉落汇总!$A$2:$A$871,H$1,[2]掉落汇总!$C$2:$C$871,$Q$1)+SUMIFS(OFFSET([2]掉落汇总!$C$2:$C$871,,MATCH($B269,[2]掉落汇总!$D$1:$M$1)),[2]掉落汇总!$A$2:$A$871,H$1,[2]掉落汇总!$C$2:$C$871,$Q$2)/$Q$3)*宝箱投放计算!G269</f>
        <v>0</v>
      </c>
      <c r="I269">
        <f ca="1">(SUMIFS(OFFSET([2]掉落汇总!$C$2:$C$871,,MATCH($B269,[2]掉落汇总!$D$1:$M$1)),[2]掉落汇总!$A$2:$A$871,I$1,[2]掉落汇总!$C$2:$C$871,$Q$1)+SUMIFS(OFFSET([2]掉落汇总!$C$2:$C$871,,MATCH($B269,[2]掉落汇总!$D$1:$M$1)),[2]掉落汇总!$A$2:$A$871,I$1,[2]掉落汇总!$C$2:$C$871,$Q$2)/$Q$3)*宝箱投放计算!H269</f>
        <v>0</v>
      </c>
      <c r="J269">
        <f ca="1">(SUMIFS(OFFSET([2]掉落汇总!$C$2:$C$871,,MATCH($B269,[2]掉落汇总!$D$1:$M$1)),[2]掉落汇总!$A$2:$A$871,J$1,[2]掉落汇总!$C$2:$C$871,$Q$1)+SUMIFS(OFFSET([2]掉落汇总!$C$2:$C$871,,MATCH($B269,[2]掉落汇总!$D$1:$M$1)),[2]掉落汇总!$A$2:$A$871,J$1,[2]掉落汇总!$C$2:$C$871,$Q$2)/$Q$3)*宝箱投放计算!I269</f>
        <v>0</v>
      </c>
      <c r="K269">
        <f ca="1">(SUMIFS(OFFSET([2]掉落汇总!$C$2:$C$871,,MATCH($B269,[2]掉落汇总!$D$1:$M$1)),[2]掉落汇总!$A$2:$A$871,K$1,[2]掉落汇总!$C$2:$C$871,$Q$1)+SUMIFS(OFFSET([2]掉落汇总!$C$2:$C$871,,MATCH($B269,[2]掉落汇总!$D$1:$M$1)),[2]掉落汇总!$A$2:$A$871,K$1,[2]掉落汇总!$C$2:$C$871,$Q$2)/$Q$3)*宝箱投放计算!J269</f>
        <v>0</v>
      </c>
      <c r="L269">
        <f ca="1">(SUMIFS(OFFSET([2]掉落汇总!$C$2:$C$871,,MATCH($B269,[2]掉落汇总!$D$1:$M$1)),[2]掉落汇总!$A$2:$A$871,L$1,[2]掉落汇总!$C$2:$C$871,$Q$1)+SUMIFS(OFFSET([2]掉落汇总!$C$2:$C$871,,MATCH($B269,[2]掉落汇总!$D$1:$M$1)),[2]掉落汇总!$A$2:$A$871,L$1,[2]掉落汇总!$C$2:$C$871,$Q$2)/$Q$3)*宝箱投放计算!K269</f>
        <v>0.18921788368526599</v>
      </c>
      <c r="M269">
        <f ca="1">(SUMIFS(OFFSET([2]掉落汇总!$C$2:$C$871,,MATCH($B269,[2]掉落汇总!$D$1:$M$1)),[2]掉落汇总!$A$2:$A$871,M$1,[2]掉落汇总!$C$2:$C$871,$Q$1)+SUMIFS(OFFSET([2]掉落汇总!$C$2:$C$871,,MATCH($B269,[2]掉落汇总!$D$1:$M$1)),[2]掉落汇总!$A$2:$A$871,M$1,[2]掉落汇总!$C$2:$C$871,$Q$2)/$Q$3)*宝箱投放计算!L269</f>
        <v>0.1952586710265094</v>
      </c>
      <c r="N269">
        <f ca="1">(SUMIFS(OFFSET([2]掉落汇总!$C$2:$C$871,,MATCH($B269,[2]掉落汇总!$D$1:$M$1)),[2]掉落汇总!$A$2:$A$871,N$1,[2]掉落汇总!$C$2:$C$871,$Q$1)+SUMIFS(OFFSET([2]掉落汇总!$C$2:$C$871,,MATCH($B269,[2]掉落汇总!$D$1:$M$1)),[2]掉落汇总!$A$2:$A$871,N$1,[2]掉落汇总!$C$2:$C$871,$Q$2)/$Q$3)*宝箱投放计算!M269</f>
        <v>4.4258667322350648E-2</v>
      </c>
      <c r="O269">
        <f ca="1">(SUMIFS(OFFSET([2]掉落汇总!$C$2:$C$871,,MATCH($B269,[2]掉落汇总!$D$1:$M$1)),[2]掉落汇总!$A$2:$A$871,O$1,[2]掉落汇总!$C$2:$C$871,$Q$1)+SUMIFS(OFFSET([2]掉落汇总!$C$2:$C$871,,MATCH($B269,[2]掉落汇总!$D$1:$M$1)),[2]掉落汇总!$A$2:$A$871,O$1,[2]掉落汇总!$C$2:$C$871,$Q$2)/$Q$3)*宝箱投放计算!N269</f>
        <v>9.1281046504927091E-2</v>
      </c>
    </row>
    <row r="270" spans="1:15" x14ac:dyDescent="0.2">
      <c r="A270">
        <f>玩家成长时间线!A270</f>
        <v>269</v>
      </c>
      <c r="B270">
        <f>玩家成长时间线!B270</f>
        <v>9</v>
      </c>
      <c r="C270">
        <f ca="1">SUM($D$2:D270)</f>
        <v>484.73399309544783</v>
      </c>
      <c r="D270">
        <f t="shared" ca="1" si="4"/>
        <v>3.3777495428836333</v>
      </c>
      <c r="E270">
        <f ca="1">(SUMIFS(OFFSET([2]掉落汇总!$C$2:$C$871,,MATCH($B270,[2]掉落汇总!$D$1:$M$1)),[2]掉落汇总!$A$2:$A$871,E$1,[2]掉落汇总!$C$2:$C$871,$Q$1)+SUMIFS(OFFSET([2]掉落汇总!$C$2:$C$871,,MATCH($B270,[2]掉落汇总!$D$1:$M$1)),[2]掉落汇总!$A$2:$A$871,E$1,[2]掉落汇总!$C$2:$C$871,$Q$2)/$Q$3)*宝箱投放计算!D270</f>
        <v>0.59991101417666282</v>
      </c>
      <c r="F270">
        <f ca="1">(SUMIFS(OFFSET([2]掉落汇总!$C$2:$C$871,,MATCH($B270,[2]掉落汇总!$D$1:$M$1)),[2]掉落汇总!$A$2:$A$871,F$1,[2]掉落汇总!$C$2:$C$871,$Q$1)+SUMIFS(OFFSET([2]掉落汇总!$C$2:$C$871,,MATCH($B270,[2]掉落汇总!$D$1:$M$1)),[2]掉落汇总!$A$2:$A$871,F$1,[2]掉落汇总!$C$2:$C$871,$Q$2)/$Q$3)*宝箱投放计算!E270</f>
        <v>0.69707401032702276</v>
      </c>
      <c r="G270">
        <f ca="1">(SUMIFS(OFFSET([2]掉落汇总!$C$2:$C$871,,MATCH($B270,[2]掉落汇总!$D$1:$M$1)),[2]掉落汇总!$A$2:$A$871,G$1,[2]掉落汇总!$C$2:$C$871,$Q$1)+SUMIFS(OFFSET([2]掉落汇总!$C$2:$C$871,,MATCH($B270,[2]掉落汇总!$D$1:$M$1)),[2]掉落汇总!$A$2:$A$871,G$1,[2]掉落汇总!$C$2:$C$871,$Q$2)/$Q$3)*宝箱投放计算!F270</f>
        <v>0</v>
      </c>
      <c r="H270">
        <f ca="1">(SUMIFS(OFFSET([2]掉落汇总!$C$2:$C$871,,MATCH($B270,[2]掉落汇总!$D$1:$M$1)),[2]掉落汇总!$A$2:$A$871,H$1,[2]掉落汇总!$C$2:$C$871,$Q$1)+SUMIFS(OFFSET([2]掉落汇总!$C$2:$C$871,,MATCH($B270,[2]掉落汇总!$D$1:$M$1)),[2]掉落汇总!$A$2:$A$871,H$1,[2]掉落汇总!$C$2:$C$871,$Q$2)/$Q$3)*宝箱投放计算!G270</f>
        <v>0</v>
      </c>
      <c r="I270">
        <f ca="1">(SUMIFS(OFFSET([2]掉落汇总!$C$2:$C$871,,MATCH($B270,[2]掉落汇总!$D$1:$M$1)),[2]掉落汇总!$A$2:$A$871,I$1,[2]掉落汇总!$C$2:$C$871,$Q$1)+SUMIFS(OFFSET([2]掉落汇总!$C$2:$C$871,,MATCH($B270,[2]掉落汇总!$D$1:$M$1)),[2]掉落汇总!$A$2:$A$871,I$1,[2]掉落汇总!$C$2:$C$871,$Q$2)/$Q$3)*宝箱投放计算!H270</f>
        <v>0.43663060278207105</v>
      </c>
      <c r="J270">
        <f ca="1">(SUMIFS(OFFSET([2]掉落汇总!$C$2:$C$871,,MATCH($B270,[2]掉落汇总!$D$1:$M$1)),[2]掉落汇总!$A$2:$A$871,J$1,[2]掉落汇总!$C$2:$C$871,$Q$1)+SUMIFS(OFFSET([2]掉落汇总!$C$2:$C$871,,MATCH($B270,[2]掉落汇总!$D$1:$M$1)),[2]掉落汇总!$A$2:$A$871,J$1,[2]掉落汇总!$C$2:$C$871,$Q$2)/$Q$3)*宝箱投放计算!I270</f>
        <v>1.1241176470588234</v>
      </c>
      <c r="K270">
        <f ca="1">(SUMIFS(OFFSET([2]掉落汇总!$C$2:$C$871,,MATCH($B270,[2]掉落汇总!$D$1:$M$1)),[2]掉落汇总!$A$2:$A$871,K$1,[2]掉落汇总!$C$2:$C$871,$Q$1)+SUMIFS(OFFSET([2]掉落汇总!$C$2:$C$871,,MATCH($B270,[2]掉落汇总!$D$1:$M$1)),[2]掉落汇总!$A$2:$A$871,K$1,[2]掉落汇总!$C$2:$C$871,$Q$2)/$Q$3)*宝箱投放计算!J270</f>
        <v>0</v>
      </c>
      <c r="L270">
        <f ca="1">(SUMIFS(OFFSET([2]掉落汇总!$C$2:$C$871,,MATCH($B270,[2]掉落汇总!$D$1:$M$1)),[2]掉落汇总!$A$2:$A$871,L$1,[2]掉落汇总!$C$2:$C$871,$Q$1)+SUMIFS(OFFSET([2]掉落汇总!$C$2:$C$871,,MATCH($B270,[2]掉落汇总!$D$1:$M$1)),[2]掉落汇总!$A$2:$A$871,L$1,[2]掉落汇总!$C$2:$C$871,$Q$2)/$Q$3)*宝箱投放计算!K270</f>
        <v>0.18921788368526599</v>
      </c>
      <c r="M270">
        <f ca="1">(SUMIFS(OFFSET([2]掉落汇总!$C$2:$C$871,,MATCH($B270,[2]掉落汇总!$D$1:$M$1)),[2]掉落汇总!$A$2:$A$871,M$1,[2]掉落汇总!$C$2:$C$871,$Q$1)+SUMIFS(OFFSET([2]掉落汇总!$C$2:$C$871,,MATCH($B270,[2]掉落汇总!$D$1:$M$1)),[2]掉落汇总!$A$2:$A$871,M$1,[2]掉落汇总!$C$2:$C$871,$Q$2)/$Q$3)*宝箱投放计算!L270</f>
        <v>0.1952586710265094</v>
      </c>
      <c r="N270">
        <f ca="1">(SUMIFS(OFFSET([2]掉落汇总!$C$2:$C$871,,MATCH($B270,[2]掉落汇总!$D$1:$M$1)),[2]掉落汇总!$A$2:$A$871,N$1,[2]掉落汇总!$C$2:$C$871,$Q$1)+SUMIFS(OFFSET([2]掉落汇总!$C$2:$C$871,,MATCH($B270,[2]掉落汇总!$D$1:$M$1)),[2]掉落汇总!$A$2:$A$871,N$1,[2]掉落汇总!$C$2:$C$871,$Q$2)/$Q$3)*宝箱投放计算!M270</f>
        <v>4.4258667322350648E-2</v>
      </c>
      <c r="O270">
        <f ca="1">(SUMIFS(OFFSET([2]掉落汇总!$C$2:$C$871,,MATCH($B270,[2]掉落汇总!$D$1:$M$1)),[2]掉落汇总!$A$2:$A$871,O$1,[2]掉落汇总!$C$2:$C$871,$Q$1)+SUMIFS(OFFSET([2]掉落汇总!$C$2:$C$871,,MATCH($B270,[2]掉落汇总!$D$1:$M$1)),[2]掉落汇总!$A$2:$A$871,O$1,[2]掉落汇总!$C$2:$C$871,$Q$2)/$Q$3)*宝箱投放计算!N270</f>
        <v>9.1281046504927091E-2</v>
      </c>
    </row>
    <row r="271" spans="1:15" x14ac:dyDescent="0.2">
      <c r="A271">
        <f>玩家成长时间线!A271</f>
        <v>270</v>
      </c>
      <c r="B271">
        <f>玩家成长时间线!B271</f>
        <v>9</v>
      </c>
      <c r="C271">
        <f ca="1">SUM($D$2:D271)</f>
        <v>486.55348075708383</v>
      </c>
      <c r="D271">
        <f t="shared" ca="1" si="4"/>
        <v>1.8194876616359776</v>
      </c>
      <c r="E271">
        <f ca="1">(SUMIFS(OFFSET([2]掉落汇总!$C$2:$C$871,,MATCH($B271,[2]掉落汇总!$D$1:$M$1)),[2]掉落汇总!$A$2:$A$871,E$1,[2]掉落汇总!$C$2:$C$871,$Q$1)+SUMIFS(OFFSET([2]掉落汇总!$C$2:$C$871,,MATCH($B271,[2]掉落汇总!$D$1:$M$1)),[2]掉落汇总!$A$2:$A$871,E$1,[2]掉落汇总!$C$2:$C$871,$Q$2)/$Q$3)*宝箱投放计算!D271</f>
        <v>0.60239738276990162</v>
      </c>
      <c r="F271">
        <f ca="1">(SUMIFS(OFFSET([2]掉落汇总!$C$2:$C$871,,MATCH($B271,[2]掉落汇总!$D$1:$M$1)),[2]掉落汇总!$A$2:$A$871,F$1,[2]掉落汇总!$C$2:$C$871,$Q$1)+SUMIFS(OFFSET([2]掉落汇总!$C$2:$C$871,,MATCH($B271,[2]掉落汇总!$D$1:$M$1)),[2]掉落汇总!$A$2:$A$871,F$1,[2]掉落汇总!$C$2:$C$871,$Q$2)/$Q$3)*宝箱投放计算!E271</f>
        <v>0.69707401032702276</v>
      </c>
      <c r="G271">
        <f ca="1">(SUMIFS(OFFSET([2]掉落汇总!$C$2:$C$871,,MATCH($B271,[2]掉落汇总!$D$1:$M$1)),[2]掉落汇总!$A$2:$A$871,G$1,[2]掉落汇总!$C$2:$C$871,$Q$1)+SUMIFS(OFFSET([2]掉落汇总!$C$2:$C$871,,MATCH($B271,[2]掉落汇总!$D$1:$M$1)),[2]掉落汇总!$A$2:$A$871,G$1,[2]掉落汇总!$C$2:$C$871,$Q$2)/$Q$3)*宝箱投放计算!F271</f>
        <v>0</v>
      </c>
      <c r="H271">
        <f ca="1">(SUMIFS(OFFSET([2]掉落汇总!$C$2:$C$871,,MATCH($B271,[2]掉落汇总!$D$1:$M$1)),[2]掉落汇总!$A$2:$A$871,H$1,[2]掉落汇总!$C$2:$C$871,$Q$1)+SUMIFS(OFFSET([2]掉落汇总!$C$2:$C$871,,MATCH($B271,[2]掉落汇总!$D$1:$M$1)),[2]掉落汇总!$A$2:$A$871,H$1,[2]掉落汇总!$C$2:$C$871,$Q$2)/$Q$3)*宝箱投放计算!G271</f>
        <v>0</v>
      </c>
      <c r="I271">
        <f ca="1">(SUMIFS(OFFSET([2]掉落汇总!$C$2:$C$871,,MATCH($B271,[2]掉落汇总!$D$1:$M$1)),[2]掉落汇总!$A$2:$A$871,I$1,[2]掉落汇总!$C$2:$C$871,$Q$1)+SUMIFS(OFFSET([2]掉落汇总!$C$2:$C$871,,MATCH($B271,[2]掉落汇总!$D$1:$M$1)),[2]掉落汇总!$A$2:$A$871,I$1,[2]掉落汇总!$C$2:$C$871,$Q$2)/$Q$3)*宝箱投放计算!H271</f>
        <v>0</v>
      </c>
      <c r="J271">
        <f ca="1">(SUMIFS(OFFSET([2]掉落汇总!$C$2:$C$871,,MATCH($B271,[2]掉落汇总!$D$1:$M$1)),[2]掉落汇总!$A$2:$A$871,J$1,[2]掉落汇总!$C$2:$C$871,$Q$1)+SUMIFS(OFFSET([2]掉落汇总!$C$2:$C$871,,MATCH($B271,[2]掉落汇总!$D$1:$M$1)),[2]掉落汇总!$A$2:$A$871,J$1,[2]掉落汇总!$C$2:$C$871,$Q$2)/$Q$3)*宝箱投放计算!I271</f>
        <v>0</v>
      </c>
      <c r="K271">
        <f ca="1">(SUMIFS(OFFSET([2]掉落汇总!$C$2:$C$871,,MATCH($B271,[2]掉落汇总!$D$1:$M$1)),[2]掉落汇总!$A$2:$A$871,K$1,[2]掉落汇总!$C$2:$C$871,$Q$1)+SUMIFS(OFFSET([2]掉落汇总!$C$2:$C$871,,MATCH($B271,[2]掉落汇总!$D$1:$M$1)),[2]掉落汇总!$A$2:$A$871,K$1,[2]掉落汇总!$C$2:$C$871,$Q$2)/$Q$3)*宝箱投放计算!J271</f>
        <v>0</v>
      </c>
      <c r="L271">
        <f ca="1">(SUMIFS(OFFSET([2]掉落汇总!$C$2:$C$871,,MATCH($B271,[2]掉落汇总!$D$1:$M$1)),[2]掉落汇总!$A$2:$A$871,L$1,[2]掉落汇总!$C$2:$C$871,$Q$1)+SUMIFS(OFFSET([2]掉落汇总!$C$2:$C$871,,MATCH($B271,[2]掉落汇总!$D$1:$M$1)),[2]掉落汇总!$A$2:$A$871,L$1,[2]掉落汇总!$C$2:$C$871,$Q$2)/$Q$3)*宝箱投放计算!K271</f>
        <v>0.18921788368526599</v>
      </c>
      <c r="M271">
        <f ca="1">(SUMIFS(OFFSET([2]掉落汇总!$C$2:$C$871,,MATCH($B271,[2]掉落汇总!$D$1:$M$1)),[2]掉落汇总!$A$2:$A$871,M$1,[2]掉落汇总!$C$2:$C$871,$Q$1)+SUMIFS(OFFSET([2]掉落汇总!$C$2:$C$871,,MATCH($B271,[2]掉落汇总!$D$1:$M$1)),[2]掉落汇总!$A$2:$A$871,M$1,[2]掉落汇总!$C$2:$C$871,$Q$2)/$Q$3)*宝箱投放计算!L271</f>
        <v>0.1952586710265094</v>
      </c>
      <c r="N271">
        <f ca="1">(SUMIFS(OFFSET([2]掉落汇总!$C$2:$C$871,,MATCH($B271,[2]掉落汇总!$D$1:$M$1)),[2]掉落汇总!$A$2:$A$871,N$1,[2]掉落汇总!$C$2:$C$871,$Q$1)+SUMIFS(OFFSET([2]掉落汇总!$C$2:$C$871,,MATCH($B271,[2]掉落汇总!$D$1:$M$1)),[2]掉落汇总!$A$2:$A$871,N$1,[2]掉落汇总!$C$2:$C$871,$Q$2)/$Q$3)*宝箱投放计算!M271</f>
        <v>4.4258667322350648E-2</v>
      </c>
      <c r="O271">
        <f ca="1">(SUMIFS(OFFSET([2]掉落汇总!$C$2:$C$871,,MATCH($B271,[2]掉落汇总!$D$1:$M$1)),[2]掉落汇总!$A$2:$A$871,O$1,[2]掉落汇总!$C$2:$C$871,$Q$1)+SUMIFS(OFFSET([2]掉落汇总!$C$2:$C$871,,MATCH($B271,[2]掉落汇总!$D$1:$M$1)),[2]掉落汇总!$A$2:$A$871,O$1,[2]掉落汇总!$C$2:$C$871,$Q$2)/$Q$3)*宝箱投放计算!N271</f>
        <v>9.1281046504927091E-2</v>
      </c>
    </row>
    <row r="272" spans="1:15" x14ac:dyDescent="0.2">
      <c r="A272">
        <f>玩家成长时间线!A272</f>
        <v>271</v>
      </c>
      <c r="B272">
        <f>玩家成长时间线!B272</f>
        <v>9</v>
      </c>
      <c r="C272">
        <f ca="1">SUM($D$2:D272)</f>
        <v>488.42518215917784</v>
      </c>
      <c r="D272">
        <f t="shared" ca="1" si="4"/>
        <v>1.8717014020939928</v>
      </c>
      <c r="E272">
        <f ca="1">(SUMIFS(OFFSET([2]掉落汇总!$C$2:$C$871,,MATCH($B272,[2]掉落汇总!$D$1:$M$1)),[2]掉落汇总!$A$2:$A$871,E$1,[2]掉落汇总!$C$2:$C$871,$Q$1)+SUMIFS(OFFSET([2]掉落汇总!$C$2:$C$871,,MATCH($B272,[2]掉落汇总!$D$1:$M$1)),[2]掉落汇总!$A$2:$A$871,E$1,[2]掉落汇总!$C$2:$C$871,$Q$2)/$Q$3)*宝箱投放计算!D272</f>
        <v>0.65461112322791681</v>
      </c>
      <c r="F272">
        <f ca="1">(SUMIFS(OFFSET([2]掉落汇总!$C$2:$C$871,,MATCH($B272,[2]掉落汇总!$D$1:$M$1)),[2]掉落汇总!$A$2:$A$871,F$1,[2]掉落汇总!$C$2:$C$871,$Q$1)+SUMIFS(OFFSET([2]掉落汇总!$C$2:$C$871,,MATCH($B272,[2]掉落汇总!$D$1:$M$1)),[2]掉落汇总!$A$2:$A$871,F$1,[2]掉落汇总!$C$2:$C$871,$Q$2)/$Q$3)*宝箱投放计算!E272</f>
        <v>0.69707401032702276</v>
      </c>
      <c r="G272">
        <f ca="1">(SUMIFS(OFFSET([2]掉落汇总!$C$2:$C$871,,MATCH($B272,[2]掉落汇总!$D$1:$M$1)),[2]掉落汇总!$A$2:$A$871,G$1,[2]掉落汇总!$C$2:$C$871,$Q$1)+SUMIFS(OFFSET([2]掉落汇总!$C$2:$C$871,,MATCH($B272,[2]掉落汇总!$D$1:$M$1)),[2]掉落汇总!$A$2:$A$871,G$1,[2]掉落汇总!$C$2:$C$871,$Q$2)/$Q$3)*宝箱投放计算!F272</f>
        <v>0</v>
      </c>
      <c r="H272">
        <f ca="1">(SUMIFS(OFFSET([2]掉落汇总!$C$2:$C$871,,MATCH($B272,[2]掉落汇总!$D$1:$M$1)),[2]掉落汇总!$A$2:$A$871,H$1,[2]掉落汇总!$C$2:$C$871,$Q$1)+SUMIFS(OFFSET([2]掉落汇总!$C$2:$C$871,,MATCH($B272,[2]掉落汇总!$D$1:$M$1)),[2]掉落汇总!$A$2:$A$871,H$1,[2]掉落汇总!$C$2:$C$871,$Q$2)/$Q$3)*宝箱投放计算!G272</f>
        <v>0</v>
      </c>
      <c r="I272">
        <f ca="1">(SUMIFS(OFFSET([2]掉落汇总!$C$2:$C$871,,MATCH($B272,[2]掉落汇总!$D$1:$M$1)),[2]掉落汇总!$A$2:$A$871,I$1,[2]掉落汇总!$C$2:$C$871,$Q$1)+SUMIFS(OFFSET([2]掉落汇总!$C$2:$C$871,,MATCH($B272,[2]掉落汇总!$D$1:$M$1)),[2]掉落汇总!$A$2:$A$871,I$1,[2]掉落汇总!$C$2:$C$871,$Q$2)/$Q$3)*宝箱投放计算!H272</f>
        <v>0</v>
      </c>
      <c r="J272">
        <f ca="1">(SUMIFS(OFFSET([2]掉落汇总!$C$2:$C$871,,MATCH($B272,[2]掉落汇总!$D$1:$M$1)),[2]掉落汇总!$A$2:$A$871,J$1,[2]掉落汇总!$C$2:$C$871,$Q$1)+SUMIFS(OFFSET([2]掉落汇总!$C$2:$C$871,,MATCH($B272,[2]掉落汇总!$D$1:$M$1)),[2]掉落汇总!$A$2:$A$871,J$1,[2]掉落汇总!$C$2:$C$871,$Q$2)/$Q$3)*宝箱投放计算!I272</f>
        <v>0</v>
      </c>
      <c r="K272">
        <f ca="1">(SUMIFS(OFFSET([2]掉落汇总!$C$2:$C$871,,MATCH($B272,[2]掉落汇总!$D$1:$M$1)),[2]掉落汇总!$A$2:$A$871,K$1,[2]掉落汇总!$C$2:$C$871,$Q$1)+SUMIFS(OFFSET([2]掉落汇总!$C$2:$C$871,,MATCH($B272,[2]掉落汇总!$D$1:$M$1)),[2]掉落汇总!$A$2:$A$871,K$1,[2]掉落汇总!$C$2:$C$871,$Q$2)/$Q$3)*宝箱投放计算!J272</f>
        <v>0</v>
      </c>
      <c r="L272">
        <f ca="1">(SUMIFS(OFFSET([2]掉落汇总!$C$2:$C$871,,MATCH($B272,[2]掉落汇总!$D$1:$M$1)),[2]掉落汇总!$A$2:$A$871,L$1,[2]掉落汇总!$C$2:$C$871,$Q$1)+SUMIFS(OFFSET([2]掉落汇总!$C$2:$C$871,,MATCH($B272,[2]掉落汇总!$D$1:$M$1)),[2]掉落汇总!$A$2:$A$871,L$1,[2]掉落汇总!$C$2:$C$871,$Q$2)/$Q$3)*宝箱投放计算!K272</f>
        <v>0.18921788368526599</v>
      </c>
      <c r="M272">
        <f ca="1">(SUMIFS(OFFSET([2]掉落汇总!$C$2:$C$871,,MATCH($B272,[2]掉落汇总!$D$1:$M$1)),[2]掉落汇总!$A$2:$A$871,M$1,[2]掉落汇总!$C$2:$C$871,$Q$1)+SUMIFS(OFFSET([2]掉落汇总!$C$2:$C$871,,MATCH($B272,[2]掉落汇总!$D$1:$M$1)),[2]掉落汇总!$A$2:$A$871,M$1,[2]掉落汇总!$C$2:$C$871,$Q$2)/$Q$3)*宝箱投放计算!L272</f>
        <v>0.1952586710265094</v>
      </c>
      <c r="N272">
        <f ca="1">(SUMIFS(OFFSET([2]掉落汇总!$C$2:$C$871,,MATCH($B272,[2]掉落汇总!$D$1:$M$1)),[2]掉落汇总!$A$2:$A$871,N$1,[2]掉落汇总!$C$2:$C$871,$Q$1)+SUMIFS(OFFSET([2]掉落汇总!$C$2:$C$871,,MATCH($B272,[2]掉落汇总!$D$1:$M$1)),[2]掉落汇总!$A$2:$A$871,N$1,[2]掉落汇总!$C$2:$C$871,$Q$2)/$Q$3)*宝箱投放计算!M272</f>
        <v>4.4258667322350648E-2</v>
      </c>
      <c r="O272">
        <f ca="1">(SUMIFS(OFFSET([2]掉落汇总!$C$2:$C$871,,MATCH($B272,[2]掉落汇总!$D$1:$M$1)),[2]掉落汇总!$A$2:$A$871,O$1,[2]掉落汇总!$C$2:$C$871,$Q$1)+SUMIFS(OFFSET([2]掉落汇总!$C$2:$C$871,,MATCH($B272,[2]掉落汇总!$D$1:$M$1)),[2]掉落汇总!$A$2:$A$871,O$1,[2]掉落汇总!$C$2:$C$871,$Q$2)/$Q$3)*宝箱投放计算!N272</f>
        <v>9.1281046504927091E-2</v>
      </c>
    </row>
    <row r="273" spans="1:15" x14ac:dyDescent="0.2">
      <c r="A273">
        <f>玩家成长时间线!A273</f>
        <v>272</v>
      </c>
      <c r="B273">
        <f>玩家成长时间线!B273</f>
        <v>10</v>
      </c>
      <c r="C273">
        <f ca="1">SUM($D$2:D273)</f>
        <v>491.35108333485681</v>
      </c>
      <c r="D273">
        <f t="shared" ca="1" si="4"/>
        <v>2.925901175678991</v>
      </c>
      <c r="E273">
        <f ca="1">(SUMIFS(OFFSET([2]掉落汇总!$C$2:$C$871,,MATCH($B273,[2]掉落汇总!$D$1:$M$1)),[2]掉落汇总!$A$2:$A$871,E$1,[2]掉落汇总!$C$2:$C$871,$Q$1)+SUMIFS(OFFSET([2]掉落汇总!$C$2:$C$871,,MATCH($B273,[2]掉落汇总!$D$1:$M$1)),[2]掉落汇总!$A$2:$A$871,E$1,[2]掉落汇总!$C$2:$C$871,$Q$2)/$Q$3)*宝箱投放计算!D273</f>
        <v>0.59110362966859553</v>
      </c>
      <c r="F273">
        <f ca="1">(SUMIFS(OFFSET([2]掉落汇总!$C$2:$C$871,,MATCH($B273,[2]掉落汇总!$D$1:$M$1)),[2]掉落汇总!$A$2:$A$871,F$1,[2]掉落汇总!$C$2:$C$871,$Q$1)+SUMIFS(OFFSET([2]掉落汇总!$C$2:$C$871,,MATCH($B273,[2]掉落汇总!$D$1:$M$1)),[2]掉落汇总!$A$2:$A$871,F$1,[2]掉落汇总!$C$2:$C$871,$Q$2)/$Q$3)*宝箱投放计算!E273</f>
        <v>0.69707401032702276</v>
      </c>
      <c r="G273">
        <f ca="1">(SUMIFS(OFFSET([2]掉落汇总!$C$2:$C$871,,MATCH($B273,[2]掉落汇总!$D$1:$M$1)),[2]掉落汇总!$A$2:$A$871,G$1,[2]掉落汇总!$C$2:$C$871,$Q$1)+SUMIFS(OFFSET([2]掉落汇总!$C$2:$C$871,,MATCH($B273,[2]掉落汇总!$D$1:$M$1)),[2]掉落汇总!$A$2:$A$871,G$1,[2]掉落汇总!$C$2:$C$871,$Q$2)/$Q$3)*宝箱投放计算!F273</f>
        <v>0</v>
      </c>
      <c r="H273">
        <f ca="1">(SUMIFS(OFFSET([2]掉落汇总!$C$2:$C$871,,MATCH($B273,[2]掉落汇总!$D$1:$M$1)),[2]掉落汇总!$A$2:$A$871,H$1,[2]掉落汇总!$C$2:$C$871,$Q$1)+SUMIFS(OFFSET([2]掉落汇总!$C$2:$C$871,,MATCH($B273,[2]掉落汇总!$D$1:$M$1)),[2]掉落汇总!$A$2:$A$871,H$1,[2]掉落汇总!$C$2:$C$871,$Q$2)/$Q$3)*宝箱投放计算!G273</f>
        <v>0</v>
      </c>
      <c r="I273">
        <f ca="1">(SUMIFS(OFFSET([2]掉落汇总!$C$2:$C$871,,MATCH($B273,[2]掉落汇总!$D$1:$M$1)),[2]掉落汇总!$A$2:$A$871,I$1,[2]掉落汇总!$C$2:$C$871,$Q$1)+SUMIFS(OFFSET([2]掉落汇总!$C$2:$C$871,,MATCH($B273,[2]掉落汇总!$D$1:$M$1)),[2]掉落汇总!$A$2:$A$871,I$1,[2]掉落汇总!$C$2:$C$871,$Q$2)/$Q$3)*宝箱投放计算!H273</f>
        <v>0</v>
      </c>
      <c r="J273">
        <f ca="1">(SUMIFS(OFFSET([2]掉落汇总!$C$2:$C$871,,MATCH($B273,[2]掉落汇总!$D$1:$M$1)),[2]掉落汇总!$A$2:$A$871,J$1,[2]掉落汇总!$C$2:$C$871,$Q$1)+SUMIFS(OFFSET([2]掉落汇总!$C$2:$C$871,,MATCH($B273,[2]掉落汇总!$D$1:$M$1)),[2]掉落汇总!$A$2:$A$871,J$1,[2]掉落汇总!$C$2:$C$871,$Q$2)/$Q$3)*宝箱投放计算!I273</f>
        <v>1.1177072671443191</v>
      </c>
      <c r="K273">
        <f ca="1">(SUMIFS(OFFSET([2]掉落汇总!$C$2:$C$871,,MATCH($B273,[2]掉落汇总!$D$1:$M$1)),[2]掉落汇总!$A$2:$A$871,K$1,[2]掉落汇总!$C$2:$C$871,$Q$1)+SUMIFS(OFFSET([2]掉落汇总!$C$2:$C$871,,MATCH($B273,[2]掉落汇总!$D$1:$M$1)),[2]掉落汇总!$A$2:$A$871,K$1,[2]掉落汇总!$C$2:$C$871,$Q$2)/$Q$3)*宝箱投放计算!J273</f>
        <v>0</v>
      </c>
      <c r="L273">
        <f ca="1">(SUMIFS(OFFSET([2]掉落汇总!$C$2:$C$871,,MATCH($B273,[2]掉落汇总!$D$1:$M$1)),[2]掉落汇总!$A$2:$A$871,L$1,[2]掉落汇总!$C$2:$C$871,$Q$1)+SUMIFS(OFFSET([2]掉落汇总!$C$2:$C$871,,MATCH($B273,[2]掉落汇总!$D$1:$M$1)),[2]掉落汇总!$A$2:$A$871,L$1,[2]掉落汇总!$C$2:$C$871,$Q$2)/$Q$3)*宝箱投放计算!K273</f>
        <v>0.18921788368526599</v>
      </c>
      <c r="M273">
        <f ca="1">(SUMIFS(OFFSET([2]掉落汇总!$C$2:$C$871,,MATCH($B273,[2]掉落汇总!$D$1:$M$1)),[2]掉落汇总!$A$2:$A$871,M$1,[2]掉落汇总!$C$2:$C$871,$Q$1)+SUMIFS(OFFSET([2]掉落汇总!$C$2:$C$871,,MATCH($B273,[2]掉落汇总!$D$1:$M$1)),[2]掉落汇总!$A$2:$A$871,M$1,[2]掉落汇总!$C$2:$C$871,$Q$2)/$Q$3)*宝箱投放计算!L273</f>
        <v>0.1952586710265094</v>
      </c>
      <c r="N273">
        <f ca="1">(SUMIFS(OFFSET([2]掉落汇总!$C$2:$C$871,,MATCH($B273,[2]掉落汇总!$D$1:$M$1)),[2]掉落汇总!$A$2:$A$871,N$1,[2]掉落汇总!$C$2:$C$871,$Q$1)+SUMIFS(OFFSET([2]掉落汇总!$C$2:$C$871,,MATCH($B273,[2]掉落汇总!$D$1:$M$1)),[2]掉落汇总!$A$2:$A$871,N$1,[2]掉落汇总!$C$2:$C$871,$Q$2)/$Q$3)*宝箱投放计算!M273</f>
        <v>4.4258667322350648E-2</v>
      </c>
      <c r="O273">
        <f ca="1">(SUMIFS(OFFSET([2]掉落汇总!$C$2:$C$871,,MATCH($B273,[2]掉落汇总!$D$1:$M$1)),[2]掉落汇总!$A$2:$A$871,O$1,[2]掉落汇总!$C$2:$C$871,$Q$1)+SUMIFS(OFFSET([2]掉落汇总!$C$2:$C$871,,MATCH($B273,[2]掉落汇总!$D$1:$M$1)),[2]掉落汇总!$A$2:$A$871,O$1,[2]掉落汇总!$C$2:$C$871,$Q$2)/$Q$3)*宝箱投放计算!N273</f>
        <v>9.1281046504927091E-2</v>
      </c>
    </row>
    <row r="274" spans="1:15" x14ac:dyDescent="0.2">
      <c r="A274">
        <f>玩家成长时间线!A274</f>
        <v>273</v>
      </c>
      <c r="B274">
        <f>玩家成长时间线!B274</f>
        <v>10</v>
      </c>
      <c r="C274">
        <f ca="1">SUM($D$2:D274)</f>
        <v>493.16169702245514</v>
      </c>
      <c r="D274">
        <f t="shared" ca="1" si="4"/>
        <v>1.8106136875983223</v>
      </c>
      <c r="E274">
        <f ca="1">(SUMIFS(OFFSET([2]掉落汇总!$C$2:$C$871,,MATCH($B274,[2]掉落汇总!$D$1:$M$1)),[2]掉落汇总!$A$2:$A$871,E$1,[2]掉落汇总!$C$2:$C$871,$Q$1)+SUMIFS(OFFSET([2]掉落汇总!$C$2:$C$871,,MATCH($B274,[2]掉落汇总!$D$1:$M$1)),[2]掉落汇总!$A$2:$A$871,E$1,[2]掉落汇总!$C$2:$C$871,$Q$2)/$Q$3)*宝箱投放计算!D274</f>
        <v>0.59352340873224629</v>
      </c>
      <c r="F274">
        <f ca="1">(SUMIFS(OFFSET([2]掉落汇总!$C$2:$C$871,,MATCH($B274,[2]掉落汇总!$D$1:$M$1)),[2]掉落汇总!$A$2:$A$871,F$1,[2]掉落汇总!$C$2:$C$871,$Q$1)+SUMIFS(OFFSET([2]掉落汇总!$C$2:$C$871,,MATCH($B274,[2]掉落汇总!$D$1:$M$1)),[2]掉落汇总!$A$2:$A$871,F$1,[2]掉落汇总!$C$2:$C$871,$Q$2)/$Q$3)*宝箱投放计算!E274</f>
        <v>0.69707401032702276</v>
      </c>
      <c r="G274">
        <f ca="1">(SUMIFS(OFFSET([2]掉落汇总!$C$2:$C$871,,MATCH($B274,[2]掉落汇总!$D$1:$M$1)),[2]掉落汇总!$A$2:$A$871,G$1,[2]掉落汇总!$C$2:$C$871,$Q$1)+SUMIFS(OFFSET([2]掉落汇总!$C$2:$C$871,,MATCH($B274,[2]掉落汇总!$D$1:$M$1)),[2]掉落汇总!$A$2:$A$871,G$1,[2]掉落汇总!$C$2:$C$871,$Q$2)/$Q$3)*宝箱投放计算!F274</f>
        <v>0</v>
      </c>
      <c r="H274">
        <f ca="1">(SUMIFS(OFFSET([2]掉落汇总!$C$2:$C$871,,MATCH($B274,[2]掉落汇总!$D$1:$M$1)),[2]掉落汇总!$A$2:$A$871,H$1,[2]掉落汇总!$C$2:$C$871,$Q$1)+SUMIFS(OFFSET([2]掉落汇总!$C$2:$C$871,,MATCH($B274,[2]掉落汇总!$D$1:$M$1)),[2]掉落汇总!$A$2:$A$871,H$1,[2]掉落汇总!$C$2:$C$871,$Q$2)/$Q$3)*宝箱投放计算!G274</f>
        <v>0</v>
      </c>
      <c r="I274">
        <f ca="1">(SUMIFS(OFFSET([2]掉落汇总!$C$2:$C$871,,MATCH($B274,[2]掉落汇总!$D$1:$M$1)),[2]掉落汇总!$A$2:$A$871,I$1,[2]掉落汇总!$C$2:$C$871,$Q$1)+SUMIFS(OFFSET([2]掉落汇总!$C$2:$C$871,,MATCH($B274,[2]掉落汇总!$D$1:$M$1)),[2]掉落汇总!$A$2:$A$871,I$1,[2]掉落汇总!$C$2:$C$871,$Q$2)/$Q$3)*宝箱投放计算!H274</f>
        <v>0</v>
      </c>
      <c r="J274">
        <f ca="1">(SUMIFS(OFFSET([2]掉落汇总!$C$2:$C$871,,MATCH($B274,[2]掉落汇总!$D$1:$M$1)),[2]掉落汇总!$A$2:$A$871,J$1,[2]掉落汇总!$C$2:$C$871,$Q$1)+SUMIFS(OFFSET([2]掉落汇总!$C$2:$C$871,,MATCH($B274,[2]掉落汇总!$D$1:$M$1)),[2]掉落汇总!$A$2:$A$871,J$1,[2]掉落汇总!$C$2:$C$871,$Q$2)/$Q$3)*宝箱投放计算!I274</f>
        <v>0</v>
      </c>
      <c r="K274">
        <f ca="1">(SUMIFS(OFFSET([2]掉落汇总!$C$2:$C$871,,MATCH($B274,[2]掉落汇总!$D$1:$M$1)),[2]掉落汇总!$A$2:$A$871,K$1,[2]掉落汇总!$C$2:$C$871,$Q$1)+SUMIFS(OFFSET([2]掉落汇总!$C$2:$C$871,,MATCH($B274,[2]掉落汇总!$D$1:$M$1)),[2]掉落汇总!$A$2:$A$871,K$1,[2]掉落汇总!$C$2:$C$871,$Q$2)/$Q$3)*宝箱投放计算!J274</f>
        <v>0</v>
      </c>
      <c r="L274">
        <f ca="1">(SUMIFS(OFFSET([2]掉落汇总!$C$2:$C$871,,MATCH($B274,[2]掉落汇总!$D$1:$M$1)),[2]掉落汇总!$A$2:$A$871,L$1,[2]掉落汇总!$C$2:$C$871,$Q$1)+SUMIFS(OFFSET([2]掉落汇总!$C$2:$C$871,,MATCH($B274,[2]掉落汇总!$D$1:$M$1)),[2]掉落汇总!$A$2:$A$871,L$1,[2]掉落汇总!$C$2:$C$871,$Q$2)/$Q$3)*宝箱投放计算!K274</f>
        <v>0.18921788368526599</v>
      </c>
      <c r="M274">
        <f ca="1">(SUMIFS(OFFSET([2]掉落汇总!$C$2:$C$871,,MATCH($B274,[2]掉落汇总!$D$1:$M$1)),[2]掉落汇总!$A$2:$A$871,M$1,[2]掉落汇总!$C$2:$C$871,$Q$1)+SUMIFS(OFFSET([2]掉落汇总!$C$2:$C$871,,MATCH($B274,[2]掉落汇总!$D$1:$M$1)),[2]掉落汇总!$A$2:$A$871,M$1,[2]掉落汇总!$C$2:$C$871,$Q$2)/$Q$3)*宝箱投放计算!L274</f>
        <v>0.1952586710265094</v>
      </c>
      <c r="N274">
        <f ca="1">(SUMIFS(OFFSET([2]掉落汇总!$C$2:$C$871,,MATCH($B274,[2]掉落汇总!$D$1:$M$1)),[2]掉落汇总!$A$2:$A$871,N$1,[2]掉落汇总!$C$2:$C$871,$Q$1)+SUMIFS(OFFSET([2]掉落汇总!$C$2:$C$871,,MATCH($B274,[2]掉落汇总!$D$1:$M$1)),[2]掉落汇总!$A$2:$A$871,N$1,[2]掉落汇总!$C$2:$C$871,$Q$2)/$Q$3)*宝箱投放计算!M274</f>
        <v>4.4258667322350648E-2</v>
      </c>
      <c r="O274">
        <f ca="1">(SUMIFS(OFFSET([2]掉落汇总!$C$2:$C$871,,MATCH($B274,[2]掉落汇总!$D$1:$M$1)),[2]掉落汇总!$A$2:$A$871,O$1,[2]掉落汇总!$C$2:$C$871,$Q$1)+SUMIFS(OFFSET([2]掉落汇总!$C$2:$C$871,,MATCH($B274,[2]掉落汇总!$D$1:$M$1)),[2]掉落汇总!$A$2:$A$871,O$1,[2]掉落汇总!$C$2:$C$871,$Q$2)/$Q$3)*宝箱投放计算!N274</f>
        <v>9.1281046504927091E-2</v>
      </c>
    </row>
    <row r="275" spans="1:15" x14ac:dyDescent="0.2">
      <c r="A275">
        <f>玩家成长时间线!A275</f>
        <v>274</v>
      </c>
      <c r="B275">
        <f>玩家成长时间线!B275</f>
        <v>10</v>
      </c>
      <c r="C275">
        <f ca="1">SUM($D$2:D275)</f>
        <v>494.97473048911712</v>
      </c>
      <c r="D275">
        <f t="shared" ca="1" si="4"/>
        <v>1.813033466661973</v>
      </c>
      <c r="E275">
        <f ca="1">(SUMIFS(OFFSET([2]掉落汇总!$C$2:$C$871,,MATCH($B275,[2]掉落汇总!$D$1:$M$1)),[2]掉落汇总!$A$2:$A$871,E$1,[2]掉落汇总!$C$2:$C$871,$Q$1)+SUMIFS(OFFSET([2]掉落汇总!$C$2:$C$871,,MATCH($B275,[2]掉落汇总!$D$1:$M$1)),[2]掉落汇总!$A$2:$A$871,E$1,[2]掉落汇总!$C$2:$C$871,$Q$2)/$Q$3)*宝箱投放计算!D275</f>
        <v>0.59594318779589706</v>
      </c>
      <c r="F275">
        <f ca="1">(SUMIFS(OFFSET([2]掉落汇总!$C$2:$C$871,,MATCH($B275,[2]掉落汇总!$D$1:$M$1)),[2]掉落汇总!$A$2:$A$871,F$1,[2]掉落汇总!$C$2:$C$871,$Q$1)+SUMIFS(OFFSET([2]掉落汇总!$C$2:$C$871,,MATCH($B275,[2]掉落汇总!$D$1:$M$1)),[2]掉落汇总!$A$2:$A$871,F$1,[2]掉落汇总!$C$2:$C$871,$Q$2)/$Q$3)*宝箱投放计算!E275</f>
        <v>0.69707401032702276</v>
      </c>
      <c r="G275">
        <f ca="1">(SUMIFS(OFFSET([2]掉落汇总!$C$2:$C$871,,MATCH($B275,[2]掉落汇总!$D$1:$M$1)),[2]掉落汇总!$A$2:$A$871,G$1,[2]掉落汇总!$C$2:$C$871,$Q$1)+SUMIFS(OFFSET([2]掉落汇总!$C$2:$C$871,,MATCH($B275,[2]掉落汇总!$D$1:$M$1)),[2]掉落汇总!$A$2:$A$871,G$1,[2]掉落汇总!$C$2:$C$871,$Q$2)/$Q$3)*宝箱投放计算!F275</f>
        <v>0</v>
      </c>
      <c r="H275">
        <f ca="1">(SUMIFS(OFFSET([2]掉落汇总!$C$2:$C$871,,MATCH($B275,[2]掉落汇总!$D$1:$M$1)),[2]掉落汇总!$A$2:$A$871,H$1,[2]掉落汇总!$C$2:$C$871,$Q$1)+SUMIFS(OFFSET([2]掉落汇总!$C$2:$C$871,,MATCH($B275,[2]掉落汇总!$D$1:$M$1)),[2]掉落汇总!$A$2:$A$871,H$1,[2]掉落汇总!$C$2:$C$871,$Q$2)/$Q$3)*宝箱投放计算!G275</f>
        <v>0</v>
      </c>
      <c r="I275">
        <f ca="1">(SUMIFS(OFFSET([2]掉落汇总!$C$2:$C$871,,MATCH($B275,[2]掉落汇总!$D$1:$M$1)),[2]掉落汇总!$A$2:$A$871,I$1,[2]掉落汇总!$C$2:$C$871,$Q$1)+SUMIFS(OFFSET([2]掉落汇总!$C$2:$C$871,,MATCH($B275,[2]掉落汇总!$D$1:$M$1)),[2]掉落汇总!$A$2:$A$871,I$1,[2]掉落汇总!$C$2:$C$871,$Q$2)/$Q$3)*宝箱投放计算!H275</f>
        <v>0</v>
      </c>
      <c r="J275">
        <f ca="1">(SUMIFS(OFFSET([2]掉落汇总!$C$2:$C$871,,MATCH($B275,[2]掉落汇总!$D$1:$M$1)),[2]掉落汇总!$A$2:$A$871,J$1,[2]掉落汇总!$C$2:$C$871,$Q$1)+SUMIFS(OFFSET([2]掉落汇总!$C$2:$C$871,,MATCH($B275,[2]掉落汇总!$D$1:$M$1)),[2]掉落汇总!$A$2:$A$871,J$1,[2]掉落汇总!$C$2:$C$871,$Q$2)/$Q$3)*宝箱投放计算!I275</f>
        <v>0</v>
      </c>
      <c r="K275">
        <f ca="1">(SUMIFS(OFFSET([2]掉落汇总!$C$2:$C$871,,MATCH($B275,[2]掉落汇总!$D$1:$M$1)),[2]掉落汇总!$A$2:$A$871,K$1,[2]掉落汇总!$C$2:$C$871,$Q$1)+SUMIFS(OFFSET([2]掉落汇总!$C$2:$C$871,,MATCH($B275,[2]掉落汇总!$D$1:$M$1)),[2]掉落汇总!$A$2:$A$871,K$1,[2]掉落汇总!$C$2:$C$871,$Q$2)/$Q$3)*宝箱投放计算!J275</f>
        <v>0</v>
      </c>
      <c r="L275">
        <f ca="1">(SUMIFS(OFFSET([2]掉落汇总!$C$2:$C$871,,MATCH($B275,[2]掉落汇总!$D$1:$M$1)),[2]掉落汇总!$A$2:$A$871,L$1,[2]掉落汇总!$C$2:$C$871,$Q$1)+SUMIFS(OFFSET([2]掉落汇总!$C$2:$C$871,,MATCH($B275,[2]掉落汇总!$D$1:$M$1)),[2]掉落汇总!$A$2:$A$871,L$1,[2]掉落汇总!$C$2:$C$871,$Q$2)/$Q$3)*宝箱投放计算!K275</f>
        <v>0.18921788368526599</v>
      </c>
      <c r="M275">
        <f ca="1">(SUMIFS(OFFSET([2]掉落汇总!$C$2:$C$871,,MATCH($B275,[2]掉落汇总!$D$1:$M$1)),[2]掉落汇总!$A$2:$A$871,M$1,[2]掉落汇总!$C$2:$C$871,$Q$1)+SUMIFS(OFFSET([2]掉落汇总!$C$2:$C$871,,MATCH($B275,[2]掉落汇总!$D$1:$M$1)),[2]掉落汇总!$A$2:$A$871,M$1,[2]掉落汇总!$C$2:$C$871,$Q$2)/$Q$3)*宝箱投放计算!L275</f>
        <v>0.1952586710265094</v>
      </c>
      <c r="N275">
        <f ca="1">(SUMIFS(OFFSET([2]掉落汇总!$C$2:$C$871,,MATCH($B275,[2]掉落汇总!$D$1:$M$1)),[2]掉落汇总!$A$2:$A$871,N$1,[2]掉落汇总!$C$2:$C$871,$Q$1)+SUMIFS(OFFSET([2]掉落汇总!$C$2:$C$871,,MATCH($B275,[2]掉落汇总!$D$1:$M$1)),[2]掉落汇总!$A$2:$A$871,N$1,[2]掉落汇总!$C$2:$C$871,$Q$2)/$Q$3)*宝箱投放计算!M275</f>
        <v>4.4258667322350648E-2</v>
      </c>
      <c r="O275">
        <f ca="1">(SUMIFS(OFFSET([2]掉落汇总!$C$2:$C$871,,MATCH($B275,[2]掉落汇总!$D$1:$M$1)),[2]掉落汇总!$A$2:$A$871,O$1,[2]掉落汇总!$C$2:$C$871,$Q$1)+SUMIFS(OFFSET([2]掉落汇总!$C$2:$C$871,,MATCH($B275,[2]掉落汇总!$D$1:$M$1)),[2]掉落汇总!$A$2:$A$871,O$1,[2]掉落汇总!$C$2:$C$871,$Q$2)/$Q$3)*宝箱投放计算!N275</f>
        <v>9.1281046504927091E-2</v>
      </c>
    </row>
    <row r="276" spans="1:15" x14ac:dyDescent="0.2">
      <c r="A276">
        <f>玩家成长时间线!A276</f>
        <v>275</v>
      </c>
      <c r="B276">
        <f>玩家成长时间线!B276</f>
        <v>10</v>
      </c>
      <c r="C276">
        <f ca="1">SUM($D$2:D276)</f>
        <v>496.83857931611578</v>
      </c>
      <c r="D276">
        <f t="shared" ca="1" si="4"/>
        <v>1.863848826998638</v>
      </c>
      <c r="E276">
        <f ca="1">(SUMIFS(OFFSET([2]掉落汇总!$C$2:$C$871,,MATCH($B276,[2]掉落汇总!$D$1:$M$1)),[2]掉落汇总!$A$2:$A$871,E$1,[2]掉落汇总!$C$2:$C$871,$Q$1)+SUMIFS(OFFSET([2]掉落汇总!$C$2:$C$871,,MATCH($B276,[2]掉落汇总!$D$1:$M$1)),[2]掉落汇总!$A$2:$A$871,E$1,[2]掉落汇总!$C$2:$C$871,$Q$2)/$Q$3)*宝箱投放计算!D276</f>
        <v>0.64675854813256184</v>
      </c>
      <c r="F276">
        <f ca="1">(SUMIFS(OFFSET([2]掉落汇总!$C$2:$C$871,,MATCH($B276,[2]掉落汇总!$D$1:$M$1)),[2]掉落汇总!$A$2:$A$871,F$1,[2]掉落汇总!$C$2:$C$871,$Q$1)+SUMIFS(OFFSET([2]掉落汇总!$C$2:$C$871,,MATCH($B276,[2]掉落汇总!$D$1:$M$1)),[2]掉落汇总!$A$2:$A$871,F$1,[2]掉落汇总!$C$2:$C$871,$Q$2)/$Q$3)*宝箱投放计算!E276</f>
        <v>0.69707401032702276</v>
      </c>
      <c r="G276">
        <f ca="1">(SUMIFS(OFFSET([2]掉落汇总!$C$2:$C$871,,MATCH($B276,[2]掉落汇总!$D$1:$M$1)),[2]掉落汇总!$A$2:$A$871,G$1,[2]掉落汇总!$C$2:$C$871,$Q$1)+SUMIFS(OFFSET([2]掉落汇总!$C$2:$C$871,,MATCH($B276,[2]掉落汇总!$D$1:$M$1)),[2]掉落汇总!$A$2:$A$871,G$1,[2]掉落汇总!$C$2:$C$871,$Q$2)/$Q$3)*宝箱投放计算!F276</f>
        <v>0</v>
      </c>
      <c r="H276">
        <f ca="1">(SUMIFS(OFFSET([2]掉落汇总!$C$2:$C$871,,MATCH($B276,[2]掉落汇总!$D$1:$M$1)),[2]掉落汇总!$A$2:$A$871,H$1,[2]掉落汇总!$C$2:$C$871,$Q$1)+SUMIFS(OFFSET([2]掉落汇总!$C$2:$C$871,,MATCH($B276,[2]掉落汇总!$D$1:$M$1)),[2]掉落汇总!$A$2:$A$871,H$1,[2]掉落汇总!$C$2:$C$871,$Q$2)/$Q$3)*宝箱投放计算!G276</f>
        <v>0</v>
      </c>
      <c r="I276">
        <f ca="1">(SUMIFS(OFFSET([2]掉落汇总!$C$2:$C$871,,MATCH($B276,[2]掉落汇总!$D$1:$M$1)),[2]掉落汇总!$A$2:$A$871,I$1,[2]掉落汇总!$C$2:$C$871,$Q$1)+SUMIFS(OFFSET([2]掉落汇总!$C$2:$C$871,,MATCH($B276,[2]掉落汇总!$D$1:$M$1)),[2]掉落汇总!$A$2:$A$871,I$1,[2]掉落汇总!$C$2:$C$871,$Q$2)/$Q$3)*宝箱投放计算!H276</f>
        <v>0</v>
      </c>
      <c r="J276">
        <f ca="1">(SUMIFS(OFFSET([2]掉落汇总!$C$2:$C$871,,MATCH($B276,[2]掉落汇总!$D$1:$M$1)),[2]掉落汇总!$A$2:$A$871,J$1,[2]掉落汇总!$C$2:$C$871,$Q$1)+SUMIFS(OFFSET([2]掉落汇总!$C$2:$C$871,,MATCH($B276,[2]掉落汇总!$D$1:$M$1)),[2]掉落汇总!$A$2:$A$871,J$1,[2]掉落汇总!$C$2:$C$871,$Q$2)/$Q$3)*宝箱投放计算!I276</f>
        <v>0</v>
      </c>
      <c r="K276">
        <f ca="1">(SUMIFS(OFFSET([2]掉落汇总!$C$2:$C$871,,MATCH($B276,[2]掉落汇总!$D$1:$M$1)),[2]掉落汇总!$A$2:$A$871,K$1,[2]掉落汇总!$C$2:$C$871,$Q$1)+SUMIFS(OFFSET([2]掉落汇总!$C$2:$C$871,,MATCH($B276,[2]掉落汇总!$D$1:$M$1)),[2]掉落汇总!$A$2:$A$871,K$1,[2]掉落汇总!$C$2:$C$871,$Q$2)/$Q$3)*宝箱投放计算!J276</f>
        <v>0</v>
      </c>
      <c r="L276">
        <f ca="1">(SUMIFS(OFFSET([2]掉落汇总!$C$2:$C$871,,MATCH($B276,[2]掉落汇总!$D$1:$M$1)),[2]掉落汇总!$A$2:$A$871,L$1,[2]掉落汇总!$C$2:$C$871,$Q$1)+SUMIFS(OFFSET([2]掉落汇总!$C$2:$C$871,,MATCH($B276,[2]掉落汇总!$D$1:$M$1)),[2]掉落汇总!$A$2:$A$871,L$1,[2]掉落汇总!$C$2:$C$871,$Q$2)/$Q$3)*宝箱投放计算!K276</f>
        <v>0.18921788368526599</v>
      </c>
      <c r="M276">
        <f ca="1">(SUMIFS(OFFSET([2]掉落汇总!$C$2:$C$871,,MATCH($B276,[2]掉落汇总!$D$1:$M$1)),[2]掉落汇总!$A$2:$A$871,M$1,[2]掉落汇总!$C$2:$C$871,$Q$1)+SUMIFS(OFFSET([2]掉落汇总!$C$2:$C$871,,MATCH($B276,[2]掉落汇总!$D$1:$M$1)),[2]掉落汇总!$A$2:$A$871,M$1,[2]掉落汇总!$C$2:$C$871,$Q$2)/$Q$3)*宝箱投放计算!L276</f>
        <v>0.1952586710265094</v>
      </c>
      <c r="N276">
        <f ca="1">(SUMIFS(OFFSET([2]掉落汇总!$C$2:$C$871,,MATCH($B276,[2]掉落汇总!$D$1:$M$1)),[2]掉落汇总!$A$2:$A$871,N$1,[2]掉落汇总!$C$2:$C$871,$Q$1)+SUMIFS(OFFSET([2]掉落汇总!$C$2:$C$871,,MATCH($B276,[2]掉落汇总!$D$1:$M$1)),[2]掉落汇总!$A$2:$A$871,N$1,[2]掉落汇总!$C$2:$C$871,$Q$2)/$Q$3)*宝箱投放计算!M276</f>
        <v>4.4258667322350648E-2</v>
      </c>
      <c r="O276">
        <f ca="1">(SUMIFS(OFFSET([2]掉落汇总!$C$2:$C$871,,MATCH($B276,[2]掉落汇总!$D$1:$M$1)),[2]掉落汇总!$A$2:$A$871,O$1,[2]掉落汇总!$C$2:$C$871,$Q$1)+SUMIFS(OFFSET([2]掉落汇总!$C$2:$C$871,,MATCH($B276,[2]掉落汇总!$D$1:$M$1)),[2]掉落汇总!$A$2:$A$871,O$1,[2]掉落汇总!$C$2:$C$871,$Q$2)/$Q$3)*宝箱投放计算!N276</f>
        <v>9.1281046504927091E-2</v>
      </c>
    </row>
    <row r="277" spans="1:15" x14ac:dyDescent="0.2">
      <c r="A277">
        <f>玩家成长时间线!A277</f>
        <v>276</v>
      </c>
      <c r="B277">
        <f>玩家成长时间线!B277</f>
        <v>10</v>
      </c>
      <c r="C277">
        <f ca="1">SUM($D$2:D277)</f>
        <v>498.65645234090505</v>
      </c>
      <c r="D277">
        <f t="shared" ca="1" si="4"/>
        <v>1.8178730247892745</v>
      </c>
      <c r="E277">
        <f ca="1">(SUMIFS(OFFSET([2]掉落汇总!$C$2:$C$871,,MATCH($B277,[2]掉落汇总!$D$1:$M$1)),[2]掉落汇总!$A$2:$A$871,E$1,[2]掉落汇总!$C$2:$C$871,$Q$1)+SUMIFS(OFFSET([2]掉落汇总!$C$2:$C$871,,MATCH($B277,[2]掉落汇总!$D$1:$M$1)),[2]掉落汇总!$A$2:$A$871,E$1,[2]掉落汇总!$C$2:$C$871,$Q$2)/$Q$3)*宝箱投放计算!D277</f>
        <v>0.60078274592319847</v>
      </c>
      <c r="F277">
        <f ca="1">(SUMIFS(OFFSET([2]掉落汇总!$C$2:$C$871,,MATCH($B277,[2]掉落汇总!$D$1:$M$1)),[2]掉落汇总!$A$2:$A$871,F$1,[2]掉落汇总!$C$2:$C$871,$Q$1)+SUMIFS(OFFSET([2]掉落汇总!$C$2:$C$871,,MATCH($B277,[2]掉落汇总!$D$1:$M$1)),[2]掉落汇总!$A$2:$A$871,F$1,[2]掉落汇总!$C$2:$C$871,$Q$2)/$Q$3)*宝箱投放计算!E277</f>
        <v>0.69707401032702276</v>
      </c>
      <c r="G277">
        <f ca="1">(SUMIFS(OFFSET([2]掉落汇总!$C$2:$C$871,,MATCH($B277,[2]掉落汇总!$D$1:$M$1)),[2]掉落汇总!$A$2:$A$871,G$1,[2]掉落汇总!$C$2:$C$871,$Q$1)+SUMIFS(OFFSET([2]掉落汇总!$C$2:$C$871,,MATCH($B277,[2]掉落汇总!$D$1:$M$1)),[2]掉落汇总!$A$2:$A$871,G$1,[2]掉落汇总!$C$2:$C$871,$Q$2)/$Q$3)*宝箱投放计算!F277</f>
        <v>0</v>
      </c>
      <c r="H277">
        <f ca="1">(SUMIFS(OFFSET([2]掉落汇总!$C$2:$C$871,,MATCH($B277,[2]掉落汇总!$D$1:$M$1)),[2]掉落汇总!$A$2:$A$871,H$1,[2]掉落汇总!$C$2:$C$871,$Q$1)+SUMIFS(OFFSET([2]掉落汇总!$C$2:$C$871,,MATCH($B277,[2]掉落汇总!$D$1:$M$1)),[2]掉落汇总!$A$2:$A$871,H$1,[2]掉落汇总!$C$2:$C$871,$Q$2)/$Q$3)*宝箱投放计算!G277</f>
        <v>0</v>
      </c>
      <c r="I277">
        <f ca="1">(SUMIFS(OFFSET([2]掉落汇总!$C$2:$C$871,,MATCH($B277,[2]掉落汇总!$D$1:$M$1)),[2]掉落汇总!$A$2:$A$871,I$1,[2]掉落汇总!$C$2:$C$871,$Q$1)+SUMIFS(OFFSET([2]掉落汇总!$C$2:$C$871,,MATCH($B277,[2]掉落汇总!$D$1:$M$1)),[2]掉落汇总!$A$2:$A$871,I$1,[2]掉落汇总!$C$2:$C$871,$Q$2)/$Q$3)*宝箱投放计算!H277</f>
        <v>0</v>
      </c>
      <c r="J277">
        <f ca="1">(SUMIFS(OFFSET([2]掉落汇总!$C$2:$C$871,,MATCH($B277,[2]掉落汇总!$D$1:$M$1)),[2]掉落汇总!$A$2:$A$871,J$1,[2]掉落汇总!$C$2:$C$871,$Q$1)+SUMIFS(OFFSET([2]掉落汇总!$C$2:$C$871,,MATCH($B277,[2]掉落汇总!$D$1:$M$1)),[2]掉落汇总!$A$2:$A$871,J$1,[2]掉落汇总!$C$2:$C$871,$Q$2)/$Q$3)*宝箱投放计算!I277</f>
        <v>0</v>
      </c>
      <c r="K277">
        <f ca="1">(SUMIFS(OFFSET([2]掉落汇总!$C$2:$C$871,,MATCH($B277,[2]掉落汇总!$D$1:$M$1)),[2]掉落汇总!$A$2:$A$871,K$1,[2]掉落汇总!$C$2:$C$871,$Q$1)+SUMIFS(OFFSET([2]掉落汇总!$C$2:$C$871,,MATCH($B277,[2]掉落汇总!$D$1:$M$1)),[2]掉落汇总!$A$2:$A$871,K$1,[2]掉落汇总!$C$2:$C$871,$Q$2)/$Q$3)*宝箱投放计算!J277</f>
        <v>0</v>
      </c>
      <c r="L277">
        <f ca="1">(SUMIFS(OFFSET([2]掉落汇总!$C$2:$C$871,,MATCH($B277,[2]掉落汇总!$D$1:$M$1)),[2]掉落汇总!$A$2:$A$871,L$1,[2]掉落汇总!$C$2:$C$871,$Q$1)+SUMIFS(OFFSET([2]掉落汇总!$C$2:$C$871,,MATCH($B277,[2]掉落汇总!$D$1:$M$1)),[2]掉落汇总!$A$2:$A$871,L$1,[2]掉落汇总!$C$2:$C$871,$Q$2)/$Q$3)*宝箱投放计算!K277</f>
        <v>0.18921788368526599</v>
      </c>
      <c r="M277">
        <f ca="1">(SUMIFS(OFFSET([2]掉落汇总!$C$2:$C$871,,MATCH($B277,[2]掉落汇总!$D$1:$M$1)),[2]掉落汇总!$A$2:$A$871,M$1,[2]掉落汇总!$C$2:$C$871,$Q$1)+SUMIFS(OFFSET([2]掉落汇总!$C$2:$C$871,,MATCH($B277,[2]掉落汇总!$D$1:$M$1)),[2]掉落汇总!$A$2:$A$871,M$1,[2]掉落汇总!$C$2:$C$871,$Q$2)/$Q$3)*宝箱投放计算!L277</f>
        <v>0.1952586710265094</v>
      </c>
      <c r="N277">
        <f ca="1">(SUMIFS(OFFSET([2]掉落汇总!$C$2:$C$871,,MATCH($B277,[2]掉落汇总!$D$1:$M$1)),[2]掉落汇总!$A$2:$A$871,N$1,[2]掉落汇总!$C$2:$C$871,$Q$1)+SUMIFS(OFFSET([2]掉落汇总!$C$2:$C$871,,MATCH($B277,[2]掉落汇总!$D$1:$M$1)),[2]掉落汇总!$A$2:$A$871,N$1,[2]掉落汇总!$C$2:$C$871,$Q$2)/$Q$3)*宝箱投放计算!M277</f>
        <v>4.4258667322350648E-2</v>
      </c>
      <c r="O277">
        <f ca="1">(SUMIFS(OFFSET([2]掉落汇总!$C$2:$C$871,,MATCH($B277,[2]掉落汇总!$D$1:$M$1)),[2]掉落汇总!$A$2:$A$871,O$1,[2]掉落汇总!$C$2:$C$871,$Q$1)+SUMIFS(OFFSET([2]掉落汇总!$C$2:$C$871,,MATCH($B277,[2]掉落汇总!$D$1:$M$1)),[2]掉落汇总!$A$2:$A$871,O$1,[2]掉落汇总!$C$2:$C$871,$Q$2)/$Q$3)*宝箱投放计算!N277</f>
        <v>9.1281046504927091E-2</v>
      </c>
    </row>
    <row r="278" spans="1:15" x14ac:dyDescent="0.2">
      <c r="A278">
        <f>玩家成长时间线!A278</f>
        <v>277</v>
      </c>
      <c r="B278">
        <f>玩家成长时间线!B278</f>
        <v>10</v>
      </c>
      <c r="C278">
        <f ca="1">SUM($D$2:D278)</f>
        <v>500.47674514475796</v>
      </c>
      <c r="D278">
        <f t="shared" ca="1" si="4"/>
        <v>1.8202928038529251</v>
      </c>
      <c r="E278">
        <f ca="1">(SUMIFS(OFFSET([2]掉落汇总!$C$2:$C$871,,MATCH($B278,[2]掉落汇总!$D$1:$M$1)),[2]掉落汇总!$A$2:$A$871,E$1,[2]掉落汇总!$C$2:$C$871,$Q$1)+SUMIFS(OFFSET([2]掉落汇总!$C$2:$C$871,,MATCH($B278,[2]掉落汇总!$D$1:$M$1)),[2]掉落汇总!$A$2:$A$871,E$1,[2]掉落汇总!$C$2:$C$871,$Q$2)/$Q$3)*宝箱投放计算!D278</f>
        <v>0.60320252498684912</v>
      </c>
      <c r="F278">
        <f ca="1">(SUMIFS(OFFSET([2]掉落汇总!$C$2:$C$871,,MATCH($B278,[2]掉落汇总!$D$1:$M$1)),[2]掉落汇总!$A$2:$A$871,F$1,[2]掉落汇总!$C$2:$C$871,$Q$1)+SUMIFS(OFFSET([2]掉落汇总!$C$2:$C$871,,MATCH($B278,[2]掉落汇总!$D$1:$M$1)),[2]掉落汇总!$A$2:$A$871,F$1,[2]掉落汇总!$C$2:$C$871,$Q$2)/$Q$3)*宝箱投放计算!E278</f>
        <v>0.69707401032702276</v>
      </c>
      <c r="G278">
        <f ca="1">(SUMIFS(OFFSET([2]掉落汇总!$C$2:$C$871,,MATCH($B278,[2]掉落汇总!$D$1:$M$1)),[2]掉落汇总!$A$2:$A$871,G$1,[2]掉落汇总!$C$2:$C$871,$Q$1)+SUMIFS(OFFSET([2]掉落汇总!$C$2:$C$871,,MATCH($B278,[2]掉落汇总!$D$1:$M$1)),[2]掉落汇总!$A$2:$A$871,G$1,[2]掉落汇总!$C$2:$C$871,$Q$2)/$Q$3)*宝箱投放计算!F278</f>
        <v>0</v>
      </c>
      <c r="H278">
        <f ca="1">(SUMIFS(OFFSET([2]掉落汇总!$C$2:$C$871,,MATCH($B278,[2]掉落汇总!$D$1:$M$1)),[2]掉落汇总!$A$2:$A$871,H$1,[2]掉落汇总!$C$2:$C$871,$Q$1)+SUMIFS(OFFSET([2]掉落汇总!$C$2:$C$871,,MATCH($B278,[2]掉落汇总!$D$1:$M$1)),[2]掉落汇总!$A$2:$A$871,H$1,[2]掉落汇总!$C$2:$C$871,$Q$2)/$Q$3)*宝箱投放计算!G278</f>
        <v>0</v>
      </c>
      <c r="I278">
        <f ca="1">(SUMIFS(OFFSET([2]掉落汇总!$C$2:$C$871,,MATCH($B278,[2]掉落汇总!$D$1:$M$1)),[2]掉落汇总!$A$2:$A$871,I$1,[2]掉落汇总!$C$2:$C$871,$Q$1)+SUMIFS(OFFSET([2]掉落汇总!$C$2:$C$871,,MATCH($B278,[2]掉落汇总!$D$1:$M$1)),[2]掉落汇总!$A$2:$A$871,I$1,[2]掉落汇总!$C$2:$C$871,$Q$2)/$Q$3)*宝箱投放计算!H278</f>
        <v>0</v>
      </c>
      <c r="J278">
        <f ca="1">(SUMIFS(OFFSET([2]掉落汇总!$C$2:$C$871,,MATCH($B278,[2]掉落汇总!$D$1:$M$1)),[2]掉落汇总!$A$2:$A$871,J$1,[2]掉落汇总!$C$2:$C$871,$Q$1)+SUMIFS(OFFSET([2]掉落汇总!$C$2:$C$871,,MATCH($B278,[2]掉落汇总!$D$1:$M$1)),[2]掉落汇总!$A$2:$A$871,J$1,[2]掉落汇总!$C$2:$C$871,$Q$2)/$Q$3)*宝箱投放计算!I278</f>
        <v>0</v>
      </c>
      <c r="K278">
        <f ca="1">(SUMIFS(OFFSET([2]掉落汇总!$C$2:$C$871,,MATCH($B278,[2]掉落汇总!$D$1:$M$1)),[2]掉落汇总!$A$2:$A$871,K$1,[2]掉落汇总!$C$2:$C$871,$Q$1)+SUMIFS(OFFSET([2]掉落汇总!$C$2:$C$871,,MATCH($B278,[2]掉落汇总!$D$1:$M$1)),[2]掉落汇总!$A$2:$A$871,K$1,[2]掉落汇总!$C$2:$C$871,$Q$2)/$Q$3)*宝箱投放计算!J278</f>
        <v>0</v>
      </c>
      <c r="L278">
        <f ca="1">(SUMIFS(OFFSET([2]掉落汇总!$C$2:$C$871,,MATCH($B278,[2]掉落汇总!$D$1:$M$1)),[2]掉落汇总!$A$2:$A$871,L$1,[2]掉落汇总!$C$2:$C$871,$Q$1)+SUMIFS(OFFSET([2]掉落汇总!$C$2:$C$871,,MATCH($B278,[2]掉落汇总!$D$1:$M$1)),[2]掉落汇总!$A$2:$A$871,L$1,[2]掉落汇总!$C$2:$C$871,$Q$2)/$Q$3)*宝箱投放计算!K278</f>
        <v>0.18921788368526599</v>
      </c>
      <c r="M278">
        <f ca="1">(SUMIFS(OFFSET([2]掉落汇总!$C$2:$C$871,,MATCH($B278,[2]掉落汇总!$D$1:$M$1)),[2]掉落汇总!$A$2:$A$871,M$1,[2]掉落汇总!$C$2:$C$871,$Q$1)+SUMIFS(OFFSET([2]掉落汇总!$C$2:$C$871,,MATCH($B278,[2]掉落汇总!$D$1:$M$1)),[2]掉落汇总!$A$2:$A$871,M$1,[2]掉落汇总!$C$2:$C$871,$Q$2)/$Q$3)*宝箱投放计算!L278</f>
        <v>0.1952586710265094</v>
      </c>
      <c r="N278">
        <f ca="1">(SUMIFS(OFFSET([2]掉落汇总!$C$2:$C$871,,MATCH($B278,[2]掉落汇总!$D$1:$M$1)),[2]掉落汇总!$A$2:$A$871,N$1,[2]掉落汇总!$C$2:$C$871,$Q$1)+SUMIFS(OFFSET([2]掉落汇总!$C$2:$C$871,,MATCH($B278,[2]掉落汇总!$D$1:$M$1)),[2]掉落汇总!$A$2:$A$871,N$1,[2]掉落汇总!$C$2:$C$871,$Q$2)/$Q$3)*宝箱投放计算!M278</f>
        <v>4.4258667322350648E-2</v>
      </c>
      <c r="O278">
        <f ca="1">(SUMIFS(OFFSET([2]掉落汇总!$C$2:$C$871,,MATCH($B278,[2]掉落汇总!$D$1:$M$1)),[2]掉落汇总!$A$2:$A$871,O$1,[2]掉落汇总!$C$2:$C$871,$Q$1)+SUMIFS(OFFSET([2]掉落汇总!$C$2:$C$871,,MATCH($B278,[2]掉落汇总!$D$1:$M$1)),[2]掉落汇总!$A$2:$A$871,O$1,[2]掉落汇总!$C$2:$C$871,$Q$2)/$Q$3)*宝箱投放计算!N278</f>
        <v>9.1281046504927091E-2</v>
      </c>
    </row>
    <row r="279" spans="1:15" x14ac:dyDescent="0.2">
      <c r="A279">
        <f>玩家成长时间线!A279</f>
        <v>278</v>
      </c>
      <c r="B279">
        <f>玩家成长时间线!B279</f>
        <v>10</v>
      </c>
      <c r="C279">
        <f ca="1">SUM($D$2:D279)</f>
        <v>502.32365551831106</v>
      </c>
      <c r="D279">
        <f t="shared" ca="1" si="4"/>
        <v>1.846910373553083</v>
      </c>
      <c r="E279">
        <f ca="1">(SUMIFS(OFFSET([2]掉落汇总!$C$2:$C$871,,MATCH($B279,[2]掉落汇总!$D$1:$M$1)),[2]掉落汇总!$A$2:$A$871,E$1,[2]掉落汇总!$C$2:$C$871,$Q$1)+SUMIFS(OFFSET([2]掉落汇总!$C$2:$C$871,,MATCH($B279,[2]掉落汇总!$D$1:$M$1)),[2]掉落汇总!$A$2:$A$871,E$1,[2]掉落汇总!$C$2:$C$871,$Q$2)/$Q$3)*宝箱投放计算!D279</f>
        <v>0.62982009468700684</v>
      </c>
      <c r="F279">
        <f ca="1">(SUMIFS(OFFSET([2]掉落汇总!$C$2:$C$871,,MATCH($B279,[2]掉落汇总!$D$1:$M$1)),[2]掉落汇总!$A$2:$A$871,F$1,[2]掉落汇总!$C$2:$C$871,$Q$1)+SUMIFS(OFFSET([2]掉落汇总!$C$2:$C$871,,MATCH($B279,[2]掉落汇总!$D$1:$M$1)),[2]掉落汇总!$A$2:$A$871,F$1,[2]掉落汇总!$C$2:$C$871,$Q$2)/$Q$3)*宝箱投放计算!E279</f>
        <v>0.69707401032702276</v>
      </c>
      <c r="G279">
        <f ca="1">(SUMIFS(OFFSET([2]掉落汇总!$C$2:$C$871,,MATCH($B279,[2]掉落汇总!$D$1:$M$1)),[2]掉落汇总!$A$2:$A$871,G$1,[2]掉落汇总!$C$2:$C$871,$Q$1)+SUMIFS(OFFSET([2]掉落汇总!$C$2:$C$871,,MATCH($B279,[2]掉落汇总!$D$1:$M$1)),[2]掉落汇总!$A$2:$A$871,G$1,[2]掉落汇总!$C$2:$C$871,$Q$2)/$Q$3)*宝箱投放计算!F279</f>
        <v>0</v>
      </c>
      <c r="H279">
        <f ca="1">(SUMIFS(OFFSET([2]掉落汇总!$C$2:$C$871,,MATCH($B279,[2]掉落汇总!$D$1:$M$1)),[2]掉落汇总!$A$2:$A$871,H$1,[2]掉落汇总!$C$2:$C$871,$Q$1)+SUMIFS(OFFSET([2]掉落汇总!$C$2:$C$871,,MATCH($B279,[2]掉落汇总!$D$1:$M$1)),[2]掉落汇总!$A$2:$A$871,H$1,[2]掉落汇总!$C$2:$C$871,$Q$2)/$Q$3)*宝箱投放计算!G279</f>
        <v>0</v>
      </c>
      <c r="I279">
        <f ca="1">(SUMIFS(OFFSET([2]掉落汇总!$C$2:$C$871,,MATCH($B279,[2]掉落汇总!$D$1:$M$1)),[2]掉落汇总!$A$2:$A$871,I$1,[2]掉落汇总!$C$2:$C$871,$Q$1)+SUMIFS(OFFSET([2]掉落汇总!$C$2:$C$871,,MATCH($B279,[2]掉落汇总!$D$1:$M$1)),[2]掉落汇总!$A$2:$A$871,I$1,[2]掉落汇总!$C$2:$C$871,$Q$2)/$Q$3)*宝箱投放计算!H279</f>
        <v>0</v>
      </c>
      <c r="J279">
        <f ca="1">(SUMIFS(OFFSET([2]掉落汇总!$C$2:$C$871,,MATCH($B279,[2]掉落汇总!$D$1:$M$1)),[2]掉落汇总!$A$2:$A$871,J$1,[2]掉落汇总!$C$2:$C$871,$Q$1)+SUMIFS(OFFSET([2]掉落汇总!$C$2:$C$871,,MATCH($B279,[2]掉落汇总!$D$1:$M$1)),[2]掉落汇总!$A$2:$A$871,J$1,[2]掉落汇总!$C$2:$C$871,$Q$2)/$Q$3)*宝箱投放计算!I279</f>
        <v>0</v>
      </c>
      <c r="K279">
        <f ca="1">(SUMIFS(OFFSET([2]掉落汇总!$C$2:$C$871,,MATCH($B279,[2]掉落汇总!$D$1:$M$1)),[2]掉落汇总!$A$2:$A$871,K$1,[2]掉落汇总!$C$2:$C$871,$Q$1)+SUMIFS(OFFSET([2]掉落汇总!$C$2:$C$871,,MATCH($B279,[2]掉落汇总!$D$1:$M$1)),[2]掉落汇总!$A$2:$A$871,K$1,[2]掉落汇总!$C$2:$C$871,$Q$2)/$Q$3)*宝箱投放计算!J279</f>
        <v>0</v>
      </c>
      <c r="L279">
        <f ca="1">(SUMIFS(OFFSET([2]掉落汇总!$C$2:$C$871,,MATCH($B279,[2]掉落汇总!$D$1:$M$1)),[2]掉落汇总!$A$2:$A$871,L$1,[2]掉落汇总!$C$2:$C$871,$Q$1)+SUMIFS(OFFSET([2]掉落汇总!$C$2:$C$871,,MATCH($B279,[2]掉落汇总!$D$1:$M$1)),[2]掉落汇总!$A$2:$A$871,L$1,[2]掉落汇总!$C$2:$C$871,$Q$2)/$Q$3)*宝箱投放计算!K279</f>
        <v>0.18921788368526599</v>
      </c>
      <c r="M279">
        <f ca="1">(SUMIFS(OFFSET([2]掉落汇总!$C$2:$C$871,,MATCH($B279,[2]掉落汇总!$D$1:$M$1)),[2]掉落汇总!$A$2:$A$871,M$1,[2]掉落汇总!$C$2:$C$871,$Q$1)+SUMIFS(OFFSET([2]掉落汇总!$C$2:$C$871,,MATCH($B279,[2]掉落汇总!$D$1:$M$1)),[2]掉落汇总!$A$2:$A$871,M$1,[2]掉落汇总!$C$2:$C$871,$Q$2)/$Q$3)*宝箱投放计算!L279</f>
        <v>0.1952586710265094</v>
      </c>
      <c r="N279">
        <f ca="1">(SUMIFS(OFFSET([2]掉落汇总!$C$2:$C$871,,MATCH($B279,[2]掉落汇总!$D$1:$M$1)),[2]掉落汇总!$A$2:$A$871,N$1,[2]掉落汇总!$C$2:$C$871,$Q$1)+SUMIFS(OFFSET([2]掉落汇总!$C$2:$C$871,,MATCH($B279,[2]掉落汇总!$D$1:$M$1)),[2]掉落汇总!$A$2:$A$871,N$1,[2]掉落汇总!$C$2:$C$871,$Q$2)/$Q$3)*宝箱投放计算!M279</f>
        <v>4.4258667322350648E-2</v>
      </c>
      <c r="O279">
        <f ca="1">(SUMIFS(OFFSET([2]掉落汇总!$C$2:$C$871,,MATCH($B279,[2]掉落汇总!$D$1:$M$1)),[2]掉落汇总!$A$2:$A$871,O$1,[2]掉落汇总!$C$2:$C$871,$Q$1)+SUMIFS(OFFSET([2]掉落汇总!$C$2:$C$871,,MATCH($B279,[2]掉落汇总!$D$1:$M$1)),[2]掉落汇总!$A$2:$A$871,O$1,[2]掉落汇总!$C$2:$C$871,$Q$2)/$Q$3)*宝箱投放计算!N279</f>
        <v>9.1281046504927091E-2</v>
      </c>
    </row>
    <row r="280" spans="1:15" x14ac:dyDescent="0.2">
      <c r="A280">
        <f>玩家成长时间线!A280</f>
        <v>279</v>
      </c>
      <c r="B280">
        <f>玩家成长时间线!B280</f>
        <v>10</v>
      </c>
      <c r="C280">
        <f ca="1">SUM($D$2:D280)</f>
        <v>504.14878788029131</v>
      </c>
      <c r="D280">
        <f t="shared" ca="1" si="4"/>
        <v>1.8251323619802267</v>
      </c>
      <c r="E280">
        <f ca="1">(SUMIFS(OFFSET([2]掉落汇总!$C$2:$C$871,,MATCH($B280,[2]掉落汇总!$D$1:$M$1)),[2]掉落汇总!$A$2:$A$871,E$1,[2]掉落汇总!$C$2:$C$871,$Q$1)+SUMIFS(OFFSET([2]掉落汇总!$C$2:$C$871,,MATCH($B280,[2]掉落汇总!$D$1:$M$1)),[2]掉落汇总!$A$2:$A$871,E$1,[2]掉落汇总!$C$2:$C$871,$Q$2)/$Q$3)*宝箱投放计算!D280</f>
        <v>0.60804208311415053</v>
      </c>
      <c r="F280">
        <f ca="1">(SUMIFS(OFFSET([2]掉落汇总!$C$2:$C$871,,MATCH($B280,[2]掉落汇总!$D$1:$M$1)),[2]掉落汇总!$A$2:$A$871,F$1,[2]掉落汇总!$C$2:$C$871,$Q$1)+SUMIFS(OFFSET([2]掉落汇总!$C$2:$C$871,,MATCH($B280,[2]掉落汇总!$D$1:$M$1)),[2]掉落汇总!$A$2:$A$871,F$1,[2]掉落汇总!$C$2:$C$871,$Q$2)/$Q$3)*宝箱投放计算!E280</f>
        <v>0.69707401032702276</v>
      </c>
      <c r="G280">
        <f ca="1">(SUMIFS(OFFSET([2]掉落汇总!$C$2:$C$871,,MATCH($B280,[2]掉落汇总!$D$1:$M$1)),[2]掉落汇总!$A$2:$A$871,G$1,[2]掉落汇总!$C$2:$C$871,$Q$1)+SUMIFS(OFFSET([2]掉落汇总!$C$2:$C$871,,MATCH($B280,[2]掉落汇总!$D$1:$M$1)),[2]掉落汇总!$A$2:$A$871,G$1,[2]掉落汇总!$C$2:$C$871,$Q$2)/$Q$3)*宝箱投放计算!F280</f>
        <v>0</v>
      </c>
      <c r="H280">
        <f ca="1">(SUMIFS(OFFSET([2]掉落汇总!$C$2:$C$871,,MATCH($B280,[2]掉落汇总!$D$1:$M$1)),[2]掉落汇总!$A$2:$A$871,H$1,[2]掉落汇总!$C$2:$C$871,$Q$1)+SUMIFS(OFFSET([2]掉落汇总!$C$2:$C$871,,MATCH($B280,[2]掉落汇总!$D$1:$M$1)),[2]掉落汇总!$A$2:$A$871,H$1,[2]掉落汇总!$C$2:$C$871,$Q$2)/$Q$3)*宝箱投放计算!G280</f>
        <v>0</v>
      </c>
      <c r="I280">
        <f ca="1">(SUMIFS(OFFSET([2]掉落汇总!$C$2:$C$871,,MATCH($B280,[2]掉落汇总!$D$1:$M$1)),[2]掉落汇总!$A$2:$A$871,I$1,[2]掉落汇总!$C$2:$C$871,$Q$1)+SUMIFS(OFFSET([2]掉落汇总!$C$2:$C$871,,MATCH($B280,[2]掉落汇总!$D$1:$M$1)),[2]掉落汇总!$A$2:$A$871,I$1,[2]掉落汇总!$C$2:$C$871,$Q$2)/$Q$3)*宝箱投放计算!H280</f>
        <v>0</v>
      </c>
      <c r="J280">
        <f ca="1">(SUMIFS(OFFSET([2]掉落汇总!$C$2:$C$871,,MATCH($B280,[2]掉落汇总!$D$1:$M$1)),[2]掉落汇总!$A$2:$A$871,J$1,[2]掉落汇总!$C$2:$C$871,$Q$1)+SUMIFS(OFFSET([2]掉落汇总!$C$2:$C$871,,MATCH($B280,[2]掉落汇总!$D$1:$M$1)),[2]掉落汇总!$A$2:$A$871,J$1,[2]掉落汇总!$C$2:$C$871,$Q$2)/$Q$3)*宝箱投放计算!I280</f>
        <v>0</v>
      </c>
      <c r="K280">
        <f ca="1">(SUMIFS(OFFSET([2]掉落汇总!$C$2:$C$871,,MATCH($B280,[2]掉落汇总!$D$1:$M$1)),[2]掉落汇总!$A$2:$A$871,K$1,[2]掉落汇总!$C$2:$C$871,$Q$1)+SUMIFS(OFFSET([2]掉落汇总!$C$2:$C$871,,MATCH($B280,[2]掉落汇总!$D$1:$M$1)),[2]掉落汇总!$A$2:$A$871,K$1,[2]掉落汇总!$C$2:$C$871,$Q$2)/$Q$3)*宝箱投放计算!J280</f>
        <v>0</v>
      </c>
      <c r="L280">
        <f ca="1">(SUMIFS(OFFSET([2]掉落汇总!$C$2:$C$871,,MATCH($B280,[2]掉落汇总!$D$1:$M$1)),[2]掉落汇总!$A$2:$A$871,L$1,[2]掉落汇总!$C$2:$C$871,$Q$1)+SUMIFS(OFFSET([2]掉落汇总!$C$2:$C$871,,MATCH($B280,[2]掉落汇总!$D$1:$M$1)),[2]掉落汇总!$A$2:$A$871,L$1,[2]掉落汇总!$C$2:$C$871,$Q$2)/$Q$3)*宝箱投放计算!K280</f>
        <v>0.18921788368526599</v>
      </c>
      <c r="M280">
        <f ca="1">(SUMIFS(OFFSET([2]掉落汇总!$C$2:$C$871,,MATCH($B280,[2]掉落汇总!$D$1:$M$1)),[2]掉落汇总!$A$2:$A$871,M$1,[2]掉落汇总!$C$2:$C$871,$Q$1)+SUMIFS(OFFSET([2]掉落汇总!$C$2:$C$871,,MATCH($B280,[2]掉落汇总!$D$1:$M$1)),[2]掉落汇总!$A$2:$A$871,M$1,[2]掉落汇总!$C$2:$C$871,$Q$2)/$Q$3)*宝箱投放计算!L280</f>
        <v>0.1952586710265094</v>
      </c>
      <c r="N280">
        <f ca="1">(SUMIFS(OFFSET([2]掉落汇总!$C$2:$C$871,,MATCH($B280,[2]掉落汇总!$D$1:$M$1)),[2]掉落汇总!$A$2:$A$871,N$1,[2]掉落汇总!$C$2:$C$871,$Q$1)+SUMIFS(OFFSET([2]掉落汇总!$C$2:$C$871,,MATCH($B280,[2]掉落汇总!$D$1:$M$1)),[2]掉落汇总!$A$2:$A$871,N$1,[2]掉落汇总!$C$2:$C$871,$Q$2)/$Q$3)*宝箱投放计算!M280</f>
        <v>4.4258667322350648E-2</v>
      </c>
      <c r="O280">
        <f ca="1">(SUMIFS(OFFSET([2]掉落汇总!$C$2:$C$871,,MATCH($B280,[2]掉落汇总!$D$1:$M$1)),[2]掉落汇总!$A$2:$A$871,O$1,[2]掉落汇总!$C$2:$C$871,$Q$1)+SUMIFS(OFFSET([2]掉落汇总!$C$2:$C$871,,MATCH($B280,[2]掉落汇总!$D$1:$M$1)),[2]掉落汇总!$A$2:$A$871,O$1,[2]掉落汇总!$C$2:$C$871,$Q$2)/$Q$3)*宝箱投放计算!N280</f>
        <v>9.1281046504927091E-2</v>
      </c>
    </row>
    <row r="281" spans="1:15" x14ac:dyDescent="0.2">
      <c r="A281">
        <f>玩家成长时间线!A281</f>
        <v>280</v>
      </c>
      <c r="B281">
        <f>玩家成长时间线!B281</f>
        <v>8</v>
      </c>
      <c r="C281">
        <f ca="1">SUM($D$2:D281)</f>
        <v>505.66310181863042</v>
      </c>
      <c r="D281">
        <f t="shared" ca="1" si="4"/>
        <v>1.5143139383391329</v>
      </c>
      <c r="E281">
        <f ca="1">(SUMIFS(OFFSET([2]掉落汇总!$C$2:$C$871,,MATCH($B281,[2]掉落汇总!$D$1:$M$1)),[2]掉落汇总!$A$2:$A$871,E$1,[2]掉落汇总!$C$2:$C$871,$Q$1)+SUMIFS(OFFSET([2]掉落汇总!$C$2:$C$871,,MATCH($B281,[2]掉落汇总!$D$1:$M$1)),[2]掉落汇总!$A$2:$A$871,E$1,[2]掉落汇总!$C$2:$C$871,$Q$2)/$Q$3)*宝箱投放计算!D281</f>
        <v>0.43663846153846142</v>
      </c>
      <c r="F281">
        <f ca="1">(SUMIFS(OFFSET([2]掉落汇总!$C$2:$C$871,,MATCH($B281,[2]掉落汇总!$D$1:$M$1)),[2]掉落汇总!$A$2:$A$871,F$1,[2]掉落汇总!$C$2:$C$871,$Q$1)+SUMIFS(OFFSET([2]掉落汇总!$C$2:$C$871,,MATCH($B281,[2]掉落汇总!$D$1:$M$1)),[2]掉落汇总!$A$2:$A$871,F$1,[2]掉落汇总!$C$2:$C$871,$Q$2)/$Q$3)*宝箱投放计算!E281</f>
        <v>0.55765920826161819</v>
      </c>
      <c r="G281">
        <f ca="1">(SUMIFS(OFFSET([2]掉落汇总!$C$2:$C$871,,MATCH($B281,[2]掉落汇总!$D$1:$M$1)),[2]掉落汇总!$A$2:$A$871,G$1,[2]掉落汇总!$C$2:$C$871,$Q$1)+SUMIFS(OFFSET([2]掉落汇总!$C$2:$C$871,,MATCH($B281,[2]掉落汇总!$D$1:$M$1)),[2]掉落汇总!$A$2:$A$871,G$1,[2]掉落汇总!$C$2:$C$871,$Q$2)/$Q$3)*宝箱投放计算!F281</f>
        <v>0</v>
      </c>
      <c r="H281">
        <f ca="1">(SUMIFS(OFFSET([2]掉落汇总!$C$2:$C$871,,MATCH($B281,[2]掉落汇总!$D$1:$M$1)),[2]掉落汇总!$A$2:$A$871,H$1,[2]掉落汇总!$C$2:$C$871,$Q$1)+SUMIFS(OFFSET([2]掉落汇总!$C$2:$C$871,,MATCH($B281,[2]掉落汇总!$D$1:$M$1)),[2]掉落汇总!$A$2:$A$871,H$1,[2]掉落汇总!$C$2:$C$871,$Q$2)/$Q$3)*宝箱投放计算!G281</f>
        <v>0</v>
      </c>
      <c r="I281">
        <f ca="1">(SUMIFS(OFFSET([2]掉落汇总!$C$2:$C$871,,MATCH($B281,[2]掉落汇总!$D$1:$M$1)),[2]掉落汇总!$A$2:$A$871,I$1,[2]掉落汇总!$C$2:$C$871,$Q$1)+SUMIFS(OFFSET([2]掉落汇总!$C$2:$C$871,,MATCH($B281,[2]掉落汇总!$D$1:$M$1)),[2]掉落汇总!$A$2:$A$871,I$1,[2]掉落汇总!$C$2:$C$871,$Q$2)/$Q$3)*宝箱投放计算!H281</f>
        <v>0</v>
      </c>
      <c r="J281">
        <f ca="1">(SUMIFS(OFFSET([2]掉落汇总!$C$2:$C$871,,MATCH($B281,[2]掉落汇总!$D$1:$M$1)),[2]掉落汇总!$A$2:$A$871,J$1,[2]掉落汇总!$C$2:$C$871,$Q$1)+SUMIFS(OFFSET([2]掉落汇总!$C$2:$C$871,,MATCH($B281,[2]掉落汇总!$D$1:$M$1)),[2]掉落汇总!$A$2:$A$871,J$1,[2]掉落汇总!$C$2:$C$871,$Q$2)/$Q$3)*宝箱投放计算!I281</f>
        <v>0</v>
      </c>
      <c r="K281">
        <f ca="1">(SUMIFS(OFFSET([2]掉落汇总!$C$2:$C$871,,MATCH($B281,[2]掉落汇总!$D$1:$M$1)),[2]掉落汇总!$A$2:$A$871,K$1,[2]掉落汇总!$C$2:$C$871,$Q$1)+SUMIFS(OFFSET([2]掉落汇总!$C$2:$C$871,,MATCH($B281,[2]掉落汇总!$D$1:$M$1)),[2]掉落汇总!$A$2:$A$871,K$1,[2]掉落汇总!$C$2:$C$871,$Q$2)/$Q$3)*宝箱投放计算!J281</f>
        <v>0</v>
      </c>
      <c r="L281">
        <f ca="1">(SUMIFS(OFFSET([2]掉落汇总!$C$2:$C$871,,MATCH($B281,[2]掉落汇总!$D$1:$M$1)),[2]掉落汇总!$A$2:$A$871,L$1,[2]掉落汇总!$C$2:$C$871,$Q$1)+SUMIFS(OFFSET([2]掉落汇总!$C$2:$C$871,,MATCH($B281,[2]掉落汇总!$D$1:$M$1)),[2]掉落汇总!$A$2:$A$871,L$1,[2]掉落汇总!$C$2:$C$871,$Q$2)/$Q$3)*宝箱投放计算!K281</f>
        <v>0.18921788368526599</v>
      </c>
      <c r="M281">
        <f ca="1">(SUMIFS(OFFSET([2]掉落汇总!$C$2:$C$871,,MATCH($B281,[2]掉落汇总!$D$1:$M$1)),[2]掉落汇总!$A$2:$A$871,M$1,[2]掉落汇总!$C$2:$C$871,$Q$1)+SUMIFS(OFFSET([2]掉落汇总!$C$2:$C$871,,MATCH($B281,[2]掉落汇总!$D$1:$M$1)),[2]掉落汇总!$A$2:$A$871,M$1,[2]掉落汇总!$C$2:$C$871,$Q$2)/$Q$3)*宝箱投放计算!L281</f>
        <v>0.1952586710265094</v>
      </c>
      <c r="N281">
        <f ca="1">(SUMIFS(OFFSET([2]掉落汇总!$C$2:$C$871,,MATCH($B281,[2]掉落汇总!$D$1:$M$1)),[2]掉落汇总!$A$2:$A$871,N$1,[2]掉落汇总!$C$2:$C$871,$Q$1)+SUMIFS(OFFSET([2]掉落汇总!$C$2:$C$871,,MATCH($B281,[2]掉落汇总!$D$1:$M$1)),[2]掉落汇总!$A$2:$A$871,N$1,[2]掉落汇总!$C$2:$C$871,$Q$2)/$Q$3)*宝箱投放计算!M281</f>
        <v>4.4258667322350648E-2</v>
      </c>
      <c r="O281">
        <f ca="1">(SUMIFS(OFFSET([2]掉落汇总!$C$2:$C$871,,MATCH($B281,[2]掉落汇总!$D$1:$M$1)),[2]掉落汇总!$A$2:$A$871,O$1,[2]掉落汇总!$C$2:$C$871,$Q$1)+SUMIFS(OFFSET([2]掉落汇总!$C$2:$C$871,,MATCH($B281,[2]掉落汇总!$D$1:$M$1)),[2]掉落汇总!$A$2:$A$871,O$1,[2]掉落汇总!$C$2:$C$871,$Q$2)/$Q$3)*宝箱投放计算!N281</f>
        <v>9.1281046504927091E-2</v>
      </c>
    </row>
    <row r="282" spans="1:15" x14ac:dyDescent="0.2">
      <c r="A282">
        <f>玩家成长时间线!A282</f>
        <v>281</v>
      </c>
      <c r="B282">
        <f>玩家成长时间线!B282</f>
        <v>8</v>
      </c>
      <c r="C282">
        <f ca="1">SUM($D$2:D282)</f>
        <v>507.13068498773879</v>
      </c>
      <c r="D282">
        <f t="shared" ca="1" si="4"/>
        <v>1.4675831691083636</v>
      </c>
      <c r="E282">
        <f ca="1">(SUMIFS(OFFSET([2]掉落汇总!$C$2:$C$871,,MATCH($B282,[2]掉落汇总!$D$1:$M$1)),[2]掉落汇总!$A$2:$A$871,E$1,[2]掉落汇总!$C$2:$C$871,$Q$1)+SUMIFS(OFFSET([2]掉落汇总!$C$2:$C$871,,MATCH($B282,[2]掉落汇总!$D$1:$M$1)),[2]掉落汇总!$A$2:$A$871,E$1,[2]掉落汇总!$C$2:$C$871,$Q$2)/$Q$3)*宝箱投放计算!D282</f>
        <v>0.38990769230769218</v>
      </c>
      <c r="F282">
        <f ca="1">(SUMIFS(OFFSET([2]掉落汇总!$C$2:$C$871,,MATCH($B282,[2]掉落汇总!$D$1:$M$1)),[2]掉落汇总!$A$2:$A$871,F$1,[2]掉落汇总!$C$2:$C$871,$Q$1)+SUMIFS(OFFSET([2]掉落汇总!$C$2:$C$871,,MATCH($B282,[2]掉落汇总!$D$1:$M$1)),[2]掉落汇总!$A$2:$A$871,F$1,[2]掉落汇总!$C$2:$C$871,$Q$2)/$Q$3)*宝箱投放计算!E282</f>
        <v>0.55765920826161819</v>
      </c>
      <c r="G282">
        <f ca="1">(SUMIFS(OFFSET([2]掉落汇总!$C$2:$C$871,,MATCH($B282,[2]掉落汇总!$D$1:$M$1)),[2]掉落汇总!$A$2:$A$871,G$1,[2]掉落汇总!$C$2:$C$871,$Q$1)+SUMIFS(OFFSET([2]掉落汇总!$C$2:$C$871,,MATCH($B282,[2]掉落汇总!$D$1:$M$1)),[2]掉落汇总!$A$2:$A$871,G$1,[2]掉落汇总!$C$2:$C$871,$Q$2)/$Q$3)*宝箱投放计算!F282</f>
        <v>0</v>
      </c>
      <c r="H282">
        <f ca="1">(SUMIFS(OFFSET([2]掉落汇总!$C$2:$C$871,,MATCH($B282,[2]掉落汇总!$D$1:$M$1)),[2]掉落汇总!$A$2:$A$871,H$1,[2]掉落汇总!$C$2:$C$871,$Q$1)+SUMIFS(OFFSET([2]掉落汇总!$C$2:$C$871,,MATCH($B282,[2]掉落汇总!$D$1:$M$1)),[2]掉落汇总!$A$2:$A$871,H$1,[2]掉落汇总!$C$2:$C$871,$Q$2)/$Q$3)*宝箱投放计算!G282</f>
        <v>0</v>
      </c>
      <c r="I282">
        <f ca="1">(SUMIFS(OFFSET([2]掉落汇总!$C$2:$C$871,,MATCH($B282,[2]掉落汇总!$D$1:$M$1)),[2]掉落汇总!$A$2:$A$871,I$1,[2]掉落汇总!$C$2:$C$871,$Q$1)+SUMIFS(OFFSET([2]掉落汇总!$C$2:$C$871,,MATCH($B282,[2]掉落汇总!$D$1:$M$1)),[2]掉落汇总!$A$2:$A$871,I$1,[2]掉落汇总!$C$2:$C$871,$Q$2)/$Q$3)*宝箱投放计算!H282</f>
        <v>0</v>
      </c>
      <c r="J282">
        <f ca="1">(SUMIFS(OFFSET([2]掉落汇总!$C$2:$C$871,,MATCH($B282,[2]掉落汇总!$D$1:$M$1)),[2]掉落汇总!$A$2:$A$871,J$1,[2]掉落汇总!$C$2:$C$871,$Q$1)+SUMIFS(OFFSET([2]掉落汇总!$C$2:$C$871,,MATCH($B282,[2]掉落汇总!$D$1:$M$1)),[2]掉落汇总!$A$2:$A$871,J$1,[2]掉落汇总!$C$2:$C$871,$Q$2)/$Q$3)*宝箱投放计算!I282</f>
        <v>0</v>
      </c>
      <c r="K282">
        <f ca="1">(SUMIFS(OFFSET([2]掉落汇总!$C$2:$C$871,,MATCH($B282,[2]掉落汇总!$D$1:$M$1)),[2]掉落汇总!$A$2:$A$871,K$1,[2]掉落汇总!$C$2:$C$871,$Q$1)+SUMIFS(OFFSET([2]掉落汇总!$C$2:$C$871,,MATCH($B282,[2]掉落汇总!$D$1:$M$1)),[2]掉落汇总!$A$2:$A$871,K$1,[2]掉落汇总!$C$2:$C$871,$Q$2)/$Q$3)*宝箱投放计算!J282</f>
        <v>0</v>
      </c>
      <c r="L282">
        <f ca="1">(SUMIFS(OFFSET([2]掉落汇总!$C$2:$C$871,,MATCH($B282,[2]掉落汇总!$D$1:$M$1)),[2]掉落汇总!$A$2:$A$871,L$1,[2]掉落汇总!$C$2:$C$871,$Q$1)+SUMIFS(OFFSET([2]掉落汇总!$C$2:$C$871,,MATCH($B282,[2]掉落汇总!$D$1:$M$1)),[2]掉落汇总!$A$2:$A$871,L$1,[2]掉落汇总!$C$2:$C$871,$Q$2)/$Q$3)*宝箱投放计算!K282</f>
        <v>0.18921788368526599</v>
      </c>
      <c r="M282">
        <f ca="1">(SUMIFS(OFFSET([2]掉落汇总!$C$2:$C$871,,MATCH($B282,[2]掉落汇总!$D$1:$M$1)),[2]掉落汇总!$A$2:$A$871,M$1,[2]掉落汇总!$C$2:$C$871,$Q$1)+SUMIFS(OFFSET([2]掉落汇总!$C$2:$C$871,,MATCH($B282,[2]掉落汇总!$D$1:$M$1)),[2]掉落汇总!$A$2:$A$871,M$1,[2]掉落汇总!$C$2:$C$871,$Q$2)/$Q$3)*宝箱投放计算!L282</f>
        <v>0.1952586710265094</v>
      </c>
      <c r="N282">
        <f ca="1">(SUMIFS(OFFSET([2]掉落汇总!$C$2:$C$871,,MATCH($B282,[2]掉落汇总!$D$1:$M$1)),[2]掉落汇总!$A$2:$A$871,N$1,[2]掉落汇总!$C$2:$C$871,$Q$1)+SUMIFS(OFFSET([2]掉落汇总!$C$2:$C$871,,MATCH($B282,[2]掉落汇总!$D$1:$M$1)),[2]掉落汇总!$A$2:$A$871,N$1,[2]掉落汇总!$C$2:$C$871,$Q$2)/$Q$3)*宝箱投放计算!M282</f>
        <v>4.4258667322350648E-2</v>
      </c>
      <c r="O282">
        <f ca="1">(SUMIFS(OFFSET([2]掉落汇总!$C$2:$C$871,,MATCH($B282,[2]掉落汇总!$D$1:$M$1)),[2]掉落汇总!$A$2:$A$871,O$1,[2]掉落汇总!$C$2:$C$871,$Q$1)+SUMIFS(OFFSET([2]掉落汇总!$C$2:$C$871,,MATCH($B282,[2]掉落汇总!$D$1:$M$1)),[2]掉落汇总!$A$2:$A$871,O$1,[2]掉落汇总!$C$2:$C$871,$Q$2)/$Q$3)*宝箱投放计算!N282</f>
        <v>9.1281046504927091E-2</v>
      </c>
    </row>
    <row r="283" spans="1:15" x14ac:dyDescent="0.2">
      <c r="A283">
        <f>玩家成长时间线!A283</f>
        <v>282</v>
      </c>
      <c r="B283">
        <f>玩家成长时间线!B283</f>
        <v>8</v>
      </c>
      <c r="C283">
        <f ca="1">SUM($D$2:D283)</f>
        <v>508.60865277223178</v>
      </c>
      <c r="D283">
        <f t="shared" ca="1" si="4"/>
        <v>1.4779677844929791</v>
      </c>
      <c r="E283">
        <f ca="1">(SUMIFS(OFFSET([2]掉落汇总!$C$2:$C$871,,MATCH($B283,[2]掉落汇总!$D$1:$M$1)),[2]掉落汇总!$A$2:$A$871,E$1,[2]掉落汇总!$C$2:$C$871,$Q$1)+SUMIFS(OFFSET([2]掉落汇总!$C$2:$C$871,,MATCH($B283,[2]掉落汇总!$D$1:$M$1)),[2]掉落汇总!$A$2:$A$871,E$1,[2]掉落汇总!$C$2:$C$871,$Q$2)/$Q$3)*宝箱投放计算!D283</f>
        <v>0.40029230769230761</v>
      </c>
      <c r="F283">
        <f ca="1">(SUMIFS(OFFSET([2]掉落汇总!$C$2:$C$871,,MATCH($B283,[2]掉落汇总!$D$1:$M$1)),[2]掉落汇总!$A$2:$A$871,F$1,[2]掉落汇总!$C$2:$C$871,$Q$1)+SUMIFS(OFFSET([2]掉落汇总!$C$2:$C$871,,MATCH($B283,[2]掉落汇总!$D$1:$M$1)),[2]掉落汇总!$A$2:$A$871,F$1,[2]掉落汇总!$C$2:$C$871,$Q$2)/$Q$3)*宝箱投放计算!E283</f>
        <v>0.55765920826161819</v>
      </c>
      <c r="G283">
        <f ca="1">(SUMIFS(OFFSET([2]掉落汇总!$C$2:$C$871,,MATCH($B283,[2]掉落汇总!$D$1:$M$1)),[2]掉落汇总!$A$2:$A$871,G$1,[2]掉落汇总!$C$2:$C$871,$Q$1)+SUMIFS(OFFSET([2]掉落汇总!$C$2:$C$871,,MATCH($B283,[2]掉落汇总!$D$1:$M$1)),[2]掉落汇总!$A$2:$A$871,G$1,[2]掉落汇总!$C$2:$C$871,$Q$2)/$Q$3)*宝箱投放计算!F283</f>
        <v>0</v>
      </c>
      <c r="H283">
        <f ca="1">(SUMIFS(OFFSET([2]掉落汇总!$C$2:$C$871,,MATCH($B283,[2]掉落汇总!$D$1:$M$1)),[2]掉落汇总!$A$2:$A$871,H$1,[2]掉落汇总!$C$2:$C$871,$Q$1)+SUMIFS(OFFSET([2]掉落汇总!$C$2:$C$871,,MATCH($B283,[2]掉落汇总!$D$1:$M$1)),[2]掉落汇总!$A$2:$A$871,H$1,[2]掉落汇总!$C$2:$C$871,$Q$2)/$Q$3)*宝箱投放计算!G283</f>
        <v>0</v>
      </c>
      <c r="I283">
        <f ca="1">(SUMIFS(OFFSET([2]掉落汇总!$C$2:$C$871,,MATCH($B283,[2]掉落汇总!$D$1:$M$1)),[2]掉落汇总!$A$2:$A$871,I$1,[2]掉落汇总!$C$2:$C$871,$Q$1)+SUMIFS(OFFSET([2]掉落汇总!$C$2:$C$871,,MATCH($B283,[2]掉落汇总!$D$1:$M$1)),[2]掉落汇总!$A$2:$A$871,I$1,[2]掉落汇总!$C$2:$C$871,$Q$2)/$Q$3)*宝箱投放计算!H283</f>
        <v>0</v>
      </c>
      <c r="J283">
        <f ca="1">(SUMIFS(OFFSET([2]掉落汇总!$C$2:$C$871,,MATCH($B283,[2]掉落汇总!$D$1:$M$1)),[2]掉落汇总!$A$2:$A$871,J$1,[2]掉落汇总!$C$2:$C$871,$Q$1)+SUMIFS(OFFSET([2]掉落汇总!$C$2:$C$871,,MATCH($B283,[2]掉落汇总!$D$1:$M$1)),[2]掉落汇总!$A$2:$A$871,J$1,[2]掉落汇总!$C$2:$C$871,$Q$2)/$Q$3)*宝箱投放计算!I283</f>
        <v>0</v>
      </c>
      <c r="K283">
        <f ca="1">(SUMIFS(OFFSET([2]掉落汇总!$C$2:$C$871,,MATCH($B283,[2]掉落汇总!$D$1:$M$1)),[2]掉落汇总!$A$2:$A$871,K$1,[2]掉落汇总!$C$2:$C$871,$Q$1)+SUMIFS(OFFSET([2]掉落汇总!$C$2:$C$871,,MATCH($B283,[2]掉落汇总!$D$1:$M$1)),[2]掉落汇总!$A$2:$A$871,K$1,[2]掉落汇总!$C$2:$C$871,$Q$2)/$Q$3)*宝箱投放计算!J283</f>
        <v>0</v>
      </c>
      <c r="L283">
        <f ca="1">(SUMIFS(OFFSET([2]掉落汇总!$C$2:$C$871,,MATCH($B283,[2]掉落汇总!$D$1:$M$1)),[2]掉落汇总!$A$2:$A$871,L$1,[2]掉落汇总!$C$2:$C$871,$Q$1)+SUMIFS(OFFSET([2]掉落汇总!$C$2:$C$871,,MATCH($B283,[2]掉落汇总!$D$1:$M$1)),[2]掉落汇总!$A$2:$A$871,L$1,[2]掉落汇总!$C$2:$C$871,$Q$2)/$Q$3)*宝箱投放计算!K283</f>
        <v>0.18921788368526599</v>
      </c>
      <c r="M283">
        <f ca="1">(SUMIFS(OFFSET([2]掉落汇总!$C$2:$C$871,,MATCH($B283,[2]掉落汇总!$D$1:$M$1)),[2]掉落汇总!$A$2:$A$871,M$1,[2]掉落汇总!$C$2:$C$871,$Q$1)+SUMIFS(OFFSET([2]掉落汇总!$C$2:$C$871,,MATCH($B283,[2]掉落汇总!$D$1:$M$1)),[2]掉落汇总!$A$2:$A$871,M$1,[2]掉落汇总!$C$2:$C$871,$Q$2)/$Q$3)*宝箱投放计算!L283</f>
        <v>0.1952586710265094</v>
      </c>
      <c r="N283">
        <f ca="1">(SUMIFS(OFFSET([2]掉落汇总!$C$2:$C$871,,MATCH($B283,[2]掉落汇总!$D$1:$M$1)),[2]掉落汇总!$A$2:$A$871,N$1,[2]掉落汇总!$C$2:$C$871,$Q$1)+SUMIFS(OFFSET([2]掉落汇总!$C$2:$C$871,,MATCH($B283,[2]掉落汇总!$D$1:$M$1)),[2]掉落汇总!$A$2:$A$871,N$1,[2]掉落汇总!$C$2:$C$871,$Q$2)/$Q$3)*宝箱投放计算!M283</f>
        <v>4.4258667322350648E-2</v>
      </c>
      <c r="O283">
        <f ca="1">(SUMIFS(OFFSET([2]掉落汇总!$C$2:$C$871,,MATCH($B283,[2]掉落汇总!$D$1:$M$1)),[2]掉落汇总!$A$2:$A$871,O$1,[2]掉落汇总!$C$2:$C$871,$Q$1)+SUMIFS(OFFSET([2]掉落汇总!$C$2:$C$871,,MATCH($B283,[2]掉落汇总!$D$1:$M$1)),[2]掉落汇总!$A$2:$A$871,O$1,[2]掉落汇总!$C$2:$C$871,$Q$2)/$Q$3)*宝箱投放计算!N283</f>
        <v>9.1281046504927091E-2</v>
      </c>
    </row>
    <row r="284" spans="1:15" x14ac:dyDescent="0.2">
      <c r="A284">
        <f>玩家成长时间线!A284</f>
        <v>283</v>
      </c>
      <c r="B284">
        <f>玩家成长时间线!B284</f>
        <v>9</v>
      </c>
      <c r="C284">
        <f ca="1">SUM($D$2:D284)</f>
        <v>511.95159315481004</v>
      </c>
      <c r="D284">
        <f t="shared" ca="1" si="4"/>
        <v>3.34294038257829</v>
      </c>
      <c r="E284">
        <f ca="1">(SUMIFS(OFFSET([2]掉落汇总!$C$2:$C$871,,MATCH($B284,[2]掉落汇总!$D$1:$M$1)),[2]掉落汇总!$A$2:$A$871,E$1,[2]掉落汇总!$C$2:$C$871,$Q$1)+SUMIFS(OFFSET([2]掉落汇总!$C$2:$C$871,,MATCH($B284,[2]掉落汇总!$D$1:$M$1)),[2]掉落汇总!$A$2:$A$871,E$1,[2]掉落汇总!$C$2:$C$871,$Q$2)/$Q$3)*宝箱投放计算!D284</f>
        <v>0.56510185387131939</v>
      </c>
      <c r="F284">
        <f ca="1">(SUMIFS(OFFSET([2]掉落汇总!$C$2:$C$871,,MATCH($B284,[2]掉落汇总!$D$1:$M$1)),[2]掉落汇总!$A$2:$A$871,F$1,[2]掉落汇总!$C$2:$C$871,$Q$1)+SUMIFS(OFFSET([2]掉落汇总!$C$2:$C$871,,MATCH($B284,[2]掉落汇总!$D$1:$M$1)),[2]掉落汇总!$A$2:$A$871,F$1,[2]掉落汇总!$C$2:$C$871,$Q$2)/$Q$3)*宝箱投放计算!E284</f>
        <v>0.69707401032702276</v>
      </c>
      <c r="G284">
        <f ca="1">(SUMIFS(OFFSET([2]掉落汇总!$C$2:$C$871,,MATCH($B284,[2]掉落汇总!$D$1:$M$1)),[2]掉落汇总!$A$2:$A$871,G$1,[2]掉落汇总!$C$2:$C$871,$Q$1)+SUMIFS(OFFSET([2]掉落汇总!$C$2:$C$871,,MATCH($B284,[2]掉落汇总!$D$1:$M$1)),[2]掉落汇总!$A$2:$A$871,G$1,[2]掉落汇总!$C$2:$C$871,$Q$2)/$Q$3)*宝箱投放计算!F284</f>
        <v>0</v>
      </c>
      <c r="H284">
        <f ca="1">(SUMIFS(OFFSET([2]掉落汇总!$C$2:$C$871,,MATCH($B284,[2]掉落汇总!$D$1:$M$1)),[2]掉落汇总!$A$2:$A$871,H$1,[2]掉落汇总!$C$2:$C$871,$Q$1)+SUMIFS(OFFSET([2]掉落汇总!$C$2:$C$871,,MATCH($B284,[2]掉落汇总!$D$1:$M$1)),[2]掉落汇总!$A$2:$A$871,H$1,[2]掉落汇总!$C$2:$C$871,$Q$2)/$Q$3)*宝箱投放计算!G284</f>
        <v>0</v>
      </c>
      <c r="I284">
        <f ca="1">(SUMIFS(OFFSET([2]掉落汇总!$C$2:$C$871,,MATCH($B284,[2]掉落汇总!$D$1:$M$1)),[2]掉落汇总!$A$2:$A$871,I$1,[2]掉落汇总!$C$2:$C$871,$Q$1)+SUMIFS(OFFSET([2]掉落汇总!$C$2:$C$871,,MATCH($B284,[2]掉落汇总!$D$1:$M$1)),[2]掉落汇总!$A$2:$A$871,I$1,[2]掉落汇总!$C$2:$C$871,$Q$2)/$Q$3)*宝箱投放计算!H284</f>
        <v>0.43663060278207105</v>
      </c>
      <c r="J284">
        <f ca="1">(SUMIFS(OFFSET([2]掉落汇总!$C$2:$C$871,,MATCH($B284,[2]掉落汇总!$D$1:$M$1)),[2]掉落汇总!$A$2:$A$871,J$1,[2]掉落汇总!$C$2:$C$871,$Q$1)+SUMIFS(OFFSET([2]掉落汇总!$C$2:$C$871,,MATCH($B284,[2]掉落汇总!$D$1:$M$1)),[2]掉落汇总!$A$2:$A$871,J$1,[2]掉落汇总!$C$2:$C$871,$Q$2)/$Q$3)*宝箱投放计算!I284</f>
        <v>1.1241176470588234</v>
      </c>
      <c r="K284">
        <f ca="1">(SUMIFS(OFFSET([2]掉落汇总!$C$2:$C$871,,MATCH($B284,[2]掉落汇总!$D$1:$M$1)),[2]掉落汇总!$A$2:$A$871,K$1,[2]掉落汇总!$C$2:$C$871,$Q$1)+SUMIFS(OFFSET([2]掉落汇总!$C$2:$C$871,,MATCH($B284,[2]掉落汇总!$D$1:$M$1)),[2]掉落汇总!$A$2:$A$871,K$1,[2]掉落汇总!$C$2:$C$871,$Q$2)/$Q$3)*宝箱投放计算!J284</f>
        <v>0</v>
      </c>
      <c r="L284">
        <f ca="1">(SUMIFS(OFFSET([2]掉落汇总!$C$2:$C$871,,MATCH($B284,[2]掉落汇总!$D$1:$M$1)),[2]掉落汇总!$A$2:$A$871,L$1,[2]掉落汇总!$C$2:$C$871,$Q$1)+SUMIFS(OFFSET([2]掉落汇总!$C$2:$C$871,,MATCH($B284,[2]掉落汇总!$D$1:$M$1)),[2]掉落汇总!$A$2:$A$871,L$1,[2]掉落汇总!$C$2:$C$871,$Q$2)/$Q$3)*宝箱投放计算!K284</f>
        <v>0.18921788368526599</v>
      </c>
      <c r="M284">
        <f ca="1">(SUMIFS(OFFSET([2]掉落汇总!$C$2:$C$871,,MATCH($B284,[2]掉落汇总!$D$1:$M$1)),[2]掉落汇总!$A$2:$A$871,M$1,[2]掉落汇总!$C$2:$C$871,$Q$1)+SUMIFS(OFFSET([2]掉落汇总!$C$2:$C$871,,MATCH($B284,[2]掉落汇总!$D$1:$M$1)),[2]掉落汇总!$A$2:$A$871,M$1,[2]掉落汇总!$C$2:$C$871,$Q$2)/$Q$3)*宝箱投放计算!L284</f>
        <v>0.1952586710265094</v>
      </c>
      <c r="N284">
        <f ca="1">(SUMIFS(OFFSET([2]掉落汇总!$C$2:$C$871,,MATCH($B284,[2]掉落汇总!$D$1:$M$1)),[2]掉落汇总!$A$2:$A$871,N$1,[2]掉落汇总!$C$2:$C$871,$Q$1)+SUMIFS(OFFSET([2]掉落汇总!$C$2:$C$871,,MATCH($B284,[2]掉落汇总!$D$1:$M$1)),[2]掉落汇总!$A$2:$A$871,N$1,[2]掉落汇总!$C$2:$C$871,$Q$2)/$Q$3)*宝箱投放计算!M284</f>
        <v>4.4258667322350648E-2</v>
      </c>
      <c r="O284">
        <f ca="1">(SUMIFS(OFFSET([2]掉落汇总!$C$2:$C$871,,MATCH($B284,[2]掉落汇总!$D$1:$M$1)),[2]掉落汇总!$A$2:$A$871,O$1,[2]掉落汇总!$C$2:$C$871,$Q$1)+SUMIFS(OFFSET([2]掉落汇总!$C$2:$C$871,,MATCH($B284,[2]掉落汇总!$D$1:$M$1)),[2]掉落汇总!$A$2:$A$871,O$1,[2]掉落汇总!$C$2:$C$871,$Q$2)/$Q$3)*宝箱投放计算!N284</f>
        <v>9.1281046504927091E-2</v>
      </c>
    </row>
    <row r="285" spans="1:15" x14ac:dyDescent="0.2">
      <c r="A285">
        <f>玩家成长时间线!A285</f>
        <v>284</v>
      </c>
      <c r="B285">
        <f>玩家成长时间线!B285</f>
        <v>9</v>
      </c>
      <c r="C285">
        <f ca="1">SUM($D$2:D285)</f>
        <v>513.73627165614073</v>
      </c>
      <c r="D285">
        <f t="shared" ca="1" si="4"/>
        <v>1.7846785013306341</v>
      </c>
      <c r="E285">
        <f ca="1">(SUMIFS(OFFSET([2]掉落汇总!$C$2:$C$871,,MATCH($B285,[2]掉落汇总!$D$1:$M$1)),[2]掉落汇总!$A$2:$A$871,E$1,[2]掉落汇总!$C$2:$C$871,$Q$1)+SUMIFS(OFFSET([2]掉落汇总!$C$2:$C$871,,MATCH($B285,[2]掉落汇总!$D$1:$M$1)),[2]掉落汇总!$A$2:$A$871,E$1,[2]掉落汇总!$C$2:$C$871,$Q$2)/$Q$3)*宝箱投放计算!D285</f>
        <v>0.56758822246455809</v>
      </c>
      <c r="F285">
        <f ca="1">(SUMIFS(OFFSET([2]掉落汇总!$C$2:$C$871,,MATCH($B285,[2]掉落汇总!$D$1:$M$1)),[2]掉落汇总!$A$2:$A$871,F$1,[2]掉落汇总!$C$2:$C$871,$Q$1)+SUMIFS(OFFSET([2]掉落汇总!$C$2:$C$871,,MATCH($B285,[2]掉落汇总!$D$1:$M$1)),[2]掉落汇总!$A$2:$A$871,F$1,[2]掉落汇总!$C$2:$C$871,$Q$2)/$Q$3)*宝箱投放计算!E285</f>
        <v>0.69707401032702276</v>
      </c>
      <c r="G285">
        <f ca="1">(SUMIFS(OFFSET([2]掉落汇总!$C$2:$C$871,,MATCH($B285,[2]掉落汇总!$D$1:$M$1)),[2]掉落汇总!$A$2:$A$871,G$1,[2]掉落汇总!$C$2:$C$871,$Q$1)+SUMIFS(OFFSET([2]掉落汇总!$C$2:$C$871,,MATCH($B285,[2]掉落汇总!$D$1:$M$1)),[2]掉落汇总!$A$2:$A$871,G$1,[2]掉落汇总!$C$2:$C$871,$Q$2)/$Q$3)*宝箱投放计算!F285</f>
        <v>0</v>
      </c>
      <c r="H285">
        <f ca="1">(SUMIFS(OFFSET([2]掉落汇总!$C$2:$C$871,,MATCH($B285,[2]掉落汇总!$D$1:$M$1)),[2]掉落汇总!$A$2:$A$871,H$1,[2]掉落汇总!$C$2:$C$871,$Q$1)+SUMIFS(OFFSET([2]掉落汇总!$C$2:$C$871,,MATCH($B285,[2]掉落汇总!$D$1:$M$1)),[2]掉落汇总!$A$2:$A$871,H$1,[2]掉落汇总!$C$2:$C$871,$Q$2)/$Q$3)*宝箱投放计算!G285</f>
        <v>0</v>
      </c>
      <c r="I285">
        <f ca="1">(SUMIFS(OFFSET([2]掉落汇总!$C$2:$C$871,,MATCH($B285,[2]掉落汇总!$D$1:$M$1)),[2]掉落汇总!$A$2:$A$871,I$1,[2]掉落汇总!$C$2:$C$871,$Q$1)+SUMIFS(OFFSET([2]掉落汇总!$C$2:$C$871,,MATCH($B285,[2]掉落汇总!$D$1:$M$1)),[2]掉落汇总!$A$2:$A$871,I$1,[2]掉落汇总!$C$2:$C$871,$Q$2)/$Q$3)*宝箱投放计算!H285</f>
        <v>0</v>
      </c>
      <c r="J285">
        <f ca="1">(SUMIFS(OFFSET([2]掉落汇总!$C$2:$C$871,,MATCH($B285,[2]掉落汇总!$D$1:$M$1)),[2]掉落汇总!$A$2:$A$871,J$1,[2]掉落汇总!$C$2:$C$871,$Q$1)+SUMIFS(OFFSET([2]掉落汇总!$C$2:$C$871,,MATCH($B285,[2]掉落汇总!$D$1:$M$1)),[2]掉落汇总!$A$2:$A$871,J$1,[2]掉落汇总!$C$2:$C$871,$Q$2)/$Q$3)*宝箱投放计算!I285</f>
        <v>0</v>
      </c>
      <c r="K285">
        <f ca="1">(SUMIFS(OFFSET([2]掉落汇总!$C$2:$C$871,,MATCH($B285,[2]掉落汇总!$D$1:$M$1)),[2]掉落汇总!$A$2:$A$871,K$1,[2]掉落汇总!$C$2:$C$871,$Q$1)+SUMIFS(OFFSET([2]掉落汇总!$C$2:$C$871,,MATCH($B285,[2]掉落汇总!$D$1:$M$1)),[2]掉落汇总!$A$2:$A$871,K$1,[2]掉落汇总!$C$2:$C$871,$Q$2)/$Q$3)*宝箱投放计算!J285</f>
        <v>0</v>
      </c>
      <c r="L285">
        <f ca="1">(SUMIFS(OFFSET([2]掉落汇总!$C$2:$C$871,,MATCH($B285,[2]掉落汇总!$D$1:$M$1)),[2]掉落汇总!$A$2:$A$871,L$1,[2]掉落汇总!$C$2:$C$871,$Q$1)+SUMIFS(OFFSET([2]掉落汇总!$C$2:$C$871,,MATCH($B285,[2]掉落汇总!$D$1:$M$1)),[2]掉落汇总!$A$2:$A$871,L$1,[2]掉落汇总!$C$2:$C$871,$Q$2)/$Q$3)*宝箱投放计算!K285</f>
        <v>0.18921788368526599</v>
      </c>
      <c r="M285">
        <f ca="1">(SUMIFS(OFFSET([2]掉落汇总!$C$2:$C$871,,MATCH($B285,[2]掉落汇总!$D$1:$M$1)),[2]掉落汇总!$A$2:$A$871,M$1,[2]掉落汇总!$C$2:$C$871,$Q$1)+SUMIFS(OFFSET([2]掉落汇总!$C$2:$C$871,,MATCH($B285,[2]掉落汇总!$D$1:$M$1)),[2]掉落汇总!$A$2:$A$871,M$1,[2]掉落汇总!$C$2:$C$871,$Q$2)/$Q$3)*宝箱投放计算!L285</f>
        <v>0.1952586710265094</v>
      </c>
      <c r="N285">
        <f ca="1">(SUMIFS(OFFSET([2]掉落汇总!$C$2:$C$871,,MATCH($B285,[2]掉落汇总!$D$1:$M$1)),[2]掉落汇总!$A$2:$A$871,N$1,[2]掉落汇总!$C$2:$C$871,$Q$1)+SUMIFS(OFFSET([2]掉落汇总!$C$2:$C$871,,MATCH($B285,[2]掉落汇总!$D$1:$M$1)),[2]掉落汇总!$A$2:$A$871,N$1,[2]掉落汇总!$C$2:$C$871,$Q$2)/$Q$3)*宝箱投放计算!M285</f>
        <v>4.4258667322350648E-2</v>
      </c>
      <c r="O285">
        <f ca="1">(SUMIFS(OFFSET([2]掉落汇总!$C$2:$C$871,,MATCH($B285,[2]掉落汇总!$D$1:$M$1)),[2]掉落汇总!$A$2:$A$871,O$1,[2]掉落汇总!$C$2:$C$871,$Q$1)+SUMIFS(OFFSET([2]掉落汇总!$C$2:$C$871,,MATCH($B285,[2]掉落汇总!$D$1:$M$1)),[2]掉落汇总!$A$2:$A$871,O$1,[2]掉落汇总!$C$2:$C$871,$Q$2)/$Q$3)*宝箱投放计算!N285</f>
        <v>9.1281046504927091E-2</v>
      </c>
    </row>
    <row r="286" spans="1:15" x14ac:dyDescent="0.2">
      <c r="A286">
        <f>玩家成长时间线!A286</f>
        <v>285</v>
      </c>
      <c r="B286">
        <f>玩家成长时间线!B286</f>
        <v>9</v>
      </c>
      <c r="C286">
        <f ca="1">SUM($D$2:D286)</f>
        <v>515.548300211997</v>
      </c>
      <c r="D286">
        <f t="shared" ca="1" si="4"/>
        <v>1.8120285558562612</v>
      </c>
      <c r="E286">
        <f ca="1">(SUMIFS(OFFSET([2]掉落汇总!$C$2:$C$871,,MATCH($B286,[2]掉落汇总!$D$1:$M$1)),[2]掉落汇总!$A$2:$A$871,E$1,[2]掉落汇总!$C$2:$C$871,$Q$1)+SUMIFS(OFFSET([2]掉落汇总!$C$2:$C$871,,MATCH($B286,[2]掉落汇总!$D$1:$M$1)),[2]掉落汇总!$A$2:$A$871,E$1,[2]掉落汇总!$C$2:$C$871,$Q$2)/$Q$3)*宝箱投放计算!D286</f>
        <v>0.59493827699018509</v>
      </c>
      <c r="F286">
        <f ca="1">(SUMIFS(OFFSET([2]掉落汇总!$C$2:$C$871,,MATCH($B286,[2]掉落汇总!$D$1:$M$1)),[2]掉落汇总!$A$2:$A$871,F$1,[2]掉落汇总!$C$2:$C$871,$Q$1)+SUMIFS(OFFSET([2]掉落汇总!$C$2:$C$871,,MATCH($B286,[2]掉落汇总!$D$1:$M$1)),[2]掉落汇总!$A$2:$A$871,F$1,[2]掉落汇总!$C$2:$C$871,$Q$2)/$Q$3)*宝箱投放计算!E286</f>
        <v>0.69707401032702276</v>
      </c>
      <c r="G286">
        <f ca="1">(SUMIFS(OFFSET([2]掉落汇总!$C$2:$C$871,,MATCH($B286,[2]掉落汇总!$D$1:$M$1)),[2]掉落汇总!$A$2:$A$871,G$1,[2]掉落汇总!$C$2:$C$871,$Q$1)+SUMIFS(OFFSET([2]掉落汇总!$C$2:$C$871,,MATCH($B286,[2]掉落汇总!$D$1:$M$1)),[2]掉落汇总!$A$2:$A$871,G$1,[2]掉落汇总!$C$2:$C$871,$Q$2)/$Q$3)*宝箱投放计算!F286</f>
        <v>0</v>
      </c>
      <c r="H286">
        <f ca="1">(SUMIFS(OFFSET([2]掉落汇总!$C$2:$C$871,,MATCH($B286,[2]掉落汇总!$D$1:$M$1)),[2]掉落汇总!$A$2:$A$871,H$1,[2]掉落汇总!$C$2:$C$871,$Q$1)+SUMIFS(OFFSET([2]掉落汇总!$C$2:$C$871,,MATCH($B286,[2]掉落汇总!$D$1:$M$1)),[2]掉落汇总!$A$2:$A$871,H$1,[2]掉落汇总!$C$2:$C$871,$Q$2)/$Q$3)*宝箱投放计算!G286</f>
        <v>0</v>
      </c>
      <c r="I286">
        <f ca="1">(SUMIFS(OFFSET([2]掉落汇总!$C$2:$C$871,,MATCH($B286,[2]掉落汇总!$D$1:$M$1)),[2]掉落汇总!$A$2:$A$871,I$1,[2]掉落汇总!$C$2:$C$871,$Q$1)+SUMIFS(OFFSET([2]掉落汇总!$C$2:$C$871,,MATCH($B286,[2]掉落汇总!$D$1:$M$1)),[2]掉落汇总!$A$2:$A$871,I$1,[2]掉落汇总!$C$2:$C$871,$Q$2)/$Q$3)*宝箱投放计算!H286</f>
        <v>0</v>
      </c>
      <c r="J286">
        <f ca="1">(SUMIFS(OFFSET([2]掉落汇总!$C$2:$C$871,,MATCH($B286,[2]掉落汇总!$D$1:$M$1)),[2]掉落汇总!$A$2:$A$871,J$1,[2]掉落汇总!$C$2:$C$871,$Q$1)+SUMIFS(OFFSET([2]掉落汇总!$C$2:$C$871,,MATCH($B286,[2]掉落汇总!$D$1:$M$1)),[2]掉落汇总!$A$2:$A$871,J$1,[2]掉落汇总!$C$2:$C$871,$Q$2)/$Q$3)*宝箱投放计算!I286</f>
        <v>0</v>
      </c>
      <c r="K286">
        <f ca="1">(SUMIFS(OFFSET([2]掉落汇总!$C$2:$C$871,,MATCH($B286,[2]掉落汇总!$D$1:$M$1)),[2]掉落汇总!$A$2:$A$871,K$1,[2]掉落汇总!$C$2:$C$871,$Q$1)+SUMIFS(OFFSET([2]掉落汇总!$C$2:$C$871,,MATCH($B286,[2]掉落汇总!$D$1:$M$1)),[2]掉落汇总!$A$2:$A$871,K$1,[2]掉落汇总!$C$2:$C$871,$Q$2)/$Q$3)*宝箱投放计算!J286</f>
        <v>0</v>
      </c>
      <c r="L286">
        <f ca="1">(SUMIFS(OFFSET([2]掉落汇总!$C$2:$C$871,,MATCH($B286,[2]掉落汇总!$D$1:$M$1)),[2]掉落汇总!$A$2:$A$871,L$1,[2]掉落汇总!$C$2:$C$871,$Q$1)+SUMIFS(OFFSET([2]掉落汇总!$C$2:$C$871,,MATCH($B286,[2]掉落汇总!$D$1:$M$1)),[2]掉落汇总!$A$2:$A$871,L$1,[2]掉落汇总!$C$2:$C$871,$Q$2)/$Q$3)*宝箱投放计算!K286</f>
        <v>0.18921788368526599</v>
      </c>
      <c r="M286">
        <f ca="1">(SUMIFS(OFFSET([2]掉落汇总!$C$2:$C$871,,MATCH($B286,[2]掉落汇总!$D$1:$M$1)),[2]掉落汇总!$A$2:$A$871,M$1,[2]掉落汇总!$C$2:$C$871,$Q$1)+SUMIFS(OFFSET([2]掉落汇总!$C$2:$C$871,,MATCH($B286,[2]掉落汇总!$D$1:$M$1)),[2]掉落汇总!$A$2:$A$871,M$1,[2]掉落汇总!$C$2:$C$871,$Q$2)/$Q$3)*宝箱投放计算!L286</f>
        <v>0.1952586710265094</v>
      </c>
      <c r="N286">
        <f ca="1">(SUMIFS(OFFSET([2]掉落汇总!$C$2:$C$871,,MATCH($B286,[2]掉落汇总!$D$1:$M$1)),[2]掉落汇总!$A$2:$A$871,N$1,[2]掉落汇总!$C$2:$C$871,$Q$1)+SUMIFS(OFFSET([2]掉落汇总!$C$2:$C$871,,MATCH($B286,[2]掉落汇总!$D$1:$M$1)),[2]掉落汇总!$A$2:$A$871,N$1,[2]掉落汇总!$C$2:$C$871,$Q$2)/$Q$3)*宝箱投放计算!M286</f>
        <v>4.4258667322350648E-2</v>
      </c>
      <c r="O286">
        <f ca="1">(SUMIFS(OFFSET([2]掉落汇总!$C$2:$C$871,,MATCH($B286,[2]掉落汇总!$D$1:$M$1)),[2]掉落汇总!$A$2:$A$871,O$1,[2]掉落汇总!$C$2:$C$871,$Q$1)+SUMIFS(OFFSET([2]掉落汇总!$C$2:$C$871,,MATCH($B286,[2]掉落汇总!$D$1:$M$1)),[2]掉落汇总!$A$2:$A$871,O$1,[2]掉落汇总!$C$2:$C$871,$Q$2)/$Q$3)*宝箱投放计算!N286</f>
        <v>9.1281046504927091E-2</v>
      </c>
    </row>
    <row r="287" spans="1:15" x14ac:dyDescent="0.2">
      <c r="A287">
        <f>玩家成长时间线!A287</f>
        <v>286</v>
      </c>
      <c r="B287">
        <f>玩家成长时间线!B287</f>
        <v>10</v>
      </c>
      <c r="C287">
        <f ca="1">SUM($D$2:D287)</f>
        <v>518.44032448078485</v>
      </c>
      <c r="D287">
        <f t="shared" ca="1" si="4"/>
        <v>2.892024268787881</v>
      </c>
      <c r="E287">
        <f ca="1">(SUMIFS(OFFSET([2]掉落汇总!$C$2:$C$871,,MATCH($B287,[2]掉落汇总!$D$1:$M$1)),[2]掉落汇总!$A$2:$A$871,E$1,[2]掉落汇总!$C$2:$C$871,$Q$1)+SUMIFS(OFFSET([2]掉落汇总!$C$2:$C$871,,MATCH($B287,[2]掉落汇总!$D$1:$M$1)),[2]掉落汇总!$A$2:$A$871,E$1,[2]掉落汇总!$C$2:$C$871,$Q$2)/$Q$3)*宝箱投放计算!D287</f>
        <v>0.55722672277748564</v>
      </c>
      <c r="F287">
        <f ca="1">(SUMIFS(OFFSET([2]掉落汇总!$C$2:$C$871,,MATCH($B287,[2]掉落汇总!$D$1:$M$1)),[2]掉落汇总!$A$2:$A$871,F$1,[2]掉落汇总!$C$2:$C$871,$Q$1)+SUMIFS(OFFSET([2]掉落汇总!$C$2:$C$871,,MATCH($B287,[2]掉落汇总!$D$1:$M$1)),[2]掉落汇总!$A$2:$A$871,F$1,[2]掉落汇总!$C$2:$C$871,$Q$2)/$Q$3)*宝箱投放计算!E287</f>
        <v>0.69707401032702276</v>
      </c>
      <c r="G287">
        <f ca="1">(SUMIFS(OFFSET([2]掉落汇总!$C$2:$C$871,,MATCH($B287,[2]掉落汇总!$D$1:$M$1)),[2]掉落汇总!$A$2:$A$871,G$1,[2]掉落汇总!$C$2:$C$871,$Q$1)+SUMIFS(OFFSET([2]掉落汇总!$C$2:$C$871,,MATCH($B287,[2]掉落汇总!$D$1:$M$1)),[2]掉落汇总!$A$2:$A$871,G$1,[2]掉落汇总!$C$2:$C$871,$Q$2)/$Q$3)*宝箱投放计算!F287</f>
        <v>0</v>
      </c>
      <c r="H287">
        <f ca="1">(SUMIFS(OFFSET([2]掉落汇总!$C$2:$C$871,,MATCH($B287,[2]掉落汇总!$D$1:$M$1)),[2]掉落汇总!$A$2:$A$871,H$1,[2]掉落汇总!$C$2:$C$871,$Q$1)+SUMIFS(OFFSET([2]掉落汇总!$C$2:$C$871,,MATCH($B287,[2]掉落汇总!$D$1:$M$1)),[2]掉落汇总!$A$2:$A$871,H$1,[2]掉落汇总!$C$2:$C$871,$Q$2)/$Q$3)*宝箱投放计算!G287</f>
        <v>0</v>
      </c>
      <c r="I287">
        <f ca="1">(SUMIFS(OFFSET([2]掉落汇总!$C$2:$C$871,,MATCH($B287,[2]掉落汇总!$D$1:$M$1)),[2]掉落汇总!$A$2:$A$871,I$1,[2]掉落汇总!$C$2:$C$871,$Q$1)+SUMIFS(OFFSET([2]掉落汇总!$C$2:$C$871,,MATCH($B287,[2]掉落汇总!$D$1:$M$1)),[2]掉落汇总!$A$2:$A$871,I$1,[2]掉落汇总!$C$2:$C$871,$Q$2)/$Q$3)*宝箱投放计算!H287</f>
        <v>0</v>
      </c>
      <c r="J287">
        <f ca="1">(SUMIFS(OFFSET([2]掉落汇总!$C$2:$C$871,,MATCH($B287,[2]掉落汇总!$D$1:$M$1)),[2]掉落汇总!$A$2:$A$871,J$1,[2]掉落汇总!$C$2:$C$871,$Q$1)+SUMIFS(OFFSET([2]掉落汇总!$C$2:$C$871,,MATCH($B287,[2]掉落汇总!$D$1:$M$1)),[2]掉落汇总!$A$2:$A$871,J$1,[2]掉落汇总!$C$2:$C$871,$Q$2)/$Q$3)*宝箱投放计算!I287</f>
        <v>1.1177072671443191</v>
      </c>
      <c r="K287">
        <f ca="1">(SUMIFS(OFFSET([2]掉落汇总!$C$2:$C$871,,MATCH($B287,[2]掉落汇总!$D$1:$M$1)),[2]掉落汇总!$A$2:$A$871,K$1,[2]掉落汇总!$C$2:$C$871,$Q$1)+SUMIFS(OFFSET([2]掉落汇总!$C$2:$C$871,,MATCH($B287,[2]掉落汇总!$D$1:$M$1)),[2]掉落汇总!$A$2:$A$871,K$1,[2]掉落汇总!$C$2:$C$871,$Q$2)/$Q$3)*宝箱投放计算!J287</f>
        <v>0</v>
      </c>
      <c r="L287">
        <f ca="1">(SUMIFS(OFFSET([2]掉落汇总!$C$2:$C$871,,MATCH($B287,[2]掉落汇总!$D$1:$M$1)),[2]掉落汇总!$A$2:$A$871,L$1,[2]掉落汇总!$C$2:$C$871,$Q$1)+SUMIFS(OFFSET([2]掉落汇总!$C$2:$C$871,,MATCH($B287,[2]掉落汇总!$D$1:$M$1)),[2]掉落汇总!$A$2:$A$871,L$1,[2]掉落汇总!$C$2:$C$871,$Q$2)/$Q$3)*宝箱投放计算!K287</f>
        <v>0.18921788368526599</v>
      </c>
      <c r="M287">
        <f ca="1">(SUMIFS(OFFSET([2]掉落汇总!$C$2:$C$871,,MATCH($B287,[2]掉落汇总!$D$1:$M$1)),[2]掉落汇总!$A$2:$A$871,M$1,[2]掉落汇总!$C$2:$C$871,$Q$1)+SUMIFS(OFFSET([2]掉落汇总!$C$2:$C$871,,MATCH($B287,[2]掉落汇总!$D$1:$M$1)),[2]掉落汇总!$A$2:$A$871,M$1,[2]掉落汇总!$C$2:$C$871,$Q$2)/$Q$3)*宝箱投放计算!L287</f>
        <v>0.1952586710265094</v>
      </c>
      <c r="N287">
        <f ca="1">(SUMIFS(OFFSET([2]掉落汇总!$C$2:$C$871,,MATCH($B287,[2]掉落汇总!$D$1:$M$1)),[2]掉落汇总!$A$2:$A$871,N$1,[2]掉落汇总!$C$2:$C$871,$Q$1)+SUMIFS(OFFSET([2]掉落汇总!$C$2:$C$871,,MATCH($B287,[2]掉落汇总!$D$1:$M$1)),[2]掉落汇总!$A$2:$A$871,N$1,[2]掉落汇总!$C$2:$C$871,$Q$2)/$Q$3)*宝箱投放计算!M287</f>
        <v>4.4258667322350648E-2</v>
      </c>
      <c r="O287">
        <f ca="1">(SUMIFS(OFFSET([2]掉落汇总!$C$2:$C$871,,MATCH($B287,[2]掉落汇总!$D$1:$M$1)),[2]掉落汇总!$A$2:$A$871,O$1,[2]掉落汇总!$C$2:$C$871,$Q$1)+SUMIFS(OFFSET([2]掉落汇总!$C$2:$C$871,,MATCH($B287,[2]掉落汇总!$D$1:$M$1)),[2]掉落汇总!$A$2:$A$871,O$1,[2]掉落汇总!$C$2:$C$871,$Q$2)/$Q$3)*宝箱投放计算!N287</f>
        <v>9.1281046504927091E-2</v>
      </c>
    </row>
    <row r="288" spans="1:15" x14ac:dyDescent="0.2">
      <c r="A288">
        <f>玩家成长时间线!A288</f>
        <v>287</v>
      </c>
      <c r="B288">
        <f>玩家成长时间线!B288</f>
        <v>10</v>
      </c>
      <c r="C288">
        <f ca="1">SUM($D$2:D288)</f>
        <v>520.21706126149206</v>
      </c>
      <c r="D288">
        <f t="shared" ca="1" si="4"/>
        <v>1.7767367807072123</v>
      </c>
      <c r="E288">
        <f ca="1">(SUMIFS(OFFSET([2]掉落汇总!$C$2:$C$871,,MATCH($B288,[2]掉落汇总!$D$1:$M$1)),[2]掉落汇总!$A$2:$A$871,E$1,[2]掉落汇总!$C$2:$C$871,$Q$1)+SUMIFS(OFFSET([2]掉落汇总!$C$2:$C$871,,MATCH($B288,[2]掉落汇总!$D$1:$M$1)),[2]掉落汇总!$A$2:$A$871,E$1,[2]掉落汇总!$C$2:$C$871,$Q$2)/$Q$3)*宝箱投放计算!D288</f>
        <v>0.5596465018411364</v>
      </c>
      <c r="F288">
        <f ca="1">(SUMIFS(OFFSET([2]掉落汇总!$C$2:$C$871,,MATCH($B288,[2]掉落汇总!$D$1:$M$1)),[2]掉落汇总!$A$2:$A$871,F$1,[2]掉落汇总!$C$2:$C$871,$Q$1)+SUMIFS(OFFSET([2]掉落汇总!$C$2:$C$871,,MATCH($B288,[2]掉落汇总!$D$1:$M$1)),[2]掉落汇总!$A$2:$A$871,F$1,[2]掉落汇总!$C$2:$C$871,$Q$2)/$Q$3)*宝箱投放计算!E288</f>
        <v>0.69707401032702276</v>
      </c>
      <c r="G288">
        <f ca="1">(SUMIFS(OFFSET([2]掉落汇总!$C$2:$C$871,,MATCH($B288,[2]掉落汇总!$D$1:$M$1)),[2]掉落汇总!$A$2:$A$871,G$1,[2]掉落汇总!$C$2:$C$871,$Q$1)+SUMIFS(OFFSET([2]掉落汇总!$C$2:$C$871,,MATCH($B288,[2]掉落汇总!$D$1:$M$1)),[2]掉落汇总!$A$2:$A$871,G$1,[2]掉落汇总!$C$2:$C$871,$Q$2)/$Q$3)*宝箱投放计算!F288</f>
        <v>0</v>
      </c>
      <c r="H288">
        <f ca="1">(SUMIFS(OFFSET([2]掉落汇总!$C$2:$C$871,,MATCH($B288,[2]掉落汇总!$D$1:$M$1)),[2]掉落汇总!$A$2:$A$871,H$1,[2]掉落汇总!$C$2:$C$871,$Q$1)+SUMIFS(OFFSET([2]掉落汇总!$C$2:$C$871,,MATCH($B288,[2]掉落汇总!$D$1:$M$1)),[2]掉落汇总!$A$2:$A$871,H$1,[2]掉落汇总!$C$2:$C$871,$Q$2)/$Q$3)*宝箱投放计算!G288</f>
        <v>0</v>
      </c>
      <c r="I288">
        <f ca="1">(SUMIFS(OFFSET([2]掉落汇总!$C$2:$C$871,,MATCH($B288,[2]掉落汇总!$D$1:$M$1)),[2]掉落汇总!$A$2:$A$871,I$1,[2]掉落汇总!$C$2:$C$871,$Q$1)+SUMIFS(OFFSET([2]掉落汇总!$C$2:$C$871,,MATCH($B288,[2]掉落汇总!$D$1:$M$1)),[2]掉落汇总!$A$2:$A$871,I$1,[2]掉落汇总!$C$2:$C$871,$Q$2)/$Q$3)*宝箱投放计算!H288</f>
        <v>0</v>
      </c>
      <c r="J288">
        <f ca="1">(SUMIFS(OFFSET([2]掉落汇总!$C$2:$C$871,,MATCH($B288,[2]掉落汇总!$D$1:$M$1)),[2]掉落汇总!$A$2:$A$871,J$1,[2]掉落汇总!$C$2:$C$871,$Q$1)+SUMIFS(OFFSET([2]掉落汇总!$C$2:$C$871,,MATCH($B288,[2]掉落汇总!$D$1:$M$1)),[2]掉落汇总!$A$2:$A$871,J$1,[2]掉落汇总!$C$2:$C$871,$Q$2)/$Q$3)*宝箱投放计算!I288</f>
        <v>0</v>
      </c>
      <c r="K288">
        <f ca="1">(SUMIFS(OFFSET([2]掉落汇总!$C$2:$C$871,,MATCH($B288,[2]掉落汇总!$D$1:$M$1)),[2]掉落汇总!$A$2:$A$871,K$1,[2]掉落汇总!$C$2:$C$871,$Q$1)+SUMIFS(OFFSET([2]掉落汇总!$C$2:$C$871,,MATCH($B288,[2]掉落汇总!$D$1:$M$1)),[2]掉落汇总!$A$2:$A$871,K$1,[2]掉落汇总!$C$2:$C$871,$Q$2)/$Q$3)*宝箱投放计算!J288</f>
        <v>0</v>
      </c>
      <c r="L288">
        <f ca="1">(SUMIFS(OFFSET([2]掉落汇总!$C$2:$C$871,,MATCH($B288,[2]掉落汇总!$D$1:$M$1)),[2]掉落汇总!$A$2:$A$871,L$1,[2]掉落汇总!$C$2:$C$871,$Q$1)+SUMIFS(OFFSET([2]掉落汇总!$C$2:$C$871,,MATCH($B288,[2]掉落汇总!$D$1:$M$1)),[2]掉落汇总!$A$2:$A$871,L$1,[2]掉落汇总!$C$2:$C$871,$Q$2)/$Q$3)*宝箱投放计算!K288</f>
        <v>0.18921788368526599</v>
      </c>
      <c r="M288">
        <f ca="1">(SUMIFS(OFFSET([2]掉落汇总!$C$2:$C$871,,MATCH($B288,[2]掉落汇总!$D$1:$M$1)),[2]掉落汇总!$A$2:$A$871,M$1,[2]掉落汇总!$C$2:$C$871,$Q$1)+SUMIFS(OFFSET([2]掉落汇总!$C$2:$C$871,,MATCH($B288,[2]掉落汇总!$D$1:$M$1)),[2]掉落汇总!$A$2:$A$871,M$1,[2]掉落汇总!$C$2:$C$871,$Q$2)/$Q$3)*宝箱投放计算!L288</f>
        <v>0.1952586710265094</v>
      </c>
      <c r="N288">
        <f ca="1">(SUMIFS(OFFSET([2]掉落汇总!$C$2:$C$871,,MATCH($B288,[2]掉落汇总!$D$1:$M$1)),[2]掉落汇总!$A$2:$A$871,N$1,[2]掉落汇总!$C$2:$C$871,$Q$1)+SUMIFS(OFFSET([2]掉落汇总!$C$2:$C$871,,MATCH($B288,[2]掉落汇总!$D$1:$M$1)),[2]掉落汇总!$A$2:$A$871,N$1,[2]掉落汇总!$C$2:$C$871,$Q$2)/$Q$3)*宝箱投放计算!M288</f>
        <v>4.4258667322350648E-2</v>
      </c>
      <c r="O288">
        <f ca="1">(SUMIFS(OFFSET([2]掉落汇总!$C$2:$C$871,,MATCH($B288,[2]掉落汇总!$D$1:$M$1)),[2]掉落汇总!$A$2:$A$871,O$1,[2]掉落汇总!$C$2:$C$871,$Q$1)+SUMIFS(OFFSET([2]掉落汇总!$C$2:$C$871,,MATCH($B288,[2]掉落汇总!$D$1:$M$1)),[2]掉落汇总!$A$2:$A$871,O$1,[2]掉落汇总!$C$2:$C$871,$Q$2)/$Q$3)*宝箱投放计算!N288</f>
        <v>9.1281046504927091E-2</v>
      </c>
    </row>
    <row r="289" spans="1:15" x14ac:dyDescent="0.2">
      <c r="A289">
        <f>玩家成长时间线!A289</f>
        <v>288</v>
      </c>
      <c r="B289">
        <f>玩家成长时间线!B289</f>
        <v>10</v>
      </c>
      <c r="C289">
        <f ca="1">SUM($D$2:D289)</f>
        <v>521.99621782126292</v>
      </c>
      <c r="D289">
        <f t="shared" ca="1" si="4"/>
        <v>1.779156559770863</v>
      </c>
      <c r="E289">
        <f ca="1">(SUMIFS(OFFSET([2]掉落汇总!$C$2:$C$871,,MATCH($B289,[2]掉落汇总!$D$1:$M$1)),[2]掉落汇总!$A$2:$A$871,E$1,[2]掉落汇总!$C$2:$C$871,$Q$1)+SUMIFS(OFFSET([2]掉落汇总!$C$2:$C$871,,MATCH($B289,[2]掉落汇总!$D$1:$M$1)),[2]掉落汇总!$A$2:$A$871,E$1,[2]掉落汇总!$C$2:$C$871,$Q$2)/$Q$3)*宝箱投放计算!D289</f>
        <v>0.56206628090478705</v>
      </c>
      <c r="F289">
        <f ca="1">(SUMIFS(OFFSET([2]掉落汇总!$C$2:$C$871,,MATCH($B289,[2]掉落汇总!$D$1:$M$1)),[2]掉落汇总!$A$2:$A$871,F$1,[2]掉落汇总!$C$2:$C$871,$Q$1)+SUMIFS(OFFSET([2]掉落汇总!$C$2:$C$871,,MATCH($B289,[2]掉落汇总!$D$1:$M$1)),[2]掉落汇总!$A$2:$A$871,F$1,[2]掉落汇总!$C$2:$C$871,$Q$2)/$Q$3)*宝箱投放计算!E289</f>
        <v>0.69707401032702276</v>
      </c>
      <c r="G289">
        <f ca="1">(SUMIFS(OFFSET([2]掉落汇总!$C$2:$C$871,,MATCH($B289,[2]掉落汇总!$D$1:$M$1)),[2]掉落汇总!$A$2:$A$871,G$1,[2]掉落汇总!$C$2:$C$871,$Q$1)+SUMIFS(OFFSET([2]掉落汇总!$C$2:$C$871,,MATCH($B289,[2]掉落汇总!$D$1:$M$1)),[2]掉落汇总!$A$2:$A$871,G$1,[2]掉落汇总!$C$2:$C$871,$Q$2)/$Q$3)*宝箱投放计算!F289</f>
        <v>0</v>
      </c>
      <c r="H289">
        <f ca="1">(SUMIFS(OFFSET([2]掉落汇总!$C$2:$C$871,,MATCH($B289,[2]掉落汇总!$D$1:$M$1)),[2]掉落汇总!$A$2:$A$871,H$1,[2]掉落汇总!$C$2:$C$871,$Q$1)+SUMIFS(OFFSET([2]掉落汇总!$C$2:$C$871,,MATCH($B289,[2]掉落汇总!$D$1:$M$1)),[2]掉落汇总!$A$2:$A$871,H$1,[2]掉落汇总!$C$2:$C$871,$Q$2)/$Q$3)*宝箱投放计算!G289</f>
        <v>0</v>
      </c>
      <c r="I289">
        <f ca="1">(SUMIFS(OFFSET([2]掉落汇总!$C$2:$C$871,,MATCH($B289,[2]掉落汇总!$D$1:$M$1)),[2]掉落汇总!$A$2:$A$871,I$1,[2]掉落汇总!$C$2:$C$871,$Q$1)+SUMIFS(OFFSET([2]掉落汇总!$C$2:$C$871,,MATCH($B289,[2]掉落汇总!$D$1:$M$1)),[2]掉落汇总!$A$2:$A$871,I$1,[2]掉落汇总!$C$2:$C$871,$Q$2)/$Q$3)*宝箱投放计算!H289</f>
        <v>0</v>
      </c>
      <c r="J289">
        <f ca="1">(SUMIFS(OFFSET([2]掉落汇总!$C$2:$C$871,,MATCH($B289,[2]掉落汇总!$D$1:$M$1)),[2]掉落汇总!$A$2:$A$871,J$1,[2]掉落汇总!$C$2:$C$871,$Q$1)+SUMIFS(OFFSET([2]掉落汇总!$C$2:$C$871,,MATCH($B289,[2]掉落汇总!$D$1:$M$1)),[2]掉落汇总!$A$2:$A$871,J$1,[2]掉落汇总!$C$2:$C$871,$Q$2)/$Q$3)*宝箱投放计算!I289</f>
        <v>0</v>
      </c>
      <c r="K289">
        <f ca="1">(SUMIFS(OFFSET([2]掉落汇总!$C$2:$C$871,,MATCH($B289,[2]掉落汇总!$D$1:$M$1)),[2]掉落汇总!$A$2:$A$871,K$1,[2]掉落汇总!$C$2:$C$871,$Q$1)+SUMIFS(OFFSET([2]掉落汇总!$C$2:$C$871,,MATCH($B289,[2]掉落汇总!$D$1:$M$1)),[2]掉落汇总!$A$2:$A$871,K$1,[2]掉落汇总!$C$2:$C$871,$Q$2)/$Q$3)*宝箱投放计算!J289</f>
        <v>0</v>
      </c>
      <c r="L289">
        <f ca="1">(SUMIFS(OFFSET([2]掉落汇总!$C$2:$C$871,,MATCH($B289,[2]掉落汇总!$D$1:$M$1)),[2]掉落汇总!$A$2:$A$871,L$1,[2]掉落汇总!$C$2:$C$871,$Q$1)+SUMIFS(OFFSET([2]掉落汇总!$C$2:$C$871,,MATCH($B289,[2]掉落汇总!$D$1:$M$1)),[2]掉落汇总!$A$2:$A$871,L$1,[2]掉落汇总!$C$2:$C$871,$Q$2)/$Q$3)*宝箱投放计算!K289</f>
        <v>0.18921788368526599</v>
      </c>
      <c r="M289">
        <f ca="1">(SUMIFS(OFFSET([2]掉落汇总!$C$2:$C$871,,MATCH($B289,[2]掉落汇总!$D$1:$M$1)),[2]掉落汇总!$A$2:$A$871,M$1,[2]掉落汇总!$C$2:$C$871,$Q$1)+SUMIFS(OFFSET([2]掉落汇总!$C$2:$C$871,,MATCH($B289,[2]掉落汇总!$D$1:$M$1)),[2]掉落汇总!$A$2:$A$871,M$1,[2]掉落汇总!$C$2:$C$871,$Q$2)/$Q$3)*宝箱投放计算!L289</f>
        <v>0.1952586710265094</v>
      </c>
      <c r="N289">
        <f ca="1">(SUMIFS(OFFSET([2]掉落汇总!$C$2:$C$871,,MATCH($B289,[2]掉落汇总!$D$1:$M$1)),[2]掉落汇总!$A$2:$A$871,N$1,[2]掉落汇总!$C$2:$C$871,$Q$1)+SUMIFS(OFFSET([2]掉落汇总!$C$2:$C$871,,MATCH($B289,[2]掉落汇总!$D$1:$M$1)),[2]掉落汇总!$A$2:$A$871,N$1,[2]掉落汇总!$C$2:$C$871,$Q$2)/$Q$3)*宝箱投放计算!M289</f>
        <v>4.4258667322350648E-2</v>
      </c>
      <c r="O289">
        <f ca="1">(SUMIFS(OFFSET([2]掉落汇总!$C$2:$C$871,,MATCH($B289,[2]掉落汇总!$D$1:$M$1)),[2]掉落汇总!$A$2:$A$871,O$1,[2]掉落汇总!$C$2:$C$871,$Q$1)+SUMIFS(OFFSET([2]掉落汇总!$C$2:$C$871,,MATCH($B289,[2]掉落汇总!$D$1:$M$1)),[2]掉落汇总!$A$2:$A$871,O$1,[2]掉落汇总!$C$2:$C$871,$Q$2)/$Q$3)*宝箱投放计算!N289</f>
        <v>9.1281046504927091E-2</v>
      </c>
    </row>
    <row r="290" spans="1:15" x14ac:dyDescent="0.2">
      <c r="A290">
        <f>玩家成长时间线!A290</f>
        <v>289</v>
      </c>
      <c r="B290">
        <f>玩家成长时间线!B290</f>
        <v>10</v>
      </c>
      <c r="C290">
        <f ca="1">SUM($D$2:D290)</f>
        <v>523.8261897413704</v>
      </c>
      <c r="D290">
        <f t="shared" ca="1" si="4"/>
        <v>1.829971920107528</v>
      </c>
      <c r="E290">
        <f ca="1">(SUMIFS(OFFSET([2]掉落汇总!$C$2:$C$871,,MATCH($B290,[2]掉落汇总!$D$1:$M$1)),[2]掉落汇总!$A$2:$A$871,E$1,[2]掉落汇总!$C$2:$C$871,$Q$1)+SUMIFS(OFFSET([2]掉落汇总!$C$2:$C$871,,MATCH($B290,[2]掉落汇总!$D$1:$M$1)),[2]掉落汇总!$A$2:$A$871,E$1,[2]掉落汇总!$C$2:$C$871,$Q$2)/$Q$3)*宝箱投放计算!D290</f>
        <v>0.61288164124145195</v>
      </c>
      <c r="F290">
        <f ca="1">(SUMIFS(OFFSET([2]掉落汇总!$C$2:$C$871,,MATCH($B290,[2]掉落汇总!$D$1:$M$1)),[2]掉落汇总!$A$2:$A$871,F$1,[2]掉落汇总!$C$2:$C$871,$Q$1)+SUMIFS(OFFSET([2]掉落汇总!$C$2:$C$871,,MATCH($B290,[2]掉落汇总!$D$1:$M$1)),[2]掉落汇总!$A$2:$A$871,F$1,[2]掉落汇总!$C$2:$C$871,$Q$2)/$Q$3)*宝箱投放计算!E290</f>
        <v>0.69707401032702276</v>
      </c>
      <c r="G290">
        <f ca="1">(SUMIFS(OFFSET([2]掉落汇总!$C$2:$C$871,,MATCH($B290,[2]掉落汇总!$D$1:$M$1)),[2]掉落汇总!$A$2:$A$871,G$1,[2]掉落汇总!$C$2:$C$871,$Q$1)+SUMIFS(OFFSET([2]掉落汇总!$C$2:$C$871,,MATCH($B290,[2]掉落汇总!$D$1:$M$1)),[2]掉落汇总!$A$2:$A$871,G$1,[2]掉落汇总!$C$2:$C$871,$Q$2)/$Q$3)*宝箱投放计算!F290</f>
        <v>0</v>
      </c>
      <c r="H290">
        <f ca="1">(SUMIFS(OFFSET([2]掉落汇总!$C$2:$C$871,,MATCH($B290,[2]掉落汇总!$D$1:$M$1)),[2]掉落汇总!$A$2:$A$871,H$1,[2]掉落汇总!$C$2:$C$871,$Q$1)+SUMIFS(OFFSET([2]掉落汇总!$C$2:$C$871,,MATCH($B290,[2]掉落汇总!$D$1:$M$1)),[2]掉落汇总!$A$2:$A$871,H$1,[2]掉落汇总!$C$2:$C$871,$Q$2)/$Q$3)*宝箱投放计算!G290</f>
        <v>0</v>
      </c>
      <c r="I290">
        <f ca="1">(SUMIFS(OFFSET([2]掉落汇总!$C$2:$C$871,,MATCH($B290,[2]掉落汇总!$D$1:$M$1)),[2]掉落汇总!$A$2:$A$871,I$1,[2]掉落汇总!$C$2:$C$871,$Q$1)+SUMIFS(OFFSET([2]掉落汇总!$C$2:$C$871,,MATCH($B290,[2]掉落汇总!$D$1:$M$1)),[2]掉落汇总!$A$2:$A$871,I$1,[2]掉落汇总!$C$2:$C$871,$Q$2)/$Q$3)*宝箱投放计算!H290</f>
        <v>0</v>
      </c>
      <c r="J290">
        <f ca="1">(SUMIFS(OFFSET([2]掉落汇总!$C$2:$C$871,,MATCH($B290,[2]掉落汇总!$D$1:$M$1)),[2]掉落汇总!$A$2:$A$871,J$1,[2]掉落汇总!$C$2:$C$871,$Q$1)+SUMIFS(OFFSET([2]掉落汇总!$C$2:$C$871,,MATCH($B290,[2]掉落汇总!$D$1:$M$1)),[2]掉落汇总!$A$2:$A$871,J$1,[2]掉落汇总!$C$2:$C$871,$Q$2)/$Q$3)*宝箱投放计算!I290</f>
        <v>0</v>
      </c>
      <c r="K290">
        <f ca="1">(SUMIFS(OFFSET([2]掉落汇总!$C$2:$C$871,,MATCH($B290,[2]掉落汇总!$D$1:$M$1)),[2]掉落汇总!$A$2:$A$871,K$1,[2]掉落汇总!$C$2:$C$871,$Q$1)+SUMIFS(OFFSET([2]掉落汇总!$C$2:$C$871,,MATCH($B290,[2]掉落汇总!$D$1:$M$1)),[2]掉落汇总!$A$2:$A$871,K$1,[2]掉落汇总!$C$2:$C$871,$Q$2)/$Q$3)*宝箱投放计算!J290</f>
        <v>0</v>
      </c>
      <c r="L290">
        <f ca="1">(SUMIFS(OFFSET([2]掉落汇总!$C$2:$C$871,,MATCH($B290,[2]掉落汇总!$D$1:$M$1)),[2]掉落汇总!$A$2:$A$871,L$1,[2]掉落汇总!$C$2:$C$871,$Q$1)+SUMIFS(OFFSET([2]掉落汇总!$C$2:$C$871,,MATCH($B290,[2]掉落汇总!$D$1:$M$1)),[2]掉落汇总!$A$2:$A$871,L$1,[2]掉落汇总!$C$2:$C$871,$Q$2)/$Q$3)*宝箱投放计算!K290</f>
        <v>0.18921788368526599</v>
      </c>
      <c r="M290">
        <f ca="1">(SUMIFS(OFFSET([2]掉落汇总!$C$2:$C$871,,MATCH($B290,[2]掉落汇总!$D$1:$M$1)),[2]掉落汇总!$A$2:$A$871,M$1,[2]掉落汇总!$C$2:$C$871,$Q$1)+SUMIFS(OFFSET([2]掉落汇总!$C$2:$C$871,,MATCH($B290,[2]掉落汇总!$D$1:$M$1)),[2]掉落汇总!$A$2:$A$871,M$1,[2]掉落汇总!$C$2:$C$871,$Q$2)/$Q$3)*宝箱投放计算!L290</f>
        <v>0.1952586710265094</v>
      </c>
      <c r="N290">
        <f ca="1">(SUMIFS(OFFSET([2]掉落汇总!$C$2:$C$871,,MATCH($B290,[2]掉落汇总!$D$1:$M$1)),[2]掉落汇总!$A$2:$A$871,N$1,[2]掉落汇总!$C$2:$C$871,$Q$1)+SUMIFS(OFFSET([2]掉落汇总!$C$2:$C$871,,MATCH($B290,[2]掉落汇总!$D$1:$M$1)),[2]掉落汇总!$A$2:$A$871,N$1,[2]掉落汇总!$C$2:$C$871,$Q$2)/$Q$3)*宝箱投放计算!M290</f>
        <v>4.4258667322350648E-2</v>
      </c>
      <c r="O290">
        <f ca="1">(SUMIFS(OFFSET([2]掉落汇总!$C$2:$C$871,,MATCH($B290,[2]掉落汇总!$D$1:$M$1)),[2]掉落汇总!$A$2:$A$871,O$1,[2]掉落汇总!$C$2:$C$871,$Q$1)+SUMIFS(OFFSET([2]掉落汇总!$C$2:$C$871,,MATCH($B290,[2]掉落汇总!$D$1:$M$1)),[2]掉落汇总!$A$2:$A$871,O$1,[2]掉落汇总!$C$2:$C$871,$Q$2)/$Q$3)*宝箱投放计算!N290</f>
        <v>9.1281046504927091E-2</v>
      </c>
    </row>
    <row r="291" spans="1:15" x14ac:dyDescent="0.2">
      <c r="A291">
        <f>玩家成长时间线!A291</f>
        <v>290</v>
      </c>
      <c r="B291">
        <f>玩家成长时间线!B291</f>
        <v>10</v>
      </c>
      <c r="C291">
        <f ca="1">SUM($D$2:D291)</f>
        <v>525.61018585926854</v>
      </c>
      <c r="D291">
        <f t="shared" ca="1" si="4"/>
        <v>1.7839961178981645</v>
      </c>
      <c r="E291">
        <f ca="1">(SUMIFS(OFFSET([2]掉落汇总!$C$2:$C$871,,MATCH($B291,[2]掉落汇总!$D$1:$M$1)),[2]掉落汇总!$A$2:$A$871,E$1,[2]掉落汇总!$C$2:$C$871,$Q$1)+SUMIFS(OFFSET([2]掉落汇总!$C$2:$C$871,,MATCH($B291,[2]掉落汇总!$D$1:$M$1)),[2]掉落汇总!$A$2:$A$871,E$1,[2]掉落汇总!$C$2:$C$871,$Q$2)/$Q$3)*宝箱投放计算!D291</f>
        <v>0.56690583903208847</v>
      </c>
      <c r="F291">
        <f ca="1">(SUMIFS(OFFSET([2]掉落汇总!$C$2:$C$871,,MATCH($B291,[2]掉落汇总!$D$1:$M$1)),[2]掉落汇总!$A$2:$A$871,F$1,[2]掉落汇总!$C$2:$C$871,$Q$1)+SUMIFS(OFFSET([2]掉落汇总!$C$2:$C$871,,MATCH($B291,[2]掉落汇总!$D$1:$M$1)),[2]掉落汇总!$A$2:$A$871,F$1,[2]掉落汇总!$C$2:$C$871,$Q$2)/$Q$3)*宝箱投放计算!E291</f>
        <v>0.69707401032702276</v>
      </c>
      <c r="G291">
        <f ca="1">(SUMIFS(OFFSET([2]掉落汇总!$C$2:$C$871,,MATCH($B291,[2]掉落汇总!$D$1:$M$1)),[2]掉落汇总!$A$2:$A$871,G$1,[2]掉落汇总!$C$2:$C$871,$Q$1)+SUMIFS(OFFSET([2]掉落汇总!$C$2:$C$871,,MATCH($B291,[2]掉落汇总!$D$1:$M$1)),[2]掉落汇总!$A$2:$A$871,G$1,[2]掉落汇总!$C$2:$C$871,$Q$2)/$Q$3)*宝箱投放计算!F291</f>
        <v>0</v>
      </c>
      <c r="H291">
        <f ca="1">(SUMIFS(OFFSET([2]掉落汇总!$C$2:$C$871,,MATCH($B291,[2]掉落汇总!$D$1:$M$1)),[2]掉落汇总!$A$2:$A$871,H$1,[2]掉落汇总!$C$2:$C$871,$Q$1)+SUMIFS(OFFSET([2]掉落汇总!$C$2:$C$871,,MATCH($B291,[2]掉落汇总!$D$1:$M$1)),[2]掉落汇总!$A$2:$A$871,H$1,[2]掉落汇总!$C$2:$C$871,$Q$2)/$Q$3)*宝箱投放计算!G291</f>
        <v>0</v>
      </c>
      <c r="I291">
        <f ca="1">(SUMIFS(OFFSET([2]掉落汇总!$C$2:$C$871,,MATCH($B291,[2]掉落汇总!$D$1:$M$1)),[2]掉落汇总!$A$2:$A$871,I$1,[2]掉落汇总!$C$2:$C$871,$Q$1)+SUMIFS(OFFSET([2]掉落汇总!$C$2:$C$871,,MATCH($B291,[2]掉落汇总!$D$1:$M$1)),[2]掉落汇总!$A$2:$A$871,I$1,[2]掉落汇总!$C$2:$C$871,$Q$2)/$Q$3)*宝箱投放计算!H291</f>
        <v>0</v>
      </c>
      <c r="J291">
        <f ca="1">(SUMIFS(OFFSET([2]掉落汇总!$C$2:$C$871,,MATCH($B291,[2]掉落汇总!$D$1:$M$1)),[2]掉落汇总!$A$2:$A$871,J$1,[2]掉落汇总!$C$2:$C$871,$Q$1)+SUMIFS(OFFSET([2]掉落汇总!$C$2:$C$871,,MATCH($B291,[2]掉落汇总!$D$1:$M$1)),[2]掉落汇总!$A$2:$A$871,J$1,[2]掉落汇总!$C$2:$C$871,$Q$2)/$Q$3)*宝箱投放计算!I291</f>
        <v>0</v>
      </c>
      <c r="K291">
        <f ca="1">(SUMIFS(OFFSET([2]掉落汇总!$C$2:$C$871,,MATCH($B291,[2]掉落汇总!$D$1:$M$1)),[2]掉落汇总!$A$2:$A$871,K$1,[2]掉落汇总!$C$2:$C$871,$Q$1)+SUMIFS(OFFSET([2]掉落汇总!$C$2:$C$871,,MATCH($B291,[2]掉落汇总!$D$1:$M$1)),[2]掉落汇总!$A$2:$A$871,K$1,[2]掉落汇总!$C$2:$C$871,$Q$2)/$Q$3)*宝箱投放计算!J291</f>
        <v>0</v>
      </c>
      <c r="L291">
        <f ca="1">(SUMIFS(OFFSET([2]掉落汇总!$C$2:$C$871,,MATCH($B291,[2]掉落汇总!$D$1:$M$1)),[2]掉落汇总!$A$2:$A$871,L$1,[2]掉落汇总!$C$2:$C$871,$Q$1)+SUMIFS(OFFSET([2]掉落汇总!$C$2:$C$871,,MATCH($B291,[2]掉落汇总!$D$1:$M$1)),[2]掉落汇总!$A$2:$A$871,L$1,[2]掉落汇总!$C$2:$C$871,$Q$2)/$Q$3)*宝箱投放计算!K291</f>
        <v>0.18921788368526599</v>
      </c>
      <c r="M291">
        <f ca="1">(SUMIFS(OFFSET([2]掉落汇总!$C$2:$C$871,,MATCH($B291,[2]掉落汇总!$D$1:$M$1)),[2]掉落汇总!$A$2:$A$871,M$1,[2]掉落汇总!$C$2:$C$871,$Q$1)+SUMIFS(OFFSET([2]掉落汇总!$C$2:$C$871,,MATCH($B291,[2]掉落汇总!$D$1:$M$1)),[2]掉落汇总!$A$2:$A$871,M$1,[2]掉落汇总!$C$2:$C$871,$Q$2)/$Q$3)*宝箱投放计算!L291</f>
        <v>0.1952586710265094</v>
      </c>
      <c r="N291">
        <f ca="1">(SUMIFS(OFFSET([2]掉落汇总!$C$2:$C$871,,MATCH($B291,[2]掉落汇总!$D$1:$M$1)),[2]掉落汇总!$A$2:$A$871,N$1,[2]掉落汇总!$C$2:$C$871,$Q$1)+SUMIFS(OFFSET([2]掉落汇总!$C$2:$C$871,,MATCH($B291,[2]掉落汇总!$D$1:$M$1)),[2]掉落汇总!$A$2:$A$871,N$1,[2]掉落汇总!$C$2:$C$871,$Q$2)/$Q$3)*宝箱投放计算!M291</f>
        <v>4.4258667322350648E-2</v>
      </c>
      <c r="O291">
        <f ca="1">(SUMIFS(OFFSET([2]掉落汇总!$C$2:$C$871,,MATCH($B291,[2]掉落汇总!$D$1:$M$1)),[2]掉落汇总!$A$2:$A$871,O$1,[2]掉落汇总!$C$2:$C$871,$Q$1)+SUMIFS(OFFSET([2]掉落汇总!$C$2:$C$871,,MATCH($B291,[2]掉落汇总!$D$1:$M$1)),[2]掉落汇总!$A$2:$A$871,O$1,[2]掉落汇总!$C$2:$C$871,$Q$2)/$Q$3)*宝箱投放计算!N291</f>
        <v>9.1281046504927091E-2</v>
      </c>
    </row>
    <row r="292" spans="1:15" x14ac:dyDescent="0.2">
      <c r="A292">
        <f>玩家成长时间线!A292</f>
        <v>291</v>
      </c>
      <c r="B292">
        <f>玩家成长时间线!B292</f>
        <v>10</v>
      </c>
      <c r="C292">
        <f ca="1">SUM($D$2:D292)</f>
        <v>527.39660175623033</v>
      </c>
      <c r="D292">
        <f t="shared" ca="1" si="4"/>
        <v>1.7864158969618154</v>
      </c>
      <c r="E292">
        <f ca="1">(SUMIFS(OFFSET([2]掉落汇总!$C$2:$C$871,,MATCH($B292,[2]掉落汇总!$D$1:$M$1)),[2]掉落汇总!$A$2:$A$871,E$1,[2]掉落汇总!$C$2:$C$871,$Q$1)+SUMIFS(OFFSET([2]掉落汇总!$C$2:$C$871,,MATCH($B292,[2]掉落汇总!$D$1:$M$1)),[2]掉落汇总!$A$2:$A$871,E$1,[2]掉落汇总!$C$2:$C$871,$Q$2)/$Q$3)*宝箱投放计算!D292</f>
        <v>0.56932561809573923</v>
      </c>
      <c r="F292">
        <f ca="1">(SUMIFS(OFFSET([2]掉落汇总!$C$2:$C$871,,MATCH($B292,[2]掉落汇总!$D$1:$M$1)),[2]掉落汇总!$A$2:$A$871,F$1,[2]掉落汇总!$C$2:$C$871,$Q$1)+SUMIFS(OFFSET([2]掉落汇总!$C$2:$C$871,,MATCH($B292,[2]掉落汇总!$D$1:$M$1)),[2]掉落汇总!$A$2:$A$871,F$1,[2]掉落汇总!$C$2:$C$871,$Q$2)/$Q$3)*宝箱投放计算!E292</f>
        <v>0.69707401032702276</v>
      </c>
      <c r="G292">
        <f ca="1">(SUMIFS(OFFSET([2]掉落汇总!$C$2:$C$871,,MATCH($B292,[2]掉落汇总!$D$1:$M$1)),[2]掉落汇总!$A$2:$A$871,G$1,[2]掉落汇总!$C$2:$C$871,$Q$1)+SUMIFS(OFFSET([2]掉落汇总!$C$2:$C$871,,MATCH($B292,[2]掉落汇总!$D$1:$M$1)),[2]掉落汇总!$A$2:$A$871,G$1,[2]掉落汇总!$C$2:$C$871,$Q$2)/$Q$3)*宝箱投放计算!F292</f>
        <v>0</v>
      </c>
      <c r="H292">
        <f ca="1">(SUMIFS(OFFSET([2]掉落汇总!$C$2:$C$871,,MATCH($B292,[2]掉落汇总!$D$1:$M$1)),[2]掉落汇总!$A$2:$A$871,H$1,[2]掉落汇总!$C$2:$C$871,$Q$1)+SUMIFS(OFFSET([2]掉落汇总!$C$2:$C$871,,MATCH($B292,[2]掉落汇总!$D$1:$M$1)),[2]掉落汇总!$A$2:$A$871,H$1,[2]掉落汇总!$C$2:$C$871,$Q$2)/$Q$3)*宝箱投放计算!G292</f>
        <v>0</v>
      </c>
      <c r="I292">
        <f ca="1">(SUMIFS(OFFSET([2]掉落汇总!$C$2:$C$871,,MATCH($B292,[2]掉落汇总!$D$1:$M$1)),[2]掉落汇总!$A$2:$A$871,I$1,[2]掉落汇总!$C$2:$C$871,$Q$1)+SUMIFS(OFFSET([2]掉落汇总!$C$2:$C$871,,MATCH($B292,[2]掉落汇总!$D$1:$M$1)),[2]掉落汇总!$A$2:$A$871,I$1,[2]掉落汇总!$C$2:$C$871,$Q$2)/$Q$3)*宝箱投放计算!H292</f>
        <v>0</v>
      </c>
      <c r="J292">
        <f ca="1">(SUMIFS(OFFSET([2]掉落汇总!$C$2:$C$871,,MATCH($B292,[2]掉落汇总!$D$1:$M$1)),[2]掉落汇总!$A$2:$A$871,J$1,[2]掉落汇总!$C$2:$C$871,$Q$1)+SUMIFS(OFFSET([2]掉落汇总!$C$2:$C$871,,MATCH($B292,[2]掉落汇总!$D$1:$M$1)),[2]掉落汇总!$A$2:$A$871,J$1,[2]掉落汇总!$C$2:$C$871,$Q$2)/$Q$3)*宝箱投放计算!I292</f>
        <v>0</v>
      </c>
      <c r="K292">
        <f ca="1">(SUMIFS(OFFSET([2]掉落汇总!$C$2:$C$871,,MATCH($B292,[2]掉落汇总!$D$1:$M$1)),[2]掉落汇总!$A$2:$A$871,K$1,[2]掉落汇总!$C$2:$C$871,$Q$1)+SUMIFS(OFFSET([2]掉落汇总!$C$2:$C$871,,MATCH($B292,[2]掉落汇总!$D$1:$M$1)),[2]掉落汇总!$A$2:$A$871,K$1,[2]掉落汇总!$C$2:$C$871,$Q$2)/$Q$3)*宝箱投放计算!J292</f>
        <v>0</v>
      </c>
      <c r="L292">
        <f ca="1">(SUMIFS(OFFSET([2]掉落汇总!$C$2:$C$871,,MATCH($B292,[2]掉落汇总!$D$1:$M$1)),[2]掉落汇总!$A$2:$A$871,L$1,[2]掉落汇总!$C$2:$C$871,$Q$1)+SUMIFS(OFFSET([2]掉落汇总!$C$2:$C$871,,MATCH($B292,[2]掉落汇总!$D$1:$M$1)),[2]掉落汇总!$A$2:$A$871,L$1,[2]掉落汇总!$C$2:$C$871,$Q$2)/$Q$3)*宝箱投放计算!K292</f>
        <v>0.18921788368526599</v>
      </c>
      <c r="M292">
        <f ca="1">(SUMIFS(OFFSET([2]掉落汇总!$C$2:$C$871,,MATCH($B292,[2]掉落汇总!$D$1:$M$1)),[2]掉落汇总!$A$2:$A$871,M$1,[2]掉落汇总!$C$2:$C$871,$Q$1)+SUMIFS(OFFSET([2]掉落汇总!$C$2:$C$871,,MATCH($B292,[2]掉落汇总!$D$1:$M$1)),[2]掉落汇总!$A$2:$A$871,M$1,[2]掉落汇总!$C$2:$C$871,$Q$2)/$Q$3)*宝箱投放计算!L292</f>
        <v>0.1952586710265094</v>
      </c>
      <c r="N292">
        <f ca="1">(SUMIFS(OFFSET([2]掉落汇总!$C$2:$C$871,,MATCH($B292,[2]掉落汇总!$D$1:$M$1)),[2]掉落汇总!$A$2:$A$871,N$1,[2]掉落汇总!$C$2:$C$871,$Q$1)+SUMIFS(OFFSET([2]掉落汇总!$C$2:$C$871,,MATCH($B292,[2]掉落汇总!$D$1:$M$1)),[2]掉落汇总!$A$2:$A$871,N$1,[2]掉落汇总!$C$2:$C$871,$Q$2)/$Q$3)*宝箱投放计算!M292</f>
        <v>4.4258667322350648E-2</v>
      </c>
      <c r="O292">
        <f ca="1">(SUMIFS(OFFSET([2]掉落汇总!$C$2:$C$871,,MATCH($B292,[2]掉落汇总!$D$1:$M$1)),[2]掉落汇总!$A$2:$A$871,O$1,[2]掉落汇总!$C$2:$C$871,$Q$1)+SUMIFS(OFFSET([2]掉落汇总!$C$2:$C$871,,MATCH($B292,[2]掉落汇总!$D$1:$M$1)),[2]掉落汇总!$A$2:$A$871,O$1,[2]掉落汇总!$C$2:$C$871,$Q$2)/$Q$3)*宝箱投放计算!N292</f>
        <v>9.1281046504927091E-2</v>
      </c>
    </row>
    <row r="293" spans="1:15" x14ac:dyDescent="0.2">
      <c r="A293">
        <f>玩家成长时间线!A293</f>
        <v>292</v>
      </c>
      <c r="B293">
        <f>玩家成长时间线!B293</f>
        <v>10</v>
      </c>
      <c r="C293">
        <f ca="1">SUM($D$2:D293)</f>
        <v>529.23383301352885</v>
      </c>
      <c r="D293">
        <f t="shared" ca="1" si="4"/>
        <v>1.8372312572984799</v>
      </c>
      <c r="E293">
        <f ca="1">(SUMIFS(OFFSET([2]掉落汇总!$C$2:$C$871,,MATCH($B293,[2]掉落汇总!$D$1:$M$1)),[2]掉落汇总!$A$2:$A$871,E$1,[2]掉落汇总!$C$2:$C$871,$Q$1)+SUMIFS(OFFSET([2]掉落汇总!$C$2:$C$871,,MATCH($B293,[2]掉落汇总!$D$1:$M$1)),[2]掉落汇总!$A$2:$A$871,E$1,[2]掉落汇总!$C$2:$C$871,$Q$2)/$Q$3)*宝箱投放计算!D293</f>
        <v>0.62014097843240401</v>
      </c>
      <c r="F293">
        <f ca="1">(SUMIFS(OFFSET([2]掉落汇总!$C$2:$C$871,,MATCH($B293,[2]掉落汇总!$D$1:$M$1)),[2]掉落汇总!$A$2:$A$871,F$1,[2]掉落汇总!$C$2:$C$871,$Q$1)+SUMIFS(OFFSET([2]掉落汇总!$C$2:$C$871,,MATCH($B293,[2]掉落汇总!$D$1:$M$1)),[2]掉落汇总!$A$2:$A$871,F$1,[2]掉落汇总!$C$2:$C$871,$Q$2)/$Q$3)*宝箱投放计算!E293</f>
        <v>0.69707401032702276</v>
      </c>
      <c r="G293">
        <f ca="1">(SUMIFS(OFFSET([2]掉落汇总!$C$2:$C$871,,MATCH($B293,[2]掉落汇总!$D$1:$M$1)),[2]掉落汇总!$A$2:$A$871,G$1,[2]掉落汇总!$C$2:$C$871,$Q$1)+SUMIFS(OFFSET([2]掉落汇总!$C$2:$C$871,,MATCH($B293,[2]掉落汇总!$D$1:$M$1)),[2]掉落汇总!$A$2:$A$871,G$1,[2]掉落汇总!$C$2:$C$871,$Q$2)/$Q$3)*宝箱投放计算!F293</f>
        <v>0</v>
      </c>
      <c r="H293">
        <f ca="1">(SUMIFS(OFFSET([2]掉落汇总!$C$2:$C$871,,MATCH($B293,[2]掉落汇总!$D$1:$M$1)),[2]掉落汇总!$A$2:$A$871,H$1,[2]掉落汇总!$C$2:$C$871,$Q$1)+SUMIFS(OFFSET([2]掉落汇总!$C$2:$C$871,,MATCH($B293,[2]掉落汇总!$D$1:$M$1)),[2]掉落汇总!$A$2:$A$871,H$1,[2]掉落汇总!$C$2:$C$871,$Q$2)/$Q$3)*宝箱投放计算!G293</f>
        <v>0</v>
      </c>
      <c r="I293">
        <f ca="1">(SUMIFS(OFFSET([2]掉落汇总!$C$2:$C$871,,MATCH($B293,[2]掉落汇总!$D$1:$M$1)),[2]掉落汇总!$A$2:$A$871,I$1,[2]掉落汇总!$C$2:$C$871,$Q$1)+SUMIFS(OFFSET([2]掉落汇总!$C$2:$C$871,,MATCH($B293,[2]掉落汇总!$D$1:$M$1)),[2]掉落汇总!$A$2:$A$871,I$1,[2]掉落汇总!$C$2:$C$871,$Q$2)/$Q$3)*宝箱投放计算!H293</f>
        <v>0</v>
      </c>
      <c r="J293">
        <f ca="1">(SUMIFS(OFFSET([2]掉落汇总!$C$2:$C$871,,MATCH($B293,[2]掉落汇总!$D$1:$M$1)),[2]掉落汇总!$A$2:$A$871,J$1,[2]掉落汇总!$C$2:$C$871,$Q$1)+SUMIFS(OFFSET([2]掉落汇总!$C$2:$C$871,,MATCH($B293,[2]掉落汇总!$D$1:$M$1)),[2]掉落汇总!$A$2:$A$871,J$1,[2]掉落汇总!$C$2:$C$871,$Q$2)/$Q$3)*宝箱投放计算!I293</f>
        <v>0</v>
      </c>
      <c r="K293">
        <f ca="1">(SUMIFS(OFFSET([2]掉落汇总!$C$2:$C$871,,MATCH($B293,[2]掉落汇总!$D$1:$M$1)),[2]掉落汇总!$A$2:$A$871,K$1,[2]掉落汇总!$C$2:$C$871,$Q$1)+SUMIFS(OFFSET([2]掉落汇总!$C$2:$C$871,,MATCH($B293,[2]掉落汇总!$D$1:$M$1)),[2]掉落汇总!$A$2:$A$871,K$1,[2]掉落汇总!$C$2:$C$871,$Q$2)/$Q$3)*宝箱投放计算!J293</f>
        <v>0</v>
      </c>
      <c r="L293">
        <f ca="1">(SUMIFS(OFFSET([2]掉落汇总!$C$2:$C$871,,MATCH($B293,[2]掉落汇总!$D$1:$M$1)),[2]掉落汇总!$A$2:$A$871,L$1,[2]掉落汇总!$C$2:$C$871,$Q$1)+SUMIFS(OFFSET([2]掉落汇总!$C$2:$C$871,,MATCH($B293,[2]掉落汇总!$D$1:$M$1)),[2]掉落汇总!$A$2:$A$871,L$1,[2]掉落汇总!$C$2:$C$871,$Q$2)/$Q$3)*宝箱投放计算!K293</f>
        <v>0.18921788368526599</v>
      </c>
      <c r="M293">
        <f ca="1">(SUMIFS(OFFSET([2]掉落汇总!$C$2:$C$871,,MATCH($B293,[2]掉落汇总!$D$1:$M$1)),[2]掉落汇总!$A$2:$A$871,M$1,[2]掉落汇总!$C$2:$C$871,$Q$1)+SUMIFS(OFFSET([2]掉落汇总!$C$2:$C$871,,MATCH($B293,[2]掉落汇总!$D$1:$M$1)),[2]掉落汇总!$A$2:$A$871,M$1,[2]掉落汇总!$C$2:$C$871,$Q$2)/$Q$3)*宝箱投放计算!L293</f>
        <v>0.1952586710265094</v>
      </c>
      <c r="N293">
        <f ca="1">(SUMIFS(OFFSET([2]掉落汇总!$C$2:$C$871,,MATCH($B293,[2]掉落汇总!$D$1:$M$1)),[2]掉落汇总!$A$2:$A$871,N$1,[2]掉落汇总!$C$2:$C$871,$Q$1)+SUMIFS(OFFSET([2]掉落汇总!$C$2:$C$871,,MATCH($B293,[2]掉落汇总!$D$1:$M$1)),[2]掉落汇总!$A$2:$A$871,N$1,[2]掉落汇总!$C$2:$C$871,$Q$2)/$Q$3)*宝箱投放计算!M293</f>
        <v>4.4258667322350648E-2</v>
      </c>
      <c r="O293">
        <f ca="1">(SUMIFS(OFFSET([2]掉落汇总!$C$2:$C$871,,MATCH($B293,[2]掉落汇总!$D$1:$M$1)),[2]掉落汇总!$A$2:$A$871,O$1,[2]掉落汇总!$C$2:$C$871,$Q$1)+SUMIFS(OFFSET([2]掉落汇总!$C$2:$C$871,,MATCH($B293,[2]掉落汇总!$D$1:$M$1)),[2]掉落汇总!$A$2:$A$871,O$1,[2]掉落汇总!$C$2:$C$871,$Q$2)/$Q$3)*宝箱投放计算!N293</f>
        <v>9.1281046504927091E-2</v>
      </c>
    </row>
    <row r="294" spans="1:15" x14ac:dyDescent="0.2">
      <c r="A294">
        <f>玩家成长时间线!A294</f>
        <v>293</v>
      </c>
      <c r="B294">
        <f>玩家成长时间线!B294</f>
        <v>10</v>
      </c>
      <c r="C294">
        <f ca="1">SUM($D$2:D294)</f>
        <v>531.02508846861792</v>
      </c>
      <c r="D294">
        <f t="shared" ca="1" si="4"/>
        <v>1.7912554550891167</v>
      </c>
      <c r="E294">
        <f ca="1">(SUMIFS(OFFSET([2]掉落汇总!$C$2:$C$871,,MATCH($B294,[2]掉落汇总!$D$1:$M$1)),[2]掉落汇总!$A$2:$A$871,E$1,[2]掉落汇总!$C$2:$C$871,$Q$1)+SUMIFS(OFFSET([2]掉落汇总!$C$2:$C$871,,MATCH($B294,[2]掉落汇总!$D$1:$M$1)),[2]掉落汇总!$A$2:$A$871,E$1,[2]掉落汇总!$C$2:$C$871,$Q$2)/$Q$3)*宝箱投放计算!D294</f>
        <v>0.57416517622304053</v>
      </c>
      <c r="F294">
        <f ca="1">(SUMIFS(OFFSET([2]掉落汇总!$C$2:$C$871,,MATCH($B294,[2]掉落汇总!$D$1:$M$1)),[2]掉落汇总!$A$2:$A$871,F$1,[2]掉落汇总!$C$2:$C$871,$Q$1)+SUMIFS(OFFSET([2]掉落汇总!$C$2:$C$871,,MATCH($B294,[2]掉落汇总!$D$1:$M$1)),[2]掉落汇总!$A$2:$A$871,F$1,[2]掉落汇总!$C$2:$C$871,$Q$2)/$Q$3)*宝箱投放计算!E294</f>
        <v>0.69707401032702276</v>
      </c>
      <c r="G294">
        <f ca="1">(SUMIFS(OFFSET([2]掉落汇总!$C$2:$C$871,,MATCH($B294,[2]掉落汇总!$D$1:$M$1)),[2]掉落汇总!$A$2:$A$871,G$1,[2]掉落汇总!$C$2:$C$871,$Q$1)+SUMIFS(OFFSET([2]掉落汇总!$C$2:$C$871,,MATCH($B294,[2]掉落汇总!$D$1:$M$1)),[2]掉落汇总!$A$2:$A$871,G$1,[2]掉落汇总!$C$2:$C$871,$Q$2)/$Q$3)*宝箱投放计算!F294</f>
        <v>0</v>
      </c>
      <c r="H294">
        <f ca="1">(SUMIFS(OFFSET([2]掉落汇总!$C$2:$C$871,,MATCH($B294,[2]掉落汇总!$D$1:$M$1)),[2]掉落汇总!$A$2:$A$871,H$1,[2]掉落汇总!$C$2:$C$871,$Q$1)+SUMIFS(OFFSET([2]掉落汇总!$C$2:$C$871,,MATCH($B294,[2]掉落汇总!$D$1:$M$1)),[2]掉落汇总!$A$2:$A$871,H$1,[2]掉落汇总!$C$2:$C$871,$Q$2)/$Q$3)*宝箱投放计算!G294</f>
        <v>0</v>
      </c>
      <c r="I294">
        <f ca="1">(SUMIFS(OFFSET([2]掉落汇总!$C$2:$C$871,,MATCH($B294,[2]掉落汇总!$D$1:$M$1)),[2]掉落汇总!$A$2:$A$871,I$1,[2]掉落汇总!$C$2:$C$871,$Q$1)+SUMIFS(OFFSET([2]掉落汇总!$C$2:$C$871,,MATCH($B294,[2]掉落汇总!$D$1:$M$1)),[2]掉落汇总!$A$2:$A$871,I$1,[2]掉落汇总!$C$2:$C$871,$Q$2)/$Q$3)*宝箱投放计算!H294</f>
        <v>0</v>
      </c>
      <c r="J294">
        <f ca="1">(SUMIFS(OFFSET([2]掉落汇总!$C$2:$C$871,,MATCH($B294,[2]掉落汇总!$D$1:$M$1)),[2]掉落汇总!$A$2:$A$871,J$1,[2]掉落汇总!$C$2:$C$871,$Q$1)+SUMIFS(OFFSET([2]掉落汇总!$C$2:$C$871,,MATCH($B294,[2]掉落汇总!$D$1:$M$1)),[2]掉落汇总!$A$2:$A$871,J$1,[2]掉落汇总!$C$2:$C$871,$Q$2)/$Q$3)*宝箱投放计算!I294</f>
        <v>0</v>
      </c>
      <c r="K294">
        <f ca="1">(SUMIFS(OFFSET([2]掉落汇总!$C$2:$C$871,,MATCH($B294,[2]掉落汇总!$D$1:$M$1)),[2]掉落汇总!$A$2:$A$871,K$1,[2]掉落汇总!$C$2:$C$871,$Q$1)+SUMIFS(OFFSET([2]掉落汇总!$C$2:$C$871,,MATCH($B294,[2]掉落汇总!$D$1:$M$1)),[2]掉落汇总!$A$2:$A$871,K$1,[2]掉落汇总!$C$2:$C$871,$Q$2)/$Q$3)*宝箱投放计算!J294</f>
        <v>0</v>
      </c>
      <c r="L294">
        <f ca="1">(SUMIFS(OFFSET([2]掉落汇总!$C$2:$C$871,,MATCH($B294,[2]掉落汇总!$D$1:$M$1)),[2]掉落汇总!$A$2:$A$871,L$1,[2]掉落汇总!$C$2:$C$871,$Q$1)+SUMIFS(OFFSET([2]掉落汇总!$C$2:$C$871,,MATCH($B294,[2]掉落汇总!$D$1:$M$1)),[2]掉落汇总!$A$2:$A$871,L$1,[2]掉落汇总!$C$2:$C$871,$Q$2)/$Q$3)*宝箱投放计算!K294</f>
        <v>0.18921788368526599</v>
      </c>
      <c r="M294">
        <f ca="1">(SUMIFS(OFFSET([2]掉落汇总!$C$2:$C$871,,MATCH($B294,[2]掉落汇总!$D$1:$M$1)),[2]掉落汇总!$A$2:$A$871,M$1,[2]掉落汇总!$C$2:$C$871,$Q$1)+SUMIFS(OFFSET([2]掉落汇总!$C$2:$C$871,,MATCH($B294,[2]掉落汇总!$D$1:$M$1)),[2]掉落汇总!$A$2:$A$871,M$1,[2]掉落汇总!$C$2:$C$871,$Q$2)/$Q$3)*宝箱投放计算!L294</f>
        <v>0.1952586710265094</v>
      </c>
      <c r="N294">
        <f ca="1">(SUMIFS(OFFSET([2]掉落汇总!$C$2:$C$871,,MATCH($B294,[2]掉落汇总!$D$1:$M$1)),[2]掉落汇总!$A$2:$A$871,N$1,[2]掉落汇总!$C$2:$C$871,$Q$1)+SUMIFS(OFFSET([2]掉落汇总!$C$2:$C$871,,MATCH($B294,[2]掉落汇总!$D$1:$M$1)),[2]掉落汇总!$A$2:$A$871,N$1,[2]掉落汇总!$C$2:$C$871,$Q$2)/$Q$3)*宝箱投放计算!M294</f>
        <v>4.4258667322350648E-2</v>
      </c>
      <c r="O294">
        <f ca="1">(SUMIFS(OFFSET([2]掉落汇总!$C$2:$C$871,,MATCH($B294,[2]掉落汇总!$D$1:$M$1)),[2]掉落汇总!$A$2:$A$871,O$1,[2]掉落汇总!$C$2:$C$871,$Q$1)+SUMIFS(OFFSET([2]掉落汇总!$C$2:$C$871,,MATCH($B294,[2]掉落汇总!$D$1:$M$1)),[2]掉落汇总!$A$2:$A$871,O$1,[2]掉落汇总!$C$2:$C$871,$Q$2)/$Q$3)*宝箱投放计算!N294</f>
        <v>9.1281046504927091E-2</v>
      </c>
    </row>
    <row r="295" spans="1:15" x14ac:dyDescent="0.2">
      <c r="A295">
        <f>玩家成长时间线!A295</f>
        <v>294</v>
      </c>
      <c r="B295">
        <f>玩家成长时间线!B295</f>
        <v>8</v>
      </c>
      <c r="C295">
        <f ca="1">SUM($D$2:D295)</f>
        <v>532.95180224050841</v>
      </c>
      <c r="D295">
        <f t="shared" ca="1" si="4"/>
        <v>1.9267137718904346</v>
      </c>
      <c r="E295">
        <f ca="1">(SUMIFS(OFFSET([2]掉落汇总!$C$2:$C$871,,MATCH($B295,[2]掉落汇总!$D$1:$M$1)),[2]掉落汇总!$A$2:$A$871,E$1,[2]掉落汇总!$C$2:$C$871,$Q$1)+SUMIFS(OFFSET([2]掉落汇总!$C$2:$C$871,,MATCH($B295,[2]掉落汇总!$D$1:$M$1)),[2]掉落汇总!$A$2:$A$871,E$1,[2]掉落汇总!$C$2:$C$871,$Q$2)/$Q$3)*宝箱投放计算!D295</f>
        <v>0.4124076923076922</v>
      </c>
      <c r="F295">
        <f ca="1">(SUMIFS(OFFSET([2]掉落汇总!$C$2:$C$871,,MATCH($B295,[2]掉落汇总!$D$1:$M$1)),[2]掉落汇总!$A$2:$A$871,F$1,[2]掉落汇总!$C$2:$C$871,$Q$1)+SUMIFS(OFFSET([2]掉落汇总!$C$2:$C$871,,MATCH($B295,[2]掉落汇总!$D$1:$M$1)),[2]掉落汇总!$A$2:$A$871,F$1,[2]掉落汇总!$C$2:$C$871,$Q$2)/$Q$3)*宝箱投放计算!E295</f>
        <v>0.55765920826161819</v>
      </c>
      <c r="G295">
        <f ca="1">(SUMIFS(OFFSET([2]掉落汇总!$C$2:$C$871,,MATCH($B295,[2]掉落汇总!$D$1:$M$1)),[2]掉落汇总!$A$2:$A$871,G$1,[2]掉落汇总!$C$2:$C$871,$Q$1)+SUMIFS(OFFSET([2]掉落汇总!$C$2:$C$871,,MATCH($B295,[2]掉落汇总!$D$1:$M$1)),[2]掉落汇总!$A$2:$A$871,G$1,[2]掉落汇总!$C$2:$C$871,$Q$2)/$Q$3)*宝箱投放计算!F295</f>
        <v>0</v>
      </c>
      <c r="H295">
        <f ca="1">(SUMIFS(OFFSET([2]掉落汇总!$C$2:$C$871,,MATCH($B295,[2]掉落汇总!$D$1:$M$1)),[2]掉落汇总!$A$2:$A$871,H$1,[2]掉落汇总!$C$2:$C$871,$Q$1)+SUMIFS(OFFSET([2]掉落汇总!$C$2:$C$871,,MATCH($B295,[2]掉落汇总!$D$1:$M$1)),[2]掉落汇总!$A$2:$A$871,H$1,[2]掉落汇总!$C$2:$C$871,$Q$2)/$Q$3)*宝箱投放计算!G295</f>
        <v>0</v>
      </c>
      <c r="I295">
        <f ca="1">(SUMIFS(OFFSET([2]掉落汇总!$C$2:$C$871,,MATCH($B295,[2]掉落汇总!$D$1:$M$1)),[2]掉落汇总!$A$2:$A$871,I$1,[2]掉落汇总!$C$2:$C$871,$Q$1)+SUMIFS(OFFSET([2]掉落汇总!$C$2:$C$871,,MATCH($B295,[2]掉落汇总!$D$1:$M$1)),[2]掉落汇总!$A$2:$A$871,I$1,[2]掉落汇总!$C$2:$C$871,$Q$2)/$Q$3)*宝箱投放计算!H295</f>
        <v>0.43663060278207105</v>
      </c>
      <c r="J295">
        <f ca="1">(SUMIFS(OFFSET([2]掉落汇总!$C$2:$C$871,,MATCH($B295,[2]掉落汇总!$D$1:$M$1)),[2]掉落汇总!$A$2:$A$871,J$1,[2]掉落汇总!$C$2:$C$871,$Q$1)+SUMIFS(OFFSET([2]掉落汇总!$C$2:$C$871,,MATCH($B295,[2]掉落汇总!$D$1:$M$1)),[2]掉落汇总!$A$2:$A$871,J$1,[2]掉落汇总!$C$2:$C$871,$Q$2)/$Q$3)*宝箱投放计算!I295</f>
        <v>0</v>
      </c>
      <c r="K295">
        <f ca="1">(SUMIFS(OFFSET([2]掉落汇总!$C$2:$C$871,,MATCH($B295,[2]掉落汇总!$D$1:$M$1)),[2]掉落汇总!$A$2:$A$871,K$1,[2]掉落汇总!$C$2:$C$871,$Q$1)+SUMIFS(OFFSET([2]掉落汇总!$C$2:$C$871,,MATCH($B295,[2]掉落汇总!$D$1:$M$1)),[2]掉落汇总!$A$2:$A$871,K$1,[2]掉落汇总!$C$2:$C$871,$Q$2)/$Q$3)*宝箱投放计算!J295</f>
        <v>0</v>
      </c>
      <c r="L295">
        <f ca="1">(SUMIFS(OFFSET([2]掉落汇总!$C$2:$C$871,,MATCH($B295,[2]掉落汇总!$D$1:$M$1)),[2]掉落汇总!$A$2:$A$871,L$1,[2]掉落汇总!$C$2:$C$871,$Q$1)+SUMIFS(OFFSET([2]掉落汇总!$C$2:$C$871,,MATCH($B295,[2]掉落汇总!$D$1:$M$1)),[2]掉落汇总!$A$2:$A$871,L$1,[2]掉落汇总!$C$2:$C$871,$Q$2)/$Q$3)*宝箱投放计算!K295</f>
        <v>0.18921788368526599</v>
      </c>
      <c r="M295">
        <f ca="1">(SUMIFS(OFFSET([2]掉落汇总!$C$2:$C$871,,MATCH($B295,[2]掉落汇总!$D$1:$M$1)),[2]掉落汇总!$A$2:$A$871,M$1,[2]掉落汇总!$C$2:$C$871,$Q$1)+SUMIFS(OFFSET([2]掉落汇总!$C$2:$C$871,,MATCH($B295,[2]掉落汇总!$D$1:$M$1)),[2]掉落汇总!$A$2:$A$871,M$1,[2]掉落汇总!$C$2:$C$871,$Q$2)/$Q$3)*宝箱投放计算!L295</f>
        <v>0.1952586710265094</v>
      </c>
      <c r="N295">
        <f ca="1">(SUMIFS(OFFSET([2]掉落汇总!$C$2:$C$871,,MATCH($B295,[2]掉落汇总!$D$1:$M$1)),[2]掉落汇总!$A$2:$A$871,N$1,[2]掉落汇总!$C$2:$C$871,$Q$1)+SUMIFS(OFFSET([2]掉落汇总!$C$2:$C$871,,MATCH($B295,[2]掉落汇总!$D$1:$M$1)),[2]掉落汇总!$A$2:$A$871,N$1,[2]掉落汇总!$C$2:$C$871,$Q$2)/$Q$3)*宝箱投放计算!M295</f>
        <v>4.4258667322350648E-2</v>
      </c>
      <c r="O295">
        <f ca="1">(SUMIFS(OFFSET([2]掉落汇总!$C$2:$C$871,,MATCH($B295,[2]掉落汇总!$D$1:$M$1)),[2]掉落汇总!$A$2:$A$871,O$1,[2]掉落汇总!$C$2:$C$871,$Q$1)+SUMIFS(OFFSET([2]掉落汇总!$C$2:$C$871,,MATCH($B295,[2]掉落汇总!$D$1:$M$1)),[2]掉落汇总!$A$2:$A$871,O$1,[2]掉落汇总!$C$2:$C$871,$Q$2)/$Q$3)*宝箱投放计算!N295</f>
        <v>9.1281046504927091E-2</v>
      </c>
    </row>
    <row r="296" spans="1:15" x14ac:dyDescent="0.2">
      <c r="A296">
        <f>玩家成长时间线!A296</f>
        <v>295</v>
      </c>
      <c r="B296">
        <f>玩家成长时间线!B296</f>
        <v>8</v>
      </c>
      <c r="C296">
        <f ca="1">SUM($D$2:D296)</f>
        <v>534.44361617884749</v>
      </c>
      <c r="D296">
        <f t="shared" ca="1" si="4"/>
        <v>1.4918139383391327</v>
      </c>
      <c r="E296">
        <f ca="1">(SUMIFS(OFFSET([2]掉落汇总!$C$2:$C$871,,MATCH($B296,[2]掉落汇总!$D$1:$M$1)),[2]掉落汇总!$A$2:$A$871,E$1,[2]掉落汇总!$C$2:$C$871,$Q$1)+SUMIFS(OFFSET([2]掉落汇总!$C$2:$C$871,,MATCH($B296,[2]掉落汇总!$D$1:$M$1)),[2]掉落汇总!$A$2:$A$871,E$1,[2]掉落汇总!$C$2:$C$871,$Q$2)/$Q$3)*宝箱投放计算!D296</f>
        <v>0.41413846153846134</v>
      </c>
      <c r="F296">
        <f ca="1">(SUMIFS(OFFSET([2]掉落汇总!$C$2:$C$871,,MATCH($B296,[2]掉落汇总!$D$1:$M$1)),[2]掉落汇总!$A$2:$A$871,F$1,[2]掉落汇总!$C$2:$C$871,$Q$1)+SUMIFS(OFFSET([2]掉落汇总!$C$2:$C$871,,MATCH($B296,[2]掉落汇总!$D$1:$M$1)),[2]掉落汇总!$A$2:$A$871,F$1,[2]掉落汇总!$C$2:$C$871,$Q$2)/$Q$3)*宝箱投放计算!E296</f>
        <v>0.55765920826161819</v>
      </c>
      <c r="G296">
        <f ca="1">(SUMIFS(OFFSET([2]掉落汇总!$C$2:$C$871,,MATCH($B296,[2]掉落汇总!$D$1:$M$1)),[2]掉落汇总!$A$2:$A$871,G$1,[2]掉落汇总!$C$2:$C$871,$Q$1)+SUMIFS(OFFSET([2]掉落汇总!$C$2:$C$871,,MATCH($B296,[2]掉落汇总!$D$1:$M$1)),[2]掉落汇总!$A$2:$A$871,G$1,[2]掉落汇总!$C$2:$C$871,$Q$2)/$Q$3)*宝箱投放计算!F296</f>
        <v>0</v>
      </c>
      <c r="H296">
        <f ca="1">(SUMIFS(OFFSET([2]掉落汇总!$C$2:$C$871,,MATCH($B296,[2]掉落汇总!$D$1:$M$1)),[2]掉落汇总!$A$2:$A$871,H$1,[2]掉落汇总!$C$2:$C$871,$Q$1)+SUMIFS(OFFSET([2]掉落汇总!$C$2:$C$871,,MATCH($B296,[2]掉落汇总!$D$1:$M$1)),[2]掉落汇总!$A$2:$A$871,H$1,[2]掉落汇总!$C$2:$C$871,$Q$2)/$Q$3)*宝箱投放计算!G296</f>
        <v>0</v>
      </c>
      <c r="I296">
        <f ca="1">(SUMIFS(OFFSET([2]掉落汇总!$C$2:$C$871,,MATCH($B296,[2]掉落汇总!$D$1:$M$1)),[2]掉落汇总!$A$2:$A$871,I$1,[2]掉落汇总!$C$2:$C$871,$Q$1)+SUMIFS(OFFSET([2]掉落汇总!$C$2:$C$871,,MATCH($B296,[2]掉落汇总!$D$1:$M$1)),[2]掉落汇总!$A$2:$A$871,I$1,[2]掉落汇总!$C$2:$C$871,$Q$2)/$Q$3)*宝箱投放计算!H296</f>
        <v>0</v>
      </c>
      <c r="J296">
        <f ca="1">(SUMIFS(OFFSET([2]掉落汇总!$C$2:$C$871,,MATCH($B296,[2]掉落汇总!$D$1:$M$1)),[2]掉落汇总!$A$2:$A$871,J$1,[2]掉落汇总!$C$2:$C$871,$Q$1)+SUMIFS(OFFSET([2]掉落汇总!$C$2:$C$871,,MATCH($B296,[2]掉落汇总!$D$1:$M$1)),[2]掉落汇总!$A$2:$A$871,J$1,[2]掉落汇总!$C$2:$C$871,$Q$2)/$Q$3)*宝箱投放计算!I296</f>
        <v>0</v>
      </c>
      <c r="K296">
        <f ca="1">(SUMIFS(OFFSET([2]掉落汇总!$C$2:$C$871,,MATCH($B296,[2]掉落汇总!$D$1:$M$1)),[2]掉落汇总!$A$2:$A$871,K$1,[2]掉落汇总!$C$2:$C$871,$Q$1)+SUMIFS(OFFSET([2]掉落汇总!$C$2:$C$871,,MATCH($B296,[2]掉落汇总!$D$1:$M$1)),[2]掉落汇总!$A$2:$A$871,K$1,[2]掉落汇总!$C$2:$C$871,$Q$2)/$Q$3)*宝箱投放计算!J296</f>
        <v>0</v>
      </c>
      <c r="L296">
        <f ca="1">(SUMIFS(OFFSET([2]掉落汇总!$C$2:$C$871,,MATCH($B296,[2]掉落汇总!$D$1:$M$1)),[2]掉落汇总!$A$2:$A$871,L$1,[2]掉落汇总!$C$2:$C$871,$Q$1)+SUMIFS(OFFSET([2]掉落汇总!$C$2:$C$871,,MATCH($B296,[2]掉落汇总!$D$1:$M$1)),[2]掉落汇总!$A$2:$A$871,L$1,[2]掉落汇总!$C$2:$C$871,$Q$2)/$Q$3)*宝箱投放计算!K296</f>
        <v>0.18921788368526599</v>
      </c>
      <c r="M296">
        <f ca="1">(SUMIFS(OFFSET([2]掉落汇总!$C$2:$C$871,,MATCH($B296,[2]掉落汇总!$D$1:$M$1)),[2]掉落汇总!$A$2:$A$871,M$1,[2]掉落汇总!$C$2:$C$871,$Q$1)+SUMIFS(OFFSET([2]掉落汇总!$C$2:$C$871,,MATCH($B296,[2]掉落汇总!$D$1:$M$1)),[2]掉落汇总!$A$2:$A$871,M$1,[2]掉落汇总!$C$2:$C$871,$Q$2)/$Q$3)*宝箱投放计算!L296</f>
        <v>0.1952586710265094</v>
      </c>
      <c r="N296">
        <f ca="1">(SUMIFS(OFFSET([2]掉落汇总!$C$2:$C$871,,MATCH($B296,[2]掉落汇总!$D$1:$M$1)),[2]掉落汇总!$A$2:$A$871,N$1,[2]掉落汇总!$C$2:$C$871,$Q$1)+SUMIFS(OFFSET([2]掉落汇总!$C$2:$C$871,,MATCH($B296,[2]掉落汇总!$D$1:$M$1)),[2]掉落汇总!$A$2:$A$871,N$1,[2]掉落汇总!$C$2:$C$871,$Q$2)/$Q$3)*宝箱投放计算!M296</f>
        <v>4.4258667322350648E-2</v>
      </c>
      <c r="O296">
        <f ca="1">(SUMIFS(OFFSET([2]掉落汇总!$C$2:$C$871,,MATCH($B296,[2]掉落汇总!$D$1:$M$1)),[2]掉落汇总!$A$2:$A$871,O$1,[2]掉落汇总!$C$2:$C$871,$Q$1)+SUMIFS(OFFSET([2]掉落汇总!$C$2:$C$871,,MATCH($B296,[2]掉落汇总!$D$1:$M$1)),[2]掉落汇总!$A$2:$A$871,O$1,[2]掉落汇总!$C$2:$C$871,$Q$2)/$Q$3)*宝箱投放计算!N296</f>
        <v>9.1281046504927091E-2</v>
      </c>
    </row>
    <row r="297" spans="1:15" x14ac:dyDescent="0.2">
      <c r="A297">
        <f>玩家成长时间线!A297</f>
        <v>296</v>
      </c>
      <c r="B297">
        <f>玩家成长时间线!B297</f>
        <v>8</v>
      </c>
      <c r="C297">
        <f ca="1">SUM($D$2:D297)</f>
        <v>535.97177627103281</v>
      </c>
      <c r="D297">
        <f t="shared" ca="1" si="4"/>
        <v>1.5281600921852867</v>
      </c>
      <c r="E297">
        <f ca="1">(SUMIFS(OFFSET([2]掉落汇总!$C$2:$C$871,,MATCH($B297,[2]掉落汇总!$D$1:$M$1)),[2]掉落汇总!$A$2:$A$871,E$1,[2]掉落汇总!$C$2:$C$871,$Q$1)+SUMIFS(OFFSET([2]掉落汇总!$C$2:$C$871,,MATCH($B297,[2]掉落汇总!$D$1:$M$1)),[2]掉落汇总!$A$2:$A$871,E$1,[2]掉落汇总!$C$2:$C$871,$Q$2)/$Q$3)*宝箱投放计算!D297</f>
        <v>0.45048461538461521</v>
      </c>
      <c r="F297">
        <f ca="1">(SUMIFS(OFFSET([2]掉落汇总!$C$2:$C$871,,MATCH($B297,[2]掉落汇总!$D$1:$M$1)),[2]掉落汇总!$A$2:$A$871,F$1,[2]掉落汇总!$C$2:$C$871,$Q$1)+SUMIFS(OFFSET([2]掉落汇总!$C$2:$C$871,,MATCH($B297,[2]掉落汇总!$D$1:$M$1)),[2]掉落汇总!$A$2:$A$871,F$1,[2]掉落汇总!$C$2:$C$871,$Q$2)/$Q$3)*宝箱投放计算!E297</f>
        <v>0.55765920826161819</v>
      </c>
      <c r="G297">
        <f ca="1">(SUMIFS(OFFSET([2]掉落汇总!$C$2:$C$871,,MATCH($B297,[2]掉落汇总!$D$1:$M$1)),[2]掉落汇总!$A$2:$A$871,G$1,[2]掉落汇总!$C$2:$C$871,$Q$1)+SUMIFS(OFFSET([2]掉落汇总!$C$2:$C$871,,MATCH($B297,[2]掉落汇总!$D$1:$M$1)),[2]掉落汇总!$A$2:$A$871,G$1,[2]掉落汇总!$C$2:$C$871,$Q$2)/$Q$3)*宝箱投放计算!F297</f>
        <v>0</v>
      </c>
      <c r="H297">
        <f ca="1">(SUMIFS(OFFSET([2]掉落汇总!$C$2:$C$871,,MATCH($B297,[2]掉落汇总!$D$1:$M$1)),[2]掉落汇总!$A$2:$A$871,H$1,[2]掉落汇总!$C$2:$C$871,$Q$1)+SUMIFS(OFFSET([2]掉落汇总!$C$2:$C$871,,MATCH($B297,[2]掉落汇总!$D$1:$M$1)),[2]掉落汇总!$A$2:$A$871,H$1,[2]掉落汇总!$C$2:$C$871,$Q$2)/$Q$3)*宝箱投放计算!G297</f>
        <v>0</v>
      </c>
      <c r="I297">
        <f ca="1">(SUMIFS(OFFSET([2]掉落汇总!$C$2:$C$871,,MATCH($B297,[2]掉落汇总!$D$1:$M$1)),[2]掉落汇总!$A$2:$A$871,I$1,[2]掉落汇总!$C$2:$C$871,$Q$1)+SUMIFS(OFFSET([2]掉落汇总!$C$2:$C$871,,MATCH($B297,[2]掉落汇总!$D$1:$M$1)),[2]掉落汇总!$A$2:$A$871,I$1,[2]掉落汇总!$C$2:$C$871,$Q$2)/$Q$3)*宝箱投放计算!H297</f>
        <v>0</v>
      </c>
      <c r="J297">
        <f ca="1">(SUMIFS(OFFSET([2]掉落汇总!$C$2:$C$871,,MATCH($B297,[2]掉落汇总!$D$1:$M$1)),[2]掉落汇总!$A$2:$A$871,J$1,[2]掉落汇总!$C$2:$C$871,$Q$1)+SUMIFS(OFFSET([2]掉落汇总!$C$2:$C$871,,MATCH($B297,[2]掉落汇总!$D$1:$M$1)),[2]掉落汇总!$A$2:$A$871,J$1,[2]掉落汇总!$C$2:$C$871,$Q$2)/$Q$3)*宝箱投放计算!I297</f>
        <v>0</v>
      </c>
      <c r="K297">
        <f ca="1">(SUMIFS(OFFSET([2]掉落汇总!$C$2:$C$871,,MATCH($B297,[2]掉落汇总!$D$1:$M$1)),[2]掉落汇总!$A$2:$A$871,K$1,[2]掉落汇总!$C$2:$C$871,$Q$1)+SUMIFS(OFFSET([2]掉落汇总!$C$2:$C$871,,MATCH($B297,[2]掉落汇总!$D$1:$M$1)),[2]掉落汇总!$A$2:$A$871,K$1,[2]掉落汇总!$C$2:$C$871,$Q$2)/$Q$3)*宝箱投放计算!J297</f>
        <v>0</v>
      </c>
      <c r="L297">
        <f ca="1">(SUMIFS(OFFSET([2]掉落汇总!$C$2:$C$871,,MATCH($B297,[2]掉落汇总!$D$1:$M$1)),[2]掉落汇总!$A$2:$A$871,L$1,[2]掉落汇总!$C$2:$C$871,$Q$1)+SUMIFS(OFFSET([2]掉落汇总!$C$2:$C$871,,MATCH($B297,[2]掉落汇总!$D$1:$M$1)),[2]掉落汇总!$A$2:$A$871,L$1,[2]掉落汇总!$C$2:$C$871,$Q$2)/$Q$3)*宝箱投放计算!K297</f>
        <v>0.18921788368526599</v>
      </c>
      <c r="M297">
        <f ca="1">(SUMIFS(OFFSET([2]掉落汇总!$C$2:$C$871,,MATCH($B297,[2]掉落汇总!$D$1:$M$1)),[2]掉落汇总!$A$2:$A$871,M$1,[2]掉落汇总!$C$2:$C$871,$Q$1)+SUMIFS(OFFSET([2]掉落汇总!$C$2:$C$871,,MATCH($B297,[2]掉落汇总!$D$1:$M$1)),[2]掉落汇总!$A$2:$A$871,M$1,[2]掉落汇总!$C$2:$C$871,$Q$2)/$Q$3)*宝箱投放计算!L297</f>
        <v>0.1952586710265094</v>
      </c>
      <c r="N297">
        <f ca="1">(SUMIFS(OFFSET([2]掉落汇总!$C$2:$C$871,,MATCH($B297,[2]掉落汇总!$D$1:$M$1)),[2]掉落汇总!$A$2:$A$871,N$1,[2]掉落汇总!$C$2:$C$871,$Q$1)+SUMIFS(OFFSET([2]掉落汇总!$C$2:$C$871,,MATCH($B297,[2]掉落汇总!$D$1:$M$1)),[2]掉落汇总!$A$2:$A$871,N$1,[2]掉落汇总!$C$2:$C$871,$Q$2)/$Q$3)*宝箱投放计算!M297</f>
        <v>4.4258667322350648E-2</v>
      </c>
      <c r="O297">
        <f ca="1">(SUMIFS(OFFSET([2]掉落汇总!$C$2:$C$871,,MATCH($B297,[2]掉落汇总!$D$1:$M$1)),[2]掉落汇总!$A$2:$A$871,O$1,[2]掉落汇总!$C$2:$C$871,$Q$1)+SUMIFS(OFFSET([2]掉落汇总!$C$2:$C$871,,MATCH($B297,[2]掉落汇总!$D$1:$M$1)),[2]掉落汇总!$A$2:$A$871,O$1,[2]掉落汇总!$C$2:$C$871,$Q$2)/$Q$3)*宝箱投放计算!N297</f>
        <v>9.1281046504927091E-2</v>
      </c>
    </row>
    <row r="298" spans="1:15" x14ac:dyDescent="0.2">
      <c r="A298">
        <f>玩家成长时间线!A298</f>
        <v>297</v>
      </c>
      <c r="B298">
        <f>玩家成长时间线!B298</f>
        <v>9</v>
      </c>
      <c r="C298">
        <f ca="1">SUM($D$2:D298)</f>
        <v>539.34952581391644</v>
      </c>
      <c r="D298">
        <f t="shared" ca="1" si="4"/>
        <v>3.3777495428836333</v>
      </c>
      <c r="E298">
        <f ca="1">(SUMIFS(OFFSET([2]掉落汇总!$C$2:$C$871,,MATCH($B298,[2]掉落汇总!$D$1:$M$1)),[2]掉落汇总!$A$2:$A$871,E$1,[2]掉落汇总!$C$2:$C$871,$Q$1)+SUMIFS(OFFSET([2]掉落汇总!$C$2:$C$871,,MATCH($B298,[2]掉落汇总!$D$1:$M$1)),[2]掉落汇总!$A$2:$A$871,E$1,[2]掉落汇总!$C$2:$C$871,$Q$2)/$Q$3)*宝箱投放计算!D298</f>
        <v>0.59991101417666282</v>
      </c>
      <c r="F298">
        <f ca="1">(SUMIFS(OFFSET([2]掉落汇总!$C$2:$C$871,,MATCH($B298,[2]掉落汇总!$D$1:$M$1)),[2]掉落汇总!$A$2:$A$871,F$1,[2]掉落汇总!$C$2:$C$871,$Q$1)+SUMIFS(OFFSET([2]掉落汇总!$C$2:$C$871,,MATCH($B298,[2]掉落汇总!$D$1:$M$1)),[2]掉落汇总!$A$2:$A$871,F$1,[2]掉落汇总!$C$2:$C$871,$Q$2)/$Q$3)*宝箱投放计算!E298</f>
        <v>0.69707401032702276</v>
      </c>
      <c r="G298">
        <f ca="1">(SUMIFS(OFFSET([2]掉落汇总!$C$2:$C$871,,MATCH($B298,[2]掉落汇总!$D$1:$M$1)),[2]掉落汇总!$A$2:$A$871,G$1,[2]掉落汇总!$C$2:$C$871,$Q$1)+SUMIFS(OFFSET([2]掉落汇总!$C$2:$C$871,,MATCH($B298,[2]掉落汇总!$D$1:$M$1)),[2]掉落汇总!$A$2:$A$871,G$1,[2]掉落汇总!$C$2:$C$871,$Q$2)/$Q$3)*宝箱投放计算!F298</f>
        <v>0</v>
      </c>
      <c r="H298">
        <f ca="1">(SUMIFS(OFFSET([2]掉落汇总!$C$2:$C$871,,MATCH($B298,[2]掉落汇总!$D$1:$M$1)),[2]掉落汇总!$A$2:$A$871,H$1,[2]掉落汇总!$C$2:$C$871,$Q$1)+SUMIFS(OFFSET([2]掉落汇总!$C$2:$C$871,,MATCH($B298,[2]掉落汇总!$D$1:$M$1)),[2]掉落汇总!$A$2:$A$871,H$1,[2]掉落汇总!$C$2:$C$871,$Q$2)/$Q$3)*宝箱投放计算!G298</f>
        <v>0</v>
      </c>
      <c r="I298">
        <f ca="1">(SUMIFS(OFFSET([2]掉落汇总!$C$2:$C$871,,MATCH($B298,[2]掉落汇总!$D$1:$M$1)),[2]掉落汇总!$A$2:$A$871,I$1,[2]掉落汇总!$C$2:$C$871,$Q$1)+SUMIFS(OFFSET([2]掉落汇总!$C$2:$C$871,,MATCH($B298,[2]掉落汇总!$D$1:$M$1)),[2]掉落汇总!$A$2:$A$871,I$1,[2]掉落汇总!$C$2:$C$871,$Q$2)/$Q$3)*宝箱投放计算!H298</f>
        <v>0.43663060278207105</v>
      </c>
      <c r="J298">
        <f ca="1">(SUMIFS(OFFSET([2]掉落汇总!$C$2:$C$871,,MATCH($B298,[2]掉落汇总!$D$1:$M$1)),[2]掉落汇总!$A$2:$A$871,J$1,[2]掉落汇总!$C$2:$C$871,$Q$1)+SUMIFS(OFFSET([2]掉落汇总!$C$2:$C$871,,MATCH($B298,[2]掉落汇总!$D$1:$M$1)),[2]掉落汇总!$A$2:$A$871,J$1,[2]掉落汇总!$C$2:$C$871,$Q$2)/$Q$3)*宝箱投放计算!I298</f>
        <v>1.1241176470588234</v>
      </c>
      <c r="K298">
        <f ca="1">(SUMIFS(OFFSET([2]掉落汇总!$C$2:$C$871,,MATCH($B298,[2]掉落汇总!$D$1:$M$1)),[2]掉落汇总!$A$2:$A$871,K$1,[2]掉落汇总!$C$2:$C$871,$Q$1)+SUMIFS(OFFSET([2]掉落汇总!$C$2:$C$871,,MATCH($B298,[2]掉落汇总!$D$1:$M$1)),[2]掉落汇总!$A$2:$A$871,K$1,[2]掉落汇总!$C$2:$C$871,$Q$2)/$Q$3)*宝箱投放计算!J298</f>
        <v>0</v>
      </c>
      <c r="L298">
        <f ca="1">(SUMIFS(OFFSET([2]掉落汇总!$C$2:$C$871,,MATCH($B298,[2]掉落汇总!$D$1:$M$1)),[2]掉落汇总!$A$2:$A$871,L$1,[2]掉落汇总!$C$2:$C$871,$Q$1)+SUMIFS(OFFSET([2]掉落汇总!$C$2:$C$871,,MATCH($B298,[2]掉落汇总!$D$1:$M$1)),[2]掉落汇总!$A$2:$A$871,L$1,[2]掉落汇总!$C$2:$C$871,$Q$2)/$Q$3)*宝箱投放计算!K298</f>
        <v>0.18921788368526599</v>
      </c>
      <c r="M298">
        <f ca="1">(SUMIFS(OFFSET([2]掉落汇总!$C$2:$C$871,,MATCH($B298,[2]掉落汇总!$D$1:$M$1)),[2]掉落汇总!$A$2:$A$871,M$1,[2]掉落汇总!$C$2:$C$871,$Q$1)+SUMIFS(OFFSET([2]掉落汇总!$C$2:$C$871,,MATCH($B298,[2]掉落汇总!$D$1:$M$1)),[2]掉落汇总!$A$2:$A$871,M$1,[2]掉落汇总!$C$2:$C$871,$Q$2)/$Q$3)*宝箱投放计算!L298</f>
        <v>0.1952586710265094</v>
      </c>
      <c r="N298">
        <f ca="1">(SUMIFS(OFFSET([2]掉落汇总!$C$2:$C$871,,MATCH($B298,[2]掉落汇总!$D$1:$M$1)),[2]掉落汇总!$A$2:$A$871,N$1,[2]掉落汇总!$C$2:$C$871,$Q$1)+SUMIFS(OFFSET([2]掉落汇总!$C$2:$C$871,,MATCH($B298,[2]掉落汇总!$D$1:$M$1)),[2]掉落汇总!$A$2:$A$871,N$1,[2]掉落汇总!$C$2:$C$871,$Q$2)/$Q$3)*宝箱投放计算!M298</f>
        <v>4.4258667322350648E-2</v>
      </c>
      <c r="O298">
        <f ca="1">(SUMIFS(OFFSET([2]掉落汇总!$C$2:$C$871,,MATCH($B298,[2]掉落汇总!$D$1:$M$1)),[2]掉落汇总!$A$2:$A$871,O$1,[2]掉落汇总!$C$2:$C$871,$Q$1)+SUMIFS(OFFSET([2]掉落汇总!$C$2:$C$871,,MATCH($B298,[2]掉落汇总!$D$1:$M$1)),[2]掉落汇总!$A$2:$A$871,O$1,[2]掉落汇总!$C$2:$C$871,$Q$2)/$Q$3)*宝箱投放计算!N298</f>
        <v>9.1281046504927091E-2</v>
      </c>
    </row>
    <row r="299" spans="1:15" x14ac:dyDescent="0.2">
      <c r="A299">
        <f>玩家成长时间线!A299</f>
        <v>298</v>
      </c>
      <c r="B299">
        <f>玩家成长时间线!B299</f>
        <v>9</v>
      </c>
      <c r="C299">
        <f ca="1">SUM($D$2:D299)</f>
        <v>541.16901347555245</v>
      </c>
      <c r="D299">
        <f t="shared" ca="1" si="4"/>
        <v>1.8194876616359776</v>
      </c>
      <c r="E299">
        <f ca="1">(SUMIFS(OFFSET([2]掉落汇总!$C$2:$C$871,,MATCH($B299,[2]掉落汇总!$D$1:$M$1)),[2]掉落汇总!$A$2:$A$871,E$1,[2]掉落汇总!$C$2:$C$871,$Q$1)+SUMIFS(OFFSET([2]掉落汇总!$C$2:$C$871,,MATCH($B299,[2]掉落汇总!$D$1:$M$1)),[2]掉落汇总!$A$2:$A$871,E$1,[2]掉落汇总!$C$2:$C$871,$Q$2)/$Q$3)*宝箱投放计算!D299</f>
        <v>0.60239738276990162</v>
      </c>
      <c r="F299">
        <f ca="1">(SUMIFS(OFFSET([2]掉落汇总!$C$2:$C$871,,MATCH($B299,[2]掉落汇总!$D$1:$M$1)),[2]掉落汇总!$A$2:$A$871,F$1,[2]掉落汇总!$C$2:$C$871,$Q$1)+SUMIFS(OFFSET([2]掉落汇总!$C$2:$C$871,,MATCH($B299,[2]掉落汇总!$D$1:$M$1)),[2]掉落汇总!$A$2:$A$871,F$1,[2]掉落汇总!$C$2:$C$871,$Q$2)/$Q$3)*宝箱投放计算!E299</f>
        <v>0.69707401032702276</v>
      </c>
      <c r="G299">
        <f ca="1">(SUMIFS(OFFSET([2]掉落汇总!$C$2:$C$871,,MATCH($B299,[2]掉落汇总!$D$1:$M$1)),[2]掉落汇总!$A$2:$A$871,G$1,[2]掉落汇总!$C$2:$C$871,$Q$1)+SUMIFS(OFFSET([2]掉落汇总!$C$2:$C$871,,MATCH($B299,[2]掉落汇总!$D$1:$M$1)),[2]掉落汇总!$A$2:$A$871,G$1,[2]掉落汇总!$C$2:$C$871,$Q$2)/$Q$3)*宝箱投放计算!F299</f>
        <v>0</v>
      </c>
      <c r="H299">
        <f ca="1">(SUMIFS(OFFSET([2]掉落汇总!$C$2:$C$871,,MATCH($B299,[2]掉落汇总!$D$1:$M$1)),[2]掉落汇总!$A$2:$A$871,H$1,[2]掉落汇总!$C$2:$C$871,$Q$1)+SUMIFS(OFFSET([2]掉落汇总!$C$2:$C$871,,MATCH($B299,[2]掉落汇总!$D$1:$M$1)),[2]掉落汇总!$A$2:$A$871,H$1,[2]掉落汇总!$C$2:$C$871,$Q$2)/$Q$3)*宝箱投放计算!G299</f>
        <v>0</v>
      </c>
      <c r="I299">
        <f ca="1">(SUMIFS(OFFSET([2]掉落汇总!$C$2:$C$871,,MATCH($B299,[2]掉落汇总!$D$1:$M$1)),[2]掉落汇总!$A$2:$A$871,I$1,[2]掉落汇总!$C$2:$C$871,$Q$1)+SUMIFS(OFFSET([2]掉落汇总!$C$2:$C$871,,MATCH($B299,[2]掉落汇总!$D$1:$M$1)),[2]掉落汇总!$A$2:$A$871,I$1,[2]掉落汇总!$C$2:$C$871,$Q$2)/$Q$3)*宝箱投放计算!H299</f>
        <v>0</v>
      </c>
      <c r="J299">
        <f ca="1">(SUMIFS(OFFSET([2]掉落汇总!$C$2:$C$871,,MATCH($B299,[2]掉落汇总!$D$1:$M$1)),[2]掉落汇总!$A$2:$A$871,J$1,[2]掉落汇总!$C$2:$C$871,$Q$1)+SUMIFS(OFFSET([2]掉落汇总!$C$2:$C$871,,MATCH($B299,[2]掉落汇总!$D$1:$M$1)),[2]掉落汇总!$A$2:$A$871,J$1,[2]掉落汇总!$C$2:$C$871,$Q$2)/$Q$3)*宝箱投放计算!I299</f>
        <v>0</v>
      </c>
      <c r="K299">
        <f ca="1">(SUMIFS(OFFSET([2]掉落汇总!$C$2:$C$871,,MATCH($B299,[2]掉落汇总!$D$1:$M$1)),[2]掉落汇总!$A$2:$A$871,K$1,[2]掉落汇总!$C$2:$C$871,$Q$1)+SUMIFS(OFFSET([2]掉落汇总!$C$2:$C$871,,MATCH($B299,[2]掉落汇总!$D$1:$M$1)),[2]掉落汇总!$A$2:$A$871,K$1,[2]掉落汇总!$C$2:$C$871,$Q$2)/$Q$3)*宝箱投放计算!J299</f>
        <v>0</v>
      </c>
      <c r="L299">
        <f ca="1">(SUMIFS(OFFSET([2]掉落汇总!$C$2:$C$871,,MATCH($B299,[2]掉落汇总!$D$1:$M$1)),[2]掉落汇总!$A$2:$A$871,L$1,[2]掉落汇总!$C$2:$C$871,$Q$1)+SUMIFS(OFFSET([2]掉落汇总!$C$2:$C$871,,MATCH($B299,[2]掉落汇总!$D$1:$M$1)),[2]掉落汇总!$A$2:$A$871,L$1,[2]掉落汇总!$C$2:$C$871,$Q$2)/$Q$3)*宝箱投放计算!K299</f>
        <v>0.18921788368526599</v>
      </c>
      <c r="M299">
        <f ca="1">(SUMIFS(OFFSET([2]掉落汇总!$C$2:$C$871,,MATCH($B299,[2]掉落汇总!$D$1:$M$1)),[2]掉落汇总!$A$2:$A$871,M$1,[2]掉落汇总!$C$2:$C$871,$Q$1)+SUMIFS(OFFSET([2]掉落汇总!$C$2:$C$871,,MATCH($B299,[2]掉落汇总!$D$1:$M$1)),[2]掉落汇总!$A$2:$A$871,M$1,[2]掉落汇总!$C$2:$C$871,$Q$2)/$Q$3)*宝箱投放计算!L299</f>
        <v>0.1952586710265094</v>
      </c>
      <c r="N299">
        <f ca="1">(SUMIFS(OFFSET([2]掉落汇总!$C$2:$C$871,,MATCH($B299,[2]掉落汇总!$D$1:$M$1)),[2]掉落汇总!$A$2:$A$871,N$1,[2]掉落汇总!$C$2:$C$871,$Q$1)+SUMIFS(OFFSET([2]掉落汇总!$C$2:$C$871,,MATCH($B299,[2]掉落汇总!$D$1:$M$1)),[2]掉落汇总!$A$2:$A$871,N$1,[2]掉落汇总!$C$2:$C$871,$Q$2)/$Q$3)*宝箱投放计算!M299</f>
        <v>4.4258667322350648E-2</v>
      </c>
      <c r="O299">
        <f ca="1">(SUMIFS(OFFSET([2]掉落汇总!$C$2:$C$871,,MATCH($B299,[2]掉落汇总!$D$1:$M$1)),[2]掉落汇总!$A$2:$A$871,O$1,[2]掉落汇总!$C$2:$C$871,$Q$1)+SUMIFS(OFFSET([2]掉落汇总!$C$2:$C$871,,MATCH($B299,[2]掉落汇总!$D$1:$M$1)),[2]掉落汇总!$A$2:$A$871,O$1,[2]掉落汇总!$C$2:$C$871,$Q$2)/$Q$3)*宝箱投放计算!N299</f>
        <v>9.1281046504927091E-2</v>
      </c>
    </row>
    <row r="300" spans="1:15" x14ac:dyDescent="0.2">
      <c r="A300">
        <f>玩家成长时间线!A300</f>
        <v>299</v>
      </c>
      <c r="B300">
        <f>玩家成长时间线!B300</f>
        <v>9</v>
      </c>
      <c r="C300">
        <f ca="1">SUM($D$2:D300)</f>
        <v>543.04071487764645</v>
      </c>
      <c r="D300">
        <f t="shared" ca="1" si="4"/>
        <v>1.8717014020939928</v>
      </c>
      <c r="E300">
        <f ca="1">(SUMIFS(OFFSET([2]掉落汇总!$C$2:$C$871,,MATCH($B300,[2]掉落汇总!$D$1:$M$1)),[2]掉落汇总!$A$2:$A$871,E$1,[2]掉落汇总!$C$2:$C$871,$Q$1)+SUMIFS(OFFSET([2]掉落汇总!$C$2:$C$871,,MATCH($B300,[2]掉落汇总!$D$1:$M$1)),[2]掉落汇总!$A$2:$A$871,E$1,[2]掉落汇总!$C$2:$C$871,$Q$2)/$Q$3)*宝箱投放计算!D300</f>
        <v>0.65461112322791681</v>
      </c>
      <c r="F300">
        <f ca="1">(SUMIFS(OFFSET([2]掉落汇总!$C$2:$C$871,,MATCH($B300,[2]掉落汇总!$D$1:$M$1)),[2]掉落汇总!$A$2:$A$871,F$1,[2]掉落汇总!$C$2:$C$871,$Q$1)+SUMIFS(OFFSET([2]掉落汇总!$C$2:$C$871,,MATCH($B300,[2]掉落汇总!$D$1:$M$1)),[2]掉落汇总!$A$2:$A$871,F$1,[2]掉落汇总!$C$2:$C$871,$Q$2)/$Q$3)*宝箱投放计算!E300</f>
        <v>0.69707401032702276</v>
      </c>
      <c r="G300">
        <f ca="1">(SUMIFS(OFFSET([2]掉落汇总!$C$2:$C$871,,MATCH($B300,[2]掉落汇总!$D$1:$M$1)),[2]掉落汇总!$A$2:$A$871,G$1,[2]掉落汇总!$C$2:$C$871,$Q$1)+SUMIFS(OFFSET([2]掉落汇总!$C$2:$C$871,,MATCH($B300,[2]掉落汇总!$D$1:$M$1)),[2]掉落汇总!$A$2:$A$871,G$1,[2]掉落汇总!$C$2:$C$871,$Q$2)/$Q$3)*宝箱投放计算!F300</f>
        <v>0</v>
      </c>
      <c r="H300">
        <f ca="1">(SUMIFS(OFFSET([2]掉落汇总!$C$2:$C$871,,MATCH($B300,[2]掉落汇总!$D$1:$M$1)),[2]掉落汇总!$A$2:$A$871,H$1,[2]掉落汇总!$C$2:$C$871,$Q$1)+SUMIFS(OFFSET([2]掉落汇总!$C$2:$C$871,,MATCH($B300,[2]掉落汇总!$D$1:$M$1)),[2]掉落汇总!$A$2:$A$871,H$1,[2]掉落汇总!$C$2:$C$871,$Q$2)/$Q$3)*宝箱投放计算!G300</f>
        <v>0</v>
      </c>
      <c r="I300">
        <f ca="1">(SUMIFS(OFFSET([2]掉落汇总!$C$2:$C$871,,MATCH($B300,[2]掉落汇总!$D$1:$M$1)),[2]掉落汇总!$A$2:$A$871,I$1,[2]掉落汇总!$C$2:$C$871,$Q$1)+SUMIFS(OFFSET([2]掉落汇总!$C$2:$C$871,,MATCH($B300,[2]掉落汇总!$D$1:$M$1)),[2]掉落汇总!$A$2:$A$871,I$1,[2]掉落汇总!$C$2:$C$871,$Q$2)/$Q$3)*宝箱投放计算!H300</f>
        <v>0</v>
      </c>
      <c r="J300">
        <f ca="1">(SUMIFS(OFFSET([2]掉落汇总!$C$2:$C$871,,MATCH($B300,[2]掉落汇总!$D$1:$M$1)),[2]掉落汇总!$A$2:$A$871,J$1,[2]掉落汇总!$C$2:$C$871,$Q$1)+SUMIFS(OFFSET([2]掉落汇总!$C$2:$C$871,,MATCH($B300,[2]掉落汇总!$D$1:$M$1)),[2]掉落汇总!$A$2:$A$871,J$1,[2]掉落汇总!$C$2:$C$871,$Q$2)/$Q$3)*宝箱投放计算!I300</f>
        <v>0</v>
      </c>
      <c r="K300">
        <f ca="1">(SUMIFS(OFFSET([2]掉落汇总!$C$2:$C$871,,MATCH($B300,[2]掉落汇总!$D$1:$M$1)),[2]掉落汇总!$A$2:$A$871,K$1,[2]掉落汇总!$C$2:$C$871,$Q$1)+SUMIFS(OFFSET([2]掉落汇总!$C$2:$C$871,,MATCH($B300,[2]掉落汇总!$D$1:$M$1)),[2]掉落汇总!$A$2:$A$871,K$1,[2]掉落汇总!$C$2:$C$871,$Q$2)/$Q$3)*宝箱投放计算!J300</f>
        <v>0</v>
      </c>
      <c r="L300">
        <f ca="1">(SUMIFS(OFFSET([2]掉落汇总!$C$2:$C$871,,MATCH($B300,[2]掉落汇总!$D$1:$M$1)),[2]掉落汇总!$A$2:$A$871,L$1,[2]掉落汇总!$C$2:$C$871,$Q$1)+SUMIFS(OFFSET([2]掉落汇总!$C$2:$C$871,,MATCH($B300,[2]掉落汇总!$D$1:$M$1)),[2]掉落汇总!$A$2:$A$871,L$1,[2]掉落汇总!$C$2:$C$871,$Q$2)/$Q$3)*宝箱投放计算!K300</f>
        <v>0.18921788368526599</v>
      </c>
      <c r="M300">
        <f ca="1">(SUMIFS(OFFSET([2]掉落汇总!$C$2:$C$871,,MATCH($B300,[2]掉落汇总!$D$1:$M$1)),[2]掉落汇总!$A$2:$A$871,M$1,[2]掉落汇总!$C$2:$C$871,$Q$1)+SUMIFS(OFFSET([2]掉落汇总!$C$2:$C$871,,MATCH($B300,[2]掉落汇总!$D$1:$M$1)),[2]掉落汇总!$A$2:$A$871,M$1,[2]掉落汇总!$C$2:$C$871,$Q$2)/$Q$3)*宝箱投放计算!L300</f>
        <v>0.1952586710265094</v>
      </c>
      <c r="N300">
        <f ca="1">(SUMIFS(OFFSET([2]掉落汇总!$C$2:$C$871,,MATCH($B300,[2]掉落汇总!$D$1:$M$1)),[2]掉落汇总!$A$2:$A$871,N$1,[2]掉落汇总!$C$2:$C$871,$Q$1)+SUMIFS(OFFSET([2]掉落汇总!$C$2:$C$871,,MATCH($B300,[2]掉落汇总!$D$1:$M$1)),[2]掉落汇总!$A$2:$A$871,N$1,[2]掉落汇总!$C$2:$C$871,$Q$2)/$Q$3)*宝箱投放计算!M300</f>
        <v>4.4258667322350648E-2</v>
      </c>
      <c r="O300">
        <f ca="1">(SUMIFS(OFFSET([2]掉落汇总!$C$2:$C$871,,MATCH($B300,[2]掉落汇总!$D$1:$M$1)),[2]掉落汇总!$A$2:$A$871,O$1,[2]掉落汇总!$C$2:$C$871,$Q$1)+SUMIFS(OFFSET([2]掉落汇总!$C$2:$C$871,,MATCH($B300,[2]掉落汇总!$D$1:$M$1)),[2]掉落汇总!$A$2:$A$871,O$1,[2]掉落汇总!$C$2:$C$871,$Q$2)/$Q$3)*宝箱投放计算!N300</f>
        <v>9.1281046504927091E-2</v>
      </c>
    </row>
    <row r="301" spans="1:15" x14ac:dyDescent="0.2">
      <c r="A301">
        <f>玩家成长时间线!A301</f>
        <v>300</v>
      </c>
      <c r="B301">
        <f>玩家成长时间线!B301</f>
        <v>10</v>
      </c>
      <c r="C301">
        <f ca="1">SUM($D$2:D301)</f>
        <v>545.96661605332542</v>
      </c>
      <c r="D301">
        <f t="shared" ca="1" si="4"/>
        <v>2.925901175678991</v>
      </c>
      <c r="E301">
        <f ca="1">(SUMIFS(OFFSET([2]掉落汇总!$C$2:$C$871,,MATCH($B301,[2]掉落汇总!$D$1:$M$1)),[2]掉落汇总!$A$2:$A$871,E$1,[2]掉落汇总!$C$2:$C$871,$Q$1)+SUMIFS(OFFSET([2]掉落汇总!$C$2:$C$871,,MATCH($B301,[2]掉落汇总!$D$1:$M$1)),[2]掉落汇总!$A$2:$A$871,E$1,[2]掉落汇总!$C$2:$C$871,$Q$2)/$Q$3)*宝箱投放计算!D301</f>
        <v>0.59110362966859553</v>
      </c>
      <c r="F301">
        <f ca="1">(SUMIFS(OFFSET([2]掉落汇总!$C$2:$C$871,,MATCH($B301,[2]掉落汇总!$D$1:$M$1)),[2]掉落汇总!$A$2:$A$871,F$1,[2]掉落汇总!$C$2:$C$871,$Q$1)+SUMIFS(OFFSET([2]掉落汇总!$C$2:$C$871,,MATCH($B301,[2]掉落汇总!$D$1:$M$1)),[2]掉落汇总!$A$2:$A$871,F$1,[2]掉落汇总!$C$2:$C$871,$Q$2)/$Q$3)*宝箱投放计算!E301</f>
        <v>0.69707401032702276</v>
      </c>
      <c r="G301">
        <f ca="1">(SUMIFS(OFFSET([2]掉落汇总!$C$2:$C$871,,MATCH($B301,[2]掉落汇总!$D$1:$M$1)),[2]掉落汇总!$A$2:$A$871,G$1,[2]掉落汇总!$C$2:$C$871,$Q$1)+SUMIFS(OFFSET([2]掉落汇总!$C$2:$C$871,,MATCH($B301,[2]掉落汇总!$D$1:$M$1)),[2]掉落汇总!$A$2:$A$871,G$1,[2]掉落汇总!$C$2:$C$871,$Q$2)/$Q$3)*宝箱投放计算!F301</f>
        <v>0</v>
      </c>
      <c r="H301">
        <f ca="1">(SUMIFS(OFFSET([2]掉落汇总!$C$2:$C$871,,MATCH($B301,[2]掉落汇总!$D$1:$M$1)),[2]掉落汇总!$A$2:$A$871,H$1,[2]掉落汇总!$C$2:$C$871,$Q$1)+SUMIFS(OFFSET([2]掉落汇总!$C$2:$C$871,,MATCH($B301,[2]掉落汇总!$D$1:$M$1)),[2]掉落汇总!$A$2:$A$871,H$1,[2]掉落汇总!$C$2:$C$871,$Q$2)/$Q$3)*宝箱投放计算!G301</f>
        <v>0</v>
      </c>
      <c r="I301">
        <f ca="1">(SUMIFS(OFFSET([2]掉落汇总!$C$2:$C$871,,MATCH($B301,[2]掉落汇总!$D$1:$M$1)),[2]掉落汇总!$A$2:$A$871,I$1,[2]掉落汇总!$C$2:$C$871,$Q$1)+SUMIFS(OFFSET([2]掉落汇总!$C$2:$C$871,,MATCH($B301,[2]掉落汇总!$D$1:$M$1)),[2]掉落汇总!$A$2:$A$871,I$1,[2]掉落汇总!$C$2:$C$871,$Q$2)/$Q$3)*宝箱投放计算!H301</f>
        <v>0</v>
      </c>
      <c r="J301">
        <f ca="1">(SUMIFS(OFFSET([2]掉落汇总!$C$2:$C$871,,MATCH($B301,[2]掉落汇总!$D$1:$M$1)),[2]掉落汇总!$A$2:$A$871,J$1,[2]掉落汇总!$C$2:$C$871,$Q$1)+SUMIFS(OFFSET([2]掉落汇总!$C$2:$C$871,,MATCH($B301,[2]掉落汇总!$D$1:$M$1)),[2]掉落汇总!$A$2:$A$871,J$1,[2]掉落汇总!$C$2:$C$871,$Q$2)/$Q$3)*宝箱投放计算!I301</f>
        <v>1.1177072671443191</v>
      </c>
      <c r="K301">
        <f ca="1">(SUMIFS(OFFSET([2]掉落汇总!$C$2:$C$871,,MATCH($B301,[2]掉落汇总!$D$1:$M$1)),[2]掉落汇总!$A$2:$A$871,K$1,[2]掉落汇总!$C$2:$C$871,$Q$1)+SUMIFS(OFFSET([2]掉落汇总!$C$2:$C$871,,MATCH($B301,[2]掉落汇总!$D$1:$M$1)),[2]掉落汇总!$A$2:$A$871,K$1,[2]掉落汇总!$C$2:$C$871,$Q$2)/$Q$3)*宝箱投放计算!J301</f>
        <v>0</v>
      </c>
      <c r="L301">
        <f ca="1">(SUMIFS(OFFSET([2]掉落汇总!$C$2:$C$871,,MATCH($B301,[2]掉落汇总!$D$1:$M$1)),[2]掉落汇总!$A$2:$A$871,L$1,[2]掉落汇总!$C$2:$C$871,$Q$1)+SUMIFS(OFFSET([2]掉落汇总!$C$2:$C$871,,MATCH($B301,[2]掉落汇总!$D$1:$M$1)),[2]掉落汇总!$A$2:$A$871,L$1,[2]掉落汇总!$C$2:$C$871,$Q$2)/$Q$3)*宝箱投放计算!K301</f>
        <v>0.18921788368526599</v>
      </c>
      <c r="M301">
        <f ca="1">(SUMIFS(OFFSET([2]掉落汇总!$C$2:$C$871,,MATCH($B301,[2]掉落汇总!$D$1:$M$1)),[2]掉落汇总!$A$2:$A$871,M$1,[2]掉落汇总!$C$2:$C$871,$Q$1)+SUMIFS(OFFSET([2]掉落汇总!$C$2:$C$871,,MATCH($B301,[2]掉落汇总!$D$1:$M$1)),[2]掉落汇总!$A$2:$A$871,M$1,[2]掉落汇总!$C$2:$C$871,$Q$2)/$Q$3)*宝箱投放计算!L301</f>
        <v>0.1952586710265094</v>
      </c>
      <c r="N301">
        <f ca="1">(SUMIFS(OFFSET([2]掉落汇总!$C$2:$C$871,,MATCH($B301,[2]掉落汇总!$D$1:$M$1)),[2]掉落汇总!$A$2:$A$871,N$1,[2]掉落汇总!$C$2:$C$871,$Q$1)+SUMIFS(OFFSET([2]掉落汇总!$C$2:$C$871,,MATCH($B301,[2]掉落汇总!$D$1:$M$1)),[2]掉落汇总!$A$2:$A$871,N$1,[2]掉落汇总!$C$2:$C$871,$Q$2)/$Q$3)*宝箱投放计算!M301</f>
        <v>4.4258667322350648E-2</v>
      </c>
      <c r="O301">
        <f ca="1">(SUMIFS(OFFSET([2]掉落汇总!$C$2:$C$871,,MATCH($B301,[2]掉落汇总!$D$1:$M$1)),[2]掉落汇总!$A$2:$A$871,O$1,[2]掉落汇总!$C$2:$C$871,$Q$1)+SUMIFS(OFFSET([2]掉落汇总!$C$2:$C$871,,MATCH($B301,[2]掉落汇总!$D$1:$M$1)),[2]掉落汇总!$A$2:$A$871,O$1,[2]掉落汇总!$C$2:$C$871,$Q$2)/$Q$3)*宝箱投放计算!N301</f>
        <v>9.1281046504927091E-2</v>
      </c>
    </row>
    <row r="302" spans="1:15" x14ac:dyDescent="0.2">
      <c r="A302">
        <f>玩家成长时间线!A302</f>
        <v>301</v>
      </c>
      <c r="B302">
        <f>玩家成长时间线!B302</f>
        <v>10</v>
      </c>
      <c r="C302">
        <f ca="1">SUM($D$2:D302)</f>
        <v>547.77722974092376</v>
      </c>
      <c r="D302">
        <f t="shared" ca="1" si="4"/>
        <v>1.8106136875983223</v>
      </c>
      <c r="E302">
        <f ca="1">(SUMIFS(OFFSET([2]掉落汇总!$C$2:$C$871,,MATCH($B302,[2]掉落汇总!$D$1:$M$1)),[2]掉落汇总!$A$2:$A$871,E$1,[2]掉落汇总!$C$2:$C$871,$Q$1)+SUMIFS(OFFSET([2]掉落汇总!$C$2:$C$871,,MATCH($B302,[2]掉落汇总!$D$1:$M$1)),[2]掉落汇总!$A$2:$A$871,E$1,[2]掉落汇总!$C$2:$C$871,$Q$2)/$Q$3)*宝箱投放计算!D302</f>
        <v>0.59352340873224629</v>
      </c>
      <c r="F302">
        <f ca="1">(SUMIFS(OFFSET([2]掉落汇总!$C$2:$C$871,,MATCH($B302,[2]掉落汇总!$D$1:$M$1)),[2]掉落汇总!$A$2:$A$871,F$1,[2]掉落汇总!$C$2:$C$871,$Q$1)+SUMIFS(OFFSET([2]掉落汇总!$C$2:$C$871,,MATCH($B302,[2]掉落汇总!$D$1:$M$1)),[2]掉落汇总!$A$2:$A$871,F$1,[2]掉落汇总!$C$2:$C$871,$Q$2)/$Q$3)*宝箱投放计算!E302</f>
        <v>0.69707401032702276</v>
      </c>
      <c r="G302">
        <f ca="1">(SUMIFS(OFFSET([2]掉落汇总!$C$2:$C$871,,MATCH($B302,[2]掉落汇总!$D$1:$M$1)),[2]掉落汇总!$A$2:$A$871,G$1,[2]掉落汇总!$C$2:$C$871,$Q$1)+SUMIFS(OFFSET([2]掉落汇总!$C$2:$C$871,,MATCH($B302,[2]掉落汇总!$D$1:$M$1)),[2]掉落汇总!$A$2:$A$871,G$1,[2]掉落汇总!$C$2:$C$871,$Q$2)/$Q$3)*宝箱投放计算!F302</f>
        <v>0</v>
      </c>
      <c r="H302">
        <f ca="1">(SUMIFS(OFFSET([2]掉落汇总!$C$2:$C$871,,MATCH($B302,[2]掉落汇总!$D$1:$M$1)),[2]掉落汇总!$A$2:$A$871,H$1,[2]掉落汇总!$C$2:$C$871,$Q$1)+SUMIFS(OFFSET([2]掉落汇总!$C$2:$C$871,,MATCH($B302,[2]掉落汇总!$D$1:$M$1)),[2]掉落汇总!$A$2:$A$871,H$1,[2]掉落汇总!$C$2:$C$871,$Q$2)/$Q$3)*宝箱投放计算!G302</f>
        <v>0</v>
      </c>
      <c r="I302">
        <f ca="1">(SUMIFS(OFFSET([2]掉落汇总!$C$2:$C$871,,MATCH($B302,[2]掉落汇总!$D$1:$M$1)),[2]掉落汇总!$A$2:$A$871,I$1,[2]掉落汇总!$C$2:$C$871,$Q$1)+SUMIFS(OFFSET([2]掉落汇总!$C$2:$C$871,,MATCH($B302,[2]掉落汇总!$D$1:$M$1)),[2]掉落汇总!$A$2:$A$871,I$1,[2]掉落汇总!$C$2:$C$871,$Q$2)/$Q$3)*宝箱投放计算!H302</f>
        <v>0</v>
      </c>
      <c r="J302">
        <f ca="1">(SUMIFS(OFFSET([2]掉落汇总!$C$2:$C$871,,MATCH($B302,[2]掉落汇总!$D$1:$M$1)),[2]掉落汇总!$A$2:$A$871,J$1,[2]掉落汇总!$C$2:$C$871,$Q$1)+SUMIFS(OFFSET([2]掉落汇总!$C$2:$C$871,,MATCH($B302,[2]掉落汇总!$D$1:$M$1)),[2]掉落汇总!$A$2:$A$871,J$1,[2]掉落汇总!$C$2:$C$871,$Q$2)/$Q$3)*宝箱投放计算!I302</f>
        <v>0</v>
      </c>
      <c r="K302">
        <f ca="1">(SUMIFS(OFFSET([2]掉落汇总!$C$2:$C$871,,MATCH($B302,[2]掉落汇总!$D$1:$M$1)),[2]掉落汇总!$A$2:$A$871,K$1,[2]掉落汇总!$C$2:$C$871,$Q$1)+SUMIFS(OFFSET([2]掉落汇总!$C$2:$C$871,,MATCH($B302,[2]掉落汇总!$D$1:$M$1)),[2]掉落汇总!$A$2:$A$871,K$1,[2]掉落汇总!$C$2:$C$871,$Q$2)/$Q$3)*宝箱投放计算!J302</f>
        <v>0</v>
      </c>
      <c r="L302">
        <f ca="1">(SUMIFS(OFFSET([2]掉落汇总!$C$2:$C$871,,MATCH($B302,[2]掉落汇总!$D$1:$M$1)),[2]掉落汇总!$A$2:$A$871,L$1,[2]掉落汇总!$C$2:$C$871,$Q$1)+SUMIFS(OFFSET([2]掉落汇总!$C$2:$C$871,,MATCH($B302,[2]掉落汇总!$D$1:$M$1)),[2]掉落汇总!$A$2:$A$871,L$1,[2]掉落汇总!$C$2:$C$871,$Q$2)/$Q$3)*宝箱投放计算!K302</f>
        <v>0.18921788368526599</v>
      </c>
      <c r="M302">
        <f ca="1">(SUMIFS(OFFSET([2]掉落汇总!$C$2:$C$871,,MATCH($B302,[2]掉落汇总!$D$1:$M$1)),[2]掉落汇总!$A$2:$A$871,M$1,[2]掉落汇总!$C$2:$C$871,$Q$1)+SUMIFS(OFFSET([2]掉落汇总!$C$2:$C$871,,MATCH($B302,[2]掉落汇总!$D$1:$M$1)),[2]掉落汇总!$A$2:$A$871,M$1,[2]掉落汇总!$C$2:$C$871,$Q$2)/$Q$3)*宝箱投放计算!L302</f>
        <v>0.1952586710265094</v>
      </c>
      <c r="N302">
        <f ca="1">(SUMIFS(OFFSET([2]掉落汇总!$C$2:$C$871,,MATCH($B302,[2]掉落汇总!$D$1:$M$1)),[2]掉落汇总!$A$2:$A$871,N$1,[2]掉落汇总!$C$2:$C$871,$Q$1)+SUMIFS(OFFSET([2]掉落汇总!$C$2:$C$871,,MATCH($B302,[2]掉落汇总!$D$1:$M$1)),[2]掉落汇总!$A$2:$A$871,N$1,[2]掉落汇总!$C$2:$C$871,$Q$2)/$Q$3)*宝箱投放计算!M302</f>
        <v>4.4258667322350648E-2</v>
      </c>
      <c r="O302">
        <f ca="1">(SUMIFS(OFFSET([2]掉落汇总!$C$2:$C$871,,MATCH($B302,[2]掉落汇总!$D$1:$M$1)),[2]掉落汇总!$A$2:$A$871,O$1,[2]掉落汇总!$C$2:$C$871,$Q$1)+SUMIFS(OFFSET([2]掉落汇总!$C$2:$C$871,,MATCH($B302,[2]掉落汇总!$D$1:$M$1)),[2]掉落汇总!$A$2:$A$871,O$1,[2]掉落汇总!$C$2:$C$871,$Q$2)/$Q$3)*宝箱投放计算!N302</f>
        <v>9.1281046504927091E-2</v>
      </c>
    </row>
    <row r="303" spans="1:15" x14ac:dyDescent="0.2">
      <c r="A303">
        <f>玩家成长时间线!A303</f>
        <v>302</v>
      </c>
      <c r="B303">
        <f>玩家成长时间线!B303</f>
        <v>10</v>
      </c>
      <c r="C303">
        <f ca="1">SUM($D$2:D303)</f>
        <v>549.59026320758574</v>
      </c>
      <c r="D303">
        <f t="shared" ca="1" si="4"/>
        <v>1.813033466661973</v>
      </c>
      <c r="E303">
        <f ca="1">(SUMIFS(OFFSET([2]掉落汇总!$C$2:$C$871,,MATCH($B303,[2]掉落汇总!$D$1:$M$1)),[2]掉落汇总!$A$2:$A$871,E$1,[2]掉落汇总!$C$2:$C$871,$Q$1)+SUMIFS(OFFSET([2]掉落汇总!$C$2:$C$871,,MATCH($B303,[2]掉落汇总!$D$1:$M$1)),[2]掉落汇总!$A$2:$A$871,E$1,[2]掉落汇总!$C$2:$C$871,$Q$2)/$Q$3)*宝箱投放计算!D303</f>
        <v>0.59594318779589706</v>
      </c>
      <c r="F303">
        <f ca="1">(SUMIFS(OFFSET([2]掉落汇总!$C$2:$C$871,,MATCH($B303,[2]掉落汇总!$D$1:$M$1)),[2]掉落汇总!$A$2:$A$871,F$1,[2]掉落汇总!$C$2:$C$871,$Q$1)+SUMIFS(OFFSET([2]掉落汇总!$C$2:$C$871,,MATCH($B303,[2]掉落汇总!$D$1:$M$1)),[2]掉落汇总!$A$2:$A$871,F$1,[2]掉落汇总!$C$2:$C$871,$Q$2)/$Q$3)*宝箱投放计算!E303</f>
        <v>0.69707401032702276</v>
      </c>
      <c r="G303">
        <f ca="1">(SUMIFS(OFFSET([2]掉落汇总!$C$2:$C$871,,MATCH($B303,[2]掉落汇总!$D$1:$M$1)),[2]掉落汇总!$A$2:$A$871,G$1,[2]掉落汇总!$C$2:$C$871,$Q$1)+SUMIFS(OFFSET([2]掉落汇总!$C$2:$C$871,,MATCH($B303,[2]掉落汇总!$D$1:$M$1)),[2]掉落汇总!$A$2:$A$871,G$1,[2]掉落汇总!$C$2:$C$871,$Q$2)/$Q$3)*宝箱投放计算!F303</f>
        <v>0</v>
      </c>
      <c r="H303">
        <f ca="1">(SUMIFS(OFFSET([2]掉落汇总!$C$2:$C$871,,MATCH($B303,[2]掉落汇总!$D$1:$M$1)),[2]掉落汇总!$A$2:$A$871,H$1,[2]掉落汇总!$C$2:$C$871,$Q$1)+SUMIFS(OFFSET([2]掉落汇总!$C$2:$C$871,,MATCH($B303,[2]掉落汇总!$D$1:$M$1)),[2]掉落汇总!$A$2:$A$871,H$1,[2]掉落汇总!$C$2:$C$871,$Q$2)/$Q$3)*宝箱投放计算!G303</f>
        <v>0</v>
      </c>
      <c r="I303">
        <f ca="1">(SUMIFS(OFFSET([2]掉落汇总!$C$2:$C$871,,MATCH($B303,[2]掉落汇总!$D$1:$M$1)),[2]掉落汇总!$A$2:$A$871,I$1,[2]掉落汇总!$C$2:$C$871,$Q$1)+SUMIFS(OFFSET([2]掉落汇总!$C$2:$C$871,,MATCH($B303,[2]掉落汇总!$D$1:$M$1)),[2]掉落汇总!$A$2:$A$871,I$1,[2]掉落汇总!$C$2:$C$871,$Q$2)/$Q$3)*宝箱投放计算!H303</f>
        <v>0</v>
      </c>
      <c r="J303">
        <f ca="1">(SUMIFS(OFFSET([2]掉落汇总!$C$2:$C$871,,MATCH($B303,[2]掉落汇总!$D$1:$M$1)),[2]掉落汇总!$A$2:$A$871,J$1,[2]掉落汇总!$C$2:$C$871,$Q$1)+SUMIFS(OFFSET([2]掉落汇总!$C$2:$C$871,,MATCH($B303,[2]掉落汇总!$D$1:$M$1)),[2]掉落汇总!$A$2:$A$871,J$1,[2]掉落汇总!$C$2:$C$871,$Q$2)/$Q$3)*宝箱投放计算!I303</f>
        <v>0</v>
      </c>
      <c r="K303">
        <f ca="1">(SUMIFS(OFFSET([2]掉落汇总!$C$2:$C$871,,MATCH($B303,[2]掉落汇总!$D$1:$M$1)),[2]掉落汇总!$A$2:$A$871,K$1,[2]掉落汇总!$C$2:$C$871,$Q$1)+SUMIFS(OFFSET([2]掉落汇总!$C$2:$C$871,,MATCH($B303,[2]掉落汇总!$D$1:$M$1)),[2]掉落汇总!$A$2:$A$871,K$1,[2]掉落汇总!$C$2:$C$871,$Q$2)/$Q$3)*宝箱投放计算!J303</f>
        <v>0</v>
      </c>
      <c r="L303">
        <f ca="1">(SUMIFS(OFFSET([2]掉落汇总!$C$2:$C$871,,MATCH($B303,[2]掉落汇总!$D$1:$M$1)),[2]掉落汇总!$A$2:$A$871,L$1,[2]掉落汇总!$C$2:$C$871,$Q$1)+SUMIFS(OFFSET([2]掉落汇总!$C$2:$C$871,,MATCH($B303,[2]掉落汇总!$D$1:$M$1)),[2]掉落汇总!$A$2:$A$871,L$1,[2]掉落汇总!$C$2:$C$871,$Q$2)/$Q$3)*宝箱投放计算!K303</f>
        <v>0.18921788368526599</v>
      </c>
      <c r="M303">
        <f ca="1">(SUMIFS(OFFSET([2]掉落汇总!$C$2:$C$871,,MATCH($B303,[2]掉落汇总!$D$1:$M$1)),[2]掉落汇总!$A$2:$A$871,M$1,[2]掉落汇总!$C$2:$C$871,$Q$1)+SUMIFS(OFFSET([2]掉落汇总!$C$2:$C$871,,MATCH($B303,[2]掉落汇总!$D$1:$M$1)),[2]掉落汇总!$A$2:$A$871,M$1,[2]掉落汇总!$C$2:$C$871,$Q$2)/$Q$3)*宝箱投放计算!L303</f>
        <v>0.1952586710265094</v>
      </c>
      <c r="N303">
        <f ca="1">(SUMIFS(OFFSET([2]掉落汇总!$C$2:$C$871,,MATCH($B303,[2]掉落汇总!$D$1:$M$1)),[2]掉落汇总!$A$2:$A$871,N$1,[2]掉落汇总!$C$2:$C$871,$Q$1)+SUMIFS(OFFSET([2]掉落汇总!$C$2:$C$871,,MATCH($B303,[2]掉落汇总!$D$1:$M$1)),[2]掉落汇总!$A$2:$A$871,N$1,[2]掉落汇总!$C$2:$C$871,$Q$2)/$Q$3)*宝箱投放计算!M303</f>
        <v>4.4258667322350648E-2</v>
      </c>
      <c r="O303">
        <f ca="1">(SUMIFS(OFFSET([2]掉落汇总!$C$2:$C$871,,MATCH($B303,[2]掉落汇总!$D$1:$M$1)),[2]掉落汇总!$A$2:$A$871,O$1,[2]掉落汇总!$C$2:$C$871,$Q$1)+SUMIFS(OFFSET([2]掉落汇总!$C$2:$C$871,,MATCH($B303,[2]掉落汇总!$D$1:$M$1)),[2]掉落汇总!$A$2:$A$871,O$1,[2]掉落汇总!$C$2:$C$871,$Q$2)/$Q$3)*宝箱投放计算!N303</f>
        <v>9.1281046504927091E-2</v>
      </c>
    </row>
    <row r="304" spans="1:15" x14ac:dyDescent="0.2">
      <c r="A304">
        <f>玩家成长时间线!A304</f>
        <v>303</v>
      </c>
      <c r="B304">
        <f>玩家成长时间线!B304</f>
        <v>10</v>
      </c>
      <c r="C304">
        <f ca="1">SUM($D$2:D304)</f>
        <v>551.45411203458434</v>
      </c>
      <c r="D304">
        <f t="shared" ca="1" si="4"/>
        <v>1.863848826998638</v>
      </c>
      <c r="E304">
        <f ca="1">(SUMIFS(OFFSET([2]掉落汇总!$C$2:$C$871,,MATCH($B304,[2]掉落汇总!$D$1:$M$1)),[2]掉落汇总!$A$2:$A$871,E$1,[2]掉落汇总!$C$2:$C$871,$Q$1)+SUMIFS(OFFSET([2]掉落汇总!$C$2:$C$871,,MATCH($B304,[2]掉落汇总!$D$1:$M$1)),[2]掉落汇总!$A$2:$A$871,E$1,[2]掉落汇总!$C$2:$C$871,$Q$2)/$Q$3)*宝箱投放计算!D304</f>
        <v>0.64675854813256184</v>
      </c>
      <c r="F304">
        <f ca="1">(SUMIFS(OFFSET([2]掉落汇总!$C$2:$C$871,,MATCH($B304,[2]掉落汇总!$D$1:$M$1)),[2]掉落汇总!$A$2:$A$871,F$1,[2]掉落汇总!$C$2:$C$871,$Q$1)+SUMIFS(OFFSET([2]掉落汇总!$C$2:$C$871,,MATCH($B304,[2]掉落汇总!$D$1:$M$1)),[2]掉落汇总!$A$2:$A$871,F$1,[2]掉落汇总!$C$2:$C$871,$Q$2)/$Q$3)*宝箱投放计算!E304</f>
        <v>0.69707401032702276</v>
      </c>
      <c r="G304">
        <f ca="1">(SUMIFS(OFFSET([2]掉落汇总!$C$2:$C$871,,MATCH($B304,[2]掉落汇总!$D$1:$M$1)),[2]掉落汇总!$A$2:$A$871,G$1,[2]掉落汇总!$C$2:$C$871,$Q$1)+SUMIFS(OFFSET([2]掉落汇总!$C$2:$C$871,,MATCH($B304,[2]掉落汇总!$D$1:$M$1)),[2]掉落汇总!$A$2:$A$871,G$1,[2]掉落汇总!$C$2:$C$871,$Q$2)/$Q$3)*宝箱投放计算!F304</f>
        <v>0</v>
      </c>
      <c r="H304">
        <f ca="1">(SUMIFS(OFFSET([2]掉落汇总!$C$2:$C$871,,MATCH($B304,[2]掉落汇总!$D$1:$M$1)),[2]掉落汇总!$A$2:$A$871,H$1,[2]掉落汇总!$C$2:$C$871,$Q$1)+SUMIFS(OFFSET([2]掉落汇总!$C$2:$C$871,,MATCH($B304,[2]掉落汇总!$D$1:$M$1)),[2]掉落汇总!$A$2:$A$871,H$1,[2]掉落汇总!$C$2:$C$871,$Q$2)/$Q$3)*宝箱投放计算!G304</f>
        <v>0</v>
      </c>
      <c r="I304">
        <f ca="1">(SUMIFS(OFFSET([2]掉落汇总!$C$2:$C$871,,MATCH($B304,[2]掉落汇总!$D$1:$M$1)),[2]掉落汇总!$A$2:$A$871,I$1,[2]掉落汇总!$C$2:$C$871,$Q$1)+SUMIFS(OFFSET([2]掉落汇总!$C$2:$C$871,,MATCH($B304,[2]掉落汇总!$D$1:$M$1)),[2]掉落汇总!$A$2:$A$871,I$1,[2]掉落汇总!$C$2:$C$871,$Q$2)/$Q$3)*宝箱投放计算!H304</f>
        <v>0</v>
      </c>
      <c r="J304">
        <f ca="1">(SUMIFS(OFFSET([2]掉落汇总!$C$2:$C$871,,MATCH($B304,[2]掉落汇总!$D$1:$M$1)),[2]掉落汇总!$A$2:$A$871,J$1,[2]掉落汇总!$C$2:$C$871,$Q$1)+SUMIFS(OFFSET([2]掉落汇总!$C$2:$C$871,,MATCH($B304,[2]掉落汇总!$D$1:$M$1)),[2]掉落汇总!$A$2:$A$871,J$1,[2]掉落汇总!$C$2:$C$871,$Q$2)/$Q$3)*宝箱投放计算!I304</f>
        <v>0</v>
      </c>
      <c r="K304">
        <f ca="1">(SUMIFS(OFFSET([2]掉落汇总!$C$2:$C$871,,MATCH($B304,[2]掉落汇总!$D$1:$M$1)),[2]掉落汇总!$A$2:$A$871,K$1,[2]掉落汇总!$C$2:$C$871,$Q$1)+SUMIFS(OFFSET([2]掉落汇总!$C$2:$C$871,,MATCH($B304,[2]掉落汇总!$D$1:$M$1)),[2]掉落汇总!$A$2:$A$871,K$1,[2]掉落汇总!$C$2:$C$871,$Q$2)/$Q$3)*宝箱投放计算!J304</f>
        <v>0</v>
      </c>
      <c r="L304">
        <f ca="1">(SUMIFS(OFFSET([2]掉落汇总!$C$2:$C$871,,MATCH($B304,[2]掉落汇总!$D$1:$M$1)),[2]掉落汇总!$A$2:$A$871,L$1,[2]掉落汇总!$C$2:$C$871,$Q$1)+SUMIFS(OFFSET([2]掉落汇总!$C$2:$C$871,,MATCH($B304,[2]掉落汇总!$D$1:$M$1)),[2]掉落汇总!$A$2:$A$871,L$1,[2]掉落汇总!$C$2:$C$871,$Q$2)/$Q$3)*宝箱投放计算!K304</f>
        <v>0.18921788368526599</v>
      </c>
      <c r="M304">
        <f ca="1">(SUMIFS(OFFSET([2]掉落汇总!$C$2:$C$871,,MATCH($B304,[2]掉落汇总!$D$1:$M$1)),[2]掉落汇总!$A$2:$A$871,M$1,[2]掉落汇总!$C$2:$C$871,$Q$1)+SUMIFS(OFFSET([2]掉落汇总!$C$2:$C$871,,MATCH($B304,[2]掉落汇总!$D$1:$M$1)),[2]掉落汇总!$A$2:$A$871,M$1,[2]掉落汇总!$C$2:$C$871,$Q$2)/$Q$3)*宝箱投放计算!L304</f>
        <v>0.1952586710265094</v>
      </c>
      <c r="N304">
        <f ca="1">(SUMIFS(OFFSET([2]掉落汇总!$C$2:$C$871,,MATCH($B304,[2]掉落汇总!$D$1:$M$1)),[2]掉落汇总!$A$2:$A$871,N$1,[2]掉落汇总!$C$2:$C$871,$Q$1)+SUMIFS(OFFSET([2]掉落汇总!$C$2:$C$871,,MATCH($B304,[2]掉落汇总!$D$1:$M$1)),[2]掉落汇总!$A$2:$A$871,N$1,[2]掉落汇总!$C$2:$C$871,$Q$2)/$Q$3)*宝箱投放计算!M304</f>
        <v>4.4258667322350648E-2</v>
      </c>
      <c r="O304">
        <f ca="1">(SUMIFS(OFFSET([2]掉落汇总!$C$2:$C$871,,MATCH($B304,[2]掉落汇总!$D$1:$M$1)),[2]掉落汇总!$A$2:$A$871,O$1,[2]掉落汇总!$C$2:$C$871,$Q$1)+SUMIFS(OFFSET([2]掉落汇总!$C$2:$C$871,,MATCH($B304,[2]掉落汇总!$D$1:$M$1)),[2]掉落汇总!$A$2:$A$871,O$1,[2]掉落汇总!$C$2:$C$871,$Q$2)/$Q$3)*宝箱投放计算!N304</f>
        <v>9.1281046504927091E-2</v>
      </c>
    </row>
    <row r="305" spans="1:15" x14ac:dyDescent="0.2">
      <c r="A305">
        <f>玩家成长时间线!A305</f>
        <v>304</v>
      </c>
      <c r="B305">
        <f>玩家成长时间线!B305</f>
        <v>10</v>
      </c>
      <c r="C305">
        <f ca="1">SUM($D$2:D305)</f>
        <v>553.27198505937361</v>
      </c>
      <c r="D305">
        <f t="shared" ca="1" si="4"/>
        <v>1.8178730247892745</v>
      </c>
      <c r="E305">
        <f ca="1">(SUMIFS(OFFSET([2]掉落汇总!$C$2:$C$871,,MATCH($B305,[2]掉落汇总!$D$1:$M$1)),[2]掉落汇总!$A$2:$A$871,E$1,[2]掉落汇总!$C$2:$C$871,$Q$1)+SUMIFS(OFFSET([2]掉落汇总!$C$2:$C$871,,MATCH($B305,[2]掉落汇总!$D$1:$M$1)),[2]掉落汇总!$A$2:$A$871,E$1,[2]掉落汇总!$C$2:$C$871,$Q$2)/$Q$3)*宝箱投放计算!D305</f>
        <v>0.60078274592319847</v>
      </c>
      <c r="F305">
        <f ca="1">(SUMIFS(OFFSET([2]掉落汇总!$C$2:$C$871,,MATCH($B305,[2]掉落汇总!$D$1:$M$1)),[2]掉落汇总!$A$2:$A$871,F$1,[2]掉落汇总!$C$2:$C$871,$Q$1)+SUMIFS(OFFSET([2]掉落汇总!$C$2:$C$871,,MATCH($B305,[2]掉落汇总!$D$1:$M$1)),[2]掉落汇总!$A$2:$A$871,F$1,[2]掉落汇总!$C$2:$C$871,$Q$2)/$Q$3)*宝箱投放计算!E305</f>
        <v>0.69707401032702276</v>
      </c>
      <c r="G305">
        <f ca="1">(SUMIFS(OFFSET([2]掉落汇总!$C$2:$C$871,,MATCH($B305,[2]掉落汇总!$D$1:$M$1)),[2]掉落汇总!$A$2:$A$871,G$1,[2]掉落汇总!$C$2:$C$871,$Q$1)+SUMIFS(OFFSET([2]掉落汇总!$C$2:$C$871,,MATCH($B305,[2]掉落汇总!$D$1:$M$1)),[2]掉落汇总!$A$2:$A$871,G$1,[2]掉落汇总!$C$2:$C$871,$Q$2)/$Q$3)*宝箱投放计算!F305</f>
        <v>0</v>
      </c>
      <c r="H305">
        <f ca="1">(SUMIFS(OFFSET([2]掉落汇总!$C$2:$C$871,,MATCH($B305,[2]掉落汇总!$D$1:$M$1)),[2]掉落汇总!$A$2:$A$871,H$1,[2]掉落汇总!$C$2:$C$871,$Q$1)+SUMIFS(OFFSET([2]掉落汇总!$C$2:$C$871,,MATCH($B305,[2]掉落汇总!$D$1:$M$1)),[2]掉落汇总!$A$2:$A$871,H$1,[2]掉落汇总!$C$2:$C$871,$Q$2)/$Q$3)*宝箱投放计算!G305</f>
        <v>0</v>
      </c>
      <c r="I305">
        <f ca="1">(SUMIFS(OFFSET([2]掉落汇总!$C$2:$C$871,,MATCH($B305,[2]掉落汇总!$D$1:$M$1)),[2]掉落汇总!$A$2:$A$871,I$1,[2]掉落汇总!$C$2:$C$871,$Q$1)+SUMIFS(OFFSET([2]掉落汇总!$C$2:$C$871,,MATCH($B305,[2]掉落汇总!$D$1:$M$1)),[2]掉落汇总!$A$2:$A$871,I$1,[2]掉落汇总!$C$2:$C$871,$Q$2)/$Q$3)*宝箱投放计算!H305</f>
        <v>0</v>
      </c>
      <c r="J305">
        <f ca="1">(SUMIFS(OFFSET([2]掉落汇总!$C$2:$C$871,,MATCH($B305,[2]掉落汇总!$D$1:$M$1)),[2]掉落汇总!$A$2:$A$871,J$1,[2]掉落汇总!$C$2:$C$871,$Q$1)+SUMIFS(OFFSET([2]掉落汇总!$C$2:$C$871,,MATCH($B305,[2]掉落汇总!$D$1:$M$1)),[2]掉落汇总!$A$2:$A$871,J$1,[2]掉落汇总!$C$2:$C$871,$Q$2)/$Q$3)*宝箱投放计算!I305</f>
        <v>0</v>
      </c>
      <c r="K305">
        <f ca="1">(SUMIFS(OFFSET([2]掉落汇总!$C$2:$C$871,,MATCH($B305,[2]掉落汇总!$D$1:$M$1)),[2]掉落汇总!$A$2:$A$871,K$1,[2]掉落汇总!$C$2:$C$871,$Q$1)+SUMIFS(OFFSET([2]掉落汇总!$C$2:$C$871,,MATCH($B305,[2]掉落汇总!$D$1:$M$1)),[2]掉落汇总!$A$2:$A$871,K$1,[2]掉落汇总!$C$2:$C$871,$Q$2)/$Q$3)*宝箱投放计算!J305</f>
        <v>0</v>
      </c>
      <c r="L305">
        <f ca="1">(SUMIFS(OFFSET([2]掉落汇总!$C$2:$C$871,,MATCH($B305,[2]掉落汇总!$D$1:$M$1)),[2]掉落汇总!$A$2:$A$871,L$1,[2]掉落汇总!$C$2:$C$871,$Q$1)+SUMIFS(OFFSET([2]掉落汇总!$C$2:$C$871,,MATCH($B305,[2]掉落汇总!$D$1:$M$1)),[2]掉落汇总!$A$2:$A$871,L$1,[2]掉落汇总!$C$2:$C$871,$Q$2)/$Q$3)*宝箱投放计算!K305</f>
        <v>0.18921788368526599</v>
      </c>
      <c r="M305">
        <f ca="1">(SUMIFS(OFFSET([2]掉落汇总!$C$2:$C$871,,MATCH($B305,[2]掉落汇总!$D$1:$M$1)),[2]掉落汇总!$A$2:$A$871,M$1,[2]掉落汇总!$C$2:$C$871,$Q$1)+SUMIFS(OFFSET([2]掉落汇总!$C$2:$C$871,,MATCH($B305,[2]掉落汇总!$D$1:$M$1)),[2]掉落汇总!$A$2:$A$871,M$1,[2]掉落汇总!$C$2:$C$871,$Q$2)/$Q$3)*宝箱投放计算!L305</f>
        <v>0.1952586710265094</v>
      </c>
      <c r="N305">
        <f ca="1">(SUMIFS(OFFSET([2]掉落汇总!$C$2:$C$871,,MATCH($B305,[2]掉落汇总!$D$1:$M$1)),[2]掉落汇总!$A$2:$A$871,N$1,[2]掉落汇总!$C$2:$C$871,$Q$1)+SUMIFS(OFFSET([2]掉落汇总!$C$2:$C$871,,MATCH($B305,[2]掉落汇总!$D$1:$M$1)),[2]掉落汇总!$A$2:$A$871,N$1,[2]掉落汇总!$C$2:$C$871,$Q$2)/$Q$3)*宝箱投放计算!M305</f>
        <v>4.4258667322350648E-2</v>
      </c>
      <c r="O305">
        <f ca="1">(SUMIFS(OFFSET([2]掉落汇总!$C$2:$C$871,,MATCH($B305,[2]掉落汇总!$D$1:$M$1)),[2]掉落汇总!$A$2:$A$871,O$1,[2]掉落汇总!$C$2:$C$871,$Q$1)+SUMIFS(OFFSET([2]掉落汇总!$C$2:$C$871,,MATCH($B305,[2]掉落汇总!$D$1:$M$1)),[2]掉落汇总!$A$2:$A$871,O$1,[2]掉落汇总!$C$2:$C$871,$Q$2)/$Q$3)*宝箱投放计算!N305</f>
        <v>9.1281046504927091E-2</v>
      </c>
    </row>
    <row r="306" spans="1:15" x14ac:dyDescent="0.2">
      <c r="A306">
        <f>玩家成长时间线!A306</f>
        <v>305</v>
      </c>
      <c r="B306">
        <f>玩家成长时间线!B306</f>
        <v>10</v>
      </c>
      <c r="C306">
        <f ca="1">SUM($D$2:D306)</f>
        <v>555.09227786322651</v>
      </c>
      <c r="D306">
        <f t="shared" ca="1" si="4"/>
        <v>1.8202928038529251</v>
      </c>
      <c r="E306">
        <f ca="1">(SUMIFS(OFFSET([2]掉落汇总!$C$2:$C$871,,MATCH($B306,[2]掉落汇总!$D$1:$M$1)),[2]掉落汇总!$A$2:$A$871,E$1,[2]掉落汇总!$C$2:$C$871,$Q$1)+SUMIFS(OFFSET([2]掉落汇总!$C$2:$C$871,,MATCH($B306,[2]掉落汇总!$D$1:$M$1)),[2]掉落汇总!$A$2:$A$871,E$1,[2]掉落汇总!$C$2:$C$871,$Q$2)/$Q$3)*宝箱投放计算!D306</f>
        <v>0.60320252498684912</v>
      </c>
      <c r="F306">
        <f ca="1">(SUMIFS(OFFSET([2]掉落汇总!$C$2:$C$871,,MATCH($B306,[2]掉落汇总!$D$1:$M$1)),[2]掉落汇总!$A$2:$A$871,F$1,[2]掉落汇总!$C$2:$C$871,$Q$1)+SUMIFS(OFFSET([2]掉落汇总!$C$2:$C$871,,MATCH($B306,[2]掉落汇总!$D$1:$M$1)),[2]掉落汇总!$A$2:$A$871,F$1,[2]掉落汇总!$C$2:$C$871,$Q$2)/$Q$3)*宝箱投放计算!E306</f>
        <v>0.69707401032702276</v>
      </c>
      <c r="G306">
        <f ca="1">(SUMIFS(OFFSET([2]掉落汇总!$C$2:$C$871,,MATCH($B306,[2]掉落汇总!$D$1:$M$1)),[2]掉落汇总!$A$2:$A$871,G$1,[2]掉落汇总!$C$2:$C$871,$Q$1)+SUMIFS(OFFSET([2]掉落汇总!$C$2:$C$871,,MATCH($B306,[2]掉落汇总!$D$1:$M$1)),[2]掉落汇总!$A$2:$A$871,G$1,[2]掉落汇总!$C$2:$C$871,$Q$2)/$Q$3)*宝箱投放计算!F306</f>
        <v>0</v>
      </c>
      <c r="H306">
        <f ca="1">(SUMIFS(OFFSET([2]掉落汇总!$C$2:$C$871,,MATCH($B306,[2]掉落汇总!$D$1:$M$1)),[2]掉落汇总!$A$2:$A$871,H$1,[2]掉落汇总!$C$2:$C$871,$Q$1)+SUMIFS(OFFSET([2]掉落汇总!$C$2:$C$871,,MATCH($B306,[2]掉落汇总!$D$1:$M$1)),[2]掉落汇总!$A$2:$A$871,H$1,[2]掉落汇总!$C$2:$C$871,$Q$2)/$Q$3)*宝箱投放计算!G306</f>
        <v>0</v>
      </c>
      <c r="I306">
        <f ca="1">(SUMIFS(OFFSET([2]掉落汇总!$C$2:$C$871,,MATCH($B306,[2]掉落汇总!$D$1:$M$1)),[2]掉落汇总!$A$2:$A$871,I$1,[2]掉落汇总!$C$2:$C$871,$Q$1)+SUMIFS(OFFSET([2]掉落汇总!$C$2:$C$871,,MATCH($B306,[2]掉落汇总!$D$1:$M$1)),[2]掉落汇总!$A$2:$A$871,I$1,[2]掉落汇总!$C$2:$C$871,$Q$2)/$Q$3)*宝箱投放计算!H306</f>
        <v>0</v>
      </c>
      <c r="J306">
        <f ca="1">(SUMIFS(OFFSET([2]掉落汇总!$C$2:$C$871,,MATCH($B306,[2]掉落汇总!$D$1:$M$1)),[2]掉落汇总!$A$2:$A$871,J$1,[2]掉落汇总!$C$2:$C$871,$Q$1)+SUMIFS(OFFSET([2]掉落汇总!$C$2:$C$871,,MATCH($B306,[2]掉落汇总!$D$1:$M$1)),[2]掉落汇总!$A$2:$A$871,J$1,[2]掉落汇总!$C$2:$C$871,$Q$2)/$Q$3)*宝箱投放计算!I306</f>
        <v>0</v>
      </c>
      <c r="K306">
        <f ca="1">(SUMIFS(OFFSET([2]掉落汇总!$C$2:$C$871,,MATCH($B306,[2]掉落汇总!$D$1:$M$1)),[2]掉落汇总!$A$2:$A$871,K$1,[2]掉落汇总!$C$2:$C$871,$Q$1)+SUMIFS(OFFSET([2]掉落汇总!$C$2:$C$871,,MATCH($B306,[2]掉落汇总!$D$1:$M$1)),[2]掉落汇总!$A$2:$A$871,K$1,[2]掉落汇总!$C$2:$C$871,$Q$2)/$Q$3)*宝箱投放计算!J306</f>
        <v>0</v>
      </c>
      <c r="L306">
        <f ca="1">(SUMIFS(OFFSET([2]掉落汇总!$C$2:$C$871,,MATCH($B306,[2]掉落汇总!$D$1:$M$1)),[2]掉落汇总!$A$2:$A$871,L$1,[2]掉落汇总!$C$2:$C$871,$Q$1)+SUMIFS(OFFSET([2]掉落汇总!$C$2:$C$871,,MATCH($B306,[2]掉落汇总!$D$1:$M$1)),[2]掉落汇总!$A$2:$A$871,L$1,[2]掉落汇总!$C$2:$C$871,$Q$2)/$Q$3)*宝箱投放计算!K306</f>
        <v>0.18921788368526599</v>
      </c>
      <c r="M306">
        <f ca="1">(SUMIFS(OFFSET([2]掉落汇总!$C$2:$C$871,,MATCH($B306,[2]掉落汇总!$D$1:$M$1)),[2]掉落汇总!$A$2:$A$871,M$1,[2]掉落汇总!$C$2:$C$871,$Q$1)+SUMIFS(OFFSET([2]掉落汇总!$C$2:$C$871,,MATCH($B306,[2]掉落汇总!$D$1:$M$1)),[2]掉落汇总!$A$2:$A$871,M$1,[2]掉落汇总!$C$2:$C$871,$Q$2)/$Q$3)*宝箱投放计算!L306</f>
        <v>0.1952586710265094</v>
      </c>
      <c r="N306">
        <f ca="1">(SUMIFS(OFFSET([2]掉落汇总!$C$2:$C$871,,MATCH($B306,[2]掉落汇总!$D$1:$M$1)),[2]掉落汇总!$A$2:$A$871,N$1,[2]掉落汇总!$C$2:$C$871,$Q$1)+SUMIFS(OFFSET([2]掉落汇总!$C$2:$C$871,,MATCH($B306,[2]掉落汇总!$D$1:$M$1)),[2]掉落汇总!$A$2:$A$871,N$1,[2]掉落汇总!$C$2:$C$871,$Q$2)/$Q$3)*宝箱投放计算!M306</f>
        <v>4.4258667322350648E-2</v>
      </c>
      <c r="O306">
        <f ca="1">(SUMIFS(OFFSET([2]掉落汇总!$C$2:$C$871,,MATCH($B306,[2]掉落汇总!$D$1:$M$1)),[2]掉落汇总!$A$2:$A$871,O$1,[2]掉落汇总!$C$2:$C$871,$Q$1)+SUMIFS(OFFSET([2]掉落汇总!$C$2:$C$871,,MATCH($B306,[2]掉落汇总!$D$1:$M$1)),[2]掉落汇总!$A$2:$A$871,O$1,[2]掉落汇总!$C$2:$C$871,$Q$2)/$Q$3)*宝箱投放计算!N306</f>
        <v>9.1281046504927091E-2</v>
      </c>
    </row>
    <row r="307" spans="1:15" x14ac:dyDescent="0.2">
      <c r="A307">
        <f>玩家成长时间线!A307</f>
        <v>306</v>
      </c>
      <c r="B307">
        <f>玩家成长时间线!B307</f>
        <v>10</v>
      </c>
      <c r="C307">
        <f ca="1">SUM($D$2:D307)</f>
        <v>556.93918823677961</v>
      </c>
      <c r="D307">
        <f t="shared" ca="1" si="4"/>
        <v>1.846910373553083</v>
      </c>
      <c r="E307">
        <f ca="1">(SUMIFS(OFFSET([2]掉落汇总!$C$2:$C$871,,MATCH($B307,[2]掉落汇总!$D$1:$M$1)),[2]掉落汇总!$A$2:$A$871,E$1,[2]掉落汇总!$C$2:$C$871,$Q$1)+SUMIFS(OFFSET([2]掉落汇总!$C$2:$C$871,,MATCH($B307,[2]掉落汇总!$D$1:$M$1)),[2]掉落汇总!$A$2:$A$871,E$1,[2]掉落汇总!$C$2:$C$871,$Q$2)/$Q$3)*宝箱投放计算!D307</f>
        <v>0.62982009468700684</v>
      </c>
      <c r="F307">
        <f ca="1">(SUMIFS(OFFSET([2]掉落汇总!$C$2:$C$871,,MATCH($B307,[2]掉落汇总!$D$1:$M$1)),[2]掉落汇总!$A$2:$A$871,F$1,[2]掉落汇总!$C$2:$C$871,$Q$1)+SUMIFS(OFFSET([2]掉落汇总!$C$2:$C$871,,MATCH($B307,[2]掉落汇总!$D$1:$M$1)),[2]掉落汇总!$A$2:$A$871,F$1,[2]掉落汇总!$C$2:$C$871,$Q$2)/$Q$3)*宝箱投放计算!E307</f>
        <v>0.69707401032702276</v>
      </c>
      <c r="G307">
        <f ca="1">(SUMIFS(OFFSET([2]掉落汇总!$C$2:$C$871,,MATCH($B307,[2]掉落汇总!$D$1:$M$1)),[2]掉落汇总!$A$2:$A$871,G$1,[2]掉落汇总!$C$2:$C$871,$Q$1)+SUMIFS(OFFSET([2]掉落汇总!$C$2:$C$871,,MATCH($B307,[2]掉落汇总!$D$1:$M$1)),[2]掉落汇总!$A$2:$A$871,G$1,[2]掉落汇总!$C$2:$C$871,$Q$2)/$Q$3)*宝箱投放计算!F307</f>
        <v>0</v>
      </c>
      <c r="H307">
        <f ca="1">(SUMIFS(OFFSET([2]掉落汇总!$C$2:$C$871,,MATCH($B307,[2]掉落汇总!$D$1:$M$1)),[2]掉落汇总!$A$2:$A$871,H$1,[2]掉落汇总!$C$2:$C$871,$Q$1)+SUMIFS(OFFSET([2]掉落汇总!$C$2:$C$871,,MATCH($B307,[2]掉落汇总!$D$1:$M$1)),[2]掉落汇总!$A$2:$A$871,H$1,[2]掉落汇总!$C$2:$C$871,$Q$2)/$Q$3)*宝箱投放计算!G307</f>
        <v>0</v>
      </c>
      <c r="I307">
        <f ca="1">(SUMIFS(OFFSET([2]掉落汇总!$C$2:$C$871,,MATCH($B307,[2]掉落汇总!$D$1:$M$1)),[2]掉落汇总!$A$2:$A$871,I$1,[2]掉落汇总!$C$2:$C$871,$Q$1)+SUMIFS(OFFSET([2]掉落汇总!$C$2:$C$871,,MATCH($B307,[2]掉落汇总!$D$1:$M$1)),[2]掉落汇总!$A$2:$A$871,I$1,[2]掉落汇总!$C$2:$C$871,$Q$2)/$Q$3)*宝箱投放计算!H307</f>
        <v>0</v>
      </c>
      <c r="J307">
        <f ca="1">(SUMIFS(OFFSET([2]掉落汇总!$C$2:$C$871,,MATCH($B307,[2]掉落汇总!$D$1:$M$1)),[2]掉落汇总!$A$2:$A$871,J$1,[2]掉落汇总!$C$2:$C$871,$Q$1)+SUMIFS(OFFSET([2]掉落汇总!$C$2:$C$871,,MATCH($B307,[2]掉落汇总!$D$1:$M$1)),[2]掉落汇总!$A$2:$A$871,J$1,[2]掉落汇总!$C$2:$C$871,$Q$2)/$Q$3)*宝箱投放计算!I307</f>
        <v>0</v>
      </c>
      <c r="K307">
        <f ca="1">(SUMIFS(OFFSET([2]掉落汇总!$C$2:$C$871,,MATCH($B307,[2]掉落汇总!$D$1:$M$1)),[2]掉落汇总!$A$2:$A$871,K$1,[2]掉落汇总!$C$2:$C$871,$Q$1)+SUMIFS(OFFSET([2]掉落汇总!$C$2:$C$871,,MATCH($B307,[2]掉落汇总!$D$1:$M$1)),[2]掉落汇总!$A$2:$A$871,K$1,[2]掉落汇总!$C$2:$C$871,$Q$2)/$Q$3)*宝箱投放计算!J307</f>
        <v>0</v>
      </c>
      <c r="L307">
        <f ca="1">(SUMIFS(OFFSET([2]掉落汇总!$C$2:$C$871,,MATCH($B307,[2]掉落汇总!$D$1:$M$1)),[2]掉落汇总!$A$2:$A$871,L$1,[2]掉落汇总!$C$2:$C$871,$Q$1)+SUMIFS(OFFSET([2]掉落汇总!$C$2:$C$871,,MATCH($B307,[2]掉落汇总!$D$1:$M$1)),[2]掉落汇总!$A$2:$A$871,L$1,[2]掉落汇总!$C$2:$C$871,$Q$2)/$Q$3)*宝箱投放计算!K307</f>
        <v>0.18921788368526599</v>
      </c>
      <c r="M307">
        <f ca="1">(SUMIFS(OFFSET([2]掉落汇总!$C$2:$C$871,,MATCH($B307,[2]掉落汇总!$D$1:$M$1)),[2]掉落汇总!$A$2:$A$871,M$1,[2]掉落汇总!$C$2:$C$871,$Q$1)+SUMIFS(OFFSET([2]掉落汇总!$C$2:$C$871,,MATCH($B307,[2]掉落汇总!$D$1:$M$1)),[2]掉落汇总!$A$2:$A$871,M$1,[2]掉落汇总!$C$2:$C$871,$Q$2)/$Q$3)*宝箱投放计算!L307</f>
        <v>0.1952586710265094</v>
      </c>
      <c r="N307">
        <f ca="1">(SUMIFS(OFFSET([2]掉落汇总!$C$2:$C$871,,MATCH($B307,[2]掉落汇总!$D$1:$M$1)),[2]掉落汇总!$A$2:$A$871,N$1,[2]掉落汇总!$C$2:$C$871,$Q$1)+SUMIFS(OFFSET([2]掉落汇总!$C$2:$C$871,,MATCH($B307,[2]掉落汇总!$D$1:$M$1)),[2]掉落汇总!$A$2:$A$871,N$1,[2]掉落汇总!$C$2:$C$871,$Q$2)/$Q$3)*宝箱投放计算!M307</f>
        <v>4.4258667322350648E-2</v>
      </c>
      <c r="O307">
        <f ca="1">(SUMIFS(OFFSET([2]掉落汇总!$C$2:$C$871,,MATCH($B307,[2]掉落汇总!$D$1:$M$1)),[2]掉落汇总!$A$2:$A$871,O$1,[2]掉落汇总!$C$2:$C$871,$Q$1)+SUMIFS(OFFSET([2]掉落汇总!$C$2:$C$871,,MATCH($B307,[2]掉落汇总!$D$1:$M$1)),[2]掉落汇总!$A$2:$A$871,O$1,[2]掉落汇总!$C$2:$C$871,$Q$2)/$Q$3)*宝箱投放计算!N307</f>
        <v>9.1281046504927091E-2</v>
      </c>
    </row>
    <row r="308" spans="1:15" x14ac:dyDescent="0.2">
      <c r="A308">
        <f>玩家成长时间线!A308</f>
        <v>307</v>
      </c>
      <c r="B308">
        <f>玩家成长时间线!B308</f>
        <v>10</v>
      </c>
      <c r="C308">
        <f ca="1">SUM($D$2:D308)</f>
        <v>558.76432059875981</v>
      </c>
      <c r="D308">
        <f t="shared" ca="1" si="4"/>
        <v>1.8251323619802267</v>
      </c>
      <c r="E308">
        <f ca="1">(SUMIFS(OFFSET([2]掉落汇总!$C$2:$C$871,,MATCH($B308,[2]掉落汇总!$D$1:$M$1)),[2]掉落汇总!$A$2:$A$871,E$1,[2]掉落汇总!$C$2:$C$871,$Q$1)+SUMIFS(OFFSET([2]掉落汇总!$C$2:$C$871,,MATCH($B308,[2]掉落汇总!$D$1:$M$1)),[2]掉落汇总!$A$2:$A$871,E$1,[2]掉落汇总!$C$2:$C$871,$Q$2)/$Q$3)*宝箱投放计算!D308</f>
        <v>0.60804208311415053</v>
      </c>
      <c r="F308">
        <f ca="1">(SUMIFS(OFFSET([2]掉落汇总!$C$2:$C$871,,MATCH($B308,[2]掉落汇总!$D$1:$M$1)),[2]掉落汇总!$A$2:$A$871,F$1,[2]掉落汇总!$C$2:$C$871,$Q$1)+SUMIFS(OFFSET([2]掉落汇总!$C$2:$C$871,,MATCH($B308,[2]掉落汇总!$D$1:$M$1)),[2]掉落汇总!$A$2:$A$871,F$1,[2]掉落汇总!$C$2:$C$871,$Q$2)/$Q$3)*宝箱投放计算!E308</f>
        <v>0.69707401032702276</v>
      </c>
      <c r="G308">
        <f ca="1">(SUMIFS(OFFSET([2]掉落汇总!$C$2:$C$871,,MATCH($B308,[2]掉落汇总!$D$1:$M$1)),[2]掉落汇总!$A$2:$A$871,G$1,[2]掉落汇总!$C$2:$C$871,$Q$1)+SUMIFS(OFFSET([2]掉落汇总!$C$2:$C$871,,MATCH($B308,[2]掉落汇总!$D$1:$M$1)),[2]掉落汇总!$A$2:$A$871,G$1,[2]掉落汇总!$C$2:$C$871,$Q$2)/$Q$3)*宝箱投放计算!F308</f>
        <v>0</v>
      </c>
      <c r="H308">
        <f ca="1">(SUMIFS(OFFSET([2]掉落汇总!$C$2:$C$871,,MATCH($B308,[2]掉落汇总!$D$1:$M$1)),[2]掉落汇总!$A$2:$A$871,H$1,[2]掉落汇总!$C$2:$C$871,$Q$1)+SUMIFS(OFFSET([2]掉落汇总!$C$2:$C$871,,MATCH($B308,[2]掉落汇总!$D$1:$M$1)),[2]掉落汇总!$A$2:$A$871,H$1,[2]掉落汇总!$C$2:$C$871,$Q$2)/$Q$3)*宝箱投放计算!G308</f>
        <v>0</v>
      </c>
      <c r="I308">
        <f ca="1">(SUMIFS(OFFSET([2]掉落汇总!$C$2:$C$871,,MATCH($B308,[2]掉落汇总!$D$1:$M$1)),[2]掉落汇总!$A$2:$A$871,I$1,[2]掉落汇总!$C$2:$C$871,$Q$1)+SUMIFS(OFFSET([2]掉落汇总!$C$2:$C$871,,MATCH($B308,[2]掉落汇总!$D$1:$M$1)),[2]掉落汇总!$A$2:$A$871,I$1,[2]掉落汇总!$C$2:$C$871,$Q$2)/$Q$3)*宝箱投放计算!H308</f>
        <v>0</v>
      </c>
      <c r="J308">
        <f ca="1">(SUMIFS(OFFSET([2]掉落汇总!$C$2:$C$871,,MATCH($B308,[2]掉落汇总!$D$1:$M$1)),[2]掉落汇总!$A$2:$A$871,J$1,[2]掉落汇总!$C$2:$C$871,$Q$1)+SUMIFS(OFFSET([2]掉落汇总!$C$2:$C$871,,MATCH($B308,[2]掉落汇总!$D$1:$M$1)),[2]掉落汇总!$A$2:$A$871,J$1,[2]掉落汇总!$C$2:$C$871,$Q$2)/$Q$3)*宝箱投放计算!I308</f>
        <v>0</v>
      </c>
      <c r="K308">
        <f ca="1">(SUMIFS(OFFSET([2]掉落汇总!$C$2:$C$871,,MATCH($B308,[2]掉落汇总!$D$1:$M$1)),[2]掉落汇总!$A$2:$A$871,K$1,[2]掉落汇总!$C$2:$C$871,$Q$1)+SUMIFS(OFFSET([2]掉落汇总!$C$2:$C$871,,MATCH($B308,[2]掉落汇总!$D$1:$M$1)),[2]掉落汇总!$A$2:$A$871,K$1,[2]掉落汇总!$C$2:$C$871,$Q$2)/$Q$3)*宝箱投放计算!J308</f>
        <v>0</v>
      </c>
      <c r="L308">
        <f ca="1">(SUMIFS(OFFSET([2]掉落汇总!$C$2:$C$871,,MATCH($B308,[2]掉落汇总!$D$1:$M$1)),[2]掉落汇总!$A$2:$A$871,L$1,[2]掉落汇总!$C$2:$C$871,$Q$1)+SUMIFS(OFFSET([2]掉落汇总!$C$2:$C$871,,MATCH($B308,[2]掉落汇总!$D$1:$M$1)),[2]掉落汇总!$A$2:$A$871,L$1,[2]掉落汇总!$C$2:$C$871,$Q$2)/$Q$3)*宝箱投放计算!K308</f>
        <v>0.18921788368526599</v>
      </c>
      <c r="M308">
        <f ca="1">(SUMIFS(OFFSET([2]掉落汇总!$C$2:$C$871,,MATCH($B308,[2]掉落汇总!$D$1:$M$1)),[2]掉落汇总!$A$2:$A$871,M$1,[2]掉落汇总!$C$2:$C$871,$Q$1)+SUMIFS(OFFSET([2]掉落汇总!$C$2:$C$871,,MATCH($B308,[2]掉落汇总!$D$1:$M$1)),[2]掉落汇总!$A$2:$A$871,M$1,[2]掉落汇总!$C$2:$C$871,$Q$2)/$Q$3)*宝箱投放计算!L308</f>
        <v>0.1952586710265094</v>
      </c>
      <c r="N308">
        <f ca="1">(SUMIFS(OFFSET([2]掉落汇总!$C$2:$C$871,,MATCH($B308,[2]掉落汇总!$D$1:$M$1)),[2]掉落汇总!$A$2:$A$871,N$1,[2]掉落汇总!$C$2:$C$871,$Q$1)+SUMIFS(OFFSET([2]掉落汇总!$C$2:$C$871,,MATCH($B308,[2]掉落汇总!$D$1:$M$1)),[2]掉落汇总!$A$2:$A$871,N$1,[2]掉落汇总!$C$2:$C$871,$Q$2)/$Q$3)*宝箱投放计算!M308</f>
        <v>4.4258667322350648E-2</v>
      </c>
      <c r="O308">
        <f ca="1">(SUMIFS(OFFSET([2]掉落汇总!$C$2:$C$871,,MATCH($B308,[2]掉落汇总!$D$1:$M$1)),[2]掉落汇总!$A$2:$A$871,O$1,[2]掉落汇总!$C$2:$C$871,$Q$1)+SUMIFS(OFFSET([2]掉落汇总!$C$2:$C$871,,MATCH($B308,[2]掉落汇总!$D$1:$M$1)),[2]掉落汇总!$A$2:$A$871,O$1,[2]掉落汇总!$C$2:$C$871,$Q$2)/$Q$3)*宝箱投放计算!N308</f>
        <v>9.1281046504927091E-2</v>
      </c>
    </row>
    <row r="309" spans="1:15" x14ac:dyDescent="0.2">
      <c r="A309">
        <f>玩家成长时间线!A309</f>
        <v>308</v>
      </c>
      <c r="B309">
        <f>玩家成长时间线!B309</f>
        <v>8</v>
      </c>
      <c r="C309">
        <f ca="1">SUM($D$2:D309)</f>
        <v>560.27863453709892</v>
      </c>
      <c r="D309">
        <f t="shared" ca="1" si="4"/>
        <v>1.5143139383391329</v>
      </c>
      <c r="E309">
        <f ca="1">(SUMIFS(OFFSET([2]掉落汇总!$C$2:$C$871,,MATCH($B309,[2]掉落汇总!$D$1:$M$1)),[2]掉落汇总!$A$2:$A$871,E$1,[2]掉落汇总!$C$2:$C$871,$Q$1)+SUMIFS(OFFSET([2]掉落汇总!$C$2:$C$871,,MATCH($B309,[2]掉落汇总!$D$1:$M$1)),[2]掉落汇总!$A$2:$A$871,E$1,[2]掉落汇总!$C$2:$C$871,$Q$2)/$Q$3)*宝箱投放计算!D309</f>
        <v>0.43663846153846142</v>
      </c>
      <c r="F309">
        <f ca="1">(SUMIFS(OFFSET([2]掉落汇总!$C$2:$C$871,,MATCH($B309,[2]掉落汇总!$D$1:$M$1)),[2]掉落汇总!$A$2:$A$871,F$1,[2]掉落汇总!$C$2:$C$871,$Q$1)+SUMIFS(OFFSET([2]掉落汇总!$C$2:$C$871,,MATCH($B309,[2]掉落汇总!$D$1:$M$1)),[2]掉落汇总!$A$2:$A$871,F$1,[2]掉落汇总!$C$2:$C$871,$Q$2)/$Q$3)*宝箱投放计算!E309</f>
        <v>0.55765920826161819</v>
      </c>
      <c r="G309">
        <f ca="1">(SUMIFS(OFFSET([2]掉落汇总!$C$2:$C$871,,MATCH($B309,[2]掉落汇总!$D$1:$M$1)),[2]掉落汇总!$A$2:$A$871,G$1,[2]掉落汇总!$C$2:$C$871,$Q$1)+SUMIFS(OFFSET([2]掉落汇总!$C$2:$C$871,,MATCH($B309,[2]掉落汇总!$D$1:$M$1)),[2]掉落汇总!$A$2:$A$871,G$1,[2]掉落汇总!$C$2:$C$871,$Q$2)/$Q$3)*宝箱投放计算!F309</f>
        <v>0</v>
      </c>
      <c r="H309">
        <f ca="1">(SUMIFS(OFFSET([2]掉落汇总!$C$2:$C$871,,MATCH($B309,[2]掉落汇总!$D$1:$M$1)),[2]掉落汇总!$A$2:$A$871,H$1,[2]掉落汇总!$C$2:$C$871,$Q$1)+SUMIFS(OFFSET([2]掉落汇总!$C$2:$C$871,,MATCH($B309,[2]掉落汇总!$D$1:$M$1)),[2]掉落汇总!$A$2:$A$871,H$1,[2]掉落汇总!$C$2:$C$871,$Q$2)/$Q$3)*宝箱投放计算!G309</f>
        <v>0</v>
      </c>
      <c r="I309">
        <f ca="1">(SUMIFS(OFFSET([2]掉落汇总!$C$2:$C$871,,MATCH($B309,[2]掉落汇总!$D$1:$M$1)),[2]掉落汇总!$A$2:$A$871,I$1,[2]掉落汇总!$C$2:$C$871,$Q$1)+SUMIFS(OFFSET([2]掉落汇总!$C$2:$C$871,,MATCH($B309,[2]掉落汇总!$D$1:$M$1)),[2]掉落汇总!$A$2:$A$871,I$1,[2]掉落汇总!$C$2:$C$871,$Q$2)/$Q$3)*宝箱投放计算!H309</f>
        <v>0</v>
      </c>
      <c r="J309">
        <f ca="1">(SUMIFS(OFFSET([2]掉落汇总!$C$2:$C$871,,MATCH($B309,[2]掉落汇总!$D$1:$M$1)),[2]掉落汇总!$A$2:$A$871,J$1,[2]掉落汇总!$C$2:$C$871,$Q$1)+SUMIFS(OFFSET([2]掉落汇总!$C$2:$C$871,,MATCH($B309,[2]掉落汇总!$D$1:$M$1)),[2]掉落汇总!$A$2:$A$871,J$1,[2]掉落汇总!$C$2:$C$871,$Q$2)/$Q$3)*宝箱投放计算!I309</f>
        <v>0</v>
      </c>
      <c r="K309">
        <f ca="1">(SUMIFS(OFFSET([2]掉落汇总!$C$2:$C$871,,MATCH($B309,[2]掉落汇总!$D$1:$M$1)),[2]掉落汇总!$A$2:$A$871,K$1,[2]掉落汇总!$C$2:$C$871,$Q$1)+SUMIFS(OFFSET([2]掉落汇总!$C$2:$C$871,,MATCH($B309,[2]掉落汇总!$D$1:$M$1)),[2]掉落汇总!$A$2:$A$871,K$1,[2]掉落汇总!$C$2:$C$871,$Q$2)/$Q$3)*宝箱投放计算!J309</f>
        <v>0</v>
      </c>
      <c r="L309">
        <f ca="1">(SUMIFS(OFFSET([2]掉落汇总!$C$2:$C$871,,MATCH($B309,[2]掉落汇总!$D$1:$M$1)),[2]掉落汇总!$A$2:$A$871,L$1,[2]掉落汇总!$C$2:$C$871,$Q$1)+SUMIFS(OFFSET([2]掉落汇总!$C$2:$C$871,,MATCH($B309,[2]掉落汇总!$D$1:$M$1)),[2]掉落汇总!$A$2:$A$871,L$1,[2]掉落汇总!$C$2:$C$871,$Q$2)/$Q$3)*宝箱投放计算!K309</f>
        <v>0.18921788368526599</v>
      </c>
      <c r="M309">
        <f ca="1">(SUMIFS(OFFSET([2]掉落汇总!$C$2:$C$871,,MATCH($B309,[2]掉落汇总!$D$1:$M$1)),[2]掉落汇总!$A$2:$A$871,M$1,[2]掉落汇总!$C$2:$C$871,$Q$1)+SUMIFS(OFFSET([2]掉落汇总!$C$2:$C$871,,MATCH($B309,[2]掉落汇总!$D$1:$M$1)),[2]掉落汇总!$A$2:$A$871,M$1,[2]掉落汇总!$C$2:$C$871,$Q$2)/$Q$3)*宝箱投放计算!L309</f>
        <v>0.1952586710265094</v>
      </c>
      <c r="N309">
        <f ca="1">(SUMIFS(OFFSET([2]掉落汇总!$C$2:$C$871,,MATCH($B309,[2]掉落汇总!$D$1:$M$1)),[2]掉落汇总!$A$2:$A$871,N$1,[2]掉落汇总!$C$2:$C$871,$Q$1)+SUMIFS(OFFSET([2]掉落汇总!$C$2:$C$871,,MATCH($B309,[2]掉落汇总!$D$1:$M$1)),[2]掉落汇总!$A$2:$A$871,N$1,[2]掉落汇总!$C$2:$C$871,$Q$2)/$Q$3)*宝箱投放计算!M309</f>
        <v>4.4258667322350648E-2</v>
      </c>
      <c r="O309">
        <f ca="1">(SUMIFS(OFFSET([2]掉落汇总!$C$2:$C$871,,MATCH($B309,[2]掉落汇总!$D$1:$M$1)),[2]掉落汇总!$A$2:$A$871,O$1,[2]掉落汇总!$C$2:$C$871,$Q$1)+SUMIFS(OFFSET([2]掉落汇总!$C$2:$C$871,,MATCH($B309,[2]掉落汇总!$D$1:$M$1)),[2]掉落汇总!$A$2:$A$871,O$1,[2]掉落汇总!$C$2:$C$871,$Q$2)/$Q$3)*宝箱投放计算!N309</f>
        <v>9.1281046504927091E-2</v>
      </c>
    </row>
    <row r="310" spans="1:15" x14ac:dyDescent="0.2">
      <c r="A310">
        <f>玩家成长时间线!A310</f>
        <v>309</v>
      </c>
      <c r="B310">
        <f>玩家成长时间线!B310</f>
        <v>8</v>
      </c>
      <c r="C310">
        <f ca="1">SUM($D$2:D310)</f>
        <v>561.74621770620729</v>
      </c>
      <c r="D310">
        <f t="shared" ca="1" si="4"/>
        <v>1.4675831691083636</v>
      </c>
      <c r="E310">
        <f ca="1">(SUMIFS(OFFSET([2]掉落汇总!$C$2:$C$871,,MATCH($B310,[2]掉落汇总!$D$1:$M$1)),[2]掉落汇总!$A$2:$A$871,E$1,[2]掉落汇总!$C$2:$C$871,$Q$1)+SUMIFS(OFFSET([2]掉落汇总!$C$2:$C$871,,MATCH($B310,[2]掉落汇总!$D$1:$M$1)),[2]掉落汇总!$A$2:$A$871,E$1,[2]掉落汇总!$C$2:$C$871,$Q$2)/$Q$3)*宝箱投放计算!D310</f>
        <v>0.38990769230769218</v>
      </c>
      <c r="F310">
        <f ca="1">(SUMIFS(OFFSET([2]掉落汇总!$C$2:$C$871,,MATCH($B310,[2]掉落汇总!$D$1:$M$1)),[2]掉落汇总!$A$2:$A$871,F$1,[2]掉落汇总!$C$2:$C$871,$Q$1)+SUMIFS(OFFSET([2]掉落汇总!$C$2:$C$871,,MATCH($B310,[2]掉落汇总!$D$1:$M$1)),[2]掉落汇总!$A$2:$A$871,F$1,[2]掉落汇总!$C$2:$C$871,$Q$2)/$Q$3)*宝箱投放计算!E310</f>
        <v>0.55765920826161819</v>
      </c>
      <c r="G310">
        <f ca="1">(SUMIFS(OFFSET([2]掉落汇总!$C$2:$C$871,,MATCH($B310,[2]掉落汇总!$D$1:$M$1)),[2]掉落汇总!$A$2:$A$871,G$1,[2]掉落汇总!$C$2:$C$871,$Q$1)+SUMIFS(OFFSET([2]掉落汇总!$C$2:$C$871,,MATCH($B310,[2]掉落汇总!$D$1:$M$1)),[2]掉落汇总!$A$2:$A$871,G$1,[2]掉落汇总!$C$2:$C$871,$Q$2)/$Q$3)*宝箱投放计算!F310</f>
        <v>0</v>
      </c>
      <c r="H310">
        <f ca="1">(SUMIFS(OFFSET([2]掉落汇总!$C$2:$C$871,,MATCH($B310,[2]掉落汇总!$D$1:$M$1)),[2]掉落汇总!$A$2:$A$871,H$1,[2]掉落汇总!$C$2:$C$871,$Q$1)+SUMIFS(OFFSET([2]掉落汇总!$C$2:$C$871,,MATCH($B310,[2]掉落汇总!$D$1:$M$1)),[2]掉落汇总!$A$2:$A$871,H$1,[2]掉落汇总!$C$2:$C$871,$Q$2)/$Q$3)*宝箱投放计算!G310</f>
        <v>0</v>
      </c>
      <c r="I310">
        <f ca="1">(SUMIFS(OFFSET([2]掉落汇总!$C$2:$C$871,,MATCH($B310,[2]掉落汇总!$D$1:$M$1)),[2]掉落汇总!$A$2:$A$871,I$1,[2]掉落汇总!$C$2:$C$871,$Q$1)+SUMIFS(OFFSET([2]掉落汇总!$C$2:$C$871,,MATCH($B310,[2]掉落汇总!$D$1:$M$1)),[2]掉落汇总!$A$2:$A$871,I$1,[2]掉落汇总!$C$2:$C$871,$Q$2)/$Q$3)*宝箱投放计算!H310</f>
        <v>0</v>
      </c>
      <c r="J310">
        <f ca="1">(SUMIFS(OFFSET([2]掉落汇总!$C$2:$C$871,,MATCH($B310,[2]掉落汇总!$D$1:$M$1)),[2]掉落汇总!$A$2:$A$871,J$1,[2]掉落汇总!$C$2:$C$871,$Q$1)+SUMIFS(OFFSET([2]掉落汇总!$C$2:$C$871,,MATCH($B310,[2]掉落汇总!$D$1:$M$1)),[2]掉落汇总!$A$2:$A$871,J$1,[2]掉落汇总!$C$2:$C$871,$Q$2)/$Q$3)*宝箱投放计算!I310</f>
        <v>0</v>
      </c>
      <c r="K310">
        <f ca="1">(SUMIFS(OFFSET([2]掉落汇总!$C$2:$C$871,,MATCH($B310,[2]掉落汇总!$D$1:$M$1)),[2]掉落汇总!$A$2:$A$871,K$1,[2]掉落汇总!$C$2:$C$871,$Q$1)+SUMIFS(OFFSET([2]掉落汇总!$C$2:$C$871,,MATCH($B310,[2]掉落汇总!$D$1:$M$1)),[2]掉落汇总!$A$2:$A$871,K$1,[2]掉落汇总!$C$2:$C$871,$Q$2)/$Q$3)*宝箱投放计算!J310</f>
        <v>0</v>
      </c>
      <c r="L310">
        <f ca="1">(SUMIFS(OFFSET([2]掉落汇总!$C$2:$C$871,,MATCH($B310,[2]掉落汇总!$D$1:$M$1)),[2]掉落汇总!$A$2:$A$871,L$1,[2]掉落汇总!$C$2:$C$871,$Q$1)+SUMIFS(OFFSET([2]掉落汇总!$C$2:$C$871,,MATCH($B310,[2]掉落汇总!$D$1:$M$1)),[2]掉落汇总!$A$2:$A$871,L$1,[2]掉落汇总!$C$2:$C$871,$Q$2)/$Q$3)*宝箱投放计算!K310</f>
        <v>0.18921788368526599</v>
      </c>
      <c r="M310">
        <f ca="1">(SUMIFS(OFFSET([2]掉落汇总!$C$2:$C$871,,MATCH($B310,[2]掉落汇总!$D$1:$M$1)),[2]掉落汇总!$A$2:$A$871,M$1,[2]掉落汇总!$C$2:$C$871,$Q$1)+SUMIFS(OFFSET([2]掉落汇总!$C$2:$C$871,,MATCH($B310,[2]掉落汇总!$D$1:$M$1)),[2]掉落汇总!$A$2:$A$871,M$1,[2]掉落汇总!$C$2:$C$871,$Q$2)/$Q$3)*宝箱投放计算!L310</f>
        <v>0.1952586710265094</v>
      </c>
      <c r="N310">
        <f ca="1">(SUMIFS(OFFSET([2]掉落汇总!$C$2:$C$871,,MATCH($B310,[2]掉落汇总!$D$1:$M$1)),[2]掉落汇总!$A$2:$A$871,N$1,[2]掉落汇总!$C$2:$C$871,$Q$1)+SUMIFS(OFFSET([2]掉落汇总!$C$2:$C$871,,MATCH($B310,[2]掉落汇总!$D$1:$M$1)),[2]掉落汇总!$A$2:$A$871,N$1,[2]掉落汇总!$C$2:$C$871,$Q$2)/$Q$3)*宝箱投放计算!M310</f>
        <v>4.4258667322350648E-2</v>
      </c>
      <c r="O310">
        <f ca="1">(SUMIFS(OFFSET([2]掉落汇总!$C$2:$C$871,,MATCH($B310,[2]掉落汇总!$D$1:$M$1)),[2]掉落汇总!$A$2:$A$871,O$1,[2]掉落汇总!$C$2:$C$871,$Q$1)+SUMIFS(OFFSET([2]掉落汇总!$C$2:$C$871,,MATCH($B310,[2]掉落汇总!$D$1:$M$1)),[2]掉落汇总!$A$2:$A$871,O$1,[2]掉落汇总!$C$2:$C$871,$Q$2)/$Q$3)*宝箱投放计算!N310</f>
        <v>9.1281046504927091E-2</v>
      </c>
    </row>
    <row r="311" spans="1:15" x14ac:dyDescent="0.2">
      <c r="A311">
        <f>玩家成长时间线!A311</f>
        <v>310</v>
      </c>
      <c r="B311">
        <f>玩家成长时间线!B311</f>
        <v>8</v>
      </c>
      <c r="C311">
        <f ca="1">SUM($D$2:D311)</f>
        <v>563.22418549070028</v>
      </c>
      <c r="D311">
        <f t="shared" ca="1" si="4"/>
        <v>1.4779677844929791</v>
      </c>
      <c r="E311">
        <f ca="1">(SUMIFS(OFFSET([2]掉落汇总!$C$2:$C$871,,MATCH($B311,[2]掉落汇总!$D$1:$M$1)),[2]掉落汇总!$A$2:$A$871,E$1,[2]掉落汇总!$C$2:$C$871,$Q$1)+SUMIFS(OFFSET([2]掉落汇总!$C$2:$C$871,,MATCH($B311,[2]掉落汇总!$D$1:$M$1)),[2]掉落汇总!$A$2:$A$871,E$1,[2]掉落汇总!$C$2:$C$871,$Q$2)/$Q$3)*宝箱投放计算!D311</f>
        <v>0.40029230769230761</v>
      </c>
      <c r="F311">
        <f ca="1">(SUMIFS(OFFSET([2]掉落汇总!$C$2:$C$871,,MATCH($B311,[2]掉落汇总!$D$1:$M$1)),[2]掉落汇总!$A$2:$A$871,F$1,[2]掉落汇总!$C$2:$C$871,$Q$1)+SUMIFS(OFFSET([2]掉落汇总!$C$2:$C$871,,MATCH($B311,[2]掉落汇总!$D$1:$M$1)),[2]掉落汇总!$A$2:$A$871,F$1,[2]掉落汇总!$C$2:$C$871,$Q$2)/$Q$3)*宝箱投放计算!E311</f>
        <v>0.55765920826161819</v>
      </c>
      <c r="G311">
        <f ca="1">(SUMIFS(OFFSET([2]掉落汇总!$C$2:$C$871,,MATCH($B311,[2]掉落汇总!$D$1:$M$1)),[2]掉落汇总!$A$2:$A$871,G$1,[2]掉落汇总!$C$2:$C$871,$Q$1)+SUMIFS(OFFSET([2]掉落汇总!$C$2:$C$871,,MATCH($B311,[2]掉落汇总!$D$1:$M$1)),[2]掉落汇总!$A$2:$A$871,G$1,[2]掉落汇总!$C$2:$C$871,$Q$2)/$Q$3)*宝箱投放计算!F311</f>
        <v>0</v>
      </c>
      <c r="H311">
        <f ca="1">(SUMIFS(OFFSET([2]掉落汇总!$C$2:$C$871,,MATCH($B311,[2]掉落汇总!$D$1:$M$1)),[2]掉落汇总!$A$2:$A$871,H$1,[2]掉落汇总!$C$2:$C$871,$Q$1)+SUMIFS(OFFSET([2]掉落汇总!$C$2:$C$871,,MATCH($B311,[2]掉落汇总!$D$1:$M$1)),[2]掉落汇总!$A$2:$A$871,H$1,[2]掉落汇总!$C$2:$C$871,$Q$2)/$Q$3)*宝箱投放计算!G311</f>
        <v>0</v>
      </c>
      <c r="I311">
        <f ca="1">(SUMIFS(OFFSET([2]掉落汇总!$C$2:$C$871,,MATCH($B311,[2]掉落汇总!$D$1:$M$1)),[2]掉落汇总!$A$2:$A$871,I$1,[2]掉落汇总!$C$2:$C$871,$Q$1)+SUMIFS(OFFSET([2]掉落汇总!$C$2:$C$871,,MATCH($B311,[2]掉落汇总!$D$1:$M$1)),[2]掉落汇总!$A$2:$A$871,I$1,[2]掉落汇总!$C$2:$C$871,$Q$2)/$Q$3)*宝箱投放计算!H311</f>
        <v>0</v>
      </c>
      <c r="J311">
        <f ca="1">(SUMIFS(OFFSET([2]掉落汇总!$C$2:$C$871,,MATCH($B311,[2]掉落汇总!$D$1:$M$1)),[2]掉落汇总!$A$2:$A$871,J$1,[2]掉落汇总!$C$2:$C$871,$Q$1)+SUMIFS(OFFSET([2]掉落汇总!$C$2:$C$871,,MATCH($B311,[2]掉落汇总!$D$1:$M$1)),[2]掉落汇总!$A$2:$A$871,J$1,[2]掉落汇总!$C$2:$C$871,$Q$2)/$Q$3)*宝箱投放计算!I311</f>
        <v>0</v>
      </c>
      <c r="K311">
        <f ca="1">(SUMIFS(OFFSET([2]掉落汇总!$C$2:$C$871,,MATCH($B311,[2]掉落汇总!$D$1:$M$1)),[2]掉落汇总!$A$2:$A$871,K$1,[2]掉落汇总!$C$2:$C$871,$Q$1)+SUMIFS(OFFSET([2]掉落汇总!$C$2:$C$871,,MATCH($B311,[2]掉落汇总!$D$1:$M$1)),[2]掉落汇总!$A$2:$A$871,K$1,[2]掉落汇总!$C$2:$C$871,$Q$2)/$Q$3)*宝箱投放计算!J311</f>
        <v>0</v>
      </c>
      <c r="L311">
        <f ca="1">(SUMIFS(OFFSET([2]掉落汇总!$C$2:$C$871,,MATCH($B311,[2]掉落汇总!$D$1:$M$1)),[2]掉落汇总!$A$2:$A$871,L$1,[2]掉落汇总!$C$2:$C$871,$Q$1)+SUMIFS(OFFSET([2]掉落汇总!$C$2:$C$871,,MATCH($B311,[2]掉落汇总!$D$1:$M$1)),[2]掉落汇总!$A$2:$A$871,L$1,[2]掉落汇总!$C$2:$C$871,$Q$2)/$Q$3)*宝箱投放计算!K311</f>
        <v>0.18921788368526599</v>
      </c>
      <c r="M311">
        <f ca="1">(SUMIFS(OFFSET([2]掉落汇总!$C$2:$C$871,,MATCH($B311,[2]掉落汇总!$D$1:$M$1)),[2]掉落汇总!$A$2:$A$871,M$1,[2]掉落汇总!$C$2:$C$871,$Q$1)+SUMIFS(OFFSET([2]掉落汇总!$C$2:$C$871,,MATCH($B311,[2]掉落汇总!$D$1:$M$1)),[2]掉落汇总!$A$2:$A$871,M$1,[2]掉落汇总!$C$2:$C$871,$Q$2)/$Q$3)*宝箱投放计算!L311</f>
        <v>0.1952586710265094</v>
      </c>
      <c r="N311">
        <f ca="1">(SUMIFS(OFFSET([2]掉落汇总!$C$2:$C$871,,MATCH($B311,[2]掉落汇总!$D$1:$M$1)),[2]掉落汇总!$A$2:$A$871,N$1,[2]掉落汇总!$C$2:$C$871,$Q$1)+SUMIFS(OFFSET([2]掉落汇总!$C$2:$C$871,,MATCH($B311,[2]掉落汇总!$D$1:$M$1)),[2]掉落汇总!$A$2:$A$871,N$1,[2]掉落汇总!$C$2:$C$871,$Q$2)/$Q$3)*宝箱投放计算!M311</f>
        <v>4.4258667322350648E-2</v>
      </c>
      <c r="O311">
        <f ca="1">(SUMIFS(OFFSET([2]掉落汇总!$C$2:$C$871,,MATCH($B311,[2]掉落汇总!$D$1:$M$1)),[2]掉落汇总!$A$2:$A$871,O$1,[2]掉落汇总!$C$2:$C$871,$Q$1)+SUMIFS(OFFSET([2]掉落汇总!$C$2:$C$871,,MATCH($B311,[2]掉落汇总!$D$1:$M$1)),[2]掉落汇总!$A$2:$A$871,O$1,[2]掉落汇总!$C$2:$C$871,$Q$2)/$Q$3)*宝箱投放计算!N311</f>
        <v>9.1281046504927091E-2</v>
      </c>
    </row>
    <row r="312" spans="1:15" x14ac:dyDescent="0.2">
      <c r="A312">
        <f>玩家成长时间线!A312</f>
        <v>311</v>
      </c>
      <c r="B312">
        <f>玩家成长时间线!B312</f>
        <v>9</v>
      </c>
      <c r="C312">
        <f ca="1">SUM($D$2:D312)</f>
        <v>566.56712587327854</v>
      </c>
      <c r="D312">
        <f t="shared" ca="1" si="4"/>
        <v>3.34294038257829</v>
      </c>
      <c r="E312">
        <f ca="1">(SUMIFS(OFFSET([2]掉落汇总!$C$2:$C$871,,MATCH($B312,[2]掉落汇总!$D$1:$M$1)),[2]掉落汇总!$A$2:$A$871,E$1,[2]掉落汇总!$C$2:$C$871,$Q$1)+SUMIFS(OFFSET([2]掉落汇总!$C$2:$C$871,,MATCH($B312,[2]掉落汇总!$D$1:$M$1)),[2]掉落汇总!$A$2:$A$871,E$1,[2]掉落汇总!$C$2:$C$871,$Q$2)/$Q$3)*宝箱投放计算!D312</f>
        <v>0.56510185387131939</v>
      </c>
      <c r="F312">
        <f ca="1">(SUMIFS(OFFSET([2]掉落汇总!$C$2:$C$871,,MATCH($B312,[2]掉落汇总!$D$1:$M$1)),[2]掉落汇总!$A$2:$A$871,F$1,[2]掉落汇总!$C$2:$C$871,$Q$1)+SUMIFS(OFFSET([2]掉落汇总!$C$2:$C$871,,MATCH($B312,[2]掉落汇总!$D$1:$M$1)),[2]掉落汇总!$A$2:$A$871,F$1,[2]掉落汇总!$C$2:$C$871,$Q$2)/$Q$3)*宝箱投放计算!E312</f>
        <v>0.69707401032702276</v>
      </c>
      <c r="G312">
        <f ca="1">(SUMIFS(OFFSET([2]掉落汇总!$C$2:$C$871,,MATCH($B312,[2]掉落汇总!$D$1:$M$1)),[2]掉落汇总!$A$2:$A$871,G$1,[2]掉落汇总!$C$2:$C$871,$Q$1)+SUMIFS(OFFSET([2]掉落汇总!$C$2:$C$871,,MATCH($B312,[2]掉落汇总!$D$1:$M$1)),[2]掉落汇总!$A$2:$A$871,G$1,[2]掉落汇总!$C$2:$C$871,$Q$2)/$Q$3)*宝箱投放计算!F312</f>
        <v>0</v>
      </c>
      <c r="H312">
        <f ca="1">(SUMIFS(OFFSET([2]掉落汇总!$C$2:$C$871,,MATCH($B312,[2]掉落汇总!$D$1:$M$1)),[2]掉落汇总!$A$2:$A$871,H$1,[2]掉落汇总!$C$2:$C$871,$Q$1)+SUMIFS(OFFSET([2]掉落汇总!$C$2:$C$871,,MATCH($B312,[2]掉落汇总!$D$1:$M$1)),[2]掉落汇总!$A$2:$A$871,H$1,[2]掉落汇总!$C$2:$C$871,$Q$2)/$Q$3)*宝箱投放计算!G312</f>
        <v>0</v>
      </c>
      <c r="I312">
        <f ca="1">(SUMIFS(OFFSET([2]掉落汇总!$C$2:$C$871,,MATCH($B312,[2]掉落汇总!$D$1:$M$1)),[2]掉落汇总!$A$2:$A$871,I$1,[2]掉落汇总!$C$2:$C$871,$Q$1)+SUMIFS(OFFSET([2]掉落汇总!$C$2:$C$871,,MATCH($B312,[2]掉落汇总!$D$1:$M$1)),[2]掉落汇总!$A$2:$A$871,I$1,[2]掉落汇总!$C$2:$C$871,$Q$2)/$Q$3)*宝箱投放计算!H312</f>
        <v>0.43663060278207105</v>
      </c>
      <c r="J312">
        <f ca="1">(SUMIFS(OFFSET([2]掉落汇总!$C$2:$C$871,,MATCH($B312,[2]掉落汇总!$D$1:$M$1)),[2]掉落汇总!$A$2:$A$871,J$1,[2]掉落汇总!$C$2:$C$871,$Q$1)+SUMIFS(OFFSET([2]掉落汇总!$C$2:$C$871,,MATCH($B312,[2]掉落汇总!$D$1:$M$1)),[2]掉落汇总!$A$2:$A$871,J$1,[2]掉落汇总!$C$2:$C$871,$Q$2)/$Q$3)*宝箱投放计算!I312</f>
        <v>1.1241176470588234</v>
      </c>
      <c r="K312">
        <f ca="1">(SUMIFS(OFFSET([2]掉落汇总!$C$2:$C$871,,MATCH($B312,[2]掉落汇总!$D$1:$M$1)),[2]掉落汇总!$A$2:$A$871,K$1,[2]掉落汇总!$C$2:$C$871,$Q$1)+SUMIFS(OFFSET([2]掉落汇总!$C$2:$C$871,,MATCH($B312,[2]掉落汇总!$D$1:$M$1)),[2]掉落汇总!$A$2:$A$871,K$1,[2]掉落汇总!$C$2:$C$871,$Q$2)/$Q$3)*宝箱投放计算!J312</f>
        <v>0</v>
      </c>
      <c r="L312">
        <f ca="1">(SUMIFS(OFFSET([2]掉落汇总!$C$2:$C$871,,MATCH($B312,[2]掉落汇总!$D$1:$M$1)),[2]掉落汇总!$A$2:$A$871,L$1,[2]掉落汇总!$C$2:$C$871,$Q$1)+SUMIFS(OFFSET([2]掉落汇总!$C$2:$C$871,,MATCH($B312,[2]掉落汇总!$D$1:$M$1)),[2]掉落汇总!$A$2:$A$871,L$1,[2]掉落汇总!$C$2:$C$871,$Q$2)/$Q$3)*宝箱投放计算!K312</f>
        <v>0.18921788368526599</v>
      </c>
      <c r="M312">
        <f ca="1">(SUMIFS(OFFSET([2]掉落汇总!$C$2:$C$871,,MATCH($B312,[2]掉落汇总!$D$1:$M$1)),[2]掉落汇总!$A$2:$A$871,M$1,[2]掉落汇总!$C$2:$C$871,$Q$1)+SUMIFS(OFFSET([2]掉落汇总!$C$2:$C$871,,MATCH($B312,[2]掉落汇总!$D$1:$M$1)),[2]掉落汇总!$A$2:$A$871,M$1,[2]掉落汇总!$C$2:$C$871,$Q$2)/$Q$3)*宝箱投放计算!L312</f>
        <v>0.1952586710265094</v>
      </c>
      <c r="N312">
        <f ca="1">(SUMIFS(OFFSET([2]掉落汇总!$C$2:$C$871,,MATCH($B312,[2]掉落汇总!$D$1:$M$1)),[2]掉落汇总!$A$2:$A$871,N$1,[2]掉落汇总!$C$2:$C$871,$Q$1)+SUMIFS(OFFSET([2]掉落汇总!$C$2:$C$871,,MATCH($B312,[2]掉落汇总!$D$1:$M$1)),[2]掉落汇总!$A$2:$A$871,N$1,[2]掉落汇总!$C$2:$C$871,$Q$2)/$Q$3)*宝箱投放计算!M312</f>
        <v>4.4258667322350648E-2</v>
      </c>
      <c r="O312">
        <f ca="1">(SUMIFS(OFFSET([2]掉落汇总!$C$2:$C$871,,MATCH($B312,[2]掉落汇总!$D$1:$M$1)),[2]掉落汇总!$A$2:$A$871,O$1,[2]掉落汇总!$C$2:$C$871,$Q$1)+SUMIFS(OFFSET([2]掉落汇总!$C$2:$C$871,,MATCH($B312,[2]掉落汇总!$D$1:$M$1)),[2]掉落汇总!$A$2:$A$871,O$1,[2]掉落汇总!$C$2:$C$871,$Q$2)/$Q$3)*宝箱投放计算!N312</f>
        <v>9.1281046504927091E-2</v>
      </c>
    </row>
    <row r="313" spans="1:15" x14ac:dyDescent="0.2">
      <c r="A313">
        <f>玩家成长时间线!A313</f>
        <v>312</v>
      </c>
      <c r="B313">
        <f>玩家成长时间线!B313</f>
        <v>9</v>
      </c>
      <c r="C313">
        <f ca="1">SUM($D$2:D313)</f>
        <v>568.35180437460917</v>
      </c>
      <c r="D313">
        <f t="shared" ca="1" si="4"/>
        <v>1.7846785013306341</v>
      </c>
      <c r="E313">
        <f ca="1">(SUMIFS(OFFSET([2]掉落汇总!$C$2:$C$871,,MATCH($B313,[2]掉落汇总!$D$1:$M$1)),[2]掉落汇总!$A$2:$A$871,E$1,[2]掉落汇总!$C$2:$C$871,$Q$1)+SUMIFS(OFFSET([2]掉落汇总!$C$2:$C$871,,MATCH($B313,[2]掉落汇总!$D$1:$M$1)),[2]掉落汇总!$A$2:$A$871,E$1,[2]掉落汇总!$C$2:$C$871,$Q$2)/$Q$3)*宝箱投放计算!D313</f>
        <v>0.56758822246455809</v>
      </c>
      <c r="F313">
        <f ca="1">(SUMIFS(OFFSET([2]掉落汇总!$C$2:$C$871,,MATCH($B313,[2]掉落汇总!$D$1:$M$1)),[2]掉落汇总!$A$2:$A$871,F$1,[2]掉落汇总!$C$2:$C$871,$Q$1)+SUMIFS(OFFSET([2]掉落汇总!$C$2:$C$871,,MATCH($B313,[2]掉落汇总!$D$1:$M$1)),[2]掉落汇总!$A$2:$A$871,F$1,[2]掉落汇总!$C$2:$C$871,$Q$2)/$Q$3)*宝箱投放计算!E313</f>
        <v>0.69707401032702276</v>
      </c>
      <c r="G313">
        <f ca="1">(SUMIFS(OFFSET([2]掉落汇总!$C$2:$C$871,,MATCH($B313,[2]掉落汇总!$D$1:$M$1)),[2]掉落汇总!$A$2:$A$871,G$1,[2]掉落汇总!$C$2:$C$871,$Q$1)+SUMIFS(OFFSET([2]掉落汇总!$C$2:$C$871,,MATCH($B313,[2]掉落汇总!$D$1:$M$1)),[2]掉落汇总!$A$2:$A$871,G$1,[2]掉落汇总!$C$2:$C$871,$Q$2)/$Q$3)*宝箱投放计算!F313</f>
        <v>0</v>
      </c>
      <c r="H313">
        <f ca="1">(SUMIFS(OFFSET([2]掉落汇总!$C$2:$C$871,,MATCH($B313,[2]掉落汇总!$D$1:$M$1)),[2]掉落汇总!$A$2:$A$871,H$1,[2]掉落汇总!$C$2:$C$871,$Q$1)+SUMIFS(OFFSET([2]掉落汇总!$C$2:$C$871,,MATCH($B313,[2]掉落汇总!$D$1:$M$1)),[2]掉落汇总!$A$2:$A$871,H$1,[2]掉落汇总!$C$2:$C$871,$Q$2)/$Q$3)*宝箱投放计算!G313</f>
        <v>0</v>
      </c>
      <c r="I313">
        <f ca="1">(SUMIFS(OFFSET([2]掉落汇总!$C$2:$C$871,,MATCH($B313,[2]掉落汇总!$D$1:$M$1)),[2]掉落汇总!$A$2:$A$871,I$1,[2]掉落汇总!$C$2:$C$871,$Q$1)+SUMIFS(OFFSET([2]掉落汇总!$C$2:$C$871,,MATCH($B313,[2]掉落汇总!$D$1:$M$1)),[2]掉落汇总!$A$2:$A$871,I$1,[2]掉落汇总!$C$2:$C$871,$Q$2)/$Q$3)*宝箱投放计算!H313</f>
        <v>0</v>
      </c>
      <c r="J313">
        <f ca="1">(SUMIFS(OFFSET([2]掉落汇总!$C$2:$C$871,,MATCH($B313,[2]掉落汇总!$D$1:$M$1)),[2]掉落汇总!$A$2:$A$871,J$1,[2]掉落汇总!$C$2:$C$871,$Q$1)+SUMIFS(OFFSET([2]掉落汇总!$C$2:$C$871,,MATCH($B313,[2]掉落汇总!$D$1:$M$1)),[2]掉落汇总!$A$2:$A$871,J$1,[2]掉落汇总!$C$2:$C$871,$Q$2)/$Q$3)*宝箱投放计算!I313</f>
        <v>0</v>
      </c>
      <c r="K313">
        <f ca="1">(SUMIFS(OFFSET([2]掉落汇总!$C$2:$C$871,,MATCH($B313,[2]掉落汇总!$D$1:$M$1)),[2]掉落汇总!$A$2:$A$871,K$1,[2]掉落汇总!$C$2:$C$871,$Q$1)+SUMIFS(OFFSET([2]掉落汇总!$C$2:$C$871,,MATCH($B313,[2]掉落汇总!$D$1:$M$1)),[2]掉落汇总!$A$2:$A$871,K$1,[2]掉落汇总!$C$2:$C$871,$Q$2)/$Q$3)*宝箱投放计算!J313</f>
        <v>0</v>
      </c>
      <c r="L313">
        <f ca="1">(SUMIFS(OFFSET([2]掉落汇总!$C$2:$C$871,,MATCH($B313,[2]掉落汇总!$D$1:$M$1)),[2]掉落汇总!$A$2:$A$871,L$1,[2]掉落汇总!$C$2:$C$871,$Q$1)+SUMIFS(OFFSET([2]掉落汇总!$C$2:$C$871,,MATCH($B313,[2]掉落汇总!$D$1:$M$1)),[2]掉落汇总!$A$2:$A$871,L$1,[2]掉落汇总!$C$2:$C$871,$Q$2)/$Q$3)*宝箱投放计算!K313</f>
        <v>0.18921788368526599</v>
      </c>
      <c r="M313">
        <f ca="1">(SUMIFS(OFFSET([2]掉落汇总!$C$2:$C$871,,MATCH($B313,[2]掉落汇总!$D$1:$M$1)),[2]掉落汇总!$A$2:$A$871,M$1,[2]掉落汇总!$C$2:$C$871,$Q$1)+SUMIFS(OFFSET([2]掉落汇总!$C$2:$C$871,,MATCH($B313,[2]掉落汇总!$D$1:$M$1)),[2]掉落汇总!$A$2:$A$871,M$1,[2]掉落汇总!$C$2:$C$871,$Q$2)/$Q$3)*宝箱投放计算!L313</f>
        <v>0.1952586710265094</v>
      </c>
      <c r="N313">
        <f ca="1">(SUMIFS(OFFSET([2]掉落汇总!$C$2:$C$871,,MATCH($B313,[2]掉落汇总!$D$1:$M$1)),[2]掉落汇总!$A$2:$A$871,N$1,[2]掉落汇总!$C$2:$C$871,$Q$1)+SUMIFS(OFFSET([2]掉落汇总!$C$2:$C$871,,MATCH($B313,[2]掉落汇总!$D$1:$M$1)),[2]掉落汇总!$A$2:$A$871,N$1,[2]掉落汇总!$C$2:$C$871,$Q$2)/$Q$3)*宝箱投放计算!M313</f>
        <v>4.4258667322350648E-2</v>
      </c>
      <c r="O313">
        <f ca="1">(SUMIFS(OFFSET([2]掉落汇总!$C$2:$C$871,,MATCH($B313,[2]掉落汇总!$D$1:$M$1)),[2]掉落汇总!$A$2:$A$871,O$1,[2]掉落汇总!$C$2:$C$871,$Q$1)+SUMIFS(OFFSET([2]掉落汇总!$C$2:$C$871,,MATCH($B313,[2]掉落汇总!$D$1:$M$1)),[2]掉落汇总!$A$2:$A$871,O$1,[2]掉落汇总!$C$2:$C$871,$Q$2)/$Q$3)*宝箱投放计算!N313</f>
        <v>9.1281046504927091E-2</v>
      </c>
    </row>
    <row r="314" spans="1:15" x14ac:dyDescent="0.2">
      <c r="A314">
        <f>玩家成长时间线!A314</f>
        <v>313</v>
      </c>
      <c r="B314">
        <f>玩家成长时间线!B314</f>
        <v>9</v>
      </c>
      <c r="C314">
        <f ca="1">SUM($D$2:D314)</f>
        <v>570.16383293046545</v>
      </c>
      <c r="D314">
        <f t="shared" ca="1" si="4"/>
        <v>1.8120285558562612</v>
      </c>
      <c r="E314">
        <f ca="1">(SUMIFS(OFFSET([2]掉落汇总!$C$2:$C$871,,MATCH($B314,[2]掉落汇总!$D$1:$M$1)),[2]掉落汇总!$A$2:$A$871,E$1,[2]掉落汇总!$C$2:$C$871,$Q$1)+SUMIFS(OFFSET([2]掉落汇总!$C$2:$C$871,,MATCH($B314,[2]掉落汇总!$D$1:$M$1)),[2]掉落汇总!$A$2:$A$871,E$1,[2]掉落汇总!$C$2:$C$871,$Q$2)/$Q$3)*宝箱投放计算!D314</f>
        <v>0.59493827699018509</v>
      </c>
      <c r="F314">
        <f ca="1">(SUMIFS(OFFSET([2]掉落汇总!$C$2:$C$871,,MATCH($B314,[2]掉落汇总!$D$1:$M$1)),[2]掉落汇总!$A$2:$A$871,F$1,[2]掉落汇总!$C$2:$C$871,$Q$1)+SUMIFS(OFFSET([2]掉落汇总!$C$2:$C$871,,MATCH($B314,[2]掉落汇总!$D$1:$M$1)),[2]掉落汇总!$A$2:$A$871,F$1,[2]掉落汇总!$C$2:$C$871,$Q$2)/$Q$3)*宝箱投放计算!E314</f>
        <v>0.69707401032702276</v>
      </c>
      <c r="G314">
        <f ca="1">(SUMIFS(OFFSET([2]掉落汇总!$C$2:$C$871,,MATCH($B314,[2]掉落汇总!$D$1:$M$1)),[2]掉落汇总!$A$2:$A$871,G$1,[2]掉落汇总!$C$2:$C$871,$Q$1)+SUMIFS(OFFSET([2]掉落汇总!$C$2:$C$871,,MATCH($B314,[2]掉落汇总!$D$1:$M$1)),[2]掉落汇总!$A$2:$A$871,G$1,[2]掉落汇总!$C$2:$C$871,$Q$2)/$Q$3)*宝箱投放计算!F314</f>
        <v>0</v>
      </c>
      <c r="H314">
        <f ca="1">(SUMIFS(OFFSET([2]掉落汇总!$C$2:$C$871,,MATCH($B314,[2]掉落汇总!$D$1:$M$1)),[2]掉落汇总!$A$2:$A$871,H$1,[2]掉落汇总!$C$2:$C$871,$Q$1)+SUMIFS(OFFSET([2]掉落汇总!$C$2:$C$871,,MATCH($B314,[2]掉落汇总!$D$1:$M$1)),[2]掉落汇总!$A$2:$A$871,H$1,[2]掉落汇总!$C$2:$C$871,$Q$2)/$Q$3)*宝箱投放计算!G314</f>
        <v>0</v>
      </c>
      <c r="I314">
        <f ca="1">(SUMIFS(OFFSET([2]掉落汇总!$C$2:$C$871,,MATCH($B314,[2]掉落汇总!$D$1:$M$1)),[2]掉落汇总!$A$2:$A$871,I$1,[2]掉落汇总!$C$2:$C$871,$Q$1)+SUMIFS(OFFSET([2]掉落汇总!$C$2:$C$871,,MATCH($B314,[2]掉落汇总!$D$1:$M$1)),[2]掉落汇总!$A$2:$A$871,I$1,[2]掉落汇总!$C$2:$C$871,$Q$2)/$Q$3)*宝箱投放计算!H314</f>
        <v>0</v>
      </c>
      <c r="J314">
        <f ca="1">(SUMIFS(OFFSET([2]掉落汇总!$C$2:$C$871,,MATCH($B314,[2]掉落汇总!$D$1:$M$1)),[2]掉落汇总!$A$2:$A$871,J$1,[2]掉落汇总!$C$2:$C$871,$Q$1)+SUMIFS(OFFSET([2]掉落汇总!$C$2:$C$871,,MATCH($B314,[2]掉落汇总!$D$1:$M$1)),[2]掉落汇总!$A$2:$A$871,J$1,[2]掉落汇总!$C$2:$C$871,$Q$2)/$Q$3)*宝箱投放计算!I314</f>
        <v>0</v>
      </c>
      <c r="K314">
        <f ca="1">(SUMIFS(OFFSET([2]掉落汇总!$C$2:$C$871,,MATCH($B314,[2]掉落汇总!$D$1:$M$1)),[2]掉落汇总!$A$2:$A$871,K$1,[2]掉落汇总!$C$2:$C$871,$Q$1)+SUMIFS(OFFSET([2]掉落汇总!$C$2:$C$871,,MATCH($B314,[2]掉落汇总!$D$1:$M$1)),[2]掉落汇总!$A$2:$A$871,K$1,[2]掉落汇总!$C$2:$C$871,$Q$2)/$Q$3)*宝箱投放计算!J314</f>
        <v>0</v>
      </c>
      <c r="L314">
        <f ca="1">(SUMIFS(OFFSET([2]掉落汇总!$C$2:$C$871,,MATCH($B314,[2]掉落汇总!$D$1:$M$1)),[2]掉落汇总!$A$2:$A$871,L$1,[2]掉落汇总!$C$2:$C$871,$Q$1)+SUMIFS(OFFSET([2]掉落汇总!$C$2:$C$871,,MATCH($B314,[2]掉落汇总!$D$1:$M$1)),[2]掉落汇总!$A$2:$A$871,L$1,[2]掉落汇总!$C$2:$C$871,$Q$2)/$Q$3)*宝箱投放计算!K314</f>
        <v>0.18921788368526599</v>
      </c>
      <c r="M314">
        <f ca="1">(SUMIFS(OFFSET([2]掉落汇总!$C$2:$C$871,,MATCH($B314,[2]掉落汇总!$D$1:$M$1)),[2]掉落汇总!$A$2:$A$871,M$1,[2]掉落汇总!$C$2:$C$871,$Q$1)+SUMIFS(OFFSET([2]掉落汇总!$C$2:$C$871,,MATCH($B314,[2]掉落汇总!$D$1:$M$1)),[2]掉落汇总!$A$2:$A$871,M$1,[2]掉落汇总!$C$2:$C$871,$Q$2)/$Q$3)*宝箱投放计算!L314</f>
        <v>0.1952586710265094</v>
      </c>
      <c r="N314">
        <f ca="1">(SUMIFS(OFFSET([2]掉落汇总!$C$2:$C$871,,MATCH($B314,[2]掉落汇总!$D$1:$M$1)),[2]掉落汇总!$A$2:$A$871,N$1,[2]掉落汇总!$C$2:$C$871,$Q$1)+SUMIFS(OFFSET([2]掉落汇总!$C$2:$C$871,,MATCH($B314,[2]掉落汇总!$D$1:$M$1)),[2]掉落汇总!$A$2:$A$871,N$1,[2]掉落汇总!$C$2:$C$871,$Q$2)/$Q$3)*宝箱投放计算!M314</f>
        <v>4.4258667322350648E-2</v>
      </c>
      <c r="O314">
        <f ca="1">(SUMIFS(OFFSET([2]掉落汇总!$C$2:$C$871,,MATCH($B314,[2]掉落汇总!$D$1:$M$1)),[2]掉落汇总!$A$2:$A$871,O$1,[2]掉落汇总!$C$2:$C$871,$Q$1)+SUMIFS(OFFSET([2]掉落汇总!$C$2:$C$871,,MATCH($B314,[2]掉落汇总!$D$1:$M$1)),[2]掉落汇总!$A$2:$A$871,O$1,[2]掉落汇总!$C$2:$C$871,$Q$2)/$Q$3)*宝箱投放计算!N314</f>
        <v>9.1281046504927091E-2</v>
      </c>
    </row>
    <row r="315" spans="1:15" x14ac:dyDescent="0.2">
      <c r="A315">
        <f>玩家成长时间线!A315</f>
        <v>314</v>
      </c>
      <c r="B315">
        <f>玩家成长时间线!B315</f>
        <v>10</v>
      </c>
      <c r="C315">
        <f ca="1">SUM($D$2:D315)</f>
        <v>573.0558571992533</v>
      </c>
      <c r="D315">
        <f t="shared" ca="1" si="4"/>
        <v>2.892024268787881</v>
      </c>
      <c r="E315">
        <f ca="1">(SUMIFS(OFFSET([2]掉落汇总!$C$2:$C$871,,MATCH($B315,[2]掉落汇总!$D$1:$M$1)),[2]掉落汇总!$A$2:$A$871,E$1,[2]掉落汇总!$C$2:$C$871,$Q$1)+SUMIFS(OFFSET([2]掉落汇总!$C$2:$C$871,,MATCH($B315,[2]掉落汇总!$D$1:$M$1)),[2]掉落汇总!$A$2:$A$871,E$1,[2]掉落汇总!$C$2:$C$871,$Q$2)/$Q$3)*宝箱投放计算!D315</f>
        <v>0.55722672277748564</v>
      </c>
      <c r="F315">
        <f ca="1">(SUMIFS(OFFSET([2]掉落汇总!$C$2:$C$871,,MATCH($B315,[2]掉落汇总!$D$1:$M$1)),[2]掉落汇总!$A$2:$A$871,F$1,[2]掉落汇总!$C$2:$C$871,$Q$1)+SUMIFS(OFFSET([2]掉落汇总!$C$2:$C$871,,MATCH($B315,[2]掉落汇总!$D$1:$M$1)),[2]掉落汇总!$A$2:$A$871,F$1,[2]掉落汇总!$C$2:$C$871,$Q$2)/$Q$3)*宝箱投放计算!E315</f>
        <v>0.69707401032702276</v>
      </c>
      <c r="G315">
        <f ca="1">(SUMIFS(OFFSET([2]掉落汇总!$C$2:$C$871,,MATCH($B315,[2]掉落汇总!$D$1:$M$1)),[2]掉落汇总!$A$2:$A$871,G$1,[2]掉落汇总!$C$2:$C$871,$Q$1)+SUMIFS(OFFSET([2]掉落汇总!$C$2:$C$871,,MATCH($B315,[2]掉落汇总!$D$1:$M$1)),[2]掉落汇总!$A$2:$A$871,G$1,[2]掉落汇总!$C$2:$C$871,$Q$2)/$Q$3)*宝箱投放计算!F315</f>
        <v>0</v>
      </c>
      <c r="H315">
        <f ca="1">(SUMIFS(OFFSET([2]掉落汇总!$C$2:$C$871,,MATCH($B315,[2]掉落汇总!$D$1:$M$1)),[2]掉落汇总!$A$2:$A$871,H$1,[2]掉落汇总!$C$2:$C$871,$Q$1)+SUMIFS(OFFSET([2]掉落汇总!$C$2:$C$871,,MATCH($B315,[2]掉落汇总!$D$1:$M$1)),[2]掉落汇总!$A$2:$A$871,H$1,[2]掉落汇总!$C$2:$C$871,$Q$2)/$Q$3)*宝箱投放计算!G315</f>
        <v>0</v>
      </c>
      <c r="I315">
        <f ca="1">(SUMIFS(OFFSET([2]掉落汇总!$C$2:$C$871,,MATCH($B315,[2]掉落汇总!$D$1:$M$1)),[2]掉落汇总!$A$2:$A$871,I$1,[2]掉落汇总!$C$2:$C$871,$Q$1)+SUMIFS(OFFSET([2]掉落汇总!$C$2:$C$871,,MATCH($B315,[2]掉落汇总!$D$1:$M$1)),[2]掉落汇总!$A$2:$A$871,I$1,[2]掉落汇总!$C$2:$C$871,$Q$2)/$Q$3)*宝箱投放计算!H315</f>
        <v>0</v>
      </c>
      <c r="J315">
        <f ca="1">(SUMIFS(OFFSET([2]掉落汇总!$C$2:$C$871,,MATCH($B315,[2]掉落汇总!$D$1:$M$1)),[2]掉落汇总!$A$2:$A$871,J$1,[2]掉落汇总!$C$2:$C$871,$Q$1)+SUMIFS(OFFSET([2]掉落汇总!$C$2:$C$871,,MATCH($B315,[2]掉落汇总!$D$1:$M$1)),[2]掉落汇总!$A$2:$A$871,J$1,[2]掉落汇总!$C$2:$C$871,$Q$2)/$Q$3)*宝箱投放计算!I315</f>
        <v>1.1177072671443191</v>
      </c>
      <c r="K315">
        <f ca="1">(SUMIFS(OFFSET([2]掉落汇总!$C$2:$C$871,,MATCH($B315,[2]掉落汇总!$D$1:$M$1)),[2]掉落汇总!$A$2:$A$871,K$1,[2]掉落汇总!$C$2:$C$871,$Q$1)+SUMIFS(OFFSET([2]掉落汇总!$C$2:$C$871,,MATCH($B315,[2]掉落汇总!$D$1:$M$1)),[2]掉落汇总!$A$2:$A$871,K$1,[2]掉落汇总!$C$2:$C$871,$Q$2)/$Q$3)*宝箱投放计算!J315</f>
        <v>0</v>
      </c>
      <c r="L315">
        <f ca="1">(SUMIFS(OFFSET([2]掉落汇总!$C$2:$C$871,,MATCH($B315,[2]掉落汇总!$D$1:$M$1)),[2]掉落汇总!$A$2:$A$871,L$1,[2]掉落汇总!$C$2:$C$871,$Q$1)+SUMIFS(OFFSET([2]掉落汇总!$C$2:$C$871,,MATCH($B315,[2]掉落汇总!$D$1:$M$1)),[2]掉落汇总!$A$2:$A$871,L$1,[2]掉落汇总!$C$2:$C$871,$Q$2)/$Q$3)*宝箱投放计算!K315</f>
        <v>0.18921788368526599</v>
      </c>
      <c r="M315">
        <f ca="1">(SUMIFS(OFFSET([2]掉落汇总!$C$2:$C$871,,MATCH($B315,[2]掉落汇总!$D$1:$M$1)),[2]掉落汇总!$A$2:$A$871,M$1,[2]掉落汇总!$C$2:$C$871,$Q$1)+SUMIFS(OFFSET([2]掉落汇总!$C$2:$C$871,,MATCH($B315,[2]掉落汇总!$D$1:$M$1)),[2]掉落汇总!$A$2:$A$871,M$1,[2]掉落汇总!$C$2:$C$871,$Q$2)/$Q$3)*宝箱投放计算!L315</f>
        <v>0.1952586710265094</v>
      </c>
      <c r="N315">
        <f ca="1">(SUMIFS(OFFSET([2]掉落汇总!$C$2:$C$871,,MATCH($B315,[2]掉落汇总!$D$1:$M$1)),[2]掉落汇总!$A$2:$A$871,N$1,[2]掉落汇总!$C$2:$C$871,$Q$1)+SUMIFS(OFFSET([2]掉落汇总!$C$2:$C$871,,MATCH($B315,[2]掉落汇总!$D$1:$M$1)),[2]掉落汇总!$A$2:$A$871,N$1,[2]掉落汇总!$C$2:$C$871,$Q$2)/$Q$3)*宝箱投放计算!M315</f>
        <v>4.4258667322350648E-2</v>
      </c>
      <c r="O315">
        <f ca="1">(SUMIFS(OFFSET([2]掉落汇总!$C$2:$C$871,,MATCH($B315,[2]掉落汇总!$D$1:$M$1)),[2]掉落汇总!$A$2:$A$871,O$1,[2]掉落汇总!$C$2:$C$871,$Q$1)+SUMIFS(OFFSET([2]掉落汇总!$C$2:$C$871,,MATCH($B315,[2]掉落汇总!$D$1:$M$1)),[2]掉落汇总!$A$2:$A$871,O$1,[2]掉落汇总!$C$2:$C$871,$Q$2)/$Q$3)*宝箱投放计算!N315</f>
        <v>9.1281046504927091E-2</v>
      </c>
    </row>
    <row r="316" spans="1:15" x14ac:dyDescent="0.2">
      <c r="A316">
        <f>玩家成长时间线!A316</f>
        <v>315</v>
      </c>
      <c r="B316">
        <f>玩家成长时间线!B316</f>
        <v>10</v>
      </c>
      <c r="C316">
        <f ca="1">SUM($D$2:D316)</f>
        <v>574.83259397996051</v>
      </c>
      <c r="D316">
        <f t="shared" ca="1" si="4"/>
        <v>1.7767367807072123</v>
      </c>
      <c r="E316">
        <f ca="1">(SUMIFS(OFFSET([2]掉落汇总!$C$2:$C$871,,MATCH($B316,[2]掉落汇总!$D$1:$M$1)),[2]掉落汇总!$A$2:$A$871,E$1,[2]掉落汇总!$C$2:$C$871,$Q$1)+SUMIFS(OFFSET([2]掉落汇总!$C$2:$C$871,,MATCH($B316,[2]掉落汇总!$D$1:$M$1)),[2]掉落汇总!$A$2:$A$871,E$1,[2]掉落汇总!$C$2:$C$871,$Q$2)/$Q$3)*宝箱投放计算!D316</f>
        <v>0.5596465018411364</v>
      </c>
      <c r="F316">
        <f ca="1">(SUMIFS(OFFSET([2]掉落汇总!$C$2:$C$871,,MATCH($B316,[2]掉落汇总!$D$1:$M$1)),[2]掉落汇总!$A$2:$A$871,F$1,[2]掉落汇总!$C$2:$C$871,$Q$1)+SUMIFS(OFFSET([2]掉落汇总!$C$2:$C$871,,MATCH($B316,[2]掉落汇总!$D$1:$M$1)),[2]掉落汇总!$A$2:$A$871,F$1,[2]掉落汇总!$C$2:$C$871,$Q$2)/$Q$3)*宝箱投放计算!E316</f>
        <v>0.69707401032702276</v>
      </c>
      <c r="G316">
        <f ca="1">(SUMIFS(OFFSET([2]掉落汇总!$C$2:$C$871,,MATCH($B316,[2]掉落汇总!$D$1:$M$1)),[2]掉落汇总!$A$2:$A$871,G$1,[2]掉落汇总!$C$2:$C$871,$Q$1)+SUMIFS(OFFSET([2]掉落汇总!$C$2:$C$871,,MATCH($B316,[2]掉落汇总!$D$1:$M$1)),[2]掉落汇总!$A$2:$A$871,G$1,[2]掉落汇总!$C$2:$C$871,$Q$2)/$Q$3)*宝箱投放计算!F316</f>
        <v>0</v>
      </c>
      <c r="H316">
        <f ca="1">(SUMIFS(OFFSET([2]掉落汇总!$C$2:$C$871,,MATCH($B316,[2]掉落汇总!$D$1:$M$1)),[2]掉落汇总!$A$2:$A$871,H$1,[2]掉落汇总!$C$2:$C$871,$Q$1)+SUMIFS(OFFSET([2]掉落汇总!$C$2:$C$871,,MATCH($B316,[2]掉落汇总!$D$1:$M$1)),[2]掉落汇总!$A$2:$A$871,H$1,[2]掉落汇总!$C$2:$C$871,$Q$2)/$Q$3)*宝箱投放计算!G316</f>
        <v>0</v>
      </c>
      <c r="I316">
        <f ca="1">(SUMIFS(OFFSET([2]掉落汇总!$C$2:$C$871,,MATCH($B316,[2]掉落汇总!$D$1:$M$1)),[2]掉落汇总!$A$2:$A$871,I$1,[2]掉落汇总!$C$2:$C$871,$Q$1)+SUMIFS(OFFSET([2]掉落汇总!$C$2:$C$871,,MATCH($B316,[2]掉落汇总!$D$1:$M$1)),[2]掉落汇总!$A$2:$A$871,I$1,[2]掉落汇总!$C$2:$C$871,$Q$2)/$Q$3)*宝箱投放计算!H316</f>
        <v>0</v>
      </c>
      <c r="J316">
        <f ca="1">(SUMIFS(OFFSET([2]掉落汇总!$C$2:$C$871,,MATCH($B316,[2]掉落汇总!$D$1:$M$1)),[2]掉落汇总!$A$2:$A$871,J$1,[2]掉落汇总!$C$2:$C$871,$Q$1)+SUMIFS(OFFSET([2]掉落汇总!$C$2:$C$871,,MATCH($B316,[2]掉落汇总!$D$1:$M$1)),[2]掉落汇总!$A$2:$A$871,J$1,[2]掉落汇总!$C$2:$C$871,$Q$2)/$Q$3)*宝箱投放计算!I316</f>
        <v>0</v>
      </c>
      <c r="K316">
        <f ca="1">(SUMIFS(OFFSET([2]掉落汇总!$C$2:$C$871,,MATCH($B316,[2]掉落汇总!$D$1:$M$1)),[2]掉落汇总!$A$2:$A$871,K$1,[2]掉落汇总!$C$2:$C$871,$Q$1)+SUMIFS(OFFSET([2]掉落汇总!$C$2:$C$871,,MATCH($B316,[2]掉落汇总!$D$1:$M$1)),[2]掉落汇总!$A$2:$A$871,K$1,[2]掉落汇总!$C$2:$C$871,$Q$2)/$Q$3)*宝箱投放计算!J316</f>
        <v>0</v>
      </c>
      <c r="L316">
        <f ca="1">(SUMIFS(OFFSET([2]掉落汇总!$C$2:$C$871,,MATCH($B316,[2]掉落汇总!$D$1:$M$1)),[2]掉落汇总!$A$2:$A$871,L$1,[2]掉落汇总!$C$2:$C$871,$Q$1)+SUMIFS(OFFSET([2]掉落汇总!$C$2:$C$871,,MATCH($B316,[2]掉落汇总!$D$1:$M$1)),[2]掉落汇总!$A$2:$A$871,L$1,[2]掉落汇总!$C$2:$C$871,$Q$2)/$Q$3)*宝箱投放计算!K316</f>
        <v>0.18921788368526599</v>
      </c>
      <c r="M316">
        <f ca="1">(SUMIFS(OFFSET([2]掉落汇总!$C$2:$C$871,,MATCH($B316,[2]掉落汇总!$D$1:$M$1)),[2]掉落汇总!$A$2:$A$871,M$1,[2]掉落汇总!$C$2:$C$871,$Q$1)+SUMIFS(OFFSET([2]掉落汇总!$C$2:$C$871,,MATCH($B316,[2]掉落汇总!$D$1:$M$1)),[2]掉落汇总!$A$2:$A$871,M$1,[2]掉落汇总!$C$2:$C$871,$Q$2)/$Q$3)*宝箱投放计算!L316</f>
        <v>0.1952586710265094</v>
      </c>
      <c r="N316">
        <f ca="1">(SUMIFS(OFFSET([2]掉落汇总!$C$2:$C$871,,MATCH($B316,[2]掉落汇总!$D$1:$M$1)),[2]掉落汇总!$A$2:$A$871,N$1,[2]掉落汇总!$C$2:$C$871,$Q$1)+SUMIFS(OFFSET([2]掉落汇总!$C$2:$C$871,,MATCH($B316,[2]掉落汇总!$D$1:$M$1)),[2]掉落汇总!$A$2:$A$871,N$1,[2]掉落汇总!$C$2:$C$871,$Q$2)/$Q$3)*宝箱投放计算!M316</f>
        <v>4.4258667322350648E-2</v>
      </c>
      <c r="O316">
        <f ca="1">(SUMIFS(OFFSET([2]掉落汇总!$C$2:$C$871,,MATCH($B316,[2]掉落汇总!$D$1:$M$1)),[2]掉落汇总!$A$2:$A$871,O$1,[2]掉落汇总!$C$2:$C$871,$Q$1)+SUMIFS(OFFSET([2]掉落汇总!$C$2:$C$871,,MATCH($B316,[2]掉落汇总!$D$1:$M$1)),[2]掉落汇总!$A$2:$A$871,O$1,[2]掉落汇总!$C$2:$C$871,$Q$2)/$Q$3)*宝箱投放计算!N316</f>
        <v>9.1281046504927091E-2</v>
      </c>
    </row>
    <row r="317" spans="1:15" x14ac:dyDescent="0.2">
      <c r="A317">
        <f>玩家成长时间线!A317</f>
        <v>316</v>
      </c>
      <c r="B317">
        <f>玩家成长时间线!B317</f>
        <v>10</v>
      </c>
      <c r="C317">
        <f ca="1">SUM($D$2:D317)</f>
        <v>576.61175053973136</v>
      </c>
      <c r="D317">
        <f t="shared" ca="1" si="4"/>
        <v>1.779156559770863</v>
      </c>
      <c r="E317">
        <f ca="1">(SUMIFS(OFFSET([2]掉落汇总!$C$2:$C$871,,MATCH($B317,[2]掉落汇总!$D$1:$M$1)),[2]掉落汇总!$A$2:$A$871,E$1,[2]掉落汇总!$C$2:$C$871,$Q$1)+SUMIFS(OFFSET([2]掉落汇总!$C$2:$C$871,,MATCH($B317,[2]掉落汇总!$D$1:$M$1)),[2]掉落汇总!$A$2:$A$871,E$1,[2]掉落汇总!$C$2:$C$871,$Q$2)/$Q$3)*宝箱投放计算!D317</f>
        <v>0.56206628090478705</v>
      </c>
      <c r="F317">
        <f ca="1">(SUMIFS(OFFSET([2]掉落汇总!$C$2:$C$871,,MATCH($B317,[2]掉落汇总!$D$1:$M$1)),[2]掉落汇总!$A$2:$A$871,F$1,[2]掉落汇总!$C$2:$C$871,$Q$1)+SUMIFS(OFFSET([2]掉落汇总!$C$2:$C$871,,MATCH($B317,[2]掉落汇总!$D$1:$M$1)),[2]掉落汇总!$A$2:$A$871,F$1,[2]掉落汇总!$C$2:$C$871,$Q$2)/$Q$3)*宝箱投放计算!E317</f>
        <v>0.69707401032702276</v>
      </c>
      <c r="G317">
        <f ca="1">(SUMIFS(OFFSET([2]掉落汇总!$C$2:$C$871,,MATCH($B317,[2]掉落汇总!$D$1:$M$1)),[2]掉落汇总!$A$2:$A$871,G$1,[2]掉落汇总!$C$2:$C$871,$Q$1)+SUMIFS(OFFSET([2]掉落汇总!$C$2:$C$871,,MATCH($B317,[2]掉落汇总!$D$1:$M$1)),[2]掉落汇总!$A$2:$A$871,G$1,[2]掉落汇总!$C$2:$C$871,$Q$2)/$Q$3)*宝箱投放计算!F317</f>
        <v>0</v>
      </c>
      <c r="H317">
        <f ca="1">(SUMIFS(OFFSET([2]掉落汇总!$C$2:$C$871,,MATCH($B317,[2]掉落汇总!$D$1:$M$1)),[2]掉落汇总!$A$2:$A$871,H$1,[2]掉落汇总!$C$2:$C$871,$Q$1)+SUMIFS(OFFSET([2]掉落汇总!$C$2:$C$871,,MATCH($B317,[2]掉落汇总!$D$1:$M$1)),[2]掉落汇总!$A$2:$A$871,H$1,[2]掉落汇总!$C$2:$C$871,$Q$2)/$Q$3)*宝箱投放计算!G317</f>
        <v>0</v>
      </c>
      <c r="I317">
        <f ca="1">(SUMIFS(OFFSET([2]掉落汇总!$C$2:$C$871,,MATCH($B317,[2]掉落汇总!$D$1:$M$1)),[2]掉落汇总!$A$2:$A$871,I$1,[2]掉落汇总!$C$2:$C$871,$Q$1)+SUMIFS(OFFSET([2]掉落汇总!$C$2:$C$871,,MATCH($B317,[2]掉落汇总!$D$1:$M$1)),[2]掉落汇总!$A$2:$A$871,I$1,[2]掉落汇总!$C$2:$C$871,$Q$2)/$Q$3)*宝箱投放计算!H317</f>
        <v>0</v>
      </c>
      <c r="J317">
        <f ca="1">(SUMIFS(OFFSET([2]掉落汇总!$C$2:$C$871,,MATCH($B317,[2]掉落汇总!$D$1:$M$1)),[2]掉落汇总!$A$2:$A$871,J$1,[2]掉落汇总!$C$2:$C$871,$Q$1)+SUMIFS(OFFSET([2]掉落汇总!$C$2:$C$871,,MATCH($B317,[2]掉落汇总!$D$1:$M$1)),[2]掉落汇总!$A$2:$A$871,J$1,[2]掉落汇总!$C$2:$C$871,$Q$2)/$Q$3)*宝箱投放计算!I317</f>
        <v>0</v>
      </c>
      <c r="K317">
        <f ca="1">(SUMIFS(OFFSET([2]掉落汇总!$C$2:$C$871,,MATCH($B317,[2]掉落汇总!$D$1:$M$1)),[2]掉落汇总!$A$2:$A$871,K$1,[2]掉落汇总!$C$2:$C$871,$Q$1)+SUMIFS(OFFSET([2]掉落汇总!$C$2:$C$871,,MATCH($B317,[2]掉落汇总!$D$1:$M$1)),[2]掉落汇总!$A$2:$A$871,K$1,[2]掉落汇总!$C$2:$C$871,$Q$2)/$Q$3)*宝箱投放计算!J317</f>
        <v>0</v>
      </c>
      <c r="L317">
        <f ca="1">(SUMIFS(OFFSET([2]掉落汇总!$C$2:$C$871,,MATCH($B317,[2]掉落汇总!$D$1:$M$1)),[2]掉落汇总!$A$2:$A$871,L$1,[2]掉落汇总!$C$2:$C$871,$Q$1)+SUMIFS(OFFSET([2]掉落汇总!$C$2:$C$871,,MATCH($B317,[2]掉落汇总!$D$1:$M$1)),[2]掉落汇总!$A$2:$A$871,L$1,[2]掉落汇总!$C$2:$C$871,$Q$2)/$Q$3)*宝箱投放计算!K317</f>
        <v>0.18921788368526599</v>
      </c>
      <c r="M317">
        <f ca="1">(SUMIFS(OFFSET([2]掉落汇总!$C$2:$C$871,,MATCH($B317,[2]掉落汇总!$D$1:$M$1)),[2]掉落汇总!$A$2:$A$871,M$1,[2]掉落汇总!$C$2:$C$871,$Q$1)+SUMIFS(OFFSET([2]掉落汇总!$C$2:$C$871,,MATCH($B317,[2]掉落汇总!$D$1:$M$1)),[2]掉落汇总!$A$2:$A$871,M$1,[2]掉落汇总!$C$2:$C$871,$Q$2)/$Q$3)*宝箱投放计算!L317</f>
        <v>0.1952586710265094</v>
      </c>
      <c r="N317">
        <f ca="1">(SUMIFS(OFFSET([2]掉落汇总!$C$2:$C$871,,MATCH($B317,[2]掉落汇总!$D$1:$M$1)),[2]掉落汇总!$A$2:$A$871,N$1,[2]掉落汇总!$C$2:$C$871,$Q$1)+SUMIFS(OFFSET([2]掉落汇总!$C$2:$C$871,,MATCH($B317,[2]掉落汇总!$D$1:$M$1)),[2]掉落汇总!$A$2:$A$871,N$1,[2]掉落汇总!$C$2:$C$871,$Q$2)/$Q$3)*宝箱投放计算!M317</f>
        <v>4.4258667322350648E-2</v>
      </c>
      <c r="O317">
        <f ca="1">(SUMIFS(OFFSET([2]掉落汇总!$C$2:$C$871,,MATCH($B317,[2]掉落汇总!$D$1:$M$1)),[2]掉落汇总!$A$2:$A$871,O$1,[2]掉落汇总!$C$2:$C$871,$Q$1)+SUMIFS(OFFSET([2]掉落汇总!$C$2:$C$871,,MATCH($B317,[2]掉落汇总!$D$1:$M$1)),[2]掉落汇总!$A$2:$A$871,O$1,[2]掉落汇总!$C$2:$C$871,$Q$2)/$Q$3)*宝箱投放计算!N317</f>
        <v>9.1281046504927091E-2</v>
      </c>
    </row>
    <row r="318" spans="1:15" x14ac:dyDescent="0.2">
      <c r="A318">
        <f>玩家成长时间线!A318</f>
        <v>317</v>
      </c>
      <c r="B318">
        <f>玩家成长时间线!B318</f>
        <v>10</v>
      </c>
      <c r="C318">
        <f ca="1">SUM($D$2:D318)</f>
        <v>578.44172245983884</v>
      </c>
      <c r="D318">
        <f t="shared" ca="1" si="4"/>
        <v>1.829971920107528</v>
      </c>
      <c r="E318">
        <f ca="1">(SUMIFS(OFFSET([2]掉落汇总!$C$2:$C$871,,MATCH($B318,[2]掉落汇总!$D$1:$M$1)),[2]掉落汇总!$A$2:$A$871,E$1,[2]掉落汇总!$C$2:$C$871,$Q$1)+SUMIFS(OFFSET([2]掉落汇总!$C$2:$C$871,,MATCH($B318,[2]掉落汇总!$D$1:$M$1)),[2]掉落汇总!$A$2:$A$871,E$1,[2]掉落汇总!$C$2:$C$871,$Q$2)/$Q$3)*宝箱投放计算!D318</f>
        <v>0.61288164124145195</v>
      </c>
      <c r="F318">
        <f ca="1">(SUMIFS(OFFSET([2]掉落汇总!$C$2:$C$871,,MATCH($B318,[2]掉落汇总!$D$1:$M$1)),[2]掉落汇总!$A$2:$A$871,F$1,[2]掉落汇总!$C$2:$C$871,$Q$1)+SUMIFS(OFFSET([2]掉落汇总!$C$2:$C$871,,MATCH($B318,[2]掉落汇总!$D$1:$M$1)),[2]掉落汇总!$A$2:$A$871,F$1,[2]掉落汇总!$C$2:$C$871,$Q$2)/$Q$3)*宝箱投放计算!E318</f>
        <v>0.69707401032702276</v>
      </c>
      <c r="G318">
        <f ca="1">(SUMIFS(OFFSET([2]掉落汇总!$C$2:$C$871,,MATCH($B318,[2]掉落汇总!$D$1:$M$1)),[2]掉落汇总!$A$2:$A$871,G$1,[2]掉落汇总!$C$2:$C$871,$Q$1)+SUMIFS(OFFSET([2]掉落汇总!$C$2:$C$871,,MATCH($B318,[2]掉落汇总!$D$1:$M$1)),[2]掉落汇总!$A$2:$A$871,G$1,[2]掉落汇总!$C$2:$C$871,$Q$2)/$Q$3)*宝箱投放计算!F318</f>
        <v>0</v>
      </c>
      <c r="H318">
        <f ca="1">(SUMIFS(OFFSET([2]掉落汇总!$C$2:$C$871,,MATCH($B318,[2]掉落汇总!$D$1:$M$1)),[2]掉落汇总!$A$2:$A$871,H$1,[2]掉落汇总!$C$2:$C$871,$Q$1)+SUMIFS(OFFSET([2]掉落汇总!$C$2:$C$871,,MATCH($B318,[2]掉落汇总!$D$1:$M$1)),[2]掉落汇总!$A$2:$A$871,H$1,[2]掉落汇总!$C$2:$C$871,$Q$2)/$Q$3)*宝箱投放计算!G318</f>
        <v>0</v>
      </c>
      <c r="I318">
        <f ca="1">(SUMIFS(OFFSET([2]掉落汇总!$C$2:$C$871,,MATCH($B318,[2]掉落汇总!$D$1:$M$1)),[2]掉落汇总!$A$2:$A$871,I$1,[2]掉落汇总!$C$2:$C$871,$Q$1)+SUMIFS(OFFSET([2]掉落汇总!$C$2:$C$871,,MATCH($B318,[2]掉落汇总!$D$1:$M$1)),[2]掉落汇总!$A$2:$A$871,I$1,[2]掉落汇总!$C$2:$C$871,$Q$2)/$Q$3)*宝箱投放计算!H318</f>
        <v>0</v>
      </c>
      <c r="J318">
        <f ca="1">(SUMIFS(OFFSET([2]掉落汇总!$C$2:$C$871,,MATCH($B318,[2]掉落汇总!$D$1:$M$1)),[2]掉落汇总!$A$2:$A$871,J$1,[2]掉落汇总!$C$2:$C$871,$Q$1)+SUMIFS(OFFSET([2]掉落汇总!$C$2:$C$871,,MATCH($B318,[2]掉落汇总!$D$1:$M$1)),[2]掉落汇总!$A$2:$A$871,J$1,[2]掉落汇总!$C$2:$C$871,$Q$2)/$Q$3)*宝箱投放计算!I318</f>
        <v>0</v>
      </c>
      <c r="K318">
        <f ca="1">(SUMIFS(OFFSET([2]掉落汇总!$C$2:$C$871,,MATCH($B318,[2]掉落汇总!$D$1:$M$1)),[2]掉落汇总!$A$2:$A$871,K$1,[2]掉落汇总!$C$2:$C$871,$Q$1)+SUMIFS(OFFSET([2]掉落汇总!$C$2:$C$871,,MATCH($B318,[2]掉落汇总!$D$1:$M$1)),[2]掉落汇总!$A$2:$A$871,K$1,[2]掉落汇总!$C$2:$C$871,$Q$2)/$Q$3)*宝箱投放计算!J318</f>
        <v>0</v>
      </c>
      <c r="L318">
        <f ca="1">(SUMIFS(OFFSET([2]掉落汇总!$C$2:$C$871,,MATCH($B318,[2]掉落汇总!$D$1:$M$1)),[2]掉落汇总!$A$2:$A$871,L$1,[2]掉落汇总!$C$2:$C$871,$Q$1)+SUMIFS(OFFSET([2]掉落汇总!$C$2:$C$871,,MATCH($B318,[2]掉落汇总!$D$1:$M$1)),[2]掉落汇总!$A$2:$A$871,L$1,[2]掉落汇总!$C$2:$C$871,$Q$2)/$Q$3)*宝箱投放计算!K318</f>
        <v>0.18921788368526599</v>
      </c>
      <c r="M318">
        <f ca="1">(SUMIFS(OFFSET([2]掉落汇总!$C$2:$C$871,,MATCH($B318,[2]掉落汇总!$D$1:$M$1)),[2]掉落汇总!$A$2:$A$871,M$1,[2]掉落汇总!$C$2:$C$871,$Q$1)+SUMIFS(OFFSET([2]掉落汇总!$C$2:$C$871,,MATCH($B318,[2]掉落汇总!$D$1:$M$1)),[2]掉落汇总!$A$2:$A$871,M$1,[2]掉落汇总!$C$2:$C$871,$Q$2)/$Q$3)*宝箱投放计算!L318</f>
        <v>0.1952586710265094</v>
      </c>
      <c r="N318">
        <f ca="1">(SUMIFS(OFFSET([2]掉落汇总!$C$2:$C$871,,MATCH($B318,[2]掉落汇总!$D$1:$M$1)),[2]掉落汇总!$A$2:$A$871,N$1,[2]掉落汇总!$C$2:$C$871,$Q$1)+SUMIFS(OFFSET([2]掉落汇总!$C$2:$C$871,,MATCH($B318,[2]掉落汇总!$D$1:$M$1)),[2]掉落汇总!$A$2:$A$871,N$1,[2]掉落汇总!$C$2:$C$871,$Q$2)/$Q$3)*宝箱投放计算!M318</f>
        <v>4.4258667322350648E-2</v>
      </c>
      <c r="O318">
        <f ca="1">(SUMIFS(OFFSET([2]掉落汇总!$C$2:$C$871,,MATCH($B318,[2]掉落汇总!$D$1:$M$1)),[2]掉落汇总!$A$2:$A$871,O$1,[2]掉落汇总!$C$2:$C$871,$Q$1)+SUMIFS(OFFSET([2]掉落汇总!$C$2:$C$871,,MATCH($B318,[2]掉落汇总!$D$1:$M$1)),[2]掉落汇总!$A$2:$A$871,O$1,[2]掉落汇总!$C$2:$C$871,$Q$2)/$Q$3)*宝箱投放计算!N318</f>
        <v>9.1281046504927091E-2</v>
      </c>
    </row>
    <row r="319" spans="1:15" x14ac:dyDescent="0.2">
      <c r="A319">
        <f>玩家成长时间线!A319</f>
        <v>318</v>
      </c>
      <c r="B319">
        <f>玩家成长时间线!B319</f>
        <v>10</v>
      </c>
      <c r="C319">
        <f ca="1">SUM($D$2:D319)</f>
        <v>580.22571857773698</v>
      </c>
      <c r="D319">
        <f t="shared" ca="1" si="4"/>
        <v>1.7839961178981645</v>
      </c>
      <c r="E319">
        <f ca="1">(SUMIFS(OFFSET([2]掉落汇总!$C$2:$C$871,,MATCH($B319,[2]掉落汇总!$D$1:$M$1)),[2]掉落汇总!$A$2:$A$871,E$1,[2]掉落汇总!$C$2:$C$871,$Q$1)+SUMIFS(OFFSET([2]掉落汇总!$C$2:$C$871,,MATCH($B319,[2]掉落汇总!$D$1:$M$1)),[2]掉落汇总!$A$2:$A$871,E$1,[2]掉落汇总!$C$2:$C$871,$Q$2)/$Q$3)*宝箱投放计算!D319</f>
        <v>0.56690583903208847</v>
      </c>
      <c r="F319">
        <f ca="1">(SUMIFS(OFFSET([2]掉落汇总!$C$2:$C$871,,MATCH($B319,[2]掉落汇总!$D$1:$M$1)),[2]掉落汇总!$A$2:$A$871,F$1,[2]掉落汇总!$C$2:$C$871,$Q$1)+SUMIFS(OFFSET([2]掉落汇总!$C$2:$C$871,,MATCH($B319,[2]掉落汇总!$D$1:$M$1)),[2]掉落汇总!$A$2:$A$871,F$1,[2]掉落汇总!$C$2:$C$871,$Q$2)/$Q$3)*宝箱投放计算!E319</f>
        <v>0.69707401032702276</v>
      </c>
      <c r="G319">
        <f ca="1">(SUMIFS(OFFSET([2]掉落汇总!$C$2:$C$871,,MATCH($B319,[2]掉落汇总!$D$1:$M$1)),[2]掉落汇总!$A$2:$A$871,G$1,[2]掉落汇总!$C$2:$C$871,$Q$1)+SUMIFS(OFFSET([2]掉落汇总!$C$2:$C$871,,MATCH($B319,[2]掉落汇总!$D$1:$M$1)),[2]掉落汇总!$A$2:$A$871,G$1,[2]掉落汇总!$C$2:$C$871,$Q$2)/$Q$3)*宝箱投放计算!F319</f>
        <v>0</v>
      </c>
      <c r="H319">
        <f ca="1">(SUMIFS(OFFSET([2]掉落汇总!$C$2:$C$871,,MATCH($B319,[2]掉落汇总!$D$1:$M$1)),[2]掉落汇总!$A$2:$A$871,H$1,[2]掉落汇总!$C$2:$C$871,$Q$1)+SUMIFS(OFFSET([2]掉落汇总!$C$2:$C$871,,MATCH($B319,[2]掉落汇总!$D$1:$M$1)),[2]掉落汇总!$A$2:$A$871,H$1,[2]掉落汇总!$C$2:$C$871,$Q$2)/$Q$3)*宝箱投放计算!G319</f>
        <v>0</v>
      </c>
      <c r="I319">
        <f ca="1">(SUMIFS(OFFSET([2]掉落汇总!$C$2:$C$871,,MATCH($B319,[2]掉落汇总!$D$1:$M$1)),[2]掉落汇总!$A$2:$A$871,I$1,[2]掉落汇总!$C$2:$C$871,$Q$1)+SUMIFS(OFFSET([2]掉落汇总!$C$2:$C$871,,MATCH($B319,[2]掉落汇总!$D$1:$M$1)),[2]掉落汇总!$A$2:$A$871,I$1,[2]掉落汇总!$C$2:$C$871,$Q$2)/$Q$3)*宝箱投放计算!H319</f>
        <v>0</v>
      </c>
      <c r="J319">
        <f ca="1">(SUMIFS(OFFSET([2]掉落汇总!$C$2:$C$871,,MATCH($B319,[2]掉落汇总!$D$1:$M$1)),[2]掉落汇总!$A$2:$A$871,J$1,[2]掉落汇总!$C$2:$C$871,$Q$1)+SUMIFS(OFFSET([2]掉落汇总!$C$2:$C$871,,MATCH($B319,[2]掉落汇总!$D$1:$M$1)),[2]掉落汇总!$A$2:$A$871,J$1,[2]掉落汇总!$C$2:$C$871,$Q$2)/$Q$3)*宝箱投放计算!I319</f>
        <v>0</v>
      </c>
      <c r="K319">
        <f ca="1">(SUMIFS(OFFSET([2]掉落汇总!$C$2:$C$871,,MATCH($B319,[2]掉落汇总!$D$1:$M$1)),[2]掉落汇总!$A$2:$A$871,K$1,[2]掉落汇总!$C$2:$C$871,$Q$1)+SUMIFS(OFFSET([2]掉落汇总!$C$2:$C$871,,MATCH($B319,[2]掉落汇总!$D$1:$M$1)),[2]掉落汇总!$A$2:$A$871,K$1,[2]掉落汇总!$C$2:$C$871,$Q$2)/$Q$3)*宝箱投放计算!J319</f>
        <v>0</v>
      </c>
      <c r="L319">
        <f ca="1">(SUMIFS(OFFSET([2]掉落汇总!$C$2:$C$871,,MATCH($B319,[2]掉落汇总!$D$1:$M$1)),[2]掉落汇总!$A$2:$A$871,L$1,[2]掉落汇总!$C$2:$C$871,$Q$1)+SUMIFS(OFFSET([2]掉落汇总!$C$2:$C$871,,MATCH($B319,[2]掉落汇总!$D$1:$M$1)),[2]掉落汇总!$A$2:$A$871,L$1,[2]掉落汇总!$C$2:$C$871,$Q$2)/$Q$3)*宝箱投放计算!K319</f>
        <v>0.18921788368526599</v>
      </c>
      <c r="M319">
        <f ca="1">(SUMIFS(OFFSET([2]掉落汇总!$C$2:$C$871,,MATCH($B319,[2]掉落汇总!$D$1:$M$1)),[2]掉落汇总!$A$2:$A$871,M$1,[2]掉落汇总!$C$2:$C$871,$Q$1)+SUMIFS(OFFSET([2]掉落汇总!$C$2:$C$871,,MATCH($B319,[2]掉落汇总!$D$1:$M$1)),[2]掉落汇总!$A$2:$A$871,M$1,[2]掉落汇总!$C$2:$C$871,$Q$2)/$Q$3)*宝箱投放计算!L319</f>
        <v>0.1952586710265094</v>
      </c>
      <c r="N319">
        <f ca="1">(SUMIFS(OFFSET([2]掉落汇总!$C$2:$C$871,,MATCH($B319,[2]掉落汇总!$D$1:$M$1)),[2]掉落汇总!$A$2:$A$871,N$1,[2]掉落汇总!$C$2:$C$871,$Q$1)+SUMIFS(OFFSET([2]掉落汇总!$C$2:$C$871,,MATCH($B319,[2]掉落汇总!$D$1:$M$1)),[2]掉落汇总!$A$2:$A$871,N$1,[2]掉落汇总!$C$2:$C$871,$Q$2)/$Q$3)*宝箱投放计算!M319</f>
        <v>4.4258667322350648E-2</v>
      </c>
      <c r="O319">
        <f ca="1">(SUMIFS(OFFSET([2]掉落汇总!$C$2:$C$871,,MATCH($B319,[2]掉落汇总!$D$1:$M$1)),[2]掉落汇总!$A$2:$A$871,O$1,[2]掉落汇总!$C$2:$C$871,$Q$1)+SUMIFS(OFFSET([2]掉落汇总!$C$2:$C$871,,MATCH($B319,[2]掉落汇总!$D$1:$M$1)),[2]掉落汇总!$A$2:$A$871,O$1,[2]掉落汇总!$C$2:$C$871,$Q$2)/$Q$3)*宝箱投放计算!N319</f>
        <v>9.1281046504927091E-2</v>
      </c>
    </row>
    <row r="320" spans="1:15" x14ac:dyDescent="0.2">
      <c r="A320">
        <f>玩家成长时间线!A320</f>
        <v>319</v>
      </c>
      <c r="B320">
        <f>玩家成长时间线!B320</f>
        <v>10</v>
      </c>
      <c r="C320">
        <f ca="1">SUM($D$2:D320)</f>
        <v>582.01213447469877</v>
      </c>
      <c r="D320">
        <f t="shared" ca="1" si="4"/>
        <v>1.7864158969618154</v>
      </c>
      <c r="E320">
        <f ca="1">(SUMIFS(OFFSET([2]掉落汇总!$C$2:$C$871,,MATCH($B320,[2]掉落汇总!$D$1:$M$1)),[2]掉落汇总!$A$2:$A$871,E$1,[2]掉落汇总!$C$2:$C$871,$Q$1)+SUMIFS(OFFSET([2]掉落汇总!$C$2:$C$871,,MATCH($B320,[2]掉落汇总!$D$1:$M$1)),[2]掉落汇总!$A$2:$A$871,E$1,[2]掉落汇总!$C$2:$C$871,$Q$2)/$Q$3)*宝箱投放计算!D320</f>
        <v>0.56932561809573923</v>
      </c>
      <c r="F320">
        <f ca="1">(SUMIFS(OFFSET([2]掉落汇总!$C$2:$C$871,,MATCH($B320,[2]掉落汇总!$D$1:$M$1)),[2]掉落汇总!$A$2:$A$871,F$1,[2]掉落汇总!$C$2:$C$871,$Q$1)+SUMIFS(OFFSET([2]掉落汇总!$C$2:$C$871,,MATCH($B320,[2]掉落汇总!$D$1:$M$1)),[2]掉落汇总!$A$2:$A$871,F$1,[2]掉落汇总!$C$2:$C$871,$Q$2)/$Q$3)*宝箱投放计算!E320</f>
        <v>0.69707401032702276</v>
      </c>
      <c r="G320">
        <f ca="1">(SUMIFS(OFFSET([2]掉落汇总!$C$2:$C$871,,MATCH($B320,[2]掉落汇总!$D$1:$M$1)),[2]掉落汇总!$A$2:$A$871,G$1,[2]掉落汇总!$C$2:$C$871,$Q$1)+SUMIFS(OFFSET([2]掉落汇总!$C$2:$C$871,,MATCH($B320,[2]掉落汇总!$D$1:$M$1)),[2]掉落汇总!$A$2:$A$871,G$1,[2]掉落汇总!$C$2:$C$871,$Q$2)/$Q$3)*宝箱投放计算!F320</f>
        <v>0</v>
      </c>
      <c r="H320">
        <f ca="1">(SUMIFS(OFFSET([2]掉落汇总!$C$2:$C$871,,MATCH($B320,[2]掉落汇总!$D$1:$M$1)),[2]掉落汇总!$A$2:$A$871,H$1,[2]掉落汇总!$C$2:$C$871,$Q$1)+SUMIFS(OFFSET([2]掉落汇总!$C$2:$C$871,,MATCH($B320,[2]掉落汇总!$D$1:$M$1)),[2]掉落汇总!$A$2:$A$871,H$1,[2]掉落汇总!$C$2:$C$871,$Q$2)/$Q$3)*宝箱投放计算!G320</f>
        <v>0</v>
      </c>
      <c r="I320">
        <f ca="1">(SUMIFS(OFFSET([2]掉落汇总!$C$2:$C$871,,MATCH($B320,[2]掉落汇总!$D$1:$M$1)),[2]掉落汇总!$A$2:$A$871,I$1,[2]掉落汇总!$C$2:$C$871,$Q$1)+SUMIFS(OFFSET([2]掉落汇总!$C$2:$C$871,,MATCH($B320,[2]掉落汇总!$D$1:$M$1)),[2]掉落汇总!$A$2:$A$871,I$1,[2]掉落汇总!$C$2:$C$871,$Q$2)/$Q$3)*宝箱投放计算!H320</f>
        <v>0</v>
      </c>
      <c r="J320">
        <f ca="1">(SUMIFS(OFFSET([2]掉落汇总!$C$2:$C$871,,MATCH($B320,[2]掉落汇总!$D$1:$M$1)),[2]掉落汇总!$A$2:$A$871,J$1,[2]掉落汇总!$C$2:$C$871,$Q$1)+SUMIFS(OFFSET([2]掉落汇总!$C$2:$C$871,,MATCH($B320,[2]掉落汇总!$D$1:$M$1)),[2]掉落汇总!$A$2:$A$871,J$1,[2]掉落汇总!$C$2:$C$871,$Q$2)/$Q$3)*宝箱投放计算!I320</f>
        <v>0</v>
      </c>
      <c r="K320">
        <f ca="1">(SUMIFS(OFFSET([2]掉落汇总!$C$2:$C$871,,MATCH($B320,[2]掉落汇总!$D$1:$M$1)),[2]掉落汇总!$A$2:$A$871,K$1,[2]掉落汇总!$C$2:$C$871,$Q$1)+SUMIFS(OFFSET([2]掉落汇总!$C$2:$C$871,,MATCH($B320,[2]掉落汇总!$D$1:$M$1)),[2]掉落汇总!$A$2:$A$871,K$1,[2]掉落汇总!$C$2:$C$871,$Q$2)/$Q$3)*宝箱投放计算!J320</f>
        <v>0</v>
      </c>
      <c r="L320">
        <f ca="1">(SUMIFS(OFFSET([2]掉落汇总!$C$2:$C$871,,MATCH($B320,[2]掉落汇总!$D$1:$M$1)),[2]掉落汇总!$A$2:$A$871,L$1,[2]掉落汇总!$C$2:$C$871,$Q$1)+SUMIFS(OFFSET([2]掉落汇总!$C$2:$C$871,,MATCH($B320,[2]掉落汇总!$D$1:$M$1)),[2]掉落汇总!$A$2:$A$871,L$1,[2]掉落汇总!$C$2:$C$871,$Q$2)/$Q$3)*宝箱投放计算!K320</f>
        <v>0.18921788368526599</v>
      </c>
      <c r="M320">
        <f ca="1">(SUMIFS(OFFSET([2]掉落汇总!$C$2:$C$871,,MATCH($B320,[2]掉落汇总!$D$1:$M$1)),[2]掉落汇总!$A$2:$A$871,M$1,[2]掉落汇总!$C$2:$C$871,$Q$1)+SUMIFS(OFFSET([2]掉落汇总!$C$2:$C$871,,MATCH($B320,[2]掉落汇总!$D$1:$M$1)),[2]掉落汇总!$A$2:$A$871,M$1,[2]掉落汇总!$C$2:$C$871,$Q$2)/$Q$3)*宝箱投放计算!L320</f>
        <v>0.1952586710265094</v>
      </c>
      <c r="N320">
        <f ca="1">(SUMIFS(OFFSET([2]掉落汇总!$C$2:$C$871,,MATCH($B320,[2]掉落汇总!$D$1:$M$1)),[2]掉落汇总!$A$2:$A$871,N$1,[2]掉落汇总!$C$2:$C$871,$Q$1)+SUMIFS(OFFSET([2]掉落汇总!$C$2:$C$871,,MATCH($B320,[2]掉落汇总!$D$1:$M$1)),[2]掉落汇总!$A$2:$A$871,N$1,[2]掉落汇总!$C$2:$C$871,$Q$2)/$Q$3)*宝箱投放计算!M320</f>
        <v>4.4258667322350648E-2</v>
      </c>
      <c r="O320">
        <f ca="1">(SUMIFS(OFFSET([2]掉落汇总!$C$2:$C$871,,MATCH($B320,[2]掉落汇总!$D$1:$M$1)),[2]掉落汇总!$A$2:$A$871,O$1,[2]掉落汇总!$C$2:$C$871,$Q$1)+SUMIFS(OFFSET([2]掉落汇总!$C$2:$C$871,,MATCH($B320,[2]掉落汇总!$D$1:$M$1)),[2]掉落汇总!$A$2:$A$871,O$1,[2]掉落汇总!$C$2:$C$871,$Q$2)/$Q$3)*宝箱投放计算!N320</f>
        <v>9.1281046504927091E-2</v>
      </c>
    </row>
    <row r="321" spans="1:15" x14ac:dyDescent="0.2">
      <c r="A321">
        <f>玩家成长时间线!A321</f>
        <v>320</v>
      </c>
      <c r="B321">
        <f>玩家成长时间线!B321</f>
        <v>10</v>
      </c>
      <c r="C321">
        <f ca="1">SUM($D$2:D321)</f>
        <v>583.8493657319973</v>
      </c>
      <c r="D321">
        <f t="shared" ca="1" si="4"/>
        <v>1.8372312572984799</v>
      </c>
      <c r="E321">
        <f ca="1">(SUMIFS(OFFSET([2]掉落汇总!$C$2:$C$871,,MATCH($B321,[2]掉落汇总!$D$1:$M$1)),[2]掉落汇总!$A$2:$A$871,E$1,[2]掉落汇总!$C$2:$C$871,$Q$1)+SUMIFS(OFFSET([2]掉落汇总!$C$2:$C$871,,MATCH($B321,[2]掉落汇总!$D$1:$M$1)),[2]掉落汇总!$A$2:$A$871,E$1,[2]掉落汇总!$C$2:$C$871,$Q$2)/$Q$3)*宝箱投放计算!D321</f>
        <v>0.62014097843240401</v>
      </c>
      <c r="F321">
        <f ca="1">(SUMIFS(OFFSET([2]掉落汇总!$C$2:$C$871,,MATCH($B321,[2]掉落汇总!$D$1:$M$1)),[2]掉落汇总!$A$2:$A$871,F$1,[2]掉落汇总!$C$2:$C$871,$Q$1)+SUMIFS(OFFSET([2]掉落汇总!$C$2:$C$871,,MATCH($B321,[2]掉落汇总!$D$1:$M$1)),[2]掉落汇总!$A$2:$A$871,F$1,[2]掉落汇总!$C$2:$C$871,$Q$2)/$Q$3)*宝箱投放计算!E321</f>
        <v>0.69707401032702276</v>
      </c>
      <c r="G321">
        <f ca="1">(SUMIFS(OFFSET([2]掉落汇总!$C$2:$C$871,,MATCH($B321,[2]掉落汇总!$D$1:$M$1)),[2]掉落汇总!$A$2:$A$871,G$1,[2]掉落汇总!$C$2:$C$871,$Q$1)+SUMIFS(OFFSET([2]掉落汇总!$C$2:$C$871,,MATCH($B321,[2]掉落汇总!$D$1:$M$1)),[2]掉落汇总!$A$2:$A$871,G$1,[2]掉落汇总!$C$2:$C$871,$Q$2)/$Q$3)*宝箱投放计算!F321</f>
        <v>0</v>
      </c>
      <c r="H321">
        <f ca="1">(SUMIFS(OFFSET([2]掉落汇总!$C$2:$C$871,,MATCH($B321,[2]掉落汇总!$D$1:$M$1)),[2]掉落汇总!$A$2:$A$871,H$1,[2]掉落汇总!$C$2:$C$871,$Q$1)+SUMIFS(OFFSET([2]掉落汇总!$C$2:$C$871,,MATCH($B321,[2]掉落汇总!$D$1:$M$1)),[2]掉落汇总!$A$2:$A$871,H$1,[2]掉落汇总!$C$2:$C$871,$Q$2)/$Q$3)*宝箱投放计算!G321</f>
        <v>0</v>
      </c>
      <c r="I321">
        <f ca="1">(SUMIFS(OFFSET([2]掉落汇总!$C$2:$C$871,,MATCH($B321,[2]掉落汇总!$D$1:$M$1)),[2]掉落汇总!$A$2:$A$871,I$1,[2]掉落汇总!$C$2:$C$871,$Q$1)+SUMIFS(OFFSET([2]掉落汇总!$C$2:$C$871,,MATCH($B321,[2]掉落汇总!$D$1:$M$1)),[2]掉落汇总!$A$2:$A$871,I$1,[2]掉落汇总!$C$2:$C$871,$Q$2)/$Q$3)*宝箱投放计算!H321</f>
        <v>0</v>
      </c>
      <c r="J321">
        <f ca="1">(SUMIFS(OFFSET([2]掉落汇总!$C$2:$C$871,,MATCH($B321,[2]掉落汇总!$D$1:$M$1)),[2]掉落汇总!$A$2:$A$871,J$1,[2]掉落汇总!$C$2:$C$871,$Q$1)+SUMIFS(OFFSET([2]掉落汇总!$C$2:$C$871,,MATCH($B321,[2]掉落汇总!$D$1:$M$1)),[2]掉落汇总!$A$2:$A$871,J$1,[2]掉落汇总!$C$2:$C$871,$Q$2)/$Q$3)*宝箱投放计算!I321</f>
        <v>0</v>
      </c>
      <c r="K321">
        <f ca="1">(SUMIFS(OFFSET([2]掉落汇总!$C$2:$C$871,,MATCH($B321,[2]掉落汇总!$D$1:$M$1)),[2]掉落汇总!$A$2:$A$871,K$1,[2]掉落汇总!$C$2:$C$871,$Q$1)+SUMIFS(OFFSET([2]掉落汇总!$C$2:$C$871,,MATCH($B321,[2]掉落汇总!$D$1:$M$1)),[2]掉落汇总!$A$2:$A$871,K$1,[2]掉落汇总!$C$2:$C$871,$Q$2)/$Q$3)*宝箱投放计算!J321</f>
        <v>0</v>
      </c>
      <c r="L321">
        <f ca="1">(SUMIFS(OFFSET([2]掉落汇总!$C$2:$C$871,,MATCH($B321,[2]掉落汇总!$D$1:$M$1)),[2]掉落汇总!$A$2:$A$871,L$1,[2]掉落汇总!$C$2:$C$871,$Q$1)+SUMIFS(OFFSET([2]掉落汇总!$C$2:$C$871,,MATCH($B321,[2]掉落汇总!$D$1:$M$1)),[2]掉落汇总!$A$2:$A$871,L$1,[2]掉落汇总!$C$2:$C$871,$Q$2)/$Q$3)*宝箱投放计算!K321</f>
        <v>0.18921788368526599</v>
      </c>
      <c r="M321">
        <f ca="1">(SUMIFS(OFFSET([2]掉落汇总!$C$2:$C$871,,MATCH($B321,[2]掉落汇总!$D$1:$M$1)),[2]掉落汇总!$A$2:$A$871,M$1,[2]掉落汇总!$C$2:$C$871,$Q$1)+SUMIFS(OFFSET([2]掉落汇总!$C$2:$C$871,,MATCH($B321,[2]掉落汇总!$D$1:$M$1)),[2]掉落汇总!$A$2:$A$871,M$1,[2]掉落汇总!$C$2:$C$871,$Q$2)/$Q$3)*宝箱投放计算!L321</f>
        <v>0.1952586710265094</v>
      </c>
      <c r="N321">
        <f ca="1">(SUMIFS(OFFSET([2]掉落汇总!$C$2:$C$871,,MATCH($B321,[2]掉落汇总!$D$1:$M$1)),[2]掉落汇总!$A$2:$A$871,N$1,[2]掉落汇总!$C$2:$C$871,$Q$1)+SUMIFS(OFFSET([2]掉落汇总!$C$2:$C$871,,MATCH($B321,[2]掉落汇总!$D$1:$M$1)),[2]掉落汇总!$A$2:$A$871,N$1,[2]掉落汇总!$C$2:$C$871,$Q$2)/$Q$3)*宝箱投放计算!M321</f>
        <v>4.4258667322350648E-2</v>
      </c>
      <c r="O321">
        <f ca="1">(SUMIFS(OFFSET([2]掉落汇总!$C$2:$C$871,,MATCH($B321,[2]掉落汇总!$D$1:$M$1)),[2]掉落汇总!$A$2:$A$871,O$1,[2]掉落汇总!$C$2:$C$871,$Q$1)+SUMIFS(OFFSET([2]掉落汇总!$C$2:$C$871,,MATCH($B321,[2]掉落汇总!$D$1:$M$1)),[2]掉落汇总!$A$2:$A$871,O$1,[2]掉落汇总!$C$2:$C$871,$Q$2)/$Q$3)*宝箱投放计算!N321</f>
        <v>9.1281046504927091E-2</v>
      </c>
    </row>
    <row r="322" spans="1:15" x14ac:dyDescent="0.2">
      <c r="A322">
        <f>玩家成长时间线!A322</f>
        <v>321</v>
      </c>
      <c r="B322">
        <f>玩家成长时间线!B322</f>
        <v>10</v>
      </c>
      <c r="C322">
        <f ca="1">SUM($D$2:D322)</f>
        <v>585.64062118708637</v>
      </c>
      <c r="D322">
        <f t="shared" ca="1" si="4"/>
        <v>1.7912554550891167</v>
      </c>
      <c r="E322">
        <f ca="1">(SUMIFS(OFFSET([2]掉落汇总!$C$2:$C$871,,MATCH($B322,[2]掉落汇总!$D$1:$M$1)),[2]掉落汇总!$A$2:$A$871,E$1,[2]掉落汇总!$C$2:$C$871,$Q$1)+SUMIFS(OFFSET([2]掉落汇总!$C$2:$C$871,,MATCH($B322,[2]掉落汇总!$D$1:$M$1)),[2]掉落汇总!$A$2:$A$871,E$1,[2]掉落汇总!$C$2:$C$871,$Q$2)/$Q$3)*宝箱投放计算!D322</f>
        <v>0.57416517622304053</v>
      </c>
      <c r="F322">
        <f ca="1">(SUMIFS(OFFSET([2]掉落汇总!$C$2:$C$871,,MATCH($B322,[2]掉落汇总!$D$1:$M$1)),[2]掉落汇总!$A$2:$A$871,F$1,[2]掉落汇总!$C$2:$C$871,$Q$1)+SUMIFS(OFFSET([2]掉落汇总!$C$2:$C$871,,MATCH($B322,[2]掉落汇总!$D$1:$M$1)),[2]掉落汇总!$A$2:$A$871,F$1,[2]掉落汇总!$C$2:$C$871,$Q$2)/$Q$3)*宝箱投放计算!E322</f>
        <v>0.69707401032702276</v>
      </c>
      <c r="G322">
        <f ca="1">(SUMIFS(OFFSET([2]掉落汇总!$C$2:$C$871,,MATCH($B322,[2]掉落汇总!$D$1:$M$1)),[2]掉落汇总!$A$2:$A$871,G$1,[2]掉落汇总!$C$2:$C$871,$Q$1)+SUMIFS(OFFSET([2]掉落汇总!$C$2:$C$871,,MATCH($B322,[2]掉落汇总!$D$1:$M$1)),[2]掉落汇总!$A$2:$A$871,G$1,[2]掉落汇总!$C$2:$C$871,$Q$2)/$Q$3)*宝箱投放计算!F322</f>
        <v>0</v>
      </c>
      <c r="H322">
        <f ca="1">(SUMIFS(OFFSET([2]掉落汇总!$C$2:$C$871,,MATCH($B322,[2]掉落汇总!$D$1:$M$1)),[2]掉落汇总!$A$2:$A$871,H$1,[2]掉落汇总!$C$2:$C$871,$Q$1)+SUMIFS(OFFSET([2]掉落汇总!$C$2:$C$871,,MATCH($B322,[2]掉落汇总!$D$1:$M$1)),[2]掉落汇总!$A$2:$A$871,H$1,[2]掉落汇总!$C$2:$C$871,$Q$2)/$Q$3)*宝箱投放计算!G322</f>
        <v>0</v>
      </c>
      <c r="I322">
        <f ca="1">(SUMIFS(OFFSET([2]掉落汇总!$C$2:$C$871,,MATCH($B322,[2]掉落汇总!$D$1:$M$1)),[2]掉落汇总!$A$2:$A$871,I$1,[2]掉落汇总!$C$2:$C$871,$Q$1)+SUMIFS(OFFSET([2]掉落汇总!$C$2:$C$871,,MATCH($B322,[2]掉落汇总!$D$1:$M$1)),[2]掉落汇总!$A$2:$A$871,I$1,[2]掉落汇总!$C$2:$C$871,$Q$2)/$Q$3)*宝箱投放计算!H322</f>
        <v>0</v>
      </c>
      <c r="J322">
        <f ca="1">(SUMIFS(OFFSET([2]掉落汇总!$C$2:$C$871,,MATCH($B322,[2]掉落汇总!$D$1:$M$1)),[2]掉落汇总!$A$2:$A$871,J$1,[2]掉落汇总!$C$2:$C$871,$Q$1)+SUMIFS(OFFSET([2]掉落汇总!$C$2:$C$871,,MATCH($B322,[2]掉落汇总!$D$1:$M$1)),[2]掉落汇总!$A$2:$A$871,J$1,[2]掉落汇总!$C$2:$C$871,$Q$2)/$Q$3)*宝箱投放计算!I322</f>
        <v>0</v>
      </c>
      <c r="K322">
        <f ca="1">(SUMIFS(OFFSET([2]掉落汇总!$C$2:$C$871,,MATCH($B322,[2]掉落汇总!$D$1:$M$1)),[2]掉落汇总!$A$2:$A$871,K$1,[2]掉落汇总!$C$2:$C$871,$Q$1)+SUMIFS(OFFSET([2]掉落汇总!$C$2:$C$871,,MATCH($B322,[2]掉落汇总!$D$1:$M$1)),[2]掉落汇总!$A$2:$A$871,K$1,[2]掉落汇总!$C$2:$C$871,$Q$2)/$Q$3)*宝箱投放计算!J322</f>
        <v>0</v>
      </c>
      <c r="L322">
        <f ca="1">(SUMIFS(OFFSET([2]掉落汇总!$C$2:$C$871,,MATCH($B322,[2]掉落汇总!$D$1:$M$1)),[2]掉落汇总!$A$2:$A$871,L$1,[2]掉落汇总!$C$2:$C$871,$Q$1)+SUMIFS(OFFSET([2]掉落汇总!$C$2:$C$871,,MATCH($B322,[2]掉落汇总!$D$1:$M$1)),[2]掉落汇总!$A$2:$A$871,L$1,[2]掉落汇总!$C$2:$C$871,$Q$2)/$Q$3)*宝箱投放计算!K322</f>
        <v>0.18921788368526599</v>
      </c>
      <c r="M322">
        <f ca="1">(SUMIFS(OFFSET([2]掉落汇总!$C$2:$C$871,,MATCH($B322,[2]掉落汇总!$D$1:$M$1)),[2]掉落汇总!$A$2:$A$871,M$1,[2]掉落汇总!$C$2:$C$871,$Q$1)+SUMIFS(OFFSET([2]掉落汇总!$C$2:$C$871,,MATCH($B322,[2]掉落汇总!$D$1:$M$1)),[2]掉落汇总!$A$2:$A$871,M$1,[2]掉落汇总!$C$2:$C$871,$Q$2)/$Q$3)*宝箱投放计算!L322</f>
        <v>0.1952586710265094</v>
      </c>
      <c r="N322">
        <f ca="1">(SUMIFS(OFFSET([2]掉落汇总!$C$2:$C$871,,MATCH($B322,[2]掉落汇总!$D$1:$M$1)),[2]掉落汇总!$A$2:$A$871,N$1,[2]掉落汇总!$C$2:$C$871,$Q$1)+SUMIFS(OFFSET([2]掉落汇总!$C$2:$C$871,,MATCH($B322,[2]掉落汇总!$D$1:$M$1)),[2]掉落汇总!$A$2:$A$871,N$1,[2]掉落汇总!$C$2:$C$871,$Q$2)/$Q$3)*宝箱投放计算!M322</f>
        <v>4.4258667322350648E-2</v>
      </c>
      <c r="O322">
        <f ca="1">(SUMIFS(OFFSET([2]掉落汇总!$C$2:$C$871,,MATCH($B322,[2]掉落汇总!$D$1:$M$1)),[2]掉落汇总!$A$2:$A$871,O$1,[2]掉落汇总!$C$2:$C$871,$Q$1)+SUMIFS(OFFSET([2]掉落汇总!$C$2:$C$871,,MATCH($B322,[2]掉落汇总!$D$1:$M$1)),[2]掉落汇总!$A$2:$A$871,O$1,[2]掉落汇总!$C$2:$C$871,$Q$2)/$Q$3)*宝箱投放计算!N322</f>
        <v>9.1281046504927091E-2</v>
      </c>
    </row>
    <row r="323" spans="1:15" x14ac:dyDescent="0.2">
      <c r="A323">
        <f>玩家成长时间线!A323</f>
        <v>322</v>
      </c>
      <c r="B323">
        <f>玩家成长时间线!B323</f>
        <v>8</v>
      </c>
      <c r="C323">
        <f ca="1">SUM($D$2:D323)</f>
        <v>587.56733495897686</v>
      </c>
      <c r="D323">
        <f t="shared" ref="D323:D361" ca="1" si="5">SUM(E323:O323)</f>
        <v>1.9267137718904346</v>
      </c>
      <c r="E323">
        <f ca="1">(SUMIFS(OFFSET([2]掉落汇总!$C$2:$C$871,,MATCH($B323,[2]掉落汇总!$D$1:$M$1)),[2]掉落汇总!$A$2:$A$871,E$1,[2]掉落汇总!$C$2:$C$871,$Q$1)+SUMIFS(OFFSET([2]掉落汇总!$C$2:$C$871,,MATCH($B323,[2]掉落汇总!$D$1:$M$1)),[2]掉落汇总!$A$2:$A$871,E$1,[2]掉落汇总!$C$2:$C$871,$Q$2)/$Q$3)*宝箱投放计算!D323</f>
        <v>0.4124076923076922</v>
      </c>
      <c r="F323">
        <f ca="1">(SUMIFS(OFFSET([2]掉落汇总!$C$2:$C$871,,MATCH($B323,[2]掉落汇总!$D$1:$M$1)),[2]掉落汇总!$A$2:$A$871,F$1,[2]掉落汇总!$C$2:$C$871,$Q$1)+SUMIFS(OFFSET([2]掉落汇总!$C$2:$C$871,,MATCH($B323,[2]掉落汇总!$D$1:$M$1)),[2]掉落汇总!$A$2:$A$871,F$1,[2]掉落汇总!$C$2:$C$871,$Q$2)/$Q$3)*宝箱投放计算!E323</f>
        <v>0.55765920826161819</v>
      </c>
      <c r="G323">
        <f ca="1">(SUMIFS(OFFSET([2]掉落汇总!$C$2:$C$871,,MATCH($B323,[2]掉落汇总!$D$1:$M$1)),[2]掉落汇总!$A$2:$A$871,G$1,[2]掉落汇总!$C$2:$C$871,$Q$1)+SUMIFS(OFFSET([2]掉落汇总!$C$2:$C$871,,MATCH($B323,[2]掉落汇总!$D$1:$M$1)),[2]掉落汇总!$A$2:$A$871,G$1,[2]掉落汇总!$C$2:$C$871,$Q$2)/$Q$3)*宝箱投放计算!F323</f>
        <v>0</v>
      </c>
      <c r="H323">
        <f ca="1">(SUMIFS(OFFSET([2]掉落汇总!$C$2:$C$871,,MATCH($B323,[2]掉落汇总!$D$1:$M$1)),[2]掉落汇总!$A$2:$A$871,H$1,[2]掉落汇总!$C$2:$C$871,$Q$1)+SUMIFS(OFFSET([2]掉落汇总!$C$2:$C$871,,MATCH($B323,[2]掉落汇总!$D$1:$M$1)),[2]掉落汇总!$A$2:$A$871,H$1,[2]掉落汇总!$C$2:$C$871,$Q$2)/$Q$3)*宝箱投放计算!G323</f>
        <v>0</v>
      </c>
      <c r="I323">
        <f ca="1">(SUMIFS(OFFSET([2]掉落汇总!$C$2:$C$871,,MATCH($B323,[2]掉落汇总!$D$1:$M$1)),[2]掉落汇总!$A$2:$A$871,I$1,[2]掉落汇总!$C$2:$C$871,$Q$1)+SUMIFS(OFFSET([2]掉落汇总!$C$2:$C$871,,MATCH($B323,[2]掉落汇总!$D$1:$M$1)),[2]掉落汇总!$A$2:$A$871,I$1,[2]掉落汇总!$C$2:$C$871,$Q$2)/$Q$3)*宝箱投放计算!H323</f>
        <v>0.43663060278207105</v>
      </c>
      <c r="J323">
        <f ca="1">(SUMIFS(OFFSET([2]掉落汇总!$C$2:$C$871,,MATCH($B323,[2]掉落汇总!$D$1:$M$1)),[2]掉落汇总!$A$2:$A$871,J$1,[2]掉落汇总!$C$2:$C$871,$Q$1)+SUMIFS(OFFSET([2]掉落汇总!$C$2:$C$871,,MATCH($B323,[2]掉落汇总!$D$1:$M$1)),[2]掉落汇总!$A$2:$A$871,J$1,[2]掉落汇总!$C$2:$C$871,$Q$2)/$Q$3)*宝箱投放计算!I323</f>
        <v>0</v>
      </c>
      <c r="K323">
        <f ca="1">(SUMIFS(OFFSET([2]掉落汇总!$C$2:$C$871,,MATCH($B323,[2]掉落汇总!$D$1:$M$1)),[2]掉落汇总!$A$2:$A$871,K$1,[2]掉落汇总!$C$2:$C$871,$Q$1)+SUMIFS(OFFSET([2]掉落汇总!$C$2:$C$871,,MATCH($B323,[2]掉落汇总!$D$1:$M$1)),[2]掉落汇总!$A$2:$A$871,K$1,[2]掉落汇总!$C$2:$C$871,$Q$2)/$Q$3)*宝箱投放计算!J323</f>
        <v>0</v>
      </c>
      <c r="L323">
        <f ca="1">(SUMIFS(OFFSET([2]掉落汇总!$C$2:$C$871,,MATCH($B323,[2]掉落汇总!$D$1:$M$1)),[2]掉落汇总!$A$2:$A$871,L$1,[2]掉落汇总!$C$2:$C$871,$Q$1)+SUMIFS(OFFSET([2]掉落汇总!$C$2:$C$871,,MATCH($B323,[2]掉落汇总!$D$1:$M$1)),[2]掉落汇总!$A$2:$A$871,L$1,[2]掉落汇总!$C$2:$C$871,$Q$2)/$Q$3)*宝箱投放计算!K323</f>
        <v>0.18921788368526599</v>
      </c>
      <c r="M323">
        <f ca="1">(SUMIFS(OFFSET([2]掉落汇总!$C$2:$C$871,,MATCH($B323,[2]掉落汇总!$D$1:$M$1)),[2]掉落汇总!$A$2:$A$871,M$1,[2]掉落汇总!$C$2:$C$871,$Q$1)+SUMIFS(OFFSET([2]掉落汇总!$C$2:$C$871,,MATCH($B323,[2]掉落汇总!$D$1:$M$1)),[2]掉落汇总!$A$2:$A$871,M$1,[2]掉落汇总!$C$2:$C$871,$Q$2)/$Q$3)*宝箱投放计算!L323</f>
        <v>0.1952586710265094</v>
      </c>
      <c r="N323">
        <f ca="1">(SUMIFS(OFFSET([2]掉落汇总!$C$2:$C$871,,MATCH($B323,[2]掉落汇总!$D$1:$M$1)),[2]掉落汇总!$A$2:$A$871,N$1,[2]掉落汇总!$C$2:$C$871,$Q$1)+SUMIFS(OFFSET([2]掉落汇总!$C$2:$C$871,,MATCH($B323,[2]掉落汇总!$D$1:$M$1)),[2]掉落汇总!$A$2:$A$871,N$1,[2]掉落汇总!$C$2:$C$871,$Q$2)/$Q$3)*宝箱投放计算!M323</f>
        <v>4.4258667322350648E-2</v>
      </c>
      <c r="O323">
        <f ca="1">(SUMIFS(OFFSET([2]掉落汇总!$C$2:$C$871,,MATCH($B323,[2]掉落汇总!$D$1:$M$1)),[2]掉落汇总!$A$2:$A$871,O$1,[2]掉落汇总!$C$2:$C$871,$Q$1)+SUMIFS(OFFSET([2]掉落汇总!$C$2:$C$871,,MATCH($B323,[2]掉落汇总!$D$1:$M$1)),[2]掉落汇总!$A$2:$A$871,O$1,[2]掉落汇总!$C$2:$C$871,$Q$2)/$Q$3)*宝箱投放计算!N323</f>
        <v>9.1281046504927091E-2</v>
      </c>
    </row>
    <row r="324" spans="1:15" x14ac:dyDescent="0.2">
      <c r="A324">
        <f>玩家成长时间线!A324</f>
        <v>323</v>
      </c>
      <c r="B324">
        <f>玩家成长时间线!B324</f>
        <v>8</v>
      </c>
      <c r="C324">
        <f ca="1">SUM($D$2:D324)</f>
        <v>589.05914889731594</v>
      </c>
      <c r="D324">
        <f t="shared" ca="1" si="5"/>
        <v>1.4918139383391327</v>
      </c>
      <c r="E324">
        <f ca="1">(SUMIFS(OFFSET([2]掉落汇总!$C$2:$C$871,,MATCH($B324,[2]掉落汇总!$D$1:$M$1)),[2]掉落汇总!$A$2:$A$871,E$1,[2]掉落汇总!$C$2:$C$871,$Q$1)+SUMIFS(OFFSET([2]掉落汇总!$C$2:$C$871,,MATCH($B324,[2]掉落汇总!$D$1:$M$1)),[2]掉落汇总!$A$2:$A$871,E$1,[2]掉落汇总!$C$2:$C$871,$Q$2)/$Q$3)*宝箱投放计算!D324</f>
        <v>0.41413846153846134</v>
      </c>
      <c r="F324">
        <f ca="1">(SUMIFS(OFFSET([2]掉落汇总!$C$2:$C$871,,MATCH($B324,[2]掉落汇总!$D$1:$M$1)),[2]掉落汇总!$A$2:$A$871,F$1,[2]掉落汇总!$C$2:$C$871,$Q$1)+SUMIFS(OFFSET([2]掉落汇总!$C$2:$C$871,,MATCH($B324,[2]掉落汇总!$D$1:$M$1)),[2]掉落汇总!$A$2:$A$871,F$1,[2]掉落汇总!$C$2:$C$871,$Q$2)/$Q$3)*宝箱投放计算!E324</f>
        <v>0.55765920826161819</v>
      </c>
      <c r="G324">
        <f ca="1">(SUMIFS(OFFSET([2]掉落汇总!$C$2:$C$871,,MATCH($B324,[2]掉落汇总!$D$1:$M$1)),[2]掉落汇总!$A$2:$A$871,G$1,[2]掉落汇总!$C$2:$C$871,$Q$1)+SUMIFS(OFFSET([2]掉落汇总!$C$2:$C$871,,MATCH($B324,[2]掉落汇总!$D$1:$M$1)),[2]掉落汇总!$A$2:$A$871,G$1,[2]掉落汇总!$C$2:$C$871,$Q$2)/$Q$3)*宝箱投放计算!F324</f>
        <v>0</v>
      </c>
      <c r="H324">
        <f ca="1">(SUMIFS(OFFSET([2]掉落汇总!$C$2:$C$871,,MATCH($B324,[2]掉落汇总!$D$1:$M$1)),[2]掉落汇总!$A$2:$A$871,H$1,[2]掉落汇总!$C$2:$C$871,$Q$1)+SUMIFS(OFFSET([2]掉落汇总!$C$2:$C$871,,MATCH($B324,[2]掉落汇总!$D$1:$M$1)),[2]掉落汇总!$A$2:$A$871,H$1,[2]掉落汇总!$C$2:$C$871,$Q$2)/$Q$3)*宝箱投放计算!G324</f>
        <v>0</v>
      </c>
      <c r="I324">
        <f ca="1">(SUMIFS(OFFSET([2]掉落汇总!$C$2:$C$871,,MATCH($B324,[2]掉落汇总!$D$1:$M$1)),[2]掉落汇总!$A$2:$A$871,I$1,[2]掉落汇总!$C$2:$C$871,$Q$1)+SUMIFS(OFFSET([2]掉落汇总!$C$2:$C$871,,MATCH($B324,[2]掉落汇总!$D$1:$M$1)),[2]掉落汇总!$A$2:$A$871,I$1,[2]掉落汇总!$C$2:$C$871,$Q$2)/$Q$3)*宝箱投放计算!H324</f>
        <v>0</v>
      </c>
      <c r="J324">
        <f ca="1">(SUMIFS(OFFSET([2]掉落汇总!$C$2:$C$871,,MATCH($B324,[2]掉落汇总!$D$1:$M$1)),[2]掉落汇总!$A$2:$A$871,J$1,[2]掉落汇总!$C$2:$C$871,$Q$1)+SUMIFS(OFFSET([2]掉落汇总!$C$2:$C$871,,MATCH($B324,[2]掉落汇总!$D$1:$M$1)),[2]掉落汇总!$A$2:$A$871,J$1,[2]掉落汇总!$C$2:$C$871,$Q$2)/$Q$3)*宝箱投放计算!I324</f>
        <v>0</v>
      </c>
      <c r="K324">
        <f ca="1">(SUMIFS(OFFSET([2]掉落汇总!$C$2:$C$871,,MATCH($B324,[2]掉落汇总!$D$1:$M$1)),[2]掉落汇总!$A$2:$A$871,K$1,[2]掉落汇总!$C$2:$C$871,$Q$1)+SUMIFS(OFFSET([2]掉落汇总!$C$2:$C$871,,MATCH($B324,[2]掉落汇总!$D$1:$M$1)),[2]掉落汇总!$A$2:$A$871,K$1,[2]掉落汇总!$C$2:$C$871,$Q$2)/$Q$3)*宝箱投放计算!J324</f>
        <v>0</v>
      </c>
      <c r="L324">
        <f ca="1">(SUMIFS(OFFSET([2]掉落汇总!$C$2:$C$871,,MATCH($B324,[2]掉落汇总!$D$1:$M$1)),[2]掉落汇总!$A$2:$A$871,L$1,[2]掉落汇总!$C$2:$C$871,$Q$1)+SUMIFS(OFFSET([2]掉落汇总!$C$2:$C$871,,MATCH($B324,[2]掉落汇总!$D$1:$M$1)),[2]掉落汇总!$A$2:$A$871,L$1,[2]掉落汇总!$C$2:$C$871,$Q$2)/$Q$3)*宝箱投放计算!K324</f>
        <v>0.18921788368526599</v>
      </c>
      <c r="M324">
        <f ca="1">(SUMIFS(OFFSET([2]掉落汇总!$C$2:$C$871,,MATCH($B324,[2]掉落汇总!$D$1:$M$1)),[2]掉落汇总!$A$2:$A$871,M$1,[2]掉落汇总!$C$2:$C$871,$Q$1)+SUMIFS(OFFSET([2]掉落汇总!$C$2:$C$871,,MATCH($B324,[2]掉落汇总!$D$1:$M$1)),[2]掉落汇总!$A$2:$A$871,M$1,[2]掉落汇总!$C$2:$C$871,$Q$2)/$Q$3)*宝箱投放计算!L324</f>
        <v>0.1952586710265094</v>
      </c>
      <c r="N324">
        <f ca="1">(SUMIFS(OFFSET([2]掉落汇总!$C$2:$C$871,,MATCH($B324,[2]掉落汇总!$D$1:$M$1)),[2]掉落汇总!$A$2:$A$871,N$1,[2]掉落汇总!$C$2:$C$871,$Q$1)+SUMIFS(OFFSET([2]掉落汇总!$C$2:$C$871,,MATCH($B324,[2]掉落汇总!$D$1:$M$1)),[2]掉落汇总!$A$2:$A$871,N$1,[2]掉落汇总!$C$2:$C$871,$Q$2)/$Q$3)*宝箱投放计算!M324</f>
        <v>4.4258667322350648E-2</v>
      </c>
      <c r="O324">
        <f ca="1">(SUMIFS(OFFSET([2]掉落汇总!$C$2:$C$871,,MATCH($B324,[2]掉落汇总!$D$1:$M$1)),[2]掉落汇总!$A$2:$A$871,O$1,[2]掉落汇总!$C$2:$C$871,$Q$1)+SUMIFS(OFFSET([2]掉落汇总!$C$2:$C$871,,MATCH($B324,[2]掉落汇总!$D$1:$M$1)),[2]掉落汇总!$A$2:$A$871,O$1,[2]掉落汇总!$C$2:$C$871,$Q$2)/$Q$3)*宝箱投放计算!N324</f>
        <v>9.1281046504927091E-2</v>
      </c>
    </row>
    <row r="325" spans="1:15" x14ac:dyDescent="0.2">
      <c r="A325">
        <f>玩家成长时间线!A325</f>
        <v>324</v>
      </c>
      <c r="B325">
        <f>玩家成长时间线!B325</f>
        <v>8</v>
      </c>
      <c r="C325">
        <f ca="1">SUM($D$2:D325)</f>
        <v>590.58730898950125</v>
      </c>
      <c r="D325">
        <f t="shared" ca="1" si="5"/>
        <v>1.5281600921852867</v>
      </c>
      <c r="E325">
        <f ca="1">(SUMIFS(OFFSET([2]掉落汇总!$C$2:$C$871,,MATCH($B325,[2]掉落汇总!$D$1:$M$1)),[2]掉落汇总!$A$2:$A$871,E$1,[2]掉落汇总!$C$2:$C$871,$Q$1)+SUMIFS(OFFSET([2]掉落汇总!$C$2:$C$871,,MATCH($B325,[2]掉落汇总!$D$1:$M$1)),[2]掉落汇总!$A$2:$A$871,E$1,[2]掉落汇总!$C$2:$C$871,$Q$2)/$Q$3)*宝箱投放计算!D325</f>
        <v>0.45048461538461521</v>
      </c>
      <c r="F325">
        <f ca="1">(SUMIFS(OFFSET([2]掉落汇总!$C$2:$C$871,,MATCH($B325,[2]掉落汇总!$D$1:$M$1)),[2]掉落汇总!$A$2:$A$871,F$1,[2]掉落汇总!$C$2:$C$871,$Q$1)+SUMIFS(OFFSET([2]掉落汇总!$C$2:$C$871,,MATCH($B325,[2]掉落汇总!$D$1:$M$1)),[2]掉落汇总!$A$2:$A$871,F$1,[2]掉落汇总!$C$2:$C$871,$Q$2)/$Q$3)*宝箱投放计算!E325</f>
        <v>0.55765920826161819</v>
      </c>
      <c r="G325">
        <f ca="1">(SUMIFS(OFFSET([2]掉落汇总!$C$2:$C$871,,MATCH($B325,[2]掉落汇总!$D$1:$M$1)),[2]掉落汇总!$A$2:$A$871,G$1,[2]掉落汇总!$C$2:$C$871,$Q$1)+SUMIFS(OFFSET([2]掉落汇总!$C$2:$C$871,,MATCH($B325,[2]掉落汇总!$D$1:$M$1)),[2]掉落汇总!$A$2:$A$871,G$1,[2]掉落汇总!$C$2:$C$871,$Q$2)/$Q$3)*宝箱投放计算!F325</f>
        <v>0</v>
      </c>
      <c r="H325">
        <f ca="1">(SUMIFS(OFFSET([2]掉落汇总!$C$2:$C$871,,MATCH($B325,[2]掉落汇总!$D$1:$M$1)),[2]掉落汇总!$A$2:$A$871,H$1,[2]掉落汇总!$C$2:$C$871,$Q$1)+SUMIFS(OFFSET([2]掉落汇总!$C$2:$C$871,,MATCH($B325,[2]掉落汇总!$D$1:$M$1)),[2]掉落汇总!$A$2:$A$871,H$1,[2]掉落汇总!$C$2:$C$871,$Q$2)/$Q$3)*宝箱投放计算!G325</f>
        <v>0</v>
      </c>
      <c r="I325">
        <f ca="1">(SUMIFS(OFFSET([2]掉落汇总!$C$2:$C$871,,MATCH($B325,[2]掉落汇总!$D$1:$M$1)),[2]掉落汇总!$A$2:$A$871,I$1,[2]掉落汇总!$C$2:$C$871,$Q$1)+SUMIFS(OFFSET([2]掉落汇总!$C$2:$C$871,,MATCH($B325,[2]掉落汇总!$D$1:$M$1)),[2]掉落汇总!$A$2:$A$871,I$1,[2]掉落汇总!$C$2:$C$871,$Q$2)/$Q$3)*宝箱投放计算!H325</f>
        <v>0</v>
      </c>
      <c r="J325">
        <f ca="1">(SUMIFS(OFFSET([2]掉落汇总!$C$2:$C$871,,MATCH($B325,[2]掉落汇总!$D$1:$M$1)),[2]掉落汇总!$A$2:$A$871,J$1,[2]掉落汇总!$C$2:$C$871,$Q$1)+SUMIFS(OFFSET([2]掉落汇总!$C$2:$C$871,,MATCH($B325,[2]掉落汇总!$D$1:$M$1)),[2]掉落汇总!$A$2:$A$871,J$1,[2]掉落汇总!$C$2:$C$871,$Q$2)/$Q$3)*宝箱投放计算!I325</f>
        <v>0</v>
      </c>
      <c r="K325">
        <f ca="1">(SUMIFS(OFFSET([2]掉落汇总!$C$2:$C$871,,MATCH($B325,[2]掉落汇总!$D$1:$M$1)),[2]掉落汇总!$A$2:$A$871,K$1,[2]掉落汇总!$C$2:$C$871,$Q$1)+SUMIFS(OFFSET([2]掉落汇总!$C$2:$C$871,,MATCH($B325,[2]掉落汇总!$D$1:$M$1)),[2]掉落汇总!$A$2:$A$871,K$1,[2]掉落汇总!$C$2:$C$871,$Q$2)/$Q$3)*宝箱投放计算!J325</f>
        <v>0</v>
      </c>
      <c r="L325">
        <f ca="1">(SUMIFS(OFFSET([2]掉落汇总!$C$2:$C$871,,MATCH($B325,[2]掉落汇总!$D$1:$M$1)),[2]掉落汇总!$A$2:$A$871,L$1,[2]掉落汇总!$C$2:$C$871,$Q$1)+SUMIFS(OFFSET([2]掉落汇总!$C$2:$C$871,,MATCH($B325,[2]掉落汇总!$D$1:$M$1)),[2]掉落汇总!$A$2:$A$871,L$1,[2]掉落汇总!$C$2:$C$871,$Q$2)/$Q$3)*宝箱投放计算!K325</f>
        <v>0.18921788368526599</v>
      </c>
      <c r="M325">
        <f ca="1">(SUMIFS(OFFSET([2]掉落汇总!$C$2:$C$871,,MATCH($B325,[2]掉落汇总!$D$1:$M$1)),[2]掉落汇总!$A$2:$A$871,M$1,[2]掉落汇总!$C$2:$C$871,$Q$1)+SUMIFS(OFFSET([2]掉落汇总!$C$2:$C$871,,MATCH($B325,[2]掉落汇总!$D$1:$M$1)),[2]掉落汇总!$A$2:$A$871,M$1,[2]掉落汇总!$C$2:$C$871,$Q$2)/$Q$3)*宝箱投放计算!L325</f>
        <v>0.1952586710265094</v>
      </c>
      <c r="N325">
        <f ca="1">(SUMIFS(OFFSET([2]掉落汇总!$C$2:$C$871,,MATCH($B325,[2]掉落汇总!$D$1:$M$1)),[2]掉落汇总!$A$2:$A$871,N$1,[2]掉落汇总!$C$2:$C$871,$Q$1)+SUMIFS(OFFSET([2]掉落汇总!$C$2:$C$871,,MATCH($B325,[2]掉落汇总!$D$1:$M$1)),[2]掉落汇总!$A$2:$A$871,N$1,[2]掉落汇总!$C$2:$C$871,$Q$2)/$Q$3)*宝箱投放计算!M325</f>
        <v>4.4258667322350648E-2</v>
      </c>
      <c r="O325">
        <f ca="1">(SUMIFS(OFFSET([2]掉落汇总!$C$2:$C$871,,MATCH($B325,[2]掉落汇总!$D$1:$M$1)),[2]掉落汇总!$A$2:$A$871,O$1,[2]掉落汇总!$C$2:$C$871,$Q$1)+SUMIFS(OFFSET([2]掉落汇总!$C$2:$C$871,,MATCH($B325,[2]掉落汇总!$D$1:$M$1)),[2]掉落汇总!$A$2:$A$871,O$1,[2]掉落汇总!$C$2:$C$871,$Q$2)/$Q$3)*宝箱投放计算!N325</f>
        <v>9.1281046504927091E-2</v>
      </c>
    </row>
    <row r="326" spans="1:15" x14ac:dyDescent="0.2">
      <c r="A326">
        <f>玩家成长时间线!A326</f>
        <v>325</v>
      </c>
      <c r="B326">
        <f>玩家成长时间线!B326</f>
        <v>9</v>
      </c>
      <c r="C326">
        <f ca="1">SUM($D$2:D326)</f>
        <v>593.96505853238489</v>
      </c>
      <c r="D326">
        <f t="shared" ca="1" si="5"/>
        <v>3.3777495428836333</v>
      </c>
      <c r="E326">
        <f ca="1">(SUMIFS(OFFSET([2]掉落汇总!$C$2:$C$871,,MATCH($B326,[2]掉落汇总!$D$1:$M$1)),[2]掉落汇总!$A$2:$A$871,E$1,[2]掉落汇总!$C$2:$C$871,$Q$1)+SUMIFS(OFFSET([2]掉落汇总!$C$2:$C$871,,MATCH($B326,[2]掉落汇总!$D$1:$M$1)),[2]掉落汇总!$A$2:$A$871,E$1,[2]掉落汇总!$C$2:$C$871,$Q$2)/$Q$3)*宝箱投放计算!D326</f>
        <v>0.59991101417666282</v>
      </c>
      <c r="F326">
        <f ca="1">(SUMIFS(OFFSET([2]掉落汇总!$C$2:$C$871,,MATCH($B326,[2]掉落汇总!$D$1:$M$1)),[2]掉落汇总!$A$2:$A$871,F$1,[2]掉落汇总!$C$2:$C$871,$Q$1)+SUMIFS(OFFSET([2]掉落汇总!$C$2:$C$871,,MATCH($B326,[2]掉落汇总!$D$1:$M$1)),[2]掉落汇总!$A$2:$A$871,F$1,[2]掉落汇总!$C$2:$C$871,$Q$2)/$Q$3)*宝箱投放计算!E326</f>
        <v>0.69707401032702276</v>
      </c>
      <c r="G326">
        <f ca="1">(SUMIFS(OFFSET([2]掉落汇总!$C$2:$C$871,,MATCH($B326,[2]掉落汇总!$D$1:$M$1)),[2]掉落汇总!$A$2:$A$871,G$1,[2]掉落汇总!$C$2:$C$871,$Q$1)+SUMIFS(OFFSET([2]掉落汇总!$C$2:$C$871,,MATCH($B326,[2]掉落汇总!$D$1:$M$1)),[2]掉落汇总!$A$2:$A$871,G$1,[2]掉落汇总!$C$2:$C$871,$Q$2)/$Q$3)*宝箱投放计算!F326</f>
        <v>0</v>
      </c>
      <c r="H326">
        <f ca="1">(SUMIFS(OFFSET([2]掉落汇总!$C$2:$C$871,,MATCH($B326,[2]掉落汇总!$D$1:$M$1)),[2]掉落汇总!$A$2:$A$871,H$1,[2]掉落汇总!$C$2:$C$871,$Q$1)+SUMIFS(OFFSET([2]掉落汇总!$C$2:$C$871,,MATCH($B326,[2]掉落汇总!$D$1:$M$1)),[2]掉落汇总!$A$2:$A$871,H$1,[2]掉落汇总!$C$2:$C$871,$Q$2)/$Q$3)*宝箱投放计算!G326</f>
        <v>0</v>
      </c>
      <c r="I326">
        <f ca="1">(SUMIFS(OFFSET([2]掉落汇总!$C$2:$C$871,,MATCH($B326,[2]掉落汇总!$D$1:$M$1)),[2]掉落汇总!$A$2:$A$871,I$1,[2]掉落汇总!$C$2:$C$871,$Q$1)+SUMIFS(OFFSET([2]掉落汇总!$C$2:$C$871,,MATCH($B326,[2]掉落汇总!$D$1:$M$1)),[2]掉落汇总!$A$2:$A$871,I$1,[2]掉落汇总!$C$2:$C$871,$Q$2)/$Q$3)*宝箱投放计算!H326</f>
        <v>0.43663060278207105</v>
      </c>
      <c r="J326">
        <f ca="1">(SUMIFS(OFFSET([2]掉落汇总!$C$2:$C$871,,MATCH($B326,[2]掉落汇总!$D$1:$M$1)),[2]掉落汇总!$A$2:$A$871,J$1,[2]掉落汇总!$C$2:$C$871,$Q$1)+SUMIFS(OFFSET([2]掉落汇总!$C$2:$C$871,,MATCH($B326,[2]掉落汇总!$D$1:$M$1)),[2]掉落汇总!$A$2:$A$871,J$1,[2]掉落汇总!$C$2:$C$871,$Q$2)/$Q$3)*宝箱投放计算!I326</f>
        <v>1.1241176470588234</v>
      </c>
      <c r="K326">
        <f ca="1">(SUMIFS(OFFSET([2]掉落汇总!$C$2:$C$871,,MATCH($B326,[2]掉落汇总!$D$1:$M$1)),[2]掉落汇总!$A$2:$A$871,K$1,[2]掉落汇总!$C$2:$C$871,$Q$1)+SUMIFS(OFFSET([2]掉落汇总!$C$2:$C$871,,MATCH($B326,[2]掉落汇总!$D$1:$M$1)),[2]掉落汇总!$A$2:$A$871,K$1,[2]掉落汇总!$C$2:$C$871,$Q$2)/$Q$3)*宝箱投放计算!J326</f>
        <v>0</v>
      </c>
      <c r="L326">
        <f ca="1">(SUMIFS(OFFSET([2]掉落汇总!$C$2:$C$871,,MATCH($B326,[2]掉落汇总!$D$1:$M$1)),[2]掉落汇总!$A$2:$A$871,L$1,[2]掉落汇总!$C$2:$C$871,$Q$1)+SUMIFS(OFFSET([2]掉落汇总!$C$2:$C$871,,MATCH($B326,[2]掉落汇总!$D$1:$M$1)),[2]掉落汇总!$A$2:$A$871,L$1,[2]掉落汇总!$C$2:$C$871,$Q$2)/$Q$3)*宝箱投放计算!K326</f>
        <v>0.18921788368526599</v>
      </c>
      <c r="M326">
        <f ca="1">(SUMIFS(OFFSET([2]掉落汇总!$C$2:$C$871,,MATCH($B326,[2]掉落汇总!$D$1:$M$1)),[2]掉落汇总!$A$2:$A$871,M$1,[2]掉落汇总!$C$2:$C$871,$Q$1)+SUMIFS(OFFSET([2]掉落汇总!$C$2:$C$871,,MATCH($B326,[2]掉落汇总!$D$1:$M$1)),[2]掉落汇总!$A$2:$A$871,M$1,[2]掉落汇总!$C$2:$C$871,$Q$2)/$Q$3)*宝箱投放计算!L326</f>
        <v>0.1952586710265094</v>
      </c>
      <c r="N326">
        <f ca="1">(SUMIFS(OFFSET([2]掉落汇总!$C$2:$C$871,,MATCH($B326,[2]掉落汇总!$D$1:$M$1)),[2]掉落汇总!$A$2:$A$871,N$1,[2]掉落汇总!$C$2:$C$871,$Q$1)+SUMIFS(OFFSET([2]掉落汇总!$C$2:$C$871,,MATCH($B326,[2]掉落汇总!$D$1:$M$1)),[2]掉落汇总!$A$2:$A$871,N$1,[2]掉落汇总!$C$2:$C$871,$Q$2)/$Q$3)*宝箱投放计算!M326</f>
        <v>4.4258667322350648E-2</v>
      </c>
      <c r="O326">
        <f ca="1">(SUMIFS(OFFSET([2]掉落汇总!$C$2:$C$871,,MATCH($B326,[2]掉落汇总!$D$1:$M$1)),[2]掉落汇总!$A$2:$A$871,O$1,[2]掉落汇总!$C$2:$C$871,$Q$1)+SUMIFS(OFFSET([2]掉落汇总!$C$2:$C$871,,MATCH($B326,[2]掉落汇总!$D$1:$M$1)),[2]掉落汇总!$A$2:$A$871,O$1,[2]掉落汇总!$C$2:$C$871,$Q$2)/$Q$3)*宝箱投放计算!N326</f>
        <v>9.1281046504927091E-2</v>
      </c>
    </row>
    <row r="327" spans="1:15" x14ac:dyDescent="0.2">
      <c r="A327">
        <f>玩家成长时间线!A327</f>
        <v>326</v>
      </c>
      <c r="B327">
        <f>玩家成长时间线!B327</f>
        <v>9</v>
      </c>
      <c r="C327">
        <f ca="1">SUM($D$2:D327)</f>
        <v>595.78454619402089</v>
      </c>
      <c r="D327">
        <f t="shared" ca="1" si="5"/>
        <v>1.8194876616359776</v>
      </c>
      <c r="E327">
        <f ca="1">(SUMIFS(OFFSET([2]掉落汇总!$C$2:$C$871,,MATCH($B327,[2]掉落汇总!$D$1:$M$1)),[2]掉落汇总!$A$2:$A$871,E$1,[2]掉落汇总!$C$2:$C$871,$Q$1)+SUMIFS(OFFSET([2]掉落汇总!$C$2:$C$871,,MATCH($B327,[2]掉落汇总!$D$1:$M$1)),[2]掉落汇总!$A$2:$A$871,E$1,[2]掉落汇总!$C$2:$C$871,$Q$2)/$Q$3)*宝箱投放计算!D327</f>
        <v>0.60239738276990162</v>
      </c>
      <c r="F327">
        <f ca="1">(SUMIFS(OFFSET([2]掉落汇总!$C$2:$C$871,,MATCH($B327,[2]掉落汇总!$D$1:$M$1)),[2]掉落汇总!$A$2:$A$871,F$1,[2]掉落汇总!$C$2:$C$871,$Q$1)+SUMIFS(OFFSET([2]掉落汇总!$C$2:$C$871,,MATCH($B327,[2]掉落汇总!$D$1:$M$1)),[2]掉落汇总!$A$2:$A$871,F$1,[2]掉落汇总!$C$2:$C$871,$Q$2)/$Q$3)*宝箱投放计算!E327</f>
        <v>0.69707401032702276</v>
      </c>
      <c r="G327">
        <f ca="1">(SUMIFS(OFFSET([2]掉落汇总!$C$2:$C$871,,MATCH($B327,[2]掉落汇总!$D$1:$M$1)),[2]掉落汇总!$A$2:$A$871,G$1,[2]掉落汇总!$C$2:$C$871,$Q$1)+SUMIFS(OFFSET([2]掉落汇总!$C$2:$C$871,,MATCH($B327,[2]掉落汇总!$D$1:$M$1)),[2]掉落汇总!$A$2:$A$871,G$1,[2]掉落汇总!$C$2:$C$871,$Q$2)/$Q$3)*宝箱投放计算!F327</f>
        <v>0</v>
      </c>
      <c r="H327">
        <f ca="1">(SUMIFS(OFFSET([2]掉落汇总!$C$2:$C$871,,MATCH($B327,[2]掉落汇总!$D$1:$M$1)),[2]掉落汇总!$A$2:$A$871,H$1,[2]掉落汇总!$C$2:$C$871,$Q$1)+SUMIFS(OFFSET([2]掉落汇总!$C$2:$C$871,,MATCH($B327,[2]掉落汇总!$D$1:$M$1)),[2]掉落汇总!$A$2:$A$871,H$1,[2]掉落汇总!$C$2:$C$871,$Q$2)/$Q$3)*宝箱投放计算!G327</f>
        <v>0</v>
      </c>
      <c r="I327">
        <f ca="1">(SUMIFS(OFFSET([2]掉落汇总!$C$2:$C$871,,MATCH($B327,[2]掉落汇总!$D$1:$M$1)),[2]掉落汇总!$A$2:$A$871,I$1,[2]掉落汇总!$C$2:$C$871,$Q$1)+SUMIFS(OFFSET([2]掉落汇总!$C$2:$C$871,,MATCH($B327,[2]掉落汇总!$D$1:$M$1)),[2]掉落汇总!$A$2:$A$871,I$1,[2]掉落汇总!$C$2:$C$871,$Q$2)/$Q$3)*宝箱投放计算!H327</f>
        <v>0</v>
      </c>
      <c r="J327">
        <f ca="1">(SUMIFS(OFFSET([2]掉落汇总!$C$2:$C$871,,MATCH($B327,[2]掉落汇总!$D$1:$M$1)),[2]掉落汇总!$A$2:$A$871,J$1,[2]掉落汇总!$C$2:$C$871,$Q$1)+SUMIFS(OFFSET([2]掉落汇总!$C$2:$C$871,,MATCH($B327,[2]掉落汇总!$D$1:$M$1)),[2]掉落汇总!$A$2:$A$871,J$1,[2]掉落汇总!$C$2:$C$871,$Q$2)/$Q$3)*宝箱投放计算!I327</f>
        <v>0</v>
      </c>
      <c r="K327">
        <f ca="1">(SUMIFS(OFFSET([2]掉落汇总!$C$2:$C$871,,MATCH($B327,[2]掉落汇总!$D$1:$M$1)),[2]掉落汇总!$A$2:$A$871,K$1,[2]掉落汇总!$C$2:$C$871,$Q$1)+SUMIFS(OFFSET([2]掉落汇总!$C$2:$C$871,,MATCH($B327,[2]掉落汇总!$D$1:$M$1)),[2]掉落汇总!$A$2:$A$871,K$1,[2]掉落汇总!$C$2:$C$871,$Q$2)/$Q$3)*宝箱投放计算!J327</f>
        <v>0</v>
      </c>
      <c r="L327">
        <f ca="1">(SUMIFS(OFFSET([2]掉落汇总!$C$2:$C$871,,MATCH($B327,[2]掉落汇总!$D$1:$M$1)),[2]掉落汇总!$A$2:$A$871,L$1,[2]掉落汇总!$C$2:$C$871,$Q$1)+SUMIFS(OFFSET([2]掉落汇总!$C$2:$C$871,,MATCH($B327,[2]掉落汇总!$D$1:$M$1)),[2]掉落汇总!$A$2:$A$871,L$1,[2]掉落汇总!$C$2:$C$871,$Q$2)/$Q$3)*宝箱投放计算!K327</f>
        <v>0.18921788368526599</v>
      </c>
      <c r="M327">
        <f ca="1">(SUMIFS(OFFSET([2]掉落汇总!$C$2:$C$871,,MATCH($B327,[2]掉落汇总!$D$1:$M$1)),[2]掉落汇总!$A$2:$A$871,M$1,[2]掉落汇总!$C$2:$C$871,$Q$1)+SUMIFS(OFFSET([2]掉落汇总!$C$2:$C$871,,MATCH($B327,[2]掉落汇总!$D$1:$M$1)),[2]掉落汇总!$A$2:$A$871,M$1,[2]掉落汇总!$C$2:$C$871,$Q$2)/$Q$3)*宝箱投放计算!L327</f>
        <v>0.1952586710265094</v>
      </c>
      <c r="N327">
        <f ca="1">(SUMIFS(OFFSET([2]掉落汇总!$C$2:$C$871,,MATCH($B327,[2]掉落汇总!$D$1:$M$1)),[2]掉落汇总!$A$2:$A$871,N$1,[2]掉落汇总!$C$2:$C$871,$Q$1)+SUMIFS(OFFSET([2]掉落汇总!$C$2:$C$871,,MATCH($B327,[2]掉落汇总!$D$1:$M$1)),[2]掉落汇总!$A$2:$A$871,N$1,[2]掉落汇总!$C$2:$C$871,$Q$2)/$Q$3)*宝箱投放计算!M327</f>
        <v>4.4258667322350648E-2</v>
      </c>
      <c r="O327">
        <f ca="1">(SUMIFS(OFFSET([2]掉落汇总!$C$2:$C$871,,MATCH($B327,[2]掉落汇总!$D$1:$M$1)),[2]掉落汇总!$A$2:$A$871,O$1,[2]掉落汇总!$C$2:$C$871,$Q$1)+SUMIFS(OFFSET([2]掉落汇总!$C$2:$C$871,,MATCH($B327,[2]掉落汇总!$D$1:$M$1)),[2]掉落汇总!$A$2:$A$871,O$1,[2]掉落汇总!$C$2:$C$871,$Q$2)/$Q$3)*宝箱投放计算!N327</f>
        <v>9.1281046504927091E-2</v>
      </c>
    </row>
    <row r="328" spans="1:15" x14ac:dyDescent="0.2">
      <c r="A328">
        <f>玩家成长时间线!A328</f>
        <v>327</v>
      </c>
      <c r="B328">
        <f>玩家成长时间线!B328</f>
        <v>9</v>
      </c>
      <c r="C328">
        <f ca="1">SUM($D$2:D328)</f>
        <v>597.65624759611489</v>
      </c>
      <c r="D328">
        <f t="shared" ca="1" si="5"/>
        <v>1.8717014020939928</v>
      </c>
      <c r="E328">
        <f ca="1">(SUMIFS(OFFSET([2]掉落汇总!$C$2:$C$871,,MATCH($B328,[2]掉落汇总!$D$1:$M$1)),[2]掉落汇总!$A$2:$A$871,E$1,[2]掉落汇总!$C$2:$C$871,$Q$1)+SUMIFS(OFFSET([2]掉落汇总!$C$2:$C$871,,MATCH($B328,[2]掉落汇总!$D$1:$M$1)),[2]掉落汇总!$A$2:$A$871,E$1,[2]掉落汇总!$C$2:$C$871,$Q$2)/$Q$3)*宝箱投放计算!D328</f>
        <v>0.65461112322791681</v>
      </c>
      <c r="F328">
        <f ca="1">(SUMIFS(OFFSET([2]掉落汇总!$C$2:$C$871,,MATCH($B328,[2]掉落汇总!$D$1:$M$1)),[2]掉落汇总!$A$2:$A$871,F$1,[2]掉落汇总!$C$2:$C$871,$Q$1)+SUMIFS(OFFSET([2]掉落汇总!$C$2:$C$871,,MATCH($B328,[2]掉落汇总!$D$1:$M$1)),[2]掉落汇总!$A$2:$A$871,F$1,[2]掉落汇总!$C$2:$C$871,$Q$2)/$Q$3)*宝箱投放计算!E328</f>
        <v>0.69707401032702276</v>
      </c>
      <c r="G328">
        <f ca="1">(SUMIFS(OFFSET([2]掉落汇总!$C$2:$C$871,,MATCH($B328,[2]掉落汇总!$D$1:$M$1)),[2]掉落汇总!$A$2:$A$871,G$1,[2]掉落汇总!$C$2:$C$871,$Q$1)+SUMIFS(OFFSET([2]掉落汇总!$C$2:$C$871,,MATCH($B328,[2]掉落汇总!$D$1:$M$1)),[2]掉落汇总!$A$2:$A$871,G$1,[2]掉落汇总!$C$2:$C$871,$Q$2)/$Q$3)*宝箱投放计算!F328</f>
        <v>0</v>
      </c>
      <c r="H328">
        <f ca="1">(SUMIFS(OFFSET([2]掉落汇总!$C$2:$C$871,,MATCH($B328,[2]掉落汇总!$D$1:$M$1)),[2]掉落汇总!$A$2:$A$871,H$1,[2]掉落汇总!$C$2:$C$871,$Q$1)+SUMIFS(OFFSET([2]掉落汇总!$C$2:$C$871,,MATCH($B328,[2]掉落汇总!$D$1:$M$1)),[2]掉落汇总!$A$2:$A$871,H$1,[2]掉落汇总!$C$2:$C$871,$Q$2)/$Q$3)*宝箱投放计算!G328</f>
        <v>0</v>
      </c>
      <c r="I328">
        <f ca="1">(SUMIFS(OFFSET([2]掉落汇总!$C$2:$C$871,,MATCH($B328,[2]掉落汇总!$D$1:$M$1)),[2]掉落汇总!$A$2:$A$871,I$1,[2]掉落汇总!$C$2:$C$871,$Q$1)+SUMIFS(OFFSET([2]掉落汇总!$C$2:$C$871,,MATCH($B328,[2]掉落汇总!$D$1:$M$1)),[2]掉落汇总!$A$2:$A$871,I$1,[2]掉落汇总!$C$2:$C$871,$Q$2)/$Q$3)*宝箱投放计算!H328</f>
        <v>0</v>
      </c>
      <c r="J328">
        <f ca="1">(SUMIFS(OFFSET([2]掉落汇总!$C$2:$C$871,,MATCH($B328,[2]掉落汇总!$D$1:$M$1)),[2]掉落汇总!$A$2:$A$871,J$1,[2]掉落汇总!$C$2:$C$871,$Q$1)+SUMIFS(OFFSET([2]掉落汇总!$C$2:$C$871,,MATCH($B328,[2]掉落汇总!$D$1:$M$1)),[2]掉落汇总!$A$2:$A$871,J$1,[2]掉落汇总!$C$2:$C$871,$Q$2)/$Q$3)*宝箱投放计算!I328</f>
        <v>0</v>
      </c>
      <c r="K328">
        <f ca="1">(SUMIFS(OFFSET([2]掉落汇总!$C$2:$C$871,,MATCH($B328,[2]掉落汇总!$D$1:$M$1)),[2]掉落汇总!$A$2:$A$871,K$1,[2]掉落汇总!$C$2:$C$871,$Q$1)+SUMIFS(OFFSET([2]掉落汇总!$C$2:$C$871,,MATCH($B328,[2]掉落汇总!$D$1:$M$1)),[2]掉落汇总!$A$2:$A$871,K$1,[2]掉落汇总!$C$2:$C$871,$Q$2)/$Q$3)*宝箱投放计算!J328</f>
        <v>0</v>
      </c>
      <c r="L328">
        <f ca="1">(SUMIFS(OFFSET([2]掉落汇总!$C$2:$C$871,,MATCH($B328,[2]掉落汇总!$D$1:$M$1)),[2]掉落汇总!$A$2:$A$871,L$1,[2]掉落汇总!$C$2:$C$871,$Q$1)+SUMIFS(OFFSET([2]掉落汇总!$C$2:$C$871,,MATCH($B328,[2]掉落汇总!$D$1:$M$1)),[2]掉落汇总!$A$2:$A$871,L$1,[2]掉落汇总!$C$2:$C$871,$Q$2)/$Q$3)*宝箱投放计算!K328</f>
        <v>0.18921788368526599</v>
      </c>
      <c r="M328">
        <f ca="1">(SUMIFS(OFFSET([2]掉落汇总!$C$2:$C$871,,MATCH($B328,[2]掉落汇总!$D$1:$M$1)),[2]掉落汇总!$A$2:$A$871,M$1,[2]掉落汇总!$C$2:$C$871,$Q$1)+SUMIFS(OFFSET([2]掉落汇总!$C$2:$C$871,,MATCH($B328,[2]掉落汇总!$D$1:$M$1)),[2]掉落汇总!$A$2:$A$871,M$1,[2]掉落汇总!$C$2:$C$871,$Q$2)/$Q$3)*宝箱投放计算!L328</f>
        <v>0.1952586710265094</v>
      </c>
      <c r="N328">
        <f ca="1">(SUMIFS(OFFSET([2]掉落汇总!$C$2:$C$871,,MATCH($B328,[2]掉落汇总!$D$1:$M$1)),[2]掉落汇总!$A$2:$A$871,N$1,[2]掉落汇总!$C$2:$C$871,$Q$1)+SUMIFS(OFFSET([2]掉落汇总!$C$2:$C$871,,MATCH($B328,[2]掉落汇总!$D$1:$M$1)),[2]掉落汇总!$A$2:$A$871,N$1,[2]掉落汇总!$C$2:$C$871,$Q$2)/$Q$3)*宝箱投放计算!M328</f>
        <v>4.4258667322350648E-2</v>
      </c>
      <c r="O328">
        <f ca="1">(SUMIFS(OFFSET([2]掉落汇总!$C$2:$C$871,,MATCH($B328,[2]掉落汇总!$D$1:$M$1)),[2]掉落汇总!$A$2:$A$871,O$1,[2]掉落汇总!$C$2:$C$871,$Q$1)+SUMIFS(OFFSET([2]掉落汇总!$C$2:$C$871,,MATCH($B328,[2]掉落汇总!$D$1:$M$1)),[2]掉落汇总!$A$2:$A$871,O$1,[2]掉落汇总!$C$2:$C$871,$Q$2)/$Q$3)*宝箱投放计算!N328</f>
        <v>9.1281046504927091E-2</v>
      </c>
    </row>
    <row r="329" spans="1:15" x14ac:dyDescent="0.2">
      <c r="A329">
        <f>玩家成长时间线!A329</f>
        <v>328</v>
      </c>
      <c r="B329">
        <f>玩家成长时间线!B329</f>
        <v>10</v>
      </c>
      <c r="C329">
        <f ca="1">SUM($D$2:D329)</f>
        <v>600.58214877179387</v>
      </c>
      <c r="D329">
        <f t="shared" ca="1" si="5"/>
        <v>2.925901175678991</v>
      </c>
      <c r="E329">
        <f ca="1">(SUMIFS(OFFSET([2]掉落汇总!$C$2:$C$871,,MATCH($B329,[2]掉落汇总!$D$1:$M$1)),[2]掉落汇总!$A$2:$A$871,E$1,[2]掉落汇总!$C$2:$C$871,$Q$1)+SUMIFS(OFFSET([2]掉落汇总!$C$2:$C$871,,MATCH($B329,[2]掉落汇总!$D$1:$M$1)),[2]掉落汇总!$A$2:$A$871,E$1,[2]掉落汇总!$C$2:$C$871,$Q$2)/$Q$3)*宝箱投放计算!D329</f>
        <v>0.59110362966859553</v>
      </c>
      <c r="F329">
        <f ca="1">(SUMIFS(OFFSET([2]掉落汇总!$C$2:$C$871,,MATCH($B329,[2]掉落汇总!$D$1:$M$1)),[2]掉落汇总!$A$2:$A$871,F$1,[2]掉落汇总!$C$2:$C$871,$Q$1)+SUMIFS(OFFSET([2]掉落汇总!$C$2:$C$871,,MATCH($B329,[2]掉落汇总!$D$1:$M$1)),[2]掉落汇总!$A$2:$A$871,F$1,[2]掉落汇总!$C$2:$C$871,$Q$2)/$Q$3)*宝箱投放计算!E329</f>
        <v>0.69707401032702276</v>
      </c>
      <c r="G329">
        <f ca="1">(SUMIFS(OFFSET([2]掉落汇总!$C$2:$C$871,,MATCH($B329,[2]掉落汇总!$D$1:$M$1)),[2]掉落汇总!$A$2:$A$871,G$1,[2]掉落汇总!$C$2:$C$871,$Q$1)+SUMIFS(OFFSET([2]掉落汇总!$C$2:$C$871,,MATCH($B329,[2]掉落汇总!$D$1:$M$1)),[2]掉落汇总!$A$2:$A$871,G$1,[2]掉落汇总!$C$2:$C$871,$Q$2)/$Q$3)*宝箱投放计算!F329</f>
        <v>0</v>
      </c>
      <c r="H329">
        <f ca="1">(SUMIFS(OFFSET([2]掉落汇总!$C$2:$C$871,,MATCH($B329,[2]掉落汇总!$D$1:$M$1)),[2]掉落汇总!$A$2:$A$871,H$1,[2]掉落汇总!$C$2:$C$871,$Q$1)+SUMIFS(OFFSET([2]掉落汇总!$C$2:$C$871,,MATCH($B329,[2]掉落汇总!$D$1:$M$1)),[2]掉落汇总!$A$2:$A$871,H$1,[2]掉落汇总!$C$2:$C$871,$Q$2)/$Q$3)*宝箱投放计算!G329</f>
        <v>0</v>
      </c>
      <c r="I329">
        <f ca="1">(SUMIFS(OFFSET([2]掉落汇总!$C$2:$C$871,,MATCH($B329,[2]掉落汇总!$D$1:$M$1)),[2]掉落汇总!$A$2:$A$871,I$1,[2]掉落汇总!$C$2:$C$871,$Q$1)+SUMIFS(OFFSET([2]掉落汇总!$C$2:$C$871,,MATCH($B329,[2]掉落汇总!$D$1:$M$1)),[2]掉落汇总!$A$2:$A$871,I$1,[2]掉落汇总!$C$2:$C$871,$Q$2)/$Q$3)*宝箱投放计算!H329</f>
        <v>0</v>
      </c>
      <c r="J329">
        <f ca="1">(SUMIFS(OFFSET([2]掉落汇总!$C$2:$C$871,,MATCH($B329,[2]掉落汇总!$D$1:$M$1)),[2]掉落汇总!$A$2:$A$871,J$1,[2]掉落汇总!$C$2:$C$871,$Q$1)+SUMIFS(OFFSET([2]掉落汇总!$C$2:$C$871,,MATCH($B329,[2]掉落汇总!$D$1:$M$1)),[2]掉落汇总!$A$2:$A$871,J$1,[2]掉落汇总!$C$2:$C$871,$Q$2)/$Q$3)*宝箱投放计算!I329</f>
        <v>1.1177072671443191</v>
      </c>
      <c r="K329">
        <f ca="1">(SUMIFS(OFFSET([2]掉落汇总!$C$2:$C$871,,MATCH($B329,[2]掉落汇总!$D$1:$M$1)),[2]掉落汇总!$A$2:$A$871,K$1,[2]掉落汇总!$C$2:$C$871,$Q$1)+SUMIFS(OFFSET([2]掉落汇总!$C$2:$C$871,,MATCH($B329,[2]掉落汇总!$D$1:$M$1)),[2]掉落汇总!$A$2:$A$871,K$1,[2]掉落汇总!$C$2:$C$871,$Q$2)/$Q$3)*宝箱投放计算!J329</f>
        <v>0</v>
      </c>
      <c r="L329">
        <f ca="1">(SUMIFS(OFFSET([2]掉落汇总!$C$2:$C$871,,MATCH($B329,[2]掉落汇总!$D$1:$M$1)),[2]掉落汇总!$A$2:$A$871,L$1,[2]掉落汇总!$C$2:$C$871,$Q$1)+SUMIFS(OFFSET([2]掉落汇总!$C$2:$C$871,,MATCH($B329,[2]掉落汇总!$D$1:$M$1)),[2]掉落汇总!$A$2:$A$871,L$1,[2]掉落汇总!$C$2:$C$871,$Q$2)/$Q$3)*宝箱投放计算!K329</f>
        <v>0.18921788368526599</v>
      </c>
      <c r="M329">
        <f ca="1">(SUMIFS(OFFSET([2]掉落汇总!$C$2:$C$871,,MATCH($B329,[2]掉落汇总!$D$1:$M$1)),[2]掉落汇总!$A$2:$A$871,M$1,[2]掉落汇总!$C$2:$C$871,$Q$1)+SUMIFS(OFFSET([2]掉落汇总!$C$2:$C$871,,MATCH($B329,[2]掉落汇总!$D$1:$M$1)),[2]掉落汇总!$A$2:$A$871,M$1,[2]掉落汇总!$C$2:$C$871,$Q$2)/$Q$3)*宝箱投放计算!L329</f>
        <v>0.1952586710265094</v>
      </c>
      <c r="N329">
        <f ca="1">(SUMIFS(OFFSET([2]掉落汇总!$C$2:$C$871,,MATCH($B329,[2]掉落汇总!$D$1:$M$1)),[2]掉落汇总!$A$2:$A$871,N$1,[2]掉落汇总!$C$2:$C$871,$Q$1)+SUMIFS(OFFSET([2]掉落汇总!$C$2:$C$871,,MATCH($B329,[2]掉落汇总!$D$1:$M$1)),[2]掉落汇总!$A$2:$A$871,N$1,[2]掉落汇总!$C$2:$C$871,$Q$2)/$Q$3)*宝箱投放计算!M329</f>
        <v>4.4258667322350648E-2</v>
      </c>
      <c r="O329">
        <f ca="1">(SUMIFS(OFFSET([2]掉落汇总!$C$2:$C$871,,MATCH($B329,[2]掉落汇总!$D$1:$M$1)),[2]掉落汇总!$A$2:$A$871,O$1,[2]掉落汇总!$C$2:$C$871,$Q$1)+SUMIFS(OFFSET([2]掉落汇总!$C$2:$C$871,,MATCH($B329,[2]掉落汇总!$D$1:$M$1)),[2]掉落汇总!$A$2:$A$871,O$1,[2]掉落汇总!$C$2:$C$871,$Q$2)/$Q$3)*宝箱投放计算!N329</f>
        <v>9.1281046504927091E-2</v>
      </c>
    </row>
    <row r="330" spans="1:15" x14ac:dyDescent="0.2">
      <c r="A330">
        <f>玩家成长时间线!A330</f>
        <v>329</v>
      </c>
      <c r="B330">
        <f>玩家成长时间线!B330</f>
        <v>10</v>
      </c>
      <c r="C330">
        <f ca="1">SUM($D$2:D330)</f>
        <v>602.3927624593922</v>
      </c>
      <c r="D330">
        <f t="shared" ca="1" si="5"/>
        <v>1.8106136875983223</v>
      </c>
      <c r="E330">
        <f ca="1">(SUMIFS(OFFSET([2]掉落汇总!$C$2:$C$871,,MATCH($B330,[2]掉落汇总!$D$1:$M$1)),[2]掉落汇总!$A$2:$A$871,E$1,[2]掉落汇总!$C$2:$C$871,$Q$1)+SUMIFS(OFFSET([2]掉落汇总!$C$2:$C$871,,MATCH($B330,[2]掉落汇总!$D$1:$M$1)),[2]掉落汇总!$A$2:$A$871,E$1,[2]掉落汇总!$C$2:$C$871,$Q$2)/$Q$3)*宝箱投放计算!D330</f>
        <v>0.59352340873224629</v>
      </c>
      <c r="F330">
        <f ca="1">(SUMIFS(OFFSET([2]掉落汇总!$C$2:$C$871,,MATCH($B330,[2]掉落汇总!$D$1:$M$1)),[2]掉落汇总!$A$2:$A$871,F$1,[2]掉落汇总!$C$2:$C$871,$Q$1)+SUMIFS(OFFSET([2]掉落汇总!$C$2:$C$871,,MATCH($B330,[2]掉落汇总!$D$1:$M$1)),[2]掉落汇总!$A$2:$A$871,F$1,[2]掉落汇总!$C$2:$C$871,$Q$2)/$Q$3)*宝箱投放计算!E330</f>
        <v>0.69707401032702276</v>
      </c>
      <c r="G330">
        <f ca="1">(SUMIFS(OFFSET([2]掉落汇总!$C$2:$C$871,,MATCH($B330,[2]掉落汇总!$D$1:$M$1)),[2]掉落汇总!$A$2:$A$871,G$1,[2]掉落汇总!$C$2:$C$871,$Q$1)+SUMIFS(OFFSET([2]掉落汇总!$C$2:$C$871,,MATCH($B330,[2]掉落汇总!$D$1:$M$1)),[2]掉落汇总!$A$2:$A$871,G$1,[2]掉落汇总!$C$2:$C$871,$Q$2)/$Q$3)*宝箱投放计算!F330</f>
        <v>0</v>
      </c>
      <c r="H330">
        <f ca="1">(SUMIFS(OFFSET([2]掉落汇总!$C$2:$C$871,,MATCH($B330,[2]掉落汇总!$D$1:$M$1)),[2]掉落汇总!$A$2:$A$871,H$1,[2]掉落汇总!$C$2:$C$871,$Q$1)+SUMIFS(OFFSET([2]掉落汇总!$C$2:$C$871,,MATCH($B330,[2]掉落汇总!$D$1:$M$1)),[2]掉落汇总!$A$2:$A$871,H$1,[2]掉落汇总!$C$2:$C$871,$Q$2)/$Q$3)*宝箱投放计算!G330</f>
        <v>0</v>
      </c>
      <c r="I330">
        <f ca="1">(SUMIFS(OFFSET([2]掉落汇总!$C$2:$C$871,,MATCH($B330,[2]掉落汇总!$D$1:$M$1)),[2]掉落汇总!$A$2:$A$871,I$1,[2]掉落汇总!$C$2:$C$871,$Q$1)+SUMIFS(OFFSET([2]掉落汇总!$C$2:$C$871,,MATCH($B330,[2]掉落汇总!$D$1:$M$1)),[2]掉落汇总!$A$2:$A$871,I$1,[2]掉落汇总!$C$2:$C$871,$Q$2)/$Q$3)*宝箱投放计算!H330</f>
        <v>0</v>
      </c>
      <c r="J330">
        <f ca="1">(SUMIFS(OFFSET([2]掉落汇总!$C$2:$C$871,,MATCH($B330,[2]掉落汇总!$D$1:$M$1)),[2]掉落汇总!$A$2:$A$871,J$1,[2]掉落汇总!$C$2:$C$871,$Q$1)+SUMIFS(OFFSET([2]掉落汇总!$C$2:$C$871,,MATCH($B330,[2]掉落汇总!$D$1:$M$1)),[2]掉落汇总!$A$2:$A$871,J$1,[2]掉落汇总!$C$2:$C$871,$Q$2)/$Q$3)*宝箱投放计算!I330</f>
        <v>0</v>
      </c>
      <c r="K330">
        <f ca="1">(SUMIFS(OFFSET([2]掉落汇总!$C$2:$C$871,,MATCH($B330,[2]掉落汇总!$D$1:$M$1)),[2]掉落汇总!$A$2:$A$871,K$1,[2]掉落汇总!$C$2:$C$871,$Q$1)+SUMIFS(OFFSET([2]掉落汇总!$C$2:$C$871,,MATCH($B330,[2]掉落汇总!$D$1:$M$1)),[2]掉落汇总!$A$2:$A$871,K$1,[2]掉落汇总!$C$2:$C$871,$Q$2)/$Q$3)*宝箱投放计算!J330</f>
        <v>0</v>
      </c>
      <c r="L330">
        <f ca="1">(SUMIFS(OFFSET([2]掉落汇总!$C$2:$C$871,,MATCH($B330,[2]掉落汇总!$D$1:$M$1)),[2]掉落汇总!$A$2:$A$871,L$1,[2]掉落汇总!$C$2:$C$871,$Q$1)+SUMIFS(OFFSET([2]掉落汇总!$C$2:$C$871,,MATCH($B330,[2]掉落汇总!$D$1:$M$1)),[2]掉落汇总!$A$2:$A$871,L$1,[2]掉落汇总!$C$2:$C$871,$Q$2)/$Q$3)*宝箱投放计算!K330</f>
        <v>0.18921788368526599</v>
      </c>
      <c r="M330">
        <f ca="1">(SUMIFS(OFFSET([2]掉落汇总!$C$2:$C$871,,MATCH($B330,[2]掉落汇总!$D$1:$M$1)),[2]掉落汇总!$A$2:$A$871,M$1,[2]掉落汇总!$C$2:$C$871,$Q$1)+SUMIFS(OFFSET([2]掉落汇总!$C$2:$C$871,,MATCH($B330,[2]掉落汇总!$D$1:$M$1)),[2]掉落汇总!$A$2:$A$871,M$1,[2]掉落汇总!$C$2:$C$871,$Q$2)/$Q$3)*宝箱投放计算!L330</f>
        <v>0.1952586710265094</v>
      </c>
      <c r="N330">
        <f ca="1">(SUMIFS(OFFSET([2]掉落汇总!$C$2:$C$871,,MATCH($B330,[2]掉落汇总!$D$1:$M$1)),[2]掉落汇总!$A$2:$A$871,N$1,[2]掉落汇总!$C$2:$C$871,$Q$1)+SUMIFS(OFFSET([2]掉落汇总!$C$2:$C$871,,MATCH($B330,[2]掉落汇总!$D$1:$M$1)),[2]掉落汇总!$A$2:$A$871,N$1,[2]掉落汇总!$C$2:$C$871,$Q$2)/$Q$3)*宝箱投放计算!M330</f>
        <v>4.4258667322350648E-2</v>
      </c>
      <c r="O330">
        <f ca="1">(SUMIFS(OFFSET([2]掉落汇总!$C$2:$C$871,,MATCH($B330,[2]掉落汇总!$D$1:$M$1)),[2]掉落汇总!$A$2:$A$871,O$1,[2]掉落汇总!$C$2:$C$871,$Q$1)+SUMIFS(OFFSET([2]掉落汇总!$C$2:$C$871,,MATCH($B330,[2]掉落汇总!$D$1:$M$1)),[2]掉落汇总!$A$2:$A$871,O$1,[2]掉落汇总!$C$2:$C$871,$Q$2)/$Q$3)*宝箱投放计算!N330</f>
        <v>9.1281046504927091E-2</v>
      </c>
    </row>
    <row r="331" spans="1:15" x14ac:dyDescent="0.2">
      <c r="A331">
        <f>玩家成长时间线!A331</f>
        <v>330</v>
      </c>
      <c r="B331">
        <f>玩家成长时间线!B331</f>
        <v>10</v>
      </c>
      <c r="C331">
        <f ca="1">SUM($D$2:D331)</f>
        <v>604.20579592605418</v>
      </c>
      <c r="D331">
        <f t="shared" ca="1" si="5"/>
        <v>1.813033466661973</v>
      </c>
      <c r="E331">
        <f ca="1">(SUMIFS(OFFSET([2]掉落汇总!$C$2:$C$871,,MATCH($B331,[2]掉落汇总!$D$1:$M$1)),[2]掉落汇总!$A$2:$A$871,E$1,[2]掉落汇总!$C$2:$C$871,$Q$1)+SUMIFS(OFFSET([2]掉落汇总!$C$2:$C$871,,MATCH($B331,[2]掉落汇总!$D$1:$M$1)),[2]掉落汇总!$A$2:$A$871,E$1,[2]掉落汇总!$C$2:$C$871,$Q$2)/$Q$3)*宝箱投放计算!D331</f>
        <v>0.59594318779589706</v>
      </c>
      <c r="F331">
        <f ca="1">(SUMIFS(OFFSET([2]掉落汇总!$C$2:$C$871,,MATCH($B331,[2]掉落汇总!$D$1:$M$1)),[2]掉落汇总!$A$2:$A$871,F$1,[2]掉落汇总!$C$2:$C$871,$Q$1)+SUMIFS(OFFSET([2]掉落汇总!$C$2:$C$871,,MATCH($B331,[2]掉落汇总!$D$1:$M$1)),[2]掉落汇总!$A$2:$A$871,F$1,[2]掉落汇总!$C$2:$C$871,$Q$2)/$Q$3)*宝箱投放计算!E331</f>
        <v>0.69707401032702276</v>
      </c>
      <c r="G331">
        <f ca="1">(SUMIFS(OFFSET([2]掉落汇总!$C$2:$C$871,,MATCH($B331,[2]掉落汇总!$D$1:$M$1)),[2]掉落汇总!$A$2:$A$871,G$1,[2]掉落汇总!$C$2:$C$871,$Q$1)+SUMIFS(OFFSET([2]掉落汇总!$C$2:$C$871,,MATCH($B331,[2]掉落汇总!$D$1:$M$1)),[2]掉落汇总!$A$2:$A$871,G$1,[2]掉落汇总!$C$2:$C$871,$Q$2)/$Q$3)*宝箱投放计算!F331</f>
        <v>0</v>
      </c>
      <c r="H331">
        <f ca="1">(SUMIFS(OFFSET([2]掉落汇总!$C$2:$C$871,,MATCH($B331,[2]掉落汇总!$D$1:$M$1)),[2]掉落汇总!$A$2:$A$871,H$1,[2]掉落汇总!$C$2:$C$871,$Q$1)+SUMIFS(OFFSET([2]掉落汇总!$C$2:$C$871,,MATCH($B331,[2]掉落汇总!$D$1:$M$1)),[2]掉落汇总!$A$2:$A$871,H$1,[2]掉落汇总!$C$2:$C$871,$Q$2)/$Q$3)*宝箱投放计算!G331</f>
        <v>0</v>
      </c>
      <c r="I331">
        <f ca="1">(SUMIFS(OFFSET([2]掉落汇总!$C$2:$C$871,,MATCH($B331,[2]掉落汇总!$D$1:$M$1)),[2]掉落汇总!$A$2:$A$871,I$1,[2]掉落汇总!$C$2:$C$871,$Q$1)+SUMIFS(OFFSET([2]掉落汇总!$C$2:$C$871,,MATCH($B331,[2]掉落汇总!$D$1:$M$1)),[2]掉落汇总!$A$2:$A$871,I$1,[2]掉落汇总!$C$2:$C$871,$Q$2)/$Q$3)*宝箱投放计算!H331</f>
        <v>0</v>
      </c>
      <c r="J331">
        <f ca="1">(SUMIFS(OFFSET([2]掉落汇总!$C$2:$C$871,,MATCH($B331,[2]掉落汇总!$D$1:$M$1)),[2]掉落汇总!$A$2:$A$871,J$1,[2]掉落汇总!$C$2:$C$871,$Q$1)+SUMIFS(OFFSET([2]掉落汇总!$C$2:$C$871,,MATCH($B331,[2]掉落汇总!$D$1:$M$1)),[2]掉落汇总!$A$2:$A$871,J$1,[2]掉落汇总!$C$2:$C$871,$Q$2)/$Q$3)*宝箱投放计算!I331</f>
        <v>0</v>
      </c>
      <c r="K331">
        <f ca="1">(SUMIFS(OFFSET([2]掉落汇总!$C$2:$C$871,,MATCH($B331,[2]掉落汇总!$D$1:$M$1)),[2]掉落汇总!$A$2:$A$871,K$1,[2]掉落汇总!$C$2:$C$871,$Q$1)+SUMIFS(OFFSET([2]掉落汇总!$C$2:$C$871,,MATCH($B331,[2]掉落汇总!$D$1:$M$1)),[2]掉落汇总!$A$2:$A$871,K$1,[2]掉落汇总!$C$2:$C$871,$Q$2)/$Q$3)*宝箱投放计算!J331</f>
        <v>0</v>
      </c>
      <c r="L331">
        <f ca="1">(SUMIFS(OFFSET([2]掉落汇总!$C$2:$C$871,,MATCH($B331,[2]掉落汇总!$D$1:$M$1)),[2]掉落汇总!$A$2:$A$871,L$1,[2]掉落汇总!$C$2:$C$871,$Q$1)+SUMIFS(OFFSET([2]掉落汇总!$C$2:$C$871,,MATCH($B331,[2]掉落汇总!$D$1:$M$1)),[2]掉落汇总!$A$2:$A$871,L$1,[2]掉落汇总!$C$2:$C$871,$Q$2)/$Q$3)*宝箱投放计算!K331</f>
        <v>0.18921788368526599</v>
      </c>
      <c r="M331">
        <f ca="1">(SUMIFS(OFFSET([2]掉落汇总!$C$2:$C$871,,MATCH($B331,[2]掉落汇总!$D$1:$M$1)),[2]掉落汇总!$A$2:$A$871,M$1,[2]掉落汇总!$C$2:$C$871,$Q$1)+SUMIFS(OFFSET([2]掉落汇总!$C$2:$C$871,,MATCH($B331,[2]掉落汇总!$D$1:$M$1)),[2]掉落汇总!$A$2:$A$871,M$1,[2]掉落汇总!$C$2:$C$871,$Q$2)/$Q$3)*宝箱投放计算!L331</f>
        <v>0.1952586710265094</v>
      </c>
      <c r="N331">
        <f ca="1">(SUMIFS(OFFSET([2]掉落汇总!$C$2:$C$871,,MATCH($B331,[2]掉落汇总!$D$1:$M$1)),[2]掉落汇总!$A$2:$A$871,N$1,[2]掉落汇总!$C$2:$C$871,$Q$1)+SUMIFS(OFFSET([2]掉落汇总!$C$2:$C$871,,MATCH($B331,[2]掉落汇总!$D$1:$M$1)),[2]掉落汇总!$A$2:$A$871,N$1,[2]掉落汇总!$C$2:$C$871,$Q$2)/$Q$3)*宝箱投放计算!M331</f>
        <v>4.4258667322350648E-2</v>
      </c>
      <c r="O331">
        <f ca="1">(SUMIFS(OFFSET([2]掉落汇总!$C$2:$C$871,,MATCH($B331,[2]掉落汇总!$D$1:$M$1)),[2]掉落汇总!$A$2:$A$871,O$1,[2]掉落汇总!$C$2:$C$871,$Q$1)+SUMIFS(OFFSET([2]掉落汇总!$C$2:$C$871,,MATCH($B331,[2]掉落汇总!$D$1:$M$1)),[2]掉落汇总!$A$2:$A$871,O$1,[2]掉落汇总!$C$2:$C$871,$Q$2)/$Q$3)*宝箱投放计算!N331</f>
        <v>9.1281046504927091E-2</v>
      </c>
    </row>
    <row r="332" spans="1:15" x14ac:dyDescent="0.2">
      <c r="A332">
        <f>玩家成长时间线!A332</f>
        <v>331</v>
      </c>
      <c r="B332">
        <f>玩家成长时间线!B332</f>
        <v>10</v>
      </c>
      <c r="C332">
        <f ca="1">SUM($D$2:D332)</f>
        <v>606.06964475305278</v>
      </c>
      <c r="D332">
        <f t="shared" ca="1" si="5"/>
        <v>1.863848826998638</v>
      </c>
      <c r="E332">
        <f ca="1">(SUMIFS(OFFSET([2]掉落汇总!$C$2:$C$871,,MATCH($B332,[2]掉落汇总!$D$1:$M$1)),[2]掉落汇总!$A$2:$A$871,E$1,[2]掉落汇总!$C$2:$C$871,$Q$1)+SUMIFS(OFFSET([2]掉落汇总!$C$2:$C$871,,MATCH($B332,[2]掉落汇总!$D$1:$M$1)),[2]掉落汇总!$A$2:$A$871,E$1,[2]掉落汇总!$C$2:$C$871,$Q$2)/$Q$3)*宝箱投放计算!D332</f>
        <v>0.64675854813256184</v>
      </c>
      <c r="F332">
        <f ca="1">(SUMIFS(OFFSET([2]掉落汇总!$C$2:$C$871,,MATCH($B332,[2]掉落汇总!$D$1:$M$1)),[2]掉落汇总!$A$2:$A$871,F$1,[2]掉落汇总!$C$2:$C$871,$Q$1)+SUMIFS(OFFSET([2]掉落汇总!$C$2:$C$871,,MATCH($B332,[2]掉落汇总!$D$1:$M$1)),[2]掉落汇总!$A$2:$A$871,F$1,[2]掉落汇总!$C$2:$C$871,$Q$2)/$Q$3)*宝箱投放计算!E332</f>
        <v>0.69707401032702276</v>
      </c>
      <c r="G332">
        <f ca="1">(SUMIFS(OFFSET([2]掉落汇总!$C$2:$C$871,,MATCH($B332,[2]掉落汇总!$D$1:$M$1)),[2]掉落汇总!$A$2:$A$871,G$1,[2]掉落汇总!$C$2:$C$871,$Q$1)+SUMIFS(OFFSET([2]掉落汇总!$C$2:$C$871,,MATCH($B332,[2]掉落汇总!$D$1:$M$1)),[2]掉落汇总!$A$2:$A$871,G$1,[2]掉落汇总!$C$2:$C$871,$Q$2)/$Q$3)*宝箱投放计算!F332</f>
        <v>0</v>
      </c>
      <c r="H332">
        <f ca="1">(SUMIFS(OFFSET([2]掉落汇总!$C$2:$C$871,,MATCH($B332,[2]掉落汇总!$D$1:$M$1)),[2]掉落汇总!$A$2:$A$871,H$1,[2]掉落汇总!$C$2:$C$871,$Q$1)+SUMIFS(OFFSET([2]掉落汇总!$C$2:$C$871,,MATCH($B332,[2]掉落汇总!$D$1:$M$1)),[2]掉落汇总!$A$2:$A$871,H$1,[2]掉落汇总!$C$2:$C$871,$Q$2)/$Q$3)*宝箱投放计算!G332</f>
        <v>0</v>
      </c>
      <c r="I332">
        <f ca="1">(SUMIFS(OFFSET([2]掉落汇总!$C$2:$C$871,,MATCH($B332,[2]掉落汇总!$D$1:$M$1)),[2]掉落汇总!$A$2:$A$871,I$1,[2]掉落汇总!$C$2:$C$871,$Q$1)+SUMIFS(OFFSET([2]掉落汇总!$C$2:$C$871,,MATCH($B332,[2]掉落汇总!$D$1:$M$1)),[2]掉落汇总!$A$2:$A$871,I$1,[2]掉落汇总!$C$2:$C$871,$Q$2)/$Q$3)*宝箱投放计算!H332</f>
        <v>0</v>
      </c>
      <c r="J332">
        <f ca="1">(SUMIFS(OFFSET([2]掉落汇总!$C$2:$C$871,,MATCH($B332,[2]掉落汇总!$D$1:$M$1)),[2]掉落汇总!$A$2:$A$871,J$1,[2]掉落汇总!$C$2:$C$871,$Q$1)+SUMIFS(OFFSET([2]掉落汇总!$C$2:$C$871,,MATCH($B332,[2]掉落汇总!$D$1:$M$1)),[2]掉落汇总!$A$2:$A$871,J$1,[2]掉落汇总!$C$2:$C$871,$Q$2)/$Q$3)*宝箱投放计算!I332</f>
        <v>0</v>
      </c>
      <c r="K332">
        <f ca="1">(SUMIFS(OFFSET([2]掉落汇总!$C$2:$C$871,,MATCH($B332,[2]掉落汇总!$D$1:$M$1)),[2]掉落汇总!$A$2:$A$871,K$1,[2]掉落汇总!$C$2:$C$871,$Q$1)+SUMIFS(OFFSET([2]掉落汇总!$C$2:$C$871,,MATCH($B332,[2]掉落汇总!$D$1:$M$1)),[2]掉落汇总!$A$2:$A$871,K$1,[2]掉落汇总!$C$2:$C$871,$Q$2)/$Q$3)*宝箱投放计算!J332</f>
        <v>0</v>
      </c>
      <c r="L332">
        <f ca="1">(SUMIFS(OFFSET([2]掉落汇总!$C$2:$C$871,,MATCH($B332,[2]掉落汇总!$D$1:$M$1)),[2]掉落汇总!$A$2:$A$871,L$1,[2]掉落汇总!$C$2:$C$871,$Q$1)+SUMIFS(OFFSET([2]掉落汇总!$C$2:$C$871,,MATCH($B332,[2]掉落汇总!$D$1:$M$1)),[2]掉落汇总!$A$2:$A$871,L$1,[2]掉落汇总!$C$2:$C$871,$Q$2)/$Q$3)*宝箱投放计算!K332</f>
        <v>0.18921788368526599</v>
      </c>
      <c r="M332">
        <f ca="1">(SUMIFS(OFFSET([2]掉落汇总!$C$2:$C$871,,MATCH($B332,[2]掉落汇总!$D$1:$M$1)),[2]掉落汇总!$A$2:$A$871,M$1,[2]掉落汇总!$C$2:$C$871,$Q$1)+SUMIFS(OFFSET([2]掉落汇总!$C$2:$C$871,,MATCH($B332,[2]掉落汇总!$D$1:$M$1)),[2]掉落汇总!$A$2:$A$871,M$1,[2]掉落汇总!$C$2:$C$871,$Q$2)/$Q$3)*宝箱投放计算!L332</f>
        <v>0.1952586710265094</v>
      </c>
      <c r="N332">
        <f ca="1">(SUMIFS(OFFSET([2]掉落汇总!$C$2:$C$871,,MATCH($B332,[2]掉落汇总!$D$1:$M$1)),[2]掉落汇总!$A$2:$A$871,N$1,[2]掉落汇总!$C$2:$C$871,$Q$1)+SUMIFS(OFFSET([2]掉落汇总!$C$2:$C$871,,MATCH($B332,[2]掉落汇总!$D$1:$M$1)),[2]掉落汇总!$A$2:$A$871,N$1,[2]掉落汇总!$C$2:$C$871,$Q$2)/$Q$3)*宝箱投放计算!M332</f>
        <v>4.4258667322350648E-2</v>
      </c>
      <c r="O332">
        <f ca="1">(SUMIFS(OFFSET([2]掉落汇总!$C$2:$C$871,,MATCH($B332,[2]掉落汇总!$D$1:$M$1)),[2]掉落汇总!$A$2:$A$871,O$1,[2]掉落汇总!$C$2:$C$871,$Q$1)+SUMIFS(OFFSET([2]掉落汇总!$C$2:$C$871,,MATCH($B332,[2]掉落汇总!$D$1:$M$1)),[2]掉落汇总!$A$2:$A$871,O$1,[2]掉落汇总!$C$2:$C$871,$Q$2)/$Q$3)*宝箱投放计算!N332</f>
        <v>9.1281046504927091E-2</v>
      </c>
    </row>
    <row r="333" spans="1:15" x14ac:dyDescent="0.2">
      <c r="A333">
        <f>玩家成长时间线!A333</f>
        <v>332</v>
      </c>
      <c r="B333">
        <f>玩家成长时间线!B333</f>
        <v>10</v>
      </c>
      <c r="C333">
        <f ca="1">SUM($D$2:D333)</f>
        <v>607.88751777784205</v>
      </c>
      <c r="D333">
        <f t="shared" ca="1" si="5"/>
        <v>1.8178730247892745</v>
      </c>
      <c r="E333">
        <f ca="1">(SUMIFS(OFFSET([2]掉落汇总!$C$2:$C$871,,MATCH($B333,[2]掉落汇总!$D$1:$M$1)),[2]掉落汇总!$A$2:$A$871,E$1,[2]掉落汇总!$C$2:$C$871,$Q$1)+SUMIFS(OFFSET([2]掉落汇总!$C$2:$C$871,,MATCH($B333,[2]掉落汇总!$D$1:$M$1)),[2]掉落汇总!$A$2:$A$871,E$1,[2]掉落汇总!$C$2:$C$871,$Q$2)/$Q$3)*宝箱投放计算!D333</f>
        <v>0.60078274592319847</v>
      </c>
      <c r="F333">
        <f ca="1">(SUMIFS(OFFSET([2]掉落汇总!$C$2:$C$871,,MATCH($B333,[2]掉落汇总!$D$1:$M$1)),[2]掉落汇总!$A$2:$A$871,F$1,[2]掉落汇总!$C$2:$C$871,$Q$1)+SUMIFS(OFFSET([2]掉落汇总!$C$2:$C$871,,MATCH($B333,[2]掉落汇总!$D$1:$M$1)),[2]掉落汇总!$A$2:$A$871,F$1,[2]掉落汇总!$C$2:$C$871,$Q$2)/$Q$3)*宝箱投放计算!E333</f>
        <v>0.69707401032702276</v>
      </c>
      <c r="G333">
        <f ca="1">(SUMIFS(OFFSET([2]掉落汇总!$C$2:$C$871,,MATCH($B333,[2]掉落汇总!$D$1:$M$1)),[2]掉落汇总!$A$2:$A$871,G$1,[2]掉落汇总!$C$2:$C$871,$Q$1)+SUMIFS(OFFSET([2]掉落汇总!$C$2:$C$871,,MATCH($B333,[2]掉落汇总!$D$1:$M$1)),[2]掉落汇总!$A$2:$A$871,G$1,[2]掉落汇总!$C$2:$C$871,$Q$2)/$Q$3)*宝箱投放计算!F333</f>
        <v>0</v>
      </c>
      <c r="H333">
        <f ca="1">(SUMIFS(OFFSET([2]掉落汇总!$C$2:$C$871,,MATCH($B333,[2]掉落汇总!$D$1:$M$1)),[2]掉落汇总!$A$2:$A$871,H$1,[2]掉落汇总!$C$2:$C$871,$Q$1)+SUMIFS(OFFSET([2]掉落汇总!$C$2:$C$871,,MATCH($B333,[2]掉落汇总!$D$1:$M$1)),[2]掉落汇总!$A$2:$A$871,H$1,[2]掉落汇总!$C$2:$C$871,$Q$2)/$Q$3)*宝箱投放计算!G333</f>
        <v>0</v>
      </c>
      <c r="I333">
        <f ca="1">(SUMIFS(OFFSET([2]掉落汇总!$C$2:$C$871,,MATCH($B333,[2]掉落汇总!$D$1:$M$1)),[2]掉落汇总!$A$2:$A$871,I$1,[2]掉落汇总!$C$2:$C$871,$Q$1)+SUMIFS(OFFSET([2]掉落汇总!$C$2:$C$871,,MATCH($B333,[2]掉落汇总!$D$1:$M$1)),[2]掉落汇总!$A$2:$A$871,I$1,[2]掉落汇总!$C$2:$C$871,$Q$2)/$Q$3)*宝箱投放计算!H333</f>
        <v>0</v>
      </c>
      <c r="J333">
        <f ca="1">(SUMIFS(OFFSET([2]掉落汇总!$C$2:$C$871,,MATCH($B333,[2]掉落汇总!$D$1:$M$1)),[2]掉落汇总!$A$2:$A$871,J$1,[2]掉落汇总!$C$2:$C$871,$Q$1)+SUMIFS(OFFSET([2]掉落汇总!$C$2:$C$871,,MATCH($B333,[2]掉落汇总!$D$1:$M$1)),[2]掉落汇总!$A$2:$A$871,J$1,[2]掉落汇总!$C$2:$C$871,$Q$2)/$Q$3)*宝箱投放计算!I333</f>
        <v>0</v>
      </c>
      <c r="K333">
        <f ca="1">(SUMIFS(OFFSET([2]掉落汇总!$C$2:$C$871,,MATCH($B333,[2]掉落汇总!$D$1:$M$1)),[2]掉落汇总!$A$2:$A$871,K$1,[2]掉落汇总!$C$2:$C$871,$Q$1)+SUMIFS(OFFSET([2]掉落汇总!$C$2:$C$871,,MATCH($B333,[2]掉落汇总!$D$1:$M$1)),[2]掉落汇总!$A$2:$A$871,K$1,[2]掉落汇总!$C$2:$C$871,$Q$2)/$Q$3)*宝箱投放计算!J333</f>
        <v>0</v>
      </c>
      <c r="L333">
        <f ca="1">(SUMIFS(OFFSET([2]掉落汇总!$C$2:$C$871,,MATCH($B333,[2]掉落汇总!$D$1:$M$1)),[2]掉落汇总!$A$2:$A$871,L$1,[2]掉落汇总!$C$2:$C$871,$Q$1)+SUMIFS(OFFSET([2]掉落汇总!$C$2:$C$871,,MATCH($B333,[2]掉落汇总!$D$1:$M$1)),[2]掉落汇总!$A$2:$A$871,L$1,[2]掉落汇总!$C$2:$C$871,$Q$2)/$Q$3)*宝箱投放计算!K333</f>
        <v>0.18921788368526599</v>
      </c>
      <c r="M333">
        <f ca="1">(SUMIFS(OFFSET([2]掉落汇总!$C$2:$C$871,,MATCH($B333,[2]掉落汇总!$D$1:$M$1)),[2]掉落汇总!$A$2:$A$871,M$1,[2]掉落汇总!$C$2:$C$871,$Q$1)+SUMIFS(OFFSET([2]掉落汇总!$C$2:$C$871,,MATCH($B333,[2]掉落汇总!$D$1:$M$1)),[2]掉落汇总!$A$2:$A$871,M$1,[2]掉落汇总!$C$2:$C$871,$Q$2)/$Q$3)*宝箱投放计算!L333</f>
        <v>0.1952586710265094</v>
      </c>
      <c r="N333">
        <f ca="1">(SUMIFS(OFFSET([2]掉落汇总!$C$2:$C$871,,MATCH($B333,[2]掉落汇总!$D$1:$M$1)),[2]掉落汇总!$A$2:$A$871,N$1,[2]掉落汇总!$C$2:$C$871,$Q$1)+SUMIFS(OFFSET([2]掉落汇总!$C$2:$C$871,,MATCH($B333,[2]掉落汇总!$D$1:$M$1)),[2]掉落汇总!$A$2:$A$871,N$1,[2]掉落汇总!$C$2:$C$871,$Q$2)/$Q$3)*宝箱投放计算!M333</f>
        <v>4.4258667322350648E-2</v>
      </c>
      <c r="O333">
        <f ca="1">(SUMIFS(OFFSET([2]掉落汇总!$C$2:$C$871,,MATCH($B333,[2]掉落汇总!$D$1:$M$1)),[2]掉落汇总!$A$2:$A$871,O$1,[2]掉落汇总!$C$2:$C$871,$Q$1)+SUMIFS(OFFSET([2]掉落汇总!$C$2:$C$871,,MATCH($B333,[2]掉落汇总!$D$1:$M$1)),[2]掉落汇总!$A$2:$A$871,O$1,[2]掉落汇总!$C$2:$C$871,$Q$2)/$Q$3)*宝箱投放计算!N333</f>
        <v>9.1281046504927091E-2</v>
      </c>
    </row>
    <row r="334" spans="1:15" x14ac:dyDescent="0.2">
      <c r="A334">
        <f>玩家成长时间线!A334</f>
        <v>333</v>
      </c>
      <c r="B334">
        <f>玩家成长时间线!B334</f>
        <v>10</v>
      </c>
      <c r="C334">
        <f ca="1">SUM($D$2:D334)</f>
        <v>609.70781058169496</v>
      </c>
      <c r="D334">
        <f t="shared" ca="1" si="5"/>
        <v>1.8202928038529251</v>
      </c>
      <c r="E334">
        <f ca="1">(SUMIFS(OFFSET([2]掉落汇总!$C$2:$C$871,,MATCH($B334,[2]掉落汇总!$D$1:$M$1)),[2]掉落汇总!$A$2:$A$871,E$1,[2]掉落汇总!$C$2:$C$871,$Q$1)+SUMIFS(OFFSET([2]掉落汇总!$C$2:$C$871,,MATCH($B334,[2]掉落汇总!$D$1:$M$1)),[2]掉落汇总!$A$2:$A$871,E$1,[2]掉落汇总!$C$2:$C$871,$Q$2)/$Q$3)*宝箱投放计算!D334</f>
        <v>0.60320252498684912</v>
      </c>
      <c r="F334">
        <f ca="1">(SUMIFS(OFFSET([2]掉落汇总!$C$2:$C$871,,MATCH($B334,[2]掉落汇总!$D$1:$M$1)),[2]掉落汇总!$A$2:$A$871,F$1,[2]掉落汇总!$C$2:$C$871,$Q$1)+SUMIFS(OFFSET([2]掉落汇总!$C$2:$C$871,,MATCH($B334,[2]掉落汇总!$D$1:$M$1)),[2]掉落汇总!$A$2:$A$871,F$1,[2]掉落汇总!$C$2:$C$871,$Q$2)/$Q$3)*宝箱投放计算!E334</f>
        <v>0.69707401032702276</v>
      </c>
      <c r="G334">
        <f ca="1">(SUMIFS(OFFSET([2]掉落汇总!$C$2:$C$871,,MATCH($B334,[2]掉落汇总!$D$1:$M$1)),[2]掉落汇总!$A$2:$A$871,G$1,[2]掉落汇总!$C$2:$C$871,$Q$1)+SUMIFS(OFFSET([2]掉落汇总!$C$2:$C$871,,MATCH($B334,[2]掉落汇总!$D$1:$M$1)),[2]掉落汇总!$A$2:$A$871,G$1,[2]掉落汇总!$C$2:$C$871,$Q$2)/$Q$3)*宝箱投放计算!F334</f>
        <v>0</v>
      </c>
      <c r="H334">
        <f ca="1">(SUMIFS(OFFSET([2]掉落汇总!$C$2:$C$871,,MATCH($B334,[2]掉落汇总!$D$1:$M$1)),[2]掉落汇总!$A$2:$A$871,H$1,[2]掉落汇总!$C$2:$C$871,$Q$1)+SUMIFS(OFFSET([2]掉落汇总!$C$2:$C$871,,MATCH($B334,[2]掉落汇总!$D$1:$M$1)),[2]掉落汇总!$A$2:$A$871,H$1,[2]掉落汇总!$C$2:$C$871,$Q$2)/$Q$3)*宝箱投放计算!G334</f>
        <v>0</v>
      </c>
      <c r="I334">
        <f ca="1">(SUMIFS(OFFSET([2]掉落汇总!$C$2:$C$871,,MATCH($B334,[2]掉落汇总!$D$1:$M$1)),[2]掉落汇总!$A$2:$A$871,I$1,[2]掉落汇总!$C$2:$C$871,$Q$1)+SUMIFS(OFFSET([2]掉落汇总!$C$2:$C$871,,MATCH($B334,[2]掉落汇总!$D$1:$M$1)),[2]掉落汇总!$A$2:$A$871,I$1,[2]掉落汇总!$C$2:$C$871,$Q$2)/$Q$3)*宝箱投放计算!H334</f>
        <v>0</v>
      </c>
      <c r="J334">
        <f ca="1">(SUMIFS(OFFSET([2]掉落汇总!$C$2:$C$871,,MATCH($B334,[2]掉落汇总!$D$1:$M$1)),[2]掉落汇总!$A$2:$A$871,J$1,[2]掉落汇总!$C$2:$C$871,$Q$1)+SUMIFS(OFFSET([2]掉落汇总!$C$2:$C$871,,MATCH($B334,[2]掉落汇总!$D$1:$M$1)),[2]掉落汇总!$A$2:$A$871,J$1,[2]掉落汇总!$C$2:$C$871,$Q$2)/$Q$3)*宝箱投放计算!I334</f>
        <v>0</v>
      </c>
      <c r="K334">
        <f ca="1">(SUMIFS(OFFSET([2]掉落汇总!$C$2:$C$871,,MATCH($B334,[2]掉落汇总!$D$1:$M$1)),[2]掉落汇总!$A$2:$A$871,K$1,[2]掉落汇总!$C$2:$C$871,$Q$1)+SUMIFS(OFFSET([2]掉落汇总!$C$2:$C$871,,MATCH($B334,[2]掉落汇总!$D$1:$M$1)),[2]掉落汇总!$A$2:$A$871,K$1,[2]掉落汇总!$C$2:$C$871,$Q$2)/$Q$3)*宝箱投放计算!J334</f>
        <v>0</v>
      </c>
      <c r="L334">
        <f ca="1">(SUMIFS(OFFSET([2]掉落汇总!$C$2:$C$871,,MATCH($B334,[2]掉落汇总!$D$1:$M$1)),[2]掉落汇总!$A$2:$A$871,L$1,[2]掉落汇总!$C$2:$C$871,$Q$1)+SUMIFS(OFFSET([2]掉落汇总!$C$2:$C$871,,MATCH($B334,[2]掉落汇总!$D$1:$M$1)),[2]掉落汇总!$A$2:$A$871,L$1,[2]掉落汇总!$C$2:$C$871,$Q$2)/$Q$3)*宝箱投放计算!K334</f>
        <v>0.18921788368526599</v>
      </c>
      <c r="M334">
        <f ca="1">(SUMIFS(OFFSET([2]掉落汇总!$C$2:$C$871,,MATCH($B334,[2]掉落汇总!$D$1:$M$1)),[2]掉落汇总!$A$2:$A$871,M$1,[2]掉落汇总!$C$2:$C$871,$Q$1)+SUMIFS(OFFSET([2]掉落汇总!$C$2:$C$871,,MATCH($B334,[2]掉落汇总!$D$1:$M$1)),[2]掉落汇总!$A$2:$A$871,M$1,[2]掉落汇总!$C$2:$C$871,$Q$2)/$Q$3)*宝箱投放计算!L334</f>
        <v>0.1952586710265094</v>
      </c>
      <c r="N334">
        <f ca="1">(SUMIFS(OFFSET([2]掉落汇总!$C$2:$C$871,,MATCH($B334,[2]掉落汇总!$D$1:$M$1)),[2]掉落汇总!$A$2:$A$871,N$1,[2]掉落汇总!$C$2:$C$871,$Q$1)+SUMIFS(OFFSET([2]掉落汇总!$C$2:$C$871,,MATCH($B334,[2]掉落汇总!$D$1:$M$1)),[2]掉落汇总!$A$2:$A$871,N$1,[2]掉落汇总!$C$2:$C$871,$Q$2)/$Q$3)*宝箱投放计算!M334</f>
        <v>4.4258667322350648E-2</v>
      </c>
      <c r="O334">
        <f ca="1">(SUMIFS(OFFSET([2]掉落汇总!$C$2:$C$871,,MATCH($B334,[2]掉落汇总!$D$1:$M$1)),[2]掉落汇总!$A$2:$A$871,O$1,[2]掉落汇总!$C$2:$C$871,$Q$1)+SUMIFS(OFFSET([2]掉落汇总!$C$2:$C$871,,MATCH($B334,[2]掉落汇总!$D$1:$M$1)),[2]掉落汇总!$A$2:$A$871,O$1,[2]掉落汇总!$C$2:$C$871,$Q$2)/$Q$3)*宝箱投放计算!N334</f>
        <v>9.1281046504927091E-2</v>
      </c>
    </row>
    <row r="335" spans="1:15" x14ac:dyDescent="0.2">
      <c r="A335">
        <f>玩家成长时间线!A335</f>
        <v>334</v>
      </c>
      <c r="B335">
        <f>玩家成长时间线!B335</f>
        <v>10</v>
      </c>
      <c r="C335">
        <f ca="1">SUM($D$2:D335)</f>
        <v>611.55472095524806</v>
      </c>
      <c r="D335">
        <f t="shared" ca="1" si="5"/>
        <v>1.846910373553083</v>
      </c>
      <c r="E335">
        <f ca="1">(SUMIFS(OFFSET([2]掉落汇总!$C$2:$C$871,,MATCH($B335,[2]掉落汇总!$D$1:$M$1)),[2]掉落汇总!$A$2:$A$871,E$1,[2]掉落汇总!$C$2:$C$871,$Q$1)+SUMIFS(OFFSET([2]掉落汇总!$C$2:$C$871,,MATCH($B335,[2]掉落汇总!$D$1:$M$1)),[2]掉落汇总!$A$2:$A$871,E$1,[2]掉落汇总!$C$2:$C$871,$Q$2)/$Q$3)*宝箱投放计算!D335</f>
        <v>0.62982009468700684</v>
      </c>
      <c r="F335">
        <f ca="1">(SUMIFS(OFFSET([2]掉落汇总!$C$2:$C$871,,MATCH($B335,[2]掉落汇总!$D$1:$M$1)),[2]掉落汇总!$A$2:$A$871,F$1,[2]掉落汇总!$C$2:$C$871,$Q$1)+SUMIFS(OFFSET([2]掉落汇总!$C$2:$C$871,,MATCH($B335,[2]掉落汇总!$D$1:$M$1)),[2]掉落汇总!$A$2:$A$871,F$1,[2]掉落汇总!$C$2:$C$871,$Q$2)/$Q$3)*宝箱投放计算!E335</f>
        <v>0.69707401032702276</v>
      </c>
      <c r="G335">
        <f ca="1">(SUMIFS(OFFSET([2]掉落汇总!$C$2:$C$871,,MATCH($B335,[2]掉落汇总!$D$1:$M$1)),[2]掉落汇总!$A$2:$A$871,G$1,[2]掉落汇总!$C$2:$C$871,$Q$1)+SUMIFS(OFFSET([2]掉落汇总!$C$2:$C$871,,MATCH($B335,[2]掉落汇总!$D$1:$M$1)),[2]掉落汇总!$A$2:$A$871,G$1,[2]掉落汇总!$C$2:$C$871,$Q$2)/$Q$3)*宝箱投放计算!F335</f>
        <v>0</v>
      </c>
      <c r="H335">
        <f ca="1">(SUMIFS(OFFSET([2]掉落汇总!$C$2:$C$871,,MATCH($B335,[2]掉落汇总!$D$1:$M$1)),[2]掉落汇总!$A$2:$A$871,H$1,[2]掉落汇总!$C$2:$C$871,$Q$1)+SUMIFS(OFFSET([2]掉落汇总!$C$2:$C$871,,MATCH($B335,[2]掉落汇总!$D$1:$M$1)),[2]掉落汇总!$A$2:$A$871,H$1,[2]掉落汇总!$C$2:$C$871,$Q$2)/$Q$3)*宝箱投放计算!G335</f>
        <v>0</v>
      </c>
      <c r="I335">
        <f ca="1">(SUMIFS(OFFSET([2]掉落汇总!$C$2:$C$871,,MATCH($B335,[2]掉落汇总!$D$1:$M$1)),[2]掉落汇总!$A$2:$A$871,I$1,[2]掉落汇总!$C$2:$C$871,$Q$1)+SUMIFS(OFFSET([2]掉落汇总!$C$2:$C$871,,MATCH($B335,[2]掉落汇总!$D$1:$M$1)),[2]掉落汇总!$A$2:$A$871,I$1,[2]掉落汇总!$C$2:$C$871,$Q$2)/$Q$3)*宝箱投放计算!H335</f>
        <v>0</v>
      </c>
      <c r="J335">
        <f ca="1">(SUMIFS(OFFSET([2]掉落汇总!$C$2:$C$871,,MATCH($B335,[2]掉落汇总!$D$1:$M$1)),[2]掉落汇总!$A$2:$A$871,J$1,[2]掉落汇总!$C$2:$C$871,$Q$1)+SUMIFS(OFFSET([2]掉落汇总!$C$2:$C$871,,MATCH($B335,[2]掉落汇总!$D$1:$M$1)),[2]掉落汇总!$A$2:$A$871,J$1,[2]掉落汇总!$C$2:$C$871,$Q$2)/$Q$3)*宝箱投放计算!I335</f>
        <v>0</v>
      </c>
      <c r="K335">
        <f ca="1">(SUMIFS(OFFSET([2]掉落汇总!$C$2:$C$871,,MATCH($B335,[2]掉落汇总!$D$1:$M$1)),[2]掉落汇总!$A$2:$A$871,K$1,[2]掉落汇总!$C$2:$C$871,$Q$1)+SUMIFS(OFFSET([2]掉落汇总!$C$2:$C$871,,MATCH($B335,[2]掉落汇总!$D$1:$M$1)),[2]掉落汇总!$A$2:$A$871,K$1,[2]掉落汇总!$C$2:$C$871,$Q$2)/$Q$3)*宝箱投放计算!J335</f>
        <v>0</v>
      </c>
      <c r="L335">
        <f ca="1">(SUMIFS(OFFSET([2]掉落汇总!$C$2:$C$871,,MATCH($B335,[2]掉落汇总!$D$1:$M$1)),[2]掉落汇总!$A$2:$A$871,L$1,[2]掉落汇总!$C$2:$C$871,$Q$1)+SUMIFS(OFFSET([2]掉落汇总!$C$2:$C$871,,MATCH($B335,[2]掉落汇总!$D$1:$M$1)),[2]掉落汇总!$A$2:$A$871,L$1,[2]掉落汇总!$C$2:$C$871,$Q$2)/$Q$3)*宝箱投放计算!K335</f>
        <v>0.18921788368526599</v>
      </c>
      <c r="M335">
        <f ca="1">(SUMIFS(OFFSET([2]掉落汇总!$C$2:$C$871,,MATCH($B335,[2]掉落汇总!$D$1:$M$1)),[2]掉落汇总!$A$2:$A$871,M$1,[2]掉落汇总!$C$2:$C$871,$Q$1)+SUMIFS(OFFSET([2]掉落汇总!$C$2:$C$871,,MATCH($B335,[2]掉落汇总!$D$1:$M$1)),[2]掉落汇总!$A$2:$A$871,M$1,[2]掉落汇总!$C$2:$C$871,$Q$2)/$Q$3)*宝箱投放计算!L335</f>
        <v>0.1952586710265094</v>
      </c>
      <c r="N335">
        <f ca="1">(SUMIFS(OFFSET([2]掉落汇总!$C$2:$C$871,,MATCH($B335,[2]掉落汇总!$D$1:$M$1)),[2]掉落汇总!$A$2:$A$871,N$1,[2]掉落汇总!$C$2:$C$871,$Q$1)+SUMIFS(OFFSET([2]掉落汇总!$C$2:$C$871,,MATCH($B335,[2]掉落汇总!$D$1:$M$1)),[2]掉落汇总!$A$2:$A$871,N$1,[2]掉落汇总!$C$2:$C$871,$Q$2)/$Q$3)*宝箱投放计算!M335</f>
        <v>4.4258667322350648E-2</v>
      </c>
      <c r="O335">
        <f ca="1">(SUMIFS(OFFSET([2]掉落汇总!$C$2:$C$871,,MATCH($B335,[2]掉落汇总!$D$1:$M$1)),[2]掉落汇总!$A$2:$A$871,O$1,[2]掉落汇总!$C$2:$C$871,$Q$1)+SUMIFS(OFFSET([2]掉落汇总!$C$2:$C$871,,MATCH($B335,[2]掉落汇总!$D$1:$M$1)),[2]掉落汇总!$A$2:$A$871,O$1,[2]掉落汇总!$C$2:$C$871,$Q$2)/$Q$3)*宝箱投放计算!N335</f>
        <v>9.1281046504927091E-2</v>
      </c>
    </row>
    <row r="336" spans="1:15" x14ac:dyDescent="0.2">
      <c r="A336">
        <f>玩家成长时间线!A336</f>
        <v>335</v>
      </c>
      <c r="B336">
        <f>玩家成长时间线!B336</f>
        <v>10</v>
      </c>
      <c r="C336">
        <f ca="1">SUM($D$2:D336)</f>
        <v>613.37985331722825</v>
      </c>
      <c r="D336">
        <f t="shared" ca="1" si="5"/>
        <v>1.8251323619802267</v>
      </c>
      <c r="E336">
        <f ca="1">(SUMIFS(OFFSET([2]掉落汇总!$C$2:$C$871,,MATCH($B336,[2]掉落汇总!$D$1:$M$1)),[2]掉落汇总!$A$2:$A$871,E$1,[2]掉落汇总!$C$2:$C$871,$Q$1)+SUMIFS(OFFSET([2]掉落汇总!$C$2:$C$871,,MATCH($B336,[2]掉落汇总!$D$1:$M$1)),[2]掉落汇总!$A$2:$A$871,E$1,[2]掉落汇总!$C$2:$C$871,$Q$2)/$Q$3)*宝箱投放计算!D336</f>
        <v>0.60804208311415053</v>
      </c>
      <c r="F336">
        <f ca="1">(SUMIFS(OFFSET([2]掉落汇总!$C$2:$C$871,,MATCH($B336,[2]掉落汇总!$D$1:$M$1)),[2]掉落汇总!$A$2:$A$871,F$1,[2]掉落汇总!$C$2:$C$871,$Q$1)+SUMIFS(OFFSET([2]掉落汇总!$C$2:$C$871,,MATCH($B336,[2]掉落汇总!$D$1:$M$1)),[2]掉落汇总!$A$2:$A$871,F$1,[2]掉落汇总!$C$2:$C$871,$Q$2)/$Q$3)*宝箱投放计算!E336</f>
        <v>0.69707401032702276</v>
      </c>
      <c r="G336">
        <f ca="1">(SUMIFS(OFFSET([2]掉落汇总!$C$2:$C$871,,MATCH($B336,[2]掉落汇总!$D$1:$M$1)),[2]掉落汇总!$A$2:$A$871,G$1,[2]掉落汇总!$C$2:$C$871,$Q$1)+SUMIFS(OFFSET([2]掉落汇总!$C$2:$C$871,,MATCH($B336,[2]掉落汇总!$D$1:$M$1)),[2]掉落汇总!$A$2:$A$871,G$1,[2]掉落汇总!$C$2:$C$871,$Q$2)/$Q$3)*宝箱投放计算!F336</f>
        <v>0</v>
      </c>
      <c r="H336">
        <f ca="1">(SUMIFS(OFFSET([2]掉落汇总!$C$2:$C$871,,MATCH($B336,[2]掉落汇总!$D$1:$M$1)),[2]掉落汇总!$A$2:$A$871,H$1,[2]掉落汇总!$C$2:$C$871,$Q$1)+SUMIFS(OFFSET([2]掉落汇总!$C$2:$C$871,,MATCH($B336,[2]掉落汇总!$D$1:$M$1)),[2]掉落汇总!$A$2:$A$871,H$1,[2]掉落汇总!$C$2:$C$871,$Q$2)/$Q$3)*宝箱投放计算!G336</f>
        <v>0</v>
      </c>
      <c r="I336">
        <f ca="1">(SUMIFS(OFFSET([2]掉落汇总!$C$2:$C$871,,MATCH($B336,[2]掉落汇总!$D$1:$M$1)),[2]掉落汇总!$A$2:$A$871,I$1,[2]掉落汇总!$C$2:$C$871,$Q$1)+SUMIFS(OFFSET([2]掉落汇总!$C$2:$C$871,,MATCH($B336,[2]掉落汇总!$D$1:$M$1)),[2]掉落汇总!$A$2:$A$871,I$1,[2]掉落汇总!$C$2:$C$871,$Q$2)/$Q$3)*宝箱投放计算!H336</f>
        <v>0</v>
      </c>
      <c r="J336">
        <f ca="1">(SUMIFS(OFFSET([2]掉落汇总!$C$2:$C$871,,MATCH($B336,[2]掉落汇总!$D$1:$M$1)),[2]掉落汇总!$A$2:$A$871,J$1,[2]掉落汇总!$C$2:$C$871,$Q$1)+SUMIFS(OFFSET([2]掉落汇总!$C$2:$C$871,,MATCH($B336,[2]掉落汇总!$D$1:$M$1)),[2]掉落汇总!$A$2:$A$871,J$1,[2]掉落汇总!$C$2:$C$871,$Q$2)/$Q$3)*宝箱投放计算!I336</f>
        <v>0</v>
      </c>
      <c r="K336">
        <f ca="1">(SUMIFS(OFFSET([2]掉落汇总!$C$2:$C$871,,MATCH($B336,[2]掉落汇总!$D$1:$M$1)),[2]掉落汇总!$A$2:$A$871,K$1,[2]掉落汇总!$C$2:$C$871,$Q$1)+SUMIFS(OFFSET([2]掉落汇总!$C$2:$C$871,,MATCH($B336,[2]掉落汇总!$D$1:$M$1)),[2]掉落汇总!$A$2:$A$871,K$1,[2]掉落汇总!$C$2:$C$871,$Q$2)/$Q$3)*宝箱投放计算!J336</f>
        <v>0</v>
      </c>
      <c r="L336">
        <f ca="1">(SUMIFS(OFFSET([2]掉落汇总!$C$2:$C$871,,MATCH($B336,[2]掉落汇总!$D$1:$M$1)),[2]掉落汇总!$A$2:$A$871,L$1,[2]掉落汇总!$C$2:$C$871,$Q$1)+SUMIFS(OFFSET([2]掉落汇总!$C$2:$C$871,,MATCH($B336,[2]掉落汇总!$D$1:$M$1)),[2]掉落汇总!$A$2:$A$871,L$1,[2]掉落汇总!$C$2:$C$871,$Q$2)/$Q$3)*宝箱投放计算!K336</f>
        <v>0.18921788368526599</v>
      </c>
      <c r="M336">
        <f ca="1">(SUMIFS(OFFSET([2]掉落汇总!$C$2:$C$871,,MATCH($B336,[2]掉落汇总!$D$1:$M$1)),[2]掉落汇总!$A$2:$A$871,M$1,[2]掉落汇总!$C$2:$C$871,$Q$1)+SUMIFS(OFFSET([2]掉落汇总!$C$2:$C$871,,MATCH($B336,[2]掉落汇总!$D$1:$M$1)),[2]掉落汇总!$A$2:$A$871,M$1,[2]掉落汇总!$C$2:$C$871,$Q$2)/$Q$3)*宝箱投放计算!L336</f>
        <v>0.1952586710265094</v>
      </c>
      <c r="N336">
        <f ca="1">(SUMIFS(OFFSET([2]掉落汇总!$C$2:$C$871,,MATCH($B336,[2]掉落汇总!$D$1:$M$1)),[2]掉落汇总!$A$2:$A$871,N$1,[2]掉落汇总!$C$2:$C$871,$Q$1)+SUMIFS(OFFSET([2]掉落汇总!$C$2:$C$871,,MATCH($B336,[2]掉落汇总!$D$1:$M$1)),[2]掉落汇总!$A$2:$A$871,N$1,[2]掉落汇总!$C$2:$C$871,$Q$2)/$Q$3)*宝箱投放计算!M336</f>
        <v>4.4258667322350648E-2</v>
      </c>
      <c r="O336">
        <f ca="1">(SUMIFS(OFFSET([2]掉落汇总!$C$2:$C$871,,MATCH($B336,[2]掉落汇总!$D$1:$M$1)),[2]掉落汇总!$A$2:$A$871,O$1,[2]掉落汇总!$C$2:$C$871,$Q$1)+SUMIFS(OFFSET([2]掉落汇总!$C$2:$C$871,,MATCH($B336,[2]掉落汇总!$D$1:$M$1)),[2]掉落汇总!$A$2:$A$871,O$1,[2]掉落汇总!$C$2:$C$871,$Q$2)/$Q$3)*宝箱投放计算!N336</f>
        <v>9.1281046504927091E-2</v>
      </c>
    </row>
    <row r="337" spans="1:15" x14ac:dyDescent="0.2">
      <c r="A337">
        <f>玩家成长时间线!A337</f>
        <v>336</v>
      </c>
      <c r="B337">
        <f>玩家成长时间线!B337</f>
        <v>8</v>
      </c>
      <c r="C337">
        <f ca="1">SUM($D$2:D337)</f>
        <v>614.89416725556737</v>
      </c>
      <c r="D337">
        <f t="shared" ca="1" si="5"/>
        <v>1.5143139383391329</v>
      </c>
      <c r="E337">
        <f ca="1">(SUMIFS(OFFSET([2]掉落汇总!$C$2:$C$871,,MATCH($B337,[2]掉落汇总!$D$1:$M$1)),[2]掉落汇总!$A$2:$A$871,E$1,[2]掉落汇总!$C$2:$C$871,$Q$1)+SUMIFS(OFFSET([2]掉落汇总!$C$2:$C$871,,MATCH($B337,[2]掉落汇总!$D$1:$M$1)),[2]掉落汇总!$A$2:$A$871,E$1,[2]掉落汇总!$C$2:$C$871,$Q$2)/$Q$3)*宝箱投放计算!D337</f>
        <v>0.43663846153846142</v>
      </c>
      <c r="F337">
        <f ca="1">(SUMIFS(OFFSET([2]掉落汇总!$C$2:$C$871,,MATCH($B337,[2]掉落汇总!$D$1:$M$1)),[2]掉落汇总!$A$2:$A$871,F$1,[2]掉落汇总!$C$2:$C$871,$Q$1)+SUMIFS(OFFSET([2]掉落汇总!$C$2:$C$871,,MATCH($B337,[2]掉落汇总!$D$1:$M$1)),[2]掉落汇总!$A$2:$A$871,F$1,[2]掉落汇总!$C$2:$C$871,$Q$2)/$Q$3)*宝箱投放计算!E337</f>
        <v>0.55765920826161819</v>
      </c>
      <c r="G337">
        <f ca="1">(SUMIFS(OFFSET([2]掉落汇总!$C$2:$C$871,,MATCH($B337,[2]掉落汇总!$D$1:$M$1)),[2]掉落汇总!$A$2:$A$871,G$1,[2]掉落汇总!$C$2:$C$871,$Q$1)+SUMIFS(OFFSET([2]掉落汇总!$C$2:$C$871,,MATCH($B337,[2]掉落汇总!$D$1:$M$1)),[2]掉落汇总!$A$2:$A$871,G$1,[2]掉落汇总!$C$2:$C$871,$Q$2)/$Q$3)*宝箱投放计算!F337</f>
        <v>0</v>
      </c>
      <c r="H337">
        <f ca="1">(SUMIFS(OFFSET([2]掉落汇总!$C$2:$C$871,,MATCH($B337,[2]掉落汇总!$D$1:$M$1)),[2]掉落汇总!$A$2:$A$871,H$1,[2]掉落汇总!$C$2:$C$871,$Q$1)+SUMIFS(OFFSET([2]掉落汇总!$C$2:$C$871,,MATCH($B337,[2]掉落汇总!$D$1:$M$1)),[2]掉落汇总!$A$2:$A$871,H$1,[2]掉落汇总!$C$2:$C$871,$Q$2)/$Q$3)*宝箱投放计算!G337</f>
        <v>0</v>
      </c>
      <c r="I337">
        <f ca="1">(SUMIFS(OFFSET([2]掉落汇总!$C$2:$C$871,,MATCH($B337,[2]掉落汇总!$D$1:$M$1)),[2]掉落汇总!$A$2:$A$871,I$1,[2]掉落汇总!$C$2:$C$871,$Q$1)+SUMIFS(OFFSET([2]掉落汇总!$C$2:$C$871,,MATCH($B337,[2]掉落汇总!$D$1:$M$1)),[2]掉落汇总!$A$2:$A$871,I$1,[2]掉落汇总!$C$2:$C$871,$Q$2)/$Q$3)*宝箱投放计算!H337</f>
        <v>0</v>
      </c>
      <c r="J337">
        <f ca="1">(SUMIFS(OFFSET([2]掉落汇总!$C$2:$C$871,,MATCH($B337,[2]掉落汇总!$D$1:$M$1)),[2]掉落汇总!$A$2:$A$871,J$1,[2]掉落汇总!$C$2:$C$871,$Q$1)+SUMIFS(OFFSET([2]掉落汇总!$C$2:$C$871,,MATCH($B337,[2]掉落汇总!$D$1:$M$1)),[2]掉落汇总!$A$2:$A$871,J$1,[2]掉落汇总!$C$2:$C$871,$Q$2)/$Q$3)*宝箱投放计算!I337</f>
        <v>0</v>
      </c>
      <c r="K337">
        <f ca="1">(SUMIFS(OFFSET([2]掉落汇总!$C$2:$C$871,,MATCH($B337,[2]掉落汇总!$D$1:$M$1)),[2]掉落汇总!$A$2:$A$871,K$1,[2]掉落汇总!$C$2:$C$871,$Q$1)+SUMIFS(OFFSET([2]掉落汇总!$C$2:$C$871,,MATCH($B337,[2]掉落汇总!$D$1:$M$1)),[2]掉落汇总!$A$2:$A$871,K$1,[2]掉落汇总!$C$2:$C$871,$Q$2)/$Q$3)*宝箱投放计算!J337</f>
        <v>0</v>
      </c>
      <c r="L337">
        <f ca="1">(SUMIFS(OFFSET([2]掉落汇总!$C$2:$C$871,,MATCH($B337,[2]掉落汇总!$D$1:$M$1)),[2]掉落汇总!$A$2:$A$871,L$1,[2]掉落汇总!$C$2:$C$871,$Q$1)+SUMIFS(OFFSET([2]掉落汇总!$C$2:$C$871,,MATCH($B337,[2]掉落汇总!$D$1:$M$1)),[2]掉落汇总!$A$2:$A$871,L$1,[2]掉落汇总!$C$2:$C$871,$Q$2)/$Q$3)*宝箱投放计算!K337</f>
        <v>0.18921788368526599</v>
      </c>
      <c r="M337">
        <f ca="1">(SUMIFS(OFFSET([2]掉落汇总!$C$2:$C$871,,MATCH($B337,[2]掉落汇总!$D$1:$M$1)),[2]掉落汇总!$A$2:$A$871,M$1,[2]掉落汇总!$C$2:$C$871,$Q$1)+SUMIFS(OFFSET([2]掉落汇总!$C$2:$C$871,,MATCH($B337,[2]掉落汇总!$D$1:$M$1)),[2]掉落汇总!$A$2:$A$871,M$1,[2]掉落汇总!$C$2:$C$871,$Q$2)/$Q$3)*宝箱投放计算!L337</f>
        <v>0.1952586710265094</v>
      </c>
      <c r="N337">
        <f ca="1">(SUMIFS(OFFSET([2]掉落汇总!$C$2:$C$871,,MATCH($B337,[2]掉落汇总!$D$1:$M$1)),[2]掉落汇总!$A$2:$A$871,N$1,[2]掉落汇总!$C$2:$C$871,$Q$1)+SUMIFS(OFFSET([2]掉落汇总!$C$2:$C$871,,MATCH($B337,[2]掉落汇总!$D$1:$M$1)),[2]掉落汇总!$A$2:$A$871,N$1,[2]掉落汇总!$C$2:$C$871,$Q$2)/$Q$3)*宝箱投放计算!M337</f>
        <v>4.4258667322350648E-2</v>
      </c>
      <c r="O337">
        <f ca="1">(SUMIFS(OFFSET([2]掉落汇总!$C$2:$C$871,,MATCH($B337,[2]掉落汇总!$D$1:$M$1)),[2]掉落汇总!$A$2:$A$871,O$1,[2]掉落汇总!$C$2:$C$871,$Q$1)+SUMIFS(OFFSET([2]掉落汇总!$C$2:$C$871,,MATCH($B337,[2]掉落汇总!$D$1:$M$1)),[2]掉落汇总!$A$2:$A$871,O$1,[2]掉落汇总!$C$2:$C$871,$Q$2)/$Q$3)*宝箱投放计算!N337</f>
        <v>9.1281046504927091E-2</v>
      </c>
    </row>
    <row r="338" spans="1:15" x14ac:dyDescent="0.2">
      <c r="A338">
        <f>玩家成长时间线!A338</f>
        <v>337</v>
      </c>
      <c r="B338">
        <f>玩家成长时间线!B338</f>
        <v>8</v>
      </c>
      <c r="C338">
        <f ca="1">SUM($D$2:D338)</f>
        <v>616.36175042467573</v>
      </c>
      <c r="D338">
        <f t="shared" ca="1" si="5"/>
        <v>1.4675831691083636</v>
      </c>
      <c r="E338">
        <f ca="1">(SUMIFS(OFFSET([2]掉落汇总!$C$2:$C$871,,MATCH($B338,[2]掉落汇总!$D$1:$M$1)),[2]掉落汇总!$A$2:$A$871,E$1,[2]掉落汇总!$C$2:$C$871,$Q$1)+SUMIFS(OFFSET([2]掉落汇总!$C$2:$C$871,,MATCH($B338,[2]掉落汇总!$D$1:$M$1)),[2]掉落汇总!$A$2:$A$871,E$1,[2]掉落汇总!$C$2:$C$871,$Q$2)/$Q$3)*宝箱投放计算!D338</f>
        <v>0.38990769230769218</v>
      </c>
      <c r="F338">
        <f ca="1">(SUMIFS(OFFSET([2]掉落汇总!$C$2:$C$871,,MATCH($B338,[2]掉落汇总!$D$1:$M$1)),[2]掉落汇总!$A$2:$A$871,F$1,[2]掉落汇总!$C$2:$C$871,$Q$1)+SUMIFS(OFFSET([2]掉落汇总!$C$2:$C$871,,MATCH($B338,[2]掉落汇总!$D$1:$M$1)),[2]掉落汇总!$A$2:$A$871,F$1,[2]掉落汇总!$C$2:$C$871,$Q$2)/$Q$3)*宝箱投放计算!E338</f>
        <v>0.55765920826161819</v>
      </c>
      <c r="G338">
        <f ca="1">(SUMIFS(OFFSET([2]掉落汇总!$C$2:$C$871,,MATCH($B338,[2]掉落汇总!$D$1:$M$1)),[2]掉落汇总!$A$2:$A$871,G$1,[2]掉落汇总!$C$2:$C$871,$Q$1)+SUMIFS(OFFSET([2]掉落汇总!$C$2:$C$871,,MATCH($B338,[2]掉落汇总!$D$1:$M$1)),[2]掉落汇总!$A$2:$A$871,G$1,[2]掉落汇总!$C$2:$C$871,$Q$2)/$Q$3)*宝箱投放计算!F338</f>
        <v>0</v>
      </c>
      <c r="H338">
        <f ca="1">(SUMIFS(OFFSET([2]掉落汇总!$C$2:$C$871,,MATCH($B338,[2]掉落汇总!$D$1:$M$1)),[2]掉落汇总!$A$2:$A$871,H$1,[2]掉落汇总!$C$2:$C$871,$Q$1)+SUMIFS(OFFSET([2]掉落汇总!$C$2:$C$871,,MATCH($B338,[2]掉落汇总!$D$1:$M$1)),[2]掉落汇总!$A$2:$A$871,H$1,[2]掉落汇总!$C$2:$C$871,$Q$2)/$Q$3)*宝箱投放计算!G338</f>
        <v>0</v>
      </c>
      <c r="I338">
        <f ca="1">(SUMIFS(OFFSET([2]掉落汇总!$C$2:$C$871,,MATCH($B338,[2]掉落汇总!$D$1:$M$1)),[2]掉落汇总!$A$2:$A$871,I$1,[2]掉落汇总!$C$2:$C$871,$Q$1)+SUMIFS(OFFSET([2]掉落汇总!$C$2:$C$871,,MATCH($B338,[2]掉落汇总!$D$1:$M$1)),[2]掉落汇总!$A$2:$A$871,I$1,[2]掉落汇总!$C$2:$C$871,$Q$2)/$Q$3)*宝箱投放计算!H338</f>
        <v>0</v>
      </c>
      <c r="J338">
        <f ca="1">(SUMIFS(OFFSET([2]掉落汇总!$C$2:$C$871,,MATCH($B338,[2]掉落汇总!$D$1:$M$1)),[2]掉落汇总!$A$2:$A$871,J$1,[2]掉落汇总!$C$2:$C$871,$Q$1)+SUMIFS(OFFSET([2]掉落汇总!$C$2:$C$871,,MATCH($B338,[2]掉落汇总!$D$1:$M$1)),[2]掉落汇总!$A$2:$A$871,J$1,[2]掉落汇总!$C$2:$C$871,$Q$2)/$Q$3)*宝箱投放计算!I338</f>
        <v>0</v>
      </c>
      <c r="K338">
        <f ca="1">(SUMIFS(OFFSET([2]掉落汇总!$C$2:$C$871,,MATCH($B338,[2]掉落汇总!$D$1:$M$1)),[2]掉落汇总!$A$2:$A$871,K$1,[2]掉落汇总!$C$2:$C$871,$Q$1)+SUMIFS(OFFSET([2]掉落汇总!$C$2:$C$871,,MATCH($B338,[2]掉落汇总!$D$1:$M$1)),[2]掉落汇总!$A$2:$A$871,K$1,[2]掉落汇总!$C$2:$C$871,$Q$2)/$Q$3)*宝箱投放计算!J338</f>
        <v>0</v>
      </c>
      <c r="L338">
        <f ca="1">(SUMIFS(OFFSET([2]掉落汇总!$C$2:$C$871,,MATCH($B338,[2]掉落汇总!$D$1:$M$1)),[2]掉落汇总!$A$2:$A$871,L$1,[2]掉落汇总!$C$2:$C$871,$Q$1)+SUMIFS(OFFSET([2]掉落汇总!$C$2:$C$871,,MATCH($B338,[2]掉落汇总!$D$1:$M$1)),[2]掉落汇总!$A$2:$A$871,L$1,[2]掉落汇总!$C$2:$C$871,$Q$2)/$Q$3)*宝箱投放计算!K338</f>
        <v>0.18921788368526599</v>
      </c>
      <c r="M338">
        <f ca="1">(SUMIFS(OFFSET([2]掉落汇总!$C$2:$C$871,,MATCH($B338,[2]掉落汇总!$D$1:$M$1)),[2]掉落汇总!$A$2:$A$871,M$1,[2]掉落汇总!$C$2:$C$871,$Q$1)+SUMIFS(OFFSET([2]掉落汇总!$C$2:$C$871,,MATCH($B338,[2]掉落汇总!$D$1:$M$1)),[2]掉落汇总!$A$2:$A$871,M$1,[2]掉落汇总!$C$2:$C$871,$Q$2)/$Q$3)*宝箱投放计算!L338</f>
        <v>0.1952586710265094</v>
      </c>
      <c r="N338">
        <f ca="1">(SUMIFS(OFFSET([2]掉落汇总!$C$2:$C$871,,MATCH($B338,[2]掉落汇总!$D$1:$M$1)),[2]掉落汇总!$A$2:$A$871,N$1,[2]掉落汇总!$C$2:$C$871,$Q$1)+SUMIFS(OFFSET([2]掉落汇总!$C$2:$C$871,,MATCH($B338,[2]掉落汇总!$D$1:$M$1)),[2]掉落汇总!$A$2:$A$871,N$1,[2]掉落汇总!$C$2:$C$871,$Q$2)/$Q$3)*宝箱投放计算!M338</f>
        <v>4.4258667322350648E-2</v>
      </c>
      <c r="O338">
        <f ca="1">(SUMIFS(OFFSET([2]掉落汇总!$C$2:$C$871,,MATCH($B338,[2]掉落汇总!$D$1:$M$1)),[2]掉落汇总!$A$2:$A$871,O$1,[2]掉落汇总!$C$2:$C$871,$Q$1)+SUMIFS(OFFSET([2]掉落汇总!$C$2:$C$871,,MATCH($B338,[2]掉落汇总!$D$1:$M$1)),[2]掉落汇总!$A$2:$A$871,O$1,[2]掉落汇总!$C$2:$C$871,$Q$2)/$Q$3)*宝箱投放计算!N338</f>
        <v>9.1281046504927091E-2</v>
      </c>
    </row>
    <row r="339" spans="1:15" x14ac:dyDescent="0.2">
      <c r="A339">
        <f>玩家成长时间线!A339</f>
        <v>338</v>
      </c>
      <c r="B339">
        <f>玩家成长时间线!B339</f>
        <v>8</v>
      </c>
      <c r="C339">
        <f ca="1">SUM($D$2:D339)</f>
        <v>617.83971820916872</v>
      </c>
      <c r="D339">
        <f t="shared" ca="1" si="5"/>
        <v>1.4779677844929791</v>
      </c>
      <c r="E339">
        <f ca="1">(SUMIFS(OFFSET([2]掉落汇总!$C$2:$C$871,,MATCH($B339,[2]掉落汇总!$D$1:$M$1)),[2]掉落汇总!$A$2:$A$871,E$1,[2]掉落汇总!$C$2:$C$871,$Q$1)+SUMIFS(OFFSET([2]掉落汇总!$C$2:$C$871,,MATCH($B339,[2]掉落汇总!$D$1:$M$1)),[2]掉落汇总!$A$2:$A$871,E$1,[2]掉落汇总!$C$2:$C$871,$Q$2)/$Q$3)*宝箱投放计算!D339</f>
        <v>0.40029230769230761</v>
      </c>
      <c r="F339">
        <f ca="1">(SUMIFS(OFFSET([2]掉落汇总!$C$2:$C$871,,MATCH($B339,[2]掉落汇总!$D$1:$M$1)),[2]掉落汇总!$A$2:$A$871,F$1,[2]掉落汇总!$C$2:$C$871,$Q$1)+SUMIFS(OFFSET([2]掉落汇总!$C$2:$C$871,,MATCH($B339,[2]掉落汇总!$D$1:$M$1)),[2]掉落汇总!$A$2:$A$871,F$1,[2]掉落汇总!$C$2:$C$871,$Q$2)/$Q$3)*宝箱投放计算!E339</f>
        <v>0.55765920826161819</v>
      </c>
      <c r="G339">
        <f ca="1">(SUMIFS(OFFSET([2]掉落汇总!$C$2:$C$871,,MATCH($B339,[2]掉落汇总!$D$1:$M$1)),[2]掉落汇总!$A$2:$A$871,G$1,[2]掉落汇总!$C$2:$C$871,$Q$1)+SUMIFS(OFFSET([2]掉落汇总!$C$2:$C$871,,MATCH($B339,[2]掉落汇总!$D$1:$M$1)),[2]掉落汇总!$A$2:$A$871,G$1,[2]掉落汇总!$C$2:$C$871,$Q$2)/$Q$3)*宝箱投放计算!F339</f>
        <v>0</v>
      </c>
      <c r="H339">
        <f ca="1">(SUMIFS(OFFSET([2]掉落汇总!$C$2:$C$871,,MATCH($B339,[2]掉落汇总!$D$1:$M$1)),[2]掉落汇总!$A$2:$A$871,H$1,[2]掉落汇总!$C$2:$C$871,$Q$1)+SUMIFS(OFFSET([2]掉落汇总!$C$2:$C$871,,MATCH($B339,[2]掉落汇总!$D$1:$M$1)),[2]掉落汇总!$A$2:$A$871,H$1,[2]掉落汇总!$C$2:$C$871,$Q$2)/$Q$3)*宝箱投放计算!G339</f>
        <v>0</v>
      </c>
      <c r="I339">
        <f ca="1">(SUMIFS(OFFSET([2]掉落汇总!$C$2:$C$871,,MATCH($B339,[2]掉落汇总!$D$1:$M$1)),[2]掉落汇总!$A$2:$A$871,I$1,[2]掉落汇总!$C$2:$C$871,$Q$1)+SUMIFS(OFFSET([2]掉落汇总!$C$2:$C$871,,MATCH($B339,[2]掉落汇总!$D$1:$M$1)),[2]掉落汇总!$A$2:$A$871,I$1,[2]掉落汇总!$C$2:$C$871,$Q$2)/$Q$3)*宝箱投放计算!H339</f>
        <v>0</v>
      </c>
      <c r="J339">
        <f ca="1">(SUMIFS(OFFSET([2]掉落汇总!$C$2:$C$871,,MATCH($B339,[2]掉落汇总!$D$1:$M$1)),[2]掉落汇总!$A$2:$A$871,J$1,[2]掉落汇总!$C$2:$C$871,$Q$1)+SUMIFS(OFFSET([2]掉落汇总!$C$2:$C$871,,MATCH($B339,[2]掉落汇总!$D$1:$M$1)),[2]掉落汇总!$A$2:$A$871,J$1,[2]掉落汇总!$C$2:$C$871,$Q$2)/$Q$3)*宝箱投放计算!I339</f>
        <v>0</v>
      </c>
      <c r="K339">
        <f ca="1">(SUMIFS(OFFSET([2]掉落汇总!$C$2:$C$871,,MATCH($B339,[2]掉落汇总!$D$1:$M$1)),[2]掉落汇总!$A$2:$A$871,K$1,[2]掉落汇总!$C$2:$C$871,$Q$1)+SUMIFS(OFFSET([2]掉落汇总!$C$2:$C$871,,MATCH($B339,[2]掉落汇总!$D$1:$M$1)),[2]掉落汇总!$A$2:$A$871,K$1,[2]掉落汇总!$C$2:$C$871,$Q$2)/$Q$3)*宝箱投放计算!J339</f>
        <v>0</v>
      </c>
      <c r="L339">
        <f ca="1">(SUMIFS(OFFSET([2]掉落汇总!$C$2:$C$871,,MATCH($B339,[2]掉落汇总!$D$1:$M$1)),[2]掉落汇总!$A$2:$A$871,L$1,[2]掉落汇总!$C$2:$C$871,$Q$1)+SUMIFS(OFFSET([2]掉落汇总!$C$2:$C$871,,MATCH($B339,[2]掉落汇总!$D$1:$M$1)),[2]掉落汇总!$A$2:$A$871,L$1,[2]掉落汇总!$C$2:$C$871,$Q$2)/$Q$3)*宝箱投放计算!K339</f>
        <v>0.18921788368526599</v>
      </c>
      <c r="M339">
        <f ca="1">(SUMIFS(OFFSET([2]掉落汇总!$C$2:$C$871,,MATCH($B339,[2]掉落汇总!$D$1:$M$1)),[2]掉落汇总!$A$2:$A$871,M$1,[2]掉落汇总!$C$2:$C$871,$Q$1)+SUMIFS(OFFSET([2]掉落汇总!$C$2:$C$871,,MATCH($B339,[2]掉落汇总!$D$1:$M$1)),[2]掉落汇总!$A$2:$A$871,M$1,[2]掉落汇总!$C$2:$C$871,$Q$2)/$Q$3)*宝箱投放计算!L339</f>
        <v>0.1952586710265094</v>
      </c>
      <c r="N339">
        <f ca="1">(SUMIFS(OFFSET([2]掉落汇总!$C$2:$C$871,,MATCH($B339,[2]掉落汇总!$D$1:$M$1)),[2]掉落汇总!$A$2:$A$871,N$1,[2]掉落汇总!$C$2:$C$871,$Q$1)+SUMIFS(OFFSET([2]掉落汇总!$C$2:$C$871,,MATCH($B339,[2]掉落汇总!$D$1:$M$1)),[2]掉落汇总!$A$2:$A$871,N$1,[2]掉落汇总!$C$2:$C$871,$Q$2)/$Q$3)*宝箱投放计算!M339</f>
        <v>4.4258667322350648E-2</v>
      </c>
      <c r="O339">
        <f ca="1">(SUMIFS(OFFSET([2]掉落汇总!$C$2:$C$871,,MATCH($B339,[2]掉落汇总!$D$1:$M$1)),[2]掉落汇总!$A$2:$A$871,O$1,[2]掉落汇总!$C$2:$C$871,$Q$1)+SUMIFS(OFFSET([2]掉落汇总!$C$2:$C$871,,MATCH($B339,[2]掉落汇总!$D$1:$M$1)),[2]掉落汇总!$A$2:$A$871,O$1,[2]掉落汇总!$C$2:$C$871,$Q$2)/$Q$3)*宝箱投放计算!N339</f>
        <v>9.1281046504927091E-2</v>
      </c>
    </row>
    <row r="340" spans="1:15" x14ac:dyDescent="0.2">
      <c r="A340">
        <f>玩家成长时间线!A340</f>
        <v>339</v>
      </c>
      <c r="B340">
        <f>玩家成长时间线!B340</f>
        <v>9</v>
      </c>
      <c r="C340">
        <f ca="1">SUM($D$2:D340)</f>
        <v>621.18265859174699</v>
      </c>
      <c r="D340">
        <f t="shared" ca="1" si="5"/>
        <v>3.34294038257829</v>
      </c>
      <c r="E340">
        <f ca="1">(SUMIFS(OFFSET([2]掉落汇总!$C$2:$C$871,,MATCH($B340,[2]掉落汇总!$D$1:$M$1)),[2]掉落汇总!$A$2:$A$871,E$1,[2]掉落汇总!$C$2:$C$871,$Q$1)+SUMIFS(OFFSET([2]掉落汇总!$C$2:$C$871,,MATCH($B340,[2]掉落汇总!$D$1:$M$1)),[2]掉落汇总!$A$2:$A$871,E$1,[2]掉落汇总!$C$2:$C$871,$Q$2)/$Q$3)*宝箱投放计算!D340</f>
        <v>0.56510185387131939</v>
      </c>
      <c r="F340">
        <f ca="1">(SUMIFS(OFFSET([2]掉落汇总!$C$2:$C$871,,MATCH($B340,[2]掉落汇总!$D$1:$M$1)),[2]掉落汇总!$A$2:$A$871,F$1,[2]掉落汇总!$C$2:$C$871,$Q$1)+SUMIFS(OFFSET([2]掉落汇总!$C$2:$C$871,,MATCH($B340,[2]掉落汇总!$D$1:$M$1)),[2]掉落汇总!$A$2:$A$871,F$1,[2]掉落汇总!$C$2:$C$871,$Q$2)/$Q$3)*宝箱投放计算!E340</f>
        <v>0.69707401032702276</v>
      </c>
      <c r="G340">
        <f ca="1">(SUMIFS(OFFSET([2]掉落汇总!$C$2:$C$871,,MATCH($B340,[2]掉落汇总!$D$1:$M$1)),[2]掉落汇总!$A$2:$A$871,G$1,[2]掉落汇总!$C$2:$C$871,$Q$1)+SUMIFS(OFFSET([2]掉落汇总!$C$2:$C$871,,MATCH($B340,[2]掉落汇总!$D$1:$M$1)),[2]掉落汇总!$A$2:$A$871,G$1,[2]掉落汇总!$C$2:$C$871,$Q$2)/$Q$3)*宝箱投放计算!F340</f>
        <v>0</v>
      </c>
      <c r="H340">
        <f ca="1">(SUMIFS(OFFSET([2]掉落汇总!$C$2:$C$871,,MATCH($B340,[2]掉落汇总!$D$1:$M$1)),[2]掉落汇总!$A$2:$A$871,H$1,[2]掉落汇总!$C$2:$C$871,$Q$1)+SUMIFS(OFFSET([2]掉落汇总!$C$2:$C$871,,MATCH($B340,[2]掉落汇总!$D$1:$M$1)),[2]掉落汇总!$A$2:$A$871,H$1,[2]掉落汇总!$C$2:$C$871,$Q$2)/$Q$3)*宝箱投放计算!G340</f>
        <v>0</v>
      </c>
      <c r="I340">
        <f ca="1">(SUMIFS(OFFSET([2]掉落汇总!$C$2:$C$871,,MATCH($B340,[2]掉落汇总!$D$1:$M$1)),[2]掉落汇总!$A$2:$A$871,I$1,[2]掉落汇总!$C$2:$C$871,$Q$1)+SUMIFS(OFFSET([2]掉落汇总!$C$2:$C$871,,MATCH($B340,[2]掉落汇总!$D$1:$M$1)),[2]掉落汇总!$A$2:$A$871,I$1,[2]掉落汇总!$C$2:$C$871,$Q$2)/$Q$3)*宝箱投放计算!H340</f>
        <v>0.43663060278207105</v>
      </c>
      <c r="J340">
        <f ca="1">(SUMIFS(OFFSET([2]掉落汇总!$C$2:$C$871,,MATCH($B340,[2]掉落汇总!$D$1:$M$1)),[2]掉落汇总!$A$2:$A$871,J$1,[2]掉落汇总!$C$2:$C$871,$Q$1)+SUMIFS(OFFSET([2]掉落汇总!$C$2:$C$871,,MATCH($B340,[2]掉落汇总!$D$1:$M$1)),[2]掉落汇总!$A$2:$A$871,J$1,[2]掉落汇总!$C$2:$C$871,$Q$2)/$Q$3)*宝箱投放计算!I340</f>
        <v>1.1241176470588234</v>
      </c>
      <c r="K340">
        <f ca="1">(SUMIFS(OFFSET([2]掉落汇总!$C$2:$C$871,,MATCH($B340,[2]掉落汇总!$D$1:$M$1)),[2]掉落汇总!$A$2:$A$871,K$1,[2]掉落汇总!$C$2:$C$871,$Q$1)+SUMIFS(OFFSET([2]掉落汇总!$C$2:$C$871,,MATCH($B340,[2]掉落汇总!$D$1:$M$1)),[2]掉落汇总!$A$2:$A$871,K$1,[2]掉落汇总!$C$2:$C$871,$Q$2)/$Q$3)*宝箱投放计算!J340</f>
        <v>0</v>
      </c>
      <c r="L340">
        <f ca="1">(SUMIFS(OFFSET([2]掉落汇总!$C$2:$C$871,,MATCH($B340,[2]掉落汇总!$D$1:$M$1)),[2]掉落汇总!$A$2:$A$871,L$1,[2]掉落汇总!$C$2:$C$871,$Q$1)+SUMIFS(OFFSET([2]掉落汇总!$C$2:$C$871,,MATCH($B340,[2]掉落汇总!$D$1:$M$1)),[2]掉落汇总!$A$2:$A$871,L$1,[2]掉落汇总!$C$2:$C$871,$Q$2)/$Q$3)*宝箱投放计算!K340</f>
        <v>0.18921788368526599</v>
      </c>
      <c r="M340">
        <f ca="1">(SUMIFS(OFFSET([2]掉落汇总!$C$2:$C$871,,MATCH($B340,[2]掉落汇总!$D$1:$M$1)),[2]掉落汇总!$A$2:$A$871,M$1,[2]掉落汇总!$C$2:$C$871,$Q$1)+SUMIFS(OFFSET([2]掉落汇总!$C$2:$C$871,,MATCH($B340,[2]掉落汇总!$D$1:$M$1)),[2]掉落汇总!$A$2:$A$871,M$1,[2]掉落汇总!$C$2:$C$871,$Q$2)/$Q$3)*宝箱投放计算!L340</f>
        <v>0.1952586710265094</v>
      </c>
      <c r="N340">
        <f ca="1">(SUMIFS(OFFSET([2]掉落汇总!$C$2:$C$871,,MATCH($B340,[2]掉落汇总!$D$1:$M$1)),[2]掉落汇总!$A$2:$A$871,N$1,[2]掉落汇总!$C$2:$C$871,$Q$1)+SUMIFS(OFFSET([2]掉落汇总!$C$2:$C$871,,MATCH($B340,[2]掉落汇总!$D$1:$M$1)),[2]掉落汇总!$A$2:$A$871,N$1,[2]掉落汇总!$C$2:$C$871,$Q$2)/$Q$3)*宝箱投放计算!M340</f>
        <v>4.4258667322350648E-2</v>
      </c>
      <c r="O340">
        <f ca="1">(SUMIFS(OFFSET([2]掉落汇总!$C$2:$C$871,,MATCH($B340,[2]掉落汇总!$D$1:$M$1)),[2]掉落汇总!$A$2:$A$871,O$1,[2]掉落汇总!$C$2:$C$871,$Q$1)+SUMIFS(OFFSET([2]掉落汇总!$C$2:$C$871,,MATCH($B340,[2]掉落汇总!$D$1:$M$1)),[2]掉落汇总!$A$2:$A$871,O$1,[2]掉落汇总!$C$2:$C$871,$Q$2)/$Q$3)*宝箱投放计算!N340</f>
        <v>9.1281046504927091E-2</v>
      </c>
    </row>
    <row r="341" spans="1:15" x14ac:dyDescent="0.2">
      <c r="A341">
        <f>玩家成长时间线!A341</f>
        <v>340</v>
      </c>
      <c r="B341">
        <f>玩家成长时间线!B341</f>
        <v>9</v>
      </c>
      <c r="C341">
        <f ca="1">SUM($D$2:D341)</f>
        <v>622.96733709307762</v>
      </c>
      <c r="D341">
        <f t="shared" ca="1" si="5"/>
        <v>1.7846785013306341</v>
      </c>
      <c r="E341">
        <f ca="1">(SUMIFS(OFFSET([2]掉落汇总!$C$2:$C$871,,MATCH($B341,[2]掉落汇总!$D$1:$M$1)),[2]掉落汇总!$A$2:$A$871,E$1,[2]掉落汇总!$C$2:$C$871,$Q$1)+SUMIFS(OFFSET([2]掉落汇总!$C$2:$C$871,,MATCH($B341,[2]掉落汇总!$D$1:$M$1)),[2]掉落汇总!$A$2:$A$871,E$1,[2]掉落汇总!$C$2:$C$871,$Q$2)/$Q$3)*宝箱投放计算!D341</f>
        <v>0.56758822246455809</v>
      </c>
      <c r="F341">
        <f ca="1">(SUMIFS(OFFSET([2]掉落汇总!$C$2:$C$871,,MATCH($B341,[2]掉落汇总!$D$1:$M$1)),[2]掉落汇总!$A$2:$A$871,F$1,[2]掉落汇总!$C$2:$C$871,$Q$1)+SUMIFS(OFFSET([2]掉落汇总!$C$2:$C$871,,MATCH($B341,[2]掉落汇总!$D$1:$M$1)),[2]掉落汇总!$A$2:$A$871,F$1,[2]掉落汇总!$C$2:$C$871,$Q$2)/$Q$3)*宝箱投放计算!E341</f>
        <v>0.69707401032702276</v>
      </c>
      <c r="G341">
        <f ca="1">(SUMIFS(OFFSET([2]掉落汇总!$C$2:$C$871,,MATCH($B341,[2]掉落汇总!$D$1:$M$1)),[2]掉落汇总!$A$2:$A$871,G$1,[2]掉落汇总!$C$2:$C$871,$Q$1)+SUMIFS(OFFSET([2]掉落汇总!$C$2:$C$871,,MATCH($B341,[2]掉落汇总!$D$1:$M$1)),[2]掉落汇总!$A$2:$A$871,G$1,[2]掉落汇总!$C$2:$C$871,$Q$2)/$Q$3)*宝箱投放计算!F341</f>
        <v>0</v>
      </c>
      <c r="H341">
        <f ca="1">(SUMIFS(OFFSET([2]掉落汇总!$C$2:$C$871,,MATCH($B341,[2]掉落汇总!$D$1:$M$1)),[2]掉落汇总!$A$2:$A$871,H$1,[2]掉落汇总!$C$2:$C$871,$Q$1)+SUMIFS(OFFSET([2]掉落汇总!$C$2:$C$871,,MATCH($B341,[2]掉落汇总!$D$1:$M$1)),[2]掉落汇总!$A$2:$A$871,H$1,[2]掉落汇总!$C$2:$C$871,$Q$2)/$Q$3)*宝箱投放计算!G341</f>
        <v>0</v>
      </c>
      <c r="I341">
        <f ca="1">(SUMIFS(OFFSET([2]掉落汇总!$C$2:$C$871,,MATCH($B341,[2]掉落汇总!$D$1:$M$1)),[2]掉落汇总!$A$2:$A$871,I$1,[2]掉落汇总!$C$2:$C$871,$Q$1)+SUMIFS(OFFSET([2]掉落汇总!$C$2:$C$871,,MATCH($B341,[2]掉落汇总!$D$1:$M$1)),[2]掉落汇总!$A$2:$A$871,I$1,[2]掉落汇总!$C$2:$C$871,$Q$2)/$Q$3)*宝箱投放计算!H341</f>
        <v>0</v>
      </c>
      <c r="J341">
        <f ca="1">(SUMIFS(OFFSET([2]掉落汇总!$C$2:$C$871,,MATCH($B341,[2]掉落汇总!$D$1:$M$1)),[2]掉落汇总!$A$2:$A$871,J$1,[2]掉落汇总!$C$2:$C$871,$Q$1)+SUMIFS(OFFSET([2]掉落汇总!$C$2:$C$871,,MATCH($B341,[2]掉落汇总!$D$1:$M$1)),[2]掉落汇总!$A$2:$A$871,J$1,[2]掉落汇总!$C$2:$C$871,$Q$2)/$Q$3)*宝箱投放计算!I341</f>
        <v>0</v>
      </c>
      <c r="K341">
        <f ca="1">(SUMIFS(OFFSET([2]掉落汇总!$C$2:$C$871,,MATCH($B341,[2]掉落汇总!$D$1:$M$1)),[2]掉落汇总!$A$2:$A$871,K$1,[2]掉落汇总!$C$2:$C$871,$Q$1)+SUMIFS(OFFSET([2]掉落汇总!$C$2:$C$871,,MATCH($B341,[2]掉落汇总!$D$1:$M$1)),[2]掉落汇总!$A$2:$A$871,K$1,[2]掉落汇总!$C$2:$C$871,$Q$2)/$Q$3)*宝箱投放计算!J341</f>
        <v>0</v>
      </c>
      <c r="L341">
        <f ca="1">(SUMIFS(OFFSET([2]掉落汇总!$C$2:$C$871,,MATCH($B341,[2]掉落汇总!$D$1:$M$1)),[2]掉落汇总!$A$2:$A$871,L$1,[2]掉落汇总!$C$2:$C$871,$Q$1)+SUMIFS(OFFSET([2]掉落汇总!$C$2:$C$871,,MATCH($B341,[2]掉落汇总!$D$1:$M$1)),[2]掉落汇总!$A$2:$A$871,L$1,[2]掉落汇总!$C$2:$C$871,$Q$2)/$Q$3)*宝箱投放计算!K341</f>
        <v>0.18921788368526599</v>
      </c>
      <c r="M341">
        <f ca="1">(SUMIFS(OFFSET([2]掉落汇总!$C$2:$C$871,,MATCH($B341,[2]掉落汇总!$D$1:$M$1)),[2]掉落汇总!$A$2:$A$871,M$1,[2]掉落汇总!$C$2:$C$871,$Q$1)+SUMIFS(OFFSET([2]掉落汇总!$C$2:$C$871,,MATCH($B341,[2]掉落汇总!$D$1:$M$1)),[2]掉落汇总!$A$2:$A$871,M$1,[2]掉落汇总!$C$2:$C$871,$Q$2)/$Q$3)*宝箱投放计算!L341</f>
        <v>0.1952586710265094</v>
      </c>
      <c r="N341">
        <f ca="1">(SUMIFS(OFFSET([2]掉落汇总!$C$2:$C$871,,MATCH($B341,[2]掉落汇总!$D$1:$M$1)),[2]掉落汇总!$A$2:$A$871,N$1,[2]掉落汇总!$C$2:$C$871,$Q$1)+SUMIFS(OFFSET([2]掉落汇总!$C$2:$C$871,,MATCH($B341,[2]掉落汇总!$D$1:$M$1)),[2]掉落汇总!$A$2:$A$871,N$1,[2]掉落汇总!$C$2:$C$871,$Q$2)/$Q$3)*宝箱投放计算!M341</f>
        <v>4.4258667322350648E-2</v>
      </c>
      <c r="O341">
        <f ca="1">(SUMIFS(OFFSET([2]掉落汇总!$C$2:$C$871,,MATCH($B341,[2]掉落汇总!$D$1:$M$1)),[2]掉落汇总!$A$2:$A$871,O$1,[2]掉落汇总!$C$2:$C$871,$Q$1)+SUMIFS(OFFSET([2]掉落汇总!$C$2:$C$871,,MATCH($B341,[2]掉落汇总!$D$1:$M$1)),[2]掉落汇总!$A$2:$A$871,O$1,[2]掉落汇总!$C$2:$C$871,$Q$2)/$Q$3)*宝箱投放计算!N341</f>
        <v>9.1281046504927091E-2</v>
      </c>
    </row>
    <row r="342" spans="1:15" x14ac:dyDescent="0.2">
      <c r="A342">
        <f>玩家成长时间线!A342</f>
        <v>341</v>
      </c>
      <c r="B342">
        <f>玩家成长时间线!B342</f>
        <v>9</v>
      </c>
      <c r="C342">
        <f ca="1">SUM($D$2:D342)</f>
        <v>624.77936564893389</v>
      </c>
      <c r="D342">
        <f t="shared" ca="1" si="5"/>
        <v>1.8120285558562612</v>
      </c>
      <c r="E342">
        <f ca="1">(SUMIFS(OFFSET([2]掉落汇总!$C$2:$C$871,,MATCH($B342,[2]掉落汇总!$D$1:$M$1)),[2]掉落汇总!$A$2:$A$871,E$1,[2]掉落汇总!$C$2:$C$871,$Q$1)+SUMIFS(OFFSET([2]掉落汇总!$C$2:$C$871,,MATCH($B342,[2]掉落汇总!$D$1:$M$1)),[2]掉落汇总!$A$2:$A$871,E$1,[2]掉落汇总!$C$2:$C$871,$Q$2)/$Q$3)*宝箱投放计算!D342</f>
        <v>0.59493827699018509</v>
      </c>
      <c r="F342">
        <f ca="1">(SUMIFS(OFFSET([2]掉落汇总!$C$2:$C$871,,MATCH($B342,[2]掉落汇总!$D$1:$M$1)),[2]掉落汇总!$A$2:$A$871,F$1,[2]掉落汇总!$C$2:$C$871,$Q$1)+SUMIFS(OFFSET([2]掉落汇总!$C$2:$C$871,,MATCH($B342,[2]掉落汇总!$D$1:$M$1)),[2]掉落汇总!$A$2:$A$871,F$1,[2]掉落汇总!$C$2:$C$871,$Q$2)/$Q$3)*宝箱投放计算!E342</f>
        <v>0.69707401032702276</v>
      </c>
      <c r="G342">
        <f ca="1">(SUMIFS(OFFSET([2]掉落汇总!$C$2:$C$871,,MATCH($B342,[2]掉落汇总!$D$1:$M$1)),[2]掉落汇总!$A$2:$A$871,G$1,[2]掉落汇总!$C$2:$C$871,$Q$1)+SUMIFS(OFFSET([2]掉落汇总!$C$2:$C$871,,MATCH($B342,[2]掉落汇总!$D$1:$M$1)),[2]掉落汇总!$A$2:$A$871,G$1,[2]掉落汇总!$C$2:$C$871,$Q$2)/$Q$3)*宝箱投放计算!F342</f>
        <v>0</v>
      </c>
      <c r="H342">
        <f ca="1">(SUMIFS(OFFSET([2]掉落汇总!$C$2:$C$871,,MATCH($B342,[2]掉落汇总!$D$1:$M$1)),[2]掉落汇总!$A$2:$A$871,H$1,[2]掉落汇总!$C$2:$C$871,$Q$1)+SUMIFS(OFFSET([2]掉落汇总!$C$2:$C$871,,MATCH($B342,[2]掉落汇总!$D$1:$M$1)),[2]掉落汇总!$A$2:$A$871,H$1,[2]掉落汇总!$C$2:$C$871,$Q$2)/$Q$3)*宝箱投放计算!G342</f>
        <v>0</v>
      </c>
      <c r="I342">
        <f ca="1">(SUMIFS(OFFSET([2]掉落汇总!$C$2:$C$871,,MATCH($B342,[2]掉落汇总!$D$1:$M$1)),[2]掉落汇总!$A$2:$A$871,I$1,[2]掉落汇总!$C$2:$C$871,$Q$1)+SUMIFS(OFFSET([2]掉落汇总!$C$2:$C$871,,MATCH($B342,[2]掉落汇总!$D$1:$M$1)),[2]掉落汇总!$A$2:$A$871,I$1,[2]掉落汇总!$C$2:$C$871,$Q$2)/$Q$3)*宝箱投放计算!H342</f>
        <v>0</v>
      </c>
      <c r="J342">
        <f ca="1">(SUMIFS(OFFSET([2]掉落汇总!$C$2:$C$871,,MATCH($B342,[2]掉落汇总!$D$1:$M$1)),[2]掉落汇总!$A$2:$A$871,J$1,[2]掉落汇总!$C$2:$C$871,$Q$1)+SUMIFS(OFFSET([2]掉落汇总!$C$2:$C$871,,MATCH($B342,[2]掉落汇总!$D$1:$M$1)),[2]掉落汇总!$A$2:$A$871,J$1,[2]掉落汇总!$C$2:$C$871,$Q$2)/$Q$3)*宝箱投放计算!I342</f>
        <v>0</v>
      </c>
      <c r="K342">
        <f ca="1">(SUMIFS(OFFSET([2]掉落汇总!$C$2:$C$871,,MATCH($B342,[2]掉落汇总!$D$1:$M$1)),[2]掉落汇总!$A$2:$A$871,K$1,[2]掉落汇总!$C$2:$C$871,$Q$1)+SUMIFS(OFFSET([2]掉落汇总!$C$2:$C$871,,MATCH($B342,[2]掉落汇总!$D$1:$M$1)),[2]掉落汇总!$A$2:$A$871,K$1,[2]掉落汇总!$C$2:$C$871,$Q$2)/$Q$3)*宝箱投放计算!J342</f>
        <v>0</v>
      </c>
      <c r="L342">
        <f ca="1">(SUMIFS(OFFSET([2]掉落汇总!$C$2:$C$871,,MATCH($B342,[2]掉落汇总!$D$1:$M$1)),[2]掉落汇总!$A$2:$A$871,L$1,[2]掉落汇总!$C$2:$C$871,$Q$1)+SUMIFS(OFFSET([2]掉落汇总!$C$2:$C$871,,MATCH($B342,[2]掉落汇总!$D$1:$M$1)),[2]掉落汇总!$A$2:$A$871,L$1,[2]掉落汇总!$C$2:$C$871,$Q$2)/$Q$3)*宝箱投放计算!K342</f>
        <v>0.18921788368526599</v>
      </c>
      <c r="M342">
        <f ca="1">(SUMIFS(OFFSET([2]掉落汇总!$C$2:$C$871,,MATCH($B342,[2]掉落汇总!$D$1:$M$1)),[2]掉落汇总!$A$2:$A$871,M$1,[2]掉落汇总!$C$2:$C$871,$Q$1)+SUMIFS(OFFSET([2]掉落汇总!$C$2:$C$871,,MATCH($B342,[2]掉落汇总!$D$1:$M$1)),[2]掉落汇总!$A$2:$A$871,M$1,[2]掉落汇总!$C$2:$C$871,$Q$2)/$Q$3)*宝箱投放计算!L342</f>
        <v>0.1952586710265094</v>
      </c>
      <c r="N342">
        <f ca="1">(SUMIFS(OFFSET([2]掉落汇总!$C$2:$C$871,,MATCH($B342,[2]掉落汇总!$D$1:$M$1)),[2]掉落汇总!$A$2:$A$871,N$1,[2]掉落汇总!$C$2:$C$871,$Q$1)+SUMIFS(OFFSET([2]掉落汇总!$C$2:$C$871,,MATCH($B342,[2]掉落汇总!$D$1:$M$1)),[2]掉落汇总!$A$2:$A$871,N$1,[2]掉落汇总!$C$2:$C$871,$Q$2)/$Q$3)*宝箱投放计算!M342</f>
        <v>4.4258667322350648E-2</v>
      </c>
      <c r="O342">
        <f ca="1">(SUMIFS(OFFSET([2]掉落汇总!$C$2:$C$871,,MATCH($B342,[2]掉落汇总!$D$1:$M$1)),[2]掉落汇总!$A$2:$A$871,O$1,[2]掉落汇总!$C$2:$C$871,$Q$1)+SUMIFS(OFFSET([2]掉落汇总!$C$2:$C$871,,MATCH($B342,[2]掉落汇总!$D$1:$M$1)),[2]掉落汇总!$A$2:$A$871,O$1,[2]掉落汇总!$C$2:$C$871,$Q$2)/$Q$3)*宝箱投放计算!N342</f>
        <v>9.1281046504927091E-2</v>
      </c>
    </row>
    <row r="343" spans="1:15" x14ac:dyDescent="0.2">
      <c r="A343">
        <f>玩家成长时间线!A343</f>
        <v>342</v>
      </c>
      <c r="B343">
        <f>玩家成长时间线!B343</f>
        <v>10</v>
      </c>
      <c r="C343">
        <f ca="1">SUM($D$2:D343)</f>
        <v>627.67138991772174</v>
      </c>
      <c r="D343">
        <f t="shared" ca="1" si="5"/>
        <v>2.892024268787881</v>
      </c>
      <c r="E343">
        <f ca="1">(SUMIFS(OFFSET([2]掉落汇总!$C$2:$C$871,,MATCH($B343,[2]掉落汇总!$D$1:$M$1)),[2]掉落汇总!$A$2:$A$871,E$1,[2]掉落汇总!$C$2:$C$871,$Q$1)+SUMIFS(OFFSET([2]掉落汇总!$C$2:$C$871,,MATCH($B343,[2]掉落汇总!$D$1:$M$1)),[2]掉落汇总!$A$2:$A$871,E$1,[2]掉落汇总!$C$2:$C$871,$Q$2)/$Q$3)*宝箱投放计算!D343</f>
        <v>0.55722672277748564</v>
      </c>
      <c r="F343">
        <f ca="1">(SUMIFS(OFFSET([2]掉落汇总!$C$2:$C$871,,MATCH($B343,[2]掉落汇总!$D$1:$M$1)),[2]掉落汇总!$A$2:$A$871,F$1,[2]掉落汇总!$C$2:$C$871,$Q$1)+SUMIFS(OFFSET([2]掉落汇总!$C$2:$C$871,,MATCH($B343,[2]掉落汇总!$D$1:$M$1)),[2]掉落汇总!$A$2:$A$871,F$1,[2]掉落汇总!$C$2:$C$871,$Q$2)/$Q$3)*宝箱投放计算!E343</f>
        <v>0.69707401032702276</v>
      </c>
      <c r="G343">
        <f ca="1">(SUMIFS(OFFSET([2]掉落汇总!$C$2:$C$871,,MATCH($B343,[2]掉落汇总!$D$1:$M$1)),[2]掉落汇总!$A$2:$A$871,G$1,[2]掉落汇总!$C$2:$C$871,$Q$1)+SUMIFS(OFFSET([2]掉落汇总!$C$2:$C$871,,MATCH($B343,[2]掉落汇总!$D$1:$M$1)),[2]掉落汇总!$A$2:$A$871,G$1,[2]掉落汇总!$C$2:$C$871,$Q$2)/$Q$3)*宝箱投放计算!F343</f>
        <v>0</v>
      </c>
      <c r="H343">
        <f ca="1">(SUMIFS(OFFSET([2]掉落汇总!$C$2:$C$871,,MATCH($B343,[2]掉落汇总!$D$1:$M$1)),[2]掉落汇总!$A$2:$A$871,H$1,[2]掉落汇总!$C$2:$C$871,$Q$1)+SUMIFS(OFFSET([2]掉落汇总!$C$2:$C$871,,MATCH($B343,[2]掉落汇总!$D$1:$M$1)),[2]掉落汇总!$A$2:$A$871,H$1,[2]掉落汇总!$C$2:$C$871,$Q$2)/$Q$3)*宝箱投放计算!G343</f>
        <v>0</v>
      </c>
      <c r="I343">
        <f ca="1">(SUMIFS(OFFSET([2]掉落汇总!$C$2:$C$871,,MATCH($B343,[2]掉落汇总!$D$1:$M$1)),[2]掉落汇总!$A$2:$A$871,I$1,[2]掉落汇总!$C$2:$C$871,$Q$1)+SUMIFS(OFFSET([2]掉落汇总!$C$2:$C$871,,MATCH($B343,[2]掉落汇总!$D$1:$M$1)),[2]掉落汇总!$A$2:$A$871,I$1,[2]掉落汇总!$C$2:$C$871,$Q$2)/$Q$3)*宝箱投放计算!H343</f>
        <v>0</v>
      </c>
      <c r="J343">
        <f ca="1">(SUMIFS(OFFSET([2]掉落汇总!$C$2:$C$871,,MATCH($B343,[2]掉落汇总!$D$1:$M$1)),[2]掉落汇总!$A$2:$A$871,J$1,[2]掉落汇总!$C$2:$C$871,$Q$1)+SUMIFS(OFFSET([2]掉落汇总!$C$2:$C$871,,MATCH($B343,[2]掉落汇总!$D$1:$M$1)),[2]掉落汇总!$A$2:$A$871,J$1,[2]掉落汇总!$C$2:$C$871,$Q$2)/$Q$3)*宝箱投放计算!I343</f>
        <v>1.1177072671443191</v>
      </c>
      <c r="K343">
        <f ca="1">(SUMIFS(OFFSET([2]掉落汇总!$C$2:$C$871,,MATCH($B343,[2]掉落汇总!$D$1:$M$1)),[2]掉落汇总!$A$2:$A$871,K$1,[2]掉落汇总!$C$2:$C$871,$Q$1)+SUMIFS(OFFSET([2]掉落汇总!$C$2:$C$871,,MATCH($B343,[2]掉落汇总!$D$1:$M$1)),[2]掉落汇总!$A$2:$A$871,K$1,[2]掉落汇总!$C$2:$C$871,$Q$2)/$Q$3)*宝箱投放计算!J343</f>
        <v>0</v>
      </c>
      <c r="L343">
        <f ca="1">(SUMIFS(OFFSET([2]掉落汇总!$C$2:$C$871,,MATCH($B343,[2]掉落汇总!$D$1:$M$1)),[2]掉落汇总!$A$2:$A$871,L$1,[2]掉落汇总!$C$2:$C$871,$Q$1)+SUMIFS(OFFSET([2]掉落汇总!$C$2:$C$871,,MATCH($B343,[2]掉落汇总!$D$1:$M$1)),[2]掉落汇总!$A$2:$A$871,L$1,[2]掉落汇总!$C$2:$C$871,$Q$2)/$Q$3)*宝箱投放计算!K343</f>
        <v>0.18921788368526599</v>
      </c>
      <c r="M343">
        <f ca="1">(SUMIFS(OFFSET([2]掉落汇总!$C$2:$C$871,,MATCH($B343,[2]掉落汇总!$D$1:$M$1)),[2]掉落汇总!$A$2:$A$871,M$1,[2]掉落汇总!$C$2:$C$871,$Q$1)+SUMIFS(OFFSET([2]掉落汇总!$C$2:$C$871,,MATCH($B343,[2]掉落汇总!$D$1:$M$1)),[2]掉落汇总!$A$2:$A$871,M$1,[2]掉落汇总!$C$2:$C$871,$Q$2)/$Q$3)*宝箱投放计算!L343</f>
        <v>0.1952586710265094</v>
      </c>
      <c r="N343">
        <f ca="1">(SUMIFS(OFFSET([2]掉落汇总!$C$2:$C$871,,MATCH($B343,[2]掉落汇总!$D$1:$M$1)),[2]掉落汇总!$A$2:$A$871,N$1,[2]掉落汇总!$C$2:$C$871,$Q$1)+SUMIFS(OFFSET([2]掉落汇总!$C$2:$C$871,,MATCH($B343,[2]掉落汇总!$D$1:$M$1)),[2]掉落汇总!$A$2:$A$871,N$1,[2]掉落汇总!$C$2:$C$871,$Q$2)/$Q$3)*宝箱投放计算!M343</f>
        <v>4.4258667322350648E-2</v>
      </c>
      <c r="O343">
        <f ca="1">(SUMIFS(OFFSET([2]掉落汇总!$C$2:$C$871,,MATCH($B343,[2]掉落汇总!$D$1:$M$1)),[2]掉落汇总!$A$2:$A$871,O$1,[2]掉落汇总!$C$2:$C$871,$Q$1)+SUMIFS(OFFSET([2]掉落汇总!$C$2:$C$871,,MATCH($B343,[2]掉落汇总!$D$1:$M$1)),[2]掉落汇总!$A$2:$A$871,O$1,[2]掉落汇总!$C$2:$C$871,$Q$2)/$Q$3)*宝箱投放计算!N343</f>
        <v>9.1281046504927091E-2</v>
      </c>
    </row>
    <row r="344" spans="1:15" x14ac:dyDescent="0.2">
      <c r="A344">
        <f>玩家成长时间线!A344</f>
        <v>343</v>
      </c>
      <c r="B344">
        <f>玩家成长时间线!B344</f>
        <v>10</v>
      </c>
      <c r="C344">
        <f ca="1">SUM($D$2:D344)</f>
        <v>629.44812669842895</v>
      </c>
      <c r="D344">
        <f t="shared" ca="1" si="5"/>
        <v>1.7767367807072123</v>
      </c>
      <c r="E344">
        <f ca="1">(SUMIFS(OFFSET([2]掉落汇总!$C$2:$C$871,,MATCH($B344,[2]掉落汇总!$D$1:$M$1)),[2]掉落汇总!$A$2:$A$871,E$1,[2]掉落汇总!$C$2:$C$871,$Q$1)+SUMIFS(OFFSET([2]掉落汇总!$C$2:$C$871,,MATCH($B344,[2]掉落汇总!$D$1:$M$1)),[2]掉落汇总!$A$2:$A$871,E$1,[2]掉落汇总!$C$2:$C$871,$Q$2)/$Q$3)*宝箱投放计算!D344</f>
        <v>0.5596465018411364</v>
      </c>
      <c r="F344">
        <f ca="1">(SUMIFS(OFFSET([2]掉落汇总!$C$2:$C$871,,MATCH($B344,[2]掉落汇总!$D$1:$M$1)),[2]掉落汇总!$A$2:$A$871,F$1,[2]掉落汇总!$C$2:$C$871,$Q$1)+SUMIFS(OFFSET([2]掉落汇总!$C$2:$C$871,,MATCH($B344,[2]掉落汇总!$D$1:$M$1)),[2]掉落汇总!$A$2:$A$871,F$1,[2]掉落汇总!$C$2:$C$871,$Q$2)/$Q$3)*宝箱投放计算!E344</f>
        <v>0.69707401032702276</v>
      </c>
      <c r="G344">
        <f ca="1">(SUMIFS(OFFSET([2]掉落汇总!$C$2:$C$871,,MATCH($B344,[2]掉落汇总!$D$1:$M$1)),[2]掉落汇总!$A$2:$A$871,G$1,[2]掉落汇总!$C$2:$C$871,$Q$1)+SUMIFS(OFFSET([2]掉落汇总!$C$2:$C$871,,MATCH($B344,[2]掉落汇总!$D$1:$M$1)),[2]掉落汇总!$A$2:$A$871,G$1,[2]掉落汇总!$C$2:$C$871,$Q$2)/$Q$3)*宝箱投放计算!F344</f>
        <v>0</v>
      </c>
      <c r="H344">
        <f ca="1">(SUMIFS(OFFSET([2]掉落汇总!$C$2:$C$871,,MATCH($B344,[2]掉落汇总!$D$1:$M$1)),[2]掉落汇总!$A$2:$A$871,H$1,[2]掉落汇总!$C$2:$C$871,$Q$1)+SUMIFS(OFFSET([2]掉落汇总!$C$2:$C$871,,MATCH($B344,[2]掉落汇总!$D$1:$M$1)),[2]掉落汇总!$A$2:$A$871,H$1,[2]掉落汇总!$C$2:$C$871,$Q$2)/$Q$3)*宝箱投放计算!G344</f>
        <v>0</v>
      </c>
      <c r="I344">
        <f ca="1">(SUMIFS(OFFSET([2]掉落汇总!$C$2:$C$871,,MATCH($B344,[2]掉落汇总!$D$1:$M$1)),[2]掉落汇总!$A$2:$A$871,I$1,[2]掉落汇总!$C$2:$C$871,$Q$1)+SUMIFS(OFFSET([2]掉落汇总!$C$2:$C$871,,MATCH($B344,[2]掉落汇总!$D$1:$M$1)),[2]掉落汇总!$A$2:$A$871,I$1,[2]掉落汇总!$C$2:$C$871,$Q$2)/$Q$3)*宝箱投放计算!H344</f>
        <v>0</v>
      </c>
      <c r="J344">
        <f ca="1">(SUMIFS(OFFSET([2]掉落汇总!$C$2:$C$871,,MATCH($B344,[2]掉落汇总!$D$1:$M$1)),[2]掉落汇总!$A$2:$A$871,J$1,[2]掉落汇总!$C$2:$C$871,$Q$1)+SUMIFS(OFFSET([2]掉落汇总!$C$2:$C$871,,MATCH($B344,[2]掉落汇总!$D$1:$M$1)),[2]掉落汇总!$A$2:$A$871,J$1,[2]掉落汇总!$C$2:$C$871,$Q$2)/$Q$3)*宝箱投放计算!I344</f>
        <v>0</v>
      </c>
      <c r="K344">
        <f ca="1">(SUMIFS(OFFSET([2]掉落汇总!$C$2:$C$871,,MATCH($B344,[2]掉落汇总!$D$1:$M$1)),[2]掉落汇总!$A$2:$A$871,K$1,[2]掉落汇总!$C$2:$C$871,$Q$1)+SUMIFS(OFFSET([2]掉落汇总!$C$2:$C$871,,MATCH($B344,[2]掉落汇总!$D$1:$M$1)),[2]掉落汇总!$A$2:$A$871,K$1,[2]掉落汇总!$C$2:$C$871,$Q$2)/$Q$3)*宝箱投放计算!J344</f>
        <v>0</v>
      </c>
      <c r="L344">
        <f ca="1">(SUMIFS(OFFSET([2]掉落汇总!$C$2:$C$871,,MATCH($B344,[2]掉落汇总!$D$1:$M$1)),[2]掉落汇总!$A$2:$A$871,L$1,[2]掉落汇总!$C$2:$C$871,$Q$1)+SUMIFS(OFFSET([2]掉落汇总!$C$2:$C$871,,MATCH($B344,[2]掉落汇总!$D$1:$M$1)),[2]掉落汇总!$A$2:$A$871,L$1,[2]掉落汇总!$C$2:$C$871,$Q$2)/$Q$3)*宝箱投放计算!K344</f>
        <v>0.18921788368526599</v>
      </c>
      <c r="M344">
        <f ca="1">(SUMIFS(OFFSET([2]掉落汇总!$C$2:$C$871,,MATCH($B344,[2]掉落汇总!$D$1:$M$1)),[2]掉落汇总!$A$2:$A$871,M$1,[2]掉落汇总!$C$2:$C$871,$Q$1)+SUMIFS(OFFSET([2]掉落汇总!$C$2:$C$871,,MATCH($B344,[2]掉落汇总!$D$1:$M$1)),[2]掉落汇总!$A$2:$A$871,M$1,[2]掉落汇总!$C$2:$C$871,$Q$2)/$Q$3)*宝箱投放计算!L344</f>
        <v>0.1952586710265094</v>
      </c>
      <c r="N344">
        <f ca="1">(SUMIFS(OFFSET([2]掉落汇总!$C$2:$C$871,,MATCH($B344,[2]掉落汇总!$D$1:$M$1)),[2]掉落汇总!$A$2:$A$871,N$1,[2]掉落汇总!$C$2:$C$871,$Q$1)+SUMIFS(OFFSET([2]掉落汇总!$C$2:$C$871,,MATCH($B344,[2]掉落汇总!$D$1:$M$1)),[2]掉落汇总!$A$2:$A$871,N$1,[2]掉落汇总!$C$2:$C$871,$Q$2)/$Q$3)*宝箱投放计算!M344</f>
        <v>4.4258667322350648E-2</v>
      </c>
      <c r="O344">
        <f ca="1">(SUMIFS(OFFSET([2]掉落汇总!$C$2:$C$871,,MATCH($B344,[2]掉落汇总!$D$1:$M$1)),[2]掉落汇总!$A$2:$A$871,O$1,[2]掉落汇总!$C$2:$C$871,$Q$1)+SUMIFS(OFFSET([2]掉落汇总!$C$2:$C$871,,MATCH($B344,[2]掉落汇总!$D$1:$M$1)),[2]掉落汇总!$A$2:$A$871,O$1,[2]掉落汇总!$C$2:$C$871,$Q$2)/$Q$3)*宝箱投放计算!N344</f>
        <v>9.1281046504927091E-2</v>
      </c>
    </row>
    <row r="345" spans="1:15" x14ac:dyDescent="0.2">
      <c r="A345">
        <f>玩家成长时间线!A345</f>
        <v>344</v>
      </c>
      <c r="B345">
        <f>玩家成长时间线!B345</f>
        <v>10</v>
      </c>
      <c r="C345">
        <f ca="1">SUM($D$2:D345)</f>
        <v>631.2272832581998</v>
      </c>
      <c r="D345">
        <f t="shared" ca="1" si="5"/>
        <v>1.779156559770863</v>
      </c>
      <c r="E345">
        <f ca="1">(SUMIFS(OFFSET([2]掉落汇总!$C$2:$C$871,,MATCH($B345,[2]掉落汇总!$D$1:$M$1)),[2]掉落汇总!$A$2:$A$871,E$1,[2]掉落汇总!$C$2:$C$871,$Q$1)+SUMIFS(OFFSET([2]掉落汇总!$C$2:$C$871,,MATCH($B345,[2]掉落汇总!$D$1:$M$1)),[2]掉落汇总!$A$2:$A$871,E$1,[2]掉落汇总!$C$2:$C$871,$Q$2)/$Q$3)*宝箱投放计算!D345</f>
        <v>0.56206628090478705</v>
      </c>
      <c r="F345">
        <f ca="1">(SUMIFS(OFFSET([2]掉落汇总!$C$2:$C$871,,MATCH($B345,[2]掉落汇总!$D$1:$M$1)),[2]掉落汇总!$A$2:$A$871,F$1,[2]掉落汇总!$C$2:$C$871,$Q$1)+SUMIFS(OFFSET([2]掉落汇总!$C$2:$C$871,,MATCH($B345,[2]掉落汇总!$D$1:$M$1)),[2]掉落汇总!$A$2:$A$871,F$1,[2]掉落汇总!$C$2:$C$871,$Q$2)/$Q$3)*宝箱投放计算!E345</f>
        <v>0.69707401032702276</v>
      </c>
      <c r="G345">
        <f ca="1">(SUMIFS(OFFSET([2]掉落汇总!$C$2:$C$871,,MATCH($B345,[2]掉落汇总!$D$1:$M$1)),[2]掉落汇总!$A$2:$A$871,G$1,[2]掉落汇总!$C$2:$C$871,$Q$1)+SUMIFS(OFFSET([2]掉落汇总!$C$2:$C$871,,MATCH($B345,[2]掉落汇总!$D$1:$M$1)),[2]掉落汇总!$A$2:$A$871,G$1,[2]掉落汇总!$C$2:$C$871,$Q$2)/$Q$3)*宝箱投放计算!F345</f>
        <v>0</v>
      </c>
      <c r="H345">
        <f ca="1">(SUMIFS(OFFSET([2]掉落汇总!$C$2:$C$871,,MATCH($B345,[2]掉落汇总!$D$1:$M$1)),[2]掉落汇总!$A$2:$A$871,H$1,[2]掉落汇总!$C$2:$C$871,$Q$1)+SUMIFS(OFFSET([2]掉落汇总!$C$2:$C$871,,MATCH($B345,[2]掉落汇总!$D$1:$M$1)),[2]掉落汇总!$A$2:$A$871,H$1,[2]掉落汇总!$C$2:$C$871,$Q$2)/$Q$3)*宝箱投放计算!G345</f>
        <v>0</v>
      </c>
      <c r="I345">
        <f ca="1">(SUMIFS(OFFSET([2]掉落汇总!$C$2:$C$871,,MATCH($B345,[2]掉落汇总!$D$1:$M$1)),[2]掉落汇总!$A$2:$A$871,I$1,[2]掉落汇总!$C$2:$C$871,$Q$1)+SUMIFS(OFFSET([2]掉落汇总!$C$2:$C$871,,MATCH($B345,[2]掉落汇总!$D$1:$M$1)),[2]掉落汇总!$A$2:$A$871,I$1,[2]掉落汇总!$C$2:$C$871,$Q$2)/$Q$3)*宝箱投放计算!H345</f>
        <v>0</v>
      </c>
      <c r="J345">
        <f ca="1">(SUMIFS(OFFSET([2]掉落汇总!$C$2:$C$871,,MATCH($B345,[2]掉落汇总!$D$1:$M$1)),[2]掉落汇总!$A$2:$A$871,J$1,[2]掉落汇总!$C$2:$C$871,$Q$1)+SUMIFS(OFFSET([2]掉落汇总!$C$2:$C$871,,MATCH($B345,[2]掉落汇总!$D$1:$M$1)),[2]掉落汇总!$A$2:$A$871,J$1,[2]掉落汇总!$C$2:$C$871,$Q$2)/$Q$3)*宝箱投放计算!I345</f>
        <v>0</v>
      </c>
      <c r="K345">
        <f ca="1">(SUMIFS(OFFSET([2]掉落汇总!$C$2:$C$871,,MATCH($B345,[2]掉落汇总!$D$1:$M$1)),[2]掉落汇总!$A$2:$A$871,K$1,[2]掉落汇总!$C$2:$C$871,$Q$1)+SUMIFS(OFFSET([2]掉落汇总!$C$2:$C$871,,MATCH($B345,[2]掉落汇总!$D$1:$M$1)),[2]掉落汇总!$A$2:$A$871,K$1,[2]掉落汇总!$C$2:$C$871,$Q$2)/$Q$3)*宝箱投放计算!J345</f>
        <v>0</v>
      </c>
      <c r="L345">
        <f ca="1">(SUMIFS(OFFSET([2]掉落汇总!$C$2:$C$871,,MATCH($B345,[2]掉落汇总!$D$1:$M$1)),[2]掉落汇总!$A$2:$A$871,L$1,[2]掉落汇总!$C$2:$C$871,$Q$1)+SUMIFS(OFFSET([2]掉落汇总!$C$2:$C$871,,MATCH($B345,[2]掉落汇总!$D$1:$M$1)),[2]掉落汇总!$A$2:$A$871,L$1,[2]掉落汇总!$C$2:$C$871,$Q$2)/$Q$3)*宝箱投放计算!K345</f>
        <v>0.18921788368526599</v>
      </c>
      <c r="M345">
        <f ca="1">(SUMIFS(OFFSET([2]掉落汇总!$C$2:$C$871,,MATCH($B345,[2]掉落汇总!$D$1:$M$1)),[2]掉落汇总!$A$2:$A$871,M$1,[2]掉落汇总!$C$2:$C$871,$Q$1)+SUMIFS(OFFSET([2]掉落汇总!$C$2:$C$871,,MATCH($B345,[2]掉落汇总!$D$1:$M$1)),[2]掉落汇总!$A$2:$A$871,M$1,[2]掉落汇总!$C$2:$C$871,$Q$2)/$Q$3)*宝箱投放计算!L345</f>
        <v>0.1952586710265094</v>
      </c>
      <c r="N345">
        <f ca="1">(SUMIFS(OFFSET([2]掉落汇总!$C$2:$C$871,,MATCH($B345,[2]掉落汇总!$D$1:$M$1)),[2]掉落汇总!$A$2:$A$871,N$1,[2]掉落汇总!$C$2:$C$871,$Q$1)+SUMIFS(OFFSET([2]掉落汇总!$C$2:$C$871,,MATCH($B345,[2]掉落汇总!$D$1:$M$1)),[2]掉落汇总!$A$2:$A$871,N$1,[2]掉落汇总!$C$2:$C$871,$Q$2)/$Q$3)*宝箱投放计算!M345</f>
        <v>4.4258667322350648E-2</v>
      </c>
      <c r="O345">
        <f ca="1">(SUMIFS(OFFSET([2]掉落汇总!$C$2:$C$871,,MATCH($B345,[2]掉落汇总!$D$1:$M$1)),[2]掉落汇总!$A$2:$A$871,O$1,[2]掉落汇总!$C$2:$C$871,$Q$1)+SUMIFS(OFFSET([2]掉落汇总!$C$2:$C$871,,MATCH($B345,[2]掉落汇总!$D$1:$M$1)),[2]掉落汇总!$A$2:$A$871,O$1,[2]掉落汇总!$C$2:$C$871,$Q$2)/$Q$3)*宝箱投放计算!N345</f>
        <v>9.1281046504927091E-2</v>
      </c>
    </row>
    <row r="346" spans="1:15" x14ac:dyDescent="0.2">
      <c r="A346">
        <f>玩家成长时间线!A346</f>
        <v>345</v>
      </c>
      <c r="B346">
        <f>玩家成长时间线!B346</f>
        <v>10</v>
      </c>
      <c r="C346">
        <f ca="1">SUM($D$2:D346)</f>
        <v>633.05725517830729</v>
      </c>
      <c r="D346">
        <f t="shared" ca="1" si="5"/>
        <v>1.829971920107528</v>
      </c>
      <c r="E346">
        <f ca="1">(SUMIFS(OFFSET([2]掉落汇总!$C$2:$C$871,,MATCH($B346,[2]掉落汇总!$D$1:$M$1)),[2]掉落汇总!$A$2:$A$871,E$1,[2]掉落汇总!$C$2:$C$871,$Q$1)+SUMIFS(OFFSET([2]掉落汇总!$C$2:$C$871,,MATCH($B346,[2]掉落汇总!$D$1:$M$1)),[2]掉落汇总!$A$2:$A$871,E$1,[2]掉落汇总!$C$2:$C$871,$Q$2)/$Q$3)*宝箱投放计算!D346</f>
        <v>0.61288164124145195</v>
      </c>
      <c r="F346">
        <f ca="1">(SUMIFS(OFFSET([2]掉落汇总!$C$2:$C$871,,MATCH($B346,[2]掉落汇总!$D$1:$M$1)),[2]掉落汇总!$A$2:$A$871,F$1,[2]掉落汇总!$C$2:$C$871,$Q$1)+SUMIFS(OFFSET([2]掉落汇总!$C$2:$C$871,,MATCH($B346,[2]掉落汇总!$D$1:$M$1)),[2]掉落汇总!$A$2:$A$871,F$1,[2]掉落汇总!$C$2:$C$871,$Q$2)/$Q$3)*宝箱投放计算!E346</f>
        <v>0.69707401032702276</v>
      </c>
      <c r="G346">
        <f ca="1">(SUMIFS(OFFSET([2]掉落汇总!$C$2:$C$871,,MATCH($B346,[2]掉落汇总!$D$1:$M$1)),[2]掉落汇总!$A$2:$A$871,G$1,[2]掉落汇总!$C$2:$C$871,$Q$1)+SUMIFS(OFFSET([2]掉落汇总!$C$2:$C$871,,MATCH($B346,[2]掉落汇总!$D$1:$M$1)),[2]掉落汇总!$A$2:$A$871,G$1,[2]掉落汇总!$C$2:$C$871,$Q$2)/$Q$3)*宝箱投放计算!F346</f>
        <v>0</v>
      </c>
      <c r="H346">
        <f ca="1">(SUMIFS(OFFSET([2]掉落汇总!$C$2:$C$871,,MATCH($B346,[2]掉落汇总!$D$1:$M$1)),[2]掉落汇总!$A$2:$A$871,H$1,[2]掉落汇总!$C$2:$C$871,$Q$1)+SUMIFS(OFFSET([2]掉落汇总!$C$2:$C$871,,MATCH($B346,[2]掉落汇总!$D$1:$M$1)),[2]掉落汇总!$A$2:$A$871,H$1,[2]掉落汇总!$C$2:$C$871,$Q$2)/$Q$3)*宝箱投放计算!G346</f>
        <v>0</v>
      </c>
      <c r="I346">
        <f ca="1">(SUMIFS(OFFSET([2]掉落汇总!$C$2:$C$871,,MATCH($B346,[2]掉落汇总!$D$1:$M$1)),[2]掉落汇总!$A$2:$A$871,I$1,[2]掉落汇总!$C$2:$C$871,$Q$1)+SUMIFS(OFFSET([2]掉落汇总!$C$2:$C$871,,MATCH($B346,[2]掉落汇总!$D$1:$M$1)),[2]掉落汇总!$A$2:$A$871,I$1,[2]掉落汇总!$C$2:$C$871,$Q$2)/$Q$3)*宝箱投放计算!H346</f>
        <v>0</v>
      </c>
      <c r="J346">
        <f ca="1">(SUMIFS(OFFSET([2]掉落汇总!$C$2:$C$871,,MATCH($B346,[2]掉落汇总!$D$1:$M$1)),[2]掉落汇总!$A$2:$A$871,J$1,[2]掉落汇总!$C$2:$C$871,$Q$1)+SUMIFS(OFFSET([2]掉落汇总!$C$2:$C$871,,MATCH($B346,[2]掉落汇总!$D$1:$M$1)),[2]掉落汇总!$A$2:$A$871,J$1,[2]掉落汇总!$C$2:$C$871,$Q$2)/$Q$3)*宝箱投放计算!I346</f>
        <v>0</v>
      </c>
      <c r="K346">
        <f ca="1">(SUMIFS(OFFSET([2]掉落汇总!$C$2:$C$871,,MATCH($B346,[2]掉落汇总!$D$1:$M$1)),[2]掉落汇总!$A$2:$A$871,K$1,[2]掉落汇总!$C$2:$C$871,$Q$1)+SUMIFS(OFFSET([2]掉落汇总!$C$2:$C$871,,MATCH($B346,[2]掉落汇总!$D$1:$M$1)),[2]掉落汇总!$A$2:$A$871,K$1,[2]掉落汇总!$C$2:$C$871,$Q$2)/$Q$3)*宝箱投放计算!J346</f>
        <v>0</v>
      </c>
      <c r="L346">
        <f ca="1">(SUMIFS(OFFSET([2]掉落汇总!$C$2:$C$871,,MATCH($B346,[2]掉落汇总!$D$1:$M$1)),[2]掉落汇总!$A$2:$A$871,L$1,[2]掉落汇总!$C$2:$C$871,$Q$1)+SUMIFS(OFFSET([2]掉落汇总!$C$2:$C$871,,MATCH($B346,[2]掉落汇总!$D$1:$M$1)),[2]掉落汇总!$A$2:$A$871,L$1,[2]掉落汇总!$C$2:$C$871,$Q$2)/$Q$3)*宝箱投放计算!K346</f>
        <v>0.18921788368526599</v>
      </c>
      <c r="M346">
        <f ca="1">(SUMIFS(OFFSET([2]掉落汇总!$C$2:$C$871,,MATCH($B346,[2]掉落汇总!$D$1:$M$1)),[2]掉落汇总!$A$2:$A$871,M$1,[2]掉落汇总!$C$2:$C$871,$Q$1)+SUMIFS(OFFSET([2]掉落汇总!$C$2:$C$871,,MATCH($B346,[2]掉落汇总!$D$1:$M$1)),[2]掉落汇总!$A$2:$A$871,M$1,[2]掉落汇总!$C$2:$C$871,$Q$2)/$Q$3)*宝箱投放计算!L346</f>
        <v>0.1952586710265094</v>
      </c>
      <c r="N346">
        <f ca="1">(SUMIFS(OFFSET([2]掉落汇总!$C$2:$C$871,,MATCH($B346,[2]掉落汇总!$D$1:$M$1)),[2]掉落汇总!$A$2:$A$871,N$1,[2]掉落汇总!$C$2:$C$871,$Q$1)+SUMIFS(OFFSET([2]掉落汇总!$C$2:$C$871,,MATCH($B346,[2]掉落汇总!$D$1:$M$1)),[2]掉落汇总!$A$2:$A$871,N$1,[2]掉落汇总!$C$2:$C$871,$Q$2)/$Q$3)*宝箱投放计算!M346</f>
        <v>4.4258667322350648E-2</v>
      </c>
      <c r="O346">
        <f ca="1">(SUMIFS(OFFSET([2]掉落汇总!$C$2:$C$871,,MATCH($B346,[2]掉落汇总!$D$1:$M$1)),[2]掉落汇总!$A$2:$A$871,O$1,[2]掉落汇总!$C$2:$C$871,$Q$1)+SUMIFS(OFFSET([2]掉落汇总!$C$2:$C$871,,MATCH($B346,[2]掉落汇总!$D$1:$M$1)),[2]掉落汇总!$A$2:$A$871,O$1,[2]掉落汇总!$C$2:$C$871,$Q$2)/$Q$3)*宝箱投放计算!N346</f>
        <v>9.1281046504927091E-2</v>
      </c>
    </row>
    <row r="347" spans="1:15" x14ac:dyDescent="0.2">
      <c r="A347">
        <f>玩家成长时间线!A347</f>
        <v>346</v>
      </c>
      <c r="B347">
        <f>玩家成长时间线!B347</f>
        <v>10</v>
      </c>
      <c r="C347">
        <f ca="1">SUM($D$2:D347)</f>
        <v>634.84125129620543</v>
      </c>
      <c r="D347">
        <f t="shared" ca="1" si="5"/>
        <v>1.7839961178981645</v>
      </c>
      <c r="E347">
        <f ca="1">(SUMIFS(OFFSET([2]掉落汇总!$C$2:$C$871,,MATCH($B347,[2]掉落汇总!$D$1:$M$1)),[2]掉落汇总!$A$2:$A$871,E$1,[2]掉落汇总!$C$2:$C$871,$Q$1)+SUMIFS(OFFSET([2]掉落汇总!$C$2:$C$871,,MATCH($B347,[2]掉落汇总!$D$1:$M$1)),[2]掉落汇总!$A$2:$A$871,E$1,[2]掉落汇总!$C$2:$C$871,$Q$2)/$Q$3)*宝箱投放计算!D347</f>
        <v>0.56690583903208847</v>
      </c>
      <c r="F347">
        <f ca="1">(SUMIFS(OFFSET([2]掉落汇总!$C$2:$C$871,,MATCH($B347,[2]掉落汇总!$D$1:$M$1)),[2]掉落汇总!$A$2:$A$871,F$1,[2]掉落汇总!$C$2:$C$871,$Q$1)+SUMIFS(OFFSET([2]掉落汇总!$C$2:$C$871,,MATCH($B347,[2]掉落汇总!$D$1:$M$1)),[2]掉落汇总!$A$2:$A$871,F$1,[2]掉落汇总!$C$2:$C$871,$Q$2)/$Q$3)*宝箱投放计算!E347</f>
        <v>0.69707401032702276</v>
      </c>
      <c r="G347">
        <f ca="1">(SUMIFS(OFFSET([2]掉落汇总!$C$2:$C$871,,MATCH($B347,[2]掉落汇总!$D$1:$M$1)),[2]掉落汇总!$A$2:$A$871,G$1,[2]掉落汇总!$C$2:$C$871,$Q$1)+SUMIFS(OFFSET([2]掉落汇总!$C$2:$C$871,,MATCH($B347,[2]掉落汇总!$D$1:$M$1)),[2]掉落汇总!$A$2:$A$871,G$1,[2]掉落汇总!$C$2:$C$871,$Q$2)/$Q$3)*宝箱投放计算!F347</f>
        <v>0</v>
      </c>
      <c r="H347">
        <f ca="1">(SUMIFS(OFFSET([2]掉落汇总!$C$2:$C$871,,MATCH($B347,[2]掉落汇总!$D$1:$M$1)),[2]掉落汇总!$A$2:$A$871,H$1,[2]掉落汇总!$C$2:$C$871,$Q$1)+SUMIFS(OFFSET([2]掉落汇总!$C$2:$C$871,,MATCH($B347,[2]掉落汇总!$D$1:$M$1)),[2]掉落汇总!$A$2:$A$871,H$1,[2]掉落汇总!$C$2:$C$871,$Q$2)/$Q$3)*宝箱投放计算!G347</f>
        <v>0</v>
      </c>
      <c r="I347">
        <f ca="1">(SUMIFS(OFFSET([2]掉落汇总!$C$2:$C$871,,MATCH($B347,[2]掉落汇总!$D$1:$M$1)),[2]掉落汇总!$A$2:$A$871,I$1,[2]掉落汇总!$C$2:$C$871,$Q$1)+SUMIFS(OFFSET([2]掉落汇总!$C$2:$C$871,,MATCH($B347,[2]掉落汇总!$D$1:$M$1)),[2]掉落汇总!$A$2:$A$871,I$1,[2]掉落汇总!$C$2:$C$871,$Q$2)/$Q$3)*宝箱投放计算!H347</f>
        <v>0</v>
      </c>
      <c r="J347">
        <f ca="1">(SUMIFS(OFFSET([2]掉落汇总!$C$2:$C$871,,MATCH($B347,[2]掉落汇总!$D$1:$M$1)),[2]掉落汇总!$A$2:$A$871,J$1,[2]掉落汇总!$C$2:$C$871,$Q$1)+SUMIFS(OFFSET([2]掉落汇总!$C$2:$C$871,,MATCH($B347,[2]掉落汇总!$D$1:$M$1)),[2]掉落汇总!$A$2:$A$871,J$1,[2]掉落汇总!$C$2:$C$871,$Q$2)/$Q$3)*宝箱投放计算!I347</f>
        <v>0</v>
      </c>
      <c r="K347">
        <f ca="1">(SUMIFS(OFFSET([2]掉落汇总!$C$2:$C$871,,MATCH($B347,[2]掉落汇总!$D$1:$M$1)),[2]掉落汇总!$A$2:$A$871,K$1,[2]掉落汇总!$C$2:$C$871,$Q$1)+SUMIFS(OFFSET([2]掉落汇总!$C$2:$C$871,,MATCH($B347,[2]掉落汇总!$D$1:$M$1)),[2]掉落汇总!$A$2:$A$871,K$1,[2]掉落汇总!$C$2:$C$871,$Q$2)/$Q$3)*宝箱投放计算!J347</f>
        <v>0</v>
      </c>
      <c r="L347">
        <f ca="1">(SUMIFS(OFFSET([2]掉落汇总!$C$2:$C$871,,MATCH($B347,[2]掉落汇总!$D$1:$M$1)),[2]掉落汇总!$A$2:$A$871,L$1,[2]掉落汇总!$C$2:$C$871,$Q$1)+SUMIFS(OFFSET([2]掉落汇总!$C$2:$C$871,,MATCH($B347,[2]掉落汇总!$D$1:$M$1)),[2]掉落汇总!$A$2:$A$871,L$1,[2]掉落汇总!$C$2:$C$871,$Q$2)/$Q$3)*宝箱投放计算!K347</f>
        <v>0.18921788368526599</v>
      </c>
      <c r="M347">
        <f ca="1">(SUMIFS(OFFSET([2]掉落汇总!$C$2:$C$871,,MATCH($B347,[2]掉落汇总!$D$1:$M$1)),[2]掉落汇总!$A$2:$A$871,M$1,[2]掉落汇总!$C$2:$C$871,$Q$1)+SUMIFS(OFFSET([2]掉落汇总!$C$2:$C$871,,MATCH($B347,[2]掉落汇总!$D$1:$M$1)),[2]掉落汇总!$A$2:$A$871,M$1,[2]掉落汇总!$C$2:$C$871,$Q$2)/$Q$3)*宝箱投放计算!L347</f>
        <v>0.1952586710265094</v>
      </c>
      <c r="N347">
        <f ca="1">(SUMIFS(OFFSET([2]掉落汇总!$C$2:$C$871,,MATCH($B347,[2]掉落汇总!$D$1:$M$1)),[2]掉落汇总!$A$2:$A$871,N$1,[2]掉落汇总!$C$2:$C$871,$Q$1)+SUMIFS(OFFSET([2]掉落汇总!$C$2:$C$871,,MATCH($B347,[2]掉落汇总!$D$1:$M$1)),[2]掉落汇总!$A$2:$A$871,N$1,[2]掉落汇总!$C$2:$C$871,$Q$2)/$Q$3)*宝箱投放计算!M347</f>
        <v>4.4258667322350648E-2</v>
      </c>
      <c r="O347">
        <f ca="1">(SUMIFS(OFFSET([2]掉落汇总!$C$2:$C$871,,MATCH($B347,[2]掉落汇总!$D$1:$M$1)),[2]掉落汇总!$A$2:$A$871,O$1,[2]掉落汇总!$C$2:$C$871,$Q$1)+SUMIFS(OFFSET([2]掉落汇总!$C$2:$C$871,,MATCH($B347,[2]掉落汇总!$D$1:$M$1)),[2]掉落汇总!$A$2:$A$871,O$1,[2]掉落汇总!$C$2:$C$871,$Q$2)/$Q$3)*宝箱投放计算!N347</f>
        <v>9.1281046504927091E-2</v>
      </c>
    </row>
    <row r="348" spans="1:15" x14ac:dyDescent="0.2">
      <c r="A348">
        <f>玩家成长时间线!A348</f>
        <v>347</v>
      </c>
      <c r="B348">
        <f>玩家成长时间线!B348</f>
        <v>10</v>
      </c>
      <c r="C348">
        <f ca="1">SUM($D$2:D348)</f>
        <v>636.62766719316721</v>
      </c>
      <c r="D348">
        <f t="shared" ca="1" si="5"/>
        <v>1.7864158969618154</v>
      </c>
      <c r="E348">
        <f ca="1">(SUMIFS(OFFSET([2]掉落汇总!$C$2:$C$871,,MATCH($B348,[2]掉落汇总!$D$1:$M$1)),[2]掉落汇总!$A$2:$A$871,E$1,[2]掉落汇总!$C$2:$C$871,$Q$1)+SUMIFS(OFFSET([2]掉落汇总!$C$2:$C$871,,MATCH($B348,[2]掉落汇总!$D$1:$M$1)),[2]掉落汇总!$A$2:$A$871,E$1,[2]掉落汇总!$C$2:$C$871,$Q$2)/$Q$3)*宝箱投放计算!D348</f>
        <v>0.56932561809573923</v>
      </c>
      <c r="F348">
        <f ca="1">(SUMIFS(OFFSET([2]掉落汇总!$C$2:$C$871,,MATCH($B348,[2]掉落汇总!$D$1:$M$1)),[2]掉落汇总!$A$2:$A$871,F$1,[2]掉落汇总!$C$2:$C$871,$Q$1)+SUMIFS(OFFSET([2]掉落汇总!$C$2:$C$871,,MATCH($B348,[2]掉落汇总!$D$1:$M$1)),[2]掉落汇总!$A$2:$A$871,F$1,[2]掉落汇总!$C$2:$C$871,$Q$2)/$Q$3)*宝箱投放计算!E348</f>
        <v>0.69707401032702276</v>
      </c>
      <c r="G348">
        <f ca="1">(SUMIFS(OFFSET([2]掉落汇总!$C$2:$C$871,,MATCH($B348,[2]掉落汇总!$D$1:$M$1)),[2]掉落汇总!$A$2:$A$871,G$1,[2]掉落汇总!$C$2:$C$871,$Q$1)+SUMIFS(OFFSET([2]掉落汇总!$C$2:$C$871,,MATCH($B348,[2]掉落汇总!$D$1:$M$1)),[2]掉落汇总!$A$2:$A$871,G$1,[2]掉落汇总!$C$2:$C$871,$Q$2)/$Q$3)*宝箱投放计算!F348</f>
        <v>0</v>
      </c>
      <c r="H348">
        <f ca="1">(SUMIFS(OFFSET([2]掉落汇总!$C$2:$C$871,,MATCH($B348,[2]掉落汇总!$D$1:$M$1)),[2]掉落汇总!$A$2:$A$871,H$1,[2]掉落汇总!$C$2:$C$871,$Q$1)+SUMIFS(OFFSET([2]掉落汇总!$C$2:$C$871,,MATCH($B348,[2]掉落汇总!$D$1:$M$1)),[2]掉落汇总!$A$2:$A$871,H$1,[2]掉落汇总!$C$2:$C$871,$Q$2)/$Q$3)*宝箱投放计算!G348</f>
        <v>0</v>
      </c>
      <c r="I348">
        <f ca="1">(SUMIFS(OFFSET([2]掉落汇总!$C$2:$C$871,,MATCH($B348,[2]掉落汇总!$D$1:$M$1)),[2]掉落汇总!$A$2:$A$871,I$1,[2]掉落汇总!$C$2:$C$871,$Q$1)+SUMIFS(OFFSET([2]掉落汇总!$C$2:$C$871,,MATCH($B348,[2]掉落汇总!$D$1:$M$1)),[2]掉落汇总!$A$2:$A$871,I$1,[2]掉落汇总!$C$2:$C$871,$Q$2)/$Q$3)*宝箱投放计算!H348</f>
        <v>0</v>
      </c>
      <c r="J348">
        <f ca="1">(SUMIFS(OFFSET([2]掉落汇总!$C$2:$C$871,,MATCH($B348,[2]掉落汇总!$D$1:$M$1)),[2]掉落汇总!$A$2:$A$871,J$1,[2]掉落汇总!$C$2:$C$871,$Q$1)+SUMIFS(OFFSET([2]掉落汇总!$C$2:$C$871,,MATCH($B348,[2]掉落汇总!$D$1:$M$1)),[2]掉落汇总!$A$2:$A$871,J$1,[2]掉落汇总!$C$2:$C$871,$Q$2)/$Q$3)*宝箱投放计算!I348</f>
        <v>0</v>
      </c>
      <c r="K348">
        <f ca="1">(SUMIFS(OFFSET([2]掉落汇总!$C$2:$C$871,,MATCH($B348,[2]掉落汇总!$D$1:$M$1)),[2]掉落汇总!$A$2:$A$871,K$1,[2]掉落汇总!$C$2:$C$871,$Q$1)+SUMIFS(OFFSET([2]掉落汇总!$C$2:$C$871,,MATCH($B348,[2]掉落汇总!$D$1:$M$1)),[2]掉落汇总!$A$2:$A$871,K$1,[2]掉落汇总!$C$2:$C$871,$Q$2)/$Q$3)*宝箱投放计算!J348</f>
        <v>0</v>
      </c>
      <c r="L348">
        <f ca="1">(SUMIFS(OFFSET([2]掉落汇总!$C$2:$C$871,,MATCH($B348,[2]掉落汇总!$D$1:$M$1)),[2]掉落汇总!$A$2:$A$871,L$1,[2]掉落汇总!$C$2:$C$871,$Q$1)+SUMIFS(OFFSET([2]掉落汇总!$C$2:$C$871,,MATCH($B348,[2]掉落汇总!$D$1:$M$1)),[2]掉落汇总!$A$2:$A$871,L$1,[2]掉落汇总!$C$2:$C$871,$Q$2)/$Q$3)*宝箱投放计算!K348</f>
        <v>0.18921788368526599</v>
      </c>
      <c r="M348">
        <f ca="1">(SUMIFS(OFFSET([2]掉落汇总!$C$2:$C$871,,MATCH($B348,[2]掉落汇总!$D$1:$M$1)),[2]掉落汇总!$A$2:$A$871,M$1,[2]掉落汇总!$C$2:$C$871,$Q$1)+SUMIFS(OFFSET([2]掉落汇总!$C$2:$C$871,,MATCH($B348,[2]掉落汇总!$D$1:$M$1)),[2]掉落汇总!$A$2:$A$871,M$1,[2]掉落汇总!$C$2:$C$871,$Q$2)/$Q$3)*宝箱投放计算!L348</f>
        <v>0.1952586710265094</v>
      </c>
      <c r="N348">
        <f ca="1">(SUMIFS(OFFSET([2]掉落汇总!$C$2:$C$871,,MATCH($B348,[2]掉落汇总!$D$1:$M$1)),[2]掉落汇总!$A$2:$A$871,N$1,[2]掉落汇总!$C$2:$C$871,$Q$1)+SUMIFS(OFFSET([2]掉落汇总!$C$2:$C$871,,MATCH($B348,[2]掉落汇总!$D$1:$M$1)),[2]掉落汇总!$A$2:$A$871,N$1,[2]掉落汇总!$C$2:$C$871,$Q$2)/$Q$3)*宝箱投放计算!M348</f>
        <v>4.4258667322350648E-2</v>
      </c>
      <c r="O348">
        <f ca="1">(SUMIFS(OFFSET([2]掉落汇总!$C$2:$C$871,,MATCH($B348,[2]掉落汇总!$D$1:$M$1)),[2]掉落汇总!$A$2:$A$871,O$1,[2]掉落汇总!$C$2:$C$871,$Q$1)+SUMIFS(OFFSET([2]掉落汇总!$C$2:$C$871,,MATCH($B348,[2]掉落汇总!$D$1:$M$1)),[2]掉落汇总!$A$2:$A$871,O$1,[2]掉落汇总!$C$2:$C$871,$Q$2)/$Q$3)*宝箱投放计算!N348</f>
        <v>9.1281046504927091E-2</v>
      </c>
    </row>
    <row r="349" spans="1:15" x14ac:dyDescent="0.2">
      <c r="A349">
        <f>玩家成长时间线!A349</f>
        <v>348</v>
      </c>
      <c r="B349">
        <f>玩家成长时间线!B349</f>
        <v>10</v>
      </c>
      <c r="C349">
        <f ca="1">SUM($D$2:D349)</f>
        <v>638.46489845046574</v>
      </c>
      <c r="D349">
        <f t="shared" ca="1" si="5"/>
        <v>1.8372312572984799</v>
      </c>
      <c r="E349">
        <f ca="1">(SUMIFS(OFFSET([2]掉落汇总!$C$2:$C$871,,MATCH($B349,[2]掉落汇总!$D$1:$M$1)),[2]掉落汇总!$A$2:$A$871,E$1,[2]掉落汇总!$C$2:$C$871,$Q$1)+SUMIFS(OFFSET([2]掉落汇总!$C$2:$C$871,,MATCH($B349,[2]掉落汇总!$D$1:$M$1)),[2]掉落汇总!$A$2:$A$871,E$1,[2]掉落汇总!$C$2:$C$871,$Q$2)/$Q$3)*宝箱投放计算!D349</f>
        <v>0.62014097843240401</v>
      </c>
      <c r="F349">
        <f ca="1">(SUMIFS(OFFSET([2]掉落汇总!$C$2:$C$871,,MATCH($B349,[2]掉落汇总!$D$1:$M$1)),[2]掉落汇总!$A$2:$A$871,F$1,[2]掉落汇总!$C$2:$C$871,$Q$1)+SUMIFS(OFFSET([2]掉落汇总!$C$2:$C$871,,MATCH($B349,[2]掉落汇总!$D$1:$M$1)),[2]掉落汇总!$A$2:$A$871,F$1,[2]掉落汇总!$C$2:$C$871,$Q$2)/$Q$3)*宝箱投放计算!E349</f>
        <v>0.69707401032702276</v>
      </c>
      <c r="G349">
        <f ca="1">(SUMIFS(OFFSET([2]掉落汇总!$C$2:$C$871,,MATCH($B349,[2]掉落汇总!$D$1:$M$1)),[2]掉落汇总!$A$2:$A$871,G$1,[2]掉落汇总!$C$2:$C$871,$Q$1)+SUMIFS(OFFSET([2]掉落汇总!$C$2:$C$871,,MATCH($B349,[2]掉落汇总!$D$1:$M$1)),[2]掉落汇总!$A$2:$A$871,G$1,[2]掉落汇总!$C$2:$C$871,$Q$2)/$Q$3)*宝箱投放计算!F349</f>
        <v>0</v>
      </c>
      <c r="H349">
        <f ca="1">(SUMIFS(OFFSET([2]掉落汇总!$C$2:$C$871,,MATCH($B349,[2]掉落汇总!$D$1:$M$1)),[2]掉落汇总!$A$2:$A$871,H$1,[2]掉落汇总!$C$2:$C$871,$Q$1)+SUMIFS(OFFSET([2]掉落汇总!$C$2:$C$871,,MATCH($B349,[2]掉落汇总!$D$1:$M$1)),[2]掉落汇总!$A$2:$A$871,H$1,[2]掉落汇总!$C$2:$C$871,$Q$2)/$Q$3)*宝箱投放计算!G349</f>
        <v>0</v>
      </c>
      <c r="I349">
        <f ca="1">(SUMIFS(OFFSET([2]掉落汇总!$C$2:$C$871,,MATCH($B349,[2]掉落汇总!$D$1:$M$1)),[2]掉落汇总!$A$2:$A$871,I$1,[2]掉落汇总!$C$2:$C$871,$Q$1)+SUMIFS(OFFSET([2]掉落汇总!$C$2:$C$871,,MATCH($B349,[2]掉落汇总!$D$1:$M$1)),[2]掉落汇总!$A$2:$A$871,I$1,[2]掉落汇总!$C$2:$C$871,$Q$2)/$Q$3)*宝箱投放计算!H349</f>
        <v>0</v>
      </c>
      <c r="J349">
        <f ca="1">(SUMIFS(OFFSET([2]掉落汇总!$C$2:$C$871,,MATCH($B349,[2]掉落汇总!$D$1:$M$1)),[2]掉落汇总!$A$2:$A$871,J$1,[2]掉落汇总!$C$2:$C$871,$Q$1)+SUMIFS(OFFSET([2]掉落汇总!$C$2:$C$871,,MATCH($B349,[2]掉落汇总!$D$1:$M$1)),[2]掉落汇总!$A$2:$A$871,J$1,[2]掉落汇总!$C$2:$C$871,$Q$2)/$Q$3)*宝箱投放计算!I349</f>
        <v>0</v>
      </c>
      <c r="K349">
        <f ca="1">(SUMIFS(OFFSET([2]掉落汇总!$C$2:$C$871,,MATCH($B349,[2]掉落汇总!$D$1:$M$1)),[2]掉落汇总!$A$2:$A$871,K$1,[2]掉落汇总!$C$2:$C$871,$Q$1)+SUMIFS(OFFSET([2]掉落汇总!$C$2:$C$871,,MATCH($B349,[2]掉落汇总!$D$1:$M$1)),[2]掉落汇总!$A$2:$A$871,K$1,[2]掉落汇总!$C$2:$C$871,$Q$2)/$Q$3)*宝箱投放计算!J349</f>
        <v>0</v>
      </c>
      <c r="L349">
        <f ca="1">(SUMIFS(OFFSET([2]掉落汇总!$C$2:$C$871,,MATCH($B349,[2]掉落汇总!$D$1:$M$1)),[2]掉落汇总!$A$2:$A$871,L$1,[2]掉落汇总!$C$2:$C$871,$Q$1)+SUMIFS(OFFSET([2]掉落汇总!$C$2:$C$871,,MATCH($B349,[2]掉落汇总!$D$1:$M$1)),[2]掉落汇总!$A$2:$A$871,L$1,[2]掉落汇总!$C$2:$C$871,$Q$2)/$Q$3)*宝箱投放计算!K349</f>
        <v>0.18921788368526599</v>
      </c>
      <c r="M349">
        <f ca="1">(SUMIFS(OFFSET([2]掉落汇总!$C$2:$C$871,,MATCH($B349,[2]掉落汇总!$D$1:$M$1)),[2]掉落汇总!$A$2:$A$871,M$1,[2]掉落汇总!$C$2:$C$871,$Q$1)+SUMIFS(OFFSET([2]掉落汇总!$C$2:$C$871,,MATCH($B349,[2]掉落汇总!$D$1:$M$1)),[2]掉落汇总!$A$2:$A$871,M$1,[2]掉落汇总!$C$2:$C$871,$Q$2)/$Q$3)*宝箱投放计算!L349</f>
        <v>0.1952586710265094</v>
      </c>
      <c r="N349">
        <f ca="1">(SUMIFS(OFFSET([2]掉落汇总!$C$2:$C$871,,MATCH($B349,[2]掉落汇总!$D$1:$M$1)),[2]掉落汇总!$A$2:$A$871,N$1,[2]掉落汇总!$C$2:$C$871,$Q$1)+SUMIFS(OFFSET([2]掉落汇总!$C$2:$C$871,,MATCH($B349,[2]掉落汇总!$D$1:$M$1)),[2]掉落汇总!$A$2:$A$871,N$1,[2]掉落汇总!$C$2:$C$871,$Q$2)/$Q$3)*宝箱投放计算!M349</f>
        <v>4.4258667322350648E-2</v>
      </c>
      <c r="O349">
        <f ca="1">(SUMIFS(OFFSET([2]掉落汇总!$C$2:$C$871,,MATCH($B349,[2]掉落汇总!$D$1:$M$1)),[2]掉落汇总!$A$2:$A$871,O$1,[2]掉落汇总!$C$2:$C$871,$Q$1)+SUMIFS(OFFSET([2]掉落汇总!$C$2:$C$871,,MATCH($B349,[2]掉落汇总!$D$1:$M$1)),[2]掉落汇总!$A$2:$A$871,O$1,[2]掉落汇总!$C$2:$C$871,$Q$2)/$Q$3)*宝箱投放计算!N349</f>
        <v>9.1281046504927091E-2</v>
      </c>
    </row>
    <row r="350" spans="1:15" x14ac:dyDescent="0.2">
      <c r="A350">
        <f>玩家成长时间线!A350</f>
        <v>349</v>
      </c>
      <c r="B350">
        <f>玩家成长时间线!B350</f>
        <v>10</v>
      </c>
      <c r="C350">
        <f ca="1">SUM($D$2:D350)</f>
        <v>640.25615390555481</v>
      </c>
      <c r="D350">
        <f t="shared" ca="1" si="5"/>
        <v>1.7912554550891167</v>
      </c>
      <c r="E350">
        <f ca="1">(SUMIFS(OFFSET([2]掉落汇总!$C$2:$C$871,,MATCH($B350,[2]掉落汇总!$D$1:$M$1)),[2]掉落汇总!$A$2:$A$871,E$1,[2]掉落汇总!$C$2:$C$871,$Q$1)+SUMIFS(OFFSET([2]掉落汇总!$C$2:$C$871,,MATCH($B350,[2]掉落汇总!$D$1:$M$1)),[2]掉落汇总!$A$2:$A$871,E$1,[2]掉落汇总!$C$2:$C$871,$Q$2)/$Q$3)*宝箱投放计算!D350</f>
        <v>0.57416517622304053</v>
      </c>
      <c r="F350">
        <f ca="1">(SUMIFS(OFFSET([2]掉落汇总!$C$2:$C$871,,MATCH($B350,[2]掉落汇总!$D$1:$M$1)),[2]掉落汇总!$A$2:$A$871,F$1,[2]掉落汇总!$C$2:$C$871,$Q$1)+SUMIFS(OFFSET([2]掉落汇总!$C$2:$C$871,,MATCH($B350,[2]掉落汇总!$D$1:$M$1)),[2]掉落汇总!$A$2:$A$871,F$1,[2]掉落汇总!$C$2:$C$871,$Q$2)/$Q$3)*宝箱投放计算!E350</f>
        <v>0.69707401032702276</v>
      </c>
      <c r="G350">
        <f ca="1">(SUMIFS(OFFSET([2]掉落汇总!$C$2:$C$871,,MATCH($B350,[2]掉落汇总!$D$1:$M$1)),[2]掉落汇总!$A$2:$A$871,G$1,[2]掉落汇总!$C$2:$C$871,$Q$1)+SUMIFS(OFFSET([2]掉落汇总!$C$2:$C$871,,MATCH($B350,[2]掉落汇总!$D$1:$M$1)),[2]掉落汇总!$A$2:$A$871,G$1,[2]掉落汇总!$C$2:$C$871,$Q$2)/$Q$3)*宝箱投放计算!F350</f>
        <v>0</v>
      </c>
      <c r="H350">
        <f ca="1">(SUMIFS(OFFSET([2]掉落汇总!$C$2:$C$871,,MATCH($B350,[2]掉落汇总!$D$1:$M$1)),[2]掉落汇总!$A$2:$A$871,H$1,[2]掉落汇总!$C$2:$C$871,$Q$1)+SUMIFS(OFFSET([2]掉落汇总!$C$2:$C$871,,MATCH($B350,[2]掉落汇总!$D$1:$M$1)),[2]掉落汇总!$A$2:$A$871,H$1,[2]掉落汇总!$C$2:$C$871,$Q$2)/$Q$3)*宝箱投放计算!G350</f>
        <v>0</v>
      </c>
      <c r="I350">
        <f ca="1">(SUMIFS(OFFSET([2]掉落汇总!$C$2:$C$871,,MATCH($B350,[2]掉落汇总!$D$1:$M$1)),[2]掉落汇总!$A$2:$A$871,I$1,[2]掉落汇总!$C$2:$C$871,$Q$1)+SUMIFS(OFFSET([2]掉落汇总!$C$2:$C$871,,MATCH($B350,[2]掉落汇总!$D$1:$M$1)),[2]掉落汇总!$A$2:$A$871,I$1,[2]掉落汇总!$C$2:$C$871,$Q$2)/$Q$3)*宝箱投放计算!H350</f>
        <v>0</v>
      </c>
      <c r="J350">
        <f ca="1">(SUMIFS(OFFSET([2]掉落汇总!$C$2:$C$871,,MATCH($B350,[2]掉落汇总!$D$1:$M$1)),[2]掉落汇总!$A$2:$A$871,J$1,[2]掉落汇总!$C$2:$C$871,$Q$1)+SUMIFS(OFFSET([2]掉落汇总!$C$2:$C$871,,MATCH($B350,[2]掉落汇总!$D$1:$M$1)),[2]掉落汇总!$A$2:$A$871,J$1,[2]掉落汇总!$C$2:$C$871,$Q$2)/$Q$3)*宝箱投放计算!I350</f>
        <v>0</v>
      </c>
      <c r="K350">
        <f ca="1">(SUMIFS(OFFSET([2]掉落汇总!$C$2:$C$871,,MATCH($B350,[2]掉落汇总!$D$1:$M$1)),[2]掉落汇总!$A$2:$A$871,K$1,[2]掉落汇总!$C$2:$C$871,$Q$1)+SUMIFS(OFFSET([2]掉落汇总!$C$2:$C$871,,MATCH($B350,[2]掉落汇总!$D$1:$M$1)),[2]掉落汇总!$A$2:$A$871,K$1,[2]掉落汇总!$C$2:$C$871,$Q$2)/$Q$3)*宝箱投放计算!J350</f>
        <v>0</v>
      </c>
      <c r="L350">
        <f ca="1">(SUMIFS(OFFSET([2]掉落汇总!$C$2:$C$871,,MATCH($B350,[2]掉落汇总!$D$1:$M$1)),[2]掉落汇总!$A$2:$A$871,L$1,[2]掉落汇总!$C$2:$C$871,$Q$1)+SUMIFS(OFFSET([2]掉落汇总!$C$2:$C$871,,MATCH($B350,[2]掉落汇总!$D$1:$M$1)),[2]掉落汇总!$A$2:$A$871,L$1,[2]掉落汇总!$C$2:$C$871,$Q$2)/$Q$3)*宝箱投放计算!K350</f>
        <v>0.18921788368526599</v>
      </c>
      <c r="M350">
        <f ca="1">(SUMIFS(OFFSET([2]掉落汇总!$C$2:$C$871,,MATCH($B350,[2]掉落汇总!$D$1:$M$1)),[2]掉落汇总!$A$2:$A$871,M$1,[2]掉落汇总!$C$2:$C$871,$Q$1)+SUMIFS(OFFSET([2]掉落汇总!$C$2:$C$871,,MATCH($B350,[2]掉落汇总!$D$1:$M$1)),[2]掉落汇总!$A$2:$A$871,M$1,[2]掉落汇总!$C$2:$C$871,$Q$2)/$Q$3)*宝箱投放计算!L350</f>
        <v>0.1952586710265094</v>
      </c>
      <c r="N350">
        <f ca="1">(SUMIFS(OFFSET([2]掉落汇总!$C$2:$C$871,,MATCH($B350,[2]掉落汇总!$D$1:$M$1)),[2]掉落汇总!$A$2:$A$871,N$1,[2]掉落汇总!$C$2:$C$871,$Q$1)+SUMIFS(OFFSET([2]掉落汇总!$C$2:$C$871,,MATCH($B350,[2]掉落汇总!$D$1:$M$1)),[2]掉落汇总!$A$2:$A$871,N$1,[2]掉落汇总!$C$2:$C$871,$Q$2)/$Q$3)*宝箱投放计算!M350</f>
        <v>4.4258667322350648E-2</v>
      </c>
      <c r="O350">
        <f ca="1">(SUMIFS(OFFSET([2]掉落汇总!$C$2:$C$871,,MATCH($B350,[2]掉落汇总!$D$1:$M$1)),[2]掉落汇总!$A$2:$A$871,O$1,[2]掉落汇总!$C$2:$C$871,$Q$1)+SUMIFS(OFFSET([2]掉落汇总!$C$2:$C$871,,MATCH($B350,[2]掉落汇总!$D$1:$M$1)),[2]掉落汇总!$A$2:$A$871,O$1,[2]掉落汇总!$C$2:$C$871,$Q$2)/$Q$3)*宝箱投放计算!N350</f>
        <v>9.1281046504927091E-2</v>
      </c>
    </row>
    <row r="351" spans="1:15" x14ac:dyDescent="0.2">
      <c r="A351">
        <f>玩家成长时间线!A351</f>
        <v>350</v>
      </c>
      <c r="B351">
        <f>玩家成长时间线!B351</f>
        <v>8</v>
      </c>
      <c r="C351">
        <f ca="1">SUM($D$2:D351)</f>
        <v>642.1828676774453</v>
      </c>
      <c r="D351">
        <f t="shared" ca="1" si="5"/>
        <v>1.9267137718904346</v>
      </c>
      <c r="E351">
        <f ca="1">(SUMIFS(OFFSET([2]掉落汇总!$C$2:$C$871,,MATCH($B351,[2]掉落汇总!$D$1:$M$1)),[2]掉落汇总!$A$2:$A$871,E$1,[2]掉落汇总!$C$2:$C$871,$Q$1)+SUMIFS(OFFSET([2]掉落汇总!$C$2:$C$871,,MATCH($B351,[2]掉落汇总!$D$1:$M$1)),[2]掉落汇总!$A$2:$A$871,E$1,[2]掉落汇总!$C$2:$C$871,$Q$2)/$Q$3)*宝箱投放计算!D351</f>
        <v>0.4124076923076922</v>
      </c>
      <c r="F351">
        <f ca="1">(SUMIFS(OFFSET([2]掉落汇总!$C$2:$C$871,,MATCH($B351,[2]掉落汇总!$D$1:$M$1)),[2]掉落汇总!$A$2:$A$871,F$1,[2]掉落汇总!$C$2:$C$871,$Q$1)+SUMIFS(OFFSET([2]掉落汇总!$C$2:$C$871,,MATCH($B351,[2]掉落汇总!$D$1:$M$1)),[2]掉落汇总!$A$2:$A$871,F$1,[2]掉落汇总!$C$2:$C$871,$Q$2)/$Q$3)*宝箱投放计算!E351</f>
        <v>0.55765920826161819</v>
      </c>
      <c r="G351">
        <f ca="1">(SUMIFS(OFFSET([2]掉落汇总!$C$2:$C$871,,MATCH($B351,[2]掉落汇总!$D$1:$M$1)),[2]掉落汇总!$A$2:$A$871,G$1,[2]掉落汇总!$C$2:$C$871,$Q$1)+SUMIFS(OFFSET([2]掉落汇总!$C$2:$C$871,,MATCH($B351,[2]掉落汇总!$D$1:$M$1)),[2]掉落汇总!$A$2:$A$871,G$1,[2]掉落汇总!$C$2:$C$871,$Q$2)/$Q$3)*宝箱投放计算!F351</f>
        <v>0</v>
      </c>
      <c r="H351">
        <f ca="1">(SUMIFS(OFFSET([2]掉落汇总!$C$2:$C$871,,MATCH($B351,[2]掉落汇总!$D$1:$M$1)),[2]掉落汇总!$A$2:$A$871,H$1,[2]掉落汇总!$C$2:$C$871,$Q$1)+SUMIFS(OFFSET([2]掉落汇总!$C$2:$C$871,,MATCH($B351,[2]掉落汇总!$D$1:$M$1)),[2]掉落汇总!$A$2:$A$871,H$1,[2]掉落汇总!$C$2:$C$871,$Q$2)/$Q$3)*宝箱投放计算!G351</f>
        <v>0</v>
      </c>
      <c r="I351">
        <f ca="1">(SUMIFS(OFFSET([2]掉落汇总!$C$2:$C$871,,MATCH($B351,[2]掉落汇总!$D$1:$M$1)),[2]掉落汇总!$A$2:$A$871,I$1,[2]掉落汇总!$C$2:$C$871,$Q$1)+SUMIFS(OFFSET([2]掉落汇总!$C$2:$C$871,,MATCH($B351,[2]掉落汇总!$D$1:$M$1)),[2]掉落汇总!$A$2:$A$871,I$1,[2]掉落汇总!$C$2:$C$871,$Q$2)/$Q$3)*宝箱投放计算!H351</f>
        <v>0.43663060278207105</v>
      </c>
      <c r="J351">
        <f ca="1">(SUMIFS(OFFSET([2]掉落汇总!$C$2:$C$871,,MATCH($B351,[2]掉落汇总!$D$1:$M$1)),[2]掉落汇总!$A$2:$A$871,J$1,[2]掉落汇总!$C$2:$C$871,$Q$1)+SUMIFS(OFFSET([2]掉落汇总!$C$2:$C$871,,MATCH($B351,[2]掉落汇总!$D$1:$M$1)),[2]掉落汇总!$A$2:$A$871,J$1,[2]掉落汇总!$C$2:$C$871,$Q$2)/$Q$3)*宝箱投放计算!I351</f>
        <v>0</v>
      </c>
      <c r="K351">
        <f ca="1">(SUMIFS(OFFSET([2]掉落汇总!$C$2:$C$871,,MATCH($B351,[2]掉落汇总!$D$1:$M$1)),[2]掉落汇总!$A$2:$A$871,K$1,[2]掉落汇总!$C$2:$C$871,$Q$1)+SUMIFS(OFFSET([2]掉落汇总!$C$2:$C$871,,MATCH($B351,[2]掉落汇总!$D$1:$M$1)),[2]掉落汇总!$A$2:$A$871,K$1,[2]掉落汇总!$C$2:$C$871,$Q$2)/$Q$3)*宝箱投放计算!J351</f>
        <v>0</v>
      </c>
      <c r="L351">
        <f ca="1">(SUMIFS(OFFSET([2]掉落汇总!$C$2:$C$871,,MATCH($B351,[2]掉落汇总!$D$1:$M$1)),[2]掉落汇总!$A$2:$A$871,L$1,[2]掉落汇总!$C$2:$C$871,$Q$1)+SUMIFS(OFFSET([2]掉落汇总!$C$2:$C$871,,MATCH($B351,[2]掉落汇总!$D$1:$M$1)),[2]掉落汇总!$A$2:$A$871,L$1,[2]掉落汇总!$C$2:$C$871,$Q$2)/$Q$3)*宝箱投放计算!K351</f>
        <v>0.18921788368526599</v>
      </c>
      <c r="M351">
        <f ca="1">(SUMIFS(OFFSET([2]掉落汇总!$C$2:$C$871,,MATCH($B351,[2]掉落汇总!$D$1:$M$1)),[2]掉落汇总!$A$2:$A$871,M$1,[2]掉落汇总!$C$2:$C$871,$Q$1)+SUMIFS(OFFSET([2]掉落汇总!$C$2:$C$871,,MATCH($B351,[2]掉落汇总!$D$1:$M$1)),[2]掉落汇总!$A$2:$A$871,M$1,[2]掉落汇总!$C$2:$C$871,$Q$2)/$Q$3)*宝箱投放计算!L351</f>
        <v>0.1952586710265094</v>
      </c>
      <c r="N351">
        <f ca="1">(SUMIFS(OFFSET([2]掉落汇总!$C$2:$C$871,,MATCH($B351,[2]掉落汇总!$D$1:$M$1)),[2]掉落汇总!$A$2:$A$871,N$1,[2]掉落汇总!$C$2:$C$871,$Q$1)+SUMIFS(OFFSET([2]掉落汇总!$C$2:$C$871,,MATCH($B351,[2]掉落汇总!$D$1:$M$1)),[2]掉落汇总!$A$2:$A$871,N$1,[2]掉落汇总!$C$2:$C$871,$Q$2)/$Q$3)*宝箱投放计算!M351</f>
        <v>4.4258667322350648E-2</v>
      </c>
      <c r="O351">
        <f ca="1">(SUMIFS(OFFSET([2]掉落汇总!$C$2:$C$871,,MATCH($B351,[2]掉落汇总!$D$1:$M$1)),[2]掉落汇总!$A$2:$A$871,O$1,[2]掉落汇总!$C$2:$C$871,$Q$1)+SUMIFS(OFFSET([2]掉落汇总!$C$2:$C$871,,MATCH($B351,[2]掉落汇总!$D$1:$M$1)),[2]掉落汇总!$A$2:$A$871,O$1,[2]掉落汇总!$C$2:$C$871,$Q$2)/$Q$3)*宝箱投放计算!N351</f>
        <v>9.1281046504927091E-2</v>
      </c>
    </row>
    <row r="352" spans="1:15" x14ac:dyDescent="0.2">
      <c r="A352">
        <f>玩家成长时间线!A352</f>
        <v>351</v>
      </c>
      <c r="B352">
        <f>玩家成长时间线!B352</f>
        <v>8</v>
      </c>
      <c r="C352">
        <f ca="1">SUM($D$2:D352)</f>
        <v>643.67468161578438</v>
      </c>
      <c r="D352">
        <f t="shared" ca="1" si="5"/>
        <v>1.4918139383391327</v>
      </c>
      <c r="E352">
        <f ca="1">(SUMIFS(OFFSET([2]掉落汇总!$C$2:$C$871,,MATCH($B352,[2]掉落汇总!$D$1:$M$1)),[2]掉落汇总!$A$2:$A$871,E$1,[2]掉落汇总!$C$2:$C$871,$Q$1)+SUMIFS(OFFSET([2]掉落汇总!$C$2:$C$871,,MATCH($B352,[2]掉落汇总!$D$1:$M$1)),[2]掉落汇总!$A$2:$A$871,E$1,[2]掉落汇总!$C$2:$C$871,$Q$2)/$Q$3)*宝箱投放计算!D352</f>
        <v>0.41413846153846134</v>
      </c>
      <c r="F352">
        <f ca="1">(SUMIFS(OFFSET([2]掉落汇总!$C$2:$C$871,,MATCH($B352,[2]掉落汇总!$D$1:$M$1)),[2]掉落汇总!$A$2:$A$871,F$1,[2]掉落汇总!$C$2:$C$871,$Q$1)+SUMIFS(OFFSET([2]掉落汇总!$C$2:$C$871,,MATCH($B352,[2]掉落汇总!$D$1:$M$1)),[2]掉落汇总!$A$2:$A$871,F$1,[2]掉落汇总!$C$2:$C$871,$Q$2)/$Q$3)*宝箱投放计算!E352</f>
        <v>0.55765920826161819</v>
      </c>
      <c r="G352">
        <f ca="1">(SUMIFS(OFFSET([2]掉落汇总!$C$2:$C$871,,MATCH($B352,[2]掉落汇总!$D$1:$M$1)),[2]掉落汇总!$A$2:$A$871,G$1,[2]掉落汇总!$C$2:$C$871,$Q$1)+SUMIFS(OFFSET([2]掉落汇总!$C$2:$C$871,,MATCH($B352,[2]掉落汇总!$D$1:$M$1)),[2]掉落汇总!$A$2:$A$871,G$1,[2]掉落汇总!$C$2:$C$871,$Q$2)/$Q$3)*宝箱投放计算!F352</f>
        <v>0</v>
      </c>
      <c r="H352">
        <f ca="1">(SUMIFS(OFFSET([2]掉落汇总!$C$2:$C$871,,MATCH($B352,[2]掉落汇总!$D$1:$M$1)),[2]掉落汇总!$A$2:$A$871,H$1,[2]掉落汇总!$C$2:$C$871,$Q$1)+SUMIFS(OFFSET([2]掉落汇总!$C$2:$C$871,,MATCH($B352,[2]掉落汇总!$D$1:$M$1)),[2]掉落汇总!$A$2:$A$871,H$1,[2]掉落汇总!$C$2:$C$871,$Q$2)/$Q$3)*宝箱投放计算!G352</f>
        <v>0</v>
      </c>
      <c r="I352">
        <f ca="1">(SUMIFS(OFFSET([2]掉落汇总!$C$2:$C$871,,MATCH($B352,[2]掉落汇总!$D$1:$M$1)),[2]掉落汇总!$A$2:$A$871,I$1,[2]掉落汇总!$C$2:$C$871,$Q$1)+SUMIFS(OFFSET([2]掉落汇总!$C$2:$C$871,,MATCH($B352,[2]掉落汇总!$D$1:$M$1)),[2]掉落汇总!$A$2:$A$871,I$1,[2]掉落汇总!$C$2:$C$871,$Q$2)/$Q$3)*宝箱投放计算!H352</f>
        <v>0</v>
      </c>
      <c r="J352">
        <f ca="1">(SUMIFS(OFFSET([2]掉落汇总!$C$2:$C$871,,MATCH($B352,[2]掉落汇总!$D$1:$M$1)),[2]掉落汇总!$A$2:$A$871,J$1,[2]掉落汇总!$C$2:$C$871,$Q$1)+SUMIFS(OFFSET([2]掉落汇总!$C$2:$C$871,,MATCH($B352,[2]掉落汇总!$D$1:$M$1)),[2]掉落汇总!$A$2:$A$871,J$1,[2]掉落汇总!$C$2:$C$871,$Q$2)/$Q$3)*宝箱投放计算!I352</f>
        <v>0</v>
      </c>
      <c r="K352">
        <f ca="1">(SUMIFS(OFFSET([2]掉落汇总!$C$2:$C$871,,MATCH($B352,[2]掉落汇总!$D$1:$M$1)),[2]掉落汇总!$A$2:$A$871,K$1,[2]掉落汇总!$C$2:$C$871,$Q$1)+SUMIFS(OFFSET([2]掉落汇总!$C$2:$C$871,,MATCH($B352,[2]掉落汇总!$D$1:$M$1)),[2]掉落汇总!$A$2:$A$871,K$1,[2]掉落汇总!$C$2:$C$871,$Q$2)/$Q$3)*宝箱投放计算!J352</f>
        <v>0</v>
      </c>
      <c r="L352">
        <f ca="1">(SUMIFS(OFFSET([2]掉落汇总!$C$2:$C$871,,MATCH($B352,[2]掉落汇总!$D$1:$M$1)),[2]掉落汇总!$A$2:$A$871,L$1,[2]掉落汇总!$C$2:$C$871,$Q$1)+SUMIFS(OFFSET([2]掉落汇总!$C$2:$C$871,,MATCH($B352,[2]掉落汇总!$D$1:$M$1)),[2]掉落汇总!$A$2:$A$871,L$1,[2]掉落汇总!$C$2:$C$871,$Q$2)/$Q$3)*宝箱投放计算!K352</f>
        <v>0.18921788368526599</v>
      </c>
      <c r="M352">
        <f ca="1">(SUMIFS(OFFSET([2]掉落汇总!$C$2:$C$871,,MATCH($B352,[2]掉落汇总!$D$1:$M$1)),[2]掉落汇总!$A$2:$A$871,M$1,[2]掉落汇总!$C$2:$C$871,$Q$1)+SUMIFS(OFFSET([2]掉落汇总!$C$2:$C$871,,MATCH($B352,[2]掉落汇总!$D$1:$M$1)),[2]掉落汇总!$A$2:$A$871,M$1,[2]掉落汇总!$C$2:$C$871,$Q$2)/$Q$3)*宝箱投放计算!L352</f>
        <v>0.1952586710265094</v>
      </c>
      <c r="N352">
        <f ca="1">(SUMIFS(OFFSET([2]掉落汇总!$C$2:$C$871,,MATCH($B352,[2]掉落汇总!$D$1:$M$1)),[2]掉落汇总!$A$2:$A$871,N$1,[2]掉落汇总!$C$2:$C$871,$Q$1)+SUMIFS(OFFSET([2]掉落汇总!$C$2:$C$871,,MATCH($B352,[2]掉落汇总!$D$1:$M$1)),[2]掉落汇总!$A$2:$A$871,N$1,[2]掉落汇总!$C$2:$C$871,$Q$2)/$Q$3)*宝箱投放计算!M352</f>
        <v>4.4258667322350648E-2</v>
      </c>
      <c r="O352">
        <f ca="1">(SUMIFS(OFFSET([2]掉落汇总!$C$2:$C$871,,MATCH($B352,[2]掉落汇总!$D$1:$M$1)),[2]掉落汇总!$A$2:$A$871,O$1,[2]掉落汇总!$C$2:$C$871,$Q$1)+SUMIFS(OFFSET([2]掉落汇总!$C$2:$C$871,,MATCH($B352,[2]掉落汇总!$D$1:$M$1)),[2]掉落汇总!$A$2:$A$871,O$1,[2]掉落汇总!$C$2:$C$871,$Q$2)/$Q$3)*宝箱投放计算!N352</f>
        <v>9.1281046504927091E-2</v>
      </c>
    </row>
    <row r="353" spans="1:15" x14ac:dyDescent="0.2">
      <c r="A353">
        <f>玩家成长时间线!A353</f>
        <v>352</v>
      </c>
      <c r="B353">
        <f>玩家成长时间线!B353</f>
        <v>8</v>
      </c>
      <c r="C353">
        <f ca="1">SUM($D$2:D353)</f>
        <v>645.2028417079697</v>
      </c>
      <c r="D353">
        <f t="shared" ca="1" si="5"/>
        <v>1.5281600921852867</v>
      </c>
      <c r="E353">
        <f ca="1">(SUMIFS(OFFSET([2]掉落汇总!$C$2:$C$871,,MATCH($B353,[2]掉落汇总!$D$1:$M$1)),[2]掉落汇总!$A$2:$A$871,E$1,[2]掉落汇总!$C$2:$C$871,$Q$1)+SUMIFS(OFFSET([2]掉落汇总!$C$2:$C$871,,MATCH($B353,[2]掉落汇总!$D$1:$M$1)),[2]掉落汇总!$A$2:$A$871,E$1,[2]掉落汇总!$C$2:$C$871,$Q$2)/$Q$3)*宝箱投放计算!D353</f>
        <v>0.45048461538461521</v>
      </c>
      <c r="F353">
        <f ca="1">(SUMIFS(OFFSET([2]掉落汇总!$C$2:$C$871,,MATCH($B353,[2]掉落汇总!$D$1:$M$1)),[2]掉落汇总!$A$2:$A$871,F$1,[2]掉落汇总!$C$2:$C$871,$Q$1)+SUMIFS(OFFSET([2]掉落汇总!$C$2:$C$871,,MATCH($B353,[2]掉落汇总!$D$1:$M$1)),[2]掉落汇总!$A$2:$A$871,F$1,[2]掉落汇总!$C$2:$C$871,$Q$2)/$Q$3)*宝箱投放计算!E353</f>
        <v>0.55765920826161819</v>
      </c>
      <c r="G353">
        <f ca="1">(SUMIFS(OFFSET([2]掉落汇总!$C$2:$C$871,,MATCH($B353,[2]掉落汇总!$D$1:$M$1)),[2]掉落汇总!$A$2:$A$871,G$1,[2]掉落汇总!$C$2:$C$871,$Q$1)+SUMIFS(OFFSET([2]掉落汇总!$C$2:$C$871,,MATCH($B353,[2]掉落汇总!$D$1:$M$1)),[2]掉落汇总!$A$2:$A$871,G$1,[2]掉落汇总!$C$2:$C$871,$Q$2)/$Q$3)*宝箱投放计算!F353</f>
        <v>0</v>
      </c>
      <c r="H353">
        <f ca="1">(SUMIFS(OFFSET([2]掉落汇总!$C$2:$C$871,,MATCH($B353,[2]掉落汇总!$D$1:$M$1)),[2]掉落汇总!$A$2:$A$871,H$1,[2]掉落汇总!$C$2:$C$871,$Q$1)+SUMIFS(OFFSET([2]掉落汇总!$C$2:$C$871,,MATCH($B353,[2]掉落汇总!$D$1:$M$1)),[2]掉落汇总!$A$2:$A$871,H$1,[2]掉落汇总!$C$2:$C$871,$Q$2)/$Q$3)*宝箱投放计算!G353</f>
        <v>0</v>
      </c>
      <c r="I353">
        <f ca="1">(SUMIFS(OFFSET([2]掉落汇总!$C$2:$C$871,,MATCH($B353,[2]掉落汇总!$D$1:$M$1)),[2]掉落汇总!$A$2:$A$871,I$1,[2]掉落汇总!$C$2:$C$871,$Q$1)+SUMIFS(OFFSET([2]掉落汇总!$C$2:$C$871,,MATCH($B353,[2]掉落汇总!$D$1:$M$1)),[2]掉落汇总!$A$2:$A$871,I$1,[2]掉落汇总!$C$2:$C$871,$Q$2)/$Q$3)*宝箱投放计算!H353</f>
        <v>0</v>
      </c>
      <c r="J353">
        <f ca="1">(SUMIFS(OFFSET([2]掉落汇总!$C$2:$C$871,,MATCH($B353,[2]掉落汇总!$D$1:$M$1)),[2]掉落汇总!$A$2:$A$871,J$1,[2]掉落汇总!$C$2:$C$871,$Q$1)+SUMIFS(OFFSET([2]掉落汇总!$C$2:$C$871,,MATCH($B353,[2]掉落汇总!$D$1:$M$1)),[2]掉落汇总!$A$2:$A$871,J$1,[2]掉落汇总!$C$2:$C$871,$Q$2)/$Q$3)*宝箱投放计算!I353</f>
        <v>0</v>
      </c>
      <c r="K353">
        <f ca="1">(SUMIFS(OFFSET([2]掉落汇总!$C$2:$C$871,,MATCH($B353,[2]掉落汇总!$D$1:$M$1)),[2]掉落汇总!$A$2:$A$871,K$1,[2]掉落汇总!$C$2:$C$871,$Q$1)+SUMIFS(OFFSET([2]掉落汇总!$C$2:$C$871,,MATCH($B353,[2]掉落汇总!$D$1:$M$1)),[2]掉落汇总!$A$2:$A$871,K$1,[2]掉落汇总!$C$2:$C$871,$Q$2)/$Q$3)*宝箱投放计算!J353</f>
        <v>0</v>
      </c>
      <c r="L353">
        <f ca="1">(SUMIFS(OFFSET([2]掉落汇总!$C$2:$C$871,,MATCH($B353,[2]掉落汇总!$D$1:$M$1)),[2]掉落汇总!$A$2:$A$871,L$1,[2]掉落汇总!$C$2:$C$871,$Q$1)+SUMIFS(OFFSET([2]掉落汇总!$C$2:$C$871,,MATCH($B353,[2]掉落汇总!$D$1:$M$1)),[2]掉落汇总!$A$2:$A$871,L$1,[2]掉落汇总!$C$2:$C$871,$Q$2)/$Q$3)*宝箱投放计算!K353</f>
        <v>0.18921788368526599</v>
      </c>
      <c r="M353">
        <f ca="1">(SUMIFS(OFFSET([2]掉落汇总!$C$2:$C$871,,MATCH($B353,[2]掉落汇总!$D$1:$M$1)),[2]掉落汇总!$A$2:$A$871,M$1,[2]掉落汇总!$C$2:$C$871,$Q$1)+SUMIFS(OFFSET([2]掉落汇总!$C$2:$C$871,,MATCH($B353,[2]掉落汇总!$D$1:$M$1)),[2]掉落汇总!$A$2:$A$871,M$1,[2]掉落汇总!$C$2:$C$871,$Q$2)/$Q$3)*宝箱投放计算!L353</f>
        <v>0.1952586710265094</v>
      </c>
      <c r="N353">
        <f ca="1">(SUMIFS(OFFSET([2]掉落汇总!$C$2:$C$871,,MATCH($B353,[2]掉落汇总!$D$1:$M$1)),[2]掉落汇总!$A$2:$A$871,N$1,[2]掉落汇总!$C$2:$C$871,$Q$1)+SUMIFS(OFFSET([2]掉落汇总!$C$2:$C$871,,MATCH($B353,[2]掉落汇总!$D$1:$M$1)),[2]掉落汇总!$A$2:$A$871,N$1,[2]掉落汇总!$C$2:$C$871,$Q$2)/$Q$3)*宝箱投放计算!M353</f>
        <v>4.4258667322350648E-2</v>
      </c>
      <c r="O353">
        <f ca="1">(SUMIFS(OFFSET([2]掉落汇总!$C$2:$C$871,,MATCH($B353,[2]掉落汇总!$D$1:$M$1)),[2]掉落汇总!$A$2:$A$871,O$1,[2]掉落汇总!$C$2:$C$871,$Q$1)+SUMIFS(OFFSET([2]掉落汇总!$C$2:$C$871,,MATCH($B353,[2]掉落汇总!$D$1:$M$1)),[2]掉落汇总!$A$2:$A$871,O$1,[2]掉落汇总!$C$2:$C$871,$Q$2)/$Q$3)*宝箱投放计算!N353</f>
        <v>9.1281046504927091E-2</v>
      </c>
    </row>
    <row r="354" spans="1:15" x14ac:dyDescent="0.2">
      <c r="A354">
        <f>玩家成长时间线!A354</f>
        <v>353</v>
      </c>
      <c r="B354">
        <f>玩家成长时间线!B354</f>
        <v>9</v>
      </c>
      <c r="C354">
        <f ca="1">SUM($D$2:D354)</f>
        <v>648.58059125085333</v>
      </c>
      <c r="D354">
        <f t="shared" ca="1" si="5"/>
        <v>3.3777495428836333</v>
      </c>
      <c r="E354">
        <f ca="1">(SUMIFS(OFFSET([2]掉落汇总!$C$2:$C$871,,MATCH($B354,[2]掉落汇总!$D$1:$M$1)),[2]掉落汇总!$A$2:$A$871,E$1,[2]掉落汇总!$C$2:$C$871,$Q$1)+SUMIFS(OFFSET([2]掉落汇总!$C$2:$C$871,,MATCH($B354,[2]掉落汇总!$D$1:$M$1)),[2]掉落汇总!$A$2:$A$871,E$1,[2]掉落汇总!$C$2:$C$871,$Q$2)/$Q$3)*宝箱投放计算!D354</f>
        <v>0.59991101417666282</v>
      </c>
      <c r="F354">
        <f ca="1">(SUMIFS(OFFSET([2]掉落汇总!$C$2:$C$871,,MATCH($B354,[2]掉落汇总!$D$1:$M$1)),[2]掉落汇总!$A$2:$A$871,F$1,[2]掉落汇总!$C$2:$C$871,$Q$1)+SUMIFS(OFFSET([2]掉落汇总!$C$2:$C$871,,MATCH($B354,[2]掉落汇总!$D$1:$M$1)),[2]掉落汇总!$A$2:$A$871,F$1,[2]掉落汇总!$C$2:$C$871,$Q$2)/$Q$3)*宝箱投放计算!E354</f>
        <v>0.69707401032702276</v>
      </c>
      <c r="G354">
        <f ca="1">(SUMIFS(OFFSET([2]掉落汇总!$C$2:$C$871,,MATCH($B354,[2]掉落汇总!$D$1:$M$1)),[2]掉落汇总!$A$2:$A$871,G$1,[2]掉落汇总!$C$2:$C$871,$Q$1)+SUMIFS(OFFSET([2]掉落汇总!$C$2:$C$871,,MATCH($B354,[2]掉落汇总!$D$1:$M$1)),[2]掉落汇总!$A$2:$A$871,G$1,[2]掉落汇总!$C$2:$C$871,$Q$2)/$Q$3)*宝箱投放计算!F354</f>
        <v>0</v>
      </c>
      <c r="H354">
        <f ca="1">(SUMIFS(OFFSET([2]掉落汇总!$C$2:$C$871,,MATCH($B354,[2]掉落汇总!$D$1:$M$1)),[2]掉落汇总!$A$2:$A$871,H$1,[2]掉落汇总!$C$2:$C$871,$Q$1)+SUMIFS(OFFSET([2]掉落汇总!$C$2:$C$871,,MATCH($B354,[2]掉落汇总!$D$1:$M$1)),[2]掉落汇总!$A$2:$A$871,H$1,[2]掉落汇总!$C$2:$C$871,$Q$2)/$Q$3)*宝箱投放计算!G354</f>
        <v>0</v>
      </c>
      <c r="I354">
        <f ca="1">(SUMIFS(OFFSET([2]掉落汇总!$C$2:$C$871,,MATCH($B354,[2]掉落汇总!$D$1:$M$1)),[2]掉落汇总!$A$2:$A$871,I$1,[2]掉落汇总!$C$2:$C$871,$Q$1)+SUMIFS(OFFSET([2]掉落汇总!$C$2:$C$871,,MATCH($B354,[2]掉落汇总!$D$1:$M$1)),[2]掉落汇总!$A$2:$A$871,I$1,[2]掉落汇总!$C$2:$C$871,$Q$2)/$Q$3)*宝箱投放计算!H354</f>
        <v>0.43663060278207105</v>
      </c>
      <c r="J354">
        <f ca="1">(SUMIFS(OFFSET([2]掉落汇总!$C$2:$C$871,,MATCH($B354,[2]掉落汇总!$D$1:$M$1)),[2]掉落汇总!$A$2:$A$871,J$1,[2]掉落汇总!$C$2:$C$871,$Q$1)+SUMIFS(OFFSET([2]掉落汇总!$C$2:$C$871,,MATCH($B354,[2]掉落汇总!$D$1:$M$1)),[2]掉落汇总!$A$2:$A$871,J$1,[2]掉落汇总!$C$2:$C$871,$Q$2)/$Q$3)*宝箱投放计算!I354</f>
        <v>1.1241176470588234</v>
      </c>
      <c r="K354">
        <f ca="1">(SUMIFS(OFFSET([2]掉落汇总!$C$2:$C$871,,MATCH($B354,[2]掉落汇总!$D$1:$M$1)),[2]掉落汇总!$A$2:$A$871,K$1,[2]掉落汇总!$C$2:$C$871,$Q$1)+SUMIFS(OFFSET([2]掉落汇总!$C$2:$C$871,,MATCH($B354,[2]掉落汇总!$D$1:$M$1)),[2]掉落汇总!$A$2:$A$871,K$1,[2]掉落汇总!$C$2:$C$871,$Q$2)/$Q$3)*宝箱投放计算!J354</f>
        <v>0</v>
      </c>
      <c r="L354">
        <f ca="1">(SUMIFS(OFFSET([2]掉落汇总!$C$2:$C$871,,MATCH($B354,[2]掉落汇总!$D$1:$M$1)),[2]掉落汇总!$A$2:$A$871,L$1,[2]掉落汇总!$C$2:$C$871,$Q$1)+SUMIFS(OFFSET([2]掉落汇总!$C$2:$C$871,,MATCH($B354,[2]掉落汇总!$D$1:$M$1)),[2]掉落汇总!$A$2:$A$871,L$1,[2]掉落汇总!$C$2:$C$871,$Q$2)/$Q$3)*宝箱投放计算!K354</f>
        <v>0.18921788368526599</v>
      </c>
      <c r="M354">
        <f ca="1">(SUMIFS(OFFSET([2]掉落汇总!$C$2:$C$871,,MATCH($B354,[2]掉落汇总!$D$1:$M$1)),[2]掉落汇总!$A$2:$A$871,M$1,[2]掉落汇总!$C$2:$C$871,$Q$1)+SUMIFS(OFFSET([2]掉落汇总!$C$2:$C$871,,MATCH($B354,[2]掉落汇总!$D$1:$M$1)),[2]掉落汇总!$A$2:$A$871,M$1,[2]掉落汇总!$C$2:$C$871,$Q$2)/$Q$3)*宝箱投放计算!L354</f>
        <v>0.1952586710265094</v>
      </c>
      <c r="N354">
        <f ca="1">(SUMIFS(OFFSET([2]掉落汇总!$C$2:$C$871,,MATCH($B354,[2]掉落汇总!$D$1:$M$1)),[2]掉落汇总!$A$2:$A$871,N$1,[2]掉落汇总!$C$2:$C$871,$Q$1)+SUMIFS(OFFSET([2]掉落汇总!$C$2:$C$871,,MATCH($B354,[2]掉落汇总!$D$1:$M$1)),[2]掉落汇总!$A$2:$A$871,N$1,[2]掉落汇总!$C$2:$C$871,$Q$2)/$Q$3)*宝箱投放计算!M354</f>
        <v>4.4258667322350648E-2</v>
      </c>
      <c r="O354">
        <f ca="1">(SUMIFS(OFFSET([2]掉落汇总!$C$2:$C$871,,MATCH($B354,[2]掉落汇总!$D$1:$M$1)),[2]掉落汇总!$A$2:$A$871,O$1,[2]掉落汇总!$C$2:$C$871,$Q$1)+SUMIFS(OFFSET([2]掉落汇总!$C$2:$C$871,,MATCH($B354,[2]掉落汇总!$D$1:$M$1)),[2]掉落汇总!$A$2:$A$871,O$1,[2]掉落汇总!$C$2:$C$871,$Q$2)/$Q$3)*宝箱投放计算!N354</f>
        <v>9.1281046504927091E-2</v>
      </c>
    </row>
    <row r="355" spans="1:15" x14ac:dyDescent="0.2">
      <c r="A355">
        <f>玩家成长时间线!A355</f>
        <v>354</v>
      </c>
      <c r="B355">
        <f>玩家成长时间线!B355</f>
        <v>9</v>
      </c>
      <c r="C355">
        <f ca="1">SUM($D$2:D355)</f>
        <v>650.40007891248933</v>
      </c>
      <c r="D355">
        <f t="shared" ca="1" si="5"/>
        <v>1.8194876616359776</v>
      </c>
      <c r="E355">
        <f ca="1">(SUMIFS(OFFSET([2]掉落汇总!$C$2:$C$871,,MATCH($B355,[2]掉落汇总!$D$1:$M$1)),[2]掉落汇总!$A$2:$A$871,E$1,[2]掉落汇总!$C$2:$C$871,$Q$1)+SUMIFS(OFFSET([2]掉落汇总!$C$2:$C$871,,MATCH($B355,[2]掉落汇总!$D$1:$M$1)),[2]掉落汇总!$A$2:$A$871,E$1,[2]掉落汇总!$C$2:$C$871,$Q$2)/$Q$3)*宝箱投放计算!D355</f>
        <v>0.60239738276990162</v>
      </c>
      <c r="F355">
        <f ca="1">(SUMIFS(OFFSET([2]掉落汇总!$C$2:$C$871,,MATCH($B355,[2]掉落汇总!$D$1:$M$1)),[2]掉落汇总!$A$2:$A$871,F$1,[2]掉落汇总!$C$2:$C$871,$Q$1)+SUMIFS(OFFSET([2]掉落汇总!$C$2:$C$871,,MATCH($B355,[2]掉落汇总!$D$1:$M$1)),[2]掉落汇总!$A$2:$A$871,F$1,[2]掉落汇总!$C$2:$C$871,$Q$2)/$Q$3)*宝箱投放计算!E355</f>
        <v>0.69707401032702276</v>
      </c>
      <c r="G355">
        <f ca="1">(SUMIFS(OFFSET([2]掉落汇总!$C$2:$C$871,,MATCH($B355,[2]掉落汇总!$D$1:$M$1)),[2]掉落汇总!$A$2:$A$871,G$1,[2]掉落汇总!$C$2:$C$871,$Q$1)+SUMIFS(OFFSET([2]掉落汇总!$C$2:$C$871,,MATCH($B355,[2]掉落汇总!$D$1:$M$1)),[2]掉落汇总!$A$2:$A$871,G$1,[2]掉落汇总!$C$2:$C$871,$Q$2)/$Q$3)*宝箱投放计算!F355</f>
        <v>0</v>
      </c>
      <c r="H355">
        <f ca="1">(SUMIFS(OFFSET([2]掉落汇总!$C$2:$C$871,,MATCH($B355,[2]掉落汇总!$D$1:$M$1)),[2]掉落汇总!$A$2:$A$871,H$1,[2]掉落汇总!$C$2:$C$871,$Q$1)+SUMIFS(OFFSET([2]掉落汇总!$C$2:$C$871,,MATCH($B355,[2]掉落汇总!$D$1:$M$1)),[2]掉落汇总!$A$2:$A$871,H$1,[2]掉落汇总!$C$2:$C$871,$Q$2)/$Q$3)*宝箱投放计算!G355</f>
        <v>0</v>
      </c>
      <c r="I355">
        <f ca="1">(SUMIFS(OFFSET([2]掉落汇总!$C$2:$C$871,,MATCH($B355,[2]掉落汇总!$D$1:$M$1)),[2]掉落汇总!$A$2:$A$871,I$1,[2]掉落汇总!$C$2:$C$871,$Q$1)+SUMIFS(OFFSET([2]掉落汇总!$C$2:$C$871,,MATCH($B355,[2]掉落汇总!$D$1:$M$1)),[2]掉落汇总!$A$2:$A$871,I$1,[2]掉落汇总!$C$2:$C$871,$Q$2)/$Q$3)*宝箱投放计算!H355</f>
        <v>0</v>
      </c>
      <c r="J355">
        <f ca="1">(SUMIFS(OFFSET([2]掉落汇总!$C$2:$C$871,,MATCH($B355,[2]掉落汇总!$D$1:$M$1)),[2]掉落汇总!$A$2:$A$871,J$1,[2]掉落汇总!$C$2:$C$871,$Q$1)+SUMIFS(OFFSET([2]掉落汇总!$C$2:$C$871,,MATCH($B355,[2]掉落汇总!$D$1:$M$1)),[2]掉落汇总!$A$2:$A$871,J$1,[2]掉落汇总!$C$2:$C$871,$Q$2)/$Q$3)*宝箱投放计算!I355</f>
        <v>0</v>
      </c>
      <c r="K355">
        <f ca="1">(SUMIFS(OFFSET([2]掉落汇总!$C$2:$C$871,,MATCH($B355,[2]掉落汇总!$D$1:$M$1)),[2]掉落汇总!$A$2:$A$871,K$1,[2]掉落汇总!$C$2:$C$871,$Q$1)+SUMIFS(OFFSET([2]掉落汇总!$C$2:$C$871,,MATCH($B355,[2]掉落汇总!$D$1:$M$1)),[2]掉落汇总!$A$2:$A$871,K$1,[2]掉落汇总!$C$2:$C$871,$Q$2)/$Q$3)*宝箱投放计算!J355</f>
        <v>0</v>
      </c>
      <c r="L355">
        <f ca="1">(SUMIFS(OFFSET([2]掉落汇总!$C$2:$C$871,,MATCH($B355,[2]掉落汇总!$D$1:$M$1)),[2]掉落汇总!$A$2:$A$871,L$1,[2]掉落汇总!$C$2:$C$871,$Q$1)+SUMIFS(OFFSET([2]掉落汇总!$C$2:$C$871,,MATCH($B355,[2]掉落汇总!$D$1:$M$1)),[2]掉落汇总!$A$2:$A$871,L$1,[2]掉落汇总!$C$2:$C$871,$Q$2)/$Q$3)*宝箱投放计算!K355</f>
        <v>0.18921788368526599</v>
      </c>
      <c r="M355">
        <f ca="1">(SUMIFS(OFFSET([2]掉落汇总!$C$2:$C$871,,MATCH($B355,[2]掉落汇总!$D$1:$M$1)),[2]掉落汇总!$A$2:$A$871,M$1,[2]掉落汇总!$C$2:$C$871,$Q$1)+SUMIFS(OFFSET([2]掉落汇总!$C$2:$C$871,,MATCH($B355,[2]掉落汇总!$D$1:$M$1)),[2]掉落汇总!$A$2:$A$871,M$1,[2]掉落汇总!$C$2:$C$871,$Q$2)/$Q$3)*宝箱投放计算!L355</f>
        <v>0.1952586710265094</v>
      </c>
      <c r="N355">
        <f ca="1">(SUMIFS(OFFSET([2]掉落汇总!$C$2:$C$871,,MATCH($B355,[2]掉落汇总!$D$1:$M$1)),[2]掉落汇总!$A$2:$A$871,N$1,[2]掉落汇总!$C$2:$C$871,$Q$1)+SUMIFS(OFFSET([2]掉落汇总!$C$2:$C$871,,MATCH($B355,[2]掉落汇总!$D$1:$M$1)),[2]掉落汇总!$A$2:$A$871,N$1,[2]掉落汇总!$C$2:$C$871,$Q$2)/$Q$3)*宝箱投放计算!M355</f>
        <v>4.4258667322350648E-2</v>
      </c>
      <c r="O355">
        <f ca="1">(SUMIFS(OFFSET([2]掉落汇总!$C$2:$C$871,,MATCH($B355,[2]掉落汇总!$D$1:$M$1)),[2]掉落汇总!$A$2:$A$871,O$1,[2]掉落汇总!$C$2:$C$871,$Q$1)+SUMIFS(OFFSET([2]掉落汇总!$C$2:$C$871,,MATCH($B355,[2]掉落汇总!$D$1:$M$1)),[2]掉落汇总!$A$2:$A$871,O$1,[2]掉落汇总!$C$2:$C$871,$Q$2)/$Q$3)*宝箱投放计算!N355</f>
        <v>9.1281046504927091E-2</v>
      </c>
    </row>
    <row r="356" spans="1:15" x14ac:dyDescent="0.2">
      <c r="A356">
        <f>玩家成长时间线!A356</f>
        <v>355</v>
      </c>
      <c r="B356">
        <f>玩家成长时间线!B356</f>
        <v>9</v>
      </c>
      <c r="C356">
        <f ca="1">SUM($D$2:D356)</f>
        <v>652.27178031458334</v>
      </c>
      <c r="D356">
        <f t="shared" ca="1" si="5"/>
        <v>1.8717014020939928</v>
      </c>
      <c r="E356">
        <f ca="1">(SUMIFS(OFFSET([2]掉落汇总!$C$2:$C$871,,MATCH($B356,[2]掉落汇总!$D$1:$M$1)),[2]掉落汇总!$A$2:$A$871,E$1,[2]掉落汇总!$C$2:$C$871,$Q$1)+SUMIFS(OFFSET([2]掉落汇总!$C$2:$C$871,,MATCH($B356,[2]掉落汇总!$D$1:$M$1)),[2]掉落汇总!$A$2:$A$871,E$1,[2]掉落汇总!$C$2:$C$871,$Q$2)/$Q$3)*宝箱投放计算!D356</f>
        <v>0.65461112322791681</v>
      </c>
      <c r="F356">
        <f ca="1">(SUMIFS(OFFSET([2]掉落汇总!$C$2:$C$871,,MATCH($B356,[2]掉落汇总!$D$1:$M$1)),[2]掉落汇总!$A$2:$A$871,F$1,[2]掉落汇总!$C$2:$C$871,$Q$1)+SUMIFS(OFFSET([2]掉落汇总!$C$2:$C$871,,MATCH($B356,[2]掉落汇总!$D$1:$M$1)),[2]掉落汇总!$A$2:$A$871,F$1,[2]掉落汇总!$C$2:$C$871,$Q$2)/$Q$3)*宝箱投放计算!E356</f>
        <v>0.69707401032702276</v>
      </c>
      <c r="G356">
        <f ca="1">(SUMIFS(OFFSET([2]掉落汇总!$C$2:$C$871,,MATCH($B356,[2]掉落汇总!$D$1:$M$1)),[2]掉落汇总!$A$2:$A$871,G$1,[2]掉落汇总!$C$2:$C$871,$Q$1)+SUMIFS(OFFSET([2]掉落汇总!$C$2:$C$871,,MATCH($B356,[2]掉落汇总!$D$1:$M$1)),[2]掉落汇总!$A$2:$A$871,G$1,[2]掉落汇总!$C$2:$C$871,$Q$2)/$Q$3)*宝箱投放计算!F356</f>
        <v>0</v>
      </c>
      <c r="H356">
        <f ca="1">(SUMIFS(OFFSET([2]掉落汇总!$C$2:$C$871,,MATCH($B356,[2]掉落汇总!$D$1:$M$1)),[2]掉落汇总!$A$2:$A$871,H$1,[2]掉落汇总!$C$2:$C$871,$Q$1)+SUMIFS(OFFSET([2]掉落汇总!$C$2:$C$871,,MATCH($B356,[2]掉落汇总!$D$1:$M$1)),[2]掉落汇总!$A$2:$A$871,H$1,[2]掉落汇总!$C$2:$C$871,$Q$2)/$Q$3)*宝箱投放计算!G356</f>
        <v>0</v>
      </c>
      <c r="I356">
        <f ca="1">(SUMIFS(OFFSET([2]掉落汇总!$C$2:$C$871,,MATCH($B356,[2]掉落汇总!$D$1:$M$1)),[2]掉落汇总!$A$2:$A$871,I$1,[2]掉落汇总!$C$2:$C$871,$Q$1)+SUMIFS(OFFSET([2]掉落汇总!$C$2:$C$871,,MATCH($B356,[2]掉落汇总!$D$1:$M$1)),[2]掉落汇总!$A$2:$A$871,I$1,[2]掉落汇总!$C$2:$C$871,$Q$2)/$Q$3)*宝箱投放计算!H356</f>
        <v>0</v>
      </c>
      <c r="J356">
        <f ca="1">(SUMIFS(OFFSET([2]掉落汇总!$C$2:$C$871,,MATCH($B356,[2]掉落汇总!$D$1:$M$1)),[2]掉落汇总!$A$2:$A$871,J$1,[2]掉落汇总!$C$2:$C$871,$Q$1)+SUMIFS(OFFSET([2]掉落汇总!$C$2:$C$871,,MATCH($B356,[2]掉落汇总!$D$1:$M$1)),[2]掉落汇总!$A$2:$A$871,J$1,[2]掉落汇总!$C$2:$C$871,$Q$2)/$Q$3)*宝箱投放计算!I356</f>
        <v>0</v>
      </c>
      <c r="K356">
        <f ca="1">(SUMIFS(OFFSET([2]掉落汇总!$C$2:$C$871,,MATCH($B356,[2]掉落汇总!$D$1:$M$1)),[2]掉落汇总!$A$2:$A$871,K$1,[2]掉落汇总!$C$2:$C$871,$Q$1)+SUMIFS(OFFSET([2]掉落汇总!$C$2:$C$871,,MATCH($B356,[2]掉落汇总!$D$1:$M$1)),[2]掉落汇总!$A$2:$A$871,K$1,[2]掉落汇总!$C$2:$C$871,$Q$2)/$Q$3)*宝箱投放计算!J356</f>
        <v>0</v>
      </c>
      <c r="L356">
        <f ca="1">(SUMIFS(OFFSET([2]掉落汇总!$C$2:$C$871,,MATCH($B356,[2]掉落汇总!$D$1:$M$1)),[2]掉落汇总!$A$2:$A$871,L$1,[2]掉落汇总!$C$2:$C$871,$Q$1)+SUMIFS(OFFSET([2]掉落汇总!$C$2:$C$871,,MATCH($B356,[2]掉落汇总!$D$1:$M$1)),[2]掉落汇总!$A$2:$A$871,L$1,[2]掉落汇总!$C$2:$C$871,$Q$2)/$Q$3)*宝箱投放计算!K356</f>
        <v>0.18921788368526599</v>
      </c>
      <c r="M356">
        <f ca="1">(SUMIFS(OFFSET([2]掉落汇总!$C$2:$C$871,,MATCH($B356,[2]掉落汇总!$D$1:$M$1)),[2]掉落汇总!$A$2:$A$871,M$1,[2]掉落汇总!$C$2:$C$871,$Q$1)+SUMIFS(OFFSET([2]掉落汇总!$C$2:$C$871,,MATCH($B356,[2]掉落汇总!$D$1:$M$1)),[2]掉落汇总!$A$2:$A$871,M$1,[2]掉落汇总!$C$2:$C$871,$Q$2)/$Q$3)*宝箱投放计算!L356</f>
        <v>0.1952586710265094</v>
      </c>
      <c r="N356">
        <f ca="1">(SUMIFS(OFFSET([2]掉落汇总!$C$2:$C$871,,MATCH($B356,[2]掉落汇总!$D$1:$M$1)),[2]掉落汇总!$A$2:$A$871,N$1,[2]掉落汇总!$C$2:$C$871,$Q$1)+SUMIFS(OFFSET([2]掉落汇总!$C$2:$C$871,,MATCH($B356,[2]掉落汇总!$D$1:$M$1)),[2]掉落汇总!$A$2:$A$871,N$1,[2]掉落汇总!$C$2:$C$871,$Q$2)/$Q$3)*宝箱投放计算!M356</f>
        <v>4.4258667322350648E-2</v>
      </c>
      <c r="O356">
        <f ca="1">(SUMIFS(OFFSET([2]掉落汇总!$C$2:$C$871,,MATCH($B356,[2]掉落汇总!$D$1:$M$1)),[2]掉落汇总!$A$2:$A$871,O$1,[2]掉落汇总!$C$2:$C$871,$Q$1)+SUMIFS(OFFSET([2]掉落汇总!$C$2:$C$871,,MATCH($B356,[2]掉落汇总!$D$1:$M$1)),[2]掉落汇总!$A$2:$A$871,O$1,[2]掉落汇总!$C$2:$C$871,$Q$2)/$Q$3)*宝箱投放计算!N356</f>
        <v>9.1281046504927091E-2</v>
      </c>
    </row>
    <row r="357" spans="1:15" x14ac:dyDescent="0.2">
      <c r="A357">
        <f>玩家成长时间线!A357</f>
        <v>356</v>
      </c>
      <c r="B357">
        <f>玩家成长时间线!B357</f>
        <v>10</v>
      </c>
      <c r="C357">
        <f ca="1">SUM($D$2:D357)</f>
        <v>655.19768149026231</v>
      </c>
      <c r="D357">
        <f t="shared" ca="1" si="5"/>
        <v>2.925901175678991</v>
      </c>
      <c r="E357">
        <f ca="1">(SUMIFS(OFFSET([2]掉落汇总!$C$2:$C$871,,MATCH($B357,[2]掉落汇总!$D$1:$M$1)),[2]掉落汇总!$A$2:$A$871,E$1,[2]掉落汇总!$C$2:$C$871,$Q$1)+SUMIFS(OFFSET([2]掉落汇总!$C$2:$C$871,,MATCH($B357,[2]掉落汇总!$D$1:$M$1)),[2]掉落汇总!$A$2:$A$871,E$1,[2]掉落汇总!$C$2:$C$871,$Q$2)/$Q$3)*宝箱投放计算!D357</f>
        <v>0.59110362966859553</v>
      </c>
      <c r="F357">
        <f ca="1">(SUMIFS(OFFSET([2]掉落汇总!$C$2:$C$871,,MATCH($B357,[2]掉落汇总!$D$1:$M$1)),[2]掉落汇总!$A$2:$A$871,F$1,[2]掉落汇总!$C$2:$C$871,$Q$1)+SUMIFS(OFFSET([2]掉落汇总!$C$2:$C$871,,MATCH($B357,[2]掉落汇总!$D$1:$M$1)),[2]掉落汇总!$A$2:$A$871,F$1,[2]掉落汇总!$C$2:$C$871,$Q$2)/$Q$3)*宝箱投放计算!E357</f>
        <v>0.69707401032702276</v>
      </c>
      <c r="G357">
        <f ca="1">(SUMIFS(OFFSET([2]掉落汇总!$C$2:$C$871,,MATCH($B357,[2]掉落汇总!$D$1:$M$1)),[2]掉落汇总!$A$2:$A$871,G$1,[2]掉落汇总!$C$2:$C$871,$Q$1)+SUMIFS(OFFSET([2]掉落汇总!$C$2:$C$871,,MATCH($B357,[2]掉落汇总!$D$1:$M$1)),[2]掉落汇总!$A$2:$A$871,G$1,[2]掉落汇总!$C$2:$C$871,$Q$2)/$Q$3)*宝箱投放计算!F357</f>
        <v>0</v>
      </c>
      <c r="H357">
        <f ca="1">(SUMIFS(OFFSET([2]掉落汇总!$C$2:$C$871,,MATCH($B357,[2]掉落汇总!$D$1:$M$1)),[2]掉落汇总!$A$2:$A$871,H$1,[2]掉落汇总!$C$2:$C$871,$Q$1)+SUMIFS(OFFSET([2]掉落汇总!$C$2:$C$871,,MATCH($B357,[2]掉落汇总!$D$1:$M$1)),[2]掉落汇总!$A$2:$A$871,H$1,[2]掉落汇总!$C$2:$C$871,$Q$2)/$Q$3)*宝箱投放计算!G357</f>
        <v>0</v>
      </c>
      <c r="I357">
        <f ca="1">(SUMIFS(OFFSET([2]掉落汇总!$C$2:$C$871,,MATCH($B357,[2]掉落汇总!$D$1:$M$1)),[2]掉落汇总!$A$2:$A$871,I$1,[2]掉落汇总!$C$2:$C$871,$Q$1)+SUMIFS(OFFSET([2]掉落汇总!$C$2:$C$871,,MATCH($B357,[2]掉落汇总!$D$1:$M$1)),[2]掉落汇总!$A$2:$A$871,I$1,[2]掉落汇总!$C$2:$C$871,$Q$2)/$Q$3)*宝箱投放计算!H357</f>
        <v>0</v>
      </c>
      <c r="J357">
        <f ca="1">(SUMIFS(OFFSET([2]掉落汇总!$C$2:$C$871,,MATCH($B357,[2]掉落汇总!$D$1:$M$1)),[2]掉落汇总!$A$2:$A$871,J$1,[2]掉落汇总!$C$2:$C$871,$Q$1)+SUMIFS(OFFSET([2]掉落汇总!$C$2:$C$871,,MATCH($B357,[2]掉落汇总!$D$1:$M$1)),[2]掉落汇总!$A$2:$A$871,J$1,[2]掉落汇总!$C$2:$C$871,$Q$2)/$Q$3)*宝箱投放计算!I357</f>
        <v>1.1177072671443191</v>
      </c>
      <c r="K357">
        <f ca="1">(SUMIFS(OFFSET([2]掉落汇总!$C$2:$C$871,,MATCH($B357,[2]掉落汇总!$D$1:$M$1)),[2]掉落汇总!$A$2:$A$871,K$1,[2]掉落汇总!$C$2:$C$871,$Q$1)+SUMIFS(OFFSET([2]掉落汇总!$C$2:$C$871,,MATCH($B357,[2]掉落汇总!$D$1:$M$1)),[2]掉落汇总!$A$2:$A$871,K$1,[2]掉落汇总!$C$2:$C$871,$Q$2)/$Q$3)*宝箱投放计算!J357</f>
        <v>0</v>
      </c>
      <c r="L357">
        <f ca="1">(SUMIFS(OFFSET([2]掉落汇总!$C$2:$C$871,,MATCH($B357,[2]掉落汇总!$D$1:$M$1)),[2]掉落汇总!$A$2:$A$871,L$1,[2]掉落汇总!$C$2:$C$871,$Q$1)+SUMIFS(OFFSET([2]掉落汇总!$C$2:$C$871,,MATCH($B357,[2]掉落汇总!$D$1:$M$1)),[2]掉落汇总!$A$2:$A$871,L$1,[2]掉落汇总!$C$2:$C$871,$Q$2)/$Q$3)*宝箱投放计算!K357</f>
        <v>0.18921788368526599</v>
      </c>
      <c r="M357">
        <f ca="1">(SUMIFS(OFFSET([2]掉落汇总!$C$2:$C$871,,MATCH($B357,[2]掉落汇总!$D$1:$M$1)),[2]掉落汇总!$A$2:$A$871,M$1,[2]掉落汇总!$C$2:$C$871,$Q$1)+SUMIFS(OFFSET([2]掉落汇总!$C$2:$C$871,,MATCH($B357,[2]掉落汇总!$D$1:$M$1)),[2]掉落汇总!$A$2:$A$871,M$1,[2]掉落汇总!$C$2:$C$871,$Q$2)/$Q$3)*宝箱投放计算!L357</f>
        <v>0.1952586710265094</v>
      </c>
      <c r="N357">
        <f ca="1">(SUMIFS(OFFSET([2]掉落汇总!$C$2:$C$871,,MATCH($B357,[2]掉落汇总!$D$1:$M$1)),[2]掉落汇总!$A$2:$A$871,N$1,[2]掉落汇总!$C$2:$C$871,$Q$1)+SUMIFS(OFFSET([2]掉落汇总!$C$2:$C$871,,MATCH($B357,[2]掉落汇总!$D$1:$M$1)),[2]掉落汇总!$A$2:$A$871,N$1,[2]掉落汇总!$C$2:$C$871,$Q$2)/$Q$3)*宝箱投放计算!M357</f>
        <v>4.4258667322350648E-2</v>
      </c>
      <c r="O357">
        <f ca="1">(SUMIFS(OFFSET([2]掉落汇总!$C$2:$C$871,,MATCH($B357,[2]掉落汇总!$D$1:$M$1)),[2]掉落汇总!$A$2:$A$871,O$1,[2]掉落汇总!$C$2:$C$871,$Q$1)+SUMIFS(OFFSET([2]掉落汇总!$C$2:$C$871,,MATCH($B357,[2]掉落汇总!$D$1:$M$1)),[2]掉落汇总!$A$2:$A$871,O$1,[2]掉落汇总!$C$2:$C$871,$Q$2)/$Q$3)*宝箱投放计算!N357</f>
        <v>9.1281046504927091E-2</v>
      </c>
    </row>
    <row r="358" spans="1:15" x14ac:dyDescent="0.2">
      <c r="A358">
        <f>玩家成长时间线!A358</f>
        <v>357</v>
      </c>
      <c r="B358">
        <f>玩家成长时间线!B358</f>
        <v>10</v>
      </c>
      <c r="C358">
        <f ca="1">SUM($D$2:D358)</f>
        <v>657.00829517786065</v>
      </c>
      <c r="D358">
        <f t="shared" ca="1" si="5"/>
        <v>1.8106136875983223</v>
      </c>
      <c r="E358">
        <f ca="1">(SUMIFS(OFFSET([2]掉落汇总!$C$2:$C$871,,MATCH($B358,[2]掉落汇总!$D$1:$M$1)),[2]掉落汇总!$A$2:$A$871,E$1,[2]掉落汇总!$C$2:$C$871,$Q$1)+SUMIFS(OFFSET([2]掉落汇总!$C$2:$C$871,,MATCH($B358,[2]掉落汇总!$D$1:$M$1)),[2]掉落汇总!$A$2:$A$871,E$1,[2]掉落汇总!$C$2:$C$871,$Q$2)/$Q$3)*宝箱投放计算!D358</f>
        <v>0.59352340873224629</v>
      </c>
      <c r="F358">
        <f ca="1">(SUMIFS(OFFSET([2]掉落汇总!$C$2:$C$871,,MATCH($B358,[2]掉落汇总!$D$1:$M$1)),[2]掉落汇总!$A$2:$A$871,F$1,[2]掉落汇总!$C$2:$C$871,$Q$1)+SUMIFS(OFFSET([2]掉落汇总!$C$2:$C$871,,MATCH($B358,[2]掉落汇总!$D$1:$M$1)),[2]掉落汇总!$A$2:$A$871,F$1,[2]掉落汇总!$C$2:$C$871,$Q$2)/$Q$3)*宝箱投放计算!E358</f>
        <v>0.69707401032702276</v>
      </c>
      <c r="G358">
        <f ca="1">(SUMIFS(OFFSET([2]掉落汇总!$C$2:$C$871,,MATCH($B358,[2]掉落汇总!$D$1:$M$1)),[2]掉落汇总!$A$2:$A$871,G$1,[2]掉落汇总!$C$2:$C$871,$Q$1)+SUMIFS(OFFSET([2]掉落汇总!$C$2:$C$871,,MATCH($B358,[2]掉落汇总!$D$1:$M$1)),[2]掉落汇总!$A$2:$A$871,G$1,[2]掉落汇总!$C$2:$C$871,$Q$2)/$Q$3)*宝箱投放计算!F358</f>
        <v>0</v>
      </c>
      <c r="H358">
        <f ca="1">(SUMIFS(OFFSET([2]掉落汇总!$C$2:$C$871,,MATCH($B358,[2]掉落汇总!$D$1:$M$1)),[2]掉落汇总!$A$2:$A$871,H$1,[2]掉落汇总!$C$2:$C$871,$Q$1)+SUMIFS(OFFSET([2]掉落汇总!$C$2:$C$871,,MATCH($B358,[2]掉落汇总!$D$1:$M$1)),[2]掉落汇总!$A$2:$A$871,H$1,[2]掉落汇总!$C$2:$C$871,$Q$2)/$Q$3)*宝箱投放计算!G358</f>
        <v>0</v>
      </c>
      <c r="I358">
        <f ca="1">(SUMIFS(OFFSET([2]掉落汇总!$C$2:$C$871,,MATCH($B358,[2]掉落汇总!$D$1:$M$1)),[2]掉落汇总!$A$2:$A$871,I$1,[2]掉落汇总!$C$2:$C$871,$Q$1)+SUMIFS(OFFSET([2]掉落汇总!$C$2:$C$871,,MATCH($B358,[2]掉落汇总!$D$1:$M$1)),[2]掉落汇总!$A$2:$A$871,I$1,[2]掉落汇总!$C$2:$C$871,$Q$2)/$Q$3)*宝箱投放计算!H358</f>
        <v>0</v>
      </c>
      <c r="J358">
        <f ca="1">(SUMIFS(OFFSET([2]掉落汇总!$C$2:$C$871,,MATCH($B358,[2]掉落汇总!$D$1:$M$1)),[2]掉落汇总!$A$2:$A$871,J$1,[2]掉落汇总!$C$2:$C$871,$Q$1)+SUMIFS(OFFSET([2]掉落汇总!$C$2:$C$871,,MATCH($B358,[2]掉落汇总!$D$1:$M$1)),[2]掉落汇总!$A$2:$A$871,J$1,[2]掉落汇总!$C$2:$C$871,$Q$2)/$Q$3)*宝箱投放计算!I358</f>
        <v>0</v>
      </c>
      <c r="K358">
        <f ca="1">(SUMIFS(OFFSET([2]掉落汇总!$C$2:$C$871,,MATCH($B358,[2]掉落汇总!$D$1:$M$1)),[2]掉落汇总!$A$2:$A$871,K$1,[2]掉落汇总!$C$2:$C$871,$Q$1)+SUMIFS(OFFSET([2]掉落汇总!$C$2:$C$871,,MATCH($B358,[2]掉落汇总!$D$1:$M$1)),[2]掉落汇总!$A$2:$A$871,K$1,[2]掉落汇总!$C$2:$C$871,$Q$2)/$Q$3)*宝箱投放计算!J358</f>
        <v>0</v>
      </c>
      <c r="L358">
        <f ca="1">(SUMIFS(OFFSET([2]掉落汇总!$C$2:$C$871,,MATCH($B358,[2]掉落汇总!$D$1:$M$1)),[2]掉落汇总!$A$2:$A$871,L$1,[2]掉落汇总!$C$2:$C$871,$Q$1)+SUMIFS(OFFSET([2]掉落汇总!$C$2:$C$871,,MATCH($B358,[2]掉落汇总!$D$1:$M$1)),[2]掉落汇总!$A$2:$A$871,L$1,[2]掉落汇总!$C$2:$C$871,$Q$2)/$Q$3)*宝箱投放计算!K358</f>
        <v>0.18921788368526599</v>
      </c>
      <c r="M358">
        <f ca="1">(SUMIFS(OFFSET([2]掉落汇总!$C$2:$C$871,,MATCH($B358,[2]掉落汇总!$D$1:$M$1)),[2]掉落汇总!$A$2:$A$871,M$1,[2]掉落汇总!$C$2:$C$871,$Q$1)+SUMIFS(OFFSET([2]掉落汇总!$C$2:$C$871,,MATCH($B358,[2]掉落汇总!$D$1:$M$1)),[2]掉落汇总!$A$2:$A$871,M$1,[2]掉落汇总!$C$2:$C$871,$Q$2)/$Q$3)*宝箱投放计算!L358</f>
        <v>0.1952586710265094</v>
      </c>
      <c r="N358">
        <f ca="1">(SUMIFS(OFFSET([2]掉落汇总!$C$2:$C$871,,MATCH($B358,[2]掉落汇总!$D$1:$M$1)),[2]掉落汇总!$A$2:$A$871,N$1,[2]掉落汇总!$C$2:$C$871,$Q$1)+SUMIFS(OFFSET([2]掉落汇总!$C$2:$C$871,,MATCH($B358,[2]掉落汇总!$D$1:$M$1)),[2]掉落汇总!$A$2:$A$871,N$1,[2]掉落汇总!$C$2:$C$871,$Q$2)/$Q$3)*宝箱投放计算!M358</f>
        <v>4.4258667322350648E-2</v>
      </c>
      <c r="O358">
        <f ca="1">(SUMIFS(OFFSET([2]掉落汇总!$C$2:$C$871,,MATCH($B358,[2]掉落汇总!$D$1:$M$1)),[2]掉落汇总!$A$2:$A$871,O$1,[2]掉落汇总!$C$2:$C$871,$Q$1)+SUMIFS(OFFSET([2]掉落汇总!$C$2:$C$871,,MATCH($B358,[2]掉落汇总!$D$1:$M$1)),[2]掉落汇总!$A$2:$A$871,O$1,[2]掉落汇总!$C$2:$C$871,$Q$2)/$Q$3)*宝箱投放计算!N358</f>
        <v>9.1281046504927091E-2</v>
      </c>
    </row>
    <row r="359" spans="1:15" x14ac:dyDescent="0.2">
      <c r="A359">
        <f>玩家成长时间线!A359</f>
        <v>358</v>
      </c>
      <c r="B359">
        <f>玩家成长时间线!B359</f>
        <v>10</v>
      </c>
      <c r="C359">
        <f ca="1">SUM($D$2:D359)</f>
        <v>658.82132864452262</v>
      </c>
      <c r="D359">
        <f t="shared" ca="1" si="5"/>
        <v>1.813033466661973</v>
      </c>
      <c r="E359">
        <f ca="1">(SUMIFS(OFFSET([2]掉落汇总!$C$2:$C$871,,MATCH($B359,[2]掉落汇总!$D$1:$M$1)),[2]掉落汇总!$A$2:$A$871,E$1,[2]掉落汇总!$C$2:$C$871,$Q$1)+SUMIFS(OFFSET([2]掉落汇总!$C$2:$C$871,,MATCH($B359,[2]掉落汇总!$D$1:$M$1)),[2]掉落汇总!$A$2:$A$871,E$1,[2]掉落汇总!$C$2:$C$871,$Q$2)/$Q$3)*宝箱投放计算!D359</f>
        <v>0.59594318779589706</v>
      </c>
      <c r="F359">
        <f ca="1">(SUMIFS(OFFSET([2]掉落汇总!$C$2:$C$871,,MATCH($B359,[2]掉落汇总!$D$1:$M$1)),[2]掉落汇总!$A$2:$A$871,F$1,[2]掉落汇总!$C$2:$C$871,$Q$1)+SUMIFS(OFFSET([2]掉落汇总!$C$2:$C$871,,MATCH($B359,[2]掉落汇总!$D$1:$M$1)),[2]掉落汇总!$A$2:$A$871,F$1,[2]掉落汇总!$C$2:$C$871,$Q$2)/$Q$3)*宝箱投放计算!E359</f>
        <v>0.69707401032702276</v>
      </c>
      <c r="G359">
        <f ca="1">(SUMIFS(OFFSET([2]掉落汇总!$C$2:$C$871,,MATCH($B359,[2]掉落汇总!$D$1:$M$1)),[2]掉落汇总!$A$2:$A$871,G$1,[2]掉落汇总!$C$2:$C$871,$Q$1)+SUMIFS(OFFSET([2]掉落汇总!$C$2:$C$871,,MATCH($B359,[2]掉落汇总!$D$1:$M$1)),[2]掉落汇总!$A$2:$A$871,G$1,[2]掉落汇总!$C$2:$C$871,$Q$2)/$Q$3)*宝箱投放计算!F359</f>
        <v>0</v>
      </c>
      <c r="H359">
        <f ca="1">(SUMIFS(OFFSET([2]掉落汇总!$C$2:$C$871,,MATCH($B359,[2]掉落汇总!$D$1:$M$1)),[2]掉落汇总!$A$2:$A$871,H$1,[2]掉落汇总!$C$2:$C$871,$Q$1)+SUMIFS(OFFSET([2]掉落汇总!$C$2:$C$871,,MATCH($B359,[2]掉落汇总!$D$1:$M$1)),[2]掉落汇总!$A$2:$A$871,H$1,[2]掉落汇总!$C$2:$C$871,$Q$2)/$Q$3)*宝箱投放计算!G359</f>
        <v>0</v>
      </c>
      <c r="I359">
        <f ca="1">(SUMIFS(OFFSET([2]掉落汇总!$C$2:$C$871,,MATCH($B359,[2]掉落汇总!$D$1:$M$1)),[2]掉落汇总!$A$2:$A$871,I$1,[2]掉落汇总!$C$2:$C$871,$Q$1)+SUMIFS(OFFSET([2]掉落汇总!$C$2:$C$871,,MATCH($B359,[2]掉落汇总!$D$1:$M$1)),[2]掉落汇总!$A$2:$A$871,I$1,[2]掉落汇总!$C$2:$C$871,$Q$2)/$Q$3)*宝箱投放计算!H359</f>
        <v>0</v>
      </c>
      <c r="J359">
        <f ca="1">(SUMIFS(OFFSET([2]掉落汇总!$C$2:$C$871,,MATCH($B359,[2]掉落汇总!$D$1:$M$1)),[2]掉落汇总!$A$2:$A$871,J$1,[2]掉落汇总!$C$2:$C$871,$Q$1)+SUMIFS(OFFSET([2]掉落汇总!$C$2:$C$871,,MATCH($B359,[2]掉落汇总!$D$1:$M$1)),[2]掉落汇总!$A$2:$A$871,J$1,[2]掉落汇总!$C$2:$C$871,$Q$2)/$Q$3)*宝箱投放计算!I359</f>
        <v>0</v>
      </c>
      <c r="K359">
        <f ca="1">(SUMIFS(OFFSET([2]掉落汇总!$C$2:$C$871,,MATCH($B359,[2]掉落汇总!$D$1:$M$1)),[2]掉落汇总!$A$2:$A$871,K$1,[2]掉落汇总!$C$2:$C$871,$Q$1)+SUMIFS(OFFSET([2]掉落汇总!$C$2:$C$871,,MATCH($B359,[2]掉落汇总!$D$1:$M$1)),[2]掉落汇总!$A$2:$A$871,K$1,[2]掉落汇总!$C$2:$C$871,$Q$2)/$Q$3)*宝箱投放计算!J359</f>
        <v>0</v>
      </c>
      <c r="L359">
        <f ca="1">(SUMIFS(OFFSET([2]掉落汇总!$C$2:$C$871,,MATCH($B359,[2]掉落汇总!$D$1:$M$1)),[2]掉落汇总!$A$2:$A$871,L$1,[2]掉落汇总!$C$2:$C$871,$Q$1)+SUMIFS(OFFSET([2]掉落汇总!$C$2:$C$871,,MATCH($B359,[2]掉落汇总!$D$1:$M$1)),[2]掉落汇总!$A$2:$A$871,L$1,[2]掉落汇总!$C$2:$C$871,$Q$2)/$Q$3)*宝箱投放计算!K359</f>
        <v>0.18921788368526599</v>
      </c>
      <c r="M359">
        <f ca="1">(SUMIFS(OFFSET([2]掉落汇总!$C$2:$C$871,,MATCH($B359,[2]掉落汇总!$D$1:$M$1)),[2]掉落汇总!$A$2:$A$871,M$1,[2]掉落汇总!$C$2:$C$871,$Q$1)+SUMIFS(OFFSET([2]掉落汇总!$C$2:$C$871,,MATCH($B359,[2]掉落汇总!$D$1:$M$1)),[2]掉落汇总!$A$2:$A$871,M$1,[2]掉落汇总!$C$2:$C$871,$Q$2)/$Q$3)*宝箱投放计算!L359</f>
        <v>0.1952586710265094</v>
      </c>
      <c r="N359">
        <f ca="1">(SUMIFS(OFFSET([2]掉落汇总!$C$2:$C$871,,MATCH($B359,[2]掉落汇总!$D$1:$M$1)),[2]掉落汇总!$A$2:$A$871,N$1,[2]掉落汇总!$C$2:$C$871,$Q$1)+SUMIFS(OFFSET([2]掉落汇总!$C$2:$C$871,,MATCH($B359,[2]掉落汇总!$D$1:$M$1)),[2]掉落汇总!$A$2:$A$871,N$1,[2]掉落汇总!$C$2:$C$871,$Q$2)/$Q$3)*宝箱投放计算!M359</f>
        <v>4.4258667322350648E-2</v>
      </c>
      <c r="O359">
        <f ca="1">(SUMIFS(OFFSET([2]掉落汇总!$C$2:$C$871,,MATCH($B359,[2]掉落汇总!$D$1:$M$1)),[2]掉落汇总!$A$2:$A$871,O$1,[2]掉落汇总!$C$2:$C$871,$Q$1)+SUMIFS(OFFSET([2]掉落汇总!$C$2:$C$871,,MATCH($B359,[2]掉落汇总!$D$1:$M$1)),[2]掉落汇总!$A$2:$A$871,O$1,[2]掉落汇总!$C$2:$C$871,$Q$2)/$Q$3)*宝箱投放计算!N359</f>
        <v>9.1281046504927091E-2</v>
      </c>
    </row>
    <row r="360" spans="1:15" x14ac:dyDescent="0.2">
      <c r="A360">
        <f>玩家成长时间线!A360</f>
        <v>359</v>
      </c>
      <c r="B360">
        <f>玩家成长时间线!B360</f>
        <v>10</v>
      </c>
      <c r="C360">
        <f ca="1">SUM($D$2:D360)</f>
        <v>660.68517747152123</v>
      </c>
      <c r="D360">
        <f t="shared" ca="1" si="5"/>
        <v>1.863848826998638</v>
      </c>
      <c r="E360">
        <f ca="1">(SUMIFS(OFFSET([2]掉落汇总!$C$2:$C$871,,MATCH($B360,[2]掉落汇总!$D$1:$M$1)),[2]掉落汇总!$A$2:$A$871,E$1,[2]掉落汇总!$C$2:$C$871,$Q$1)+SUMIFS(OFFSET([2]掉落汇总!$C$2:$C$871,,MATCH($B360,[2]掉落汇总!$D$1:$M$1)),[2]掉落汇总!$A$2:$A$871,E$1,[2]掉落汇总!$C$2:$C$871,$Q$2)/$Q$3)*宝箱投放计算!D360</f>
        <v>0.64675854813256184</v>
      </c>
      <c r="F360">
        <f ca="1">(SUMIFS(OFFSET([2]掉落汇总!$C$2:$C$871,,MATCH($B360,[2]掉落汇总!$D$1:$M$1)),[2]掉落汇总!$A$2:$A$871,F$1,[2]掉落汇总!$C$2:$C$871,$Q$1)+SUMIFS(OFFSET([2]掉落汇总!$C$2:$C$871,,MATCH($B360,[2]掉落汇总!$D$1:$M$1)),[2]掉落汇总!$A$2:$A$871,F$1,[2]掉落汇总!$C$2:$C$871,$Q$2)/$Q$3)*宝箱投放计算!E360</f>
        <v>0.69707401032702276</v>
      </c>
      <c r="G360">
        <f ca="1">(SUMIFS(OFFSET([2]掉落汇总!$C$2:$C$871,,MATCH($B360,[2]掉落汇总!$D$1:$M$1)),[2]掉落汇总!$A$2:$A$871,G$1,[2]掉落汇总!$C$2:$C$871,$Q$1)+SUMIFS(OFFSET([2]掉落汇总!$C$2:$C$871,,MATCH($B360,[2]掉落汇总!$D$1:$M$1)),[2]掉落汇总!$A$2:$A$871,G$1,[2]掉落汇总!$C$2:$C$871,$Q$2)/$Q$3)*宝箱投放计算!F360</f>
        <v>0</v>
      </c>
      <c r="H360">
        <f ca="1">(SUMIFS(OFFSET([2]掉落汇总!$C$2:$C$871,,MATCH($B360,[2]掉落汇总!$D$1:$M$1)),[2]掉落汇总!$A$2:$A$871,H$1,[2]掉落汇总!$C$2:$C$871,$Q$1)+SUMIFS(OFFSET([2]掉落汇总!$C$2:$C$871,,MATCH($B360,[2]掉落汇总!$D$1:$M$1)),[2]掉落汇总!$A$2:$A$871,H$1,[2]掉落汇总!$C$2:$C$871,$Q$2)/$Q$3)*宝箱投放计算!G360</f>
        <v>0</v>
      </c>
      <c r="I360">
        <f ca="1">(SUMIFS(OFFSET([2]掉落汇总!$C$2:$C$871,,MATCH($B360,[2]掉落汇总!$D$1:$M$1)),[2]掉落汇总!$A$2:$A$871,I$1,[2]掉落汇总!$C$2:$C$871,$Q$1)+SUMIFS(OFFSET([2]掉落汇总!$C$2:$C$871,,MATCH($B360,[2]掉落汇总!$D$1:$M$1)),[2]掉落汇总!$A$2:$A$871,I$1,[2]掉落汇总!$C$2:$C$871,$Q$2)/$Q$3)*宝箱投放计算!H360</f>
        <v>0</v>
      </c>
      <c r="J360">
        <f ca="1">(SUMIFS(OFFSET([2]掉落汇总!$C$2:$C$871,,MATCH($B360,[2]掉落汇总!$D$1:$M$1)),[2]掉落汇总!$A$2:$A$871,J$1,[2]掉落汇总!$C$2:$C$871,$Q$1)+SUMIFS(OFFSET([2]掉落汇总!$C$2:$C$871,,MATCH($B360,[2]掉落汇总!$D$1:$M$1)),[2]掉落汇总!$A$2:$A$871,J$1,[2]掉落汇总!$C$2:$C$871,$Q$2)/$Q$3)*宝箱投放计算!I360</f>
        <v>0</v>
      </c>
      <c r="K360">
        <f ca="1">(SUMIFS(OFFSET([2]掉落汇总!$C$2:$C$871,,MATCH($B360,[2]掉落汇总!$D$1:$M$1)),[2]掉落汇总!$A$2:$A$871,K$1,[2]掉落汇总!$C$2:$C$871,$Q$1)+SUMIFS(OFFSET([2]掉落汇总!$C$2:$C$871,,MATCH($B360,[2]掉落汇总!$D$1:$M$1)),[2]掉落汇总!$A$2:$A$871,K$1,[2]掉落汇总!$C$2:$C$871,$Q$2)/$Q$3)*宝箱投放计算!J360</f>
        <v>0</v>
      </c>
      <c r="L360">
        <f ca="1">(SUMIFS(OFFSET([2]掉落汇总!$C$2:$C$871,,MATCH($B360,[2]掉落汇总!$D$1:$M$1)),[2]掉落汇总!$A$2:$A$871,L$1,[2]掉落汇总!$C$2:$C$871,$Q$1)+SUMIFS(OFFSET([2]掉落汇总!$C$2:$C$871,,MATCH($B360,[2]掉落汇总!$D$1:$M$1)),[2]掉落汇总!$A$2:$A$871,L$1,[2]掉落汇总!$C$2:$C$871,$Q$2)/$Q$3)*宝箱投放计算!K360</f>
        <v>0.18921788368526599</v>
      </c>
      <c r="M360">
        <f ca="1">(SUMIFS(OFFSET([2]掉落汇总!$C$2:$C$871,,MATCH($B360,[2]掉落汇总!$D$1:$M$1)),[2]掉落汇总!$A$2:$A$871,M$1,[2]掉落汇总!$C$2:$C$871,$Q$1)+SUMIFS(OFFSET([2]掉落汇总!$C$2:$C$871,,MATCH($B360,[2]掉落汇总!$D$1:$M$1)),[2]掉落汇总!$A$2:$A$871,M$1,[2]掉落汇总!$C$2:$C$871,$Q$2)/$Q$3)*宝箱投放计算!L360</f>
        <v>0.1952586710265094</v>
      </c>
      <c r="N360">
        <f ca="1">(SUMIFS(OFFSET([2]掉落汇总!$C$2:$C$871,,MATCH($B360,[2]掉落汇总!$D$1:$M$1)),[2]掉落汇总!$A$2:$A$871,N$1,[2]掉落汇总!$C$2:$C$871,$Q$1)+SUMIFS(OFFSET([2]掉落汇总!$C$2:$C$871,,MATCH($B360,[2]掉落汇总!$D$1:$M$1)),[2]掉落汇总!$A$2:$A$871,N$1,[2]掉落汇总!$C$2:$C$871,$Q$2)/$Q$3)*宝箱投放计算!M360</f>
        <v>4.4258667322350648E-2</v>
      </c>
      <c r="O360">
        <f ca="1">(SUMIFS(OFFSET([2]掉落汇总!$C$2:$C$871,,MATCH($B360,[2]掉落汇总!$D$1:$M$1)),[2]掉落汇总!$A$2:$A$871,O$1,[2]掉落汇总!$C$2:$C$871,$Q$1)+SUMIFS(OFFSET([2]掉落汇总!$C$2:$C$871,,MATCH($B360,[2]掉落汇总!$D$1:$M$1)),[2]掉落汇总!$A$2:$A$871,O$1,[2]掉落汇总!$C$2:$C$871,$Q$2)/$Q$3)*宝箱投放计算!N360</f>
        <v>9.1281046504927091E-2</v>
      </c>
    </row>
    <row r="361" spans="1:15" x14ac:dyDescent="0.2">
      <c r="A361">
        <f>玩家成长时间线!A361</f>
        <v>360</v>
      </c>
      <c r="B361">
        <f>玩家成长时间线!B361</f>
        <v>10</v>
      </c>
      <c r="C361">
        <f ca="1">SUM($D$2:D361)</f>
        <v>662.50305049631049</v>
      </c>
      <c r="D361">
        <f t="shared" ca="1" si="5"/>
        <v>1.8178730247892745</v>
      </c>
      <c r="E361">
        <f ca="1">(SUMIFS(OFFSET([2]掉落汇总!$C$2:$C$871,,MATCH($B361,[2]掉落汇总!$D$1:$M$1)),[2]掉落汇总!$A$2:$A$871,E$1,[2]掉落汇总!$C$2:$C$871,$Q$1)+SUMIFS(OFFSET([2]掉落汇总!$C$2:$C$871,,MATCH($B361,[2]掉落汇总!$D$1:$M$1)),[2]掉落汇总!$A$2:$A$871,E$1,[2]掉落汇总!$C$2:$C$871,$Q$2)/$Q$3)*宝箱投放计算!D361</f>
        <v>0.60078274592319847</v>
      </c>
      <c r="F361">
        <f ca="1">(SUMIFS(OFFSET([2]掉落汇总!$C$2:$C$871,,MATCH($B361,[2]掉落汇总!$D$1:$M$1)),[2]掉落汇总!$A$2:$A$871,F$1,[2]掉落汇总!$C$2:$C$871,$Q$1)+SUMIFS(OFFSET([2]掉落汇总!$C$2:$C$871,,MATCH($B361,[2]掉落汇总!$D$1:$M$1)),[2]掉落汇总!$A$2:$A$871,F$1,[2]掉落汇总!$C$2:$C$871,$Q$2)/$Q$3)*宝箱投放计算!E361</f>
        <v>0.69707401032702276</v>
      </c>
      <c r="G361">
        <f ca="1">(SUMIFS(OFFSET([2]掉落汇总!$C$2:$C$871,,MATCH($B361,[2]掉落汇总!$D$1:$M$1)),[2]掉落汇总!$A$2:$A$871,G$1,[2]掉落汇总!$C$2:$C$871,$Q$1)+SUMIFS(OFFSET([2]掉落汇总!$C$2:$C$871,,MATCH($B361,[2]掉落汇总!$D$1:$M$1)),[2]掉落汇总!$A$2:$A$871,G$1,[2]掉落汇总!$C$2:$C$871,$Q$2)/$Q$3)*宝箱投放计算!F361</f>
        <v>0</v>
      </c>
      <c r="H361">
        <f ca="1">(SUMIFS(OFFSET([2]掉落汇总!$C$2:$C$871,,MATCH($B361,[2]掉落汇总!$D$1:$M$1)),[2]掉落汇总!$A$2:$A$871,H$1,[2]掉落汇总!$C$2:$C$871,$Q$1)+SUMIFS(OFFSET([2]掉落汇总!$C$2:$C$871,,MATCH($B361,[2]掉落汇总!$D$1:$M$1)),[2]掉落汇总!$A$2:$A$871,H$1,[2]掉落汇总!$C$2:$C$871,$Q$2)/$Q$3)*宝箱投放计算!G361</f>
        <v>0</v>
      </c>
      <c r="I361">
        <f ca="1">(SUMIFS(OFFSET([2]掉落汇总!$C$2:$C$871,,MATCH($B361,[2]掉落汇总!$D$1:$M$1)),[2]掉落汇总!$A$2:$A$871,I$1,[2]掉落汇总!$C$2:$C$871,$Q$1)+SUMIFS(OFFSET([2]掉落汇总!$C$2:$C$871,,MATCH($B361,[2]掉落汇总!$D$1:$M$1)),[2]掉落汇总!$A$2:$A$871,I$1,[2]掉落汇总!$C$2:$C$871,$Q$2)/$Q$3)*宝箱投放计算!H361</f>
        <v>0</v>
      </c>
      <c r="J361">
        <f ca="1">(SUMIFS(OFFSET([2]掉落汇总!$C$2:$C$871,,MATCH($B361,[2]掉落汇总!$D$1:$M$1)),[2]掉落汇总!$A$2:$A$871,J$1,[2]掉落汇总!$C$2:$C$871,$Q$1)+SUMIFS(OFFSET([2]掉落汇总!$C$2:$C$871,,MATCH($B361,[2]掉落汇总!$D$1:$M$1)),[2]掉落汇总!$A$2:$A$871,J$1,[2]掉落汇总!$C$2:$C$871,$Q$2)/$Q$3)*宝箱投放计算!I361</f>
        <v>0</v>
      </c>
      <c r="K361">
        <f ca="1">(SUMIFS(OFFSET([2]掉落汇总!$C$2:$C$871,,MATCH($B361,[2]掉落汇总!$D$1:$M$1)),[2]掉落汇总!$A$2:$A$871,K$1,[2]掉落汇总!$C$2:$C$871,$Q$1)+SUMIFS(OFFSET([2]掉落汇总!$C$2:$C$871,,MATCH($B361,[2]掉落汇总!$D$1:$M$1)),[2]掉落汇总!$A$2:$A$871,K$1,[2]掉落汇总!$C$2:$C$871,$Q$2)/$Q$3)*宝箱投放计算!J361</f>
        <v>0</v>
      </c>
      <c r="L361">
        <f ca="1">(SUMIFS(OFFSET([2]掉落汇总!$C$2:$C$871,,MATCH($B361,[2]掉落汇总!$D$1:$M$1)),[2]掉落汇总!$A$2:$A$871,L$1,[2]掉落汇总!$C$2:$C$871,$Q$1)+SUMIFS(OFFSET([2]掉落汇总!$C$2:$C$871,,MATCH($B361,[2]掉落汇总!$D$1:$M$1)),[2]掉落汇总!$A$2:$A$871,L$1,[2]掉落汇总!$C$2:$C$871,$Q$2)/$Q$3)*宝箱投放计算!K361</f>
        <v>0.18921788368526599</v>
      </c>
      <c r="M361">
        <f ca="1">(SUMIFS(OFFSET([2]掉落汇总!$C$2:$C$871,,MATCH($B361,[2]掉落汇总!$D$1:$M$1)),[2]掉落汇总!$A$2:$A$871,M$1,[2]掉落汇总!$C$2:$C$871,$Q$1)+SUMIFS(OFFSET([2]掉落汇总!$C$2:$C$871,,MATCH($B361,[2]掉落汇总!$D$1:$M$1)),[2]掉落汇总!$A$2:$A$871,M$1,[2]掉落汇总!$C$2:$C$871,$Q$2)/$Q$3)*宝箱投放计算!L361</f>
        <v>0.1952586710265094</v>
      </c>
      <c r="N361">
        <f ca="1">(SUMIFS(OFFSET([2]掉落汇总!$C$2:$C$871,,MATCH($B361,[2]掉落汇总!$D$1:$M$1)),[2]掉落汇总!$A$2:$A$871,N$1,[2]掉落汇总!$C$2:$C$871,$Q$1)+SUMIFS(OFFSET([2]掉落汇总!$C$2:$C$871,,MATCH($B361,[2]掉落汇总!$D$1:$M$1)),[2]掉落汇总!$A$2:$A$871,N$1,[2]掉落汇总!$C$2:$C$871,$Q$2)/$Q$3)*宝箱投放计算!M361</f>
        <v>4.4258667322350648E-2</v>
      </c>
      <c r="O361">
        <f ca="1">(SUMIFS(OFFSET([2]掉落汇总!$C$2:$C$871,,MATCH($B361,[2]掉落汇总!$D$1:$M$1)),[2]掉落汇总!$A$2:$A$871,O$1,[2]掉落汇总!$C$2:$C$871,$Q$1)+SUMIFS(OFFSET([2]掉落汇总!$C$2:$C$871,,MATCH($B361,[2]掉落汇总!$D$1:$M$1)),[2]掉落汇总!$A$2:$A$871,O$1,[2]掉落汇总!$C$2:$C$871,$Q$2)/$Q$3)*宝箱投放计算!N361</f>
        <v>9.1281046504927091E-2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5AC0-7EF5-4E38-9D95-FDA8CF81B00C}">
  <dimension ref="A1:Q361"/>
  <sheetViews>
    <sheetView workbookViewId="0">
      <selection activeCell="K211" sqref="K211"/>
    </sheetView>
  </sheetViews>
  <sheetFormatPr defaultRowHeight="14.25" x14ac:dyDescent="0.2"/>
  <cols>
    <col min="1" max="1" width="11.75" bestFit="1" customWidth="1"/>
    <col min="2" max="2" width="9.25" bestFit="1" customWidth="1"/>
  </cols>
  <sheetData>
    <row r="1" spans="1:17" x14ac:dyDescent="0.2">
      <c r="A1" t="s">
        <v>1</v>
      </c>
      <c r="B1" t="s">
        <v>2</v>
      </c>
      <c r="C1" t="s">
        <v>84</v>
      </c>
      <c r="D1" t="s">
        <v>85</v>
      </c>
      <c r="E1" t="s">
        <v>12</v>
      </c>
      <c r="F1" t="s">
        <v>33</v>
      </c>
      <c r="G1" t="s">
        <v>49</v>
      </c>
      <c r="H1" t="s">
        <v>50</v>
      </c>
      <c r="I1" t="s">
        <v>52</v>
      </c>
      <c r="J1" t="s">
        <v>53</v>
      </c>
      <c r="K1" t="s">
        <v>54</v>
      </c>
      <c r="L1" t="s">
        <v>77</v>
      </c>
      <c r="M1" t="s">
        <v>78</v>
      </c>
      <c r="N1" t="s">
        <v>79</v>
      </c>
      <c r="O1" t="s">
        <v>80</v>
      </c>
      <c r="Q1" t="s">
        <v>110</v>
      </c>
    </row>
    <row r="2" spans="1:17" x14ac:dyDescent="0.2">
      <c r="A2">
        <f>玩家成长时间线!A2</f>
        <v>1</v>
      </c>
      <c r="B2">
        <f>玩家成长时间线!B2</f>
        <v>1</v>
      </c>
      <c r="C2">
        <f ca="1">SUM($D$2:D2)</f>
        <v>0</v>
      </c>
      <c r="D2">
        <f ca="1">SUM(E2:O2)</f>
        <v>0</v>
      </c>
      <c r="E2">
        <f ca="1">(SUMIFS(OFFSET([2]掉落汇总!$C$2:$C$871,,MATCH($B2,[2]掉落汇总!$D$1:$M$1)),[2]掉落汇总!$A$2:$A$871,E$1,[2]掉落汇总!$C$2:$C$871,$Q$1)+SUMIFS(OFFSET([2]掉落汇总!$C$2:$C$871,,MATCH($B2,[2]掉落汇总!$D$1:$M$1)),[2]掉落汇总!$A$2:$A$871,E$1,[2]掉落汇总!$C$2:$C$871,$Q$2)/$Q$3)*宝箱投放计算!D2</f>
        <v>0</v>
      </c>
      <c r="F2">
        <f ca="1">(SUMIFS(OFFSET([2]掉落汇总!$C$2:$C$871,,MATCH($B2,[2]掉落汇总!$D$1:$M$1)),[2]掉落汇总!$A$2:$A$871,F$1,[2]掉落汇总!$C$2:$C$871,$Q$1)+SUMIFS(OFFSET([2]掉落汇总!$C$2:$C$871,,MATCH($B2,[2]掉落汇总!$D$1:$M$1)),[2]掉落汇总!$A$2:$A$871,F$1,[2]掉落汇总!$C$2:$C$871,$Q$2)/$Q$3)*宝箱投放计算!E2</f>
        <v>0</v>
      </c>
      <c r="G2">
        <f ca="1">(SUMIFS(OFFSET([2]掉落汇总!$C$2:$C$871,,MATCH($B2,[2]掉落汇总!$D$1:$M$1)),[2]掉落汇总!$A$2:$A$871,G$1,[2]掉落汇总!$C$2:$C$871,$Q$1)+SUMIFS(OFFSET([2]掉落汇总!$C$2:$C$871,,MATCH($B2,[2]掉落汇总!$D$1:$M$1)),[2]掉落汇总!$A$2:$A$871,G$1,[2]掉落汇总!$C$2:$C$871,$Q$2)/$Q$3)*宝箱投放计算!F2</f>
        <v>0</v>
      </c>
      <c r="H2">
        <f ca="1">(SUMIFS(OFFSET([2]掉落汇总!$C$2:$C$871,,MATCH($B2,[2]掉落汇总!$D$1:$M$1)),[2]掉落汇总!$A$2:$A$871,H$1,[2]掉落汇总!$C$2:$C$871,$Q$1)+SUMIFS(OFFSET([2]掉落汇总!$C$2:$C$871,,MATCH($B2,[2]掉落汇总!$D$1:$M$1)),[2]掉落汇总!$A$2:$A$871,H$1,[2]掉落汇总!$C$2:$C$871,$Q$2)/$Q$3)*宝箱投放计算!G2</f>
        <v>0</v>
      </c>
      <c r="I2">
        <f ca="1">(SUMIFS(OFFSET([2]掉落汇总!$C$2:$C$871,,MATCH($B2,[2]掉落汇总!$D$1:$M$1)),[2]掉落汇总!$A$2:$A$871,I$1,[2]掉落汇总!$C$2:$C$871,$Q$1)+SUMIFS(OFFSET([2]掉落汇总!$C$2:$C$871,,MATCH($B2,[2]掉落汇总!$D$1:$M$1)),[2]掉落汇总!$A$2:$A$871,I$1,[2]掉落汇总!$C$2:$C$871,$Q$2)/$Q$3)*宝箱投放计算!H2</f>
        <v>0</v>
      </c>
      <c r="J2">
        <f ca="1">(SUMIFS(OFFSET([2]掉落汇总!$C$2:$C$871,,MATCH($B2,[2]掉落汇总!$D$1:$M$1)),[2]掉落汇总!$A$2:$A$871,J$1,[2]掉落汇总!$C$2:$C$871,$Q$1)+SUMIFS(OFFSET([2]掉落汇总!$C$2:$C$871,,MATCH($B2,[2]掉落汇总!$D$1:$M$1)),[2]掉落汇总!$A$2:$A$871,J$1,[2]掉落汇总!$C$2:$C$871,$Q$2)/$Q$3)*宝箱投放计算!I2</f>
        <v>0</v>
      </c>
      <c r="K2">
        <f ca="1">(SUMIFS(OFFSET([2]掉落汇总!$C$2:$C$871,,MATCH($B2,[2]掉落汇总!$D$1:$M$1)),[2]掉落汇总!$A$2:$A$871,K$1,[2]掉落汇总!$C$2:$C$871,$Q$1)+SUMIFS(OFFSET([2]掉落汇总!$C$2:$C$871,,MATCH($B2,[2]掉落汇总!$D$1:$M$1)),[2]掉落汇总!$A$2:$A$871,K$1,[2]掉落汇总!$C$2:$C$871,$Q$2)/$Q$3)*宝箱投放计算!J2</f>
        <v>0</v>
      </c>
      <c r="L2">
        <f ca="1">(SUMIFS(OFFSET([2]掉落汇总!$C$2:$C$871,,MATCH($B2,[2]掉落汇总!$D$1:$M$1)),[2]掉落汇总!$A$2:$A$871,L$1,[2]掉落汇总!$C$2:$C$871,$Q$1)+SUMIFS(OFFSET([2]掉落汇总!$C$2:$C$871,,MATCH($B2,[2]掉落汇总!$D$1:$M$1)),[2]掉落汇总!$A$2:$A$871,L$1,[2]掉落汇总!$C$2:$C$871,$Q$2)/$Q$3)*宝箱投放计算!K2</f>
        <v>0</v>
      </c>
      <c r="M2">
        <f ca="1">(SUMIFS(OFFSET([2]掉落汇总!$C$2:$C$871,,MATCH($B2,[2]掉落汇总!$D$1:$M$1)),[2]掉落汇总!$A$2:$A$871,M$1,[2]掉落汇总!$C$2:$C$871,$Q$1)+SUMIFS(OFFSET([2]掉落汇总!$C$2:$C$871,,MATCH($B2,[2]掉落汇总!$D$1:$M$1)),[2]掉落汇总!$A$2:$A$871,M$1,[2]掉落汇总!$C$2:$C$871,$Q$2)/$Q$3)*宝箱投放计算!L2</f>
        <v>0</v>
      </c>
      <c r="N2">
        <f ca="1">(SUMIFS(OFFSET([2]掉落汇总!$C$2:$C$871,,MATCH($B2,[2]掉落汇总!$D$1:$M$1)),[2]掉落汇总!$A$2:$A$871,N$1,[2]掉落汇总!$C$2:$C$871,$Q$1)+SUMIFS(OFFSET([2]掉落汇总!$C$2:$C$871,,MATCH($B2,[2]掉落汇总!$D$1:$M$1)),[2]掉落汇总!$A$2:$A$871,N$1,[2]掉落汇总!$C$2:$C$871,$Q$2)/$Q$3)*宝箱投放计算!M2</f>
        <v>0</v>
      </c>
      <c r="O2">
        <f ca="1">(SUMIFS(OFFSET([2]掉落汇总!$C$2:$C$871,,MATCH($B2,[2]掉落汇总!$D$1:$M$1)),[2]掉落汇总!$A$2:$A$871,O$1,[2]掉落汇总!$C$2:$C$871,$Q$1)+SUMIFS(OFFSET([2]掉落汇总!$C$2:$C$871,,MATCH($B2,[2]掉落汇总!$D$1:$M$1)),[2]掉落汇总!$A$2:$A$871,O$1,[2]掉落汇总!$C$2:$C$871,$Q$2)/$Q$3)*宝箱投放计算!N2</f>
        <v>0</v>
      </c>
      <c r="Q2" t="s">
        <v>110</v>
      </c>
    </row>
    <row r="3" spans="1:17" x14ac:dyDescent="0.2">
      <c r="A3">
        <f>玩家成长时间线!A3</f>
        <v>2</v>
      </c>
      <c r="B3">
        <f>玩家成长时间线!B3</f>
        <v>1</v>
      </c>
      <c r="C3">
        <f ca="1">SUM($D$2:D3)</f>
        <v>0</v>
      </c>
      <c r="D3">
        <f t="shared" ref="D3:D66" ca="1" si="0">SUM(E3:O3)</f>
        <v>0</v>
      </c>
      <c r="E3">
        <f ca="1">(SUMIFS(OFFSET([2]掉落汇总!$C$2:$C$871,,MATCH($B3,[2]掉落汇总!$D$1:$M$1)),[2]掉落汇总!$A$2:$A$871,E$1,[2]掉落汇总!$C$2:$C$871,$Q$1)+SUMIFS(OFFSET([2]掉落汇总!$C$2:$C$871,,MATCH($B3,[2]掉落汇总!$D$1:$M$1)),[2]掉落汇总!$A$2:$A$871,E$1,[2]掉落汇总!$C$2:$C$871,$Q$2)/$Q$3)*宝箱投放计算!D3</f>
        <v>0</v>
      </c>
      <c r="F3">
        <f ca="1">(SUMIFS(OFFSET([2]掉落汇总!$C$2:$C$871,,MATCH($B3,[2]掉落汇总!$D$1:$M$1)),[2]掉落汇总!$A$2:$A$871,F$1,[2]掉落汇总!$C$2:$C$871,$Q$1)+SUMIFS(OFFSET([2]掉落汇总!$C$2:$C$871,,MATCH($B3,[2]掉落汇总!$D$1:$M$1)),[2]掉落汇总!$A$2:$A$871,F$1,[2]掉落汇总!$C$2:$C$871,$Q$2)/$Q$3)*宝箱投放计算!E3</f>
        <v>0</v>
      </c>
      <c r="G3">
        <f ca="1">(SUMIFS(OFFSET([2]掉落汇总!$C$2:$C$871,,MATCH($B3,[2]掉落汇总!$D$1:$M$1)),[2]掉落汇总!$A$2:$A$871,G$1,[2]掉落汇总!$C$2:$C$871,$Q$1)+SUMIFS(OFFSET([2]掉落汇总!$C$2:$C$871,,MATCH($B3,[2]掉落汇总!$D$1:$M$1)),[2]掉落汇总!$A$2:$A$871,G$1,[2]掉落汇总!$C$2:$C$871,$Q$2)/$Q$3)*宝箱投放计算!F3</f>
        <v>0</v>
      </c>
      <c r="H3">
        <f ca="1">(SUMIFS(OFFSET([2]掉落汇总!$C$2:$C$871,,MATCH($B3,[2]掉落汇总!$D$1:$M$1)),[2]掉落汇总!$A$2:$A$871,H$1,[2]掉落汇总!$C$2:$C$871,$Q$1)+SUMIFS(OFFSET([2]掉落汇总!$C$2:$C$871,,MATCH($B3,[2]掉落汇总!$D$1:$M$1)),[2]掉落汇总!$A$2:$A$871,H$1,[2]掉落汇总!$C$2:$C$871,$Q$2)/$Q$3)*宝箱投放计算!G3</f>
        <v>0</v>
      </c>
      <c r="I3">
        <f ca="1">(SUMIFS(OFFSET([2]掉落汇总!$C$2:$C$871,,MATCH($B3,[2]掉落汇总!$D$1:$M$1)),[2]掉落汇总!$A$2:$A$871,I$1,[2]掉落汇总!$C$2:$C$871,$Q$1)+SUMIFS(OFFSET([2]掉落汇总!$C$2:$C$871,,MATCH($B3,[2]掉落汇总!$D$1:$M$1)),[2]掉落汇总!$A$2:$A$871,I$1,[2]掉落汇总!$C$2:$C$871,$Q$2)/$Q$3)*宝箱投放计算!H3</f>
        <v>0</v>
      </c>
      <c r="J3">
        <f ca="1">(SUMIFS(OFFSET([2]掉落汇总!$C$2:$C$871,,MATCH($B3,[2]掉落汇总!$D$1:$M$1)),[2]掉落汇总!$A$2:$A$871,J$1,[2]掉落汇总!$C$2:$C$871,$Q$1)+SUMIFS(OFFSET([2]掉落汇总!$C$2:$C$871,,MATCH($B3,[2]掉落汇总!$D$1:$M$1)),[2]掉落汇总!$A$2:$A$871,J$1,[2]掉落汇总!$C$2:$C$871,$Q$2)/$Q$3)*宝箱投放计算!I3</f>
        <v>0</v>
      </c>
      <c r="K3">
        <f ca="1">(SUMIFS(OFFSET([2]掉落汇总!$C$2:$C$871,,MATCH($B3,[2]掉落汇总!$D$1:$M$1)),[2]掉落汇总!$A$2:$A$871,K$1,[2]掉落汇总!$C$2:$C$871,$Q$1)+SUMIFS(OFFSET([2]掉落汇总!$C$2:$C$871,,MATCH($B3,[2]掉落汇总!$D$1:$M$1)),[2]掉落汇总!$A$2:$A$871,K$1,[2]掉落汇总!$C$2:$C$871,$Q$2)/$Q$3)*宝箱投放计算!J3</f>
        <v>0</v>
      </c>
      <c r="L3">
        <f ca="1">(SUMIFS(OFFSET([2]掉落汇总!$C$2:$C$871,,MATCH($B3,[2]掉落汇总!$D$1:$M$1)),[2]掉落汇总!$A$2:$A$871,L$1,[2]掉落汇总!$C$2:$C$871,$Q$1)+SUMIFS(OFFSET([2]掉落汇总!$C$2:$C$871,,MATCH($B3,[2]掉落汇总!$D$1:$M$1)),[2]掉落汇总!$A$2:$A$871,L$1,[2]掉落汇总!$C$2:$C$871,$Q$2)/$Q$3)*宝箱投放计算!K3</f>
        <v>0</v>
      </c>
      <c r="M3">
        <f ca="1">(SUMIFS(OFFSET([2]掉落汇总!$C$2:$C$871,,MATCH($B3,[2]掉落汇总!$D$1:$M$1)),[2]掉落汇总!$A$2:$A$871,M$1,[2]掉落汇总!$C$2:$C$871,$Q$1)+SUMIFS(OFFSET([2]掉落汇总!$C$2:$C$871,,MATCH($B3,[2]掉落汇总!$D$1:$M$1)),[2]掉落汇总!$A$2:$A$871,M$1,[2]掉落汇总!$C$2:$C$871,$Q$2)/$Q$3)*宝箱投放计算!L3</f>
        <v>0</v>
      </c>
      <c r="N3">
        <f ca="1">(SUMIFS(OFFSET([2]掉落汇总!$C$2:$C$871,,MATCH($B3,[2]掉落汇总!$D$1:$M$1)),[2]掉落汇总!$A$2:$A$871,N$1,[2]掉落汇总!$C$2:$C$871,$Q$1)+SUMIFS(OFFSET([2]掉落汇总!$C$2:$C$871,,MATCH($B3,[2]掉落汇总!$D$1:$M$1)),[2]掉落汇总!$A$2:$A$871,N$1,[2]掉落汇总!$C$2:$C$871,$Q$2)/$Q$3)*宝箱投放计算!M3</f>
        <v>0</v>
      </c>
      <c r="O3">
        <f ca="1">(SUMIFS(OFFSET([2]掉落汇总!$C$2:$C$871,,MATCH($B3,[2]掉落汇总!$D$1:$M$1)),[2]掉落汇总!$A$2:$A$871,O$1,[2]掉落汇总!$C$2:$C$871,$Q$1)+SUMIFS(OFFSET([2]掉落汇总!$C$2:$C$871,,MATCH($B3,[2]掉落汇总!$D$1:$M$1)),[2]掉落汇总!$A$2:$A$871,O$1,[2]掉落汇总!$C$2:$C$871,$Q$2)/$Q$3)*宝箱投放计算!N3</f>
        <v>0</v>
      </c>
      <c r="Q3">
        <v>1</v>
      </c>
    </row>
    <row r="4" spans="1:17" x14ac:dyDescent="0.2">
      <c r="A4">
        <f>玩家成长时间线!A4</f>
        <v>3</v>
      </c>
      <c r="B4">
        <f>玩家成长时间线!B4</f>
        <v>2</v>
      </c>
      <c r="C4">
        <f ca="1">SUM($D$2:D4)</f>
        <v>0</v>
      </c>
      <c r="D4">
        <f t="shared" ca="1" si="0"/>
        <v>0</v>
      </c>
      <c r="E4">
        <f ca="1">(SUMIFS(OFFSET([2]掉落汇总!$C$2:$C$871,,MATCH($B4,[2]掉落汇总!$D$1:$M$1)),[2]掉落汇总!$A$2:$A$871,E$1,[2]掉落汇总!$C$2:$C$871,$Q$1)+SUMIFS(OFFSET([2]掉落汇总!$C$2:$C$871,,MATCH($B4,[2]掉落汇总!$D$1:$M$1)),[2]掉落汇总!$A$2:$A$871,E$1,[2]掉落汇总!$C$2:$C$871,$Q$2)/$Q$3)*宝箱投放计算!D4</f>
        <v>0</v>
      </c>
      <c r="F4">
        <f ca="1">(SUMIFS(OFFSET([2]掉落汇总!$C$2:$C$871,,MATCH($B4,[2]掉落汇总!$D$1:$M$1)),[2]掉落汇总!$A$2:$A$871,F$1,[2]掉落汇总!$C$2:$C$871,$Q$1)+SUMIFS(OFFSET([2]掉落汇总!$C$2:$C$871,,MATCH($B4,[2]掉落汇总!$D$1:$M$1)),[2]掉落汇总!$A$2:$A$871,F$1,[2]掉落汇总!$C$2:$C$871,$Q$2)/$Q$3)*宝箱投放计算!E4</f>
        <v>0</v>
      </c>
      <c r="G4">
        <f ca="1">(SUMIFS(OFFSET([2]掉落汇总!$C$2:$C$871,,MATCH($B4,[2]掉落汇总!$D$1:$M$1)),[2]掉落汇总!$A$2:$A$871,G$1,[2]掉落汇总!$C$2:$C$871,$Q$1)+SUMIFS(OFFSET([2]掉落汇总!$C$2:$C$871,,MATCH($B4,[2]掉落汇总!$D$1:$M$1)),[2]掉落汇总!$A$2:$A$871,G$1,[2]掉落汇总!$C$2:$C$871,$Q$2)/$Q$3)*宝箱投放计算!F4</f>
        <v>0</v>
      </c>
      <c r="H4">
        <f ca="1">(SUMIFS(OFFSET([2]掉落汇总!$C$2:$C$871,,MATCH($B4,[2]掉落汇总!$D$1:$M$1)),[2]掉落汇总!$A$2:$A$871,H$1,[2]掉落汇总!$C$2:$C$871,$Q$1)+SUMIFS(OFFSET([2]掉落汇总!$C$2:$C$871,,MATCH($B4,[2]掉落汇总!$D$1:$M$1)),[2]掉落汇总!$A$2:$A$871,H$1,[2]掉落汇总!$C$2:$C$871,$Q$2)/$Q$3)*宝箱投放计算!G4</f>
        <v>0</v>
      </c>
      <c r="I4">
        <f ca="1">(SUMIFS(OFFSET([2]掉落汇总!$C$2:$C$871,,MATCH($B4,[2]掉落汇总!$D$1:$M$1)),[2]掉落汇总!$A$2:$A$871,I$1,[2]掉落汇总!$C$2:$C$871,$Q$1)+SUMIFS(OFFSET([2]掉落汇总!$C$2:$C$871,,MATCH($B4,[2]掉落汇总!$D$1:$M$1)),[2]掉落汇总!$A$2:$A$871,I$1,[2]掉落汇总!$C$2:$C$871,$Q$2)/$Q$3)*宝箱投放计算!H4</f>
        <v>0</v>
      </c>
      <c r="J4">
        <f ca="1">(SUMIFS(OFFSET([2]掉落汇总!$C$2:$C$871,,MATCH($B4,[2]掉落汇总!$D$1:$M$1)),[2]掉落汇总!$A$2:$A$871,J$1,[2]掉落汇总!$C$2:$C$871,$Q$1)+SUMIFS(OFFSET([2]掉落汇总!$C$2:$C$871,,MATCH($B4,[2]掉落汇总!$D$1:$M$1)),[2]掉落汇总!$A$2:$A$871,J$1,[2]掉落汇总!$C$2:$C$871,$Q$2)/$Q$3)*宝箱投放计算!I4</f>
        <v>0</v>
      </c>
      <c r="K4">
        <f ca="1">(SUMIFS(OFFSET([2]掉落汇总!$C$2:$C$871,,MATCH($B4,[2]掉落汇总!$D$1:$M$1)),[2]掉落汇总!$A$2:$A$871,K$1,[2]掉落汇总!$C$2:$C$871,$Q$1)+SUMIFS(OFFSET([2]掉落汇总!$C$2:$C$871,,MATCH($B4,[2]掉落汇总!$D$1:$M$1)),[2]掉落汇总!$A$2:$A$871,K$1,[2]掉落汇总!$C$2:$C$871,$Q$2)/$Q$3)*宝箱投放计算!J4</f>
        <v>0</v>
      </c>
      <c r="L4">
        <f ca="1">(SUMIFS(OFFSET([2]掉落汇总!$C$2:$C$871,,MATCH($B4,[2]掉落汇总!$D$1:$M$1)),[2]掉落汇总!$A$2:$A$871,L$1,[2]掉落汇总!$C$2:$C$871,$Q$1)+SUMIFS(OFFSET([2]掉落汇总!$C$2:$C$871,,MATCH($B4,[2]掉落汇总!$D$1:$M$1)),[2]掉落汇总!$A$2:$A$871,L$1,[2]掉落汇总!$C$2:$C$871,$Q$2)/$Q$3)*宝箱投放计算!K4</f>
        <v>0</v>
      </c>
      <c r="M4">
        <f ca="1">(SUMIFS(OFFSET([2]掉落汇总!$C$2:$C$871,,MATCH($B4,[2]掉落汇总!$D$1:$M$1)),[2]掉落汇总!$A$2:$A$871,M$1,[2]掉落汇总!$C$2:$C$871,$Q$1)+SUMIFS(OFFSET([2]掉落汇总!$C$2:$C$871,,MATCH($B4,[2]掉落汇总!$D$1:$M$1)),[2]掉落汇总!$A$2:$A$871,M$1,[2]掉落汇总!$C$2:$C$871,$Q$2)/$Q$3)*宝箱投放计算!L4</f>
        <v>0</v>
      </c>
      <c r="N4">
        <f ca="1">(SUMIFS(OFFSET([2]掉落汇总!$C$2:$C$871,,MATCH($B4,[2]掉落汇总!$D$1:$M$1)),[2]掉落汇总!$A$2:$A$871,N$1,[2]掉落汇总!$C$2:$C$871,$Q$1)+SUMIFS(OFFSET([2]掉落汇总!$C$2:$C$871,,MATCH($B4,[2]掉落汇总!$D$1:$M$1)),[2]掉落汇总!$A$2:$A$871,N$1,[2]掉落汇总!$C$2:$C$871,$Q$2)/$Q$3)*宝箱投放计算!M4</f>
        <v>0</v>
      </c>
      <c r="O4">
        <f ca="1">(SUMIFS(OFFSET([2]掉落汇总!$C$2:$C$871,,MATCH($B4,[2]掉落汇总!$D$1:$M$1)),[2]掉落汇总!$A$2:$A$871,O$1,[2]掉落汇总!$C$2:$C$871,$Q$1)+SUMIFS(OFFSET([2]掉落汇总!$C$2:$C$871,,MATCH($B4,[2]掉落汇总!$D$1:$M$1)),[2]掉落汇总!$A$2:$A$871,O$1,[2]掉落汇总!$C$2:$C$871,$Q$2)/$Q$3)*宝箱投放计算!N4</f>
        <v>0</v>
      </c>
    </row>
    <row r="5" spans="1:17" x14ac:dyDescent="0.2">
      <c r="A5">
        <f>玩家成长时间线!A5</f>
        <v>4</v>
      </c>
      <c r="B5">
        <f>玩家成长时间线!B5</f>
        <v>3</v>
      </c>
      <c r="C5">
        <f ca="1">SUM($D$2:D5)</f>
        <v>0</v>
      </c>
      <c r="D5">
        <f t="shared" ca="1" si="0"/>
        <v>0</v>
      </c>
      <c r="E5">
        <f ca="1">(SUMIFS(OFFSET([2]掉落汇总!$C$2:$C$871,,MATCH($B5,[2]掉落汇总!$D$1:$M$1)),[2]掉落汇总!$A$2:$A$871,E$1,[2]掉落汇总!$C$2:$C$871,$Q$1)+SUMIFS(OFFSET([2]掉落汇总!$C$2:$C$871,,MATCH($B5,[2]掉落汇总!$D$1:$M$1)),[2]掉落汇总!$A$2:$A$871,E$1,[2]掉落汇总!$C$2:$C$871,$Q$2)/$Q$3)*宝箱投放计算!D5</f>
        <v>0</v>
      </c>
      <c r="F5">
        <f ca="1">(SUMIFS(OFFSET([2]掉落汇总!$C$2:$C$871,,MATCH($B5,[2]掉落汇总!$D$1:$M$1)),[2]掉落汇总!$A$2:$A$871,F$1,[2]掉落汇总!$C$2:$C$871,$Q$1)+SUMIFS(OFFSET([2]掉落汇总!$C$2:$C$871,,MATCH($B5,[2]掉落汇总!$D$1:$M$1)),[2]掉落汇总!$A$2:$A$871,F$1,[2]掉落汇总!$C$2:$C$871,$Q$2)/$Q$3)*宝箱投放计算!E5</f>
        <v>0</v>
      </c>
      <c r="G5">
        <f ca="1">(SUMIFS(OFFSET([2]掉落汇总!$C$2:$C$871,,MATCH($B5,[2]掉落汇总!$D$1:$M$1)),[2]掉落汇总!$A$2:$A$871,G$1,[2]掉落汇总!$C$2:$C$871,$Q$1)+SUMIFS(OFFSET([2]掉落汇总!$C$2:$C$871,,MATCH($B5,[2]掉落汇总!$D$1:$M$1)),[2]掉落汇总!$A$2:$A$871,G$1,[2]掉落汇总!$C$2:$C$871,$Q$2)/$Q$3)*宝箱投放计算!F5</f>
        <v>0</v>
      </c>
      <c r="H5">
        <f ca="1">(SUMIFS(OFFSET([2]掉落汇总!$C$2:$C$871,,MATCH($B5,[2]掉落汇总!$D$1:$M$1)),[2]掉落汇总!$A$2:$A$871,H$1,[2]掉落汇总!$C$2:$C$871,$Q$1)+SUMIFS(OFFSET([2]掉落汇总!$C$2:$C$871,,MATCH($B5,[2]掉落汇总!$D$1:$M$1)),[2]掉落汇总!$A$2:$A$871,H$1,[2]掉落汇总!$C$2:$C$871,$Q$2)/$Q$3)*宝箱投放计算!G5</f>
        <v>0</v>
      </c>
      <c r="I5">
        <f ca="1">(SUMIFS(OFFSET([2]掉落汇总!$C$2:$C$871,,MATCH($B5,[2]掉落汇总!$D$1:$M$1)),[2]掉落汇总!$A$2:$A$871,I$1,[2]掉落汇总!$C$2:$C$871,$Q$1)+SUMIFS(OFFSET([2]掉落汇总!$C$2:$C$871,,MATCH($B5,[2]掉落汇总!$D$1:$M$1)),[2]掉落汇总!$A$2:$A$871,I$1,[2]掉落汇总!$C$2:$C$871,$Q$2)/$Q$3)*宝箱投放计算!H5</f>
        <v>0</v>
      </c>
      <c r="J5">
        <f ca="1">(SUMIFS(OFFSET([2]掉落汇总!$C$2:$C$871,,MATCH($B5,[2]掉落汇总!$D$1:$M$1)),[2]掉落汇总!$A$2:$A$871,J$1,[2]掉落汇总!$C$2:$C$871,$Q$1)+SUMIFS(OFFSET([2]掉落汇总!$C$2:$C$871,,MATCH($B5,[2]掉落汇总!$D$1:$M$1)),[2]掉落汇总!$A$2:$A$871,J$1,[2]掉落汇总!$C$2:$C$871,$Q$2)/$Q$3)*宝箱投放计算!I5</f>
        <v>0</v>
      </c>
      <c r="K5">
        <f ca="1">(SUMIFS(OFFSET([2]掉落汇总!$C$2:$C$871,,MATCH($B5,[2]掉落汇总!$D$1:$M$1)),[2]掉落汇总!$A$2:$A$871,K$1,[2]掉落汇总!$C$2:$C$871,$Q$1)+SUMIFS(OFFSET([2]掉落汇总!$C$2:$C$871,,MATCH($B5,[2]掉落汇总!$D$1:$M$1)),[2]掉落汇总!$A$2:$A$871,K$1,[2]掉落汇总!$C$2:$C$871,$Q$2)/$Q$3)*宝箱投放计算!J5</f>
        <v>0</v>
      </c>
      <c r="L5">
        <f ca="1">(SUMIFS(OFFSET([2]掉落汇总!$C$2:$C$871,,MATCH($B5,[2]掉落汇总!$D$1:$M$1)),[2]掉落汇总!$A$2:$A$871,L$1,[2]掉落汇总!$C$2:$C$871,$Q$1)+SUMIFS(OFFSET([2]掉落汇总!$C$2:$C$871,,MATCH($B5,[2]掉落汇总!$D$1:$M$1)),[2]掉落汇总!$A$2:$A$871,L$1,[2]掉落汇总!$C$2:$C$871,$Q$2)/$Q$3)*宝箱投放计算!K5</f>
        <v>0</v>
      </c>
      <c r="M5">
        <f ca="1">(SUMIFS(OFFSET([2]掉落汇总!$C$2:$C$871,,MATCH($B5,[2]掉落汇总!$D$1:$M$1)),[2]掉落汇总!$A$2:$A$871,M$1,[2]掉落汇总!$C$2:$C$871,$Q$1)+SUMIFS(OFFSET([2]掉落汇总!$C$2:$C$871,,MATCH($B5,[2]掉落汇总!$D$1:$M$1)),[2]掉落汇总!$A$2:$A$871,M$1,[2]掉落汇总!$C$2:$C$871,$Q$2)/$Q$3)*宝箱投放计算!L5</f>
        <v>0</v>
      </c>
      <c r="N5">
        <f ca="1">(SUMIFS(OFFSET([2]掉落汇总!$C$2:$C$871,,MATCH($B5,[2]掉落汇总!$D$1:$M$1)),[2]掉落汇总!$A$2:$A$871,N$1,[2]掉落汇总!$C$2:$C$871,$Q$1)+SUMIFS(OFFSET([2]掉落汇总!$C$2:$C$871,,MATCH($B5,[2]掉落汇总!$D$1:$M$1)),[2]掉落汇总!$A$2:$A$871,N$1,[2]掉落汇总!$C$2:$C$871,$Q$2)/$Q$3)*宝箱投放计算!M5</f>
        <v>0</v>
      </c>
      <c r="O5">
        <f ca="1">(SUMIFS(OFFSET([2]掉落汇总!$C$2:$C$871,,MATCH($B5,[2]掉落汇总!$D$1:$M$1)),[2]掉落汇总!$A$2:$A$871,O$1,[2]掉落汇总!$C$2:$C$871,$Q$1)+SUMIFS(OFFSET([2]掉落汇总!$C$2:$C$871,,MATCH($B5,[2]掉落汇总!$D$1:$M$1)),[2]掉落汇总!$A$2:$A$871,O$1,[2]掉落汇总!$C$2:$C$871,$Q$2)/$Q$3)*宝箱投放计算!N5</f>
        <v>0</v>
      </c>
    </row>
    <row r="6" spans="1:17" x14ac:dyDescent="0.2">
      <c r="A6">
        <f>玩家成长时间线!A6</f>
        <v>5</v>
      </c>
      <c r="B6">
        <f>玩家成长时间线!B6</f>
        <v>3</v>
      </c>
      <c r="C6">
        <f ca="1">SUM($D$2:D6)</f>
        <v>0</v>
      </c>
      <c r="D6">
        <f t="shared" ca="1" si="0"/>
        <v>0</v>
      </c>
      <c r="E6">
        <f ca="1">(SUMIFS(OFFSET([2]掉落汇总!$C$2:$C$871,,MATCH($B6,[2]掉落汇总!$D$1:$M$1)),[2]掉落汇总!$A$2:$A$871,E$1,[2]掉落汇总!$C$2:$C$871,$Q$1)+SUMIFS(OFFSET([2]掉落汇总!$C$2:$C$871,,MATCH($B6,[2]掉落汇总!$D$1:$M$1)),[2]掉落汇总!$A$2:$A$871,E$1,[2]掉落汇总!$C$2:$C$871,$Q$2)/$Q$3)*宝箱投放计算!D6</f>
        <v>0</v>
      </c>
      <c r="F6">
        <f ca="1">(SUMIFS(OFFSET([2]掉落汇总!$C$2:$C$871,,MATCH($B6,[2]掉落汇总!$D$1:$M$1)),[2]掉落汇总!$A$2:$A$871,F$1,[2]掉落汇总!$C$2:$C$871,$Q$1)+SUMIFS(OFFSET([2]掉落汇总!$C$2:$C$871,,MATCH($B6,[2]掉落汇总!$D$1:$M$1)),[2]掉落汇总!$A$2:$A$871,F$1,[2]掉落汇总!$C$2:$C$871,$Q$2)/$Q$3)*宝箱投放计算!E6</f>
        <v>0</v>
      </c>
      <c r="G6">
        <f ca="1">(SUMIFS(OFFSET([2]掉落汇总!$C$2:$C$871,,MATCH($B6,[2]掉落汇总!$D$1:$M$1)),[2]掉落汇总!$A$2:$A$871,G$1,[2]掉落汇总!$C$2:$C$871,$Q$1)+SUMIFS(OFFSET([2]掉落汇总!$C$2:$C$871,,MATCH($B6,[2]掉落汇总!$D$1:$M$1)),[2]掉落汇总!$A$2:$A$871,G$1,[2]掉落汇总!$C$2:$C$871,$Q$2)/$Q$3)*宝箱投放计算!F6</f>
        <v>0</v>
      </c>
      <c r="H6">
        <f ca="1">(SUMIFS(OFFSET([2]掉落汇总!$C$2:$C$871,,MATCH($B6,[2]掉落汇总!$D$1:$M$1)),[2]掉落汇总!$A$2:$A$871,H$1,[2]掉落汇总!$C$2:$C$871,$Q$1)+SUMIFS(OFFSET([2]掉落汇总!$C$2:$C$871,,MATCH($B6,[2]掉落汇总!$D$1:$M$1)),[2]掉落汇总!$A$2:$A$871,H$1,[2]掉落汇总!$C$2:$C$871,$Q$2)/$Q$3)*宝箱投放计算!G6</f>
        <v>0</v>
      </c>
      <c r="I6">
        <f ca="1">(SUMIFS(OFFSET([2]掉落汇总!$C$2:$C$871,,MATCH($B6,[2]掉落汇总!$D$1:$M$1)),[2]掉落汇总!$A$2:$A$871,I$1,[2]掉落汇总!$C$2:$C$871,$Q$1)+SUMIFS(OFFSET([2]掉落汇总!$C$2:$C$871,,MATCH($B6,[2]掉落汇总!$D$1:$M$1)),[2]掉落汇总!$A$2:$A$871,I$1,[2]掉落汇总!$C$2:$C$871,$Q$2)/$Q$3)*宝箱投放计算!H6</f>
        <v>0</v>
      </c>
      <c r="J6">
        <f ca="1">(SUMIFS(OFFSET([2]掉落汇总!$C$2:$C$871,,MATCH($B6,[2]掉落汇总!$D$1:$M$1)),[2]掉落汇总!$A$2:$A$871,J$1,[2]掉落汇总!$C$2:$C$871,$Q$1)+SUMIFS(OFFSET([2]掉落汇总!$C$2:$C$871,,MATCH($B6,[2]掉落汇总!$D$1:$M$1)),[2]掉落汇总!$A$2:$A$871,J$1,[2]掉落汇总!$C$2:$C$871,$Q$2)/$Q$3)*宝箱投放计算!I6</f>
        <v>0</v>
      </c>
      <c r="K6">
        <f ca="1">(SUMIFS(OFFSET([2]掉落汇总!$C$2:$C$871,,MATCH($B6,[2]掉落汇总!$D$1:$M$1)),[2]掉落汇总!$A$2:$A$871,K$1,[2]掉落汇总!$C$2:$C$871,$Q$1)+SUMIFS(OFFSET([2]掉落汇总!$C$2:$C$871,,MATCH($B6,[2]掉落汇总!$D$1:$M$1)),[2]掉落汇总!$A$2:$A$871,K$1,[2]掉落汇总!$C$2:$C$871,$Q$2)/$Q$3)*宝箱投放计算!J6</f>
        <v>0</v>
      </c>
      <c r="L6">
        <f ca="1">(SUMIFS(OFFSET([2]掉落汇总!$C$2:$C$871,,MATCH($B6,[2]掉落汇总!$D$1:$M$1)),[2]掉落汇总!$A$2:$A$871,L$1,[2]掉落汇总!$C$2:$C$871,$Q$1)+SUMIFS(OFFSET([2]掉落汇总!$C$2:$C$871,,MATCH($B6,[2]掉落汇总!$D$1:$M$1)),[2]掉落汇总!$A$2:$A$871,L$1,[2]掉落汇总!$C$2:$C$871,$Q$2)/$Q$3)*宝箱投放计算!K6</f>
        <v>0</v>
      </c>
      <c r="M6">
        <f ca="1">(SUMIFS(OFFSET([2]掉落汇总!$C$2:$C$871,,MATCH($B6,[2]掉落汇总!$D$1:$M$1)),[2]掉落汇总!$A$2:$A$871,M$1,[2]掉落汇总!$C$2:$C$871,$Q$1)+SUMIFS(OFFSET([2]掉落汇总!$C$2:$C$871,,MATCH($B6,[2]掉落汇总!$D$1:$M$1)),[2]掉落汇总!$A$2:$A$871,M$1,[2]掉落汇总!$C$2:$C$871,$Q$2)/$Q$3)*宝箱投放计算!L6</f>
        <v>0</v>
      </c>
      <c r="N6">
        <f ca="1">(SUMIFS(OFFSET([2]掉落汇总!$C$2:$C$871,,MATCH($B6,[2]掉落汇总!$D$1:$M$1)),[2]掉落汇总!$A$2:$A$871,N$1,[2]掉落汇总!$C$2:$C$871,$Q$1)+SUMIFS(OFFSET([2]掉落汇总!$C$2:$C$871,,MATCH($B6,[2]掉落汇总!$D$1:$M$1)),[2]掉落汇总!$A$2:$A$871,N$1,[2]掉落汇总!$C$2:$C$871,$Q$2)/$Q$3)*宝箱投放计算!M6</f>
        <v>0</v>
      </c>
      <c r="O6">
        <f ca="1">(SUMIFS(OFFSET([2]掉落汇总!$C$2:$C$871,,MATCH($B6,[2]掉落汇总!$D$1:$M$1)),[2]掉落汇总!$A$2:$A$871,O$1,[2]掉落汇总!$C$2:$C$871,$Q$1)+SUMIFS(OFFSET([2]掉落汇总!$C$2:$C$871,,MATCH($B6,[2]掉落汇总!$D$1:$M$1)),[2]掉落汇总!$A$2:$A$871,O$1,[2]掉落汇总!$C$2:$C$871,$Q$2)/$Q$3)*宝箱投放计算!N6</f>
        <v>0</v>
      </c>
    </row>
    <row r="7" spans="1:17" x14ac:dyDescent="0.2">
      <c r="A7">
        <f>玩家成长时间线!A7</f>
        <v>6</v>
      </c>
      <c r="B7">
        <f>玩家成长时间线!B7</f>
        <v>3</v>
      </c>
      <c r="C7">
        <f ca="1">SUM($D$2:D7)</f>
        <v>0</v>
      </c>
      <c r="D7">
        <f t="shared" ca="1" si="0"/>
        <v>0</v>
      </c>
      <c r="E7">
        <f ca="1">(SUMIFS(OFFSET([2]掉落汇总!$C$2:$C$871,,MATCH($B7,[2]掉落汇总!$D$1:$M$1)),[2]掉落汇总!$A$2:$A$871,E$1,[2]掉落汇总!$C$2:$C$871,$Q$1)+SUMIFS(OFFSET([2]掉落汇总!$C$2:$C$871,,MATCH($B7,[2]掉落汇总!$D$1:$M$1)),[2]掉落汇总!$A$2:$A$871,E$1,[2]掉落汇总!$C$2:$C$871,$Q$2)/$Q$3)*宝箱投放计算!D7</f>
        <v>0</v>
      </c>
      <c r="F7">
        <f ca="1">(SUMIFS(OFFSET([2]掉落汇总!$C$2:$C$871,,MATCH($B7,[2]掉落汇总!$D$1:$M$1)),[2]掉落汇总!$A$2:$A$871,F$1,[2]掉落汇总!$C$2:$C$871,$Q$1)+SUMIFS(OFFSET([2]掉落汇总!$C$2:$C$871,,MATCH($B7,[2]掉落汇总!$D$1:$M$1)),[2]掉落汇总!$A$2:$A$871,F$1,[2]掉落汇总!$C$2:$C$871,$Q$2)/$Q$3)*宝箱投放计算!E7</f>
        <v>0</v>
      </c>
      <c r="G7">
        <f ca="1">(SUMIFS(OFFSET([2]掉落汇总!$C$2:$C$871,,MATCH($B7,[2]掉落汇总!$D$1:$M$1)),[2]掉落汇总!$A$2:$A$871,G$1,[2]掉落汇总!$C$2:$C$871,$Q$1)+SUMIFS(OFFSET([2]掉落汇总!$C$2:$C$871,,MATCH($B7,[2]掉落汇总!$D$1:$M$1)),[2]掉落汇总!$A$2:$A$871,G$1,[2]掉落汇总!$C$2:$C$871,$Q$2)/$Q$3)*宝箱投放计算!F7</f>
        <v>0</v>
      </c>
      <c r="H7">
        <f ca="1">(SUMIFS(OFFSET([2]掉落汇总!$C$2:$C$871,,MATCH($B7,[2]掉落汇总!$D$1:$M$1)),[2]掉落汇总!$A$2:$A$871,H$1,[2]掉落汇总!$C$2:$C$871,$Q$1)+SUMIFS(OFFSET([2]掉落汇总!$C$2:$C$871,,MATCH($B7,[2]掉落汇总!$D$1:$M$1)),[2]掉落汇总!$A$2:$A$871,H$1,[2]掉落汇总!$C$2:$C$871,$Q$2)/$Q$3)*宝箱投放计算!G7</f>
        <v>0</v>
      </c>
      <c r="I7">
        <f ca="1">(SUMIFS(OFFSET([2]掉落汇总!$C$2:$C$871,,MATCH($B7,[2]掉落汇总!$D$1:$M$1)),[2]掉落汇总!$A$2:$A$871,I$1,[2]掉落汇总!$C$2:$C$871,$Q$1)+SUMIFS(OFFSET([2]掉落汇总!$C$2:$C$871,,MATCH($B7,[2]掉落汇总!$D$1:$M$1)),[2]掉落汇总!$A$2:$A$871,I$1,[2]掉落汇总!$C$2:$C$871,$Q$2)/$Q$3)*宝箱投放计算!H7</f>
        <v>0</v>
      </c>
      <c r="J7">
        <f ca="1">(SUMIFS(OFFSET([2]掉落汇总!$C$2:$C$871,,MATCH($B7,[2]掉落汇总!$D$1:$M$1)),[2]掉落汇总!$A$2:$A$871,J$1,[2]掉落汇总!$C$2:$C$871,$Q$1)+SUMIFS(OFFSET([2]掉落汇总!$C$2:$C$871,,MATCH($B7,[2]掉落汇总!$D$1:$M$1)),[2]掉落汇总!$A$2:$A$871,J$1,[2]掉落汇总!$C$2:$C$871,$Q$2)/$Q$3)*宝箱投放计算!I7</f>
        <v>0</v>
      </c>
      <c r="K7">
        <f ca="1">(SUMIFS(OFFSET([2]掉落汇总!$C$2:$C$871,,MATCH($B7,[2]掉落汇总!$D$1:$M$1)),[2]掉落汇总!$A$2:$A$871,K$1,[2]掉落汇总!$C$2:$C$871,$Q$1)+SUMIFS(OFFSET([2]掉落汇总!$C$2:$C$871,,MATCH($B7,[2]掉落汇总!$D$1:$M$1)),[2]掉落汇总!$A$2:$A$871,K$1,[2]掉落汇总!$C$2:$C$871,$Q$2)/$Q$3)*宝箱投放计算!J7</f>
        <v>0</v>
      </c>
      <c r="L7">
        <f ca="1">(SUMIFS(OFFSET([2]掉落汇总!$C$2:$C$871,,MATCH($B7,[2]掉落汇总!$D$1:$M$1)),[2]掉落汇总!$A$2:$A$871,L$1,[2]掉落汇总!$C$2:$C$871,$Q$1)+SUMIFS(OFFSET([2]掉落汇总!$C$2:$C$871,,MATCH($B7,[2]掉落汇总!$D$1:$M$1)),[2]掉落汇总!$A$2:$A$871,L$1,[2]掉落汇总!$C$2:$C$871,$Q$2)/$Q$3)*宝箱投放计算!K7</f>
        <v>0</v>
      </c>
      <c r="M7">
        <f ca="1">(SUMIFS(OFFSET([2]掉落汇总!$C$2:$C$871,,MATCH($B7,[2]掉落汇总!$D$1:$M$1)),[2]掉落汇总!$A$2:$A$871,M$1,[2]掉落汇总!$C$2:$C$871,$Q$1)+SUMIFS(OFFSET([2]掉落汇总!$C$2:$C$871,,MATCH($B7,[2]掉落汇总!$D$1:$M$1)),[2]掉落汇总!$A$2:$A$871,M$1,[2]掉落汇总!$C$2:$C$871,$Q$2)/$Q$3)*宝箱投放计算!L7</f>
        <v>0</v>
      </c>
      <c r="N7">
        <f ca="1">(SUMIFS(OFFSET([2]掉落汇总!$C$2:$C$871,,MATCH($B7,[2]掉落汇总!$D$1:$M$1)),[2]掉落汇总!$A$2:$A$871,N$1,[2]掉落汇总!$C$2:$C$871,$Q$1)+SUMIFS(OFFSET([2]掉落汇总!$C$2:$C$871,,MATCH($B7,[2]掉落汇总!$D$1:$M$1)),[2]掉落汇总!$A$2:$A$871,N$1,[2]掉落汇总!$C$2:$C$871,$Q$2)/$Q$3)*宝箱投放计算!M7</f>
        <v>0</v>
      </c>
      <c r="O7">
        <f ca="1">(SUMIFS(OFFSET([2]掉落汇总!$C$2:$C$871,,MATCH($B7,[2]掉落汇总!$D$1:$M$1)),[2]掉落汇总!$A$2:$A$871,O$1,[2]掉落汇总!$C$2:$C$871,$Q$1)+SUMIFS(OFFSET([2]掉落汇总!$C$2:$C$871,,MATCH($B7,[2]掉落汇总!$D$1:$M$1)),[2]掉落汇总!$A$2:$A$871,O$1,[2]掉落汇总!$C$2:$C$871,$Q$2)/$Q$3)*宝箱投放计算!N7</f>
        <v>0</v>
      </c>
    </row>
    <row r="8" spans="1:17" x14ac:dyDescent="0.2">
      <c r="A8">
        <f>玩家成长时间线!A8</f>
        <v>7</v>
      </c>
      <c r="B8">
        <f>玩家成长时间线!B8</f>
        <v>3</v>
      </c>
      <c r="C8">
        <f ca="1">SUM($D$2:D8)</f>
        <v>0</v>
      </c>
      <c r="D8">
        <f t="shared" ca="1" si="0"/>
        <v>0</v>
      </c>
      <c r="E8">
        <f ca="1">(SUMIFS(OFFSET([2]掉落汇总!$C$2:$C$871,,MATCH($B8,[2]掉落汇总!$D$1:$M$1)),[2]掉落汇总!$A$2:$A$871,E$1,[2]掉落汇总!$C$2:$C$871,$Q$1)+SUMIFS(OFFSET([2]掉落汇总!$C$2:$C$871,,MATCH($B8,[2]掉落汇总!$D$1:$M$1)),[2]掉落汇总!$A$2:$A$871,E$1,[2]掉落汇总!$C$2:$C$871,$Q$2)/$Q$3)*宝箱投放计算!D8</f>
        <v>0</v>
      </c>
      <c r="F8">
        <f ca="1">(SUMIFS(OFFSET([2]掉落汇总!$C$2:$C$871,,MATCH($B8,[2]掉落汇总!$D$1:$M$1)),[2]掉落汇总!$A$2:$A$871,F$1,[2]掉落汇总!$C$2:$C$871,$Q$1)+SUMIFS(OFFSET([2]掉落汇总!$C$2:$C$871,,MATCH($B8,[2]掉落汇总!$D$1:$M$1)),[2]掉落汇总!$A$2:$A$871,F$1,[2]掉落汇总!$C$2:$C$871,$Q$2)/$Q$3)*宝箱投放计算!E8</f>
        <v>0</v>
      </c>
      <c r="G8">
        <f ca="1">(SUMIFS(OFFSET([2]掉落汇总!$C$2:$C$871,,MATCH($B8,[2]掉落汇总!$D$1:$M$1)),[2]掉落汇总!$A$2:$A$871,G$1,[2]掉落汇总!$C$2:$C$871,$Q$1)+SUMIFS(OFFSET([2]掉落汇总!$C$2:$C$871,,MATCH($B8,[2]掉落汇总!$D$1:$M$1)),[2]掉落汇总!$A$2:$A$871,G$1,[2]掉落汇总!$C$2:$C$871,$Q$2)/$Q$3)*宝箱投放计算!F8</f>
        <v>0</v>
      </c>
      <c r="H8">
        <f ca="1">(SUMIFS(OFFSET([2]掉落汇总!$C$2:$C$871,,MATCH($B8,[2]掉落汇总!$D$1:$M$1)),[2]掉落汇总!$A$2:$A$871,H$1,[2]掉落汇总!$C$2:$C$871,$Q$1)+SUMIFS(OFFSET([2]掉落汇总!$C$2:$C$871,,MATCH($B8,[2]掉落汇总!$D$1:$M$1)),[2]掉落汇总!$A$2:$A$871,H$1,[2]掉落汇总!$C$2:$C$871,$Q$2)/$Q$3)*宝箱投放计算!G8</f>
        <v>0</v>
      </c>
      <c r="I8">
        <f ca="1">(SUMIFS(OFFSET([2]掉落汇总!$C$2:$C$871,,MATCH($B8,[2]掉落汇总!$D$1:$M$1)),[2]掉落汇总!$A$2:$A$871,I$1,[2]掉落汇总!$C$2:$C$871,$Q$1)+SUMIFS(OFFSET([2]掉落汇总!$C$2:$C$871,,MATCH($B8,[2]掉落汇总!$D$1:$M$1)),[2]掉落汇总!$A$2:$A$871,I$1,[2]掉落汇总!$C$2:$C$871,$Q$2)/$Q$3)*宝箱投放计算!H8</f>
        <v>0</v>
      </c>
      <c r="J8">
        <f ca="1">(SUMIFS(OFFSET([2]掉落汇总!$C$2:$C$871,,MATCH($B8,[2]掉落汇总!$D$1:$M$1)),[2]掉落汇总!$A$2:$A$871,J$1,[2]掉落汇总!$C$2:$C$871,$Q$1)+SUMIFS(OFFSET([2]掉落汇总!$C$2:$C$871,,MATCH($B8,[2]掉落汇总!$D$1:$M$1)),[2]掉落汇总!$A$2:$A$871,J$1,[2]掉落汇总!$C$2:$C$871,$Q$2)/$Q$3)*宝箱投放计算!I8</f>
        <v>0</v>
      </c>
      <c r="K8">
        <f ca="1">(SUMIFS(OFFSET([2]掉落汇总!$C$2:$C$871,,MATCH($B8,[2]掉落汇总!$D$1:$M$1)),[2]掉落汇总!$A$2:$A$871,K$1,[2]掉落汇总!$C$2:$C$871,$Q$1)+SUMIFS(OFFSET([2]掉落汇总!$C$2:$C$871,,MATCH($B8,[2]掉落汇总!$D$1:$M$1)),[2]掉落汇总!$A$2:$A$871,K$1,[2]掉落汇总!$C$2:$C$871,$Q$2)/$Q$3)*宝箱投放计算!J8</f>
        <v>0</v>
      </c>
      <c r="L8">
        <f ca="1">(SUMIFS(OFFSET([2]掉落汇总!$C$2:$C$871,,MATCH($B8,[2]掉落汇总!$D$1:$M$1)),[2]掉落汇总!$A$2:$A$871,L$1,[2]掉落汇总!$C$2:$C$871,$Q$1)+SUMIFS(OFFSET([2]掉落汇总!$C$2:$C$871,,MATCH($B8,[2]掉落汇总!$D$1:$M$1)),[2]掉落汇总!$A$2:$A$871,L$1,[2]掉落汇总!$C$2:$C$871,$Q$2)/$Q$3)*宝箱投放计算!K8</f>
        <v>0</v>
      </c>
      <c r="M8">
        <f ca="1">(SUMIFS(OFFSET([2]掉落汇总!$C$2:$C$871,,MATCH($B8,[2]掉落汇总!$D$1:$M$1)),[2]掉落汇总!$A$2:$A$871,M$1,[2]掉落汇总!$C$2:$C$871,$Q$1)+SUMIFS(OFFSET([2]掉落汇总!$C$2:$C$871,,MATCH($B8,[2]掉落汇总!$D$1:$M$1)),[2]掉落汇总!$A$2:$A$871,M$1,[2]掉落汇总!$C$2:$C$871,$Q$2)/$Q$3)*宝箱投放计算!L8</f>
        <v>0</v>
      </c>
      <c r="N8">
        <f ca="1">(SUMIFS(OFFSET([2]掉落汇总!$C$2:$C$871,,MATCH($B8,[2]掉落汇总!$D$1:$M$1)),[2]掉落汇总!$A$2:$A$871,N$1,[2]掉落汇总!$C$2:$C$871,$Q$1)+SUMIFS(OFFSET([2]掉落汇总!$C$2:$C$871,,MATCH($B8,[2]掉落汇总!$D$1:$M$1)),[2]掉落汇总!$A$2:$A$871,N$1,[2]掉落汇总!$C$2:$C$871,$Q$2)/$Q$3)*宝箱投放计算!M8</f>
        <v>0</v>
      </c>
      <c r="O8">
        <f ca="1">(SUMIFS(OFFSET([2]掉落汇总!$C$2:$C$871,,MATCH($B8,[2]掉落汇总!$D$1:$M$1)),[2]掉落汇总!$A$2:$A$871,O$1,[2]掉落汇总!$C$2:$C$871,$Q$1)+SUMIFS(OFFSET([2]掉落汇总!$C$2:$C$871,,MATCH($B8,[2]掉落汇总!$D$1:$M$1)),[2]掉落汇总!$A$2:$A$871,O$1,[2]掉落汇总!$C$2:$C$871,$Q$2)/$Q$3)*宝箱投放计算!N8</f>
        <v>0</v>
      </c>
    </row>
    <row r="9" spans="1:17" x14ac:dyDescent="0.2">
      <c r="A9">
        <f>玩家成长时间线!A9</f>
        <v>8</v>
      </c>
      <c r="B9">
        <f>玩家成长时间线!B9</f>
        <v>3</v>
      </c>
      <c r="C9">
        <f ca="1">SUM($D$2:D9)</f>
        <v>0</v>
      </c>
      <c r="D9">
        <f t="shared" ca="1" si="0"/>
        <v>0</v>
      </c>
      <c r="E9">
        <f ca="1">(SUMIFS(OFFSET([2]掉落汇总!$C$2:$C$871,,MATCH($B9,[2]掉落汇总!$D$1:$M$1)),[2]掉落汇总!$A$2:$A$871,E$1,[2]掉落汇总!$C$2:$C$871,$Q$1)+SUMIFS(OFFSET([2]掉落汇总!$C$2:$C$871,,MATCH($B9,[2]掉落汇总!$D$1:$M$1)),[2]掉落汇总!$A$2:$A$871,E$1,[2]掉落汇总!$C$2:$C$871,$Q$2)/$Q$3)*宝箱投放计算!D9</f>
        <v>0</v>
      </c>
      <c r="F9">
        <f ca="1">(SUMIFS(OFFSET([2]掉落汇总!$C$2:$C$871,,MATCH($B9,[2]掉落汇总!$D$1:$M$1)),[2]掉落汇总!$A$2:$A$871,F$1,[2]掉落汇总!$C$2:$C$871,$Q$1)+SUMIFS(OFFSET([2]掉落汇总!$C$2:$C$871,,MATCH($B9,[2]掉落汇总!$D$1:$M$1)),[2]掉落汇总!$A$2:$A$871,F$1,[2]掉落汇总!$C$2:$C$871,$Q$2)/$Q$3)*宝箱投放计算!E9</f>
        <v>0</v>
      </c>
      <c r="G9">
        <f ca="1">(SUMIFS(OFFSET([2]掉落汇总!$C$2:$C$871,,MATCH($B9,[2]掉落汇总!$D$1:$M$1)),[2]掉落汇总!$A$2:$A$871,G$1,[2]掉落汇总!$C$2:$C$871,$Q$1)+SUMIFS(OFFSET([2]掉落汇总!$C$2:$C$871,,MATCH($B9,[2]掉落汇总!$D$1:$M$1)),[2]掉落汇总!$A$2:$A$871,G$1,[2]掉落汇总!$C$2:$C$871,$Q$2)/$Q$3)*宝箱投放计算!F9</f>
        <v>0</v>
      </c>
      <c r="H9">
        <f ca="1">(SUMIFS(OFFSET([2]掉落汇总!$C$2:$C$871,,MATCH($B9,[2]掉落汇总!$D$1:$M$1)),[2]掉落汇总!$A$2:$A$871,H$1,[2]掉落汇总!$C$2:$C$871,$Q$1)+SUMIFS(OFFSET([2]掉落汇总!$C$2:$C$871,,MATCH($B9,[2]掉落汇总!$D$1:$M$1)),[2]掉落汇总!$A$2:$A$871,H$1,[2]掉落汇总!$C$2:$C$871,$Q$2)/$Q$3)*宝箱投放计算!G9</f>
        <v>0</v>
      </c>
      <c r="I9">
        <f ca="1">(SUMIFS(OFFSET([2]掉落汇总!$C$2:$C$871,,MATCH($B9,[2]掉落汇总!$D$1:$M$1)),[2]掉落汇总!$A$2:$A$871,I$1,[2]掉落汇总!$C$2:$C$871,$Q$1)+SUMIFS(OFFSET([2]掉落汇总!$C$2:$C$871,,MATCH($B9,[2]掉落汇总!$D$1:$M$1)),[2]掉落汇总!$A$2:$A$871,I$1,[2]掉落汇总!$C$2:$C$871,$Q$2)/$Q$3)*宝箱投放计算!H9</f>
        <v>0</v>
      </c>
      <c r="J9">
        <f ca="1">(SUMIFS(OFFSET([2]掉落汇总!$C$2:$C$871,,MATCH($B9,[2]掉落汇总!$D$1:$M$1)),[2]掉落汇总!$A$2:$A$871,J$1,[2]掉落汇总!$C$2:$C$871,$Q$1)+SUMIFS(OFFSET([2]掉落汇总!$C$2:$C$871,,MATCH($B9,[2]掉落汇总!$D$1:$M$1)),[2]掉落汇总!$A$2:$A$871,J$1,[2]掉落汇总!$C$2:$C$871,$Q$2)/$Q$3)*宝箱投放计算!I9</f>
        <v>0</v>
      </c>
      <c r="K9">
        <f ca="1">(SUMIFS(OFFSET([2]掉落汇总!$C$2:$C$871,,MATCH($B9,[2]掉落汇总!$D$1:$M$1)),[2]掉落汇总!$A$2:$A$871,K$1,[2]掉落汇总!$C$2:$C$871,$Q$1)+SUMIFS(OFFSET([2]掉落汇总!$C$2:$C$871,,MATCH($B9,[2]掉落汇总!$D$1:$M$1)),[2]掉落汇总!$A$2:$A$871,K$1,[2]掉落汇总!$C$2:$C$871,$Q$2)/$Q$3)*宝箱投放计算!J9</f>
        <v>0</v>
      </c>
      <c r="L9">
        <f ca="1">(SUMIFS(OFFSET([2]掉落汇总!$C$2:$C$871,,MATCH($B9,[2]掉落汇总!$D$1:$M$1)),[2]掉落汇总!$A$2:$A$871,L$1,[2]掉落汇总!$C$2:$C$871,$Q$1)+SUMIFS(OFFSET([2]掉落汇总!$C$2:$C$871,,MATCH($B9,[2]掉落汇总!$D$1:$M$1)),[2]掉落汇总!$A$2:$A$871,L$1,[2]掉落汇总!$C$2:$C$871,$Q$2)/$Q$3)*宝箱投放计算!K9</f>
        <v>0</v>
      </c>
      <c r="M9">
        <f ca="1">(SUMIFS(OFFSET([2]掉落汇总!$C$2:$C$871,,MATCH($B9,[2]掉落汇总!$D$1:$M$1)),[2]掉落汇总!$A$2:$A$871,M$1,[2]掉落汇总!$C$2:$C$871,$Q$1)+SUMIFS(OFFSET([2]掉落汇总!$C$2:$C$871,,MATCH($B9,[2]掉落汇总!$D$1:$M$1)),[2]掉落汇总!$A$2:$A$871,M$1,[2]掉落汇总!$C$2:$C$871,$Q$2)/$Q$3)*宝箱投放计算!L9</f>
        <v>0</v>
      </c>
      <c r="N9">
        <f ca="1">(SUMIFS(OFFSET([2]掉落汇总!$C$2:$C$871,,MATCH($B9,[2]掉落汇总!$D$1:$M$1)),[2]掉落汇总!$A$2:$A$871,N$1,[2]掉落汇总!$C$2:$C$871,$Q$1)+SUMIFS(OFFSET([2]掉落汇总!$C$2:$C$871,,MATCH($B9,[2]掉落汇总!$D$1:$M$1)),[2]掉落汇总!$A$2:$A$871,N$1,[2]掉落汇总!$C$2:$C$871,$Q$2)/$Q$3)*宝箱投放计算!M9</f>
        <v>0</v>
      </c>
      <c r="O9">
        <f ca="1">(SUMIFS(OFFSET([2]掉落汇总!$C$2:$C$871,,MATCH($B9,[2]掉落汇总!$D$1:$M$1)),[2]掉落汇总!$A$2:$A$871,O$1,[2]掉落汇总!$C$2:$C$871,$Q$1)+SUMIFS(OFFSET([2]掉落汇总!$C$2:$C$871,,MATCH($B9,[2]掉落汇总!$D$1:$M$1)),[2]掉落汇总!$A$2:$A$871,O$1,[2]掉落汇总!$C$2:$C$871,$Q$2)/$Q$3)*宝箱投放计算!N9</f>
        <v>0</v>
      </c>
    </row>
    <row r="10" spans="1:17" x14ac:dyDescent="0.2">
      <c r="A10">
        <f>玩家成长时间线!A10</f>
        <v>9</v>
      </c>
      <c r="B10">
        <f>玩家成长时间线!B10</f>
        <v>4</v>
      </c>
      <c r="C10">
        <f ca="1">SUM($D$2:D10)</f>
        <v>0</v>
      </c>
      <c r="D10">
        <f t="shared" ca="1" si="0"/>
        <v>0</v>
      </c>
      <c r="E10">
        <f ca="1">(SUMIFS(OFFSET([2]掉落汇总!$C$2:$C$871,,MATCH($B10,[2]掉落汇总!$D$1:$M$1)),[2]掉落汇总!$A$2:$A$871,E$1,[2]掉落汇总!$C$2:$C$871,$Q$1)+SUMIFS(OFFSET([2]掉落汇总!$C$2:$C$871,,MATCH($B10,[2]掉落汇总!$D$1:$M$1)),[2]掉落汇总!$A$2:$A$871,E$1,[2]掉落汇总!$C$2:$C$871,$Q$2)/$Q$3)*宝箱投放计算!D10</f>
        <v>0</v>
      </c>
      <c r="F10">
        <f ca="1">(SUMIFS(OFFSET([2]掉落汇总!$C$2:$C$871,,MATCH($B10,[2]掉落汇总!$D$1:$M$1)),[2]掉落汇总!$A$2:$A$871,F$1,[2]掉落汇总!$C$2:$C$871,$Q$1)+SUMIFS(OFFSET([2]掉落汇总!$C$2:$C$871,,MATCH($B10,[2]掉落汇总!$D$1:$M$1)),[2]掉落汇总!$A$2:$A$871,F$1,[2]掉落汇总!$C$2:$C$871,$Q$2)/$Q$3)*宝箱投放计算!E10</f>
        <v>0</v>
      </c>
      <c r="G10">
        <f ca="1">(SUMIFS(OFFSET([2]掉落汇总!$C$2:$C$871,,MATCH($B10,[2]掉落汇总!$D$1:$M$1)),[2]掉落汇总!$A$2:$A$871,G$1,[2]掉落汇总!$C$2:$C$871,$Q$1)+SUMIFS(OFFSET([2]掉落汇总!$C$2:$C$871,,MATCH($B10,[2]掉落汇总!$D$1:$M$1)),[2]掉落汇总!$A$2:$A$871,G$1,[2]掉落汇总!$C$2:$C$871,$Q$2)/$Q$3)*宝箱投放计算!F10</f>
        <v>0</v>
      </c>
      <c r="H10">
        <f ca="1">(SUMIFS(OFFSET([2]掉落汇总!$C$2:$C$871,,MATCH($B10,[2]掉落汇总!$D$1:$M$1)),[2]掉落汇总!$A$2:$A$871,H$1,[2]掉落汇总!$C$2:$C$871,$Q$1)+SUMIFS(OFFSET([2]掉落汇总!$C$2:$C$871,,MATCH($B10,[2]掉落汇总!$D$1:$M$1)),[2]掉落汇总!$A$2:$A$871,H$1,[2]掉落汇总!$C$2:$C$871,$Q$2)/$Q$3)*宝箱投放计算!G10</f>
        <v>0</v>
      </c>
      <c r="I10">
        <f ca="1">(SUMIFS(OFFSET([2]掉落汇总!$C$2:$C$871,,MATCH($B10,[2]掉落汇总!$D$1:$M$1)),[2]掉落汇总!$A$2:$A$871,I$1,[2]掉落汇总!$C$2:$C$871,$Q$1)+SUMIFS(OFFSET([2]掉落汇总!$C$2:$C$871,,MATCH($B10,[2]掉落汇总!$D$1:$M$1)),[2]掉落汇总!$A$2:$A$871,I$1,[2]掉落汇总!$C$2:$C$871,$Q$2)/$Q$3)*宝箱投放计算!H10</f>
        <v>0</v>
      </c>
      <c r="J10">
        <f ca="1">(SUMIFS(OFFSET([2]掉落汇总!$C$2:$C$871,,MATCH($B10,[2]掉落汇总!$D$1:$M$1)),[2]掉落汇总!$A$2:$A$871,J$1,[2]掉落汇总!$C$2:$C$871,$Q$1)+SUMIFS(OFFSET([2]掉落汇总!$C$2:$C$871,,MATCH($B10,[2]掉落汇总!$D$1:$M$1)),[2]掉落汇总!$A$2:$A$871,J$1,[2]掉落汇总!$C$2:$C$871,$Q$2)/$Q$3)*宝箱投放计算!I10</f>
        <v>0</v>
      </c>
      <c r="K10">
        <f ca="1">(SUMIFS(OFFSET([2]掉落汇总!$C$2:$C$871,,MATCH($B10,[2]掉落汇总!$D$1:$M$1)),[2]掉落汇总!$A$2:$A$871,K$1,[2]掉落汇总!$C$2:$C$871,$Q$1)+SUMIFS(OFFSET([2]掉落汇总!$C$2:$C$871,,MATCH($B10,[2]掉落汇总!$D$1:$M$1)),[2]掉落汇总!$A$2:$A$871,K$1,[2]掉落汇总!$C$2:$C$871,$Q$2)/$Q$3)*宝箱投放计算!J10</f>
        <v>0</v>
      </c>
      <c r="L10">
        <f ca="1">(SUMIFS(OFFSET([2]掉落汇总!$C$2:$C$871,,MATCH($B10,[2]掉落汇总!$D$1:$M$1)),[2]掉落汇总!$A$2:$A$871,L$1,[2]掉落汇总!$C$2:$C$871,$Q$1)+SUMIFS(OFFSET([2]掉落汇总!$C$2:$C$871,,MATCH($B10,[2]掉落汇总!$D$1:$M$1)),[2]掉落汇总!$A$2:$A$871,L$1,[2]掉落汇总!$C$2:$C$871,$Q$2)/$Q$3)*宝箱投放计算!K10</f>
        <v>0</v>
      </c>
      <c r="M10">
        <f ca="1">(SUMIFS(OFFSET([2]掉落汇总!$C$2:$C$871,,MATCH($B10,[2]掉落汇总!$D$1:$M$1)),[2]掉落汇总!$A$2:$A$871,M$1,[2]掉落汇总!$C$2:$C$871,$Q$1)+SUMIFS(OFFSET([2]掉落汇总!$C$2:$C$871,,MATCH($B10,[2]掉落汇总!$D$1:$M$1)),[2]掉落汇总!$A$2:$A$871,M$1,[2]掉落汇总!$C$2:$C$871,$Q$2)/$Q$3)*宝箱投放计算!L10</f>
        <v>0</v>
      </c>
      <c r="N10">
        <f ca="1">(SUMIFS(OFFSET([2]掉落汇总!$C$2:$C$871,,MATCH($B10,[2]掉落汇总!$D$1:$M$1)),[2]掉落汇总!$A$2:$A$871,N$1,[2]掉落汇总!$C$2:$C$871,$Q$1)+SUMIFS(OFFSET([2]掉落汇总!$C$2:$C$871,,MATCH($B10,[2]掉落汇总!$D$1:$M$1)),[2]掉落汇总!$A$2:$A$871,N$1,[2]掉落汇总!$C$2:$C$871,$Q$2)/$Q$3)*宝箱投放计算!M10</f>
        <v>0</v>
      </c>
      <c r="O10">
        <f ca="1">(SUMIFS(OFFSET([2]掉落汇总!$C$2:$C$871,,MATCH($B10,[2]掉落汇总!$D$1:$M$1)),[2]掉落汇总!$A$2:$A$871,O$1,[2]掉落汇总!$C$2:$C$871,$Q$1)+SUMIFS(OFFSET([2]掉落汇总!$C$2:$C$871,,MATCH($B10,[2]掉落汇总!$D$1:$M$1)),[2]掉落汇总!$A$2:$A$871,O$1,[2]掉落汇总!$C$2:$C$871,$Q$2)/$Q$3)*宝箱投放计算!N10</f>
        <v>0</v>
      </c>
    </row>
    <row r="11" spans="1:17" x14ac:dyDescent="0.2">
      <c r="A11">
        <f>玩家成长时间线!A11</f>
        <v>10</v>
      </c>
      <c r="B11">
        <f>玩家成长时间线!B11</f>
        <v>4</v>
      </c>
      <c r="C11">
        <f ca="1">SUM($D$2:D11)</f>
        <v>0</v>
      </c>
      <c r="D11">
        <f t="shared" ca="1" si="0"/>
        <v>0</v>
      </c>
      <c r="E11">
        <f ca="1">(SUMIFS(OFFSET([2]掉落汇总!$C$2:$C$871,,MATCH($B11,[2]掉落汇总!$D$1:$M$1)),[2]掉落汇总!$A$2:$A$871,E$1,[2]掉落汇总!$C$2:$C$871,$Q$1)+SUMIFS(OFFSET([2]掉落汇总!$C$2:$C$871,,MATCH($B11,[2]掉落汇总!$D$1:$M$1)),[2]掉落汇总!$A$2:$A$871,E$1,[2]掉落汇总!$C$2:$C$871,$Q$2)/$Q$3)*宝箱投放计算!D11</f>
        <v>0</v>
      </c>
      <c r="F11">
        <f ca="1">(SUMIFS(OFFSET([2]掉落汇总!$C$2:$C$871,,MATCH($B11,[2]掉落汇总!$D$1:$M$1)),[2]掉落汇总!$A$2:$A$871,F$1,[2]掉落汇总!$C$2:$C$871,$Q$1)+SUMIFS(OFFSET([2]掉落汇总!$C$2:$C$871,,MATCH($B11,[2]掉落汇总!$D$1:$M$1)),[2]掉落汇总!$A$2:$A$871,F$1,[2]掉落汇总!$C$2:$C$871,$Q$2)/$Q$3)*宝箱投放计算!E11</f>
        <v>0</v>
      </c>
      <c r="G11">
        <f ca="1">(SUMIFS(OFFSET([2]掉落汇总!$C$2:$C$871,,MATCH($B11,[2]掉落汇总!$D$1:$M$1)),[2]掉落汇总!$A$2:$A$871,G$1,[2]掉落汇总!$C$2:$C$871,$Q$1)+SUMIFS(OFFSET([2]掉落汇总!$C$2:$C$871,,MATCH($B11,[2]掉落汇总!$D$1:$M$1)),[2]掉落汇总!$A$2:$A$871,G$1,[2]掉落汇总!$C$2:$C$871,$Q$2)/$Q$3)*宝箱投放计算!F11</f>
        <v>0</v>
      </c>
      <c r="H11">
        <f ca="1">(SUMIFS(OFFSET([2]掉落汇总!$C$2:$C$871,,MATCH($B11,[2]掉落汇总!$D$1:$M$1)),[2]掉落汇总!$A$2:$A$871,H$1,[2]掉落汇总!$C$2:$C$871,$Q$1)+SUMIFS(OFFSET([2]掉落汇总!$C$2:$C$871,,MATCH($B11,[2]掉落汇总!$D$1:$M$1)),[2]掉落汇总!$A$2:$A$871,H$1,[2]掉落汇总!$C$2:$C$871,$Q$2)/$Q$3)*宝箱投放计算!G11</f>
        <v>0</v>
      </c>
      <c r="I11">
        <f ca="1">(SUMIFS(OFFSET([2]掉落汇总!$C$2:$C$871,,MATCH($B11,[2]掉落汇总!$D$1:$M$1)),[2]掉落汇总!$A$2:$A$871,I$1,[2]掉落汇总!$C$2:$C$871,$Q$1)+SUMIFS(OFFSET([2]掉落汇总!$C$2:$C$871,,MATCH($B11,[2]掉落汇总!$D$1:$M$1)),[2]掉落汇总!$A$2:$A$871,I$1,[2]掉落汇总!$C$2:$C$871,$Q$2)/$Q$3)*宝箱投放计算!H11</f>
        <v>0</v>
      </c>
      <c r="J11">
        <f ca="1">(SUMIFS(OFFSET([2]掉落汇总!$C$2:$C$871,,MATCH($B11,[2]掉落汇总!$D$1:$M$1)),[2]掉落汇总!$A$2:$A$871,J$1,[2]掉落汇总!$C$2:$C$871,$Q$1)+SUMIFS(OFFSET([2]掉落汇总!$C$2:$C$871,,MATCH($B11,[2]掉落汇总!$D$1:$M$1)),[2]掉落汇总!$A$2:$A$871,J$1,[2]掉落汇总!$C$2:$C$871,$Q$2)/$Q$3)*宝箱投放计算!I11</f>
        <v>0</v>
      </c>
      <c r="K11">
        <f ca="1">(SUMIFS(OFFSET([2]掉落汇总!$C$2:$C$871,,MATCH($B11,[2]掉落汇总!$D$1:$M$1)),[2]掉落汇总!$A$2:$A$871,K$1,[2]掉落汇总!$C$2:$C$871,$Q$1)+SUMIFS(OFFSET([2]掉落汇总!$C$2:$C$871,,MATCH($B11,[2]掉落汇总!$D$1:$M$1)),[2]掉落汇总!$A$2:$A$871,K$1,[2]掉落汇总!$C$2:$C$871,$Q$2)/$Q$3)*宝箱投放计算!J11</f>
        <v>0</v>
      </c>
      <c r="L11">
        <f ca="1">(SUMIFS(OFFSET([2]掉落汇总!$C$2:$C$871,,MATCH($B11,[2]掉落汇总!$D$1:$M$1)),[2]掉落汇总!$A$2:$A$871,L$1,[2]掉落汇总!$C$2:$C$871,$Q$1)+SUMIFS(OFFSET([2]掉落汇总!$C$2:$C$871,,MATCH($B11,[2]掉落汇总!$D$1:$M$1)),[2]掉落汇总!$A$2:$A$871,L$1,[2]掉落汇总!$C$2:$C$871,$Q$2)/$Q$3)*宝箱投放计算!K11</f>
        <v>0</v>
      </c>
      <c r="M11">
        <f ca="1">(SUMIFS(OFFSET([2]掉落汇总!$C$2:$C$871,,MATCH($B11,[2]掉落汇总!$D$1:$M$1)),[2]掉落汇总!$A$2:$A$871,M$1,[2]掉落汇总!$C$2:$C$871,$Q$1)+SUMIFS(OFFSET([2]掉落汇总!$C$2:$C$871,,MATCH($B11,[2]掉落汇总!$D$1:$M$1)),[2]掉落汇总!$A$2:$A$871,M$1,[2]掉落汇总!$C$2:$C$871,$Q$2)/$Q$3)*宝箱投放计算!L11</f>
        <v>0</v>
      </c>
      <c r="N11">
        <f ca="1">(SUMIFS(OFFSET([2]掉落汇总!$C$2:$C$871,,MATCH($B11,[2]掉落汇总!$D$1:$M$1)),[2]掉落汇总!$A$2:$A$871,N$1,[2]掉落汇总!$C$2:$C$871,$Q$1)+SUMIFS(OFFSET([2]掉落汇总!$C$2:$C$871,,MATCH($B11,[2]掉落汇总!$D$1:$M$1)),[2]掉落汇总!$A$2:$A$871,N$1,[2]掉落汇总!$C$2:$C$871,$Q$2)/$Q$3)*宝箱投放计算!M11</f>
        <v>0</v>
      </c>
      <c r="O11">
        <f ca="1">(SUMIFS(OFFSET([2]掉落汇总!$C$2:$C$871,,MATCH($B11,[2]掉落汇总!$D$1:$M$1)),[2]掉落汇总!$A$2:$A$871,O$1,[2]掉落汇总!$C$2:$C$871,$Q$1)+SUMIFS(OFFSET([2]掉落汇总!$C$2:$C$871,,MATCH($B11,[2]掉落汇总!$D$1:$M$1)),[2]掉落汇总!$A$2:$A$871,O$1,[2]掉落汇总!$C$2:$C$871,$Q$2)/$Q$3)*宝箱投放计算!N11</f>
        <v>0</v>
      </c>
    </row>
    <row r="12" spans="1:17" x14ac:dyDescent="0.2">
      <c r="A12">
        <f>玩家成长时间线!A12</f>
        <v>11</v>
      </c>
      <c r="B12">
        <f>玩家成长时间线!B12</f>
        <v>4</v>
      </c>
      <c r="C12">
        <f ca="1">SUM($D$2:D12)</f>
        <v>0</v>
      </c>
      <c r="D12">
        <f t="shared" ca="1" si="0"/>
        <v>0</v>
      </c>
      <c r="E12">
        <f ca="1">(SUMIFS(OFFSET([2]掉落汇总!$C$2:$C$871,,MATCH($B12,[2]掉落汇总!$D$1:$M$1)),[2]掉落汇总!$A$2:$A$871,E$1,[2]掉落汇总!$C$2:$C$871,$Q$1)+SUMIFS(OFFSET([2]掉落汇总!$C$2:$C$871,,MATCH($B12,[2]掉落汇总!$D$1:$M$1)),[2]掉落汇总!$A$2:$A$871,E$1,[2]掉落汇总!$C$2:$C$871,$Q$2)/$Q$3)*宝箱投放计算!D12</f>
        <v>0</v>
      </c>
      <c r="F12">
        <f ca="1">(SUMIFS(OFFSET([2]掉落汇总!$C$2:$C$871,,MATCH($B12,[2]掉落汇总!$D$1:$M$1)),[2]掉落汇总!$A$2:$A$871,F$1,[2]掉落汇总!$C$2:$C$871,$Q$1)+SUMIFS(OFFSET([2]掉落汇总!$C$2:$C$871,,MATCH($B12,[2]掉落汇总!$D$1:$M$1)),[2]掉落汇总!$A$2:$A$871,F$1,[2]掉落汇总!$C$2:$C$871,$Q$2)/$Q$3)*宝箱投放计算!E12</f>
        <v>0</v>
      </c>
      <c r="G12">
        <f ca="1">(SUMIFS(OFFSET([2]掉落汇总!$C$2:$C$871,,MATCH($B12,[2]掉落汇总!$D$1:$M$1)),[2]掉落汇总!$A$2:$A$871,G$1,[2]掉落汇总!$C$2:$C$871,$Q$1)+SUMIFS(OFFSET([2]掉落汇总!$C$2:$C$871,,MATCH($B12,[2]掉落汇总!$D$1:$M$1)),[2]掉落汇总!$A$2:$A$871,G$1,[2]掉落汇总!$C$2:$C$871,$Q$2)/$Q$3)*宝箱投放计算!F12</f>
        <v>0</v>
      </c>
      <c r="H12">
        <f ca="1">(SUMIFS(OFFSET([2]掉落汇总!$C$2:$C$871,,MATCH($B12,[2]掉落汇总!$D$1:$M$1)),[2]掉落汇总!$A$2:$A$871,H$1,[2]掉落汇总!$C$2:$C$871,$Q$1)+SUMIFS(OFFSET([2]掉落汇总!$C$2:$C$871,,MATCH($B12,[2]掉落汇总!$D$1:$M$1)),[2]掉落汇总!$A$2:$A$871,H$1,[2]掉落汇总!$C$2:$C$871,$Q$2)/$Q$3)*宝箱投放计算!G12</f>
        <v>0</v>
      </c>
      <c r="I12">
        <f ca="1">(SUMIFS(OFFSET([2]掉落汇总!$C$2:$C$871,,MATCH($B12,[2]掉落汇总!$D$1:$M$1)),[2]掉落汇总!$A$2:$A$871,I$1,[2]掉落汇总!$C$2:$C$871,$Q$1)+SUMIFS(OFFSET([2]掉落汇总!$C$2:$C$871,,MATCH($B12,[2]掉落汇总!$D$1:$M$1)),[2]掉落汇总!$A$2:$A$871,I$1,[2]掉落汇总!$C$2:$C$871,$Q$2)/$Q$3)*宝箱投放计算!H12</f>
        <v>0</v>
      </c>
      <c r="J12">
        <f ca="1">(SUMIFS(OFFSET([2]掉落汇总!$C$2:$C$871,,MATCH($B12,[2]掉落汇总!$D$1:$M$1)),[2]掉落汇总!$A$2:$A$871,J$1,[2]掉落汇总!$C$2:$C$871,$Q$1)+SUMIFS(OFFSET([2]掉落汇总!$C$2:$C$871,,MATCH($B12,[2]掉落汇总!$D$1:$M$1)),[2]掉落汇总!$A$2:$A$871,J$1,[2]掉落汇总!$C$2:$C$871,$Q$2)/$Q$3)*宝箱投放计算!I12</f>
        <v>0</v>
      </c>
      <c r="K12">
        <f ca="1">(SUMIFS(OFFSET([2]掉落汇总!$C$2:$C$871,,MATCH($B12,[2]掉落汇总!$D$1:$M$1)),[2]掉落汇总!$A$2:$A$871,K$1,[2]掉落汇总!$C$2:$C$871,$Q$1)+SUMIFS(OFFSET([2]掉落汇总!$C$2:$C$871,,MATCH($B12,[2]掉落汇总!$D$1:$M$1)),[2]掉落汇总!$A$2:$A$871,K$1,[2]掉落汇总!$C$2:$C$871,$Q$2)/$Q$3)*宝箱投放计算!J12</f>
        <v>0</v>
      </c>
      <c r="L12">
        <f ca="1">(SUMIFS(OFFSET([2]掉落汇总!$C$2:$C$871,,MATCH($B12,[2]掉落汇总!$D$1:$M$1)),[2]掉落汇总!$A$2:$A$871,L$1,[2]掉落汇总!$C$2:$C$871,$Q$1)+SUMIFS(OFFSET([2]掉落汇总!$C$2:$C$871,,MATCH($B12,[2]掉落汇总!$D$1:$M$1)),[2]掉落汇总!$A$2:$A$871,L$1,[2]掉落汇总!$C$2:$C$871,$Q$2)/$Q$3)*宝箱投放计算!K12</f>
        <v>0</v>
      </c>
      <c r="M12">
        <f ca="1">(SUMIFS(OFFSET([2]掉落汇总!$C$2:$C$871,,MATCH($B12,[2]掉落汇总!$D$1:$M$1)),[2]掉落汇总!$A$2:$A$871,M$1,[2]掉落汇总!$C$2:$C$871,$Q$1)+SUMIFS(OFFSET([2]掉落汇总!$C$2:$C$871,,MATCH($B12,[2]掉落汇总!$D$1:$M$1)),[2]掉落汇总!$A$2:$A$871,M$1,[2]掉落汇总!$C$2:$C$871,$Q$2)/$Q$3)*宝箱投放计算!L12</f>
        <v>0</v>
      </c>
      <c r="N12">
        <f ca="1">(SUMIFS(OFFSET([2]掉落汇总!$C$2:$C$871,,MATCH($B12,[2]掉落汇总!$D$1:$M$1)),[2]掉落汇总!$A$2:$A$871,N$1,[2]掉落汇总!$C$2:$C$871,$Q$1)+SUMIFS(OFFSET([2]掉落汇总!$C$2:$C$871,,MATCH($B12,[2]掉落汇总!$D$1:$M$1)),[2]掉落汇总!$A$2:$A$871,N$1,[2]掉落汇总!$C$2:$C$871,$Q$2)/$Q$3)*宝箱投放计算!M12</f>
        <v>0</v>
      </c>
      <c r="O12">
        <f ca="1">(SUMIFS(OFFSET([2]掉落汇总!$C$2:$C$871,,MATCH($B12,[2]掉落汇总!$D$1:$M$1)),[2]掉落汇总!$A$2:$A$871,O$1,[2]掉落汇总!$C$2:$C$871,$Q$1)+SUMIFS(OFFSET([2]掉落汇总!$C$2:$C$871,,MATCH($B12,[2]掉落汇总!$D$1:$M$1)),[2]掉落汇总!$A$2:$A$871,O$1,[2]掉落汇总!$C$2:$C$871,$Q$2)/$Q$3)*宝箱投放计算!N12</f>
        <v>0</v>
      </c>
    </row>
    <row r="13" spans="1:17" x14ac:dyDescent="0.2">
      <c r="A13">
        <f>玩家成长时间线!A13</f>
        <v>12</v>
      </c>
      <c r="B13">
        <f>玩家成长时间线!B13</f>
        <v>4</v>
      </c>
      <c r="C13">
        <f ca="1">SUM($D$2:D13)</f>
        <v>0</v>
      </c>
      <c r="D13">
        <f t="shared" ca="1" si="0"/>
        <v>0</v>
      </c>
      <c r="E13">
        <f ca="1">(SUMIFS(OFFSET([2]掉落汇总!$C$2:$C$871,,MATCH($B13,[2]掉落汇总!$D$1:$M$1)),[2]掉落汇总!$A$2:$A$871,E$1,[2]掉落汇总!$C$2:$C$871,$Q$1)+SUMIFS(OFFSET([2]掉落汇总!$C$2:$C$871,,MATCH($B13,[2]掉落汇总!$D$1:$M$1)),[2]掉落汇总!$A$2:$A$871,E$1,[2]掉落汇总!$C$2:$C$871,$Q$2)/$Q$3)*宝箱投放计算!D13</f>
        <v>0</v>
      </c>
      <c r="F13">
        <f ca="1">(SUMIFS(OFFSET([2]掉落汇总!$C$2:$C$871,,MATCH($B13,[2]掉落汇总!$D$1:$M$1)),[2]掉落汇总!$A$2:$A$871,F$1,[2]掉落汇总!$C$2:$C$871,$Q$1)+SUMIFS(OFFSET([2]掉落汇总!$C$2:$C$871,,MATCH($B13,[2]掉落汇总!$D$1:$M$1)),[2]掉落汇总!$A$2:$A$871,F$1,[2]掉落汇总!$C$2:$C$871,$Q$2)/$Q$3)*宝箱投放计算!E13</f>
        <v>0</v>
      </c>
      <c r="G13">
        <f ca="1">(SUMIFS(OFFSET([2]掉落汇总!$C$2:$C$871,,MATCH($B13,[2]掉落汇总!$D$1:$M$1)),[2]掉落汇总!$A$2:$A$871,G$1,[2]掉落汇总!$C$2:$C$871,$Q$1)+SUMIFS(OFFSET([2]掉落汇总!$C$2:$C$871,,MATCH($B13,[2]掉落汇总!$D$1:$M$1)),[2]掉落汇总!$A$2:$A$871,G$1,[2]掉落汇总!$C$2:$C$871,$Q$2)/$Q$3)*宝箱投放计算!F13</f>
        <v>0</v>
      </c>
      <c r="H13">
        <f ca="1">(SUMIFS(OFFSET([2]掉落汇总!$C$2:$C$871,,MATCH($B13,[2]掉落汇总!$D$1:$M$1)),[2]掉落汇总!$A$2:$A$871,H$1,[2]掉落汇总!$C$2:$C$871,$Q$1)+SUMIFS(OFFSET([2]掉落汇总!$C$2:$C$871,,MATCH($B13,[2]掉落汇总!$D$1:$M$1)),[2]掉落汇总!$A$2:$A$871,H$1,[2]掉落汇总!$C$2:$C$871,$Q$2)/$Q$3)*宝箱投放计算!G13</f>
        <v>0</v>
      </c>
      <c r="I13">
        <f ca="1">(SUMIFS(OFFSET([2]掉落汇总!$C$2:$C$871,,MATCH($B13,[2]掉落汇总!$D$1:$M$1)),[2]掉落汇总!$A$2:$A$871,I$1,[2]掉落汇总!$C$2:$C$871,$Q$1)+SUMIFS(OFFSET([2]掉落汇总!$C$2:$C$871,,MATCH($B13,[2]掉落汇总!$D$1:$M$1)),[2]掉落汇总!$A$2:$A$871,I$1,[2]掉落汇总!$C$2:$C$871,$Q$2)/$Q$3)*宝箱投放计算!H13</f>
        <v>0</v>
      </c>
      <c r="J13">
        <f ca="1">(SUMIFS(OFFSET([2]掉落汇总!$C$2:$C$871,,MATCH($B13,[2]掉落汇总!$D$1:$M$1)),[2]掉落汇总!$A$2:$A$871,J$1,[2]掉落汇总!$C$2:$C$871,$Q$1)+SUMIFS(OFFSET([2]掉落汇总!$C$2:$C$871,,MATCH($B13,[2]掉落汇总!$D$1:$M$1)),[2]掉落汇总!$A$2:$A$871,J$1,[2]掉落汇总!$C$2:$C$871,$Q$2)/$Q$3)*宝箱投放计算!I13</f>
        <v>0</v>
      </c>
      <c r="K13">
        <f ca="1">(SUMIFS(OFFSET([2]掉落汇总!$C$2:$C$871,,MATCH($B13,[2]掉落汇总!$D$1:$M$1)),[2]掉落汇总!$A$2:$A$871,K$1,[2]掉落汇总!$C$2:$C$871,$Q$1)+SUMIFS(OFFSET([2]掉落汇总!$C$2:$C$871,,MATCH($B13,[2]掉落汇总!$D$1:$M$1)),[2]掉落汇总!$A$2:$A$871,K$1,[2]掉落汇总!$C$2:$C$871,$Q$2)/$Q$3)*宝箱投放计算!J13</f>
        <v>0</v>
      </c>
      <c r="L13">
        <f ca="1">(SUMIFS(OFFSET([2]掉落汇总!$C$2:$C$871,,MATCH($B13,[2]掉落汇总!$D$1:$M$1)),[2]掉落汇总!$A$2:$A$871,L$1,[2]掉落汇总!$C$2:$C$871,$Q$1)+SUMIFS(OFFSET([2]掉落汇总!$C$2:$C$871,,MATCH($B13,[2]掉落汇总!$D$1:$M$1)),[2]掉落汇总!$A$2:$A$871,L$1,[2]掉落汇总!$C$2:$C$871,$Q$2)/$Q$3)*宝箱投放计算!K13</f>
        <v>0</v>
      </c>
      <c r="M13">
        <f ca="1">(SUMIFS(OFFSET([2]掉落汇总!$C$2:$C$871,,MATCH($B13,[2]掉落汇总!$D$1:$M$1)),[2]掉落汇总!$A$2:$A$871,M$1,[2]掉落汇总!$C$2:$C$871,$Q$1)+SUMIFS(OFFSET([2]掉落汇总!$C$2:$C$871,,MATCH($B13,[2]掉落汇总!$D$1:$M$1)),[2]掉落汇总!$A$2:$A$871,M$1,[2]掉落汇总!$C$2:$C$871,$Q$2)/$Q$3)*宝箱投放计算!L13</f>
        <v>0</v>
      </c>
      <c r="N13">
        <f ca="1">(SUMIFS(OFFSET([2]掉落汇总!$C$2:$C$871,,MATCH($B13,[2]掉落汇总!$D$1:$M$1)),[2]掉落汇总!$A$2:$A$871,N$1,[2]掉落汇总!$C$2:$C$871,$Q$1)+SUMIFS(OFFSET([2]掉落汇总!$C$2:$C$871,,MATCH($B13,[2]掉落汇总!$D$1:$M$1)),[2]掉落汇总!$A$2:$A$871,N$1,[2]掉落汇总!$C$2:$C$871,$Q$2)/$Q$3)*宝箱投放计算!M13</f>
        <v>0</v>
      </c>
      <c r="O13">
        <f ca="1">(SUMIFS(OFFSET([2]掉落汇总!$C$2:$C$871,,MATCH($B13,[2]掉落汇总!$D$1:$M$1)),[2]掉落汇总!$A$2:$A$871,O$1,[2]掉落汇总!$C$2:$C$871,$Q$1)+SUMIFS(OFFSET([2]掉落汇总!$C$2:$C$871,,MATCH($B13,[2]掉落汇总!$D$1:$M$1)),[2]掉落汇总!$A$2:$A$871,O$1,[2]掉落汇总!$C$2:$C$871,$Q$2)/$Q$3)*宝箱投放计算!N13</f>
        <v>0</v>
      </c>
    </row>
    <row r="14" spans="1:17" x14ac:dyDescent="0.2">
      <c r="A14">
        <f>玩家成长时间线!A14</f>
        <v>13</v>
      </c>
      <c r="B14">
        <f>玩家成长时间线!B14</f>
        <v>4</v>
      </c>
      <c r="C14">
        <f ca="1">SUM($D$2:D14)</f>
        <v>0</v>
      </c>
      <c r="D14">
        <f t="shared" ca="1" si="0"/>
        <v>0</v>
      </c>
      <c r="E14">
        <f ca="1">(SUMIFS(OFFSET([2]掉落汇总!$C$2:$C$871,,MATCH($B14,[2]掉落汇总!$D$1:$M$1)),[2]掉落汇总!$A$2:$A$871,E$1,[2]掉落汇总!$C$2:$C$871,$Q$1)+SUMIFS(OFFSET([2]掉落汇总!$C$2:$C$871,,MATCH($B14,[2]掉落汇总!$D$1:$M$1)),[2]掉落汇总!$A$2:$A$871,E$1,[2]掉落汇总!$C$2:$C$871,$Q$2)/$Q$3)*宝箱投放计算!D14</f>
        <v>0</v>
      </c>
      <c r="F14">
        <f ca="1">(SUMIFS(OFFSET([2]掉落汇总!$C$2:$C$871,,MATCH($B14,[2]掉落汇总!$D$1:$M$1)),[2]掉落汇总!$A$2:$A$871,F$1,[2]掉落汇总!$C$2:$C$871,$Q$1)+SUMIFS(OFFSET([2]掉落汇总!$C$2:$C$871,,MATCH($B14,[2]掉落汇总!$D$1:$M$1)),[2]掉落汇总!$A$2:$A$871,F$1,[2]掉落汇总!$C$2:$C$871,$Q$2)/$Q$3)*宝箱投放计算!E14</f>
        <v>0</v>
      </c>
      <c r="G14">
        <f ca="1">(SUMIFS(OFFSET([2]掉落汇总!$C$2:$C$871,,MATCH($B14,[2]掉落汇总!$D$1:$M$1)),[2]掉落汇总!$A$2:$A$871,G$1,[2]掉落汇总!$C$2:$C$871,$Q$1)+SUMIFS(OFFSET([2]掉落汇总!$C$2:$C$871,,MATCH($B14,[2]掉落汇总!$D$1:$M$1)),[2]掉落汇总!$A$2:$A$871,G$1,[2]掉落汇总!$C$2:$C$871,$Q$2)/$Q$3)*宝箱投放计算!F14</f>
        <v>0</v>
      </c>
      <c r="H14">
        <f ca="1">(SUMIFS(OFFSET([2]掉落汇总!$C$2:$C$871,,MATCH($B14,[2]掉落汇总!$D$1:$M$1)),[2]掉落汇总!$A$2:$A$871,H$1,[2]掉落汇总!$C$2:$C$871,$Q$1)+SUMIFS(OFFSET([2]掉落汇总!$C$2:$C$871,,MATCH($B14,[2]掉落汇总!$D$1:$M$1)),[2]掉落汇总!$A$2:$A$871,H$1,[2]掉落汇总!$C$2:$C$871,$Q$2)/$Q$3)*宝箱投放计算!G14</f>
        <v>0</v>
      </c>
      <c r="I14">
        <f ca="1">(SUMIFS(OFFSET([2]掉落汇总!$C$2:$C$871,,MATCH($B14,[2]掉落汇总!$D$1:$M$1)),[2]掉落汇总!$A$2:$A$871,I$1,[2]掉落汇总!$C$2:$C$871,$Q$1)+SUMIFS(OFFSET([2]掉落汇总!$C$2:$C$871,,MATCH($B14,[2]掉落汇总!$D$1:$M$1)),[2]掉落汇总!$A$2:$A$871,I$1,[2]掉落汇总!$C$2:$C$871,$Q$2)/$Q$3)*宝箱投放计算!H14</f>
        <v>0</v>
      </c>
      <c r="J14">
        <f ca="1">(SUMIFS(OFFSET([2]掉落汇总!$C$2:$C$871,,MATCH($B14,[2]掉落汇总!$D$1:$M$1)),[2]掉落汇总!$A$2:$A$871,J$1,[2]掉落汇总!$C$2:$C$871,$Q$1)+SUMIFS(OFFSET([2]掉落汇总!$C$2:$C$871,,MATCH($B14,[2]掉落汇总!$D$1:$M$1)),[2]掉落汇总!$A$2:$A$871,J$1,[2]掉落汇总!$C$2:$C$871,$Q$2)/$Q$3)*宝箱投放计算!I14</f>
        <v>0</v>
      </c>
      <c r="K14">
        <f ca="1">(SUMIFS(OFFSET([2]掉落汇总!$C$2:$C$871,,MATCH($B14,[2]掉落汇总!$D$1:$M$1)),[2]掉落汇总!$A$2:$A$871,K$1,[2]掉落汇总!$C$2:$C$871,$Q$1)+SUMIFS(OFFSET([2]掉落汇总!$C$2:$C$871,,MATCH($B14,[2]掉落汇总!$D$1:$M$1)),[2]掉落汇总!$A$2:$A$871,K$1,[2]掉落汇总!$C$2:$C$871,$Q$2)/$Q$3)*宝箱投放计算!J14</f>
        <v>0</v>
      </c>
      <c r="L14">
        <f ca="1">(SUMIFS(OFFSET([2]掉落汇总!$C$2:$C$871,,MATCH($B14,[2]掉落汇总!$D$1:$M$1)),[2]掉落汇总!$A$2:$A$871,L$1,[2]掉落汇总!$C$2:$C$871,$Q$1)+SUMIFS(OFFSET([2]掉落汇总!$C$2:$C$871,,MATCH($B14,[2]掉落汇总!$D$1:$M$1)),[2]掉落汇总!$A$2:$A$871,L$1,[2]掉落汇总!$C$2:$C$871,$Q$2)/$Q$3)*宝箱投放计算!K14</f>
        <v>0</v>
      </c>
      <c r="M14">
        <f ca="1">(SUMIFS(OFFSET([2]掉落汇总!$C$2:$C$871,,MATCH($B14,[2]掉落汇总!$D$1:$M$1)),[2]掉落汇总!$A$2:$A$871,M$1,[2]掉落汇总!$C$2:$C$871,$Q$1)+SUMIFS(OFFSET([2]掉落汇总!$C$2:$C$871,,MATCH($B14,[2]掉落汇总!$D$1:$M$1)),[2]掉落汇总!$A$2:$A$871,M$1,[2]掉落汇总!$C$2:$C$871,$Q$2)/$Q$3)*宝箱投放计算!L14</f>
        <v>0</v>
      </c>
      <c r="N14">
        <f ca="1">(SUMIFS(OFFSET([2]掉落汇总!$C$2:$C$871,,MATCH($B14,[2]掉落汇总!$D$1:$M$1)),[2]掉落汇总!$A$2:$A$871,N$1,[2]掉落汇总!$C$2:$C$871,$Q$1)+SUMIFS(OFFSET([2]掉落汇总!$C$2:$C$871,,MATCH($B14,[2]掉落汇总!$D$1:$M$1)),[2]掉落汇总!$A$2:$A$871,N$1,[2]掉落汇总!$C$2:$C$871,$Q$2)/$Q$3)*宝箱投放计算!M14</f>
        <v>0</v>
      </c>
      <c r="O14">
        <f ca="1">(SUMIFS(OFFSET([2]掉落汇总!$C$2:$C$871,,MATCH($B14,[2]掉落汇总!$D$1:$M$1)),[2]掉落汇总!$A$2:$A$871,O$1,[2]掉落汇总!$C$2:$C$871,$Q$1)+SUMIFS(OFFSET([2]掉落汇总!$C$2:$C$871,,MATCH($B14,[2]掉落汇总!$D$1:$M$1)),[2]掉落汇总!$A$2:$A$871,O$1,[2]掉落汇总!$C$2:$C$871,$Q$2)/$Q$3)*宝箱投放计算!N14</f>
        <v>0</v>
      </c>
    </row>
    <row r="15" spans="1:17" x14ac:dyDescent="0.2">
      <c r="A15">
        <f>玩家成长时间线!A15</f>
        <v>14</v>
      </c>
      <c r="B15">
        <f>玩家成长时间线!B15</f>
        <v>5</v>
      </c>
      <c r="C15">
        <f ca="1">SUM($D$2:D15)</f>
        <v>0</v>
      </c>
      <c r="D15">
        <f t="shared" ca="1" si="0"/>
        <v>0</v>
      </c>
      <c r="E15">
        <f ca="1">(SUMIFS(OFFSET([2]掉落汇总!$C$2:$C$871,,MATCH($B15,[2]掉落汇总!$D$1:$M$1)),[2]掉落汇总!$A$2:$A$871,E$1,[2]掉落汇总!$C$2:$C$871,$Q$1)+SUMIFS(OFFSET([2]掉落汇总!$C$2:$C$871,,MATCH($B15,[2]掉落汇总!$D$1:$M$1)),[2]掉落汇总!$A$2:$A$871,E$1,[2]掉落汇总!$C$2:$C$871,$Q$2)/$Q$3)*宝箱投放计算!D15</f>
        <v>0</v>
      </c>
      <c r="F15">
        <f ca="1">(SUMIFS(OFFSET([2]掉落汇总!$C$2:$C$871,,MATCH($B15,[2]掉落汇总!$D$1:$M$1)),[2]掉落汇总!$A$2:$A$871,F$1,[2]掉落汇总!$C$2:$C$871,$Q$1)+SUMIFS(OFFSET([2]掉落汇总!$C$2:$C$871,,MATCH($B15,[2]掉落汇总!$D$1:$M$1)),[2]掉落汇总!$A$2:$A$871,F$1,[2]掉落汇总!$C$2:$C$871,$Q$2)/$Q$3)*宝箱投放计算!E15</f>
        <v>0</v>
      </c>
      <c r="G15">
        <f ca="1">(SUMIFS(OFFSET([2]掉落汇总!$C$2:$C$871,,MATCH($B15,[2]掉落汇总!$D$1:$M$1)),[2]掉落汇总!$A$2:$A$871,G$1,[2]掉落汇总!$C$2:$C$871,$Q$1)+SUMIFS(OFFSET([2]掉落汇总!$C$2:$C$871,,MATCH($B15,[2]掉落汇总!$D$1:$M$1)),[2]掉落汇总!$A$2:$A$871,G$1,[2]掉落汇总!$C$2:$C$871,$Q$2)/$Q$3)*宝箱投放计算!F15</f>
        <v>0</v>
      </c>
      <c r="H15">
        <f ca="1">(SUMIFS(OFFSET([2]掉落汇总!$C$2:$C$871,,MATCH($B15,[2]掉落汇总!$D$1:$M$1)),[2]掉落汇总!$A$2:$A$871,H$1,[2]掉落汇总!$C$2:$C$871,$Q$1)+SUMIFS(OFFSET([2]掉落汇总!$C$2:$C$871,,MATCH($B15,[2]掉落汇总!$D$1:$M$1)),[2]掉落汇总!$A$2:$A$871,H$1,[2]掉落汇总!$C$2:$C$871,$Q$2)/$Q$3)*宝箱投放计算!G15</f>
        <v>0</v>
      </c>
      <c r="I15">
        <f ca="1">(SUMIFS(OFFSET([2]掉落汇总!$C$2:$C$871,,MATCH($B15,[2]掉落汇总!$D$1:$M$1)),[2]掉落汇总!$A$2:$A$871,I$1,[2]掉落汇总!$C$2:$C$871,$Q$1)+SUMIFS(OFFSET([2]掉落汇总!$C$2:$C$871,,MATCH($B15,[2]掉落汇总!$D$1:$M$1)),[2]掉落汇总!$A$2:$A$871,I$1,[2]掉落汇总!$C$2:$C$871,$Q$2)/$Q$3)*宝箱投放计算!H15</f>
        <v>0</v>
      </c>
      <c r="J15">
        <f ca="1">(SUMIFS(OFFSET([2]掉落汇总!$C$2:$C$871,,MATCH($B15,[2]掉落汇总!$D$1:$M$1)),[2]掉落汇总!$A$2:$A$871,J$1,[2]掉落汇总!$C$2:$C$871,$Q$1)+SUMIFS(OFFSET([2]掉落汇总!$C$2:$C$871,,MATCH($B15,[2]掉落汇总!$D$1:$M$1)),[2]掉落汇总!$A$2:$A$871,J$1,[2]掉落汇总!$C$2:$C$871,$Q$2)/$Q$3)*宝箱投放计算!I15</f>
        <v>0</v>
      </c>
      <c r="K15">
        <f ca="1">(SUMIFS(OFFSET([2]掉落汇总!$C$2:$C$871,,MATCH($B15,[2]掉落汇总!$D$1:$M$1)),[2]掉落汇总!$A$2:$A$871,K$1,[2]掉落汇总!$C$2:$C$871,$Q$1)+SUMIFS(OFFSET([2]掉落汇总!$C$2:$C$871,,MATCH($B15,[2]掉落汇总!$D$1:$M$1)),[2]掉落汇总!$A$2:$A$871,K$1,[2]掉落汇总!$C$2:$C$871,$Q$2)/$Q$3)*宝箱投放计算!J15</f>
        <v>0</v>
      </c>
      <c r="L15">
        <f ca="1">(SUMIFS(OFFSET([2]掉落汇总!$C$2:$C$871,,MATCH($B15,[2]掉落汇总!$D$1:$M$1)),[2]掉落汇总!$A$2:$A$871,L$1,[2]掉落汇总!$C$2:$C$871,$Q$1)+SUMIFS(OFFSET([2]掉落汇总!$C$2:$C$871,,MATCH($B15,[2]掉落汇总!$D$1:$M$1)),[2]掉落汇总!$A$2:$A$871,L$1,[2]掉落汇总!$C$2:$C$871,$Q$2)/$Q$3)*宝箱投放计算!K15</f>
        <v>0</v>
      </c>
      <c r="M15">
        <f ca="1">(SUMIFS(OFFSET([2]掉落汇总!$C$2:$C$871,,MATCH($B15,[2]掉落汇总!$D$1:$M$1)),[2]掉落汇总!$A$2:$A$871,M$1,[2]掉落汇总!$C$2:$C$871,$Q$1)+SUMIFS(OFFSET([2]掉落汇总!$C$2:$C$871,,MATCH($B15,[2]掉落汇总!$D$1:$M$1)),[2]掉落汇总!$A$2:$A$871,M$1,[2]掉落汇总!$C$2:$C$871,$Q$2)/$Q$3)*宝箱投放计算!L15</f>
        <v>0</v>
      </c>
      <c r="N15">
        <f ca="1">(SUMIFS(OFFSET([2]掉落汇总!$C$2:$C$871,,MATCH($B15,[2]掉落汇总!$D$1:$M$1)),[2]掉落汇总!$A$2:$A$871,N$1,[2]掉落汇总!$C$2:$C$871,$Q$1)+SUMIFS(OFFSET([2]掉落汇总!$C$2:$C$871,,MATCH($B15,[2]掉落汇总!$D$1:$M$1)),[2]掉落汇总!$A$2:$A$871,N$1,[2]掉落汇总!$C$2:$C$871,$Q$2)/$Q$3)*宝箱投放计算!M15</f>
        <v>0</v>
      </c>
      <c r="O15">
        <f ca="1">(SUMIFS(OFFSET([2]掉落汇总!$C$2:$C$871,,MATCH($B15,[2]掉落汇总!$D$1:$M$1)),[2]掉落汇总!$A$2:$A$871,O$1,[2]掉落汇总!$C$2:$C$871,$Q$1)+SUMIFS(OFFSET([2]掉落汇总!$C$2:$C$871,,MATCH($B15,[2]掉落汇总!$D$1:$M$1)),[2]掉落汇总!$A$2:$A$871,O$1,[2]掉落汇总!$C$2:$C$871,$Q$2)/$Q$3)*宝箱投放计算!N15</f>
        <v>0</v>
      </c>
    </row>
    <row r="16" spans="1:17" x14ac:dyDescent="0.2">
      <c r="A16">
        <f>玩家成长时间线!A16</f>
        <v>15</v>
      </c>
      <c r="B16">
        <f>玩家成长时间线!B16</f>
        <v>5</v>
      </c>
      <c r="C16">
        <f ca="1">SUM($D$2:D16)</f>
        <v>0</v>
      </c>
      <c r="D16">
        <f t="shared" ca="1" si="0"/>
        <v>0</v>
      </c>
      <c r="E16">
        <f ca="1">(SUMIFS(OFFSET([2]掉落汇总!$C$2:$C$871,,MATCH($B16,[2]掉落汇总!$D$1:$M$1)),[2]掉落汇总!$A$2:$A$871,E$1,[2]掉落汇总!$C$2:$C$871,$Q$1)+SUMIFS(OFFSET([2]掉落汇总!$C$2:$C$871,,MATCH($B16,[2]掉落汇总!$D$1:$M$1)),[2]掉落汇总!$A$2:$A$871,E$1,[2]掉落汇总!$C$2:$C$871,$Q$2)/$Q$3)*宝箱投放计算!D16</f>
        <v>0</v>
      </c>
      <c r="F16">
        <f ca="1">(SUMIFS(OFFSET([2]掉落汇总!$C$2:$C$871,,MATCH($B16,[2]掉落汇总!$D$1:$M$1)),[2]掉落汇总!$A$2:$A$871,F$1,[2]掉落汇总!$C$2:$C$871,$Q$1)+SUMIFS(OFFSET([2]掉落汇总!$C$2:$C$871,,MATCH($B16,[2]掉落汇总!$D$1:$M$1)),[2]掉落汇总!$A$2:$A$871,F$1,[2]掉落汇总!$C$2:$C$871,$Q$2)/$Q$3)*宝箱投放计算!E16</f>
        <v>0</v>
      </c>
      <c r="G16">
        <f ca="1">(SUMIFS(OFFSET([2]掉落汇总!$C$2:$C$871,,MATCH($B16,[2]掉落汇总!$D$1:$M$1)),[2]掉落汇总!$A$2:$A$871,G$1,[2]掉落汇总!$C$2:$C$871,$Q$1)+SUMIFS(OFFSET([2]掉落汇总!$C$2:$C$871,,MATCH($B16,[2]掉落汇总!$D$1:$M$1)),[2]掉落汇总!$A$2:$A$871,G$1,[2]掉落汇总!$C$2:$C$871,$Q$2)/$Q$3)*宝箱投放计算!F16</f>
        <v>0</v>
      </c>
      <c r="H16">
        <f ca="1">(SUMIFS(OFFSET([2]掉落汇总!$C$2:$C$871,,MATCH($B16,[2]掉落汇总!$D$1:$M$1)),[2]掉落汇总!$A$2:$A$871,H$1,[2]掉落汇总!$C$2:$C$871,$Q$1)+SUMIFS(OFFSET([2]掉落汇总!$C$2:$C$871,,MATCH($B16,[2]掉落汇总!$D$1:$M$1)),[2]掉落汇总!$A$2:$A$871,H$1,[2]掉落汇总!$C$2:$C$871,$Q$2)/$Q$3)*宝箱投放计算!G16</f>
        <v>0</v>
      </c>
      <c r="I16">
        <f ca="1">(SUMIFS(OFFSET([2]掉落汇总!$C$2:$C$871,,MATCH($B16,[2]掉落汇总!$D$1:$M$1)),[2]掉落汇总!$A$2:$A$871,I$1,[2]掉落汇总!$C$2:$C$871,$Q$1)+SUMIFS(OFFSET([2]掉落汇总!$C$2:$C$871,,MATCH($B16,[2]掉落汇总!$D$1:$M$1)),[2]掉落汇总!$A$2:$A$871,I$1,[2]掉落汇总!$C$2:$C$871,$Q$2)/$Q$3)*宝箱投放计算!H16</f>
        <v>0</v>
      </c>
      <c r="J16">
        <f ca="1">(SUMIFS(OFFSET([2]掉落汇总!$C$2:$C$871,,MATCH($B16,[2]掉落汇总!$D$1:$M$1)),[2]掉落汇总!$A$2:$A$871,J$1,[2]掉落汇总!$C$2:$C$871,$Q$1)+SUMIFS(OFFSET([2]掉落汇总!$C$2:$C$871,,MATCH($B16,[2]掉落汇总!$D$1:$M$1)),[2]掉落汇总!$A$2:$A$871,J$1,[2]掉落汇总!$C$2:$C$871,$Q$2)/$Q$3)*宝箱投放计算!I16</f>
        <v>0</v>
      </c>
      <c r="K16">
        <f ca="1">(SUMIFS(OFFSET([2]掉落汇总!$C$2:$C$871,,MATCH($B16,[2]掉落汇总!$D$1:$M$1)),[2]掉落汇总!$A$2:$A$871,K$1,[2]掉落汇总!$C$2:$C$871,$Q$1)+SUMIFS(OFFSET([2]掉落汇总!$C$2:$C$871,,MATCH($B16,[2]掉落汇总!$D$1:$M$1)),[2]掉落汇总!$A$2:$A$871,K$1,[2]掉落汇总!$C$2:$C$871,$Q$2)/$Q$3)*宝箱投放计算!J16</f>
        <v>0</v>
      </c>
      <c r="L16">
        <f ca="1">(SUMIFS(OFFSET([2]掉落汇总!$C$2:$C$871,,MATCH($B16,[2]掉落汇总!$D$1:$M$1)),[2]掉落汇总!$A$2:$A$871,L$1,[2]掉落汇总!$C$2:$C$871,$Q$1)+SUMIFS(OFFSET([2]掉落汇总!$C$2:$C$871,,MATCH($B16,[2]掉落汇总!$D$1:$M$1)),[2]掉落汇总!$A$2:$A$871,L$1,[2]掉落汇总!$C$2:$C$871,$Q$2)/$Q$3)*宝箱投放计算!K16</f>
        <v>0</v>
      </c>
      <c r="M16">
        <f ca="1">(SUMIFS(OFFSET([2]掉落汇总!$C$2:$C$871,,MATCH($B16,[2]掉落汇总!$D$1:$M$1)),[2]掉落汇总!$A$2:$A$871,M$1,[2]掉落汇总!$C$2:$C$871,$Q$1)+SUMIFS(OFFSET([2]掉落汇总!$C$2:$C$871,,MATCH($B16,[2]掉落汇总!$D$1:$M$1)),[2]掉落汇总!$A$2:$A$871,M$1,[2]掉落汇总!$C$2:$C$871,$Q$2)/$Q$3)*宝箱投放计算!L16</f>
        <v>0</v>
      </c>
      <c r="N16">
        <f ca="1">(SUMIFS(OFFSET([2]掉落汇总!$C$2:$C$871,,MATCH($B16,[2]掉落汇总!$D$1:$M$1)),[2]掉落汇总!$A$2:$A$871,N$1,[2]掉落汇总!$C$2:$C$871,$Q$1)+SUMIFS(OFFSET([2]掉落汇总!$C$2:$C$871,,MATCH($B16,[2]掉落汇总!$D$1:$M$1)),[2]掉落汇总!$A$2:$A$871,N$1,[2]掉落汇总!$C$2:$C$871,$Q$2)/$Q$3)*宝箱投放计算!M16</f>
        <v>0</v>
      </c>
      <c r="O16">
        <f ca="1">(SUMIFS(OFFSET([2]掉落汇总!$C$2:$C$871,,MATCH($B16,[2]掉落汇总!$D$1:$M$1)),[2]掉落汇总!$A$2:$A$871,O$1,[2]掉落汇总!$C$2:$C$871,$Q$1)+SUMIFS(OFFSET([2]掉落汇总!$C$2:$C$871,,MATCH($B16,[2]掉落汇总!$D$1:$M$1)),[2]掉落汇总!$A$2:$A$871,O$1,[2]掉落汇总!$C$2:$C$871,$Q$2)/$Q$3)*宝箱投放计算!N16</f>
        <v>0</v>
      </c>
    </row>
    <row r="17" spans="1:15" x14ac:dyDescent="0.2">
      <c r="A17">
        <f>玩家成长时间线!A17</f>
        <v>16</v>
      </c>
      <c r="B17">
        <f>玩家成长时间线!B17</f>
        <v>5</v>
      </c>
      <c r="C17">
        <f ca="1">SUM($D$2:D17)</f>
        <v>0</v>
      </c>
      <c r="D17">
        <f t="shared" ca="1" si="0"/>
        <v>0</v>
      </c>
      <c r="E17">
        <f ca="1">(SUMIFS(OFFSET([2]掉落汇总!$C$2:$C$871,,MATCH($B17,[2]掉落汇总!$D$1:$M$1)),[2]掉落汇总!$A$2:$A$871,E$1,[2]掉落汇总!$C$2:$C$871,$Q$1)+SUMIFS(OFFSET([2]掉落汇总!$C$2:$C$871,,MATCH($B17,[2]掉落汇总!$D$1:$M$1)),[2]掉落汇总!$A$2:$A$871,E$1,[2]掉落汇总!$C$2:$C$871,$Q$2)/$Q$3)*宝箱投放计算!D17</f>
        <v>0</v>
      </c>
      <c r="F17">
        <f ca="1">(SUMIFS(OFFSET([2]掉落汇总!$C$2:$C$871,,MATCH($B17,[2]掉落汇总!$D$1:$M$1)),[2]掉落汇总!$A$2:$A$871,F$1,[2]掉落汇总!$C$2:$C$871,$Q$1)+SUMIFS(OFFSET([2]掉落汇总!$C$2:$C$871,,MATCH($B17,[2]掉落汇总!$D$1:$M$1)),[2]掉落汇总!$A$2:$A$871,F$1,[2]掉落汇总!$C$2:$C$871,$Q$2)/$Q$3)*宝箱投放计算!E17</f>
        <v>0</v>
      </c>
      <c r="G17">
        <f ca="1">(SUMIFS(OFFSET([2]掉落汇总!$C$2:$C$871,,MATCH($B17,[2]掉落汇总!$D$1:$M$1)),[2]掉落汇总!$A$2:$A$871,G$1,[2]掉落汇总!$C$2:$C$871,$Q$1)+SUMIFS(OFFSET([2]掉落汇总!$C$2:$C$871,,MATCH($B17,[2]掉落汇总!$D$1:$M$1)),[2]掉落汇总!$A$2:$A$871,G$1,[2]掉落汇总!$C$2:$C$871,$Q$2)/$Q$3)*宝箱投放计算!F17</f>
        <v>0</v>
      </c>
      <c r="H17">
        <f ca="1">(SUMIFS(OFFSET([2]掉落汇总!$C$2:$C$871,,MATCH($B17,[2]掉落汇总!$D$1:$M$1)),[2]掉落汇总!$A$2:$A$871,H$1,[2]掉落汇总!$C$2:$C$871,$Q$1)+SUMIFS(OFFSET([2]掉落汇总!$C$2:$C$871,,MATCH($B17,[2]掉落汇总!$D$1:$M$1)),[2]掉落汇总!$A$2:$A$871,H$1,[2]掉落汇总!$C$2:$C$871,$Q$2)/$Q$3)*宝箱投放计算!G17</f>
        <v>0</v>
      </c>
      <c r="I17">
        <f ca="1">(SUMIFS(OFFSET([2]掉落汇总!$C$2:$C$871,,MATCH($B17,[2]掉落汇总!$D$1:$M$1)),[2]掉落汇总!$A$2:$A$871,I$1,[2]掉落汇总!$C$2:$C$871,$Q$1)+SUMIFS(OFFSET([2]掉落汇总!$C$2:$C$871,,MATCH($B17,[2]掉落汇总!$D$1:$M$1)),[2]掉落汇总!$A$2:$A$871,I$1,[2]掉落汇总!$C$2:$C$871,$Q$2)/$Q$3)*宝箱投放计算!H17</f>
        <v>0</v>
      </c>
      <c r="J17">
        <f ca="1">(SUMIFS(OFFSET([2]掉落汇总!$C$2:$C$871,,MATCH($B17,[2]掉落汇总!$D$1:$M$1)),[2]掉落汇总!$A$2:$A$871,J$1,[2]掉落汇总!$C$2:$C$871,$Q$1)+SUMIFS(OFFSET([2]掉落汇总!$C$2:$C$871,,MATCH($B17,[2]掉落汇总!$D$1:$M$1)),[2]掉落汇总!$A$2:$A$871,J$1,[2]掉落汇总!$C$2:$C$871,$Q$2)/$Q$3)*宝箱投放计算!I17</f>
        <v>0</v>
      </c>
      <c r="K17">
        <f ca="1">(SUMIFS(OFFSET([2]掉落汇总!$C$2:$C$871,,MATCH($B17,[2]掉落汇总!$D$1:$M$1)),[2]掉落汇总!$A$2:$A$871,K$1,[2]掉落汇总!$C$2:$C$871,$Q$1)+SUMIFS(OFFSET([2]掉落汇总!$C$2:$C$871,,MATCH($B17,[2]掉落汇总!$D$1:$M$1)),[2]掉落汇总!$A$2:$A$871,K$1,[2]掉落汇总!$C$2:$C$871,$Q$2)/$Q$3)*宝箱投放计算!J17</f>
        <v>0</v>
      </c>
      <c r="L17">
        <f ca="1">(SUMIFS(OFFSET([2]掉落汇总!$C$2:$C$871,,MATCH($B17,[2]掉落汇总!$D$1:$M$1)),[2]掉落汇总!$A$2:$A$871,L$1,[2]掉落汇总!$C$2:$C$871,$Q$1)+SUMIFS(OFFSET([2]掉落汇总!$C$2:$C$871,,MATCH($B17,[2]掉落汇总!$D$1:$M$1)),[2]掉落汇总!$A$2:$A$871,L$1,[2]掉落汇总!$C$2:$C$871,$Q$2)/$Q$3)*宝箱投放计算!K17</f>
        <v>0</v>
      </c>
      <c r="M17">
        <f ca="1">(SUMIFS(OFFSET([2]掉落汇总!$C$2:$C$871,,MATCH($B17,[2]掉落汇总!$D$1:$M$1)),[2]掉落汇总!$A$2:$A$871,M$1,[2]掉落汇总!$C$2:$C$871,$Q$1)+SUMIFS(OFFSET([2]掉落汇总!$C$2:$C$871,,MATCH($B17,[2]掉落汇总!$D$1:$M$1)),[2]掉落汇总!$A$2:$A$871,M$1,[2]掉落汇总!$C$2:$C$871,$Q$2)/$Q$3)*宝箱投放计算!L17</f>
        <v>0</v>
      </c>
      <c r="N17">
        <f ca="1">(SUMIFS(OFFSET([2]掉落汇总!$C$2:$C$871,,MATCH($B17,[2]掉落汇总!$D$1:$M$1)),[2]掉落汇总!$A$2:$A$871,N$1,[2]掉落汇总!$C$2:$C$871,$Q$1)+SUMIFS(OFFSET([2]掉落汇总!$C$2:$C$871,,MATCH($B17,[2]掉落汇总!$D$1:$M$1)),[2]掉落汇总!$A$2:$A$871,N$1,[2]掉落汇总!$C$2:$C$871,$Q$2)/$Q$3)*宝箱投放计算!M17</f>
        <v>0</v>
      </c>
      <c r="O17">
        <f ca="1">(SUMIFS(OFFSET([2]掉落汇总!$C$2:$C$871,,MATCH($B17,[2]掉落汇总!$D$1:$M$1)),[2]掉落汇总!$A$2:$A$871,O$1,[2]掉落汇总!$C$2:$C$871,$Q$1)+SUMIFS(OFFSET([2]掉落汇总!$C$2:$C$871,,MATCH($B17,[2]掉落汇总!$D$1:$M$1)),[2]掉落汇总!$A$2:$A$871,O$1,[2]掉落汇总!$C$2:$C$871,$Q$2)/$Q$3)*宝箱投放计算!N17</f>
        <v>0</v>
      </c>
    </row>
    <row r="18" spans="1:15" x14ac:dyDescent="0.2">
      <c r="A18">
        <f>玩家成长时间线!A18</f>
        <v>17</v>
      </c>
      <c r="B18">
        <f>玩家成长时间线!B18</f>
        <v>5</v>
      </c>
      <c r="C18">
        <f ca="1">SUM($D$2:D18)</f>
        <v>0</v>
      </c>
      <c r="D18">
        <f t="shared" ca="1" si="0"/>
        <v>0</v>
      </c>
      <c r="E18">
        <f ca="1">(SUMIFS(OFFSET([2]掉落汇总!$C$2:$C$871,,MATCH($B18,[2]掉落汇总!$D$1:$M$1)),[2]掉落汇总!$A$2:$A$871,E$1,[2]掉落汇总!$C$2:$C$871,$Q$1)+SUMIFS(OFFSET([2]掉落汇总!$C$2:$C$871,,MATCH($B18,[2]掉落汇总!$D$1:$M$1)),[2]掉落汇总!$A$2:$A$871,E$1,[2]掉落汇总!$C$2:$C$871,$Q$2)/$Q$3)*宝箱投放计算!D18</f>
        <v>0</v>
      </c>
      <c r="F18">
        <f ca="1">(SUMIFS(OFFSET([2]掉落汇总!$C$2:$C$871,,MATCH($B18,[2]掉落汇总!$D$1:$M$1)),[2]掉落汇总!$A$2:$A$871,F$1,[2]掉落汇总!$C$2:$C$871,$Q$1)+SUMIFS(OFFSET([2]掉落汇总!$C$2:$C$871,,MATCH($B18,[2]掉落汇总!$D$1:$M$1)),[2]掉落汇总!$A$2:$A$871,F$1,[2]掉落汇总!$C$2:$C$871,$Q$2)/$Q$3)*宝箱投放计算!E18</f>
        <v>0</v>
      </c>
      <c r="G18">
        <f ca="1">(SUMIFS(OFFSET([2]掉落汇总!$C$2:$C$871,,MATCH($B18,[2]掉落汇总!$D$1:$M$1)),[2]掉落汇总!$A$2:$A$871,G$1,[2]掉落汇总!$C$2:$C$871,$Q$1)+SUMIFS(OFFSET([2]掉落汇总!$C$2:$C$871,,MATCH($B18,[2]掉落汇总!$D$1:$M$1)),[2]掉落汇总!$A$2:$A$871,G$1,[2]掉落汇总!$C$2:$C$871,$Q$2)/$Q$3)*宝箱投放计算!F18</f>
        <v>0</v>
      </c>
      <c r="H18">
        <f ca="1">(SUMIFS(OFFSET([2]掉落汇总!$C$2:$C$871,,MATCH($B18,[2]掉落汇总!$D$1:$M$1)),[2]掉落汇总!$A$2:$A$871,H$1,[2]掉落汇总!$C$2:$C$871,$Q$1)+SUMIFS(OFFSET([2]掉落汇总!$C$2:$C$871,,MATCH($B18,[2]掉落汇总!$D$1:$M$1)),[2]掉落汇总!$A$2:$A$871,H$1,[2]掉落汇总!$C$2:$C$871,$Q$2)/$Q$3)*宝箱投放计算!G18</f>
        <v>0</v>
      </c>
      <c r="I18">
        <f ca="1">(SUMIFS(OFFSET([2]掉落汇总!$C$2:$C$871,,MATCH($B18,[2]掉落汇总!$D$1:$M$1)),[2]掉落汇总!$A$2:$A$871,I$1,[2]掉落汇总!$C$2:$C$871,$Q$1)+SUMIFS(OFFSET([2]掉落汇总!$C$2:$C$871,,MATCH($B18,[2]掉落汇总!$D$1:$M$1)),[2]掉落汇总!$A$2:$A$871,I$1,[2]掉落汇总!$C$2:$C$871,$Q$2)/$Q$3)*宝箱投放计算!H18</f>
        <v>0</v>
      </c>
      <c r="J18">
        <f ca="1">(SUMIFS(OFFSET([2]掉落汇总!$C$2:$C$871,,MATCH($B18,[2]掉落汇总!$D$1:$M$1)),[2]掉落汇总!$A$2:$A$871,J$1,[2]掉落汇总!$C$2:$C$871,$Q$1)+SUMIFS(OFFSET([2]掉落汇总!$C$2:$C$871,,MATCH($B18,[2]掉落汇总!$D$1:$M$1)),[2]掉落汇总!$A$2:$A$871,J$1,[2]掉落汇总!$C$2:$C$871,$Q$2)/$Q$3)*宝箱投放计算!I18</f>
        <v>0</v>
      </c>
      <c r="K18">
        <f ca="1">(SUMIFS(OFFSET([2]掉落汇总!$C$2:$C$871,,MATCH($B18,[2]掉落汇总!$D$1:$M$1)),[2]掉落汇总!$A$2:$A$871,K$1,[2]掉落汇总!$C$2:$C$871,$Q$1)+SUMIFS(OFFSET([2]掉落汇总!$C$2:$C$871,,MATCH($B18,[2]掉落汇总!$D$1:$M$1)),[2]掉落汇总!$A$2:$A$871,K$1,[2]掉落汇总!$C$2:$C$871,$Q$2)/$Q$3)*宝箱投放计算!J18</f>
        <v>0</v>
      </c>
      <c r="L18">
        <f ca="1">(SUMIFS(OFFSET([2]掉落汇总!$C$2:$C$871,,MATCH($B18,[2]掉落汇总!$D$1:$M$1)),[2]掉落汇总!$A$2:$A$871,L$1,[2]掉落汇总!$C$2:$C$871,$Q$1)+SUMIFS(OFFSET([2]掉落汇总!$C$2:$C$871,,MATCH($B18,[2]掉落汇总!$D$1:$M$1)),[2]掉落汇总!$A$2:$A$871,L$1,[2]掉落汇总!$C$2:$C$871,$Q$2)/$Q$3)*宝箱投放计算!K18</f>
        <v>0</v>
      </c>
      <c r="M18">
        <f ca="1">(SUMIFS(OFFSET([2]掉落汇总!$C$2:$C$871,,MATCH($B18,[2]掉落汇总!$D$1:$M$1)),[2]掉落汇总!$A$2:$A$871,M$1,[2]掉落汇总!$C$2:$C$871,$Q$1)+SUMIFS(OFFSET([2]掉落汇总!$C$2:$C$871,,MATCH($B18,[2]掉落汇总!$D$1:$M$1)),[2]掉落汇总!$A$2:$A$871,M$1,[2]掉落汇总!$C$2:$C$871,$Q$2)/$Q$3)*宝箱投放计算!L18</f>
        <v>0</v>
      </c>
      <c r="N18">
        <f ca="1">(SUMIFS(OFFSET([2]掉落汇总!$C$2:$C$871,,MATCH($B18,[2]掉落汇总!$D$1:$M$1)),[2]掉落汇总!$A$2:$A$871,N$1,[2]掉落汇总!$C$2:$C$871,$Q$1)+SUMIFS(OFFSET([2]掉落汇总!$C$2:$C$871,,MATCH($B18,[2]掉落汇总!$D$1:$M$1)),[2]掉落汇总!$A$2:$A$871,N$1,[2]掉落汇总!$C$2:$C$871,$Q$2)/$Q$3)*宝箱投放计算!M18</f>
        <v>0</v>
      </c>
      <c r="O18">
        <f ca="1">(SUMIFS(OFFSET([2]掉落汇总!$C$2:$C$871,,MATCH($B18,[2]掉落汇总!$D$1:$M$1)),[2]掉落汇总!$A$2:$A$871,O$1,[2]掉落汇总!$C$2:$C$871,$Q$1)+SUMIFS(OFFSET([2]掉落汇总!$C$2:$C$871,,MATCH($B18,[2]掉落汇总!$D$1:$M$1)),[2]掉落汇总!$A$2:$A$871,O$1,[2]掉落汇总!$C$2:$C$871,$Q$2)/$Q$3)*宝箱投放计算!N18</f>
        <v>0</v>
      </c>
    </row>
    <row r="19" spans="1:15" x14ac:dyDescent="0.2">
      <c r="A19">
        <f>玩家成长时间线!A19</f>
        <v>18</v>
      </c>
      <c r="B19">
        <f>玩家成长时间线!B19</f>
        <v>5</v>
      </c>
      <c r="C19">
        <f ca="1">SUM($D$2:D19)</f>
        <v>0</v>
      </c>
      <c r="D19">
        <f t="shared" ca="1" si="0"/>
        <v>0</v>
      </c>
      <c r="E19">
        <f ca="1">(SUMIFS(OFFSET([2]掉落汇总!$C$2:$C$871,,MATCH($B19,[2]掉落汇总!$D$1:$M$1)),[2]掉落汇总!$A$2:$A$871,E$1,[2]掉落汇总!$C$2:$C$871,$Q$1)+SUMIFS(OFFSET([2]掉落汇总!$C$2:$C$871,,MATCH($B19,[2]掉落汇总!$D$1:$M$1)),[2]掉落汇总!$A$2:$A$871,E$1,[2]掉落汇总!$C$2:$C$871,$Q$2)/$Q$3)*宝箱投放计算!D19</f>
        <v>0</v>
      </c>
      <c r="F19">
        <f ca="1">(SUMIFS(OFFSET([2]掉落汇总!$C$2:$C$871,,MATCH($B19,[2]掉落汇总!$D$1:$M$1)),[2]掉落汇总!$A$2:$A$871,F$1,[2]掉落汇总!$C$2:$C$871,$Q$1)+SUMIFS(OFFSET([2]掉落汇总!$C$2:$C$871,,MATCH($B19,[2]掉落汇总!$D$1:$M$1)),[2]掉落汇总!$A$2:$A$871,F$1,[2]掉落汇总!$C$2:$C$871,$Q$2)/$Q$3)*宝箱投放计算!E19</f>
        <v>0</v>
      </c>
      <c r="G19">
        <f ca="1">(SUMIFS(OFFSET([2]掉落汇总!$C$2:$C$871,,MATCH($B19,[2]掉落汇总!$D$1:$M$1)),[2]掉落汇总!$A$2:$A$871,G$1,[2]掉落汇总!$C$2:$C$871,$Q$1)+SUMIFS(OFFSET([2]掉落汇总!$C$2:$C$871,,MATCH($B19,[2]掉落汇总!$D$1:$M$1)),[2]掉落汇总!$A$2:$A$871,G$1,[2]掉落汇总!$C$2:$C$871,$Q$2)/$Q$3)*宝箱投放计算!F19</f>
        <v>0</v>
      </c>
      <c r="H19">
        <f ca="1">(SUMIFS(OFFSET([2]掉落汇总!$C$2:$C$871,,MATCH($B19,[2]掉落汇总!$D$1:$M$1)),[2]掉落汇总!$A$2:$A$871,H$1,[2]掉落汇总!$C$2:$C$871,$Q$1)+SUMIFS(OFFSET([2]掉落汇总!$C$2:$C$871,,MATCH($B19,[2]掉落汇总!$D$1:$M$1)),[2]掉落汇总!$A$2:$A$871,H$1,[2]掉落汇总!$C$2:$C$871,$Q$2)/$Q$3)*宝箱投放计算!G19</f>
        <v>0</v>
      </c>
      <c r="I19">
        <f ca="1">(SUMIFS(OFFSET([2]掉落汇总!$C$2:$C$871,,MATCH($B19,[2]掉落汇总!$D$1:$M$1)),[2]掉落汇总!$A$2:$A$871,I$1,[2]掉落汇总!$C$2:$C$871,$Q$1)+SUMIFS(OFFSET([2]掉落汇总!$C$2:$C$871,,MATCH($B19,[2]掉落汇总!$D$1:$M$1)),[2]掉落汇总!$A$2:$A$871,I$1,[2]掉落汇总!$C$2:$C$871,$Q$2)/$Q$3)*宝箱投放计算!H19</f>
        <v>0</v>
      </c>
      <c r="J19">
        <f ca="1">(SUMIFS(OFFSET([2]掉落汇总!$C$2:$C$871,,MATCH($B19,[2]掉落汇总!$D$1:$M$1)),[2]掉落汇总!$A$2:$A$871,J$1,[2]掉落汇总!$C$2:$C$871,$Q$1)+SUMIFS(OFFSET([2]掉落汇总!$C$2:$C$871,,MATCH($B19,[2]掉落汇总!$D$1:$M$1)),[2]掉落汇总!$A$2:$A$871,J$1,[2]掉落汇总!$C$2:$C$871,$Q$2)/$Q$3)*宝箱投放计算!I19</f>
        <v>0</v>
      </c>
      <c r="K19">
        <f ca="1">(SUMIFS(OFFSET([2]掉落汇总!$C$2:$C$871,,MATCH($B19,[2]掉落汇总!$D$1:$M$1)),[2]掉落汇总!$A$2:$A$871,K$1,[2]掉落汇总!$C$2:$C$871,$Q$1)+SUMIFS(OFFSET([2]掉落汇总!$C$2:$C$871,,MATCH($B19,[2]掉落汇总!$D$1:$M$1)),[2]掉落汇总!$A$2:$A$871,K$1,[2]掉落汇总!$C$2:$C$871,$Q$2)/$Q$3)*宝箱投放计算!J19</f>
        <v>0</v>
      </c>
      <c r="L19">
        <f ca="1">(SUMIFS(OFFSET([2]掉落汇总!$C$2:$C$871,,MATCH($B19,[2]掉落汇总!$D$1:$M$1)),[2]掉落汇总!$A$2:$A$871,L$1,[2]掉落汇总!$C$2:$C$871,$Q$1)+SUMIFS(OFFSET([2]掉落汇总!$C$2:$C$871,,MATCH($B19,[2]掉落汇总!$D$1:$M$1)),[2]掉落汇总!$A$2:$A$871,L$1,[2]掉落汇总!$C$2:$C$871,$Q$2)/$Q$3)*宝箱投放计算!K19</f>
        <v>0</v>
      </c>
      <c r="M19">
        <f ca="1">(SUMIFS(OFFSET([2]掉落汇总!$C$2:$C$871,,MATCH($B19,[2]掉落汇总!$D$1:$M$1)),[2]掉落汇总!$A$2:$A$871,M$1,[2]掉落汇总!$C$2:$C$871,$Q$1)+SUMIFS(OFFSET([2]掉落汇总!$C$2:$C$871,,MATCH($B19,[2]掉落汇总!$D$1:$M$1)),[2]掉落汇总!$A$2:$A$871,M$1,[2]掉落汇总!$C$2:$C$871,$Q$2)/$Q$3)*宝箱投放计算!L19</f>
        <v>0</v>
      </c>
      <c r="N19">
        <f ca="1">(SUMIFS(OFFSET([2]掉落汇总!$C$2:$C$871,,MATCH($B19,[2]掉落汇总!$D$1:$M$1)),[2]掉落汇总!$A$2:$A$871,N$1,[2]掉落汇总!$C$2:$C$871,$Q$1)+SUMIFS(OFFSET([2]掉落汇总!$C$2:$C$871,,MATCH($B19,[2]掉落汇总!$D$1:$M$1)),[2]掉落汇总!$A$2:$A$871,N$1,[2]掉落汇总!$C$2:$C$871,$Q$2)/$Q$3)*宝箱投放计算!M19</f>
        <v>0</v>
      </c>
      <c r="O19">
        <f ca="1">(SUMIFS(OFFSET([2]掉落汇总!$C$2:$C$871,,MATCH($B19,[2]掉落汇总!$D$1:$M$1)),[2]掉落汇总!$A$2:$A$871,O$1,[2]掉落汇总!$C$2:$C$871,$Q$1)+SUMIFS(OFFSET([2]掉落汇总!$C$2:$C$871,,MATCH($B19,[2]掉落汇总!$D$1:$M$1)),[2]掉落汇总!$A$2:$A$871,O$1,[2]掉落汇总!$C$2:$C$871,$Q$2)/$Q$3)*宝箱投放计算!N19</f>
        <v>0</v>
      </c>
    </row>
    <row r="20" spans="1:15" x14ac:dyDescent="0.2">
      <c r="A20">
        <f>玩家成长时间线!A20</f>
        <v>19</v>
      </c>
      <c r="B20">
        <f>玩家成长时间线!B20</f>
        <v>6</v>
      </c>
      <c r="C20">
        <f ca="1">SUM($D$2:D20)</f>
        <v>0</v>
      </c>
      <c r="D20">
        <f t="shared" ca="1" si="0"/>
        <v>0</v>
      </c>
      <c r="E20">
        <f ca="1">(SUMIFS(OFFSET([2]掉落汇总!$C$2:$C$871,,MATCH($B20,[2]掉落汇总!$D$1:$M$1)),[2]掉落汇总!$A$2:$A$871,E$1,[2]掉落汇总!$C$2:$C$871,$Q$1)+SUMIFS(OFFSET([2]掉落汇总!$C$2:$C$871,,MATCH($B20,[2]掉落汇总!$D$1:$M$1)),[2]掉落汇总!$A$2:$A$871,E$1,[2]掉落汇总!$C$2:$C$871,$Q$2)/$Q$3)*宝箱投放计算!D20</f>
        <v>0</v>
      </c>
      <c r="F20">
        <f ca="1">(SUMIFS(OFFSET([2]掉落汇总!$C$2:$C$871,,MATCH($B20,[2]掉落汇总!$D$1:$M$1)),[2]掉落汇总!$A$2:$A$871,F$1,[2]掉落汇总!$C$2:$C$871,$Q$1)+SUMIFS(OFFSET([2]掉落汇总!$C$2:$C$871,,MATCH($B20,[2]掉落汇总!$D$1:$M$1)),[2]掉落汇总!$A$2:$A$871,F$1,[2]掉落汇总!$C$2:$C$871,$Q$2)/$Q$3)*宝箱投放计算!E20</f>
        <v>0</v>
      </c>
      <c r="G20">
        <f ca="1">(SUMIFS(OFFSET([2]掉落汇总!$C$2:$C$871,,MATCH($B20,[2]掉落汇总!$D$1:$M$1)),[2]掉落汇总!$A$2:$A$871,G$1,[2]掉落汇总!$C$2:$C$871,$Q$1)+SUMIFS(OFFSET([2]掉落汇总!$C$2:$C$871,,MATCH($B20,[2]掉落汇总!$D$1:$M$1)),[2]掉落汇总!$A$2:$A$871,G$1,[2]掉落汇总!$C$2:$C$871,$Q$2)/$Q$3)*宝箱投放计算!F20</f>
        <v>0</v>
      </c>
      <c r="H20">
        <f ca="1">(SUMIFS(OFFSET([2]掉落汇总!$C$2:$C$871,,MATCH($B20,[2]掉落汇总!$D$1:$M$1)),[2]掉落汇总!$A$2:$A$871,H$1,[2]掉落汇总!$C$2:$C$871,$Q$1)+SUMIFS(OFFSET([2]掉落汇总!$C$2:$C$871,,MATCH($B20,[2]掉落汇总!$D$1:$M$1)),[2]掉落汇总!$A$2:$A$871,H$1,[2]掉落汇总!$C$2:$C$871,$Q$2)/$Q$3)*宝箱投放计算!G20</f>
        <v>0</v>
      </c>
      <c r="I20">
        <f ca="1">(SUMIFS(OFFSET([2]掉落汇总!$C$2:$C$871,,MATCH($B20,[2]掉落汇总!$D$1:$M$1)),[2]掉落汇总!$A$2:$A$871,I$1,[2]掉落汇总!$C$2:$C$871,$Q$1)+SUMIFS(OFFSET([2]掉落汇总!$C$2:$C$871,,MATCH($B20,[2]掉落汇总!$D$1:$M$1)),[2]掉落汇总!$A$2:$A$871,I$1,[2]掉落汇总!$C$2:$C$871,$Q$2)/$Q$3)*宝箱投放计算!H20</f>
        <v>0</v>
      </c>
      <c r="J20">
        <f ca="1">(SUMIFS(OFFSET([2]掉落汇总!$C$2:$C$871,,MATCH($B20,[2]掉落汇总!$D$1:$M$1)),[2]掉落汇总!$A$2:$A$871,J$1,[2]掉落汇总!$C$2:$C$871,$Q$1)+SUMIFS(OFFSET([2]掉落汇总!$C$2:$C$871,,MATCH($B20,[2]掉落汇总!$D$1:$M$1)),[2]掉落汇总!$A$2:$A$871,J$1,[2]掉落汇总!$C$2:$C$871,$Q$2)/$Q$3)*宝箱投放计算!I20</f>
        <v>0</v>
      </c>
      <c r="K20">
        <f ca="1">(SUMIFS(OFFSET([2]掉落汇总!$C$2:$C$871,,MATCH($B20,[2]掉落汇总!$D$1:$M$1)),[2]掉落汇总!$A$2:$A$871,K$1,[2]掉落汇总!$C$2:$C$871,$Q$1)+SUMIFS(OFFSET([2]掉落汇总!$C$2:$C$871,,MATCH($B20,[2]掉落汇总!$D$1:$M$1)),[2]掉落汇总!$A$2:$A$871,K$1,[2]掉落汇总!$C$2:$C$871,$Q$2)/$Q$3)*宝箱投放计算!J20</f>
        <v>0</v>
      </c>
      <c r="L20">
        <f ca="1">(SUMIFS(OFFSET([2]掉落汇总!$C$2:$C$871,,MATCH($B20,[2]掉落汇总!$D$1:$M$1)),[2]掉落汇总!$A$2:$A$871,L$1,[2]掉落汇总!$C$2:$C$871,$Q$1)+SUMIFS(OFFSET([2]掉落汇总!$C$2:$C$871,,MATCH($B20,[2]掉落汇总!$D$1:$M$1)),[2]掉落汇总!$A$2:$A$871,L$1,[2]掉落汇总!$C$2:$C$871,$Q$2)/$Q$3)*宝箱投放计算!K20</f>
        <v>0</v>
      </c>
      <c r="M20">
        <f ca="1">(SUMIFS(OFFSET([2]掉落汇总!$C$2:$C$871,,MATCH($B20,[2]掉落汇总!$D$1:$M$1)),[2]掉落汇总!$A$2:$A$871,M$1,[2]掉落汇总!$C$2:$C$871,$Q$1)+SUMIFS(OFFSET([2]掉落汇总!$C$2:$C$871,,MATCH($B20,[2]掉落汇总!$D$1:$M$1)),[2]掉落汇总!$A$2:$A$871,M$1,[2]掉落汇总!$C$2:$C$871,$Q$2)/$Q$3)*宝箱投放计算!L20</f>
        <v>0</v>
      </c>
      <c r="N20">
        <f ca="1">(SUMIFS(OFFSET([2]掉落汇总!$C$2:$C$871,,MATCH($B20,[2]掉落汇总!$D$1:$M$1)),[2]掉落汇总!$A$2:$A$871,N$1,[2]掉落汇总!$C$2:$C$871,$Q$1)+SUMIFS(OFFSET([2]掉落汇总!$C$2:$C$871,,MATCH($B20,[2]掉落汇总!$D$1:$M$1)),[2]掉落汇总!$A$2:$A$871,N$1,[2]掉落汇总!$C$2:$C$871,$Q$2)/$Q$3)*宝箱投放计算!M20</f>
        <v>0</v>
      </c>
      <c r="O20">
        <f ca="1">(SUMIFS(OFFSET([2]掉落汇总!$C$2:$C$871,,MATCH($B20,[2]掉落汇总!$D$1:$M$1)),[2]掉落汇总!$A$2:$A$871,O$1,[2]掉落汇总!$C$2:$C$871,$Q$1)+SUMIFS(OFFSET([2]掉落汇总!$C$2:$C$871,,MATCH($B20,[2]掉落汇总!$D$1:$M$1)),[2]掉落汇总!$A$2:$A$871,O$1,[2]掉落汇总!$C$2:$C$871,$Q$2)/$Q$3)*宝箱投放计算!N20</f>
        <v>0</v>
      </c>
    </row>
    <row r="21" spans="1:15" x14ac:dyDescent="0.2">
      <c r="A21">
        <f>玩家成长时间线!A21</f>
        <v>20</v>
      </c>
      <c r="B21">
        <f>玩家成长时间线!B21</f>
        <v>6</v>
      </c>
      <c r="C21">
        <f ca="1">SUM($D$2:D21)</f>
        <v>0</v>
      </c>
      <c r="D21">
        <f t="shared" ca="1" si="0"/>
        <v>0</v>
      </c>
      <c r="E21">
        <f ca="1">(SUMIFS(OFFSET([2]掉落汇总!$C$2:$C$871,,MATCH($B21,[2]掉落汇总!$D$1:$M$1)),[2]掉落汇总!$A$2:$A$871,E$1,[2]掉落汇总!$C$2:$C$871,$Q$1)+SUMIFS(OFFSET([2]掉落汇总!$C$2:$C$871,,MATCH($B21,[2]掉落汇总!$D$1:$M$1)),[2]掉落汇总!$A$2:$A$871,E$1,[2]掉落汇总!$C$2:$C$871,$Q$2)/$Q$3)*宝箱投放计算!D21</f>
        <v>0</v>
      </c>
      <c r="F21">
        <f ca="1">(SUMIFS(OFFSET([2]掉落汇总!$C$2:$C$871,,MATCH($B21,[2]掉落汇总!$D$1:$M$1)),[2]掉落汇总!$A$2:$A$871,F$1,[2]掉落汇总!$C$2:$C$871,$Q$1)+SUMIFS(OFFSET([2]掉落汇总!$C$2:$C$871,,MATCH($B21,[2]掉落汇总!$D$1:$M$1)),[2]掉落汇总!$A$2:$A$871,F$1,[2]掉落汇总!$C$2:$C$871,$Q$2)/$Q$3)*宝箱投放计算!E21</f>
        <v>0</v>
      </c>
      <c r="G21">
        <f ca="1">(SUMIFS(OFFSET([2]掉落汇总!$C$2:$C$871,,MATCH($B21,[2]掉落汇总!$D$1:$M$1)),[2]掉落汇总!$A$2:$A$871,G$1,[2]掉落汇总!$C$2:$C$871,$Q$1)+SUMIFS(OFFSET([2]掉落汇总!$C$2:$C$871,,MATCH($B21,[2]掉落汇总!$D$1:$M$1)),[2]掉落汇总!$A$2:$A$871,G$1,[2]掉落汇总!$C$2:$C$871,$Q$2)/$Q$3)*宝箱投放计算!F21</f>
        <v>0</v>
      </c>
      <c r="H21">
        <f ca="1">(SUMIFS(OFFSET([2]掉落汇总!$C$2:$C$871,,MATCH($B21,[2]掉落汇总!$D$1:$M$1)),[2]掉落汇总!$A$2:$A$871,H$1,[2]掉落汇总!$C$2:$C$871,$Q$1)+SUMIFS(OFFSET([2]掉落汇总!$C$2:$C$871,,MATCH($B21,[2]掉落汇总!$D$1:$M$1)),[2]掉落汇总!$A$2:$A$871,H$1,[2]掉落汇总!$C$2:$C$871,$Q$2)/$Q$3)*宝箱投放计算!G21</f>
        <v>0</v>
      </c>
      <c r="I21">
        <f ca="1">(SUMIFS(OFFSET([2]掉落汇总!$C$2:$C$871,,MATCH($B21,[2]掉落汇总!$D$1:$M$1)),[2]掉落汇总!$A$2:$A$871,I$1,[2]掉落汇总!$C$2:$C$871,$Q$1)+SUMIFS(OFFSET([2]掉落汇总!$C$2:$C$871,,MATCH($B21,[2]掉落汇总!$D$1:$M$1)),[2]掉落汇总!$A$2:$A$871,I$1,[2]掉落汇总!$C$2:$C$871,$Q$2)/$Q$3)*宝箱投放计算!H21</f>
        <v>0</v>
      </c>
      <c r="J21">
        <f ca="1">(SUMIFS(OFFSET([2]掉落汇总!$C$2:$C$871,,MATCH($B21,[2]掉落汇总!$D$1:$M$1)),[2]掉落汇总!$A$2:$A$871,J$1,[2]掉落汇总!$C$2:$C$871,$Q$1)+SUMIFS(OFFSET([2]掉落汇总!$C$2:$C$871,,MATCH($B21,[2]掉落汇总!$D$1:$M$1)),[2]掉落汇总!$A$2:$A$871,J$1,[2]掉落汇总!$C$2:$C$871,$Q$2)/$Q$3)*宝箱投放计算!I21</f>
        <v>0</v>
      </c>
      <c r="K21">
        <f ca="1">(SUMIFS(OFFSET([2]掉落汇总!$C$2:$C$871,,MATCH($B21,[2]掉落汇总!$D$1:$M$1)),[2]掉落汇总!$A$2:$A$871,K$1,[2]掉落汇总!$C$2:$C$871,$Q$1)+SUMIFS(OFFSET([2]掉落汇总!$C$2:$C$871,,MATCH($B21,[2]掉落汇总!$D$1:$M$1)),[2]掉落汇总!$A$2:$A$871,K$1,[2]掉落汇总!$C$2:$C$871,$Q$2)/$Q$3)*宝箱投放计算!J21</f>
        <v>0</v>
      </c>
      <c r="L21">
        <f ca="1">(SUMIFS(OFFSET([2]掉落汇总!$C$2:$C$871,,MATCH($B21,[2]掉落汇总!$D$1:$M$1)),[2]掉落汇总!$A$2:$A$871,L$1,[2]掉落汇总!$C$2:$C$871,$Q$1)+SUMIFS(OFFSET([2]掉落汇总!$C$2:$C$871,,MATCH($B21,[2]掉落汇总!$D$1:$M$1)),[2]掉落汇总!$A$2:$A$871,L$1,[2]掉落汇总!$C$2:$C$871,$Q$2)/$Q$3)*宝箱投放计算!K21</f>
        <v>0</v>
      </c>
      <c r="M21">
        <f ca="1">(SUMIFS(OFFSET([2]掉落汇总!$C$2:$C$871,,MATCH($B21,[2]掉落汇总!$D$1:$M$1)),[2]掉落汇总!$A$2:$A$871,M$1,[2]掉落汇总!$C$2:$C$871,$Q$1)+SUMIFS(OFFSET([2]掉落汇总!$C$2:$C$871,,MATCH($B21,[2]掉落汇总!$D$1:$M$1)),[2]掉落汇总!$A$2:$A$871,M$1,[2]掉落汇总!$C$2:$C$871,$Q$2)/$Q$3)*宝箱投放计算!L21</f>
        <v>0</v>
      </c>
      <c r="N21">
        <f ca="1">(SUMIFS(OFFSET([2]掉落汇总!$C$2:$C$871,,MATCH($B21,[2]掉落汇总!$D$1:$M$1)),[2]掉落汇总!$A$2:$A$871,N$1,[2]掉落汇总!$C$2:$C$871,$Q$1)+SUMIFS(OFFSET([2]掉落汇总!$C$2:$C$871,,MATCH($B21,[2]掉落汇总!$D$1:$M$1)),[2]掉落汇总!$A$2:$A$871,N$1,[2]掉落汇总!$C$2:$C$871,$Q$2)/$Q$3)*宝箱投放计算!M21</f>
        <v>0</v>
      </c>
      <c r="O21">
        <f ca="1">(SUMIFS(OFFSET([2]掉落汇总!$C$2:$C$871,,MATCH($B21,[2]掉落汇总!$D$1:$M$1)),[2]掉落汇总!$A$2:$A$871,O$1,[2]掉落汇总!$C$2:$C$871,$Q$1)+SUMIFS(OFFSET([2]掉落汇总!$C$2:$C$871,,MATCH($B21,[2]掉落汇总!$D$1:$M$1)),[2]掉落汇总!$A$2:$A$871,O$1,[2]掉落汇总!$C$2:$C$871,$Q$2)/$Q$3)*宝箱投放计算!N21</f>
        <v>0</v>
      </c>
    </row>
    <row r="22" spans="1:15" x14ac:dyDescent="0.2">
      <c r="A22">
        <f>玩家成长时间线!A22</f>
        <v>21</v>
      </c>
      <c r="B22">
        <f>玩家成长时间线!B22</f>
        <v>6</v>
      </c>
      <c r="C22">
        <f ca="1">SUM($D$2:D22)</f>
        <v>0</v>
      </c>
      <c r="D22">
        <f t="shared" ca="1" si="0"/>
        <v>0</v>
      </c>
      <c r="E22">
        <f ca="1">(SUMIFS(OFFSET([2]掉落汇总!$C$2:$C$871,,MATCH($B22,[2]掉落汇总!$D$1:$M$1)),[2]掉落汇总!$A$2:$A$871,E$1,[2]掉落汇总!$C$2:$C$871,$Q$1)+SUMIFS(OFFSET([2]掉落汇总!$C$2:$C$871,,MATCH($B22,[2]掉落汇总!$D$1:$M$1)),[2]掉落汇总!$A$2:$A$871,E$1,[2]掉落汇总!$C$2:$C$871,$Q$2)/$Q$3)*宝箱投放计算!D22</f>
        <v>0</v>
      </c>
      <c r="F22">
        <f ca="1">(SUMIFS(OFFSET([2]掉落汇总!$C$2:$C$871,,MATCH($B22,[2]掉落汇总!$D$1:$M$1)),[2]掉落汇总!$A$2:$A$871,F$1,[2]掉落汇总!$C$2:$C$871,$Q$1)+SUMIFS(OFFSET([2]掉落汇总!$C$2:$C$871,,MATCH($B22,[2]掉落汇总!$D$1:$M$1)),[2]掉落汇总!$A$2:$A$871,F$1,[2]掉落汇总!$C$2:$C$871,$Q$2)/$Q$3)*宝箱投放计算!E22</f>
        <v>0</v>
      </c>
      <c r="G22">
        <f ca="1">(SUMIFS(OFFSET([2]掉落汇总!$C$2:$C$871,,MATCH($B22,[2]掉落汇总!$D$1:$M$1)),[2]掉落汇总!$A$2:$A$871,G$1,[2]掉落汇总!$C$2:$C$871,$Q$1)+SUMIFS(OFFSET([2]掉落汇总!$C$2:$C$871,,MATCH($B22,[2]掉落汇总!$D$1:$M$1)),[2]掉落汇总!$A$2:$A$871,G$1,[2]掉落汇总!$C$2:$C$871,$Q$2)/$Q$3)*宝箱投放计算!F22</f>
        <v>0</v>
      </c>
      <c r="H22">
        <f ca="1">(SUMIFS(OFFSET([2]掉落汇总!$C$2:$C$871,,MATCH($B22,[2]掉落汇总!$D$1:$M$1)),[2]掉落汇总!$A$2:$A$871,H$1,[2]掉落汇总!$C$2:$C$871,$Q$1)+SUMIFS(OFFSET([2]掉落汇总!$C$2:$C$871,,MATCH($B22,[2]掉落汇总!$D$1:$M$1)),[2]掉落汇总!$A$2:$A$871,H$1,[2]掉落汇总!$C$2:$C$871,$Q$2)/$Q$3)*宝箱投放计算!G22</f>
        <v>0</v>
      </c>
      <c r="I22">
        <f ca="1">(SUMIFS(OFFSET([2]掉落汇总!$C$2:$C$871,,MATCH($B22,[2]掉落汇总!$D$1:$M$1)),[2]掉落汇总!$A$2:$A$871,I$1,[2]掉落汇总!$C$2:$C$871,$Q$1)+SUMIFS(OFFSET([2]掉落汇总!$C$2:$C$871,,MATCH($B22,[2]掉落汇总!$D$1:$M$1)),[2]掉落汇总!$A$2:$A$871,I$1,[2]掉落汇总!$C$2:$C$871,$Q$2)/$Q$3)*宝箱投放计算!H22</f>
        <v>0</v>
      </c>
      <c r="J22">
        <f ca="1">(SUMIFS(OFFSET([2]掉落汇总!$C$2:$C$871,,MATCH($B22,[2]掉落汇总!$D$1:$M$1)),[2]掉落汇总!$A$2:$A$871,J$1,[2]掉落汇总!$C$2:$C$871,$Q$1)+SUMIFS(OFFSET([2]掉落汇总!$C$2:$C$871,,MATCH($B22,[2]掉落汇总!$D$1:$M$1)),[2]掉落汇总!$A$2:$A$871,J$1,[2]掉落汇总!$C$2:$C$871,$Q$2)/$Q$3)*宝箱投放计算!I22</f>
        <v>0</v>
      </c>
      <c r="K22">
        <f ca="1">(SUMIFS(OFFSET([2]掉落汇总!$C$2:$C$871,,MATCH($B22,[2]掉落汇总!$D$1:$M$1)),[2]掉落汇总!$A$2:$A$871,K$1,[2]掉落汇总!$C$2:$C$871,$Q$1)+SUMIFS(OFFSET([2]掉落汇总!$C$2:$C$871,,MATCH($B22,[2]掉落汇总!$D$1:$M$1)),[2]掉落汇总!$A$2:$A$871,K$1,[2]掉落汇总!$C$2:$C$871,$Q$2)/$Q$3)*宝箱投放计算!J22</f>
        <v>0</v>
      </c>
      <c r="L22">
        <f ca="1">(SUMIFS(OFFSET([2]掉落汇总!$C$2:$C$871,,MATCH($B22,[2]掉落汇总!$D$1:$M$1)),[2]掉落汇总!$A$2:$A$871,L$1,[2]掉落汇总!$C$2:$C$871,$Q$1)+SUMIFS(OFFSET([2]掉落汇总!$C$2:$C$871,,MATCH($B22,[2]掉落汇总!$D$1:$M$1)),[2]掉落汇总!$A$2:$A$871,L$1,[2]掉落汇总!$C$2:$C$871,$Q$2)/$Q$3)*宝箱投放计算!K22</f>
        <v>0</v>
      </c>
      <c r="M22">
        <f ca="1">(SUMIFS(OFFSET([2]掉落汇总!$C$2:$C$871,,MATCH($B22,[2]掉落汇总!$D$1:$M$1)),[2]掉落汇总!$A$2:$A$871,M$1,[2]掉落汇总!$C$2:$C$871,$Q$1)+SUMIFS(OFFSET([2]掉落汇总!$C$2:$C$871,,MATCH($B22,[2]掉落汇总!$D$1:$M$1)),[2]掉落汇总!$A$2:$A$871,M$1,[2]掉落汇总!$C$2:$C$871,$Q$2)/$Q$3)*宝箱投放计算!L22</f>
        <v>0</v>
      </c>
      <c r="N22">
        <f ca="1">(SUMIFS(OFFSET([2]掉落汇总!$C$2:$C$871,,MATCH($B22,[2]掉落汇总!$D$1:$M$1)),[2]掉落汇总!$A$2:$A$871,N$1,[2]掉落汇总!$C$2:$C$871,$Q$1)+SUMIFS(OFFSET([2]掉落汇总!$C$2:$C$871,,MATCH($B22,[2]掉落汇总!$D$1:$M$1)),[2]掉落汇总!$A$2:$A$871,N$1,[2]掉落汇总!$C$2:$C$871,$Q$2)/$Q$3)*宝箱投放计算!M22</f>
        <v>0</v>
      </c>
      <c r="O22">
        <f ca="1">(SUMIFS(OFFSET([2]掉落汇总!$C$2:$C$871,,MATCH($B22,[2]掉落汇总!$D$1:$M$1)),[2]掉落汇总!$A$2:$A$871,O$1,[2]掉落汇总!$C$2:$C$871,$Q$1)+SUMIFS(OFFSET([2]掉落汇总!$C$2:$C$871,,MATCH($B22,[2]掉落汇总!$D$1:$M$1)),[2]掉落汇总!$A$2:$A$871,O$1,[2]掉落汇总!$C$2:$C$871,$Q$2)/$Q$3)*宝箱投放计算!N22</f>
        <v>0</v>
      </c>
    </row>
    <row r="23" spans="1:15" x14ac:dyDescent="0.2">
      <c r="A23">
        <f>玩家成长时间线!A23</f>
        <v>22</v>
      </c>
      <c r="B23">
        <f>玩家成长时间线!B23</f>
        <v>6</v>
      </c>
      <c r="C23">
        <f ca="1">SUM($D$2:D23)</f>
        <v>0</v>
      </c>
      <c r="D23">
        <f t="shared" ca="1" si="0"/>
        <v>0</v>
      </c>
      <c r="E23">
        <f ca="1">(SUMIFS(OFFSET([2]掉落汇总!$C$2:$C$871,,MATCH($B23,[2]掉落汇总!$D$1:$M$1)),[2]掉落汇总!$A$2:$A$871,E$1,[2]掉落汇总!$C$2:$C$871,$Q$1)+SUMIFS(OFFSET([2]掉落汇总!$C$2:$C$871,,MATCH($B23,[2]掉落汇总!$D$1:$M$1)),[2]掉落汇总!$A$2:$A$871,E$1,[2]掉落汇总!$C$2:$C$871,$Q$2)/$Q$3)*宝箱投放计算!D23</f>
        <v>0</v>
      </c>
      <c r="F23">
        <f ca="1">(SUMIFS(OFFSET([2]掉落汇总!$C$2:$C$871,,MATCH($B23,[2]掉落汇总!$D$1:$M$1)),[2]掉落汇总!$A$2:$A$871,F$1,[2]掉落汇总!$C$2:$C$871,$Q$1)+SUMIFS(OFFSET([2]掉落汇总!$C$2:$C$871,,MATCH($B23,[2]掉落汇总!$D$1:$M$1)),[2]掉落汇总!$A$2:$A$871,F$1,[2]掉落汇总!$C$2:$C$871,$Q$2)/$Q$3)*宝箱投放计算!E23</f>
        <v>0</v>
      </c>
      <c r="G23">
        <f ca="1">(SUMIFS(OFFSET([2]掉落汇总!$C$2:$C$871,,MATCH($B23,[2]掉落汇总!$D$1:$M$1)),[2]掉落汇总!$A$2:$A$871,G$1,[2]掉落汇总!$C$2:$C$871,$Q$1)+SUMIFS(OFFSET([2]掉落汇总!$C$2:$C$871,,MATCH($B23,[2]掉落汇总!$D$1:$M$1)),[2]掉落汇总!$A$2:$A$871,G$1,[2]掉落汇总!$C$2:$C$871,$Q$2)/$Q$3)*宝箱投放计算!F23</f>
        <v>0</v>
      </c>
      <c r="H23">
        <f ca="1">(SUMIFS(OFFSET([2]掉落汇总!$C$2:$C$871,,MATCH($B23,[2]掉落汇总!$D$1:$M$1)),[2]掉落汇总!$A$2:$A$871,H$1,[2]掉落汇总!$C$2:$C$871,$Q$1)+SUMIFS(OFFSET([2]掉落汇总!$C$2:$C$871,,MATCH($B23,[2]掉落汇总!$D$1:$M$1)),[2]掉落汇总!$A$2:$A$871,H$1,[2]掉落汇总!$C$2:$C$871,$Q$2)/$Q$3)*宝箱投放计算!G23</f>
        <v>0</v>
      </c>
      <c r="I23">
        <f ca="1">(SUMIFS(OFFSET([2]掉落汇总!$C$2:$C$871,,MATCH($B23,[2]掉落汇总!$D$1:$M$1)),[2]掉落汇总!$A$2:$A$871,I$1,[2]掉落汇总!$C$2:$C$871,$Q$1)+SUMIFS(OFFSET([2]掉落汇总!$C$2:$C$871,,MATCH($B23,[2]掉落汇总!$D$1:$M$1)),[2]掉落汇总!$A$2:$A$871,I$1,[2]掉落汇总!$C$2:$C$871,$Q$2)/$Q$3)*宝箱投放计算!H23</f>
        <v>0</v>
      </c>
      <c r="J23">
        <f ca="1">(SUMIFS(OFFSET([2]掉落汇总!$C$2:$C$871,,MATCH($B23,[2]掉落汇总!$D$1:$M$1)),[2]掉落汇总!$A$2:$A$871,J$1,[2]掉落汇总!$C$2:$C$871,$Q$1)+SUMIFS(OFFSET([2]掉落汇总!$C$2:$C$871,,MATCH($B23,[2]掉落汇总!$D$1:$M$1)),[2]掉落汇总!$A$2:$A$871,J$1,[2]掉落汇总!$C$2:$C$871,$Q$2)/$Q$3)*宝箱投放计算!I23</f>
        <v>0</v>
      </c>
      <c r="K23">
        <f ca="1">(SUMIFS(OFFSET([2]掉落汇总!$C$2:$C$871,,MATCH($B23,[2]掉落汇总!$D$1:$M$1)),[2]掉落汇总!$A$2:$A$871,K$1,[2]掉落汇总!$C$2:$C$871,$Q$1)+SUMIFS(OFFSET([2]掉落汇总!$C$2:$C$871,,MATCH($B23,[2]掉落汇总!$D$1:$M$1)),[2]掉落汇总!$A$2:$A$871,K$1,[2]掉落汇总!$C$2:$C$871,$Q$2)/$Q$3)*宝箱投放计算!J23</f>
        <v>0</v>
      </c>
      <c r="L23">
        <f ca="1">(SUMIFS(OFFSET([2]掉落汇总!$C$2:$C$871,,MATCH($B23,[2]掉落汇总!$D$1:$M$1)),[2]掉落汇总!$A$2:$A$871,L$1,[2]掉落汇总!$C$2:$C$871,$Q$1)+SUMIFS(OFFSET([2]掉落汇总!$C$2:$C$871,,MATCH($B23,[2]掉落汇总!$D$1:$M$1)),[2]掉落汇总!$A$2:$A$871,L$1,[2]掉落汇总!$C$2:$C$871,$Q$2)/$Q$3)*宝箱投放计算!K23</f>
        <v>0</v>
      </c>
      <c r="M23">
        <f ca="1">(SUMIFS(OFFSET([2]掉落汇总!$C$2:$C$871,,MATCH($B23,[2]掉落汇总!$D$1:$M$1)),[2]掉落汇总!$A$2:$A$871,M$1,[2]掉落汇总!$C$2:$C$871,$Q$1)+SUMIFS(OFFSET([2]掉落汇总!$C$2:$C$871,,MATCH($B23,[2]掉落汇总!$D$1:$M$1)),[2]掉落汇总!$A$2:$A$871,M$1,[2]掉落汇总!$C$2:$C$871,$Q$2)/$Q$3)*宝箱投放计算!L23</f>
        <v>0</v>
      </c>
      <c r="N23">
        <f ca="1">(SUMIFS(OFFSET([2]掉落汇总!$C$2:$C$871,,MATCH($B23,[2]掉落汇总!$D$1:$M$1)),[2]掉落汇总!$A$2:$A$871,N$1,[2]掉落汇总!$C$2:$C$871,$Q$1)+SUMIFS(OFFSET([2]掉落汇总!$C$2:$C$871,,MATCH($B23,[2]掉落汇总!$D$1:$M$1)),[2]掉落汇总!$A$2:$A$871,N$1,[2]掉落汇总!$C$2:$C$871,$Q$2)/$Q$3)*宝箱投放计算!M23</f>
        <v>0</v>
      </c>
      <c r="O23">
        <f ca="1">(SUMIFS(OFFSET([2]掉落汇总!$C$2:$C$871,,MATCH($B23,[2]掉落汇总!$D$1:$M$1)),[2]掉落汇总!$A$2:$A$871,O$1,[2]掉落汇总!$C$2:$C$871,$Q$1)+SUMIFS(OFFSET([2]掉落汇总!$C$2:$C$871,,MATCH($B23,[2]掉落汇总!$D$1:$M$1)),[2]掉落汇总!$A$2:$A$871,O$1,[2]掉落汇总!$C$2:$C$871,$Q$2)/$Q$3)*宝箱投放计算!N23</f>
        <v>0</v>
      </c>
    </row>
    <row r="24" spans="1:15" x14ac:dyDescent="0.2">
      <c r="A24">
        <f>玩家成长时间线!A24</f>
        <v>23</v>
      </c>
      <c r="B24">
        <f>玩家成长时间线!B24</f>
        <v>6</v>
      </c>
      <c r="C24">
        <f ca="1">SUM($D$2:D24)</f>
        <v>0</v>
      </c>
      <c r="D24">
        <f t="shared" ca="1" si="0"/>
        <v>0</v>
      </c>
      <c r="E24">
        <f ca="1">(SUMIFS(OFFSET([2]掉落汇总!$C$2:$C$871,,MATCH($B24,[2]掉落汇总!$D$1:$M$1)),[2]掉落汇总!$A$2:$A$871,E$1,[2]掉落汇总!$C$2:$C$871,$Q$1)+SUMIFS(OFFSET([2]掉落汇总!$C$2:$C$871,,MATCH($B24,[2]掉落汇总!$D$1:$M$1)),[2]掉落汇总!$A$2:$A$871,E$1,[2]掉落汇总!$C$2:$C$871,$Q$2)/$Q$3)*宝箱投放计算!D24</f>
        <v>0</v>
      </c>
      <c r="F24">
        <f ca="1">(SUMIFS(OFFSET([2]掉落汇总!$C$2:$C$871,,MATCH($B24,[2]掉落汇总!$D$1:$M$1)),[2]掉落汇总!$A$2:$A$871,F$1,[2]掉落汇总!$C$2:$C$871,$Q$1)+SUMIFS(OFFSET([2]掉落汇总!$C$2:$C$871,,MATCH($B24,[2]掉落汇总!$D$1:$M$1)),[2]掉落汇总!$A$2:$A$871,F$1,[2]掉落汇总!$C$2:$C$871,$Q$2)/$Q$3)*宝箱投放计算!E24</f>
        <v>0</v>
      </c>
      <c r="G24">
        <f ca="1">(SUMIFS(OFFSET([2]掉落汇总!$C$2:$C$871,,MATCH($B24,[2]掉落汇总!$D$1:$M$1)),[2]掉落汇总!$A$2:$A$871,G$1,[2]掉落汇总!$C$2:$C$871,$Q$1)+SUMIFS(OFFSET([2]掉落汇总!$C$2:$C$871,,MATCH($B24,[2]掉落汇总!$D$1:$M$1)),[2]掉落汇总!$A$2:$A$871,G$1,[2]掉落汇总!$C$2:$C$871,$Q$2)/$Q$3)*宝箱投放计算!F24</f>
        <v>0</v>
      </c>
      <c r="H24">
        <f ca="1">(SUMIFS(OFFSET([2]掉落汇总!$C$2:$C$871,,MATCH($B24,[2]掉落汇总!$D$1:$M$1)),[2]掉落汇总!$A$2:$A$871,H$1,[2]掉落汇总!$C$2:$C$871,$Q$1)+SUMIFS(OFFSET([2]掉落汇总!$C$2:$C$871,,MATCH($B24,[2]掉落汇总!$D$1:$M$1)),[2]掉落汇总!$A$2:$A$871,H$1,[2]掉落汇总!$C$2:$C$871,$Q$2)/$Q$3)*宝箱投放计算!G24</f>
        <v>0</v>
      </c>
      <c r="I24">
        <f ca="1">(SUMIFS(OFFSET([2]掉落汇总!$C$2:$C$871,,MATCH($B24,[2]掉落汇总!$D$1:$M$1)),[2]掉落汇总!$A$2:$A$871,I$1,[2]掉落汇总!$C$2:$C$871,$Q$1)+SUMIFS(OFFSET([2]掉落汇总!$C$2:$C$871,,MATCH($B24,[2]掉落汇总!$D$1:$M$1)),[2]掉落汇总!$A$2:$A$871,I$1,[2]掉落汇总!$C$2:$C$871,$Q$2)/$Q$3)*宝箱投放计算!H24</f>
        <v>0</v>
      </c>
      <c r="J24">
        <f ca="1">(SUMIFS(OFFSET([2]掉落汇总!$C$2:$C$871,,MATCH($B24,[2]掉落汇总!$D$1:$M$1)),[2]掉落汇总!$A$2:$A$871,J$1,[2]掉落汇总!$C$2:$C$871,$Q$1)+SUMIFS(OFFSET([2]掉落汇总!$C$2:$C$871,,MATCH($B24,[2]掉落汇总!$D$1:$M$1)),[2]掉落汇总!$A$2:$A$871,J$1,[2]掉落汇总!$C$2:$C$871,$Q$2)/$Q$3)*宝箱投放计算!I24</f>
        <v>0</v>
      </c>
      <c r="K24">
        <f ca="1">(SUMIFS(OFFSET([2]掉落汇总!$C$2:$C$871,,MATCH($B24,[2]掉落汇总!$D$1:$M$1)),[2]掉落汇总!$A$2:$A$871,K$1,[2]掉落汇总!$C$2:$C$871,$Q$1)+SUMIFS(OFFSET([2]掉落汇总!$C$2:$C$871,,MATCH($B24,[2]掉落汇总!$D$1:$M$1)),[2]掉落汇总!$A$2:$A$871,K$1,[2]掉落汇总!$C$2:$C$871,$Q$2)/$Q$3)*宝箱投放计算!J24</f>
        <v>0</v>
      </c>
      <c r="L24">
        <f ca="1">(SUMIFS(OFFSET([2]掉落汇总!$C$2:$C$871,,MATCH($B24,[2]掉落汇总!$D$1:$M$1)),[2]掉落汇总!$A$2:$A$871,L$1,[2]掉落汇总!$C$2:$C$871,$Q$1)+SUMIFS(OFFSET([2]掉落汇总!$C$2:$C$871,,MATCH($B24,[2]掉落汇总!$D$1:$M$1)),[2]掉落汇总!$A$2:$A$871,L$1,[2]掉落汇总!$C$2:$C$871,$Q$2)/$Q$3)*宝箱投放计算!K24</f>
        <v>0</v>
      </c>
      <c r="M24">
        <f ca="1">(SUMIFS(OFFSET([2]掉落汇总!$C$2:$C$871,,MATCH($B24,[2]掉落汇总!$D$1:$M$1)),[2]掉落汇总!$A$2:$A$871,M$1,[2]掉落汇总!$C$2:$C$871,$Q$1)+SUMIFS(OFFSET([2]掉落汇总!$C$2:$C$871,,MATCH($B24,[2]掉落汇总!$D$1:$M$1)),[2]掉落汇总!$A$2:$A$871,M$1,[2]掉落汇总!$C$2:$C$871,$Q$2)/$Q$3)*宝箱投放计算!L24</f>
        <v>0</v>
      </c>
      <c r="N24">
        <f ca="1">(SUMIFS(OFFSET([2]掉落汇总!$C$2:$C$871,,MATCH($B24,[2]掉落汇总!$D$1:$M$1)),[2]掉落汇总!$A$2:$A$871,N$1,[2]掉落汇总!$C$2:$C$871,$Q$1)+SUMIFS(OFFSET([2]掉落汇总!$C$2:$C$871,,MATCH($B24,[2]掉落汇总!$D$1:$M$1)),[2]掉落汇总!$A$2:$A$871,N$1,[2]掉落汇总!$C$2:$C$871,$Q$2)/$Q$3)*宝箱投放计算!M24</f>
        <v>0</v>
      </c>
      <c r="O24">
        <f ca="1">(SUMIFS(OFFSET([2]掉落汇总!$C$2:$C$871,,MATCH($B24,[2]掉落汇总!$D$1:$M$1)),[2]掉落汇总!$A$2:$A$871,O$1,[2]掉落汇总!$C$2:$C$871,$Q$1)+SUMIFS(OFFSET([2]掉落汇总!$C$2:$C$871,,MATCH($B24,[2]掉落汇总!$D$1:$M$1)),[2]掉落汇总!$A$2:$A$871,O$1,[2]掉落汇总!$C$2:$C$871,$Q$2)/$Q$3)*宝箱投放计算!N24</f>
        <v>0</v>
      </c>
    </row>
    <row r="25" spans="1:15" x14ac:dyDescent="0.2">
      <c r="A25">
        <f>玩家成长时间线!A25</f>
        <v>24</v>
      </c>
      <c r="B25">
        <f>玩家成长时间线!B25</f>
        <v>6</v>
      </c>
      <c r="C25">
        <f ca="1">SUM($D$2:D25)</f>
        <v>0</v>
      </c>
      <c r="D25">
        <f t="shared" ca="1" si="0"/>
        <v>0</v>
      </c>
      <c r="E25">
        <f ca="1">(SUMIFS(OFFSET([2]掉落汇总!$C$2:$C$871,,MATCH($B25,[2]掉落汇总!$D$1:$M$1)),[2]掉落汇总!$A$2:$A$871,E$1,[2]掉落汇总!$C$2:$C$871,$Q$1)+SUMIFS(OFFSET([2]掉落汇总!$C$2:$C$871,,MATCH($B25,[2]掉落汇总!$D$1:$M$1)),[2]掉落汇总!$A$2:$A$871,E$1,[2]掉落汇总!$C$2:$C$871,$Q$2)/$Q$3)*宝箱投放计算!D25</f>
        <v>0</v>
      </c>
      <c r="F25">
        <f ca="1">(SUMIFS(OFFSET([2]掉落汇总!$C$2:$C$871,,MATCH($B25,[2]掉落汇总!$D$1:$M$1)),[2]掉落汇总!$A$2:$A$871,F$1,[2]掉落汇总!$C$2:$C$871,$Q$1)+SUMIFS(OFFSET([2]掉落汇总!$C$2:$C$871,,MATCH($B25,[2]掉落汇总!$D$1:$M$1)),[2]掉落汇总!$A$2:$A$871,F$1,[2]掉落汇总!$C$2:$C$871,$Q$2)/$Q$3)*宝箱投放计算!E25</f>
        <v>0</v>
      </c>
      <c r="G25">
        <f ca="1">(SUMIFS(OFFSET([2]掉落汇总!$C$2:$C$871,,MATCH($B25,[2]掉落汇总!$D$1:$M$1)),[2]掉落汇总!$A$2:$A$871,G$1,[2]掉落汇总!$C$2:$C$871,$Q$1)+SUMIFS(OFFSET([2]掉落汇总!$C$2:$C$871,,MATCH($B25,[2]掉落汇总!$D$1:$M$1)),[2]掉落汇总!$A$2:$A$871,G$1,[2]掉落汇总!$C$2:$C$871,$Q$2)/$Q$3)*宝箱投放计算!F25</f>
        <v>0</v>
      </c>
      <c r="H25">
        <f ca="1">(SUMIFS(OFFSET([2]掉落汇总!$C$2:$C$871,,MATCH($B25,[2]掉落汇总!$D$1:$M$1)),[2]掉落汇总!$A$2:$A$871,H$1,[2]掉落汇总!$C$2:$C$871,$Q$1)+SUMIFS(OFFSET([2]掉落汇总!$C$2:$C$871,,MATCH($B25,[2]掉落汇总!$D$1:$M$1)),[2]掉落汇总!$A$2:$A$871,H$1,[2]掉落汇总!$C$2:$C$871,$Q$2)/$Q$3)*宝箱投放计算!G25</f>
        <v>0</v>
      </c>
      <c r="I25">
        <f ca="1">(SUMIFS(OFFSET([2]掉落汇总!$C$2:$C$871,,MATCH($B25,[2]掉落汇总!$D$1:$M$1)),[2]掉落汇总!$A$2:$A$871,I$1,[2]掉落汇总!$C$2:$C$871,$Q$1)+SUMIFS(OFFSET([2]掉落汇总!$C$2:$C$871,,MATCH($B25,[2]掉落汇总!$D$1:$M$1)),[2]掉落汇总!$A$2:$A$871,I$1,[2]掉落汇总!$C$2:$C$871,$Q$2)/$Q$3)*宝箱投放计算!H25</f>
        <v>0</v>
      </c>
      <c r="J25">
        <f ca="1">(SUMIFS(OFFSET([2]掉落汇总!$C$2:$C$871,,MATCH($B25,[2]掉落汇总!$D$1:$M$1)),[2]掉落汇总!$A$2:$A$871,J$1,[2]掉落汇总!$C$2:$C$871,$Q$1)+SUMIFS(OFFSET([2]掉落汇总!$C$2:$C$871,,MATCH($B25,[2]掉落汇总!$D$1:$M$1)),[2]掉落汇总!$A$2:$A$871,J$1,[2]掉落汇总!$C$2:$C$871,$Q$2)/$Q$3)*宝箱投放计算!I25</f>
        <v>0</v>
      </c>
      <c r="K25">
        <f ca="1">(SUMIFS(OFFSET([2]掉落汇总!$C$2:$C$871,,MATCH($B25,[2]掉落汇总!$D$1:$M$1)),[2]掉落汇总!$A$2:$A$871,K$1,[2]掉落汇总!$C$2:$C$871,$Q$1)+SUMIFS(OFFSET([2]掉落汇总!$C$2:$C$871,,MATCH($B25,[2]掉落汇总!$D$1:$M$1)),[2]掉落汇总!$A$2:$A$871,K$1,[2]掉落汇总!$C$2:$C$871,$Q$2)/$Q$3)*宝箱投放计算!J25</f>
        <v>0</v>
      </c>
      <c r="L25">
        <f ca="1">(SUMIFS(OFFSET([2]掉落汇总!$C$2:$C$871,,MATCH($B25,[2]掉落汇总!$D$1:$M$1)),[2]掉落汇总!$A$2:$A$871,L$1,[2]掉落汇总!$C$2:$C$871,$Q$1)+SUMIFS(OFFSET([2]掉落汇总!$C$2:$C$871,,MATCH($B25,[2]掉落汇总!$D$1:$M$1)),[2]掉落汇总!$A$2:$A$871,L$1,[2]掉落汇总!$C$2:$C$871,$Q$2)/$Q$3)*宝箱投放计算!K25</f>
        <v>0</v>
      </c>
      <c r="M25">
        <f ca="1">(SUMIFS(OFFSET([2]掉落汇总!$C$2:$C$871,,MATCH($B25,[2]掉落汇总!$D$1:$M$1)),[2]掉落汇总!$A$2:$A$871,M$1,[2]掉落汇总!$C$2:$C$871,$Q$1)+SUMIFS(OFFSET([2]掉落汇总!$C$2:$C$871,,MATCH($B25,[2]掉落汇总!$D$1:$M$1)),[2]掉落汇总!$A$2:$A$871,M$1,[2]掉落汇总!$C$2:$C$871,$Q$2)/$Q$3)*宝箱投放计算!L25</f>
        <v>0</v>
      </c>
      <c r="N25">
        <f ca="1">(SUMIFS(OFFSET([2]掉落汇总!$C$2:$C$871,,MATCH($B25,[2]掉落汇总!$D$1:$M$1)),[2]掉落汇总!$A$2:$A$871,N$1,[2]掉落汇总!$C$2:$C$871,$Q$1)+SUMIFS(OFFSET([2]掉落汇总!$C$2:$C$871,,MATCH($B25,[2]掉落汇总!$D$1:$M$1)),[2]掉落汇总!$A$2:$A$871,N$1,[2]掉落汇总!$C$2:$C$871,$Q$2)/$Q$3)*宝箱投放计算!M25</f>
        <v>0</v>
      </c>
      <c r="O25">
        <f ca="1">(SUMIFS(OFFSET([2]掉落汇总!$C$2:$C$871,,MATCH($B25,[2]掉落汇总!$D$1:$M$1)),[2]掉落汇总!$A$2:$A$871,O$1,[2]掉落汇总!$C$2:$C$871,$Q$1)+SUMIFS(OFFSET([2]掉落汇总!$C$2:$C$871,,MATCH($B25,[2]掉落汇总!$D$1:$M$1)),[2]掉落汇总!$A$2:$A$871,O$1,[2]掉落汇总!$C$2:$C$871,$Q$2)/$Q$3)*宝箱投放计算!N25</f>
        <v>0</v>
      </c>
    </row>
    <row r="26" spans="1:15" x14ac:dyDescent="0.2">
      <c r="A26">
        <f>玩家成长时间线!A26</f>
        <v>25</v>
      </c>
      <c r="B26">
        <f>玩家成长时间线!B26</f>
        <v>6</v>
      </c>
      <c r="C26">
        <f ca="1">SUM($D$2:D26)</f>
        <v>0</v>
      </c>
      <c r="D26">
        <f t="shared" ca="1" si="0"/>
        <v>0</v>
      </c>
      <c r="E26">
        <f ca="1">(SUMIFS(OFFSET([2]掉落汇总!$C$2:$C$871,,MATCH($B26,[2]掉落汇总!$D$1:$M$1)),[2]掉落汇总!$A$2:$A$871,E$1,[2]掉落汇总!$C$2:$C$871,$Q$1)+SUMIFS(OFFSET([2]掉落汇总!$C$2:$C$871,,MATCH($B26,[2]掉落汇总!$D$1:$M$1)),[2]掉落汇总!$A$2:$A$871,E$1,[2]掉落汇总!$C$2:$C$871,$Q$2)/$Q$3)*宝箱投放计算!D26</f>
        <v>0</v>
      </c>
      <c r="F26">
        <f ca="1">(SUMIFS(OFFSET([2]掉落汇总!$C$2:$C$871,,MATCH($B26,[2]掉落汇总!$D$1:$M$1)),[2]掉落汇总!$A$2:$A$871,F$1,[2]掉落汇总!$C$2:$C$871,$Q$1)+SUMIFS(OFFSET([2]掉落汇总!$C$2:$C$871,,MATCH($B26,[2]掉落汇总!$D$1:$M$1)),[2]掉落汇总!$A$2:$A$871,F$1,[2]掉落汇总!$C$2:$C$871,$Q$2)/$Q$3)*宝箱投放计算!E26</f>
        <v>0</v>
      </c>
      <c r="G26">
        <f ca="1">(SUMIFS(OFFSET([2]掉落汇总!$C$2:$C$871,,MATCH($B26,[2]掉落汇总!$D$1:$M$1)),[2]掉落汇总!$A$2:$A$871,G$1,[2]掉落汇总!$C$2:$C$871,$Q$1)+SUMIFS(OFFSET([2]掉落汇总!$C$2:$C$871,,MATCH($B26,[2]掉落汇总!$D$1:$M$1)),[2]掉落汇总!$A$2:$A$871,G$1,[2]掉落汇总!$C$2:$C$871,$Q$2)/$Q$3)*宝箱投放计算!F26</f>
        <v>0</v>
      </c>
      <c r="H26">
        <f ca="1">(SUMIFS(OFFSET([2]掉落汇总!$C$2:$C$871,,MATCH($B26,[2]掉落汇总!$D$1:$M$1)),[2]掉落汇总!$A$2:$A$871,H$1,[2]掉落汇总!$C$2:$C$871,$Q$1)+SUMIFS(OFFSET([2]掉落汇总!$C$2:$C$871,,MATCH($B26,[2]掉落汇总!$D$1:$M$1)),[2]掉落汇总!$A$2:$A$871,H$1,[2]掉落汇总!$C$2:$C$871,$Q$2)/$Q$3)*宝箱投放计算!G26</f>
        <v>0</v>
      </c>
      <c r="I26">
        <f ca="1">(SUMIFS(OFFSET([2]掉落汇总!$C$2:$C$871,,MATCH($B26,[2]掉落汇总!$D$1:$M$1)),[2]掉落汇总!$A$2:$A$871,I$1,[2]掉落汇总!$C$2:$C$871,$Q$1)+SUMIFS(OFFSET([2]掉落汇总!$C$2:$C$871,,MATCH($B26,[2]掉落汇总!$D$1:$M$1)),[2]掉落汇总!$A$2:$A$871,I$1,[2]掉落汇总!$C$2:$C$871,$Q$2)/$Q$3)*宝箱投放计算!H26</f>
        <v>0</v>
      </c>
      <c r="J26">
        <f ca="1">(SUMIFS(OFFSET([2]掉落汇总!$C$2:$C$871,,MATCH($B26,[2]掉落汇总!$D$1:$M$1)),[2]掉落汇总!$A$2:$A$871,J$1,[2]掉落汇总!$C$2:$C$871,$Q$1)+SUMIFS(OFFSET([2]掉落汇总!$C$2:$C$871,,MATCH($B26,[2]掉落汇总!$D$1:$M$1)),[2]掉落汇总!$A$2:$A$871,J$1,[2]掉落汇总!$C$2:$C$871,$Q$2)/$Q$3)*宝箱投放计算!I26</f>
        <v>0</v>
      </c>
      <c r="K26">
        <f ca="1">(SUMIFS(OFFSET([2]掉落汇总!$C$2:$C$871,,MATCH($B26,[2]掉落汇总!$D$1:$M$1)),[2]掉落汇总!$A$2:$A$871,K$1,[2]掉落汇总!$C$2:$C$871,$Q$1)+SUMIFS(OFFSET([2]掉落汇总!$C$2:$C$871,,MATCH($B26,[2]掉落汇总!$D$1:$M$1)),[2]掉落汇总!$A$2:$A$871,K$1,[2]掉落汇总!$C$2:$C$871,$Q$2)/$Q$3)*宝箱投放计算!J26</f>
        <v>0</v>
      </c>
      <c r="L26">
        <f ca="1">(SUMIFS(OFFSET([2]掉落汇总!$C$2:$C$871,,MATCH($B26,[2]掉落汇总!$D$1:$M$1)),[2]掉落汇总!$A$2:$A$871,L$1,[2]掉落汇总!$C$2:$C$871,$Q$1)+SUMIFS(OFFSET([2]掉落汇总!$C$2:$C$871,,MATCH($B26,[2]掉落汇总!$D$1:$M$1)),[2]掉落汇总!$A$2:$A$871,L$1,[2]掉落汇总!$C$2:$C$871,$Q$2)/$Q$3)*宝箱投放计算!K26</f>
        <v>0</v>
      </c>
      <c r="M26">
        <f ca="1">(SUMIFS(OFFSET([2]掉落汇总!$C$2:$C$871,,MATCH($B26,[2]掉落汇总!$D$1:$M$1)),[2]掉落汇总!$A$2:$A$871,M$1,[2]掉落汇总!$C$2:$C$871,$Q$1)+SUMIFS(OFFSET([2]掉落汇总!$C$2:$C$871,,MATCH($B26,[2]掉落汇总!$D$1:$M$1)),[2]掉落汇总!$A$2:$A$871,M$1,[2]掉落汇总!$C$2:$C$871,$Q$2)/$Q$3)*宝箱投放计算!L26</f>
        <v>0</v>
      </c>
      <c r="N26">
        <f ca="1">(SUMIFS(OFFSET([2]掉落汇总!$C$2:$C$871,,MATCH($B26,[2]掉落汇总!$D$1:$M$1)),[2]掉落汇总!$A$2:$A$871,N$1,[2]掉落汇总!$C$2:$C$871,$Q$1)+SUMIFS(OFFSET([2]掉落汇总!$C$2:$C$871,,MATCH($B26,[2]掉落汇总!$D$1:$M$1)),[2]掉落汇总!$A$2:$A$871,N$1,[2]掉落汇总!$C$2:$C$871,$Q$2)/$Q$3)*宝箱投放计算!M26</f>
        <v>0</v>
      </c>
      <c r="O26">
        <f ca="1">(SUMIFS(OFFSET([2]掉落汇总!$C$2:$C$871,,MATCH($B26,[2]掉落汇总!$D$1:$M$1)),[2]掉落汇总!$A$2:$A$871,O$1,[2]掉落汇总!$C$2:$C$871,$Q$1)+SUMIFS(OFFSET([2]掉落汇总!$C$2:$C$871,,MATCH($B26,[2]掉落汇总!$D$1:$M$1)),[2]掉落汇总!$A$2:$A$871,O$1,[2]掉落汇总!$C$2:$C$871,$Q$2)/$Q$3)*宝箱投放计算!N26</f>
        <v>0</v>
      </c>
    </row>
    <row r="27" spans="1:15" x14ac:dyDescent="0.2">
      <c r="A27">
        <f>玩家成长时间线!A27</f>
        <v>26</v>
      </c>
      <c r="B27">
        <f>玩家成长时间线!B27</f>
        <v>7</v>
      </c>
      <c r="C27">
        <f ca="1">SUM($D$2:D27)</f>
        <v>0</v>
      </c>
      <c r="D27">
        <f t="shared" ca="1" si="0"/>
        <v>0</v>
      </c>
      <c r="E27">
        <f ca="1">(SUMIFS(OFFSET([2]掉落汇总!$C$2:$C$871,,MATCH($B27,[2]掉落汇总!$D$1:$M$1)),[2]掉落汇总!$A$2:$A$871,E$1,[2]掉落汇总!$C$2:$C$871,$Q$1)+SUMIFS(OFFSET([2]掉落汇总!$C$2:$C$871,,MATCH($B27,[2]掉落汇总!$D$1:$M$1)),[2]掉落汇总!$A$2:$A$871,E$1,[2]掉落汇总!$C$2:$C$871,$Q$2)/$Q$3)*宝箱投放计算!D27</f>
        <v>0</v>
      </c>
      <c r="F27">
        <f ca="1">(SUMIFS(OFFSET([2]掉落汇总!$C$2:$C$871,,MATCH($B27,[2]掉落汇总!$D$1:$M$1)),[2]掉落汇总!$A$2:$A$871,F$1,[2]掉落汇总!$C$2:$C$871,$Q$1)+SUMIFS(OFFSET([2]掉落汇总!$C$2:$C$871,,MATCH($B27,[2]掉落汇总!$D$1:$M$1)),[2]掉落汇总!$A$2:$A$871,F$1,[2]掉落汇总!$C$2:$C$871,$Q$2)/$Q$3)*宝箱投放计算!E27</f>
        <v>0</v>
      </c>
      <c r="G27">
        <f ca="1">(SUMIFS(OFFSET([2]掉落汇总!$C$2:$C$871,,MATCH($B27,[2]掉落汇总!$D$1:$M$1)),[2]掉落汇总!$A$2:$A$871,G$1,[2]掉落汇总!$C$2:$C$871,$Q$1)+SUMIFS(OFFSET([2]掉落汇总!$C$2:$C$871,,MATCH($B27,[2]掉落汇总!$D$1:$M$1)),[2]掉落汇总!$A$2:$A$871,G$1,[2]掉落汇总!$C$2:$C$871,$Q$2)/$Q$3)*宝箱投放计算!F27</f>
        <v>0</v>
      </c>
      <c r="H27">
        <f ca="1">(SUMIFS(OFFSET([2]掉落汇总!$C$2:$C$871,,MATCH($B27,[2]掉落汇总!$D$1:$M$1)),[2]掉落汇总!$A$2:$A$871,H$1,[2]掉落汇总!$C$2:$C$871,$Q$1)+SUMIFS(OFFSET([2]掉落汇总!$C$2:$C$871,,MATCH($B27,[2]掉落汇总!$D$1:$M$1)),[2]掉落汇总!$A$2:$A$871,H$1,[2]掉落汇总!$C$2:$C$871,$Q$2)/$Q$3)*宝箱投放计算!G27</f>
        <v>0</v>
      </c>
      <c r="I27">
        <f ca="1">(SUMIFS(OFFSET([2]掉落汇总!$C$2:$C$871,,MATCH($B27,[2]掉落汇总!$D$1:$M$1)),[2]掉落汇总!$A$2:$A$871,I$1,[2]掉落汇总!$C$2:$C$871,$Q$1)+SUMIFS(OFFSET([2]掉落汇总!$C$2:$C$871,,MATCH($B27,[2]掉落汇总!$D$1:$M$1)),[2]掉落汇总!$A$2:$A$871,I$1,[2]掉落汇总!$C$2:$C$871,$Q$2)/$Q$3)*宝箱投放计算!H27</f>
        <v>0</v>
      </c>
      <c r="J27">
        <f ca="1">(SUMIFS(OFFSET([2]掉落汇总!$C$2:$C$871,,MATCH($B27,[2]掉落汇总!$D$1:$M$1)),[2]掉落汇总!$A$2:$A$871,J$1,[2]掉落汇总!$C$2:$C$871,$Q$1)+SUMIFS(OFFSET([2]掉落汇总!$C$2:$C$871,,MATCH($B27,[2]掉落汇总!$D$1:$M$1)),[2]掉落汇总!$A$2:$A$871,J$1,[2]掉落汇总!$C$2:$C$871,$Q$2)/$Q$3)*宝箱投放计算!I27</f>
        <v>0</v>
      </c>
      <c r="K27">
        <f ca="1">(SUMIFS(OFFSET([2]掉落汇总!$C$2:$C$871,,MATCH($B27,[2]掉落汇总!$D$1:$M$1)),[2]掉落汇总!$A$2:$A$871,K$1,[2]掉落汇总!$C$2:$C$871,$Q$1)+SUMIFS(OFFSET([2]掉落汇总!$C$2:$C$871,,MATCH($B27,[2]掉落汇总!$D$1:$M$1)),[2]掉落汇总!$A$2:$A$871,K$1,[2]掉落汇总!$C$2:$C$871,$Q$2)/$Q$3)*宝箱投放计算!J27</f>
        <v>0</v>
      </c>
      <c r="L27">
        <f ca="1">(SUMIFS(OFFSET([2]掉落汇总!$C$2:$C$871,,MATCH($B27,[2]掉落汇总!$D$1:$M$1)),[2]掉落汇总!$A$2:$A$871,L$1,[2]掉落汇总!$C$2:$C$871,$Q$1)+SUMIFS(OFFSET([2]掉落汇总!$C$2:$C$871,,MATCH($B27,[2]掉落汇总!$D$1:$M$1)),[2]掉落汇总!$A$2:$A$871,L$1,[2]掉落汇总!$C$2:$C$871,$Q$2)/$Q$3)*宝箱投放计算!K27</f>
        <v>0</v>
      </c>
      <c r="M27">
        <f ca="1">(SUMIFS(OFFSET([2]掉落汇总!$C$2:$C$871,,MATCH($B27,[2]掉落汇总!$D$1:$M$1)),[2]掉落汇总!$A$2:$A$871,M$1,[2]掉落汇总!$C$2:$C$871,$Q$1)+SUMIFS(OFFSET([2]掉落汇总!$C$2:$C$871,,MATCH($B27,[2]掉落汇总!$D$1:$M$1)),[2]掉落汇总!$A$2:$A$871,M$1,[2]掉落汇总!$C$2:$C$871,$Q$2)/$Q$3)*宝箱投放计算!L27</f>
        <v>0</v>
      </c>
      <c r="N27">
        <f ca="1">(SUMIFS(OFFSET([2]掉落汇总!$C$2:$C$871,,MATCH($B27,[2]掉落汇总!$D$1:$M$1)),[2]掉落汇总!$A$2:$A$871,N$1,[2]掉落汇总!$C$2:$C$871,$Q$1)+SUMIFS(OFFSET([2]掉落汇总!$C$2:$C$871,,MATCH($B27,[2]掉落汇总!$D$1:$M$1)),[2]掉落汇总!$A$2:$A$871,N$1,[2]掉落汇总!$C$2:$C$871,$Q$2)/$Q$3)*宝箱投放计算!M27</f>
        <v>0</v>
      </c>
      <c r="O27">
        <f ca="1">(SUMIFS(OFFSET([2]掉落汇总!$C$2:$C$871,,MATCH($B27,[2]掉落汇总!$D$1:$M$1)),[2]掉落汇总!$A$2:$A$871,O$1,[2]掉落汇总!$C$2:$C$871,$Q$1)+SUMIFS(OFFSET([2]掉落汇总!$C$2:$C$871,,MATCH($B27,[2]掉落汇总!$D$1:$M$1)),[2]掉落汇总!$A$2:$A$871,O$1,[2]掉落汇总!$C$2:$C$871,$Q$2)/$Q$3)*宝箱投放计算!N27</f>
        <v>0</v>
      </c>
    </row>
    <row r="28" spans="1:15" x14ac:dyDescent="0.2">
      <c r="A28">
        <f>玩家成长时间线!A28</f>
        <v>27</v>
      </c>
      <c r="B28">
        <f>玩家成长时间线!B28</f>
        <v>7</v>
      </c>
      <c r="C28">
        <f ca="1">SUM($D$2:D28)</f>
        <v>0</v>
      </c>
      <c r="D28">
        <f t="shared" ca="1" si="0"/>
        <v>0</v>
      </c>
      <c r="E28">
        <f ca="1">(SUMIFS(OFFSET([2]掉落汇总!$C$2:$C$871,,MATCH($B28,[2]掉落汇总!$D$1:$M$1)),[2]掉落汇总!$A$2:$A$871,E$1,[2]掉落汇总!$C$2:$C$871,$Q$1)+SUMIFS(OFFSET([2]掉落汇总!$C$2:$C$871,,MATCH($B28,[2]掉落汇总!$D$1:$M$1)),[2]掉落汇总!$A$2:$A$871,E$1,[2]掉落汇总!$C$2:$C$871,$Q$2)/$Q$3)*宝箱投放计算!D28</f>
        <v>0</v>
      </c>
      <c r="F28">
        <f ca="1">(SUMIFS(OFFSET([2]掉落汇总!$C$2:$C$871,,MATCH($B28,[2]掉落汇总!$D$1:$M$1)),[2]掉落汇总!$A$2:$A$871,F$1,[2]掉落汇总!$C$2:$C$871,$Q$1)+SUMIFS(OFFSET([2]掉落汇总!$C$2:$C$871,,MATCH($B28,[2]掉落汇总!$D$1:$M$1)),[2]掉落汇总!$A$2:$A$871,F$1,[2]掉落汇总!$C$2:$C$871,$Q$2)/$Q$3)*宝箱投放计算!E28</f>
        <v>0</v>
      </c>
      <c r="G28">
        <f ca="1">(SUMIFS(OFFSET([2]掉落汇总!$C$2:$C$871,,MATCH($B28,[2]掉落汇总!$D$1:$M$1)),[2]掉落汇总!$A$2:$A$871,G$1,[2]掉落汇总!$C$2:$C$871,$Q$1)+SUMIFS(OFFSET([2]掉落汇总!$C$2:$C$871,,MATCH($B28,[2]掉落汇总!$D$1:$M$1)),[2]掉落汇总!$A$2:$A$871,G$1,[2]掉落汇总!$C$2:$C$871,$Q$2)/$Q$3)*宝箱投放计算!F28</f>
        <v>0</v>
      </c>
      <c r="H28">
        <f ca="1">(SUMIFS(OFFSET([2]掉落汇总!$C$2:$C$871,,MATCH($B28,[2]掉落汇总!$D$1:$M$1)),[2]掉落汇总!$A$2:$A$871,H$1,[2]掉落汇总!$C$2:$C$871,$Q$1)+SUMIFS(OFFSET([2]掉落汇总!$C$2:$C$871,,MATCH($B28,[2]掉落汇总!$D$1:$M$1)),[2]掉落汇总!$A$2:$A$871,H$1,[2]掉落汇总!$C$2:$C$871,$Q$2)/$Q$3)*宝箱投放计算!G28</f>
        <v>0</v>
      </c>
      <c r="I28">
        <f ca="1">(SUMIFS(OFFSET([2]掉落汇总!$C$2:$C$871,,MATCH($B28,[2]掉落汇总!$D$1:$M$1)),[2]掉落汇总!$A$2:$A$871,I$1,[2]掉落汇总!$C$2:$C$871,$Q$1)+SUMIFS(OFFSET([2]掉落汇总!$C$2:$C$871,,MATCH($B28,[2]掉落汇总!$D$1:$M$1)),[2]掉落汇总!$A$2:$A$871,I$1,[2]掉落汇总!$C$2:$C$871,$Q$2)/$Q$3)*宝箱投放计算!H28</f>
        <v>0</v>
      </c>
      <c r="J28">
        <f ca="1">(SUMIFS(OFFSET([2]掉落汇总!$C$2:$C$871,,MATCH($B28,[2]掉落汇总!$D$1:$M$1)),[2]掉落汇总!$A$2:$A$871,J$1,[2]掉落汇总!$C$2:$C$871,$Q$1)+SUMIFS(OFFSET([2]掉落汇总!$C$2:$C$871,,MATCH($B28,[2]掉落汇总!$D$1:$M$1)),[2]掉落汇总!$A$2:$A$871,J$1,[2]掉落汇总!$C$2:$C$871,$Q$2)/$Q$3)*宝箱投放计算!I28</f>
        <v>0</v>
      </c>
      <c r="K28">
        <f ca="1">(SUMIFS(OFFSET([2]掉落汇总!$C$2:$C$871,,MATCH($B28,[2]掉落汇总!$D$1:$M$1)),[2]掉落汇总!$A$2:$A$871,K$1,[2]掉落汇总!$C$2:$C$871,$Q$1)+SUMIFS(OFFSET([2]掉落汇总!$C$2:$C$871,,MATCH($B28,[2]掉落汇总!$D$1:$M$1)),[2]掉落汇总!$A$2:$A$871,K$1,[2]掉落汇总!$C$2:$C$871,$Q$2)/$Q$3)*宝箱投放计算!J28</f>
        <v>0</v>
      </c>
      <c r="L28">
        <f ca="1">(SUMIFS(OFFSET([2]掉落汇总!$C$2:$C$871,,MATCH($B28,[2]掉落汇总!$D$1:$M$1)),[2]掉落汇总!$A$2:$A$871,L$1,[2]掉落汇总!$C$2:$C$871,$Q$1)+SUMIFS(OFFSET([2]掉落汇总!$C$2:$C$871,,MATCH($B28,[2]掉落汇总!$D$1:$M$1)),[2]掉落汇总!$A$2:$A$871,L$1,[2]掉落汇总!$C$2:$C$871,$Q$2)/$Q$3)*宝箱投放计算!K28</f>
        <v>0</v>
      </c>
      <c r="M28">
        <f ca="1">(SUMIFS(OFFSET([2]掉落汇总!$C$2:$C$871,,MATCH($B28,[2]掉落汇总!$D$1:$M$1)),[2]掉落汇总!$A$2:$A$871,M$1,[2]掉落汇总!$C$2:$C$871,$Q$1)+SUMIFS(OFFSET([2]掉落汇总!$C$2:$C$871,,MATCH($B28,[2]掉落汇总!$D$1:$M$1)),[2]掉落汇总!$A$2:$A$871,M$1,[2]掉落汇总!$C$2:$C$871,$Q$2)/$Q$3)*宝箱投放计算!L28</f>
        <v>0</v>
      </c>
      <c r="N28">
        <f ca="1">(SUMIFS(OFFSET([2]掉落汇总!$C$2:$C$871,,MATCH($B28,[2]掉落汇总!$D$1:$M$1)),[2]掉落汇总!$A$2:$A$871,N$1,[2]掉落汇总!$C$2:$C$871,$Q$1)+SUMIFS(OFFSET([2]掉落汇总!$C$2:$C$871,,MATCH($B28,[2]掉落汇总!$D$1:$M$1)),[2]掉落汇总!$A$2:$A$871,N$1,[2]掉落汇总!$C$2:$C$871,$Q$2)/$Q$3)*宝箱投放计算!M28</f>
        <v>0</v>
      </c>
      <c r="O28">
        <f ca="1">(SUMIFS(OFFSET([2]掉落汇总!$C$2:$C$871,,MATCH($B28,[2]掉落汇总!$D$1:$M$1)),[2]掉落汇总!$A$2:$A$871,O$1,[2]掉落汇总!$C$2:$C$871,$Q$1)+SUMIFS(OFFSET([2]掉落汇总!$C$2:$C$871,,MATCH($B28,[2]掉落汇总!$D$1:$M$1)),[2]掉落汇总!$A$2:$A$871,O$1,[2]掉落汇总!$C$2:$C$871,$Q$2)/$Q$3)*宝箱投放计算!N28</f>
        <v>0</v>
      </c>
    </row>
    <row r="29" spans="1:15" x14ac:dyDescent="0.2">
      <c r="A29">
        <f>玩家成长时间线!A29</f>
        <v>28</v>
      </c>
      <c r="B29">
        <f>玩家成长时间线!B29</f>
        <v>7</v>
      </c>
      <c r="C29">
        <f ca="1">SUM($D$2:D29)</f>
        <v>0</v>
      </c>
      <c r="D29">
        <f t="shared" ca="1" si="0"/>
        <v>0</v>
      </c>
      <c r="E29">
        <f ca="1">(SUMIFS(OFFSET([2]掉落汇总!$C$2:$C$871,,MATCH($B29,[2]掉落汇总!$D$1:$M$1)),[2]掉落汇总!$A$2:$A$871,E$1,[2]掉落汇总!$C$2:$C$871,$Q$1)+SUMIFS(OFFSET([2]掉落汇总!$C$2:$C$871,,MATCH($B29,[2]掉落汇总!$D$1:$M$1)),[2]掉落汇总!$A$2:$A$871,E$1,[2]掉落汇总!$C$2:$C$871,$Q$2)/$Q$3)*宝箱投放计算!D29</f>
        <v>0</v>
      </c>
      <c r="F29">
        <f ca="1">(SUMIFS(OFFSET([2]掉落汇总!$C$2:$C$871,,MATCH($B29,[2]掉落汇总!$D$1:$M$1)),[2]掉落汇总!$A$2:$A$871,F$1,[2]掉落汇总!$C$2:$C$871,$Q$1)+SUMIFS(OFFSET([2]掉落汇总!$C$2:$C$871,,MATCH($B29,[2]掉落汇总!$D$1:$M$1)),[2]掉落汇总!$A$2:$A$871,F$1,[2]掉落汇总!$C$2:$C$871,$Q$2)/$Q$3)*宝箱投放计算!E29</f>
        <v>0</v>
      </c>
      <c r="G29">
        <f ca="1">(SUMIFS(OFFSET([2]掉落汇总!$C$2:$C$871,,MATCH($B29,[2]掉落汇总!$D$1:$M$1)),[2]掉落汇总!$A$2:$A$871,G$1,[2]掉落汇总!$C$2:$C$871,$Q$1)+SUMIFS(OFFSET([2]掉落汇总!$C$2:$C$871,,MATCH($B29,[2]掉落汇总!$D$1:$M$1)),[2]掉落汇总!$A$2:$A$871,G$1,[2]掉落汇总!$C$2:$C$871,$Q$2)/$Q$3)*宝箱投放计算!F29</f>
        <v>0</v>
      </c>
      <c r="H29">
        <f ca="1">(SUMIFS(OFFSET([2]掉落汇总!$C$2:$C$871,,MATCH($B29,[2]掉落汇总!$D$1:$M$1)),[2]掉落汇总!$A$2:$A$871,H$1,[2]掉落汇总!$C$2:$C$871,$Q$1)+SUMIFS(OFFSET([2]掉落汇总!$C$2:$C$871,,MATCH($B29,[2]掉落汇总!$D$1:$M$1)),[2]掉落汇总!$A$2:$A$871,H$1,[2]掉落汇总!$C$2:$C$871,$Q$2)/$Q$3)*宝箱投放计算!G29</f>
        <v>0</v>
      </c>
      <c r="I29">
        <f ca="1">(SUMIFS(OFFSET([2]掉落汇总!$C$2:$C$871,,MATCH($B29,[2]掉落汇总!$D$1:$M$1)),[2]掉落汇总!$A$2:$A$871,I$1,[2]掉落汇总!$C$2:$C$871,$Q$1)+SUMIFS(OFFSET([2]掉落汇总!$C$2:$C$871,,MATCH($B29,[2]掉落汇总!$D$1:$M$1)),[2]掉落汇总!$A$2:$A$871,I$1,[2]掉落汇总!$C$2:$C$871,$Q$2)/$Q$3)*宝箱投放计算!H29</f>
        <v>0</v>
      </c>
      <c r="J29">
        <f ca="1">(SUMIFS(OFFSET([2]掉落汇总!$C$2:$C$871,,MATCH($B29,[2]掉落汇总!$D$1:$M$1)),[2]掉落汇总!$A$2:$A$871,J$1,[2]掉落汇总!$C$2:$C$871,$Q$1)+SUMIFS(OFFSET([2]掉落汇总!$C$2:$C$871,,MATCH($B29,[2]掉落汇总!$D$1:$M$1)),[2]掉落汇总!$A$2:$A$871,J$1,[2]掉落汇总!$C$2:$C$871,$Q$2)/$Q$3)*宝箱投放计算!I29</f>
        <v>0</v>
      </c>
      <c r="K29">
        <f ca="1">(SUMIFS(OFFSET([2]掉落汇总!$C$2:$C$871,,MATCH($B29,[2]掉落汇总!$D$1:$M$1)),[2]掉落汇总!$A$2:$A$871,K$1,[2]掉落汇总!$C$2:$C$871,$Q$1)+SUMIFS(OFFSET([2]掉落汇总!$C$2:$C$871,,MATCH($B29,[2]掉落汇总!$D$1:$M$1)),[2]掉落汇总!$A$2:$A$871,K$1,[2]掉落汇总!$C$2:$C$871,$Q$2)/$Q$3)*宝箱投放计算!J29</f>
        <v>0</v>
      </c>
      <c r="L29">
        <f ca="1">(SUMIFS(OFFSET([2]掉落汇总!$C$2:$C$871,,MATCH($B29,[2]掉落汇总!$D$1:$M$1)),[2]掉落汇总!$A$2:$A$871,L$1,[2]掉落汇总!$C$2:$C$871,$Q$1)+SUMIFS(OFFSET([2]掉落汇总!$C$2:$C$871,,MATCH($B29,[2]掉落汇总!$D$1:$M$1)),[2]掉落汇总!$A$2:$A$871,L$1,[2]掉落汇总!$C$2:$C$871,$Q$2)/$Q$3)*宝箱投放计算!K29</f>
        <v>0</v>
      </c>
      <c r="M29">
        <f ca="1">(SUMIFS(OFFSET([2]掉落汇总!$C$2:$C$871,,MATCH($B29,[2]掉落汇总!$D$1:$M$1)),[2]掉落汇总!$A$2:$A$871,M$1,[2]掉落汇总!$C$2:$C$871,$Q$1)+SUMIFS(OFFSET([2]掉落汇总!$C$2:$C$871,,MATCH($B29,[2]掉落汇总!$D$1:$M$1)),[2]掉落汇总!$A$2:$A$871,M$1,[2]掉落汇总!$C$2:$C$871,$Q$2)/$Q$3)*宝箱投放计算!L29</f>
        <v>0</v>
      </c>
      <c r="N29">
        <f ca="1">(SUMIFS(OFFSET([2]掉落汇总!$C$2:$C$871,,MATCH($B29,[2]掉落汇总!$D$1:$M$1)),[2]掉落汇总!$A$2:$A$871,N$1,[2]掉落汇总!$C$2:$C$871,$Q$1)+SUMIFS(OFFSET([2]掉落汇总!$C$2:$C$871,,MATCH($B29,[2]掉落汇总!$D$1:$M$1)),[2]掉落汇总!$A$2:$A$871,N$1,[2]掉落汇总!$C$2:$C$871,$Q$2)/$Q$3)*宝箱投放计算!M29</f>
        <v>0</v>
      </c>
      <c r="O29">
        <f ca="1">(SUMIFS(OFFSET([2]掉落汇总!$C$2:$C$871,,MATCH($B29,[2]掉落汇总!$D$1:$M$1)),[2]掉落汇总!$A$2:$A$871,O$1,[2]掉落汇总!$C$2:$C$871,$Q$1)+SUMIFS(OFFSET([2]掉落汇总!$C$2:$C$871,,MATCH($B29,[2]掉落汇总!$D$1:$M$1)),[2]掉落汇总!$A$2:$A$871,O$1,[2]掉落汇总!$C$2:$C$871,$Q$2)/$Q$3)*宝箱投放计算!N29</f>
        <v>0</v>
      </c>
    </row>
    <row r="30" spans="1:15" x14ac:dyDescent="0.2">
      <c r="A30">
        <f>玩家成长时间线!A30</f>
        <v>29</v>
      </c>
      <c r="B30">
        <f>玩家成长时间线!B30</f>
        <v>7</v>
      </c>
      <c r="C30">
        <f ca="1">SUM($D$2:D30)</f>
        <v>0</v>
      </c>
      <c r="D30">
        <f t="shared" ca="1" si="0"/>
        <v>0</v>
      </c>
      <c r="E30">
        <f ca="1">(SUMIFS(OFFSET([2]掉落汇总!$C$2:$C$871,,MATCH($B30,[2]掉落汇总!$D$1:$M$1)),[2]掉落汇总!$A$2:$A$871,E$1,[2]掉落汇总!$C$2:$C$871,$Q$1)+SUMIFS(OFFSET([2]掉落汇总!$C$2:$C$871,,MATCH($B30,[2]掉落汇总!$D$1:$M$1)),[2]掉落汇总!$A$2:$A$871,E$1,[2]掉落汇总!$C$2:$C$871,$Q$2)/$Q$3)*宝箱投放计算!D30</f>
        <v>0</v>
      </c>
      <c r="F30">
        <f ca="1">(SUMIFS(OFFSET([2]掉落汇总!$C$2:$C$871,,MATCH($B30,[2]掉落汇总!$D$1:$M$1)),[2]掉落汇总!$A$2:$A$871,F$1,[2]掉落汇总!$C$2:$C$871,$Q$1)+SUMIFS(OFFSET([2]掉落汇总!$C$2:$C$871,,MATCH($B30,[2]掉落汇总!$D$1:$M$1)),[2]掉落汇总!$A$2:$A$871,F$1,[2]掉落汇总!$C$2:$C$871,$Q$2)/$Q$3)*宝箱投放计算!E30</f>
        <v>0</v>
      </c>
      <c r="G30">
        <f ca="1">(SUMIFS(OFFSET([2]掉落汇总!$C$2:$C$871,,MATCH($B30,[2]掉落汇总!$D$1:$M$1)),[2]掉落汇总!$A$2:$A$871,G$1,[2]掉落汇总!$C$2:$C$871,$Q$1)+SUMIFS(OFFSET([2]掉落汇总!$C$2:$C$871,,MATCH($B30,[2]掉落汇总!$D$1:$M$1)),[2]掉落汇总!$A$2:$A$871,G$1,[2]掉落汇总!$C$2:$C$871,$Q$2)/$Q$3)*宝箱投放计算!F30</f>
        <v>0</v>
      </c>
      <c r="H30">
        <f ca="1">(SUMIFS(OFFSET([2]掉落汇总!$C$2:$C$871,,MATCH($B30,[2]掉落汇总!$D$1:$M$1)),[2]掉落汇总!$A$2:$A$871,H$1,[2]掉落汇总!$C$2:$C$871,$Q$1)+SUMIFS(OFFSET([2]掉落汇总!$C$2:$C$871,,MATCH($B30,[2]掉落汇总!$D$1:$M$1)),[2]掉落汇总!$A$2:$A$871,H$1,[2]掉落汇总!$C$2:$C$871,$Q$2)/$Q$3)*宝箱投放计算!G30</f>
        <v>0</v>
      </c>
      <c r="I30">
        <f ca="1">(SUMIFS(OFFSET([2]掉落汇总!$C$2:$C$871,,MATCH($B30,[2]掉落汇总!$D$1:$M$1)),[2]掉落汇总!$A$2:$A$871,I$1,[2]掉落汇总!$C$2:$C$871,$Q$1)+SUMIFS(OFFSET([2]掉落汇总!$C$2:$C$871,,MATCH($B30,[2]掉落汇总!$D$1:$M$1)),[2]掉落汇总!$A$2:$A$871,I$1,[2]掉落汇总!$C$2:$C$871,$Q$2)/$Q$3)*宝箱投放计算!H30</f>
        <v>0</v>
      </c>
      <c r="J30">
        <f ca="1">(SUMIFS(OFFSET([2]掉落汇总!$C$2:$C$871,,MATCH($B30,[2]掉落汇总!$D$1:$M$1)),[2]掉落汇总!$A$2:$A$871,J$1,[2]掉落汇总!$C$2:$C$871,$Q$1)+SUMIFS(OFFSET([2]掉落汇总!$C$2:$C$871,,MATCH($B30,[2]掉落汇总!$D$1:$M$1)),[2]掉落汇总!$A$2:$A$871,J$1,[2]掉落汇总!$C$2:$C$871,$Q$2)/$Q$3)*宝箱投放计算!I30</f>
        <v>0</v>
      </c>
      <c r="K30">
        <f ca="1">(SUMIFS(OFFSET([2]掉落汇总!$C$2:$C$871,,MATCH($B30,[2]掉落汇总!$D$1:$M$1)),[2]掉落汇总!$A$2:$A$871,K$1,[2]掉落汇总!$C$2:$C$871,$Q$1)+SUMIFS(OFFSET([2]掉落汇总!$C$2:$C$871,,MATCH($B30,[2]掉落汇总!$D$1:$M$1)),[2]掉落汇总!$A$2:$A$871,K$1,[2]掉落汇总!$C$2:$C$871,$Q$2)/$Q$3)*宝箱投放计算!J30</f>
        <v>0</v>
      </c>
      <c r="L30">
        <f ca="1">(SUMIFS(OFFSET([2]掉落汇总!$C$2:$C$871,,MATCH($B30,[2]掉落汇总!$D$1:$M$1)),[2]掉落汇总!$A$2:$A$871,L$1,[2]掉落汇总!$C$2:$C$871,$Q$1)+SUMIFS(OFFSET([2]掉落汇总!$C$2:$C$871,,MATCH($B30,[2]掉落汇总!$D$1:$M$1)),[2]掉落汇总!$A$2:$A$871,L$1,[2]掉落汇总!$C$2:$C$871,$Q$2)/$Q$3)*宝箱投放计算!K30</f>
        <v>0</v>
      </c>
      <c r="M30">
        <f ca="1">(SUMIFS(OFFSET([2]掉落汇总!$C$2:$C$871,,MATCH($B30,[2]掉落汇总!$D$1:$M$1)),[2]掉落汇总!$A$2:$A$871,M$1,[2]掉落汇总!$C$2:$C$871,$Q$1)+SUMIFS(OFFSET([2]掉落汇总!$C$2:$C$871,,MATCH($B30,[2]掉落汇总!$D$1:$M$1)),[2]掉落汇总!$A$2:$A$871,M$1,[2]掉落汇总!$C$2:$C$871,$Q$2)/$Q$3)*宝箱投放计算!L30</f>
        <v>0</v>
      </c>
      <c r="N30">
        <f ca="1">(SUMIFS(OFFSET([2]掉落汇总!$C$2:$C$871,,MATCH($B30,[2]掉落汇总!$D$1:$M$1)),[2]掉落汇总!$A$2:$A$871,N$1,[2]掉落汇总!$C$2:$C$871,$Q$1)+SUMIFS(OFFSET([2]掉落汇总!$C$2:$C$871,,MATCH($B30,[2]掉落汇总!$D$1:$M$1)),[2]掉落汇总!$A$2:$A$871,N$1,[2]掉落汇总!$C$2:$C$871,$Q$2)/$Q$3)*宝箱投放计算!M30</f>
        <v>0</v>
      </c>
      <c r="O30">
        <f ca="1">(SUMIFS(OFFSET([2]掉落汇总!$C$2:$C$871,,MATCH($B30,[2]掉落汇总!$D$1:$M$1)),[2]掉落汇总!$A$2:$A$871,O$1,[2]掉落汇总!$C$2:$C$871,$Q$1)+SUMIFS(OFFSET([2]掉落汇总!$C$2:$C$871,,MATCH($B30,[2]掉落汇总!$D$1:$M$1)),[2]掉落汇总!$A$2:$A$871,O$1,[2]掉落汇总!$C$2:$C$871,$Q$2)/$Q$3)*宝箱投放计算!N30</f>
        <v>0</v>
      </c>
    </row>
    <row r="31" spans="1:15" x14ac:dyDescent="0.2">
      <c r="A31">
        <f>玩家成长时间线!A31</f>
        <v>30</v>
      </c>
      <c r="B31">
        <f>玩家成长时间线!B31</f>
        <v>7</v>
      </c>
      <c r="C31">
        <f ca="1">SUM($D$2:D31)</f>
        <v>0</v>
      </c>
      <c r="D31">
        <f t="shared" ca="1" si="0"/>
        <v>0</v>
      </c>
      <c r="E31">
        <f ca="1">(SUMIFS(OFFSET([2]掉落汇总!$C$2:$C$871,,MATCH($B31,[2]掉落汇总!$D$1:$M$1)),[2]掉落汇总!$A$2:$A$871,E$1,[2]掉落汇总!$C$2:$C$871,$Q$1)+SUMIFS(OFFSET([2]掉落汇总!$C$2:$C$871,,MATCH($B31,[2]掉落汇总!$D$1:$M$1)),[2]掉落汇总!$A$2:$A$871,E$1,[2]掉落汇总!$C$2:$C$871,$Q$2)/$Q$3)*宝箱投放计算!D31</f>
        <v>0</v>
      </c>
      <c r="F31">
        <f ca="1">(SUMIFS(OFFSET([2]掉落汇总!$C$2:$C$871,,MATCH($B31,[2]掉落汇总!$D$1:$M$1)),[2]掉落汇总!$A$2:$A$871,F$1,[2]掉落汇总!$C$2:$C$871,$Q$1)+SUMIFS(OFFSET([2]掉落汇总!$C$2:$C$871,,MATCH($B31,[2]掉落汇总!$D$1:$M$1)),[2]掉落汇总!$A$2:$A$871,F$1,[2]掉落汇总!$C$2:$C$871,$Q$2)/$Q$3)*宝箱投放计算!E31</f>
        <v>0</v>
      </c>
      <c r="G31">
        <f ca="1">(SUMIFS(OFFSET([2]掉落汇总!$C$2:$C$871,,MATCH($B31,[2]掉落汇总!$D$1:$M$1)),[2]掉落汇总!$A$2:$A$871,G$1,[2]掉落汇总!$C$2:$C$871,$Q$1)+SUMIFS(OFFSET([2]掉落汇总!$C$2:$C$871,,MATCH($B31,[2]掉落汇总!$D$1:$M$1)),[2]掉落汇总!$A$2:$A$871,G$1,[2]掉落汇总!$C$2:$C$871,$Q$2)/$Q$3)*宝箱投放计算!F31</f>
        <v>0</v>
      </c>
      <c r="H31">
        <f ca="1">(SUMIFS(OFFSET([2]掉落汇总!$C$2:$C$871,,MATCH($B31,[2]掉落汇总!$D$1:$M$1)),[2]掉落汇总!$A$2:$A$871,H$1,[2]掉落汇总!$C$2:$C$871,$Q$1)+SUMIFS(OFFSET([2]掉落汇总!$C$2:$C$871,,MATCH($B31,[2]掉落汇总!$D$1:$M$1)),[2]掉落汇总!$A$2:$A$871,H$1,[2]掉落汇总!$C$2:$C$871,$Q$2)/$Q$3)*宝箱投放计算!G31</f>
        <v>0</v>
      </c>
      <c r="I31">
        <f ca="1">(SUMIFS(OFFSET([2]掉落汇总!$C$2:$C$871,,MATCH($B31,[2]掉落汇总!$D$1:$M$1)),[2]掉落汇总!$A$2:$A$871,I$1,[2]掉落汇总!$C$2:$C$871,$Q$1)+SUMIFS(OFFSET([2]掉落汇总!$C$2:$C$871,,MATCH($B31,[2]掉落汇总!$D$1:$M$1)),[2]掉落汇总!$A$2:$A$871,I$1,[2]掉落汇总!$C$2:$C$871,$Q$2)/$Q$3)*宝箱投放计算!H31</f>
        <v>0</v>
      </c>
      <c r="J31">
        <f ca="1">(SUMIFS(OFFSET([2]掉落汇总!$C$2:$C$871,,MATCH($B31,[2]掉落汇总!$D$1:$M$1)),[2]掉落汇总!$A$2:$A$871,J$1,[2]掉落汇总!$C$2:$C$871,$Q$1)+SUMIFS(OFFSET([2]掉落汇总!$C$2:$C$871,,MATCH($B31,[2]掉落汇总!$D$1:$M$1)),[2]掉落汇总!$A$2:$A$871,J$1,[2]掉落汇总!$C$2:$C$871,$Q$2)/$Q$3)*宝箱投放计算!I31</f>
        <v>0</v>
      </c>
      <c r="K31">
        <f ca="1">(SUMIFS(OFFSET([2]掉落汇总!$C$2:$C$871,,MATCH($B31,[2]掉落汇总!$D$1:$M$1)),[2]掉落汇总!$A$2:$A$871,K$1,[2]掉落汇总!$C$2:$C$871,$Q$1)+SUMIFS(OFFSET([2]掉落汇总!$C$2:$C$871,,MATCH($B31,[2]掉落汇总!$D$1:$M$1)),[2]掉落汇总!$A$2:$A$871,K$1,[2]掉落汇总!$C$2:$C$871,$Q$2)/$Q$3)*宝箱投放计算!J31</f>
        <v>0</v>
      </c>
      <c r="L31">
        <f ca="1">(SUMIFS(OFFSET([2]掉落汇总!$C$2:$C$871,,MATCH($B31,[2]掉落汇总!$D$1:$M$1)),[2]掉落汇总!$A$2:$A$871,L$1,[2]掉落汇总!$C$2:$C$871,$Q$1)+SUMIFS(OFFSET([2]掉落汇总!$C$2:$C$871,,MATCH($B31,[2]掉落汇总!$D$1:$M$1)),[2]掉落汇总!$A$2:$A$871,L$1,[2]掉落汇总!$C$2:$C$871,$Q$2)/$Q$3)*宝箱投放计算!K31</f>
        <v>0</v>
      </c>
      <c r="M31">
        <f ca="1">(SUMIFS(OFFSET([2]掉落汇总!$C$2:$C$871,,MATCH($B31,[2]掉落汇总!$D$1:$M$1)),[2]掉落汇总!$A$2:$A$871,M$1,[2]掉落汇总!$C$2:$C$871,$Q$1)+SUMIFS(OFFSET([2]掉落汇总!$C$2:$C$871,,MATCH($B31,[2]掉落汇总!$D$1:$M$1)),[2]掉落汇总!$A$2:$A$871,M$1,[2]掉落汇总!$C$2:$C$871,$Q$2)/$Q$3)*宝箱投放计算!L31</f>
        <v>0</v>
      </c>
      <c r="N31">
        <f ca="1">(SUMIFS(OFFSET([2]掉落汇总!$C$2:$C$871,,MATCH($B31,[2]掉落汇总!$D$1:$M$1)),[2]掉落汇总!$A$2:$A$871,N$1,[2]掉落汇总!$C$2:$C$871,$Q$1)+SUMIFS(OFFSET([2]掉落汇总!$C$2:$C$871,,MATCH($B31,[2]掉落汇总!$D$1:$M$1)),[2]掉落汇总!$A$2:$A$871,N$1,[2]掉落汇总!$C$2:$C$871,$Q$2)/$Q$3)*宝箱投放计算!M31</f>
        <v>0</v>
      </c>
      <c r="O31">
        <f ca="1">(SUMIFS(OFFSET([2]掉落汇总!$C$2:$C$871,,MATCH($B31,[2]掉落汇总!$D$1:$M$1)),[2]掉落汇总!$A$2:$A$871,O$1,[2]掉落汇总!$C$2:$C$871,$Q$1)+SUMIFS(OFFSET([2]掉落汇总!$C$2:$C$871,,MATCH($B31,[2]掉落汇总!$D$1:$M$1)),[2]掉落汇总!$A$2:$A$871,O$1,[2]掉落汇总!$C$2:$C$871,$Q$2)/$Q$3)*宝箱投放计算!N31</f>
        <v>0</v>
      </c>
    </row>
    <row r="32" spans="1:15" x14ac:dyDescent="0.2">
      <c r="A32">
        <f>玩家成长时间线!A32</f>
        <v>31</v>
      </c>
      <c r="B32">
        <f>玩家成长时间线!B32</f>
        <v>8</v>
      </c>
      <c r="C32">
        <f ca="1">SUM($D$2:D32)</f>
        <v>0</v>
      </c>
      <c r="D32">
        <f t="shared" ca="1" si="0"/>
        <v>0</v>
      </c>
      <c r="E32">
        <f ca="1">(SUMIFS(OFFSET([2]掉落汇总!$C$2:$C$871,,MATCH($B32,[2]掉落汇总!$D$1:$M$1)),[2]掉落汇总!$A$2:$A$871,E$1,[2]掉落汇总!$C$2:$C$871,$Q$1)+SUMIFS(OFFSET([2]掉落汇总!$C$2:$C$871,,MATCH($B32,[2]掉落汇总!$D$1:$M$1)),[2]掉落汇总!$A$2:$A$871,E$1,[2]掉落汇总!$C$2:$C$871,$Q$2)/$Q$3)*宝箱投放计算!D32</f>
        <v>0</v>
      </c>
      <c r="F32">
        <f ca="1">(SUMIFS(OFFSET([2]掉落汇总!$C$2:$C$871,,MATCH($B32,[2]掉落汇总!$D$1:$M$1)),[2]掉落汇总!$A$2:$A$871,F$1,[2]掉落汇总!$C$2:$C$871,$Q$1)+SUMIFS(OFFSET([2]掉落汇总!$C$2:$C$871,,MATCH($B32,[2]掉落汇总!$D$1:$M$1)),[2]掉落汇总!$A$2:$A$871,F$1,[2]掉落汇总!$C$2:$C$871,$Q$2)/$Q$3)*宝箱投放计算!E32</f>
        <v>0</v>
      </c>
      <c r="G32">
        <f ca="1">(SUMIFS(OFFSET([2]掉落汇总!$C$2:$C$871,,MATCH($B32,[2]掉落汇总!$D$1:$M$1)),[2]掉落汇总!$A$2:$A$871,G$1,[2]掉落汇总!$C$2:$C$871,$Q$1)+SUMIFS(OFFSET([2]掉落汇总!$C$2:$C$871,,MATCH($B32,[2]掉落汇总!$D$1:$M$1)),[2]掉落汇总!$A$2:$A$871,G$1,[2]掉落汇总!$C$2:$C$871,$Q$2)/$Q$3)*宝箱投放计算!F32</f>
        <v>0</v>
      </c>
      <c r="H32">
        <f ca="1">(SUMIFS(OFFSET([2]掉落汇总!$C$2:$C$871,,MATCH($B32,[2]掉落汇总!$D$1:$M$1)),[2]掉落汇总!$A$2:$A$871,H$1,[2]掉落汇总!$C$2:$C$871,$Q$1)+SUMIFS(OFFSET([2]掉落汇总!$C$2:$C$871,,MATCH($B32,[2]掉落汇总!$D$1:$M$1)),[2]掉落汇总!$A$2:$A$871,H$1,[2]掉落汇总!$C$2:$C$871,$Q$2)/$Q$3)*宝箱投放计算!G32</f>
        <v>0</v>
      </c>
      <c r="I32">
        <f ca="1">(SUMIFS(OFFSET([2]掉落汇总!$C$2:$C$871,,MATCH($B32,[2]掉落汇总!$D$1:$M$1)),[2]掉落汇总!$A$2:$A$871,I$1,[2]掉落汇总!$C$2:$C$871,$Q$1)+SUMIFS(OFFSET([2]掉落汇总!$C$2:$C$871,,MATCH($B32,[2]掉落汇总!$D$1:$M$1)),[2]掉落汇总!$A$2:$A$871,I$1,[2]掉落汇总!$C$2:$C$871,$Q$2)/$Q$3)*宝箱投放计算!H32</f>
        <v>0</v>
      </c>
      <c r="J32">
        <f ca="1">(SUMIFS(OFFSET([2]掉落汇总!$C$2:$C$871,,MATCH($B32,[2]掉落汇总!$D$1:$M$1)),[2]掉落汇总!$A$2:$A$871,J$1,[2]掉落汇总!$C$2:$C$871,$Q$1)+SUMIFS(OFFSET([2]掉落汇总!$C$2:$C$871,,MATCH($B32,[2]掉落汇总!$D$1:$M$1)),[2]掉落汇总!$A$2:$A$871,J$1,[2]掉落汇总!$C$2:$C$871,$Q$2)/$Q$3)*宝箱投放计算!I32</f>
        <v>0</v>
      </c>
      <c r="K32">
        <f ca="1">(SUMIFS(OFFSET([2]掉落汇总!$C$2:$C$871,,MATCH($B32,[2]掉落汇总!$D$1:$M$1)),[2]掉落汇总!$A$2:$A$871,K$1,[2]掉落汇总!$C$2:$C$871,$Q$1)+SUMIFS(OFFSET([2]掉落汇总!$C$2:$C$871,,MATCH($B32,[2]掉落汇总!$D$1:$M$1)),[2]掉落汇总!$A$2:$A$871,K$1,[2]掉落汇总!$C$2:$C$871,$Q$2)/$Q$3)*宝箱投放计算!J32</f>
        <v>0</v>
      </c>
      <c r="L32">
        <f ca="1">(SUMIFS(OFFSET([2]掉落汇总!$C$2:$C$871,,MATCH($B32,[2]掉落汇总!$D$1:$M$1)),[2]掉落汇总!$A$2:$A$871,L$1,[2]掉落汇总!$C$2:$C$871,$Q$1)+SUMIFS(OFFSET([2]掉落汇总!$C$2:$C$871,,MATCH($B32,[2]掉落汇总!$D$1:$M$1)),[2]掉落汇总!$A$2:$A$871,L$1,[2]掉落汇总!$C$2:$C$871,$Q$2)/$Q$3)*宝箱投放计算!K32</f>
        <v>0</v>
      </c>
      <c r="M32">
        <f ca="1">(SUMIFS(OFFSET([2]掉落汇总!$C$2:$C$871,,MATCH($B32,[2]掉落汇总!$D$1:$M$1)),[2]掉落汇总!$A$2:$A$871,M$1,[2]掉落汇总!$C$2:$C$871,$Q$1)+SUMIFS(OFFSET([2]掉落汇总!$C$2:$C$871,,MATCH($B32,[2]掉落汇总!$D$1:$M$1)),[2]掉落汇总!$A$2:$A$871,M$1,[2]掉落汇总!$C$2:$C$871,$Q$2)/$Q$3)*宝箱投放计算!L32</f>
        <v>0</v>
      </c>
      <c r="N32">
        <f ca="1">(SUMIFS(OFFSET([2]掉落汇总!$C$2:$C$871,,MATCH($B32,[2]掉落汇总!$D$1:$M$1)),[2]掉落汇总!$A$2:$A$871,N$1,[2]掉落汇总!$C$2:$C$871,$Q$1)+SUMIFS(OFFSET([2]掉落汇总!$C$2:$C$871,,MATCH($B32,[2]掉落汇总!$D$1:$M$1)),[2]掉落汇总!$A$2:$A$871,N$1,[2]掉落汇总!$C$2:$C$871,$Q$2)/$Q$3)*宝箱投放计算!M32</f>
        <v>0</v>
      </c>
      <c r="O32">
        <f ca="1">(SUMIFS(OFFSET([2]掉落汇总!$C$2:$C$871,,MATCH($B32,[2]掉落汇总!$D$1:$M$1)),[2]掉落汇总!$A$2:$A$871,O$1,[2]掉落汇总!$C$2:$C$871,$Q$1)+SUMIFS(OFFSET([2]掉落汇总!$C$2:$C$871,,MATCH($B32,[2]掉落汇总!$D$1:$M$1)),[2]掉落汇总!$A$2:$A$871,O$1,[2]掉落汇总!$C$2:$C$871,$Q$2)/$Q$3)*宝箱投放计算!N32</f>
        <v>0</v>
      </c>
    </row>
    <row r="33" spans="1:15" x14ac:dyDescent="0.2">
      <c r="A33">
        <f>玩家成长时间线!A33</f>
        <v>32</v>
      </c>
      <c r="B33">
        <f>玩家成长时间线!B33</f>
        <v>8</v>
      </c>
      <c r="C33">
        <f ca="1">SUM($D$2:D33)</f>
        <v>0</v>
      </c>
      <c r="D33">
        <f t="shared" ca="1" si="0"/>
        <v>0</v>
      </c>
      <c r="E33">
        <f ca="1">(SUMIFS(OFFSET([2]掉落汇总!$C$2:$C$871,,MATCH($B33,[2]掉落汇总!$D$1:$M$1)),[2]掉落汇总!$A$2:$A$871,E$1,[2]掉落汇总!$C$2:$C$871,$Q$1)+SUMIFS(OFFSET([2]掉落汇总!$C$2:$C$871,,MATCH($B33,[2]掉落汇总!$D$1:$M$1)),[2]掉落汇总!$A$2:$A$871,E$1,[2]掉落汇总!$C$2:$C$871,$Q$2)/$Q$3)*宝箱投放计算!D33</f>
        <v>0</v>
      </c>
      <c r="F33">
        <f ca="1">(SUMIFS(OFFSET([2]掉落汇总!$C$2:$C$871,,MATCH($B33,[2]掉落汇总!$D$1:$M$1)),[2]掉落汇总!$A$2:$A$871,F$1,[2]掉落汇总!$C$2:$C$871,$Q$1)+SUMIFS(OFFSET([2]掉落汇总!$C$2:$C$871,,MATCH($B33,[2]掉落汇总!$D$1:$M$1)),[2]掉落汇总!$A$2:$A$871,F$1,[2]掉落汇总!$C$2:$C$871,$Q$2)/$Q$3)*宝箱投放计算!E33</f>
        <v>0</v>
      </c>
      <c r="G33">
        <f ca="1">(SUMIFS(OFFSET([2]掉落汇总!$C$2:$C$871,,MATCH($B33,[2]掉落汇总!$D$1:$M$1)),[2]掉落汇总!$A$2:$A$871,G$1,[2]掉落汇总!$C$2:$C$871,$Q$1)+SUMIFS(OFFSET([2]掉落汇总!$C$2:$C$871,,MATCH($B33,[2]掉落汇总!$D$1:$M$1)),[2]掉落汇总!$A$2:$A$871,G$1,[2]掉落汇总!$C$2:$C$871,$Q$2)/$Q$3)*宝箱投放计算!F33</f>
        <v>0</v>
      </c>
      <c r="H33">
        <f ca="1">(SUMIFS(OFFSET([2]掉落汇总!$C$2:$C$871,,MATCH($B33,[2]掉落汇总!$D$1:$M$1)),[2]掉落汇总!$A$2:$A$871,H$1,[2]掉落汇总!$C$2:$C$871,$Q$1)+SUMIFS(OFFSET([2]掉落汇总!$C$2:$C$871,,MATCH($B33,[2]掉落汇总!$D$1:$M$1)),[2]掉落汇总!$A$2:$A$871,H$1,[2]掉落汇总!$C$2:$C$871,$Q$2)/$Q$3)*宝箱投放计算!G33</f>
        <v>0</v>
      </c>
      <c r="I33">
        <f ca="1">(SUMIFS(OFFSET([2]掉落汇总!$C$2:$C$871,,MATCH($B33,[2]掉落汇总!$D$1:$M$1)),[2]掉落汇总!$A$2:$A$871,I$1,[2]掉落汇总!$C$2:$C$871,$Q$1)+SUMIFS(OFFSET([2]掉落汇总!$C$2:$C$871,,MATCH($B33,[2]掉落汇总!$D$1:$M$1)),[2]掉落汇总!$A$2:$A$871,I$1,[2]掉落汇总!$C$2:$C$871,$Q$2)/$Q$3)*宝箱投放计算!H33</f>
        <v>0</v>
      </c>
      <c r="J33">
        <f ca="1">(SUMIFS(OFFSET([2]掉落汇总!$C$2:$C$871,,MATCH($B33,[2]掉落汇总!$D$1:$M$1)),[2]掉落汇总!$A$2:$A$871,J$1,[2]掉落汇总!$C$2:$C$871,$Q$1)+SUMIFS(OFFSET([2]掉落汇总!$C$2:$C$871,,MATCH($B33,[2]掉落汇总!$D$1:$M$1)),[2]掉落汇总!$A$2:$A$871,J$1,[2]掉落汇总!$C$2:$C$871,$Q$2)/$Q$3)*宝箱投放计算!I33</f>
        <v>0</v>
      </c>
      <c r="K33">
        <f ca="1">(SUMIFS(OFFSET([2]掉落汇总!$C$2:$C$871,,MATCH($B33,[2]掉落汇总!$D$1:$M$1)),[2]掉落汇总!$A$2:$A$871,K$1,[2]掉落汇总!$C$2:$C$871,$Q$1)+SUMIFS(OFFSET([2]掉落汇总!$C$2:$C$871,,MATCH($B33,[2]掉落汇总!$D$1:$M$1)),[2]掉落汇总!$A$2:$A$871,K$1,[2]掉落汇总!$C$2:$C$871,$Q$2)/$Q$3)*宝箱投放计算!J33</f>
        <v>0</v>
      </c>
      <c r="L33">
        <f ca="1">(SUMIFS(OFFSET([2]掉落汇总!$C$2:$C$871,,MATCH($B33,[2]掉落汇总!$D$1:$M$1)),[2]掉落汇总!$A$2:$A$871,L$1,[2]掉落汇总!$C$2:$C$871,$Q$1)+SUMIFS(OFFSET([2]掉落汇总!$C$2:$C$871,,MATCH($B33,[2]掉落汇总!$D$1:$M$1)),[2]掉落汇总!$A$2:$A$871,L$1,[2]掉落汇总!$C$2:$C$871,$Q$2)/$Q$3)*宝箱投放计算!K33</f>
        <v>0</v>
      </c>
      <c r="M33">
        <f ca="1">(SUMIFS(OFFSET([2]掉落汇总!$C$2:$C$871,,MATCH($B33,[2]掉落汇总!$D$1:$M$1)),[2]掉落汇总!$A$2:$A$871,M$1,[2]掉落汇总!$C$2:$C$871,$Q$1)+SUMIFS(OFFSET([2]掉落汇总!$C$2:$C$871,,MATCH($B33,[2]掉落汇总!$D$1:$M$1)),[2]掉落汇总!$A$2:$A$871,M$1,[2]掉落汇总!$C$2:$C$871,$Q$2)/$Q$3)*宝箱投放计算!L33</f>
        <v>0</v>
      </c>
      <c r="N33">
        <f ca="1">(SUMIFS(OFFSET([2]掉落汇总!$C$2:$C$871,,MATCH($B33,[2]掉落汇总!$D$1:$M$1)),[2]掉落汇总!$A$2:$A$871,N$1,[2]掉落汇总!$C$2:$C$871,$Q$1)+SUMIFS(OFFSET([2]掉落汇总!$C$2:$C$871,,MATCH($B33,[2]掉落汇总!$D$1:$M$1)),[2]掉落汇总!$A$2:$A$871,N$1,[2]掉落汇总!$C$2:$C$871,$Q$2)/$Q$3)*宝箱投放计算!M33</f>
        <v>0</v>
      </c>
      <c r="O33">
        <f ca="1">(SUMIFS(OFFSET([2]掉落汇总!$C$2:$C$871,,MATCH($B33,[2]掉落汇总!$D$1:$M$1)),[2]掉落汇总!$A$2:$A$871,O$1,[2]掉落汇总!$C$2:$C$871,$Q$1)+SUMIFS(OFFSET([2]掉落汇总!$C$2:$C$871,,MATCH($B33,[2]掉落汇总!$D$1:$M$1)),[2]掉落汇总!$A$2:$A$871,O$1,[2]掉落汇总!$C$2:$C$871,$Q$2)/$Q$3)*宝箱投放计算!N33</f>
        <v>0</v>
      </c>
    </row>
    <row r="34" spans="1:15" x14ac:dyDescent="0.2">
      <c r="A34">
        <f>玩家成长时间线!A34</f>
        <v>33</v>
      </c>
      <c r="B34">
        <f>玩家成长时间线!B34</f>
        <v>8</v>
      </c>
      <c r="C34">
        <f ca="1">SUM($D$2:D34)</f>
        <v>0</v>
      </c>
      <c r="D34">
        <f t="shared" ca="1" si="0"/>
        <v>0</v>
      </c>
      <c r="E34">
        <f ca="1">(SUMIFS(OFFSET([2]掉落汇总!$C$2:$C$871,,MATCH($B34,[2]掉落汇总!$D$1:$M$1)),[2]掉落汇总!$A$2:$A$871,E$1,[2]掉落汇总!$C$2:$C$871,$Q$1)+SUMIFS(OFFSET([2]掉落汇总!$C$2:$C$871,,MATCH($B34,[2]掉落汇总!$D$1:$M$1)),[2]掉落汇总!$A$2:$A$871,E$1,[2]掉落汇总!$C$2:$C$871,$Q$2)/$Q$3)*宝箱投放计算!D34</f>
        <v>0</v>
      </c>
      <c r="F34">
        <f ca="1">(SUMIFS(OFFSET([2]掉落汇总!$C$2:$C$871,,MATCH($B34,[2]掉落汇总!$D$1:$M$1)),[2]掉落汇总!$A$2:$A$871,F$1,[2]掉落汇总!$C$2:$C$871,$Q$1)+SUMIFS(OFFSET([2]掉落汇总!$C$2:$C$871,,MATCH($B34,[2]掉落汇总!$D$1:$M$1)),[2]掉落汇总!$A$2:$A$871,F$1,[2]掉落汇总!$C$2:$C$871,$Q$2)/$Q$3)*宝箱投放计算!E34</f>
        <v>0</v>
      </c>
      <c r="G34">
        <f ca="1">(SUMIFS(OFFSET([2]掉落汇总!$C$2:$C$871,,MATCH($B34,[2]掉落汇总!$D$1:$M$1)),[2]掉落汇总!$A$2:$A$871,G$1,[2]掉落汇总!$C$2:$C$871,$Q$1)+SUMIFS(OFFSET([2]掉落汇总!$C$2:$C$871,,MATCH($B34,[2]掉落汇总!$D$1:$M$1)),[2]掉落汇总!$A$2:$A$871,G$1,[2]掉落汇总!$C$2:$C$871,$Q$2)/$Q$3)*宝箱投放计算!F34</f>
        <v>0</v>
      </c>
      <c r="H34">
        <f ca="1">(SUMIFS(OFFSET([2]掉落汇总!$C$2:$C$871,,MATCH($B34,[2]掉落汇总!$D$1:$M$1)),[2]掉落汇总!$A$2:$A$871,H$1,[2]掉落汇总!$C$2:$C$871,$Q$1)+SUMIFS(OFFSET([2]掉落汇总!$C$2:$C$871,,MATCH($B34,[2]掉落汇总!$D$1:$M$1)),[2]掉落汇总!$A$2:$A$871,H$1,[2]掉落汇总!$C$2:$C$871,$Q$2)/$Q$3)*宝箱投放计算!G34</f>
        <v>0</v>
      </c>
      <c r="I34">
        <f ca="1">(SUMIFS(OFFSET([2]掉落汇总!$C$2:$C$871,,MATCH($B34,[2]掉落汇总!$D$1:$M$1)),[2]掉落汇总!$A$2:$A$871,I$1,[2]掉落汇总!$C$2:$C$871,$Q$1)+SUMIFS(OFFSET([2]掉落汇总!$C$2:$C$871,,MATCH($B34,[2]掉落汇总!$D$1:$M$1)),[2]掉落汇总!$A$2:$A$871,I$1,[2]掉落汇总!$C$2:$C$871,$Q$2)/$Q$3)*宝箱投放计算!H34</f>
        <v>0</v>
      </c>
      <c r="J34">
        <f ca="1">(SUMIFS(OFFSET([2]掉落汇总!$C$2:$C$871,,MATCH($B34,[2]掉落汇总!$D$1:$M$1)),[2]掉落汇总!$A$2:$A$871,J$1,[2]掉落汇总!$C$2:$C$871,$Q$1)+SUMIFS(OFFSET([2]掉落汇总!$C$2:$C$871,,MATCH($B34,[2]掉落汇总!$D$1:$M$1)),[2]掉落汇总!$A$2:$A$871,J$1,[2]掉落汇总!$C$2:$C$871,$Q$2)/$Q$3)*宝箱投放计算!I34</f>
        <v>0</v>
      </c>
      <c r="K34">
        <f ca="1">(SUMIFS(OFFSET([2]掉落汇总!$C$2:$C$871,,MATCH($B34,[2]掉落汇总!$D$1:$M$1)),[2]掉落汇总!$A$2:$A$871,K$1,[2]掉落汇总!$C$2:$C$871,$Q$1)+SUMIFS(OFFSET([2]掉落汇总!$C$2:$C$871,,MATCH($B34,[2]掉落汇总!$D$1:$M$1)),[2]掉落汇总!$A$2:$A$871,K$1,[2]掉落汇总!$C$2:$C$871,$Q$2)/$Q$3)*宝箱投放计算!J34</f>
        <v>0</v>
      </c>
      <c r="L34">
        <f ca="1">(SUMIFS(OFFSET([2]掉落汇总!$C$2:$C$871,,MATCH($B34,[2]掉落汇总!$D$1:$M$1)),[2]掉落汇总!$A$2:$A$871,L$1,[2]掉落汇总!$C$2:$C$871,$Q$1)+SUMIFS(OFFSET([2]掉落汇总!$C$2:$C$871,,MATCH($B34,[2]掉落汇总!$D$1:$M$1)),[2]掉落汇总!$A$2:$A$871,L$1,[2]掉落汇总!$C$2:$C$871,$Q$2)/$Q$3)*宝箱投放计算!K34</f>
        <v>0</v>
      </c>
      <c r="M34">
        <f ca="1">(SUMIFS(OFFSET([2]掉落汇总!$C$2:$C$871,,MATCH($B34,[2]掉落汇总!$D$1:$M$1)),[2]掉落汇总!$A$2:$A$871,M$1,[2]掉落汇总!$C$2:$C$871,$Q$1)+SUMIFS(OFFSET([2]掉落汇总!$C$2:$C$871,,MATCH($B34,[2]掉落汇总!$D$1:$M$1)),[2]掉落汇总!$A$2:$A$871,M$1,[2]掉落汇总!$C$2:$C$871,$Q$2)/$Q$3)*宝箱投放计算!L34</f>
        <v>0</v>
      </c>
      <c r="N34">
        <f ca="1">(SUMIFS(OFFSET([2]掉落汇总!$C$2:$C$871,,MATCH($B34,[2]掉落汇总!$D$1:$M$1)),[2]掉落汇总!$A$2:$A$871,N$1,[2]掉落汇总!$C$2:$C$871,$Q$1)+SUMIFS(OFFSET([2]掉落汇总!$C$2:$C$871,,MATCH($B34,[2]掉落汇总!$D$1:$M$1)),[2]掉落汇总!$A$2:$A$871,N$1,[2]掉落汇总!$C$2:$C$871,$Q$2)/$Q$3)*宝箱投放计算!M34</f>
        <v>0</v>
      </c>
      <c r="O34">
        <f ca="1">(SUMIFS(OFFSET([2]掉落汇总!$C$2:$C$871,,MATCH($B34,[2]掉落汇总!$D$1:$M$1)),[2]掉落汇总!$A$2:$A$871,O$1,[2]掉落汇总!$C$2:$C$871,$Q$1)+SUMIFS(OFFSET([2]掉落汇总!$C$2:$C$871,,MATCH($B34,[2]掉落汇总!$D$1:$M$1)),[2]掉落汇总!$A$2:$A$871,O$1,[2]掉落汇总!$C$2:$C$871,$Q$2)/$Q$3)*宝箱投放计算!N34</f>
        <v>0</v>
      </c>
    </row>
    <row r="35" spans="1:15" x14ac:dyDescent="0.2">
      <c r="A35">
        <f>玩家成长时间线!A35</f>
        <v>34</v>
      </c>
      <c r="B35">
        <f>玩家成长时间线!B35</f>
        <v>8</v>
      </c>
      <c r="C35">
        <f ca="1">SUM($D$2:D35)</f>
        <v>0</v>
      </c>
      <c r="D35">
        <f t="shared" ca="1" si="0"/>
        <v>0</v>
      </c>
      <c r="E35">
        <f ca="1">(SUMIFS(OFFSET([2]掉落汇总!$C$2:$C$871,,MATCH($B35,[2]掉落汇总!$D$1:$M$1)),[2]掉落汇总!$A$2:$A$871,E$1,[2]掉落汇总!$C$2:$C$871,$Q$1)+SUMIFS(OFFSET([2]掉落汇总!$C$2:$C$871,,MATCH($B35,[2]掉落汇总!$D$1:$M$1)),[2]掉落汇总!$A$2:$A$871,E$1,[2]掉落汇总!$C$2:$C$871,$Q$2)/$Q$3)*宝箱投放计算!D35</f>
        <v>0</v>
      </c>
      <c r="F35">
        <f ca="1">(SUMIFS(OFFSET([2]掉落汇总!$C$2:$C$871,,MATCH($B35,[2]掉落汇总!$D$1:$M$1)),[2]掉落汇总!$A$2:$A$871,F$1,[2]掉落汇总!$C$2:$C$871,$Q$1)+SUMIFS(OFFSET([2]掉落汇总!$C$2:$C$871,,MATCH($B35,[2]掉落汇总!$D$1:$M$1)),[2]掉落汇总!$A$2:$A$871,F$1,[2]掉落汇总!$C$2:$C$871,$Q$2)/$Q$3)*宝箱投放计算!E35</f>
        <v>0</v>
      </c>
      <c r="G35">
        <f ca="1">(SUMIFS(OFFSET([2]掉落汇总!$C$2:$C$871,,MATCH($B35,[2]掉落汇总!$D$1:$M$1)),[2]掉落汇总!$A$2:$A$871,G$1,[2]掉落汇总!$C$2:$C$871,$Q$1)+SUMIFS(OFFSET([2]掉落汇总!$C$2:$C$871,,MATCH($B35,[2]掉落汇总!$D$1:$M$1)),[2]掉落汇总!$A$2:$A$871,G$1,[2]掉落汇总!$C$2:$C$871,$Q$2)/$Q$3)*宝箱投放计算!F35</f>
        <v>0</v>
      </c>
      <c r="H35">
        <f ca="1">(SUMIFS(OFFSET([2]掉落汇总!$C$2:$C$871,,MATCH($B35,[2]掉落汇总!$D$1:$M$1)),[2]掉落汇总!$A$2:$A$871,H$1,[2]掉落汇总!$C$2:$C$871,$Q$1)+SUMIFS(OFFSET([2]掉落汇总!$C$2:$C$871,,MATCH($B35,[2]掉落汇总!$D$1:$M$1)),[2]掉落汇总!$A$2:$A$871,H$1,[2]掉落汇总!$C$2:$C$871,$Q$2)/$Q$3)*宝箱投放计算!G35</f>
        <v>0</v>
      </c>
      <c r="I35">
        <f ca="1">(SUMIFS(OFFSET([2]掉落汇总!$C$2:$C$871,,MATCH($B35,[2]掉落汇总!$D$1:$M$1)),[2]掉落汇总!$A$2:$A$871,I$1,[2]掉落汇总!$C$2:$C$871,$Q$1)+SUMIFS(OFFSET([2]掉落汇总!$C$2:$C$871,,MATCH($B35,[2]掉落汇总!$D$1:$M$1)),[2]掉落汇总!$A$2:$A$871,I$1,[2]掉落汇总!$C$2:$C$871,$Q$2)/$Q$3)*宝箱投放计算!H35</f>
        <v>0</v>
      </c>
      <c r="J35">
        <f ca="1">(SUMIFS(OFFSET([2]掉落汇总!$C$2:$C$871,,MATCH($B35,[2]掉落汇总!$D$1:$M$1)),[2]掉落汇总!$A$2:$A$871,J$1,[2]掉落汇总!$C$2:$C$871,$Q$1)+SUMIFS(OFFSET([2]掉落汇总!$C$2:$C$871,,MATCH($B35,[2]掉落汇总!$D$1:$M$1)),[2]掉落汇总!$A$2:$A$871,J$1,[2]掉落汇总!$C$2:$C$871,$Q$2)/$Q$3)*宝箱投放计算!I35</f>
        <v>0</v>
      </c>
      <c r="K35">
        <f ca="1">(SUMIFS(OFFSET([2]掉落汇总!$C$2:$C$871,,MATCH($B35,[2]掉落汇总!$D$1:$M$1)),[2]掉落汇总!$A$2:$A$871,K$1,[2]掉落汇总!$C$2:$C$871,$Q$1)+SUMIFS(OFFSET([2]掉落汇总!$C$2:$C$871,,MATCH($B35,[2]掉落汇总!$D$1:$M$1)),[2]掉落汇总!$A$2:$A$871,K$1,[2]掉落汇总!$C$2:$C$871,$Q$2)/$Q$3)*宝箱投放计算!J35</f>
        <v>0</v>
      </c>
      <c r="L35">
        <f ca="1">(SUMIFS(OFFSET([2]掉落汇总!$C$2:$C$871,,MATCH($B35,[2]掉落汇总!$D$1:$M$1)),[2]掉落汇总!$A$2:$A$871,L$1,[2]掉落汇总!$C$2:$C$871,$Q$1)+SUMIFS(OFFSET([2]掉落汇总!$C$2:$C$871,,MATCH($B35,[2]掉落汇总!$D$1:$M$1)),[2]掉落汇总!$A$2:$A$871,L$1,[2]掉落汇总!$C$2:$C$871,$Q$2)/$Q$3)*宝箱投放计算!K35</f>
        <v>0</v>
      </c>
      <c r="M35">
        <f ca="1">(SUMIFS(OFFSET([2]掉落汇总!$C$2:$C$871,,MATCH($B35,[2]掉落汇总!$D$1:$M$1)),[2]掉落汇总!$A$2:$A$871,M$1,[2]掉落汇总!$C$2:$C$871,$Q$1)+SUMIFS(OFFSET([2]掉落汇总!$C$2:$C$871,,MATCH($B35,[2]掉落汇总!$D$1:$M$1)),[2]掉落汇总!$A$2:$A$871,M$1,[2]掉落汇总!$C$2:$C$871,$Q$2)/$Q$3)*宝箱投放计算!L35</f>
        <v>0</v>
      </c>
      <c r="N35">
        <f ca="1">(SUMIFS(OFFSET([2]掉落汇总!$C$2:$C$871,,MATCH($B35,[2]掉落汇总!$D$1:$M$1)),[2]掉落汇总!$A$2:$A$871,N$1,[2]掉落汇总!$C$2:$C$871,$Q$1)+SUMIFS(OFFSET([2]掉落汇总!$C$2:$C$871,,MATCH($B35,[2]掉落汇总!$D$1:$M$1)),[2]掉落汇总!$A$2:$A$871,N$1,[2]掉落汇总!$C$2:$C$871,$Q$2)/$Q$3)*宝箱投放计算!M35</f>
        <v>0</v>
      </c>
      <c r="O35">
        <f ca="1">(SUMIFS(OFFSET([2]掉落汇总!$C$2:$C$871,,MATCH($B35,[2]掉落汇总!$D$1:$M$1)),[2]掉落汇总!$A$2:$A$871,O$1,[2]掉落汇总!$C$2:$C$871,$Q$1)+SUMIFS(OFFSET([2]掉落汇总!$C$2:$C$871,,MATCH($B35,[2]掉落汇总!$D$1:$M$1)),[2]掉落汇总!$A$2:$A$871,O$1,[2]掉落汇总!$C$2:$C$871,$Q$2)/$Q$3)*宝箱投放计算!N35</f>
        <v>0</v>
      </c>
    </row>
    <row r="36" spans="1:15" x14ac:dyDescent="0.2">
      <c r="A36">
        <f>玩家成长时间线!A36</f>
        <v>35</v>
      </c>
      <c r="B36">
        <f>玩家成长时间线!B36</f>
        <v>8</v>
      </c>
      <c r="C36">
        <f ca="1">SUM($D$2:D36)</f>
        <v>0</v>
      </c>
      <c r="D36">
        <f t="shared" ca="1" si="0"/>
        <v>0</v>
      </c>
      <c r="E36">
        <f ca="1">(SUMIFS(OFFSET([2]掉落汇总!$C$2:$C$871,,MATCH($B36,[2]掉落汇总!$D$1:$M$1)),[2]掉落汇总!$A$2:$A$871,E$1,[2]掉落汇总!$C$2:$C$871,$Q$1)+SUMIFS(OFFSET([2]掉落汇总!$C$2:$C$871,,MATCH($B36,[2]掉落汇总!$D$1:$M$1)),[2]掉落汇总!$A$2:$A$871,E$1,[2]掉落汇总!$C$2:$C$871,$Q$2)/$Q$3)*宝箱投放计算!D36</f>
        <v>0</v>
      </c>
      <c r="F36">
        <f ca="1">(SUMIFS(OFFSET([2]掉落汇总!$C$2:$C$871,,MATCH($B36,[2]掉落汇总!$D$1:$M$1)),[2]掉落汇总!$A$2:$A$871,F$1,[2]掉落汇总!$C$2:$C$871,$Q$1)+SUMIFS(OFFSET([2]掉落汇总!$C$2:$C$871,,MATCH($B36,[2]掉落汇总!$D$1:$M$1)),[2]掉落汇总!$A$2:$A$871,F$1,[2]掉落汇总!$C$2:$C$871,$Q$2)/$Q$3)*宝箱投放计算!E36</f>
        <v>0</v>
      </c>
      <c r="G36">
        <f ca="1">(SUMIFS(OFFSET([2]掉落汇总!$C$2:$C$871,,MATCH($B36,[2]掉落汇总!$D$1:$M$1)),[2]掉落汇总!$A$2:$A$871,G$1,[2]掉落汇总!$C$2:$C$871,$Q$1)+SUMIFS(OFFSET([2]掉落汇总!$C$2:$C$871,,MATCH($B36,[2]掉落汇总!$D$1:$M$1)),[2]掉落汇总!$A$2:$A$871,G$1,[2]掉落汇总!$C$2:$C$871,$Q$2)/$Q$3)*宝箱投放计算!F36</f>
        <v>0</v>
      </c>
      <c r="H36">
        <f ca="1">(SUMIFS(OFFSET([2]掉落汇总!$C$2:$C$871,,MATCH($B36,[2]掉落汇总!$D$1:$M$1)),[2]掉落汇总!$A$2:$A$871,H$1,[2]掉落汇总!$C$2:$C$871,$Q$1)+SUMIFS(OFFSET([2]掉落汇总!$C$2:$C$871,,MATCH($B36,[2]掉落汇总!$D$1:$M$1)),[2]掉落汇总!$A$2:$A$871,H$1,[2]掉落汇总!$C$2:$C$871,$Q$2)/$Q$3)*宝箱投放计算!G36</f>
        <v>0</v>
      </c>
      <c r="I36">
        <f ca="1">(SUMIFS(OFFSET([2]掉落汇总!$C$2:$C$871,,MATCH($B36,[2]掉落汇总!$D$1:$M$1)),[2]掉落汇总!$A$2:$A$871,I$1,[2]掉落汇总!$C$2:$C$871,$Q$1)+SUMIFS(OFFSET([2]掉落汇总!$C$2:$C$871,,MATCH($B36,[2]掉落汇总!$D$1:$M$1)),[2]掉落汇总!$A$2:$A$871,I$1,[2]掉落汇总!$C$2:$C$871,$Q$2)/$Q$3)*宝箱投放计算!H36</f>
        <v>0</v>
      </c>
      <c r="J36">
        <f ca="1">(SUMIFS(OFFSET([2]掉落汇总!$C$2:$C$871,,MATCH($B36,[2]掉落汇总!$D$1:$M$1)),[2]掉落汇总!$A$2:$A$871,J$1,[2]掉落汇总!$C$2:$C$871,$Q$1)+SUMIFS(OFFSET([2]掉落汇总!$C$2:$C$871,,MATCH($B36,[2]掉落汇总!$D$1:$M$1)),[2]掉落汇总!$A$2:$A$871,J$1,[2]掉落汇总!$C$2:$C$871,$Q$2)/$Q$3)*宝箱投放计算!I36</f>
        <v>0</v>
      </c>
      <c r="K36">
        <f ca="1">(SUMIFS(OFFSET([2]掉落汇总!$C$2:$C$871,,MATCH($B36,[2]掉落汇总!$D$1:$M$1)),[2]掉落汇总!$A$2:$A$871,K$1,[2]掉落汇总!$C$2:$C$871,$Q$1)+SUMIFS(OFFSET([2]掉落汇总!$C$2:$C$871,,MATCH($B36,[2]掉落汇总!$D$1:$M$1)),[2]掉落汇总!$A$2:$A$871,K$1,[2]掉落汇总!$C$2:$C$871,$Q$2)/$Q$3)*宝箱投放计算!J36</f>
        <v>0</v>
      </c>
      <c r="L36">
        <f ca="1">(SUMIFS(OFFSET([2]掉落汇总!$C$2:$C$871,,MATCH($B36,[2]掉落汇总!$D$1:$M$1)),[2]掉落汇总!$A$2:$A$871,L$1,[2]掉落汇总!$C$2:$C$871,$Q$1)+SUMIFS(OFFSET([2]掉落汇总!$C$2:$C$871,,MATCH($B36,[2]掉落汇总!$D$1:$M$1)),[2]掉落汇总!$A$2:$A$871,L$1,[2]掉落汇总!$C$2:$C$871,$Q$2)/$Q$3)*宝箱投放计算!K36</f>
        <v>0</v>
      </c>
      <c r="M36">
        <f ca="1">(SUMIFS(OFFSET([2]掉落汇总!$C$2:$C$871,,MATCH($B36,[2]掉落汇总!$D$1:$M$1)),[2]掉落汇总!$A$2:$A$871,M$1,[2]掉落汇总!$C$2:$C$871,$Q$1)+SUMIFS(OFFSET([2]掉落汇总!$C$2:$C$871,,MATCH($B36,[2]掉落汇总!$D$1:$M$1)),[2]掉落汇总!$A$2:$A$871,M$1,[2]掉落汇总!$C$2:$C$871,$Q$2)/$Q$3)*宝箱投放计算!L36</f>
        <v>0</v>
      </c>
      <c r="N36">
        <f ca="1">(SUMIFS(OFFSET([2]掉落汇总!$C$2:$C$871,,MATCH($B36,[2]掉落汇总!$D$1:$M$1)),[2]掉落汇总!$A$2:$A$871,N$1,[2]掉落汇总!$C$2:$C$871,$Q$1)+SUMIFS(OFFSET([2]掉落汇总!$C$2:$C$871,,MATCH($B36,[2]掉落汇总!$D$1:$M$1)),[2]掉落汇总!$A$2:$A$871,N$1,[2]掉落汇总!$C$2:$C$871,$Q$2)/$Q$3)*宝箱投放计算!M36</f>
        <v>0</v>
      </c>
      <c r="O36">
        <f ca="1">(SUMIFS(OFFSET([2]掉落汇总!$C$2:$C$871,,MATCH($B36,[2]掉落汇总!$D$1:$M$1)),[2]掉落汇总!$A$2:$A$871,O$1,[2]掉落汇总!$C$2:$C$871,$Q$1)+SUMIFS(OFFSET([2]掉落汇总!$C$2:$C$871,,MATCH($B36,[2]掉落汇总!$D$1:$M$1)),[2]掉落汇总!$A$2:$A$871,O$1,[2]掉落汇总!$C$2:$C$871,$Q$2)/$Q$3)*宝箱投放计算!N36</f>
        <v>0</v>
      </c>
    </row>
    <row r="37" spans="1:15" x14ac:dyDescent="0.2">
      <c r="A37">
        <f>玩家成长时间线!A37</f>
        <v>36</v>
      </c>
      <c r="B37">
        <f>玩家成长时间线!B37</f>
        <v>9</v>
      </c>
      <c r="C37">
        <f ca="1">SUM($D$2:D37)</f>
        <v>0</v>
      </c>
      <c r="D37">
        <f t="shared" ca="1" si="0"/>
        <v>0</v>
      </c>
      <c r="E37">
        <f ca="1">(SUMIFS(OFFSET([2]掉落汇总!$C$2:$C$871,,MATCH($B37,[2]掉落汇总!$D$1:$M$1)),[2]掉落汇总!$A$2:$A$871,E$1,[2]掉落汇总!$C$2:$C$871,$Q$1)+SUMIFS(OFFSET([2]掉落汇总!$C$2:$C$871,,MATCH($B37,[2]掉落汇总!$D$1:$M$1)),[2]掉落汇总!$A$2:$A$871,E$1,[2]掉落汇总!$C$2:$C$871,$Q$2)/$Q$3)*宝箱投放计算!D37</f>
        <v>0</v>
      </c>
      <c r="F37">
        <f ca="1">(SUMIFS(OFFSET([2]掉落汇总!$C$2:$C$871,,MATCH($B37,[2]掉落汇总!$D$1:$M$1)),[2]掉落汇总!$A$2:$A$871,F$1,[2]掉落汇总!$C$2:$C$871,$Q$1)+SUMIFS(OFFSET([2]掉落汇总!$C$2:$C$871,,MATCH($B37,[2]掉落汇总!$D$1:$M$1)),[2]掉落汇总!$A$2:$A$871,F$1,[2]掉落汇总!$C$2:$C$871,$Q$2)/$Q$3)*宝箱投放计算!E37</f>
        <v>0</v>
      </c>
      <c r="G37">
        <f ca="1">(SUMIFS(OFFSET([2]掉落汇总!$C$2:$C$871,,MATCH($B37,[2]掉落汇总!$D$1:$M$1)),[2]掉落汇总!$A$2:$A$871,G$1,[2]掉落汇总!$C$2:$C$871,$Q$1)+SUMIFS(OFFSET([2]掉落汇总!$C$2:$C$871,,MATCH($B37,[2]掉落汇总!$D$1:$M$1)),[2]掉落汇总!$A$2:$A$871,G$1,[2]掉落汇总!$C$2:$C$871,$Q$2)/$Q$3)*宝箱投放计算!F37</f>
        <v>0</v>
      </c>
      <c r="H37">
        <f ca="1">(SUMIFS(OFFSET([2]掉落汇总!$C$2:$C$871,,MATCH($B37,[2]掉落汇总!$D$1:$M$1)),[2]掉落汇总!$A$2:$A$871,H$1,[2]掉落汇总!$C$2:$C$871,$Q$1)+SUMIFS(OFFSET([2]掉落汇总!$C$2:$C$871,,MATCH($B37,[2]掉落汇总!$D$1:$M$1)),[2]掉落汇总!$A$2:$A$871,H$1,[2]掉落汇总!$C$2:$C$871,$Q$2)/$Q$3)*宝箱投放计算!G37</f>
        <v>0</v>
      </c>
      <c r="I37">
        <f ca="1">(SUMIFS(OFFSET([2]掉落汇总!$C$2:$C$871,,MATCH($B37,[2]掉落汇总!$D$1:$M$1)),[2]掉落汇总!$A$2:$A$871,I$1,[2]掉落汇总!$C$2:$C$871,$Q$1)+SUMIFS(OFFSET([2]掉落汇总!$C$2:$C$871,,MATCH($B37,[2]掉落汇总!$D$1:$M$1)),[2]掉落汇总!$A$2:$A$871,I$1,[2]掉落汇总!$C$2:$C$871,$Q$2)/$Q$3)*宝箱投放计算!H37</f>
        <v>0</v>
      </c>
      <c r="J37">
        <f ca="1">(SUMIFS(OFFSET([2]掉落汇总!$C$2:$C$871,,MATCH($B37,[2]掉落汇总!$D$1:$M$1)),[2]掉落汇总!$A$2:$A$871,J$1,[2]掉落汇总!$C$2:$C$871,$Q$1)+SUMIFS(OFFSET([2]掉落汇总!$C$2:$C$871,,MATCH($B37,[2]掉落汇总!$D$1:$M$1)),[2]掉落汇总!$A$2:$A$871,J$1,[2]掉落汇总!$C$2:$C$871,$Q$2)/$Q$3)*宝箱投放计算!I37</f>
        <v>0</v>
      </c>
      <c r="K37">
        <f ca="1">(SUMIFS(OFFSET([2]掉落汇总!$C$2:$C$871,,MATCH($B37,[2]掉落汇总!$D$1:$M$1)),[2]掉落汇总!$A$2:$A$871,K$1,[2]掉落汇总!$C$2:$C$871,$Q$1)+SUMIFS(OFFSET([2]掉落汇总!$C$2:$C$871,,MATCH($B37,[2]掉落汇总!$D$1:$M$1)),[2]掉落汇总!$A$2:$A$871,K$1,[2]掉落汇总!$C$2:$C$871,$Q$2)/$Q$3)*宝箱投放计算!J37</f>
        <v>0</v>
      </c>
      <c r="L37">
        <f ca="1">(SUMIFS(OFFSET([2]掉落汇总!$C$2:$C$871,,MATCH($B37,[2]掉落汇总!$D$1:$M$1)),[2]掉落汇总!$A$2:$A$871,L$1,[2]掉落汇总!$C$2:$C$871,$Q$1)+SUMIFS(OFFSET([2]掉落汇总!$C$2:$C$871,,MATCH($B37,[2]掉落汇总!$D$1:$M$1)),[2]掉落汇总!$A$2:$A$871,L$1,[2]掉落汇总!$C$2:$C$871,$Q$2)/$Q$3)*宝箱投放计算!K37</f>
        <v>0</v>
      </c>
      <c r="M37">
        <f ca="1">(SUMIFS(OFFSET([2]掉落汇总!$C$2:$C$871,,MATCH($B37,[2]掉落汇总!$D$1:$M$1)),[2]掉落汇总!$A$2:$A$871,M$1,[2]掉落汇总!$C$2:$C$871,$Q$1)+SUMIFS(OFFSET([2]掉落汇总!$C$2:$C$871,,MATCH($B37,[2]掉落汇总!$D$1:$M$1)),[2]掉落汇总!$A$2:$A$871,M$1,[2]掉落汇总!$C$2:$C$871,$Q$2)/$Q$3)*宝箱投放计算!L37</f>
        <v>0</v>
      </c>
      <c r="N37">
        <f ca="1">(SUMIFS(OFFSET([2]掉落汇总!$C$2:$C$871,,MATCH($B37,[2]掉落汇总!$D$1:$M$1)),[2]掉落汇总!$A$2:$A$871,N$1,[2]掉落汇总!$C$2:$C$871,$Q$1)+SUMIFS(OFFSET([2]掉落汇总!$C$2:$C$871,,MATCH($B37,[2]掉落汇总!$D$1:$M$1)),[2]掉落汇总!$A$2:$A$871,N$1,[2]掉落汇总!$C$2:$C$871,$Q$2)/$Q$3)*宝箱投放计算!M37</f>
        <v>0</v>
      </c>
      <c r="O37">
        <f ca="1">(SUMIFS(OFFSET([2]掉落汇总!$C$2:$C$871,,MATCH($B37,[2]掉落汇总!$D$1:$M$1)),[2]掉落汇总!$A$2:$A$871,O$1,[2]掉落汇总!$C$2:$C$871,$Q$1)+SUMIFS(OFFSET([2]掉落汇总!$C$2:$C$871,,MATCH($B37,[2]掉落汇总!$D$1:$M$1)),[2]掉落汇总!$A$2:$A$871,O$1,[2]掉落汇总!$C$2:$C$871,$Q$2)/$Q$3)*宝箱投放计算!N37</f>
        <v>0</v>
      </c>
    </row>
    <row r="38" spans="1:15" x14ac:dyDescent="0.2">
      <c r="A38">
        <f>玩家成长时间线!A38</f>
        <v>37</v>
      </c>
      <c r="B38">
        <f>玩家成长时间线!B38</f>
        <v>9</v>
      </c>
      <c r="C38">
        <f ca="1">SUM($D$2:D38)</f>
        <v>0</v>
      </c>
      <c r="D38">
        <f t="shared" ca="1" si="0"/>
        <v>0</v>
      </c>
      <c r="E38">
        <f ca="1">(SUMIFS(OFFSET([2]掉落汇总!$C$2:$C$871,,MATCH($B38,[2]掉落汇总!$D$1:$M$1)),[2]掉落汇总!$A$2:$A$871,E$1,[2]掉落汇总!$C$2:$C$871,$Q$1)+SUMIFS(OFFSET([2]掉落汇总!$C$2:$C$871,,MATCH($B38,[2]掉落汇总!$D$1:$M$1)),[2]掉落汇总!$A$2:$A$871,E$1,[2]掉落汇总!$C$2:$C$871,$Q$2)/$Q$3)*宝箱投放计算!D38</f>
        <v>0</v>
      </c>
      <c r="F38">
        <f ca="1">(SUMIFS(OFFSET([2]掉落汇总!$C$2:$C$871,,MATCH($B38,[2]掉落汇总!$D$1:$M$1)),[2]掉落汇总!$A$2:$A$871,F$1,[2]掉落汇总!$C$2:$C$871,$Q$1)+SUMIFS(OFFSET([2]掉落汇总!$C$2:$C$871,,MATCH($B38,[2]掉落汇总!$D$1:$M$1)),[2]掉落汇总!$A$2:$A$871,F$1,[2]掉落汇总!$C$2:$C$871,$Q$2)/$Q$3)*宝箱投放计算!E38</f>
        <v>0</v>
      </c>
      <c r="G38">
        <f ca="1">(SUMIFS(OFFSET([2]掉落汇总!$C$2:$C$871,,MATCH($B38,[2]掉落汇总!$D$1:$M$1)),[2]掉落汇总!$A$2:$A$871,G$1,[2]掉落汇总!$C$2:$C$871,$Q$1)+SUMIFS(OFFSET([2]掉落汇总!$C$2:$C$871,,MATCH($B38,[2]掉落汇总!$D$1:$M$1)),[2]掉落汇总!$A$2:$A$871,G$1,[2]掉落汇总!$C$2:$C$871,$Q$2)/$Q$3)*宝箱投放计算!F38</f>
        <v>0</v>
      </c>
      <c r="H38">
        <f ca="1">(SUMIFS(OFFSET([2]掉落汇总!$C$2:$C$871,,MATCH($B38,[2]掉落汇总!$D$1:$M$1)),[2]掉落汇总!$A$2:$A$871,H$1,[2]掉落汇总!$C$2:$C$871,$Q$1)+SUMIFS(OFFSET([2]掉落汇总!$C$2:$C$871,,MATCH($B38,[2]掉落汇总!$D$1:$M$1)),[2]掉落汇总!$A$2:$A$871,H$1,[2]掉落汇总!$C$2:$C$871,$Q$2)/$Q$3)*宝箱投放计算!G38</f>
        <v>0</v>
      </c>
      <c r="I38">
        <f ca="1">(SUMIFS(OFFSET([2]掉落汇总!$C$2:$C$871,,MATCH($B38,[2]掉落汇总!$D$1:$M$1)),[2]掉落汇总!$A$2:$A$871,I$1,[2]掉落汇总!$C$2:$C$871,$Q$1)+SUMIFS(OFFSET([2]掉落汇总!$C$2:$C$871,,MATCH($B38,[2]掉落汇总!$D$1:$M$1)),[2]掉落汇总!$A$2:$A$871,I$1,[2]掉落汇总!$C$2:$C$871,$Q$2)/$Q$3)*宝箱投放计算!H38</f>
        <v>0</v>
      </c>
      <c r="J38">
        <f ca="1">(SUMIFS(OFFSET([2]掉落汇总!$C$2:$C$871,,MATCH($B38,[2]掉落汇总!$D$1:$M$1)),[2]掉落汇总!$A$2:$A$871,J$1,[2]掉落汇总!$C$2:$C$871,$Q$1)+SUMIFS(OFFSET([2]掉落汇总!$C$2:$C$871,,MATCH($B38,[2]掉落汇总!$D$1:$M$1)),[2]掉落汇总!$A$2:$A$871,J$1,[2]掉落汇总!$C$2:$C$871,$Q$2)/$Q$3)*宝箱投放计算!I38</f>
        <v>0</v>
      </c>
      <c r="K38">
        <f ca="1">(SUMIFS(OFFSET([2]掉落汇总!$C$2:$C$871,,MATCH($B38,[2]掉落汇总!$D$1:$M$1)),[2]掉落汇总!$A$2:$A$871,K$1,[2]掉落汇总!$C$2:$C$871,$Q$1)+SUMIFS(OFFSET([2]掉落汇总!$C$2:$C$871,,MATCH($B38,[2]掉落汇总!$D$1:$M$1)),[2]掉落汇总!$A$2:$A$871,K$1,[2]掉落汇总!$C$2:$C$871,$Q$2)/$Q$3)*宝箱投放计算!J38</f>
        <v>0</v>
      </c>
      <c r="L38">
        <f ca="1">(SUMIFS(OFFSET([2]掉落汇总!$C$2:$C$871,,MATCH($B38,[2]掉落汇总!$D$1:$M$1)),[2]掉落汇总!$A$2:$A$871,L$1,[2]掉落汇总!$C$2:$C$871,$Q$1)+SUMIFS(OFFSET([2]掉落汇总!$C$2:$C$871,,MATCH($B38,[2]掉落汇总!$D$1:$M$1)),[2]掉落汇总!$A$2:$A$871,L$1,[2]掉落汇总!$C$2:$C$871,$Q$2)/$Q$3)*宝箱投放计算!K38</f>
        <v>0</v>
      </c>
      <c r="M38">
        <f ca="1">(SUMIFS(OFFSET([2]掉落汇总!$C$2:$C$871,,MATCH($B38,[2]掉落汇总!$D$1:$M$1)),[2]掉落汇总!$A$2:$A$871,M$1,[2]掉落汇总!$C$2:$C$871,$Q$1)+SUMIFS(OFFSET([2]掉落汇总!$C$2:$C$871,,MATCH($B38,[2]掉落汇总!$D$1:$M$1)),[2]掉落汇总!$A$2:$A$871,M$1,[2]掉落汇总!$C$2:$C$871,$Q$2)/$Q$3)*宝箱投放计算!L38</f>
        <v>0</v>
      </c>
      <c r="N38">
        <f ca="1">(SUMIFS(OFFSET([2]掉落汇总!$C$2:$C$871,,MATCH($B38,[2]掉落汇总!$D$1:$M$1)),[2]掉落汇总!$A$2:$A$871,N$1,[2]掉落汇总!$C$2:$C$871,$Q$1)+SUMIFS(OFFSET([2]掉落汇总!$C$2:$C$871,,MATCH($B38,[2]掉落汇总!$D$1:$M$1)),[2]掉落汇总!$A$2:$A$871,N$1,[2]掉落汇总!$C$2:$C$871,$Q$2)/$Q$3)*宝箱投放计算!M38</f>
        <v>0</v>
      </c>
      <c r="O38">
        <f ca="1">(SUMIFS(OFFSET([2]掉落汇总!$C$2:$C$871,,MATCH($B38,[2]掉落汇总!$D$1:$M$1)),[2]掉落汇总!$A$2:$A$871,O$1,[2]掉落汇总!$C$2:$C$871,$Q$1)+SUMIFS(OFFSET([2]掉落汇总!$C$2:$C$871,,MATCH($B38,[2]掉落汇总!$D$1:$M$1)),[2]掉落汇总!$A$2:$A$871,O$1,[2]掉落汇总!$C$2:$C$871,$Q$2)/$Q$3)*宝箱投放计算!N38</f>
        <v>0</v>
      </c>
    </row>
    <row r="39" spans="1:15" x14ac:dyDescent="0.2">
      <c r="A39">
        <f>玩家成长时间线!A39</f>
        <v>38</v>
      </c>
      <c r="B39">
        <f>玩家成长时间线!B39</f>
        <v>9</v>
      </c>
      <c r="C39">
        <f ca="1">SUM($D$2:D39)</f>
        <v>0</v>
      </c>
      <c r="D39">
        <f t="shared" ca="1" si="0"/>
        <v>0</v>
      </c>
      <c r="E39">
        <f ca="1">(SUMIFS(OFFSET([2]掉落汇总!$C$2:$C$871,,MATCH($B39,[2]掉落汇总!$D$1:$M$1)),[2]掉落汇总!$A$2:$A$871,E$1,[2]掉落汇总!$C$2:$C$871,$Q$1)+SUMIFS(OFFSET([2]掉落汇总!$C$2:$C$871,,MATCH($B39,[2]掉落汇总!$D$1:$M$1)),[2]掉落汇总!$A$2:$A$871,E$1,[2]掉落汇总!$C$2:$C$871,$Q$2)/$Q$3)*宝箱投放计算!D39</f>
        <v>0</v>
      </c>
      <c r="F39">
        <f ca="1">(SUMIFS(OFFSET([2]掉落汇总!$C$2:$C$871,,MATCH($B39,[2]掉落汇总!$D$1:$M$1)),[2]掉落汇总!$A$2:$A$871,F$1,[2]掉落汇总!$C$2:$C$871,$Q$1)+SUMIFS(OFFSET([2]掉落汇总!$C$2:$C$871,,MATCH($B39,[2]掉落汇总!$D$1:$M$1)),[2]掉落汇总!$A$2:$A$871,F$1,[2]掉落汇总!$C$2:$C$871,$Q$2)/$Q$3)*宝箱投放计算!E39</f>
        <v>0</v>
      </c>
      <c r="G39">
        <f ca="1">(SUMIFS(OFFSET([2]掉落汇总!$C$2:$C$871,,MATCH($B39,[2]掉落汇总!$D$1:$M$1)),[2]掉落汇总!$A$2:$A$871,G$1,[2]掉落汇总!$C$2:$C$871,$Q$1)+SUMIFS(OFFSET([2]掉落汇总!$C$2:$C$871,,MATCH($B39,[2]掉落汇总!$D$1:$M$1)),[2]掉落汇总!$A$2:$A$871,G$1,[2]掉落汇总!$C$2:$C$871,$Q$2)/$Q$3)*宝箱投放计算!F39</f>
        <v>0</v>
      </c>
      <c r="H39">
        <f ca="1">(SUMIFS(OFFSET([2]掉落汇总!$C$2:$C$871,,MATCH($B39,[2]掉落汇总!$D$1:$M$1)),[2]掉落汇总!$A$2:$A$871,H$1,[2]掉落汇总!$C$2:$C$871,$Q$1)+SUMIFS(OFFSET([2]掉落汇总!$C$2:$C$871,,MATCH($B39,[2]掉落汇总!$D$1:$M$1)),[2]掉落汇总!$A$2:$A$871,H$1,[2]掉落汇总!$C$2:$C$871,$Q$2)/$Q$3)*宝箱投放计算!G39</f>
        <v>0</v>
      </c>
      <c r="I39">
        <f ca="1">(SUMIFS(OFFSET([2]掉落汇总!$C$2:$C$871,,MATCH($B39,[2]掉落汇总!$D$1:$M$1)),[2]掉落汇总!$A$2:$A$871,I$1,[2]掉落汇总!$C$2:$C$871,$Q$1)+SUMIFS(OFFSET([2]掉落汇总!$C$2:$C$871,,MATCH($B39,[2]掉落汇总!$D$1:$M$1)),[2]掉落汇总!$A$2:$A$871,I$1,[2]掉落汇总!$C$2:$C$871,$Q$2)/$Q$3)*宝箱投放计算!H39</f>
        <v>0</v>
      </c>
      <c r="J39">
        <f ca="1">(SUMIFS(OFFSET([2]掉落汇总!$C$2:$C$871,,MATCH($B39,[2]掉落汇总!$D$1:$M$1)),[2]掉落汇总!$A$2:$A$871,J$1,[2]掉落汇总!$C$2:$C$871,$Q$1)+SUMIFS(OFFSET([2]掉落汇总!$C$2:$C$871,,MATCH($B39,[2]掉落汇总!$D$1:$M$1)),[2]掉落汇总!$A$2:$A$871,J$1,[2]掉落汇总!$C$2:$C$871,$Q$2)/$Q$3)*宝箱投放计算!I39</f>
        <v>0</v>
      </c>
      <c r="K39">
        <f ca="1">(SUMIFS(OFFSET([2]掉落汇总!$C$2:$C$871,,MATCH($B39,[2]掉落汇总!$D$1:$M$1)),[2]掉落汇总!$A$2:$A$871,K$1,[2]掉落汇总!$C$2:$C$871,$Q$1)+SUMIFS(OFFSET([2]掉落汇总!$C$2:$C$871,,MATCH($B39,[2]掉落汇总!$D$1:$M$1)),[2]掉落汇总!$A$2:$A$871,K$1,[2]掉落汇总!$C$2:$C$871,$Q$2)/$Q$3)*宝箱投放计算!J39</f>
        <v>0</v>
      </c>
      <c r="L39">
        <f ca="1">(SUMIFS(OFFSET([2]掉落汇总!$C$2:$C$871,,MATCH($B39,[2]掉落汇总!$D$1:$M$1)),[2]掉落汇总!$A$2:$A$871,L$1,[2]掉落汇总!$C$2:$C$871,$Q$1)+SUMIFS(OFFSET([2]掉落汇总!$C$2:$C$871,,MATCH($B39,[2]掉落汇总!$D$1:$M$1)),[2]掉落汇总!$A$2:$A$871,L$1,[2]掉落汇总!$C$2:$C$871,$Q$2)/$Q$3)*宝箱投放计算!K39</f>
        <v>0</v>
      </c>
      <c r="M39">
        <f ca="1">(SUMIFS(OFFSET([2]掉落汇总!$C$2:$C$871,,MATCH($B39,[2]掉落汇总!$D$1:$M$1)),[2]掉落汇总!$A$2:$A$871,M$1,[2]掉落汇总!$C$2:$C$871,$Q$1)+SUMIFS(OFFSET([2]掉落汇总!$C$2:$C$871,,MATCH($B39,[2]掉落汇总!$D$1:$M$1)),[2]掉落汇总!$A$2:$A$871,M$1,[2]掉落汇总!$C$2:$C$871,$Q$2)/$Q$3)*宝箱投放计算!L39</f>
        <v>0</v>
      </c>
      <c r="N39">
        <f ca="1">(SUMIFS(OFFSET([2]掉落汇总!$C$2:$C$871,,MATCH($B39,[2]掉落汇总!$D$1:$M$1)),[2]掉落汇总!$A$2:$A$871,N$1,[2]掉落汇总!$C$2:$C$871,$Q$1)+SUMIFS(OFFSET([2]掉落汇总!$C$2:$C$871,,MATCH($B39,[2]掉落汇总!$D$1:$M$1)),[2]掉落汇总!$A$2:$A$871,N$1,[2]掉落汇总!$C$2:$C$871,$Q$2)/$Q$3)*宝箱投放计算!M39</f>
        <v>0</v>
      </c>
      <c r="O39">
        <f ca="1">(SUMIFS(OFFSET([2]掉落汇总!$C$2:$C$871,,MATCH($B39,[2]掉落汇总!$D$1:$M$1)),[2]掉落汇总!$A$2:$A$871,O$1,[2]掉落汇总!$C$2:$C$871,$Q$1)+SUMIFS(OFFSET([2]掉落汇总!$C$2:$C$871,,MATCH($B39,[2]掉落汇总!$D$1:$M$1)),[2]掉落汇总!$A$2:$A$871,O$1,[2]掉落汇总!$C$2:$C$871,$Q$2)/$Q$3)*宝箱投放计算!N39</f>
        <v>0</v>
      </c>
    </row>
    <row r="40" spans="1:15" x14ac:dyDescent="0.2">
      <c r="A40">
        <f>玩家成长时间线!A40</f>
        <v>39</v>
      </c>
      <c r="B40">
        <f>玩家成长时间线!B40</f>
        <v>10</v>
      </c>
      <c r="C40">
        <f ca="1">SUM($D$2:D40)</f>
        <v>0</v>
      </c>
      <c r="D40">
        <f t="shared" ca="1" si="0"/>
        <v>0</v>
      </c>
      <c r="E40">
        <f ca="1">(SUMIFS(OFFSET([2]掉落汇总!$C$2:$C$871,,MATCH($B40,[2]掉落汇总!$D$1:$M$1)),[2]掉落汇总!$A$2:$A$871,E$1,[2]掉落汇总!$C$2:$C$871,$Q$1)+SUMIFS(OFFSET([2]掉落汇总!$C$2:$C$871,,MATCH($B40,[2]掉落汇总!$D$1:$M$1)),[2]掉落汇总!$A$2:$A$871,E$1,[2]掉落汇总!$C$2:$C$871,$Q$2)/$Q$3)*宝箱投放计算!D40</f>
        <v>0</v>
      </c>
      <c r="F40">
        <f ca="1">(SUMIFS(OFFSET([2]掉落汇总!$C$2:$C$871,,MATCH($B40,[2]掉落汇总!$D$1:$M$1)),[2]掉落汇总!$A$2:$A$871,F$1,[2]掉落汇总!$C$2:$C$871,$Q$1)+SUMIFS(OFFSET([2]掉落汇总!$C$2:$C$871,,MATCH($B40,[2]掉落汇总!$D$1:$M$1)),[2]掉落汇总!$A$2:$A$871,F$1,[2]掉落汇总!$C$2:$C$871,$Q$2)/$Q$3)*宝箱投放计算!E40</f>
        <v>0</v>
      </c>
      <c r="G40">
        <f ca="1">(SUMIFS(OFFSET([2]掉落汇总!$C$2:$C$871,,MATCH($B40,[2]掉落汇总!$D$1:$M$1)),[2]掉落汇总!$A$2:$A$871,G$1,[2]掉落汇总!$C$2:$C$871,$Q$1)+SUMIFS(OFFSET([2]掉落汇总!$C$2:$C$871,,MATCH($B40,[2]掉落汇总!$D$1:$M$1)),[2]掉落汇总!$A$2:$A$871,G$1,[2]掉落汇总!$C$2:$C$871,$Q$2)/$Q$3)*宝箱投放计算!F40</f>
        <v>0</v>
      </c>
      <c r="H40">
        <f ca="1">(SUMIFS(OFFSET([2]掉落汇总!$C$2:$C$871,,MATCH($B40,[2]掉落汇总!$D$1:$M$1)),[2]掉落汇总!$A$2:$A$871,H$1,[2]掉落汇总!$C$2:$C$871,$Q$1)+SUMIFS(OFFSET([2]掉落汇总!$C$2:$C$871,,MATCH($B40,[2]掉落汇总!$D$1:$M$1)),[2]掉落汇总!$A$2:$A$871,H$1,[2]掉落汇总!$C$2:$C$871,$Q$2)/$Q$3)*宝箱投放计算!G40</f>
        <v>0</v>
      </c>
      <c r="I40">
        <f ca="1">(SUMIFS(OFFSET([2]掉落汇总!$C$2:$C$871,,MATCH($B40,[2]掉落汇总!$D$1:$M$1)),[2]掉落汇总!$A$2:$A$871,I$1,[2]掉落汇总!$C$2:$C$871,$Q$1)+SUMIFS(OFFSET([2]掉落汇总!$C$2:$C$871,,MATCH($B40,[2]掉落汇总!$D$1:$M$1)),[2]掉落汇总!$A$2:$A$871,I$1,[2]掉落汇总!$C$2:$C$871,$Q$2)/$Q$3)*宝箱投放计算!H40</f>
        <v>0</v>
      </c>
      <c r="J40">
        <f ca="1">(SUMIFS(OFFSET([2]掉落汇总!$C$2:$C$871,,MATCH($B40,[2]掉落汇总!$D$1:$M$1)),[2]掉落汇总!$A$2:$A$871,J$1,[2]掉落汇总!$C$2:$C$871,$Q$1)+SUMIFS(OFFSET([2]掉落汇总!$C$2:$C$871,,MATCH($B40,[2]掉落汇总!$D$1:$M$1)),[2]掉落汇总!$A$2:$A$871,J$1,[2]掉落汇总!$C$2:$C$871,$Q$2)/$Q$3)*宝箱投放计算!I40</f>
        <v>0</v>
      </c>
      <c r="K40">
        <f ca="1">(SUMIFS(OFFSET([2]掉落汇总!$C$2:$C$871,,MATCH($B40,[2]掉落汇总!$D$1:$M$1)),[2]掉落汇总!$A$2:$A$871,K$1,[2]掉落汇总!$C$2:$C$871,$Q$1)+SUMIFS(OFFSET([2]掉落汇总!$C$2:$C$871,,MATCH($B40,[2]掉落汇总!$D$1:$M$1)),[2]掉落汇总!$A$2:$A$871,K$1,[2]掉落汇总!$C$2:$C$871,$Q$2)/$Q$3)*宝箱投放计算!J40</f>
        <v>0</v>
      </c>
      <c r="L40">
        <f ca="1">(SUMIFS(OFFSET([2]掉落汇总!$C$2:$C$871,,MATCH($B40,[2]掉落汇总!$D$1:$M$1)),[2]掉落汇总!$A$2:$A$871,L$1,[2]掉落汇总!$C$2:$C$871,$Q$1)+SUMIFS(OFFSET([2]掉落汇总!$C$2:$C$871,,MATCH($B40,[2]掉落汇总!$D$1:$M$1)),[2]掉落汇总!$A$2:$A$871,L$1,[2]掉落汇总!$C$2:$C$871,$Q$2)/$Q$3)*宝箱投放计算!K40</f>
        <v>0</v>
      </c>
      <c r="M40">
        <f ca="1">(SUMIFS(OFFSET([2]掉落汇总!$C$2:$C$871,,MATCH($B40,[2]掉落汇总!$D$1:$M$1)),[2]掉落汇总!$A$2:$A$871,M$1,[2]掉落汇总!$C$2:$C$871,$Q$1)+SUMIFS(OFFSET([2]掉落汇总!$C$2:$C$871,,MATCH($B40,[2]掉落汇总!$D$1:$M$1)),[2]掉落汇总!$A$2:$A$871,M$1,[2]掉落汇总!$C$2:$C$871,$Q$2)/$Q$3)*宝箱投放计算!L40</f>
        <v>0</v>
      </c>
      <c r="N40">
        <f ca="1">(SUMIFS(OFFSET([2]掉落汇总!$C$2:$C$871,,MATCH($B40,[2]掉落汇总!$D$1:$M$1)),[2]掉落汇总!$A$2:$A$871,N$1,[2]掉落汇总!$C$2:$C$871,$Q$1)+SUMIFS(OFFSET([2]掉落汇总!$C$2:$C$871,,MATCH($B40,[2]掉落汇总!$D$1:$M$1)),[2]掉落汇总!$A$2:$A$871,N$1,[2]掉落汇总!$C$2:$C$871,$Q$2)/$Q$3)*宝箱投放计算!M40</f>
        <v>0</v>
      </c>
      <c r="O40">
        <f ca="1">(SUMIFS(OFFSET([2]掉落汇总!$C$2:$C$871,,MATCH($B40,[2]掉落汇总!$D$1:$M$1)),[2]掉落汇总!$A$2:$A$871,O$1,[2]掉落汇总!$C$2:$C$871,$Q$1)+SUMIFS(OFFSET([2]掉落汇总!$C$2:$C$871,,MATCH($B40,[2]掉落汇总!$D$1:$M$1)),[2]掉落汇总!$A$2:$A$871,O$1,[2]掉落汇总!$C$2:$C$871,$Q$2)/$Q$3)*宝箱投放计算!N40</f>
        <v>0</v>
      </c>
    </row>
    <row r="41" spans="1:15" x14ac:dyDescent="0.2">
      <c r="A41">
        <f>玩家成长时间线!A41</f>
        <v>40</v>
      </c>
      <c r="B41">
        <f>玩家成长时间线!B41</f>
        <v>10</v>
      </c>
      <c r="C41">
        <f ca="1">SUM($D$2:D41)</f>
        <v>0</v>
      </c>
      <c r="D41">
        <f t="shared" ca="1" si="0"/>
        <v>0</v>
      </c>
      <c r="E41">
        <f ca="1">(SUMIFS(OFFSET([2]掉落汇总!$C$2:$C$871,,MATCH($B41,[2]掉落汇总!$D$1:$M$1)),[2]掉落汇总!$A$2:$A$871,E$1,[2]掉落汇总!$C$2:$C$871,$Q$1)+SUMIFS(OFFSET([2]掉落汇总!$C$2:$C$871,,MATCH($B41,[2]掉落汇总!$D$1:$M$1)),[2]掉落汇总!$A$2:$A$871,E$1,[2]掉落汇总!$C$2:$C$871,$Q$2)/$Q$3)*宝箱投放计算!D41</f>
        <v>0</v>
      </c>
      <c r="F41">
        <f ca="1">(SUMIFS(OFFSET([2]掉落汇总!$C$2:$C$871,,MATCH($B41,[2]掉落汇总!$D$1:$M$1)),[2]掉落汇总!$A$2:$A$871,F$1,[2]掉落汇总!$C$2:$C$871,$Q$1)+SUMIFS(OFFSET([2]掉落汇总!$C$2:$C$871,,MATCH($B41,[2]掉落汇总!$D$1:$M$1)),[2]掉落汇总!$A$2:$A$871,F$1,[2]掉落汇总!$C$2:$C$871,$Q$2)/$Q$3)*宝箱投放计算!E41</f>
        <v>0</v>
      </c>
      <c r="G41">
        <f ca="1">(SUMIFS(OFFSET([2]掉落汇总!$C$2:$C$871,,MATCH($B41,[2]掉落汇总!$D$1:$M$1)),[2]掉落汇总!$A$2:$A$871,G$1,[2]掉落汇总!$C$2:$C$871,$Q$1)+SUMIFS(OFFSET([2]掉落汇总!$C$2:$C$871,,MATCH($B41,[2]掉落汇总!$D$1:$M$1)),[2]掉落汇总!$A$2:$A$871,G$1,[2]掉落汇总!$C$2:$C$871,$Q$2)/$Q$3)*宝箱投放计算!F41</f>
        <v>0</v>
      </c>
      <c r="H41">
        <f ca="1">(SUMIFS(OFFSET([2]掉落汇总!$C$2:$C$871,,MATCH($B41,[2]掉落汇总!$D$1:$M$1)),[2]掉落汇总!$A$2:$A$871,H$1,[2]掉落汇总!$C$2:$C$871,$Q$1)+SUMIFS(OFFSET([2]掉落汇总!$C$2:$C$871,,MATCH($B41,[2]掉落汇总!$D$1:$M$1)),[2]掉落汇总!$A$2:$A$871,H$1,[2]掉落汇总!$C$2:$C$871,$Q$2)/$Q$3)*宝箱投放计算!G41</f>
        <v>0</v>
      </c>
      <c r="I41">
        <f ca="1">(SUMIFS(OFFSET([2]掉落汇总!$C$2:$C$871,,MATCH($B41,[2]掉落汇总!$D$1:$M$1)),[2]掉落汇总!$A$2:$A$871,I$1,[2]掉落汇总!$C$2:$C$871,$Q$1)+SUMIFS(OFFSET([2]掉落汇总!$C$2:$C$871,,MATCH($B41,[2]掉落汇总!$D$1:$M$1)),[2]掉落汇总!$A$2:$A$871,I$1,[2]掉落汇总!$C$2:$C$871,$Q$2)/$Q$3)*宝箱投放计算!H41</f>
        <v>0</v>
      </c>
      <c r="J41">
        <f ca="1">(SUMIFS(OFFSET([2]掉落汇总!$C$2:$C$871,,MATCH($B41,[2]掉落汇总!$D$1:$M$1)),[2]掉落汇总!$A$2:$A$871,J$1,[2]掉落汇总!$C$2:$C$871,$Q$1)+SUMIFS(OFFSET([2]掉落汇总!$C$2:$C$871,,MATCH($B41,[2]掉落汇总!$D$1:$M$1)),[2]掉落汇总!$A$2:$A$871,J$1,[2]掉落汇总!$C$2:$C$871,$Q$2)/$Q$3)*宝箱投放计算!I41</f>
        <v>0</v>
      </c>
      <c r="K41">
        <f ca="1">(SUMIFS(OFFSET([2]掉落汇总!$C$2:$C$871,,MATCH($B41,[2]掉落汇总!$D$1:$M$1)),[2]掉落汇总!$A$2:$A$871,K$1,[2]掉落汇总!$C$2:$C$871,$Q$1)+SUMIFS(OFFSET([2]掉落汇总!$C$2:$C$871,,MATCH($B41,[2]掉落汇总!$D$1:$M$1)),[2]掉落汇总!$A$2:$A$871,K$1,[2]掉落汇总!$C$2:$C$871,$Q$2)/$Q$3)*宝箱投放计算!J41</f>
        <v>0</v>
      </c>
      <c r="L41">
        <f ca="1">(SUMIFS(OFFSET([2]掉落汇总!$C$2:$C$871,,MATCH($B41,[2]掉落汇总!$D$1:$M$1)),[2]掉落汇总!$A$2:$A$871,L$1,[2]掉落汇总!$C$2:$C$871,$Q$1)+SUMIFS(OFFSET([2]掉落汇总!$C$2:$C$871,,MATCH($B41,[2]掉落汇总!$D$1:$M$1)),[2]掉落汇总!$A$2:$A$871,L$1,[2]掉落汇总!$C$2:$C$871,$Q$2)/$Q$3)*宝箱投放计算!K41</f>
        <v>0</v>
      </c>
      <c r="M41">
        <f ca="1">(SUMIFS(OFFSET([2]掉落汇总!$C$2:$C$871,,MATCH($B41,[2]掉落汇总!$D$1:$M$1)),[2]掉落汇总!$A$2:$A$871,M$1,[2]掉落汇总!$C$2:$C$871,$Q$1)+SUMIFS(OFFSET([2]掉落汇总!$C$2:$C$871,,MATCH($B41,[2]掉落汇总!$D$1:$M$1)),[2]掉落汇总!$A$2:$A$871,M$1,[2]掉落汇总!$C$2:$C$871,$Q$2)/$Q$3)*宝箱投放计算!L41</f>
        <v>0</v>
      </c>
      <c r="N41">
        <f ca="1">(SUMIFS(OFFSET([2]掉落汇总!$C$2:$C$871,,MATCH($B41,[2]掉落汇总!$D$1:$M$1)),[2]掉落汇总!$A$2:$A$871,N$1,[2]掉落汇总!$C$2:$C$871,$Q$1)+SUMIFS(OFFSET([2]掉落汇总!$C$2:$C$871,,MATCH($B41,[2]掉落汇总!$D$1:$M$1)),[2]掉落汇总!$A$2:$A$871,N$1,[2]掉落汇总!$C$2:$C$871,$Q$2)/$Q$3)*宝箱投放计算!M41</f>
        <v>0</v>
      </c>
      <c r="O41">
        <f ca="1">(SUMIFS(OFFSET([2]掉落汇总!$C$2:$C$871,,MATCH($B41,[2]掉落汇总!$D$1:$M$1)),[2]掉落汇总!$A$2:$A$871,O$1,[2]掉落汇总!$C$2:$C$871,$Q$1)+SUMIFS(OFFSET([2]掉落汇总!$C$2:$C$871,,MATCH($B41,[2]掉落汇总!$D$1:$M$1)),[2]掉落汇总!$A$2:$A$871,O$1,[2]掉落汇总!$C$2:$C$871,$Q$2)/$Q$3)*宝箱投放计算!N41</f>
        <v>0</v>
      </c>
    </row>
    <row r="42" spans="1:15" x14ac:dyDescent="0.2">
      <c r="A42">
        <f>玩家成长时间线!A42</f>
        <v>41</v>
      </c>
      <c r="B42">
        <f>玩家成长时间线!B42</f>
        <v>10</v>
      </c>
      <c r="C42">
        <f ca="1">SUM($D$2:D42)</f>
        <v>0</v>
      </c>
      <c r="D42">
        <f t="shared" ca="1" si="0"/>
        <v>0</v>
      </c>
      <c r="E42">
        <f ca="1">(SUMIFS(OFFSET([2]掉落汇总!$C$2:$C$871,,MATCH($B42,[2]掉落汇总!$D$1:$M$1)),[2]掉落汇总!$A$2:$A$871,E$1,[2]掉落汇总!$C$2:$C$871,$Q$1)+SUMIFS(OFFSET([2]掉落汇总!$C$2:$C$871,,MATCH($B42,[2]掉落汇总!$D$1:$M$1)),[2]掉落汇总!$A$2:$A$871,E$1,[2]掉落汇总!$C$2:$C$871,$Q$2)/$Q$3)*宝箱投放计算!D42</f>
        <v>0</v>
      </c>
      <c r="F42">
        <f ca="1">(SUMIFS(OFFSET([2]掉落汇总!$C$2:$C$871,,MATCH($B42,[2]掉落汇总!$D$1:$M$1)),[2]掉落汇总!$A$2:$A$871,F$1,[2]掉落汇总!$C$2:$C$871,$Q$1)+SUMIFS(OFFSET([2]掉落汇总!$C$2:$C$871,,MATCH($B42,[2]掉落汇总!$D$1:$M$1)),[2]掉落汇总!$A$2:$A$871,F$1,[2]掉落汇总!$C$2:$C$871,$Q$2)/$Q$3)*宝箱投放计算!E42</f>
        <v>0</v>
      </c>
      <c r="G42">
        <f ca="1">(SUMIFS(OFFSET([2]掉落汇总!$C$2:$C$871,,MATCH($B42,[2]掉落汇总!$D$1:$M$1)),[2]掉落汇总!$A$2:$A$871,G$1,[2]掉落汇总!$C$2:$C$871,$Q$1)+SUMIFS(OFFSET([2]掉落汇总!$C$2:$C$871,,MATCH($B42,[2]掉落汇总!$D$1:$M$1)),[2]掉落汇总!$A$2:$A$871,G$1,[2]掉落汇总!$C$2:$C$871,$Q$2)/$Q$3)*宝箱投放计算!F42</f>
        <v>0</v>
      </c>
      <c r="H42">
        <f ca="1">(SUMIFS(OFFSET([2]掉落汇总!$C$2:$C$871,,MATCH($B42,[2]掉落汇总!$D$1:$M$1)),[2]掉落汇总!$A$2:$A$871,H$1,[2]掉落汇总!$C$2:$C$871,$Q$1)+SUMIFS(OFFSET([2]掉落汇总!$C$2:$C$871,,MATCH($B42,[2]掉落汇总!$D$1:$M$1)),[2]掉落汇总!$A$2:$A$871,H$1,[2]掉落汇总!$C$2:$C$871,$Q$2)/$Q$3)*宝箱投放计算!G42</f>
        <v>0</v>
      </c>
      <c r="I42">
        <f ca="1">(SUMIFS(OFFSET([2]掉落汇总!$C$2:$C$871,,MATCH($B42,[2]掉落汇总!$D$1:$M$1)),[2]掉落汇总!$A$2:$A$871,I$1,[2]掉落汇总!$C$2:$C$871,$Q$1)+SUMIFS(OFFSET([2]掉落汇总!$C$2:$C$871,,MATCH($B42,[2]掉落汇总!$D$1:$M$1)),[2]掉落汇总!$A$2:$A$871,I$1,[2]掉落汇总!$C$2:$C$871,$Q$2)/$Q$3)*宝箱投放计算!H42</f>
        <v>0</v>
      </c>
      <c r="J42">
        <f ca="1">(SUMIFS(OFFSET([2]掉落汇总!$C$2:$C$871,,MATCH($B42,[2]掉落汇总!$D$1:$M$1)),[2]掉落汇总!$A$2:$A$871,J$1,[2]掉落汇总!$C$2:$C$871,$Q$1)+SUMIFS(OFFSET([2]掉落汇总!$C$2:$C$871,,MATCH($B42,[2]掉落汇总!$D$1:$M$1)),[2]掉落汇总!$A$2:$A$871,J$1,[2]掉落汇总!$C$2:$C$871,$Q$2)/$Q$3)*宝箱投放计算!I42</f>
        <v>0</v>
      </c>
      <c r="K42">
        <f ca="1">(SUMIFS(OFFSET([2]掉落汇总!$C$2:$C$871,,MATCH($B42,[2]掉落汇总!$D$1:$M$1)),[2]掉落汇总!$A$2:$A$871,K$1,[2]掉落汇总!$C$2:$C$871,$Q$1)+SUMIFS(OFFSET([2]掉落汇总!$C$2:$C$871,,MATCH($B42,[2]掉落汇总!$D$1:$M$1)),[2]掉落汇总!$A$2:$A$871,K$1,[2]掉落汇总!$C$2:$C$871,$Q$2)/$Q$3)*宝箱投放计算!J42</f>
        <v>0</v>
      </c>
      <c r="L42">
        <f ca="1">(SUMIFS(OFFSET([2]掉落汇总!$C$2:$C$871,,MATCH($B42,[2]掉落汇总!$D$1:$M$1)),[2]掉落汇总!$A$2:$A$871,L$1,[2]掉落汇总!$C$2:$C$871,$Q$1)+SUMIFS(OFFSET([2]掉落汇总!$C$2:$C$871,,MATCH($B42,[2]掉落汇总!$D$1:$M$1)),[2]掉落汇总!$A$2:$A$871,L$1,[2]掉落汇总!$C$2:$C$871,$Q$2)/$Q$3)*宝箱投放计算!K42</f>
        <v>0</v>
      </c>
      <c r="M42">
        <f ca="1">(SUMIFS(OFFSET([2]掉落汇总!$C$2:$C$871,,MATCH($B42,[2]掉落汇总!$D$1:$M$1)),[2]掉落汇总!$A$2:$A$871,M$1,[2]掉落汇总!$C$2:$C$871,$Q$1)+SUMIFS(OFFSET([2]掉落汇总!$C$2:$C$871,,MATCH($B42,[2]掉落汇总!$D$1:$M$1)),[2]掉落汇总!$A$2:$A$871,M$1,[2]掉落汇总!$C$2:$C$871,$Q$2)/$Q$3)*宝箱投放计算!L42</f>
        <v>0</v>
      </c>
      <c r="N42">
        <f ca="1">(SUMIFS(OFFSET([2]掉落汇总!$C$2:$C$871,,MATCH($B42,[2]掉落汇总!$D$1:$M$1)),[2]掉落汇总!$A$2:$A$871,N$1,[2]掉落汇总!$C$2:$C$871,$Q$1)+SUMIFS(OFFSET([2]掉落汇总!$C$2:$C$871,,MATCH($B42,[2]掉落汇总!$D$1:$M$1)),[2]掉落汇总!$A$2:$A$871,N$1,[2]掉落汇总!$C$2:$C$871,$Q$2)/$Q$3)*宝箱投放计算!M42</f>
        <v>0</v>
      </c>
      <c r="O42">
        <f ca="1">(SUMIFS(OFFSET([2]掉落汇总!$C$2:$C$871,,MATCH($B42,[2]掉落汇总!$D$1:$M$1)),[2]掉落汇总!$A$2:$A$871,O$1,[2]掉落汇总!$C$2:$C$871,$Q$1)+SUMIFS(OFFSET([2]掉落汇总!$C$2:$C$871,,MATCH($B42,[2]掉落汇总!$D$1:$M$1)),[2]掉落汇总!$A$2:$A$871,O$1,[2]掉落汇总!$C$2:$C$871,$Q$2)/$Q$3)*宝箱投放计算!N42</f>
        <v>0</v>
      </c>
    </row>
    <row r="43" spans="1:15" x14ac:dyDescent="0.2">
      <c r="A43">
        <f>玩家成长时间线!A43</f>
        <v>42</v>
      </c>
      <c r="B43">
        <f>玩家成长时间线!B43</f>
        <v>8</v>
      </c>
      <c r="C43">
        <f ca="1">SUM($D$2:D43)</f>
        <v>0</v>
      </c>
      <c r="D43">
        <f t="shared" ca="1" si="0"/>
        <v>0</v>
      </c>
      <c r="E43">
        <f ca="1">(SUMIFS(OFFSET([2]掉落汇总!$C$2:$C$871,,MATCH($B43,[2]掉落汇总!$D$1:$M$1)),[2]掉落汇总!$A$2:$A$871,E$1,[2]掉落汇总!$C$2:$C$871,$Q$1)+SUMIFS(OFFSET([2]掉落汇总!$C$2:$C$871,,MATCH($B43,[2]掉落汇总!$D$1:$M$1)),[2]掉落汇总!$A$2:$A$871,E$1,[2]掉落汇总!$C$2:$C$871,$Q$2)/$Q$3)*宝箱投放计算!D43</f>
        <v>0</v>
      </c>
      <c r="F43">
        <f ca="1">(SUMIFS(OFFSET([2]掉落汇总!$C$2:$C$871,,MATCH($B43,[2]掉落汇总!$D$1:$M$1)),[2]掉落汇总!$A$2:$A$871,F$1,[2]掉落汇总!$C$2:$C$871,$Q$1)+SUMIFS(OFFSET([2]掉落汇总!$C$2:$C$871,,MATCH($B43,[2]掉落汇总!$D$1:$M$1)),[2]掉落汇总!$A$2:$A$871,F$1,[2]掉落汇总!$C$2:$C$871,$Q$2)/$Q$3)*宝箱投放计算!E43</f>
        <v>0</v>
      </c>
      <c r="G43">
        <f ca="1">(SUMIFS(OFFSET([2]掉落汇总!$C$2:$C$871,,MATCH($B43,[2]掉落汇总!$D$1:$M$1)),[2]掉落汇总!$A$2:$A$871,G$1,[2]掉落汇总!$C$2:$C$871,$Q$1)+SUMIFS(OFFSET([2]掉落汇总!$C$2:$C$871,,MATCH($B43,[2]掉落汇总!$D$1:$M$1)),[2]掉落汇总!$A$2:$A$871,G$1,[2]掉落汇总!$C$2:$C$871,$Q$2)/$Q$3)*宝箱投放计算!F43</f>
        <v>0</v>
      </c>
      <c r="H43">
        <f ca="1">(SUMIFS(OFFSET([2]掉落汇总!$C$2:$C$871,,MATCH($B43,[2]掉落汇总!$D$1:$M$1)),[2]掉落汇总!$A$2:$A$871,H$1,[2]掉落汇总!$C$2:$C$871,$Q$1)+SUMIFS(OFFSET([2]掉落汇总!$C$2:$C$871,,MATCH($B43,[2]掉落汇总!$D$1:$M$1)),[2]掉落汇总!$A$2:$A$871,H$1,[2]掉落汇总!$C$2:$C$871,$Q$2)/$Q$3)*宝箱投放计算!G43</f>
        <v>0</v>
      </c>
      <c r="I43">
        <f ca="1">(SUMIFS(OFFSET([2]掉落汇总!$C$2:$C$871,,MATCH($B43,[2]掉落汇总!$D$1:$M$1)),[2]掉落汇总!$A$2:$A$871,I$1,[2]掉落汇总!$C$2:$C$871,$Q$1)+SUMIFS(OFFSET([2]掉落汇总!$C$2:$C$871,,MATCH($B43,[2]掉落汇总!$D$1:$M$1)),[2]掉落汇总!$A$2:$A$871,I$1,[2]掉落汇总!$C$2:$C$871,$Q$2)/$Q$3)*宝箱投放计算!H43</f>
        <v>0</v>
      </c>
      <c r="J43">
        <f ca="1">(SUMIFS(OFFSET([2]掉落汇总!$C$2:$C$871,,MATCH($B43,[2]掉落汇总!$D$1:$M$1)),[2]掉落汇总!$A$2:$A$871,J$1,[2]掉落汇总!$C$2:$C$871,$Q$1)+SUMIFS(OFFSET([2]掉落汇总!$C$2:$C$871,,MATCH($B43,[2]掉落汇总!$D$1:$M$1)),[2]掉落汇总!$A$2:$A$871,J$1,[2]掉落汇总!$C$2:$C$871,$Q$2)/$Q$3)*宝箱投放计算!I43</f>
        <v>0</v>
      </c>
      <c r="K43">
        <f ca="1">(SUMIFS(OFFSET([2]掉落汇总!$C$2:$C$871,,MATCH($B43,[2]掉落汇总!$D$1:$M$1)),[2]掉落汇总!$A$2:$A$871,K$1,[2]掉落汇总!$C$2:$C$871,$Q$1)+SUMIFS(OFFSET([2]掉落汇总!$C$2:$C$871,,MATCH($B43,[2]掉落汇总!$D$1:$M$1)),[2]掉落汇总!$A$2:$A$871,K$1,[2]掉落汇总!$C$2:$C$871,$Q$2)/$Q$3)*宝箱投放计算!J43</f>
        <v>0</v>
      </c>
      <c r="L43">
        <f ca="1">(SUMIFS(OFFSET([2]掉落汇总!$C$2:$C$871,,MATCH($B43,[2]掉落汇总!$D$1:$M$1)),[2]掉落汇总!$A$2:$A$871,L$1,[2]掉落汇总!$C$2:$C$871,$Q$1)+SUMIFS(OFFSET([2]掉落汇总!$C$2:$C$871,,MATCH($B43,[2]掉落汇总!$D$1:$M$1)),[2]掉落汇总!$A$2:$A$871,L$1,[2]掉落汇总!$C$2:$C$871,$Q$2)/$Q$3)*宝箱投放计算!K43</f>
        <v>0</v>
      </c>
      <c r="M43">
        <f ca="1">(SUMIFS(OFFSET([2]掉落汇总!$C$2:$C$871,,MATCH($B43,[2]掉落汇总!$D$1:$M$1)),[2]掉落汇总!$A$2:$A$871,M$1,[2]掉落汇总!$C$2:$C$871,$Q$1)+SUMIFS(OFFSET([2]掉落汇总!$C$2:$C$871,,MATCH($B43,[2]掉落汇总!$D$1:$M$1)),[2]掉落汇总!$A$2:$A$871,M$1,[2]掉落汇总!$C$2:$C$871,$Q$2)/$Q$3)*宝箱投放计算!L43</f>
        <v>0</v>
      </c>
      <c r="N43">
        <f ca="1">(SUMIFS(OFFSET([2]掉落汇总!$C$2:$C$871,,MATCH($B43,[2]掉落汇总!$D$1:$M$1)),[2]掉落汇总!$A$2:$A$871,N$1,[2]掉落汇总!$C$2:$C$871,$Q$1)+SUMIFS(OFFSET([2]掉落汇总!$C$2:$C$871,,MATCH($B43,[2]掉落汇总!$D$1:$M$1)),[2]掉落汇总!$A$2:$A$871,N$1,[2]掉落汇总!$C$2:$C$871,$Q$2)/$Q$3)*宝箱投放计算!M43</f>
        <v>0</v>
      </c>
      <c r="O43">
        <f ca="1">(SUMIFS(OFFSET([2]掉落汇总!$C$2:$C$871,,MATCH($B43,[2]掉落汇总!$D$1:$M$1)),[2]掉落汇总!$A$2:$A$871,O$1,[2]掉落汇总!$C$2:$C$871,$Q$1)+SUMIFS(OFFSET([2]掉落汇总!$C$2:$C$871,,MATCH($B43,[2]掉落汇总!$D$1:$M$1)),[2]掉落汇总!$A$2:$A$871,O$1,[2]掉落汇总!$C$2:$C$871,$Q$2)/$Q$3)*宝箱投放计算!N43</f>
        <v>0</v>
      </c>
    </row>
    <row r="44" spans="1:15" x14ac:dyDescent="0.2">
      <c r="A44">
        <f>玩家成长时间线!A44</f>
        <v>43</v>
      </c>
      <c r="B44">
        <f>玩家成长时间线!B44</f>
        <v>8</v>
      </c>
      <c r="C44">
        <f ca="1">SUM($D$2:D44)</f>
        <v>0</v>
      </c>
      <c r="D44">
        <f t="shared" ca="1" si="0"/>
        <v>0</v>
      </c>
      <c r="E44">
        <f ca="1">(SUMIFS(OFFSET([2]掉落汇总!$C$2:$C$871,,MATCH($B44,[2]掉落汇总!$D$1:$M$1)),[2]掉落汇总!$A$2:$A$871,E$1,[2]掉落汇总!$C$2:$C$871,$Q$1)+SUMIFS(OFFSET([2]掉落汇总!$C$2:$C$871,,MATCH($B44,[2]掉落汇总!$D$1:$M$1)),[2]掉落汇总!$A$2:$A$871,E$1,[2]掉落汇总!$C$2:$C$871,$Q$2)/$Q$3)*宝箱投放计算!D44</f>
        <v>0</v>
      </c>
      <c r="F44">
        <f ca="1">(SUMIFS(OFFSET([2]掉落汇总!$C$2:$C$871,,MATCH($B44,[2]掉落汇总!$D$1:$M$1)),[2]掉落汇总!$A$2:$A$871,F$1,[2]掉落汇总!$C$2:$C$871,$Q$1)+SUMIFS(OFFSET([2]掉落汇总!$C$2:$C$871,,MATCH($B44,[2]掉落汇总!$D$1:$M$1)),[2]掉落汇总!$A$2:$A$871,F$1,[2]掉落汇总!$C$2:$C$871,$Q$2)/$Q$3)*宝箱投放计算!E44</f>
        <v>0</v>
      </c>
      <c r="G44">
        <f ca="1">(SUMIFS(OFFSET([2]掉落汇总!$C$2:$C$871,,MATCH($B44,[2]掉落汇总!$D$1:$M$1)),[2]掉落汇总!$A$2:$A$871,G$1,[2]掉落汇总!$C$2:$C$871,$Q$1)+SUMIFS(OFFSET([2]掉落汇总!$C$2:$C$871,,MATCH($B44,[2]掉落汇总!$D$1:$M$1)),[2]掉落汇总!$A$2:$A$871,G$1,[2]掉落汇总!$C$2:$C$871,$Q$2)/$Q$3)*宝箱投放计算!F44</f>
        <v>0</v>
      </c>
      <c r="H44">
        <f ca="1">(SUMIFS(OFFSET([2]掉落汇总!$C$2:$C$871,,MATCH($B44,[2]掉落汇总!$D$1:$M$1)),[2]掉落汇总!$A$2:$A$871,H$1,[2]掉落汇总!$C$2:$C$871,$Q$1)+SUMIFS(OFFSET([2]掉落汇总!$C$2:$C$871,,MATCH($B44,[2]掉落汇总!$D$1:$M$1)),[2]掉落汇总!$A$2:$A$871,H$1,[2]掉落汇总!$C$2:$C$871,$Q$2)/$Q$3)*宝箱投放计算!G44</f>
        <v>0</v>
      </c>
      <c r="I44">
        <f ca="1">(SUMIFS(OFFSET([2]掉落汇总!$C$2:$C$871,,MATCH($B44,[2]掉落汇总!$D$1:$M$1)),[2]掉落汇总!$A$2:$A$871,I$1,[2]掉落汇总!$C$2:$C$871,$Q$1)+SUMIFS(OFFSET([2]掉落汇总!$C$2:$C$871,,MATCH($B44,[2]掉落汇总!$D$1:$M$1)),[2]掉落汇总!$A$2:$A$871,I$1,[2]掉落汇总!$C$2:$C$871,$Q$2)/$Q$3)*宝箱投放计算!H44</f>
        <v>0</v>
      </c>
      <c r="J44">
        <f ca="1">(SUMIFS(OFFSET([2]掉落汇总!$C$2:$C$871,,MATCH($B44,[2]掉落汇总!$D$1:$M$1)),[2]掉落汇总!$A$2:$A$871,J$1,[2]掉落汇总!$C$2:$C$871,$Q$1)+SUMIFS(OFFSET([2]掉落汇总!$C$2:$C$871,,MATCH($B44,[2]掉落汇总!$D$1:$M$1)),[2]掉落汇总!$A$2:$A$871,J$1,[2]掉落汇总!$C$2:$C$871,$Q$2)/$Q$3)*宝箱投放计算!I44</f>
        <v>0</v>
      </c>
      <c r="K44">
        <f ca="1">(SUMIFS(OFFSET([2]掉落汇总!$C$2:$C$871,,MATCH($B44,[2]掉落汇总!$D$1:$M$1)),[2]掉落汇总!$A$2:$A$871,K$1,[2]掉落汇总!$C$2:$C$871,$Q$1)+SUMIFS(OFFSET([2]掉落汇总!$C$2:$C$871,,MATCH($B44,[2]掉落汇总!$D$1:$M$1)),[2]掉落汇总!$A$2:$A$871,K$1,[2]掉落汇总!$C$2:$C$871,$Q$2)/$Q$3)*宝箱投放计算!J44</f>
        <v>0</v>
      </c>
      <c r="L44">
        <f ca="1">(SUMIFS(OFFSET([2]掉落汇总!$C$2:$C$871,,MATCH($B44,[2]掉落汇总!$D$1:$M$1)),[2]掉落汇总!$A$2:$A$871,L$1,[2]掉落汇总!$C$2:$C$871,$Q$1)+SUMIFS(OFFSET([2]掉落汇总!$C$2:$C$871,,MATCH($B44,[2]掉落汇总!$D$1:$M$1)),[2]掉落汇总!$A$2:$A$871,L$1,[2]掉落汇总!$C$2:$C$871,$Q$2)/$Q$3)*宝箱投放计算!K44</f>
        <v>0</v>
      </c>
      <c r="M44">
        <f ca="1">(SUMIFS(OFFSET([2]掉落汇总!$C$2:$C$871,,MATCH($B44,[2]掉落汇总!$D$1:$M$1)),[2]掉落汇总!$A$2:$A$871,M$1,[2]掉落汇总!$C$2:$C$871,$Q$1)+SUMIFS(OFFSET([2]掉落汇总!$C$2:$C$871,,MATCH($B44,[2]掉落汇总!$D$1:$M$1)),[2]掉落汇总!$A$2:$A$871,M$1,[2]掉落汇总!$C$2:$C$871,$Q$2)/$Q$3)*宝箱投放计算!L44</f>
        <v>0</v>
      </c>
      <c r="N44">
        <f ca="1">(SUMIFS(OFFSET([2]掉落汇总!$C$2:$C$871,,MATCH($B44,[2]掉落汇总!$D$1:$M$1)),[2]掉落汇总!$A$2:$A$871,N$1,[2]掉落汇总!$C$2:$C$871,$Q$1)+SUMIFS(OFFSET([2]掉落汇总!$C$2:$C$871,,MATCH($B44,[2]掉落汇总!$D$1:$M$1)),[2]掉落汇总!$A$2:$A$871,N$1,[2]掉落汇总!$C$2:$C$871,$Q$2)/$Q$3)*宝箱投放计算!M44</f>
        <v>0</v>
      </c>
      <c r="O44">
        <f ca="1">(SUMIFS(OFFSET([2]掉落汇总!$C$2:$C$871,,MATCH($B44,[2]掉落汇总!$D$1:$M$1)),[2]掉落汇总!$A$2:$A$871,O$1,[2]掉落汇总!$C$2:$C$871,$Q$1)+SUMIFS(OFFSET([2]掉落汇总!$C$2:$C$871,,MATCH($B44,[2]掉落汇总!$D$1:$M$1)),[2]掉落汇总!$A$2:$A$871,O$1,[2]掉落汇总!$C$2:$C$871,$Q$2)/$Q$3)*宝箱投放计算!N44</f>
        <v>0</v>
      </c>
    </row>
    <row r="45" spans="1:15" x14ac:dyDescent="0.2">
      <c r="A45">
        <f>玩家成长时间线!A45</f>
        <v>44</v>
      </c>
      <c r="B45">
        <f>玩家成长时间线!B45</f>
        <v>8</v>
      </c>
      <c r="C45">
        <f ca="1">SUM($D$2:D45)</f>
        <v>0</v>
      </c>
      <c r="D45">
        <f t="shared" ca="1" si="0"/>
        <v>0</v>
      </c>
      <c r="E45">
        <f ca="1">(SUMIFS(OFFSET([2]掉落汇总!$C$2:$C$871,,MATCH($B45,[2]掉落汇总!$D$1:$M$1)),[2]掉落汇总!$A$2:$A$871,E$1,[2]掉落汇总!$C$2:$C$871,$Q$1)+SUMIFS(OFFSET([2]掉落汇总!$C$2:$C$871,,MATCH($B45,[2]掉落汇总!$D$1:$M$1)),[2]掉落汇总!$A$2:$A$871,E$1,[2]掉落汇总!$C$2:$C$871,$Q$2)/$Q$3)*宝箱投放计算!D45</f>
        <v>0</v>
      </c>
      <c r="F45">
        <f ca="1">(SUMIFS(OFFSET([2]掉落汇总!$C$2:$C$871,,MATCH($B45,[2]掉落汇总!$D$1:$M$1)),[2]掉落汇总!$A$2:$A$871,F$1,[2]掉落汇总!$C$2:$C$871,$Q$1)+SUMIFS(OFFSET([2]掉落汇总!$C$2:$C$871,,MATCH($B45,[2]掉落汇总!$D$1:$M$1)),[2]掉落汇总!$A$2:$A$871,F$1,[2]掉落汇总!$C$2:$C$871,$Q$2)/$Q$3)*宝箱投放计算!E45</f>
        <v>0</v>
      </c>
      <c r="G45">
        <f ca="1">(SUMIFS(OFFSET([2]掉落汇总!$C$2:$C$871,,MATCH($B45,[2]掉落汇总!$D$1:$M$1)),[2]掉落汇总!$A$2:$A$871,G$1,[2]掉落汇总!$C$2:$C$871,$Q$1)+SUMIFS(OFFSET([2]掉落汇总!$C$2:$C$871,,MATCH($B45,[2]掉落汇总!$D$1:$M$1)),[2]掉落汇总!$A$2:$A$871,G$1,[2]掉落汇总!$C$2:$C$871,$Q$2)/$Q$3)*宝箱投放计算!F45</f>
        <v>0</v>
      </c>
      <c r="H45">
        <f ca="1">(SUMIFS(OFFSET([2]掉落汇总!$C$2:$C$871,,MATCH($B45,[2]掉落汇总!$D$1:$M$1)),[2]掉落汇总!$A$2:$A$871,H$1,[2]掉落汇总!$C$2:$C$871,$Q$1)+SUMIFS(OFFSET([2]掉落汇总!$C$2:$C$871,,MATCH($B45,[2]掉落汇总!$D$1:$M$1)),[2]掉落汇总!$A$2:$A$871,H$1,[2]掉落汇总!$C$2:$C$871,$Q$2)/$Q$3)*宝箱投放计算!G45</f>
        <v>0</v>
      </c>
      <c r="I45">
        <f ca="1">(SUMIFS(OFFSET([2]掉落汇总!$C$2:$C$871,,MATCH($B45,[2]掉落汇总!$D$1:$M$1)),[2]掉落汇总!$A$2:$A$871,I$1,[2]掉落汇总!$C$2:$C$871,$Q$1)+SUMIFS(OFFSET([2]掉落汇总!$C$2:$C$871,,MATCH($B45,[2]掉落汇总!$D$1:$M$1)),[2]掉落汇总!$A$2:$A$871,I$1,[2]掉落汇总!$C$2:$C$871,$Q$2)/$Q$3)*宝箱投放计算!H45</f>
        <v>0</v>
      </c>
      <c r="J45">
        <f ca="1">(SUMIFS(OFFSET([2]掉落汇总!$C$2:$C$871,,MATCH($B45,[2]掉落汇总!$D$1:$M$1)),[2]掉落汇总!$A$2:$A$871,J$1,[2]掉落汇总!$C$2:$C$871,$Q$1)+SUMIFS(OFFSET([2]掉落汇总!$C$2:$C$871,,MATCH($B45,[2]掉落汇总!$D$1:$M$1)),[2]掉落汇总!$A$2:$A$871,J$1,[2]掉落汇总!$C$2:$C$871,$Q$2)/$Q$3)*宝箱投放计算!I45</f>
        <v>0</v>
      </c>
      <c r="K45">
        <f ca="1">(SUMIFS(OFFSET([2]掉落汇总!$C$2:$C$871,,MATCH($B45,[2]掉落汇总!$D$1:$M$1)),[2]掉落汇总!$A$2:$A$871,K$1,[2]掉落汇总!$C$2:$C$871,$Q$1)+SUMIFS(OFFSET([2]掉落汇总!$C$2:$C$871,,MATCH($B45,[2]掉落汇总!$D$1:$M$1)),[2]掉落汇总!$A$2:$A$871,K$1,[2]掉落汇总!$C$2:$C$871,$Q$2)/$Q$3)*宝箱投放计算!J45</f>
        <v>0</v>
      </c>
      <c r="L45">
        <f ca="1">(SUMIFS(OFFSET([2]掉落汇总!$C$2:$C$871,,MATCH($B45,[2]掉落汇总!$D$1:$M$1)),[2]掉落汇总!$A$2:$A$871,L$1,[2]掉落汇总!$C$2:$C$871,$Q$1)+SUMIFS(OFFSET([2]掉落汇总!$C$2:$C$871,,MATCH($B45,[2]掉落汇总!$D$1:$M$1)),[2]掉落汇总!$A$2:$A$871,L$1,[2]掉落汇总!$C$2:$C$871,$Q$2)/$Q$3)*宝箱投放计算!K45</f>
        <v>0</v>
      </c>
      <c r="M45">
        <f ca="1">(SUMIFS(OFFSET([2]掉落汇总!$C$2:$C$871,,MATCH($B45,[2]掉落汇总!$D$1:$M$1)),[2]掉落汇总!$A$2:$A$871,M$1,[2]掉落汇总!$C$2:$C$871,$Q$1)+SUMIFS(OFFSET([2]掉落汇总!$C$2:$C$871,,MATCH($B45,[2]掉落汇总!$D$1:$M$1)),[2]掉落汇总!$A$2:$A$871,M$1,[2]掉落汇总!$C$2:$C$871,$Q$2)/$Q$3)*宝箱投放计算!L45</f>
        <v>0</v>
      </c>
      <c r="N45">
        <f ca="1">(SUMIFS(OFFSET([2]掉落汇总!$C$2:$C$871,,MATCH($B45,[2]掉落汇总!$D$1:$M$1)),[2]掉落汇总!$A$2:$A$871,N$1,[2]掉落汇总!$C$2:$C$871,$Q$1)+SUMIFS(OFFSET([2]掉落汇总!$C$2:$C$871,,MATCH($B45,[2]掉落汇总!$D$1:$M$1)),[2]掉落汇总!$A$2:$A$871,N$1,[2]掉落汇总!$C$2:$C$871,$Q$2)/$Q$3)*宝箱投放计算!M45</f>
        <v>0</v>
      </c>
      <c r="O45">
        <f ca="1">(SUMIFS(OFFSET([2]掉落汇总!$C$2:$C$871,,MATCH($B45,[2]掉落汇总!$D$1:$M$1)),[2]掉落汇总!$A$2:$A$871,O$1,[2]掉落汇总!$C$2:$C$871,$Q$1)+SUMIFS(OFFSET([2]掉落汇总!$C$2:$C$871,,MATCH($B45,[2]掉落汇总!$D$1:$M$1)),[2]掉落汇总!$A$2:$A$871,O$1,[2]掉落汇总!$C$2:$C$871,$Q$2)/$Q$3)*宝箱投放计算!N45</f>
        <v>0</v>
      </c>
    </row>
    <row r="46" spans="1:15" x14ac:dyDescent="0.2">
      <c r="A46">
        <f>玩家成长时间线!A46</f>
        <v>45</v>
      </c>
      <c r="B46">
        <f>玩家成长时间线!B46</f>
        <v>9</v>
      </c>
      <c r="C46">
        <f ca="1">SUM($D$2:D46)</f>
        <v>0</v>
      </c>
      <c r="D46">
        <f t="shared" ca="1" si="0"/>
        <v>0</v>
      </c>
      <c r="E46">
        <f ca="1">(SUMIFS(OFFSET([2]掉落汇总!$C$2:$C$871,,MATCH($B46,[2]掉落汇总!$D$1:$M$1)),[2]掉落汇总!$A$2:$A$871,E$1,[2]掉落汇总!$C$2:$C$871,$Q$1)+SUMIFS(OFFSET([2]掉落汇总!$C$2:$C$871,,MATCH($B46,[2]掉落汇总!$D$1:$M$1)),[2]掉落汇总!$A$2:$A$871,E$1,[2]掉落汇总!$C$2:$C$871,$Q$2)/$Q$3)*宝箱投放计算!D46</f>
        <v>0</v>
      </c>
      <c r="F46">
        <f ca="1">(SUMIFS(OFFSET([2]掉落汇总!$C$2:$C$871,,MATCH($B46,[2]掉落汇总!$D$1:$M$1)),[2]掉落汇总!$A$2:$A$871,F$1,[2]掉落汇总!$C$2:$C$871,$Q$1)+SUMIFS(OFFSET([2]掉落汇总!$C$2:$C$871,,MATCH($B46,[2]掉落汇总!$D$1:$M$1)),[2]掉落汇总!$A$2:$A$871,F$1,[2]掉落汇总!$C$2:$C$871,$Q$2)/$Q$3)*宝箱投放计算!E46</f>
        <v>0</v>
      </c>
      <c r="G46">
        <f ca="1">(SUMIFS(OFFSET([2]掉落汇总!$C$2:$C$871,,MATCH($B46,[2]掉落汇总!$D$1:$M$1)),[2]掉落汇总!$A$2:$A$871,G$1,[2]掉落汇总!$C$2:$C$871,$Q$1)+SUMIFS(OFFSET([2]掉落汇总!$C$2:$C$871,,MATCH($B46,[2]掉落汇总!$D$1:$M$1)),[2]掉落汇总!$A$2:$A$871,G$1,[2]掉落汇总!$C$2:$C$871,$Q$2)/$Q$3)*宝箱投放计算!F46</f>
        <v>0</v>
      </c>
      <c r="H46">
        <f ca="1">(SUMIFS(OFFSET([2]掉落汇总!$C$2:$C$871,,MATCH($B46,[2]掉落汇总!$D$1:$M$1)),[2]掉落汇总!$A$2:$A$871,H$1,[2]掉落汇总!$C$2:$C$871,$Q$1)+SUMIFS(OFFSET([2]掉落汇总!$C$2:$C$871,,MATCH($B46,[2]掉落汇总!$D$1:$M$1)),[2]掉落汇总!$A$2:$A$871,H$1,[2]掉落汇总!$C$2:$C$871,$Q$2)/$Q$3)*宝箱投放计算!G46</f>
        <v>0</v>
      </c>
      <c r="I46">
        <f ca="1">(SUMIFS(OFFSET([2]掉落汇总!$C$2:$C$871,,MATCH($B46,[2]掉落汇总!$D$1:$M$1)),[2]掉落汇总!$A$2:$A$871,I$1,[2]掉落汇总!$C$2:$C$871,$Q$1)+SUMIFS(OFFSET([2]掉落汇总!$C$2:$C$871,,MATCH($B46,[2]掉落汇总!$D$1:$M$1)),[2]掉落汇总!$A$2:$A$871,I$1,[2]掉落汇总!$C$2:$C$871,$Q$2)/$Q$3)*宝箱投放计算!H46</f>
        <v>0</v>
      </c>
      <c r="J46">
        <f ca="1">(SUMIFS(OFFSET([2]掉落汇总!$C$2:$C$871,,MATCH($B46,[2]掉落汇总!$D$1:$M$1)),[2]掉落汇总!$A$2:$A$871,J$1,[2]掉落汇总!$C$2:$C$871,$Q$1)+SUMIFS(OFFSET([2]掉落汇总!$C$2:$C$871,,MATCH($B46,[2]掉落汇总!$D$1:$M$1)),[2]掉落汇总!$A$2:$A$871,J$1,[2]掉落汇总!$C$2:$C$871,$Q$2)/$Q$3)*宝箱投放计算!I46</f>
        <v>0</v>
      </c>
      <c r="K46">
        <f ca="1">(SUMIFS(OFFSET([2]掉落汇总!$C$2:$C$871,,MATCH($B46,[2]掉落汇总!$D$1:$M$1)),[2]掉落汇总!$A$2:$A$871,K$1,[2]掉落汇总!$C$2:$C$871,$Q$1)+SUMIFS(OFFSET([2]掉落汇总!$C$2:$C$871,,MATCH($B46,[2]掉落汇总!$D$1:$M$1)),[2]掉落汇总!$A$2:$A$871,K$1,[2]掉落汇总!$C$2:$C$871,$Q$2)/$Q$3)*宝箱投放计算!J46</f>
        <v>0</v>
      </c>
      <c r="L46">
        <f ca="1">(SUMIFS(OFFSET([2]掉落汇总!$C$2:$C$871,,MATCH($B46,[2]掉落汇总!$D$1:$M$1)),[2]掉落汇总!$A$2:$A$871,L$1,[2]掉落汇总!$C$2:$C$871,$Q$1)+SUMIFS(OFFSET([2]掉落汇总!$C$2:$C$871,,MATCH($B46,[2]掉落汇总!$D$1:$M$1)),[2]掉落汇总!$A$2:$A$871,L$1,[2]掉落汇总!$C$2:$C$871,$Q$2)/$Q$3)*宝箱投放计算!K46</f>
        <v>0</v>
      </c>
      <c r="M46">
        <f ca="1">(SUMIFS(OFFSET([2]掉落汇总!$C$2:$C$871,,MATCH($B46,[2]掉落汇总!$D$1:$M$1)),[2]掉落汇总!$A$2:$A$871,M$1,[2]掉落汇总!$C$2:$C$871,$Q$1)+SUMIFS(OFFSET([2]掉落汇总!$C$2:$C$871,,MATCH($B46,[2]掉落汇总!$D$1:$M$1)),[2]掉落汇总!$A$2:$A$871,M$1,[2]掉落汇总!$C$2:$C$871,$Q$2)/$Q$3)*宝箱投放计算!L46</f>
        <v>0</v>
      </c>
      <c r="N46">
        <f ca="1">(SUMIFS(OFFSET([2]掉落汇总!$C$2:$C$871,,MATCH($B46,[2]掉落汇总!$D$1:$M$1)),[2]掉落汇总!$A$2:$A$871,N$1,[2]掉落汇总!$C$2:$C$871,$Q$1)+SUMIFS(OFFSET([2]掉落汇总!$C$2:$C$871,,MATCH($B46,[2]掉落汇总!$D$1:$M$1)),[2]掉落汇总!$A$2:$A$871,N$1,[2]掉落汇总!$C$2:$C$871,$Q$2)/$Q$3)*宝箱投放计算!M46</f>
        <v>0</v>
      </c>
      <c r="O46">
        <f ca="1">(SUMIFS(OFFSET([2]掉落汇总!$C$2:$C$871,,MATCH($B46,[2]掉落汇总!$D$1:$M$1)),[2]掉落汇总!$A$2:$A$871,O$1,[2]掉落汇总!$C$2:$C$871,$Q$1)+SUMIFS(OFFSET([2]掉落汇总!$C$2:$C$871,,MATCH($B46,[2]掉落汇总!$D$1:$M$1)),[2]掉落汇总!$A$2:$A$871,O$1,[2]掉落汇总!$C$2:$C$871,$Q$2)/$Q$3)*宝箱投放计算!N46</f>
        <v>0</v>
      </c>
    </row>
    <row r="47" spans="1:15" x14ac:dyDescent="0.2">
      <c r="A47">
        <f>玩家成长时间线!A47</f>
        <v>46</v>
      </c>
      <c r="B47">
        <f>玩家成长时间线!B47</f>
        <v>9</v>
      </c>
      <c r="C47">
        <f ca="1">SUM($D$2:D47)</f>
        <v>0</v>
      </c>
      <c r="D47">
        <f t="shared" ca="1" si="0"/>
        <v>0</v>
      </c>
      <c r="E47">
        <f ca="1">(SUMIFS(OFFSET([2]掉落汇总!$C$2:$C$871,,MATCH($B47,[2]掉落汇总!$D$1:$M$1)),[2]掉落汇总!$A$2:$A$871,E$1,[2]掉落汇总!$C$2:$C$871,$Q$1)+SUMIFS(OFFSET([2]掉落汇总!$C$2:$C$871,,MATCH($B47,[2]掉落汇总!$D$1:$M$1)),[2]掉落汇总!$A$2:$A$871,E$1,[2]掉落汇总!$C$2:$C$871,$Q$2)/$Q$3)*宝箱投放计算!D47</f>
        <v>0</v>
      </c>
      <c r="F47">
        <f ca="1">(SUMIFS(OFFSET([2]掉落汇总!$C$2:$C$871,,MATCH($B47,[2]掉落汇总!$D$1:$M$1)),[2]掉落汇总!$A$2:$A$871,F$1,[2]掉落汇总!$C$2:$C$871,$Q$1)+SUMIFS(OFFSET([2]掉落汇总!$C$2:$C$871,,MATCH($B47,[2]掉落汇总!$D$1:$M$1)),[2]掉落汇总!$A$2:$A$871,F$1,[2]掉落汇总!$C$2:$C$871,$Q$2)/$Q$3)*宝箱投放计算!E47</f>
        <v>0</v>
      </c>
      <c r="G47">
        <f ca="1">(SUMIFS(OFFSET([2]掉落汇总!$C$2:$C$871,,MATCH($B47,[2]掉落汇总!$D$1:$M$1)),[2]掉落汇总!$A$2:$A$871,G$1,[2]掉落汇总!$C$2:$C$871,$Q$1)+SUMIFS(OFFSET([2]掉落汇总!$C$2:$C$871,,MATCH($B47,[2]掉落汇总!$D$1:$M$1)),[2]掉落汇总!$A$2:$A$871,G$1,[2]掉落汇总!$C$2:$C$871,$Q$2)/$Q$3)*宝箱投放计算!F47</f>
        <v>0</v>
      </c>
      <c r="H47">
        <f ca="1">(SUMIFS(OFFSET([2]掉落汇总!$C$2:$C$871,,MATCH($B47,[2]掉落汇总!$D$1:$M$1)),[2]掉落汇总!$A$2:$A$871,H$1,[2]掉落汇总!$C$2:$C$871,$Q$1)+SUMIFS(OFFSET([2]掉落汇总!$C$2:$C$871,,MATCH($B47,[2]掉落汇总!$D$1:$M$1)),[2]掉落汇总!$A$2:$A$871,H$1,[2]掉落汇总!$C$2:$C$871,$Q$2)/$Q$3)*宝箱投放计算!G47</f>
        <v>0</v>
      </c>
      <c r="I47">
        <f ca="1">(SUMIFS(OFFSET([2]掉落汇总!$C$2:$C$871,,MATCH($B47,[2]掉落汇总!$D$1:$M$1)),[2]掉落汇总!$A$2:$A$871,I$1,[2]掉落汇总!$C$2:$C$871,$Q$1)+SUMIFS(OFFSET([2]掉落汇总!$C$2:$C$871,,MATCH($B47,[2]掉落汇总!$D$1:$M$1)),[2]掉落汇总!$A$2:$A$871,I$1,[2]掉落汇总!$C$2:$C$871,$Q$2)/$Q$3)*宝箱投放计算!H47</f>
        <v>0</v>
      </c>
      <c r="J47">
        <f ca="1">(SUMIFS(OFFSET([2]掉落汇总!$C$2:$C$871,,MATCH($B47,[2]掉落汇总!$D$1:$M$1)),[2]掉落汇总!$A$2:$A$871,J$1,[2]掉落汇总!$C$2:$C$871,$Q$1)+SUMIFS(OFFSET([2]掉落汇总!$C$2:$C$871,,MATCH($B47,[2]掉落汇总!$D$1:$M$1)),[2]掉落汇总!$A$2:$A$871,J$1,[2]掉落汇总!$C$2:$C$871,$Q$2)/$Q$3)*宝箱投放计算!I47</f>
        <v>0</v>
      </c>
      <c r="K47">
        <f ca="1">(SUMIFS(OFFSET([2]掉落汇总!$C$2:$C$871,,MATCH($B47,[2]掉落汇总!$D$1:$M$1)),[2]掉落汇总!$A$2:$A$871,K$1,[2]掉落汇总!$C$2:$C$871,$Q$1)+SUMIFS(OFFSET([2]掉落汇总!$C$2:$C$871,,MATCH($B47,[2]掉落汇总!$D$1:$M$1)),[2]掉落汇总!$A$2:$A$871,K$1,[2]掉落汇总!$C$2:$C$871,$Q$2)/$Q$3)*宝箱投放计算!J47</f>
        <v>0</v>
      </c>
      <c r="L47">
        <f ca="1">(SUMIFS(OFFSET([2]掉落汇总!$C$2:$C$871,,MATCH($B47,[2]掉落汇总!$D$1:$M$1)),[2]掉落汇总!$A$2:$A$871,L$1,[2]掉落汇总!$C$2:$C$871,$Q$1)+SUMIFS(OFFSET([2]掉落汇总!$C$2:$C$871,,MATCH($B47,[2]掉落汇总!$D$1:$M$1)),[2]掉落汇总!$A$2:$A$871,L$1,[2]掉落汇总!$C$2:$C$871,$Q$2)/$Q$3)*宝箱投放计算!K47</f>
        <v>0</v>
      </c>
      <c r="M47">
        <f ca="1">(SUMIFS(OFFSET([2]掉落汇总!$C$2:$C$871,,MATCH($B47,[2]掉落汇总!$D$1:$M$1)),[2]掉落汇总!$A$2:$A$871,M$1,[2]掉落汇总!$C$2:$C$871,$Q$1)+SUMIFS(OFFSET([2]掉落汇总!$C$2:$C$871,,MATCH($B47,[2]掉落汇总!$D$1:$M$1)),[2]掉落汇总!$A$2:$A$871,M$1,[2]掉落汇总!$C$2:$C$871,$Q$2)/$Q$3)*宝箱投放计算!L47</f>
        <v>0</v>
      </c>
      <c r="N47">
        <f ca="1">(SUMIFS(OFFSET([2]掉落汇总!$C$2:$C$871,,MATCH($B47,[2]掉落汇总!$D$1:$M$1)),[2]掉落汇总!$A$2:$A$871,N$1,[2]掉落汇总!$C$2:$C$871,$Q$1)+SUMIFS(OFFSET([2]掉落汇总!$C$2:$C$871,,MATCH($B47,[2]掉落汇总!$D$1:$M$1)),[2]掉落汇总!$A$2:$A$871,N$1,[2]掉落汇总!$C$2:$C$871,$Q$2)/$Q$3)*宝箱投放计算!M47</f>
        <v>0</v>
      </c>
      <c r="O47">
        <f ca="1">(SUMIFS(OFFSET([2]掉落汇总!$C$2:$C$871,,MATCH($B47,[2]掉落汇总!$D$1:$M$1)),[2]掉落汇总!$A$2:$A$871,O$1,[2]掉落汇总!$C$2:$C$871,$Q$1)+SUMIFS(OFFSET([2]掉落汇总!$C$2:$C$871,,MATCH($B47,[2]掉落汇总!$D$1:$M$1)),[2]掉落汇总!$A$2:$A$871,O$1,[2]掉落汇总!$C$2:$C$871,$Q$2)/$Q$3)*宝箱投放计算!N47</f>
        <v>0</v>
      </c>
    </row>
    <row r="48" spans="1:15" x14ac:dyDescent="0.2">
      <c r="A48">
        <f>玩家成长时间线!A48</f>
        <v>47</v>
      </c>
      <c r="B48">
        <f>玩家成长时间线!B48</f>
        <v>9</v>
      </c>
      <c r="C48">
        <f ca="1">SUM($D$2:D48)</f>
        <v>0</v>
      </c>
      <c r="D48">
        <f t="shared" ca="1" si="0"/>
        <v>0</v>
      </c>
      <c r="E48">
        <f ca="1">(SUMIFS(OFFSET([2]掉落汇总!$C$2:$C$871,,MATCH($B48,[2]掉落汇总!$D$1:$M$1)),[2]掉落汇总!$A$2:$A$871,E$1,[2]掉落汇总!$C$2:$C$871,$Q$1)+SUMIFS(OFFSET([2]掉落汇总!$C$2:$C$871,,MATCH($B48,[2]掉落汇总!$D$1:$M$1)),[2]掉落汇总!$A$2:$A$871,E$1,[2]掉落汇总!$C$2:$C$871,$Q$2)/$Q$3)*宝箱投放计算!D48</f>
        <v>0</v>
      </c>
      <c r="F48">
        <f ca="1">(SUMIFS(OFFSET([2]掉落汇总!$C$2:$C$871,,MATCH($B48,[2]掉落汇总!$D$1:$M$1)),[2]掉落汇总!$A$2:$A$871,F$1,[2]掉落汇总!$C$2:$C$871,$Q$1)+SUMIFS(OFFSET([2]掉落汇总!$C$2:$C$871,,MATCH($B48,[2]掉落汇总!$D$1:$M$1)),[2]掉落汇总!$A$2:$A$871,F$1,[2]掉落汇总!$C$2:$C$871,$Q$2)/$Q$3)*宝箱投放计算!E48</f>
        <v>0</v>
      </c>
      <c r="G48">
        <f ca="1">(SUMIFS(OFFSET([2]掉落汇总!$C$2:$C$871,,MATCH($B48,[2]掉落汇总!$D$1:$M$1)),[2]掉落汇总!$A$2:$A$871,G$1,[2]掉落汇总!$C$2:$C$871,$Q$1)+SUMIFS(OFFSET([2]掉落汇总!$C$2:$C$871,,MATCH($B48,[2]掉落汇总!$D$1:$M$1)),[2]掉落汇总!$A$2:$A$871,G$1,[2]掉落汇总!$C$2:$C$871,$Q$2)/$Q$3)*宝箱投放计算!F48</f>
        <v>0</v>
      </c>
      <c r="H48">
        <f ca="1">(SUMIFS(OFFSET([2]掉落汇总!$C$2:$C$871,,MATCH($B48,[2]掉落汇总!$D$1:$M$1)),[2]掉落汇总!$A$2:$A$871,H$1,[2]掉落汇总!$C$2:$C$871,$Q$1)+SUMIFS(OFFSET([2]掉落汇总!$C$2:$C$871,,MATCH($B48,[2]掉落汇总!$D$1:$M$1)),[2]掉落汇总!$A$2:$A$871,H$1,[2]掉落汇总!$C$2:$C$871,$Q$2)/$Q$3)*宝箱投放计算!G48</f>
        <v>0</v>
      </c>
      <c r="I48">
        <f ca="1">(SUMIFS(OFFSET([2]掉落汇总!$C$2:$C$871,,MATCH($B48,[2]掉落汇总!$D$1:$M$1)),[2]掉落汇总!$A$2:$A$871,I$1,[2]掉落汇总!$C$2:$C$871,$Q$1)+SUMIFS(OFFSET([2]掉落汇总!$C$2:$C$871,,MATCH($B48,[2]掉落汇总!$D$1:$M$1)),[2]掉落汇总!$A$2:$A$871,I$1,[2]掉落汇总!$C$2:$C$871,$Q$2)/$Q$3)*宝箱投放计算!H48</f>
        <v>0</v>
      </c>
      <c r="J48">
        <f ca="1">(SUMIFS(OFFSET([2]掉落汇总!$C$2:$C$871,,MATCH($B48,[2]掉落汇总!$D$1:$M$1)),[2]掉落汇总!$A$2:$A$871,J$1,[2]掉落汇总!$C$2:$C$871,$Q$1)+SUMIFS(OFFSET([2]掉落汇总!$C$2:$C$871,,MATCH($B48,[2]掉落汇总!$D$1:$M$1)),[2]掉落汇总!$A$2:$A$871,J$1,[2]掉落汇总!$C$2:$C$871,$Q$2)/$Q$3)*宝箱投放计算!I48</f>
        <v>0</v>
      </c>
      <c r="K48">
        <f ca="1">(SUMIFS(OFFSET([2]掉落汇总!$C$2:$C$871,,MATCH($B48,[2]掉落汇总!$D$1:$M$1)),[2]掉落汇总!$A$2:$A$871,K$1,[2]掉落汇总!$C$2:$C$871,$Q$1)+SUMIFS(OFFSET([2]掉落汇总!$C$2:$C$871,,MATCH($B48,[2]掉落汇总!$D$1:$M$1)),[2]掉落汇总!$A$2:$A$871,K$1,[2]掉落汇总!$C$2:$C$871,$Q$2)/$Q$3)*宝箱投放计算!J48</f>
        <v>0</v>
      </c>
      <c r="L48">
        <f ca="1">(SUMIFS(OFFSET([2]掉落汇总!$C$2:$C$871,,MATCH($B48,[2]掉落汇总!$D$1:$M$1)),[2]掉落汇总!$A$2:$A$871,L$1,[2]掉落汇总!$C$2:$C$871,$Q$1)+SUMIFS(OFFSET([2]掉落汇总!$C$2:$C$871,,MATCH($B48,[2]掉落汇总!$D$1:$M$1)),[2]掉落汇总!$A$2:$A$871,L$1,[2]掉落汇总!$C$2:$C$871,$Q$2)/$Q$3)*宝箱投放计算!K48</f>
        <v>0</v>
      </c>
      <c r="M48">
        <f ca="1">(SUMIFS(OFFSET([2]掉落汇总!$C$2:$C$871,,MATCH($B48,[2]掉落汇总!$D$1:$M$1)),[2]掉落汇总!$A$2:$A$871,M$1,[2]掉落汇总!$C$2:$C$871,$Q$1)+SUMIFS(OFFSET([2]掉落汇总!$C$2:$C$871,,MATCH($B48,[2]掉落汇总!$D$1:$M$1)),[2]掉落汇总!$A$2:$A$871,M$1,[2]掉落汇总!$C$2:$C$871,$Q$2)/$Q$3)*宝箱投放计算!L48</f>
        <v>0</v>
      </c>
      <c r="N48">
        <f ca="1">(SUMIFS(OFFSET([2]掉落汇总!$C$2:$C$871,,MATCH($B48,[2]掉落汇总!$D$1:$M$1)),[2]掉落汇总!$A$2:$A$871,N$1,[2]掉落汇总!$C$2:$C$871,$Q$1)+SUMIFS(OFFSET([2]掉落汇总!$C$2:$C$871,,MATCH($B48,[2]掉落汇总!$D$1:$M$1)),[2]掉落汇总!$A$2:$A$871,N$1,[2]掉落汇总!$C$2:$C$871,$Q$2)/$Q$3)*宝箱投放计算!M48</f>
        <v>0</v>
      </c>
      <c r="O48">
        <f ca="1">(SUMIFS(OFFSET([2]掉落汇总!$C$2:$C$871,,MATCH($B48,[2]掉落汇总!$D$1:$M$1)),[2]掉落汇总!$A$2:$A$871,O$1,[2]掉落汇总!$C$2:$C$871,$Q$1)+SUMIFS(OFFSET([2]掉落汇总!$C$2:$C$871,,MATCH($B48,[2]掉落汇总!$D$1:$M$1)),[2]掉落汇总!$A$2:$A$871,O$1,[2]掉落汇总!$C$2:$C$871,$Q$2)/$Q$3)*宝箱投放计算!N48</f>
        <v>0</v>
      </c>
    </row>
    <row r="49" spans="1:15" x14ac:dyDescent="0.2">
      <c r="A49">
        <f>玩家成长时间线!A49</f>
        <v>48</v>
      </c>
      <c r="B49">
        <f>玩家成长时间线!B49</f>
        <v>10</v>
      </c>
      <c r="C49">
        <f ca="1">SUM($D$2:D49)</f>
        <v>0</v>
      </c>
      <c r="D49">
        <f t="shared" ca="1" si="0"/>
        <v>0</v>
      </c>
      <c r="E49">
        <f ca="1">(SUMIFS(OFFSET([2]掉落汇总!$C$2:$C$871,,MATCH($B49,[2]掉落汇总!$D$1:$M$1)),[2]掉落汇总!$A$2:$A$871,E$1,[2]掉落汇总!$C$2:$C$871,$Q$1)+SUMIFS(OFFSET([2]掉落汇总!$C$2:$C$871,,MATCH($B49,[2]掉落汇总!$D$1:$M$1)),[2]掉落汇总!$A$2:$A$871,E$1,[2]掉落汇总!$C$2:$C$871,$Q$2)/$Q$3)*宝箱投放计算!D49</f>
        <v>0</v>
      </c>
      <c r="F49">
        <f ca="1">(SUMIFS(OFFSET([2]掉落汇总!$C$2:$C$871,,MATCH($B49,[2]掉落汇总!$D$1:$M$1)),[2]掉落汇总!$A$2:$A$871,F$1,[2]掉落汇总!$C$2:$C$871,$Q$1)+SUMIFS(OFFSET([2]掉落汇总!$C$2:$C$871,,MATCH($B49,[2]掉落汇总!$D$1:$M$1)),[2]掉落汇总!$A$2:$A$871,F$1,[2]掉落汇总!$C$2:$C$871,$Q$2)/$Q$3)*宝箱投放计算!E49</f>
        <v>0</v>
      </c>
      <c r="G49">
        <f ca="1">(SUMIFS(OFFSET([2]掉落汇总!$C$2:$C$871,,MATCH($B49,[2]掉落汇总!$D$1:$M$1)),[2]掉落汇总!$A$2:$A$871,G$1,[2]掉落汇总!$C$2:$C$871,$Q$1)+SUMIFS(OFFSET([2]掉落汇总!$C$2:$C$871,,MATCH($B49,[2]掉落汇总!$D$1:$M$1)),[2]掉落汇总!$A$2:$A$871,G$1,[2]掉落汇总!$C$2:$C$871,$Q$2)/$Q$3)*宝箱投放计算!F49</f>
        <v>0</v>
      </c>
      <c r="H49">
        <f ca="1">(SUMIFS(OFFSET([2]掉落汇总!$C$2:$C$871,,MATCH($B49,[2]掉落汇总!$D$1:$M$1)),[2]掉落汇总!$A$2:$A$871,H$1,[2]掉落汇总!$C$2:$C$871,$Q$1)+SUMIFS(OFFSET([2]掉落汇总!$C$2:$C$871,,MATCH($B49,[2]掉落汇总!$D$1:$M$1)),[2]掉落汇总!$A$2:$A$871,H$1,[2]掉落汇总!$C$2:$C$871,$Q$2)/$Q$3)*宝箱投放计算!G49</f>
        <v>0</v>
      </c>
      <c r="I49">
        <f ca="1">(SUMIFS(OFFSET([2]掉落汇总!$C$2:$C$871,,MATCH($B49,[2]掉落汇总!$D$1:$M$1)),[2]掉落汇总!$A$2:$A$871,I$1,[2]掉落汇总!$C$2:$C$871,$Q$1)+SUMIFS(OFFSET([2]掉落汇总!$C$2:$C$871,,MATCH($B49,[2]掉落汇总!$D$1:$M$1)),[2]掉落汇总!$A$2:$A$871,I$1,[2]掉落汇总!$C$2:$C$871,$Q$2)/$Q$3)*宝箱投放计算!H49</f>
        <v>0</v>
      </c>
      <c r="J49">
        <f ca="1">(SUMIFS(OFFSET([2]掉落汇总!$C$2:$C$871,,MATCH($B49,[2]掉落汇总!$D$1:$M$1)),[2]掉落汇总!$A$2:$A$871,J$1,[2]掉落汇总!$C$2:$C$871,$Q$1)+SUMIFS(OFFSET([2]掉落汇总!$C$2:$C$871,,MATCH($B49,[2]掉落汇总!$D$1:$M$1)),[2]掉落汇总!$A$2:$A$871,J$1,[2]掉落汇总!$C$2:$C$871,$Q$2)/$Q$3)*宝箱投放计算!I49</f>
        <v>0</v>
      </c>
      <c r="K49">
        <f ca="1">(SUMIFS(OFFSET([2]掉落汇总!$C$2:$C$871,,MATCH($B49,[2]掉落汇总!$D$1:$M$1)),[2]掉落汇总!$A$2:$A$871,K$1,[2]掉落汇总!$C$2:$C$871,$Q$1)+SUMIFS(OFFSET([2]掉落汇总!$C$2:$C$871,,MATCH($B49,[2]掉落汇总!$D$1:$M$1)),[2]掉落汇总!$A$2:$A$871,K$1,[2]掉落汇总!$C$2:$C$871,$Q$2)/$Q$3)*宝箱投放计算!J49</f>
        <v>0</v>
      </c>
      <c r="L49">
        <f ca="1">(SUMIFS(OFFSET([2]掉落汇总!$C$2:$C$871,,MATCH($B49,[2]掉落汇总!$D$1:$M$1)),[2]掉落汇总!$A$2:$A$871,L$1,[2]掉落汇总!$C$2:$C$871,$Q$1)+SUMIFS(OFFSET([2]掉落汇总!$C$2:$C$871,,MATCH($B49,[2]掉落汇总!$D$1:$M$1)),[2]掉落汇总!$A$2:$A$871,L$1,[2]掉落汇总!$C$2:$C$871,$Q$2)/$Q$3)*宝箱投放计算!K49</f>
        <v>0</v>
      </c>
      <c r="M49">
        <f ca="1">(SUMIFS(OFFSET([2]掉落汇总!$C$2:$C$871,,MATCH($B49,[2]掉落汇总!$D$1:$M$1)),[2]掉落汇总!$A$2:$A$871,M$1,[2]掉落汇总!$C$2:$C$871,$Q$1)+SUMIFS(OFFSET([2]掉落汇总!$C$2:$C$871,,MATCH($B49,[2]掉落汇总!$D$1:$M$1)),[2]掉落汇总!$A$2:$A$871,M$1,[2]掉落汇总!$C$2:$C$871,$Q$2)/$Q$3)*宝箱投放计算!L49</f>
        <v>0</v>
      </c>
      <c r="N49">
        <f ca="1">(SUMIFS(OFFSET([2]掉落汇总!$C$2:$C$871,,MATCH($B49,[2]掉落汇总!$D$1:$M$1)),[2]掉落汇总!$A$2:$A$871,N$1,[2]掉落汇总!$C$2:$C$871,$Q$1)+SUMIFS(OFFSET([2]掉落汇总!$C$2:$C$871,,MATCH($B49,[2]掉落汇总!$D$1:$M$1)),[2]掉落汇总!$A$2:$A$871,N$1,[2]掉落汇总!$C$2:$C$871,$Q$2)/$Q$3)*宝箱投放计算!M49</f>
        <v>0</v>
      </c>
      <c r="O49">
        <f ca="1">(SUMIFS(OFFSET([2]掉落汇总!$C$2:$C$871,,MATCH($B49,[2]掉落汇总!$D$1:$M$1)),[2]掉落汇总!$A$2:$A$871,O$1,[2]掉落汇总!$C$2:$C$871,$Q$1)+SUMIFS(OFFSET([2]掉落汇总!$C$2:$C$871,,MATCH($B49,[2]掉落汇总!$D$1:$M$1)),[2]掉落汇总!$A$2:$A$871,O$1,[2]掉落汇总!$C$2:$C$871,$Q$2)/$Q$3)*宝箱投放计算!N49</f>
        <v>0</v>
      </c>
    </row>
    <row r="50" spans="1:15" x14ac:dyDescent="0.2">
      <c r="A50">
        <f>玩家成长时间线!A50</f>
        <v>49</v>
      </c>
      <c r="B50">
        <f>玩家成长时间线!B50</f>
        <v>10</v>
      </c>
      <c r="C50">
        <f ca="1">SUM($D$2:D50)</f>
        <v>0</v>
      </c>
      <c r="D50">
        <f t="shared" ca="1" si="0"/>
        <v>0</v>
      </c>
      <c r="E50">
        <f ca="1">(SUMIFS(OFFSET([2]掉落汇总!$C$2:$C$871,,MATCH($B50,[2]掉落汇总!$D$1:$M$1)),[2]掉落汇总!$A$2:$A$871,E$1,[2]掉落汇总!$C$2:$C$871,$Q$1)+SUMIFS(OFFSET([2]掉落汇总!$C$2:$C$871,,MATCH($B50,[2]掉落汇总!$D$1:$M$1)),[2]掉落汇总!$A$2:$A$871,E$1,[2]掉落汇总!$C$2:$C$871,$Q$2)/$Q$3)*宝箱投放计算!D50</f>
        <v>0</v>
      </c>
      <c r="F50">
        <f ca="1">(SUMIFS(OFFSET([2]掉落汇总!$C$2:$C$871,,MATCH($B50,[2]掉落汇总!$D$1:$M$1)),[2]掉落汇总!$A$2:$A$871,F$1,[2]掉落汇总!$C$2:$C$871,$Q$1)+SUMIFS(OFFSET([2]掉落汇总!$C$2:$C$871,,MATCH($B50,[2]掉落汇总!$D$1:$M$1)),[2]掉落汇总!$A$2:$A$871,F$1,[2]掉落汇总!$C$2:$C$871,$Q$2)/$Q$3)*宝箱投放计算!E50</f>
        <v>0</v>
      </c>
      <c r="G50">
        <f ca="1">(SUMIFS(OFFSET([2]掉落汇总!$C$2:$C$871,,MATCH($B50,[2]掉落汇总!$D$1:$M$1)),[2]掉落汇总!$A$2:$A$871,G$1,[2]掉落汇总!$C$2:$C$871,$Q$1)+SUMIFS(OFFSET([2]掉落汇总!$C$2:$C$871,,MATCH($B50,[2]掉落汇总!$D$1:$M$1)),[2]掉落汇总!$A$2:$A$871,G$1,[2]掉落汇总!$C$2:$C$871,$Q$2)/$Q$3)*宝箱投放计算!F50</f>
        <v>0</v>
      </c>
      <c r="H50">
        <f ca="1">(SUMIFS(OFFSET([2]掉落汇总!$C$2:$C$871,,MATCH($B50,[2]掉落汇总!$D$1:$M$1)),[2]掉落汇总!$A$2:$A$871,H$1,[2]掉落汇总!$C$2:$C$871,$Q$1)+SUMIFS(OFFSET([2]掉落汇总!$C$2:$C$871,,MATCH($B50,[2]掉落汇总!$D$1:$M$1)),[2]掉落汇总!$A$2:$A$871,H$1,[2]掉落汇总!$C$2:$C$871,$Q$2)/$Q$3)*宝箱投放计算!G50</f>
        <v>0</v>
      </c>
      <c r="I50">
        <f ca="1">(SUMIFS(OFFSET([2]掉落汇总!$C$2:$C$871,,MATCH($B50,[2]掉落汇总!$D$1:$M$1)),[2]掉落汇总!$A$2:$A$871,I$1,[2]掉落汇总!$C$2:$C$871,$Q$1)+SUMIFS(OFFSET([2]掉落汇总!$C$2:$C$871,,MATCH($B50,[2]掉落汇总!$D$1:$M$1)),[2]掉落汇总!$A$2:$A$871,I$1,[2]掉落汇总!$C$2:$C$871,$Q$2)/$Q$3)*宝箱投放计算!H50</f>
        <v>0</v>
      </c>
      <c r="J50">
        <f ca="1">(SUMIFS(OFFSET([2]掉落汇总!$C$2:$C$871,,MATCH($B50,[2]掉落汇总!$D$1:$M$1)),[2]掉落汇总!$A$2:$A$871,J$1,[2]掉落汇总!$C$2:$C$871,$Q$1)+SUMIFS(OFFSET([2]掉落汇总!$C$2:$C$871,,MATCH($B50,[2]掉落汇总!$D$1:$M$1)),[2]掉落汇总!$A$2:$A$871,J$1,[2]掉落汇总!$C$2:$C$871,$Q$2)/$Q$3)*宝箱投放计算!I50</f>
        <v>0</v>
      </c>
      <c r="K50">
        <f ca="1">(SUMIFS(OFFSET([2]掉落汇总!$C$2:$C$871,,MATCH($B50,[2]掉落汇总!$D$1:$M$1)),[2]掉落汇总!$A$2:$A$871,K$1,[2]掉落汇总!$C$2:$C$871,$Q$1)+SUMIFS(OFFSET([2]掉落汇总!$C$2:$C$871,,MATCH($B50,[2]掉落汇总!$D$1:$M$1)),[2]掉落汇总!$A$2:$A$871,K$1,[2]掉落汇总!$C$2:$C$871,$Q$2)/$Q$3)*宝箱投放计算!J50</f>
        <v>0</v>
      </c>
      <c r="L50">
        <f ca="1">(SUMIFS(OFFSET([2]掉落汇总!$C$2:$C$871,,MATCH($B50,[2]掉落汇总!$D$1:$M$1)),[2]掉落汇总!$A$2:$A$871,L$1,[2]掉落汇总!$C$2:$C$871,$Q$1)+SUMIFS(OFFSET([2]掉落汇总!$C$2:$C$871,,MATCH($B50,[2]掉落汇总!$D$1:$M$1)),[2]掉落汇总!$A$2:$A$871,L$1,[2]掉落汇总!$C$2:$C$871,$Q$2)/$Q$3)*宝箱投放计算!K50</f>
        <v>0</v>
      </c>
      <c r="M50">
        <f ca="1">(SUMIFS(OFFSET([2]掉落汇总!$C$2:$C$871,,MATCH($B50,[2]掉落汇总!$D$1:$M$1)),[2]掉落汇总!$A$2:$A$871,M$1,[2]掉落汇总!$C$2:$C$871,$Q$1)+SUMIFS(OFFSET([2]掉落汇总!$C$2:$C$871,,MATCH($B50,[2]掉落汇总!$D$1:$M$1)),[2]掉落汇总!$A$2:$A$871,M$1,[2]掉落汇总!$C$2:$C$871,$Q$2)/$Q$3)*宝箱投放计算!L50</f>
        <v>0</v>
      </c>
      <c r="N50">
        <f ca="1">(SUMIFS(OFFSET([2]掉落汇总!$C$2:$C$871,,MATCH($B50,[2]掉落汇总!$D$1:$M$1)),[2]掉落汇总!$A$2:$A$871,N$1,[2]掉落汇总!$C$2:$C$871,$Q$1)+SUMIFS(OFFSET([2]掉落汇总!$C$2:$C$871,,MATCH($B50,[2]掉落汇总!$D$1:$M$1)),[2]掉落汇总!$A$2:$A$871,N$1,[2]掉落汇总!$C$2:$C$871,$Q$2)/$Q$3)*宝箱投放计算!M50</f>
        <v>0</v>
      </c>
      <c r="O50">
        <f ca="1">(SUMIFS(OFFSET([2]掉落汇总!$C$2:$C$871,,MATCH($B50,[2]掉落汇总!$D$1:$M$1)),[2]掉落汇总!$A$2:$A$871,O$1,[2]掉落汇总!$C$2:$C$871,$Q$1)+SUMIFS(OFFSET([2]掉落汇总!$C$2:$C$871,,MATCH($B50,[2]掉落汇总!$D$1:$M$1)),[2]掉落汇总!$A$2:$A$871,O$1,[2]掉落汇总!$C$2:$C$871,$Q$2)/$Q$3)*宝箱投放计算!N50</f>
        <v>0</v>
      </c>
    </row>
    <row r="51" spans="1:15" x14ac:dyDescent="0.2">
      <c r="A51">
        <f>玩家成长时间线!A51</f>
        <v>50</v>
      </c>
      <c r="B51">
        <f>玩家成长时间线!B51</f>
        <v>10</v>
      </c>
      <c r="C51">
        <f ca="1">SUM($D$2:D51)</f>
        <v>0</v>
      </c>
      <c r="D51">
        <f t="shared" ca="1" si="0"/>
        <v>0</v>
      </c>
      <c r="E51">
        <f ca="1">(SUMIFS(OFFSET([2]掉落汇总!$C$2:$C$871,,MATCH($B51,[2]掉落汇总!$D$1:$M$1)),[2]掉落汇总!$A$2:$A$871,E$1,[2]掉落汇总!$C$2:$C$871,$Q$1)+SUMIFS(OFFSET([2]掉落汇总!$C$2:$C$871,,MATCH($B51,[2]掉落汇总!$D$1:$M$1)),[2]掉落汇总!$A$2:$A$871,E$1,[2]掉落汇总!$C$2:$C$871,$Q$2)/$Q$3)*宝箱投放计算!D51</f>
        <v>0</v>
      </c>
      <c r="F51">
        <f ca="1">(SUMIFS(OFFSET([2]掉落汇总!$C$2:$C$871,,MATCH($B51,[2]掉落汇总!$D$1:$M$1)),[2]掉落汇总!$A$2:$A$871,F$1,[2]掉落汇总!$C$2:$C$871,$Q$1)+SUMIFS(OFFSET([2]掉落汇总!$C$2:$C$871,,MATCH($B51,[2]掉落汇总!$D$1:$M$1)),[2]掉落汇总!$A$2:$A$871,F$1,[2]掉落汇总!$C$2:$C$871,$Q$2)/$Q$3)*宝箱投放计算!E51</f>
        <v>0</v>
      </c>
      <c r="G51">
        <f ca="1">(SUMIFS(OFFSET([2]掉落汇总!$C$2:$C$871,,MATCH($B51,[2]掉落汇总!$D$1:$M$1)),[2]掉落汇总!$A$2:$A$871,G$1,[2]掉落汇总!$C$2:$C$871,$Q$1)+SUMIFS(OFFSET([2]掉落汇总!$C$2:$C$871,,MATCH($B51,[2]掉落汇总!$D$1:$M$1)),[2]掉落汇总!$A$2:$A$871,G$1,[2]掉落汇总!$C$2:$C$871,$Q$2)/$Q$3)*宝箱投放计算!F51</f>
        <v>0</v>
      </c>
      <c r="H51">
        <f ca="1">(SUMIFS(OFFSET([2]掉落汇总!$C$2:$C$871,,MATCH($B51,[2]掉落汇总!$D$1:$M$1)),[2]掉落汇总!$A$2:$A$871,H$1,[2]掉落汇总!$C$2:$C$871,$Q$1)+SUMIFS(OFFSET([2]掉落汇总!$C$2:$C$871,,MATCH($B51,[2]掉落汇总!$D$1:$M$1)),[2]掉落汇总!$A$2:$A$871,H$1,[2]掉落汇总!$C$2:$C$871,$Q$2)/$Q$3)*宝箱投放计算!G51</f>
        <v>0</v>
      </c>
      <c r="I51">
        <f ca="1">(SUMIFS(OFFSET([2]掉落汇总!$C$2:$C$871,,MATCH($B51,[2]掉落汇总!$D$1:$M$1)),[2]掉落汇总!$A$2:$A$871,I$1,[2]掉落汇总!$C$2:$C$871,$Q$1)+SUMIFS(OFFSET([2]掉落汇总!$C$2:$C$871,,MATCH($B51,[2]掉落汇总!$D$1:$M$1)),[2]掉落汇总!$A$2:$A$871,I$1,[2]掉落汇总!$C$2:$C$871,$Q$2)/$Q$3)*宝箱投放计算!H51</f>
        <v>0</v>
      </c>
      <c r="J51">
        <f ca="1">(SUMIFS(OFFSET([2]掉落汇总!$C$2:$C$871,,MATCH($B51,[2]掉落汇总!$D$1:$M$1)),[2]掉落汇总!$A$2:$A$871,J$1,[2]掉落汇总!$C$2:$C$871,$Q$1)+SUMIFS(OFFSET([2]掉落汇总!$C$2:$C$871,,MATCH($B51,[2]掉落汇总!$D$1:$M$1)),[2]掉落汇总!$A$2:$A$871,J$1,[2]掉落汇总!$C$2:$C$871,$Q$2)/$Q$3)*宝箱投放计算!I51</f>
        <v>0</v>
      </c>
      <c r="K51">
        <f ca="1">(SUMIFS(OFFSET([2]掉落汇总!$C$2:$C$871,,MATCH($B51,[2]掉落汇总!$D$1:$M$1)),[2]掉落汇总!$A$2:$A$871,K$1,[2]掉落汇总!$C$2:$C$871,$Q$1)+SUMIFS(OFFSET([2]掉落汇总!$C$2:$C$871,,MATCH($B51,[2]掉落汇总!$D$1:$M$1)),[2]掉落汇总!$A$2:$A$871,K$1,[2]掉落汇总!$C$2:$C$871,$Q$2)/$Q$3)*宝箱投放计算!J51</f>
        <v>0</v>
      </c>
      <c r="L51">
        <f ca="1">(SUMIFS(OFFSET([2]掉落汇总!$C$2:$C$871,,MATCH($B51,[2]掉落汇总!$D$1:$M$1)),[2]掉落汇总!$A$2:$A$871,L$1,[2]掉落汇总!$C$2:$C$871,$Q$1)+SUMIFS(OFFSET([2]掉落汇总!$C$2:$C$871,,MATCH($B51,[2]掉落汇总!$D$1:$M$1)),[2]掉落汇总!$A$2:$A$871,L$1,[2]掉落汇总!$C$2:$C$871,$Q$2)/$Q$3)*宝箱投放计算!K51</f>
        <v>0</v>
      </c>
      <c r="M51">
        <f ca="1">(SUMIFS(OFFSET([2]掉落汇总!$C$2:$C$871,,MATCH($B51,[2]掉落汇总!$D$1:$M$1)),[2]掉落汇总!$A$2:$A$871,M$1,[2]掉落汇总!$C$2:$C$871,$Q$1)+SUMIFS(OFFSET([2]掉落汇总!$C$2:$C$871,,MATCH($B51,[2]掉落汇总!$D$1:$M$1)),[2]掉落汇总!$A$2:$A$871,M$1,[2]掉落汇总!$C$2:$C$871,$Q$2)/$Q$3)*宝箱投放计算!L51</f>
        <v>0</v>
      </c>
      <c r="N51">
        <f ca="1">(SUMIFS(OFFSET([2]掉落汇总!$C$2:$C$871,,MATCH($B51,[2]掉落汇总!$D$1:$M$1)),[2]掉落汇总!$A$2:$A$871,N$1,[2]掉落汇总!$C$2:$C$871,$Q$1)+SUMIFS(OFFSET([2]掉落汇总!$C$2:$C$871,,MATCH($B51,[2]掉落汇总!$D$1:$M$1)),[2]掉落汇总!$A$2:$A$871,N$1,[2]掉落汇总!$C$2:$C$871,$Q$2)/$Q$3)*宝箱投放计算!M51</f>
        <v>0</v>
      </c>
      <c r="O51">
        <f ca="1">(SUMIFS(OFFSET([2]掉落汇总!$C$2:$C$871,,MATCH($B51,[2]掉落汇总!$D$1:$M$1)),[2]掉落汇总!$A$2:$A$871,O$1,[2]掉落汇总!$C$2:$C$871,$Q$1)+SUMIFS(OFFSET([2]掉落汇总!$C$2:$C$871,,MATCH($B51,[2]掉落汇总!$D$1:$M$1)),[2]掉落汇总!$A$2:$A$871,O$1,[2]掉落汇总!$C$2:$C$871,$Q$2)/$Q$3)*宝箱投放计算!N51</f>
        <v>0</v>
      </c>
    </row>
    <row r="52" spans="1:15" x14ac:dyDescent="0.2">
      <c r="A52">
        <f>玩家成长时间线!A52</f>
        <v>51</v>
      </c>
      <c r="B52">
        <f>玩家成长时间线!B52</f>
        <v>10</v>
      </c>
      <c r="C52">
        <f ca="1">SUM($D$2:D52)</f>
        <v>0</v>
      </c>
      <c r="D52">
        <f t="shared" ca="1" si="0"/>
        <v>0</v>
      </c>
      <c r="E52">
        <f ca="1">(SUMIFS(OFFSET([2]掉落汇总!$C$2:$C$871,,MATCH($B52,[2]掉落汇总!$D$1:$M$1)),[2]掉落汇总!$A$2:$A$871,E$1,[2]掉落汇总!$C$2:$C$871,$Q$1)+SUMIFS(OFFSET([2]掉落汇总!$C$2:$C$871,,MATCH($B52,[2]掉落汇总!$D$1:$M$1)),[2]掉落汇总!$A$2:$A$871,E$1,[2]掉落汇总!$C$2:$C$871,$Q$2)/$Q$3)*宝箱投放计算!D52</f>
        <v>0</v>
      </c>
      <c r="F52">
        <f ca="1">(SUMIFS(OFFSET([2]掉落汇总!$C$2:$C$871,,MATCH($B52,[2]掉落汇总!$D$1:$M$1)),[2]掉落汇总!$A$2:$A$871,F$1,[2]掉落汇总!$C$2:$C$871,$Q$1)+SUMIFS(OFFSET([2]掉落汇总!$C$2:$C$871,,MATCH($B52,[2]掉落汇总!$D$1:$M$1)),[2]掉落汇总!$A$2:$A$871,F$1,[2]掉落汇总!$C$2:$C$871,$Q$2)/$Q$3)*宝箱投放计算!E52</f>
        <v>0</v>
      </c>
      <c r="G52">
        <f ca="1">(SUMIFS(OFFSET([2]掉落汇总!$C$2:$C$871,,MATCH($B52,[2]掉落汇总!$D$1:$M$1)),[2]掉落汇总!$A$2:$A$871,G$1,[2]掉落汇总!$C$2:$C$871,$Q$1)+SUMIFS(OFFSET([2]掉落汇总!$C$2:$C$871,,MATCH($B52,[2]掉落汇总!$D$1:$M$1)),[2]掉落汇总!$A$2:$A$871,G$1,[2]掉落汇总!$C$2:$C$871,$Q$2)/$Q$3)*宝箱投放计算!F52</f>
        <v>0</v>
      </c>
      <c r="H52">
        <f ca="1">(SUMIFS(OFFSET([2]掉落汇总!$C$2:$C$871,,MATCH($B52,[2]掉落汇总!$D$1:$M$1)),[2]掉落汇总!$A$2:$A$871,H$1,[2]掉落汇总!$C$2:$C$871,$Q$1)+SUMIFS(OFFSET([2]掉落汇总!$C$2:$C$871,,MATCH($B52,[2]掉落汇总!$D$1:$M$1)),[2]掉落汇总!$A$2:$A$871,H$1,[2]掉落汇总!$C$2:$C$871,$Q$2)/$Q$3)*宝箱投放计算!G52</f>
        <v>0</v>
      </c>
      <c r="I52">
        <f ca="1">(SUMIFS(OFFSET([2]掉落汇总!$C$2:$C$871,,MATCH($B52,[2]掉落汇总!$D$1:$M$1)),[2]掉落汇总!$A$2:$A$871,I$1,[2]掉落汇总!$C$2:$C$871,$Q$1)+SUMIFS(OFFSET([2]掉落汇总!$C$2:$C$871,,MATCH($B52,[2]掉落汇总!$D$1:$M$1)),[2]掉落汇总!$A$2:$A$871,I$1,[2]掉落汇总!$C$2:$C$871,$Q$2)/$Q$3)*宝箱投放计算!H52</f>
        <v>0</v>
      </c>
      <c r="J52">
        <f ca="1">(SUMIFS(OFFSET([2]掉落汇总!$C$2:$C$871,,MATCH($B52,[2]掉落汇总!$D$1:$M$1)),[2]掉落汇总!$A$2:$A$871,J$1,[2]掉落汇总!$C$2:$C$871,$Q$1)+SUMIFS(OFFSET([2]掉落汇总!$C$2:$C$871,,MATCH($B52,[2]掉落汇总!$D$1:$M$1)),[2]掉落汇总!$A$2:$A$871,J$1,[2]掉落汇总!$C$2:$C$871,$Q$2)/$Q$3)*宝箱投放计算!I52</f>
        <v>0</v>
      </c>
      <c r="K52">
        <f ca="1">(SUMIFS(OFFSET([2]掉落汇总!$C$2:$C$871,,MATCH($B52,[2]掉落汇总!$D$1:$M$1)),[2]掉落汇总!$A$2:$A$871,K$1,[2]掉落汇总!$C$2:$C$871,$Q$1)+SUMIFS(OFFSET([2]掉落汇总!$C$2:$C$871,,MATCH($B52,[2]掉落汇总!$D$1:$M$1)),[2]掉落汇总!$A$2:$A$871,K$1,[2]掉落汇总!$C$2:$C$871,$Q$2)/$Q$3)*宝箱投放计算!J52</f>
        <v>0</v>
      </c>
      <c r="L52">
        <f ca="1">(SUMIFS(OFFSET([2]掉落汇总!$C$2:$C$871,,MATCH($B52,[2]掉落汇总!$D$1:$M$1)),[2]掉落汇总!$A$2:$A$871,L$1,[2]掉落汇总!$C$2:$C$871,$Q$1)+SUMIFS(OFFSET([2]掉落汇总!$C$2:$C$871,,MATCH($B52,[2]掉落汇总!$D$1:$M$1)),[2]掉落汇总!$A$2:$A$871,L$1,[2]掉落汇总!$C$2:$C$871,$Q$2)/$Q$3)*宝箱投放计算!K52</f>
        <v>0</v>
      </c>
      <c r="M52">
        <f ca="1">(SUMIFS(OFFSET([2]掉落汇总!$C$2:$C$871,,MATCH($B52,[2]掉落汇总!$D$1:$M$1)),[2]掉落汇总!$A$2:$A$871,M$1,[2]掉落汇总!$C$2:$C$871,$Q$1)+SUMIFS(OFFSET([2]掉落汇总!$C$2:$C$871,,MATCH($B52,[2]掉落汇总!$D$1:$M$1)),[2]掉落汇总!$A$2:$A$871,M$1,[2]掉落汇总!$C$2:$C$871,$Q$2)/$Q$3)*宝箱投放计算!L52</f>
        <v>0</v>
      </c>
      <c r="N52">
        <f ca="1">(SUMIFS(OFFSET([2]掉落汇总!$C$2:$C$871,,MATCH($B52,[2]掉落汇总!$D$1:$M$1)),[2]掉落汇总!$A$2:$A$871,N$1,[2]掉落汇总!$C$2:$C$871,$Q$1)+SUMIFS(OFFSET([2]掉落汇总!$C$2:$C$871,,MATCH($B52,[2]掉落汇总!$D$1:$M$1)),[2]掉落汇总!$A$2:$A$871,N$1,[2]掉落汇总!$C$2:$C$871,$Q$2)/$Q$3)*宝箱投放计算!M52</f>
        <v>0</v>
      </c>
      <c r="O52">
        <f ca="1">(SUMIFS(OFFSET([2]掉落汇总!$C$2:$C$871,,MATCH($B52,[2]掉落汇总!$D$1:$M$1)),[2]掉落汇总!$A$2:$A$871,O$1,[2]掉落汇总!$C$2:$C$871,$Q$1)+SUMIFS(OFFSET([2]掉落汇总!$C$2:$C$871,,MATCH($B52,[2]掉落汇总!$D$1:$M$1)),[2]掉落汇总!$A$2:$A$871,O$1,[2]掉落汇总!$C$2:$C$871,$Q$2)/$Q$3)*宝箱投放计算!N52</f>
        <v>0</v>
      </c>
    </row>
    <row r="53" spans="1:15" x14ac:dyDescent="0.2">
      <c r="A53">
        <f>玩家成长时间线!A53</f>
        <v>52</v>
      </c>
      <c r="B53">
        <f>玩家成长时间线!B53</f>
        <v>10</v>
      </c>
      <c r="C53">
        <f ca="1">SUM($D$2:D53)</f>
        <v>0</v>
      </c>
      <c r="D53">
        <f t="shared" ca="1" si="0"/>
        <v>0</v>
      </c>
      <c r="E53">
        <f ca="1">(SUMIFS(OFFSET([2]掉落汇总!$C$2:$C$871,,MATCH($B53,[2]掉落汇总!$D$1:$M$1)),[2]掉落汇总!$A$2:$A$871,E$1,[2]掉落汇总!$C$2:$C$871,$Q$1)+SUMIFS(OFFSET([2]掉落汇总!$C$2:$C$871,,MATCH($B53,[2]掉落汇总!$D$1:$M$1)),[2]掉落汇总!$A$2:$A$871,E$1,[2]掉落汇总!$C$2:$C$871,$Q$2)/$Q$3)*宝箱投放计算!D53</f>
        <v>0</v>
      </c>
      <c r="F53">
        <f ca="1">(SUMIFS(OFFSET([2]掉落汇总!$C$2:$C$871,,MATCH($B53,[2]掉落汇总!$D$1:$M$1)),[2]掉落汇总!$A$2:$A$871,F$1,[2]掉落汇总!$C$2:$C$871,$Q$1)+SUMIFS(OFFSET([2]掉落汇总!$C$2:$C$871,,MATCH($B53,[2]掉落汇总!$D$1:$M$1)),[2]掉落汇总!$A$2:$A$871,F$1,[2]掉落汇总!$C$2:$C$871,$Q$2)/$Q$3)*宝箱投放计算!E53</f>
        <v>0</v>
      </c>
      <c r="G53">
        <f ca="1">(SUMIFS(OFFSET([2]掉落汇总!$C$2:$C$871,,MATCH($B53,[2]掉落汇总!$D$1:$M$1)),[2]掉落汇总!$A$2:$A$871,G$1,[2]掉落汇总!$C$2:$C$871,$Q$1)+SUMIFS(OFFSET([2]掉落汇总!$C$2:$C$871,,MATCH($B53,[2]掉落汇总!$D$1:$M$1)),[2]掉落汇总!$A$2:$A$871,G$1,[2]掉落汇总!$C$2:$C$871,$Q$2)/$Q$3)*宝箱投放计算!F53</f>
        <v>0</v>
      </c>
      <c r="H53">
        <f ca="1">(SUMIFS(OFFSET([2]掉落汇总!$C$2:$C$871,,MATCH($B53,[2]掉落汇总!$D$1:$M$1)),[2]掉落汇总!$A$2:$A$871,H$1,[2]掉落汇总!$C$2:$C$871,$Q$1)+SUMIFS(OFFSET([2]掉落汇总!$C$2:$C$871,,MATCH($B53,[2]掉落汇总!$D$1:$M$1)),[2]掉落汇总!$A$2:$A$871,H$1,[2]掉落汇总!$C$2:$C$871,$Q$2)/$Q$3)*宝箱投放计算!G53</f>
        <v>0</v>
      </c>
      <c r="I53">
        <f ca="1">(SUMIFS(OFFSET([2]掉落汇总!$C$2:$C$871,,MATCH($B53,[2]掉落汇总!$D$1:$M$1)),[2]掉落汇总!$A$2:$A$871,I$1,[2]掉落汇总!$C$2:$C$871,$Q$1)+SUMIFS(OFFSET([2]掉落汇总!$C$2:$C$871,,MATCH($B53,[2]掉落汇总!$D$1:$M$1)),[2]掉落汇总!$A$2:$A$871,I$1,[2]掉落汇总!$C$2:$C$871,$Q$2)/$Q$3)*宝箱投放计算!H53</f>
        <v>0</v>
      </c>
      <c r="J53">
        <f ca="1">(SUMIFS(OFFSET([2]掉落汇总!$C$2:$C$871,,MATCH($B53,[2]掉落汇总!$D$1:$M$1)),[2]掉落汇总!$A$2:$A$871,J$1,[2]掉落汇总!$C$2:$C$871,$Q$1)+SUMIFS(OFFSET([2]掉落汇总!$C$2:$C$871,,MATCH($B53,[2]掉落汇总!$D$1:$M$1)),[2]掉落汇总!$A$2:$A$871,J$1,[2]掉落汇总!$C$2:$C$871,$Q$2)/$Q$3)*宝箱投放计算!I53</f>
        <v>0</v>
      </c>
      <c r="K53">
        <f ca="1">(SUMIFS(OFFSET([2]掉落汇总!$C$2:$C$871,,MATCH($B53,[2]掉落汇总!$D$1:$M$1)),[2]掉落汇总!$A$2:$A$871,K$1,[2]掉落汇总!$C$2:$C$871,$Q$1)+SUMIFS(OFFSET([2]掉落汇总!$C$2:$C$871,,MATCH($B53,[2]掉落汇总!$D$1:$M$1)),[2]掉落汇总!$A$2:$A$871,K$1,[2]掉落汇总!$C$2:$C$871,$Q$2)/$Q$3)*宝箱投放计算!J53</f>
        <v>0</v>
      </c>
      <c r="L53">
        <f ca="1">(SUMIFS(OFFSET([2]掉落汇总!$C$2:$C$871,,MATCH($B53,[2]掉落汇总!$D$1:$M$1)),[2]掉落汇总!$A$2:$A$871,L$1,[2]掉落汇总!$C$2:$C$871,$Q$1)+SUMIFS(OFFSET([2]掉落汇总!$C$2:$C$871,,MATCH($B53,[2]掉落汇总!$D$1:$M$1)),[2]掉落汇总!$A$2:$A$871,L$1,[2]掉落汇总!$C$2:$C$871,$Q$2)/$Q$3)*宝箱投放计算!K53</f>
        <v>0</v>
      </c>
      <c r="M53">
        <f ca="1">(SUMIFS(OFFSET([2]掉落汇总!$C$2:$C$871,,MATCH($B53,[2]掉落汇总!$D$1:$M$1)),[2]掉落汇总!$A$2:$A$871,M$1,[2]掉落汇总!$C$2:$C$871,$Q$1)+SUMIFS(OFFSET([2]掉落汇总!$C$2:$C$871,,MATCH($B53,[2]掉落汇总!$D$1:$M$1)),[2]掉落汇总!$A$2:$A$871,M$1,[2]掉落汇总!$C$2:$C$871,$Q$2)/$Q$3)*宝箱投放计算!L53</f>
        <v>0</v>
      </c>
      <c r="N53">
        <f ca="1">(SUMIFS(OFFSET([2]掉落汇总!$C$2:$C$871,,MATCH($B53,[2]掉落汇总!$D$1:$M$1)),[2]掉落汇总!$A$2:$A$871,N$1,[2]掉落汇总!$C$2:$C$871,$Q$1)+SUMIFS(OFFSET([2]掉落汇总!$C$2:$C$871,,MATCH($B53,[2]掉落汇总!$D$1:$M$1)),[2]掉落汇总!$A$2:$A$871,N$1,[2]掉落汇总!$C$2:$C$871,$Q$2)/$Q$3)*宝箱投放计算!M53</f>
        <v>0</v>
      </c>
      <c r="O53">
        <f ca="1">(SUMIFS(OFFSET([2]掉落汇总!$C$2:$C$871,,MATCH($B53,[2]掉落汇总!$D$1:$M$1)),[2]掉落汇总!$A$2:$A$871,O$1,[2]掉落汇总!$C$2:$C$871,$Q$1)+SUMIFS(OFFSET([2]掉落汇总!$C$2:$C$871,,MATCH($B53,[2]掉落汇总!$D$1:$M$1)),[2]掉落汇总!$A$2:$A$871,O$1,[2]掉落汇总!$C$2:$C$871,$Q$2)/$Q$3)*宝箱投放计算!N53</f>
        <v>0</v>
      </c>
    </row>
    <row r="54" spans="1:15" x14ac:dyDescent="0.2">
      <c r="A54">
        <f>玩家成长时间线!A54</f>
        <v>53</v>
      </c>
      <c r="B54">
        <f>玩家成长时间线!B54</f>
        <v>10</v>
      </c>
      <c r="C54">
        <f ca="1">SUM($D$2:D54)</f>
        <v>0</v>
      </c>
      <c r="D54">
        <f t="shared" ca="1" si="0"/>
        <v>0</v>
      </c>
      <c r="E54">
        <f ca="1">(SUMIFS(OFFSET([2]掉落汇总!$C$2:$C$871,,MATCH($B54,[2]掉落汇总!$D$1:$M$1)),[2]掉落汇总!$A$2:$A$871,E$1,[2]掉落汇总!$C$2:$C$871,$Q$1)+SUMIFS(OFFSET([2]掉落汇总!$C$2:$C$871,,MATCH($B54,[2]掉落汇总!$D$1:$M$1)),[2]掉落汇总!$A$2:$A$871,E$1,[2]掉落汇总!$C$2:$C$871,$Q$2)/$Q$3)*宝箱投放计算!D54</f>
        <v>0</v>
      </c>
      <c r="F54">
        <f ca="1">(SUMIFS(OFFSET([2]掉落汇总!$C$2:$C$871,,MATCH($B54,[2]掉落汇总!$D$1:$M$1)),[2]掉落汇总!$A$2:$A$871,F$1,[2]掉落汇总!$C$2:$C$871,$Q$1)+SUMIFS(OFFSET([2]掉落汇总!$C$2:$C$871,,MATCH($B54,[2]掉落汇总!$D$1:$M$1)),[2]掉落汇总!$A$2:$A$871,F$1,[2]掉落汇总!$C$2:$C$871,$Q$2)/$Q$3)*宝箱投放计算!E54</f>
        <v>0</v>
      </c>
      <c r="G54">
        <f ca="1">(SUMIFS(OFFSET([2]掉落汇总!$C$2:$C$871,,MATCH($B54,[2]掉落汇总!$D$1:$M$1)),[2]掉落汇总!$A$2:$A$871,G$1,[2]掉落汇总!$C$2:$C$871,$Q$1)+SUMIFS(OFFSET([2]掉落汇总!$C$2:$C$871,,MATCH($B54,[2]掉落汇总!$D$1:$M$1)),[2]掉落汇总!$A$2:$A$871,G$1,[2]掉落汇总!$C$2:$C$871,$Q$2)/$Q$3)*宝箱投放计算!F54</f>
        <v>0</v>
      </c>
      <c r="H54">
        <f ca="1">(SUMIFS(OFFSET([2]掉落汇总!$C$2:$C$871,,MATCH($B54,[2]掉落汇总!$D$1:$M$1)),[2]掉落汇总!$A$2:$A$871,H$1,[2]掉落汇总!$C$2:$C$871,$Q$1)+SUMIFS(OFFSET([2]掉落汇总!$C$2:$C$871,,MATCH($B54,[2]掉落汇总!$D$1:$M$1)),[2]掉落汇总!$A$2:$A$871,H$1,[2]掉落汇总!$C$2:$C$871,$Q$2)/$Q$3)*宝箱投放计算!G54</f>
        <v>0</v>
      </c>
      <c r="I54">
        <f ca="1">(SUMIFS(OFFSET([2]掉落汇总!$C$2:$C$871,,MATCH($B54,[2]掉落汇总!$D$1:$M$1)),[2]掉落汇总!$A$2:$A$871,I$1,[2]掉落汇总!$C$2:$C$871,$Q$1)+SUMIFS(OFFSET([2]掉落汇总!$C$2:$C$871,,MATCH($B54,[2]掉落汇总!$D$1:$M$1)),[2]掉落汇总!$A$2:$A$871,I$1,[2]掉落汇总!$C$2:$C$871,$Q$2)/$Q$3)*宝箱投放计算!H54</f>
        <v>0</v>
      </c>
      <c r="J54">
        <f ca="1">(SUMIFS(OFFSET([2]掉落汇总!$C$2:$C$871,,MATCH($B54,[2]掉落汇总!$D$1:$M$1)),[2]掉落汇总!$A$2:$A$871,J$1,[2]掉落汇总!$C$2:$C$871,$Q$1)+SUMIFS(OFFSET([2]掉落汇总!$C$2:$C$871,,MATCH($B54,[2]掉落汇总!$D$1:$M$1)),[2]掉落汇总!$A$2:$A$871,J$1,[2]掉落汇总!$C$2:$C$871,$Q$2)/$Q$3)*宝箱投放计算!I54</f>
        <v>0</v>
      </c>
      <c r="K54">
        <f ca="1">(SUMIFS(OFFSET([2]掉落汇总!$C$2:$C$871,,MATCH($B54,[2]掉落汇总!$D$1:$M$1)),[2]掉落汇总!$A$2:$A$871,K$1,[2]掉落汇总!$C$2:$C$871,$Q$1)+SUMIFS(OFFSET([2]掉落汇总!$C$2:$C$871,,MATCH($B54,[2]掉落汇总!$D$1:$M$1)),[2]掉落汇总!$A$2:$A$871,K$1,[2]掉落汇总!$C$2:$C$871,$Q$2)/$Q$3)*宝箱投放计算!J54</f>
        <v>0</v>
      </c>
      <c r="L54">
        <f ca="1">(SUMIFS(OFFSET([2]掉落汇总!$C$2:$C$871,,MATCH($B54,[2]掉落汇总!$D$1:$M$1)),[2]掉落汇总!$A$2:$A$871,L$1,[2]掉落汇总!$C$2:$C$871,$Q$1)+SUMIFS(OFFSET([2]掉落汇总!$C$2:$C$871,,MATCH($B54,[2]掉落汇总!$D$1:$M$1)),[2]掉落汇总!$A$2:$A$871,L$1,[2]掉落汇总!$C$2:$C$871,$Q$2)/$Q$3)*宝箱投放计算!K54</f>
        <v>0</v>
      </c>
      <c r="M54">
        <f ca="1">(SUMIFS(OFFSET([2]掉落汇总!$C$2:$C$871,,MATCH($B54,[2]掉落汇总!$D$1:$M$1)),[2]掉落汇总!$A$2:$A$871,M$1,[2]掉落汇总!$C$2:$C$871,$Q$1)+SUMIFS(OFFSET([2]掉落汇总!$C$2:$C$871,,MATCH($B54,[2]掉落汇总!$D$1:$M$1)),[2]掉落汇总!$A$2:$A$871,M$1,[2]掉落汇总!$C$2:$C$871,$Q$2)/$Q$3)*宝箱投放计算!L54</f>
        <v>0</v>
      </c>
      <c r="N54">
        <f ca="1">(SUMIFS(OFFSET([2]掉落汇总!$C$2:$C$871,,MATCH($B54,[2]掉落汇总!$D$1:$M$1)),[2]掉落汇总!$A$2:$A$871,N$1,[2]掉落汇总!$C$2:$C$871,$Q$1)+SUMIFS(OFFSET([2]掉落汇总!$C$2:$C$871,,MATCH($B54,[2]掉落汇总!$D$1:$M$1)),[2]掉落汇总!$A$2:$A$871,N$1,[2]掉落汇总!$C$2:$C$871,$Q$2)/$Q$3)*宝箱投放计算!M54</f>
        <v>0</v>
      </c>
      <c r="O54">
        <f ca="1">(SUMIFS(OFFSET([2]掉落汇总!$C$2:$C$871,,MATCH($B54,[2]掉落汇总!$D$1:$M$1)),[2]掉落汇总!$A$2:$A$871,O$1,[2]掉落汇总!$C$2:$C$871,$Q$1)+SUMIFS(OFFSET([2]掉落汇总!$C$2:$C$871,,MATCH($B54,[2]掉落汇总!$D$1:$M$1)),[2]掉落汇总!$A$2:$A$871,O$1,[2]掉落汇总!$C$2:$C$871,$Q$2)/$Q$3)*宝箱投放计算!N54</f>
        <v>0</v>
      </c>
    </row>
    <row r="55" spans="1:15" x14ac:dyDescent="0.2">
      <c r="A55">
        <f>玩家成长时间线!A55</f>
        <v>54</v>
      </c>
      <c r="B55">
        <f>玩家成长时间线!B55</f>
        <v>10</v>
      </c>
      <c r="C55">
        <f ca="1">SUM($D$2:D55)</f>
        <v>0</v>
      </c>
      <c r="D55">
        <f t="shared" ca="1" si="0"/>
        <v>0</v>
      </c>
      <c r="E55">
        <f ca="1">(SUMIFS(OFFSET([2]掉落汇总!$C$2:$C$871,,MATCH($B55,[2]掉落汇总!$D$1:$M$1)),[2]掉落汇总!$A$2:$A$871,E$1,[2]掉落汇总!$C$2:$C$871,$Q$1)+SUMIFS(OFFSET([2]掉落汇总!$C$2:$C$871,,MATCH($B55,[2]掉落汇总!$D$1:$M$1)),[2]掉落汇总!$A$2:$A$871,E$1,[2]掉落汇总!$C$2:$C$871,$Q$2)/$Q$3)*宝箱投放计算!D55</f>
        <v>0</v>
      </c>
      <c r="F55">
        <f ca="1">(SUMIFS(OFFSET([2]掉落汇总!$C$2:$C$871,,MATCH($B55,[2]掉落汇总!$D$1:$M$1)),[2]掉落汇总!$A$2:$A$871,F$1,[2]掉落汇总!$C$2:$C$871,$Q$1)+SUMIFS(OFFSET([2]掉落汇总!$C$2:$C$871,,MATCH($B55,[2]掉落汇总!$D$1:$M$1)),[2]掉落汇总!$A$2:$A$871,F$1,[2]掉落汇总!$C$2:$C$871,$Q$2)/$Q$3)*宝箱投放计算!E55</f>
        <v>0</v>
      </c>
      <c r="G55">
        <f ca="1">(SUMIFS(OFFSET([2]掉落汇总!$C$2:$C$871,,MATCH($B55,[2]掉落汇总!$D$1:$M$1)),[2]掉落汇总!$A$2:$A$871,G$1,[2]掉落汇总!$C$2:$C$871,$Q$1)+SUMIFS(OFFSET([2]掉落汇总!$C$2:$C$871,,MATCH($B55,[2]掉落汇总!$D$1:$M$1)),[2]掉落汇总!$A$2:$A$871,G$1,[2]掉落汇总!$C$2:$C$871,$Q$2)/$Q$3)*宝箱投放计算!F55</f>
        <v>0</v>
      </c>
      <c r="H55">
        <f ca="1">(SUMIFS(OFFSET([2]掉落汇总!$C$2:$C$871,,MATCH($B55,[2]掉落汇总!$D$1:$M$1)),[2]掉落汇总!$A$2:$A$871,H$1,[2]掉落汇总!$C$2:$C$871,$Q$1)+SUMIFS(OFFSET([2]掉落汇总!$C$2:$C$871,,MATCH($B55,[2]掉落汇总!$D$1:$M$1)),[2]掉落汇总!$A$2:$A$871,H$1,[2]掉落汇总!$C$2:$C$871,$Q$2)/$Q$3)*宝箱投放计算!G55</f>
        <v>0</v>
      </c>
      <c r="I55">
        <f ca="1">(SUMIFS(OFFSET([2]掉落汇总!$C$2:$C$871,,MATCH($B55,[2]掉落汇总!$D$1:$M$1)),[2]掉落汇总!$A$2:$A$871,I$1,[2]掉落汇总!$C$2:$C$871,$Q$1)+SUMIFS(OFFSET([2]掉落汇总!$C$2:$C$871,,MATCH($B55,[2]掉落汇总!$D$1:$M$1)),[2]掉落汇总!$A$2:$A$871,I$1,[2]掉落汇总!$C$2:$C$871,$Q$2)/$Q$3)*宝箱投放计算!H55</f>
        <v>0</v>
      </c>
      <c r="J55">
        <f ca="1">(SUMIFS(OFFSET([2]掉落汇总!$C$2:$C$871,,MATCH($B55,[2]掉落汇总!$D$1:$M$1)),[2]掉落汇总!$A$2:$A$871,J$1,[2]掉落汇总!$C$2:$C$871,$Q$1)+SUMIFS(OFFSET([2]掉落汇总!$C$2:$C$871,,MATCH($B55,[2]掉落汇总!$D$1:$M$1)),[2]掉落汇总!$A$2:$A$871,J$1,[2]掉落汇总!$C$2:$C$871,$Q$2)/$Q$3)*宝箱投放计算!I55</f>
        <v>0</v>
      </c>
      <c r="K55">
        <f ca="1">(SUMIFS(OFFSET([2]掉落汇总!$C$2:$C$871,,MATCH($B55,[2]掉落汇总!$D$1:$M$1)),[2]掉落汇总!$A$2:$A$871,K$1,[2]掉落汇总!$C$2:$C$871,$Q$1)+SUMIFS(OFFSET([2]掉落汇总!$C$2:$C$871,,MATCH($B55,[2]掉落汇总!$D$1:$M$1)),[2]掉落汇总!$A$2:$A$871,K$1,[2]掉落汇总!$C$2:$C$871,$Q$2)/$Q$3)*宝箱投放计算!J55</f>
        <v>0</v>
      </c>
      <c r="L55">
        <f ca="1">(SUMIFS(OFFSET([2]掉落汇总!$C$2:$C$871,,MATCH($B55,[2]掉落汇总!$D$1:$M$1)),[2]掉落汇总!$A$2:$A$871,L$1,[2]掉落汇总!$C$2:$C$871,$Q$1)+SUMIFS(OFFSET([2]掉落汇总!$C$2:$C$871,,MATCH($B55,[2]掉落汇总!$D$1:$M$1)),[2]掉落汇总!$A$2:$A$871,L$1,[2]掉落汇总!$C$2:$C$871,$Q$2)/$Q$3)*宝箱投放计算!K55</f>
        <v>0</v>
      </c>
      <c r="M55">
        <f ca="1">(SUMIFS(OFFSET([2]掉落汇总!$C$2:$C$871,,MATCH($B55,[2]掉落汇总!$D$1:$M$1)),[2]掉落汇总!$A$2:$A$871,M$1,[2]掉落汇总!$C$2:$C$871,$Q$1)+SUMIFS(OFFSET([2]掉落汇总!$C$2:$C$871,,MATCH($B55,[2]掉落汇总!$D$1:$M$1)),[2]掉落汇总!$A$2:$A$871,M$1,[2]掉落汇总!$C$2:$C$871,$Q$2)/$Q$3)*宝箱投放计算!L55</f>
        <v>0</v>
      </c>
      <c r="N55">
        <f ca="1">(SUMIFS(OFFSET([2]掉落汇总!$C$2:$C$871,,MATCH($B55,[2]掉落汇总!$D$1:$M$1)),[2]掉落汇总!$A$2:$A$871,N$1,[2]掉落汇总!$C$2:$C$871,$Q$1)+SUMIFS(OFFSET([2]掉落汇总!$C$2:$C$871,,MATCH($B55,[2]掉落汇总!$D$1:$M$1)),[2]掉落汇总!$A$2:$A$871,N$1,[2]掉落汇总!$C$2:$C$871,$Q$2)/$Q$3)*宝箱投放计算!M55</f>
        <v>0</v>
      </c>
      <c r="O55">
        <f ca="1">(SUMIFS(OFFSET([2]掉落汇总!$C$2:$C$871,,MATCH($B55,[2]掉落汇总!$D$1:$M$1)),[2]掉落汇总!$A$2:$A$871,O$1,[2]掉落汇总!$C$2:$C$871,$Q$1)+SUMIFS(OFFSET([2]掉落汇总!$C$2:$C$871,,MATCH($B55,[2]掉落汇总!$D$1:$M$1)),[2]掉落汇总!$A$2:$A$871,O$1,[2]掉落汇总!$C$2:$C$871,$Q$2)/$Q$3)*宝箱投放计算!N55</f>
        <v>0</v>
      </c>
    </row>
    <row r="56" spans="1:15" x14ac:dyDescent="0.2">
      <c r="A56">
        <f>玩家成长时间线!A56</f>
        <v>55</v>
      </c>
      <c r="B56">
        <f>玩家成长时间线!B56</f>
        <v>10</v>
      </c>
      <c r="C56">
        <f ca="1">SUM($D$2:D56)</f>
        <v>0</v>
      </c>
      <c r="D56">
        <f t="shared" ca="1" si="0"/>
        <v>0</v>
      </c>
      <c r="E56">
        <f ca="1">(SUMIFS(OFFSET([2]掉落汇总!$C$2:$C$871,,MATCH($B56,[2]掉落汇总!$D$1:$M$1)),[2]掉落汇总!$A$2:$A$871,E$1,[2]掉落汇总!$C$2:$C$871,$Q$1)+SUMIFS(OFFSET([2]掉落汇总!$C$2:$C$871,,MATCH($B56,[2]掉落汇总!$D$1:$M$1)),[2]掉落汇总!$A$2:$A$871,E$1,[2]掉落汇总!$C$2:$C$871,$Q$2)/$Q$3)*宝箱投放计算!D56</f>
        <v>0</v>
      </c>
      <c r="F56">
        <f ca="1">(SUMIFS(OFFSET([2]掉落汇总!$C$2:$C$871,,MATCH($B56,[2]掉落汇总!$D$1:$M$1)),[2]掉落汇总!$A$2:$A$871,F$1,[2]掉落汇总!$C$2:$C$871,$Q$1)+SUMIFS(OFFSET([2]掉落汇总!$C$2:$C$871,,MATCH($B56,[2]掉落汇总!$D$1:$M$1)),[2]掉落汇总!$A$2:$A$871,F$1,[2]掉落汇总!$C$2:$C$871,$Q$2)/$Q$3)*宝箱投放计算!E56</f>
        <v>0</v>
      </c>
      <c r="G56">
        <f ca="1">(SUMIFS(OFFSET([2]掉落汇总!$C$2:$C$871,,MATCH($B56,[2]掉落汇总!$D$1:$M$1)),[2]掉落汇总!$A$2:$A$871,G$1,[2]掉落汇总!$C$2:$C$871,$Q$1)+SUMIFS(OFFSET([2]掉落汇总!$C$2:$C$871,,MATCH($B56,[2]掉落汇总!$D$1:$M$1)),[2]掉落汇总!$A$2:$A$871,G$1,[2]掉落汇总!$C$2:$C$871,$Q$2)/$Q$3)*宝箱投放计算!F56</f>
        <v>0</v>
      </c>
      <c r="H56">
        <f ca="1">(SUMIFS(OFFSET([2]掉落汇总!$C$2:$C$871,,MATCH($B56,[2]掉落汇总!$D$1:$M$1)),[2]掉落汇总!$A$2:$A$871,H$1,[2]掉落汇总!$C$2:$C$871,$Q$1)+SUMIFS(OFFSET([2]掉落汇总!$C$2:$C$871,,MATCH($B56,[2]掉落汇总!$D$1:$M$1)),[2]掉落汇总!$A$2:$A$871,H$1,[2]掉落汇总!$C$2:$C$871,$Q$2)/$Q$3)*宝箱投放计算!G56</f>
        <v>0</v>
      </c>
      <c r="I56">
        <f ca="1">(SUMIFS(OFFSET([2]掉落汇总!$C$2:$C$871,,MATCH($B56,[2]掉落汇总!$D$1:$M$1)),[2]掉落汇总!$A$2:$A$871,I$1,[2]掉落汇总!$C$2:$C$871,$Q$1)+SUMIFS(OFFSET([2]掉落汇总!$C$2:$C$871,,MATCH($B56,[2]掉落汇总!$D$1:$M$1)),[2]掉落汇总!$A$2:$A$871,I$1,[2]掉落汇总!$C$2:$C$871,$Q$2)/$Q$3)*宝箱投放计算!H56</f>
        <v>0</v>
      </c>
      <c r="J56">
        <f ca="1">(SUMIFS(OFFSET([2]掉落汇总!$C$2:$C$871,,MATCH($B56,[2]掉落汇总!$D$1:$M$1)),[2]掉落汇总!$A$2:$A$871,J$1,[2]掉落汇总!$C$2:$C$871,$Q$1)+SUMIFS(OFFSET([2]掉落汇总!$C$2:$C$871,,MATCH($B56,[2]掉落汇总!$D$1:$M$1)),[2]掉落汇总!$A$2:$A$871,J$1,[2]掉落汇总!$C$2:$C$871,$Q$2)/$Q$3)*宝箱投放计算!I56</f>
        <v>0</v>
      </c>
      <c r="K56">
        <f ca="1">(SUMIFS(OFFSET([2]掉落汇总!$C$2:$C$871,,MATCH($B56,[2]掉落汇总!$D$1:$M$1)),[2]掉落汇总!$A$2:$A$871,K$1,[2]掉落汇总!$C$2:$C$871,$Q$1)+SUMIFS(OFFSET([2]掉落汇总!$C$2:$C$871,,MATCH($B56,[2]掉落汇总!$D$1:$M$1)),[2]掉落汇总!$A$2:$A$871,K$1,[2]掉落汇总!$C$2:$C$871,$Q$2)/$Q$3)*宝箱投放计算!J56</f>
        <v>0</v>
      </c>
      <c r="L56">
        <f ca="1">(SUMIFS(OFFSET([2]掉落汇总!$C$2:$C$871,,MATCH($B56,[2]掉落汇总!$D$1:$M$1)),[2]掉落汇总!$A$2:$A$871,L$1,[2]掉落汇总!$C$2:$C$871,$Q$1)+SUMIFS(OFFSET([2]掉落汇总!$C$2:$C$871,,MATCH($B56,[2]掉落汇总!$D$1:$M$1)),[2]掉落汇总!$A$2:$A$871,L$1,[2]掉落汇总!$C$2:$C$871,$Q$2)/$Q$3)*宝箱投放计算!K56</f>
        <v>0</v>
      </c>
      <c r="M56">
        <f ca="1">(SUMIFS(OFFSET([2]掉落汇总!$C$2:$C$871,,MATCH($B56,[2]掉落汇总!$D$1:$M$1)),[2]掉落汇总!$A$2:$A$871,M$1,[2]掉落汇总!$C$2:$C$871,$Q$1)+SUMIFS(OFFSET([2]掉落汇总!$C$2:$C$871,,MATCH($B56,[2]掉落汇总!$D$1:$M$1)),[2]掉落汇总!$A$2:$A$871,M$1,[2]掉落汇总!$C$2:$C$871,$Q$2)/$Q$3)*宝箱投放计算!L56</f>
        <v>0</v>
      </c>
      <c r="N56">
        <f ca="1">(SUMIFS(OFFSET([2]掉落汇总!$C$2:$C$871,,MATCH($B56,[2]掉落汇总!$D$1:$M$1)),[2]掉落汇总!$A$2:$A$871,N$1,[2]掉落汇总!$C$2:$C$871,$Q$1)+SUMIFS(OFFSET([2]掉落汇总!$C$2:$C$871,,MATCH($B56,[2]掉落汇总!$D$1:$M$1)),[2]掉落汇总!$A$2:$A$871,N$1,[2]掉落汇总!$C$2:$C$871,$Q$2)/$Q$3)*宝箱投放计算!M56</f>
        <v>0</v>
      </c>
      <c r="O56">
        <f ca="1">(SUMIFS(OFFSET([2]掉落汇总!$C$2:$C$871,,MATCH($B56,[2]掉落汇总!$D$1:$M$1)),[2]掉落汇总!$A$2:$A$871,O$1,[2]掉落汇总!$C$2:$C$871,$Q$1)+SUMIFS(OFFSET([2]掉落汇总!$C$2:$C$871,,MATCH($B56,[2]掉落汇总!$D$1:$M$1)),[2]掉落汇总!$A$2:$A$871,O$1,[2]掉落汇总!$C$2:$C$871,$Q$2)/$Q$3)*宝箱投放计算!N56</f>
        <v>0</v>
      </c>
    </row>
    <row r="57" spans="1:15" x14ac:dyDescent="0.2">
      <c r="A57">
        <f>玩家成长时间线!A57</f>
        <v>56</v>
      </c>
      <c r="B57">
        <f>玩家成长时间线!B57</f>
        <v>8</v>
      </c>
      <c r="C57">
        <f ca="1">SUM($D$2:D57)</f>
        <v>0</v>
      </c>
      <c r="D57">
        <f t="shared" ca="1" si="0"/>
        <v>0</v>
      </c>
      <c r="E57">
        <f ca="1">(SUMIFS(OFFSET([2]掉落汇总!$C$2:$C$871,,MATCH($B57,[2]掉落汇总!$D$1:$M$1)),[2]掉落汇总!$A$2:$A$871,E$1,[2]掉落汇总!$C$2:$C$871,$Q$1)+SUMIFS(OFFSET([2]掉落汇总!$C$2:$C$871,,MATCH($B57,[2]掉落汇总!$D$1:$M$1)),[2]掉落汇总!$A$2:$A$871,E$1,[2]掉落汇总!$C$2:$C$871,$Q$2)/$Q$3)*宝箱投放计算!D57</f>
        <v>0</v>
      </c>
      <c r="F57">
        <f ca="1">(SUMIFS(OFFSET([2]掉落汇总!$C$2:$C$871,,MATCH($B57,[2]掉落汇总!$D$1:$M$1)),[2]掉落汇总!$A$2:$A$871,F$1,[2]掉落汇总!$C$2:$C$871,$Q$1)+SUMIFS(OFFSET([2]掉落汇总!$C$2:$C$871,,MATCH($B57,[2]掉落汇总!$D$1:$M$1)),[2]掉落汇总!$A$2:$A$871,F$1,[2]掉落汇总!$C$2:$C$871,$Q$2)/$Q$3)*宝箱投放计算!E57</f>
        <v>0</v>
      </c>
      <c r="G57">
        <f ca="1">(SUMIFS(OFFSET([2]掉落汇总!$C$2:$C$871,,MATCH($B57,[2]掉落汇总!$D$1:$M$1)),[2]掉落汇总!$A$2:$A$871,G$1,[2]掉落汇总!$C$2:$C$871,$Q$1)+SUMIFS(OFFSET([2]掉落汇总!$C$2:$C$871,,MATCH($B57,[2]掉落汇总!$D$1:$M$1)),[2]掉落汇总!$A$2:$A$871,G$1,[2]掉落汇总!$C$2:$C$871,$Q$2)/$Q$3)*宝箱投放计算!F57</f>
        <v>0</v>
      </c>
      <c r="H57">
        <f ca="1">(SUMIFS(OFFSET([2]掉落汇总!$C$2:$C$871,,MATCH($B57,[2]掉落汇总!$D$1:$M$1)),[2]掉落汇总!$A$2:$A$871,H$1,[2]掉落汇总!$C$2:$C$871,$Q$1)+SUMIFS(OFFSET([2]掉落汇总!$C$2:$C$871,,MATCH($B57,[2]掉落汇总!$D$1:$M$1)),[2]掉落汇总!$A$2:$A$871,H$1,[2]掉落汇总!$C$2:$C$871,$Q$2)/$Q$3)*宝箱投放计算!G57</f>
        <v>0</v>
      </c>
      <c r="I57">
        <f ca="1">(SUMIFS(OFFSET([2]掉落汇总!$C$2:$C$871,,MATCH($B57,[2]掉落汇总!$D$1:$M$1)),[2]掉落汇总!$A$2:$A$871,I$1,[2]掉落汇总!$C$2:$C$871,$Q$1)+SUMIFS(OFFSET([2]掉落汇总!$C$2:$C$871,,MATCH($B57,[2]掉落汇总!$D$1:$M$1)),[2]掉落汇总!$A$2:$A$871,I$1,[2]掉落汇总!$C$2:$C$871,$Q$2)/$Q$3)*宝箱投放计算!H57</f>
        <v>0</v>
      </c>
      <c r="J57">
        <f ca="1">(SUMIFS(OFFSET([2]掉落汇总!$C$2:$C$871,,MATCH($B57,[2]掉落汇总!$D$1:$M$1)),[2]掉落汇总!$A$2:$A$871,J$1,[2]掉落汇总!$C$2:$C$871,$Q$1)+SUMIFS(OFFSET([2]掉落汇总!$C$2:$C$871,,MATCH($B57,[2]掉落汇总!$D$1:$M$1)),[2]掉落汇总!$A$2:$A$871,J$1,[2]掉落汇总!$C$2:$C$871,$Q$2)/$Q$3)*宝箱投放计算!I57</f>
        <v>0</v>
      </c>
      <c r="K57">
        <f ca="1">(SUMIFS(OFFSET([2]掉落汇总!$C$2:$C$871,,MATCH($B57,[2]掉落汇总!$D$1:$M$1)),[2]掉落汇总!$A$2:$A$871,K$1,[2]掉落汇总!$C$2:$C$871,$Q$1)+SUMIFS(OFFSET([2]掉落汇总!$C$2:$C$871,,MATCH($B57,[2]掉落汇总!$D$1:$M$1)),[2]掉落汇总!$A$2:$A$871,K$1,[2]掉落汇总!$C$2:$C$871,$Q$2)/$Q$3)*宝箱投放计算!J57</f>
        <v>0</v>
      </c>
      <c r="L57">
        <f ca="1">(SUMIFS(OFFSET([2]掉落汇总!$C$2:$C$871,,MATCH($B57,[2]掉落汇总!$D$1:$M$1)),[2]掉落汇总!$A$2:$A$871,L$1,[2]掉落汇总!$C$2:$C$871,$Q$1)+SUMIFS(OFFSET([2]掉落汇总!$C$2:$C$871,,MATCH($B57,[2]掉落汇总!$D$1:$M$1)),[2]掉落汇总!$A$2:$A$871,L$1,[2]掉落汇总!$C$2:$C$871,$Q$2)/$Q$3)*宝箱投放计算!K57</f>
        <v>0</v>
      </c>
      <c r="M57">
        <f ca="1">(SUMIFS(OFFSET([2]掉落汇总!$C$2:$C$871,,MATCH($B57,[2]掉落汇总!$D$1:$M$1)),[2]掉落汇总!$A$2:$A$871,M$1,[2]掉落汇总!$C$2:$C$871,$Q$1)+SUMIFS(OFFSET([2]掉落汇总!$C$2:$C$871,,MATCH($B57,[2]掉落汇总!$D$1:$M$1)),[2]掉落汇总!$A$2:$A$871,M$1,[2]掉落汇总!$C$2:$C$871,$Q$2)/$Q$3)*宝箱投放计算!L57</f>
        <v>0</v>
      </c>
      <c r="N57">
        <f ca="1">(SUMIFS(OFFSET([2]掉落汇总!$C$2:$C$871,,MATCH($B57,[2]掉落汇总!$D$1:$M$1)),[2]掉落汇总!$A$2:$A$871,N$1,[2]掉落汇总!$C$2:$C$871,$Q$1)+SUMIFS(OFFSET([2]掉落汇总!$C$2:$C$871,,MATCH($B57,[2]掉落汇总!$D$1:$M$1)),[2]掉落汇总!$A$2:$A$871,N$1,[2]掉落汇总!$C$2:$C$871,$Q$2)/$Q$3)*宝箱投放计算!M57</f>
        <v>0</v>
      </c>
      <c r="O57">
        <f ca="1">(SUMIFS(OFFSET([2]掉落汇总!$C$2:$C$871,,MATCH($B57,[2]掉落汇总!$D$1:$M$1)),[2]掉落汇总!$A$2:$A$871,O$1,[2]掉落汇总!$C$2:$C$871,$Q$1)+SUMIFS(OFFSET([2]掉落汇总!$C$2:$C$871,,MATCH($B57,[2]掉落汇总!$D$1:$M$1)),[2]掉落汇总!$A$2:$A$871,O$1,[2]掉落汇总!$C$2:$C$871,$Q$2)/$Q$3)*宝箱投放计算!N57</f>
        <v>0</v>
      </c>
    </row>
    <row r="58" spans="1:15" x14ac:dyDescent="0.2">
      <c r="A58">
        <f>玩家成长时间线!A58</f>
        <v>57</v>
      </c>
      <c r="B58">
        <f>玩家成长时间线!B58</f>
        <v>8</v>
      </c>
      <c r="C58">
        <f ca="1">SUM($D$2:D58)</f>
        <v>0</v>
      </c>
      <c r="D58">
        <f t="shared" ca="1" si="0"/>
        <v>0</v>
      </c>
      <c r="E58">
        <f ca="1">(SUMIFS(OFFSET([2]掉落汇总!$C$2:$C$871,,MATCH($B58,[2]掉落汇总!$D$1:$M$1)),[2]掉落汇总!$A$2:$A$871,E$1,[2]掉落汇总!$C$2:$C$871,$Q$1)+SUMIFS(OFFSET([2]掉落汇总!$C$2:$C$871,,MATCH($B58,[2]掉落汇总!$D$1:$M$1)),[2]掉落汇总!$A$2:$A$871,E$1,[2]掉落汇总!$C$2:$C$871,$Q$2)/$Q$3)*宝箱投放计算!D58</f>
        <v>0</v>
      </c>
      <c r="F58">
        <f ca="1">(SUMIFS(OFFSET([2]掉落汇总!$C$2:$C$871,,MATCH($B58,[2]掉落汇总!$D$1:$M$1)),[2]掉落汇总!$A$2:$A$871,F$1,[2]掉落汇总!$C$2:$C$871,$Q$1)+SUMIFS(OFFSET([2]掉落汇总!$C$2:$C$871,,MATCH($B58,[2]掉落汇总!$D$1:$M$1)),[2]掉落汇总!$A$2:$A$871,F$1,[2]掉落汇总!$C$2:$C$871,$Q$2)/$Q$3)*宝箱投放计算!E58</f>
        <v>0</v>
      </c>
      <c r="G58">
        <f ca="1">(SUMIFS(OFFSET([2]掉落汇总!$C$2:$C$871,,MATCH($B58,[2]掉落汇总!$D$1:$M$1)),[2]掉落汇总!$A$2:$A$871,G$1,[2]掉落汇总!$C$2:$C$871,$Q$1)+SUMIFS(OFFSET([2]掉落汇总!$C$2:$C$871,,MATCH($B58,[2]掉落汇总!$D$1:$M$1)),[2]掉落汇总!$A$2:$A$871,G$1,[2]掉落汇总!$C$2:$C$871,$Q$2)/$Q$3)*宝箱投放计算!F58</f>
        <v>0</v>
      </c>
      <c r="H58">
        <f ca="1">(SUMIFS(OFFSET([2]掉落汇总!$C$2:$C$871,,MATCH($B58,[2]掉落汇总!$D$1:$M$1)),[2]掉落汇总!$A$2:$A$871,H$1,[2]掉落汇总!$C$2:$C$871,$Q$1)+SUMIFS(OFFSET([2]掉落汇总!$C$2:$C$871,,MATCH($B58,[2]掉落汇总!$D$1:$M$1)),[2]掉落汇总!$A$2:$A$871,H$1,[2]掉落汇总!$C$2:$C$871,$Q$2)/$Q$3)*宝箱投放计算!G58</f>
        <v>0</v>
      </c>
      <c r="I58">
        <f ca="1">(SUMIFS(OFFSET([2]掉落汇总!$C$2:$C$871,,MATCH($B58,[2]掉落汇总!$D$1:$M$1)),[2]掉落汇总!$A$2:$A$871,I$1,[2]掉落汇总!$C$2:$C$871,$Q$1)+SUMIFS(OFFSET([2]掉落汇总!$C$2:$C$871,,MATCH($B58,[2]掉落汇总!$D$1:$M$1)),[2]掉落汇总!$A$2:$A$871,I$1,[2]掉落汇总!$C$2:$C$871,$Q$2)/$Q$3)*宝箱投放计算!H58</f>
        <v>0</v>
      </c>
      <c r="J58">
        <f ca="1">(SUMIFS(OFFSET([2]掉落汇总!$C$2:$C$871,,MATCH($B58,[2]掉落汇总!$D$1:$M$1)),[2]掉落汇总!$A$2:$A$871,J$1,[2]掉落汇总!$C$2:$C$871,$Q$1)+SUMIFS(OFFSET([2]掉落汇总!$C$2:$C$871,,MATCH($B58,[2]掉落汇总!$D$1:$M$1)),[2]掉落汇总!$A$2:$A$871,J$1,[2]掉落汇总!$C$2:$C$871,$Q$2)/$Q$3)*宝箱投放计算!I58</f>
        <v>0</v>
      </c>
      <c r="K58">
        <f ca="1">(SUMIFS(OFFSET([2]掉落汇总!$C$2:$C$871,,MATCH($B58,[2]掉落汇总!$D$1:$M$1)),[2]掉落汇总!$A$2:$A$871,K$1,[2]掉落汇总!$C$2:$C$871,$Q$1)+SUMIFS(OFFSET([2]掉落汇总!$C$2:$C$871,,MATCH($B58,[2]掉落汇总!$D$1:$M$1)),[2]掉落汇总!$A$2:$A$871,K$1,[2]掉落汇总!$C$2:$C$871,$Q$2)/$Q$3)*宝箱投放计算!J58</f>
        <v>0</v>
      </c>
      <c r="L58">
        <f ca="1">(SUMIFS(OFFSET([2]掉落汇总!$C$2:$C$871,,MATCH($B58,[2]掉落汇总!$D$1:$M$1)),[2]掉落汇总!$A$2:$A$871,L$1,[2]掉落汇总!$C$2:$C$871,$Q$1)+SUMIFS(OFFSET([2]掉落汇总!$C$2:$C$871,,MATCH($B58,[2]掉落汇总!$D$1:$M$1)),[2]掉落汇总!$A$2:$A$871,L$1,[2]掉落汇总!$C$2:$C$871,$Q$2)/$Q$3)*宝箱投放计算!K58</f>
        <v>0</v>
      </c>
      <c r="M58">
        <f ca="1">(SUMIFS(OFFSET([2]掉落汇总!$C$2:$C$871,,MATCH($B58,[2]掉落汇总!$D$1:$M$1)),[2]掉落汇总!$A$2:$A$871,M$1,[2]掉落汇总!$C$2:$C$871,$Q$1)+SUMIFS(OFFSET([2]掉落汇总!$C$2:$C$871,,MATCH($B58,[2]掉落汇总!$D$1:$M$1)),[2]掉落汇总!$A$2:$A$871,M$1,[2]掉落汇总!$C$2:$C$871,$Q$2)/$Q$3)*宝箱投放计算!L58</f>
        <v>0</v>
      </c>
      <c r="N58">
        <f ca="1">(SUMIFS(OFFSET([2]掉落汇总!$C$2:$C$871,,MATCH($B58,[2]掉落汇总!$D$1:$M$1)),[2]掉落汇总!$A$2:$A$871,N$1,[2]掉落汇总!$C$2:$C$871,$Q$1)+SUMIFS(OFFSET([2]掉落汇总!$C$2:$C$871,,MATCH($B58,[2]掉落汇总!$D$1:$M$1)),[2]掉落汇总!$A$2:$A$871,N$1,[2]掉落汇总!$C$2:$C$871,$Q$2)/$Q$3)*宝箱投放计算!M58</f>
        <v>0</v>
      </c>
      <c r="O58">
        <f ca="1">(SUMIFS(OFFSET([2]掉落汇总!$C$2:$C$871,,MATCH($B58,[2]掉落汇总!$D$1:$M$1)),[2]掉落汇总!$A$2:$A$871,O$1,[2]掉落汇总!$C$2:$C$871,$Q$1)+SUMIFS(OFFSET([2]掉落汇总!$C$2:$C$871,,MATCH($B58,[2]掉落汇总!$D$1:$M$1)),[2]掉落汇总!$A$2:$A$871,O$1,[2]掉落汇总!$C$2:$C$871,$Q$2)/$Q$3)*宝箱投放计算!N58</f>
        <v>0</v>
      </c>
    </row>
    <row r="59" spans="1:15" x14ac:dyDescent="0.2">
      <c r="A59">
        <f>玩家成长时间线!A59</f>
        <v>58</v>
      </c>
      <c r="B59">
        <f>玩家成长时间线!B59</f>
        <v>8</v>
      </c>
      <c r="C59">
        <f ca="1">SUM($D$2:D59)</f>
        <v>0</v>
      </c>
      <c r="D59">
        <f t="shared" ca="1" si="0"/>
        <v>0</v>
      </c>
      <c r="E59">
        <f ca="1">(SUMIFS(OFFSET([2]掉落汇总!$C$2:$C$871,,MATCH($B59,[2]掉落汇总!$D$1:$M$1)),[2]掉落汇总!$A$2:$A$871,E$1,[2]掉落汇总!$C$2:$C$871,$Q$1)+SUMIFS(OFFSET([2]掉落汇总!$C$2:$C$871,,MATCH($B59,[2]掉落汇总!$D$1:$M$1)),[2]掉落汇总!$A$2:$A$871,E$1,[2]掉落汇总!$C$2:$C$871,$Q$2)/$Q$3)*宝箱投放计算!D59</f>
        <v>0</v>
      </c>
      <c r="F59">
        <f ca="1">(SUMIFS(OFFSET([2]掉落汇总!$C$2:$C$871,,MATCH($B59,[2]掉落汇总!$D$1:$M$1)),[2]掉落汇总!$A$2:$A$871,F$1,[2]掉落汇总!$C$2:$C$871,$Q$1)+SUMIFS(OFFSET([2]掉落汇总!$C$2:$C$871,,MATCH($B59,[2]掉落汇总!$D$1:$M$1)),[2]掉落汇总!$A$2:$A$871,F$1,[2]掉落汇总!$C$2:$C$871,$Q$2)/$Q$3)*宝箱投放计算!E59</f>
        <v>0</v>
      </c>
      <c r="G59">
        <f ca="1">(SUMIFS(OFFSET([2]掉落汇总!$C$2:$C$871,,MATCH($B59,[2]掉落汇总!$D$1:$M$1)),[2]掉落汇总!$A$2:$A$871,G$1,[2]掉落汇总!$C$2:$C$871,$Q$1)+SUMIFS(OFFSET([2]掉落汇总!$C$2:$C$871,,MATCH($B59,[2]掉落汇总!$D$1:$M$1)),[2]掉落汇总!$A$2:$A$871,G$1,[2]掉落汇总!$C$2:$C$871,$Q$2)/$Q$3)*宝箱投放计算!F59</f>
        <v>0</v>
      </c>
      <c r="H59">
        <f ca="1">(SUMIFS(OFFSET([2]掉落汇总!$C$2:$C$871,,MATCH($B59,[2]掉落汇总!$D$1:$M$1)),[2]掉落汇总!$A$2:$A$871,H$1,[2]掉落汇总!$C$2:$C$871,$Q$1)+SUMIFS(OFFSET([2]掉落汇总!$C$2:$C$871,,MATCH($B59,[2]掉落汇总!$D$1:$M$1)),[2]掉落汇总!$A$2:$A$871,H$1,[2]掉落汇总!$C$2:$C$871,$Q$2)/$Q$3)*宝箱投放计算!G59</f>
        <v>0</v>
      </c>
      <c r="I59">
        <f ca="1">(SUMIFS(OFFSET([2]掉落汇总!$C$2:$C$871,,MATCH($B59,[2]掉落汇总!$D$1:$M$1)),[2]掉落汇总!$A$2:$A$871,I$1,[2]掉落汇总!$C$2:$C$871,$Q$1)+SUMIFS(OFFSET([2]掉落汇总!$C$2:$C$871,,MATCH($B59,[2]掉落汇总!$D$1:$M$1)),[2]掉落汇总!$A$2:$A$871,I$1,[2]掉落汇总!$C$2:$C$871,$Q$2)/$Q$3)*宝箱投放计算!H59</f>
        <v>0</v>
      </c>
      <c r="J59">
        <f ca="1">(SUMIFS(OFFSET([2]掉落汇总!$C$2:$C$871,,MATCH($B59,[2]掉落汇总!$D$1:$M$1)),[2]掉落汇总!$A$2:$A$871,J$1,[2]掉落汇总!$C$2:$C$871,$Q$1)+SUMIFS(OFFSET([2]掉落汇总!$C$2:$C$871,,MATCH($B59,[2]掉落汇总!$D$1:$M$1)),[2]掉落汇总!$A$2:$A$871,J$1,[2]掉落汇总!$C$2:$C$871,$Q$2)/$Q$3)*宝箱投放计算!I59</f>
        <v>0</v>
      </c>
      <c r="K59">
        <f ca="1">(SUMIFS(OFFSET([2]掉落汇总!$C$2:$C$871,,MATCH($B59,[2]掉落汇总!$D$1:$M$1)),[2]掉落汇总!$A$2:$A$871,K$1,[2]掉落汇总!$C$2:$C$871,$Q$1)+SUMIFS(OFFSET([2]掉落汇总!$C$2:$C$871,,MATCH($B59,[2]掉落汇总!$D$1:$M$1)),[2]掉落汇总!$A$2:$A$871,K$1,[2]掉落汇总!$C$2:$C$871,$Q$2)/$Q$3)*宝箱投放计算!J59</f>
        <v>0</v>
      </c>
      <c r="L59">
        <f ca="1">(SUMIFS(OFFSET([2]掉落汇总!$C$2:$C$871,,MATCH($B59,[2]掉落汇总!$D$1:$M$1)),[2]掉落汇总!$A$2:$A$871,L$1,[2]掉落汇总!$C$2:$C$871,$Q$1)+SUMIFS(OFFSET([2]掉落汇总!$C$2:$C$871,,MATCH($B59,[2]掉落汇总!$D$1:$M$1)),[2]掉落汇总!$A$2:$A$871,L$1,[2]掉落汇总!$C$2:$C$871,$Q$2)/$Q$3)*宝箱投放计算!K59</f>
        <v>0</v>
      </c>
      <c r="M59">
        <f ca="1">(SUMIFS(OFFSET([2]掉落汇总!$C$2:$C$871,,MATCH($B59,[2]掉落汇总!$D$1:$M$1)),[2]掉落汇总!$A$2:$A$871,M$1,[2]掉落汇总!$C$2:$C$871,$Q$1)+SUMIFS(OFFSET([2]掉落汇总!$C$2:$C$871,,MATCH($B59,[2]掉落汇总!$D$1:$M$1)),[2]掉落汇总!$A$2:$A$871,M$1,[2]掉落汇总!$C$2:$C$871,$Q$2)/$Q$3)*宝箱投放计算!L59</f>
        <v>0</v>
      </c>
      <c r="N59">
        <f ca="1">(SUMIFS(OFFSET([2]掉落汇总!$C$2:$C$871,,MATCH($B59,[2]掉落汇总!$D$1:$M$1)),[2]掉落汇总!$A$2:$A$871,N$1,[2]掉落汇总!$C$2:$C$871,$Q$1)+SUMIFS(OFFSET([2]掉落汇总!$C$2:$C$871,,MATCH($B59,[2]掉落汇总!$D$1:$M$1)),[2]掉落汇总!$A$2:$A$871,N$1,[2]掉落汇总!$C$2:$C$871,$Q$2)/$Q$3)*宝箱投放计算!M59</f>
        <v>0</v>
      </c>
      <c r="O59">
        <f ca="1">(SUMIFS(OFFSET([2]掉落汇总!$C$2:$C$871,,MATCH($B59,[2]掉落汇总!$D$1:$M$1)),[2]掉落汇总!$A$2:$A$871,O$1,[2]掉落汇总!$C$2:$C$871,$Q$1)+SUMIFS(OFFSET([2]掉落汇总!$C$2:$C$871,,MATCH($B59,[2]掉落汇总!$D$1:$M$1)),[2]掉落汇总!$A$2:$A$871,O$1,[2]掉落汇总!$C$2:$C$871,$Q$2)/$Q$3)*宝箱投放计算!N59</f>
        <v>0</v>
      </c>
    </row>
    <row r="60" spans="1:15" x14ac:dyDescent="0.2">
      <c r="A60">
        <f>玩家成长时间线!A60</f>
        <v>59</v>
      </c>
      <c r="B60">
        <f>玩家成长时间线!B60</f>
        <v>9</v>
      </c>
      <c r="C60">
        <f ca="1">SUM($D$2:D60)</f>
        <v>0</v>
      </c>
      <c r="D60">
        <f t="shared" ca="1" si="0"/>
        <v>0</v>
      </c>
      <c r="E60">
        <f ca="1">(SUMIFS(OFFSET([2]掉落汇总!$C$2:$C$871,,MATCH($B60,[2]掉落汇总!$D$1:$M$1)),[2]掉落汇总!$A$2:$A$871,E$1,[2]掉落汇总!$C$2:$C$871,$Q$1)+SUMIFS(OFFSET([2]掉落汇总!$C$2:$C$871,,MATCH($B60,[2]掉落汇总!$D$1:$M$1)),[2]掉落汇总!$A$2:$A$871,E$1,[2]掉落汇总!$C$2:$C$871,$Q$2)/$Q$3)*宝箱投放计算!D60</f>
        <v>0</v>
      </c>
      <c r="F60">
        <f ca="1">(SUMIFS(OFFSET([2]掉落汇总!$C$2:$C$871,,MATCH($B60,[2]掉落汇总!$D$1:$M$1)),[2]掉落汇总!$A$2:$A$871,F$1,[2]掉落汇总!$C$2:$C$871,$Q$1)+SUMIFS(OFFSET([2]掉落汇总!$C$2:$C$871,,MATCH($B60,[2]掉落汇总!$D$1:$M$1)),[2]掉落汇总!$A$2:$A$871,F$1,[2]掉落汇总!$C$2:$C$871,$Q$2)/$Q$3)*宝箱投放计算!E60</f>
        <v>0</v>
      </c>
      <c r="G60">
        <f ca="1">(SUMIFS(OFFSET([2]掉落汇总!$C$2:$C$871,,MATCH($B60,[2]掉落汇总!$D$1:$M$1)),[2]掉落汇总!$A$2:$A$871,G$1,[2]掉落汇总!$C$2:$C$871,$Q$1)+SUMIFS(OFFSET([2]掉落汇总!$C$2:$C$871,,MATCH($B60,[2]掉落汇总!$D$1:$M$1)),[2]掉落汇总!$A$2:$A$871,G$1,[2]掉落汇总!$C$2:$C$871,$Q$2)/$Q$3)*宝箱投放计算!F60</f>
        <v>0</v>
      </c>
      <c r="H60">
        <f ca="1">(SUMIFS(OFFSET([2]掉落汇总!$C$2:$C$871,,MATCH($B60,[2]掉落汇总!$D$1:$M$1)),[2]掉落汇总!$A$2:$A$871,H$1,[2]掉落汇总!$C$2:$C$871,$Q$1)+SUMIFS(OFFSET([2]掉落汇总!$C$2:$C$871,,MATCH($B60,[2]掉落汇总!$D$1:$M$1)),[2]掉落汇总!$A$2:$A$871,H$1,[2]掉落汇总!$C$2:$C$871,$Q$2)/$Q$3)*宝箱投放计算!G60</f>
        <v>0</v>
      </c>
      <c r="I60">
        <f ca="1">(SUMIFS(OFFSET([2]掉落汇总!$C$2:$C$871,,MATCH($B60,[2]掉落汇总!$D$1:$M$1)),[2]掉落汇总!$A$2:$A$871,I$1,[2]掉落汇总!$C$2:$C$871,$Q$1)+SUMIFS(OFFSET([2]掉落汇总!$C$2:$C$871,,MATCH($B60,[2]掉落汇总!$D$1:$M$1)),[2]掉落汇总!$A$2:$A$871,I$1,[2]掉落汇总!$C$2:$C$871,$Q$2)/$Q$3)*宝箱投放计算!H60</f>
        <v>0</v>
      </c>
      <c r="J60">
        <f ca="1">(SUMIFS(OFFSET([2]掉落汇总!$C$2:$C$871,,MATCH($B60,[2]掉落汇总!$D$1:$M$1)),[2]掉落汇总!$A$2:$A$871,J$1,[2]掉落汇总!$C$2:$C$871,$Q$1)+SUMIFS(OFFSET([2]掉落汇总!$C$2:$C$871,,MATCH($B60,[2]掉落汇总!$D$1:$M$1)),[2]掉落汇总!$A$2:$A$871,J$1,[2]掉落汇总!$C$2:$C$871,$Q$2)/$Q$3)*宝箱投放计算!I60</f>
        <v>0</v>
      </c>
      <c r="K60">
        <f ca="1">(SUMIFS(OFFSET([2]掉落汇总!$C$2:$C$871,,MATCH($B60,[2]掉落汇总!$D$1:$M$1)),[2]掉落汇总!$A$2:$A$871,K$1,[2]掉落汇总!$C$2:$C$871,$Q$1)+SUMIFS(OFFSET([2]掉落汇总!$C$2:$C$871,,MATCH($B60,[2]掉落汇总!$D$1:$M$1)),[2]掉落汇总!$A$2:$A$871,K$1,[2]掉落汇总!$C$2:$C$871,$Q$2)/$Q$3)*宝箱投放计算!J60</f>
        <v>0</v>
      </c>
      <c r="L60">
        <f ca="1">(SUMIFS(OFFSET([2]掉落汇总!$C$2:$C$871,,MATCH($B60,[2]掉落汇总!$D$1:$M$1)),[2]掉落汇总!$A$2:$A$871,L$1,[2]掉落汇总!$C$2:$C$871,$Q$1)+SUMIFS(OFFSET([2]掉落汇总!$C$2:$C$871,,MATCH($B60,[2]掉落汇总!$D$1:$M$1)),[2]掉落汇总!$A$2:$A$871,L$1,[2]掉落汇总!$C$2:$C$871,$Q$2)/$Q$3)*宝箱投放计算!K60</f>
        <v>0</v>
      </c>
      <c r="M60">
        <f ca="1">(SUMIFS(OFFSET([2]掉落汇总!$C$2:$C$871,,MATCH($B60,[2]掉落汇总!$D$1:$M$1)),[2]掉落汇总!$A$2:$A$871,M$1,[2]掉落汇总!$C$2:$C$871,$Q$1)+SUMIFS(OFFSET([2]掉落汇总!$C$2:$C$871,,MATCH($B60,[2]掉落汇总!$D$1:$M$1)),[2]掉落汇总!$A$2:$A$871,M$1,[2]掉落汇总!$C$2:$C$871,$Q$2)/$Q$3)*宝箱投放计算!L60</f>
        <v>0</v>
      </c>
      <c r="N60">
        <f ca="1">(SUMIFS(OFFSET([2]掉落汇总!$C$2:$C$871,,MATCH($B60,[2]掉落汇总!$D$1:$M$1)),[2]掉落汇总!$A$2:$A$871,N$1,[2]掉落汇总!$C$2:$C$871,$Q$1)+SUMIFS(OFFSET([2]掉落汇总!$C$2:$C$871,,MATCH($B60,[2]掉落汇总!$D$1:$M$1)),[2]掉落汇总!$A$2:$A$871,N$1,[2]掉落汇总!$C$2:$C$871,$Q$2)/$Q$3)*宝箱投放计算!M60</f>
        <v>0</v>
      </c>
      <c r="O60">
        <f ca="1">(SUMIFS(OFFSET([2]掉落汇总!$C$2:$C$871,,MATCH($B60,[2]掉落汇总!$D$1:$M$1)),[2]掉落汇总!$A$2:$A$871,O$1,[2]掉落汇总!$C$2:$C$871,$Q$1)+SUMIFS(OFFSET([2]掉落汇总!$C$2:$C$871,,MATCH($B60,[2]掉落汇总!$D$1:$M$1)),[2]掉落汇总!$A$2:$A$871,O$1,[2]掉落汇总!$C$2:$C$871,$Q$2)/$Q$3)*宝箱投放计算!N60</f>
        <v>0</v>
      </c>
    </row>
    <row r="61" spans="1:15" x14ac:dyDescent="0.2">
      <c r="A61">
        <f>玩家成长时间线!A61</f>
        <v>60</v>
      </c>
      <c r="B61">
        <f>玩家成长时间线!B61</f>
        <v>9</v>
      </c>
      <c r="C61">
        <f ca="1">SUM($D$2:D61)</f>
        <v>0</v>
      </c>
      <c r="D61">
        <f t="shared" ca="1" si="0"/>
        <v>0</v>
      </c>
      <c r="E61">
        <f ca="1">(SUMIFS(OFFSET([2]掉落汇总!$C$2:$C$871,,MATCH($B61,[2]掉落汇总!$D$1:$M$1)),[2]掉落汇总!$A$2:$A$871,E$1,[2]掉落汇总!$C$2:$C$871,$Q$1)+SUMIFS(OFFSET([2]掉落汇总!$C$2:$C$871,,MATCH($B61,[2]掉落汇总!$D$1:$M$1)),[2]掉落汇总!$A$2:$A$871,E$1,[2]掉落汇总!$C$2:$C$871,$Q$2)/$Q$3)*宝箱投放计算!D61</f>
        <v>0</v>
      </c>
      <c r="F61">
        <f ca="1">(SUMIFS(OFFSET([2]掉落汇总!$C$2:$C$871,,MATCH($B61,[2]掉落汇总!$D$1:$M$1)),[2]掉落汇总!$A$2:$A$871,F$1,[2]掉落汇总!$C$2:$C$871,$Q$1)+SUMIFS(OFFSET([2]掉落汇总!$C$2:$C$871,,MATCH($B61,[2]掉落汇总!$D$1:$M$1)),[2]掉落汇总!$A$2:$A$871,F$1,[2]掉落汇总!$C$2:$C$871,$Q$2)/$Q$3)*宝箱投放计算!E61</f>
        <v>0</v>
      </c>
      <c r="G61">
        <f ca="1">(SUMIFS(OFFSET([2]掉落汇总!$C$2:$C$871,,MATCH($B61,[2]掉落汇总!$D$1:$M$1)),[2]掉落汇总!$A$2:$A$871,G$1,[2]掉落汇总!$C$2:$C$871,$Q$1)+SUMIFS(OFFSET([2]掉落汇总!$C$2:$C$871,,MATCH($B61,[2]掉落汇总!$D$1:$M$1)),[2]掉落汇总!$A$2:$A$871,G$1,[2]掉落汇总!$C$2:$C$871,$Q$2)/$Q$3)*宝箱投放计算!F61</f>
        <v>0</v>
      </c>
      <c r="H61">
        <f ca="1">(SUMIFS(OFFSET([2]掉落汇总!$C$2:$C$871,,MATCH($B61,[2]掉落汇总!$D$1:$M$1)),[2]掉落汇总!$A$2:$A$871,H$1,[2]掉落汇总!$C$2:$C$871,$Q$1)+SUMIFS(OFFSET([2]掉落汇总!$C$2:$C$871,,MATCH($B61,[2]掉落汇总!$D$1:$M$1)),[2]掉落汇总!$A$2:$A$871,H$1,[2]掉落汇总!$C$2:$C$871,$Q$2)/$Q$3)*宝箱投放计算!G61</f>
        <v>0</v>
      </c>
      <c r="I61">
        <f ca="1">(SUMIFS(OFFSET([2]掉落汇总!$C$2:$C$871,,MATCH($B61,[2]掉落汇总!$D$1:$M$1)),[2]掉落汇总!$A$2:$A$871,I$1,[2]掉落汇总!$C$2:$C$871,$Q$1)+SUMIFS(OFFSET([2]掉落汇总!$C$2:$C$871,,MATCH($B61,[2]掉落汇总!$D$1:$M$1)),[2]掉落汇总!$A$2:$A$871,I$1,[2]掉落汇总!$C$2:$C$871,$Q$2)/$Q$3)*宝箱投放计算!H61</f>
        <v>0</v>
      </c>
      <c r="J61">
        <f ca="1">(SUMIFS(OFFSET([2]掉落汇总!$C$2:$C$871,,MATCH($B61,[2]掉落汇总!$D$1:$M$1)),[2]掉落汇总!$A$2:$A$871,J$1,[2]掉落汇总!$C$2:$C$871,$Q$1)+SUMIFS(OFFSET([2]掉落汇总!$C$2:$C$871,,MATCH($B61,[2]掉落汇总!$D$1:$M$1)),[2]掉落汇总!$A$2:$A$871,J$1,[2]掉落汇总!$C$2:$C$871,$Q$2)/$Q$3)*宝箱投放计算!I61</f>
        <v>0</v>
      </c>
      <c r="K61">
        <f ca="1">(SUMIFS(OFFSET([2]掉落汇总!$C$2:$C$871,,MATCH($B61,[2]掉落汇总!$D$1:$M$1)),[2]掉落汇总!$A$2:$A$871,K$1,[2]掉落汇总!$C$2:$C$871,$Q$1)+SUMIFS(OFFSET([2]掉落汇总!$C$2:$C$871,,MATCH($B61,[2]掉落汇总!$D$1:$M$1)),[2]掉落汇总!$A$2:$A$871,K$1,[2]掉落汇总!$C$2:$C$871,$Q$2)/$Q$3)*宝箱投放计算!J61</f>
        <v>0</v>
      </c>
      <c r="L61">
        <f ca="1">(SUMIFS(OFFSET([2]掉落汇总!$C$2:$C$871,,MATCH($B61,[2]掉落汇总!$D$1:$M$1)),[2]掉落汇总!$A$2:$A$871,L$1,[2]掉落汇总!$C$2:$C$871,$Q$1)+SUMIFS(OFFSET([2]掉落汇总!$C$2:$C$871,,MATCH($B61,[2]掉落汇总!$D$1:$M$1)),[2]掉落汇总!$A$2:$A$871,L$1,[2]掉落汇总!$C$2:$C$871,$Q$2)/$Q$3)*宝箱投放计算!K61</f>
        <v>0</v>
      </c>
      <c r="M61">
        <f ca="1">(SUMIFS(OFFSET([2]掉落汇总!$C$2:$C$871,,MATCH($B61,[2]掉落汇总!$D$1:$M$1)),[2]掉落汇总!$A$2:$A$871,M$1,[2]掉落汇总!$C$2:$C$871,$Q$1)+SUMIFS(OFFSET([2]掉落汇总!$C$2:$C$871,,MATCH($B61,[2]掉落汇总!$D$1:$M$1)),[2]掉落汇总!$A$2:$A$871,M$1,[2]掉落汇总!$C$2:$C$871,$Q$2)/$Q$3)*宝箱投放计算!L61</f>
        <v>0</v>
      </c>
      <c r="N61">
        <f ca="1">(SUMIFS(OFFSET([2]掉落汇总!$C$2:$C$871,,MATCH($B61,[2]掉落汇总!$D$1:$M$1)),[2]掉落汇总!$A$2:$A$871,N$1,[2]掉落汇总!$C$2:$C$871,$Q$1)+SUMIFS(OFFSET([2]掉落汇总!$C$2:$C$871,,MATCH($B61,[2]掉落汇总!$D$1:$M$1)),[2]掉落汇总!$A$2:$A$871,N$1,[2]掉落汇总!$C$2:$C$871,$Q$2)/$Q$3)*宝箱投放计算!M61</f>
        <v>0</v>
      </c>
      <c r="O61">
        <f ca="1">(SUMIFS(OFFSET([2]掉落汇总!$C$2:$C$871,,MATCH($B61,[2]掉落汇总!$D$1:$M$1)),[2]掉落汇总!$A$2:$A$871,O$1,[2]掉落汇总!$C$2:$C$871,$Q$1)+SUMIFS(OFFSET([2]掉落汇总!$C$2:$C$871,,MATCH($B61,[2]掉落汇总!$D$1:$M$1)),[2]掉落汇总!$A$2:$A$871,O$1,[2]掉落汇总!$C$2:$C$871,$Q$2)/$Q$3)*宝箱投放计算!N61</f>
        <v>0</v>
      </c>
    </row>
    <row r="62" spans="1:15" x14ac:dyDescent="0.2">
      <c r="A62">
        <f>玩家成长时间线!A62</f>
        <v>61</v>
      </c>
      <c r="B62">
        <f>玩家成长时间线!B62</f>
        <v>9</v>
      </c>
      <c r="C62">
        <f ca="1">SUM($D$2:D62)</f>
        <v>0</v>
      </c>
      <c r="D62">
        <f t="shared" ca="1" si="0"/>
        <v>0</v>
      </c>
      <c r="E62">
        <f ca="1">(SUMIFS(OFFSET([2]掉落汇总!$C$2:$C$871,,MATCH($B62,[2]掉落汇总!$D$1:$M$1)),[2]掉落汇总!$A$2:$A$871,E$1,[2]掉落汇总!$C$2:$C$871,$Q$1)+SUMIFS(OFFSET([2]掉落汇总!$C$2:$C$871,,MATCH($B62,[2]掉落汇总!$D$1:$M$1)),[2]掉落汇总!$A$2:$A$871,E$1,[2]掉落汇总!$C$2:$C$871,$Q$2)/$Q$3)*宝箱投放计算!D62</f>
        <v>0</v>
      </c>
      <c r="F62">
        <f ca="1">(SUMIFS(OFFSET([2]掉落汇总!$C$2:$C$871,,MATCH($B62,[2]掉落汇总!$D$1:$M$1)),[2]掉落汇总!$A$2:$A$871,F$1,[2]掉落汇总!$C$2:$C$871,$Q$1)+SUMIFS(OFFSET([2]掉落汇总!$C$2:$C$871,,MATCH($B62,[2]掉落汇总!$D$1:$M$1)),[2]掉落汇总!$A$2:$A$871,F$1,[2]掉落汇总!$C$2:$C$871,$Q$2)/$Q$3)*宝箱投放计算!E62</f>
        <v>0</v>
      </c>
      <c r="G62">
        <f ca="1">(SUMIFS(OFFSET([2]掉落汇总!$C$2:$C$871,,MATCH($B62,[2]掉落汇总!$D$1:$M$1)),[2]掉落汇总!$A$2:$A$871,G$1,[2]掉落汇总!$C$2:$C$871,$Q$1)+SUMIFS(OFFSET([2]掉落汇总!$C$2:$C$871,,MATCH($B62,[2]掉落汇总!$D$1:$M$1)),[2]掉落汇总!$A$2:$A$871,G$1,[2]掉落汇总!$C$2:$C$871,$Q$2)/$Q$3)*宝箱投放计算!F62</f>
        <v>0</v>
      </c>
      <c r="H62">
        <f ca="1">(SUMIFS(OFFSET([2]掉落汇总!$C$2:$C$871,,MATCH($B62,[2]掉落汇总!$D$1:$M$1)),[2]掉落汇总!$A$2:$A$871,H$1,[2]掉落汇总!$C$2:$C$871,$Q$1)+SUMIFS(OFFSET([2]掉落汇总!$C$2:$C$871,,MATCH($B62,[2]掉落汇总!$D$1:$M$1)),[2]掉落汇总!$A$2:$A$871,H$1,[2]掉落汇总!$C$2:$C$871,$Q$2)/$Q$3)*宝箱投放计算!G62</f>
        <v>0</v>
      </c>
      <c r="I62">
        <f ca="1">(SUMIFS(OFFSET([2]掉落汇总!$C$2:$C$871,,MATCH($B62,[2]掉落汇总!$D$1:$M$1)),[2]掉落汇总!$A$2:$A$871,I$1,[2]掉落汇总!$C$2:$C$871,$Q$1)+SUMIFS(OFFSET([2]掉落汇总!$C$2:$C$871,,MATCH($B62,[2]掉落汇总!$D$1:$M$1)),[2]掉落汇总!$A$2:$A$871,I$1,[2]掉落汇总!$C$2:$C$871,$Q$2)/$Q$3)*宝箱投放计算!H62</f>
        <v>0</v>
      </c>
      <c r="J62">
        <f ca="1">(SUMIFS(OFFSET([2]掉落汇总!$C$2:$C$871,,MATCH($B62,[2]掉落汇总!$D$1:$M$1)),[2]掉落汇总!$A$2:$A$871,J$1,[2]掉落汇总!$C$2:$C$871,$Q$1)+SUMIFS(OFFSET([2]掉落汇总!$C$2:$C$871,,MATCH($B62,[2]掉落汇总!$D$1:$M$1)),[2]掉落汇总!$A$2:$A$871,J$1,[2]掉落汇总!$C$2:$C$871,$Q$2)/$Q$3)*宝箱投放计算!I62</f>
        <v>0</v>
      </c>
      <c r="K62">
        <f ca="1">(SUMIFS(OFFSET([2]掉落汇总!$C$2:$C$871,,MATCH($B62,[2]掉落汇总!$D$1:$M$1)),[2]掉落汇总!$A$2:$A$871,K$1,[2]掉落汇总!$C$2:$C$871,$Q$1)+SUMIFS(OFFSET([2]掉落汇总!$C$2:$C$871,,MATCH($B62,[2]掉落汇总!$D$1:$M$1)),[2]掉落汇总!$A$2:$A$871,K$1,[2]掉落汇总!$C$2:$C$871,$Q$2)/$Q$3)*宝箱投放计算!J62</f>
        <v>0</v>
      </c>
      <c r="L62">
        <f ca="1">(SUMIFS(OFFSET([2]掉落汇总!$C$2:$C$871,,MATCH($B62,[2]掉落汇总!$D$1:$M$1)),[2]掉落汇总!$A$2:$A$871,L$1,[2]掉落汇总!$C$2:$C$871,$Q$1)+SUMIFS(OFFSET([2]掉落汇总!$C$2:$C$871,,MATCH($B62,[2]掉落汇总!$D$1:$M$1)),[2]掉落汇总!$A$2:$A$871,L$1,[2]掉落汇总!$C$2:$C$871,$Q$2)/$Q$3)*宝箱投放计算!K62</f>
        <v>0</v>
      </c>
      <c r="M62">
        <f ca="1">(SUMIFS(OFFSET([2]掉落汇总!$C$2:$C$871,,MATCH($B62,[2]掉落汇总!$D$1:$M$1)),[2]掉落汇总!$A$2:$A$871,M$1,[2]掉落汇总!$C$2:$C$871,$Q$1)+SUMIFS(OFFSET([2]掉落汇总!$C$2:$C$871,,MATCH($B62,[2]掉落汇总!$D$1:$M$1)),[2]掉落汇总!$A$2:$A$871,M$1,[2]掉落汇总!$C$2:$C$871,$Q$2)/$Q$3)*宝箱投放计算!L62</f>
        <v>0</v>
      </c>
      <c r="N62">
        <f ca="1">(SUMIFS(OFFSET([2]掉落汇总!$C$2:$C$871,,MATCH($B62,[2]掉落汇总!$D$1:$M$1)),[2]掉落汇总!$A$2:$A$871,N$1,[2]掉落汇总!$C$2:$C$871,$Q$1)+SUMIFS(OFFSET([2]掉落汇总!$C$2:$C$871,,MATCH($B62,[2]掉落汇总!$D$1:$M$1)),[2]掉落汇总!$A$2:$A$871,N$1,[2]掉落汇总!$C$2:$C$871,$Q$2)/$Q$3)*宝箱投放计算!M62</f>
        <v>0</v>
      </c>
      <c r="O62">
        <f ca="1">(SUMIFS(OFFSET([2]掉落汇总!$C$2:$C$871,,MATCH($B62,[2]掉落汇总!$D$1:$M$1)),[2]掉落汇总!$A$2:$A$871,O$1,[2]掉落汇总!$C$2:$C$871,$Q$1)+SUMIFS(OFFSET([2]掉落汇总!$C$2:$C$871,,MATCH($B62,[2]掉落汇总!$D$1:$M$1)),[2]掉落汇总!$A$2:$A$871,O$1,[2]掉落汇总!$C$2:$C$871,$Q$2)/$Q$3)*宝箱投放计算!N62</f>
        <v>0</v>
      </c>
    </row>
    <row r="63" spans="1:15" x14ac:dyDescent="0.2">
      <c r="A63">
        <f>玩家成长时间线!A63</f>
        <v>62</v>
      </c>
      <c r="B63">
        <f>玩家成长时间线!B63</f>
        <v>10</v>
      </c>
      <c r="C63">
        <f ca="1">SUM($D$2:D63)</f>
        <v>0</v>
      </c>
      <c r="D63">
        <f t="shared" ca="1" si="0"/>
        <v>0</v>
      </c>
      <c r="E63">
        <f ca="1">(SUMIFS(OFFSET([2]掉落汇总!$C$2:$C$871,,MATCH($B63,[2]掉落汇总!$D$1:$M$1)),[2]掉落汇总!$A$2:$A$871,E$1,[2]掉落汇总!$C$2:$C$871,$Q$1)+SUMIFS(OFFSET([2]掉落汇总!$C$2:$C$871,,MATCH($B63,[2]掉落汇总!$D$1:$M$1)),[2]掉落汇总!$A$2:$A$871,E$1,[2]掉落汇总!$C$2:$C$871,$Q$2)/$Q$3)*宝箱投放计算!D63</f>
        <v>0</v>
      </c>
      <c r="F63">
        <f ca="1">(SUMIFS(OFFSET([2]掉落汇总!$C$2:$C$871,,MATCH($B63,[2]掉落汇总!$D$1:$M$1)),[2]掉落汇总!$A$2:$A$871,F$1,[2]掉落汇总!$C$2:$C$871,$Q$1)+SUMIFS(OFFSET([2]掉落汇总!$C$2:$C$871,,MATCH($B63,[2]掉落汇总!$D$1:$M$1)),[2]掉落汇总!$A$2:$A$871,F$1,[2]掉落汇总!$C$2:$C$871,$Q$2)/$Q$3)*宝箱投放计算!E63</f>
        <v>0</v>
      </c>
      <c r="G63">
        <f ca="1">(SUMIFS(OFFSET([2]掉落汇总!$C$2:$C$871,,MATCH($B63,[2]掉落汇总!$D$1:$M$1)),[2]掉落汇总!$A$2:$A$871,G$1,[2]掉落汇总!$C$2:$C$871,$Q$1)+SUMIFS(OFFSET([2]掉落汇总!$C$2:$C$871,,MATCH($B63,[2]掉落汇总!$D$1:$M$1)),[2]掉落汇总!$A$2:$A$871,G$1,[2]掉落汇总!$C$2:$C$871,$Q$2)/$Q$3)*宝箱投放计算!F63</f>
        <v>0</v>
      </c>
      <c r="H63">
        <f ca="1">(SUMIFS(OFFSET([2]掉落汇总!$C$2:$C$871,,MATCH($B63,[2]掉落汇总!$D$1:$M$1)),[2]掉落汇总!$A$2:$A$871,H$1,[2]掉落汇总!$C$2:$C$871,$Q$1)+SUMIFS(OFFSET([2]掉落汇总!$C$2:$C$871,,MATCH($B63,[2]掉落汇总!$D$1:$M$1)),[2]掉落汇总!$A$2:$A$871,H$1,[2]掉落汇总!$C$2:$C$871,$Q$2)/$Q$3)*宝箱投放计算!G63</f>
        <v>0</v>
      </c>
      <c r="I63">
        <f ca="1">(SUMIFS(OFFSET([2]掉落汇总!$C$2:$C$871,,MATCH($B63,[2]掉落汇总!$D$1:$M$1)),[2]掉落汇总!$A$2:$A$871,I$1,[2]掉落汇总!$C$2:$C$871,$Q$1)+SUMIFS(OFFSET([2]掉落汇总!$C$2:$C$871,,MATCH($B63,[2]掉落汇总!$D$1:$M$1)),[2]掉落汇总!$A$2:$A$871,I$1,[2]掉落汇总!$C$2:$C$871,$Q$2)/$Q$3)*宝箱投放计算!H63</f>
        <v>0</v>
      </c>
      <c r="J63">
        <f ca="1">(SUMIFS(OFFSET([2]掉落汇总!$C$2:$C$871,,MATCH($B63,[2]掉落汇总!$D$1:$M$1)),[2]掉落汇总!$A$2:$A$871,J$1,[2]掉落汇总!$C$2:$C$871,$Q$1)+SUMIFS(OFFSET([2]掉落汇总!$C$2:$C$871,,MATCH($B63,[2]掉落汇总!$D$1:$M$1)),[2]掉落汇总!$A$2:$A$871,J$1,[2]掉落汇总!$C$2:$C$871,$Q$2)/$Q$3)*宝箱投放计算!I63</f>
        <v>0</v>
      </c>
      <c r="K63">
        <f ca="1">(SUMIFS(OFFSET([2]掉落汇总!$C$2:$C$871,,MATCH($B63,[2]掉落汇总!$D$1:$M$1)),[2]掉落汇总!$A$2:$A$871,K$1,[2]掉落汇总!$C$2:$C$871,$Q$1)+SUMIFS(OFFSET([2]掉落汇总!$C$2:$C$871,,MATCH($B63,[2]掉落汇总!$D$1:$M$1)),[2]掉落汇总!$A$2:$A$871,K$1,[2]掉落汇总!$C$2:$C$871,$Q$2)/$Q$3)*宝箱投放计算!J63</f>
        <v>0</v>
      </c>
      <c r="L63">
        <f ca="1">(SUMIFS(OFFSET([2]掉落汇总!$C$2:$C$871,,MATCH($B63,[2]掉落汇总!$D$1:$M$1)),[2]掉落汇总!$A$2:$A$871,L$1,[2]掉落汇总!$C$2:$C$871,$Q$1)+SUMIFS(OFFSET([2]掉落汇总!$C$2:$C$871,,MATCH($B63,[2]掉落汇总!$D$1:$M$1)),[2]掉落汇总!$A$2:$A$871,L$1,[2]掉落汇总!$C$2:$C$871,$Q$2)/$Q$3)*宝箱投放计算!K63</f>
        <v>0</v>
      </c>
      <c r="M63">
        <f ca="1">(SUMIFS(OFFSET([2]掉落汇总!$C$2:$C$871,,MATCH($B63,[2]掉落汇总!$D$1:$M$1)),[2]掉落汇总!$A$2:$A$871,M$1,[2]掉落汇总!$C$2:$C$871,$Q$1)+SUMIFS(OFFSET([2]掉落汇总!$C$2:$C$871,,MATCH($B63,[2]掉落汇总!$D$1:$M$1)),[2]掉落汇总!$A$2:$A$871,M$1,[2]掉落汇总!$C$2:$C$871,$Q$2)/$Q$3)*宝箱投放计算!L63</f>
        <v>0</v>
      </c>
      <c r="N63">
        <f ca="1">(SUMIFS(OFFSET([2]掉落汇总!$C$2:$C$871,,MATCH($B63,[2]掉落汇总!$D$1:$M$1)),[2]掉落汇总!$A$2:$A$871,N$1,[2]掉落汇总!$C$2:$C$871,$Q$1)+SUMIFS(OFFSET([2]掉落汇总!$C$2:$C$871,,MATCH($B63,[2]掉落汇总!$D$1:$M$1)),[2]掉落汇总!$A$2:$A$871,N$1,[2]掉落汇总!$C$2:$C$871,$Q$2)/$Q$3)*宝箱投放计算!M63</f>
        <v>0</v>
      </c>
      <c r="O63">
        <f ca="1">(SUMIFS(OFFSET([2]掉落汇总!$C$2:$C$871,,MATCH($B63,[2]掉落汇总!$D$1:$M$1)),[2]掉落汇总!$A$2:$A$871,O$1,[2]掉落汇总!$C$2:$C$871,$Q$1)+SUMIFS(OFFSET([2]掉落汇总!$C$2:$C$871,,MATCH($B63,[2]掉落汇总!$D$1:$M$1)),[2]掉落汇总!$A$2:$A$871,O$1,[2]掉落汇总!$C$2:$C$871,$Q$2)/$Q$3)*宝箱投放计算!N63</f>
        <v>0</v>
      </c>
    </row>
    <row r="64" spans="1:15" x14ac:dyDescent="0.2">
      <c r="A64">
        <f>玩家成长时间线!A64</f>
        <v>63</v>
      </c>
      <c r="B64">
        <f>玩家成长时间线!B64</f>
        <v>10</v>
      </c>
      <c r="C64">
        <f ca="1">SUM($D$2:D64)</f>
        <v>0</v>
      </c>
      <c r="D64">
        <f t="shared" ca="1" si="0"/>
        <v>0</v>
      </c>
      <c r="E64">
        <f ca="1">(SUMIFS(OFFSET([2]掉落汇总!$C$2:$C$871,,MATCH($B64,[2]掉落汇总!$D$1:$M$1)),[2]掉落汇总!$A$2:$A$871,E$1,[2]掉落汇总!$C$2:$C$871,$Q$1)+SUMIFS(OFFSET([2]掉落汇总!$C$2:$C$871,,MATCH($B64,[2]掉落汇总!$D$1:$M$1)),[2]掉落汇总!$A$2:$A$871,E$1,[2]掉落汇总!$C$2:$C$871,$Q$2)/$Q$3)*宝箱投放计算!D64</f>
        <v>0</v>
      </c>
      <c r="F64">
        <f ca="1">(SUMIFS(OFFSET([2]掉落汇总!$C$2:$C$871,,MATCH($B64,[2]掉落汇总!$D$1:$M$1)),[2]掉落汇总!$A$2:$A$871,F$1,[2]掉落汇总!$C$2:$C$871,$Q$1)+SUMIFS(OFFSET([2]掉落汇总!$C$2:$C$871,,MATCH($B64,[2]掉落汇总!$D$1:$M$1)),[2]掉落汇总!$A$2:$A$871,F$1,[2]掉落汇总!$C$2:$C$871,$Q$2)/$Q$3)*宝箱投放计算!E64</f>
        <v>0</v>
      </c>
      <c r="G64">
        <f ca="1">(SUMIFS(OFFSET([2]掉落汇总!$C$2:$C$871,,MATCH($B64,[2]掉落汇总!$D$1:$M$1)),[2]掉落汇总!$A$2:$A$871,G$1,[2]掉落汇总!$C$2:$C$871,$Q$1)+SUMIFS(OFFSET([2]掉落汇总!$C$2:$C$871,,MATCH($B64,[2]掉落汇总!$D$1:$M$1)),[2]掉落汇总!$A$2:$A$871,G$1,[2]掉落汇总!$C$2:$C$871,$Q$2)/$Q$3)*宝箱投放计算!F64</f>
        <v>0</v>
      </c>
      <c r="H64">
        <f ca="1">(SUMIFS(OFFSET([2]掉落汇总!$C$2:$C$871,,MATCH($B64,[2]掉落汇总!$D$1:$M$1)),[2]掉落汇总!$A$2:$A$871,H$1,[2]掉落汇总!$C$2:$C$871,$Q$1)+SUMIFS(OFFSET([2]掉落汇总!$C$2:$C$871,,MATCH($B64,[2]掉落汇总!$D$1:$M$1)),[2]掉落汇总!$A$2:$A$871,H$1,[2]掉落汇总!$C$2:$C$871,$Q$2)/$Q$3)*宝箱投放计算!G64</f>
        <v>0</v>
      </c>
      <c r="I64">
        <f ca="1">(SUMIFS(OFFSET([2]掉落汇总!$C$2:$C$871,,MATCH($B64,[2]掉落汇总!$D$1:$M$1)),[2]掉落汇总!$A$2:$A$871,I$1,[2]掉落汇总!$C$2:$C$871,$Q$1)+SUMIFS(OFFSET([2]掉落汇总!$C$2:$C$871,,MATCH($B64,[2]掉落汇总!$D$1:$M$1)),[2]掉落汇总!$A$2:$A$871,I$1,[2]掉落汇总!$C$2:$C$871,$Q$2)/$Q$3)*宝箱投放计算!H64</f>
        <v>0</v>
      </c>
      <c r="J64">
        <f ca="1">(SUMIFS(OFFSET([2]掉落汇总!$C$2:$C$871,,MATCH($B64,[2]掉落汇总!$D$1:$M$1)),[2]掉落汇总!$A$2:$A$871,J$1,[2]掉落汇总!$C$2:$C$871,$Q$1)+SUMIFS(OFFSET([2]掉落汇总!$C$2:$C$871,,MATCH($B64,[2]掉落汇总!$D$1:$M$1)),[2]掉落汇总!$A$2:$A$871,J$1,[2]掉落汇总!$C$2:$C$871,$Q$2)/$Q$3)*宝箱投放计算!I64</f>
        <v>0</v>
      </c>
      <c r="K64">
        <f ca="1">(SUMIFS(OFFSET([2]掉落汇总!$C$2:$C$871,,MATCH($B64,[2]掉落汇总!$D$1:$M$1)),[2]掉落汇总!$A$2:$A$871,K$1,[2]掉落汇总!$C$2:$C$871,$Q$1)+SUMIFS(OFFSET([2]掉落汇总!$C$2:$C$871,,MATCH($B64,[2]掉落汇总!$D$1:$M$1)),[2]掉落汇总!$A$2:$A$871,K$1,[2]掉落汇总!$C$2:$C$871,$Q$2)/$Q$3)*宝箱投放计算!J64</f>
        <v>0</v>
      </c>
      <c r="L64">
        <f ca="1">(SUMIFS(OFFSET([2]掉落汇总!$C$2:$C$871,,MATCH($B64,[2]掉落汇总!$D$1:$M$1)),[2]掉落汇总!$A$2:$A$871,L$1,[2]掉落汇总!$C$2:$C$871,$Q$1)+SUMIFS(OFFSET([2]掉落汇总!$C$2:$C$871,,MATCH($B64,[2]掉落汇总!$D$1:$M$1)),[2]掉落汇总!$A$2:$A$871,L$1,[2]掉落汇总!$C$2:$C$871,$Q$2)/$Q$3)*宝箱投放计算!K64</f>
        <v>0</v>
      </c>
      <c r="M64">
        <f ca="1">(SUMIFS(OFFSET([2]掉落汇总!$C$2:$C$871,,MATCH($B64,[2]掉落汇总!$D$1:$M$1)),[2]掉落汇总!$A$2:$A$871,M$1,[2]掉落汇总!$C$2:$C$871,$Q$1)+SUMIFS(OFFSET([2]掉落汇总!$C$2:$C$871,,MATCH($B64,[2]掉落汇总!$D$1:$M$1)),[2]掉落汇总!$A$2:$A$871,M$1,[2]掉落汇总!$C$2:$C$871,$Q$2)/$Q$3)*宝箱投放计算!L64</f>
        <v>0</v>
      </c>
      <c r="N64">
        <f ca="1">(SUMIFS(OFFSET([2]掉落汇总!$C$2:$C$871,,MATCH($B64,[2]掉落汇总!$D$1:$M$1)),[2]掉落汇总!$A$2:$A$871,N$1,[2]掉落汇总!$C$2:$C$871,$Q$1)+SUMIFS(OFFSET([2]掉落汇总!$C$2:$C$871,,MATCH($B64,[2]掉落汇总!$D$1:$M$1)),[2]掉落汇总!$A$2:$A$871,N$1,[2]掉落汇总!$C$2:$C$871,$Q$2)/$Q$3)*宝箱投放计算!M64</f>
        <v>0</v>
      </c>
      <c r="O64">
        <f ca="1">(SUMIFS(OFFSET([2]掉落汇总!$C$2:$C$871,,MATCH($B64,[2]掉落汇总!$D$1:$M$1)),[2]掉落汇总!$A$2:$A$871,O$1,[2]掉落汇总!$C$2:$C$871,$Q$1)+SUMIFS(OFFSET([2]掉落汇总!$C$2:$C$871,,MATCH($B64,[2]掉落汇总!$D$1:$M$1)),[2]掉落汇总!$A$2:$A$871,O$1,[2]掉落汇总!$C$2:$C$871,$Q$2)/$Q$3)*宝箱投放计算!N64</f>
        <v>0</v>
      </c>
    </row>
    <row r="65" spans="1:15" x14ac:dyDescent="0.2">
      <c r="A65">
        <f>玩家成长时间线!A65</f>
        <v>64</v>
      </c>
      <c r="B65">
        <f>玩家成长时间线!B65</f>
        <v>10</v>
      </c>
      <c r="C65">
        <f ca="1">SUM($D$2:D65)</f>
        <v>0</v>
      </c>
      <c r="D65">
        <f t="shared" ca="1" si="0"/>
        <v>0</v>
      </c>
      <c r="E65">
        <f ca="1">(SUMIFS(OFFSET([2]掉落汇总!$C$2:$C$871,,MATCH($B65,[2]掉落汇总!$D$1:$M$1)),[2]掉落汇总!$A$2:$A$871,E$1,[2]掉落汇总!$C$2:$C$871,$Q$1)+SUMIFS(OFFSET([2]掉落汇总!$C$2:$C$871,,MATCH($B65,[2]掉落汇总!$D$1:$M$1)),[2]掉落汇总!$A$2:$A$871,E$1,[2]掉落汇总!$C$2:$C$871,$Q$2)/$Q$3)*宝箱投放计算!D65</f>
        <v>0</v>
      </c>
      <c r="F65">
        <f ca="1">(SUMIFS(OFFSET([2]掉落汇总!$C$2:$C$871,,MATCH($B65,[2]掉落汇总!$D$1:$M$1)),[2]掉落汇总!$A$2:$A$871,F$1,[2]掉落汇总!$C$2:$C$871,$Q$1)+SUMIFS(OFFSET([2]掉落汇总!$C$2:$C$871,,MATCH($B65,[2]掉落汇总!$D$1:$M$1)),[2]掉落汇总!$A$2:$A$871,F$1,[2]掉落汇总!$C$2:$C$871,$Q$2)/$Q$3)*宝箱投放计算!E65</f>
        <v>0</v>
      </c>
      <c r="G65">
        <f ca="1">(SUMIFS(OFFSET([2]掉落汇总!$C$2:$C$871,,MATCH($B65,[2]掉落汇总!$D$1:$M$1)),[2]掉落汇总!$A$2:$A$871,G$1,[2]掉落汇总!$C$2:$C$871,$Q$1)+SUMIFS(OFFSET([2]掉落汇总!$C$2:$C$871,,MATCH($B65,[2]掉落汇总!$D$1:$M$1)),[2]掉落汇总!$A$2:$A$871,G$1,[2]掉落汇总!$C$2:$C$871,$Q$2)/$Q$3)*宝箱投放计算!F65</f>
        <v>0</v>
      </c>
      <c r="H65">
        <f ca="1">(SUMIFS(OFFSET([2]掉落汇总!$C$2:$C$871,,MATCH($B65,[2]掉落汇总!$D$1:$M$1)),[2]掉落汇总!$A$2:$A$871,H$1,[2]掉落汇总!$C$2:$C$871,$Q$1)+SUMIFS(OFFSET([2]掉落汇总!$C$2:$C$871,,MATCH($B65,[2]掉落汇总!$D$1:$M$1)),[2]掉落汇总!$A$2:$A$871,H$1,[2]掉落汇总!$C$2:$C$871,$Q$2)/$Q$3)*宝箱投放计算!G65</f>
        <v>0</v>
      </c>
      <c r="I65">
        <f ca="1">(SUMIFS(OFFSET([2]掉落汇总!$C$2:$C$871,,MATCH($B65,[2]掉落汇总!$D$1:$M$1)),[2]掉落汇总!$A$2:$A$871,I$1,[2]掉落汇总!$C$2:$C$871,$Q$1)+SUMIFS(OFFSET([2]掉落汇总!$C$2:$C$871,,MATCH($B65,[2]掉落汇总!$D$1:$M$1)),[2]掉落汇总!$A$2:$A$871,I$1,[2]掉落汇总!$C$2:$C$871,$Q$2)/$Q$3)*宝箱投放计算!H65</f>
        <v>0</v>
      </c>
      <c r="J65">
        <f ca="1">(SUMIFS(OFFSET([2]掉落汇总!$C$2:$C$871,,MATCH($B65,[2]掉落汇总!$D$1:$M$1)),[2]掉落汇总!$A$2:$A$871,J$1,[2]掉落汇总!$C$2:$C$871,$Q$1)+SUMIFS(OFFSET([2]掉落汇总!$C$2:$C$871,,MATCH($B65,[2]掉落汇总!$D$1:$M$1)),[2]掉落汇总!$A$2:$A$871,J$1,[2]掉落汇总!$C$2:$C$871,$Q$2)/$Q$3)*宝箱投放计算!I65</f>
        <v>0</v>
      </c>
      <c r="K65">
        <f ca="1">(SUMIFS(OFFSET([2]掉落汇总!$C$2:$C$871,,MATCH($B65,[2]掉落汇总!$D$1:$M$1)),[2]掉落汇总!$A$2:$A$871,K$1,[2]掉落汇总!$C$2:$C$871,$Q$1)+SUMIFS(OFFSET([2]掉落汇总!$C$2:$C$871,,MATCH($B65,[2]掉落汇总!$D$1:$M$1)),[2]掉落汇总!$A$2:$A$871,K$1,[2]掉落汇总!$C$2:$C$871,$Q$2)/$Q$3)*宝箱投放计算!J65</f>
        <v>0</v>
      </c>
      <c r="L65">
        <f ca="1">(SUMIFS(OFFSET([2]掉落汇总!$C$2:$C$871,,MATCH($B65,[2]掉落汇总!$D$1:$M$1)),[2]掉落汇总!$A$2:$A$871,L$1,[2]掉落汇总!$C$2:$C$871,$Q$1)+SUMIFS(OFFSET([2]掉落汇总!$C$2:$C$871,,MATCH($B65,[2]掉落汇总!$D$1:$M$1)),[2]掉落汇总!$A$2:$A$871,L$1,[2]掉落汇总!$C$2:$C$871,$Q$2)/$Q$3)*宝箱投放计算!K65</f>
        <v>0</v>
      </c>
      <c r="M65">
        <f ca="1">(SUMIFS(OFFSET([2]掉落汇总!$C$2:$C$871,,MATCH($B65,[2]掉落汇总!$D$1:$M$1)),[2]掉落汇总!$A$2:$A$871,M$1,[2]掉落汇总!$C$2:$C$871,$Q$1)+SUMIFS(OFFSET([2]掉落汇总!$C$2:$C$871,,MATCH($B65,[2]掉落汇总!$D$1:$M$1)),[2]掉落汇总!$A$2:$A$871,M$1,[2]掉落汇总!$C$2:$C$871,$Q$2)/$Q$3)*宝箱投放计算!L65</f>
        <v>0</v>
      </c>
      <c r="N65">
        <f ca="1">(SUMIFS(OFFSET([2]掉落汇总!$C$2:$C$871,,MATCH($B65,[2]掉落汇总!$D$1:$M$1)),[2]掉落汇总!$A$2:$A$871,N$1,[2]掉落汇总!$C$2:$C$871,$Q$1)+SUMIFS(OFFSET([2]掉落汇总!$C$2:$C$871,,MATCH($B65,[2]掉落汇总!$D$1:$M$1)),[2]掉落汇总!$A$2:$A$871,N$1,[2]掉落汇总!$C$2:$C$871,$Q$2)/$Q$3)*宝箱投放计算!M65</f>
        <v>0</v>
      </c>
      <c r="O65">
        <f ca="1">(SUMIFS(OFFSET([2]掉落汇总!$C$2:$C$871,,MATCH($B65,[2]掉落汇总!$D$1:$M$1)),[2]掉落汇总!$A$2:$A$871,O$1,[2]掉落汇总!$C$2:$C$871,$Q$1)+SUMIFS(OFFSET([2]掉落汇总!$C$2:$C$871,,MATCH($B65,[2]掉落汇总!$D$1:$M$1)),[2]掉落汇总!$A$2:$A$871,O$1,[2]掉落汇总!$C$2:$C$871,$Q$2)/$Q$3)*宝箱投放计算!N65</f>
        <v>0</v>
      </c>
    </row>
    <row r="66" spans="1:15" x14ac:dyDescent="0.2">
      <c r="A66">
        <f>玩家成长时间线!A66</f>
        <v>65</v>
      </c>
      <c r="B66">
        <f>玩家成长时间线!B66</f>
        <v>10</v>
      </c>
      <c r="C66">
        <f ca="1">SUM($D$2:D66)</f>
        <v>0</v>
      </c>
      <c r="D66">
        <f t="shared" ca="1" si="0"/>
        <v>0</v>
      </c>
      <c r="E66">
        <f ca="1">(SUMIFS(OFFSET([2]掉落汇总!$C$2:$C$871,,MATCH($B66,[2]掉落汇总!$D$1:$M$1)),[2]掉落汇总!$A$2:$A$871,E$1,[2]掉落汇总!$C$2:$C$871,$Q$1)+SUMIFS(OFFSET([2]掉落汇总!$C$2:$C$871,,MATCH($B66,[2]掉落汇总!$D$1:$M$1)),[2]掉落汇总!$A$2:$A$871,E$1,[2]掉落汇总!$C$2:$C$871,$Q$2)/$Q$3)*宝箱投放计算!D66</f>
        <v>0</v>
      </c>
      <c r="F66">
        <f ca="1">(SUMIFS(OFFSET([2]掉落汇总!$C$2:$C$871,,MATCH($B66,[2]掉落汇总!$D$1:$M$1)),[2]掉落汇总!$A$2:$A$871,F$1,[2]掉落汇总!$C$2:$C$871,$Q$1)+SUMIFS(OFFSET([2]掉落汇总!$C$2:$C$871,,MATCH($B66,[2]掉落汇总!$D$1:$M$1)),[2]掉落汇总!$A$2:$A$871,F$1,[2]掉落汇总!$C$2:$C$871,$Q$2)/$Q$3)*宝箱投放计算!E66</f>
        <v>0</v>
      </c>
      <c r="G66">
        <f ca="1">(SUMIFS(OFFSET([2]掉落汇总!$C$2:$C$871,,MATCH($B66,[2]掉落汇总!$D$1:$M$1)),[2]掉落汇总!$A$2:$A$871,G$1,[2]掉落汇总!$C$2:$C$871,$Q$1)+SUMIFS(OFFSET([2]掉落汇总!$C$2:$C$871,,MATCH($B66,[2]掉落汇总!$D$1:$M$1)),[2]掉落汇总!$A$2:$A$871,G$1,[2]掉落汇总!$C$2:$C$871,$Q$2)/$Q$3)*宝箱投放计算!F66</f>
        <v>0</v>
      </c>
      <c r="H66">
        <f ca="1">(SUMIFS(OFFSET([2]掉落汇总!$C$2:$C$871,,MATCH($B66,[2]掉落汇总!$D$1:$M$1)),[2]掉落汇总!$A$2:$A$871,H$1,[2]掉落汇总!$C$2:$C$871,$Q$1)+SUMIFS(OFFSET([2]掉落汇总!$C$2:$C$871,,MATCH($B66,[2]掉落汇总!$D$1:$M$1)),[2]掉落汇总!$A$2:$A$871,H$1,[2]掉落汇总!$C$2:$C$871,$Q$2)/$Q$3)*宝箱投放计算!G66</f>
        <v>0</v>
      </c>
      <c r="I66">
        <f ca="1">(SUMIFS(OFFSET([2]掉落汇总!$C$2:$C$871,,MATCH($B66,[2]掉落汇总!$D$1:$M$1)),[2]掉落汇总!$A$2:$A$871,I$1,[2]掉落汇总!$C$2:$C$871,$Q$1)+SUMIFS(OFFSET([2]掉落汇总!$C$2:$C$871,,MATCH($B66,[2]掉落汇总!$D$1:$M$1)),[2]掉落汇总!$A$2:$A$871,I$1,[2]掉落汇总!$C$2:$C$871,$Q$2)/$Q$3)*宝箱投放计算!H66</f>
        <v>0</v>
      </c>
      <c r="J66">
        <f ca="1">(SUMIFS(OFFSET([2]掉落汇总!$C$2:$C$871,,MATCH($B66,[2]掉落汇总!$D$1:$M$1)),[2]掉落汇总!$A$2:$A$871,J$1,[2]掉落汇总!$C$2:$C$871,$Q$1)+SUMIFS(OFFSET([2]掉落汇总!$C$2:$C$871,,MATCH($B66,[2]掉落汇总!$D$1:$M$1)),[2]掉落汇总!$A$2:$A$871,J$1,[2]掉落汇总!$C$2:$C$871,$Q$2)/$Q$3)*宝箱投放计算!I66</f>
        <v>0</v>
      </c>
      <c r="K66">
        <f ca="1">(SUMIFS(OFFSET([2]掉落汇总!$C$2:$C$871,,MATCH($B66,[2]掉落汇总!$D$1:$M$1)),[2]掉落汇总!$A$2:$A$871,K$1,[2]掉落汇总!$C$2:$C$871,$Q$1)+SUMIFS(OFFSET([2]掉落汇总!$C$2:$C$871,,MATCH($B66,[2]掉落汇总!$D$1:$M$1)),[2]掉落汇总!$A$2:$A$871,K$1,[2]掉落汇总!$C$2:$C$871,$Q$2)/$Q$3)*宝箱投放计算!J66</f>
        <v>0</v>
      </c>
      <c r="L66">
        <f ca="1">(SUMIFS(OFFSET([2]掉落汇总!$C$2:$C$871,,MATCH($B66,[2]掉落汇总!$D$1:$M$1)),[2]掉落汇总!$A$2:$A$871,L$1,[2]掉落汇总!$C$2:$C$871,$Q$1)+SUMIFS(OFFSET([2]掉落汇总!$C$2:$C$871,,MATCH($B66,[2]掉落汇总!$D$1:$M$1)),[2]掉落汇总!$A$2:$A$871,L$1,[2]掉落汇总!$C$2:$C$871,$Q$2)/$Q$3)*宝箱投放计算!K66</f>
        <v>0</v>
      </c>
      <c r="M66">
        <f ca="1">(SUMIFS(OFFSET([2]掉落汇总!$C$2:$C$871,,MATCH($B66,[2]掉落汇总!$D$1:$M$1)),[2]掉落汇总!$A$2:$A$871,M$1,[2]掉落汇总!$C$2:$C$871,$Q$1)+SUMIFS(OFFSET([2]掉落汇总!$C$2:$C$871,,MATCH($B66,[2]掉落汇总!$D$1:$M$1)),[2]掉落汇总!$A$2:$A$871,M$1,[2]掉落汇总!$C$2:$C$871,$Q$2)/$Q$3)*宝箱投放计算!L66</f>
        <v>0</v>
      </c>
      <c r="N66">
        <f ca="1">(SUMIFS(OFFSET([2]掉落汇总!$C$2:$C$871,,MATCH($B66,[2]掉落汇总!$D$1:$M$1)),[2]掉落汇总!$A$2:$A$871,N$1,[2]掉落汇总!$C$2:$C$871,$Q$1)+SUMIFS(OFFSET([2]掉落汇总!$C$2:$C$871,,MATCH($B66,[2]掉落汇总!$D$1:$M$1)),[2]掉落汇总!$A$2:$A$871,N$1,[2]掉落汇总!$C$2:$C$871,$Q$2)/$Q$3)*宝箱投放计算!M66</f>
        <v>0</v>
      </c>
      <c r="O66">
        <f ca="1">(SUMIFS(OFFSET([2]掉落汇总!$C$2:$C$871,,MATCH($B66,[2]掉落汇总!$D$1:$M$1)),[2]掉落汇总!$A$2:$A$871,O$1,[2]掉落汇总!$C$2:$C$871,$Q$1)+SUMIFS(OFFSET([2]掉落汇总!$C$2:$C$871,,MATCH($B66,[2]掉落汇总!$D$1:$M$1)),[2]掉落汇总!$A$2:$A$871,O$1,[2]掉落汇总!$C$2:$C$871,$Q$2)/$Q$3)*宝箱投放计算!N66</f>
        <v>0</v>
      </c>
    </row>
    <row r="67" spans="1:15" x14ac:dyDescent="0.2">
      <c r="A67">
        <f>玩家成长时间线!A67</f>
        <v>66</v>
      </c>
      <c r="B67">
        <f>玩家成长时间线!B67</f>
        <v>10</v>
      </c>
      <c r="C67">
        <f ca="1">SUM($D$2:D67)</f>
        <v>0</v>
      </c>
      <c r="D67">
        <f t="shared" ref="D67:D130" ca="1" si="1">SUM(E67:O67)</f>
        <v>0</v>
      </c>
      <c r="E67">
        <f ca="1">(SUMIFS(OFFSET([2]掉落汇总!$C$2:$C$871,,MATCH($B67,[2]掉落汇总!$D$1:$M$1)),[2]掉落汇总!$A$2:$A$871,E$1,[2]掉落汇总!$C$2:$C$871,$Q$1)+SUMIFS(OFFSET([2]掉落汇总!$C$2:$C$871,,MATCH($B67,[2]掉落汇总!$D$1:$M$1)),[2]掉落汇总!$A$2:$A$871,E$1,[2]掉落汇总!$C$2:$C$871,$Q$2)/$Q$3)*宝箱投放计算!D67</f>
        <v>0</v>
      </c>
      <c r="F67">
        <f ca="1">(SUMIFS(OFFSET([2]掉落汇总!$C$2:$C$871,,MATCH($B67,[2]掉落汇总!$D$1:$M$1)),[2]掉落汇总!$A$2:$A$871,F$1,[2]掉落汇总!$C$2:$C$871,$Q$1)+SUMIFS(OFFSET([2]掉落汇总!$C$2:$C$871,,MATCH($B67,[2]掉落汇总!$D$1:$M$1)),[2]掉落汇总!$A$2:$A$871,F$1,[2]掉落汇总!$C$2:$C$871,$Q$2)/$Q$3)*宝箱投放计算!E67</f>
        <v>0</v>
      </c>
      <c r="G67">
        <f ca="1">(SUMIFS(OFFSET([2]掉落汇总!$C$2:$C$871,,MATCH($B67,[2]掉落汇总!$D$1:$M$1)),[2]掉落汇总!$A$2:$A$871,G$1,[2]掉落汇总!$C$2:$C$871,$Q$1)+SUMIFS(OFFSET([2]掉落汇总!$C$2:$C$871,,MATCH($B67,[2]掉落汇总!$D$1:$M$1)),[2]掉落汇总!$A$2:$A$871,G$1,[2]掉落汇总!$C$2:$C$871,$Q$2)/$Q$3)*宝箱投放计算!F67</f>
        <v>0</v>
      </c>
      <c r="H67">
        <f ca="1">(SUMIFS(OFFSET([2]掉落汇总!$C$2:$C$871,,MATCH($B67,[2]掉落汇总!$D$1:$M$1)),[2]掉落汇总!$A$2:$A$871,H$1,[2]掉落汇总!$C$2:$C$871,$Q$1)+SUMIFS(OFFSET([2]掉落汇总!$C$2:$C$871,,MATCH($B67,[2]掉落汇总!$D$1:$M$1)),[2]掉落汇总!$A$2:$A$871,H$1,[2]掉落汇总!$C$2:$C$871,$Q$2)/$Q$3)*宝箱投放计算!G67</f>
        <v>0</v>
      </c>
      <c r="I67">
        <f ca="1">(SUMIFS(OFFSET([2]掉落汇总!$C$2:$C$871,,MATCH($B67,[2]掉落汇总!$D$1:$M$1)),[2]掉落汇总!$A$2:$A$871,I$1,[2]掉落汇总!$C$2:$C$871,$Q$1)+SUMIFS(OFFSET([2]掉落汇总!$C$2:$C$871,,MATCH($B67,[2]掉落汇总!$D$1:$M$1)),[2]掉落汇总!$A$2:$A$871,I$1,[2]掉落汇总!$C$2:$C$871,$Q$2)/$Q$3)*宝箱投放计算!H67</f>
        <v>0</v>
      </c>
      <c r="J67">
        <f ca="1">(SUMIFS(OFFSET([2]掉落汇总!$C$2:$C$871,,MATCH($B67,[2]掉落汇总!$D$1:$M$1)),[2]掉落汇总!$A$2:$A$871,J$1,[2]掉落汇总!$C$2:$C$871,$Q$1)+SUMIFS(OFFSET([2]掉落汇总!$C$2:$C$871,,MATCH($B67,[2]掉落汇总!$D$1:$M$1)),[2]掉落汇总!$A$2:$A$871,J$1,[2]掉落汇总!$C$2:$C$871,$Q$2)/$Q$3)*宝箱投放计算!I67</f>
        <v>0</v>
      </c>
      <c r="K67">
        <f ca="1">(SUMIFS(OFFSET([2]掉落汇总!$C$2:$C$871,,MATCH($B67,[2]掉落汇总!$D$1:$M$1)),[2]掉落汇总!$A$2:$A$871,K$1,[2]掉落汇总!$C$2:$C$871,$Q$1)+SUMIFS(OFFSET([2]掉落汇总!$C$2:$C$871,,MATCH($B67,[2]掉落汇总!$D$1:$M$1)),[2]掉落汇总!$A$2:$A$871,K$1,[2]掉落汇总!$C$2:$C$871,$Q$2)/$Q$3)*宝箱投放计算!J67</f>
        <v>0</v>
      </c>
      <c r="L67">
        <f ca="1">(SUMIFS(OFFSET([2]掉落汇总!$C$2:$C$871,,MATCH($B67,[2]掉落汇总!$D$1:$M$1)),[2]掉落汇总!$A$2:$A$871,L$1,[2]掉落汇总!$C$2:$C$871,$Q$1)+SUMIFS(OFFSET([2]掉落汇总!$C$2:$C$871,,MATCH($B67,[2]掉落汇总!$D$1:$M$1)),[2]掉落汇总!$A$2:$A$871,L$1,[2]掉落汇总!$C$2:$C$871,$Q$2)/$Q$3)*宝箱投放计算!K67</f>
        <v>0</v>
      </c>
      <c r="M67">
        <f ca="1">(SUMIFS(OFFSET([2]掉落汇总!$C$2:$C$871,,MATCH($B67,[2]掉落汇总!$D$1:$M$1)),[2]掉落汇总!$A$2:$A$871,M$1,[2]掉落汇总!$C$2:$C$871,$Q$1)+SUMIFS(OFFSET([2]掉落汇总!$C$2:$C$871,,MATCH($B67,[2]掉落汇总!$D$1:$M$1)),[2]掉落汇总!$A$2:$A$871,M$1,[2]掉落汇总!$C$2:$C$871,$Q$2)/$Q$3)*宝箱投放计算!L67</f>
        <v>0</v>
      </c>
      <c r="N67">
        <f ca="1">(SUMIFS(OFFSET([2]掉落汇总!$C$2:$C$871,,MATCH($B67,[2]掉落汇总!$D$1:$M$1)),[2]掉落汇总!$A$2:$A$871,N$1,[2]掉落汇总!$C$2:$C$871,$Q$1)+SUMIFS(OFFSET([2]掉落汇总!$C$2:$C$871,,MATCH($B67,[2]掉落汇总!$D$1:$M$1)),[2]掉落汇总!$A$2:$A$871,N$1,[2]掉落汇总!$C$2:$C$871,$Q$2)/$Q$3)*宝箱投放计算!M67</f>
        <v>0</v>
      </c>
      <c r="O67">
        <f ca="1">(SUMIFS(OFFSET([2]掉落汇总!$C$2:$C$871,,MATCH($B67,[2]掉落汇总!$D$1:$M$1)),[2]掉落汇总!$A$2:$A$871,O$1,[2]掉落汇总!$C$2:$C$871,$Q$1)+SUMIFS(OFFSET([2]掉落汇总!$C$2:$C$871,,MATCH($B67,[2]掉落汇总!$D$1:$M$1)),[2]掉落汇总!$A$2:$A$871,O$1,[2]掉落汇总!$C$2:$C$871,$Q$2)/$Q$3)*宝箱投放计算!N67</f>
        <v>0</v>
      </c>
    </row>
    <row r="68" spans="1:15" x14ac:dyDescent="0.2">
      <c r="A68">
        <f>玩家成长时间线!A68</f>
        <v>67</v>
      </c>
      <c r="B68">
        <f>玩家成长时间线!B68</f>
        <v>10</v>
      </c>
      <c r="C68">
        <f ca="1">SUM($D$2:D68)</f>
        <v>0</v>
      </c>
      <c r="D68">
        <f t="shared" ca="1" si="1"/>
        <v>0</v>
      </c>
      <c r="E68">
        <f ca="1">(SUMIFS(OFFSET([2]掉落汇总!$C$2:$C$871,,MATCH($B68,[2]掉落汇总!$D$1:$M$1)),[2]掉落汇总!$A$2:$A$871,E$1,[2]掉落汇总!$C$2:$C$871,$Q$1)+SUMIFS(OFFSET([2]掉落汇总!$C$2:$C$871,,MATCH($B68,[2]掉落汇总!$D$1:$M$1)),[2]掉落汇总!$A$2:$A$871,E$1,[2]掉落汇总!$C$2:$C$871,$Q$2)/$Q$3)*宝箱投放计算!D68</f>
        <v>0</v>
      </c>
      <c r="F68">
        <f ca="1">(SUMIFS(OFFSET([2]掉落汇总!$C$2:$C$871,,MATCH($B68,[2]掉落汇总!$D$1:$M$1)),[2]掉落汇总!$A$2:$A$871,F$1,[2]掉落汇总!$C$2:$C$871,$Q$1)+SUMIFS(OFFSET([2]掉落汇总!$C$2:$C$871,,MATCH($B68,[2]掉落汇总!$D$1:$M$1)),[2]掉落汇总!$A$2:$A$871,F$1,[2]掉落汇总!$C$2:$C$871,$Q$2)/$Q$3)*宝箱投放计算!E68</f>
        <v>0</v>
      </c>
      <c r="G68">
        <f ca="1">(SUMIFS(OFFSET([2]掉落汇总!$C$2:$C$871,,MATCH($B68,[2]掉落汇总!$D$1:$M$1)),[2]掉落汇总!$A$2:$A$871,G$1,[2]掉落汇总!$C$2:$C$871,$Q$1)+SUMIFS(OFFSET([2]掉落汇总!$C$2:$C$871,,MATCH($B68,[2]掉落汇总!$D$1:$M$1)),[2]掉落汇总!$A$2:$A$871,G$1,[2]掉落汇总!$C$2:$C$871,$Q$2)/$Q$3)*宝箱投放计算!F68</f>
        <v>0</v>
      </c>
      <c r="H68">
        <f ca="1">(SUMIFS(OFFSET([2]掉落汇总!$C$2:$C$871,,MATCH($B68,[2]掉落汇总!$D$1:$M$1)),[2]掉落汇总!$A$2:$A$871,H$1,[2]掉落汇总!$C$2:$C$871,$Q$1)+SUMIFS(OFFSET([2]掉落汇总!$C$2:$C$871,,MATCH($B68,[2]掉落汇总!$D$1:$M$1)),[2]掉落汇总!$A$2:$A$871,H$1,[2]掉落汇总!$C$2:$C$871,$Q$2)/$Q$3)*宝箱投放计算!G68</f>
        <v>0</v>
      </c>
      <c r="I68">
        <f ca="1">(SUMIFS(OFFSET([2]掉落汇总!$C$2:$C$871,,MATCH($B68,[2]掉落汇总!$D$1:$M$1)),[2]掉落汇总!$A$2:$A$871,I$1,[2]掉落汇总!$C$2:$C$871,$Q$1)+SUMIFS(OFFSET([2]掉落汇总!$C$2:$C$871,,MATCH($B68,[2]掉落汇总!$D$1:$M$1)),[2]掉落汇总!$A$2:$A$871,I$1,[2]掉落汇总!$C$2:$C$871,$Q$2)/$Q$3)*宝箱投放计算!H68</f>
        <v>0</v>
      </c>
      <c r="J68">
        <f ca="1">(SUMIFS(OFFSET([2]掉落汇总!$C$2:$C$871,,MATCH($B68,[2]掉落汇总!$D$1:$M$1)),[2]掉落汇总!$A$2:$A$871,J$1,[2]掉落汇总!$C$2:$C$871,$Q$1)+SUMIFS(OFFSET([2]掉落汇总!$C$2:$C$871,,MATCH($B68,[2]掉落汇总!$D$1:$M$1)),[2]掉落汇总!$A$2:$A$871,J$1,[2]掉落汇总!$C$2:$C$871,$Q$2)/$Q$3)*宝箱投放计算!I68</f>
        <v>0</v>
      </c>
      <c r="K68">
        <f ca="1">(SUMIFS(OFFSET([2]掉落汇总!$C$2:$C$871,,MATCH($B68,[2]掉落汇总!$D$1:$M$1)),[2]掉落汇总!$A$2:$A$871,K$1,[2]掉落汇总!$C$2:$C$871,$Q$1)+SUMIFS(OFFSET([2]掉落汇总!$C$2:$C$871,,MATCH($B68,[2]掉落汇总!$D$1:$M$1)),[2]掉落汇总!$A$2:$A$871,K$1,[2]掉落汇总!$C$2:$C$871,$Q$2)/$Q$3)*宝箱投放计算!J68</f>
        <v>0</v>
      </c>
      <c r="L68">
        <f ca="1">(SUMIFS(OFFSET([2]掉落汇总!$C$2:$C$871,,MATCH($B68,[2]掉落汇总!$D$1:$M$1)),[2]掉落汇总!$A$2:$A$871,L$1,[2]掉落汇总!$C$2:$C$871,$Q$1)+SUMIFS(OFFSET([2]掉落汇总!$C$2:$C$871,,MATCH($B68,[2]掉落汇总!$D$1:$M$1)),[2]掉落汇总!$A$2:$A$871,L$1,[2]掉落汇总!$C$2:$C$871,$Q$2)/$Q$3)*宝箱投放计算!K68</f>
        <v>0</v>
      </c>
      <c r="M68">
        <f ca="1">(SUMIFS(OFFSET([2]掉落汇总!$C$2:$C$871,,MATCH($B68,[2]掉落汇总!$D$1:$M$1)),[2]掉落汇总!$A$2:$A$871,M$1,[2]掉落汇总!$C$2:$C$871,$Q$1)+SUMIFS(OFFSET([2]掉落汇总!$C$2:$C$871,,MATCH($B68,[2]掉落汇总!$D$1:$M$1)),[2]掉落汇总!$A$2:$A$871,M$1,[2]掉落汇总!$C$2:$C$871,$Q$2)/$Q$3)*宝箱投放计算!L68</f>
        <v>0</v>
      </c>
      <c r="N68">
        <f ca="1">(SUMIFS(OFFSET([2]掉落汇总!$C$2:$C$871,,MATCH($B68,[2]掉落汇总!$D$1:$M$1)),[2]掉落汇总!$A$2:$A$871,N$1,[2]掉落汇总!$C$2:$C$871,$Q$1)+SUMIFS(OFFSET([2]掉落汇总!$C$2:$C$871,,MATCH($B68,[2]掉落汇总!$D$1:$M$1)),[2]掉落汇总!$A$2:$A$871,N$1,[2]掉落汇总!$C$2:$C$871,$Q$2)/$Q$3)*宝箱投放计算!M68</f>
        <v>0</v>
      </c>
      <c r="O68">
        <f ca="1">(SUMIFS(OFFSET([2]掉落汇总!$C$2:$C$871,,MATCH($B68,[2]掉落汇总!$D$1:$M$1)),[2]掉落汇总!$A$2:$A$871,O$1,[2]掉落汇总!$C$2:$C$871,$Q$1)+SUMIFS(OFFSET([2]掉落汇总!$C$2:$C$871,,MATCH($B68,[2]掉落汇总!$D$1:$M$1)),[2]掉落汇总!$A$2:$A$871,O$1,[2]掉落汇总!$C$2:$C$871,$Q$2)/$Q$3)*宝箱投放计算!N68</f>
        <v>0</v>
      </c>
    </row>
    <row r="69" spans="1:15" x14ac:dyDescent="0.2">
      <c r="A69">
        <f>玩家成长时间线!A69</f>
        <v>68</v>
      </c>
      <c r="B69">
        <f>玩家成长时间线!B69</f>
        <v>10</v>
      </c>
      <c r="C69">
        <f ca="1">SUM($D$2:D69)</f>
        <v>0</v>
      </c>
      <c r="D69">
        <f t="shared" ca="1" si="1"/>
        <v>0</v>
      </c>
      <c r="E69">
        <f ca="1">(SUMIFS(OFFSET([2]掉落汇总!$C$2:$C$871,,MATCH($B69,[2]掉落汇总!$D$1:$M$1)),[2]掉落汇总!$A$2:$A$871,E$1,[2]掉落汇总!$C$2:$C$871,$Q$1)+SUMIFS(OFFSET([2]掉落汇总!$C$2:$C$871,,MATCH($B69,[2]掉落汇总!$D$1:$M$1)),[2]掉落汇总!$A$2:$A$871,E$1,[2]掉落汇总!$C$2:$C$871,$Q$2)/$Q$3)*宝箱投放计算!D69</f>
        <v>0</v>
      </c>
      <c r="F69">
        <f ca="1">(SUMIFS(OFFSET([2]掉落汇总!$C$2:$C$871,,MATCH($B69,[2]掉落汇总!$D$1:$M$1)),[2]掉落汇总!$A$2:$A$871,F$1,[2]掉落汇总!$C$2:$C$871,$Q$1)+SUMIFS(OFFSET([2]掉落汇总!$C$2:$C$871,,MATCH($B69,[2]掉落汇总!$D$1:$M$1)),[2]掉落汇总!$A$2:$A$871,F$1,[2]掉落汇总!$C$2:$C$871,$Q$2)/$Q$3)*宝箱投放计算!E69</f>
        <v>0</v>
      </c>
      <c r="G69">
        <f ca="1">(SUMIFS(OFFSET([2]掉落汇总!$C$2:$C$871,,MATCH($B69,[2]掉落汇总!$D$1:$M$1)),[2]掉落汇总!$A$2:$A$871,G$1,[2]掉落汇总!$C$2:$C$871,$Q$1)+SUMIFS(OFFSET([2]掉落汇总!$C$2:$C$871,,MATCH($B69,[2]掉落汇总!$D$1:$M$1)),[2]掉落汇总!$A$2:$A$871,G$1,[2]掉落汇总!$C$2:$C$871,$Q$2)/$Q$3)*宝箱投放计算!F69</f>
        <v>0</v>
      </c>
      <c r="H69">
        <f ca="1">(SUMIFS(OFFSET([2]掉落汇总!$C$2:$C$871,,MATCH($B69,[2]掉落汇总!$D$1:$M$1)),[2]掉落汇总!$A$2:$A$871,H$1,[2]掉落汇总!$C$2:$C$871,$Q$1)+SUMIFS(OFFSET([2]掉落汇总!$C$2:$C$871,,MATCH($B69,[2]掉落汇总!$D$1:$M$1)),[2]掉落汇总!$A$2:$A$871,H$1,[2]掉落汇总!$C$2:$C$871,$Q$2)/$Q$3)*宝箱投放计算!G69</f>
        <v>0</v>
      </c>
      <c r="I69">
        <f ca="1">(SUMIFS(OFFSET([2]掉落汇总!$C$2:$C$871,,MATCH($B69,[2]掉落汇总!$D$1:$M$1)),[2]掉落汇总!$A$2:$A$871,I$1,[2]掉落汇总!$C$2:$C$871,$Q$1)+SUMIFS(OFFSET([2]掉落汇总!$C$2:$C$871,,MATCH($B69,[2]掉落汇总!$D$1:$M$1)),[2]掉落汇总!$A$2:$A$871,I$1,[2]掉落汇总!$C$2:$C$871,$Q$2)/$Q$3)*宝箱投放计算!H69</f>
        <v>0</v>
      </c>
      <c r="J69">
        <f ca="1">(SUMIFS(OFFSET([2]掉落汇总!$C$2:$C$871,,MATCH($B69,[2]掉落汇总!$D$1:$M$1)),[2]掉落汇总!$A$2:$A$871,J$1,[2]掉落汇总!$C$2:$C$871,$Q$1)+SUMIFS(OFFSET([2]掉落汇总!$C$2:$C$871,,MATCH($B69,[2]掉落汇总!$D$1:$M$1)),[2]掉落汇总!$A$2:$A$871,J$1,[2]掉落汇总!$C$2:$C$871,$Q$2)/$Q$3)*宝箱投放计算!I69</f>
        <v>0</v>
      </c>
      <c r="K69">
        <f ca="1">(SUMIFS(OFFSET([2]掉落汇总!$C$2:$C$871,,MATCH($B69,[2]掉落汇总!$D$1:$M$1)),[2]掉落汇总!$A$2:$A$871,K$1,[2]掉落汇总!$C$2:$C$871,$Q$1)+SUMIFS(OFFSET([2]掉落汇总!$C$2:$C$871,,MATCH($B69,[2]掉落汇总!$D$1:$M$1)),[2]掉落汇总!$A$2:$A$871,K$1,[2]掉落汇总!$C$2:$C$871,$Q$2)/$Q$3)*宝箱投放计算!J69</f>
        <v>0</v>
      </c>
      <c r="L69">
        <f ca="1">(SUMIFS(OFFSET([2]掉落汇总!$C$2:$C$871,,MATCH($B69,[2]掉落汇总!$D$1:$M$1)),[2]掉落汇总!$A$2:$A$871,L$1,[2]掉落汇总!$C$2:$C$871,$Q$1)+SUMIFS(OFFSET([2]掉落汇总!$C$2:$C$871,,MATCH($B69,[2]掉落汇总!$D$1:$M$1)),[2]掉落汇总!$A$2:$A$871,L$1,[2]掉落汇总!$C$2:$C$871,$Q$2)/$Q$3)*宝箱投放计算!K69</f>
        <v>0</v>
      </c>
      <c r="M69">
        <f ca="1">(SUMIFS(OFFSET([2]掉落汇总!$C$2:$C$871,,MATCH($B69,[2]掉落汇总!$D$1:$M$1)),[2]掉落汇总!$A$2:$A$871,M$1,[2]掉落汇总!$C$2:$C$871,$Q$1)+SUMIFS(OFFSET([2]掉落汇总!$C$2:$C$871,,MATCH($B69,[2]掉落汇总!$D$1:$M$1)),[2]掉落汇总!$A$2:$A$871,M$1,[2]掉落汇总!$C$2:$C$871,$Q$2)/$Q$3)*宝箱投放计算!L69</f>
        <v>0</v>
      </c>
      <c r="N69">
        <f ca="1">(SUMIFS(OFFSET([2]掉落汇总!$C$2:$C$871,,MATCH($B69,[2]掉落汇总!$D$1:$M$1)),[2]掉落汇总!$A$2:$A$871,N$1,[2]掉落汇总!$C$2:$C$871,$Q$1)+SUMIFS(OFFSET([2]掉落汇总!$C$2:$C$871,,MATCH($B69,[2]掉落汇总!$D$1:$M$1)),[2]掉落汇总!$A$2:$A$871,N$1,[2]掉落汇总!$C$2:$C$871,$Q$2)/$Q$3)*宝箱投放计算!M69</f>
        <v>0</v>
      </c>
      <c r="O69">
        <f ca="1">(SUMIFS(OFFSET([2]掉落汇总!$C$2:$C$871,,MATCH($B69,[2]掉落汇总!$D$1:$M$1)),[2]掉落汇总!$A$2:$A$871,O$1,[2]掉落汇总!$C$2:$C$871,$Q$1)+SUMIFS(OFFSET([2]掉落汇总!$C$2:$C$871,,MATCH($B69,[2]掉落汇总!$D$1:$M$1)),[2]掉落汇总!$A$2:$A$871,O$1,[2]掉落汇总!$C$2:$C$871,$Q$2)/$Q$3)*宝箱投放计算!N69</f>
        <v>0</v>
      </c>
    </row>
    <row r="70" spans="1:15" x14ac:dyDescent="0.2">
      <c r="A70">
        <f>玩家成长时间线!A70</f>
        <v>69</v>
      </c>
      <c r="B70">
        <f>玩家成长时间线!B70</f>
        <v>10</v>
      </c>
      <c r="C70">
        <f ca="1">SUM($D$2:D70)</f>
        <v>0</v>
      </c>
      <c r="D70">
        <f t="shared" ca="1" si="1"/>
        <v>0</v>
      </c>
      <c r="E70">
        <f ca="1">(SUMIFS(OFFSET([2]掉落汇总!$C$2:$C$871,,MATCH($B70,[2]掉落汇总!$D$1:$M$1)),[2]掉落汇总!$A$2:$A$871,E$1,[2]掉落汇总!$C$2:$C$871,$Q$1)+SUMIFS(OFFSET([2]掉落汇总!$C$2:$C$871,,MATCH($B70,[2]掉落汇总!$D$1:$M$1)),[2]掉落汇总!$A$2:$A$871,E$1,[2]掉落汇总!$C$2:$C$871,$Q$2)/$Q$3)*宝箱投放计算!D70</f>
        <v>0</v>
      </c>
      <c r="F70">
        <f ca="1">(SUMIFS(OFFSET([2]掉落汇总!$C$2:$C$871,,MATCH($B70,[2]掉落汇总!$D$1:$M$1)),[2]掉落汇总!$A$2:$A$871,F$1,[2]掉落汇总!$C$2:$C$871,$Q$1)+SUMIFS(OFFSET([2]掉落汇总!$C$2:$C$871,,MATCH($B70,[2]掉落汇总!$D$1:$M$1)),[2]掉落汇总!$A$2:$A$871,F$1,[2]掉落汇总!$C$2:$C$871,$Q$2)/$Q$3)*宝箱投放计算!E70</f>
        <v>0</v>
      </c>
      <c r="G70">
        <f ca="1">(SUMIFS(OFFSET([2]掉落汇总!$C$2:$C$871,,MATCH($B70,[2]掉落汇总!$D$1:$M$1)),[2]掉落汇总!$A$2:$A$871,G$1,[2]掉落汇总!$C$2:$C$871,$Q$1)+SUMIFS(OFFSET([2]掉落汇总!$C$2:$C$871,,MATCH($B70,[2]掉落汇总!$D$1:$M$1)),[2]掉落汇总!$A$2:$A$871,G$1,[2]掉落汇总!$C$2:$C$871,$Q$2)/$Q$3)*宝箱投放计算!F70</f>
        <v>0</v>
      </c>
      <c r="H70">
        <f ca="1">(SUMIFS(OFFSET([2]掉落汇总!$C$2:$C$871,,MATCH($B70,[2]掉落汇总!$D$1:$M$1)),[2]掉落汇总!$A$2:$A$871,H$1,[2]掉落汇总!$C$2:$C$871,$Q$1)+SUMIFS(OFFSET([2]掉落汇总!$C$2:$C$871,,MATCH($B70,[2]掉落汇总!$D$1:$M$1)),[2]掉落汇总!$A$2:$A$871,H$1,[2]掉落汇总!$C$2:$C$871,$Q$2)/$Q$3)*宝箱投放计算!G70</f>
        <v>0</v>
      </c>
      <c r="I70">
        <f ca="1">(SUMIFS(OFFSET([2]掉落汇总!$C$2:$C$871,,MATCH($B70,[2]掉落汇总!$D$1:$M$1)),[2]掉落汇总!$A$2:$A$871,I$1,[2]掉落汇总!$C$2:$C$871,$Q$1)+SUMIFS(OFFSET([2]掉落汇总!$C$2:$C$871,,MATCH($B70,[2]掉落汇总!$D$1:$M$1)),[2]掉落汇总!$A$2:$A$871,I$1,[2]掉落汇总!$C$2:$C$871,$Q$2)/$Q$3)*宝箱投放计算!H70</f>
        <v>0</v>
      </c>
      <c r="J70">
        <f ca="1">(SUMIFS(OFFSET([2]掉落汇总!$C$2:$C$871,,MATCH($B70,[2]掉落汇总!$D$1:$M$1)),[2]掉落汇总!$A$2:$A$871,J$1,[2]掉落汇总!$C$2:$C$871,$Q$1)+SUMIFS(OFFSET([2]掉落汇总!$C$2:$C$871,,MATCH($B70,[2]掉落汇总!$D$1:$M$1)),[2]掉落汇总!$A$2:$A$871,J$1,[2]掉落汇总!$C$2:$C$871,$Q$2)/$Q$3)*宝箱投放计算!I70</f>
        <v>0</v>
      </c>
      <c r="K70">
        <f ca="1">(SUMIFS(OFFSET([2]掉落汇总!$C$2:$C$871,,MATCH($B70,[2]掉落汇总!$D$1:$M$1)),[2]掉落汇总!$A$2:$A$871,K$1,[2]掉落汇总!$C$2:$C$871,$Q$1)+SUMIFS(OFFSET([2]掉落汇总!$C$2:$C$871,,MATCH($B70,[2]掉落汇总!$D$1:$M$1)),[2]掉落汇总!$A$2:$A$871,K$1,[2]掉落汇总!$C$2:$C$871,$Q$2)/$Q$3)*宝箱投放计算!J70</f>
        <v>0</v>
      </c>
      <c r="L70">
        <f ca="1">(SUMIFS(OFFSET([2]掉落汇总!$C$2:$C$871,,MATCH($B70,[2]掉落汇总!$D$1:$M$1)),[2]掉落汇总!$A$2:$A$871,L$1,[2]掉落汇总!$C$2:$C$871,$Q$1)+SUMIFS(OFFSET([2]掉落汇总!$C$2:$C$871,,MATCH($B70,[2]掉落汇总!$D$1:$M$1)),[2]掉落汇总!$A$2:$A$871,L$1,[2]掉落汇总!$C$2:$C$871,$Q$2)/$Q$3)*宝箱投放计算!K70</f>
        <v>0</v>
      </c>
      <c r="M70">
        <f ca="1">(SUMIFS(OFFSET([2]掉落汇总!$C$2:$C$871,,MATCH($B70,[2]掉落汇总!$D$1:$M$1)),[2]掉落汇总!$A$2:$A$871,M$1,[2]掉落汇总!$C$2:$C$871,$Q$1)+SUMIFS(OFFSET([2]掉落汇总!$C$2:$C$871,,MATCH($B70,[2]掉落汇总!$D$1:$M$1)),[2]掉落汇总!$A$2:$A$871,M$1,[2]掉落汇总!$C$2:$C$871,$Q$2)/$Q$3)*宝箱投放计算!L70</f>
        <v>0</v>
      </c>
      <c r="N70">
        <f ca="1">(SUMIFS(OFFSET([2]掉落汇总!$C$2:$C$871,,MATCH($B70,[2]掉落汇总!$D$1:$M$1)),[2]掉落汇总!$A$2:$A$871,N$1,[2]掉落汇总!$C$2:$C$871,$Q$1)+SUMIFS(OFFSET([2]掉落汇总!$C$2:$C$871,,MATCH($B70,[2]掉落汇总!$D$1:$M$1)),[2]掉落汇总!$A$2:$A$871,N$1,[2]掉落汇总!$C$2:$C$871,$Q$2)/$Q$3)*宝箱投放计算!M70</f>
        <v>0</v>
      </c>
      <c r="O70">
        <f ca="1">(SUMIFS(OFFSET([2]掉落汇总!$C$2:$C$871,,MATCH($B70,[2]掉落汇总!$D$1:$M$1)),[2]掉落汇总!$A$2:$A$871,O$1,[2]掉落汇总!$C$2:$C$871,$Q$1)+SUMIFS(OFFSET([2]掉落汇总!$C$2:$C$871,,MATCH($B70,[2]掉落汇总!$D$1:$M$1)),[2]掉落汇总!$A$2:$A$871,O$1,[2]掉落汇总!$C$2:$C$871,$Q$2)/$Q$3)*宝箱投放计算!N70</f>
        <v>0</v>
      </c>
    </row>
    <row r="71" spans="1:15" x14ac:dyDescent="0.2">
      <c r="A71">
        <f>玩家成长时间线!A71</f>
        <v>70</v>
      </c>
      <c r="B71">
        <f>玩家成长时间线!B71</f>
        <v>8</v>
      </c>
      <c r="C71">
        <f ca="1">SUM($D$2:D71)</f>
        <v>0</v>
      </c>
      <c r="D71">
        <f t="shared" ca="1" si="1"/>
        <v>0</v>
      </c>
      <c r="E71">
        <f ca="1">(SUMIFS(OFFSET([2]掉落汇总!$C$2:$C$871,,MATCH($B71,[2]掉落汇总!$D$1:$M$1)),[2]掉落汇总!$A$2:$A$871,E$1,[2]掉落汇总!$C$2:$C$871,$Q$1)+SUMIFS(OFFSET([2]掉落汇总!$C$2:$C$871,,MATCH($B71,[2]掉落汇总!$D$1:$M$1)),[2]掉落汇总!$A$2:$A$871,E$1,[2]掉落汇总!$C$2:$C$871,$Q$2)/$Q$3)*宝箱投放计算!D71</f>
        <v>0</v>
      </c>
      <c r="F71">
        <f ca="1">(SUMIFS(OFFSET([2]掉落汇总!$C$2:$C$871,,MATCH($B71,[2]掉落汇总!$D$1:$M$1)),[2]掉落汇总!$A$2:$A$871,F$1,[2]掉落汇总!$C$2:$C$871,$Q$1)+SUMIFS(OFFSET([2]掉落汇总!$C$2:$C$871,,MATCH($B71,[2]掉落汇总!$D$1:$M$1)),[2]掉落汇总!$A$2:$A$871,F$1,[2]掉落汇总!$C$2:$C$871,$Q$2)/$Q$3)*宝箱投放计算!E71</f>
        <v>0</v>
      </c>
      <c r="G71">
        <f ca="1">(SUMIFS(OFFSET([2]掉落汇总!$C$2:$C$871,,MATCH($B71,[2]掉落汇总!$D$1:$M$1)),[2]掉落汇总!$A$2:$A$871,G$1,[2]掉落汇总!$C$2:$C$871,$Q$1)+SUMIFS(OFFSET([2]掉落汇总!$C$2:$C$871,,MATCH($B71,[2]掉落汇总!$D$1:$M$1)),[2]掉落汇总!$A$2:$A$871,G$1,[2]掉落汇总!$C$2:$C$871,$Q$2)/$Q$3)*宝箱投放计算!F71</f>
        <v>0</v>
      </c>
      <c r="H71">
        <f ca="1">(SUMIFS(OFFSET([2]掉落汇总!$C$2:$C$871,,MATCH($B71,[2]掉落汇总!$D$1:$M$1)),[2]掉落汇总!$A$2:$A$871,H$1,[2]掉落汇总!$C$2:$C$871,$Q$1)+SUMIFS(OFFSET([2]掉落汇总!$C$2:$C$871,,MATCH($B71,[2]掉落汇总!$D$1:$M$1)),[2]掉落汇总!$A$2:$A$871,H$1,[2]掉落汇总!$C$2:$C$871,$Q$2)/$Q$3)*宝箱投放计算!G71</f>
        <v>0</v>
      </c>
      <c r="I71">
        <f ca="1">(SUMIFS(OFFSET([2]掉落汇总!$C$2:$C$871,,MATCH($B71,[2]掉落汇总!$D$1:$M$1)),[2]掉落汇总!$A$2:$A$871,I$1,[2]掉落汇总!$C$2:$C$871,$Q$1)+SUMIFS(OFFSET([2]掉落汇总!$C$2:$C$871,,MATCH($B71,[2]掉落汇总!$D$1:$M$1)),[2]掉落汇总!$A$2:$A$871,I$1,[2]掉落汇总!$C$2:$C$871,$Q$2)/$Q$3)*宝箱投放计算!H71</f>
        <v>0</v>
      </c>
      <c r="J71">
        <f ca="1">(SUMIFS(OFFSET([2]掉落汇总!$C$2:$C$871,,MATCH($B71,[2]掉落汇总!$D$1:$M$1)),[2]掉落汇总!$A$2:$A$871,J$1,[2]掉落汇总!$C$2:$C$871,$Q$1)+SUMIFS(OFFSET([2]掉落汇总!$C$2:$C$871,,MATCH($B71,[2]掉落汇总!$D$1:$M$1)),[2]掉落汇总!$A$2:$A$871,J$1,[2]掉落汇总!$C$2:$C$871,$Q$2)/$Q$3)*宝箱投放计算!I71</f>
        <v>0</v>
      </c>
      <c r="K71">
        <f ca="1">(SUMIFS(OFFSET([2]掉落汇总!$C$2:$C$871,,MATCH($B71,[2]掉落汇总!$D$1:$M$1)),[2]掉落汇总!$A$2:$A$871,K$1,[2]掉落汇总!$C$2:$C$871,$Q$1)+SUMIFS(OFFSET([2]掉落汇总!$C$2:$C$871,,MATCH($B71,[2]掉落汇总!$D$1:$M$1)),[2]掉落汇总!$A$2:$A$871,K$1,[2]掉落汇总!$C$2:$C$871,$Q$2)/$Q$3)*宝箱投放计算!J71</f>
        <v>0</v>
      </c>
      <c r="L71">
        <f ca="1">(SUMIFS(OFFSET([2]掉落汇总!$C$2:$C$871,,MATCH($B71,[2]掉落汇总!$D$1:$M$1)),[2]掉落汇总!$A$2:$A$871,L$1,[2]掉落汇总!$C$2:$C$871,$Q$1)+SUMIFS(OFFSET([2]掉落汇总!$C$2:$C$871,,MATCH($B71,[2]掉落汇总!$D$1:$M$1)),[2]掉落汇总!$A$2:$A$871,L$1,[2]掉落汇总!$C$2:$C$871,$Q$2)/$Q$3)*宝箱投放计算!K71</f>
        <v>0</v>
      </c>
      <c r="M71">
        <f ca="1">(SUMIFS(OFFSET([2]掉落汇总!$C$2:$C$871,,MATCH($B71,[2]掉落汇总!$D$1:$M$1)),[2]掉落汇总!$A$2:$A$871,M$1,[2]掉落汇总!$C$2:$C$871,$Q$1)+SUMIFS(OFFSET([2]掉落汇总!$C$2:$C$871,,MATCH($B71,[2]掉落汇总!$D$1:$M$1)),[2]掉落汇总!$A$2:$A$871,M$1,[2]掉落汇总!$C$2:$C$871,$Q$2)/$Q$3)*宝箱投放计算!L71</f>
        <v>0</v>
      </c>
      <c r="N71">
        <f ca="1">(SUMIFS(OFFSET([2]掉落汇总!$C$2:$C$871,,MATCH($B71,[2]掉落汇总!$D$1:$M$1)),[2]掉落汇总!$A$2:$A$871,N$1,[2]掉落汇总!$C$2:$C$871,$Q$1)+SUMIFS(OFFSET([2]掉落汇总!$C$2:$C$871,,MATCH($B71,[2]掉落汇总!$D$1:$M$1)),[2]掉落汇总!$A$2:$A$871,N$1,[2]掉落汇总!$C$2:$C$871,$Q$2)/$Q$3)*宝箱投放计算!M71</f>
        <v>0</v>
      </c>
      <c r="O71">
        <f ca="1">(SUMIFS(OFFSET([2]掉落汇总!$C$2:$C$871,,MATCH($B71,[2]掉落汇总!$D$1:$M$1)),[2]掉落汇总!$A$2:$A$871,O$1,[2]掉落汇总!$C$2:$C$871,$Q$1)+SUMIFS(OFFSET([2]掉落汇总!$C$2:$C$871,,MATCH($B71,[2]掉落汇总!$D$1:$M$1)),[2]掉落汇总!$A$2:$A$871,O$1,[2]掉落汇总!$C$2:$C$871,$Q$2)/$Q$3)*宝箱投放计算!N71</f>
        <v>0</v>
      </c>
    </row>
    <row r="72" spans="1:15" x14ac:dyDescent="0.2">
      <c r="A72">
        <f>玩家成长时间线!A72</f>
        <v>71</v>
      </c>
      <c r="B72">
        <f>玩家成长时间线!B72</f>
        <v>8</v>
      </c>
      <c r="C72">
        <f ca="1">SUM($D$2:D72)</f>
        <v>0</v>
      </c>
      <c r="D72">
        <f t="shared" ca="1" si="1"/>
        <v>0</v>
      </c>
      <c r="E72">
        <f ca="1">(SUMIFS(OFFSET([2]掉落汇总!$C$2:$C$871,,MATCH($B72,[2]掉落汇总!$D$1:$M$1)),[2]掉落汇总!$A$2:$A$871,E$1,[2]掉落汇总!$C$2:$C$871,$Q$1)+SUMIFS(OFFSET([2]掉落汇总!$C$2:$C$871,,MATCH($B72,[2]掉落汇总!$D$1:$M$1)),[2]掉落汇总!$A$2:$A$871,E$1,[2]掉落汇总!$C$2:$C$871,$Q$2)/$Q$3)*宝箱投放计算!D72</f>
        <v>0</v>
      </c>
      <c r="F72">
        <f ca="1">(SUMIFS(OFFSET([2]掉落汇总!$C$2:$C$871,,MATCH($B72,[2]掉落汇总!$D$1:$M$1)),[2]掉落汇总!$A$2:$A$871,F$1,[2]掉落汇总!$C$2:$C$871,$Q$1)+SUMIFS(OFFSET([2]掉落汇总!$C$2:$C$871,,MATCH($B72,[2]掉落汇总!$D$1:$M$1)),[2]掉落汇总!$A$2:$A$871,F$1,[2]掉落汇总!$C$2:$C$871,$Q$2)/$Q$3)*宝箱投放计算!E72</f>
        <v>0</v>
      </c>
      <c r="G72">
        <f ca="1">(SUMIFS(OFFSET([2]掉落汇总!$C$2:$C$871,,MATCH($B72,[2]掉落汇总!$D$1:$M$1)),[2]掉落汇总!$A$2:$A$871,G$1,[2]掉落汇总!$C$2:$C$871,$Q$1)+SUMIFS(OFFSET([2]掉落汇总!$C$2:$C$871,,MATCH($B72,[2]掉落汇总!$D$1:$M$1)),[2]掉落汇总!$A$2:$A$871,G$1,[2]掉落汇总!$C$2:$C$871,$Q$2)/$Q$3)*宝箱投放计算!F72</f>
        <v>0</v>
      </c>
      <c r="H72">
        <f ca="1">(SUMIFS(OFFSET([2]掉落汇总!$C$2:$C$871,,MATCH($B72,[2]掉落汇总!$D$1:$M$1)),[2]掉落汇总!$A$2:$A$871,H$1,[2]掉落汇总!$C$2:$C$871,$Q$1)+SUMIFS(OFFSET([2]掉落汇总!$C$2:$C$871,,MATCH($B72,[2]掉落汇总!$D$1:$M$1)),[2]掉落汇总!$A$2:$A$871,H$1,[2]掉落汇总!$C$2:$C$871,$Q$2)/$Q$3)*宝箱投放计算!G72</f>
        <v>0</v>
      </c>
      <c r="I72">
        <f ca="1">(SUMIFS(OFFSET([2]掉落汇总!$C$2:$C$871,,MATCH($B72,[2]掉落汇总!$D$1:$M$1)),[2]掉落汇总!$A$2:$A$871,I$1,[2]掉落汇总!$C$2:$C$871,$Q$1)+SUMIFS(OFFSET([2]掉落汇总!$C$2:$C$871,,MATCH($B72,[2]掉落汇总!$D$1:$M$1)),[2]掉落汇总!$A$2:$A$871,I$1,[2]掉落汇总!$C$2:$C$871,$Q$2)/$Q$3)*宝箱投放计算!H72</f>
        <v>0</v>
      </c>
      <c r="J72">
        <f ca="1">(SUMIFS(OFFSET([2]掉落汇总!$C$2:$C$871,,MATCH($B72,[2]掉落汇总!$D$1:$M$1)),[2]掉落汇总!$A$2:$A$871,J$1,[2]掉落汇总!$C$2:$C$871,$Q$1)+SUMIFS(OFFSET([2]掉落汇总!$C$2:$C$871,,MATCH($B72,[2]掉落汇总!$D$1:$M$1)),[2]掉落汇总!$A$2:$A$871,J$1,[2]掉落汇总!$C$2:$C$871,$Q$2)/$Q$3)*宝箱投放计算!I72</f>
        <v>0</v>
      </c>
      <c r="K72">
        <f ca="1">(SUMIFS(OFFSET([2]掉落汇总!$C$2:$C$871,,MATCH($B72,[2]掉落汇总!$D$1:$M$1)),[2]掉落汇总!$A$2:$A$871,K$1,[2]掉落汇总!$C$2:$C$871,$Q$1)+SUMIFS(OFFSET([2]掉落汇总!$C$2:$C$871,,MATCH($B72,[2]掉落汇总!$D$1:$M$1)),[2]掉落汇总!$A$2:$A$871,K$1,[2]掉落汇总!$C$2:$C$871,$Q$2)/$Q$3)*宝箱投放计算!J72</f>
        <v>0</v>
      </c>
      <c r="L72">
        <f ca="1">(SUMIFS(OFFSET([2]掉落汇总!$C$2:$C$871,,MATCH($B72,[2]掉落汇总!$D$1:$M$1)),[2]掉落汇总!$A$2:$A$871,L$1,[2]掉落汇总!$C$2:$C$871,$Q$1)+SUMIFS(OFFSET([2]掉落汇总!$C$2:$C$871,,MATCH($B72,[2]掉落汇总!$D$1:$M$1)),[2]掉落汇总!$A$2:$A$871,L$1,[2]掉落汇总!$C$2:$C$871,$Q$2)/$Q$3)*宝箱投放计算!K72</f>
        <v>0</v>
      </c>
      <c r="M72">
        <f ca="1">(SUMIFS(OFFSET([2]掉落汇总!$C$2:$C$871,,MATCH($B72,[2]掉落汇总!$D$1:$M$1)),[2]掉落汇总!$A$2:$A$871,M$1,[2]掉落汇总!$C$2:$C$871,$Q$1)+SUMIFS(OFFSET([2]掉落汇总!$C$2:$C$871,,MATCH($B72,[2]掉落汇总!$D$1:$M$1)),[2]掉落汇总!$A$2:$A$871,M$1,[2]掉落汇总!$C$2:$C$871,$Q$2)/$Q$3)*宝箱投放计算!L72</f>
        <v>0</v>
      </c>
      <c r="N72">
        <f ca="1">(SUMIFS(OFFSET([2]掉落汇总!$C$2:$C$871,,MATCH($B72,[2]掉落汇总!$D$1:$M$1)),[2]掉落汇总!$A$2:$A$871,N$1,[2]掉落汇总!$C$2:$C$871,$Q$1)+SUMIFS(OFFSET([2]掉落汇总!$C$2:$C$871,,MATCH($B72,[2]掉落汇总!$D$1:$M$1)),[2]掉落汇总!$A$2:$A$871,N$1,[2]掉落汇总!$C$2:$C$871,$Q$2)/$Q$3)*宝箱投放计算!M72</f>
        <v>0</v>
      </c>
      <c r="O72">
        <f ca="1">(SUMIFS(OFFSET([2]掉落汇总!$C$2:$C$871,,MATCH($B72,[2]掉落汇总!$D$1:$M$1)),[2]掉落汇总!$A$2:$A$871,O$1,[2]掉落汇总!$C$2:$C$871,$Q$1)+SUMIFS(OFFSET([2]掉落汇总!$C$2:$C$871,,MATCH($B72,[2]掉落汇总!$D$1:$M$1)),[2]掉落汇总!$A$2:$A$871,O$1,[2]掉落汇总!$C$2:$C$871,$Q$2)/$Q$3)*宝箱投放计算!N72</f>
        <v>0</v>
      </c>
    </row>
    <row r="73" spans="1:15" x14ac:dyDescent="0.2">
      <c r="A73">
        <f>玩家成长时间线!A73</f>
        <v>72</v>
      </c>
      <c r="B73">
        <f>玩家成长时间线!B73</f>
        <v>8</v>
      </c>
      <c r="C73">
        <f ca="1">SUM($D$2:D73)</f>
        <v>0</v>
      </c>
      <c r="D73">
        <f t="shared" ca="1" si="1"/>
        <v>0</v>
      </c>
      <c r="E73">
        <f ca="1">(SUMIFS(OFFSET([2]掉落汇总!$C$2:$C$871,,MATCH($B73,[2]掉落汇总!$D$1:$M$1)),[2]掉落汇总!$A$2:$A$871,E$1,[2]掉落汇总!$C$2:$C$871,$Q$1)+SUMIFS(OFFSET([2]掉落汇总!$C$2:$C$871,,MATCH($B73,[2]掉落汇总!$D$1:$M$1)),[2]掉落汇总!$A$2:$A$871,E$1,[2]掉落汇总!$C$2:$C$871,$Q$2)/$Q$3)*宝箱投放计算!D73</f>
        <v>0</v>
      </c>
      <c r="F73">
        <f ca="1">(SUMIFS(OFFSET([2]掉落汇总!$C$2:$C$871,,MATCH($B73,[2]掉落汇总!$D$1:$M$1)),[2]掉落汇总!$A$2:$A$871,F$1,[2]掉落汇总!$C$2:$C$871,$Q$1)+SUMIFS(OFFSET([2]掉落汇总!$C$2:$C$871,,MATCH($B73,[2]掉落汇总!$D$1:$M$1)),[2]掉落汇总!$A$2:$A$871,F$1,[2]掉落汇总!$C$2:$C$871,$Q$2)/$Q$3)*宝箱投放计算!E73</f>
        <v>0</v>
      </c>
      <c r="G73">
        <f ca="1">(SUMIFS(OFFSET([2]掉落汇总!$C$2:$C$871,,MATCH($B73,[2]掉落汇总!$D$1:$M$1)),[2]掉落汇总!$A$2:$A$871,G$1,[2]掉落汇总!$C$2:$C$871,$Q$1)+SUMIFS(OFFSET([2]掉落汇总!$C$2:$C$871,,MATCH($B73,[2]掉落汇总!$D$1:$M$1)),[2]掉落汇总!$A$2:$A$871,G$1,[2]掉落汇总!$C$2:$C$871,$Q$2)/$Q$3)*宝箱投放计算!F73</f>
        <v>0</v>
      </c>
      <c r="H73">
        <f ca="1">(SUMIFS(OFFSET([2]掉落汇总!$C$2:$C$871,,MATCH($B73,[2]掉落汇总!$D$1:$M$1)),[2]掉落汇总!$A$2:$A$871,H$1,[2]掉落汇总!$C$2:$C$871,$Q$1)+SUMIFS(OFFSET([2]掉落汇总!$C$2:$C$871,,MATCH($B73,[2]掉落汇总!$D$1:$M$1)),[2]掉落汇总!$A$2:$A$871,H$1,[2]掉落汇总!$C$2:$C$871,$Q$2)/$Q$3)*宝箱投放计算!G73</f>
        <v>0</v>
      </c>
      <c r="I73">
        <f ca="1">(SUMIFS(OFFSET([2]掉落汇总!$C$2:$C$871,,MATCH($B73,[2]掉落汇总!$D$1:$M$1)),[2]掉落汇总!$A$2:$A$871,I$1,[2]掉落汇总!$C$2:$C$871,$Q$1)+SUMIFS(OFFSET([2]掉落汇总!$C$2:$C$871,,MATCH($B73,[2]掉落汇总!$D$1:$M$1)),[2]掉落汇总!$A$2:$A$871,I$1,[2]掉落汇总!$C$2:$C$871,$Q$2)/$Q$3)*宝箱投放计算!H73</f>
        <v>0</v>
      </c>
      <c r="J73">
        <f ca="1">(SUMIFS(OFFSET([2]掉落汇总!$C$2:$C$871,,MATCH($B73,[2]掉落汇总!$D$1:$M$1)),[2]掉落汇总!$A$2:$A$871,J$1,[2]掉落汇总!$C$2:$C$871,$Q$1)+SUMIFS(OFFSET([2]掉落汇总!$C$2:$C$871,,MATCH($B73,[2]掉落汇总!$D$1:$M$1)),[2]掉落汇总!$A$2:$A$871,J$1,[2]掉落汇总!$C$2:$C$871,$Q$2)/$Q$3)*宝箱投放计算!I73</f>
        <v>0</v>
      </c>
      <c r="K73">
        <f ca="1">(SUMIFS(OFFSET([2]掉落汇总!$C$2:$C$871,,MATCH($B73,[2]掉落汇总!$D$1:$M$1)),[2]掉落汇总!$A$2:$A$871,K$1,[2]掉落汇总!$C$2:$C$871,$Q$1)+SUMIFS(OFFSET([2]掉落汇总!$C$2:$C$871,,MATCH($B73,[2]掉落汇总!$D$1:$M$1)),[2]掉落汇总!$A$2:$A$871,K$1,[2]掉落汇总!$C$2:$C$871,$Q$2)/$Q$3)*宝箱投放计算!J73</f>
        <v>0</v>
      </c>
      <c r="L73">
        <f ca="1">(SUMIFS(OFFSET([2]掉落汇总!$C$2:$C$871,,MATCH($B73,[2]掉落汇总!$D$1:$M$1)),[2]掉落汇总!$A$2:$A$871,L$1,[2]掉落汇总!$C$2:$C$871,$Q$1)+SUMIFS(OFFSET([2]掉落汇总!$C$2:$C$871,,MATCH($B73,[2]掉落汇总!$D$1:$M$1)),[2]掉落汇总!$A$2:$A$871,L$1,[2]掉落汇总!$C$2:$C$871,$Q$2)/$Q$3)*宝箱投放计算!K73</f>
        <v>0</v>
      </c>
      <c r="M73">
        <f ca="1">(SUMIFS(OFFSET([2]掉落汇总!$C$2:$C$871,,MATCH($B73,[2]掉落汇总!$D$1:$M$1)),[2]掉落汇总!$A$2:$A$871,M$1,[2]掉落汇总!$C$2:$C$871,$Q$1)+SUMIFS(OFFSET([2]掉落汇总!$C$2:$C$871,,MATCH($B73,[2]掉落汇总!$D$1:$M$1)),[2]掉落汇总!$A$2:$A$871,M$1,[2]掉落汇总!$C$2:$C$871,$Q$2)/$Q$3)*宝箱投放计算!L73</f>
        <v>0</v>
      </c>
      <c r="N73">
        <f ca="1">(SUMIFS(OFFSET([2]掉落汇总!$C$2:$C$871,,MATCH($B73,[2]掉落汇总!$D$1:$M$1)),[2]掉落汇总!$A$2:$A$871,N$1,[2]掉落汇总!$C$2:$C$871,$Q$1)+SUMIFS(OFFSET([2]掉落汇总!$C$2:$C$871,,MATCH($B73,[2]掉落汇总!$D$1:$M$1)),[2]掉落汇总!$A$2:$A$871,N$1,[2]掉落汇总!$C$2:$C$871,$Q$2)/$Q$3)*宝箱投放计算!M73</f>
        <v>0</v>
      </c>
      <c r="O73">
        <f ca="1">(SUMIFS(OFFSET([2]掉落汇总!$C$2:$C$871,,MATCH($B73,[2]掉落汇总!$D$1:$M$1)),[2]掉落汇总!$A$2:$A$871,O$1,[2]掉落汇总!$C$2:$C$871,$Q$1)+SUMIFS(OFFSET([2]掉落汇总!$C$2:$C$871,,MATCH($B73,[2]掉落汇总!$D$1:$M$1)),[2]掉落汇总!$A$2:$A$871,O$1,[2]掉落汇总!$C$2:$C$871,$Q$2)/$Q$3)*宝箱投放计算!N73</f>
        <v>0</v>
      </c>
    </row>
    <row r="74" spans="1:15" x14ac:dyDescent="0.2">
      <c r="A74">
        <f>玩家成长时间线!A74</f>
        <v>73</v>
      </c>
      <c r="B74">
        <f>玩家成长时间线!B74</f>
        <v>9</v>
      </c>
      <c r="C74">
        <f ca="1">SUM($D$2:D74)</f>
        <v>0</v>
      </c>
      <c r="D74">
        <f t="shared" ca="1" si="1"/>
        <v>0</v>
      </c>
      <c r="E74">
        <f ca="1">(SUMIFS(OFFSET([2]掉落汇总!$C$2:$C$871,,MATCH($B74,[2]掉落汇总!$D$1:$M$1)),[2]掉落汇总!$A$2:$A$871,E$1,[2]掉落汇总!$C$2:$C$871,$Q$1)+SUMIFS(OFFSET([2]掉落汇总!$C$2:$C$871,,MATCH($B74,[2]掉落汇总!$D$1:$M$1)),[2]掉落汇总!$A$2:$A$871,E$1,[2]掉落汇总!$C$2:$C$871,$Q$2)/$Q$3)*宝箱投放计算!D74</f>
        <v>0</v>
      </c>
      <c r="F74">
        <f ca="1">(SUMIFS(OFFSET([2]掉落汇总!$C$2:$C$871,,MATCH($B74,[2]掉落汇总!$D$1:$M$1)),[2]掉落汇总!$A$2:$A$871,F$1,[2]掉落汇总!$C$2:$C$871,$Q$1)+SUMIFS(OFFSET([2]掉落汇总!$C$2:$C$871,,MATCH($B74,[2]掉落汇总!$D$1:$M$1)),[2]掉落汇总!$A$2:$A$871,F$1,[2]掉落汇总!$C$2:$C$871,$Q$2)/$Q$3)*宝箱投放计算!E74</f>
        <v>0</v>
      </c>
      <c r="G74">
        <f ca="1">(SUMIFS(OFFSET([2]掉落汇总!$C$2:$C$871,,MATCH($B74,[2]掉落汇总!$D$1:$M$1)),[2]掉落汇总!$A$2:$A$871,G$1,[2]掉落汇总!$C$2:$C$871,$Q$1)+SUMIFS(OFFSET([2]掉落汇总!$C$2:$C$871,,MATCH($B74,[2]掉落汇总!$D$1:$M$1)),[2]掉落汇总!$A$2:$A$871,G$1,[2]掉落汇总!$C$2:$C$871,$Q$2)/$Q$3)*宝箱投放计算!F74</f>
        <v>0</v>
      </c>
      <c r="H74">
        <f ca="1">(SUMIFS(OFFSET([2]掉落汇总!$C$2:$C$871,,MATCH($B74,[2]掉落汇总!$D$1:$M$1)),[2]掉落汇总!$A$2:$A$871,H$1,[2]掉落汇总!$C$2:$C$871,$Q$1)+SUMIFS(OFFSET([2]掉落汇总!$C$2:$C$871,,MATCH($B74,[2]掉落汇总!$D$1:$M$1)),[2]掉落汇总!$A$2:$A$871,H$1,[2]掉落汇总!$C$2:$C$871,$Q$2)/$Q$3)*宝箱投放计算!G74</f>
        <v>0</v>
      </c>
      <c r="I74">
        <f ca="1">(SUMIFS(OFFSET([2]掉落汇总!$C$2:$C$871,,MATCH($B74,[2]掉落汇总!$D$1:$M$1)),[2]掉落汇总!$A$2:$A$871,I$1,[2]掉落汇总!$C$2:$C$871,$Q$1)+SUMIFS(OFFSET([2]掉落汇总!$C$2:$C$871,,MATCH($B74,[2]掉落汇总!$D$1:$M$1)),[2]掉落汇总!$A$2:$A$871,I$1,[2]掉落汇总!$C$2:$C$871,$Q$2)/$Q$3)*宝箱投放计算!H74</f>
        <v>0</v>
      </c>
      <c r="J74">
        <f ca="1">(SUMIFS(OFFSET([2]掉落汇总!$C$2:$C$871,,MATCH($B74,[2]掉落汇总!$D$1:$M$1)),[2]掉落汇总!$A$2:$A$871,J$1,[2]掉落汇总!$C$2:$C$871,$Q$1)+SUMIFS(OFFSET([2]掉落汇总!$C$2:$C$871,,MATCH($B74,[2]掉落汇总!$D$1:$M$1)),[2]掉落汇总!$A$2:$A$871,J$1,[2]掉落汇总!$C$2:$C$871,$Q$2)/$Q$3)*宝箱投放计算!I74</f>
        <v>0</v>
      </c>
      <c r="K74">
        <f ca="1">(SUMIFS(OFFSET([2]掉落汇总!$C$2:$C$871,,MATCH($B74,[2]掉落汇总!$D$1:$M$1)),[2]掉落汇总!$A$2:$A$871,K$1,[2]掉落汇总!$C$2:$C$871,$Q$1)+SUMIFS(OFFSET([2]掉落汇总!$C$2:$C$871,,MATCH($B74,[2]掉落汇总!$D$1:$M$1)),[2]掉落汇总!$A$2:$A$871,K$1,[2]掉落汇总!$C$2:$C$871,$Q$2)/$Q$3)*宝箱投放计算!J74</f>
        <v>0</v>
      </c>
      <c r="L74">
        <f ca="1">(SUMIFS(OFFSET([2]掉落汇总!$C$2:$C$871,,MATCH($B74,[2]掉落汇总!$D$1:$M$1)),[2]掉落汇总!$A$2:$A$871,L$1,[2]掉落汇总!$C$2:$C$871,$Q$1)+SUMIFS(OFFSET([2]掉落汇总!$C$2:$C$871,,MATCH($B74,[2]掉落汇总!$D$1:$M$1)),[2]掉落汇总!$A$2:$A$871,L$1,[2]掉落汇总!$C$2:$C$871,$Q$2)/$Q$3)*宝箱投放计算!K74</f>
        <v>0</v>
      </c>
      <c r="M74">
        <f ca="1">(SUMIFS(OFFSET([2]掉落汇总!$C$2:$C$871,,MATCH($B74,[2]掉落汇总!$D$1:$M$1)),[2]掉落汇总!$A$2:$A$871,M$1,[2]掉落汇总!$C$2:$C$871,$Q$1)+SUMIFS(OFFSET([2]掉落汇总!$C$2:$C$871,,MATCH($B74,[2]掉落汇总!$D$1:$M$1)),[2]掉落汇总!$A$2:$A$871,M$1,[2]掉落汇总!$C$2:$C$871,$Q$2)/$Q$3)*宝箱投放计算!L74</f>
        <v>0</v>
      </c>
      <c r="N74">
        <f ca="1">(SUMIFS(OFFSET([2]掉落汇总!$C$2:$C$871,,MATCH($B74,[2]掉落汇总!$D$1:$M$1)),[2]掉落汇总!$A$2:$A$871,N$1,[2]掉落汇总!$C$2:$C$871,$Q$1)+SUMIFS(OFFSET([2]掉落汇总!$C$2:$C$871,,MATCH($B74,[2]掉落汇总!$D$1:$M$1)),[2]掉落汇总!$A$2:$A$871,N$1,[2]掉落汇总!$C$2:$C$871,$Q$2)/$Q$3)*宝箱投放计算!M74</f>
        <v>0</v>
      </c>
      <c r="O74">
        <f ca="1">(SUMIFS(OFFSET([2]掉落汇总!$C$2:$C$871,,MATCH($B74,[2]掉落汇总!$D$1:$M$1)),[2]掉落汇总!$A$2:$A$871,O$1,[2]掉落汇总!$C$2:$C$871,$Q$1)+SUMIFS(OFFSET([2]掉落汇总!$C$2:$C$871,,MATCH($B74,[2]掉落汇总!$D$1:$M$1)),[2]掉落汇总!$A$2:$A$871,O$1,[2]掉落汇总!$C$2:$C$871,$Q$2)/$Q$3)*宝箱投放计算!N74</f>
        <v>0</v>
      </c>
    </row>
    <row r="75" spans="1:15" x14ac:dyDescent="0.2">
      <c r="A75">
        <f>玩家成长时间线!A75</f>
        <v>74</v>
      </c>
      <c r="B75">
        <f>玩家成长时间线!B75</f>
        <v>9</v>
      </c>
      <c r="C75">
        <f ca="1">SUM($D$2:D75)</f>
        <v>0</v>
      </c>
      <c r="D75">
        <f t="shared" ca="1" si="1"/>
        <v>0</v>
      </c>
      <c r="E75">
        <f ca="1">(SUMIFS(OFFSET([2]掉落汇总!$C$2:$C$871,,MATCH($B75,[2]掉落汇总!$D$1:$M$1)),[2]掉落汇总!$A$2:$A$871,E$1,[2]掉落汇总!$C$2:$C$871,$Q$1)+SUMIFS(OFFSET([2]掉落汇总!$C$2:$C$871,,MATCH($B75,[2]掉落汇总!$D$1:$M$1)),[2]掉落汇总!$A$2:$A$871,E$1,[2]掉落汇总!$C$2:$C$871,$Q$2)/$Q$3)*宝箱投放计算!D75</f>
        <v>0</v>
      </c>
      <c r="F75">
        <f ca="1">(SUMIFS(OFFSET([2]掉落汇总!$C$2:$C$871,,MATCH($B75,[2]掉落汇总!$D$1:$M$1)),[2]掉落汇总!$A$2:$A$871,F$1,[2]掉落汇总!$C$2:$C$871,$Q$1)+SUMIFS(OFFSET([2]掉落汇总!$C$2:$C$871,,MATCH($B75,[2]掉落汇总!$D$1:$M$1)),[2]掉落汇总!$A$2:$A$871,F$1,[2]掉落汇总!$C$2:$C$871,$Q$2)/$Q$3)*宝箱投放计算!E75</f>
        <v>0</v>
      </c>
      <c r="G75">
        <f ca="1">(SUMIFS(OFFSET([2]掉落汇总!$C$2:$C$871,,MATCH($B75,[2]掉落汇总!$D$1:$M$1)),[2]掉落汇总!$A$2:$A$871,G$1,[2]掉落汇总!$C$2:$C$871,$Q$1)+SUMIFS(OFFSET([2]掉落汇总!$C$2:$C$871,,MATCH($B75,[2]掉落汇总!$D$1:$M$1)),[2]掉落汇总!$A$2:$A$871,G$1,[2]掉落汇总!$C$2:$C$871,$Q$2)/$Q$3)*宝箱投放计算!F75</f>
        <v>0</v>
      </c>
      <c r="H75">
        <f ca="1">(SUMIFS(OFFSET([2]掉落汇总!$C$2:$C$871,,MATCH($B75,[2]掉落汇总!$D$1:$M$1)),[2]掉落汇总!$A$2:$A$871,H$1,[2]掉落汇总!$C$2:$C$871,$Q$1)+SUMIFS(OFFSET([2]掉落汇总!$C$2:$C$871,,MATCH($B75,[2]掉落汇总!$D$1:$M$1)),[2]掉落汇总!$A$2:$A$871,H$1,[2]掉落汇总!$C$2:$C$871,$Q$2)/$Q$3)*宝箱投放计算!G75</f>
        <v>0</v>
      </c>
      <c r="I75">
        <f ca="1">(SUMIFS(OFFSET([2]掉落汇总!$C$2:$C$871,,MATCH($B75,[2]掉落汇总!$D$1:$M$1)),[2]掉落汇总!$A$2:$A$871,I$1,[2]掉落汇总!$C$2:$C$871,$Q$1)+SUMIFS(OFFSET([2]掉落汇总!$C$2:$C$871,,MATCH($B75,[2]掉落汇总!$D$1:$M$1)),[2]掉落汇总!$A$2:$A$871,I$1,[2]掉落汇总!$C$2:$C$871,$Q$2)/$Q$3)*宝箱投放计算!H75</f>
        <v>0</v>
      </c>
      <c r="J75">
        <f ca="1">(SUMIFS(OFFSET([2]掉落汇总!$C$2:$C$871,,MATCH($B75,[2]掉落汇总!$D$1:$M$1)),[2]掉落汇总!$A$2:$A$871,J$1,[2]掉落汇总!$C$2:$C$871,$Q$1)+SUMIFS(OFFSET([2]掉落汇总!$C$2:$C$871,,MATCH($B75,[2]掉落汇总!$D$1:$M$1)),[2]掉落汇总!$A$2:$A$871,J$1,[2]掉落汇总!$C$2:$C$871,$Q$2)/$Q$3)*宝箱投放计算!I75</f>
        <v>0</v>
      </c>
      <c r="K75">
        <f ca="1">(SUMIFS(OFFSET([2]掉落汇总!$C$2:$C$871,,MATCH($B75,[2]掉落汇总!$D$1:$M$1)),[2]掉落汇总!$A$2:$A$871,K$1,[2]掉落汇总!$C$2:$C$871,$Q$1)+SUMIFS(OFFSET([2]掉落汇总!$C$2:$C$871,,MATCH($B75,[2]掉落汇总!$D$1:$M$1)),[2]掉落汇总!$A$2:$A$871,K$1,[2]掉落汇总!$C$2:$C$871,$Q$2)/$Q$3)*宝箱投放计算!J75</f>
        <v>0</v>
      </c>
      <c r="L75">
        <f ca="1">(SUMIFS(OFFSET([2]掉落汇总!$C$2:$C$871,,MATCH($B75,[2]掉落汇总!$D$1:$M$1)),[2]掉落汇总!$A$2:$A$871,L$1,[2]掉落汇总!$C$2:$C$871,$Q$1)+SUMIFS(OFFSET([2]掉落汇总!$C$2:$C$871,,MATCH($B75,[2]掉落汇总!$D$1:$M$1)),[2]掉落汇总!$A$2:$A$871,L$1,[2]掉落汇总!$C$2:$C$871,$Q$2)/$Q$3)*宝箱投放计算!K75</f>
        <v>0</v>
      </c>
      <c r="M75">
        <f ca="1">(SUMIFS(OFFSET([2]掉落汇总!$C$2:$C$871,,MATCH($B75,[2]掉落汇总!$D$1:$M$1)),[2]掉落汇总!$A$2:$A$871,M$1,[2]掉落汇总!$C$2:$C$871,$Q$1)+SUMIFS(OFFSET([2]掉落汇总!$C$2:$C$871,,MATCH($B75,[2]掉落汇总!$D$1:$M$1)),[2]掉落汇总!$A$2:$A$871,M$1,[2]掉落汇总!$C$2:$C$871,$Q$2)/$Q$3)*宝箱投放计算!L75</f>
        <v>0</v>
      </c>
      <c r="N75">
        <f ca="1">(SUMIFS(OFFSET([2]掉落汇总!$C$2:$C$871,,MATCH($B75,[2]掉落汇总!$D$1:$M$1)),[2]掉落汇总!$A$2:$A$871,N$1,[2]掉落汇总!$C$2:$C$871,$Q$1)+SUMIFS(OFFSET([2]掉落汇总!$C$2:$C$871,,MATCH($B75,[2]掉落汇总!$D$1:$M$1)),[2]掉落汇总!$A$2:$A$871,N$1,[2]掉落汇总!$C$2:$C$871,$Q$2)/$Q$3)*宝箱投放计算!M75</f>
        <v>0</v>
      </c>
      <c r="O75">
        <f ca="1">(SUMIFS(OFFSET([2]掉落汇总!$C$2:$C$871,,MATCH($B75,[2]掉落汇总!$D$1:$M$1)),[2]掉落汇总!$A$2:$A$871,O$1,[2]掉落汇总!$C$2:$C$871,$Q$1)+SUMIFS(OFFSET([2]掉落汇总!$C$2:$C$871,,MATCH($B75,[2]掉落汇总!$D$1:$M$1)),[2]掉落汇总!$A$2:$A$871,O$1,[2]掉落汇总!$C$2:$C$871,$Q$2)/$Q$3)*宝箱投放计算!N75</f>
        <v>0</v>
      </c>
    </row>
    <row r="76" spans="1:15" x14ac:dyDescent="0.2">
      <c r="A76">
        <f>玩家成长时间线!A76</f>
        <v>75</v>
      </c>
      <c r="B76">
        <f>玩家成长时间线!B76</f>
        <v>9</v>
      </c>
      <c r="C76">
        <f ca="1">SUM($D$2:D76)</f>
        <v>0</v>
      </c>
      <c r="D76">
        <f t="shared" ca="1" si="1"/>
        <v>0</v>
      </c>
      <c r="E76">
        <f ca="1">(SUMIFS(OFFSET([2]掉落汇总!$C$2:$C$871,,MATCH($B76,[2]掉落汇总!$D$1:$M$1)),[2]掉落汇总!$A$2:$A$871,E$1,[2]掉落汇总!$C$2:$C$871,$Q$1)+SUMIFS(OFFSET([2]掉落汇总!$C$2:$C$871,,MATCH($B76,[2]掉落汇总!$D$1:$M$1)),[2]掉落汇总!$A$2:$A$871,E$1,[2]掉落汇总!$C$2:$C$871,$Q$2)/$Q$3)*宝箱投放计算!D76</f>
        <v>0</v>
      </c>
      <c r="F76">
        <f ca="1">(SUMIFS(OFFSET([2]掉落汇总!$C$2:$C$871,,MATCH($B76,[2]掉落汇总!$D$1:$M$1)),[2]掉落汇总!$A$2:$A$871,F$1,[2]掉落汇总!$C$2:$C$871,$Q$1)+SUMIFS(OFFSET([2]掉落汇总!$C$2:$C$871,,MATCH($B76,[2]掉落汇总!$D$1:$M$1)),[2]掉落汇总!$A$2:$A$871,F$1,[2]掉落汇总!$C$2:$C$871,$Q$2)/$Q$3)*宝箱投放计算!E76</f>
        <v>0</v>
      </c>
      <c r="G76">
        <f ca="1">(SUMIFS(OFFSET([2]掉落汇总!$C$2:$C$871,,MATCH($B76,[2]掉落汇总!$D$1:$M$1)),[2]掉落汇总!$A$2:$A$871,G$1,[2]掉落汇总!$C$2:$C$871,$Q$1)+SUMIFS(OFFSET([2]掉落汇总!$C$2:$C$871,,MATCH($B76,[2]掉落汇总!$D$1:$M$1)),[2]掉落汇总!$A$2:$A$871,G$1,[2]掉落汇总!$C$2:$C$871,$Q$2)/$Q$3)*宝箱投放计算!F76</f>
        <v>0</v>
      </c>
      <c r="H76">
        <f ca="1">(SUMIFS(OFFSET([2]掉落汇总!$C$2:$C$871,,MATCH($B76,[2]掉落汇总!$D$1:$M$1)),[2]掉落汇总!$A$2:$A$871,H$1,[2]掉落汇总!$C$2:$C$871,$Q$1)+SUMIFS(OFFSET([2]掉落汇总!$C$2:$C$871,,MATCH($B76,[2]掉落汇总!$D$1:$M$1)),[2]掉落汇总!$A$2:$A$871,H$1,[2]掉落汇总!$C$2:$C$871,$Q$2)/$Q$3)*宝箱投放计算!G76</f>
        <v>0</v>
      </c>
      <c r="I76">
        <f ca="1">(SUMIFS(OFFSET([2]掉落汇总!$C$2:$C$871,,MATCH($B76,[2]掉落汇总!$D$1:$M$1)),[2]掉落汇总!$A$2:$A$871,I$1,[2]掉落汇总!$C$2:$C$871,$Q$1)+SUMIFS(OFFSET([2]掉落汇总!$C$2:$C$871,,MATCH($B76,[2]掉落汇总!$D$1:$M$1)),[2]掉落汇总!$A$2:$A$871,I$1,[2]掉落汇总!$C$2:$C$871,$Q$2)/$Q$3)*宝箱投放计算!H76</f>
        <v>0</v>
      </c>
      <c r="J76">
        <f ca="1">(SUMIFS(OFFSET([2]掉落汇总!$C$2:$C$871,,MATCH($B76,[2]掉落汇总!$D$1:$M$1)),[2]掉落汇总!$A$2:$A$871,J$1,[2]掉落汇总!$C$2:$C$871,$Q$1)+SUMIFS(OFFSET([2]掉落汇总!$C$2:$C$871,,MATCH($B76,[2]掉落汇总!$D$1:$M$1)),[2]掉落汇总!$A$2:$A$871,J$1,[2]掉落汇总!$C$2:$C$871,$Q$2)/$Q$3)*宝箱投放计算!I76</f>
        <v>0</v>
      </c>
      <c r="K76">
        <f ca="1">(SUMIFS(OFFSET([2]掉落汇总!$C$2:$C$871,,MATCH($B76,[2]掉落汇总!$D$1:$M$1)),[2]掉落汇总!$A$2:$A$871,K$1,[2]掉落汇总!$C$2:$C$871,$Q$1)+SUMIFS(OFFSET([2]掉落汇总!$C$2:$C$871,,MATCH($B76,[2]掉落汇总!$D$1:$M$1)),[2]掉落汇总!$A$2:$A$871,K$1,[2]掉落汇总!$C$2:$C$871,$Q$2)/$Q$3)*宝箱投放计算!J76</f>
        <v>0</v>
      </c>
      <c r="L76">
        <f ca="1">(SUMIFS(OFFSET([2]掉落汇总!$C$2:$C$871,,MATCH($B76,[2]掉落汇总!$D$1:$M$1)),[2]掉落汇总!$A$2:$A$871,L$1,[2]掉落汇总!$C$2:$C$871,$Q$1)+SUMIFS(OFFSET([2]掉落汇总!$C$2:$C$871,,MATCH($B76,[2]掉落汇总!$D$1:$M$1)),[2]掉落汇总!$A$2:$A$871,L$1,[2]掉落汇总!$C$2:$C$871,$Q$2)/$Q$3)*宝箱投放计算!K76</f>
        <v>0</v>
      </c>
      <c r="M76">
        <f ca="1">(SUMIFS(OFFSET([2]掉落汇总!$C$2:$C$871,,MATCH($B76,[2]掉落汇总!$D$1:$M$1)),[2]掉落汇总!$A$2:$A$871,M$1,[2]掉落汇总!$C$2:$C$871,$Q$1)+SUMIFS(OFFSET([2]掉落汇总!$C$2:$C$871,,MATCH($B76,[2]掉落汇总!$D$1:$M$1)),[2]掉落汇总!$A$2:$A$871,M$1,[2]掉落汇总!$C$2:$C$871,$Q$2)/$Q$3)*宝箱投放计算!L76</f>
        <v>0</v>
      </c>
      <c r="N76">
        <f ca="1">(SUMIFS(OFFSET([2]掉落汇总!$C$2:$C$871,,MATCH($B76,[2]掉落汇总!$D$1:$M$1)),[2]掉落汇总!$A$2:$A$871,N$1,[2]掉落汇总!$C$2:$C$871,$Q$1)+SUMIFS(OFFSET([2]掉落汇总!$C$2:$C$871,,MATCH($B76,[2]掉落汇总!$D$1:$M$1)),[2]掉落汇总!$A$2:$A$871,N$1,[2]掉落汇总!$C$2:$C$871,$Q$2)/$Q$3)*宝箱投放计算!M76</f>
        <v>0</v>
      </c>
      <c r="O76">
        <f ca="1">(SUMIFS(OFFSET([2]掉落汇总!$C$2:$C$871,,MATCH($B76,[2]掉落汇总!$D$1:$M$1)),[2]掉落汇总!$A$2:$A$871,O$1,[2]掉落汇总!$C$2:$C$871,$Q$1)+SUMIFS(OFFSET([2]掉落汇总!$C$2:$C$871,,MATCH($B76,[2]掉落汇总!$D$1:$M$1)),[2]掉落汇总!$A$2:$A$871,O$1,[2]掉落汇总!$C$2:$C$871,$Q$2)/$Q$3)*宝箱投放计算!N76</f>
        <v>0</v>
      </c>
    </row>
    <row r="77" spans="1:15" x14ac:dyDescent="0.2">
      <c r="A77">
        <f>玩家成长时间线!A77</f>
        <v>76</v>
      </c>
      <c r="B77">
        <f>玩家成长时间线!B77</f>
        <v>10</v>
      </c>
      <c r="C77">
        <f ca="1">SUM($D$2:D77)</f>
        <v>0</v>
      </c>
      <c r="D77">
        <f t="shared" ca="1" si="1"/>
        <v>0</v>
      </c>
      <c r="E77">
        <f ca="1">(SUMIFS(OFFSET([2]掉落汇总!$C$2:$C$871,,MATCH($B77,[2]掉落汇总!$D$1:$M$1)),[2]掉落汇总!$A$2:$A$871,E$1,[2]掉落汇总!$C$2:$C$871,$Q$1)+SUMIFS(OFFSET([2]掉落汇总!$C$2:$C$871,,MATCH($B77,[2]掉落汇总!$D$1:$M$1)),[2]掉落汇总!$A$2:$A$871,E$1,[2]掉落汇总!$C$2:$C$871,$Q$2)/$Q$3)*宝箱投放计算!D77</f>
        <v>0</v>
      </c>
      <c r="F77">
        <f ca="1">(SUMIFS(OFFSET([2]掉落汇总!$C$2:$C$871,,MATCH($B77,[2]掉落汇总!$D$1:$M$1)),[2]掉落汇总!$A$2:$A$871,F$1,[2]掉落汇总!$C$2:$C$871,$Q$1)+SUMIFS(OFFSET([2]掉落汇总!$C$2:$C$871,,MATCH($B77,[2]掉落汇总!$D$1:$M$1)),[2]掉落汇总!$A$2:$A$871,F$1,[2]掉落汇总!$C$2:$C$871,$Q$2)/$Q$3)*宝箱投放计算!E77</f>
        <v>0</v>
      </c>
      <c r="G77">
        <f ca="1">(SUMIFS(OFFSET([2]掉落汇总!$C$2:$C$871,,MATCH($B77,[2]掉落汇总!$D$1:$M$1)),[2]掉落汇总!$A$2:$A$871,G$1,[2]掉落汇总!$C$2:$C$871,$Q$1)+SUMIFS(OFFSET([2]掉落汇总!$C$2:$C$871,,MATCH($B77,[2]掉落汇总!$D$1:$M$1)),[2]掉落汇总!$A$2:$A$871,G$1,[2]掉落汇总!$C$2:$C$871,$Q$2)/$Q$3)*宝箱投放计算!F77</f>
        <v>0</v>
      </c>
      <c r="H77">
        <f ca="1">(SUMIFS(OFFSET([2]掉落汇总!$C$2:$C$871,,MATCH($B77,[2]掉落汇总!$D$1:$M$1)),[2]掉落汇总!$A$2:$A$871,H$1,[2]掉落汇总!$C$2:$C$871,$Q$1)+SUMIFS(OFFSET([2]掉落汇总!$C$2:$C$871,,MATCH($B77,[2]掉落汇总!$D$1:$M$1)),[2]掉落汇总!$A$2:$A$871,H$1,[2]掉落汇总!$C$2:$C$871,$Q$2)/$Q$3)*宝箱投放计算!G77</f>
        <v>0</v>
      </c>
      <c r="I77">
        <f ca="1">(SUMIFS(OFFSET([2]掉落汇总!$C$2:$C$871,,MATCH($B77,[2]掉落汇总!$D$1:$M$1)),[2]掉落汇总!$A$2:$A$871,I$1,[2]掉落汇总!$C$2:$C$871,$Q$1)+SUMIFS(OFFSET([2]掉落汇总!$C$2:$C$871,,MATCH($B77,[2]掉落汇总!$D$1:$M$1)),[2]掉落汇总!$A$2:$A$871,I$1,[2]掉落汇总!$C$2:$C$871,$Q$2)/$Q$3)*宝箱投放计算!H77</f>
        <v>0</v>
      </c>
      <c r="J77">
        <f ca="1">(SUMIFS(OFFSET([2]掉落汇总!$C$2:$C$871,,MATCH($B77,[2]掉落汇总!$D$1:$M$1)),[2]掉落汇总!$A$2:$A$871,J$1,[2]掉落汇总!$C$2:$C$871,$Q$1)+SUMIFS(OFFSET([2]掉落汇总!$C$2:$C$871,,MATCH($B77,[2]掉落汇总!$D$1:$M$1)),[2]掉落汇总!$A$2:$A$871,J$1,[2]掉落汇总!$C$2:$C$871,$Q$2)/$Q$3)*宝箱投放计算!I77</f>
        <v>0</v>
      </c>
      <c r="K77">
        <f ca="1">(SUMIFS(OFFSET([2]掉落汇总!$C$2:$C$871,,MATCH($B77,[2]掉落汇总!$D$1:$M$1)),[2]掉落汇总!$A$2:$A$871,K$1,[2]掉落汇总!$C$2:$C$871,$Q$1)+SUMIFS(OFFSET([2]掉落汇总!$C$2:$C$871,,MATCH($B77,[2]掉落汇总!$D$1:$M$1)),[2]掉落汇总!$A$2:$A$871,K$1,[2]掉落汇总!$C$2:$C$871,$Q$2)/$Q$3)*宝箱投放计算!J77</f>
        <v>0</v>
      </c>
      <c r="L77">
        <f ca="1">(SUMIFS(OFFSET([2]掉落汇总!$C$2:$C$871,,MATCH($B77,[2]掉落汇总!$D$1:$M$1)),[2]掉落汇总!$A$2:$A$871,L$1,[2]掉落汇总!$C$2:$C$871,$Q$1)+SUMIFS(OFFSET([2]掉落汇总!$C$2:$C$871,,MATCH($B77,[2]掉落汇总!$D$1:$M$1)),[2]掉落汇总!$A$2:$A$871,L$1,[2]掉落汇总!$C$2:$C$871,$Q$2)/$Q$3)*宝箱投放计算!K77</f>
        <v>0</v>
      </c>
      <c r="M77">
        <f ca="1">(SUMIFS(OFFSET([2]掉落汇总!$C$2:$C$871,,MATCH($B77,[2]掉落汇总!$D$1:$M$1)),[2]掉落汇总!$A$2:$A$871,M$1,[2]掉落汇总!$C$2:$C$871,$Q$1)+SUMIFS(OFFSET([2]掉落汇总!$C$2:$C$871,,MATCH($B77,[2]掉落汇总!$D$1:$M$1)),[2]掉落汇总!$A$2:$A$871,M$1,[2]掉落汇总!$C$2:$C$871,$Q$2)/$Q$3)*宝箱投放计算!L77</f>
        <v>0</v>
      </c>
      <c r="N77">
        <f ca="1">(SUMIFS(OFFSET([2]掉落汇总!$C$2:$C$871,,MATCH($B77,[2]掉落汇总!$D$1:$M$1)),[2]掉落汇总!$A$2:$A$871,N$1,[2]掉落汇总!$C$2:$C$871,$Q$1)+SUMIFS(OFFSET([2]掉落汇总!$C$2:$C$871,,MATCH($B77,[2]掉落汇总!$D$1:$M$1)),[2]掉落汇总!$A$2:$A$871,N$1,[2]掉落汇总!$C$2:$C$871,$Q$2)/$Q$3)*宝箱投放计算!M77</f>
        <v>0</v>
      </c>
      <c r="O77">
        <f ca="1">(SUMIFS(OFFSET([2]掉落汇总!$C$2:$C$871,,MATCH($B77,[2]掉落汇总!$D$1:$M$1)),[2]掉落汇总!$A$2:$A$871,O$1,[2]掉落汇总!$C$2:$C$871,$Q$1)+SUMIFS(OFFSET([2]掉落汇总!$C$2:$C$871,,MATCH($B77,[2]掉落汇总!$D$1:$M$1)),[2]掉落汇总!$A$2:$A$871,O$1,[2]掉落汇总!$C$2:$C$871,$Q$2)/$Q$3)*宝箱投放计算!N77</f>
        <v>0</v>
      </c>
    </row>
    <row r="78" spans="1:15" x14ac:dyDescent="0.2">
      <c r="A78">
        <f>玩家成长时间线!A78</f>
        <v>77</v>
      </c>
      <c r="B78">
        <f>玩家成长时间线!B78</f>
        <v>10</v>
      </c>
      <c r="C78">
        <f ca="1">SUM($D$2:D78)</f>
        <v>0</v>
      </c>
      <c r="D78">
        <f t="shared" ca="1" si="1"/>
        <v>0</v>
      </c>
      <c r="E78">
        <f ca="1">(SUMIFS(OFFSET([2]掉落汇总!$C$2:$C$871,,MATCH($B78,[2]掉落汇总!$D$1:$M$1)),[2]掉落汇总!$A$2:$A$871,E$1,[2]掉落汇总!$C$2:$C$871,$Q$1)+SUMIFS(OFFSET([2]掉落汇总!$C$2:$C$871,,MATCH($B78,[2]掉落汇总!$D$1:$M$1)),[2]掉落汇总!$A$2:$A$871,E$1,[2]掉落汇总!$C$2:$C$871,$Q$2)/$Q$3)*宝箱投放计算!D78</f>
        <v>0</v>
      </c>
      <c r="F78">
        <f ca="1">(SUMIFS(OFFSET([2]掉落汇总!$C$2:$C$871,,MATCH($B78,[2]掉落汇总!$D$1:$M$1)),[2]掉落汇总!$A$2:$A$871,F$1,[2]掉落汇总!$C$2:$C$871,$Q$1)+SUMIFS(OFFSET([2]掉落汇总!$C$2:$C$871,,MATCH($B78,[2]掉落汇总!$D$1:$M$1)),[2]掉落汇总!$A$2:$A$871,F$1,[2]掉落汇总!$C$2:$C$871,$Q$2)/$Q$3)*宝箱投放计算!E78</f>
        <v>0</v>
      </c>
      <c r="G78">
        <f ca="1">(SUMIFS(OFFSET([2]掉落汇总!$C$2:$C$871,,MATCH($B78,[2]掉落汇总!$D$1:$M$1)),[2]掉落汇总!$A$2:$A$871,G$1,[2]掉落汇总!$C$2:$C$871,$Q$1)+SUMIFS(OFFSET([2]掉落汇总!$C$2:$C$871,,MATCH($B78,[2]掉落汇总!$D$1:$M$1)),[2]掉落汇总!$A$2:$A$871,G$1,[2]掉落汇总!$C$2:$C$871,$Q$2)/$Q$3)*宝箱投放计算!F78</f>
        <v>0</v>
      </c>
      <c r="H78">
        <f ca="1">(SUMIFS(OFFSET([2]掉落汇总!$C$2:$C$871,,MATCH($B78,[2]掉落汇总!$D$1:$M$1)),[2]掉落汇总!$A$2:$A$871,H$1,[2]掉落汇总!$C$2:$C$871,$Q$1)+SUMIFS(OFFSET([2]掉落汇总!$C$2:$C$871,,MATCH($B78,[2]掉落汇总!$D$1:$M$1)),[2]掉落汇总!$A$2:$A$871,H$1,[2]掉落汇总!$C$2:$C$871,$Q$2)/$Q$3)*宝箱投放计算!G78</f>
        <v>0</v>
      </c>
      <c r="I78">
        <f ca="1">(SUMIFS(OFFSET([2]掉落汇总!$C$2:$C$871,,MATCH($B78,[2]掉落汇总!$D$1:$M$1)),[2]掉落汇总!$A$2:$A$871,I$1,[2]掉落汇总!$C$2:$C$871,$Q$1)+SUMIFS(OFFSET([2]掉落汇总!$C$2:$C$871,,MATCH($B78,[2]掉落汇总!$D$1:$M$1)),[2]掉落汇总!$A$2:$A$871,I$1,[2]掉落汇总!$C$2:$C$871,$Q$2)/$Q$3)*宝箱投放计算!H78</f>
        <v>0</v>
      </c>
      <c r="J78">
        <f ca="1">(SUMIFS(OFFSET([2]掉落汇总!$C$2:$C$871,,MATCH($B78,[2]掉落汇总!$D$1:$M$1)),[2]掉落汇总!$A$2:$A$871,J$1,[2]掉落汇总!$C$2:$C$871,$Q$1)+SUMIFS(OFFSET([2]掉落汇总!$C$2:$C$871,,MATCH($B78,[2]掉落汇总!$D$1:$M$1)),[2]掉落汇总!$A$2:$A$871,J$1,[2]掉落汇总!$C$2:$C$871,$Q$2)/$Q$3)*宝箱投放计算!I78</f>
        <v>0</v>
      </c>
      <c r="K78">
        <f ca="1">(SUMIFS(OFFSET([2]掉落汇总!$C$2:$C$871,,MATCH($B78,[2]掉落汇总!$D$1:$M$1)),[2]掉落汇总!$A$2:$A$871,K$1,[2]掉落汇总!$C$2:$C$871,$Q$1)+SUMIFS(OFFSET([2]掉落汇总!$C$2:$C$871,,MATCH($B78,[2]掉落汇总!$D$1:$M$1)),[2]掉落汇总!$A$2:$A$871,K$1,[2]掉落汇总!$C$2:$C$871,$Q$2)/$Q$3)*宝箱投放计算!J78</f>
        <v>0</v>
      </c>
      <c r="L78">
        <f ca="1">(SUMIFS(OFFSET([2]掉落汇总!$C$2:$C$871,,MATCH($B78,[2]掉落汇总!$D$1:$M$1)),[2]掉落汇总!$A$2:$A$871,L$1,[2]掉落汇总!$C$2:$C$871,$Q$1)+SUMIFS(OFFSET([2]掉落汇总!$C$2:$C$871,,MATCH($B78,[2]掉落汇总!$D$1:$M$1)),[2]掉落汇总!$A$2:$A$871,L$1,[2]掉落汇总!$C$2:$C$871,$Q$2)/$Q$3)*宝箱投放计算!K78</f>
        <v>0</v>
      </c>
      <c r="M78">
        <f ca="1">(SUMIFS(OFFSET([2]掉落汇总!$C$2:$C$871,,MATCH($B78,[2]掉落汇总!$D$1:$M$1)),[2]掉落汇总!$A$2:$A$871,M$1,[2]掉落汇总!$C$2:$C$871,$Q$1)+SUMIFS(OFFSET([2]掉落汇总!$C$2:$C$871,,MATCH($B78,[2]掉落汇总!$D$1:$M$1)),[2]掉落汇总!$A$2:$A$871,M$1,[2]掉落汇总!$C$2:$C$871,$Q$2)/$Q$3)*宝箱投放计算!L78</f>
        <v>0</v>
      </c>
      <c r="N78">
        <f ca="1">(SUMIFS(OFFSET([2]掉落汇总!$C$2:$C$871,,MATCH($B78,[2]掉落汇总!$D$1:$M$1)),[2]掉落汇总!$A$2:$A$871,N$1,[2]掉落汇总!$C$2:$C$871,$Q$1)+SUMIFS(OFFSET([2]掉落汇总!$C$2:$C$871,,MATCH($B78,[2]掉落汇总!$D$1:$M$1)),[2]掉落汇总!$A$2:$A$871,N$1,[2]掉落汇总!$C$2:$C$871,$Q$2)/$Q$3)*宝箱投放计算!M78</f>
        <v>0</v>
      </c>
      <c r="O78">
        <f ca="1">(SUMIFS(OFFSET([2]掉落汇总!$C$2:$C$871,,MATCH($B78,[2]掉落汇总!$D$1:$M$1)),[2]掉落汇总!$A$2:$A$871,O$1,[2]掉落汇总!$C$2:$C$871,$Q$1)+SUMIFS(OFFSET([2]掉落汇总!$C$2:$C$871,,MATCH($B78,[2]掉落汇总!$D$1:$M$1)),[2]掉落汇总!$A$2:$A$871,O$1,[2]掉落汇总!$C$2:$C$871,$Q$2)/$Q$3)*宝箱投放计算!N78</f>
        <v>0</v>
      </c>
    </row>
    <row r="79" spans="1:15" x14ac:dyDescent="0.2">
      <c r="A79">
        <f>玩家成长时间线!A79</f>
        <v>78</v>
      </c>
      <c r="B79">
        <f>玩家成长时间线!B79</f>
        <v>10</v>
      </c>
      <c r="C79">
        <f ca="1">SUM($D$2:D79)</f>
        <v>0</v>
      </c>
      <c r="D79">
        <f t="shared" ca="1" si="1"/>
        <v>0</v>
      </c>
      <c r="E79">
        <f ca="1">(SUMIFS(OFFSET([2]掉落汇总!$C$2:$C$871,,MATCH($B79,[2]掉落汇总!$D$1:$M$1)),[2]掉落汇总!$A$2:$A$871,E$1,[2]掉落汇总!$C$2:$C$871,$Q$1)+SUMIFS(OFFSET([2]掉落汇总!$C$2:$C$871,,MATCH($B79,[2]掉落汇总!$D$1:$M$1)),[2]掉落汇总!$A$2:$A$871,E$1,[2]掉落汇总!$C$2:$C$871,$Q$2)/$Q$3)*宝箱投放计算!D79</f>
        <v>0</v>
      </c>
      <c r="F79">
        <f ca="1">(SUMIFS(OFFSET([2]掉落汇总!$C$2:$C$871,,MATCH($B79,[2]掉落汇总!$D$1:$M$1)),[2]掉落汇总!$A$2:$A$871,F$1,[2]掉落汇总!$C$2:$C$871,$Q$1)+SUMIFS(OFFSET([2]掉落汇总!$C$2:$C$871,,MATCH($B79,[2]掉落汇总!$D$1:$M$1)),[2]掉落汇总!$A$2:$A$871,F$1,[2]掉落汇总!$C$2:$C$871,$Q$2)/$Q$3)*宝箱投放计算!E79</f>
        <v>0</v>
      </c>
      <c r="G79">
        <f ca="1">(SUMIFS(OFFSET([2]掉落汇总!$C$2:$C$871,,MATCH($B79,[2]掉落汇总!$D$1:$M$1)),[2]掉落汇总!$A$2:$A$871,G$1,[2]掉落汇总!$C$2:$C$871,$Q$1)+SUMIFS(OFFSET([2]掉落汇总!$C$2:$C$871,,MATCH($B79,[2]掉落汇总!$D$1:$M$1)),[2]掉落汇总!$A$2:$A$871,G$1,[2]掉落汇总!$C$2:$C$871,$Q$2)/$Q$3)*宝箱投放计算!F79</f>
        <v>0</v>
      </c>
      <c r="H79">
        <f ca="1">(SUMIFS(OFFSET([2]掉落汇总!$C$2:$C$871,,MATCH($B79,[2]掉落汇总!$D$1:$M$1)),[2]掉落汇总!$A$2:$A$871,H$1,[2]掉落汇总!$C$2:$C$871,$Q$1)+SUMIFS(OFFSET([2]掉落汇总!$C$2:$C$871,,MATCH($B79,[2]掉落汇总!$D$1:$M$1)),[2]掉落汇总!$A$2:$A$871,H$1,[2]掉落汇总!$C$2:$C$871,$Q$2)/$Q$3)*宝箱投放计算!G79</f>
        <v>0</v>
      </c>
      <c r="I79">
        <f ca="1">(SUMIFS(OFFSET([2]掉落汇总!$C$2:$C$871,,MATCH($B79,[2]掉落汇总!$D$1:$M$1)),[2]掉落汇总!$A$2:$A$871,I$1,[2]掉落汇总!$C$2:$C$871,$Q$1)+SUMIFS(OFFSET([2]掉落汇总!$C$2:$C$871,,MATCH($B79,[2]掉落汇总!$D$1:$M$1)),[2]掉落汇总!$A$2:$A$871,I$1,[2]掉落汇总!$C$2:$C$871,$Q$2)/$Q$3)*宝箱投放计算!H79</f>
        <v>0</v>
      </c>
      <c r="J79">
        <f ca="1">(SUMIFS(OFFSET([2]掉落汇总!$C$2:$C$871,,MATCH($B79,[2]掉落汇总!$D$1:$M$1)),[2]掉落汇总!$A$2:$A$871,J$1,[2]掉落汇总!$C$2:$C$871,$Q$1)+SUMIFS(OFFSET([2]掉落汇总!$C$2:$C$871,,MATCH($B79,[2]掉落汇总!$D$1:$M$1)),[2]掉落汇总!$A$2:$A$871,J$1,[2]掉落汇总!$C$2:$C$871,$Q$2)/$Q$3)*宝箱投放计算!I79</f>
        <v>0</v>
      </c>
      <c r="K79">
        <f ca="1">(SUMIFS(OFFSET([2]掉落汇总!$C$2:$C$871,,MATCH($B79,[2]掉落汇总!$D$1:$M$1)),[2]掉落汇总!$A$2:$A$871,K$1,[2]掉落汇总!$C$2:$C$871,$Q$1)+SUMIFS(OFFSET([2]掉落汇总!$C$2:$C$871,,MATCH($B79,[2]掉落汇总!$D$1:$M$1)),[2]掉落汇总!$A$2:$A$871,K$1,[2]掉落汇总!$C$2:$C$871,$Q$2)/$Q$3)*宝箱投放计算!J79</f>
        <v>0</v>
      </c>
      <c r="L79">
        <f ca="1">(SUMIFS(OFFSET([2]掉落汇总!$C$2:$C$871,,MATCH($B79,[2]掉落汇总!$D$1:$M$1)),[2]掉落汇总!$A$2:$A$871,L$1,[2]掉落汇总!$C$2:$C$871,$Q$1)+SUMIFS(OFFSET([2]掉落汇总!$C$2:$C$871,,MATCH($B79,[2]掉落汇总!$D$1:$M$1)),[2]掉落汇总!$A$2:$A$871,L$1,[2]掉落汇总!$C$2:$C$871,$Q$2)/$Q$3)*宝箱投放计算!K79</f>
        <v>0</v>
      </c>
      <c r="M79">
        <f ca="1">(SUMIFS(OFFSET([2]掉落汇总!$C$2:$C$871,,MATCH($B79,[2]掉落汇总!$D$1:$M$1)),[2]掉落汇总!$A$2:$A$871,M$1,[2]掉落汇总!$C$2:$C$871,$Q$1)+SUMIFS(OFFSET([2]掉落汇总!$C$2:$C$871,,MATCH($B79,[2]掉落汇总!$D$1:$M$1)),[2]掉落汇总!$A$2:$A$871,M$1,[2]掉落汇总!$C$2:$C$871,$Q$2)/$Q$3)*宝箱投放计算!L79</f>
        <v>0</v>
      </c>
      <c r="N79">
        <f ca="1">(SUMIFS(OFFSET([2]掉落汇总!$C$2:$C$871,,MATCH($B79,[2]掉落汇总!$D$1:$M$1)),[2]掉落汇总!$A$2:$A$871,N$1,[2]掉落汇总!$C$2:$C$871,$Q$1)+SUMIFS(OFFSET([2]掉落汇总!$C$2:$C$871,,MATCH($B79,[2]掉落汇总!$D$1:$M$1)),[2]掉落汇总!$A$2:$A$871,N$1,[2]掉落汇总!$C$2:$C$871,$Q$2)/$Q$3)*宝箱投放计算!M79</f>
        <v>0</v>
      </c>
      <c r="O79">
        <f ca="1">(SUMIFS(OFFSET([2]掉落汇总!$C$2:$C$871,,MATCH($B79,[2]掉落汇总!$D$1:$M$1)),[2]掉落汇总!$A$2:$A$871,O$1,[2]掉落汇总!$C$2:$C$871,$Q$1)+SUMIFS(OFFSET([2]掉落汇总!$C$2:$C$871,,MATCH($B79,[2]掉落汇总!$D$1:$M$1)),[2]掉落汇总!$A$2:$A$871,O$1,[2]掉落汇总!$C$2:$C$871,$Q$2)/$Q$3)*宝箱投放计算!N79</f>
        <v>0</v>
      </c>
    </row>
    <row r="80" spans="1:15" x14ac:dyDescent="0.2">
      <c r="A80">
        <f>玩家成长时间线!A80</f>
        <v>79</v>
      </c>
      <c r="B80">
        <f>玩家成长时间线!B80</f>
        <v>10</v>
      </c>
      <c r="C80">
        <f ca="1">SUM($D$2:D80)</f>
        <v>0</v>
      </c>
      <c r="D80">
        <f t="shared" ca="1" si="1"/>
        <v>0</v>
      </c>
      <c r="E80">
        <f ca="1">(SUMIFS(OFFSET([2]掉落汇总!$C$2:$C$871,,MATCH($B80,[2]掉落汇总!$D$1:$M$1)),[2]掉落汇总!$A$2:$A$871,E$1,[2]掉落汇总!$C$2:$C$871,$Q$1)+SUMIFS(OFFSET([2]掉落汇总!$C$2:$C$871,,MATCH($B80,[2]掉落汇总!$D$1:$M$1)),[2]掉落汇总!$A$2:$A$871,E$1,[2]掉落汇总!$C$2:$C$871,$Q$2)/$Q$3)*宝箱投放计算!D80</f>
        <v>0</v>
      </c>
      <c r="F80">
        <f ca="1">(SUMIFS(OFFSET([2]掉落汇总!$C$2:$C$871,,MATCH($B80,[2]掉落汇总!$D$1:$M$1)),[2]掉落汇总!$A$2:$A$871,F$1,[2]掉落汇总!$C$2:$C$871,$Q$1)+SUMIFS(OFFSET([2]掉落汇总!$C$2:$C$871,,MATCH($B80,[2]掉落汇总!$D$1:$M$1)),[2]掉落汇总!$A$2:$A$871,F$1,[2]掉落汇总!$C$2:$C$871,$Q$2)/$Q$3)*宝箱投放计算!E80</f>
        <v>0</v>
      </c>
      <c r="G80">
        <f ca="1">(SUMIFS(OFFSET([2]掉落汇总!$C$2:$C$871,,MATCH($B80,[2]掉落汇总!$D$1:$M$1)),[2]掉落汇总!$A$2:$A$871,G$1,[2]掉落汇总!$C$2:$C$871,$Q$1)+SUMIFS(OFFSET([2]掉落汇总!$C$2:$C$871,,MATCH($B80,[2]掉落汇总!$D$1:$M$1)),[2]掉落汇总!$A$2:$A$871,G$1,[2]掉落汇总!$C$2:$C$871,$Q$2)/$Q$3)*宝箱投放计算!F80</f>
        <v>0</v>
      </c>
      <c r="H80">
        <f ca="1">(SUMIFS(OFFSET([2]掉落汇总!$C$2:$C$871,,MATCH($B80,[2]掉落汇总!$D$1:$M$1)),[2]掉落汇总!$A$2:$A$871,H$1,[2]掉落汇总!$C$2:$C$871,$Q$1)+SUMIFS(OFFSET([2]掉落汇总!$C$2:$C$871,,MATCH($B80,[2]掉落汇总!$D$1:$M$1)),[2]掉落汇总!$A$2:$A$871,H$1,[2]掉落汇总!$C$2:$C$871,$Q$2)/$Q$3)*宝箱投放计算!G80</f>
        <v>0</v>
      </c>
      <c r="I80">
        <f ca="1">(SUMIFS(OFFSET([2]掉落汇总!$C$2:$C$871,,MATCH($B80,[2]掉落汇总!$D$1:$M$1)),[2]掉落汇总!$A$2:$A$871,I$1,[2]掉落汇总!$C$2:$C$871,$Q$1)+SUMIFS(OFFSET([2]掉落汇总!$C$2:$C$871,,MATCH($B80,[2]掉落汇总!$D$1:$M$1)),[2]掉落汇总!$A$2:$A$871,I$1,[2]掉落汇总!$C$2:$C$871,$Q$2)/$Q$3)*宝箱投放计算!H80</f>
        <v>0</v>
      </c>
      <c r="J80">
        <f ca="1">(SUMIFS(OFFSET([2]掉落汇总!$C$2:$C$871,,MATCH($B80,[2]掉落汇总!$D$1:$M$1)),[2]掉落汇总!$A$2:$A$871,J$1,[2]掉落汇总!$C$2:$C$871,$Q$1)+SUMIFS(OFFSET([2]掉落汇总!$C$2:$C$871,,MATCH($B80,[2]掉落汇总!$D$1:$M$1)),[2]掉落汇总!$A$2:$A$871,J$1,[2]掉落汇总!$C$2:$C$871,$Q$2)/$Q$3)*宝箱投放计算!I80</f>
        <v>0</v>
      </c>
      <c r="K80">
        <f ca="1">(SUMIFS(OFFSET([2]掉落汇总!$C$2:$C$871,,MATCH($B80,[2]掉落汇总!$D$1:$M$1)),[2]掉落汇总!$A$2:$A$871,K$1,[2]掉落汇总!$C$2:$C$871,$Q$1)+SUMIFS(OFFSET([2]掉落汇总!$C$2:$C$871,,MATCH($B80,[2]掉落汇总!$D$1:$M$1)),[2]掉落汇总!$A$2:$A$871,K$1,[2]掉落汇总!$C$2:$C$871,$Q$2)/$Q$3)*宝箱投放计算!J80</f>
        <v>0</v>
      </c>
      <c r="L80">
        <f ca="1">(SUMIFS(OFFSET([2]掉落汇总!$C$2:$C$871,,MATCH($B80,[2]掉落汇总!$D$1:$M$1)),[2]掉落汇总!$A$2:$A$871,L$1,[2]掉落汇总!$C$2:$C$871,$Q$1)+SUMIFS(OFFSET([2]掉落汇总!$C$2:$C$871,,MATCH($B80,[2]掉落汇总!$D$1:$M$1)),[2]掉落汇总!$A$2:$A$871,L$1,[2]掉落汇总!$C$2:$C$871,$Q$2)/$Q$3)*宝箱投放计算!K80</f>
        <v>0</v>
      </c>
      <c r="M80">
        <f ca="1">(SUMIFS(OFFSET([2]掉落汇总!$C$2:$C$871,,MATCH($B80,[2]掉落汇总!$D$1:$M$1)),[2]掉落汇总!$A$2:$A$871,M$1,[2]掉落汇总!$C$2:$C$871,$Q$1)+SUMIFS(OFFSET([2]掉落汇总!$C$2:$C$871,,MATCH($B80,[2]掉落汇总!$D$1:$M$1)),[2]掉落汇总!$A$2:$A$871,M$1,[2]掉落汇总!$C$2:$C$871,$Q$2)/$Q$3)*宝箱投放计算!L80</f>
        <v>0</v>
      </c>
      <c r="N80">
        <f ca="1">(SUMIFS(OFFSET([2]掉落汇总!$C$2:$C$871,,MATCH($B80,[2]掉落汇总!$D$1:$M$1)),[2]掉落汇总!$A$2:$A$871,N$1,[2]掉落汇总!$C$2:$C$871,$Q$1)+SUMIFS(OFFSET([2]掉落汇总!$C$2:$C$871,,MATCH($B80,[2]掉落汇总!$D$1:$M$1)),[2]掉落汇总!$A$2:$A$871,N$1,[2]掉落汇总!$C$2:$C$871,$Q$2)/$Q$3)*宝箱投放计算!M80</f>
        <v>0</v>
      </c>
      <c r="O80">
        <f ca="1">(SUMIFS(OFFSET([2]掉落汇总!$C$2:$C$871,,MATCH($B80,[2]掉落汇总!$D$1:$M$1)),[2]掉落汇总!$A$2:$A$871,O$1,[2]掉落汇总!$C$2:$C$871,$Q$1)+SUMIFS(OFFSET([2]掉落汇总!$C$2:$C$871,,MATCH($B80,[2]掉落汇总!$D$1:$M$1)),[2]掉落汇总!$A$2:$A$871,O$1,[2]掉落汇总!$C$2:$C$871,$Q$2)/$Q$3)*宝箱投放计算!N80</f>
        <v>0</v>
      </c>
    </row>
    <row r="81" spans="1:15" x14ac:dyDescent="0.2">
      <c r="A81">
        <f>玩家成长时间线!A81</f>
        <v>80</v>
      </c>
      <c r="B81">
        <f>玩家成长时间线!B81</f>
        <v>10</v>
      </c>
      <c r="C81">
        <f ca="1">SUM($D$2:D81)</f>
        <v>0</v>
      </c>
      <c r="D81">
        <f t="shared" ca="1" si="1"/>
        <v>0</v>
      </c>
      <c r="E81">
        <f ca="1">(SUMIFS(OFFSET([2]掉落汇总!$C$2:$C$871,,MATCH($B81,[2]掉落汇总!$D$1:$M$1)),[2]掉落汇总!$A$2:$A$871,E$1,[2]掉落汇总!$C$2:$C$871,$Q$1)+SUMIFS(OFFSET([2]掉落汇总!$C$2:$C$871,,MATCH($B81,[2]掉落汇总!$D$1:$M$1)),[2]掉落汇总!$A$2:$A$871,E$1,[2]掉落汇总!$C$2:$C$871,$Q$2)/$Q$3)*宝箱投放计算!D81</f>
        <v>0</v>
      </c>
      <c r="F81">
        <f ca="1">(SUMIFS(OFFSET([2]掉落汇总!$C$2:$C$871,,MATCH($B81,[2]掉落汇总!$D$1:$M$1)),[2]掉落汇总!$A$2:$A$871,F$1,[2]掉落汇总!$C$2:$C$871,$Q$1)+SUMIFS(OFFSET([2]掉落汇总!$C$2:$C$871,,MATCH($B81,[2]掉落汇总!$D$1:$M$1)),[2]掉落汇总!$A$2:$A$871,F$1,[2]掉落汇总!$C$2:$C$871,$Q$2)/$Q$3)*宝箱投放计算!E81</f>
        <v>0</v>
      </c>
      <c r="G81">
        <f ca="1">(SUMIFS(OFFSET([2]掉落汇总!$C$2:$C$871,,MATCH($B81,[2]掉落汇总!$D$1:$M$1)),[2]掉落汇总!$A$2:$A$871,G$1,[2]掉落汇总!$C$2:$C$871,$Q$1)+SUMIFS(OFFSET([2]掉落汇总!$C$2:$C$871,,MATCH($B81,[2]掉落汇总!$D$1:$M$1)),[2]掉落汇总!$A$2:$A$871,G$1,[2]掉落汇总!$C$2:$C$871,$Q$2)/$Q$3)*宝箱投放计算!F81</f>
        <v>0</v>
      </c>
      <c r="H81">
        <f ca="1">(SUMIFS(OFFSET([2]掉落汇总!$C$2:$C$871,,MATCH($B81,[2]掉落汇总!$D$1:$M$1)),[2]掉落汇总!$A$2:$A$871,H$1,[2]掉落汇总!$C$2:$C$871,$Q$1)+SUMIFS(OFFSET([2]掉落汇总!$C$2:$C$871,,MATCH($B81,[2]掉落汇总!$D$1:$M$1)),[2]掉落汇总!$A$2:$A$871,H$1,[2]掉落汇总!$C$2:$C$871,$Q$2)/$Q$3)*宝箱投放计算!G81</f>
        <v>0</v>
      </c>
      <c r="I81">
        <f ca="1">(SUMIFS(OFFSET([2]掉落汇总!$C$2:$C$871,,MATCH($B81,[2]掉落汇总!$D$1:$M$1)),[2]掉落汇总!$A$2:$A$871,I$1,[2]掉落汇总!$C$2:$C$871,$Q$1)+SUMIFS(OFFSET([2]掉落汇总!$C$2:$C$871,,MATCH($B81,[2]掉落汇总!$D$1:$M$1)),[2]掉落汇总!$A$2:$A$871,I$1,[2]掉落汇总!$C$2:$C$871,$Q$2)/$Q$3)*宝箱投放计算!H81</f>
        <v>0</v>
      </c>
      <c r="J81">
        <f ca="1">(SUMIFS(OFFSET([2]掉落汇总!$C$2:$C$871,,MATCH($B81,[2]掉落汇总!$D$1:$M$1)),[2]掉落汇总!$A$2:$A$871,J$1,[2]掉落汇总!$C$2:$C$871,$Q$1)+SUMIFS(OFFSET([2]掉落汇总!$C$2:$C$871,,MATCH($B81,[2]掉落汇总!$D$1:$M$1)),[2]掉落汇总!$A$2:$A$871,J$1,[2]掉落汇总!$C$2:$C$871,$Q$2)/$Q$3)*宝箱投放计算!I81</f>
        <v>0</v>
      </c>
      <c r="K81">
        <f ca="1">(SUMIFS(OFFSET([2]掉落汇总!$C$2:$C$871,,MATCH($B81,[2]掉落汇总!$D$1:$M$1)),[2]掉落汇总!$A$2:$A$871,K$1,[2]掉落汇总!$C$2:$C$871,$Q$1)+SUMIFS(OFFSET([2]掉落汇总!$C$2:$C$871,,MATCH($B81,[2]掉落汇总!$D$1:$M$1)),[2]掉落汇总!$A$2:$A$871,K$1,[2]掉落汇总!$C$2:$C$871,$Q$2)/$Q$3)*宝箱投放计算!J81</f>
        <v>0</v>
      </c>
      <c r="L81">
        <f ca="1">(SUMIFS(OFFSET([2]掉落汇总!$C$2:$C$871,,MATCH($B81,[2]掉落汇总!$D$1:$M$1)),[2]掉落汇总!$A$2:$A$871,L$1,[2]掉落汇总!$C$2:$C$871,$Q$1)+SUMIFS(OFFSET([2]掉落汇总!$C$2:$C$871,,MATCH($B81,[2]掉落汇总!$D$1:$M$1)),[2]掉落汇总!$A$2:$A$871,L$1,[2]掉落汇总!$C$2:$C$871,$Q$2)/$Q$3)*宝箱投放计算!K81</f>
        <v>0</v>
      </c>
      <c r="M81">
        <f ca="1">(SUMIFS(OFFSET([2]掉落汇总!$C$2:$C$871,,MATCH($B81,[2]掉落汇总!$D$1:$M$1)),[2]掉落汇总!$A$2:$A$871,M$1,[2]掉落汇总!$C$2:$C$871,$Q$1)+SUMIFS(OFFSET([2]掉落汇总!$C$2:$C$871,,MATCH($B81,[2]掉落汇总!$D$1:$M$1)),[2]掉落汇总!$A$2:$A$871,M$1,[2]掉落汇总!$C$2:$C$871,$Q$2)/$Q$3)*宝箱投放计算!L81</f>
        <v>0</v>
      </c>
      <c r="N81">
        <f ca="1">(SUMIFS(OFFSET([2]掉落汇总!$C$2:$C$871,,MATCH($B81,[2]掉落汇总!$D$1:$M$1)),[2]掉落汇总!$A$2:$A$871,N$1,[2]掉落汇总!$C$2:$C$871,$Q$1)+SUMIFS(OFFSET([2]掉落汇总!$C$2:$C$871,,MATCH($B81,[2]掉落汇总!$D$1:$M$1)),[2]掉落汇总!$A$2:$A$871,N$1,[2]掉落汇总!$C$2:$C$871,$Q$2)/$Q$3)*宝箱投放计算!M81</f>
        <v>0</v>
      </c>
      <c r="O81">
        <f ca="1">(SUMIFS(OFFSET([2]掉落汇总!$C$2:$C$871,,MATCH($B81,[2]掉落汇总!$D$1:$M$1)),[2]掉落汇总!$A$2:$A$871,O$1,[2]掉落汇总!$C$2:$C$871,$Q$1)+SUMIFS(OFFSET([2]掉落汇总!$C$2:$C$871,,MATCH($B81,[2]掉落汇总!$D$1:$M$1)),[2]掉落汇总!$A$2:$A$871,O$1,[2]掉落汇总!$C$2:$C$871,$Q$2)/$Q$3)*宝箱投放计算!N81</f>
        <v>0</v>
      </c>
    </row>
    <row r="82" spans="1:15" x14ac:dyDescent="0.2">
      <c r="A82">
        <f>玩家成长时间线!A82</f>
        <v>81</v>
      </c>
      <c r="B82">
        <f>玩家成长时间线!B82</f>
        <v>10</v>
      </c>
      <c r="C82">
        <f ca="1">SUM($D$2:D82)</f>
        <v>0</v>
      </c>
      <c r="D82">
        <f t="shared" ca="1" si="1"/>
        <v>0</v>
      </c>
      <c r="E82">
        <f ca="1">(SUMIFS(OFFSET([2]掉落汇总!$C$2:$C$871,,MATCH($B82,[2]掉落汇总!$D$1:$M$1)),[2]掉落汇总!$A$2:$A$871,E$1,[2]掉落汇总!$C$2:$C$871,$Q$1)+SUMIFS(OFFSET([2]掉落汇总!$C$2:$C$871,,MATCH($B82,[2]掉落汇总!$D$1:$M$1)),[2]掉落汇总!$A$2:$A$871,E$1,[2]掉落汇总!$C$2:$C$871,$Q$2)/$Q$3)*宝箱投放计算!D82</f>
        <v>0</v>
      </c>
      <c r="F82">
        <f ca="1">(SUMIFS(OFFSET([2]掉落汇总!$C$2:$C$871,,MATCH($B82,[2]掉落汇总!$D$1:$M$1)),[2]掉落汇总!$A$2:$A$871,F$1,[2]掉落汇总!$C$2:$C$871,$Q$1)+SUMIFS(OFFSET([2]掉落汇总!$C$2:$C$871,,MATCH($B82,[2]掉落汇总!$D$1:$M$1)),[2]掉落汇总!$A$2:$A$871,F$1,[2]掉落汇总!$C$2:$C$871,$Q$2)/$Q$3)*宝箱投放计算!E82</f>
        <v>0</v>
      </c>
      <c r="G82">
        <f ca="1">(SUMIFS(OFFSET([2]掉落汇总!$C$2:$C$871,,MATCH($B82,[2]掉落汇总!$D$1:$M$1)),[2]掉落汇总!$A$2:$A$871,G$1,[2]掉落汇总!$C$2:$C$871,$Q$1)+SUMIFS(OFFSET([2]掉落汇总!$C$2:$C$871,,MATCH($B82,[2]掉落汇总!$D$1:$M$1)),[2]掉落汇总!$A$2:$A$871,G$1,[2]掉落汇总!$C$2:$C$871,$Q$2)/$Q$3)*宝箱投放计算!F82</f>
        <v>0</v>
      </c>
      <c r="H82">
        <f ca="1">(SUMIFS(OFFSET([2]掉落汇总!$C$2:$C$871,,MATCH($B82,[2]掉落汇总!$D$1:$M$1)),[2]掉落汇总!$A$2:$A$871,H$1,[2]掉落汇总!$C$2:$C$871,$Q$1)+SUMIFS(OFFSET([2]掉落汇总!$C$2:$C$871,,MATCH($B82,[2]掉落汇总!$D$1:$M$1)),[2]掉落汇总!$A$2:$A$871,H$1,[2]掉落汇总!$C$2:$C$871,$Q$2)/$Q$3)*宝箱投放计算!G82</f>
        <v>0</v>
      </c>
      <c r="I82">
        <f ca="1">(SUMIFS(OFFSET([2]掉落汇总!$C$2:$C$871,,MATCH($B82,[2]掉落汇总!$D$1:$M$1)),[2]掉落汇总!$A$2:$A$871,I$1,[2]掉落汇总!$C$2:$C$871,$Q$1)+SUMIFS(OFFSET([2]掉落汇总!$C$2:$C$871,,MATCH($B82,[2]掉落汇总!$D$1:$M$1)),[2]掉落汇总!$A$2:$A$871,I$1,[2]掉落汇总!$C$2:$C$871,$Q$2)/$Q$3)*宝箱投放计算!H82</f>
        <v>0</v>
      </c>
      <c r="J82">
        <f ca="1">(SUMIFS(OFFSET([2]掉落汇总!$C$2:$C$871,,MATCH($B82,[2]掉落汇总!$D$1:$M$1)),[2]掉落汇总!$A$2:$A$871,J$1,[2]掉落汇总!$C$2:$C$871,$Q$1)+SUMIFS(OFFSET([2]掉落汇总!$C$2:$C$871,,MATCH($B82,[2]掉落汇总!$D$1:$M$1)),[2]掉落汇总!$A$2:$A$871,J$1,[2]掉落汇总!$C$2:$C$871,$Q$2)/$Q$3)*宝箱投放计算!I82</f>
        <v>0</v>
      </c>
      <c r="K82">
        <f ca="1">(SUMIFS(OFFSET([2]掉落汇总!$C$2:$C$871,,MATCH($B82,[2]掉落汇总!$D$1:$M$1)),[2]掉落汇总!$A$2:$A$871,K$1,[2]掉落汇总!$C$2:$C$871,$Q$1)+SUMIFS(OFFSET([2]掉落汇总!$C$2:$C$871,,MATCH($B82,[2]掉落汇总!$D$1:$M$1)),[2]掉落汇总!$A$2:$A$871,K$1,[2]掉落汇总!$C$2:$C$871,$Q$2)/$Q$3)*宝箱投放计算!J82</f>
        <v>0</v>
      </c>
      <c r="L82">
        <f ca="1">(SUMIFS(OFFSET([2]掉落汇总!$C$2:$C$871,,MATCH($B82,[2]掉落汇总!$D$1:$M$1)),[2]掉落汇总!$A$2:$A$871,L$1,[2]掉落汇总!$C$2:$C$871,$Q$1)+SUMIFS(OFFSET([2]掉落汇总!$C$2:$C$871,,MATCH($B82,[2]掉落汇总!$D$1:$M$1)),[2]掉落汇总!$A$2:$A$871,L$1,[2]掉落汇总!$C$2:$C$871,$Q$2)/$Q$3)*宝箱投放计算!K82</f>
        <v>0</v>
      </c>
      <c r="M82">
        <f ca="1">(SUMIFS(OFFSET([2]掉落汇总!$C$2:$C$871,,MATCH($B82,[2]掉落汇总!$D$1:$M$1)),[2]掉落汇总!$A$2:$A$871,M$1,[2]掉落汇总!$C$2:$C$871,$Q$1)+SUMIFS(OFFSET([2]掉落汇总!$C$2:$C$871,,MATCH($B82,[2]掉落汇总!$D$1:$M$1)),[2]掉落汇总!$A$2:$A$871,M$1,[2]掉落汇总!$C$2:$C$871,$Q$2)/$Q$3)*宝箱投放计算!L82</f>
        <v>0</v>
      </c>
      <c r="N82">
        <f ca="1">(SUMIFS(OFFSET([2]掉落汇总!$C$2:$C$871,,MATCH($B82,[2]掉落汇总!$D$1:$M$1)),[2]掉落汇总!$A$2:$A$871,N$1,[2]掉落汇总!$C$2:$C$871,$Q$1)+SUMIFS(OFFSET([2]掉落汇总!$C$2:$C$871,,MATCH($B82,[2]掉落汇总!$D$1:$M$1)),[2]掉落汇总!$A$2:$A$871,N$1,[2]掉落汇总!$C$2:$C$871,$Q$2)/$Q$3)*宝箱投放计算!M82</f>
        <v>0</v>
      </c>
      <c r="O82">
        <f ca="1">(SUMIFS(OFFSET([2]掉落汇总!$C$2:$C$871,,MATCH($B82,[2]掉落汇总!$D$1:$M$1)),[2]掉落汇总!$A$2:$A$871,O$1,[2]掉落汇总!$C$2:$C$871,$Q$1)+SUMIFS(OFFSET([2]掉落汇总!$C$2:$C$871,,MATCH($B82,[2]掉落汇总!$D$1:$M$1)),[2]掉落汇总!$A$2:$A$871,O$1,[2]掉落汇总!$C$2:$C$871,$Q$2)/$Q$3)*宝箱投放计算!N82</f>
        <v>0</v>
      </c>
    </row>
    <row r="83" spans="1:15" x14ac:dyDescent="0.2">
      <c r="A83">
        <f>玩家成长时间线!A83</f>
        <v>82</v>
      </c>
      <c r="B83">
        <f>玩家成长时间线!B83</f>
        <v>10</v>
      </c>
      <c r="C83">
        <f ca="1">SUM($D$2:D83)</f>
        <v>0</v>
      </c>
      <c r="D83">
        <f t="shared" ca="1" si="1"/>
        <v>0</v>
      </c>
      <c r="E83">
        <f ca="1">(SUMIFS(OFFSET([2]掉落汇总!$C$2:$C$871,,MATCH($B83,[2]掉落汇总!$D$1:$M$1)),[2]掉落汇总!$A$2:$A$871,E$1,[2]掉落汇总!$C$2:$C$871,$Q$1)+SUMIFS(OFFSET([2]掉落汇总!$C$2:$C$871,,MATCH($B83,[2]掉落汇总!$D$1:$M$1)),[2]掉落汇总!$A$2:$A$871,E$1,[2]掉落汇总!$C$2:$C$871,$Q$2)/$Q$3)*宝箱投放计算!D83</f>
        <v>0</v>
      </c>
      <c r="F83">
        <f ca="1">(SUMIFS(OFFSET([2]掉落汇总!$C$2:$C$871,,MATCH($B83,[2]掉落汇总!$D$1:$M$1)),[2]掉落汇总!$A$2:$A$871,F$1,[2]掉落汇总!$C$2:$C$871,$Q$1)+SUMIFS(OFFSET([2]掉落汇总!$C$2:$C$871,,MATCH($B83,[2]掉落汇总!$D$1:$M$1)),[2]掉落汇总!$A$2:$A$871,F$1,[2]掉落汇总!$C$2:$C$871,$Q$2)/$Q$3)*宝箱投放计算!E83</f>
        <v>0</v>
      </c>
      <c r="G83">
        <f ca="1">(SUMIFS(OFFSET([2]掉落汇总!$C$2:$C$871,,MATCH($B83,[2]掉落汇总!$D$1:$M$1)),[2]掉落汇总!$A$2:$A$871,G$1,[2]掉落汇总!$C$2:$C$871,$Q$1)+SUMIFS(OFFSET([2]掉落汇总!$C$2:$C$871,,MATCH($B83,[2]掉落汇总!$D$1:$M$1)),[2]掉落汇总!$A$2:$A$871,G$1,[2]掉落汇总!$C$2:$C$871,$Q$2)/$Q$3)*宝箱投放计算!F83</f>
        <v>0</v>
      </c>
      <c r="H83">
        <f ca="1">(SUMIFS(OFFSET([2]掉落汇总!$C$2:$C$871,,MATCH($B83,[2]掉落汇总!$D$1:$M$1)),[2]掉落汇总!$A$2:$A$871,H$1,[2]掉落汇总!$C$2:$C$871,$Q$1)+SUMIFS(OFFSET([2]掉落汇总!$C$2:$C$871,,MATCH($B83,[2]掉落汇总!$D$1:$M$1)),[2]掉落汇总!$A$2:$A$871,H$1,[2]掉落汇总!$C$2:$C$871,$Q$2)/$Q$3)*宝箱投放计算!G83</f>
        <v>0</v>
      </c>
      <c r="I83">
        <f ca="1">(SUMIFS(OFFSET([2]掉落汇总!$C$2:$C$871,,MATCH($B83,[2]掉落汇总!$D$1:$M$1)),[2]掉落汇总!$A$2:$A$871,I$1,[2]掉落汇总!$C$2:$C$871,$Q$1)+SUMIFS(OFFSET([2]掉落汇总!$C$2:$C$871,,MATCH($B83,[2]掉落汇总!$D$1:$M$1)),[2]掉落汇总!$A$2:$A$871,I$1,[2]掉落汇总!$C$2:$C$871,$Q$2)/$Q$3)*宝箱投放计算!H83</f>
        <v>0</v>
      </c>
      <c r="J83">
        <f ca="1">(SUMIFS(OFFSET([2]掉落汇总!$C$2:$C$871,,MATCH($B83,[2]掉落汇总!$D$1:$M$1)),[2]掉落汇总!$A$2:$A$871,J$1,[2]掉落汇总!$C$2:$C$871,$Q$1)+SUMIFS(OFFSET([2]掉落汇总!$C$2:$C$871,,MATCH($B83,[2]掉落汇总!$D$1:$M$1)),[2]掉落汇总!$A$2:$A$871,J$1,[2]掉落汇总!$C$2:$C$871,$Q$2)/$Q$3)*宝箱投放计算!I83</f>
        <v>0</v>
      </c>
      <c r="K83">
        <f ca="1">(SUMIFS(OFFSET([2]掉落汇总!$C$2:$C$871,,MATCH($B83,[2]掉落汇总!$D$1:$M$1)),[2]掉落汇总!$A$2:$A$871,K$1,[2]掉落汇总!$C$2:$C$871,$Q$1)+SUMIFS(OFFSET([2]掉落汇总!$C$2:$C$871,,MATCH($B83,[2]掉落汇总!$D$1:$M$1)),[2]掉落汇总!$A$2:$A$871,K$1,[2]掉落汇总!$C$2:$C$871,$Q$2)/$Q$3)*宝箱投放计算!J83</f>
        <v>0</v>
      </c>
      <c r="L83">
        <f ca="1">(SUMIFS(OFFSET([2]掉落汇总!$C$2:$C$871,,MATCH($B83,[2]掉落汇总!$D$1:$M$1)),[2]掉落汇总!$A$2:$A$871,L$1,[2]掉落汇总!$C$2:$C$871,$Q$1)+SUMIFS(OFFSET([2]掉落汇总!$C$2:$C$871,,MATCH($B83,[2]掉落汇总!$D$1:$M$1)),[2]掉落汇总!$A$2:$A$871,L$1,[2]掉落汇总!$C$2:$C$871,$Q$2)/$Q$3)*宝箱投放计算!K83</f>
        <v>0</v>
      </c>
      <c r="M83">
        <f ca="1">(SUMIFS(OFFSET([2]掉落汇总!$C$2:$C$871,,MATCH($B83,[2]掉落汇总!$D$1:$M$1)),[2]掉落汇总!$A$2:$A$871,M$1,[2]掉落汇总!$C$2:$C$871,$Q$1)+SUMIFS(OFFSET([2]掉落汇总!$C$2:$C$871,,MATCH($B83,[2]掉落汇总!$D$1:$M$1)),[2]掉落汇总!$A$2:$A$871,M$1,[2]掉落汇总!$C$2:$C$871,$Q$2)/$Q$3)*宝箱投放计算!L83</f>
        <v>0</v>
      </c>
      <c r="N83">
        <f ca="1">(SUMIFS(OFFSET([2]掉落汇总!$C$2:$C$871,,MATCH($B83,[2]掉落汇总!$D$1:$M$1)),[2]掉落汇总!$A$2:$A$871,N$1,[2]掉落汇总!$C$2:$C$871,$Q$1)+SUMIFS(OFFSET([2]掉落汇总!$C$2:$C$871,,MATCH($B83,[2]掉落汇总!$D$1:$M$1)),[2]掉落汇总!$A$2:$A$871,N$1,[2]掉落汇总!$C$2:$C$871,$Q$2)/$Q$3)*宝箱投放计算!M83</f>
        <v>0</v>
      </c>
      <c r="O83">
        <f ca="1">(SUMIFS(OFFSET([2]掉落汇总!$C$2:$C$871,,MATCH($B83,[2]掉落汇总!$D$1:$M$1)),[2]掉落汇总!$A$2:$A$871,O$1,[2]掉落汇总!$C$2:$C$871,$Q$1)+SUMIFS(OFFSET([2]掉落汇总!$C$2:$C$871,,MATCH($B83,[2]掉落汇总!$D$1:$M$1)),[2]掉落汇总!$A$2:$A$871,O$1,[2]掉落汇总!$C$2:$C$871,$Q$2)/$Q$3)*宝箱投放计算!N83</f>
        <v>0</v>
      </c>
    </row>
    <row r="84" spans="1:15" x14ac:dyDescent="0.2">
      <c r="A84">
        <f>玩家成长时间线!A84</f>
        <v>83</v>
      </c>
      <c r="B84">
        <f>玩家成长时间线!B84</f>
        <v>10</v>
      </c>
      <c r="C84">
        <f ca="1">SUM($D$2:D84)</f>
        <v>0</v>
      </c>
      <c r="D84">
        <f t="shared" ca="1" si="1"/>
        <v>0</v>
      </c>
      <c r="E84">
        <f ca="1">(SUMIFS(OFFSET([2]掉落汇总!$C$2:$C$871,,MATCH($B84,[2]掉落汇总!$D$1:$M$1)),[2]掉落汇总!$A$2:$A$871,E$1,[2]掉落汇总!$C$2:$C$871,$Q$1)+SUMIFS(OFFSET([2]掉落汇总!$C$2:$C$871,,MATCH($B84,[2]掉落汇总!$D$1:$M$1)),[2]掉落汇总!$A$2:$A$871,E$1,[2]掉落汇总!$C$2:$C$871,$Q$2)/$Q$3)*宝箱投放计算!D84</f>
        <v>0</v>
      </c>
      <c r="F84">
        <f ca="1">(SUMIFS(OFFSET([2]掉落汇总!$C$2:$C$871,,MATCH($B84,[2]掉落汇总!$D$1:$M$1)),[2]掉落汇总!$A$2:$A$871,F$1,[2]掉落汇总!$C$2:$C$871,$Q$1)+SUMIFS(OFFSET([2]掉落汇总!$C$2:$C$871,,MATCH($B84,[2]掉落汇总!$D$1:$M$1)),[2]掉落汇总!$A$2:$A$871,F$1,[2]掉落汇总!$C$2:$C$871,$Q$2)/$Q$3)*宝箱投放计算!E84</f>
        <v>0</v>
      </c>
      <c r="G84">
        <f ca="1">(SUMIFS(OFFSET([2]掉落汇总!$C$2:$C$871,,MATCH($B84,[2]掉落汇总!$D$1:$M$1)),[2]掉落汇总!$A$2:$A$871,G$1,[2]掉落汇总!$C$2:$C$871,$Q$1)+SUMIFS(OFFSET([2]掉落汇总!$C$2:$C$871,,MATCH($B84,[2]掉落汇总!$D$1:$M$1)),[2]掉落汇总!$A$2:$A$871,G$1,[2]掉落汇总!$C$2:$C$871,$Q$2)/$Q$3)*宝箱投放计算!F84</f>
        <v>0</v>
      </c>
      <c r="H84">
        <f ca="1">(SUMIFS(OFFSET([2]掉落汇总!$C$2:$C$871,,MATCH($B84,[2]掉落汇总!$D$1:$M$1)),[2]掉落汇总!$A$2:$A$871,H$1,[2]掉落汇总!$C$2:$C$871,$Q$1)+SUMIFS(OFFSET([2]掉落汇总!$C$2:$C$871,,MATCH($B84,[2]掉落汇总!$D$1:$M$1)),[2]掉落汇总!$A$2:$A$871,H$1,[2]掉落汇总!$C$2:$C$871,$Q$2)/$Q$3)*宝箱投放计算!G84</f>
        <v>0</v>
      </c>
      <c r="I84">
        <f ca="1">(SUMIFS(OFFSET([2]掉落汇总!$C$2:$C$871,,MATCH($B84,[2]掉落汇总!$D$1:$M$1)),[2]掉落汇总!$A$2:$A$871,I$1,[2]掉落汇总!$C$2:$C$871,$Q$1)+SUMIFS(OFFSET([2]掉落汇总!$C$2:$C$871,,MATCH($B84,[2]掉落汇总!$D$1:$M$1)),[2]掉落汇总!$A$2:$A$871,I$1,[2]掉落汇总!$C$2:$C$871,$Q$2)/$Q$3)*宝箱投放计算!H84</f>
        <v>0</v>
      </c>
      <c r="J84">
        <f ca="1">(SUMIFS(OFFSET([2]掉落汇总!$C$2:$C$871,,MATCH($B84,[2]掉落汇总!$D$1:$M$1)),[2]掉落汇总!$A$2:$A$871,J$1,[2]掉落汇总!$C$2:$C$871,$Q$1)+SUMIFS(OFFSET([2]掉落汇总!$C$2:$C$871,,MATCH($B84,[2]掉落汇总!$D$1:$M$1)),[2]掉落汇总!$A$2:$A$871,J$1,[2]掉落汇总!$C$2:$C$871,$Q$2)/$Q$3)*宝箱投放计算!I84</f>
        <v>0</v>
      </c>
      <c r="K84">
        <f ca="1">(SUMIFS(OFFSET([2]掉落汇总!$C$2:$C$871,,MATCH($B84,[2]掉落汇总!$D$1:$M$1)),[2]掉落汇总!$A$2:$A$871,K$1,[2]掉落汇总!$C$2:$C$871,$Q$1)+SUMIFS(OFFSET([2]掉落汇总!$C$2:$C$871,,MATCH($B84,[2]掉落汇总!$D$1:$M$1)),[2]掉落汇总!$A$2:$A$871,K$1,[2]掉落汇总!$C$2:$C$871,$Q$2)/$Q$3)*宝箱投放计算!J84</f>
        <v>0</v>
      </c>
      <c r="L84">
        <f ca="1">(SUMIFS(OFFSET([2]掉落汇总!$C$2:$C$871,,MATCH($B84,[2]掉落汇总!$D$1:$M$1)),[2]掉落汇总!$A$2:$A$871,L$1,[2]掉落汇总!$C$2:$C$871,$Q$1)+SUMIFS(OFFSET([2]掉落汇总!$C$2:$C$871,,MATCH($B84,[2]掉落汇总!$D$1:$M$1)),[2]掉落汇总!$A$2:$A$871,L$1,[2]掉落汇总!$C$2:$C$871,$Q$2)/$Q$3)*宝箱投放计算!K84</f>
        <v>0</v>
      </c>
      <c r="M84">
        <f ca="1">(SUMIFS(OFFSET([2]掉落汇总!$C$2:$C$871,,MATCH($B84,[2]掉落汇总!$D$1:$M$1)),[2]掉落汇总!$A$2:$A$871,M$1,[2]掉落汇总!$C$2:$C$871,$Q$1)+SUMIFS(OFFSET([2]掉落汇总!$C$2:$C$871,,MATCH($B84,[2]掉落汇总!$D$1:$M$1)),[2]掉落汇总!$A$2:$A$871,M$1,[2]掉落汇总!$C$2:$C$871,$Q$2)/$Q$3)*宝箱投放计算!L84</f>
        <v>0</v>
      </c>
      <c r="N84">
        <f ca="1">(SUMIFS(OFFSET([2]掉落汇总!$C$2:$C$871,,MATCH($B84,[2]掉落汇总!$D$1:$M$1)),[2]掉落汇总!$A$2:$A$871,N$1,[2]掉落汇总!$C$2:$C$871,$Q$1)+SUMIFS(OFFSET([2]掉落汇总!$C$2:$C$871,,MATCH($B84,[2]掉落汇总!$D$1:$M$1)),[2]掉落汇总!$A$2:$A$871,N$1,[2]掉落汇总!$C$2:$C$871,$Q$2)/$Q$3)*宝箱投放计算!M84</f>
        <v>0</v>
      </c>
      <c r="O84">
        <f ca="1">(SUMIFS(OFFSET([2]掉落汇总!$C$2:$C$871,,MATCH($B84,[2]掉落汇总!$D$1:$M$1)),[2]掉落汇总!$A$2:$A$871,O$1,[2]掉落汇总!$C$2:$C$871,$Q$1)+SUMIFS(OFFSET([2]掉落汇总!$C$2:$C$871,,MATCH($B84,[2]掉落汇总!$D$1:$M$1)),[2]掉落汇总!$A$2:$A$871,O$1,[2]掉落汇总!$C$2:$C$871,$Q$2)/$Q$3)*宝箱投放计算!N84</f>
        <v>0</v>
      </c>
    </row>
    <row r="85" spans="1:15" x14ac:dyDescent="0.2">
      <c r="A85">
        <f>玩家成长时间线!A85</f>
        <v>84</v>
      </c>
      <c r="B85">
        <f>玩家成长时间线!B85</f>
        <v>8</v>
      </c>
      <c r="C85">
        <f ca="1">SUM($D$2:D85)</f>
        <v>0</v>
      </c>
      <c r="D85">
        <f t="shared" ca="1" si="1"/>
        <v>0</v>
      </c>
      <c r="E85">
        <f ca="1">(SUMIFS(OFFSET([2]掉落汇总!$C$2:$C$871,,MATCH($B85,[2]掉落汇总!$D$1:$M$1)),[2]掉落汇总!$A$2:$A$871,E$1,[2]掉落汇总!$C$2:$C$871,$Q$1)+SUMIFS(OFFSET([2]掉落汇总!$C$2:$C$871,,MATCH($B85,[2]掉落汇总!$D$1:$M$1)),[2]掉落汇总!$A$2:$A$871,E$1,[2]掉落汇总!$C$2:$C$871,$Q$2)/$Q$3)*宝箱投放计算!D85</f>
        <v>0</v>
      </c>
      <c r="F85">
        <f ca="1">(SUMIFS(OFFSET([2]掉落汇总!$C$2:$C$871,,MATCH($B85,[2]掉落汇总!$D$1:$M$1)),[2]掉落汇总!$A$2:$A$871,F$1,[2]掉落汇总!$C$2:$C$871,$Q$1)+SUMIFS(OFFSET([2]掉落汇总!$C$2:$C$871,,MATCH($B85,[2]掉落汇总!$D$1:$M$1)),[2]掉落汇总!$A$2:$A$871,F$1,[2]掉落汇总!$C$2:$C$871,$Q$2)/$Q$3)*宝箱投放计算!E85</f>
        <v>0</v>
      </c>
      <c r="G85">
        <f ca="1">(SUMIFS(OFFSET([2]掉落汇总!$C$2:$C$871,,MATCH($B85,[2]掉落汇总!$D$1:$M$1)),[2]掉落汇总!$A$2:$A$871,G$1,[2]掉落汇总!$C$2:$C$871,$Q$1)+SUMIFS(OFFSET([2]掉落汇总!$C$2:$C$871,,MATCH($B85,[2]掉落汇总!$D$1:$M$1)),[2]掉落汇总!$A$2:$A$871,G$1,[2]掉落汇总!$C$2:$C$871,$Q$2)/$Q$3)*宝箱投放计算!F85</f>
        <v>0</v>
      </c>
      <c r="H85">
        <f ca="1">(SUMIFS(OFFSET([2]掉落汇总!$C$2:$C$871,,MATCH($B85,[2]掉落汇总!$D$1:$M$1)),[2]掉落汇总!$A$2:$A$871,H$1,[2]掉落汇总!$C$2:$C$871,$Q$1)+SUMIFS(OFFSET([2]掉落汇总!$C$2:$C$871,,MATCH($B85,[2]掉落汇总!$D$1:$M$1)),[2]掉落汇总!$A$2:$A$871,H$1,[2]掉落汇总!$C$2:$C$871,$Q$2)/$Q$3)*宝箱投放计算!G85</f>
        <v>0</v>
      </c>
      <c r="I85">
        <f ca="1">(SUMIFS(OFFSET([2]掉落汇总!$C$2:$C$871,,MATCH($B85,[2]掉落汇总!$D$1:$M$1)),[2]掉落汇总!$A$2:$A$871,I$1,[2]掉落汇总!$C$2:$C$871,$Q$1)+SUMIFS(OFFSET([2]掉落汇总!$C$2:$C$871,,MATCH($B85,[2]掉落汇总!$D$1:$M$1)),[2]掉落汇总!$A$2:$A$871,I$1,[2]掉落汇总!$C$2:$C$871,$Q$2)/$Q$3)*宝箱投放计算!H85</f>
        <v>0</v>
      </c>
      <c r="J85">
        <f ca="1">(SUMIFS(OFFSET([2]掉落汇总!$C$2:$C$871,,MATCH($B85,[2]掉落汇总!$D$1:$M$1)),[2]掉落汇总!$A$2:$A$871,J$1,[2]掉落汇总!$C$2:$C$871,$Q$1)+SUMIFS(OFFSET([2]掉落汇总!$C$2:$C$871,,MATCH($B85,[2]掉落汇总!$D$1:$M$1)),[2]掉落汇总!$A$2:$A$871,J$1,[2]掉落汇总!$C$2:$C$871,$Q$2)/$Q$3)*宝箱投放计算!I85</f>
        <v>0</v>
      </c>
      <c r="K85">
        <f ca="1">(SUMIFS(OFFSET([2]掉落汇总!$C$2:$C$871,,MATCH($B85,[2]掉落汇总!$D$1:$M$1)),[2]掉落汇总!$A$2:$A$871,K$1,[2]掉落汇总!$C$2:$C$871,$Q$1)+SUMIFS(OFFSET([2]掉落汇总!$C$2:$C$871,,MATCH($B85,[2]掉落汇总!$D$1:$M$1)),[2]掉落汇总!$A$2:$A$871,K$1,[2]掉落汇总!$C$2:$C$871,$Q$2)/$Q$3)*宝箱投放计算!J85</f>
        <v>0</v>
      </c>
      <c r="L85">
        <f ca="1">(SUMIFS(OFFSET([2]掉落汇总!$C$2:$C$871,,MATCH($B85,[2]掉落汇总!$D$1:$M$1)),[2]掉落汇总!$A$2:$A$871,L$1,[2]掉落汇总!$C$2:$C$871,$Q$1)+SUMIFS(OFFSET([2]掉落汇总!$C$2:$C$871,,MATCH($B85,[2]掉落汇总!$D$1:$M$1)),[2]掉落汇总!$A$2:$A$871,L$1,[2]掉落汇总!$C$2:$C$871,$Q$2)/$Q$3)*宝箱投放计算!K85</f>
        <v>0</v>
      </c>
      <c r="M85">
        <f ca="1">(SUMIFS(OFFSET([2]掉落汇总!$C$2:$C$871,,MATCH($B85,[2]掉落汇总!$D$1:$M$1)),[2]掉落汇总!$A$2:$A$871,M$1,[2]掉落汇总!$C$2:$C$871,$Q$1)+SUMIFS(OFFSET([2]掉落汇总!$C$2:$C$871,,MATCH($B85,[2]掉落汇总!$D$1:$M$1)),[2]掉落汇总!$A$2:$A$871,M$1,[2]掉落汇总!$C$2:$C$871,$Q$2)/$Q$3)*宝箱投放计算!L85</f>
        <v>0</v>
      </c>
      <c r="N85">
        <f ca="1">(SUMIFS(OFFSET([2]掉落汇总!$C$2:$C$871,,MATCH($B85,[2]掉落汇总!$D$1:$M$1)),[2]掉落汇总!$A$2:$A$871,N$1,[2]掉落汇总!$C$2:$C$871,$Q$1)+SUMIFS(OFFSET([2]掉落汇总!$C$2:$C$871,,MATCH($B85,[2]掉落汇总!$D$1:$M$1)),[2]掉落汇总!$A$2:$A$871,N$1,[2]掉落汇总!$C$2:$C$871,$Q$2)/$Q$3)*宝箱投放计算!M85</f>
        <v>0</v>
      </c>
      <c r="O85">
        <f ca="1">(SUMIFS(OFFSET([2]掉落汇总!$C$2:$C$871,,MATCH($B85,[2]掉落汇总!$D$1:$M$1)),[2]掉落汇总!$A$2:$A$871,O$1,[2]掉落汇总!$C$2:$C$871,$Q$1)+SUMIFS(OFFSET([2]掉落汇总!$C$2:$C$871,,MATCH($B85,[2]掉落汇总!$D$1:$M$1)),[2]掉落汇总!$A$2:$A$871,O$1,[2]掉落汇总!$C$2:$C$871,$Q$2)/$Q$3)*宝箱投放计算!N85</f>
        <v>0</v>
      </c>
    </row>
    <row r="86" spans="1:15" x14ac:dyDescent="0.2">
      <c r="A86">
        <f>玩家成长时间线!A86</f>
        <v>85</v>
      </c>
      <c r="B86">
        <f>玩家成长时间线!B86</f>
        <v>8</v>
      </c>
      <c r="C86">
        <f ca="1">SUM($D$2:D86)</f>
        <v>0</v>
      </c>
      <c r="D86">
        <f t="shared" ca="1" si="1"/>
        <v>0</v>
      </c>
      <c r="E86">
        <f ca="1">(SUMIFS(OFFSET([2]掉落汇总!$C$2:$C$871,,MATCH($B86,[2]掉落汇总!$D$1:$M$1)),[2]掉落汇总!$A$2:$A$871,E$1,[2]掉落汇总!$C$2:$C$871,$Q$1)+SUMIFS(OFFSET([2]掉落汇总!$C$2:$C$871,,MATCH($B86,[2]掉落汇总!$D$1:$M$1)),[2]掉落汇总!$A$2:$A$871,E$1,[2]掉落汇总!$C$2:$C$871,$Q$2)/$Q$3)*宝箱投放计算!D86</f>
        <v>0</v>
      </c>
      <c r="F86">
        <f ca="1">(SUMIFS(OFFSET([2]掉落汇总!$C$2:$C$871,,MATCH($B86,[2]掉落汇总!$D$1:$M$1)),[2]掉落汇总!$A$2:$A$871,F$1,[2]掉落汇总!$C$2:$C$871,$Q$1)+SUMIFS(OFFSET([2]掉落汇总!$C$2:$C$871,,MATCH($B86,[2]掉落汇总!$D$1:$M$1)),[2]掉落汇总!$A$2:$A$871,F$1,[2]掉落汇总!$C$2:$C$871,$Q$2)/$Q$3)*宝箱投放计算!E86</f>
        <v>0</v>
      </c>
      <c r="G86">
        <f ca="1">(SUMIFS(OFFSET([2]掉落汇总!$C$2:$C$871,,MATCH($B86,[2]掉落汇总!$D$1:$M$1)),[2]掉落汇总!$A$2:$A$871,G$1,[2]掉落汇总!$C$2:$C$871,$Q$1)+SUMIFS(OFFSET([2]掉落汇总!$C$2:$C$871,,MATCH($B86,[2]掉落汇总!$D$1:$M$1)),[2]掉落汇总!$A$2:$A$871,G$1,[2]掉落汇总!$C$2:$C$871,$Q$2)/$Q$3)*宝箱投放计算!F86</f>
        <v>0</v>
      </c>
      <c r="H86">
        <f ca="1">(SUMIFS(OFFSET([2]掉落汇总!$C$2:$C$871,,MATCH($B86,[2]掉落汇总!$D$1:$M$1)),[2]掉落汇总!$A$2:$A$871,H$1,[2]掉落汇总!$C$2:$C$871,$Q$1)+SUMIFS(OFFSET([2]掉落汇总!$C$2:$C$871,,MATCH($B86,[2]掉落汇总!$D$1:$M$1)),[2]掉落汇总!$A$2:$A$871,H$1,[2]掉落汇总!$C$2:$C$871,$Q$2)/$Q$3)*宝箱投放计算!G86</f>
        <v>0</v>
      </c>
      <c r="I86">
        <f ca="1">(SUMIFS(OFFSET([2]掉落汇总!$C$2:$C$871,,MATCH($B86,[2]掉落汇总!$D$1:$M$1)),[2]掉落汇总!$A$2:$A$871,I$1,[2]掉落汇总!$C$2:$C$871,$Q$1)+SUMIFS(OFFSET([2]掉落汇总!$C$2:$C$871,,MATCH($B86,[2]掉落汇总!$D$1:$M$1)),[2]掉落汇总!$A$2:$A$871,I$1,[2]掉落汇总!$C$2:$C$871,$Q$2)/$Q$3)*宝箱投放计算!H86</f>
        <v>0</v>
      </c>
      <c r="J86">
        <f ca="1">(SUMIFS(OFFSET([2]掉落汇总!$C$2:$C$871,,MATCH($B86,[2]掉落汇总!$D$1:$M$1)),[2]掉落汇总!$A$2:$A$871,J$1,[2]掉落汇总!$C$2:$C$871,$Q$1)+SUMIFS(OFFSET([2]掉落汇总!$C$2:$C$871,,MATCH($B86,[2]掉落汇总!$D$1:$M$1)),[2]掉落汇总!$A$2:$A$871,J$1,[2]掉落汇总!$C$2:$C$871,$Q$2)/$Q$3)*宝箱投放计算!I86</f>
        <v>0</v>
      </c>
      <c r="K86">
        <f ca="1">(SUMIFS(OFFSET([2]掉落汇总!$C$2:$C$871,,MATCH($B86,[2]掉落汇总!$D$1:$M$1)),[2]掉落汇总!$A$2:$A$871,K$1,[2]掉落汇总!$C$2:$C$871,$Q$1)+SUMIFS(OFFSET([2]掉落汇总!$C$2:$C$871,,MATCH($B86,[2]掉落汇总!$D$1:$M$1)),[2]掉落汇总!$A$2:$A$871,K$1,[2]掉落汇总!$C$2:$C$871,$Q$2)/$Q$3)*宝箱投放计算!J86</f>
        <v>0</v>
      </c>
      <c r="L86">
        <f ca="1">(SUMIFS(OFFSET([2]掉落汇总!$C$2:$C$871,,MATCH($B86,[2]掉落汇总!$D$1:$M$1)),[2]掉落汇总!$A$2:$A$871,L$1,[2]掉落汇总!$C$2:$C$871,$Q$1)+SUMIFS(OFFSET([2]掉落汇总!$C$2:$C$871,,MATCH($B86,[2]掉落汇总!$D$1:$M$1)),[2]掉落汇总!$A$2:$A$871,L$1,[2]掉落汇总!$C$2:$C$871,$Q$2)/$Q$3)*宝箱投放计算!K86</f>
        <v>0</v>
      </c>
      <c r="M86">
        <f ca="1">(SUMIFS(OFFSET([2]掉落汇总!$C$2:$C$871,,MATCH($B86,[2]掉落汇总!$D$1:$M$1)),[2]掉落汇总!$A$2:$A$871,M$1,[2]掉落汇总!$C$2:$C$871,$Q$1)+SUMIFS(OFFSET([2]掉落汇总!$C$2:$C$871,,MATCH($B86,[2]掉落汇总!$D$1:$M$1)),[2]掉落汇总!$A$2:$A$871,M$1,[2]掉落汇总!$C$2:$C$871,$Q$2)/$Q$3)*宝箱投放计算!L86</f>
        <v>0</v>
      </c>
      <c r="N86">
        <f ca="1">(SUMIFS(OFFSET([2]掉落汇总!$C$2:$C$871,,MATCH($B86,[2]掉落汇总!$D$1:$M$1)),[2]掉落汇总!$A$2:$A$871,N$1,[2]掉落汇总!$C$2:$C$871,$Q$1)+SUMIFS(OFFSET([2]掉落汇总!$C$2:$C$871,,MATCH($B86,[2]掉落汇总!$D$1:$M$1)),[2]掉落汇总!$A$2:$A$871,N$1,[2]掉落汇总!$C$2:$C$871,$Q$2)/$Q$3)*宝箱投放计算!M86</f>
        <v>0</v>
      </c>
      <c r="O86">
        <f ca="1">(SUMIFS(OFFSET([2]掉落汇总!$C$2:$C$871,,MATCH($B86,[2]掉落汇总!$D$1:$M$1)),[2]掉落汇总!$A$2:$A$871,O$1,[2]掉落汇总!$C$2:$C$871,$Q$1)+SUMIFS(OFFSET([2]掉落汇总!$C$2:$C$871,,MATCH($B86,[2]掉落汇总!$D$1:$M$1)),[2]掉落汇总!$A$2:$A$871,O$1,[2]掉落汇总!$C$2:$C$871,$Q$2)/$Q$3)*宝箱投放计算!N86</f>
        <v>0</v>
      </c>
    </row>
    <row r="87" spans="1:15" x14ac:dyDescent="0.2">
      <c r="A87">
        <f>玩家成长时间线!A87</f>
        <v>86</v>
      </c>
      <c r="B87">
        <f>玩家成长时间线!B87</f>
        <v>8</v>
      </c>
      <c r="C87">
        <f ca="1">SUM($D$2:D87)</f>
        <v>0</v>
      </c>
      <c r="D87">
        <f t="shared" ca="1" si="1"/>
        <v>0</v>
      </c>
      <c r="E87">
        <f ca="1">(SUMIFS(OFFSET([2]掉落汇总!$C$2:$C$871,,MATCH($B87,[2]掉落汇总!$D$1:$M$1)),[2]掉落汇总!$A$2:$A$871,E$1,[2]掉落汇总!$C$2:$C$871,$Q$1)+SUMIFS(OFFSET([2]掉落汇总!$C$2:$C$871,,MATCH($B87,[2]掉落汇总!$D$1:$M$1)),[2]掉落汇总!$A$2:$A$871,E$1,[2]掉落汇总!$C$2:$C$871,$Q$2)/$Q$3)*宝箱投放计算!D87</f>
        <v>0</v>
      </c>
      <c r="F87">
        <f ca="1">(SUMIFS(OFFSET([2]掉落汇总!$C$2:$C$871,,MATCH($B87,[2]掉落汇总!$D$1:$M$1)),[2]掉落汇总!$A$2:$A$871,F$1,[2]掉落汇总!$C$2:$C$871,$Q$1)+SUMIFS(OFFSET([2]掉落汇总!$C$2:$C$871,,MATCH($B87,[2]掉落汇总!$D$1:$M$1)),[2]掉落汇总!$A$2:$A$871,F$1,[2]掉落汇总!$C$2:$C$871,$Q$2)/$Q$3)*宝箱投放计算!E87</f>
        <v>0</v>
      </c>
      <c r="G87">
        <f ca="1">(SUMIFS(OFFSET([2]掉落汇总!$C$2:$C$871,,MATCH($B87,[2]掉落汇总!$D$1:$M$1)),[2]掉落汇总!$A$2:$A$871,G$1,[2]掉落汇总!$C$2:$C$871,$Q$1)+SUMIFS(OFFSET([2]掉落汇总!$C$2:$C$871,,MATCH($B87,[2]掉落汇总!$D$1:$M$1)),[2]掉落汇总!$A$2:$A$871,G$1,[2]掉落汇总!$C$2:$C$871,$Q$2)/$Q$3)*宝箱投放计算!F87</f>
        <v>0</v>
      </c>
      <c r="H87">
        <f ca="1">(SUMIFS(OFFSET([2]掉落汇总!$C$2:$C$871,,MATCH($B87,[2]掉落汇总!$D$1:$M$1)),[2]掉落汇总!$A$2:$A$871,H$1,[2]掉落汇总!$C$2:$C$871,$Q$1)+SUMIFS(OFFSET([2]掉落汇总!$C$2:$C$871,,MATCH($B87,[2]掉落汇总!$D$1:$M$1)),[2]掉落汇总!$A$2:$A$871,H$1,[2]掉落汇总!$C$2:$C$871,$Q$2)/$Q$3)*宝箱投放计算!G87</f>
        <v>0</v>
      </c>
      <c r="I87">
        <f ca="1">(SUMIFS(OFFSET([2]掉落汇总!$C$2:$C$871,,MATCH($B87,[2]掉落汇总!$D$1:$M$1)),[2]掉落汇总!$A$2:$A$871,I$1,[2]掉落汇总!$C$2:$C$871,$Q$1)+SUMIFS(OFFSET([2]掉落汇总!$C$2:$C$871,,MATCH($B87,[2]掉落汇总!$D$1:$M$1)),[2]掉落汇总!$A$2:$A$871,I$1,[2]掉落汇总!$C$2:$C$871,$Q$2)/$Q$3)*宝箱投放计算!H87</f>
        <v>0</v>
      </c>
      <c r="J87">
        <f ca="1">(SUMIFS(OFFSET([2]掉落汇总!$C$2:$C$871,,MATCH($B87,[2]掉落汇总!$D$1:$M$1)),[2]掉落汇总!$A$2:$A$871,J$1,[2]掉落汇总!$C$2:$C$871,$Q$1)+SUMIFS(OFFSET([2]掉落汇总!$C$2:$C$871,,MATCH($B87,[2]掉落汇总!$D$1:$M$1)),[2]掉落汇总!$A$2:$A$871,J$1,[2]掉落汇总!$C$2:$C$871,$Q$2)/$Q$3)*宝箱投放计算!I87</f>
        <v>0</v>
      </c>
      <c r="K87">
        <f ca="1">(SUMIFS(OFFSET([2]掉落汇总!$C$2:$C$871,,MATCH($B87,[2]掉落汇总!$D$1:$M$1)),[2]掉落汇总!$A$2:$A$871,K$1,[2]掉落汇总!$C$2:$C$871,$Q$1)+SUMIFS(OFFSET([2]掉落汇总!$C$2:$C$871,,MATCH($B87,[2]掉落汇总!$D$1:$M$1)),[2]掉落汇总!$A$2:$A$871,K$1,[2]掉落汇总!$C$2:$C$871,$Q$2)/$Q$3)*宝箱投放计算!J87</f>
        <v>0</v>
      </c>
      <c r="L87">
        <f ca="1">(SUMIFS(OFFSET([2]掉落汇总!$C$2:$C$871,,MATCH($B87,[2]掉落汇总!$D$1:$M$1)),[2]掉落汇总!$A$2:$A$871,L$1,[2]掉落汇总!$C$2:$C$871,$Q$1)+SUMIFS(OFFSET([2]掉落汇总!$C$2:$C$871,,MATCH($B87,[2]掉落汇总!$D$1:$M$1)),[2]掉落汇总!$A$2:$A$871,L$1,[2]掉落汇总!$C$2:$C$871,$Q$2)/$Q$3)*宝箱投放计算!K87</f>
        <v>0</v>
      </c>
      <c r="M87">
        <f ca="1">(SUMIFS(OFFSET([2]掉落汇总!$C$2:$C$871,,MATCH($B87,[2]掉落汇总!$D$1:$M$1)),[2]掉落汇总!$A$2:$A$871,M$1,[2]掉落汇总!$C$2:$C$871,$Q$1)+SUMIFS(OFFSET([2]掉落汇总!$C$2:$C$871,,MATCH($B87,[2]掉落汇总!$D$1:$M$1)),[2]掉落汇总!$A$2:$A$871,M$1,[2]掉落汇总!$C$2:$C$871,$Q$2)/$Q$3)*宝箱投放计算!L87</f>
        <v>0</v>
      </c>
      <c r="N87">
        <f ca="1">(SUMIFS(OFFSET([2]掉落汇总!$C$2:$C$871,,MATCH($B87,[2]掉落汇总!$D$1:$M$1)),[2]掉落汇总!$A$2:$A$871,N$1,[2]掉落汇总!$C$2:$C$871,$Q$1)+SUMIFS(OFFSET([2]掉落汇总!$C$2:$C$871,,MATCH($B87,[2]掉落汇总!$D$1:$M$1)),[2]掉落汇总!$A$2:$A$871,N$1,[2]掉落汇总!$C$2:$C$871,$Q$2)/$Q$3)*宝箱投放计算!M87</f>
        <v>0</v>
      </c>
      <c r="O87">
        <f ca="1">(SUMIFS(OFFSET([2]掉落汇总!$C$2:$C$871,,MATCH($B87,[2]掉落汇总!$D$1:$M$1)),[2]掉落汇总!$A$2:$A$871,O$1,[2]掉落汇总!$C$2:$C$871,$Q$1)+SUMIFS(OFFSET([2]掉落汇总!$C$2:$C$871,,MATCH($B87,[2]掉落汇总!$D$1:$M$1)),[2]掉落汇总!$A$2:$A$871,O$1,[2]掉落汇总!$C$2:$C$871,$Q$2)/$Q$3)*宝箱投放计算!N87</f>
        <v>0</v>
      </c>
    </row>
    <row r="88" spans="1:15" x14ac:dyDescent="0.2">
      <c r="A88">
        <f>玩家成长时间线!A88</f>
        <v>87</v>
      </c>
      <c r="B88">
        <f>玩家成长时间线!B88</f>
        <v>9</v>
      </c>
      <c r="C88">
        <f ca="1">SUM($D$2:D88)</f>
        <v>0</v>
      </c>
      <c r="D88">
        <f t="shared" ca="1" si="1"/>
        <v>0</v>
      </c>
      <c r="E88">
        <f ca="1">(SUMIFS(OFFSET([2]掉落汇总!$C$2:$C$871,,MATCH($B88,[2]掉落汇总!$D$1:$M$1)),[2]掉落汇总!$A$2:$A$871,E$1,[2]掉落汇总!$C$2:$C$871,$Q$1)+SUMIFS(OFFSET([2]掉落汇总!$C$2:$C$871,,MATCH($B88,[2]掉落汇总!$D$1:$M$1)),[2]掉落汇总!$A$2:$A$871,E$1,[2]掉落汇总!$C$2:$C$871,$Q$2)/$Q$3)*宝箱投放计算!D88</f>
        <v>0</v>
      </c>
      <c r="F88">
        <f ca="1">(SUMIFS(OFFSET([2]掉落汇总!$C$2:$C$871,,MATCH($B88,[2]掉落汇总!$D$1:$M$1)),[2]掉落汇总!$A$2:$A$871,F$1,[2]掉落汇总!$C$2:$C$871,$Q$1)+SUMIFS(OFFSET([2]掉落汇总!$C$2:$C$871,,MATCH($B88,[2]掉落汇总!$D$1:$M$1)),[2]掉落汇总!$A$2:$A$871,F$1,[2]掉落汇总!$C$2:$C$871,$Q$2)/$Q$3)*宝箱投放计算!E88</f>
        <v>0</v>
      </c>
      <c r="G88">
        <f ca="1">(SUMIFS(OFFSET([2]掉落汇总!$C$2:$C$871,,MATCH($B88,[2]掉落汇总!$D$1:$M$1)),[2]掉落汇总!$A$2:$A$871,G$1,[2]掉落汇总!$C$2:$C$871,$Q$1)+SUMIFS(OFFSET([2]掉落汇总!$C$2:$C$871,,MATCH($B88,[2]掉落汇总!$D$1:$M$1)),[2]掉落汇总!$A$2:$A$871,G$1,[2]掉落汇总!$C$2:$C$871,$Q$2)/$Q$3)*宝箱投放计算!F88</f>
        <v>0</v>
      </c>
      <c r="H88">
        <f ca="1">(SUMIFS(OFFSET([2]掉落汇总!$C$2:$C$871,,MATCH($B88,[2]掉落汇总!$D$1:$M$1)),[2]掉落汇总!$A$2:$A$871,H$1,[2]掉落汇总!$C$2:$C$871,$Q$1)+SUMIFS(OFFSET([2]掉落汇总!$C$2:$C$871,,MATCH($B88,[2]掉落汇总!$D$1:$M$1)),[2]掉落汇总!$A$2:$A$871,H$1,[2]掉落汇总!$C$2:$C$871,$Q$2)/$Q$3)*宝箱投放计算!G88</f>
        <v>0</v>
      </c>
      <c r="I88">
        <f ca="1">(SUMIFS(OFFSET([2]掉落汇总!$C$2:$C$871,,MATCH($B88,[2]掉落汇总!$D$1:$M$1)),[2]掉落汇总!$A$2:$A$871,I$1,[2]掉落汇总!$C$2:$C$871,$Q$1)+SUMIFS(OFFSET([2]掉落汇总!$C$2:$C$871,,MATCH($B88,[2]掉落汇总!$D$1:$M$1)),[2]掉落汇总!$A$2:$A$871,I$1,[2]掉落汇总!$C$2:$C$871,$Q$2)/$Q$3)*宝箱投放计算!H88</f>
        <v>0</v>
      </c>
      <c r="J88">
        <f ca="1">(SUMIFS(OFFSET([2]掉落汇总!$C$2:$C$871,,MATCH($B88,[2]掉落汇总!$D$1:$M$1)),[2]掉落汇总!$A$2:$A$871,J$1,[2]掉落汇总!$C$2:$C$871,$Q$1)+SUMIFS(OFFSET([2]掉落汇总!$C$2:$C$871,,MATCH($B88,[2]掉落汇总!$D$1:$M$1)),[2]掉落汇总!$A$2:$A$871,J$1,[2]掉落汇总!$C$2:$C$871,$Q$2)/$Q$3)*宝箱投放计算!I88</f>
        <v>0</v>
      </c>
      <c r="K88">
        <f ca="1">(SUMIFS(OFFSET([2]掉落汇总!$C$2:$C$871,,MATCH($B88,[2]掉落汇总!$D$1:$M$1)),[2]掉落汇总!$A$2:$A$871,K$1,[2]掉落汇总!$C$2:$C$871,$Q$1)+SUMIFS(OFFSET([2]掉落汇总!$C$2:$C$871,,MATCH($B88,[2]掉落汇总!$D$1:$M$1)),[2]掉落汇总!$A$2:$A$871,K$1,[2]掉落汇总!$C$2:$C$871,$Q$2)/$Q$3)*宝箱投放计算!J88</f>
        <v>0</v>
      </c>
      <c r="L88">
        <f ca="1">(SUMIFS(OFFSET([2]掉落汇总!$C$2:$C$871,,MATCH($B88,[2]掉落汇总!$D$1:$M$1)),[2]掉落汇总!$A$2:$A$871,L$1,[2]掉落汇总!$C$2:$C$871,$Q$1)+SUMIFS(OFFSET([2]掉落汇总!$C$2:$C$871,,MATCH($B88,[2]掉落汇总!$D$1:$M$1)),[2]掉落汇总!$A$2:$A$871,L$1,[2]掉落汇总!$C$2:$C$871,$Q$2)/$Q$3)*宝箱投放计算!K88</f>
        <v>0</v>
      </c>
      <c r="M88">
        <f ca="1">(SUMIFS(OFFSET([2]掉落汇总!$C$2:$C$871,,MATCH($B88,[2]掉落汇总!$D$1:$M$1)),[2]掉落汇总!$A$2:$A$871,M$1,[2]掉落汇总!$C$2:$C$871,$Q$1)+SUMIFS(OFFSET([2]掉落汇总!$C$2:$C$871,,MATCH($B88,[2]掉落汇总!$D$1:$M$1)),[2]掉落汇总!$A$2:$A$871,M$1,[2]掉落汇总!$C$2:$C$871,$Q$2)/$Q$3)*宝箱投放计算!L88</f>
        <v>0</v>
      </c>
      <c r="N88">
        <f ca="1">(SUMIFS(OFFSET([2]掉落汇总!$C$2:$C$871,,MATCH($B88,[2]掉落汇总!$D$1:$M$1)),[2]掉落汇总!$A$2:$A$871,N$1,[2]掉落汇总!$C$2:$C$871,$Q$1)+SUMIFS(OFFSET([2]掉落汇总!$C$2:$C$871,,MATCH($B88,[2]掉落汇总!$D$1:$M$1)),[2]掉落汇总!$A$2:$A$871,N$1,[2]掉落汇总!$C$2:$C$871,$Q$2)/$Q$3)*宝箱投放计算!M88</f>
        <v>0</v>
      </c>
      <c r="O88">
        <f ca="1">(SUMIFS(OFFSET([2]掉落汇总!$C$2:$C$871,,MATCH($B88,[2]掉落汇总!$D$1:$M$1)),[2]掉落汇总!$A$2:$A$871,O$1,[2]掉落汇总!$C$2:$C$871,$Q$1)+SUMIFS(OFFSET([2]掉落汇总!$C$2:$C$871,,MATCH($B88,[2]掉落汇总!$D$1:$M$1)),[2]掉落汇总!$A$2:$A$871,O$1,[2]掉落汇总!$C$2:$C$871,$Q$2)/$Q$3)*宝箱投放计算!N88</f>
        <v>0</v>
      </c>
    </row>
    <row r="89" spans="1:15" x14ac:dyDescent="0.2">
      <c r="A89">
        <f>玩家成长时间线!A89</f>
        <v>88</v>
      </c>
      <c r="B89">
        <f>玩家成长时间线!B89</f>
        <v>9</v>
      </c>
      <c r="C89">
        <f ca="1">SUM($D$2:D89)</f>
        <v>0</v>
      </c>
      <c r="D89">
        <f t="shared" ca="1" si="1"/>
        <v>0</v>
      </c>
      <c r="E89">
        <f ca="1">(SUMIFS(OFFSET([2]掉落汇总!$C$2:$C$871,,MATCH($B89,[2]掉落汇总!$D$1:$M$1)),[2]掉落汇总!$A$2:$A$871,E$1,[2]掉落汇总!$C$2:$C$871,$Q$1)+SUMIFS(OFFSET([2]掉落汇总!$C$2:$C$871,,MATCH($B89,[2]掉落汇总!$D$1:$M$1)),[2]掉落汇总!$A$2:$A$871,E$1,[2]掉落汇总!$C$2:$C$871,$Q$2)/$Q$3)*宝箱投放计算!D89</f>
        <v>0</v>
      </c>
      <c r="F89">
        <f ca="1">(SUMIFS(OFFSET([2]掉落汇总!$C$2:$C$871,,MATCH($B89,[2]掉落汇总!$D$1:$M$1)),[2]掉落汇总!$A$2:$A$871,F$1,[2]掉落汇总!$C$2:$C$871,$Q$1)+SUMIFS(OFFSET([2]掉落汇总!$C$2:$C$871,,MATCH($B89,[2]掉落汇总!$D$1:$M$1)),[2]掉落汇总!$A$2:$A$871,F$1,[2]掉落汇总!$C$2:$C$871,$Q$2)/$Q$3)*宝箱投放计算!E89</f>
        <v>0</v>
      </c>
      <c r="G89">
        <f ca="1">(SUMIFS(OFFSET([2]掉落汇总!$C$2:$C$871,,MATCH($B89,[2]掉落汇总!$D$1:$M$1)),[2]掉落汇总!$A$2:$A$871,G$1,[2]掉落汇总!$C$2:$C$871,$Q$1)+SUMIFS(OFFSET([2]掉落汇总!$C$2:$C$871,,MATCH($B89,[2]掉落汇总!$D$1:$M$1)),[2]掉落汇总!$A$2:$A$871,G$1,[2]掉落汇总!$C$2:$C$871,$Q$2)/$Q$3)*宝箱投放计算!F89</f>
        <v>0</v>
      </c>
      <c r="H89">
        <f ca="1">(SUMIFS(OFFSET([2]掉落汇总!$C$2:$C$871,,MATCH($B89,[2]掉落汇总!$D$1:$M$1)),[2]掉落汇总!$A$2:$A$871,H$1,[2]掉落汇总!$C$2:$C$871,$Q$1)+SUMIFS(OFFSET([2]掉落汇总!$C$2:$C$871,,MATCH($B89,[2]掉落汇总!$D$1:$M$1)),[2]掉落汇总!$A$2:$A$871,H$1,[2]掉落汇总!$C$2:$C$871,$Q$2)/$Q$3)*宝箱投放计算!G89</f>
        <v>0</v>
      </c>
      <c r="I89">
        <f ca="1">(SUMIFS(OFFSET([2]掉落汇总!$C$2:$C$871,,MATCH($B89,[2]掉落汇总!$D$1:$M$1)),[2]掉落汇总!$A$2:$A$871,I$1,[2]掉落汇总!$C$2:$C$871,$Q$1)+SUMIFS(OFFSET([2]掉落汇总!$C$2:$C$871,,MATCH($B89,[2]掉落汇总!$D$1:$M$1)),[2]掉落汇总!$A$2:$A$871,I$1,[2]掉落汇总!$C$2:$C$871,$Q$2)/$Q$3)*宝箱投放计算!H89</f>
        <v>0</v>
      </c>
      <c r="J89">
        <f ca="1">(SUMIFS(OFFSET([2]掉落汇总!$C$2:$C$871,,MATCH($B89,[2]掉落汇总!$D$1:$M$1)),[2]掉落汇总!$A$2:$A$871,J$1,[2]掉落汇总!$C$2:$C$871,$Q$1)+SUMIFS(OFFSET([2]掉落汇总!$C$2:$C$871,,MATCH($B89,[2]掉落汇总!$D$1:$M$1)),[2]掉落汇总!$A$2:$A$871,J$1,[2]掉落汇总!$C$2:$C$871,$Q$2)/$Q$3)*宝箱投放计算!I89</f>
        <v>0</v>
      </c>
      <c r="K89">
        <f ca="1">(SUMIFS(OFFSET([2]掉落汇总!$C$2:$C$871,,MATCH($B89,[2]掉落汇总!$D$1:$M$1)),[2]掉落汇总!$A$2:$A$871,K$1,[2]掉落汇总!$C$2:$C$871,$Q$1)+SUMIFS(OFFSET([2]掉落汇总!$C$2:$C$871,,MATCH($B89,[2]掉落汇总!$D$1:$M$1)),[2]掉落汇总!$A$2:$A$871,K$1,[2]掉落汇总!$C$2:$C$871,$Q$2)/$Q$3)*宝箱投放计算!J89</f>
        <v>0</v>
      </c>
      <c r="L89">
        <f ca="1">(SUMIFS(OFFSET([2]掉落汇总!$C$2:$C$871,,MATCH($B89,[2]掉落汇总!$D$1:$M$1)),[2]掉落汇总!$A$2:$A$871,L$1,[2]掉落汇总!$C$2:$C$871,$Q$1)+SUMIFS(OFFSET([2]掉落汇总!$C$2:$C$871,,MATCH($B89,[2]掉落汇总!$D$1:$M$1)),[2]掉落汇总!$A$2:$A$871,L$1,[2]掉落汇总!$C$2:$C$871,$Q$2)/$Q$3)*宝箱投放计算!K89</f>
        <v>0</v>
      </c>
      <c r="M89">
        <f ca="1">(SUMIFS(OFFSET([2]掉落汇总!$C$2:$C$871,,MATCH($B89,[2]掉落汇总!$D$1:$M$1)),[2]掉落汇总!$A$2:$A$871,M$1,[2]掉落汇总!$C$2:$C$871,$Q$1)+SUMIFS(OFFSET([2]掉落汇总!$C$2:$C$871,,MATCH($B89,[2]掉落汇总!$D$1:$M$1)),[2]掉落汇总!$A$2:$A$871,M$1,[2]掉落汇总!$C$2:$C$871,$Q$2)/$Q$3)*宝箱投放计算!L89</f>
        <v>0</v>
      </c>
      <c r="N89">
        <f ca="1">(SUMIFS(OFFSET([2]掉落汇总!$C$2:$C$871,,MATCH($B89,[2]掉落汇总!$D$1:$M$1)),[2]掉落汇总!$A$2:$A$871,N$1,[2]掉落汇总!$C$2:$C$871,$Q$1)+SUMIFS(OFFSET([2]掉落汇总!$C$2:$C$871,,MATCH($B89,[2]掉落汇总!$D$1:$M$1)),[2]掉落汇总!$A$2:$A$871,N$1,[2]掉落汇总!$C$2:$C$871,$Q$2)/$Q$3)*宝箱投放计算!M89</f>
        <v>0</v>
      </c>
      <c r="O89">
        <f ca="1">(SUMIFS(OFFSET([2]掉落汇总!$C$2:$C$871,,MATCH($B89,[2]掉落汇总!$D$1:$M$1)),[2]掉落汇总!$A$2:$A$871,O$1,[2]掉落汇总!$C$2:$C$871,$Q$1)+SUMIFS(OFFSET([2]掉落汇总!$C$2:$C$871,,MATCH($B89,[2]掉落汇总!$D$1:$M$1)),[2]掉落汇总!$A$2:$A$871,O$1,[2]掉落汇总!$C$2:$C$871,$Q$2)/$Q$3)*宝箱投放计算!N89</f>
        <v>0</v>
      </c>
    </row>
    <row r="90" spans="1:15" x14ac:dyDescent="0.2">
      <c r="A90">
        <f>玩家成长时间线!A90</f>
        <v>89</v>
      </c>
      <c r="B90">
        <f>玩家成长时间线!B90</f>
        <v>9</v>
      </c>
      <c r="C90">
        <f ca="1">SUM($D$2:D90)</f>
        <v>0</v>
      </c>
      <c r="D90">
        <f t="shared" ca="1" si="1"/>
        <v>0</v>
      </c>
      <c r="E90">
        <f ca="1">(SUMIFS(OFFSET([2]掉落汇总!$C$2:$C$871,,MATCH($B90,[2]掉落汇总!$D$1:$M$1)),[2]掉落汇总!$A$2:$A$871,E$1,[2]掉落汇总!$C$2:$C$871,$Q$1)+SUMIFS(OFFSET([2]掉落汇总!$C$2:$C$871,,MATCH($B90,[2]掉落汇总!$D$1:$M$1)),[2]掉落汇总!$A$2:$A$871,E$1,[2]掉落汇总!$C$2:$C$871,$Q$2)/$Q$3)*宝箱投放计算!D90</f>
        <v>0</v>
      </c>
      <c r="F90">
        <f ca="1">(SUMIFS(OFFSET([2]掉落汇总!$C$2:$C$871,,MATCH($B90,[2]掉落汇总!$D$1:$M$1)),[2]掉落汇总!$A$2:$A$871,F$1,[2]掉落汇总!$C$2:$C$871,$Q$1)+SUMIFS(OFFSET([2]掉落汇总!$C$2:$C$871,,MATCH($B90,[2]掉落汇总!$D$1:$M$1)),[2]掉落汇总!$A$2:$A$871,F$1,[2]掉落汇总!$C$2:$C$871,$Q$2)/$Q$3)*宝箱投放计算!E90</f>
        <v>0</v>
      </c>
      <c r="G90">
        <f ca="1">(SUMIFS(OFFSET([2]掉落汇总!$C$2:$C$871,,MATCH($B90,[2]掉落汇总!$D$1:$M$1)),[2]掉落汇总!$A$2:$A$871,G$1,[2]掉落汇总!$C$2:$C$871,$Q$1)+SUMIFS(OFFSET([2]掉落汇总!$C$2:$C$871,,MATCH($B90,[2]掉落汇总!$D$1:$M$1)),[2]掉落汇总!$A$2:$A$871,G$1,[2]掉落汇总!$C$2:$C$871,$Q$2)/$Q$3)*宝箱投放计算!F90</f>
        <v>0</v>
      </c>
      <c r="H90">
        <f ca="1">(SUMIFS(OFFSET([2]掉落汇总!$C$2:$C$871,,MATCH($B90,[2]掉落汇总!$D$1:$M$1)),[2]掉落汇总!$A$2:$A$871,H$1,[2]掉落汇总!$C$2:$C$871,$Q$1)+SUMIFS(OFFSET([2]掉落汇总!$C$2:$C$871,,MATCH($B90,[2]掉落汇总!$D$1:$M$1)),[2]掉落汇总!$A$2:$A$871,H$1,[2]掉落汇总!$C$2:$C$871,$Q$2)/$Q$3)*宝箱投放计算!G90</f>
        <v>0</v>
      </c>
      <c r="I90">
        <f ca="1">(SUMIFS(OFFSET([2]掉落汇总!$C$2:$C$871,,MATCH($B90,[2]掉落汇总!$D$1:$M$1)),[2]掉落汇总!$A$2:$A$871,I$1,[2]掉落汇总!$C$2:$C$871,$Q$1)+SUMIFS(OFFSET([2]掉落汇总!$C$2:$C$871,,MATCH($B90,[2]掉落汇总!$D$1:$M$1)),[2]掉落汇总!$A$2:$A$871,I$1,[2]掉落汇总!$C$2:$C$871,$Q$2)/$Q$3)*宝箱投放计算!H90</f>
        <v>0</v>
      </c>
      <c r="J90">
        <f ca="1">(SUMIFS(OFFSET([2]掉落汇总!$C$2:$C$871,,MATCH($B90,[2]掉落汇总!$D$1:$M$1)),[2]掉落汇总!$A$2:$A$871,J$1,[2]掉落汇总!$C$2:$C$871,$Q$1)+SUMIFS(OFFSET([2]掉落汇总!$C$2:$C$871,,MATCH($B90,[2]掉落汇总!$D$1:$M$1)),[2]掉落汇总!$A$2:$A$871,J$1,[2]掉落汇总!$C$2:$C$871,$Q$2)/$Q$3)*宝箱投放计算!I90</f>
        <v>0</v>
      </c>
      <c r="K90">
        <f ca="1">(SUMIFS(OFFSET([2]掉落汇总!$C$2:$C$871,,MATCH($B90,[2]掉落汇总!$D$1:$M$1)),[2]掉落汇总!$A$2:$A$871,K$1,[2]掉落汇总!$C$2:$C$871,$Q$1)+SUMIFS(OFFSET([2]掉落汇总!$C$2:$C$871,,MATCH($B90,[2]掉落汇总!$D$1:$M$1)),[2]掉落汇总!$A$2:$A$871,K$1,[2]掉落汇总!$C$2:$C$871,$Q$2)/$Q$3)*宝箱投放计算!J90</f>
        <v>0</v>
      </c>
      <c r="L90">
        <f ca="1">(SUMIFS(OFFSET([2]掉落汇总!$C$2:$C$871,,MATCH($B90,[2]掉落汇总!$D$1:$M$1)),[2]掉落汇总!$A$2:$A$871,L$1,[2]掉落汇总!$C$2:$C$871,$Q$1)+SUMIFS(OFFSET([2]掉落汇总!$C$2:$C$871,,MATCH($B90,[2]掉落汇总!$D$1:$M$1)),[2]掉落汇总!$A$2:$A$871,L$1,[2]掉落汇总!$C$2:$C$871,$Q$2)/$Q$3)*宝箱投放计算!K90</f>
        <v>0</v>
      </c>
      <c r="M90">
        <f ca="1">(SUMIFS(OFFSET([2]掉落汇总!$C$2:$C$871,,MATCH($B90,[2]掉落汇总!$D$1:$M$1)),[2]掉落汇总!$A$2:$A$871,M$1,[2]掉落汇总!$C$2:$C$871,$Q$1)+SUMIFS(OFFSET([2]掉落汇总!$C$2:$C$871,,MATCH($B90,[2]掉落汇总!$D$1:$M$1)),[2]掉落汇总!$A$2:$A$871,M$1,[2]掉落汇总!$C$2:$C$871,$Q$2)/$Q$3)*宝箱投放计算!L90</f>
        <v>0</v>
      </c>
      <c r="N90">
        <f ca="1">(SUMIFS(OFFSET([2]掉落汇总!$C$2:$C$871,,MATCH($B90,[2]掉落汇总!$D$1:$M$1)),[2]掉落汇总!$A$2:$A$871,N$1,[2]掉落汇总!$C$2:$C$871,$Q$1)+SUMIFS(OFFSET([2]掉落汇总!$C$2:$C$871,,MATCH($B90,[2]掉落汇总!$D$1:$M$1)),[2]掉落汇总!$A$2:$A$871,N$1,[2]掉落汇总!$C$2:$C$871,$Q$2)/$Q$3)*宝箱投放计算!M90</f>
        <v>0</v>
      </c>
      <c r="O90">
        <f ca="1">(SUMIFS(OFFSET([2]掉落汇总!$C$2:$C$871,,MATCH($B90,[2]掉落汇总!$D$1:$M$1)),[2]掉落汇总!$A$2:$A$871,O$1,[2]掉落汇总!$C$2:$C$871,$Q$1)+SUMIFS(OFFSET([2]掉落汇总!$C$2:$C$871,,MATCH($B90,[2]掉落汇总!$D$1:$M$1)),[2]掉落汇总!$A$2:$A$871,O$1,[2]掉落汇总!$C$2:$C$871,$Q$2)/$Q$3)*宝箱投放计算!N90</f>
        <v>0</v>
      </c>
    </row>
    <row r="91" spans="1:15" x14ac:dyDescent="0.2">
      <c r="A91">
        <f>玩家成长时间线!A91</f>
        <v>90</v>
      </c>
      <c r="B91">
        <f>玩家成长时间线!B91</f>
        <v>10</v>
      </c>
      <c r="C91">
        <f ca="1">SUM($D$2:D91)</f>
        <v>0</v>
      </c>
      <c r="D91">
        <f t="shared" ca="1" si="1"/>
        <v>0</v>
      </c>
      <c r="E91">
        <f ca="1">(SUMIFS(OFFSET([2]掉落汇总!$C$2:$C$871,,MATCH($B91,[2]掉落汇总!$D$1:$M$1)),[2]掉落汇总!$A$2:$A$871,E$1,[2]掉落汇总!$C$2:$C$871,$Q$1)+SUMIFS(OFFSET([2]掉落汇总!$C$2:$C$871,,MATCH($B91,[2]掉落汇总!$D$1:$M$1)),[2]掉落汇总!$A$2:$A$871,E$1,[2]掉落汇总!$C$2:$C$871,$Q$2)/$Q$3)*宝箱投放计算!D91</f>
        <v>0</v>
      </c>
      <c r="F91">
        <f ca="1">(SUMIFS(OFFSET([2]掉落汇总!$C$2:$C$871,,MATCH($B91,[2]掉落汇总!$D$1:$M$1)),[2]掉落汇总!$A$2:$A$871,F$1,[2]掉落汇总!$C$2:$C$871,$Q$1)+SUMIFS(OFFSET([2]掉落汇总!$C$2:$C$871,,MATCH($B91,[2]掉落汇总!$D$1:$M$1)),[2]掉落汇总!$A$2:$A$871,F$1,[2]掉落汇总!$C$2:$C$871,$Q$2)/$Q$3)*宝箱投放计算!E91</f>
        <v>0</v>
      </c>
      <c r="G91">
        <f ca="1">(SUMIFS(OFFSET([2]掉落汇总!$C$2:$C$871,,MATCH($B91,[2]掉落汇总!$D$1:$M$1)),[2]掉落汇总!$A$2:$A$871,G$1,[2]掉落汇总!$C$2:$C$871,$Q$1)+SUMIFS(OFFSET([2]掉落汇总!$C$2:$C$871,,MATCH($B91,[2]掉落汇总!$D$1:$M$1)),[2]掉落汇总!$A$2:$A$871,G$1,[2]掉落汇总!$C$2:$C$871,$Q$2)/$Q$3)*宝箱投放计算!F91</f>
        <v>0</v>
      </c>
      <c r="H91">
        <f ca="1">(SUMIFS(OFFSET([2]掉落汇总!$C$2:$C$871,,MATCH($B91,[2]掉落汇总!$D$1:$M$1)),[2]掉落汇总!$A$2:$A$871,H$1,[2]掉落汇总!$C$2:$C$871,$Q$1)+SUMIFS(OFFSET([2]掉落汇总!$C$2:$C$871,,MATCH($B91,[2]掉落汇总!$D$1:$M$1)),[2]掉落汇总!$A$2:$A$871,H$1,[2]掉落汇总!$C$2:$C$871,$Q$2)/$Q$3)*宝箱投放计算!G91</f>
        <v>0</v>
      </c>
      <c r="I91">
        <f ca="1">(SUMIFS(OFFSET([2]掉落汇总!$C$2:$C$871,,MATCH($B91,[2]掉落汇总!$D$1:$M$1)),[2]掉落汇总!$A$2:$A$871,I$1,[2]掉落汇总!$C$2:$C$871,$Q$1)+SUMIFS(OFFSET([2]掉落汇总!$C$2:$C$871,,MATCH($B91,[2]掉落汇总!$D$1:$M$1)),[2]掉落汇总!$A$2:$A$871,I$1,[2]掉落汇总!$C$2:$C$871,$Q$2)/$Q$3)*宝箱投放计算!H91</f>
        <v>0</v>
      </c>
      <c r="J91">
        <f ca="1">(SUMIFS(OFFSET([2]掉落汇总!$C$2:$C$871,,MATCH($B91,[2]掉落汇总!$D$1:$M$1)),[2]掉落汇总!$A$2:$A$871,J$1,[2]掉落汇总!$C$2:$C$871,$Q$1)+SUMIFS(OFFSET([2]掉落汇总!$C$2:$C$871,,MATCH($B91,[2]掉落汇总!$D$1:$M$1)),[2]掉落汇总!$A$2:$A$871,J$1,[2]掉落汇总!$C$2:$C$871,$Q$2)/$Q$3)*宝箱投放计算!I91</f>
        <v>0</v>
      </c>
      <c r="K91">
        <f ca="1">(SUMIFS(OFFSET([2]掉落汇总!$C$2:$C$871,,MATCH($B91,[2]掉落汇总!$D$1:$M$1)),[2]掉落汇总!$A$2:$A$871,K$1,[2]掉落汇总!$C$2:$C$871,$Q$1)+SUMIFS(OFFSET([2]掉落汇总!$C$2:$C$871,,MATCH($B91,[2]掉落汇总!$D$1:$M$1)),[2]掉落汇总!$A$2:$A$871,K$1,[2]掉落汇总!$C$2:$C$871,$Q$2)/$Q$3)*宝箱投放计算!J91</f>
        <v>0</v>
      </c>
      <c r="L91">
        <f ca="1">(SUMIFS(OFFSET([2]掉落汇总!$C$2:$C$871,,MATCH($B91,[2]掉落汇总!$D$1:$M$1)),[2]掉落汇总!$A$2:$A$871,L$1,[2]掉落汇总!$C$2:$C$871,$Q$1)+SUMIFS(OFFSET([2]掉落汇总!$C$2:$C$871,,MATCH($B91,[2]掉落汇总!$D$1:$M$1)),[2]掉落汇总!$A$2:$A$871,L$1,[2]掉落汇总!$C$2:$C$871,$Q$2)/$Q$3)*宝箱投放计算!K91</f>
        <v>0</v>
      </c>
      <c r="M91">
        <f ca="1">(SUMIFS(OFFSET([2]掉落汇总!$C$2:$C$871,,MATCH($B91,[2]掉落汇总!$D$1:$M$1)),[2]掉落汇总!$A$2:$A$871,M$1,[2]掉落汇总!$C$2:$C$871,$Q$1)+SUMIFS(OFFSET([2]掉落汇总!$C$2:$C$871,,MATCH($B91,[2]掉落汇总!$D$1:$M$1)),[2]掉落汇总!$A$2:$A$871,M$1,[2]掉落汇总!$C$2:$C$871,$Q$2)/$Q$3)*宝箱投放计算!L91</f>
        <v>0</v>
      </c>
      <c r="N91">
        <f ca="1">(SUMIFS(OFFSET([2]掉落汇总!$C$2:$C$871,,MATCH($B91,[2]掉落汇总!$D$1:$M$1)),[2]掉落汇总!$A$2:$A$871,N$1,[2]掉落汇总!$C$2:$C$871,$Q$1)+SUMIFS(OFFSET([2]掉落汇总!$C$2:$C$871,,MATCH($B91,[2]掉落汇总!$D$1:$M$1)),[2]掉落汇总!$A$2:$A$871,N$1,[2]掉落汇总!$C$2:$C$871,$Q$2)/$Q$3)*宝箱投放计算!M91</f>
        <v>0</v>
      </c>
      <c r="O91">
        <f ca="1">(SUMIFS(OFFSET([2]掉落汇总!$C$2:$C$871,,MATCH($B91,[2]掉落汇总!$D$1:$M$1)),[2]掉落汇总!$A$2:$A$871,O$1,[2]掉落汇总!$C$2:$C$871,$Q$1)+SUMIFS(OFFSET([2]掉落汇总!$C$2:$C$871,,MATCH($B91,[2]掉落汇总!$D$1:$M$1)),[2]掉落汇总!$A$2:$A$871,O$1,[2]掉落汇总!$C$2:$C$871,$Q$2)/$Q$3)*宝箱投放计算!N91</f>
        <v>0</v>
      </c>
    </row>
    <row r="92" spans="1:15" x14ac:dyDescent="0.2">
      <c r="A92">
        <f>玩家成长时间线!A92</f>
        <v>91</v>
      </c>
      <c r="B92">
        <f>玩家成长时间线!B92</f>
        <v>10</v>
      </c>
      <c r="C92">
        <f ca="1">SUM($D$2:D92)</f>
        <v>0</v>
      </c>
      <c r="D92">
        <f t="shared" ca="1" si="1"/>
        <v>0</v>
      </c>
      <c r="E92">
        <f ca="1">(SUMIFS(OFFSET([2]掉落汇总!$C$2:$C$871,,MATCH($B92,[2]掉落汇总!$D$1:$M$1)),[2]掉落汇总!$A$2:$A$871,E$1,[2]掉落汇总!$C$2:$C$871,$Q$1)+SUMIFS(OFFSET([2]掉落汇总!$C$2:$C$871,,MATCH($B92,[2]掉落汇总!$D$1:$M$1)),[2]掉落汇总!$A$2:$A$871,E$1,[2]掉落汇总!$C$2:$C$871,$Q$2)/$Q$3)*宝箱投放计算!D92</f>
        <v>0</v>
      </c>
      <c r="F92">
        <f ca="1">(SUMIFS(OFFSET([2]掉落汇总!$C$2:$C$871,,MATCH($B92,[2]掉落汇总!$D$1:$M$1)),[2]掉落汇总!$A$2:$A$871,F$1,[2]掉落汇总!$C$2:$C$871,$Q$1)+SUMIFS(OFFSET([2]掉落汇总!$C$2:$C$871,,MATCH($B92,[2]掉落汇总!$D$1:$M$1)),[2]掉落汇总!$A$2:$A$871,F$1,[2]掉落汇总!$C$2:$C$871,$Q$2)/$Q$3)*宝箱投放计算!E92</f>
        <v>0</v>
      </c>
      <c r="G92">
        <f ca="1">(SUMIFS(OFFSET([2]掉落汇总!$C$2:$C$871,,MATCH($B92,[2]掉落汇总!$D$1:$M$1)),[2]掉落汇总!$A$2:$A$871,G$1,[2]掉落汇总!$C$2:$C$871,$Q$1)+SUMIFS(OFFSET([2]掉落汇总!$C$2:$C$871,,MATCH($B92,[2]掉落汇总!$D$1:$M$1)),[2]掉落汇总!$A$2:$A$871,G$1,[2]掉落汇总!$C$2:$C$871,$Q$2)/$Q$3)*宝箱投放计算!F92</f>
        <v>0</v>
      </c>
      <c r="H92">
        <f ca="1">(SUMIFS(OFFSET([2]掉落汇总!$C$2:$C$871,,MATCH($B92,[2]掉落汇总!$D$1:$M$1)),[2]掉落汇总!$A$2:$A$871,H$1,[2]掉落汇总!$C$2:$C$871,$Q$1)+SUMIFS(OFFSET([2]掉落汇总!$C$2:$C$871,,MATCH($B92,[2]掉落汇总!$D$1:$M$1)),[2]掉落汇总!$A$2:$A$871,H$1,[2]掉落汇总!$C$2:$C$871,$Q$2)/$Q$3)*宝箱投放计算!G92</f>
        <v>0</v>
      </c>
      <c r="I92">
        <f ca="1">(SUMIFS(OFFSET([2]掉落汇总!$C$2:$C$871,,MATCH($B92,[2]掉落汇总!$D$1:$M$1)),[2]掉落汇总!$A$2:$A$871,I$1,[2]掉落汇总!$C$2:$C$871,$Q$1)+SUMIFS(OFFSET([2]掉落汇总!$C$2:$C$871,,MATCH($B92,[2]掉落汇总!$D$1:$M$1)),[2]掉落汇总!$A$2:$A$871,I$1,[2]掉落汇总!$C$2:$C$871,$Q$2)/$Q$3)*宝箱投放计算!H92</f>
        <v>0</v>
      </c>
      <c r="J92">
        <f ca="1">(SUMIFS(OFFSET([2]掉落汇总!$C$2:$C$871,,MATCH($B92,[2]掉落汇总!$D$1:$M$1)),[2]掉落汇总!$A$2:$A$871,J$1,[2]掉落汇总!$C$2:$C$871,$Q$1)+SUMIFS(OFFSET([2]掉落汇总!$C$2:$C$871,,MATCH($B92,[2]掉落汇总!$D$1:$M$1)),[2]掉落汇总!$A$2:$A$871,J$1,[2]掉落汇总!$C$2:$C$871,$Q$2)/$Q$3)*宝箱投放计算!I92</f>
        <v>0</v>
      </c>
      <c r="K92">
        <f ca="1">(SUMIFS(OFFSET([2]掉落汇总!$C$2:$C$871,,MATCH($B92,[2]掉落汇总!$D$1:$M$1)),[2]掉落汇总!$A$2:$A$871,K$1,[2]掉落汇总!$C$2:$C$871,$Q$1)+SUMIFS(OFFSET([2]掉落汇总!$C$2:$C$871,,MATCH($B92,[2]掉落汇总!$D$1:$M$1)),[2]掉落汇总!$A$2:$A$871,K$1,[2]掉落汇总!$C$2:$C$871,$Q$2)/$Q$3)*宝箱投放计算!J92</f>
        <v>0</v>
      </c>
      <c r="L92">
        <f ca="1">(SUMIFS(OFFSET([2]掉落汇总!$C$2:$C$871,,MATCH($B92,[2]掉落汇总!$D$1:$M$1)),[2]掉落汇总!$A$2:$A$871,L$1,[2]掉落汇总!$C$2:$C$871,$Q$1)+SUMIFS(OFFSET([2]掉落汇总!$C$2:$C$871,,MATCH($B92,[2]掉落汇总!$D$1:$M$1)),[2]掉落汇总!$A$2:$A$871,L$1,[2]掉落汇总!$C$2:$C$871,$Q$2)/$Q$3)*宝箱投放计算!K92</f>
        <v>0</v>
      </c>
      <c r="M92">
        <f ca="1">(SUMIFS(OFFSET([2]掉落汇总!$C$2:$C$871,,MATCH($B92,[2]掉落汇总!$D$1:$M$1)),[2]掉落汇总!$A$2:$A$871,M$1,[2]掉落汇总!$C$2:$C$871,$Q$1)+SUMIFS(OFFSET([2]掉落汇总!$C$2:$C$871,,MATCH($B92,[2]掉落汇总!$D$1:$M$1)),[2]掉落汇总!$A$2:$A$871,M$1,[2]掉落汇总!$C$2:$C$871,$Q$2)/$Q$3)*宝箱投放计算!L92</f>
        <v>0</v>
      </c>
      <c r="N92">
        <f ca="1">(SUMIFS(OFFSET([2]掉落汇总!$C$2:$C$871,,MATCH($B92,[2]掉落汇总!$D$1:$M$1)),[2]掉落汇总!$A$2:$A$871,N$1,[2]掉落汇总!$C$2:$C$871,$Q$1)+SUMIFS(OFFSET([2]掉落汇总!$C$2:$C$871,,MATCH($B92,[2]掉落汇总!$D$1:$M$1)),[2]掉落汇总!$A$2:$A$871,N$1,[2]掉落汇总!$C$2:$C$871,$Q$2)/$Q$3)*宝箱投放计算!M92</f>
        <v>0</v>
      </c>
      <c r="O92">
        <f ca="1">(SUMIFS(OFFSET([2]掉落汇总!$C$2:$C$871,,MATCH($B92,[2]掉落汇总!$D$1:$M$1)),[2]掉落汇总!$A$2:$A$871,O$1,[2]掉落汇总!$C$2:$C$871,$Q$1)+SUMIFS(OFFSET([2]掉落汇总!$C$2:$C$871,,MATCH($B92,[2]掉落汇总!$D$1:$M$1)),[2]掉落汇总!$A$2:$A$871,O$1,[2]掉落汇总!$C$2:$C$871,$Q$2)/$Q$3)*宝箱投放计算!N92</f>
        <v>0</v>
      </c>
    </row>
    <row r="93" spans="1:15" x14ac:dyDescent="0.2">
      <c r="A93">
        <f>玩家成长时间线!A93</f>
        <v>92</v>
      </c>
      <c r="B93">
        <f>玩家成长时间线!B93</f>
        <v>10</v>
      </c>
      <c r="C93">
        <f ca="1">SUM($D$2:D93)</f>
        <v>0</v>
      </c>
      <c r="D93">
        <f t="shared" ca="1" si="1"/>
        <v>0</v>
      </c>
      <c r="E93">
        <f ca="1">(SUMIFS(OFFSET([2]掉落汇总!$C$2:$C$871,,MATCH($B93,[2]掉落汇总!$D$1:$M$1)),[2]掉落汇总!$A$2:$A$871,E$1,[2]掉落汇总!$C$2:$C$871,$Q$1)+SUMIFS(OFFSET([2]掉落汇总!$C$2:$C$871,,MATCH($B93,[2]掉落汇总!$D$1:$M$1)),[2]掉落汇总!$A$2:$A$871,E$1,[2]掉落汇总!$C$2:$C$871,$Q$2)/$Q$3)*宝箱投放计算!D93</f>
        <v>0</v>
      </c>
      <c r="F93">
        <f ca="1">(SUMIFS(OFFSET([2]掉落汇总!$C$2:$C$871,,MATCH($B93,[2]掉落汇总!$D$1:$M$1)),[2]掉落汇总!$A$2:$A$871,F$1,[2]掉落汇总!$C$2:$C$871,$Q$1)+SUMIFS(OFFSET([2]掉落汇总!$C$2:$C$871,,MATCH($B93,[2]掉落汇总!$D$1:$M$1)),[2]掉落汇总!$A$2:$A$871,F$1,[2]掉落汇总!$C$2:$C$871,$Q$2)/$Q$3)*宝箱投放计算!E93</f>
        <v>0</v>
      </c>
      <c r="G93">
        <f ca="1">(SUMIFS(OFFSET([2]掉落汇总!$C$2:$C$871,,MATCH($B93,[2]掉落汇总!$D$1:$M$1)),[2]掉落汇总!$A$2:$A$871,G$1,[2]掉落汇总!$C$2:$C$871,$Q$1)+SUMIFS(OFFSET([2]掉落汇总!$C$2:$C$871,,MATCH($B93,[2]掉落汇总!$D$1:$M$1)),[2]掉落汇总!$A$2:$A$871,G$1,[2]掉落汇总!$C$2:$C$871,$Q$2)/$Q$3)*宝箱投放计算!F93</f>
        <v>0</v>
      </c>
      <c r="H93">
        <f ca="1">(SUMIFS(OFFSET([2]掉落汇总!$C$2:$C$871,,MATCH($B93,[2]掉落汇总!$D$1:$M$1)),[2]掉落汇总!$A$2:$A$871,H$1,[2]掉落汇总!$C$2:$C$871,$Q$1)+SUMIFS(OFFSET([2]掉落汇总!$C$2:$C$871,,MATCH($B93,[2]掉落汇总!$D$1:$M$1)),[2]掉落汇总!$A$2:$A$871,H$1,[2]掉落汇总!$C$2:$C$871,$Q$2)/$Q$3)*宝箱投放计算!G93</f>
        <v>0</v>
      </c>
      <c r="I93">
        <f ca="1">(SUMIFS(OFFSET([2]掉落汇总!$C$2:$C$871,,MATCH($B93,[2]掉落汇总!$D$1:$M$1)),[2]掉落汇总!$A$2:$A$871,I$1,[2]掉落汇总!$C$2:$C$871,$Q$1)+SUMIFS(OFFSET([2]掉落汇总!$C$2:$C$871,,MATCH($B93,[2]掉落汇总!$D$1:$M$1)),[2]掉落汇总!$A$2:$A$871,I$1,[2]掉落汇总!$C$2:$C$871,$Q$2)/$Q$3)*宝箱投放计算!H93</f>
        <v>0</v>
      </c>
      <c r="J93">
        <f ca="1">(SUMIFS(OFFSET([2]掉落汇总!$C$2:$C$871,,MATCH($B93,[2]掉落汇总!$D$1:$M$1)),[2]掉落汇总!$A$2:$A$871,J$1,[2]掉落汇总!$C$2:$C$871,$Q$1)+SUMIFS(OFFSET([2]掉落汇总!$C$2:$C$871,,MATCH($B93,[2]掉落汇总!$D$1:$M$1)),[2]掉落汇总!$A$2:$A$871,J$1,[2]掉落汇总!$C$2:$C$871,$Q$2)/$Q$3)*宝箱投放计算!I93</f>
        <v>0</v>
      </c>
      <c r="K93">
        <f ca="1">(SUMIFS(OFFSET([2]掉落汇总!$C$2:$C$871,,MATCH($B93,[2]掉落汇总!$D$1:$M$1)),[2]掉落汇总!$A$2:$A$871,K$1,[2]掉落汇总!$C$2:$C$871,$Q$1)+SUMIFS(OFFSET([2]掉落汇总!$C$2:$C$871,,MATCH($B93,[2]掉落汇总!$D$1:$M$1)),[2]掉落汇总!$A$2:$A$871,K$1,[2]掉落汇总!$C$2:$C$871,$Q$2)/$Q$3)*宝箱投放计算!J93</f>
        <v>0</v>
      </c>
      <c r="L93">
        <f ca="1">(SUMIFS(OFFSET([2]掉落汇总!$C$2:$C$871,,MATCH($B93,[2]掉落汇总!$D$1:$M$1)),[2]掉落汇总!$A$2:$A$871,L$1,[2]掉落汇总!$C$2:$C$871,$Q$1)+SUMIFS(OFFSET([2]掉落汇总!$C$2:$C$871,,MATCH($B93,[2]掉落汇总!$D$1:$M$1)),[2]掉落汇总!$A$2:$A$871,L$1,[2]掉落汇总!$C$2:$C$871,$Q$2)/$Q$3)*宝箱投放计算!K93</f>
        <v>0</v>
      </c>
      <c r="M93">
        <f ca="1">(SUMIFS(OFFSET([2]掉落汇总!$C$2:$C$871,,MATCH($B93,[2]掉落汇总!$D$1:$M$1)),[2]掉落汇总!$A$2:$A$871,M$1,[2]掉落汇总!$C$2:$C$871,$Q$1)+SUMIFS(OFFSET([2]掉落汇总!$C$2:$C$871,,MATCH($B93,[2]掉落汇总!$D$1:$M$1)),[2]掉落汇总!$A$2:$A$871,M$1,[2]掉落汇总!$C$2:$C$871,$Q$2)/$Q$3)*宝箱投放计算!L93</f>
        <v>0</v>
      </c>
      <c r="N93">
        <f ca="1">(SUMIFS(OFFSET([2]掉落汇总!$C$2:$C$871,,MATCH($B93,[2]掉落汇总!$D$1:$M$1)),[2]掉落汇总!$A$2:$A$871,N$1,[2]掉落汇总!$C$2:$C$871,$Q$1)+SUMIFS(OFFSET([2]掉落汇总!$C$2:$C$871,,MATCH($B93,[2]掉落汇总!$D$1:$M$1)),[2]掉落汇总!$A$2:$A$871,N$1,[2]掉落汇总!$C$2:$C$871,$Q$2)/$Q$3)*宝箱投放计算!M93</f>
        <v>0</v>
      </c>
      <c r="O93">
        <f ca="1">(SUMIFS(OFFSET([2]掉落汇总!$C$2:$C$871,,MATCH($B93,[2]掉落汇总!$D$1:$M$1)),[2]掉落汇总!$A$2:$A$871,O$1,[2]掉落汇总!$C$2:$C$871,$Q$1)+SUMIFS(OFFSET([2]掉落汇总!$C$2:$C$871,,MATCH($B93,[2]掉落汇总!$D$1:$M$1)),[2]掉落汇总!$A$2:$A$871,O$1,[2]掉落汇总!$C$2:$C$871,$Q$2)/$Q$3)*宝箱投放计算!N93</f>
        <v>0</v>
      </c>
    </row>
    <row r="94" spans="1:15" x14ac:dyDescent="0.2">
      <c r="A94">
        <f>玩家成长时间线!A94</f>
        <v>93</v>
      </c>
      <c r="B94">
        <f>玩家成长时间线!B94</f>
        <v>10</v>
      </c>
      <c r="C94">
        <f ca="1">SUM($D$2:D94)</f>
        <v>0</v>
      </c>
      <c r="D94">
        <f t="shared" ca="1" si="1"/>
        <v>0</v>
      </c>
      <c r="E94">
        <f ca="1">(SUMIFS(OFFSET([2]掉落汇总!$C$2:$C$871,,MATCH($B94,[2]掉落汇总!$D$1:$M$1)),[2]掉落汇总!$A$2:$A$871,E$1,[2]掉落汇总!$C$2:$C$871,$Q$1)+SUMIFS(OFFSET([2]掉落汇总!$C$2:$C$871,,MATCH($B94,[2]掉落汇总!$D$1:$M$1)),[2]掉落汇总!$A$2:$A$871,E$1,[2]掉落汇总!$C$2:$C$871,$Q$2)/$Q$3)*宝箱投放计算!D94</f>
        <v>0</v>
      </c>
      <c r="F94">
        <f ca="1">(SUMIFS(OFFSET([2]掉落汇总!$C$2:$C$871,,MATCH($B94,[2]掉落汇总!$D$1:$M$1)),[2]掉落汇总!$A$2:$A$871,F$1,[2]掉落汇总!$C$2:$C$871,$Q$1)+SUMIFS(OFFSET([2]掉落汇总!$C$2:$C$871,,MATCH($B94,[2]掉落汇总!$D$1:$M$1)),[2]掉落汇总!$A$2:$A$871,F$1,[2]掉落汇总!$C$2:$C$871,$Q$2)/$Q$3)*宝箱投放计算!E94</f>
        <v>0</v>
      </c>
      <c r="G94">
        <f ca="1">(SUMIFS(OFFSET([2]掉落汇总!$C$2:$C$871,,MATCH($B94,[2]掉落汇总!$D$1:$M$1)),[2]掉落汇总!$A$2:$A$871,G$1,[2]掉落汇总!$C$2:$C$871,$Q$1)+SUMIFS(OFFSET([2]掉落汇总!$C$2:$C$871,,MATCH($B94,[2]掉落汇总!$D$1:$M$1)),[2]掉落汇总!$A$2:$A$871,G$1,[2]掉落汇总!$C$2:$C$871,$Q$2)/$Q$3)*宝箱投放计算!F94</f>
        <v>0</v>
      </c>
      <c r="H94">
        <f ca="1">(SUMIFS(OFFSET([2]掉落汇总!$C$2:$C$871,,MATCH($B94,[2]掉落汇总!$D$1:$M$1)),[2]掉落汇总!$A$2:$A$871,H$1,[2]掉落汇总!$C$2:$C$871,$Q$1)+SUMIFS(OFFSET([2]掉落汇总!$C$2:$C$871,,MATCH($B94,[2]掉落汇总!$D$1:$M$1)),[2]掉落汇总!$A$2:$A$871,H$1,[2]掉落汇总!$C$2:$C$871,$Q$2)/$Q$3)*宝箱投放计算!G94</f>
        <v>0</v>
      </c>
      <c r="I94">
        <f ca="1">(SUMIFS(OFFSET([2]掉落汇总!$C$2:$C$871,,MATCH($B94,[2]掉落汇总!$D$1:$M$1)),[2]掉落汇总!$A$2:$A$871,I$1,[2]掉落汇总!$C$2:$C$871,$Q$1)+SUMIFS(OFFSET([2]掉落汇总!$C$2:$C$871,,MATCH($B94,[2]掉落汇总!$D$1:$M$1)),[2]掉落汇总!$A$2:$A$871,I$1,[2]掉落汇总!$C$2:$C$871,$Q$2)/$Q$3)*宝箱投放计算!H94</f>
        <v>0</v>
      </c>
      <c r="J94">
        <f ca="1">(SUMIFS(OFFSET([2]掉落汇总!$C$2:$C$871,,MATCH($B94,[2]掉落汇总!$D$1:$M$1)),[2]掉落汇总!$A$2:$A$871,J$1,[2]掉落汇总!$C$2:$C$871,$Q$1)+SUMIFS(OFFSET([2]掉落汇总!$C$2:$C$871,,MATCH($B94,[2]掉落汇总!$D$1:$M$1)),[2]掉落汇总!$A$2:$A$871,J$1,[2]掉落汇总!$C$2:$C$871,$Q$2)/$Q$3)*宝箱投放计算!I94</f>
        <v>0</v>
      </c>
      <c r="K94">
        <f ca="1">(SUMIFS(OFFSET([2]掉落汇总!$C$2:$C$871,,MATCH($B94,[2]掉落汇总!$D$1:$M$1)),[2]掉落汇总!$A$2:$A$871,K$1,[2]掉落汇总!$C$2:$C$871,$Q$1)+SUMIFS(OFFSET([2]掉落汇总!$C$2:$C$871,,MATCH($B94,[2]掉落汇总!$D$1:$M$1)),[2]掉落汇总!$A$2:$A$871,K$1,[2]掉落汇总!$C$2:$C$871,$Q$2)/$Q$3)*宝箱投放计算!J94</f>
        <v>0</v>
      </c>
      <c r="L94">
        <f ca="1">(SUMIFS(OFFSET([2]掉落汇总!$C$2:$C$871,,MATCH($B94,[2]掉落汇总!$D$1:$M$1)),[2]掉落汇总!$A$2:$A$871,L$1,[2]掉落汇总!$C$2:$C$871,$Q$1)+SUMIFS(OFFSET([2]掉落汇总!$C$2:$C$871,,MATCH($B94,[2]掉落汇总!$D$1:$M$1)),[2]掉落汇总!$A$2:$A$871,L$1,[2]掉落汇总!$C$2:$C$871,$Q$2)/$Q$3)*宝箱投放计算!K94</f>
        <v>0</v>
      </c>
      <c r="M94">
        <f ca="1">(SUMIFS(OFFSET([2]掉落汇总!$C$2:$C$871,,MATCH($B94,[2]掉落汇总!$D$1:$M$1)),[2]掉落汇总!$A$2:$A$871,M$1,[2]掉落汇总!$C$2:$C$871,$Q$1)+SUMIFS(OFFSET([2]掉落汇总!$C$2:$C$871,,MATCH($B94,[2]掉落汇总!$D$1:$M$1)),[2]掉落汇总!$A$2:$A$871,M$1,[2]掉落汇总!$C$2:$C$871,$Q$2)/$Q$3)*宝箱投放计算!L94</f>
        <v>0</v>
      </c>
      <c r="N94">
        <f ca="1">(SUMIFS(OFFSET([2]掉落汇总!$C$2:$C$871,,MATCH($B94,[2]掉落汇总!$D$1:$M$1)),[2]掉落汇总!$A$2:$A$871,N$1,[2]掉落汇总!$C$2:$C$871,$Q$1)+SUMIFS(OFFSET([2]掉落汇总!$C$2:$C$871,,MATCH($B94,[2]掉落汇总!$D$1:$M$1)),[2]掉落汇总!$A$2:$A$871,N$1,[2]掉落汇总!$C$2:$C$871,$Q$2)/$Q$3)*宝箱投放计算!M94</f>
        <v>0</v>
      </c>
      <c r="O94">
        <f ca="1">(SUMIFS(OFFSET([2]掉落汇总!$C$2:$C$871,,MATCH($B94,[2]掉落汇总!$D$1:$M$1)),[2]掉落汇总!$A$2:$A$871,O$1,[2]掉落汇总!$C$2:$C$871,$Q$1)+SUMIFS(OFFSET([2]掉落汇总!$C$2:$C$871,,MATCH($B94,[2]掉落汇总!$D$1:$M$1)),[2]掉落汇总!$A$2:$A$871,O$1,[2]掉落汇总!$C$2:$C$871,$Q$2)/$Q$3)*宝箱投放计算!N94</f>
        <v>0</v>
      </c>
    </row>
    <row r="95" spans="1:15" x14ac:dyDescent="0.2">
      <c r="A95">
        <f>玩家成长时间线!A95</f>
        <v>94</v>
      </c>
      <c r="B95">
        <f>玩家成长时间线!B95</f>
        <v>10</v>
      </c>
      <c r="C95">
        <f ca="1">SUM($D$2:D95)</f>
        <v>0</v>
      </c>
      <c r="D95">
        <f t="shared" ca="1" si="1"/>
        <v>0</v>
      </c>
      <c r="E95">
        <f ca="1">(SUMIFS(OFFSET([2]掉落汇总!$C$2:$C$871,,MATCH($B95,[2]掉落汇总!$D$1:$M$1)),[2]掉落汇总!$A$2:$A$871,E$1,[2]掉落汇总!$C$2:$C$871,$Q$1)+SUMIFS(OFFSET([2]掉落汇总!$C$2:$C$871,,MATCH($B95,[2]掉落汇总!$D$1:$M$1)),[2]掉落汇总!$A$2:$A$871,E$1,[2]掉落汇总!$C$2:$C$871,$Q$2)/$Q$3)*宝箱投放计算!D95</f>
        <v>0</v>
      </c>
      <c r="F95">
        <f ca="1">(SUMIFS(OFFSET([2]掉落汇总!$C$2:$C$871,,MATCH($B95,[2]掉落汇总!$D$1:$M$1)),[2]掉落汇总!$A$2:$A$871,F$1,[2]掉落汇总!$C$2:$C$871,$Q$1)+SUMIFS(OFFSET([2]掉落汇总!$C$2:$C$871,,MATCH($B95,[2]掉落汇总!$D$1:$M$1)),[2]掉落汇总!$A$2:$A$871,F$1,[2]掉落汇总!$C$2:$C$871,$Q$2)/$Q$3)*宝箱投放计算!E95</f>
        <v>0</v>
      </c>
      <c r="G95">
        <f ca="1">(SUMIFS(OFFSET([2]掉落汇总!$C$2:$C$871,,MATCH($B95,[2]掉落汇总!$D$1:$M$1)),[2]掉落汇总!$A$2:$A$871,G$1,[2]掉落汇总!$C$2:$C$871,$Q$1)+SUMIFS(OFFSET([2]掉落汇总!$C$2:$C$871,,MATCH($B95,[2]掉落汇总!$D$1:$M$1)),[2]掉落汇总!$A$2:$A$871,G$1,[2]掉落汇总!$C$2:$C$871,$Q$2)/$Q$3)*宝箱投放计算!F95</f>
        <v>0</v>
      </c>
      <c r="H95">
        <f ca="1">(SUMIFS(OFFSET([2]掉落汇总!$C$2:$C$871,,MATCH($B95,[2]掉落汇总!$D$1:$M$1)),[2]掉落汇总!$A$2:$A$871,H$1,[2]掉落汇总!$C$2:$C$871,$Q$1)+SUMIFS(OFFSET([2]掉落汇总!$C$2:$C$871,,MATCH($B95,[2]掉落汇总!$D$1:$M$1)),[2]掉落汇总!$A$2:$A$871,H$1,[2]掉落汇总!$C$2:$C$871,$Q$2)/$Q$3)*宝箱投放计算!G95</f>
        <v>0</v>
      </c>
      <c r="I95">
        <f ca="1">(SUMIFS(OFFSET([2]掉落汇总!$C$2:$C$871,,MATCH($B95,[2]掉落汇总!$D$1:$M$1)),[2]掉落汇总!$A$2:$A$871,I$1,[2]掉落汇总!$C$2:$C$871,$Q$1)+SUMIFS(OFFSET([2]掉落汇总!$C$2:$C$871,,MATCH($B95,[2]掉落汇总!$D$1:$M$1)),[2]掉落汇总!$A$2:$A$871,I$1,[2]掉落汇总!$C$2:$C$871,$Q$2)/$Q$3)*宝箱投放计算!H95</f>
        <v>0</v>
      </c>
      <c r="J95">
        <f ca="1">(SUMIFS(OFFSET([2]掉落汇总!$C$2:$C$871,,MATCH($B95,[2]掉落汇总!$D$1:$M$1)),[2]掉落汇总!$A$2:$A$871,J$1,[2]掉落汇总!$C$2:$C$871,$Q$1)+SUMIFS(OFFSET([2]掉落汇总!$C$2:$C$871,,MATCH($B95,[2]掉落汇总!$D$1:$M$1)),[2]掉落汇总!$A$2:$A$871,J$1,[2]掉落汇总!$C$2:$C$871,$Q$2)/$Q$3)*宝箱投放计算!I95</f>
        <v>0</v>
      </c>
      <c r="K95">
        <f ca="1">(SUMIFS(OFFSET([2]掉落汇总!$C$2:$C$871,,MATCH($B95,[2]掉落汇总!$D$1:$M$1)),[2]掉落汇总!$A$2:$A$871,K$1,[2]掉落汇总!$C$2:$C$871,$Q$1)+SUMIFS(OFFSET([2]掉落汇总!$C$2:$C$871,,MATCH($B95,[2]掉落汇总!$D$1:$M$1)),[2]掉落汇总!$A$2:$A$871,K$1,[2]掉落汇总!$C$2:$C$871,$Q$2)/$Q$3)*宝箱投放计算!J95</f>
        <v>0</v>
      </c>
      <c r="L95">
        <f ca="1">(SUMIFS(OFFSET([2]掉落汇总!$C$2:$C$871,,MATCH($B95,[2]掉落汇总!$D$1:$M$1)),[2]掉落汇总!$A$2:$A$871,L$1,[2]掉落汇总!$C$2:$C$871,$Q$1)+SUMIFS(OFFSET([2]掉落汇总!$C$2:$C$871,,MATCH($B95,[2]掉落汇总!$D$1:$M$1)),[2]掉落汇总!$A$2:$A$871,L$1,[2]掉落汇总!$C$2:$C$871,$Q$2)/$Q$3)*宝箱投放计算!K95</f>
        <v>0</v>
      </c>
      <c r="M95">
        <f ca="1">(SUMIFS(OFFSET([2]掉落汇总!$C$2:$C$871,,MATCH($B95,[2]掉落汇总!$D$1:$M$1)),[2]掉落汇总!$A$2:$A$871,M$1,[2]掉落汇总!$C$2:$C$871,$Q$1)+SUMIFS(OFFSET([2]掉落汇总!$C$2:$C$871,,MATCH($B95,[2]掉落汇总!$D$1:$M$1)),[2]掉落汇总!$A$2:$A$871,M$1,[2]掉落汇总!$C$2:$C$871,$Q$2)/$Q$3)*宝箱投放计算!L95</f>
        <v>0</v>
      </c>
      <c r="N95">
        <f ca="1">(SUMIFS(OFFSET([2]掉落汇总!$C$2:$C$871,,MATCH($B95,[2]掉落汇总!$D$1:$M$1)),[2]掉落汇总!$A$2:$A$871,N$1,[2]掉落汇总!$C$2:$C$871,$Q$1)+SUMIFS(OFFSET([2]掉落汇总!$C$2:$C$871,,MATCH($B95,[2]掉落汇总!$D$1:$M$1)),[2]掉落汇总!$A$2:$A$871,N$1,[2]掉落汇总!$C$2:$C$871,$Q$2)/$Q$3)*宝箱投放计算!M95</f>
        <v>0</v>
      </c>
      <c r="O95">
        <f ca="1">(SUMIFS(OFFSET([2]掉落汇总!$C$2:$C$871,,MATCH($B95,[2]掉落汇总!$D$1:$M$1)),[2]掉落汇总!$A$2:$A$871,O$1,[2]掉落汇总!$C$2:$C$871,$Q$1)+SUMIFS(OFFSET([2]掉落汇总!$C$2:$C$871,,MATCH($B95,[2]掉落汇总!$D$1:$M$1)),[2]掉落汇总!$A$2:$A$871,O$1,[2]掉落汇总!$C$2:$C$871,$Q$2)/$Q$3)*宝箱投放计算!N95</f>
        <v>0</v>
      </c>
    </row>
    <row r="96" spans="1:15" x14ac:dyDescent="0.2">
      <c r="A96">
        <f>玩家成长时间线!A96</f>
        <v>95</v>
      </c>
      <c r="B96">
        <f>玩家成长时间线!B96</f>
        <v>10</v>
      </c>
      <c r="C96">
        <f ca="1">SUM($D$2:D96)</f>
        <v>0</v>
      </c>
      <c r="D96">
        <f t="shared" ca="1" si="1"/>
        <v>0</v>
      </c>
      <c r="E96">
        <f ca="1">(SUMIFS(OFFSET([2]掉落汇总!$C$2:$C$871,,MATCH($B96,[2]掉落汇总!$D$1:$M$1)),[2]掉落汇总!$A$2:$A$871,E$1,[2]掉落汇总!$C$2:$C$871,$Q$1)+SUMIFS(OFFSET([2]掉落汇总!$C$2:$C$871,,MATCH($B96,[2]掉落汇总!$D$1:$M$1)),[2]掉落汇总!$A$2:$A$871,E$1,[2]掉落汇总!$C$2:$C$871,$Q$2)/$Q$3)*宝箱投放计算!D96</f>
        <v>0</v>
      </c>
      <c r="F96">
        <f ca="1">(SUMIFS(OFFSET([2]掉落汇总!$C$2:$C$871,,MATCH($B96,[2]掉落汇总!$D$1:$M$1)),[2]掉落汇总!$A$2:$A$871,F$1,[2]掉落汇总!$C$2:$C$871,$Q$1)+SUMIFS(OFFSET([2]掉落汇总!$C$2:$C$871,,MATCH($B96,[2]掉落汇总!$D$1:$M$1)),[2]掉落汇总!$A$2:$A$871,F$1,[2]掉落汇总!$C$2:$C$871,$Q$2)/$Q$3)*宝箱投放计算!E96</f>
        <v>0</v>
      </c>
      <c r="G96">
        <f ca="1">(SUMIFS(OFFSET([2]掉落汇总!$C$2:$C$871,,MATCH($B96,[2]掉落汇总!$D$1:$M$1)),[2]掉落汇总!$A$2:$A$871,G$1,[2]掉落汇总!$C$2:$C$871,$Q$1)+SUMIFS(OFFSET([2]掉落汇总!$C$2:$C$871,,MATCH($B96,[2]掉落汇总!$D$1:$M$1)),[2]掉落汇总!$A$2:$A$871,G$1,[2]掉落汇总!$C$2:$C$871,$Q$2)/$Q$3)*宝箱投放计算!F96</f>
        <v>0</v>
      </c>
      <c r="H96">
        <f ca="1">(SUMIFS(OFFSET([2]掉落汇总!$C$2:$C$871,,MATCH($B96,[2]掉落汇总!$D$1:$M$1)),[2]掉落汇总!$A$2:$A$871,H$1,[2]掉落汇总!$C$2:$C$871,$Q$1)+SUMIFS(OFFSET([2]掉落汇总!$C$2:$C$871,,MATCH($B96,[2]掉落汇总!$D$1:$M$1)),[2]掉落汇总!$A$2:$A$871,H$1,[2]掉落汇总!$C$2:$C$871,$Q$2)/$Q$3)*宝箱投放计算!G96</f>
        <v>0</v>
      </c>
      <c r="I96">
        <f ca="1">(SUMIFS(OFFSET([2]掉落汇总!$C$2:$C$871,,MATCH($B96,[2]掉落汇总!$D$1:$M$1)),[2]掉落汇总!$A$2:$A$871,I$1,[2]掉落汇总!$C$2:$C$871,$Q$1)+SUMIFS(OFFSET([2]掉落汇总!$C$2:$C$871,,MATCH($B96,[2]掉落汇总!$D$1:$M$1)),[2]掉落汇总!$A$2:$A$871,I$1,[2]掉落汇总!$C$2:$C$871,$Q$2)/$Q$3)*宝箱投放计算!H96</f>
        <v>0</v>
      </c>
      <c r="J96">
        <f ca="1">(SUMIFS(OFFSET([2]掉落汇总!$C$2:$C$871,,MATCH($B96,[2]掉落汇总!$D$1:$M$1)),[2]掉落汇总!$A$2:$A$871,J$1,[2]掉落汇总!$C$2:$C$871,$Q$1)+SUMIFS(OFFSET([2]掉落汇总!$C$2:$C$871,,MATCH($B96,[2]掉落汇总!$D$1:$M$1)),[2]掉落汇总!$A$2:$A$871,J$1,[2]掉落汇总!$C$2:$C$871,$Q$2)/$Q$3)*宝箱投放计算!I96</f>
        <v>0</v>
      </c>
      <c r="K96">
        <f ca="1">(SUMIFS(OFFSET([2]掉落汇总!$C$2:$C$871,,MATCH($B96,[2]掉落汇总!$D$1:$M$1)),[2]掉落汇总!$A$2:$A$871,K$1,[2]掉落汇总!$C$2:$C$871,$Q$1)+SUMIFS(OFFSET([2]掉落汇总!$C$2:$C$871,,MATCH($B96,[2]掉落汇总!$D$1:$M$1)),[2]掉落汇总!$A$2:$A$871,K$1,[2]掉落汇总!$C$2:$C$871,$Q$2)/$Q$3)*宝箱投放计算!J96</f>
        <v>0</v>
      </c>
      <c r="L96">
        <f ca="1">(SUMIFS(OFFSET([2]掉落汇总!$C$2:$C$871,,MATCH($B96,[2]掉落汇总!$D$1:$M$1)),[2]掉落汇总!$A$2:$A$871,L$1,[2]掉落汇总!$C$2:$C$871,$Q$1)+SUMIFS(OFFSET([2]掉落汇总!$C$2:$C$871,,MATCH($B96,[2]掉落汇总!$D$1:$M$1)),[2]掉落汇总!$A$2:$A$871,L$1,[2]掉落汇总!$C$2:$C$871,$Q$2)/$Q$3)*宝箱投放计算!K96</f>
        <v>0</v>
      </c>
      <c r="M96">
        <f ca="1">(SUMIFS(OFFSET([2]掉落汇总!$C$2:$C$871,,MATCH($B96,[2]掉落汇总!$D$1:$M$1)),[2]掉落汇总!$A$2:$A$871,M$1,[2]掉落汇总!$C$2:$C$871,$Q$1)+SUMIFS(OFFSET([2]掉落汇总!$C$2:$C$871,,MATCH($B96,[2]掉落汇总!$D$1:$M$1)),[2]掉落汇总!$A$2:$A$871,M$1,[2]掉落汇总!$C$2:$C$871,$Q$2)/$Q$3)*宝箱投放计算!L96</f>
        <v>0</v>
      </c>
      <c r="N96">
        <f ca="1">(SUMIFS(OFFSET([2]掉落汇总!$C$2:$C$871,,MATCH($B96,[2]掉落汇总!$D$1:$M$1)),[2]掉落汇总!$A$2:$A$871,N$1,[2]掉落汇总!$C$2:$C$871,$Q$1)+SUMIFS(OFFSET([2]掉落汇总!$C$2:$C$871,,MATCH($B96,[2]掉落汇总!$D$1:$M$1)),[2]掉落汇总!$A$2:$A$871,N$1,[2]掉落汇总!$C$2:$C$871,$Q$2)/$Q$3)*宝箱投放计算!M96</f>
        <v>0</v>
      </c>
      <c r="O96">
        <f ca="1">(SUMIFS(OFFSET([2]掉落汇总!$C$2:$C$871,,MATCH($B96,[2]掉落汇总!$D$1:$M$1)),[2]掉落汇总!$A$2:$A$871,O$1,[2]掉落汇总!$C$2:$C$871,$Q$1)+SUMIFS(OFFSET([2]掉落汇总!$C$2:$C$871,,MATCH($B96,[2]掉落汇总!$D$1:$M$1)),[2]掉落汇总!$A$2:$A$871,O$1,[2]掉落汇总!$C$2:$C$871,$Q$2)/$Q$3)*宝箱投放计算!N96</f>
        <v>0</v>
      </c>
    </row>
    <row r="97" spans="1:15" x14ac:dyDescent="0.2">
      <c r="A97">
        <f>玩家成长时间线!A97</f>
        <v>96</v>
      </c>
      <c r="B97">
        <f>玩家成长时间线!B97</f>
        <v>10</v>
      </c>
      <c r="C97">
        <f ca="1">SUM($D$2:D97)</f>
        <v>0</v>
      </c>
      <c r="D97">
        <f t="shared" ca="1" si="1"/>
        <v>0</v>
      </c>
      <c r="E97">
        <f ca="1">(SUMIFS(OFFSET([2]掉落汇总!$C$2:$C$871,,MATCH($B97,[2]掉落汇总!$D$1:$M$1)),[2]掉落汇总!$A$2:$A$871,E$1,[2]掉落汇总!$C$2:$C$871,$Q$1)+SUMIFS(OFFSET([2]掉落汇总!$C$2:$C$871,,MATCH($B97,[2]掉落汇总!$D$1:$M$1)),[2]掉落汇总!$A$2:$A$871,E$1,[2]掉落汇总!$C$2:$C$871,$Q$2)/$Q$3)*宝箱投放计算!D97</f>
        <v>0</v>
      </c>
      <c r="F97">
        <f ca="1">(SUMIFS(OFFSET([2]掉落汇总!$C$2:$C$871,,MATCH($B97,[2]掉落汇总!$D$1:$M$1)),[2]掉落汇总!$A$2:$A$871,F$1,[2]掉落汇总!$C$2:$C$871,$Q$1)+SUMIFS(OFFSET([2]掉落汇总!$C$2:$C$871,,MATCH($B97,[2]掉落汇总!$D$1:$M$1)),[2]掉落汇总!$A$2:$A$871,F$1,[2]掉落汇总!$C$2:$C$871,$Q$2)/$Q$3)*宝箱投放计算!E97</f>
        <v>0</v>
      </c>
      <c r="G97">
        <f ca="1">(SUMIFS(OFFSET([2]掉落汇总!$C$2:$C$871,,MATCH($B97,[2]掉落汇总!$D$1:$M$1)),[2]掉落汇总!$A$2:$A$871,G$1,[2]掉落汇总!$C$2:$C$871,$Q$1)+SUMIFS(OFFSET([2]掉落汇总!$C$2:$C$871,,MATCH($B97,[2]掉落汇总!$D$1:$M$1)),[2]掉落汇总!$A$2:$A$871,G$1,[2]掉落汇总!$C$2:$C$871,$Q$2)/$Q$3)*宝箱投放计算!F97</f>
        <v>0</v>
      </c>
      <c r="H97">
        <f ca="1">(SUMIFS(OFFSET([2]掉落汇总!$C$2:$C$871,,MATCH($B97,[2]掉落汇总!$D$1:$M$1)),[2]掉落汇总!$A$2:$A$871,H$1,[2]掉落汇总!$C$2:$C$871,$Q$1)+SUMIFS(OFFSET([2]掉落汇总!$C$2:$C$871,,MATCH($B97,[2]掉落汇总!$D$1:$M$1)),[2]掉落汇总!$A$2:$A$871,H$1,[2]掉落汇总!$C$2:$C$871,$Q$2)/$Q$3)*宝箱投放计算!G97</f>
        <v>0</v>
      </c>
      <c r="I97">
        <f ca="1">(SUMIFS(OFFSET([2]掉落汇总!$C$2:$C$871,,MATCH($B97,[2]掉落汇总!$D$1:$M$1)),[2]掉落汇总!$A$2:$A$871,I$1,[2]掉落汇总!$C$2:$C$871,$Q$1)+SUMIFS(OFFSET([2]掉落汇总!$C$2:$C$871,,MATCH($B97,[2]掉落汇总!$D$1:$M$1)),[2]掉落汇总!$A$2:$A$871,I$1,[2]掉落汇总!$C$2:$C$871,$Q$2)/$Q$3)*宝箱投放计算!H97</f>
        <v>0</v>
      </c>
      <c r="J97">
        <f ca="1">(SUMIFS(OFFSET([2]掉落汇总!$C$2:$C$871,,MATCH($B97,[2]掉落汇总!$D$1:$M$1)),[2]掉落汇总!$A$2:$A$871,J$1,[2]掉落汇总!$C$2:$C$871,$Q$1)+SUMIFS(OFFSET([2]掉落汇总!$C$2:$C$871,,MATCH($B97,[2]掉落汇总!$D$1:$M$1)),[2]掉落汇总!$A$2:$A$871,J$1,[2]掉落汇总!$C$2:$C$871,$Q$2)/$Q$3)*宝箱投放计算!I97</f>
        <v>0</v>
      </c>
      <c r="K97">
        <f ca="1">(SUMIFS(OFFSET([2]掉落汇总!$C$2:$C$871,,MATCH($B97,[2]掉落汇总!$D$1:$M$1)),[2]掉落汇总!$A$2:$A$871,K$1,[2]掉落汇总!$C$2:$C$871,$Q$1)+SUMIFS(OFFSET([2]掉落汇总!$C$2:$C$871,,MATCH($B97,[2]掉落汇总!$D$1:$M$1)),[2]掉落汇总!$A$2:$A$871,K$1,[2]掉落汇总!$C$2:$C$871,$Q$2)/$Q$3)*宝箱投放计算!J97</f>
        <v>0</v>
      </c>
      <c r="L97">
        <f ca="1">(SUMIFS(OFFSET([2]掉落汇总!$C$2:$C$871,,MATCH($B97,[2]掉落汇总!$D$1:$M$1)),[2]掉落汇总!$A$2:$A$871,L$1,[2]掉落汇总!$C$2:$C$871,$Q$1)+SUMIFS(OFFSET([2]掉落汇总!$C$2:$C$871,,MATCH($B97,[2]掉落汇总!$D$1:$M$1)),[2]掉落汇总!$A$2:$A$871,L$1,[2]掉落汇总!$C$2:$C$871,$Q$2)/$Q$3)*宝箱投放计算!K97</f>
        <v>0</v>
      </c>
      <c r="M97">
        <f ca="1">(SUMIFS(OFFSET([2]掉落汇总!$C$2:$C$871,,MATCH($B97,[2]掉落汇总!$D$1:$M$1)),[2]掉落汇总!$A$2:$A$871,M$1,[2]掉落汇总!$C$2:$C$871,$Q$1)+SUMIFS(OFFSET([2]掉落汇总!$C$2:$C$871,,MATCH($B97,[2]掉落汇总!$D$1:$M$1)),[2]掉落汇总!$A$2:$A$871,M$1,[2]掉落汇总!$C$2:$C$871,$Q$2)/$Q$3)*宝箱投放计算!L97</f>
        <v>0</v>
      </c>
      <c r="N97">
        <f ca="1">(SUMIFS(OFFSET([2]掉落汇总!$C$2:$C$871,,MATCH($B97,[2]掉落汇总!$D$1:$M$1)),[2]掉落汇总!$A$2:$A$871,N$1,[2]掉落汇总!$C$2:$C$871,$Q$1)+SUMIFS(OFFSET([2]掉落汇总!$C$2:$C$871,,MATCH($B97,[2]掉落汇总!$D$1:$M$1)),[2]掉落汇总!$A$2:$A$871,N$1,[2]掉落汇总!$C$2:$C$871,$Q$2)/$Q$3)*宝箱投放计算!M97</f>
        <v>0</v>
      </c>
      <c r="O97">
        <f ca="1">(SUMIFS(OFFSET([2]掉落汇总!$C$2:$C$871,,MATCH($B97,[2]掉落汇总!$D$1:$M$1)),[2]掉落汇总!$A$2:$A$871,O$1,[2]掉落汇总!$C$2:$C$871,$Q$1)+SUMIFS(OFFSET([2]掉落汇总!$C$2:$C$871,,MATCH($B97,[2]掉落汇总!$D$1:$M$1)),[2]掉落汇总!$A$2:$A$871,O$1,[2]掉落汇总!$C$2:$C$871,$Q$2)/$Q$3)*宝箱投放计算!N97</f>
        <v>0</v>
      </c>
    </row>
    <row r="98" spans="1:15" x14ac:dyDescent="0.2">
      <c r="A98">
        <f>玩家成长时间线!A98</f>
        <v>97</v>
      </c>
      <c r="B98">
        <f>玩家成长时间线!B98</f>
        <v>10</v>
      </c>
      <c r="C98">
        <f ca="1">SUM($D$2:D98)</f>
        <v>0</v>
      </c>
      <c r="D98">
        <f t="shared" ca="1" si="1"/>
        <v>0</v>
      </c>
      <c r="E98">
        <f ca="1">(SUMIFS(OFFSET([2]掉落汇总!$C$2:$C$871,,MATCH($B98,[2]掉落汇总!$D$1:$M$1)),[2]掉落汇总!$A$2:$A$871,E$1,[2]掉落汇总!$C$2:$C$871,$Q$1)+SUMIFS(OFFSET([2]掉落汇总!$C$2:$C$871,,MATCH($B98,[2]掉落汇总!$D$1:$M$1)),[2]掉落汇总!$A$2:$A$871,E$1,[2]掉落汇总!$C$2:$C$871,$Q$2)/$Q$3)*宝箱投放计算!D98</f>
        <v>0</v>
      </c>
      <c r="F98">
        <f ca="1">(SUMIFS(OFFSET([2]掉落汇总!$C$2:$C$871,,MATCH($B98,[2]掉落汇总!$D$1:$M$1)),[2]掉落汇总!$A$2:$A$871,F$1,[2]掉落汇总!$C$2:$C$871,$Q$1)+SUMIFS(OFFSET([2]掉落汇总!$C$2:$C$871,,MATCH($B98,[2]掉落汇总!$D$1:$M$1)),[2]掉落汇总!$A$2:$A$871,F$1,[2]掉落汇总!$C$2:$C$871,$Q$2)/$Q$3)*宝箱投放计算!E98</f>
        <v>0</v>
      </c>
      <c r="G98">
        <f ca="1">(SUMIFS(OFFSET([2]掉落汇总!$C$2:$C$871,,MATCH($B98,[2]掉落汇总!$D$1:$M$1)),[2]掉落汇总!$A$2:$A$871,G$1,[2]掉落汇总!$C$2:$C$871,$Q$1)+SUMIFS(OFFSET([2]掉落汇总!$C$2:$C$871,,MATCH($B98,[2]掉落汇总!$D$1:$M$1)),[2]掉落汇总!$A$2:$A$871,G$1,[2]掉落汇总!$C$2:$C$871,$Q$2)/$Q$3)*宝箱投放计算!F98</f>
        <v>0</v>
      </c>
      <c r="H98">
        <f ca="1">(SUMIFS(OFFSET([2]掉落汇总!$C$2:$C$871,,MATCH($B98,[2]掉落汇总!$D$1:$M$1)),[2]掉落汇总!$A$2:$A$871,H$1,[2]掉落汇总!$C$2:$C$871,$Q$1)+SUMIFS(OFFSET([2]掉落汇总!$C$2:$C$871,,MATCH($B98,[2]掉落汇总!$D$1:$M$1)),[2]掉落汇总!$A$2:$A$871,H$1,[2]掉落汇总!$C$2:$C$871,$Q$2)/$Q$3)*宝箱投放计算!G98</f>
        <v>0</v>
      </c>
      <c r="I98">
        <f ca="1">(SUMIFS(OFFSET([2]掉落汇总!$C$2:$C$871,,MATCH($B98,[2]掉落汇总!$D$1:$M$1)),[2]掉落汇总!$A$2:$A$871,I$1,[2]掉落汇总!$C$2:$C$871,$Q$1)+SUMIFS(OFFSET([2]掉落汇总!$C$2:$C$871,,MATCH($B98,[2]掉落汇总!$D$1:$M$1)),[2]掉落汇总!$A$2:$A$871,I$1,[2]掉落汇总!$C$2:$C$871,$Q$2)/$Q$3)*宝箱投放计算!H98</f>
        <v>0</v>
      </c>
      <c r="J98">
        <f ca="1">(SUMIFS(OFFSET([2]掉落汇总!$C$2:$C$871,,MATCH($B98,[2]掉落汇总!$D$1:$M$1)),[2]掉落汇总!$A$2:$A$871,J$1,[2]掉落汇总!$C$2:$C$871,$Q$1)+SUMIFS(OFFSET([2]掉落汇总!$C$2:$C$871,,MATCH($B98,[2]掉落汇总!$D$1:$M$1)),[2]掉落汇总!$A$2:$A$871,J$1,[2]掉落汇总!$C$2:$C$871,$Q$2)/$Q$3)*宝箱投放计算!I98</f>
        <v>0</v>
      </c>
      <c r="K98">
        <f ca="1">(SUMIFS(OFFSET([2]掉落汇总!$C$2:$C$871,,MATCH($B98,[2]掉落汇总!$D$1:$M$1)),[2]掉落汇总!$A$2:$A$871,K$1,[2]掉落汇总!$C$2:$C$871,$Q$1)+SUMIFS(OFFSET([2]掉落汇总!$C$2:$C$871,,MATCH($B98,[2]掉落汇总!$D$1:$M$1)),[2]掉落汇总!$A$2:$A$871,K$1,[2]掉落汇总!$C$2:$C$871,$Q$2)/$Q$3)*宝箱投放计算!J98</f>
        <v>0</v>
      </c>
      <c r="L98">
        <f ca="1">(SUMIFS(OFFSET([2]掉落汇总!$C$2:$C$871,,MATCH($B98,[2]掉落汇总!$D$1:$M$1)),[2]掉落汇总!$A$2:$A$871,L$1,[2]掉落汇总!$C$2:$C$871,$Q$1)+SUMIFS(OFFSET([2]掉落汇总!$C$2:$C$871,,MATCH($B98,[2]掉落汇总!$D$1:$M$1)),[2]掉落汇总!$A$2:$A$871,L$1,[2]掉落汇总!$C$2:$C$871,$Q$2)/$Q$3)*宝箱投放计算!K98</f>
        <v>0</v>
      </c>
      <c r="M98">
        <f ca="1">(SUMIFS(OFFSET([2]掉落汇总!$C$2:$C$871,,MATCH($B98,[2]掉落汇总!$D$1:$M$1)),[2]掉落汇总!$A$2:$A$871,M$1,[2]掉落汇总!$C$2:$C$871,$Q$1)+SUMIFS(OFFSET([2]掉落汇总!$C$2:$C$871,,MATCH($B98,[2]掉落汇总!$D$1:$M$1)),[2]掉落汇总!$A$2:$A$871,M$1,[2]掉落汇总!$C$2:$C$871,$Q$2)/$Q$3)*宝箱投放计算!L98</f>
        <v>0</v>
      </c>
      <c r="N98">
        <f ca="1">(SUMIFS(OFFSET([2]掉落汇总!$C$2:$C$871,,MATCH($B98,[2]掉落汇总!$D$1:$M$1)),[2]掉落汇总!$A$2:$A$871,N$1,[2]掉落汇总!$C$2:$C$871,$Q$1)+SUMIFS(OFFSET([2]掉落汇总!$C$2:$C$871,,MATCH($B98,[2]掉落汇总!$D$1:$M$1)),[2]掉落汇总!$A$2:$A$871,N$1,[2]掉落汇总!$C$2:$C$871,$Q$2)/$Q$3)*宝箱投放计算!M98</f>
        <v>0</v>
      </c>
      <c r="O98">
        <f ca="1">(SUMIFS(OFFSET([2]掉落汇总!$C$2:$C$871,,MATCH($B98,[2]掉落汇总!$D$1:$M$1)),[2]掉落汇总!$A$2:$A$871,O$1,[2]掉落汇总!$C$2:$C$871,$Q$1)+SUMIFS(OFFSET([2]掉落汇总!$C$2:$C$871,,MATCH($B98,[2]掉落汇总!$D$1:$M$1)),[2]掉落汇总!$A$2:$A$871,O$1,[2]掉落汇总!$C$2:$C$871,$Q$2)/$Q$3)*宝箱投放计算!N98</f>
        <v>0</v>
      </c>
    </row>
    <row r="99" spans="1:15" x14ac:dyDescent="0.2">
      <c r="A99">
        <f>玩家成长时间线!A99</f>
        <v>98</v>
      </c>
      <c r="B99">
        <f>玩家成长时间线!B99</f>
        <v>8</v>
      </c>
      <c r="C99">
        <f ca="1">SUM($D$2:D99)</f>
        <v>0</v>
      </c>
      <c r="D99">
        <f t="shared" ca="1" si="1"/>
        <v>0</v>
      </c>
      <c r="E99">
        <f ca="1">(SUMIFS(OFFSET([2]掉落汇总!$C$2:$C$871,,MATCH($B99,[2]掉落汇总!$D$1:$M$1)),[2]掉落汇总!$A$2:$A$871,E$1,[2]掉落汇总!$C$2:$C$871,$Q$1)+SUMIFS(OFFSET([2]掉落汇总!$C$2:$C$871,,MATCH($B99,[2]掉落汇总!$D$1:$M$1)),[2]掉落汇总!$A$2:$A$871,E$1,[2]掉落汇总!$C$2:$C$871,$Q$2)/$Q$3)*宝箱投放计算!D99</f>
        <v>0</v>
      </c>
      <c r="F99">
        <f ca="1">(SUMIFS(OFFSET([2]掉落汇总!$C$2:$C$871,,MATCH($B99,[2]掉落汇总!$D$1:$M$1)),[2]掉落汇总!$A$2:$A$871,F$1,[2]掉落汇总!$C$2:$C$871,$Q$1)+SUMIFS(OFFSET([2]掉落汇总!$C$2:$C$871,,MATCH($B99,[2]掉落汇总!$D$1:$M$1)),[2]掉落汇总!$A$2:$A$871,F$1,[2]掉落汇总!$C$2:$C$871,$Q$2)/$Q$3)*宝箱投放计算!E99</f>
        <v>0</v>
      </c>
      <c r="G99">
        <f ca="1">(SUMIFS(OFFSET([2]掉落汇总!$C$2:$C$871,,MATCH($B99,[2]掉落汇总!$D$1:$M$1)),[2]掉落汇总!$A$2:$A$871,G$1,[2]掉落汇总!$C$2:$C$871,$Q$1)+SUMIFS(OFFSET([2]掉落汇总!$C$2:$C$871,,MATCH($B99,[2]掉落汇总!$D$1:$M$1)),[2]掉落汇总!$A$2:$A$871,G$1,[2]掉落汇总!$C$2:$C$871,$Q$2)/$Q$3)*宝箱投放计算!F99</f>
        <v>0</v>
      </c>
      <c r="H99">
        <f ca="1">(SUMIFS(OFFSET([2]掉落汇总!$C$2:$C$871,,MATCH($B99,[2]掉落汇总!$D$1:$M$1)),[2]掉落汇总!$A$2:$A$871,H$1,[2]掉落汇总!$C$2:$C$871,$Q$1)+SUMIFS(OFFSET([2]掉落汇总!$C$2:$C$871,,MATCH($B99,[2]掉落汇总!$D$1:$M$1)),[2]掉落汇总!$A$2:$A$871,H$1,[2]掉落汇总!$C$2:$C$871,$Q$2)/$Q$3)*宝箱投放计算!G99</f>
        <v>0</v>
      </c>
      <c r="I99">
        <f ca="1">(SUMIFS(OFFSET([2]掉落汇总!$C$2:$C$871,,MATCH($B99,[2]掉落汇总!$D$1:$M$1)),[2]掉落汇总!$A$2:$A$871,I$1,[2]掉落汇总!$C$2:$C$871,$Q$1)+SUMIFS(OFFSET([2]掉落汇总!$C$2:$C$871,,MATCH($B99,[2]掉落汇总!$D$1:$M$1)),[2]掉落汇总!$A$2:$A$871,I$1,[2]掉落汇总!$C$2:$C$871,$Q$2)/$Q$3)*宝箱投放计算!H99</f>
        <v>0</v>
      </c>
      <c r="J99">
        <f ca="1">(SUMIFS(OFFSET([2]掉落汇总!$C$2:$C$871,,MATCH($B99,[2]掉落汇总!$D$1:$M$1)),[2]掉落汇总!$A$2:$A$871,J$1,[2]掉落汇总!$C$2:$C$871,$Q$1)+SUMIFS(OFFSET([2]掉落汇总!$C$2:$C$871,,MATCH($B99,[2]掉落汇总!$D$1:$M$1)),[2]掉落汇总!$A$2:$A$871,J$1,[2]掉落汇总!$C$2:$C$871,$Q$2)/$Q$3)*宝箱投放计算!I99</f>
        <v>0</v>
      </c>
      <c r="K99">
        <f ca="1">(SUMIFS(OFFSET([2]掉落汇总!$C$2:$C$871,,MATCH($B99,[2]掉落汇总!$D$1:$M$1)),[2]掉落汇总!$A$2:$A$871,K$1,[2]掉落汇总!$C$2:$C$871,$Q$1)+SUMIFS(OFFSET([2]掉落汇总!$C$2:$C$871,,MATCH($B99,[2]掉落汇总!$D$1:$M$1)),[2]掉落汇总!$A$2:$A$871,K$1,[2]掉落汇总!$C$2:$C$871,$Q$2)/$Q$3)*宝箱投放计算!J99</f>
        <v>0</v>
      </c>
      <c r="L99">
        <f ca="1">(SUMIFS(OFFSET([2]掉落汇总!$C$2:$C$871,,MATCH($B99,[2]掉落汇总!$D$1:$M$1)),[2]掉落汇总!$A$2:$A$871,L$1,[2]掉落汇总!$C$2:$C$871,$Q$1)+SUMIFS(OFFSET([2]掉落汇总!$C$2:$C$871,,MATCH($B99,[2]掉落汇总!$D$1:$M$1)),[2]掉落汇总!$A$2:$A$871,L$1,[2]掉落汇总!$C$2:$C$871,$Q$2)/$Q$3)*宝箱投放计算!K99</f>
        <v>0</v>
      </c>
      <c r="M99">
        <f ca="1">(SUMIFS(OFFSET([2]掉落汇总!$C$2:$C$871,,MATCH($B99,[2]掉落汇总!$D$1:$M$1)),[2]掉落汇总!$A$2:$A$871,M$1,[2]掉落汇总!$C$2:$C$871,$Q$1)+SUMIFS(OFFSET([2]掉落汇总!$C$2:$C$871,,MATCH($B99,[2]掉落汇总!$D$1:$M$1)),[2]掉落汇总!$A$2:$A$871,M$1,[2]掉落汇总!$C$2:$C$871,$Q$2)/$Q$3)*宝箱投放计算!L99</f>
        <v>0</v>
      </c>
      <c r="N99">
        <f ca="1">(SUMIFS(OFFSET([2]掉落汇总!$C$2:$C$871,,MATCH($B99,[2]掉落汇总!$D$1:$M$1)),[2]掉落汇总!$A$2:$A$871,N$1,[2]掉落汇总!$C$2:$C$871,$Q$1)+SUMIFS(OFFSET([2]掉落汇总!$C$2:$C$871,,MATCH($B99,[2]掉落汇总!$D$1:$M$1)),[2]掉落汇总!$A$2:$A$871,N$1,[2]掉落汇总!$C$2:$C$871,$Q$2)/$Q$3)*宝箱投放计算!M99</f>
        <v>0</v>
      </c>
      <c r="O99">
        <f ca="1">(SUMIFS(OFFSET([2]掉落汇总!$C$2:$C$871,,MATCH($B99,[2]掉落汇总!$D$1:$M$1)),[2]掉落汇总!$A$2:$A$871,O$1,[2]掉落汇总!$C$2:$C$871,$Q$1)+SUMIFS(OFFSET([2]掉落汇总!$C$2:$C$871,,MATCH($B99,[2]掉落汇总!$D$1:$M$1)),[2]掉落汇总!$A$2:$A$871,O$1,[2]掉落汇总!$C$2:$C$871,$Q$2)/$Q$3)*宝箱投放计算!N99</f>
        <v>0</v>
      </c>
    </row>
    <row r="100" spans="1:15" x14ac:dyDescent="0.2">
      <c r="A100">
        <f>玩家成长时间线!A100</f>
        <v>99</v>
      </c>
      <c r="B100">
        <f>玩家成长时间线!B100</f>
        <v>8</v>
      </c>
      <c r="C100">
        <f ca="1">SUM($D$2:D100)</f>
        <v>0</v>
      </c>
      <c r="D100">
        <f t="shared" ca="1" si="1"/>
        <v>0</v>
      </c>
      <c r="E100">
        <f ca="1">(SUMIFS(OFFSET([2]掉落汇总!$C$2:$C$871,,MATCH($B100,[2]掉落汇总!$D$1:$M$1)),[2]掉落汇总!$A$2:$A$871,E$1,[2]掉落汇总!$C$2:$C$871,$Q$1)+SUMIFS(OFFSET([2]掉落汇总!$C$2:$C$871,,MATCH($B100,[2]掉落汇总!$D$1:$M$1)),[2]掉落汇总!$A$2:$A$871,E$1,[2]掉落汇总!$C$2:$C$871,$Q$2)/$Q$3)*宝箱投放计算!D100</f>
        <v>0</v>
      </c>
      <c r="F100">
        <f ca="1">(SUMIFS(OFFSET([2]掉落汇总!$C$2:$C$871,,MATCH($B100,[2]掉落汇总!$D$1:$M$1)),[2]掉落汇总!$A$2:$A$871,F$1,[2]掉落汇总!$C$2:$C$871,$Q$1)+SUMIFS(OFFSET([2]掉落汇总!$C$2:$C$871,,MATCH($B100,[2]掉落汇总!$D$1:$M$1)),[2]掉落汇总!$A$2:$A$871,F$1,[2]掉落汇总!$C$2:$C$871,$Q$2)/$Q$3)*宝箱投放计算!E100</f>
        <v>0</v>
      </c>
      <c r="G100">
        <f ca="1">(SUMIFS(OFFSET([2]掉落汇总!$C$2:$C$871,,MATCH($B100,[2]掉落汇总!$D$1:$M$1)),[2]掉落汇总!$A$2:$A$871,G$1,[2]掉落汇总!$C$2:$C$871,$Q$1)+SUMIFS(OFFSET([2]掉落汇总!$C$2:$C$871,,MATCH($B100,[2]掉落汇总!$D$1:$M$1)),[2]掉落汇总!$A$2:$A$871,G$1,[2]掉落汇总!$C$2:$C$871,$Q$2)/$Q$3)*宝箱投放计算!F100</f>
        <v>0</v>
      </c>
      <c r="H100">
        <f ca="1">(SUMIFS(OFFSET([2]掉落汇总!$C$2:$C$871,,MATCH($B100,[2]掉落汇总!$D$1:$M$1)),[2]掉落汇总!$A$2:$A$871,H$1,[2]掉落汇总!$C$2:$C$871,$Q$1)+SUMIFS(OFFSET([2]掉落汇总!$C$2:$C$871,,MATCH($B100,[2]掉落汇总!$D$1:$M$1)),[2]掉落汇总!$A$2:$A$871,H$1,[2]掉落汇总!$C$2:$C$871,$Q$2)/$Q$3)*宝箱投放计算!G100</f>
        <v>0</v>
      </c>
      <c r="I100">
        <f ca="1">(SUMIFS(OFFSET([2]掉落汇总!$C$2:$C$871,,MATCH($B100,[2]掉落汇总!$D$1:$M$1)),[2]掉落汇总!$A$2:$A$871,I$1,[2]掉落汇总!$C$2:$C$871,$Q$1)+SUMIFS(OFFSET([2]掉落汇总!$C$2:$C$871,,MATCH($B100,[2]掉落汇总!$D$1:$M$1)),[2]掉落汇总!$A$2:$A$871,I$1,[2]掉落汇总!$C$2:$C$871,$Q$2)/$Q$3)*宝箱投放计算!H100</f>
        <v>0</v>
      </c>
      <c r="J100">
        <f ca="1">(SUMIFS(OFFSET([2]掉落汇总!$C$2:$C$871,,MATCH($B100,[2]掉落汇总!$D$1:$M$1)),[2]掉落汇总!$A$2:$A$871,J$1,[2]掉落汇总!$C$2:$C$871,$Q$1)+SUMIFS(OFFSET([2]掉落汇总!$C$2:$C$871,,MATCH($B100,[2]掉落汇总!$D$1:$M$1)),[2]掉落汇总!$A$2:$A$871,J$1,[2]掉落汇总!$C$2:$C$871,$Q$2)/$Q$3)*宝箱投放计算!I100</f>
        <v>0</v>
      </c>
      <c r="K100">
        <f ca="1">(SUMIFS(OFFSET([2]掉落汇总!$C$2:$C$871,,MATCH($B100,[2]掉落汇总!$D$1:$M$1)),[2]掉落汇总!$A$2:$A$871,K$1,[2]掉落汇总!$C$2:$C$871,$Q$1)+SUMIFS(OFFSET([2]掉落汇总!$C$2:$C$871,,MATCH($B100,[2]掉落汇总!$D$1:$M$1)),[2]掉落汇总!$A$2:$A$871,K$1,[2]掉落汇总!$C$2:$C$871,$Q$2)/$Q$3)*宝箱投放计算!J100</f>
        <v>0</v>
      </c>
      <c r="L100">
        <f ca="1">(SUMIFS(OFFSET([2]掉落汇总!$C$2:$C$871,,MATCH($B100,[2]掉落汇总!$D$1:$M$1)),[2]掉落汇总!$A$2:$A$871,L$1,[2]掉落汇总!$C$2:$C$871,$Q$1)+SUMIFS(OFFSET([2]掉落汇总!$C$2:$C$871,,MATCH($B100,[2]掉落汇总!$D$1:$M$1)),[2]掉落汇总!$A$2:$A$871,L$1,[2]掉落汇总!$C$2:$C$871,$Q$2)/$Q$3)*宝箱投放计算!K100</f>
        <v>0</v>
      </c>
      <c r="M100">
        <f ca="1">(SUMIFS(OFFSET([2]掉落汇总!$C$2:$C$871,,MATCH($B100,[2]掉落汇总!$D$1:$M$1)),[2]掉落汇总!$A$2:$A$871,M$1,[2]掉落汇总!$C$2:$C$871,$Q$1)+SUMIFS(OFFSET([2]掉落汇总!$C$2:$C$871,,MATCH($B100,[2]掉落汇总!$D$1:$M$1)),[2]掉落汇总!$A$2:$A$871,M$1,[2]掉落汇总!$C$2:$C$871,$Q$2)/$Q$3)*宝箱投放计算!L100</f>
        <v>0</v>
      </c>
      <c r="N100">
        <f ca="1">(SUMIFS(OFFSET([2]掉落汇总!$C$2:$C$871,,MATCH($B100,[2]掉落汇总!$D$1:$M$1)),[2]掉落汇总!$A$2:$A$871,N$1,[2]掉落汇总!$C$2:$C$871,$Q$1)+SUMIFS(OFFSET([2]掉落汇总!$C$2:$C$871,,MATCH($B100,[2]掉落汇总!$D$1:$M$1)),[2]掉落汇总!$A$2:$A$871,N$1,[2]掉落汇总!$C$2:$C$871,$Q$2)/$Q$3)*宝箱投放计算!M100</f>
        <v>0</v>
      </c>
      <c r="O100">
        <f ca="1">(SUMIFS(OFFSET([2]掉落汇总!$C$2:$C$871,,MATCH($B100,[2]掉落汇总!$D$1:$M$1)),[2]掉落汇总!$A$2:$A$871,O$1,[2]掉落汇总!$C$2:$C$871,$Q$1)+SUMIFS(OFFSET([2]掉落汇总!$C$2:$C$871,,MATCH($B100,[2]掉落汇总!$D$1:$M$1)),[2]掉落汇总!$A$2:$A$871,O$1,[2]掉落汇总!$C$2:$C$871,$Q$2)/$Q$3)*宝箱投放计算!N100</f>
        <v>0</v>
      </c>
    </row>
    <row r="101" spans="1:15" x14ac:dyDescent="0.2">
      <c r="A101">
        <f>玩家成长时间线!A101</f>
        <v>100</v>
      </c>
      <c r="B101">
        <f>玩家成长时间线!B101</f>
        <v>8</v>
      </c>
      <c r="C101">
        <f ca="1">SUM($D$2:D101)</f>
        <v>0</v>
      </c>
      <c r="D101">
        <f t="shared" ca="1" si="1"/>
        <v>0</v>
      </c>
      <c r="E101">
        <f ca="1">(SUMIFS(OFFSET([2]掉落汇总!$C$2:$C$871,,MATCH($B101,[2]掉落汇总!$D$1:$M$1)),[2]掉落汇总!$A$2:$A$871,E$1,[2]掉落汇总!$C$2:$C$871,$Q$1)+SUMIFS(OFFSET([2]掉落汇总!$C$2:$C$871,,MATCH($B101,[2]掉落汇总!$D$1:$M$1)),[2]掉落汇总!$A$2:$A$871,E$1,[2]掉落汇总!$C$2:$C$871,$Q$2)/$Q$3)*宝箱投放计算!D101</f>
        <v>0</v>
      </c>
      <c r="F101">
        <f ca="1">(SUMIFS(OFFSET([2]掉落汇总!$C$2:$C$871,,MATCH($B101,[2]掉落汇总!$D$1:$M$1)),[2]掉落汇总!$A$2:$A$871,F$1,[2]掉落汇总!$C$2:$C$871,$Q$1)+SUMIFS(OFFSET([2]掉落汇总!$C$2:$C$871,,MATCH($B101,[2]掉落汇总!$D$1:$M$1)),[2]掉落汇总!$A$2:$A$871,F$1,[2]掉落汇总!$C$2:$C$871,$Q$2)/$Q$3)*宝箱投放计算!E101</f>
        <v>0</v>
      </c>
      <c r="G101">
        <f ca="1">(SUMIFS(OFFSET([2]掉落汇总!$C$2:$C$871,,MATCH($B101,[2]掉落汇总!$D$1:$M$1)),[2]掉落汇总!$A$2:$A$871,G$1,[2]掉落汇总!$C$2:$C$871,$Q$1)+SUMIFS(OFFSET([2]掉落汇总!$C$2:$C$871,,MATCH($B101,[2]掉落汇总!$D$1:$M$1)),[2]掉落汇总!$A$2:$A$871,G$1,[2]掉落汇总!$C$2:$C$871,$Q$2)/$Q$3)*宝箱投放计算!F101</f>
        <v>0</v>
      </c>
      <c r="H101">
        <f ca="1">(SUMIFS(OFFSET([2]掉落汇总!$C$2:$C$871,,MATCH($B101,[2]掉落汇总!$D$1:$M$1)),[2]掉落汇总!$A$2:$A$871,H$1,[2]掉落汇总!$C$2:$C$871,$Q$1)+SUMIFS(OFFSET([2]掉落汇总!$C$2:$C$871,,MATCH($B101,[2]掉落汇总!$D$1:$M$1)),[2]掉落汇总!$A$2:$A$871,H$1,[2]掉落汇总!$C$2:$C$871,$Q$2)/$Q$3)*宝箱投放计算!G101</f>
        <v>0</v>
      </c>
      <c r="I101">
        <f ca="1">(SUMIFS(OFFSET([2]掉落汇总!$C$2:$C$871,,MATCH($B101,[2]掉落汇总!$D$1:$M$1)),[2]掉落汇总!$A$2:$A$871,I$1,[2]掉落汇总!$C$2:$C$871,$Q$1)+SUMIFS(OFFSET([2]掉落汇总!$C$2:$C$871,,MATCH($B101,[2]掉落汇总!$D$1:$M$1)),[2]掉落汇总!$A$2:$A$871,I$1,[2]掉落汇总!$C$2:$C$871,$Q$2)/$Q$3)*宝箱投放计算!H101</f>
        <v>0</v>
      </c>
      <c r="J101">
        <f ca="1">(SUMIFS(OFFSET([2]掉落汇总!$C$2:$C$871,,MATCH($B101,[2]掉落汇总!$D$1:$M$1)),[2]掉落汇总!$A$2:$A$871,J$1,[2]掉落汇总!$C$2:$C$871,$Q$1)+SUMIFS(OFFSET([2]掉落汇总!$C$2:$C$871,,MATCH($B101,[2]掉落汇总!$D$1:$M$1)),[2]掉落汇总!$A$2:$A$871,J$1,[2]掉落汇总!$C$2:$C$871,$Q$2)/$Q$3)*宝箱投放计算!I101</f>
        <v>0</v>
      </c>
      <c r="K101">
        <f ca="1">(SUMIFS(OFFSET([2]掉落汇总!$C$2:$C$871,,MATCH($B101,[2]掉落汇总!$D$1:$M$1)),[2]掉落汇总!$A$2:$A$871,K$1,[2]掉落汇总!$C$2:$C$871,$Q$1)+SUMIFS(OFFSET([2]掉落汇总!$C$2:$C$871,,MATCH($B101,[2]掉落汇总!$D$1:$M$1)),[2]掉落汇总!$A$2:$A$871,K$1,[2]掉落汇总!$C$2:$C$871,$Q$2)/$Q$3)*宝箱投放计算!J101</f>
        <v>0</v>
      </c>
      <c r="L101">
        <f ca="1">(SUMIFS(OFFSET([2]掉落汇总!$C$2:$C$871,,MATCH($B101,[2]掉落汇总!$D$1:$M$1)),[2]掉落汇总!$A$2:$A$871,L$1,[2]掉落汇总!$C$2:$C$871,$Q$1)+SUMIFS(OFFSET([2]掉落汇总!$C$2:$C$871,,MATCH($B101,[2]掉落汇总!$D$1:$M$1)),[2]掉落汇总!$A$2:$A$871,L$1,[2]掉落汇总!$C$2:$C$871,$Q$2)/$Q$3)*宝箱投放计算!K101</f>
        <v>0</v>
      </c>
      <c r="M101">
        <f ca="1">(SUMIFS(OFFSET([2]掉落汇总!$C$2:$C$871,,MATCH($B101,[2]掉落汇总!$D$1:$M$1)),[2]掉落汇总!$A$2:$A$871,M$1,[2]掉落汇总!$C$2:$C$871,$Q$1)+SUMIFS(OFFSET([2]掉落汇总!$C$2:$C$871,,MATCH($B101,[2]掉落汇总!$D$1:$M$1)),[2]掉落汇总!$A$2:$A$871,M$1,[2]掉落汇总!$C$2:$C$871,$Q$2)/$Q$3)*宝箱投放计算!L101</f>
        <v>0</v>
      </c>
      <c r="N101">
        <f ca="1">(SUMIFS(OFFSET([2]掉落汇总!$C$2:$C$871,,MATCH($B101,[2]掉落汇总!$D$1:$M$1)),[2]掉落汇总!$A$2:$A$871,N$1,[2]掉落汇总!$C$2:$C$871,$Q$1)+SUMIFS(OFFSET([2]掉落汇总!$C$2:$C$871,,MATCH($B101,[2]掉落汇总!$D$1:$M$1)),[2]掉落汇总!$A$2:$A$871,N$1,[2]掉落汇总!$C$2:$C$871,$Q$2)/$Q$3)*宝箱投放计算!M101</f>
        <v>0</v>
      </c>
      <c r="O101">
        <f ca="1">(SUMIFS(OFFSET([2]掉落汇总!$C$2:$C$871,,MATCH($B101,[2]掉落汇总!$D$1:$M$1)),[2]掉落汇总!$A$2:$A$871,O$1,[2]掉落汇总!$C$2:$C$871,$Q$1)+SUMIFS(OFFSET([2]掉落汇总!$C$2:$C$871,,MATCH($B101,[2]掉落汇总!$D$1:$M$1)),[2]掉落汇总!$A$2:$A$871,O$1,[2]掉落汇总!$C$2:$C$871,$Q$2)/$Q$3)*宝箱投放计算!N101</f>
        <v>0</v>
      </c>
    </row>
    <row r="102" spans="1:15" x14ac:dyDescent="0.2">
      <c r="A102">
        <f>玩家成长时间线!A102</f>
        <v>101</v>
      </c>
      <c r="B102">
        <f>玩家成长时间线!B102</f>
        <v>9</v>
      </c>
      <c r="C102">
        <f ca="1">SUM($D$2:D102)</f>
        <v>0</v>
      </c>
      <c r="D102">
        <f t="shared" ca="1" si="1"/>
        <v>0</v>
      </c>
      <c r="E102">
        <f ca="1">(SUMIFS(OFFSET([2]掉落汇总!$C$2:$C$871,,MATCH($B102,[2]掉落汇总!$D$1:$M$1)),[2]掉落汇总!$A$2:$A$871,E$1,[2]掉落汇总!$C$2:$C$871,$Q$1)+SUMIFS(OFFSET([2]掉落汇总!$C$2:$C$871,,MATCH($B102,[2]掉落汇总!$D$1:$M$1)),[2]掉落汇总!$A$2:$A$871,E$1,[2]掉落汇总!$C$2:$C$871,$Q$2)/$Q$3)*宝箱投放计算!D102</f>
        <v>0</v>
      </c>
      <c r="F102">
        <f ca="1">(SUMIFS(OFFSET([2]掉落汇总!$C$2:$C$871,,MATCH($B102,[2]掉落汇总!$D$1:$M$1)),[2]掉落汇总!$A$2:$A$871,F$1,[2]掉落汇总!$C$2:$C$871,$Q$1)+SUMIFS(OFFSET([2]掉落汇总!$C$2:$C$871,,MATCH($B102,[2]掉落汇总!$D$1:$M$1)),[2]掉落汇总!$A$2:$A$871,F$1,[2]掉落汇总!$C$2:$C$871,$Q$2)/$Q$3)*宝箱投放计算!E102</f>
        <v>0</v>
      </c>
      <c r="G102">
        <f ca="1">(SUMIFS(OFFSET([2]掉落汇总!$C$2:$C$871,,MATCH($B102,[2]掉落汇总!$D$1:$M$1)),[2]掉落汇总!$A$2:$A$871,G$1,[2]掉落汇总!$C$2:$C$871,$Q$1)+SUMIFS(OFFSET([2]掉落汇总!$C$2:$C$871,,MATCH($B102,[2]掉落汇总!$D$1:$M$1)),[2]掉落汇总!$A$2:$A$871,G$1,[2]掉落汇总!$C$2:$C$871,$Q$2)/$Q$3)*宝箱投放计算!F102</f>
        <v>0</v>
      </c>
      <c r="H102">
        <f ca="1">(SUMIFS(OFFSET([2]掉落汇总!$C$2:$C$871,,MATCH($B102,[2]掉落汇总!$D$1:$M$1)),[2]掉落汇总!$A$2:$A$871,H$1,[2]掉落汇总!$C$2:$C$871,$Q$1)+SUMIFS(OFFSET([2]掉落汇总!$C$2:$C$871,,MATCH($B102,[2]掉落汇总!$D$1:$M$1)),[2]掉落汇总!$A$2:$A$871,H$1,[2]掉落汇总!$C$2:$C$871,$Q$2)/$Q$3)*宝箱投放计算!G102</f>
        <v>0</v>
      </c>
      <c r="I102">
        <f ca="1">(SUMIFS(OFFSET([2]掉落汇总!$C$2:$C$871,,MATCH($B102,[2]掉落汇总!$D$1:$M$1)),[2]掉落汇总!$A$2:$A$871,I$1,[2]掉落汇总!$C$2:$C$871,$Q$1)+SUMIFS(OFFSET([2]掉落汇总!$C$2:$C$871,,MATCH($B102,[2]掉落汇总!$D$1:$M$1)),[2]掉落汇总!$A$2:$A$871,I$1,[2]掉落汇总!$C$2:$C$871,$Q$2)/$Q$3)*宝箱投放计算!H102</f>
        <v>0</v>
      </c>
      <c r="J102">
        <f ca="1">(SUMIFS(OFFSET([2]掉落汇总!$C$2:$C$871,,MATCH($B102,[2]掉落汇总!$D$1:$M$1)),[2]掉落汇总!$A$2:$A$871,J$1,[2]掉落汇总!$C$2:$C$871,$Q$1)+SUMIFS(OFFSET([2]掉落汇总!$C$2:$C$871,,MATCH($B102,[2]掉落汇总!$D$1:$M$1)),[2]掉落汇总!$A$2:$A$871,J$1,[2]掉落汇总!$C$2:$C$871,$Q$2)/$Q$3)*宝箱投放计算!I102</f>
        <v>0</v>
      </c>
      <c r="K102">
        <f ca="1">(SUMIFS(OFFSET([2]掉落汇总!$C$2:$C$871,,MATCH($B102,[2]掉落汇总!$D$1:$M$1)),[2]掉落汇总!$A$2:$A$871,K$1,[2]掉落汇总!$C$2:$C$871,$Q$1)+SUMIFS(OFFSET([2]掉落汇总!$C$2:$C$871,,MATCH($B102,[2]掉落汇总!$D$1:$M$1)),[2]掉落汇总!$A$2:$A$871,K$1,[2]掉落汇总!$C$2:$C$871,$Q$2)/$Q$3)*宝箱投放计算!J102</f>
        <v>0</v>
      </c>
      <c r="L102">
        <f ca="1">(SUMIFS(OFFSET([2]掉落汇总!$C$2:$C$871,,MATCH($B102,[2]掉落汇总!$D$1:$M$1)),[2]掉落汇总!$A$2:$A$871,L$1,[2]掉落汇总!$C$2:$C$871,$Q$1)+SUMIFS(OFFSET([2]掉落汇总!$C$2:$C$871,,MATCH($B102,[2]掉落汇总!$D$1:$M$1)),[2]掉落汇总!$A$2:$A$871,L$1,[2]掉落汇总!$C$2:$C$871,$Q$2)/$Q$3)*宝箱投放计算!K102</f>
        <v>0</v>
      </c>
      <c r="M102">
        <f ca="1">(SUMIFS(OFFSET([2]掉落汇总!$C$2:$C$871,,MATCH($B102,[2]掉落汇总!$D$1:$M$1)),[2]掉落汇总!$A$2:$A$871,M$1,[2]掉落汇总!$C$2:$C$871,$Q$1)+SUMIFS(OFFSET([2]掉落汇总!$C$2:$C$871,,MATCH($B102,[2]掉落汇总!$D$1:$M$1)),[2]掉落汇总!$A$2:$A$871,M$1,[2]掉落汇总!$C$2:$C$871,$Q$2)/$Q$3)*宝箱投放计算!L102</f>
        <v>0</v>
      </c>
      <c r="N102">
        <f ca="1">(SUMIFS(OFFSET([2]掉落汇总!$C$2:$C$871,,MATCH($B102,[2]掉落汇总!$D$1:$M$1)),[2]掉落汇总!$A$2:$A$871,N$1,[2]掉落汇总!$C$2:$C$871,$Q$1)+SUMIFS(OFFSET([2]掉落汇总!$C$2:$C$871,,MATCH($B102,[2]掉落汇总!$D$1:$M$1)),[2]掉落汇总!$A$2:$A$871,N$1,[2]掉落汇总!$C$2:$C$871,$Q$2)/$Q$3)*宝箱投放计算!M102</f>
        <v>0</v>
      </c>
      <c r="O102">
        <f ca="1">(SUMIFS(OFFSET([2]掉落汇总!$C$2:$C$871,,MATCH($B102,[2]掉落汇总!$D$1:$M$1)),[2]掉落汇总!$A$2:$A$871,O$1,[2]掉落汇总!$C$2:$C$871,$Q$1)+SUMIFS(OFFSET([2]掉落汇总!$C$2:$C$871,,MATCH($B102,[2]掉落汇总!$D$1:$M$1)),[2]掉落汇总!$A$2:$A$871,O$1,[2]掉落汇总!$C$2:$C$871,$Q$2)/$Q$3)*宝箱投放计算!N102</f>
        <v>0</v>
      </c>
    </row>
    <row r="103" spans="1:15" x14ac:dyDescent="0.2">
      <c r="A103">
        <f>玩家成长时间线!A103</f>
        <v>102</v>
      </c>
      <c r="B103">
        <f>玩家成长时间线!B103</f>
        <v>9</v>
      </c>
      <c r="C103">
        <f ca="1">SUM($D$2:D103)</f>
        <v>0</v>
      </c>
      <c r="D103">
        <f t="shared" ca="1" si="1"/>
        <v>0</v>
      </c>
      <c r="E103">
        <f ca="1">(SUMIFS(OFFSET([2]掉落汇总!$C$2:$C$871,,MATCH($B103,[2]掉落汇总!$D$1:$M$1)),[2]掉落汇总!$A$2:$A$871,E$1,[2]掉落汇总!$C$2:$C$871,$Q$1)+SUMIFS(OFFSET([2]掉落汇总!$C$2:$C$871,,MATCH($B103,[2]掉落汇总!$D$1:$M$1)),[2]掉落汇总!$A$2:$A$871,E$1,[2]掉落汇总!$C$2:$C$871,$Q$2)/$Q$3)*宝箱投放计算!D103</f>
        <v>0</v>
      </c>
      <c r="F103">
        <f ca="1">(SUMIFS(OFFSET([2]掉落汇总!$C$2:$C$871,,MATCH($B103,[2]掉落汇总!$D$1:$M$1)),[2]掉落汇总!$A$2:$A$871,F$1,[2]掉落汇总!$C$2:$C$871,$Q$1)+SUMIFS(OFFSET([2]掉落汇总!$C$2:$C$871,,MATCH($B103,[2]掉落汇总!$D$1:$M$1)),[2]掉落汇总!$A$2:$A$871,F$1,[2]掉落汇总!$C$2:$C$871,$Q$2)/$Q$3)*宝箱投放计算!E103</f>
        <v>0</v>
      </c>
      <c r="G103">
        <f ca="1">(SUMIFS(OFFSET([2]掉落汇总!$C$2:$C$871,,MATCH($B103,[2]掉落汇总!$D$1:$M$1)),[2]掉落汇总!$A$2:$A$871,G$1,[2]掉落汇总!$C$2:$C$871,$Q$1)+SUMIFS(OFFSET([2]掉落汇总!$C$2:$C$871,,MATCH($B103,[2]掉落汇总!$D$1:$M$1)),[2]掉落汇总!$A$2:$A$871,G$1,[2]掉落汇总!$C$2:$C$871,$Q$2)/$Q$3)*宝箱投放计算!F103</f>
        <v>0</v>
      </c>
      <c r="H103">
        <f ca="1">(SUMIFS(OFFSET([2]掉落汇总!$C$2:$C$871,,MATCH($B103,[2]掉落汇总!$D$1:$M$1)),[2]掉落汇总!$A$2:$A$871,H$1,[2]掉落汇总!$C$2:$C$871,$Q$1)+SUMIFS(OFFSET([2]掉落汇总!$C$2:$C$871,,MATCH($B103,[2]掉落汇总!$D$1:$M$1)),[2]掉落汇总!$A$2:$A$871,H$1,[2]掉落汇总!$C$2:$C$871,$Q$2)/$Q$3)*宝箱投放计算!G103</f>
        <v>0</v>
      </c>
      <c r="I103">
        <f ca="1">(SUMIFS(OFFSET([2]掉落汇总!$C$2:$C$871,,MATCH($B103,[2]掉落汇总!$D$1:$M$1)),[2]掉落汇总!$A$2:$A$871,I$1,[2]掉落汇总!$C$2:$C$871,$Q$1)+SUMIFS(OFFSET([2]掉落汇总!$C$2:$C$871,,MATCH($B103,[2]掉落汇总!$D$1:$M$1)),[2]掉落汇总!$A$2:$A$871,I$1,[2]掉落汇总!$C$2:$C$871,$Q$2)/$Q$3)*宝箱投放计算!H103</f>
        <v>0</v>
      </c>
      <c r="J103">
        <f ca="1">(SUMIFS(OFFSET([2]掉落汇总!$C$2:$C$871,,MATCH($B103,[2]掉落汇总!$D$1:$M$1)),[2]掉落汇总!$A$2:$A$871,J$1,[2]掉落汇总!$C$2:$C$871,$Q$1)+SUMIFS(OFFSET([2]掉落汇总!$C$2:$C$871,,MATCH($B103,[2]掉落汇总!$D$1:$M$1)),[2]掉落汇总!$A$2:$A$871,J$1,[2]掉落汇总!$C$2:$C$871,$Q$2)/$Q$3)*宝箱投放计算!I103</f>
        <v>0</v>
      </c>
      <c r="K103">
        <f ca="1">(SUMIFS(OFFSET([2]掉落汇总!$C$2:$C$871,,MATCH($B103,[2]掉落汇总!$D$1:$M$1)),[2]掉落汇总!$A$2:$A$871,K$1,[2]掉落汇总!$C$2:$C$871,$Q$1)+SUMIFS(OFFSET([2]掉落汇总!$C$2:$C$871,,MATCH($B103,[2]掉落汇总!$D$1:$M$1)),[2]掉落汇总!$A$2:$A$871,K$1,[2]掉落汇总!$C$2:$C$871,$Q$2)/$Q$3)*宝箱投放计算!J103</f>
        <v>0</v>
      </c>
      <c r="L103">
        <f ca="1">(SUMIFS(OFFSET([2]掉落汇总!$C$2:$C$871,,MATCH($B103,[2]掉落汇总!$D$1:$M$1)),[2]掉落汇总!$A$2:$A$871,L$1,[2]掉落汇总!$C$2:$C$871,$Q$1)+SUMIFS(OFFSET([2]掉落汇总!$C$2:$C$871,,MATCH($B103,[2]掉落汇总!$D$1:$M$1)),[2]掉落汇总!$A$2:$A$871,L$1,[2]掉落汇总!$C$2:$C$871,$Q$2)/$Q$3)*宝箱投放计算!K103</f>
        <v>0</v>
      </c>
      <c r="M103">
        <f ca="1">(SUMIFS(OFFSET([2]掉落汇总!$C$2:$C$871,,MATCH($B103,[2]掉落汇总!$D$1:$M$1)),[2]掉落汇总!$A$2:$A$871,M$1,[2]掉落汇总!$C$2:$C$871,$Q$1)+SUMIFS(OFFSET([2]掉落汇总!$C$2:$C$871,,MATCH($B103,[2]掉落汇总!$D$1:$M$1)),[2]掉落汇总!$A$2:$A$871,M$1,[2]掉落汇总!$C$2:$C$871,$Q$2)/$Q$3)*宝箱投放计算!L103</f>
        <v>0</v>
      </c>
      <c r="N103">
        <f ca="1">(SUMIFS(OFFSET([2]掉落汇总!$C$2:$C$871,,MATCH($B103,[2]掉落汇总!$D$1:$M$1)),[2]掉落汇总!$A$2:$A$871,N$1,[2]掉落汇总!$C$2:$C$871,$Q$1)+SUMIFS(OFFSET([2]掉落汇总!$C$2:$C$871,,MATCH($B103,[2]掉落汇总!$D$1:$M$1)),[2]掉落汇总!$A$2:$A$871,N$1,[2]掉落汇总!$C$2:$C$871,$Q$2)/$Q$3)*宝箱投放计算!M103</f>
        <v>0</v>
      </c>
      <c r="O103">
        <f ca="1">(SUMIFS(OFFSET([2]掉落汇总!$C$2:$C$871,,MATCH($B103,[2]掉落汇总!$D$1:$M$1)),[2]掉落汇总!$A$2:$A$871,O$1,[2]掉落汇总!$C$2:$C$871,$Q$1)+SUMIFS(OFFSET([2]掉落汇总!$C$2:$C$871,,MATCH($B103,[2]掉落汇总!$D$1:$M$1)),[2]掉落汇总!$A$2:$A$871,O$1,[2]掉落汇总!$C$2:$C$871,$Q$2)/$Q$3)*宝箱投放计算!N103</f>
        <v>0</v>
      </c>
    </row>
    <row r="104" spans="1:15" x14ac:dyDescent="0.2">
      <c r="A104">
        <f>玩家成长时间线!A104</f>
        <v>103</v>
      </c>
      <c r="B104">
        <f>玩家成长时间线!B104</f>
        <v>9</v>
      </c>
      <c r="C104">
        <f ca="1">SUM($D$2:D104)</f>
        <v>0</v>
      </c>
      <c r="D104">
        <f t="shared" ca="1" si="1"/>
        <v>0</v>
      </c>
      <c r="E104">
        <f ca="1">(SUMIFS(OFFSET([2]掉落汇总!$C$2:$C$871,,MATCH($B104,[2]掉落汇总!$D$1:$M$1)),[2]掉落汇总!$A$2:$A$871,E$1,[2]掉落汇总!$C$2:$C$871,$Q$1)+SUMIFS(OFFSET([2]掉落汇总!$C$2:$C$871,,MATCH($B104,[2]掉落汇总!$D$1:$M$1)),[2]掉落汇总!$A$2:$A$871,E$1,[2]掉落汇总!$C$2:$C$871,$Q$2)/$Q$3)*宝箱投放计算!D104</f>
        <v>0</v>
      </c>
      <c r="F104">
        <f ca="1">(SUMIFS(OFFSET([2]掉落汇总!$C$2:$C$871,,MATCH($B104,[2]掉落汇总!$D$1:$M$1)),[2]掉落汇总!$A$2:$A$871,F$1,[2]掉落汇总!$C$2:$C$871,$Q$1)+SUMIFS(OFFSET([2]掉落汇总!$C$2:$C$871,,MATCH($B104,[2]掉落汇总!$D$1:$M$1)),[2]掉落汇总!$A$2:$A$871,F$1,[2]掉落汇总!$C$2:$C$871,$Q$2)/$Q$3)*宝箱投放计算!E104</f>
        <v>0</v>
      </c>
      <c r="G104">
        <f ca="1">(SUMIFS(OFFSET([2]掉落汇总!$C$2:$C$871,,MATCH($B104,[2]掉落汇总!$D$1:$M$1)),[2]掉落汇总!$A$2:$A$871,G$1,[2]掉落汇总!$C$2:$C$871,$Q$1)+SUMIFS(OFFSET([2]掉落汇总!$C$2:$C$871,,MATCH($B104,[2]掉落汇总!$D$1:$M$1)),[2]掉落汇总!$A$2:$A$871,G$1,[2]掉落汇总!$C$2:$C$871,$Q$2)/$Q$3)*宝箱投放计算!F104</f>
        <v>0</v>
      </c>
      <c r="H104">
        <f ca="1">(SUMIFS(OFFSET([2]掉落汇总!$C$2:$C$871,,MATCH($B104,[2]掉落汇总!$D$1:$M$1)),[2]掉落汇总!$A$2:$A$871,H$1,[2]掉落汇总!$C$2:$C$871,$Q$1)+SUMIFS(OFFSET([2]掉落汇总!$C$2:$C$871,,MATCH($B104,[2]掉落汇总!$D$1:$M$1)),[2]掉落汇总!$A$2:$A$871,H$1,[2]掉落汇总!$C$2:$C$871,$Q$2)/$Q$3)*宝箱投放计算!G104</f>
        <v>0</v>
      </c>
      <c r="I104">
        <f ca="1">(SUMIFS(OFFSET([2]掉落汇总!$C$2:$C$871,,MATCH($B104,[2]掉落汇总!$D$1:$M$1)),[2]掉落汇总!$A$2:$A$871,I$1,[2]掉落汇总!$C$2:$C$871,$Q$1)+SUMIFS(OFFSET([2]掉落汇总!$C$2:$C$871,,MATCH($B104,[2]掉落汇总!$D$1:$M$1)),[2]掉落汇总!$A$2:$A$871,I$1,[2]掉落汇总!$C$2:$C$871,$Q$2)/$Q$3)*宝箱投放计算!H104</f>
        <v>0</v>
      </c>
      <c r="J104">
        <f ca="1">(SUMIFS(OFFSET([2]掉落汇总!$C$2:$C$871,,MATCH($B104,[2]掉落汇总!$D$1:$M$1)),[2]掉落汇总!$A$2:$A$871,J$1,[2]掉落汇总!$C$2:$C$871,$Q$1)+SUMIFS(OFFSET([2]掉落汇总!$C$2:$C$871,,MATCH($B104,[2]掉落汇总!$D$1:$M$1)),[2]掉落汇总!$A$2:$A$871,J$1,[2]掉落汇总!$C$2:$C$871,$Q$2)/$Q$3)*宝箱投放计算!I104</f>
        <v>0</v>
      </c>
      <c r="K104">
        <f ca="1">(SUMIFS(OFFSET([2]掉落汇总!$C$2:$C$871,,MATCH($B104,[2]掉落汇总!$D$1:$M$1)),[2]掉落汇总!$A$2:$A$871,K$1,[2]掉落汇总!$C$2:$C$871,$Q$1)+SUMIFS(OFFSET([2]掉落汇总!$C$2:$C$871,,MATCH($B104,[2]掉落汇总!$D$1:$M$1)),[2]掉落汇总!$A$2:$A$871,K$1,[2]掉落汇总!$C$2:$C$871,$Q$2)/$Q$3)*宝箱投放计算!J104</f>
        <v>0</v>
      </c>
      <c r="L104">
        <f ca="1">(SUMIFS(OFFSET([2]掉落汇总!$C$2:$C$871,,MATCH($B104,[2]掉落汇总!$D$1:$M$1)),[2]掉落汇总!$A$2:$A$871,L$1,[2]掉落汇总!$C$2:$C$871,$Q$1)+SUMIFS(OFFSET([2]掉落汇总!$C$2:$C$871,,MATCH($B104,[2]掉落汇总!$D$1:$M$1)),[2]掉落汇总!$A$2:$A$871,L$1,[2]掉落汇总!$C$2:$C$871,$Q$2)/$Q$3)*宝箱投放计算!K104</f>
        <v>0</v>
      </c>
      <c r="M104">
        <f ca="1">(SUMIFS(OFFSET([2]掉落汇总!$C$2:$C$871,,MATCH($B104,[2]掉落汇总!$D$1:$M$1)),[2]掉落汇总!$A$2:$A$871,M$1,[2]掉落汇总!$C$2:$C$871,$Q$1)+SUMIFS(OFFSET([2]掉落汇总!$C$2:$C$871,,MATCH($B104,[2]掉落汇总!$D$1:$M$1)),[2]掉落汇总!$A$2:$A$871,M$1,[2]掉落汇总!$C$2:$C$871,$Q$2)/$Q$3)*宝箱投放计算!L104</f>
        <v>0</v>
      </c>
      <c r="N104">
        <f ca="1">(SUMIFS(OFFSET([2]掉落汇总!$C$2:$C$871,,MATCH($B104,[2]掉落汇总!$D$1:$M$1)),[2]掉落汇总!$A$2:$A$871,N$1,[2]掉落汇总!$C$2:$C$871,$Q$1)+SUMIFS(OFFSET([2]掉落汇总!$C$2:$C$871,,MATCH($B104,[2]掉落汇总!$D$1:$M$1)),[2]掉落汇总!$A$2:$A$871,N$1,[2]掉落汇总!$C$2:$C$871,$Q$2)/$Q$3)*宝箱投放计算!M104</f>
        <v>0</v>
      </c>
      <c r="O104">
        <f ca="1">(SUMIFS(OFFSET([2]掉落汇总!$C$2:$C$871,,MATCH($B104,[2]掉落汇总!$D$1:$M$1)),[2]掉落汇总!$A$2:$A$871,O$1,[2]掉落汇总!$C$2:$C$871,$Q$1)+SUMIFS(OFFSET([2]掉落汇总!$C$2:$C$871,,MATCH($B104,[2]掉落汇总!$D$1:$M$1)),[2]掉落汇总!$A$2:$A$871,O$1,[2]掉落汇总!$C$2:$C$871,$Q$2)/$Q$3)*宝箱投放计算!N104</f>
        <v>0</v>
      </c>
    </row>
    <row r="105" spans="1:15" x14ac:dyDescent="0.2">
      <c r="A105">
        <f>玩家成长时间线!A105</f>
        <v>104</v>
      </c>
      <c r="B105">
        <f>玩家成长时间线!B105</f>
        <v>10</v>
      </c>
      <c r="C105">
        <f ca="1">SUM($D$2:D105)</f>
        <v>0</v>
      </c>
      <c r="D105">
        <f t="shared" ca="1" si="1"/>
        <v>0</v>
      </c>
      <c r="E105">
        <f ca="1">(SUMIFS(OFFSET([2]掉落汇总!$C$2:$C$871,,MATCH($B105,[2]掉落汇总!$D$1:$M$1)),[2]掉落汇总!$A$2:$A$871,E$1,[2]掉落汇总!$C$2:$C$871,$Q$1)+SUMIFS(OFFSET([2]掉落汇总!$C$2:$C$871,,MATCH($B105,[2]掉落汇总!$D$1:$M$1)),[2]掉落汇总!$A$2:$A$871,E$1,[2]掉落汇总!$C$2:$C$871,$Q$2)/$Q$3)*宝箱投放计算!D105</f>
        <v>0</v>
      </c>
      <c r="F105">
        <f ca="1">(SUMIFS(OFFSET([2]掉落汇总!$C$2:$C$871,,MATCH($B105,[2]掉落汇总!$D$1:$M$1)),[2]掉落汇总!$A$2:$A$871,F$1,[2]掉落汇总!$C$2:$C$871,$Q$1)+SUMIFS(OFFSET([2]掉落汇总!$C$2:$C$871,,MATCH($B105,[2]掉落汇总!$D$1:$M$1)),[2]掉落汇总!$A$2:$A$871,F$1,[2]掉落汇总!$C$2:$C$871,$Q$2)/$Q$3)*宝箱投放计算!E105</f>
        <v>0</v>
      </c>
      <c r="G105">
        <f ca="1">(SUMIFS(OFFSET([2]掉落汇总!$C$2:$C$871,,MATCH($B105,[2]掉落汇总!$D$1:$M$1)),[2]掉落汇总!$A$2:$A$871,G$1,[2]掉落汇总!$C$2:$C$871,$Q$1)+SUMIFS(OFFSET([2]掉落汇总!$C$2:$C$871,,MATCH($B105,[2]掉落汇总!$D$1:$M$1)),[2]掉落汇总!$A$2:$A$871,G$1,[2]掉落汇总!$C$2:$C$871,$Q$2)/$Q$3)*宝箱投放计算!F105</f>
        <v>0</v>
      </c>
      <c r="H105">
        <f ca="1">(SUMIFS(OFFSET([2]掉落汇总!$C$2:$C$871,,MATCH($B105,[2]掉落汇总!$D$1:$M$1)),[2]掉落汇总!$A$2:$A$871,H$1,[2]掉落汇总!$C$2:$C$871,$Q$1)+SUMIFS(OFFSET([2]掉落汇总!$C$2:$C$871,,MATCH($B105,[2]掉落汇总!$D$1:$M$1)),[2]掉落汇总!$A$2:$A$871,H$1,[2]掉落汇总!$C$2:$C$871,$Q$2)/$Q$3)*宝箱投放计算!G105</f>
        <v>0</v>
      </c>
      <c r="I105">
        <f ca="1">(SUMIFS(OFFSET([2]掉落汇总!$C$2:$C$871,,MATCH($B105,[2]掉落汇总!$D$1:$M$1)),[2]掉落汇总!$A$2:$A$871,I$1,[2]掉落汇总!$C$2:$C$871,$Q$1)+SUMIFS(OFFSET([2]掉落汇总!$C$2:$C$871,,MATCH($B105,[2]掉落汇总!$D$1:$M$1)),[2]掉落汇总!$A$2:$A$871,I$1,[2]掉落汇总!$C$2:$C$871,$Q$2)/$Q$3)*宝箱投放计算!H105</f>
        <v>0</v>
      </c>
      <c r="J105">
        <f ca="1">(SUMIFS(OFFSET([2]掉落汇总!$C$2:$C$871,,MATCH($B105,[2]掉落汇总!$D$1:$M$1)),[2]掉落汇总!$A$2:$A$871,J$1,[2]掉落汇总!$C$2:$C$871,$Q$1)+SUMIFS(OFFSET([2]掉落汇总!$C$2:$C$871,,MATCH($B105,[2]掉落汇总!$D$1:$M$1)),[2]掉落汇总!$A$2:$A$871,J$1,[2]掉落汇总!$C$2:$C$871,$Q$2)/$Q$3)*宝箱投放计算!I105</f>
        <v>0</v>
      </c>
      <c r="K105">
        <f ca="1">(SUMIFS(OFFSET([2]掉落汇总!$C$2:$C$871,,MATCH($B105,[2]掉落汇总!$D$1:$M$1)),[2]掉落汇总!$A$2:$A$871,K$1,[2]掉落汇总!$C$2:$C$871,$Q$1)+SUMIFS(OFFSET([2]掉落汇总!$C$2:$C$871,,MATCH($B105,[2]掉落汇总!$D$1:$M$1)),[2]掉落汇总!$A$2:$A$871,K$1,[2]掉落汇总!$C$2:$C$871,$Q$2)/$Q$3)*宝箱投放计算!J105</f>
        <v>0</v>
      </c>
      <c r="L105">
        <f ca="1">(SUMIFS(OFFSET([2]掉落汇总!$C$2:$C$871,,MATCH($B105,[2]掉落汇总!$D$1:$M$1)),[2]掉落汇总!$A$2:$A$871,L$1,[2]掉落汇总!$C$2:$C$871,$Q$1)+SUMIFS(OFFSET([2]掉落汇总!$C$2:$C$871,,MATCH($B105,[2]掉落汇总!$D$1:$M$1)),[2]掉落汇总!$A$2:$A$871,L$1,[2]掉落汇总!$C$2:$C$871,$Q$2)/$Q$3)*宝箱投放计算!K105</f>
        <v>0</v>
      </c>
      <c r="M105">
        <f ca="1">(SUMIFS(OFFSET([2]掉落汇总!$C$2:$C$871,,MATCH($B105,[2]掉落汇总!$D$1:$M$1)),[2]掉落汇总!$A$2:$A$871,M$1,[2]掉落汇总!$C$2:$C$871,$Q$1)+SUMIFS(OFFSET([2]掉落汇总!$C$2:$C$871,,MATCH($B105,[2]掉落汇总!$D$1:$M$1)),[2]掉落汇总!$A$2:$A$871,M$1,[2]掉落汇总!$C$2:$C$871,$Q$2)/$Q$3)*宝箱投放计算!L105</f>
        <v>0</v>
      </c>
      <c r="N105">
        <f ca="1">(SUMIFS(OFFSET([2]掉落汇总!$C$2:$C$871,,MATCH($B105,[2]掉落汇总!$D$1:$M$1)),[2]掉落汇总!$A$2:$A$871,N$1,[2]掉落汇总!$C$2:$C$871,$Q$1)+SUMIFS(OFFSET([2]掉落汇总!$C$2:$C$871,,MATCH($B105,[2]掉落汇总!$D$1:$M$1)),[2]掉落汇总!$A$2:$A$871,N$1,[2]掉落汇总!$C$2:$C$871,$Q$2)/$Q$3)*宝箱投放计算!M105</f>
        <v>0</v>
      </c>
      <c r="O105">
        <f ca="1">(SUMIFS(OFFSET([2]掉落汇总!$C$2:$C$871,,MATCH($B105,[2]掉落汇总!$D$1:$M$1)),[2]掉落汇总!$A$2:$A$871,O$1,[2]掉落汇总!$C$2:$C$871,$Q$1)+SUMIFS(OFFSET([2]掉落汇总!$C$2:$C$871,,MATCH($B105,[2]掉落汇总!$D$1:$M$1)),[2]掉落汇总!$A$2:$A$871,O$1,[2]掉落汇总!$C$2:$C$871,$Q$2)/$Q$3)*宝箱投放计算!N105</f>
        <v>0</v>
      </c>
    </row>
    <row r="106" spans="1:15" x14ac:dyDescent="0.2">
      <c r="A106">
        <f>玩家成长时间线!A106</f>
        <v>105</v>
      </c>
      <c r="B106">
        <f>玩家成长时间线!B106</f>
        <v>10</v>
      </c>
      <c r="C106">
        <f ca="1">SUM($D$2:D106)</f>
        <v>0</v>
      </c>
      <c r="D106">
        <f t="shared" ca="1" si="1"/>
        <v>0</v>
      </c>
      <c r="E106">
        <f ca="1">(SUMIFS(OFFSET([2]掉落汇总!$C$2:$C$871,,MATCH($B106,[2]掉落汇总!$D$1:$M$1)),[2]掉落汇总!$A$2:$A$871,E$1,[2]掉落汇总!$C$2:$C$871,$Q$1)+SUMIFS(OFFSET([2]掉落汇总!$C$2:$C$871,,MATCH($B106,[2]掉落汇总!$D$1:$M$1)),[2]掉落汇总!$A$2:$A$871,E$1,[2]掉落汇总!$C$2:$C$871,$Q$2)/$Q$3)*宝箱投放计算!D106</f>
        <v>0</v>
      </c>
      <c r="F106">
        <f ca="1">(SUMIFS(OFFSET([2]掉落汇总!$C$2:$C$871,,MATCH($B106,[2]掉落汇总!$D$1:$M$1)),[2]掉落汇总!$A$2:$A$871,F$1,[2]掉落汇总!$C$2:$C$871,$Q$1)+SUMIFS(OFFSET([2]掉落汇总!$C$2:$C$871,,MATCH($B106,[2]掉落汇总!$D$1:$M$1)),[2]掉落汇总!$A$2:$A$871,F$1,[2]掉落汇总!$C$2:$C$871,$Q$2)/$Q$3)*宝箱投放计算!E106</f>
        <v>0</v>
      </c>
      <c r="G106">
        <f ca="1">(SUMIFS(OFFSET([2]掉落汇总!$C$2:$C$871,,MATCH($B106,[2]掉落汇总!$D$1:$M$1)),[2]掉落汇总!$A$2:$A$871,G$1,[2]掉落汇总!$C$2:$C$871,$Q$1)+SUMIFS(OFFSET([2]掉落汇总!$C$2:$C$871,,MATCH($B106,[2]掉落汇总!$D$1:$M$1)),[2]掉落汇总!$A$2:$A$871,G$1,[2]掉落汇总!$C$2:$C$871,$Q$2)/$Q$3)*宝箱投放计算!F106</f>
        <v>0</v>
      </c>
      <c r="H106">
        <f ca="1">(SUMIFS(OFFSET([2]掉落汇总!$C$2:$C$871,,MATCH($B106,[2]掉落汇总!$D$1:$M$1)),[2]掉落汇总!$A$2:$A$871,H$1,[2]掉落汇总!$C$2:$C$871,$Q$1)+SUMIFS(OFFSET([2]掉落汇总!$C$2:$C$871,,MATCH($B106,[2]掉落汇总!$D$1:$M$1)),[2]掉落汇总!$A$2:$A$871,H$1,[2]掉落汇总!$C$2:$C$871,$Q$2)/$Q$3)*宝箱投放计算!G106</f>
        <v>0</v>
      </c>
      <c r="I106">
        <f ca="1">(SUMIFS(OFFSET([2]掉落汇总!$C$2:$C$871,,MATCH($B106,[2]掉落汇总!$D$1:$M$1)),[2]掉落汇总!$A$2:$A$871,I$1,[2]掉落汇总!$C$2:$C$871,$Q$1)+SUMIFS(OFFSET([2]掉落汇总!$C$2:$C$871,,MATCH($B106,[2]掉落汇总!$D$1:$M$1)),[2]掉落汇总!$A$2:$A$871,I$1,[2]掉落汇总!$C$2:$C$871,$Q$2)/$Q$3)*宝箱投放计算!H106</f>
        <v>0</v>
      </c>
      <c r="J106">
        <f ca="1">(SUMIFS(OFFSET([2]掉落汇总!$C$2:$C$871,,MATCH($B106,[2]掉落汇总!$D$1:$M$1)),[2]掉落汇总!$A$2:$A$871,J$1,[2]掉落汇总!$C$2:$C$871,$Q$1)+SUMIFS(OFFSET([2]掉落汇总!$C$2:$C$871,,MATCH($B106,[2]掉落汇总!$D$1:$M$1)),[2]掉落汇总!$A$2:$A$871,J$1,[2]掉落汇总!$C$2:$C$871,$Q$2)/$Q$3)*宝箱投放计算!I106</f>
        <v>0</v>
      </c>
      <c r="K106">
        <f ca="1">(SUMIFS(OFFSET([2]掉落汇总!$C$2:$C$871,,MATCH($B106,[2]掉落汇总!$D$1:$M$1)),[2]掉落汇总!$A$2:$A$871,K$1,[2]掉落汇总!$C$2:$C$871,$Q$1)+SUMIFS(OFFSET([2]掉落汇总!$C$2:$C$871,,MATCH($B106,[2]掉落汇总!$D$1:$M$1)),[2]掉落汇总!$A$2:$A$871,K$1,[2]掉落汇总!$C$2:$C$871,$Q$2)/$Q$3)*宝箱投放计算!J106</f>
        <v>0</v>
      </c>
      <c r="L106">
        <f ca="1">(SUMIFS(OFFSET([2]掉落汇总!$C$2:$C$871,,MATCH($B106,[2]掉落汇总!$D$1:$M$1)),[2]掉落汇总!$A$2:$A$871,L$1,[2]掉落汇总!$C$2:$C$871,$Q$1)+SUMIFS(OFFSET([2]掉落汇总!$C$2:$C$871,,MATCH($B106,[2]掉落汇总!$D$1:$M$1)),[2]掉落汇总!$A$2:$A$871,L$1,[2]掉落汇总!$C$2:$C$871,$Q$2)/$Q$3)*宝箱投放计算!K106</f>
        <v>0</v>
      </c>
      <c r="M106">
        <f ca="1">(SUMIFS(OFFSET([2]掉落汇总!$C$2:$C$871,,MATCH($B106,[2]掉落汇总!$D$1:$M$1)),[2]掉落汇总!$A$2:$A$871,M$1,[2]掉落汇总!$C$2:$C$871,$Q$1)+SUMIFS(OFFSET([2]掉落汇总!$C$2:$C$871,,MATCH($B106,[2]掉落汇总!$D$1:$M$1)),[2]掉落汇总!$A$2:$A$871,M$1,[2]掉落汇总!$C$2:$C$871,$Q$2)/$Q$3)*宝箱投放计算!L106</f>
        <v>0</v>
      </c>
      <c r="N106">
        <f ca="1">(SUMIFS(OFFSET([2]掉落汇总!$C$2:$C$871,,MATCH($B106,[2]掉落汇总!$D$1:$M$1)),[2]掉落汇总!$A$2:$A$871,N$1,[2]掉落汇总!$C$2:$C$871,$Q$1)+SUMIFS(OFFSET([2]掉落汇总!$C$2:$C$871,,MATCH($B106,[2]掉落汇总!$D$1:$M$1)),[2]掉落汇总!$A$2:$A$871,N$1,[2]掉落汇总!$C$2:$C$871,$Q$2)/$Q$3)*宝箱投放计算!M106</f>
        <v>0</v>
      </c>
      <c r="O106">
        <f ca="1">(SUMIFS(OFFSET([2]掉落汇总!$C$2:$C$871,,MATCH($B106,[2]掉落汇总!$D$1:$M$1)),[2]掉落汇总!$A$2:$A$871,O$1,[2]掉落汇总!$C$2:$C$871,$Q$1)+SUMIFS(OFFSET([2]掉落汇总!$C$2:$C$871,,MATCH($B106,[2]掉落汇总!$D$1:$M$1)),[2]掉落汇总!$A$2:$A$871,O$1,[2]掉落汇总!$C$2:$C$871,$Q$2)/$Q$3)*宝箱投放计算!N106</f>
        <v>0</v>
      </c>
    </row>
    <row r="107" spans="1:15" x14ac:dyDescent="0.2">
      <c r="A107">
        <f>玩家成长时间线!A107</f>
        <v>106</v>
      </c>
      <c r="B107">
        <f>玩家成长时间线!B107</f>
        <v>10</v>
      </c>
      <c r="C107">
        <f ca="1">SUM($D$2:D107)</f>
        <v>0</v>
      </c>
      <c r="D107">
        <f t="shared" ca="1" si="1"/>
        <v>0</v>
      </c>
      <c r="E107">
        <f ca="1">(SUMIFS(OFFSET([2]掉落汇总!$C$2:$C$871,,MATCH($B107,[2]掉落汇总!$D$1:$M$1)),[2]掉落汇总!$A$2:$A$871,E$1,[2]掉落汇总!$C$2:$C$871,$Q$1)+SUMIFS(OFFSET([2]掉落汇总!$C$2:$C$871,,MATCH($B107,[2]掉落汇总!$D$1:$M$1)),[2]掉落汇总!$A$2:$A$871,E$1,[2]掉落汇总!$C$2:$C$871,$Q$2)/$Q$3)*宝箱投放计算!D107</f>
        <v>0</v>
      </c>
      <c r="F107">
        <f ca="1">(SUMIFS(OFFSET([2]掉落汇总!$C$2:$C$871,,MATCH($B107,[2]掉落汇总!$D$1:$M$1)),[2]掉落汇总!$A$2:$A$871,F$1,[2]掉落汇总!$C$2:$C$871,$Q$1)+SUMIFS(OFFSET([2]掉落汇总!$C$2:$C$871,,MATCH($B107,[2]掉落汇总!$D$1:$M$1)),[2]掉落汇总!$A$2:$A$871,F$1,[2]掉落汇总!$C$2:$C$871,$Q$2)/$Q$3)*宝箱投放计算!E107</f>
        <v>0</v>
      </c>
      <c r="G107">
        <f ca="1">(SUMIFS(OFFSET([2]掉落汇总!$C$2:$C$871,,MATCH($B107,[2]掉落汇总!$D$1:$M$1)),[2]掉落汇总!$A$2:$A$871,G$1,[2]掉落汇总!$C$2:$C$871,$Q$1)+SUMIFS(OFFSET([2]掉落汇总!$C$2:$C$871,,MATCH($B107,[2]掉落汇总!$D$1:$M$1)),[2]掉落汇总!$A$2:$A$871,G$1,[2]掉落汇总!$C$2:$C$871,$Q$2)/$Q$3)*宝箱投放计算!F107</f>
        <v>0</v>
      </c>
      <c r="H107">
        <f ca="1">(SUMIFS(OFFSET([2]掉落汇总!$C$2:$C$871,,MATCH($B107,[2]掉落汇总!$D$1:$M$1)),[2]掉落汇总!$A$2:$A$871,H$1,[2]掉落汇总!$C$2:$C$871,$Q$1)+SUMIFS(OFFSET([2]掉落汇总!$C$2:$C$871,,MATCH($B107,[2]掉落汇总!$D$1:$M$1)),[2]掉落汇总!$A$2:$A$871,H$1,[2]掉落汇总!$C$2:$C$871,$Q$2)/$Q$3)*宝箱投放计算!G107</f>
        <v>0</v>
      </c>
      <c r="I107">
        <f ca="1">(SUMIFS(OFFSET([2]掉落汇总!$C$2:$C$871,,MATCH($B107,[2]掉落汇总!$D$1:$M$1)),[2]掉落汇总!$A$2:$A$871,I$1,[2]掉落汇总!$C$2:$C$871,$Q$1)+SUMIFS(OFFSET([2]掉落汇总!$C$2:$C$871,,MATCH($B107,[2]掉落汇总!$D$1:$M$1)),[2]掉落汇总!$A$2:$A$871,I$1,[2]掉落汇总!$C$2:$C$871,$Q$2)/$Q$3)*宝箱投放计算!H107</f>
        <v>0</v>
      </c>
      <c r="J107">
        <f ca="1">(SUMIFS(OFFSET([2]掉落汇总!$C$2:$C$871,,MATCH($B107,[2]掉落汇总!$D$1:$M$1)),[2]掉落汇总!$A$2:$A$871,J$1,[2]掉落汇总!$C$2:$C$871,$Q$1)+SUMIFS(OFFSET([2]掉落汇总!$C$2:$C$871,,MATCH($B107,[2]掉落汇总!$D$1:$M$1)),[2]掉落汇总!$A$2:$A$871,J$1,[2]掉落汇总!$C$2:$C$871,$Q$2)/$Q$3)*宝箱投放计算!I107</f>
        <v>0</v>
      </c>
      <c r="K107">
        <f ca="1">(SUMIFS(OFFSET([2]掉落汇总!$C$2:$C$871,,MATCH($B107,[2]掉落汇总!$D$1:$M$1)),[2]掉落汇总!$A$2:$A$871,K$1,[2]掉落汇总!$C$2:$C$871,$Q$1)+SUMIFS(OFFSET([2]掉落汇总!$C$2:$C$871,,MATCH($B107,[2]掉落汇总!$D$1:$M$1)),[2]掉落汇总!$A$2:$A$871,K$1,[2]掉落汇总!$C$2:$C$871,$Q$2)/$Q$3)*宝箱投放计算!J107</f>
        <v>0</v>
      </c>
      <c r="L107">
        <f ca="1">(SUMIFS(OFFSET([2]掉落汇总!$C$2:$C$871,,MATCH($B107,[2]掉落汇总!$D$1:$M$1)),[2]掉落汇总!$A$2:$A$871,L$1,[2]掉落汇总!$C$2:$C$871,$Q$1)+SUMIFS(OFFSET([2]掉落汇总!$C$2:$C$871,,MATCH($B107,[2]掉落汇总!$D$1:$M$1)),[2]掉落汇总!$A$2:$A$871,L$1,[2]掉落汇总!$C$2:$C$871,$Q$2)/$Q$3)*宝箱投放计算!K107</f>
        <v>0</v>
      </c>
      <c r="M107">
        <f ca="1">(SUMIFS(OFFSET([2]掉落汇总!$C$2:$C$871,,MATCH($B107,[2]掉落汇总!$D$1:$M$1)),[2]掉落汇总!$A$2:$A$871,M$1,[2]掉落汇总!$C$2:$C$871,$Q$1)+SUMIFS(OFFSET([2]掉落汇总!$C$2:$C$871,,MATCH($B107,[2]掉落汇总!$D$1:$M$1)),[2]掉落汇总!$A$2:$A$871,M$1,[2]掉落汇总!$C$2:$C$871,$Q$2)/$Q$3)*宝箱投放计算!L107</f>
        <v>0</v>
      </c>
      <c r="N107">
        <f ca="1">(SUMIFS(OFFSET([2]掉落汇总!$C$2:$C$871,,MATCH($B107,[2]掉落汇总!$D$1:$M$1)),[2]掉落汇总!$A$2:$A$871,N$1,[2]掉落汇总!$C$2:$C$871,$Q$1)+SUMIFS(OFFSET([2]掉落汇总!$C$2:$C$871,,MATCH($B107,[2]掉落汇总!$D$1:$M$1)),[2]掉落汇总!$A$2:$A$871,N$1,[2]掉落汇总!$C$2:$C$871,$Q$2)/$Q$3)*宝箱投放计算!M107</f>
        <v>0</v>
      </c>
      <c r="O107">
        <f ca="1">(SUMIFS(OFFSET([2]掉落汇总!$C$2:$C$871,,MATCH($B107,[2]掉落汇总!$D$1:$M$1)),[2]掉落汇总!$A$2:$A$871,O$1,[2]掉落汇总!$C$2:$C$871,$Q$1)+SUMIFS(OFFSET([2]掉落汇总!$C$2:$C$871,,MATCH($B107,[2]掉落汇总!$D$1:$M$1)),[2]掉落汇总!$A$2:$A$871,O$1,[2]掉落汇总!$C$2:$C$871,$Q$2)/$Q$3)*宝箱投放计算!N107</f>
        <v>0</v>
      </c>
    </row>
    <row r="108" spans="1:15" x14ac:dyDescent="0.2">
      <c r="A108">
        <f>玩家成长时间线!A108</f>
        <v>107</v>
      </c>
      <c r="B108">
        <f>玩家成长时间线!B108</f>
        <v>10</v>
      </c>
      <c r="C108">
        <f ca="1">SUM($D$2:D108)</f>
        <v>0</v>
      </c>
      <c r="D108">
        <f t="shared" ca="1" si="1"/>
        <v>0</v>
      </c>
      <c r="E108">
        <f ca="1">(SUMIFS(OFFSET([2]掉落汇总!$C$2:$C$871,,MATCH($B108,[2]掉落汇总!$D$1:$M$1)),[2]掉落汇总!$A$2:$A$871,E$1,[2]掉落汇总!$C$2:$C$871,$Q$1)+SUMIFS(OFFSET([2]掉落汇总!$C$2:$C$871,,MATCH($B108,[2]掉落汇总!$D$1:$M$1)),[2]掉落汇总!$A$2:$A$871,E$1,[2]掉落汇总!$C$2:$C$871,$Q$2)/$Q$3)*宝箱投放计算!D108</f>
        <v>0</v>
      </c>
      <c r="F108">
        <f ca="1">(SUMIFS(OFFSET([2]掉落汇总!$C$2:$C$871,,MATCH($B108,[2]掉落汇总!$D$1:$M$1)),[2]掉落汇总!$A$2:$A$871,F$1,[2]掉落汇总!$C$2:$C$871,$Q$1)+SUMIFS(OFFSET([2]掉落汇总!$C$2:$C$871,,MATCH($B108,[2]掉落汇总!$D$1:$M$1)),[2]掉落汇总!$A$2:$A$871,F$1,[2]掉落汇总!$C$2:$C$871,$Q$2)/$Q$3)*宝箱投放计算!E108</f>
        <v>0</v>
      </c>
      <c r="G108">
        <f ca="1">(SUMIFS(OFFSET([2]掉落汇总!$C$2:$C$871,,MATCH($B108,[2]掉落汇总!$D$1:$M$1)),[2]掉落汇总!$A$2:$A$871,G$1,[2]掉落汇总!$C$2:$C$871,$Q$1)+SUMIFS(OFFSET([2]掉落汇总!$C$2:$C$871,,MATCH($B108,[2]掉落汇总!$D$1:$M$1)),[2]掉落汇总!$A$2:$A$871,G$1,[2]掉落汇总!$C$2:$C$871,$Q$2)/$Q$3)*宝箱投放计算!F108</f>
        <v>0</v>
      </c>
      <c r="H108">
        <f ca="1">(SUMIFS(OFFSET([2]掉落汇总!$C$2:$C$871,,MATCH($B108,[2]掉落汇总!$D$1:$M$1)),[2]掉落汇总!$A$2:$A$871,H$1,[2]掉落汇总!$C$2:$C$871,$Q$1)+SUMIFS(OFFSET([2]掉落汇总!$C$2:$C$871,,MATCH($B108,[2]掉落汇总!$D$1:$M$1)),[2]掉落汇总!$A$2:$A$871,H$1,[2]掉落汇总!$C$2:$C$871,$Q$2)/$Q$3)*宝箱投放计算!G108</f>
        <v>0</v>
      </c>
      <c r="I108">
        <f ca="1">(SUMIFS(OFFSET([2]掉落汇总!$C$2:$C$871,,MATCH($B108,[2]掉落汇总!$D$1:$M$1)),[2]掉落汇总!$A$2:$A$871,I$1,[2]掉落汇总!$C$2:$C$871,$Q$1)+SUMIFS(OFFSET([2]掉落汇总!$C$2:$C$871,,MATCH($B108,[2]掉落汇总!$D$1:$M$1)),[2]掉落汇总!$A$2:$A$871,I$1,[2]掉落汇总!$C$2:$C$871,$Q$2)/$Q$3)*宝箱投放计算!H108</f>
        <v>0</v>
      </c>
      <c r="J108">
        <f ca="1">(SUMIFS(OFFSET([2]掉落汇总!$C$2:$C$871,,MATCH($B108,[2]掉落汇总!$D$1:$M$1)),[2]掉落汇总!$A$2:$A$871,J$1,[2]掉落汇总!$C$2:$C$871,$Q$1)+SUMIFS(OFFSET([2]掉落汇总!$C$2:$C$871,,MATCH($B108,[2]掉落汇总!$D$1:$M$1)),[2]掉落汇总!$A$2:$A$871,J$1,[2]掉落汇总!$C$2:$C$871,$Q$2)/$Q$3)*宝箱投放计算!I108</f>
        <v>0</v>
      </c>
      <c r="K108">
        <f ca="1">(SUMIFS(OFFSET([2]掉落汇总!$C$2:$C$871,,MATCH($B108,[2]掉落汇总!$D$1:$M$1)),[2]掉落汇总!$A$2:$A$871,K$1,[2]掉落汇总!$C$2:$C$871,$Q$1)+SUMIFS(OFFSET([2]掉落汇总!$C$2:$C$871,,MATCH($B108,[2]掉落汇总!$D$1:$M$1)),[2]掉落汇总!$A$2:$A$871,K$1,[2]掉落汇总!$C$2:$C$871,$Q$2)/$Q$3)*宝箱投放计算!J108</f>
        <v>0</v>
      </c>
      <c r="L108">
        <f ca="1">(SUMIFS(OFFSET([2]掉落汇总!$C$2:$C$871,,MATCH($B108,[2]掉落汇总!$D$1:$M$1)),[2]掉落汇总!$A$2:$A$871,L$1,[2]掉落汇总!$C$2:$C$871,$Q$1)+SUMIFS(OFFSET([2]掉落汇总!$C$2:$C$871,,MATCH($B108,[2]掉落汇总!$D$1:$M$1)),[2]掉落汇总!$A$2:$A$871,L$1,[2]掉落汇总!$C$2:$C$871,$Q$2)/$Q$3)*宝箱投放计算!K108</f>
        <v>0</v>
      </c>
      <c r="M108">
        <f ca="1">(SUMIFS(OFFSET([2]掉落汇总!$C$2:$C$871,,MATCH($B108,[2]掉落汇总!$D$1:$M$1)),[2]掉落汇总!$A$2:$A$871,M$1,[2]掉落汇总!$C$2:$C$871,$Q$1)+SUMIFS(OFFSET([2]掉落汇总!$C$2:$C$871,,MATCH($B108,[2]掉落汇总!$D$1:$M$1)),[2]掉落汇总!$A$2:$A$871,M$1,[2]掉落汇总!$C$2:$C$871,$Q$2)/$Q$3)*宝箱投放计算!L108</f>
        <v>0</v>
      </c>
      <c r="N108">
        <f ca="1">(SUMIFS(OFFSET([2]掉落汇总!$C$2:$C$871,,MATCH($B108,[2]掉落汇总!$D$1:$M$1)),[2]掉落汇总!$A$2:$A$871,N$1,[2]掉落汇总!$C$2:$C$871,$Q$1)+SUMIFS(OFFSET([2]掉落汇总!$C$2:$C$871,,MATCH($B108,[2]掉落汇总!$D$1:$M$1)),[2]掉落汇总!$A$2:$A$871,N$1,[2]掉落汇总!$C$2:$C$871,$Q$2)/$Q$3)*宝箱投放计算!M108</f>
        <v>0</v>
      </c>
      <c r="O108">
        <f ca="1">(SUMIFS(OFFSET([2]掉落汇总!$C$2:$C$871,,MATCH($B108,[2]掉落汇总!$D$1:$M$1)),[2]掉落汇总!$A$2:$A$871,O$1,[2]掉落汇总!$C$2:$C$871,$Q$1)+SUMIFS(OFFSET([2]掉落汇总!$C$2:$C$871,,MATCH($B108,[2]掉落汇总!$D$1:$M$1)),[2]掉落汇总!$A$2:$A$871,O$1,[2]掉落汇总!$C$2:$C$871,$Q$2)/$Q$3)*宝箱投放计算!N108</f>
        <v>0</v>
      </c>
    </row>
    <row r="109" spans="1:15" x14ac:dyDescent="0.2">
      <c r="A109">
        <f>玩家成长时间线!A109</f>
        <v>108</v>
      </c>
      <c r="B109">
        <f>玩家成长时间线!B109</f>
        <v>10</v>
      </c>
      <c r="C109">
        <f ca="1">SUM($D$2:D109)</f>
        <v>0</v>
      </c>
      <c r="D109">
        <f t="shared" ca="1" si="1"/>
        <v>0</v>
      </c>
      <c r="E109">
        <f ca="1">(SUMIFS(OFFSET([2]掉落汇总!$C$2:$C$871,,MATCH($B109,[2]掉落汇总!$D$1:$M$1)),[2]掉落汇总!$A$2:$A$871,E$1,[2]掉落汇总!$C$2:$C$871,$Q$1)+SUMIFS(OFFSET([2]掉落汇总!$C$2:$C$871,,MATCH($B109,[2]掉落汇总!$D$1:$M$1)),[2]掉落汇总!$A$2:$A$871,E$1,[2]掉落汇总!$C$2:$C$871,$Q$2)/$Q$3)*宝箱投放计算!D109</f>
        <v>0</v>
      </c>
      <c r="F109">
        <f ca="1">(SUMIFS(OFFSET([2]掉落汇总!$C$2:$C$871,,MATCH($B109,[2]掉落汇总!$D$1:$M$1)),[2]掉落汇总!$A$2:$A$871,F$1,[2]掉落汇总!$C$2:$C$871,$Q$1)+SUMIFS(OFFSET([2]掉落汇总!$C$2:$C$871,,MATCH($B109,[2]掉落汇总!$D$1:$M$1)),[2]掉落汇总!$A$2:$A$871,F$1,[2]掉落汇总!$C$2:$C$871,$Q$2)/$Q$3)*宝箱投放计算!E109</f>
        <v>0</v>
      </c>
      <c r="G109">
        <f ca="1">(SUMIFS(OFFSET([2]掉落汇总!$C$2:$C$871,,MATCH($B109,[2]掉落汇总!$D$1:$M$1)),[2]掉落汇总!$A$2:$A$871,G$1,[2]掉落汇总!$C$2:$C$871,$Q$1)+SUMIFS(OFFSET([2]掉落汇总!$C$2:$C$871,,MATCH($B109,[2]掉落汇总!$D$1:$M$1)),[2]掉落汇总!$A$2:$A$871,G$1,[2]掉落汇总!$C$2:$C$871,$Q$2)/$Q$3)*宝箱投放计算!F109</f>
        <v>0</v>
      </c>
      <c r="H109">
        <f ca="1">(SUMIFS(OFFSET([2]掉落汇总!$C$2:$C$871,,MATCH($B109,[2]掉落汇总!$D$1:$M$1)),[2]掉落汇总!$A$2:$A$871,H$1,[2]掉落汇总!$C$2:$C$871,$Q$1)+SUMIFS(OFFSET([2]掉落汇总!$C$2:$C$871,,MATCH($B109,[2]掉落汇总!$D$1:$M$1)),[2]掉落汇总!$A$2:$A$871,H$1,[2]掉落汇总!$C$2:$C$871,$Q$2)/$Q$3)*宝箱投放计算!G109</f>
        <v>0</v>
      </c>
      <c r="I109">
        <f ca="1">(SUMIFS(OFFSET([2]掉落汇总!$C$2:$C$871,,MATCH($B109,[2]掉落汇总!$D$1:$M$1)),[2]掉落汇总!$A$2:$A$871,I$1,[2]掉落汇总!$C$2:$C$871,$Q$1)+SUMIFS(OFFSET([2]掉落汇总!$C$2:$C$871,,MATCH($B109,[2]掉落汇总!$D$1:$M$1)),[2]掉落汇总!$A$2:$A$871,I$1,[2]掉落汇总!$C$2:$C$871,$Q$2)/$Q$3)*宝箱投放计算!H109</f>
        <v>0</v>
      </c>
      <c r="J109">
        <f ca="1">(SUMIFS(OFFSET([2]掉落汇总!$C$2:$C$871,,MATCH($B109,[2]掉落汇总!$D$1:$M$1)),[2]掉落汇总!$A$2:$A$871,J$1,[2]掉落汇总!$C$2:$C$871,$Q$1)+SUMIFS(OFFSET([2]掉落汇总!$C$2:$C$871,,MATCH($B109,[2]掉落汇总!$D$1:$M$1)),[2]掉落汇总!$A$2:$A$871,J$1,[2]掉落汇总!$C$2:$C$871,$Q$2)/$Q$3)*宝箱投放计算!I109</f>
        <v>0</v>
      </c>
      <c r="K109">
        <f ca="1">(SUMIFS(OFFSET([2]掉落汇总!$C$2:$C$871,,MATCH($B109,[2]掉落汇总!$D$1:$M$1)),[2]掉落汇总!$A$2:$A$871,K$1,[2]掉落汇总!$C$2:$C$871,$Q$1)+SUMIFS(OFFSET([2]掉落汇总!$C$2:$C$871,,MATCH($B109,[2]掉落汇总!$D$1:$M$1)),[2]掉落汇总!$A$2:$A$871,K$1,[2]掉落汇总!$C$2:$C$871,$Q$2)/$Q$3)*宝箱投放计算!J109</f>
        <v>0</v>
      </c>
      <c r="L109">
        <f ca="1">(SUMIFS(OFFSET([2]掉落汇总!$C$2:$C$871,,MATCH($B109,[2]掉落汇总!$D$1:$M$1)),[2]掉落汇总!$A$2:$A$871,L$1,[2]掉落汇总!$C$2:$C$871,$Q$1)+SUMIFS(OFFSET([2]掉落汇总!$C$2:$C$871,,MATCH($B109,[2]掉落汇总!$D$1:$M$1)),[2]掉落汇总!$A$2:$A$871,L$1,[2]掉落汇总!$C$2:$C$871,$Q$2)/$Q$3)*宝箱投放计算!K109</f>
        <v>0</v>
      </c>
      <c r="M109">
        <f ca="1">(SUMIFS(OFFSET([2]掉落汇总!$C$2:$C$871,,MATCH($B109,[2]掉落汇总!$D$1:$M$1)),[2]掉落汇总!$A$2:$A$871,M$1,[2]掉落汇总!$C$2:$C$871,$Q$1)+SUMIFS(OFFSET([2]掉落汇总!$C$2:$C$871,,MATCH($B109,[2]掉落汇总!$D$1:$M$1)),[2]掉落汇总!$A$2:$A$871,M$1,[2]掉落汇总!$C$2:$C$871,$Q$2)/$Q$3)*宝箱投放计算!L109</f>
        <v>0</v>
      </c>
      <c r="N109">
        <f ca="1">(SUMIFS(OFFSET([2]掉落汇总!$C$2:$C$871,,MATCH($B109,[2]掉落汇总!$D$1:$M$1)),[2]掉落汇总!$A$2:$A$871,N$1,[2]掉落汇总!$C$2:$C$871,$Q$1)+SUMIFS(OFFSET([2]掉落汇总!$C$2:$C$871,,MATCH($B109,[2]掉落汇总!$D$1:$M$1)),[2]掉落汇总!$A$2:$A$871,N$1,[2]掉落汇总!$C$2:$C$871,$Q$2)/$Q$3)*宝箱投放计算!M109</f>
        <v>0</v>
      </c>
      <c r="O109">
        <f ca="1">(SUMIFS(OFFSET([2]掉落汇总!$C$2:$C$871,,MATCH($B109,[2]掉落汇总!$D$1:$M$1)),[2]掉落汇总!$A$2:$A$871,O$1,[2]掉落汇总!$C$2:$C$871,$Q$1)+SUMIFS(OFFSET([2]掉落汇总!$C$2:$C$871,,MATCH($B109,[2]掉落汇总!$D$1:$M$1)),[2]掉落汇总!$A$2:$A$871,O$1,[2]掉落汇总!$C$2:$C$871,$Q$2)/$Q$3)*宝箱投放计算!N109</f>
        <v>0</v>
      </c>
    </row>
    <row r="110" spans="1:15" x14ac:dyDescent="0.2">
      <c r="A110">
        <f>玩家成长时间线!A110</f>
        <v>109</v>
      </c>
      <c r="B110">
        <f>玩家成长时间线!B110</f>
        <v>10</v>
      </c>
      <c r="C110">
        <f ca="1">SUM($D$2:D110)</f>
        <v>0</v>
      </c>
      <c r="D110">
        <f t="shared" ca="1" si="1"/>
        <v>0</v>
      </c>
      <c r="E110">
        <f ca="1">(SUMIFS(OFFSET([2]掉落汇总!$C$2:$C$871,,MATCH($B110,[2]掉落汇总!$D$1:$M$1)),[2]掉落汇总!$A$2:$A$871,E$1,[2]掉落汇总!$C$2:$C$871,$Q$1)+SUMIFS(OFFSET([2]掉落汇总!$C$2:$C$871,,MATCH($B110,[2]掉落汇总!$D$1:$M$1)),[2]掉落汇总!$A$2:$A$871,E$1,[2]掉落汇总!$C$2:$C$871,$Q$2)/$Q$3)*宝箱投放计算!D110</f>
        <v>0</v>
      </c>
      <c r="F110">
        <f ca="1">(SUMIFS(OFFSET([2]掉落汇总!$C$2:$C$871,,MATCH($B110,[2]掉落汇总!$D$1:$M$1)),[2]掉落汇总!$A$2:$A$871,F$1,[2]掉落汇总!$C$2:$C$871,$Q$1)+SUMIFS(OFFSET([2]掉落汇总!$C$2:$C$871,,MATCH($B110,[2]掉落汇总!$D$1:$M$1)),[2]掉落汇总!$A$2:$A$871,F$1,[2]掉落汇总!$C$2:$C$871,$Q$2)/$Q$3)*宝箱投放计算!E110</f>
        <v>0</v>
      </c>
      <c r="G110">
        <f ca="1">(SUMIFS(OFFSET([2]掉落汇总!$C$2:$C$871,,MATCH($B110,[2]掉落汇总!$D$1:$M$1)),[2]掉落汇总!$A$2:$A$871,G$1,[2]掉落汇总!$C$2:$C$871,$Q$1)+SUMIFS(OFFSET([2]掉落汇总!$C$2:$C$871,,MATCH($B110,[2]掉落汇总!$D$1:$M$1)),[2]掉落汇总!$A$2:$A$871,G$1,[2]掉落汇总!$C$2:$C$871,$Q$2)/$Q$3)*宝箱投放计算!F110</f>
        <v>0</v>
      </c>
      <c r="H110">
        <f ca="1">(SUMIFS(OFFSET([2]掉落汇总!$C$2:$C$871,,MATCH($B110,[2]掉落汇总!$D$1:$M$1)),[2]掉落汇总!$A$2:$A$871,H$1,[2]掉落汇总!$C$2:$C$871,$Q$1)+SUMIFS(OFFSET([2]掉落汇总!$C$2:$C$871,,MATCH($B110,[2]掉落汇总!$D$1:$M$1)),[2]掉落汇总!$A$2:$A$871,H$1,[2]掉落汇总!$C$2:$C$871,$Q$2)/$Q$3)*宝箱投放计算!G110</f>
        <v>0</v>
      </c>
      <c r="I110">
        <f ca="1">(SUMIFS(OFFSET([2]掉落汇总!$C$2:$C$871,,MATCH($B110,[2]掉落汇总!$D$1:$M$1)),[2]掉落汇总!$A$2:$A$871,I$1,[2]掉落汇总!$C$2:$C$871,$Q$1)+SUMIFS(OFFSET([2]掉落汇总!$C$2:$C$871,,MATCH($B110,[2]掉落汇总!$D$1:$M$1)),[2]掉落汇总!$A$2:$A$871,I$1,[2]掉落汇总!$C$2:$C$871,$Q$2)/$Q$3)*宝箱投放计算!H110</f>
        <v>0</v>
      </c>
      <c r="J110">
        <f ca="1">(SUMIFS(OFFSET([2]掉落汇总!$C$2:$C$871,,MATCH($B110,[2]掉落汇总!$D$1:$M$1)),[2]掉落汇总!$A$2:$A$871,J$1,[2]掉落汇总!$C$2:$C$871,$Q$1)+SUMIFS(OFFSET([2]掉落汇总!$C$2:$C$871,,MATCH($B110,[2]掉落汇总!$D$1:$M$1)),[2]掉落汇总!$A$2:$A$871,J$1,[2]掉落汇总!$C$2:$C$871,$Q$2)/$Q$3)*宝箱投放计算!I110</f>
        <v>0</v>
      </c>
      <c r="K110">
        <f ca="1">(SUMIFS(OFFSET([2]掉落汇总!$C$2:$C$871,,MATCH($B110,[2]掉落汇总!$D$1:$M$1)),[2]掉落汇总!$A$2:$A$871,K$1,[2]掉落汇总!$C$2:$C$871,$Q$1)+SUMIFS(OFFSET([2]掉落汇总!$C$2:$C$871,,MATCH($B110,[2]掉落汇总!$D$1:$M$1)),[2]掉落汇总!$A$2:$A$871,K$1,[2]掉落汇总!$C$2:$C$871,$Q$2)/$Q$3)*宝箱投放计算!J110</f>
        <v>0</v>
      </c>
      <c r="L110">
        <f ca="1">(SUMIFS(OFFSET([2]掉落汇总!$C$2:$C$871,,MATCH($B110,[2]掉落汇总!$D$1:$M$1)),[2]掉落汇总!$A$2:$A$871,L$1,[2]掉落汇总!$C$2:$C$871,$Q$1)+SUMIFS(OFFSET([2]掉落汇总!$C$2:$C$871,,MATCH($B110,[2]掉落汇总!$D$1:$M$1)),[2]掉落汇总!$A$2:$A$871,L$1,[2]掉落汇总!$C$2:$C$871,$Q$2)/$Q$3)*宝箱投放计算!K110</f>
        <v>0</v>
      </c>
      <c r="M110">
        <f ca="1">(SUMIFS(OFFSET([2]掉落汇总!$C$2:$C$871,,MATCH($B110,[2]掉落汇总!$D$1:$M$1)),[2]掉落汇总!$A$2:$A$871,M$1,[2]掉落汇总!$C$2:$C$871,$Q$1)+SUMIFS(OFFSET([2]掉落汇总!$C$2:$C$871,,MATCH($B110,[2]掉落汇总!$D$1:$M$1)),[2]掉落汇总!$A$2:$A$871,M$1,[2]掉落汇总!$C$2:$C$871,$Q$2)/$Q$3)*宝箱投放计算!L110</f>
        <v>0</v>
      </c>
      <c r="N110">
        <f ca="1">(SUMIFS(OFFSET([2]掉落汇总!$C$2:$C$871,,MATCH($B110,[2]掉落汇总!$D$1:$M$1)),[2]掉落汇总!$A$2:$A$871,N$1,[2]掉落汇总!$C$2:$C$871,$Q$1)+SUMIFS(OFFSET([2]掉落汇总!$C$2:$C$871,,MATCH($B110,[2]掉落汇总!$D$1:$M$1)),[2]掉落汇总!$A$2:$A$871,N$1,[2]掉落汇总!$C$2:$C$871,$Q$2)/$Q$3)*宝箱投放计算!M110</f>
        <v>0</v>
      </c>
      <c r="O110">
        <f ca="1">(SUMIFS(OFFSET([2]掉落汇总!$C$2:$C$871,,MATCH($B110,[2]掉落汇总!$D$1:$M$1)),[2]掉落汇总!$A$2:$A$871,O$1,[2]掉落汇总!$C$2:$C$871,$Q$1)+SUMIFS(OFFSET([2]掉落汇总!$C$2:$C$871,,MATCH($B110,[2]掉落汇总!$D$1:$M$1)),[2]掉落汇总!$A$2:$A$871,O$1,[2]掉落汇总!$C$2:$C$871,$Q$2)/$Q$3)*宝箱投放计算!N110</f>
        <v>0</v>
      </c>
    </row>
    <row r="111" spans="1:15" x14ac:dyDescent="0.2">
      <c r="A111">
        <f>玩家成长时间线!A111</f>
        <v>110</v>
      </c>
      <c r="B111">
        <f>玩家成长时间线!B111</f>
        <v>10</v>
      </c>
      <c r="C111">
        <f ca="1">SUM($D$2:D111)</f>
        <v>0</v>
      </c>
      <c r="D111">
        <f t="shared" ca="1" si="1"/>
        <v>0</v>
      </c>
      <c r="E111">
        <f ca="1">(SUMIFS(OFFSET([2]掉落汇总!$C$2:$C$871,,MATCH($B111,[2]掉落汇总!$D$1:$M$1)),[2]掉落汇总!$A$2:$A$871,E$1,[2]掉落汇总!$C$2:$C$871,$Q$1)+SUMIFS(OFFSET([2]掉落汇总!$C$2:$C$871,,MATCH($B111,[2]掉落汇总!$D$1:$M$1)),[2]掉落汇总!$A$2:$A$871,E$1,[2]掉落汇总!$C$2:$C$871,$Q$2)/$Q$3)*宝箱投放计算!D111</f>
        <v>0</v>
      </c>
      <c r="F111">
        <f ca="1">(SUMIFS(OFFSET([2]掉落汇总!$C$2:$C$871,,MATCH($B111,[2]掉落汇总!$D$1:$M$1)),[2]掉落汇总!$A$2:$A$871,F$1,[2]掉落汇总!$C$2:$C$871,$Q$1)+SUMIFS(OFFSET([2]掉落汇总!$C$2:$C$871,,MATCH($B111,[2]掉落汇总!$D$1:$M$1)),[2]掉落汇总!$A$2:$A$871,F$1,[2]掉落汇总!$C$2:$C$871,$Q$2)/$Q$3)*宝箱投放计算!E111</f>
        <v>0</v>
      </c>
      <c r="G111">
        <f ca="1">(SUMIFS(OFFSET([2]掉落汇总!$C$2:$C$871,,MATCH($B111,[2]掉落汇总!$D$1:$M$1)),[2]掉落汇总!$A$2:$A$871,G$1,[2]掉落汇总!$C$2:$C$871,$Q$1)+SUMIFS(OFFSET([2]掉落汇总!$C$2:$C$871,,MATCH($B111,[2]掉落汇总!$D$1:$M$1)),[2]掉落汇总!$A$2:$A$871,G$1,[2]掉落汇总!$C$2:$C$871,$Q$2)/$Q$3)*宝箱投放计算!F111</f>
        <v>0</v>
      </c>
      <c r="H111">
        <f ca="1">(SUMIFS(OFFSET([2]掉落汇总!$C$2:$C$871,,MATCH($B111,[2]掉落汇总!$D$1:$M$1)),[2]掉落汇总!$A$2:$A$871,H$1,[2]掉落汇总!$C$2:$C$871,$Q$1)+SUMIFS(OFFSET([2]掉落汇总!$C$2:$C$871,,MATCH($B111,[2]掉落汇总!$D$1:$M$1)),[2]掉落汇总!$A$2:$A$871,H$1,[2]掉落汇总!$C$2:$C$871,$Q$2)/$Q$3)*宝箱投放计算!G111</f>
        <v>0</v>
      </c>
      <c r="I111">
        <f ca="1">(SUMIFS(OFFSET([2]掉落汇总!$C$2:$C$871,,MATCH($B111,[2]掉落汇总!$D$1:$M$1)),[2]掉落汇总!$A$2:$A$871,I$1,[2]掉落汇总!$C$2:$C$871,$Q$1)+SUMIFS(OFFSET([2]掉落汇总!$C$2:$C$871,,MATCH($B111,[2]掉落汇总!$D$1:$M$1)),[2]掉落汇总!$A$2:$A$871,I$1,[2]掉落汇总!$C$2:$C$871,$Q$2)/$Q$3)*宝箱投放计算!H111</f>
        <v>0</v>
      </c>
      <c r="J111">
        <f ca="1">(SUMIFS(OFFSET([2]掉落汇总!$C$2:$C$871,,MATCH($B111,[2]掉落汇总!$D$1:$M$1)),[2]掉落汇总!$A$2:$A$871,J$1,[2]掉落汇总!$C$2:$C$871,$Q$1)+SUMIFS(OFFSET([2]掉落汇总!$C$2:$C$871,,MATCH($B111,[2]掉落汇总!$D$1:$M$1)),[2]掉落汇总!$A$2:$A$871,J$1,[2]掉落汇总!$C$2:$C$871,$Q$2)/$Q$3)*宝箱投放计算!I111</f>
        <v>0</v>
      </c>
      <c r="K111">
        <f ca="1">(SUMIFS(OFFSET([2]掉落汇总!$C$2:$C$871,,MATCH($B111,[2]掉落汇总!$D$1:$M$1)),[2]掉落汇总!$A$2:$A$871,K$1,[2]掉落汇总!$C$2:$C$871,$Q$1)+SUMIFS(OFFSET([2]掉落汇总!$C$2:$C$871,,MATCH($B111,[2]掉落汇总!$D$1:$M$1)),[2]掉落汇总!$A$2:$A$871,K$1,[2]掉落汇总!$C$2:$C$871,$Q$2)/$Q$3)*宝箱投放计算!J111</f>
        <v>0</v>
      </c>
      <c r="L111">
        <f ca="1">(SUMIFS(OFFSET([2]掉落汇总!$C$2:$C$871,,MATCH($B111,[2]掉落汇总!$D$1:$M$1)),[2]掉落汇总!$A$2:$A$871,L$1,[2]掉落汇总!$C$2:$C$871,$Q$1)+SUMIFS(OFFSET([2]掉落汇总!$C$2:$C$871,,MATCH($B111,[2]掉落汇总!$D$1:$M$1)),[2]掉落汇总!$A$2:$A$871,L$1,[2]掉落汇总!$C$2:$C$871,$Q$2)/$Q$3)*宝箱投放计算!K111</f>
        <v>0</v>
      </c>
      <c r="M111">
        <f ca="1">(SUMIFS(OFFSET([2]掉落汇总!$C$2:$C$871,,MATCH($B111,[2]掉落汇总!$D$1:$M$1)),[2]掉落汇总!$A$2:$A$871,M$1,[2]掉落汇总!$C$2:$C$871,$Q$1)+SUMIFS(OFFSET([2]掉落汇总!$C$2:$C$871,,MATCH($B111,[2]掉落汇总!$D$1:$M$1)),[2]掉落汇总!$A$2:$A$871,M$1,[2]掉落汇总!$C$2:$C$871,$Q$2)/$Q$3)*宝箱投放计算!L111</f>
        <v>0</v>
      </c>
      <c r="N111">
        <f ca="1">(SUMIFS(OFFSET([2]掉落汇总!$C$2:$C$871,,MATCH($B111,[2]掉落汇总!$D$1:$M$1)),[2]掉落汇总!$A$2:$A$871,N$1,[2]掉落汇总!$C$2:$C$871,$Q$1)+SUMIFS(OFFSET([2]掉落汇总!$C$2:$C$871,,MATCH($B111,[2]掉落汇总!$D$1:$M$1)),[2]掉落汇总!$A$2:$A$871,N$1,[2]掉落汇总!$C$2:$C$871,$Q$2)/$Q$3)*宝箱投放计算!M111</f>
        <v>0</v>
      </c>
      <c r="O111">
        <f ca="1">(SUMIFS(OFFSET([2]掉落汇总!$C$2:$C$871,,MATCH($B111,[2]掉落汇总!$D$1:$M$1)),[2]掉落汇总!$A$2:$A$871,O$1,[2]掉落汇总!$C$2:$C$871,$Q$1)+SUMIFS(OFFSET([2]掉落汇总!$C$2:$C$871,,MATCH($B111,[2]掉落汇总!$D$1:$M$1)),[2]掉落汇总!$A$2:$A$871,O$1,[2]掉落汇总!$C$2:$C$871,$Q$2)/$Q$3)*宝箱投放计算!N111</f>
        <v>0</v>
      </c>
    </row>
    <row r="112" spans="1:15" x14ac:dyDescent="0.2">
      <c r="A112">
        <f>玩家成长时间线!A112</f>
        <v>111</v>
      </c>
      <c r="B112">
        <f>玩家成长时间线!B112</f>
        <v>10</v>
      </c>
      <c r="C112">
        <f ca="1">SUM($D$2:D112)</f>
        <v>0</v>
      </c>
      <c r="D112">
        <f t="shared" ca="1" si="1"/>
        <v>0</v>
      </c>
      <c r="E112">
        <f ca="1">(SUMIFS(OFFSET([2]掉落汇总!$C$2:$C$871,,MATCH($B112,[2]掉落汇总!$D$1:$M$1)),[2]掉落汇总!$A$2:$A$871,E$1,[2]掉落汇总!$C$2:$C$871,$Q$1)+SUMIFS(OFFSET([2]掉落汇总!$C$2:$C$871,,MATCH($B112,[2]掉落汇总!$D$1:$M$1)),[2]掉落汇总!$A$2:$A$871,E$1,[2]掉落汇总!$C$2:$C$871,$Q$2)/$Q$3)*宝箱投放计算!D112</f>
        <v>0</v>
      </c>
      <c r="F112">
        <f ca="1">(SUMIFS(OFFSET([2]掉落汇总!$C$2:$C$871,,MATCH($B112,[2]掉落汇总!$D$1:$M$1)),[2]掉落汇总!$A$2:$A$871,F$1,[2]掉落汇总!$C$2:$C$871,$Q$1)+SUMIFS(OFFSET([2]掉落汇总!$C$2:$C$871,,MATCH($B112,[2]掉落汇总!$D$1:$M$1)),[2]掉落汇总!$A$2:$A$871,F$1,[2]掉落汇总!$C$2:$C$871,$Q$2)/$Q$3)*宝箱投放计算!E112</f>
        <v>0</v>
      </c>
      <c r="G112">
        <f ca="1">(SUMIFS(OFFSET([2]掉落汇总!$C$2:$C$871,,MATCH($B112,[2]掉落汇总!$D$1:$M$1)),[2]掉落汇总!$A$2:$A$871,G$1,[2]掉落汇总!$C$2:$C$871,$Q$1)+SUMIFS(OFFSET([2]掉落汇总!$C$2:$C$871,,MATCH($B112,[2]掉落汇总!$D$1:$M$1)),[2]掉落汇总!$A$2:$A$871,G$1,[2]掉落汇总!$C$2:$C$871,$Q$2)/$Q$3)*宝箱投放计算!F112</f>
        <v>0</v>
      </c>
      <c r="H112">
        <f ca="1">(SUMIFS(OFFSET([2]掉落汇总!$C$2:$C$871,,MATCH($B112,[2]掉落汇总!$D$1:$M$1)),[2]掉落汇总!$A$2:$A$871,H$1,[2]掉落汇总!$C$2:$C$871,$Q$1)+SUMIFS(OFFSET([2]掉落汇总!$C$2:$C$871,,MATCH($B112,[2]掉落汇总!$D$1:$M$1)),[2]掉落汇总!$A$2:$A$871,H$1,[2]掉落汇总!$C$2:$C$871,$Q$2)/$Q$3)*宝箱投放计算!G112</f>
        <v>0</v>
      </c>
      <c r="I112">
        <f ca="1">(SUMIFS(OFFSET([2]掉落汇总!$C$2:$C$871,,MATCH($B112,[2]掉落汇总!$D$1:$M$1)),[2]掉落汇总!$A$2:$A$871,I$1,[2]掉落汇总!$C$2:$C$871,$Q$1)+SUMIFS(OFFSET([2]掉落汇总!$C$2:$C$871,,MATCH($B112,[2]掉落汇总!$D$1:$M$1)),[2]掉落汇总!$A$2:$A$871,I$1,[2]掉落汇总!$C$2:$C$871,$Q$2)/$Q$3)*宝箱投放计算!H112</f>
        <v>0</v>
      </c>
      <c r="J112">
        <f ca="1">(SUMIFS(OFFSET([2]掉落汇总!$C$2:$C$871,,MATCH($B112,[2]掉落汇总!$D$1:$M$1)),[2]掉落汇总!$A$2:$A$871,J$1,[2]掉落汇总!$C$2:$C$871,$Q$1)+SUMIFS(OFFSET([2]掉落汇总!$C$2:$C$871,,MATCH($B112,[2]掉落汇总!$D$1:$M$1)),[2]掉落汇总!$A$2:$A$871,J$1,[2]掉落汇总!$C$2:$C$871,$Q$2)/$Q$3)*宝箱投放计算!I112</f>
        <v>0</v>
      </c>
      <c r="K112">
        <f ca="1">(SUMIFS(OFFSET([2]掉落汇总!$C$2:$C$871,,MATCH($B112,[2]掉落汇总!$D$1:$M$1)),[2]掉落汇总!$A$2:$A$871,K$1,[2]掉落汇总!$C$2:$C$871,$Q$1)+SUMIFS(OFFSET([2]掉落汇总!$C$2:$C$871,,MATCH($B112,[2]掉落汇总!$D$1:$M$1)),[2]掉落汇总!$A$2:$A$871,K$1,[2]掉落汇总!$C$2:$C$871,$Q$2)/$Q$3)*宝箱投放计算!J112</f>
        <v>0</v>
      </c>
      <c r="L112">
        <f ca="1">(SUMIFS(OFFSET([2]掉落汇总!$C$2:$C$871,,MATCH($B112,[2]掉落汇总!$D$1:$M$1)),[2]掉落汇总!$A$2:$A$871,L$1,[2]掉落汇总!$C$2:$C$871,$Q$1)+SUMIFS(OFFSET([2]掉落汇总!$C$2:$C$871,,MATCH($B112,[2]掉落汇总!$D$1:$M$1)),[2]掉落汇总!$A$2:$A$871,L$1,[2]掉落汇总!$C$2:$C$871,$Q$2)/$Q$3)*宝箱投放计算!K112</f>
        <v>0</v>
      </c>
      <c r="M112">
        <f ca="1">(SUMIFS(OFFSET([2]掉落汇总!$C$2:$C$871,,MATCH($B112,[2]掉落汇总!$D$1:$M$1)),[2]掉落汇总!$A$2:$A$871,M$1,[2]掉落汇总!$C$2:$C$871,$Q$1)+SUMIFS(OFFSET([2]掉落汇总!$C$2:$C$871,,MATCH($B112,[2]掉落汇总!$D$1:$M$1)),[2]掉落汇总!$A$2:$A$871,M$1,[2]掉落汇总!$C$2:$C$871,$Q$2)/$Q$3)*宝箱投放计算!L112</f>
        <v>0</v>
      </c>
      <c r="N112">
        <f ca="1">(SUMIFS(OFFSET([2]掉落汇总!$C$2:$C$871,,MATCH($B112,[2]掉落汇总!$D$1:$M$1)),[2]掉落汇总!$A$2:$A$871,N$1,[2]掉落汇总!$C$2:$C$871,$Q$1)+SUMIFS(OFFSET([2]掉落汇总!$C$2:$C$871,,MATCH($B112,[2]掉落汇总!$D$1:$M$1)),[2]掉落汇总!$A$2:$A$871,N$1,[2]掉落汇总!$C$2:$C$871,$Q$2)/$Q$3)*宝箱投放计算!M112</f>
        <v>0</v>
      </c>
      <c r="O112">
        <f ca="1">(SUMIFS(OFFSET([2]掉落汇总!$C$2:$C$871,,MATCH($B112,[2]掉落汇总!$D$1:$M$1)),[2]掉落汇总!$A$2:$A$871,O$1,[2]掉落汇总!$C$2:$C$871,$Q$1)+SUMIFS(OFFSET([2]掉落汇总!$C$2:$C$871,,MATCH($B112,[2]掉落汇总!$D$1:$M$1)),[2]掉落汇总!$A$2:$A$871,O$1,[2]掉落汇总!$C$2:$C$871,$Q$2)/$Q$3)*宝箱投放计算!N112</f>
        <v>0</v>
      </c>
    </row>
    <row r="113" spans="1:15" x14ac:dyDescent="0.2">
      <c r="A113">
        <f>玩家成长时间线!A113</f>
        <v>112</v>
      </c>
      <c r="B113">
        <f>玩家成长时间线!B113</f>
        <v>8</v>
      </c>
      <c r="C113">
        <f ca="1">SUM($D$2:D113)</f>
        <v>0</v>
      </c>
      <c r="D113">
        <f t="shared" ca="1" si="1"/>
        <v>0</v>
      </c>
      <c r="E113">
        <f ca="1">(SUMIFS(OFFSET([2]掉落汇总!$C$2:$C$871,,MATCH($B113,[2]掉落汇总!$D$1:$M$1)),[2]掉落汇总!$A$2:$A$871,E$1,[2]掉落汇总!$C$2:$C$871,$Q$1)+SUMIFS(OFFSET([2]掉落汇总!$C$2:$C$871,,MATCH($B113,[2]掉落汇总!$D$1:$M$1)),[2]掉落汇总!$A$2:$A$871,E$1,[2]掉落汇总!$C$2:$C$871,$Q$2)/$Q$3)*宝箱投放计算!D113</f>
        <v>0</v>
      </c>
      <c r="F113">
        <f ca="1">(SUMIFS(OFFSET([2]掉落汇总!$C$2:$C$871,,MATCH($B113,[2]掉落汇总!$D$1:$M$1)),[2]掉落汇总!$A$2:$A$871,F$1,[2]掉落汇总!$C$2:$C$871,$Q$1)+SUMIFS(OFFSET([2]掉落汇总!$C$2:$C$871,,MATCH($B113,[2]掉落汇总!$D$1:$M$1)),[2]掉落汇总!$A$2:$A$871,F$1,[2]掉落汇总!$C$2:$C$871,$Q$2)/$Q$3)*宝箱投放计算!E113</f>
        <v>0</v>
      </c>
      <c r="G113">
        <f ca="1">(SUMIFS(OFFSET([2]掉落汇总!$C$2:$C$871,,MATCH($B113,[2]掉落汇总!$D$1:$M$1)),[2]掉落汇总!$A$2:$A$871,G$1,[2]掉落汇总!$C$2:$C$871,$Q$1)+SUMIFS(OFFSET([2]掉落汇总!$C$2:$C$871,,MATCH($B113,[2]掉落汇总!$D$1:$M$1)),[2]掉落汇总!$A$2:$A$871,G$1,[2]掉落汇总!$C$2:$C$871,$Q$2)/$Q$3)*宝箱投放计算!F113</f>
        <v>0</v>
      </c>
      <c r="H113">
        <f ca="1">(SUMIFS(OFFSET([2]掉落汇总!$C$2:$C$871,,MATCH($B113,[2]掉落汇总!$D$1:$M$1)),[2]掉落汇总!$A$2:$A$871,H$1,[2]掉落汇总!$C$2:$C$871,$Q$1)+SUMIFS(OFFSET([2]掉落汇总!$C$2:$C$871,,MATCH($B113,[2]掉落汇总!$D$1:$M$1)),[2]掉落汇总!$A$2:$A$871,H$1,[2]掉落汇总!$C$2:$C$871,$Q$2)/$Q$3)*宝箱投放计算!G113</f>
        <v>0</v>
      </c>
      <c r="I113">
        <f ca="1">(SUMIFS(OFFSET([2]掉落汇总!$C$2:$C$871,,MATCH($B113,[2]掉落汇总!$D$1:$M$1)),[2]掉落汇总!$A$2:$A$871,I$1,[2]掉落汇总!$C$2:$C$871,$Q$1)+SUMIFS(OFFSET([2]掉落汇总!$C$2:$C$871,,MATCH($B113,[2]掉落汇总!$D$1:$M$1)),[2]掉落汇总!$A$2:$A$871,I$1,[2]掉落汇总!$C$2:$C$871,$Q$2)/$Q$3)*宝箱投放计算!H113</f>
        <v>0</v>
      </c>
      <c r="J113">
        <f ca="1">(SUMIFS(OFFSET([2]掉落汇总!$C$2:$C$871,,MATCH($B113,[2]掉落汇总!$D$1:$M$1)),[2]掉落汇总!$A$2:$A$871,J$1,[2]掉落汇总!$C$2:$C$871,$Q$1)+SUMIFS(OFFSET([2]掉落汇总!$C$2:$C$871,,MATCH($B113,[2]掉落汇总!$D$1:$M$1)),[2]掉落汇总!$A$2:$A$871,J$1,[2]掉落汇总!$C$2:$C$871,$Q$2)/$Q$3)*宝箱投放计算!I113</f>
        <v>0</v>
      </c>
      <c r="K113">
        <f ca="1">(SUMIFS(OFFSET([2]掉落汇总!$C$2:$C$871,,MATCH($B113,[2]掉落汇总!$D$1:$M$1)),[2]掉落汇总!$A$2:$A$871,K$1,[2]掉落汇总!$C$2:$C$871,$Q$1)+SUMIFS(OFFSET([2]掉落汇总!$C$2:$C$871,,MATCH($B113,[2]掉落汇总!$D$1:$M$1)),[2]掉落汇总!$A$2:$A$871,K$1,[2]掉落汇总!$C$2:$C$871,$Q$2)/$Q$3)*宝箱投放计算!J113</f>
        <v>0</v>
      </c>
      <c r="L113">
        <f ca="1">(SUMIFS(OFFSET([2]掉落汇总!$C$2:$C$871,,MATCH($B113,[2]掉落汇总!$D$1:$M$1)),[2]掉落汇总!$A$2:$A$871,L$1,[2]掉落汇总!$C$2:$C$871,$Q$1)+SUMIFS(OFFSET([2]掉落汇总!$C$2:$C$871,,MATCH($B113,[2]掉落汇总!$D$1:$M$1)),[2]掉落汇总!$A$2:$A$871,L$1,[2]掉落汇总!$C$2:$C$871,$Q$2)/$Q$3)*宝箱投放计算!K113</f>
        <v>0</v>
      </c>
      <c r="M113">
        <f ca="1">(SUMIFS(OFFSET([2]掉落汇总!$C$2:$C$871,,MATCH($B113,[2]掉落汇总!$D$1:$M$1)),[2]掉落汇总!$A$2:$A$871,M$1,[2]掉落汇总!$C$2:$C$871,$Q$1)+SUMIFS(OFFSET([2]掉落汇总!$C$2:$C$871,,MATCH($B113,[2]掉落汇总!$D$1:$M$1)),[2]掉落汇总!$A$2:$A$871,M$1,[2]掉落汇总!$C$2:$C$871,$Q$2)/$Q$3)*宝箱投放计算!L113</f>
        <v>0</v>
      </c>
      <c r="N113">
        <f ca="1">(SUMIFS(OFFSET([2]掉落汇总!$C$2:$C$871,,MATCH($B113,[2]掉落汇总!$D$1:$M$1)),[2]掉落汇总!$A$2:$A$871,N$1,[2]掉落汇总!$C$2:$C$871,$Q$1)+SUMIFS(OFFSET([2]掉落汇总!$C$2:$C$871,,MATCH($B113,[2]掉落汇总!$D$1:$M$1)),[2]掉落汇总!$A$2:$A$871,N$1,[2]掉落汇总!$C$2:$C$871,$Q$2)/$Q$3)*宝箱投放计算!M113</f>
        <v>0</v>
      </c>
      <c r="O113">
        <f ca="1">(SUMIFS(OFFSET([2]掉落汇总!$C$2:$C$871,,MATCH($B113,[2]掉落汇总!$D$1:$M$1)),[2]掉落汇总!$A$2:$A$871,O$1,[2]掉落汇总!$C$2:$C$871,$Q$1)+SUMIFS(OFFSET([2]掉落汇总!$C$2:$C$871,,MATCH($B113,[2]掉落汇总!$D$1:$M$1)),[2]掉落汇总!$A$2:$A$871,O$1,[2]掉落汇总!$C$2:$C$871,$Q$2)/$Q$3)*宝箱投放计算!N113</f>
        <v>0</v>
      </c>
    </row>
    <row r="114" spans="1:15" x14ac:dyDescent="0.2">
      <c r="A114">
        <f>玩家成长时间线!A114</f>
        <v>113</v>
      </c>
      <c r="B114">
        <f>玩家成长时间线!B114</f>
        <v>8</v>
      </c>
      <c r="C114">
        <f ca="1">SUM($D$2:D114)</f>
        <v>0</v>
      </c>
      <c r="D114">
        <f t="shared" ca="1" si="1"/>
        <v>0</v>
      </c>
      <c r="E114">
        <f ca="1">(SUMIFS(OFFSET([2]掉落汇总!$C$2:$C$871,,MATCH($B114,[2]掉落汇总!$D$1:$M$1)),[2]掉落汇总!$A$2:$A$871,E$1,[2]掉落汇总!$C$2:$C$871,$Q$1)+SUMIFS(OFFSET([2]掉落汇总!$C$2:$C$871,,MATCH($B114,[2]掉落汇总!$D$1:$M$1)),[2]掉落汇总!$A$2:$A$871,E$1,[2]掉落汇总!$C$2:$C$871,$Q$2)/$Q$3)*宝箱投放计算!D114</f>
        <v>0</v>
      </c>
      <c r="F114">
        <f ca="1">(SUMIFS(OFFSET([2]掉落汇总!$C$2:$C$871,,MATCH($B114,[2]掉落汇总!$D$1:$M$1)),[2]掉落汇总!$A$2:$A$871,F$1,[2]掉落汇总!$C$2:$C$871,$Q$1)+SUMIFS(OFFSET([2]掉落汇总!$C$2:$C$871,,MATCH($B114,[2]掉落汇总!$D$1:$M$1)),[2]掉落汇总!$A$2:$A$871,F$1,[2]掉落汇总!$C$2:$C$871,$Q$2)/$Q$3)*宝箱投放计算!E114</f>
        <v>0</v>
      </c>
      <c r="G114">
        <f ca="1">(SUMIFS(OFFSET([2]掉落汇总!$C$2:$C$871,,MATCH($B114,[2]掉落汇总!$D$1:$M$1)),[2]掉落汇总!$A$2:$A$871,G$1,[2]掉落汇总!$C$2:$C$871,$Q$1)+SUMIFS(OFFSET([2]掉落汇总!$C$2:$C$871,,MATCH($B114,[2]掉落汇总!$D$1:$M$1)),[2]掉落汇总!$A$2:$A$871,G$1,[2]掉落汇总!$C$2:$C$871,$Q$2)/$Q$3)*宝箱投放计算!F114</f>
        <v>0</v>
      </c>
      <c r="H114">
        <f ca="1">(SUMIFS(OFFSET([2]掉落汇总!$C$2:$C$871,,MATCH($B114,[2]掉落汇总!$D$1:$M$1)),[2]掉落汇总!$A$2:$A$871,H$1,[2]掉落汇总!$C$2:$C$871,$Q$1)+SUMIFS(OFFSET([2]掉落汇总!$C$2:$C$871,,MATCH($B114,[2]掉落汇总!$D$1:$M$1)),[2]掉落汇总!$A$2:$A$871,H$1,[2]掉落汇总!$C$2:$C$871,$Q$2)/$Q$3)*宝箱投放计算!G114</f>
        <v>0</v>
      </c>
      <c r="I114">
        <f ca="1">(SUMIFS(OFFSET([2]掉落汇总!$C$2:$C$871,,MATCH($B114,[2]掉落汇总!$D$1:$M$1)),[2]掉落汇总!$A$2:$A$871,I$1,[2]掉落汇总!$C$2:$C$871,$Q$1)+SUMIFS(OFFSET([2]掉落汇总!$C$2:$C$871,,MATCH($B114,[2]掉落汇总!$D$1:$M$1)),[2]掉落汇总!$A$2:$A$871,I$1,[2]掉落汇总!$C$2:$C$871,$Q$2)/$Q$3)*宝箱投放计算!H114</f>
        <v>0</v>
      </c>
      <c r="J114">
        <f ca="1">(SUMIFS(OFFSET([2]掉落汇总!$C$2:$C$871,,MATCH($B114,[2]掉落汇总!$D$1:$M$1)),[2]掉落汇总!$A$2:$A$871,J$1,[2]掉落汇总!$C$2:$C$871,$Q$1)+SUMIFS(OFFSET([2]掉落汇总!$C$2:$C$871,,MATCH($B114,[2]掉落汇总!$D$1:$M$1)),[2]掉落汇总!$A$2:$A$871,J$1,[2]掉落汇总!$C$2:$C$871,$Q$2)/$Q$3)*宝箱投放计算!I114</f>
        <v>0</v>
      </c>
      <c r="K114">
        <f ca="1">(SUMIFS(OFFSET([2]掉落汇总!$C$2:$C$871,,MATCH($B114,[2]掉落汇总!$D$1:$M$1)),[2]掉落汇总!$A$2:$A$871,K$1,[2]掉落汇总!$C$2:$C$871,$Q$1)+SUMIFS(OFFSET([2]掉落汇总!$C$2:$C$871,,MATCH($B114,[2]掉落汇总!$D$1:$M$1)),[2]掉落汇总!$A$2:$A$871,K$1,[2]掉落汇总!$C$2:$C$871,$Q$2)/$Q$3)*宝箱投放计算!J114</f>
        <v>0</v>
      </c>
      <c r="L114">
        <f ca="1">(SUMIFS(OFFSET([2]掉落汇总!$C$2:$C$871,,MATCH($B114,[2]掉落汇总!$D$1:$M$1)),[2]掉落汇总!$A$2:$A$871,L$1,[2]掉落汇总!$C$2:$C$871,$Q$1)+SUMIFS(OFFSET([2]掉落汇总!$C$2:$C$871,,MATCH($B114,[2]掉落汇总!$D$1:$M$1)),[2]掉落汇总!$A$2:$A$871,L$1,[2]掉落汇总!$C$2:$C$871,$Q$2)/$Q$3)*宝箱投放计算!K114</f>
        <v>0</v>
      </c>
      <c r="M114">
        <f ca="1">(SUMIFS(OFFSET([2]掉落汇总!$C$2:$C$871,,MATCH($B114,[2]掉落汇总!$D$1:$M$1)),[2]掉落汇总!$A$2:$A$871,M$1,[2]掉落汇总!$C$2:$C$871,$Q$1)+SUMIFS(OFFSET([2]掉落汇总!$C$2:$C$871,,MATCH($B114,[2]掉落汇总!$D$1:$M$1)),[2]掉落汇总!$A$2:$A$871,M$1,[2]掉落汇总!$C$2:$C$871,$Q$2)/$Q$3)*宝箱投放计算!L114</f>
        <v>0</v>
      </c>
      <c r="N114">
        <f ca="1">(SUMIFS(OFFSET([2]掉落汇总!$C$2:$C$871,,MATCH($B114,[2]掉落汇总!$D$1:$M$1)),[2]掉落汇总!$A$2:$A$871,N$1,[2]掉落汇总!$C$2:$C$871,$Q$1)+SUMIFS(OFFSET([2]掉落汇总!$C$2:$C$871,,MATCH($B114,[2]掉落汇总!$D$1:$M$1)),[2]掉落汇总!$A$2:$A$871,N$1,[2]掉落汇总!$C$2:$C$871,$Q$2)/$Q$3)*宝箱投放计算!M114</f>
        <v>0</v>
      </c>
      <c r="O114">
        <f ca="1">(SUMIFS(OFFSET([2]掉落汇总!$C$2:$C$871,,MATCH($B114,[2]掉落汇总!$D$1:$M$1)),[2]掉落汇总!$A$2:$A$871,O$1,[2]掉落汇总!$C$2:$C$871,$Q$1)+SUMIFS(OFFSET([2]掉落汇总!$C$2:$C$871,,MATCH($B114,[2]掉落汇总!$D$1:$M$1)),[2]掉落汇总!$A$2:$A$871,O$1,[2]掉落汇总!$C$2:$C$871,$Q$2)/$Q$3)*宝箱投放计算!N114</f>
        <v>0</v>
      </c>
    </row>
    <row r="115" spans="1:15" x14ac:dyDescent="0.2">
      <c r="A115">
        <f>玩家成长时间线!A115</f>
        <v>114</v>
      </c>
      <c r="B115">
        <f>玩家成长时间线!B115</f>
        <v>8</v>
      </c>
      <c r="C115">
        <f ca="1">SUM($D$2:D115)</f>
        <v>0</v>
      </c>
      <c r="D115">
        <f t="shared" ca="1" si="1"/>
        <v>0</v>
      </c>
      <c r="E115">
        <f ca="1">(SUMIFS(OFFSET([2]掉落汇总!$C$2:$C$871,,MATCH($B115,[2]掉落汇总!$D$1:$M$1)),[2]掉落汇总!$A$2:$A$871,E$1,[2]掉落汇总!$C$2:$C$871,$Q$1)+SUMIFS(OFFSET([2]掉落汇总!$C$2:$C$871,,MATCH($B115,[2]掉落汇总!$D$1:$M$1)),[2]掉落汇总!$A$2:$A$871,E$1,[2]掉落汇总!$C$2:$C$871,$Q$2)/$Q$3)*宝箱投放计算!D115</f>
        <v>0</v>
      </c>
      <c r="F115">
        <f ca="1">(SUMIFS(OFFSET([2]掉落汇总!$C$2:$C$871,,MATCH($B115,[2]掉落汇总!$D$1:$M$1)),[2]掉落汇总!$A$2:$A$871,F$1,[2]掉落汇总!$C$2:$C$871,$Q$1)+SUMIFS(OFFSET([2]掉落汇总!$C$2:$C$871,,MATCH($B115,[2]掉落汇总!$D$1:$M$1)),[2]掉落汇总!$A$2:$A$871,F$1,[2]掉落汇总!$C$2:$C$871,$Q$2)/$Q$3)*宝箱投放计算!E115</f>
        <v>0</v>
      </c>
      <c r="G115">
        <f ca="1">(SUMIFS(OFFSET([2]掉落汇总!$C$2:$C$871,,MATCH($B115,[2]掉落汇总!$D$1:$M$1)),[2]掉落汇总!$A$2:$A$871,G$1,[2]掉落汇总!$C$2:$C$871,$Q$1)+SUMIFS(OFFSET([2]掉落汇总!$C$2:$C$871,,MATCH($B115,[2]掉落汇总!$D$1:$M$1)),[2]掉落汇总!$A$2:$A$871,G$1,[2]掉落汇总!$C$2:$C$871,$Q$2)/$Q$3)*宝箱投放计算!F115</f>
        <v>0</v>
      </c>
      <c r="H115">
        <f ca="1">(SUMIFS(OFFSET([2]掉落汇总!$C$2:$C$871,,MATCH($B115,[2]掉落汇总!$D$1:$M$1)),[2]掉落汇总!$A$2:$A$871,H$1,[2]掉落汇总!$C$2:$C$871,$Q$1)+SUMIFS(OFFSET([2]掉落汇总!$C$2:$C$871,,MATCH($B115,[2]掉落汇总!$D$1:$M$1)),[2]掉落汇总!$A$2:$A$871,H$1,[2]掉落汇总!$C$2:$C$871,$Q$2)/$Q$3)*宝箱投放计算!G115</f>
        <v>0</v>
      </c>
      <c r="I115">
        <f ca="1">(SUMIFS(OFFSET([2]掉落汇总!$C$2:$C$871,,MATCH($B115,[2]掉落汇总!$D$1:$M$1)),[2]掉落汇总!$A$2:$A$871,I$1,[2]掉落汇总!$C$2:$C$871,$Q$1)+SUMIFS(OFFSET([2]掉落汇总!$C$2:$C$871,,MATCH($B115,[2]掉落汇总!$D$1:$M$1)),[2]掉落汇总!$A$2:$A$871,I$1,[2]掉落汇总!$C$2:$C$871,$Q$2)/$Q$3)*宝箱投放计算!H115</f>
        <v>0</v>
      </c>
      <c r="J115">
        <f ca="1">(SUMIFS(OFFSET([2]掉落汇总!$C$2:$C$871,,MATCH($B115,[2]掉落汇总!$D$1:$M$1)),[2]掉落汇总!$A$2:$A$871,J$1,[2]掉落汇总!$C$2:$C$871,$Q$1)+SUMIFS(OFFSET([2]掉落汇总!$C$2:$C$871,,MATCH($B115,[2]掉落汇总!$D$1:$M$1)),[2]掉落汇总!$A$2:$A$871,J$1,[2]掉落汇总!$C$2:$C$871,$Q$2)/$Q$3)*宝箱投放计算!I115</f>
        <v>0</v>
      </c>
      <c r="K115">
        <f ca="1">(SUMIFS(OFFSET([2]掉落汇总!$C$2:$C$871,,MATCH($B115,[2]掉落汇总!$D$1:$M$1)),[2]掉落汇总!$A$2:$A$871,K$1,[2]掉落汇总!$C$2:$C$871,$Q$1)+SUMIFS(OFFSET([2]掉落汇总!$C$2:$C$871,,MATCH($B115,[2]掉落汇总!$D$1:$M$1)),[2]掉落汇总!$A$2:$A$871,K$1,[2]掉落汇总!$C$2:$C$871,$Q$2)/$Q$3)*宝箱投放计算!J115</f>
        <v>0</v>
      </c>
      <c r="L115">
        <f ca="1">(SUMIFS(OFFSET([2]掉落汇总!$C$2:$C$871,,MATCH($B115,[2]掉落汇总!$D$1:$M$1)),[2]掉落汇总!$A$2:$A$871,L$1,[2]掉落汇总!$C$2:$C$871,$Q$1)+SUMIFS(OFFSET([2]掉落汇总!$C$2:$C$871,,MATCH($B115,[2]掉落汇总!$D$1:$M$1)),[2]掉落汇总!$A$2:$A$871,L$1,[2]掉落汇总!$C$2:$C$871,$Q$2)/$Q$3)*宝箱投放计算!K115</f>
        <v>0</v>
      </c>
      <c r="M115">
        <f ca="1">(SUMIFS(OFFSET([2]掉落汇总!$C$2:$C$871,,MATCH($B115,[2]掉落汇总!$D$1:$M$1)),[2]掉落汇总!$A$2:$A$871,M$1,[2]掉落汇总!$C$2:$C$871,$Q$1)+SUMIFS(OFFSET([2]掉落汇总!$C$2:$C$871,,MATCH($B115,[2]掉落汇总!$D$1:$M$1)),[2]掉落汇总!$A$2:$A$871,M$1,[2]掉落汇总!$C$2:$C$871,$Q$2)/$Q$3)*宝箱投放计算!L115</f>
        <v>0</v>
      </c>
      <c r="N115">
        <f ca="1">(SUMIFS(OFFSET([2]掉落汇总!$C$2:$C$871,,MATCH($B115,[2]掉落汇总!$D$1:$M$1)),[2]掉落汇总!$A$2:$A$871,N$1,[2]掉落汇总!$C$2:$C$871,$Q$1)+SUMIFS(OFFSET([2]掉落汇总!$C$2:$C$871,,MATCH($B115,[2]掉落汇总!$D$1:$M$1)),[2]掉落汇总!$A$2:$A$871,N$1,[2]掉落汇总!$C$2:$C$871,$Q$2)/$Q$3)*宝箱投放计算!M115</f>
        <v>0</v>
      </c>
      <c r="O115">
        <f ca="1">(SUMIFS(OFFSET([2]掉落汇总!$C$2:$C$871,,MATCH($B115,[2]掉落汇总!$D$1:$M$1)),[2]掉落汇总!$A$2:$A$871,O$1,[2]掉落汇总!$C$2:$C$871,$Q$1)+SUMIFS(OFFSET([2]掉落汇总!$C$2:$C$871,,MATCH($B115,[2]掉落汇总!$D$1:$M$1)),[2]掉落汇总!$A$2:$A$871,O$1,[2]掉落汇总!$C$2:$C$871,$Q$2)/$Q$3)*宝箱投放计算!N115</f>
        <v>0</v>
      </c>
    </row>
    <row r="116" spans="1:15" x14ac:dyDescent="0.2">
      <c r="A116">
        <f>玩家成长时间线!A116</f>
        <v>115</v>
      </c>
      <c r="B116">
        <f>玩家成长时间线!B116</f>
        <v>9</v>
      </c>
      <c r="C116">
        <f ca="1">SUM($D$2:D116)</f>
        <v>0</v>
      </c>
      <c r="D116">
        <f t="shared" ca="1" si="1"/>
        <v>0</v>
      </c>
      <c r="E116">
        <f ca="1">(SUMIFS(OFFSET([2]掉落汇总!$C$2:$C$871,,MATCH($B116,[2]掉落汇总!$D$1:$M$1)),[2]掉落汇总!$A$2:$A$871,E$1,[2]掉落汇总!$C$2:$C$871,$Q$1)+SUMIFS(OFFSET([2]掉落汇总!$C$2:$C$871,,MATCH($B116,[2]掉落汇总!$D$1:$M$1)),[2]掉落汇总!$A$2:$A$871,E$1,[2]掉落汇总!$C$2:$C$871,$Q$2)/$Q$3)*宝箱投放计算!D116</f>
        <v>0</v>
      </c>
      <c r="F116">
        <f ca="1">(SUMIFS(OFFSET([2]掉落汇总!$C$2:$C$871,,MATCH($B116,[2]掉落汇总!$D$1:$M$1)),[2]掉落汇总!$A$2:$A$871,F$1,[2]掉落汇总!$C$2:$C$871,$Q$1)+SUMIFS(OFFSET([2]掉落汇总!$C$2:$C$871,,MATCH($B116,[2]掉落汇总!$D$1:$M$1)),[2]掉落汇总!$A$2:$A$871,F$1,[2]掉落汇总!$C$2:$C$871,$Q$2)/$Q$3)*宝箱投放计算!E116</f>
        <v>0</v>
      </c>
      <c r="G116">
        <f ca="1">(SUMIFS(OFFSET([2]掉落汇总!$C$2:$C$871,,MATCH($B116,[2]掉落汇总!$D$1:$M$1)),[2]掉落汇总!$A$2:$A$871,G$1,[2]掉落汇总!$C$2:$C$871,$Q$1)+SUMIFS(OFFSET([2]掉落汇总!$C$2:$C$871,,MATCH($B116,[2]掉落汇总!$D$1:$M$1)),[2]掉落汇总!$A$2:$A$871,G$1,[2]掉落汇总!$C$2:$C$871,$Q$2)/$Q$3)*宝箱投放计算!F116</f>
        <v>0</v>
      </c>
      <c r="H116">
        <f ca="1">(SUMIFS(OFFSET([2]掉落汇总!$C$2:$C$871,,MATCH($B116,[2]掉落汇总!$D$1:$M$1)),[2]掉落汇总!$A$2:$A$871,H$1,[2]掉落汇总!$C$2:$C$871,$Q$1)+SUMIFS(OFFSET([2]掉落汇总!$C$2:$C$871,,MATCH($B116,[2]掉落汇总!$D$1:$M$1)),[2]掉落汇总!$A$2:$A$871,H$1,[2]掉落汇总!$C$2:$C$871,$Q$2)/$Q$3)*宝箱投放计算!G116</f>
        <v>0</v>
      </c>
      <c r="I116">
        <f ca="1">(SUMIFS(OFFSET([2]掉落汇总!$C$2:$C$871,,MATCH($B116,[2]掉落汇总!$D$1:$M$1)),[2]掉落汇总!$A$2:$A$871,I$1,[2]掉落汇总!$C$2:$C$871,$Q$1)+SUMIFS(OFFSET([2]掉落汇总!$C$2:$C$871,,MATCH($B116,[2]掉落汇总!$D$1:$M$1)),[2]掉落汇总!$A$2:$A$871,I$1,[2]掉落汇总!$C$2:$C$871,$Q$2)/$Q$3)*宝箱投放计算!H116</f>
        <v>0</v>
      </c>
      <c r="J116">
        <f ca="1">(SUMIFS(OFFSET([2]掉落汇总!$C$2:$C$871,,MATCH($B116,[2]掉落汇总!$D$1:$M$1)),[2]掉落汇总!$A$2:$A$871,J$1,[2]掉落汇总!$C$2:$C$871,$Q$1)+SUMIFS(OFFSET([2]掉落汇总!$C$2:$C$871,,MATCH($B116,[2]掉落汇总!$D$1:$M$1)),[2]掉落汇总!$A$2:$A$871,J$1,[2]掉落汇总!$C$2:$C$871,$Q$2)/$Q$3)*宝箱投放计算!I116</f>
        <v>0</v>
      </c>
      <c r="K116">
        <f ca="1">(SUMIFS(OFFSET([2]掉落汇总!$C$2:$C$871,,MATCH($B116,[2]掉落汇总!$D$1:$M$1)),[2]掉落汇总!$A$2:$A$871,K$1,[2]掉落汇总!$C$2:$C$871,$Q$1)+SUMIFS(OFFSET([2]掉落汇总!$C$2:$C$871,,MATCH($B116,[2]掉落汇总!$D$1:$M$1)),[2]掉落汇总!$A$2:$A$871,K$1,[2]掉落汇总!$C$2:$C$871,$Q$2)/$Q$3)*宝箱投放计算!J116</f>
        <v>0</v>
      </c>
      <c r="L116">
        <f ca="1">(SUMIFS(OFFSET([2]掉落汇总!$C$2:$C$871,,MATCH($B116,[2]掉落汇总!$D$1:$M$1)),[2]掉落汇总!$A$2:$A$871,L$1,[2]掉落汇总!$C$2:$C$871,$Q$1)+SUMIFS(OFFSET([2]掉落汇总!$C$2:$C$871,,MATCH($B116,[2]掉落汇总!$D$1:$M$1)),[2]掉落汇总!$A$2:$A$871,L$1,[2]掉落汇总!$C$2:$C$871,$Q$2)/$Q$3)*宝箱投放计算!K116</f>
        <v>0</v>
      </c>
      <c r="M116">
        <f ca="1">(SUMIFS(OFFSET([2]掉落汇总!$C$2:$C$871,,MATCH($B116,[2]掉落汇总!$D$1:$M$1)),[2]掉落汇总!$A$2:$A$871,M$1,[2]掉落汇总!$C$2:$C$871,$Q$1)+SUMIFS(OFFSET([2]掉落汇总!$C$2:$C$871,,MATCH($B116,[2]掉落汇总!$D$1:$M$1)),[2]掉落汇总!$A$2:$A$871,M$1,[2]掉落汇总!$C$2:$C$871,$Q$2)/$Q$3)*宝箱投放计算!L116</f>
        <v>0</v>
      </c>
      <c r="N116">
        <f ca="1">(SUMIFS(OFFSET([2]掉落汇总!$C$2:$C$871,,MATCH($B116,[2]掉落汇总!$D$1:$M$1)),[2]掉落汇总!$A$2:$A$871,N$1,[2]掉落汇总!$C$2:$C$871,$Q$1)+SUMIFS(OFFSET([2]掉落汇总!$C$2:$C$871,,MATCH($B116,[2]掉落汇总!$D$1:$M$1)),[2]掉落汇总!$A$2:$A$871,N$1,[2]掉落汇总!$C$2:$C$871,$Q$2)/$Q$3)*宝箱投放计算!M116</f>
        <v>0</v>
      </c>
      <c r="O116">
        <f ca="1">(SUMIFS(OFFSET([2]掉落汇总!$C$2:$C$871,,MATCH($B116,[2]掉落汇总!$D$1:$M$1)),[2]掉落汇总!$A$2:$A$871,O$1,[2]掉落汇总!$C$2:$C$871,$Q$1)+SUMIFS(OFFSET([2]掉落汇总!$C$2:$C$871,,MATCH($B116,[2]掉落汇总!$D$1:$M$1)),[2]掉落汇总!$A$2:$A$871,O$1,[2]掉落汇总!$C$2:$C$871,$Q$2)/$Q$3)*宝箱投放计算!N116</f>
        <v>0</v>
      </c>
    </row>
    <row r="117" spans="1:15" x14ac:dyDescent="0.2">
      <c r="A117">
        <f>玩家成长时间线!A117</f>
        <v>116</v>
      </c>
      <c r="B117">
        <f>玩家成长时间线!B117</f>
        <v>9</v>
      </c>
      <c r="C117">
        <f ca="1">SUM($D$2:D117)</f>
        <v>0</v>
      </c>
      <c r="D117">
        <f t="shared" ca="1" si="1"/>
        <v>0</v>
      </c>
      <c r="E117">
        <f ca="1">(SUMIFS(OFFSET([2]掉落汇总!$C$2:$C$871,,MATCH($B117,[2]掉落汇总!$D$1:$M$1)),[2]掉落汇总!$A$2:$A$871,E$1,[2]掉落汇总!$C$2:$C$871,$Q$1)+SUMIFS(OFFSET([2]掉落汇总!$C$2:$C$871,,MATCH($B117,[2]掉落汇总!$D$1:$M$1)),[2]掉落汇总!$A$2:$A$871,E$1,[2]掉落汇总!$C$2:$C$871,$Q$2)/$Q$3)*宝箱投放计算!D117</f>
        <v>0</v>
      </c>
      <c r="F117">
        <f ca="1">(SUMIFS(OFFSET([2]掉落汇总!$C$2:$C$871,,MATCH($B117,[2]掉落汇总!$D$1:$M$1)),[2]掉落汇总!$A$2:$A$871,F$1,[2]掉落汇总!$C$2:$C$871,$Q$1)+SUMIFS(OFFSET([2]掉落汇总!$C$2:$C$871,,MATCH($B117,[2]掉落汇总!$D$1:$M$1)),[2]掉落汇总!$A$2:$A$871,F$1,[2]掉落汇总!$C$2:$C$871,$Q$2)/$Q$3)*宝箱投放计算!E117</f>
        <v>0</v>
      </c>
      <c r="G117">
        <f ca="1">(SUMIFS(OFFSET([2]掉落汇总!$C$2:$C$871,,MATCH($B117,[2]掉落汇总!$D$1:$M$1)),[2]掉落汇总!$A$2:$A$871,G$1,[2]掉落汇总!$C$2:$C$871,$Q$1)+SUMIFS(OFFSET([2]掉落汇总!$C$2:$C$871,,MATCH($B117,[2]掉落汇总!$D$1:$M$1)),[2]掉落汇总!$A$2:$A$871,G$1,[2]掉落汇总!$C$2:$C$871,$Q$2)/$Q$3)*宝箱投放计算!F117</f>
        <v>0</v>
      </c>
      <c r="H117">
        <f ca="1">(SUMIFS(OFFSET([2]掉落汇总!$C$2:$C$871,,MATCH($B117,[2]掉落汇总!$D$1:$M$1)),[2]掉落汇总!$A$2:$A$871,H$1,[2]掉落汇总!$C$2:$C$871,$Q$1)+SUMIFS(OFFSET([2]掉落汇总!$C$2:$C$871,,MATCH($B117,[2]掉落汇总!$D$1:$M$1)),[2]掉落汇总!$A$2:$A$871,H$1,[2]掉落汇总!$C$2:$C$871,$Q$2)/$Q$3)*宝箱投放计算!G117</f>
        <v>0</v>
      </c>
      <c r="I117">
        <f ca="1">(SUMIFS(OFFSET([2]掉落汇总!$C$2:$C$871,,MATCH($B117,[2]掉落汇总!$D$1:$M$1)),[2]掉落汇总!$A$2:$A$871,I$1,[2]掉落汇总!$C$2:$C$871,$Q$1)+SUMIFS(OFFSET([2]掉落汇总!$C$2:$C$871,,MATCH($B117,[2]掉落汇总!$D$1:$M$1)),[2]掉落汇总!$A$2:$A$871,I$1,[2]掉落汇总!$C$2:$C$871,$Q$2)/$Q$3)*宝箱投放计算!H117</f>
        <v>0</v>
      </c>
      <c r="J117">
        <f ca="1">(SUMIFS(OFFSET([2]掉落汇总!$C$2:$C$871,,MATCH($B117,[2]掉落汇总!$D$1:$M$1)),[2]掉落汇总!$A$2:$A$871,J$1,[2]掉落汇总!$C$2:$C$871,$Q$1)+SUMIFS(OFFSET([2]掉落汇总!$C$2:$C$871,,MATCH($B117,[2]掉落汇总!$D$1:$M$1)),[2]掉落汇总!$A$2:$A$871,J$1,[2]掉落汇总!$C$2:$C$871,$Q$2)/$Q$3)*宝箱投放计算!I117</f>
        <v>0</v>
      </c>
      <c r="K117">
        <f ca="1">(SUMIFS(OFFSET([2]掉落汇总!$C$2:$C$871,,MATCH($B117,[2]掉落汇总!$D$1:$M$1)),[2]掉落汇总!$A$2:$A$871,K$1,[2]掉落汇总!$C$2:$C$871,$Q$1)+SUMIFS(OFFSET([2]掉落汇总!$C$2:$C$871,,MATCH($B117,[2]掉落汇总!$D$1:$M$1)),[2]掉落汇总!$A$2:$A$871,K$1,[2]掉落汇总!$C$2:$C$871,$Q$2)/$Q$3)*宝箱投放计算!J117</f>
        <v>0</v>
      </c>
      <c r="L117">
        <f ca="1">(SUMIFS(OFFSET([2]掉落汇总!$C$2:$C$871,,MATCH($B117,[2]掉落汇总!$D$1:$M$1)),[2]掉落汇总!$A$2:$A$871,L$1,[2]掉落汇总!$C$2:$C$871,$Q$1)+SUMIFS(OFFSET([2]掉落汇总!$C$2:$C$871,,MATCH($B117,[2]掉落汇总!$D$1:$M$1)),[2]掉落汇总!$A$2:$A$871,L$1,[2]掉落汇总!$C$2:$C$871,$Q$2)/$Q$3)*宝箱投放计算!K117</f>
        <v>0</v>
      </c>
      <c r="M117">
        <f ca="1">(SUMIFS(OFFSET([2]掉落汇总!$C$2:$C$871,,MATCH($B117,[2]掉落汇总!$D$1:$M$1)),[2]掉落汇总!$A$2:$A$871,M$1,[2]掉落汇总!$C$2:$C$871,$Q$1)+SUMIFS(OFFSET([2]掉落汇总!$C$2:$C$871,,MATCH($B117,[2]掉落汇总!$D$1:$M$1)),[2]掉落汇总!$A$2:$A$871,M$1,[2]掉落汇总!$C$2:$C$871,$Q$2)/$Q$3)*宝箱投放计算!L117</f>
        <v>0</v>
      </c>
      <c r="N117">
        <f ca="1">(SUMIFS(OFFSET([2]掉落汇总!$C$2:$C$871,,MATCH($B117,[2]掉落汇总!$D$1:$M$1)),[2]掉落汇总!$A$2:$A$871,N$1,[2]掉落汇总!$C$2:$C$871,$Q$1)+SUMIFS(OFFSET([2]掉落汇总!$C$2:$C$871,,MATCH($B117,[2]掉落汇总!$D$1:$M$1)),[2]掉落汇总!$A$2:$A$871,N$1,[2]掉落汇总!$C$2:$C$871,$Q$2)/$Q$3)*宝箱投放计算!M117</f>
        <v>0</v>
      </c>
      <c r="O117">
        <f ca="1">(SUMIFS(OFFSET([2]掉落汇总!$C$2:$C$871,,MATCH($B117,[2]掉落汇总!$D$1:$M$1)),[2]掉落汇总!$A$2:$A$871,O$1,[2]掉落汇总!$C$2:$C$871,$Q$1)+SUMIFS(OFFSET([2]掉落汇总!$C$2:$C$871,,MATCH($B117,[2]掉落汇总!$D$1:$M$1)),[2]掉落汇总!$A$2:$A$871,O$1,[2]掉落汇总!$C$2:$C$871,$Q$2)/$Q$3)*宝箱投放计算!N117</f>
        <v>0</v>
      </c>
    </row>
    <row r="118" spans="1:15" x14ac:dyDescent="0.2">
      <c r="A118">
        <f>玩家成长时间线!A118</f>
        <v>117</v>
      </c>
      <c r="B118">
        <f>玩家成长时间线!B118</f>
        <v>9</v>
      </c>
      <c r="C118">
        <f ca="1">SUM($D$2:D118)</f>
        <v>0</v>
      </c>
      <c r="D118">
        <f t="shared" ca="1" si="1"/>
        <v>0</v>
      </c>
      <c r="E118">
        <f ca="1">(SUMIFS(OFFSET([2]掉落汇总!$C$2:$C$871,,MATCH($B118,[2]掉落汇总!$D$1:$M$1)),[2]掉落汇总!$A$2:$A$871,E$1,[2]掉落汇总!$C$2:$C$871,$Q$1)+SUMIFS(OFFSET([2]掉落汇总!$C$2:$C$871,,MATCH($B118,[2]掉落汇总!$D$1:$M$1)),[2]掉落汇总!$A$2:$A$871,E$1,[2]掉落汇总!$C$2:$C$871,$Q$2)/$Q$3)*宝箱投放计算!D118</f>
        <v>0</v>
      </c>
      <c r="F118">
        <f ca="1">(SUMIFS(OFFSET([2]掉落汇总!$C$2:$C$871,,MATCH($B118,[2]掉落汇总!$D$1:$M$1)),[2]掉落汇总!$A$2:$A$871,F$1,[2]掉落汇总!$C$2:$C$871,$Q$1)+SUMIFS(OFFSET([2]掉落汇总!$C$2:$C$871,,MATCH($B118,[2]掉落汇总!$D$1:$M$1)),[2]掉落汇总!$A$2:$A$871,F$1,[2]掉落汇总!$C$2:$C$871,$Q$2)/$Q$3)*宝箱投放计算!E118</f>
        <v>0</v>
      </c>
      <c r="G118">
        <f ca="1">(SUMIFS(OFFSET([2]掉落汇总!$C$2:$C$871,,MATCH($B118,[2]掉落汇总!$D$1:$M$1)),[2]掉落汇总!$A$2:$A$871,G$1,[2]掉落汇总!$C$2:$C$871,$Q$1)+SUMIFS(OFFSET([2]掉落汇总!$C$2:$C$871,,MATCH($B118,[2]掉落汇总!$D$1:$M$1)),[2]掉落汇总!$A$2:$A$871,G$1,[2]掉落汇总!$C$2:$C$871,$Q$2)/$Q$3)*宝箱投放计算!F118</f>
        <v>0</v>
      </c>
      <c r="H118">
        <f ca="1">(SUMIFS(OFFSET([2]掉落汇总!$C$2:$C$871,,MATCH($B118,[2]掉落汇总!$D$1:$M$1)),[2]掉落汇总!$A$2:$A$871,H$1,[2]掉落汇总!$C$2:$C$871,$Q$1)+SUMIFS(OFFSET([2]掉落汇总!$C$2:$C$871,,MATCH($B118,[2]掉落汇总!$D$1:$M$1)),[2]掉落汇总!$A$2:$A$871,H$1,[2]掉落汇总!$C$2:$C$871,$Q$2)/$Q$3)*宝箱投放计算!G118</f>
        <v>0</v>
      </c>
      <c r="I118">
        <f ca="1">(SUMIFS(OFFSET([2]掉落汇总!$C$2:$C$871,,MATCH($B118,[2]掉落汇总!$D$1:$M$1)),[2]掉落汇总!$A$2:$A$871,I$1,[2]掉落汇总!$C$2:$C$871,$Q$1)+SUMIFS(OFFSET([2]掉落汇总!$C$2:$C$871,,MATCH($B118,[2]掉落汇总!$D$1:$M$1)),[2]掉落汇总!$A$2:$A$871,I$1,[2]掉落汇总!$C$2:$C$871,$Q$2)/$Q$3)*宝箱投放计算!H118</f>
        <v>0</v>
      </c>
      <c r="J118">
        <f ca="1">(SUMIFS(OFFSET([2]掉落汇总!$C$2:$C$871,,MATCH($B118,[2]掉落汇总!$D$1:$M$1)),[2]掉落汇总!$A$2:$A$871,J$1,[2]掉落汇总!$C$2:$C$871,$Q$1)+SUMIFS(OFFSET([2]掉落汇总!$C$2:$C$871,,MATCH($B118,[2]掉落汇总!$D$1:$M$1)),[2]掉落汇总!$A$2:$A$871,J$1,[2]掉落汇总!$C$2:$C$871,$Q$2)/$Q$3)*宝箱投放计算!I118</f>
        <v>0</v>
      </c>
      <c r="K118">
        <f ca="1">(SUMIFS(OFFSET([2]掉落汇总!$C$2:$C$871,,MATCH($B118,[2]掉落汇总!$D$1:$M$1)),[2]掉落汇总!$A$2:$A$871,K$1,[2]掉落汇总!$C$2:$C$871,$Q$1)+SUMIFS(OFFSET([2]掉落汇总!$C$2:$C$871,,MATCH($B118,[2]掉落汇总!$D$1:$M$1)),[2]掉落汇总!$A$2:$A$871,K$1,[2]掉落汇总!$C$2:$C$871,$Q$2)/$Q$3)*宝箱投放计算!J118</f>
        <v>0</v>
      </c>
      <c r="L118">
        <f ca="1">(SUMIFS(OFFSET([2]掉落汇总!$C$2:$C$871,,MATCH($B118,[2]掉落汇总!$D$1:$M$1)),[2]掉落汇总!$A$2:$A$871,L$1,[2]掉落汇总!$C$2:$C$871,$Q$1)+SUMIFS(OFFSET([2]掉落汇总!$C$2:$C$871,,MATCH($B118,[2]掉落汇总!$D$1:$M$1)),[2]掉落汇总!$A$2:$A$871,L$1,[2]掉落汇总!$C$2:$C$871,$Q$2)/$Q$3)*宝箱投放计算!K118</f>
        <v>0</v>
      </c>
      <c r="M118">
        <f ca="1">(SUMIFS(OFFSET([2]掉落汇总!$C$2:$C$871,,MATCH($B118,[2]掉落汇总!$D$1:$M$1)),[2]掉落汇总!$A$2:$A$871,M$1,[2]掉落汇总!$C$2:$C$871,$Q$1)+SUMIFS(OFFSET([2]掉落汇总!$C$2:$C$871,,MATCH($B118,[2]掉落汇总!$D$1:$M$1)),[2]掉落汇总!$A$2:$A$871,M$1,[2]掉落汇总!$C$2:$C$871,$Q$2)/$Q$3)*宝箱投放计算!L118</f>
        <v>0</v>
      </c>
      <c r="N118">
        <f ca="1">(SUMIFS(OFFSET([2]掉落汇总!$C$2:$C$871,,MATCH($B118,[2]掉落汇总!$D$1:$M$1)),[2]掉落汇总!$A$2:$A$871,N$1,[2]掉落汇总!$C$2:$C$871,$Q$1)+SUMIFS(OFFSET([2]掉落汇总!$C$2:$C$871,,MATCH($B118,[2]掉落汇总!$D$1:$M$1)),[2]掉落汇总!$A$2:$A$871,N$1,[2]掉落汇总!$C$2:$C$871,$Q$2)/$Q$3)*宝箱投放计算!M118</f>
        <v>0</v>
      </c>
      <c r="O118">
        <f ca="1">(SUMIFS(OFFSET([2]掉落汇总!$C$2:$C$871,,MATCH($B118,[2]掉落汇总!$D$1:$M$1)),[2]掉落汇总!$A$2:$A$871,O$1,[2]掉落汇总!$C$2:$C$871,$Q$1)+SUMIFS(OFFSET([2]掉落汇总!$C$2:$C$871,,MATCH($B118,[2]掉落汇总!$D$1:$M$1)),[2]掉落汇总!$A$2:$A$871,O$1,[2]掉落汇总!$C$2:$C$871,$Q$2)/$Q$3)*宝箱投放计算!N118</f>
        <v>0</v>
      </c>
    </row>
    <row r="119" spans="1:15" x14ac:dyDescent="0.2">
      <c r="A119">
        <f>玩家成长时间线!A119</f>
        <v>118</v>
      </c>
      <c r="B119">
        <f>玩家成长时间线!B119</f>
        <v>10</v>
      </c>
      <c r="C119">
        <f ca="1">SUM($D$2:D119)</f>
        <v>0</v>
      </c>
      <c r="D119">
        <f t="shared" ca="1" si="1"/>
        <v>0</v>
      </c>
      <c r="E119">
        <f ca="1">(SUMIFS(OFFSET([2]掉落汇总!$C$2:$C$871,,MATCH($B119,[2]掉落汇总!$D$1:$M$1)),[2]掉落汇总!$A$2:$A$871,E$1,[2]掉落汇总!$C$2:$C$871,$Q$1)+SUMIFS(OFFSET([2]掉落汇总!$C$2:$C$871,,MATCH($B119,[2]掉落汇总!$D$1:$M$1)),[2]掉落汇总!$A$2:$A$871,E$1,[2]掉落汇总!$C$2:$C$871,$Q$2)/$Q$3)*宝箱投放计算!D119</f>
        <v>0</v>
      </c>
      <c r="F119">
        <f ca="1">(SUMIFS(OFFSET([2]掉落汇总!$C$2:$C$871,,MATCH($B119,[2]掉落汇总!$D$1:$M$1)),[2]掉落汇总!$A$2:$A$871,F$1,[2]掉落汇总!$C$2:$C$871,$Q$1)+SUMIFS(OFFSET([2]掉落汇总!$C$2:$C$871,,MATCH($B119,[2]掉落汇总!$D$1:$M$1)),[2]掉落汇总!$A$2:$A$871,F$1,[2]掉落汇总!$C$2:$C$871,$Q$2)/$Q$3)*宝箱投放计算!E119</f>
        <v>0</v>
      </c>
      <c r="G119">
        <f ca="1">(SUMIFS(OFFSET([2]掉落汇总!$C$2:$C$871,,MATCH($B119,[2]掉落汇总!$D$1:$M$1)),[2]掉落汇总!$A$2:$A$871,G$1,[2]掉落汇总!$C$2:$C$871,$Q$1)+SUMIFS(OFFSET([2]掉落汇总!$C$2:$C$871,,MATCH($B119,[2]掉落汇总!$D$1:$M$1)),[2]掉落汇总!$A$2:$A$871,G$1,[2]掉落汇总!$C$2:$C$871,$Q$2)/$Q$3)*宝箱投放计算!F119</f>
        <v>0</v>
      </c>
      <c r="H119">
        <f ca="1">(SUMIFS(OFFSET([2]掉落汇总!$C$2:$C$871,,MATCH($B119,[2]掉落汇总!$D$1:$M$1)),[2]掉落汇总!$A$2:$A$871,H$1,[2]掉落汇总!$C$2:$C$871,$Q$1)+SUMIFS(OFFSET([2]掉落汇总!$C$2:$C$871,,MATCH($B119,[2]掉落汇总!$D$1:$M$1)),[2]掉落汇总!$A$2:$A$871,H$1,[2]掉落汇总!$C$2:$C$871,$Q$2)/$Q$3)*宝箱投放计算!G119</f>
        <v>0</v>
      </c>
      <c r="I119">
        <f ca="1">(SUMIFS(OFFSET([2]掉落汇总!$C$2:$C$871,,MATCH($B119,[2]掉落汇总!$D$1:$M$1)),[2]掉落汇总!$A$2:$A$871,I$1,[2]掉落汇总!$C$2:$C$871,$Q$1)+SUMIFS(OFFSET([2]掉落汇总!$C$2:$C$871,,MATCH($B119,[2]掉落汇总!$D$1:$M$1)),[2]掉落汇总!$A$2:$A$871,I$1,[2]掉落汇总!$C$2:$C$871,$Q$2)/$Q$3)*宝箱投放计算!H119</f>
        <v>0</v>
      </c>
      <c r="J119">
        <f ca="1">(SUMIFS(OFFSET([2]掉落汇总!$C$2:$C$871,,MATCH($B119,[2]掉落汇总!$D$1:$M$1)),[2]掉落汇总!$A$2:$A$871,J$1,[2]掉落汇总!$C$2:$C$871,$Q$1)+SUMIFS(OFFSET([2]掉落汇总!$C$2:$C$871,,MATCH($B119,[2]掉落汇总!$D$1:$M$1)),[2]掉落汇总!$A$2:$A$871,J$1,[2]掉落汇总!$C$2:$C$871,$Q$2)/$Q$3)*宝箱投放计算!I119</f>
        <v>0</v>
      </c>
      <c r="K119">
        <f ca="1">(SUMIFS(OFFSET([2]掉落汇总!$C$2:$C$871,,MATCH($B119,[2]掉落汇总!$D$1:$M$1)),[2]掉落汇总!$A$2:$A$871,K$1,[2]掉落汇总!$C$2:$C$871,$Q$1)+SUMIFS(OFFSET([2]掉落汇总!$C$2:$C$871,,MATCH($B119,[2]掉落汇总!$D$1:$M$1)),[2]掉落汇总!$A$2:$A$871,K$1,[2]掉落汇总!$C$2:$C$871,$Q$2)/$Q$3)*宝箱投放计算!J119</f>
        <v>0</v>
      </c>
      <c r="L119">
        <f ca="1">(SUMIFS(OFFSET([2]掉落汇总!$C$2:$C$871,,MATCH($B119,[2]掉落汇总!$D$1:$M$1)),[2]掉落汇总!$A$2:$A$871,L$1,[2]掉落汇总!$C$2:$C$871,$Q$1)+SUMIFS(OFFSET([2]掉落汇总!$C$2:$C$871,,MATCH($B119,[2]掉落汇总!$D$1:$M$1)),[2]掉落汇总!$A$2:$A$871,L$1,[2]掉落汇总!$C$2:$C$871,$Q$2)/$Q$3)*宝箱投放计算!K119</f>
        <v>0</v>
      </c>
      <c r="M119">
        <f ca="1">(SUMIFS(OFFSET([2]掉落汇总!$C$2:$C$871,,MATCH($B119,[2]掉落汇总!$D$1:$M$1)),[2]掉落汇总!$A$2:$A$871,M$1,[2]掉落汇总!$C$2:$C$871,$Q$1)+SUMIFS(OFFSET([2]掉落汇总!$C$2:$C$871,,MATCH($B119,[2]掉落汇总!$D$1:$M$1)),[2]掉落汇总!$A$2:$A$871,M$1,[2]掉落汇总!$C$2:$C$871,$Q$2)/$Q$3)*宝箱投放计算!L119</f>
        <v>0</v>
      </c>
      <c r="N119">
        <f ca="1">(SUMIFS(OFFSET([2]掉落汇总!$C$2:$C$871,,MATCH($B119,[2]掉落汇总!$D$1:$M$1)),[2]掉落汇总!$A$2:$A$871,N$1,[2]掉落汇总!$C$2:$C$871,$Q$1)+SUMIFS(OFFSET([2]掉落汇总!$C$2:$C$871,,MATCH($B119,[2]掉落汇总!$D$1:$M$1)),[2]掉落汇总!$A$2:$A$871,N$1,[2]掉落汇总!$C$2:$C$871,$Q$2)/$Q$3)*宝箱投放计算!M119</f>
        <v>0</v>
      </c>
      <c r="O119">
        <f ca="1">(SUMIFS(OFFSET([2]掉落汇总!$C$2:$C$871,,MATCH($B119,[2]掉落汇总!$D$1:$M$1)),[2]掉落汇总!$A$2:$A$871,O$1,[2]掉落汇总!$C$2:$C$871,$Q$1)+SUMIFS(OFFSET([2]掉落汇总!$C$2:$C$871,,MATCH($B119,[2]掉落汇总!$D$1:$M$1)),[2]掉落汇总!$A$2:$A$871,O$1,[2]掉落汇总!$C$2:$C$871,$Q$2)/$Q$3)*宝箱投放计算!N119</f>
        <v>0</v>
      </c>
    </row>
    <row r="120" spans="1:15" x14ac:dyDescent="0.2">
      <c r="A120">
        <f>玩家成长时间线!A120</f>
        <v>119</v>
      </c>
      <c r="B120">
        <f>玩家成长时间线!B120</f>
        <v>10</v>
      </c>
      <c r="C120">
        <f ca="1">SUM($D$2:D120)</f>
        <v>0</v>
      </c>
      <c r="D120">
        <f t="shared" ca="1" si="1"/>
        <v>0</v>
      </c>
      <c r="E120">
        <f ca="1">(SUMIFS(OFFSET([2]掉落汇总!$C$2:$C$871,,MATCH($B120,[2]掉落汇总!$D$1:$M$1)),[2]掉落汇总!$A$2:$A$871,E$1,[2]掉落汇总!$C$2:$C$871,$Q$1)+SUMIFS(OFFSET([2]掉落汇总!$C$2:$C$871,,MATCH($B120,[2]掉落汇总!$D$1:$M$1)),[2]掉落汇总!$A$2:$A$871,E$1,[2]掉落汇总!$C$2:$C$871,$Q$2)/$Q$3)*宝箱投放计算!D120</f>
        <v>0</v>
      </c>
      <c r="F120">
        <f ca="1">(SUMIFS(OFFSET([2]掉落汇总!$C$2:$C$871,,MATCH($B120,[2]掉落汇总!$D$1:$M$1)),[2]掉落汇总!$A$2:$A$871,F$1,[2]掉落汇总!$C$2:$C$871,$Q$1)+SUMIFS(OFFSET([2]掉落汇总!$C$2:$C$871,,MATCH($B120,[2]掉落汇总!$D$1:$M$1)),[2]掉落汇总!$A$2:$A$871,F$1,[2]掉落汇总!$C$2:$C$871,$Q$2)/$Q$3)*宝箱投放计算!E120</f>
        <v>0</v>
      </c>
      <c r="G120">
        <f ca="1">(SUMIFS(OFFSET([2]掉落汇总!$C$2:$C$871,,MATCH($B120,[2]掉落汇总!$D$1:$M$1)),[2]掉落汇总!$A$2:$A$871,G$1,[2]掉落汇总!$C$2:$C$871,$Q$1)+SUMIFS(OFFSET([2]掉落汇总!$C$2:$C$871,,MATCH($B120,[2]掉落汇总!$D$1:$M$1)),[2]掉落汇总!$A$2:$A$871,G$1,[2]掉落汇总!$C$2:$C$871,$Q$2)/$Q$3)*宝箱投放计算!F120</f>
        <v>0</v>
      </c>
      <c r="H120">
        <f ca="1">(SUMIFS(OFFSET([2]掉落汇总!$C$2:$C$871,,MATCH($B120,[2]掉落汇总!$D$1:$M$1)),[2]掉落汇总!$A$2:$A$871,H$1,[2]掉落汇总!$C$2:$C$871,$Q$1)+SUMIFS(OFFSET([2]掉落汇总!$C$2:$C$871,,MATCH($B120,[2]掉落汇总!$D$1:$M$1)),[2]掉落汇总!$A$2:$A$871,H$1,[2]掉落汇总!$C$2:$C$871,$Q$2)/$Q$3)*宝箱投放计算!G120</f>
        <v>0</v>
      </c>
      <c r="I120">
        <f ca="1">(SUMIFS(OFFSET([2]掉落汇总!$C$2:$C$871,,MATCH($B120,[2]掉落汇总!$D$1:$M$1)),[2]掉落汇总!$A$2:$A$871,I$1,[2]掉落汇总!$C$2:$C$871,$Q$1)+SUMIFS(OFFSET([2]掉落汇总!$C$2:$C$871,,MATCH($B120,[2]掉落汇总!$D$1:$M$1)),[2]掉落汇总!$A$2:$A$871,I$1,[2]掉落汇总!$C$2:$C$871,$Q$2)/$Q$3)*宝箱投放计算!H120</f>
        <v>0</v>
      </c>
      <c r="J120">
        <f ca="1">(SUMIFS(OFFSET([2]掉落汇总!$C$2:$C$871,,MATCH($B120,[2]掉落汇总!$D$1:$M$1)),[2]掉落汇总!$A$2:$A$871,J$1,[2]掉落汇总!$C$2:$C$871,$Q$1)+SUMIFS(OFFSET([2]掉落汇总!$C$2:$C$871,,MATCH($B120,[2]掉落汇总!$D$1:$M$1)),[2]掉落汇总!$A$2:$A$871,J$1,[2]掉落汇总!$C$2:$C$871,$Q$2)/$Q$3)*宝箱投放计算!I120</f>
        <v>0</v>
      </c>
      <c r="K120">
        <f ca="1">(SUMIFS(OFFSET([2]掉落汇总!$C$2:$C$871,,MATCH($B120,[2]掉落汇总!$D$1:$M$1)),[2]掉落汇总!$A$2:$A$871,K$1,[2]掉落汇总!$C$2:$C$871,$Q$1)+SUMIFS(OFFSET([2]掉落汇总!$C$2:$C$871,,MATCH($B120,[2]掉落汇总!$D$1:$M$1)),[2]掉落汇总!$A$2:$A$871,K$1,[2]掉落汇总!$C$2:$C$871,$Q$2)/$Q$3)*宝箱投放计算!J120</f>
        <v>0</v>
      </c>
      <c r="L120">
        <f ca="1">(SUMIFS(OFFSET([2]掉落汇总!$C$2:$C$871,,MATCH($B120,[2]掉落汇总!$D$1:$M$1)),[2]掉落汇总!$A$2:$A$871,L$1,[2]掉落汇总!$C$2:$C$871,$Q$1)+SUMIFS(OFFSET([2]掉落汇总!$C$2:$C$871,,MATCH($B120,[2]掉落汇总!$D$1:$M$1)),[2]掉落汇总!$A$2:$A$871,L$1,[2]掉落汇总!$C$2:$C$871,$Q$2)/$Q$3)*宝箱投放计算!K120</f>
        <v>0</v>
      </c>
      <c r="M120">
        <f ca="1">(SUMIFS(OFFSET([2]掉落汇总!$C$2:$C$871,,MATCH($B120,[2]掉落汇总!$D$1:$M$1)),[2]掉落汇总!$A$2:$A$871,M$1,[2]掉落汇总!$C$2:$C$871,$Q$1)+SUMIFS(OFFSET([2]掉落汇总!$C$2:$C$871,,MATCH($B120,[2]掉落汇总!$D$1:$M$1)),[2]掉落汇总!$A$2:$A$871,M$1,[2]掉落汇总!$C$2:$C$871,$Q$2)/$Q$3)*宝箱投放计算!L120</f>
        <v>0</v>
      </c>
      <c r="N120">
        <f ca="1">(SUMIFS(OFFSET([2]掉落汇总!$C$2:$C$871,,MATCH($B120,[2]掉落汇总!$D$1:$M$1)),[2]掉落汇总!$A$2:$A$871,N$1,[2]掉落汇总!$C$2:$C$871,$Q$1)+SUMIFS(OFFSET([2]掉落汇总!$C$2:$C$871,,MATCH($B120,[2]掉落汇总!$D$1:$M$1)),[2]掉落汇总!$A$2:$A$871,N$1,[2]掉落汇总!$C$2:$C$871,$Q$2)/$Q$3)*宝箱投放计算!M120</f>
        <v>0</v>
      </c>
      <c r="O120">
        <f ca="1">(SUMIFS(OFFSET([2]掉落汇总!$C$2:$C$871,,MATCH($B120,[2]掉落汇总!$D$1:$M$1)),[2]掉落汇总!$A$2:$A$871,O$1,[2]掉落汇总!$C$2:$C$871,$Q$1)+SUMIFS(OFFSET([2]掉落汇总!$C$2:$C$871,,MATCH($B120,[2]掉落汇总!$D$1:$M$1)),[2]掉落汇总!$A$2:$A$871,O$1,[2]掉落汇总!$C$2:$C$871,$Q$2)/$Q$3)*宝箱投放计算!N120</f>
        <v>0</v>
      </c>
    </row>
    <row r="121" spans="1:15" x14ac:dyDescent="0.2">
      <c r="A121">
        <f>玩家成长时间线!A121</f>
        <v>120</v>
      </c>
      <c r="B121">
        <f>玩家成长时间线!B121</f>
        <v>10</v>
      </c>
      <c r="C121">
        <f ca="1">SUM($D$2:D121)</f>
        <v>0</v>
      </c>
      <c r="D121">
        <f t="shared" ca="1" si="1"/>
        <v>0</v>
      </c>
      <c r="E121">
        <f ca="1">(SUMIFS(OFFSET([2]掉落汇总!$C$2:$C$871,,MATCH($B121,[2]掉落汇总!$D$1:$M$1)),[2]掉落汇总!$A$2:$A$871,E$1,[2]掉落汇总!$C$2:$C$871,$Q$1)+SUMIFS(OFFSET([2]掉落汇总!$C$2:$C$871,,MATCH($B121,[2]掉落汇总!$D$1:$M$1)),[2]掉落汇总!$A$2:$A$871,E$1,[2]掉落汇总!$C$2:$C$871,$Q$2)/$Q$3)*宝箱投放计算!D121</f>
        <v>0</v>
      </c>
      <c r="F121">
        <f ca="1">(SUMIFS(OFFSET([2]掉落汇总!$C$2:$C$871,,MATCH($B121,[2]掉落汇总!$D$1:$M$1)),[2]掉落汇总!$A$2:$A$871,F$1,[2]掉落汇总!$C$2:$C$871,$Q$1)+SUMIFS(OFFSET([2]掉落汇总!$C$2:$C$871,,MATCH($B121,[2]掉落汇总!$D$1:$M$1)),[2]掉落汇总!$A$2:$A$871,F$1,[2]掉落汇总!$C$2:$C$871,$Q$2)/$Q$3)*宝箱投放计算!E121</f>
        <v>0</v>
      </c>
      <c r="G121">
        <f ca="1">(SUMIFS(OFFSET([2]掉落汇总!$C$2:$C$871,,MATCH($B121,[2]掉落汇总!$D$1:$M$1)),[2]掉落汇总!$A$2:$A$871,G$1,[2]掉落汇总!$C$2:$C$871,$Q$1)+SUMIFS(OFFSET([2]掉落汇总!$C$2:$C$871,,MATCH($B121,[2]掉落汇总!$D$1:$M$1)),[2]掉落汇总!$A$2:$A$871,G$1,[2]掉落汇总!$C$2:$C$871,$Q$2)/$Q$3)*宝箱投放计算!F121</f>
        <v>0</v>
      </c>
      <c r="H121">
        <f ca="1">(SUMIFS(OFFSET([2]掉落汇总!$C$2:$C$871,,MATCH($B121,[2]掉落汇总!$D$1:$M$1)),[2]掉落汇总!$A$2:$A$871,H$1,[2]掉落汇总!$C$2:$C$871,$Q$1)+SUMIFS(OFFSET([2]掉落汇总!$C$2:$C$871,,MATCH($B121,[2]掉落汇总!$D$1:$M$1)),[2]掉落汇总!$A$2:$A$871,H$1,[2]掉落汇总!$C$2:$C$871,$Q$2)/$Q$3)*宝箱投放计算!G121</f>
        <v>0</v>
      </c>
      <c r="I121">
        <f ca="1">(SUMIFS(OFFSET([2]掉落汇总!$C$2:$C$871,,MATCH($B121,[2]掉落汇总!$D$1:$M$1)),[2]掉落汇总!$A$2:$A$871,I$1,[2]掉落汇总!$C$2:$C$871,$Q$1)+SUMIFS(OFFSET([2]掉落汇总!$C$2:$C$871,,MATCH($B121,[2]掉落汇总!$D$1:$M$1)),[2]掉落汇总!$A$2:$A$871,I$1,[2]掉落汇总!$C$2:$C$871,$Q$2)/$Q$3)*宝箱投放计算!H121</f>
        <v>0</v>
      </c>
      <c r="J121">
        <f ca="1">(SUMIFS(OFFSET([2]掉落汇总!$C$2:$C$871,,MATCH($B121,[2]掉落汇总!$D$1:$M$1)),[2]掉落汇总!$A$2:$A$871,J$1,[2]掉落汇总!$C$2:$C$871,$Q$1)+SUMIFS(OFFSET([2]掉落汇总!$C$2:$C$871,,MATCH($B121,[2]掉落汇总!$D$1:$M$1)),[2]掉落汇总!$A$2:$A$871,J$1,[2]掉落汇总!$C$2:$C$871,$Q$2)/$Q$3)*宝箱投放计算!I121</f>
        <v>0</v>
      </c>
      <c r="K121">
        <f ca="1">(SUMIFS(OFFSET([2]掉落汇总!$C$2:$C$871,,MATCH($B121,[2]掉落汇总!$D$1:$M$1)),[2]掉落汇总!$A$2:$A$871,K$1,[2]掉落汇总!$C$2:$C$871,$Q$1)+SUMIFS(OFFSET([2]掉落汇总!$C$2:$C$871,,MATCH($B121,[2]掉落汇总!$D$1:$M$1)),[2]掉落汇总!$A$2:$A$871,K$1,[2]掉落汇总!$C$2:$C$871,$Q$2)/$Q$3)*宝箱投放计算!J121</f>
        <v>0</v>
      </c>
      <c r="L121">
        <f ca="1">(SUMIFS(OFFSET([2]掉落汇总!$C$2:$C$871,,MATCH($B121,[2]掉落汇总!$D$1:$M$1)),[2]掉落汇总!$A$2:$A$871,L$1,[2]掉落汇总!$C$2:$C$871,$Q$1)+SUMIFS(OFFSET([2]掉落汇总!$C$2:$C$871,,MATCH($B121,[2]掉落汇总!$D$1:$M$1)),[2]掉落汇总!$A$2:$A$871,L$1,[2]掉落汇总!$C$2:$C$871,$Q$2)/$Q$3)*宝箱投放计算!K121</f>
        <v>0</v>
      </c>
      <c r="M121">
        <f ca="1">(SUMIFS(OFFSET([2]掉落汇总!$C$2:$C$871,,MATCH($B121,[2]掉落汇总!$D$1:$M$1)),[2]掉落汇总!$A$2:$A$871,M$1,[2]掉落汇总!$C$2:$C$871,$Q$1)+SUMIFS(OFFSET([2]掉落汇总!$C$2:$C$871,,MATCH($B121,[2]掉落汇总!$D$1:$M$1)),[2]掉落汇总!$A$2:$A$871,M$1,[2]掉落汇总!$C$2:$C$871,$Q$2)/$Q$3)*宝箱投放计算!L121</f>
        <v>0</v>
      </c>
      <c r="N121">
        <f ca="1">(SUMIFS(OFFSET([2]掉落汇总!$C$2:$C$871,,MATCH($B121,[2]掉落汇总!$D$1:$M$1)),[2]掉落汇总!$A$2:$A$871,N$1,[2]掉落汇总!$C$2:$C$871,$Q$1)+SUMIFS(OFFSET([2]掉落汇总!$C$2:$C$871,,MATCH($B121,[2]掉落汇总!$D$1:$M$1)),[2]掉落汇总!$A$2:$A$871,N$1,[2]掉落汇总!$C$2:$C$871,$Q$2)/$Q$3)*宝箱投放计算!M121</f>
        <v>0</v>
      </c>
      <c r="O121">
        <f ca="1">(SUMIFS(OFFSET([2]掉落汇总!$C$2:$C$871,,MATCH($B121,[2]掉落汇总!$D$1:$M$1)),[2]掉落汇总!$A$2:$A$871,O$1,[2]掉落汇总!$C$2:$C$871,$Q$1)+SUMIFS(OFFSET([2]掉落汇总!$C$2:$C$871,,MATCH($B121,[2]掉落汇总!$D$1:$M$1)),[2]掉落汇总!$A$2:$A$871,O$1,[2]掉落汇总!$C$2:$C$871,$Q$2)/$Q$3)*宝箱投放计算!N121</f>
        <v>0</v>
      </c>
    </row>
    <row r="122" spans="1:15" x14ac:dyDescent="0.2">
      <c r="A122">
        <f>玩家成长时间线!A122</f>
        <v>121</v>
      </c>
      <c r="B122">
        <f>玩家成长时间线!B122</f>
        <v>10</v>
      </c>
      <c r="C122">
        <f ca="1">SUM($D$2:D122)</f>
        <v>0</v>
      </c>
      <c r="D122">
        <f t="shared" ca="1" si="1"/>
        <v>0</v>
      </c>
      <c r="E122">
        <f ca="1">(SUMIFS(OFFSET([2]掉落汇总!$C$2:$C$871,,MATCH($B122,[2]掉落汇总!$D$1:$M$1)),[2]掉落汇总!$A$2:$A$871,E$1,[2]掉落汇总!$C$2:$C$871,$Q$1)+SUMIFS(OFFSET([2]掉落汇总!$C$2:$C$871,,MATCH($B122,[2]掉落汇总!$D$1:$M$1)),[2]掉落汇总!$A$2:$A$871,E$1,[2]掉落汇总!$C$2:$C$871,$Q$2)/$Q$3)*宝箱投放计算!D122</f>
        <v>0</v>
      </c>
      <c r="F122">
        <f ca="1">(SUMIFS(OFFSET([2]掉落汇总!$C$2:$C$871,,MATCH($B122,[2]掉落汇总!$D$1:$M$1)),[2]掉落汇总!$A$2:$A$871,F$1,[2]掉落汇总!$C$2:$C$871,$Q$1)+SUMIFS(OFFSET([2]掉落汇总!$C$2:$C$871,,MATCH($B122,[2]掉落汇总!$D$1:$M$1)),[2]掉落汇总!$A$2:$A$871,F$1,[2]掉落汇总!$C$2:$C$871,$Q$2)/$Q$3)*宝箱投放计算!E122</f>
        <v>0</v>
      </c>
      <c r="G122">
        <f ca="1">(SUMIFS(OFFSET([2]掉落汇总!$C$2:$C$871,,MATCH($B122,[2]掉落汇总!$D$1:$M$1)),[2]掉落汇总!$A$2:$A$871,G$1,[2]掉落汇总!$C$2:$C$871,$Q$1)+SUMIFS(OFFSET([2]掉落汇总!$C$2:$C$871,,MATCH($B122,[2]掉落汇总!$D$1:$M$1)),[2]掉落汇总!$A$2:$A$871,G$1,[2]掉落汇总!$C$2:$C$871,$Q$2)/$Q$3)*宝箱投放计算!F122</f>
        <v>0</v>
      </c>
      <c r="H122">
        <f ca="1">(SUMIFS(OFFSET([2]掉落汇总!$C$2:$C$871,,MATCH($B122,[2]掉落汇总!$D$1:$M$1)),[2]掉落汇总!$A$2:$A$871,H$1,[2]掉落汇总!$C$2:$C$871,$Q$1)+SUMIFS(OFFSET([2]掉落汇总!$C$2:$C$871,,MATCH($B122,[2]掉落汇总!$D$1:$M$1)),[2]掉落汇总!$A$2:$A$871,H$1,[2]掉落汇总!$C$2:$C$871,$Q$2)/$Q$3)*宝箱投放计算!G122</f>
        <v>0</v>
      </c>
      <c r="I122">
        <f ca="1">(SUMIFS(OFFSET([2]掉落汇总!$C$2:$C$871,,MATCH($B122,[2]掉落汇总!$D$1:$M$1)),[2]掉落汇总!$A$2:$A$871,I$1,[2]掉落汇总!$C$2:$C$871,$Q$1)+SUMIFS(OFFSET([2]掉落汇总!$C$2:$C$871,,MATCH($B122,[2]掉落汇总!$D$1:$M$1)),[2]掉落汇总!$A$2:$A$871,I$1,[2]掉落汇总!$C$2:$C$871,$Q$2)/$Q$3)*宝箱投放计算!H122</f>
        <v>0</v>
      </c>
      <c r="J122">
        <f ca="1">(SUMIFS(OFFSET([2]掉落汇总!$C$2:$C$871,,MATCH($B122,[2]掉落汇总!$D$1:$M$1)),[2]掉落汇总!$A$2:$A$871,J$1,[2]掉落汇总!$C$2:$C$871,$Q$1)+SUMIFS(OFFSET([2]掉落汇总!$C$2:$C$871,,MATCH($B122,[2]掉落汇总!$D$1:$M$1)),[2]掉落汇总!$A$2:$A$871,J$1,[2]掉落汇总!$C$2:$C$871,$Q$2)/$Q$3)*宝箱投放计算!I122</f>
        <v>0</v>
      </c>
      <c r="K122">
        <f ca="1">(SUMIFS(OFFSET([2]掉落汇总!$C$2:$C$871,,MATCH($B122,[2]掉落汇总!$D$1:$M$1)),[2]掉落汇总!$A$2:$A$871,K$1,[2]掉落汇总!$C$2:$C$871,$Q$1)+SUMIFS(OFFSET([2]掉落汇总!$C$2:$C$871,,MATCH($B122,[2]掉落汇总!$D$1:$M$1)),[2]掉落汇总!$A$2:$A$871,K$1,[2]掉落汇总!$C$2:$C$871,$Q$2)/$Q$3)*宝箱投放计算!J122</f>
        <v>0</v>
      </c>
      <c r="L122">
        <f ca="1">(SUMIFS(OFFSET([2]掉落汇总!$C$2:$C$871,,MATCH($B122,[2]掉落汇总!$D$1:$M$1)),[2]掉落汇总!$A$2:$A$871,L$1,[2]掉落汇总!$C$2:$C$871,$Q$1)+SUMIFS(OFFSET([2]掉落汇总!$C$2:$C$871,,MATCH($B122,[2]掉落汇总!$D$1:$M$1)),[2]掉落汇总!$A$2:$A$871,L$1,[2]掉落汇总!$C$2:$C$871,$Q$2)/$Q$3)*宝箱投放计算!K122</f>
        <v>0</v>
      </c>
      <c r="M122">
        <f ca="1">(SUMIFS(OFFSET([2]掉落汇总!$C$2:$C$871,,MATCH($B122,[2]掉落汇总!$D$1:$M$1)),[2]掉落汇总!$A$2:$A$871,M$1,[2]掉落汇总!$C$2:$C$871,$Q$1)+SUMIFS(OFFSET([2]掉落汇总!$C$2:$C$871,,MATCH($B122,[2]掉落汇总!$D$1:$M$1)),[2]掉落汇总!$A$2:$A$871,M$1,[2]掉落汇总!$C$2:$C$871,$Q$2)/$Q$3)*宝箱投放计算!L122</f>
        <v>0</v>
      </c>
      <c r="N122">
        <f ca="1">(SUMIFS(OFFSET([2]掉落汇总!$C$2:$C$871,,MATCH($B122,[2]掉落汇总!$D$1:$M$1)),[2]掉落汇总!$A$2:$A$871,N$1,[2]掉落汇总!$C$2:$C$871,$Q$1)+SUMIFS(OFFSET([2]掉落汇总!$C$2:$C$871,,MATCH($B122,[2]掉落汇总!$D$1:$M$1)),[2]掉落汇总!$A$2:$A$871,N$1,[2]掉落汇总!$C$2:$C$871,$Q$2)/$Q$3)*宝箱投放计算!M122</f>
        <v>0</v>
      </c>
      <c r="O122">
        <f ca="1">(SUMIFS(OFFSET([2]掉落汇总!$C$2:$C$871,,MATCH($B122,[2]掉落汇总!$D$1:$M$1)),[2]掉落汇总!$A$2:$A$871,O$1,[2]掉落汇总!$C$2:$C$871,$Q$1)+SUMIFS(OFFSET([2]掉落汇总!$C$2:$C$871,,MATCH($B122,[2]掉落汇总!$D$1:$M$1)),[2]掉落汇总!$A$2:$A$871,O$1,[2]掉落汇总!$C$2:$C$871,$Q$2)/$Q$3)*宝箱投放计算!N122</f>
        <v>0</v>
      </c>
    </row>
    <row r="123" spans="1:15" x14ac:dyDescent="0.2">
      <c r="A123">
        <f>玩家成长时间线!A123</f>
        <v>122</v>
      </c>
      <c r="B123">
        <f>玩家成长时间线!B123</f>
        <v>10</v>
      </c>
      <c r="C123">
        <f ca="1">SUM($D$2:D123)</f>
        <v>0</v>
      </c>
      <c r="D123">
        <f t="shared" ca="1" si="1"/>
        <v>0</v>
      </c>
      <c r="E123">
        <f ca="1">(SUMIFS(OFFSET([2]掉落汇总!$C$2:$C$871,,MATCH($B123,[2]掉落汇总!$D$1:$M$1)),[2]掉落汇总!$A$2:$A$871,E$1,[2]掉落汇总!$C$2:$C$871,$Q$1)+SUMIFS(OFFSET([2]掉落汇总!$C$2:$C$871,,MATCH($B123,[2]掉落汇总!$D$1:$M$1)),[2]掉落汇总!$A$2:$A$871,E$1,[2]掉落汇总!$C$2:$C$871,$Q$2)/$Q$3)*宝箱投放计算!D123</f>
        <v>0</v>
      </c>
      <c r="F123">
        <f ca="1">(SUMIFS(OFFSET([2]掉落汇总!$C$2:$C$871,,MATCH($B123,[2]掉落汇总!$D$1:$M$1)),[2]掉落汇总!$A$2:$A$871,F$1,[2]掉落汇总!$C$2:$C$871,$Q$1)+SUMIFS(OFFSET([2]掉落汇总!$C$2:$C$871,,MATCH($B123,[2]掉落汇总!$D$1:$M$1)),[2]掉落汇总!$A$2:$A$871,F$1,[2]掉落汇总!$C$2:$C$871,$Q$2)/$Q$3)*宝箱投放计算!E123</f>
        <v>0</v>
      </c>
      <c r="G123">
        <f ca="1">(SUMIFS(OFFSET([2]掉落汇总!$C$2:$C$871,,MATCH($B123,[2]掉落汇总!$D$1:$M$1)),[2]掉落汇总!$A$2:$A$871,G$1,[2]掉落汇总!$C$2:$C$871,$Q$1)+SUMIFS(OFFSET([2]掉落汇总!$C$2:$C$871,,MATCH($B123,[2]掉落汇总!$D$1:$M$1)),[2]掉落汇总!$A$2:$A$871,G$1,[2]掉落汇总!$C$2:$C$871,$Q$2)/$Q$3)*宝箱投放计算!F123</f>
        <v>0</v>
      </c>
      <c r="H123">
        <f ca="1">(SUMIFS(OFFSET([2]掉落汇总!$C$2:$C$871,,MATCH($B123,[2]掉落汇总!$D$1:$M$1)),[2]掉落汇总!$A$2:$A$871,H$1,[2]掉落汇总!$C$2:$C$871,$Q$1)+SUMIFS(OFFSET([2]掉落汇总!$C$2:$C$871,,MATCH($B123,[2]掉落汇总!$D$1:$M$1)),[2]掉落汇总!$A$2:$A$871,H$1,[2]掉落汇总!$C$2:$C$871,$Q$2)/$Q$3)*宝箱投放计算!G123</f>
        <v>0</v>
      </c>
      <c r="I123">
        <f ca="1">(SUMIFS(OFFSET([2]掉落汇总!$C$2:$C$871,,MATCH($B123,[2]掉落汇总!$D$1:$M$1)),[2]掉落汇总!$A$2:$A$871,I$1,[2]掉落汇总!$C$2:$C$871,$Q$1)+SUMIFS(OFFSET([2]掉落汇总!$C$2:$C$871,,MATCH($B123,[2]掉落汇总!$D$1:$M$1)),[2]掉落汇总!$A$2:$A$871,I$1,[2]掉落汇总!$C$2:$C$871,$Q$2)/$Q$3)*宝箱投放计算!H123</f>
        <v>0</v>
      </c>
      <c r="J123">
        <f ca="1">(SUMIFS(OFFSET([2]掉落汇总!$C$2:$C$871,,MATCH($B123,[2]掉落汇总!$D$1:$M$1)),[2]掉落汇总!$A$2:$A$871,J$1,[2]掉落汇总!$C$2:$C$871,$Q$1)+SUMIFS(OFFSET([2]掉落汇总!$C$2:$C$871,,MATCH($B123,[2]掉落汇总!$D$1:$M$1)),[2]掉落汇总!$A$2:$A$871,J$1,[2]掉落汇总!$C$2:$C$871,$Q$2)/$Q$3)*宝箱投放计算!I123</f>
        <v>0</v>
      </c>
      <c r="K123">
        <f ca="1">(SUMIFS(OFFSET([2]掉落汇总!$C$2:$C$871,,MATCH($B123,[2]掉落汇总!$D$1:$M$1)),[2]掉落汇总!$A$2:$A$871,K$1,[2]掉落汇总!$C$2:$C$871,$Q$1)+SUMIFS(OFFSET([2]掉落汇总!$C$2:$C$871,,MATCH($B123,[2]掉落汇总!$D$1:$M$1)),[2]掉落汇总!$A$2:$A$871,K$1,[2]掉落汇总!$C$2:$C$871,$Q$2)/$Q$3)*宝箱投放计算!J123</f>
        <v>0</v>
      </c>
      <c r="L123">
        <f ca="1">(SUMIFS(OFFSET([2]掉落汇总!$C$2:$C$871,,MATCH($B123,[2]掉落汇总!$D$1:$M$1)),[2]掉落汇总!$A$2:$A$871,L$1,[2]掉落汇总!$C$2:$C$871,$Q$1)+SUMIFS(OFFSET([2]掉落汇总!$C$2:$C$871,,MATCH($B123,[2]掉落汇总!$D$1:$M$1)),[2]掉落汇总!$A$2:$A$871,L$1,[2]掉落汇总!$C$2:$C$871,$Q$2)/$Q$3)*宝箱投放计算!K123</f>
        <v>0</v>
      </c>
      <c r="M123">
        <f ca="1">(SUMIFS(OFFSET([2]掉落汇总!$C$2:$C$871,,MATCH($B123,[2]掉落汇总!$D$1:$M$1)),[2]掉落汇总!$A$2:$A$871,M$1,[2]掉落汇总!$C$2:$C$871,$Q$1)+SUMIFS(OFFSET([2]掉落汇总!$C$2:$C$871,,MATCH($B123,[2]掉落汇总!$D$1:$M$1)),[2]掉落汇总!$A$2:$A$871,M$1,[2]掉落汇总!$C$2:$C$871,$Q$2)/$Q$3)*宝箱投放计算!L123</f>
        <v>0</v>
      </c>
      <c r="N123">
        <f ca="1">(SUMIFS(OFFSET([2]掉落汇总!$C$2:$C$871,,MATCH($B123,[2]掉落汇总!$D$1:$M$1)),[2]掉落汇总!$A$2:$A$871,N$1,[2]掉落汇总!$C$2:$C$871,$Q$1)+SUMIFS(OFFSET([2]掉落汇总!$C$2:$C$871,,MATCH($B123,[2]掉落汇总!$D$1:$M$1)),[2]掉落汇总!$A$2:$A$871,N$1,[2]掉落汇总!$C$2:$C$871,$Q$2)/$Q$3)*宝箱投放计算!M123</f>
        <v>0</v>
      </c>
      <c r="O123">
        <f ca="1">(SUMIFS(OFFSET([2]掉落汇总!$C$2:$C$871,,MATCH($B123,[2]掉落汇总!$D$1:$M$1)),[2]掉落汇总!$A$2:$A$871,O$1,[2]掉落汇总!$C$2:$C$871,$Q$1)+SUMIFS(OFFSET([2]掉落汇总!$C$2:$C$871,,MATCH($B123,[2]掉落汇总!$D$1:$M$1)),[2]掉落汇总!$A$2:$A$871,O$1,[2]掉落汇总!$C$2:$C$871,$Q$2)/$Q$3)*宝箱投放计算!N123</f>
        <v>0</v>
      </c>
    </row>
    <row r="124" spans="1:15" x14ac:dyDescent="0.2">
      <c r="A124">
        <f>玩家成长时间线!A124</f>
        <v>123</v>
      </c>
      <c r="B124">
        <f>玩家成长时间线!B124</f>
        <v>10</v>
      </c>
      <c r="C124">
        <f ca="1">SUM($D$2:D124)</f>
        <v>0</v>
      </c>
      <c r="D124">
        <f t="shared" ca="1" si="1"/>
        <v>0</v>
      </c>
      <c r="E124">
        <f ca="1">(SUMIFS(OFFSET([2]掉落汇总!$C$2:$C$871,,MATCH($B124,[2]掉落汇总!$D$1:$M$1)),[2]掉落汇总!$A$2:$A$871,E$1,[2]掉落汇总!$C$2:$C$871,$Q$1)+SUMIFS(OFFSET([2]掉落汇总!$C$2:$C$871,,MATCH($B124,[2]掉落汇总!$D$1:$M$1)),[2]掉落汇总!$A$2:$A$871,E$1,[2]掉落汇总!$C$2:$C$871,$Q$2)/$Q$3)*宝箱投放计算!D124</f>
        <v>0</v>
      </c>
      <c r="F124">
        <f ca="1">(SUMIFS(OFFSET([2]掉落汇总!$C$2:$C$871,,MATCH($B124,[2]掉落汇总!$D$1:$M$1)),[2]掉落汇总!$A$2:$A$871,F$1,[2]掉落汇总!$C$2:$C$871,$Q$1)+SUMIFS(OFFSET([2]掉落汇总!$C$2:$C$871,,MATCH($B124,[2]掉落汇总!$D$1:$M$1)),[2]掉落汇总!$A$2:$A$871,F$1,[2]掉落汇总!$C$2:$C$871,$Q$2)/$Q$3)*宝箱投放计算!E124</f>
        <v>0</v>
      </c>
      <c r="G124">
        <f ca="1">(SUMIFS(OFFSET([2]掉落汇总!$C$2:$C$871,,MATCH($B124,[2]掉落汇总!$D$1:$M$1)),[2]掉落汇总!$A$2:$A$871,G$1,[2]掉落汇总!$C$2:$C$871,$Q$1)+SUMIFS(OFFSET([2]掉落汇总!$C$2:$C$871,,MATCH($B124,[2]掉落汇总!$D$1:$M$1)),[2]掉落汇总!$A$2:$A$871,G$1,[2]掉落汇总!$C$2:$C$871,$Q$2)/$Q$3)*宝箱投放计算!F124</f>
        <v>0</v>
      </c>
      <c r="H124">
        <f ca="1">(SUMIFS(OFFSET([2]掉落汇总!$C$2:$C$871,,MATCH($B124,[2]掉落汇总!$D$1:$M$1)),[2]掉落汇总!$A$2:$A$871,H$1,[2]掉落汇总!$C$2:$C$871,$Q$1)+SUMIFS(OFFSET([2]掉落汇总!$C$2:$C$871,,MATCH($B124,[2]掉落汇总!$D$1:$M$1)),[2]掉落汇总!$A$2:$A$871,H$1,[2]掉落汇总!$C$2:$C$871,$Q$2)/$Q$3)*宝箱投放计算!G124</f>
        <v>0</v>
      </c>
      <c r="I124">
        <f ca="1">(SUMIFS(OFFSET([2]掉落汇总!$C$2:$C$871,,MATCH($B124,[2]掉落汇总!$D$1:$M$1)),[2]掉落汇总!$A$2:$A$871,I$1,[2]掉落汇总!$C$2:$C$871,$Q$1)+SUMIFS(OFFSET([2]掉落汇总!$C$2:$C$871,,MATCH($B124,[2]掉落汇总!$D$1:$M$1)),[2]掉落汇总!$A$2:$A$871,I$1,[2]掉落汇总!$C$2:$C$871,$Q$2)/$Q$3)*宝箱投放计算!H124</f>
        <v>0</v>
      </c>
      <c r="J124">
        <f ca="1">(SUMIFS(OFFSET([2]掉落汇总!$C$2:$C$871,,MATCH($B124,[2]掉落汇总!$D$1:$M$1)),[2]掉落汇总!$A$2:$A$871,J$1,[2]掉落汇总!$C$2:$C$871,$Q$1)+SUMIFS(OFFSET([2]掉落汇总!$C$2:$C$871,,MATCH($B124,[2]掉落汇总!$D$1:$M$1)),[2]掉落汇总!$A$2:$A$871,J$1,[2]掉落汇总!$C$2:$C$871,$Q$2)/$Q$3)*宝箱投放计算!I124</f>
        <v>0</v>
      </c>
      <c r="K124">
        <f ca="1">(SUMIFS(OFFSET([2]掉落汇总!$C$2:$C$871,,MATCH($B124,[2]掉落汇总!$D$1:$M$1)),[2]掉落汇总!$A$2:$A$871,K$1,[2]掉落汇总!$C$2:$C$871,$Q$1)+SUMIFS(OFFSET([2]掉落汇总!$C$2:$C$871,,MATCH($B124,[2]掉落汇总!$D$1:$M$1)),[2]掉落汇总!$A$2:$A$871,K$1,[2]掉落汇总!$C$2:$C$871,$Q$2)/$Q$3)*宝箱投放计算!J124</f>
        <v>0</v>
      </c>
      <c r="L124">
        <f ca="1">(SUMIFS(OFFSET([2]掉落汇总!$C$2:$C$871,,MATCH($B124,[2]掉落汇总!$D$1:$M$1)),[2]掉落汇总!$A$2:$A$871,L$1,[2]掉落汇总!$C$2:$C$871,$Q$1)+SUMIFS(OFFSET([2]掉落汇总!$C$2:$C$871,,MATCH($B124,[2]掉落汇总!$D$1:$M$1)),[2]掉落汇总!$A$2:$A$871,L$1,[2]掉落汇总!$C$2:$C$871,$Q$2)/$Q$3)*宝箱投放计算!K124</f>
        <v>0</v>
      </c>
      <c r="M124">
        <f ca="1">(SUMIFS(OFFSET([2]掉落汇总!$C$2:$C$871,,MATCH($B124,[2]掉落汇总!$D$1:$M$1)),[2]掉落汇总!$A$2:$A$871,M$1,[2]掉落汇总!$C$2:$C$871,$Q$1)+SUMIFS(OFFSET([2]掉落汇总!$C$2:$C$871,,MATCH($B124,[2]掉落汇总!$D$1:$M$1)),[2]掉落汇总!$A$2:$A$871,M$1,[2]掉落汇总!$C$2:$C$871,$Q$2)/$Q$3)*宝箱投放计算!L124</f>
        <v>0</v>
      </c>
      <c r="N124">
        <f ca="1">(SUMIFS(OFFSET([2]掉落汇总!$C$2:$C$871,,MATCH($B124,[2]掉落汇总!$D$1:$M$1)),[2]掉落汇总!$A$2:$A$871,N$1,[2]掉落汇总!$C$2:$C$871,$Q$1)+SUMIFS(OFFSET([2]掉落汇总!$C$2:$C$871,,MATCH($B124,[2]掉落汇总!$D$1:$M$1)),[2]掉落汇总!$A$2:$A$871,N$1,[2]掉落汇总!$C$2:$C$871,$Q$2)/$Q$3)*宝箱投放计算!M124</f>
        <v>0</v>
      </c>
      <c r="O124">
        <f ca="1">(SUMIFS(OFFSET([2]掉落汇总!$C$2:$C$871,,MATCH($B124,[2]掉落汇总!$D$1:$M$1)),[2]掉落汇总!$A$2:$A$871,O$1,[2]掉落汇总!$C$2:$C$871,$Q$1)+SUMIFS(OFFSET([2]掉落汇总!$C$2:$C$871,,MATCH($B124,[2]掉落汇总!$D$1:$M$1)),[2]掉落汇总!$A$2:$A$871,O$1,[2]掉落汇总!$C$2:$C$871,$Q$2)/$Q$3)*宝箱投放计算!N124</f>
        <v>0</v>
      </c>
    </row>
    <row r="125" spans="1:15" x14ac:dyDescent="0.2">
      <c r="A125">
        <f>玩家成长时间线!A125</f>
        <v>124</v>
      </c>
      <c r="B125">
        <f>玩家成长时间线!B125</f>
        <v>10</v>
      </c>
      <c r="C125">
        <f ca="1">SUM($D$2:D125)</f>
        <v>0</v>
      </c>
      <c r="D125">
        <f t="shared" ca="1" si="1"/>
        <v>0</v>
      </c>
      <c r="E125">
        <f ca="1">(SUMIFS(OFFSET([2]掉落汇总!$C$2:$C$871,,MATCH($B125,[2]掉落汇总!$D$1:$M$1)),[2]掉落汇总!$A$2:$A$871,E$1,[2]掉落汇总!$C$2:$C$871,$Q$1)+SUMIFS(OFFSET([2]掉落汇总!$C$2:$C$871,,MATCH($B125,[2]掉落汇总!$D$1:$M$1)),[2]掉落汇总!$A$2:$A$871,E$1,[2]掉落汇总!$C$2:$C$871,$Q$2)/$Q$3)*宝箱投放计算!D125</f>
        <v>0</v>
      </c>
      <c r="F125">
        <f ca="1">(SUMIFS(OFFSET([2]掉落汇总!$C$2:$C$871,,MATCH($B125,[2]掉落汇总!$D$1:$M$1)),[2]掉落汇总!$A$2:$A$871,F$1,[2]掉落汇总!$C$2:$C$871,$Q$1)+SUMIFS(OFFSET([2]掉落汇总!$C$2:$C$871,,MATCH($B125,[2]掉落汇总!$D$1:$M$1)),[2]掉落汇总!$A$2:$A$871,F$1,[2]掉落汇总!$C$2:$C$871,$Q$2)/$Q$3)*宝箱投放计算!E125</f>
        <v>0</v>
      </c>
      <c r="G125">
        <f ca="1">(SUMIFS(OFFSET([2]掉落汇总!$C$2:$C$871,,MATCH($B125,[2]掉落汇总!$D$1:$M$1)),[2]掉落汇总!$A$2:$A$871,G$1,[2]掉落汇总!$C$2:$C$871,$Q$1)+SUMIFS(OFFSET([2]掉落汇总!$C$2:$C$871,,MATCH($B125,[2]掉落汇总!$D$1:$M$1)),[2]掉落汇总!$A$2:$A$871,G$1,[2]掉落汇总!$C$2:$C$871,$Q$2)/$Q$3)*宝箱投放计算!F125</f>
        <v>0</v>
      </c>
      <c r="H125">
        <f ca="1">(SUMIFS(OFFSET([2]掉落汇总!$C$2:$C$871,,MATCH($B125,[2]掉落汇总!$D$1:$M$1)),[2]掉落汇总!$A$2:$A$871,H$1,[2]掉落汇总!$C$2:$C$871,$Q$1)+SUMIFS(OFFSET([2]掉落汇总!$C$2:$C$871,,MATCH($B125,[2]掉落汇总!$D$1:$M$1)),[2]掉落汇总!$A$2:$A$871,H$1,[2]掉落汇总!$C$2:$C$871,$Q$2)/$Q$3)*宝箱投放计算!G125</f>
        <v>0</v>
      </c>
      <c r="I125">
        <f ca="1">(SUMIFS(OFFSET([2]掉落汇总!$C$2:$C$871,,MATCH($B125,[2]掉落汇总!$D$1:$M$1)),[2]掉落汇总!$A$2:$A$871,I$1,[2]掉落汇总!$C$2:$C$871,$Q$1)+SUMIFS(OFFSET([2]掉落汇总!$C$2:$C$871,,MATCH($B125,[2]掉落汇总!$D$1:$M$1)),[2]掉落汇总!$A$2:$A$871,I$1,[2]掉落汇总!$C$2:$C$871,$Q$2)/$Q$3)*宝箱投放计算!H125</f>
        <v>0</v>
      </c>
      <c r="J125">
        <f ca="1">(SUMIFS(OFFSET([2]掉落汇总!$C$2:$C$871,,MATCH($B125,[2]掉落汇总!$D$1:$M$1)),[2]掉落汇总!$A$2:$A$871,J$1,[2]掉落汇总!$C$2:$C$871,$Q$1)+SUMIFS(OFFSET([2]掉落汇总!$C$2:$C$871,,MATCH($B125,[2]掉落汇总!$D$1:$M$1)),[2]掉落汇总!$A$2:$A$871,J$1,[2]掉落汇总!$C$2:$C$871,$Q$2)/$Q$3)*宝箱投放计算!I125</f>
        <v>0</v>
      </c>
      <c r="K125">
        <f ca="1">(SUMIFS(OFFSET([2]掉落汇总!$C$2:$C$871,,MATCH($B125,[2]掉落汇总!$D$1:$M$1)),[2]掉落汇总!$A$2:$A$871,K$1,[2]掉落汇总!$C$2:$C$871,$Q$1)+SUMIFS(OFFSET([2]掉落汇总!$C$2:$C$871,,MATCH($B125,[2]掉落汇总!$D$1:$M$1)),[2]掉落汇总!$A$2:$A$871,K$1,[2]掉落汇总!$C$2:$C$871,$Q$2)/$Q$3)*宝箱投放计算!J125</f>
        <v>0</v>
      </c>
      <c r="L125">
        <f ca="1">(SUMIFS(OFFSET([2]掉落汇总!$C$2:$C$871,,MATCH($B125,[2]掉落汇总!$D$1:$M$1)),[2]掉落汇总!$A$2:$A$871,L$1,[2]掉落汇总!$C$2:$C$871,$Q$1)+SUMIFS(OFFSET([2]掉落汇总!$C$2:$C$871,,MATCH($B125,[2]掉落汇总!$D$1:$M$1)),[2]掉落汇总!$A$2:$A$871,L$1,[2]掉落汇总!$C$2:$C$871,$Q$2)/$Q$3)*宝箱投放计算!K125</f>
        <v>0</v>
      </c>
      <c r="M125">
        <f ca="1">(SUMIFS(OFFSET([2]掉落汇总!$C$2:$C$871,,MATCH($B125,[2]掉落汇总!$D$1:$M$1)),[2]掉落汇总!$A$2:$A$871,M$1,[2]掉落汇总!$C$2:$C$871,$Q$1)+SUMIFS(OFFSET([2]掉落汇总!$C$2:$C$871,,MATCH($B125,[2]掉落汇总!$D$1:$M$1)),[2]掉落汇总!$A$2:$A$871,M$1,[2]掉落汇总!$C$2:$C$871,$Q$2)/$Q$3)*宝箱投放计算!L125</f>
        <v>0</v>
      </c>
      <c r="N125">
        <f ca="1">(SUMIFS(OFFSET([2]掉落汇总!$C$2:$C$871,,MATCH($B125,[2]掉落汇总!$D$1:$M$1)),[2]掉落汇总!$A$2:$A$871,N$1,[2]掉落汇总!$C$2:$C$871,$Q$1)+SUMIFS(OFFSET([2]掉落汇总!$C$2:$C$871,,MATCH($B125,[2]掉落汇总!$D$1:$M$1)),[2]掉落汇总!$A$2:$A$871,N$1,[2]掉落汇总!$C$2:$C$871,$Q$2)/$Q$3)*宝箱投放计算!M125</f>
        <v>0</v>
      </c>
      <c r="O125">
        <f ca="1">(SUMIFS(OFFSET([2]掉落汇总!$C$2:$C$871,,MATCH($B125,[2]掉落汇总!$D$1:$M$1)),[2]掉落汇总!$A$2:$A$871,O$1,[2]掉落汇总!$C$2:$C$871,$Q$1)+SUMIFS(OFFSET([2]掉落汇总!$C$2:$C$871,,MATCH($B125,[2]掉落汇总!$D$1:$M$1)),[2]掉落汇总!$A$2:$A$871,O$1,[2]掉落汇总!$C$2:$C$871,$Q$2)/$Q$3)*宝箱投放计算!N125</f>
        <v>0</v>
      </c>
    </row>
    <row r="126" spans="1:15" x14ac:dyDescent="0.2">
      <c r="A126">
        <f>玩家成长时间线!A126</f>
        <v>125</v>
      </c>
      <c r="B126">
        <f>玩家成长时间线!B126</f>
        <v>10</v>
      </c>
      <c r="C126">
        <f ca="1">SUM($D$2:D126)</f>
        <v>0</v>
      </c>
      <c r="D126">
        <f t="shared" ca="1" si="1"/>
        <v>0</v>
      </c>
      <c r="E126">
        <f ca="1">(SUMIFS(OFFSET([2]掉落汇总!$C$2:$C$871,,MATCH($B126,[2]掉落汇总!$D$1:$M$1)),[2]掉落汇总!$A$2:$A$871,E$1,[2]掉落汇总!$C$2:$C$871,$Q$1)+SUMIFS(OFFSET([2]掉落汇总!$C$2:$C$871,,MATCH($B126,[2]掉落汇总!$D$1:$M$1)),[2]掉落汇总!$A$2:$A$871,E$1,[2]掉落汇总!$C$2:$C$871,$Q$2)/$Q$3)*宝箱投放计算!D126</f>
        <v>0</v>
      </c>
      <c r="F126">
        <f ca="1">(SUMIFS(OFFSET([2]掉落汇总!$C$2:$C$871,,MATCH($B126,[2]掉落汇总!$D$1:$M$1)),[2]掉落汇总!$A$2:$A$871,F$1,[2]掉落汇总!$C$2:$C$871,$Q$1)+SUMIFS(OFFSET([2]掉落汇总!$C$2:$C$871,,MATCH($B126,[2]掉落汇总!$D$1:$M$1)),[2]掉落汇总!$A$2:$A$871,F$1,[2]掉落汇总!$C$2:$C$871,$Q$2)/$Q$3)*宝箱投放计算!E126</f>
        <v>0</v>
      </c>
      <c r="G126">
        <f ca="1">(SUMIFS(OFFSET([2]掉落汇总!$C$2:$C$871,,MATCH($B126,[2]掉落汇总!$D$1:$M$1)),[2]掉落汇总!$A$2:$A$871,G$1,[2]掉落汇总!$C$2:$C$871,$Q$1)+SUMIFS(OFFSET([2]掉落汇总!$C$2:$C$871,,MATCH($B126,[2]掉落汇总!$D$1:$M$1)),[2]掉落汇总!$A$2:$A$871,G$1,[2]掉落汇总!$C$2:$C$871,$Q$2)/$Q$3)*宝箱投放计算!F126</f>
        <v>0</v>
      </c>
      <c r="H126">
        <f ca="1">(SUMIFS(OFFSET([2]掉落汇总!$C$2:$C$871,,MATCH($B126,[2]掉落汇总!$D$1:$M$1)),[2]掉落汇总!$A$2:$A$871,H$1,[2]掉落汇总!$C$2:$C$871,$Q$1)+SUMIFS(OFFSET([2]掉落汇总!$C$2:$C$871,,MATCH($B126,[2]掉落汇总!$D$1:$M$1)),[2]掉落汇总!$A$2:$A$871,H$1,[2]掉落汇总!$C$2:$C$871,$Q$2)/$Q$3)*宝箱投放计算!G126</f>
        <v>0</v>
      </c>
      <c r="I126">
        <f ca="1">(SUMIFS(OFFSET([2]掉落汇总!$C$2:$C$871,,MATCH($B126,[2]掉落汇总!$D$1:$M$1)),[2]掉落汇总!$A$2:$A$871,I$1,[2]掉落汇总!$C$2:$C$871,$Q$1)+SUMIFS(OFFSET([2]掉落汇总!$C$2:$C$871,,MATCH($B126,[2]掉落汇总!$D$1:$M$1)),[2]掉落汇总!$A$2:$A$871,I$1,[2]掉落汇总!$C$2:$C$871,$Q$2)/$Q$3)*宝箱投放计算!H126</f>
        <v>0</v>
      </c>
      <c r="J126">
        <f ca="1">(SUMIFS(OFFSET([2]掉落汇总!$C$2:$C$871,,MATCH($B126,[2]掉落汇总!$D$1:$M$1)),[2]掉落汇总!$A$2:$A$871,J$1,[2]掉落汇总!$C$2:$C$871,$Q$1)+SUMIFS(OFFSET([2]掉落汇总!$C$2:$C$871,,MATCH($B126,[2]掉落汇总!$D$1:$M$1)),[2]掉落汇总!$A$2:$A$871,J$1,[2]掉落汇总!$C$2:$C$871,$Q$2)/$Q$3)*宝箱投放计算!I126</f>
        <v>0</v>
      </c>
      <c r="K126">
        <f ca="1">(SUMIFS(OFFSET([2]掉落汇总!$C$2:$C$871,,MATCH($B126,[2]掉落汇总!$D$1:$M$1)),[2]掉落汇总!$A$2:$A$871,K$1,[2]掉落汇总!$C$2:$C$871,$Q$1)+SUMIFS(OFFSET([2]掉落汇总!$C$2:$C$871,,MATCH($B126,[2]掉落汇总!$D$1:$M$1)),[2]掉落汇总!$A$2:$A$871,K$1,[2]掉落汇总!$C$2:$C$871,$Q$2)/$Q$3)*宝箱投放计算!J126</f>
        <v>0</v>
      </c>
      <c r="L126">
        <f ca="1">(SUMIFS(OFFSET([2]掉落汇总!$C$2:$C$871,,MATCH($B126,[2]掉落汇总!$D$1:$M$1)),[2]掉落汇总!$A$2:$A$871,L$1,[2]掉落汇总!$C$2:$C$871,$Q$1)+SUMIFS(OFFSET([2]掉落汇总!$C$2:$C$871,,MATCH($B126,[2]掉落汇总!$D$1:$M$1)),[2]掉落汇总!$A$2:$A$871,L$1,[2]掉落汇总!$C$2:$C$871,$Q$2)/$Q$3)*宝箱投放计算!K126</f>
        <v>0</v>
      </c>
      <c r="M126">
        <f ca="1">(SUMIFS(OFFSET([2]掉落汇总!$C$2:$C$871,,MATCH($B126,[2]掉落汇总!$D$1:$M$1)),[2]掉落汇总!$A$2:$A$871,M$1,[2]掉落汇总!$C$2:$C$871,$Q$1)+SUMIFS(OFFSET([2]掉落汇总!$C$2:$C$871,,MATCH($B126,[2]掉落汇总!$D$1:$M$1)),[2]掉落汇总!$A$2:$A$871,M$1,[2]掉落汇总!$C$2:$C$871,$Q$2)/$Q$3)*宝箱投放计算!L126</f>
        <v>0</v>
      </c>
      <c r="N126">
        <f ca="1">(SUMIFS(OFFSET([2]掉落汇总!$C$2:$C$871,,MATCH($B126,[2]掉落汇总!$D$1:$M$1)),[2]掉落汇总!$A$2:$A$871,N$1,[2]掉落汇总!$C$2:$C$871,$Q$1)+SUMIFS(OFFSET([2]掉落汇总!$C$2:$C$871,,MATCH($B126,[2]掉落汇总!$D$1:$M$1)),[2]掉落汇总!$A$2:$A$871,N$1,[2]掉落汇总!$C$2:$C$871,$Q$2)/$Q$3)*宝箱投放计算!M126</f>
        <v>0</v>
      </c>
      <c r="O126">
        <f ca="1">(SUMIFS(OFFSET([2]掉落汇总!$C$2:$C$871,,MATCH($B126,[2]掉落汇总!$D$1:$M$1)),[2]掉落汇总!$A$2:$A$871,O$1,[2]掉落汇总!$C$2:$C$871,$Q$1)+SUMIFS(OFFSET([2]掉落汇总!$C$2:$C$871,,MATCH($B126,[2]掉落汇总!$D$1:$M$1)),[2]掉落汇总!$A$2:$A$871,O$1,[2]掉落汇总!$C$2:$C$871,$Q$2)/$Q$3)*宝箱投放计算!N126</f>
        <v>0</v>
      </c>
    </row>
    <row r="127" spans="1:15" x14ac:dyDescent="0.2">
      <c r="A127">
        <f>玩家成长时间线!A127</f>
        <v>126</v>
      </c>
      <c r="B127">
        <f>玩家成长时间线!B127</f>
        <v>8</v>
      </c>
      <c r="C127">
        <f ca="1">SUM($D$2:D127)</f>
        <v>0</v>
      </c>
      <c r="D127">
        <f t="shared" ca="1" si="1"/>
        <v>0</v>
      </c>
      <c r="E127">
        <f ca="1">(SUMIFS(OFFSET([2]掉落汇总!$C$2:$C$871,,MATCH($B127,[2]掉落汇总!$D$1:$M$1)),[2]掉落汇总!$A$2:$A$871,E$1,[2]掉落汇总!$C$2:$C$871,$Q$1)+SUMIFS(OFFSET([2]掉落汇总!$C$2:$C$871,,MATCH($B127,[2]掉落汇总!$D$1:$M$1)),[2]掉落汇总!$A$2:$A$871,E$1,[2]掉落汇总!$C$2:$C$871,$Q$2)/$Q$3)*宝箱投放计算!D127</f>
        <v>0</v>
      </c>
      <c r="F127">
        <f ca="1">(SUMIFS(OFFSET([2]掉落汇总!$C$2:$C$871,,MATCH($B127,[2]掉落汇总!$D$1:$M$1)),[2]掉落汇总!$A$2:$A$871,F$1,[2]掉落汇总!$C$2:$C$871,$Q$1)+SUMIFS(OFFSET([2]掉落汇总!$C$2:$C$871,,MATCH($B127,[2]掉落汇总!$D$1:$M$1)),[2]掉落汇总!$A$2:$A$871,F$1,[2]掉落汇总!$C$2:$C$871,$Q$2)/$Q$3)*宝箱投放计算!E127</f>
        <v>0</v>
      </c>
      <c r="G127">
        <f ca="1">(SUMIFS(OFFSET([2]掉落汇总!$C$2:$C$871,,MATCH($B127,[2]掉落汇总!$D$1:$M$1)),[2]掉落汇总!$A$2:$A$871,G$1,[2]掉落汇总!$C$2:$C$871,$Q$1)+SUMIFS(OFFSET([2]掉落汇总!$C$2:$C$871,,MATCH($B127,[2]掉落汇总!$D$1:$M$1)),[2]掉落汇总!$A$2:$A$871,G$1,[2]掉落汇总!$C$2:$C$871,$Q$2)/$Q$3)*宝箱投放计算!F127</f>
        <v>0</v>
      </c>
      <c r="H127">
        <f ca="1">(SUMIFS(OFFSET([2]掉落汇总!$C$2:$C$871,,MATCH($B127,[2]掉落汇总!$D$1:$M$1)),[2]掉落汇总!$A$2:$A$871,H$1,[2]掉落汇总!$C$2:$C$871,$Q$1)+SUMIFS(OFFSET([2]掉落汇总!$C$2:$C$871,,MATCH($B127,[2]掉落汇总!$D$1:$M$1)),[2]掉落汇总!$A$2:$A$871,H$1,[2]掉落汇总!$C$2:$C$871,$Q$2)/$Q$3)*宝箱投放计算!G127</f>
        <v>0</v>
      </c>
      <c r="I127">
        <f ca="1">(SUMIFS(OFFSET([2]掉落汇总!$C$2:$C$871,,MATCH($B127,[2]掉落汇总!$D$1:$M$1)),[2]掉落汇总!$A$2:$A$871,I$1,[2]掉落汇总!$C$2:$C$871,$Q$1)+SUMIFS(OFFSET([2]掉落汇总!$C$2:$C$871,,MATCH($B127,[2]掉落汇总!$D$1:$M$1)),[2]掉落汇总!$A$2:$A$871,I$1,[2]掉落汇总!$C$2:$C$871,$Q$2)/$Q$3)*宝箱投放计算!H127</f>
        <v>0</v>
      </c>
      <c r="J127">
        <f ca="1">(SUMIFS(OFFSET([2]掉落汇总!$C$2:$C$871,,MATCH($B127,[2]掉落汇总!$D$1:$M$1)),[2]掉落汇总!$A$2:$A$871,J$1,[2]掉落汇总!$C$2:$C$871,$Q$1)+SUMIFS(OFFSET([2]掉落汇总!$C$2:$C$871,,MATCH($B127,[2]掉落汇总!$D$1:$M$1)),[2]掉落汇总!$A$2:$A$871,J$1,[2]掉落汇总!$C$2:$C$871,$Q$2)/$Q$3)*宝箱投放计算!I127</f>
        <v>0</v>
      </c>
      <c r="K127">
        <f ca="1">(SUMIFS(OFFSET([2]掉落汇总!$C$2:$C$871,,MATCH($B127,[2]掉落汇总!$D$1:$M$1)),[2]掉落汇总!$A$2:$A$871,K$1,[2]掉落汇总!$C$2:$C$871,$Q$1)+SUMIFS(OFFSET([2]掉落汇总!$C$2:$C$871,,MATCH($B127,[2]掉落汇总!$D$1:$M$1)),[2]掉落汇总!$A$2:$A$871,K$1,[2]掉落汇总!$C$2:$C$871,$Q$2)/$Q$3)*宝箱投放计算!J127</f>
        <v>0</v>
      </c>
      <c r="L127">
        <f ca="1">(SUMIFS(OFFSET([2]掉落汇总!$C$2:$C$871,,MATCH($B127,[2]掉落汇总!$D$1:$M$1)),[2]掉落汇总!$A$2:$A$871,L$1,[2]掉落汇总!$C$2:$C$871,$Q$1)+SUMIFS(OFFSET([2]掉落汇总!$C$2:$C$871,,MATCH($B127,[2]掉落汇总!$D$1:$M$1)),[2]掉落汇总!$A$2:$A$871,L$1,[2]掉落汇总!$C$2:$C$871,$Q$2)/$Q$3)*宝箱投放计算!K127</f>
        <v>0</v>
      </c>
      <c r="M127">
        <f ca="1">(SUMIFS(OFFSET([2]掉落汇总!$C$2:$C$871,,MATCH($B127,[2]掉落汇总!$D$1:$M$1)),[2]掉落汇总!$A$2:$A$871,M$1,[2]掉落汇总!$C$2:$C$871,$Q$1)+SUMIFS(OFFSET([2]掉落汇总!$C$2:$C$871,,MATCH($B127,[2]掉落汇总!$D$1:$M$1)),[2]掉落汇总!$A$2:$A$871,M$1,[2]掉落汇总!$C$2:$C$871,$Q$2)/$Q$3)*宝箱投放计算!L127</f>
        <v>0</v>
      </c>
      <c r="N127">
        <f ca="1">(SUMIFS(OFFSET([2]掉落汇总!$C$2:$C$871,,MATCH($B127,[2]掉落汇总!$D$1:$M$1)),[2]掉落汇总!$A$2:$A$871,N$1,[2]掉落汇总!$C$2:$C$871,$Q$1)+SUMIFS(OFFSET([2]掉落汇总!$C$2:$C$871,,MATCH($B127,[2]掉落汇总!$D$1:$M$1)),[2]掉落汇总!$A$2:$A$871,N$1,[2]掉落汇总!$C$2:$C$871,$Q$2)/$Q$3)*宝箱投放计算!M127</f>
        <v>0</v>
      </c>
      <c r="O127">
        <f ca="1">(SUMIFS(OFFSET([2]掉落汇总!$C$2:$C$871,,MATCH($B127,[2]掉落汇总!$D$1:$M$1)),[2]掉落汇总!$A$2:$A$871,O$1,[2]掉落汇总!$C$2:$C$871,$Q$1)+SUMIFS(OFFSET([2]掉落汇总!$C$2:$C$871,,MATCH($B127,[2]掉落汇总!$D$1:$M$1)),[2]掉落汇总!$A$2:$A$871,O$1,[2]掉落汇总!$C$2:$C$871,$Q$2)/$Q$3)*宝箱投放计算!N127</f>
        <v>0</v>
      </c>
    </row>
    <row r="128" spans="1:15" x14ac:dyDescent="0.2">
      <c r="A128">
        <f>玩家成长时间线!A128</f>
        <v>127</v>
      </c>
      <c r="B128">
        <f>玩家成长时间线!B128</f>
        <v>8</v>
      </c>
      <c r="C128">
        <f ca="1">SUM($D$2:D128)</f>
        <v>0</v>
      </c>
      <c r="D128">
        <f t="shared" ca="1" si="1"/>
        <v>0</v>
      </c>
      <c r="E128">
        <f ca="1">(SUMIFS(OFFSET([2]掉落汇总!$C$2:$C$871,,MATCH($B128,[2]掉落汇总!$D$1:$M$1)),[2]掉落汇总!$A$2:$A$871,E$1,[2]掉落汇总!$C$2:$C$871,$Q$1)+SUMIFS(OFFSET([2]掉落汇总!$C$2:$C$871,,MATCH($B128,[2]掉落汇总!$D$1:$M$1)),[2]掉落汇总!$A$2:$A$871,E$1,[2]掉落汇总!$C$2:$C$871,$Q$2)/$Q$3)*宝箱投放计算!D128</f>
        <v>0</v>
      </c>
      <c r="F128">
        <f ca="1">(SUMIFS(OFFSET([2]掉落汇总!$C$2:$C$871,,MATCH($B128,[2]掉落汇总!$D$1:$M$1)),[2]掉落汇总!$A$2:$A$871,F$1,[2]掉落汇总!$C$2:$C$871,$Q$1)+SUMIFS(OFFSET([2]掉落汇总!$C$2:$C$871,,MATCH($B128,[2]掉落汇总!$D$1:$M$1)),[2]掉落汇总!$A$2:$A$871,F$1,[2]掉落汇总!$C$2:$C$871,$Q$2)/$Q$3)*宝箱投放计算!E128</f>
        <v>0</v>
      </c>
      <c r="G128">
        <f ca="1">(SUMIFS(OFFSET([2]掉落汇总!$C$2:$C$871,,MATCH($B128,[2]掉落汇总!$D$1:$M$1)),[2]掉落汇总!$A$2:$A$871,G$1,[2]掉落汇总!$C$2:$C$871,$Q$1)+SUMIFS(OFFSET([2]掉落汇总!$C$2:$C$871,,MATCH($B128,[2]掉落汇总!$D$1:$M$1)),[2]掉落汇总!$A$2:$A$871,G$1,[2]掉落汇总!$C$2:$C$871,$Q$2)/$Q$3)*宝箱投放计算!F128</f>
        <v>0</v>
      </c>
      <c r="H128">
        <f ca="1">(SUMIFS(OFFSET([2]掉落汇总!$C$2:$C$871,,MATCH($B128,[2]掉落汇总!$D$1:$M$1)),[2]掉落汇总!$A$2:$A$871,H$1,[2]掉落汇总!$C$2:$C$871,$Q$1)+SUMIFS(OFFSET([2]掉落汇总!$C$2:$C$871,,MATCH($B128,[2]掉落汇总!$D$1:$M$1)),[2]掉落汇总!$A$2:$A$871,H$1,[2]掉落汇总!$C$2:$C$871,$Q$2)/$Q$3)*宝箱投放计算!G128</f>
        <v>0</v>
      </c>
      <c r="I128">
        <f ca="1">(SUMIFS(OFFSET([2]掉落汇总!$C$2:$C$871,,MATCH($B128,[2]掉落汇总!$D$1:$M$1)),[2]掉落汇总!$A$2:$A$871,I$1,[2]掉落汇总!$C$2:$C$871,$Q$1)+SUMIFS(OFFSET([2]掉落汇总!$C$2:$C$871,,MATCH($B128,[2]掉落汇总!$D$1:$M$1)),[2]掉落汇总!$A$2:$A$871,I$1,[2]掉落汇总!$C$2:$C$871,$Q$2)/$Q$3)*宝箱投放计算!H128</f>
        <v>0</v>
      </c>
      <c r="J128">
        <f ca="1">(SUMIFS(OFFSET([2]掉落汇总!$C$2:$C$871,,MATCH($B128,[2]掉落汇总!$D$1:$M$1)),[2]掉落汇总!$A$2:$A$871,J$1,[2]掉落汇总!$C$2:$C$871,$Q$1)+SUMIFS(OFFSET([2]掉落汇总!$C$2:$C$871,,MATCH($B128,[2]掉落汇总!$D$1:$M$1)),[2]掉落汇总!$A$2:$A$871,J$1,[2]掉落汇总!$C$2:$C$871,$Q$2)/$Q$3)*宝箱投放计算!I128</f>
        <v>0</v>
      </c>
      <c r="K128">
        <f ca="1">(SUMIFS(OFFSET([2]掉落汇总!$C$2:$C$871,,MATCH($B128,[2]掉落汇总!$D$1:$M$1)),[2]掉落汇总!$A$2:$A$871,K$1,[2]掉落汇总!$C$2:$C$871,$Q$1)+SUMIFS(OFFSET([2]掉落汇总!$C$2:$C$871,,MATCH($B128,[2]掉落汇总!$D$1:$M$1)),[2]掉落汇总!$A$2:$A$871,K$1,[2]掉落汇总!$C$2:$C$871,$Q$2)/$Q$3)*宝箱投放计算!J128</f>
        <v>0</v>
      </c>
      <c r="L128">
        <f ca="1">(SUMIFS(OFFSET([2]掉落汇总!$C$2:$C$871,,MATCH($B128,[2]掉落汇总!$D$1:$M$1)),[2]掉落汇总!$A$2:$A$871,L$1,[2]掉落汇总!$C$2:$C$871,$Q$1)+SUMIFS(OFFSET([2]掉落汇总!$C$2:$C$871,,MATCH($B128,[2]掉落汇总!$D$1:$M$1)),[2]掉落汇总!$A$2:$A$871,L$1,[2]掉落汇总!$C$2:$C$871,$Q$2)/$Q$3)*宝箱投放计算!K128</f>
        <v>0</v>
      </c>
      <c r="M128">
        <f ca="1">(SUMIFS(OFFSET([2]掉落汇总!$C$2:$C$871,,MATCH($B128,[2]掉落汇总!$D$1:$M$1)),[2]掉落汇总!$A$2:$A$871,M$1,[2]掉落汇总!$C$2:$C$871,$Q$1)+SUMIFS(OFFSET([2]掉落汇总!$C$2:$C$871,,MATCH($B128,[2]掉落汇总!$D$1:$M$1)),[2]掉落汇总!$A$2:$A$871,M$1,[2]掉落汇总!$C$2:$C$871,$Q$2)/$Q$3)*宝箱投放计算!L128</f>
        <v>0</v>
      </c>
      <c r="N128">
        <f ca="1">(SUMIFS(OFFSET([2]掉落汇总!$C$2:$C$871,,MATCH($B128,[2]掉落汇总!$D$1:$M$1)),[2]掉落汇总!$A$2:$A$871,N$1,[2]掉落汇总!$C$2:$C$871,$Q$1)+SUMIFS(OFFSET([2]掉落汇总!$C$2:$C$871,,MATCH($B128,[2]掉落汇总!$D$1:$M$1)),[2]掉落汇总!$A$2:$A$871,N$1,[2]掉落汇总!$C$2:$C$871,$Q$2)/$Q$3)*宝箱投放计算!M128</f>
        <v>0</v>
      </c>
      <c r="O128">
        <f ca="1">(SUMIFS(OFFSET([2]掉落汇总!$C$2:$C$871,,MATCH($B128,[2]掉落汇总!$D$1:$M$1)),[2]掉落汇总!$A$2:$A$871,O$1,[2]掉落汇总!$C$2:$C$871,$Q$1)+SUMIFS(OFFSET([2]掉落汇总!$C$2:$C$871,,MATCH($B128,[2]掉落汇总!$D$1:$M$1)),[2]掉落汇总!$A$2:$A$871,O$1,[2]掉落汇总!$C$2:$C$871,$Q$2)/$Q$3)*宝箱投放计算!N128</f>
        <v>0</v>
      </c>
    </row>
    <row r="129" spans="1:15" x14ac:dyDescent="0.2">
      <c r="A129">
        <f>玩家成长时间线!A129</f>
        <v>128</v>
      </c>
      <c r="B129">
        <f>玩家成长时间线!B129</f>
        <v>8</v>
      </c>
      <c r="C129">
        <f ca="1">SUM($D$2:D129)</f>
        <v>0</v>
      </c>
      <c r="D129">
        <f t="shared" ca="1" si="1"/>
        <v>0</v>
      </c>
      <c r="E129">
        <f ca="1">(SUMIFS(OFFSET([2]掉落汇总!$C$2:$C$871,,MATCH($B129,[2]掉落汇总!$D$1:$M$1)),[2]掉落汇总!$A$2:$A$871,E$1,[2]掉落汇总!$C$2:$C$871,$Q$1)+SUMIFS(OFFSET([2]掉落汇总!$C$2:$C$871,,MATCH($B129,[2]掉落汇总!$D$1:$M$1)),[2]掉落汇总!$A$2:$A$871,E$1,[2]掉落汇总!$C$2:$C$871,$Q$2)/$Q$3)*宝箱投放计算!D129</f>
        <v>0</v>
      </c>
      <c r="F129">
        <f ca="1">(SUMIFS(OFFSET([2]掉落汇总!$C$2:$C$871,,MATCH($B129,[2]掉落汇总!$D$1:$M$1)),[2]掉落汇总!$A$2:$A$871,F$1,[2]掉落汇总!$C$2:$C$871,$Q$1)+SUMIFS(OFFSET([2]掉落汇总!$C$2:$C$871,,MATCH($B129,[2]掉落汇总!$D$1:$M$1)),[2]掉落汇总!$A$2:$A$871,F$1,[2]掉落汇总!$C$2:$C$871,$Q$2)/$Q$3)*宝箱投放计算!E129</f>
        <v>0</v>
      </c>
      <c r="G129">
        <f ca="1">(SUMIFS(OFFSET([2]掉落汇总!$C$2:$C$871,,MATCH($B129,[2]掉落汇总!$D$1:$M$1)),[2]掉落汇总!$A$2:$A$871,G$1,[2]掉落汇总!$C$2:$C$871,$Q$1)+SUMIFS(OFFSET([2]掉落汇总!$C$2:$C$871,,MATCH($B129,[2]掉落汇总!$D$1:$M$1)),[2]掉落汇总!$A$2:$A$871,G$1,[2]掉落汇总!$C$2:$C$871,$Q$2)/$Q$3)*宝箱投放计算!F129</f>
        <v>0</v>
      </c>
      <c r="H129">
        <f ca="1">(SUMIFS(OFFSET([2]掉落汇总!$C$2:$C$871,,MATCH($B129,[2]掉落汇总!$D$1:$M$1)),[2]掉落汇总!$A$2:$A$871,H$1,[2]掉落汇总!$C$2:$C$871,$Q$1)+SUMIFS(OFFSET([2]掉落汇总!$C$2:$C$871,,MATCH($B129,[2]掉落汇总!$D$1:$M$1)),[2]掉落汇总!$A$2:$A$871,H$1,[2]掉落汇总!$C$2:$C$871,$Q$2)/$Q$3)*宝箱投放计算!G129</f>
        <v>0</v>
      </c>
      <c r="I129">
        <f ca="1">(SUMIFS(OFFSET([2]掉落汇总!$C$2:$C$871,,MATCH($B129,[2]掉落汇总!$D$1:$M$1)),[2]掉落汇总!$A$2:$A$871,I$1,[2]掉落汇总!$C$2:$C$871,$Q$1)+SUMIFS(OFFSET([2]掉落汇总!$C$2:$C$871,,MATCH($B129,[2]掉落汇总!$D$1:$M$1)),[2]掉落汇总!$A$2:$A$871,I$1,[2]掉落汇总!$C$2:$C$871,$Q$2)/$Q$3)*宝箱投放计算!H129</f>
        <v>0</v>
      </c>
      <c r="J129">
        <f ca="1">(SUMIFS(OFFSET([2]掉落汇总!$C$2:$C$871,,MATCH($B129,[2]掉落汇总!$D$1:$M$1)),[2]掉落汇总!$A$2:$A$871,J$1,[2]掉落汇总!$C$2:$C$871,$Q$1)+SUMIFS(OFFSET([2]掉落汇总!$C$2:$C$871,,MATCH($B129,[2]掉落汇总!$D$1:$M$1)),[2]掉落汇总!$A$2:$A$871,J$1,[2]掉落汇总!$C$2:$C$871,$Q$2)/$Q$3)*宝箱投放计算!I129</f>
        <v>0</v>
      </c>
      <c r="K129">
        <f ca="1">(SUMIFS(OFFSET([2]掉落汇总!$C$2:$C$871,,MATCH($B129,[2]掉落汇总!$D$1:$M$1)),[2]掉落汇总!$A$2:$A$871,K$1,[2]掉落汇总!$C$2:$C$871,$Q$1)+SUMIFS(OFFSET([2]掉落汇总!$C$2:$C$871,,MATCH($B129,[2]掉落汇总!$D$1:$M$1)),[2]掉落汇总!$A$2:$A$871,K$1,[2]掉落汇总!$C$2:$C$871,$Q$2)/$Q$3)*宝箱投放计算!J129</f>
        <v>0</v>
      </c>
      <c r="L129">
        <f ca="1">(SUMIFS(OFFSET([2]掉落汇总!$C$2:$C$871,,MATCH($B129,[2]掉落汇总!$D$1:$M$1)),[2]掉落汇总!$A$2:$A$871,L$1,[2]掉落汇总!$C$2:$C$871,$Q$1)+SUMIFS(OFFSET([2]掉落汇总!$C$2:$C$871,,MATCH($B129,[2]掉落汇总!$D$1:$M$1)),[2]掉落汇总!$A$2:$A$871,L$1,[2]掉落汇总!$C$2:$C$871,$Q$2)/$Q$3)*宝箱投放计算!K129</f>
        <v>0</v>
      </c>
      <c r="M129">
        <f ca="1">(SUMIFS(OFFSET([2]掉落汇总!$C$2:$C$871,,MATCH($B129,[2]掉落汇总!$D$1:$M$1)),[2]掉落汇总!$A$2:$A$871,M$1,[2]掉落汇总!$C$2:$C$871,$Q$1)+SUMIFS(OFFSET([2]掉落汇总!$C$2:$C$871,,MATCH($B129,[2]掉落汇总!$D$1:$M$1)),[2]掉落汇总!$A$2:$A$871,M$1,[2]掉落汇总!$C$2:$C$871,$Q$2)/$Q$3)*宝箱投放计算!L129</f>
        <v>0</v>
      </c>
      <c r="N129">
        <f ca="1">(SUMIFS(OFFSET([2]掉落汇总!$C$2:$C$871,,MATCH($B129,[2]掉落汇总!$D$1:$M$1)),[2]掉落汇总!$A$2:$A$871,N$1,[2]掉落汇总!$C$2:$C$871,$Q$1)+SUMIFS(OFFSET([2]掉落汇总!$C$2:$C$871,,MATCH($B129,[2]掉落汇总!$D$1:$M$1)),[2]掉落汇总!$A$2:$A$871,N$1,[2]掉落汇总!$C$2:$C$871,$Q$2)/$Q$3)*宝箱投放计算!M129</f>
        <v>0</v>
      </c>
      <c r="O129">
        <f ca="1">(SUMIFS(OFFSET([2]掉落汇总!$C$2:$C$871,,MATCH($B129,[2]掉落汇总!$D$1:$M$1)),[2]掉落汇总!$A$2:$A$871,O$1,[2]掉落汇总!$C$2:$C$871,$Q$1)+SUMIFS(OFFSET([2]掉落汇总!$C$2:$C$871,,MATCH($B129,[2]掉落汇总!$D$1:$M$1)),[2]掉落汇总!$A$2:$A$871,O$1,[2]掉落汇总!$C$2:$C$871,$Q$2)/$Q$3)*宝箱投放计算!N129</f>
        <v>0</v>
      </c>
    </row>
    <row r="130" spans="1:15" x14ac:dyDescent="0.2">
      <c r="A130">
        <f>玩家成长时间线!A130</f>
        <v>129</v>
      </c>
      <c r="B130">
        <f>玩家成长时间线!B130</f>
        <v>9</v>
      </c>
      <c r="C130">
        <f ca="1">SUM($D$2:D130)</f>
        <v>0</v>
      </c>
      <c r="D130">
        <f t="shared" ca="1" si="1"/>
        <v>0</v>
      </c>
      <c r="E130">
        <f ca="1">(SUMIFS(OFFSET([2]掉落汇总!$C$2:$C$871,,MATCH($B130,[2]掉落汇总!$D$1:$M$1)),[2]掉落汇总!$A$2:$A$871,E$1,[2]掉落汇总!$C$2:$C$871,$Q$1)+SUMIFS(OFFSET([2]掉落汇总!$C$2:$C$871,,MATCH($B130,[2]掉落汇总!$D$1:$M$1)),[2]掉落汇总!$A$2:$A$871,E$1,[2]掉落汇总!$C$2:$C$871,$Q$2)/$Q$3)*宝箱投放计算!D130</f>
        <v>0</v>
      </c>
      <c r="F130">
        <f ca="1">(SUMIFS(OFFSET([2]掉落汇总!$C$2:$C$871,,MATCH($B130,[2]掉落汇总!$D$1:$M$1)),[2]掉落汇总!$A$2:$A$871,F$1,[2]掉落汇总!$C$2:$C$871,$Q$1)+SUMIFS(OFFSET([2]掉落汇总!$C$2:$C$871,,MATCH($B130,[2]掉落汇总!$D$1:$M$1)),[2]掉落汇总!$A$2:$A$871,F$1,[2]掉落汇总!$C$2:$C$871,$Q$2)/$Q$3)*宝箱投放计算!E130</f>
        <v>0</v>
      </c>
      <c r="G130">
        <f ca="1">(SUMIFS(OFFSET([2]掉落汇总!$C$2:$C$871,,MATCH($B130,[2]掉落汇总!$D$1:$M$1)),[2]掉落汇总!$A$2:$A$871,G$1,[2]掉落汇总!$C$2:$C$871,$Q$1)+SUMIFS(OFFSET([2]掉落汇总!$C$2:$C$871,,MATCH($B130,[2]掉落汇总!$D$1:$M$1)),[2]掉落汇总!$A$2:$A$871,G$1,[2]掉落汇总!$C$2:$C$871,$Q$2)/$Q$3)*宝箱投放计算!F130</f>
        <v>0</v>
      </c>
      <c r="H130">
        <f ca="1">(SUMIFS(OFFSET([2]掉落汇总!$C$2:$C$871,,MATCH($B130,[2]掉落汇总!$D$1:$M$1)),[2]掉落汇总!$A$2:$A$871,H$1,[2]掉落汇总!$C$2:$C$871,$Q$1)+SUMIFS(OFFSET([2]掉落汇总!$C$2:$C$871,,MATCH($B130,[2]掉落汇总!$D$1:$M$1)),[2]掉落汇总!$A$2:$A$871,H$1,[2]掉落汇总!$C$2:$C$871,$Q$2)/$Q$3)*宝箱投放计算!G130</f>
        <v>0</v>
      </c>
      <c r="I130">
        <f ca="1">(SUMIFS(OFFSET([2]掉落汇总!$C$2:$C$871,,MATCH($B130,[2]掉落汇总!$D$1:$M$1)),[2]掉落汇总!$A$2:$A$871,I$1,[2]掉落汇总!$C$2:$C$871,$Q$1)+SUMIFS(OFFSET([2]掉落汇总!$C$2:$C$871,,MATCH($B130,[2]掉落汇总!$D$1:$M$1)),[2]掉落汇总!$A$2:$A$871,I$1,[2]掉落汇总!$C$2:$C$871,$Q$2)/$Q$3)*宝箱投放计算!H130</f>
        <v>0</v>
      </c>
      <c r="J130">
        <f ca="1">(SUMIFS(OFFSET([2]掉落汇总!$C$2:$C$871,,MATCH($B130,[2]掉落汇总!$D$1:$M$1)),[2]掉落汇总!$A$2:$A$871,J$1,[2]掉落汇总!$C$2:$C$871,$Q$1)+SUMIFS(OFFSET([2]掉落汇总!$C$2:$C$871,,MATCH($B130,[2]掉落汇总!$D$1:$M$1)),[2]掉落汇总!$A$2:$A$871,J$1,[2]掉落汇总!$C$2:$C$871,$Q$2)/$Q$3)*宝箱投放计算!I130</f>
        <v>0</v>
      </c>
      <c r="K130">
        <f ca="1">(SUMIFS(OFFSET([2]掉落汇总!$C$2:$C$871,,MATCH($B130,[2]掉落汇总!$D$1:$M$1)),[2]掉落汇总!$A$2:$A$871,K$1,[2]掉落汇总!$C$2:$C$871,$Q$1)+SUMIFS(OFFSET([2]掉落汇总!$C$2:$C$871,,MATCH($B130,[2]掉落汇总!$D$1:$M$1)),[2]掉落汇总!$A$2:$A$871,K$1,[2]掉落汇总!$C$2:$C$871,$Q$2)/$Q$3)*宝箱投放计算!J130</f>
        <v>0</v>
      </c>
      <c r="L130">
        <f ca="1">(SUMIFS(OFFSET([2]掉落汇总!$C$2:$C$871,,MATCH($B130,[2]掉落汇总!$D$1:$M$1)),[2]掉落汇总!$A$2:$A$871,L$1,[2]掉落汇总!$C$2:$C$871,$Q$1)+SUMIFS(OFFSET([2]掉落汇总!$C$2:$C$871,,MATCH($B130,[2]掉落汇总!$D$1:$M$1)),[2]掉落汇总!$A$2:$A$871,L$1,[2]掉落汇总!$C$2:$C$871,$Q$2)/$Q$3)*宝箱投放计算!K130</f>
        <v>0</v>
      </c>
      <c r="M130">
        <f ca="1">(SUMIFS(OFFSET([2]掉落汇总!$C$2:$C$871,,MATCH($B130,[2]掉落汇总!$D$1:$M$1)),[2]掉落汇总!$A$2:$A$871,M$1,[2]掉落汇总!$C$2:$C$871,$Q$1)+SUMIFS(OFFSET([2]掉落汇总!$C$2:$C$871,,MATCH($B130,[2]掉落汇总!$D$1:$M$1)),[2]掉落汇总!$A$2:$A$871,M$1,[2]掉落汇总!$C$2:$C$871,$Q$2)/$Q$3)*宝箱投放计算!L130</f>
        <v>0</v>
      </c>
      <c r="N130">
        <f ca="1">(SUMIFS(OFFSET([2]掉落汇总!$C$2:$C$871,,MATCH($B130,[2]掉落汇总!$D$1:$M$1)),[2]掉落汇总!$A$2:$A$871,N$1,[2]掉落汇总!$C$2:$C$871,$Q$1)+SUMIFS(OFFSET([2]掉落汇总!$C$2:$C$871,,MATCH($B130,[2]掉落汇总!$D$1:$M$1)),[2]掉落汇总!$A$2:$A$871,N$1,[2]掉落汇总!$C$2:$C$871,$Q$2)/$Q$3)*宝箱投放计算!M130</f>
        <v>0</v>
      </c>
      <c r="O130">
        <f ca="1">(SUMIFS(OFFSET([2]掉落汇总!$C$2:$C$871,,MATCH($B130,[2]掉落汇总!$D$1:$M$1)),[2]掉落汇总!$A$2:$A$871,O$1,[2]掉落汇总!$C$2:$C$871,$Q$1)+SUMIFS(OFFSET([2]掉落汇总!$C$2:$C$871,,MATCH($B130,[2]掉落汇总!$D$1:$M$1)),[2]掉落汇总!$A$2:$A$871,O$1,[2]掉落汇总!$C$2:$C$871,$Q$2)/$Q$3)*宝箱投放计算!N130</f>
        <v>0</v>
      </c>
    </row>
    <row r="131" spans="1:15" x14ac:dyDescent="0.2">
      <c r="A131">
        <f>玩家成长时间线!A131</f>
        <v>130</v>
      </c>
      <c r="B131">
        <f>玩家成长时间线!B131</f>
        <v>9</v>
      </c>
      <c r="C131">
        <f ca="1">SUM($D$2:D131)</f>
        <v>0</v>
      </c>
      <c r="D131">
        <f t="shared" ref="D131:D194" ca="1" si="2">SUM(E131:O131)</f>
        <v>0</v>
      </c>
      <c r="E131">
        <f ca="1">(SUMIFS(OFFSET([2]掉落汇总!$C$2:$C$871,,MATCH($B131,[2]掉落汇总!$D$1:$M$1)),[2]掉落汇总!$A$2:$A$871,E$1,[2]掉落汇总!$C$2:$C$871,$Q$1)+SUMIFS(OFFSET([2]掉落汇总!$C$2:$C$871,,MATCH($B131,[2]掉落汇总!$D$1:$M$1)),[2]掉落汇总!$A$2:$A$871,E$1,[2]掉落汇总!$C$2:$C$871,$Q$2)/$Q$3)*宝箱投放计算!D131</f>
        <v>0</v>
      </c>
      <c r="F131">
        <f ca="1">(SUMIFS(OFFSET([2]掉落汇总!$C$2:$C$871,,MATCH($B131,[2]掉落汇总!$D$1:$M$1)),[2]掉落汇总!$A$2:$A$871,F$1,[2]掉落汇总!$C$2:$C$871,$Q$1)+SUMIFS(OFFSET([2]掉落汇总!$C$2:$C$871,,MATCH($B131,[2]掉落汇总!$D$1:$M$1)),[2]掉落汇总!$A$2:$A$871,F$1,[2]掉落汇总!$C$2:$C$871,$Q$2)/$Q$3)*宝箱投放计算!E131</f>
        <v>0</v>
      </c>
      <c r="G131">
        <f ca="1">(SUMIFS(OFFSET([2]掉落汇总!$C$2:$C$871,,MATCH($B131,[2]掉落汇总!$D$1:$M$1)),[2]掉落汇总!$A$2:$A$871,G$1,[2]掉落汇总!$C$2:$C$871,$Q$1)+SUMIFS(OFFSET([2]掉落汇总!$C$2:$C$871,,MATCH($B131,[2]掉落汇总!$D$1:$M$1)),[2]掉落汇总!$A$2:$A$871,G$1,[2]掉落汇总!$C$2:$C$871,$Q$2)/$Q$3)*宝箱投放计算!F131</f>
        <v>0</v>
      </c>
      <c r="H131">
        <f ca="1">(SUMIFS(OFFSET([2]掉落汇总!$C$2:$C$871,,MATCH($B131,[2]掉落汇总!$D$1:$M$1)),[2]掉落汇总!$A$2:$A$871,H$1,[2]掉落汇总!$C$2:$C$871,$Q$1)+SUMIFS(OFFSET([2]掉落汇总!$C$2:$C$871,,MATCH($B131,[2]掉落汇总!$D$1:$M$1)),[2]掉落汇总!$A$2:$A$871,H$1,[2]掉落汇总!$C$2:$C$871,$Q$2)/$Q$3)*宝箱投放计算!G131</f>
        <v>0</v>
      </c>
      <c r="I131">
        <f ca="1">(SUMIFS(OFFSET([2]掉落汇总!$C$2:$C$871,,MATCH($B131,[2]掉落汇总!$D$1:$M$1)),[2]掉落汇总!$A$2:$A$871,I$1,[2]掉落汇总!$C$2:$C$871,$Q$1)+SUMIFS(OFFSET([2]掉落汇总!$C$2:$C$871,,MATCH($B131,[2]掉落汇总!$D$1:$M$1)),[2]掉落汇总!$A$2:$A$871,I$1,[2]掉落汇总!$C$2:$C$871,$Q$2)/$Q$3)*宝箱投放计算!H131</f>
        <v>0</v>
      </c>
      <c r="J131">
        <f ca="1">(SUMIFS(OFFSET([2]掉落汇总!$C$2:$C$871,,MATCH($B131,[2]掉落汇总!$D$1:$M$1)),[2]掉落汇总!$A$2:$A$871,J$1,[2]掉落汇总!$C$2:$C$871,$Q$1)+SUMIFS(OFFSET([2]掉落汇总!$C$2:$C$871,,MATCH($B131,[2]掉落汇总!$D$1:$M$1)),[2]掉落汇总!$A$2:$A$871,J$1,[2]掉落汇总!$C$2:$C$871,$Q$2)/$Q$3)*宝箱投放计算!I131</f>
        <v>0</v>
      </c>
      <c r="K131">
        <f ca="1">(SUMIFS(OFFSET([2]掉落汇总!$C$2:$C$871,,MATCH($B131,[2]掉落汇总!$D$1:$M$1)),[2]掉落汇总!$A$2:$A$871,K$1,[2]掉落汇总!$C$2:$C$871,$Q$1)+SUMIFS(OFFSET([2]掉落汇总!$C$2:$C$871,,MATCH($B131,[2]掉落汇总!$D$1:$M$1)),[2]掉落汇总!$A$2:$A$871,K$1,[2]掉落汇总!$C$2:$C$871,$Q$2)/$Q$3)*宝箱投放计算!J131</f>
        <v>0</v>
      </c>
      <c r="L131">
        <f ca="1">(SUMIFS(OFFSET([2]掉落汇总!$C$2:$C$871,,MATCH($B131,[2]掉落汇总!$D$1:$M$1)),[2]掉落汇总!$A$2:$A$871,L$1,[2]掉落汇总!$C$2:$C$871,$Q$1)+SUMIFS(OFFSET([2]掉落汇总!$C$2:$C$871,,MATCH($B131,[2]掉落汇总!$D$1:$M$1)),[2]掉落汇总!$A$2:$A$871,L$1,[2]掉落汇总!$C$2:$C$871,$Q$2)/$Q$3)*宝箱投放计算!K131</f>
        <v>0</v>
      </c>
      <c r="M131">
        <f ca="1">(SUMIFS(OFFSET([2]掉落汇总!$C$2:$C$871,,MATCH($B131,[2]掉落汇总!$D$1:$M$1)),[2]掉落汇总!$A$2:$A$871,M$1,[2]掉落汇总!$C$2:$C$871,$Q$1)+SUMIFS(OFFSET([2]掉落汇总!$C$2:$C$871,,MATCH($B131,[2]掉落汇总!$D$1:$M$1)),[2]掉落汇总!$A$2:$A$871,M$1,[2]掉落汇总!$C$2:$C$871,$Q$2)/$Q$3)*宝箱投放计算!L131</f>
        <v>0</v>
      </c>
      <c r="N131">
        <f ca="1">(SUMIFS(OFFSET([2]掉落汇总!$C$2:$C$871,,MATCH($B131,[2]掉落汇总!$D$1:$M$1)),[2]掉落汇总!$A$2:$A$871,N$1,[2]掉落汇总!$C$2:$C$871,$Q$1)+SUMIFS(OFFSET([2]掉落汇总!$C$2:$C$871,,MATCH($B131,[2]掉落汇总!$D$1:$M$1)),[2]掉落汇总!$A$2:$A$871,N$1,[2]掉落汇总!$C$2:$C$871,$Q$2)/$Q$3)*宝箱投放计算!M131</f>
        <v>0</v>
      </c>
      <c r="O131">
        <f ca="1">(SUMIFS(OFFSET([2]掉落汇总!$C$2:$C$871,,MATCH($B131,[2]掉落汇总!$D$1:$M$1)),[2]掉落汇总!$A$2:$A$871,O$1,[2]掉落汇总!$C$2:$C$871,$Q$1)+SUMIFS(OFFSET([2]掉落汇总!$C$2:$C$871,,MATCH($B131,[2]掉落汇总!$D$1:$M$1)),[2]掉落汇总!$A$2:$A$871,O$1,[2]掉落汇总!$C$2:$C$871,$Q$2)/$Q$3)*宝箱投放计算!N131</f>
        <v>0</v>
      </c>
    </row>
    <row r="132" spans="1:15" x14ac:dyDescent="0.2">
      <c r="A132">
        <f>玩家成长时间线!A132</f>
        <v>131</v>
      </c>
      <c r="B132">
        <f>玩家成长时间线!B132</f>
        <v>9</v>
      </c>
      <c r="C132">
        <f ca="1">SUM($D$2:D132)</f>
        <v>0</v>
      </c>
      <c r="D132">
        <f t="shared" ca="1" si="2"/>
        <v>0</v>
      </c>
      <c r="E132">
        <f ca="1">(SUMIFS(OFFSET([2]掉落汇总!$C$2:$C$871,,MATCH($B132,[2]掉落汇总!$D$1:$M$1)),[2]掉落汇总!$A$2:$A$871,E$1,[2]掉落汇总!$C$2:$C$871,$Q$1)+SUMIFS(OFFSET([2]掉落汇总!$C$2:$C$871,,MATCH($B132,[2]掉落汇总!$D$1:$M$1)),[2]掉落汇总!$A$2:$A$871,E$1,[2]掉落汇总!$C$2:$C$871,$Q$2)/$Q$3)*宝箱投放计算!D132</f>
        <v>0</v>
      </c>
      <c r="F132">
        <f ca="1">(SUMIFS(OFFSET([2]掉落汇总!$C$2:$C$871,,MATCH($B132,[2]掉落汇总!$D$1:$M$1)),[2]掉落汇总!$A$2:$A$871,F$1,[2]掉落汇总!$C$2:$C$871,$Q$1)+SUMIFS(OFFSET([2]掉落汇总!$C$2:$C$871,,MATCH($B132,[2]掉落汇总!$D$1:$M$1)),[2]掉落汇总!$A$2:$A$871,F$1,[2]掉落汇总!$C$2:$C$871,$Q$2)/$Q$3)*宝箱投放计算!E132</f>
        <v>0</v>
      </c>
      <c r="G132">
        <f ca="1">(SUMIFS(OFFSET([2]掉落汇总!$C$2:$C$871,,MATCH($B132,[2]掉落汇总!$D$1:$M$1)),[2]掉落汇总!$A$2:$A$871,G$1,[2]掉落汇总!$C$2:$C$871,$Q$1)+SUMIFS(OFFSET([2]掉落汇总!$C$2:$C$871,,MATCH($B132,[2]掉落汇总!$D$1:$M$1)),[2]掉落汇总!$A$2:$A$871,G$1,[2]掉落汇总!$C$2:$C$871,$Q$2)/$Q$3)*宝箱投放计算!F132</f>
        <v>0</v>
      </c>
      <c r="H132">
        <f ca="1">(SUMIFS(OFFSET([2]掉落汇总!$C$2:$C$871,,MATCH($B132,[2]掉落汇总!$D$1:$M$1)),[2]掉落汇总!$A$2:$A$871,H$1,[2]掉落汇总!$C$2:$C$871,$Q$1)+SUMIFS(OFFSET([2]掉落汇总!$C$2:$C$871,,MATCH($B132,[2]掉落汇总!$D$1:$M$1)),[2]掉落汇总!$A$2:$A$871,H$1,[2]掉落汇总!$C$2:$C$871,$Q$2)/$Q$3)*宝箱投放计算!G132</f>
        <v>0</v>
      </c>
      <c r="I132">
        <f ca="1">(SUMIFS(OFFSET([2]掉落汇总!$C$2:$C$871,,MATCH($B132,[2]掉落汇总!$D$1:$M$1)),[2]掉落汇总!$A$2:$A$871,I$1,[2]掉落汇总!$C$2:$C$871,$Q$1)+SUMIFS(OFFSET([2]掉落汇总!$C$2:$C$871,,MATCH($B132,[2]掉落汇总!$D$1:$M$1)),[2]掉落汇总!$A$2:$A$871,I$1,[2]掉落汇总!$C$2:$C$871,$Q$2)/$Q$3)*宝箱投放计算!H132</f>
        <v>0</v>
      </c>
      <c r="J132">
        <f ca="1">(SUMIFS(OFFSET([2]掉落汇总!$C$2:$C$871,,MATCH($B132,[2]掉落汇总!$D$1:$M$1)),[2]掉落汇总!$A$2:$A$871,J$1,[2]掉落汇总!$C$2:$C$871,$Q$1)+SUMIFS(OFFSET([2]掉落汇总!$C$2:$C$871,,MATCH($B132,[2]掉落汇总!$D$1:$M$1)),[2]掉落汇总!$A$2:$A$871,J$1,[2]掉落汇总!$C$2:$C$871,$Q$2)/$Q$3)*宝箱投放计算!I132</f>
        <v>0</v>
      </c>
      <c r="K132">
        <f ca="1">(SUMIFS(OFFSET([2]掉落汇总!$C$2:$C$871,,MATCH($B132,[2]掉落汇总!$D$1:$M$1)),[2]掉落汇总!$A$2:$A$871,K$1,[2]掉落汇总!$C$2:$C$871,$Q$1)+SUMIFS(OFFSET([2]掉落汇总!$C$2:$C$871,,MATCH($B132,[2]掉落汇总!$D$1:$M$1)),[2]掉落汇总!$A$2:$A$871,K$1,[2]掉落汇总!$C$2:$C$871,$Q$2)/$Q$3)*宝箱投放计算!J132</f>
        <v>0</v>
      </c>
      <c r="L132">
        <f ca="1">(SUMIFS(OFFSET([2]掉落汇总!$C$2:$C$871,,MATCH($B132,[2]掉落汇总!$D$1:$M$1)),[2]掉落汇总!$A$2:$A$871,L$1,[2]掉落汇总!$C$2:$C$871,$Q$1)+SUMIFS(OFFSET([2]掉落汇总!$C$2:$C$871,,MATCH($B132,[2]掉落汇总!$D$1:$M$1)),[2]掉落汇总!$A$2:$A$871,L$1,[2]掉落汇总!$C$2:$C$871,$Q$2)/$Q$3)*宝箱投放计算!K132</f>
        <v>0</v>
      </c>
      <c r="M132">
        <f ca="1">(SUMIFS(OFFSET([2]掉落汇总!$C$2:$C$871,,MATCH($B132,[2]掉落汇总!$D$1:$M$1)),[2]掉落汇总!$A$2:$A$871,M$1,[2]掉落汇总!$C$2:$C$871,$Q$1)+SUMIFS(OFFSET([2]掉落汇总!$C$2:$C$871,,MATCH($B132,[2]掉落汇总!$D$1:$M$1)),[2]掉落汇总!$A$2:$A$871,M$1,[2]掉落汇总!$C$2:$C$871,$Q$2)/$Q$3)*宝箱投放计算!L132</f>
        <v>0</v>
      </c>
      <c r="N132">
        <f ca="1">(SUMIFS(OFFSET([2]掉落汇总!$C$2:$C$871,,MATCH($B132,[2]掉落汇总!$D$1:$M$1)),[2]掉落汇总!$A$2:$A$871,N$1,[2]掉落汇总!$C$2:$C$871,$Q$1)+SUMIFS(OFFSET([2]掉落汇总!$C$2:$C$871,,MATCH($B132,[2]掉落汇总!$D$1:$M$1)),[2]掉落汇总!$A$2:$A$871,N$1,[2]掉落汇总!$C$2:$C$871,$Q$2)/$Q$3)*宝箱投放计算!M132</f>
        <v>0</v>
      </c>
      <c r="O132">
        <f ca="1">(SUMIFS(OFFSET([2]掉落汇总!$C$2:$C$871,,MATCH($B132,[2]掉落汇总!$D$1:$M$1)),[2]掉落汇总!$A$2:$A$871,O$1,[2]掉落汇总!$C$2:$C$871,$Q$1)+SUMIFS(OFFSET([2]掉落汇总!$C$2:$C$871,,MATCH($B132,[2]掉落汇总!$D$1:$M$1)),[2]掉落汇总!$A$2:$A$871,O$1,[2]掉落汇总!$C$2:$C$871,$Q$2)/$Q$3)*宝箱投放计算!N132</f>
        <v>0</v>
      </c>
    </row>
    <row r="133" spans="1:15" x14ac:dyDescent="0.2">
      <c r="A133">
        <f>玩家成长时间线!A133</f>
        <v>132</v>
      </c>
      <c r="B133">
        <f>玩家成长时间线!B133</f>
        <v>10</v>
      </c>
      <c r="C133">
        <f ca="1">SUM($D$2:D133)</f>
        <v>0</v>
      </c>
      <c r="D133">
        <f t="shared" ca="1" si="2"/>
        <v>0</v>
      </c>
      <c r="E133">
        <f ca="1">(SUMIFS(OFFSET([2]掉落汇总!$C$2:$C$871,,MATCH($B133,[2]掉落汇总!$D$1:$M$1)),[2]掉落汇总!$A$2:$A$871,E$1,[2]掉落汇总!$C$2:$C$871,$Q$1)+SUMIFS(OFFSET([2]掉落汇总!$C$2:$C$871,,MATCH($B133,[2]掉落汇总!$D$1:$M$1)),[2]掉落汇总!$A$2:$A$871,E$1,[2]掉落汇总!$C$2:$C$871,$Q$2)/$Q$3)*宝箱投放计算!D133</f>
        <v>0</v>
      </c>
      <c r="F133">
        <f ca="1">(SUMIFS(OFFSET([2]掉落汇总!$C$2:$C$871,,MATCH($B133,[2]掉落汇总!$D$1:$M$1)),[2]掉落汇总!$A$2:$A$871,F$1,[2]掉落汇总!$C$2:$C$871,$Q$1)+SUMIFS(OFFSET([2]掉落汇总!$C$2:$C$871,,MATCH($B133,[2]掉落汇总!$D$1:$M$1)),[2]掉落汇总!$A$2:$A$871,F$1,[2]掉落汇总!$C$2:$C$871,$Q$2)/$Q$3)*宝箱投放计算!E133</f>
        <v>0</v>
      </c>
      <c r="G133">
        <f ca="1">(SUMIFS(OFFSET([2]掉落汇总!$C$2:$C$871,,MATCH($B133,[2]掉落汇总!$D$1:$M$1)),[2]掉落汇总!$A$2:$A$871,G$1,[2]掉落汇总!$C$2:$C$871,$Q$1)+SUMIFS(OFFSET([2]掉落汇总!$C$2:$C$871,,MATCH($B133,[2]掉落汇总!$D$1:$M$1)),[2]掉落汇总!$A$2:$A$871,G$1,[2]掉落汇总!$C$2:$C$871,$Q$2)/$Q$3)*宝箱投放计算!F133</f>
        <v>0</v>
      </c>
      <c r="H133">
        <f ca="1">(SUMIFS(OFFSET([2]掉落汇总!$C$2:$C$871,,MATCH($B133,[2]掉落汇总!$D$1:$M$1)),[2]掉落汇总!$A$2:$A$871,H$1,[2]掉落汇总!$C$2:$C$871,$Q$1)+SUMIFS(OFFSET([2]掉落汇总!$C$2:$C$871,,MATCH($B133,[2]掉落汇总!$D$1:$M$1)),[2]掉落汇总!$A$2:$A$871,H$1,[2]掉落汇总!$C$2:$C$871,$Q$2)/$Q$3)*宝箱投放计算!G133</f>
        <v>0</v>
      </c>
      <c r="I133">
        <f ca="1">(SUMIFS(OFFSET([2]掉落汇总!$C$2:$C$871,,MATCH($B133,[2]掉落汇总!$D$1:$M$1)),[2]掉落汇总!$A$2:$A$871,I$1,[2]掉落汇总!$C$2:$C$871,$Q$1)+SUMIFS(OFFSET([2]掉落汇总!$C$2:$C$871,,MATCH($B133,[2]掉落汇总!$D$1:$M$1)),[2]掉落汇总!$A$2:$A$871,I$1,[2]掉落汇总!$C$2:$C$871,$Q$2)/$Q$3)*宝箱投放计算!H133</f>
        <v>0</v>
      </c>
      <c r="J133">
        <f ca="1">(SUMIFS(OFFSET([2]掉落汇总!$C$2:$C$871,,MATCH($B133,[2]掉落汇总!$D$1:$M$1)),[2]掉落汇总!$A$2:$A$871,J$1,[2]掉落汇总!$C$2:$C$871,$Q$1)+SUMIFS(OFFSET([2]掉落汇总!$C$2:$C$871,,MATCH($B133,[2]掉落汇总!$D$1:$M$1)),[2]掉落汇总!$A$2:$A$871,J$1,[2]掉落汇总!$C$2:$C$871,$Q$2)/$Q$3)*宝箱投放计算!I133</f>
        <v>0</v>
      </c>
      <c r="K133">
        <f ca="1">(SUMIFS(OFFSET([2]掉落汇总!$C$2:$C$871,,MATCH($B133,[2]掉落汇总!$D$1:$M$1)),[2]掉落汇总!$A$2:$A$871,K$1,[2]掉落汇总!$C$2:$C$871,$Q$1)+SUMIFS(OFFSET([2]掉落汇总!$C$2:$C$871,,MATCH($B133,[2]掉落汇总!$D$1:$M$1)),[2]掉落汇总!$A$2:$A$871,K$1,[2]掉落汇总!$C$2:$C$871,$Q$2)/$Q$3)*宝箱投放计算!J133</f>
        <v>0</v>
      </c>
      <c r="L133">
        <f ca="1">(SUMIFS(OFFSET([2]掉落汇总!$C$2:$C$871,,MATCH($B133,[2]掉落汇总!$D$1:$M$1)),[2]掉落汇总!$A$2:$A$871,L$1,[2]掉落汇总!$C$2:$C$871,$Q$1)+SUMIFS(OFFSET([2]掉落汇总!$C$2:$C$871,,MATCH($B133,[2]掉落汇总!$D$1:$M$1)),[2]掉落汇总!$A$2:$A$871,L$1,[2]掉落汇总!$C$2:$C$871,$Q$2)/$Q$3)*宝箱投放计算!K133</f>
        <v>0</v>
      </c>
      <c r="M133">
        <f ca="1">(SUMIFS(OFFSET([2]掉落汇总!$C$2:$C$871,,MATCH($B133,[2]掉落汇总!$D$1:$M$1)),[2]掉落汇总!$A$2:$A$871,M$1,[2]掉落汇总!$C$2:$C$871,$Q$1)+SUMIFS(OFFSET([2]掉落汇总!$C$2:$C$871,,MATCH($B133,[2]掉落汇总!$D$1:$M$1)),[2]掉落汇总!$A$2:$A$871,M$1,[2]掉落汇总!$C$2:$C$871,$Q$2)/$Q$3)*宝箱投放计算!L133</f>
        <v>0</v>
      </c>
      <c r="N133">
        <f ca="1">(SUMIFS(OFFSET([2]掉落汇总!$C$2:$C$871,,MATCH($B133,[2]掉落汇总!$D$1:$M$1)),[2]掉落汇总!$A$2:$A$871,N$1,[2]掉落汇总!$C$2:$C$871,$Q$1)+SUMIFS(OFFSET([2]掉落汇总!$C$2:$C$871,,MATCH($B133,[2]掉落汇总!$D$1:$M$1)),[2]掉落汇总!$A$2:$A$871,N$1,[2]掉落汇总!$C$2:$C$871,$Q$2)/$Q$3)*宝箱投放计算!M133</f>
        <v>0</v>
      </c>
      <c r="O133">
        <f ca="1">(SUMIFS(OFFSET([2]掉落汇总!$C$2:$C$871,,MATCH($B133,[2]掉落汇总!$D$1:$M$1)),[2]掉落汇总!$A$2:$A$871,O$1,[2]掉落汇总!$C$2:$C$871,$Q$1)+SUMIFS(OFFSET([2]掉落汇总!$C$2:$C$871,,MATCH($B133,[2]掉落汇总!$D$1:$M$1)),[2]掉落汇总!$A$2:$A$871,O$1,[2]掉落汇总!$C$2:$C$871,$Q$2)/$Q$3)*宝箱投放计算!N133</f>
        <v>0</v>
      </c>
    </row>
    <row r="134" spans="1:15" x14ac:dyDescent="0.2">
      <c r="A134">
        <f>玩家成长时间线!A134</f>
        <v>133</v>
      </c>
      <c r="B134">
        <f>玩家成长时间线!B134</f>
        <v>10</v>
      </c>
      <c r="C134">
        <f ca="1">SUM($D$2:D134)</f>
        <v>0</v>
      </c>
      <c r="D134">
        <f t="shared" ca="1" si="2"/>
        <v>0</v>
      </c>
      <c r="E134">
        <f ca="1">(SUMIFS(OFFSET([2]掉落汇总!$C$2:$C$871,,MATCH($B134,[2]掉落汇总!$D$1:$M$1)),[2]掉落汇总!$A$2:$A$871,E$1,[2]掉落汇总!$C$2:$C$871,$Q$1)+SUMIFS(OFFSET([2]掉落汇总!$C$2:$C$871,,MATCH($B134,[2]掉落汇总!$D$1:$M$1)),[2]掉落汇总!$A$2:$A$871,E$1,[2]掉落汇总!$C$2:$C$871,$Q$2)/$Q$3)*宝箱投放计算!D134</f>
        <v>0</v>
      </c>
      <c r="F134">
        <f ca="1">(SUMIFS(OFFSET([2]掉落汇总!$C$2:$C$871,,MATCH($B134,[2]掉落汇总!$D$1:$M$1)),[2]掉落汇总!$A$2:$A$871,F$1,[2]掉落汇总!$C$2:$C$871,$Q$1)+SUMIFS(OFFSET([2]掉落汇总!$C$2:$C$871,,MATCH($B134,[2]掉落汇总!$D$1:$M$1)),[2]掉落汇总!$A$2:$A$871,F$1,[2]掉落汇总!$C$2:$C$871,$Q$2)/$Q$3)*宝箱投放计算!E134</f>
        <v>0</v>
      </c>
      <c r="G134">
        <f ca="1">(SUMIFS(OFFSET([2]掉落汇总!$C$2:$C$871,,MATCH($B134,[2]掉落汇总!$D$1:$M$1)),[2]掉落汇总!$A$2:$A$871,G$1,[2]掉落汇总!$C$2:$C$871,$Q$1)+SUMIFS(OFFSET([2]掉落汇总!$C$2:$C$871,,MATCH($B134,[2]掉落汇总!$D$1:$M$1)),[2]掉落汇总!$A$2:$A$871,G$1,[2]掉落汇总!$C$2:$C$871,$Q$2)/$Q$3)*宝箱投放计算!F134</f>
        <v>0</v>
      </c>
      <c r="H134">
        <f ca="1">(SUMIFS(OFFSET([2]掉落汇总!$C$2:$C$871,,MATCH($B134,[2]掉落汇总!$D$1:$M$1)),[2]掉落汇总!$A$2:$A$871,H$1,[2]掉落汇总!$C$2:$C$871,$Q$1)+SUMIFS(OFFSET([2]掉落汇总!$C$2:$C$871,,MATCH($B134,[2]掉落汇总!$D$1:$M$1)),[2]掉落汇总!$A$2:$A$871,H$1,[2]掉落汇总!$C$2:$C$871,$Q$2)/$Q$3)*宝箱投放计算!G134</f>
        <v>0</v>
      </c>
      <c r="I134">
        <f ca="1">(SUMIFS(OFFSET([2]掉落汇总!$C$2:$C$871,,MATCH($B134,[2]掉落汇总!$D$1:$M$1)),[2]掉落汇总!$A$2:$A$871,I$1,[2]掉落汇总!$C$2:$C$871,$Q$1)+SUMIFS(OFFSET([2]掉落汇总!$C$2:$C$871,,MATCH($B134,[2]掉落汇总!$D$1:$M$1)),[2]掉落汇总!$A$2:$A$871,I$1,[2]掉落汇总!$C$2:$C$871,$Q$2)/$Q$3)*宝箱投放计算!H134</f>
        <v>0</v>
      </c>
      <c r="J134">
        <f ca="1">(SUMIFS(OFFSET([2]掉落汇总!$C$2:$C$871,,MATCH($B134,[2]掉落汇总!$D$1:$M$1)),[2]掉落汇总!$A$2:$A$871,J$1,[2]掉落汇总!$C$2:$C$871,$Q$1)+SUMIFS(OFFSET([2]掉落汇总!$C$2:$C$871,,MATCH($B134,[2]掉落汇总!$D$1:$M$1)),[2]掉落汇总!$A$2:$A$871,J$1,[2]掉落汇总!$C$2:$C$871,$Q$2)/$Q$3)*宝箱投放计算!I134</f>
        <v>0</v>
      </c>
      <c r="K134">
        <f ca="1">(SUMIFS(OFFSET([2]掉落汇总!$C$2:$C$871,,MATCH($B134,[2]掉落汇总!$D$1:$M$1)),[2]掉落汇总!$A$2:$A$871,K$1,[2]掉落汇总!$C$2:$C$871,$Q$1)+SUMIFS(OFFSET([2]掉落汇总!$C$2:$C$871,,MATCH($B134,[2]掉落汇总!$D$1:$M$1)),[2]掉落汇总!$A$2:$A$871,K$1,[2]掉落汇总!$C$2:$C$871,$Q$2)/$Q$3)*宝箱投放计算!J134</f>
        <v>0</v>
      </c>
      <c r="L134">
        <f ca="1">(SUMIFS(OFFSET([2]掉落汇总!$C$2:$C$871,,MATCH($B134,[2]掉落汇总!$D$1:$M$1)),[2]掉落汇总!$A$2:$A$871,L$1,[2]掉落汇总!$C$2:$C$871,$Q$1)+SUMIFS(OFFSET([2]掉落汇总!$C$2:$C$871,,MATCH($B134,[2]掉落汇总!$D$1:$M$1)),[2]掉落汇总!$A$2:$A$871,L$1,[2]掉落汇总!$C$2:$C$871,$Q$2)/$Q$3)*宝箱投放计算!K134</f>
        <v>0</v>
      </c>
      <c r="M134">
        <f ca="1">(SUMIFS(OFFSET([2]掉落汇总!$C$2:$C$871,,MATCH($B134,[2]掉落汇总!$D$1:$M$1)),[2]掉落汇总!$A$2:$A$871,M$1,[2]掉落汇总!$C$2:$C$871,$Q$1)+SUMIFS(OFFSET([2]掉落汇总!$C$2:$C$871,,MATCH($B134,[2]掉落汇总!$D$1:$M$1)),[2]掉落汇总!$A$2:$A$871,M$1,[2]掉落汇总!$C$2:$C$871,$Q$2)/$Q$3)*宝箱投放计算!L134</f>
        <v>0</v>
      </c>
      <c r="N134">
        <f ca="1">(SUMIFS(OFFSET([2]掉落汇总!$C$2:$C$871,,MATCH($B134,[2]掉落汇总!$D$1:$M$1)),[2]掉落汇总!$A$2:$A$871,N$1,[2]掉落汇总!$C$2:$C$871,$Q$1)+SUMIFS(OFFSET([2]掉落汇总!$C$2:$C$871,,MATCH($B134,[2]掉落汇总!$D$1:$M$1)),[2]掉落汇总!$A$2:$A$871,N$1,[2]掉落汇总!$C$2:$C$871,$Q$2)/$Q$3)*宝箱投放计算!M134</f>
        <v>0</v>
      </c>
      <c r="O134">
        <f ca="1">(SUMIFS(OFFSET([2]掉落汇总!$C$2:$C$871,,MATCH($B134,[2]掉落汇总!$D$1:$M$1)),[2]掉落汇总!$A$2:$A$871,O$1,[2]掉落汇总!$C$2:$C$871,$Q$1)+SUMIFS(OFFSET([2]掉落汇总!$C$2:$C$871,,MATCH($B134,[2]掉落汇总!$D$1:$M$1)),[2]掉落汇总!$A$2:$A$871,O$1,[2]掉落汇总!$C$2:$C$871,$Q$2)/$Q$3)*宝箱投放计算!N134</f>
        <v>0</v>
      </c>
    </row>
    <row r="135" spans="1:15" x14ac:dyDescent="0.2">
      <c r="A135">
        <f>玩家成长时间线!A135</f>
        <v>134</v>
      </c>
      <c r="B135">
        <f>玩家成长时间线!B135</f>
        <v>10</v>
      </c>
      <c r="C135">
        <f ca="1">SUM($D$2:D135)</f>
        <v>0</v>
      </c>
      <c r="D135">
        <f t="shared" ca="1" si="2"/>
        <v>0</v>
      </c>
      <c r="E135">
        <f ca="1">(SUMIFS(OFFSET([2]掉落汇总!$C$2:$C$871,,MATCH($B135,[2]掉落汇总!$D$1:$M$1)),[2]掉落汇总!$A$2:$A$871,E$1,[2]掉落汇总!$C$2:$C$871,$Q$1)+SUMIFS(OFFSET([2]掉落汇总!$C$2:$C$871,,MATCH($B135,[2]掉落汇总!$D$1:$M$1)),[2]掉落汇总!$A$2:$A$871,E$1,[2]掉落汇总!$C$2:$C$871,$Q$2)/$Q$3)*宝箱投放计算!D135</f>
        <v>0</v>
      </c>
      <c r="F135">
        <f ca="1">(SUMIFS(OFFSET([2]掉落汇总!$C$2:$C$871,,MATCH($B135,[2]掉落汇总!$D$1:$M$1)),[2]掉落汇总!$A$2:$A$871,F$1,[2]掉落汇总!$C$2:$C$871,$Q$1)+SUMIFS(OFFSET([2]掉落汇总!$C$2:$C$871,,MATCH($B135,[2]掉落汇总!$D$1:$M$1)),[2]掉落汇总!$A$2:$A$871,F$1,[2]掉落汇总!$C$2:$C$871,$Q$2)/$Q$3)*宝箱投放计算!E135</f>
        <v>0</v>
      </c>
      <c r="G135">
        <f ca="1">(SUMIFS(OFFSET([2]掉落汇总!$C$2:$C$871,,MATCH($B135,[2]掉落汇总!$D$1:$M$1)),[2]掉落汇总!$A$2:$A$871,G$1,[2]掉落汇总!$C$2:$C$871,$Q$1)+SUMIFS(OFFSET([2]掉落汇总!$C$2:$C$871,,MATCH($B135,[2]掉落汇总!$D$1:$M$1)),[2]掉落汇总!$A$2:$A$871,G$1,[2]掉落汇总!$C$2:$C$871,$Q$2)/$Q$3)*宝箱投放计算!F135</f>
        <v>0</v>
      </c>
      <c r="H135">
        <f ca="1">(SUMIFS(OFFSET([2]掉落汇总!$C$2:$C$871,,MATCH($B135,[2]掉落汇总!$D$1:$M$1)),[2]掉落汇总!$A$2:$A$871,H$1,[2]掉落汇总!$C$2:$C$871,$Q$1)+SUMIFS(OFFSET([2]掉落汇总!$C$2:$C$871,,MATCH($B135,[2]掉落汇总!$D$1:$M$1)),[2]掉落汇总!$A$2:$A$871,H$1,[2]掉落汇总!$C$2:$C$871,$Q$2)/$Q$3)*宝箱投放计算!G135</f>
        <v>0</v>
      </c>
      <c r="I135">
        <f ca="1">(SUMIFS(OFFSET([2]掉落汇总!$C$2:$C$871,,MATCH($B135,[2]掉落汇总!$D$1:$M$1)),[2]掉落汇总!$A$2:$A$871,I$1,[2]掉落汇总!$C$2:$C$871,$Q$1)+SUMIFS(OFFSET([2]掉落汇总!$C$2:$C$871,,MATCH($B135,[2]掉落汇总!$D$1:$M$1)),[2]掉落汇总!$A$2:$A$871,I$1,[2]掉落汇总!$C$2:$C$871,$Q$2)/$Q$3)*宝箱投放计算!H135</f>
        <v>0</v>
      </c>
      <c r="J135">
        <f ca="1">(SUMIFS(OFFSET([2]掉落汇总!$C$2:$C$871,,MATCH($B135,[2]掉落汇总!$D$1:$M$1)),[2]掉落汇总!$A$2:$A$871,J$1,[2]掉落汇总!$C$2:$C$871,$Q$1)+SUMIFS(OFFSET([2]掉落汇总!$C$2:$C$871,,MATCH($B135,[2]掉落汇总!$D$1:$M$1)),[2]掉落汇总!$A$2:$A$871,J$1,[2]掉落汇总!$C$2:$C$871,$Q$2)/$Q$3)*宝箱投放计算!I135</f>
        <v>0</v>
      </c>
      <c r="K135">
        <f ca="1">(SUMIFS(OFFSET([2]掉落汇总!$C$2:$C$871,,MATCH($B135,[2]掉落汇总!$D$1:$M$1)),[2]掉落汇总!$A$2:$A$871,K$1,[2]掉落汇总!$C$2:$C$871,$Q$1)+SUMIFS(OFFSET([2]掉落汇总!$C$2:$C$871,,MATCH($B135,[2]掉落汇总!$D$1:$M$1)),[2]掉落汇总!$A$2:$A$871,K$1,[2]掉落汇总!$C$2:$C$871,$Q$2)/$Q$3)*宝箱投放计算!J135</f>
        <v>0</v>
      </c>
      <c r="L135">
        <f ca="1">(SUMIFS(OFFSET([2]掉落汇总!$C$2:$C$871,,MATCH($B135,[2]掉落汇总!$D$1:$M$1)),[2]掉落汇总!$A$2:$A$871,L$1,[2]掉落汇总!$C$2:$C$871,$Q$1)+SUMIFS(OFFSET([2]掉落汇总!$C$2:$C$871,,MATCH($B135,[2]掉落汇总!$D$1:$M$1)),[2]掉落汇总!$A$2:$A$871,L$1,[2]掉落汇总!$C$2:$C$871,$Q$2)/$Q$3)*宝箱投放计算!K135</f>
        <v>0</v>
      </c>
      <c r="M135">
        <f ca="1">(SUMIFS(OFFSET([2]掉落汇总!$C$2:$C$871,,MATCH($B135,[2]掉落汇总!$D$1:$M$1)),[2]掉落汇总!$A$2:$A$871,M$1,[2]掉落汇总!$C$2:$C$871,$Q$1)+SUMIFS(OFFSET([2]掉落汇总!$C$2:$C$871,,MATCH($B135,[2]掉落汇总!$D$1:$M$1)),[2]掉落汇总!$A$2:$A$871,M$1,[2]掉落汇总!$C$2:$C$871,$Q$2)/$Q$3)*宝箱投放计算!L135</f>
        <v>0</v>
      </c>
      <c r="N135">
        <f ca="1">(SUMIFS(OFFSET([2]掉落汇总!$C$2:$C$871,,MATCH($B135,[2]掉落汇总!$D$1:$M$1)),[2]掉落汇总!$A$2:$A$871,N$1,[2]掉落汇总!$C$2:$C$871,$Q$1)+SUMIFS(OFFSET([2]掉落汇总!$C$2:$C$871,,MATCH($B135,[2]掉落汇总!$D$1:$M$1)),[2]掉落汇总!$A$2:$A$871,N$1,[2]掉落汇总!$C$2:$C$871,$Q$2)/$Q$3)*宝箱投放计算!M135</f>
        <v>0</v>
      </c>
      <c r="O135">
        <f ca="1">(SUMIFS(OFFSET([2]掉落汇总!$C$2:$C$871,,MATCH($B135,[2]掉落汇总!$D$1:$M$1)),[2]掉落汇总!$A$2:$A$871,O$1,[2]掉落汇总!$C$2:$C$871,$Q$1)+SUMIFS(OFFSET([2]掉落汇总!$C$2:$C$871,,MATCH($B135,[2]掉落汇总!$D$1:$M$1)),[2]掉落汇总!$A$2:$A$871,O$1,[2]掉落汇总!$C$2:$C$871,$Q$2)/$Q$3)*宝箱投放计算!N135</f>
        <v>0</v>
      </c>
    </row>
    <row r="136" spans="1:15" x14ac:dyDescent="0.2">
      <c r="A136">
        <f>玩家成长时间线!A136</f>
        <v>135</v>
      </c>
      <c r="B136">
        <f>玩家成长时间线!B136</f>
        <v>10</v>
      </c>
      <c r="C136">
        <f ca="1">SUM($D$2:D136)</f>
        <v>0</v>
      </c>
      <c r="D136">
        <f t="shared" ca="1" si="2"/>
        <v>0</v>
      </c>
      <c r="E136">
        <f ca="1">(SUMIFS(OFFSET([2]掉落汇总!$C$2:$C$871,,MATCH($B136,[2]掉落汇总!$D$1:$M$1)),[2]掉落汇总!$A$2:$A$871,E$1,[2]掉落汇总!$C$2:$C$871,$Q$1)+SUMIFS(OFFSET([2]掉落汇总!$C$2:$C$871,,MATCH($B136,[2]掉落汇总!$D$1:$M$1)),[2]掉落汇总!$A$2:$A$871,E$1,[2]掉落汇总!$C$2:$C$871,$Q$2)/$Q$3)*宝箱投放计算!D136</f>
        <v>0</v>
      </c>
      <c r="F136">
        <f ca="1">(SUMIFS(OFFSET([2]掉落汇总!$C$2:$C$871,,MATCH($B136,[2]掉落汇总!$D$1:$M$1)),[2]掉落汇总!$A$2:$A$871,F$1,[2]掉落汇总!$C$2:$C$871,$Q$1)+SUMIFS(OFFSET([2]掉落汇总!$C$2:$C$871,,MATCH($B136,[2]掉落汇总!$D$1:$M$1)),[2]掉落汇总!$A$2:$A$871,F$1,[2]掉落汇总!$C$2:$C$871,$Q$2)/$Q$3)*宝箱投放计算!E136</f>
        <v>0</v>
      </c>
      <c r="G136">
        <f ca="1">(SUMIFS(OFFSET([2]掉落汇总!$C$2:$C$871,,MATCH($B136,[2]掉落汇总!$D$1:$M$1)),[2]掉落汇总!$A$2:$A$871,G$1,[2]掉落汇总!$C$2:$C$871,$Q$1)+SUMIFS(OFFSET([2]掉落汇总!$C$2:$C$871,,MATCH($B136,[2]掉落汇总!$D$1:$M$1)),[2]掉落汇总!$A$2:$A$871,G$1,[2]掉落汇总!$C$2:$C$871,$Q$2)/$Q$3)*宝箱投放计算!F136</f>
        <v>0</v>
      </c>
      <c r="H136">
        <f ca="1">(SUMIFS(OFFSET([2]掉落汇总!$C$2:$C$871,,MATCH($B136,[2]掉落汇总!$D$1:$M$1)),[2]掉落汇总!$A$2:$A$871,H$1,[2]掉落汇总!$C$2:$C$871,$Q$1)+SUMIFS(OFFSET([2]掉落汇总!$C$2:$C$871,,MATCH($B136,[2]掉落汇总!$D$1:$M$1)),[2]掉落汇总!$A$2:$A$871,H$1,[2]掉落汇总!$C$2:$C$871,$Q$2)/$Q$3)*宝箱投放计算!G136</f>
        <v>0</v>
      </c>
      <c r="I136">
        <f ca="1">(SUMIFS(OFFSET([2]掉落汇总!$C$2:$C$871,,MATCH($B136,[2]掉落汇总!$D$1:$M$1)),[2]掉落汇总!$A$2:$A$871,I$1,[2]掉落汇总!$C$2:$C$871,$Q$1)+SUMIFS(OFFSET([2]掉落汇总!$C$2:$C$871,,MATCH($B136,[2]掉落汇总!$D$1:$M$1)),[2]掉落汇总!$A$2:$A$871,I$1,[2]掉落汇总!$C$2:$C$871,$Q$2)/$Q$3)*宝箱投放计算!H136</f>
        <v>0</v>
      </c>
      <c r="J136">
        <f ca="1">(SUMIFS(OFFSET([2]掉落汇总!$C$2:$C$871,,MATCH($B136,[2]掉落汇总!$D$1:$M$1)),[2]掉落汇总!$A$2:$A$871,J$1,[2]掉落汇总!$C$2:$C$871,$Q$1)+SUMIFS(OFFSET([2]掉落汇总!$C$2:$C$871,,MATCH($B136,[2]掉落汇总!$D$1:$M$1)),[2]掉落汇总!$A$2:$A$871,J$1,[2]掉落汇总!$C$2:$C$871,$Q$2)/$Q$3)*宝箱投放计算!I136</f>
        <v>0</v>
      </c>
      <c r="K136">
        <f ca="1">(SUMIFS(OFFSET([2]掉落汇总!$C$2:$C$871,,MATCH($B136,[2]掉落汇总!$D$1:$M$1)),[2]掉落汇总!$A$2:$A$871,K$1,[2]掉落汇总!$C$2:$C$871,$Q$1)+SUMIFS(OFFSET([2]掉落汇总!$C$2:$C$871,,MATCH($B136,[2]掉落汇总!$D$1:$M$1)),[2]掉落汇总!$A$2:$A$871,K$1,[2]掉落汇总!$C$2:$C$871,$Q$2)/$Q$3)*宝箱投放计算!J136</f>
        <v>0</v>
      </c>
      <c r="L136">
        <f ca="1">(SUMIFS(OFFSET([2]掉落汇总!$C$2:$C$871,,MATCH($B136,[2]掉落汇总!$D$1:$M$1)),[2]掉落汇总!$A$2:$A$871,L$1,[2]掉落汇总!$C$2:$C$871,$Q$1)+SUMIFS(OFFSET([2]掉落汇总!$C$2:$C$871,,MATCH($B136,[2]掉落汇总!$D$1:$M$1)),[2]掉落汇总!$A$2:$A$871,L$1,[2]掉落汇总!$C$2:$C$871,$Q$2)/$Q$3)*宝箱投放计算!K136</f>
        <v>0</v>
      </c>
      <c r="M136">
        <f ca="1">(SUMIFS(OFFSET([2]掉落汇总!$C$2:$C$871,,MATCH($B136,[2]掉落汇总!$D$1:$M$1)),[2]掉落汇总!$A$2:$A$871,M$1,[2]掉落汇总!$C$2:$C$871,$Q$1)+SUMIFS(OFFSET([2]掉落汇总!$C$2:$C$871,,MATCH($B136,[2]掉落汇总!$D$1:$M$1)),[2]掉落汇总!$A$2:$A$871,M$1,[2]掉落汇总!$C$2:$C$871,$Q$2)/$Q$3)*宝箱投放计算!L136</f>
        <v>0</v>
      </c>
      <c r="N136">
        <f ca="1">(SUMIFS(OFFSET([2]掉落汇总!$C$2:$C$871,,MATCH($B136,[2]掉落汇总!$D$1:$M$1)),[2]掉落汇总!$A$2:$A$871,N$1,[2]掉落汇总!$C$2:$C$871,$Q$1)+SUMIFS(OFFSET([2]掉落汇总!$C$2:$C$871,,MATCH($B136,[2]掉落汇总!$D$1:$M$1)),[2]掉落汇总!$A$2:$A$871,N$1,[2]掉落汇总!$C$2:$C$871,$Q$2)/$Q$3)*宝箱投放计算!M136</f>
        <v>0</v>
      </c>
      <c r="O136">
        <f ca="1">(SUMIFS(OFFSET([2]掉落汇总!$C$2:$C$871,,MATCH($B136,[2]掉落汇总!$D$1:$M$1)),[2]掉落汇总!$A$2:$A$871,O$1,[2]掉落汇总!$C$2:$C$871,$Q$1)+SUMIFS(OFFSET([2]掉落汇总!$C$2:$C$871,,MATCH($B136,[2]掉落汇总!$D$1:$M$1)),[2]掉落汇总!$A$2:$A$871,O$1,[2]掉落汇总!$C$2:$C$871,$Q$2)/$Q$3)*宝箱投放计算!N136</f>
        <v>0</v>
      </c>
    </row>
    <row r="137" spans="1:15" x14ac:dyDescent="0.2">
      <c r="A137">
        <f>玩家成长时间线!A137</f>
        <v>136</v>
      </c>
      <c r="B137">
        <f>玩家成长时间线!B137</f>
        <v>10</v>
      </c>
      <c r="C137">
        <f ca="1">SUM($D$2:D137)</f>
        <v>0</v>
      </c>
      <c r="D137">
        <f t="shared" ca="1" si="2"/>
        <v>0</v>
      </c>
      <c r="E137">
        <f ca="1">(SUMIFS(OFFSET([2]掉落汇总!$C$2:$C$871,,MATCH($B137,[2]掉落汇总!$D$1:$M$1)),[2]掉落汇总!$A$2:$A$871,E$1,[2]掉落汇总!$C$2:$C$871,$Q$1)+SUMIFS(OFFSET([2]掉落汇总!$C$2:$C$871,,MATCH($B137,[2]掉落汇总!$D$1:$M$1)),[2]掉落汇总!$A$2:$A$871,E$1,[2]掉落汇总!$C$2:$C$871,$Q$2)/$Q$3)*宝箱投放计算!D137</f>
        <v>0</v>
      </c>
      <c r="F137">
        <f ca="1">(SUMIFS(OFFSET([2]掉落汇总!$C$2:$C$871,,MATCH($B137,[2]掉落汇总!$D$1:$M$1)),[2]掉落汇总!$A$2:$A$871,F$1,[2]掉落汇总!$C$2:$C$871,$Q$1)+SUMIFS(OFFSET([2]掉落汇总!$C$2:$C$871,,MATCH($B137,[2]掉落汇总!$D$1:$M$1)),[2]掉落汇总!$A$2:$A$871,F$1,[2]掉落汇总!$C$2:$C$871,$Q$2)/$Q$3)*宝箱投放计算!E137</f>
        <v>0</v>
      </c>
      <c r="G137">
        <f ca="1">(SUMIFS(OFFSET([2]掉落汇总!$C$2:$C$871,,MATCH($B137,[2]掉落汇总!$D$1:$M$1)),[2]掉落汇总!$A$2:$A$871,G$1,[2]掉落汇总!$C$2:$C$871,$Q$1)+SUMIFS(OFFSET([2]掉落汇总!$C$2:$C$871,,MATCH($B137,[2]掉落汇总!$D$1:$M$1)),[2]掉落汇总!$A$2:$A$871,G$1,[2]掉落汇总!$C$2:$C$871,$Q$2)/$Q$3)*宝箱投放计算!F137</f>
        <v>0</v>
      </c>
      <c r="H137">
        <f ca="1">(SUMIFS(OFFSET([2]掉落汇总!$C$2:$C$871,,MATCH($B137,[2]掉落汇总!$D$1:$M$1)),[2]掉落汇总!$A$2:$A$871,H$1,[2]掉落汇总!$C$2:$C$871,$Q$1)+SUMIFS(OFFSET([2]掉落汇总!$C$2:$C$871,,MATCH($B137,[2]掉落汇总!$D$1:$M$1)),[2]掉落汇总!$A$2:$A$871,H$1,[2]掉落汇总!$C$2:$C$871,$Q$2)/$Q$3)*宝箱投放计算!G137</f>
        <v>0</v>
      </c>
      <c r="I137">
        <f ca="1">(SUMIFS(OFFSET([2]掉落汇总!$C$2:$C$871,,MATCH($B137,[2]掉落汇总!$D$1:$M$1)),[2]掉落汇总!$A$2:$A$871,I$1,[2]掉落汇总!$C$2:$C$871,$Q$1)+SUMIFS(OFFSET([2]掉落汇总!$C$2:$C$871,,MATCH($B137,[2]掉落汇总!$D$1:$M$1)),[2]掉落汇总!$A$2:$A$871,I$1,[2]掉落汇总!$C$2:$C$871,$Q$2)/$Q$3)*宝箱投放计算!H137</f>
        <v>0</v>
      </c>
      <c r="J137">
        <f ca="1">(SUMIFS(OFFSET([2]掉落汇总!$C$2:$C$871,,MATCH($B137,[2]掉落汇总!$D$1:$M$1)),[2]掉落汇总!$A$2:$A$871,J$1,[2]掉落汇总!$C$2:$C$871,$Q$1)+SUMIFS(OFFSET([2]掉落汇总!$C$2:$C$871,,MATCH($B137,[2]掉落汇总!$D$1:$M$1)),[2]掉落汇总!$A$2:$A$871,J$1,[2]掉落汇总!$C$2:$C$871,$Q$2)/$Q$3)*宝箱投放计算!I137</f>
        <v>0</v>
      </c>
      <c r="K137">
        <f ca="1">(SUMIFS(OFFSET([2]掉落汇总!$C$2:$C$871,,MATCH($B137,[2]掉落汇总!$D$1:$M$1)),[2]掉落汇总!$A$2:$A$871,K$1,[2]掉落汇总!$C$2:$C$871,$Q$1)+SUMIFS(OFFSET([2]掉落汇总!$C$2:$C$871,,MATCH($B137,[2]掉落汇总!$D$1:$M$1)),[2]掉落汇总!$A$2:$A$871,K$1,[2]掉落汇总!$C$2:$C$871,$Q$2)/$Q$3)*宝箱投放计算!J137</f>
        <v>0</v>
      </c>
      <c r="L137">
        <f ca="1">(SUMIFS(OFFSET([2]掉落汇总!$C$2:$C$871,,MATCH($B137,[2]掉落汇总!$D$1:$M$1)),[2]掉落汇总!$A$2:$A$871,L$1,[2]掉落汇总!$C$2:$C$871,$Q$1)+SUMIFS(OFFSET([2]掉落汇总!$C$2:$C$871,,MATCH($B137,[2]掉落汇总!$D$1:$M$1)),[2]掉落汇总!$A$2:$A$871,L$1,[2]掉落汇总!$C$2:$C$871,$Q$2)/$Q$3)*宝箱投放计算!K137</f>
        <v>0</v>
      </c>
      <c r="M137">
        <f ca="1">(SUMIFS(OFFSET([2]掉落汇总!$C$2:$C$871,,MATCH($B137,[2]掉落汇总!$D$1:$M$1)),[2]掉落汇总!$A$2:$A$871,M$1,[2]掉落汇总!$C$2:$C$871,$Q$1)+SUMIFS(OFFSET([2]掉落汇总!$C$2:$C$871,,MATCH($B137,[2]掉落汇总!$D$1:$M$1)),[2]掉落汇总!$A$2:$A$871,M$1,[2]掉落汇总!$C$2:$C$871,$Q$2)/$Q$3)*宝箱投放计算!L137</f>
        <v>0</v>
      </c>
      <c r="N137">
        <f ca="1">(SUMIFS(OFFSET([2]掉落汇总!$C$2:$C$871,,MATCH($B137,[2]掉落汇总!$D$1:$M$1)),[2]掉落汇总!$A$2:$A$871,N$1,[2]掉落汇总!$C$2:$C$871,$Q$1)+SUMIFS(OFFSET([2]掉落汇总!$C$2:$C$871,,MATCH($B137,[2]掉落汇总!$D$1:$M$1)),[2]掉落汇总!$A$2:$A$871,N$1,[2]掉落汇总!$C$2:$C$871,$Q$2)/$Q$3)*宝箱投放计算!M137</f>
        <v>0</v>
      </c>
      <c r="O137">
        <f ca="1">(SUMIFS(OFFSET([2]掉落汇总!$C$2:$C$871,,MATCH($B137,[2]掉落汇总!$D$1:$M$1)),[2]掉落汇总!$A$2:$A$871,O$1,[2]掉落汇总!$C$2:$C$871,$Q$1)+SUMIFS(OFFSET([2]掉落汇总!$C$2:$C$871,,MATCH($B137,[2]掉落汇总!$D$1:$M$1)),[2]掉落汇总!$A$2:$A$871,O$1,[2]掉落汇总!$C$2:$C$871,$Q$2)/$Q$3)*宝箱投放计算!N137</f>
        <v>0</v>
      </c>
    </row>
    <row r="138" spans="1:15" x14ac:dyDescent="0.2">
      <c r="A138">
        <f>玩家成长时间线!A138</f>
        <v>137</v>
      </c>
      <c r="B138">
        <f>玩家成长时间线!B138</f>
        <v>10</v>
      </c>
      <c r="C138">
        <f ca="1">SUM($D$2:D138)</f>
        <v>0</v>
      </c>
      <c r="D138">
        <f t="shared" ca="1" si="2"/>
        <v>0</v>
      </c>
      <c r="E138">
        <f ca="1">(SUMIFS(OFFSET([2]掉落汇总!$C$2:$C$871,,MATCH($B138,[2]掉落汇总!$D$1:$M$1)),[2]掉落汇总!$A$2:$A$871,E$1,[2]掉落汇总!$C$2:$C$871,$Q$1)+SUMIFS(OFFSET([2]掉落汇总!$C$2:$C$871,,MATCH($B138,[2]掉落汇总!$D$1:$M$1)),[2]掉落汇总!$A$2:$A$871,E$1,[2]掉落汇总!$C$2:$C$871,$Q$2)/$Q$3)*宝箱投放计算!D138</f>
        <v>0</v>
      </c>
      <c r="F138">
        <f ca="1">(SUMIFS(OFFSET([2]掉落汇总!$C$2:$C$871,,MATCH($B138,[2]掉落汇总!$D$1:$M$1)),[2]掉落汇总!$A$2:$A$871,F$1,[2]掉落汇总!$C$2:$C$871,$Q$1)+SUMIFS(OFFSET([2]掉落汇总!$C$2:$C$871,,MATCH($B138,[2]掉落汇总!$D$1:$M$1)),[2]掉落汇总!$A$2:$A$871,F$1,[2]掉落汇总!$C$2:$C$871,$Q$2)/$Q$3)*宝箱投放计算!E138</f>
        <v>0</v>
      </c>
      <c r="G138">
        <f ca="1">(SUMIFS(OFFSET([2]掉落汇总!$C$2:$C$871,,MATCH($B138,[2]掉落汇总!$D$1:$M$1)),[2]掉落汇总!$A$2:$A$871,G$1,[2]掉落汇总!$C$2:$C$871,$Q$1)+SUMIFS(OFFSET([2]掉落汇总!$C$2:$C$871,,MATCH($B138,[2]掉落汇总!$D$1:$M$1)),[2]掉落汇总!$A$2:$A$871,G$1,[2]掉落汇总!$C$2:$C$871,$Q$2)/$Q$3)*宝箱投放计算!F138</f>
        <v>0</v>
      </c>
      <c r="H138">
        <f ca="1">(SUMIFS(OFFSET([2]掉落汇总!$C$2:$C$871,,MATCH($B138,[2]掉落汇总!$D$1:$M$1)),[2]掉落汇总!$A$2:$A$871,H$1,[2]掉落汇总!$C$2:$C$871,$Q$1)+SUMIFS(OFFSET([2]掉落汇总!$C$2:$C$871,,MATCH($B138,[2]掉落汇总!$D$1:$M$1)),[2]掉落汇总!$A$2:$A$871,H$1,[2]掉落汇总!$C$2:$C$871,$Q$2)/$Q$3)*宝箱投放计算!G138</f>
        <v>0</v>
      </c>
      <c r="I138">
        <f ca="1">(SUMIFS(OFFSET([2]掉落汇总!$C$2:$C$871,,MATCH($B138,[2]掉落汇总!$D$1:$M$1)),[2]掉落汇总!$A$2:$A$871,I$1,[2]掉落汇总!$C$2:$C$871,$Q$1)+SUMIFS(OFFSET([2]掉落汇总!$C$2:$C$871,,MATCH($B138,[2]掉落汇总!$D$1:$M$1)),[2]掉落汇总!$A$2:$A$871,I$1,[2]掉落汇总!$C$2:$C$871,$Q$2)/$Q$3)*宝箱投放计算!H138</f>
        <v>0</v>
      </c>
      <c r="J138">
        <f ca="1">(SUMIFS(OFFSET([2]掉落汇总!$C$2:$C$871,,MATCH($B138,[2]掉落汇总!$D$1:$M$1)),[2]掉落汇总!$A$2:$A$871,J$1,[2]掉落汇总!$C$2:$C$871,$Q$1)+SUMIFS(OFFSET([2]掉落汇总!$C$2:$C$871,,MATCH($B138,[2]掉落汇总!$D$1:$M$1)),[2]掉落汇总!$A$2:$A$871,J$1,[2]掉落汇总!$C$2:$C$871,$Q$2)/$Q$3)*宝箱投放计算!I138</f>
        <v>0</v>
      </c>
      <c r="K138">
        <f ca="1">(SUMIFS(OFFSET([2]掉落汇总!$C$2:$C$871,,MATCH($B138,[2]掉落汇总!$D$1:$M$1)),[2]掉落汇总!$A$2:$A$871,K$1,[2]掉落汇总!$C$2:$C$871,$Q$1)+SUMIFS(OFFSET([2]掉落汇总!$C$2:$C$871,,MATCH($B138,[2]掉落汇总!$D$1:$M$1)),[2]掉落汇总!$A$2:$A$871,K$1,[2]掉落汇总!$C$2:$C$871,$Q$2)/$Q$3)*宝箱投放计算!J138</f>
        <v>0</v>
      </c>
      <c r="L138">
        <f ca="1">(SUMIFS(OFFSET([2]掉落汇总!$C$2:$C$871,,MATCH($B138,[2]掉落汇总!$D$1:$M$1)),[2]掉落汇总!$A$2:$A$871,L$1,[2]掉落汇总!$C$2:$C$871,$Q$1)+SUMIFS(OFFSET([2]掉落汇总!$C$2:$C$871,,MATCH($B138,[2]掉落汇总!$D$1:$M$1)),[2]掉落汇总!$A$2:$A$871,L$1,[2]掉落汇总!$C$2:$C$871,$Q$2)/$Q$3)*宝箱投放计算!K138</f>
        <v>0</v>
      </c>
      <c r="M138">
        <f ca="1">(SUMIFS(OFFSET([2]掉落汇总!$C$2:$C$871,,MATCH($B138,[2]掉落汇总!$D$1:$M$1)),[2]掉落汇总!$A$2:$A$871,M$1,[2]掉落汇总!$C$2:$C$871,$Q$1)+SUMIFS(OFFSET([2]掉落汇总!$C$2:$C$871,,MATCH($B138,[2]掉落汇总!$D$1:$M$1)),[2]掉落汇总!$A$2:$A$871,M$1,[2]掉落汇总!$C$2:$C$871,$Q$2)/$Q$3)*宝箱投放计算!L138</f>
        <v>0</v>
      </c>
      <c r="N138">
        <f ca="1">(SUMIFS(OFFSET([2]掉落汇总!$C$2:$C$871,,MATCH($B138,[2]掉落汇总!$D$1:$M$1)),[2]掉落汇总!$A$2:$A$871,N$1,[2]掉落汇总!$C$2:$C$871,$Q$1)+SUMIFS(OFFSET([2]掉落汇总!$C$2:$C$871,,MATCH($B138,[2]掉落汇总!$D$1:$M$1)),[2]掉落汇总!$A$2:$A$871,N$1,[2]掉落汇总!$C$2:$C$871,$Q$2)/$Q$3)*宝箱投放计算!M138</f>
        <v>0</v>
      </c>
      <c r="O138">
        <f ca="1">(SUMIFS(OFFSET([2]掉落汇总!$C$2:$C$871,,MATCH($B138,[2]掉落汇总!$D$1:$M$1)),[2]掉落汇总!$A$2:$A$871,O$1,[2]掉落汇总!$C$2:$C$871,$Q$1)+SUMIFS(OFFSET([2]掉落汇总!$C$2:$C$871,,MATCH($B138,[2]掉落汇总!$D$1:$M$1)),[2]掉落汇总!$A$2:$A$871,O$1,[2]掉落汇总!$C$2:$C$871,$Q$2)/$Q$3)*宝箱投放计算!N138</f>
        <v>0</v>
      </c>
    </row>
    <row r="139" spans="1:15" x14ac:dyDescent="0.2">
      <c r="A139">
        <f>玩家成长时间线!A139</f>
        <v>138</v>
      </c>
      <c r="B139">
        <f>玩家成长时间线!B139</f>
        <v>10</v>
      </c>
      <c r="C139">
        <f ca="1">SUM($D$2:D139)</f>
        <v>0</v>
      </c>
      <c r="D139">
        <f t="shared" ca="1" si="2"/>
        <v>0</v>
      </c>
      <c r="E139">
        <f ca="1">(SUMIFS(OFFSET([2]掉落汇总!$C$2:$C$871,,MATCH($B139,[2]掉落汇总!$D$1:$M$1)),[2]掉落汇总!$A$2:$A$871,E$1,[2]掉落汇总!$C$2:$C$871,$Q$1)+SUMIFS(OFFSET([2]掉落汇总!$C$2:$C$871,,MATCH($B139,[2]掉落汇总!$D$1:$M$1)),[2]掉落汇总!$A$2:$A$871,E$1,[2]掉落汇总!$C$2:$C$871,$Q$2)/$Q$3)*宝箱投放计算!D139</f>
        <v>0</v>
      </c>
      <c r="F139">
        <f ca="1">(SUMIFS(OFFSET([2]掉落汇总!$C$2:$C$871,,MATCH($B139,[2]掉落汇总!$D$1:$M$1)),[2]掉落汇总!$A$2:$A$871,F$1,[2]掉落汇总!$C$2:$C$871,$Q$1)+SUMIFS(OFFSET([2]掉落汇总!$C$2:$C$871,,MATCH($B139,[2]掉落汇总!$D$1:$M$1)),[2]掉落汇总!$A$2:$A$871,F$1,[2]掉落汇总!$C$2:$C$871,$Q$2)/$Q$3)*宝箱投放计算!E139</f>
        <v>0</v>
      </c>
      <c r="G139">
        <f ca="1">(SUMIFS(OFFSET([2]掉落汇总!$C$2:$C$871,,MATCH($B139,[2]掉落汇总!$D$1:$M$1)),[2]掉落汇总!$A$2:$A$871,G$1,[2]掉落汇总!$C$2:$C$871,$Q$1)+SUMIFS(OFFSET([2]掉落汇总!$C$2:$C$871,,MATCH($B139,[2]掉落汇总!$D$1:$M$1)),[2]掉落汇总!$A$2:$A$871,G$1,[2]掉落汇总!$C$2:$C$871,$Q$2)/$Q$3)*宝箱投放计算!F139</f>
        <v>0</v>
      </c>
      <c r="H139">
        <f ca="1">(SUMIFS(OFFSET([2]掉落汇总!$C$2:$C$871,,MATCH($B139,[2]掉落汇总!$D$1:$M$1)),[2]掉落汇总!$A$2:$A$871,H$1,[2]掉落汇总!$C$2:$C$871,$Q$1)+SUMIFS(OFFSET([2]掉落汇总!$C$2:$C$871,,MATCH($B139,[2]掉落汇总!$D$1:$M$1)),[2]掉落汇总!$A$2:$A$871,H$1,[2]掉落汇总!$C$2:$C$871,$Q$2)/$Q$3)*宝箱投放计算!G139</f>
        <v>0</v>
      </c>
      <c r="I139">
        <f ca="1">(SUMIFS(OFFSET([2]掉落汇总!$C$2:$C$871,,MATCH($B139,[2]掉落汇总!$D$1:$M$1)),[2]掉落汇总!$A$2:$A$871,I$1,[2]掉落汇总!$C$2:$C$871,$Q$1)+SUMIFS(OFFSET([2]掉落汇总!$C$2:$C$871,,MATCH($B139,[2]掉落汇总!$D$1:$M$1)),[2]掉落汇总!$A$2:$A$871,I$1,[2]掉落汇总!$C$2:$C$871,$Q$2)/$Q$3)*宝箱投放计算!H139</f>
        <v>0</v>
      </c>
      <c r="J139">
        <f ca="1">(SUMIFS(OFFSET([2]掉落汇总!$C$2:$C$871,,MATCH($B139,[2]掉落汇总!$D$1:$M$1)),[2]掉落汇总!$A$2:$A$871,J$1,[2]掉落汇总!$C$2:$C$871,$Q$1)+SUMIFS(OFFSET([2]掉落汇总!$C$2:$C$871,,MATCH($B139,[2]掉落汇总!$D$1:$M$1)),[2]掉落汇总!$A$2:$A$871,J$1,[2]掉落汇总!$C$2:$C$871,$Q$2)/$Q$3)*宝箱投放计算!I139</f>
        <v>0</v>
      </c>
      <c r="K139">
        <f ca="1">(SUMIFS(OFFSET([2]掉落汇总!$C$2:$C$871,,MATCH($B139,[2]掉落汇总!$D$1:$M$1)),[2]掉落汇总!$A$2:$A$871,K$1,[2]掉落汇总!$C$2:$C$871,$Q$1)+SUMIFS(OFFSET([2]掉落汇总!$C$2:$C$871,,MATCH($B139,[2]掉落汇总!$D$1:$M$1)),[2]掉落汇总!$A$2:$A$871,K$1,[2]掉落汇总!$C$2:$C$871,$Q$2)/$Q$3)*宝箱投放计算!J139</f>
        <v>0</v>
      </c>
      <c r="L139">
        <f ca="1">(SUMIFS(OFFSET([2]掉落汇总!$C$2:$C$871,,MATCH($B139,[2]掉落汇总!$D$1:$M$1)),[2]掉落汇总!$A$2:$A$871,L$1,[2]掉落汇总!$C$2:$C$871,$Q$1)+SUMIFS(OFFSET([2]掉落汇总!$C$2:$C$871,,MATCH($B139,[2]掉落汇总!$D$1:$M$1)),[2]掉落汇总!$A$2:$A$871,L$1,[2]掉落汇总!$C$2:$C$871,$Q$2)/$Q$3)*宝箱投放计算!K139</f>
        <v>0</v>
      </c>
      <c r="M139">
        <f ca="1">(SUMIFS(OFFSET([2]掉落汇总!$C$2:$C$871,,MATCH($B139,[2]掉落汇总!$D$1:$M$1)),[2]掉落汇总!$A$2:$A$871,M$1,[2]掉落汇总!$C$2:$C$871,$Q$1)+SUMIFS(OFFSET([2]掉落汇总!$C$2:$C$871,,MATCH($B139,[2]掉落汇总!$D$1:$M$1)),[2]掉落汇总!$A$2:$A$871,M$1,[2]掉落汇总!$C$2:$C$871,$Q$2)/$Q$3)*宝箱投放计算!L139</f>
        <v>0</v>
      </c>
      <c r="N139">
        <f ca="1">(SUMIFS(OFFSET([2]掉落汇总!$C$2:$C$871,,MATCH($B139,[2]掉落汇总!$D$1:$M$1)),[2]掉落汇总!$A$2:$A$871,N$1,[2]掉落汇总!$C$2:$C$871,$Q$1)+SUMIFS(OFFSET([2]掉落汇总!$C$2:$C$871,,MATCH($B139,[2]掉落汇总!$D$1:$M$1)),[2]掉落汇总!$A$2:$A$871,N$1,[2]掉落汇总!$C$2:$C$871,$Q$2)/$Q$3)*宝箱投放计算!M139</f>
        <v>0</v>
      </c>
      <c r="O139">
        <f ca="1">(SUMIFS(OFFSET([2]掉落汇总!$C$2:$C$871,,MATCH($B139,[2]掉落汇总!$D$1:$M$1)),[2]掉落汇总!$A$2:$A$871,O$1,[2]掉落汇总!$C$2:$C$871,$Q$1)+SUMIFS(OFFSET([2]掉落汇总!$C$2:$C$871,,MATCH($B139,[2]掉落汇总!$D$1:$M$1)),[2]掉落汇总!$A$2:$A$871,O$1,[2]掉落汇总!$C$2:$C$871,$Q$2)/$Q$3)*宝箱投放计算!N139</f>
        <v>0</v>
      </c>
    </row>
    <row r="140" spans="1:15" x14ac:dyDescent="0.2">
      <c r="A140">
        <f>玩家成长时间线!A140</f>
        <v>139</v>
      </c>
      <c r="B140">
        <f>玩家成长时间线!B140</f>
        <v>10</v>
      </c>
      <c r="C140">
        <f ca="1">SUM($D$2:D140)</f>
        <v>0</v>
      </c>
      <c r="D140">
        <f t="shared" ca="1" si="2"/>
        <v>0</v>
      </c>
      <c r="E140">
        <f ca="1">(SUMIFS(OFFSET([2]掉落汇总!$C$2:$C$871,,MATCH($B140,[2]掉落汇总!$D$1:$M$1)),[2]掉落汇总!$A$2:$A$871,E$1,[2]掉落汇总!$C$2:$C$871,$Q$1)+SUMIFS(OFFSET([2]掉落汇总!$C$2:$C$871,,MATCH($B140,[2]掉落汇总!$D$1:$M$1)),[2]掉落汇总!$A$2:$A$871,E$1,[2]掉落汇总!$C$2:$C$871,$Q$2)/$Q$3)*宝箱投放计算!D140</f>
        <v>0</v>
      </c>
      <c r="F140">
        <f ca="1">(SUMIFS(OFFSET([2]掉落汇总!$C$2:$C$871,,MATCH($B140,[2]掉落汇总!$D$1:$M$1)),[2]掉落汇总!$A$2:$A$871,F$1,[2]掉落汇总!$C$2:$C$871,$Q$1)+SUMIFS(OFFSET([2]掉落汇总!$C$2:$C$871,,MATCH($B140,[2]掉落汇总!$D$1:$M$1)),[2]掉落汇总!$A$2:$A$871,F$1,[2]掉落汇总!$C$2:$C$871,$Q$2)/$Q$3)*宝箱投放计算!E140</f>
        <v>0</v>
      </c>
      <c r="G140">
        <f ca="1">(SUMIFS(OFFSET([2]掉落汇总!$C$2:$C$871,,MATCH($B140,[2]掉落汇总!$D$1:$M$1)),[2]掉落汇总!$A$2:$A$871,G$1,[2]掉落汇总!$C$2:$C$871,$Q$1)+SUMIFS(OFFSET([2]掉落汇总!$C$2:$C$871,,MATCH($B140,[2]掉落汇总!$D$1:$M$1)),[2]掉落汇总!$A$2:$A$871,G$1,[2]掉落汇总!$C$2:$C$871,$Q$2)/$Q$3)*宝箱投放计算!F140</f>
        <v>0</v>
      </c>
      <c r="H140">
        <f ca="1">(SUMIFS(OFFSET([2]掉落汇总!$C$2:$C$871,,MATCH($B140,[2]掉落汇总!$D$1:$M$1)),[2]掉落汇总!$A$2:$A$871,H$1,[2]掉落汇总!$C$2:$C$871,$Q$1)+SUMIFS(OFFSET([2]掉落汇总!$C$2:$C$871,,MATCH($B140,[2]掉落汇总!$D$1:$M$1)),[2]掉落汇总!$A$2:$A$871,H$1,[2]掉落汇总!$C$2:$C$871,$Q$2)/$Q$3)*宝箱投放计算!G140</f>
        <v>0</v>
      </c>
      <c r="I140">
        <f ca="1">(SUMIFS(OFFSET([2]掉落汇总!$C$2:$C$871,,MATCH($B140,[2]掉落汇总!$D$1:$M$1)),[2]掉落汇总!$A$2:$A$871,I$1,[2]掉落汇总!$C$2:$C$871,$Q$1)+SUMIFS(OFFSET([2]掉落汇总!$C$2:$C$871,,MATCH($B140,[2]掉落汇总!$D$1:$M$1)),[2]掉落汇总!$A$2:$A$871,I$1,[2]掉落汇总!$C$2:$C$871,$Q$2)/$Q$3)*宝箱投放计算!H140</f>
        <v>0</v>
      </c>
      <c r="J140">
        <f ca="1">(SUMIFS(OFFSET([2]掉落汇总!$C$2:$C$871,,MATCH($B140,[2]掉落汇总!$D$1:$M$1)),[2]掉落汇总!$A$2:$A$871,J$1,[2]掉落汇总!$C$2:$C$871,$Q$1)+SUMIFS(OFFSET([2]掉落汇总!$C$2:$C$871,,MATCH($B140,[2]掉落汇总!$D$1:$M$1)),[2]掉落汇总!$A$2:$A$871,J$1,[2]掉落汇总!$C$2:$C$871,$Q$2)/$Q$3)*宝箱投放计算!I140</f>
        <v>0</v>
      </c>
      <c r="K140">
        <f ca="1">(SUMIFS(OFFSET([2]掉落汇总!$C$2:$C$871,,MATCH($B140,[2]掉落汇总!$D$1:$M$1)),[2]掉落汇总!$A$2:$A$871,K$1,[2]掉落汇总!$C$2:$C$871,$Q$1)+SUMIFS(OFFSET([2]掉落汇总!$C$2:$C$871,,MATCH($B140,[2]掉落汇总!$D$1:$M$1)),[2]掉落汇总!$A$2:$A$871,K$1,[2]掉落汇总!$C$2:$C$871,$Q$2)/$Q$3)*宝箱投放计算!J140</f>
        <v>0</v>
      </c>
      <c r="L140">
        <f ca="1">(SUMIFS(OFFSET([2]掉落汇总!$C$2:$C$871,,MATCH($B140,[2]掉落汇总!$D$1:$M$1)),[2]掉落汇总!$A$2:$A$871,L$1,[2]掉落汇总!$C$2:$C$871,$Q$1)+SUMIFS(OFFSET([2]掉落汇总!$C$2:$C$871,,MATCH($B140,[2]掉落汇总!$D$1:$M$1)),[2]掉落汇总!$A$2:$A$871,L$1,[2]掉落汇总!$C$2:$C$871,$Q$2)/$Q$3)*宝箱投放计算!K140</f>
        <v>0</v>
      </c>
      <c r="M140">
        <f ca="1">(SUMIFS(OFFSET([2]掉落汇总!$C$2:$C$871,,MATCH($B140,[2]掉落汇总!$D$1:$M$1)),[2]掉落汇总!$A$2:$A$871,M$1,[2]掉落汇总!$C$2:$C$871,$Q$1)+SUMIFS(OFFSET([2]掉落汇总!$C$2:$C$871,,MATCH($B140,[2]掉落汇总!$D$1:$M$1)),[2]掉落汇总!$A$2:$A$871,M$1,[2]掉落汇总!$C$2:$C$871,$Q$2)/$Q$3)*宝箱投放计算!L140</f>
        <v>0</v>
      </c>
      <c r="N140">
        <f ca="1">(SUMIFS(OFFSET([2]掉落汇总!$C$2:$C$871,,MATCH($B140,[2]掉落汇总!$D$1:$M$1)),[2]掉落汇总!$A$2:$A$871,N$1,[2]掉落汇总!$C$2:$C$871,$Q$1)+SUMIFS(OFFSET([2]掉落汇总!$C$2:$C$871,,MATCH($B140,[2]掉落汇总!$D$1:$M$1)),[2]掉落汇总!$A$2:$A$871,N$1,[2]掉落汇总!$C$2:$C$871,$Q$2)/$Q$3)*宝箱投放计算!M140</f>
        <v>0</v>
      </c>
      <c r="O140">
        <f ca="1">(SUMIFS(OFFSET([2]掉落汇总!$C$2:$C$871,,MATCH($B140,[2]掉落汇总!$D$1:$M$1)),[2]掉落汇总!$A$2:$A$871,O$1,[2]掉落汇总!$C$2:$C$871,$Q$1)+SUMIFS(OFFSET([2]掉落汇总!$C$2:$C$871,,MATCH($B140,[2]掉落汇总!$D$1:$M$1)),[2]掉落汇总!$A$2:$A$871,O$1,[2]掉落汇总!$C$2:$C$871,$Q$2)/$Q$3)*宝箱投放计算!N140</f>
        <v>0</v>
      </c>
    </row>
    <row r="141" spans="1:15" x14ac:dyDescent="0.2">
      <c r="A141">
        <f>玩家成长时间线!A141</f>
        <v>140</v>
      </c>
      <c r="B141">
        <f>玩家成长时间线!B141</f>
        <v>8</v>
      </c>
      <c r="C141">
        <f ca="1">SUM($D$2:D141)</f>
        <v>0</v>
      </c>
      <c r="D141">
        <f t="shared" ca="1" si="2"/>
        <v>0</v>
      </c>
      <c r="E141">
        <f ca="1">(SUMIFS(OFFSET([2]掉落汇总!$C$2:$C$871,,MATCH($B141,[2]掉落汇总!$D$1:$M$1)),[2]掉落汇总!$A$2:$A$871,E$1,[2]掉落汇总!$C$2:$C$871,$Q$1)+SUMIFS(OFFSET([2]掉落汇总!$C$2:$C$871,,MATCH($B141,[2]掉落汇总!$D$1:$M$1)),[2]掉落汇总!$A$2:$A$871,E$1,[2]掉落汇总!$C$2:$C$871,$Q$2)/$Q$3)*宝箱投放计算!D141</f>
        <v>0</v>
      </c>
      <c r="F141">
        <f ca="1">(SUMIFS(OFFSET([2]掉落汇总!$C$2:$C$871,,MATCH($B141,[2]掉落汇总!$D$1:$M$1)),[2]掉落汇总!$A$2:$A$871,F$1,[2]掉落汇总!$C$2:$C$871,$Q$1)+SUMIFS(OFFSET([2]掉落汇总!$C$2:$C$871,,MATCH($B141,[2]掉落汇总!$D$1:$M$1)),[2]掉落汇总!$A$2:$A$871,F$1,[2]掉落汇总!$C$2:$C$871,$Q$2)/$Q$3)*宝箱投放计算!E141</f>
        <v>0</v>
      </c>
      <c r="G141">
        <f ca="1">(SUMIFS(OFFSET([2]掉落汇总!$C$2:$C$871,,MATCH($B141,[2]掉落汇总!$D$1:$M$1)),[2]掉落汇总!$A$2:$A$871,G$1,[2]掉落汇总!$C$2:$C$871,$Q$1)+SUMIFS(OFFSET([2]掉落汇总!$C$2:$C$871,,MATCH($B141,[2]掉落汇总!$D$1:$M$1)),[2]掉落汇总!$A$2:$A$871,G$1,[2]掉落汇总!$C$2:$C$871,$Q$2)/$Q$3)*宝箱投放计算!F141</f>
        <v>0</v>
      </c>
      <c r="H141">
        <f ca="1">(SUMIFS(OFFSET([2]掉落汇总!$C$2:$C$871,,MATCH($B141,[2]掉落汇总!$D$1:$M$1)),[2]掉落汇总!$A$2:$A$871,H$1,[2]掉落汇总!$C$2:$C$871,$Q$1)+SUMIFS(OFFSET([2]掉落汇总!$C$2:$C$871,,MATCH($B141,[2]掉落汇总!$D$1:$M$1)),[2]掉落汇总!$A$2:$A$871,H$1,[2]掉落汇总!$C$2:$C$871,$Q$2)/$Q$3)*宝箱投放计算!G141</f>
        <v>0</v>
      </c>
      <c r="I141">
        <f ca="1">(SUMIFS(OFFSET([2]掉落汇总!$C$2:$C$871,,MATCH($B141,[2]掉落汇总!$D$1:$M$1)),[2]掉落汇总!$A$2:$A$871,I$1,[2]掉落汇总!$C$2:$C$871,$Q$1)+SUMIFS(OFFSET([2]掉落汇总!$C$2:$C$871,,MATCH($B141,[2]掉落汇总!$D$1:$M$1)),[2]掉落汇总!$A$2:$A$871,I$1,[2]掉落汇总!$C$2:$C$871,$Q$2)/$Q$3)*宝箱投放计算!H141</f>
        <v>0</v>
      </c>
      <c r="J141">
        <f ca="1">(SUMIFS(OFFSET([2]掉落汇总!$C$2:$C$871,,MATCH($B141,[2]掉落汇总!$D$1:$M$1)),[2]掉落汇总!$A$2:$A$871,J$1,[2]掉落汇总!$C$2:$C$871,$Q$1)+SUMIFS(OFFSET([2]掉落汇总!$C$2:$C$871,,MATCH($B141,[2]掉落汇总!$D$1:$M$1)),[2]掉落汇总!$A$2:$A$871,J$1,[2]掉落汇总!$C$2:$C$871,$Q$2)/$Q$3)*宝箱投放计算!I141</f>
        <v>0</v>
      </c>
      <c r="K141">
        <f ca="1">(SUMIFS(OFFSET([2]掉落汇总!$C$2:$C$871,,MATCH($B141,[2]掉落汇总!$D$1:$M$1)),[2]掉落汇总!$A$2:$A$871,K$1,[2]掉落汇总!$C$2:$C$871,$Q$1)+SUMIFS(OFFSET([2]掉落汇总!$C$2:$C$871,,MATCH($B141,[2]掉落汇总!$D$1:$M$1)),[2]掉落汇总!$A$2:$A$871,K$1,[2]掉落汇总!$C$2:$C$871,$Q$2)/$Q$3)*宝箱投放计算!J141</f>
        <v>0</v>
      </c>
      <c r="L141">
        <f ca="1">(SUMIFS(OFFSET([2]掉落汇总!$C$2:$C$871,,MATCH($B141,[2]掉落汇总!$D$1:$M$1)),[2]掉落汇总!$A$2:$A$871,L$1,[2]掉落汇总!$C$2:$C$871,$Q$1)+SUMIFS(OFFSET([2]掉落汇总!$C$2:$C$871,,MATCH($B141,[2]掉落汇总!$D$1:$M$1)),[2]掉落汇总!$A$2:$A$871,L$1,[2]掉落汇总!$C$2:$C$871,$Q$2)/$Q$3)*宝箱投放计算!K141</f>
        <v>0</v>
      </c>
      <c r="M141">
        <f ca="1">(SUMIFS(OFFSET([2]掉落汇总!$C$2:$C$871,,MATCH($B141,[2]掉落汇总!$D$1:$M$1)),[2]掉落汇总!$A$2:$A$871,M$1,[2]掉落汇总!$C$2:$C$871,$Q$1)+SUMIFS(OFFSET([2]掉落汇总!$C$2:$C$871,,MATCH($B141,[2]掉落汇总!$D$1:$M$1)),[2]掉落汇总!$A$2:$A$871,M$1,[2]掉落汇总!$C$2:$C$871,$Q$2)/$Q$3)*宝箱投放计算!L141</f>
        <v>0</v>
      </c>
      <c r="N141">
        <f ca="1">(SUMIFS(OFFSET([2]掉落汇总!$C$2:$C$871,,MATCH($B141,[2]掉落汇总!$D$1:$M$1)),[2]掉落汇总!$A$2:$A$871,N$1,[2]掉落汇总!$C$2:$C$871,$Q$1)+SUMIFS(OFFSET([2]掉落汇总!$C$2:$C$871,,MATCH($B141,[2]掉落汇总!$D$1:$M$1)),[2]掉落汇总!$A$2:$A$871,N$1,[2]掉落汇总!$C$2:$C$871,$Q$2)/$Q$3)*宝箱投放计算!M141</f>
        <v>0</v>
      </c>
      <c r="O141">
        <f ca="1">(SUMIFS(OFFSET([2]掉落汇总!$C$2:$C$871,,MATCH($B141,[2]掉落汇总!$D$1:$M$1)),[2]掉落汇总!$A$2:$A$871,O$1,[2]掉落汇总!$C$2:$C$871,$Q$1)+SUMIFS(OFFSET([2]掉落汇总!$C$2:$C$871,,MATCH($B141,[2]掉落汇总!$D$1:$M$1)),[2]掉落汇总!$A$2:$A$871,O$1,[2]掉落汇总!$C$2:$C$871,$Q$2)/$Q$3)*宝箱投放计算!N141</f>
        <v>0</v>
      </c>
    </row>
    <row r="142" spans="1:15" x14ac:dyDescent="0.2">
      <c r="A142">
        <f>玩家成长时间线!A142</f>
        <v>141</v>
      </c>
      <c r="B142">
        <f>玩家成长时间线!B142</f>
        <v>8</v>
      </c>
      <c r="C142">
        <f ca="1">SUM($D$2:D142)</f>
        <v>0</v>
      </c>
      <c r="D142">
        <f t="shared" ca="1" si="2"/>
        <v>0</v>
      </c>
      <c r="E142">
        <f ca="1">(SUMIFS(OFFSET([2]掉落汇总!$C$2:$C$871,,MATCH($B142,[2]掉落汇总!$D$1:$M$1)),[2]掉落汇总!$A$2:$A$871,E$1,[2]掉落汇总!$C$2:$C$871,$Q$1)+SUMIFS(OFFSET([2]掉落汇总!$C$2:$C$871,,MATCH($B142,[2]掉落汇总!$D$1:$M$1)),[2]掉落汇总!$A$2:$A$871,E$1,[2]掉落汇总!$C$2:$C$871,$Q$2)/$Q$3)*宝箱投放计算!D142</f>
        <v>0</v>
      </c>
      <c r="F142">
        <f ca="1">(SUMIFS(OFFSET([2]掉落汇总!$C$2:$C$871,,MATCH($B142,[2]掉落汇总!$D$1:$M$1)),[2]掉落汇总!$A$2:$A$871,F$1,[2]掉落汇总!$C$2:$C$871,$Q$1)+SUMIFS(OFFSET([2]掉落汇总!$C$2:$C$871,,MATCH($B142,[2]掉落汇总!$D$1:$M$1)),[2]掉落汇总!$A$2:$A$871,F$1,[2]掉落汇总!$C$2:$C$871,$Q$2)/$Q$3)*宝箱投放计算!E142</f>
        <v>0</v>
      </c>
      <c r="G142">
        <f ca="1">(SUMIFS(OFFSET([2]掉落汇总!$C$2:$C$871,,MATCH($B142,[2]掉落汇总!$D$1:$M$1)),[2]掉落汇总!$A$2:$A$871,G$1,[2]掉落汇总!$C$2:$C$871,$Q$1)+SUMIFS(OFFSET([2]掉落汇总!$C$2:$C$871,,MATCH($B142,[2]掉落汇总!$D$1:$M$1)),[2]掉落汇总!$A$2:$A$871,G$1,[2]掉落汇总!$C$2:$C$871,$Q$2)/$Q$3)*宝箱投放计算!F142</f>
        <v>0</v>
      </c>
      <c r="H142">
        <f ca="1">(SUMIFS(OFFSET([2]掉落汇总!$C$2:$C$871,,MATCH($B142,[2]掉落汇总!$D$1:$M$1)),[2]掉落汇总!$A$2:$A$871,H$1,[2]掉落汇总!$C$2:$C$871,$Q$1)+SUMIFS(OFFSET([2]掉落汇总!$C$2:$C$871,,MATCH($B142,[2]掉落汇总!$D$1:$M$1)),[2]掉落汇总!$A$2:$A$871,H$1,[2]掉落汇总!$C$2:$C$871,$Q$2)/$Q$3)*宝箱投放计算!G142</f>
        <v>0</v>
      </c>
      <c r="I142">
        <f ca="1">(SUMIFS(OFFSET([2]掉落汇总!$C$2:$C$871,,MATCH($B142,[2]掉落汇总!$D$1:$M$1)),[2]掉落汇总!$A$2:$A$871,I$1,[2]掉落汇总!$C$2:$C$871,$Q$1)+SUMIFS(OFFSET([2]掉落汇总!$C$2:$C$871,,MATCH($B142,[2]掉落汇总!$D$1:$M$1)),[2]掉落汇总!$A$2:$A$871,I$1,[2]掉落汇总!$C$2:$C$871,$Q$2)/$Q$3)*宝箱投放计算!H142</f>
        <v>0</v>
      </c>
      <c r="J142">
        <f ca="1">(SUMIFS(OFFSET([2]掉落汇总!$C$2:$C$871,,MATCH($B142,[2]掉落汇总!$D$1:$M$1)),[2]掉落汇总!$A$2:$A$871,J$1,[2]掉落汇总!$C$2:$C$871,$Q$1)+SUMIFS(OFFSET([2]掉落汇总!$C$2:$C$871,,MATCH($B142,[2]掉落汇总!$D$1:$M$1)),[2]掉落汇总!$A$2:$A$871,J$1,[2]掉落汇总!$C$2:$C$871,$Q$2)/$Q$3)*宝箱投放计算!I142</f>
        <v>0</v>
      </c>
      <c r="K142">
        <f ca="1">(SUMIFS(OFFSET([2]掉落汇总!$C$2:$C$871,,MATCH($B142,[2]掉落汇总!$D$1:$M$1)),[2]掉落汇总!$A$2:$A$871,K$1,[2]掉落汇总!$C$2:$C$871,$Q$1)+SUMIFS(OFFSET([2]掉落汇总!$C$2:$C$871,,MATCH($B142,[2]掉落汇总!$D$1:$M$1)),[2]掉落汇总!$A$2:$A$871,K$1,[2]掉落汇总!$C$2:$C$871,$Q$2)/$Q$3)*宝箱投放计算!J142</f>
        <v>0</v>
      </c>
      <c r="L142">
        <f ca="1">(SUMIFS(OFFSET([2]掉落汇总!$C$2:$C$871,,MATCH($B142,[2]掉落汇总!$D$1:$M$1)),[2]掉落汇总!$A$2:$A$871,L$1,[2]掉落汇总!$C$2:$C$871,$Q$1)+SUMIFS(OFFSET([2]掉落汇总!$C$2:$C$871,,MATCH($B142,[2]掉落汇总!$D$1:$M$1)),[2]掉落汇总!$A$2:$A$871,L$1,[2]掉落汇总!$C$2:$C$871,$Q$2)/$Q$3)*宝箱投放计算!K142</f>
        <v>0</v>
      </c>
      <c r="M142">
        <f ca="1">(SUMIFS(OFFSET([2]掉落汇总!$C$2:$C$871,,MATCH($B142,[2]掉落汇总!$D$1:$M$1)),[2]掉落汇总!$A$2:$A$871,M$1,[2]掉落汇总!$C$2:$C$871,$Q$1)+SUMIFS(OFFSET([2]掉落汇总!$C$2:$C$871,,MATCH($B142,[2]掉落汇总!$D$1:$M$1)),[2]掉落汇总!$A$2:$A$871,M$1,[2]掉落汇总!$C$2:$C$871,$Q$2)/$Q$3)*宝箱投放计算!L142</f>
        <v>0</v>
      </c>
      <c r="N142">
        <f ca="1">(SUMIFS(OFFSET([2]掉落汇总!$C$2:$C$871,,MATCH($B142,[2]掉落汇总!$D$1:$M$1)),[2]掉落汇总!$A$2:$A$871,N$1,[2]掉落汇总!$C$2:$C$871,$Q$1)+SUMIFS(OFFSET([2]掉落汇总!$C$2:$C$871,,MATCH($B142,[2]掉落汇总!$D$1:$M$1)),[2]掉落汇总!$A$2:$A$871,N$1,[2]掉落汇总!$C$2:$C$871,$Q$2)/$Q$3)*宝箱投放计算!M142</f>
        <v>0</v>
      </c>
      <c r="O142">
        <f ca="1">(SUMIFS(OFFSET([2]掉落汇总!$C$2:$C$871,,MATCH($B142,[2]掉落汇总!$D$1:$M$1)),[2]掉落汇总!$A$2:$A$871,O$1,[2]掉落汇总!$C$2:$C$871,$Q$1)+SUMIFS(OFFSET([2]掉落汇总!$C$2:$C$871,,MATCH($B142,[2]掉落汇总!$D$1:$M$1)),[2]掉落汇总!$A$2:$A$871,O$1,[2]掉落汇总!$C$2:$C$871,$Q$2)/$Q$3)*宝箱投放计算!N142</f>
        <v>0</v>
      </c>
    </row>
    <row r="143" spans="1:15" x14ac:dyDescent="0.2">
      <c r="A143">
        <f>玩家成长时间线!A143</f>
        <v>142</v>
      </c>
      <c r="B143">
        <f>玩家成长时间线!B143</f>
        <v>8</v>
      </c>
      <c r="C143">
        <f ca="1">SUM($D$2:D143)</f>
        <v>0</v>
      </c>
      <c r="D143">
        <f t="shared" ca="1" si="2"/>
        <v>0</v>
      </c>
      <c r="E143">
        <f ca="1">(SUMIFS(OFFSET([2]掉落汇总!$C$2:$C$871,,MATCH($B143,[2]掉落汇总!$D$1:$M$1)),[2]掉落汇总!$A$2:$A$871,E$1,[2]掉落汇总!$C$2:$C$871,$Q$1)+SUMIFS(OFFSET([2]掉落汇总!$C$2:$C$871,,MATCH($B143,[2]掉落汇总!$D$1:$M$1)),[2]掉落汇总!$A$2:$A$871,E$1,[2]掉落汇总!$C$2:$C$871,$Q$2)/$Q$3)*宝箱投放计算!D143</f>
        <v>0</v>
      </c>
      <c r="F143">
        <f ca="1">(SUMIFS(OFFSET([2]掉落汇总!$C$2:$C$871,,MATCH($B143,[2]掉落汇总!$D$1:$M$1)),[2]掉落汇总!$A$2:$A$871,F$1,[2]掉落汇总!$C$2:$C$871,$Q$1)+SUMIFS(OFFSET([2]掉落汇总!$C$2:$C$871,,MATCH($B143,[2]掉落汇总!$D$1:$M$1)),[2]掉落汇总!$A$2:$A$871,F$1,[2]掉落汇总!$C$2:$C$871,$Q$2)/$Q$3)*宝箱投放计算!E143</f>
        <v>0</v>
      </c>
      <c r="G143">
        <f ca="1">(SUMIFS(OFFSET([2]掉落汇总!$C$2:$C$871,,MATCH($B143,[2]掉落汇总!$D$1:$M$1)),[2]掉落汇总!$A$2:$A$871,G$1,[2]掉落汇总!$C$2:$C$871,$Q$1)+SUMIFS(OFFSET([2]掉落汇总!$C$2:$C$871,,MATCH($B143,[2]掉落汇总!$D$1:$M$1)),[2]掉落汇总!$A$2:$A$871,G$1,[2]掉落汇总!$C$2:$C$871,$Q$2)/$Q$3)*宝箱投放计算!F143</f>
        <v>0</v>
      </c>
      <c r="H143">
        <f ca="1">(SUMIFS(OFFSET([2]掉落汇总!$C$2:$C$871,,MATCH($B143,[2]掉落汇总!$D$1:$M$1)),[2]掉落汇总!$A$2:$A$871,H$1,[2]掉落汇总!$C$2:$C$871,$Q$1)+SUMIFS(OFFSET([2]掉落汇总!$C$2:$C$871,,MATCH($B143,[2]掉落汇总!$D$1:$M$1)),[2]掉落汇总!$A$2:$A$871,H$1,[2]掉落汇总!$C$2:$C$871,$Q$2)/$Q$3)*宝箱投放计算!G143</f>
        <v>0</v>
      </c>
      <c r="I143">
        <f ca="1">(SUMIFS(OFFSET([2]掉落汇总!$C$2:$C$871,,MATCH($B143,[2]掉落汇总!$D$1:$M$1)),[2]掉落汇总!$A$2:$A$871,I$1,[2]掉落汇总!$C$2:$C$871,$Q$1)+SUMIFS(OFFSET([2]掉落汇总!$C$2:$C$871,,MATCH($B143,[2]掉落汇总!$D$1:$M$1)),[2]掉落汇总!$A$2:$A$871,I$1,[2]掉落汇总!$C$2:$C$871,$Q$2)/$Q$3)*宝箱投放计算!H143</f>
        <v>0</v>
      </c>
      <c r="J143">
        <f ca="1">(SUMIFS(OFFSET([2]掉落汇总!$C$2:$C$871,,MATCH($B143,[2]掉落汇总!$D$1:$M$1)),[2]掉落汇总!$A$2:$A$871,J$1,[2]掉落汇总!$C$2:$C$871,$Q$1)+SUMIFS(OFFSET([2]掉落汇总!$C$2:$C$871,,MATCH($B143,[2]掉落汇总!$D$1:$M$1)),[2]掉落汇总!$A$2:$A$871,J$1,[2]掉落汇总!$C$2:$C$871,$Q$2)/$Q$3)*宝箱投放计算!I143</f>
        <v>0</v>
      </c>
      <c r="K143">
        <f ca="1">(SUMIFS(OFFSET([2]掉落汇总!$C$2:$C$871,,MATCH($B143,[2]掉落汇总!$D$1:$M$1)),[2]掉落汇总!$A$2:$A$871,K$1,[2]掉落汇总!$C$2:$C$871,$Q$1)+SUMIFS(OFFSET([2]掉落汇总!$C$2:$C$871,,MATCH($B143,[2]掉落汇总!$D$1:$M$1)),[2]掉落汇总!$A$2:$A$871,K$1,[2]掉落汇总!$C$2:$C$871,$Q$2)/$Q$3)*宝箱投放计算!J143</f>
        <v>0</v>
      </c>
      <c r="L143">
        <f ca="1">(SUMIFS(OFFSET([2]掉落汇总!$C$2:$C$871,,MATCH($B143,[2]掉落汇总!$D$1:$M$1)),[2]掉落汇总!$A$2:$A$871,L$1,[2]掉落汇总!$C$2:$C$871,$Q$1)+SUMIFS(OFFSET([2]掉落汇总!$C$2:$C$871,,MATCH($B143,[2]掉落汇总!$D$1:$M$1)),[2]掉落汇总!$A$2:$A$871,L$1,[2]掉落汇总!$C$2:$C$871,$Q$2)/$Q$3)*宝箱投放计算!K143</f>
        <v>0</v>
      </c>
      <c r="M143">
        <f ca="1">(SUMIFS(OFFSET([2]掉落汇总!$C$2:$C$871,,MATCH($B143,[2]掉落汇总!$D$1:$M$1)),[2]掉落汇总!$A$2:$A$871,M$1,[2]掉落汇总!$C$2:$C$871,$Q$1)+SUMIFS(OFFSET([2]掉落汇总!$C$2:$C$871,,MATCH($B143,[2]掉落汇总!$D$1:$M$1)),[2]掉落汇总!$A$2:$A$871,M$1,[2]掉落汇总!$C$2:$C$871,$Q$2)/$Q$3)*宝箱投放计算!L143</f>
        <v>0</v>
      </c>
      <c r="N143">
        <f ca="1">(SUMIFS(OFFSET([2]掉落汇总!$C$2:$C$871,,MATCH($B143,[2]掉落汇总!$D$1:$M$1)),[2]掉落汇总!$A$2:$A$871,N$1,[2]掉落汇总!$C$2:$C$871,$Q$1)+SUMIFS(OFFSET([2]掉落汇总!$C$2:$C$871,,MATCH($B143,[2]掉落汇总!$D$1:$M$1)),[2]掉落汇总!$A$2:$A$871,N$1,[2]掉落汇总!$C$2:$C$871,$Q$2)/$Q$3)*宝箱投放计算!M143</f>
        <v>0</v>
      </c>
      <c r="O143">
        <f ca="1">(SUMIFS(OFFSET([2]掉落汇总!$C$2:$C$871,,MATCH($B143,[2]掉落汇总!$D$1:$M$1)),[2]掉落汇总!$A$2:$A$871,O$1,[2]掉落汇总!$C$2:$C$871,$Q$1)+SUMIFS(OFFSET([2]掉落汇总!$C$2:$C$871,,MATCH($B143,[2]掉落汇总!$D$1:$M$1)),[2]掉落汇总!$A$2:$A$871,O$1,[2]掉落汇总!$C$2:$C$871,$Q$2)/$Q$3)*宝箱投放计算!N143</f>
        <v>0</v>
      </c>
    </row>
    <row r="144" spans="1:15" x14ac:dyDescent="0.2">
      <c r="A144">
        <f>玩家成长时间线!A144</f>
        <v>143</v>
      </c>
      <c r="B144">
        <f>玩家成长时间线!B144</f>
        <v>9</v>
      </c>
      <c r="C144">
        <f ca="1">SUM($D$2:D144)</f>
        <v>0</v>
      </c>
      <c r="D144">
        <f t="shared" ca="1" si="2"/>
        <v>0</v>
      </c>
      <c r="E144">
        <f ca="1">(SUMIFS(OFFSET([2]掉落汇总!$C$2:$C$871,,MATCH($B144,[2]掉落汇总!$D$1:$M$1)),[2]掉落汇总!$A$2:$A$871,E$1,[2]掉落汇总!$C$2:$C$871,$Q$1)+SUMIFS(OFFSET([2]掉落汇总!$C$2:$C$871,,MATCH($B144,[2]掉落汇总!$D$1:$M$1)),[2]掉落汇总!$A$2:$A$871,E$1,[2]掉落汇总!$C$2:$C$871,$Q$2)/$Q$3)*宝箱投放计算!D144</f>
        <v>0</v>
      </c>
      <c r="F144">
        <f ca="1">(SUMIFS(OFFSET([2]掉落汇总!$C$2:$C$871,,MATCH($B144,[2]掉落汇总!$D$1:$M$1)),[2]掉落汇总!$A$2:$A$871,F$1,[2]掉落汇总!$C$2:$C$871,$Q$1)+SUMIFS(OFFSET([2]掉落汇总!$C$2:$C$871,,MATCH($B144,[2]掉落汇总!$D$1:$M$1)),[2]掉落汇总!$A$2:$A$871,F$1,[2]掉落汇总!$C$2:$C$871,$Q$2)/$Q$3)*宝箱投放计算!E144</f>
        <v>0</v>
      </c>
      <c r="G144">
        <f ca="1">(SUMIFS(OFFSET([2]掉落汇总!$C$2:$C$871,,MATCH($B144,[2]掉落汇总!$D$1:$M$1)),[2]掉落汇总!$A$2:$A$871,G$1,[2]掉落汇总!$C$2:$C$871,$Q$1)+SUMIFS(OFFSET([2]掉落汇总!$C$2:$C$871,,MATCH($B144,[2]掉落汇总!$D$1:$M$1)),[2]掉落汇总!$A$2:$A$871,G$1,[2]掉落汇总!$C$2:$C$871,$Q$2)/$Q$3)*宝箱投放计算!F144</f>
        <v>0</v>
      </c>
      <c r="H144">
        <f ca="1">(SUMIFS(OFFSET([2]掉落汇总!$C$2:$C$871,,MATCH($B144,[2]掉落汇总!$D$1:$M$1)),[2]掉落汇总!$A$2:$A$871,H$1,[2]掉落汇总!$C$2:$C$871,$Q$1)+SUMIFS(OFFSET([2]掉落汇总!$C$2:$C$871,,MATCH($B144,[2]掉落汇总!$D$1:$M$1)),[2]掉落汇总!$A$2:$A$871,H$1,[2]掉落汇总!$C$2:$C$871,$Q$2)/$Q$3)*宝箱投放计算!G144</f>
        <v>0</v>
      </c>
      <c r="I144">
        <f ca="1">(SUMIFS(OFFSET([2]掉落汇总!$C$2:$C$871,,MATCH($B144,[2]掉落汇总!$D$1:$M$1)),[2]掉落汇总!$A$2:$A$871,I$1,[2]掉落汇总!$C$2:$C$871,$Q$1)+SUMIFS(OFFSET([2]掉落汇总!$C$2:$C$871,,MATCH($B144,[2]掉落汇总!$D$1:$M$1)),[2]掉落汇总!$A$2:$A$871,I$1,[2]掉落汇总!$C$2:$C$871,$Q$2)/$Q$3)*宝箱投放计算!H144</f>
        <v>0</v>
      </c>
      <c r="J144">
        <f ca="1">(SUMIFS(OFFSET([2]掉落汇总!$C$2:$C$871,,MATCH($B144,[2]掉落汇总!$D$1:$M$1)),[2]掉落汇总!$A$2:$A$871,J$1,[2]掉落汇总!$C$2:$C$871,$Q$1)+SUMIFS(OFFSET([2]掉落汇总!$C$2:$C$871,,MATCH($B144,[2]掉落汇总!$D$1:$M$1)),[2]掉落汇总!$A$2:$A$871,J$1,[2]掉落汇总!$C$2:$C$871,$Q$2)/$Q$3)*宝箱投放计算!I144</f>
        <v>0</v>
      </c>
      <c r="K144">
        <f ca="1">(SUMIFS(OFFSET([2]掉落汇总!$C$2:$C$871,,MATCH($B144,[2]掉落汇总!$D$1:$M$1)),[2]掉落汇总!$A$2:$A$871,K$1,[2]掉落汇总!$C$2:$C$871,$Q$1)+SUMIFS(OFFSET([2]掉落汇总!$C$2:$C$871,,MATCH($B144,[2]掉落汇总!$D$1:$M$1)),[2]掉落汇总!$A$2:$A$871,K$1,[2]掉落汇总!$C$2:$C$871,$Q$2)/$Q$3)*宝箱投放计算!J144</f>
        <v>0</v>
      </c>
      <c r="L144">
        <f ca="1">(SUMIFS(OFFSET([2]掉落汇总!$C$2:$C$871,,MATCH($B144,[2]掉落汇总!$D$1:$M$1)),[2]掉落汇总!$A$2:$A$871,L$1,[2]掉落汇总!$C$2:$C$871,$Q$1)+SUMIFS(OFFSET([2]掉落汇总!$C$2:$C$871,,MATCH($B144,[2]掉落汇总!$D$1:$M$1)),[2]掉落汇总!$A$2:$A$871,L$1,[2]掉落汇总!$C$2:$C$871,$Q$2)/$Q$3)*宝箱投放计算!K144</f>
        <v>0</v>
      </c>
      <c r="M144">
        <f ca="1">(SUMIFS(OFFSET([2]掉落汇总!$C$2:$C$871,,MATCH($B144,[2]掉落汇总!$D$1:$M$1)),[2]掉落汇总!$A$2:$A$871,M$1,[2]掉落汇总!$C$2:$C$871,$Q$1)+SUMIFS(OFFSET([2]掉落汇总!$C$2:$C$871,,MATCH($B144,[2]掉落汇总!$D$1:$M$1)),[2]掉落汇总!$A$2:$A$871,M$1,[2]掉落汇总!$C$2:$C$871,$Q$2)/$Q$3)*宝箱投放计算!L144</f>
        <v>0</v>
      </c>
      <c r="N144">
        <f ca="1">(SUMIFS(OFFSET([2]掉落汇总!$C$2:$C$871,,MATCH($B144,[2]掉落汇总!$D$1:$M$1)),[2]掉落汇总!$A$2:$A$871,N$1,[2]掉落汇总!$C$2:$C$871,$Q$1)+SUMIFS(OFFSET([2]掉落汇总!$C$2:$C$871,,MATCH($B144,[2]掉落汇总!$D$1:$M$1)),[2]掉落汇总!$A$2:$A$871,N$1,[2]掉落汇总!$C$2:$C$871,$Q$2)/$Q$3)*宝箱投放计算!M144</f>
        <v>0</v>
      </c>
      <c r="O144">
        <f ca="1">(SUMIFS(OFFSET([2]掉落汇总!$C$2:$C$871,,MATCH($B144,[2]掉落汇总!$D$1:$M$1)),[2]掉落汇总!$A$2:$A$871,O$1,[2]掉落汇总!$C$2:$C$871,$Q$1)+SUMIFS(OFFSET([2]掉落汇总!$C$2:$C$871,,MATCH($B144,[2]掉落汇总!$D$1:$M$1)),[2]掉落汇总!$A$2:$A$871,O$1,[2]掉落汇总!$C$2:$C$871,$Q$2)/$Q$3)*宝箱投放计算!N144</f>
        <v>0</v>
      </c>
    </row>
    <row r="145" spans="1:15" x14ac:dyDescent="0.2">
      <c r="A145">
        <f>玩家成长时间线!A145</f>
        <v>144</v>
      </c>
      <c r="B145">
        <f>玩家成长时间线!B145</f>
        <v>9</v>
      </c>
      <c r="C145">
        <f ca="1">SUM($D$2:D145)</f>
        <v>0</v>
      </c>
      <c r="D145">
        <f t="shared" ca="1" si="2"/>
        <v>0</v>
      </c>
      <c r="E145">
        <f ca="1">(SUMIFS(OFFSET([2]掉落汇总!$C$2:$C$871,,MATCH($B145,[2]掉落汇总!$D$1:$M$1)),[2]掉落汇总!$A$2:$A$871,E$1,[2]掉落汇总!$C$2:$C$871,$Q$1)+SUMIFS(OFFSET([2]掉落汇总!$C$2:$C$871,,MATCH($B145,[2]掉落汇总!$D$1:$M$1)),[2]掉落汇总!$A$2:$A$871,E$1,[2]掉落汇总!$C$2:$C$871,$Q$2)/$Q$3)*宝箱投放计算!D145</f>
        <v>0</v>
      </c>
      <c r="F145">
        <f ca="1">(SUMIFS(OFFSET([2]掉落汇总!$C$2:$C$871,,MATCH($B145,[2]掉落汇总!$D$1:$M$1)),[2]掉落汇总!$A$2:$A$871,F$1,[2]掉落汇总!$C$2:$C$871,$Q$1)+SUMIFS(OFFSET([2]掉落汇总!$C$2:$C$871,,MATCH($B145,[2]掉落汇总!$D$1:$M$1)),[2]掉落汇总!$A$2:$A$871,F$1,[2]掉落汇总!$C$2:$C$871,$Q$2)/$Q$3)*宝箱投放计算!E145</f>
        <v>0</v>
      </c>
      <c r="G145">
        <f ca="1">(SUMIFS(OFFSET([2]掉落汇总!$C$2:$C$871,,MATCH($B145,[2]掉落汇总!$D$1:$M$1)),[2]掉落汇总!$A$2:$A$871,G$1,[2]掉落汇总!$C$2:$C$871,$Q$1)+SUMIFS(OFFSET([2]掉落汇总!$C$2:$C$871,,MATCH($B145,[2]掉落汇总!$D$1:$M$1)),[2]掉落汇总!$A$2:$A$871,G$1,[2]掉落汇总!$C$2:$C$871,$Q$2)/$Q$3)*宝箱投放计算!F145</f>
        <v>0</v>
      </c>
      <c r="H145">
        <f ca="1">(SUMIFS(OFFSET([2]掉落汇总!$C$2:$C$871,,MATCH($B145,[2]掉落汇总!$D$1:$M$1)),[2]掉落汇总!$A$2:$A$871,H$1,[2]掉落汇总!$C$2:$C$871,$Q$1)+SUMIFS(OFFSET([2]掉落汇总!$C$2:$C$871,,MATCH($B145,[2]掉落汇总!$D$1:$M$1)),[2]掉落汇总!$A$2:$A$871,H$1,[2]掉落汇总!$C$2:$C$871,$Q$2)/$Q$3)*宝箱投放计算!G145</f>
        <v>0</v>
      </c>
      <c r="I145">
        <f ca="1">(SUMIFS(OFFSET([2]掉落汇总!$C$2:$C$871,,MATCH($B145,[2]掉落汇总!$D$1:$M$1)),[2]掉落汇总!$A$2:$A$871,I$1,[2]掉落汇总!$C$2:$C$871,$Q$1)+SUMIFS(OFFSET([2]掉落汇总!$C$2:$C$871,,MATCH($B145,[2]掉落汇总!$D$1:$M$1)),[2]掉落汇总!$A$2:$A$871,I$1,[2]掉落汇总!$C$2:$C$871,$Q$2)/$Q$3)*宝箱投放计算!H145</f>
        <v>0</v>
      </c>
      <c r="J145">
        <f ca="1">(SUMIFS(OFFSET([2]掉落汇总!$C$2:$C$871,,MATCH($B145,[2]掉落汇总!$D$1:$M$1)),[2]掉落汇总!$A$2:$A$871,J$1,[2]掉落汇总!$C$2:$C$871,$Q$1)+SUMIFS(OFFSET([2]掉落汇总!$C$2:$C$871,,MATCH($B145,[2]掉落汇总!$D$1:$M$1)),[2]掉落汇总!$A$2:$A$871,J$1,[2]掉落汇总!$C$2:$C$871,$Q$2)/$Q$3)*宝箱投放计算!I145</f>
        <v>0</v>
      </c>
      <c r="K145">
        <f ca="1">(SUMIFS(OFFSET([2]掉落汇总!$C$2:$C$871,,MATCH($B145,[2]掉落汇总!$D$1:$M$1)),[2]掉落汇总!$A$2:$A$871,K$1,[2]掉落汇总!$C$2:$C$871,$Q$1)+SUMIFS(OFFSET([2]掉落汇总!$C$2:$C$871,,MATCH($B145,[2]掉落汇总!$D$1:$M$1)),[2]掉落汇总!$A$2:$A$871,K$1,[2]掉落汇总!$C$2:$C$871,$Q$2)/$Q$3)*宝箱投放计算!J145</f>
        <v>0</v>
      </c>
      <c r="L145">
        <f ca="1">(SUMIFS(OFFSET([2]掉落汇总!$C$2:$C$871,,MATCH($B145,[2]掉落汇总!$D$1:$M$1)),[2]掉落汇总!$A$2:$A$871,L$1,[2]掉落汇总!$C$2:$C$871,$Q$1)+SUMIFS(OFFSET([2]掉落汇总!$C$2:$C$871,,MATCH($B145,[2]掉落汇总!$D$1:$M$1)),[2]掉落汇总!$A$2:$A$871,L$1,[2]掉落汇总!$C$2:$C$871,$Q$2)/$Q$3)*宝箱投放计算!K145</f>
        <v>0</v>
      </c>
      <c r="M145">
        <f ca="1">(SUMIFS(OFFSET([2]掉落汇总!$C$2:$C$871,,MATCH($B145,[2]掉落汇总!$D$1:$M$1)),[2]掉落汇总!$A$2:$A$871,M$1,[2]掉落汇总!$C$2:$C$871,$Q$1)+SUMIFS(OFFSET([2]掉落汇总!$C$2:$C$871,,MATCH($B145,[2]掉落汇总!$D$1:$M$1)),[2]掉落汇总!$A$2:$A$871,M$1,[2]掉落汇总!$C$2:$C$871,$Q$2)/$Q$3)*宝箱投放计算!L145</f>
        <v>0</v>
      </c>
      <c r="N145">
        <f ca="1">(SUMIFS(OFFSET([2]掉落汇总!$C$2:$C$871,,MATCH($B145,[2]掉落汇总!$D$1:$M$1)),[2]掉落汇总!$A$2:$A$871,N$1,[2]掉落汇总!$C$2:$C$871,$Q$1)+SUMIFS(OFFSET([2]掉落汇总!$C$2:$C$871,,MATCH($B145,[2]掉落汇总!$D$1:$M$1)),[2]掉落汇总!$A$2:$A$871,N$1,[2]掉落汇总!$C$2:$C$871,$Q$2)/$Q$3)*宝箱投放计算!M145</f>
        <v>0</v>
      </c>
      <c r="O145">
        <f ca="1">(SUMIFS(OFFSET([2]掉落汇总!$C$2:$C$871,,MATCH($B145,[2]掉落汇总!$D$1:$M$1)),[2]掉落汇总!$A$2:$A$871,O$1,[2]掉落汇总!$C$2:$C$871,$Q$1)+SUMIFS(OFFSET([2]掉落汇总!$C$2:$C$871,,MATCH($B145,[2]掉落汇总!$D$1:$M$1)),[2]掉落汇总!$A$2:$A$871,O$1,[2]掉落汇总!$C$2:$C$871,$Q$2)/$Q$3)*宝箱投放计算!N145</f>
        <v>0</v>
      </c>
    </row>
    <row r="146" spans="1:15" x14ac:dyDescent="0.2">
      <c r="A146">
        <f>玩家成长时间线!A146</f>
        <v>145</v>
      </c>
      <c r="B146">
        <f>玩家成长时间线!B146</f>
        <v>9</v>
      </c>
      <c r="C146">
        <f ca="1">SUM($D$2:D146)</f>
        <v>0</v>
      </c>
      <c r="D146">
        <f t="shared" ca="1" si="2"/>
        <v>0</v>
      </c>
      <c r="E146">
        <f ca="1">(SUMIFS(OFFSET([2]掉落汇总!$C$2:$C$871,,MATCH($B146,[2]掉落汇总!$D$1:$M$1)),[2]掉落汇总!$A$2:$A$871,E$1,[2]掉落汇总!$C$2:$C$871,$Q$1)+SUMIFS(OFFSET([2]掉落汇总!$C$2:$C$871,,MATCH($B146,[2]掉落汇总!$D$1:$M$1)),[2]掉落汇总!$A$2:$A$871,E$1,[2]掉落汇总!$C$2:$C$871,$Q$2)/$Q$3)*宝箱投放计算!D146</f>
        <v>0</v>
      </c>
      <c r="F146">
        <f ca="1">(SUMIFS(OFFSET([2]掉落汇总!$C$2:$C$871,,MATCH($B146,[2]掉落汇总!$D$1:$M$1)),[2]掉落汇总!$A$2:$A$871,F$1,[2]掉落汇总!$C$2:$C$871,$Q$1)+SUMIFS(OFFSET([2]掉落汇总!$C$2:$C$871,,MATCH($B146,[2]掉落汇总!$D$1:$M$1)),[2]掉落汇总!$A$2:$A$871,F$1,[2]掉落汇总!$C$2:$C$871,$Q$2)/$Q$3)*宝箱投放计算!E146</f>
        <v>0</v>
      </c>
      <c r="G146">
        <f ca="1">(SUMIFS(OFFSET([2]掉落汇总!$C$2:$C$871,,MATCH($B146,[2]掉落汇总!$D$1:$M$1)),[2]掉落汇总!$A$2:$A$871,G$1,[2]掉落汇总!$C$2:$C$871,$Q$1)+SUMIFS(OFFSET([2]掉落汇总!$C$2:$C$871,,MATCH($B146,[2]掉落汇总!$D$1:$M$1)),[2]掉落汇总!$A$2:$A$871,G$1,[2]掉落汇总!$C$2:$C$871,$Q$2)/$Q$3)*宝箱投放计算!F146</f>
        <v>0</v>
      </c>
      <c r="H146">
        <f ca="1">(SUMIFS(OFFSET([2]掉落汇总!$C$2:$C$871,,MATCH($B146,[2]掉落汇总!$D$1:$M$1)),[2]掉落汇总!$A$2:$A$871,H$1,[2]掉落汇总!$C$2:$C$871,$Q$1)+SUMIFS(OFFSET([2]掉落汇总!$C$2:$C$871,,MATCH($B146,[2]掉落汇总!$D$1:$M$1)),[2]掉落汇总!$A$2:$A$871,H$1,[2]掉落汇总!$C$2:$C$871,$Q$2)/$Q$3)*宝箱投放计算!G146</f>
        <v>0</v>
      </c>
      <c r="I146">
        <f ca="1">(SUMIFS(OFFSET([2]掉落汇总!$C$2:$C$871,,MATCH($B146,[2]掉落汇总!$D$1:$M$1)),[2]掉落汇总!$A$2:$A$871,I$1,[2]掉落汇总!$C$2:$C$871,$Q$1)+SUMIFS(OFFSET([2]掉落汇总!$C$2:$C$871,,MATCH($B146,[2]掉落汇总!$D$1:$M$1)),[2]掉落汇总!$A$2:$A$871,I$1,[2]掉落汇总!$C$2:$C$871,$Q$2)/$Q$3)*宝箱投放计算!H146</f>
        <v>0</v>
      </c>
      <c r="J146">
        <f ca="1">(SUMIFS(OFFSET([2]掉落汇总!$C$2:$C$871,,MATCH($B146,[2]掉落汇总!$D$1:$M$1)),[2]掉落汇总!$A$2:$A$871,J$1,[2]掉落汇总!$C$2:$C$871,$Q$1)+SUMIFS(OFFSET([2]掉落汇总!$C$2:$C$871,,MATCH($B146,[2]掉落汇总!$D$1:$M$1)),[2]掉落汇总!$A$2:$A$871,J$1,[2]掉落汇总!$C$2:$C$871,$Q$2)/$Q$3)*宝箱投放计算!I146</f>
        <v>0</v>
      </c>
      <c r="K146">
        <f ca="1">(SUMIFS(OFFSET([2]掉落汇总!$C$2:$C$871,,MATCH($B146,[2]掉落汇总!$D$1:$M$1)),[2]掉落汇总!$A$2:$A$871,K$1,[2]掉落汇总!$C$2:$C$871,$Q$1)+SUMIFS(OFFSET([2]掉落汇总!$C$2:$C$871,,MATCH($B146,[2]掉落汇总!$D$1:$M$1)),[2]掉落汇总!$A$2:$A$871,K$1,[2]掉落汇总!$C$2:$C$871,$Q$2)/$Q$3)*宝箱投放计算!J146</f>
        <v>0</v>
      </c>
      <c r="L146">
        <f ca="1">(SUMIFS(OFFSET([2]掉落汇总!$C$2:$C$871,,MATCH($B146,[2]掉落汇总!$D$1:$M$1)),[2]掉落汇总!$A$2:$A$871,L$1,[2]掉落汇总!$C$2:$C$871,$Q$1)+SUMIFS(OFFSET([2]掉落汇总!$C$2:$C$871,,MATCH($B146,[2]掉落汇总!$D$1:$M$1)),[2]掉落汇总!$A$2:$A$871,L$1,[2]掉落汇总!$C$2:$C$871,$Q$2)/$Q$3)*宝箱投放计算!K146</f>
        <v>0</v>
      </c>
      <c r="M146">
        <f ca="1">(SUMIFS(OFFSET([2]掉落汇总!$C$2:$C$871,,MATCH($B146,[2]掉落汇总!$D$1:$M$1)),[2]掉落汇总!$A$2:$A$871,M$1,[2]掉落汇总!$C$2:$C$871,$Q$1)+SUMIFS(OFFSET([2]掉落汇总!$C$2:$C$871,,MATCH($B146,[2]掉落汇总!$D$1:$M$1)),[2]掉落汇总!$A$2:$A$871,M$1,[2]掉落汇总!$C$2:$C$871,$Q$2)/$Q$3)*宝箱投放计算!L146</f>
        <v>0</v>
      </c>
      <c r="N146">
        <f ca="1">(SUMIFS(OFFSET([2]掉落汇总!$C$2:$C$871,,MATCH($B146,[2]掉落汇总!$D$1:$M$1)),[2]掉落汇总!$A$2:$A$871,N$1,[2]掉落汇总!$C$2:$C$871,$Q$1)+SUMIFS(OFFSET([2]掉落汇总!$C$2:$C$871,,MATCH($B146,[2]掉落汇总!$D$1:$M$1)),[2]掉落汇总!$A$2:$A$871,N$1,[2]掉落汇总!$C$2:$C$871,$Q$2)/$Q$3)*宝箱投放计算!M146</f>
        <v>0</v>
      </c>
      <c r="O146">
        <f ca="1">(SUMIFS(OFFSET([2]掉落汇总!$C$2:$C$871,,MATCH($B146,[2]掉落汇总!$D$1:$M$1)),[2]掉落汇总!$A$2:$A$871,O$1,[2]掉落汇总!$C$2:$C$871,$Q$1)+SUMIFS(OFFSET([2]掉落汇总!$C$2:$C$871,,MATCH($B146,[2]掉落汇总!$D$1:$M$1)),[2]掉落汇总!$A$2:$A$871,O$1,[2]掉落汇总!$C$2:$C$871,$Q$2)/$Q$3)*宝箱投放计算!N146</f>
        <v>0</v>
      </c>
    </row>
    <row r="147" spans="1:15" x14ac:dyDescent="0.2">
      <c r="A147">
        <f>玩家成长时间线!A147</f>
        <v>146</v>
      </c>
      <c r="B147">
        <f>玩家成长时间线!B147</f>
        <v>10</v>
      </c>
      <c r="C147">
        <f ca="1">SUM($D$2:D147)</f>
        <v>0</v>
      </c>
      <c r="D147">
        <f t="shared" ca="1" si="2"/>
        <v>0</v>
      </c>
      <c r="E147">
        <f ca="1">(SUMIFS(OFFSET([2]掉落汇总!$C$2:$C$871,,MATCH($B147,[2]掉落汇总!$D$1:$M$1)),[2]掉落汇总!$A$2:$A$871,E$1,[2]掉落汇总!$C$2:$C$871,$Q$1)+SUMIFS(OFFSET([2]掉落汇总!$C$2:$C$871,,MATCH($B147,[2]掉落汇总!$D$1:$M$1)),[2]掉落汇总!$A$2:$A$871,E$1,[2]掉落汇总!$C$2:$C$871,$Q$2)/$Q$3)*宝箱投放计算!D147</f>
        <v>0</v>
      </c>
      <c r="F147">
        <f ca="1">(SUMIFS(OFFSET([2]掉落汇总!$C$2:$C$871,,MATCH($B147,[2]掉落汇总!$D$1:$M$1)),[2]掉落汇总!$A$2:$A$871,F$1,[2]掉落汇总!$C$2:$C$871,$Q$1)+SUMIFS(OFFSET([2]掉落汇总!$C$2:$C$871,,MATCH($B147,[2]掉落汇总!$D$1:$M$1)),[2]掉落汇总!$A$2:$A$871,F$1,[2]掉落汇总!$C$2:$C$871,$Q$2)/$Q$3)*宝箱投放计算!E147</f>
        <v>0</v>
      </c>
      <c r="G147">
        <f ca="1">(SUMIFS(OFFSET([2]掉落汇总!$C$2:$C$871,,MATCH($B147,[2]掉落汇总!$D$1:$M$1)),[2]掉落汇总!$A$2:$A$871,G$1,[2]掉落汇总!$C$2:$C$871,$Q$1)+SUMIFS(OFFSET([2]掉落汇总!$C$2:$C$871,,MATCH($B147,[2]掉落汇总!$D$1:$M$1)),[2]掉落汇总!$A$2:$A$871,G$1,[2]掉落汇总!$C$2:$C$871,$Q$2)/$Q$3)*宝箱投放计算!F147</f>
        <v>0</v>
      </c>
      <c r="H147">
        <f ca="1">(SUMIFS(OFFSET([2]掉落汇总!$C$2:$C$871,,MATCH($B147,[2]掉落汇总!$D$1:$M$1)),[2]掉落汇总!$A$2:$A$871,H$1,[2]掉落汇总!$C$2:$C$871,$Q$1)+SUMIFS(OFFSET([2]掉落汇总!$C$2:$C$871,,MATCH($B147,[2]掉落汇总!$D$1:$M$1)),[2]掉落汇总!$A$2:$A$871,H$1,[2]掉落汇总!$C$2:$C$871,$Q$2)/$Q$3)*宝箱投放计算!G147</f>
        <v>0</v>
      </c>
      <c r="I147">
        <f ca="1">(SUMIFS(OFFSET([2]掉落汇总!$C$2:$C$871,,MATCH($B147,[2]掉落汇总!$D$1:$M$1)),[2]掉落汇总!$A$2:$A$871,I$1,[2]掉落汇总!$C$2:$C$871,$Q$1)+SUMIFS(OFFSET([2]掉落汇总!$C$2:$C$871,,MATCH($B147,[2]掉落汇总!$D$1:$M$1)),[2]掉落汇总!$A$2:$A$871,I$1,[2]掉落汇总!$C$2:$C$871,$Q$2)/$Q$3)*宝箱投放计算!H147</f>
        <v>0</v>
      </c>
      <c r="J147">
        <f ca="1">(SUMIFS(OFFSET([2]掉落汇总!$C$2:$C$871,,MATCH($B147,[2]掉落汇总!$D$1:$M$1)),[2]掉落汇总!$A$2:$A$871,J$1,[2]掉落汇总!$C$2:$C$871,$Q$1)+SUMIFS(OFFSET([2]掉落汇总!$C$2:$C$871,,MATCH($B147,[2]掉落汇总!$D$1:$M$1)),[2]掉落汇总!$A$2:$A$871,J$1,[2]掉落汇总!$C$2:$C$871,$Q$2)/$Q$3)*宝箱投放计算!I147</f>
        <v>0</v>
      </c>
      <c r="K147">
        <f ca="1">(SUMIFS(OFFSET([2]掉落汇总!$C$2:$C$871,,MATCH($B147,[2]掉落汇总!$D$1:$M$1)),[2]掉落汇总!$A$2:$A$871,K$1,[2]掉落汇总!$C$2:$C$871,$Q$1)+SUMIFS(OFFSET([2]掉落汇总!$C$2:$C$871,,MATCH($B147,[2]掉落汇总!$D$1:$M$1)),[2]掉落汇总!$A$2:$A$871,K$1,[2]掉落汇总!$C$2:$C$871,$Q$2)/$Q$3)*宝箱投放计算!J147</f>
        <v>0</v>
      </c>
      <c r="L147">
        <f ca="1">(SUMIFS(OFFSET([2]掉落汇总!$C$2:$C$871,,MATCH($B147,[2]掉落汇总!$D$1:$M$1)),[2]掉落汇总!$A$2:$A$871,L$1,[2]掉落汇总!$C$2:$C$871,$Q$1)+SUMIFS(OFFSET([2]掉落汇总!$C$2:$C$871,,MATCH($B147,[2]掉落汇总!$D$1:$M$1)),[2]掉落汇总!$A$2:$A$871,L$1,[2]掉落汇总!$C$2:$C$871,$Q$2)/$Q$3)*宝箱投放计算!K147</f>
        <v>0</v>
      </c>
      <c r="M147">
        <f ca="1">(SUMIFS(OFFSET([2]掉落汇总!$C$2:$C$871,,MATCH($B147,[2]掉落汇总!$D$1:$M$1)),[2]掉落汇总!$A$2:$A$871,M$1,[2]掉落汇总!$C$2:$C$871,$Q$1)+SUMIFS(OFFSET([2]掉落汇总!$C$2:$C$871,,MATCH($B147,[2]掉落汇总!$D$1:$M$1)),[2]掉落汇总!$A$2:$A$871,M$1,[2]掉落汇总!$C$2:$C$871,$Q$2)/$Q$3)*宝箱投放计算!L147</f>
        <v>0</v>
      </c>
      <c r="N147">
        <f ca="1">(SUMIFS(OFFSET([2]掉落汇总!$C$2:$C$871,,MATCH($B147,[2]掉落汇总!$D$1:$M$1)),[2]掉落汇总!$A$2:$A$871,N$1,[2]掉落汇总!$C$2:$C$871,$Q$1)+SUMIFS(OFFSET([2]掉落汇总!$C$2:$C$871,,MATCH($B147,[2]掉落汇总!$D$1:$M$1)),[2]掉落汇总!$A$2:$A$871,N$1,[2]掉落汇总!$C$2:$C$871,$Q$2)/$Q$3)*宝箱投放计算!M147</f>
        <v>0</v>
      </c>
      <c r="O147">
        <f ca="1">(SUMIFS(OFFSET([2]掉落汇总!$C$2:$C$871,,MATCH($B147,[2]掉落汇总!$D$1:$M$1)),[2]掉落汇总!$A$2:$A$871,O$1,[2]掉落汇总!$C$2:$C$871,$Q$1)+SUMIFS(OFFSET([2]掉落汇总!$C$2:$C$871,,MATCH($B147,[2]掉落汇总!$D$1:$M$1)),[2]掉落汇总!$A$2:$A$871,O$1,[2]掉落汇总!$C$2:$C$871,$Q$2)/$Q$3)*宝箱投放计算!N147</f>
        <v>0</v>
      </c>
    </row>
    <row r="148" spans="1:15" x14ac:dyDescent="0.2">
      <c r="A148">
        <f>玩家成长时间线!A148</f>
        <v>147</v>
      </c>
      <c r="B148">
        <f>玩家成长时间线!B148</f>
        <v>10</v>
      </c>
      <c r="C148">
        <f ca="1">SUM($D$2:D148)</f>
        <v>0</v>
      </c>
      <c r="D148">
        <f t="shared" ca="1" si="2"/>
        <v>0</v>
      </c>
      <c r="E148">
        <f ca="1">(SUMIFS(OFFSET([2]掉落汇总!$C$2:$C$871,,MATCH($B148,[2]掉落汇总!$D$1:$M$1)),[2]掉落汇总!$A$2:$A$871,E$1,[2]掉落汇总!$C$2:$C$871,$Q$1)+SUMIFS(OFFSET([2]掉落汇总!$C$2:$C$871,,MATCH($B148,[2]掉落汇总!$D$1:$M$1)),[2]掉落汇总!$A$2:$A$871,E$1,[2]掉落汇总!$C$2:$C$871,$Q$2)/$Q$3)*宝箱投放计算!D148</f>
        <v>0</v>
      </c>
      <c r="F148">
        <f ca="1">(SUMIFS(OFFSET([2]掉落汇总!$C$2:$C$871,,MATCH($B148,[2]掉落汇总!$D$1:$M$1)),[2]掉落汇总!$A$2:$A$871,F$1,[2]掉落汇总!$C$2:$C$871,$Q$1)+SUMIFS(OFFSET([2]掉落汇总!$C$2:$C$871,,MATCH($B148,[2]掉落汇总!$D$1:$M$1)),[2]掉落汇总!$A$2:$A$871,F$1,[2]掉落汇总!$C$2:$C$871,$Q$2)/$Q$3)*宝箱投放计算!E148</f>
        <v>0</v>
      </c>
      <c r="G148">
        <f ca="1">(SUMIFS(OFFSET([2]掉落汇总!$C$2:$C$871,,MATCH($B148,[2]掉落汇总!$D$1:$M$1)),[2]掉落汇总!$A$2:$A$871,G$1,[2]掉落汇总!$C$2:$C$871,$Q$1)+SUMIFS(OFFSET([2]掉落汇总!$C$2:$C$871,,MATCH($B148,[2]掉落汇总!$D$1:$M$1)),[2]掉落汇总!$A$2:$A$871,G$1,[2]掉落汇总!$C$2:$C$871,$Q$2)/$Q$3)*宝箱投放计算!F148</f>
        <v>0</v>
      </c>
      <c r="H148">
        <f ca="1">(SUMIFS(OFFSET([2]掉落汇总!$C$2:$C$871,,MATCH($B148,[2]掉落汇总!$D$1:$M$1)),[2]掉落汇总!$A$2:$A$871,H$1,[2]掉落汇总!$C$2:$C$871,$Q$1)+SUMIFS(OFFSET([2]掉落汇总!$C$2:$C$871,,MATCH($B148,[2]掉落汇总!$D$1:$M$1)),[2]掉落汇总!$A$2:$A$871,H$1,[2]掉落汇总!$C$2:$C$871,$Q$2)/$Q$3)*宝箱投放计算!G148</f>
        <v>0</v>
      </c>
      <c r="I148">
        <f ca="1">(SUMIFS(OFFSET([2]掉落汇总!$C$2:$C$871,,MATCH($B148,[2]掉落汇总!$D$1:$M$1)),[2]掉落汇总!$A$2:$A$871,I$1,[2]掉落汇总!$C$2:$C$871,$Q$1)+SUMIFS(OFFSET([2]掉落汇总!$C$2:$C$871,,MATCH($B148,[2]掉落汇总!$D$1:$M$1)),[2]掉落汇总!$A$2:$A$871,I$1,[2]掉落汇总!$C$2:$C$871,$Q$2)/$Q$3)*宝箱投放计算!H148</f>
        <v>0</v>
      </c>
      <c r="J148">
        <f ca="1">(SUMIFS(OFFSET([2]掉落汇总!$C$2:$C$871,,MATCH($B148,[2]掉落汇总!$D$1:$M$1)),[2]掉落汇总!$A$2:$A$871,J$1,[2]掉落汇总!$C$2:$C$871,$Q$1)+SUMIFS(OFFSET([2]掉落汇总!$C$2:$C$871,,MATCH($B148,[2]掉落汇总!$D$1:$M$1)),[2]掉落汇总!$A$2:$A$871,J$1,[2]掉落汇总!$C$2:$C$871,$Q$2)/$Q$3)*宝箱投放计算!I148</f>
        <v>0</v>
      </c>
      <c r="K148">
        <f ca="1">(SUMIFS(OFFSET([2]掉落汇总!$C$2:$C$871,,MATCH($B148,[2]掉落汇总!$D$1:$M$1)),[2]掉落汇总!$A$2:$A$871,K$1,[2]掉落汇总!$C$2:$C$871,$Q$1)+SUMIFS(OFFSET([2]掉落汇总!$C$2:$C$871,,MATCH($B148,[2]掉落汇总!$D$1:$M$1)),[2]掉落汇总!$A$2:$A$871,K$1,[2]掉落汇总!$C$2:$C$871,$Q$2)/$Q$3)*宝箱投放计算!J148</f>
        <v>0</v>
      </c>
      <c r="L148">
        <f ca="1">(SUMIFS(OFFSET([2]掉落汇总!$C$2:$C$871,,MATCH($B148,[2]掉落汇总!$D$1:$M$1)),[2]掉落汇总!$A$2:$A$871,L$1,[2]掉落汇总!$C$2:$C$871,$Q$1)+SUMIFS(OFFSET([2]掉落汇总!$C$2:$C$871,,MATCH($B148,[2]掉落汇总!$D$1:$M$1)),[2]掉落汇总!$A$2:$A$871,L$1,[2]掉落汇总!$C$2:$C$871,$Q$2)/$Q$3)*宝箱投放计算!K148</f>
        <v>0</v>
      </c>
      <c r="M148">
        <f ca="1">(SUMIFS(OFFSET([2]掉落汇总!$C$2:$C$871,,MATCH($B148,[2]掉落汇总!$D$1:$M$1)),[2]掉落汇总!$A$2:$A$871,M$1,[2]掉落汇总!$C$2:$C$871,$Q$1)+SUMIFS(OFFSET([2]掉落汇总!$C$2:$C$871,,MATCH($B148,[2]掉落汇总!$D$1:$M$1)),[2]掉落汇总!$A$2:$A$871,M$1,[2]掉落汇总!$C$2:$C$871,$Q$2)/$Q$3)*宝箱投放计算!L148</f>
        <v>0</v>
      </c>
      <c r="N148">
        <f ca="1">(SUMIFS(OFFSET([2]掉落汇总!$C$2:$C$871,,MATCH($B148,[2]掉落汇总!$D$1:$M$1)),[2]掉落汇总!$A$2:$A$871,N$1,[2]掉落汇总!$C$2:$C$871,$Q$1)+SUMIFS(OFFSET([2]掉落汇总!$C$2:$C$871,,MATCH($B148,[2]掉落汇总!$D$1:$M$1)),[2]掉落汇总!$A$2:$A$871,N$1,[2]掉落汇总!$C$2:$C$871,$Q$2)/$Q$3)*宝箱投放计算!M148</f>
        <v>0</v>
      </c>
      <c r="O148">
        <f ca="1">(SUMIFS(OFFSET([2]掉落汇总!$C$2:$C$871,,MATCH($B148,[2]掉落汇总!$D$1:$M$1)),[2]掉落汇总!$A$2:$A$871,O$1,[2]掉落汇总!$C$2:$C$871,$Q$1)+SUMIFS(OFFSET([2]掉落汇总!$C$2:$C$871,,MATCH($B148,[2]掉落汇总!$D$1:$M$1)),[2]掉落汇总!$A$2:$A$871,O$1,[2]掉落汇总!$C$2:$C$871,$Q$2)/$Q$3)*宝箱投放计算!N148</f>
        <v>0</v>
      </c>
    </row>
    <row r="149" spans="1:15" x14ac:dyDescent="0.2">
      <c r="A149">
        <f>玩家成长时间线!A149</f>
        <v>148</v>
      </c>
      <c r="B149">
        <f>玩家成长时间线!B149</f>
        <v>10</v>
      </c>
      <c r="C149">
        <f ca="1">SUM($D$2:D149)</f>
        <v>0</v>
      </c>
      <c r="D149">
        <f t="shared" ca="1" si="2"/>
        <v>0</v>
      </c>
      <c r="E149">
        <f ca="1">(SUMIFS(OFFSET([2]掉落汇总!$C$2:$C$871,,MATCH($B149,[2]掉落汇总!$D$1:$M$1)),[2]掉落汇总!$A$2:$A$871,E$1,[2]掉落汇总!$C$2:$C$871,$Q$1)+SUMIFS(OFFSET([2]掉落汇总!$C$2:$C$871,,MATCH($B149,[2]掉落汇总!$D$1:$M$1)),[2]掉落汇总!$A$2:$A$871,E$1,[2]掉落汇总!$C$2:$C$871,$Q$2)/$Q$3)*宝箱投放计算!D149</f>
        <v>0</v>
      </c>
      <c r="F149">
        <f ca="1">(SUMIFS(OFFSET([2]掉落汇总!$C$2:$C$871,,MATCH($B149,[2]掉落汇总!$D$1:$M$1)),[2]掉落汇总!$A$2:$A$871,F$1,[2]掉落汇总!$C$2:$C$871,$Q$1)+SUMIFS(OFFSET([2]掉落汇总!$C$2:$C$871,,MATCH($B149,[2]掉落汇总!$D$1:$M$1)),[2]掉落汇总!$A$2:$A$871,F$1,[2]掉落汇总!$C$2:$C$871,$Q$2)/$Q$3)*宝箱投放计算!E149</f>
        <v>0</v>
      </c>
      <c r="G149">
        <f ca="1">(SUMIFS(OFFSET([2]掉落汇总!$C$2:$C$871,,MATCH($B149,[2]掉落汇总!$D$1:$M$1)),[2]掉落汇总!$A$2:$A$871,G$1,[2]掉落汇总!$C$2:$C$871,$Q$1)+SUMIFS(OFFSET([2]掉落汇总!$C$2:$C$871,,MATCH($B149,[2]掉落汇总!$D$1:$M$1)),[2]掉落汇总!$A$2:$A$871,G$1,[2]掉落汇总!$C$2:$C$871,$Q$2)/$Q$3)*宝箱投放计算!F149</f>
        <v>0</v>
      </c>
      <c r="H149">
        <f ca="1">(SUMIFS(OFFSET([2]掉落汇总!$C$2:$C$871,,MATCH($B149,[2]掉落汇总!$D$1:$M$1)),[2]掉落汇总!$A$2:$A$871,H$1,[2]掉落汇总!$C$2:$C$871,$Q$1)+SUMIFS(OFFSET([2]掉落汇总!$C$2:$C$871,,MATCH($B149,[2]掉落汇总!$D$1:$M$1)),[2]掉落汇总!$A$2:$A$871,H$1,[2]掉落汇总!$C$2:$C$871,$Q$2)/$Q$3)*宝箱投放计算!G149</f>
        <v>0</v>
      </c>
      <c r="I149">
        <f ca="1">(SUMIFS(OFFSET([2]掉落汇总!$C$2:$C$871,,MATCH($B149,[2]掉落汇总!$D$1:$M$1)),[2]掉落汇总!$A$2:$A$871,I$1,[2]掉落汇总!$C$2:$C$871,$Q$1)+SUMIFS(OFFSET([2]掉落汇总!$C$2:$C$871,,MATCH($B149,[2]掉落汇总!$D$1:$M$1)),[2]掉落汇总!$A$2:$A$871,I$1,[2]掉落汇总!$C$2:$C$871,$Q$2)/$Q$3)*宝箱投放计算!H149</f>
        <v>0</v>
      </c>
      <c r="J149">
        <f ca="1">(SUMIFS(OFFSET([2]掉落汇总!$C$2:$C$871,,MATCH($B149,[2]掉落汇总!$D$1:$M$1)),[2]掉落汇总!$A$2:$A$871,J$1,[2]掉落汇总!$C$2:$C$871,$Q$1)+SUMIFS(OFFSET([2]掉落汇总!$C$2:$C$871,,MATCH($B149,[2]掉落汇总!$D$1:$M$1)),[2]掉落汇总!$A$2:$A$871,J$1,[2]掉落汇总!$C$2:$C$871,$Q$2)/$Q$3)*宝箱投放计算!I149</f>
        <v>0</v>
      </c>
      <c r="K149">
        <f ca="1">(SUMIFS(OFFSET([2]掉落汇总!$C$2:$C$871,,MATCH($B149,[2]掉落汇总!$D$1:$M$1)),[2]掉落汇总!$A$2:$A$871,K$1,[2]掉落汇总!$C$2:$C$871,$Q$1)+SUMIFS(OFFSET([2]掉落汇总!$C$2:$C$871,,MATCH($B149,[2]掉落汇总!$D$1:$M$1)),[2]掉落汇总!$A$2:$A$871,K$1,[2]掉落汇总!$C$2:$C$871,$Q$2)/$Q$3)*宝箱投放计算!J149</f>
        <v>0</v>
      </c>
      <c r="L149">
        <f ca="1">(SUMIFS(OFFSET([2]掉落汇总!$C$2:$C$871,,MATCH($B149,[2]掉落汇总!$D$1:$M$1)),[2]掉落汇总!$A$2:$A$871,L$1,[2]掉落汇总!$C$2:$C$871,$Q$1)+SUMIFS(OFFSET([2]掉落汇总!$C$2:$C$871,,MATCH($B149,[2]掉落汇总!$D$1:$M$1)),[2]掉落汇总!$A$2:$A$871,L$1,[2]掉落汇总!$C$2:$C$871,$Q$2)/$Q$3)*宝箱投放计算!K149</f>
        <v>0</v>
      </c>
      <c r="M149">
        <f ca="1">(SUMIFS(OFFSET([2]掉落汇总!$C$2:$C$871,,MATCH($B149,[2]掉落汇总!$D$1:$M$1)),[2]掉落汇总!$A$2:$A$871,M$1,[2]掉落汇总!$C$2:$C$871,$Q$1)+SUMIFS(OFFSET([2]掉落汇总!$C$2:$C$871,,MATCH($B149,[2]掉落汇总!$D$1:$M$1)),[2]掉落汇总!$A$2:$A$871,M$1,[2]掉落汇总!$C$2:$C$871,$Q$2)/$Q$3)*宝箱投放计算!L149</f>
        <v>0</v>
      </c>
      <c r="N149">
        <f ca="1">(SUMIFS(OFFSET([2]掉落汇总!$C$2:$C$871,,MATCH($B149,[2]掉落汇总!$D$1:$M$1)),[2]掉落汇总!$A$2:$A$871,N$1,[2]掉落汇总!$C$2:$C$871,$Q$1)+SUMIFS(OFFSET([2]掉落汇总!$C$2:$C$871,,MATCH($B149,[2]掉落汇总!$D$1:$M$1)),[2]掉落汇总!$A$2:$A$871,N$1,[2]掉落汇总!$C$2:$C$871,$Q$2)/$Q$3)*宝箱投放计算!M149</f>
        <v>0</v>
      </c>
      <c r="O149">
        <f ca="1">(SUMIFS(OFFSET([2]掉落汇总!$C$2:$C$871,,MATCH($B149,[2]掉落汇总!$D$1:$M$1)),[2]掉落汇总!$A$2:$A$871,O$1,[2]掉落汇总!$C$2:$C$871,$Q$1)+SUMIFS(OFFSET([2]掉落汇总!$C$2:$C$871,,MATCH($B149,[2]掉落汇总!$D$1:$M$1)),[2]掉落汇总!$A$2:$A$871,O$1,[2]掉落汇总!$C$2:$C$871,$Q$2)/$Q$3)*宝箱投放计算!N149</f>
        <v>0</v>
      </c>
    </row>
    <row r="150" spans="1:15" x14ac:dyDescent="0.2">
      <c r="A150">
        <f>玩家成长时间线!A150</f>
        <v>149</v>
      </c>
      <c r="B150">
        <f>玩家成长时间线!B150</f>
        <v>10</v>
      </c>
      <c r="C150">
        <f ca="1">SUM($D$2:D150)</f>
        <v>0</v>
      </c>
      <c r="D150">
        <f t="shared" ca="1" si="2"/>
        <v>0</v>
      </c>
      <c r="E150">
        <f ca="1">(SUMIFS(OFFSET([2]掉落汇总!$C$2:$C$871,,MATCH($B150,[2]掉落汇总!$D$1:$M$1)),[2]掉落汇总!$A$2:$A$871,E$1,[2]掉落汇总!$C$2:$C$871,$Q$1)+SUMIFS(OFFSET([2]掉落汇总!$C$2:$C$871,,MATCH($B150,[2]掉落汇总!$D$1:$M$1)),[2]掉落汇总!$A$2:$A$871,E$1,[2]掉落汇总!$C$2:$C$871,$Q$2)/$Q$3)*宝箱投放计算!D150</f>
        <v>0</v>
      </c>
      <c r="F150">
        <f ca="1">(SUMIFS(OFFSET([2]掉落汇总!$C$2:$C$871,,MATCH($B150,[2]掉落汇总!$D$1:$M$1)),[2]掉落汇总!$A$2:$A$871,F$1,[2]掉落汇总!$C$2:$C$871,$Q$1)+SUMIFS(OFFSET([2]掉落汇总!$C$2:$C$871,,MATCH($B150,[2]掉落汇总!$D$1:$M$1)),[2]掉落汇总!$A$2:$A$871,F$1,[2]掉落汇总!$C$2:$C$871,$Q$2)/$Q$3)*宝箱投放计算!E150</f>
        <v>0</v>
      </c>
      <c r="G150">
        <f ca="1">(SUMIFS(OFFSET([2]掉落汇总!$C$2:$C$871,,MATCH($B150,[2]掉落汇总!$D$1:$M$1)),[2]掉落汇总!$A$2:$A$871,G$1,[2]掉落汇总!$C$2:$C$871,$Q$1)+SUMIFS(OFFSET([2]掉落汇总!$C$2:$C$871,,MATCH($B150,[2]掉落汇总!$D$1:$M$1)),[2]掉落汇总!$A$2:$A$871,G$1,[2]掉落汇总!$C$2:$C$871,$Q$2)/$Q$3)*宝箱投放计算!F150</f>
        <v>0</v>
      </c>
      <c r="H150">
        <f ca="1">(SUMIFS(OFFSET([2]掉落汇总!$C$2:$C$871,,MATCH($B150,[2]掉落汇总!$D$1:$M$1)),[2]掉落汇总!$A$2:$A$871,H$1,[2]掉落汇总!$C$2:$C$871,$Q$1)+SUMIFS(OFFSET([2]掉落汇总!$C$2:$C$871,,MATCH($B150,[2]掉落汇总!$D$1:$M$1)),[2]掉落汇总!$A$2:$A$871,H$1,[2]掉落汇总!$C$2:$C$871,$Q$2)/$Q$3)*宝箱投放计算!G150</f>
        <v>0</v>
      </c>
      <c r="I150">
        <f ca="1">(SUMIFS(OFFSET([2]掉落汇总!$C$2:$C$871,,MATCH($B150,[2]掉落汇总!$D$1:$M$1)),[2]掉落汇总!$A$2:$A$871,I$1,[2]掉落汇总!$C$2:$C$871,$Q$1)+SUMIFS(OFFSET([2]掉落汇总!$C$2:$C$871,,MATCH($B150,[2]掉落汇总!$D$1:$M$1)),[2]掉落汇总!$A$2:$A$871,I$1,[2]掉落汇总!$C$2:$C$871,$Q$2)/$Q$3)*宝箱投放计算!H150</f>
        <v>0</v>
      </c>
      <c r="J150">
        <f ca="1">(SUMIFS(OFFSET([2]掉落汇总!$C$2:$C$871,,MATCH($B150,[2]掉落汇总!$D$1:$M$1)),[2]掉落汇总!$A$2:$A$871,J$1,[2]掉落汇总!$C$2:$C$871,$Q$1)+SUMIFS(OFFSET([2]掉落汇总!$C$2:$C$871,,MATCH($B150,[2]掉落汇总!$D$1:$M$1)),[2]掉落汇总!$A$2:$A$871,J$1,[2]掉落汇总!$C$2:$C$871,$Q$2)/$Q$3)*宝箱投放计算!I150</f>
        <v>0</v>
      </c>
      <c r="K150">
        <f ca="1">(SUMIFS(OFFSET([2]掉落汇总!$C$2:$C$871,,MATCH($B150,[2]掉落汇总!$D$1:$M$1)),[2]掉落汇总!$A$2:$A$871,K$1,[2]掉落汇总!$C$2:$C$871,$Q$1)+SUMIFS(OFFSET([2]掉落汇总!$C$2:$C$871,,MATCH($B150,[2]掉落汇总!$D$1:$M$1)),[2]掉落汇总!$A$2:$A$871,K$1,[2]掉落汇总!$C$2:$C$871,$Q$2)/$Q$3)*宝箱投放计算!J150</f>
        <v>0</v>
      </c>
      <c r="L150">
        <f ca="1">(SUMIFS(OFFSET([2]掉落汇总!$C$2:$C$871,,MATCH($B150,[2]掉落汇总!$D$1:$M$1)),[2]掉落汇总!$A$2:$A$871,L$1,[2]掉落汇总!$C$2:$C$871,$Q$1)+SUMIFS(OFFSET([2]掉落汇总!$C$2:$C$871,,MATCH($B150,[2]掉落汇总!$D$1:$M$1)),[2]掉落汇总!$A$2:$A$871,L$1,[2]掉落汇总!$C$2:$C$871,$Q$2)/$Q$3)*宝箱投放计算!K150</f>
        <v>0</v>
      </c>
      <c r="M150">
        <f ca="1">(SUMIFS(OFFSET([2]掉落汇总!$C$2:$C$871,,MATCH($B150,[2]掉落汇总!$D$1:$M$1)),[2]掉落汇总!$A$2:$A$871,M$1,[2]掉落汇总!$C$2:$C$871,$Q$1)+SUMIFS(OFFSET([2]掉落汇总!$C$2:$C$871,,MATCH($B150,[2]掉落汇总!$D$1:$M$1)),[2]掉落汇总!$A$2:$A$871,M$1,[2]掉落汇总!$C$2:$C$871,$Q$2)/$Q$3)*宝箱投放计算!L150</f>
        <v>0</v>
      </c>
      <c r="N150">
        <f ca="1">(SUMIFS(OFFSET([2]掉落汇总!$C$2:$C$871,,MATCH($B150,[2]掉落汇总!$D$1:$M$1)),[2]掉落汇总!$A$2:$A$871,N$1,[2]掉落汇总!$C$2:$C$871,$Q$1)+SUMIFS(OFFSET([2]掉落汇总!$C$2:$C$871,,MATCH($B150,[2]掉落汇总!$D$1:$M$1)),[2]掉落汇总!$A$2:$A$871,N$1,[2]掉落汇总!$C$2:$C$871,$Q$2)/$Q$3)*宝箱投放计算!M150</f>
        <v>0</v>
      </c>
      <c r="O150">
        <f ca="1">(SUMIFS(OFFSET([2]掉落汇总!$C$2:$C$871,,MATCH($B150,[2]掉落汇总!$D$1:$M$1)),[2]掉落汇总!$A$2:$A$871,O$1,[2]掉落汇总!$C$2:$C$871,$Q$1)+SUMIFS(OFFSET([2]掉落汇总!$C$2:$C$871,,MATCH($B150,[2]掉落汇总!$D$1:$M$1)),[2]掉落汇总!$A$2:$A$871,O$1,[2]掉落汇总!$C$2:$C$871,$Q$2)/$Q$3)*宝箱投放计算!N150</f>
        <v>0</v>
      </c>
    </row>
    <row r="151" spans="1:15" x14ac:dyDescent="0.2">
      <c r="A151">
        <f>玩家成长时间线!A151</f>
        <v>150</v>
      </c>
      <c r="B151">
        <f>玩家成长时间线!B151</f>
        <v>10</v>
      </c>
      <c r="C151">
        <f ca="1">SUM($D$2:D151)</f>
        <v>0</v>
      </c>
      <c r="D151">
        <f t="shared" ca="1" si="2"/>
        <v>0</v>
      </c>
      <c r="E151">
        <f ca="1">(SUMIFS(OFFSET([2]掉落汇总!$C$2:$C$871,,MATCH($B151,[2]掉落汇总!$D$1:$M$1)),[2]掉落汇总!$A$2:$A$871,E$1,[2]掉落汇总!$C$2:$C$871,$Q$1)+SUMIFS(OFFSET([2]掉落汇总!$C$2:$C$871,,MATCH($B151,[2]掉落汇总!$D$1:$M$1)),[2]掉落汇总!$A$2:$A$871,E$1,[2]掉落汇总!$C$2:$C$871,$Q$2)/$Q$3)*宝箱投放计算!D151</f>
        <v>0</v>
      </c>
      <c r="F151">
        <f ca="1">(SUMIFS(OFFSET([2]掉落汇总!$C$2:$C$871,,MATCH($B151,[2]掉落汇总!$D$1:$M$1)),[2]掉落汇总!$A$2:$A$871,F$1,[2]掉落汇总!$C$2:$C$871,$Q$1)+SUMIFS(OFFSET([2]掉落汇总!$C$2:$C$871,,MATCH($B151,[2]掉落汇总!$D$1:$M$1)),[2]掉落汇总!$A$2:$A$871,F$1,[2]掉落汇总!$C$2:$C$871,$Q$2)/$Q$3)*宝箱投放计算!E151</f>
        <v>0</v>
      </c>
      <c r="G151">
        <f ca="1">(SUMIFS(OFFSET([2]掉落汇总!$C$2:$C$871,,MATCH($B151,[2]掉落汇总!$D$1:$M$1)),[2]掉落汇总!$A$2:$A$871,G$1,[2]掉落汇总!$C$2:$C$871,$Q$1)+SUMIFS(OFFSET([2]掉落汇总!$C$2:$C$871,,MATCH($B151,[2]掉落汇总!$D$1:$M$1)),[2]掉落汇总!$A$2:$A$871,G$1,[2]掉落汇总!$C$2:$C$871,$Q$2)/$Q$3)*宝箱投放计算!F151</f>
        <v>0</v>
      </c>
      <c r="H151">
        <f ca="1">(SUMIFS(OFFSET([2]掉落汇总!$C$2:$C$871,,MATCH($B151,[2]掉落汇总!$D$1:$M$1)),[2]掉落汇总!$A$2:$A$871,H$1,[2]掉落汇总!$C$2:$C$871,$Q$1)+SUMIFS(OFFSET([2]掉落汇总!$C$2:$C$871,,MATCH($B151,[2]掉落汇总!$D$1:$M$1)),[2]掉落汇总!$A$2:$A$871,H$1,[2]掉落汇总!$C$2:$C$871,$Q$2)/$Q$3)*宝箱投放计算!G151</f>
        <v>0</v>
      </c>
      <c r="I151">
        <f ca="1">(SUMIFS(OFFSET([2]掉落汇总!$C$2:$C$871,,MATCH($B151,[2]掉落汇总!$D$1:$M$1)),[2]掉落汇总!$A$2:$A$871,I$1,[2]掉落汇总!$C$2:$C$871,$Q$1)+SUMIFS(OFFSET([2]掉落汇总!$C$2:$C$871,,MATCH($B151,[2]掉落汇总!$D$1:$M$1)),[2]掉落汇总!$A$2:$A$871,I$1,[2]掉落汇总!$C$2:$C$871,$Q$2)/$Q$3)*宝箱投放计算!H151</f>
        <v>0</v>
      </c>
      <c r="J151">
        <f ca="1">(SUMIFS(OFFSET([2]掉落汇总!$C$2:$C$871,,MATCH($B151,[2]掉落汇总!$D$1:$M$1)),[2]掉落汇总!$A$2:$A$871,J$1,[2]掉落汇总!$C$2:$C$871,$Q$1)+SUMIFS(OFFSET([2]掉落汇总!$C$2:$C$871,,MATCH($B151,[2]掉落汇总!$D$1:$M$1)),[2]掉落汇总!$A$2:$A$871,J$1,[2]掉落汇总!$C$2:$C$871,$Q$2)/$Q$3)*宝箱投放计算!I151</f>
        <v>0</v>
      </c>
      <c r="K151">
        <f ca="1">(SUMIFS(OFFSET([2]掉落汇总!$C$2:$C$871,,MATCH($B151,[2]掉落汇总!$D$1:$M$1)),[2]掉落汇总!$A$2:$A$871,K$1,[2]掉落汇总!$C$2:$C$871,$Q$1)+SUMIFS(OFFSET([2]掉落汇总!$C$2:$C$871,,MATCH($B151,[2]掉落汇总!$D$1:$M$1)),[2]掉落汇总!$A$2:$A$871,K$1,[2]掉落汇总!$C$2:$C$871,$Q$2)/$Q$3)*宝箱投放计算!J151</f>
        <v>0</v>
      </c>
      <c r="L151">
        <f ca="1">(SUMIFS(OFFSET([2]掉落汇总!$C$2:$C$871,,MATCH($B151,[2]掉落汇总!$D$1:$M$1)),[2]掉落汇总!$A$2:$A$871,L$1,[2]掉落汇总!$C$2:$C$871,$Q$1)+SUMIFS(OFFSET([2]掉落汇总!$C$2:$C$871,,MATCH($B151,[2]掉落汇总!$D$1:$M$1)),[2]掉落汇总!$A$2:$A$871,L$1,[2]掉落汇总!$C$2:$C$871,$Q$2)/$Q$3)*宝箱投放计算!K151</f>
        <v>0</v>
      </c>
      <c r="M151">
        <f ca="1">(SUMIFS(OFFSET([2]掉落汇总!$C$2:$C$871,,MATCH($B151,[2]掉落汇总!$D$1:$M$1)),[2]掉落汇总!$A$2:$A$871,M$1,[2]掉落汇总!$C$2:$C$871,$Q$1)+SUMIFS(OFFSET([2]掉落汇总!$C$2:$C$871,,MATCH($B151,[2]掉落汇总!$D$1:$M$1)),[2]掉落汇总!$A$2:$A$871,M$1,[2]掉落汇总!$C$2:$C$871,$Q$2)/$Q$3)*宝箱投放计算!L151</f>
        <v>0</v>
      </c>
      <c r="N151">
        <f ca="1">(SUMIFS(OFFSET([2]掉落汇总!$C$2:$C$871,,MATCH($B151,[2]掉落汇总!$D$1:$M$1)),[2]掉落汇总!$A$2:$A$871,N$1,[2]掉落汇总!$C$2:$C$871,$Q$1)+SUMIFS(OFFSET([2]掉落汇总!$C$2:$C$871,,MATCH($B151,[2]掉落汇总!$D$1:$M$1)),[2]掉落汇总!$A$2:$A$871,N$1,[2]掉落汇总!$C$2:$C$871,$Q$2)/$Q$3)*宝箱投放计算!M151</f>
        <v>0</v>
      </c>
      <c r="O151">
        <f ca="1">(SUMIFS(OFFSET([2]掉落汇总!$C$2:$C$871,,MATCH($B151,[2]掉落汇总!$D$1:$M$1)),[2]掉落汇总!$A$2:$A$871,O$1,[2]掉落汇总!$C$2:$C$871,$Q$1)+SUMIFS(OFFSET([2]掉落汇总!$C$2:$C$871,,MATCH($B151,[2]掉落汇总!$D$1:$M$1)),[2]掉落汇总!$A$2:$A$871,O$1,[2]掉落汇总!$C$2:$C$871,$Q$2)/$Q$3)*宝箱投放计算!N151</f>
        <v>0</v>
      </c>
    </row>
    <row r="152" spans="1:15" x14ac:dyDescent="0.2">
      <c r="A152">
        <f>玩家成长时间线!A152</f>
        <v>151</v>
      </c>
      <c r="B152">
        <f>玩家成长时间线!B152</f>
        <v>10</v>
      </c>
      <c r="C152">
        <f ca="1">SUM($D$2:D152)</f>
        <v>0</v>
      </c>
      <c r="D152">
        <f t="shared" ca="1" si="2"/>
        <v>0</v>
      </c>
      <c r="E152">
        <f ca="1">(SUMIFS(OFFSET([2]掉落汇总!$C$2:$C$871,,MATCH($B152,[2]掉落汇总!$D$1:$M$1)),[2]掉落汇总!$A$2:$A$871,E$1,[2]掉落汇总!$C$2:$C$871,$Q$1)+SUMIFS(OFFSET([2]掉落汇总!$C$2:$C$871,,MATCH($B152,[2]掉落汇总!$D$1:$M$1)),[2]掉落汇总!$A$2:$A$871,E$1,[2]掉落汇总!$C$2:$C$871,$Q$2)/$Q$3)*宝箱投放计算!D152</f>
        <v>0</v>
      </c>
      <c r="F152">
        <f ca="1">(SUMIFS(OFFSET([2]掉落汇总!$C$2:$C$871,,MATCH($B152,[2]掉落汇总!$D$1:$M$1)),[2]掉落汇总!$A$2:$A$871,F$1,[2]掉落汇总!$C$2:$C$871,$Q$1)+SUMIFS(OFFSET([2]掉落汇总!$C$2:$C$871,,MATCH($B152,[2]掉落汇总!$D$1:$M$1)),[2]掉落汇总!$A$2:$A$871,F$1,[2]掉落汇总!$C$2:$C$871,$Q$2)/$Q$3)*宝箱投放计算!E152</f>
        <v>0</v>
      </c>
      <c r="G152">
        <f ca="1">(SUMIFS(OFFSET([2]掉落汇总!$C$2:$C$871,,MATCH($B152,[2]掉落汇总!$D$1:$M$1)),[2]掉落汇总!$A$2:$A$871,G$1,[2]掉落汇总!$C$2:$C$871,$Q$1)+SUMIFS(OFFSET([2]掉落汇总!$C$2:$C$871,,MATCH($B152,[2]掉落汇总!$D$1:$M$1)),[2]掉落汇总!$A$2:$A$871,G$1,[2]掉落汇总!$C$2:$C$871,$Q$2)/$Q$3)*宝箱投放计算!F152</f>
        <v>0</v>
      </c>
      <c r="H152">
        <f ca="1">(SUMIFS(OFFSET([2]掉落汇总!$C$2:$C$871,,MATCH($B152,[2]掉落汇总!$D$1:$M$1)),[2]掉落汇总!$A$2:$A$871,H$1,[2]掉落汇总!$C$2:$C$871,$Q$1)+SUMIFS(OFFSET([2]掉落汇总!$C$2:$C$871,,MATCH($B152,[2]掉落汇总!$D$1:$M$1)),[2]掉落汇总!$A$2:$A$871,H$1,[2]掉落汇总!$C$2:$C$871,$Q$2)/$Q$3)*宝箱投放计算!G152</f>
        <v>0</v>
      </c>
      <c r="I152">
        <f ca="1">(SUMIFS(OFFSET([2]掉落汇总!$C$2:$C$871,,MATCH($B152,[2]掉落汇总!$D$1:$M$1)),[2]掉落汇总!$A$2:$A$871,I$1,[2]掉落汇总!$C$2:$C$871,$Q$1)+SUMIFS(OFFSET([2]掉落汇总!$C$2:$C$871,,MATCH($B152,[2]掉落汇总!$D$1:$M$1)),[2]掉落汇总!$A$2:$A$871,I$1,[2]掉落汇总!$C$2:$C$871,$Q$2)/$Q$3)*宝箱投放计算!H152</f>
        <v>0</v>
      </c>
      <c r="J152">
        <f ca="1">(SUMIFS(OFFSET([2]掉落汇总!$C$2:$C$871,,MATCH($B152,[2]掉落汇总!$D$1:$M$1)),[2]掉落汇总!$A$2:$A$871,J$1,[2]掉落汇总!$C$2:$C$871,$Q$1)+SUMIFS(OFFSET([2]掉落汇总!$C$2:$C$871,,MATCH($B152,[2]掉落汇总!$D$1:$M$1)),[2]掉落汇总!$A$2:$A$871,J$1,[2]掉落汇总!$C$2:$C$871,$Q$2)/$Q$3)*宝箱投放计算!I152</f>
        <v>0</v>
      </c>
      <c r="K152">
        <f ca="1">(SUMIFS(OFFSET([2]掉落汇总!$C$2:$C$871,,MATCH($B152,[2]掉落汇总!$D$1:$M$1)),[2]掉落汇总!$A$2:$A$871,K$1,[2]掉落汇总!$C$2:$C$871,$Q$1)+SUMIFS(OFFSET([2]掉落汇总!$C$2:$C$871,,MATCH($B152,[2]掉落汇总!$D$1:$M$1)),[2]掉落汇总!$A$2:$A$871,K$1,[2]掉落汇总!$C$2:$C$871,$Q$2)/$Q$3)*宝箱投放计算!J152</f>
        <v>0</v>
      </c>
      <c r="L152">
        <f ca="1">(SUMIFS(OFFSET([2]掉落汇总!$C$2:$C$871,,MATCH($B152,[2]掉落汇总!$D$1:$M$1)),[2]掉落汇总!$A$2:$A$871,L$1,[2]掉落汇总!$C$2:$C$871,$Q$1)+SUMIFS(OFFSET([2]掉落汇总!$C$2:$C$871,,MATCH($B152,[2]掉落汇总!$D$1:$M$1)),[2]掉落汇总!$A$2:$A$871,L$1,[2]掉落汇总!$C$2:$C$871,$Q$2)/$Q$3)*宝箱投放计算!K152</f>
        <v>0</v>
      </c>
      <c r="M152">
        <f ca="1">(SUMIFS(OFFSET([2]掉落汇总!$C$2:$C$871,,MATCH($B152,[2]掉落汇总!$D$1:$M$1)),[2]掉落汇总!$A$2:$A$871,M$1,[2]掉落汇总!$C$2:$C$871,$Q$1)+SUMIFS(OFFSET([2]掉落汇总!$C$2:$C$871,,MATCH($B152,[2]掉落汇总!$D$1:$M$1)),[2]掉落汇总!$A$2:$A$871,M$1,[2]掉落汇总!$C$2:$C$871,$Q$2)/$Q$3)*宝箱投放计算!L152</f>
        <v>0</v>
      </c>
      <c r="N152">
        <f ca="1">(SUMIFS(OFFSET([2]掉落汇总!$C$2:$C$871,,MATCH($B152,[2]掉落汇总!$D$1:$M$1)),[2]掉落汇总!$A$2:$A$871,N$1,[2]掉落汇总!$C$2:$C$871,$Q$1)+SUMIFS(OFFSET([2]掉落汇总!$C$2:$C$871,,MATCH($B152,[2]掉落汇总!$D$1:$M$1)),[2]掉落汇总!$A$2:$A$871,N$1,[2]掉落汇总!$C$2:$C$871,$Q$2)/$Q$3)*宝箱投放计算!M152</f>
        <v>0</v>
      </c>
      <c r="O152">
        <f ca="1">(SUMIFS(OFFSET([2]掉落汇总!$C$2:$C$871,,MATCH($B152,[2]掉落汇总!$D$1:$M$1)),[2]掉落汇总!$A$2:$A$871,O$1,[2]掉落汇总!$C$2:$C$871,$Q$1)+SUMIFS(OFFSET([2]掉落汇总!$C$2:$C$871,,MATCH($B152,[2]掉落汇总!$D$1:$M$1)),[2]掉落汇总!$A$2:$A$871,O$1,[2]掉落汇总!$C$2:$C$871,$Q$2)/$Q$3)*宝箱投放计算!N152</f>
        <v>0</v>
      </c>
    </row>
    <row r="153" spans="1:15" x14ac:dyDescent="0.2">
      <c r="A153">
        <f>玩家成长时间线!A153</f>
        <v>152</v>
      </c>
      <c r="B153">
        <f>玩家成长时间线!B153</f>
        <v>10</v>
      </c>
      <c r="C153">
        <f ca="1">SUM($D$2:D153)</f>
        <v>0</v>
      </c>
      <c r="D153">
        <f t="shared" ca="1" si="2"/>
        <v>0</v>
      </c>
      <c r="E153">
        <f ca="1">(SUMIFS(OFFSET([2]掉落汇总!$C$2:$C$871,,MATCH($B153,[2]掉落汇总!$D$1:$M$1)),[2]掉落汇总!$A$2:$A$871,E$1,[2]掉落汇总!$C$2:$C$871,$Q$1)+SUMIFS(OFFSET([2]掉落汇总!$C$2:$C$871,,MATCH($B153,[2]掉落汇总!$D$1:$M$1)),[2]掉落汇总!$A$2:$A$871,E$1,[2]掉落汇总!$C$2:$C$871,$Q$2)/$Q$3)*宝箱投放计算!D153</f>
        <v>0</v>
      </c>
      <c r="F153">
        <f ca="1">(SUMIFS(OFFSET([2]掉落汇总!$C$2:$C$871,,MATCH($B153,[2]掉落汇总!$D$1:$M$1)),[2]掉落汇总!$A$2:$A$871,F$1,[2]掉落汇总!$C$2:$C$871,$Q$1)+SUMIFS(OFFSET([2]掉落汇总!$C$2:$C$871,,MATCH($B153,[2]掉落汇总!$D$1:$M$1)),[2]掉落汇总!$A$2:$A$871,F$1,[2]掉落汇总!$C$2:$C$871,$Q$2)/$Q$3)*宝箱投放计算!E153</f>
        <v>0</v>
      </c>
      <c r="G153">
        <f ca="1">(SUMIFS(OFFSET([2]掉落汇总!$C$2:$C$871,,MATCH($B153,[2]掉落汇总!$D$1:$M$1)),[2]掉落汇总!$A$2:$A$871,G$1,[2]掉落汇总!$C$2:$C$871,$Q$1)+SUMIFS(OFFSET([2]掉落汇总!$C$2:$C$871,,MATCH($B153,[2]掉落汇总!$D$1:$M$1)),[2]掉落汇总!$A$2:$A$871,G$1,[2]掉落汇总!$C$2:$C$871,$Q$2)/$Q$3)*宝箱投放计算!F153</f>
        <v>0</v>
      </c>
      <c r="H153">
        <f ca="1">(SUMIFS(OFFSET([2]掉落汇总!$C$2:$C$871,,MATCH($B153,[2]掉落汇总!$D$1:$M$1)),[2]掉落汇总!$A$2:$A$871,H$1,[2]掉落汇总!$C$2:$C$871,$Q$1)+SUMIFS(OFFSET([2]掉落汇总!$C$2:$C$871,,MATCH($B153,[2]掉落汇总!$D$1:$M$1)),[2]掉落汇总!$A$2:$A$871,H$1,[2]掉落汇总!$C$2:$C$871,$Q$2)/$Q$3)*宝箱投放计算!G153</f>
        <v>0</v>
      </c>
      <c r="I153">
        <f ca="1">(SUMIFS(OFFSET([2]掉落汇总!$C$2:$C$871,,MATCH($B153,[2]掉落汇总!$D$1:$M$1)),[2]掉落汇总!$A$2:$A$871,I$1,[2]掉落汇总!$C$2:$C$871,$Q$1)+SUMIFS(OFFSET([2]掉落汇总!$C$2:$C$871,,MATCH($B153,[2]掉落汇总!$D$1:$M$1)),[2]掉落汇总!$A$2:$A$871,I$1,[2]掉落汇总!$C$2:$C$871,$Q$2)/$Q$3)*宝箱投放计算!H153</f>
        <v>0</v>
      </c>
      <c r="J153">
        <f ca="1">(SUMIFS(OFFSET([2]掉落汇总!$C$2:$C$871,,MATCH($B153,[2]掉落汇总!$D$1:$M$1)),[2]掉落汇总!$A$2:$A$871,J$1,[2]掉落汇总!$C$2:$C$871,$Q$1)+SUMIFS(OFFSET([2]掉落汇总!$C$2:$C$871,,MATCH($B153,[2]掉落汇总!$D$1:$M$1)),[2]掉落汇总!$A$2:$A$871,J$1,[2]掉落汇总!$C$2:$C$871,$Q$2)/$Q$3)*宝箱投放计算!I153</f>
        <v>0</v>
      </c>
      <c r="K153">
        <f ca="1">(SUMIFS(OFFSET([2]掉落汇总!$C$2:$C$871,,MATCH($B153,[2]掉落汇总!$D$1:$M$1)),[2]掉落汇总!$A$2:$A$871,K$1,[2]掉落汇总!$C$2:$C$871,$Q$1)+SUMIFS(OFFSET([2]掉落汇总!$C$2:$C$871,,MATCH($B153,[2]掉落汇总!$D$1:$M$1)),[2]掉落汇总!$A$2:$A$871,K$1,[2]掉落汇总!$C$2:$C$871,$Q$2)/$Q$3)*宝箱投放计算!J153</f>
        <v>0</v>
      </c>
      <c r="L153">
        <f ca="1">(SUMIFS(OFFSET([2]掉落汇总!$C$2:$C$871,,MATCH($B153,[2]掉落汇总!$D$1:$M$1)),[2]掉落汇总!$A$2:$A$871,L$1,[2]掉落汇总!$C$2:$C$871,$Q$1)+SUMIFS(OFFSET([2]掉落汇总!$C$2:$C$871,,MATCH($B153,[2]掉落汇总!$D$1:$M$1)),[2]掉落汇总!$A$2:$A$871,L$1,[2]掉落汇总!$C$2:$C$871,$Q$2)/$Q$3)*宝箱投放计算!K153</f>
        <v>0</v>
      </c>
      <c r="M153">
        <f ca="1">(SUMIFS(OFFSET([2]掉落汇总!$C$2:$C$871,,MATCH($B153,[2]掉落汇总!$D$1:$M$1)),[2]掉落汇总!$A$2:$A$871,M$1,[2]掉落汇总!$C$2:$C$871,$Q$1)+SUMIFS(OFFSET([2]掉落汇总!$C$2:$C$871,,MATCH($B153,[2]掉落汇总!$D$1:$M$1)),[2]掉落汇总!$A$2:$A$871,M$1,[2]掉落汇总!$C$2:$C$871,$Q$2)/$Q$3)*宝箱投放计算!L153</f>
        <v>0</v>
      </c>
      <c r="N153">
        <f ca="1">(SUMIFS(OFFSET([2]掉落汇总!$C$2:$C$871,,MATCH($B153,[2]掉落汇总!$D$1:$M$1)),[2]掉落汇总!$A$2:$A$871,N$1,[2]掉落汇总!$C$2:$C$871,$Q$1)+SUMIFS(OFFSET([2]掉落汇总!$C$2:$C$871,,MATCH($B153,[2]掉落汇总!$D$1:$M$1)),[2]掉落汇总!$A$2:$A$871,N$1,[2]掉落汇总!$C$2:$C$871,$Q$2)/$Q$3)*宝箱投放计算!M153</f>
        <v>0</v>
      </c>
      <c r="O153">
        <f ca="1">(SUMIFS(OFFSET([2]掉落汇总!$C$2:$C$871,,MATCH($B153,[2]掉落汇总!$D$1:$M$1)),[2]掉落汇总!$A$2:$A$871,O$1,[2]掉落汇总!$C$2:$C$871,$Q$1)+SUMIFS(OFFSET([2]掉落汇总!$C$2:$C$871,,MATCH($B153,[2]掉落汇总!$D$1:$M$1)),[2]掉落汇总!$A$2:$A$871,O$1,[2]掉落汇总!$C$2:$C$871,$Q$2)/$Q$3)*宝箱投放计算!N153</f>
        <v>0</v>
      </c>
    </row>
    <row r="154" spans="1:15" x14ac:dyDescent="0.2">
      <c r="A154">
        <f>玩家成长时间线!A154</f>
        <v>153</v>
      </c>
      <c r="B154">
        <f>玩家成长时间线!B154</f>
        <v>10</v>
      </c>
      <c r="C154">
        <f ca="1">SUM($D$2:D154)</f>
        <v>0</v>
      </c>
      <c r="D154">
        <f t="shared" ca="1" si="2"/>
        <v>0</v>
      </c>
      <c r="E154">
        <f ca="1">(SUMIFS(OFFSET([2]掉落汇总!$C$2:$C$871,,MATCH($B154,[2]掉落汇总!$D$1:$M$1)),[2]掉落汇总!$A$2:$A$871,E$1,[2]掉落汇总!$C$2:$C$871,$Q$1)+SUMIFS(OFFSET([2]掉落汇总!$C$2:$C$871,,MATCH($B154,[2]掉落汇总!$D$1:$M$1)),[2]掉落汇总!$A$2:$A$871,E$1,[2]掉落汇总!$C$2:$C$871,$Q$2)/$Q$3)*宝箱投放计算!D154</f>
        <v>0</v>
      </c>
      <c r="F154">
        <f ca="1">(SUMIFS(OFFSET([2]掉落汇总!$C$2:$C$871,,MATCH($B154,[2]掉落汇总!$D$1:$M$1)),[2]掉落汇总!$A$2:$A$871,F$1,[2]掉落汇总!$C$2:$C$871,$Q$1)+SUMIFS(OFFSET([2]掉落汇总!$C$2:$C$871,,MATCH($B154,[2]掉落汇总!$D$1:$M$1)),[2]掉落汇总!$A$2:$A$871,F$1,[2]掉落汇总!$C$2:$C$871,$Q$2)/$Q$3)*宝箱投放计算!E154</f>
        <v>0</v>
      </c>
      <c r="G154">
        <f ca="1">(SUMIFS(OFFSET([2]掉落汇总!$C$2:$C$871,,MATCH($B154,[2]掉落汇总!$D$1:$M$1)),[2]掉落汇总!$A$2:$A$871,G$1,[2]掉落汇总!$C$2:$C$871,$Q$1)+SUMIFS(OFFSET([2]掉落汇总!$C$2:$C$871,,MATCH($B154,[2]掉落汇总!$D$1:$M$1)),[2]掉落汇总!$A$2:$A$871,G$1,[2]掉落汇总!$C$2:$C$871,$Q$2)/$Q$3)*宝箱投放计算!F154</f>
        <v>0</v>
      </c>
      <c r="H154">
        <f ca="1">(SUMIFS(OFFSET([2]掉落汇总!$C$2:$C$871,,MATCH($B154,[2]掉落汇总!$D$1:$M$1)),[2]掉落汇总!$A$2:$A$871,H$1,[2]掉落汇总!$C$2:$C$871,$Q$1)+SUMIFS(OFFSET([2]掉落汇总!$C$2:$C$871,,MATCH($B154,[2]掉落汇总!$D$1:$M$1)),[2]掉落汇总!$A$2:$A$871,H$1,[2]掉落汇总!$C$2:$C$871,$Q$2)/$Q$3)*宝箱投放计算!G154</f>
        <v>0</v>
      </c>
      <c r="I154">
        <f ca="1">(SUMIFS(OFFSET([2]掉落汇总!$C$2:$C$871,,MATCH($B154,[2]掉落汇总!$D$1:$M$1)),[2]掉落汇总!$A$2:$A$871,I$1,[2]掉落汇总!$C$2:$C$871,$Q$1)+SUMIFS(OFFSET([2]掉落汇总!$C$2:$C$871,,MATCH($B154,[2]掉落汇总!$D$1:$M$1)),[2]掉落汇总!$A$2:$A$871,I$1,[2]掉落汇总!$C$2:$C$871,$Q$2)/$Q$3)*宝箱投放计算!H154</f>
        <v>0</v>
      </c>
      <c r="J154">
        <f ca="1">(SUMIFS(OFFSET([2]掉落汇总!$C$2:$C$871,,MATCH($B154,[2]掉落汇总!$D$1:$M$1)),[2]掉落汇总!$A$2:$A$871,J$1,[2]掉落汇总!$C$2:$C$871,$Q$1)+SUMIFS(OFFSET([2]掉落汇总!$C$2:$C$871,,MATCH($B154,[2]掉落汇总!$D$1:$M$1)),[2]掉落汇总!$A$2:$A$871,J$1,[2]掉落汇总!$C$2:$C$871,$Q$2)/$Q$3)*宝箱投放计算!I154</f>
        <v>0</v>
      </c>
      <c r="K154">
        <f ca="1">(SUMIFS(OFFSET([2]掉落汇总!$C$2:$C$871,,MATCH($B154,[2]掉落汇总!$D$1:$M$1)),[2]掉落汇总!$A$2:$A$871,K$1,[2]掉落汇总!$C$2:$C$871,$Q$1)+SUMIFS(OFFSET([2]掉落汇总!$C$2:$C$871,,MATCH($B154,[2]掉落汇总!$D$1:$M$1)),[2]掉落汇总!$A$2:$A$871,K$1,[2]掉落汇总!$C$2:$C$871,$Q$2)/$Q$3)*宝箱投放计算!J154</f>
        <v>0</v>
      </c>
      <c r="L154">
        <f ca="1">(SUMIFS(OFFSET([2]掉落汇总!$C$2:$C$871,,MATCH($B154,[2]掉落汇总!$D$1:$M$1)),[2]掉落汇总!$A$2:$A$871,L$1,[2]掉落汇总!$C$2:$C$871,$Q$1)+SUMIFS(OFFSET([2]掉落汇总!$C$2:$C$871,,MATCH($B154,[2]掉落汇总!$D$1:$M$1)),[2]掉落汇总!$A$2:$A$871,L$1,[2]掉落汇总!$C$2:$C$871,$Q$2)/$Q$3)*宝箱投放计算!K154</f>
        <v>0</v>
      </c>
      <c r="M154">
        <f ca="1">(SUMIFS(OFFSET([2]掉落汇总!$C$2:$C$871,,MATCH($B154,[2]掉落汇总!$D$1:$M$1)),[2]掉落汇总!$A$2:$A$871,M$1,[2]掉落汇总!$C$2:$C$871,$Q$1)+SUMIFS(OFFSET([2]掉落汇总!$C$2:$C$871,,MATCH($B154,[2]掉落汇总!$D$1:$M$1)),[2]掉落汇总!$A$2:$A$871,M$1,[2]掉落汇总!$C$2:$C$871,$Q$2)/$Q$3)*宝箱投放计算!L154</f>
        <v>0</v>
      </c>
      <c r="N154">
        <f ca="1">(SUMIFS(OFFSET([2]掉落汇总!$C$2:$C$871,,MATCH($B154,[2]掉落汇总!$D$1:$M$1)),[2]掉落汇总!$A$2:$A$871,N$1,[2]掉落汇总!$C$2:$C$871,$Q$1)+SUMIFS(OFFSET([2]掉落汇总!$C$2:$C$871,,MATCH($B154,[2]掉落汇总!$D$1:$M$1)),[2]掉落汇总!$A$2:$A$871,N$1,[2]掉落汇总!$C$2:$C$871,$Q$2)/$Q$3)*宝箱投放计算!M154</f>
        <v>0</v>
      </c>
      <c r="O154">
        <f ca="1">(SUMIFS(OFFSET([2]掉落汇总!$C$2:$C$871,,MATCH($B154,[2]掉落汇总!$D$1:$M$1)),[2]掉落汇总!$A$2:$A$871,O$1,[2]掉落汇总!$C$2:$C$871,$Q$1)+SUMIFS(OFFSET([2]掉落汇总!$C$2:$C$871,,MATCH($B154,[2]掉落汇总!$D$1:$M$1)),[2]掉落汇总!$A$2:$A$871,O$1,[2]掉落汇总!$C$2:$C$871,$Q$2)/$Q$3)*宝箱投放计算!N154</f>
        <v>0</v>
      </c>
    </row>
    <row r="155" spans="1:15" x14ac:dyDescent="0.2">
      <c r="A155">
        <f>玩家成长时间线!A155</f>
        <v>154</v>
      </c>
      <c r="B155">
        <f>玩家成长时间线!B155</f>
        <v>8</v>
      </c>
      <c r="C155">
        <f ca="1">SUM($D$2:D155)</f>
        <v>0</v>
      </c>
      <c r="D155">
        <f t="shared" ca="1" si="2"/>
        <v>0</v>
      </c>
      <c r="E155">
        <f ca="1">(SUMIFS(OFFSET([2]掉落汇总!$C$2:$C$871,,MATCH($B155,[2]掉落汇总!$D$1:$M$1)),[2]掉落汇总!$A$2:$A$871,E$1,[2]掉落汇总!$C$2:$C$871,$Q$1)+SUMIFS(OFFSET([2]掉落汇总!$C$2:$C$871,,MATCH($B155,[2]掉落汇总!$D$1:$M$1)),[2]掉落汇总!$A$2:$A$871,E$1,[2]掉落汇总!$C$2:$C$871,$Q$2)/$Q$3)*宝箱投放计算!D155</f>
        <v>0</v>
      </c>
      <c r="F155">
        <f ca="1">(SUMIFS(OFFSET([2]掉落汇总!$C$2:$C$871,,MATCH($B155,[2]掉落汇总!$D$1:$M$1)),[2]掉落汇总!$A$2:$A$871,F$1,[2]掉落汇总!$C$2:$C$871,$Q$1)+SUMIFS(OFFSET([2]掉落汇总!$C$2:$C$871,,MATCH($B155,[2]掉落汇总!$D$1:$M$1)),[2]掉落汇总!$A$2:$A$871,F$1,[2]掉落汇总!$C$2:$C$871,$Q$2)/$Q$3)*宝箱投放计算!E155</f>
        <v>0</v>
      </c>
      <c r="G155">
        <f ca="1">(SUMIFS(OFFSET([2]掉落汇总!$C$2:$C$871,,MATCH($B155,[2]掉落汇总!$D$1:$M$1)),[2]掉落汇总!$A$2:$A$871,G$1,[2]掉落汇总!$C$2:$C$871,$Q$1)+SUMIFS(OFFSET([2]掉落汇总!$C$2:$C$871,,MATCH($B155,[2]掉落汇总!$D$1:$M$1)),[2]掉落汇总!$A$2:$A$871,G$1,[2]掉落汇总!$C$2:$C$871,$Q$2)/$Q$3)*宝箱投放计算!F155</f>
        <v>0</v>
      </c>
      <c r="H155">
        <f ca="1">(SUMIFS(OFFSET([2]掉落汇总!$C$2:$C$871,,MATCH($B155,[2]掉落汇总!$D$1:$M$1)),[2]掉落汇总!$A$2:$A$871,H$1,[2]掉落汇总!$C$2:$C$871,$Q$1)+SUMIFS(OFFSET([2]掉落汇总!$C$2:$C$871,,MATCH($B155,[2]掉落汇总!$D$1:$M$1)),[2]掉落汇总!$A$2:$A$871,H$1,[2]掉落汇总!$C$2:$C$871,$Q$2)/$Q$3)*宝箱投放计算!G155</f>
        <v>0</v>
      </c>
      <c r="I155">
        <f ca="1">(SUMIFS(OFFSET([2]掉落汇总!$C$2:$C$871,,MATCH($B155,[2]掉落汇总!$D$1:$M$1)),[2]掉落汇总!$A$2:$A$871,I$1,[2]掉落汇总!$C$2:$C$871,$Q$1)+SUMIFS(OFFSET([2]掉落汇总!$C$2:$C$871,,MATCH($B155,[2]掉落汇总!$D$1:$M$1)),[2]掉落汇总!$A$2:$A$871,I$1,[2]掉落汇总!$C$2:$C$871,$Q$2)/$Q$3)*宝箱投放计算!H155</f>
        <v>0</v>
      </c>
      <c r="J155">
        <f ca="1">(SUMIFS(OFFSET([2]掉落汇总!$C$2:$C$871,,MATCH($B155,[2]掉落汇总!$D$1:$M$1)),[2]掉落汇总!$A$2:$A$871,J$1,[2]掉落汇总!$C$2:$C$871,$Q$1)+SUMIFS(OFFSET([2]掉落汇总!$C$2:$C$871,,MATCH($B155,[2]掉落汇总!$D$1:$M$1)),[2]掉落汇总!$A$2:$A$871,J$1,[2]掉落汇总!$C$2:$C$871,$Q$2)/$Q$3)*宝箱投放计算!I155</f>
        <v>0</v>
      </c>
      <c r="K155">
        <f ca="1">(SUMIFS(OFFSET([2]掉落汇总!$C$2:$C$871,,MATCH($B155,[2]掉落汇总!$D$1:$M$1)),[2]掉落汇总!$A$2:$A$871,K$1,[2]掉落汇总!$C$2:$C$871,$Q$1)+SUMIFS(OFFSET([2]掉落汇总!$C$2:$C$871,,MATCH($B155,[2]掉落汇总!$D$1:$M$1)),[2]掉落汇总!$A$2:$A$871,K$1,[2]掉落汇总!$C$2:$C$871,$Q$2)/$Q$3)*宝箱投放计算!J155</f>
        <v>0</v>
      </c>
      <c r="L155">
        <f ca="1">(SUMIFS(OFFSET([2]掉落汇总!$C$2:$C$871,,MATCH($B155,[2]掉落汇总!$D$1:$M$1)),[2]掉落汇总!$A$2:$A$871,L$1,[2]掉落汇总!$C$2:$C$871,$Q$1)+SUMIFS(OFFSET([2]掉落汇总!$C$2:$C$871,,MATCH($B155,[2]掉落汇总!$D$1:$M$1)),[2]掉落汇总!$A$2:$A$871,L$1,[2]掉落汇总!$C$2:$C$871,$Q$2)/$Q$3)*宝箱投放计算!K155</f>
        <v>0</v>
      </c>
      <c r="M155">
        <f ca="1">(SUMIFS(OFFSET([2]掉落汇总!$C$2:$C$871,,MATCH($B155,[2]掉落汇总!$D$1:$M$1)),[2]掉落汇总!$A$2:$A$871,M$1,[2]掉落汇总!$C$2:$C$871,$Q$1)+SUMIFS(OFFSET([2]掉落汇总!$C$2:$C$871,,MATCH($B155,[2]掉落汇总!$D$1:$M$1)),[2]掉落汇总!$A$2:$A$871,M$1,[2]掉落汇总!$C$2:$C$871,$Q$2)/$Q$3)*宝箱投放计算!L155</f>
        <v>0</v>
      </c>
      <c r="N155">
        <f ca="1">(SUMIFS(OFFSET([2]掉落汇总!$C$2:$C$871,,MATCH($B155,[2]掉落汇总!$D$1:$M$1)),[2]掉落汇总!$A$2:$A$871,N$1,[2]掉落汇总!$C$2:$C$871,$Q$1)+SUMIFS(OFFSET([2]掉落汇总!$C$2:$C$871,,MATCH($B155,[2]掉落汇总!$D$1:$M$1)),[2]掉落汇总!$A$2:$A$871,N$1,[2]掉落汇总!$C$2:$C$871,$Q$2)/$Q$3)*宝箱投放计算!M155</f>
        <v>0</v>
      </c>
      <c r="O155">
        <f ca="1">(SUMIFS(OFFSET([2]掉落汇总!$C$2:$C$871,,MATCH($B155,[2]掉落汇总!$D$1:$M$1)),[2]掉落汇总!$A$2:$A$871,O$1,[2]掉落汇总!$C$2:$C$871,$Q$1)+SUMIFS(OFFSET([2]掉落汇总!$C$2:$C$871,,MATCH($B155,[2]掉落汇总!$D$1:$M$1)),[2]掉落汇总!$A$2:$A$871,O$1,[2]掉落汇总!$C$2:$C$871,$Q$2)/$Q$3)*宝箱投放计算!N155</f>
        <v>0</v>
      </c>
    </row>
    <row r="156" spans="1:15" x14ac:dyDescent="0.2">
      <c r="A156">
        <f>玩家成长时间线!A156</f>
        <v>155</v>
      </c>
      <c r="B156">
        <f>玩家成长时间线!B156</f>
        <v>8</v>
      </c>
      <c r="C156">
        <f ca="1">SUM($D$2:D156)</f>
        <v>0</v>
      </c>
      <c r="D156">
        <f t="shared" ca="1" si="2"/>
        <v>0</v>
      </c>
      <c r="E156">
        <f ca="1">(SUMIFS(OFFSET([2]掉落汇总!$C$2:$C$871,,MATCH($B156,[2]掉落汇总!$D$1:$M$1)),[2]掉落汇总!$A$2:$A$871,E$1,[2]掉落汇总!$C$2:$C$871,$Q$1)+SUMIFS(OFFSET([2]掉落汇总!$C$2:$C$871,,MATCH($B156,[2]掉落汇总!$D$1:$M$1)),[2]掉落汇总!$A$2:$A$871,E$1,[2]掉落汇总!$C$2:$C$871,$Q$2)/$Q$3)*宝箱投放计算!D156</f>
        <v>0</v>
      </c>
      <c r="F156">
        <f ca="1">(SUMIFS(OFFSET([2]掉落汇总!$C$2:$C$871,,MATCH($B156,[2]掉落汇总!$D$1:$M$1)),[2]掉落汇总!$A$2:$A$871,F$1,[2]掉落汇总!$C$2:$C$871,$Q$1)+SUMIFS(OFFSET([2]掉落汇总!$C$2:$C$871,,MATCH($B156,[2]掉落汇总!$D$1:$M$1)),[2]掉落汇总!$A$2:$A$871,F$1,[2]掉落汇总!$C$2:$C$871,$Q$2)/$Q$3)*宝箱投放计算!E156</f>
        <v>0</v>
      </c>
      <c r="G156">
        <f ca="1">(SUMIFS(OFFSET([2]掉落汇总!$C$2:$C$871,,MATCH($B156,[2]掉落汇总!$D$1:$M$1)),[2]掉落汇总!$A$2:$A$871,G$1,[2]掉落汇总!$C$2:$C$871,$Q$1)+SUMIFS(OFFSET([2]掉落汇总!$C$2:$C$871,,MATCH($B156,[2]掉落汇总!$D$1:$M$1)),[2]掉落汇总!$A$2:$A$871,G$1,[2]掉落汇总!$C$2:$C$871,$Q$2)/$Q$3)*宝箱投放计算!F156</f>
        <v>0</v>
      </c>
      <c r="H156">
        <f ca="1">(SUMIFS(OFFSET([2]掉落汇总!$C$2:$C$871,,MATCH($B156,[2]掉落汇总!$D$1:$M$1)),[2]掉落汇总!$A$2:$A$871,H$1,[2]掉落汇总!$C$2:$C$871,$Q$1)+SUMIFS(OFFSET([2]掉落汇总!$C$2:$C$871,,MATCH($B156,[2]掉落汇总!$D$1:$M$1)),[2]掉落汇总!$A$2:$A$871,H$1,[2]掉落汇总!$C$2:$C$871,$Q$2)/$Q$3)*宝箱投放计算!G156</f>
        <v>0</v>
      </c>
      <c r="I156">
        <f ca="1">(SUMIFS(OFFSET([2]掉落汇总!$C$2:$C$871,,MATCH($B156,[2]掉落汇总!$D$1:$M$1)),[2]掉落汇总!$A$2:$A$871,I$1,[2]掉落汇总!$C$2:$C$871,$Q$1)+SUMIFS(OFFSET([2]掉落汇总!$C$2:$C$871,,MATCH($B156,[2]掉落汇总!$D$1:$M$1)),[2]掉落汇总!$A$2:$A$871,I$1,[2]掉落汇总!$C$2:$C$871,$Q$2)/$Q$3)*宝箱投放计算!H156</f>
        <v>0</v>
      </c>
      <c r="J156">
        <f ca="1">(SUMIFS(OFFSET([2]掉落汇总!$C$2:$C$871,,MATCH($B156,[2]掉落汇总!$D$1:$M$1)),[2]掉落汇总!$A$2:$A$871,J$1,[2]掉落汇总!$C$2:$C$871,$Q$1)+SUMIFS(OFFSET([2]掉落汇总!$C$2:$C$871,,MATCH($B156,[2]掉落汇总!$D$1:$M$1)),[2]掉落汇总!$A$2:$A$871,J$1,[2]掉落汇总!$C$2:$C$871,$Q$2)/$Q$3)*宝箱投放计算!I156</f>
        <v>0</v>
      </c>
      <c r="K156">
        <f ca="1">(SUMIFS(OFFSET([2]掉落汇总!$C$2:$C$871,,MATCH($B156,[2]掉落汇总!$D$1:$M$1)),[2]掉落汇总!$A$2:$A$871,K$1,[2]掉落汇总!$C$2:$C$871,$Q$1)+SUMIFS(OFFSET([2]掉落汇总!$C$2:$C$871,,MATCH($B156,[2]掉落汇总!$D$1:$M$1)),[2]掉落汇总!$A$2:$A$871,K$1,[2]掉落汇总!$C$2:$C$871,$Q$2)/$Q$3)*宝箱投放计算!J156</f>
        <v>0</v>
      </c>
      <c r="L156">
        <f ca="1">(SUMIFS(OFFSET([2]掉落汇总!$C$2:$C$871,,MATCH($B156,[2]掉落汇总!$D$1:$M$1)),[2]掉落汇总!$A$2:$A$871,L$1,[2]掉落汇总!$C$2:$C$871,$Q$1)+SUMIFS(OFFSET([2]掉落汇总!$C$2:$C$871,,MATCH($B156,[2]掉落汇总!$D$1:$M$1)),[2]掉落汇总!$A$2:$A$871,L$1,[2]掉落汇总!$C$2:$C$871,$Q$2)/$Q$3)*宝箱投放计算!K156</f>
        <v>0</v>
      </c>
      <c r="M156">
        <f ca="1">(SUMIFS(OFFSET([2]掉落汇总!$C$2:$C$871,,MATCH($B156,[2]掉落汇总!$D$1:$M$1)),[2]掉落汇总!$A$2:$A$871,M$1,[2]掉落汇总!$C$2:$C$871,$Q$1)+SUMIFS(OFFSET([2]掉落汇总!$C$2:$C$871,,MATCH($B156,[2]掉落汇总!$D$1:$M$1)),[2]掉落汇总!$A$2:$A$871,M$1,[2]掉落汇总!$C$2:$C$871,$Q$2)/$Q$3)*宝箱投放计算!L156</f>
        <v>0</v>
      </c>
      <c r="N156">
        <f ca="1">(SUMIFS(OFFSET([2]掉落汇总!$C$2:$C$871,,MATCH($B156,[2]掉落汇总!$D$1:$M$1)),[2]掉落汇总!$A$2:$A$871,N$1,[2]掉落汇总!$C$2:$C$871,$Q$1)+SUMIFS(OFFSET([2]掉落汇总!$C$2:$C$871,,MATCH($B156,[2]掉落汇总!$D$1:$M$1)),[2]掉落汇总!$A$2:$A$871,N$1,[2]掉落汇总!$C$2:$C$871,$Q$2)/$Q$3)*宝箱投放计算!M156</f>
        <v>0</v>
      </c>
      <c r="O156">
        <f ca="1">(SUMIFS(OFFSET([2]掉落汇总!$C$2:$C$871,,MATCH($B156,[2]掉落汇总!$D$1:$M$1)),[2]掉落汇总!$A$2:$A$871,O$1,[2]掉落汇总!$C$2:$C$871,$Q$1)+SUMIFS(OFFSET([2]掉落汇总!$C$2:$C$871,,MATCH($B156,[2]掉落汇总!$D$1:$M$1)),[2]掉落汇总!$A$2:$A$871,O$1,[2]掉落汇总!$C$2:$C$871,$Q$2)/$Q$3)*宝箱投放计算!N156</f>
        <v>0</v>
      </c>
    </row>
    <row r="157" spans="1:15" x14ac:dyDescent="0.2">
      <c r="A157">
        <f>玩家成长时间线!A157</f>
        <v>156</v>
      </c>
      <c r="B157">
        <f>玩家成长时间线!B157</f>
        <v>8</v>
      </c>
      <c r="C157">
        <f ca="1">SUM($D$2:D157)</f>
        <v>0</v>
      </c>
      <c r="D157">
        <f t="shared" ca="1" si="2"/>
        <v>0</v>
      </c>
      <c r="E157">
        <f ca="1">(SUMIFS(OFFSET([2]掉落汇总!$C$2:$C$871,,MATCH($B157,[2]掉落汇总!$D$1:$M$1)),[2]掉落汇总!$A$2:$A$871,E$1,[2]掉落汇总!$C$2:$C$871,$Q$1)+SUMIFS(OFFSET([2]掉落汇总!$C$2:$C$871,,MATCH($B157,[2]掉落汇总!$D$1:$M$1)),[2]掉落汇总!$A$2:$A$871,E$1,[2]掉落汇总!$C$2:$C$871,$Q$2)/$Q$3)*宝箱投放计算!D157</f>
        <v>0</v>
      </c>
      <c r="F157">
        <f ca="1">(SUMIFS(OFFSET([2]掉落汇总!$C$2:$C$871,,MATCH($B157,[2]掉落汇总!$D$1:$M$1)),[2]掉落汇总!$A$2:$A$871,F$1,[2]掉落汇总!$C$2:$C$871,$Q$1)+SUMIFS(OFFSET([2]掉落汇总!$C$2:$C$871,,MATCH($B157,[2]掉落汇总!$D$1:$M$1)),[2]掉落汇总!$A$2:$A$871,F$1,[2]掉落汇总!$C$2:$C$871,$Q$2)/$Q$3)*宝箱投放计算!E157</f>
        <v>0</v>
      </c>
      <c r="G157">
        <f ca="1">(SUMIFS(OFFSET([2]掉落汇总!$C$2:$C$871,,MATCH($B157,[2]掉落汇总!$D$1:$M$1)),[2]掉落汇总!$A$2:$A$871,G$1,[2]掉落汇总!$C$2:$C$871,$Q$1)+SUMIFS(OFFSET([2]掉落汇总!$C$2:$C$871,,MATCH($B157,[2]掉落汇总!$D$1:$M$1)),[2]掉落汇总!$A$2:$A$871,G$1,[2]掉落汇总!$C$2:$C$871,$Q$2)/$Q$3)*宝箱投放计算!F157</f>
        <v>0</v>
      </c>
      <c r="H157">
        <f ca="1">(SUMIFS(OFFSET([2]掉落汇总!$C$2:$C$871,,MATCH($B157,[2]掉落汇总!$D$1:$M$1)),[2]掉落汇总!$A$2:$A$871,H$1,[2]掉落汇总!$C$2:$C$871,$Q$1)+SUMIFS(OFFSET([2]掉落汇总!$C$2:$C$871,,MATCH($B157,[2]掉落汇总!$D$1:$M$1)),[2]掉落汇总!$A$2:$A$871,H$1,[2]掉落汇总!$C$2:$C$871,$Q$2)/$Q$3)*宝箱投放计算!G157</f>
        <v>0</v>
      </c>
      <c r="I157">
        <f ca="1">(SUMIFS(OFFSET([2]掉落汇总!$C$2:$C$871,,MATCH($B157,[2]掉落汇总!$D$1:$M$1)),[2]掉落汇总!$A$2:$A$871,I$1,[2]掉落汇总!$C$2:$C$871,$Q$1)+SUMIFS(OFFSET([2]掉落汇总!$C$2:$C$871,,MATCH($B157,[2]掉落汇总!$D$1:$M$1)),[2]掉落汇总!$A$2:$A$871,I$1,[2]掉落汇总!$C$2:$C$871,$Q$2)/$Q$3)*宝箱投放计算!H157</f>
        <v>0</v>
      </c>
      <c r="J157">
        <f ca="1">(SUMIFS(OFFSET([2]掉落汇总!$C$2:$C$871,,MATCH($B157,[2]掉落汇总!$D$1:$M$1)),[2]掉落汇总!$A$2:$A$871,J$1,[2]掉落汇总!$C$2:$C$871,$Q$1)+SUMIFS(OFFSET([2]掉落汇总!$C$2:$C$871,,MATCH($B157,[2]掉落汇总!$D$1:$M$1)),[2]掉落汇总!$A$2:$A$871,J$1,[2]掉落汇总!$C$2:$C$871,$Q$2)/$Q$3)*宝箱投放计算!I157</f>
        <v>0</v>
      </c>
      <c r="K157">
        <f ca="1">(SUMIFS(OFFSET([2]掉落汇总!$C$2:$C$871,,MATCH($B157,[2]掉落汇总!$D$1:$M$1)),[2]掉落汇总!$A$2:$A$871,K$1,[2]掉落汇总!$C$2:$C$871,$Q$1)+SUMIFS(OFFSET([2]掉落汇总!$C$2:$C$871,,MATCH($B157,[2]掉落汇总!$D$1:$M$1)),[2]掉落汇总!$A$2:$A$871,K$1,[2]掉落汇总!$C$2:$C$871,$Q$2)/$Q$3)*宝箱投放计算!J157</f>
        <v>0</v>
      </c>
      <c r="L157">
        <f ca="1">(SUMIFS(OFFSET([2]掉落汇总!$C$2:$C$871,,MATCH($B157,[2]掉落汇总!$D$1:$M$1)),[2]掉落汇总!$A$2:$A$871,L$1,[2]掉落汇总!$C$2:$C$871,$Q$1)+SUMIFS(OFFSET([2]掉落汇总!$C$2:$C$871,,MATCH($B157,[2]掉落汇总!$D$1:$M$1)),[2]掉落汇总!$A$2:$A$871,L$1,[2]掉落汇总!$C$2:$C$871,$Q$2)/$Q$3)*宝箱投放计算!K157</f>
        <v>0</v>
      </c>
      <c r="M157">
        <f ca="1">(SUMIFS(OFFSET([2]掉落汇总!$C$2:$C$871,,MATCH($B157,[2]掉落汇总!$D$1:$M$1)),[2]掉落汇总!$A$2:$A$871,M$1,[2]掉落汇总!$C$2:$C$871,$Q$1)+SUMIFS(OFFSET([2]掉落汇总!$C$2:$C$871,,MATCH($B157,[2]掉落汇总!$D$1:$M$1)),[2]掉落汇总!$A$2:$A$871,M$1,[2]掉落汇总!$C$2:$C$871,$Q$2)/$Q$3)*宝箱投放计算!L157</f>
        <v>0</v>
      </c>
      <c r="N157">
        <f ca="1">(SUMIFS(OFFSET([2]掉落汇总!$C$2:$C$871,,MATCH($B157,[2]掉落汇总!$D$1:$M$1)),[2]掉落汇总!$A$2:$A$871,N$1,[2]掉落汇总!$C$2:$C$871,$Q$1)+SUMIFS(OFFSET([2]掉落汇总!$C$2:$C$871,,MATCH($B157,[2]掉落汇总!$D$1:$M$1)),[2]掉落汇总!$A$2:$A$871,N$1,[2]掉落汇总!$C$2:$C$871,$Q$2)/$Q$3)*宝箱投放计算!M157</f>
        <v>0</v>
      </c>
      <c r="O157">
        <f ca="1">(SUMIFS(OFFSET([2]掉落汇总!$C$2:$C$871,,MATCH($B157,[2]掉落汇总!$D$1:$M$1)),[2]掉落汇总!$A$2:$A$871,O$1,[2]掉落汇总!$C$2:$C$871,$Q$1)+SUMIFS(OFFSET([2]掉落汇总!$C$2:$C$871,,MATCH($B157,[2]掉落汇总!$D$1:$M$1)),[2]掉落汇总!$A$2:$A$871,O$1,[2]掉落汇总!$C$2:$C$871,$Q$2)/$Q$3)*宝箱投放计算!N157</f>
        <v>0</v>
      </c>
    </row>
    <row r="158" spans="1:15" x14ac:dyDescent="0.2">
      <c r="A158">
        <f>玩家成长时间线!A158</f>
        <v>157</v>
      </c>
      <c r="B158">
        <f>玩家成长时间线!B158</f>
        <v>9</v>
      </c>
      <c r="C158">
        <f ca="1">SUM($D$2:D158)</f>
        <v>0</v>
      </c>
      <c r="D158">
        <f t="shared" ca="1" si="2"/>
        <v>0</v>
      </c>
      <c r="E158">
        <f ca="1">(SUMIFS(OFFSET([2]掉落汇总!$C$2:$C$871,,MATCH($B158,[2]掉落汇总!$D$1:$M$1)),[2]掉落汇总!$A$2:$A$871,E$1,[2]掉落汇总!$C$2:$C$871,$Q$1)+SUMIFS(OFFSET([2]掉落汇总!$C$2:$C$871,,MATCH($B158,[2]掉落汇总!$D$1:$M$1)),[2]掉落汇总!$A$2:$A$871,E$1,[2]掉落汇总!$C$2:$C$871,$Q$2)/$Q$3)*宝箱投放计算!D158</f>
        <v>0</v>
      </c>
      <c r="F158">
        <f ca="1">(SUMIFS(OFFSET([2]掉落汇总!$C$2:$C$871,,MATCH($B158,[2]掉落汇总!$D$1:$M$1)),[2]掉落汇总!$A$2:$A$871,F$1,[2]掉落汇总!$C$2:$C$871,$Q$1)+SUMIFS(OFFSET([2]掉落汇总!$C$2:$C$871,,MATCH($B158,[2]掉落汇总!$D$1:$M$1)),[2]掉落汇总!$A$2:$A$871,F$1,[2]掉落汇总!$C$2:$C$871,$Q$2)/$Q$3)*宝箱投放计算!E158</f>
        <v>0</v>
      </c>
      <c r="G158">
        <f ca="1">(SUMIFS(OFFSET([2]掉落汇总!$C$2:$C$871,,MATCH($B158,[2]掉落汇总!$D$1:$M$1)),[2]掉落汇总!$A$2:$A$871,G$1,[2]掉落汇总!$C$2:$C$871,$Q$1)+SUMIFS(OFFSET([2]掉落汇总!$C$2:$C$871,,MATCH($B158,[2]掉落汇总!$D$1:$M$1)),[2]掉落汇总!$A$2:$A$871,G$1,[2]掉落汇总!$C$2:$C$871,$Q$2)/$Q$3)*宝箱投放计算!F158</f>
        <v>0</v>
      </c>
      <c r="H158">
        <f ca="1">(SUMIFS(OFFSET([2]掉落汇总!$C$2:$C$871,,MATCH($B158,[2]掉落汇总!$D$1:$M$1)),[2]掉落汇总!$A$2:$A$871,H$1,[2]掉落汇总!$C$2:$C$871,$Q$1)+SUMIFS(OFFSET([2]掉落汇总!$C$2:$C$871,,MATCH($B158,[2]掉落汇总!$D$1:$M$1)),[2]掉落汇总!$A$2:$A$871,H$1,[2]掉落汇总!$C$2:$C$871,$Q$2)/$Q$3)*宝箱投放计算!G158</f>
        <v>0</v>
      </c>
      <c r="I158">
        <f ca="1">(SUMIFS(OFFSET([2]掉落汇总!$C$2:$C$871,,MATCH($B158,[2]掉落汇总!$D$1:$M$1)),[2]掉落汇总!$A$2:$A$871,I$1,[2]掉落汇总!$C$2:$C$871,$Q$1)+SUMIFS(OFFSET([2]掉落汇总!$C$2:$C$871,,MATCH($B158,[2]掉落汇总!$D$1:$M$1)),[2]掉落汇总!$A$2:$A$871,I$1,[2]掉落汇总!$C$2:$C$871,$Q$2)/$Q$3)*宝箱投放计算!H158</f>
        <v>0</v>
      </c>
      <c r="J158">
        <f ca="1">(SUMIFS(OFFSET([2]掉落汇总!$C$2:$C$871,,MATCH($B158,[2]掉落汇总!$D$1:$M$1)),[2]掉落汇总!$A$2:$A$871,J$1,[2]掉落汇总!$C$2:$C$871,$Q$1)+SUMIFS(OFFSET([2]掉落汇总!$C$2:$C$871,,MATCH($B158,[2]掉落汇总!$D$1:$M$1)),[2]掉落汇总!$A$2:$A$871,J$1,[2]掉落汇总!$C$2:$C$871,$Q$2)/$Q$3)*宝箱投放计算!I158</f>
        <v>0</v>
      </c>
      <c r="K158">
        <f ca="1">(SUMIFS(OFFSET([2]掉落汇总!$C$2:$C$871,,MATCH($B158,[2]掉落汇总!$D$1:$M$1)),[2]掉落汇总!$A$2:$A$871,K$1,[2]掉落汇总!$C$2:$C$871,$Q$1)+SUMIFS(OFFSET([2]掉落汇总!$C$2:$C$871,,MATCH($B158,[2]掉落汇总!$D$1:$M$1)),[2]掉落汇总!$A$2:$A$871,K$1,[2]掉落汇总!$C$2:$C$871,$Q$2)/$Q$3)*宝箱投放计算!J158</f>
        <v>0</v>
      </c>
      <c r="L158">
        <f ca="1">(SUMIFS(OFFSET([2]掉落汇总!$C$2:$C$871,,MATCH($B158,[2]掉落汇总!$D$1:$M$1)),[2]掉落汇总!$A$2:$A$871,L$1,[2]掉落汇总!$C$2:$C$871,$Q$1)+SUMIFS(OFFSET([2]掉落汇总!$C$2:$C$871,,MATCH($B158,[2]掉落汇总!$D$1:$M$1)),[2]掉落汇总!$A$2:$A$871,L$1,[2]掉落汇总!$C$2:$C$871,$Q$2)/$Q$3)*宝箱投放计算!K158</f>
        <v>0</v>
      </c>
      <c r="M158">
        <f ca="1">(SUMIFS(OFFSET([2]掉落汇总!$C$2:$C$871,,MATCH($B158,[2]掉落汇总!$D$1:$M$1)),[2]掉落汇总!$A$2:$A$871,M$1,[2]掉落汇总!$C$2:$C$871,$Q$1)+SUMIFS(OFFSET([2]掉落汇总!$C$2:$C$871,,MATCH($B158,[2]掉落汇总!$D$1:$M$1)),[2]掉落汇总!$A$2:$A$871,M$1,[2]掉落汇总!$C$2:$C$871,$Q$2)/$Q$3)*宝箱投放计算!L158</f>
        <v>0</v>
      </c>
      <c r="N158">
        <f ca="1">(SUMIFS(OFFSET([2]掉落汇总!$C$2:$C$871,,MATCH($B158,[2]掉落汇总!$D$1:$M$1)),[2]掉落汇总!$A$2:$A$871,N$1,[2]掉落汇总!$C$2:$C$871,$Q$1)+SUMIFS(OFFSET([2]掉落汇总!$C$2:$C$871,,MATCH($B158,[2]掉落汇总!$D$1:$M$1)),[2]掉落汇总!$A$2:$A$871,N$1,[2]掉落汇总!$C$2:$C$871,$Q$2)/$Q$3)*宝箱投放计算!M158</f>
        <v>0</v>
      </c>
      <c r="O158">
        <f ca="1">(SUMIFS(OFFSET([2]掉落汇总!$C$2:$C$871,,MATCH($B158,[2]掉落汇总!$D$1:$M$1)),[2]掉落汇总!$A$2:$A$871,O$1,[2]掉落汇总!$C$2:$C$871,$Q$1)+SUMIFS(OFFSET([2]掉落汇总!$C$2:$C$871,,MATCH($B158,[2]掉落汇总!$D$1:$M$1)),[2]掉落汇总!$A$2:$A$871,O$1,[2]掉落汇总!$C$2:$C$871,$Q$2)/$Q$3)*宝箱投放计算!N158</f>
        <v>0</v>
      </c>
    </row>
    <row r="159" spans="1:15" x14ac:dyDescent="0.2">
      <c r="A159">
        <f>玩家成长时间线!A159</f>
        <v>158</v>
      </c>
      <c r="B159">
        <f>玩家成长时间线!B159</f>
        <v>9</v>
      </c>
      <c r="C159">
        <f ca="1">SUM($D$2:D159)</f>
        <v>0</v>
      </c>
      <c r="D159">
        <f t="shared" ca="1" si="2"/>
        <v>0</v>
      </c>
      <c r="E159">
        <f ca="1">(SUMIFS(OFFSET([2]掉落汇总!$C$2:$C$871,,MATCH($B159,[2]掉落汇总!$D$1:$M$1)),[2]掉落汇总!$A$2:$A$871,E$1,[2]掉落汇总!$C$2:$C$871,$Q$1)+SUMIFS(OFFSET([2]掉落汇总!$C$2:$C$871,,MATCH($B159,[2]掉落汇总!$D$1:$M$1)),[2]掉落汇总!$A$2:$A$871,E$1,[2]掉落汇总!$C$2:$C$871,$Q$2)/$Q$3)*宝箱投放计算!D159</f>
        <v>0</v>
      </c>
      <c r="F159">
        <f ca="1">(SUMIFS(OFFSET([2]掉落汇总!$C$2:$C$871,,MATCH($B159,[2]掉落汇总!$D$1:$M$1)),[2]掉落汇总!$A$2:$A$871,F$1,[2]掉落汇总!$C$2:$C$871,$Q$1)+SUMIFS(OFFSET([2]掉落汇总!$C$2:$C$871,,MATCH($B159,[2]掉落汇总!$D$1:$M$1)),[2]掉落汇总!$A$2:$A$871,F$1,[2]掉落汇总!$C$2:$C$871,$Q$2)/$Q$3)*宝箱投放计算!E159</f>
        <v>0</v>
      </c>
      <c r="G159">
        <f ca="1">(SUMIFS(OFFSET([2]掉落汇总!$C$2:$C$871,,MATCH($B159,[2]掉落汇总!$D$1:$M$1)),[2]掉落汇总!$A$2:$A$871,G$1,[2]掉落汇总!$C$2:$C$871,$Q$1)+SUMIFS(OFFSET([2]掉落汇总!$C$2:$C$871,,MATCH($B159,[2]掉落汇总!$D$1:$M$1)),[2]掉落汇总!$A$2:$A$871,G$1,[2]掉落汇总!$C$2:$C$871,$Q$2)/$Q$3)*宝箱投放计算!F159</f>
        <v>0</v>
      </c>
      <c r="H159">
        <f ca="1">(SUMIFS(OFFSET([2]掉落汇总!$C$2:$C$871,,MATCH($B159,[2]掉落汇总!$D$1:$M$1)),[2]掉落汇总!$A$2:$A$871,H$1,[2]掉落汇总!$C$2:$C$871,$Q$1)+SUMIFS(OFFSET([2]掉落汇总!$C$2:$C$871,,MATCH($B159,[2]掉落汇总!$D$1:$M$1)),[2]掉落汇总!$A$2:$A$871,H$1,[2]掉落汇总!$C$2:$C$871,$Q$2)/$Q$3)*宝箱投放计算!G159</f>
        <v>0</v>
      </c>
      <c r="I159">
        <f ca="1">(SUMIFS(OFFSET([2]掉落汇总!$C$2:$C$871,,MATCH($B159,[2]掉落汇总!$D$1:$M$1)),[2]掉落汇总!$A$2:$A$871,I$1,[2]掉落汇总!$C$2:$C$871,$Q$1)+SUMIFS(OFFSET([2]掉落汇总!$C$2:$C$871,,MATCH($B159,[2]掉落汇总!$D$1:$M$1)),[2]掉落汇总!$A$2:$A$871,I$1,[2]掉落汇总!$C$2:$C$871,$Q$2)/$Q$3)*宝箱投放计算!H159</f>
        <v>0</v>
      </c>
      <c r="J159">
        <f ca="1">(SUMIFS(OFFSET([2]掉落汇总!$C$2:$C$871,,MATCH($B159,[2]掉落汇总!$D$1:$M$1)),[2]掉落汇总!$A$2:$A$871,J$1,[2]掉落汇总!$C$2:$C$871,$Q$1)+SUMIFS(OFFSET([2]掉落汇总!$C$2:$C$871,,MATCH($B159,[2]掉落汇总!$D$1:$M$1)),[2]掉落汇总!$A$2:$A$871,J$1,[2]掉落汇总!$C$2:$C$871,$Q$2)/$Q$3)*宝箱投放计算!I159</f>
        <v>0</v>
      </c>
      <c r="K159">
        <f ca="1">(SUMIFS(OFFSET([2]掉落汇总!$C$2:$C$871,,MATCH($B159,[2]掉落汇总!$D$1:$M$1)),[2]掉落汇总!$A$2:$A$871,K$1,[2]掉落汇总!$C$2:$C$871,$Q$1)+SUMIFS(OFFSET([2]掉落汇总!$C$2:$C$871,,MATCH($B159,[2]掉落汇总!$D$1:$M$1)),[2]掉落汇总!$A$2:$A$871,K$1,[2]掉落汇总!$C$2:$C$871,$Q$2)/$Q$3)*宝箱投放计算!J159</f>
        <v>0</v>
      </c>
      <c r="L159">
        <f ca="1">(SUMIFS(OFFSET([2]掉落汇总!$C$2:$C$871,,MATCH($B159,[2]掉落汇总!$D$1:$M$1)),[2]掉落汇总!$A$2:$A$871,L$1,[2]掉落汇总!$C$2:$C$871,$Q$1)+SUMIFS(OFFSET([2]掉落汇总!$C$2:$C$871,,MATCH($B159,[2]掉落汇总!$D$1:$M$1)),[2]掉落汇总!$A$2:$A$871,L$1,[2]掉落汇总!$C$2:$C$871,$Q$2)/$Q$3)*宝箱投放计算!K159</f>
        <v>0</v>
      </c>
      <c r="M159">
        <f ca="1">(SUMIFS(OFFSET([2]掉落汇总!$C$2:$C$871,,MATCH($B159,[2]掉落汇总!$D$1:$M$1)),[2]掉落汇总!$A$2:$A$871,M$1,[2]掉落汇总!$C$2:$C$871,$Q$1)+SUMIFS(OFFSET([2]掉落汇总!$C$2:$C$871,,MATCH($B159,[2]掉落汇总!$D$1:$M$1)),[2]掉落汇总!$A$2:$A$871,M$1,[2]掉落汇总!$C$2:$C$871,$Q$2)/$Q$3)*宝箱投放计算!L159</f>
        <v>0</v>
      </c>
      <c r="N159">
        <f ca="1">(SUMIFS(OFFSET([2]掉落汇总!$C$2:$C$871,,MATCH($B159,[2]掉落汇总!$D$1:$M$1)),[2]掉落汇总!$A$2:$A$871,N$1,[2]掉落汇总!$C$2:$C$871,$Q$1)+SUMIFS(OFFSET([2]掉落汇总!$C$2:$C$871,,MATCH($B159,[2]掉落汇总!$D$1:$M$1)),[2]掉落汇总!$A$2:$A$871,N$1,[2]掉落汇总!$C$2:$C$871,$Q$2)/$Q$3)*宝箱投放计算!M159</f>
        <v>0</v>
      </c>
      <c r="O159">
        <f ca="1">(SUMIFS(OFFSET([2]掉落汇总!$C$2:$C$871,,MATCH($B159,[2]掉落汇总!$D$1:$M$1)),[2]掉落汇总!$A$2:$A$871,O$1,[2]掉落汇总!$C$2:$C$871,$Q$1)+SUMIFS(OFFSET([2]掉落汇总!$C$2:$C$871,,MATCH($B159,[2]掉落汇总!$D$1:$M$1)),[2]掉落汇总!$A$2:$A$871,O$1,[2]掉落汇总!$C$2:$C$871,$Q$2)/$Q$3)*宝箱投放计算!N159</f>
        <v>0</v>
      </c>
    </row>
    <row r="160" spans="1:15" x14ac:dyDescent="0.2">
      <c r="A160">
        <f>玩家成长时间线!A160</f>
        <v>159</v>
      </c>
      <c r="B160">
        <f>玩家成长时间线!B160</f>
        <v>9</v>
      </c>
      <c r="C160">
        <f ca="1">SUM($D$2:D160)</f>
        <v>0</v>
      </c>
      <c r="D160">
        <f t="shared" ca="1" si="2"/>
        <v>0</v>
      </c>
      <c r="E160">
        <f ca="1">(SUMIFS(OFFSET([2]掉落汇总!$C$2:$C$871,,MATCH($B160,[2]掉落汇总!$D$1:$M$1)),[2]掉落汇总!$A$2:$A$871,E$1,[2]掉落汇总!$C$2:$C$871,$Q$1)+SUMIFS(OFFSET([2]掉落汇总!$C$2:$C$871,,MATCH($B160,[2]掉落汇总!$D$1:$M$1)),[2]掉落汇总!$A$2:$A$871,E$1,[2]掉落汇总!$C$2:$C$871,$Q$2)/$Q$3)*宝箱投放计算!D160</f>
        <v>0</v>
      </c>
      <c r="F160">
        <f ca="1">(SUMIFS(OFFSET([2]掉落汇总!$C$2:$C$871,,MATCH($B160,[2]掉落汇总!$D$1:$M$1)),[2]掉落汇总!$A$2:$A$871,F$1,[2]掉落汇总!$C$2:$C$871,$Q$1)+SUMIFS(OFFSET([2]掉落汇总!$C$2:$C$871,,MATCH($B160,[2]掉落汇总!$D$1:$M$1)),[2]掉落汇总!$A$2:$A$871,F$1,[2]掉落汇总!$C$2:$C$871,$Q$2)/$Q$3)*宝箱投放计算!E160</f>
        <v>0</v>
      </c>
      <c r="G160">
        <f ca="1">(SUMIFS(OFFSET([2]掉落汇总!$C$2:$C$871,,MATCH($B160,[2]掉落汇总!$D$1:$M$1)),[2]掉落汇总!$A$2:$A$871,G$1,[2]掉落汇总!$C$2:$C$871,$Q$1)+SUMIFS(OFFSET([2]掉落汇总!$C$2:$C$871,,MATCH($B160,[2]掉落汇总!$D$1:$M$1)),[2]掉落汇总!$A$2:$A$871,G$1,[2]掉落汇总!$C$2:$C$871,$Q$2)/$Q$3)*宝箱投放计算!F160</f>
        <v>0</v>
      </c>
      <c r="H160">
        <f ca="1">(SUMIFS(OFFSET([2]掉落汇总!$C$2:$C$871,,MATCH($B160,[2]掉落汇总!$D$1:$M$1)),[2]掉落汇总!$A$2:$A$871,H$1,[2]掉落汇总!$C$2:$C$871,$Q$1)+SUMIFS(OFFSET([2]掉落汇总!$C$2:$C$871,,MATCH($B160,[2]掉落汇总!$D$1:$M$1)),[2]掉落汇总!$A$2:$A$871,H$1,[2]掉落汇总!$C$2:$C$871,$Q$2)/$Q$3)*宝箱投放计算!G160</f>
        <v>0</v>
      </c>
      <c r="I160">
        <f ca="1">(SUMIFS(OFFSET([2]掉落汇总!$C$2:$C$871,,MATCH($B160,[2]掉落汇总!$D$1:$M$1)),[2]掉落汇总!$A$2:$A$871,I$1,[2]掉落汇总!$C$2:$C$871,$Q$1)+SUMIFS(OFFSET([2]掉落汇总!$C$2:$C$871,,MATCH($B160,[2]掉落汇总!$D$1:$M$1)),[2]掉落汇总!$A$2:$A$871,I$1,[2]掉落汇总!$C$2:$C$871,$Q$2)/$Q$3)*宝箱投放计算!H160</f>
        <v>0</v>
      </c>
      <c r="J160">
        <f ca="1">(SUMIFS(OFFSET([2]掉落汇总!$C$2:$C$871,,MATCH($B160,[2]掉落汇总!$D$1:$M$1)),[2]掉落汇总!$A$2:$A$871,J$1,[2]掉落汇总!$C$2:$C$871,$Q$1)+SUMIFS(OFFSET([2]掉落汇总!$C$2:$C$871,,MATCH($B160,[2]掉落汇总!$D$1:$M$1)),[2]掉落汇总!$A$2:$A$871,J$1,[2]掉落汇总!$C$2:$C$871,$Q$2)/$Q$3)*宝箱投放计算!I160</f>
        <v>0</v>
      </c>
      <c r="K160">
        <f ca="1">(SUMIFS(OFFSET([2]掉落汇总!$C$2:$C$871,,MATCH($B160,[2]掉落汇总!$D$1:$M$1)),[2]掉落汇总!$A$2:$A$871,K$1,[2]掉落汇总!$C$2:$C$871,$Q$1)+SUMIFS(OFFSET([2]掉落汇总!$C$2:$C$871,,MATCH($B160,[2]掉落汇总!$D$1:$M$1)),[2]掉落汇总!$A$2:$A$871,K$1,[2]掉落汇总!$C$2:$C$871,$Q$2)/$Q$3)*宝箱投放计算!J160</f>
        <v>0</v>
      </c>
      <c r="L160">
        <f ca="1">(SUMIFS(OFFSET([2]掉落汇总!$C$2:$C$871,,MATCH($B160,[2]掉落汇总!$D$1:$M$1)),[2]掉落汇总!$A$2:$A$871,L$1,[2]掉落汇总!$C$2:$C$871,$Q$1)+SUMIFS(OFFSET([2]掉落汇总!$C$2:$C$871,,MATCH($B160,[2]掉落汇总!$D$1:$M$1)),[2]掉落汇总!$A$2:$A$871,L$1,[2]掉落汇总!$C$2:$C$871,$Q$2)/$Q$3)*宝箱投放计算!K160</f>
        <v>0</v>
      </c>
      <c r="M160">
        <f ca="1">(SUMIFS(OFFSET([2]掉落汇总!$C$2:$C$871,,MATCH($B160,[2]掉落汇总!$D$1:$M$1)),[2]掉落汇总!$A$2:$A$871,M$1,[2]掉落汇总!$C$2:$C$871,$Q$1)+SUMIFS(OFFSET([2]掉落汇总!$C$2:$C$871,,MATCH($B160,[2]掉落汇总!$D$1:$M$1)),[2]掉落汇总!$A$2:$A$871,M$1,[2]掉落汇总!$C$2:$C$871,$Q$2)/$Q$3)*宝箱投放计算!L160</f>
        <v>0</v>
      </c>
      <c r="N160">
        <f ca="1">(SUMIFS(OFFSET([2]掉落汇总!$C$2:$C$871,,MATCH($B160,[2]掉落汇总!$D$1:$M$1)),[2]掉落汇总!$A$2:$A$871,N$1,[2]掉落汇总!$C$2:$C$871,$Q$1)+SUMIFS(OFFSET([2]掉落汇总!$C$2:$C$871,,MATCH($B160,[2]掉落汇总!$D$1:$M$1)),[2]掉落汇总!$A$2:$A$871,N$1,[2]掉落汇总!$C$2:$C$871,$Q$2)/$Q$3)*宝箱投放计算!M160</f>
        <v>0</v>
      </c>
      <c r="O160">
        <f ca="1">(SUMIFS(OFFSET([2]掉落汇总!$C$2:$C$871,,MATCH($B160,[2]掉落汇总!$D$1:$M$1)),[2]掉落汇总!$A$2:$A$871,O$1,[2]掉落汇总!$C$2:$C$871,$Q$1)+SUMIFS(OFFSET([2]掉落汇总!$C$2:$C$871,,MATCH($B160,[2]掉落汇总!$D$1:$M$1)),[2]掉落汇总!$A$2:$A$871,O$1,[2]掉落汇总!$C$2:$C$871,$Q$2)/$Q$3)*宝箱投放计算!N160</f>
        <v>0</v>
      </c>
    </row>
    <row r="161" spans="1:15" x14ac:dyDescent="0.2">
      <c r="A161">
        <f>玩家成长时间线!A161</f>
        <v>160</v>
      </c>
      <c r="B161">
        <f>玩家成长时间线!B161</f>
        <v>10</v>
      </c>
      <c r="C161">
        <f ca="1">SUM($D$2:D161)</f>
        <v>0</v>
      </c>
      <c r="D161">
        <f t="shared" ca="1" si="2"/>
        <v>0</v>
      </c>
      <c r="E161">
        <f ca="1">(SUMIFS(OFFSET([2]掉落汇总!$C$2:$C$871,,MATCH($B161,[2]掉落汇总!$D$1:$M$1)),[2]掉落汇总!$A$2:$A$871,E$1,[2]掉落汇总!$C$2:$C$871,$Q$1)+SUMIFS(OFFSET([2]掉落汇总!$C$2:$C$871,,MATCH($B161,[2]掉落汇总!$D$1:$M$1)),[2]掉落汇总!$A$2:$A$871,E$1,[2]掉落汇总!$C$2:$C$871,$Q$2)/$Q$3)*宝箱投放计算!D161</f>
        <v>0</v>
      </c>
      <c r="F161">
        <f ca="1">(SUMIFS(OFFSET([2]掉落汇总!$C$2:$C$871,,MATCH($B161,[2]掉落汇总!$D$1:$M$1)),[2]掉落汇总!$A$2:$A$871,F$1,[2]掉落汇总!$C$2:$C$871,$Q$1)+SUMIFS(OFFSET([2]掉落汇总!$C$2:$C$871,,MATCH($B161,[2]掉落汇总!$D$1:$M$1)),[2]掉落汇总!$A$2:$A$871,F$1,[2]掉落汇总!$C$2:$C$871,$Q$2)/$Q$3)*宝箱投放计算!E161</f>
        <v>0</v>
      </c>
      <c r="G161">
        <f ca="1">(SUMIFS(OFFSET([2]掉落汇总!$C$2:$C$871,,MATCH($B161,[2]掉落汇总!$D$1:$M$1)),[2]掉落汇总!$A$2:$A$871,G$1,[2]掉落汇总!$C$2:$C$871,$Q$1)+SUMIFS(OFFSET([2]掉落汇总!$C$2:$C$871,,MATCH($B161,[2]掉落汇总!$D$1:$M$1)),[2]掉落汇总!$A$2:$A$871,G$1,[2]掉落汇总!$C$2:$C$871,$Q$2)/$Q$3)*宝箱投放计算!F161</f>
        <v>0</v>
      </c>
      <c r="H161">
        <f ca="1">(SUMIFS(OFFSET([2]掉落汇总!$C$2:$C$871,,MATCH($B161,[2]掉落汇总!$D$1:$M$1)),[2]掉落汇总!$A$2:$A$871,H$1,[2]掉落汇总!$C$2:$C$871,$Q$1)+SUMIFS(OFFSET([2]掉落汇总!$C$2:$C$871,,MATCH($B161,[2]掉落汇总!$D$1:$M$1)),[2]掉落汇总!$A$2:$A$871,H$1,[2]掉落汇总!$C$2:$C$871,$Q$2)/$Q$3)*宝箱投放计算!G161</f>
        <v>0</v>
      </c>
      <c r="I161">
        <f ca="1">(SUMIFS(OFFSET([2]掉落汇总!$C$2:$C$871,,MATCH($B161,[2]掉落汇总!$D$1:$M$1)),[2]掉落汇总!$A$2:$A$871,I$1,[2]掉落汇总!$C$2:$C$871,$Q$1)+SUMIFS(OFFSET([2]掉落汇总!$C$2:$C$871,,MATCH($B161,[2]掉落汇总!$D$1:$M$1)),[2]掉落汇总!$A$2:$A$871,I$1,[2]掉落汇总!$C$2:$C$871,$Q$2)/$Q$3)*宝箱投放计算!H161</f>
        <v>0</v>
      </c>
      <c r="J161">
        <f ca="1">(SUMIFS(OFFSET([2]掉落汇总!$C$2:$C$871,,MATCH($B161,[2]掉落汇总!$D$1:$M$1)),[2]掉落汇总!$A$2:$A$871,J$1,[2]掉落汇总!$C$2:$C$871,$Q$1)+SUMIFS(OFFSET([2]掉落汇总!$C$2:$C$871,,MATCH($B161,[2]掉落汇总!$D$1:$M$1)),[2]掉落汇总!$A$2:$A$871,J$1,[2]掉落汇总!$C$2:$C$871,$Q$2)/$Q$3)*宝箱投放计算!I161</f>
        <v>0</v>
      </c>
      <c r="K161">
        <f ca="1">(SUMIFS(OFFSET([2]掉落汇总!$C$2:$C$871,,MATCH($B161,[2]掉落汇总!$D$1:$M$1)),[2]掉落汇总!$A$2:$A$871,K$1,[2]掉落汇总!$C$2:$C$871,$Q$1)+SUMIFS(OFFSET([2]掉落汇总!$C$2:$C$871,,MATCH($B161,[2]掉落汇总!$D$1:$M$1)),[2]掉落汇总!$A$2:$A$871,K$1,[2]掉落汇总!$C$2:$C$871,$Q$2)/$Q$3)*宝箱投放计算!J161</f>
        <v>0</v>
      </c>
      <c r="L161">
        <f ca="1">(SUMIFS(OFFSET([2]掉落汇总!$C$2:$C$871,,MATCH($B161,[2]掉落汇总!$D$1:$M$1)),[2]掉落汇总!$A$2:$A$871,L$1,[2]掉落汇总!$C$2:$C$871,$Q$1)+SUMIFS(OFFSET([2]掉落汇总!$C$2:$C$871,,MATCH($B161,[2]掉落汇总!$D$1:$M$1)),[2]掉落汇总!$A$2:$A$871,L$1,[2]掉落汇总!$C$2:$C$871,$Q$2)/$Q$3)*宝箱投放计算!K161</f>
        <v>0</v>
      </c>
      <c r="M161">
        <f ca="1">(SUMIFS(OFFSET([2]掉落汇总!$C$2:$C$871,,MATCH($B161,[2]掉落汇总!$D$1:$M$1)),[2]掉落汇总!$A$2:$A$871,M$1,[2]掉落汇总!$C$2:$C$871,$Q$1)+SUMIFS(OFFSET([2]掉落汇总!$C$2:$C$871,,MATCH($B161,[2]掉落汇总!$D$1:$M$1)),[2]掉落汇总!$A$2:$A$871,M$1,[2]掉落汇总!$C$2:$C$871,$Q$2)/$Q$3)*宝箱投放计算!L161</f>
        <v>0</v>
      </c>
      <c r="N161">
        <f ca="1">(SUMIFS(OFFSET([2]掉落汇总!$C$2:$C$871,,MATCH($B161,[2]掉落汇总!$D$1:$M$1)),[2]掉落汇总!$A$2:$A$871,N$1,[2]掉落汇总!$C$2:$C$871,$Q$1)+SUMIFS(OFFSET([2]掉落汇总!$C$2:$C$871,,MATCH($B161,[2]掉落汇总!$D$1:$M$1)),[2]掉落汇总!$A$2:$A$871,N$1,[2]掉落汇总!$C$2:$C$871,$Q$2)/$Q$3)*宝箱投放计算!M161</f>
        <v>0</v>
      </c>
      <c r="O161">
        <f ca="1">(SUMIFS(OFFSET([2]掉落汇总!$C$2:$C$871,,MATCH($B161,[2]掉落汇总!$D$1:$M$1)),[2]掉落汇总!$A$2:$A$871,O$1,[2]掉落汇总!$C$2:$C$871,$Q$1)+SUMIFS(OFFSET([2]掉落汇总!$C$2:$C$871,,MATCH($B161,[2]掉落汇总!$D$1:$M$1)),[2]掉落汇总!$A$2:$A$871,O$1,[2]掉落汇总!$C$2:$C$871,$Q$2)/$Q$3)*宝箱投放计算!N161</f>
        <v>0</v>
      </c>
    </row>
    <row r="162" spans="1:15" x14ac:dyDescent="0.2">
      <c r="A162">
        <f>玩家成长时间线!A162</f>
        <v>161</v>
      </c>
      <c r="B162">
        <f>玩家成长时间线!B162</f>
        <v>10</v>
      </c>
      <c r="C162">
        <f ca="1">SUM($D$2:D162)</f>
        <v>0</v>
      </c>
      <c r="D162">
        <f t="shared" ca="1" si="2"/>
        <v>0</v>
      </c>
      <c r="E162">
        <f ca="1">(SUMIFS(OFFSET([2]掉落汇总!$C$2:$C$871,,MATCH($B162,[2]掉落汇总!$D$1:$M$1)),[2]掉落汇总!$A$2:$A$871,E$1,[2]掉落汇总!$C$2:$C$871,$Q$1)+SUMIFS(OFFSET([2]掉落汇总!$C$2:$C$871,,MATCH($B162,[2]掉落汇总!$D$1:$M$1)),[2]掉落汇总!$A$2:$A$871,E$1,[2]掉落汇总!$C$2:$C$871,$Q$2)/$Q$3)*宝箱投放计算!D162</f>
        <v>0</v>
      </c>
      <c r="F162">
        <f ca="1">(SUMIFS(OFFSET([2]掉落汇总!$C$2:$C$871,,MATCH($B162,[2]掉落汇总!$D$1:$M$1)),[2]掉落汇总!$A$2:$A$871,F$1,[2]掉落汇总!$C$2:$C$871,$Q$1)+SUMIFS(OFFSET([2]掉落汇总!$C$2:$C$871,,MATCH($B162,[2]掉落汇总!$D$1:$M$1)),[2]掉落汇总!$A$2:$A$871,F$1,[2]掉落汇总!$C$2:$C$871,$Q$2)/$Q$3)*宝箱投放计算!E162</f>
        <v>0</v>
      </c>
      <c r="G162">
        <f ca="1">(SUMIFS(OFFSET([2]掉落汇总!$C$2:$C$871,,MATCH($B162,[2]掉落汇总!$D$1:$M$1)),[2]掉落汇总!$A$2:$A$871,G$1,[2]掉落汇总!$C$2:$C$871,$Q$1)+SUMIFS(OFFSET([2]掉落汇总!$C$2:$C$871,,MATCH($B162,[2]掉落汇总!$D$1:$M$1)),[2]掉落汇总!$A$2:$A$871,G$1,[2]掉落汇总!$C$2:$C$871,$Q$2)/$Q$3)*宝箱投放计算!F162</f>
        <v>0</v>
      </c>
      <c r="H162">
        <f ca="1">(SUMIFS(OFFSET([2]掉落汇总!$C$2:$C$871,,MATCH($B162,[2]掉落汇总!$D$1:$M$1)),[2]掉落汇总!$A$2:$A$871,H$1,[2]掉落汇总!$C$2:$C$871,$Q$1)+SUMIFS(OFFSET([2]掉落汇总!$C$2:$C$871,,MATCH($B162,[2]掉落汇总!$D$1:$M$1)),[2]掉落汇总!$A$2:$A$871,H$1,[2]掉落汇总!$C$2:$C$871,$Q$2)/$Q$3)*宝箱投放计算!G162</f>
        <v>0</v>
      </c>
      <c r="I162">
        <f ca="1">(SUMIFS(OFFSET([2]掉落汇总!$C$2:$C$871,,MATCH($B162,[2]掉落汇总!$D$1:$M$1)),[2]掉落汇总!$A$2:$A$871,I$1,[2]掉落汇总!$C$2:$C$871,$Q$1)+SUMIFS(OFFSET([2]掉落汇总!$C$2:$C$871,,MATCH($B162,[2]掉落汇总!$D$1:$M$1)),[2]掉落汇总!$A$2:$A$871,I$1,[2]掉落汇总!$C$2:$C$871,$Q$2)/$Q$3)*宝箱投放计算!H162</f>
        <v>0</v>
      </c>
      <c r="J162">
        <f ca="1">(SUMIFS(OFFSET([2]掉落汇总!$C$2:$C$871,,MATCH($B162,[2]掉落汇总!$D$1:$M$1)),[2]掉落汇总!$A$2:$A$871,J$1,[2]掉落汇总!$C$2:$C$871,$Q$1)+SUMIFS(OFFSET([2]掉落汇总!$C$2:$C$871,,MATCH($B162,[2]掉落汇总!$D$1:$M$1)),[2]掉落汇总!$A$2:$A$871,J$1,[2]掉落汇总!$C$2:$C$871,$Q$2)/$Q$3)*宝箱投放计算!I162</f>
        <v>0</v>
      </c>
      <c r="K162">
        <f ca="1">(SUMIFS(OFFSET([2]掉落汇总!$C$2:$C$871,,MATCH($B162,[2]掉落汇总!$D$1:$M$1)),[2]掉落汇总!$A$2:$A$871,K$1,[2]掉落汇总!$C$2:$C$871,$Q$1)+SUMIFS(OFFSET([2]掉落汇总!$C$2:$C$871,,MATCH($B162,[2]掉落汇总!$D$1:$M$1)),[2]掉落汇总!$A$2:$A$871,K$1,[2]掉落汇总!$C$2:$C$871,$Q$2)/$Q$3)*宝箱投放计算!J162</f>
        <v>0</v>
      </c>
      <c r="L162">
        <f ca="1">(SUMIFS(OFFSET([2]掉落汇总!$C$2:$C$871,,MATCH($B162,[2]掉落汇总!$D$1:$M$1)),[2]掉落汇总!$A$2:$A$871,L$1,[2]掉落汇总!$C$2:$C$871,$Q$1)+SUMIFS(OFFSET([2]掉落汇总!$C$2:$C$871,,MATCH($B162,[2]掉落汇总!$D$1:$M$1)),[2]掉落汇总!$A$2:$A$871,L$1,[2]掉落汇总!$C$2:$C$871,$Q$2)/$Q$3)*宝箱投放计算!K162</f>
        <v>0</v>
      </c>
      <c r="M162">
        <f ca="1">(SUMIFS(OFFSET([2]掉落汇总!$C$2:$C$871,,MATCH($B162,[2]掉落汇总!$D$1:$M$1)),[2]掉落汇总!$A$2:$A$871,M$1,[2]掉落汇总!$C$2:$C$871,$Q$1)+SUMIFS(OFFSET([2]掉落汇总!$C$2:$C$871,,MATCH($B162,[2]掉落汇总!$D$1:$M$1)),[2]掉落汇总!$A$2:$A$871,M$1,[2]掉落汇总!$C$2:$C$871,$Q$2)/$Q$3)*宝箱投放计算!L162</f>
        <v>0</v>
      </c>
      <c r="N162">
        <f ca="1">(SUMIFS(OFFSET([2]掉落汇总!$C$2:$C$871,,MATCH($B162,[2]掉落汇总!$D$1:$M$1)),[2]掉落汇总!$A$2:$A$871,N$1,[2]掉落汇总!$C$2:$C$871,$Q$1)+SUMIFS(OFFSET([2]掉落汇总!$C$2:$C$871,,MATCH($B162,[2]掉落汇总!$D$1:$M$1)),[2]掉落汇总!$A$2:$A$871,N$1,[2]掉落汇总!$C$2:$C$871,$Q$2)/$Q$3)*宝箱投放计算!M162</f>
        <v>0</v>
      </c>
      <c r="O162">
        <f ca="1">(SUMIFS(OFFSET([2]掉落汇总!$C$2:$C$871,,MATCH($B162,[2]掉落汇总!$D$1:$M$1)),[2]掉落汇总!$A$2:$A$871,O$1,[2]掉落汇总!$C$2:$C$871,$Q$1)+SUMIFS(OFFSET([2]掉落汇总!$C$2:$C$871,,MATCH($B162,[2]掉落汇总!$D$1:$M$1)),[2]掉落汇总!$A$2:$A$871,O$1,[2]掉落汇总!$C$2:$C$871,$Q$2)/$Q$3)*宝箱投放计算!N162</f>
        <v>0</v>
      </c>
    </row>
    <row r="163" spans="1:15" x14ac:dyDescent="0.2">
      <c r="A163">
        <f>玩家成长时间线!A163</f>
        <v>162</v>
      </c>
      <c r="B163">
        <f>玩家成长时间线!B163</f>
        <v>10</v>
      </c>
      <c r="C163">
        <f ca="1">SUM($D$2:D163)</f>
        <v>0</v>
      </c>
      <c r="D163">
        <f t="shared" ca="1" si="2"/>
        <v>0</v>
      </c>
      <c r="E163">
        <f ca="1">(SUMIFS(OFFSET([2]掉落汇总!$C$2:$C$871,,MATCH($B163,[2]掉落汇总!$D$1:$M$1)),[2]掉落汇总!$A$2:$A$871,E$1,[2]掉落汇总!$C$2:$C$871,$Q$1)+SUMIFS(OFFSET([2]掉落汇总!$C$2:$C$871,,MATCH($B163,[2]掉落汇总!$D$1:$M$1)),[2]掉落汇总!$A$2:$A$871,E$1,[2]掉落汇总!$C$2:$C$871,$Q$2)/$Q$3)*宝箱投放计算!D163</f>
        <v>0</v>
      </c>
      <c r="F163">
        <f ca="1">(SUMIFS(OFFSET([2]掉落汇总!$C$2:$C$871,,MATCH($B163,[2]掉落汇总!$D$1:$M$1)),[2]掉落汇总!$A$2:$A$871,F$1,[2]掉落汇总!$C$2:$C$871,$Q$1)+SUMIFS(OFFSET([2]掉落汇总!$C$2:$C$871,,MATCH($B163,[2]掉落汇总!$D$1:$M$1)),[2]掉落汇总!$A$2:$A$871,F$1,[2]掉落汇总!$C$2:$C$871,$Q$2)/$Q$3)*宝箱投放计算!E163</f>
        <v>0</v>
      </c>
      <c r="G163">
        <f ca="1">(SUMIFS(OFFSET([2]掉落汇总!$C$2:$C$871,,MATCH($B163,[2]掉落汇总!$D$1:$M$1)),[2]掉落汇总!$A$2:$A$871,G$1,[2]掉落汇总!$C$2:$C$871,$Q$1)+SUMIFS(OFFSET([2]掉落汇总!$C$2:$C$871,,MATCH($B163,[2]掉落汇总!$D$1:$M$1)),[2]掉落汇总!$A$2:$A$871,G$1,[2]掉落汇总!$C$2:$C$871,$Q$2)/$Q$3)*宝箱投放计算!F163</f>
        <v>0</v>
      </c>
      <c r="H163">
        <f ca="1">(SUMIFS(OFFSET([2]掉落汇总!$C$2:$C$871,,MATCH($B163,[2]掉落汇总!$D$1:$M$1)),[2]掉落汇总!$A$2:$A$871,H$1,[2]掉落汇总!$C$2:$C$871,$Q$1)+SUMIFS(OFFSET([2]掉落汇总!$C$2:$C$871,,MATCH($B163,[2]掉落汇总!$D$1:$M$1)),[2]掉落汇总!$A$2:$A$871,H$1,[2]掉落汇总!$C$2:$C$871,$Q$2)/$Q$3)*宝箱投放计算!G163</f>
        <v>0</v>
      </c>
      <c r="I163">
        <f ca="1">(SUMIFS(OFFSET([2]掉落汇总!$C$2:$C$871,,MATCH($B163,[2]掉落汇总!$D$1:$M$1)),[2]掉落汇总!$A$2:$A$871,I$1,[2]掉落汇总!$C$2:$C$871,$Q$1)+SUMIFS(OFFSET([2]掉落汇总!$C$2:$C$871,,MATCH($B163,[2]掉落汇总!$D$1:$M$1)),[2]掉落汇总!$A$2:$A$871,I$1,[2]掉落汇总!$C$2:$C$871,$Q$2)/$Q$3)*宝箱投放计算!H163</f>
        <v>0</v>
      </c>
      <c r="J163">
        <f ca="1">(SUMIFS(OFFSET([2]掉落汇总!$C$2:$C$871,,MATCH($B163,[2]掉落汇总!$D$1:$M$1)),[2]掉落汇总!$A$2:$A$871,J$1,[2]掉落汇总!$C$2:$C$871,$Q$1)+SUMIFS(OFFSET([2]掉落汇总!$C$2:$C$871,,MATCH($B163,[2]掉落汇总!$D$1:$M$1)),[2]掉落汇总!$A$2:$A$871,J$1,[2]掉落汇总!$C$2:$C$871,$Q$2)/$Q$3)*宝箱投放计算!I163</f>
        <v>0</v>
      </c>
      <c r="K163">
        <f ca="1">(SUMIFS(OFFSET([2]掉落汇总!$C$2:$C$871,,MATCH($B163,[2]掉落汇总!$D$1:$M$1)),[2]掉落汇总!$A$2:$A$871,K$1,[2]掉落汇总!$C$2:$C$871,$Q$1)+SUMIFS(OFFSET([2]掉落汇总!$C$2:$C$871,,MATCH($B163,[2]掉落汇总!$D$1:$M$1)),[2]掉落汇总!$A$2:$A$871,K$1,[2]掉落汇总!$C$2:$C$871,$Q$2)/$Q$3)*宝箱投放计算!J163</f>
        <v>0</v>
      </c>
      <c r="L163">
        <f ca="1">(SUMIFS(OFFSET([2]掉落汇总!$C$2:$C$871,,MATCH($B163,[2]掉落汇总!$D$1:$M$1)),[2]掉落汇总!$A$2:$A$871,L$1,[2]掉落汇总!$C$2:$C$871,$Q$1)+SUMIFS(OFFSET([2]掉落汇总!$C$2:$C$871,,MATCH($B163,[2]掉落汇总!$D$1:$M$1)),[2]掉落汇总!$A$2:$A$871,L$1,[2]掉落汇总!$C$2:$C$871,$Q$2)/$Q$3)*宝箱投放计算!K163</f>
        <v>0</v>
      </c>
      <c r="M163">
        <f ca="1">(SUMIFS(OFFSET([2]掉落汇总!$C$2:$C$871,,MATCH($B163,[2]掉落汇总!$D$1:$M$1)),[2]掉落汇总!$A$2:$A$871,M$1,[2]掉落汇总!$C$2:$C$871,$Q$1)+SUMIFS(OFFSET([2]掉落汇总!$C$2:$C$871,,MATCH($B163,[2]掉落汇总!$D$1:$M$1)),[2]掉落汇总!$A$2:$A$871,M$1,[2]掉落汇总!$C$2:$C$871,$Q$2)/$Q$3)*宝箱投放计算!L163</f>
        <v>0</v>
      </c>
      <c r="N163">
        <f ca="1">(SUMIFS(OFFSET([2]掉落汇总!$C$2:$C$871,,MATCH($B163,[2]掉落汇总!$D$1:$M$1)),[2]掉落汇总!$A$2:$A$871,N$1,[2]掉落汇总!$C$2:$C$871,$Q$1)+SUMIFS(OFFSET([2]掉落汇总!$C$2:$C$871,,MATCH($B163,[2]掉落汇总!$D$1:$M$1)),[2]掉落汇总!$A$2:$A$871,N$1,[2]掉落汇总!$C$2:$C$871,$Q$2)/$Q$3)*宝箱投放计算!M163</f>
        <v>0</v>
      </c>
      <c r="O163">
        <f ca="1">(SUMIFS(OFFSET([2]掉落汇总!$C$2:$C$871,,MATCH($B163,[2]掉落汇总!$D$1:$M$1)),[2]掉落汇总!$A$2:$A$871,O$1,[2]掉落汇总!$C$2:$C$871,$Q$1)+SUMIFS(OFFSET([2]掉落汇总!$C$2:$C$871,,MATCH($B163,[2]掉落汇总!$D$1:$M$1)),[2]掉落汇总!$A$2:$A$871,O$1,[2]掉落汇总!$C$2:$C$871,$Q$2)/$Q$3)*宝箱投放计算!N163</f>
        <v>0</v>
      </c>
    </row>
    <row r="164" spans="1:15" x14ac:dyDescent="0.2">
      <c r="A164">
        <f>玩家成长时间线!A164</f>
        <v>163</v>
      </c>
      <c r="B164">
        <f>玩家成长时间线!B164</f>
        <v>10</v>
      </c>
      <c r="C164">
        <f ca="1">SUM($D$2:D164)</f>
        <v>0</v>
      </c>
      <c r="D164">
        <f t="shared" ca="1" si="2"/>
        <v>0</v>
      </c>
      <c r="E164">
        <f ca="1">(SUMIFS(OFFSET([2]掉落汇总!$C$2:$C$871,,MATCH($B164,[2]掉落汇总!$D$1:$M$1)),[2]掉落汇总!$A$2:$A$871,E$1,[2]掉落汇总!$C$2:$C$871,$Q$1)+SUMIFS(OFFSET([2]掉落汇总!$C$2:$C$871,,MATCH($B164,[2]掉落汇总!$D$1:$M$1)),[2]掉落汇总!$A$2:$A$871,E$1,[2]掉落汇总!$C$2:$C$871,$Q$2)/$Q$3)*宝箱投放计算!D164</f>
        <v>0</v>
      </c>
      <c r="F164">
        <f ca="1">(SUMIFS(OFFSET([2]掉落汇总!$C$2:$C$871,,MATCH($B164,[2]掉落汇总!$D$1:$M$1)),[2]掉落汇总!$A$2:$A$871,F$1,[2]掉落汇总!$C$2:$C$871,$Q$1)+SUMIFS(OFFSET([2]掉落汇总!$C$2:$C$871,,MATCH($B164,[2]掉落汇总!$D$1:$M$1)),[2]掉落汇总!$A$2:$A$871,F$1,[2]掉落汇总!$C$2:$C$871,$Q$2)/$Q$3)*宝箱投放计算!E164</f>
        <v>0</v>
      </c>
      <c r="G164">
        <f ca="1">(SUMIFS(OFFSET([2]掉落汇总!$C$2:$C$871,,MATCH($B164,[2]掉落汇总!$D$1:$M$1)),[2]掉落汇总!$A$2:$A$871,G$1,[2]掉落汇总!$C$2:$C$871,$Q$1)+SUMIFS(OFFSET([2]掉落汇总!$C$2:$C$871,,MATCH($B164,[2]掉落汇总!$D$1:$M$1)),[2]掉落汇总!$A$2:$A$871,G$1,[2]掉落汇总!$C$2:$C$871,$Q$2)/$Q$3)*宝箱投放计算!F164</f>
        <v>0</v>
      </c>
      <c r="H164">
        <f ca="1">(SUMIFS(OFFSET([2]掉落汇总!$C$2:$C$871,,MATCH($B164,[2]掉落汇总!$D$1:$M$1)),[2]掉落汇总!$A$2:$A$871,H$1,[2]掉落汇总!$C$2:$C$871,$Q$1)+SUMIFS(OFFSET([2]掉落汇总!$C$2:$C$871,,MATCH($B164,[2]掉落汇总!$D$1:$M$1)),[2]掉落汇总!$A$2:$A$871,H$1,[2]掉落汇总!$C$2:$C$871,$Q$2)/$Q$3)*宝箱投放计算!G164</f>
        <v>0</v>
      </c>
      <c r="I164">
        <f ca="1">(SUMIFS(OFFSET([2]掉落汇总!$C$2:$C$871,,MATCH($B164,[2]掉落汇总!$D$1:$M$1)),[2]掉落汇总!$A$2:$A$871,I$1,[2]掉落汇总!$C$2:$C$871,$Q$1)+SUMIFS(OFFSET([2]掉落汇总!$C$2:$C$871,,MATCH($B164,[2]掉落汇总!$D$1:$M$1)),[2]掉落汇总!$A$2:$A$871,I$1,[2]掉落汇总!$C$2:$C$871,$Q$2)/$Q$3)*宝箱投放计算!H164</f>
        <v>0</v>
      </c>
      <c r="J164">
        <f ca="1">(SUMIFS(OFFSET([2]掉落汇总!$C$2:$C$871,,MATCH($B164,[2]掉落汇总!$D$1:$M$1)),[2]掉落汇总!$A$2:$A$871,J$1,[2]掉落汇总!$C$2:$C$871,$Q$1)+SUMIFS(OFFSET([2]掉落汇总!$C$2:$C$871,,MATCH($B164,[2]掉落汇总!$D$1:$M$1)),[2]掉落汇总!$A$2:$A$871,J$1,[2]掉落汇总!$C$2:$C$871,$Q$2)/$Q$3)*宝箱投放计算!I164</f>
        <v>0</v>
      </c>
      <c r="K164">
        <f ca="1">(SUMIFS(OFFSET([2]掉落汇总!$C$2:$C$871,,MATCH($B164,[2]掉落汇总!$D$1:$M$1)),[2]掉落汇总!$A$2:$A$871,K$1,[2]掉落汇总!$C$2:$C$871,$Q$1)+SUMIFS(OFFSET([2]掉落汇总!$C$2:$C$871,,MATCH($B164,[2]掉落汇总!$D$1:$M$1)),[2]掉落汇总!$A$2:$A$871,K$1,[2]掉落汇总!$C$2:$C$871,$Q$2)/$Q$3)*宝箱投放计算!J164</f>
        <v>0</v>
      </c>
      <c r="L164">
        <f ca="1">(SUMIFS(OFFSET([2]掉落汇总!$C$2:$C$871,,MATCH($B164,[2]掉落汇总!$D$1:$M$1)),[2]掉落汇总!$A$2:$A$871,L$1,[2]掉落汇总!$C$2:$C$871,$Q$1)+SUMIFS(OFFSET([2]掉落汇总!$C$2:$C$871,,MATCH($B164,[2]掉落汇总!$D$1:$M$1)),[2]掉落汇总!$A$2:$A$871,L$1,[2]掉落汇总!$C$2:$C$871,$Q$2)/$Q$3)*宝箱投放计算!K164</f>
        <v>0</v>
      </c>
      <c r="M164">
        <f ca="1">(SUMIFS(OFFSET([2]掉落汇总!$C$2:$C$871,,MATCH($B164,[2]掉落汇总!$D$1:$M$1)),[2]掉落汇总!$A$2:$A$871,M$1,[2]掉落汇总!$C$2:$C$871,$Q$1)+SUMIFS(OFFSET([2]掉落汇总!$C$2:$C$871,,MATCH($B164,[2]掉落汇总!$D$1:$M$1)),[2]掉落汇总!$A$2:$A$871,M$1,[2]掉落汇总!$C$2:$C$871,$Q$2)/$Q$3)*宝箱投放计算!L164</f>
        <v>0</v>
      </c>
      <c r="N164">
        <f ca="1">(SUMIFS(OFFSET([2]掉落汇总!$C$2:$C$871,,MATCH($B164,[2]掉落汇总!$D$1:$M$1)),[2]掉落汇总!$A$2:$A$871,N$1,[2]掉落汇总!$C$2:$C$871,$Q$1)+SUMIFS(OFFSET([2]掉落汇总!$C$2:$C$871,,MATCH($B164,[2]掉落汇总!$D$1:$M$1)),[2]掉落汇总!$A$2:$A$871,N$1,[2]掉落汇总!$C$2:$C$871,$Q$2)/$Q$3)*宝箱投放计算!M164</f>
        <v>0</v>
      </c>
      <c r="O164">
        <f ca="1">(SUMIFS(OFFSET([2]掉落汇总!$C$2:$C$871,,MATCH($B164,[2]掉落汇总!$D$1:$M$1)),[2]掉落汇总!$A$2:$A$871,O$1,[2]掉落汇总!$C$2:$C$871,$Q$1)+SUMIFS(OFFSET([2]掉落汇总!$C$2:$C$871,,MATCH($B164,[2]掉落汇总!$D$1:$M$1)),[2]掉落汇总!$A$2:$A$871,O$1,[2]掉落汇总!$C$2:$C$871,$Q$2)/$Q$3)*宝箱投放计算!N164</f>
        <v>0</v>
      </c>
    </row>
    <row r="165" spans="1:15" x14ac:dyDescent="0.2">
      <c r="A165">
        <f>玩家成长时间线!A165</f>
        <v>164</v>
      </c>
      <c r="B165">
        <f>玩家成长时间线!B165</f>
        <v>10</v>
      </c>
      <c r="C165">
        <f ca="1">SUM($D$2:D165)</f>
        <v>0</v>
      </c>
      <c r="D165">
        <f t="shared" ca="1" si="2"/>
        <v>0</v>
      </c>
      <c r="E165">
        <f ca="1">(SUMIFS(OFFSET([2]掉落汇总!$C$2:$C$871,,MATCH($B165,[2]掉落汇总!$D$1:$M$1)),[2]掉落汇总!$A$2:$A$871,E$1,[2]掉落汇总!$C$2:$C$871,$Q$1)+SUMIFS(OFFSET([2]掉落汇总!$C$2:$C$871,,MATCH($B165,[2]掉落汇总!$D$1:$M$1)),[2]掉落汇总!$A$2:$A$871,E$1,[2]掉落汇总!$C$2:$C$871,$Q$2)/$Q$3)*宝箱投放计算!D165</f>
        <v>0</v>
      </c>
      <c r="F165">
        <f ca="1">(SUMIFS(OFFSET([2]掉落汇总!$C$2:$C$871,,MATCH($B165,[2]掉落汇总!$D$1:$M$1)),[2]掉落汇总!$A$2:$A$871,F$1,[2]掉落汇总!$C$2:$C$871,$Q$1)+SUMIFS(OFFSET([2]掉落汇总!$C$2:$C$871,,MATCH($B165,[2]掉落汇总!$D$1:$M$1)),[2]掉落汇总!$A$2:$A$871,F$1,[2]掉落汇总!$C$2:$C$871,$Q$2)/$Q$3)*宝箱投放计算!E165</f>
        <v>0</v>
      </c>
      <c r="G165">
        <f ca="1">(SUMIFS(OFFSET([2]掉落汇总!$C$2:$C$871,,MATCH($B165,[2]掉落汇总!$D$1:$M$1)),[2]掉落汇总!$A$2:$A$871,G$1,[2]掉落汇总!$C$2:$C$871,$Q$1)+SUMIFS(OFFSET([2]掉落汇总!$C$2:$C$871,,MATCH($B165,[2]掉落汇总!$D$1:$M$1)),[2]掉落汇总!$A$2:$A$871,G$1,[2]掉落汇总!$C$2:$C$871,$Q$2)/$Q$3)*宝箱投放计算!F165</f>
        <v>0</v>
      </c>
      <c r="H165">
        <f ca="1">(SUMIFS(OFFSET([2]掉落汇总!$C$2:$C$871,,MATCH($B165,[2]掉落汇总!$D$1:$M$1)),[2]掉落汇总!$A$2:$A$871,H$1,[2]掉落汇总!$C$2:$C$871,$Q$1)+SUMIFS(OFFSET([2]掉落汇总!$C$2:$C$871,,MATCH($B165,[2]掉落汇总!$D$1:$M$1)),[2]掉落汇总!$A$2:$A$871,H$1,[2]掉落汇总!$C$2:$C$871,$Q$2)/$Q$3)*宝箱投放计算!G165</f>
        <v>0</v>
      </c>
      <c r="I165">
        <f ca="1">(SUMIFS(OFFSET([2]掉落汇总!$C$2:$C$871,,MATCH($B165,[2]掉落汇总!$D$1:$M$1)),[2]掉落汇总!$A$2:$A$871,I$1,[2]掉落汇总!$C$2:$C$871,$Q$1)+SUMIFS(OFFSET([2]掉落汇总!$C$2:$C$871,,MATCH($B165,[2]掉落汇总!$D$1:$M$1)),[2]掉落汇总!$A$2:$A$871,I$1,[2]掉落汇总!$C$2:$C$871,$Q$2)/$Q$3)*宝箱投放计算!H165</f>
        <v>0</v>
      </c>
      <c r="J165">
        <f ca="1">(SUMIFS(OFFSET([2]掉落汇总!$C$2:$C$871,,MATCH($B165,[2]掉落汇总!$D$1:$M$1)),[2]掉落汇总!$A$2:$A$871,J$1,[2]掉落汇总!$C$2:$C$871,$Q$1)+SUMIFS(OFFSET([2]掉落汇总!$C$2:$C$871,,MATCH($B165,[2]掉落汇总!$D$1:$M$1)),[2]掉落汇总!$A$2:$A$871,J$1,[2]掉落汇总!$C$2:$C$871,$Q$2)/$Q$3)*宝箱投放计算!I165</f>
        <v>0</v>
      </c>
      <c r="K165">
        <f ca="1">(SUMIFS(OFFSET([2]掉落汇总!$C$2:$C$871,,MATCH($B165,[2]掉落汇总!$D$1:$M$1)),[2]掉落汇总!$A$2:$A$871,K$1,[2]掉落汇总!$C$2:$C$871,$Q$1)+SUMIFS(OFFSET([2]掉落汇总!$C$2:$C$871,,MATCH($B165,[2]掉落汇总!$D$1:$M$1)),[2]掉落汇总!$A$2:$A$871,K$1,[2]掉落汇总!$C$2:$C$871,$Q$2)/$Q$3)*宝箱投放计算!J165</f>
        <v>0</v>
      </c>
      <c r="L165">
        <f ca="1">(SUMIFS(OFFSET([2]掉落汇总!$C$2:$C$871,,MATCH($B165,[2]掉落汇总!$D$1:$M$1)),[2]掉落汇总!$A$2:$A$871,L$1,[2]掉落汇总!$C$2:$C$871,$Q$1)+SUMIFS(OFFSET([2]掉落汇总!$C$2:$C$871,,MATCH($B165,[2]掉落汇总!$D$1:$M$1)),[2]掉落汇总!$A$2:$A$871,L$1,[2]掉落汇总!$C$2:$C$871,$Q$2)/$Q$3)*宝箱投放计算!K165</f>
        <v>0</v>
      </c>
      <c r="M165">
        <f ca="1">(SUMIFS(OFFSET([2]掉落汇总!$C$2:$C$871,,MATCH($B165,[2]掉落汇总!$D$1:$M$1)),[2]掉落汇总!$A$2:$A$871,M$1,[2]掉落汇总!$C$2:$C$871,$Q$1)+SUMIFS(OFFSET([2]掉落汇总!$C$2:$C$871,,MATCH($B165,[2]掉落汇总!$D$1:$M$1)),[2]掉落汇总!$A$2:$A$871,M$1,[2]掉落汇总!$C$2:$C$871,$Q$2)/$Q$3)*宝箱投放计算!L165</f>
        <v>0</v>
      </c>
      <c r="N165">
        <f ca="1">(SUMIFS(OFFSET([2]掉落汇总!$C$2:$C$871,,MATCH($B165,[2]掉落汇总!$D$1:$M$1)),[2]掉落汇总!$A$2:$A$871,N$1,[2]掉落汇总!$C$2:$C$871,$Q$1)+SUMIFS(OFFSET([2]掉落汇总!$C$2:$C$871,,MATCH($B165,[2]掉落汇总!$D$1:$M$1)),[2]掉落汇总!$A$2:$A$871,N$1,[2]掉落汇总!$C$2:$C$871,$Q$2)/$Q$3)*宝箱投放计算!M165</f>
        <v>0</v>
      </c>
      <c r="O165">
        <f ca="1">(SUMIFS(OFFSET([2]掉落汇总!$C$2:$C$871,,MATCH($B165,[2]掉落汇总!$D$1:$M$1)),[2]掉落汇总!$A$2:$A$871,O$1,[2]掉落汇总!$C$2:$C$871,$Q$1)+SUMIFS(OFFSET([2]掉落汇总!$C$2:$C$871,,MATCH($B165,[2]掉落汇总!$D$1:$M$1)),[2]掉落汇总!$A$2:$A$871,O$1,[2]掉落汇总!$C$2:$C$871,$Q$2)/$Q$3)*宝箱投放计算!N165</f>
        <v>0</v>
      </c>
    </row>
    <row r="166" spans="1:15" x14ac:dyDescent="0.2">
      <c r="A166">
        <f>玩家成长时间线!A166</f>
        <v>165</v>
      </c>
      <c r="B166">
        <f>玩家成长时间线!B166</f>
        <v>10</v>
      </c>
      <c r="C166">
        <f ca="1">SUM($D$2:D166)</f>
        <v>0</v>
      </c>
      <c r="D166">
        <f t="shared" ca="1" si="2"/>
        <v>0</v>
      </c>
      <c r="E166">
        <f ca="1">(SUMIFS(OFFSET([2]掉落汇总!$C$2:$C$871,,MATCH($B166,[2]掉落汇总!$D$1:$M$1)),[2]掉落汇总!$A$2:$A$871,E$1,[2]掉落汇总!$C$2:$C$871,$Q$1)+SUMIFS(OFFSET([2]掉落汇总!$C$2:$C$871,,MATCH($B166,[2]掉落汇总!$D$1:$M$1)),[2]掉落汇总!$A$2:$A$871,E$1,[2]掉落汇总!$C$2:$C$871,$Q$2)/$Q$3)*宝箱投放计算!D166</f>
        <v>0</v>
      </c>
      <c r="F166">
        <f ca="1">(SUMIFS(OFFSET([2]掉落汇总!$C$2:$C$871,,MATCH($B166,[2]掉落汇总!$D$1:$M$1)),[2]掉落汇总!$A$2:$A$871,F$1,[2]掉落汇总!$C$2:$C$871,$Q$1)+SUMIFS(OFFSET([2]掉落汇总!$C$2:$C$871,,MATCH($B166,[2]掉落汇总!$D$1:$M$1)),[2]掉落汇总!$A$2:$A$871,F$1,[2]掉落汇总!$C$2:$C$871,$Q$2)/$Q$3)*宝箱投放计算!E166</f>
        <v>0</v>
      </c>
      <c r="G166">
        <f ca="1">(SUMIFS(OFFSET([2]掉落汇总!$C$2:$C$871,,MATCH($B166,[2]掉落汇总!$D$1:$M$1)),[2]掉落汇总!$A$2:$A$871,G$1,[2]掉落汇总!$C$2:$C$871,$Q$1)+SUMIFS(OFFSET([2]掉落汇总!$C$2:$C$871,,MATCH($B166,[2]掉落汇总!$D$1:$M$1)),[2]掉落汇总!$A$2:$A$871,G$1,[2]掉落汇总!$C$2:$C$871,$Q$2)/$Q$3)*宝箱投放计算!F166</f>
        <v>0</v>
      </c>
      <c r="H166">
        <f ca="1">(SUMIFS(OFFSET([2]掉落汇总!$C$2:$C$871,,MATCH($B166,[2]掉落汇总!$D$1:$M$1)),[2]掉落汇总!$A$2:$A$871,H$1,[2]掉落汇总!$C$2:$C$871,$Q$1)+SUMIFS(OFFSET([2]掉落汇总!$C$2:$C$871,,MATCH($B166,[2]掉落汇总!$D$1:$M$1)),[2]掉落汇总!$A$2:$A$871,H$1,[2]掉落汇总!$C$2:$C$871,$Q$2)/$Q$3)*宝箱投放计算!G166</f>
        <v>0</v>
      </c>
      <c r="I166">
        <f ca="1">(SUMIFS(OFFSET([2]掉落汇总!$C$2:$C$871,,MATCH($B166,[2]掉落汇总!$D$1:$M$1)),[2]掉落汇总!$A$2:$A$871,I$1,[2]掉落汇总!$C$2:$C$871,$Q$1)+SUMIFS(OFFSET([2]掉落汇总!$C$2:$C$871,,MATCH($B166,[2]掉落汇总!$D$1:$M$1)),[2]掉落汇总!$A$2:$A$871,I$1,[2]掉落汇总!$C$2:$C$871,$Q$2)/$Q$3)*宝箱投放计算!H166</f>
        <v>0</v>
      </c>
      <c r="J166">
        <f ca="1">(SUMIFS(OFFSET([2]掉落汇总!$C$2:$C$871,,MATCH($B166,[2]掉落汇总!$D$1:$M$1)),[2]掉落汇总!$A$2:$A$871,J$1,[2]掉落汇总!$C$2:$C$871,$Q$1)+SUMIFS(OFFSET([2]掉落汇总!$C$2:$C$871,,MATCH($B166,[2]掉落汇总!$D$1:$M$1)),[2]掉落汇总!$A$2:$A$871,J$1,[2]掉落汇总!$C$2:$C$871,$Q$2)/$Q$3)*宝箱投放计算!I166</f>
        <v>0</v>
      </c>
      <c r="K166">
        <f ca="1">(SUMIFS(OFFSET([2]掉落汇总!$C$2:$C$871,,MATCH($B166,[2]掉落汇总!$D$1:$M$1)),[2]掉落汇总!$A$2:$A$871,K$1,[2]掉落汇总!$C$2:$C$871,$Q$1)+SUMIFS(OFFSET([2]掉落汇总!$C$2:$C$871,,MATCH($B166,[2]掉落汇总!$D$1:$M$1)),[2]掉落汇总!$A$2:$A$871,K$1,[2]掉落汇总!$C$2:$C$871,$Q$2)/$Q$3)*宝箱投放计算!J166</f>
        <v>0</v>
      </c>
      <c r="L166">
        <f ca="1">(SUMIFS(OFFSET([2]掉落汇总!$C$2:$C$871,,MATCH($B166,[2]掉落汇总!$D$1:$M$1)),[2]掉落汇总!$A$2:$A$871,L$1,[2]掉落汇总!$C$2:$C$871,$Q$1)+SUMIFS(OFFSET([2]掉落汇总!$C$2:$C$871,,MATCH($B166,[2]掉落汇总!$D$1:$M$1)),[2]掉落汇总!$A$2:$A$871,L$1,[2]掉落汇总!$C$2:$C$871,$Q$2)/$Q$3)*宝箱投放计算!K166</f>
        <v>0</v>
      </c>
      <c r="M166">
        <f ca="1">(SUMIFS(OFFSET([2]掉落汇总!$C$2:$C$871,,MATCH($B166,[2]掉落汇总!$D$1:$M$1)),[2]掉落汇总!$A$2:$A$871,M$1,[2]掉落汇总!$C$2:$C$871,$Q$1)+SUMIFS(OFFSET([2]掉落汇总!$C$2:$C$871,,MATCH($B166,[2]掉落汇总!$D$1:$M$1)),[2]掉落汇总!$A$2:$A$871,M$1,[2]掉落汇总!$C$2:$C$871,$Q$2)/$Q$3)*宝箱投放计算!L166</f>
        <v>0</v>
      </c>
      <c r="N166">
        <f ca="1">(SUMIFS(OFFSET([2]掉落汇总!$C$2:$C$871,,MATCH($B166,[2]掉落汇总!$D$1:$M$1)),[2]掉落汇总!$A$2:$A$871,N$1,[2]掉落汇总!$C$2:$C$871,$Q$1)+SUMIFS(OFFSET([2]掉落汇总!$C$2:$C$871,,MATCH($B166,[2]掉落汇总!$D$1:$M$1)),[2]掉落汇总!$A$2:$A$871,N$1,[2]掉落汇总!$C$2:$C$871,$Q$2)/$Q$3)*宝箱投放计算!M166</f>
        <v>0</v>
      </c>
      <c r="O166">
        <f ca="1">(SUMIFS(OFFSET([2]掉落汇总!$C$2:$C$871,,MATCH($B166,[2]掉落汇总!$D$1:$M$1)),[2]掉落汇总!$A$2:$A$871,O$1,[2]掉落汇总!$C$2:$C$871,$Q$1)+SUMIFS(OFFSET([2]掉落汇总!$C$2:$C$871,,MATCH($B166,[2]掉落汇总!$D$1:$M$1)),[2]掉落汇总!$A$2:$A$871,O$1,[2]掉落汇总!$C$2:$C$871,$Q$2)/$Q$3)*宝箱投放计算!N166</f>
        <v>0</v>
      </c>
    </row>
    <row r="167" spans="1:15" x14ac:dyDescent="0.2">
      <c r="A167">
        <f>玩家成长时间线!A167</f>
        <v>166</v>
      </c>
      <c r="B167">
        <f>玩家成长时间线!B167</f>
        <v>10</v>
      </c>
      <c r="C167">
        <f ca="1">SUM($D$2:D167)</f>
        <v>0</v>
      </c>
      <c r="D167">
        <f t="shared" ca="1" si="2"/>
        <v>0</v>
      </c>
      <c r="E167">
        <f ca="1">(SUMIFS(OFFSET([2]掉落汇总!$C$2:$C$871,,MATCH($B167,[2]掉落汇总!$D$1:$M$1)),[2]掉落汇总!$A$2:$A$871,E$1,[2]掉落汇总!$C$2:$C$871,$Q$1)+SUMIFS(OFFSET([2]掉落汇总!$C$2:$C$871,,MATCH($B167,[2]掉落汇总!$D$1:$M$1)),[2]掉落汇总!$A$2:$A$871,E$1,[2]掉落汇总!$C$2:$C$871,$Q$2)/$Q$3)*宝箱投放计算!D167</f>
        <v>0</v>
      </c>
      <c r="F167">
        <f ca="1">(SUMIFS(OFFSET([2]掉落汇总!$C$2:$C$871,,MATCH($B167,[2]掉落汇总!$D$1:$M$1)),[2]掉落汇总!$A$2:$A$871,F$1,[2]掉落汇总!$C$2:$C$871,$Q$1)+SUMIFS(OFFSET([2]掉落汇总!$C$2:$C$871,,MATCH($B167,[2]掉落汇总!$D$1:$M$1)),[2]掉落汇总!$A$2:$A$871,F$1,[2]掉落汇总!$C$2:$C$871,$Q$2)/$Q$3)*宝箱投放计算!E167</f>
        <v>0</v>
      </c>
      <c r="G167">
        <f ca="1">(SUMIFS(OFFSET([2]掉落汇总!$C$2:$C$871,,MATCH($B167,[2]掉落汇总!$D$1:$M$1)),[2]掉落汇总!$A$2:$A$871,G$1,[2]掉落汇总!$C$2:$C$871,$Q$1)+SUMIFS(OFFSET([2]掉落汇总!$C$2:$C$871,,MATCH($B167,[2]掉落汇总!$D$1:$M$1)),[2]掉落汇总!$A$2:$A$871,G$1,[2]掉落汇总!$C$2:$C$871,$Q$2)/$Q$3)*宝箱投放计算!F167</f>
        <v>0</v>
      </c>
      <c r="H167">
        <f ca="1">(SUMIFS(OFFSET([2]掉落汇总!$C$2:$C$871,,MATCH($B167,[2]掉落汇总!$D$1:$M$1)),[2]掉落汇总!$A$2:$A$871,H$1,[2]掉落汇总!$C$2:$C$871,$Q$1)+SUMIFS(OFFSET([2]掉落汇总!$C$2:$C$871,,MATCH($B167,[2]掉落汇总!$D$1:$M$1)),[2]掉落汇总!$A$2:$A$871,H$1,[2]掉落汇总!$C$2:$C$871,$Q$2)/$Q$3)*宝箱投放计算!G167</f>
        <v>0</v>
      </c>
      <c r="I167">
        <f ca="1">(SUMIFS(OFFSET([2]掉落汇总!$C$2:$C$871,,MATCH($B167,[2]掉落汇总!$D$1:$M$1)),[2]掉落汇总!$A$2:$A$871,I$1,[2]掉落汇总!$C$2:$C$871,$Q$1)+SUMIFS(OFFSET([2]掉落汇总!$C$2:$C$871,,MATCH($B167,[2]掉落汇总!$D$1:$M$1)),[2]掉落汇总!$A$2:$A$871,I$1,[2]掉落汇总!$C$2:$C$871,$Q$2)/$Q$3)*宝箱投放计算!H167</f>
        <v>0</v>
      </c>
      <c r="J167">
        <f ca="1">(SUMIFS(OFFSET([2]掉落汇总!$C$2:$C$871,,MATCH($B167,[2]掉落汇总!$D$1:$M$1)),[2]掉落汇总!$A$2:$A$871,J$1,[2]掉落汇总!$C$2:$C$871,$Q$1)+SUMIFS(OFFSET([2]掉落汇总!$C$2:$C$871,,MATCH($B167,[2]掉落汇总!$D$1:$M$1)),[2]掉落汇总!$A$2:$A$871,J$1,[2]掉落汇总!$C$2:$C$871,$Q$2)/$Q$3)*宝箱投放计算!I167</f>
        <v>0</v>
      </c>
      <c r="K167">
        <f ca="1">(SUMIFS(OFFSET([2]掉落汇总!$C$2:$C$871,,MATCH($B167,[2]掉落汇总!$D$1:$M$1)),[2]掉落汇总!$A$2:$A$871,K$1,[2]掉落汇总!$C$2:$C$871,$Q$1)+SUMIFS(OFFSET([2]掉落汇总!$C$2:$C$871,,MATCH($B167,[2]掉落汇总!$D$1:$M$1)),[2]掉落汇总!$A$2:$A$871,K$1,[2]掉落汇总!$C$2:$C$871,$Q$2)/$Q$3)*宝箱投放计算!J167</f>
        <v>0</v>
      </c>
      <c r="L167">
        <f ca="1">(SUMIFS(OFFSET([2]掉落汇总!$C$2:$C$871,,MATCH($B167,[2]掉落汇总!$D$1:$M$1)),[2]掉落汇总!$A$2:$A$871,L$1,[2]掉落汇总!$C$2:$C$871,$Q$1)+SUMIFS(OFFSET([2]掉落汇总!$C$2:$C$871,,MATCH($B167,[2]掉落汇总!$D$1:$M$1)),[2]掉落汇总!$A$2:$A$871,L$1,[2]掉落汇总!$C$2:$C$871,$Q$2)/$Q$3)*宝箱投放计算!K167</f>
        <v>0</v>
      </c>
      <c r="M167">
        <f ca="1">(SUMIFS(OFFSET([2]掉落汇总!$C$2:$C$871,,MATCH($B167,[2]掉落汇总!$D$1:$M$1)),[2]掉落汇总!$A$2:$A$871,M$1,[2]掉落汇总!$C$2:$C$871,$Q$1)+SUMIFS(OFFSET([2]掉落汇总!$C$2:$C$871,,MATCH($B167,[2]掉落汇总!$D$1:$M$1)),[2]掉落汇总!$A$2:$A$871,M$1,[2]掉落汇总!$C$2:$C$871,$Q$2)/$Q$3)*宝箱投放计算!L167</f>
        <v>0</v>
      </c>
      <c r="N167">
        <f ca="1">(SUMIFS(OFFSET([2]掉落汇总!$C$2:$C$871,,MATCH($B167,[2]掉落汇总!$D$1:$M$1)),[2]掉落汇总!$A$2:$A$871,N$1,[2]掉落汇总!$C$2:$C$871,$Q$1)+SUMIFS(OFFSET([2]掉落汇总!$C$2:$C$871,,MATCH($B167,[2]掉落汇总!$D$1:$M$1)),[2]掉落汇总!$A$2:$A$871,N$1,[2]掉落汇总!$C$2:$C$871,$Q$2)/$Q$3)*宝箱投放计算!M167</f>
        <v>0</v>
      </c>
      <c r="O167">
        <f ca="1">(SUMIFS(OFFSET([2]掉落汇总!$C$2:$C$871,,MATCH($B167,[2]掉落汇总!$D$1:$M$1)),[2]掉落汇总!$A$2:$A$871,O$1,[2]掉落汇总!$C$2:$C$871,$Q$1)+SUMIFS(OFFSET([2]掉落汇总!$C$2:$C$871,,MATCH($B167,[2]掉落汇总!$D$1:$M$1)),[2]掉落汇总!$A$2:$A$871,O$1,[2]掉落汇总!$C$2:$C$871,$Q$2)/$Q$3)*宝箱投放计算!N167</f>
        <v>0</v>
      </c>
    </row>
    <row r="168" spans="1:15" x14ac:dyDescent="0.2">
      <c r="A168">
        <f>玩家成长时间线!A168</f>
        <v>167</v>
      </c>
      <c r="B168">
        <f>玩家成长时间线!B168</f>
        <v>10</v>
      </c>
      <c r="C168">
        <f ca="1">SUM($D$2:D168)</f>
        <v>0</v>
      </c>
      <c r="D168">
        <f t="shared" ca="1" si="2"/>
        <v>0</v>
      </c>
      <c r="E168">
        <f ca="1">(SUMIFS(OFFSET([2]掉落汇总!$C$2:$C$871,,MATCH($B168,[2]掉落汇总!$D$1:$M$1)),[2]掉落汇总!$A$2:$A$871,E$1,[2]掉落汇总!$C$2:$C$871,$Q$1)+SUMIFS(OFFSET([2]掉落汇总!$C$2:$C$871,,MATCH($B168,[2]掉落汇总!$D$1:$M$1)),[2]掉落汇总!$A$2:$A$871,E$1,[2]掉落汇总!$C$2:$C$871,$Q$2)/$Q$3)*宝箱投放计算!D168</f>
        <v>0</v>
      </c>
      <c r="F168">
        <f ca="1">(SUMIFS(OFFSET([2]掉落汇总!$C$2:$C$871,,MATCH($B168,[2]掉落汇总!$D$1:$M$1)),[2]掉落汇总!$A$2:$A$871,F$1,[2]掉落汇总!$C$2:$C$871,$Q$1)+SUMIFS(OFFSET([2]掉落汇总!$C$2:$C$871,,MATCH($B168,[2]掉落汇总!$D$1:$M$1)),[2]掉落汇总!$A$2:$A$871,F$1,[2]掉落汇总!$C$2:$C$871,$Q$2)/$Q$3)*宝箱投放计算!E168</f>
        <v>0</v>
      </c>
      <c r="G168">
        <f ca="1">(SUMIFS(OFFSET([2]掉落汇总!$C$2:$C$871,,MATCH($B168,[2]掉落汇总!$D$1:$M$1)),[2]掉落汇总!$A$2:$A$871,G$1,[2]掉落汇总!$C$2:$C$871,$Q$1)+SUMIFS(OFFSET([2]掉落汇总!$C$2:$C$871,,MATCH($B168,[2]掉落汇总!$D$1:$M$1)),[2]掉落汇总!$A$2:$A$871,G$1,[2]掉落汇总!$C$2:$C$871,$Q$2)/$Q$3)*宝箱投放计算!F168</f>
        <v>0</v>
      </c>
      <c r="H168">
        <f ca="1">(SUMIFS(OFFSET([2]掉落汇总!$C$2:$C$871,,MATCH($B168,[2]掉落汇总!$D$1:$M$1)),[2]掉落汇总!$A$2:$A$871,H$1,[2]掉落汇总!$C$2:$C$871,$Q$1)+SUMIFS(OFFSET([2]掉落汇总!$C$2:$C$871,,MATCH($B168,[2]掉落汇总!$D$1:$M$1)),[2]掉落汇总!$A$2:$A$871,H$1,[2]掉落汇总!$C$2:$C$871,$Q$2)/$Q$3)*宝箱投放计算!G168</f>
        <v>0</v>
      </c>
      <c r="I168">
        <f ca="1">(SUMIFS(OFFSET([2]掉落汇总!$C$2:$C$871,,MATCH($B168,[2]掉落汇总!$D$1:$M$1)),[2]掉落汇总!$A$2:$A$871,I$1,[2]掉落汇总!$C$2:$C$871,$Q$1)+SUMIFS(OFFSET([2]掉落汇总!$C$2:$C$871,,MATCH($B168,[2]掉落汇总!$D$1:$M$1)),[2]掉落汇总!$A$2:$A$871,I$1,[2]掉落汇总!$C$2:$C$871,$Q$2)/$Q$3)*宝箱投放计算!H168</f>
        <v>0</v>
      </c>
      <c r="J168">
        <f ca="1">(SUMIFS(OFFSET([2]掉落汇总!$C$2:$C$871,,MATCH($B168,[2]掉落汇总!$D$1:$M$1)),[2]掉落汇总!$A$2:$A$871,J$1,[2]掉落汇总!$C$2:$C$871,$Q$1)+SUMIFS(OFFSET([2]掉落汇总!$C$2:$C$871,,MATCH($B168,[2]掉落汇总!$D$1:$M$1)),[2]掉落汇总!$A$2:$A$871,J$1,[2]掉落汇总!$C$2:$C$871,$Q$2)/$Q$3)*宝箱投放计算!I168</f>
        <v>0</v>
      </c>
      <c r="K168">
        <f ca="1">(SUMIFS(OFFSET([2]掉落汇总!$C$2:$C$871,,MATCH($B168,[2]掉落汇总!$D$1:$M$1)),[2]掉落汇总!$A$2:$A$871,K$1,[2]掉落汇总!$C$2:$C$871,$Q$1)+SUMIFS(OFFSET([2]掉落汇总!$C$2:$C$871,,MATCH($B168,[2]掉落汇总!$D$1:$M$1)),[2]掉落汇总!$A$2:$A$871,K$1,[2]掉落汇总!$C$2:$C$871,$Q$2)/$Q$3)*宝箱投放计算!J168</f>
        <v>0</v>
      </c>
      <c r="L168">
        <f ca="1">(SUMIFS(OFFSET([2]掉落汇总!$C$2:$C$871,,MATCH($B168,[2]掉落汇总!$D$1:$M$1)),[2]掉落汇总!$A$2:$A$871,L$1,[2]掉落汇总!$C$2:$C$871,$Q$1)+SUMIFS(OFFSET([2]掉落汇总!$C$2:$C$871,,MATCH($B168,[2]掉落汇总!$D$1:$M$1)),[2]掉落汇总!$A$2:$A$871,L$1,[2]掉落汇总!$C$2:$C$871,$Q$2)/$Q$3)*宝箱投放计算!K168</f>
        <v>0</v>
      </c>
      <c r="M168">
        <f ca="1">(SUMIFS(OFFSET([2]掉落汇总!$C$2:$C$871,,MATCH($B168,[2]掉落汇总!$D$1:$M$1)),[2]掉落汇总!$A$2:$A$871,M$1,[2]掉落汇总!$C$2:$C$871,$Q$1)+SUMIFS(OFFSET([2]掉落汇总!$C$2:$C$871,,MATCH($B168,[2]掉落汇总!$D$1:$M$1)),[2]掉落汇总!$A$2:$A$871,M$1,[2]掉落汇总!$C$2:$C$871,$Q$2)/$Q$3)*宝箱投放计算!L168</f>
        <v>0</v>
      </c>
      <c r="N168">
        <f ca="1">(SUMIFS(OFFSET([2]掉落汇总!$C$2:$C$871,,MATCH($B168,[2]掉落汇总!$D$1:$M$1)),[2]掉落汇总!$A$2:$A$871,N$1,[2]掉落汇总!$C$2:$C$871,$Q$1)+SUMIFS(OFFSET([2]掉落汇总!$C$2:$C$871,,MATCH($B168,[2]掉落汇总!$D$1:$M$1)),[2]掉落汇总!$A$2:$A$871,N$1,[2]掉落汇总!$C$2:$C$871,$Q$2)/$Q$3)*宝箱投放计算!M168</f>
        <v>0</v>
      </c>
      <c r="O168">
        <f ca="1">(SUMIFS(OFFSET([2]掉落汇总!$C$2:$C$871,,MATCH($B168,[2]掉落汇总!$D$1:$M$1)),[2]掉落汇总!$A$2:$A$871,O$1,[2]掉落汇总!$C$2:$C$871,$Q$1)+SUMIFS(OFFSET([2]掉落汇总!$C$2:$C$871,,MATCH($B168,[2]掉落汇总!$D$1:$M$1)),[2]掉落汇总!$A$2:$A$871,O$1,[2]掉落汇总!$C$2:$C$871,$Q$2)/$Q$3)*宝箱投放计算!N168</f>
        <v>0</v>
      </c>
    </row>
    <row r="169" spans="1:15" x14ac:dyDescent="0.2">
      <c r="A169">
        <f>玩家成长时间线!A169</f>
        <v>168</v>
      </c>
      <c r="B169">
        <f>玩家成长时间线!B169</f>
        <v>8</v>
      </c>
      <c r="C169">
        <f ca="1">SUM($D$2:D169)</f>
        <v>0</v>
      </c>
      <c r="D169">
        <f t="shared" ca="1" si="2"/>
        <v>0</v>
      </c>
      <c r="E169">
        <f ca="1">(SUMIFS(OFFSET([2]掉落汇总!$C$2:$C$871,,MATCH($B169,[2]掉落汇总!$D$1:$M$1)),[2]掉落汇总!$A$2:$A$871,E$1,[2]掉落汇总!$C$2:$C$871,$Q$1)+SUMIFS(OFFSET([2]掉落汇总!$C$2:$C$871,,MATCH($B169,[2]掉落汇总!$D$1:$M$1)),[2]掉落汇总!$A$2:$A$871,E$1,[2]掉落汇总!$C$2:$C$871,$Q$2)/$Q$3)*宝箱投放计算!D169</f>
        <v>0</v>
      </c>
      <c r="F169">
        <f ca="1">(SUMIFS(OFFSET([2]掉落汇总!$C$2:$C$871,,MATCH($B169,[2]掉落汇总!$D$1:$M$1)),[2]掉落汇总!$A$2:$A$871,F$1,[2]掉落汇总!$C$2:$C$871,$Q$1)+SUMIFS(OFFSET([2]掉落汇总!$C$2:$C$871,,MATCH($B169,[2]掉落汇总!$D$1:$M$1)),[2]掉落汇总!$A$2:$A$871,F$1,[2]掉落汇总!$C$2:$C$871,$Q$2)/$Q$3)*宝箱投放计算!E169</f>
        <v>0</v>
      </c>
      <c r="G169">
        <f ca="1">(SUMIFS(OFFSET([2]掉落汇总!$C$2:$C$871,,MATCH($B169,[2]掉落汇总!$D$1:$M$1)),[2]掉落汇总!$A$2:$A$871,G$1,[2]掉落汇总!$C$2:$C$871,$Q$1)+SUMIFS(OFFSET([2]掉落汇总!$C$2:$C$871,,MATCH($B169,[2]掉落汇总!$D$1:$M$1)),[2]掉落汇总!$A$2:$A$871,G$1,[2]掉落汇总!$C$2:$C$871,$Q$2)/$Q$3)*宝箱投放计算!F169</f>
        <v>0</v>
      </c>
      <c r="H169">
        <f ca="1">(SUMIFS(OFFSET([2]掉落汇总!$C$2:$C$871,,MATCH($B169,[2]掉落汇总!$D$1:$M$1)),[2]掉落汇总!$A$2:$A$871,H$1,[2]掉落汇总!$C$2:$C$871,$Q$1)+SUMIFS(OFFSET([2]掉落汇总!$C$2:$C$871,,MATCH($B169,[2]掉落汇总!$D$1:$M$1)),[2]掉落汇总!$A$2:$A$871,H$1,[2]掉落汇总!$C$2:$C$871,$Q$2)/$Q$3)*宝箱投放计算!G169</f>
        <v>0</v>
      </c>
      <c r="I169">
        <f ca="1">(SUMIFS(OFFSET([2]掉落汇总!$C$2:$C$871,,MATCH($B169,[2]掉落汇总!$D$1:$M$1)),[2]掉落汇总!$A$2:$A$871,I$1,[2]掉落汇总!$C$2:$C$871,$Q$1)+SUMIFS(OFFSET([2]掉落汇总!$C$2:$C$871,,MATCH($B169,[2]掉落汇总!$D$1:$M$1)),[2]掉落汇总!$A$2:$A$871,I$1,[2]掉落汇总!$C$2:$C$871,$Q$2)/$Q$3)*宝箱投放计算!H169</f>
        <v>0</v>
      </c>
      <c r="J169">
        <f ca="1">(SUMIFS(OFFSET([2]掉落汇总!$C$2:$C$871,,MATCH($B169,[2]掉落汇总!$D$1:$M$1)),[2]掉落汇总!$A$2:$A$871,J$1,[2]掉落汇总!$C$2:$C$871,$Q$1)+SUMIFS(OFFSET([2]掉落汇总!$C$2:$C$871,,MATCH($B169,[2]掉落汇总!$D$1:$M$1)),[2]掉落汇总!$A$2:$A$871,J$1,[2]掉落汇总!$C$2:$C$871,$Q$2)/$Q$3)*宝箱投放计算!I169</f>
        <v>0</v>
      </c>
      <c r="K169">
        <f ca="1">(SUMIFS(OFFSET([2]掉落汇总!$C$2:$C$871,,MATCH($B169,[2]掉落汇总!$D$1:$M$1)),[2]掉落汇总!$A$2:$A$871,K$1,[2]掉落汇总!$C$2:$C$871,$Q$1)+SUMIFS(OFFSET([2]掉落汇总!$C$2:$C$871,,MATCH($B169,[2]掉落汇总!$D$1:$M$1)),[2]掉落汇总!$A$2:$A$871,K$1,[2]掉落汇总!$C$2:$C$871,$Q$2)/$Q$3)*宝箱投放计算!J169</f>
        <v>0</v>
      </c>
      <c r="L169">
        <f ca="1">(SUMIFS(OFFSET([2]掉落汇总!$C$2:$C$871,,MATCH($B169,[2]掉落汇总!$D$1:$M$1)),[2]掉落汇总!$A$2:$A$871,L$1,[2]掉落汇总!$C$2:$C$871,$Q$1)+SUMIFS(OFFSET([2]掉落汇总!$C$2:$C$871,,MATCH($B169,[2]掉落汇总!$D$1:$M$1)),[2]掉落汇总!$A$2:$A$871,L$1,[2]掉落汇总!$C$2:$C$871,$Q$2)/$Q$3)*宝箱投放计算!K169</f>
        <v>0</v>
      </c>
      <c r="M169">
        <f ca="1">(SUMIFS(OFFSET([2]掉落汇总!$C$2:$C$871,,MATCH($B169,[2]掉落汇总!$D$1:$M$1)),[2]掉落汇总!$A$2:$A$871,M$1,[2]掉落汇总!$C$2:$C$871,$Q$1)+SUMIFS(OFFSET([2]掉落汇总!$C$2:$C$871,,MATCH($B169,[2]掉落汇总!$D$1:$M$1)),[2]掉落汇总!$A$2:$A$871,M$1,[2]掉落汇总!$C$2:$C$871,$Q$2)/$Q$3)*宝箱投放计算!L169</f>
        <v>0</v>
      </c>
      <c r="N169">
        <f ca="1">(SUMIFS(OFFSET([2]掉落汇总!$C$2:$C$871,,MATCH($B169,[2]掉落汇总!$D$1:$M$1)),[2]掉落汇总!$A$2:$A$871,N$1,[2]掉落汇总!$C$2:$C$871,$Q$1)+SUMIFS(OFFSET([2]掉落汇总!$C$2:$C$871,,MATCH($B169,[2]掉落汇总!$D$1:$M$1)),[2]掉落汇总!$A$2:$A$871,N$1,[2]掉落汇总!$C$2:$C$871,$Q$2)/$Q$3)*宝箱投放计算!M169</f>
        <v>0</v>
      </c>
      <c r="O169">
        <f ca="1">(SUMIFS(OFFSET([2]掉落汇总!$C$2:$C$871,,MATCH($B169,[2]掉落汇总!$D$1:$M$1)),[2]掉落汇总!$A$2:$A$871,O$1,[2]掉落汇总!$C$2:$C$871,$Q$1)+SUMIFS(OFFSET([2]掉落汇总!$C$2:$C$871,,MATCH($B169,[2]掉落汇总!$D$1:$M$1)),[2]掉落汇总!$A$2:$A$871,O$1,[2]掉落汇总!$C$2:$C$871,$Q$2)/$Q$3)*宝箱投放计算!N169</f>
        <v>0</v>
      </c>
    </row>
    <row r="170" spans="1:15" x14ac:dyDescent="0.2">
      <c r="A170">
        <f>玩家成长时间线!A170</f>
        <v>169</v>
      </c>
      <c r="B170">
        <f>玩家成长时间线!B170</f>
        <v>8</v>
      </c>
      <c r="C170">
        <f ca="1">SUM($D$2:D170)</f>
        <v>0</v>
      </c>
      <c r="D170">
        <f t="shared" ca="1" si="2"/>
        <v>0</v>
      </c>
      <c r="E170">
        <f ca="1">(SUMIFS(OFFSET([2]掉落汇总!$C$2:$C$871,,MATCH($B170,[2]掉落汇总!$D$1:$M$1)),[2]掉落汇总!$A$2:$A$871,E$1,[2]掉落汇总!$C$2:$C$871,$Q$1)+SUMIFS(OFFSET([2]掉落汇总!$C$2:$C$871,,MATCH($B170,[2]掉落汇总!$D$1:$M$1)),[2]掉落汇总!$A$2:$A$871,E$1,[2]掉落汇总!$C$2:$C$871,$Q$2)/$Q$3)*宝箱投放计算!D170</f>
        <v>0</v>
      </c>
      <c r="F170">
        <f ca="1">(SUMIFS(OFFSET([2]掉落汇总!$C$2:$C$871,,MATCH($B170,[2]掉落汇总!$D$1:$M$1)),[2]掉落汇总!$A$2:$A$871,F$1,[2]掉落汇总!$C$2:$C$871,$Q$1)+SUMIFS(OFFSET([2]掉落汇总!$C$2:$C$871,,MATCH($B170,[2]掉落汇总!$D$1:$M$1)),[2]掉落汇总!$A$2:$A$871,F$1,[2]掉落汇总!$C$2:$C$871,$Q$2)/$Q$3)*宝箱投放计算!E170</f>
        <v>0</v>
      </c>
      <c r="G170">
        <f ca="1">(SUMIFS(OFFSET([2]掉落汇总!$C$2:$C$871,,MATCH($B170,[2]掉落汇总!$D$1:$M$1)),[2]掉落汇总!$A$2:$A$871,G$1,[2]掉落汇总!$C$2:$C$871,$Q$1)+SUMIFS(OFFSET([2]掉落汇总!$C$2:$C$871,,MATCH($B170,[2]掉落汇总!$D$1:$M$1)),[2]掉落汇总!$A$2:$A$871,G$1,[2]掉落汇总!$C$2:$C$871,$Q$2)/$Q$3)*宝箱投放计算!F170</f>
        <v>0</v>
      </c>
      <c r="H170">
        <f ca="1">(SUMIFS(OFFSET([2]掉落汇总!$C$2:$C$871,,MATCH($B170,[2]掉落汇总!$D$1:$M$1)),[2]掉落汇总!$A$2:$A$871,H$1,[2]掉落汇总!$C$2:$C$871,$Q$1)+SUMIFS(OFFSET([2]掉落汇总!$C$2:$C$871,,MATCH($B170,[2]掉落汇总!$D$1:$M$1)),[2]掉落汇总!$A$2:$A$871,H$1,[2]掉落汇总!$C$2:$C$871,$Q$2)/$Q$3)*宝箱投放计算!G170</f>
        <v>0</v>
      </c>
      <c r="I170">
        <f ca="1">(SUMIFS(OFFSET([2]掉落汇总!$C$2:$C$871,,MATCH($B170,[2]掉落汇总!$D$1:$M$1)),[2]掉落汇总!$A$2:$A$871,I$1,[2]掉落汇总!$C$2:$C$871,$Q$1)+SUMIFS(OFFSET([2]掉落汇总!$C$2:$C$871,,MATCH($B170,[2]掉落汇总!$D$1:$M$1)),[2]掉落汇总!$A$2:$A$871,I$1,[2]掉落汇总!$C$2:$C$871,$Q$2)/$Q$3)*宝箱投放计算!H170</f>
        <v>0</v>
      </c>
      <c r="J170">
        <f ca="1">(SUMIFS(OFFSET([2]掉落汇总!$C$2:$C$871,,MATCH($B170,[2]掉落汇总!$D$1:$M$1)),[2]掉落汇总!$A$2:$A$871,J$1,[2]掉落汇总!$C$2:$C$871,$Q$1)+SUMIFS(OFFSET([2]掉落汇总!$C$2:$C$871,,MATCH($B170,[2]掉落汇总!$D$1:$M$1)),[2]掉落汇总!$A$2:$A$871,J$1,[2]掉落汇总!$C$2:$C$871,$Q$2)/$Q$3)*宝箱投放计算!I170</f>
        <v>0</v>
      </c>
      <c r="K170">
        <f ca="1">(SUMIFS(OFFSET([2]掉落汇总!$C$2:$C$871,,MATCH($B170,[2]掉落汇总!$D$1:$M$1)),[2]掉落汇总!$A$2:$A$871,K$1,[2]掉落汇总!$C$2:$C$871,$Q$1)+SUMIFS(OFFSET([2]掉落汇总!$C$2:$C$871,,MATCH($B170,[2]掉落汇总!$D$1:$M$1)),[2]掉落汇总!$A$2:$A$871,K$1,[2]掉落汇总!$C$2:$C$871,$Q$2)/$Q$3)*宝箱投放计算!J170</f>
        <v>0</v>
      </c>
      <c r="L170">
        <f ca="1">(SUMIFS(OFFSET([2]掉落汇总!$C$2:$C$871,,MATCH($B170,[2]掉落汇总!$D$1:$M$1)),[2]掉落汇总!$A$2:$A$871,L$1,[2]掉落汇总!$C$2:$C$871,$Q$1)+SUMIFS(OFFSET([2]掉落汇总!$C$2:$C$871,,MATCH($B170,[2]掉落汇总!$D$1:$M$1)),[2]掉落汇总!$A$2:$A$871,L$1,[2]掉落汇总!$C$2:$C$871,$Q$2)/$Q$3)*宝箱投放计算!K170</f>
        <v>0</v>
      </c>
      <c r="M170">
        <f ca="1">(SUMIFS(OFFSET([2]掉落汇总!$C$2:$C$871,,MATCH($B170,[2]掉落汇总!$D$1:$M$1)),[2]掉落汇总!$A$2:$A$871,M$1,[2]掉落汇总!$C$2:$C$871,$Q$1)+SUMIFS(OFFSET([2]掉落汇总!$C$2:$C$871,,MATCH($B170,[2]掉落汇总!$D$1:$M$1)),[2]掉落汇总!$A$2:$A$871,M$1,[2]掉落汇总!$C$2:$C$871,$Q$2)/$Q$3)*宝箱投放计算!L170</f>
        <v>0</v>
      </c>
      <c r="N170">
        <f ca="1">(SUMIFS(OFFSET([2]掉落汇总!$C$2:$C$871,,MATCH($B170,[2]掉落汇总!$D$1:$M$1)),[2]掉落汇总!$A$2:$A$871,N$1,[2]掉落汇总!$C$2:$C$871,$Q$1)+SUMIFS(OFFSET([2]掉落汇总!$C$2:$C$871,,MATCH($B170,[2]掉落汇总!$D$1:$M$1)),[2]掉落汇总!$A$2:$A$871,N$1,[2]掉落汇总!$C$2:$C$871,$Q$2)/$Q$3)*宝箱投放计算!M170</f>
        <v>0</v>
      </c>
      <c r="O170">
        <f ca="1">(SUMIFS(OFFSET([2]掉落汇总!$C$2:$C$871,,MATCH($B170,[2]掉落汇总!$D$1:$M$1)),[2]掉落汇总!$A$2:$A$871,O$1,[2]掉落汇总!$C$2:$C$871,$Q$1)+SUMIFS(OFFSET([2]掉落汇总!$C$2:$C$871,,MATCH($B170,[2]掉落汇总!$D$1:$M$1)),[2]掉落汇总!$A$2:$A$871,O$1,[2]掉落汇总!$C$2:$C$871,$Q$2)/$Q$3)*宝箱投放计算!N170</f>
        <v>0</v>
      </c>
    </row>
    <row r="171" spans="1:15" x14ac:dyDescent="0.2">
      <c r="A171">
        <f>玩家成长时间线!A171</f>
        <v>170</v>
      </c>
      <c r="B171">
        <f>玩家成长时间线!B171</f>
        <v>8</v>
      </c>
      <c r="C171">
        <f ca="1">SUM($D$2:D171)</f>
        <v>0</v>
      </c>
      <c r="D171">
        <f t="shared" ca="1" si="2"/>
        <v>0</v>
      </c>
      <c r="E171">
        <f ca="1">(SUMIFS(OFFSET([2]掉落汇总!$C$2:$C$871,,MATCH($B171,[2]掉落汇总!$D$1:$M$1)),[2]掉落汇总!$A$2:$A$871,E$1,[2]掉落汇总!$C$2:$C$871,$Q$1)+SUMIFS(OFFSET([2]掉落汇总!$C$2:$C$871,,MATCH($B171,[2]掉落汇总!$D$1:$M$1)),[2]掉落汇总!$A$2:$A$871,E$1,[2]掉落汇总!$C$2:$C$871,$Q$2)/$Q$3)*宝箱投放计算!D171</f>
        <v>0</v>
      </c>
      <c r="F171">
        <f ca="1">(SUMIFS(OFFSET([2]掉落汇总!$C$2:$C$871,,MATCH($B171,[2]掉落汇总!$D$1:$M$1)),[2]掉落汇总!$A$2:$A$871,F$1,[2]掉落汇总!$C$2:$C$871,$Q$1)+SUMIFS(OFFSET([2]掉落汇总!$C$2:$C$871,,MATCH($B171,[2]掉落汇总!$D$1:$M$1)),[2]掉落汇总!$A$2:$A$871,F$1,[2]掉落汇总!$C$2:$C$871,$Q$2)/$Q$3)*宝箱投放计算!E171</f>
        <v>0</v>
      </c>
      <c r="G171">
        <f ca="1">(SUMIFS(OFFSET([2]掉落汇总!$C$2:$C$871,,MATCH($B171,[2]掉落汇总!$D$1:$M$1)),[2]掉落汇总!$A$2:$A$871,G$1,[2]掉落汇总!$C$2:$C$871,$Q$1)+SUMIFS(OFFSET([2]掉落汇总!$C$2:$C$871,,MATCH($B171,[2]掉落汇总!$D$1:$M$1)),[2]掉落汇总!$A$2:$A$871,G$1,[2]掉落汇总!$C$2:$C$871,$Q$2)/$Q$3)*宝箱投放计算!F171</f>
        <v>0</v>
      </c>
      <c r="H171">
        <f ca="1">(SUMIFS(OFFSET([2]掉落汇总!$C$2:$C$871,,MATCH($B171,[2]掉落汇总!$D$1:$M$1)),[2]掉落汇总!$A$2:$A$871,H$1,[2]掉落汇总!$C$2:$C$871,$Q$1)+SUMIFS(OFFSET([2]掉落汇总!$C$2:$C$871,,MATCH($B171,[2]掉落汇总!$D$1:$M$1)),[2]掉落汇总!$A$2:$A$871,H$1,[2]掉落汇总!$C$2:$C$871,$Q$2)/$Q$3)*宝箱投放计算!G171</f>
        <v>0</v>
      </c>
      <c r="I171">
        <f ca="1">(SUMIFS(OFFSET([2]掉落汇总!$C$2:$C$871,,MATCH($B171,[2]掉落汇总!$D$1:$M$1)),[2]掉落汇总!$A$2:$A$871,I$1,[2]掉落汇总!$C$2:$C$871,$Q$1)+SUMIFS(OFFSET([2]掉落汇总!$C$2:$C$871,,MATCH($B171,[2]掉落汇总!$D$1:$M$1)),[2]掉落汇总!$A$2:$A$871,I$1,[2]掉落汇总!$C$2:$C$871,$Q$2)/$Q$3)*宝箱投放计算!H171</f>
        <v>0</v>
      </c>
      <c r="J171">
        <f ca="1">(SUMIFS(OFFSET([2]掉落汇总!$C$2:$C$871,,MATCH($B171,[2]掉落汇总!$D$1:$M$1)),[2]掉落汇总!$A$2:$A$871,J$1,[2]掉落汇总!$C$2:$C$871,$Q$1)+SUMIFS(OFFSET([2]掉落汇总!$C$2:$C$871,,MATCH($B171,[2]掉落汇总!$D$1:$M$1)),[2]掉落汇总!$A$2:$A$871,J$1,[2]掉落汇总!$C$2:$C$871,$Q$2)/$Q$3)*宝箱投放计算!I171</f>
        <v>0</v>
      </c>
      <c r="K171">
        <f ca="1">(SUMIFS(OFFSET([2]掉落汇总!$C$2:$C$871,,MATCH($B171,[2]掉落汇总!$D$1:$M$1)),[2]掉落汇总!$A$2:$A$871,K$1,[2]掉落汇总!$C$2:$C$871,$Q$1)+SUMIFS(OFFSET([2]掉落汇总!$C$2:$C$871,,MATCH($B171,[2]掉落汇总!$D$1:$M$1)),[2]掉落汇总!$A$2:$A$871,K$1,[2]掉落汇总!$C$2:$C$871,$Q$2)/$Q$3)*宝箱投放计算!J171</f>
        <v>0</v>
      </c>
      <c r="L171">
        <f ca="1">(SUMIFS(OFFSET([2]掉落汇总!$C$2:$C$871,,MATCH($B171,[2]掉落汇总!$D$1:$M$1)),[2]掉落汇总!$A$2:$A$871,L$1,[2]掉落汇总!$C$2:$C$871,$Q$1)+SUMIFS(OFFSET([2]掉落汇总!$C$2:$C$871,,MATCH($B171,[2]掉落汇总!$D$1:$M$1)),[2]掉落汇总!$A$2:$A$871,L$1,[2]掉落汇总!$C$2:$C$871,$Q$2)/$Q$3)*宝箱投放计算!K171</f>
        <v>0</v>
      </c>
      <c r="M171">
        <f ca="1">(SUMIFS(OFFSET([2]掉落汇总!$C$2:$C$871,,MATCH($B171,[2]掉落汇总!$D$1:$M$1)),[2]掉落汇总!$A$2:$A$871,M$1,[2]掉落汇总!$C$2:$C$871,$Q$1)+SUMIFS(OFFSET([2]掉落汇总!$C$2:$C$871,,MATCH($B171,[2]掉落汇总!$D$1:$M$1)),[2]掉落汇总!$A$2:$A$871,M$1,[2]掉落汇总!$C$2:$C$871,$Q$2)/$Q$3)*宝箱投放计算!L171</f>
        <v>0</v>
      </c>
      <c r="N171">
        <f ca="1">(SUMIFS(OFFSET([2]掉落汇总!$C$2:$C$871,,MATCH($B171,[2]掉落汇总!$D$1:$M$1)),[2]掉落汇总!$A$2:$A$871,N$1,[2]掉落汇总!$C$2:$C$871,$Q$1)+SUMIFS(OFFSET([2]掉落汇总!$C$2:$C$871,,MATCH($B171,[2]掉落汇总!$D$1:$M$1)),[2]掉落汇总!$A$2:$A$871,N$1,[2]掉落汇总!$C$2:$C$871,$Q$2)/$Q$3)*宝箱投放计算!M171</f>
        <v>0</v>
      </c>
      <c r="O171">
        <f ca="1">(SUMIFS(OFFSET([2]掉落汇总!$C$2:$C$871,,MATCH($B171,[2]掉落汇总!$D$1:$M$1)),[2]掉落汇总!$A$2:$A$871,O$1,[2]掉落汇总!$C$2:$C$871,$Q$1)+SUMIFS(OFFSET([2]掉落汇总!$C$2:$C$871,,MATCH($B171,[2]掉落汇总!$D$1:$M$1)),[2]掉落汇总!$A$2:$A$871,O$1,[2]掉落汇总!$C$2:$C$871,$Q$2)/$Q$3)*宝箱投放计算!N171</f>
        <v>0</v>
      </c>
    </row>
    <row r="172" spans="1:15" x14ac:dyDescent="0.2">
      <c r="A172">
        <f>玩家成长时间线!A172</f>
        <v>171</v>
      </c>
      <c r="B172">
        <f>玩家成长时间线!B172</f>
        <v>9</v>
      </c>
      <c r="C172">
        <f ca="1">SUM($D$2:D172)</f>
        <v>0</v>
      </c>
      <c r="D172">
        <f t="shared" ca="1" si="2"/>
        <v>0</v>
      </c>
      <c r="E172">
        <f ca="1">(SUMIFS(OFFSET([2]掉落汇总!$C$2:$C$871,,MATCH($B172,[2]掉落汇总!$D$1:$M$1)),[2]掉落汇总!$A$2:$A$871,E$1,[2]掉落汇总!$C$2:$C$871,$Q$1)+SUMIFS(OFFSET([2]掉落汇总!$C$2:$C$871,,MATCH($B172,[2]掉落汇总!$D$1:$M$1)),[2]掉落汇总!$A$2:$A$871,E$1,[2]掉落汇总!$C$2:$C$871,$Q$2)/$Q$3)*宝箱投放计算!D172</f>
        <v>0</v>
      </c>
      <c r="F172">
        <f ca="1">(SUMIFS(OFFSET([2]掉落汇总!$C$2:$C$871,,MATCH($B172,[2]掉落汇总!$D$1:$M$1)),[2]掉落汇总!$A$2:$A$871,F$1,[2]掉落汇总!$C$2:$C$871,$Q$1)+SUMIFS(OFFSET([2]掉落汇总!$C$2:$C$871,,MATCH($B172,[2]掉落汇总!$D$1:$M$1)),[2]掉落汇总!$A$2:$A$871,F$1,[2]掉落汇总!$C$2:$C$871,$Q$2)/$Q$3)*宝箱投放计算!E172</f>
        <v>0</v>
      </c>
      <c r="G172">
        <f ca="1">(SUMIFS(OFFSET([2]掉落汇总!$C$2:$C$871,,MATCH($B172,[2]掉落汇总!$D$1:$M$1)),[2]掉落汇总!$A$2:$A$871,G$1,[2]掉落汇总!$C$2:$C$871,$Q$1)+SUMIFS(OFFSET([2]掉落汇总!$C$2:$C$871,,MATCH($B172,[2]掉落汇总!$D$1:$M$1)),[2]掉落汇总!$A$2:$A$871,G$1,[2]掉落汇总!$C$2:$C$871,$Q$2)/$Q$3)*宝箱投放计算!F172</f>
        <v>0</v>
      </c>
      <c r="H172">
        <f ca="1">(SUMIFS(OFFSET([2]掉落汇总!$C$2:$C$871,,MATCH($B172,[2]掉落汇总!$D$1:$M$1)),[2]掉落汇总!$A$2:$A$871,H$1,[2]掉落汇总!$C$2:$C$871,$Q$1)+SUMIFS(OFFSET([2]掉落汇总!$C$2:$C$871,,MATCH($B172,[2]掉落汇总!$D$1:$M$1)),[2]掉落汇总!$A$2:$A$871,H$1,[2]掉落汇总!$C$2:$C$871,$Q$2)/$Q$3)*宝箱投放计算!G172</f>
        <v>0</v>
      </c>
      <c r="I172">
        <f ca="1">(SUMIFS(OFFSET([2]掉落汇总!$C$2:$C$871,,MATCH($B172,[2]掉落汇总!$D$1:$M$1)),[2]掉落汇总!$A$2:$A$871,I$1,[2]掉落汇总!$C$2:$C$871,$Q$1)+SUMIFS(OFFSET([2]掉落汇总!$C$2:$C$871,,MATCH($B172,[2]掉落汇总!$D$1:$M$1)),[2]掉落汇总!$A$2:$A$871,I$1,[2]掉落汇总!$C$2:$C$871,$Q$2)/$Q$3)*宝箱投放计算!H172</f>
        <v>0</v>
      </c>
      <c r="J172">
        <f ca="1">(SUMIFS(OFFSET([2]掉落汇总!$C$2:$C$871,,MATCH($B172,[2]掉落汇总!$D$1:$M$1)),[2]掉落汇总!$A$2:$A$871,J$1,[2]掉落汇总!$C$2:$C$871,$Q$1)+SUMIFS(OFFSET([2]掉落汇总!$C$2:$C$871,,MATCH($B172,[2]掉落汇总!$D$1:$M$1)),[2]掉落汇总!$A$2:$A$871,J$1,[2]掉落汇总!$C$2:$C$871,$Q$2)/$Q$3)*宝箱投放计算!I172</f>
        <v>0</v>
      </c>
      <c r="K172">
        <f ca="1">(SUMIFS(OFFSET([2]掉落汇总!$C$2:$C$871,,MATCH($B172,[2]掉落汇总!$D$1:$M$1)),[2]掉落汇总!$A$2:$A$871,K$1,[2]掉落汇总!$C$2:$C$871,$Q$1)+SUMIFS(OFFSET([2]掉落汇总!$C$2:$C$871,,MATCH($B172,[2]掉落汇总!$D$1:$M$1)),[2]掉落汇总!$A$2:$A$871,K$1,[2]掉落汇总!$C$2:$C$871,$Q$2)/$Q$3)*宝箱投放计算!J172</f>
        <v>0</v>
      </c>
      <c r="L172">
        <f ca="1">(SUMIFS(OFFSET([2]掉落汇总!$C$2:$C$871,,MATCH($B172,[2]掉落汇总!$D$1:$M$1)),[2]掉落汇总!$A$2:$A$871,L$1,[2]掉落汇总!$C$2:$C$871,$Q$1)+SUMIFS(OFFSET([2]掉落汇总!$C$2:$C$871,,MATCH($B172,[2]掉落汇总!$D$1:$M$1)),[2]掉落汇总!$A$2:$A$871,L$1,[2]掉落汇总!$C$2:$C$871,$Q$2)/$Q$3)*宝箱投放计算!K172</f>
        <v>0</v>
      </c>
      <c r="M172">
        <f ca="1">(SUMIFS(OFFSET([2]掉落汇总!$C$2:$C$871,,MATCH($B172,[2]掉落汇总!$D$1:$M$1)),[2]掉落汇总!$A$2:$A$871,M$1,[2]掉落汇总!$C$2:$C$871,$Q$1)+SUMIFS(OFFSET([2]掉落汇总!$C$2:$C$871,,MATCH($B172,[2]掉落汇总!$D$1:$M$1)),[2]掉落汇总!$A$2:$A$871,M$1,[2]掉落汇总!$C$2:$C$871,$Q$2)/$Q$3)*宝箱投放计算!L172</f>
        <v>0</v>
      </c>
      <c r="N172">
        <f ca="1">(SUMIFS(OFFSET([2]掉落汇总!$C$2:$C$871,,MATCH($B172,[2]掉落汇总!$D$1:$M$1)),[2]掉落汇总!$A$2:$A$871,N$1,[2]掉落汇总!$C$2:$C$871,$Q$1)+SUMIFS(OFFSET([2]掉落汇总!$C$2:$C$871,,MATCH($B172,[2]掉落汇总!$D$1:$M$1)),[2]掉落汇总!$A$2:$A$871,N$1,[2]掉落汇总!$C$2:$C$871,$Q$2)/$Q$3)*宝箱投放计算!M172</f>
        <v>0</v>
      </c>
      <c r="O172">
        <f ca="1">(SUMIFS(OFFSET([2]掉落汇总!$C$2:$C$871,,MATCH($B172,[2]掉落汇总!$D$1:$M$1)),[2]掉落汇总!$A$2:$A$871,O$1,[2]掉落汇总!$C$2:$C$871,$Q$1)+SUMIFS(OFFSET([2]掉落汇总!$C$2:$C$871,,MATCH($B172,[2]掉落汇总!$D$1:$M$1)),[2]掉落汇总!$A$2:$A$871,O$1,[2]掉落汇总!$C$2:$C$871,$Q$2)/$Q$3)*宝箱投放计算!N172</f>
        <v>0</v>
      </c>
    </row>
    <row r="173" spans="1:15" x14ac:dyDescent="0.2">
      <c r="A173">
        <f>玩家成长时间线!A173</f>
        <v>172</v>
      </c>
      <c r="B173">
        <f>玩家成长时间线!B173</f>
        <v>9</v>
      </c>
      <c r="C173">
        <f ca="1">SUM($D$2:D173)</f>
        <v>0</v>
      </c>
      <c r="D173">
        <f t="shared" ca="1" si="2"/>
        <v>0</v>
      </c>
      <c r="E173">
        <f ca="1">(SUMIFS(OFFSET([2]掉落汇总!$C$2:$C$871,,MATCH($B173,[2]掉落汇总!$D$1:$M$1)),[2]掉落汇总!$A$2:$A$871,E$1,[2]掉落汇总!$C$2:$C$871,$Q$1)+SUMIFS(OFFSET([2]掉落汇总!$C$2:$C$871,,MATCH($B173,[2]掉落汇总!$D$1:$M$1)),[2]掉落汇总!$A$2:$A$871,E$1,[2]掉落汇总!$C$2:$C$871,$Q$2)/$Q$3)*宝箱投放计算!D173</f>
        <v>0</v>
      </c>
      <c r="F173">
        <f ca="1">(SUMIFS(OFFSET([2]掉落汇总!$C$2:$C$871,,MATCH($B173,[2]掉落汇总!$D$1:$M$1)),[2]掉落汇总!$A$2:$A$871,F$1,[2]掉落汇总!$C$2:$C$871,$Q$1)+SUMIFS(OFFSET([2]掉落汇总!$C$2:$C$871,,MATCH($B173,[2]掉落汇总!$D$1:$M$1)),[2]掉落汇总!$A$2:$A$871,F$1,[2]掉落汇总!$C$2:$C$871,$Q$2)/$Q$3)*宝箱投放计算!E173</f>
        <v>0</v>
      </c>
      <c r="G173">
        <f ca="1">(SUMIFS(OFFSET([2]掉落汇总!$C$2:$C$871,,MATCH($B173,[2]掉落汇总!$D$1:$M$1)),[2]掉落汇总!$A$2:$A$871,G$1,[2]掉落汇总!$C$2:$C$871,$Q$1)+SUMIFS(OFFSET([2]掉落汇总!$C$2:$C$871,,MATCH($B173,[2]掉落汇总!$D$1:$M$1)),[2]掉落汇总!$A$2:$A$871,G$1,[2]掉落汇总!$C$2:$C$871,$Q$2)/$Q$3)*宝箱投放计算!F173</f>
        <v>0</v>
      </c>
      <c r="H173">
        <f ca="1">(SUMIFS(OFFSET([2]掉落汇总!$C$2:$C$871,,MATCH($B173,[2]掉落汇总!$D$1:$M$1)),[2]掉落汇总!$A$2:$A$871,H$1,[2]掉落汇总!$C$2:$C$871,$Q$1)+SUMIFS(OFFSET([2]掉落汇总!$C$2:$C$871,,MATCH($B173,[2]掉落汇总!$D$1:$M$1)),[2]掉落汇总!$A$2:$A$871,H$1,[2]掉落汇总!$C$2:$C$871,$Q$2)/$Q$3)*宝箱投放计算!G173</f>
        <v>0</v>
      </c>
      <c r="I173">
        <f ca="1">(SUMIFS(OFFSET([2]掉落汇总!$C$2:$C$871,,MATCH($B173,[2]掉落汇总!$D$1:$M$1)),[2]掉落汇总!$A$2:$A$871,I$1,[2]掉落汇总!$C$2:$C$871,$Q$1)+SUMIFS(OFFSET([2]掉落汇总!$C$2:$C$871,,MATCH($B173,[2]掉落汇总!$D$1:$M$1)),[2]掉落汇总!$A$2:$A$871,I$1,[2]掉落汇总!$C$2:$C$871,$Q$2)/$Q$3)*宝箱投放计算!H173</f>
        <v>0</v>
      </c>
      <c r="J173">
        <f ca="1">(SUMIFS(OFFSET([2]掉落汇总!$C$2:$C$871,,MATCH($B173,[2]掉落汇总!$D$1:$M$1)),[2]掉落汇总!$A$2:$A$871,J$1,[2]掉落汇总!$C$2:$C$871,$Q$1)+SUMIFS(OFFSET([2]掉落汇总!$C$2:$C$871,,MATCH($B173,[2]掉落汇总!$D$1:$M$1)),[2]掉落汇总!$A$2:$A$871,J$1,[2]掉落汇总!$C$2:$C$871,$Q$2)/$Q$3)*宝箱投放计算!I173</f>
        <v>0</v>
      </c>
      <c r="K173">
        <f ca="1">(SUMIFS(OFFSET([2]掉落汇总!$C$2:$C$871,,MATCH($B173,[2]掉落汇总!$D$1:$M$1)),[2]掉落汇总!$A$2:$A$871,K$1,[2]掉落汇总!$C$2:$C$871,$Q$1)+SUMIFS(OFFSET([2]掉落汇总!$C$2:$C$871,,MATCH($B173,[2]掉落汇总!$D$1:$M$1)),[2]掉落汇总!$A$2:$A$871,K$1,[2]掉落汇总!$C$2:$C$871,$Q$2)/$Q$3)*宝箱投放计算!J173</f>
        <v>0</v>
      </c>
      <c r="L173">
        <f ca="1">(SUMIFS(OFFSET([2]掉落汇总!$C$2:$C$871,,MATCH($B173,[2]掉落汇总!$D$1:$M$1)),[2]掉落汇总!$A$2:$A$871,L$1,[2]掉落汇总!$C$2:$C$871,$Q$1)+SUMIFS(OFFSET([2]掉落汇总!$C$2:$C$871,,MATCH($B173,[2]掉落汇总!$D$1:$M$1)),[2]掉落汇总!$A$2:$A$871,L$1,[2]掉落汇总!$C$2:$C$871,$Q$2)/$Q$3)*宝箱投放计算!K173</f>
        <v>0</v>
      </c>
      <c r="M173">
        <f ca="1">(SUMIFS(OFFSET([2]掉落汇总!$C$2:$C$871,,MATCH($B173,[2]掉落汇总!$D$1:$M$1)),[2]掉落汇总!$A$2:$A$871,M$1,[2]掉落汇总!$C$2:$C$871,$Q$1)+SUMIFS(OFFSET([2]掉落汇总!$C$2:$C$871,,MATCH($B173,[2]掉落汇总!$D$1:$M$1)),[2]掉落汇总!$A$2:$A$871,M$1,[2]掉落汇总!$C$2:$C$871,$Q$2)/$Q$3)*宝箱投放计算!L173</f>
        <v>0</v>
      </c>
      <c r="N173">
        <f ca="1">(SUMIFS(OFFSET([2]掉落汇总!$C$2:$C$871,,MATCH($B173,[2]掉落汇总!$D$1:$M$1)),[2]掉落汇总!$A$2:$A$871,N$1,[2]掉落汇总!$C$2:$C$871,$Q$1)+SUMIFS(OFFSET([2]掉落汇总!$C$2:$C$871,,MATCH($B173,[2]掉落汇总!$D$1:$M$1)),[2]掉落汇总!$A$2:$A$871,N$1,[2]掉落汇总!$C$2:$C$871,$Q$2)/$Q$3)*宝箱投放计算!M173</f>
        <v>0</v>
      </c>
      <c r="O173">
        <f ca="1">(SUMIFS(OFFSET([2]掉落汇总!$C$2:$C$871,,MATCH($B173,[2]掉落汇总!$D$1:$M$1)),[2]掉落汇总!$A$2:$A$871,O$1,[2]掉落汇总!$C$2:$C$871,$Q$1)+SUMIFS(OFFSET([2]掉落汇总!$C$2:$C$871,,MATCH($B173,[2]掉落汇总!$D$1:$M$1)),[2]掉落汇总!$A$2:$A$871,O$1,[2]掉落汇总!$C$2:$C$871,$Q$2)/$Q$3)*宝箱投放计算!N173</f>
        <v>0</v>
      </c>
    </row>
    <row r="174" spans="1:15" x14ac:dyDescent="0.2">
      <c r="A174">
        <f>玩家成长时间线!A174</f>
        <v>173</v>
      </c>
      <c r="B174">
        <f>玩家成长时间线!B174</f>
        <v>9</v>
      </c>
      <c r="C174">
        <f ca="1">SUM($D$2:D174)</f>
        <v>0</v>
      </c>
      <c r="D174">
        <f t="shared" ca="1" si="2"/>
        <v>0</v>
      </c>
      <c r="E174">
        <f ca="1">(SUMIFS(OFFSET([2]掉落汇总!$C$2:$C$871,,MATCH($B174,[2]掉落汇总!$D$1:$M$1)),[2]掉落汇总!$A$2:$A$871,E$1,[2]掉落汇总!$C$2:$C$871,$Q$1)+SUMIFS(OFFSET([2]掉落汇总!$C$2:$C$871,,MATCH($B174,[2]掉落汇总!$D$1:$M$1)),[2]掉落汇总!$A$2:$A$871,E$1,[2]掉落汇总!$C$2:$C$871,$Q$2)/$Q$3)*宝箱投放计算!D174</f>
        <v>0</v>
      </c>
      <c r="F174">
        <f ca="1">(SUMIFS(OFFSET([2]掉落汇总!$C$2:$C$871,,MATCH($B174,[2]掉落汇总!$D$1:$M$1)),[2]掉落汇总!$A$2:$A$871,F$1,[2]掉落汇总!$C$2:$C$871,$Q$1)+SUMIFS(OFFSET([2]掉落汇总!$C$2:$C$871,,MATCH($B174,[2]掉落汇总!$D$1:$M$1)),[2]掉落汇总!$A$2:$A$871,F$1,[2]掉落汇总!$C$2:$C$871,$Q$2)/$Q$3)*宝箱投放计算!E174</f>
        <v>0</v>
      </c>
      <c r="G174">
        <f ca="1">(SUMIFS(OFFSET([2]掉落汇总!$C$2:$C$871,,MATCH($B174,[2]掉落汇总!$D$1:$M$1)),[2]掉落汇总!$A$2:$A$871,G$1,[2]掉落汇总!$C$2:$C$871,$Q$1)+SUMIFS(OFFSET([2]掉落汇总!$C$2:$C$871,,MATCH($B174,[2]掉落汇总!$D$1:$M$1)),[2]掉落汇总!$A$2:$A$871,G$1,[2]掉落汇总!$C$2:$C$871,$Q$2)/$Q$3)*宝箱投放计算!F174</f>
        <v>0</v>
      </c>
      <c r="H174">
        <f ca="1">(SUMIFS(OFFSET([2]掉落汇总!$C$2:$C$871,,MATCH($B174,[2]掉落汇总!$D$1:$M$1)),[2]掉落汇总!$A$2:$A$871,H$1,[2]掉落汇总!$C$2:$C$871,$Q$1)+SUMIFS(OFFSET([2]掉落汇总!$C$2:$C$871,,MATCH($B174,[2]掉落汇总!$D$1:$M$1)),[2]掉落汇总!$A$2:$A$871,H$1,[2]掉落汇总!$C$2:$C$871,$Q$2)/$Q$3)*宝箱投放计算!G174</f>
        <v>0</v>
      </c>
      <c r="I174">
        <f ca="1">(SUMIFS(OFFSET([2]掉落汇总!$C$2:$C$871,,MATCH($B174,[2]掉落汇总!$D$1:$M$1)),[2]掉落汇总!$A$2:$A$871,I$1,[2]掉落汇总!$C$2:$C$871,$Q$1)+SUMIFS(OFFSET([2]掉落汇总!$C$2:$C$871,,MATCH($B174,[2]掉落汇总!$D$1:$M$1)),[2]掉落汇总!$A$2:$A$871,I$1,[2]掉落汇总!$C$2:$C$871,$Q$2)/$Q$3)*宝箱投放计算!H174</f>
        <v>0</v>
      </c>
      <c r="J174">
        <f ca="1">(SUMIFS(OFFSET([2]掉落汇总!$C$2:$C$871,,MATCH($B174,[2]掉落汇总!$D$1:$M$1)),[2]掉落汇总!$A$2:$A$871,J$1,[2]掉落汇总!$C$2:$C$871,$Q$1)+SUMIFS(OFFSET([2]掉落汇总!$C$2:$C$871,,MATCH($B174,[2]掉落汇总!$D$1:$M$1)),[2]掉落汇总!$A$2:$A$871,J$1,[2]掉落汇总!$C$2:$C$871,$Q$2)/$Q$3)*宝箱投放计算!I174</f>
        <v>0</v>
      </c>
      <c r="K174">
        <f ca="1">(SUMIFS(OFFSET([2]掉落汇总!$C$2:$C$871,,MATCH($B174,[2]掉落汇总!$D$1:$M$1)),[2]掉落汇总!$A$2:$A$871,K$1,[2]掉落汇总!$C$2:$C$871,$Q$1)+SUMIFS(OFFSET([2]掉落汇总!$C$2:$C$871,,MATCH($B174,[2]掉落汇总!$D$1:$M$1)),[2]掉落汇总!$A$2:$A$871,K$1,[2]掉落汇总!$C$2:$C$871,$Q$2)/$Q$3)*宝箱投放计算!J174</f>
        <v>0</v>
      </c>
      <c r="L174">
        <f ca="1">(SUMIFS(OFFSET([2]掉落汇总!$C$2:$C$871,,MATCH($B174,[2]掉落汇总!$D$1:$M$1)),[2]掉落汇总!$A$2:$A$871,L$1,[2]掉落汇总!$C$2:$C$871,$Q$1)+SUMIFS(OFFSET([2]掉落汇总!$C$2:$C$871,,MATCH($B174,[2]掉落汇总!$D$1:$M$1)),[2]掉落汇总!$A$2:$A$871,L$1,[2]掉落汇总!$C$2:$C$871,$Q$2)/$Q$3)*宝箱投放计算!K174</f>
        <v>0</v>
      </c>
      <c r="M174">
        <f ca="1">(SUMIFS(OFFSET([2]掉落汇总!$C$2:$C$871,,MATCH($B174,[2]掉落汇总!$D$1:$M$1)),[2]掉落汇总!$A$2:$A$871,M$1,[2]掉落汇总!$C$2:$C$871,$Q$1)+SUMIFS(OFFSET([2]掉落汇总!$C$2:$C$871,,MATCH($B174,[2]掉落汇总!$D$1:$M$1)),[2]掉落汇总!$A$2:$A$871,M$1,[2]掉落汇总!$C$2:$C$871,$Q$2)/$Q$3)*宝箱投放计算!L174</f>
        <v>0</v>
      </c>
      <c r="N174">
        <f ca="1">(SUMIFS(OFFSET([2]掉落汇总!$C$2:$C$871,,MATCH($B174,[2]掉落汇总!$D$1:$M$1)),[2]掉落汇总!$A$2:$A$871,N$1,[2]掉落汇总!$C$2:$C$871,$Q$1)+SUMIFS(OFFSET([2]掉落汇总!$C$2:$C$871,,MATCH($B174,[2]掉落汇总!$D$1:$M$1)),[2]掉落汇总!$A$2:$A$871,N$1,[2]掉落汇总!$C$2:$C$871,$Q$2)/$Q$3)*宝箱投放计算!M174</f>
        <v>0</v>
      </c>
      <c r="O174">
        <f ca="1">(SUMIFS(OFFSET([2]掉落汇总!$C$2:$C$871,,MATCH($B174,[2]掉落汇总!$D$1:$M$1)),[2]掉落汇总!$A$2:$A$871,O$1,[2]掉落汇总!$C$2:$C$871,$Q$1)+SUMIFS(OFFSET([2]掉落汇总!$C$2:$C$871,,MATCH($B174,[2]掉落汇总!$D$1:$M$1)),[2]掉落汇总!$A$2:$A$871,O$1,[2]掉落汇总!$C$2:$C$871,$Q$2)/$Q$3)*宝箱投放计算!N174</f>
        <v>0</v>
      </c>
    </row>
    <row r="175" spans="1:15" x14ac:dyDescent="0.2">
      <c r="A175">
        <f>玩家成长时间线!A175</f>
        <v>174</v>
      </c>
      <c r="B175">
        <f>玩家成长时间线!B175</f>
        <v>10</v>
      </c>
      <c r="C175">
        <f ca="1">SUM($D$2:D175)</f>
        <v>0</v>
      </c>
      <c r="D175">
        <f t="shared" ca="1" si="2"/>
        <v>0</v>
      </c>
      <c r="E175">
        <f ca="1">(SUMIFS(OFFSET([2]掉落汇总!$C$2:$C$871,,MATCH($B175,[2]掉落汇总!$D$1:$M$1)),[2]掉落汇总!$A$2:$A$871,E$1,[2]掉落汇总!$C$2:$C$871,$Q$1)+SUMIFS(OFFSET([2]掉落汇总!$C$2:$C$871,,MATCH($B175,[2]掉落汇总!$D$1:$M$1)),[2]掉落汇总!$A$2:$A$871,E$1,[2]掉落汇总!$C$2:$C$871,$Q$2)/$Q$3)*宝箱投放计算!D175</f>
        <v>0</v>
      </c>
      <c r="F175">
        <f ca="1">(SUMIFS(OFFSET([2]掉落汇总!$C$2:$C$871,,MATCH($B175,[2]掉落汇总!$D$1:$M$1)),[2]掉落汇总!$A$2:$A$871,F$1,[2]掉落汇总!$C$2:$C$871,$Q$1)+SUMIFS(OFFSET([2]掉落汇总!$C$2:$C$871,,MATCH($B175,[2]掉落汇总!$D$1:$M$1)),[2]掉落汇总!$A$2:$A$871,F$1,[2]掉落汇总!$C$2:$C$871,$Q$2)/$Q$3)*宝箱投放计算!E175</f>
        <v>0</v>
      </c>
      <c r="G175">
        <f ca="1">(SUMIFS(OFFSET([2]掉落汇总!$C$2:$C$871,,MATCH($B175,[2]掉落汇总!$D$1:$M$1)),[2]掉落汇总!$A$2:$A$871,G$1,[2]掉落汇总!$C$2:$C$871,$Q$1)+SUMIFS(OFFSET([2]掉落汇总!$C$2:$C$871,,MATCH($B175,[2]掉落汇总!$D$1:$M$1)),[2]掉落汇总!$A$2:$A$871,G$1,[2]掉落汇总!$C$2:$C$871,$Q$2)/$Q$3)*宝箱投放计算!F175</f>
        <v>0</v>
      </c>
      <c r="H175">
        <f ca="1">(SUMIFS(OFFSET([2]掉落汇总!$C$2:$C$871,,MATCH($B175,[2]掉落汇总!$D$1:$M$1)),[2]掉落汇总!$A$2:$A$871,H$1,[2]掉落汇总!$C$2:$C$871,$Q$1)+SUMIFS(OFFSET([2]掉落汇总!$C$2:$C$871,,MATCH($B175,[2]掉落汇总!$D$1:$M$1)),[2]掉落汇总!$A$2:$A$871,H$1,[2]掉落汇总!$C$2:$C$871,$Q$2)/$Q$3)*宝箱投放计算!G175</f>
        <v>0</v>
      </c>
      <c r="I175">
        <f ca="1">(SUMIFS(OFFSET([2]掉落汇总!$C$2:$C$871,,MATCH($B175,[2]掉落汇总!$D$1:$M$1)),[2]掉落汇总!$A$2:$A$871,I$1,[2]掉落汇总!$C$2:$C$871,$Q$1)+SUMIFS(OFFSET([2]掉落汇总!$C$2:$C$871,,MATCH($B175,[2]掉落汇总!$D$1:$M$1)),[2]掉落汇总!$A$2:$A$871,I$1,[2]掉落汇总!$C$2:$C$871,$Q$2)/$Q$3)*宝箱投放计算!H175</f>
        <v>0</v>
      </c>
      <c r="J175">
        <f ca="1">(SUMIFS(OFFSET([2]掉落汇总!$C$2:$C$871,,MATCH($B175,[2]掉落汇总!$D$1:$M$1)),[2]掉落汇总!$A$2:$A$871,J$1,[2]掉落汇总!$C$2:$C$871,$Q$1)+SUMIFS(OFFSET([2]掉落汇总!$C$2:$C$871,,MATCH($B175,[2]掉落汇总!$D$1:$M$1)),[2]掉落汇总!$A$2:$A$871,J$1,[2]掉落汇总!$C$2:$C$871,$Q$2)/$Q$3)*宝箱投放计算!I175</f>
        <v>0</v>
      </c>
      <c r="K175">
        <f ca="1">(SUMIFS(OFFSET([2]掉落汇总!$C$2:$C$871,,MATCH($B175,[2]掉落汇总!$D$1:$M$1)),[2]掉落汇总!$A$2:$A$871,K$1,[2]掉落汇总!$C$2:$C$871,$Q$1)+SUMIFS(OFFSET([2]掉落汇总!$C$2:$C$871,,MATCH($B175,[2]掉落汇总!$D$1:$M$1)),[2]掉落汇总!$A$2:$A$871,K$1,[2]掉落汇总!$C$2:$C$871,$Q$2)/$Q$3)*宝箱投放计算!J175</f>
        <v>0</v>
      </c>
      <c r="L175">
        <f ca="1">(SUMIFS(OFFSET([2]掉落汇总!$C$2:$C$871,,MATCH($B175,[2]掉落汇总!$D$1:$M$1)),[2]掉落汇总!$A$2:$A$871,L$1,[2]掉落汇总!$C$2:$C$871,$Q$1)+SUMIFS(OFFSET([2]掉落汇总!$C$2:$C$871,,MATCH($B175,[2]掉落汇总!$D$1:$M$1)),[2]掉落汇总!$A$2:$A$871,L$1,[2]掉落汇总!$C$2:$C$871,$Q$2)/$Q$3)*宝箱投放计算!K175</f>
        <v>0</v>
      </c>
      <c r="M175">
        <f ca="1">(SUMIFS(OFFSET([2]掉落汇总!$C$2:$C$871,,MATCH($B175,[2]掉落汇总!$D$1:$M$1)),[2]掉落汇总!$A$2:$A$871,M$1,[2]掉落汇总!$C$2:$C$871,$Q$1)+SUMIFS(OFFSET([2]掉落汇总!$C$2:$C$871,,MATCH($B175,[2]掉落汇总!$D$1:$M$1)),[2]掉落汇总!$A$2:$A$871,M$1,[2]掉落汇总!$C$2:$C$871,$Q$2)/$Q$3)*宝箱投放计算!L175</f>
        <v>0</v>
      </c>
      <c r="N175">
        <f ca="1">(SUMIFS(OFFSET([2]掉落汇总!$C$2:$C$871,,MATCH($B175,[2]掉落汇总!$D$1:$M$1)),[2]掉落汇总!$A$2:$A$871,N$1,[2]掉落汇总!$C$2:$C$871,$Q$1)+SUMIFS(OFFSET([2]掉落汇总!$C$2:$C$871,,MATCH($B175,[2]掉落汇总!$D$1:$M$1)),[2]掉落汇总!$A$2:$A$871,N$1,[2]掉落汇总!$C$2:$C$871,$Q$2)/$Q$3)*宝箱投放计算!M175</f>
        <v>0</v>
      </c>
      <c r="O175">
        <f ca="1">(SUMIFS(OFFSET([2]掉落汇总!$C$2:$C$871,,MATCH($B175,[2]掉落汇总!$D$1:$M$1)),[2]掉落汇总!$A$2:$A$871,O$1,[2]掉落汇总!$C$2:$C$871,$Q$1)+SUMIFS(OFFSET([2]掉落汇总!$C$2:$C$871,,MATCH($B175,[2]掉落汇总!$D$1:$M$1)),[2]掉落汇总!$A$2:$A$871,O$1,[2]掉落汇总!$C$2:$C$871,$Q$2)/$Q$3)*宝箱投放计算!N175</f>
        <v>0</v>
      </c>
    </row>
    <row r="176" spans="1:15" x14ac:dyDescent="0.2">
      <c r="A176">
        <f>玩家成长时间线!A176</f>
        <v>175</v>
      </c>
      <c r="B176">
        <f>玩家成长时间线!B176</f>
        <v>10</v>
      </c>
      <c r="C176">
        <f ca="1">SUM($D$2:D176)</f>
        <v>0</v>
      </c>
      <c r="D176">
        <f t="shared" ca="1" si="2"/>
        <v>0</v>
      </c>
      <c r="E176">
        <f ca="1">(SUMIFS(OFFSET([2]掉落汇总!$C$2:$C$871,,MATCH($B176,[2]掉落汇总!$D$1:$M$1)),[2]掉落汇总!$A$2:$A$871,E$1,[2]掉落汇总!$C$2:$C$871,$Q$1)+SUMIFS(OFFSET([2]掉落汇总!$C$2:$C$871,,MATCH($B176,[2]掉落汇总!$D$1:$M$1)),[2]掉落汇总!$A$2:$A$871,E$1,[2]掉落汇总!$C$2:$C$871,$Q$2)/$Q$3)*宝箱投放计算!D176</f>
        <v>0</v>
      </c>
      <c r="F176">
        <f ca="1">(SUMIFS(OFFSET([2]掉落汇总!$C$2:$C$871,,MATCH($B176,[2]掉落汇总!$D$1:$M$1)),[2]掉落汇总!$A$2:$A$871,F$1,[2]掉落汇总!$C$2:$C$871,$Q$1)+SUMIFS(OFFSET([2]掉落汇总!$C$2:$C$871,,MATCH($B176,[2]掉落汇总!$D$1:$M$1)),[2]掉落汇总!$A$2:$A$871,F$1,[2]掉落汇总!$C$2:$C$871,$Q$2)/$Q$3)*宝箱投放计算!E176</f>
        <v>0</v>
      </c>
      <c r="G176">
        <f ca="1">(SUMIFS(OFFSET([2]掉落汇总!$C$2:$C$871,,MATCH($B176,[2]掉落汇总!$D$1:$M$1)),[2]掉落汇总!$A$2:$A$871,G$1,[2]掉落汇总!$C$2:$C$871,$Q$1)+SUMIFS(OFFSET([2]掉落汇总!$C$2:$C$871,,MATCH($B176,[2]掉落汇总!$D$1:$M$1)),[2]掉落汇总!$A$2:$A$871,G$1,[2]掉落汇总!$C$2:$C$871,$Q$2)/$Q$3)*宝箱投放计算!F176</f>
        <v>0</v>
      </c>
      <c r="H176">
        <f ca="1">(SUMIFS(OFFSET([2]掉落汇总!$C$2:$C$871,,MATCH($B176,[2]掉落汇总!$D$1:$M$1)),[2]掉落汇总!$A$2:$A$871,H$1,[2]掉落汇总!$C$2:$C$871,$Q$1)+SUMIFS(OFFSET([2]掉落汇总!$C$2:$C$871,,MATCH($B176,[2]掉落汇总!$D$1:$M$1)),[2]掉落汇总!$A$2:$A$871,H$1,[2]掉落汇总!$C$2:$C$871,$Q$2)/$Q$3)*宝箱投放计算!G176</f>
        <v>0</v>
      </c>
      <c r="I176">
        <f ca="1">(SUMIFS(OFFSET([2]掉落汇总!$C$2:$C$871,,MATCH($B176,[2]掉落汇总!$D$1:$M$1)),[2]掉落汇总!$A$2:$A$871,I$1,[2]掉落汇总!$C$2:$C$871,$Q$1)+SUMIFS(OFFSET([2]掉落汇总!$C$2:$C$871,,MATCH($B176,[2]掉落汇总!$D$1:$M$1)),[2]掉落汇总!$A$2:$A$871,I$1,[2]掉落汇总!$C$2:$C$871,$Q$2)/$Q$3)*宝箱投放计算!H176</f>
        <v>0</v>
      </c>
      <c r="J176">
        <f ca="1">(SUMIFS(OFFSET([2]掉落汇总!$C$2:$C$871,,MATCH($B176,[2]掉落汇总!$D$1:$M$1)),[2]掉落汇总!$A$2:$A$871,J$1,[2]掉落汇总!$C$2:$C$871,$Q$1)+SUMIFS(OFFSET([2]掉落汇总!$C$2:$C$871,,MATCH($B176,[2]掉落汇总!$D$1:$M$1)),[2]掉落汇总!$A$2:$A$871,J$1,[2]掉落汇总!$C$2:$C$871,$Q$2)/$Q$3)*宝箱投放计算!I176</f>
        <v>0</v>
      </c>
      <c r="K176">
        <f ca="1">(SUMIFS(OFFSET([2]掉落汇总!$C$2:$C$871,,MATCH($B176,[2]掉落汇总!$D$1:$M$1)),[2]掉落汇总!$A$2:$A$871,K$1,[2]掉落汇总!$C$2:$C$871,$Q$1)+SUMIFS(OFFSET([2]掉落汇总!$C$2:$C$871,,MATCH($B176,[2]掉落汇总!$D$1:$M$1)),[2]掉落汇总!$A$2:$A$871,K$1,[2]掉落汇总!$C$2:$C$871,$Q$2)/$Q$3)*宝箱投放计算!J176</f>
        <v>0</v>
      </c>
      <c r="L176">
        <f ca="1">(SUMIFS(OFFSET([2]掉落汇总!$C$2:$C$871,,MATCH($B176,[2]掉落汇总!$D$1:$M$1)),[2]掉落汇总!$A$2:$A$871,L$1,[2]掉落汇总!$C$2:$C$871,$Q$1)+SUMIFS(OFFSET([2]掉落汇总!$C$2:$C$871,,MATCH($B176,[2]掉落汇总!$D$1:$M$1)),[2]掉落汇总!$A$2:$A$871,L$1,[2]掉落汇总!$C$2:$C$871,$Q$2)/$Q$3)*宝箱投放计算!K176</f>
        <v>0</v>
      </c>
      <c r="M176">
        <f ca="1">(SUMIFS(OFFSET([2]掉落汇总!$C$2:$C$871,,MATCH($B176,[2]掉落汇总!$D$1:$M$1)),[2]掉落汇总!$A$2:$A$871,M$1,[2]掉落汇总!$C$2:$C$871,$Q$1)+SUMIFS(OFFSET([2]掉落汇总!$C$2:$C$871,,MATCH($B176,[2]掉落汇总!$D$1:$M$1)),[2]掉落汇总!$A$2:$A$871,M$1,[2]掉落汇总!$C$2:$C$871,$Q$2)/$Q$3)*宝箱投放计算!L176</f>
        <v>0</v>
      </c>
      <c r="N176">
        <f ca="1">(SUMIFS(OFFSET([2]掉落汇总!$C$2:$C$871,,MATCH($B176,[2]掉落汇总!$D$1:$M$1)),[2]掉落汇总!$A$2:$A$871,N$1,[2]掉落汇总!$C$2:$C$871,$Q$1)+SUMIFS(OFFSET([2]掉落汇总!$C$2:$C$871,,MATCH($B176,[2]掉落汇总!$D$1:$M$1)),[2]掉落汇总!$A$2:$A$871,N$1,[2]掉落汇总!$C$2:$C$871,$Q$2)/$Q$3)*宝箱投放计算!M176</f>
        <v>0</v>
      </c>
      <c r="O176">
        <f ca="1">(SUMIFS(OFFSET([2]掉落汇总!$C$2:$C$871,,MATCH($B176,[2]掉落汇总!$D$1:$M$1)),[2]掉落汇总!$A$2:$A$871,O$1,[2]掉落汇总!$C$2:$C$871,$Q$1)+SUMIFS(OFFSET([2]掉落汇总!$C$2:$C$871,,MATCH($B176,[2]掉落汇总!$D$1:$M$1)),[2]掉落汇总!$A$2:$A$871,O$1,[2]掉落汇总!$C$2:$C$871,$Q$2)/$Q$3)*宝箱投放计算!N176</f>
        <v>0</v>
      </c>
    </row>
    <row r="177" spans="1:15" x14ac:dyDescent="0.2">
      <c r="A177">
        <f>玩家成长时间线!A177</f>
        <v>176</v>
      </c>
      <c r="B177">
        <f>玩家成长时间线!B177</f>
        <v>10</v>
      </c>
      <c r="C177">
        <f ca="1">SUM($D$2:D177)</f>
        <v>0</v>
      </c>
      <c r="D177">
        <f t="shared" ca="1" si="2"/>
        <v>0</v>
      </c>
      <c r="E177">
        <f ca="1">(SUMIFS(OFFSET([2]掉落汇总!$C$2:$C$871,,MATCH($B177,[2]掉落汇总!$D$1:$M$1)),[2]掉落汇总!$A$2:$A$871,E$1,[2]掉落汇总!$C$2:$C$871,$Q$1)+SUMIFS(OFFSET([2]掉落汇总!$C$2:$C$871,,MATCH($B177,[2]掉落汇总!$D$1:$M$1)),[2]掉落汇总!$A$2:$A$871,E$1,[2]掉落汇总!$C$2:$C$871,$Q$2)/$Q$3)*宝箱投放计算!D177</f>
        <v>0</v>
      </c>
      <c r="F177">
        <f ca="1">(SUMIFS(OFFSET([2]掉落汇总!$C$2:$C$871,,MATCH($B177,[2]掉落汇总!$D$1:$M$1)),[2]掉落汇总!$A$2:$A$871,F$1,[2]掉落汇总!$C$2:$C$871,$Q$1)+SUMIFS(OFFSET([2]掉落汇总!$C$2:$C$871,,MATCH($B177,[2]掉落汇总!$D$1:$M$1)),[2]掉落汇总!$A$2:$A$871,F$1,[2]掉落汇总!$C$2:$C$871,$Q$2)/$Q$3)*宝箱投放计算!E177</f>
        <v>0</v>
      </c>
      <c r="G177">
        <f ca="1">(SUMIFS(OFFSET([2]掉落汇总!$C$2:$C$871,,MATCH($B177,[2]掉落汇总!$D$1:$M$1)),[2]掉落汇总!$A$2:$A$871,G$1,[2]掉落汇总!$C$2:$C$871,$Q$1)+SUMIFS(OFFSET([2]掉落汇总!$C$2:$C$871,,MATCH($B177,[2]掉落汇总!$D$1:$M$1)),[2]掉落汇总!$A$2:$A$871,G$1,[2]掉落汇总!$C$2:$C$871,$Q$2)/$Q$3)*宝箱投放计算!F177</f>
        <v>0</v>
      </c>
      <c r="H177">
        <f ca="1">(SUMIFS(OFFSET([2]掉落汇总!$C$2:$C$871,,MATCH($B177,[2]掉落汇总!$D$1:$M$1)),[2]掉落汇总!$A$2:$A$871,H$1,[2]掉落汇总!$C$2:$C$871,$Q$1)+SUMIFS(OFFSET([2]掉落汇总!$C$2:$C$871,,MATCH($B177,[2]掉落汇总!$D$1:$M$1)),[2]掉落汇总!$A$2:$A$871,H$1,[2]掉落汇总!$C$2:$C$871,$Q$2)/$Q$3)*宝箱投放计算!G177</f>
        <v>0</v>
      </c>
      <c r="I177">
        <f ca="1">(SUMIFS(OFFSET([2]掉落汇总!$C$2:$C$871,,MATCH($B177,[2]掉落汇总!$D$1:$M$1)),[2]掉落汇总!$A$2:$A$871,I$1,[2]掉落汇总!$C$2:$C$871,$Q$1)+SUMIFS(OFFSET([2]掉落汇总!$C$2:$C$871,,MATCH($B177,[2]掉落汇总!$D$1:$M$1)),[2]掉落汇总!$A$2:$A$871,I$1,[2]掉落汇总!$C$2:$C$871,$Q$2)/$Q$3)*宝箱投放计算!H177</f>
        <v>0</v>
      </c>
      <c r="J177">
        <f ca="1">(SUMIFS(OFFSET([2]掉落汇总!$C$2:$C$871,,MATCH($B177,[2]掉落汇总!$D$1:$M$1)),[2]掉落汇总!$A$2:$A$871,J$1,[2]掉落汇总!$C$2:$C$871,$Q$1)+SUMIFS(OFFSET([2]掉落汇总!$C$2:$C$871,,MATCH($B177,[2]掉落汇总!$D$1:$M$1)),[2]掉落汇总!$A$2:$A$871,J$1,[2]掉落汇总!$C$2:$C$871,$Q$2)/$Q$3)*宝箱投放计算!I177</f>
        <v>0</v>
      </c>
      <c r="K177">
        <f ca="1">(SUMIFS(OFFSET([2]掉落汇总!$C$2:$C$871,,MATCH($B177,[2]掉落汇总!$D$1:$M$1)),[2]掉落汇总!$A$2:$A$871,K$1,[2]掉落汇总!$C$2:$C$871,$Q$1)+SUMIFS(OFFSET([2]掉落汇总!$C$2:$C$871,,MATCH($B177,[2]掉落汇总!$D$1:$M$1)),[2]掉落汇总!$A$2:$A$871,K$1,[2]掉落汇总!$C$2:$C$871,$Q$2)/$Q$3)*宝箱投放计算!J177</f>
        <v>0</v>
      </c>
      <c r="L177">
        <f ca="1">(SUMIFS(OFFSET([2]掉落汇总!$C$2:$C$871,,MATCH($B177,[2]掉落汇总!$D$1:$M$1)),[2]掉落汇总!$A$2:$A$871,L$1,[2]掉落汇总!$C$2:$C$871,$Q$1)+SUMIFS(OFFSET([2]掉落汇总!$C$2:$C$871,,MATCH($B177,[2]掉落汇总!$D$1:$M$1)),[2]掉落汇总!$A$2:$A$871,L$1,[2]掉落汇总!$C$2:$C$871,$Q$2)/$Q$3)*宝箱投放计算!K177</f>
        <v>0</v>
      </c>
      <c r="M177">
        <f ca="1">(SUMIFS(OFFSET([2]掉落汇总!$C$2:$C$871,,MATCH($B177,[2]掉落汇总!$D$1:$M$1)),[2]掉落汇总!$A$2:$A$871,M$1,[2]掉落汇总!$C$2:$C$871,$Q$1)+SUMIFS(OFFSET([2]掉落汇总!$C$2:$C$871,,MATCH($B177,[2]掉落汇总!$D$1:$M$1)),[2]掉落汇总!$A$2:$A$871,M$1,[2]掉落汇总!$C$2:$C$871,$Q$2)/$Q$3)*宝箱投放计算!L177</f>
        <v>0</v>
      </c>
      <c r="N177">
        <f ca="1">(SUMIFS(OFFSET([2]掉落汇总!$C$2:$C$871,,MATCH($B177,[2]掉落汇总!$D$1:$M$1)),[2]掉落汇总!$A$2:$A$871,N$1,[2]掉落汇总!$C$2:$C$871,$Q$1)+SUMIFS(OFFSET([2]掉落汇总!$C$2:$C$871,,MATCH($B177,[2]掉落汇总!$D$1:$M$1)),[2]掉落汇总!$A$2:$A$871,N$1,[2]掉落汇总!$C$2:$C$871,$Q$2)/$Q$3)*宝箱投放计算!M177</f>
        <v>0</v>
      </c>
      <c r="O177">
        <f ca="1">(SUMIFS(OFFSET([2]掉落汇总!$C$2:$C$871,,MATCH($B177,[2]掉落汇总!$D$1:$M$1)),[2]掉落汇总!$A$2:$A$871,O$1,[2]掉落汇总!$C$2:$C$871,$Q$1)+SUMIFS(OFFSET([2]掉落汇总!$C$2:$C$871,,MATCH($B177,[2]掉落汇总!$D$1:$M$1)),[2]掉落汇总!$A$2:$A$871,O$1,[2]掉落汇总!$C$2:$C$871,$Q$2)/$Q$3)*宝箱投放计算!N177</f>
        <v>0</v>
      </c>
    </row>
    <row r="178" spans="1:15" x14ac:dyDescent="0.2">
      <c r="A178">
        <f>玩家成长时间线!A178</f>
        <v>177</v>
      </c>
      <c r="B178">
        <f>玩家成长时间线!B178</f>
        <v>10</v>
      </c>
      <c r="C178">
        <f ca="1">SUM($D$2:D178)</f>
        <v>0</v>
      </c>
      <c r="D178">
        <f t="shared" ca="1" si="2"/>
        <v>0</v>
      </c>
      <c r="E178">
        <f ca="1">(SUMIFS(OFFSET([2]掉落汇总!$C$2:$C$871,,MATCH($B178,[2]掉落汇总!$D$1:$M$1)),[2]掉落汇总!$A$2:$A$871,E$1,[2]掉落汇总!$C$2:$C$871,$Q$1)+SUMIFS(OFFSET([2]掉落汇总!$C$2:$C$871,,MATCH($B178,[2]掉落汇总!$D$1:$M$1)),[2]掉落汇总!$A$2:$A$871,E$1,[2]掉落汇总!$C$2:$C$871,$Q$2)/$Q$3)*宝箱投放计算!D178</f>
        <v>0</v>
      </c>
      <c r="F178">
        <f ca="1">(SUMIFS(OFFSET([2]掉落汇总!$C$2:$C$871,,MATCH($B178,[2]掉落汇总!$D$1:$M$1)),[2]掉落汇总!$A$2:$A$871,F$1,[2]掉落汇总!$C$2:$C$871,$Q$1)+SUMIFS(OFFSET([2]掉落汇总!$C$2:$C$871,,MATCH($B178,[2]掉落汇总!$D$1:$M$1)),[2]掉落汇总!$A$2:$A$871,F$1,[2]掉落汇总!$C$2:$C$871,$Q$2)/$Q$3)*宝箱投放计算!E178</f>
        <v>0</v>
      </c>
      <c r="G178">
        <f ca="1">(SUMIFS(OFFSET([2]掉落汇总!$C$2:$C$871,,MATCH($B178,[2]掉落汇总!$D$1:$M$1)),[2]掉落汇总!$A$2:$A$871,G$1,[2]掉落汇总!$C$2:$C$871,$Q$1)+SUMIFS(OFFSET([2]掉落汇总!$C$2:$C$871,,MATCH($B178,[2]掉落汇总!$D$1:$M$1)),[2]掉落汇总!$A$2:$A$871,G$1,[2]掉落汇总!$C$2:$C$871,$Q$2)/$Q$3)*宝箱投放计算!F178</f>
        <v>0</v>
      </c>
      <c r="H178">
        <f ca="1">(SUMIFS(OFFSET([2]掉落汇总!$C$2:$C$871,,MATCH($B178,[2]掉落汇总!$D$1:$M$1)),[2]掉落汇总!$A$2:$A$871,H$1,[2]掉落汇总!$C$2:$C$871,$Q$1)+SUMIFS(OFFSET([2]掉落汇总!$C$2:$C$871,,MATCH($B178,[2]掉落汇总!$D$1:$M$1)),[2]掉落汇总!$A$2:$A$871,H$1,[2]掉落汇总!$C$2:$C$871,$Q$2)/$Q$3)*宝箱投放计算!G178</f>
        <v>0</v>
      </c>
      <c r="I178">
        <f ca="1">(SUMIFS(OFFSET([2]掉落汇总!$C$2:$C$871,,MATCH($B178,[2]掉落汇总!$D$1:$M$1)),[2]掉落汇总!$A$2:$A$871,I$1,[2]掉落汇总!$C$2:$C$871,$Q$1)+SUMIFS(OFFSET([2]掉落汇总!$C$2:$C$871,,MATCH($B178,[2]掉落汇总!$D$1:$M$1)),[2]掉落汇总!$A$2:$A$871,I$1,[2]掉落汇总!$C$2:$C$871,$Q$2)/$Q$3)*宝箱投放计算!H178</f>
        <v>0</v>
      </c>
      <c r="J178">
        <f ca="1">(SUMIFS(OFFSET([2]掉落汇总!$C$2:$C$871,,MATCH($B178,[2]掉落汇总!$D$1:$M$1)),[2]掉落汇总!$A$2:$A$871,J$1,[2]掉落汇总!$C$2:$C$871,$Q$1)+SUMIFS(OFFSET([2]掉落汇总!$C$2:$C$871,,MATCH($B178,[2]掉落汇总!$D$1:$M$1)),[2]掉落汇总!$A$2:$A$871,J$1,[2]掉落汇总!$C$2:$C$871,$Q$2)/$Q$3)*宝箱投放计算!I178</f>
        <v>0</v>
      </c>
      <c r="K178">
        <f ca="1">(SUMIFS(OFFSET([2]掉落汇总!$C$2:$C$871,,MATCH($B178,[2]掉落汇总!$D$1:$M$1)),[2]掉落汇总!$A$2:$A$871,K$1,[2]掉落汇总!$C$2:$C$871,$Q$1)+SUMIFS(OFFSET([2]掉落汇总!$C$2:$C$871,,MATCH($B178,[2]掉落汇总!$D$1:$M$1)),[2]掉落汇总!$A$2:$A$871,K$1,[2]掉落汇总!$C$2:$C$871,$Q$2)/$Q$3)*宝箱投放计算!J178</f>
        <v>0</v>
      </c>
      <c r="L178">
        <f ca="1">(SUMIFS(OFFSET([2]掉落汇总!$C$2:$C$871,,MATCH($B178,[2]掉落汇总!$D$1:$M$1)),[2]掉落汇总!$A$2:$A$871,L$1,[2]掉落汇总!$C$2:$C$871,$Q$1)+SUMIFS(OFFSET([2]掉落汇总!$C$2:$C$871,,MATCH($B178,[2]掉落汇总!$D$1:$M$1)),[2]掉落汇总!$A$2:$A$871,L$1,[2]掉落汇总!$C$2:$C$871,$Q$2)/$Q$3)*宝箱投放计算!K178</f>
        <v>0</v>
      </c>
      <c r="M178">
        <f ca="1">(SUMIFS(OFFSET([2]掉落汇总!$C$2:$C$871,,MATCH($B178,[2]掉落汇总!$D$1:$M$1)),[2]掉落汇总!$A$2:$A$871,M$1,[2]掉落汇总!$C$2:$C$871,$Q$1)+SUMIFS(OFFSET([2]掉落汇总!$C$2:$C$871,,MATCH($B178,[2]掉落汇总!$D$1:$M$1)),[2]掉落汇总!$A$2:$A$871,M$1,[2]掉落汇总!$C$2:$C$871,$Q$2)/$Q$3)*宝箱投放计算!L178</f>
        <v>0</v>
      </c>
      <c r="N178">
        <f ca="1">(SUMIFS(OFFSET([2]掉落汇总!$C$2:$C$871,,MATCH($B178,[2]掉落汇总!$D$1:$M$1)),[2]掉落汇总!$A$2:$A$871,N$1,[2]掉落汇总!$C$2:$C$871,$Q$1)+SUMIFS(OFFSET([2]掉落汇总!$C$2:$C$871,,MATCH($B178,[2]掉落汇总!$D$1:$M$1)),[2]掉落汇总!$A$2:$A$871,N$1,[2]掉落汇总!$C$2:$C$871,$Q$2)/$Q$3)*宝箱投放计算!M178</f>
        <v>0</v>
      </c>
      <c r="O178">
        <f ca="1">(SUMIFS(OFFSET([2]掉落汇总!$C$2:$C$871,,MATCH($B178,[2]掉落汇总!$D$1:$M$1)),[2]掉落汇总!$A$2:$A$871,O$1,[2]掉落汇总!$C$2:$C$871,$Q$1)+SUMIFS(OFFSET([2]掉落汇总!$C$2:$C$871,,MATCH($B178,[2]掉落汇总!$D$1:$M$1)),[2]掉落汇总!$A$2:$A$871,O$1,[2]掉落汇总!$C$2:$C$871,$Q$2)/$Q$3)*宝箱投放计算!N178</f>
        <v>0</v>
      </c>
    </row>
    <row r="179" spans="1:15" x14ac:dyDescent="0.2">
      <c r="A179">
        <f>玩家成长时间线!A179</f>
        <v>178</v>
      </c>
      <c r="B179">
        <f>玩家成长时间线!B179</f>
        <v>10</v>
      </c>
      <c r="C179">
        <f ca="1">SUM($D$2:D179)</f>
        <v>0</v>
      </c>
      <c r="D179">
        <f t="shared" ca="1" si="2"/>
        <v>0</v>
      </c>
      <c r="E179">
        <f ca="1">(SUMIFS(OFFSET([2]掉落汇总!$C$2:$C$871,,MATCH($B179,[2]掉落汇总!$D$1:$M$1)),[2]掉落汇总!$A$2:$A$871,E$1,[2]掉落汇总!$C$2:$C$871,$Q$1)+SUMIFS(OFFSET([2]掉落汇总!$C$2:$C$871,,MATCH($B179,[2]掉落汇总!$D$1:$M$1)),[2]掉落汇总!$A$2:$A$871,E$1,[2]掉落汇总!$C$2:$C$871,$Q$2)/$Q$3)*宝箱投放计算!D179</f>
        <v>0</v>
      </c>
      <c r="F179">
        <f ca="1">(SUMIFS(OFFSET([2]掉落汇总!$C$2:$C$871,,MATCH($B179,[2]掉落汇总!$D$1:$M$1)),[2]掉落汇总!$A$2:$A$871,F$1,[2]掉落汇总!$C$2:$C$871,$Q$1)+SUMIFS(OFFSET([2]掉落汇总!$C$2:$C$871,,MATCH($B179,[2]掉落汇总!$D$1:$M$1)),[2]掉落汇总!$A$2:$A$871,F$1,[2]掉落汇总!$C$2:$C$871,$Q$2)/$Q$3)*宝箱投放计算!E179</f>
        <v>0</v>
      </c>
      <c r="G179">
        <f ca="1">(SUMIFS(OFFSET([2]掉落汇总!$C$2:$C$871,,MATCH($B179,[2]掉落汇总!$D$1:$M$1)),[2]掉落汇总!$A$2:$A$871,G$1,[2]掉落汇总!$C$2:$C$871,$Q$1)+SUMIFS(OFFSET([2]掉落汇总!$C$2:$C$871,,MATCH($B179,[2]掉落汇总!$D$1:$M$1)),[2]掉落汇总!$A$2:$A$871,G$1,[2]掉落汇总!$C$2:$C$871,$Q$2)/$Q$3)*宝箱投放计算!F179</f>
        <v>0</v>
      </c>
      <c r="H179">
        <f ca="1">(SUMIFS(OFFSET([2]掉落汇总!$C$2:$C$871,,MATCH($B179,[2]掉落汇总!$D$1:$M$1)),[2]掉落汇总!$A$2:$A$871,H$1,[2]掉落汇总!$C$2:$C$871,$Q$1)+SUMIFS(OFFSET([2]掉落汇总!$C$2:$C$871,,MATCH($B179,[2]掉落汇总!$D$1:$M$1)),[2]掉落汇总!$A$2:$A$871,H$1,[2]掉落汇总!$C$2:$C$871,$Q$2)/$Q$3)*宝箱投放计算!G179</f>
        <v>0</v>
      </c>
      <c r="I179">
        <f ca="1">(SUMIFS(OFFSET([2]掉落汇总!$C$2:$C$871,,MATCH($B179,[2]掉落汇总!$D$1:$M$1)),[2]掉落汇总!$A$2:$A$871,I$1,[2]掉落汇总!$C$2:$C$871,$Q$1)+SUMIFS(OFFSET([2]掉落汇总!$C$2:$C$871,,MATCH($B179,[2]掉落汇总!$D$1:$M$1)),[2]掉落汇总!$A$2:$A$871,I$1,[2]掉落汇总!$C$2:$C$871,$Q$2)/$Q$3)*宝箱投放计算!H179</f>
        <v>0</v>
      </c>
      <c r="J179">
        <f ca="1">(SUMIFS(OFFSET([2]掉落汇总!$C$2:$C$871,,MATCH($B179,[2]掉落汇总!$D$1:$M$1)),[2]掉落汇总!$A$2:$A$871,J$1,[2]掉落汇总!$C$2:$C$871,$Q$1)+SUMIFS(OFFSET([2]掉落汇总!$C$2:$C$871,,MATCH($B179,[2]掉落汇总!$D$1:$M$1)),[2]掉落汇总!$A$2:$A$871,J$1,[2]掉落汇总!$C$2:$C$871,$Q$2)/$Q$3)*宝箱投放计算!I179</f>
        <v>0</v>
      </c>
      <c r="K179">
        <f ca="1">(SUMIFS(OFFSET([2]掉落汇总!$C$2:$C$871,,MATCH($B179,[2]掉落汇总!$D$1:$M$1)),[2]掉落汇总!$A$2:$A$871,K$1,[2]掉落汇总!$C$2:$C$871,$Q$1)+SUMIFS(OFFSET([2]掉落汇总!$C$2:$C$871,,MATCH($B179,[2]掉落汇总!$D$1:$M$1)),[2]掉落汇总!$A$2:$A$871,K$1,[2]掉落汇总!$C$2:$C$871,$Q$2)/$Q$3)*宝箱投放计算!J179</f>
        <v>0</v>
      </c>
      <c r="L179">
        <f ca="1">(SUMIFS(OFFSET([2]掉落汇总!$C$2:$C$871,,MATCH($B179,[2]掉落汇总!$D$1:$M$1)),[2]掉落汇总!$A$2:$A$871,L$1,[2]掉落汇总!$C$2:$C$871,$Q$1)+SUMIFS(OFFSET([2]掉落汇总!$C$2:$C$871,,MATCH($B179,[2]掉落汇总!$D$1:$M$1)),[2]掉落汇总!$A$2:$A$871,L$1,[2]掉落汇总!$C$2:$C$871,$Q$2)/$Q$3)*宝箱投放计算!K179</f>
        <v>0</v>
      </c>
      <c r="M179">
        <f ca="1">(SUMIFS(OFFSET([2]掉落汇总!$C$2:$C$871,,MATCH($B179,[2]掉落汇总!$D$1:$M$1)),[2]掉落汇总!$A$2:$A$871,M$1,[2]掉落汇总!$C$2:$C$871,$Q$1)+SUMIFS(OFFSET([2]掉落汇总!$C$2:$C$871,,MATCH($B179,[2]掉落汇总!$D$1:$M$1)),[2]掉落汇总!$A$2:$A$871,M$1,[2]掉落汇总!$C$2:$C$871,$Q$2)/$Q$3)*宝箱投放计算!L179</f>
        <v>0</v>
      </c>
      <c r="N179">
        <f ca="1">(SUMIFS(OFFSET([2]掉落汇总!$C$2:$C$871,,MATCH($B179,[2]掉落汇总!$D$1:$M$1)),[2]掉落汇总!$A$2:$A$871,N$1,[2]掉落汇总!$C$2:$C$871,$Q$1)+SUMIFS(OFFSET([2]掉落汇总!$C$2:$C$871,,MATCH($B179,[2]掉落汇总!$D$1:$M$1)),[2]掉落汇总!$A$2:$A$871,N$1,[2]掉落汇总!$C$2:$C$871,$Q$2)/$Q$3)*宝箱投放计算!M179</f>
        <v>0</v>
      </c>
      <c r="O179">
        <f ca="1">(SUMIFS(OFFSET([2]掉落汇总!$C$2:$C$871,,MATCH($B179,[2]掉落汇总!$D$1:$M$1)),[2]掉落汇总!$A$2:$A$871,O$1,[2]掉落汇总!$C$2:$C$871,$Q$1)+SUMIFS(OFFSET([2]掉落汇总!$C$2:$C$871,,MATCH($B179,[2]掉落汇总!$D$1:$M$1)),[2]掉落汇总!$A$2:$A$871,O$1,[2]掉落汇总!$C$2:$C$871,$Q$2)/$Q$3)*宝箱投放计算!N179</f>
        <v>0</v>
      </c>
    </row>
    <row r="180" spans="1:15" x14ac:dyDescent="0.2">
      <c r="A180">
        <f>玩家成长时间线!A180</f>
        <v>179</v>
      </c>
      <c r="B180">
        <f>玩家成长时间线!B180</f>
        <v>10</v>
      </c>
      <c r="C180">
        <f ca="1">SUM($D$2:D180)</f>
        <v>0</v>
      </c>
      <c r="D180">
        <f t="shared" ca="1" si="2"/>
        <v>0</v>
      </c>
      <c r="E180">
        <f ca="1">(SUMIFS(OFFSET([2]掉落汇总!$C$2:$C$871,,MATCH($B180,[2]掉落汇总!$D$1:$M$1)),[2]掉落汇总!$A$2:$A$871,E$1,[2]掉落汇总!$C$2:$C$871,$Q$1)+SUMIFS(OFFSET([2]掉落汇总!$C$2:$C$871,,MATCH($B180,[2]掉落汇总!$D$1:$M$1)),[2]掉落汇总!$A$2:$A$871,E$1,[2]掉落汇总!$C$2:$C$871,$Q$2)/$Q$3)*宝箱投放计算!D180</f>
        <v>0</v>
      </c>
      <c r="F180">
        <f ca="1">(SUMIFS(OFFSET([2]掉落汇总!$C$2:$C$871,,MATCH($B180,[2]掉落汇总!$D$1:$M$1)),[2]掉落汇总!$A$2:$A$871,F$1,[2]掉落汇总!$C$2:$C$871,$Q$1)+SUMIFS(OFFSET([2]掉落汇总!$C$2:$C$871,,MATCH($B180,[2]掉落汇总!$D$1:$M$1)),[2]掉落汇总!$A$2:$A$871,F$1,[2]掉落汇总!$C$2:$C$871,$Q$2)/$Q$3)*宝箱投放计算!E180</f>
        <v>0</v>
      </c>
      <c r="G180">
        <f ca="1">(SUMIFS(OFFSET([2]掉落汇总!$C$2:$C$871,,MATCH($B180,[2]掉落汇总!$D$1:$M$1)),[2]掉落汇总!$A$2:$A$871,G$1,[2]掉落汇总!$C$2:$C$871,$Q$1)+SUMIFS(OFFSET([2]掉落汇总!$C$2:$C$871,,MATCH($B180,[2]掉落汇总!$D$1:$M$1)),[2]掉落汇总!$A$2:$A$871,G$1,[2]掉落汇总!$C$2:$C$871,$Q$2)/$Q$3)*宝箱投放计算!F180</f>
        <v>0</v>
      </c>
      <c r="H180">
        <f ca="1">(SUMIFS(OFFSET([2]掉落汇总!$C$2:$C$871,,MATCH($B180,[2]掉落汇总!$D$1:$M$1)),[2]掉落汇总!$A$2:$A$871,H$1,[2]掉落汇总!$C$2:$C$871,$Q$1)+SUMIFS(OFFSET([2]掉落汇总!$C$2:$C$871,,MATCH($B180,[2]掉落汇总!$D$1:$M$1)),[2]掉落汇总!$A$2:$A$871,H$1,[2]掉落汇总!$C$2:$C$871,$Q$2)/$Q$3)*宝箱投放计算!G180</f>
        <v>0</v>
      </c>
      <c r="I180">
        <f ca="1">(SUMIFS(OFFSET([2]掉落汇总!$C$2:$C$871,,MATCH($B180,[2]掉落汇总!$D$1:$M$1)),[2]掉落汇总!$A$2:$A$871,I$1,[2]掉落汇总!$C$2:$C$871,$Q$1)+SUMIFS(OFFSET([2]掉落汇总!$C$2:$C$871,,MATCH($B180,[2]掉落汇总!$D$1:$M$1)),[2]掉落汇总!$A$2:$A$871,I$1,[2]掉落汇总!$C$2:$C$871,$Q$2)/$Q$3)*宝箱投放计算!H180</f>
        <v>0</v>
      </c>
      <c r="J180">
        <f ca="1">(SUMIFS(OFFSET([2]掉落汇总!$C$2:$C$871,,MATCH($B180,[2]掉落汇总!$D$1:$M$1)),[2]掉落汇总!$A$2:$A$871,J$1,[2]掉落汇总!$C$2:$C$871,$Q$1)+SUMIFS(OFFSET([2]掉落汇总!$C$2:$C$871,,MATCH($B180,[2]掉落汇总!$D$1:$M$1)),[2]掉落汇总!$A$2:$A$871,J$1,[2]掉落汇总!$C$2:$C$871,$Q$2)/$Q$3)*宝箱投放计算!I180</f>
        <v>0</v>
      </c>
      <c r="K180">
        <f ca="1">(SUMIFS(OFFSET([2]掉落汇总!$C$2:$C$871,,MATCH($B180,[2]掉落汇总!$D$1:$M$1)),[2]掉落汇总!$A$2:$A$871,K$1,[2]掉落汇总!$C$2:$C$871,$Q$1)+SUMIFS(OFFSET([2]掉落汇总!$C$2:$C$871,,MATCH($B180,[2]掉落汇总!$D$1:$M$1)),[2]掉落汇总!$A$2:$A$871,K$1,[2]掉落汇总!$C$2:$C$871,$Q$2)/$Q$3)*宝箱投放计算!J180</f>
        <v>0</v>
      </c>
      <c r="L180">
        <f ca="1">(SUMIFS(OFFSET([2]掉落汇总!$C$2:$C$871,,MATCH($B180,[2]掉落汇总!$D$1:$M$1)),[2]掉落汇总!$A$2:$A$871,L$1,[2]掉落汇总!$C$2:$C$871,$Q$1)+SUMIFS(OFFSET([2]掉落汇总!$C$2:$C$871,,MATCH($B180,[2]掉落汇总!$D$1:$M$1)),[2]掉落汇总!$A$2:$A$871,L$1,[2]掉落汇总!$C$2:$C$871,$Q$2)/$Q$3)*宝箱投放计算!K180</f>
        <v>0</v>
      </c>
      <c r="M180">
        <f ca="1">(SUMIFS(OFFSET([2]掉落汇总!$C$2:$C$871,,MATCH($B180,[2]掉落汇总!$D$1:$M$1)),[2]掉落汇总!$A$2:$A$871,M$1,[2]掉落汇总!$C$2:$C$871,$Q$1)+SUMIFS(OFFSET([2]掉落汇总!$C$2:$C$871,,MATCH($B180,[2]掉落汇总!$D$1:$M$1)),[2]掉落汇总!$A$2:$A$871,M$1,[2]掉落汇总!$C$2:$C$871,$Q$2)/$Q$3)*宝箱投放计算!L180</f>
        <v>0</v>
      </c>
      <c r="N180">
        <f ca="1">(SUMIFS(OFFSET([2]掉落汇总!$C$2:$C$871,,MATCH($B180,[2]掉落汇总!$D$1:$M$1)),[2]掉落汇总!$A$2:$A$871,N$1,[2]掉落汇总!$C$2:$C$871,$Q$1)+SUMIFS(OFFSET([2]掉落汇总!$C$2:$C$871,,MATCH($B180,[2]掉落汇总!$D$1:$M$1)),[2]掉落汇总!$A$2:$A$871,N$1,[2]掉落汇总!$C$2:$C$871,$Q$2)/$Q$3)*宝箱投放计算!M180</f>
        <v>0</v>
      </c>
      <c r="O180">
        <f ca="1">(SUMIFS(OFFSET([2]掉落汇总!$C$2:$C$871,,MATCH($B180,[2]掉落汇总!$D$1:$M$1)),[2]掉落汇总!$A$2:$A$871,O$1,[2]掉落汇总!$C$2:$C$871,$Q$1)+SUMIFS(OFFSET([2]掉落汇总!$C$2:$C$871,,MATCH($B180,[2]掉落汇总!$D$1:$M$1)),[2]掉落汇总!$A$2:$A$871,O$1,[2]掉落汇总!$C$2:$C$871,$Q$2)/$Q$3)*宝箱投放计算!N180</f>
        <v>0</v>
      </c>
    </row>
    <row r="181" spans="1:15" x14ac:dyDescent="0.2">
      <c r="A181">
        <f>玩家成长时间线!A181</f>
        <v>180</v>
      </c>
      <c r="B181">
        <f>玩家成长时间线!B181</f>
        <v>10</v>
      </c>
      <c r="C181">
        <f ca="1">SUM($D$2:D181)</f>
        <v>0</v>
      </c>
      <c r="D181">
        <f t="shared" ca="1" si="2"/>
        <v>0</v>
      </c>
      <c r="E181">
        <f ca="1">(SUMIFS(OFFSET([2]掉落汇总!$C$2:$C$871,,MATCH($B181,[2]掉落汇总!$D$1:$M$1)),[2]掉落汇总!$A$2:$A$871,E$1,[2]掉落汇总!$C$2:$C$871,$Q$1)+SUMIFS(OFFSET([2]掉落汇总!$C$2:$C$871,,MATCH($B181,[2]掉落汇总!$D$1:$M$1)),[2]掉落汇总!$A$2:$A$871,E$1,[2]掉落汇总!$C$2:$C$871,$Q$2)/$Q$3)*宝箱投放计算!D181</f>
        <v>0</v>
      </c>
      <c r="F181">
        <f ca="1">(SUMIFS(OFFSET([2]掉落汇总!$C$2:$C$871,,MATCH($B181,[2]掉落汇总!$D$1:$M$1)),[2]掉落汇总!$A$2:$A$871,F$1,[2]掉落汇总!$C$2:$C$871,$Q$1)+SUMIFS(OFFSET([2]掉落汇总!$C$2:$C$871,,MATCH($B181,[2]掉落汇总!$D$1:$M$1)),[2]掉落汇总!$A$2:$A$871,F$1,[2]掉落汇总!$C$2:$C$871,$Q$2)/$Q$3)*宝箱投放计算!E181</f>
        <v>0</v>
      </c>
      <c r="G181">
        <f ca="1">(SUMIFS(OFFSET([2]掉落汇总!$C$2:$C$871,,MATCH($B181,[2]掉落汇总!$D$1:$M$1)),[2]掉落汇总!$A$2:$A$871,G$1,[2]掉落汇总!$C$2:$C$871,$Q$1)+SUMIFS(OFFSET([2]掉落汇总!$C$2:$C$871,,MATCH($B181,[2]掉落汇总!$D$1:$M$1)),[2]掉落汇总!$A$2:$A$871,G$1,[2]掉落汇总!$C$2:$C$871,$Q$2)/$Q$3)*宝箱投放计算!F181</f>
        <v>0</v>
      </c>
      <c r="H181">
        <f ca="1">(SUMIFS(OFFSET([2]掉落汇总!$C$2:$C$871,,MATCH($B181,[2]掉落汇总!$D$1:$M$1)),[2]掉落汇总!$A$2:$A$871,H$1,[2]掉落汇总!$C$2:$C$871,$Q$1)+SUMIFS(OFFSET([2]掉落汇总!$C$2:$C$871,,MATCH($B181,[2]掉落汇总!$D$1:$M$1)),[2]掉落汇总!$A$2:$A$871,H$1,[2]掉落汇总!$C$2:$C$871,$Q$2)/$Q$3)*宝箱投放计算!G181</f>
        <v>0</v>
      </c>
      <c r="I181">
        <f ca="1">(SUMIFS(OFFSET([2]掉落汇总!$C$2:$C$871,,MATCH($B181,[2]掉落汇总!$D$1:$M$1)),[2]掉落汇总!$A$2:$A$871,I$1,[2]掉落汇总!$C$2:$C$871,$Q$1)+SUMIFS(OFFSET([2]掉落汇总!$C$2:$C$871,,MATCH($B181,[2]掉落汇总!$D$1:$M$1)),[2]掉落汇总!$A$2:$A$871,I$1,[2]掉落汇总!$C$2:$C$871,$Q$2)/$Q$3)*宝箱投放计算!H181</f>
        <v>0</v>
      </c>
      <c r="J181">
        <f ca="1">(SUMIFS(OFFSET([2]掉落汇总!$C$2:$C$871,,MATCH($B181,[2]掉落汇总!$D$1:$M$1)),[2]掉落汇总!$A$2:$A$871,J$1,[2]掉落汇总!$C$2:$C$871,$Q$1)+SUMIFS(OFFSET([2]掉落汇总!$C$2:$C$871,,MATCH($B181,[2]掉落汇总!$D$1:$M$1)),[2]掉落汇总!$A$2:$A$871,J$1,[2]掉落汇总!$C$2:$C$871,$Q$2)/$Q$3)*宝箱投放计算!I181</f>
        <v>0</v>
      </c>
      <c r="K181">
        <f ca="1">(SUMIFS(OFFSET([2]掉落汇总!$C$2:$C$871,,MATCH($B181,[2]掉落汇总!$D$1:$M$1)),[2]掉落汇总!$A$2:$A$871,K$1,[2]掉落汇总!$C$2:$C$871,$Q$1)+SUMIFS(OFFSET([2]掉落汇总!$C$2:$C$871,,MATCH($B181,[2]掉落汇总!$D$1:$M$1)),[2]掉落汇总!$A$2:$A$871,K$1,[2]掉落汇总!$C$2:$C$871,$Q$2)/$Q$3)*宝箱投放计算!J181</f>
        <v>0</v>
      </c>
      <c r="L181">
        <f ca="1">(SUMIFS(OFFSET([2]掉落汇总!$C$2:$C$871,,MATCH($B181,[2]掉落汇总!$D$1:$M$1)),[2]掉落汇总!$A$2:$A$871,L$1,[2]掉落汇总!$C$2:$C$871,$Q$1)+SUMIFS(OFFSET([2]掉落汇总!$C$2:$C$871,,MATCH($B181,[2]掉落汇总!$D$1:$M$1)),[2]掉落汇总!$A$2:$A$871,L$1,[2]掉落汇总!$C$2:$C$871,$Q$2)/$Q$3)*宝箱投放计算!K181</f>
        <v>0</v>
      </c>
      <c r="M181">
        <f ca="1">(SUMIFS(OFFSET([2]掉落汇总!$C$2:$C$871,,MATCH($B181,[2]掉落汇总!$D$1:$M$1)),[2]掉落汇总!$A$2:$A$871,M$1,[2]掉落汇总!$C$2:$C$871,$Q$1)+SUMIFS(OFFSET([2]掉落汇总!$C$2:$C$871,,MATCH($B181,[2]掉落汇总!$D$1:$M$1)),[2]掉落汇总!$A$2:$A$871,M$1,[2]掉落汇总!$C$2:$C$871,$Q$2)/$Q$3)*宝箱投放计算!L181</f>
        <v>0</v>
      </c>
      <c r="N181">
        <f ca="1">(SUMIFS(OFFSET([2]掉落汇总!$C$2:$C$871,,MATCH($B181,[2]掉落汇总!$D$1:$M$1)),[2]掉落汇总!$A$2:$A$871,N$1,[2]掉落汇总!$C$2:$C$871,$Q$1)+SUMIFS(OFFSET([2]掉落汇总!$C$2:$C$871,,MATCH($B181,[2]掉落汇总!$D$1:$M$1)),[2]掉落汇总!$A$2:$A$871,N$1,[2]掉落汇总!$C$2:$C$871,$Q$2)/$Q$3)*宝箱投放计算!M181</f>
        <v>0</v>
      </c>
      <c r="O181">
        <f ca="1">(SUMIFS(OFFSET([2]掉落汇总!$C$2:$C$871,,MATCH($B181,[2]掉落汇总!$D$1:$M$1)),[2]掉落汇总!$A$2:$A$871,O$1,[2]掉落汇总!$C$2:$C$871,$Q$1)+SUMIFS(OFFSET([2]掉落汇总!$C$2:$C$871,,MATCH($B181,[2]掉落汇总!$D$1:$M$1)),[2]掉落汇总!$A$2:$A$871,O$1,[2]掉落汇总!$C$2:$C$871,$Q$2)/$Q$3)*宝箱投放计算!N181</f>
        <v>0</v>
      </c>
    </row>
    <row r="182" spans="1:15" x14ac:dyDescent="0.2">
      <c r="A182">
        <f>玩家成长时间线!A182</f>
        <v>181</v>
      </c>
      <c r="B182">
        <f>玩家成长时间线!B182</f>
        <v>10</v>
      </c>
      <c r="C182">
        <f ca="1">SUM($D$2:D182)</f>
        <v>0</v>
      </c>
      <c r="D182">
        <f t="shared" ca="1" si="2"/>
        <v>0</v>
      </c>
      <c r="E182">
        <f ca="1">(SUMIFS(OFFSET([2]掉落汇总!$C$2:$C$871,,MATCH($B182,[2]掉落汇总!$D$1:$M$1)),[2]掉落汇总!$A$2:$A$871,E$1,[2]掉落汇总!$C$2:$C$871,$Q$1)+SUMIFS(OFFSET([2]掉落汇总!$C$2:$C$871,,MATCH($B182,[2]掉落汇总!$D$1:$M$1)),[2]掉落汇总!$A$2:$A$871,E$1,[2]掉落汇总!$C$2:$C$871,$Q$2)/$Q$3)*宝箱投放计算!D182</f>
        <v>0</v>
      </c>
      <c r="F182">
        <f ca="1">(SUMIFS(OFFSET([2]掉落汇总!$C$2:$C$871,,MATCH($B182,[2]掉落汇总!$D$1:$M$1)),[2]掉落汇总!$A$2:$A$871,F$1,[2]掉落汇总!$C$2:$C$871,$Q$1)+SUMIFS(OFFSET([2]掉落汇总!$C$2:$C$871,,MATCH($B182,[2]掉落汇总!$D$1:$M$1)),[2]掉落汇总!$A$2:$A$871,F$1,[2]掉落汇总!$C$2:$C$871,$Q$2)/$Q$3)*宝箱投放计算!E182</f>
        <v>0</v>
      </c>
      <c r="G182">
        <f ca="1">(SUMIFS(OFFSET([2]掉落汇总!$C$2:$C$871,,MATCH($B182,[2]掉落汇总!$D$1:$M$1)),[2]掉落汇总!$A$2:$A$871,G$1,[2]掉落汇总!$C$2:$C$871,$Q$1)+SUMIFS(OFFSET([2]掉落汇总!$C$2:$C$871,,MATCH($B182,[2]掉落汇总!$D$1:$M$1)),[2]掉落汇总!$A$2:$A$871,G$1,[2]掉落汇总!$C$2:$C$871,$Q$2)/$Q$3)*宝箱投放计算!F182</f>
        <v>0</v>
      </c>
      <c r="H182">
        <f ca="1">(SUMIFS(OFFSET([2]掉落汇总!$C$2:$C$871,,MATCH($B182,[2]掉落汇总!$D$1:$M$1)),[2]掉落汇总!$A$2:$A$871,H$1,[2]掉落汇总!$C$2:$C$871,$Q$1)+SUMIFS(OFFSET([2]掉落汇总!$C$2:$C$871,,MATCH($B182,[2]掉落汇总!$D$1:$M$1)),[2]掉落汇总!$A$2:$A$871,H$1,[2]掉落汇总!$C$2:$C$871,$Q$2)/$Q$3)*宝箱投放计算!G182</f>
        <v>0</v>
      </c>
      <c r="I182">
        <f ca="1">(SUMIFS(OFFSET([2]掉落汇总!$C$2:$C$871,,MATCH($B182,[2]掉落汇总!$D$1:$M$1)),[2]掉落汇总!$A$2:$A$871,I$1,[2]掉落汇总!$C$2:$C$871,$Q$1)+SUMIFS(OFFSET([2]掉落汇总!$C$2:$C$871,,MATCH($B182,[2]掉落汇总!$D$1:$M$1)),[2]掉落汇总!$A$2:$A$871,I$1,[2]掉落汇总!$C$2:$C$871,$Q$2)/$Q$3)*宝箱投放计算!H182</f>
        <v>0</v>
      </c>
      <c r="J182">
        <f ca="1">(SUMIFS(OFFSET([2]掉落汇总!$C$2:$C$871,,MATCH($B182,[2]掉落汇总!$D$1:$M$1)),[2]掉落汇总!$A$2:$A$871,J$1,[2]掉落汇总!$C$2:$C$871,$Q$1)+SUMIFS(OFFSET([2]掉落汇总!$C$2:$C$871,,MATCH($B182,[2]掉落汇总!$D$1:$M$1)),[2]掉落汇总!$A$2:$A$871,J$1,[2]掉落汇总!$C$2:$C$871,$Q$2)/$Q$3)*宝箱投放计算!I182</f>
        <v>0</v>
      </c>
      <c r="K182">
        <f ca="1">(SUMIFS(OFFSET([2]掉落汇总!$C$2:$C$871,,MATCH($B182,[2]掉落汇总!$D$1:$M$1)),[2]掉落汇总!$A$2:$A$871,K$1,[2]掉落汇总!$C$2:$C$871,$Q$1)+SUMIFS(OFFSET([2]掉落汇总!$C$2:$C$871,,MATCH($B182,[2]掉落汇总!$D$1:$M$1)),[2]掉落汇总!$A$2:$A$871,K$1,[2]掉落汇总!$C$2:$C$871,$Q$2)/$Q$3)*宝箱投放计算!J182</f>
        <v>0</v>
      </c>
      <c r="L182">
        <f ca="1">(SUMIFS(OFFSET([2]掉落汇总!$C$2:$C$871,,MATCH($B182,[2]掉落汇总!$D$1:$M$1)),[2]掉落汇总!$A$2:$A$871,L$1,[2]掉落汇总!$C$2:$C$871,$Q$1)+SUMIFS(OFFSET([2]掉落汇总!$C$2:$C$871,,MATCH($B182,[2]掉落汇总!$D$1:$M$1)),[2]掉落汇总!$A$2:$A$871,L$1,[2]掉落汇总!$C$2:$C$871,$Q$2)/$Q$3)*宝箱投放计算!K182</f>
        <v>0</v>
      </c>
      <c r="M182">
        <f ca="1">(SUMIFS(OFFSET([2]掉落汇总!$C$2:$C$871,,MATCH($B182,[2]掉落汇总!$D$1:$M$1)),[2]掉落汇总!$A$2:$A$871,M$1,[2]掉落汇总!$C$2:$C$871,$Q$1)+SUMIFS(OFFSET([2]掉落汇总!$C$2:$C$871,,MATCH($B182,[2]掉落汇总!$D$1:$M$1)),[2]掉落汇总!$A$2:$A$871,M$1,[2]掉落汇总!$C$2:$C$871,$Q$2)/$Q$3)*宝箱投放计算!L182</f>
        <v>0</v>
      </c>
      <c r="N182">
        <f ca="1">(SUMIFS(OFFSET([2]掉落汇总!$C$2:$C$871,,MATCH($B182,[2]掉落汇总!$D$1:$M$1)),[2]掉落汇总!$A$2:$A$871,N$1,[2]掉落汇总!$C$2:$C$871,$Q$1)+SUMIFS(OFFSET([2]掉落汇总!$C$2:$C$871,,MATCH($B182,[2]掉落汇总!$D$1:$M$1)),[2]掉落汇总!$A$2:$A$871,N$1,[2]掉落汇总!$C$2:$C$871,$Q$2)/$Q$3)*宝箱投放计算!M182</f>
        <v>0</v>
      </c>
      <c r="O182">
        <f ca="1">(SUMIFS(OFFSET([2]掉落汇总!$C$2:$C$871,,MATCH($B182,[2]掉落汇总!$D$1:$M$1)),[2]掉落汇总!$A$2:$A$871,O$1,[2]掉落汇总!$C$2:$C$871,$Q$1)+SUMIFS(OFFSET([2]掉落汇总!$C$2:$C$871,,MATCH($B182,[2]掉落汇总!$D$1:$M$1)),[2]掉落汇总!$A$2:$A$871,O$1,[2]掉落汇总!$C$2:$C$871,$Q$2)/$Q$3)*宝箱投放计算!N182</f>
        <v>0</v>
      </c>
    </row>
    <row r="183" spans="1:15" x14ac:dyDescent="0.2">
      <c r="A183">
        <f>玩家成长时间线!A183</f>
        <v>182</v>
      </c>
      <c r="B183">
        <f>玩家成长时间线!B183</f>
        <v>8</v>
      </c>
      <c r="C183">
        <f ca="1">SUM($D$2:D183)</f>
        <v>0</v>
      </c>
      <c r="D183">
        <f t="shared" ca="1" si="2"/>
        <v>0</v>
      </c>
      <c r="E183">
        <f ca="1">(SUMIFS(OFFSET([2]掉落汇总!$C$2:$C$871,,MATCH($B183,[2]掉落汇总!$D$1:$M$1)),[2]掉落汇总!$A$2:$A$871,E$1,[2]掉落汇总!$C$2:$C$871,$Q$1)+SUMIFS(OFFSET([2]掉落汇总!$C$2:$C$871,,MATCH($B183,[2]掉落汇总!$D$1:$M$1)),[2]掉落汇总!$A$2:$A$871,E$1,[2]掉落汇总!$C$2:$C$871,$Q$2)/$Q$3)*宝箱投放计算!D183</f>
        <v>0</v>
      </c>
      <c r="F183">
        <f ca="1">(SUMIFS(OFFSET([2]掉落汇总!$C$2:$C$871,,MATCH($B183,[2]掉落汇总!$D$1:$M$1)),[2]掉落汇总!$A$2:$A$871,F$1,[2]掉落汇总!$C$2:$C$871,$Q$1)+SUMIFS(OFFSET([2]掉落汇总!$C$2:$C$871,,MATCH($B183,[2]掉落汇总!$D$1:$M$1)),[2]掉落汇总!$A$2:$A$871,F$1,[2]掉落汇总!$C$2:$C$871,$Q$2)/$Q$3)*宝箱投放计算!E183</f>
        <v>0</v>
      </c>
      <c r="G183">
        <f ca="1">(SUMIFS(OFFSET([2]掉落汇总!$C$2:$C$871,,MATCH($B183,[2]掉落汇总!$D$1:$M$1)),[2]掉落汇总!$A$2:$A$871,G$1,[2]掉落汇总!$C$2:$C$871,$Q$1)+SUMIFS(OFFSET([2]掉落汇总!$C$2:$C$871,,MATCH($B183,[2]掉落汇总!$D$1:$M$1)),[2]掉落汇总!$A$2:$A$871,G$1,[2]掉落汇总!$C$2:$C$871,$Q$2)/$Q$3)*宝箱投放计算!F183</f>
        <v>0</v>
      </c>
      <c r="H183">
        <f ca="1">(SUMIFS(OFFSET([2]掉落汇总!$C$2:$C$871,,MATCH($B183,[2]掉落汇总!$D$1:$M$1)),[2]掉落汇总!$A$2:$A$871,H$1,[2]掉落汇总!$C$2:$C$871,$Q$1)+SUMIFS(OFFSET([2]掉落汇总!$C$2:$C$871,,MATCH($B183,[2]掉落汇总!$D$1:$M$1)),[2]掉落汇总!$A$2:$A$871,H$1,[2]掉落汇总!$C$2:$C$871,$Q$2)/$Q$3)*宝箱投放计算!G183</f>
        <v>0</v>
      </c>
      <c r="I183">
        <f ca="1">(SUMIFS(OFFSET([2]掉落汇总!$C$2:$C$871,,MATCH($B183,[2]掉落汇总!$D$1:$M$1)),[2]掉落汇总!$A$2:$A$871,I$1,[2]掉落汇总!$C$2:$C$871,$Q$1)+SUMIFS(OFFSET([2]掉落汇总!$C$2:$C$871,,MATCH($B183,[2]掉落汇总!$D$1:$M$1)),[2]掉落汇总!$A$2:$A$871,I$1,[2]掉落汇总!$C$2:$C$871,$Q$2)/$Q$3)*宝箱投放计算!H183</f>
        <v>0</v>
      </c>
      <c r="J183">
        <f ca="1">(SUMIFS(OFFSET([2]掉落汇总!$C$2:$C$871,,MATCH($B183,[2]掉落汇总!$D$1:$M$1)),[2]掉落汇总!$A$2:$A$871,J$1,[2]掉落汇总!$C$2:$C$871,$Q$1)+SUMIFS(OFFSET([2]掉落汇总!$C$2:$C$871,,MATCH($B183,[2]掉落汇总!$D$1:$M$1)),[2]掉落汇总!$A$2:$A$871,J$1,[2]掉落汇总!$C$2:$C$871,$Q$2)/$Q$3)*宝箱投放计算!I183</f>
        <v>0</v>
      </c>
      <c r="K183">
        <f ca="1">(SUMIFS(OFFSET([2]掉落汇总!$C$2:$C$871,,MATCH($B183,[2]掉落汇总!$D$1:$M$1)),[2]掉落汇总!$A$2:$A$871,K$1,[2]掉落汇总!$C$2:$C$871,$Q$1)+SUMIFS(OFFSET([2]掉落汇总!$C$2:$C$871,,MATCH($B183,[2]掉落汇总!$D$1:$M$1)),[2]掉落汇总!$A$2:$A$871,K$1,[2]掉落汇总!$C$2:$C$871,$Q$2)/$Q$3)*宝箱投放计算!J183</f>
        <v>0</v>
      </c>
      <c r="L183">
        <f ca="1">(SUMIFS(OFFSET([2]掉落汇总!$C$2:$C$871,,MATCH($B183,[2]掉落汇总!$D$1:$M$1)),[2]掉落汇总!$A$2:$A$871,L$1,[2]掉落汇总!$C$2:$C$871,$Q$1)+SUMIFS(OFFSET([2]掉落汇总!$C$2:$C$871,,MATCH($B183,[2]掉落汇总!$D$1:$M$1)),[2]掉落汇总!$A$2:$A$871,L$1,[2]掉落汇总!$C$2:$C$871,$Q$2)/$Q$3)*宝箱投放计算!K183</f>
        <v>0</v>
      </c>
      <c r="M183">
        <f ca="1">(SUMIFS(OFFSET([2]掉落汇总!$C$2:$C$871,,MATCH($B183,[2]掉落汇总!$D$1:$M$1)),[2]掉落汇总!$A$2:$A$871,M$1,[2]掉落汇总!$C$2:$C$871,$Q$1)+SUMIFS(OFFSET([2]掉落汇总!$C$2:$C$871,,MATCH($B183,[2]掉落汇总!$D$1:$M$1)),[2]掉落汇总!$A$2:$A$871,M$1,[2]掉落汇总!$C$2:$C$871,$Q$2)/$Q$3)*宝箱投放计算!L183</f>
        <v>0</v>
      </c>
      <c r="N183">
        <f ca="1">(SUMIFS(OFFSET([2]掉落汇总!$C$2:$C$871,,MATCH($B183,[2]掉落汇总!$D$1:$M$1)),[2]掉落汇总!$A$2:$A$871,N$1,[2]掉落汇总!$C$2:$C$871,$Q$1)+SUMIFS(OFFSET([2]掉落汇总!$C$2:$C$871,,MATCH($B183,[2]掉落汇总!$D$1:$M$1)),[2]掉落汇总!$A$2:$A$871,N$1,[2]掉落汇总!$C$2:$C$871,$Q$2)/$Q$3)*宝箱投放计算!M183</f>
        <v>0</v>
      </c>
      <c r="O183">
        <f ca="1">(SUMIFS(OFFSET([2]掉落汇总!$C$2:$C$871,,MATCH($B183,[2]掉落汇总!$D$1:$M$1)),[2]掉落汇总!$A$2:$A$871,O$1,[2]掉落汇总!$C$2:$C$871,$Q$1)+SUMIFS(OFFSET([2]掉落汇总!$C$2:$C$871,,MATCH($B183,[2]掉落汇总!$D$1:$M$1)),[2]掉落汇总!$A$2:$A$871,O$1,[2]掉落汇总!$C$2:$C$871,$Q$2)/$Q$3)*宝箱投放计算!N183</f>
        <v>0</v>
      </c>
    </row>
    <row r="184" spans="1:15" x14ac:dyDescent="0.2">
      <c r="A184">
        <f>玩家成长时间线!A184</f>
        <v>183</v>
      </c>
      <c r="B184">
        <f>玩家成长时间线!B184</f>
        <v>8</v>
      </c>
      <c r="C184">
        <f ca="1">SUM($D$2:D184)</f>
        <v>0</v>
      </c>
      <c r="D184">
        <f t="shared" ca="1" si="2"/>
        <v>0</v>
      </c>
      <c r="E184">
        <f ca="1">(SUMIFS(OFFSET([2]掉落汇总!$C$2:$C$871,,MATCH($B184,[2]掉落汇总!$D$1:$M$1)),[2]掉落汇总!$A$2:$A$871,E$1,[2]掉落汇总!$C$2:$C$871,$Q$1)+SUMIFS(OFFSET([2]掉落汇总!$C$2:$C$871,,MATCH($B184,[2]掉落汇总!$D$1:$M$1)),[2]掉落汇总!$A$2:$A$871,E$1,[2]掉落汇总!$C$2:$C$871,$Q$2)/$Q$3)*宝箱投放计算!D184</f>
        <v>0</v>
      </c>
      <c r="F184">
        <f ca="1">(SUMIFS(OFFSET([2]掉落汇总!$C$2:$C$871,,MATCH($B184,[2]掉落汇总!$D$1:$M$1)),[2]掉落汇总!$A$2:$A$871,F$1,[2]掉落汇总!$C$2:$C$871,$Q$1)+SUMIFS(OFFSET([2]掉落汇总!$C$2:$C$871,,MATCH($B184,[2]掉落汇总!$D$1:$M$1)),[2]掉落汇总!$A$2:$A$871,F$1,[2]掉落汇总!$C$2:$C$871,$Q$2)/$Q$3)*宝箱投放计算!E184</f>
        <v>0</v>
      </c>
      <c r="G184">
        <f ca="1">(SUMIFS(OFFSET([2]掉落汇总!$C$2:$C$871,,MATCH($B184,[2]掉落汇总!$D$1:$M$1)),[2]掉落汇总!$A$2:$A$871,G$1,[2]掉落汇总!$C$2:$C$871,$Q$1)+SUMIFS(OFFSET([2]掉落汇总!$C$2:$C$871,,MATCH($B184,[2]掉落汇总!$D$1:$M$1)),[2]掉落汇总!$A$2:$A$871,G$1,[2]掉落汇总!$C$2:$C$871,$Q$2)/$Q$3)*宝箱投放计算!F184</f>
        <v>0</v>
      </c>
      <c r="H184">
        <f ca="1">(SUMIFS(OFFSET([2]掉落汇总!$C$2:$C$871,,MATCH($B184,[2]掉落汇总!$D$1:$M$1)),[2]掉落汇总!$A$2:$A$871,H$1,[2]掉落汇总!$C$2:$C$871,$Q$1)+SUMIFS(OFFSET([2]掉落汇总!$C$2:$C$871,,MATCH($B184,[2]掉落汇总!$D$1:$M$1)),[2]掉落汇总!$A$2:$A$871,H$1,[2]掉落汇总!$C$2:$C$871,$Q$2)/$Q$3)*宝箱投放计算!G184</f>
        <v>0</v>
      </c>
      <c r="I184">
        <f ca="1">(SUMIFS(OFFSET([2]掉落汇总!$C$2:$C$871,,MATCH($B184,[2]掉落汇总!$D$1:$M$1)),[2]掉落汇总!$A$2:$A$871,I$1,[2]掉落汇总!$C$2:$C$871,$Q$1)+SUMIFS(OFFSET([2]掉落汇总!$C$2:$C$871,,MATCH($B184,[2]掉落汇总!$D$1:$M$1)),[2]掉落汇总!$A$2:$A$871,I$1,[2]掉落汇总!$C$2:$C$871,$Q$2)/$Q$3)*宝箱投放计算!H184</f>
        <v>0</v>
      </c>
      <c r="J184">
        <f ca="1">(SUMIFS(OFFSET([2]掉落汇总!$C$2:$C$871,,MATCH($B184,[2]掉落汇总!$D$1:$M$1)),[2]掉落汇总!$A$2:$A$871,J$1,[2]掉落汇总!$C$2:$C$871,$Q$1)+SUMIFS(OFFSET([2]掉落汇总!$C$2:$C$871,,MATCH($B184,[2]掉落汇总!$D$1:$M$1)),[2]掉落汇总!$A$2:$A$871,J$1,[2]掉落汇总!$C$2:$C$871,$Q$2)/$Q$3)*宝箱投放计算!I184</f>
        <v>0</v>
      </c>
      <c r="K184">
        <f ca="1">(SUMIFS(OFFSET([2]掉落汇总!$C$2:$C$871,,MATCH($B184,[2]掉落汇总!$D$1:$M$1)),[2]掉落汇总!$A$2:$A$871,K$1,[2]掉落汇总!$C$2:$C$871,$Q$1)+SUMIFS(OFFSET([2]掉落汇总!$C$2:$C$871,,MATCH($B184,[2]掉落汇总!$D$1:$M$1)),[2]掉落汇总!$A$2:$A$871,K$1,[2]掉落汇总!$C$2:$C$871,$Q$2)/$Q$3)*宝箱投放计算!J184</f>
        <v>0</v>
      </c>
      <c r="L184">
        <f ca="1">(SUMIFS(OFFSET([2]掉落汇总!$C$2:$C$871,,MATCH($B184,[2]掉落汇总!$D$1:$M$1)),[2]掉落汇总!$A$2:$A$871,L$1,[2]掉落汇总!$C$2:$C$871,$Q$1)+SUMIFS(OFFSET([2]掉落汇总!$C$2:$C$871,,MATCH($B184,[2]掉落汇总!$D$1:$M$1)),[2]掉落汇总!$A$2:$A$871,L$1,[2]掉落汇总!$C$2:$C$871,$Q$2)/$Q$3)*宝箱投放计算!K184</f>
        <v>0</v>
      </c>
      <c r="M184">
        <f ca="1">(SUMIFS(OFFSET([2]掉落汇总!$C$2:$C$871,,MATCH($B184,[2]掉落汇总!$D$1:$M$1)),[2]掉落汇总!$A$2:$A$871,M$1,[2]掉落汇总!$C$2:$C$871,$Q$1)+SUMIFS(OFFSET([2]掉落汇总!$C$2:$C$871,,MATCH($B184,[2]掉落汇总!$D$1:$M$1)),[2]掉落汇总!$A$2:$A$871,M$1,[2]掉落汇总!$C$2:$C$871,$Q$2)/$Q$3)*宝箱投放计算!L184</f>
        <v>0</v>
      </c>
      <c r="N184">
        <f ca="1">(SUMIFS(OFFSET([2]掉落汇总!$C$2:$C$871,,MATCH($B184,[2]掉落汇总!$D$1:$M$1)),[2]掉落汇总!$A$2:$A$871,N$1,[2]掉落汇总!$C$2:$C$871,$Q$1)+SUMIFS(OFFSET([2]掉落汇总!$C$2:$C$871,,MATCH($B184,[2]掉落汇总!$D$1:$M$1)),[2]掉落汇总!$A$2:$A$871,N$1,[2]掉落汇总!$C$2:$C$871,$Q$2)/$Q$3)*宝箱投放计算!M184</f>
        <v>0</v>
      </c>
      <c r="O184">
        <f ca="1">(SUMIFS(OFFSET([2]掉落汇总!$C$2:$C$871,,MATCH($B184,[2]掉落汇总!$D$1:$M$1)),[2]掉落汇总!$A$2:$A$871,O$1,[2]掉落汇总!$C$2:$C$871,$Q$1)+SUMIFS(OFFSET([2]掉落汇总!$C$2:$C$871,,MATCH($B184,[2]掉落汇总!$D$1:$M$1)),[2]掉落汇总!$A$2:$A$871,O$1,[2]掉落汇总!$C$2:$C$871,$Q$2)/$Q$3)*宝箱投放计算!N184</f>
        <v>0</v>
      </c>
    </row>
    <row r="185" spans="1:15" x14ac:dyDescent="0.2">
      <c r="A185">
        <f>玩家成长时间线!A185</f>
        <v>184</v>
      </c>
      <c r="B185">
        <f>玩家成长时间线!B185</f>
        <v>8</v>
      </c>
      <c r="C185">
        <f ca="1">SUM($D$2:D185)</f>
        <v>0</v>
      </c>
      <c r="D185">
        <f t="shared" ca="1" si="2"/>
        <v>0</v>
      </c>
      <c r="E185">
        <f ca="1">(SUMIFS(OFFSET([2]掉落汇总!$C$2:$C$871,,MATCH($B185,[2]掉落汇总!$D$1:$M$1)),[2]掉落汇总!$A$2:$A$871,E$1,[2]掉落汇总!$C$2:$C$871,$Q$1)+SUMIFS(OFFSET([2]掉落汇总!$C$2:$C$871,,MATCH($B185,[2]掉落汇总!$D$1:$M$1)),[2]掉落汇总!$A$2:$A$871,E$1,[2]掉落汇总!$C$2:$C$871,$Q$2)/$Q$3)*宝箱投放计算!D185</f>
        <v>0</v>
      </c>
      <c r="F185">
        <f ca="1">(SUMIFS(OFFSET([2]掉落汇总!$C$2:$C$871,,MATCH($B185,[2]掉落汇总!$D$1:$M$1)),[2]掉落汇总!$A$2:$A$871,F$1,[2]掉落汇总!$C$2:$C$871,$Q$1)+SUMIFS(OFFSET([2]掉落汇总!$C$2:$C$871,,MATCH($B185,[2]掉落汇总!$D$1:$M$1)),[2]掉落汇总!$A$2:$A$871,F$1,[2]掉落汇总!$C$2:$C$871,$Q$2)/$Q$3)*宝箱投放计算!E185</f>
        <v>0</v>
      </c>
      <c r="G185">
        <f ca="1">(SUMIFS(OFFSET([2]掉落汇总!$C$2:$C$871,,MATCH($B185,[2]掉落汇总!$D$1:$M$1)),[2]掉落汇总!$A$2:$A$871,G$1,[2]掉落汇总!$C$2:$C$871,$Q$1)+SUMIFS(OFFSET([2]掉落汇总!$C$2:$C$871,,MATCH($B185,[2]掉落汇总!$D$1:$M$1)),[2]掉落汇总!$A$2:$A$871,G$1,[2]掉落汇总!$C$2:$C$871,$Q$2)/$Q$3)*宝箱投放计算!F185</f>
        <v>0</v>
      </c>
      <c r="H185">
        <f ca="1">(SUMIFS(OFFSET([2]掉落汇总!$C$2:$C$871,,MATCH($B185,[2]掉落汇总!$D$1:$M$1)),[2]掉落汇总!$A$2:$A$871,H$1,[2]掉落汇总!$C$2:$C$871,$Q$1)+SUMIFS(OFFSET([2]掉落汇总!$C$2:$C$871,,MATCH($B185,[2]掉落汇总!$D$1:$M$1)),[2]掉落汇总!$A$2:$A$871,H$1,[2]掉落汇总!$C$2:$C$871,$Q$2)/$Q$3)*宝箱投放计算!G185</f>
        <v>0</v>
      </c>
      <c r="I185">
        <f ca="1">(SUMIFS(OFFSET([2]掉落汇总!$C$2:$C$871,,MATCH($B185,[2]掉落汇总!$D$1:$M$1)),[2]掉落汇总!$A$2:$A$871,I$1,[2]掉落汇总!$C$2:$C$871,$Q$1)+SUMIFS(OFFSET([2]掉落汇总!$C$2:$C$871,,MATCH($B185,[2]掉落汇总!$D$1:$M$1)),[2]掉落汇总!$A$2:$A$871,I$1,[2]掉落汇总!$C$2:$C$871,$Q$2)/$Q$3)*宝箱投放计算!H185</f>
        <v>0</v>
      </c>
      <c r="J185">
        <f ca="1">(SUMIFS(OFFSET([2]掉落汇总!$C$2:$C$871,,MATCH($B185,[2]掉落汇总!$D$1:$M$1)),[2]掉落汇总!$A$2:$A$871,J$1,[2]掉落汇总!$C$2:$C$871,$Q$1)+SUMIFS(OFFSET([2]掉落汇总!$C$2:$C$871,,MATCH($B185,[2]掉落汇总!$D$1:$M$1)),[2]掉落汇总!$A$2:$A$871,J$1,[2]掉落汇总!$C$2:$C$871,$Q$2)/$Q$3)*宝箱投放计算!I185</f>
        <v>0</v>
      </c>
      <c r="K185">
        <f ca="1">(SUMIFS(OFFSET([2]掉落汇总!$C$2:$C$871,,MATCH($B185,[2]掉落汇总!$D$1:$M$1)),[2]掉落汇总!$A$2:$A$871,K$1,[2]掉落汇总!$C$2:$C$871,$Q$1)+SUMIFS(OFFSET([2]掉落汇总!$C$2:$C$871,,MATCH($B185,[2]掉落汇总!$D$1:$M$1)),[2]掉落汇总!$A$2:$A$871,K$1,[2]掉落汇总!$C$2:$C$871,$Q$2)/$Q$3)*宝箱投放计算!J185</f>
        <v>0</v>
      </c>
      <c r="L185">
        <f ca="1">(SUMIFS(OFFSET([2]掉落汇总!$C$2:$C$871,,MATCH($B185,[2]掉落汇总!$D$1:$M$1)),[2]掉落汇总!$A$2:$A$871,L$1,[2]掉落汇总!$C$2:$C$871,$Q$1)+SUMIFS(OFFSET([2]掉落汇总!$C$2:$C$871,,MATCH($B185,[2]掉落汇总!$D$1:$M$1)),[2]掉落汇总!$A$2:$A$871,L$1,[2]掉落汇总!$C$2:$C$871,$Q$2)/$Q$3)*宝箱投放计算!K185</f>
        <v>0</v>
      </c>
      <c r="M185">
        <f ca="1">(SUMIFS(OFFSET([2]掉落汇总!$C$2:$C$871,,MATCH($B185,[2]掉落汇总!$D$1:$M$1)),[2]掉落汇总!$A$2:$A$871,M$1,[2]掉落汇总!$C$2:$C$871,$Q$1)+SUMIFS(OFFSET([2]掉落汇总!$C$2:$C$871,,MATCH($B185,[2]掉落汇总!$D$1:$M$1)),[2]掉落汇总!$A$2:$A$871,M$1,[2]掉落汇总!$C$2:$C$871,$Q$2)/$Q$3)*宝箱投放计算!L185</f>
        <v>0</v>
      </c>
      <c r="N185">
        <f ca="1">(SUMIFS(OFFSET([2]掉落汇总!$C$2:$C$871,,MATCH($B185,[2]掉落汇总!$D$1:$M$1)),[2]掉落汇总!$A$2:$A$871,N$1,[2]掉落汇总!$C$2:$C$871,$Q$1)+SUMIFS(OFFSET([2]掉落汇总!$C$2:$C$871,,MATCH($B185,[2]掉落汇总!$D$1:$M$1)),[2]掉落汇总!$A$2:$A$871,N$1,[2]掉落汇总!$C$2:$C$871,$Q$2)/$Q$3)*宝箱投放计算!M185</f>
        <v>0</v>
      </c>
      <c r="O185">
        <f ca="1">(SUMIFS(OFFSET([2]掉落汇总!$C$2:$C$871,,MATCH($B185,[2]掉落汇总!$D$1:$M$1)),[2]掉落汇总!$A$2:$A$871,O$1,[2]掉落汇总!$C$2:$C$871,$Q$1)+SUMIFS(OFFSET([2]掉落汇总!$C$2:$C$871,,MATCH($B185,[2]掉落汇总!$D$1:$M$1)),[2]掉落汇总!$A$2:$A$871,O$1,[2]掉落汇总!$C$2:$C$871,$Q$2)/$Q$3)*宝箱投放计算!N185</f>
        <v>0</v>
      </c>
    </row>
    <row r="186" spans="1:15" x14ac:dyDescent="0.2">
      <c r="A186">
        <f>玩家成长时间线!A186</f>
        <v>185</v>
      </c>
      <c r="B186">
        <f>玩家成长时间线!B186</f>
        <v>9</v>
      </c>
      <c r="C186">
        <f ca="1">SUM($D$2:D186)</f>
        <v>0</v>
      </c>
      <c r="D186">
        <f t="shared" ca="1" si="2"/>
        <v>0</v>
      </c>
      <c r="E186">
        <f ca="1">(SUMIFS(OFFSET([2]掉落汇总!$C$2:$C$871,,MATCH($B186,[2]掉落汇总!$D$1:$M$1)),[2]掉落汇总!$A$2:$A$871,E$1,[2]掉落汇总!$C$2:$C$871,$Q$1)+SUMIFS(OFFSET([2]掉落汇总!$C$2:$C$871,,MATCH($B186,[2]掉落汇总!$D$1:$M$1)),[2]掉落汇总!$A$2:$A$871,E$1,[2]掉落汇总!$C$2:$C$871,$Q$2)/$Q$3)*宝箱投放计算!D186</f>
        <v>0</v>
      </c>
      <c r="F186">
        <f ca="1">(SUMIFS(OFFSET([2]掉落汇总!$C$2:$C$871,,MATCH($B186,[2]掉落汇总!$D$1:$M$1)),[2]掉落汇总!$A$2:$A$871,F$1,[2]掉落汇总!$C$2:$C$871,$Q$1)+SUMIFS(OFFSET([2]掉落汇总!$C$2:$C$871,,MATCH($B186,[2]掉落汇总!$D$1:$M$1)),[2]掉落汇总!$A$2:$A$871,F$1,[2]掉落汇总!$C$2:$C$871,$Q$2)/$Q$3)*宝箱投放计算!E186</f>
        <v>0</v>
      </c>
      <c r="G186">
        <f ca="1">(SUMIFS(OFFSET([2]掉落汇总!$C$2:$C$871,,MATCH($B186,[2]掉落汇总!$D$1:$M$1)),[2]掉落汇总!$A$2:$A$871,G$1,[2]掉落汇总!$C$2:$C$871,$Q$1)+SUMIFS(OFFSET([2]掉落汇总!$C$2:$C$871,,MATCH($B186,[2]掉落汇总!$D$1:$M$1)),[2]掉落汇总!$A$2:$A$871,G$1,[2]掉落汇总!$C$2:$C$871,$Q$2)/$Q$3)*宝箱投放计算!F186</f>
        <v>0</v>
      </c>
      <c r="H186">
        <f ca="1">(SUMIFS(OFFSET([2]掉落汇总!$C$2:$C$871,,MATCH($B186,[2]掉落汇总!$D$1:$M$1)),[2]掉落汇总!$A$2:$A$871,H$1,[2]掉落汇总!$C$2:$C$871,$Q$1)+SUMIFS(OFFSET([2]掉落汇总!$C$2:$C$871,,MATCH($B186,[2]掉落汇总!$D$1:$M$1)),[2]掉落汇总!$A$2:$A$871,H$1,[2]掉落汇总!$C$2:$C$871,$Q$2)/$Q$3)*宝箱投放计算!G186</f>
        <v>0</v>
      </c>
      <c r="I186">
        <f ca="1">(SUMIFS(OFFSET([2]掉落汇总!$C$2:$C$871,,MATCH($B186,[2]掉落汇总!$D$1:$M$1)),[2]掉落汇总!$A$2:$A$871,I$1,[2]掉落汇总!$C$2:$C$871,$Q$1)+SUMIFS(OFFSET([2]掉落汇总!$C$2:$C$871,,MATCH($B186,[2]掉落汇总!$D$1:$M$1)),[2]掉落汇总!$A$2:$A$871,I$1,[2]掉落汇总!$C$2:$C$871,$Q$2)/$Q$3)*宝箱投放计算!H186</f>
        <v>0</v>
      </c>
      <c r="J186">
        <f ca="1">(SUMIFS(OFFSET([2]掉落汇总!$C$2:$C$871,,MATCH($B186,[2]掉落汇总!$D$1:$M$1)),[2]掉落汇总!$A$2:$A$871,J$1,[2]掉落汇总!$C$2:$C$871,$Q$1)+SUMIFS(OFFSET([2]掉落汇总!$C$2:$C$871,,MATCH($B186,[2]掉落汇总!$D$1:$M$1)),[2]掉落汇总!$A$2:$A$871,J$1,[2]掉落汇总!$C$2:$C$871,$Q$2)/$Q$3)*宝箱投放计算!I186</f>
        <v>0</v>
      </c>
      <c r="K186">
        <f ca="1">(SUMIFS(OFFSET([2]掉落汇总!$C$2:$C$871,,MATCH($B186,[2]掉落汇总!$D$1:$M$1)),[2]掉落汇总!$A$2:$A$871,K$1,[2]掉落汇总!$C$2:$C$871,$Q$1)+SUMIFS(OFFSET([2]掉落汇总!$C$2:$C$871,,MATCH($B186,[2]掉落汇总!$D$1:$M$1)),[2]掉落汇总!$A$2:$A$871,K$1,[2]掉落汇总!$C$2:$C$871,$Q$2)/$Q$3)*宝箱投放计算!J186</f>
        <v>0</v>
      </c>
      <c r="L186">
        <f ca="1">(SUMIFS(OFFSET([2]掉落汇总!$C$2:$C$871,,MATCH($B186,[2]掉落汇总!$D$1:$M$1)),[2]掉落汇总!$A$2:$A$871,L$1,[2]掉落汇总!$C$2:$C$871,$Q$1)+SUMIFS(OFFSET([2]掉落汇总!$C$2:$C$871,,MATCH($B186,[2]掉落汇总!$D$1:$M$1)),[2]掉落汇总!$A$2:$A$871,L$1,[2]掉落汇总!$C$2:$C$871,$Q$2)/$Q$3)*宝箱投放计算!K186</f>
        <v>0</v>
      </c>
      <c r="M186">
        <f ca="1">(SUMIFS(OFFSET([2]掉落汇总!$C$2:$C$871,,MATCH($B186,[2]掉落汇总!$D$1:$M$1)),[2]掉落汇总!$A$2:$A$871,M$1,[2]掉落汇总!$C$2:$C$871,$Q$1)+SUMIFS(OFFSET([2]掉落汇总!$C$2:$C$871,,MATCH($B186,[2]掉落汇总!$D$1:$M$1)),[2]掉落汇总!$A$2:$A$871,M$1,[2]掉落汇总!$C$2:$C$871,$Q$2)/$Q$3)*宝箱投放计算!L186</f>
        <v>0</v>
      </c>
      <c r="N186">
        <f ca="1">(SUMIFS(OFFSET([2]掉落汇总!$C$2:$C$871,,MATCH($B186,[2]掉落汇总!$D$1:$M$1)),[2]掉落汇总!$A$2:$A$871,N$1,[2]掉落汇总!$C$2:$C$871,$Q$1)+SUMIFS(OFFSET([2]掉落汇总!$C$2:$C$871,,MATCH($B186,[2]掉落汇总!$D$1:$M$1)),[2]掉落汇总!$A$2:$A$871,N$1,[2]掉落汇总!$C$2:$C$871,$Q$2)/$Q$3)*宝箱投放计算!M186</f>
        <v>0</v>
      </c>
      <c r="O186">
        <f ca="1">(SUMIFS(OFFSET([2]掉落汇总!$C$2:$C$871,,MATCH($B186,[2]掉落汇总!$D$1:$M$1)),[2]掉落汇总!$A$2:$A$871,O$1,[2]掉落汇总!$C$2:$C$871,$Q$1)+SUMIFS(OFFSET([2]掉落汇总!$C$2:$C$871,,MATCH($B186,[2]掉落汇总!$D$1:$M$1)),[2]掉落汇总!$A$2:$A$871,O$1,[2]掉落汇总!$C$2:$C$871,$Q$2)/$Q$3)*宝箱投放计算!N186</f>
        <v>0</v>
      </c>
    </row>
    <row r="187" spans="1:15" x14ac:dyDescent="0.2">
      <c r="A187">
        <f>玩家成长时间线!A187</f>
        <v>186</v>
      </c>
      <c r="B187">
        <f>玩家成长时间线!B187</f>
        <v>9</v>
      </c>
      <c r="C187">
        <f ca="1">SUM($D$2:D187)</f>
        <v>0</v>
      </c>
      <c r="D187">
        <f t="shared" ca="1" si="2"/>
        <v>0</v>
      </c>
      <c r="E187">
        <f ca="1">(SUMIFS(OFFSET([2]掉落汇总!$C$2:$C$871,,MATCH($B187,[2]掉落汇总!$D$1:$M$1)),[2]掉落汇总!$A$2:$A$871,E$1,[2]掉落汇总!$C$2:$C$871,$Q$1)+SUMIFS(OFFSET([2]掉落汇总!$C$2:$C$871,,MATCH($B187,[2]掉落汇总!$D$1:$M$1)),[2]掉落汇总!$A$2:$A$871,E$1,[2]掉落汇总!$C$2:$C$871,$Q$2)/$Q$3)*宝箱投放计算!D187</f>
        <v>0</v>
      </c>
      <c r="F187">
        <f ca="1">(SUMIFS(OFFSET([2]掉落汇总!$C$2:$C$871,,MATCH($B187,[2]掉落汇总!$D$1:$M$1)),[2]掉落汇总!$A$2:$A$871,F$1,[2]掉落汇总!$C$2:$C$871,$Q$1)+SUMIFS(OFFSET([2]掉落汇总!$C$2:$C$871,,MATCH($B187,[2]掉落汇总!$D$1:$M$1)),[2]掉落汇总!$A$2:$A$871,F$1,[2]掉落汇总!$C$2:$C$871,$Q$2)/$Q$3)*宝箱投放计算!E187</f>
        <v>0</v>
      </c>
      <c r="G187">
        <f ca="1">(SUMIFS(OFFSET([2]掉落汇总!$C$2:$C$871,,MATCH($B187,[2]掉落汇总!$D$1:$M$1)),[2]掉落汇总!$A$2:$A$871,G$1,[2]掉落汇总!$C$2:$C$871,$Q$1)+SUMIFS(OFFSET([2]掉落汇总!$C$2:$C$871,,MATCH($B187,[2]掉落汇总!$D$1:$M$1)),[2]掉落汇总!$A$2:$A$871,G$1,[2]掉落汇总!$C$2:$C$871,$Q$2)/$Q$3)*宝箱投放计算!F187</f>
        <v>0</v>
      </c>
      <c r="H187">
        <f ca="1">(SUMIFS(OFFSET([2]掉落汇总!$C$2:$C$871,,MATCH($B187,[2]掉落汇总!$D$1:$M$1)),[2]掉落汇总!$A$2:$A$871,H$1,[2]掉落汇总!$C$2:$C$871,$Q$1)+SUMIFS(OFFSET([2]掉落汇总!$C$2:$C$871,,MATCH($B187,[2]掉落汇总!$D$1:$M$1)),[2]掉落汇总!$A$2:$A$871,H$1,[2]掉落汇总!$C$2:$C$871,$Q$2)/$Q$3)*宝箱投放计算!G187</f>
        <v>0</v>
      </c>
      <c r="I187">
        <f ca="1">(SUMIFS(OFFSET([2]掉落汇总!$C$2:$C$871,,MATCH($B187,[2]掉落汇总!$D$1:$M$1)),[2]掉落汇总!$A$2:$A$871,I$1,[2]掉落汇总!$C$2:$C$871,$Q$1)+SUMIFS(OFFSET([2]掉落汇总!$C$2:$C$871,,MATCH($B187,[2]掉落汇总!$D$1:$M$1)),[2]掉落汇总!$A$2:$A$871,I$1,[2]掉落汇总!$C$2:$C$871,$Q$2)/$Q$3)*宝箱投放计算!H187</f>
        <v>0</v>
      </c>
      <c r="J187">
        <f ca="1">(SUMIFS(OFFSET([2]掉落汇总!$C$2:$C$871,,MATCH($B187,[2]掉落汇总!$D$1:$M$1)),[2]掉落汇总!$A$2:$A$871,J$1,[2]掉落汇总!$C$2:$C$871,$Q$1)+SUMIFS(OFFSET([2]掉落汇总!$C$2:$C$871,,MATCH($B187,[2]掉落汇总!$D$1:$M$1)),[2]掉落汇总!$A$2:$A$871,J$1,[2]掉落汇总!$C$2:$C$871,$Q$2)/$Q$3)*宝箱投放计算!I187</f>
        <v>0</v>
      </c>
      <c r="K187">
        <f ca="1">(SUMIFS(OFFSET([2]掉落汇总!$C$2:$C$871,,MATCH($B187,[2]掉落汇总!$D$1:$M$1)),[2]掉落汇总!$A$2:$A$871,K$1,[2]掉落汇总!$C$2:$C$871,$Q$1)+SUMIFS(OFFSET([2]掉落汇总!$C$2:$C$871,,MATCH($B187,[2]掉落汇总!$D$1:$M$1)),[2]掉落汇总!$A$2:$A$871,K$1,[2]掉落汇总!$C$2:$C$871,$Q$2)/$Q$3)*宝箱投放计算!J187</f>
        <v>0</v>
      </c>
      <c r="L187">
        <f ca="1">(SUMIFS(OFFSET([2]掉落汇总!$C$2:$C$871,,MATCH($B187,[2]掉落汇总!$D$1:$M$1)),[2]掉落汇总!$A$2:$A$871,L$1,[2]掉落汇总!$C$2:$C$871,$Q$1)+SUMIFS(OFFSET([2]掉落汇总!$C$2:$C$871,,MATCH($B187,[2]掉落汇总!$D$1:$M$1)),[2]掉落汇总!$A$2:$A$871,L$1,[2]掉落汇总!$C$2:$C$871,$Q$2)/$Q$3)*宝箱投放计算!K187</f>
        <v>0</v>
      </c>
      <c r="M187">
        <f ca="1">(SUMIFS(OFFSET([2]掉落汇总!$C$2:$C$871,,MATCH($B187,[2]掉落汇总!$D$1:$M$1)),[2]掉落汇总!$A$2:$A$871,M$1,[2]掉落汇总!$C$2:$C$871,$Q$1)+SUMIFS(OFFSET([2]掉落汇总!$C$2:$C$871,,MATCH($B187,[2]掉落汇总!$D$1:$M$1)),[2]掉落汇总!$A$2:$A$871,M$1,[2]掉落汇总!$C$2:$C$871,$Q$2)/$Q$3)*宝箱投放计算!L187</f>
        <v>0</v>
      </c>
      <c r="N187">
        <f ca="1">(SUMIFS(OFFSET([2]掉落汇总!$C$2:$C$871,,MATCH($B187,[2]掉落汇总!$D$1:$M$1)),[2]掉落汇总!$A$2:$A$871,N$1,[2]掉落汇总!$C$2:$C$871,$Q$1)+SUMIFS(OFFSET([2]掉落汇总!$C$2:$C$871,,MATCH($B187,[2]掉落汇总!$D$1:$M$1)),[2]掉落汇总!$A$2:$A$871,N$1,[2]掉落汇总!$C$2:$C$871,$Q$2)/$Q$3)*宝箱投放计算!M187</f>
        <v>0</v>
      </c>
      <c r="O187">
        <f ca="1">(SUMIFS(OFFSET([2]掉落汇总!$C$2:$C$871,,MATCH($B187,[2]掉落汇总!$D$1:$M$1)),[2]掉落汇总!$A$2:$A$871,O$1,[2]掉落汇总!$C$2:$C$871,$Q$1)+SUMIFS(OFFSET([2]掉落汇总!$C$2:$C$871,,MATCH($B187,[2]掉落汇总!$D$1:$M$1)),[2]掉落汇总!$A$2:$A$871,O$1,[2]掉落汇总!$C$2:$C$871,$Q$2)/$Q$3)*宝箱投放计算!N187</f>
        <v>0</v>
      </c>
    </row>
    <row r="188" spans="1:15" x14ac:dyDescent="0.2">
      <c r="A188">
        <f>玩家成长时间线!A188</f>
        <v>187</v>
      </c>
      <c r="B188">
        <f>玩家成长时间线!B188</f>
        <v>9</v>
      </c>
      <c r="C188">
        <f ca="1">SUM($D$2:D188)</f>
        <v>0</v>
      </c>
      <c r="D188">
        <f t="shared" ca="1" si="2"/>
        <v>0</v>
      </c>
      <c r="E188">
        <f ca="1">(SUMIFS(OFFSET([2]掉落汇总!$C$2:$C$871,,MATCH($B188,[2]掉落汇总!$D$1:$M$1)),[2]掉落汇总!$A$2:$A$871,E$1,[2]掉落汇总!$C$2:$C$871,$Q$1)+SUMIFS(OFFSET([2]掉落汇总!$C$2:$C$871,,MATCH($B188,[2]掉落汇总!$D$1:$M$1)),[2]掉落汇总!$A$2:$A$871,E$1,[2]掉落汇总!$C$2:$C$871,$Q$2)/$Q$3)*宝箱投放计算!D188</f>
        <v>0</v>
      </c>
      <c r="F188">
        <f ca="1">(SUMIFS(OFFSET([2]掉落汇总!$C$2:$C$871,,MATCH($B188,[2]掉落汇总!$D$1:$M$1)),[2]掉落汇总!$A$2:$A$871,F$1,[2]掉落汇总!$C$2:$C$871,$Q$1)+SUMIFS(OFFSET([2]掉落汇总!$C$2:$C$871,,MATCH($B188,[2]掉落汇总!$D$1:$M$1)),[2]掉落汇总!$A$2:$A$871,F$1,[2]掉落汇总!$C$2:$C$871,$Q$2)/$Q$3)*宝箱投放计算!E188</f>
        <v>0</v>
      </c>
      <c r="G188">
        <f ca="1">(SUMIFS(OFFSET([2]掉落汇总!$C$2:$C$871,,MATCH($B188,[2]掉落汇总!$D$1:$M$1)),[2]掉落汇总!$A$2:$A$871,G$1,[2]掉落汇总!$C$2:$C$871,$Q$1)+SUMIFS(OFFSET([2]掉落汇总!$C$2:$C$871,,MATCH($B188,[2]掉落汇总!$D$1:$M$1)),[2]掉落汇总!$A$2:$A$871,G$1,[2]掉落汇总!$C$2:$C$871,$Q$2)/$Q$3)*宝箱投放计算!F188</f>
        <v>0</v>
      </c>
      <c r="H188">
        <f ca="1">(SUMIFS(OFFSET([2]掉落汇总!$C$2:$C$871,,MATCH($B188,[2]掉落汇总!$D$1:$M$1)),[2]掉落汇总!$A$2:$A$871,H$1,[2]掉落汇总!$C$2:$C$871,$Q$1)+SUMIFS(OFFSET([2]掉落汇总!$C$2:$C$871,,MATCH($B188,[2]掉落汇总!$D$1:$M$1)),[2]掉落汇总!$A$2:$A$871,H$1,[2]掉落汇总!$C$2:$C$871,$Q$2)/$Q$3)*宝箱投放计算!G188</f>
        <v>0</v>
      </c>
      <c r="I188">
        <f ca="1">(SUMIFS(OFFSET([2]掉落汇总!$C$2:$C$871,,MATCH($B188,[2]掉落汇总!$D$1:$M$1)),[2]掉落汇总!$A$2:$A$871,I$1,[2]掉落汇总!$C$2:$C$871,$Q$1)+SUMIFS(OFFSET([2]掉落汇总!$C$2:$C$871,,MATCH($B188,[2]掉落汇总!$D$1:$M$1)),[2]掉落汇总!$A$2:$A$871,I$1,[2]掉落汇总!$C$2:$C$871,$Q$2)/$Q$3)*宝箱投放计算!H188</f>
        <v>0</v>
      </c>
      <c r="J188">
        <f ca="1">(SUMIFS(OFFSET([2]掉落汇总!$C$2:$C$871,,MATCH($B188,[2]掉落汇总!$D$1:$M$1)),[2]掉落汇总!$A$2:$A$871,J$1,[2]掉落汇总!$C$2:$C$871,$Q$1)+SUMIFS(OFFSET([2]掉落汇总!$C$2:$C$871,,MATCH($B188,[2]掉落汇总!$D$1:$M$1)),[2]掉落汇总!$A$2:$A$871,J$1,[2]掉落汇总!$C$2:$C$871,$Q$2)/$Q$3)*宝箱投放计算!I188</f>
        <v>0</v>
      </c>
      <c r="K188">
        <f ca="1">(SUMIFS(OFFSET([2]掉落汇总!$C$2:$C$871,,MATCH($B188,[2]掉落汇总!$D$1:$M$1)),[2]掉落汇总!$A$2:$A$871,K$1,[2]掉落汇总!$C$2:$C$871,$Q$1)+SUMIFS(OFFSET([2]掉落汇总!$C$2:$C$871,,MATCH($B188,[2]掉落汇总!$D$1:$M$1)),[2]掉落汇总!$A$2:$A$871,K$1,[2]掉落汇总!$C$2:$C$871,$Q$2)/$Q$3)*宝箱投放计算!J188</f>
        <v>0</v>
      </c>
      <c r="L188">
        <f ca="1">(SUMIFS(OFFSET([2]掉落汇总!$C$2:$C$871,,MATCH($B188,[2]掉落汇总!$D$1:$M$1)),[2]掉落汇总!$A$2:$A$871,L$1,[2]掉落汇总!$C$2:$C$871,$Q$1)+SUMIFS(OFFSET([2]掉落汇总!$C$2:$C$871,,MATCH($B188,[2]掉落汇总!$D$1:$M$1)),[2]掉落汇总!$A$2:$A$871,L$1,[2]掉落汇总!$C$2:$C$871,$Q$2)/$Q$3)*宝箱投放计算!K188</f>
        <v>0</v>
      </c>
      <c r="M188">
        <f ca="1">(SUMIFS(OFFSET([2]掉落汇总!$C$2:$C$871,,MATCH($B188,[2]掉落汇总!$D$1:$M$1)),[2]掉落汇总!$A$2:$A$871,M$1,[2]掉落汇总!$C$2:$C$871,$Q$1)+SUMIFS(OFFSET([2]掉落汇总!$C$2:$C$871,,MATCH($B188,[2]掉落汇总!$D$1:$M$1)),[2]掉落汇总!$A$2:$A$871,M$1,[2]掉落汇总!$C$2:$C$871,$Q$2)/$Q$3)*宝箱投放计算!L188</f>
        <v>0</v>
      </c>
      <c r="N188">
        <f ca="1">(SUMIFS(OFFSET([2]掉落汇总!$C$2:$C$871,,MATCH($B188,[2]掉落汇总!$D$1:$M$1)),[2]掉落汇总!$A$2:$A$871,N$1,[2]掉落汇总!$C$2:$C$871,$Q$1)+SUMIFS(OFFSET([2]掉落汇总!$C$2:$C$871,,MATCH($B188,[2]掉落汇总!$D$1:$M$1)),[2]掉落汇总!$A$2:$A$871,N$1,[2]掉落汇总!$C$2:$C$871,$Q$2)/$Q$3)*宝箱投放计算!M188</f>
        <v>0</v>
      </c>
      <c r="O188">
        <f ca="1">(SUMIFS(OFFSET([2]掉落汇总!$C$2:$C$871,,MATCH($B188,[2]掉落汇总!$D$1:$M$1)),[2]掉落汇总!$A$2:$A$871,O$1,[2]掉落汇总!$C$2:$C$871,$Q$1)+SUMIFS(OFFSET([2]掉落汇总!$C$2:$C$871,,MATCH($B188,[2]掉落汇总!$D$1:$M$1)),[2]掉落汇总!$A$2:$A$871,O$1,[2]掉落汇总!$C$2:$C$871,$Q$2)/$Q$3)*宝箱投放计算!N188</f>
        <v>0</v>
      </c>
    </row>
    <row r="189" spans="1:15" x14ac:dyDescent="0.2">
      <c r="A189">
        <f>玩家成长时间线!A189</f>
        <v>188</v>
      </c>
      <c r="B189">
        <f>玩家成长时间线!B189</f>
        <v>10</v>
      </c>
      <c r="C189">
        <f ca="1">SUM($D$2:D189)</f>
        <v>0</v>
      </c>
      <c r="D189">
        <f t="shared" ca="1" si="2"/>
        <v>0</v>
      </c>
      <c r="E189">
        <f ca="1">(SUMIFS(OFFSET([2]掉落汇总!$C$2:$C$871,,MATCH($B189,[2]掉落汇总!$D$1:$M$1)),[2]掉落汇总!$A$2:$A$871,E$1,[2]掉落汇总!$C$2:$C$871,$Q$1)+SUMIFS(OFFSET([2]掉落汇总!$C$2:$C$871,,MATCH($B189,[2]掉落汇总!$D$1:$M$1)),[2]掉落汇总!$A$2:$A$871,E$1,[2]掉落汇总!$C$2:$C$871,$Q$2)/$Q$3)*宝箱投放计算!D189</f>
        <v>0</v>
      </c>
      <c r="F189">
        <f ca="1">(SUMIFS(OFFSET([2]掉落汇总!$C$2:$C$871,,MATCH($B189,[2]掉落汇总!$D$1:$M$1)),[2]掉落汇总!$A$2:$A$871,F$1,[2]掉落汇总!$C$2:$C$871,$Q$1)+SUMIFS(OFFSET([2]掉落汇总!$C$2:$C$871,,MATCH($B189,[2]掉落汇总!$D$1:$M$1)),[2]掉落汇总!$A$2:$A$871,F$1,[2]掉落汇总!$C$2:$C$871,$Q$2)/$Q$3)*宝箱投放计算!E189</f>
        <v>0</v>
      </c>
      <c r="G189">
        <f ca="1">(SUMIFS(OFFSET([2]掉落汇总!$C$2:$C$871,,MATCH($B189,[2]掉落汇总!$D$1:$M$1)),[2]掉落汇总!$A$2:$A$871,G$1,[2]掉落汇总!$C$2:$C$871,$Q$1)+SUMIFS(OFFSET([2]掉落汇总!$C$2:$C$871,,MATCH($B189,[2]掉落汇总!$D$1:$M$1)),[2]掉落汇总!$A$2:$A$871,G$1,[2]掉落汇总!$C$2:$C$871,$Q$2)/$Q$3)*宝箱投放计算!F189</f>
        <v>0</v>
      </c>
      <c r="H189">
        <f ca="1">(SUMIFS(OFFSET([2]掉落汇总!$C$2:$C$871,,MATCH($B189,[2]掉落汇总!$D$1:$M$1)),[2]掉落汇总!$A$2:$A$871,H$1,[2]掉落汇总!$C$2:$C$871,$Q$1)+SUMIFS(OFFSET([2]掉落汇总!$C$2:$C$871,,MATCH($B189,[2]掉落汇总!$D$1:$M$1)),[2]掉落汇总!$A$2:$A$871,H$1,[2]掉落汇总!$C$2:$C$871,$Q$2)/$Q$3)*宝箱投放计算!G189</f>
        <v>0</v>
      </c>
      <c r="I189">
        <f ca="1">(SUMIFS(OFFSET([2]掉落汇总!$C$2:$C$871,,MATCH($B189,[2]掉落汇总!$D$1:$M$1)),[2]掉落汇总!$A$2:$A$871,I$1,[2]掉落汇总!$C$2:$C$871,$Q$1)+SUMIFS(OFFSET([2]掉落汇总!$C$2:$C$871,,MATCH($B189,[2]掉落汇总!$D$1:$M$1)),[2]掉落汇总!$A$2:$A$871,I$1,[2]掉落汇总!$C$2:$C$871,$Q$2)/$Q$3)*宝箱投放计算!H189</f>
        <v>0</v>
      </c>
      <c r="J189">
        <f ca="1">(SUMIFS(OFFSET([2]掉落汇总!$C$2:$C$871,,MATCH($B189,[2]掉落汇总!$D$1:$M$1)),[2]掉落汇总!$A$2:$A$871,J$1,[2]掉落汇总!$C$2:$C$871,$Q$1)+SUMIFS(OFFSET([2]掉落汇总!$C$2:$C$871,,MATCH($B189,[2]掉落汇总!$D$1:$M$1)),[2]掉落汇总!$A$2:$A$871,J$1,[2]掉落汇总!$C$2:$C$871,$Q$2)/$Q$3)*宝箱投放计算!I189</f>
        <v>0</v>
      </c>
      <c r="K189">
        <f ca="1">(SUMIFS(OFFSET([2]掉落汇总!$C$2:$C$871,,MATCH($B189,[2]掉落汇总!$D$1:$M$1)),[2]掉落汇总!$A$2:$A$871,K$1,[2]掉落汇总!$C$2:$C$871,$Q$1)+SUMIFS(OFFSET([2]掉落汇总!$C$2:$C$871,,MATCH($B189,[2]掉落汇总!$D$1:$M$1)),[2]掉落汇总!$A$2:$A$871,K$1,[2]掉落汇总!$C$2:$C$871,$Q$2)/$Q$3)*宝箱投放计算!J189</f>
        <v>0</v>
      </c>
      <c r="L189">
        <f ca="1">(SUMIFS(OFFSET([2]掉落汇总!$C$2:$C$871,,MATCH($B189,[2]掉落汇总!$D$1:$M$1)),[2]掉落汇总!$A$2:$A$871,L$1,[2]掉落汇总!$C$2:$C$871,$Q$1)+SUMIFS(OFFSET([2]掉落汇总!$C$2:$C$871,,MATCH($B189,[2]掉落汇总!$D$1:$M$1)),[2]掉落汇总!$A$2:$A$871,L$1,[2]掉落汇总!$C$2:$C$871,$Q$2)/$Q$3)*宝箱投放计算!K189</f>
        <v>0</v>
      </c>
      <c r="M189">
        <f ca="1">(SUMIFS(OFFSET([2]掉落汇总!$C$2:$C$871,,MATCH($B189,[2]掉落汇总!$D$1:$M$1)),[2]掉落汇总!$A$2:$A$871,M$1,[2]掉落汇总!$C$2:$C$871,$Q$1)+SUMIFS(OFFSET([2]掉落汇总!$C$2:$C$871,,MATCH($B189,[2]掉落汇总!$D$1:$M$1)),[2]掉落汇总!$A$2:$A$871,M$1,[2]掉落汇总!$C$2:$C$871,$Q$2)/$Q$3)*宝箱投放计算!L189</f>
        <v>0</v>
      </c>
      <c r="N189">
        <f ca="1">(SUMIFS(OFFSET([2]掉落汇总!$C$2:$C$871,,MATCH($B189,[2]掉落汇总!$D$1:$M$1)),[2]掉落汇总!$A$2:$A$871,N$1,[2]掉落汇总!$C$2:$C$871,$Q$1)+SUMIFS(OFFSET([2]掉落汇总!$C$2:$C$871,,MATCH($B189,[2]掉落汇总!$D$1:$M$1)),[2]掉落汇总!$A$2:$A$871,N$1,[2]掉落汇总!$C$2:$C$871,$Q$2)/$Q$3)*宝箱投放计算!M189</f>
        <v>0</v>
      </c>
      <c r="O189">
        <f ca="1">(SUMIFS(OFFSET([2]掉落汇总!$C$2:$C$871,,MATCH($B189,[2]掉落汇总!$D$1:$M$1)),[2]掉落汇总!$A$2:$A$871,O$1,[2]掉落汇总!$C$2:$C$871,$Q$1)+SUMIFS(OFFSET([2]掉落汇总!$C$2:$C$871,,MATCH($B189,[2]掉落汇总!$D$1:$M$1)),[2]掉落汇总!$A$2:$A$871,O$1,[2]掉落汇总!$C$2:$C$871,$Q$2)/$Q$3)*宝箱投放计算!N189</f>
        <v>0</v>
      </c>
    </row>
    <row r="190" spans="1:15" x14ac:dyDescent="0.2">
      <c r="A190">
        <f>玩家成长时间线!A190</f>
        <v>189</v>
      </c>
      <c r="B190">
        <f>玩家成长时间线!B190</f>
        <v>10</v>
      </c>
      <c r="C190">
        <f ca="1">SUM($D$2:D190)</f>
        <v>0</v>
      </c>
      <c r="D190">
        <f t="shared" ca="1" si="2"/>
        <v>0</v>
      </c>
      <c r="E190">
        <f ca="1">(SUMIFS(OFFSET([2]掉落汇总!$C$2:$C$871,,MATCH($B190,[2]掉落汇总!$D$1:$M$1)),[2]掉落汇总!$A$2:$A$871,E$1,[2]掉落汇总!$C$2:$C$871,$Q$1)+SUMIFS(OFFSET([2]掉落汇总!$C$2:$C$871,,MATCH($B190,[2]掉落汇总!$D$1:$M$1)),[2]掉落汇总!$A$2:$A$871,E$1,[2]掉落汇总!$C$2:$C$871,$Q$2)/$Q$3)*宝箱投放计算!D190</f>
        <v>0</v>
      </c>
      <c r="F190">
        <f ca="1">(SUMIFS(OFFSET([2]掉落汇总!$C$2:$C$871,,MATCH($B190,[2]掉落汇总!$D$1:$M$1)),[2]掉落汇总!$A$2:$A$871,F$1,[2]掉落汇总!$C$2:$C$871,$Q$1)+SUMIFS(OFFSET([2]掉落汇总!$C$2:$C$871,,MATCH($B190,[2]掉落汇总!$D$1:$M$1)),[2]掉落汇总!$A$2:$A$871,F$1,[2]掉落汇总!$C$2:$C$871,$Q$2)/$Q$3)*宝箱投放计算!E190</f>
        <v>0</v>
      </c>
      <c r="G190">
        <f ca="1">(SUMIFS(OFFSET([2]掉落汇总!$C$2:$C$871,,MATCH($B190,[2]掉落汇总!$D$1:$M$1)),[2]掉落汇总!$A$2:$A$871,G$1,[2]掉落汇总!$C$2:$C$871,$Q$1)+SUMIFS(OFFSET([2]掉落汇总!$C$2:$C$871,,MATCH($B190,[2]掉落汇总!$D$1:$M$1)),[2]掉落汇总!$A$2:$A$871,G$1,[2]掉落汇总!$C$2:$C$871,$Q$2)/$Q$3)*宝箱投放计算!F190</f>
        <v>0</v>
      </c>
      <c r="H190">
        <f ca="1">(SUMIFS(OFFSET([2]掉落汇总!$C$2:$C$871,,MATCH($B190,[2]掉落汇总!$D$1:$M$1)),[2]掉落汇总!$A$2:$A$871,H$1,[2]掉落汇总!$C$2:$C$871,$Q$1)+SUMIFS(OFFSET([2]掉落汇总!$C$2:$C$871,,MATCH($B190,[2]掉落汇总!$D$1:$M$1)),[2]掉落汇总!$A$2:$A$871,H$1,[2]掉落汇总!$C$2:$C$871,$Q$2)/$Q$3)*宝箱投放计算!G190</f>
        <v>0</v>
      </c>
      <c r="I190">
        <f ca="1">(SUMIFS(OFFSET([2]掉落汇总!$C$2:$C$871,,MATCH($B190,[2]掉落汇总!$D$1:$M$1)),[2]掉落汇总!$A$2:$A$871,I$1,[2]掉落汇总!$C$2:$C$871,$Q$1)+SUMIFS(OFFSET([2]掉落汇总!$C$2:$C$871,,MATCH($B190,[2]掉落汇总!$D$1:$M$1)),[2]掉落汇总!$A$2:$A$871,I$1,[2]掉落汇总!$C$2:$C$871,$Q$2)/$Q$3)*宝箱投放计算!H190</f>
        <v>0</v>
      </c>
      <c r="J190">
        <f ca="1">(SUMIFS(OFFSET([2]掉落汇总!$C$2:$C$871,,MATCH($B190,[2]掉落汇总!$D$1:$M$1)),[2]掉落汇总!$A$2:$A$871,J$1,[2]掉落汇总!$C$2:$C$871,$Q$1)+SUMIFS(OFFSET([2]掉落汇总!$C$2:$C$871,,MATCH($B190,[2]掉落汇总!$D$1:$M$1)),[2]掉落汇总!$A$2:$A$871,J$1,[2]掉落汇总!$C$2:$C$871,$Q$2)/$Q$3)*宝箱投放计算!I190</f>
        <v>0</v>
      </c>
      <c r="K190">
        <f ca="1">(SUMIFS(OFFSET([2]掉落汇总!$C$2:$C$871,,MATCH($B190,[2]掉落汇总!$D$1:$M$1)),[2]掉落汇总!$A$2:$A$871,K$1,[2]掉落汇总!$C$2:$C$871,$Q$1)+SUMIFS(OFFSET([2]掉落汇总!$C$2:$C$871,,MATCH($B190,[2]掉落汇总!$D$1:$M$1)),[2]掉落汇总!$A$2:$A$871,K$1,[2]掉落汇总!$C$2:$C$871,$Q$2)/$Q$3)*宝箱投放计算!J190</f>
        <v>0</v>
      </c>
      <c r="L190">
        <f ca="1">(SUMIFS(OFFSET([2]掉落汇总!$C$2:$C$871,,MATCH($B190,[2]掉落汇总!$D$1:$M$1)),[2]掉落汇总!$A$2:$A$871,L$1,[2]掉落汇总!$C$2:$C$871,$Q$1)+SUMIFS(OFFSET([2]掉落汇总!$C$2:$C$871,,MATCH($B190,[2]掉落汇总!$D$1:$M$1)),[2]掉落汇总!$A$2:$A$871,L$1,[2]掉落汇总!$C$2:$C$871,$Q$2)/$Q$3)*宝箱投放计算!K190</f>
        <v>0</v>
      </c>
      <c r="M190">
        <f ca="1">(SUMIFS(OFFSET([2]掉落汇总!$C$2:$C$871,,MATCH($B190,[2]掉落汇总!$D$1:$M$1)),[2]掉落汇总!$A$2:$A$871,M$1,[2]掉落汇总!$C$2:$C$871,$Q$1)+SUMIFS(OFFSET([2]掉落汇总!$C$2:$C$871,,MATCH($B190,[2]掉落汇总!$D$1:$M$1)),[2]掉落汇总!$A$2:$A$871,M$1,[2]掉落汇总!$C$2:$C$871,$Q$2)/$Q$3)*宝箱投放计算!L190</f>
        <v>0</v>
      </c>
      <c r="N190">
        <f ca="1">(SUMIFS(OFFSET([2]掉落汇总!$C$2:$C$871,,MATCH($B190,[2]掉落汇总!$D$1:$M$1)),[2]掉落汇总!$A$2:$A$871,N$1,[2]掉落汇总!$C$2:$C$871,$Q$1)+SUMIFS(OFFSET([2]掉落汇总!$C$2:$C$871,,MATCH($B190,[2]掉落汇总!$D$1:$M$1)),[2]掉落汇总!$A$2:$A$871,N$1,[2]掉落汇总!$C$2:$C$871,$Q$2)/$Q$3)*宝箱投放计算!M190</f>
        <v>0</v>
      </c>
      <c r="O190">
        <f ca="1">(SUMIFS(OFFSET([2]掉落汇总!$C$2:$C$871,,MATCH($B190,[2]掉落汇总!$D$1:$M$1)),[2]掉落汇总!$A$2:$A$871,O$1,[2]掉落汇总!$C$2:$C$871,$Q$1)+SUMIFS(OFFSET([2]掉落汇总!$C$2:$C$871,,MATCH($B190,[2]掉落汇总!$D$1:$M$1)),[2]掉落汇总!$A$2:$A$871,O$1,[2]掉落汇总!$C$2:$C$871,$Q$2)/$Q$3)*宝箱投放计算!N190</f>
        <v>0</v>
      </c>
    </row>
    <row r="191" spans="1:15" x14ac:dyDescent="0.2">
      <c r="A191">
        <f>玩家成长时间线!A191</f>
        <v>190</v>
      </c>
      <c r="B191">
        <f>玩家成长时间线!B191</f>
        <v>10</v>
      </c>
      <c r="C191">
        <f ca="1">SUM($D$2:D191)</f>
        <v>0</v>
      </c>
      <c r="D191">
        <f t="shared" ca="1" si="2"/>
        <v>0</v>
      </c>
      <c r="E191">
        <f ca="1">(SUMIFS(OFFSET([2]掉落汇总!$C$2:$C$871,,MATCH($B191,[2]掉落汇总!$D$1:$M$1)),[2]掉落汇总!$A$2:$A$871,E$1,[2]掉落汇总!$C$2:$C$871,$Q$1)+SUMIFS(OFFSET([2]掉落汇总!$C$2:$C$871,,MATCH($B191,[2]掉落汇总!$D$1:$M$1)),[2]掉落汇总!$A$2:$A$871,E$1,[2]掉落汇总!$C$2:$C$871,$Q$2)/$Q$3)*宝箱投放计算!D191</f>
        <v>0</v>
      </c>
      <c r="F191">
        <f ca="1">(SUMIFS(OFFSET([2]掉落汇总!$C$2:$C$871,,MATCH($B191,[2]掉落汇总!$D$1:$M$1)),[2]掉落汇总!$A$2:$A$871,F$1,[2]掉落汇总!$C$2:$C$871,$Q$1)+SUMIFS(OFFSET([2]掉落汇总!$C$2:$C$871,,MATCH($B191,[2]掉落汇总!$D$1:$M$1)),[2]掉落汇总!$A$2:$A$871,F$1,[2]掉落汇总!$C$2:$C$871,$Q$2)/$Q$3)*宝箱投放计算!E191</f>
        <v>0</v>
      </c>
      <c r="G191">
        <f ca="1">(SUMIFS(OFFSET([2]掉落汇总!$C$2:$C$871,,MATCH($B191,[2]掉落汇总!$D$1:$M$1)),[2]掉落汇总!$A$2:$A$871,G$1,[2]掉落汇总!$C$2:$C$871,$Q$1)+SUMIFS(OFFSET([2]掉落汇总!$C$2:$C$871,,MATCH($B191,[2]掉落汇总!$D$1:$M$1)),[2]掉落汇总!$A$2:$A$871,G$1,[2]掉落汇总!$C$2:$C$871,$Q$2)/$Q$3)*宝箱投放计算!F191</f>
        <v>0</v>
      </c>
      <c r="H191">
        <f ca="1">(SUMIFS(OFFSET([2]掉落汇总!$C$2:$C$871,,MATCH($B191,[2]掉落汇总!$D$1:$M$1)),[2]掉落汇总!$A$2:$A$871,H$1,[2]掉落汇总!$C$2:$C$871,$Q$1)+SUMIFS(OFFSET([2]掉落汇总!$C$2:$C$871,,MATCH($B191,[2]掉落汇总!$D$1:$M$1)),[2]掉落汇总!$A$2:$A$871,H$1,[2]掉落汇总!$C$2:$C$871,$Q$2)/$Q$3)*宝箱投放计算!G191</f>
        <v>0</v>
      </c>
      <c r="I191">
        <f ca="1">(SUMIFS(OFFSET([2]掉落汇总!$C$2:$C$871,,MATCH($B191,[2]掉落汇总!$D$1:$M$1)),[2]掉落汇总!$A$2:$A$871,I$1,[2]掉落汇总!$C$2:$C$871,$Q$1)+SUMIFS(OFFSET([2]掉落汇总!$C$2:$C$871,,MATCH($B191,[2]掉落汇总!$D$1:$M$1)),[2]掉落汇总!$A$2:$A$871,I$1,[2]掉落汇总!$C$2:$C$871,$Q$2)/$Q$3)*宝箱投放计算!H191</f>
        <v>0</v>
      </c>
      <c r="J191">
        <f ca="1">(SUMIFS(OFFSET([2]掉落汇总!$C$2:$C$871,,MATCH($B191,[2]掉落汇总!$D$1:$M$1)),[2]掉落汇总!$A$2:$A$871,J$1,[2]掉落汇总!$C$2:$C$871,$Q$1)+SUMIFS(OFFSET([2]掉落汇总!$C$2:$C$871,,MATCH($B191,[2]掉落汇总!$D$1:$M$1)),[2]掉落汇总!$A$2:$A$871,J$1,[2]掉落汇总!$C$2:$C$871,$Q$2)/$Q$3)*宝箱投放计算!I191</f>
        <v>0</v>
      </c>
      <c r="K191">
        <f ca="1">(SUMIFS(OFFSET([2]掉落汇总!$C$2:$C$871,,MATCH($B191,[2]掉落汇总!$D$1:$M$1)),[2]掉落汇总!$A$2:$A$871,K$1,[2]掉落汇总!$C$2:$C$871,$Q$1)+SUMIFS(OFFSET([2]掉落汇总!$C$2:$C$871,,MATCH($B191,[2]掉落汇总!$D$1:$M$1)),[2]掉落汇总!$A$2:$A$871,K$1,[2]掉落汇总!$C$2:$C$871,$Q$2)/$Q$3)*宝箱投放计算!J191</f>
        <v>0</v>
      </c>
      <c r="L191">
        <f ca="1">(SUMIFS(OFFSET([2]掉落汇总!$C$2:$C$871,,MATCH($B191,[2]掉落汇总!$D$1:$M$1)),[2]掉落汇总!$A$2:$A$871,L$1,[2]掉落汇总!$C$2:$C$871,$Q$1)+SUMIFS(OFFSET([2]掉落汇总!$C$2:$C$871,,MATCH($B191,[2]掉落汇总!$D$1:$M$1)),[2]掉落汇总!$A$2:$A$871,L$1,[2]掉落汇总!$C$2:$C$871,$Q$2)/$Q$3)*宝箱投放计算!K191</f>
        <v>0</v>
      </c>
      <c r="M191">
        <f ca="1">(SUMIFS(OFFSET([2]掉落汇总!$C$2:$C$871,,MATCH($B191,[2]掉落汇总!$D$1:$M$1)),[2]掉落汇总!$A$2:$A$871,M$1,[2]掉落汇总!$C$2:$C$871,$Q$1)+SUMIFS(OFFSET([2]掉落汇总!$C$2:$C$871,,MATCH($B191,[2]掉落汇总!$D$1:$M$1)),[2]掉落汇总!$A$2:$A$871,M$1,[2]掉落汇总!$C$2:$C$871,$Q$2)/$Q$3)*宝箱投放计算!L191</f>
        <v>0</v>
      </c>
      <c r="N191">
        <f ca="1">(SUMIFS(OFFSET([2]掉落汇总!$C$2:$C$871,,MATCH($B191,[2]掉落汇总!$D$1:$M$1)),[2]掉落汇总!$A$2:$A$871,N$1,[2]掉落汇总!$C$2:$C$871,$Q$1)+SUMIFS(OFFSET([2]掉落汇总!$C$2:$C$871,,MATCH($B191,[2]掉落汇总!$D$1:$M$1)),[2]掉落汇总!$A$2:$A$871,N$1,[2]掉落汇总!$C$2:$C$871,$Q$2)/$Q$3)*宝箱投放计算!M191</f>
        <v>0</v>
      </c>
      <c r="O191">
        <f ca="1">(SUMIFS(OFFSET([2]掉落汇总!$C$2:$C$871,,MATCH($B191,[2]掉落汇总!$D$1:$M$1)),[2]掉落汇总!$A$2:$A$871,O$1,[2]掉落汇总!$C$2:$C$871,$Q$1)+SUMIFS(OFFSET([2]掉落汇总!$C$2:$C$871,,MATCH($B191,[2]掉落汇总!$D$1:$M$1)),[2]掉落汇总!$A$2:$A$871,O$1,[2]掉落汇总!$C$2:$C$871,$Q$2)/$Q$3)*宝箱投放计算!N191</f>
        <v>0</v>
      </c>
    </row>
    <row r="192" spans="1:15" x14ac:dyDescent="0.2">
      <c r="A192">
        <f>玩家成长时间线!A192</f>
        <v>191</v>
      </c>
      <c r="B192">
        <f>玩家成长时间线!B192</f>
        <v>10</v>
      </c>
      <c r="C192">
        <f ca="1">SUM($D$2:D192)</f>
        <v>0</v>
      </c>
      <c r="D192">
        <f t="shared" ca="1" si="2"/>
        <v>0</v>
      </c>
      <c r="E192">
        <f ca="1">(SUMIFS(OFFSET([2]掉落汇总!$C$2:$C$871,,MATCH($B192,[2]掉落汇总!$D$1:$M$1)),[2]掉落汇总!$A$2:$A$871,E$1,[2]掉落汇总!$C$2:$C$871,$Q$1)+SUMIFS(OFFSET([2]掉落汇总!$C$2:$C$871,,MATCH($B192,[2]掉落汇总!$D$1:$M$1)),[2]掉落汇总!$A$2:$A$871,E$1,[2]掉落汇总!$C$2:$C$871,$Q$2)/$Q$3)*宝箱投放计算!D192</f>
        <v>0</v>
      </c>
      <c r="F192">
        <f ca="1">(SUMIFS(OFFSET([2]掉落汇总!$C$2:$C$871,,MATCH($B192,[2]掉落汇总!$D$1:$M$1)),[2]掉落汇总!$A$2:$A$871,F$1,[2]掉落汇总!$C$2:$C$871,$Q$1)+SUMIFS(OFFSET([2]掉落汇总!$C$2:$C$871,,MATCH($B192,[2]掉落汇总!$D$1:$M$1)),[2]掉落汇总!$A$2:$A$871,F$1,[2]掉落汇总!$C$2:$C$871,$Q$2)/$Q$3)*宝箱投放计算!E192</f>
        <v>0</v>
      </c>
      <c r="G192">
        <f ca="1">(SUMIFS(OFFSET([2]掉落汇总!$C$2:$C$871,,MATCH($B192,[2]掉落汇总!$D$1:$M$1)),[2]掉落汇总!$A$2:$A$871,G$1,[2]掉落汇总!$C$2:$C$871,$Q$1)+SUMIFS(OFFSET([2]掉落汇总!$C$2:$C$871,,MATCH($B192,[2]掉落汇总!$D$1:$M$1)),[2]掉落汇总!$A$2:$A$871,G$1,[2]掉落汇总!$C$2:$C$871,$Q$2)/$Q$3)*宝箱投放计算!F192</f>
        <v>0</v>
      </c>
      <c r="H192">
        <f ca="1">(SUMIFS(OFFSET([2]掉落汇总!$C$2:$C$871,,MATCH($B192,[2]掉落汇总!$D$1:$M$1)),[2]掉落汇总!$A$2:$A$871,H$1,[2]掉落汇总!$C$2:$C$871,$Q$1)+SUMIFS(OFFSET([2]掉落汇总!$C$2:$C$871,,MATCH($B192,[2]掉落汇总!$D$1:$M$1)),[2]掉落汇总!$A$2:$A$871,H$1,[2]掉落汇总!$C$2:$C$871,$Q$2)/$Q$3)*宝箱投放计算!G192</f>
        <v>0</v>
      </c>
      <c r="I192">
        <f ca="1">(SUMIFS(OFFSET([2]掉落汇总!$C$2:$C$871,,MATCH($B192,[2]掉落汇总!$D$1:$M$1)),[2]掉落汇总!$A$2:$A$871,I$1,[2]掉落汇总!$C$2:$C$871,$Q$1)+SUMIFS(OFFSET([2]掉落汇总!$C$2:$C$871,,MATCH($B192,[2]掉落汇总!$D$1:$M$1)),[2]掉落汇总!$A$2:$A$871,I$1,[2]掉落汇总!$C$2:$C$871,$Q$2)/$Q$3)*宝箱投放计算!H192</f>
        <v>0</v>
      </c>
      <c r="J192">
        <f ca="1">(SUMIFS(OFFSET([2]掉落汇总!$C$2:$C$871,,MATCH($B192,[2]掉落汇总!$D$1:$M$1)),[2]掉落汇总!$A$2:$A$871,J$1,[2]掉落汇总!$C$2:$C$871,$Q$1)+SUMIFS(OFFSET([2]掉落汇总!$C$2:$C$871,,MATCH($B192,[2]掉落汇总!$D$1:$M$1)),[2]掉落汇总!$A$2:$A$871,J$1,[2]掉落汇总!$C$2:$C$871,$Q$2)/$Q$3)*宝箱投放计算!I192</f>
        <v>0</v>
      </c>
      <c r="K192">
        <f ca="1">(SUMIFS(OFFSET([2]掉落汇总!$C$2:$C$871,,MATCH($B192,[2]掉落汇总!$D$1:$M$1)),[2]掉落汇总!$A$2:$A$871,K$1,[2]掉落汇总!$C$2:$C$871,$Q$1)+SUMIFS(OFFSET([2]掉落汇总!$C$2:$C$871,,MATCH($B192,[2]掉落汇总!$D$1:$M$1)),[2]掉落汇总!$A$2:$A$871,K$1,[2]掉落汇总!$C$2:$C$871,$Q$2)/$Q$3)*宝箱投放计算!J192</f>
        <v>0</v>
      </c>
      <c r="L192">
        <f ca="1">(SUMIFS(OFFSET([2]掉落汇总!$C$2:$C$871,,MATCH($B192,[2]掉落汇总!$D$1:$M$1)),[2]掉落汇总!$A$2:$A$871,L$1,[2]掉落汇总!$C$2:$C$871,$Q$1)+SUMIFS(OFFSET([2]掉落汇总!$C$2:$C$871,,MATCH($B192,[2]掉落汇总!$D$1:$M$1)),[2]掉落汇总!$A$2:$A$871,L$1,[2]掉落汇总!$C$2:$C$871,$Q$2)/$Q$3)*宝箱投放计算!K192</f>
        <v>0</v>
      </c>
      <c r="M192">
        <f ca="1">(SUMIFS(OFFSET([2]掉落汇总!$C$2:$C$871,,MATCH($B192,[2]掉落汇总!$D$1:$M$1)),[2]掉落汇总!$A$2:$A$871,M$1,[2]掉落汇总!$C$2:$C$871,$Q$1)+SUMIFS(OFFSET([2]掉落汇总!$C$2:$C$871,,MATCH($B192,[2]掉落汇总!$D$1:$M$1)),[2]掉落汇总!$A$2:$A$871,M$1,[2]掉落汇总!$C$2:$C$871,$Q$2)/$Q$3)*宝箱投放计算!L192</f>
        <v>0</v>
      </c>
      <c r="N192">
        <f ca="1">(SUMIFS(OFFSET([2]掉落汇总!$C$2:$C$871,,MATCH($B192,[2]掉落汇总!$D$1:$M$1)),[2]掉落汇总!$A$2:$A$871,N$1,[2]掉落汇总!$C$2:$C$871,$Q$1)+SUMIFS(OFFSET([2]掉落汇总!$C$2:$C$871,,MATCH($B192,[2]掉落汇总!$D$1:$M$1)),[2]掉落汇总!$A$2:$A$871,N$1,[2]掉落汇总!$C$2:$C$871,$Q$2)/$Q$3)*宝箱投放计算!M192</f>
        <v>0</v>
      </c>
      <c r="O192">
        <f ca="1">(SUMIFS(OFFSET([2]掉落汇总!$C$2:$C$871,,MATCH($B192,[2]掉落汇总!$D$1:$M$1)),[2]掉落汇总!$A$2:$A$871,O$1,[2]掉落汇总!$C$2:$C$871,$Q$1)+SUMIFS(OFFSET([2]掉落汇总!$C$2:$C$871,,MATCH($B192,[2]掉落汇总!$D$1:$M$1)),[2]掉落汇总!$A$2:$A$871,O$1,[2]掉落汇总!$C$2:$C$871,$Q$2)/$Q$3)*宝箱投放计算!N192</f>
        <v>0</v>
      </c>
    </row>
    <row r="193" spans="1:15" x14ac:dyDescent="0.2">
      <c r="A193">
        <f>玩家成长时间线!A193</f>
        <v>192</v>
      </c>
      <c r="B193">
        <f>玩家成长时间线!B193</f>
        <v>10</v>
      </c>
      <c r="C193">
        <f ca="1">SUM($D$2:D193)</f>
        <v>0</v>
      </c>
      <c r="D193">
        <f t="shared" ca="1" si="2"/>
        <v>0</v>
      </c>
      <c r="E193">
        <f ca="1">(SUMIFS(OFFSET([2]掉落汇总!$C$2:$C$871,,MATCH($B193,[2]掉落汇总!$D$1:$M$1)),[2]掉落汇总!$A$2:$A$871,E$1,[2]掉落汇总!$C$2:$C$871,$Q$1)+SUMIFS(OFFSET([2]掉落汇总!$C$2:$C$871,,MATCH($B193,[2]掉落汇总!$D$1:$M$1)),[2]掉落汇总!$A$2:$A$871,E$1,[2]掉落汇总!$C$2:$C$871,$Q$2)/$Q$3)*宝箱投放计算!D193</f>
        <v>0</v>
      </c>
      <c r="F193">
        <f ca="1">(SUMIFS(OFFSET([2]掉落汇总!$C$2:$C$871,,MATCH($B193,[2]掉落汇总!$D$1:$M$1)),[2]掉落汇总!$A$2:$A$871,F$1,[2]掉落汇总!$C$2:$C$871,$Q$1)+SUMIFS(OFFSET([2]掉落汇总!$C$2:$C$871,,MATCH($B193,[2]掉落汇总!$D$1:$M$1)),[2]掉落汇总!$A$2:$A$871,F$1,[2]掉落汇总!$C$2:$C$871,$Q$2)/$Q$3)*宝箱投放计算!E193</f>
        <v>0</v>
      </c>
      <c r="G193">
        <f ca="1">(SUMIFS(OFFSET([2]掉落汇总!$C$2:$C$871,,MATCH($B193,[2]掉落汇总!$D$1:$M$1)),[2]掉落汇总!$A$2:$A$871,G$1,[2]掉落汇总!$C$2:$C$871,$Q$1)+SUMIFS(OFFSET([2]掉落汇总!$C$2:$C$871,,MATCH($B193,[2]掉落汇总!$D$1:$M$1)),[2]掉落汇总!$A$2:$A$871,G$1,[2]掉落汇总!$C$2:$C$871,$Q$2)/$Q$3)*宝箱投放计算!F193</f>
        <v>0</v>
      </c>
      <c r="H193">
        <f ca="1">(SUMIFS(OFFSET([2]掉落汇总!$C$2:$C$871,,MATCH($B193,[2]掉落汇总!$D$1:$M$1)),[2]掉落汇总!$A$2:$A$871,H$1,[2]掉落汇总!$C$2:$C$871,$Q$1)+SUMIFS(OFFSET([2]掉落汇总!$C$2:$C$871,,MATCH($B193,[2]掉落汇总!$D$1:$M$1)),[2]掉落汇总!$A$2:$A$871,H$1,[2]掉落汇总!$C$2:$C$871,$Q$2)/$Q$3)*宝箱投放计算!G193</f>
        <v>0</v>
      </c>
      <c r="I193">
        <f ca="1">(SUMIFS(OFFSET([2]掉落汇总!$C$2:$C$871,,MATCH($B193,[2]掉落汇总!$D$1:$M$1)),[2]掉落汇总!$A$2:$A$871,I$1,[2]掉落汇总!$C$2:$C$871,$Q$1)+SUMIFS(OFFSET([2]掉落汇总!$C$2:$C$871,,MATCH($B193,[2]掉落汇总!$D$1:$M$1)),[2]掉落汇总!$A$2:$A$871,I$1,[2]掉落汇总!$C$2:$C$871,$Q$2)/$Q$3)*宝箱投放计算!H193</f>
        <v>0</v>
      </c>
      <c r="J193">
        <f ca="1">(SUMIFS(OFFSET([2]掉落汇总!$C$2:$C$871,,MATCH($B193,[2]掉落汇总!$D$1:$M$1)),[2]掉落汇总!$A$2:$A$871,J$1,[2]掉落汇总!$C$2:$C$871,$Q$1)+SUMIFS(OFFSET([2]掉落汇总!$C$2:$C$871,,MATCH($B193,[2]掉落汇总!$D$1:$M$1)),[2]掉落汇总!$A$2:$A$871,J$1,[2]掉落汇总!$C$2:$C$871,$Q$2)/$Q$3)*宝箱投放计算!I193</f>
        <v>0</v>
      </c>
      <c r="K193">
        <f ca="1">(SUMIFS(OFFSET([2]掉落汇总!$C$2:$C$871,,MATCH($B193,[2]掉落汇总!$D$1:$M$1)),[2]掉落汇总!$A$2:$A$871,K$1,[2]掉落汇总!$C$2:$C$871,$Q$1)+SUMIFS(OFFSET([2]掉落汇总!$C$2:$C$871,,MATCH($B193,[2]掉落汇总!$D$1:$M$1)),[2]掉落汇总!$A$2:$A$871,K$1,[2]掉落汇总!$C$2:$C$871,$Q$2)/$Q$3)*宝箱投放计算!J193</f>
        <v>0</v>
      </c>
      <c r="L193">
        <f ca="1">(SUMIFS(OFFSET([2]掉落汇总!$C$2:$C$871,,MATCH($B193,[2]掉落汇总!$D$1:$M$1)),[2]掉落汇总!$A$2:$A$871,L$1,[2]掉落汇总!$C$2:$C$871,$Q$1)+SUMIFS(OFFSET([2]掉落汇总!$C$2:$C$871,,MATCH($B193,[2]掉落汇总!$D$1:$M$1)),[2]掉落汇总!$A$2:$A$871,L$1,[2]掉落汇总!$C$2:$C$871,$Q$2)/$Q$3)*宝箱投放计算!K193</f>
        <v>0</v>
      </c>
      <c r="M193">
        <f ca="1">(SUMIFS(OFFSET([2]掉落汇总!$C$2:$C$871,,MATCH($B193,[2]掉落汇总!$D$1:$M$1)),[2]掉落汇总!$A$2:$A$871,M$1,[2]掉落汇总!$C$2:$C$871,$Q$1)+SUMIFS(OFFSET([2]掉落汇总!$C$2:$C$871,,MATCH($B193,[2]掉落汇总!$D$1:$M$1)),[2]掉落汇总!$A$2:$A$871,M$1,[2]掉落汇总!$C$2:$C$871,$Q$2)/$Q$3)*宝箱投放计算!L193</f>
        <v>0</v>
      </c>
      <c r="N193">
        <f ca="1">(SUMIFS(OFFSET([2]掉落汇总!$C$2:$C$871,,MATCH($B193,[2]掉落汇总!$D$1:$M$1)),[2]掉落汇总!$A$2:$A$871,N$1,[2]掉落汇总!$C$2:$C$871,$Q$1)+SUMIFS(OFFSET([2]掉落汇总!$C$2:$C$871,,MATCH($B193,[2]掉落汇总!$D$1:$M$1)),[2]掉落汇总!$A$2:$A$871,N$1,[2]掉落汇总!$C$2:$C$871,$Q$2)/$Q$3)*宝箱投放计算!M193</f>
        <v>0</v>
      </c>
      <c r="O193">
        <f ca="1">(SUMIFS(OFFSET([2]掉落汇总!$C$2:$C$871,,MATCH($B193,[2]掉落汇总!$D$1:$M$1)),[2]掉落汇总!$A$2:$A$871,O$1,[2]掉落汇总!$C$2:$C$871,$Q$1)+SUMIFS(OFFSET([2]掉落汇总!$C$2:$C$871,,MATCH($B193,[2]掉落汇总!$D$1:$M$1)),[2]掉落汇总!$A$2:$A$871,O$1,[2]掉落汇总!$C$2:$C$871,$Q$2)/$Q$3)*宝箱投放计算!N193</f>
        <v>0</v>
      </c>
    </row>
    <row r="194" spans="1:15" x14ac:dyDescent="0.2">
      <c r="A194">
        <f>玩家成长时间线!A194</f>
        <v>193</v>
      </c>
      <c r="B194">
        <f>玩家成长时间线!B194</f>
        <v>10</v>
      </c>
      <c r="C194">
        <f ca="1">SUM($D$2:D194)</f>
        <v>0</v>
      </c>
      <c r="D194">
        <f t="shared" ca="1" si="2"/>
        <v>0</v>
      </c>
      <c r="E194">
        <f ca="1">(SUMIFS(OFFSET([2]掉落汇总!$C$2:$C$871,,MATCH($B194,[2]掉落汇总!$D$1:$M$1)),[2]掉落汇总!$A$2:$A$871,E$1,[2]掉落汇总!$C$2:$C$871,$Q$1)+SUMIFS(OFFSET([2]掉落汇总!$C$2:$C$871,,MATCH($B194,[2]掉落汇总!$D$1:$M$1)),[2]掉落汇总!$A$2:$A$871,E$1,[2]掉落汇总!$C$2:$C$871,$Q$2)/$Q$3)*宝箱投放计算!D194</f>
        <v>0</v>
      </c>
      <c r="F194">
        <f ca="1">(SUMIFS(OFFSET([2]掉落汇总!$C$2:$C$871,,MATCH($B194,[2]掉落汇总!$D$1:$M$1)),[2]掉落汇总!$A$2:$A$871,F$1,[2]掉落汇总!$C$2:$C$871,$Q$1)+SUMIFS(OFFSET([2]掉落汇总!$C$2:$C$871,,MATCH($B194,[2]掉落汇总!$D$1:$M$1)),[2]掉落汇总!$A$2:$A$871,F$1,[2]掉落汇总!$C$2:$C$871,$Q$2)/$Q$3)*宝箱投放计算!E194</f>
        <v>0</v>
      </c>
      <c r="G194">
        <f ca="1">(SUMIFS(OFFSET([2]掉落汇总!$C$2:$C$871,,MATCH($B194,[2]掉落汇总!$D$1:$M$1)),[2]掉落汇总!$A$2:$A$871,G$1,[2]掉落汇总!$C$2:$C$871,$Q$1)+SUMIFS(OFFSET([2]掉落汇总!$C$2:$C$871,,MATCH($B194,[2]掉落汇总!$D$1:$M$1)),[2]掉落汇总!$A$2:$A$871,G$1,[2]掉落汇总!$C$2:$C$871,$Q$2)/$Q$3)*宝箱投放计算!F194</f>
        <v>0</v>
      </c>
      <c r="H194">
        <f ca="1">(SUMIFS(OFFSET([2]掉落汇总!$C$2:$C$871,,MATCH($B194,[2]掉落汇总!$D$1:$M$1)),[2]掉落汇总!$A$2:$A$871,H$1,[2]掉落汇总!$C$2:$C$871,$Q$1)+SUMIFS(OFFSET([2]掉落汇总!$C$2:$C$871,,MATCH($B194,[2]掉落汇总!$D$1:$M$1)),[2]掉落汇总!$A$2:$A$871,H$1,[2]掉落汇总!$C$2:$C$871,$Q$2)/$Q$3)*宝箱投放计算!G194</f>
        <v>0</v>
      </c>
      <c r="I194">
        <f ca="1">(SUMIFS(OFFSET([2]掉落汇总!$C$2:$C$871,,MATCH($B194,[2]掉落汇总!$D$1:$M$1)),[2]掉落汇总!$A$2:$A$871,I$1,[2]掉落汇总!$C$2:$C$871,$Q$1)+SUMIFS(OFFSET([2]掉落汇总!$C$2:$C$871,,MATCH($B194,[2]掉落汇总!$D$1:$M$1)),[2]掉落汇总!$A$2:$A$871,I$1,[2]掉落汇总!$C$2:$C$871,$Q$2)/$Q$3)*宝箱投放计算!H194</f>
        <v>0</v>
      </c>
      <c r="J194">
        <f ca="1">(SUMIFS(OFFSET([2]掉落汇总!$C$2:$C$871,,MATCH($B194,[2]掉落汇总!$D$1:$M$1)),[2]掉落汇总!$A$2:$A$871,J$1,[2]掉落汇总!$C$2:$C$871,$Q$1)+SUMIFS(OFFSET([2]掉落汇总!$C$2:$C$871,,MATCH($B194,[2]掉落汇总!$D$1:$M$1)),[2]掉落汇总!$A$2:$A$871,J$1,[2]掉落汇总!$C$2:$C$871,$Q$2)/$Q$3)*宝箱投放计算!I194</f>
        <v>0</v>
      </c>
      <c r="K194">
        <f ca="1">(SUMIFS(OFFSET([2]掉落汇总!$C$2:$C$871,,MATCH($B194,[2]掉落汇总!$D$1:$M$1)),[2]掉落汇总!$A$2:$A$871,K$1,[2]掉落汇总!$C$2:$C$871,$Q$1)+SUMIFS(OFFSET([2]掉落汇总!$C$2:$C$871,,MATCH($B194,[2]掉落汇总!$D$1:$M$1)),[2]掉落汇总!$A$2:$A$871,K$1,[2]掉落汇总!$C$2:$C$871,$Q$2)/$Q$3)*宝箱投放计算!J194</f>
        <v>0</v>
      </c>
      <c r="L194">
        <f ca="1">(SUMIFS(OFFSET([2]掉落汇总!$C$2:$C$871,,MATCH($B194,[2]掉落汇总!$D$1:$M$1)),[2]掉落汇总!$A$2:$A$871,L$1,[2]掉落汇总!$C$2:$C$871,$Q$1)+SUMIFS(OFFSET([2]掉落汇总!$C$2:$C$871,,MATCH($B194,[2]掉落汇总!$D$1:$M$1)),[2]掉落汇总!$A$2:$A$871,L$1,[2]掉落汇总!$C$2:$C$871,$Q$2)/$Q$3)*宝箱投放计算!K194</f>
        <v>0</v>
      </c>
      <c r="M194">
        <f ca="1">(SUMIFS(OFFSET([2]掉落汇总!$C$2:$C$871,,MATCH($B194,[2]掉落汇总!$D$1:$M$1)),[2]掉落汇总!$A$2:$A$871,M$1,[2]掉落汇总!$C$2:$C$871,$Q$1)+SUMIFS(OFFSET([2]掉落汇总!$C$2:$C$871,,MATCH($B194,[2]掉落汇总!$D$1:$M$1)),[2]掉落汇总!$A$2:$A$871,M$1,[2]掉落汇总!$C$2:$C$871,$Q$2)/$Q$3)*宝箱投放计算!L194</f>
        <v>0</v>
      </c>
      <c r="N194">
        <f ca="1">(SUMIFS(OFFSET([2]掉落汇总!$C$2:$C$871,,MATCH($B194,[2]掉落汇总!$D$1:$M$1)),[2]掉落汇总!$A$2:$A$871,N$1,[2]掉落汇总!$C$2:$C$871,$Q$1)+SUMIFS(OFFSET([2]掉落汇总!$C$2:$C$871,,MATCH($B194,[2]掉落汇总!$D$1:$M$1)),[2]掉落汇总!$A$2:$A$871,N$1,[2]掉落汇总!$C$2:$C$871,$Q$2)/$Q$3)*宝箱投放计算!M194</f>
        <v>0</v>
      </c>
      <c r="O194">
        <f ca="1">(SUMIFS(OFFSET([2]掉落汇总!$C$2:$C$871,,MATCH($B194,[2]掉落汇总!$D$1:$M$1)),[2]掉落汇总!$A$2:$A$871,O$1,[2]掉落汇总!$C$2:$C$871,$Q$1)+SUMIFS(OFFSET([2]掉落汇总!$C$2:$C$871,,MATCH($B194,[2]掉落汇总!$D$1:$M$1)),[2]掉落汇总!$A$2:$A$871,O$1,[2]掉落汇总!$C$2:$C$871,$Q$2)/$Q$3)*宝箱投放计算!N194</f>
        <v>0</v>
      </c>
    </row>
    <row r="195" spans="1:15" x14ac:dyDescent="0.2">
      <c r="A195">
        <f>玩家成长时间线!A195</f>
        <v>194</v>
      </c>
      <c r="B195">
        <f>玩家成长时间线!B195</f>
        <v>10</v>
      </c>
      <c r="C195">
        <f ca="1">SUM($D$2:D195)</f>
        <v>0</v>
      </c>
      <c r="D195">
        <f t="shared" ref="D195:D258" ca="1" si="3">SUM(E195:O195)</f>
        <v>0</v>
      </c>
      <c r="E195">
        <f ca="1">(SUMIFS(OFFSET([2]掉落汇总!$C$2:$C$871,,MATCH($B195,[2]掉落汇总!$D$1:$M$1)),[2]掉落汇总!$A$2:$A$871,E$1,[2]掉落汇总!$C$2:$C$871,$Q$1)+SUMIFS(OFFSET([2]掉落汇总!$C$2:$C$871,,MATCH($B195,[2]掉落汇总!$D$1:$M$1)),[2]掉落汇总!$A$2:$A$871,E$1,[2]掉落汇总!$C$2:$C$871,$Q$2)/$Q$3)*宝箱投放计算!D195</f>
        <v>0</v>
      </c>
      <c r="F195">
        <f ca="1">(SUMIFS(OFFSET([2]掉落汇总!$C$2:$C$871,,MATCH($B195,[2]掉落汇总!$D$1:$M$1)),[2]掉落汇总!$A$2:$A$871,F$1,[2]掉落汇总!$C$2:$C$871,$Q$1)+SUMIFS(OFFSET([2]掉落汇总!$C$2:$C$871,,MATCH($B195,[2]掉落汇总!$D$1:$M$1)),[2]掉落汇总!$A$2:$A$871,F$1,[2]掉落汇总!$C$2:$C$871,$Q$2)/$Q$3)*宝箱投放计算!E195</f>
        <v>0</v>
      </c>
      <c r="G195">
        <f ca="1">(SUMIFS(OFFSET([2]掉落汇总!$C$2:$C$871,,MATCH($B195,[2]掉落汇总!$D$1:$M$1)),[2]掉落汇总!$A$2:$A$871,G$1,[2]掉落汇总!$C$2:$C$871,$Q$1)+SUMIFS(OFFSET([2]掉落汇总!$C$2:$C$871,,MATCH($B195,[2]掉落汇总!$D$1:$M$1)),[2]掉落汇总!$A$2:$A$871,G$1,[2]掉落汇总!$C$2:$C$871,$Q$2)/$Q$3)*宝箱投放计算!F195</f>
        <v>0</v>
      </c>
      <c r="H195">
        <f ca="1">(SUMIFS(OFFSET([2]掉落汇总!$C$2:$C$871,,MATCH($B195,[2]掉落汇总!$D$1:$M$1)),[2]掉落汇总!$A$2:$A$871,H$1,[2]掉落汇总!$C$2:$C$871,$Q$1)+SUMIFS(OFFSET([2]掉落汇总!$C$2:$C$871,,MATCH($B195,[2]掉落汇总!$D$1:$M$1)),[2]掉落汇总!$A$2:$A$871,H$1,[2]掉落汇总!$C$2:$C$871,$Q$2)/$Q$3)*宝箱投放计算!G195</f>
        <v>0</v>
      </c>
      <c r="I195">
        <f ca="1">(SUMIFS(OFFSET([2]掉落汇总!$C$2:$C$871,,MATCH($B195,[2]掉落汇总!$D$1:$M$1)),[2]掉落汇总!$A$2:$A$871,I$1,[2]掉落汇总!$C$2:$C$871,$Q$1)+SUMIFS(OFFSET([2]掉落汇总!$C$2:$C$871,,MATCH($B195,[2]掉落汇总!$D$1:$M$1)),[2]掉落汇总!$A$2:$A$871,I$1,[2]掉落汇总!$C$2:$C$871,$Q$2)/$Q$3)*宝箱投放计算!H195</f>
        <v>0</v>
      </c>
      <c r="J195">
        <f ca="1">(SUMIFS(OFFSET([2]掉落汇总!$C$2:$C$871,,MATCH($B195,[2]掉落汇总!$D$1:$M$1)),[2]掉落汇总!$A$2:$A$871,J$1,[2]掉落汇总!$C$2:$C$871,$Q$1)+SUMIFS(OFFSET([2]掉落汇总!$C$2:$C$871,,MATCH($B195,[2]掉落汇总!$D$1:$M$1)),[2]掉落汇总!$A$2:$A$871,J$1,[2]掉落汇总!$C$2:$C$871,$Q$2)/$Q$3)*宝箱投放计算!I195</f>
        <v>0</v>
      </c>
      <c r="K195">
        <f ca="1">(SUMIFS(OFFSET([2]掉落汇总!$C$2:$C$871,,MATCH($B195,[2]掉落汇总!$D$1:$M$1)),[2]掉落汇总!$A$2:$A$871,K$1,[2]掉落汇总!$C$2:$C$871,$Q$1)+SUMIFS(OFFSET([2]掉落汇总!$C$2:$C$871,,MATCH($B195,[2]掉落汇总!$D$1:$M$1)),[2]掉落汇总!$A$2:$A$871,K$1,[2]掉落汇总!$C$2:$C$871,$Q$2)/$Q$3)*宝箱投放计算!J195</f>
        <v>0</v>
      </c>
      <c r="L195">
        <f ca="1">(SUMIFS(OFFSET([2]掉落汇总!$C$2:$C$871,,MATCH($B195,[2]掉落汇总!$D$1:$M$1)),[2]掉落汇总!$A$2:$A$871,L$1,[2]掉落汇总!$C$2:$C$871,$Q$1)+SUMIFS(OFFSET([2]掉落汇总!$C$2:$C$871,,MATCH($B195,[2]掉落汇总!$D$1:$M$1)),[2]掉落汇总!$A$2:$A$871,L$1,[2]掉落汇总!$C$2:$C$871,$Q$2)/$Q$3)*宝箱投放计算!K195</f>
        <v>0</v>
      </c>
      <c r="M195">
        <f ca="1">(SUMIFS(OFFSET([2]掉落汇总!$C$2:$C$871,,MATCH($B195,[2]掉落汇总!$D$1:$M$1)),[2]掉落汇总!$A$2:$A$871,M$1,[2]掉落汇总!$C$2:$C$871,$Q$1)+SUMIFS(OFFSET([2]掉落汇总!$C$2:$C$871,,MATCH($B195,[2]掉落汇总!$D$1:$M$1)),[2]掉落汇总!$A$2:$A$871,M$1,[2]掉落汇总!$C$2:$C$871,$Q$2)/$Q$3)*宝箱投放计算!L195</f>
        <v>0</v>
      </c>
      <c r="N195">
        <f ca="1">(SUMIFS(OFFSET([2]掉落汇总!$C$2:$C$871,,MATCH($B195,[2]掉落汇总!$D$1:$M$1)),[2]掉落汇总!$A$2:$A$871,N$1,[2]掉落汇总!$C$2:$C$871,$Q$1)+SUMIFS(OFFSET([2]掉落汇总!$C$2:$C$871,,MATCH($B195,[2]掉落汇总!$D$1:$M$1)),[2]掉落汇总!$A$2:$A$871,N$1,[2]掉落汇总!$C$2:$C$871,$Q$2)/$Q$3)*宝箱投放计算!M195</f>
        <v>0</v>
      </c>
      <c r="O195">
        <f ca="1">(SUMIFS(OFFSET([2]掉落汇总!$C$2:$C$871,,MATCH($B195,[2]掉落汇总!$D$1:$M$1)),[2]掉落汇总!$A$2:$A$871,O$1,[2]掉落汇总!$C$2:$C$871,$Q$1)+SUMIFS(OFFSET([2]掉落汇总!$C$2:$C$871,,MATCH($B195,[2]掉落汇总!$D$1:$M$1)),[2]掉落汇总!$A$2:$A$871,O$1,[2]掉落汇总!$C$2:$C$871,$Q$2)/$Q$3)*宝箱投放计算!N195</f>
        <v>0</v>
      </c>
    </row>
    <row r="196" spans="1:15" x14ac:dyDescent="0.2">
      <c r="A196">
        <f>玩家成长时间线!A196</f>
        <v>195</v>
      </c>
      <c r="B196">
        <f>玩家成长时间线!B196</f>
        <v>10</v>
      </c>
      <c r="C196">
        <f ca="1">SUM($D$2:D196)</f>
        <v>0</v>
      </c>
      <c r="D196">
        <f t="shared" ca="1" si="3"/>
        <v>0</v>
      </c>
      <c r="E196">
        <f ca="1">(SUMIFS(OFFSET([2]掉落汇总!$C$2:$C$871,,MATCH($B196,[2]掉落汇总!$D$1:$M$1)),[2]掉落汇总!$A$2:$A$871,E$1,[2]掉落汇总!$C$2:$C$871,$Q$1)+SUMIFS(OFFSET([2]掉落汇总!$C$2:$C$871,,MATCH($B196,[2]掉落汇总!$D$1:$M$1)),[2]掉落汇总!$A$2:$A$871,E$1,[2]掉落汇总!$C$2:$C$871,$Q$2)/$Q$3)*宝箱投放计算!D196</f>
        <v>0</v>
      </c>
      <c r="F196">
        <f ca="1">(SUMIFS(OFFSET([2]掉落汇总!$C$2:$C$871,,MATCH($B196,[2]掉落汇总!$D$1:$M$1)),[2]掉落汇总!$A$2:$A$871,F$1,[2]掉落汇总!$C$2:$C$871,$Q$1)+SUMIFS(OFFSET([2]掉落汇总!$C$2:$C$871,,MATCH($B196,[2]掉落汇总!$D$1:$M$1)),[2]掉落汇总!$A$2:$A$871,F$1,[2]掉落汇总!$C$2:$C$871,$Q$2)/$Q$3)*宝箱投放计算!E196</f>
        <v>0</v>
      </c>
      <c r="G196">
        <f ca="1">(SUMIFS(OFFSET([2]掉落汇总!$C$2:$C$871,,MATCH($B196,[2]掉落汇总!$D$1:$M$1)),[2]掉落汇总!$A$2:$A$871,G$1,[2]掉落汇总!$C$2:$C$871,$Q$1)+SUMIFS(OFFSET([2]掉落汇总!$C$2:$C$871,,MATCH($B196,[2]掉落汇总!$D$1:$M$1)),[2]掉落汇总!$A$2:$A$871,G$1,[2]掉落汇总!$C$2:$C$871,$Q$2)/$Q$3)*宝箱投放计算!F196</f>
        <v>0</v>
      </c>
      <c r="H196">
        <f ca="1">(SUMIFS(OFFSET([2]掉落汇总!$C$2:$C$871,,MATCH($B196,[2]掉落汇总!$D$1:$M$1)),[2]掉落汇总!$A$2:$A$871,H$1,[2]掉落汇总!$C$2:$C$871,$Q$1)+SUMIFS(OFFSET([2]掉落汇总!$C$2:$C$871,,MATCH($B196,[2]掉落汇总!$D$1:$M$1)),[2]掉落汇总!$A$2:$A$871,H$1,[2]掉落汇总!$C$2:$C$871,$Q$2)/$Q$3)*宝箱投放计算!G196</f>
        <v>0</v>
      </c>
      <c r="I196">
        <f ca="1">(SUMIFS(OFFSET([2]掉落汇总!$C$2:$C$871,,MATCH($B196,[2]掉落汇总!$D$1:$M$1)),[2]掉落汇总!$A$2:$A$871,I$1,[2]掉落汇总!$C$2:$C$871,$Q$1)+SUMIFS(OFFSET([2]掉落汇总!$C$2:$C$871,,MATCH($B196,[2]掉落汇总!$D$1:$M$1)),[2]掉落汇总!$A$2:$A$871,I$1,[2]掉落汇总!$C$2:$C$871,$Q$2)/$Q$3)*宝箱投放计算!H196</f>
        <v>0</v>
      </c>
      <c r="J196">
        <f ca="1">(SUMIFS(OFFSET([2]掉落汇总!$C$2:$C$871,,MATCH($B196,[2]掉落汇总!$D$1:$M$1)),[2]掉落汇总!$A$2:$A$871,J$1,[2]掉落汇总!$C$2:$C$871,$Q$1)+SUMIFS(OFFSET([2]掉落汇总!$C$2:$C$871,,MATCH($B196,[2]掉落汇总!$D$1:$M$1)),[2]掉落汇总!$A$2:$A$871,J$1,[2]掉落汇总!$C$2:$C$871,$Q$2)/$Q$3)*宝箱投放计算!I196</f>
        <v>0</v>
      </c>
      <c r="K196">
        <f ca="1">(SUMIFS(OFFSET([2]掉落汇总!$C$2:$C$871,,MATCH($B196,[2]掉落汇总!$D$1:$M$1)),[2]掉落汇总!$A$2:$A$871,K$1,[2]掉落汇总!$C$2:$C$871,$Q$1)+SUMIFS(OFFSET([2]掉落汇总!$C$2:$C$871,,MATCH($B196,[2]掉落汇总!$D$1:$M$1)),[2]掉落汇总!$A$2:$A$871,K$1,[2]掉落汇总!$C$2:$C$871,$Q$2)/$Q$3)*宝箱投放计算!J196</f>
        <v>0</v>
      </c>
      <c r="L196">
        <f ca="1">(SUMIFS(OFFSET([2]掉落汇总!$C$2:$C$871,,MATCH($B196,[2]掉落汇总!$D$1:$M$1)),[2]掉落汇总!$A$2:$A$871,L$1,[2]掉落汇总!$C$2:$C$871,$Q$1)+SUMIFS(OFFSET([2]掉落汇总!$C$2:$C$871,,MATCH($B196,[2]掉落汇总!$D$1:$M$1)),[2]掉落汇总!$A$2:$A$871,L$1,[2]掉落汇总!$C$2:$C$871,$Q$2)/$Q$3)*宝箱投放计算!K196</f>
        <v>0</v>
      </c>
      <c r="M196">
        <f ca="1">(SUMIFS(OFFSET([2]掉落汇总!$C$2:$C$871,,MATCH($B196,[2]掉落汇总!$D$1:$M$1)),[2]掉落汇总!$A$2:$A$871,M$1,[2]掉落汇总!$C$2:$C$871,$Q$1)+SUMIFS(OFFSET([2]掉落汇总!$C$2:$C$871,,MATCH($B196,[2]掉落汇总!$D$1:$M$1)),[2]掉落汇总!$A$2:$A$871,M$1,[2]掉落汇总!$C$2:$C$871,$Q$2)/$Q$3)*宝箱投放计算!L196</f>
        <v>0</v>
      </c>
      <c r="N196">
        <f ca="1">(SUMIFS(OFFSET([2]掉落汇总!$C$2:$C$871,,MATCH($B196,[2]掉落汇总!$D$1:$M$1)),[2]掉落汇总!$A$2:$A$871,N$1,[2]掉落汇总!$C$2:$C$871,$Q$1)+SUMIFS(OFFSET([2]掉落汇总!$C$2:$C$871,,MATCH($B196,[2]掉落汇总!$D$1:$M$1)),[2]掉落汇总!$A$2:$A$871,N$1,[2]掉落汇总!$C$2:$C$871,$Q$2)/$Q$3)*宝箱投放计算!M196</f>
        <v>0</v>
      </c>
      <c r="O196">
        <f ca="1">(SUMIFS(OFFSET([2]掉落汇总!$C$2:$C$871,,MATCH($B196,[2]掉落汇总!$D$1:$M$1)),[2]掉落汇总!$A$2:$A$871,O$1,[2]掉落汇总!$C$2:$C$871,$Q$1)+SUMIFS(OFFSET([2]掉落汇总!$C$2:$C$871,,MATCH($B196,[2]掉落汇总!$D$1:$M$1)),[2]掉落汇总!$A$2:$A$871,O$1,[2]掉落汇总!$C$2:$C$871,$Q$2)/$Q$3)*宝箱投放计算!N196</f>
        <v>0</v>
      </c>
    </row>
    <row r="197" spans="1:15" x14ac:dyDescent="0.2">
      <c r="A197">
        <f>玩家成长时间线!A197</f>
        <v>196</v>
      </c>
      <c r="B197">
        <f>玩家成长时间线!B197</f>
        <v>8</v>
      </c>
      <c r="C197">
        <f ca="1">SUM($D$2:D197)</f>
        <v>0</v>
      </c>
      <c r="D197">
        <f t="shared" ca="1" si="3"/>
        <v>0</v>
      </c>
      <c r="E197">
        <f ca="1">(SUMIFS(OFFSET([2]掉落汇总!$C$2:$C$871,,MATCH($B197,[2]掉落汇总!$D$1:$M$1)),[2]掉落汇总!$A$2:$A$871,E$1,[2]掉落汇总!$C$2:$C$871,$Q$1)+SUMIFS(OFFSET([2]掉落汇总!$C$2:$C$871,,MATCH($B197,[2]掉落汇总!$D$1:$M$1)),[2]掉落汇总!$A$2:$A$871,E$1,[2]掉落汇总!$C$2:$C$871,$Q$2)/$Q$3)*宝箱投放计算!D197</f>
        <v>0</v>
      </c>
      <c r="F197">
        <f ca="1">(SUMIFS(OFFSET([2]掉落汇总!$C$2:$C$871,,MATCH($B197,[2]掉落汇总!$D$1:$M$1)),[2]掉落汇总!$A$2:$A$871,F$1,[2]掉落汇总!$C$2:$C$871,$Q$1)+SUMIFS(OFFSET([2]掉落汇总!$C$2:$C$871,,MATCH($B197,[2]掉落汇总!$D$1:$M$1)),[2]掉落汇总!$A$2:$A$871,F$1,[2]掉落汇总!$C$2:$C$871,$Q$2)/$Q$3)*宝箱投放计算!E197</f>
        <v>0</v>
      </c>
      <c r="G197">
        <f ca="1">(SUMIFS(OFFSET([2]掉落汇总!$C$2:$C$871,,MATCH($B197,[2]掉落汇总!$D$1:$M$1)),[2]掉落汇总!$A$2:$A$871,G$1,[2]掉落汇总!$C$2:$C$871,$Q$1)+SUMIFS(OFFSET([2]掉落汇总!$C$2:$C$871,,MATCH($B197,[2]掉落汇总!$D$1:$M$1)),[2]掉落汇总!$A$2:$A$871,G$1,[2]掉落汇总!$C$2:$C$871,$Q$2)/$Q$3)*宝箱投放计算!F197</f>
        <v>0</v>
      </c>
      <c r="H197">
        <f ca="1">(SUMIFS(OFFSET([2]掉落汇总!$C$2:$C$871,,MATCH($B197,[2]掉落汇总!$D$1:$M$1)),[2]掉落汇总!$A$2:$A$871,H$1,[2]掉落汇总!$C$2:$C$871,$Q$1)+SUMIFS(OFFSET([2]掉落汇总!$C$2:$C$871,,MATCH($B197,[2]掉落汇总!$D$1:$M$1)),[2]掉落汇总!$A$2:$A$871,H$1,[2]掉落汇总!$C$2:$C$871,$Q$2)/$Q$3)*宝箱投放计算!G197</f>
        <v>0</v>
      </c>
      <c r="I197">
        <f ca="1">(SUMIFS(OFFSET([2]掉落汇总!$C$2:$C$871,,MATCH($B197,[2]掉落汇总!$D$1:$M$1)),[2]掉落汇总!$A$2:$A$871,I$1,[2]掉落汇总!$C$2:$C$871,$Q$1)+SUMIFS(OFFSET([2]掉落汇总!$C$2:$C$871,,MATCH($B197,[2]掉落汇总!$D$1:$M$1)),[2]掉落汇总!$A$2:$A$871,I$1,[2]掉落汇总!$C$2:$C$871,$Q$2)/$Q$3)*宝箱投放计算!H197</f>
        <v>0</v>
      </c>
      <c r="J197">
        <f ca="1">(SUMIFS(OFFSET([2]掉落汇总!$C$2:$C$871,,MATCH($B197,[2]掉落汇总!$D$1:$M$1)),[2]掉落汇总!$A$2:$A$871,J$1,[2]掉落汇总!$C$2:$C$871,$Q$1)+SUMIFS(OFFSET([2]掉落汇总!$C$2:$C$871,,MATCH($B197,[2]掉落汇总!$D$1:$M$1)),[2]掉落汇总!$A$2:$A$871,J$1,[2]掉落汇总!$C$2:$C$871,$Q$2)/$Q$3)*宝箱投放计算!I197</f>
        <v>0</v>
      </c>
      <c r="K197">
        <f ca="1">(SUMIFS(OFFSET([2]掉落汇总!$C$2:$C$871,,MATCH($B197,[2]掉落汇总!$D$1:$M$1)),[2]掉落汇总!$A$2:$A$871,K$1,[2]掉落汇总!$C$2:$C$871,$Q$1)+SUMIFS(OFFSET([2]掉落汇总!$C$2:$C$871,,MATCH($B197,[2]掉落汇总!$D$1:$M$1)),[2]掉落汇总!$A$2:$A$871,K$1,[2]掉落汇总!$C$2:$C$871,$Q$2)/$Q$3)*宝箱投放计算!J197</f>
        <v>0</v>
      </c>
      <c r="L197">
        <f ca="1">(SUMIFS(OFFSET([2]掉落汇总!$C$2:$C$871,,MATCH($B197,[2]掉落汇总!$D$1:$M$1)),[2]掉落汇总!$A$2:$A$871,L$1,[2]掉落汇总!$C$2:$C$871,$Q$1)+SUMIFS(OFFSET([2]掉落汇总!$C$2:$C$871,,MATCH($B197,[2]掉落汇总!$D$1:$M$1)),[2]掉落汇总!$A$2:$A$871,L$1,[2]掉落汇总!$C$2:$C$871,$Q$2)/$Q$3)*宝箱投放计算!K197</f>
        <v>0</v>
      </c>
      <c r="M197">
        <f ca="1">(SUMIFS(OFFSET([2]掉落汇总!$C$2:$C$871,,MATCH($B197,[2]掉落汇总!$D$1:$M$1)),[2]掉落汇总!$A$2:$A$871,M$1,[2]掉落汇总!$C$2:$C$871,$Q$1)+SUMIFS(OFFSET([2]掉落汇总!$C$2:$C$871,,MATCH($B197,[2]掉落汇总!$D$1:$M$1)),[2]掉落汇总!$A$2:$A$871,M$1,[2]掉落汇总!$C$2:$C$871,$Q$2)/$Q$3)*宝箱投放计算!L197</f>
        <v>0</v>
      </c>
      <c r="N197">
        <f ca="1">(SUMIFS(OFFSET([2]掉落汇总!$C$2:$C$871,,MATCH($B197,[2]掉落汇总!$D$1:$M$1)),[2]掉落汇总!$A$2:$A$871,N$1,[2]掉落汇总!$C$2:$C$871,$Q$1)+SUMIFS(OFFSET([2]掉落汇总!$C$2:$C$871,,MATCH($B197,[2]掉落汇总!$D$1:$M$1)),[2]掉落汇总!$A$2:$A$871,N$1,[2]掉落汇总!$C$2:$C$871,$Q$2)/$Q$3)*宝箱投放计算!M197</f>
        <v>0</v>
      </c>
      <c r="O197">
        <f ca="1">(SUMIFS(OFFSET([2]掉落汇总!$C$2:$C$871,,MATCH($B197,[2]掉落汇总!$D$1:$M$1)),[2]掉落汇总!$A$2:$A$871,O$1,[2]掉落汇总!$C$2:$C$871,$Q$1)+SUMIFS(OFFSET([2]掉落汇总!$C$2:$C$871,,MATCH($B197,[2]掉落汇总!$D$1:$M$1)),[2]掉落汇总!$A$2:$A$871,O$1,[2]掉落汇总!$C$2:$C$871,$Q$2)/$Q$3)*宝箱投放计算!N197</f>
        <v>0</v>
      </c>
    </row>
    <row r="198" spans="1:15" x14ac:dyDescent="0.2">
      <c r="A198">
        <f>玩家成长时间线!A198</f>
        <v>197</v>
      </c>
      <c r="B198">
        <f>玩家成长时间线!B198</f>
        <v>8</v>
      </c>
      <c r="C198">
        <f ca="1">SUM($D$2:D198)</f>
        <v>0</v>
      </c>
      <c r="D198">
        <f t="shared" ca="1" si="3"/>
        <v>0</v>
      </c>
      <c r="E198">
        <f ca="1">(SUMIFS(OFFSET([2]掉落汇总!$C$2:$C$871,,MATCH($B198,[2]掉落汇总!$D$1:$M$1)),[2]掉落汇总!$A$2:$A$871,E$1,[2]掉落汇总!$C$2:$C$871,$Q$1)+SUMIFS(OFFSET([2]掉落汇总!$C$2:$C$871,,MATCH($B198,[2]掉落汇总!$D$1:$M$1)),[2]掉落汇总!$A$2:$A$871,E$1,[2]掉落汇总!$C$2:$C$871,$Q$2)/$Q$3)*宝箱投放计算!D198</f>
        <v>0</v>
      </c>
      <c r="F198">
        <f ca="1">(SUMIFS(OFFSET([2]掉落汇总!$C$2:$C$871,,MATCH($B198,[2]掉落汇总!$D$1:$M$1)),[2]掉落汇总!$A$2:$A$871,F$1,[2]掉落汇总!$C$2:$C$871,$Q$1)+SUMIFS(OFFSET([2]掉落汇总!$C$2:$C$871,,MATCH($B198,[2]掉落汇总!$D$1:$M$1)),[2]掉落汇总!$A$2:$A$871,F$1,[2]掉落汇总!$C$2:$C$871,$Q$2)/$Q$3)*宝箱投放计算!E198</f>
        <v>0</v>
      </c>
      <c r="G198">
        <f ca="1">(SUMIFS(OFFSET([2]掉落汇总!$C$2:$C$871,,MATCH($B198,[2]掉落汇总!$D$1:$M$1)),[2]掉落汇总!$A$2:$A$871,G$1,[2]掉落汇总!$C$2:$C$871,$Q$1)+SUMIFS(OFFSET([2]掉落汇总!$C$2:$C$871,,MATCH($B198,[2]掉落汇总!$D$1:$M$1)),[2]掉落汇总!$A$2:$A$871,G$1,[2]掉落汇总!$C$2:$C$871,$Q$2)/$Q$3)*宝箱投放计算!F198</f>
        <v>0</v>
      </c>
      <c r="H198">
        <f ca="1">(SUMIFS(OFFSET([2]掉落汇总!$C$2:$C$871,,MATCH($B198,[2]掉落汇总!$D$1:$M$1)),[2]掉落汇总!$A$2:$A$871,H$1,[2]掉落汇总!$C$2:$C$871,$Q$1)+SUMIFS(OFFSET([2]掉落汇总!$C$2:$C$871,,MATCH($B198,[2]掉落汇总!$D$1:$M$1)),[2]掉落汇总!$A$2:$A$871,H$1,[2]掉落汇总!$C$2:$C$871,$Q$2)/$Q$3)*宝箱投放计算!G198</f>
        <v>0</v>
      </c>
      <c r="I198">
        <f ca="1">(SUMIFS(OFFSET([2]掉落汇总!$C$2:$C$871,,MATCH($B198,[2]掉落汇总!$D$1:$M$1)),[2]掉落汇总!$A$2:$A$871,I$1,[2]掉落汇总!$C$2:$C$871,$Q$1)+SUMIFS(OFFSET([2]掉落汇总!$C$2:$C$871,,MATCH($B198,[2]掉落汇总!$D$1:$M$1)),[2]掉落汇总!$A$2:$A$871,I$1,[2]掉落汇总!$C$2:$C$871,$Q$2)/$Q$3)*宝箱投放计算!H198</f>
        <v>0</v>
      </c>
      <c r="J198">
        <f ca="1">(SUMIFS(OFFSET([2]掉落汇总!$C$2:$C$871,,MATCH($B198,[2]掉落汇总!$D$1:$M$1)),[2]掉落汇总!$A$2:$A$871,J$1,[2]掉落汇总!$C$2:$C$871,$Q$1)+SUMIFS(OFFSET([2]掉落汇总!$C$2:$C$871,,MATCH($B198,[2]掉落汇总!$D$1:$M$1)),[2]掉落汇总!$A$2:$A$871,J$1,[2]掉落汇总!$C$2:$C$871,$Q$2)/$Q$3)*宝箱投放计算!I198</f>
        <v>0</v>
      </c>
      <c r="K198">
        <f ca="1">(SUMIFS(OFFSET([2]掉落汇总!$C$2:$C$871,,MATCH($B198,[2]掉落汇总!$D$1:$M$1)),[2]掉落汇总!$A$2:$A$871,K$1,[2]掉落汇总!$C$2:$C$871,$Q$1)+SUMIFS(OFFSET([2]掉落汇总!$C$2:$C$871,,MATCH($B198,[2]掉落汇总!$D$1:$M$1)),[2]掉落汇总!$A$2:$A$871,K$1,[2]掉落汇总!$C$2:$C$871,$Q$2)/$Q$3)*宝箱投放计算!J198</f>
        <v>0</v>
      </c>
      <c r="L198">
        <f ca="1">(SUMIFS(OFFSET([2]掉落汇总!$C$2:$C$871,,MATCH($B198,[2]掉落汇总!$D$1:$M$1)),[2]掉落汇总!$A$2:$A$871,L$1,[2]掉落汇总!$C$2:$C$871,$Q$1)+SUMIFS(OFFSET([2]掉落汇总!$C$2:$C$871,,MATCH($B198,[2]掉落汇总!$D$1:$M$1)),[2]掉落汇总!$A$2:$A$871,L$1,[2]掉落汇总!$C$2:$C$871,$Q$2)/$Q$3)*宝箱投放计算!K198</f>
        <v>0</v>
      </c>
      <c r="M198">
        <f ca="1">(SUMIFS(OFFSET([2]掉落汇总!$C$2:$C$871,,MATCH($B198,[2]掉落汇总!$D$1:$M$1)),[2]掉落汇总!$A$2:$A$871,M$1,[2]掉落汇总!$C$2:$C$871,$Q$1)+SUMIFS(OFFSET([2]掉落汇总!$C$2:$C$871,,MATCH($B198,[2]掉落汇总!$D$1:$M$1)),[2]掉落汇总!$A$2:$A$871,M$1,[2]掉落汇总!$C$2:$C$871,$Q$2)/$Q$3)*宝箱投放计算!L198</f>
        <v>0</v>
      </c>
      <c r="N198">
        <f ca="1">(SUMIFS(OFFSET([2]掉落汇总!$C$2:$C$871,,MATCH($B198,[2]掉落汇总!$D$1:$M$1)),[2]掉落汇总!$A$2:$A$871,N$1,[2]掉落汇总!$C$2:$C$871,$Q$1)+SUMIFS(OFFSET([2]掉落汇总!$C$2:$C$871,,MATCH($B198,[2]掉落汇总!$D$1:$M$1)),[2]掉落汇总!$A$2:$A$871,N$1,[2]掉落汇总!$C$2:$C$871,$Q$2)/$Q$3)*宝箱投放计算!M198</f>
        <v>0</v>
      </c>
      <c r="O198">
        <f ca="1">(SUMIFS(OFFSET([2]掉落汇总!$C$2:$C$871,,MATCH($B198,[2]掉落汇总!$D$1:$M$1)),[2]掉落汇总!$A$2:$A$871,O$1,[2]掉落汇总!$C$2:$C$871,$Q$1)+SUMIFS(OFFSET([2]掉落汇总!$C$2:$C$871,,MATCH($B198,[2]掉落汇总!$D$1:$M$1)),[2]掉落汇总!$A$2:$A$871,O$1,[2]掉落汇总!$C$2:$C$871,$Q$2)/$Q$3)*宝箱投放计算!N198</f>
        <v>0</v>
      </c>
    </row>
    <row r="199" spans="1:15" x14ac:dyDescent="0.2">
      <c r="A199">
        <f>玩家成长时间线!A199</f>
        <v>198</v>
      </c>
      <c r="B199">
        <f>玩家成长时间线!B199</f>
        <v>8</v>
      </c>
      <c r="C199">
        <f ca="1">SUM($D$2:D199)</f>
        <v>0</v>
      </c>
      <c r="D199">
        <f t="shared" ca="1" si="3"/>
        <v>0</v>
      </c>
      <c r="E199">
        <f ca="1">(SUMIFS(OFFSET([2]掉落汇总!$C$2:$C$871,,MATCH($B199,[2]掉落汇总!$D$1:$M$1)),[2]掉落汇总!$A$2:$A$871,E$1,[2]掉落汇总!$C$2:$C$871,$Q$1)+SUMIFS(OFFSET([2]掉落汇总!$C$2:$C$871,,MATCH($B199,[2]掉落汇总!$D$1:$M$1)),[2]掉落汇总!$A$2:$A$871,E$1,[2]掉落汇总!$C$2:$C$871,$Q$2)/$Q$3)*宝箱投放计算!D199</f>
        <v>0</v>
      </c>
      <c r="F199">
        <f ca="1">(SUMIFS(OFFSET([2]掉落汇总!$C$2:$C$871,,MATCH($B199,[2]掉落汇总!$D$1:$M$1)),[2]掉落汇总!$A$2:$A$871,F$1,[2]掉落汇总!$C$2:$C$871,$Q$1)+SUMIFS(OFFSET([2]掉落汇总!$C$2:$C$871,,MATCH($B199,[2]掉落汇总!$D$1:$M$1)),[2]掉落汇总!$A$2:$A$871,F$1,[2]掉落汇总!$C$2:$C$871,$Q$2)/$Q$3)*宝箱投放计算!E199</f>
        <v>0</v>
      </c>
      <c r="G199">
        <f ca="1">(SUMIFS(OFFSET([2]掉落汇总!$C$2:$C$871,,MATCH($B199,[2]掉落汇总!$D$1:$M$1)),[2]掉落汇总!$A$2:$A$871,G$1,[2]掉落汇总!$C$2:$C$871,$Q$1)+SUMIFS(OFFSET([2]掉落汇总!$C$2:$C$871,,MATCH($B199,[2]掉落汇总!$D$1:$M$1)),[2]掉落汇总!$A$2:$A$871,G$1,[2]掉落汇总!$C$2:$C$871,$Q$2)/$Q$3)*宝箱投放计算!F199</f>
        <v>0</v>
      </c>
      <c r="H199">
        <f ca="1">(SUMIFS(OFFSET([2]掉落汇总!$C$2:$C$871,,MATCH($B199,[2]掉落汇总!$D$1:$M$1)),[2]掉落汇总!$A$2:$A$871,H$1,[2]掉落汇总!$C$2:$C$871,$Q$1)+SUMIFS(OFFSET([2]掉落汇总!$C$2:$C$871,,MATCH($B199,[2]掉落汇总!$D$1:$M$1)),[2]掉落汇总!$A$2:$A$871,H$1,[2]掉落汇总!$C$2:$C$871,$Q$2)/$Q$3)*宝箱投放计算!G199</f>
        <v>0</v>
      </c>
      <c r="I199">
        <f ca="1">(SUMIFS(OFFSET([2]掉落汇总!$C$2:$C$871,,MATCH($B199,[2]掉落汇总!$D$1:$M$1)),[2]掉落汇总!$A$2:$A$871,I$1,[2]掉落汇总!$C$2:$C$871,$Q$1)+SUMIFS(OFFSET([2]掉落汇总!$C$2:$C$871,,MATCH($B199,[2]掉落汇总!$D$1:$M$1)),[2]掉落汇总!$A$2:$A$871,I$1,[2]掉落汇总!$C$2:$C$871,$Q$2)/$Q$3)*宝箱投放计算!H199</f>
        <v>0</v>
      </c>
      <c r="J199">
        <f ca="1">(SUMIFS(OFFSET([2]掉落汇总!$C$2:$C$871,,MATCH($B199,[2]掉落汇总!$D$1:$M$1)),[2]掉落汇总!$A$2:$A$871,J$1,[2]掉落汇总!$C$2:$C$871,$Q$1)+SUMIFS(OFFSET([2]掉落汇总!$C$2:$C$871,,MATCH($B199,[2]掉落汇总!$D$1:$M$1)),[2]掉落汇总!$A$2:$A$871,J$1,[2]掉落汇总!$C$2:$C$871,$Q$2)/$Q$3)*宝箱投放计算!I199</f>
        <v>0</v>
      </c>
      <c r="K199">
        <f ca="1">(SUMIFS(OFFSET([2]掉落汇总!$C$2:$C$871,,MATCH($B199,[2]掉落汇总!$D$1:$M$1)),[2]掉落汇总!$A$2:$A$871,K$1,[2]掉落汇总!$C$2:$C$871,$Q$1)+SUMIFS(OFFSET([2]掉落汇总!$C$2:$C$871,,MATCH($B199,[2]掉落汇总!$D$1:$M$1)),[2]掉落汇总!$A$2:$A$871,K$1,[2]掉落汇总!$C$2:$C$871,$Q$2)/$Q$3)*宝箱投放计算!J199</f>
        <v>0</v>
      </c>
      <c r="L199">
        <f ca="1">(SUMIFS(OFFSET([2]掉落汇总!$C$2:$C$871,,MATCH($B199,[2]掉落汇总!$D$1:$M$1)),[2]掉落汇总!$A$2:$A$871,L$1,[2]掉落汇总!$C$2:$C$871,$Q$1)+SUMIFS(OFFSET([2]掉落汇总!$C$2:$C$871,,MATCH($B199,[2]掉落汇总!$D$1:$M$1)),[2]掉落汇总!$A$2:$A$871,L$1,[2]掉落汇总!$C$2:$C$871,$Q$2)/$Q$3)*宝箱投放计算!K199</f>
        <v>0</v>
      </c>
      <c r="M199">
        <f ca="1">(SUMIFS(OFFSET([2]掉落汇总!$C$2:$C$871,,MATCH($B199,[2]掉落汇总!$D$1:$M$1)),[2]掉落汇总!$A$2:$A$871,M$1,[2]掉落汇总!$C$2:$C$871,$Q$1)+SUMIFS(OFFSET([2]掉落汇总!$C$2:$C$871,,MATCH($B199,[2]掉落汇总!$D$1:$M$1)),[2]掉落汇总!$A$2:$A$871,M$1,[2]掉落汇总!$C$2:$C$871,$Q$2)/$Q$3)*宝箱投放计算!L199</f>
        <v>0</v>
      </c>
      <c r="N199">
        <f ca="1">(SUMIFS(OFFSET([2]掉落汇总!$C$2:$C$871,,MATCH($B199,[2]掉落汇总!$D$1:$M$1)),[2]掉落汇总!$A$2:$A$871,N$1,[2]掉落汇总!$C$2:$C$871,$Q$1)+SUMIFS(OFFSET([2]掉落汇总!$C$2:$C$871,,MATCH($B199,[2]掉落汇总!$D$1:$M$1)),[2]掉落汇总!$A$2:$A$871,N$1,[2]掉落汇总!$C$2:$C$871,$Q$2)/$Q$3)*宝箱投放计算!M199</f>
        <v>0</v>
      </c>
      <c r="O199">
        <f ca="1">(SUMIFS(OFFSET([2]掉落汇总!$C$2:$C$871,,MATCH($B199,[2]掉落汇总!$D$1:$M$1)),[2]掉落汇总!$A$2:$A$871,O$1,[2]掉落汇总!$C$2:$C$871,$Q$1)+SUMIFS(OFFSET([2]掉落汇总!$C$2:$C$871,,MATCH($B199,[2]掉落汇总!$D$1:$M$1)),[2]掉落汇总!$A$2:$A$871,O$1,[2]掉落汇总!$C$2:$C$871,$Q$2)/$Q$3)*宝箱投放计算!N199</f>
        <v>0</v>
      </c>
    </row>
    <row r="200" spans="1:15" x14ac:dyDescent="0.2">
      <c r="A200">
        <f>玩家成长时间线!A200</f>
        <v>199</v>
      </c>
      <c r="B200">
        <f>玩家成长时间线!B200</f>
        <v>9</v>
      </c>
      <c r="C200">
        <f ca="1">SUM($D$2:D200)</f>
        <v>0</v>
      </c>
      <c r="D200">
        <f t="shared" ca="1" si="3"/>
        <v>0</v>
      </c>
      <c r="E200">
        <f ca="1">(SUMIFS(OFFSET([2]掉落汇总!$C$2:$C$871,,MATCH($B200,[2]掉落汇总!$D$1:$M$1)),[2]掉落汇总!$A$2:$A$871,E$1,[2]掉落汇总!$C$2:$C$871,$Q$1)+SUMIFS(OFFSET([2]掉落汇总!$C$2:$C$871,,MATCH($B200,[2]掉落汇总!$D$1:$M$1)),[2]掉落汇总!$A$2:$A$871,E$1,[2]掉落汇总!$C$2:$C$871,$Q$2)/$Q$3)*宝箱投放计算!D200</f>
        <v>0</v>
      </c>
      <c r="F200">
        <f ca="1">(SUMIFS(OFFSET([2]掉落汇总!$C$2:$C$871,,MATCH($B200,[2]掉落汇总!$D$1:$M$1)),[2]掉落汇总!$A$2:$A$871,F$1,[2]掉落汇总!$C$2:$C$871,$Q$1)+SUMIFS(OFFSET([2]掉落汇总!$C$2:$C$871,,MATCH($B200,[2]掉落汇总!$D$1:$M$1)),[2]掉落汇总!$A$2:$A$871,F$1,[2]掉落汇总!$C$2:$C$871,$Q$2)/$Q$3)*宝箱投放计算!E200</f>
        <v>0</v>
      </c>
      <c r="G200">
        <f ca="1">(SUMIFS(OFFSET([2]掉落汇总!$C$2:$C$871,,MATCH($B200,[2]掉落汇总!$D$1:$M$1)),[2]掉落汇总!$A$2:$A$871,G$1,[2]掉落汇总!$C$2:$C$871,$Q$1)+SUMIFS(OFFSET([2]掉落汇总!$C$2:$C$871,,MATCH($B200,[2]掉落汇总!$D$1:$M$1)),[2]掉落汇总!$A$2:$A$871,G$1,[2]掉落汇总!$C$2:$C$871,$Q$2)/$Q$3)*宝箱投放计算!F200</f>
        <v>0</v>
      </c>
      <c r="H200">
        <f ca="1">(SUMIFS(OFFSET([2]掉落汇总!$C$2:$C$871,,MATCH($B200,[2]掉落汇总!$D$1:$M$1)),[2]掉落汇总!$A$2:$A$871,H$1,[2]掉落汇总!$C$2:$C$871,$Q$1)+SUMIFS(OFFSET([2]掉落汇总!$C$2:$C$871,,MATCH($B200,[2]掉落汇总!$D$1:$M$1)),[2]掉落汇总!$A$2:$A$871,H$1,[2]掉落汇总!$C$2:$C$871,$Q$2)/$Q$3)*宝箱投放计算!G200</f>
        <v>0</v>
      </c>
      <c r="I200">
        <f ca="1">(SUMIFS(OFFSET([2]掉落汇总!$C$2:$C$871,,MATCH($B200,[2]掉落汇总!$D$1:$M$1)),[2]掉落汇总!$A$2:$A$871,I$1,[2]掉落汇总!$C$2:$C$871,$Q$1)+SUMIFS(OFFSET([2]掉落汇总!$C$2:$C$871,,MATCH($B200,[2]掉落汇总!$D$1:$M$1)),[2]掉落汇总!$A$2:$A$871,I$1,[2]掉落汇总!$C$2:$C$871,$Q$2)/$Q$3)*宝箱投放计算!H200</f>
        <v>0</v>
      </c>
      <c r="J200">
        <f ca="1">(SUMIFS(OFFSET([2]掉落汇总!$C$2:$C$871,,MATCH($B200,[2]掉落汇总!$D$1:$M$1)),[2]掉落汇总!$A$2:$A$871,J$1,[2]掉落汇总!$C$2:$C$871,$Q$1)+SUMIFS(OFFSET([2]掉落汇总!$C$2:$C$871,,MATCH($B200,[2]掉落汇总!$D$1:$M$1)),[2]掉落汇总!$A$2:$A$871,J$1,[2]掉落汇总!$C$2:$C$871,$Q$2)/$Q$3)*宝箱投放计算!I200</f>
        <v>0</v>
      </c>
      <c r="K200">
        <f ca="1">(SUMIFS(OFFSET([2]掉落汇总!$C$2:$C$871,,MATCH($B200,[2]掉落汇总!$D$1:$M$1)),[2]掉落汇总!$A$2:$A$871,K$1,[2]掉落汇总!$C$2:$C$871,$Q$1)+SUMIFS(OFFSET([2]掉落汇总!$C$2:$C$871,,MATCH($B200,[2]掉落汇总!$D$1:$M$1)),[2]掉落汇总!$A$2:$A$871,K$1,[2]掉落汇总!$C$2:$C$871,$Q$2)/$Q$3)*宝箱投放计算!J200</f>
        <v>0</v>
      </c>
      <c r="L200">
        <f ca="1">(SUMIFS(OFFSET([2]掉落汇总!$C$2:$C$871,,MATCH($B200,[2]掉落汇总!$D$1:$M$1)),[2]掉落汇总!$A$2:$A$871,L$1,[2]掉落汇总!$C$2:$C$871,$Q$1)+SUMIFS(OFFSET([2]掉落汇总!$C$2:$C$871,,MATCH($B200,[2]掉落汇总!$D$1:$M$1)),[2]掉落汇总!$A$2:$A$871,L$1,[2]掉落汇总!$C$2:$C$871,$Q$2)/$Q$3)*宝箱投放计算!K200</f>
        <v>0</v>
      </c>
      <c r="M200">
        <f ca="1">(SUMIFS(OFFSET([2]掉落汇总!$C$2:$C$871,,MATCH($B200,[2]掉落汇总!$D$1:$M$1)),[2]掉落汇总!$A$2:$A$871,M$1,[2]掉落汇总!$C$2:$C$871,$Q$1)+SUMIFS(OFFSET([2]掉落汇总!$C$2:$C$871,,MATCH($B200,[2]掉落汇总!$D$1:$M$1)),[2]掉落汇总!$A$2:$A$871,M$1,[2]掉落汇总!$C$2:$C$871,$Q$2)/$Q$3)*宝箱投放计算!L200</f>
        <v>0</v>
      </c>
      <c r="N200">
        <f ca="1">(SUMIFS(OFFSET([2]掉落汇总!$C$2:$C$871,,MATCH($B200,[2]掉落汇总!$D$1:$M$1)),[2]掉落汇总!$A$2:$A$871,N$1,[2]掉落汇总!$C$2:$C$871,$Q$1)+SUMIFS(OFFSET([2]掉落汇总!$C$2:$C$871,,MATCH($B200,[2]掉落汇总!$D$1:$M$1)),[2]掉落汇总!$A$2:$A$871,N$1,[2]掉落汇总!$C$2:$C$871,$Q$2)/$Q$3)*宝箱投放计算!M200</f>
        <v>0</v>
      </c>
      <c r="O200">
        <f ca="1">(SUMIFS(OFFSET([2]掉落汇总!$C$2:$C$871,,MATCH($B200,[2]掉落汇总!$D$1:$M$1)),[2]掉落汇总!$A$2:$A$871,O$1,[2]掉落汇总!$C$2:$C$871,$Q$1)+SUMIFS(OFFSET([2]掉落汇总!$C$2:$C$871,,MATCH($B200,[2]掉落汇总!$D$1:$M$1)),[2]掉落汇总!$A$2:$A$871,O$1,[2]掉落汇总!$C$2:$C$871,$Q$2)/$Q$3)*宝箱投放计算!N200</f>
        <v>0</v>
      </c>
    </row>
    <row r="201" spans="1:15" x14ac:dyDescent="0.2">
      <c r="A201">
        <f>玩家成长时间线!A201</f>
        <v>200</v>
      </c>
      <c r="B201">
        <f>玩家成长时间线!B201</f>
        <v>9</v>
      </c>
      <c r="C201">
        <f ca="1">SUM($D$2:D201)</f>
        <v>0</v>
      </c>
      <c r="D201">
        <f t="shared" ca="1" si="3"/>
        <v>0</v>
      </c>
      <c r="E201">
        <f ca="1">(SUMIFS(OFFSET([2]掉落汇总!$C$2:$C$871,,MATCH($B201,[2]掉落汇总!$D$1:$M$1)),[2]掉落汇总!$A$2:$A$871,E$1,[2]掉落汇总!$C$2:$C$871,$Q$1)+SUMIFS(OFFSET([2]掉落汇总!$C$2:$C$871,,MATCH($B201,[2]掉落汇总!$D$1:$M$1)),[2]掉落汇总!$A$2:$A$871,E$1,[2]掉落汇总!$C$2:$C$871,$Q$2)/$Q$3)*宝箱投放计算!D201</f>
        <v>0</v>
      </c>
      <c r="F201">
        <f ca="1">(SUMIFS(OFFSET([2]掉落汇总!$C$2:$C$871,,MATCH($B201,[2]掉落汇总!$D$1:$M$1)),[2]掉落汇总!$A$2:$A$871,F$1,[2]掉落汇总!$C$2:$C$871,$Q$1)+SUMIFS(OFFSET([2]掉落汇总!$C$2:$C$871,,MATCH($B201,[2]掉落汇总!$D$1:$M$1)),[2]掉落汇总!$A$2:$A$871,F$1,[2]掉落汇总!$C$2:$C$871,$Q$2)/$Q$3)*宝箱投放计算!E201</f>
        <v>0</v>
      </c>
      <c r="G201">
        <f ca="1">(SUMIFS(OFFSET([2]掉落汇总!$C$2:$C$871,,MATCH($B201,[2]掉落汇总!$D$1:$M$1)),[2]掉落汇总!$A$2:$A$871,G$1,[2]掉落汇总!$C$2:$C$871,$Q$1)+SUMIFS(OFFSET([2]掉落汇总!$C$2:$C$871,,MATCH($B201,[2]掉落汇总!$D$1:$M$1)),[2]掉落汇总!$A$2:$A$871,G$1,[2]掉落汇总!$C$2:$C$871,$Q$2)/$Q$3)*宝箱投放计算!F201</f>
        <v>0</v>
      </c>
      <c r="H201">
        <f ca="1">(SUMIFS(OFFSET([2]掉落汇总!$C$2:$C$871,,MATCH($B201,[2]掉落汇总!$D$1:$M$1)),[2]掉落汇总!$A$2:$A$871,H$1,[2]掉落汇总!$C$2:$C$871,$Q$1)+SUMIFS(OFFSET([2]掉落汇总!$C$2:$C$871,,MATCH($B201,[2]掉落汇总!$D$1:$M$1)),[2]掉落汇总!$A$2:$A$871,H$1,[2]掉落汇总!$C$2:$C$871,$Q$2)/$Q$3)*宝箱投放计算!G201</f>
        <v>0</v>
      </c>
      <c r="I201">
        <f ca="1">(SUMIFS(OFFSET([2]掉落汇总!$C$2:$C$871,,MATCH($B201,[2]掉落汇总!$D$1:$M$1)),[2]掉落汇总!$A$2:$A$871,I$1,[2]掉落汇总!$C$2:$C$871,$Q$1)+SUMIFS(OFFSET([2]掉落汇总!$C$2:$C$871,,MATCH($B201,[2]掉落汇总!$D$1:$M$1)),[2]掉落汇总!$A$2:$A$871,I$1,[2]掉落汇总!$C$2:$C$871,$Q$2)/$Q$3)*宝箱投放计算!H201</f>
        <v>0</v>
      </c>
      <c r="J201">
        <f ca="1">(SUMIFS(OFFSET([2]掉落汇总!$C$2:$C$871,,MATCH($B201,[2]掉落汇总!$D$1:$M$1)),[2]掉落汇总!$A$2:$A$871,J$1,[2]掉落汇总!$C$2:$C$871,$Q$1)+SUMIFS(OFFSET([2]掉落汇总!$C$2:$C$871,,MATCH($B201,[2]掉落汇总!$D$1:$M$1)),[2]掉落汇总!$A$2:$A$871,J$1,[2]掉落汇总!$C$2:$C$871,$Q$2)/$Q$3)*宝箱投放计算!I201</f>
        <v>0</v>
      </c>
      <c r="K201">
        <f ca="1">(SUMIFS(OFFSET([2]掉落汇总!$C$2:$C$871,,MATCH($B201,[2]掉落汇总!$D$1:$M$1)),[2]掉落汇总!$A$2:$A$871,K$1,[2]掉落汇总!$C$2:$C$871,$Q$1)+SUMIFS(OFFSET([2]掉落汇总!$C$2:$C$871,,MATCH($B201,[2]掉落汇总!$D$1:$M$1)),[2]掉落汇总!$A$2:$A$871,K$1,[2]掉落汇总!$C$2:$C$871,$Q$2)/$Q$3)*宝箱投放计算!J201</f>
        <v>0</v>
      </c>
      <c r="L201">
        <f ca="1">(SUMIFS(OFFSET([2]掉落汇总!$C$2:$C$871,,MATCH($B201,[2]掉落汇总!$D$1:$M$1)),[2]掉落汇总!$A$2:$A$871,L$1,[2]掉落汇总!$C$2:$C$871,$Q$1)+SUMIFS(OFFSET([2]掉落汇总!$C$2:$C$871,,MATCH($B201,[2]掉落汇总!$D$1:$M$1)),[2]掉落汇总!$A$2:$A$871,L$1,[2]掉落汇总!$C$2:$C$871,$Q$2)/$Q$3)*宝箱投放计算!K201</f>
        <v>0</v>
      </c>
      <c r="M201">
        <f ca="1">(SUMIFS(OFFSET([2]掉落汇总!$C$2:$C$871,,MATCH($B201,[2]掉落汇总!$D$1:$M$1)),[2]掉落汇总!$A$2:$A$871,M$1,[2]掉落汇总!$C$2:$C$871,$Q$1)+SUMIFS(OFFSET([2]掉落汇总!$C$2:$C$871,,MATCH($B201,[2]掉落汇总!$D$1:$M$1)),[2]掉落汇总!$A$2:$A$871,M$1,[2]掉落汇总!$C$2:$C$871,$Q$2)/$Q$3)*宝箱投放计算!L201</f>
        <v>0</v>
      </c>
      <c r="N201">
        <f ca="1">(SUMIFS(OFFSET([2]掉落汇总!$C$2:$C$871,,MATCH($B201,[2]掉落汇总!$D$1:$M$1)),[2]掉落汇总!$A$2:$A$871,N$1,[2]掉落汇总!$C$2:$C$871,$Q$1)+SUMIFS(OFFSET([2]掉落汇总!$C$2:$C$871,,MATCH($B201,[2]掉落汇总!$D$1:$M$1)),[2]掉落汇总!$A$2:$A$871,N$1,[2]掉落汇总!$C$2:$C$871,$Q$2)/$Q$3)*宝箱投放计算!M201</f>
        <v>0</v>
      </c>
      <c r="O201">
        <f ca="1">(SUMIFS(OFFSET([2]掉落汇总!$C$2:$C$871,,MATCH($B201,[2]掉落汇总!$D$1:$M$1)),[2]掉落汇总!$A$2:$A$871,O$1,[2]掉落汇总!$C$2:$C$871,$Q$1)+SUMIFS(OFFSET([2]掉落汇总!$C$2:$C$871,,MATCH($B201,[2]掉落汇总!$D$1:$M$1)),[2]掉落汇总!$A$2:$A$871,O$1,[2]掉落汇总!$C$2:$C$871,$Q$2)/$Q$3)*宝箱投放计算!N201</f>
        <v>0</v>
      </c>
    </row>
    <row r="202" spans="1:15" x14ac:dyDescent="0.2">
      <c r="A202">
        <f>玩家成长时间线!A202</f>
        <v>201</v>
      </c>
      <c r="B202">
        <f>玩家成长时间线!B202</f>
        <v>9</v>
      </c>
      <c r="C202">
        <f ca="1">SUM($D$2:D202)</f>
        <v>0</v>
      </c>
      <c r="D202">
        <f t="shared" ca="1" si="3"/>
        <v>0</v>
      </c>
      <c r="E202">
        <f ca="1">(SUMIFS(OFFSET([2]掉落汇总!$C$2:$C$871,,MATCH($B202,[2]掉落汇总!$D$1:$M$1)),[2]掉落汇总!$A$2:$A$871,E$1,[2]掉落汇总!$C$2:$C$871,$Q$1)+SUMIFS(OFFSET([2]掉落汇总!$C$2:$C$871,,MATCH($B202,[2]掉落汇总!$D$1:$M$1)),[2]掉落汇总!$A$2:$A$871,E$1,[2]掉落汇总!$C$2:$C$871,$Q$2)/$Q$3)*宝箱投放计算!D202</f>
        <v>0</v>
      </c>
      <c r="F202">
        <f ca="1">(SUMIFS(OFFSET([2]掉落汇总!$C$2:$C$871,,MATCH($B202,[2]掉落汇总!$D$1:$M$1)),[2]掉落汇总!$A$2:$A$871,F$1,[2]掉落汇总!$C$2:$C$871,$Q$1)+SUMIFS(OFFSET([2]掉落汇总!$C$2:$C$871,,MATCH($B202,[2]掉落汇总!$D$1:$M$1)),[2]掉落汇总!$A$2:$A$871,F$1,[2]掉落汇总!$C$2:$C$871,$Q$2)/$Q$3)*宝箱投放计算!E202</f>
        <v>0</v>
      </c>
      <c r="G202">
        <f ca="1">(SUMIFS(OFFSET([2]掉落汇总!$C$2:$C$871,,MATCH($B202,[2]掉落汇总!$D$1:$M$1)),[2]掉落汇总!$A$2:$A$871,G$1,[2]掉落汇总!$C$2:$C$871,$Q$1)+SUMIFS(OFFSET([2]掉落汇总!$C$2:$C$871,,MATCH($B202,[2]掉落汇总!$D$1:$M$1)),[2]掉落汇总!$A$2:$A$871,G$1,[2]掉落汇总!$C$2:$C$871,$Q$2)/$Q$3)*宝箱投放计算!F202</f>
        <v>0</v>
      </c>
      <c r="H202">
        <f ca="1">(SUMIFS(OFFSET([2]掉落汇总!$C$2:$C$871,,MATCH($B202,[2]掉落汇总!$D$1:$M$1)),[2]掉落汇总!$A$2:$A$871,H$1,[2]掉落汇总!$C$2:$C$871,$Q$1)+SUMIFS(OFFSET([2]掉落汇总!$C$2:$C$871,,MATCH($B202,[2]掉落汇总!$D$1:$M$1)),[2]掉落汇总!$A$2:$A$871,H$1,[2]掉落汇总!$C$2:$C$871,$Q$2)/$Q$3)*宝箱投放计算!G202</f>
        <v>0</v>
      </c>
      <c r="I202">
        <f ca="1">(SUMIFS(OFFSET([2]掉落汇总!$C$2:$C$871,,MATCH($B202,[2]掉落汇总!$D$1:$M$1)),[2]掉落汇总!$A$2:$A$871,I$1,[2]掉落汇总!$C$2:$C$871,$Q$1)+SUMIFS(OFFSET([2]掉落汇总!$C$2:$C$871,,MATCH($B202,[2]掉落汇总!$D$1:$M$1)),[2]掉落汇总!$A$2:$A$871,I$1,[2]掉落汇总!$C$2:$C$871,$Q$2)/$Q$3)*宝箱投放计算!H202</f>
        <v>0</v>
      </c>
      <c r="J202">
        <f ca="1">(SUMIFS(OFFSET([2]掉落汇总!$C$2:$C$871,,MATCH($B202,[2]掉落汇总!$D$1:$M$1)),[2]掉落汇总!$A$2:$A$871,J$1,[2]掉落汇总!$C$2:$C$871,$Q$1)+SUMIFS(OFFSET([2]掉落汇总!$C$2:$C$871,,MATCH($B202,[2]掉落汇总!$D$1:$M$1)),[2]掉落汇总!$A$2:$A$871,J$1,[2]掉落汇总!$C$2:$C$871,$Q$2)/$Q$3)*宝箱投放计算!I202</f>
        <v>0</v>
      </c>
      <c r="K202">
        <f ca="1">(SUMIFS(OFFSET([2]掉落汇总!$C$2:$C$871,,MATCH($B202,[2]掉落汇总!$D$1:$M$1)),[2]掉落汇总!$A$2:$A$871,K$1,[2]掉落汇总!$C$2:$C$871,$Q$1)+SUMIFS(OFFSET([2]掉落汇总!$C$2:$C$871,,MATCH($B202,[2]掉落汇总!$D$1:$M$1)),[2]掉落汇总!$A$2:$A$871,K$1,[2]掉落汇总!$C$2:$C$871,$Q$2)/$Q$3)*宝箱投放计算!J202</f>
        <v>0</v>
      </c>
      <c r="L202">
        <f ca="1">(SUMIFS(OFFSET([2]掉落汇总!$C$2:$C$871,,MATCH($B202,[2]掉落汇总!$D$1:$M$1)),[2]掉落汇总!$A$2:$A$871,L$1,[2]掉落汇总!$C$2:$C$871,$Q$1)+SUMIFS(OFFSET([2]掉落汇总!$C$2:$C$871,,MATCH($B202,[2]掉落汇总!$D$1:$M$1)),[2]掉落汇总!$A$2:$A$871,L$1,[2]掉落汇总!$C$2:$C$871,$Q$2)/$Q$3)*宝箱投放计算!K202</f>
        <v>0</v>
      </c>
      <c r="M202">
        <f ca="1">(SUMIFS(OFFSET([2]掉落汇总!$C$2:$C$871,,MATCH($B202,[2]掉落汇总!$D$1:$M$1)),[2]掉落汇总!$A$2:$A$871,M$1,[2]掉落汇总!$C$2:$C$871,$Q$1)+SUMIFS(OFFSET([2]掉落汇总!$C$2:$C$871,,MATCH($B202,[2]掉落汇总!$D$1:$M$1)),[2]掉落汇总!$A$2:$A$871,M$1,[2]掉落汇总!$C$2:$C$871,$Q$2)/$Q$3)*宝箱投放计算!L202</f>
        <v>0</v>
      </c>
      <c r="N202">
        <f ca="1">(SUMIFS(OFFSET([2]掉落汇总!$C$2:$C$871,,MATCH($B202,[2]掉落汇总!$D$1:$M$1)),[2]掉落汇总!$A$2:$A$871,N$1,[2]掉落汇总!$C$2:$C$871,$Q$1)+SUMIFS(OFFSET([2]掉落汇总!$C$2:$C$871,,MATCH($B202,[2]掉落汇总!$D$1:$M$1)),[2]掉落汇总!$A$2:$A$871,N$1,[2]掉落汇总!$C$2:$C$871,$Q$2)/$Q$3)*宝箱投放计算!M202</f>
        <v>0</v>
      </c>
      <c r="O202">
        <f ca="1">(SUMIFS(OFFSET([2]掉落汇总!$C$2:$C$871,,MATCH($B202,[2]掉落汇总!$D$1:$M$1)),[2]掉落汇总!$A$2:$A$871,O$1,[2]掉落汇总!$C$2:$C$871,$Q$1)+SUMIFS(OFFSET([2]掉落汇总!$C$2:$C$871,,MATCH($B202,[2]掉落汇总!$D$1:$M$1)),[2]掉落汇总!$A$2:$A$871,O$1,[2]掉落汇总!$C$2:$C$871,$Q$2)/$Q$3)*宝箱投放计算!N202</f>
        <v>0</v>
      </c>
    </row>
    <row r="203" spans="1:15" x14ac:dyDescent="0.2">
      <c r="A203">
        <f>玩家成长时间线!A203</f>
        <v>202</v>
      </c>
      <c r="B203">
        <f>玩家成长时间线!B203</f>
        <v>10</v>
      </c>
      <c r="C203">
        <f ca="1">SUM($D$2:D203)</f>
        <v>0</v>
      </c>
      <c r="D203">
        <f t="shared" ca="1" si="3"/>
        <v>0</v>
      </c>
      <c r="E203">
        <f ca="1">(SUMIFS(OFFSET([2]掉落汇总!$C$2:$C$871,,MATCH($B203,[2]掉落汇总!$D$1:$M$1)),[2]掉落汇总!$A$2:$A$871,E$1,[2]掉落汇总!$C$2:$C$871,$Q$1)+SUMIFS(OFFSET([2]掉落汇总!$C$2:$C$871,,MATCH($B203,[2]掉落汇总!$D$1:$M$1)),[2]掉落汇总!$A$2:$A$871,E$1,[2]掉落汇总!$C$2:$C$871,$Q$2)/$Q$3)*宝箱投放计算!D203</f>
        <v>0</v>
      </c>
      <c r="F203">
        <f ca="1">(SUMIFS(OFFSET([2]掉落汇总!$C$2:$C$871,,MATCH($B203,[2]掉落汇总!$D$1:$M$1)),[2]掉落汇总!$A$2:$A$871,F$1,[2]掉落汇总!$C$2:$C$871,$Q$1)+SUMIFS(OFFSET([2]掉落汇总!$C$2:$C$871,,MATCH($B203,[2]掉落汇总!$D$1:$M$1)),[2]掉落汇总!$A$2:$A$871,F$1,[2]掉落汇总!$C$2:$C$871,$Q$2)/$Q$3)*宝箱投放计算!E203</f>
        <v>0</v>
      </c>
      <c r="G203">
        <f ca="1">(SUMIFS(OFFSET([2]掉落汇总!$C$2:$C$871,,MATCH($B203,[2]掉落汇总!$D$1:$M$1)),[2]掉落汇总!$A$2:$A$871,G$1,[2]掉落汇总!$C$2:$C$871,$Q$1)+SUMIFS(OFFSET([2]掉落汇总!$C$2:$C$871,,MATCH($B203,[2]掉落汇总!$D$1:$M$1)),[2]掉落汇总!$A$2:$A$871,G$1,[2]掉落汇总!$C$2:$C$871,$Q$2)/$Q$3)*宝箱投放计算!F203</f>
        <v>0</v>
      </c>
      <c r="H203">
        <f ca="1">(SUMIFS(OFFSET([2]掉落汇总!$C$2:$C$871,,MATCH($B203,[2]掉落汇总!$D$1:$M$1)),[2]掉落汇总!$A$2:$A$871,H$1,[2]掉落汇总!$C$2:$C$871,$Q$1)+SUMIFS(OFFSET([2]掉落汇总!$C$2:$C$871,,MATCH($B203,[2]掉落汇总!$D$1:$M$1)),[2]掉落汇总!$A$2:$A$871,H$1,[2]掉落汇总!$C$2:$C$871,$Q$2)/$Q$3)*宝箱投放计算!G203</f>
        <v>0</v>
      </c>
      <c r="I203">
        <f ca="1">(SUMIFS(OFFSET([2]掉落汇总!$C$2:$C$871,,MATCH($B203,[2]掉落汇总!$D$1:$M$1)),[2]掉落汇总!$A$2:$A$871,I$1,[2]掉落汇总!$C$2:$C$871,$Q$1)+SUMIFS(OFFSET([2]掉落汇总!$C$2:$C$871,,MATCH($B203,[2]掉落汇总!$D$1:$M$1)),[2]掉落汇总!$A$2:$A$871,I$1,[2]掉落汇总!$C$2:$C$871,$Q$2)/$Q$3)*宝箱投放计算!H203</f>
        <v>0</v>
      </c>
      <c r="J203">
        <f ca="1">(SUMIFS(OFFSET([2]掉落汇总!$C$2:$C$871,,MATCH($B203,[2]掉落汇总!$D$1:$M$1)),[2]掉落汇总!$A$2:$A$871,J$1,[2]掉落汇总!$C$2:$C$871,$Q$1)+SUMIFS(OFFSET([2]掉落汇总!$C$2:$C$871,,MATCH($B203,[2]掉落汇总!$D$1:$M$1)),[2]掉落汇总!$A$2:$A$871,J$1,[2]掉落汇总!$C$2:$C$871,$Q$2)/$Q$3)*宝箱投放计算!I203</f>
        <v>0</v>
      </c>
      <c r="K203">
        <f ca="1">(SUMIFS(OFFSET([2]掉落汇总!$C$2:$C$871,,MATCH($B203,[2]掉落汇总!$D$1:$M$1)),[2]掉落汇总!$A$2:$A$871,K$1,[2]掉落汇总!$C$2:$C$871,$Q$1)+SUMIFS(OFFSET([2]掉落汇总!$C$2:$C$871,,MATCH($B203,[2]掉落汇总!$D$1:$M$1)),[2]掉落汇总!$A$2:$A$871,K$1,[2]掉落汇总!$C$2:$C$871,$Q$2)/$Q$3)*宝箱投放计算!J203</f>
        <v>0</v>
      </c>
      <c r="L203">
        <f ca="1">(SUMIFS(OFFSET([2]掉落汇总!$C$2:$C$871,,MATCH($B203,[2]掉落汇总!$D$1:$M$1)),[2]掉落汇总!$A$2:$A$871,L$1,[2]掉落汇总!$C$2:$C$871,$Q$1)+SUMIFS(OFFSET([2]掉落汇总!$C$2:$C$871,,MATCH($B203,[2]掉落汇总!$D$1:$M$1)),[2]掉落汇总!$A$2:$A$871,L$1,[2]掉落汇总!$C$2:$C$871,$Q$2)/$Q$3)*宝箱投放计算!K203</f>
        <v>0</v>
      </c>
      <c r="M203">
        <f ca="1">(SUMIFS(OFFSET([2]掉落汇总!$C$2:$C$871,,MATCH($B203,[2]掉落汇总!$D$1:$M$1)),[2]掉落汇总!$A$2:$A$871,M$1,[2]掉落汇总!$C$2:$C$871,$Q$1)+SUMIFS(OFFSET([2]掉落汇总!$C$2:$C$871,,MATCH($B203,[2]掉落汇总!$D$1:$M$1)),[2]掉落汇总!$A$2:$A$871,M$1,[2]掉落汇总!$C$2:$C$871,$Q$2)/$Q$3)*宝箱投放计算!L203</f>
        <v>0</v>
      </c>
      <c r="N203">
        <f ca="1">(SUMIFS(OFFSET([2]掉落汇总!$C$2:$C$871,,MATCH($B203,[2]掉落汇总!$D$1:$M$1)),[2]掉落汇总!$A$2:$A$871,N$1,[2]掉落汇总!$C$2:$C$871,$Q$1)+SUMIFS(OFFSET([2]掉落汇总!$C$2:$C$871,,MATCH($B203,[2]掉落汇总!$D$1:$M$1)),[2]掉落汇总!$A$2:$A$871,N$1,[2]掉落汇总!$C$2:$C$871,$Q$2)/$Q$3)*宝箱投放计算!M203</f>
        <v>0</v>
      </c>
      <c r="O203">
        <f ca="1">(SUMIFS(OFFSET([2]掉落汇总!$C$2:$C$871,,MATCH($B203,[2]掉落汇总!$D$1:$M$1)),[2]掉落汇总!$A$2:$A$871,O$1,[2]掉落汇总!$C$2:$C$871,$Q$1)+SUMIFS(OFFSET([2]掉落汇总!$C$2:$C$871,,MATCH($B203,[2]掉落汇总!$D$1:$M$1)),[2]掉落汇总!$A$2:$A$871,O$1,[2]掉落汇总!$C$2:$C$871,$Q$2)/$Q$3)*宝箱投放计算!N203</f>
        <v>0</v>
      </c>
    </row>
    <row r="204" spans="1:15" x14ac:dyDescent="0.2">
      <c r="A204">
        <f>玩家成长时间线!A204</f>
        <v>203</v>
      </c>
      <c r="B204">
        <f>玩家成长时间线!B204</f>
        <v>10</v>
      </c>
      <c r="C204">
        <f ca="1">SUM($D$2:D204)</f>
        <v>0</v>
      </c>
      <c r="D204">
        <f t="shared" ca="1" si="3"/>
        <v>0</v>
      </c>
      <c r="E204">
        <f ca="1">(SUMIFS(OFFSET([2]掉落汇总!$C$2:$C$871,,MATCH($B204,[2]掉落汇总!$D$1:$M$1)),[2]掉落汇总!$A$2:$A$871,E$1,[2]掉落汇总!$C$2:$C$871,$Q$1)+SUMIFS(OFFSET([2]掉落汇总!$C$2:$C$871,,MATCH($B204,[2]掉落汇总!$D$1:$M$1)),[2]掉落汇总!$A$2:$A$871,E$1,[2]掉落汇总!$C$2:$C$871,$Q$2)/$Q$3)*宝箱投放计算!D204</f>
        <v>0</v>
      </c>
      <c r="F204">
        <f ca="1">(SUMIFS(OFFSET([2]掉落汇总!$C$2:$C$871,,MATCH($B204,[2]掉落汇总!$D$1:$M$1)),[2]掉落汇总!$A$2:$A$871,F$1,[2]掉落汇总!$C$2:$C$871,$Q$1)+SUMIFS(OFFSET([2]掉落汇总!$C$2:$C$871,,MATCH($B204,[2]掉落汇总!$D$1:$M$1)),[2]掉落汇总!$A$2:$A$871,F$1,[2]掉落汇总!$C$2:$C$871,$Q$2)/$Q$3)*宝箱投放计算!E204</f>
        <v>0</v>
      </c>
      <c r="G204">
        <f ca="1">(SUMIFS(OFFSET([2]掉落汇总!$C$2:$C$871,,MATCH($B204,[2]掉落汇总!$D$1:$M$1)),[2]掉落汇总!$A$2:$A$871,G$1,[2]掉落汇总!$C$2:$C$871,$Q$1)+SUMIFS(OFFSET([2]掉落汇总!$C$2:$C$871,,MATCH($B204,[2]掉落汇总!$D$1:$M$1)),[2]掉落汇总!$A$2:$A$871,G$1,[2]掉落汇总!$C$2:$C$871,$Q$2)/$Q$3)*宝箱投放计算!F204</f>
        <v>0</v>
      </c>
      <c r="H204">
        <f ca="1">(SUMIFS(OFFSET([2]掉落汇总!$C$2:$C$871,,MATCH($B204,[2]掉落汇总!$D$1:$M$1)),[2]掉落汇总!$A$2:$A$871,H$1,[2]掉落汇总!$C$2:$C$871,$Q$1)+SUMIFS(OFFSET([2]掉落汇总!$C$2:$C$871,,MATCH($B204,[2]掉落汇总!$D$1:$M$1)),[2]掉落汇总!$A$2:$A$871,H$1,[2]掉落汇总!$C$2:$C$871,$Q$2)/$Q$3)*宝箱投放计算!G204</f>
        <v>0</v>
      </c>
      <c r="I204">
        <f ca="1">(SUMIFS(OFFSET([2]掉落汇总!$C$2:$C$871,,MATCH($B204,[2]掉落汇总!$D$1:$M$1)),[2]掉落汇总!$A$2:$A$871,I$1,[2]掉落汇总!$C$2:$C$871,$Q$1)+SUMIFS(OFFSET([2]掉落汇总!$C$2:$C$871,,MATCH($B204,[2]掉落汇总!$D$1:$M$1)),[2]掉落汇总!$A$2:$A$871,I$1,[2]掉落汇总!$C$2:$C$871,$Q$2)/$Q$3)*宝箱投放计算!H204</f>
        <v>0</v>
      </c>
      <c r="J204">
        <f ca="1">(SUMIFS(OFFSET([2]掉落汇总!$C$2:$C$871,,MATCH($B204,[2]掉落汇总!$D$1:$M$1)),[2]掉落汇总!$A$2:$A$871,J$1,[2]掉落汇总!$C$2:$C$871,$Q$1)+SUMIFS(OFFSET([2]掉落汇总!$C$2:$C$871,,MATCH($B204,[2]掉落汇总!$D$1:$M$1)),[2]掉落汇总!$A$2:$A$871,J$1,[2]掉落汇总!$C$2:$C$871,$Q$2)/$Q$3)*宝箱投放计算!I204</f>
        <v>0</v>
      </c>
      <c r="K204">
        <f ca="1">(SUMIFS(OFFSET([2]掉落汇总!$C$2:$C$871,,MATCH($B204,[2]掉落汇总!$D$1:$M$1)),[2]掉落汇总!$A$2:$A$871,K$1,[2]掉落汇总!$C$2:$C$871,$Q$1)+SUMIFS(OFFSET([2]掉落汇总!$C$2:$C$871,,MATCH($B204,[2]掉落汇总!$D$1:$M$1)),[2]掉落汇总!$A$2:$A$871,K$1,[2]掉落汇总!$C$2:$C$871,$Q$2)/$Q$3)*宝箱投放计算!J204</f>
        <v>0</v>
      </c>
      <c r="L204">
        <f ca="1">(SUMIFS(OFFSET([2]掉落汇总!$C$2:$C$871,,MATCH($B204,[2]掉落汇总!$D$1:$M$1)),[2]掉落汇总!$A$2:$A$871,L$1,[2]掉落汇总!$C$2:$C$871,$Q$1)+SUMIFS(OFFSET([2]掉落汇总!$C$2:$C$871,,MATCH($B204,[2]掉落汇总!$D$1:$M$1)),[2]掉落汇总!$A$2:$A$871,L$1,[2]掉落汇总!$C$2:$C$871,$Q$2)/$Q$3)*宝箱投放计算!K204</f>
        <v>0</v>
      </c>
      <c r="M204">
        <f ca="1">(SUMIFS(OFFSET([2]掉落汇总!$C$2:$C$871,,MATCH($B204,[2]掉落汇总!$D$1:$M$1)),[2]掉落汇总!$A$2:$A$871,M$1,[2]掉落汇总!$C$2:$C$871,$Q$1)+SUMIFS(OFFSET([2]掉落汇总!$C$2:$C$871,,MATCH($B204,[2]掉落汇总!$D$1:$M$1)),[2]掉落汇总!$A$2:$A$871,M$1,[2]掉落汇总!$C$2:$C$871,$Q$2)/$Q$3)*宝箱投放计算!L204</f>
        <v>0</v>
      </c>
      <c r="N204">
        <f ca="1">(SUMIFS(OFFSET([2]掉落汇总!$C$2:$C$871,,MATCH($B204,[2]掉落汇总!$D$1:$M$1)),[2]掉落汇总!$A$2:$A$871,N$1,[2]掉落汇总!$C$2:$C$871,$Q$1)+SUMIFS(OFFSET([2]掉落汇总!$C$2:$C$871,,MATCH($B204,[2]掉落汇总!$D$1:$M$1)),[2]掉落汇总!$A$2:$A$871,N$1,[2]掉落汇总!$C$2:$C$871,$Q$2)/$Q$3)*宝箱投放计算!M204</f>
        <v>0</v>
      </c>
      <c r="O204">
        <f ca="1">(SUMIFS(OFFSET([2]掉落汇总!$C$2:$C$871,,MATCH($B204,[2]掉落汇总!$D$1:$M$1)),[2]掉落汇总!$A$2:$A$871,O$1,[2]掉落汇总!$C$2:$C$871,$Q$1)+SUMIFS(OFFSET([2]掉落汇总!$C$2:$C$871,,MATCH($B204,[2]掉落汇总!$D$1:$M$1)),[2]掉落汇总!$A$2:$A$871,O$1,[2]掉落汇总!$C$2:$C$871,$Q$2)/$Q$3)*宝箱投放计算!N204</f>
        <v>0</v>
      </c>
    </row>
    <row r="205" spans="1:15" x14ac:dyDescent="0.2">
      <c r="A205">
        <f>玩家成长时间线!A205</f>
        <v>204</v>
      </c>
      <c r="B205">
        <f>玩家成长时间线!B205</f>
        <v>10</v>
      </c>
      <c r="C205">
        <f ca="1">SUM($D$2:D205)</f>
        <v>0</v>
      </c>
      <c r="D205">
        <f t="shared" ca="1" si="3"/>
        <v>0</v>
      </c>
      <c r="E205">
        <f ca="1">(SUMIFS(OFFSET([2]掉落汇总!$C$2:$C$871,,MATCH($B205,[2]掉落汇总!$D$1:$M$1)),[2]掉落汇总!$A$2:$A$871,E$1,[2]掉落汇总!$C$2:$C$871,$Q$1)+SUMIFS(OFFSET([2]掉落汇总!$C$2:$C$871,,MATCH($B205,[2]掉落汇总!$D$1:$M$1)),[2]掉落汇总!$A$2:$A$871,E$1,[2]掉落汇总!$C$2:$C$871,$Q$2)/$Q$3)*宝箱投放计算!D205</f>
        <v>0</v>
      </c>
      <c r="F205">
        <f ca="1">(SUMIFS(OFFSET([2]掉落汇总!$C$2:$C$871,,MATCH($B205,[2]掉落汇总!$D$1:$M$1)),[2]掉落汇总!$A$2:$A$871,F$1,[2]掉落汇总!$C$2:$C$871,$Q$1)+SUMIFS(OFFSET([2]掉落汇总!$C$2:$C$871,,MATCH($B205,[2]掉落汇总!$D$1:$M$1)),[2]掉落汇总!$A$2:$A$871,F$1,[2]掉落汇总!$C$2:$C$871,$Q$2)/$Q$3)*宝箱投放计算!E205</f>
        <v>0</v>
      </c>
      <c r="G205">
        <f ca="1">(SUMIFS(OFFSET([2]掉落汇总!$C$2:$C$871,,MATCH($B205,[2]掉落汇总!$D$1:$M$1)),[2]掉落汇总!$A$2:$A$871,G$1,[2]掉落汇总!$C$2:$C$871,$Q$1)+SUMIFS(OFFSET([2]掉落汇总!$C$2:$C$871,,MATCH($B205,[2]掉落汇总!$D$1:$M$1)),[2]掉落汇总!$A$2:$A$871,G$1,[2]掉落汇总!$C$2:$C$871,$Q$2)/$Q$3)*宝箱投放计算!F205</f>
        <v>0</v>
      </c>
      <c r="H205">
        <f ca="1">(SUMIFS(OFFSET([2]掉落汇总!$C$2:$C$871,,MATCH($B205,[2]掉落汇总!$D$1:$M$1)),[2]掉落汇总!$A$2:$A$871,H$1,[2]掉落汇总!$C$2:$C$871,$Q$1)+SUMIFS(OFFSET([2]掉落汇总!$C$2:$C$871,,MATCH($B205,[2]掉落汇总!$D$1:$M$1)),[2]掉落汇总!$A$2:$A$871,H$1,[2]掉落汇总!$C$2:$C$871,$Q$2)/$Q$3)*宝箱投放计算!G205</f>
        <v>0</v>
      </c>
      <c r="I205">
        <f ca="1">(SUMIFS(OFFSET([2]掉落汇总!$C$2:$C$871,,MATCH($B205,[2]掉落汇总!$D$1:$M$1)),[2]掉落汇总!$A$2:$A$871,I$1,[2]掉落汇总!$C$2:$C$871,$Q$1)+SUMIFS(OFFSET([2]掉落汇总!$C$2:$C$871,,MATCH($B205,[2]掉落汇总!$D$1:$M$1)),[2]掉落汇总!$A$2:$A$871,I$1,[2]掉落汇总!$C$2:$C$871,$Q$2)/$Q$3)*宝箱投放计算!H205</f>
        <v>0</v>
      </c>
      <c r="J205">
        <f ca="1">(SUMIFS(OFFSET([2]掉落汇总!$C$2:$C$871,,MATCH($B205,[2]掉落汇总!$D$1:$M$1)),[2]掉落汇总!$A$2:$A$871,J$1,[2]掉落汇总!$C$2:$C$871,$Q$1)+SUMIFS(OFFSET([2]掉落汇总!$C$2:$C$871,,MATCH($B205,[2]掉落汇总!$D$1:$M$1)),[2]掉落汇总!$A$2:$A$871,J$1,[2]掉落汇总!$C$2:$C$871,$Q$2)/$Q$3)*宝箱投放计算!I205</f>
        <v>0</v>
      </c>
      <c r="K205">
        <f ca="1">(SUMIFS(OFFSET([2]掉落汇总!$C$2:$C$871,,MATCH($B205,[2]掉落汇总!$D$1:$M$1)),[2]掉落汇总!$A$2:$A$871,K$1,[2]掉落汇总!$C$2:$C$871,$Q$1)+SUMIFS(OFFSET([2]掉落汇总!$C$2:$C$871,,MATCH($B205,[2]掉落汇总!$D$1:$M$1)),[2]掉落汇总!$A$2:$A$871,K$1,[2]掉落汇总!$C$2:$C$871,$Q$2)/$Q$3)*宝箱投放计算!J205</f>
        <v>0</v>
      </c>
      <c r="L205">
        <f ca="1">(SUMIFS(OFFSET([2]掉落汇总!$C$2:$C$871,,MATCH($B205,[2]掉落汇总!$D$1:$M$1)),[2]掉落汇总!$A$2:$A$871,L$1,[2]掉落汇总!$C$2:$C$871,$Q$1)+SUMIFS(OFFSET([2]掉落汇总!$C$2:$C$871,,MATCH($B205,[2]掉落汇总!$D$1:$M$1)),[2]掉落汇总!$A$2:$A$871,L$1,[2]掉落汇总!$C$2:$C$871,$Q$2)/$Q$3)*宝箱投放计算!K205</f>
        <v>0</v>
      </c>
      <c r="M205">
        <f ca="1">(SUMIFS(OFFSET([2]掉落汇总!$C$2:$C$871,,MATCH($B205,[2]掉落汇总!$D$1:$M$1)),[2]掉落汇总!$A$2:$A$871,M$1,[2]掉落汇总!$C$2:$C$871,$Q$1)+SUMIFS(OFFSET([2]掉落汇总!$C$2:$C$871,,MATCH($B205,[2]掉落汇总!$D$1:$M$1)),[2]掉落汇总!$A$2:$A$871,M$1,[2]掉落汇总!$C$2:$C$871,$Q$2)/$Q$3)*宝箱投放计算!L205</f>
        <v>0</v>
      </c>
      <c r="N205">
        <f ca="1">(SUMIFS(OFFSET([2]掉落汇总!$C$2:$C$871,,MATCH($B205,[2]掉落汇总!$D$1:$M$1)),[2]掉落汇总!$A$2:$A$871,N$1,[2]掉落汇总!$C$2:$C$871,$Q$1)+SUMIFS(OFFSET([2]掉落汇总!$C$2:$C$871,,MATCH($B205,[2]掉落汇总!$D$1:$M$1)),[2]掉落汇总!$A$2:$A$871,N$1,[2]掉落汇总!$C$2:$C$871,$Q$2)/$Q$3)*宝箱投放计算!M205</f>
        <v>0</v>
      </c>
      <c r="O205">
        <f ca="1">(SUMIFS(OFFSET([2]掉落汇总!$C$2:$C$871,,MATCH($B205,[2]掉落汇总!$D$1:$M$1)),[2]掉落汇总!$A$2:$A$871,O$1,[2]掉落汇总!$C$2:$C$871,$Q$1)+SUMIFS(OFFSET([2]掉落汇总!$C$2:$C$871,,MATCH($B205,[2]掉落汇总!$D$1:$M$1)),[2]掉落汇总!$A$2:$A$871,O$1,[2]掉落汇总!$C$2:$C$871,$Q$2)/$Q$3)*宝箱投放计算!N205</f>
        <v>0</v>
      </c>
    </row>
    <row r="206" spans="1:15" x14ac:dyDescent="0.2">
      <c r="A206">
        <f>玩家成长时间线!A206</f>
        <v>205</v>
      </c>
      <c r="B206">
        <f>玩家成长时间线!B206</f>
        <v>10</v>
      </c>
      <c r="C206">
        <f ca="1">SUM($D$2:D206)</f>
        <v>0</v>
      </c>
      <c r="D206">
        <f t="shared" ca="1" si="3"/>
        <v>0</v>
      </c>
      <c r="E206">
        <f ca="1">(SUMIFS(OFFSET([2]掉落汇总!$C$2:$C$871,,MATCH($B206,[2]掉落汇总!$D$1:$M$1)),[2]掉落汇总!$A$2:$A$871,E$1,[2]掉落汇总!$C$2:$C$871,$Q$1)+SUMIFS(OFFSET([2]掉落汇总!$C$2:$C$871,,MATCH($B206,[2]掉落汇总!$D$1:$M$1)),[2]掉落汇总!$A$2:$A$871,E$1,[2]掉落汇总!$C$2:$C$871,$Q$2)/$Q$3)*宝箱投放计算!D206</f>
        <v>0</v>
      </c>
      <c r="F206">
        <f ca="1">(SUMIFS(OFFSET([2]掉落汇总!$C$2:$C$871,,MATCH($B206,[2]掉落汇总!$D$1:$M$1)),[2]掉落汇总!$A$2:$A$871,F$1,[2]掉落汇总!$C$2:$C$871,$Q$1)+SUMIFS(OFFSET([2]掉落汇总!$C$2:$C$871,,MATCH($B206,[2]掉落汇总!$D$1:$M$1)),[2]掉落汇总!$A$2:$A$871,F$1,[2]掉落汇总!$C$2:$C$871,$Q$2)/$Q$3)*宝箱投放计算!E206</f>
        <v>0</v>
      </c>
      <c r="G206">
        <f ca="1">(SUMIFS(OFFSET([2]掉落汇总!$C$2:$C$871,,MATCH($B206,[2]掉落汇总!$D$1:$M$1)),[2]掉落汇总!$A$2:$A$871,G$1,[2]掉落汇总!$C$2:$C$871,$Q$1)+SUMIFS(OFFSET([2]掉落汇总!$C$2:$C$871,,MATCH($B206,[2]掉落汇总!$D$1:$M$1)),[2]掉落汇总!$A$2:$A$871,G$1,[2]掉落汇总!$C$2:$C$871,$Q$2)/$Q$3)*宝箱投放计算!F206</f>
        <v>0</v>
      </c>
      <c r="H206">
        <f ca="1">(SUMIFS(OFFSET([2]掉落汇总!$C$2:$C$871,,MATCH($B206,[2]掉落汇总!$D$1:$M$1)),[2]掉落汇总!$A$2:$A$871,H$1,[2]掉落汇总!$C$2:$C$871,$Q$1)+SUMIFS(OFFSET([2]掉落汇总!$C$2:$C$871,,MATCH($B206,[2]掉落汇总!$D$1:$M$1)),[2]掉落汇总!$A$2:$A$871,H$1,[2]掉落汇总!$C$2:$C$871,$Q$2)/$Q$3)*宝箱投放计算!G206</f>
        <v>0</v>
      </c>
      <c r="I206">
        <f ca="1">(SUMIFS(OFFSET([2]掉落汇总!$C$2:$C$871,,MATCH($B206,[2]掉落汇总!$D$1:$M$1)),[2]掉落汇总!$A$2:$A$871,I$1,[2]掉落汇总!$C$2:$C$871,$Q$1)+SUMIFS(OFFSET([2]掉落汇总!$C$2:$C$871,,MATCH($B206,[2]掉落汇总!$D$1:$M$1)),[2]掉落汇总!$A$2:$A$871,I$1,[2]掉落汇总!$C$2:$C$871,$Q$2)/$Q$3)*宝箱投放计算!H206</f>
        <v>0</v>
      </c>
      <c r="J206">
        <f ca="1">(SUMIFS(OFFSET([2]掉落汇总!$C$2:$C$871,,MATCH($B206,[2]掉落汇总!$D$1:$M$1)),[2]掉落汇总!$A$2:$A$871,J$1,[2]掉落汇总!$C$2:$C$871,$Q$1)+SUMIFS(OFFSET([2]掉落汇总!$C$2:$C$871,,MATCH($B206,[2]掉落汇总!$D$1:$M$1)),[2]掉落汇总!$A$2:$A$871,J$1,[2]掉落汇总!$C$2:$C$871,$Q$2)/$Q$3)*宝箱投放计算!I206</f>
        <v>0</v>
      </c>
      <c r="K206">
        <f ca="1">(SUMIFS(OFFSET([2]掉落汇总!$C$2:$C$871,,MATCH($B206,[2]掉落汇总!$D$1:$M$1)),[2]掉落汇总!$A$2:$A$871,K$1,[2]掉落汇总!$C$2:$C$871,$Q$1)+SUMIFS(OFFSET([2]掉落汇总!$C$2:$C$871,,MATCH($B206,[2]掉落汇总!$D$1:$M$1)),[2]掉落汇总!$A$2:$A$871,K$1,[2]掉落汇总!$C$2:$C$871,$Q$2)/$Q$3)*宝箱投放计算!J206</f>
        <v>0</v>
      </c>
      <c r="L206">
        <f ca="1">(SUMIFS(OFFSET([2]掉落汇总!$C$2:$C$871,,MATCH($B206,[2]掉落汇总!$D$1:$M$1)),[2]掉落汇总!$A$2:$A$871,L$1,[2]掉落汇总!$C$2:$C$871,$Q$1)+SUMIFS(OFFSET([2]掉落汇总!$C$2:$C$871,,MATCH($B206,[2]掉落汇总!$D$1:$M$1)),[2]掉落汇总!$A$2:$A$871,L$1,[2]掉落汇总!$C$2:$C$871,$Q$2)/$Q$3)*宝箱投放计算!K206</f>
        <v>0</v>
      </c>
      <c r="M206">
        <f ca="1">(SUMIFS(OFFSET([2]掉落汇总!$C$2:$C$871,,MATCH($B206,[2]掉落汇总!$D$1:$M$1)),[2]掉落汇总!$A$2:$A$871,M$1,[2]掉落汇总!$C$2:$C$871,$Q$1)+SUMIFS(OFFSET([2]掉落汇总!$C$2:$C$871,,MATCH($B206,[2]掉落汇总!$D$1:$M$1)),[2]掉落汇总!$A$2:$A$871,M$1,[2]掉落汇总!$C$2:$C$871,$Q$2)/$Q$3)*宝箱投放计算!L206</f>
        <v>0</v>
      </c>
      <c r="N206">
        <f ca="1">(SUMIFS(OFFSET([2]掉落汇总!$C$2:$C$871,,MATCH($B206,[2]掉落汇总!$D$1:$M$1)),[2]掉落汇总!$A$2:$A$871,N$1,[2]掉落汇总!$C$2:$C$871,$Q$1)+SUMIFS(OFFSET([2]掉落汇总!$C$2:$C$871,,MATCH($B206,[2]掉落汇总!$D$1:$M$1)),[2]掉落汇总!$A$2:$A$871,N$1,[2]掉落汇总!$C$2:$C$871,$Q$2)/$Q$3)*宝箱投放计算!M206</f>
        <v>0</v>
      </c>
      <c r="O206">
        <f ca="1">(SUMIFS(OFFSET([2]掉落汇总!$C$2:$C$871,,MATCH($B206,[2]掉落汇总!$D$1:$M$1)),[2]掉落汇总!$A$2:$A$871,O$1,[2]掉落汇总!$C$2:$C$871,$Q$1)+SUMIFS(OFFSET([2]掉落汇总!$C$2:$C$871,,MATCH($B206,[2]掉落汇总!$D$1:$M$1)),[2]掉落汇总!$A$2:$A$871,O$1,[2]掉落汇总!$C$2:$C$871,$Q$2)/$Q$3)*宝箱投放计算!N206</f>
        <v>0</v>
      </c>
    </row>
    <row r="207" spans="1:15" x14ac:dyDescent="0.2">
      <c r="A207">
        <f>玩家成长时间线!A207</f>
        <v>206</v>
      </c>
      <c r="B207">
        <f>玩家成长时间线!B207</f>
        <v>10</v>
      </c>
      <c r="C207">
        <f ca="1">SUM($D$2:D207)</f>
        <v>0</v>
      </c>
      <c r="D207">
        <f t="shared" ca="1" si="3"/>
        <v>0</v>
      </c>
      <c r="E207">
        <f ca="1">(SUMIFS(OFFSET([2]掉落汇总!$C$2:$C$871,,MATCH($B207,[2]掉落汇总!$D$1:$M$1)),[2]掉落汇总!$A$2:$A$871,E$1,[2]掉落汇总!$C$2:$C$871,$Q$1)+SUMIFS(OFFSET([2]掉落汇总!$C$2:$C$871,,MATCH($B207,[2]掉落汇总!$D$1:$M$1)),[2]掉落汇总!$A$2:$A$871,E$1,[2]掉落汇总!$C$2:$C$871,$Q$2)/$Q$3)*宝箱投放计算!D207</f>
        <v>0</v>
      </c>
      <c r="F207">
        <f ca="1">(SUMIFS(OFFSET([2]掉落汇总!$C$2:$C$871,,MATCH($B207,[2]掉落汇总!$D$1:$M$1)),[2]掉落汇总!$A$2:$A$871,F$1,[2]掉落汇总!$C$2:$C$871,$Q$1)+SUMIFS(OFFSET([2]掉落汇总!$C$2:$C$871,,MATCH($B207,[2]掉落汇总!$D$1:$M$1)),[2]掉落汇总!$A$2:$A$871,F$1,[2]掉落汇总!$C$2:$C$871,$Q$2)/$Q$3)*宝箱投放计算!E207</f>
        <v>0</v>
      </c>
      <c r="G207">
        <f ca="1">(SUMIFS(OFFSET([2]掉落汇总!$C$2:$C$871,,MATCH($B207,[2]掉落汇总!$D$1:$M$1)),[2]掉落汇总!$A$2:$A$871,G$1,[2]掉落汇总!$C$2:$C$871,$Q$1)+SUMIFS(OFFSET([2]掉落汇总!$C$2:$C$871,,MATCH($B207,[2]掉落汇总!$D$1:$M$1)),[2]掉落汇总!$A$2:$A$871,G$1,[2]掉落汇总!$C$2:$C$871,$Q$2)/$Q$3)*宝箱投放计算!F207</f>
        <v>0</v>
      </c>
      <c r="H207">
        <f ca="1">(SUMIFS(OFFSET([2]掉落汇总!$C$2:$C$871,,MATCH($B207,[2]掉落汇总!$D$1:$M$1)),[2]掉落汇总!$A$2:$A$871,H$1,[2]掉落汇总!$C$2:$C$871,$Q$1)+SUMIFS(OFFSET([2]掉落汇总!$C$2:$C$871,,MATCH($B207,[2]掉落汇总!$D$1:$M$1)),[2]掉落汇总!$A$2:$A$871,H$1,[2]掉落汇总!$C$2:$C$871,$Q$2)/$Q$3)*宝箱投放计算!G207</f>
        <v>0</v>
      </c>
      <c r="I207">
        <f ca="1">(SUMIFS(OFFSET([2]掉落汇总!$C$2:$C$871,,MATCH($B207,[2]掉落汇总!$D$1:$M$1)),[2]掉落汇总!$A$2:$A$871,I$1,[2]掉落汇总!$C$2:$C$871,$Q$1)+SUMIFS(OFFSET([2]掉落汇总!$C$2:$C$871,,MATCH($B207,[2]掉落汇总!$D$1:$M$1)),[2]掉落汇总!$A$2:$A$871,I$1,[2]掉落汇总!$C$2:$C$871,$Q$2)/$Q$3)*宝箱投放计算!H207</f>
        <v>0</v>
      </c>
      <c r="J207">
        <f ca="1">(SUMIFS(OFFSET([2]掉落汇总!$C$2:$C$871,,MATCH($B207,[2]掉落汇总!$D$1:$M$1)),[2]掉落汇总!$A$2:$A$871,J$1,[2]掉落汇总!$C$2:$C$871,$Q$1)+SUMIFS(OFFSET([2]掉落汇总!$C$2:$C$871,,MATCH($B207,[2]掉落汇总!$D$1:$M$1)),[2]掉落汇总!$A$2:$A$871,J$1,[2]掉落汇总!$C$2:$C$871,$Q$2)/$Q$3)*宝箱投放计算!I207</f>
        <v>0</v>
      </c>
      <c r="K207">
        <f ca="1">(SUMIFS(OFFSET([2]掉落汇总!$C$2:$C$871,,MATCH($B207,[2]掉落汇总!$D$1:$M$1)),[2]掉落汇总!$A$2:$A$871,K$1,[2]掉落汇总!$C$2:$C$871,$Q$1)+SUMIFS(OFFSET([2]掉落汇总!$C$2:$C$871,,MATCH($B207,[2]掉落汇总!$D$1:$M$1)),[2]掉落汇总!$A$2:$A$871,K$1,[2]掉落汇总!$C$2:$C$871,$Q$2)/$Q$3)*宝箱投放计算!J207</f>
        <v>0</v>
      </c>
      <c r="L207">
        <f ca="1">(SUMIFS(OFFSET([2]掉落汇总!$C$2:$C$871,,MATCH($B207,[2]掉落汇总!$D$1:$M$1)),[2]掉落汇总!$A$2:$A$871,L$1,[2]掉落汇总!$C$2:$C$871,$Q$1)+SUMIFS(OFFSET([2]掉落汇总!$C$2:$C$871,,MATCH($B207,[2]掉落汇总!$D$1:$M$1)),[2]掉落汇总!$A$2:$A$871,L$1,[2]掉落汇总!$C$2:$C$871,$Q$2)/$Q$3)*宝箱投放计算!K207</f>
        <v>0</v>
      </c>
      <c r="M207">
        <f ca="1">(SUMIFS(OFFSET([2]掉落汇总!$C$2:$C$871,,MATCH($B207,[2]掉落汇总!$D$1:$M$1)),[2]掉落汇总!$A$2:$A$871,M$1,[2]掉落汇总!$C$2:$C$871,$Q$1)+SUMIFS(OFFSET([2]掉落汇总!$C$2:$C$871,,MATCH($B207,[2]掉落汇总!$D$1:$M$1)),[2]掉落汇总!$A$2:$A$871,M$1,[2]掉落汇总!$C$2:$C$871,$Q$2)/$Q$3)*宝箱投放计算!L207</f>
        <v>0</v>
      </c>
      <c r="N207">
        <f ca="1">(SUMIFS(OFFSET([2]掉落汇总!$C$2:$C$871,,MATCH($B207,[2]掉落汇总!$D$1:$M$1)),[2]掉落汇总!$A$2:$A$871,N$1,[2]掉落汇总!$C$2:$C$871,$Q$1)+SUMIFS(OFFSET([2]掉落汇总!$C$2:$C$871,,MATCH($B207,[2]掉落汇总!$D$1:$M$1)),[2]掉落汇总!$A$2:$A$871,N$1,[2]掉落汇总!$C$2:$C$871,$Q$2)/$Q$3)*宝箱投放计算!M207</f>
        <v>0</v>
      </c>
      <c r="O207">
        <f ca="1">(SUMIFS(OFFSET([2]掉落汇总!$C$2:$C$871,,MATCH($B207,[2]掉落汇总!$D$1:$M$1)),[2]掉落汇总!$A$2:$A$871,O$1,[2]掉落汇总!$C$2:$C$871,$Q$1)+SUMIFS(OFFSET([2]掉落汇总!$C$2:$C$871,,MATCH($B207,[2]掉落汇总!$D$1:$M$1)),[2]掉落汇总!$A$2:$A$871,O$1,[2]掉落汇总!$C$2:$C$871,$Q$2)/$Q$3)*宝箱投放计算!N207</f>
        <v>0</v>
      </c>
    </row>
    <row r="208" spans="1:15" x14ac:dyDescent="0.2">
      <c r="A208">
        <f>玩家成长时间线!A208</f>
        <v>207</v>
      </c>
      <c r="B208">
        <f>玩家成长时间线!B208</f>
        <v>10</v>
      </c>
      <c r="C208">
        <f ca="1">SUM($D$2:D208)</f>
        <v>0</v>
      </c>
      <c r="D208">
        <f t="shared" ca="1" si="3"/>
        <v>0</v>
      </c>
      <c r="E208">
        <f ca="1">(SUMIFS(OFFSET([2]掉落汇总!$C$2:$C$871,,MATCH($B208,[2]掉落汇总!$D$1:$M$1)),[2]掉落汇总!$A$2:$A$871,E$1,[2]掉落汇总!$C$2:$C$871,$Q$1)+SUMIFS(OFFSET([2]掉落汇总!$C$2:$C$871,,MATCH($B208,[2]掉落汇总!$D$1:$M$1)),[2]掉落汇总!$A$2:$A$871,E$1,[2]掉落汇总!$C$2:$C$871,$Q$2)/$Q$3)*宝箱投放计算!D208</f>
        <v>0</v>
      </c>
      <c r="F208">
        <f ca="1">(SUMIFS(OFFSET([2]掉落汇总!$C$2:$C$871,,MATCH($B208,[2]掉落汇总!$D$1:$M$1)),[2]掉落汇总!$A$2:$A$871,F$1,[2]掉落汇总!$C$2:$C$871,$Q$1)+SUMIFS(OFFSET([2]掉落汇总!$C$2:$C$871,,MATCH($B208,[2]掉落汇总!$D$1:$M$1)),[2]掉落汇总!$A$2:$A$871,F$1,[2]掉落汇总!$C$2:$C$871,$Q$2)/$Q$3)*宝箱投放计算!E208</f>
        <v>0</v>
      </c>
      <c r="G208">
        <f ca="1">(SUMIFS(OFFSET([2]掉落汇总!$C$2:$C$871,,MATCH($B208,[2]掉落汇总!$D$1:$M$1)),[2]掉落汇总!$A$2:$A$871,G$1,[2]掉落汇总!$C$2:$C$871,$Q$1)+SUMIFS(OFFSET([2]掉落汇总!$C$2:$C$871,,MATCH($B208,[2]掉落汇总!$D$1:$M$1)),[2]掉落汇总!$A$2:$A$871,G$1,[2]掉落汇总!$C$2:$C$871,$Q$2)/$Q$3)*宝箱投放计算!F208</f>
        <v>0</v>
      </c>
      <c r="H208">
        <f ca="1">(SUMIFS(OFFSET([2]掉落汇总!$C$2:$C$871,,MATCH($B208,[2]掉落汇总!$D$1:$M$1)),[2]掉落汇总!$A$2:$A$871,H$1,[2]掉落汇总!$C$2:$C$871,$Q$1)+SUMIFS(OFFSET([2]掉落汇总!$C$2:$C$871,,MATCH($B208,[2]掉落汇总!$D$1:$M$1)),[2]掉落汇总!$A$2:$A$871,H$1,[2]掉落汇总!$C$2:$C$871,$Q$2)/$Q$3)*宝箱投放计算!G208</f>
        <v>0</v>
      </c>
      <c r="I208">
        <f ca="1">(SUMIFS(OFFSET([2]掉落汇总!$C$2:$C$871,,MATCH($B208,[2]掉落汇总!$D$1:$M$1)),[2]掉落汇总!$A$2:$A$871,I$1,[2]掉落汇总!$C$2:$C$871,$Q$1)+SUMIFS(OFFSET([2]掉落汇总!$C$2:$C$871,,MATCH($B208,[2]掉落汇总!$D$1:$M$1)),[2]掉落汇总!$A$2:$A$871,I$1,[2]掉落汇总!$C$2:$C$871,$Q$2)/$Q$3)*宝箱投放计算!H208</f>
        <v>0</v>
      </c>
      <c r="J208">
        <f ca="1">(SUMIFS(OFFSET([2]掉落汇总!$C$2:$C$871,,MATCH($B208,[2]掉落汇总!$D$1:$M$1)),[2]掉落汇总!$A$2:$A$871,J$1,[2]掉落汇总!$C$2:$C$871,$Q$1)+SUMIFS(OFFSET([2]掉落汇总!$C$2:$C$871,,MATCH($B208,[2]掉落汇总!$D$1:$M$1)),[2]掉落汇总!$A$2:$A$871,J$1,[2]掉落汇总!$C$2:$C$871,$Q$2)/$Q$3)*宝箱投放计算!I208</f>
        <v>0</v>
      </c>
      <c r="K208">
        <f ca="1">(SUMIFS(OFFSET([2]掉落汇总!$C$2:$C$871,,MATCH($B208,[2]掉落汇总!$D$1:$M$1)),[2]掉落汇总!$A$2:$A$871,K$1,[2]掉落汇总!$C$2:$C$871,$Q$1)+SUMIFS(OFFSET([2]掉落汇总!$C$2:$C$871,,MATCH($B208,[2]掉落汇总!$D$1:$M$1)),[2]掉落汇总!$A$2:$A$871,K$1,[2]掉落汇总!$C$2:$C$871,$Q$2)/$Q$3)*宝箱投放计算!J208</f>
        <v>0</v>
      </c>
      <c r="L208">
        <f ca="1">(SUMIFS(OFFSET([2]掉落汇总!$C$2:$C$871,,MATCH($B208,[2]掉落汇总!$D$1:$M$1)),[2]掉落汇总!$A$2:$A$871,L$1,[2]掉落汇总!$C$2:$C$871,$Q$1)+SUMIFS(OFFSET([2]掉落汇总!$C$2:$C$871,,MATCH($B208,[2]掉落汇总!$D$1:$M$1)),[2]掉落汇总!$A$2:$A$871,L$1,[2]掉落汇总!$C$2:$C$871,$Q$2)/$Q$3)*宝箱投放计算!K208</f>
        <v>0</v>
      </c>
      <c r="M208">
        <f ca="1">(SUMIFS(OFFSET([2]掉落汇总!$C$2:$C$871,,MATCH($B208,[2]掉落汇总!$D$1:$M$1)),[2]掉落汇总!$A$2:$A$871,M$1,[2]掉落汇总!$C$2:$C$871,$Q$1)+SUMIFS(OFFSET([2]掉落汇总!$C$2:$C$871,,MATCH($B208,[2]掉落汇总!$D$1:$M$1)),[2]掉落汇总!$A$2:$A$871,M$1,[2]掉落汇总!$C$2:$C$871,$Q$2)/$Q$3)*宝箱投放计算!L208</f>
        <v>0</v>
      </c>
      <c r="N208">
        <f ca="1">(SUMIFS(OFFSET([2]掉落汇总!$C$2:$C$871,,MATCH($B208,[2]掉落汇总!$D$1:$M$1)),[2]掉落汇总!$A$2:$A$871,N$1,[2]掉落汇总!$C$2:$C$871,$Q$1)+SUMIFS(OFFSET([2]掉落汇总!$C$2:$C$871,,MATCH($B208,[2]掉落汇总!$D$1:$M$1)),[2]掉落汇总!$A$2:$A$871,N$1,[2]掉落汇总!$C$2:$C$871,$Q$2)/$Q$3)*宝箱投放计算!M208</f>
        <v>0</v>
      </c>
      <c r="O208">
        <f ca="1">(SUMIFS(OFFSET([2]掉落汇总!$C$2:$C$871,,MATCH($B208,[2]掉落汇总!$D$1:$M$1)),[2]掉落汇总!$A$2:$A$871,O$1,[2]掉落汇总!$C$2:$C$871,$Q$1)+SUMIFS(OFFSET([2]掉落汇总!$C$2:$C$871,,MATCH($B208,[2]掉落汇总!$D$1:$M$1)),[2]掉落汇总!$A$2:$A$871,O$1,[2]掉落汇总!$C$2:$C$871,$Q$2)/$Q$3)*宝箱投放计算!N208</f>
        <v>0</v>
      </c>
    </row>
    <row r="209" spans="1:15" x14ac:dyDescent="0.2">
      <c r="A209">
        <f>玩家成长时间线!A209</f>
        <v>208</v>
      </c>
      <c r="B209">
        <f>玩家成长时间线!B209</f>
        <v>10</v>
      </c>
      <c r="C209">
        <f ca="1">SUM($D$2:D209)</f>
        <v>0</v>
      </c>
      <c r="D209">
        <f t="shared" ca="1" si="3"/>
        <v>0</v>
      </c>
      <c r="E209">
        <f ca="1">(SUMIFS(OFFSET([2]掉落汇总!$C$2:$C$871,,MATCH($B209,[2]掉落汇总!$D$1:$M$1)),[2]掉落汇总!$A$2:$A$871,E$1,[2]掉落汇总!$C$2:$C$871,$Q$1)+SUMIFS(OFFSET([2]掉落汇总!$C$2:$C$871,,MATCH($B209,[2]掉落汇总!$D$1:$M$1)),[2]掉落汇总!$A$2:$A$871,E$1,[2]掉落汇总!$C$2:$C$871,$Q$2)/$Q$3)*宝箱投放计算!D209</f>
        <v>0</v>
      </c>
      <c r="F209">
        <f ca="1">(SUMIFS(OFFSET([2]掉落汇总!$C$2:$C$871,,MATCH($B209,[2]掉落汇总!$D$1:$M$1)),[2]掉落汇总!$A$2:$A$871,F$1,[2]掉落汇总!$C$2:$C$871,$Q$1)+SUMIFS(OFFSET([2]掉落汇总!$C$2:$C$871,,MATCH($B209,[2]掉落汇总!$D$1:$M$1)),[2]掉落汇总!$A$2:$A$871,F$1,[2]掉落汇总!$C$2:$C$871,$Q$2)/$Q$3)*宝箱投放计算!E209</f>
        <v>0</v>
      </c>
      <c r="G209">
        <f ca="1">(SUMIFS(OFFSET([2]掉落汇总!$C$2:$C$871,,MATCH($B209,[2]掉落汇总!$D$1:$M$1)),[2]掉落汇总!$A$2:$A$871,G$1,[2]掉落汇总!$C$2:$C$871,$Q$1)+SUMIFS(OFFSET([2]掉落汇总!$C$2:$C$871,,MATCH($B209,[2]掉落汇总!$D$1:$M$1)),[2]掉落汇总!$A$2:$A$871,G$1,[2]掉落汇总!$C$2:$C$871,$Q$2)/$Q$3)*宝箱投放计算!F209</f>
        <v>0</v>
      </c>
      <c r="H209">
        <f ca="1">(SUMIFS(OFFSET([2]掉落汇总!$C$2:$C$871,,MATCH($B209,[2]掉落汇总!$D$1:$M$1)),[2]掉落汇总!$A$2:$A$871,H$1,[2]掉落汇总!$C$2:$C$871,$Q$1)+SUMIFS(OFFSET([2]掉落汇总!$C$2:$C$871,,MATCH($B209,[2]掉落汇总!$D$1:$M$1)),[2]掉落汇总!$A$2:$A$871,H$1,[2]掉落汇总!$C$2:$C$871,$Q$2)/$Q$3)*宝箱投放计算!G209</f>
        <v>0</v>
      </c>
      <c r="I209">
        <f ca="1">(SUMIFS(OFFSET([2]掉落汇总!$C$2:$C$871,,MATCH($B209,[2]掉落汇总!$D$1:$M$1)),[2]掉落汇总!$A$2:$A$871,I$1,[2]掉落汇总!$C$2:$C$871,$Q$1)+SUMIFS(OFFSET([2]掉落汇总!$C$2:$C$871,,MATCH($B209,[2]掉落汇总!$D$1:$M$1)),[2]掉落汇总!$A$2:$A$871,I$1,[2]掉落汇总!$C$2:$C$871,$Q$2)/$Q$3)*宝箱投放计算!H209</f>
        <v>0</v>
      </c>
      <c r="J209">
        <f ca="1">(SUMIFS(OFFSET([2]掉落汇总!$C$2:$C$871,,MATCH($B209,[2]掉落汇总!$D$1:$M$1)),[2]掉落汇总!$A$2:$A$871,J$1,[2]掉落汇总!$C$2:$C$871,$Q$1)+SUMIFS(OFFSET([2]掉落汇总!$C$2:$C$871,,MATCH($B209,[2]掉落汇总!$D$1:$M$1)),[2]掉落汇总!$A$2:$A$871,J$1,[2]掉落汇总!$C$2:$C$871,$Q$2)/$Q$3)*宝箱投放计算!I209</f>
        <v>0</v>
      </c>
      <c r="K209">
        <f ca="1">(SUMIFS(OFFSET([2]掉落汇总!$C$2:$C$871,,MATCH($B209,[2]掉落汇总!$D$1:$M$1)),[2]掉落汇总!$A$2:$A$871,K$1,[2]掉落汇总!$C$2:$C$871,$Q$1)+SUMIFS(OFFSET([2]掉落汇总!$C$2:$C$871,,MATCH($B209,[2]掉落汇总!$D$1:$M$1)),[2]掉落汇总!$A$2:$A$871,K$1,[2]掉落汇总!$C$2:$C$871,$Q$2)/$Q$3)*宝箱投放计算!J209</f>
        <v>0</v>
      </c>
      <c r="L209">
        <f ca="1">(SUMIFS(OFFSET([2]掉落汇总!$C$2:$C$871,,MATCH($B209,[2]掉落汇总!$D$1:$M$1)),[2]掉落汇总!$A$2:$A$871,L$1,[2]掉落汇总!$C$2:$C$871,$Q$1)+SUMIFS(OFFSET([2]掉落汇总!$C$2:$C$871,,MATCH($B209,[2]掉落汇总!$D$1:$M$1)),[2]掉落汇总!$A$2:$A$871,L$1,[2]掉落汇总!$C$2:$C$871,$Q$2)/$Q$3)*宝箱投放计算!K209</f>
        <v>0</v>
      </c>
      <c r="M209">
        <f ca="1">(SUMIFS(OFFSET([2]掉落汇总!$C$2:$C$871,,MATCH($B209,[2]掉落汇总!$D$1:$M$1)),[2]掉落汇总!$A$2:$A$871,M$1,[2]掉落汇总!$C$2:$C$871,$Q$1)+SUMIFS(OFFSET([2]掉落汇总!$C$2:$C$871,,MATCH($B209,[2]掉落汇总!$D$1:$M$1)),[2]掉落汇总!$A$2:$A$871,M$1,[2]掉落汇总!$C$2:$C$871,$Q$2)/$Q$3)*宝箱投放计算!L209</f>
        <v>0</v>
      </c>
      <c r="N209">
        <f ca="1">(SUMIFS(OFFSET([2]掉落汇总!$C$2:$C$871,,MATCH($B209,[2]掉落汇总!$D$1:$M$1)),[2]掉落汇总!$A$2:$A$871,N$1,[2]掉落汇总!$C$2:$C$871,$Q$1)+SUMIFS(OFFSET([2]掉落汇总!$C$2:$C$871,,MATCH($B209,[2]掉落汇总!$D$1:$M$1)),[2]掉落汇总!$A$2:$A$871,N$1,[2]掉落汇总!$C$2:$C$871,$Q$2)/$Q$3)*宝箱投放计算!M209</f>
        <v>0</v>
      </c>
      <c r="O209">
        <f ca="1">(SUMIFS(OFFSET([2]掉落汇总!$C$2:$C$871,,MATCH($B209,[2]掉落汇总!$D$1:$M$1)),[2]掉落汇总!$A$2:$A$871,O$1,[2]掉落汇总!$C$2:$C$871,$Q$1)+SUMIFS(OFFSET([2]掉落汇总!$C$2:$C$871,,MATCH($B209,[2]掉落汇总!$D$1:$M$1)),[2]掉落汇总!$A$2:$A$871,O$1,[2]掉落汇总!$C$2:$C$871,$Q$2)/$Q$3)*宝箱投放计算!N209</f>
        <v>0</v>
      </c>
    </row>
    <row r="210" spans="1:15" x14ac:dyDescent="0.2">
      <c r="A210">
        <f>玩家成长时间线!A210</f>
        <v>209</v>
      </c>
      <c r="B210">
        <f>玩家成长时间线!B210</f>
        <v>10</v>
      </c>
      <c r="C210">
        <f ca="1">SUM($D$2:D210)</f>
        <v>0</v>
      </c>
      <c r="D210">
        <f t="shared" ca="1" si="3"/>
        <v>0</v>
      </c>
      <c r="E210">
        <f ca="1">(SUMIFS(OFFSET([2]掉落汇总!$C$2:$C$871,,MATCH($B210,[2]掉落汇总!$D$1:$M$1)),[2]掉落汇总!$A$2:$A$871,E$1,[2]掉落汇总!$C$2:$C$871,$Q$1)+SUMIFS(OFFSET([2]掉落汇总!$C$2:$C$871,,MATCH($B210,[2]掉落汇总!$D$1:$M$1)),[2]掉落汇总!$A$2:$A$871,E$1,[2]掉落汇总!$C$2:$C$871,$Q$2)/$Q$3)*宝箱投放计算!D210</f>
        <v>0</v>
      </c>
      <c r="F210">
        <f ca="1">(SUMIFS(OFFSET([2]掉落汇总!$C$2:$C$871,,MATCH($B210,[2]掉落汇总!$D$1:$M$1)),[2]掉落汇总!$A$2:$A$871,F$1,[2]掉落汇总!$C$2:$C$871,$Q$1)+SUMIFS(OFFSET([2]掉落汇总!$C$2:$C$871,,MATCH($B210,[2]掉落汇总!$D$1:$M$1)),[2]掉落汇总!$A$2:$A$871,F$1,[2]掉落汇总!$C$2:$C$871,$Q$2)/$Q$3)*宝箱投放计算!E210</f>
        <v>0</v>
      </c>
      <c r="G210">
        <f ca="1">(SUMIFS(OFFSET([2]掉落汇总!$C$2:$C$871,,MATCH($B210,[2]掉落汇总!$D$1:$M$1)),[2]掉落汇总!$A$2:$A$871,G$1,[2]掉落汇总!$C$2:$C$871,$Q$1)+SUMIFS(OFFSET([2]掉落汇总!$C$2:$C$871,,MATCH($B210,[2]掉落汇总!$D$1:$M$1)),[2]掉落汇总!$A$2:$A$871,G$1,[2]掉落汇总!$C$2:$C$871,$Q$2)/$Q$3)*宝箱投放计算!F210</f>
        <v>0</v>
      </c>
      <c r="H210">
        <f ca="1">(SUMIFS(OFFSET([2]掉落汇总!$C$2:$C$871,,MATCH($B210,[2]掉落汇总!$D$1:$M$1)),[2]掉落汇总!$A$2:$A$871,H$1,[2]掉落汇总!$C$2:$C$871,$Q$1)+SUMIFS(OFFSET([2]掉落汇总!$C$2:$C$871,,MATCH($B210,[2]掉落汇总!$D$1:$M$1)),[2]掉落汇总!$A$2:$A$871,H$1,[2]掉落汇总!$C$2:$C$871,$Q$2)/$Q$3)*宝箱投放计算!G210</f>
        <v>0</v>
      </c>
      <c r="I210">
        <f ca="1">(SUMIFS(OFFSET([2]掉落汇总!$C$2:$C$871,,MATCH($B210,[2]掉落汇总!$D$1:$M$1)),[2]掉落汇总!$A$2:$A$871,I$1,[2]掉落汇总!$C$2:$C$871,$Q$1)+SUMIFS(OFFSET([2]掉落汇总!$C$2:$C$871,,MATCH($B210,[2]掉落汇总!$D$1:$M$1)),[2]掉落汇总!$A$2:$A$871,I$1,[2]掉落汇总!$C$2:$C$871,$Q$2)/$Q$3)*宝箱投放计算!H210</f>
        <v>0</v>
      </c>
      <c r="J210">
        <f ca="1">(SUMIFS(OFFSET([2]掉落汇总!$C$2:$C$871,,MATCH($B210,[2]掉落汇总!$D$1:$M$1)),[2]掉落汇总!$A$2:$A$871,J$1,[2]掉落汇总!$C$2:$C$871,$Q$1)+SUMIFS(OFFSET([2]掉落汇总!$C$2:$C$871,,MATCH($B210,[2]掉落汇总!$D$1:$M$1)),[2]掉落汇总!$A$2:$A$871,J$1,[2]掉落汇总!$C$2:$C$871,$Q$2)/$Q$3)*宝箱投放计算!I210</f>
        <v>0</v>
      </c>
      <c r="K210">
        <f ca="1">(SUMIFS(OFFSET([2]掉落汇总!$C$2:$C$871,,MATCH($B210,[2]掉落汇总!$D$1:$M$1)),[2]掉落汇总!$A$2:$A$871,K$1,[2]掉落汇总!$C$2:$C$871,$Q$1)+SUMIFS(OFFSET([2]掉落汇总!$C$2:$C$871,,MATCH($B210,[2]掉落汇总!$D$1:$M$1)),[2]掉落汇总!$A$2:$A$871,K$1,[2]掉落汇总!$C$2:$C$871,$Q$2)/$Q$3)*宝箱投放计算!J210</f>
        <v>0</v>
      </c>
      <c r="L210">
        <f ca="1">(SUMIFS(OFFSET([2]掉落汇总!$C$2:$C$871,,MATCH($B210,[2]掉落汇总!$D$1:$M$1)),[2]掉落汇总!$A$2:$A$871,L$1,[2]掉落汇总!$C$2:$C$871,$Q$1)+SUMIFS(OFFSET([2]掉落汇总!$C$2:$C$871,,MATCH($B210,[2]掉落汇总!$D$1:$M$1)),[2]掉落汇总!$A$2:$A$871,L$1,[2]掉落汇总!$C$2:$C$871,$Q$2)/$Q$3)*宝箱投放计算!K210</f>
        <v>0</v>
      </c>
      <c r="M210">
        <f ca="1">(SUMIFS(OFFSET([2]掉落汇总!$C$2:$C$871,,MATCH($B210,[2]掉落汇总!$D$1:$M$1)),[2]掉落汇总!$A$2:$A$871,M$1,[2]掉落汇总!$C$2:$C$871,$Q$1)+SUMIFS(OFFSET([2]掉落汇总!$C$2:$C$871,,MATCH($B210,[2]掉落汇总!$D$1:$M$1)),[2]掉落汇总!$A$2:$A$871,M$1,[2]掉落汇总!$C$2:$C$871,$Q$2)/$Q$3)*宝箱投放计算!L210</f>
        <v>0</v>
      </c>
      <c r="N210">
        <f ca="1">(SUMIFS(OFFSET([2]掉落汇总!$C$2:$C$871,,MATCH($B210,[2]掉落汇总!$D$1:$M$1)),[2]掉落汇总!$A$2:$A$871,N$1,[2]掉落汇总!$C$2:$C$871,$Q$1)+SUMIFS(OFFSET([2]掉落汇总!$C$2:$C$871,,MATCH($B210,[2]掉落汇总!$D$1:$M$1)),[2]掉落汇总!$A$2:$A$871,N$1,[2]掉落汇总!$C$2:$C$871,$Q$2)/$Q$3)*宝箱投放计算!M210</f>
        <v>0</v>
      </c>
      <c r="O210">
        <f ca="1">(SUMIFS(OFFSET([2]掉落汇总!$C$2:$C$871,,MATCH($B210,[2]掉落汇总!$D$1:$M$1)),[2]掉落汇总!$A$2:$A$871,O$1,[2]掉落汇总!$C$2:$C$871,$Q$1)+SUMIFS(OFFSET([2]掉落汇总!$C$2:$C$871,,MATCH($B210,[2]掉落汇总!$D$1:$M$1)),[2]掉落汇总!$A$2:$A$871,O$1,[2]掉落汇总!$C$2:$C$871,$Q$2)/$Q$3)*宝箱投放计算!N210</f>
        <v>0</v>
      </c>
    </row>
    <row r="211" spans="1:15" x14ac:dyDescent="0.2">
      <c r="A211">
        <f>玩家成长时间线!A211</f>
        <v>210</v>
      </c>
      <c r="B211">
        <f>玩家成长时间线!B211</f>
        <v>8</v>
      </c>
      <c r="C211">
        <f ca="1">SUM($D$2:D211)</f>
        <v>0</v>
      </c>
      <c r="D211">
        <f t="shared" ca="1" si="3"/>
        <v>0</v>
      </c>
      <c r="E211">
        <f ca="1">(SUMIFS(OFFSET([2]掉落汇总!$C$2:$C$871,,MATCH($B211,[2]掉落汇总!$D$1:$M$1)),[2]掉落汇总!$A$2:$A$871,E$1,[2]掉落汇总!$C$2:$C$871,$Q$1)+SUMIFS(OFFSET([2]掉落汇总!$C$2:$C$871,,MATCH($B211,[2]掉落汇总!$D$1:$M$1)),[2]掉落汇总!$A$2:$A$871,E$1,[2]掉落汇总!$C$2:$C$871,$Q$2)/$Q$3)*宝箱投放计算!D211</f>
        <v>0</v>
      </c>
      <c r="F211">
        <f ca="1">(SUMIFS(OFFSET([2]掉落汇总!$C$2:$C$871,,MATCH($B211,[2]掉落汇总!$D$1:$M$1)),[2]掉落汇总!$A$2:$A$871,F$1,[2]掉落汇总!$C$2:$C$871,$Q$1)+SUMIFS(OFFSET([2]掉落汇总!$C$2:$C$871,,MATCH($B211,[2]掉落汇总!$D$1:$M$1)),[2]掉落汇总!$A$2:$A$871,F$1,[2]掉落汇总!$C$2:$C$871,$Q$2)/$Q$3)*宝箱投放计算!E211</f>
        <v>0</v>
      </c>
      <c r="G211">
        <f ca="1">(SUMIFS(OFFSET([2]掉落汇总!$C$2:$C$871,,MATCH($B211,[2]掉落汇总!$D$1:$M$1)),[2]掉落汇总!$A$2:$A$871,G$1,[2]掉落汇总!$C$2:$C$871,$Q$1)+SUMIFS(OFFSET([2]掉落汇总!$C$2:$C$871,,MATCH($B211,[2]掉落汇总!$D$1:$M$1)),[2]掉落汇总!$A$2:$A$871,G$1,[2]掉落汇总!$C$2:$C$871,$Q$2)/$Q$3)*宝箱投放计算!F211</f>
        <v>0</v>
      </c>
      <c r="H211">
        <f ca="1">(SUMIFS(OFFSET([2]掉落汇总!$C$2:$C$871,,MATCH($B211,[2]掉落汇总!$D$1:$M$1)),[2]掉落汇总!$A$2:$A$871,H$1,[2]掉落汇总!$C$2:$C$871,$Q$1)+SUMIFS(OFFSET([2]掉落汇总!$C$2:$C$871,,MATCH($B211,[2]掉落汇总!$D$1:$M$1)),[2]掉落汇总!$A$2:$A$871,H$1,[2]掉落汇总!$C$2:$C$871,$Q$2)/$Q$3)*宝箱投放计算!G211</f>
        <v>0</v>
      </c>
      <c r="I211">
        <f ca="1">(SUMIFS(OFFSET([2]掉落汇总!$C$2:$C$871,,MATCH($B211,[2]掉落汇总!$D$1:$M$1)),[2]掉落汇总!$A$2:$A$871,I$1,[2]掉落汇总!$C$2:$C$871,$Q$1)+SUMIFS(OFFSET([2]掉落汇总!$C$2:$C$871,,MATCH($B211,[2]掉落汇总!$D$1:$M$1)),[2]掉落汇总!$A$2:$A$871,I$1,[2]掉落汇总!$C$2:$C$871,$Q$2)/$Q$3)*宝箱投放计算!H211</f>
        <v>0</v>
      </c>
      <c r="J211">
        <f ca="1">(SUMIFS(OFFSET([2]掉落汇总!$C$2:$C$871,,MATCH($B211,[2]掉落汇总!$D$1:$M$1)),[2]掉落汇总!$A$2:$A$871,J$1,[2]掉落汇总!$C$2:$C$871,$Q$1)+SUMIFS(OFFSET([2]掉落汇总!$C$2:$C$871,,MATCH($B211,[2]掉落汇总!$D$1:$M$1)),[2]掉落汇总!$A$2:$A$871,J$1,[2]掉落汇总!$C$2:$C$871,$Q$2)/$Q$3)*宝箱投放计算!I211</f>
        <v>0</v>
      </c>
      <c r="K211">
        <f ca="1">(SUMIFS(OFFSET([2]掉落汇总!$C$2:$C$871,,MATCH($B211,[2]掉落汇总!$D$1:$M$1)),[2]掉落汇总!$A$2:$A$871,K$1,[2]掉落汇总!$C$2:$C$871,$Q$1)+SUMIFS(OFFSET([2]掉落汇总!$C$2:$C$871,,MATCH($B211,[2]掉落汇总!$D$1:$M$1)),[2]掉落汇总!$A$2:$A$871,K$1,[2]掉落汇总!$C$2:$C$871,$Q$2)/$Q$3)*宝箱投放计算!J211</f>
        <v>0</v>
      </c>
      <c r="L211">
        <f ca="1">(SUMIFS(OFFSET([2]掉落汇总!$C$2:$C$871,,MATCH($B211,[2]掉落汇总!$D$1:$M$1)),[2]掉落汇总!$A$2:$A$871,L$1,[2]掉落汇总!$C$2:$C$871,$Q$1)+SUMIFS(OFFSET([2]掉落汇总!$C$2:$C$871,,MATCH($B211,[2]掉落汇总!$D$1:$M$1)),[2]掉落汇总!$A$2:$A$871,L$1,[2]掉落汇总!$C$2:$C$871,$Q$2)/$Q$3)*宝箱投放计算!K211</f>
        <v>0</v>
      </c>
      <c r="M211">
        <f ca="1">(SUMIFS(OFFSET([2]掉落汇总!$C$2:$C$871,,MATCH($B211,[2]掉落汇总!$D$1:$M$1)),[2]掉落汇总!$A$2:$A$871,M$1,[2]掉落汇总!$C$2:$C$871,$Q$1)+SUMIFS(OFFSET([2]掉落汇总!$C$2:$C$871,,MATCH($B211,[2]掉落汇总!$D$1:$M$1)),[2]掉落汇总!$A$2:$A$871,M$1,[2]掉落汇总!$C$2:$C$871,$Q$2)/$Q$3)*宝箱投放计算!L211</f>
        <v>0</v>
      </c>
      <c r="N211">
        <f ca="1">(SUMIFS(OFFSET([2]掉落汇总!$C$2:$C$871,,MATCH($B211,[2]掉落汇总!$D$1:$M$1)),[2]掉落汇总!$A$2:$A$871,N$1,[2]掉落汇总!$C$2:$C$871,$Q$1)+SUMIFS(OFFSET([2]掉落汇总!$C$2:$C$871,,MATCH($B211,[2]掉落汇总!$D$1:$M$1)),[2]掉落汇总!$A$2:$A$871,N$1,[2]掉落汇总!$C$2:$C$871,$Q$2)/$Q$3)*宝箱投放计算!M211</f>
        <v>0</v>
      </c>
      <c r="O211">
        <f ca="1">(SUMIFS(OFFSET([2]掉落汇总!$C$2:$C$871,,MATCH($B211,[2]掉落汇总!$D$1:$M$1)),[2]掉落汇总!$A$2:$A$871,O$1,[2]掉落汇总!$C$2:$C$871,$Q$1)+SUMIFS(OFFSET([2]掉落汇总!$C$2:$C$871,,MATCH($B211,[2]掉落汇总!$D$1:$M$1)),[2]掉落汇总!$A$2:$A$871,O$1,[2]掉落汇总!$C$2:$C$871,$Q$2)/$Q$3)*宝箱投放计算!N211</f>
        <v>0</v>
      </c>
    </row>
    <row r="212" spans="1:15" x14ac:dyDescent="0.2">
      <c r="A212">
        <f>玩家成长时间线!A212</f>
        <v>211</v>
      </c>
      <c r="B212">
        <f>玩家成长时间线!B212</f>
        <v>8</v>
      </c>
      <c r="C212">
        <f ca="1">SUM($D$2:D212)</f>
        <v>0</v>
      </c>
      <c r="D212">
        <f t="shared" ca="1" si="3"/>
        <v>0</v>
      </c>
      <c r="E212">
        <f ca="1">(SUMIFS(OFFSET([2]掉落汇总!$C$2:$C$871,,MATCH($B212,[2]掉落汇总!$D$1:$M$1)),[2]掉落汇总!$A$2:$A$871,E$1,[2]掉落汇总!$C$2:$C$871,$Q$1)+SUMIFS(OFFSET([2]掉落汇总!$C$2:$C$871,,MATCH($B212,[2]掉落汇总!$D$1:$M$1)),[2]掉落汇总!$A$2:$A$871,E$1,[2]掉落汇总!$C$2:$C$871,$Q$2)/$Q$3)*宝箱投放计算!D212</f>
        <v>0</v>
      </c>
      <c r="F212">
        <f ca="1">(SUMIFS(OFFSET([2]掉落汇总!$C$2:$C$871,,MATCH($B212,[2]掉落汇总!$D$1:$M$1)),[2]掉落汇总!$A$2:$A$871,F$1,[2]掉落汇总!$C$2:$C$871,$Q$1)+SUMIFS(OFFSET([2]掉落汇总!$C$2:$C$871,,MATCH($B212,[2]掉落汇总!$D$1:$M$1)),[2]掉落汇总!$A$2:$A$871,F$1,[2]掉落汇总!$C$2:$C$871,$Q$2)/$Q$3)*宝箱投放计算!E212</f>
        <v>0</v>
      </c>
      <c r="G212">
        <f ca="1">(SUMIFS(OFFSET([2]掉落汇总!$C$2:$C$871,,MATCH($B212,[2]掉落汇总!$D$1:$M$1)),[2]掉落汇总!$A$2:$A$871,G$1,[2]掉落汇总!$C$2:$C$871,$Q$1)+SUMIFS(OFFSET([2]掉落汇总!$C$2:$C$871,,MATCH($B212,[2]掉落汇总!$D$1:$M$1)),[2]掉落汇总!$A$2:$A$871,G$1,[2]掉落汇总!$C$2:$C$871,$Q$2)/$Q$3)*宝箱投放计算!F212</f>
        <v>0</v>
      </c>
      <c r="H212">
        <f ca="1">(SUMIFS(OFFSET([2]掉落汇总!$C$2:$C$871,,MATCH($B212,[2]掉落汇总!$D$1:$M$1)),[2]掉落汇总!$A$2:$A$871,H$1,[2]掉落汇总!$C$2:$C$871,$Q$1)+SUMIFS(OFFSET([2]掉落汇总!$C$2:$C$871,,MATCH($B212,[2]掉落汇总!$D$1:$M$1)),[2]掉落汇总!$A$2:$A$871,H$1,[2]掉落汇总!$C$2:$C$871,$Q$2)/$Q$3)*宝箱投放计算!G212</f>
        <v>0</v>
      </c>
      <c r="I212">
        <f ca="1">(SUMIFS(OFFSET([2]掉落汇总!$C$2:$C$871,,MATCH($B212,[2]掉落汇总!$D$1:$M$1)),[2]掉落汇总!$A$2:$A$871,I$1,[2]掉落汇总!$C$2:$C$871,$Q$1)+SUMIFS(OFFSET([2]掉落汇总!$C$2:$C$871,,MATCH($B212,[2]掉落汇总!$D$1:$M$1)),[2]掉落汇总!$A$2:$A$871,I$1,[2]掉落汇总!$C$2:$C$871,$Q$2)/$Q$3)*宝箱投放计算!H212</f>
        <v>0</v>
      </c>
      <c r="J212">
        <f ca="1">(SUMIFS(OFFSET([2]掉落汇总!$C$2:$C$871,,MATCH($B212,[2]掉落汇总!$D$1:$M$1)),[2]掉落汇总!$A$2:$A$871,J$1,[2]掉落汇总!$C$2:$C$871,$Q$1)+SUMIFS(OFFSET([2]掉落汇总!$C$2:$C$871,,MATCH($B212,[2]掉落汇总!$D$1:$M$1)),[2]掉落汇总!$A$2:$A$871,J$1,[2]掉落汇总!$C$2:$C$871,$Q$2)/$Q$3)*宝箱投放计算!I212</f>
        <v>0</v>
      </c>
      <c r="K212">
        <f ca="1">(SUMIFS(OFFSET([2]掉落汇总!$C$2:$C$871,,MATCH($B212,[2]掉落汇总!$D$1:$M$1)),[2]掉落汇总!$A$2:$A$871,K$1,[2]掉落汇总!$C$2:$C$871,$Q$1)+SUMIFS(OFFSET([2]掉落汇总!$C$2:$C$871,,MATCH($B212,[2]掉落汇总!$D$1:$M$1)),[2]掉落汇总!$A$2:$A$871,K$1,[2]掉落汇总!$C$2:$C$871,$Q$2)/$Q$3)*宝箱投放计算!J212</f>
        <v>0</v>
      </c>
      <c r="L212">
        <f ca="1">(SUMIFS(OFFSET([2]掉落汇总!$C$2:$C$871,,MATCH($B212,[2]掉落汇总!$D$1:$M$1)),[2]掉落汇总!$A$2:$A$871,L$1,[2]掉落汇总!$C$2:$C$871,$Q$1)+SUMIFS(OFFSET([2]掉落汇总!$C$2:$C$871,,MATCH($B212,[2]掉落汇总!$D$1:$M$1)),[2]掉落汇总!$A$2:$A$871,L$1,[2]掉落汇总!$C$2:$C$871,$Q$2)/$Q$3)*宝箱投放计算!K212</f>
        <v>0</v>
      </c>
      <c r="M212">
        <f ca="1">(SUMIFS(OFFSET([2]掉落汇总!$C$2:$C$871,,MATCH($B212,[2]掉落汇总!$D$1:$M$1)),[2]掉落汇总!$A$2:$A$871,M$1,[2]掉落汇总!$C$2:$C$871,$Q$1)+SUMIFS(OFFSET([2]掉落汇总!$C$2:$C$871,,MATCH($B212,[2]掉落汇总!$D$1:$M$1)),[2]掉落汇总!$A$2:$A$871,M$1,[2]掉落汇总!$C$2:$C$871,$Q$2)/$Q$3)*宝箱投放计算!L212</f>
        <v>0</v>
      </c>
      <c r="N212">
        <f ca="1">(SUMIFS(OFFSET([2]掉落汇总!$C$2:$C$871,,MATCH($B212,[2]掉落汇总!$D$1:$M$1)),[2]掉落汇总!$A$2:$A$871,N$1,[2]掉落汇总!$C$2:$C$871,$Q$1)+SUMIFS(OFFSET([2]掉落汇总!$C$2:$C$871,,MATCH($B212,[2]掉落汇总!$D$1:$M$1)),[2]掉落汇总!$A$2:$A$871,N$1,[2]掉落汇总!$C$2:$C$871,$Q$2)/$Q$3)*宝箱投放计算!M212</f>
        <v>0</v>
      </c>
      <c r="O212">
        <f ca="1">(SUMIFS(OFFSET([2]掉落汇总!$C$2:$C$871,,MATCH($B212,[2]掉落汇总!$D$1:$M$1)),[2]掉落汇总!$A$2:$A$871,O$1,[2]掉落汇总!$C$2:$C$871,$Q$1)+SUMIFS(OFFSET([2]掉落汇总!$C$2:$C$871,,MATCH($B212,[2]掉落汇总!$D$1:$M$1)),[2]掉落汇总!$A$2:$A$871,O$1,[2]掉落汇总!$C$2:$C$871,$Q$2)/$Q$3)*宝箱投放计算!N212</f>
        <v>0</v>
      </c>
    </row>
    <row r="213" spans="1:15" x14ac:dyDescent="0.2">
      <c r="A213">
        <f>玩家成长时间线!A213</f>
        <v>212</v>
      </c>
      <c r="B213">
        <f>玩家成长时间线!B213</f>
        <v>8</v>
      </c>
      <c r="C213">
        <f ca="1">SUM($D$2:D213)</f>
        <v>0</v>
      </c>
      <c r="D213">
        <f t="shared" ca="1" si="3"/>
        <v>0</v>
      </c>
      <c r="E213">
        <f ca="1">(SUMIFS(OFFSET([2]掉落汇总!$C$2:$C$871,,MATCH($B213,[2]掉落汇总!$D$1:$M$1)),[2]掉落汇总!$A$2:$A$871,E$1,[2]掉落汇总!$C$2:$C$871,$Q$1)+SUMIFS(OFFSET([2]掉落汇总!$C$2:$C$871,,MATCH($B213,[2]掉落汇总!$D$1:$M$1)),[2]掉落汇总!$A$2:$A$871,E$1,[2]掉落汇总!$C$2:$C$871,$Q$2)/$Q$3)*宝箱投放计算!D213</f>
        <v>0</v>
      </c>
      <c r="F213">
        <f ca="1">(SUMIFS(OFFSET([2]掉落汇总!$C$2:$C$871,,MATCH($B213,[2]掉落汇总!$D$1:$M$1)),[2]掉落汇总!$A$2:$A$871,F$1,[2]掉落汇总!$C$2:$C$871,$Q$1)+SUMIFS(OFFSET([2]掉落汇总!$C$2:$C$871,,MATCH($B213,[2]掉落汇总!$D$1:$M$1)),[2]掉落汇总!$A$2:$A$871,F$1,[2]掉落汇总!$C$2:$C$871,$Q$2)/$Q$3)*宝箱投放计算!E213</f>
        <v>0</v>
      </c>
      <c r="G213">
        <f ca="1">(SUMIFS(OFFSET([2]掉落汇总!$C$2:$C$871,,MATCH($B213,[2]掉落汇总!$D$1:$M$1)),[2]掉落汇总!$A$2:$A$871,G$1,[2]掉落汇总!$C$2:$C$871,$Q$1)+SUMIFS(OFFSET([2]掉落汇总!$C$2:$C$871,,MATCH($B213,[2]掉落汇总!$D$1:$M$1)),[2]掉落汇总!$A$2:$A$871,G$1,[2]掉落汇总!$C$2:$C$871,$Q$2)/$Q$3)*宝箱投放计算!F213</f>
        <v>0</v>
      </c>
      <c r="H213">
        <f ca="1">(SUMIFS(OFFSET([2]掉落汇总!$C$2:$C$871,,MATCH($B213,[2]掉落汇总!$D$1:$M$1)),[2]掉落汇总!$A$2:$A$871,H$1,[2]掉落汇总!$C$2:$C$871,$Q$1)+SUMIFS(OFFSET([2]掉落汇总!$C$2:$C$871,,MATCH($B213,[2]掉落汇总!$D$1:$M$1)),[2]掉落汇总!$A$2:$A$871,H$1,[2]掉落汇总!$C$2:$C$871,$Q$2)/$Q$3)*宝箱投放计算!G213</f>
        <v>0</v>
      </c>
      <c r="I213">
        <f ca="1">(SUMIFS(OFFSET([2]掉落汇总!$C$2:$C$871,,MATCH($B213,[2]掉落汇总!$D$1:$M$1)),[2]掉落汇总!$A$2:$A$871,I$1,[2]掉落汇总!$C$2:$C$871,$Q$1)+SUMIFS(OFFSET([2]掉落汇总!$C$2:$C$871,,MATCH($B213,[2]掉落汇总!$D$1:$M$1)),[2]掉落汇总!$A$2:$A$871,I$1,[2]掉落汇总!$C$2:$C$871,$Q$2)/$Q$3)*宝箱投放计算!H213</f>
        <v>0</v>
      </c>
      <c r="J213">
        <f ca="1">(SUMIFS(OFFSET([2]掉落汇总!$C$2:$C$871,,MATCH($B213,[2]掉落汇总!$D$1:$M$1)),[2]掉落汇总!$A$2:$A$871,J$1,[2]掉落汇总!$C$2:$C$871,$Q$1)+SUMIFS(OFFSET([2]掉落汇总!$C$2:$C$871,,MATCH($B213,[2]掉落汇总!$D$1:$M$1)),[2]掉落汇总!$A$2:$A$871,J$1,[2]掉落汇总!$C$2:$C$871,$Q$2)/$Q$3)*宝箱投放计算!I213</f>
        <v>0</v>
      </c>
      <c r="K213">
        <f ca="1">(SUMIFS(OFFSET([2]掉落汇总!$C$2:$C$871,,MATCH($B213,[2]掉落汇总!$D$1:$M$1)),[2]掉落汇总!$A$2:$A$871,K$1,[2]掉落汇总!$C$2:$C$871,$Q$1)+SUMIFS(OFFSET([2]掉落汇总!$C$2:$C$871,,MATCH($B213,[2]掉落汇总!$D$1:$M$1)),[2]掉落汇总!$A$2:$A$871,K$1,[2]掉落汇总!$C$2:$C$871,$Q$2)/$Q$3)*宝箱投放计算!J213</f>
        <v>0</v>
      </c>
      <c r="L213">
        <f ca="1">(SUMIFS(OFFSET([2]掉落汇总!$C$2:$C$871,,MATCH($B213,[2]掉落汇总!$D$1:$M$1)),[2]掉落汇总!$A$2:$A$871,L$1,[2]掉落汇总!$C$2:$C$871,$Q$1)+SUMIFS(OFFSET([2]掉落汇总!$C$2:$C$871,,MATCH($B213,[2]掉落汇总!$D$1:$M$1)),[2]掉落汇总!$A$2:$A$871,L$1,[2]掉落汇总!$C$2:$C$871,$Q$2)/$Q$3)*宝箱投放计算!K213</f>
        <v>0</v>
      </c>
      <c r="M213">
        <f ca="1">(SUMIFS(OFFSET([2]掉落汇总!$C$2:$C$871,,MATCH($B213,[2]掉落汇总!$D$1:$M$1)),[2]掉落汇总!$A$2:$A$871,M$1,[2]掉落汇总!$C$2:$C$871,$Q$1)+SUMIFS(OFFSET([2]掉落汇总!$C$2:$C$871,,MATCH($B213,[2]掉落汇总!$D$1:$M$1)),[2]掉落汇总!$A$2:$A$871,M$1,[2]掉落汇总!$C$2:$C$871,$Q$2)/$Q$3)*宝箱投放计算!L213</f>
        <v>0</v>
      </c>
      <c r="N213">
        <f ca="1">(SUMIFS(OFFSET([2]掉落汇总!$C$2:$C$871,,MATCH($B213,[2]掉落汇总!$D$1:$M$1)),[2]掉落汇总!$A$2:$A$871,N$1,[2]掉落汇总!$C$2:$C$871,$Q$1)+SUMIFS(OFFSET([2]掉落汇总!$C$2:$C$871,,MATCH($B213,[2]掉落汇总!$D$1:$M$1)),[2]掉落汇总!$A$2:$A$871,N$1,[2]掉落汇总!$C$2:$C$871,$Q$2)/$Q$3)*宝箱投放计算!M213</f>
        <v>0</v>
      </c>
      <c r="O213">
        <f ca="1">(SUMIFS(OFFSET([2]掉落汇总!$C$2:$C$871,,MATCH($B213,[2]掉落汇总!$D$1:$M$1)),[2]掉落汇总!$A$2:$A$871,O$1,[2]掉落汇总!$C$2:$C$871,$Q$1)+SUMIFS(OFFSET([2]掉落汇总!$C$2:$C$871,,MATCH($B213,[2]掉落汇总!$D$1:$M$1)),[2]掉落汇总!$A$2:$A$871,O$1,[2]掉落汇总!$C$2:$C$871,$Q$2)/$Q$3)*宝箱投放计算!N213</f>
        <v>0</v>
      </c>
    </row>
    <row r="214" spans="1:15" x14ac:dyDescent="0.2">
      <c r="A214">
        <f>玩家成长时间线!A214</f>
        <v>213</v>
      </c>
      <c r="B214">
        <f>玩家成长时间线!B214</f>
        <v>9</v>
      </c>
      <c r="C214">
        <f ca="1">SUM($D$2:D214)</f>
        <v>0</v>
      </c>
      <c r="D214">
        <f t="shared" ca="1" si="3"/>
        <v>0</v>
      </c>
      <c r="E214">
        <f ca="1">(SUMIFS(OFFSET([2]掉落汇总!$C$2:$C$871,,MATCH($B214,[2]掉落汇总!$D$1:$M$1)),[2]掉落汇总!$A$2:$A$871,E$1,[2]掉落汇总!$C$2:$C$871,$Q$1)+SUMIFS(OFFSET([2]掉落汇总!$C$2:$C$871,,MATCH($B214,[2]掉落汇总!$D$1:$M$1)),[2]掉落汇总!$A$2:$A$871,E$1,[2]掉落汇总!$C$2:$C$871,$Q$2)/$Q$3)*宝箱投放计算!D214</f>
        <v>0</v>
      </c>
      <c r="F214">
        <f ca="1">(SUMIFS(OFFSET([2]掉落汇总!$C$2:$C$871,,MATCH($B214,[2]掉落汇总!$D$1:$M$1)),[2]掉落汇总!$A$2:$A$871,F$1,[2]掉落汇总!$C$2:$C$871,$Q$1)+SUMIFS(OFFSET([2]掉落汇总!$C$2:$C$871,,MATCH($B214,[2]掉落汇总!$D$1:$M$1)),[2]掉落汇总!$A$2:$A$871,F$1,[2]掉落汇总!$C$2:$C$871,$Q$2)/$Q$3)*宝箱投放计算!E214</f>
        <v>0</v>
      </c>
      <c r="G214">
        <f ca="1">(SUMIFS(OFFSET([2]掉落汇总!$C$2:$C$871,,MATCH($B214,[2]掉落汇总!$D$1:$M$1)),[2]掉落汇总!$A$2:$A$871,G$1,[2]掉落汇总!$C$2:$C$871,$Q$1)+SUMIFS(OFFSET([2]掉落汇总!$C$2:$C$871,,MATCH($B214,[2]掉落汇总!$D$1:$M$1)),[2]掉落汇总!$A$2:$A$871,G$1,[2]掉落汇总!$C$2:$C$871,$Q$2)/$Q$3)*宝箱投放计算!F214</f>
        <v>0</v>
      </c>
      <c r="H214">
        <f ca="1">(SUMIFS(OFFSET([2]掉落汇总!$C$2:$C$871,,MATCH($B214,[2]掉落汇总!$D$1:$M$1)),[2]掉落汇总!$A$2:$A$871,H$1,[2]掉落汇总!$C$2:$C$871,$Q$1)+SUMIFS(OFFSET([2]掉落汇总!$C$2:$C$871,,MATCH($B214,[2]掉落汇总!$D$1:$M$1)),[2]掉落汇总!$A$2:$A$871,H$1,[2]掉落汇总!$C$2:$C$871,$Q$2)/$Q$3)*宝箱投放计算!G214</f>
        <v>0</v>
      </c>
      <c r="I214">
        <f ca="1">(SUMIFS(OFFSET([2]掉落汇总!$C$2:$C$871,,MATCH($B214,[2]掉落汇总!$D$1:$M$1)),[2]掉落汇总!$A$2:$A$871,I$1,[2]掉落汇总!$C$2:$C$871,$Q$1)+SUMIFS(OFFSET([2]掉落汇总!$C$2:$C$871,,MATCH($B214,[2]掉落汇总!$D$1:$M$1)),[2]掉落汇总!$A$2:$A$871,I$1,[2]掉落汇总!$C$2:$C$871,$Q$2)/$Q$3)*宝箱投放计算!H214</f>
        <v>0</v>
      </c>
      <c r="J214">
        <f ca="1">(SUMIFS(OFFSET([2]掉落汇总!$C$2:$C$871,,MATCH($B214,[2]掉落汇总!$D$1:$M$1)),[2]掉落汇总!$A$2:$A$871,J$1,[2]掉落汇总!$C$2:$C$871,$Q$1)+SUMIFS(OFFSET([2]掉落汇总!$C$2:$C$871,,MATCH($B214,[2]掉落汇总!$D$1:$M$1)),[2]掉落汇总!$A$2:$A$871,J$1,[2]掉落汇总!$C$2:$C$871,$Q$2)/$Q$3)*宝箱投放计算!I214</f>
        <v>0</v>
      </c>
      <c r="K214">
        <f ca="1">(SUMIFS(OFFSET([2]掉落汇总!$C$2:$C$871,,MATCH($B214,[2]掉落汇总!$D$1:$M$1)),[2]掉落汇总!$A$2:$A$871,K$1,[2]掉落汇总!$C$2:$C$871,$Q$1)+SUMIFS(OFFSET([2]掉落汇总!$C$2:$C$871,,MATCH($B214,[2]掉落汇总!$D$1:$M$1)),[2]掉落汇总!$A$2:$A$871,K$1,[2]掉落汇总!$C$2:$C$871,$Q$2)/$Q$3)*宝箱投放计算!J214</f>
        <v>0</v>
      </c>
      <c r="L214">
        <f ca="1">(SUMIFS(OFFSET([2]掉落汇总!$C$2:$C$871,,MATCH($B214,[2]掉落汇总!$D$1:$M$1)),[2]掉落汇总!$A$2:$A$871,L$1,[2]掉落汇总!$C$2:$C$871,$Q$1)+SUMIFS(OFFSET([2]掉落汇总!$C$2:$C$871,,MATCH($B214,[2]掉落汇总!$D$1:$M$1)),[2]掉落汇总!$A$2:$A$871,L$1,[2]掉落汇总!$C$2:$C$871,$Q$2)/$Q$3)*宝箱投放计算!K214</f>
        <v>0</v>
      </c>
      <c r="M214">
        <f ca="1">(SUMIFS(OFFSET([2]掉落汇总!$C$2:$C$871,,MATCH($B214,[2]掉落汇总!$D$1:$M$1)),[2]掉落汇总!$A$2:$A$871,M$1,[2]掉落汇总!$C$2:$C$871,$Q$1)+SUMIFS(OFFSET([2]掉落汇总!$C$2:$C$871,,MATCH($B214,[2]掉落汇总!$D$1:$M$1)),[2]掉落汇总!$A$2:$A$871,M$1,[2]掉落汇总!$C$2:$C$871,$Q$2)/$Q$3)*宝箱投放计算!L214</f>
        <v>0</v>
      </c>
      <c r="N214">
        <f ca="1">(SUMIFS(OFFSET([2]掉落汇总!$C$2:$C$871,,MATCH($B214,[2]掉落汇总!$D$1:$M$1)),[2]掉落汇总!$A$2:$A$871,N$1,[2]掉落汇总!$C$2:$C$871,$Q$1)+SUMIFS(OFFSET([2]掉落汇总!$C$2:$C$871,,MATCH($B214,[2]掉落汇总!$D$1:$M$1)),[2]掉落汇总!$A$2:$A$871,N$1,[2]掉落汇总!$C$2:$C$871,$Q$2)/$Q$3)*宝箱投放计算!M214</f>
        <v>0</v>
      </c>
      <c r="O214">
        <f ca="1">(SUMIFS(OFFSET([2]掉落汇总!$C$2:$C$871,,MATCH($B214,[2]掉落汇总!$D$1:$M$1)),[2]掉落汇总!$A$2:$A$871,O$1,[2]掉落汇总!$C$2:$C$871,$Q$1)+SUMIFS(OFFSET([2]掉落汇总!$C$2:$C$871,,MATCH($B214,[2]掉落汇总!$D$1:$M$1)),[2]掉落汇总!$A$2:$A$871,O$1,[2]掉落汇总!$C$2:$C$871,$Q$2)/$Q$3)*宝箱投放计算!N214</f>
        <v>0</v>
      </c>
    </row>
    <row r="215" spans="1:15" x14ac:dyDescent="0.2">
      <c r="A215">
        <f>玩家成长时间线!A215</f>
        <v>214</v>
      </c>
      <c r="B215">
        <f>玩家成长时间线!B215</f>
        <v>9</v>
      </c>
      <c r="C215">
        <f ca="1">SUM($D$2:D215)</f>
        <v>0</v>
      </c>
      <c r="D215">
        <f t="shared" ca="1" si="3"/>
        <v>0</v>
      </c>
      <c r="E215">
        <f ca="1">(SUMIFS(OFFSET([2]掉落汇总!$C$2:$C$871,,MATCH($B215,[2]掉落汇总!$D$1:$M$1)),[2]掉落汇总!$A$2:$A$871,E$1,[2]掉落汇总!$C$2:$C$871,$Q$1)+SUMIFS(OFFSET([2]掉落汇总!$C$2:$C$871,,MATCH($B215,[2]掉落汇总!$D$1:$M$1)),[2]掉落汇总!$A$2:$A$871,E$1,[2]掉落汇总!$C$2:$C$871,$Q$2)/$Q$3)*宝箱投放计算!D215</f>
        <v>0</v>
      </c>
      <c r="F215">
        <f ca="1">(SUMIFS(OFFSET([2]掉落汇总!$C$2:$C$871,,MATCH($B215,[2]掉落汇总!$D$1:$M$1)),[2]掉落汇总!$A$2:$A$871,F$1,[2]掉落汇总!$C$2:$C$871,$Q$1)+SUMIFS(OFFSET([2]掉落汇总!$C$2:$C$871,,MATCH($B215,[2]掉落汇总!$D$1:$M$1)),[2]掉落汇总!$A$2:$A$871,F$1,[2]掉落汇总!$C$2:$C$871,$Q$2)/$Q$3)*宝箱投放计算!E215</f>
        <v>0</v>
      </c>
      <c r="G215">
        <f ca="1">(SUMIFS(OFFSET([2]掉落汇总!$C$2:$C$871,,MATCH($B215,[2]掉落汇总!$D$1:$M$1)),[2]掉落汇总!$A$2:$A$871,G$1,[2]掉落汇总!$C$2:$C$871,$Q$1)+SUMIFS(OFFSET([2]掉落汇总!$C$2:$C$871,,MATCH($B215,[2]掉落汇总!$D$1:$M$1)),[2]掉落汇总!$A$2:$A$871,G$1,[2]掉落汇总!$C$2:$C$871,$Q$2)/$Q$3)*宝箱投放计算!F215</f>
        <v>0</v>
      </c>
      <c r="H215">
        <f ca="1">(SUMIFS(OFFSET([2]掉落汇总!$C$2:$C$871,,MATCH($B215,[2]掉落汇总!$D$1:$M$1)),[2]掉落汇总!$A$2:$A$871,H$1,[2]掉落汇总!$C$2:$C$871,$Q$1)+SUMIFS(OFFSET([2]掉落汇总!$C$2:$C$871,,MATCH($B215,[2]掉落汇总!$D$1:$M$1)),[2]掉落汇总!$A$2:$A$871,H$1,[2]掉落汇总!$C$2:$C$871,$Q$2)/$Q$3)*宝箱投放计算!G215</f>
        <v>0</v>
      </c>
      <c r="I215">
        <f ca="1">(SUMIFS(OFFSET([2]掉落汇总!$C$2:$C$871,,MATCH($B215,[2]掉落汇总!$D$1:$M$1)),[2]掉落汇总!$A$2:$A$871,I$1,[2]掉落汇总!$C$2:$C$871,$Q$1)+SUMIFS(OFFSET([2]掉落汇总!$C$2:$C$871,,MATCH($B215,[2]掉落汇总!$D$1:$M$1)),[2]掉落汇总!$A$2:$A$871,I$1,[2]掉落汇总!$C$2:$C$871,$Q$2)/$Q$3)*宝箱投放计算!H215</f>
        <v>0</v>
      </c>
      <c r="J215">
        <f ca="1">(SUMIFS(OFFSET([2]掉落汇总!$C$2:$C$871,,MATCH($B215,[2]掉落汇总!$D$1:$M$1)),[2]掉落汇总!$A$2:$A$871,J$1,[2]掉落汇总!$C$2:$C$871,$Q$1)+SUMIFS(OFFSET([2]掉落汇总!$C$2:$C$871,,MATCH($B215,[2]掉落汇总!$D$1:$M$1)),[2]掉落汇总!$A$2:$A$871,J$1,[2]掉落汇总!$C$2:$C$871,$Q$2)/$Q$3)*宝箱投放计算!I215</f>
        <v>0</v>
      </c>
      <c r="K215">
        <f ca="1">(SUMIFS(OFFSET([2]掉落汇总!$C$2:$C$871,,MATCH($B215,[2]掉落汇总!$D$1:$M$1)),[2]掉落汇总!$A$2:$A$871,K$1,[2]掉落汇总!$C$2:$C$871,$Q$1)+SUMIFS(OFFSET([2]掉落汇总!$C$2:$C$871,,MATCH($B215,[2]掉落汇总!$D$1:$M$1)),[2]掉落汇总!$A$2:$A$871,K$1,[2]掉落汇总!$C$2:$C$871,$Q$2)/$Q$3)*宝箱投放计算!J215</f>
        <v>0</v>
      </c>
      <c r="L215">
        <f ca="1">(SUMIFS(OFFSET([2]掉落汇总!$C$2:$C$871,,MATCH($B215,[2]掉落汇总!$D$1:$M$1)),[2]掉落汇总!$A$2:$A$871,L$1,[2]掉落汇总!$C$2:$C$871,$Q$1)+SUMIFS(OFFSET([2]掉落汇总!$C$2:$C$871,,MATCH($B215,[2]掉落汇总!$D$1:$M$1)),[2]掉落汇总!$A$2:$A$871,L$1,[2]掉落汇总!$C$2:$C$871,$Q$2)/$Q$3)*宝箱投放计算!K215</f>
        <v>0</v>
      </c>
      <c r="M215">
        <f ca="1">(SUMIFS(OFFSET([2]掉落汇总!$C$2:$C$871,,MATCH($B215,[2]掉落汇总!$D$1:$M$1)),[2]掉落汇总!$A$2:$A$871,M$1,[2]掉落汇总!$C$2:$C$871,$Q$1)+SUMIFS(OFFSET([2]掉落汇总!$C$2:$C$871,,MATCH($B215,[2]掉落汇总!$D$1:$M$1)),[2]掉落汇总!$A$2:$A$871,M$1,[2]掉落汇总!$C$2:$C$871,$Q$2)/$Q$3)*宝箱投放计算!L215</f>
        <v>0</v>
      </c>
      <c r="N215">
        <f ca="1">(SUMIFS(OFFSET([2]掉落汇总!$C$2:$C$871,,MATCH($B215,[2]掉落汇总!$D$1:$M$1)),[2]掉落汇总!$A$2:$A$871,N$1,[2]掉落汇总!$C$2:$C$871,$Q$1)+SUMIFS(OFFSET([2]掉落汇总!$C$2:$C$871,,MATCH($B215,[2]掉落汇总!$D$1:$M$1)),[2]掉落汇总!$A$2:$A$871,N$1,[2]掉落汇总!$C$2:$C$871,$Q$2)/$Q$3)*宝箱投放计算!M215</f>
        <v>0</v>
      </c>
      <c r="O215">
        <f ca="1">(SUMIFS(OFFSET([2]掉落汇总!$C$2:$C$871,,MATCH($B215,[2]掉落汇总!$D$1:$M$1)),[2]掉落汇总!$A$2:$A$871,O$1,[2]掉落汇总!$C$2:$C$871,$Q$1)+SUMIFS(OFFSET([2]掉落汇总!$C$2:$C$871,,MATCH($B215,[2]掉落汇总!$D$1:$M$1)),[2]掉落汇总!$A$2:$A$871,O$1,[2]掉落汇总!$C$2:$C$871,$Q$2)/$Q$3)*宝箱投放计算!N215</f>
        <v>0</v>
      </c>
    </row>
    <row r="216" spans="1:15" x14ac:dyDescent="0.2">
      <c r="A216">
        <f>玩家成长时间线!A216</f>
        <v>215</v>
      </c>
      <c r="B216">
        <f>玩家成长时间线!B216</f>
        <v>9</v>
      </c>
      <c r="C216">
        <f ca="1">SUM($D$2:D216)</f>
        <v>0</v>
      </c>
      <c r="D216">
        <f t="shared" ca="1" si="3"/>
        <v>0</v>
      </c>
      <c r="E216">
        <f ca="1">(SUMIFS(OFFSET([2]掉落汇总!$C$2:$C$871,,MATCH($B216,[2]掉落汇总!$D$1:$M$1)),[2]掉落汇总!$A$2:$A$871,E$1,[2]掉落汇总!$C$2:$C$871,$Q$1)+SUMIFS(OFFSET([2]掉落汇总!$C$2:$C$871,,MATCH($B216,[2]掉落汇总!$D$1:$M$1)),[2]掉落汇总!$A$2:$A$871,E$1,[2]掉落汇总!$C$2:$C$871,$Q$2)/$Q$3)*宝箱投放计算!D216</f>
        <v>0</v>
      </c>
      <c r="F216">
        <f ca="1">(SUMIFS(OFFSET([2]掉落汇总!$C$2:$C$871,,MATCH($B216,[2]掉落汇总!$D$1:$M$1)),[2]掉落汇总!$A$2:$A$871,F$1,[2]掉落汇总!$C$2:$C$871,$Q$1)+SUMIFS(OFFSET([2]掉落汇总!$C$2:$C$871,,MATCH($B216,[2]掉落汇总!$D$1:$M$1)),[2]掉落汇总!$A$2:$A$871,F$1,[2]掉落汇总!$C$2:$C$871,$Q$2)/$Q$3)*宝箱投放计算!E216</f>
        <v>0</v>
      </c>
      <c r="G216">
        <f ca="1">(SUMIFS(OFFSET([2]掉落汇总!$C$2:$C$871,,MATCH($B216,[2]掉落汇总!$D$1:$M$1)),[2]掉落汇总!$A$2:$A$871,G$1,[2]掉落汇总!$C$2:$C$871,$Q$1)+SUMIFS(OFFSET([2]掉落汇总!$C$2:$C$871,,MATCH($B216,[2]掉落汇总!$D$1:$M$1)),[2]掉落汇总!$A$2:$A$871,G$1,[2]掉落汇总!$C$2:$C$871,$Q$2)/$Q$3)*宝箱投放计算!F216</f>
        <v>0</v>
      </c>
      <c r="H216">
        <f ca="1">(SUMIFS(OFFSET([2]掉落汇总!$C$2:$C$871,,MATCH($B216,[2]掉落汇总!$D$1:$M$1)),[2]掉落汇总!$A$2:$A$871,H$1,[2]掉落汇总!$C$2:$C$871,$Q$1)+SUMIFS(OFFSET([2]掉落汇总!$C$2:$C$871,,MATCH($B216,[2]掉落汇总!$D$1:$M$1)),[2]掉落汇总!$A$2:$A$871,H$1,[2]掉落汇总!$C$2:$C$871,$Q$2)/$Q$3)*宝箱投放计算!G216</f>
        <v>0</v>
      </c>
      <c r="I216">
        <f ca="1">(SUMIFS(OFFSET([2]掉落汇总!$C$2:$C$871,,MATCH($B216,[2]掉落汇总!$D$1:$M$1)),[2]掉落汇总!$A$2:$A$871,I$1,[2]掉落汇总!$C$2:$C$871,$Q$1)+SUMIFS(OFFSET([2]掉落汇总!$C$2:$C$871,,MATCH($B216,[2]掉落汇总!$D$1:$M$1)),[2]掉落汇总!$A$2:$A$871,I$1,[2]掉落汇总!$C$2:$C$871,$Q$2)/$Q$3)*宝箱投放计算!H216</f>
        <v>0</v>
      </c>
      <c r="J216">
        <f ca="1">(SUMIFS(OFFSET([2]掉落汇总!$C$2:$C$871,,MATCH($B216,[2]掉落汇总!$D$1:$M$1)),[2]掉落汇总!$A$2:$A$871,J$1,[2]掉落汇总!$C$2:$C$871,$Q$1)+SUMIFS(OFFSET([2]掉落汇总!$C$2:$C$871,,MATCH($B216,[2]掉落汇总!$D$1:$M$1)),[2]掉落汇总!$A$2:$A$871,J$1,[2]掉落汇总!$C$2:$C$871,$Q$2)/$Q$3)*宝箱投放计算!I216</f>
        <v>0</v>
      </c>
      <c r="K216">
        <f ca="1">(SUMIFS(OFFSET([2]掉落汇总!$C$2:$C$871,,MATCH($B216,[2]掉落汇总!$D$1:$M$1)),[2]掉落汇总!$A$2:$A$871,K$1,[2]掉落汇总!$C$2:$C$871,$Q$1)+SUMIFS(OFFSET([2]掉落汇总!$C$2:$C$871,,MATCH($B216,[2]掉落汇总!$D$1:$M$1)),[2]掉落汇总!$A$2:$A$871,K$1,[2]掉落汇总!$C$2:$C$871,$Q$2)/$Q$3)*宝箱投放计算!J216</f>
        <v>0</v>
      </c>
      <c r="L216">
        <f ca="1">(SUMIFS(OFFSET([2]掉落汇总!$C$2:$C$871,,MATCH($B216,[2]掉落汇总!$D$1:$M$1)),[2]掉落汇总!$A$2:$A$871,L$1,[2]掉落汇总!$C$2:$C$871,$Q$1)+SUMIFS(OFFSET([2]掉落汇总!$C$2:$C$871,,MATCH($B216,[2]掉落汇总!$D$1:$M$1)),[2]掉落汇总!$A$2:$A$871,L$1,[2]掉落汇总!$C$2:$C$871,$Q$2)/$Q$3)*宝箱投放计算!K216</f>
        <v>0</v>
      </c>
      <c r="M216">
        <f ca="1">(SUMIFS(OFFSET([2]掉落汇总!$C$2:$C$871,,MATCH($B216,[2]掉落汇总!$D$1:$M$1)),[2]掉落汇总!$A$2:$A$871,M$1,[2]掉落汇总!$C$2:$C$871,$Q$1)+SUMIFS(OFFSET([2]掉落汇总!$C$2:$C$871,,MATCH($B216,[2]掉落汇总!$D$1:$M$1)),[2]掉落汇总!$A$2:$A$871,M$1,[2]掉落汇总!$C$2:$C$871,$Q$2)/$Q$3)*宝箱投放计算!L216</f>
        <v>0</v>
      </c>
      <c r="N216">
        <f ca="1">(SUMIFS(OFFSET([2]掉落汇总!$C$2:$C$871,,MATCH($B216,[2]掉落汇总!$D$1:$M$1)),[2]掉落汇总!$A$2:$A$871,N$1,[2]掉落汇总!$C$2:$C$871,$Q$1)+SUMIFS(OFFSET([2]掉落汇总!$C$2:$C$871,,MATCH($B216,[2]掉落汇总!$D$1:$M$1)),[2]掉落汇总!$A$2:$A$871,N$1,[2]掉落汇总!$C$2:$C$871,$Q$2)/$Q$3)*宝箱投放计算!M216</f>
        <v>0</v>
      </c>
      <c r="O216">
        <f ca="1">(SUMIFS(OFFSET([2]掉落汇总!$C$2:$C$871,,MATCH($B216,[2]掉落汇总!$D$1:$M$1)),[2]掉落汇总!$A$2:$A$871,O$1,[2]掉落汇总!$C$2:$C$871,$Q$1)+SUMIFS(OFFSET([2]掉落汇总!$C$2:$C$871,,MATCH($B216,[2]掉落汇总!$D$1:$M$1)),[2]掉落汇总!$A$2:$A$871,O$1,[2]掉落汇总!$C$2:$C$871,$Q$2)/$Q$3)*宝箱投放计算!N216</f>
        <v>0</v>
      </c>
    </row>
    <row r="217" spans="1:15" x14ac:dyDescent="0.2">
      <c r="A217">
        <f>玩家成长时间线!A217</f>
        <v>216</v>
      </c>
      <c r="B217">
        <f>玩家成长时间线!B217</f>
        <v>10</v>
      </c>
      <c r="C217">
        <f ca="1">SUM($D$2:D217)</f>
        <v>0</v>
      </c>
      <c r="D217">
        <f t="shared" ca="1" si="3"/>
        <v>0</v>
      </c>
      <c r="E217">
        <f ca="1">(SUMIFS(OFFSET([2]掉落汇总!$C$2:$C$871,,MATCH($B217,[2]掉落汇总!$D$1:$M$1)),[2]掉落汇总!$A$2:$A$871,E$1,[2]掉落汇总!$C$2:$C$871,$Q$1)+SUMIFS(OFFSET([2]掉落汇总!$C$2:$C$871,,MATCH($B217,[2]掉落汇总!$D$1:$M$1)),[2]掉落汇总!$A$2:$A$871,E$1,[2]掉落汇总!$C$2:$C$871,$Q$2)/$Q$3)*宝箱投放计算!D217</f>
        <v>0</v>
      </c>
      <c r="F217">
        <f ca="1">(SUMIFS(OFFSET([2]掉落汇总!$C$2:$C$871,,MATCH($B217,[2]掉落汇总!$D$1:$M$1)),[2]掉落汇总!$A$2:$A$871,F$1,[2]掉落汇总!$C$2:$C$871,$Q$1)+SUMIFS(OFFSET([2]掉落汇总!$C$2:$C$871,,MATCH($B217,[2]掉落汇总!$D$1:$M$1)),[2]掉落汇总!$A$2:$A$871,F$1,[2]掉落汇总!$C$2:$C$871,$Q$2)/$Q$3)*宝箱投放计算!E217</f>
        <v>0</v>
      </c>
      <c r="G217">
        <f ca="1">(SUMIFS(OFFSET([2]掉落汇总!$C$2:$C$871,,MATCH($B217,[2]掉落汇总!$D$1:$M$1)),[2]掉落汇总!$A$2:$A$871,G$1,[2]掉落汇总!$C$2:$C$871,$Q$1)+SUMIFS(OFFSET([2]掉落汇总!$C$2:$C$871,,MATCH($B217,[2]掉落汇总!$D$1:$M$1)),[2]掉落汇总!$A$2:$A$871,G$1,[2]掉落汇总!$C$2:$C$871,$Q$2)/$Q$3)*宝箱投放计算!F217</f>
        <v>0</v>
      </c>
      <c r="H217">
        <f ca="1">(SUMIFS(OFFSET([2]掉落汇总!$C$2:$C$871,,MATCH($B217,[2]掉落汇总!$D$1:$M$1)),[2]掉落汇总!$A$2:$A$871,H$1,[2]掉落汇总!$C$2:$C$871,$Q$1)+SUMIFS(OFFSET([2]掉落汇总!$C$2:$C$871,,MATCH($B217,[2]掉落汇总!$D$1:$M$1)),[2]掉落汇总!$A$2:$A$871,H$1,[2]掉落汇总!$C$2:$C$871,$Q$2)/$Q$3)*宝箱投放计算!G217</f>
        <v>0</v>
      </c>
      <c r="I217">
        <f ca="1">(SUMIFS(OFFSET([2]掉落汇总!$C$2:$C$871,,MATCH($B217,[2]掉落汇总!$D$1:$M$1)),[2]掉落汇总!$A$2:$A$871,I$1,[2]掉落汇总!$C$2:$C$871,$Q$1)+SUMIFS(OFFSET([2]掉落汇总!$C$2:$C$871,,MATCH($B217,[2]掉落汇总!$D$1:$M$1)),[2]掉落汇总!$A$2:$A$871,I$1,[2]掉落汇总!$C$2:$C$871,$Q$2)/$Q$3)*宝箱投放计算!H217</f>
        <v>0</v>
      </c>
      <c r="J217">
        <f ca="1">(SUMIFS(OFFSET([2]掉落汇总!$C$2:$C$871,,MATCH($B217,[2]掉落汇总!$D$1:$M$1)),[2]掉落汇总!$A$2:$A$871,J$1,[2]掉落汇总!$C$2:$C$871,$Q$1)+SUMIFS(OFFSET([2]掉落汇总!$C$2:$C$871,,MATCH($B217,[2]掉落汇总!$D$1:$M$1)),[2]掉落汇总!$A$2:$A$871,J$1,[2]掉落汇总!$C$2:$C$871,$Q$2)/$Q$3)*宝箱投放计算!I217</f>
        <v>0</v>
      </c>
      <c r="K217">
        <f ca="1">(SUMIFS(OFFSET([2]掉落汇总!$C$2:$C$871,,MATCH($B217,[2]掉落汇总!$D$1:$M$1)),[2]掉落汇总!$A$2:$A$871,K$1,[2]掉落汇总!$C$2:$C$871,$Q$1)+SUMIFS(OFFSET([2]掉落汇总!$C$2:$C$871,,MATCH($B217,[2]掉落汇总!$D$1:$M$1)),[2]掉落汇总!$A$2:$A$871,K$1,[2]掉落汇总!$C$2:$C$871,$Q$2)/$Q$3)*宝箱投放计算!J217</f>
        <v>0</v>
      </c>
      <c r="L217">
        <f ca="1">(SUMIFS(OFFSET([2]掉落汇总!$C$2:$C$871,,MATCH($B217,[2]掉落汇总!$D$1:$M$1)),[2]掉落汇总!$A$2:$A$871,L$1,[2]掉落汇总!$C$2:$C$871,$Q$1)+SUMIFS(OFFSET([2]掉落汇总!$C$2:$C$871,,MATCH($B217,[2]掉落汇总!$D$1:$M$1)),[2]掉落汇总!$A$2:$A$871,L$1,[2]掉落汇总!$C$2:$C$871,$Q$2)/$Q$3)*宝箱投放计算!K217</f>
        <v>0</v>
      </c>
      <c r="M217">
        <f ca="1">(SUMIFS(OFFSET([2]掉落汇总!$C$2:$C$871,,MATCH($B217,[2]掉落汇总!$D$1:$M$1)),[2]掉落汇总!$A$2:$A$871,M$1,[2]掉落汇总!$C$2:$C$871,$Q$1)+SUMIFS(OFFSET([2]掉落汇总!$C$2:$C$871,,MATCH($B217,[2]掉落汇总!$D$1:$M$1)),[2]掉落汇总!$A$2:$A$871,M$1,[2]掉落汇总!$C$2:$C$871,$Q$2)/$Q$3)*宝箱投放计算!L217</f>
        <v>0</v>
      </c>
      <c r="N217">
        <f ca="1">(SUMIFS(OFFSET([2]掉落汇总!$C$2:$C$871,,MATCH($B217,[2]掉落汇总!$D$1:$M$1)),[2]掉落汇总!$A$2:$A$871,N$1,[2]掉落汇总!$C$2:$C$871,$Q$1)+SUMIFS(OFFSET([2]掉落汇总!$C$2:$C$871,,MATCH($B217,[2]掉落汇总!$D$1:$M$1)),[2]掉落汇总!$A$2:$A$871,N$1,[2]掉落汇总!$C$2:$C$871,$Q$2)/$Q$3)*宝箱投放计算!M217</f>
        <v>0</v>
      </c>
      <c r="O217">
        <f ca="1">(SUMIFS(OFFSET([2]掉落汇总!$C$2:$C$871,,MATCH($B217,[2]掉落汇总!$D$1:$M$1)),[2]掉落汇总!$A$2:$A$871,O$1,[2]掉落汇总!$C$2:$C$871,$Q$1)+SUMIFS(OFFSET([2]掉落汇总!$C$2:$C$871,,MATCH($B217,[2]掉落汇总!$D$1:$M$1)),[2]掉落汇总!$A$2:$A$871,O$1,[2]掉落汇总!$C$2:$C$871,$Q$2)/$Q$3)*宝箱投放计算!N217</f>
        <v>0</v>
      </c>
    </row>
    <row r="218" spans="1:15" x14ac:dyDescent="0.2">
      <c r="A218">
        <f>玩家成长时间线!A218</f>
        <v>217</v>
      </c>
      <c r="B218">
        <f>玩家成长时间线!B218</f>
        <v>10</v>
      </c>
      <c r="C218">
        <f ca="1">SUM($D$2:D218)</f>
        <v>0</v>
      </c>
      <c r="D218">
        <f t="shared" ca="1" si="3"/>
        <v>0</v>
      </c>
      <c r="E218">
        <f ca="1">(SUMIFS(OFFSET([2]掉落汇总!$C$2:$C$871,,MATCH($B218,[2]掉落汇总!$D$1:$M$1)),[2]掉落汇总!$A$2:$A$871,E$1,[2]掉落汇总!$C$2:$C$871,$Q$1)+SUMIFS(OFFSET([2]掉落汇总!$C$2:$C$871,,MATCH($B218,[2]掉落汇总!$D$1:$M$1)),[2]掉落汇总!$A$2:$A$871,E$1,[2]掉落汇总!$C$2:$C$871,$Q$2)/$Q$3)*宝箱投放计算!D218</f>
        <v>0</v>
      </c>
      <c r="F218">
        <f ca="1">(SUMIFS(OFFSET([2]掉落汇总!$C$2:$C$871,,MATCH($B218,[2]掉落汇总!$D$1:$M$1)),[2]掉落汇总!$A$2:$A$871,F$1,[2]掉落汇总!$C$2:$C$871,$Q$1)+SUMIFS(OFFSET([2]掉落汇总!$C$2:$C$871,,MATCH($B218,[2]掉落汇总!$D$1:$M$1)),[2]掉落汇总!$A$2:$A$871,F$1,[2]掉落汇总!$C$2:$C$871,$Q$2)/$Q$3)*宝箱投放计算!E218</f>
        <v>0</v>
      </c>
      <c r="G218">
        <f ca="1">(SUMIFS(OFFSET([2]掉落汇总!$C$2:$C$871,,MATCH($B218,[2]掉落汇总!$D$1:$M$1)),[2]掉落汇总!$A$2:$A$871,G$1,[2]掉落汇总!$C$2:$C$871,$Q$1)+SUMIFS(OFFSET([2]掉落汇总!$C$2:$C$871,,MATCH($B218,[2]掉落汇总!$D$1:$M$1)),[2]掉落汇总!$A$2:$A$871,G$1,[2]掉落汇总!$C$2:$C$871,$Q$2)/$Q$3)*宝箱投放计算!F218</f>
        <v>0</v>
      </c>
      <c r="H218">
        <f ca="1">(SUMIFS(OFFSET([2]掉落汇总!$C$2:$C$871,,MATCH($B218,[2]掉落汇总!$D$1:$M$1)),[2]掉落汇总!$A$2:$A$871,H$1,[2]掉落汇总!$C$2:$C$871,$Q$1)+SUMIFS(OFFSET([2]掉落汇总!$C$2:$C$871,,MATCH($B218,[2]掉落汇总!$D$1:$M$1)),[2]掉落汇总!$A$2:$A$871,H$1,[2]掉落汇总!$C$2:$C$871,$Q$2)/$Q$3)*宝箱投放计算!G218</f>
        <v>0</v>
      </c>
      <c r="I218">
        <f ca="1">(SUMIFS(OFFSET([2]掉落汇总!$C$2:$C$871,,MATCH($B218,[2]掉落汇总!$D$1:$M$1)),[2]掉落汇总!$A$2:$A$871,I$1,[2]掉落汇总!$C$2:$C$871,$Q$1)+SUMIFS(OFFSET([2]掉落汇总!$C$2:$C$871,,MATCH($B218,[2]掉落汇总!$D$1:$M$1)),[2]掉落汇总!$A$2:$A$871,I$1,[2]掉落汇总!$C$2:$C$871,$Q$2)/$Q$3)*宝箱投放计算!H218</f>
        <v>0</v>
      </c>
      <c r="J218">
        <f ca="1">(SUMIFS(OFFSET([2]掉落汇总!$C$2:$C$871,,MATCH($B218,[2]掉落汇总!$D$1:$M$1)),[2]掉落汇总!$A$2:$A$871,J$1,[2]掉落汇总!$C$2:$C$871,$Q$1)+SUMIFS(OFFSET([2]掉落汇总!$C$2:$C$871,,MATCH($B218,[2]掉落汇总!$D$1:$M$1)),[2]掉落汇总!$A$2:$A$871,J$1,[2]掉落汇总!$C$2:$C$871,$Q$2)/$Q$3)*宝箱投放计算!I218</f>
        <v>0</v>
      </c>
      <c r="K218">
        <f ca="1">(SUMIFS(OFFSET([2]掉落汇总!$C$2:$C$871,,MATCH($B218,[2]掉落汇总!$D$1:$M$1)),[2]掉落汇总!$A$2:$A$871,K$1,[2]掉落汇总!$C$2:$C$871,$Q$1)+SUMIFS(OFFSET([2]掉落汇总!$C$2:$C$871,,MATCH($B218,[2]掉落汇总!$D$1:$M$1)),[2]掉落汇总!$A$2:$A$871,K$1,[2]掉落汇总!$C$2:$C$871,$Q$2)/$Q$3)*宝箱投放计算!J218</f>
        <v>0</v>
      </c>
      <c r="L218">
        <f ca="1">(SUMIFS(OFFSET([2]掉落汇总!$C$2:$C$871,,MATCH($B218,[2]掉落汇总!$D$1:$M$1)),[2]掉落汇总!$A$2:$A$871,L$1,[2]掉落汇总!$C$2:$C$871,$Q$1)+SUMIFS(OFFSET([2]掉落汇总!$C$2:$C$871,,MATCH($B218,[2]掉落汇总!$D$1:$M$1)),[2]掉落汇总!$A$2:$A$871,L$1,[2]掉落汇总!$C$2:$C$871,$Q$2)/$Q$3)*宝箱投放计算!K218</f>
        <v>0</v>
      </c>
      <c r="M218">
        <f ca="1">(SUMIFS(OFFSET([2]掉落汇总!$C$2:$C$871,,MATCH($B218,[2]掉落汇总!$D$1:$M$1)),[2]掉落汇总!$A$2:$A$871,M$1,[2]掉落汇总!$C$2:$C$871,$Q$1)+SUMIFS(OFFSET([2]掉落汇总!$C$2:$C$871,,MATCH($B218,[2]掉落汇总!$D$1:$M$1)),[2]掉落汇总!$A$2:$A$871,M$1,[2]掉落汇总!$C$2:$C$871,$Q$2)/$Q$3)*宝箱投放计算!L218</f>
        <v>0</v>
      </c>
      <c r="N218">
        <f ca="1">(SUMIFS(OFFSET([2]掉落汇总!$C$2:$C$871,,MATCH($B218,[2]掉落汇总!$D$1:$M$1)),[2]掉落汇总!$A$2:$A$871,N$1,[2]掉落汇总!$C$2:$C$871,$Q$1)+SUMIFS(OFFSET([2]掉落汇总!$C$2:$C$871,,MATCH($B218,[2]掉落汇总!$D$1:$M$1)),[2]掉落汇总!$A$2:$A$871,N$1,[2]掉落汇总!$C$2:$C$871,$Q$2)/$Q$3)*宝箱投放计算!M218</f>
        <v>0</v>
      </c>
      <c r="O218">
        <f ca="1">(SUMIFS(OFFSET([2]掉落汇总!$C$2:$C$871,,MATCH($B218,[2]掉落汇总!$D$1:$M$1)),[2]掉落汇总!$A$2:$A$871,O$1,[2]掉落汇总!$C$2:$C$871,$Q$1)+SUMIFS(OFFSET([2]掉落汇总!$C$2:$C$871,,MATCH($B218,[2]掉落汇总!$D$1:$M$1)),[2]掉落汇总!$A$2:$A$871,O$1,[2]掉落汇总!$C$2:$C$871,$Q$2)/$Q$3)*宝箱投放计算!N218</f>
        <v>0</v>
      </c>
    </row>
    <row r="219" spans="1:15" x14ac:dyDescent="0.2">
      <c r="A219">
        <f>玩家成长时间线!A219</f>
        <v>218</v>
      </c>
      <c r="B219">
        <f>玩家成长时间线!B219</f>
        <v>10</v>
      </c>
      <c r="C219">
        <f ca="1">SUM($D$2:D219)</f>
        <v>0</v>
      </c>
      <c r="D219">
        <f t="shared" ca="1" si="3"/>
        <v>0</v>
      </c>
      <c r="E219">
        <f ca="1">(SUMIFS(OFFSET([2]掉落汇总!$C$2:$C$871,,MATCH($B219,[2]掉落汇总!$D$1:$M$1)),[2]掉落汇总!$A$2:$A$871,E$1,[2]掉落汇总!$C$2:$C$871,$Q$1)+SUMIFS(OFFSET([2]掉落汇总!$C$2:$C$871,,MATCH($B219,[2]掉落汇总!$D$1:$M$1)),[2]掉落汇总!$A$2:$A$871,E$1,[2]掉落汇总!$C$2:$C$871,$Q$2)/$Q$3)*宝箱投放计算!D219</f>
        <v>0</v>
      </c>
      <c r="F219">
        <f ca="1">(SUMIFS(OFFSET([2]掉落汇总!$C$2:$C$871,,MATCH($B219,[2]掉落汇总!$D$1:$M$1)),[2]掉落汇总!$A$2:$A$871,F$1,[2]掉落汇总!$C$2:$C$871,$Q$1)+SUMIFS(OFFSET([2]掉落汇总!$C$2:$C$871,,MATCH($B219,[2]掉落汇总!$D$1:$M$1)),[2]掉落汇总!$A$2:$A$871,F$1,[2]掉落汇总!$C$2:$C$871,$Q$2)/$Q$3)*宝箱投放计算!E219</f>
        <v>0</v>
      </c>
      <c r="G219">
        <f ca="1">(SUMIFS(OFFSET([2]掉落汇总!$C$2:$C$871,,MATCH($B219,[2]掉落汇总!$D$1:$M$1)),[2]掉落汇总!$A$2:$A$871,G$1,[2]掉落汇总!$C$2:$C$871,$Q$1)+SUMIFS(OFFSET([2]掉落汇总!$C$2:$C$871,,MATCH($B219,[2]掉落汇总!$D$1:$M$1)),[2]掉落汇总!$A$2:$A$871,G$1,[2]掉落汇总!$C$2:$C$871,$Q$2)/$Q$3)*宝箱投放计算!F219</f>
        <v>0</v>
      </c>
      <c r="H219">
        <f ca="1">(SUMIFS(OFFSET([2]掉落汇总!$C$2:$C$871,,MATCH($B219,[2]掉落汇总!$D$1:$M$1)),[2]掉落汇总!$A$2:$A$871,H$1,[2]掉落汇总!$C$2:$C$871,$Q$1)+SUMIFS(OFFSET([2]掉落汇总!$C$2:$C$871,,MATCH($B219,[2]掉落汇总!$D$1:$M$1)),[2]掉落汇总!$A$2:$A$871,H$1,[2]掉落汇总!$C$2:$C$871,$Q$2)/$Q$3)*宝箱投放计算!G219</f>
        <v>0</v>
      </c>
      <c r="I219">
        <f ca="1">(SUMIFS(OFFSET([2]掉落汇总!$C$2:$C$871,,MATCH($B219,[2]掉落汇总!$D$1:$M$1)),[2]掉落汇总!$A$2:$A$871,I$1,[2]掉落汇总!$C$2:$C$871,$Q$1)+SUMIFS(OFFSET([2]掉落汇总!$C$2:$C$871,,MATCH($B219,[2]掉落汇总!$D$1:$M$1)),[2]掉落汇总!$A$2:$A$871,I$1,[2]掉落汇总!$C$2:$C$871,$Q$2)/$Q$3)*宝箱投放计算!H219</f>
        <v>0</v>
      </c>
      <c r="J219">
        <f ca="1">(SUMIFS(OFFSET([2]掉落汇总!$C$2:$C$871,,MATCH($B219,[2]掉落汇总!$D$1:$M$1)),[2]掉落汇总!$A$2:$A$871,J$1,[2]掉落汇总!$C$2:$C$871,$Q$1)+SUMIFS(OFFSET([2]掉落汇总!$C$2:$C$871,,MATCH($B219,[2]掉落汇总!$D$1:$M$1)),[2]掉落汇总!$A$2:$A$871,J$1,[2]掉落汇总!$C$2:$C$871,$Q$2)/$Q$3)*宝箱投放计算!I219</f>
        <v>0</v>
      </c>
      <c r="K219">
        <f ca="1">(SUMIFS(OFFSET([2]掉落汇总!$C$2:$C$871,,MATCH($B219,[2]掉落汇总!$D$1:$M$1)),[2]掉落汇总!$A$2:$A$871,K$1,[2]掉落汇总!$C$2:$C$871,$Q$1)+SUMIFS(OFFSET([2]掉落汇总!$C$2:$C$871,,MATCH($B219,[2]掉落汇总!$D$1:$M$1)),[2]掉落汇总!$A$2:$A$871,K$1,[2]掉落汇总!$C$2:$C$871,$Q$2)/$Q$3)*宝箱投放计算!J219</f>
        <v>0</v>
      </c>
      <c r="L219">
        <f ca="1">(SUMIFS(OFFSET([2]掉落汇总!$C$2:$C$871,,MATCH($B219,[2]掉落汇总!$D$1:$M$1)),[2]掉落汇总!$A$2:$A$871,L$1,[2]掉落汇总!$C$2:$C$871,$Q$1)+SUMIFS(OFFSET([2]掉落汇总!$C$2:$C$871,,MATCH($B219,[2]掉落汇总!$D$1:$M$1)),[2]掉落汇总!$A$2:$A$871,L$1,[2]掉落汇总!$C$2:$C$871,$Q$2)/$Q$3)*宝箱投放计算!K219</f>
        <v>0</v>
      </c>
      <c r="M219">
        <f ca="1">(SUMIFS(OFFSET([2]掉落汇总!$C$2:$C$871,,MATCH($B219,[2]掉落汇总!$D$1:$M$1)),[2]掉落汇总!$A$2:$A$871,M$1,[2]掉落汇总!$C$2:$C$871,$Q$1)+SUMIFS(OFFSET([2]掉落汇总!$C$2:$C$871,,MATCH($B219,[2]掉落汇总!$D$1:$M$1)),[2]掉落汇总!$A$2:$A$871,M$1,[2]掉落汇总!$C$2:$C$871,$Q$2)/$Q$3)*宝箱投放计算!L219</f>
        <v>0</v>
      </c>
      <c r="N219">
        <f ca="1">(SUMIFS(OFFSET([2]掉落汇总!$C$2:$C$871,,MATCH($B219,[2]掉落汇总!$D$1:$M$1)),[2]掉落汇总!$A$2:$A$871,N$1,[2]掉落汇总!$C$2:$C$871,$Q$1)+SUMIFS(OFFSET([2]掉落汇总!$C$2:$C$871,,MATCH($B219,[2]掉落汇总!$D$1:$M$1)),[2]掉落汇总!$A$2:$A$871,N$1,[2]掉落汇总!$C$2:$C$871,$Q$2)/$Q$3)*宝箱投放计算!M219</f>
        <v>0</v>
      </c>
      <c r="O219">
        <f ca="1">(SUMIFS(OFFSET([2]掉落汇总!$C$2:$C$871,,MATCH($B219,[2]掉落汇总!$D$1:$M$1)),[2]掉落汇总!$A$2:$A$871,O$1,[2]掉落汇总!$C$2:$C$871,$Q$1)+SUMIFS(OFFSET([2]掉落汇总!$C$2:$C$871,,MATCH($B219,[2]掉落汇总!$D$1:$M$1)),[2]掉落汇总!$A$2:$A$871,O$1,[2]掉落汇总!$C$2:$C$871,$Q$2)/$Q$3)*宝箱投放计算!N219</f>
        <v>0</v>
      </c>
    </row>
    <row r="220" spans="1:15" x14ac:dyDescent="0.2">
      <c r="A220">
        <f>玩家成长时间线!A220</f>
        <v>219</v>
      </c>
      <c r="B220">
        <f>玩家成长时间线!B220</f>
        <v>10</v>
      </c>
      <c r="C220">
        <f ca="1">SUM($D$2:D220)</f>
        <v>0</v>
      </c>
      <c r="D220">
        <f t="shared" ca="1" si="3"/>
        <v>0</v>
      </c>
      <c r="E220">
        <f ca="1">(SUMIFS(OFFSET([2]掉落汇总!$C$2:$C$871,,MATCH($B220,[2]掉落汇总!$D$1:$M$1)),[2]掉落汇总!$A$2:$A$871,E$1,[2]掉落汇总!$C$2:$C$871,$Q$1)+SUMIFS(OFFSET([2]掉落汇总!$C$2:$C$871,,MATCH($B220,[2]掉落汇总!$D$1:$M$1)),[2]掉落汇总!$A$2:$A$871,E$1,[2]掉落汇总!$C$2:$C$871,$Q$2)/$Q$3)*宝箱投放计算!D220</f>
        <v>0</v>
      </c>
      <c r="F220">
        <f ca="1">(SUMIFS(OFFSET([2]掉落汇总!$C$2:$C$871,,MATCH($B220,[2]掉落汇总!$D$1:$M$1)),[2]掉落汇总!$A$2:$A$871,F$1,[2]掉落汇总!$C$2:$C$871,$Q$1)+SUMIFS(OFFSET([2]掉落汇总!$C$2:$C$871,,MATCH($B220,[2]掉落汇总!$D$1:$M$1)),[2]掉落汇总!$A$2:$A$871,F$1,[2]掉落汇总!$C$2:$C$871,$Q$2)/$Q$3)*宝箱投放计算!E220</f>
        <v>0</v>
      </c>
      <c r="G220">
        <f ca="1">(SUMIFS(OFFSET([2]掉落汇总!$C$2:$C$871,,MATCH($B220,[2]掉落汇总!$D$1:$M$1)),[2]掉落汇总!$A$2:$A$871,G$1,[2]掉落汇总!$C$2:$C$871,$Q$1)+SUMIFS(OFFSET([2]掉落汇总!$C$2:$C$871,,MATCH($B220,[2]掉落汇总!$D$1:$M$1)),[2]掉落汇总!$A$2:$A$871,G$1,[2]掉落汇总!$C$2:$C$871,$Q$2)/$Q$3)*宝箱投放计算!F220</f>
        <v>0</v>
      </c>
      <c r="H220">
        <f ca="1">(SUMIFS(OFFSET([2]掉落汇总!$C$2:$C$871,,MATCH($B220,[2]掉落汇总!$D$1:$M$1)),[2]掉落汇总!$A$2:$A$871,H$1,[2]掉落汇总!$C$2:$C$871,$Q$1)+SUMIFS(OFFSET([2]掉落汇总!$C$2:$C$871,,MATCH($B220,[2]掉落汇总!$D$1:$M$1)),[2]掉落汇总!$A$2:$A$871,H$1,[2]掉落汇总!$C$2:$C$871,$Q$2)/$Q$3)*宝箱投放计算!G220</f>
        <v>0</v>
      </c>
      <c r="I220">
        <f ca="1">(SUMIFS(OFFSET([2]掉落汇总!$C$2:$C$871,,MATCH($B220,[2]掉落汇总!$D$1:$M$1)),[2]掉落汇总!$A$2:$A$871,I$1,[2]掉落汇总!$C$2:$C$871,$Q$1)+SUMIFS(OFFSET([2]掉落汇总!$C$2:$C$871,,MATCH($B220,[2]掉落汇总!$D$1:$M$1)),[2]掉落汇总!$A$2:$A$871,I$1,[2]掉落汇总!$C$2:$C$871,$Q$2)/$Q$3)*宝箱投放计算!H220</f>
        <v>0</v>
      </c>
      <c r="J220">
        <f ca="1">(SUMIFS(OFFSET([2]掉落汇总!$C$2:$C$871,,MATCH($B220,[2]掉落汇总!$D$1:$M$1)),[2]掉落汇总!$A$2:$A$871,J$1,[2]掉落汇总!$C$2:$C$871,$Q$1)+SUMIFS(OFFSET([2]掉落汇总!$C$2:$C$871,,MATCH($B220,[2]掉落汇总!$D$1:$M$1)),[2]掉落汇总!$A$2:$A$871,J$1,[2]掉落汇总!$C$2:$C$871,$Q$2)/$Q$3)*宝箱投放计算!I220</f>
        <v>0</v>
      </c>
      <c r="K220">
        <f ca="1">(SUMIFS(OFFSET([2]掉落汇总!$C$2:$C$871,,MATCH($B220,[2]掉落汇总!$D$1:$M$1)),[2]掉落汇总!$A$2:$A$871,K$1,[2]掉落汇总!$C$2:$C$871,$Q$1)+SUMIFS(OFFSET([2]掉落汇总!$C$2:$C$871,,MATCH($B220,[2]掉落汇总!$D$1:$M$1)),[2]掉落汇总!$A$2:$A$871,K$1,[2]掉落汇总!$C$2:$C$871,$Q$2)/$Q$3)*宝箱投放计算!J220</f>
        <v>0</v>
      </c>
      <c r="L220">
        <f ca="1">(SUMIFS(OFFSET([2]掉落汇总!$C$2:$C$871,,MATCH($B220,[2]掉落汇总!$D$1:$M$1)),[2]掉落汇总!$A$2:$A$871,L$1,[2]掉落汇总!$C$2:$C$871,$Q$1)+SUMIFS(OFFSET([2]掉落汇总!$C$2:$C$871,,MATCH($B220,[2]掉落汇总!$D$1:$M$1)),[2]掉落汇总!$A$2:$A$871,L$1,[2]掉落汇总!$C$2:$C$871,$Q$2)/$Q$3)*宝箱投放计算!K220</f>
        <v>0</v>
      </c>
      <c r="M220">
        <f ca="1">(SUMIFS(OFFSET([2]掉落汇总!$C$2:$C$871,,MATCH($B220,[2]掉落汇总!$D$1:$M$1)),[2]掉落汇总!$A$2:$A$871,M$1,[2]掉落汇总!$C$2:$C$871,$Q$1)+SUMIFS(OFFSET([2]掉落汇总!$C$2:$C$871,,MATCH($B220,[2]掉落汇总!$D$1:$M$1)),[2]掉落汇总!$A$2:$A$871,M$1,[2]掉落汇总!$C$2:$C$871,$Q$2)/$Q$3)*宝箱投放计算!L220</f>
        <v>0</v>
      </c>
      <c r="N220">
        <f ca="1">(SUMIFS(OFFSET([2]掉落汇总!$C$2:$C$871,,MATCH($B220,[2]掉落汇总!$D$1:$M$1)),[2]掉落汇总!$A$2:$A$871,N$1,[2]掉落汇总!$C$2:$C$871,$Q$1)+SUMIFS(OFFSET([2]掉落汇总!$C$2:$C$871,,MATCH($B220,[2]掉落汇总!$D$1:$M$1)),[2]掉落汇总!$A$2:$A$871,N$1,[2]掉落汇总!$C$2:$C$871,$Q$2)/$Q$3)*宝箱投放计算!M220</f>
        <v>0</v>
      </c>
      <c r="O220">
        <f ca="1">(SUMIFS(OFFSET([2]掉落汇总!$C$2:$C$871,,MATCH($B220,[2]掉落汇总!$D$1:$M$1)),[2]掉落汇总!$A$2:$A$871,O$1,[2]掉落汇总!$C$2:$C$871,$Q$1)+SUMIFS(OFFSET([2]掉落汇总!$C$2:$C$871,,MATCH($B220,[2]掉落汇总!$D$1:$M$1)),[2]掉落汇总!$A$2:$A$871,O$1,[2]掉落汇总!$C$2:$C$871,$Q$2)/$Q$3)*宝箱投放计算!N220</f>
        <v>0</v>
      </c>
    </row>
    <row r="221" spans="1:15" x14ac:dyDescent="0.2">
      <c r="A221">
        <f>玩家成长时间线!A221</f>
        <v>220</v>
      </c>
      <c r="B221">
        <f>玩家成长时间线!B221</f>
        <v>10</v>
      </c>
      <c r="C221">
        <f ca="1">SUM($D$2:D221)</f>
        <v>0</v>
      </c>
      <c r="D221">
        <f t="shared" ca="1" si="3"/>
        <v>0</v>
      </c>
      <c r="E221">
        <f ca="1">(SUMIFS(OFFSET([2]掉落汇总!$C$2:$C$871,,MATCH($B221,[2]掉落汇总!$D$1:$M$1)),[2]掉落汇总!$A$2:$A$871,E$1,[2]掉落汇总!$C$2:$C$871,$Q$1)+SUMIFS(OFFSET([2]掉落汇总!$C$2:$C$871,,MATCH($B221,[2]掉落汇总!$D$1:$M$1)),[2]掉落汇总!$A$2:$A$871,E$1,[2]掉落汇总!$C$2:$C$871,$Q$2)/$Q$3)*宝箱投放计算!D221</f>
        <v>0</v>
      </c>
      <c r="F221">
        <f ca="1">(SUMIFS(OFFSET([2]掉落汇总!$C$2:$C$871,,MATCH($B221,[2]掉落汇总!$D$1:$M$1)),[2]掉落汇总!$A$2:$A$871,F$1,[2]掉落汇总!$C$2:$C$871,$Q$1)+SUMIFS(OFFSET([2]掉落汇总!$C$2:$C$871,,MATCH($B221,[2]掉落汇总!$D$1:$M$1)),[2]掉落汇总!$A$2:$A$871,F$1,[2]掉落汇总!$C$2:$C$871,$Q$2)/$Q$3)*宝箱投放计算!E221</f>
        <v>0</v>
      </c>
      <c r="G221">
        <f ca="1">(SUMIFS(OFFSET([2]掉落汇总!$C$2:$C$871,,MATCH($B221,[2]掉落汇总!$D$1:$M$1)),[2]掉落汇总!$A$2:$A$871,G$1,[2]掉落汇总!$C$2:$C$871,$Q$1)+SUMIFS(OFFSET([2]掉落汇总!$C$2:$C$871,,MATCH($B221,[2]掉落汇总!$D$1:$M$1)),[2]掉落汇总!$A$2:$A$871,G$1,[2]掉落汇总!$C$2:$C$871,$Q$2)/$Q$3)*宝箱投放计算!F221</f>
        <v>0</v>
      </c>
      <c r="H221">
        <f ca="1">(SUMIFS(OFFSET([2]掉落汇总!$C$2:$C$871,,MATCH($B221,[2]掉落汇总!$D$1:$M$1)),[2]掉落汇总!$A$2:$A$871,H$1,[2]掉落汇总!$C$2:$C$871,$Q$1)+SUMIFS(OFFSET([2]掉落汇总!$C$2:$C$871,,MATCH($B221,[2]掉落汇总!$D$1:$M$1)),[2]掉落汇总!$A$2:$A$871,H$1,[2]掉落汇总!$C$2:$C$871,$Q$2)/$Q$3)*宝箱投放计算!G221</f>
        <v>0</v>
      </c>
      <c r="I221">
        <f ca="1">(SUMIFS(OFFSET([2]掉落汇总!$C$2:$C$871,,MATCH($B221,[2]掉落汇总!$D$1:$M$1)),[2]掉落汇总!$A$2:$A$871,I$1,[2]掉落汇总!$C$2:$C$871,$Q$1)+SUMIFS(OFFSET([2]掉落汇总!$C$2:$C$871,,MATCH($B221,[2]掉落汇总!$D$1:$M$1)),[2]掉落汇总!$A$2:$A$871,I$1,[2]掉落汇总!$C$2:$C$871,$Q$2)/$Q$3)*宝箱投放计算!H221</f>
        <v>0</v>
      </c>
      <c r="J221">
        <f ca="1">(SUMIFS(OFFSET([2]掉落汇总!$C$2:$C$871,,MATCH($B221,[2]掉落汇总!$D$1:$M$1)),[2]掉落汇总!$A$2:$A$871,J$1,[2]掉落汇总!$C$2:$C$871,$Q$1)+SUMIFS(OFFSET([2]掉落汇总!$C$2:$C$871,,MATCH($B221,[2]掉落汇总!$D$1:$M$1)),[2]掉落汇总!$A$2:$A$871,J$1,[2]掉落汇总!$C$2:$C$871,$Q$2)/$Q$3)*宝箱投放计算!I221</f>
        <v>0</v>
      </c>
      <c r="K221">
        <f ca="1">(SUMIFS(OFFSET([2]掉落汇总!$C$2:$C$871,,MATCH($B221,[2]掉落汇总!$D$1:$M$1)),[2]掉落汇总!$A$2:$A$871,K$1,[2]掉落汇总!$C$2:$C$871,$Q$1)+SUMIFS(OFFSET([2]掉落汇总!$C$2:$C$871,,MATCH($B221,[2]掉落汇总!$D$1:$M$1)),[2]掉落汇总!$A$2:$A$871,K$1,[2]掉落汇总!$C$2:$C$871,$Q$2)/$Q$3)*宝箱投放计算!J221</f>
        <v>0</v>
      </c>
      <c r="L221">
        <f ca="1">(SUMIFS(OFFSET([2]掉落汇总!$C$2:$C$871,,MATCH($B221,[2]掉落汇总!$D$1:$M$1)),[2]掉落汇总!$A$2:$A$871,L$1,[2]掉落汇总!$C$2:$C$871,$Q$1)+SUMIFS(OFFSET([2]掉落汇总!$C$2:$C$871,,MATCH($B221,[2]掉落汇总!$D$1:$M$1)),[2]掉落汇总!$A$2:$A$871,L$1,[2]掉落汇总!$C$2:$C$871,$Q$2)/$Q$3)*宝箱投放计算!K221</f>
        <v>0</v>
      </c>
      <c r="M221">
        <f ca="1">(SUMIFS(OFFSET([2]掉落汇总!$C$2:$C$871,,MATCH($B221,[2]掉落汇总!$D$1:$M$1)),[2]掉落汇总!$A$2:$A$871,M$1,[2]掉落汇总!$C$2:$C$871,$Q$1)+SUMIFS(OFFSET([2]掉落汇总!$C$2:$C$871,,MATCH($B221,[2]掉落汇总!$D$1:$M$1)),[2]掉落汇总!$A$2:$A$871,M$1,[2]掉落汇总!$C$2:$C$871,$Q$2)/$Q$3)*宝箱投放计算!L221</f>
        <v>0</v>
      </c>
      <c r="N221">
        <f ca="1">(SUMIFS(OFFSET([2]掉落汇总!$C$2:$C$871,,MATCH($B221,[2]掉落汇总!$D$1:$M$1)),[2]掉落汇总!$A$2:$A$871,N$1,[2]掉落汇总!$C$2:$C$871,$Q$1)+SUMIFS(OFFSET([2]掉落汇总!$C$2:$C$871,,MATCH($B221,[2]掉落汇总!$D$1:$M$1)),[2]掉落汇总!$A$2:$A$871,N$1,[2]掉落汇总!$C$2:$C$871,$Q$2)/$Q$3)*宝箱投放计算!M221</f>
        <v>0</v>
      </c>
      <c r="O221">
        <f ca="1">(SUMIFS(OFFSET([2]掉落汇总!$C$2:$C$871,,MATCH($B221,[2]掉落汇总!$D$1:$M$1)),[2]掉落汇总!$A$2:$A$871,O$1,[2]掉落汇总!$C$2:$C$871,$Q$1)+SUMIFS(OFFSET([2]掉落汇总!$C$2:$C$871,,MATCH($B221,[2]掉落汇总!$D$1:$M$1)),[2]掉落汇总!$A$2:$A$871,O$1,[2]掉落汇总!$C$2:$C$871,$Q$2)/$Q$3)*宝箱投放计算!N221</f>
        <v>0</v>
      </c>
    </row>
    <row r="222" spans="1:15" x14ac:dyDescent="0.2">
      <c r="A222">
        <f>玩家成长时间线!A222</f>
        <v>221</v>
      </c>
      <c r="B222">
        <f>玩家成长时间线!B222</f>
        <v>10</v>
      </c>
      <c r="C222">
        <f ca="1">SUM($D$2:D222)</f>
        <v>0</v>
      </c>
      <c r="D222">
        <f t="shared" ca="1" si="3"/>
        <v>0</v>
      </c>
      <c r="E222">
        <f ca="1">(SUMIFS(OFFSET([2]掉落汇总!$C$2:$C$871,,MATCH($B222,[2]掉落汇总!$D$1:$M$1)),[2]掉落汇总!$A$2:$A$871,E$1,[2]掉落汇总!$C$2:$C$871,$Q$1)+SUMIFS(OFFSET([2]掉落汇总!$C$2:$C$871,,MATCH($B222,[2]掉落汇总!$D$1:$M$1)),[2]掉落汇总!$A$2:$A$871,E$1,[2]掉落汇总!$C$2:$C$871,$Q$2)/$Q$3)*宝箱投放计算!D222</f>
        <v>0</v>
      </c>
      <c r="F222">
        <f ca="1">(SUMIFS(OFFSET([2]掉落汇总!$C$2:$C$871,,MATCH($B222,[2]掉落汇总!$D$1:$M$1)),[2]掉落汇总!$A$2:$A$871,F$1,[2]掉落汇总!$C$2:$C$871,$Q$1)+SUMIFS(OFFSET([2]掉落汇总!$C$2:$C$871,,MATCH($B222,[2]掉落汇总!$D$1:$M$1)),[2]掉落汇总!$A$2:$A$871,F$1,[2]掉落汇总!$C$2:$C$871,$Q$2)/$Q$3)*宝箱投放计算!E222</f>
        <v>0</v>
      </c>
      <c r="G222">
        <f ca="1">(SUMIFS(OFFSET([2]掉落汇总!$C$2:$C$871,,MATCH($B222,[2]掉落汇总!$D$1:$M$1)),[2]掉落汇总!$A$2:$A$871,G$1,[2]掉落汇总!$C$2:$C$871,$Q$1)+SUMIFS(OFFSET([2]掉落汇总!$C$2:$C$871,,MATCH($B222,[2]掉落汇总!$D$1:$M$1)),[2]掉落汇总!$A$2:$A$871,G$1,[2]掉落汇总!$C$2:$C$871,$Q$2)/$Q$3)*宝箱投放计算!F222</f>
        <v>0</v>
      </c>
      <c r="H222">
        <f ca="1">(SUMIFS(OFFSET([2]掉落汇总!$C$2:$C$871,,MATCH($B222,[2]掉落汇总!$D$1:$M$1)),[2]掉落汇总!$A$2:$A$871,H$1,[2]掉落汇总!$C$2:$C$871,$Q$1)+SUMIFS(OFFSET([2]掉落汇总!$C$2:$C$871,,MATCH($B222,[2]掉落汇总!$D$1:$M$1)),[2]掉落汇总!$A$2:$A$871,H$1,[2]掉落汇总!$C$2:$C$871,$Q$2)/$Q$3)*宝箱投放计算!G222</f>
        <v>0</v>
      </c>
      <c r="I222">
        <f ca="1">(SUMIFS(OFFSET([2]掉落汇总!$C$2:$C$871,,MATCH($B222,[2]掉落汇总!$D$1:$M$1)),[2]掉落汇总!$A$2:$A$871,I$1,[2]掉落汇总!$C$2:$C$871,$Q$1)+SUMIFS(OFFSET([2]掉落汇总!$C$2:$C$871,,MATCH($B222,[2]掉落汇总!$D$1:$M$1)),[2]掉落汇总!$A$2:$A$871,I$1,[2]掉落汇总!$C$2:$C$871,$Q$2)/$Q$3)*宝箱投放计算!H222</f>
        <v>0</v>
      </c>
      <c r="J222">
        <f ca="1">(SUMIFS(OFFSET([2]掉落汇总!$C$2:$C$871,,MATCH($B222,[2]掉落汇总!$D$1:$M$1)),[2]掉落汇总!$A$2:$A$871,J$1,[2]掉落汇总!$C$2:$C$871,$Q$1)+SUMIFS(OFFSET([2]掉落汇总!$C$2:$C$871,,MATCH($B222,[2]掉落汇总!$D$1:$M$1)),[2]掉落汇总!$A$2:$A$871,J$1,[2]掉落汇总!$C$2:$C$871,$Q$2)/$Q$3)*宝箱投放计算!I222</f>
        <v>0</v>
      </c>
      <c r="K222">
        <f ca="1">(SUMIFS(OFFSET([2]掉落汇总!$C$2:$C$871,,MATCH($B222,[2]掉落汇总!$D$1:$M$1)),[2]掉落汇总!$A$2:$A$871,K$1,[2]掉落汇总!$C$2:$C$871,$Q$1)+SUMIFS(OFFSET([2]掉落汇总!$C$2:$C$871,,MATCH($B222,[2]掉落汇总!$D$1:$M$1)),[2]掉落汇总!$A$2:$A$871,K$1,[2]掉落汇总!$C$2:$C$871,$Q$2)/$Q$3)*宝箱投放计算!J222</f>
        <v>0</v>
      </c>
      <c r="L222">
        <f ca="1">(SUMIFS(OFFSET([2]掉落汇总!$C$2:$C$871,,MATCH($B222,[2]掉落汇总!$D$1:$M$1)),[2]掉落汇总!$A$2:$A$871,L$1,[2]掉落汇总!$C$2:$C$871,$Q$1)+SUMIFS(OFFSET([2]掉落汇总!$C$2:$C$871,,MATCH($B222,[2]掉落汇总!$D$1:$M$1)),[2]掉落汇总!$A$2:$A$871,L$1,[2]掉落汇总!$C$2:$C$871,$Q$2)/$Q$3)*宝箱投放计算!K222</f>
        <v>0</v>
      </c>
      <c r="M222">
        <f ca="1">(SUMIFS(OFFSET([2]掉落汇总!$C$2:$C$871,,MATCH($B222,[2]掉落汇总!$D$1:$M$1)),[2]掉落汇总!$A$2:$A$871,M$1,[2]掉落汇总!$C$2:$C$871,$Q$1)+SUMIFS(OFFSET([2]掉落汇总!$C$2:$C$871,,MATCH($B222,[2]掉落汇总!$D$1:$M$1)),[2]掉落汇总!$A$2:$A$871,M$1,[2]掉落汇总!$C$2:$C$871,$Q$2)/$Q$3)*宝箱投放计算!L222</f>
        <v>0</v>
      </c>
      <c r="N222">
        <f ca="1">(SUMIFS(OFFSET([2]掉落汇总!$C$2:$C$871,,MATCH($B222,[2]掉落汇总!$D$1:$M$1)),[2]掉落汇总!$A$2:$A$871,N$1,[2]掉落汇总!$C$2:$C$871,$Q$1)+SUMIFS(OFFSET([2]掉落汇总!$C$2:$C$871,,MATCH($B222,[2]掉落汇总!$D$1:$M$1)),[2]掉落汇总!$A$2:$A$871,N$1,[2]掉落汇总!$C$2:$C$871,$Q$2)/$Q$3)*宝箱投放计算!M222</f>
        <v>0</v>
      </c>
      <c r="O222">
        <f ca="1">(SUMIFS(OFFSET([2]掉落汇总!$C$2:$C$871,,MATCH($B222,[2]掉落汇总!$D$1:$M$1)),[2]掉落汇总!$A$2:$A$871,O$1,[2]掉落汇总!$C$2:$C$871,$Q$1)+SUMIFS(OFFSET([2]掉落汇总!$C$2:$C$871,,MATCH($B222,[2]掉落汇总!$D$1:$M$1)),[2]掉落汇总!$A$2:$A$871,O$1,[2]掉落汇总!$C$2:$C$871,$Q$2)/$Q$3)*宝箱投放计算!N222</f>
        <v>0</v>
      </c>
    </row>
    <row r="223" spans="1:15" x14ac:dyDescent="0.2">
      <c r="A223">
        <f>玩家成长时间线!A223</f>
        <v>222</v>
      </c>
      <c r="B223">
        <f>玩家成长时间线!B223</f>
        <v>10</v>
      </c>
      <c r="C223">
        <f ca="1">SUM($D$2:D223)</f>
        <v>0</v>
      </c>
      <c r="D223">
        <f t="shared" ca="1" si="3"/>
        <v>0</v>
      </c>
      <c r="E223">
        <f ca="1">(SUMIFS(OFFSET([2]掉落汇总!$C$2:$C$871,,MATCH($B223,[2]掉落汇总!$D$1:$M$1)),[2]掉落汇总!$A$2:$A$871,E$1,[2]掉落汇总!$C$2:$C$871,$Q$1)+SUMIFS(OFFSET([2]掉落汇总!$C$2:$C$871,,MATCH($B223,[2]掉落汇总!$D$1:$M$1)),[2]掉落汇总!$A$2:$A$871,E$1,[2]掉落汇总!$C$2:$C$871,$Q$2)/$Q$3)*宝箱投放计算!D223</f>
        <v>0</v>
      </c>
      <c r="F223">
        <f ca="1">(SUMIFS(OFFSET([2]掉落汇总!$C$2:$C$871,,MATCH($B223,[2]掉落汇总!$D$1:$M$1)),[2]掉落汇总!$A$2:$A$871,F$1,[2]掉落汇总!$C$2:$C$871,$Q$1)+SUMIFS(OFFSET([2]掉落汇总!$C$2:$C$871,,MATCH($B223,[2]掉落汇总!$D$1:$M$1)),[2]掉落汇总!$A$2:$A$871,F$1,[2]掉落汇总!$C$2:$C$871,$Q$2)/$Q$3)*宝箱投放计算!E223</f>
        <v>0</v>
      </c>
      <c r="G223">
        <f ca="1">(SUMIFS(OFFSET([2]掉落汇总!$C$2:$C$871,,MATCH($B223,[2]掉落汇总!$D$1:$M$1)),[2]掉落汇总!$A$2:$A$871,G$1,[2]掉落汇总!$C$2:$C$871,$Q$1)+SUMIFS(OFFSET([2]掉落汇总!$C$2:$C$871,,MATCH($B223,[2]掉落汇总!$D$1:$M$1)),[2]掉落汇总!$A$2:$A$871,G$1,[2]掉落汇总!$C$2:$C$871,$Q$2)/$Q$3)*宝箱投放计算!F223</f>
        <v>0</v>
      </c>
      <c r="H223">
        <f ca="1">(SUMIFS(OFFSET([2]掉落汇总!$C$2:$C$871,,MATCH($B223,[2]掉落汇总!$D$1:$M$1)),[2]掉落汇总!$A$2:$A$871,H$1,[2]掉落汇总!$C$2:$C$871,$Q$1)+SUMIFS(OFFSET([2]掉落汇总!$C$2:$C$871,,MATCH($B223,[2]掉落汇总!$D$1:$M$1)),[2]掉落汇总!$A$2:$A$871,H$1,[2]掉落汇总!$C$2:$C$871,$Q$2)/$Q$3)*宝箱投放计算!G223</f>
        <v>0</v>
      </c>
      <c r="I223">
        <f ca="1">(SUMIFS(OFFSET([2]掉落汇总!$C$2:$C$871,,MATCH($B223,[2]掉落汇总!$D$1:$M$1)),[2]掉落汇总!$A$2:$A$871,I$1,[2]掉落汇总!$C$2:$C$871,$Q$1)+SUMIFS(OFFSET([2]掉落汇总!$C$2:$C$871,,MATCH($B223,[2]掉落汇总!$D$1:$M$1)),[2]掉落汇总!$A$2:$A$871,I$1,[2]掉落汇总!$C$2:$C$871,$Q$2)/$Q$3)*宝箱投放计算!H223</f>
        <v>0</v>
      </c>
      <c r="J223">
        <f ca="1">(SUMIFS(OFFSET([2]掉落汇总!$C$2:$C$871,,MATCH($B223,[2]掉落汇总!$D$1:$M$1)),[2]掉落汇总!$A$2:$A$871,J$1,[2]掉落汇总!$C$2:$C$871,$Q$1)+SUMIFS(OFFSET([2]掉落汇总!$C$2:$C$871,,MATCH($B223,[2]掉落汇总!$D$1:$M$1)),[2]掉落汇总!$A$2:$A$871,J$1,[2]掉落汇总!$C$2:$C$871,$Q$2)/$Q$3)*宝箱投放计算!I223</f>
        <v>0</v>
      </c>
      <c r="K223">
        <f ca="1">(SUMIFS(OFFSET([2]掉落汇总!$C$2:$C$871,,MATCH($B223,[2]掉落汇总!$D$1:$M$1)),[2]掉落汇总!$A$2:$A$871,K$1,[2]掉落汇总!$C$2:$C$871,$Q$1)+SUMIFS(OFFSET([2]掉落汇总!$C$2:$C$871,,MATCH($B223,[2]掉落汇总!$D$1:$M$1)),[2]掉落汇总!$A$2:$A$871,K$1,[2]掉落汇总!$C$2:$C$871,$Q$2)/$Q$3)*宝箱投放计算!J223</f>
        <v>0</v>
      </c>
      <c r="L223">
        <f ca="1">(SUMIFS(OFFSET([2]掉落汇总!$C$2:$C$871,,MATCH($B223,[2]掉落汇总!$D$1:$M$1)),[2]掉落汇总!$A$2:$A$871,L$1,[2]掉落汇总!$C$2:$C$871,$Q$1)+SUMIFS(OFFSET([2]掉落汇总!$C$2:$C$871,,MATCH($B223,[2]掉落汇总!$D$1:$M$1)),[2]掉落汇总!$A$2:$A$871,L$1,[2]掉落汇总!$C$2:$C$871,$Q$2)/$Q$3)*宝箱投放计算!K223</f>
        <v>0</v>
      </c>
      <c r="M223">
        <f ca="1">(SUMIFS(OFFSET([2]掉落汇总!$C$2:$C$871,,MATCH($B223,[2]掉落汇总!$D$1:$M$1)),[2]掉落汇总!$A$2:$A$871,M$1,[2]掉落汇总!$C$2:$C$871,$Q$1)+SUMIFS(OFFSET([2]掉落汇总!$C$2:$C$871,,MATCH($B223,[2]掉落汇总!$D$1:$M$1)),[2]掉落汇总!$A$2:$A$871,M$1,[2]掉落汇总!$C$2:$C$871,$Q$2)/$Q$3)*宝箱投放计算!L223</f>
        <v>0</v>
      </c>
      <c r="N223">
        <f ca="1">(SUMIFS(OFFSET([2]掉落汇总!$C$2:$C$871,,MATCH($B223,[2]掉落汇总!$D$1:$M$1)),[2]掉落汇总!$A$2:$A$871,N$1,[2]掉落汇总!$C$2:$C$871,$Q$1)+SUMIFS(OFFSET([2]掉落汇总!$C$2:$C$871,,MATCH($B223,[2]掉落汇总!$D$1:$M$1)),[2]掉落汇总!$A$2:$A$871,N$1,[2]掉落汇总!$C$2:$C$871,$Q$2)/$Q$3)*宝箱投放计算!M223</f>
        <v>0</v>
      </c>
      <c r="O223">
        <f ca="1">(SUMIFS(OFFSET([2]掉落汇总!$C$2:$C$871,,MATCH($B223,[2]掉落汇总!$D$1:$M$1)),[2]掉落汇总!$A$2:$A$871,O$1,[2]掉落汇总!$C$2:$C$871,$Q$1)+SUMIFS(OFFSET([2]掉落汇总!$C$2:$C$871,,MATCH($B223,[2]掉落汇总!$D$1:$M$1)),[2]掉落汇总!$A$2:$A$871,O$1,[2]掉落汇总!$C$2:$C$871,$Q$2)/$Q$3)*宝箱投放计算!N223</f>
        <v>0</v>
      </c>
    </row>
    <row r="224" spans="1:15" x14ac:dyDescent="0.2">
      <c r="A224">
        <f>玩家成长时间线!A224</f>
        <v>223</v>
      </c>
      <c r="B224">
        <f>玩家成长时间线!B224</f>
        <v>10</v>
      </c>
      <c r="C224">
        <f ca="1">SUM($D$2:D224)</f>
        <v>0</v>
      </c>
      <c r="D224">
        <f t="shared" ca="1" si="3"/>
        <v>0</v>
      </c>
      <c r="E224">
        <f ca="1">(SUMIFS(OFFSET([2]掉落汇总!$C$2:$C$871,,MATCH($B224,[2]掉落汇总!$D$1:$M$1)),[2]掉落汇总!$A$2:$A$871,E$1,[2]掉落汇总!$C$2:$C$871,$Q$1)+SUMIFS(OFFSET([2]掉落汇总!$C$2:$C$871,,MATCH($B224,[2]掉落汇总!$D$1:$M$1)),[2]掉落汇总!$A$2:$A$871,E$1,[2]掉落汇总!$C$2:$C$871,$Q$2)/$Q$3)*宝箱投放计算!D224</f>
        <v>0</v>
      </c>
      <c r="F224">
        <f ca="1">(SUMIFS(OFFSET([2]掉落汇总!$C$2:$C$871,,MATCH($B224,[2]掉落汇总!$D$1:$M$1)),[2]掉落汇总!$A$2:$A$871,F$1,[2]掉落汇总!$C$2:$C$871,$Q$1)+SUMIFS(OFFSET([2]掉落汇总!$C$2:$C$871,,MATCH($B224,[2]掉落汇总!$D$1:$M$1)),[2]掉落汇总!$A$2:$A$871,F$1,[2]掉落汇总!$C$2:$C$871,$Q$2)/$Q$3)*宝箱投放计算!E224</f>
        <v>0</v>
      </c>
      <c r="G224">
        <f ca="1">(SUMIFS(OFFSET([2]掉落汇总!$C$2:$C$871,,MATCH($B224,[2]掉落汇总!$D$1:$M$1)),[2]掉落汇总!$A$2:$A$871,G$1,[2]掉落汇总!$C$2:$C$871,$Q$1)+SUMIFS(OFFSET([2]掉落汇总!$C$2:$C$871,,MATCH($B224,[2]掉落汇总!$D$1:$M$1)),[2]掉落汇总!$A$2:$A$871,G$1,[2]掉落汇总!$C$2:$C$871,$Q$2)/$Q$3)*宝箱投放计算!F224</f>
        <v>0</v>
      </c>
      <c r="H224">
        <f ca="1">(SUMIFS(OFFSET([2]掉落汇总!$C$2:$C$871,,MATCH($B224,[2]掉落汇总!$D$1:$M$1)),[2]掉落汇总!$A$2:$A$871,H$1,[2]掉落汇总!$C$2:$C$871,$Q$1)+SUMIFS(OFFSET([2]掉落汇总!$C$2:$C$871,,MATCH($B224,[2]掉落汇总!$D$1:$M$1)),[2]掉落汇总!$A$2:$A$871,H$1,[2]掉落汇总!$C$2:$C$871,$Q$2)/$Q$3)*宝箱投放计算!G224</f>
        <v>0</v>
      </c>
      <c r="I224">
        <f ca="1">(SUMIFS(OFFSET([2]掉落汇总!$C$2:$C$871,,MATCH($B224,[2]掉落汇总!$D$1:$M$1)),[2]掉落汇总!$A$2:$A$871,I$1,[2]掉落汇总!$C$2:$C$871,$Q$1)+SUMIFS(OFFSET([2]掉落汇总!$C$2:$C$871,,MATCH($B224,[2]掉落汇总!$D$1:$M$1)),[2]掉落汇总!$A$2:$A$871,I$1,[2]掉落汇总!$C$2:$C$871,$Q$2)/$Q$3)*宝箱投放计算!H224</f>
        <v>0</v>
      </c>
      <c r="J224">
        <f ca="1">(SUMIFS(OFFSET([2]掉落汇总!$C$2:$C$871,,MATCH($B224,[2]掉落汇总!$D$1:$M$1)),[2]掉落汇总!$A$2:$A$871,J$1,[2]掉落汇总!$C$2:$C$871,$Q$1)+SUMIFS(OFFSET([2]掉落汇总!$C$2:$C$871,,MATCH($B224,[2]掉落汇总!$D$1:$M$1)),[2]掉落汇总!$A$2:$A$871,J$1,[2]掉落汇总!$C$2:$C$871,$Q$2)/$Q$3)*宝箱投放计算!I224</f>
        <v>0</v>
      </c>
      <c r="K224">
        <f ca="1">(SUMIFS(OFFSET([2]掉落汇总!$C$2:$C$871,,MATCH($B224,[2]掉落汇总!$D$1:$M$1)),[2]掉落汇总!$A$2:$A$871,K$1,[2]掉落汇总!$C$2:$C$871,$Q$1)+SUMIFS(OFFSET([2]掉落汇总!$C$2:$C$871,,MATCH($B224,[2]掉落汇总!$D$1:$M$1)),[2]掉落汇总!$A$2:$A$871,K$1,[2]掉落汇总!$C$2:$C$871,$Q$2)/$Q$3)*宝箱投放计算!J224</f>
        <v>0</v>
      </c>
      <c r="L224">
        <f ca="1">(SUMIFS(OFFSET([2]掉落汇总!$C$2:$C$871,,MATCH($B224,[2]掉落汇总!$D$1:$M$1)),[2]掉落汇总!$A$2:$A$871,L$1,[2]掉落汇总!$C$2:$C$871,$Q$1)+SUMIFS(OFFSET([2]掉落汇总!$C$2:$C$871,,MATCH($B224,[2]掉落汇总!$D$1:$M$1)),[2]掉落汇总!$A$2:$A$871,L$1,[2]掉落汇总!$C$2:$C$871,$Q$2)/$Q$3)*宝箱投放计算!K224</f>
        <v>0</v>
      </c>
      <c r="M224">
        <f ca="1">(SUMIFS(OFFSET([2]掉落汇总!$C$2:$C$871,,MATCH($B224,[2]掉落汇总!$D$1:$M$1)),[2]掉落汇总!$A$2:$A$871,M$1,[2]掉落汇总!$C$2:$C$871,$Q$1)+SUMIFS(OFFSET([2]掉落汇总!$C$2:$C$871,,MATCH($B224,[2]掉落汇总!$D$1:$M$1)),[2]掉落汇总!$A$2:$A$871,M$1,[2]掉落汇总!$C$2:$C$871,$Q$2)/$Q$3)*宝箱投放计算!L224</f>
        <v>0</v>
      </c>
      <c r="N224">
        <f ca="1">(SUMIFS(OFFSET([2]掉落汇总!$C$2:$C$871,,MATCH($B224,[2]掉落汇总!$D$1:$M$1)),[2]掉落汇总!$A$2:$A$871,N$1,[2]掉落汇总!$C$2:$C$871,$Q$1)+SUMIFS(OFFSET([2]掉落汇总!$C$2:$C$871,,MATCH($B224,[2]掉落汇总!$D$1:$M$1)),[2]掉落汇总!$A$2:$A$871,N$1,[2]掉落汇总!$C$2:$C$871,$Q$2)/$Q$3)*宝箱投放计算!M224</f>
        <v>0</v>
      </c>
      <c r="O224">
        <f ca="1">(SUMIFS(OFFSET([2]掉落汇总!$C$2:$C$871,,MATCH($B224,[2]掉落汇总!$D$1:$M$1)),[2]掉落汇总!$A$2:$A$871,O$1,[2]掉落汇总!$C$2:$C$871,$Q$1)+SUMIFS(OFFSET([2]掉落汇总!$C$2:$C$871,,MATCH($B224,[2]掉落汇总!$D$1:$M$1)),[2]掉落汇总!$A$2:$A$871,O$1,[2]掉落汇总!$C$2:$C$871,$Q$2)/$Q$3)*宝箱投放计算!N224</f>
        <v>0</v>
      </c>
    </row>
    <row r="225" spans="1:15" x14ac:dyDescent="0.2">
      <c r="A225">
        <f>玩家成长时间线!A225</f>
        <v>224</v>
      </c>
      <c r="B225">
        <f>玩家成长时间线!B225</f>
        <v>8</v>
      </c>
      <c r="C225">
        <f ca="1">SUM($D$2:D225)</f>
        <v>0</v>
      </c>
      <c r="D225">
        <f t="shared" ca="1" si="3"/>
        <v>0</v>
      </c>
      <c r="E225">
        <f ca="1">(SUMIFS(OFFSET([2]掉落汇总!$C$2:$C$871,,MATCH($B225,[2]掉落汇总!$D$1:$M$1)),[2]掉落汇总!$A$2:$A$871,E$1,[2]掉落汇总!$C$2:$C$871,$Q$1)+SUMIFS(OFFSET([2]掉落汇总!$C$2:$C$871,,MATCH($B225,[2]掉落汇总!$D$1:$M$1)),[2]掉落汇总!$A$2:$A$871,E$1,[2]掉落汇总!$C$2:$C$871,$Q$2)/$Q$3)*宝箱投放计算!D225</f>
        <v>0</v>
      </c>
      <c r="F225">
        <f ca="1">(SUMIFS(OFFSET([2]掉落汇总!$C$2:$C$871,,MATCH($B225,[2]掉落汇总!$D$1:$M$1)),[2]掉落汇总!$A$2:$A$871,F$1,[2]掉落汇总!$C$2:$C$871,$Q$1)+SUMIFS(OFFSET([2]掉落汇总!$C$2:$C$871,,MATCH($B225,[2]掉落汇总!$D$1:$M$1)),[2]掉落汇总!$A$2:$A$871,F$1,[2]掉落汇总!$C$2:$C$871,$Q$2)/$Q$3)*宝箱投放计算!E225</f>
        <v>0</v>
      </c>
      <c r="G225">
        <f ca="1">(SUMIFS(OFFSET([2]掉落汇总!$C$2:$C$871,,MATCH($B225,[2]掉落汇总!$D$1:$M$1)),[2]掉落汇总!$A$2:$A$871,G$1,[2]掉落汇总!$C$2:$C$871,$Q$1)+SUMIFS(OFFSET([2]掉落汇总!$C$2:$C$871,,MATCH($B225,[2]掉落汇总!$D$1:$M$1)),[2]掉落汇总!$A$2:$A$871,G$1,[2]掉落汇总!$C$2:$C$871,$Q$2)/$Q$3)*宝箱投放计算!F225</f>
        <v>0</v>
      </c>
      <c r="H225">
        <f ca="1">(SUMIFS(OFFSET([2]掉落汇总!$C$2:$C$871,,MATCH($B225,[2]掉落汇总!$D$1:$M$1)),[2]掉落汇总!$A$2:$A$871,H$1,[2]掉落汇总!$C$2:$C$871,$Q$1)+SUMIFS(OFFSET([2]掉落汇总!$C$2:$C$871,,MATCH($B225,[2]掉落汇总!$D$1:$M$1)),[2]掉落汇总!$A$2:$A$871,H$1,[2]掉落汇总!$C$2:$C$871,$Q$2)/$Q$3)*宝箱投放计算!G225</f>
        <v>0</v>
      </c>
      <c r="I225">
        <f ca="1">(SUMIFS(OFFSET([2]掉落汇总!$C$2:$C$871,,MATCH($B225,[2]掉落汇总!$D$1:$M$1)),[2]掉落汇总!$A$2:$A$871,I$1,[2]掉落汇总!$C$2:$C$871,$Q$1)+SUMIFS(OFFSET([2]掉落汇总!$C$2:$C$871,,MATCH($B225,[2]掉落汇总!$D$1:$M$1)),[2]掉落汇总!$A$2:$A$871,I$1,[2]掉落汇总!$C$2:$C$871,$Q$2)/$Q$3)*宝箱投放计算!H225</f>
        <v>0</v>
      </c>
      <c r="J225">
        <f ca="1">(SUMIFS(OFFSET([2]掉落汇总!$C$2:$C$871,,MATCH($B225,[2]掉落汇总!$D$1:$M$1)),[2]掉落汇总!$A$2:$A$871,J$1,[2]掉落汇总!$C$2:$C$871,$Q$1)+SUMIFS(OFFSET([2]掉落汇总!$C$2:$C$871,,MATCH($B225,[2]掉落汇总!$D$1:$M$1)),[2]掉落汇总!$A$2:$A$871,J$1,[2]掉落汇总!$C$2:$C$871,$Q$2)/$Q$3)*宝箱投放计算!I225</f>
        <v>0</v>
      </c>
      <c r="K225">
        <f ca="1">(SUMIFS(OFFSET([2]掉落汇总!$C$2:$C$871,,MATCH($B225,[2]掉落汇总!$D$1:$M$1)),[2]掉落汇总!$A$2:$A$871,K$1,[2]掉落汇总!$C$2:$C$871,$Q$1)+SUMIFS(OFFSET([2]掉落汇总!$C$2:$C$871,,MATCH($B225,[2]掉落汇总!$D$1:$M$1)),[2]掉落汇总!$A$2:$A$871,K$1,[2]掉落汇总!$C$2:$C$871,$Q$2)/$Q$3)*宝箱投放计算!J225</f>
        <v>0</v>
      </c>
      <c r="L225">
        <f ca="1">(SUMIFS(OFFSET([2]掉落汇总!$C$2:$C$871,,MATCH($B225,[2]掉落汇总!$D$1:$M$1)),[2]掉落汇总!$A$2:$A$871,L$1,[2]掉落汇总!$C$2:$C$871,$Q$1)+SUMIFS(OFFSET([2]掉落汇总!$C$2:$C$871,,MATCH($B225,[2]掉落汇总!$D$1:$M$1)),[2]掉落汇总!$A$2:$A$871,L$1,[2]掉落汇总!$C$2:$C$871,$Q$2)/$Q$3)*宝箱投放计算!K225</f>
        <v>0</v>
      </c>
      <c r="M225">
        <f ca="1">(SUMIFS(OFFSET([2]掉落汇总!$C$2:$C$871,,MATCH($B225,[2]掉落汇总!$D$1:$M$1)),[2]掉落汇总!$A$2:$A$871,M$1,[2]掉落汇总!$C$2:$C$871,$Q$1)+SUMIFS(OFFSET([2]掉落汇总!$C$2:$C$871,,MATCH($B225,[2]掉落汇总!$D$1:$M$1)),[2]掉落汇总!$A$2:$A$871,M$1,[2]掉落汇总!$C$2:$C$871,$Q$2)/$Q$3)*宝箱投放计算!L225</f>
        <v>0</v>
      </c>
      <c r="N225">
        <f ca="1">(SUMIFS(OFFSET([2]掉落汇总!$C$2:$C$871,,MATCH($B225,[2]掉落汇总!$D$1:$M$1)),[2]掉落汇总!$A$2:$A$871,N$1,[2]掉落汇总!$C$2:$C$871,$Q$1)+SUMIFS(OFFSET([2]掉落汇总!$C$2:$C$871,,MATCH($B225,[2]掉落汇总!$D$1:$M$1)),[2]掉落汇总!$A$2:$A$871,N$1,[2]掉落汇总!$C$2:$C$871,$Q$2)/$Q$3)*宝箱投放计算!M225</f>
        <v>0</v>
      </c>
      <c r="O225">
        <f ca="1">(SUMIFS(OFFSET([2]掉落汇总!$C$2:$C$871,,MATCH($B225,[2]掉落汇总!$D$1:$M$1)),[2]掉落汇总!$A$2:$A$871,O$1,[2]掉落汇总!$C$2:$C$871,$Q$1)+SUMIFS(OFFSET([2]掉落汇总!$C$2:$C$871,,MATCH($B225,[2]掉落汇总!$D$1:$M$1)),[2]掉落汇总!$A$2:$A$871,O$1,[2]掉落汇总!$C$2:$C$871,$Q$2)/$Q$3)*宝箱投放计算!N225</f>
        <v>0</v>
      </c>
    </row>
    <row r="226" spans="1:15" x14ac:dyDescent="0.2">
      <c r="A226">
        <f>玩家成长时间线!A226</f>
        <v>225</v>
      </c>
      <c r="B226">
        <f>玩家成长时间线!B226</f>
        <v>8</v>
      </c>
      <c r="C226">
        <f ca="1">SUM($D$2:D226)</f>
        <v>0</v>
      </c>
      <c r="D226">
        <f t="shared" ca="1" si="3"/>
        <v>0</v>
      </c>
      <c r="E226">
        <f ca="1">(SUMIFS(OFFSET([2]掉落汇总!$C$2:$C$871,,MATCH($B226,[2]掉落汇总!$D$1:$M$1)),[2]掉落汇总!$A$2:$A$871,E$1,[2]掉落汇总!$C$2:$C$871,$Q$1)+SUMIFS(OFFSET([2]掉落汇总!$C$2:$C$871,,MATCH($B226,[2]掉落汇总!$D$1:$M$1)),[2]掉落汇总!$A$2:$A$871,E$1,[2]掉落汇总!$C$2:$C$871,$Q$2)/$Q$3)*宝箱投放计算!D226</f>
        <v>0</v>
      </c>
      <c r="F226">
        <f ca="1">(SUMIFS(OFFSET([2]掉落汇总!$C$2:$C$871,,MATCH($B226,[2]掉落汇总!$D$1:$M$1)),[2]掉落汇总!$A$2:$A$871,F$1,[2]掉落汇总!$C$2:$C$871,$Q$1)+SUMIFS(OFFSET([2]掉落汇总!$C$2:$C$871,,MATCH($B226,[2]掉落汇总!$D$1:$M$1)),[2]掉落汇总!$A$2:$A$871,F$1,[2]掉落汇总!$C$2:$C$871,$Q$2)/$Q$3)*宝箱投放计算!E226</f>
        <v>0</v>
      </c>
      <c r="G226">
        <f ca="1">(SUMIFS(OFFSET([2]掉落汇总!$C$2:$C$871,,MATCH($B226,[2]掉落汇总!$D$1:$M$1)),[2]掉落汇总!$A$2:$A$871,G$1,[2]掉落汇总!$C$2:$C$871,$Q$1)+SUMIFS(OFFSET([2]掉落汇总!$C$2:$C$871,,MATCH($B226,[2]掉落汇总!$D$1:$M$1)),[2]掉落汇总!$A$2:$A$871,G$1,[2]掉落汇总!$C$2:$C$871,$Q$2)/$Q$3)*宝箱投放计算!F226</f>
        <v>0</v>
      </c>
      <c r="H226">
        <f ca="1">(SUMIFS(OFFSET([2]掉落汇总!$C$2:$C$871,,MATCH($B226,[2]掉落汇总!$D$1:$M$1)),[2]掉落汇总!$A$2:$A$871,H$1,[2]掉落汇总!$C$2:$C$871,$Q$1)+SUMIFS(OFFSET([2]掉落汇总!$C$2:$C$871,,MATCH($B226,[2]掉落汇总!$D$1:$M$1)),[2]掉落汇总!$A$2:$A$871,H$1,[2]掉落汇总!$C$2:$C$871,$Q$2)/$Q$3)*宝箱投放计算!G226</f>
        <v>0</v>
      </c>
      <c r="I226">
        <f ca="1">(SUMIFS(OFFSET([2]掉落汇总!$C$2:$C$871,,MATCH($B226,[2]掉落汇总!$D$1:$M$1)),[2]掉落汇总!$A$2:$A$871,I$1,[2]掉落汇总!$C$2:$C$871,$Q$1)+SUMIFS(OFFSET([2]掉落汇总!$C$2:$C$871,,MATCH($B226,[2]掉落汇总!$D$1:$M$1)),[2]掉落汇总!$A$2:$A$871,I$1,[2]掉落汇总!$C$2:$C$871,$Q$2)/$Q$3)*宝箱投放计算!H226</f>
        <v>0</v>
      </c>
      <c r="J226">
        <f ca="1">(SUMIFS(OFFSET([2]掉落汇总!$C$2:$C$871,,MATCH($B226,[2]掉落汇总!$D$1:$M$1)),[2]掉落汇总!$A$2:$A$871,J$1,[2]掉落汇总!$C$2:$C$871,$Q$1)+SUMIFS(OFFSET([2]掉落汇总!$C$2:$C$871,,MATCH($B226,[2]掉落汇总!$D$1:$M$1)),[2]掉落汇总!$A$2:$A$871,J$1,[2]掉落汇总!$C$2:$C$871,$Q$2)/$Q$3)*宝箱投放计算!I226</f>
        <v>0</v>
      </c>
      <c r="K226">
        <f ca="1">(SUMIFS(OFFSET([2]掉落汇总!$C$2:$C$871,,MATCH($B226,[2]掉落汇总!$D$1:$M$1)),[2]掉落汇总!$A$2:$A$871,K$1,[2]掉落汇总!$C$2:$C$871,$Q$1)+SUMIFS(OFFSET([2]掉落汇总!$C$2:$C$871,,MATCH($B226,[2]掉落汇总!$D$1:$M$1)),[2]掉落汇总!$A$2:$A$871,K$1,[2]掉落汇总!$C$2:$C$871,$Q$2)/$Q$3)*宝箱投放计算!J226</f>
        <v>0</v>
      </c>
      <c r="L226">
        <f ca="1">(SUMIFS(OFFSET([2]掉落汇总!$C$2:$C$871,,MATCH($B226,[2]掉落汇总!$D$1:$M$1)),[2]掉落汇总!$A$2:$A$871,L$1,[2]掉落汇总!$C$2:$C$871,$Q$1)+SUMIFS(OFFSET([2]掉落汇总!$C$2:$C$871,,MATCH($B226,[2]掉落汇总!$D$1:$M$1)),[2]掉落汇总!$A$2:$A$871,L$1,[2]掉落汇总!$C$2:$C$871,$Q$2)/$Q$3)*宝箱投放计算!K226</f>
        <v>0</v>
      </c>
      <c r="M226">
        <f ca="1">(SUMIFS(OFFSET([2]掉落汇总!$C$2:$C$871,,MATCH($B226,[2]掉落汇总!$D$1:$M$1)),[2]掉落汇总!$A$2:$A$871,M$1,[2]掉落汇总!$C$2:$C$871,$Q$1)+SUMIFS(OFFSET([2]掉落汇总!$C$2:$C$871,,MATCH($B226,[2]掉落汇总!$D$1:$M$1)),[2]掉落汇总!$A$2:$A$871,M$1,[2]掉落汇总!$C$2:$C$871,$Q$2)/$Q$3)*宝箱投放计算!L226</f>
        <v>0</v>
      </c>
      <c r="N226">
        <f ca="1">(SUMIFS(OFFSET([2]掉落汇总!$C$2:$C$871,,MATCH($B226,[2]掉落汇总!$D$1:$M$1)),[2]掉落汇总!$A$2:$A$871,N$1,[2]掉落汇总!$C$2:$C$871,$Q$1)+SUMIFS(OFFSET([2]掉落汇总!$C$2:$C$871,,MATCH($B226,[2]掉落汇总!$D$1:$M$1)),[2]掉落汇总!$A$2:$A$871,N$1,[2]掉落汇总!$C$2:$C$871,$Q$2)/$Q$3)*宝箱投放计算!M226</f>
        <v>0</v>
      </c>
      <c r="O226">
        <f ca="1">(SUMIFS(OFFSET([2]掉落汇总!$C$2:$C$871,,MATCH($B226,[2]掉落汇总!$D$1:$M$1)),[2]掉落汇总!$A$2:$A$871,O$1,[2]掉落汇总!$C$2:$C$871,$Q$1)+SUMIFS(OFFSET([2]掉落汇总!$C$2:$C$871,,MATCH($B226,[2]掉落汇总!$D$1:$M$1)),[2]掉落汇总!$A$2:$A$871,O$1,[2]掉落汇总!$C$2:$C$871,$Q$2)/$Q$3)*宝箱投放计算!N226</f>
        <v>0</v>
      </c>
    </row>
    <row r="227" spans="1:15" x14ac:dyDescent="0.2">
      <c r="A227">
        <f>玩家成长时间线!A227</f>
        <v>226</v>
      </c>
      <c r="B227">
        <f>玩家成长时间线!B227</f>
        <v>8</v>
      </c>
      <c r="C227">
        <f ca="1">SUM($D$2:D227)</f>
        <v>0</v>
      </c>
      <c r="D227">
        <f t="shared" ca="1" si="3"/>
        <v>0</v>
      </c>
      <c r="E227">
        <f ca="1">(SUMIFS(OFFSET([2]掉落汇总!$C$2:$C$871,,MATCH($B227,[2]掉落汇总!$D$1:$M$1)),[2]掉落汇总!$A$2:$A$871,E$1,[2]掉落汇总!$C$2:$C$871,$Q$1)+SUMIFS(OFFSET([2]掉落汇总!$C$2:$C$871,,MATCH($B227,[2]掉落汇总!$D$1:$M$1)),[2]掉落汇总!$A$2:$A$871,E$1,[2]掉落汇总!$C$2:$C$871,$Q$2)/$Q$3)*宝箱投放计算!D227</f>
        <v>0</v>
      </c>
      <c r="F227">
        <f ca="1">(SUMIFS(OFFSET([2]掉落汇总!$C$2:$C$871,,MATCH($B227,[2]掉落汇总!$D$1:$M$1)),[2]掉落汇总!$A$2:$A$871,F$1,[2]掉落汇总!$C$2:$C$871,$Q$1)+SUMIFS(OFFSET([2]掉落汇总!$C$2:$C$871,,MATCH($B227,[2]掉落汇总!$D$1:$M$1)),[2]掉落汇总!$A$2:$A$871,F$1,[2]掉落汇总!$C$2:$C$871,$Q$2)/$Q$3)*宝箱投放计算!E227</f>
        <v>0</v>
      </c>
      <c r="G227">
        <f ca="1">(SUMIFS(OFFSET([2]掉落汇总!$C$2:$C$871,,MATCH($B227,[2]掉落汇总!$D$1:$M$1)),[2]掉落汇总!$A$2:$A$871,G$1,[2]掉落汇总!$C$2:$C$871,$Q$1)+SUMIFS(OFFSET([2]掉落汇总!$C$2:$C$871,,MATCH($B227,[2]掉落汇总!$D$1:$M$1)),[2]掉落汇总!$A$2:$A$871,G$1,[2]掉落汇总!$C$2:$C$871,$Q$2)/$Q$3)*宝箱投放计算!F227</f>
        <v>0</v>
      </c>
      <c r="H227">
        <f ca="1">(SUMIFS(OFFSET([2]掉落汇总!$C$2:$C$871,,MATCH($B227,[2]掉落汇总!$D$1:$M$1)),[2]掉落汇总!$A$2:$A$871,H$1,[2]掉落汇总!$C$2:$C$871,$Q$1)+SUMIFS(OFFSET([2]掉落汇总!$C$2:$C$871,,MATCH($B227,[2]掉落汇总!$D$1:$M$1)),[2]掉落汇总!$A$2:$A$871,H$1,[2]掉落汇总!$C$2:$C$871,$Q$2)/$Q$3)*宝箱投放计算!G227</f>
        <v>0</v>
      </c>
      <c r="I227">
        <f ca="1">(SUMIFS(OFFSET([2]掉落汇总!$C$2:$C$871,,MATCH($B227,[2]掉落汇总!$D$1:$M$1)),[2]掉落汇总!$A$2:$A$871,I$1,[2]掉落汇总!$C$2:$C$871,$Q$1)+SUMIFS(OFFSET([2]掉落汇总!$C$2:$C$871,,MATCH($B227,[2]掉落汇总!$D$1:$M$1)),[2]掉落汇总!$A$2:$A$871,I$1,[2]掉落汇总!$C$2:$C$871,$Q$2)/$Q$3)*宝箱投放计算!H227</f>
        <v>0</v>
      </c>
      <c r="J227">
        <f ca="1">(SUMIFS(OFFSET([2]掉落汇总!$C$2:$C$871,,MATCH($B227,[2]掉落汇总!$D$1:$M$1)),[2]掉落汇总!$A$2:$A$871,J$1,[2]掉落汇总!$C$2:$C$871,$Q$1)+SUMIFS(OFFSET([2]掉落汇总!$C$2:$C$871,,MATCH($B227,[2]掉落汇总!$D$1:$M$1)),[2]掉落汇总!$A$2:$A$871,J$1,[2]掉落汇总!$C$2:$C$871,$Q$2)/$Q$3)*宝箱投放计算!I227</f>
        <v>0</v>
      </c>
      <c r="K227">
        <f ca="1">(SUMIFS(OFFSET([2]掉落汇总!$C$2:$C$871,,MATCH($B227,[2]掉落汇总!$D$1:$M$1)),[2]掉落汇总!$A$2:$A$871,K$1,[2]掉落汇总!$C$2:$C$871,$Q$1)+SUMIFS(OFFSET([2]掉落汇总!$C$2:$C$871,,MATCH($B227,[2]掉落汇总!$D$1:$M$1)),[2]掉落汇总!$A$2:$A$871,K$1,[2]掉落汇总!$C$2:$C$871,$Q$2)/$Q$3)*宝箱投放计算!J227</f>
        <v>0</v>
      </c>
      <c r="L227">
        <f ca="1">(SUMIFS(OFFSET([2]掉落汇总!$C$2:$C$871,,MATCH($B227,[2]掉落汇总!$D$1:$M$1)),[2]掉落汇总!$A$2:$A$871,L$1,[2]掉落汇总!$C$2:$C$871,$Q$1)+SUMIFS(OFFSET([2]掉落汇总!$C$2:$C$871,,MATCH($B227,[2]掉落汇总!$D$1:$M$1)),[2]掉落汇总!$A$2:$A$871,L$1,[2]掉落汇总!$C$2:$C$871,$Q$2)/$Q$3)*宝箱投放计算!K227</f>
        <v>0</v>
      </c>
      <c r="M227">
        <f ca="1">(SUMIFS(OFFSET([2]掉落汇总!$C$2:$C$871,,MATCH($B227,[2]掉落汇总!$D$1:$M$1)),[2]掉落汇总!$A$2:$A$871,M$1,[2]掉落汇总!$C$2:$C$871,$Q$1)+SUMIFS(OFFSET([2]掉落汇总!$C$2:$C$871,,MATCH($B227,[2]掉落汇总!$D$1:$M$1)),[2]掉落汇总!$A$2:$A$871,M$1,[2]掉落汇总!$C$2:$C$871,$Q$2)/$Q$3)*宝箱投放计算!L227</f>
        <v>0</v>
      </c>
      <c r="N227">
        <f ca="1">(SUMIFS(OFFSET([2]掉落汇总!$C$2:$C$871,,MATCH($B227,[2]掉落汇总!$D$1:$M$1)),[2]掉落汇总!$A$2:$A$871,N$1,[2]掉落汇总!$C$2:$C$871,$Q$1)+SUMIFS(OFFSET([2]掉落汇总!$C$2:$C$871,,MATCH($B227,[2]掉落汇总!$D$1:$M$1)),[2]掉落汇总!$A$2:$A$871,N$1,[2]掉落汇总!$C$2:$C$871,$Q$2)/$Q$3)*宝箱投放计算!M227</f>
        <v>0</v>
      </c>
      <c r="O227">
        <f ca="1">(SUMIFS(OFFSET([2]掉落汇总!$C$2:$C$871,,MATCH($B227,[2]掉落汇总!$D$1:$M$1)),[2]掉落汇总!$A$2:$A$871,O$1,[2]掉落汇总!$C$2:$C$871,$Q$1)+SUMIFS(OFFSET([2]掉落汇总!$C$2:$C$871,,MATCH($B227,[2]掉落汇总!$D$1:$M$1)),[2]掉落汇总!$A$2:$A$871,O$1,[2]掉落汇总!$C$2:$C$871,$Q$2)/$Q$3)*宝箱投放计算!N227</f>
        <v>0</v>
      </c>
    </row>
    <row r="228" spans="1:15" x14ac:dyDescent="0.2">
      <c r="A228">
        <f>玩家成长时间线!A228</f>
        <v>227</v>
      </c>
      <c r="B228">
        <f>玩家成长时间线!B228</f>
        <v>9</v>
      </c>
      <c r="C228">
        <f ca="1">SUM($D$2:D228)</f>
        <v>0</v>
      </c>
      <c r="D228">
        <f t="shared" ca="1" si="3"/>
        <v>0</v>
      </c>
      <c r="E228">
        <f ca="1">(SUMIFS(OFFSET([2]掉落汇总!$C$2:$C$871,,MATCH($B228,[2]掉落汇总!$D$1:$M$1)),[2]掉落汇总!$A$2:$A$871,E$1,[2]掉落汇总!$C$2:$C$871,$Q$1)+SUMIFS(OFFSET([2]掉落汇总!$C$2:$C$871,,MATCH($B228,[2]掉落汇总!$D$1:$M$1)),[2]掉落汇总!$A$2:$A$871,E$1,[2]掉落汇总!$C$2:$C$871,$Q$2)/$Q$3)*宝箱投放计算!D228</f>
        <v>0</v>
      </c>
      <c r="F228">
        <f ca="1">(SUMIFS(OFFSET([2]掉落汇总!$C$2:$C$871,,MATCH($B228,[2]掉落汇总!$D$1:$M$1)),[2]掉落汇总!$A$2:$A$871,F$1,[2]掉落汇总!$C$2:$C$871,$Q$1)+SUMIFS(OFFSET([2]掉落汇总!$C$2:$C$871,,MATCH($B228,[2]掉落汇总!$D$1:$M$1)),[2]掉落汇总!$A$2:$A$871,F$1,[2]掉落汇总!$C$2:$C$871,$Q$2)/$Q$3)*宝箱投放计算!E228</f>
        <v>0</v>
      </c>
      <c r="G228">
        <f ca="1">(SUMIFS(OFFSET([2]掉落汇总!$C$2:$C$871,,MATCH($B228,[2]掉落汇总!$D$1:$M$1)),[2]掉落汇总!$A$2:$A$871,G$1,[2]掉落汇总!$C$2:$C$871,$Q$1)+SUMIFS(OFFSET([2]掉落汇总!$C$2:$C$871,,MATCH($B228,[2]掉落汇总!$D$1:$M$1)),[2]掉落汇总!$A$2:$A$871,G$1,[2]掉落汇总!$C$2:$C$871,$Q$2)/$Q$3)*宝箱投放计算!F228</f>
        <v>0</v>
      </c>
      <c r="H228">
        <f ca="1">(SUMIFS(OFFSET([2]掉落汇总!$C$2:$C$871,,MATCH($B228,[2]掉落汇总!$D$1:$M$1)),[2]掉落汇总!$A$2:$A$871,H$1,[2]掉落汇总!$C$2:$C$871,$Q$1)+SUMIFS(OFFSET([2]掉落汇总!$C$2:$C$871,,MATCH($B228,[2]掉落汇总!$D$1:$M$1)),[2]掉落汇总!$A$2:$A$871,H$1,[2]掉落汇总!$C$2:$C$871,$Q$2)/$Q$3)*宝箱投放计算!G228</f>
        <v>0</v>
      </c>
      <c r="I228">
        <f ca="1">(SUMIFS(OFFSET([2]掉落汇总!$C$2:$C$871,,MATCH($B228,[2]掉落汇总!$D$1:$M$1)),[2]掉落汇总!$A$2:$A$871,I$1,[2]掉落汇总!$C$2:$C$871,$Q$1)+SUMIFS(OFFSET([2]掉落汇总!$C$2:$C$871,,MATCH($B228,[2]掉落汇总!$D$1:$M$1)),[2]掉落汇总!$A$2:$A$871,I$1,[2]掉落汇总!$C$2:$C$871,$Q$2)/$Q$3)*宝箱投放计算!H228</f>
        <v>0</v>
      </c>
      <c r="J228">
        <f ca="1">(SUMIFS(OFFSET([2]掉落汇总!$C$2:$C$871,,MATCH($B228,[2]掉落汇总!$D$1:$M$1)),[2]掉落汇总!$A$2:$A$871,J$1,[2]掉落汇总!$C$2:$C$871,$Q$1)+SUMIFS(OFFSET([2]掉落汇总!$C$2:$C$871,,MATCH($B228,[2]掉落汇总!$D$1:$M$1)),[2]掉落汇总!$A$2:$A$871,J$1,[2]掉落汇总!$C$2:$C$871,$Q$2)/$Q$3)*宝箱投放计算!I228</f>
        <v>0</v>
      </c>
      <c r="K228">
        <f ca="1">(SUMIFS(OFFSET([2]掉落汇总!$C$2:$C$871,,MATCH($B228,[2]掉落汇总!$D$1:$M$1)),[2]掉落汇总!$A$2:$A$871,K$1,[2]掉落汇总!$C$2:$C$871,$Q$1)+SUMIFS(OFFSET([2]掉落汇总!$C$2:$C$871,,MATCH($B228,[2]掉落汇总!$D$1:$M$1)),[2]掉落汇总!$A$2:$A$871,K$1,[2]掉落汇总!$C$2:$C$871,$Q$2)/$Q$3)*宝箱投放计算!J228</f>
        <v>0</v>
      </c>
      <c r="L228">
        <f ca="1">(SUMIFS(OFFSET([2]掉落汇总!$C$2:$C$871,,MATCH($B228,[2]掉落汇总!$D$1:$M$1)),[2]掉落汇总!$A$2:$A$871,L$1,[2]掉落汇总!$C$2:$C$871,$Q$1)+SUMIFS(OFFSET([2]掉落汇总!$C$2:$C$871,,MATCH($B228,[2]掉落汇总!$D$1:$M$1)),[2]掉落汇总!$A$2:$A$871,L$1,[2]掉落汇总!$C$2:$C$871,$Q$2)/$Q$3)*宝箱投放计算!K228</f>
        <v>0</v>
      </c>
      <c r="M228">
        <f ca="1">(SUMIFS(OFFSET([2]掉落汇总!$C$2:$C$871,,MATCH($B228,[2]掉落汇总!$D$1:$M$1)),[2]掉落汇总!$A$2:$A$871,M$1,[2]掉落汇总!$C$2:$C$871,$Q$1)+SUMIFS(OFFSET([2]掉落汇总!$C$2:$C$871,,MATCH($B228,[2]掉落汇总!$D$1:$M$1)),[2]掉落汇总!$A$2:$A$871,M$1,[2]掉落汇总!$C$2:$C$871,$Q$2)/$Q$3)*宝箱投放计算!L228</f>
        <v>0</v>
      </c>
      <c r="N228">
        <f ca="1">(SUMIFS(OFFSET([2]掉落汇总!$C$2:$C$871,,MATCH($B228,[2]掉落汇总!$D$1:$M$1)),[2]掉落汇总!$A$2:$A$871,N$1,[2]掉落汇总!$C$2:$C$871,$Q$1)+SUMIFS(OFFSET([2]掉落汇总!$C$2:$C$871,,MATCH($B228,[2]掉落汇总!$D$1:$M$1)),[2]掉落汇总!$A$2:$A$871,N$1,[2]掉落汇总!$C$2:$C$871,$Q$2)/$Q$3)*宝箱投放计算!M228</f>
        <v>0</v>
      </c>
      <c r="O228">
        <f ca="1">(SUMIFS(OFFSET([2]掉落汇总!$C$2:$C$871,,MATCH($B228,[2]掉落汇总!$D$1:$M$1)),[2]掉落汇总!$A$2:$A$871,O$1,[2]掉落汇总!$C$2:$C$871,$Q$1)+SUMIFS(OFFSET([2]掉落汇总!$C$2:$C$871,,MATCH($B228,[2]掉落汇总!$D$1:$M$1)),[2]掉落汇总!$A$2:$A$871,O$1,[2]掉落汇总!$C$2:$C$871,$Q$2)/$Q$3)*宝箱投放计算!N228</f>
        <v>0</v>
      </c>
    </row>
    <row r="229" spans="1:15" x14ac:dyDescent="0.2">
      <c r="A229">
        <f>玩家成长时间线!A229</f>
        <v>228</v>
      </c>
      <c r="B229">
        <f>玩家成长时间线!B229</f>
        <v>9</v>
      </c>
      <c r="C229">
        <f ca="1">SUM($D$2:D229)</f>
        <v>0</v>
      </c>
      <c r="D229">
        <f t="shared" ca="1" si="3"/>
        <v>0</v>
      </c>
      <c r="E229">
        <f ca="1">(SUMIFS(OFFSET([2]掉落汇总!$C$2:$C$871,,MATCH($B229,[2]掉落汇总!$D$1:$M$1)),[2]掉落汇总!$A$2:$A$871,E$1,[2]掉落汇总!$C$2:$C$871,$Q$1)+SUMIFS(OFFSET([2]掉落汇总!$C$2:$C$871,,MATCH($B229,[2]掉落汇总!$D$1:$M$1)),[2]掉落汇总!$A$2:$A$871,E$1,[2]掉落汇总!$C$2:$C$871,$Q$2)/$Q$3)*宝箱投放计算!D229</f>
        <v>0</v>
      </c>
      <c r="F229">
        <f ca="1">(SUMIFS(OFFSET([2]掉落汇总!$C$2:$C$871,,MATCH($B229,[2]掉落汇总!$D$1:$M$1)),[2]掉落汇总!$A$2:$A$871,F$1,[2]掉落汇总!$C$2:$C$871,$Q$1)+SUMIFS(OFFSET([2]掉落汇总!$C$2:$C$871,,MATCH($B229,[2]掉落汇总!$D$1:$M$1)),[2]掉落汇总!$A$2:$A$871,F$1,[2]掉落汇总!$C$2:$C$871,$Q$2)/$Q$3)*宝箱投放计算!E229</f>
        <v>0</v>
      </c>
      <c r="G229">
        <f ca="1">(SUMIFS(OFFSET([2]掉落汇总!$C$2:$C$871,,MATCH($B229,[2]掉落汇总!$D$1:$M$1)),[2]掉落汇总!$A$2:$A$871,G$1,[2]掉落汇总!$C$2:$C$871,$Q$1)+SUMIFS(OFFSET([2]掉落汇总!$C$2:$C$871,,MATCH($B229,[2]掉落汇总!$D$1:$M$1)),[2]掉落汇总!$A$2:$A$871,G$1,[2]掉落汇总!$C$2:$C$871,$Q$2)/$Q$3)*宝箱投放计算!F229</f>
        <v>0</v>
      </c>
      <c r="H229">
        <f ca="1">(SUMIFS(OFFSET([2]掉落汇总!$C$2:$C$871,,MATCH($B229,[2]掉落汇总!$D$1:$M$1)),[2]掉落汇总!$A$2:$A$871,H$1,[2]掉落汇总!$C$2:$C$871,$Q$1)+SUMIFS(OFFSET([2]掉落汇总!$C$2:$C$871,,MATCH($B229,[2]掉落汇总!$D$1:$M$1)),[2]掉落汇总!$A$2:$A$871,H$1,[2]掉落汇总!$C$2:$C$871,$Q$2)/$Q$3)*宝箱投放计算!G229</f>
        <v>0</v>
      </c>
      <c r="I229">
        <f ca="1">(SUMIFS(OFFSET([2]掉落汇总!$C$2:$C$871,,MATCH($B229,[2]掉落汇总!$D$1:$M$1)),[2]掉落汇总!$A$2:$A$871,I$1,[2]掉落汇总!$C$2:$C$871,$Q$1)+SUMIFS(OFFSET([2]掉落汇总!$C$2:$C$871,,MATCH($B229,[2]掉落汇总!$D$1:$M$1)),[2]掉落汇总!$A$2:$A$871,I$1,[2]掉落汇总!$C$2:$C$871,$Q$2)/$Q$3)*宝箱投放计算!H229</f>
        <v>0</v>
      </c>
      <c r="J229">
        <f ca="1">(SUMIFS(OFFSET([2]掉落汇总!$C$2:$C$871,,MATCH($B229,[2]掉落汇总!$D$1:$M$1)),[2]掉落汇总!$A$2:$A$871,J$1,[2]掉落汇总!$C$2:$C$871,$Q$1)+SUMIFS(OFFSET([2]掉落汇总!$C$2:$C$871,,MATCH($B229,[2]掉落汇总!$D$1:$M$1)),[2]掉落汇总!$A$2:$A$871,J$1,[2]掉落汇总!$C$2:$C$871,$Q$2)/$Q$3)*宝箱投放计算!I229</f>
        <v>0</v>
      </c>
      <c r="K229">
        <f ca="1">(SUMIFS(OFFSET([2]掉落汇总!$C$2:$C$871,,MATCH($B229,[2]掉落汇总!$D$1:$M$1)),[2]掉落汇总!$A$2:$A$871,K$1,[2]掉落汇总!$C$2:$C$871,$Q$1)+SUMIFS(OFFSET([2]掉落汇总!$C$2:$C$871,,MATCH($B229,[2]掉落汇总!$D$1:$M$1)),[2]掉落汇总!$A$2:$A$871,K$1,[2]掉落汇总!$C$2:$C$871,$Q$2)/$Q$3)*宝箱投放计算!J229</f>
        <v>0</v>
      </c>
      <c r="L229">
        <f ca="1">(SUMIFS(OFFSET([2]掉落汇总!$C$2:$C$871,,MATCH($B229,[2]掉落汇总!$D$1:$M$1)),[2]掉落汇总!$A$2:$A$871,L$1,[2]掉落汇总!$C$2:$C$871,$Q$1)+SUMIFS(OFFSET([2]掉落汇总!$C$2:$C$871,,MATCH($B229,[2]掉落汇总!$D$1:$M$1)),[2]掉落汇总!$A$2:$A$871,L$1,[2]掉落汇总!$C$2:$C$871,$Q$2)/$Q$3)*宝箱投放计算!K229</f>
        <v>0</v>
      </c>
      <c r="M229">
        <f ca="1">(SUMIFS(OFFSET([2]掉落汇总!$C$2:$C$871,,MATCH($B229,[2]掉落汇总!$D$1:$M$1)),[2]掉落汇总!$A$2:$A$871,M$1,[2]掉落汇总!$C$2:$C$871,$Q$1)+SUMIFS(OFFSET([2]掉落汇总!$C$2:$C$871,,MATCH($B229,[2]掉落汇总!$D$1:$M$1)),[2]掉落汇总!$A$2:$A$871,M$1,[2]掉落汇总!$C$2:$C$871,$Q$2)/$Q$3)*宝箱投放计算!L229</f>
        <v>0</v>
      </c>
      <c r="N229">
        <f ca="1">(SUMIFS(OFFSET([2]掉落汇总!$C$2:$C$871,,MATCH($B229,[2]掉落汇总!$D$1:$M$1)),[2]掉落汇总!$A$2:$A$871,N$1,[2]掉落汇总!$C$2:$C$871,$Q$1)+SUMIFS(OFFSET([2]掉落汇总!$C$2:$C$871,,MATCH($B229,[2]掉落汇总!$D$1:$M$1)),[2]掉落汇总!$A$2:$A$871,N$1,[2]掉落汇总!$C$2:$C$871,$Q$2)/$Q$3)*宝箱投放计算!M229</f>
        <v>0</v>
      </c>
      <c r="O229">
        <f ca="1">(SUMIFS(OFFSET([2]掉落汇总!$C$2:$C$871,,MATCH($B229,[2]掉落汇总!$D$1:$M$1)),[2]掉落汇总!$A$2:$A$871,O$1,[2]掉落汇总!$C$2:$C$871,$Q$1)+SUMIFS(OFFSET([2]掉落汇总!$C$2:$C$871,,MATCH($B229,[2]掉落汇总!$D$1:$M$1)),[2]掉落汇总!$A$2:$A$871,O$1,[2]掉落汇总!$C$2:$C$871,$Q$2)/$Q$3)*宝箱投放计算!N229</f>
        <v>0</v>
      </c>
    </row>
    <row r="230" spans="1:15" x14ac:dyDescent="0.2">
      <c r="A230">
        <f>玩家成长时间线!A230</f>
        <v>229</v>
      </c>
      <c r="B230">
        <f>玩家成长时间线!B230</f>
        <v>9</v>
      </c>
      <c r="C230">
        <f ca="1">SUM($D$2:D230)</f>
        <v>0</v>
      </c>
      <c r="D230">
        <f t="shared" ca="1" si="3"/>
        <v>0</v>
      </c>
      <c r="E230">
        <f ca="1">(SUMIFS(OFFSET([2]掉落汇总!$C$2:$C$871,,MATCH($B230,[2]掉落汇总!$D$1:$M$1)),[2]掉落汇总!$A$2:$A$871,E$1,[2]掉落汇总!$C$2:$C$871,$Q$1)+SUMIFS(OFFSET([2]掉落汇总!$C$2:$C$871,,MATCH($B230,[2]掉落汇总!$D$1:$M$1)),[2]掉落汇总!$A$2:$A$871,E$1,[2]掉落汇总!$C$2:$C$871,$Q$2)/$Q$3)*宝箱投放计算!D230</f>
        <v>0</v>
      </c>
      <c r="F230">
        <f ca="1">(SUMIFS(OFFSET([2]掉落汇总!$C$2:$C$871,,MATCH($B230,[2]掉落汇总!$D$1:$M$1)),[2]掉落汇总!$A$2:$A$871,F$1,[2]掉落汇总!$C$2:$C$871,$Q$1)+SUMIFS(OFFSET([2]掉落汇总!$C$2:$C$871,,MATCH($B230,[2]掉落汇总!$D$1:$M$1)),[2]掉落汇总!$A$2:$A$871,F$1,[2]掉落汇总!$C$2:$C$871,$Q$2)/$Q$3)*宝箱投放计算!E230</f>
        <v>0</v>
      </c>
      <c r="G230">
        <f ca="1">(SUMIFS(OFFSET([2]掉落汇总!$C$2:$C$871,,MATCH($B230,[2]掉落汇总!$D$1:$M$1)),[2]掉落汇总!$A$2:$A$871,G$1,[2]掉落汇总!$C$2:$C$871,$Q$1)+SUMIFS(OFFSET([2]掉落汇总!$C$2:$C$871,,MATCH($B230,[2]掉落汇总!$D$1:$M$1)),[2]掉落汇总!$A$2:$A$871,G$1,[2]掉落汇总!$C$2:$C$871,$Q$2)/$Q$3)*宝箱投放计算!F230</f>
        <v>0</v>
      </c>
      <c r="H230">
        <f ca="1">(SUMIFS(OFFSET([2]掉落汇总!$C$2:$C$871,,MATCH($B230,[2]掉落汇总!$D$1:$M$1)),[2]掉落汇总!$A$2:$A$871,H$1,[2]掉落汇总!$C$2:$C$871,$Q$1)+SUMIFS(OFFSET([2]掉落汇总!$C$2:$C$871,,MATCH($B230,[2]掉落汇总!$D$1:$M$1)),[2]掉落汇总!$A$2:$A$871,H$1,[2]掉落汇总!$C$2:$C$871,$Q$2)/$Q$3)*宝箱投放计算!G230</f>
        <v>0</v>
      </c>
      <c r="I230">
        <f ca="1">(SUMIFS(OFFSET([2]掉落汇总!$C$2:$C$871,,MATCH($B230,[2]掉落汇总!$D$1:$M$1)),[2]掉落汇总!$A$2:$A$871,I$1,[2]掉落汇总!$C$2:$C$871,$Q$1)+SUMIFS(OFFSET([2]掉落汇总!$C$2:$C$871,,MATCH($B230,[2]掉落汇总!$D$1:$M$1)),[2]掉落汇总!$A$2:$A$871,I$1,[2]掉落汇总!$C$2:$C$871,$Q$2)/$Q$3)*宝箱投放计算!H230</f>
        <v>0</v>
      </c>
      <c r="J230">
        <f ca="1">(SUMIFS(OFFSET([2]掉落汇总!$C$2:$C$871,,MATCH($B230,[2]掉落汇总!$D$1:$M$1)),[2]掉落汇总!$A$2:$A$871,J$1,[2]掉落汇总!$C$2:$C$871,$Q$1)+SUMIFS(OFFSET([2]掉落汇总!$C$2:$C$871,,MATCH($B230,[2]掉落汇总!$D$1:$M$1)),[2]掉落汇总!$A$2:$A$871,J$1,[2]掉落汇总!$C$2:$C$871,$Q$2)/$Q$3)*宝箱投放计算!I230</f>
        <v>0</v>
      </c>
      <c r="K230">
        <f ca="1">(SUMIFS(OFFSET([2]掉落汇总!$C$2:$C$871,,MATCH($B230,[2]掉落汇总!$D$1:$M$1)),[2]掉落汇总!$A$2:$A$871,K$1,[2]掉落汇总!$C$2:$C$871,$Q$1)+SUMIFS(OFFSET([2]掉落汇总!$C$2:$C$871,,MATCH($B230,[2]掉落汇总!$D$1:$M$1)),[2]掉落汇总!$A$2:$A$871,K$1,[2]掉落汇总!$C$2:$C$871,$Q$2)/$Q$3)*宝箱投放计算!J230</f>
        <v>0</v>
      </c>
      <c r="L230">
        <f ca="1">(SUMIFS(OFFSET([2]掉落汇总!$C$2:$C$871,,MATCH($B230,[2]掉落汇总!$D$1:$M$1)),[2]掉落汇总!$A$2:$A$871,L$1,[2]掉落汇总!$C$2:$C$871,$Q$1)+SUMIFS(OFFSET([2]掉落汇总!$C$2:$C$871,,MATCH($B230,[2]掉落汇总!$D$1:$M$1)),[2]掉落汇总!$A$2:$A$871,L$1,[2]掉落汇总!$C$2:$C$871,$Q$2)/$Q$3)*宝箱投放计算!K230</f>
        <v>0</v>
      </c>
      <c r="M230">
        <f ca="1">(SUMIFS(OFFSET([2]掉落汇总!$C$2:$C$871,,MATCH($B230,[2]掉落汇总!$D$1:$M$1)),[2]掉落汇总!$A$2:$A$871,M$1,[2]掉落汇总!$C$2:$C$871,$Q$1)+SUMIFS(OFFSET([2]掉落汇总!$C$2:$C$871,,MATCH($B230,[2]掉落汇总!$D$1:$M$1)),[2]掉落汇总!$A$2:$A$871,M$1,[2]掉落汇总!$C$2:$C$871,$Q$2)/$Q$3)*宝箱投放计算!L230</f>
        <v>0</v>
      </c>
      <c r="N230">
        <f ca="1">(SUMIFS(OFFSET([2]掉落汇总!$C$2:$C$871,,MATCH($B230,[2]掉落汇总!$D$1:$M$1)),[2]掉落汇总!$A$2:$A$871,N$1,[2]掉落汇总!$C$2:$C$871,$Q$1)+SUMIFS(OFFSET([2]掉落汇总!$C$2:$C$871,,MATCH($B230,[2]掉落汇总!$D$1:$M$1)),[2]掉落汇总!$A$2:$A$871,N$1,[2]掉落汇总!$C$2:$C$871,$Q$2)/$Q$3)*宝箱投放计算!M230</f>
        <v>0</v>
      </c>
      <c r="O230">
        <f ca="1">(SUMIFS(OFFSET([2]掉落汇总!$C$2:$C$871,,MATCH($B230,[2]掉落汇总!$D$1:$M$1)),[2]掉落汇总!$A$2:$A$871,O$1,[2]掉落汇总!$C$2:$C$871,$Q$1)+SUMIFS(OFFSET([2]掉落汇总!$C$2:$C$871,,MATCH($B230,[2]掉落汇总!$D$1:$M$1)),[2]掉落汇总!$A$2:$A$871,O$1,[2]掉落汇总!$C$2:$C$871,$Q$2)/$Q$3)*宝箱投放计算!N230</f>
        <v>0</v>
      </c>
    </row>
    <row r="231" spans="1:15" x14ac:dyDescent="0.2">
      <c r="A231">
        <f>玩家成长时间线!A231</f>
        <v>230</v>
      </c>
      <c r="B231">
        <f>玩家成长时间线!B231</f>
        <v>10</v>
      </c>
      <c r="C231">
        <f ca="1">SUM($D$2:D231)</f>
        <v>0</v>
      </c>
      <c r="D231">
        <f t="shared" ca="1" si="3"/>
        <v>0</v>
      </c>
      <c r="E231">
        <f ca="1">(SUMIFS(OFFSET([2]掉落汇总!$C$2:$C$871,,MATCH($B231,[2]掉落汇总!$D$1:$M$1)),[2]掉落汇总!$A$2:$A$871,E$1,[2]掉落汇总!$C$2:$C$871,$Q$1)+SUMIFS(OFFSET([2]掉落汇总!$C$2:$C$871,,MATCH($B231,[2]掉落汇总!$D$1:$M$1)),[2]掉落汇总!$A$2:$A$871,E$1,[2]掉落汇总!$C$2:$C$871,$Q$2)/$Q$3)*宝箱投放计算!D231</f>
        <v>0</v>
      </c>
      <c r="F231">
        <f ca="1">(SUMIFS(OFFSET([2]掉落汇总!$C$2:$C$871,,MATCH($B231,[2]掉落汇总!$D$1:$M$1)),[2]掉落汇总!$A$2:$A$871,F$1,[2]掉落汇总!$C$2:$C$871,$Q$1)+SUMIFS(OFFSET([2]掉落汇总!$C$2:$C$871,,MATCH($B231,[2]掉落汇总!$D$1:$M$1)),[2]掉落汇总!$A$2:$A$871,F$1,[2]掉落汇总!$C$2:$C$871,$Q$2)/$Q$3)*宝箱投放计算!E231</f>
        <v>0</v>
      </c>
      <c r="G231">
        <f ca="1">(SUMIFS(OFFSET([2]掉落汇总!$C$2:$C$871,,MATCH($B231,[2]掉落汇总!$D$1:$M$1)),[2]掉落汇总!$A$2:$A$871,G$1,[2]掉落汇总!$C$2:$C$871,$Q$1)+SUMIFS(OFFSET([2]掉落汇总!$C$2:$C$871,,MATCH($B231,[2]掉落汇总!$D$1:$M$1)),[2]掉落汇总!$A$2:$A$871,G$1,[2]掉落汇总!$C$2:$C$871,$Q$2)/$Q$3)*宝箱投放计算!F231</f>
        <v>0</v>
      </c>
      <c r="H231">
        <f ca="1">(SUMIFS(OFFSET([2]掉落汇总!$C$2:$C$871,,MATCH($B231,[2]掉落汇总!$D$1:$M$1)),[2]掉落汇总!$A$2:$A$871,H$1,[2]掉落汇总!$C$2:$C$871,$Q$1)+SUMIFS(OFFSET([2]掉落汇总!$C$2:$C$871,,MATCH($B231,[2]掉落汇总!$D$1:$M$1)),[2]掉落汇总!$A$2:$A$871,H$1,[2]掉落汇总!$C$2:$C$871,$Q$2)/$Q$3)*宝箱投放计算!G231</f>
        <v>0</v>
      </c>
      <c r="I231">
        <f ca="1">(SUMIFS(OFFSET([2]掉落汇总!$C$2:$C$871,,MATCH($B231,[2]掉落汇总!$D$1:$M$1)),[2]掉落汇总!$A$2:$A$871,I$1,[2]掉落汇总!$C$2:$C$871,$Q$1)+SUMIFS(OFFSET([2]掉落汇总!$C$2:$C$871,,MATCH($B231,[2]掉落汇总!$D$1:$M$1)),[2]掉落汇总!$A$2:$A$871,I$1,[2]掉落汇总!$C$2:$C$871,$Q$2)/$Q$3)*宝箱投放计算!H231</f>
        <v>0</v>
      </c>
      <c r="J231">
        <f ca="1">(SUMIFS(OFFSET([2]掉落汇总!$C$2:$C$871,,MATCH($B231,[2]掉落汇总!$D$1:$M$1)),[2]掉落汇总!$A$2:$A$871,J$1,[2]掉落汇总!$C$2:$C$871,$Q$1)+SUMIFS(OFFSET([2]掉落汇总!$C$2:$C$871,,MATCH($B231,[2]掉落汇总!$D$1:$M$1)),[2]掉落汇总!$A$2:$A$871,J$1,[2]掉落汇总!$C$2:$C$871,$Q$2)/$Q$3)*宝箱投放计算!I231</f>
        <v>0</v>
      </c>
      <c r="K231">
        <f ca="1">(SUMIFS(OFFSET([2]掉落汇总!$C$2:$C$871,,MATCH($B231,[2]掉落汇总!$D$1:$M$1)),[2]掉落汇总!$A$2:$A$871,K$1,[2]掉落汇总!$C$2:$C$871,$Q$1)+SUMIFS(OFFSET([2]掉落汇总!$C$2:$C$871,,MATCH($B231,[2]掉落汇总!$D$1:$M$1)),[2]掉落汇总!$A$2:$A$871,K$1,[2]掉落汇总!$C$2:$C$871,$Q$2)/$Q$3)*宝箱投放计算!J231</f>
        <v>0</v>
      </c>
      <c r="L231">
        <f ca="1">(SUMIFS(OFFSET([2]掉落汇总!$C$2:$C$871,,MATCH($B231,[2]掉落汇总!$D$1:$M$1)),[2]掉落汇总!$A$2:$A$871,L$1,[2]掉落汇总!$C$2:$C$871,$Q$1)+SUMIFS(OFFSET([2]掉落汇总!$C$2:$C$871,,MATCH($B231,[2]掉落汇总!$D$1:$M$1)),[2]掉落汇总!$A$2:$A$871,L$1,[2]掉落汇总!$C$2:$C$871,$Q$2)/$Q$3)*宝箱投放计算!K231</f>
        <v>0</v>
      </c>
      <c r="M231">
        <f ca="1">(SUMIFS(OFFSET([2]掉落汇总!$C$2:$C$871,,MATCH($B231,[2]掉落汇总!$D$1:$M$1)),[2]掉落汇总!$A$2:$A$871,M$1,[2]掉落汇总!$C$2:$C$871,$Q$1)+SUMIFS(OFFSET([2]掉落汇总!$C$2:$C$871,,MATCH($B231,[2]掉落汇总!$D$1:$M$1)),[2]掉落汇总!$A$2:$A$871,M$1,[2]掉落汇总!$C$2:$C$871,$Q$2)/$Q$3)*宝箱投放计算!L231</f>
        <v>0</v>
      </c>
      <c r="N231">
        <f ca="1">(SUMIFS(OFFSET([2]掉落汇总!$C$2:$C$871,,MATCH($B231,[2]掉落汇总!$D$1:$M$1)),[2]掉落汇总!$A$2:$A$871,N$1,[2]掉落汇总!$C$2:$C$871,$Q$1)+SUMIFS(OFFSET([2]掉落汇总!$C$2:$C$871,,MATCH($B231,[2]掉落汇总!$D$1:$M$1)),[2]掉落汇总!$A$2:$A$871,N$1,[2]掉落汇总!$C$2:$C$871,$Q$2)/$Q$3)*宝箱投放计算!M231</f>
        <v>0</v>
      </c>
      <c r="O231">
        <f ca="1">(SUMIFS(OFFSET([2]掉落汇总!$C$2:$C$871,,MATCH($B231,[2]掉落汇总!$D$1:$M$1)),[2]掉落汇总!$A$2:$A$871,O$1,[2]掉落汇总!$C$2:$C$871,$Q$1)+SUMIFS(OFFSET([2]掉落汇总!$C$2:$C$871,,MATCH($B231,[2]掉落汇总!$D$1:$M$1)),[2]掉落汇总!$A$2:$A$871,O$1,[2]掉落汇总!$C$2:$C$871,$Q$2)/$Q$3)*宝箱投放计算!N231</f>
        <v>0</v>
      </c>
    </row>
    <row r="232" spans="1:15" x14ac:dyDescent="0.2">
      <c r="A232">
        <f>玩家成长时间线!A232</f>
        <v>231</v>
      </c>
      <c r="B232">
        <f>玩家成长时间线!B232</f>
        <v>10</v>
      </c>
      <c r="C232">
        <f ca="1">SUM($D$2:D232)</f>
        <v>0</v>
      </c>
      <c r="D232">
        <f t="shared" ca="1" si="3"/>
        <v>0</v>
      </c>
      <c r="E232">
        <f ca="1">(SUMIFS(OFFSET([2]掉落汇总!$C$2:$C$871,,MATCH($B232,[2]掉落汇总!$D$1:$M$1)),[2]掉落汇总!$A$2:$A$871,E$1,[2]掉落汇总!$C$2:$C$871,$Q$1)+SUMIFS(OFFSET([2]掉落汇总!$C$2:$C$871,,MATCH($B232,[2]掉落汇总!$D$1:$M$1)),[2]掉落汇总!$A$2:$A$871,E$1,[2]掉落汇总!$C$2:$C$871,$Q$2)/$Q$3)*宝箱投放计算!D232</f>
        <v>0</v>
      </c>
      <c r="F232">
        <f ca="1">(SUMIFS(OFFSET([2]掉落汇总!$C$2:$C$871,,MATCH($B232,[2]掉落汇总!$D$1:$M$1)),[2]掉落汇总!$A$2:$A$871,F$1,[2]掉落汇总!$C$2:$C$871,$Q$1)+SUMIFS(OFFSET([2]掉落汇总!$C$2:$C$871,,MATCH($B232,[2]掉落汇总!$D$1:$M$1)),[2]掉落汇总!$A$2:$A$871,F$1,[2]掉落汇总!$C$2:$C$871,$Q$2)/$Q$3)*宝箱投放计算!E232</f>
        <v>0</v>
      </c>
      <c r="G232">
        <f ca="1">(SUMIFS(OFFSET([2]掉落汇总!$C$2:$C$871,,MATCH($B232,[2]掉落汇总!$D$1:$M$1)),[2]掉落汇总!$A$2:$A$871,G$1,[2]掉落汇总!$C$2:$C$871,$Q$1)+SUMIFS(OFFSET([2]掉落汇总!$C$2:$C$871,,MATCH($B232,[2]掉落汇总!$D$1:$M$1)),[2]掉落汇总!$A$2:$A$871,G$1,[2]掉落汇总!$C$2:$C$871,$Q$2)/$Q$3)*宝箱投放计算!F232</f>
        <v>0</v>
      </c>
      <c r="H232">
        <f ca="1">(SUMIFS(OFFSET([2]掉落汇总!$C$2:$C$871,,MATCH($B232,[2]掉落汇总!$D$1:$M$1)),[2]掉落汇总!$A$2:$A$871,H$1,[2]掉落汇总!$C$2:$C$871,$Q$1)+SUMIFS(OFFSET([2]掉落汇总!$C$2:$C$871,,MATCH($B232,[2]掉落汇总!$D$1:$M$1)),[2]掉落汇总!$A$2:$A$871,H$1,[2]掉落汇总!$C$2:$C$871,$Q$2)/$Q$3)*宝箱投放计算!G232</f>
        <v>0</v>
      </c>
      <c r="I232">
        <f ca="1">(SUMIFS(OFFSET([2]掉落汇总!$C$2:$C$871,,MATCH($B232,[2]掉落汇总!$D$1:$M$1)),[2]掉落汇总!$A$2:$A$871,I$1,[2]掉落汇总!$C$2:$C$871,$Q$1)+SUMIFS(OFFSET([2]掉落汇总!$C$2:$C$871,,MATCH($B232,[2]掉落汇总!$D$1:$M$1)),[2]掉落汇总!$A$2:$A$871,I$1,[2]掉落汇总!$C$2:$C$871,$Q$2)/$Q$3)*宝箱投放计算!H232</f>
        <v>0</v>
      </c>
      <c r="J232">
        <f ca="1">(SUMIFS(OFFSET([2]掉落汇总!$C$2:$C$871,,MATCH($B232,[2]掉落汇总!$D$1:$M$1)),[2]掉落汇总!$A$2:$A$871,J$1,[2]掉落汇总!$C$2:$C$871,$Q$1)+SUMIFS(OFFSET([2]掉落汇总!$C$2:$C$871,,MATCH($B232,[2]掉落汇总!$D$1:$M$1)),[2]掉落汇总!$A$2:$A$871,J$1,[2]掉落汇总!$C$2:$C$871,$Q$2)/$Q$3)*宝箱投放计算!I232</f>
        <v>0</v>
      </c>
      <c r="K232">
        <f ca="1">(SUMIFS(OFFSET([2]掉落汇总!$C$2:$C$871,,MATCH($B232,[2]掉落汇总!$D$1:$M$1)),[2]掉落汇总!$A$2:$A$871,K$1,[2]掉落汇总!$C$2:$C$871,$Q$1)+SUMIFS(OFFSET([2]掉落汇总!$C$2:$C$871,,MATCH($B232,[2]掉落汇总!$D$1:$M$1)),[2]掉落汇总!$A$2:$A$871,K$1,[2]掉落汇总!$C$2:$C$871,$Q$2)/$Q$3)*宝箱投放计算!J232</f>
        <v>0</v>
      </c>
      <c r="L232">
        <f ca="1">(SUMIFS(OFFSET([2]掉落汇总!$C$2:$C$871,,MATCH($B232,[2]掉落汇总!$D$1:$M$1)),[2]掉落汇总!$A$2:$A$871,L$1,[2]掉落汇总!$C$2:$C$871,$Q$1)+SUMIFS(OFFSET([2]掉落汇总!$C$2:$C$871,,MATCH($B232,[2]掉落汇总!$D$1:$M$1)),[2]掉落汇总!$A$2:$A$871,L$1,[2]掉落汇总!$C$2:$C$871,$Q$2)/$Q$3)*宝箱投放计算!K232</f>
        <v>0</v>
      </c>
      <c r="M232">
        <f ca="1">(SUMIFS(OFFSET([2]掉落汇总!$C$2:$C$871,,MATCH($B232,[2]掉落汇总!$D$1:$M$1)),[2]掉落汇总!$A$2:$A$871,M$1,[2]掉落汇总!$C$2:$C$871,$Q$1)+SUMIFS(OFFSET([2]掉落汇总!$C$2:$C$871,,MATCH($B232,[2]掉落汇总!$D$1:$M$1)),[2]掉落汇总!$A$2:$A$871,M$1,[2]掉落汇总!$C$2:$C$871,$Q$2)/$Q$3)*宝箱投放计算!L232</f>
        <v>0</v>
      </c>
      <c r="N232">
        <f ca="1">(SUMIFS(OFFSET([2]掉落汇总!$C$2:$C$871,,MATCH($B232,[2]掉落汇总!$D$1:$M$1)),[2]掉落汇总!$A$2:$A$871,N$1,[2]掉落汇总!$C$2:$C$871,$Q$1)+SUMIFS(OFFSET([2]掉落汇总!$C$2:$C$871,,MATCH($B232,[2]掉落汇总!$D$1:$M$1)),[2]掉落汇总!$A$2:$A$871,N$1,[2]掉落汇总!$C$2:$C$871,$Q$2)/$Q$3)*宝箱投放计算!M232</f>
        <v>0</v>
      </c>
      <c r="O232">
        <f ca="1">(SUMIFS(OFFSET([2]掉落汇总!$C$2:$C$871,,MATCH($B232,[2]掉落汇总!$D$1:$M$1)),[2]掉落汇总!$A$2:$A$871,O$1,[2]掉落汇总!$C$2:$C$871,$Q$1)+SUMIFS(OFFSET([2]掉落汇总!$C$2:$C$871,,MATCH($B232,[2]掉落汇总!$D$1:$M$1)),[2]掉落汇总!$A$2:$A$871,O$1,[2]掉落汇总!$C$2:$C$871,$Q$2)/$Q$3)*宝箱投放计算!N232</f>
        <v>0</v>
      </c>
    </row>
    <row r="233" spans="1:15" x14ac:dyDescent="0.2">
      <c r="A233">
        <f>玩家成长时间线!A233</f>
        <v>232</v>
      </c>
      <c r="B233">
        <f>玩家成长时间线!B233</f>
        <v>10</v>
      </c>
      <c r="C233">
        <f ca="1">SUM($D$2:D233)</f>
        <v>0</v>
      </c>
      <c r="D233">
        <f t="shared" ca="1" si="3"/>
        <v>0</v>
      </c>
      <c r="E233">
        <f ca="1">(SUMIFS(OFFSET([2]掉落汇总!$C$2:$C$871,,MATCH($B233,[2]掉落汇总!$D$1:$M$1)),[2]掉落汇总!$A$2:$A$871,E$1,[2]掉落汇总!$C$2:$C$871,$Q$1)+SUMIFS(OFFSET([2]掉落汇总!$C$2:$C$871,,MATCH($B233,[2]掉落汇总!$D$1:$M$1)),[2]掉落汇总!$A$2:$A$871,E$1,[2]掉落汇总!$C$2:$C$871,$Q$2)/$Q$3)*宝箱投放计算!D233</f>
        <v>0</v>
      </c>
      <c r="F233">
        <f ca="1">(SUMIFS(OFFSET([2]掉落汇总!$C$2:$C$871,,MATCH($B233,[2]掉落汇总!$D$1:$M$1)),[2]掉落汇总!$A$2:$A$871,F$1,[2]掉落汇总!$C$2:$C$871,$Q$1)+SUMIFS(OFFSET([2]掉落汇总!$C$2:$C$871,,MATCH($B233,[2]掉落汇总!$D$1:$M$1)),[2]掉落汇总!$A$2:$A$871,F$1,[2]掉落汇总!$C$2:$C$871,$Q$2)/$Q$3)*宝箱投放计算!E233</f>
        <v>0</v>
      </c>
      <c r="G233">
        <f ca="1">(SUMIFS(OFFSET([2]掉落汇总!$C$2:$C$871,,MATCH($B233,[2]掉落汇总!$D$1:$M$1)),[2]掉落汇总!$A$2:$A$871,G$1,[2]掉落汇总!$C$2:$C$871,$Q$1)+SUMIFS(OFFSET([2]掉落汇总!$C$2:$C$871,,MATCH($B233,[2]掉落汇总!$D$1:$M$1)),[2]掉落汇总!$A$2:$A$871,G$1,[2]掉落汇总!$C$2:$C$871,$Q$2)/$Q$3)*宝箱投放计算!F233</f>
        <v>0</v>
      </c>
      <c r="H233">
        <f ca="1">(SUMIFS(OFFSET([2]掉落汇总!$C$2:$C$871,,MATCH($B233,[2]掉落汇总!$D$1:$M$1)),[2]掉落汇总!$A$2:$A$871,H$1,[2]掉落汇总!$C$2:$C$871,$Q$1)+SUMIFS(OFFSET([2]掉落汇总!$C$2:$C$871,,MATCH($B233,[2]掉落汇总!$D$1:$M$1)),[2]掉落汇总!$A$2:$A$871,H$1,[2]掉落汇总!$C$2:$C$871,$Q$2)/$Q$3)*宝箱投放计算!G233</f>
        <v>0</v>
      </c>
      <c r="I233">
        <f ca="1">(SUMIFS(OFFSET([2]掉落汇总!$C$2:$C$871,,MATCH($B233,[2]掉落汇总!$D$1:$M$1)),[2]掉落汇总!$A$2:$A$871,I$1,[2]掉落汇总!$C$2:$C$871,$Q$1)+SUMIFS(OFFSET([2]掉落汇总!$C$2:$C$871,,MATCH($B233,[2]掉落汇总!$D$1:$M$1)),[2]掉落汇总!$A$2:$A$871,I$1,[2]掉落汇总!$C$2:$C$871,$Q$2)/$Q$3)*宝箱投放计算!H233</f>
        <v>0</v>
      </c>
      <c r="J233">
        <f ca="1">(SUMIFS(OFFSET([2]掉落汇总!$C$2:$C$871,,MATCH($B233,[2]掉落汇总!$D$1:$M$1)),[2]掉落汇总!$A$2:$A$871,J$1,[2]掉落汇总!$C$2:$C$871,$Q$1)+SUMIFS(OFFSET([2]掉落汇总!$C$2:$C$871,,MATCH($B233,[2]掉落汇总!$D$1:$M$1)),[2]掉落汇总!$A$2:$A$871,J$1,[2]掉落汇总!$C$2:$C$871,$Q$2)/$Q$3)*宝箱投放计算!I233</f>
        <v>0</v>
      </c>
      <c r="K233">
        <f ca="1">(SUMIFS(OFFSET([2]掉落汇总!$C$2:$C$871,,MATCH($B233,[2]掉落汇总!$D$1:$M$1)),[2]掉落汇总!$A$2:$A$871,K$1,[2]掉落汇总!$C$2:$C$871,$Q$1)+SUMIFS(OFFSET([2]掉落汇总!$C$2:$C$871,,MATCH($B233,[2]掉落汇总!$D$1:$M$1)),[2]掉落汇总!$A$2:$A$871,K$1,[2]掉落汇总!$C$2:$C$871,$Q$2)/$Q$3)*宝箱投放计算!J233</f>
        <v>0</v>
      </c>
      <c r="L233">
        <f ca="1">(SUMIFS(OFFSET([2]掉落汇总!$C$2:$C$871,,MATCH($B233,[2]掉落汇总!$D$1:$M$1)),[2]掉落汇总!$A$2:$A$871,L$1,[2]掉落汇总!$C$2:$C$871,$Q$1)+SUMIFS(OFFSET([2]掉落汇总!$C$2:$C$871,,MATCH($B233,[2]掉落汇总!$D$1:$M$1)),[2]掉落汇总!$A$2:$A$871,L$1,[2]掉落汇总!$C$2:$C$871,$Q$2)/$Q$3)*宝箱投放计算!K233</f>
        <v>0</v>
      </c>
      <c r="M233">
        <f ca="1">(SUMIFS(OFFSET([2]掉落汇总!$C$2:$C$871,,MATCH($B233,[2]掉落汇总!$D$1:$M$1)),[2]掉落汇总!$A$2:$A$871,M$1,[2]掉落汇总!$C$2:$C$871,$Q$1)+SUMIFS(OFFSET([2]掉落汇总!$C$2:$C$871,,MATCH($B233,[2]掉落汇总!$D$1:$M$1)),[2]掉落汇总!$A$2:$A$871,M$1,[2]掉落汇总!$C$2:$C$871,$Q$2)/$Q$3)*宝箱投放计算!L233</f>
        <v>0</v>
      </c>
      <c r="N233">
        <f ca="1">(SUMIFS(OFFSET([2]掉落汇总!$C$2:$C$871,,MATCH($B233,[2]掉落汇总!$D$1:$M$1)),[2]掉落汇总!$A$2:$A$871,N$1,[2]掉落汇总!$C$2:$C$871,$Q$1)+SUMIFS(OFFSET([2]掉落汇总!$C$2:$C$871,,MATCH($B233,[2]掉落汇总!$D$1:$M$1)),[2]掉落汇总!$A$2:$A$871,N$1,[2]掉落汇总!$C$2:$C$871,$Q$2)/$Q$3)*宝箱投放计算!M233</f>
        <v>0</v>
      </c>
      <c r="O233">
        <f ca="1">(SUMIFS(OFFSET([2]掉落汇总!$C$2:$C$871,,MATCH($B233,[2]掉落汇总!$D$1:$M$1)),[2]掉落汇总!$A$2:$A$871,O$1,[2]掉落汇总!$C$2:$C$871,$Q$1)+SUMIFS(OFFSET([2]掉落汇总!$C$2:$C$871,,MATCH($B233,[2]掉落汇总!$D$1:$M$1)),[2]掉落汇总!$A$2:$A$871,O$1,[2]掉落汇总!$C$2:$C$871,$Q$2)/$Q$3)*宝箱投放计算!N233</f>
        <v>0</v>
      </c>
    </row>
    <row r="234" spans="1:15" x14ac:dyDescent="0.2">
      <c r="A234">
        <f>玩家成长时间线!A234</f>
        <v>233</v>
      </c>
      <c r="B234">
        <f>玩家成长时间线!B234</f>
        <v>10</v>
      </c>
      <c r="C234">
        <f ca="1">SUM($D$2:D234)</f>
        <v>0</v>
      </c>
      <c r="D234">
        <f t="shared" ca="1" si="3"/>
        <v>0</v>
      </c>
      <c r="E234">
        <f ca="1">(SUMIFS(OFFSET([2]掉落汇总!$C$2:$C$871,,MATCH($B234,[2]掉落汇总!$D$1:$M$1)),[2]掉落汇总!$A$2:$A$871,E$1,[2]掉落汇总!$C$2:$C$871,$Q$1)+SUMIFS(OFFSET([2]掉落汇总!$C$2:$C$871,,MATCH($B234,[2]掉落汇总!$D$1:$M$1)),[2]掉落汇总!$A$2:$A$871,E$1,[2]掉落汇总!$C$2:$C$871,$Q$2)/$Q$3)*宝箱投放计算!D234</f>
        <v>0</v>
      </c>
      <c r="F234">
        <f ca="1">(SUMIFS(OFFSET([2]掉落汇总!$C$2:$C$871,,MATCH($B234,[2]掉落汇总!$D$1:$M$1)),[2]掉落汇总!$A$2:$A$871,F$1,[2]掉落汇总!$C$2:$C$871,$Q$1)+SUMIFS(OFFSET([2]掉落汇总!$C$2:$C$871,,MATCH($B234,[2]掉落汇总!$D$1:$M$1)),[2]掉落汇总!$A$2:$A$871,F$1,[2]掉落汇总!$C$2:$C$871,$Q$2)/$Q$3)*宝箱投放计算!E234</f>
        <v>0</v>
      </c>
      <c r="G234">
        <f ca="1">(SUMIFS(OFFSET([2]掉落汇总!$C$2:$C$871,,MATCH($B234,[2]掉落汇总!$D$1:$M$1)),[2]掉落汇总!$A$2:$A$871,G$1,[2]掉落汇总!$C$2:$C$871,$Q$1)+SUMIFS(OFFSET([2]掉落汇总!$C$2:$C$871,,MATCH($B234,[2]掉落汇总!$D$1:$M$1)),[2]掉落汇总!$A$2:$A$871,G$1,[2]掉落汇总!$C$2:$C$871,$Q$2)/$Q$3)*宝箱投放计算!F234</f>
        <v>0</v>
      </c>
      <c r="H234">
        <f ca="1">(SUMIFS(OFFSET([2]掉落汇总!$C$2:$C$871,,MATCH($B234,[2]掉落汇总!$D$1:$M$1)),[2]掉落汇总!$A$2:$A$871,H$1,[2]掉落汇总!$C$2:$C$871,$Q$1)+SUMIFS(OFFSET([2]掉落汇总!$C$2:$C$871,,MATCH($B234,[2]掉落汇总!$D$1:$M$1)),[2]掉落汇总!$A$2:$A$871,H$1,[2]掉落汇总!$C$2:$C$871,$Q$2)/$Q$3)*宝箱投放计算!G234</f>
        <v>0</v>
      </c>
      <c r="I234">
        <f ca="1">(SUMIFS(OFFSET([2]掉落汇总!$C$2:$C$871,,MATCH($B234,[2]掉落汇总!$D$1:$M$1)),[2]掉落汇总!$A$2:$A$871,I$1,[2]掉落汇总!$C$2:$C$871,$Q$1)+SUMIFS(OFFSET([2]掉落汇总!$C$2:$C$871,,MATCH($B234,[2]掉落汇总!$D$1:$M$1)),[2]掉落汇总!$A$2:$A$871,I$1,[2]掉落汇总!$C$2:$C$871,$Q$2)/$Q$3)*宝箱投放计算!H234</f>
        <v>0</v>
      </c>
      <c r="J234">
        <f ca="1">(SUMIFS(OFFSET([2]掉落汇总!$C$2:$C$871,,MATCH($B234,[2]掉落汇总!$D$1:$M$1)),[2]掉落汇总!$A$2:$A$871,J$1,[2]掉落汇总!$C$2:$C$871,$Q$1)+SUMIFS(OFFSET([2]掉落汇总!$C$2:$C$871,,MATCH($B234,[2]掉落汇总!$D$1:$M$1)),[2]掉落汇总!$A$2:$A$871,J$1,[2]掉落汇总!$C$2:$C$871,$Q$2)/$Q$3)*宝箱投放计算!I234</f>
        <v>0</v>
      </c>
      <c r="K234">
        <f ca="1">(SUMIFS(OFFSET([2]掉落汇总!$C$2:$C$871,,MATCH($B234,[2]掉落汇总!$D$1:$M$1)),[2]掉落汇总!$A$2:$A$871,K$1,[2]掉落汇总!$C$2:$C$871,$Q$1)+SUMIFS(OFFSET([2]掉落汇总!$C$2:$C$871,,MATCH($B234,[2]掉落汇总!$D$1:$M$1)),[2]掉落汇总!$A$2:$A$871,K$1,[2]掉落汇总!$C$2:$C$871,$Q$2)/$Q$3)*宝箱投放计算!J234</f>
        <v>0</v>
      </c>
      <c r="L234">
        <f ca="1">(SUMIFS(OFFSET([2]掉落汇总!$C$2:$C$871,,MATCH($B234,[2]掉落汇总!$D$1:$M$1)),[2]掉落汇总!$A$2:$A$871,L$1,[2]掉落汇总!$C$2:$C$871,$Q$1)+SUMIFS(OFFSET([2]掉落汇总!$C$2:$C$871,,MATCH($B234,[2]掉落汇总!$D$1:$M$1)),[2]掉落汇总!$A$2:$A$871,L$1,[2]掉落汇总!$C$2:$C$871,$Q$2)/$Q$3)*宝箱投放计算!K234</f>
        <v>0</v>
      </c>
      <c r="M234">
        <f ca="1">(SUMIFS(OFFSET([2]掉落汇总!$C$2:$C$871,,MATCH($B234,[2]掉落汇总!$D$1:$M$1)),[2]掉落汇总!$A$2:$A$871,M$1,[2]掉落汇总!$C$2:$C$871,$Q$1)+SUMIFS(OFFSET([2]掉落汇总!$C$2:$C$871,,MATCH($B234,[2]掉落汇总!$D$1:$M$1)),[2]掉落汇总!$A$2:$A$871,M$1,[2]掉落汇总!$C$2:$C$871,$Q$2)/$Q$3)*宝箱投放计算!L234</f>
        <v>0</v>
      </c>
      <c r="N234">
        <f ca="1">(SUMIFS(OFFSET([2]掉落汇总!$C$2:$C$871,,MATCH($B234,[2]掉落汇总!$D$1:$M$1)),[2]掉落汇总!$A$2:$A$871,N$1,[2]掉落汇总!$C$2:$C$871,$Q$1)+SUMIFS(OFFSET([2]掉落汇总!$C$2:$C$871,,MATCH($B234,[2]掉落汇总!$D$1:$M$1)),[2]掉落汇总!$A$2:$A$871,N$1,[2]掉落汇总!$C$2:$C$871,$Q$2)/$Q$3)*宝箱投放计算!M234</f>
        <v>0</v>
      </c>
      <c r="O234">
        <f ca="1">(SUMIFS(OFFSET([2]掉落汇总!$C$2:$C$871,,MATCH($B234,[2]掉落汇总!$D$1:$M$1)),[2]掉落汇总!$A$2:$A$871,O$1,[2]掉落汇总!$C$2:$C$871,$Q$1)+SUMIFS(OFFSET([2]掉落汇总!$C$2:$C$871,,MATCH($B234,[2]掉落汇总!$D$1:$M$1)),[2]掉落汇总!$A$2:$A$871,O$1,[2]掉落汇总!$C$2:$C$871,$Q$2)/$Q$3)*宝箱投放计算!N234</f>
        <v>0</v>
      </c>
    </row>
    <row r="235" spans="1:15" x14ac:dyDescent="0.2">
      <c r="A235">
        <f>玩家成长时间线!A235</f>
        <v>234</v>
      </c>
      <c r="B235">
        <f>玩家成长时间线!B235</f>
        <v>10</v>
      </c>
      <c r="C235">
        <f ca="1">SUM($D$2:D235)</f>
        <v>0</v>
      </c>
      <c r="D235">
        <f t="shared" ca="1" si="3"/>
        <v>0</v>
      </c>
      <c r="E235">
        <f ca="1">(SUMIFS(OFFSET([2]掉落汇总!$C$2:$C$871,,MATCH($B235,[2]掉落汇总!$D$1:$M$1)),[2]掉落汇总!$A$2:$A$871,E$1,[2]掉落汇总!$C$2:$C$871,$Q$1)+SUMIFS(OFFSET([2]掉落汇总!$C$2:$C$871,,MATCH($B235,[2]掉落汇总!$D$1:$M$1)),[2]掉落汇总!$A$2:$A$871,E$1,[2]掉落汇总!$C$2:$C$871,$Q$2)/$Q$3)*宝箱投放计算!D235</f>
        <v>0</v>
      </c>
      <c r="F235">
        <f ca="1">(SUMIFS(OFFSET([2]掉落汇总!$C$2:$C$871,,MATCH($B235,[2]掉落汇总!$D$1:$M$1)),[2]掉落汇总!$A$2:$A$871,F$1,[2]掉落汇总!$C$2:$C$871,$Q$1)+SUMIFS(OFFSET([2]掉落汇总!$C$2:$C$871,,MATCH($B235,[2]掉落汇总!$D$1:$M$1)),[2]掉落汇总!$A$2:$A$871,F$1,[2]掉落汇总!$C$2:$C$871,$Q$2)/$Q$3)*宝箱投放计算!E235</f>
        <v>0</v>
      </c>
      <c r="G235">
        <f ca="1">(SUMIFS(OFFSET([2]掉落汇总!$C$2:$C$871,,MATCH($B235,[2]掉落汇总!$D$1:$M$1)),[2]掉落汇总!$A$2:$A$871,G$1,[2]掉落汇总!$C$2:$C$871,$Q$1)+SUMIFS(OFFSET([2]掉落汇总!$C$2:$C$871,,MATCH($B235,[2]掉落汇总!$D$1:$M$1)),[2]掉落汇总!$A$2:$A$871,G$1,[2]掉落汇总!$C$2:$C$871,$Q$2)/$Q$3)*宝箱投放计算!F235</f>
        <v>0</v>
      </c>
      <c r="H235">
        <f ca="1">(SUMIFS(OFFSET([2]掉落汇总!$C$2:$C$871,,MATCH($B235,[2]掉落汇总!$D$1:$M$1)),[2]掉落汇总!$A$2:$A$871,H$1,[2]掉落汇总!$C$2:$C$871,$Q$1)+SUMIFS(OFFSET([2]掉落汇总!$C$2:$C$871,,MATCH($B235,[2]掉落汇总!$D$1:$M$1)),[2]掉落汇总!$A$2:$A$871,H$1,[2]掉落汇总!$C$2:$C$871,$Q$2)/$Q$3)*宝箱投放计算!G235</f>
        <v>0</v>
      </c>
      <c r="I235">
        <f ca="1">(SUMIFS(OFFSET([2]掉落汇总!$C$2:$C$871,,MATCH($B235,[2]掉落汇总!$D$1:$M$1)),[2]掉落汇总!$A$2:$A$871,I$1,[2]掉落汇总!$C$2:$C$871,$Q$1)+SUMIFS(OFFSET([2]掉落汇总!$C$2:$C$871,,MATCH($B235,[2]掉落汇总!$D$1:$M$1)),[2]掉落汇总!$A$2:$A$871,I$1,[2]掉落汇总!$C$2:$C$871,$Q$2)/$Q$3)*宝箱投放计算!H235</f>
        <v>0</v>
      </c>
      <c r="J235">
        <f ca="1">(SUMIFS(OFFSET([2]掉落汇总!$C$2:$C$871,,MATCH($B235,[2]掉落汇总!$D$1:$M$1)),[2]掉落汇总!$A$2:$A$871,J$1,[2]掉落汇总!$C$2:$C$871,$Q$1)+SUMIFS(OFFSET([2]掉落汇总!$C$2:$C$871,,MATCH($B235,[2]掉落汇总!$D$1:$M$1)),[2]掉落汇总!$A$2:$A$871,J$1,[2]掉落汇总!$C$2:$C$871,$Q$2)/$Q$3)*宝箱投放计算!I235</f>
        <v>0</v>
      </c>
      <c r="K235">
        <f ca="1">(SUMIFS(OFFSET([2]掉落汇总!$C$2:$C$871,,MATCH($B235,[2]掉落汇总!$D$1:$M$1)),[2]掉落汇总!$A$2:$A$871,K$1,[2]掉落汇总!$C$2:$C$871,$Q$1)+SUMIFS(OFFSET([2]掉落汇总!$C$2:$C$871,,MATCH($B235,[2]掉落汇总!$D$1:$M$1)),[2]掉落汇总!$A$2:$A$871,K$1,[2]掉落汇总!$C$2:$C$871,$Q$2)/$Q$3)*宝箱投放计算!J235</f>
        <v>0</v>
      </c>
      <c r="L235">
        <f ca="1">(SUMIFS(OFFSET([2]掉落汇总!$C$2:$C$871,,MATCH($B235,[2]掉落汇总!$D$1:$M$1)),[2]掉落汇总!$A$2:$A$871,L$1,[2]掉落汇总!$C$2:$C$871,$Q$1)+SUMIFS(OFFSET([2]掉落汇总!$C$2:$C$871,,MATCH($B235,[2]掉落汇总!$D$1:$M$1)),[2]掉落汇总!$A$2:$A$871,L$1,[2]掉落汇总!$C$2:$C$871,$Q$2)/$Q$3)*宝箱投放计算!K235</f>
        <v>0</v>
      </c>
      <c r="M235">
        <f ca="1">(SUMIFS(OFFSET([2]掉落汇总!$C$2:$C$871,,MATCH($B235,[2]掉落汇总!$D$1:$M$1)),[2]掉落汇总!$A$2:$A$871,M$1,[2]掉落汇总!$C$2:$C$871,$Q$1)+SUMIFS(OFFSET([2]掉落汇总!$C$2:$C$871,,MATCH($B235,[2]掉落汇总!$D$1:$M$1)),[2]掉落汇总!$A$2:$A$871,M$1,[2]掉落汇总!$C$2:$C$871,$Q$2)/$Q$3)*宝箱投放计算!L235</f>
        <v>0</v>
      </c>
      <c r="N235">
        <f ca="1">(SUMIFS(OFFSET([2]掉落汇总!$C$2:$C$871,,MATCH($B235,[2]掉落汇总!$D$1:$M$1)),[2]掉落汇总!$A$2:$A$871,N$1,[2]掉落汇总!$C$2:$C$871,$Q$1)+SUMIFS(OFFSET([2]掉落汇总!$C$2:$C$871,,MATCH($B235,[2]掉落汇总!$D$1:$M$1)),[2]掉落汇总!$A$2:$A$871,N$1,[2]掉落汇总!$C$2:$C$871,$Q$2)/$Q$3)*宝箱投放计算!M235</f>
        <v>0</v>
      </c>
      <c r="O235">
        <f ca="1">(SUMIFS(OFFSET([2]掉落汇总!$C$2:$C$871,,MATCH($B235,[2]掉落汇总!$D$1:$M$1)),[2]掉落汇总!$A$2:$A$871,O$1,[2]掉落汇总!$C$2:$C$871,$Q$1)+SUMIFS(OFFSET([2]掉落汇总!$C$2:$C$871,,MATCH($B235,[2]掉落汇总!$D$1:$M$1)),[2]掉落汇总!$A$2:$A$871,O$1,[2]掉落汇总!$C$2:$C$871,$Q$2)/$Q$3)*宝箱投放计算!N235</f>
        <v>0</v>
      </c>
    </row>
    <row r="236" spans="1:15" x14ac:dyDescent="0.2">
      <c r="A236">
        <f>玩家成长时间线!A236</f>
        <v>235</v>
      </c>
      <c r="B236">
        <f>玩家成长时间线!B236</f>
        <v>10</v>
      </c>
      <c r="C236">
        <f ca="1">SUM($D$2:D236)</f>
        <v>0</v>
      </c>
      <c r="D236">
        <f t="shared" ca="1" si="3"/>
        <v>0</v>
      </c>
      <c r="E236">
        <f ca="1">(SUMIFS(OFFSET([2]掉落汇总!$C$2:$C$871,,MATCH($B236,[2]掉落汇总!$D$1:$M$1)),[2]掉落汇总!$A$2:$A$871,E$1,[2]掉落汇总!$C$2:$C$871,$Q$1)+SUMIFS(OFFSET([2]掉落汇总!$C$2:$C$871,,MATCH($B236,[2]掉落汇总!$D$1:$M$1)),[2]掉落汇总!$A$2:$A$871,E$1,[2]掉落汇总!$C$2:$C$871,$Q$2)/$Q$3)*宝箱投放计算!D236</f>
        <v>0</v>
      </c>
      <c r="F236">
        <f ca="1">(SUMIFS(OFFSET([2]掉落汇总!$C$2:$C$871,,MATCH($B236,[2]掉落汇总!$D$1:$M$1)),[2]掉落汇总!$A$2:$A$871,F$1,[2]掉落汇总!$C$2:$C$871,$Q$1)+SUMIFS(OFFSET([2]掉落汇总!$C$2:$C$871,,MATCH($B236,[2]掉落汇总!$D$1:$M$1)),[2]掉落汇总!$A$2:$A$871,F$1,[2]掉落汇总!$C$2:$C$871,$Q$2)/$Q$3)*宝箱投放计算!E236</f>
        <v>0</v>
      </c>
      <c r="G236">
        <f ca="1">(SUMIFS(OFFSET([2]掉落汇总!$C$2:$C$871,,MATCH($B236,[2]掉落汇总!$D$1:$M$1)),[2]掉落汇总!$A$2:$A$871,G$1,[2]掉落汇总!$C$2:$C$871,$Q$1)+SUMIFS(OFFSET([2]掉落汇总!$C$2:$C$871,,MATCH($B236,[2]掉落汇总!$D$1:$M$1)),[2]掉落汇总!$A$2:$A$871,G$1,[2]掉落汇总!$C$2:$C$871,$Q$2)/$Q$3)*宝箱投放计算!F236</f>
        <v>0</v>
      </c>
      <c r="H236">
        <f ca="1">(SUMIFS(OFFSET([2]掉落汇总!$C$2:$C$871,,MATCH($B236,[2]掉落汇总!$D$1:$M$1)),[2]掉落汇总!$A$2:$A$871,H$1,[2]掉落汇总!$C$2:$C$871,$Q$1)+SUMIFS(OFFSET([2]掉落汇总!$C$2:$C$871,,MATCH($B236,[2]掉落汇总!$D$1:$M$1)),[2]掉落汇总!$A$2:$A$871,H$1,[2]掉落汇总!$C$2:$C$871,$Q$2)/$Q$3)*宝箱投放计算!G236</f>
        <v>0</v>
      </c>
      <c r="I236">
        <f ca="1">(SUMIFS(OFFSET([2]掉落汇总!$C$2:$C$871,,MATCH($B236,[2]掉落汇总!$D$1:$M$1)),[2]掉落汇总!$A$2:$A$871,I$1,[2]掉落汇总!$C$2:$C$871,$Q$1)+SUMIFS(OFFSET([2]掉落汇总!$C$2:$C$871,,MATCH($B236,[2]掉落汇总!$D$1:$M$1)),[2]掉落汇总!$A$2:$A$871,I$1,[2]掉落汇总!$C$2:$C$871,$Q$2)/$Q$3)*宝箱投放计算!H236</f>
        <v>0</v>
      </c>
      <c r="J236">
        <f ca="1">(SUMIFS(OFFSET([2]掉落汇总!$C$2:$C$871,,MATCH($B236,[2]掉落汇总!$D$1:$M$1)),[2]掉落汇总!$A$2:$A$871,J$1,[2]掉落汇总!$C$2:$C$871,$Q$1)+SUMIFS(OFFSET([2]掉落汇总!$C$2:$C$871,,MATCH($B236,[2]掉落汇总!$D$1:$M$1)),[2]掉落汇总!$A$2:$A$871,J$1,[2]掉落汇总!$C$2:$C$871,$Q$2)/$Q$3)*宝箱投放计算!I236</f>
        <v>0</v>
      </c>
      <c r="K236">
        <f ca="1">(SUMIFS(OFFSET([2]掉落汇总!$C$2:$C$871,,MATCH($B236,[2]掉落汇总!$D$1:$M$1)),[2]掉落汇总!$A$2:$A$871,K$1,[2]掉落汇总!$C$2:$C$871,$Q$1)+SUMIFS(OFFSET([2]掉落汇总!$C$2:$C$871,,MATCH($B236,[2]掉落汇总!$D$1:$M$1)),[2]掉落汇总!$A$2:$A$871,K$1,[2]掉落汇总!$C$2:$C$871,$Q$2)/$Q$3)*宝箱投放计算!J236</f>
        <v>0</v>
      </c>
      <c r="L236">
        <f ca="1">(SUMIFS(OFFSET([2]掉落汇总!$C$2:$C$871,,MATCH($B236,[2]掉落汇总!$D$1:$M$1)),[2]掉落汇总!$A$2:$A$871,L$1,[2]掉落汇总!$C$2:$C$871,$Q$1)+SUMIFS(OFFSET([2]掉落汇总!$C$2:$C$871,,MATCH($B236,[2]掉落汇总!$D$1:$M$1)),[2]掉落汇总!$A$2:$A$871,L$1,[2]掉落汇总!$C$2:$C$871,$Q$2)/$Q$3)*宝箱投放计算!K236</f>
        <v>0</v>
      </c>
      <c r="M236">
        <f ca="1">(SUMIFS(OFFSET([2]掉落汇总!$C$2:$C$871,,MATCH($B236,[2]掉落汇总!$D$1:$M$1)),[2]掉落汇总!$A$2:$A$871,M$1,[2]掉落汇总!$C$2:$C$871,$Q$1)+SUMIFS(OFFSET([2]掉落汇总!$C$2:$C$871,,MATCH($B236,[2]掉落汇总!$D$1:$M$1)),[2]掉落汇总!$A$2:$A$871,M$1,[2]掉落汇总!$C$2:$C$871,$Q$2)/$Q$3)*宝箱投放计算!L236</f>
        <v>0</v>
      </c>
      <c r="N236">
        <f ca="1">(SUMIFS(OFFSET([2]掉落汇总!$C$2:$C$871,,MATCH($B236,[2]掉落汇总!$D$1:$M$1)),[2]掉落汇总!$A$2:$A$871,N$1,[2]掉落汇总!$C$2:$C$871,$Q$1)+SUMIFS(OFFSET([2]掉落汇总!$C$2:$C$871,,MATCH($B236,[2]掉落汇总!$D$1:$M$1)),[2]掉落汇总!$A$2:$A$871,N$1,[2]掉落汇总!$C$2:$C$871,$Q$2)/$Q$3)*宝箱投放计算!M236</f>
        <v>0</v>
      </c>
      <c r="O236">
        <f ca="1">(SUMIFS(OFFSET([2]掉落汇总!$C$2:$C$871,,MATCH($B236,[2]掉落汇总!$D$1:$M$1)),[2]掉落汇总!$A$2:$A$871,O$1,[2]掉落汇总!$C$2:$C$871,$Q$1)+SUMIFS(OFFSET([2]掉落汇总!$C$2:$C$871,,MATCH($B236,[2]掉落汇总!$D$1:$M$1)),[2]掉落汇总!$A$2:$A$871,O$1,[2]掉落汇总!$C$2:$C$871,$Q$2)/$Q$3)*宝箱投放计算!N236</f>
        <v>0</v>
      </c>
    </row>
    <row r="237" spans="1:15" x14ac:dyDescent="0.2">
      <c r="A237">
        <f>玩家成长时间线!A237</f>
        <v>236</v>
      </c>
      <c r="B237">
        <f>玩家成长时间线!B237</f>
        <v>10</v>
      </c>
      <c r="C237">
        <f ca="1">SUM($D$2:D237)</f>
        <v>0</v>
      </c>
      <c r="D237">
        <f t="shared" ca="1" si="3"/>
        <v>0</v>
      </c>
      <c r="E237">
        <f ca="1">(SUMIFS(OFFSET([2]掉落汇总!$C$2:$C$871,,MATCH($B237,[2]掉落汇总!$D$1:$M$1)),[2]掉落汇总!$A$2:$A$871,E$1,[2]掉落汇总!$C$2:$C$871,$Q$1)+SUMIFS(OFFSET([2]掉落汇总!$C$2:$C$871,,MATCH($B237,[2]掉落汇总!$D$1:$M$1)),[2]掉落汇总!$A$2:$A$871,E$1,[2]掉落汇总!$C$2:$C$871,$Q$2)/$Q$3)*宝箱投放计算!D237</f>
        <v>0</v>
      </c>
      <c r="F237">
        <f ca="1">(SUMIFS(OFFSET([2]掉落汇总!$C$2:$C$871,,MATCH($B237,[2]掉落汇总!$D$1:$M$1)),[2]掉落汇总!$A$2:$A$871,F$1,[2]掉落汇总!$C$2:$C$871,$Q$1)+SUMIFS(OFFSET([2]掉落汇总!$C$2:$C$871,,MATCH($B237,[2]掉落汇总!$D$1:$M$1)),[2]掉落汇总!$A$2:$A$871,F$1,[2]掉落汇总!$C$2:$C$871,$Q$2)/$Q$3)*宝箱投放计算!E237</f>
        <v>0</v>
      </c>
      <c r="G237">
        <f ca="1">(SUMIFS(OFFSET([2]掉落汇总!$C$2:$C$871,,MATCH($B237,[2]掉落汇总!$D$1:$M$1)),[2]掉落汇总!$A$2:$A$871,G$1,[2]掉落汇总!$C$2:$C$871,$Q$1)+SUMIFS(OFFSET([2]掉落汇总!$C$2:$C$871,,MATCH($B237,[2]掉落汇总!$D$1:$M$1)),[2]掉落汇总!$A$2:$A$871,G$1,[2]掉落汇总!$C$2:$C$871,$Q$2)/$Q$3)*宝箱投放计算!F237</f>
        <v>0</v>
      </c>
      <c r="H237">
        <f ca="1">(SUMIFS(OFFSET([2]掉落汇总!$C$2:$C$871,,MATCH($B237,[2]掉落汇总!$D$1:$M$1)),[2]掉落汇总!$A$2:$A$871,H$1,[2]掉落汇总!$C$2:$C$871,$Q$1)+SUMIFS(OFFSET([2]掉落汇总!$C$2:$C$871,,MATCH($B237,[2]掉落汇总!$D$1:$M$1)),[2]掉落汇总!$A$2:$A$871,H$1,[2]掉落汇总!$C$2:$C$871,$Q$2)/$Q$3)*宝箱投放计算!G237</f>
        <v>0</v>
      </c>
      <c r="I237">
        <f ca="1">(SUMIFS(OFFSET([2]掉落汇总!$C$2:$C$871,,MATCH($B237,[2]掉落汇总!$D$1:$M$1)),[2]掉落汇总!$A$2:$A$871,I$1,[2]掉落汇总!$C$2:$C$871,$Q$1)+SUMIFS(OFFSET([2]掉落汇总!$C$2:$C$871,,MATCH($B237,[2]掉落汇总!$D$1:$M$1)),[2]掉落汇总!$A$2:$A$871,I$1,[2]掉落汇总!$C$2:$C$871,$Q$2)/$Q$3)*宝箱投放计算!H237</f>
        <v>0</v>
      </c>
      <c r="J237">
        <f ca="1">(SUMIFS(OFFSET([2]掉落汇总!$C$2:$C$871,,MATCH($B237,[2]掉落汇总!$D$1:$M$1)),[2]掉落汇总!$A$2:$A$871,J$1,[2]掉落汇总!$C$2:$C$871,$Q$1)+SUMIFS(OFFSET([2]掉落汇总!$C$2:$C$871,,MATCH($B237,[2]掉落汇总!$D$1:$M$1)),[2]掉落汇总!$A$2:$A$871,J$1,[2]掉落汇总!$C$2:$C$871,$Q$2)/$Q$3)*宝箱投放计算!I237</f>
        <v>0</v>
      </c>
      <c r="K237">
        <f ca="1">(SUMIFS(OFFSET([2]掉落汇总!$C$2:$C$871,,MATCH($B237,[2]掉落汇总!$D$1:$M$1)),[2]掉落汇总!$A$2:$A$871,K$1,[2]掉落汇总!$C$2:$C$871,$Q$1)+SUMIFS(OFFSET([2]掉落汇总!$C$2:$C$871,,MATCH($B237,[2]掉落汇总!$D$1:$M$1)),[2]掉落汇总!$A$2:$A$871,K$1,[2]掉落汇总!$C$2:$C$871,$Q$2)/$Q$3)*宝箱投放计算!J237</f>
        <v>0</v>
      </c>
      <c r="L237">
        <f ca="1">(SUMIFS(OFFSET([2]掉落汇总!$C$2:$C$871,,MATCH($B237,[2]掉落汇总!$D$1:$M$1)),[2]掉落汇总!$A$2:$A$871,L$1,[2]掉落汇总!$C$2:$C$871,$Q$1)+SUMIFS(OFFSET([2]掉落汇总!$C$2:$C$871,,MATCH($B237,[2]掉落汇总!$D$1:$M$1)),[2]掉落汇总!$A$2:$A$871,L$1,[2]掉落汇总!$C$2:$C$871,$Q$2)/$Q$3)*宝箱投放计算!K237</f>
        <v>0</v>
      </c>
      <c r="M237">
        <f ca="1">(SUMIFS(OFFSET([2]掉落汇总!$C$2:$C$871,,MATCH($B237,[2]掉落汇总!$D$1:$M$1)),[2]掉落汇总!$A$2:$A$871,M$1,[2]掉落汇总!$C$2:$C$871,$Q$1)+SUMIFS(OFFSET([2]掉落汇总!$C$2:$C$871,,MATCH($B237,[2]掉落汇总!$D$1:$M$1)),[2]掉落汇总!$A$2:$A$871,M$1,[2]掉落汇总!$C$2:$C$871,$Q$2)/$Q$3)*宝箱投放计算!L237</f>
        <v>0</v>
      </c>
      <c r="N237">
        <f ca="1">(SUMIFS(OFFSET([2]掉落汇总!$C$2:$C$871,,MATCH($B237,[2]掉落汇总!$D$1:$M$1)),[2]掉落汇总!$A$2:$A$871,N$1,[2]掉落汇总!$C$2:$C$871,$Q$1)+SUMIFS(OFFSET([2]掉落汇总!$C$2:$C$871,,MATCH($B237,[2]掉落汇总!$D$1:$M$1)),[2]掉落汇总!$A$2:$A$871,N$1,[2]掉落汇总!$C$2:$C$871,$Q$2)/$Q$3)*宝箱投放计算!M237</f>
        <v>0</v>
      </c>
      <c r="O237">
        <f ca="1">(SUMIFS(OFFSET([2]掉落汇总!$C$2:$C$871,,MATCH($B237,[2]掉落汇总!$D$1:$M$1)),[2]掉落汇总!$A$2:$A$871,O$1,[2]掉落汇总!$C$2:$C$871,$Q$1)+SUMIFS(OFFSET([2]掉落汇总!$C$2:$C$871,,MATCH($B237,[2]掉落汇总!$D$1:$M$1)),[2]掉落汇总!$A$2:$A$871,O$1,[2]掉落汇总!$C$2:$C$871,$Q$2)/$Q$3)*宝箱投放计算!N237</f>
        <v>0</v>
      </c>
    </row>
    <row r="238" spans="1:15" x14ac:dyDescent="0.2">
      <c r="A238">
        <f>玩家成长时间线!A238</f>
        <v>237</v>
      </c>
      <c r="B238">
        <f>玩家成长时间线!B238</f>
        <v>10</v>
      </c>
      <c r="C238">
        <f ca="1">SUM($D$2:D238)</f>
        <v>0</v>
      </c>
      <c r="D238">
        <f t="shared" ca="1" si="3"/>
        <v>0</v>
      </c>
      <c r="E238">
        <f ca="1">(SUMIFS(OFFSET([2]掉落汇总!$C$2:$C$871,,MATCH($B238,[2]掉落汇总!$D$1:$M$1)),[2]掉落汇总!$A$2:$A$871,E$1,[2]掉落汇总!$C$2:$C$871,$Q$1)+SUMIFS(OFFSET([2]掉落汇总!$C$2:$C$871,,MATCH($B238,[2]掉落汇总!$D$1:$M$1)),[2]掉落汇总!$A$2:$A$871,E$1,[2]掉落汇总!$C$2:$C$871,$Q$2)/$Q$3)*宝箱投放计算!D238</f>
        <v>0</v>
      </c>
      <c r="F238">
        <f ca="1">(SUMIFS(OFFSET([2]掉落汇总!$C$2:$C$871,,MATCH($B238,[2]掉落汇总!$D$1:$M$1)),[2]掉落汇总!$A$2:$A$871,F$1,[2]掉落汇总!$C$2:$C$871,$Q$1)+SUMIFS(OFFSET([2]掉落汇总!$C$2:$C$871,,MATCH($B238,[2]掉落汇总!$D$1:$M$1)),[2]掉落汇总!$A$2:$A$871,F$1,[2]掉落汇总!$C$2:$C$871,$Q$2)/$Q$3)*宝箱投放计算!E238</f>
        <v>0</v>
      </c>
      <c r="G238">
        <f ca="1">(SUMIFS(OFFSET([2]掉落汇总!$C$2:$C$871,,MATCH($B238,[2]掉落汇总!$D$1:$M$1)),[2]掉落汇总!$A$2:$A$871,G$1,[2]掉落汇总!$C$2:$C$871,$Q$1)+SUMIFS(OFFSET([2]掉落汇总!$C$2:$C$871,,MATCH($B238,[2]掉落汇总!$D$1:$M$1)),[2]掉落汇总!$A$2:$A$871,G$1,[2]掉落汇总!$C$2:$C$871,$Q$2)/$Q$3)*宝箱投放计算!F238</f>
        <v>0</v>
      </c>
      <c r="H238">
        <f ca="1">(SUMIFS(OFFSET([2]掉落汇总!$C$2:$C$871,,MATCH($B238,[2]掉落汇总!$D$1:$M$1)),[2]掉落汇总!$A$2:$A$871,H$1,[2]掉落汇总!$C$2:$C$871,$Q$1)+SUMIFS(OFFSET([2]掉落汇总!$C$2:$C$871,,MATCH($B238,[2]掉落汇总!$D$1:$M$1)),[2]掉落汇总!$A$2:$A$871,H$1,[2]掉落汇总!$C$2:$C$871,$Q$2)/$Q$3)*宝箱投放计算!G238</f>
        <v>0</v>
      </c>
      <c r="I238">
        <f ca="1">(SUMIFS(OFFSET([2]掉落汇总!$C$2:$C$871,,MATCH($B238,[2]掉落汇总!$D$1:$M$1)),[2]掉落汇总!$A$2:$A$871,I$1,[2]掉落汇总!$C$2:$C$871,$Q$1)+SUMIFS(OFFSET([2]掉落汇总!$C$2:$C$871,,MATCH($B238,[2]掉落汇总!$D$1:$M$1)),[2]掉落汇总!$A$2:$A$871,I$1,[2]掉落汇总!$C$2:$C$871,$Q$2)/$Q$3)*宝箱投放计算!H238</f>
        <v>0</v>
      </c>
      <c r="J238">
        <f ca="1">(SUMIFS(OFFSET([2]掉落汇总!$C$2:$C$871,,MATCH($B238,[2]掉落汇总!$D$1:$M$1)),[2]掉落汇总!$A$2:$A$871,J$1,[2]掉落汇总!$C$2:$C$871,$Q$1)+SUMIFS(OFFSET([2]掉落汇总!$C$2:$C$871,,MATCH($B238,[2]掉落汇总!$D$1:$M$1)),[2]掉落汇总!$A$2:$A$871,J$1,[2]掉落汇总!$C$2:$C$871,$Q$2)/$Q$3)*宝箱投放计算!I238</f>
        <v>0</v>
      </c>
      <c r="K238">
        <f ca="1">(SUMIFS(OFFSET([2]掉落汇总!$C$2:$C$871,,MATCH($B238,[2]掉落汇总!$D$1:$M$1)),[2]掉落汇总!$A$2:$A$871,K$1,[2]掉落汇总!$C$2:$C$871,$Q$1)+SUMIFS(OFFSET([2]掉落汇总!$C$2:$C$871,,MATCH($B238,[2]掉落汇总!$D$1:$M$1)),[2]掉落汇总!$A$2:$A$871,K$1,[2]掉落汇总!$C$2:$C$871,$Q$2)/$Q$3)*宝箱投放计算!J238</f>
        <v>0</v>
      </c>
      <c r="L238">
        <f ca="1">(SUMIFS(OFFSET([2]掉落汇总!$C$2:$C$871,,MATCH($B238,[2]掉落汇总!$D$1:$M$1)),[2]掉落汇总!$A$2:$A$871,L$1,[2]掉落汇总!$C$2:$C$871,$Q$1)+SUMIFS(OFFSET([2]掉落汇总!$C$2:$C$871,,MATCH($B238,[2]掉落汇总!$D$1:$M$1)),[2]掉落汇总!$A$2:$A$871,L$1,[2]掉落汇总!$C$2:$C$871,$Q$2)/$Q$3)*宝箱投放计算!K238</f>
        <v>0</v>
      </c>
      <c r="M238">
        <f ca="1">(SUMIFS(OFFSET([2]掉落汇总!$C$2:$C$871,,MATCH($B238,[2]掉落汇总!$D$1:$M$1)),[2]掉落汇总!$A$2:$A$871,M$1,[2]掉落汇总!$C$2:$C$871,$Q$1)+SUMIFS(OFFSET([2]掉落汇总!$C$2:$C$871,,MATCH($B238,[2]掉落汇总!$D$1:$M$1)),[2]掉落汇总!$A$2:$A$871,M$1,[2]掉落汇总!$C$2:$C$871,$Q$2)/$Q$3)*宝箱投放计算!L238</f>
        <v>0</v>
      </c>
      <c r="N238">
        <f ca="1">(SUMIFS(OFFSET([2]掉落汇总!$C$2:$C$871,,MATCH($B238,[2]掉落汇总!$D$1:$M$1)),[2]掉落汇总!$A$2:$A$871,N$1,[2]掉落汇总!$C$2:$C$871,$Q$1)+SUMIFS(OFFSET([2]掉落汇总!$C$2:$C$871,,MATCH($B238,[2]掉落汇总!$D$1:$M$1)),[2]掉落汇总!$A$2:$A$871,N$1,[2]掉落汇总!$C$2:$C$871,$Q$2)/$Q$3)*宝箱投放计算!M238</f>
        <v>0</v>
      </c>
      <c r="O238">
        <f ca="1">(SUMIFS(OFFSET([2]掉落汇总!$C$2:$C$871,,MATCH($B238,[2]掉落汇总!$D$1:$M$1)),[2]掉落汇总!$A$2:$A$871,O$1,[2]掉落汇总!$C$2:$C$871,$Q$1)+SUMIFS(OFFSET([2]掉落汇总!$C$2:$C$871,,MATCH($B238,[2]掉落汇总!$D$1:$M$1)),[2]掉落汇总!$A$2:$A$871,O$1,[2]掉落汇总!$C$2:$C$871,$Q$2)/$Q$3)*宝箱投放计算!N238</f>
        <v>0</v>
      </c>
    </row>
    <row r="239" spans="1:15" x14ac:dyDescent="0.2">
      <c r="A239">
        <f>玩家成长时间线!A239</f>
        <v>238</v>
      </c>
      <c r="B239">
        <f>玩家成长时间线!B239</f>
        <v>8</v>
      </c>
      <c r="C239">
        <f ca="1">SUM($D$2:D239)</f>
        <v>0</v>
      </c>
      <c r="D239">
        <f t="shared" ca="1" si="3"/>
        <v>0</v>
      </c>
      <c r="E239">
        <f ca="1">(SUMIFS(OFFSET([2]掉落汇总!$C$2:$C$871,,MATCH($B239,[2]掉落汇总!$D$1:$M$1)),[2]掉落汇总!$A$2:$A$871,E$1,[2]掉落汇总!$C$2:$C$871,$Q$1)+SUMIFS(OFFSET([2]掉落汇总!$C$2:$C$871,,MATCH($B239,[2]掉落汇总!$D$1:$M$1)),[2]掉落汇总!$A$2:$A$871,E$1,[2]掉落汇总!$C$2:$C$871,$Q$2)/$Q$3)*宝箱投放计算!D239</f>
        <v>0</v>
      </c>
      <c r="F239">
        <f ca="1">(SUMIFS(OFFSET([2]掉落汇总!$C$2:$C$871,,MATCH($B239,[2]掉落汇总!$D$1:$M$1)),[2]掉落汇总!$A$2:$A$871,F$1,[2]掉落汇总!$C$2:$C$871,$Q$1)+SUMIFS(OFFSET([2]掉落汇总!$C$2:$C$871,,MATCH($B239,[2]掉落汇总!$D$1:$M$1)),[2]掉落汇总!$A$2:$A$871,F$1,[2]掉落汇总!$C$2:$C$871,$Q$2)/$Q$3)*宝箱投放计算!E239</f>
        <v>0</v>
      </c>
      <c r="G239">
        <f ca="1">(SUMIFS(OFFSET([2]掉落汇总!$C$2:$C$871,,MATCH($B239,[2]掉落汇总!$D$1:$M$1)),[2]掉落汇总!$A$2:$A$871,G$1,[2]掉落汇总!$C$2:$C$871,$Q$1)+SUMIFS(OFFSET([2]掉落汇总!$C$2:$C$871,,MATCH($B239,[2]掉落汇总!$D$1:$M$1)),[2]掉落汇总!$A$2:$A$871,G$1,[2]掉落汇总!$C$2:$C$871,$Q$2)/$Q$3)*宝箱投放计算!F239</f>
        <v>0</v>
      </c>
      <c r="H239">
        <f ca="1">(SUMIFS(OFFSET([2]掉落汇总!$C$2:$C$871,,MATCH($B239,[2]掉落汇总!$D$1:$M$1)),[2]掉落汇总!$A$2:$A$871,H$1,[2]掉落汇总!$C$2:$C$871,$Q$1)+SUMIFS(OFFSET([2]掉落汇总!$C$2:$C$871,,MATCH($B239,[2]掉落汇总!$D$1:$M$1)),[2]掉落汇总!$A$2:$A$871,H$1,[2]掉落汇总!$C$2:$C$871,$Q$2)/$Q$3)*宝箱投放计算!G239</f>
        <v>0</v>
      </c>
      <c r="I239">
        <f ca="1">(SUMIFS(OFFSET([2]掉落汇总!$C$2:$C$871,,MATCH($B239,[2]掉落汇总!$D$1:$M$1)),[2]掉落汇总!$A$2:$A$871,I$1,[2]掉落汇总!$C$2:$C$871,$Q$1)+SUMIFS(OFFSET([2]掉落汇总!$C$2:$C$871,,MATCH($B239,[2]掉落汇总!$D$1:$M$1)),[2]掉落汇总!$A$2:$A$871,I$1,[2]掉落汇总!$C$2:$C$871,$Q$2)/$Q$3)*宝箱投放计算!H239</f>
        <v>0</v>
      </c>
      <c r="J239">
        <f ca="1">(SUMIFS(OFFSET([2]掉落汇总!$C$2:$C$871,,MATCH($B239,[2]掉落汇总!$D$1:$M$1)),[2]掉落汇总!$A$2:$A$871,J$1,[2]掉落汇总!$C$2:$C$871,$Q$1)+SUMIFS(OFFSET([2]掉落汇总!$C$2:$C$871,,MATCH($B239,[2]掉落汇总!$D$1:$M$1)),[2]掉落汇总!$A$2:$A$871,J$1,[2]掉落汇总!$C$2:$C$871,$Q$2)/$Q$3)*宝箱投放计算!I239</f>
        <v>0</v>
      </c>
      <c r="K239">
        <f ca="1">(SUMIFS(OFFSET([2]掉落汇总!$C$2:$C$871,,MATCH($B239,[2]掉落汇总!$D$1:$M$1)),[2]掉落汇总!$A$2:$A$871,K$1,[2]掉落汇总!$C$2:$C$871,$Q$1)+SUMIFS(OFFSET([2]掉落汇总!$C$2:$C$871,,MATCH($B239,[2]掉落汇总!$D$1:$M$1)),[2]掉落汇总!$A$2:$A$871,K$1,[2]掉落汇总!$C$2:$C$871,$Q$2)/$Q$3)*宝箱投放计算!J239</f>
        <v>0</v>
      </c>
      <c r="L239">
        <f ca="1">(SUMIFS(OFFSET([2]掉落汇总!$C$2:$C$871,,MATCH($B239,[2]掉落汇总!$D$1:$M$1)),[2]掉落汇总!$A$2:$A$871,L$1,[2]掉落汇总!$C$2:$C$871,$Q$1)+SUMIFS(OFFSET([2]掉落汇总!$C$2:$C$871,,MATCH($B239,[2]掉落汇总!$D$1:$M$1)),[2]掉落汇总!$A$2:$A$871,L$1,[2]掉落汇总!$C$2:$C$871,$Q$2)/$Q$3)*宝箱投放计算!K239</f>
        <v>0</v>
      </c>
      <c r="M239">
        <f ca="1">(SUMIFS(OFFSET([2]掉落汇总!$C$2:$C$871,,MATCH($B239,[2]掉落汇总!$D$1:$M$1)),[2]掉落汇总!$A$2:$A$871,M$1,[2]掉落汇总!$C$2:$C$871,$Q$1)+SUMIFS(OFFSET([2]掉落汇总!$C$2:$C$871,,MATCH($B239,[2]掉落汇总!$D$1:$M$1)),[2]掉落汇总!$A$2:$A$871,M$1,[2]掉落汇总!$C$2:$C$871,$Q$2)/$Q$3)*宝箱投放计算!L239</f>
        <v>0</v>
      </c>
      <c r="N239">
        <f ca="1">(SUMIFS(OFFSET([2]掉落汇总!$C$2:$C$871,,MATCH($B239,[2]掉落汇总!$D$1:$M$1)),[2]掉落汇总!$A$2:$A$871,N$1,[2]掉落汇总!$C$2:$C$871,$Q$1)+SUMIFS(OFFSET([2]掉落汇总!$C$2:$C$871,,MATCH($B239,[2]掉落汇总!$D$1:$M$1)),[2]掉落汇总!$A$2:$A$871,N$1,[2]掉落汇总!$C$2:$C$871,$Q$2)/$Q$3)*宝箱投放计算!M239</f>
        <v>0</v>
      </c>
      <c r="O239">
        <f ca="1">(SUMIFS(OFFSET([2]掉落汇总!$C$2:$C$871,,MATCH($B239,[2]掉落汇总!$D$1:$M$1)),[2]掉落汇总!$A$2:$A$871,O$1,[2]掉落汇总!$C$2:$C$871,$Q$1)+SUMIFS(OFFSET([2]掉落汇总!$C$2:$C$871,,MATCH($B239,[2]掉落汇总!$D$1:$M$1)),[2]掉落汇总!$A$2:$A$871,O$1,[2]掉落汇总!$C$2:$C$871,$Q$2)/$Q$3)*宝箱投放计算!N239</f>
        <v>0</v>
      </c>
    </row>
    <row r="240" spans="1:15" x14ac:dyDescent="0.2">
      <c r="A240">
        <f>玩家成长时间线!A240</f>
        <v>239</v>
      </c>
      <c r="B240">
        <f>玩家成长时间线!B240</f>
        <v>8</v>
      </c>
      <c r="C240">
        <f ca="1">SUM($D$2:D240)</f>
        <v>0</v>
      </c>
      <c r="D240">
        <f t="shared" ca="1" si="3"/>
        <v>0</v>
      </c>
      <c r="E240">
        <f ca="1">(SUMIFS(OFFSET([2]掉落汇总!$C$2:$C$871,,MATCH($B240,[2]掉落汇总!$D$1:$M$1)),[2]掉落汇总!$A$2:$A$871,E$1,[2]掉落汇总!$C$2:$C$871,$Q$1)+SUMIFS(OFFSET([2]掉落汇总!$C$2:$C$871,,MATCH($B240,[2]掉落汇总!$D$1:$M$1)),[2]掉落汇总!$A$2:$A$871,E$1,[2]掉落汇总!$C$2:$C$871,$Q$2)/$Q$3)*宝箱投放计算!D240</f>
        <v>0</v>
      </c>
      <c r="F240">
        <f ca="1">(SUMIFS(OFFSET([2]掉落汇总!$C$2:$C$871,,MATCH($B240,[2]掉落汇总!$D$1:$M$1)),[2]掉落汇总!$A$2:$A$871,F$1,[2]掉落汇总!$C$2:$C$871,$Q$1)+SUMIFS(OFFSET([2]掉落汇总!$C$2:$C$871,,MATCH($B240,[2]掉落汇总!$D$1:$M$1)),[2]掉落汇总!$A$2:$A$871,F$1,[2]掉落汇总!$C$2:$C$871,$Q$2)/$Q$3)*宝箱投放计算!E240</f>
        <v>0</v>
      </c>
      <c r="G240">
        <f ca="1">(SUMIFS(OFFSET([2]掉落汇总!$C$2:$C$871,,MATCH($B240,[2]掉落汇总!$D$1:$M$1)),[2]掉落汇总!$A$2:$A$871,G$1,[2]掉落汇总!$C$2:$C$871,$Q$1)+SUMIFS(OFFSET([2]掉落汇总!$C$2:$C$871,,MATCH($B240,[2]掉落汇总!$D$1:$M$1)),[2]掉落汇总!$A$2:$A$871,G$1,[2]掉落汇总!$C$2:$C$871,$Q$2)/$Q$3)*宝箱投放计算!F240</f>
        <v>0</v>
      </c>
      <c r="H240">
        <f ca="1">(SUMIFS(OFFSET([2]掉落汇总!$C$2:$C$871,,MATCH($B240,[2]掉落汇总!$D$1:$M$1)),[2]掉落汇总!$A$2:$A$871,H$1,[2]掉落汇总!$C$2:$C$871,$Q$1)+SUMIFS(OFFSET([2]掉落汇总!$C$2:$C$871,,MATCH($B240,[2]掉落汇总!$D$1:$M$1)),[2]掉落汇总!$A$2:$A$871,H$1,[2]掉落汇总!$C$2:$C$871,$Q$2)/$Q$3)*宝箱投放计算!G240</f>
        <v>0</v>
      </c>
      <c r="I240">
        <f ca="1">(SUMIFS(OFFSET([2]掉落汇总!$C$2:$C$871,,MATCH($B240,[2]掉落汇总!$D$1:$M$1)),[2]掉落汇总!$A$2:$A$871,I$1,[2]掉落汇总!$C$2:$C$871,$Q$1)+SUMIFS(OFFSET([2]掉落汇总!$C$2:$C$871,,MATCH($B240,[2]掉落汇总!$D$1:$M$1)),[2]掉落汇总!$A$2:$A$871,I$1,[2]掉落汇总!$C$2:$C$871,$Q$2)/$Q$3)*宝箱投放计算!H240</f>
        <v>0</v>
      </c>
      <c r="J240">
        <f ca="1">(SUMIFS(OFFSET([2]掉落汇总!$C$2:$C$871,,MATCH($B240,[2]掉落汇总!$D$1:$M$1)),[2]掉落汇总!$A$2:$A$871,J$1,[2]掉落汇总!$C$2:$C$871,$Q$1)+SUMIFS(OFFSET([2]掉落汇总!$C$2:$C$871,,MATCH($B240,[2]掉落汇总!$D$1:$M$1)),[2]掉落汇总!$A$2:$A$871,J$1,[2]掉落汇总!$C$2:$C$871,$Q$2)/$Q$3)*宝箱投放计算!I240</f>
        <v>0</v>
      </c>
      <c r="K240">
        <f ca="1">(SUMIFS(OFFSET([2]掉落汇总!$C$2:$C$871,,MATCH($B240,[2]掉落汇总!$D$1:$M$1)),[2]掉落汇总!$A$2:$A$871,K$1,[2]掉落汇总!$C$2:$C$871,$Q$1)+SUMIFS(OFFSET([2]掉落汇总!$C$2:$C$871,,MATCH($B240,[2]掉落汇总!$D$1:$M$1)),[2]掉落汇总!$A$2:$A$871,K$1,[2]掉落汇总!$C$2:$C$871,$Q$2)/$Q$3)*宝箱投放计算!J240</f>
        <v>0</v>
      </c>
      <c r="L240">
        <f ca="1">(SUMIFS(OFFSET([2]掉落汇总!$C$2:$C$871,,MATCH($B240,[2]掉落汇总!$D$1:$M$1)),[2]掉落汇总!$A$2:$A$871,L$1,[2]掉落汇总!$C$2:$C$871,$Q$1)+SUMIFS(OFFSET([2]掉落汇总!$C$2:$C$871,,MATCH($B240,[2]掉落汇总!$D$1:$M$1)),[2]掉落汇总!$A$2:$A$871,L$1,[2]掉落汇总!$C$2:$C$871,$Q$2)/$Q$3)*宝箱投放计算!K240</f>
        <v>0</v>
      </c>
      <c r="M240">
        <f ca="1">(SUMIFS(OFFSET([2]掉落汇总!$C$2:$C$871,,MATCH($B240,[2]掉落汇总!$D$1:$M$1)),[2]掉落汇总!$A$2:$A$871,M$1,[2]掉落汇总!$C$2:$C$871,$Q$1)+SUMIFS(OFFSET([2]掉落汇总!$C$2:$C$871,,MATCH($B240,[2]掉落汇总!$D$1:$M$1)),[2]掉落汇总!$A$2:$A$871,M$1,[2]掉落汇总!$C$2:$C$871,$Q$2)/$Q$3)*宝箱投放计算!L240</f>
        <v>0</v>
      </c>
      <c r="N240">
        <f ca="1">(SUMIFS(OFFSET([2]掉落汇总!$C$2:$C$871,,MATCH($B240,[2]掉落汇总!$D$1:$M$1)),[2]掉落汇总!$A$2:$A$871,N$1,[2]掉落汇总!$C$2:$C$871,$Q$1)+SUMIFS(OFFSET([2]掉落汇总!$C$2:$C$871,,MATCH($B240,[2]掉落汇总!$D$1:$M$1)),[2]掉落汇总!$A$2:$A$871,N$1,[2]掉落汇总!$C$2:$C$871,$Q$2)/$Q$3)*宝箱投放计算!M240</f>
        <v>0</v>
      </c>
      <c r="O240">
        <f ca="1">(SUMIFS(OFFSET([2]掉落汇总!$C$2:$C$871,,MATCH($B240,[2]掉落汇总!$D$1:$M$1)),[2]掉落汇总!$A$2:$A$871,O$1,[2]掉落汇总!$C$2:$C$871,$Q$1)+SUMIFS(OFFSET([2]掉落汇总!$C$2:$C$871,,MATCH($B240,[2]掉落汇总!$D$1:$M$1)),[2]掉落汇总!$A$2:$A$871,O$1,[2]掉落汇总!$C$2:$C$871,$Q$2)/$Q$3)*宝箱投放计算!N240</f>
        <v>0</v>
      </c>
    </row>
    <row r="241" spans="1:15" x14ac:dyDescent="0.2">
      <c r="A241">
        <f>玩家成长时间线!A241</f>
        <v>240</v>
      </c>
      <c r="B241">
        <f>玩家成长时间线!B241</f>
        <v>8</v>
      </c>
      <c r="C241">
        <f ca="1">SUM($D$2:D241)</f>
        <v>0</v>
      </c>
      <c r="D241">
        <f t="shared" ca="1" si="3"/>
        <v>0</v>
      </c>
      <c r="E241">
        <f ca="1">(SUMIFS(OFFSET([2]掉落汇总!$C$2:$C$871,,MATCH($B241,[2]掉落汇总!$D$1:$M$1)),[2]掉落汇总!$A$2:$A$871,E$1,[2]掉落汇总!$C$2:$C$871,$Q$1)+SUMIFS(OFFSET([2]掉落汇总!$C$2:$C$871,,MATCH($B241,[2]掉落汇总!$D$1:$M$1)),[2]掉落汇总!$A$2:$A$871,E$1,[2]掉落汇总!$C$2:$C$871,$Q$2)/$Q$3)*宝箱投放计算!D241</f>
        <v>0</v>
      </c>
      <c r="F241">
        <f ca="1">(SUMIFS(OFFSET([2]掉落汇总!$C$2:$C$871,,MATCH($B241,[2]掉落汇总!$D$1:$M$1)),[2]掉落汇总!$A$2:$A$871,F$1,[2]掉落汇总!$C$2:$C$871,$Q$1)+SUMIFS(OFFSET([2]掉落汇总!$C$2:$C$871,,MATCH($B241,[2]掉落汇总!$D$1:$M$1)),[2]掉落汇总!$A$2:$A$871,F$1,[2]掉落汇总!$C$2:$C$871,$Q$2)/$Q$3)*宝箱投放计算!E241</f>
        <v>0</v>
      </c>
      <c r="G241">
        <f ca="1">(SUMIFS(OFFSET([2]掉落汇总!$C$2:$C$871,,MATCH($B241,[2]掉落汇总!$D$1:$M$1)),[2]掉落汇总!$A$2:$A$871,G$1,[2]掉落汇总!$C$2:$C$871,$Q$1)+SUMIFS(OFFSET([2]掉落汇总!$C$2:$C$871,,MATCH($B241,[2]掉落汇总!$D$1:$M$1)),[2]掉落汇总!$A$2:$A$871,G$1,[2]掉落汇总!$C$2:$C$871,$Q$2)/$Q$3)*宝箱投放计算!F241</f>
        <v>0</v>
      </c>
      <c r="H241">
        <f ca="1">(SUMIFS(OFFSET([2]掉落汇总!$C$2:$C$871,,MATCH($B241,[2]掉落汇总!$D$1:$M$1)),[2]掉落汇总!$A$2:$A$871,H$1,[2]掉落汇总!$C$2:$C$871,$Q$1)+SUMIFS(OFFSET([2]掉落汇总!$C$2:$C$871,,MATCH($B241,[2]掉落汇总!$D$1:$M$1)),[2]掉落汇总!$A$2:$A$871,H$1,[2]掉落汇总!$C$2:$C$871,$Q$2)/$Q$3)*宝箱投放计算!G241</f>
        <v>0</v>
      </c>
      <c r="I241">
        <f ca="1">(SUMIFS(OFFSET([2]掉落汇总!$C$2:$C$871,,MATCH($B241,[2]掉落汇总!$D$1:$M$1)),[2]掉落汇总!$A$2:$A$871,I$1,[2]掉落汇总!$C$2:$C$871,$Q$1)+SUMIFS(OFFSET([2]掉落汇总!$C$2:$C$871,,MATCH($B241,[2]掉落汇总!$D$1:$M$1)),[2]掉落汇总!$A$2:$A$871,I$1,[2]掉落汇总!$C$2:$C$871,$Q$2)/$Q$3)*宝箱投放计算!H241</f>
        <v>0</v>
      </c>
      <c r="J241">
        <f ca="1">(SUMIFS(OFFSET([2]掉落汇总!$C$2:$C$871,,MATCH($B241,[2]掉落汇总!$D$1:$M$1)),[2]掉落汇总!$A$2:$A$871,J$1,[2]掉落汇总!$C$2:$C$871,$Q$1)+SUMIFS(OFFSET([2]掉落汇总!$C$2:$C$871,,MATCH($B241,[2]掉落汇总!$D$1:$M$1)),[2]掉落汇总!$A$2:$A$871,J$1,[2]掉落汇总!$C$2:$C$871,$Q$2)/$Q$3)*宝箱投放计算!I241</f>
        <v>0</v>
      </c>
      <c r="K241">
        <f ca="1">(SUMIFS(OFFSET([2]掉落汇总!$C$2:$C$871,,MATCH($B241,[2]掉落汇总!$D$1:$M$1)),[2]掉落汇总!$A$2:$A$871,K$1,[2]掉落汇总!$C$2:$C$871,$Q$1)+SUMIFS(OFFSET([2]掉落汇总!$C$2:$C$871,,MATCH($B241,[2]掉落汇总!$D$1:$M$1)),[2]掉落汇总!$A$2:$A$871,K$1,[2]掉落汇总!$C$2:$C$871,$Q$2)/$Q$3)*宝箱投放计算!J241</f>
        <v>0</v>
      </c>
      <c r="L241">
        <f ca="1">(SUMIFS(OFFSET([2]掉落汇总!$C$2:$C$871,,MATCH($B241,[2]掉落汇总!$D$1:$M$1)),[2]掉落汇总!$A$2:$A$871,L$1,[2]掉落汇总!$C$2:$C$871,$Q$1)+SUMIFS(OFFSET([2]掉落汇总!$C$2:$C$871,,MATCH($B241,[2]掉落汇总!$D$1:$M$1)),[2]掉落汇总!$A$2:$A$871,L$1,[2]掉落汇总!$C$2:$C$871,$Q$2)/$Q$3)*宝箱投放计算!K241</f>
        <v>0</v>
      </c>
      <c r="M241">
        <f ca="1">(SUMIFS(OFFSET([2]掉落汇总!$C$2:$C$871,,MATCH($B241,[2]掉落汇总!$D$1:$M$1)),[2]掉落汇总!$A$2:$A$871,M$1,[2]掉落汇总!$C$2:$C$871,$Q$1)+SUMIFS(OFFSET([2]掉落汇总!$C$2:$C$871,,MATCH($B241,[2]掉落汇总!$D$1:$M$1)),[2]掉落汇总!$A$2:$A$871,M$1,[2]掉落汇总!$C$2:$C$871,$Q$2)/$Q$3)*宝箱投放计算!L241</f>
        <v>0</v>
      </c>
      <c r="N241">
        <f ca="1">(SUMIFS(OFFSET([2]掉落汇总!$C$2:$C$871,,MATCH($B241,[2]掉落汇总!$D$1:$M$1)),[2]掉落汇总!$A$2:$A$871,N$1,[2]掉落汇总!$C$2:$C$871,$Q$1)+SUMIFS(OFFSET([2]掉落汇总!$C$2:$C$871,,MATCH($B241,[2]掉落汇总!$D$1:$M$1)),[2]掉落汇总!$A$2:$A$871,N$1,[2]掉落汇总!$C$2:$C$871,$Q$2)/$Q$3)*宝箱投放计算!M241</f>
        <v>0</v>
      </c>
      <c r="O241">
        <f ca="1">(SUMIFS(OFFSET([2]掉落汇总!$C$2:$C$871,,MATCH($B241,[2]掉落汇总!$D$1:$M$1)),[2]掉落汇总!$A$2:$A$871,O$1,[2]掉落汇总!$C$2:$C$871,$Q$1)+SUMIFS(OFFSET([2]掉落汇总!$C$2:$C$871,,MATCH($B241,[2]掉落汇总!$D$1:$M$1)),[2]掉落汇总!$A$2:$A$871,O$1,[2]掉落汇总!$C$2:$C$871,$Q$2)/$Q$3)*宝箱投放计算!N241</f>
        <v>0</v>
      </c>
    </row>
    <row r="242" spans="1:15" x14ac:dyDescent="0.2">
      <c r="A242">
        <f>玩家成长时间线!A242</f>
        <v>241</v>
      </c>
      <c r="B242">
        <f>玩家成长时间线!B242</f>
        <v>9</v>
      </c>
      <c r="C242">
        <f ca="1">SUM($D$2:D242)</f>
        <v>0</v>
      </c>
      <c r="D242">
        <f t="shared" ca="1" si="3"/>
        <v>0</v>
      </c>
      <c r="E242">
        <f ca="1">(SUMIFS(OFFSET([2]掉落汇总!$C$2:$C$871,,MATCH($B242,[2]掉落汇总!$D$1:$M$1)),[2]掉落汇总!$A$2:$A$871,E$1,[2]掉落汇总!$C$2:$C$871,$Q$1)+SUMIFS(OFFSET([2]掉落汇总!$C$2:$C$871,,MATCH($B242,[2]掉落汇总!$D$1:$M$1)),[2]掉落汇总!$A$2:$A$871,E$1,[2]掉落汇总!$C$2:$C$871,$Q$2)/$Q$3)*宝箱投放计算!D242</f>
        <v>0</v>
      </c>
      <c r="F242">
        <f ca="1">(SUMIFS(OFFSET([2]掉落汇总!$C$2:$C$871,,MATCH($B242,[2]掉落汇总!$D$1:$M$1)),[2]掉落汇总!$A$2:$A$871,F$1,[2]掉落汇总!$C$2:$C$871,$Q$1)+SUMIFS(OFFSET([2]掉落汇总!$C$2:$C$871,,MATCH($B242,[2]掉落汇总!$D$1:$M$1)),[2]掉落汇总!$A$2:$A$871,F$1,[2]掉落汇总!$C$2:$C$871,$Q$2)/$Q$3)*宝箱投放计算!E242</f>
        <v>0</v>
      </c>
      <c r="G242">
        <f ca="1">(SUMIFS(OFFSET([2]掉落汇总!$C$2:$C$871,,MATCH($B242,[2]掉落汇总!$D$1:$M$1)),[2]掉落汇总!$A$2:$A$871,G$1,[2]掉落汇总!$C$2:$C$871,$Q$1)+SUMIFS(OFFSET([2]掉落汇总!$C$2:$C$871,,MATCH($B242,[2]掉落汇总!$D$1:$M$1)),[2]掉落汇总!$A$2:$A$871,G$1,[2]掉落汇总!$C$2:$C$871,$Q$2)/$Q$3)*宝箱投放计算!F242</f>
        <v>0</v>
      </c>
      <c r="H242">
        <f ca="1">(SUMIFS(OFFSET([2]掉落汇总!$C$2:$C$871,,MATCH($B242,[2]掉落汇总!$D$1:$M$1)),[2]掉落汇总!$A$2:$A$871,H$1,[2]掉落汇总!$C$2:$C$871,$Q$1)+SUMIFS(OFFSET([2]掉落汇总!$C$2:$C$871,,MATCH($B242,[2]掉落汇总!$D$1:$M$1)),[2]掉落汇总!$A$2:$A$871,H$1,[2]掉落汇总!$C$2:$C$871,$Q$2)/$Q$3)*宝箱投放计算!G242</f>
        <v>0</v>
      </c>
      <c r="I242">
        <f ca="1">(SUMIFS(OFFSET([2]掉落汇总!$C$2:$C$871,,MATCH($B242,[2]掉落汇总!$D$1:$M$1)),[2]掉落汇总!$A$2:$A$871,I$1,[2]掉落汇总!$C$2:$C$871,$Q$1)+SUMIFS(OFFSET([2]掉落汇总!$C$2:$C$871,,MATCH($B242,[2]掉落汇总!$D$1:$M$1)),[2]掉落汇总!$A$2:$A$871,I$1,[2]掉落汇总!$C$2:$C$871,$Q$2)/$Q$3)*宝箱投放计算!H242</f>
        <v>0</v>
      </c>
      <c r="J242">
        <f ca="1">(SUMIFS(OFFSET([2]掉落汇总!$C$2:$C$871,,MATCH($B242,[2]掉落汇总!$D$1:$M$1)),[2]掉落汇总!$A$2:$A$871,J$1,[2]掉落汇总!$C$2:$C$871,$Q$1)+SUMIFS(OFFSET([2]掉落汇总!$C$2:$C$871,,MATCH($B242,[2]掉落汇总!$D$1:$M$1)),[2]掉落汇总!$A$2:$A$871,J$1,[2]掉落汇总!$C$2:$C$871,$Q$2)/$Q$3)*宝箱投放计算!I242</f>
        <v>0</v>
      </c>
      <c r="K242">
        <f ca="1">(SUMIFS(OFFSET([2]掉落汇总!$C$2:$C$871,,MATCH($B242,[2]掉落汇总!$D$1:$M$1)),[2]掉落汇总!$A$2:$A$871,K$1,[2]掉落汇总!$C$2:$C$871,$Q$1)+SUMIFS(OFFSET([2]掉落汇总!$C$2:$C$871,,MATCH($B242,[2]掉落汇总!$D$1:$M$1)),[2]掉落汇总!$A$2:$A$871,K$1,[2]掉落汇总!$C$2:$C$871,$Q$2)/$Q$3)*宝箱投放计算!J242</f>
        <v>0</v>
      </c>
      <c r="L242">
        <f ca="1">(SUMIFS(OFFSET([2]掉落汇总!$C$2:$C$871,,MATCH($B242,[2]掉落汇总!$D$1:$M$1)),[2]掉落汇总!$A$2:$A$871,L$1,[2]掉落汇总!$C$2:$C$871,$Q$1)+SUMIFS(OFFSET([2]掉落汇总!$C$2:$C$871,,MATCH($B242,[2]掉落汇总!$D$1:$M$1)),[2]掉落汇总!$A$2:$A$871,L$1,[2]掉落汇总!$C$2:$C$871,$Q$2)/$Q$3)*宝箱投放计算!K242</f>
        <v>0</v>
      </c>
      <c r="M242">
        <f ca="1">(SUMIFS(OFFSET([2]掉落汇总!$C$2:$C$871,,MATCH($B242,[2]掉落汇总!$D$1:$M$1)),[2]掉落汇总!$A$2:$A$871,M$1,[2]掉落汇总!$C$2:$C$871,$Q$1)+SUMIFS(OFFSET([2]掉落汇总!$C$2:$C$871,,MATCH($B242,[2]掉落汇总!$D$1:$M$1)),[2]掉落汇总!$A$2:$A$871,M$1,[2]掉落汇总!$C$2:$C$871,$Q$2)/$Q$3)*宝箱投放计算!L242</f>
        <v>0</v>
      </c>
      <c r="N242">
        <f ca="1">(SUMIFS(OFFSET([2]掉落汇总!$C$2:$C$871,,MATCH($B242,[2]掉落汇总!$D$1:$M$1)),[2]掉落汇总!$A$2:$A$871,N$1,[2]掉落汇总!$C$2:$C$871,$Q$1)+SUMIFS(OFFSET([2]掉落汇总!$C$2:$C$871,,MATCH($B242,[2]掉落汇总!$D$1:$M$1)),[2]掉落汇总!$A$2:$A$871,N$1,[2]掉落汇总!$C$2:$C$871,$Q$2)/$Q$3)*宝箱投放计算!M242</f>
        <v>0</v>
      </c>
      <c r="O242">
        <f ca="1">(SUMIFS(OFFSET([2]掉落汇总!$C$2:$C$871,,MATCH($B242,[2]掉落汇总!$D$1:$M$1)),[2]掉落汇总!$A$2:$A$871,O$1,[2]掉落汇总!$C$2:$C$871,$Q$1)+SUMIFS(OFFSET([2]掉落汇总!$C$2:$C$871,,MATCH($B242,[2]掉落汇总!$D$1:$M$1)),[2]掉落汇总!$A$2:$A$871,O$1,[2]掉落汇总!$C$2:$C$871,$Q$2)/$Q$3)*宝箱投放计算!N242</f>
        <v>0</v>
      </c>
    </row>
    <row r="243" spans="1:15" x14ac:dyDescent="0.2">
      <c r="A243">
        <f>玩家成长时间线!A243</f>
        <v>242</v>
      </c>
      <c r="B243">
        <f>玩家成长时间线!B243</f>
        <v>9</v>
      </c>
      <c r="C243">
        <f ca="1">SUM($D$2:D243)</f>
        <v>0</v>
      </c>
      <c r="D243">
        <f t="shared" ca="1" si="3"/>
        <v>0</v>
      </c>
      <c r="E243">
        <f ca="1">(SUMIFS(OFFSET([2]掉落汇总!$C$2:$C$871,,MATCH($B243,[2]掉落汇总!$D$1:$M$1)),[2]掉落汇总!$A$2:$A$871,E$1,[2]掉落汇总!$C$2:$C$871,$Q$1)+SUMIFS(OFFSET([2]掉落汇总!$C$2:$C$871,,MATCH($B243,[2]掉落汇总!$D$1:$M$1)),[2]掉落汇总!$A$2:$A$871,E$1,[2]掉落汇总!$C$2:$C$871,$Q$2)/$Q$3)*宝箱投放计算!D243</f>
        <v>0</v>
      </c>
      <c r="F243">
        <f ca="1">(SUMIFS(OFFSET([2]掉落汇总!$C$2:$C$871,,MATCH($B243,[2]掉落汇总!$D$1:$M$1)),[2]掉落汇总!$A$2:$A$871,F$1,[2]掉落汇总!$C$2:$C$871,$Q$1)+SUMIFS(OFFSET([2]掉落汇总!$C$2:$C$871,,MATCH($B243,[2]掉落汇总!$D$1:$M$1)),[2]掉落汇总!$A$2:$A$871,F$1,[2]掉落汇总!$C$2:$C$871,$Q$2)/$Q$3)*宝箱投放计算!E243</f>
        <v>0</v>
      </c>
      <c r="G243">
        <f ca="1">(SUMIFS(OFFSET([2]掉落汇总!$C$2:$C$871,,MATCH($B243,[2]掉落汇总!$D$1:$M$1)),[2]掉落汇总!$A$2:$A$871,G$1,[2]掉落汇总!$C$2:$C$871,$Q$1)+SUMIFS(OFFSET([2]掉落汇总!$C$2:$C$871,,MATCH($B243,[2]掉落汇总!$D$1:$M$1)),[2]掉落汇总!$A$2:$A$871,G$1,[2]掉落汇总!$C$2:$C$871,$Q$2)/$Q$3)*宝箱投放计算!F243</f>
        <v>0</v>
      </c>
      <c r="H243">
        <f ca="1">(SUMIFS(OFFSET([2]掉落汇总!$C$2:$C$871,,MATCH($B243,[2]掉落汇总!$D$1:$M$1)),[2]掉落汇总!$A$2:$A$871,H$1,[2]掉落汇总!$C$2:$C$871,$Q$1)+SUMIFS(OFFSET([2]掉落汇总!$C$2:$C$871,,MATCH($B243,[2]掉落汇总!$D$1:$M$1)),[2]掉落汇总!$A$2:$A$871,H$1,[2]掉落汇总!$C$2:$C$871,$Q$2)/$Q$3)*宝箱投放计算!G243</f>
        <v>0</v>
      </c>
      <c r="I243">
        <f ca="1">(SUMIFS(OFFSET([2]掉落汇总!$C$2:$C$871,,MATCH($B243,[2]掉落汇总!$D$1:$M$1)),[2]掉落汇总!$A$2:$A$871,I$1,[2]掉落汇总!$C$2:$C$871,$Q$1)+SUMIFS(OFFSET([2]掉落汇总!$C$2:$C$871,,MATCH($B243,[2]掉落汇总!$D$1:$M$1)),[2]掉落汇总!$A$2:$A$871,I$1,[2]掉落汇总!$C$2:$C$871,$Q$2)/$Q$3)*宝箱投放计算!H243</f>
        <v>0</v>
      </c>
      <c r="J243">
        <f ca="1">(SUMIFS(OFFSET([2]掉落汇总!$C$2:$C$871,,MATCH($B243,[2]掉落汇总!$D$1:$M$1)),[2]掉落汇总!$A$2:$A$871,J$1,[2]掉落汇总!$C$2:$C$871,$Q$1)+SUMIFS(OFFSET([2]掉落汇总!$C$2:$C$871,,MATCH($B243,[2]掉落汇总!$D$1:$M$1)),[2]掉落汇总!$A$2:$A$871,J$1,[2]掉落汇总!$C$2:$C$871,$Q$2)/$Q$3)*宝箱投放计算!I243</f>
        <v>0</v>
      </c>
      <c r="K243">
        <f ca="1">(SUMIFS(OFFSET([2]掉落汇总!$C$2:$C$871,,MATCH($B243,[2]掉落汇总!$D$1:$M$1)),[2]掉落汇总!$A$2:$A$871,K$1,[2]掉落汇总!$C$2:$C$871,$Q$1)+SUMIFS(OFFSET([2]掉落汇总!$C$2:$C$871,,MATCH($B243,[2]掉落汇总!$D$1:$M$1)),[2]掉落汇总!$A$2:$A$871,K$1,[2]掉落汇总!$C$2:$C$871,$Q$2)/$Q$3)*宝箱投放计算!J243</f>
        <v>0</v>
      </c>
      <c r="L243">
        <f ca="1">(SUMIFS(OFFSET([2]掉落汇总!$C$2:$C$871,,MATCH($B243,[2]掉落汇总!$D$1:$M$1)),[2]掉落汇总!$A$2:$A$871,L$1,[2]掉落汇总!$C$2:$C$871,$Q$1)+SUMIFS(OFFSET([2]掉落汇总!$C$2:$C$871,,MATCH($B243,[2]掉落汇总!$D$1:$M$1)),[2]掉落汇总!$A$2:$A$871,L$1,[2]掉落汇总!$C$2:$C$871,$Q$2)/$Q$3)*宝箱投放计算!K243</f>
        <v>0</v>
      </c>
      <c r="M243">
        <f ca="1">(SUMIFS(OFFSET([2]掉落汇总!$C$2:$C$871,,MATCH($B243,[2]掉落汇总!$D$1:$M$1)),[2]掉落汇总!$A$2:$A$871,M$1,[2]掉落汇总!$C$2:$C$871,$Q$1)+SUMIFS(OFFSET([2]掉落汇总!$C$2:$C$871,,MATCH($B243,[2]掉落汇总!$D$1:$M$1)),[2]掉落汇总!$A$2:$A$871,M$1,[2]掉落汇总!$C$2:$C$871,$Q$2)/$Q$3)*宝箱投放计算!L243</f>
        <v>0</v>
      </c>
      <c r="N243">
        <f ca="1">(SUMIFS(OFFSET([2]掉落汇总!$C$2:$C$871,,MATCH($B243,[2]掉落汇总!$D$1:$M$1)),[2]掉落汇总!$A$2:$A$871,N$1,[2]掉落汇总!$C$2:$C$871,$Q$1)+SUMIFS(OFFSET([2]掉落汇总!$C$2:$C$871,,MATCH($B243,[2]掉落汇总!$D$1:$M$1)),[2]掉落汇总!$A$2:$A$871,N$1,[2]掉落汇总!$C$2:$C$871,$Q$2)/$Q$3)*宝箱投放计算!M243</f>
        <v>0</v>
      </c>
      <c r="O243">
        <f ca="1">(SUMIFS(OFFSET([2]掉落汇总!$C$2:$C$871,,MATCH($B243,[2]掉落汇总!$D$1:$M$1)),[2]掉落汇总!$A$2:$A$871,O$1,[2]掉落汇总!$C$2:$C$871,$Q$1)+SUMIFS(OFFSET([2]掉落汇总!$C$2:$C$871,,MATCH($B243,[2]掉落汇总!$D$1:$M$1)),[2]掉落汇总!$A$2:$A$871,O$1,[2]掉落汇总!$C$2:$C$871,$Q$2)/$Q$3)*宝箱投放计算!N243</f>
        <v>0</v>
      </c>
    </row>
    <row r="244" spans="1:15" x14ac:dyDescent="0.2">
      <c r="A244">
        <f>玩家成长时间线!A244</f>
        <v>243</v>
      </c>
      <c r="B244">
        <f>玩家成长时间线!B244</f>
        <v>9</v>
      </c>
      <c r="C244">
        <f ca="1">SUM($D$2:D244)</f>
        <v>0</v>
      </c>
      <c r="D244">
        <f t="shared" ca="1" si="3"/>
        <v>0</v>
      </c>
      <c r="E244">
        <f ca="1">(SUMIFS(OFFSET([2]掉落汇总!$C$2:$C$871,,MATCH($B244,[2]掉落汇总!$D$1:$M$1)),[2]掉落汇总!$A$2:$A$871,E$1,[2]掉落汇总!$C$2:$C$871,$Q$1)+SUMIFS(OFFSET([2]掉落汇总!$C$2:$C$871,,MATCH($B244,[2]掉落汇总!$D$1:$M$1)),[2]掉落汇总!$A$2:$A$871,E$1,[2]掉落汇总!$C$2:$C$871,$Q$2)/$Q$3)*宝箱投放计算!D244</f>
        <v>0</v>
      </c>
      <c r="F244">
        <f ca="1">(SUMIFS(OFFSET([2]掉落汇总!$C$2:$C$871,,MATCH($B244,[2]掉落汇总!$D$1:$M$1)),[2]掉落汇总!$A$2:$A$871,F$1,[2]掉落汇总!$C$2:$C$871,$Q$1)+SUMIFS(OFFSET([2]掉落汇总!$C$2:$C$871,,MATCH($B244,[2]掉落汇总!$D$1:$M$1)),[2]掉落汇总!$A$2:$A$871,F$1,[2]掉落汇总!$C$2:$C$871,$Q$2)/$Q$3)*宝箱投放计算!E244</f>
        <v>0</v>
      </c>
      <c r="G244">
        <f ca="1">(SUMIFS(OFFSET([2]掉落汇总!$C$2:$C$871,,MATCH($B244,[2]掉落汇总!$D$1:$M$1)),[2]掉落汇总!$A$2:$A$871,G$1,[2]掉落汇总!$C$2:$C$871,$Q$1)+SUMIFS(OFFSET([2]掉落汇总!$C$2:$C$871,,MATCH($B244,[2]掉落汇总!$D$1:$M$1)),[2]掉落汇总!$A$2:$A$871,G$1,[2]掉落汇总!$C$2:$C$871,$Q$2)/$Q$3)*宝箱投放计算!F244</f>
        <v>0</v>
      </c>
      <c r="H244">
        <f ca="1">(SUMIFS(OFFSET([2]掉落汇总!$C$2:$C$871,,MATCH($B244,[2]掉落汇总!$D$1:$M$1)),[2]掉落汇总!$A$2:$A$871,H$1,[2]掉落汇总!$C$2:$C$871,$Q$1)+SUMIFS(OFFSET([2]掉落汇总!$C$2:$C$871,,MATCH($B244,[2]掉落汇总!$D$1:$M$1)),[2]掉落汇总!$A$2:$A$871,H$1,[2]掉落汇总!$C$2:$C$871,$Q$2)/$Q$3)*宝箱投放计算!G244</f>
        <v>0</v>
      </c>
      <c r="I244">
        <f ca="1">(SUMIFS(OFFSET([2]掉落汇总!$C$2:$C$871,,MATCH($B244,[2]掉落汇总!$D$1:$M$1)),[2]掉落汇总!$A$2:$A$871,I$1,[2]掉落汇总!$C$2:$C$871,$Q$1)+SUMIFS(OFFSET([2]掉落汇总!$C$2:$C$871,,MATCH($B244,[2]掉落汇总!$D$1:$M$1)),[2]掉落汇总!$A$2:$A$871,I$1,[2]掉落汇总!$C$2:$C$871,$Q$2)/$Q$3)*宝箱投放计算!H244</f>
        <v>0</v>
      </c>
      <c r="J244">
        <f ca="1">(SUMIFS(OFFSET([2]掉落汇总!$C$2:$C$871,,MATCH($B244,[2]掉落汇总!$D$1:$M$1)),[2]掉落汇总!$A$2:$A$871,J$1,[2]掉落汇总!$C$2:$C$871,$Q$1)+SUMIFS(OFFSET([2]掉落汇总!$C$2:$C$871,,MATCH($B244,[2]掉落汇总!$D$1:$M$1)),[2]掉落汇总!$A$2:$A$871,J$1,[2]掉落汇总!$C$2:$C$871,$Q$2)/$Q$3)*宝箱投放计算!I244</f>
        <v>0</v>
      </c>
      <c r="K244">
        <f ca="1">(SUMIFS(OFFSET([2]掉落汇总!$C$2:$C$871,,MATCH($B244,[2]掉落汇总!$D$1:$M$1)),[2]掉落汇总!$A$2:$A$871,K$1,[2]掉落汇总!$C$2:$C$871,$Q$1)+SUMIFS(OFFSET([2]掉落汇总!$C$2:$C$871,,MATCH($B244,[2]掉落汇总!$D$1:$M$1)),[2]掉落汇总!$A$2:$A$871,K$1,[2]掉落汇总!$C$2:$C$871,$Q$2)/$Q$3)*宝箱投放计算!J244</f>
        <v>0</v>
      </c>
      <c r="L244">
        <f ca="1">(SUMIFS(OFFSET([2]掉落汇总!$C$2:$C$871,,MATCH($B244,[2]掉落汇总!$D$1:$M$1)),[2]掉落汇总!$A$2:$A$871,L$1,[2]掉落汇总!$C$2:$C$871,$Q$1)+SUMIFS(OFFSET([2]掉落汇总!$C$2:$C$871,,MATCH($B244,[2]掉落汇总!$D$1:$M$1)),[2]掉落汇总!$A$2:$A$871,L$1,[2]掉落汇总!$C$2:$C$871,$Q$2)/$Q$3)*宝箱投放计算!K244</f>
        <v>0</v>
      </c>
      <c r="M244">
        <f ca="1">(SUMIFS(OFFSET([2]掉落汇总!$C$2:$C$871,,MATCH($B244,[2]掉落汇总!$D$1:$M$1)),[2]掉落汇总!$A$2:$A$871,M$1,[2]掉落汇总!$C$2:$C$871,$Q$1)+SUMIFS(OFFSET([2]掉落汇总!$C$2:$C$871,,MATCH($B244,[2]掉落汇总!$D$1:$M$1)),[2]掉落汇总!$A$2:$A$871,M$1,[2]掉落汇总!$C$2:$C$871,$Q$2)/$Q$3)*宝箱投放计算!L244</f>
        <v>0</v>
      </c>
      <c r="N244">
        <f ca="1">(SUMIFS(OFFSET([2]掉落汇总!$C$2:$C$871,,MATCH($B244,[2]掉落汇总!$D$1:$M$1)),[2]掉落汇总!$A$2:$A$871,N$1,[2]掉落汇总!$C$2:$C$871,$Q$1)+SUMIFS(OFFSET([2]掉落汇总!$C$2:$C$871,,MATCH($B244,[2]掉落汇总!$D$1:$M$1)),[2]掉落汇总!$A$2:$A$871,N$1,[2]掉落汇总!$C$2:$C$871,$Q$2)/$Q$3)*宝箱投放计算!M244</f>
        <v>0</v>
      </c>
      <c r="O244">
        <f ca="1">(SUMIFS(OFFSET([2]掉落汇总!$C$2:$C$871,,MATCH($B244,[2]掉落汇总!$D$1:$M$1)),[2]掉落汇总!$A$2:$A$871,O$1,[2]掉落汇总!$C$2:$C$871,$Q$1)+SUMIFS(OFFSET([2]掉落汇总!$C$2:$C$871,,MATCH($B244,[2]掉落汇总!$D$1:$M$1)),[2]掉落汇总!$A$2:$A$871,O$1,[2]掉落汇总!$C$2:$C$871,$Q$2)/$Q$3)*宝箱投放计算!N244</f>
        <v>0</v>
      </c>
    </row>
    <row r="245" spans="1:15" x14ac:dyDescent="0.2">
      <c r="A245">
        <f>玩家成长时间线!A245</f>
        <v>244</v>
      </c>
      <c r="B245">
        <f>玩家成长时间线!B245</f>
        <v>10</v>
      </c>
      <c r="C245">
        <f ca="1">SUM($D$2:D245)</f>
        <v>0</v>
      </c>
      <c r="D245">
        <f t="shared" ca="1" si="3"/>
        <v>0</v>
      </c>
      <c r="E245">
        <f ca="1">(SUMIFS(OFFSET([2]掉落汇总!$C$2:$C$871,,MATCH($B245,[2]掉落汇总!$D$1:$M$1)),[2]掉落汇总!$A$2:$A$871,E$1,[2]掉落汇总!$C$2:$C$871,$Q$1)+SUMIFS(OFFSET([2]掉落汇总!$C$2:$C$871,,MATCH($B245,[2]掉落汇总!$D$1:$M$1)),[2]掉落汇总!$A$2:$A$871,E$1,[2]掉落汇总!$C$2:$C$871,$Q$2)/$Q$3)*宝箱投放计算!D245</f>
        <v>0</v>
      </c>
      <c r="F245">
        <f ca="1">(SUMIFS(OFFSET([2]掉落汇总!$C$2:$C$871,,MATCH($B245,[2]掉落汇总!$D$1:$M$1)),[2]掉落汇总!$A$2:$A$871,F$1,[2]掉落汇总!$C$2:$C$871,$Q$1)+SUMIFS(OFFSET([2]掉落汇总!$C$2:$C$871,,MATCH($B245,[2]掉落汇总!$D$1:$M$1)),[2]掉落汇总!$A$2:$A$871,F$1,[2]掉落汇总!$C$2:$C$871,$Q$2)/$Q$3)*宝箱投放计算!E245</f>
        <v>0</v>
      </c>
      <c r="G245">
        <f ca="1">(SUMIFS(OFFSET([2]掉落汇总!$C$2:$C$871,,MATCH($B245,[2]掉落汇总!$D$1:$M$1)),[2]掉落汇总!$A$2:$A$871,G$1,[2]掉落汇总!$C$2:$C$871,$Q$1)+SUMIFS(OFFSET([2]掉落汇总!$C$2:$C$871,,MATCH($B245,[2]掉落汇总!$D$1:$M$1)),[2]掉落汇总!$A$2:$A$871,G$1,[2]掉落汇总!$C$2:$C$871,$Q$2)/$Q$3)*宝箱投放计算!F245</f>
        <v>0</v>
      </c>
      <c r="H245">
        <f ca="1">(SUMIFS(OFFSET([2]掉落汇总!$C$2:$C$871,,MATCH($B245,[2]掉落汇总!$D$1:$M$1)),[2]掉落汇总!$A$2:$A$871,H$1,[2]掉落汇总!$C$2:$C$871,$Q$1)+SUMIFS(OFFSET([2]掉落汇总!$C$2:$C$871,,MATCH($B245,[2]掉落汇总!$D$1:$M$1)),[2]掉落汇总!$A$2:$A$871,H$1,[2]掉落汇总!$C$2:$C$871,$Q$2)/$Q$3)*宝箱投放计算!G245</f>
        <v>0</v>
      </c>
      <c r="I245">
        <f ca="1">(SUMIFS(OFFSET([2]掉落汇总!$C$2:$C$871,,MATCH($B245,[2]掉落汇总!$D$1:$M$1)),[2]掉落汇总!$A$2:$A$871,I$1,[2]掉落汇总!$C$2:$C$871,$Q$1)+SUMIFS(OFFSET([2]掉落汇总!$C$2:$C$871,,MATCH($B245,[2]掉落汇总!$D$1:$M$1)),[2]掉落汇总!$A$2:$A$871,I$1,[2]掉落汇总!$C$2:$C$871,$Q$2)/$Q$3)*宝箱投放计算!H245</f>
        <v>0</v>
      </c>
      <c r="J245">
        <f ca="1">(SUMIFS(OFFSET([2]掉落汇总!$C$2:$C$871,,MATCH($B245,[2]掉落汇总!$D$1:$M$1)),[2]掉落汇总!$A$2:$A$871,J$1,[2]掉落汇总!$C$2:$C$871,$Q$1)+SUMIFS(OFFSET([2]掉落汇总!$C$2:$C$871,,MATCH($B245,[2]掉落汇总!$D$1:$M$1)),[2]掉落汇总!$A$2:$A$871,J$1,[2]掉落汇总!$C$2:$C$871,$Q$2)/$Q$3)*宝箱投放计算!I245</f>
        <v>0</v>
      </c>
      <c r="K245">
        <f ca="1">(SUMIFS(OFFSET([2]掉落汇总!$C$2:$C$871,,MATCH($B245,[2]掉落汇总!$D$1:$M$1)),[2]掉落汇总!$A$2:$A$871,K$1,[2]掉落汇总!$C$2:$C$871,$Q$1)+SUMIFS(OFFSET([2]掉落汇总!$C$2:$C$871,,MATCH($B245,[2]掉落汇总!$D$1:$M$1)),[2]掉落汇总!$A$2:$A$871,K$1,[2]掉落汇总!$C$2:$C$871,$Q$2)/$Q$3)*宝箱投放计算!J245</f>
        <v>0</v>
      </c>
      <c r="L245">
        <f ca="1">(SUMIFS(OFFSET([2]掉落汇总!$C$2:$C$871,,MATCH($B245,[2]掉落汇总!$D$1:$M$1)),[2]掉落汇总!$A$2:$A$871,L$1,[2]掉落汇总!$C$2:$C$871,$Q$1)+SUMIFS(OFFSET([2]掉落汇总!$C$2:$C$871,,MATCH($B245,[2]掉落汇总!$D$1:$M$1)),[2]掉落汇总!$A$2:$A$871,L$1,[2]掉落汇总!$C$2:$C$871,$Q$2)/$Q$3)*宝箱投放计算!K245</f>
        <v>0</v>
      </c>
      <c r="M245">
        <f ca="1">(SUMIFS(OFFSET([2]掉落汇总!$C$2:$C$871,,MATCH($B245,[2]掉落汇总!$D$1:$M$1)),[2]掉落汇总!$A$2:$A$871,M$1,[2]掉落汇总!$C$2:$C$871,$Q$1)+SUMIFS(OFFSET([2]掉落汇总!$C$2:$C$871,,MATCH($B245,[2]掉落汇总!$D$1:$M$1)),[2]掉落汇总!$A$2:$A$871,M$1,[2]掉落汇总!$C$2:$C$871,$Q$2)/$Q$3)*宝箱投放计算!L245</f>
        <v>0</v>
      </c>
      <c r="N245">
        <f ca="1">(SUMIFS(OFFSET([2]掉落汇总!$C$2:$C$871,,MATCH($B245,[2]掉落汇总!$D$1:$M$1)),[2]掉落汇总!$A$2:$A$871,N$1,[2]掉落汇总!$C$2:$C$871,$Q$1)+SUMIFS(OFFSET([2]掉落汇总!$C$2:$C$871,,MATCH($B245,[2]掉落汇总!$D$1:$M$1)),[2]掉落汇总!$A$2:$A$871,N$1,[2]掉落汇总!$C$2:$C$871,$Q$2)/$Q$3)*宝箱投放计算!M245</f>
        <v>0</v>
      </c>
      <c r="O245">
        <f ca="1">(SUMIFS(OFFSET([2]掉落汇总!$C$2:$C$871,,MATCH($B245,[2]掉落汇总!$D$1:$M$1)),[2]掉落汇总!$A$2:$A$871,O$1,[2]掉落汇总!$C$2:$C$871,$Q$1)+SUMIFS(OFFSET([2]掉落汇总!$C$2:$C$871,,MATCH($B245,[2]掉落汇总!$D$1:$M$1)),[2]掉落汇总!$A$2:$A$871,O$1,[2]掉落汇总!$C$2:$C$871,$Q$2)/$Q$3)*宝箱投放计算!N245</f>
        <v>0</v>
      </c>
    </row>
    <row r="246" spans="1:15" x14ac:dyDescent="0.2">
      <c r="A246">
        <f>玩家成长时间线!A246</f>
        <v>245</v>
      </c>
      <c r="B246">
        <f>玩家成长时间线!B246</f>
        <v>10</v>
      </c>
      <c r="C246">
        <f ca="1">SUM($D$2:D246)</f>
        <v>0</v>
      </c>
      <c r="D246">
        <f t="shared" ca="1" si="3"/>
        <v>0</v>
      </c>
      <c r="E246">
        <f ca="1">(SUMIFS(OFFSET([2]掉落汇总!$C$2:$C$871,,MATCH($B246,[2]掉落汇总!$D$1:$M$1)),[2]掉落汇总!$A$2:$A$871,E$1,[2]掉落汇总!$C$2:$C$871,$Q$1)+SUMIFS(OFFSET([2]掉落汇总!$C$2:$C$871,,MATCH($B246,[2]掉落汇总!$D$1:$M$1)),[2]掉落汇总!$A$2:$A$871,E$1,[2]掉落汇总!$C$2:$C$871,$Q$2)/$Q$3)*宝箱投放计算!D246</f>
        <v>0</v>
      </c>
      <c r="F246">
        <f ca="1">(SUMIFS(OFFSET([2]掉落汇总!$C$2:$C$871,,MATCH($B246,[2]掉落汇总!$D$1:$M$1)),[2]掉落汇总!$A$2:$A$871,F$1,[2]掉落汇总!$C$2:$C$871,$Q$1)+SUMIFS(OFFSET([2]掉落汇总!$C$2:$C$871,,MATCH($B246,[2]掉落汇总!$D$1:$M$1)),[2]掉落汇总!$A$2:$A$871,F$1,[2]掉落汇总!$C$2:$C$871,$Q$2)/$Q$3)*宝箱投放计算!E246</f>
        <v>0</v>
      </c>
      <c r="G246">
        <f ca="1">(SUMIFS(OFFSET([2]掉落汇总!$C$2:$C$871,,MATCH($B246,[2]掉落汇总!$D$1:$M$1)),[2]掉落汇总!$A$2:$A$871,G$1,[2]掉落汇总!$C$2:$C$871,$Q$1)+SUMIFS(OFFSET([2]掉落汇总!$C$2:$C$871,,MATCH($B246,[2]掉落汇总!$D$1:$M$1)),[2]掉落汇总!$A$2:$A$871,G$1,[2]掉落汇总!$C$2:$C$871,$Q$2)/$Q$3)*宝箱投放计算!F246</f>
        <v>0</v>
      </c>
      <c r="H246">
        <f ca="1">(SUMIFS(OFFSET([2]掉落汇总!$C$2:$C$871,,MATCH($B246,[2]掉落汇总!$D$1:$M$1)),[2]掉落汇总!$A$2:$A$871,H$1,[2]掉落汇总!$C$2:$C$871,$Q$1)+SUMIFS(OFFSET([2]掉落汇总!$C$2:$C$871,,MATCH($B246,[2]掉落汇总!$D$1:$M$1)),[2]掉落汇总!$A$2:$A$871,H$1,[2]掉落汇总!$C$2:$C$871,$Q$2)/$Q$3)*宝箱投放计算!G246</f>
        <v>0</v>
      </c>
      <c r="I246">
        <f ca="1">(SUMIFS(OFFSET([2]掉落汇总!$C$2:$C$871,,MATCH($B246,[2]掉落汇总!$D$1:$M$1)),[2]掉落汇总!$A$2:$A$871,I$1,[2]掉落汇总!$C$2:$C$871,$Q$1)+SUMIFS(OFFSET([2]掉落汇总!$C$2:$C$871,,MATCH($B246,[2]掉落汇总!$D$1:$M$1)),[2]掉落汇总!$A$2:$A$871,I$1,[2]掉落汇总!$C$2:$C$871,$Q$2)/$Q$3)*宝箱投放计算!H246</f>
        <v>0</v>
      </c>
      <c r="J246">
        <f ca="1">(SUMIFS(OFFSET([2]掉落汇总!$C$2:$C$871,,MATCH($B246,[2]掉落汇总!$D$1:$M$1)),[2]掉落汇总!$A$2:$A$871,J$1,[2]掉落汇总!$C$2:$C$871,$Q$1)+SUMIFS(OFFSET([2]掉落汇总!$C$2:$C$871,,MATCH($B246,[2]掉落汇总!$D$1:$M$1)),[2]掉落汇总!$A$2:$A$871,J$1,[2]掉落汇总!$C$2:$C$871,$Q$2)/$Q$3)*宝箱投放计算!I246</f>
        <v>0</v>
      </c>
      <c r="K246">
        <f ca="1">(SUMIFS(OFFSET([2]掉落汇总!$C$2:$C$871,,MATCH($B246,[2]掉落汇总!$D$1:$M$1)),[2]掉落汇总!$A$2:$A$871,K$1,[2]掉落汇总!$C$2:$C$871,$Q$1)+SUMIFS(OFFSET([2]掉落汇总!$C$2:$C$871,,MATCH($B246,[2]掉落汇总!$D$1:$M$1)),[2]掉落汇总!$A$2:$A$871,K$1,[2]掉落汇总!$C$2:$C$871,$Q$2)/$Q$3)*宝箱投放计算!J246</f>
        <v>0</v>
      </c>
      <c r="L246">
        <f ca="1">(SUMIFS(OFFSET([2]掉落汇总!$C$2:$C$871,,MATCH($B246,[2]掉落汇总!$D$1:$M$1)),[2]掉落汇总!$A$2:$A$871,L$1,[2]掉落汇总!$C$2:$C$871,$Q$1)+SUMIFS(OFFSET([2]掉落汇总!$C$2:$C$871,,MATCH($B246,[2]掉落汇总!$D$1:$M$1)),[2]掉落汇总!$A$2:$A$871,L$1,[2]掉落汇总!$C$2:$C$871,$Q$2)/$Q$3)*宝箱投放计算!K246</f>
        <v>0</v>
      </c>
      <c r="M246">
        <f ca="1">(SUMIFS(OFFSET([2]掉落汇总!$C$2:$C$871,,MATCH($B246,[2]掉落汇总!$D$1:$M$1)),[2]掉落汇总!$A$2:$A$871,M$1,[2]掉落汇总!$C$2:$C$871,$Q$1)+SUMIFS(OFFSET([2]掉落汇总!$C$2:$C$871,,MATCH($B246,[2]掉落汇总!$D$1:$M$1)),[2]掉落汇总!$A$2:$A$871,M$1,[2]掉落汇总!$C$2:$C$871,$Q$2)/$Q$3)*宝箱投放计算!L246</f>
        <v>0</v>
      </c>
      <c r="N246">
        <f ca="1">(SUMIFS(OFFSET([2]掉落汇总!$C$2:$C$871,,MATCH($B246,[2]掉落汇总!$D$1:$M$1)),[2]掉落汇总!$A$2:$A$871,N$1,[2]掉落汇总!$C$2:$C$871,$Q$1)+SUMIFS(OFFSET([2]掉落汇总!$C$2:$C$871,,MATCH($B246,[2]掉落汇总!$D$1:$M$1)),[2]掉落汇总!$A$2:$A$871,N$1,[2]掉落汇总!$C$2:$C$871,$Q$2)/$Q$3)*宝箱投放计算!M246</f>
        <v>0</v>
      </c>
      <c r="O246">
        <f ca="1">(SUMIFS(OFFSET([2]掉落汇总!$C$2:$C$871,,MATCH($B246,[2]掉落汇总!$D$1:$M$1)),[2]掉落汇总!$A$2:$A$871,O$1,[2]掉落汇总!$C$2:$C$871,$Q$1)+SUMIFS(OFFSET([2]掉落汇总!$C$2:$C$871,,MATCH($B246,[2]掉落汇总!$D$1:$M$1)),[2]掉落汇总!$A$2:$A$871,O$1,[2]掉落汇总!$C$2:$C$871,$Q$2)/$Q$3)*宝箱投放计算!N246</f>
        <v>0</v>
      </c>
    </row>
    <row r="247" spans="1:15" x14ac:dyDescent="0.2">
      <c r="A247">
        <f>玩家成长时间线!A247</f>
        <v>246</v>
      </c>
      <c r="B247">
        <f>玩家成长时间线!B247</f>
        <v>10</v>
      </c>
      <c r="C247">
        <f ca="1">SUM($D$2:D247)</f>
        <v>0</v>
      </c>
      <c r="D247">
        <f t="shared" ca="1" si="3"/>
        <v>0</v>
      </c>
      <c r="E247">
        <f ca="1">(SUMIFS(OFFSET([2]掉落汇总!$C$2:$C$871,,MATCH($B247,[2]掉落汇总!$D$1:$M$1)),[2]掉落汇总!$A$2:$A$871,E$1,[2]掉落汇总!$C$2:$C$871,$Q$1)+SUMIFS(OFFSET([2]掉落汇总!$C$2:$C$871,,MATCH($B247,[2]掉落汇总!$D$1:$M$1)),[2]掉落汇总!$A$2:$A$871,E$1,[2]掉落汇总!$C$2:$C$871,$Q$2)/$Q$3)*宝箱投放计算!D247</f>
        <v>0</v>
      </c>
      <c r="F247">
        <f ca="1">(SUMIFS(OFFSET([2]掉落汇总!$C$2:$C$871,,MATCH($B247,[2]掉落汇总!$D$1:$M$1)),[2]掉落汇总!$A$2:$A$871,F$1,[2]掉落汇总!$C$2:$C$871,$Q$1)+SUMIFS(OFFSET([2]掉落汇总!$C$2:$C$871,,MATCH($B247,[2]掉落汇总!$D$1:$M$1)),[2]掉落汇总!$A$2:$A$871,F$1,[2]掉落汇总!$C$2:$C$871,$Q$2)/$Q$3)*宝箱投放计算!E247</f>
        <v>0</v>
      </c>
      <c r="G247">
        <f ca="1">(SUMIFS(OFFSET([2]掉落汇总!$C$2:$C$871,,MATCH($B247,[2]掉落汇总!$D$1:$M$1)),[2]掉落汇总!$A$2:$A$871,G$1,[2]掉落汇总!$C$2:$C$871,$Q$1)+SUMIFS(OFFSET([2]掉落汇总!$C$2:$C$871,,MATCH($B247,[2]掉落汇总!$D$1:$M$1)),[2]掉落汇总!$A$2:$A$871,G$1,[2]掉落汇总!$C$2:$C$871,$Q$2)/$Q$3)*宝箱投放计算!F247</f>
        <v>0</v>
      </c>
      <c r="H247">
        <f ca="1">(SUMIFS(OFFSET([2]掉落汇总!$C$2:$C$871,,MATCH($B247,[2]掉落汇总!$D$1:$M$1)),[2]掉落汇总!$A$2:$A$871,H$1,[2]掉落汇总!$C$2:$C$871,$Q$1)+SUMIFS(OFFSET([2]掉落汇总!$C$2:$C$871,,MATCH($B247,[2]掉落汇总!$D$1:$M$1)),[2]掉落汇总!$A$2:$A$871,H$1,[2]掉落汇总!$C$2:$C$871,$Q$2)/$Q$3)*宝箱投放计算!G247</f>
        <v>0</v>
      </c>
      <c r="I247">
        <f ca="1">(SUMIFS(OFFSET([2]掉落汇总!$C$2:$C$871,,MATCH($B247,[2]掉落汇总!$D$1:$M$1)),[2]掉落汇总!$A$2:$A$871,I$1,[2]掉落汇总!$C$2:$C$871,$Q$1)+SUMIFS(OFFSET([2]掉落汇总!$C$2:$C$871,,MATCH($B247,[2]掉落汇总!$D$1:$M$1)),[2]掉落汇总!$A$2:$A$871,I$1,[2]掉落汇总!$C$2:$C$871,$Q$2)/$Q$3)*宝箱投放计算!H247</f>
        <v>0</v>
      </c>
      <c r="J247">
        <f ca="1">(SUMIFS(OFFSET([2]掉落汇总!$C$2:$C$871,,MATCH($B247,[2]掉落汇总!$D$1:$M$1)),[2]掉落汇总!$A$2:$A$871,J$1,[2]掉落汇总!$C$2:$C$871,$Q$1)+SUMIFS(OFFSET([2]掉落汇总!$C$2:$C$871,,MATCH($B247,[2]掉落汇总!$D$1:$M$1)),[2]掉落汇总!$A$2:$A$871,J$1,[2]掉落汇总!$C$2:$C$871,$Q$2)/$Q$3)*宝箱投放计算!I247</f>
        <v>0</v>
      </c>
      <c r="K247">
        <f ca="1">(SUMIFS(OFFSET([2]掉落汇总!$C$2:$C$871,,MATCH($B247,[2]掉落汇总!$D$1:$M$1)),[2]掉落汇总!$A$2:$A$871,K$1,[2]掉落汇总!$C$2:$C$871,$Q$1)+SUMIFS(OFFSET([2]掉落汇总!$C$2:$C$871,,MATCH($B247,[2]掉落汇总!$D$1:$M$1)),[2]掉落汇总!$A$2:$A$871,K$1,[2]掉落汇总!$C$2:$C$871,$Q$2)/$Q$3)*宝箱投放计算!J247</f>
        <v>0</v>
      </c>
      <c r="L247">
        <f ca="1">(SUMIFS(OFFSET([2]掉落汇总!$C$2:$C$871,,MATCH($B247,[2]掉落汇总!$D$1:$M$1)),[2]掉落汇总!$A$2:$A$871,L$1,[2]掉落汇总!$C$2:$C$871,$Q$1)+SUMIFS(OFFSET([2]掉落汇总!$C$2:$C$871,,MATCH($B247,[2]掉落汇总!$D$1:$M$1)),[2]掉落汇总!$A$2:$A$871,L$1,[2]掉落汇总!$C$2:$C$871,$Q$2)/$Q$3)*宝箱投放计算!K247</f>
        <v>0</v>
      </c>
      <c r="M247">
        <f ca="1">(SUMIFS(OFFSET([2]掉落汇总!$C$2:$C$871,,MATCH($B247,[2]掉落汇总!$D$1:$M$1)),[2]掉落汇总!$A$2:$A$871,M$1,[2]掉落汇总!$C$2:$C$871,$Q$1)+SUMIFS(OFFSET([2]掉落汇总!$C$2:$C$871,,MATCH($B247,[2]掉落汇总!$D$1:$M$1)),[2]掉落汇总!$A$2:$A$871,M$1,[2]掉落汇总!$C$2:$C$871,$Q$2)/$Q$3)*宝箱投放计算!L247</f>
        <v>0</v>
      </c>
      <c r="N247">
        <f ca="1">(SUMIFS(OFFSET([2]掉落汇总!$C$2:$C$871,,MATCH($B247,[2]掉落汇总!$D$1:$M$1)),[2]掉落汇总!$A$2:$A$871,N$1,[2]掉落汇总!$C$2:$C$871,$Q$1)+SUMIFS(OFFSET([2]掉落汇总!$C$2:$C$871,,MATCH($B247,[2]掉落汇总!$D$1:$M$1)),[2]掉落汇总!$A$2:$A$871,N$1,[2]掉落汇总!$C$2:$C$871,$Q$2)/$Q$3)*宝箱投放计算!M247</f>
        <v>0</v>
      </c>
      <c r="O247">
        <f ca="1">(SUMIFS(OFFSET([2]掉落汇总!$C$2:$C$871,,MATCH($B247,[2]掉落汇总!$D$1:$M$1)),[2]掉落汇总!$A$2:$A$871,O$1,[2]掉落汇总!$C$2:$C$871,$Q$1)+SUMIFS(OFFSET([2]掉落汇总!$C$2:$C$871,,MATCH($B247,[2]掉落汇总!$D$1:$M$1)),[2]掉落汇总!$A$2:$A$871,O$1,[2]掉落汇总!$C$2:$C$871,$Q$2)/$Q$3)*宝箱投放计算!N247</f>
        <v>0</v>
      </c>
    </row>
    <row r="248" spans="1:15" x14ac:dyDescent="0.2">
      <c r="A248">
        <f>玩家成长时间线!A248</f>
        <v>247</v>
      </c>
      <c r="B248">
        <f>玩家成长时间线!B248</f>
        <v>10</v>
      </c>
      <c r="C248">
        <f ca="1">SUM($D$2:D248)</f>
        <v>0</v>
      </c>
      <c r="D248">
        <f t="shared" ca="1" si="3"/>
        <v>0</v>
      </c>
      <c r="E248">
        <f ca="1">(SUMIFS(OFFSET([2]掉落汇总!$C$2:$C$871,,MATCH($B248,[2]掉落汇总!$D$1:$M$1)),[2]掉落汇总!$A$2:$A$871,E$1,[2]掉落汇总!$C$2:$C$871,$Q$1)+SUMIFS(OFFSET([2]掉落汇总!$C$2:$C$871,,MATCH($B248,[2]掉落汇总!$D$1:$M$1)),[2]掉落汇总!$A$2:$A$871,E$1,[2]掉落汇总!$C$2:$C$871,$Q$2)/$Q$3)*宝箱投放计算!D248</f>
        <v>0</v>
      </c>
      <c r="F248">
        <f ca="1">(SUMIFS(OFFSET([2]掉落汇总!$C$2:$C$871,,MATCH($B248,[2]掉落汇总!$D$1:$M$1)),[2]掉落汇总!$A$2:$A$871,F$1,[2]掉落汇总!$C$2:$C$871,$Q$1)+SUMIFS(OFFSET([2]掉落汇总!$C$2:$C$871,,MATCH($B248,[2]掉落汇总!$D$1:$M$1)),[2]掉落汇总!$A$2:$A$871,F$1,[2]掉落汇总!$C$2:$C$871,$Q$2)/$Q$3)*宝箱投放计算!E248</f>
        <v>0</v>
      </c>
      <c r="G248">
        <f ca="1">(SUMIFS(OFFSET([2]掉落汇总!$C$2:$C$871,,MATCH($B248,[2]掉落汇总!$D$1:$M$1)),[2]掉落汇总!$A$2:$A$871,G$1,[2]掉落汇总!$C$2:$C$871,$Q$1)+SUMIFS(OFFSET([2]掉落汇总!$C$2:$C$871,,MATCH($B248,[2]掉落汇总!$D$1:$M$1)),[2]掉落汇总!$A$2:$A$871,G$1,[2]掉落汇总!$C$2:$C$871,$Q$2)/$Q$3)*宝箱投放计算!F248</f>
        <v>0</v>
      </c>
      <c r="H248">
        <f ca="1">(SUMIFS(OFFSET([2]掉落汇总!$C$2:$C$871,,MATCH($B248,[2]掉落汇总!$D$1:$M$1)),[2]掉落汇总!$A$2:$A$871,H$1,[2]掉落汇总!$C$2:$C$871,$Q$1)+SUMIFS(OFFSET([2]掉落汇总!$C$2:$C$871,,MATCH($B248,[2]掉落汇总!$D$1:$M$1)),[2]掉落汇总!$A$2:$A$871,H$1,[2]掉落汇总!$C$2:$C$871,$Q$2)/$Q$3)*宝箱投放计算!G248</f>
        <v>0</v>
      </c>
      <c r="I248">
        <f ca="1">(SUMIFS(OFFSET([2]掉落汇总!$C$2:$C$871,,MATCH($B248,[2]掉落汇总!$D$1:$M$1)),[2]掉落汇总!$A$2:$A$871,I$1,[2]掉落汇总!$C$2:$C$871,$Q$1)+SUMIFS(OFFSET([2]掉落汇总!$C$2:$C$871,,MATCH($B248,[2]掉落汇总!$D$1:$M$1)),[2]掉落汇总!$A$2:$A$871,I$1,[2]掉落汇总!$C$2:$C$871,$Q$2)/$Q$3)*宝箱投放计算!H248</f>
        <v>0</v>
      </c>
      <c r="J248">
        <f ca="1">(SUMIFS(OFFSET([2]掉落汇总!$C$2:$C$871,,MATCH($B248,[2]掉落汇总!$D$1:$M$1)),[2]掉落汇总!$A$2:$A$871,J$1,[2]掉落汇总!$C$2:$C$871,$Q$1)+SUMIFS(OFFSET([2]掉落汇总!$C$2:$C$871,,MATCH($B248,[2]掉落汇总!$D$1:$M$1)),[2]掉落汇总!$A$2:$A$871,J$1,[2]掉落汇总!$C$2:$C$871,$Q$2)/$Q$3)*宝箱投放计算!I248</f>
        <v>0</v>
      </c>
      <c r="K248">
        <f ca="1">(SUMIFS(OFFSET([2]掉落汇总!$C$2:$C$871,,MATCH($B248,[2]掉落汇总!$D$1:$M$1)),[2]掉落汇总!$A$2:$A$871,K$1,[2]掉落汇总!$C$2:$C$871,$Q$1)+SUMIFS(OFFSET([2]掉落汇总!$C$2:$C$871,,MATCH($B248,[2]掉落汇总!$D$1:$M$1)),[2]掉落汇总!$A$2:$A$871,K$1,[2]掉落汇总!$C$2:$C$871,$Q$2)/$Q$3)*宝箱投放计算!J248</f>
        <v>0</v>
      </c>
      <c r="L248">
        <f ca="1">(SUMIFS(OFFSET([2]掉落汇总!$C$2:$C$871,,MATCH($B248,[2]掉落汇总!$D$1:$M$1)),[2]掉落汇总!$A$2:$A$871,L$1,[2]掉落汇总!$C$2:$C$871,$Q$1)+SUMIFS(OFFSET([2]掉落汇总!$C$2:$C$871,,MATCH($B248,[2]掉落汇总!$D$1:$M$1)),[2]掉落汇总!$A$2:$A$871,L$1,[2]掉落汇总!$C$2:$C$871,$Q$2)/$Q$3)*宝箱投放计算!K248</f>
        <v>0</v>
      </c>
      <c r="M248">
        <f ca="1">(SUMIFS(OFFSET([2]掉落汇总!$C$2:$C$871,,MATCH($B248,[2]掉落汇总!$D$1:$M$1)),[2]掉落汇总!$A$2:$A$871,M$1,[2]掉落汇总!$C$2:$C$871,$Q$1)+SUMIFS(OFFSET([2]掉落汇总!$C$2:$C$871,,MATCH($B248,[2]掉落汇总!$D$1:$M$1)),[2]掉落汇总!$A$2:$A$871,M$1,[2]掉落汇总!$C$2:$C$871,$Q$2)/$Q$3)*宝箱投放计算!L248</f>
        <v>0</v>
      </c>
      <c r="N248">
        <f ca="1">(SUMIFS(OFFSET([2]掉落汇总!$C$2:$C$871,,MATCH($B248,[2]掉落汇总!$D$1:$M$1)),[2]掉落汇总!$A$2:$A$871,N$1,[2]掉落汇总!$C$2:$C$871,$Q$1)+SUMIFS(OFFSET([2]掉落汇总!$C$2:$C$871,,MATCH($B248,[2]掉落汇总!$D$1:$M$1)),[2]掉落汇总!$A$2:$A$871,N$1,[2]掉落汇总!$C$2:$C$871,$Q$2)/$Q$3)*宝箱投放计算!M248</f>
        <v>0</v>
      </c>
      <c r="O248">
        <f ca="1">(SUMIFS(OFFSET([2]掉落汇总!$C$2:$C$871,,MATCH($B248,[2]掉落汇总!$D$1:$M$1)),[2]掉落汇总!$A$2:$A$871,O$1,[2]掉落汇总!$C$2:$C$871,$Q$1)+SUMIFS(OFFSET([2]掉落汇总!$C$2:$C$871,,MATCH($B248,[2]掉落汇总!$D$1:$M$1)),[2]掉落汇总!$A$2:$A$871,O$1,[2]掉落汇总!$C$2:$C$871,$Q$2)/$Q$3)*宝箱投放计算!N248</f>
        <v>0</v>
      </c>
    </row>
    <row r="249" spans="1:15" x14ac:dyDescent="0.2">
      <c r="A249">
        <f>玩家成长时间线!A249</f>
        <v>248</v>
      </c>
      <c r="B249">
        <f>玩家成长时间线!B249</f>
        <v>10</v>
      </c>
      <c r="C249">
        <f ca="1">SUM($D$2:D249)</f>
        <v>0</v>
      </c>
      <c r="D249">
        <f t="shared" ca="1" si="3"/>
        <v>0</v>
      </c>
      <c r="E249">
        <f ca="1">(SUMIFS(OFFSET([2]掉落汇总!$C$2:$C$871,,MATCH($B249,[2]掉落汇总!$D$1:$M$1)),[2]掉落汇总!$A$2:$A$871,E$1,[2]掉落汇总!$C$2:$C$871,$Q$1)+SUMIFS(OFFSET([2]掉落汇总!$C$2:$C$871,,MATCH($B249,[2]掉落汇总!$D$1:$M$1)),[2]掉落汇总!$A$2:$A$871,E$1,[2]掉落汇总!$C$2:$C$871,$Q$2)/$Q$3)*宝箱投放计算!D249</f>
        <v>0</v>
      </c>
      <c r="F249">
        <f ca="1">(SUMIFS(OFFSET([2]掉落汇总!$C$2:$C$871,,MATCH($B249,[2]掉落汇总!$D$1:$M$1)),[2]掉落汇总!$A$2:$A$871,F$1,[2]掉落汇总!$C$2:$C$871,$Q$1)+SUMIFS(OFFSET([2]掉落汇总!$C$2:$C$871,,MATCH($B249,[2]掉落汇总!$D$1:$M$1)),[2]掉落汇总!$A$2:$A$871,F$1,[2]掉落汇总!$C$2:$C$871,$Q$2)/$Q$3)*宝箱投放计算!E249</f>
        <v>0</v>
      </c>
      <c r="G249">
        <f ca="1">(SUMIFS(OFFSET([2]掉落汇总!$C$2:$C$871,,MATCH($B249,[2]掉落汇总!$D$1:$M$1)),[2]掉落汇总!$A$2:$A$871,G$1,[2]掉落汇总!$C$2:$C$871,$Q$1)+SUMIFS(OFFSET([2]掉落汇总!$C$2:$C$871,,MATCH($B249,[2]掉落汇总!$D$1:$M$1)),[2]掉落汇总!$A$2:$A$871,G$1,[2]掉落汇总!$C$2:$C$871,$Q$2)/$Q$3)*宝箱投放计算!F249</f>
        <v>0</v>
      </c>
      <c r="H249">
        <f ca="1">(SUMIFS(OFFSET([2]掉落汇总!$C$2:$C$871,,MATCH($B249,[2]掉落汇总!$D$1:$M$1)),[2]掉落汇总!$A$2:$A$871,H$1,[2]掉落汇总!$C$2:$C$871,$Q$1)+SUMIFS(OFFSET([2]掉落汇总!$C$2:$C$871,,MATCH($B249,[2]掉落汇总!$D$1:$M$1)),[2]掉落汇总!$A$2:$A$871,H$1,[2]掉落汇总!$C$2:$C$871,$Q$2)/$Q$3)*宝箱投放计算!G249</f>
        <v>0</v>
      </c>
      <c r="I249">
        <f ca="1">(SUMIFS(OFFSET([2]掉落汇总!$C$2:$C$871,,MATCH($B249,[2]掉落汇总!$D$1:$M$1)),[2]掉落汇总!$A$2:$A$871,I$1,[2]掉落汇总!$C$2:$C$871,$Q$1)+SUMIFS(OFFSET([2]掉落汇总!$C$2:$C$871,,MATCH($B249,[2]掉落汇总!$D$1:$M$1)),[2]掉落汇总!$A$2:$A$871,I$1,[2]掉落汇总!$C$2:$C$871,$Q$2)/$Q$3)*宝箱投放计算!H249</f>
        <v>0</v>
      </c>
      <c r="J249">
        <f ca="1">(SUMIFS(OFFSET([2]掉落汇总!$C$2:$C$871,,MATCH($B249,[2]掉落汇总!$D$1:$M$1)),[2]掉落汇总!$A$2:$A$871,J$1,[2]掉落汇总!$C$2:$C$871,$Q$1)+SUMIFS(OFFSET([2]掉落汇总!$C$2:$C$871,,MATCH($B249,[2]掉落汇总!$D$1:$M$1)),[2]掉落汇总!$A$2:$A$871,J$1,[2]掉落汇总!$C$2:$C$871,$Q$2)/$Q$3)*宝箱投放计算!I249</f>
        <v>0</v>
      </c>
      <c r="K249">
        <f ca="1">(SUMIFS(OFFSET([2]掉落汇总!$C$2:$C$871,,MATCH($B249,[2]掉落汇总!$D$1:$M$1)),[2]掉落汇总!$A$2:$A$871,K$1,[2]掉落汇总!$C$2:$C$871,$Q$1)+SUMIFS(OFFSET([2]掉落汇总!$C$2:$C$871,,MATCH($B249,[2]掉落汇总!$D$1:$M$1)),[2]掉落汇总!$A$2:$A$871,K$1,[2]掉落汇总!$C$2:$C$871,$Q$2)/$Q$3)*宝箱投放计算!J249</f>
        <v>0</v>
      </c>
      <c r="L249">
        <f ca="1">(SUMIFS(OFFSET([2]掉落汇总!$C$2:$C$871,,MATCH($B249,[2]掉落汇总!$D$1:$M$1)),[2]掉落汇总!$A$2:$A$871,L$1,[2]掉落汇总!$C$2:$C$871,$Q$1)+SUMIFS(OFFSET([2]掉落汇总!$C$2:$C$871,,MATCH($B249,[2]掉落汇总!$D$1:$M$1)),[2]掉落汇总!$A$2:$A$871,L$1,[2]掉落汇总!$C$2:$C$871,$Q$2)/$Q$3)*宝箱投放计算!K249</f>
        <v>0</v>
      </c>
      <c r="M249">
        <f ca="1">(SUMIFS(OFFSET([2]掉落汇总!$C$2:$C$871,,MATCH($B249,[2]掉落汇总!$D$1:$M$1)),[2]掉落汇总!$A$2:$A$871,M$1,[2]掉落汇总!$C$2:$C$871,$Q$1)+SUMIFS(OFFSET([2]掉落汇总!$C$2:$C$871,,MATCH($B249,[2]掉落汇总!$D$1:$M$1)),[2]掉落汇总!$A$2:$A$871,M$1,[2]掉落汇总!$C$2:$C$871,$Q$2)/$Q$3)*宝箱投放计算!L249</f>
        <v>0</v>
      </c>
      <c r="N249">
        <f ca="1">(SUMIFS(OFFSET([2]掉落汇总!$C$2:$C$871,,MATCH($B249,[2]掉落汇总!$D$1:$M$1)),[2]掉落汇总!$A$2:$A$871,N$1,[2]掉落汇总!$C$2:$C$871,$Q$1)+SUMIFS(OFFSET([2]掉落汇总!$C$2:$C$871,,MATCH($B249,[2]掉落汇总!$D$1:$M$1)),[2]掉落汇总!$A$2:$A$871,N$1,[2]掉落汇总!$C$2:$C$871,$Q$2)/$Q$3)*宝箱投放计算!M249</f>
        <v>0</v>
      </c>
      <c r="O249">
        <f ca="1">(SUMIFS(OFFSET([2]掉落汇总!$C$2:$C$871,,MATCH($B249,[2]掉落汇总!$D$1:$M$1)),[2]掉落汇总!$A$2:$A$871,O$1,[2]掉落汇总!$C$2:$C$871,$Q$1)+SUMIFS(OFFSET([2]掉落汇总!$C$2:$C$871,,MATCH($B249,[2]掉落汇总!$D$1:$M$1)),[2]掉落汇总!$A$2:$A$871,O$1,[2]掉落汇总!$C$2:$C$871,$Q$2)/$Q$3)*宝箱投放计算!N249</f>
        <v>0</v>
      </c>
    </row>
    <row r="250" spans="1:15" x14ac:dyDescent="0.2">
      <c r="A250">
        <f>玩家成长时间线!A250</f>
        <v>249</v>
      </c>
      <c r="B250">
        <f>玩家成长时间线!B250</f>
        <v>10</v>
      </c>
      <c r="C250">
        <f ca="1">SUM($D$2:D250)</f>
        <v>0</v>
      </c>
      <c r="D250">
        <f t="shared" ca="1" si="3"/>
        <v>0</v>
      </c>
      <c r="E250">
        <f ca="1">(SUMIFS(OFFSET([2]掉落汇总!$C$2:$C$871,,MATCH($B250,[2]掉落汇总!$D$1:$M$1)),[2]掉落汇总!$A$2:$A$871,E$1,[2]掉落汇总!$C$2:$C$871,$Q$1)+SUMIFS(OFFSET([2]掉落汇总!$C$2:$C$871,,MATCH($B250,[2]掉落汇总!$D$1:$M$1)),[2]掉落汇总!$A$2:$A$871,E$1,[2]掉落汇总!$C$2:$C$871,$Q$2)/$Q$3)*宝箱投放计算!D250</f>
        <v>0</v>
      </c>
      <c r="F250">
        <f ca="1">(SUMIFS(OFFSET([2]掉落汇总!$C$2:$C$871,,MATCH($B250,[2]掉落汇总!$D$1:$M$1)),[2]掉落汇总!$A$2:$A$871,F$1,[2]掉落汇总!$C$2:$C$871,$Q$1)+SUMIFS(OFFSET([2]掉落汇总!$C$2:$C$871,,MATCH($B250,[2]掉落汇总!$D$1:$M$1)),[2]掉落汇总!$A$2:$A$871,F$1,[2]掉落汇总!$C$2:$C$871,$Q$2)/$Q$3)*宝箱投放计算!E250</f>
        <v>0</v>
      </c>
      <c r="G250">
        <f ca="1">(SUMIFS(OFFSET([2]掉落汇总!$C$2:$C$871,,MATCH($B250,[2]掉落汇总!$D$1:$M$1)),[2]掉落汇总!$A$2:$A$871,G$1,[2]掉落汇总!$C$2:$C$871,$Q$1)+SUMIFS(OFFSET([2]掉落汇总!$C$2:$C$871,,MATCH($B250,[2]掉落汇总!$D$1:$M$1)),[2]掉落汇总!$A$2:$A$871,G$1,[2]掉落汇总!$C$2:$C$871,$Q$2)/$Q$3)*宝箱投放计算!F250</f>
        <v>0</v>
      </c>
      <c r="H250">
        <f ca="1">(SUMIFS(OFFSET([2]掉落汇总!$C$2:$C$871,,MATCH($B250,[2]掉落汇总!$D$1:$M$1)),[2]掉落汇总!$A$2:$A$871,H$1,[2]掉落汇总!$C$2:$C$871,$Q$1)+SUMIFS(OFFSET([2]掉落汇总!$C$2:$C$871,,MATCH($B250,[2]掉落汇总!$D$1:$M$1)),[2]掉落汇总!$A$2:$A$871,H$1,[2]掉落汇总!$C$2:$C$871,$Q$2)/$Q$3)*宝箱投放计算!G250</f>
        <v>0</v>
      </c>
      <c r="I250">
        <f ca="1">(SUMIFS(OFFSET([2]掉落汇总!$C$2:$C$871,,MATCH($B250,[2]掉落汇总!$D$1:$M$1)),[2]掉落汇总!$A$2:$A$871,I$1,[2]掉落汇总!$C$2:$C$871,$Q$1)+SUMIFS(OFFSET([2]掉落汇总!$C$2:$C$871,,MATCH($B250,[2]掉落汇总!$D$1:$M$1)),[2]掉落汇总!$A$2:$A$871,I$1,[2]掉落汇总!$C$2:$C$871,$Q$2)/$Q$3)*宝箱投放计算!H250</f>
        <v>0</v>
      </c>
      <c r="J250">
        <f ca="1">(SUMIFS(OFFSET([2]掉落汇总!$C$2:$C$871,,MATCH($B250,[2]掉落汇总!$D$1:$M$1)),[2]掉落汇总!$A$2:$A$871,J$1,[2]掉落汇总!$C$2:$C$871,$Q$1)+SUMIFS(OFFSET([2]掉落汇总!$C$2:$C$871,,MATCH($B250,[2]掉落汇总!$D$1:$M$1)),[2]掉落汇总!$A$2:$A$871,J$1,[2]掉落汇总!$C$2:$C$871,$Q$2)/$Q$3)*宝箱投放计算!I250</f>
        <v>0</v>
      </c>
      <c r="K250">
        <f ca="1">(SUMIFS(OFFSET([2]掉落汇总!$C$2:$C$871,,MATCH($B250,[2]掉落汇总!$D$1:$M$1)),[2]掉落汇总!$A$2:$A$871,K$1,[2]掉落汇总!$C$2:$C$871,$Q$1)+SUMIFS(OFFSET([2]掉落汇总!$C$2:$C$871,,MATCH($B250,[2]掉落汇总!$D$1:$M$1)),[2]掉落汇总!$A$2:$A$871,K$1,[2]掉落汇总!$C$2:$C$871,$Q$2)/$Q$3)*宝箱投放计算!J250</f>
        <v>0</v>
      </c>
      <c r="L250">
        <f ca="1">(SUMIFS(OFFSET([2]掉落汇总!$C$2:$C$871,,MATCH($B250,[2]掉落汇总!$D$1:$M$1)),[2]掉落汇总!$A$2:$A$871,L$1,[2]掉落汇总!$C$2:$C$871,$Q$1)+SUMIFS(OFFSET([2]掉落汇总!$C$2:$C$871,,MATCH($B250,[2]掉落汇总!$D$1:$M$1)),[2]掉落汇总!$A$2:$A$871,L$1,[2]掉落汇总!$C$2:$C$871,$Q$2)/$Q$3)*宝箱投放计算!K250</f>
        <v>0</v>
      </c>
      <c r="M250">
        <f ca="1">(SUMIFS(OFFSET([2]掉落汇总!$C$2:$C$871,,MATCH($B250,[2]掉落汇总!$D$1:$M$1)),[2]掉落汇总!$A$2:$A$871,M$1,[2]掉落汇总!$C$2:$C$871,$Q$1)+SUMIFS(OFFSET([2]掉落汇总!$C$2:$C$871,,MATCH($B250,[2]掉落汇总!$D$1:$M$1)),[2]掉落汇总!$A$2:$A$871,M$1,[2]掉落汇总!$C$2:$C$871,$Q$2)/$Q$3)*宝箱投放计算!L250</f>
        <v>0</v>
      </c>
      <c r="N250">
        <f ca="1">(SUMIFS(OFFSET([2]掉落汇总!$C$2:$C$871,,MATCH($B250,[2]掉落汇总!$D$1:$M$1)),[2]掉落汇总!$A$2:$A$871,N$1,[2]掉落汇总!$C$2:$C$871,$Q$1)+SUMIFS(OFFSET([2]掉落汇总!$C$2:$C$871,,MATCH($B250,[2]掉落汇总!$D$1:$M$1)),[2]掉落汇总!$A$2:$A$871,N$1,[2]掉落汇总!$C$2:$C$871,$Q$2)/$Q$3)*宝箱投放计算!M250</f>
        <v>0</v>
      </c>
      <c r="O250">
        <f ca="1">(SUMIFS(OFFSET([2]掉落汇总!$C$2:$C$871,,MATCH($B250,[2]掉落汇总!$D$1:$M$1)),[2]掉落汇总!$A$2:$A$871,O$1,[2]掉落汇总!$C$2:$C$871,$Q$1)+SUMIFS(OFFSET([2]掉落汇总!$C$2:$C$871,,MATCH($B250,[2]掉落汇总!$D$1:$M$1)),[2]掉落汇总!$A$2:$A$871,O$1,[2]掉落汇总!$C$2:$C$871,$Q$2)/$Q$3)*宝箱投放计算!N250</f>
        <v>0</v>
      </c>
    </row>
    <row r="251" spans="1:15" x14ac:dyDescent="0.2">
      <c r="A251">
        <f>玩家成长时间线!A251</f>
        <v>250</v>
      </c>
      <c r="B251">
        <f>玩家成长时间线!B251</f>
        <v>10</v>
      </c>
      <c r="C251">
        <f ca="1">SUM($D$2:D251)</f>
        <v>0</v>
      </c>
      <c r="D251">
        <f t="shared" ca="1" si="3"/>
        <v>0</v>
      </c>
      <c r="E251">
        <f ca="1">(SUMIFS(OFFSET([2]掉落汇总!$C$2:$C$871,,MATCH($B251,[2]掉落汇总!$D$1:$M$1)),[2]掉落汇总!$A$2:$A$871,E$1,[2]掉落汇总!$C$2:$C$871,$Q$1)+SUMIFS(OFFSET([2]掉落汇总!$C$2:$C$871,,MATCH($B251,[2]掉落汇总!$D$1:$M$1)),[2]掉落汇总!$A$2:$A$871,E$1,[2]掉落汇总!$C$2:$C$871,$Q$2)/$Q$3)*宝箱投放计算!D251</f>
        <v>0</v>
      </c>
      <c r="F251">
        <f ca="1">(SUMIFS(OFFSET([2]掉落汇总!$C$2:$C$871,,MATCH($B251,[2]掉落汇总!$D$1:$M$1)),[2]掉落汇总!$A$2:$A$871,F$1,[2]掉落汇总!$C$2:$C$871,$Q$1)+SUMIFS(OFFSET([2]掉落汇总!$C$2:$C$871,,MATCH($B251,[2]掉落汇总!$D$1:$M$1)),[2]掉落汇总!$A$2:$A$871,F$1,[2]掉落汇总!$C$2:$C$871,$Q$2)/$Q$3)*宝箱投放计算!E251</f>
        <v>0</v>
      </c>
      <c r="G251">
        <f ca="1">(SUMIFS(OFFSET([2]掉落汇总!$C$2:$C$871,,MATCH($B251,[2]掉落汇总!$D$1:$M$1)),[2]掉落汇总!$A$2:$A$871,G$1,[2]掉落汇总!$C$2:$C$871,$Q$1)+SUMIFS(OFFSET([2]掉落汇总!$C$2:$C$871,,MATCH($B251,[2]掉落汇总!$D$1:$M$1)),[2]掉落汇总!$A$2:$A$871,G$1,[2]掉落汇总!$C$2:$C$871,$Q$2)/$Q$3)*宝箱投放计算!F251</f>
        <v>0</v>
      </c>
      <c r="H251">
        <f ca="1">(SUMIFS(OFFSET([2]掉落汇总!$C$2:$C$871,,MATCH($B251,[2]掉落汇总!$D$1:$M$1)),[2]掉落汇总!$A$2:$A$871,H$1,[2]掉落汇总!$C$2:$C$871,$Q$1)+SUMIFS(OFFSET([2]掉落汇总!$C$2:$C$871,,MATCH($B251,[2]掉落汇总!$D$1:$M$1)),[2]掉落汇总!$A$2:$A$871,H$1,[2]掉落汇总!$C$2:$C$871,$Q$2)/$Q$3)*宝箱投放计算!G251</f>
        <v>0</v>
      </c>
      <c r="I251">
        <f ca="1">(SUMIFS(OFFSET([2]掉落汇总!$C$2:$C$871,,MATCH($B251,[2]掉落汇总!$D$1:$M$1)),[2]掉落汇总!$A$2:$A$871,I$1,[2]掉落汇总!$C$2:$C$871,$Q$1)+SUMIFS(OFFSET([2]掉落汇总!$C$2:$C$871,,MATCH($B251,[2]掉落汇总!$D$1:$M$1)),[2]掉落汇总!$A$2:$A$871,I$1,[2]掉落汇总!$C$2:$C$871,$Q$2)/$Q$3)*宝箱投放计算!H251</f>
        <v>0</v>
      </c>
      <c r="J251">
        <f ca="1">(SUMIFS(OFFSET([2]掉落汇总!$C$2:$C$871,,MATCH($B251,[2]掉落汇总!$D$1:$M$1)),[2]掉落汇总!$A$2:$A$871,J$1,[2]掉落汇总!$C$2:$C$871,$Q$1)+SUMIFS(OFFSET([2]掉落汇总!$C$2:$C$871,,MATCH($B251,[2]掉落汇总!$D$1:$M$1)),[2]掉落汇总!$A$2:$A$871,J$1,[2]掉落汇总!$C$2:$C$871,$Q$2)/$Q$3)*宝箱投放计算!I251</f>
        <v>0</v>
      </c>
      <c r="K251">
        <f ca="1">(SUMIFS(OFFSET([2]掉落汇总!$C$2:$C$871,,MATCH($B251,[2]掉落汇总!$D$1:$M$1)),[2]掉落汇总!$A$2:$A$871,K$1,[2]掉落汇总!$C$2:$C$871,$Q$1)+SUMIFS(OFFSET([2]掉落汇总!$C$2:$C$871,,MATCH($B251,[2]掉落汇总!$D$1:$M$1)),[2]掉落汇总!$A$2:$A$871,K$1,[2]掉落汇总!$C$2:$C$871,$Q$2)/$Q$3)*宝箱投放计算!J251</f>
        <v>0</v>
      </c>
      <c r="L251">
        <f ca="1">(SUMIFS(OFFSET([2]掉落汇总!$C$2:$C$871,,MATCH($B251,[2]掉落汇总!$D$1:$M$1)),[2]掉落汇总!$A$2:$A$871,L$1,[2]掉落汇总!$C$2:$C$871,$Q$1)+SUMIFS(OFFSET([2]掉落汇总!$C$2:$C$871,,MATCH($B251,[2]掉落汇总!$D$1:$M$1)),[2]掉落汇总!$A$2:$A$871,L$1,[2]掉落汇总!$C$2:$C$871,$Q$2)/$Q$3)*宝箱投放计算!K251</f>
        <v>0</v>
      </c>
      <c r="M251">
        <f ca="1">(SUMIFS(OFFSET([2]掉落汇总!$C$2:$C$871,,MATCH($B251,[2]掉落汇总!$D$1:$M$1)),[2]掉落汇总!$A$2:$A$871,M$1,[2]掉落汇总!$C$2:$C$871,$Q$1)+SUMIFS(OFFSET([2]掉落汇总!$C$2:$C$871,,MATCH($B251,[2]掉落汇总!$D$1:$M$1)),[2]掉落汇总!$A$2:$A$871,M$1,[2]掉落汇总!$C$2:$C$871,$Q$2)/$Q$3)*宝箱投放计算!L251</f>
        <v>0</v>
      </c>
      <c r="N251">
        <f ca="1">(SUMIFS(OFFSET([2]掉落汇总!$C$2:$C$871,,MATCH($B251,[2]掉落汇总!$D$1:$M$1)),[2]掉落汇总!$A$2:$A$871,N$1,[2]掉落汇总!$C$2:$C$871,$Q$1)+SUMIFS(OFFSET([2]掉落汇总!$C$2:$C$871,,MATCH($B251,[2]掉落汇总!$D$1:$M$1)),[2]掉落汇总!$A$2:$A$871,N$1,[2]掉落汇总!$C$2:$C$871,$Q$2)/$Q$3)*宝箱投放计算!M251</f>
        <v>0</v>
      </c>
      <c r="O251">
        <f ca="1">(SUMIFS(OFFSET([2]掉落汇总!$C$2:$C$871,,MATCH($B251,[2]掉落汇总!$D$1:$M$1)),[2]掉落汇总!$A$2:$A$871,O$1,[2]掉落汇总!$C$2:$C$871,$Q$1)+SUMIFS(OFFSET([2]掉落汇总!$C$2:$C$871,,MATCH($B251,[2]掉落汇总!$D$1:$M$1)),[2]掉落汇总!$A$2:$A$871,O$1,[2]掉落汇总!$C$2:$C$871,$Q$2)/$Q$3)*宝箱投放计算!N251</f>
        <v>0</v>
      </c>
    </row>
    <row r="252" spans="1:15" x14ac:dyDescent="0.2">
      <c r="A252">
        <f>玩家成长时间线!A252</f>
        <v>251</v>
      </c>
      <c r="B252">
        <f>玩家成长时间线!B252</f>
        <v>10</v>
      </c>
      <c r="C252">
        <f ca="1">SUM($D$2:D252)</f>
        <v>0</v>
      </c>
      <c r="D252">
        <f t="shared" ca="1" si="3"/>
        <v>0</v>
      </c>
      <c r="E252">
        <f ca="1">(SUMIFS(OFFSET([2]掉落汇总!$C$2:$C$871,,MATCH($B252,[2]掉落汇总!$D$1:$M$1)),[2]掉落汇总!$A$2:$A$871,E$1,[2]掉落汇总!$C$2:$C$871,$Q$1)+SUMIFS(OFFSET([2]掉落汇总!$C$2:$C$871,,MATCH($B252,[2]掉落汇总!$D$1:$M$1)),[2]掉落汇总!$A$2:$A$871,E$1,[2]掉落汇总!$C$2:$C$871,$Q$2)/$Q$3)*宝箱投放计算!D252</f>
        <v>0</v>
      </c>
      <c r="F252">
        <f ca="1">(SUMIFS(OFFSET([2]掉落汇总!$C$2:$C$871,,MATCH($B252,[2]掉落汇总!$D$1:$M$1)),[2]掉落汇总!$A$2:$A$871,F$1,[2]掉落汇总!$C$2:$C$871,$Q$1)+SUMIFS(OFFSET([2]掉落汇总!$C$2:$C$871,,MATCH($B252,[2]掉落汇总!$D$1:$M$1)),[2]掉落汇总!$A$2:$A$871,F$1,[2]掉落汇总!$C$2:$C$871,$Q$2)/$Q$3)*宝箱投放计算!E252</f>
        <v>0</v>
      </c>
      <c r="G252">
        <f ca="1">(SUMIFS(OFFSET([2]掉落汇总!$C$2:$C$871,,MATCH($B252,[2]掉落汇总!$D$1:$M$1)),[2]掉落汇总!$A$2:$A$871,G$1,[2]掉落汇总!$C$2:$C$871,$Q$1)+SUMIFS(OFFSET([2]掉落汇总!$C$2:$C$871,,MATCH($B252,[2]掉落汇总!$D$1:$M$1)),[2]掉落汇总!$A$2:$A$871,G$1,[2]掉落汇总!$C$2:$C$871,$Q$2)/$Q$3)*宝箱投放计算!F252</f>
        <v>0</v>
      </c>
      <c r="H252">
        <f ca="1">(SUMIFS(OFFSET([2]掉落汇总!$C$2:$C$871,,MATCH($B252,[2]掉落汇总!$D$1:$M$1)),[2]掉落汇总!$A$2:$A$871,H$1,[2]掉落汇总!$C$2:$C$871,$Q$1)+SUMIFS(OFFSET([2]掉落汇总!$C$2:$C$871,,MATCH($B252,[2]掉落汇总!$D$1:$M$1)),[2]掉落汇总!$A$2:$A$871,H$1,[2]掉落汇总!$C$2:$C$871,$Q$2)/$Q$3)*宝箱投放计算!G252</f>
        <v>0</v>
      </c>
      <c r="I252">
        <f ca="1">(SUMIFS(OFFSET([2]掉落汇总!$C$2:$C$871,,MATCH($B252,[2]掉落汇总!$D$1:$M$1)),[2]掉落汇总!$A$2:$A$871,I$1,[2]掉落汇总!$C$2:$C$871,$Q$1)+SUMIFS(OFFSET([2]掉落汇总!$C$2:$C$871,,MATCH($B252,[2]掉落汇总!$D$1:$M$1)),[2]掉落汇总!$A$2:$A$871,I$1,[2]掉落汇总!$C$2:$C$871,$Q$2)/$Q$3)*宝箱投放计算!H252</f>
        <v>0</v>
      </c>
      <c r="J252">
        <f ca="1">(SUMIFS(OFFSET([2]掉落汇总!$C$2:$C$871,,MATCH($B252,[2]掉落汇总!$D$1:$M$1)),[2]掉落汇总!$A$2:$A$871,J$1,[2]掉落汇总!$C$2:$C$871,$Q$1)+SUMIFS(OFFSET([2]掉落汇总!$C$2:$C$871,,MATCH($B252,[2]掉落汇总!$D$1:$M$1)),[2]掉落汇总!$A$2:$A$871,J$1,[2]掉落汇总!$C$2:$C$871,$Q$2)/$Q$3)*宝箱投放计算!I252</f>
        <v>0</v>
      </c>
      <c r="K252">
        <f ca="1">(SUMIFS(OFFSET([2]掉落汇总!$C$2:$C$871,,MATCH($B252,[2]掉落汇总!$D$1:$M$1)),[2]掉落汇总!$A$2:$A$871,K$1,[2]掉落汇总!$C$2:$C$871,$Q$1)+SUMIFS(OFFSET([2]掉落汇总!$C$2:$C$871,,MATCH($B252,[2]掉落汇总!$D$1:$M$1)),[2]掉落汇总!$A$2:$A$871,K$1,[2]掉落汇总!$C$2:$C$871,$Q$2)/$Q$3)*宝箱投放计算!J252</f>
        <v>0</v>
      </c>
      <c r="L252">
        <f ca="1">(SUMIFS(OFFSET([2]掉落汇总!$C$2:$C$871,,MATCH($B252,[2]掉落汇总!$D$1:$M$1)),[2]掉落汇总!$A$2:$A$871,L$1,[2]掉落汇总!$C$2:$C$871,$Q$1)+SUMIFS(OFFSET([2]掉落汇总!$C$2:$C$871,,MATCH($B252,[2]掉落汇总!$D$1:$M$1)),[2]掉落汇总!$A$2:$A$871,L$1,[2]掉落汇总!$C$2:$C$871,$Q$2)/$Q$3)*宝箱投放计算!K252</f>
        <v>0</v>
      </c>
      <c r="M252">
        <f ca="1">(SUMIFS(OFFSET([2]掉落汇总!$C$2:$C$871,,MATCH($B252,[2]掉落汇总!$D$1:$M$1)),[2]掉落汇总!$A$2:$A$871,M$1,[2]掉落汇总!$C$2:$C$871,$Q$1)+SUMIFS(OFFSET([2]掉落汇总!$C$2:$C$871,,MATCH($B252,[2]掉落汇总!$D$1:$M$1)),[2]掉落汇总!$A$2:$A$871,M$1,[2]掉落汇总!$C$2:$C$871,$Q$2)/$Q$3)*宝箱投放计算!L252</f>
        <v>0</v>
      </c>
      <c r="N252">
        <f ca="1">(SUMIFS(OFFSET([2]掉落汇总!$C$2:$C$871,,MATCH($B252,[2]掉落汇总!$D$1:$M$1)),[2]掉落汇总!$A$2:$A$871,N$1,[2]掉落汇总!$C$2:$C$871,$Q$1)+SUMIFS(OFFSET([2]掉落汇总!$C$2:$C$871,,MATCH($B252,[2]掉落汇总!$D$1:$M$1)),[2]掉落汇总!$A$2:$A$871,N$1,[2]掉落汇总!$C$2:$C$871,$Q$2)/$Q$3)*宝箱投放计算!M252</f>
        <v>0</v>
      </c>
      <c r="O252">
        <f ca="1">(SUMIFS(OFFSET([2]掉落汇总!$C$2:$C$871,,MATCH($B252,[2]掉落汇总!$D$1:$M$1)),[2]掉落汇总!$A$2:$A$871,O$1,[2]掉落汇总!$C$2:$C$871,$Q$1)+SUMIFS(OFFSET([2]掉落汇总!$C$2:$C$871,,MATCH($B252,[2]掉落汇总!$D$1:$M$1)),[2]掉落汇总!$A$2:$A$871,O$1,[2]掉落汇总!$C$2:$C$871,$Q$2)/$Q$3)*宝箱投放计算!N252</f>
        <v>0</v>
      </c>
    </row>
    <row r="253" spans="1:15" x14ac:dyDescent="0.2">
      <c r="A253">
        <f>玩家成长时间线!A253</f>
        <v>252</v>
      </c>
      <c r="B253">
        <f>玩家成长时间线!B253</f>
        <v>8</v>
      </c>
      <c r="C253">
        <f ca="1">SUM($D$2:D253)</f>
        <v>0</v>
      </c>
      <c r="D253">
        <f t="shared" ca="1" si="3"/>
        <v>0</v>
      </c>
      <c r="E253">
        <f ca="1">(SUMIFS(OFFSET([2]掉落汇总!$C$2:$C$871,,MATCH($B253,[2]掉落汇总!$D$1:$M$1)),[2]掉落汇总!$A$2:$A$871,E$1,[2]掉落汇总!$C$2:$C$871,$Q$1)+SUMIFS(OFFSET([2]掉落汇总!$C$2:$C$871,,MATCH($B253,[2]掉落汇总!$D$1:$M$1)),[2]掉落汇总!$A$2:$A$871,E$1,[2]掉落汇总!$C$2:$C$871,$Q$2)/$Q$3)*宝箱投放计算!D253</f>
        <v>0</v>
      </c>
      <c r="F253">
        <f ca="1">(SUMIFS(OFFSET([2]掉落汇总!$C$2:$C$871,,MATCH($B253,[2]掉落汇总!$D$1:$M$1)),[2]掉落汇总!$A$2:$A$871,F$1,[2]掉落汇总!$C$2:$C$871,$Q$1)+SUMIFS(OFFSET([2]掉落汇总!$C$2:$C$871,,MATCH($B253,[2]掉落汇总!$D$1:$M$1)),[2]掉落汇总!$A$2:$A$871,F$1,[2]掉落汇总!$C$2:$C$871,$Q$2)/$Q$3)*宝箱投放计算!E253</f>
        <v>0</v>
      </c>
      <c r="G253">
        <f ca="1">(SUMIFS(OFFSET([2]掉落汇总!$C$2:$C$871,,MATCH($B253,[2]掉落汇总!$D$1:$M$1)),[2]掉落汇总!$A$2:$A$871,G$1,[2]掉落汇总!$C$2:$C$871,$Q$1)+SUMIFS(OFFSET([2]掉落汇总!$C$2:$C$871,,MATCH($B253,[2]掉落汇总!$D$1:$M$1)),[2]掉落汇总!$A$2:$A$871,G$1,[2]掉落汇总!$C$2:$C$871,$Q$2)/$Q$3)*宝箱投放计算!F253</f>
        <v>0</v>
      </c>
      <c r="H253">
        <f ca="1">(SUMIFS(OFFSET([2]掉落汇总!$C$2:$C$871,,MATCH($B253,[2]掉落汇总!$D$1:$M$1)),[2]掉落汇总!$A$2:$A$871,H$1,[2]掉落汇总!$C$2:$C$871,$Q$1)+SUMIFS(OFFSET([2]掉落汇总!$C$2:$C$871,,MATCH($B253,[2]掉落汇总!$D$1:$M$1)),[2]掉落汇总!$A$2:$A$871,H$1,[2]掉落汇总!$C$2:$C$871,$Q$2)/$Q$3)*宝箱投放计算!G253</f>
        <v>0</v>
      </c>
      <c r="I253">
        <f ca="1">(SUMIFS(OFFSET([2]掉落汇总!$C$2:$C$871,,MATCH($B253,[2]掉落汇总!$D$1:$M$1)),[2]掉落汇总!$A$2:$A$871,I$1,[2]掉落汇总!$C$2:$C$871,$Q$1)+SUMIFS(OFFSET([2]掉落汇总!$C$2:$C$871,,MATCH($B253,[2]掉落汇总!$D$1:$M$1)),[2]掉落汇总!$A$2:$A$871,I$1,[2]掉落汇总!$C$2:$C$871,$Q$2)/$Q$3)*宝箱投放计算!H253</f>
        <v>0</v>
      </c>
      <c r="J253">
        <f ca="1">(SUMIFS(OFFSET([2]掉落汇总!$C$2:$C$871,,MATCH($B253,[2]掉落汇总!$D$1:$M$1)),[2]掉落汇总!$A$2:$A$871,J$1,[2]掉落汇总!$C$2:$C$871,$Q$1)+SUMIFS(OFFSET([2]掉落汇总!$C$2:$C$871,,MATCH($B253,[2]掉落汇总!$D$1:$M$1)),[2]掉落汇总!$A$2:$A$871,J$1,[2]掉落汇总!$C$2:$C$871,$Q$2)/$Q$3)*宝箱投放计算!I253</f>
        <v>0</v>
      </c>
      <c r="K253">
        <f ca="1">(SUMIFS(OFFSET([2]掉落汇总!$C$2:$C$871,,MATCH($B253,[2]掉落汇总!$D$1:$M$1)),[2]掉落汇总!$A$2:$A$871,K$1,[2]掉落汇总!$C$2:$C$871,$Q$1)+SUMIFS(OFFSET([2]掉落汇总!$C$2:$C$871,,MATCH($B253,[2]掉落汇总!$D$1:$M$1)),[2]掉落汇总!$A$2:$A$871,K$1,[2]掉落汇总!$C$2:$C$871,$Q$2)/$Q$3)*宝箱投放计算!J253</f>
        <v>0</v>
      </c>
      <c r="L253">
        <f ca="1">(SUMIFS(OFFSET([2]掉落汇总!$C$2:$C$871,,MATCH($B253,[2]掉落汇总!$D$1:$M$1)),[2]掉落汇总!$A$2:$A$871,L$1,[2]掉落汇总!$C$2:$C$871,$Q$1)+SUMIFS(OFFSET([2]掉落汇总!$C$2:$C$871,,MATCH($B253,[2]掉落汇总!$D$1:$M$1)),[2]掉落汇总!$A$2:$A$871,L$1,[2]掉落汇总!$C$2:$C$871,$Q$2)/$Q$3)*宝箱投放计算!K253</f>
        <v>0</v>
      </c>
      <c r="M253">
        <f ca="1">(SUMIFS(OFFSET([2]掉落汇总!$C$2:$C$871,,MATCH($B253,[2]掉落汇总!$D$1:$M$1)),[2]掉落汇总!$A$2:$A$871,M$1,[2]掉落汇总!$C$2:$C$871,$Q$1)+SUMIFS(OFFSET([2]掉落汇总!$C$2:$C$871,,MATCH($B253,[2]掉落汇总!$D$1:$M$1)),[2]掉落汇总!$A$2:$A$871,M$1,[2]掉落汇总!$C$2:$C$871,$Q$2)/$Q$3)*宝箱投放计算!L253</f>
        <v>0</v>
      </c>
      <c r="N253">
        <f ca="1">(SUMIFS(OFFSET([2]掉落汇总!$C$2:$C$871,,MATCH($B253,[2]掉落汇总!$D$1:$M$1)),[2]掉落汇总!$A$2:$A$871,N$1,[2]掉落汇总!$C$2:$C$871,$Q$1)+SUMIFS(OFFSET([2]掉落汇总!$C$2:$C$871,,MATCH($B253,[2]掉落汇总!$D$1:$M$1)),[2]掉落汇总!$A$2:$A$871,N$1,[2]掉落汇总!$C$2:$C$871,$Q$2)/$Q$3)*宝箱投放计算!M253</f>
        <v>0</v>
      </c>
      <c r="O253">
        <f ca="1">(SUMIFS(OFFSET([2]掉落汇总!$C$2:$C$871,,MATCH($B253,[2]掉落汇总!$D$1:$M$1)),[2]掉落汇总!$A$2:$A$871,O$1,[2]掉落汇总!$C$2:$C$871,$Q$1)+SUMIFS(OFFSET([2]掉落汇总!$C$2:$C$871,,MATCH($B253,[2]掉落汇总!$D$1:$M$1)),[2]掉落汇总!$A$2:$A$871,O$1,[2]掉落汇总!$C$2:$C$871,$Q$2)/$Q$3)*宝箱投放计算!N253</f>
        <v>0</v>
      </c>
    </row>
    <row r="254" spans="1:15" x14ac:dyDescent="0.2">
      <c r="A254">
        <f>玩家成长时间线!A254</f>
        <v>253</v>
      </c>
      <c r="B254">
        <f>玩家成长时间线!B254</f>
        <v>8</v>
      </c>
      <c r="C254">
        <f ca="1">SUM($D$2:D254)</f>
        <v>0</v>
      </c>
      <c r="D254">
        <f t="shared" ca="1" si="3"/>
        <v>0</v>
      </c>
      <c r="E254">
        <f ca="1">(SUMIFS(OFFSET([2]掉落汇总!$C$2:$C$871,,MATCH($B254,[2]掉落汇总!$D$1:$M$1)),[2]掉落汇总!$A$2:$A$871,E$1,[2]掉落汇总!$C$2:$C$871,$Q$1)+SUMIFS(OFFSET([2]掉落汇总!$C$2:$C$871,,MATCH($B254,[2]掉落汇总!$D$1:$M$1)),[2]掉落汇总!$A$2:$A$871,E$1,[2]掉落汇总!$C$2:$C$871,$Q$2)/$Q$3)*宝箱投放计算!D254</f>
        <v>0</v>
      </c>
      <c r="F254">
        <f ca="1">(SUMIFS(OFFSET([2]掉落汇总!$C$2:$C$871,,MATCH($B254,[2]掉落汇总!$D$1:$M$1)),[2]掉落汇总!$A$2:$A$871,F$1,[2]掉落汇总!$C$2:$C$871,$Q$1)+SUMIFS(OFFSET([2]掉落汇总!$C$2:$C$871,,MATCH($B254,[2]掉落汇总!$D$1:$M$1)),[2]掉落汇总!$A$2:$A$871,F$1,[2]掉落汇总!$C$2:$C$871,$Q$2)/$Q$3)*宝箱投放计算!E254</f>
        <v>0</v>
      </c>
      <c r="G254">
        <f ca="1">(SUMIFS(OFFSET([2]掉落汇总!$C$2:$C$871,,MATCH($B254,[2]掉落汇总!$D$1:$M$1)),[2]掉落汇总!$A$2:$A$871,G$1,[2]掉落汇总!$C$2:$C$871,$Q$1)+SUMIFS(OFFSET([2]掉落汇总!$C$2:$C$871,,MATCH($B254,[2]掉落汇总!$D$1:$M$1)),[2]掉落汇总!$A$2:$A$871,G$1,[2]掉落汇总!$C$2:$C$871,$Q$2)/$Q$3)*宝箱投放计算!F254</f>
        <v>0</v>
      </c>
      <c r="H254">
        <f ca="1">(SUMIFS(OFFSET([2]掉落汇总!$C$2:$C$871,,MATCH($B254,[2]掉落汇总!$D$1:$M$1)),[2]掉落汇总!$A$2:$A$871,H$1,[2]掉落汇总!$C$2:$C$871,$Q$1)+SUMIFS(OFFSET([2]掉落汇总!$C$2:$C$871,,MATCH($B254,[2]掉落汇总!$D$1:$M$1)),[2]掉落汇总!$A$2:$A$871,H$1,[2]掉落汇总!$C$2:$C$871,$Q$2)/$Q$3)*宝箱投放计算!G254</f>
        <v>0</v>
      </c>
      <c r="I254">
        <f ca="1">(SUMIFS(OFFSET([2]掉落汇总!$C$2:$C$871,,MATCH($B254,[2]掉落汇总!$D$1:$M$1)),[2]掉落汇总!$A$2:$A$871,I$1,[2]掉落汇总!$C$2:$C$871,$Q$1)+SUMIFS(OFFSET([2]掉落汇总!$C$2:$C$871,,MATCH($B254,[2]掉落汇总!$D$1:$M$1)),[2]掉落汇总!$A$2:$A$871,I$1,[2]掉落汇总!$C$2:$C$871,$Q$2)/$Q$3)*宝箱投放计算!H254</f>
        <v>0</v>
      </c>
      <c r="J254">
        <f ca="1">(SUMIFS(OFFSET([2]掉落汇总!$C$2:$C$871,,MATCH($B254,[2]掉落汇总!$D$1:$M$1)),[2]掉落汇总!$A$2:$A$871,J$1,[2]掉落汇总!$C$2:$C$871,$Q$1)+SUMIFS(OFFSET([2]掉落汇总!$C$2:$C$871,,MATCH($B254,[2]掉落汇总!$D$1:$M$1)),[2]掉落汇总!$A$2:$A$871,J$1,[2]掉落汇总!$C$2:$C$871,$Q$2)/$Q$3)*宝箱投放计算!I254</f>
        <v>0</v>
      </c>
      <c r="K254">
        <f ca="1">(SUMIFS(OFFSET([2]掉落汇总!$C$2:$C$871,,MATCH($B254,[2]掉落汇总!$D$1:$M$1)),[2]掉落汇总!$A$2:$A$871,K$1,[2]掉落汇总!$C$2:$C$871,$Q$1)+SUMIFS(OFFSET([2]掉落汇总!$C$2:$C$871,,MATCH($B254,[2]掉落汇总!$D$1:$M$1)),[2]掉落汇总!$A$2:$A$871,K$1,[2]掉落汇总!$C$2:$C$871,$Q$2)/$Q$3)*宝箱投放计算!J254</f>
        <v>0</v>
      </c>
      <c r="L254">
        <f ca="1">(SUMIFS(OFFSET([2]掉落汇总!$C$2:$C$871,,MATCH($B254,[2]掉落汇总!$D$1:$M$1)),[2]掉落汇总!$A$2:$A$871,L$1,[2]掉落汇总!$C$2:$C$871,$Q$1)+SUMIFS(OFFSET([2]掉落汇总!$C$2:$C$871,,MATCH($B254,[2]掉落汇总!$D$1:$M$1)),[2]掉落汇总!$A$2:$A$871,L$1,[2]掉落汇总!$C$2:$C$871,$Q$2)/$Q$3)*宝箱投放计算!K254</f>
        <v>0</v>
      </c>
      <c r="M254">
        <f ca="1">(SUMIFS(OFFSET([2]掉落汇总!$C$2:$C$871,,MATCH($B254,[2]掉落汇总!$D$1:$M$1)),[2]掉落汇总!$A$2:$A$871,M$1,[2]掉落汇总!$C$2:$C$871,$Q$1)+SUMIFS(OFFSET([2]掉落汇总!$C$2:$C$871,,MATCH($B254,[2]掉落汇总!$D$1:$M$1)),[2]掉落汇总!$A$2:$A$871,M$1,[2]掉落汇总!$C$2:$C$871,$Q$2)/$Q$3)*宝箱投放计算!L254</f>
        <v>0</v>
      </c>
      <c r="N254">
        <f ca="1">(SUMIFS(OFFSET([2]掉落汇总!$C$2:$C$871,,MATCH($B254,[2]掉落汇总!$D$1:$M$1)),[2]掉落汇总!$A$2:$A$871,N$1,[2]掉落汇总!$C$2:$C$871,$Q$1)+SUMIFS(OFFSET([2]掉落汇总!$C$2:$C$871,,MATCH($B254,[2]掉落汇总!$D$1:$M$1)),[2]掉落汇总!$A$2:$A$871,N$1,[2]掉落汇总!$C$2:$C$871,$Q$2)/$Q$3)*宝箱投放计算!M254</f>
        <v>0</v>
      </c>
      <c r="O254">
        <f ca="1">(SUMIFS(OFFSET([2]掉落汇总!$C$2:$C$871,,MATCH($B254,[2]掉落汇总!$D$1:$M$1)),[2]掉落汇总!$A$2:$A$871,O$1,[2]掉落汇总!$C$2:$C$871,$Q$1)+SUMIFS(OFFSET([2]掉落汇总!$C$2:$C$871,,MATCH($B254,[2]掉落汇总!$D$1:$M$1)),[2]掉落汇总!$A$2:$A$871,O$1,[2]掉落汇总!$C$2:$C$871,$Q$2)/$Q$3)*宝箱投放计算!N254</f>
        <v>0</v>
      </c>
    </row>
    <row r="255" spans="1:15" x14ac:dyDescent="0.2">
      <c r="A255">
        <f>玩家成长时间线!A255</f>
        <v>254</v>
      </c>
      <c r="B255">
        <f>玩家成长时间线!B255</f>
        <v>8</v>
      </c>
      <c r="C255">
        <f ca="1">SUM($D$2:D255)</f>
        <v>0</v>
      </c>
      <c r="D255">
        <f t="shared" ca="1" si="3"/>
        <v>0</v>
      </c>
      <c r="E255">
        <f ca="1">(SUMIFS(OFFSET([2]掉落汇总!$C$2:$C$871,,MATCH($B255,[2]掉落汇总!$D$1:$M$1)),[2]掉落汇总!$A$2:$A$871,E$1,[2]掉落汇总!$C$2:$C$871,$Q$1)+SUMIFS(OFFSET([2]掉落汇总!$C$2:$C$871,,MATCH($B255,[2]掉落汇总!$D$1:$M$1)),[2]掉落汇总!$A$2:$A$871,E$1,[2]掉落汇总!$C$2:$C$871,$Q$2)/$Q$3)*宝箱投放计算!D255</f>
        <v>0</v>
      </c>
      <c r="F255">
        <f ca="1">(SUMIFS(OFFSET([2]掉落汇总!$C$2:$C$871,,MATCH($B255,[2]掉落汇总!$D$1:$M$1)),[2]掉落汇总!$A$2:$A$871,F$1,[2]掉落汇总!$C$2:$C$871,$Q$1)+SUMIFS(OFFSET([2]掉落汇总!$C$2:$C$871,,MATCH($B255,[2]掉落汇总!$D$1:$M$1)),[2]掉落汇总!$A$2:$A$871,F$1,[2]掉落汇总!$C$2:$C$871,$Q$2)/$Q$3)*宝箱投放计算!E255</f>
        <v>0</v>
      </c>
      <c r="G255">
        <f ca="1">(SUMIFS(OFFSET([2]掉落汇总!$C$2:$C$871,,MATCH($B255,[2]掉落汇总!$D$1:$M$1)),[2]掉落汇总!$A$2:$A$871,G$1,[2]掉落汇总!$C$2:$C$871,$Q$1)+SUMIFS(OFFSET([2]掉落汇总!$C$2:$C$871,,MATCH($B255,[2]掉落汇总!$D$1:$M$1)),[2]掉落汇总!$A$2:$A$871,G$1,[2]掉落汇总!$C$2:$C$871,$Q$2)/$Q$3)*宝箱投放计算!F255</f>
        <v>0</v>
      </c>
      <c r="H255">
        <f ca="1">(SUMIFS(OFFSET([2]掉落汇总!$C$2:$C$871,,MATCH($B255,[2]掉落汇总!$D$1:$M$1)),[2]掉落汇总!$A$2:$A$871,H$1,[2]掉落汇总!$C$2:$C$871,$Q$1)+SUMIFS(OFFSET([2]掉落汇总!$C$2:$C$871,,MATCH($B255,[2]掉落汇总!$D$1:$M$1)),[2]掉落汇总!$A$2:$A$871,H$1,[2]掉落汇总!$C$2:$C$871,$Q$2)/$Q$3)*宝箱投放计算!G255</f>
        <v>0</v>
      </c>
      <c r="I255">
        <f ca="1">(SUMIFS(OFFSET([2]掉落汇总!$C$2:$C$871,,MATCH($B255,[2]掉落汇总!$D$1:$M$1)),[2]掉落汇总!$A$2:$A$871,I$1,[2]掉落汇总!$C$2:$C$871,$Q$1)+SUMIFS(OFFSET([2]掉落汇总!$C$2:$C$871,,MATCH($B255,[2]掉落汇总!$D$1:$M$1)),[2]掉落汇总!$A$2:$A$871,I$1,[2]掉落汇总!$C$2:$C$871,$Q$2)/$Q$3)*宝箱投放计算!H255</f>
        <v>0</v>
      </c>
      <c r="J255">
        <f ca="1">(SUMIFS(OFFSET([2]掉落汇总!$C$2:$C$871,,MATCH($B255,[2]掉落汇总!$D$1:$M$1)),[2]掉落汇总!$A$2:$A$871,J$1,[2]掉落汇总!$C$2:$C$871,$Q$1)+SUMIFS(OFFSET([2]掉落汇总!$C$2:$C$871,,MATCH($B255,[2]掉落汇总!$D$1:$M$1)),[2]掉落汇总!$A$2:$A$871,J$1,[2]掉落汇总!$C$2:$C$871,$Q$2)/$Q$3)*宝箱投放计算!I255</f>
        <v>0</v>
      </c>
      <c r="K255">
        <f ca="1">(SUMIFS(OFFSET([2]掉落汇总!$C$2:$C$871,,MATCH($B255,[2]掉落汇总!$D$1:$M$1)),[2]掉落汇总!$A$2:$A$871,K$1,[2]掉落汇总!$C$2:$C$871,$Q$1)+SUMIFS(OFFSET([2]掉落汇总!$C$2:$C$871,,MATCH($B255,[2]掉落汇总!$D$1:$M$1)),[2]掉落汇总!$A$2:$A$871,K$1,[2]掉落汇总!$C$2:$C$871,$Q$2)/$Q$3)*宝箱投放计算!J255</f>
        <v>0</v>
      </c>
      <c r="L255">
        <f ca="1">(SUMIFS(OFFSET([2]掉落汇总!$C$2:$C$871,,MATCH($B255,[2]掉落汇总!$D$1:$M$1)),[2]掉落汇总!$A$2:$A$871,L$1,[2]掉落汇总!$C$2:$C$871,$Q$1)+SUMIFS(OFFSET([2]掉落汇总!$C$2:$C$871,,MATCH($B255,[2]掉落汇总!$D$1:$M$1)),[2]掉落汇总!$A$2:$A$871,L$1,[2]掉落汇总!$C$2:$C$871,$Q$2)/$Q$3)*宝箱投放计算!K255</f>
        <v>0</v>
      </c>
      <c r="M255">
        <f ca="1">(SUMIFS(OFFSET([2]掉落汇总!$C$2:$C$871,,MATCH($B255,[2]掉落汇总!$D$1:$M$1)),[2]掉落汇总!$A$2:$A$871,M$1,[2]掉落汇总!$C$2:$C$871,$Q$1)+SUMIFS(OFFSET([2]掉落汇总!$C$2:$C$871,,MATCH($B255,[2]掉落汇总!$D$1:$M$1)),[2]掉落汇总!$A$2:$A$871,M$1,[2]掉落汇总!$C$2:$C$871,$Q$2)/$Q$3)*宝箱投放计算!L255</f>
        <v>0</v>
      </c>
      <c r="N255">
        <f ca="1">(SUMIFS(OFFSET([2]掉落汇总!$C$2:$C$871,,MATCH($B255,[2]掉落汇总!$D$1:$M$1)),[2]掉落汇总!$A$2:$A$871,N$1,[2]掉落汇总!$C$2:$C$871,$Q$1)+SUMIFS(OFFSET([2]掉落汇总!$C$2:$C$871,,MATCH($B255,[2]掉落汇总!$D$1:$M$1)),[2]掉落汇总!$A$2:$A$871,N$1,[2]掉落汇总!$C$2:$C$871,$Q$2)/$Q$3)*宝箱投放计算!M255</f>
        <v>0</v>
      </c>
      <c r="O255">
        <f ca="1">(SUMIFS(OFFSET([2]掉落汇总!$C$2:$C$871,,MATCH($B255,[2]掉落汇总!$D$1:$M$1)),[2]掉落汇总!$A$2:$A$871,O$1,[2]掉落汇总!$C$2:$C$871,$Q$1)+SUMIFS(OFFSET([2]掉落汇总!$C$2:$C$871,,MATCH($B255,[2]掉落汇总!$D$1:$M$1)),[2]掉落汇总!$A$2:$A$871,O$1,[2]掉落汇总!$C$2:$C$871,$Q$2)/$Q$3)*宝箱投放计算!N255</f>
        <v>0</v>
      </c>
    </row>
    <row r="256" spans="1:15" x14ac:dyDescent="0.2">
      <c r="A256">
        <f>玩家成长时间线!A256</f>
        <v>255</v>
      </c>
      <c r="B256">
        <f>玩家成长时间线!B256</f>
        <v>9</v>
      </c>
      <c r="C256">
        <f ca="1">SUM($D$2:D256)</f>
        <v>0</v>
      </c>
      <c r="D256">
        <f t="shared" ca="1" si="3"/>
        <v>0</v>
      </c>
      <c r="E256">
        <f ca="1">(SUMIFS(OFFSET([2]掉落汇总!$C$2:$C$871,,MATCH($B256,[2]掉落汇总!$D$1:$M$1)),[2]掉落汇总!$A$2:$A$871,E$1,[2]掉落汇总!$C$2:$C$871,$Q$1)+SUMIFS(OFFSET([2]掉落汇总!$C$2:$C$871,,MATCH($B256,[2]掉落汇总!$D$1:$M$1)),[2]掉落汇总!$A$2:$A$871,E$1,[2]掉落汇总!$C$2:$C$871,$Q$2)/$Q$3)*宝箱投放计算!D256</f>
        <v>0</v>
      </c>
      <c r="F256">
        <f ca="1">(SUMIFS(OFFSET([2]掉落汇总!$C$2:$C$871,,MATCH($B256,[2]掉落汇总!$D$1:$M$1)),[2]掉落汇总!$A$2:$A$871,F$1,[2]掉落汇总!$C$2:$C$871,$Q$1)+SUMIFS(OFFSET([2]掉落汇总!$C$2:$C$871,,MATCH($B256,[2]掉落汇总!$D$1:$M$1)),[2]掉落汇总!$A$2:$A$871,F$1,[2]掉落汇总!$C$2:$C$871,$Q$2)/$Q$3)*宝箱投放计算!E256</f>
        <v>0</v>
      </c>
      <c r="G256">
        <f ca="1">(SUMIFS(OFFSET([2]掉落汇总!$C$2:$C$871,,MATCH($B256,[2]掉落汇总!$D$1:$M$1)),[2]掉落汇总!$A$2:$A$871,G$1,[2]掉落汇总!$C$2:$C$871,$Q$1)+SUMIFS(OFFSET([2]掉落汇总!$C$2:$C$871,,MATCH($B256,[2]掉落汇总!$D$1:$M$1)),[2]掉落汇总!$A$2:$A$871,G$1,[2]掉落汇总!$C$2:$C$871,$Q$2)/$Q$3)*宝箱投放计算!F256</f>
        <v>0</v>
      </c>
      <c r="H256">
        <f ca="1">(SUMIFS(OFFSET([2]掉落汇总!$C$2:$C$871,,MATCH($B256,[2]掉落汇总!$D$1:$M$1)),[2]掉落汇总!$A$2:$A$871,H$1,[2]掉落汇总!$C$2:$C$871,$Q$1)+SUMIFS(OFFSET([2]掉落汇总!$C$2:$C$871,,MATCH($B256,[2]掉落汇总!$D$1:$M$1)),[2]掉落汇总!$A$2:$A$871,H$1,[2]掉落汇总!$C$2:$C$871,$Q$2)/$Q$3)*宝箱投放计算!G256</f>
        <v>0</v>
      </c>
      <c r="I256">
        <f ca="1">(SUMIFS(OFFSET([2]掉落汇总!$C$2:$C$871,,MATCH($B256,[2]掉落汇总!$D$1:$M$1)),[2]掉落汇总!$A$2:$A$871,I$1,[2]掉落汇总!$C$2:$C$871,$Q$1)+SUMIFS(OFFSET([2]掉落汇总!$C$2:$C$871,,MATCH($B256,[2]掉落汇总!$D$1:$M$1)),[2]掉落汇总!$A$2:$A$871,I$1,[2]掉落汇总!$C$2:$C$871,$Q$2)/$Q$3)*宝箱投放计算!H256</f>
        <v>0</v>
      </c>
      <c r="J256">
        <f ca="1">(SUMIFS(OFFSET([2]掉落汇总!$C$2:$C$871,,MATCH($B256,[2]掉落汇总!$D$1:$M$1)),[2]掉落汇总!$A$2:$A$871,J$1,[2]掉落汇总!$C$2:$C$871,$Q$1)+SUMIFS(OFFSET([2]掉落汇总!$C$2:$C$871,,MATCH($B256,[2]掉落汇总!$D$1:$M$1)),[2]掉落汇总!$A$2:$A$871,J$1,[2]掉落汇总!$C$2:$C$871,$Q$2)/$Q$3)*宝箱投放计算!I256</f>
        <v>0</v>
      </c>
      <c r="K256">
        <f ca="1">(SUMIFS(OFFSET([2]掉落汇总!$C$2:$C$871,,MATCH($B256,[2]掉落汇总!$D$1:$M$1)),[2]掉落汇总!$A$2:$A$871,K$1,[2]掉落汇总!$C$2:$C$871,$Q$1)+SUMIFS(OFFSET([2]掉落汇总!$C$2:$C$871,,MATCH($B256,[2]掉落汇总!$D$1:$M$1)),[2]掉落汇总!$A$2:$A$871,K$1,[2]掉落汇总!$C$2:$C$871,$Q$2)/$Q$3)*宝箱投放计算!J256</f>
        <v>0</v>
      </c>
      <c r="L256">
        <f ca="1">(SUMIFS(OFFSET([2]掉落汇总!$C$2:$C$871,,MATCH($B256,[2]掉落汇总!$D$1:$M$1)),[2]掉落汇总!$A$2:$A$871,L$1,[2]掉落汇总!$C$2:$C$871,$Q$1)+SUMIFS(OFFSET([2]掉落汇总!$C$2:$C$871,,MATCH($B256,[2]掉落汇总!$D$1:$M$1)),[2]掉落汇总!$A$2:$A$871,L$1,[2]掉落汇总!$C$2:$C$871,$Q$2)/$Q$3)*宝箱投放计算!K256</f>
        <v>0</v>
      </c>
      <c r="M256">
        <f ca="1">(SUMIFS(OFFSET([2]掉落汇总!$C$2:$C$871,,MATCH($B256,[2]掉落汇总!$D$1:$M$1)),[2]掉落汇总!$A$2:$A$871,M$1,[2]掉落汇总!$C$2:$C$871,$Q$1)+SUMIFS(OFFSET([2]掉落汇总!$C$2:$C$871,,MATCH($B256,[2]掉落汇总!$D$1:$M$1)),[2]掉落汇总!$A$2:$A$871,M$1,[2]掉落汇总!$C$2:$C$871,$Q$2)/$Q$3)*宝箱投放计算!L256</f>
        <v>0</v>
      </c>
      <c r="N256">
        <f ca="1">(SUMIFS(OFFSET([2]掉落汇总!$C$2:$C$871,,MATCH($B256,[2]掉落汇总!$D$1:$M$1)),[2]掉落汇总!$A$2:$A$871,N$1,[2]掉落汇总!$C$2:$C$871,$Q$1)+SUMIFS(OFFSET([2]掉落汇总!$C$2:$C$871,,MATCH($B256,[2]掉落汇总!$D$1:$M$1)),[2]掉落汇总!$A$2:$A$871,N$1,[2]掉落汇总!$C$2:$C$871,$Q$2)/$Q$3)*宝箱投放计算!M256</f>
        <v>0</v>
      </c>
      <c r="O256">
        <f ca="1">(SUMIFS(OFFSET([2]掉落汇总!$C$2:$C$871,,MATCH($B256,[2]掉落汇总!$D$1:$M$1)),[2]掉落汇总!$A$2:$A$871,O$1,[2]掉落汇总!$C$2:$C$871,$Q$1)+SUMIFS(OFFSET([2]掉落汇总!$C$2:$C$871,,MATCH($B256,[2]掉落汇总!$D$1:$M$1)),[2]掉落汇总!$A$2:$A$871,O$1,[2]掉落汇总!$C$2:$C$871,$Q$2)/$Q$3)*宝箱投放计算!N256</f>
        <v>0</v>
      </c>
    </row>
    <row r="257" spans="1:15" x14ac:dyDescent="0.2">
      <c r="A257">
        <f>玩家成长时间线!A257</f>
        <v>256</v>
      </c>
      <c r="B257">
        <f>玩家成长时间线!B257</f>
        <v>9</v>
      </c>
      <c r="C257">
        <f ca="1">SUM($D$2:D257)</f>
        <v>0</v>
      </c>
      <c r="D257">
        <f t="shared" ca="1" si="3"/>
        <v>0</v>
      </c>
      <c r="E257">
        <f ca="1">(SUMIFS(OFFSET([2]掉落汇总!$C$2:$C$871,,MATCH($B257,[2]掉落汇总!$D$1:$M$1)),[2]掉落汇总!$A$2:$A$871,E$1,[2]掉落汇总!$C$2:$C$871,$Q$1)+SUMIFS(OFFSET([2]掉落汇总!$C$2:$C$871,,MATCH($B257,[2]掉落汇总!$D$1:$M$1)),[2]掉落汇总!$A$2:$A$871,E$1,[2]掉落汇总!$C$2:$C$871,$Q$2)/$Q$3)*宝箱投放计算!D257</f>
        <v>0</v>
      </c>
      <c r="F257">
        <f ca="1">(SUMIFS(OFFSET([2]掉落汇总!$C$2:$C$871,,MATCH($B257,[2]掉落汇总!$D$1:$M$1)),[2]掉落汇总!$A$2:$A$871,F$1,[2]掉落汇总!$C$2:$C$871,$Q$1)+SUMIFS(OFFSET([2]掉落汇总!$C$2:$C$871,,MATCH($B257,[2]掉落汇总!$D$1:$M$1)),[2]掉落汇总!$A$2:$A$871,F$1,[2]掉落汇总!$C$2:$C$871,$Q$2)/$Q$3)*宝箱投放计算!E257</f>
        <v>0</v>
      </c>
      <c r="G257">
        <f ca="1">(SUMIFS(OFFSET([2]掉落汇总!$C$2:$C$871,,MATCH($B257,[2]掉落汇总!$D$1:$M$1)),[2]掉落汇总!$A$2:$A$871,G$1,[2]掉落汇总!$C$2:$C$871,$Q$1)+SUMIFS(OFFSET([2]掉落汇总!$C$2:$C$871,,MATCH($B257,[2]掉落汇总!$D$1:$M$1)),[2]掉落汇总!$A$2:$A$871,G$1,[2]掉落汇总!$C$2:$C$871,$Q$2)/$Q$3)*宝箱投放计算!F257</f>
        <v>0</v>
      </c>
      <c r="H257">
        <f ca="1">(SUMIFS(OFFSET([2]掉落汇总!$C$2:$C$871,,MATCH($B257,[2]掉落汇总!$D$1:$M$1)),[2]掉落汇总!$A$2:$A$871,H$1,[2]掉落汇总!$C$2:$C$871,$Q$1)+SUMIFS(OFFSET([2]掉落汇总!$C$2:$C$871,,MATCH($B257,[2]掉落汇总!$D$1:$M$1)),[2]掉落汇总!$A$2:$A$871,H$1,[2]掉落汇总!$C$2:$C$871,$Q$2)/$Q$3)*宝箱投放计算!G257</f>
        <v>0</v>
      </c>
      <c r="I257">
        <f ca="1">(SUMIFS(OFFSET([2]掉落汇总!$C$2:$C$871,,MATCH($B257,[2]掉落汇总!$D$1:$M$1)),[2]掉落汇总!$A$2:$A$871,I$1,[2]掉落汇总!$C$2:$C$871,$Q$1)+SUMIFS(OFFSET([2]掉落汇总!$C$2:$C$871,,MATCH($B257,[2]掉落汇总!$D$1:$M$1)),[2]掉落汇总!$A$2:$A$871,I$1,[2]掉落汇总!$C$2:$C$871,$Q$2)/$Q$3)*宝箱投放计算!H257</f>
        <v>0</v>
      </c>
      <c r="J257">
        <f ca="1">(SUMIFS(OFFSET([2]掉落汇总!$C$2:$C$871,,MATCH($B257,[2]掉落汇总!$D$1:$M$1)),[2]掉落汇总!$A$2:$A$871,J$1,[2]掉落汇总!$C$2:$C$871,$Q$1)+SUMIFS(OFFSET([2]掉落汇总!$C$2:$C$871,,MATCH($B257,[2]掉落汇总!$D$1:$M$1)),[2]掉落汇总!$A$2:$A$871,J$1,[2]掉落汇总!$C$2:$C$871,$Q$2)/$Q$3)*宝箱投放计算!I257</f>
        <v>0</v>
      </c>
      <c r="K257">
        <f ca="1">(SUMIFS(OFFSET([2]掉落汇总!$C$2:$C$871,,MATCH($B257,[2]掉落汇总!$D$1:$M$1)),[2]掉落汇总!$A$2:$A$871,K$1,[2]掉落汇总!$C$2:$C$871,$Q$1)+SUMIFS(OFFSET([2]掉落汇总!$C$2:$C$871,,MATCH($B257,[2]掉落汇总!$D$1:$M$1)),[2]掉落汇总!$A$2:$A$871,K$1,[2]掉落汇总!$C$2:$C$871,$Q$2)/$Q$3)*宝箱投放计算!J257</f>
        <v>0</v>
      </c>
      <c r="L257">
        <f ca="1">(SUMIFS(OFFSET([2]掉落汇总!$C$2:$C$871,,MATCH($B257,[2]掉落汇总!$D$1:$M$1)),[2]掉落汇总!$A$2:$A$871,L$1,[2]掉落汇总!$C$2:$C$871,$Q$1)+SUMIFS(OFFSET([2]掉落汇总!$C$2:$C$871,,MATCH($B257,[2]掉落汇总!$D$1:$M$1)),[2]掉落汇总!$A$2:$A$871,L$1,[2]掉落汇总!$C$2:$C$871,$Q$2)/$Q$3)*宝箱投放计算!K257</f>
        <v>0</v>
      </c>
      <c r="M257">
        <f ca="1">(SUMIFS(OFFSET([2]掉落汇总!$C$2:$C$871,,MATCH($B257,[2]掉落汇总!$D$1:$M$1)),[2]掉落汇总!$A$2:$A$871,M$1,[2]掉落汇总!$C$2:$C$871,$Q$1)+SUMIFS(OFFSET([2]掉落汇总!$C$2:$C$871,,MATCH($B257,[2]掉落汇总!$D$1:$M$1)),[2]掉落汇总!$A$2:$A$871,M$1,[2]掉落汇总!$C$2:$C$871,$Q$2)/$Q$3)*宝箱投放计算!L257</f>
        <v>0</v>
      </c>
      <c r="N257">
        <f ca="1">(SUMIFS(OFFSET([2]掉落汇总!$C$2:$C$871,,MATCH($B257,[2]掉落汇总!$D$1:$M$1)),[2]掉落汇总!$A$2:$A$871,N$1,[2]掉落汇总!$C$2:$C$871,$Q$1)+SUMIFS(OFFSET([2]掉落汇总!$C$2:$C$871,,MATCH($B257,[2]掉落汇总!$D$1:$M$1)),[2]掉落汇总!$A$2:$A$871,N$1,[2]掉落汇总!$C$2:$C$871,$Q$2)/$Q$3)*宝箱投放计算!M257</f>
        <v>0</v>
      </c>
      <c r="O257">
        <f ca="1">(SUMIFS(OFFSET([2]掉落汇总!$C$2:$C$871,,MATCH($B257,[2]掉落汇总!$D$1:$M$1)),[2]掉落汇总!$A$2:$A$871,O$1,[2]掉落汇总!$C$2:$C$871,$Q$1)+SUMIFS(OFFSET([2]掉落汇总!$C$2:$C$871,,MATCH($B257,[2]掉落汇总!$D$1:$M$1)),[2]掉落汇总!$A$2:$A$871,O$1,[2]掉落汇总!$C$2:$C$871,$Q$2)/$Q$3)*宝箱投放计算!N257</f>
        <v>0</v>
      </c>
    </row>
    <row r="258" spans="1:15" x14ac:dyDescent="0.2">
      <c r="A258">
        <f>玩家成长时间线!A258</f>
        <v>257</v>
      </c>
      <c r="B258">
        <f>玩家成长时间线!B258</f>
        <v>9</v>
      </c>
      <c r="C258">
        <f ca="1">SUM($D$2:D258)</f>
        <v>0</v>
      </c>
      <c r="D258">
        <f t="shared" ca="1" si="3"/>
        <v>0</v>
      </c>
      <c r="E258">
        <f ca="1">(SUMIFS(OFFSET([2]掉落汇总!$C$2:$C$871,,MATCH($B258,[2]掉落汇总!$D$1:$M$1)),[2]掉落汇总!$A$2:$A$871,E$1,[2]掉落汇总!$C$2:$C$871,$Q$1)+SUMIFS(OFFSET([2]掉落汇总!$C$2:$C$871,,MATCH($B258,[2]掉落汇总!$D$1:$M$1)),[2]掉落汇总!$A$2:$A$871,E$1,[2]掉落汇总!$C$2:$C$871,$Q$2)/$Q$3)*宝箱投放计算!D258</f>
        <v>0</v>
      </c>
      <c r="F258">
        <f ca="1">(SUMIFS(OFFSET([2]掉落汇总!$C$2:$C$871,,MATCH($B258,[2]掉落汇总!$D$1:$M$1)),[2]掉落汇总!$A$2:$A$871,F$1,[2]掉落汇总!$C$2:$C$871,$Q$1)+SUMIFS(OFFSET([2]掉落汇总!$C$2:$C$871,,MATCH($B258,[2]掉落汇总!$D$1:$M$1)),[2]掉落汇总!$A$2:$A$871,F$1,[2]掉落汇总!$C$2:$C$871,$Q$2)/$Q$3)*宝箱投放计算!E258</f>
        <v>0</v>
      </c>
      <c r="G258">
        <f ca="1">(SUMIFS(OFFSET([2]掉落汇总!$C$2:$C$871,,MATCH($B258,[2]掉落汇总!$D$1:$M$1)),[2]掉落汇总!$A$2:$A$871,G$1,[2]掉落汇总!$C$2:$C$871,$Q$1)+SUMIFS(OFFSET([2]掉落汇总!$C$2:$C$871,,MATCH($B258,[2]掉落汇总!$D$1:$M$1)),[2]掉落汇总!$A$2:$A$871,G$1,[2]掉落汇总!$C$2:$C$871,$Q$2)/$Q$3)*宝箱投放计算!F258</f>
        <v>0</v>
      </c>
      <c r="H258">
        <f ca="1">(SUMIFS(OFFSET([2]掉落汇总!$C$2:$C$871,,MATCH($B258,[2]掉落汇总!$D$1:$M$1)),[2]掉落汇总!$A$2:$A$871,H$1,[2]掉落汇总!$C$2:$C$871,$Q$1)+SUMIFS(OFFSET([2]掉落汇总!$C$2:$C$871,,MATCH($B258,[2]掉落汇总!$D$1:$M$1)),[2]掉落汇总!$A$2:$A$871,H$1,[2]掉落汇总!$C$2:$C$871,$Q$2)/$Q$3)*宝箱投放计算!G258</f>
        <v>0</v>
      </c>
      <c r="I258">
        <f ca="1">(SUMIFS(OFFSET([2]掉落汇总!$C$2:$C$871,,MATCH($B258,[2]掉落汇总!$D$1:$M$1)),[2]掉落汇总!$A$2:$A$871,I$1,[2]掉落汇总!$C$2:$C$871,$Q$1)+SUMIFS(OFFSET([2]掉落汇总!$C$2:$C$871,,MATCH($B258,[2]掉落汇总!$D$1:$M$1)),[2]掉落汇总!$A$2:$A$871,I$1,[2]掉落汇总!$C$2:$C$871,$Q$2)/$Q$3)*宝箱投放计算!H258</f>
        <v>0</v>
      </c>
      <c r="J258">
        <f ca="1">(SUMIFS(OFFSET([2]掉落汇总!$C$2:$C$871,,MATCH($B258,[2]掉落汇总!$D$1:$M$1)),[2]掉落汇总!$A$2:$A$871,J$1,[2]掉落汇总!$C$2:$C$871,$Q$1)+SUMIFS(OFFSET([2]掉落汇总!$C$2:$C$871,,MATCH($B258,[2]掉落汇总!$D$1:$M$1)),[2]掉落汇总!$A$2:$A$871,J$1,[2]掉落汇总!$C$2:$C$871,$Q$2)/$Q$3)*宝箱投放计算!I258</f>
        <v>0</v>
      </c>
      <c r="K258">
        <f ca="1">(SUMIFS(OFFSET([2]掉落汇总!$C$2:$C$871,,MATCH($B258,[2]掉落汇总!$D$1:$M$1)),[2]掉落汇总!$A$2:$A$871,K$1,[2]掉落汇总!$C$2:$C$871,$Q$1)+SUMIFS(OFFSET([2]掉落汇总!$C$2:$C$871,,MATCH($B258,[2]掉落汇总!$D$1:$M$1)),[2]掉落汇总!$A$2:$A$871,K$1,[2]掉落汇总!$C$2:$C$871,$Q$2)/$Q$3)*宝箱投放计算!J258</f>
        <v>0</v>
      </c>
      <c r="L258">
        <f ca="1">(SUMIFS(OFFSET([2]掉落汇总!$C$2:$C$871,,MATCH($B258,[2]掉落汇总!$D$1:$M$1)),[2]掉落汇总!$A$2:$A$871,L$1,[2]掉落汇总!$C$2:$C$871,$Q$1)+SUMIFS(OFFSET([2]掉落汇总!$C$2:$C$871,,MATCH($B258,[2]掉落汇总!$D$1:$M$1)),[2]掉落汇总!$A$2:$A$871,L$1,[2]掉落汇总!$C$2:$C$871,$Q$2)/$Q$3)*宝箱投放计算!K258</f>
        <v>0</v>
      </c>
      <c r="M258">
        <f ca="1">(SUMIFS(OFFSET([2]掉落汇总!$C$2:$C$871,,MATCH($B258,[2]掉落汇总!$D$1:$M$1)),[2]掉落汇总!$A$2:$A$871,M$1,[2]掉落汇总!$C$2:$C$871,$Q$1)+SUMIFS(OFFSET([2]掉落汇总!$C$2:$C$871,,MATCH($B258,[2]掉落汇总!$D$1:$M$1)),[2]掉落汇总!$A$2:$A$871,M$1,[2]掉落汇总!$C$2:$C$871,$Q$2)/$Q$3)*宝箱投放计算!L258</f>
        <v>0</v>
      </c>
      <c r="N258">
        <f ca="1">(SUMIFS(OFFSET([2]掉落汇总!$C$2:$C$871,,MATCH($B258,[2]掉落汇总!$D$1:$M$1)),[2]掉落汇总!$A$2:$A$871,N$1,[2]掉落汇总!$C$2:$C$871,$Q$1)+SUMIFS(OFFSET([2]掉落汇总!$C$2:$C$871,,MATCH($B258,[2]掉落汇总!$D$1:$M$1)),[2]掉落汇总!$A$2:$A$871,N$1,[2]掉落汇总!$C$2:$C$871,$Q$2)/$Q$3)*宝箱投放计算!M258</f>
        <v>0</v>
      </c>
      <c r="O258">
        <f ca="1">(SUMIFS(OFFSET([2]掉落汇总!$C$2:$C$871,,MATCH($B258,[2]掉落汇总!$D$1:$M$1)),[2]掉落汇总!$A$2:$A$871,O$1,[2]掉落汇总!$C$2:$C$871,$Q$1)+SUMIFS(OFFSET([2]掉落汇总!$C$2:$C$871,,MATCH($B258,[2]掉落汇总!$D$1:$M$1)),[2]掉落汇总!$A$2:$A$871,O$1,[2]掉落汇总!$C$2:$C$871,$Q$2)/$Q$3)*宝箱投放计算!N258</f>
        <v>0</v>
      </c>
    </row>
    <row r="259" spans="1:15" x14ac:dyDescent="0.2">
      <c r="A259">
        <f>玩家成长时间线!A259</f>
        <v>258</v>
      </c>
      <c r="B259">
        <f>玩家成长时间线!B259</f>
        <v>10</v>
      </c>
      <c r="C259">
        <f ca="1">SUM($D$2:D259)</f>
        <v>0</v>
      </c>
      <c r="D259">
        <f t="shared" ref="D259:D322" ca="1" si="4">SUM(E259:O259)</f>
        <v>0</v>
      </c>
      <c r="E259">
        <f ca="1">(SUMIFS(OFFSET([2]掉落汇总!$C$2:$C$871,,MATCH($B259,[2]掉落汇总!$D$1:$M$1)),[2]掉落汇总!$A$2:$A$871,E$1,[2]掉落汇总!$C$2:$C$871,$Q$1)+SUMIFS(OFFSET([2]掉落汇总!$C$2:$C$871,,MATCH($B259,[2]掉落汇总!$D$1:$M$1)),[2]掉落汇总!$A$2:$A$871,E$1,[2]掉落汇总!$C$2:$C$871,$Q$2)/$Q$3)*宝箱投放计算!D259</f>
        <v>0</v>
      </c>
      <c r="F259">
        <f ca="1">(SUMIFS(OFFSET([2]掉落汇总!$C$2:$C$871,,MATCH($B259,[2]掉落汇总!$D$1:$M$1)),[2]掉落汇总!$A$2:$A$871,F$1,[2]掉落汇总!$C$2:$C$871,$Q$1)+SUMIFS(OFFSET([2]掉落汇总!$C$2:$C$871,,MATCH($B259,[2]掉落汇总!$D$1:$M$1)),[2]掉落汇总!$A$2:$A$871,F$1,[2]掉落汇总!$C$2:$C$871,$Q$2)/$Q$3)*宝箱投放计算!E259</f>
        <v>0</v>
      </c>
      <c r="G259">
        <f ca="1">(SUMIFS(OFFSET([2]掉落汇总!$C$2:$C$871,,MATCH($B259,[2]掉落汇总!$D$1:$M$1)),[2]掉落汇总!$A$2:$A$871,G$1,[2]掉落汇总!$C$2:$C$871,$Q$1)+SUMIFS(OFFSET([2]掉落汇总!$C$2:$C$871,,MATCH($B259,[2]掉落汇总!$D$1:$M$1)),[2]掉落汇总!$A$2:$A$871,G$1,[2]掉落汇总!$C$2:$C$871,$Q$2)/$Q$3)*宝箱投放计算!F259</f>
        <v>0</v>
      </c>
      <c r="H259">
        <f ca="1">(SUMIFS(OFFSET([2]掉落汇总!$C$2:$C$871,,MATCH($B259,[2]掉落汇总!$D$1:$M$1)),[2]掉落汇总!$A$2:$A$871,H$1,[2]掉落汇总!$C$2:$C$871,$Q$1)+SUMIFS(OFFSET([2]掉落汇总!$C$2:$C$871,,MATCH($B259,[2]掉落汇总!$D$1:$M$1)),[2]掉落汇总!$A$2:$A$871,H$1,[2]掉落汇总!$C$2:$C$871,$Q$2)/$Q$3)*宝箱投放计算!G259</f>
        <v>0</v>
      </c>
      <c r="I259">
        <f ca="1">(SUMIFS(OFFSET([2]掉落汇总!$C$2:$C$871,,MATCH($B259,[2]掉落汇总!$D$1:$M$1)),[2]掉落汇总!$A$2:$A$871,I$1,[2]掉落汇总!$C$2:$C$871,$Q$1)+SUMIFS(OFFSET([2]掉落汇总!$C$2:$C$871,,MATCH($B259,[2]掉落汇总!$D$1:$M$1)),[2]掉落汇总!$A$2:$A$871,I$1,[2]掉落汇总!$C$2:$C$871,$Q$2)/$Q$3)*宝箱投放计算!H259</f>
        <v>0</v>
      </c>
      <c r="J259">
        <f ca="1">(SUMIFS(OFFSET([2]掉落汇总!$C$2:$C$871,,MATCH($B259,[2]掉落汇总!$D$1:$M$1)),[2]掉落汇总!$A$2:$A$871,J$1,[2]掉落汇总!$C$2:$C$871,$Q$1)+SUMIFS(OFFSET([2]掉落汇总!$C$2:$C$871,,MATCH($B259,[2]掉落汇总!$D$1:$M$1)),[2]掉落汇总!$A$2:$A$871,J$1,[2]掉落汇总!$C$2:$C$871,$Q$2)/$Q$3)*宝箱投放计算!I259</f>
        <v>0</v>
      </c>
      <c r="K259">
        <f ca="1">(SUMIFS(OFFSET([2]掉落汇总!$C$2:$C$871,,MATCH($B259,[2]掉落汇总!$D$1:$M$1)),[2]掉落汇总!$A$2:$A$871,K$1,[2]掉落汇总!$C$2:$C$871,$Q$1)+SUMIFS(OFFSET([2]掉落汇总!$C$2:$C$871,,MATCH($B259,[2]掉落汇总!$D$1:$M$1)),[2]掉落汇总!$A$2:$A$871,K$1,[2]掉落汇总!$C$2:$C$871,$Q$2)/$Q$3)*宝箱投放计算!J259</f>
        <v>0</v>
      </c>
      <c r="L259">
        <f ca="1">(SUMIFS(OFFSET([2]掉落汇总!$C$2:$C$871,,MATCH($B259,[2]掉落汇总!$D$1:$M$1)),[2]掉落汇总!$A$2:$A$871,L$1,[2]掉落汇总!$C$2:$C$871,$Q$1)+SUMIFS(OFFSET([2]掉落汇总!$C$2:$C$871,,MATCH($B259,[2]掉落汇总!$D$1:$M$1)),[2]掉落汇总!$A$2:$A$871,L$1,[2]掉落汇总!$C$2:$C$871,$Q$2)/$Q$3)*宝箱投放计算!K259</f>
        <v>0</v>
      </c>
      <c r="M259">
        <f ca="1">(SUMIFS(OFFSET([2]掉落汇总!$C$2:$C$871,,MATCH($B259,[2]掉落汇总!$D$1:$M$1)),[2]掉落汇总!$A$2:$A$871,M$1,[2]掉落汇总!$C$2:$C$871,$Q$1)+SUMIFS(OFFSET([2]掉落汇总!$C$2:$C$871,,MATCH($B259,[2]掉落汇总!$D$1:$M$1)),[2]掉落汇总!$A$2:$A$871,M$1,[2]掉落汇总!$C$2:$C$871,$Q$2)/$Q$3)*宝箱投放计算!L259</f>
        <v>0</v>
      </c>
      <c r="N259">
        <f ca="1">(SUMIFS(OFFSET([2]掉落汇总!$C$2:$C$871,,MATCH($B259,[2]掉落汇总!$D$1:$M$1)),[2]掉落汇总!$A$2:$A$871,N$1,[2]掉落汇总!$C$2:$C$871,$Q$1)+SUMIFS(OFFSET([2]掉落汇总!$C$2:$C$871,,MATCH($B259,[2]掉落汇总!$D$1:$M$1)),[2]掉落汇总!$A$2:$A$871,N$1,[2]掉落汇总!$C$2:$C$871,$Q$2)/$Q$3)*宝箱投放计算!M259</f>
        <v>0</v>
      </c>
      <c r="O259">
        <f ca="1">(SUMIFS(OFFSET([2]掉落汇总!$C$2:$C$871,,MATCH($B259,[2]掉落汇总!$D$1:$M$1)),[2]掉落汇总!$A$2:$A$871,O$1,[2]掉落汇总!$C$2:$C$871,$Q$1)+SUMIFS(OFFSET([2]掉落汇总!$C$2:$C$871,,MATCH($B259,[2]掉落汇总!$D$1:$M$1)),[2]掉落汇总!$A$2:$A$871,O$1,[2]掉落汇总!$C$2:$C$871,$Q$2)/$Q$3)*宝箱投放计算!N259</f>
        <v>0</v>
      </c>
    </row>
    <row r="260" spans="1:15" x14ac:dyDescent="0.2">
      <c r="A260">
        <f>玩家成长时间线!A260</f>
        <v>259</v>
      </c>
      <c r="B260">
        <f>玩家成长时间线!B260</f>
        <v>10</v>
      </c>
      <c r="C260">
        <f ca="1">SUM($D$2:D260)</f>
        <v>0</v>
      </c>
      <c r="D260">
        <f t="shared" ca="1" si="4"/>
        <v>0</v>
      </c>
      <c r="E260">
        <f ca="1">(SUMIFS(OFFSET([2]掉落汇总!$C$2:$C$871,,MATCH($B260,[2]掉落汇总!$D$1:$M$1)),[2]掉落汇总!$A$2:$A$871,E$1,[2]掉落汇总!$C$2:$C$871,$Q$1)+SUMIFS(OFFSET([2]掉落汇总!$C$2:$C$871,,MATCH($B260,[2]掉落汇总!$D$1:$M$1)),[2]掉落汇总!$A$2:$A$871,E$1,[2]掉落汇总!$C$2:$C$871,$Q$2)/$Q$3)*宝箱投放计算!D260</f>
        <v>0</v>
      </c>
      <c r="F260">
        <f ca="1">(SUMIFS(OFFSET([2]掉落汇总!$C$2:$C$871,,MATCH($B260,[2]掉落汇总!$D$1:$M$1)),[2]掉落汇总!$A$2:$A$871,F$1,[2]掉落汇总!$C$2:$C$871,$Q$1)+SUMIFS(OFFSET([2]掉落汇总!$C$2:$C$871,,MATCH($B260,[2]掉落汇总!$D$1:$M$1)),[2]掉落汇总!$A$2:$A$871,F$1,[2]掉落汇总!$C$2:$C$871,$Q$2)/$Q$3)*宝箱投放计算!E260</f>
        <v>0</v>
      </c>
      <c r="G260">
        <f ca="1">(SUMIFS(OFFSET([2]掉落汇总!$C$2:$C$871,,MATCH($B260,[2]掉落汇总!$D$1:$M$1)),[2]掉落汇总!$A$2:$A$871,G$1,[2]掉落汇总!$C$2:$C$871,$Q$1)+SUMIFS(OFFSET([2]掉落汇总!$C$2:$C$871,,MATCH($B260,[2]掉落汇总!$D$1:$M$1)),[2]掉落汇总!$A$2:$A$871,G$1,[2]掉落汇总!$C$2:$C$871,$Q$2)/$Q$3)*宝箱投放计算!F260</f>
        <v>0</v>
      </c>
      <c r="H260">
        <f ca="1">(SUMIFS(OFFSET([2]掉落汇总!$C$2:$C$871,,MATCH($B260,[2]掉落汇总!$D$1:$M$1)),[2]掉落汇总!$A$2:$A$871,H$1,[2]掉落汇总!$C$2:$C$871,$Q$1)+SUMIFS(OFFSET([2]掉落汇总!$C$2:$C$871,,MATCH($B260,[2]掉落汇总!$D$1:$M$1)),[2]掉落汇总!$A$2:$A$871,H$1,[2]掉落汇总!$C$2:$C$871,$Q$2)/$Q$3)*宝箱投放计算!G260</f>
        <v>0</v>
      </c>
      <c r="I260">
        <f ca="1">(SUMIFS(OFFSET([2]掉落汇总!$C$2:$C$871,,MATCH($B260,[2]掉落汇总!$D$1:$M$1)),[2]掉落汇总!$A$2:$A$871,I$1,[2]掉落汇总!$C$2:$C$871,$Q$1)+SUMIFS(OFFSET([2]掉落汇总!$C$2:$C$871,,MATCH($B260,[2]掉落汇总!$D$1:$M$1)),[2]掉落汇总!$A$2:$A$871,I$1,[2]掉落汇总!$C$2:$C$871,$Q$2)/$Q$3)*宝箱投放计算!H260</f>
        <v>0</v>
      </c>
      <c r="J260">
        <f ca="1">(SUMIFS(OFFSET([2]掉落汇总!$C$2:$C$871,,MATCH($B260,[2]掉落汇总!$D$1:$M$1)),[2]掉落汇总!$A$2:$A$871,J$1,[2]掉落汇总!$C$2:$C$871,$Q$1)+SUMIFS(OFFSET([2]掉落汇总!$C$2:$C$871,,MATCH($B260,[2]掉落汇总!$D$1:$M$1)),[2]掉落汇总!$A$2:$A$871,J$1,[2]掉落汇总!$C$2:$C$871,$Q$2)/$Q$3)*宝箱投放计算!I260</f>
        <v>0</v>
      </c>
      <c r="K260">
        <f ca="1">(SUMIFS(OFFSET([2]掉落汇总!$C$2:$C$871,,MATCH($B260,[2]掉落汇总!$D$1:$M$1)),[2]掉落汇总!$A$2:$A$871,K$1,[2]掉落汇总!$C$2:$C$871,$Q$1)+SUMIFS(OFFSET([2]掉落汇总!$C$2:$C$871,,MATCH($B260,[2]掉落汇总!$D$1:$M$1)),[2]掉落汇总!$A$2:$A$871,K$1,[2]掉落汇总!$C$2:$C$871,$Q$2)/$Q$3)*宝箱投放计算!J260</f>
        <v>0</v>
      </c>
      <c r="L260">
        <f ca="1">(SUMIFS(OFFSET([2]掉落汇总!$C$2:$C$871,,MATCH($B260,[2]掉落汇总!$D$1:$M$1)),[2]掉落汇总!$A$2:$A$871,L$1,[2]掉落汇总!$C$2:$C$871,$Q$1)+SUMIFS(OFFSET([2]掉落汇总!$C$2:$C$871,,MATCH($B260,[2]掉落汇总!$D$1:$M$1)),[2]掉落汇总!$A$2:$A$871,L$1,[2]掉落汇总!$C$2:$C$871,$Q$2)/$Q$3)*宝箱投放计算!K260</f>
        <v>0</v>
      </c>
      <c r="M260">
        <f ca="1">(SUMIFS(OFFSET([2]掉落汇总!$C$2:$C$871,,MATCH($B260,[2]掉落汇总!$D$1:$M$1)),[2]掉落汇总!$A$2:$A$871,M$1,[2]掉落汇总!$C$2:$C$871,$Q$1)+SUMIFS(OFFSET([2]掉落汇总!$C$2:$C$871,,MATCH($B260,[2]掉落汇总!$D$1:$M$1)),[2]掉落汇总!$A$2:$A$871,M$1,[2]掉落汇总!$C$2:$C$871,$Q$2)/$Q$3)*宝箱投放计算!L260</f>
        <v>0</v>
      </c>
      <c r="N260">
        <f ca="1">(SUMIFS(OFFSET([2]掉落汇总!$C$2:$C$871,,MATCH($B260,[2]掉落汇总!$D$1:$M$1)),[2]掉落汇总!$A$2:$A$871,N$1,[2]掉落汇总!$C$2:$C$871,$Q$1)+SUMIFS(OFFSET([2]掉落汇总!$C$2:$C$871,,MATCH($B260,[2]掉落汇总!$D$1:$M$1)),[2]掉落汇总!$A$2:$A$871,N$1,[2]掉落汇总!$C$2:$C$871,$Q$2)/$Q$3)*宝箱投放计算!M260</f>
        <v>0</v>
      </c>
      <c r="O260">
        <f ca="1">(SUMIFS(OFFSET([2]掉落汇总!$C$2:$C$871,,MATCH($B260,[2]掉落汇总!$D$1:$M$1)),[2]掉落汇总!$A$2:$A$871,O$1,[2]掉落汇总!$C$2:$C$871,$Q$1)+SUMIFS(OFFSET([2]掉落汇总!$C$2:$C$871,,MATCH($B260,[2]掉落汇总!$D$1:$M$1)),[2]掉落汇总!$A$2:$A$871,O$1,[2]掉落汇总!$C$2:$C$871,$Q$2)/$Q$3)*宝箱投放计算!N260</f>
        <v>0</v>
      </c>
    </row>
    <row r="261" spans="1:15" x14ac:dyDescent="0.2">
      <c r="A261">
        <f>玩家成长时间线!A261</f>
        <v>260</v>
      </c>
      <c r="B261">
        <f>玩家成长时间线!B261</f>
        <v>10</v>
      </c>
      <c r="C261">
        <f ca="1">SUM($D$2:D261)</f>
        <v>0</v>
      </c>
      <c r="D261">
        <f t="shared" ca="1" si="4"/>
        <v>0</v>
      </c>
      <c r="E261">
        <f ca="1">(SUMIFS(OFFSET([2]掉落汇总!$C$2:$C$871,,MATCH($B261,[2]掉落汇总!$D$1:$M$1)),[2]掉落汇总!$A$2:$A$871,E$1,[2]掉落汇总!$C$2:$C$871,$Q$1)+SUMIFS(OFFSET([2]掉落汇总!$C$2:$C$871,,MATCH($B261,[2]掉落汇总!$D$1:$M$1)),[2]掉落汇总!$A$2:$A$871,E$1,[2]掉落汇总!$C$2:$C$871,$Q$2)/$Q$3)*宝箱投放计算!D261</f>
        <v>0</v>
      </c>
      <c r="F261">
        <f ca="1">(SUMIFS(OFFSET([2]掉落汇总!$C$2:$C$871,,MATCH($B261,[2]掉落汇总!$D$1:$M$1)),[2]掉落汇总!$A$2:$A$871,F$1,[2]掉落汇总!$C$2:$C$871,$Q$1)+SUMIFS(OFFSET([2]掉落汇总!$C$2:$C$871,,MATCH($B261,[2]掉落汇总!$D$1:$M$1)),[2]掉落汇总!$A$2:$A$871,F$1,[2]掉落汇总!$C$2:$C$871,$Q$2)/$Q$3)*宝箱投放计算!E261</f>
        <v>0</v>
      </c>
      <c r="G261">
        <f ca="1">(SUMIFS(OFFSET([2]掉落汇总!$C$2:$C$871,,MATCH($B261,[2]掉落汇总!$D$1:$M$1)),[2]掉落汇总!$A$2:$A$871,G$1,[2]掉落汇总!$C$2:$C$871,$Q$1)+SUMIFS(OFFSET([2]掉落汇总!$C$2:$C$871,,MATCH($B261,[2]掉落汇总!$D$1:$M$1)),[2]掉落汇总!$A$2:$A$871,G$1,[2]掉落汇总!$C$2:$C$871,$Q$2)/$Q$3)*宝箱投放计算!F261</f>
        <v>0</v>
      </c>
      <c r="H261">
        <f ca="1">(SUMIFS(OFFSET([2]掉落汇总!$C$2:$C$871,,MATCH($B261,[2]掉落汇总!$D$1:$M$1)),[2]掉落汇总!$A$2:$A$871,H$1,[2]掉落汇总!$C$2:$C$871,$Q$1)+SUMIFS(OFFSET([2]掉落汇总!$C$2:$C$871,,MATCH($B261,[2]掉落汇总!$D$1:$M$1)),[2]掉落汇总!$A$2:$A$871,H$1,[2]掉落汇总!$C$2:$C$871,$Q$2)/$Q$3)*宝箱投放计算!G261</f>
        <v>0</v>
      </c>
      <c r="I261">
        <f ca="1">(SUMIFS(OFFSET([2]掉落汇总!$C$2:$C$871,,MATCH($B261,[2]掉落汇总!$D$1:$M$1)),[2]掉落汇总!$A$2:$A$871,I$1,[2]掉落汇总!$C$2:$C$871,$Q$1)+SUMIFS(OFFSET([2]掉落汇总!$C$2:$C$871,,MATCH($B261,[2]掉落汇总!$D$1:$M$1)),[2]掉落汇总!$A$2:$A$871,I$1,[2]掉落汇总!$C$2:$C$871,$Q$2)/$Q$3)*宝箱投放计算!H261</f>
        <v>0</v>
      </c>
      <c r="J261">
        <f ca="1">(SUMIFS(OFFSET([2]掉落汇总!$C$2:$C$871,,MATCH($B261,[2]掉落汇总!$D$1:$M$1)),[2]掉落汇总!$A$2:$A$871,J$1,[2]掉落汇总!$C$2:$C$871,$Q$1)+SUMIFS(OFFSET([2]掉落汇总!$C$2:$C$871,,MATCH($B261,[2]掉落汇总!$D$1:$M$1)),[2]掉落汇总!$A$2:$A$871,J$1,[2]掉落汇总!$C$2:$C$871,$Q$2)/$Q$3)*宝箱投放计算!I261</f>
        <v>0</v>
      </c>
      <c r="K261">
        <f ca="1">(SUMIFS(OFFSET([2]掉落汇总!$C$2:$C$871,,MATCH($B261,[2]掉落汇总!$D$1:$M$1)),[2]掉落汇总!$A$2:$A$871,K$1,[2]掉落汇总!$C$2:$C$871,$Q$1)+SUMIFS(OFFSET([2]掉落汇总!$C$2:$C$871,,MATCH($B261,[2]掉落汇总!$D$1:$M$1)),[2]掉落汇总!$A$2:$A$871,K$1,[2]掉落汇总!$C$2:$C$871,$Q$2)/$Q$3)*宝箱投放计算!J261</f>
        <v>0</v>
      </c>
      <c r="L261">
        <f ca="1">(SUMIFS(OFFSET([2]掉落汇总!$C$2:$C$871,,MATCH($B261,[2]掉落汇总!$D$1:$M$1)),[2]掉落汇总!$A$2:$A$871,L$1,[2]掉落汇总!$C$2:$C$871,$Q$1)+SUMIFS(OFFSET([2]掉落汇总!$C$2:$C$871,,MATCH($B261,[2]掉落汇总!$D$1:$M$1)),[2]掉落汇总!$A$2:$A$871,L$1,[2]掉落汇总!$C$2:$C$871,$Q$2)/$Q$3)*宝箱投放计算!K261</f>
        <v>0</v>
      </c>
      <c r="M261">
        <f ca="1">(SUMIFS(OFFSET([2]掉落汇总!$C$2:$C$871,,MATCH($B261,[2]掉落汇总!$D$1:$M$1)),[2]掉落汇总!$A$2:$A$871,M$1,[2]掉落汇总!$C$2:$C$871,$Q$1)+SUMIFS(OFFSET([2]掉落汇总!$C$2:$C$871,,MATCH($B261,[2]掉落汇总!$D$1:$M$1)),[2]掉落汇总!$A$2:$A$871,M$1,[2]掉落汇总!$C$2:$C$871,$Q$2)/$Q$3)*宝箱投放计算!L261</f>
        <v>0</v>
      </c>
      <c r="N261">
        <f ca="1">(SUMIFS(OFFSET([2]掉落汇总!$C$2:$C$871,,MATCH($B261,[2]掉落汇总!$D$1:$M$1)),[2]掉落汇总!$A$2:$A$871,N$1,[2]掉落汇总!$C$2:$C$871,$Q$1)+SUMIFS(OFFSET([2]掉落汇总!$C$2:$C$871,,MATCH($B261,[2]掉落汇总!$D$1:$M$1)),[2]掉落汇总!$A$2:$A$871,N$1,[2]掉落汇总!$C$2:$C$871,$Q$2)/$Q$3)*宝箱投放计算!M261</f>
        <v>0</v>
      </c>
      <c r="O261">
        <f ca="1">(SUMIFS(OFFSET([2]掉落汇总!$C$2:$C$871,,MATCH($B261,[2]掉落汇总!$D$1:$M$1)),[2]掉落汇总!$A$2:$A$871,O$1,[2]掉落汇总!$C$2:$C$871,$Q$1)+SUMIFS(OFFSET([2]掉落汇总!$C$2:$C$871,,MATCH($B261,[2]掉落汇总!$D$1:$M$1)),[2]掉落汇总!$A$2:$A$871,O$1,[2]掉落汇总!$C$2:$C$871,$Q$2)/$Q$3)*宝箱投放计算!N261</f>
        <v>0</v>
      </c>
    </row>
    <row r="262" spans="1:15" x14ac:dyDescent="0.2">
      <c r="A262">
        <f>玩家成长时间线!A262</f>
        <v>261</v>
      </c>
      <c r="B262">
        <f>玩家成长时间线!B262</f>
        <v>10</v>
      </c>
      <c r="C262">
        <f ca="1">SUM($D$2:D262)</f>
        <v>0</v>
      </c>
      <c r="D262">
        <f t="shared" ca="1" si="4"/>
        <v>0</v>
      </c>
      <c r="E262">
        <f ca="1">(SUMIFS(OFFSET([2]掉落汇总!$C$2:$C$871,,MATCH($B262,[2]掉落汇总!$D$1:$M$1)),[2]掉落汇总!$A$2:$A$871,E$1,[2]掉落汇总!$C$2:$C$871,$Q$1)+SUMIFS(OFFSET([2]掉落汇总!$C$2:$C$871,,MATCH($B262,[2]掉落汇总!$D$1:$M$1)),[2]掉落汇总!$A$2:$A$871,E$1,[2]掉落汇总!$C$2:$C$871,$Q$2)/$Q$3)*宝箱投放计算!D262</f>
        <v>0</v>
      </c>
      <c r="F262">
        <f ca="1">(SUMIFS(OFFSET([2]掉落汇总!$C$2:$C$871,,MATCH($B262,[2]掉落汇总!$D$1:$M$1)),[2]掉落汇总!$A$2:$A$871,F$1,[2]掉落汇总!$C$2:$C$871,$Q$1)+SUMIFS(OFFSET([2]掉落汇总!$C$2:$C$871,,MATCH($B262,[2]掉落汇总!$D$1:$M$1)),[2]掉落汇总!$A$2:$A$871,F$1,[2]掉落汇总!$C$2:$C$871,$Q$2)/$Q$3)*宝箱投放计算!E262</f>
        <v>0</v>
      </c>
      <c r="G262">
        <f ca="1">(SUMIFS(OFFSET([2]掉落汇总!$C$2:$C$871,,MATCH($B262,[2]掉落汇总!$D$1:$M$1)),[2]掉落汇总!$A$2:$A$871,G$1,[2]掉落汇总!$C$2:$C$871,$Q$1)+SUMIFS(OFFSET([2]掉落汇总!$C$2:$C$871,,MATCH($B262,[2]掉落汇总!$D$1:$M$1)),[2]掉落汇总!$A$2:$A$871,G$1,[2]掉落汇总!$C$2:$C$871,$Q$2)/$Q$3)*宝箱投放计算!F262</f>
        <v>0</v>
      </c>
      <c r="H262">
        <f ca="1">(SUMIFS(OFFSET([2]掉落汇总!$C$2:$C$871,,MATCH($B262,[2]掉落汇总!$D$1:$M$1)),[2]掉落汇总!$A$2:$A$871,H$1,[2]掉落汇总!$C$2:$C$871,$Q$1)+SUMIFS(OFFSET([2]掉落汇总!$C$2:$C$871,,MATCH($B262,[2]掉落汇总!$D$1:$M$1)),[2]掉落汇总!$A$2:$A$871,H$1,[2]掉落汇总!$C$2:$C$871,$Q$2)/$Q$3)*宝箱投放计算!G262</f>
        <v>0</v>
      </c>
      <c r="I262">
        <f ca="1">(SUMIFS(OFFSET([2]掉落汇总!$C$2:$C$871,,MATCH($B262,[2]掉落汇总!$D$1:$M$1)),[2]掉落汇总!$A$2:$A$871,I$1,[2]掉落汇总!$C$2:$C$871,$Q$1)+SUMIFS(OFFSET([2]掉落汇总!$C$2:$C$871,,MATCH($B262,[2]掉落汇总!$D$1:$M$1)),[2]掉落汇总!$A$2:$A$871,I$1,[2]掉落汇总!$C$2:$C$871,$Q$2)/$Q$3)*宝箱投放计算!H262</f>
        <v>0</v>
      </c>
      <c r="J262">
        <f ca="1">(SUMIFS(OFFSET([2]掉落汇总!$C$2:$C$871,,MATCH($B262,[2]掉落汇总!$D$1:$M$1)),[2]掉落汇总!$A$2:$A$871,J$1,[2]掉落汇总!$C$2:$C$871,$Q$1)+SUMIFS(OFFSET([2]掉落汇总!$C$2:$C$871,,MATCH($B262,[2]掉落汇总!$D$1:$M$1)),[2]掉落汇总!$A$2:$A$871,J$1,[2]掉落汇总!$C$2:$C$871,$Q$2)/$Q$3)*宝箱投放计算!I262</f>
        <v>0</v>
      </c>
      <c r="K262">
        <f ca="1">(SUMIFS(OFFSET([2]掉落汇总!$C$2:$C$871,,MATCH($B262,[2]掉落汇总!$D$1:$M$1)),[2]掉落汇总!$A$2:$A$871,K$1,[2]掉落汇总!$C$2:$C$871,$Q$1)+SUMIFS(OFFSET([2]掉落汇总!$C$2:$C$871,,MATCH($B262,[2]掉落汇总!$D$1:$M$1)),[2]掉落汇总!$A$2:$A$871,K$1,[2]掉落汇总!$C$2:$C$871,$Q$2)/$Q$3)*宝箱投放计算!J262</f>
        <v>0</v>
      </c>
      <c r="L262">
        <f ca="1">(SUMIFS(OFFSET([2]掉落汇总!$C$2:$C$871,,MATCH($B262,[2]掉落汇总!$D$1:$M$1)),[2]掉落汇总!$A$2:$A$871,L$1,[2]掉落汇总!$C$2:$C$871,$Q$1)+SUMIFS(OFFSET([2]掉落汇总!$C$2:$C$871,,MATCH($B262,[2]掉落汇总!$D$1:$M$1)),[2]掉落汇总!$A$2:$A$871,L$1,[2]掉落汇总!$C$2:$C$871,$Q$2)/$Q$3)*宝箱投放计算!K262</f>
        <v>0</v>
      </c>
      <c r="M262">
        <f ca="1">(SUMIFS(OFFSET([2]掉落汇总!$C$2:$C$871,,MATCH($B262,[2]掉落汇总!$D$1:$M$1)),[2]掉落汇总!$A$2:$A$871,M$1,[2]掉落汇总!$C$2:$C$871,$Q$1)+SUMIFS(OFFSET([2]掉落汇总!$C$2:$C$871,,MATCH($B262,[2]掉落汇总!$D$1:$M$1)),[2]掉落汇总!$A$2:$A$871,M$1,[2]掉落汇总!$C$2:$C$871,$Q$2)/$Q$3)*宝箱投放计算!L262</f>
        <v>0</v>
      </c>
      <c r="N262">
        <f ca="1">(SUMIFS(OFFSET([2]掉落汇总!$C$2:$C$871,,MATCH($B262,[2]掉落汇总!$D$1:$M$1)),[2]掉落汇总!$A$2:$A$871,N$1,[2]掉落汇总!$C$2:$C$871,$Q$1)+SUMIFS(OFFSET([2]掉落汇总!$C$2:$C$871,,MATCH($B262,[2]掉落汇总!$D$1:$M$1)),[2]掉落汇总!$A$2:$A$871,N$1,[2]掉落汇总!$C$2:$C$871,$Q$2)/$Q$3)*宝箱投放计算!M262</f>
        <v>0</v>
      </c>
      <c r="O262">
        <f ca="1">(SUMIFS(OFFSET([2]掉落汇总!$C$2:$C$871,,MATCH($B262,[2]掉落汇总!$D$1:$M$1)),[2]掉落汇总!$A$2:$A$871,O$1,[2]掉落汇总!$C$2:$C$871,$Q$1)+SUMIFS(OFFSET([2]掉落汇总!$C$2:$C$871,,MATCH($B262,[2]掉落汇总!$D$1:$M$1)),[2]掉落汇总!$A$2:$A$871,O$1,[2]掉落汇总!$C$2:$C$871,$Q$2)/$Q$3)*宝箱投放计算!N262</f>
        <v>0</v>
      </c>
    </row>
    <row r="263" spans="1:15" x14ac:dyDescent="0.2">
      <c r="A263">
        <f>玩家成长时间线!A263</f>
        <v>262</v>
      </c>
      <c r="B263">
        <f>玩家成长时间线!B263</f>
        <v>10</v>
      </c>
      <c r="C263">
        <f ca="1">SUM($D$2:D263)</f>
        <v>0</v>
      </c>
      <c r="D263">
        <f t="shared" ca="1" si="4"/>
        <v>0</v>
      </c>
      <c r="E263">
        <f ca="1">(SUMIFS(OFFSET([2]掉落汇总!$C$2:$C$871,,MATCH($B263,[2]掉落汇总!$D$1:$M$1)),[2]掉落汇总!$A$2:$A$871,E$1,[2]掉落汇总!$C$2:$C$871,$Q$1)+SUMIFS(OFFSET([2]掉落汇总!$C$2:$C$871,,MATCH($B263,[2]掉落汇总!$D$1:$M$1)),[2]掉落汇总!$A$2:$A$871,E$1,[2]掉落汇总!$C$2:$C$871,$Q$2)/$Q$3)*宝箱投放计算!D263</f>
        <v>0</v>
      </c>
      <c r="F263">
        <f ca="1">(SUMIFS(OFFSET([2]掉落汇总!$C$2:$C$871,,MATCH($B263,[2]掉落汇总!$D$1:$M$1)),[2]掉落汇总!$A$2:$A$871,F$1,[2]掉落汇总!$C$2:$C$871,$Q$1)+SUMIFS(OFFSET([2]掉落汇总!$C$2:$C$871,,MATCH($B263,[2]掉落汇总!$D$1:$M$1)),[2]掉落汇总!$A$2:$A$871,F$1,[2]掉落汇总!$C$2:$C$871,$Q$2)/$Q$3)*宝箱投放计算!E263</f>
        <v>0</v>
      </c>
      <c r="G263">
        <f ca="1">(SUMIFS(OFFSET([2]掉落汇总!$C$2:$C$871,,MATCH($B263,[2]掉落汇总!$D$1:$M$1)),[2]掉落汇总!$A$2:$A$871,G$1,[2]掉落汇总!$C$2:$C$871,$Q$1)+SUMIFS(OFFSET([2]掉落汇总!$C$2:$C$871,,MATCH($B263,[2]掉落汇总!$D$1:$M$1)),[2]掉落汇总!$A$2:$A$871,G$1,[2]掉落汇总!$C$2:$C$871,$Q$2)/$Q$3)*宝箱投放计算!F263</f>
        <v>0</v>
      </c>
      <c r="H263">
        <f ca="1">(SUMIFS(OFFSET([2]掉落汇总!$C$2:$C$871,,MATCH($B263,[2]掉落汇总!$D$1:$M$1)),[2]掉落汇总!$A$2:$A$871,H$1,[2]掉落汇总!$C$2:$C$871,$Q$1)+SUMIFS(OFFSET([2]掉落汇总!$C$2:$C$871,,MATCH($B263,[2]掉落汇总!$D$1:$M$1)),[2]掉落汇总!$A$2:$A$871,H$1,[2]掉落汇总!$C$2:$C$871,$Q$2)/$Q$3)*宝箱投放计算!G263</f>
        <v>0</v>
      </c>
      <c r="I263">
        <f ca="1">(SUMIFS(OFFSET([2]掉落汇总!$C$2:$C$871,,MATCH($B263,[2]掉落汇总!$D$1:$M$1)),[2]掉落汇总!$A$2:$A$871,I$1,[2]掉落汇总!$C$2:$C$871,$Q$1)+SUMIFS(OFFSET([2]掉落汇总!$C$2:$C$871,,MATCH($B263,[2]掉落汇总!$D$1:$M$1)),[2]掉落汇总!$A$2:$A$871,I$1,[2]掉落汇总!$C$2:$C$871,$Q$2)/$Q$3)*宝箱投放计算!H263</f>
        <v>0</v>
      </c>
      <c r="J263">
        <f ca="1">(SUMIFS(OFFSET([2]掉落汇总!$C$2:$C$871,,MATCH($B263,[2]掉落汇总!$D$1:$M$1)),[2]掉落汇总!$A$2:$A$871,J$1,[2]掉落汇总!$C$2:$C$871,$Q$1)+SUMIFS(OFFSET([2]掉落汇总!$C$2:$C$871,,MATCH($B263,[2]掉落汇总!$D$1:$M$1)),[2]掉落汇总!$A$2:$A$871,J$1,[2]掉落汇总!$C$2:$C$871,$Q$2)/$Q$3)*宝箱投放计算!I263</f>
        <v>0</v>
      </c>
      <c r="K263">
        <f ca="1">(SUMIFS(OFFSET([2]掉落汇总!$C$2:$C$871,,MATCH($B263,[2]掉落汇总!$D$1:$M$1)),[2]掉落汇总!$A$2:$A$871,K$1,[2]掉落汇总!$C$2:$C$871,$Q$1)+SUMIFS(OFFSET([2]掉落汇总!$C$2:$C$871,,MATCH($B263,[2]掉落汇总!$D$1:$M$1)),[2]掉落汇总!$A$2:$A$871,K$1,[2]掉落汇总!$C$2:$C$871,$Q$2)/$Q$3)*宝箱投放计算!J263</f>
        <v>0</v>
      </c>
      <c r="L263">
        <f ca="1">(SUMIFS(OFFSET([2]掉落汇总!$C$2:$C$871,,MATCH($B263,[2]掉落汇总!$D$1:$M$1)),[2]掉落汇总!$A$2:$A$871,L$1,[2]掉落汇总!$C$2:$C$871,$Q$1)+SUMIFS(OFFSET([2]掉落汇总!$C$2:$C$871,,MATCH($B263,[2]掉落汇总!$D$1:$M$1)),[2]掉落汇总!$A$2:$A$871,L$1,[2]掉落汇总!$C$2:$C$871,$Q$2)/$Q$3)*宝箱投放计算!K263</f>
        <v>0</v>
      </c>
      <c r="M263">
        <f ca="1">(SUMIFS(OFFSET([2]掉落汇总!$C$2:$C$871,,MATCH($B263,[2]掉落汇总!$D$1:$M$1)),[2]掉落汇总!$A$2:$A$871,M$1,[2]掉落汇总!$C$2:$C$871,$Q$1)+SUMIFS(OFFSET([2]掉落汇总!$C$2:$C$871,,MATCH($B263,[2]掉落汇总!$D$1:$M$1)),[2]掉落汇总!$A$2:$A$871,M$1,[2]掉落汇总!$C$2:$C$871,$Q$2)/$Q$3)*宝箱投放计算!L263</f>
        <v>0</v>
      </c>
      <c r="N263">
        <f ca="1">(SUMIFS(OFFSET([2]掉落汇总!$C$2:$C$871,,MATCH($B263,[2]掉落汇总!$D$1:$M$1)),[2]掉落汇总!$A$2:$A$871,N$1,[2]掉落汇总!$C$2:$C$871,$Q$1)+SUMIFS(OFFSET([2]掉落汇总!$C$2:$C$871,,MATCH($B263,[2]掉落汇总!$D$1:$M$1)),[2]掉落汇总!$A$2:$A$871,N$1,[2]掉落汇总!$C$2:$C$871,$Q$2)/$Q$3)*宝箱投放计算!M263</f>
        <v>0</v>
      </c>
      <c r="O263">
        <f ca="1">(SUMIFS(OFFSET([2]掉落汇总!$C$2:$C$871,,MATCH($B263,[2]掉落汇总!$D$1:$M$1)),[2]掉落汇总!$A$2:$A$871,O$1,[2]掉落汇总!$C$2:$C$871,$Q$1)+SUMIFS(OFFSET([2]掉落汇总!$C$2:$C$871,,MATCH($B263,[2]掉落汇总!$D$1:$M$1)),[2]掉落汇总!$A$2:$A$871,O$1,[2]掉落汇总!$C$2:$C$871,$Q$2)/$Q$3)*宝箱投放计算!N263</f>
        <v>0</v>
      </c>
    </row>
    <row r="264" spans="1:15" x14ac:dyDescent="0.2">
      <c r="A264">
        <f>玩家成长时间线!A264</f>
        <v>263</v>
      </c>
      <c r="B264">
        <f>玩家成长时间线!B264</f>
        <v>10</v>
      </c>
      <c r="C264">
        <f ca="1">SUM($D$2:D264)</f>
        <v>0</v>
      </c>
      <c r="D264">
        <f t="shared" ca="1" si="4"/>
        <v>0</v>
      </c>
      <c r="E264">
        <f ca="1">(SUMIFS(OFFSET([2]掉落汇总!$C$2:$C$871,,MATCH($B264,[2]掉落汇总!$D$1:$M$1)),[2]掉落汇总!$A$2:$A$871,E$1,[2]掉落汇总!$C$2:$C$871,$Q$1)+SUMIFS(OFFSET([2]掉落汇总!$C$2:$C$871,,MATCH($B264,[2]掉落汇总!$D$1:$M$1)),[2]掉落汇总!$A$2:$A$871,E$1,[2]掉落汇总!$C$2:$C$871,$Q$2)/$Q$3)*宝箱投放计算!D264</f>
        <v>0</v>
      </c>
      <c r="F264">
        <f ca="1">(SUMIFS(OFFSET([2]掉落汇总!$C$2:$C$871,,MATCH($B264,[2]掉落汇总!$D$1:$M$1)),[2]掉落汇总!$A$2:$A$871,F$1,[2]掉落汇总!$C$2:$C$871,$Q$1)+SUMIFS(OFFSET([2]掉落汇总!$C$2:$C$871,,MATCH($B264,[2]掉落汇总!$D$1:$M$1)),[2]掉落汇总!$A$2:$A$871,F$1,[2]掉落汇总!$C$2:$C$871,$Q$2)/$Q$3)*宝箱投放计算!E264</f>
        <v>0</v>
      </c>
      <c r="G264">
        <f ca="1">(SUMIFS(OFFSET([2]掉落汇总!$C$2:$C$871,,MATCH($B264,[2]掉落汇总!$D$1:$M$1)),[2]掉落汇总!$A$2:$A$871,G$1,[2]掉落汇总!$C$2:$C$871,$Q$1)+SUMIFS(OFFSET([2]掉落汇总!$C$2:$C$871,,MATCH($B264,[2]掉落汇总!$D$1:$M$1)),[2]掉落汇总!$A$2:$A$871,G$1,[2]掉落汇总!$C$2:$C$871,$Q$2)/$Q$3)*宝箱投放计算!F264</f>
        <v>0</v>
      </c>
      <c r="H264">
        <f ca="1">(SUMIFS(OFFSET([2]掉落汇总!$C$2:$C$871,,MATCH($B264,[2]掉落汇总!$D$1:$M$1)),[2]掉落汇总!$A$2:$A$871,H$1,[2]掉落汇总!$C$2:$C$871,$Q$1)+SUMIFS(OFFSET([2]掉落汇总!$C$2:$C$871,,MATCH($B264,[2]掉落汇总!$D$1:$M$1)),[2]掉落汇总!$A$2:$A$871,H$1,[2]掉落汇总!$C$2:$C$871,$Q$2)/$Q$3)*宝箱投放计算!G264</f>
        <v>0</v>
      </c>
      <c r="I264">
        <f ca="1">(SUMIFS(OFFSET([2]掉落汇总!$C$2:$C$871,,MATCH($B264,[2]掉落汇总!$D$1:$M$1)),[2]掉落汇总!$A$2:$A$871,I$1,[2]掉落汇总!$C$2:$C$871,$Q$1)+SUMIFS(OFFSET([2]掉落汇总!$C$2:$C$871,,MATCH($B264,[2]掉落汇总!$D$1:$M$1)),[2]掉落汇总!$A$2:$A$871,I$1,[2]掉落汇总!$C$2:$C$871,$Q$2)/$Q$3)*宝箱投放计算!H264</f>
        <v>0</v>
      </c>
      <c r="J264">
        <f ca="1">(SUMIFS(OFFSET([2]掉落汇总!$C$2:$C$871,,MATCH($B264,[2]掉落汇总!$D$1:$M$1)),[2]掉落汇总!$A$2:$A$871,J$1,[2]掉落汇总!$C$2:$C$871,$Q$1)+SUMIFS(OFFSET([2]掉落汇总!$C$2:$C$871,,MATCH($B264,[2]掉落汇总!$D$1:$M$1)),[2]掉落汇总!$A$2:$A$871,J$1,[2]掉落汇总!$C$2:$C$871,$Q$2)/$Q$3)*宝箱投放计算!I264</f>
        <v>0</v>
      </c>
      <c r="K264">
        <f ca="1">(SUMIFS(OFFSET([2]掉落汇总!$C$2:$C$871,,MATCH($B264,[2]掉落汇总!$D$1:$M$1)),[2]掉落汇总!$A$2:$A$871,K$1,[2]掉落汇总!$C$2:$C$871,$Q$1)+SUMIFS(OFFSET([2]掉落汇总!$C$2:$C$871,,MATCH($B264,[2]掉落汇总!$D$1:$M$1)),[2]掉落汇总!$A$2:$A$871,K$1,[2]掉落汇总!$C$2:$C$871,$Q$2)/$Q$3)*宝箱投放计算!J264</f>
        <v>0</v>
      </c>
      <c r="L264">
        <f ca="1">(SUMIFS(OFFSET([2]掉落汇总!$C$2:$C$871,,MATCH($B264,[2]掉落汇总!$D$1:$M$1)),[2]掉落汇总!$A$2:$A$871,L$1,[2]掉落汇总!$C$2:$C$871,$Q$1)+SUMIFS(OFFSET([2]掉落汇总!$C$2:$C$871,,MATCH($B264,[2]掉落汇总!$D$1:$M$1)),[2]掉落汇总!$A$2:$A$871,L$1,[2]掉落汇总!$C$2:$C$871,$Q$2)/$Q$3)*宝箱投放计算!K264</f>
        <v>0</v>
      </c>
      <c r="M264">
        <f ca="1">(SUMIFS(OFFSET([2]掉落汇总!$C$2:$C$871,,MATCH($B264,[2]掉落汇总!$D$1:$M$1)),[2]掉落汇总!$A$2:$A$871,M$1,[2]掉落汇总!$C$2:$C$871,$Q$1)+SUMIFS(OFFSET([2]掉落汇总!$C$2:$C$871,,MATCH($B264,[2]掉落汇总!$D$1:$M$1)),[2]掉落汇总!$A$2:$A$871,M$1,[2]掉落汇总!$C$2:$C$871,$Q$2)/$Q$3)*宝箱投放计算!L264</f>
        <v>0</v>
      </c>
      <c r="N264">
        <f ca="1">(SUMIFS(OFFSET([2]掉落汇总!$C$2:$C$871,,MATCH($B264,[2]掉落汇总!$D$1:$M$1)),[2]掉落汇总!$A$2:$A$871,N$1,[2]掉落汇总!$C$2:$C$871,$Q$1)+SUMIFS(OFFSET([2]掉落汇总!$C$2:$C$871,,MATCH($B264,[2]掉落汇总!$D$1:$M$1)),[2]掉落汇总!$A$2:$A$871,N$1,[2]掉落汇总!$C$2:$C$871,$Q$2)/$Q$3)*宝箱投放计算!M264</f>
        <v>0</v>
      </c>
      <c r="O264">
        <f ca="1">(SUMIFS(OFFSET([2]掉落汇总!$C$2:$C$871,,MATCH($B264,[2]掉落汇总!$D$1:$M$1)),[2]掉落汇总!$A$2:$A$871,O$1,[2]掉落汇总!$C$2:$C$871,$Q$1)+SUMIFS(OFFSET([2]掉落汇总!$C$2:$C$871,,MATCH($B264,[2]掉落汇总!$D$1:$M$1)),[2]掉落汇总!$A$2:$A$871,O$1,[2]掉落汇总!$C$2:$C$871,$Q$2)/$Q$3)*宝箱投放计算!N264</f>
        <v>0</v>
      </c>
    </row>
    <row r="265" spans="1:15" x14ac:dyDescent="0.2">
      <c r="A265">
        <f>玩家成长时间线!A265</f>
        <v>264</v>
      </c>
      <c r="B265">
        <f>玩家成长时间线!B265</f>
        <v>10</v>
      </c>
      <c r="C265">
        <f ca="1">SUM($D$2:D265)</f>
        <v>0</v>
      </c>
      <c r="D265">
        <f t="shared" ca="1" si="4"/>
        <v>0</v>
      </c>
      <c r="E265">
        <f ca="1">(SUMIFS(OFFSET([2]掉落汇总!$C$2:$C$871,,MATCH($B265,[2]掉落汇总!$D$1:$M$1)),[2]掉落汇总!$A$2:$A$871,E$1,[2]掉落汇总!$C$2:$C$871,$Q$1)+SUMIFS(OFFSET([2]掉落汇总!$C$2:$C$871,,MATCH($B265,[2]掉落汇总!$D$1:$M$1)),[2]掉落汇总!$A$2:$A$871,E$1,[2]掉落汇总!$C$2:$C$871,$Q$2)/$Q$3)*宝箱投放计算!D265</f>
        <v>0</v>
      </c>
      <c r="F265">
        <f ca="1">(SUMIFS(OFFSET([2]掉落汇总!$C$2:$C$871,,MATCH($B265,[2]掉落汇总!$D$1:$M$1)),[2]掉落汇总!$A$2:$A$871,F$1,[2]掉落汇总!$C$2:$C$871,$Q$1)+SUMIFS(OFFSET([2]掉落汇总!$C$2:$C$871,,MATCH($B265,[2]掉落汇总!$D$1:$M$1)),[2]掉落汇总!$A$2:$A$871,F$1,[2]掉落汇总!$C$2:$C$871,$Q$2)/$Q$3)*宝箱投放计算!E265</f>
        <v>0</v>
      </c>
      <c r="G265">
        <f ca="1">(SUMIFS(OFFSET([2]掉落汇总!$C$2:$C$871,,MATCH($B265,[2]掉落汇总!$D$1:$M$1)),[2]掉落汇总!$A$2:$A$871,G$1,[2]掉落汇总!$C$2:$C$871,$Q$1)+SUMIFS(OFFSET([2]掉落汇总!$C$2:$C$871,,MATCH($B265,[2]掉落汇总!$D$1:$M$1)),[2]掉落汇总!$A$2:$A$871,G$1,[2]掉落汇总!$C$2:$C$871,$Q$2)/$Q$3)*宝箱投放计算!F265</f>
        <v>0</v>
      </c>
      <c r="H265">
        <f ca="1">(SUMIFS(OFFSET([2]掉落汇总!$C$2:$C$871,,MATCH($B265,[2]掉落汇总!$D$1:$M$1)),[2]掉落汇总!$A$2:$A$871,H$1,[2]掉落汇总!$C$2:$C$871,$Q$1)+SUMIFS(OFFSET([2]掉落汇总!$C$2:$C$871,,MATCH($B265,[2]掉落汇总!$D$1:$M$1)),[2]掉落汇总!$A$2:$A$871,H$1,[2]掉落汇总!$C$2:$C$871,$Q$2)/$Q$3)*宝箱投放计算!G265</f>
        <v>0</v>
      </c>
      <c r="I265">
        <f ca="1">(SUMIFS(OFFSET([2]掉落汇总!$C$2:$C$871,,MATCH($B265,[2]掉落汇总!$D$1:$M$1)),[2]掉落汇总!$A$2:$A$871,I$1,[2]掉落汇总!$C$2:$C$871,$Q$1)+SUMIFS(OFFSET([2]掉落汇总!$C$2:$C$871,,MATCH($B265,[2]掉落汇总!$D$1:$M$1)),[2]掉落汇总!$A$2:$A$871,I$1,[2]掉落汇总!$C$2:$C$871,$Q$2)/$Q$3)*宝箱投放计算!H265</f>
        <v>0</v>
      </c>
      <c r="J265">
        <f ca="1">(SUMIFS(OFFSET([2]掉落汇总!$C$2:$C$871,,MATCH($B265,[2]掉落汇总!$D$1:$M$1)),[2]掉落汇总!$A$2:$A$871,J$1,[2]掉落汇总!$C$2:$C$871,$Q$1)+SUMIFS(OFFSET([2]掉落汇总!$C$2:$C$871,,MATCH($B265,[2]掉落汇总!$D$1:$M$1)),[2]掉落汇总!$A$2:$A$871,J$1,[2]掉落汇总!$C$2:$C$871,$Q$2)/$Q$3)*宝箱投放计算!I265</f>
        <v>0</v>
      </c>
      <c r="K265">
        <f ca="1">(SUMIFS(OFFSET([2]掉落汇总!$C$2:$C$871,,MATCH($B265,[2]掉落汇总!$D$1:$M$1)),[2]掉落汇总!$A$2:$A$871,K$1,[2]掉落汇总!$C$2:$C$871,$Q$1)+SUMIFS(OFFSET([2]掉落汇总!$C$2:$C$871,,MATCH($B265,[2]掉落汇总!$D$1:$M$1)),[2]掉落汇总!$A$2:$A$871,K$1,[2]掉落汇总!$C$2:$C$871,$Q$2)/$Q$3)*宝箱投放计算!J265</f>
        <v>0</v>
      </c>
      <c r="L265">
        <f ca="1">(SUMIFS(OFFSET([2]掉落汇总!$C$2:$C$871,,MATCH($B265,[2]掉落汇总!$D$1:$M$1)),[2]掉落汇总!$A$2:$A$871,L$1,[2]掉落汇总!$C$2:$C$871,$Q$1)+SUMIFS(OFFSET([2]掉落汇总!$C$2:$C$871,,MATCH($B265,[2]掉落汇总!$D$1:$M$1)),[2]掉落汇总!$A$2:$A$871,L$1,[2]掉落汇总!$C$2:$C$871,$Q$2)/$Q$3)*宝箱投放计算!K265</f>
        <v>0</v>
      </c>
      <c r="M265">
        <f ca="1">(SUMIFS(OFFSET([2]掉落汇总!$C$2:$C$871,,MATCH($B265,[2]掉落汇总!$D$1:$M$1)),[2]掉落汇总!$A$2:$A$871,M$1,[2]掉落汇总!$C$2:$C$871,$Q$1)+SUMIFS(OFFSET([2]掉落汇总!$C$2:$C$871,,MATCH($B265,[2]掉落汇总!$D$1:$M$1)),[2]掉落汇总!$A$2:$A$871,M$1,[2]掉落汇总!$C$2:$C$871,$Q$2)/$Q$3)*宝箱投放计算!L265</f>
        <v>0</v>
      </c>
      <c r="N265">
        <f ca="1">(SUMIFS(OFFSET([2]掉落汇总!$C$2:$C$871,,MATCH($B265,[2]掉落汇总!$D$1:$M$1)),[2]掉落汇总!$A$2:$A$871,N$1,[2]掉落汇总!$C$2:$C$871,$Q$1)+SUMIFS(OFFSET([2]掉落汇总!$C$2:$C$871,,MATCH($B265,[2]掉落汇总!$D$1:$M$1)),[2]掉落汇总!$A$2:$A$871,N$1,[2]掉落汇总!$C$2:$C$871,$Q$2)/$Q$3)*宝箱投放计算!M265</f>
        <v>0</v>
      </c>
      <c r="O265">
        <f ca="1">(SUMIFS(OFFSET([2]掉落汇总!$C$2:$C$871,,MATCH($B265,[2]掉落汇总!$D$1:$M$1)),[2]掉落汇总!$A$2:$A$871,O$1,[2]掉落汇总!$C$2:$C$871,$Q$1)+SUMIFS(OFFSET([2]掉落汇总!$C$2:$C$871,,MATCH($B265,[2]掉落汇总!$D$1:$M$1)),[2]掉落汇总!$A$2:$A$871,O$1,[2]掉落汇总!$C$2:$C$871,$Q$2)/$Q$3)*宝箱投放计算!N265</f>
        <v>0</v>
      </c>
    </row>
    <row r="266" spans="1:15" x14ac:dyDescent="0.2">
      <c r="A266">
        <f>玩家成长时间线!A266</f>
        <v>265</v>
      </c>
      <c r="B266">
        <f>玩家成长时间线!B266</f>
        <v>10</v>
      </c>
      <c r="C266">
        <f ca="1">SUM($D$2:D266)</f>
        <v>0</v>
      </c>
      <c r="D266">
        <f t="shared" ca="1" si="4"/>
        <v>0</v>
      </c>
      <c r="E266">
        <f ca="1">(SUMIFS(OFFSET([2]掉落汇总!$C$2:$C$871,,MATCH($B266,[2]掉落汇总!$D$1:$M$1)),[2]掉落汇总!$A$2:$A$871,E$1,[2]掉落汇总!$C$2:$C$871,$Q$1)+SUMIFS(OFFSET([2]掉落汇总!$C$2:$C$871,,MATCH($B266,[2]掉落汇总!$D$1:$M$1)),[2]掉落汇总!$A$2:$A$871,E$1,[2]掉落汇总!$C$2:$C$871,$Q$2)/$Q$3)*宝箱投放计算!D266</f>
        <v>0</v>
      </c>
      <c r="F266">
        <f ca="1">(SUMIFS(OFFSET([2]掉落汇总!$C$2:$C$871,,MATCH($B266,[2]掉落汇总!$D$1:$M$1)),[2]掉落汇总!$A$2:$A$871,F$1,[2]掉落汇总!$C$2:$C$871,$Q$1)+SUMIFS(OFFSET([2]掉落汇总!$C$2:$C$871,,MATCH($B266,[2]掉落汇总!$D$1:$M$1)),[2]掉落汇总!$A$2:$A$871,F$1,[2]掉落汇总!$C$2:$C$871,$Q$2)/$Q$3)*宝箱投放计算!E266</f>
        <v>0</v>
      </c>
      <c r="G266">
        <f ca="1">(SUMIFS(OFFSET([2]掉落汇总!$C$2:$C$871,,MATCH($B266,[2]掉落汇总!$D$1:$M$1)),[2]掉落汇总!$A$2:$A$871,G$1,[2]掉落汇总!$C$2:$C$871,$Q$1)+SUMIFS(OFFSET([2]掉落汇总!$C$2:$C$871,,MATCH($B266,[2]掉落汇总!$D$1:$M$1)),[2]掉落汇总!$A$2:$A$871,G$1,[2]掉落汇总!$C$2:$C$871,$Q$2)/$Q$3)*宝箱投放计算!F266</f>
        <v>0</v>
      </c>
      <c r="H266">
        <f ca="1">(SUMIFS(OFFSET([2]掉落汇总!$C$2:$C$871,,MATCH($B266,[2]掉落汇总!$D$1:$M$1)),[2]掉落汇总!$A$2:$A$871,H$1,[2]掉落汇总!$C$2:$C$871,$Q$1)+SUMIFS(OFFSET([2]掉落汇总!$C$2:$C$871,,MATCH($B266,[2]掉落汇总!$D$1:$M$1)),[2]掉落汇总!$A$2:$A$871,H$1,[2]掉落汇总!$C$2:$C$871,$Q$2)/$Q$3)*宝箱投放计算!G266</f>
        <v>0</v>
      </c>
      <c r="I266">
        <f ca="1">(SUMIFS(OFFSET([2]掉落汇总!$C$2:$C$871,,MATCH($B266,[2]掉落汇总!$D$1:$M$1)),[2]掉落汇总!$A$2:$A$871,I$1,[2]掉落汇总!$C$2:$C$871,$Q$1)+SUMIFS(OFFSET([2]掉落汇总!$C$2:$C$871,,MATCH($B266,[2]掉落汇总!$D$1:$M$1)),[2]掉落汇总!$A$2:$A$871,I$1,[2]掉落汇总!$C$2:$C$871,$Q$2)/$Q$3)*宝箱投放计算!H266</f>
        <v>0</v>
      </c>
      <c r="J266">
        <f ca="1">(SUMIFS(OFFSET([2]掉落汇总!$C$2:$C$871,,MATCH($B266,[2]掉落汇总!$D$1:$M$1)),[2]掉落汇总!$A$2:$A$871,J$1,[2]掉落汇总!$C$2:$C$871,$Q$1)+SUMIFS(OFFSET([2]掉落汇总!$C$2:$C$871,,MATCH($B266,[2]掉落汇总!$D$1:$M$1)),[2]掉落汇总!$A$2:$A$871,J$1,[2]掉落汇总!$C$2:$C$871,$Q$2)/$Q$3)*宝箱投放计算!I266</f>
        <v>0</v>
      </c>
      <c r="K266">
        <f ca="1">(SUMIFS(OFFSET([2]掉落汇总!$C$2:$C$871,,MATCH($B266,[2]掉落汇总!$D$1:$M$1)),[2]掉落汇总!$A$2:$A$871,K$1,[2]掉落汇总!$C$2:$C$871,$Q$1)+SUMIFS(OFFSET([2]掉落汇总!$C$2:$C$871,,MATCH($B266,[2]掉落汇总!$D$1:$M$1)),[2]掉落汇总!$A$2:$A$871,K$1,[2]掉落汇总!$C$2:$C$871,$Q$2)/$Q$3)*宝箱投放计算!J266</f>
        <v>0</v>
      </c>
      <c r="L266">
        <f ca="1">(SUMIFS(OFFSET([2]掉落汇总!$C$2:$C$871,,MATCH($B266,[2]掉落汇总!$D$1:$M$1)),[2]掉落汇总!$A$2:$A$871,L$1,[2]掉落汇总!$C$2:$C$871,$Q$1)+SUMIFS(OFFSET([2]掉落汇总!$C$2:$C$871,,MATCH($B266,[2]掉落汇总!$D$1:$M$1)),[2]掉落汇总!$A$2:$A$871,L$1,[2]掉落汇总!$C$2:$C$871,$Q$2)/$Q$3)*宝箱投放计算!K266</f>
        <v>0</v>
      </c>
      <c r="M266">
        <f ca="1">(SUMIFS(OFFSET([2]掉落汇总!$C$2:$C$871,,MATCH($B266,[2]掉落汇总!$D$1:$M$1)),[2]掉落汇总!$A$2:$A$871,M$1,[2]掉落汇总!$C$2:$C$871,$Q$1)+SUMIFS(OFFSET([2]掉落汇总!$C$2:$C$871,,MATCH($B266,[2]掉落汇总!$D$1:$M$1)),[2]掉落汇总!$A$2:$A$871,M$1,[2]掉落汇总!$C$2:$C$871,$Q$2)/$Q$3)*宝箱投放计算!L266</f>
        <v>0</v>
      </c>
      <c r="N266">
        <f ca="1">(SUMIFS(OFFSET([2]掉落汇总!$C$2:$C$871,,MATCH($B266,[2]掉落汇总!$D$1:$M$1)),[2]掉落汇总!$A$2:$A$871,N$1,[2]掉落汇总!$C$2:$C$871,$Q$1)+SUMIFS(OFFSET([2]掉落汇总!$C$2:$C$871,,MATCH($B266,[2]掉落汇总!$D$1:$M$1)),[2]掉落汇总!$A$2:$A$871,N$1,[2]掉落汇总!$C$2:$C$871,$Q$2)/$Q$3)*宝箱投放计算!M266</f>
        <v>0</v>
      </c>
      <c r="O266">
        <f ca="1">(SUMIFS(OFFSET([2]掉落汇总!$C$2:$C$871,,MATCH($B266,[2]掉落汇总!$D$1:$M$1)),[2]掉落汇总!$A$2:$A$871,O$1,[2]掉落汇总!$C$2:$C$871,$Q$1)+SUMIFS(OFFSET([2]掉落汇总!$C$2:$C$871,,MATCH($B266,[2]掉落汇总!$D$1:$M$1)),[2]掉落汇总!$A$2:$A$871,O$1,[2]掉落汇总!$C$2:$C$871,$Q$2)/$Q$3)*宝箱投放计算!N266</f>
        <v>0</v>
      </c>
    </row>
    <row r="267" spans="1:15" x14ac:dyDescent="0.2">
      <c r="A267">
        <f>玩家成长时间线!A267</f>
        <v>266</v>
      </c>
      <c r="B267">
        <f>玩家成长时间线!B267</f>
        <v>8</v>
      </c>
      <c r="C267">
        <f ca="1">SUM($D$2:D267)</f>
        <v>0</v>
      </c>
      <c r="D267">
        <f t="shared" ca="1" si="4"/>
        <v>0</v>
      </c>
      <c r="E267">
        <f ca="1">(SUMIFS(OFFSET([2]掉落汇总!$C$2:$C$871,,MATCH($B267,[2]掉落汇总!$D$1:$M$1)),[2]掉落汇总!$A$2:$A$871,E$1,[2]掉落汇总!$C$2:$C$871,$Q$1)+SUMIFS(OFFSET([2]掉落汇总!$C$2:$C$871,,MATCH($B267,[2]掉落汇总!$D$1:$M$1)),[2]掉落汇总!$A$2:$A$871,E$1,[2]掉落汇总!$C$2:$C$871,$Q$2)/$Q$3)*宝箱投放计算!D267</f>
        <v>0</v>
      </c>
      <c r="F267">
        <f ca="1">(SUMIFS(OFFSET([2]掉落汇总!$C$2:$C$871,,MATCH($B267,[2]掉落汇总!$D$1:$M$1)),[2]掉落汇总!$A$2:$A$871,F$1,[2]掉落汇总!$C$2:$C$871,$Q$1)+SUMIFS(OFFSET([2]掉落汇总!$C$2:$C$871,,MATCH($B267,[2]掉落汇总!$D$1:$M$1)),[2]掉落汇总!$A$2:$A$871,F$1,[2]掉落汇总!$C$2:$C$871,$Q$2)/$Q$3)*宝箱投放计算!E267</f>
        <v>0</v>
      </c>
      <c r="G267">
        <f ca="1">(SUMIFS(OFFSET([2]掉落汇总!$C$2:$C$871,,MATCH($B267,[2]掉落汇总!$D$1:$M$1)),[2]掉落汇总!$A$2:$A$871,G$1,[2]掉落汇总!$C$2:$C$871,$Q$1)+SUMIFS(OFFSET([2]掉落汇总!$C$2:$C$871,,MATCH($B267,[2]掉落汇总!$D$1:$M$1)),[2]掉落汇总!$A$2:$A$871,G$1,[2]掉落汇总!$C$2:$C$871,$Q$2)/$Q$3)*宝箱投放计算!F267</f>
        <v>0</v>
      </c>
      <c r="H267">
        <f ca="1">(SUMIFS(OFFSET([2]掉落汇总!$C$2:$C$871,,MATCH($B267,[2]掉落汇总!$D$1:$M$1)),[2]掉落汇总!$A$2:$A$871,H$1,[2]掉落汇总!$C$2:$C$871,$Q$1)+SUMIFS(OFFSET([2]掉落汇总!$C$2:$C$871,,MATCH($B267,[2]掉落汇总!$D$1:$M$1)),[2]掉落汇总!$A$2:$A$871,H$1,[2]掉落汇总!$C$2:$C$871,$Q$2)/$Q$3)*宝箱投放计算!G267</f>
        <v>0</v>
      </c>
      <c r="I267">
        <f ca="1">(SUMIFS(OFFSET([2]掉落汇总!$C$2:$C$871,,MATCH($B267,[2]掉落汇总!$D$1:$M$1)),[2]掉落汇总!$A$2:$A$871,I$1,[2]掉落汇总!$C$2:$C$871,$Q$1)+SUMIFS(OFFSET([2]掉落汇总!$C$2:$C$871,,MATCH($B267,[2]掉落汇总!$D$1:$M$1)),[2]掉落汇总!$A$2:$A$871,I$1,[2]掉落汇总!$C$2:$C$871,$Q$2)/$Q$3)*宝箱投放计算!H267</f>
        <v>0</v>
      </c>
      <c r="J267">
        <f ca="1">(SUMIFS(OFFSET([2]掉落汇总!$C$2:$C$871,,MATCH($B267,[2]掉落汇总!$D$1:$M$1)),[2]掉落汇总!$A$2:$A$871,J$1,[2]掉落汇总!$C$2:$C$871,$Q$1)+SUMIFS(OFFSET([2]掉落汇总!$C$2:$C$871,,MATCH($B267,[2]掉落汇总!$D$1:$M$1)),[2]掉落汇总!$A$2:$A$871,J$1,[2]掉落汇总!$C$2:$C$871,$Q$2)/$Q$3)*宝箱投放计算!I267</f>
        <v>0</v>
      </c>
      <c r="K267">
        <f ca="1">(SUMIFS(OFFSET([2]掉落汇总!$C$2:$C$871,,MATCH($B267,[2]掉落汇总!$D$1:$M$1)),[2]掉落汇总!$A$2:$A$871,K$1,[2]掉落汇总!$C$2:$C$871,$Q$1)+SUMIFS(OFFSET([2]掉落汇总!$C$2:$C$871,,MATCH($B267,[2]掉落汇总!$D$1:$M$1)),[2]掉落汇总!$A$2:$A$871,K$1,[2]掉落汇总!$C$2:$C$871,$Q$2)/$Q$3)*宝箱投放计算!J267</f>
        <v>0</v>
      </c>
      <c r="L267">
        <f ca="1">(SUMIFS(OFFSET([2]掉落汇总!$C$2:$C$871,,MATCH($B267,[2]掉落汇总!$D$1:$M$1)),[2]掉落汇总!$A$2:$A$871,L$1,[2]掉落汇总!$C$2:$C$871,$Q$1)+SUMIFS(OFFSET([2]掉落汇总!$C$2:$C$871,,MATCH($B267,[2]掉落汇总!$D$1:$M$1)),[2]掉落汇总!$A$2:$A$871,L$1,[2]掉落汇总!$C$2:$C$871,$Q$2)/$Q$3)*宝箱投放计算!K267</f>
        <v>0</v>
      </c>
      <c r="M267">
        <f ca="1">(SUMIFS(OFFSET([2]掉落汇总!$C$2:$C$871,,MATCH($B267,[2]掉落汇总!$D$1:$M$1)),[2]掉落汇总!$A$2:$A$871,M$1,[2]掉落汇总!$C$2:$C$871,$Q$1)+SUMIFS(OFFSET([2]掉落汇总!$C$2:$C$871,,MATCH($B267,[2]掉落汇总!$D$1:$M$1)),[2]掉落汇总!$A$2:$A$871,M$1,[2]掉落汇总!$C$2:$C$871,$Q$2)/$Q$3)*宝箱投放计算!L267</f>
        <v>0</v>
      </c>
      <c r="N267">
        <f ca="1">(SUMIFS(OFFSET([2]掉落汇总!$C$2:$C$871,,MATCH($B267,[2]掉落汇总!$D$1:$M$1)),[2]掉落汇总!$A$2:$A$871,N$1,[2]掉落汇总!$C$2:$C$871,$Q$1)+SUMIFS(OFFSET([2]掉落汇总!$C$2:$C$871,,MATCH($B267,[2]掉落汇总!$D$1:$M$1)),[2]掉落汇总!$A$2:$A$871,N$1,[2]掉落汇总!$C$2:$C$871,$Q$2)/$Q$3)*宝箱投放计算!M267</f>
        <v>0</v>
      </c>
      <c r="O267">
        <f ca="1">(SUMIFS(OFFSET([2]掉落汇总!$C$2:$C$871,,MATCH($B267,[2]掉落汇总!$D$1:$M$1)),[2]掉落汇总!$A$2:$A$871,O$1,[2]掉落汇总!$C$2:$C$871,$Q$1)+SUMIFS(OFFSET([2]掉落汇总!$C$2:$C$871,,MATCH($B267,[2]掉落汇总!$D$1:$M$1)),[2]掉落汇总!$A$2:$A$871,O$1,[2]掉落汇总!$C$2:$C$871,$Q$2)/$Q$3)*宝箱投放计算!N267</f>
        <v>0</v>
      </c>
    </row>
    <row r="268" spans="1:15" x14ac:dyDescent="0.2">
      <c r="A268">
        <f>玩家成长时间线!A268</f>
        <v>267</v>
      </c>
      <c r="B268">
        <f>玩家成长时间线!B268</f>
        <v>8</v>
      </c>
      <c r="C268">
        <f ca="1">SUM($D$2:D268)</f>
        <v>0</v>
      </c>
      <c r="D268">
        <f t="shared" ca="1" si="4"/>
        <v>0</v>
      </c>
      <c r="E268">
        <f ca="1">(SUMIFS(OFFSET([2]掉落汇总!$C$2:$C$871,,MATCH($B268,[2]掉落汇总!$D$1:$M$1)),[2]掉落汇总!$A$2:$A$871,E$1,[2]掉落汇总!$C$2:$C$871,$Q$1)+SUMIFS(OFFSET([2]掉落汇总!$C$2:$C$871,,MATCH($B268,[2]掉落汇总!$D$1:$M$1)),[2]掉落汇总!$A$2:$A$871,E$1,[2]掉落汇总!$C$2:$C$871,$Q$2)/$Q$3)*宝箱投放计算!D268</f>
        <v>0</v>
      </c>
      <c r="F268">
        <f ca="1">(SUMIFS(OFFSET([2]掉落汇总!$C$2:$C$871,,MATCH($B268,[2]掉落汇总!$D$1:$M$1)),[2]掉落汇总!$A$2:$A$871,F$1,[2]掉落汇总!$C$2:$C$871,$Q$1)+SUMIFS(OFFSET([2]掉落汇总!$C$2:$C$871,,MATCH($B268,[2]掉落汇总!$D$1:$M$1)),[2]掉落汇总!$A$2:$A$871,F$1,[2]掉落汇总!$C$2:$C$871,$Q$2)/$Q$3)*宝箱投放计算!E268</f>
        <v>0</v>
      </c>
      <c r="G268">
        <f ca="1">(SUMIFS(OFFSET([2]掉落汇总!$C$2:$C$871,,MATCH($B268,[2]掉落汇总!$D$1:$M$1)),[2]掉落汇总!$A$2:$A$871,G$1,[2]掉落汇总!$C$2:$C$871,$Q$1)+SUMIFS(OFFSET([2]掉落汇总!$C$2:$C$871,,MATCH($B268,[2]掉落汇总!$D$1:$M$1)),[2]掉落汇总!$A$2:$A$871,G$1,[2]掉落汇总!$C$2:$C$871,$Q$2)/$Q$3)*宝箱投放计算!F268</f>
        <v>0</v>
      </c>
      <c r="H268">
        <f ca="1">(SUMIFS(OFFSET([2]掉落汇总!$C$2:$C$871,,MATCH($B268,[2]掉落汇总!$D$1:$M$1)),[2]掉落汇总!$A$2:$A$871,H$1,[2]掉落汇总!$C$2:$C$871,$Q$1)+SUMIFS(OFFSET([2]掉落汇总!$C$2:$C$871,,MATCH($B268,[2]掉落汇总!$D$1:$M$1)),[2]掉落汇总!$A$2:$A$871,H$1,[2]掉落汇总!$C$2:$C$871,$Q$2)/$Q$3)*宝箱投放计算!G268</f>
        <v>0</v>
      </c>
      <c r="I268">
        <f ca="1">(SUMIFS(OFFSET([2]掉落汇总!$C$2:$C$871,,MATCH($B268,[2]掉落汇总!$D$1:$M$1)),[2]掉落汇总!$A$2:$A$871,I$1,[2]掉落汇总!$C$2:$C$871,$Q$1)+SUMIFS(OFFSET([2]掉落汇总!$C$2:$C$871,,MATCH($B268,[2]掉落汇总!$D$1:$M$1)),[2]掉落汇总!$A$2:$A$871,I$1,[2]掉落汇总!$C$2:$C$871,$Q$2)/$Q$3)*宝箱投放计算!H268</f>
        <v>0</v>
      </c>
      <c r="J268">
        <f ca="1">(SUMIFS(OFFSET([2]掉落汇总!$C$2:$C$871,,MATCH($B268,[2]掉落汇总!$D$1:$M$1)),[2]掉落汇总!$A$2:$A$871,J$1,[2]掉落汇总!$C$2:$C$871,$Q$1)+SUMIFS(OFFSET([2]掉落汇总!$C$2:$C$871,,MATCH($B268,[2]掉落汇总!$D$1:$M$1)),[2]掉落汇总!$A$2:$A$871,J$1,[2]掉落汇总!$C$2:$C$871,$Q$2)/$Q$3)*宝箱投放计算!I268</f>
        <v>0</v>
      </c>
      <c r="K268">
        <f ca="1">(SUMIFS(OFFSET([2]掉落汇总!$C$2:$C$871,,MATCH($B268,[2]掉落汇总!$D$1:$M$1)),[2]掉落汇总!$A$2:$A$871,K$1,[2]掉落汇总!$C$2:$C$871,$Q$1)+SUMIFS(OFFSET([2]掉落汇总!$C$2:$C$871,,MATCH($B268,[2]掉落汇总!$D$1:$M$1)),[2]掉落汇总!$A$2:$A$871,K$1,[2]掉落汇总!$C$2:$C$871,$Q$2)/$Q$3)*宝箱投放计算!J268</f>
        <v>0</v>
      </c>
      <c r="L268">
        <f ca="1">(SUMIFS(OFFSET([2]掉落汇总!$C$2:$C$871,,MATCH($B268,[2]掉落汇总!$D$1:$M$1)),[2]掉落汇总!$A$2:$A$871,L$1,[2]掉落汇总!$C$2:$C$871,$Q$1)+SUMIFS(OFFSET([2]掉落汇总!$C$2:$C$871,,MATCH($B268,[2]掉落汇总!$D$1:$M$1)),[2]掉落汇总!$A$2:$A$871,L$1,[2]掉落汇总!$C$2:$C$871,$Q$2)/$Q$3)*宝箱投放计算!K268</f>
        <v>0</v>
      </c>
      <c r="M268">
        <f ca="1">(SUMIFS(OFFSET([2]掉落汇总!$C$2:$C$871,,MATCH($B268,[2]掉落汇总!$D$1:$M$1)),[2]掉落汇总!$A$2:$A$871,M$1,[2]掉落汇总!$C$2:$C$871,$Q$1)+SUMIFS(OFFSET([2]掉落汇总!$C$2:$C$871,,MATCH($B268,[2]掉落汇总!$D$1:$M$1)),[2]掉落汇总!$A$2:$A$871,M$1,[2]掉落汇总!$C$2:$C$871,$Q$2)/$Q$3)*宝箱投放计算!L268</f>
        <v>0</v>
      </c>
      <c r="N268">
        <f ca="1">(SUMIFS(OFFSET([2]掉落汇总!$C$2:$C$871,,MATCH($B268,[2]掉落汇总!$D$1:$M$1)),[2]掉落汇总!$A$2:$A$871,N$1,[2]掉落汇总!$C$2:$C$871,$Q$1)+SUMIFS(OFFSET([2]掉落汇总!$C$2:$C$871,,MATCH($B268,[2]掉落汇总!$D$1:$M$1)),[2]掉落汇总!$A$2:$A$871,N$1,[2]掉落汇总!$C$2:$C$871,$Q$2)/$Q$3)*宝箱投放计算!M268</f>
        <v>0</v>
      </c>
      <c r="O268">
        <f ca="1">(SUMIFS(OFFSET([2]掉落汇总!$C$2:$C$871,,MATCH($B268,[2]掉落汇总!$D$1:$M$1)),[2]掉落汇总!$A$2:$A$871,O$1,[2]掉落汇总!$C$2:$C$871,$Q$1)+SUMIFS(OFFSET([2]掉落汇总!$C$2:$C$871,,MATCH($B268,[2]掉落汇总!$D$1:$M$1)),[2]掉落汇总!$A$2:$A$871,O$1,[2]掉落汇总!$C$2:$C$871,$Q$2)/$Q$3)*宝箱投放计算!N268</f>
        <v>0</v>
      </c>
    </row>
    <row r="269" spans="1:15" x14ac:dyDescent="0.2">
      <c r="A269">
        <f>玩家成长时间线!A269</f>
        <v>268</v>
      </c>
      <c r="B269">
        <f>玩家成长时间线!B269</f>
        <v>8</v>
      </c>
      <c r="C269">
        <f ca="1">SUM($D$2:D269)</f>
        <v>0</v>
      </c>
      <c r="D269">
        <f t="shared" ca="1" si="4"/>
        <v>0</v>
      </c>
      <c r="E269">
        <f ca="1">(SUMIFS(OFFSET([2]掉落汇总!$C$2:$C$871,,MATCH($B269,[2]掉落汇总!$D$1:$M$1)),[2]掉落汇总!$A$2:$A$871,E$1,[2]掉落汇总!$C$2:$C$871,$Q$1)+SUMIFS(OFFSET([2]掉落汇总!$C$2:$C$871,,MATCH($B269,[2]掉落汇总!$D$1:$M$1)),[2]掉落汇总!$A$2:$A$871,E$1,[2]掉落汇总!$C$2:$C$871,$Q$2)/$Q$3)*宝箱投放计算!D269</f>
        <v>0</v>
      </c>
      <c r="F269">
        <f ca="1">(SUMIFS(OFFSET([2]掉落汇总!$C$2:$C$871,,MATCH($B269,[2]掉落汇总!$D$1:$M$1)),[2]掉落汇总!$A$2:$A$871,F$1,[2]掉落汇总!$C$2:$C$871,$Q$1)+SUMIFS(OFFSET([2]掉落汇总!$C$2:$C$871,,MATCH($B269,[2]掉落汇总!$D$1:$M$1)),[2]掉落汇总!$A$2:$A$871,F$1,[2]掉落汇总!$C$2:$C$871,$Q$2)/$Q$3)*宝箱投放计算!E269</f>
        <v>0</v>
      </c>
      <c r="G269">
        <f ca="1">(SUMIFS(OFFSET([2]掉落汇总!$C$2:$C$871,,MATCH($B269,[2]掉落汇总!$D$1:$M$1)),[2]掉落汇总!$A$2:$A$871,G$1,[2]掉落汇总!$C$2:$C$871,$Q$1)+SUMIFS(OFFSET([2]掉落汇总!$C$2:$C$871,,MATCH($B269,[2]掉落汇总!$D$1:$M$1)),[2]掉落汇总!$A$2:$A$871,G$1,[2]掉落汇总!$C$2:$C$871,$Q$2)/$Q$3)*宝箱投放计算!F269</f>
        <v>0</v>
      </c>
      <c r="H269">
        <f ca="1">(SUMIFS(OFFSET([2]掉落汇总!$C$2:$C$871,,MATCH($B269,[2]掉落汇总!$D$1:$M$1)),[2]掉落汇总!$A$2:$A$871,H$1,[2]掉落汇总!$C$2:$C$871,$Q$1)+SUMIFS(OFFSET([2]掉落汇总!$C$2:$C$871,,MATCH($B269,[2]掉落汇总!$D$1:$M$1)),[2]掉落汇总!$A$2:$A$871,H$1,[2]掉落汇总!$C$2:$C$871,$Q$2)/$Q$3)*宝箱投放计算!G269</f>
        <v>0</v>
      </c>
      <c r="I269">
        <f ca="1">(SUMIFS(OFFSET([2]掉落汇总!$C$2:$C$871,,MATCH($B269,[2]掉落汇总!$D$1:$M$1)),[2]掉落汇总!$A$2:$A$871,I$1,[2]掉落汇总!$C$2:$C$871,$Q$1)+SUMIFS(OFFSET([2]掉落汇总!$C$2:$C$871,,MATCH($B269,[2]掉落汇总!$D$1:$M$1)),[2]掉落汇总!$A$2:$A$871,I$1,[2]掉落汇总!$C$2:$C$871,$Q$2)/$Q$3)*宝箱投放计算!H269</f>
        <v>0</v>
      </c>
      <c r="J269">
        <f ca="1">(SUMIFS(OFFSET([2]掉落汇总!$C$2:$C$871,,MATCH($B269,[2]掉落汇总!$D$1:$M$1)),[2]掉落汇总!$A$2:$A$871,J$1,[2]掉落汇总!$C$2:$C$871,$Q$1)+SUMIFS(OFFSET([2]掉落汇总!$C$2:$C$871,,MATCH($B269,[2]掉落汇总!$D$1:$M$1)),[2]掉落汇总!$A$2:$A$871,J$1,[2]掉落汇总!$C$2:$C$871,$Q$2)/$Q$3)*宝箱投放计算!I269</f>
        <v>0</v>
      </c>
      <c r="K269">
        <f ca="1">(SUMIFS(OFFSET([2]掉落汇总!$C$2:$C$871,,MATCH($B269,[2]掉落汇总!$D$1:$M$1)),[2]掉落汇总!$A$2:$A$871,K$1,[2]掉落汇总!$C$2:$C$871,$Q$1)+SUMIFS(OFFSET([2]掉落汇总!$C$2:$C$871,,MATCH($B269,[2]掉落汇总!$D$1:$M$1)),[2]掉落汇总!$A$2:$A$871,K$1,[2]掉落汇总!$C$2:$C$871,$Q$2)/$Q$3)*宝箱投放计算!J269</f>
        <v>0</v>
      </c>
      <c r="L269">
        <f ca="1">(SUMIFS(OFFSET([2]掉落汇总!$C$2:$C$871,,MATCH($B269,[2]掉落汇总!$D$1:$M$1)),[2]掉落汇总!$A$2:$A$871,L$1,[2]掉落汇总!$C$2:$C$871,$Q$1)+SUMIFS(OFFSET([2]掉落汇总!$C$2:$C$871,,MATCH($B269,[2]掉落汇总!$D$1:$M$1)),[2]掉落汇总!$A$2:$A$871,L$1,[2]掉落汇总!$C$2:$C$871,$Q$2)/$Q$3)*宝箱投放计算!K269</f>
        <v>0</v>
      </c>
      <c r="M269">
        <f ca="1">(SUMIFS(OFFSET([2]掉落汇总!$C$2:$C$871,,MATCH($B269,[2]掉落汇总!$D$1:$M$1)),[2]掉落汇总!$A$2:$A$871,M$1,[2]掉落汇总!$C$2:$C$871,$Q$1)+SUMIFS(OFFSET([2]掉落汇总!$C$2:$C$871,,MATCH($B269,[2]掉落汇总!$D$1:$M$1)),[2]掉落汇总!$A$2:$A$871,M$1,[2]掉落汇总!$C$2:$C$871,$Q$2)/$Q$3)*宝箱投放计算!L269</f>
        <v>0</v>
      </c>
      <c r="N269">
        <f ca="1">(SUMIFS(OFFSET([2]掉落汇总!$C$2:$C$871,,MATCH($B269,[2]掉落汇总!$D$1:$M$1)),[2]掉落汇总!$A$2:$A$871,N$1,[2]掉落汇总!$C$2:$C$871,$Q$1)+SUMIFS(OFFSET([2]掉落汇总!$C$2:$C$871,,MATCH($B269,[2]掉落汇总!$D$1:$M$1)),[2]掉落汇总!$A$2:$A$871,N$1,[2]掉落汇总!$C$2:$C$871,$Q$2)/$Q$3)*宝箱投放计算!M269</f>
        <v>0</v>
      </c>
      <c r="O269">
        <f ca="1">(SUMIFS(OFFSET([2]掉落汇总!$C$2:$C$871,,MATCH($B269,[2]掉落汇总!$D$1:$M$1)),[2]掉落汇总!$A$2:$A$871,O$1,[2]掉落汇总!$C$2:$C$871,$Q$1)+SUMIFS(OFFSET([2]掉落汇总!$C$2:$C$871,,MATCH($B269,[2]掉落汇总!$D$1:$M$1)),[2]掉落汇总!$A$2:$A$871,O$1,[2]掉落汇总!$C$2:$C$871,$Q$2)/$Q$3)*宝箱投放计算!N269</f>
        <v>0</v>
      </c>
    </row>
    <row r="270" spans="1:15" x14ac:dyDescent="0.2">
      <c r="A270">
        <f>玩家成长时间线!A270</f>
        <v>269</v>
      </c>
      <c r="B270">
        <f>玩家成长时间线!B270</f>
        <v>9</v>
      </c>
      <c r="C270">
        <f ca="1">SUM($D$2:D270)</f>
        <v>0</v>
      </c>
      <c r="D270">
        <f t="shared" ca="1" si="4"/>
        <v>0</v>
      </c>
      <c r="E270">
        <f ca="1">(SUMIFS(OFFSET([2]掉落汇总!$C$2:$C$871,,MATCH($B270,[2]掉落汇总!$D$1:$M$1)),[2]掉落汇总!$A$2:$A$871,E$1,[2]掉落汇总!$C$2:$C$871,$Q$1)+SUMIFS(OFFSET([2]掉落汇总!$C$2:$C$871,,MATCH($B270,[2]掉落汇总!$D$1:$M$1)),[2]掉落汇总!$A$2:$A$871,E$1,[2]掉落汇总!$C$2:$C$871,$Q$2)/$Q$3)*宝箱投放计算!D270</f>
        <v>0</v>
      </c>
      <c r="F270">
        <f ca="1">(SUMIFS(OFFSET([2]掉落汇总!$C$2:$C$871,,MATCH($B270,[2]掉落汇总!$D$1:$M$1)),[2]掉落汇总!$A$2:$A$871,F$1,[2]掉落汇总!$C$2:$C$871,$Q$1)+SUMIFS(OFFSET([2]掉落汇总!$C$2:$C$871,,MATCH($B270,[2]掉落汇总!$D$1:$M$1)),[2]掉落汇总!$A$2:$A$871,F$1,[2]掉落汇总!$C$2:$C$871,$Q$2)/$Q$3)*宝箱投放计算!E270</f>
        <v>0</v>
      </c>
      <c r="G270">
        <f ca="1">(SUMIFS(OFFSET([2]掉落汇总!$C$2:$C$871,,MATCH($B270,[2]掉落汇总!$D$1:$M$1)),[2]掉落汇总!$A$2:$A$871,G$1,[2]掉落汇总!$C$2:$C$871,$Q$1)+SUMIFS(OFFSET([2]掉落汇总!$C$2:$C$871,,MATCH($B270,[2]掉落汇总!$D$1:$M$1)),[2]掉落汇总!$A$2:$A$871,G$1,[2]掉落汇总!$C$2:$C$871,$Q$2)/$Q$3)*宝箱投放计算!F270</f>
        <v>0</v>
      </c>
      <c r="H270">
        <f ca="1">(SUMIFS(OFFSET([2]掉落汇总!$C$2:$C$871,,MATCH($B270,[2]掉落汇总!$D$1:$M$1)),[2]掉落汇总!$A$2:$A$871,H$1,[2]掉落汇总!$C$2:$C$871,$Q$1)+SUMIFS(OFFSET([2]掉落汇总!$C$2:$C$871,,MATCH($B270,[2]掉落汇总!$D$1:$M$1)),[2]掉落汇总!$A$2:$A$871,H$1,[2]掉落汇总!$C$2:$C$871,$Q$2)/$Q$3)*宝箱投放计算!G270</f>
        <v>0</v>
      </c>
      <c r="I270">
        <f ca="1">(SUMIFS(OFFSET([2]掉落汇总!$C$2:$C$871,,MATCH($B270,[2]掉落汇总!$D$1:$M$1)),[2]掉落汇总!$A$2:$A$871,I$1,[2]掉落汇总!$C$2:$C$871,$Q$1)+SUMIFS(OFFSET([2]掉落汇总!$C$2:$C$871,,MATCH($B270,[2]掉落汇总!$D$1:$M$1)),[2]掉落汇总!$A$2:$A$871,I$1,[2]掉落汇总!$C$2:$C$871,$Q$2)/$Q$3)*宝箱投放计算!H270</f>
        <v>0</v>
      </c>
      <c r="J270">
        <f ca="1">(SUMIFS(OFFSET([2]掉落汇总!$C$2:$C$871,,MATCH($B270,[2]掉落汇总!$D$1:$M$1)),[2]掉落汇总!$A$2:$A$871,J$1,[2]掉落汇总!$C$2:$C$871,$Q$1)+SUMIFS(OFFSET([2]掉落汇总!$C$2:$C$871,,MATCH($B270,[2]掉落汇总!$D$1:$M$1)),[2]掉落汇总!$A$2:$A$871,J$1,[2]掉落汇总!$C$2:$C$871,$Q$2)/$Q$3)*宝箱投放计算!I270</f>
        <v>0</v>
      </c>
      <c r="K270">
        <f ca="1">(SUMIFS(OFFSET([2]掉落汇总!$C$2:$C$871,,MATCH($B270,[2]掉落汇总!$D$1:$M$1)),[2]掉落汇总!$A$2:$A$871,K$1,[2]掉落汇总!$C$2:$C$871,$Q$1)+SUMIFS(OFFSET([2]掉落汇总!$C$2:$C$871,,MATCH($B270,[2]掉落汇总!$D$1:$M$1)),[2]掉落汇总!$A$2:$A$871,K$1,[2]掉落汇总!$C$2:$C$871,$Q$2)/$Q$3)*宝箱投放计算!J270</f>
        <v>0</v>
      </c>
      <c r="L270">
        <f ca="1">(SUMIFS(OFFSET([2]掉落汇总!$C$2:$C$871,,MATCH($B270,[2]掉落汇总!$D$1:$M$1)),[2]掉落汇总!$A$2:$A$871,L$1,[2]掉落汇总!$C$2:$C$871,$Q$1)+SUMIFS(OFFSET([2]掉落汇总!$C$2:$C$871,,MATCH($B270,[2]掉落汇总!$D$1:$M$1)),[2]掉落汇总!$A$2:$A$871,L$1,[2]掉落汇总!$C$2:$C$871,$Q$2)/$Q$3)*宝箱投放计算!K270</f>
        <v>0</v>
      </c>
      <c r="M270">
        <f ca="1">(SUMIFS(OFFSET([2]掉落汇总!$C$2:$C$871,,MATCH($B270,[2]掉落汇总!$D$1:$M$1)),[2]掉落汇总!$A$2:$A$871,M$1,[2]掉落汇总!$C$2:$C$871,$Q$1)+SUMIFS(OFFSET([2]掉落汇总!$C$2:$C$871,,MATCH($B270,[2]掉落汇总!$D$1:$M$1)),[2]掉落汇总!$A$2:$A$871,M$1,[2]掉落汇总!$C$2:$C$871,$Q$2)/$Q$3)*宝箱投放计算!L270</f>
        <v>0</v>
      </c>
      <c r="N270">
        <f ca="1">(SUMIFS(OFFSET([2]掉落汇总!$C$2:$C$871,,MATCH($B270,[2]掉落汇总!$D$1:$M$1)),[2]掉落汇总!$A$2:$A$871,N$1,[2]掉落汇总!$C$2:$C$871,$Q$1)+SUMIFS(OFFSET([2]掉落汇总!$C$2:$C$871,,MATCH($B270,[2]掉落汇总!$D$1:$M$1)),[2]掉落汇总!$A$2:$A$871,N$1,[2]掉落汇总!$C$2:$C$871,$Q$2)/$Q$3)*宝箱投放计算!M270</f>
        <v>0</v>
      </c>
      <c r="O270">
        <f ca="1">(SUMIFS(OFFSET([2]掉落汇总!$C$2:$C$871,,MATCH($B270,[2]掉落汇总!$D$1:$M$1)),[2]掉落汇总!$A$2:$A$871,O$1,[2]掉落汇总!$C$2:$C$871,$Q$1)+SUMIFS(OFFSET([2]掉落汇总!$C$2:$C$871,,MATCH($B270,[2]掉落汇总!$D$1:$M$1)),[2]掉落汇总!$A$2:$A$871,O$1,[2]掉落汇总!$C$2:$C$871,$Q$2)/$Q$3)*宝箱投放计算!N270</f>
        <v>0</v>
      </c>
    </row>
    <row r="271" spans="1:15" x14ac:dyDescent="0.2">
      <c r="A271">
        <f>玩家成长时间线!A271</f>
        <v>270</v>
      </c>
      <c r="B271">
        <f>玩家成长时间线!B271</f>
        <v>9</v>
      </c>
      <c r="C271">
        <f ca="1">SUM($D$2:D271)</f>
        <v>0</v>
      </c>
      <c r="D271">
        <f t="shared" ca="1" si="4"/>
        <v>0</v>
      </c>
      <c r="E271">
        <f ca="1">(SUMIFS(OFFSET([2]掉落汇总!$C$2:$C$871,,MATCH($B271,[2]掉落汇总!$D$1:$M$1)),[2]掉落汇总!$A$2:$A$871,E$1,[2]掉落汇总!$C$2:$C$871,$Q$1)+SUMIFS(OFFSET([2]掉落汇总!$C$2:$C$871,,MATCH($B271,[2]掉落汇总!$D$1:$M$1)),[2]掉落汇总!$A$2:$A$871,E$1,[2]掉落汇总!$C$2:$C$871,$Q$2)/$Q$3)*宝箱投放计算!D271</f>
        <v>0</v>
      </c>
      <c r="F271">
        <f ca="1">(SUMIFS(OFFSET([2]掉落汇总!$C$2:$C$871,,MATCH($B271,[2]掉落汇总!$D$1:$M$1)),[2]掉落汇总!$A$2:$A$871,F$1,[2]掉落汇总!$C$2:$C$871,$Q$1)+SUMIFS(OFFSET([2]掉落汇总!$C$2:$C$871,,MATCH($B271,[2]掉落汇总!$D$1:$M$1)),[2]掉落汇总!$A$2:$A$871,F$1,[2]掉落汇总!$C$2:$C$871,$Q$2)/$Q$3)*宝箱投放计算!E271</f>
        <v>0</v>
      </c>
      <c r="G271">
        <f ca="1">(SUMIFS(OFFSET([2]掉落汇总!$C$2:$C$871,,MATCH($B271,[2]掉落汇总!$D$1:$M$1)),[2]掉落汇总!$A$2:$A$871,G$1,[2]掉落汇总!$C$2:$C$871,$Q$1)+SUMIFS(OFFSET([2]掉落汇总!$C$2:$C$871,,MATCH($B271,[2]掉落汇总!$D$1:$M$1)),[2]掉落汇总!$A$2:$A$871,G$1,[2]掉落汇总!$C$2:$C$871,$Q$2)/$Q$3)*宝箱投放计算!F271</f>
        <v>0</v>
      </c>
      <c r="H271">
        <f ca="1">(SUMIFS(OFFSET([2]掉落汇总!$C$2:$C$871,,MATCH($B271,[2]掉落汇总!$D$1:$M$1)),[2]掉落汇总!$A$2:$A$871,H$1,[2]掉落汇总!$C$2:$C$871,$Q$1)+SUMIFS(OFFSET([2]掉落汇总!$C$2:$C$871,,MATCH($B271,[2]掉落汇总!$D$1:$M$1)),[2]掉落汇总!$A$2:$A$871,H$1,[2]掉落汇总!$C$2:$C$871,$Q$2)/$Q$3)*宝箱投放计算!G271</f>
        <v>0</v>
      </c>
      <c r="I271">
        <f ca="1">(SUMIFS(OFFSET([2]掉落汇总!$C$2:$C$871,,MATCH($B271,[2]掉落汇总!$D$1:$M$1)),[2]掉落汇总!$A$2:$A$871,I$1,[2]掉落汇总!$C$2:$C$871,$Q$1)+SUMIFS(OFFSET([2]掉落汇总!$C$2:$C$871,,MATCH($B271,[2]掉落汇总!$D$1:$M$1)),[2]掉落汇总!$A$2:$A$871,I$1,[2]掉落汇总!$C$2:$C$871,$Q$2)/$Q$3)*宝箱投放计算!H271</f>
        <v>0</v>
      </c>
      <c r="J271">
        <f ca="1">(SUMIFS(OFFSET([2]掉落汇总!$C$2:$C$871,,MATCH($B271,[2]掉落汇总!$D$1:$M$1)),[2]掉落汇总!$A$2:$A$871,J$1,[2]掉落汇总!$C$2:$C$871,$Q$1)+SUMIFS(OFFSET([2]掉落汇总!$C$2:$C$871,,MATCH($B271,[2]掉落汇总!$D$1:$M$1)),[2]掉落汇总!$A$2:$A$871,J$1,[2]掉落汇总!$C$2:$C$871,$Q$2)/$Q$3)*宝箱投放计算!I271</f>
        <v>0</v>
      </c>
      <c r="K271">
        <f ca="1">(SUMIFS(OFFSET([2]掉落汇总!$C$2:$C$871,,MATCH($B271,[2]掉落汇总!$D$1:$M$1)),[2]掉落汇总!$A$2:$A$871,K$1,[2]掉落汇总!$C$2:$C$871,$Q$1)+SUMIFS(OFFSET([2]掉落汇总!$C$2:$C$871,,MATCH($B271,[2]掉落汇总!$D$1:$M$1)),[2]掉落汇总!$A$2:$A$871,K$1,[2]掉落汇总!$C$2:$C$871,$Q$2)/$Q$3)*宝箱投放计算!J271</f>
        <v>0</v>
      </c>
      <c r="L271">
        <f ca="1">(SUMIFS(OFFSET([2]掉落汇总!$C$2:$C$871,,MATCH($B271,[2]掉落汇总!$D$1:$M$1)),[2]掉落汇总!$A$2:$A$871,L$1,[2]掉落汇总!$C$2:$C$871,$Q$1)+SUMIFS(OFFSET([2]掉落汇总!$C$2:$C$871,,MATCH($B271,[2]掉落汇总!$D$1:$M$1)),[2]掉落汇总!$A$2:$A$871,L$1,[2]掉落汇总!$C$2:$C$871,$Q$2)/$Q$3)*宝箱投放计算!K271</f>
        <v>0</v>
      </c>
      <c r="M271">
        <f ca="1">(SUMIFS(OFFSET([2]掉落汇总!$C$2:$C$871,,MATCH($B271,[2]掉落汇总!$D$1:$M$1)),[2]掉落汇总!$A$2:$A$871,M$1,[2]掉落汇总!$C$2:$C$871,$Q$1)+SUMIFS(OFFSET([2]掉落汇总!$C$2:$C$871,,MATCH($B271,[2]掉落汇总!$D$1:$M$1)),[2]掉落汇总!$A$2:$A$871,M$1,[2]掉落汇总!$C$2:$C$871,$Q$2)/$Q$3)*宝箱投放计算!L271</f>
        <v>0</v>
      </c>
      <c r="N271">
        <f ca="1">(SUMIFS(OFFSET([2]掉落汇总!$C$2:$C$871,,MATCH($B271,[2]掉落汇总!$D$1:$M$1)),[2]掉落汇总!$A$2:$A$871,N$1,[2]掉落汇总!$C$2:$C$871,$Q$1)+SUMIFS(OFFSET([2]掉落汇总!$C$2:$C$871,,MATCH($B271,[2]掉落汇总!$D$1:$M$1)),[2]掉落汇总!$A$2:$A$871,N$1,[2]掉落汇总!$C$2:$C$871,$Q$2)/$Q$3)*宝箱投放计算!M271</f>
        <v>0</v>
      </c>
      <c r="O271">
        <f ca="1">(SUMIFS(OFFSET([2]掉落汇总!$C$2:$C$871,,MATCH($B271,[2]掉落汇总!$D$1:$M$1)),[2]掉落汇总!$A$2:$A$871,O$1,[2]掉落汇总!$C$2:$C$871,$Q$1)+SUMIFS(OFFSET([2]掉落汇总!$C$2:$C$871,,MATCH($B271,[2]掉落汇总!$D$1:$M$1)),[2]掉落汇总!$A$2:$A$871,O$1,[2]掉落汇总!$C$2:$C$871,$Q$2)/$Q$3)*宝箱投放计算!N271</f>
        <v>0</v>
      </c>
    </row>
    <row r="272" spans="1:15" x14ac:dyDescent="0.2">
      <c r="A272">
        <f>玩家成长时间线!A272</f>
        <v>271</v>
      </c>
      <c r="B272">
        <f>玩家成长时间线!B272</f>
        <v>9</v>
      </c>
      <c r="C272">
        <f ca="1">SUM($D$2:D272)</f>
        <v>0</v>
      </c>
      <c r="D272">
        <f t="shared" ca="1" si="4"/>
        <v>0</v>
      </c>
      <c r="E272">
        <f ca="1">(SUMIFS(OFFSET([2]掉落汇总!$C$2:$C$871,,MATCH($B272,[2]掉落汇总!$D$1:$M$1)),[2]掉落汇总!$A$2:$A$871,E$1,[2]掉落汇总!$C$2:$C$871,$Q$1)+SUMIFS(OFFSET([2]掉落汇总!$C$2:$C$871,,MATCH($B272,[2]掉落汇总!$D$1:$M$1)),[2]掉落汇总!$A$2:$A$871,E$1,[2]掉落汇总!$C$2:$C$871,$Q$2)/$Q$3)*宝箱投放计算!D272</f>
        <v>0</v>
      </c>
      <c r="F272">
        <f ca="1">(SUMIFS(OFFSET([2]掉落汇总!$C$2:$C$871,,MATCH($B272,[2]掉落汇总!$D$1:$M$1)),[2]掉落汇总!$A$2:$A$871,F$1,[2]掉落汇总!$C$2:$C$871,$Q$1)+SUMIFS(OFFSET([2]掉落汇总!$C$2:$C$871,,MATCH($B272,[2]掉落汇总!$D$1:$M$1)),[2]掉落汇总!$A$2:$A$871,F$1,[2]掉落汇总!$C$2:$C$871,$Q$2)/$Q$3)*宝箱投放计算!E272</f>
        <v>0</v>
      </c>
      <c r="G272">
        <f ca="1">(SUMIFS(OFFSET([2]掉落汇总!$C$2:$C$871,,MATCH($B272,[2]掉落汇总!$D$1:$M$1)),[2]掉落汇总!$A$2:$A$871,G$1,[2]掉落汇总!$C$2:$C$871,$Q$1)+SUMIFS(OFFSET([2]掉落汇总!$C$2:$C$871,,MATCH($B272,[2]掉落汇总!$D$1:$M$1)),[2]掉落汇总!$A$2:$A$871,G$1,[2]掉落汇总!$C$2:$C$871,$Q$2)/$Q$3)*宝箱投放计算!F272</f>
        <v>0</v>
      </c>
      <c r="H272">
        <f ca="1">(SUMIFS(OFFSET([2]掉落汇总!$C$2:$C$871,,MATCH($B272,[2]掉落汇总!$D$1:$M$1)),[2]掉落汇总!$A$2:$A$871,H$1,[2]掉落汇总!$C$2:$C$871,$Q$1)+SUMIFS(OFFSET([2]掉落汇总!$C$2:$C$871,,MATCH($B272,[2]掉落汇总!$D$1:$M$1)),[2]掉落汇总!$A$2:$A$871,H$1,[2]掉落汇总!$C$2:$C$871,$Q$2)/$Q$3)*宝箱投放计算!G272</f>
        <v>0</v>
      </c>
      <c r="I272">
        <f ca="1">(SUMIFS(OFFSET([2]掉落汇总!$C$2:$C$871,,MATCH($B272,[2]掉落汇总!$D$1:$M$1)),[2]掉落汇总!$A$2:$A$871,I$1,[2]掉落汇总!$C$2:$C$871,$Q$1)+SUMIFS(OFFSET([2]掉落汇总!$C$2:$C$871,,MATCH($B272,[2]掉落汇总!$D$1:$M$1)),[2]掉落汇总!$A$2:$A$871,I$1,[2]掉落汇总!$C$2:$C$871,$Q$2)/$Q$3)*宝箱投放计算!H272</f>
        <v>0</v>
      </c>
      <c r="J272">
        <f ca="1">(SUMIFS(OFFSET([2]掉落汇总!$C$2:$C$871,,MATCH($B272,[2]掉落汇总!$D$1:$M$1)),[2]掉落汇总!$A$2:$A$871,J$1,[2]掉落汇总!$C$2:$C$871,$Q$1)+SUMIFS(OFFSET([2]掉落汇总!$C$2:$C$871,,MATCH($B272,[2]掉落汇总!$D$1:$M$1)),[2]掉落汇总!$A$2:$A$871,J$1,[2]掉落汇总!$C$2:$C$871,$Q$2)/$Q$3)*宝箱投放计算!I272</f>
        <v>0</v>
      </c>
      <c r="K272">
        <f ca="1">(SUMIFS(OFFSET([2]掉落汇总!$C$2:$C$871,,MATCH($B272,[2]掉落汇总!$D$1:$M$1)),[2]掉落汇总!$A$2:$A$871,K$1,[2]掉落汇总!$C$2:$C$871,$Q$1)+SUMIFS(OFFSET([2]掉落汇总!$C$2:$C$871,,MATCH($B272,[2]掉落汇总!$D$1:$M$1)),[2]掉落汇总!$A$2:$A$871,K$1,[2]掉落汇总!$C$2:$C$871,$Q$2)/$Q$3)*宝箱投放计算!J272</f>
        <v>0</v>
      </c>
      <c r="L272">
        <f ca="1">(SUMIFS(OFFSET([2]掉落汇总!$C$2:$C$871,,MATCH($B272,[2]掉落汇总!$D$1:$M$1)),[2]掉落汇总!$A$2:$A$871,L$1,[2]掉落汇总!$C$2:$C$871,$Q$1)+SUMIFS(OFFSET([2]掉落汇总!$C$2:$C$871,,MATCH($B272,[2]掉落汇总!$D$1:$M$1)),[2]掉落汇总!$A$2:$A$871,L$1,[2]掉落汇总!$C$2:$C$871,$Q$2)/$Q$3)*宝箱投放计算!K272</f>
        <v>0</v>
      </c>
      <c r="M272">
        <f ca="1">(SUMIFS(OFFSET([2]掉落汇总!$C$2:$C$871,,MATCH($B272,[2]掉落汇总!$D$1:$M$1)),[2]掉落汇总!$A$2:$A$871,M$1,[2]掉落汇总!$C$2:$C$871,$Q$1)+SUMIFS(OFFSET([2]掉落汇总!$C$2:$C$871,,MATCH($B272,[2]掉落汇总!$D$1:$M$1)),[2]掉落汇总!$A$2:$A$871,M$1,[2]掉落汇总!$C$2:$C$871,$Q$2)/$Q$3)*宝箱投放计算!L272</f>
        <v>0</v>
      </c>
      <c r="N272">
        <f ca="1">(SUMIFS(OFFSET([2]掉落汇总!$C$2:$C$871,,MATCH($B272,[2]掉落汇总!$D$1:$M$1)),[2]掉落汇总!$A$2:$A$871,N$1,[2]掉落汇总!$C$2:$C$871,$Q$1)+SUMIFS(OFFSET([2]掉落汇总!$C$2:$C$871,,MATCH($B272,[2]掉落汇总!$D$1:$M$1)),[2]掉落汇总!$A$2:$A$871,N$1,[2]掉落汇总!$C$2:$C$871,$Q$2)/$Q$3)*宝箱投放计算!M272</f>
        <v>0</v>
      </c>
      <c r="O272">
        <f ca="1">(SUMIFS(OFFSET([2]掉落汇总!$C$2:$C$871,,MATCH($B272,[2]掉落汇总!$D$1:$M$1)),[2]掉落汇总!$A$2:$A$871,O$1,[2]掉落汇总!$C$2:$C$871,$Q$1)+SUMIFS(OFFSET([2]掉落汇总!$C$2:$C$871,,MATCH($B272,[2]掉落汇总!$D$1:$M$1)),[2]掉落汇总!$A$2:$A$871,O$1,[2]掉落汇总!$C$2:$C$871,$Q$2)/$Q$3)*宝箱投放计算!N272</f>
        <v>0</v>
      </c>
    </row>
    <row r="273" spans="1:15" x14ac:dyDescent="0.2">
      <c r="A273">
        <f>玩家成长时间线!A273</f>
        <v>272</v>
      </c>
      <c r="B273">
        <f>玩家成长时间线!B273</f>
        <v>10</v>
      </c>
      <c r="C273">
        <f ca="1">SUM($D$2:D273)</f>
        <v>0</v>
      </c>
      <c r="D273">
        <f t="shared" ca="1" si="4"/>
        <v>0</v>
      </c>
      <c r="E273">
        <f ca="1">(SUMIFS(OFFSET([2]掉落汇总!$C$2:$C$871,,MATCH($B273,[2]掉落汇总!$D$1:$M$1)),[2]掉落汇总!$A$2:$A$871,E$1,[2]掉落汇总!$C$2:$C$871,$Q$1)+SUMIFS(OFFSET([2]掉落汇总!$C$2:$C$871,,MATCH($B273,[2]掉落汇总!$D$1:$M$1)),[2]掉落汇总!$A$2:$A$871,E$1,[2]掉落汇总!$C$2:$C$871,$Q$2)/$Q$3)*宝箱投放计算!D273</f>
        <v>0</v>
      </c>
      <c r="F273">
        <f ca="1">(SUMIFS(OFFSET([2]掉落汇总!$C$2:$C$871,,MATCH($B273,[2]掉落汇总!$D$1:$M$1)),[2]掉落汇总!$A$2:$A$871,F$1,[2]掉落汇总!$C$2:$C$871,$Q$1)+SUMIFS(OFFSET([2]掉落汇总!$C$2:$C$871,,MATCH($B273,[2]掉落汇总!$D$1:$M$1)),[2]掉落汇总!$A$2:$A$871,F$1,[2]掉落汇总!$C$2:$C$871,$Q$2)/$Q$3)*宝箱投放计算!E273</f>
        <v>0</v>
      </c>
      <c r="G273">
        <f ca="1">(SUMIFS(OFFSET([2]掉落汇总!$C$2:$C$871,,MATCH($B273,[2]掉落汇总!$D$1:$M$1)),[2]掉落汇总!$A$2:$A$871,G$1,[2]掉落汇总!$C$2:$C$871,$Q$1)+SUMIFS(OFFSET([2]掉落汇总!$C$2:$C$871,,MATCH($B273,[2]掉落汇总!$D$1:$M$1)),[2]掉落汇总!$A$2:$A$871,G$1,[2]掉落汇总!$C$2:$C$871,$Q$2)/$Q$3)*宝箱投放计算!F273</f>
        <v>0</v>
      </c>
      <c r="H273">
        <f ca="1">(SUMIFS(OFFSET([2]掉落汇总!$C$2:$C$871,,MATCH($B273,[2]掉落汇总!$D$1:$M$1)),[2]掉落汇总!$A$2:$A$871,H$1,[2]掉落汇总!$C$2:$C$871,$Q$1)+SUMIFS(OFFSET([2]掉落汇总!$C$2:$C$871,,MATCH($B273,[2]掉落汇总!$D$1:$M$1)),[2]掉落汇总!$A$2:$A$871,H$1,[2]掉落汇总!$C$2:$C$871,$Q$2)/$Q$3)*宝箱投放计算!G273</f>
        <v>0</v>
      </c>
      <c r="I273">
        <f ca="1">(SUMIFS(OFFSET([2]掉落汇总!$C$2:$C$871,,MATCH($B273,[2]掉落汇总!$D$1:$M$1)),[2]掉落汇总!$A$2:$A$871,I$1,[2]掉落汇总!$C$2:$C$871,$Q$1)+SUMIFS(OFFSET([2]掉落汇总!$C$2:$C$871,,MATCH($B273,[2]掉落汇总!$D$1:$M$1)),[2]掉落汇总!$A$2:$A$871,I$1,[2]掉落汇总!$C$2:$C$871,$Q$2)/$Q$3)*宝箱投放计算!H273</f>
        <v>0</v>
      </c>
      <c r="J273">
        <f ca="1">(SUMIFS(OFFSET([2]掉落汇总!$C$2:$C$871,,MATCH($B273,[2]掉落汇总!$D$1:$M$1)),[2]掉落汇总!$A$2:$A$871,J$1,[2]掉落汇总!$C$2:$C$871,$Q$1)+SUMIFS(OFFSET([2]掉落汇总!$C$2:$C$871,,MATCH($B273,[2]掉落汇总!$D$1:$M$1)),[2]掉落汇总!$A$2:$A$871,J$1,[2]掉落汇总!$C$2:$C$871,$Q$2)/$Q$3)*宝箱投放计算!I273</f>
        <v>0</v>
      </c>
      <c r="K273">
        <f ca="1">(SUMIFS(OFFSET([2]掉落汇总!$C$2:$C$871,,MATCH($B273,[2]掉落汇总!$D$1:$M$1)),[2]掉落汇总!$A$2:$A$871,K$1,[2]掉落汇总!$C$2:$C$871,$Q$1)+SUMIFS(OFFSET([2]掉落汇总!$C$2:$C$871,,MATCH($B273,[2]掉落汇总!$D$1:$M$1)),[2]掉落汇总!$A$2:$A$871,K$1,[2]掉落汇总!$C$2:$C$871,$Q$2)/$Q$3)*宝箱投放计算!J273</f>
        <v>0</v>
      </c>
      <c r="L273">
        <f ca="1">(SUMIFS(OFFSET([2]掉落汇总!$C$2:$C$871,,MATCH($B273,[2]掉落汇总!$D$1:$M$1)),[2]掉落汇总!$A$2:$A$871,L$1,[2]掉落汇总!$C$2:$C$871,$Q$1)+SUMIFS(OFFSET([2]掉落汇总!$C$2:$C$871,,MATCH($B273,[2]掉落汇总!$D$1:$M$1)),[2]掉落汇总!$A$2:$A$871,L$1,[2]掉落汇总!$C$2:$C$871,$Q$2)/$Q$3)*宝箱投放计算!K273</f>
        <v>0</v>
      </c>
      <c r="M273">
        <f ca="1">(SUMIFS(OFFSET([2]掉落汇总!$C$2:$C$871,,MATCH($B273,[2]掉落汇总!$D$1:$M$1)),[2]掉落汇总!$A$2:$A$871,M$1,[2]掉落汇总!$C$2:$C$871,$Q$1)+SUMIFS(OFFSET([2]掉落汇总!$C$2:$C$871,,MATCH($B273,[2]掉落汇总!$D$1:$M$1)),[2]掉落汇总!$A$2:$A$871,M$1,[2]掉落汇总!$C$2:$C$871,$Q$2)/$Q$3)*宝箱投放计算!L273</f>
        <v>0</v>
      </c>
      <c r="N273">
        <f ca="1">(SUMIFS(OFFSET([2]掉落汇总!$C$2:$C$871,,MATCH($B273,[2]掉落汇总!$D$1:$M$1)),[2]掉落汇总!$A$2:$A$871,N$1,[2]掉落汇总!$C$2:$C$871,$Q$1)+SUMIFS(OFFSET([2]掉落汇总!$C$2:$C$871,,MATCH($B273,[2]掉落汇总!$D$1:$M$1)),[2]掉落汇总!$A$2:$A$871,N$1,[2]掉落汇总!$C$2:$C$871,$Q$2)/$Q$3)*宝箱投放计算!M273</f>
        <v>0</v>
      </c>
      <c r="O273">
        <f ca="1">(SUMIFS(OFFSET([2]掉落汇总!$C$2:$C$871,,MATCH($B273,[2]掉落汇总!$D$1:$M$1)),[2]掉落汇总!$A$2:$A$871,O$1,[2]掉落汇总!$C$2:$C$871,$Q$1)+SUMIFS(OFFSET([2]掉落汇总!$C$2:$C$871,,MATCH($B273,[2]掉落汇总!$D$1:$M$1)),[2]掉落汇总!$A$2:$A$871,O$1,[2]掉落汇总!$C$2:$C$871,$Q$2)/$Q$3)*宝箱投放计算!N273</f>
        <v>0</v>
      </c>
    </row>
    <row r="274" spans="1:15" x14ac:dyDescent="0.2">
      <c r="A274">
        <f>玩家成长时间线!A274</f>
        <v>273</v>
      </c>
      <c r="B274">
        <f>玩家成长时间线!B274</f>
        <v>10</v>
      </c>
      <c r="C274">
        <f ca="1">SUM($D$2:D274)</f>
        <v>0</v>
      </c>
      <c r="D274">
        <f t="shared" ca="1" si="4"/>
        <v>0</v>
      </c>
      <c r="E274">
        <f ca="1">(SUMIFS(OFFSET([2]掉落汇总!$C$2:$C$871,,MATCH($B274,[2]掉落汇总!$D$1:$M$1)),[2]掉落汇总!$A$2:$A$871,E$1,[2]掉落汇总!$C$2:$C$871,$Q$1)+SUMIFS(OFFSET([2]掉落汇总!$C$2:$C$871,,MATCH($B274,[2]掉落汇总!$D$1:$M$1)),[2]掉落汇总!$A$2:$A$871,E$1,[2]掉落汇总!$C$2:$C$871,$Q$2)/$Q$3)*宝箱投放计算!D274</f>
        <v>0</v>
      </c>
      <c r="F274">
        <f ca="1">(SUMIFS(OFFSET([2]掉落汇总!$C$2:$C$871,,MATCH($B274,[2]掉落汇总!$D$1:$M$1)),[2]掉落汇总!$A$2:$A$871,F$1,[2]掉落汇总!$C$2:$C$871,$Q$1)+SUMIFS(OFFSET([2]掉落汇总!$C$2:$C$871,,MATCH($B274,[2]掉落汇总!$D$1:$M$1)),[2]掉落汇总!$A$2:$A$871,F$1,[2]掉落汇总!$C$2:$C$871,$Q$2)/$Q$3)*宝箱投放计算!E274</f>
        <v>0</v>
      </c>
      <c r="G274">
        <f ca="1">(SUMIFS(OFFSET([2]掉落汇总!$C$2:$C$871,,MATCH($B274,[2]掉落汇总!$D$1:$M$1)),[2]掉落汇总!$A$2:$A$871,G$1,[2]掉落汇总!$C$2:$C$871,$Q$1)+SUMIFS(OFFSET([2]掉落汇总!$C$2:$C$871,,MATCH($B274,[2]掉落汇总!$D$1:$M$1)),[2]掉落汇总!$A$2:$A$871,G$1,[2]掉落汇总!$C$2:$C$871,$Q$2)/$Q$3)*宝箱投放计算!F274</f>
        <v>0</v>
      </c>
      <c r="H274">
        <f ca="1">(SUMIFS(OFFSET([2]掉落汇总!$C$2:$C$871,,MATCH($B274,[2]掉落汇总!$D$1:$M$1)),[2]掉落汇总!$A$2:$A$871,H$1,[2]掉落汇总!$C$2:$C$871,$Q$1)+SUMIFS(OFFSET([2]掉落汇总!$C$2:$C$871,,MATCH($B274,[2]掉落汇总!$D$1:$M$1)),[2]掉落汇总!$A$2:$A$871,H$1,[2]掉落汇总!$C$2:$C$871,$Q$2)/$Q$3)*宝箱投放计算!G274</f>
        <v>0</v>
      </c>
      <c r="I274">
        <f ca="1">(SUMIFS(OFFSET([2]掉落汇总!$C$2:$C$871,,MATCH($B274,[2]掉落汇总!$D$1:$M$1)),[2]掉落汇总!$A$2:$A$871,I$1,[2]掉落汇总!$C$2:$C$871,$Q$1)+SUMIFS(OFFSET([2]掉落汇总!$C$2:$C$871,,MATCH($B274,[2]掉落汇总!$D$1:$M$1)),[2]掉落汇总!$A$2:$A$871,I$1,[2]掉落汇总!$C$2:$C$871,$Q$2)/$Q$3)*宝箱投放计算!H274</f>
        <v>0</v>
      </c>
      <c r="J274">
        <f ca="1">(SUMIFS(OFFSET([2]掉落汇总!$C$2:$C$871,,MATCH($B274,[2]掉落汇总!$D$1:$M$1)),[2]掉落汇总!$A$2:$A$871,J$1,[2]掉落汇总!$C$2:$C$871,$Q$1)+SUMIFS(OFFSET([2]掉落汇总!$C$2:$C$871,,MATCH($B274,[2]掉落汇总!$D$1:$M$1)),[2]掉落汇总!$A$2:$A$871,J$1,[2]掉落汇总!$C$2:$C$871,$Q$2)/$Q$3)*宝箱投放计算!I274</f>
        <v>0</v>
      </c>
      <c r="K274">
        <f ca="1">(SUMIFS(OFFSET([2]掉落汇总!$C$2:$C$871,,MATCH($B274,[2]掉落汇总!$D$1:$M$1)),[2]掉落汇总!$A$2:$A$871,K$1,[2]掉落汇总!$C$2:$C$871,$Q$1)+SUMIFS(OFFSET([2]掉落汇总!$C$2:$C$871,,MATCH($B274,[2]掉落汇总!$D$1:$M$1)),[2]掉落汇总!$A$2:$A$871,K$1,[2]掉落汇总!$C$2:$C$871,$Q$2)/$Q$3)*宝箱投放计算!J274</f>
        <v>0</v>
      </c>
      <c r="L274">
        <f ca="1">(SUMIFS(OFFSET([2]掉落汇总!$C$2:$C$871,,MATCH($B274,[2]掉落汇总!$D$1:$M$1)),[2]掉落汇总!$A$2:$A$871,L$1,[2]掉落汇总!$C$2:$C$871,$Q$1)+SUMIFS(OFFSET([2]掉落汇总!$C$2:$C$871,,MATCH($B274,[2]掉落汇总!$D$1:$M$1)),[2]掉落汇总!$A$2:$A$871,L$1,[2]掉落汇总!$C$2:$C$871,$Q$2)/$Q$3)*宝箱投放计算!K274</f>
        <v>0</v>
      </c>
      <c r="M274">
        <f ca="1">(SUMIFS(OFFSET([2]掉落汇总!$C$2:$C$871,,MATCH($B274,[2]掉落汇总!$D$1:$M$1)),[2]掉落汇总!$A$2:$A$871,M$1,[2]掉落汇总!$C$2:$C$871,$Q$1)+SUMIFS(OFFSET([2]掉落汇总!$C$2:$C$871,,MATCH($B274,[2]掉落汇总!$D$1:$M$1)),[2]掉落汇总!$A$2:$A$871,M$1,[2]掉落汇总!$C$2:$C$871,$Q$2)/$Q$3)*宝箱投放计算!L274</f>
        <v>0</v>
      </c>
      <c r="N274">
        <f ca="1">(SUMIFS(OFFSET([2]掉落汇总!$C$2:$C$871,,MATCH($B274,[2]掉落汇总!$D$1:$M$1)),[2]掉落汇总!$A$2:$A$871,N$1,[2]掉落汇总!$C$2:$C$871,$Q$1)+SUMIFS(OFFSET([2]掉落汇总!$C$2:$C$871,,MATCH($B274,[2]掉落汇总!$D$1:$M$1)),[2]掉落汇总!$A$2:$A$871,N$1,[2]掉落汇总!$C$2:$C$871,$Q$2)/$Q$3)*宝箱投放计算!M274</f>
        <v>0</v>
      </c>
      <c r="O274">
        <f ca="1">(SUMIFS(OFFSET([2]掉落汇总!$C$2:$C$871,,MATCH($B274,[2]掉落汇总!$D$1:$M$1)),[2]掉落汇总!$A$2:$A$871,O$1,[2]掉落汇总!$C$2:$C$871,$Q$1)+SUMIFS(OFFSET([2]掉落汇总!$C$2:$C$871,,MATCH($B274,[2]掉落汇总!$D$1:$M$1)),[2]掉落汇总!$A$2:$A$871,O$1,[2]掉落汇总!$C$2:$C$871,$Q$2)/$Q$3)*宝箱投放计算!N274</f>
        <v>0</v>
      </c>
    </row>
    <row r="275" spans="1:15" x14ac:dyDescent="0.2">
      <c r="A275">
        <f>玩家成长时间线!A275</f>
        <v>274</v>
      </c>
      <c r="B275">
        <f>玩家成长时间线!B275</f>
        <v>10</v>
      </c>
      <c r="C275">
        <f ca="1">SUM($D$2:D275)</f>
        <v>0</v>
      </c>
      <c r="D275">
        <f t="shared" ca="1" si="4"/>
        <v>0</v>
      </c>
      <c r="E275">
        <f ca="1">(SUMIFS(OFFSET([2]掉落汇总!$C$2:$C$871,,MATCH($B275,[2]掉落汇总!$D$1:$M$1)),[2]掉落汇总!$A$2:$A$871,E$1,[2]掉落汇总!$C$2:$C$871,$Q$1)+SUMIFS(OFFSET([2]掉落汇总!$C$2:$C$871,,MATCH($B275,[2]掉落汇总!$D$1:$M$1)),[2]掉落汇总!$A$2:$A$871,E$1,[2]掉落汇总!$C$2:$C$871,$Q$2)/$Q$3)*宝箱投放计算!D275</f>
        <v>0</v>
      </c>
      <c r="F275">
        <f ca="1">(SUMIFS(OFFSET([2]掉落汇总!$C$2:$C$871,,MATCH($B275,[2]掉落汇总!$D$1:$M$1)),[2]掉落汇总!$A$2:$A$871,F$1,[2]掉落汇总!$C$2:$C$871,$Q$1)+SUMIFS(OFFSET([2]掉落汇总!$C$2:$C$871,,MATCH($B275,[2]掉落汇总!$D$1:$M$1)),[2]掉落汇总!$A$2:$A$871,F$1,[2]掉落汇总!$C$2:$C$871,$Q$2)/$Q$3)*宝箱投放计算!E275</f>
        <v>0</v>
      </c>
      <c r="G275">
        <f ca="1">(SUMIFS(OFFSET([2]掉落汇总!$C$2:$C$871,,MATCH($B275,[2]掉落汇总!$D$1:$M$1)),[2]掉落汇总!$A$2:$A$871,G$1,[2]掉落汇总!$C$2:$C$871,$Q$1)+SUMIFS(OFFSET([2]掉落汇总!$C$2:$C$871,,MATCH($B275,[2]掉落汇总!$D$1:$M$1)),[2]掉落汇总!$A$2:$A$871,G$1,[2]掉落汇总!$C$2:$C$871,$Q$2)/$Q$3)*宝箱投放计算!F275</f>
        <v>0</v>
      </c>
      <c r="H275">
        <f ca="1">(SUMIFS(OFFSET([2]掉落汇总!$C$2:$C$871,,MATCH($B275,[2]掉落汇总!$D$1:$M$1)),[2]掉落汇总!$A$2:$A$871,H$1,[2]掉落汇总!$C$2:$C$871,$Q$1)+SUMIFS(OFFSET([2]掉落汇总!$C$2:$C$871,,MATCH($B275,[2]掉落汇总!$D$1:$M$1)),[2]掉落汇总!$A$2:$A$871,H$1,[2]掉落汇总!$C$2:$C$871,$Q$2)/$Q$3)*宝箱投放计算!G275</f>
        <v>0</v>
      </c>
      <c r="I275">
        <f ca="1">(SUMIFS(OFFSET([2]掉落汇总!$C$2:$C$871,,MATCH($B275,[2]掉落汇总!$D$1:$M$1)),[2]掉落汇总!$A$2:$A$871,I$1,[2]掉落汇总!$C$2:$C$871,$Q$1)+SUMIFS(OFFSET([2]掉落汇总!$C$2:$C$871,,MATCH($B275,[2]掉落汇总!$D$1:$M$1)),[2]掉落汇总!$A$2:$A$871,I$1,[2]掉落汇总!$C$2:$C$871,$Q$2)/$Q$3)*宝箱投放计算!H275</f>
        <v>0</v>
      </c>
      <c r="J275">
        <f ca="1">(SUMIFS(OFFSET([2]掉落汇总!$C$2:$C$871,,MATCH($B275,[2]掉落汇总!$D$1:$M$1)),[2]掉落汇总!$A$2:$A$871,J$1,[2]掉落汇总!$C$2:$C$871,$Q$1)+SUMIFS(OFFSET([2]掉落汇总!$C$2:$C$871,,MATCH($B275,[2]掉落汇总!$D$1:$M$1)),[2]掉落汇总!$A$2:$A$871,J$1,[2]掉落汇总!$C$2:$C$871,$Q$2)/$Q$3)*宝箱投放计算!I275</f>
        <v>0</v>
      </c>
      <c r="K275">
        <f ca="1">(SUMIFS(OFFSET([2]掉落汇总!$C$2:$C$871,,MATCH($B275,[2]掉落汇总!$D$1:$M$1)),[2]掉落汇总!$A$2:$A$871,K$1,[2]掉落汇总!$C$2:$C$871,$Q$1)+SUMIFS(OFFSET([2]掉落汇总!$C$2:$C$871,,MATCH($B275,[2]掉落汇总!$D$1:$M$1)),[2]掉落汇总!$A$2:$A$871,K$1,[2]掉落汇总!$C$2:$C$871,$Q$2)/$Q$3)*宝箱投放计算!J275</f>
        <v>0</v>
      </c>
      <c r="L275">
        <f ca="1">(SUMIFS(OFFSET([2]掉落汇总!$C$2:$C$871,,MATCH($B275,[2]掉落汇总!$D$1:$M$1)),[2]掉落汇总!$A$2:$A$871,L$1,[2]掉落汇总!$C$2:$C$871,$Q$1)+SUMIFS(OFFSET([2]掉落汇总!$C$2:$C$871,,MATCH($B275,[2]掉落汇总!$D$1:$M$1)),[2]掉落汇总!$A$2:$A$871,L$1,[2]掉落汇总!$C$2:$C$871,$Q$2)/$Q$3)*宝箱投放计算!K275</f>
        <v>0</v>
      </c>
      <c r="M275">
        <f ca="1">(SUMIFS(OFFSET([2]掉落汇总!$C$2:$C$871,,MATCH($B275,[2]掉落汇总!$D$1:$M$1)),[2]掉落汇总!$A$2:$A$871,M$1,[2]掉落汇总!$C$2:$C$871,$Q$1)+SUMIFS(OFFSET([2]掉落汇总!$C$2:$C$871,,MATCH($B275,[2]掉落汇总!$D$1:$M$1)),[2]掉落汇总!$A$2:$A$871,M$1,[2]掉落汇总!$C$2:$C$871,$Q$2)/$Q$3)*宝箱投放计算!L275</f>
        <v>0</v>
      </c>
      <c r="N275">
        <f ca="1">(SUMIFS(OFFSET([2]掉落汇总!$C$2:$C$871,,MATCH($B275,[2]掉落汇总!$D$1:$M$1)),[2]掉落汇总!$A$2:$A$871,N$1,[2]掉落汇总!$C$2:$C$871,$Q$1)+SUMIFS(OFFSET([2]掉落汇总!$C$2:$C$871,,MATCH($B275,[2]掉落汇总!$D$1:$M$1)),[2]掉落汇总!$A$2:$A$871,N$1,[2]掉落汇总!$C$2:$C$871,$Q$2)/$Q$3)*宝箱投放计算!M275</f>
        <v>0</v>
      </c>
      <c r="O275">
        <f ca="1">(SUMIFS(OFFSET([2]掉落汇总!$C$2:$C$871,,MATCH($B275,[2]掉落汇总!$D$1:$M$1)),[2]掉落汇总!$A$2:$A$871,O$1,[2]掉落汇总!$C$2:$C$871,$Q$1)+SUMIFS(OFFSET([2]掉落汇总!$C$2:$C$871,,MATCH($B275,[2]掉落汇总!$D$1:$M$1)),[2]掉落汇总!$A$2:$A$871,O$1,[2]掉落汇总!$C$2:$C$871,$Q$2)/$Q$3)*宝箱投放计算!N275</f>
        <v>0</v>
      </c>
    </row>
    <row r="276" spans="1:15" x14ac:dyDescent="0.2">
      <c r="A276">
        <f>玩家成长时间线!A276</f>
        <v>275</v>
      </c>
      <c r="B276">
        <f>玩家成长时间线!B276</f>
        <v>10</v>
      </c>
      <c r="C276">
        <f ca="1">SUM($D$2:D276)</f>
        <v>0</v>
      </c>
      <c r="D276">
        <f t="shared" ca="1" si="4"/>
        <v>0</v>
      </c>
      <c r="E276">
        <f ca="1">(SUMIFS(OFFSET([2]掉落汇总!$C$2:$C$871,,MATCH($B276,[2]掉落汇总!$D$1:$M$1)),[2]掉落汇总!$A$2:$A$871,E$1,[2]掉落汇总!$C$2:$C$871,$Q$1)+SUMIFS(OFFSET([2]掉落汇总!$C$2:$C$871,,MATCH($B276,[2]掉落汇总!$D$1:$M$1)),[2]掉落汇总!$A$2:$A$871,E$1,[2]掉落汇总!$C$2:$C$871,$Q$2)/$Q$3)*宝箱投放计算!D276</f>
        <v>0</v>
      </c>
      <c r="F276">
        <f ca="1">(SUMIFS(OFFSET([2]掉落汇总!$C$2:$C$871,,MATCH($B276,[2]掉落汇总!$D$1:$M$1)),[2]掉落汇总!$A$2:$A$871,F$1,[2]掉落汇总!$C$2:$C$871,$Q$1)+SUMIFS(OFFSET([2]掉落汇总!$C$2:$C$871,,MATCH($B276,[2]掉落汇总!$D$1:$M$1)),[2]掉落汇总!$A$2:$A$871,F$1,[2]掉落汇总!$C$2:$C$871,$Q$2)/$Q$3)*宝箱投放计算!E276</f>
        <v>0</v>
      </c>
      <c r="G276">
        <f ca="1">(SUMIFS(OFFSET([2]掉落汇总!$C$2:$C$871,,MATCH($B276,[2]掉落汇总!$D$1:$M$1)),[2]掉落汇总!$A$2:$A$871,G$1,[2]掉落汇总!$C$2:$C$871,$Q$1)+SUMIFS(OFFSET([2]掉落汇总!$C$2:$C$871,,MATCH($B276,[2]掉落汇总!$D$1:$M$1)),[2]掉落汇总!$A$2:$A$871,G$1,[2]掉落汇总!$C$2:$C$871,$Q$2)/$Q$3)*宝箱投放计算!F276</f>
        <v>0</v>
      </c>
      <c r="H276">
        <f ca="1">(SUMIFS(OFFSET([2]掉落汇总!$C$2:$C$871,,MATCH($B276,[2]掉落汇总!$D$1:$M$1)),[2]掉落汇总!$A$2:$A$871,H$1,[2]掉落汇总!$C$2:$C$871,$Q$1)+SUMIFS(OFFSET([2]掉落汇总!$C$2:$C$871,,MATCH($B276,[2]掉落汇总!$D$1:$M$1)),[2]掉落汇总!$A$2:$A$871,H$1,[2]掉落汇总!$C$2:$C$871,$Q$2)/$Q$3)*宝箱投放计算!G276</f>
        <v>0</v>
      </c>
      <c r="I276">
        <f ca="1">(SUMIFS(OFFSET([2]掉落汇总!$C$2:$C$871,,MATCH($B276,[2]掉落汇总!$D$1:$M$1)),[2]掉落汇总!$A$2:$A$871,I$1,[2]掉落汇总!$C$2:$C$871,$Q$1)+SUMIFS(OFFSET([2]掉落汇总!$C$2:$C$871,,MATCH($B276,[2]掉落汇总!$D$1:$M$1)),[2]掉落汇总!$A$2:$A$871,I$1,[2]掉落汇总!$C$2:$C$871,$Q$2)/$Q$3)*宝箱投放计算!H276</f>
        <v>0</v>
      </c>
      <c r="J276">
        <f ca="1">(SUMIFS(OFFSET([2]掉落汇总!$C$2:$C$871,,MATCH($B276,[2]掉落汇总!$D$1:$M$1)),[2]掉落汇总!$A$2:$A$871,J$1,[2]掉落汇总!$C$2:$C$871,$Q$1)+SUMIFS(OFFSET([2]掉落汇总!$C$2:$C$871,,MATCH($B276,[2]掉落汇总!$D$1:$M$1)),[2]掉落汇总!$A$2:$A$871,J$1,[2]掉落汇总!$C$2:$C$871,$Q$2)/$Q$3)*宝箱投放计算!I276</f>
        <v>0</v>
      </c>
      <c r="K276">
        <f ca="1">(SUMIFS(OFFSET([2]掉落汇总!$C$2:$C$871,,MATCH($B276,[2]掉落汇总!$D$1:$M$1)),[2]掉落汇总!$A$2:$A$871,K$1,[2]掉落汇总!$C$2:$C$871,$Q$1)+SUMIFS(OFFSET([2]掉落汇总!$C$2:$C$871,,MATCH($B276,[2]掉落汇总!$D$1:$M$1)),[2]掉落汇总!$A$2:$A$871,K$1,[2]掉落汇总!$C$2:$C$871,$Q$2)/$Q$3)*宝箱投放计算!J276</f>
        <v>0</v>
      </c>
      <c r="L276">
        <f ca="1">(SUMIFS(OFFSET([2]掉落汇总!$C$2:$C$871,,MATCH($B276,[2]掉落汇总!$D$1:$M$1)),[2]掉落汇总!$A$2:$A$871,L$1,[2]掉落汇总!$C$2:$C$871,$Q$1)+SUMIFS(OFFSET([2]掉落汇总!$C$2:$C$871,,MATCH($B276,[2]掉落汇总!$D$1:$M$1)),[2]掉落汇总!$A$2:$A$871,L$1,[2]掉落汇总!$C$2:$C$871,$Q$2)/$Q$3)*宝箱投放计算!K276</f>
        <v>0</v>
      </c>
      <c r="M276">
        <f ca="1">(SUMIFS(OFFSET([2]掉落汇总!$C$2:$C$871,,MATCH($B276,[2]掉落汇总!$D$1:$M$1)),[2]掉落汇总!$A$2:$A$871,M$1,[2]掉落汇总!$C$2:$C$871,$Q$1)+SUMIFS(OFFSET([2]掉落汇总!$C$2:$C$871,,MATCH($B276,[2]掉落汇总!$D$1:$M$1)),[2]掉落汇总!$A$2:$A$871,M$1,[2]掉落汇总!$C$2:$C$871,$Q$2)/$Q$3)*宝箱投放计算!L276</f>
        <v>0</v>
      </c>
      <c r="N276">
        <f ca="1">(SUMIFS(OFFSET([2]掉落汇总!$C$2:$C$871,,MATCH($B276,[2]掉落汇总!$D$1:$M$1)),[2]掉落汇总!$A$2:$A$871,N$1,[2]掉落汇总!$C$2:$C$871,$Q$1)+SUMIFS(OFFSET([2]掉落汇总!$C$2:$C$871,,MATCH($B276,[2]掉落汇总!$D$1:$M$1)),[2]掉落汇总!$A$2:$A$871,N$1,[2]掉落汇总!$C$2:$C$871,$Q$2)/$Q$3)*宝箱投放计算!M276</f>
        <v>0</v>
      </c>
      <c r="O276">
        <f ca="1">(SUMIFS(OFFSET([2]掉落汇总!$C$2:$C$871,,MATCH($B276,[2]掉落汇总!$D$1:$M$1)),[2]掉落汇总!$A$2:$A$871,O$1,[2]掉落汇总!$C$2:$C$871,$Q$1)+SUMIFS(OFFSET([2]掉落汇总!$C$2:$C$871,,MATCH($B276,[2]掉落汇总!$D$1:$M$1)),[2]掉落汇总!$A$2:$A$871,O$1,[2]掉落汇总!$C$2:$C$871,$Q$2)/$Q$3)*宝箱投放计算!N276</f>
        <v>0</v>
      </c>
    </row>
    <row r="277" spans="1:15" x14ac:dyDescent="0.2">
      <c r="A277">
        <f>玩家成长时间线!A277</f>
        <v>276</v>
      </c>
      <c r="B277">
        <f>玩家成长时间线!B277</f>
        <v>10</v>
      </c>
      <c r="C277">
        <f ca="1">SUM($D$2:D277)</f>
        <v>0</v>
      </c>
      <c r="D277">
        <f t="shared" ca="1" si="4"/>
        <v>0</v>
      </c>
      <c r="E277">
        <f ca="1">(SUMIFS(OFFSET([2]掉落汇总!$C$2:$C$871,,MATCH($B277,[2]掉落汇总!$D$1:$M$1)),[2]掉落汇总!$A$2:$A$871,E$1,[2]掉落汇总!$C$2:$C$871,$Q$1)+SUMIFS(OFFSET([2]掉落汇总!$C$2:$C$871,,MATCH($B277,[2]掉落汇总!$D$1:$M$1)),[2]掉落汇总!$A$2:$A$871,E$1,[2]掉落汇总!$C$2:$C$871,$Q$2)/$Q$3)*宝箱投放计算!D277</f>
        <v>0</v>
      </c>
      <c r="F277">
        <f ca="1">(SUMIFS(OFFSET([2]掉落汇总!$C$2:$C$871,,MATCH($B277,[2]掉落汇总!$D$1:$M$1)),[2]掉落汇总!$A$2:$A$871,F$1,[2]掉落汇总!$C$2:$C$871,$Q$1)+SUMIFS(OFFSET([2]掉落汇总!$C$2:$C$871,,MATCH($B277,[2]掉落汇总!$D$1:$M$1)),[2]掉落汇总!$A$2:$A$871,F$1,[2]掉落汇总!$C$2:$C$871,$Q$2)/$Q$3)*宝箱投放计算!E277</f>
        <v>0</v>
      </c>
      <c r="G277">
        <f ca="1">(SUMIFS(OFFSET([2]掉落汇总!$C$2:$C$871,,MATCH($B277,[2]掉落汇总!$D$1:$M$1)),[2]掉落汇总!$A$2:$A$871,G$1,[2]掉落汇总!$C$2:$C$871,$Q$1)+SUMIFS(OFFSET([2]掉落汇总!$C$2:$C$871,,MATCH($B277,[2]掉落汇总!$D$1:$M$1)),[2]掉落汇总!$A$2:$A$871,G$1,[2]掉落汇总!$C$2:$C$871,$Q$2)/$Q$3)*宝箱投放计算!F277</f>
        <v>0</v>
      </c>
      <c r="H277">
        <f ca="1">(SUMIFS(OFFSET([2]掉落汇总!$C$2:$C$871,,MATCH($B277,[2]掉落汇总!$D$1:$M$1)),[2]掉落汇总!$A$2:$A$871,H$1,[2]掉落汇总!$C$2:$C$871,$Q$1)+SUMIFS(OFFSET([2]掉落汇总!$C$2:$C$871,,MATCH($B277,[2]掉落汇总!$D$1:$M$1)),[2]掉落汇总!$A$2:$A$871,H$1,[2]掉落汇总!$C$2:$C$871,$Q$2)/$Q$3)*宝箱投放计算!G277</f>
        <v>0</v>
      </c>
      <c r="I277">
        <f ca="1">(SUMIFS(OFFSET([2]掉落汇总!$C$2:$C$871,,MATCH($B277,[2]掉落汇总!$D$1:$M$1)),[2]掉落汇总!$A$2:$A$871,I$1,[2]掉落汇总!$C$2:$C$871,$Q$1)+SUMIFS(OFFSET([2]掉落汇总!$C$2:$C$871,,MATCH($B277,[2]掉落汇总!$D$1:$M$1)),[2]掉落汇总!$A$2:$A$871,I$1,[2]掉落汇总!$C$2:$C$871,$Q$2)/$Q$3)*宝箱投放计算!H277</f>
        <v>0</v>
      </c>
      <c r="J277">
        <f ca="1">(SUMIFS(OFFSET([2]掉落汇总!$C$2:$C$871,,MATCH($B277,[2]掉落汇总!$D$1:$M$1)),[2]掉落汇总!$A$2:$A$871,J$1,[2]掉落汇总!$C$2:$C$871,$Q$1)+SUMIFS(OFFSET([2]掉落汇总!$C$2:$C$871,,MATCH($B277,[2]掉落汇总!$D$1:$M$1)),[2]掉落汇总!$A$2:$A$871,J$1,[2]掉落汇总!$C$2:$C$871,$Q$2)/$Q$3)*宝箱投放计算!I277</f>
        <v>0</v>
      </c>
      <c r="K277">
        <f ca="1">(SUMIFS(OFFSET([2]掉落汇总!$C$2:$C$871,,MATCH($B277,[2]掉落汇总!$D$1:$M$1)),[2]掉落汇总!$A$2:$A$871,K$1,[2]掉落汇总!$C$2:$C$871,$Q$1)+SUMIFS(OFFSET([2]掉落汇总!$C$2:$C$871,,MATCH($B277,[2]掉落汇总!$D$1:$M$1)),[2]掉落汇总!$A$2:$A$871,K$1,[2]掉落汇总!$C$2:$C$871,$Q$2)/$Q$3)*宝箱投放计算!J277</f>
        <v>0</v>
      </c>
      <c r="L277">
        <f ca="1">(SUMIFS(OFFSET([2]掉落汇总!$C$2:$C$871,,MATCH($B277,[2]掉落汇总!$D$1:$M$1)),[2]掉落汇总!$A$2:$A$871,L$1,[2]掉落汇总!$C$2:$C$871,$Q$1)+SUMIFS(OFFSET([2]掉落汇总!$C$2:$C$871,,MATCH($B277,[2]掉落汇总!$D$1:$M$1)),[2]掉落汇总!$A$2:$A$871,L$1,[2]掉落汇总!$C$2:$C$871,$Q$2)/$Q$3)*宝箱投放计算!K277</f>
        <v>0</v>
      </c>
      <c r="M277">
        <f ca="1">(SUMIFS(OFFSET([2]掉落汇总!$C$2:$C$871,,MATCH($B277,[2]掉落汇总!$D$1:$M$1)),[2]掉落汇总!$A$2:$A$871,M$1,[2]掉落汇总!$C$2:$C$871,$Q$1)+SUMIFS(OFFSET([2]掉落汇总!$C$2:$C$871,,MATCH($B277,[2]掉落汇总!$D$1:$M$1)),[2]掉落汇总!$A$2:$A$871,M$1,[2]掉落汇总!$C$2:$C$871,$Q$2)/$Q$3)*宝箱投放计算!L277</f>
        <v>0</v>
      </c>
      <c r="N277">
        <f ca="1">(SUMIFS(OFFSET([2]掉落汇总!$C$2:$C$871,,MATCH($B277,[2]掉落汇总!$D$1:$M$1)),[2]掉落汇总!$A$2:$A$871,N$1,[2]掉落汇总!$C$2:$C$871,$Q$1)+SUMIFS(OFFSET([2]掉落汇总!$C$2:$C$871,,MATCH($B277,[2]掉落汇总!$D$1:$M$1)),[2]掉落汇总!$A$2:$A$871,N$1,[2]掉落汇总!$C$2:$C$871,$Q$2)/$Q$3)*宝箱投放计算!M277</f>
        <v>0</v>
      </c>
      <c r="O277">
        <f ca="1">(SUMIFS(OFFSET([2]掉落汇总!$C$2:$C$871,,MATCH($B277,[2]掉落汇总!$D$1:$M$1)),[2]掉落汇总!$A$2:$A$871,O$1,[2]掉落汇总!$C$2:$C$871,$Q$1)+SUMIFS(OFFSET([2]掉落汇总!$C$2:$C$871,,MATCH($B277,[2]掉落汇总!$D$1:$M$1)),[2]掉落汇总!$A$2:$A$871,O$1,[2]掉落汇总!$C$2:$C$871,$Q$2)/$Q$3)*宝箱投放计算!N277</f>
        <v>0</v>
      </c>
    </row>
    <row r="278" spans="1:15" x14ac:dyDescent="0.2">
      <c r="A278">
        <f>玩家成长时间线!A278</f>
        <v>277</v>
      </c>
      <c r="B278">
        <f>玩家成长时间线!B278</f>
        <v>10</v>
      </c>
      <c r="C278">
        <f ca="1">SUM($D$2:D278)</f>
        <v>0</v>
      </c>
      <c r="D278">
        <f t="shared" ca="1" si="4"/>
        <v>0</v>
      </c>
      <c r="E278">
        <f ca="1">(SUMIFS(OFFSET([2]掉落汇总!$C$2:$C$871,,MATCH($B278,[2]掉落汇总!$D$1:$M$1)),[2]掉落汇总!$A$2:$A$871,E$1,[2]掉落汇总!$C$2:$C$871,$Q$1)+SUMIFS(OFFSET([2]掉落汇总!$C$2:$C$871,,MATCH($B278,[2]掉落汇总!$D$1:$M$1)),[2]掉落汇总!$A$2:$A$871,E$1,[2]掉落汇总!$C$2:$C$871,$Q$2)/$Q$3)*宝箱投放计算!D278</f>
        <v>0</v>
      </c>
      <c r="F278">
        <f ca="1">(SUMIFS(OFFSET([2]掉落汇总!$C$2:$C$871,,MATCH($B278,[2]掉落汇总!$D$1:$M$1)),[2]掉落汇总!$A$2:$A$871,F$1,[2]掉落汇总!$C$2:$C$871,$Q$1)+SUMIFS(OFFSET([2]掉落汇总!$C$2:$C$871,,MATCH($B278,[2]掉落汇总!$D$1:$M$1)),[2]掉落汇总!$A$2:$A$871,F$1,[2]掉落汇总!$C$2:$C$871,$Q$2)/$Q$3)*宝箱投放计算!E278</f>
        <v>0</v>
      </c>
      <c r="G278">
        <f ca="1">(SUMIFS(OFFSET([2]掉落汇总!$C$2:$C$871,,MATCH($B278,[2]掉落汇总!$D$1:$M$1)),[2]掉落汇总!$A$2:$A$871,G$1,[2]掉落汇总!$C$2:$C$871,$Q$1)+SUMIFS(OFFSET([2]掉落汇总!$C$2:$C$871,,MATCH($B278,[2]掉落汇总!$D$1:$M$1)),[2]掉落汇总!$A$2:$A$871,G$1,[2]掉落汇总!$C$2:$C$871,$Q$2)/$Q$3)*宝箱投放计算!F278</f>
        <v>0</v>
      </c>
      <c r="H278">
        <f ca="1">(SUMIFS(OFFSET([2]掉落汇总!$C$2:$C$871,,MATCH($B278,[2]掉落汇总!$D$1:$M$1)),[2]掉落汇总!$A$2:$A$871,H$1,[2]掉落汇总!$C$2:$C$871,$Q$1)+SUMIFS(OFFSET([2]掉落汇总!$C$2:$C$871,,MATCH($B278,[2]掉落汇总!$D$1:$M$1)),[2]掉落汇总!$A$2:$A$871,H$1,[2]掉落汇总!$C$2:$C$871,$Q$2)/$Q$3)*宝箱投放计算!G278</f>
        <v>0</v>
      </c>
      <c r="I278">
        <f ca="1">(SUMIFS(OFFSET([2]掉落汇总!$C$2:$C$871,,MATCH($B278,[2]掉落汇总!$D$1:$M$1)),[2]掉落汇总!$A$2:$A$871,I$1,[2]掉落汇总!$C$2:$C$871,$Q$1)+SUMIFS(OFFSET([2]掉落汇总!$C$2:$C$871,,MATCH($B278,[2]掉落汇总!$D$1:$M$1)),[2]掉落汇总!$A$2:$A$871,I$1,[2]掉落汇总!$C$2:$C$871,$Q$2)/$Q$3)*宝箱投放计算!H278</f>
        <v>0</v>
      </c>
      <c r="J278">
        <f ca="1">(SUMIFS(OFFSET([2]掉落汇总!$C$2:$C$871,,MATCH($B278,[2]掉落汇总!$D$1:$M$1)),[2]掉落汇总!$A$2:$A$871,J$1,[2]掉落汇总!$C$2:$C$871,$Q$1)+SUMIFS(OFFSET([2]掉落汇总!$C$2:$C$871,,MATCH($B278,[2]掉落汇总!$D$1:$M$1)),[2]掉落汇总!$A$2:$A$871,J$1,[2]掉落汇总!$C$2:$C$871,$Q$2)/$Q$3)*宝箱投放计算!I278</f>
        <v>0</v>
      </c>
      <c r="K278">
        <f ca="1">(SUMIFS(OFFSET([2]掉落汇总!$C$2:$C$871,,MATCH($B278,[2]掉落汇总!$D$1:$M$1)),[2]掉落汇总!$A$2:$A$871,K$1,[2]掉落汇总!$C$2:$C$871,$Q$1)+SUMIFS(OFFSET([2]掉落汇总!$C$2:$C$871,,MATCH($B278,[2]掉落汇总!$D$1:$M$1)),[2]掉落汇总!$A$2:$A$871,K$1,[2]掉落汇总!$C$2:$C$871,$Q$2)/$Q$3)*宝箱投放计算!J278</f>
        <v>0</v>
      </c>
      <c r="L278">
        <f ca="1">(SUMIFS(OFFSET([2]掉落汇总!$C$2:$C$871,,MATCH($B278,[2]掉落汇总!$D$1:$M$1)),[2]掉落汇总!$A$2:$A$871,L$1,[2]掉落汇总!$C$2:$C$871,$Q$1)+SUMIFS(OFFSET([2]掉落汇总!$C$2:$C$871,,MATCH($B278,[2]掉落汇总!$D$1:$M$1)),[2]掉落汇总!$A$2:$A$871,L$1,[2]掉落汇总!$C$2:$C$871,$Q$2)/$Q$3)*宝箱投放计算!K278</f>
        <v>0</v>
      </c>
      <c r="M278">
        <f ca="1">(SUMIFS(OFFSET([2]掉落汇总!$C$2:$C$871,,MATCH($B278,[2]掉落汇总!$D$1:$M$1)),[2]掉落汇总!$A$2:$A$871,M$1,[2]掉落汇总!$C$2:$C$871,$Q$1)+SUMIFS(OFFSET([2]掉落汇总!$C$2:$C$871,,MATCH($B278,[2]掉落汇总!$D$1:$M$1)),[2]掉落汇总!$A$2:$A$871,M$1,[2]掉落汇总!$C$2:$C$871,$Q$2)/$Q$3)*宝箱投放计算!L278</f>
        <v>0</v>
      </c>
      <c r="N278">
        <f ca="1">(SUMIFS(OFFSET([2]掉落汇总!$C$2:$C$871,,MATCH($B278,[2]掉落汇总!$D$1:$M$1)),[2]掉落汇总!$A$2:$A$871,N$1,[2]掉落汇总!$C$2:$C$871,$Q$1)+SUMIFS(OFFSET([2]掉落汇总!$C$2:$C$871,,MATCH($B278,[2]掉落汇总!$D$1:$M$1)),[2]掉落汇总!$A$2:$A$871,N$1,[2]掉落汇总!$C$2:$C$871,$Q$2)/$Q$3)*宝箱投放计算!M278</f>
        <v>0</v>
      </c>
      <c r="O278">
        <f ca="1">(SUMIFS(OFFSET([2]掉落汇总!$C$2:$C$871,,MATCH($B278,[2]掉落汇总!$D$1:$M$1)),[2]掉落汇总!$A$2:$A$871,O$1,[2]掉落汇总!$C$2:$C$871,$Q$1)+SUMIFS(OFFSET([2]掉落汇总!$C$2:$C$871,,MATCH($B278,[2]掉落汇总!$D$1:$M$1)),[2]掉落汇总!$A$2:$A$871,O$1,[2]掉落汇总!$C$2:$C$871,$Q$2)/$Q$3)*宝箱投放计算!N278</f>
        <v>0</v>
      </c>
    </row>
    <row r="279" spans="1:15" x14ac:dyDescent="0.2">
      <c r="A279">
        <f>玩家成长时间线!A279</f>
        <v>278</v>
      </c>
      <c r="B279">
        <f>玩家成长时间线!B279</f>
        <v>10</v>
      </c>
      <c r="C279">
        <f ca="1">SUM($D$2:D279)</f>
        <v>0</v>
      </c>
      <c r="D279">
        <f t="shared" ca="1" si="4"/>
        <v>0</v>
      </c>
      <c r="E279">
        <f ca="1">(SUMIFS(OFFSET([2]掉落汇总!$C$2:$C$871,,MATCH($B279,[2]掉落汇总!$D$1:$M$1)),[2]掉落汇总!$A$2:$A$871,E$1,[2]掉落汇总!$C$2:$C$871,$Q$1)+SUMIFS(OFFSET([2]掉落汇总!$C$2:$C$871,,MATCH($B279,[2]掉落汇总!$D$1:$M$1)),[2]掉落汇总!$A$2:$A$871,E$1,[2]掉落汇总!$C$2:$C$871,$Q$2)/$Q$3)*宝箱投放计算!D279</f>
        <v>0</v>
      </c>
      <c r="F279">
        <f ca="1">(SUMIFS(OFFSET([2]掉落汇总!$C$2:$C$871,,MATCH($B279,[2]掉落汇总!$D$1:$M$1)),[2]掉落汇总!$A$2:$A$871,F$1,[2]掉落汇总!$C$2:$C$871,$Q$1)+SUMIFS(OFFSET([2]掉落汇总!$C$2:$C$871,,MATCH($B279,[2]掉落汇总!$D$1:$M$1)),[2]掉落汇总!$A$2:$A$871,F$1,[2]掉落汇总!$C$2:$C$871,$Q$2)/$Q$3)*宝箱投放计算!E279</f>
        <v>0</v>
      </c>
      <c r="G279">
        <f ca="1">(SUMIFS(OFFSET([2]掉落汇总!$C$2:$C$871,,MATCH($B279,[2]掉落汇总!$D$1:$M$1)),[2]掉落汇总!$A$2:$A$871,G$1,[2]掉落汇总!$C$2:$C$871,$Q$1)+SUMIFS(OFFSET([2]掉落汇总!$C$2:$C$871,,MATCH($B279,[2]掉落汇总!$D$1:$M$1)),[2]掉落汇总!$A$2:$A$871,G$1,[2]掉落汇总!$C$2:$C$871,$Q$2)/$Q$3)*宝箱投放计算!F279</f>
        <v>0</v>
      </c>
      <c r="H279">
        <f ca="1">(SUMIFS(OFFSET([2]掉落汇总!$C$2:$C$871,,MATCH($B279,[2]掉落汇总!$D$1:$M$1)),[2]掉落汇总!$A$2:$A$871,H$1,[2]掉落汇总!$C$2:$C$871,$Q$1)+SUMIFS(OFFSET([2]掉落汇总!$C$2:$C$871,,MATCH($B279,[2]掉落汇总!$D$1:$M$1)),[2]掉落汇总!$A$2:$A$871,H$1,[2]掉落汇总!$C$2:$C$871,$Q$2)/$Q$3)*宝箱投放计算!G279</f>
        <v>0</v>
      </c>
      <c r="I279">
        <f ca="1">(SUMIFS(OFFSET([2]掉落汇总!$C$2:$C$871,,MATCH($B279,[2]掉落汇总!$D$1:$M$1)),[2]掉落汇总!$A$2:$A$871,I$1,[2]掉落汇总!$C$2:$C$871,$Q$1)+SUMIFS(OFFSET([2]掉落汇总!$C$2:$C$871,,MATCH($B279,[2]掉落汇总!$D$1:$M$1)),[2]掉落汇总!$A$2:$A$871,I$1,[2]掉落汇总!$C$2:$C$871,$Q$2)/$Q$3)*宝箱投放计算!H279</f>
        <v>0</v>
      </c>
      <c r="J279">
        <f ca="1">(SUMIFS(OFFSET([2]掉落汇总!$C$2:$C$871,,MATCH($B279,[2]掉落汇总!$D$1:$M$1)),[2]掉落汇总!$A$2:$A$871,J$1,[2]掉落汇总!$C$2:$C$871,$Q$1)+SUMIFS(OFFSET([2]掉落汇总!$C$2:$C$871,,MATCH($B279,[2]掉落汇总!$D$1:$M$1)),[2]掉落汇总!$A$2:$A$871,J$1,[2]掉落汇总!$C$2:$C$871,$Q$2)/$Q$3)*宝箱投放计算!I279</f>
        <v>0</v>
      </c>
      <c r="K279">
        <f ca="1">(SUMIFS(OFFSET([2]掉落汇总!$C$2:$C$871,,MATCH($B279,[2]掉落汇总!$D$1:$M$1)),[2]掉落汇总!$A$2:$A$871,K$1,[2]掉落汇总!$C$2:$C$871,$Q$1)+SUMIFS(OFFSET([2]掉落汇总!$C$2:$C$871,,MATCH($B279,[2]掉落汇总!$D$1:$M$1)),[2]掉落汇总!$A$2:$A$871,K$1,[2]掉落汇总!$C$2:$C$871,$Q$2)/$Q$3)*宝箱投放计算!J279</f>
        <v>0</v>
      </c>
      <c r="L279">
        <f ca="1">(SUMIFS(OFFSET([2]掉落汇总!$C$2:$C$871,,MATCH($B279,[2]掉落汇总!$D$1:$M$1)),[2]掉落汇总!$A$2:$A$871,L$1,[2]掉落汇总!$C$2:$C$871,$Q$1)+SUMIFS(OFFSET([2]掉落汇总!$C$2:$C$871,,MATCH($B279,[2]掉落汇总!$D$1:$M$1)),[2]掉落汇总!$A$2:$A$871,L$1,[2]掉落汇总!$C$2:$C$871,$Q$2)/$Q$3)*宝箱投放计算!K279</f>
        <v>0</v>
      </c>
      <c r="M279">
        <f ca="1">(SUMIFS(OFFSET([2]掉落汇总!$C$2:$C$871,,MATCH($B279,[2]掉落汇总!$D$1:$M$1)),[2]掉落汇总!$A$2:$A$871,M$1,[2]掉落汇总!$C$2:$C$871,$Q$1)+SUMIFS(OFFSET([2]掉落汇总!$C$2:$C$871,,MATCH($B279,[2]掉落汇总!$D$1:$M$1)),[2]掉落汇总!$A$2:$A$871,M$1,[2]掉落汇总!$C$2:$C$871,$Q$2)/$Q$3)*宝箱投放计算!L279</f>
        <v>0</v>
      </c>
      <c r="N279">
        <f ca="1">(SUMIFS(OFFSET([2]掉落汇总!$C$2:$C$871,,MATCH($B279,[2]掉落汇总!$D$1:$M$1)),[2]掉落汇总!$A$2:$A$871,N$1,[2]掉落汇总!$C$2:$C$871,$Q$1)+SUMIFS(OFFSET([2]掉落汇总!$C$2:$C$871,,MATCH($B279,[2]掉落汇总!$D$1:$M$1)),[2]掉落汇总!$A$2:$A$871,N$1,[2]掉落汇总!$C$2:$C$871,$Q$2)/$Q$3)*宝箱投放计算!M279</f>
        <v>0</v>
      </c>
      <c r="O279">
        <f ca="1">(SUMIFS(OFFSET([2]掉落汇总!$C$2:$C$871,,MATCH($B279,[2]掉落汇总!$D$1:$M$1)),[2]掉落汇总!$A$2:$A$871,O$1,[2]掉落汇总!$C$2:$C$871,$Q$1)+SUMIFS(OFFSET([2]掉落汇总!$C$2:$C$871,,MATCH($B279,[2]掉落汇总!$D$1:$M$1)),[2]掉落汇总!$A$2:$A$871,O$1,[2]掉落汇总!$C$2:$C$871,$Q$2)/$Q$3)*宝箱投放计算!N279</f>
        <v>0</v>
      </c>
    </row>
    <row r="280" spans="1:15" x14ac:dyDescent="0.2">
      <c r="A280">
        <f>玩家成长时间线!A280</f>
        <v>279</v>
      </c>
      <c r="B280">
        <f>玩家成长时间线!B280</f>
        <v>10</v>
      </c>
      <c r="C280">
        <f ca="1">SUM($D$2:D280)</f>
        <v>0</v>
      </c>
      <c r="D280">
        <f t="shared" ca="1" si="4"/>
        <v>0</v>
      </c>
      <c r="E280">
        <f ca="1">(SUMIFS(OFFSET([2]掉落汇总!$C$2:$C$871,,MATCH($B280,[2]掉落汇总!$D$1:$M$1)),[2]掉落汇总!$A$2:$A$871,E$1,[2]掉落汇总!$C$2:$C$871,$Q$1)+SUMIFS(OFFSET([2]掉落汇总!$C$2:$C$871,,MATCH($B280,[2]掉落汇总!$D$1:$M$1)),[2]掉落汇总!$A$2:$A$871,E$1,[2]掉落汇总!$C$2:$C$871,$Q$2)/$Q$3)*宝箱投放计算!D280</f>
        <v>0</v>
      </c>
      <c r="F280">
        <f ca="1">(SUMIFS(OFFSET([2]掉落汇总!$C$2:$C$871,,MATCH($B280,[2]掉落汇总!$D$1:$M$1)),[2]掉落汇总!$A$2:$A$871,F$1,[2]掉落汇总!$C$2:$C$871,$Q$1)+SUMIFS(OFFSET([2]掉落汇总!$C$2:$C$871,,MATCH($B280,[2]掉落汇总!$D$1:$M$1)),[2]掉落汇总!$A$2:$A$871,F$1,[2]掉落汇总!$C$2:$C$871,$Q$2)/$Q$3)*宝箱投放计算!E280</f>
        <v>0</v>
      </c>
      <c r="G280">
        <f ca="1">(SUMIFS(OFFSET([2]掉落汇总!$C$2:$C$871,,MATCH($B280,[2]掉落汇总!$D$1:$M$1)),[2]掉落汇总!$A$2:$A$871,G$1,[2]掉落汇总!$C$2:$C$871,$Q$1)+SUMIFS(OFFSET([2]掉落汇总!$C$2:$C$871,,MATCH($B280,[2]掉落汇总!$D$1:$M$1)),[2]掉落汇总!$A$2:$A$871,G$1,[2]掉落汇总!$C$2:$C$871,$Q$2)/$Q$3)*宝箱投放计算!F280</f>
        <v>0</v>
      </c>
      <c r="H280">
        <f ca="1">(SUMIFS(OFFSET([2]掉落汇总!$C$2:$C$871,,MATCH($B280,[2]掉落汇总!$D$1:$M$1)),[2]掉落汇总!$A$2:$A$871,H$1,[2]掉落汇总!$C$2:$C$871,$Q$1)+SUMIFS(OFFSET([2]掉落汇总!$C$2:$C$871,,MATCH($B280,[2]掉落汇总!$D$1:$M$1)),[2]掉落汇总!$A$2:$A$871,H$1,[2]掉落汇总!$C$2:$C$871,$Q$2)/$Q$3)*宝箱投放计算!G280</f>
        <v>0</v>
      </c>
      <c r="I280">
        <f ca="1">(SUMIFS(OFFSET([2]掉落汇总!$C$2:$C$871,,MATCH($B280,[2]掉落汇总!$D$1:$M$1)),[2]掉落汇总!$A$2:$A$871,I$1,[2]掉落汇总!$C$2:$C$871,$Q$1)+SUMIFS(OFFSET([2]掉落汇总!$C$2:$C$871,,MATCH($B280,[2]掉落汇总!$D$1:$M$1)),[2]掉落汇总!$A$2:$A$871,I$1,[2]掉落汇总!$C$2:$C$871,$Q$2)/$Q$3)*宝箱投放计算!H280</f>
        <v>0</v>
      </c>
      <c r="J280">
        <f ca="1">(SUMIFS(OFFSET([2]掉落汇总!$C$2:$C$871,,MATCH($B280,[2]掉落汇总!$D$1:$M$1)),[2]掉落汇总!$A$2:$A$871,J$1,[2]掉落汇总!$C$2:$C$871,$Q$1)+SUMIFS(OFFSET([2]掉落汇总!$C$2:$C$871,,MATCH($B280,[2]掉落汇总!$D$1:$M$1)),[2]掉落汇总!$A$2:$A$871,J$1,[2]掉落汇总!$C$2:$C$871,$Q$2)/$Q$3)*宝箱投放计算!I280</f>
        <v>0</v>
      </c>
      <c r="K280">
        <f ca="1">(SUMIFS(OFFSET([2]掉落汇总!$C$2:$C$871,,MATCH($B280,[2]掉落汇总!$D$1:$M$1)),[2]掉落汇总!$A$2:$A$871,K$1,[2]掉落汇总!$C$2:$C$871,$Q$1)+SUMIFS(OFFSET([2]掉落汇总!$C$2:$C$871,,MATCH($B280,[2]掉落汇总!$D$1:$M$1)),[2]掉落汇总!$A$2:$A$871,K$1,[2]掉落汇总!$C$2:$C$871,$Q$2)/$Q$3)*宝箱投放计算!J280</f>
        <v>0</v>
      </c>
      <c r="L280">
        <f ca="1">(SUMIFS(OFFSET([2]掉落汇总!$C$2:$C$871,,MATCH($B280,[2]掉落汇总!$D$1:$M$1)),[2]掉落汇总!$A$2:$A$871,L$1,[2]掉落汇总!$C$2:$C$871,$Q$1)+SUMIFS(OFFSET([2]掉落汇总!$C$2:$C$871,,MATCH($B280,[2]掉落汇总!$D$1:$M$1)),[2]掉落汇总!$A$2:$A$871,L$1,[2]掉落汇总!$C$2:$C$871,$Q$2)/$Q$3)*宝箱投放计算!K280</f>
        <v>0</v>
      </c>
      <c r="M280">
        <f ca="1">(SUMIFS(OFFSET([2]掉落汇总!$C$2:$C$871,,MATCH($B280,[2]掉落汇总!$D$1:$M$1)),[2]掉落汇总!$A$2:$A$871,M$1,[2]掉落汇总!$C$2:$C$871,$Q$1)+SUMIFS(OFFSET([2]掉落汇总!$C$2:$C$871,,MATCH($B280,[2]掉落汇总!$D$1:$M$1)),[2]掉落汇总!$A$2:$A$871,M$1,[2]掉落汇总!$C$2:$C$871,$Q$2)/$Q$3)*宝箱投放计算!L280</f>
        <v>0</v>
      </c>
      <c r="N280">
        <f ca="1">(SUMIFS(OFFSET([2]掉落汇总!$C$2:$C$871,,MATCH($B280,[2]掉落汇总!$D$1:$M$1)),[2]掉落汇总!$A$2:$A$871,N$1,[2]掉落汇总!$C$2:$C$871,$Q$1)+SUMIFS(OFFSET([2]掉落汇总!$C$2:$C$871,,MATCH($B280,[2]掉落汇总!$D$1:$M$1)),[2]掉落汇总!$A$2:$A$871,N$1,[2]掉落汇总!$C$2:$C$871,$Q$2)/$Q$3)*宝箱投放计算!M280</f>
        <v>0</v>
      </c>
      <c r="O280">
        <f ca="1">(SUMIFS(OFFSET([2]掉落汇总!$C$2:$C$871,,MATCH($B280,[2]掉落汇总!$D$1:$M$1)),[2]掉落汇总!$A$2:$A$871,O$1,[2]掉落汇总!$C$2:$C$871,$Q$1)+SUMIFS(OFFSET([2]掉落汇总!$C$2:$C$871,,MATCH($B280,[2]掉落汇总!$D$1:$M$1)),[2]掉落汇总!$A$2:$A$871,O$1,[2]掉落汇总!$C$2:$C$871,$Q$2)/$Q$3)*宝箱投放计算!N280</f>
        <v>0</v>
      </c>
    </row>
    <row r="281" spans="1:15" x14ac:dyDescent="0.2">
      <c r="A281">
        <f>玩家成长时间线!A281</f>
        <v>280</v>
      </c>
      <c r="B281">
        <f>玩家成长时间线!B281</f>
        <v>8</v>
      </c>
      <c r="C281">
        <f ca="1">SUM($D$2:D281)</f>
        <v>0</v>
      </c>
      <c r="D281">
        <f t="shared" ca="1" si="4"/>
        <v>0</v>
      </c>
      <c r="E281">
        <f ca="1">(SUMIFS(OFFSET([2]掉落汇总!$C$2:$C$871,,MATCH($B281,[2]掉落汇总!$D$1:$M$1)),[2]掉落汇总!$A$2:$A$871,E$1,[2]掉落汇总!$C$2:$C$871,$Q$1)+SUMIFS(OFFSET([2]掉落汇总!$C$2:$C$871,,MATCH($B281,[2]掉落汇总!$D$1:$M$1)),[2]掉落汇总!$A$2:$A$871,E$1,[2]掉落汇总!$C$2:$C$871,$Q$2)/$Q$3)*宝箱投放计算!D281</f>
        <v>0</v>
      </c>
      <c r="F281">
        <f ca="1">(SUMIFS(OFFSET([2]掉落汇总!$C$2:$C$871,,MATCH($B281,[2]掉落汇总!$D$1:$M$1)),[2]掉落汇总!$A$2:$A$871,F$1,[2]掉落汇总!$C$2:$C$871,$Q$1)+SUMIFS(OFFSET([2]掉落汇总!$C$2:$C$871,,MATCH($B281,[2]掉落汇总!$D$1:$M$1)),[2]掉落汇总!$A$2:$A$871,F$1,[2]掉落汇总!$C$2:$C$871,$Q$2)/$Q$3)*宝箱投放计算!E281</f>
        <v>0</v>
      </c>
      <c r="G281">
        <f ca="1">(SUMIFS(OFFSET([2]掉落汇总!$C$2:$C$871,,MATCH($B281,[2]掉落汇总!$D$1:$M$1)),[2]掉落汇总!$A$2:$A$871,G$1,[2]掉落汇总!$C$2:$C$871,$Q$1)+SUMIFS(OFFSET([2]掉落汇总!$C$2:$C$871,,MATCH($B281,[2]掉落汇总!$D$1:$M$1)),[2]掉落汇总!$A$2:$A$871,G$1,[2]掉落汇总!$C$2:$C$871,$Q$2)/$Q$3)*宝箱投放计算!F281</f>
        <v>0</v>
      </c>
      <c r="H281">
        <f ca="1">(SUMIFS(OFFSET([2]掉落汇总!$C$2:$C$871,,MATCH($B281,[2]掉落汇总!$D$1:$M$1)),[2]掉落汇总!$A$2:$A$871,H$1,[2]掉落汇总!$C$2:$C$871,$Q$1)+SUMIFS(OFFSET([2]掉落汇总!$C$2:$C$871,,MATCH($B281,[2]掉落汇总!$D$1:$M$1)),[2]掉落汇总!$A$2:$A$871,H$1,[2]掉落汇总!$C$2:$C$871,$Q$2)/$Q$3)*宝箱投放计算!G281</f>
        <v>0</v>
      </c>
      <c r="I281">
        <f ca="1">(SUMIFS(OFFSET([2]掉落汇总!$C$2:$C$871,,MATCH($B281,[2]掉落汇总!$D$1:$M$1)),[2]掉落汇总!$A$2:$A$871,I$1,[2]掉落汇总!$C$2:$C$871,$Q$1)+SUMIFS(OFFSET([2]掉落汇总!$C$2:$C$871,,MATCH($B281,[2]掉落汇总!$D$1:$M$1)),[2]掉落汇总!$A$2:$A$871,I$1,[2]掉落汇总!$C$2:$C$871,$Q$2)/$Q$3)*宝箱投放计算!H281</f>
        <v>0</v>
      </c>
      <c r="J281">
        <f ca="1">(SUMIFS(OFFSET([2]掉落汇总!$C$2:$C$871,,MATCH($B281,[2]掉落汇总!$D$1:$M$1)),[2]掉落汇总!$A$2:$A$871,J$1,[2]掉落汇总!$C$2:$C$871,$Q$1)+SUMIFS(OFFSET([2]掉落汇总!$C$2:$C$871,,MATCH($B281,[2]掉落汇总!$D$1:$M$1)),[2]掉落汇总!$A$2:$A$871,J$1,[2]掉落汇总!$C$2:$C$871,$Q$2)/$Q$3)*宝箱投放计算!I281</f>
        <v>0</v>
      </c>
      <c r="K281">
        <f ca="1">(SUMIFS(OFFSET([2]掉落汇总!$C$2:$C$871,,MATCH($B281,[2]掉落汇总!$D$1:$M$1)),[2]掉落汇总!$A$2:$A$871,K$1,[2]掉落汇总!$C$2:$C$871,$Q$1)+SUMIFS(OFFSET([2]掉落汇总!$C$2:$C$871,,MATCH($B281,[2]掉落汇总!$D$1:$M$1)),[2]掉落汇总!$A$2:$A$871,K$1,[2]掉落汇总!$C$2:$C$871,$Q$2)/$Q$3)*宝箱投放计算!J281</f>
        <v>0</v>
      </c>
      <c r="L281">
        <f ca="1">(SUMIFS(OFFSET([2]掉落汇总!$C$2:$C$871,,MATCH($B281,[2]掉落汇总!$D$1:$M$1)),[2]掉落汇总!$A$2:$A$871,L$1,[2]掉落汇总!$C$2:$C$871,$Q$1)+SUMIFS(OFFSET([2]掉落汇总!$C$2:$C$871,,MATCH($B281,[2]掉落汇总!$D$1:$M$1)),[2]掉落汇总!$A$2:$A$871,L$1,[2]掉落汇总!$C$2:$C$871,$Q$2)/$Q$3)*宝箱投放计算!K281</f>
        <v>0</v>
      </c>
      <c r="M281">
        <f ca="1">(SUMIFS(OFFSET([2]掉落汇总!$C$2:$C$871,,MATCH($B281,[2]掉落汇总!$D$1:$M$1)),[2]掉落汇总!$A$2:$A$871,M$1,[2]掉落汇总!$C$2:$C$871,$Q$1)+SUMIFS(OFFSET([2]掉落汇总!$C$2:$C$871,,MATCH($B281,[2]掉落汇总!$D$1:$M$1)),[2]掉落汇总!$A$2:$A$871,M$1,[2]掉落汇总!$C$2:$C$871,$Q$2)/$Q$3)*宝箱投放计算!L281</f>
        <v>0</v>
      </c>
      <c r="N281">
        <f ca="1">(SUMIFS(OFFSET([2]掉落汇总!$C$2:$C$871,,MATCH($B281,[2]掉落汇总!$D$1:$M$1)),[2]掉落汇总!$A$2:$A$871,N$1,[2]掉落汇总!$C$2:$C$871,$Q$1)+SUMIFS(OFFSET([2]掉落汇总!$C$2:$C$871,,MATCH($B281,[2]掉落汇总!$D$1:$M$1)),[2]掉落汇总!$A$2:$A$871,N$1,[2]掉落汇总!$C$2:$C$871,$Q$2)/$Q$3)*宝箱投放计算!M281</f>
        <v>0</v>
      </c>
      <c r="O281">
        <f ca="1">(SUMIFS(OFFSET([2]掉落汇总!$C$2:$C$871,,MATCH($B281,[2]掉落汇总!$D$1:$M$1)),[2]掉落汇总!$A$2:$A$871,O$1,[2]掉落汇总!$C$2:$C$871,$Q$1)+SUMIFS(OFFSET([2]掉落汇总!$C$2:$C$871,,MATCH($B281,[2]掉落汇总!$D$1:$M$1)),[2]掉落汇总!$A$2:$A$871,O$1,[2]掉落汇总!$C$2:$C$871,$Q$2)/$Q$3)*宝箱投放计算!N281</f>
        <v>0</v>
      </c>
    </row>
    <row r="282" spans="1:15" x14ac:dyDescent="0.2">
      <c r="A282">
        <f>玩家成长时间线!A282</f>
        <v>281</v>
      </c>
      <c r="B282">
        <f>玩家成长时间线!B282</f>
        <v>8</v>
      </c>
      <c r="C282">
        <f ca="1">SUM($D$2:D282)</f>
        <v>0</v>
      </c>
      <c r="D282">
        <f t="shared" ca="1" si="4"/>
        <v>0</v>
      </c>
      <c r="E282">
        <f ca="1">(SUMIFS(OFFSET([2]掉落汇总!$C$2:$C$871,,MATCH($B282,[2]掉落汇总!$D$1:$M$1)),[2]掉落汇总!$A$2:$A$871,E$1,[2]掉落汇总!$C$2:$C$871,$Q$1)+SUMIFS(OFFSET([2]掉落汇总!$C$2:$C$871,,MATCH($B282,[2]掉落汇总!$D$1:$M$1)),[2]掉落汇总!$A$2:$A$871,E$1,[2]掉落汇总!$C$2:$C$871,$Q$2)/$Q$3)*宝箱投放计算!D282</f>
        <v>0</v>
      </c>
      <c r="F282">
        <f ca="1">(SUMIFS(OFFSET([2]掉落汇总!$C$2:$C$871,,MATCH($B282,[2]掉落汇总!$D$1:$M$1)),[2]掉落汇总!$A$2:$A$871,F$1,[2]掉落汇总!$C$2:$C$871,$Q$1)+SUMIFS(OFFSET([2]掉落汇总!$C$2:$C$871,,MATCH($B282,[2]掉落汇总!$D$1:$M$1)),[2]掉落汇总!$A$2:$A$871,F$1,[2]掉落汇总!$C$2:$C$871,$Q$2)/$Q$3)*宝箱投放计算!E282</f>
        <v>0</v>
      </c>
      <c r="G282">
        <f ca="1">(SUMIFS(OFFSET([2]掉落汇总!$C$2:$C$871,,MATCH($B282,[2]掉落汇总!$D$1:$M$1)),[2]掉落汇总!$A$2:$A$871,G$1,[2]掉落汇总!$C$2:$C$871,$Q$1)+SUMIFS(OFFSET([2]掉落汇总!$C$2:$C$871,,MATCH($B282,[2]掉落汇总!$D$1:$M$1)),[2]掉落汇总!$A$2:$A$871,G$1,[2]掉落汇总!$C$2:$C$871,$Q$2)/$Q$3)*宝箱投放计算!F282</f>
        <v>0</v>
      </c>
      <c r="H282">
        <f ca="1">(SUMIFS(OFFSET([2]掉落汇总!$C$2:$C$871,,MATCH($B282,[2]掉落汇总!$D$1:$M$1)),[2]掉落汇总!$A$2:$A$871,H$1,[2]掉落汇总!$C$2:$C$871,$Q$1)+SUMIFS(OFFSET([2]掉落汇总!$C$2:$C$871,,MATCH($B282,[2]掉落汇总!$D$1:$M$1)),[2]掉落汇总!$A$2:$A$871,H$1,[2]掉落汇总!$C$2:$C$871,$Q$2)/$Q$3)*宝箱投放计算!G282</f>
        <v>0</v>
      </c>
      <c r="I282">
        <f ca="1">(SUMIFS(OFFSET([2]掉落汇总!$C$2:$C$871,,MATCH($B282,[2]掉落汇总!$D$1:$M$1)),[2]掉落汇总!$A$2:$A$871,I$1,[2]掉落汇总!$C$2:$C$871,$Q$1)+SUMIFS(OFFSET([2]掉落汇总!$C$2:$C$871,,MATCH($B282,[2]掉落汇总!$D$1:$M$1)),[2]掉落汇总!$A$2:$A$871,I$1,[2]掉落汇总!$C$2:$C$871,$Q$2)/$Q$3)*宝箱投放计算!H282</f>
        <v>0</v>
      </c>
      <c r="J282">
        <f ca="1">(SUMIFS(OFFSET([2]掉落汇总!$C$2:$C$871,,MATCH($B282,[2]掉落汇总!$D$1:$M$1)),[2]掉落汇总!$A$2:$A$871,J$1,[2]掉落汇总!$C$2:$C$871,$Q$1)+SUMIFS(OFFSET([2]掉落汇总!$C$2:$C$871,,MATCH($B282,[2]掉落汇总!$D$1:$M$1)),[2]掉落汇总!$A$2:$A$871,J$1,[2]掉落汇总!$C$2:$C$871,$Q$2)/$Q$3)*宝箱投放计算!I282</f>
        <v>0</v>
      </c>
      <c r="K282">
        <f ca="1">(SUMIFS(OFFSET([2]掉落汇总!$C$2:$C$871,,MATCH($B282,[2]掉落汇总!$D$1:$M$1)),[2]掉落汇总!$A$2:$A$871,K$1,[2]掉落汇总!$C$2:$C$871,$Q$1)+SUMIFS(OFFSET([2]掉落汇总!$C$2:$C$871,,MATCH($B282,[2]掉落汇总!$D$1:$M$1)),[2]掉落汇总!$A$2:$A$871,K$1,[2]掉落汇总!$C$2:$C$871,$Q$2)/$Q$3)*宝箱投放计算!J282</f>
        <v>0</v>
      </c>
      <c r="L282">
        <f ca="1">(SUMIFS(OFFSET([2]掉落汇总!$C$2:$C$871,,MATCH($B282,[2]掉落汇总!$D$1:$M$1)),[2]掉落汇总!$A$2:$A$871,L$1,[2]掉落汇总!$C$2:$C$871,$Q$1)+SUMIFS(OFFSET([2]掉落汇总!$C$2:$C$871,,MATCH($B282,[2]掉落汇总!$D$1:$M$1)),[2]掉落汇总!$A$2:$A$871,L$1,[2]掉落汇总!$C$2:$C$871,$Q$2)/$Q$3)*宝箱投放计算!K282</f>
        <v>0</v>
      </c>
      <c r="M282">
        <f ca="1">(SUMIFS(OFFSET([2]掉落汇总!$C$2:$C$871,,MATCH($B282,[2]掉落汇总!$D$1:$M$1)),[2]掉落汇总!$A$2:$A$871,M$1,[2]掉落汇总!$C$2:$C$871,$Q$1)+SUMIFS(OFFSET([2]掉落汇总!$C$2:$C$871,,MATCH($B282,[2]掉落汇总!$D$1:$M$1)),[2]掉落汇总!$A$2:$A$871,M$1,[2]掉落汇总!$C$2:$C$871,$Q$2)/$Q$3)*宝箱投放计算!L282</f>
        <v>0</v>
      </c>
      <c r="N282">
        <f ca="1">(SUMIFS(OFFSET([2]掉落汇总!$C$2:$C$871,,MATCH($B282,[2]掉落汇总!$D$1:$M$1)),[2]掉落汇总!$A$2:$A$871,N$1,[2]掉落汇总!$C$2:$C$871,$Q$1)+SUMIFS(OFFSET([2]掉落汇总!$C$2:$C$871,,MATCH($B282,[2]掉落汇总!$D$1:$M$1)),[2]掉落汇总!$A$2:$A$871,N$1,[2]掉落汇总!$C$2:$C$871,$Q$2)/$Q$3)*宝箱投放计算!M282</f>
        <v>0</v>
      </c>
      <c r="O282">
        <f ca="1">(SUMIFS(OFFSET([2]掉落汇总!$C$2:$C$871,,MATCH($B282,[2]掉落汇总!$D$1:$M$1)),[2]掉落汇总!$A$2:$A$871,O$1,[2]掉落汇总!$C$2:$C$871,$Q$1)+SUMIFS(OFFSET([2]掉落汇总!$C$2:$C$871,,MATCH($B282,[2]掉落汇总!$D$1:$M$1)),[2]掉落汇总!$A$2:$A$871,O$1,[2]掉落汇总!$C$2:$C$871,$Q$2)/$Q$3)*宝箱投放计算!N282</f>
        <v>0</v>
      </c>
    </row>
    <row r="283" spans="1:15" x14ac:dyDescent="0.2">
      <c r="A283">
        <f>玩家成长时间线!A283</f>
        <v>282</v>
      </c>
      <c r="B283">
        <f>玩家成长时间线!B283</f>
        <v>8</v>
      </c>
      <c r="C283">
        <f ca="1">SUM($D$2:D283)</f>
        <v>0</v>
      </c>
      <c r="D283">
        <f t="shared" ca="1" si="4"/>
        <v>0</v>
      </c>
      <c r="E283">
        <f ca="1">(SUMIFS(OFFSET([2]掉落汇总!$C$2:$C$871,,MATCH($B283,[2]掉落汇总!$D$1:$M$1)),[2]掉落汇总!$A$2:$A$871,E$1,[2]掉落汇总!$C$2:$C$871,$Q$1)+SUMIFS(OFFSET([2]掉落汇总!$C$2:$C$871,,MATCH($B283,[2]掉落汇总!$D$1:$M$1)),[2]掉落汇总!$A$2:$A$871,E$1,[2]掉落汇总!$C$2:$C$871,$Q$2)/$Q$3)*宝箱投放计算!D283</f>
        <v>0</v>
      </c>
      <c r="F283">
        <f ca="1">(SUMIFS(OFFSET([2]掉落汇总!$C$2:$C$871,,MATCH($B283,[2]掉落汇总!$D$1:$M$1)),[2]掉落汇总!$A$2:$A$871,F$1,[2]掉落汇总!$C$2:$C$871,$Q$1)+SUMIFS(OFFSET([2]掉落汇总!$C$2:$C$871,,MATCH($B283,[2]掉落汇总!$D$1:$M$1)),[2]掉落汇总!$A$2:$A$871,F$1,[2]掉落汇总!$C$2:$C$871,$Q$2)/$Q$3)*宝箱投放计算!E283</f>
        <v>0</v>
      </c>
      <c r="G283">
        <f ca="1">(SUMIFS(OFFSET([2]掉落汇总!$C$2:$C$871,,MATCH($B283,[2]掉落汇总!$D$1:$M$1)),[2]掉落汇总!$A$2:$A$871,G$1,[2]掉落汇总!$C$2:$C$871,$Q$1)+SUMIFS(OFFSET([2]掉落汇总!$C$2:$C$871,,MATCH($B283,[2]掉落汇总!$D$1:$M$1)),[2]掉落汇总!$A$2:$A$871,G$1,[2]掉落汇总!$C$2:$C$871,$Q$2)/$Q$3)*宝箱投放计算!F283</f>
        <v>0</v>
      </c>
      <c r="H283">
        <f ca="1">(SUMIFS(OFFSET([2]掉落汇总!$C$2:$C$871,,MATCH($B283,[2]掉落汇总!$D$1:$M$1)),[2]掉落汇总!$A$2:$A$871,H$1,[2]掉落汇总!$C$2:$C$871,$Q$1)+SUMIFS(OFFSET([2]掉落汇总!$C$2:$C$871,,MATCH($B283,[2]掉落汇总!$D$1:$M$1)),[2]掉落汇总!$A$2:$A$871,H$1,[2]掉落汇总!$C$2:$C$871,$Q$2)/$Q$3)*宝箱投放计算!G283</f>
        <v>0</v>
      </c>
      <c r="I283">
        <f ca="1">(SUMIFS(OFFSET([2]掉落汇总!$C$2:$C$871,,MATCH($B283,[2]掉落汇总!$D$1:$M$1)),[2]掉落汇总!$A$2:$A$871,I$1,[2]掉落汇总!$C$2:$C$871,$Q$1)+SUMIFS(OFFSET([2]掉落汇总!$C$2:$C$871,,MATCH($B283,[2]掉落汇总!$D$1:$M$1)),[2]掉落汇总!$A$2:$A$871,I$1,[2]掉落汇总!$C$2:$C$871,$Q$2)/$Q$3)*宝箱投放计算!H283</f>
        <v>0</v>
      </c>
      <c r="J283">
        <f ca="1">(SUMIFS(OFFSET([2]掉落汇总!$C$2:$C$871,,MATCH($B283,[2]掉落汇总!$D$1:$M$1)),[2]掉落汇总!$A$2:$A$871,J$1,[2]掉落汇总!$C$2:$C$871,$Q$1)+SUMIFS(OFFSET([2]掉落汇总!$C$2:$C$871,,MATCH($B283,[2]掉落汇总!$D$1:$M$1)),[2]掉落汇总!$A$2:$A$871,J$1,[2]掉落汇总!$C$2:$C$871,$Q$2)/$Q$3)*宝箱投放计算!I283</f>
        <v>0</v>
      </c>
      <c r="K283">
        <f ca="1">(SUMIFS(OFFSET([2]掉落汇总!$C$2:$C$871,,MATCH($B283,[2]掉落汇总!$D$1:$M$1)),[2]掉落汇总!$A$2:$A$871,K$1,[2]掉落汇总!$C$2:$C$871,$Q$1)+SUMIFS(OFFSET([2]掉落汇总!$C$2:$C$871,,MATCH($B283,[2]掉落汇总!$D$1:$M$1)),[2]掉落汇总!$A$2:$A$871,K$1,[2]掉落汇总!$C$2:$C$871,$Q$2)/$Q$3)*宝箱投放计算!J283</f>
        <v>0</v>
      </c>
      <c r="L283">
        <f ca="1">(SUMIFS(OFFSET([2]掉落汇总!$C$2:$C$871,,MATCH($B283,[2]掉落汇总!$D$1:$M$1)),[2]掉落汇总!$A$2:$A$871,L$1,[2]掉落汇总!$C$2:$C$871,$Q$1)+SUMIFS(OFFSET([2]掉落汇总!$C$2:$C$871,,MATCH($B283,[2]掉落汇总!$D$1:$M$1)),[2]掉落汇总!$A$2:$A$871,L$1,[2]掉落汇总!$C$2:$C$871,$Q$2)/$Q$3)*宝箱投放计算!K283</f>
        <v>0</v>
      </c>
      <c r="M283">
        <f ca="1">(SUMIFS(OFFSET([2]掉落汇总!$C$2:$C$871,,MATCH($B283,[2]掉落汇总!$D$1:$M$1)),[2]掉落汇总!$A$2:$A$871,M$1,[2]掉落汇总!$C$2:$C$871,$Q$1)+SUMIFS(OFFSET([2]掉落汇总!$C$2:$C$871,,MATCH($B283,[2]掉落汇总!$D$1:$M$1)),[2]掉落汇总!$A$2:$A$871,M$1,[2]掉落汇总!$C$2:$C$871,$Q$2)/$Q$3)*宝箱投放计算!L283</f>
        <v>0</v>
      </c>
      <c r="N283">
        <f ca="1">(SUMIFS(OFFSET([2]掉落汇总!$C$2:$C$871,,MATCH($B283,[2]掉落汇总!$D$1:$M$1)),[2]掉落汇总!$A$2:$A$871,N$1,[2]掉落汇总!$C$2:$C$871,$Q$1)+SUMIFS(OFFSET([2]掉落汇总!$C$2:$C$871,,MATCH($B283,[2]掉落汇总!$D$1:$M$1)),[2]掉落汇总!$A$2:$A$871,N$1,[2]掉落汇总!$C$2:$C$871,$Q$2)/$Q$3)*宝箱投放计算!M283</f>
        <v>0</v>
      </c>
      <c r="O283">
        <f ca="1">(SUMIFS(OFFSET([2]掉落汇总!$C$2:$C$871,,MATCH($B283,[2]掉落汇总!$D$1:$M$1)),[2]掉落汇总!$A$2:$A$871,O$1,[2]掉落汇总!$C$2:$C$871,$Q$1)+SUMIFS(OFFSET([2]掉落汇总!$C$2:$C$871,,MATCH($B283,[2]掉落汇总!$D$1:$M$1)),[2]掉落汇总!$A$2:$A$871,O$1,[2]掉落汇总!$C$2:$C$871,$Q$2)/$Q$3)*宝箱投放计算!N283</f>
        <v>0</v>
      </c>
    </row>
    <row r="284" spans="1:15" x14ac:dyDescent="0.2">
      <c r="A284">
        <f>玩家成长时间线!A284</f>
        <v>283</v>
      </c>
      <c r="B284">
        <f>玩家成长时间线!B284</f>
        <v>9</v>
      </c>
      <c r="C284">
        <f ca="1">SUM($D$2:D284)</f>
        <v>0</v>
      </c>
      <c r="D284">
        <f t="shared" ca="1" si="4"/>
        <v>0</v>
      </c>
      <c r="E284">
        <f ca="1">(SUMIFS(OFFSET([2]掉落汇总!$C$2:$C$871,,MATCH($B284,[2]掉落汇总!$D$1:$M$1)),[2]掉落汇总!$A$2:$A$871,E$1,[2]掉落汇总!$C$2:$C$871,$Q$1)+SUMIFS(OFFSET([2]掉落汇总!$C$2:$C$871,,MATCH($B284,[2]掉落汇总!$D$1:$M$1)),[2]掉落汇总!$A$2:$A$871,E$1,[2]掉落汇总!$C$2:$C$871,$Q$2)/$Q$3)*宝箱投放计算!D284</f>
        <v>0</v>
      </c>
      <c r="F284">
        <f ca="1">(SUMIFS(OFFSET([2]掉落汇总!$C$2:$C$871,,MATCH($B284,[2]掉落汇总!$D$1:$M$1)),[2]掉落汇总!$A$2:$A$871,F$1,[2]掉落汇总!$C$2:$C$871,$Q$1)+SUMIFS(OFFSET([2]掉落汇总!$C$2:$C$871,,MATCH($B284,[2]掉落汇总!$D$1:$M$1)),[2]掉落汇总!$A$2:$A$871,F$1,[2]掉落汇总!$C$2:$C$871,$Q$2)/$Q$3)*宝箱投放计算!E284</f>
        <v>0</v>
      </c>
      <c r="G284">
        <f ca="1">(SUMIFS(OFFSET([2]掉落汇总!$C$2:$C$871,,MATCH($B284,[2]掉落汇总!$D$1:$M$1)),[2]掉落汇总!$A$2:$A$871,G$1,[2]掉落汇总!$C$2:$C$871,$Q$1)+SUMIFS(OFFSET([2]掉落汇总!$C$2:$C$871,,MATCH($B284,[2]掉落汇总!$D$1:$M$1)),[2]掉落汇总!$A$2:$A$871,G$1,[2]掉落汇总!$C$2:$C$871,$Q$2)/$Q$3)*宝箱投放计算!F284</f>
        <v>0</v>
      </c>
      <c r="H284">
        <f ca="1">(SUMIFS(OFFSET([2]掉落汇总!$C$2:$C$871,,MATCH($B284,[2]掉落汇总!$D$1:$M$1)),[2]掉落汇总!$A$2:$A$871,H$1,[2]掉落汇总!$C$2:$C$871,$Q$1)+SUMIFS(OFFSET([2]掉落汇总!$C$2:$C$871,,MATCH($B284,[2]掉落汇总!$D$1:$M$1)),[2]掉落汇总!$A$2:$A$871,H$1,[2]掉落汇总!$C$2:$C$871,$Q$2)/$Q$3)*宝箱投放计算!G284</f>
        <v>0</v>
      </c>
      <c r="I284">
        <f ca="1">(SUMIFS(OFFSET([2]掉落汇总!$C$2:$C$871,,MATCH($B284,[2]掉落汇总!$D$1:$M$1)),[2]掉落汇总!$A$2:$A$871,I$1,[2]掉落汇总!$C$2:$C$871,$Q$1)+SUMIFS(OFFSET([2]掉落汇总!$C$2:$C$871,,MATCH($B284,[2]掉落汇总!$D$1:$M$1)),[2]掉落汇总!$A$2:$A$871,I$1,[2]掉落汇总!$C$2:$C$871,$Q$2)/$Q$3)*宝箱投放计算!H284</f>
        <v>0</v>
      </c>
      <c r="J284">
        <f ca="1">(SUMIFS(OFFSET([2]掉落汇总!$C$2:$C$871,,MATCH($B284,[2]掉落汇总!$D$1:$M$1)),[2]掉落汇总!$A$2:$A$871,J$1,[2]掉落汇总!$C$2:$C$871,$Q$1)+SUMIFS(OFFSET([2]掉落汇总!$C$2:$C$871,,MATCH($B284,[2]掉落汇总!$D$1:$M$1)),[2]掉落汇总!$A$2:$A$871,J$1,[2]掉落汇总!$C$2:$C$871,$Q$2)/$Q$3)*宝箱投放计算!I284</f>
        <v>0</v>
      </c>
      <c r="K284">
        <f ca="1">(SUMIFS(OFFSET([2]掉落汇总!$C$2:$C$871,,MATCH($B284,[2]掉落汇总!$D$1:$M$1)),[2]掉落汇总!$A$2:$A$871,K$1,[2]掉落汇总!$C$2:$C$871,$Q$1)+SUMIFS(OFFSET([2]掉落汇总!$C$2:$C$871,,MATCH($B284,[2]掉落汇总!$D$1:$M$1)),[2]掉落汇总!$A$2:$A$871,K$1,[2]掉落汇总!$C$2:$C$871,$Q$2)/$Q$3)*宝箱投放计算!J284</f>
        <v>0</v>
      </c>
      <c r="L284">
        <f ca="1">(SUMIFS(OFFSET([2]掉落汇总!$C$2:$C$871,,MATCH($B284,[2]掉落汇总!$D$1:$M$1)),[2]掉落汇总!$A$2:$A$871,L$1,[2]掉落汇总!$C$2:$C$871,$Q$1)+SUMIFS(OFFSET([2]掉落汇总!$C$2:$C$871,,MATCH($B284,[2]掉落汇总!$D$1:$M$1)),[2]掉落汇总!$A$2:$A$871,L$1,[2]掉落汇总!$C$2:$C$871,$Q$2)/$Q$3)*宝箱投放计算!K284</f>
        <v>0</v>
      </c>
      <c r="M284">
        <f ca="1">(SUMIFS(OFFSET([2]掉落汇总!$C$2:$C$871,,MATCH($B284,[2]掉落汇总!$D$1:$M$1)),[2]掉落汇总!$A$2:$A$871,M$1,[2]掉落汇总!$C$2:$C$871,$Q$1)+SUMIFS(OFFSET([2]掉落汇总!$C$2:$C$871,,MATCH($B284,[2]掉落汇总!$D$1:$M$1)),[2]掉落汇总!$A$2:$A$871,M$1,[2]掉落汇总!$C$2:$C$871,$Q$2)/$Q$3)*宝箱投放计算!L284</f>
        <v>0</v>
      </c>
      <c r="N284">
        <f ca="1">(SUMIFS(OFFSET([2]掉落汇总!$C$2:$C$871,,MATCH($B284,[2]掉落汇总!$D$1:$M$1)),[2]掉落汇总!$A$2:$A$871,N$1,[2]掉落汇总!$C$2:$C$871,$Q$1)+SUMIFS(OFFSET([2]掉落汇总!$C$2:$C$871,,MATCH($B284,[2]掉落汇总!$D$1:$M$1)),[2]掉落汇总!$A$2:$A$871,N$1,[2]掉落汇总!$C$2:$C$871,$Q$2)/$Q$3)*宝箱投放计算!M284</f>
        <v>0</v>
      </c>
      <c r="O284">
        <f ca="1">(SUMIFS(OFFSET([2]掉落汇总!$C$2:$C$871,,MATCH($B284,[2]掉落汇总!$D$1:$M$1)),[2]掉落汇总!$A$2:$A$871,O$1,[2]掉落汇总!$C$2:$C$871,$Q$1)+SUMIFS(OFFSET([2]掉落汇总!$C$2:$C$871,,MATCH($B284,[2]掉落汇总!$D$1:$M$1)),[2]掉落汇总!$A$2:$A$871,O$1,[2]掉落汇总!$C$2:$C$871,$Q$2)/$Q$3)*宝箱投放计算!N284</f>
        <v>0</v>
      </c>
    </row>
    <row r="285" spans="1:15" x14ac:dyDescent="0.2">
      <c r="A285">
        <f>玩家成长时间线!A285</f>
        <v>284</v>
      </c>
      <c r="B285">
        <f>玩家成长时间线!B285</f>
        <v>9</v>
      </c>
      <c r="C285">
        <f ca="1">SUM($D$2:D285)</f>
        <v>0</v>
      </c>
      <c r="D285">
        <f t="shared" ca="1" si="4"/>
        <v>0</v>
      </c>
      <c r="E285">
        <f ca="1">(SUMIFS(OFFSET([2]掉落汇总!$C$2:$C$871,,MATCH($B285,[2]掉落汇总!$D$1:$M$1)),[2]掉落汇总!$A$2:$A$871,E$1,[2]掉落汇总!$C$2:$C$871,$Q$1)+SUMIFS(OFFSET([2]掉落汇总!$C$2:$C$871,,MATCH($B285,[2]掉落汇总!$D$1:$M$1)),[2]掉落汇总!$A$2:$A$871,E$1,[2]掉落汇总!$C$2:$C$871,$Q$2)/$Q$3)*宝箱投放计算!D285</f>
        <v>0</v>
      </c>
      <c r="F285">
        <f ca="1">(SUMIFS(OFFSET([2]掉落汇总!$C$2:$C$871,,MATCH($B285,[2]掉落汇总!$D$1:$M$1)),[2]掉落汇总!$A$2:$A$871,F$1,[2]掉落汇总!$C$2:$C$871,$Q$1)+SUMIFS(OFFSET([2]掉落汇总!$C$2:$C$871,,MATCH($B285,[2]掉落汇总!$D$1:$M$1)),[2]掉落汇总!$A$2:$A$871,F$1,[2]掉落汇总!$C$2:$C$871,$Q$2)/$Q$3)*宝箱投放计算!E285</f>
        <v>0</v>
      </c>
      <c r="G285">
        <f ca="1">(SUMIFS(OFFSET([2]掉落汇总!$C$2:$C$871,,MATCH($B285,[2]掉落汇总!$D$1:$M$1)),[2]掉落汇总!$A$2:$A$871,G$1,[2]掉落汇总!$C$2:$C$871,$Q$1)+SUMIFS(OFFSET([2]掉落汇总!$C$2:$C$871,,MATCH($B285,[2]掉落汇总!$D$1:$M$1)),[2]掉落汇总!$A$2:$A$871,G$1,[2]掉落汇总!$C$2:$C$871,$Q$2)/$Q$3)*宝箱投放计算!F285</f>
        <v>0</v>
      </c>
      <c r="H285">
        <f ca="1">(SUMIFS(OFFSET([2]掉落汇总!$C$2:$C$871,,MATCH($B285,[2]掉落汇总!$D$1:$M$1)),[2]掉落汇总!$A$2:$A$871,H$1,[2]掉落汇总!$C$2:$C$871,$Q$1)+SUMIFS(OFFSET([2]掉落汇总!$C$2:$C$871,,MATCH($B285,[2]掉落汇总!$D$1:$M$1)),[2]掉落汇总!$A$2:$A$871,H$1,[2]掉落汇总!$C$2:$C$871,$Q$2)/$Q$3)*宝箱投放计算!G285</f>
        <v>0</v>
      </c>
      <c r="I285">
        <f ca="1">(SUMIFS(OFFSET([2]掉落汇总!$C$2:$C$871,,MATCH($B285,[2]掉落汇总!$D$1:$M$1)),[2]掉落汇总!$A$2:$A$871,I$1,[2]掉落汇总!$C$2:$C$871,$Q$1)+SUMIFS(OFFSET([2]掉落汇总!$C$2:$C$871,,MATCH($B285,[2]掉落汇总!$D$1:$M$1)),[2]掉落汇总!$A$2:$A$871,I$1,[2]掉落汇总!$C$2:$C$871,$Q$2)/$Q$3)*宝箱投放计算!H285</f>
        <v>0</v>
      </c>
      <c r="J285">
        <f ca="1">(SUMIFS(OFFSET([2]掉落汇总!$C$2:$C$871,,MATCH($B285,[2]掉落汇总!$D$1:$M$1)),[2]掉落汇总!$A$2:$A$871,J$1,[2]掉落汇总!$C$2:$C$871,$Q$1)+SUMIFS(OFFSET([2]掉落汇总!$C$2:$C$871,,MATCH($B285,[2]掉落汇总!$D$1:$M$1)),[2]掉落汇总!$A$2:$A$871,J$1,[2]掉落汇总!$C$2:$C$871,$Q$2)/$Q$3)*宝箱投放计算!I285</f>
        <v>0</v>
      </c>
      <c r="K285">
        <f ca="1">(SUMIFS(OFFSET([2]掉落汇总!$C$2:$C$871,,MATCH($B285,[2]掉落汇总!$D$1:$M$1)),[2]掉落汇总!$A$2:$A$871,K$1,[2]掉落汇总!$C$2:$C$871,$Q$1)+SUMIFS(OFFSET([2]掉落汇总!$C$2:$C$871,,MATCH($B285,[2]掉落汇总!$D$1:$M$1)),[2]掉落汇总!$A$2:$A$871,K$1,[2]掉落汇总!$C$2:$C$871,$Q$2)/$Q$3)*宝箱投放计算!J285</f>
        <v>0</v>
      </c>
      <c r="L285">
        <f ca="1">(SUMIFS(OFFSET([2]掉落汇总!$C$2:$C$871,,MATCH($B285,[2]掉落汇总!$D$1:$M$1)),[2]掉落汇总!$A$2:$A$871,L$1,[2]掉落汇总!$C$2:$C$871,$Q$1)+SUMIFS(OFFSET([2]掉落汇总!$C$2:$C$871,,MATCH($B285,[2]掉落汇总!$D$1:$M$1)),[2]掉落汇总!$A$2:$A$871,L$1,[2]掉落汇总!$C$2:$C$871,$Q$2)/$Q$3)*宝箱投放计算!K285</f>
        <v>0</v>
      </c>
      <c r="M285">
        <f ca="1">(SUMIFS(OFFSET([2]掉落汇总!$C$2:$C$871,,MATCH($B285,[2]掉落汇总!$D$1:$M$1)),[2]掉落汇总!$A$2:$A$871,M$1,[2]掉落汇总!$C$2:$C$871,$Q$1)+SUMIFS(OFFSET([2]掉落汇总!$C$2:$C$871,,MATCH($B285,[2]掉落汇总!$D$1:$M$1)),[2]掉落汇总!$A$2:$A$871,M$1,[2]掉落汇总!$C$2:$C$871,$Q$2)/$Q$3)*宝箱投放计算!L285</f>
        <v>0</v>
      </c>
      <c r="N285">
        <f ca="1">(SUMIFS(OFFSET([2]掉落汇总!$C$2:$C$871,,MATCH($B285,[2]掉落汇总!$D$1:$M$1)),[2]掉落汇总!$A$2:$A$871,N$1,[2]掉落汇总!$C$2:$C$871,$Q$1)+SUMIFS(OFFSET([2]掉落汇总!$C$2:$C$871,,MATCH($B285,[2]掉落汇总!$D$1:$M$1)),[2]掉落汇总!$A$2:$A$871,N$1,[2]掉落汇总!$C$2:$C$871,$Q$2)/$Q$3)*宝箱投放计算!M285</f>
        <v>0</v>
      </c>
      <c r="O285">
        <f ca="1">(SUMIFS(OFFSET([2]掉落汇总!$C$2:$C$871,,MATCH($B285,[2]掉落汇总!$D$1:$M$1)),[2]掉落汇总!$A$2:$A$871,O$1,[2]掉落汇总!$C$2:$C$871,$Q$1)+SUMIFS(OFFSET([2]掉落汇总!$C$2:$C$871,,MATCH($B285,[2]掉落汇总!$D$1:$M$1)),[2]掉落汇总!$A$2:$A$871,O$1,[2]掉落汇总!$C$2:$C$871,$Q$2)/$Q$3)*宝箱投放计算!N285</f>
        <v>0</v>
      </c>
    </row>
    <row r="286" spans="1:15" x14ac:dyDescent="0.2">
      <c r="A286">
        <f>玩家成长时间线!A286</f>
        <v>285</v>
      </c>
      <c r="B286">
        <f>玩家成长时间线!B286</f>
        <v>9</v>
      </c>
      <c r="C286">
        <f ca="1">SUM($D$2:D286)</f>
        <v>0</v>
      </c>
      <c r="D286">
        <f t="shared" ca="1" si="4"/>
        <v>0</v>
      </c>
      <c r="E286">
        <f ca="1">(SUMIFS(OFFSET([2]掉落汇总!$C$2:$C$871,,MATCH($B286,[2]掉落汇总!$D$1:$M$1)),[2]掉落汇总!$A$2:$A$871,E$1,[2]掉落汇总!$C$2:$C$871,$Q$1)+SUMIFS(OFFSET([2]掉落汇总!$C$2:$C$871,,MATCH($B286,[2]掉落汇总!$D$1:$M$1)),[2]掉落汇总!$A$2:$A$871,E$1,[2]掉落汇总!$C$2:$C$871,$Q$2)/$Q$3)*宝箱投放计算!D286</f>
        <v>0</v>
      </c>
      <c r="F286">
        <f ca="1">(SUMIFS(OFFSET([2]掉落汇总!$C$2:$C$871,,MATCH($B286,[2]掉落汇总!$D$1:$M$1)),[2]掉落汇总!$A$2:$A$871,F$1,[2]掉落汇总!$C$2:$C$871,$Q$1)+SUMIFS(OFFSET([2]掉落汇总!$C$2:$C$871,,MATCH($B286,[2]掉落汇总!$D$1:$M$1)),[2]掉落汇总!$A$2:$A$871,F$1,[2]掉落汇总!$C$2:$C$871,$Q$2)/$Q$3)*宝箱投放计算!E286</f>
        <v>0</v>
      </c>
      <c r="G286">
        <f ca="1">(SUMIFS(OFFSET([2]掉落汇总!$C$2:$C$871,,MATCH($B286,[2]掉落汇总!$D$1:$M$1)),[2]掉落汇总!$A$2:$A$871,G$1,[2]掉落汇总!$C$2:$C$871,$Q$1)+SUMIFS(OFFSET([2]掉落汇总!$C$2:$C$871,,MATCH($B286,[2]掉落汇总!$D$1:$M$1)),[2]掉落汇总!$A$2:$A$871,G$1,[2]掉落汇总!$C$2:$C$871,$Q$2)/$Q$3)*宝箱投放计算!F286</f>
        <v>0</v>
      </c>
      <c r="H286">
        <f ca="1">(SUMIFS(OFFSET([2]掉落汇总!$C$2:$C$871,,MATCH($B286,[2]掉落汇总!$D$1:$M$1)),[2]掉落汇总!$A$2:$A$871,H$1,[2]掉落汇总!$C$2:$C$871,$Q$1)+SUMIFS(OFFSET([2]掉落汇总!$C$2:$C$871,,MATCH($B286,[2]掉落汇总!$D$1:$M$1)),[2]掉落汇总!$A$2:$A$871,H$1,[2]掉落汇总!$C$2:$C$871,$Q$2)/$Q$3)*宝箱投放计算!G286</f>
        <v>0</v>
      </c>
      <c r="I286">
        <f ca="1">(SUMIFS(OFFSET([2]掉落汇总!$C$2:$C$871,,MATCH($B286,[2]掉落汇总!$D$1:$M$1)),[2]掉落汇总!$A$2:$A$871,I$1,[2]掉落汇总!$C$2:$C$871,$Q$1)+SUMIFS(OFFSET([2]掉落汇总!$C$2:$C$871,,MATCH($B286,[2]掉落汇总!$D$1:$M$1)),[2]掉落汇总!$A$2:$A$871,I$1,[2]掉落汇总!$C$2:$C$871,$Q$2)/$Q$3)*宝箱投放计算!H286</f>
        <v>0</v>
      </c>
      <c r="J286">
        <f ca="1">(SUMIFS(OFFSET([2]掉落汇总!$C$2:$C$871,,MATCH($B286,[2]掉落汇总!$D$1:$M$1)),[2]掉落汇总!$A$2:$A$871,J$1,[2]掉落汇总!$C$2:$C$871,$Q$1)+SUMIFS(OFFSET([2]掉落汇总!$C$2:$C$871,,MATCH($B286,[2]掉落汇总!$D$1:$M$1)),[2]掉落汇总!$A$2:$A$871,J$1,[2]掉落汇总!$C$2:$C$871,$Q$2)/$Q$3)*宝箱投放计算!I286</f>
        <v>0</v>
      </c>
      <c r="K286">
        <f ca="1">(SUMIFS(OFFSET([2]掉落汇总!$C$2:$C$871,,MATCH($B286,[2]掉落汇总!$D$1:$M$1)),[2]掉落汇总!$A$2:$A$871,K$1,[2]掉落汇总!$C$2:$C$871,$Q$1)+SUMIFS(OFFSET([2]掉落汇总!$C$2:$C$871,,MATCH($B286,[2]掉落汇总!$D$1:$M$1)),[2]掉落汇总!$A$2:$A$871,K$1,[2]掉落汇总!$C$2:$C$871,$Q$2)/$Q$3)*宝箱投放计算!J286</f>
        <v>0</v>
      </c>
      <c r="L286">
        <f ca="1">(SUMIFS(OFFSET([2]掉落汇总!$C$2:$C$871,,MATCH($B286,[2]掉落汇总!$D$1:$M$1)),[2]掉落汇总!$A$2:$A$871,L$1,[2]掉落汇总!$C$2:$C$871,$Q$1)+SUMIFS(OFFSET([2]掉落汇总!$C$2:$C$871,,MATCH($B286,[2]掉落汇总!$D$1:$M$1)),[2]掉落汇总!$A$2:$A$871,L$1,[2]掉落汇总!$C$2:$C$871,$Q$2)/$Q$3)*宝箱投放计算!K286</f>
        <v>0</v>
      </c>
      <c r="M286">
        <f ca="1">(SUMIFS(OFFSET([2]掉落汇总!$C$2:$C$871,,MATCH($B286,[2]掉落汇总!$D$1:$M$1)),[2]掉落汇总!$A$2:$A$871,M$1,[2]掉落汇总!$C$2:$C$871,$Q$1)+SUMIFS(OFFSET([2]掉落汇总!$C$2:$C$871,,MATCH($B286,[2]掉落汇总!$D$1:$M$1)),[2]掉落汇总!$A$2:$A$871,M$1,[2]掉落汇总!$C$2:$C$871,$Q$2)/$Q$3)*宝箱投放计算!L286</f>
        <v>0</v>
      </c>
      <c r="N286">
        <f ca="1">(SUMIFS(OFFSET([2]掉落汇总!$C$2:$C$871,,MATCH($B286,[2]掉落汇总!$D$1:$M$1)),[2]掉落汇总!$A$2:$A$871,N$1,[2]掉落汇总!$C$2:$C$871,$Q$1)+SUMIFS(OFFSET([2]掉落汇总!$C$2:$C$871,,MATCH($B286,[2]掉落汇总!$D$1:$M$1)),[2]掉落汇总!$A$2:$A$871,N$1,[2]掉落汇总!$C$2:$C$871,$Q$2)/$Q$3)*宝箱投放计算!M286</f>
        <v>0</v>
      </c>
      <c r="O286">
        <f ca="1">(SUMIFS(OFFSET([2]掉落汇总!$C$2:$C$871,,MATCH($B286,[2]掉落汇总!$D$1:$M$1)),[2]掉落汇总!$A$2:$A$871,O$1,[2]掉落汇总!$C$2:$C$871,$Q$1)+SUMIFS(OFFSET([2]掉落汇总!$C$2:$C$871,,MATCH($B286,[2]掉落汇总!$D$1:$M$1)),[2]掉落汇总!$A$2:$A$871,O$1,[2]掉落汇总!$C$2:$C$871,$Q$2)/$Q$3)*宝箱投放计算!N286</f>
        <v>0</v>
      </c>
    </row>
    <row r="287" spans="1:15" x14ac:dyDescent="0.2">
      <c r="A287">
        <f>玩家成长时间线!A287</f>
        <v>286</v>
      </c>
      <c r="B287">
        <f>玩家成长时间线!B287</f>
        <v>10</v>
      </c>
      <c r="C287">
        <f ca="1">SUM($D$2:D287)</f>
        <v>0</v>
      </c>
      <c r="D287">
        <f t="shared" ca="1" si="4"/>
        <v>0</v>
      </c>
      <c r="E287">
        <f ca="1">(SUMIFS(OFFSET([2]掉落汇总!$C$2:$C$871,,MATCH($B287,[2]掉落汇总!$D$1:$M$1)),[2]掉落汇总!$A$2:$A$871,E$1,[2]掉落汇总!$C$2:$C$871,$Q$1)+SUMIFS(OFFSET([2]掉落汇总!$C$2:$C$871,,MATCH($B287,[2]掉落汇总!$D$1:$M$1)),[2]掉落汇总!$A$2:$A$871,E$1,[2]掉落汇总!$C$2:$C$871,$Q$2)/$Q$3)*宝箱投放计算!D287</f>
        <v>0</v>
      </c>
      <c r="F287">
        <f ca="1">(SUMIFS(OFFSET([2]掉落汇总!$C$2:$C$871,,MATCH($B287,[2]掉落汇总!$D$1:$M$1)),[2]掉落汇总!$A$2:$A$871,F$1,[2]掉落汇总!$C$2:$C$871,$Q$1)+SUMIFS(OFFSET([2]掉落汇总!$C$2:$C$871,,MATCH($B287,[2]掉落汇总!$D$1:$M$1)),[2]掉落汇总!$A$2:$A$871,F$1,[2]掉落汇总!$C$2:$C$871,$Q$2)/$Q$3)*宝箱投放计算!E287</f>
        <v>0</v>
      </c>
      <c r="G287">
        <f ca="1">(SUMIFS(OFFSET([2]掉落汇总!$C$2:$C$871,,MATCH($B287,[2]掉落汇总!$D$1:$M$1)),[2]掉落汇总!$A$2:$A$871,G$1,[2]掉落汇总!$C$2:$C$871,$Q$1)+SUMIFS(OFFSET([2]掉落汇总!$C$2:$C$871,,MATCH($B287,[2]掉落汇总!$D$1:$M$1)),[2]掉落汇总!$A$2:$A$871,G$1,[2]掉落汇总!$C$2:$C$871,$Q$2)/$Q$3)*宝箱投放计算!F287</f>
        <v>0</v>
      </c>
      <c r="H287">
        <f ca="1">(SUMIFS(OFFSET([2]掉落汇总!$C$2:$C$871,,MATCH($B287,[2]掉落汇总!$D$1:$M$1)),[2]掉落汇总!$A$2:$A$871,H$1,[2]掉落汇总!$C$2:$C$871,$Q$1)+SUMIFS(OFFSET([2]掉落汇总!$C$2:$C$871,,MATCH($B287,[2]掉落汇总!$D$1:$M$1)),[2]掉落汇总!$A$2:$A$871,H$1,[2]掉落汇总!$C$2:$C$871,$Q$2)/$Q$3)*宝箱投放计算!G287</f>
        <v>0</v>
      </c>
      <c r="I287">
        <f ca="1">(SUMIFS(OFFSET([2]掉落汇总!$C$2:$C$871,,MATCH($B287,[2]掉落汇总!$D$1:$M$1)),[2]掉落汇总!$A$2:$A$871,I$1,[2]掉落汇总!$C$2:$C$871,$Q$1)+SUMIFS(OFFSET([2]掉落汇总!$C$2:$C$871,,MATCH($B287,[2]掉落汇总!$D$1:$M$1)),[2]掉落汇总!$A$2:$A$871,I$1,[2]掉落汇总!$C$2:$C$871,$Q$2)/$Q$3)*宝箱投放计算!H287</f>
        <v>0</v>
      </c>
      <c r="J287">
        <f ca="1">(SUMIFS(OFFSET([2]掉落汇总!$C$2:$C$871,,MATCH($B287,[2]掉落汇总!$D$1:$M$1)),[2]掉落汇总!$A$2:$A$871,J$1,[2]掉落汇总!$C$2:$C$871,$Q$1)+SUMIFS(OFFSET([2]掉落汇总!$C$2:$C$871,,MATCH($B287,[2]掉落汇总!$D$1:$M$1)),[2]掉落汇总!$A$2:$A$871,J$1,[2]掉落汇总!$C$2:$C$871,$Q$2)/$Q$3)*宝箱投放计算!I287</f>
        <v>0</v>
      </c>
      <c r="K287">
        <f ca="1">(SUMIFS(OFFSET([2]掉落汇总!$C$2:$C$871,,MATCH($B287,[2]掉落汇总!$D$1:$M$1)),[2]掉落汇总!$A$2:$A$871,K$1,[2]掉落汇总!$C$2:$C$871,$Q$1)+SUMIFS(OFFSET([2]掉落汇总!$C$2:$C$871,,MATCH($B287,[2]掉落汇总!$D$1:$M$1)),[2]掉落汇总!$A$2:$A$871,K$1,[2]掉落汇总!$C$2:$C$871,$Q$2)/$Q$3)*宝箱投放计算!J287</f>
        <v>0</v>
      </c>
      <c r="L287">
        <f ca="1">(SUMIFS(OFFSET([2]掉落汇总!$C$2:$C$871,,MATCH($B287,[2]掉落汇总!$D$1:$M$1)),[2]掉落汇总!$A$2:$A$871,L$1,[2]掉落汇总!$C$2:$C$871,$Q$1)+SUMIFS(OFFSET([2]掉落汇总!$C$2:$C$871,,MATCH($B287,[2]掉落汇总!$D$1:$M$1)),[2]掉落汇总!$A$2:$A$871,L$1,[2]掉落汇总!$C$2:$C$871,$Q$2)/$Q$3)*宝箱投放计算!K287</f>
        <v>0</v>
      </c>
      <c r="M287">
        <f ca="1">(SUMIFS(OFFSET([2]掉落汇总!$C$2:$C$871,,MATCH($B287,[2]掉落汇总!$D$1:$M$1)),[2]掉落汇总!$A$2:$A$871,M$1,[2]掉落汇总!$C$2:$C$871,$Q$1)+SUMIFS(OFFSET([2]掉落汇总!$C$2:$C$871,,MATCH($B287,[2]掉落汇总!$D$1:$M$1)),[2]掉落汇总!$A$2:$A$871,M$1,[2]掉落汇总!$C$2:$C$871,$Q$2)/$Q$3)*宝箱投放计算!L287</f>
        <v>0</v>
      </c>
      <c r="N287">
        <f ca="1">(SUMIFS(OFFSET([2]掉落汇总!$C$2:$C$871,,MATCH($B287,[2]掉落汇总!$D$1:$M$1)),[2]掉落汇总!$A$2:$A$871,N$1,[2]掉落汇总!$C$2:$C$871,$Q$1)+SUMIFS(OFFSET([2]掉落汇总!$C$2:$C$871,,MATCH($B287,[2]掉落汇总!$D$1:$M$1)),[2]掉落汇总!$A$2:$A$871,N$1,[2]掉落汇总!$C$2:$C$871,$Q$2)/$Q$3)*宝箱投放计算!M287</f>
        <v>0</v>
      </c>
      <c r="O287">
        <f ca="1">(SUMIFS(OFFSET([2]掉落汇总!$C$2:$C$871,,MATCH($B287,[2]掉落汇总!$D$1:$M$1)),[2]掉落汇总!$A$2:$A$871,O$1,[2]掉落汇总!$C$2:$C$871,$Q$1)+SUMIFS(OFFSET([2]掉落汇总!$C$2:$C$871,,MATCH($B287,[2]掉落汇总!$D$1:$M$1)),[2]掉落汇总!$A$2:$A$871,O$1,[2]掉落汇总!$C$2:$C$871,$Q$2)/$Q$3)*宝箱投放计算!N287</f>
        <v>0</v>
      </c>
    </row>
    <row r="288" spans="1:15" x14ac:dyDescent="0.2">
      <c r="A288">
        <f>玩家成长时间线!A288</f>
        <v>287</v>
      </c>
      <c r="B288">
        <f>玩家成长时间线!B288</f>
        <v>10</v>
      </c>
      <c r="C288">
        <f ca="1">SUM($D$2:D288)</f>
        <v>0</v>
      </c>
      <c r="D288">
        <f t="shared" ca="1" si="4"/>
        <v>0</v>
      </c>
      <c r="E288">
        <f ca="1">(SUMIFS(OFFSET([2]掉落汇总!$C$2:$C$871,,MATCH($B288,[2]掉落汇总!$D$1:$M$1)),[2]掉落汇总!$A$2:$A$871,E$1,[2]掉落汇总!$C$2:$C$871,$Q$1)+SUMIFS(OFFSET([2]掉落汇总!$C$2:$C$871,,MATCH($B288,[2]掉落汇总!$D$1:$M$1)),[2]掉落汇总!$A$2:$A$871,E$1,[2]掉落汇总!$C$2:$C$871,$Q$2)/$Q$3)*宝箱投放计算!D288</f>
        <v>0</v>
      </c>
      <c r="F288">
        <f ca="1">(SUMIFS(OFFSET([2]掉落汇总!$C$2:$C$871,,MATCH($B288,[2]掉落汇总!$D$1:$M$1)),[2]掉落汇总!$A$2:$A$871,F$1,[2]掉落汇总!$C$2:$C$871,$Q$1)+SUMIFS(OFFSET([2]掉落汇总!$C$2:$C$871,,MATCH($B288,[2]掉落汇总!$D$1:$M$1)),[2]掉落汇总!$A$2:$A$871,F$1,[2]掉落汇总!$C$2:$C$871,$Q$2)/$Q$3)*宝箱投放计算!E288</f>
        <v>0</v>
      </c>
      <c r="G288">
        <f ca="1">(SUMIFS(OFFSET([2]掉落汇总!$C$2:$C$871,,MATCH($B288,[2]掉落汇总!$D$1:$M$1)),[2]掉落汇总!$A$2:$A$871,G$1,[2]掉落汇总!$C$2:$C$871,$Q$1)+SUMIFS(OFFSET([2]掉落汇总!$C$2:$C$871,,MATCH($B288,[2]掉落汇总!$D$1:$M$1)),[2]掉落汇总!$A$2:$A$871,G$1,[2]掉落汇总!$C$2:$C$871,$Q$2)/$Q$3)*宝箱投放计算!F288</f>
        <v>0</v>
      </c>
      <c r="H288">
        <f ca="1">(SUMIFS(OFFSET([2]掉落汇总!$C$2:$C$871,,MATCH($B288,[2]掉落汇总!$D$1:$M$1)),[2]掉落汇总!$A$2:$A$871,H$1,[2]掉落汇总!$C$2:$C$871,$Q$1)+SUMIFS(OFFSET([2]掉落汇总!$C$2:$C$871,,MATCH($B288,[2]掉落汇总!$D$1:$M$1)),[2]掉落汇总!$A$2:$A$871,H$1,[2]掉落汇总!$C$2:$C$871,$Q$2)/$Q$3)*宝箱投放计算!G288</f>
        <v>0</v>
      </c>
      <c r="I288">
        <f ca="1">(SUMIFS(OFFSET([2]掉落汇总!$C$2:$C$871,,MATCH($B288,[2]掉落汇总!$D$1:$M$1)),[2]掉落汇总!$A$2:$A$871,I$1,[2]掉落汇总!$C$2:$C$871,$Q$1)+SUMIFS(OFFSET([2]掉落汇总!$C$2:$C$871,,MATCH($B288,[2]掉落汇总!$D$1:$M$1)),[2]掉落汇总!$A$2:$A$871,I$1,[2]掉落汇总!$C$2:$C$871,$Q$2)/$Q$3)*宝箱投放计算!H288</f>
        <v>0</v>
      </c>
      <c r="J288">
        <f ca="1">(SUMIFS(OFFSET([2]掉落汇总!$C$2:$C$871,,MATCH($B288,[2]掉落汇总!$D$1:$M$1)),[2]掉落汇总!$A$2:$A$871,J$1,[2]掉落汇总!$C$2:$C$871,$Q$1)+SUMIFS(OFFSET([2]掉落汇总!$C$2:$C$871,,MATCH($B288,[2]掉落汇总!$D$1:$M$1)),[2]掉落汇总!$A$2:$A$871,J$1,[2]掉落汇总!$C$2:$C$871,$Q$2)/$Q$3)*宝箱投放计算!I288</f>
        <v>0</v>
      </c>
      <c r="K288">
        <f ca="1">(SUMIFS(OFFSET([2]掉落汇总!$C$2:$C$871,,MATCH($B288,[2]掉落汇总!$D$1:$M$1)),[2]掉落汇总!$A$2:$A$871,K$1,[2]掉落汇总!$C$2:$C$871,$Q$1)+SUMIFS(OFFSET([2]掉落汇总!$C$2:$C$871,,MATCH($B288,[2]掉落汇总!$D$1:$M$1)),[2]掉落汇总!$A$2:$A$871,K$1,[2]掉落汇总!$C$2:$C$871,$Q$2)/$Q$3)*宝箱投放计算!J288</f>
        <v>0</v>
      </c>
      <c r="L288">
        <f ca="1">(SUMIFS(OFFSET([2]掉落汇总!$C$2:$C$871,,MATCH($B288,[2]掉落汇总!$D$1:$M$1)),[2]掉落汇总!$A$2:$A$871,L$1,[2]掉落汇总!$C$2:$C$871,$Q$1)+SUMIFS(OFFSET([2]掉落汇总!$C$2:$C$871,,MATCH($B288,[2]掉落汇总!$D$1:$M$1)),[2]掉落汇总!$A$2:$A$871,L$1,[2]掉落汇总!$C$2:$C$871,$Q$2)/$Q$3)*宝箱投放计算!K288</f>
        <v>0</v>
      </c>
      <c r="M288">
        <f ca="1">(SUMIFS(OFFSET([2]掉落汇总!$C$2:$C$871,,MATCH($B288,[2]掉落汇总!$D$1:$M$1)),[2]掉落汇总!$A$2:$A$871,M$1,[2]掉落汇总!$C$2:$C$871,$Q$1)+SUMIFS(OFFSET([2]掉落汇总!$C$2:$C$871,,MATCH($B288,[2]掉落汇总!$D$1:$M$1)),[2]掉落汇总!$A$2:$A$871,M$1,[2]掉落汇总!$C$2:$C$871,$Q$2)/$Q$3)*宝箱投放计算!L288</f>
        <v>0</v>
      </c>
      <c r="N288">
        <f ca="1">(SUMIFS(OFFSET([2]掉落汇总!$C$2:$C$871,,MATCH($B288,[2]掉落汇总!$D$1:$M$1)),[2]掉落汇总!$A$2:$A$871,N$1,[2]掉落汇总!$C$2:$C$871,$Q$1)+SUMIFS(OFFSET([2]掉落汇总!$C$2:$C$871,,MATCH($B288,[2]掉落汇总!$D$1:$M$1)),[2]掉落汇总!$A$2:$A$871,N$1,[2]掉落汇总!$C$2:$C$871,$Q$2)/$Q$3)*宝箱投放计算!M288</f>
        <v>0</v>
      </c>
      <c r="O288">
        <f ca="1">(SUMIFS(OFFSET([2]掉落汇总!$C$2:$C$871,,MATCH($B288,[2]掉落汇总!$D$1:$M$1)),[2]掉落汇总!$A$2:$A$871,O$1,[2]掉落汇总!$C$2:$C$871,$Q$1)+SUMIFS(OFFSET([2]掉落汇总!$C$2:$C$871,,MATCH($B288,[2]掉落汇总!$D$1:$M$1)),[2]掉落汇总!$A$2:$A$871,O$1,[2]掉落汇总!$C$2:$C$871,$Q$2)/$Q$3)*宝箱投放计算!N288</f>
        <v>0</v>
      </c>
    </row>
    <row r="289" spans="1:15" x14ac:dyDescent="0.2">
      <c r="A289">
        <f>玩家成长时间线!A289</f>
        <v>288</v>
      </c>
      <c r="B289">
        <f>玩家成长时间线!B289</f>
        <v>10</v>
      </c>
      <c r="C289">
        <f ca="1">SUM($D$2:D289)</f>
        <v>0</v>
      </c>
      <c r="D289">
        <f t="shared" ca="1" si="4"/>
        <v>0</v>
      </c>
      <c r="E289">
        <f ca="1">(SUMIFS(OFFSET([2]掉落汇总!$C$2:$C$871,,MATCH($B289,[2]掉落汇总!$D$1:$M$1)),[2]掉落汇总!$A$2:$A$871,E$1,[2]掉落汇总!$C$2:$C$871,$Q$1)+SUMIFS(OFFSET([2]掉落汇总!$C$2:$C$871,,MATCH($B289,[2]掉落汇总!$D$1:$M$1)),[2]掉落汇总!$A$2:$A$871,E$1,[2]掉落汇总!$C$2:$C$871,$Q$2)/$Q$3)*宝箱投放计算!D289</f>
        <v>0</v>
      </c>
      <c r="F289">
        <f ca="1">(SUMIFS(OFFSET([2]掉落汇总!$C$2:$C$871,,MATCH($B289,[2]掉落汇总!$D$1:$M$1)),[2]掉落汇总!$A$2:$A$871,F$1,[2]掉落汇总!$C$2:$C$871,$Q$1)+SUMIFS(OFFSET([2]掉落汇总!$C$2:$C$871,,MATCH($B289,[2]掉落汇总!$D$1:$M$1)),[2]掉落汇总!$A$2:$A$871,F$1,[2]掉落汇总!$C$2:$C$871,$Q$2)/$Q$3)*宝箱投放计算!E289</f>
        <v>0</v>
      </c>
      <c r="G289">
        <f ca="1">(SUMIFS(OFFSET([2]掉落汇总!$C$2:$C$871,,MATCH($B289,[2]掉落汇总!$D$1:$M$1)),[2]掉落汇总!$A$2:$A$871,G$1,[2]掉落汇总!$C$2:$C$871,$Q$1)+SUMIFS(OFFSET([2]掉落汇总!$C$2:$C$871,,MATCH($B289,[2]掉落汇总!$D$1:$M$1)),[2]掉落汇总!$A$2:$A$871,G$1,[2]掉落汇总!$C$2:$C$871,$Q$2)/$Q$3)*宝箱投放计算!F289</f>
        <v>0</v>
      </c>
      <c r="H289">
        <f ca="1">(SUMIFS(OFFSET([2]掉落汇总!$C$2:$C$871,,MATCH($B289,[2]掉落汇总!$D$1:$M$1)),[2]掉落汇总!$A$2:$A$871,H$1,[2]掉落汇总!$C$2:$C$871,$Q$1)+SUMIFS(OFFSET([2]掉落汇总!$C$2:$C$871,,MATCH($B289,[2]掉落汇总!$D$1:$M$1)),[2]掉落汇总!$A$2:$A$871,H$1,[2]掉落汇总!$C$2:$C$871,$Q$2)/$Q$3)*宝箱投放计算!G289</f>
        <v>0</v>
      </c>
      <c r="I289">
        <f ca="1">(SUMIFS(OFFSET([2]掉落汇总!$C$2:$C$871,,MATCH($B289,[2]掉落汇总!$D$1:$M$1)),[2]掉落汇总!$A$2:$A$871,I$1,[2]掉落汇总!$C$2:$C$871,$Q$1)+SUMIFS(OFFSET([2]掉落汇总!$C$2:$C$871,,MATCH($B289,[2]掉落汇总!$D$1:$M$1)),[2]掉落汇总!$A$2:$A$871,I$1,[2]掉落汇总!$C$2:$C$871,$Q$2)/$Q$3)*宝箱投放计算!H289</f>
        <v>0</v>
      </c>
      <c r="J289">
        <f ca="1">(SUMIFS(OFFSET([2]掉落汇总!$C$2:$C$871,,MATCH($B289,[2]掉落汇总!$D$1:$M$1)),[2]掉落汇总!$A$2:$A$871,J$1,[2]掉落汇总!$C$2:$C$871,$Q$1)+SUMIFS(OFFSET([2]掉落汇总!$C$2:$C$871,,MATCH($B289,[2]掉落汇总!$D$1:$M$1)),[2]掉落汇总!$A$2:$A$871,J$1,[2]掉落汇总!$C$2:$C$871,$Q$2)/$Q$3)*宝箱投放计算!I289</f>
        <v>0</v>
      </c>
      <c r="K289">
        <f ca="1">(SUMIFS(OFFSET([2]掉落汇总!$C$2:$C$871,,MATCH($B289,[2]掉落汇总!$D$1:$M$1)),[2]掉落汇总!$A$2:$A$871,K$1,[2]掉落汇总!$C$2:$C$871,$Q$1)+SUMIFS(OFFSET([2]掉落汇总!$C$2:$C$871,,MATCH($B289,[2]掉落汇总!$D$1:$M$1)),[2]掉落汇总!$A$2:$A$871,K$1,[2]掉落汇总!$C$2:$C$871,$Q$2)/$Q$3)*宝箱投放计算!J289</f>
        <v>0</v>
      </c>
      <c r="L289">
        <f ca="1">(SUMIFS(OFFSET([2]掉落汇总!$C$2:$C$871,,MATCH($B289,[2]掉落汇总!$D$1:$M$1)),[2]掉落汇总!$A$2:$A$871,L$1,[2]掉落汇总!$C$2:$C$871,$Q$1)+SUMIFS(OFFSET([2]掉落汇总!$C$2:$C$871,,MATCH($B289,[2]掉落汇总!$D$1:$M$1)),[2]掉落汇总!$A$2:$A$871,L$1,[2]掉落汇总!$C$2:$C$871,$Q$2)/$Q$3)*宝箱投放计算!K289</f>
        <v>0</v>
      </c>
      <c r="M289">
        <f ca="1">(SUMIFS(OFFSET([2]掉落汇总!$C$2:$C$871,,MATCH($B289,[2]掉落汇总!$D$1:$M$1)),[2]掉落汇总!$A$2:$A$871,M$1,[2]掉落汇总!$C$2:$C$871,$Q$1)+SUMIFS(OFFSET([2]掉落汇总!$C$2:$C$871,,MATCH($B289,[2]掉落汇总!$D$1:$M$1)),[2]掉落汇总!$A$2:$A$871,M$1,[2]掉落汇总!$C$2:$C$871,$Q$2)/$Q$3)*宝箱投放计算!L289</f>
        <v>0</v>
      </c>
      <c r="N289">
        <f ca="1">(SUMIFS(OFFSET([2]掉落汇总!$C$2:$C$871,,MATCH($B289,[2]掉落汇总!$D$1:$M$1)),[2]掉落汇总!$A$2:$A$871,N$1,[2]掉落汇总!$C$2:$C$871,$Q$1)+SUMIFS(OFFSET([2]掉落汇总!$C$2:$C$871,,MATCH($B289,[2]掉落汇总!$D$1:$M$1)),[2]掉落汇总!$A$2:$A$871,N$1,[2]掉落汇总!$C$2:$C$871,$Q$2)/$Q$3)*宝箱投放计算!M289</f>
        <v>0</v>
      </c>
      <c r="O289">
        <f ca="1">(SUMIFS(OFFSET([2]掉落汇总!$C$2:$C$871,,MATCH($B289,[2]掉落汇总!$D$1:$M$1)),[2]掉落汇总!$A$2:$A$871,O$1,[2]掉落汇总!$C$2:$C$871,$Q$1)+SUMIFS(OFFSET([2]掉落汇总!$C$2:$C$871,,MATCH($B289,[2]掉落汇总!$D$1:$M$1)),[2]掉落汇总!$A$2:$A$871,O$1,[2]掉落汇总!$C$2:$C$871,$Q$2)/$Q$3)*宝箱投放计算!N289</f>
        <v>0</v>
      </c>
    </row>
    <row r="290" spans="1:15" x14ac:dyDescent="0.2">
      <c r="A290">
        <f>玩家成长时间线!A290</f>
        <v>289</v>
      </c>
      <c r="B290">
        <f>玩家成长时间线!B290</f>
        <v>10</v>
      </c>
      <c r="C290">
        <f ca="1">SUM($D$2:D290)</f>
        <v>0</v>
      </c>
      <c r="D290">
        <f t="shared" ca="1" si="4"/>
        <v>0</v>
      </c>
      <c r="E290">
        <f ca="1">(SUMIFS(OFFSET([2]掉落汇总!$C$2:$C$871,,MATCH($B290,[2]掉落汇总!$D$1:$M$1)),[2]掉落汇总!$A$2:$A$871,E$1,[2]掉落汇总!$C$2:$C$871,$Q$1)+SUMIFS(OFFSET([2]掉落汇总!$C$2:$C$871,,MATCH($B290,[2]掉落汇总!$D$1:$M$1)),[2]掉落汇总!$A$2:$A$871,E$1,[2]掉落汇总!$C$2:$C$871,$Q$2)/$Q$3)*宝箱投放计算!D290</f>
        <v>0</v>
      </c>
      <c r="F290">
        <f ca="1">(SUMIFS(OFFSET([2]掉落汇总!$C$2:$C$871,,MATCH($B290,[2]掉落汇总!$D$1:$M$1)),[2]掉落汇总!$A$2:$A$871,F$1,[2]掉落汇总!$C$2:$C$871,$Q$1)+SUMIFS(OFFSET([2]掉落汇总!$C$2:$C$871,,MATCH($B290,[2]掉落汇总!$D$1:$M$1)),[2]掉落汇总!$A$2:$A$871,F$1,[2]掉落汇总!$C$2:$C$871,$Q$2)/$Q$3)*宝箱投放计算!E290</f>
        <v>0</v>
      </c>
      <c r="G290">
        <f ca="1">(SUMIFS(OFFSET([2]掉落汇总!$C$2:$C$871,,MATCH($B290,[2]掉落汇总!$D$1:$M$1)),[2]掉落汇总!$A$2:$A$871,G$1,[2]掉落汇总!$C$2:$C$871,$Q$1)+SUMIFS(OFFSET([2]掉落汇总!$C$2:$C$871,,MATCH($B290,[2]掉落汇总!$D$1:$M$1)),[2]掉落汇总!$A$2:$A$871,G$1,[2]掉落汇总!$C$2:$C$871,$Q$2)/$Q$3)*宝箱投放计算!F290</f>
        <v>0</v>
      </c>
      <c r="H290">
        <f ca="1">(SUMIFS(OFFSET([2]掉落汇总!$C$2:$C$871,,MATCH($B290,[2]掉落汇总!$D$1:$M$1)),[2]掉落汇总!$A$2:$A$871,H$1,[2]掉落汇总!$C$2:$C$871,$Q$1)+SUMIFS(OFFSET([2]掉落汇总!$C$2:$C$871,,MATCH($B290,[2]掉落汇总!$D$1:$M$1)),[2]掉落汇总!$A$2:$A$871,H$1,[2]掉落汇总!$C$2:$C$871,$Q$2)/$Q$3)*宝箱投放计算!G290</f>
        <v>0</v>
      </c>
      <c r="I290">
        <f ca="1">(SUMIFS(OFFSET([2]掉落汇总!$C$2:$C$871,,MATCH($B290,[2]掉落汇总!$D$1:$M$1)),[2]掉落汇总!$A$2:$A$871,I$1,[2]掉落汇总!$C$2:$C$871,$Q$1)+SUMIFS(OFFSET([2]掉落汇总!$C$2:$C$871,,MATCH($B290,[2]掉落汇总!$D$1:$M$1)),[2]掉落汇总!$A$2:$A$871,I$1,[2]掉落汇总!$C$2:$C$871,$Q$2)/$Q$3)*宝箱投放计算!H290</f>
        <v>0</v>
      </c>
      <c r="J290">
        <f ca="1">(SUMIFS(OFFSET([2]掉落汇总!$C$2:$C$871,,MATCH($B290,[2]掉落汇总!$D$1:$M$1)),[2]掉落汇总!$A$2:$A$871,J$1,[2]掉落汇总!$C$2:$C$871,$Q$1)+SUMIFS(OFFSET([2]掉落汇总!$C$2:$C$871,,MATCH($B290,[2]掉落汇总!$D$1:$M$1)),[2]掉落汇总!$A$2:$A$871,J$1,[2]掉落汇总!$C$2:$C$871,$Q$2)/$Q$3)*宝箱投放计算!I290</f>
        <v>0</v>
      </c>
      <c r="K290">
        <f ca="1">(SUMIFS(OFFSET([2]掉落汇总!$C$2:$C$871,,MATCH($B290,[2]掉落汇总!$D$1:$M$1)),[2]掉落汇总!$A$2:$A$871,K$1,[2]掉落汇总!$C$2:$C$871,$Q$1)+SUMIFS(OFFSET([2]掉落汇总!$C$2:$C$871,,MATCH($B290,[2]掉落汇总!$D$1:$M$1)),[2]掉落汇总!$A$2:$A$871,K$1,[2]掉落汇总!$C$2:$C$871,$Q$2)/$Q$3)*宝箱投放计算!J290</f>
        <v>0</v>
      </c>
      <c r="L290">
        <f ca="1">(SUMIFS(OFFSET([2]掉落汇总!$C$2:$C$871,,MATCH($B290,[2]掉落汇总!$D$1:$M$1)),[2]掉落汇总!$A$2:$A$871,L$1,[2]掉落汇总!$C$2:$C$871,$Q$1)+SUMIFS(OFFSET([2]掉落汇总!$C$2:$C$871,,MATCH($B290,[2]掉落汇总!$D$1:$M$1)),[2]掉落汇总!$A$2:$A$871,L$1,[2]掉落汇总!$C$2:$C$871,$Q$2)/$Q$3)*宝箱投放计算!K290</f>
        <v>0</v>
      </c>
      <c r="M290">
        <f ca="1">(SUMIFS(OFFSET([2]掉落汇总!$C$2:$C$871,,MATCH($B290,[2]掉落汇总!$D$1:$M$1)),[2]掉落汇总!$A$2:$A$871,M$1,[2]掉落汇总!$C$2:$C$871,$Q$1)+SUMIFS(OFFSET([2]掉落汇总!$C$2:$C$871,,MATCH($B290,[2]掉落汇总!$D$1:$M$1)),[2]掉落汇总!$A$2:$A$871,M$1,[2]掉落汇总!$C$2:$C$871,$Q$2)/$Q$3)*宝箱投放计算!L290</f>
        <v>0</v>
      </c>
      <c r="N290">
        <f ca="1">(SUMIFS(OFFSET([2]掉落汇总!$C$2:$C$871,,MATCH($B290,[2]掉落汇总!$D$1:$M$1)),[2]掉落汇总!$A$2:$A$871,N$1,[2]掉落汇总!$C$2:$C$871,$Q$1)+SUMIFS(OFFSET([2]掉落汇总!$C$2:$C$871,,MATCH($B290,[2]掉落汇总!$D$1:$M$1)),[2]掉落汇总!$A$2:$A$871,N$1,[2]掉落汇总!$C$2:$C$871,$Q$2)/$Q$3)*宝箱投放计算!M290</f>
        <v>0</v>
      </c>
      <c r="O290">
        <f ca="1">(SUMIFS(OFFSET([2]掉落汇总!$C$2:$C$871,,MATCH($B290,[2]掉落汇总!$D$1:$M$1)),[2]掉落汇总!$A$2:$A$871,O$1,[2]掉落汇总!$C$2:$C$871,$Q$1)+SUMIFS(OFFSET([2]掉落汇总!$C$2:$C$871,,MATCH($B290,[2]掉落汇总!$D$1:$M$1)),[2]掉落汇总!$A$2:$A$871,O$1,[2]掉落汇总!$C$2:$C$871,$Q$2)/$Q$3)*宝箱投放计算!N290</f>
        <v>0</v>
      </c>
    </row>
    <row r="291" spans="1:15" x14ac:dyDescent="0.2">
      <c r="A291">
        <f>玩家成长时间线!A291</f>
        <v>290</v>
      </c>
      <c r="B291">
        <f>玩家成长时间线!B291</f>
        <v>10</v>
      </c>
      <c r="C291">
        <f ca="1">SUM($D$2:D291)</f>
        <v>0</v>
      </c>
      <c r="D291">
        <f t="shared" ca="1" si="4"/>
        <v>0</v>
      </c>
      <c r="E291">
        <f ca="1">(SUMIFS(OFFSET([2]掉落汇总!$C$2:$C$871,,MATCH($B291,[2]掉落汇总!$D$1:$M$1)),[2]掉落汇总!$A$2:$A$871,E$1,[2]掉落汇总!$C$2:$C$871,$Q$1)+SUMIFS(OFFSET([2]掉落汇总!$C$2:$C$871,,MATCH($B291,[2]掉落汇总!$D$1:$M$1)),[2]掉落汇总!$A$2:$A$871,E$1,[2]掉落汇总!$C$2:$C$871,$Q$2)/$Q$3)*宝箱投放计算!D291</f>
        <v>0</v>
      </c>
      <c r="F291">
        <f ca="1">(SUMIFS(OFFSET([2]掉落汇总!$C$2:$C$871,,MATCH($B291,[2]掉落汇总!$D$1:$M$1)),[2]掉落汇总!$A$2:$A$871,F$1,[2]掉落汇总!$C$2:$C$871,$Q$1)+SUMIFS(OFFSET([2]掉落汇总!$C$2:$C$871,,MATCH($B291,[2]掉落汇总!$D$1:$M$1)),[2]掉落汇总!$A$2:$A$871,F$1,[2]掉落汇总!$C$2:$C$871,$Q$2)/$Q$3)*宝箱投放计算!E291</f>
        <v>0</v>
      </c>
      <c r="G291">
        <f ca="1">(SUMIFS(OFFSET([2]掉落汇总!$C$2:$C$871,,MATCH($B291,[2]掉落汇总!$D$1:$M$1)),[2]掉落汇总!$A$2:$A$871,G$1,[2]掉落汇总!$C$2:$C$871,$Q$1)+SUMIFS(OFFSET([2]掉落汇总!$C$2:$C$871,,MATCH($B291,[2]掉落汇总!$D$1:$M$1)),[2]掉落汇总!$A$2:$A$871,G$1,[2]掉落汇总!$C$2:$C$871,$Q$2)/$Q$3)*宝箱投放计算!F291</f>
        <v>0</v>
      </c>
      <c r="H291">
        <f ca="1">(SUMIFS(OFFSET([2]掉落汇总!$C$2:$C$871,,MATCH($B291,[2]掉落汇总!$D$1:$M$1)),[2]掉落汇总!$A$2:$A$871,H$1,[2]掉落汇总!$C$2:$C$871,$Q$1)+SUMIFS(OFFSET([2]掉落汇总!$C$2:$C$871,,MATCH($B291,[2]掉落汇总!$D$1:$M$1)),[2]掉落汇总!$A$2:$A$871,H$1,[2]掉落汇总!$C$2:$C$871,$Q$2)/$Q$3)*宝箱投放计算!G291</f>
        <v>0</v>
      </c>
      <c r="I291">
        <f ca="1">(SUMIFS(OFFSET([2]掉落汇总!$C$2:$C$871,,MATCH($B291,[2]掉落汇总!$D$1:$M$1)),[2]掉落汇总!$A$2:$A$871,I$1,[2]掉落汇总!$C$2:$C$871,$Q$1)+SUMIFS(OFFSET([2]掉落汇总!$C$2:$C$871,,MATCH($B291,[2]掉落汇总!$D$1:$M$1)),[2]掉落汇总!$A$2:$A$871,I$1,[2]掉落汇总!$C$2:$C$871,$Q$2)/$Q$3)*宝箱投放计算!H291</f>
        <v>0</v>
      </c>
      <c r="J291">
        <f ca="1">(SUMIFS(OFFSET([2]掉落汇总!$C$2:$C$871,,MATCH($B291,[2]掉落汇总!$D$1:$M$1)),[2]掉落汇总!$A$2:$A$871,J$1,[2]掉落汇总!$C$2:$C$871,$Q$1)+SUMIFS(OFFSET([2]掉落汇总!$C$2:$C$871,,MATCH($B291,[2]掉落汇总!$D$1:$M$1)),[2]掉落汇总!$A$2:$A$871,J$1,[2]掉落汇总!$C$2:$C$871,$Q$2)/$Q$3)*宝箱投放计算!I291</f>
        <v>0</v>
      </c>
      <c r="K291">
        <f ca="1">(SUMIFS(OFFSET([2]掉落汇总!$C$2:$C$871,,MATCH($B291,[2]掉落汇总!$D$1:$M$1)),[2]掉落汇总!$A$2:$A$871,K$1,[2]掉落汇总!$C$2:$C$871,$Q$1)+SUMIFS(OFFSET([2]掉落汇总!$C$2:$C$871,,MATCH($B291,[2]掉落汇总!$D$1:$M$1)),[2]掉落汇总!$A$2:$A$871,K$1,[2]掉落汇总!$C$2:$C$871,$Q$2)/$Q$3)*宝箱投放计算!J291</f>
        <v>0</v>
      </c>
      <c r="L291">
        <f ca="1">(SUMIFS(OFFSET([2]掉落汇总!$C$2:$C$871,,MATCH($B291,[2]掉落汇总!$D$1:$M$1)),[2]掉落汇总!$A$2:$A$871,L$1,[2]掉落汇总!$C$2:$C$871,$Q$1)+SUMIFS(OFFSET([2]掉落汇总!$C$2:$C$871,,MATCH($B291,[2]掉落汇总!$D$1:$M$1)),[2]掉落汇总!$A$2:$A$871,L$1,[2]掉落汇总!$C$2:$C$871,$Q$2)/$Q$3)*宝箱投放计算!K291</f>
        <v>0</v>
      </c>
      <c r="M291">
        <f ca="1">(SUMIFS(OFFSET([2]掉落汇总!$C$2:$C$871,,MATCH($B291,[2]掉落汇总!$D$1:$M$1)),[2]掉落汇总!$A$2:$A$871,M$1,[2]掉落汇总!$C$2:$C$871,$Q$1)+SUMIFS(OFFSET([2]掉落汇总!$C$2:$C$871,,MATCH($B291,[2]掉落汇总!$D$1:$M$1)),[2]掉落汇总!$A$2:$A$871,M$1,[2]掉落汇总!$C$2:$C$871,$Q$2)/$Q$3)*宝箱投放计算!L291</f>
        <v>0</v>
      </c>
      <c r="N291">
        <f ca="1">(SUMIFS(OFFSET([2]掉落汇总!$C$2:$C$871,,MATCH($B291,[2]掉落汇总!$D$1:$M$1)),[2]掉落汇总!$A$2:$A$871,N$1,[2]掉落汇总!$C$2:$C$871,$Q$1)+SUMIFS(OFFSET([2]掉落汇总!$C$2:$C$871,,MATCH($B291,[2]掉落汇总!$D$1:$M$1)),[2]掉落汇总!$A$2:$A$871,N$1,[2]掉落汇总!$C$2:$C$871,$Q$2)/$Q$3)*宝箱投放计算!M291</f>
        <v>0</v>
      </c>
      <c r="O291">
        <f ca="1">(SUMIFS(OFFSET([2]掉落汇总!$C$2:$C$871,,MATCH($B291,[2]掉落汇总!$D$1:$M$1)),[2]掉落汇总!$A$2:$A$871,O$1,[2]掉落汇总!$C$2:$C$871,$Q$1)+SUMIFS(OFFSET([2]掉落汇总!$C$2:$C$871,,MATCH($B291,[2]掉落汇总!$D$1:$M$1)),[2]掉落汇总!$A$2:$A$871,O$1,[2]掉落汇总!$C$2:$C$871,$Q$2)/$Q$3)*宝箱投放计算!N291</f>
        <v>0</v>
      </c>
    </row>
    <row r="292" spans="1:15" x14ac:dyDescent="0.2">
      <c r="A292">
        <f>玩家成长时间线!A292</f>
        <v>291</v>
      </c>
      <c r="B292">
        <f>玩家成长时间线!B292</f>
        <v>10</v>
      </c>
      <c r="C292">
        <f ca="1">SUM($D$2:D292)</f>
        <v>0</v>
      </c>
      <c r="D292">
        <f t="shared" ca="1" si="4"/>
        <v>0</v>
      </c>
      <c r="E292">
        <f ca="1">(SUMIFS(OFFSET([2]掉落汇总!$C$2:$C$871,,MATCH($B292,[2]掉落汇总!$D$1:$M$1)),[2]掉落汇总!$A$2:$A$871,E$1,[2]掉落汇总!$C$2:$C$871,$Q$1)+SUMIFS(OFFSET([2]掉落汇总!$C$2:$C$871,,MATCH($B292,[2]掉落汇总!$D$1:$M$1)),[2]掉落汇总!$A$2:$A$871,E$1,[2]掉落汇总!$C$2:$C$871,$Q$2)/$Q$3)*宝箱投放计算!D292</f>
        <v>0</v>
      </c>
      <c r="F292">
        <f ca="1">(SUMIFS(OFFSET([2]掉落汇总!$C$2:$C$871,,MATCH($B292,[2]掉落汇总!$D$1:$M$1)),[2]掉落汇总!$A$2:$A$871,F$1,[2]掉落汇总!$C$2:$C$871,$Q$1)+SUMIFS(OFFSET([2]掉落汇总!$C$2:$C$871,,MATCH($B292,[2]掉落汇总!$D$1:$M$1)),[2]掉落汇总!$A$2:$A$871,F$1,[2]掉落汇总!$C$2:$C$871,$Q$2)/$Q$3)*宝箱投放计算!E292</f>
        <v>0</v>
      </c>
      <c r="G292">
        <f ca="1">(SUMIFS(OFFSET([2]掉落汇总!$C$2:$C$871,,MATCH($B292,[2]掉落汇总!$D$1:$M$1)),[2]掉落汇总!$A$2:$A$871,G$1,[2]掉落汇总!$C$2:$C$871,$Q$1)+SUMIFS(OFFSET([2]掉落汇总!$C$2:$C$871,,MATCH($B292,[2]掉落汇总!$D$1:$M$1)),[2]掉落汇总!$A$2:$A$871,G$1,[2]掉落汇总!$C$2:$C$871,$Q$2)/$Q$3)*宝箱投放计算!F292</f>
        <v>0</v>
      </c>
      <c r="H292">
        <f ca="1">(SUMIFS(OFFSET([2]掉落汇总!$C$2:$C$871,,MATCH($B292,[2]掉落汇总!$D$1:$M$1)),[2]掉落汇总!$A$2:$A$871,H$1,[2]掉落汇总!$C$2:$C$871,$Q$1)+SUMIFS(OFFSET([2]掉落汇总!$C$2:$C$871,,MATCH($B292,[2]掉落汇总!$D$1:$M$1)),[2]掉落汇总!$A$2:$A$871,H$1,[2]掉落汇总!$C$2:$C$871,$Q$2)/$Q$3)*宝箱投放计算!G292</f>
        <v>0</v>
      </c>
      <c r="I292">
        <f ca="1">(SUMIFS(OFFSET([2]掉落汇总!$C$2:$C$871,,MATCH($B292,[2]掉落汇总!$D$1:$M$1)),[2]掉落汇总!$A$2:$A$871,I$1,[2]掉落汇总!$C$2:$C$871,$Q$1)+SUMIFS(OFFSET([2]掉落汇总!$C$2:$C$871,,MATCH($B292,[2]掉落汇总!$D$1:$M$1)),[2]掉落汇总!$A$2:$A$871,I$1,[2]掉落汇总!$C$2:$C$871,$Q$2)/$Q$3)*宝箱投放计算!H292</f>
        <v>0</v>
      </c>
      <c r="J292">
        <f ca="1">(SUMIFS(OFFSET([2]掉落汇总!$C$2:$C$871,,MATCH($B292,[2]掉落汇总!$D$1:$M$1)),[2]掉落汇总!$A$2:$A$871,J$1,[2]掉落汇总!$C$2:$C$871,$Q$1)+SUMIFS(OFFSET([2]掉落汇总!$C$2:$C$871,,MATCH($B292,[2]掉落汇总!$D$1:$M$1)),[2]掉落汇总!$A$2:$A$871,J$1,[2]掉落汇总!$C$2:$C$871,$Q$2)/$Q$3)*宝箱投放计算!I292</f>
        <v>0</v>
      </c>
      <c r="K292">
        <f ca="1">(SUMIFS(OFFSET([2]掉落汇总!$C$2:$C$871,,MATCH($B292,[2]掉落汇总!$D$1:$M$1)),[2]掉落汇总!$A$2:$A$871,K$1,[2]掉落汇总!$C$2:$C$871,$Q$1)+SUMIFS(OFFSET([2]掉落汇总!$C$2:$C$871,,MATCH($B292,[2]掉落汇总!$D$1:$M$1)),[2]掉落汇总!$A$2:$A$871,K$1,[2]掉落汇总!$C$2:$C$871,$Q$2)/$Q$3)*宝箱投放计算!J292</f>
        <v>0</v>
      </c>
      <c r="L292">
        <f ca="1">(SUMIFS(OFFSET([2]掉落汇总!$C$2:$C$871,,MATCH($B292,[2]掉落汇总!$D$1:$M$1)),[2]掉落汇总!$A$2:$A$871,L$1,[2]掉落汇总!$C$2:$C$871,$Q$1)+SUMIFS(OFFSET([2]掉落汇总!$C$2:$C$871,,MATCH($B292,[2]掉落汇总!$D$1:$M$1)),[2]掉落汇总!$A$2:$A$871,L$1,[2]掉落汇总!$C$2:$C$871,$Q$2)/$Q$3)*宝箱投放计算!K292</f>
        <v>0</v>
      </c>
      <c r="M292">
        <f ca="1">(SUMIFS(OFFSET([2]掉落汇总!$C$2:$C$871,,MATCH($B292,[2]掉落汇总!$D$1:$M$1)),[2]掉落汇总!$A$2:$A$871,M$1,[2]掉落汇总!$C$2:$C$871,$Q$1)+SUMIFS(OFFSET([2]掉落汇总!$C$2:$C$871,,MATCH($B292,[2]掉落汇总!$D$1:$M$1)),[2]掉落汇总!$A$2:$A$871,M$1,[2]掉落汇总!$C$2:$C$871,$Q$2)/$Q$3)*宝箱投放计算!L292</f>
        <v>0</v>
      </c>
      <c r="N292">
        <f ca="1">(SUMIFS(OFFSET([2]掉落汇总!$C$2:$C$871,,MATCH($B292,[2]掉落汇总!$D$1:$M$1)),[2]掉落汇总!$A$2:$A$871,N$1,[2]掉落汇总!$C$2:$C$871,$Q$1)+SUMIFS(OFFSET([2]掉落汇总!$C$2:$C$871,,MATCH($B292,[2]掉落汇总!$D$1:$M$1)),[2]掉落汇总!$A$2:$A$871,N$1,[2]掉落汇总!$C$2:$C$871,$Q$2)/$Q$3)*宝箱投放计算!M292</f>
        <v>0</v>
      </c>
      <c r="O292">
        <f ca="1">(SUMIFS(OFFSET([2]掉落汇总!$C$2:$C$871,,MATCH($B292,[2]掉落汇总!$D$1:$M$1)),[2]掉落汇总!$A$2:$A$871,O$1,[2]掉落汇总!$C$2:$C$871,$Q$1)+SUMIFS(OFFSET([2]掉落汇总!$C$2:$C$871,,MATCH($B292,[2]掉落汇总!$D$1:$M$1)),[2]掉落汇总!$A$2:$A$871,O$1,[2]掉落汇总!$C$2:$C$871,$Q$2)/$Q$3)*宝箱投放计算!N292</f>
        <v>0</v>
      </c>
    </row>
    <row r="293" spans="1:15" x14ac:dyDescent="0.2">
      <c r="A293">
        <f>玩家成长时间线!A293</f>
        <v>292</v>
      </c>
      <c r="B293">
        <f>玩家成长时间线!B293</f>
        <v>10</v>
      </c>
      <c r="C293">
        <f ca="1">SUM($D$2:D293)</f>
        <v>0</v>
      </c>
      <c r="D293">
        <f t="shared" ca="1" si="4"/>
        <v>0</v>
      </c>
      <c r="E293">
        <f ca="1">(SUMIFS(OFFSET([2]掉落汇总!$C$2:$C$871,,MATCH($B293,[2]掉落汇总!$D$1:$M$1)),[2]掉落汇总!$A$2:$A$871,E$1,[2]掉落汇总!$C$2:$C$871,$Q$1)+SUMIFS(OFFSET([2]掉落汇总!$C$2:$C$871,,MATCH($B293,[2]掉落汇总!$D$1:$M$1)),[2]掉落汇总!$A$2:$A$871,E$1,[2]掉落汇总!$C$2:$C$871,$Q$2)/$Q$3)*宝箱投放计算!D293</f>
        <v>0</v>
      </c>
      <c r="F293">
        <f ca="1">(SUMIFS(OFFSET([2]掉落汇总!$C$2:$C$871,,MATCH($B293,[2]掉落汇总!$D$1:$M$1)),[2]掉落汇总!$A$2:$A$871,F$1,[2]掉落汇总!$C$2:$C$871,$Q$1)+SUMIFS(OFFSET([2]掉落汇总!$C$2:$C$871,,MATCH($B293,[2]掉落汇总!$D$1:$M$1)),[2]掉落汇总!$A$2:$A$871,F$1,[2]掉落汇总!$C$2:$C$871,$Q$2)/$Q$3)*宝箱投放计算!E293</f>
        <v>0</v>
      </c>
      <c r="G293">
        <f ca="1">(SUMIFS(OFFSET([2]掉落汇总!$C$2:$C$871,,MATCH($B293,[2]掉落汇总!$D$1:$M$1)),[2]掉落汇总!$A$2:$A$871,G$1,[2]掉落汇总!$C$2:$C$871,$Q$1)+SUMIFS(OFFSET([2]掉落汇总!$C$2:$C$871,,MATCH($B293,[2]掉落汇总!$D$1:$M$1)),[2]掉落汇总!$A$2:$A$871,G$1,[2]掉落汇总!$C$2:$C$871,$Q$2)/$Q$3)*宝箱投放计算!F293</f>
        <v>0</v>
      </c>
      <c r="H293">
        <f ca="1">(SUMIFS(OFFSET([2]掉落汇总!$C$2:$C$871,,MATCH($B293,[2]掉落汇总!$D$1:$M$1)),[2]掉落汇总!$A$2:$A$871,H$1,[2]掉落汇总!$C$2:$C$871,$Q$1)+SUMIFS(OFFSET([2]掉落汇总!$C$2:$C$871,,MATCH($B293,[2]掉落汇总!$D$1:$M$1)),[2]掉落汇总!$A$2:$A$871,H$1,[2]掉落汇总!$C$2:$C$871,$Q$2)/$Q$3)*宝箱投放计算!G293</f>
        <v>0</v>
      </c>
      <c r="I293">
        <f ca="1">(SUMIFS(OFFSET([2]掉落汇总!$C$2:$C$871,,MATCH($B293,[2]掉落汇总!$D$1:$M$1)),[2]掉落汇总!$A$2:$A$871,I$1,[2]掉落汇总!$C$2:$C$871,$Q$1)+SUMIFS(OFFSET([2]掉落汇总!$C$2:$C$871,,MATCH($B293,[2]掉落汇总!$D$1:$M$1)),[2]掉落汇总!$A$2:$A$871,I$1,[2]掉落汇总!$C$2:$C$871,$Q$2)/$Q$3)*宝箱投放计算!H293</f>
        <v>0</v>
      </c>
      <c r="J293">
        <f ca="1">(SUMIFS(OFFSET([2]掉落汇总!$C$2:$C$871,,MATCH($B293,[2]掉落汇总!$D$1:$M$1)),[2]掉落汇总!$A$2:$A$871,J$1,[2]掉落汇总!$C$2:$C$871,$Q$1)+SUMIFS(OFFSET([2]掉落汇总!$C$2:$C$871,,MATCH($B293,[2]掉落汇总!$D$1:$M$1)),[2]掉落汇总!$A$2:$A$871,J$1,[2]掉落汇总!$C$2:$C$871,$Q$2)/$Q$3)*宝箱投放计算!I293</f>
        <v>0</v>
      </c>
      <c r="K293">
        <f ca="1">(SUMIFS(OFFSET([2]掉落汇总!$C$2:$C$871,,MATCH($B293,[2]掉落汇总!$D$1:$M$1)),[2]掉落汇总!$A$2:$A$871,K$1,[2]掉落汇总!$C$2:$C$871,$Q$1)+SUMIFS(OFFSET([2]掉落汇总!$C$2:$C$871,,MATCH($B293,[2]掉落汇总!$D$1:$M$1)),[2]掉落汇总!$A$2:$A$871,K$1,[2]掉落汇总!$C$2:$C$871,$Q$2)/$Q$3)*宝箱投放计算!J293</f>
        <v>0</v>
      </c>
      <c r="L293">
        <f ca="1">(SUMIFS(OFFSET([2]掉落汇总!$C$2:$C$871,,MATCH($B293,[2]掉落汇总!$D$1:$M$1)),[2]掉落汇总!$A$2:$A$871,L$1,[2]掉落汇总!$C$2:$C$871,$Q$1)+SUMIFS(OFFSET([2]掉落汇总!$C$2:$C$871,,MATCH($B293,[2]掉落汇总!$D$1:$M$1)),[2]掉落汇总!$A$2:$A$871,L$1,[2]掉落汇总!$C$2:$C$871,$Q$2)/$Q$3)*宝箱投放计算!K293</f>
        <v>0</v>
      </c>
      <c r="M293">
        <f ca="1">(SUMIFS(OFFSET([2]掉落汇总!$C$2:$C$871,,MATCH($B293,[2]掉落汇总!$D$1:$M$1)),[2]掉落汇总!$A$2:$A$871,M$1,[2]掉落汇总!$C$2:$C$871,$Q$1)+SUMIFS(OFFSET([2]掉落汇总!$C$2:$C$871,,MATCH($B293,[2]掉落汇总!$D$1:$M$1)),[2]掉落汇总!$A$2:$A$871,M$1,[2]掉落汇总!$C$2:$C$871,$Q$2)/$Q$3)*宝箱投放计算!L293</f>
        <v>0</v>
      </c>
      <c r="N293">
        <f ca="1">(SUMIFS(OFFSET([2]掉落汇总!$C$2:$C$871,,MATCH($B293,[2]掉落汇总!$D$1:$M$1)),[2]掉落汇总!$A$2:$A$871,N$1,[2]掉落汇总!$C$2:$C$871,$Q$1)+SUMIFS(OFFSET([2]掉落汇总!$C$2:$C$871,,MATCH($B293,[2]掉落汇总!$D$1:$M$1)),[2]掉落汇总!$A$2:$A$871,N$1,[2]掉落汇总!$C$2:$C$871,$Q$2)/$Q$3)*宝箱投放计算!M293</f>
        <v>0</v>
      </c>
      <c r="O293">
        <f ca="1">(SUMIFS(OFFSET([2]掉落汇总!$C$2:$C$871,,MATCH($B293,[2]掉落汇总!$D$1:$M$1)),[2]掉落汇总!$A$2:$A$871,O$1,[2]掉落汇总!$C$2:$C$871,$Q$1)+SUMIFS(OFFSET([2]掉落汇总!$C$2:$C$871,,MATCH($B293,[2]掉落汇总!$D$1:$M$1)),[2]掉落汇总!$A$2:$A$871,O$1,[2]掉落汇总!$C$2:$C$871,$Q$2)/$Q$3)*宝箱投放计算!N293</f>
        <v>0</v>
      </c>
    </row>
    <row r="294" spans="1:15" x14ac:dyDescent="0.2">
      <c r="A294">
        <f>玩家成长时间线!A294</f>
        <v>293</v>
      </c>
      <c r="B294">
        <f>玩家成长时间线!B294</f>
        <v>10</v>
      </c>
      <c r="C294">
        <f ca="1">SUM($D$2:D294)</f>
        <v>0</v>
      </c>
      <c r="D294">
        <f t="shared" ca="1" si="4"/>
        <v>0</v>
      </c>
      <c r="E294">
        <f ca="1">(SUMIFS(OFFSET([2]掉落汇总!$C$2:$C$871,,MATCH($B294,[2]掉落汇总!$D$1:$M$1)),[2]掉落汇总!$A$2:$A$871,E$1,[2]掉落汇总!$C$2:$C$871,$Q$1)+SUMIFS(OFFSET([2]掉落汇总!$C$2:$C$871,,MATCH($B294,[2]掉落汇总!$D$1:$M$1)),[2]掉落汇总!$A$2:$A$871,E$1,[2]掉落汇总!$C$2:$C$871,$Q$2)/$Q$3)*宝箱投放计算!D294</f>
        <v>0</v>
      </c>
      <c r="F294">
        <f ca="1">(SUMIFS(OFFSET([2]掉落汇总!$C$2:$C$871,,MATCH($B294,[2]掉落汇总!$D$1:$M$1)),[2]掉落汇总!$A$2:$A$871,F$1,[2]掉落汇总!$C$2:$C$871,$Q$1)+SUMIFS(OFFSET([2]掉落汇总!$C$2:$C$871,,MATCH($B294,[2]掉落汇总!$D$1:$M$1)),[2]掉落汇总!$A$2:$A$871,F$1,[2]掉落汇总!$C$2:$C$871,$Q$2)/$Q$3)*宝箱投放计算!E294</f>
        <v>0</v>
      </c>
      <c r="G294">
        <f ca="1">(SUMIFS(OFFSET([2]掉落汇总!$C$2:$C$871,,MATCH($B294,[2]掉落汇总!$D$1:$M$1)),[2]掉落汇总!$A$2:$A$871,G$1,[2]掉落汇总!$C$2:$C$871,$Q$1)+SUMIFS(OFFSET([2]掉落汇总!$C$2:$C$871,,MATCH($B294,[2]掉落汇总!$D$1:$M$1)),[2]掉落汇总!$A$2:$A$871,G$1,[2]掉落汇总!$C$2:$C$871,$Q$2)/$Q$3)*宝箱投放计算!F294</f>
        <v>0</v>
      </c>
      <c r="H294">
        <f ca="1">(SUMIFS(OFFSET([2]掉落汇总!$C$2:$C$871,,MATCH($B294,[2]掉落汇总!$D$1:$M$1)),[2]掉落汇总!$A$2:$A$871,H$1,[2]掉落汇总!$C$2:$C$871,$Q$1)+SUMIFS(OFFSET([2]掉落汇总!$C$2:$C$871,,MATCH($B294,[2]掉落汇总!$D$1:$M$1)),[2]掉落汇总!$A$2:$A$871,H$1,[2]掉落汇总!$C$2:$C$871,$Q$2)/$Q$3)*宝箱投放计算!G294</f>
        <v>0</v>
      </c>
      <c r="I294">
        <f ca="1">(SUMIFS(OFFSET([2]掉落汇总!$C$2:$C$871,,MATCH($B294,[2]掉落汇总!$D$1:$M$1)),[2]掉落汇总!$A$2:$A$871,I$1,[2]掉落汇总!$C$2:$C$871,$Q$1)+SUMIFS(OFFSET([2]掉落汇总!$C$2:$C$871,,MATCH($B294,[2]掉落汇总!$D$1:$M$1)),[2]掉落汇总!$A$2:$A$871,I$1,[2]掉落汇总!$C$2:$C$871,$Q$2)/$Q$3)*宝箱投放计算!H294</f>
        <v>0</v>
      </c>
      <c r="J294">
        <f ca="1">(SUMIFS(OFFSET([2]掉落汇总!$C$2:$C$871,,MATCH($B294,[2]掉落汇总!$D$1:$M$1)),[2]掉落汇总!$A$2:$A$871,J$1,[2]掉落汇总!$C$2:$C$871,$Q$1)+SUMIFS(OFFSET([2]掉落汇总!$C$2:$C$871,,MATCH($B294,[2]掉落汇总!$D$1:$M$1)),[2]掉落汇总!$A$2:$A$871,J$1,[2]掉落汇总!$C$2:$C$871,$Q$2)/$Q$3)*宝箱投放计算!I294</f>
        <v>0</v>
      </c>
      <c r="K294">
        <f ca="1">(SUMIFS(OFFSET([2]掉落汇总!$C$2:$C$871,,MATCH($B294,[2]掉落汇总!$D$1:$M$1)),[2]掉落汇总!$A$2:$A$871,K$1,[2]掉落汇总!$C$2:$C$871,$Q$1)+SUMIFS(OFFSET([2]掉落汇总!$C$2:$C$871,,MATCH($B294,[2]掉落汇总!$D$1:$M$1)),[2]掉落汇总!$A$2:$A$871,K$1,[2]掉落汇总!$C$2:$C$871,$Q$2)/$Q$3)*宝箱投放计算!J294</f>
        <v>0</v>
      </c>
      <c r="L294">
        <f ca="1">(SUMIFS(OFFSET([2]掉落汇总!$C$2:$C$871,,MATCH($B294,[2]掉落汇总!$D$1:$M$1)),[2]掉落汇总!$A$2:$A$871,L$1,[2]掉落汇总!$C$2:$C$871,$Q$1)+SUMIFS(OFFSET([2]掉落汇总!$C$2:$C$871,,MATCH($B294,[2]掉落汇总!$D$1:$M$1)),[2]掉落汇总!$A$2:$A$871,L$1,[2]掉落汇总!$C$2:$C$871,$Q$2)/$Q$3)*宝箱投放计算!K294</f>
        <v>0</v>
      </c>
      <c r="M294">
        <f ca="1">(SUMIFS(OFFSET([2]掉落汇总!$C$2:$C$871,,MATCH($B294,[2]掉落汇总!$D$1:$M$1)),[2]掉落汇总!$A$2:$A$871,M$1,[2]掉落汇总!$C$2:$C$871,$Q$1)+SUMIFS(OFFSET([2]掉落汇总!$C$2:$C$871,,MATCH($B294,[2]掉落汇总!$D$1:$M$1)),[2]掉落汇总!$A$2:$A$871,M$1,[2]掉落汇总!$C$2:$C$871,$Q$2)/$Q$3)*宝箱投放计算!L294</f>
        <v>0</v>
      </c>
      <c r="N294">
        <f ca="1">(SUMIFS(OFFSET([2]掉落汇总!$C$2:$C$871,,MATCH($B294,[2]掉落汇总!$D$1:$M$1)),[2]掉落汇总!$A$2:$A$871,N$1,[2]掉落汇总!$C$2:$C$871,$Q$1)+SUMIFS(OFFSET([2]掉落汇总!$C$2:$C$871,,MATCH($B294,[2]掉落汇总!$D$1:$M$1)),[2]掉落汇总!$A$2:$A$871,N$1,[2]掉落汇总!$C$2:$C$871,$Q$2)/$Q$3)*宝箱投放计算!M294</f>
        <v>0</v>
      </c>
      <c r="O294">
        <f ca="1">(SUMIFS(OFFSET([2]掉落汇总!$C$2:$C$871,,MATCH($B294,[2]掉落汇总!$D$1:$M$1)),[2]掉落汇总!$A$2:$A$871,O$1,[2]掉落汇总!$C$2:$C$871,$Q$1)+SUMIFS(OFFSET([2]掉落汇总!$C$2:$C$871,,MATCH($B294,[2]掉落汇总!$D$1:$M$1)),[2]掉落汇总!$A$2:$A$871,O$1,[2]掉落汇总!$C$2:$C$871,$Q$2)/$Q$3)*宝箱投放计算!N294</f>
        <v>0</v>
      </c>
    </row>
    <row r="295" spans="1:15" x14ac:dyDescent="0.2">
      <c r="A295">
        <f>玩家成长时间线!A295</f>
        <v>294</v>
      </c>
      <c r="B295">
        <f>玩家成长时间线!B295</f>
        <v>8</v>
      </c>
      <c r="C295">
        <f ca="1">SUM($D$2:D295)</f>
        <v>0</v>
      </c>
      <c r="D295">
        <f t="shared" ca="1" si="4"/>
        <v>0</v>
      </c>
      <c r="E295">
        <f ca="1">(SUMIFS(OFFSET([2]掉落汇总!$C$2:$C$871,,MATCH($B295,[2]掉落汇总!$D$1:$M$1)),[2]掉落汇总!$A$2:$A$871,E$1,[2]掉落汇总!$C$2:$C$871,$Q$1)+SUMIFS(OFFSET([2]掉落汇总!$C$2:$C$871,,MATCH($B295,[2]掉落汇总!$D$1:$M$1)),[2]掉落汇总!$A$2:$A$871,E$1,[2]掉落汇总!$C$2:$C$871,$Q$2)/$Q$3)*宝箱投放计算!D295</f>
        <v>0</v>
      </c>
      <c r="F295">
        <f ca="1">(SUMIFS(OFFSET([2]掉落汇总!$C$2:$C$871,,MATCH($B295,[2]掉落汇总!$D$1:$M$1)),[2]掉落汇总!$A$2:$A$871,F$1,[2]掉落汇总!$C$2:$C$871,$Q$1)+SUMIFS(OFFSET([2]掉落汇总!$C$2:$C$871,,MATCH($B295,[2]掉落汇总!$D$1:$M$1)),[2]掉落汇总!$A$2:$A$871,F$1,[2]掉落汇总!$C$2:$C$871,$Q$2)/$Q$3)*宝箱投放计算!E295</f>
        <v>0</v>
      </c>
      <c r="G295">
        <f ca="1">(SUMIFS(OFFSET([2]掉落汇总!$C$2:$C$871,,MATCH($B295,[2]掉落汇总!$D$1:$M$1)),[2]掉落汇总!$A$2:$A$871,G$1,[2]掉落汇总!$C$2:$C$871,$Q$1)+SUMIFS(OFFSET([2]掉落汇总!$C$2:$C$871,,MATCH($B295,[2]掉落汇总!$D$1:$M$1)),[2]掉落汇总!$A$2:$A$871,G$1,[2]掉落汇总!$C$2:$C$871,$Q$2)/$Q$3)*宝箱投放计算!F295</f>
        <v>0</v>
      </c>
      <c r="H295">
        <f ca="1">(SUMIFS(OFFSET([2]掉落汇总!$C$2:$C$871,,MATCH($B295,[2]掉落汇总!$D$1:$M$1)),[2]掉落汇总!$A$2:$A$871,H$1,[2]掉落汇总!$C$2:$C$871,$Q$1)+SUMIFS(OFFSET([2]掉落汇总!$C$2:$C$871,,MATCH($B295,[2]掉落汇总!$D$1:$M$1)),[2]掉落汇总!$A$2:$A$871,H$1,[2]掉落汇总!$C$2:$C$871,$Q$2)/$Q$3)*宝箱投放计算!G295</f>
        <v>0</v>
      </c>
      <c r="I295">
        <f ca="1">(SUMIFS(OFFSET([2]掉落汇总!$C$2:$C$871,,MATCH($B295,[2]掉落汇总!$D$1:$M$1)),[2]掉落汇总!$A$2:$A$871,I$1,[2]掉落汇总!$C$2:$C$871,$Q$1)+SUMIFS(OFFSET([2]掉落汇总!$C$2:$C$871,,MATCH($B295,[2]掉落汇总!$D$1:$M$1)),[2]掉落汇总!$A$2:$A$871,I$1,[2]掉落汇总!$C$2:$C$871,$Q$2)/$Q$3)*宝箱投放计算!H295</f>
        <v>0</v>
      </c>
      <c r="J295">
        <f ca="1">(SUMIFS(OFFSET([2]掉落汇总!$C$2:$C$871,,MATCH($B295,[2]掉落汇总!$D$1:$M$1)),[2]掉落汇总!$A$2:$A$871,J$1,[2]掉落汇总!$C$2:$C$871,$Q$1)+SUMIFS(OFFSET([2]掉落汇总!$C$2:$C$871,,MATCH($B295,[2]掉落汇总!$D$1:$M$1)),[2]掉落汇总!$A$2:$A$871,J$1,[2]掉落汇总!$C$2:$C$871,$Q$2)/$Q$3)*宝箱投放计算!I295</f>
        <v>0</v>
      </c>
      <c r="K295">
        <f ca="1">(SUMIFS(OFFSET([2]掉落汇总!$C$2:$C$871,,MATCH($B295,[2]掉落汇总!$D$1:$M$1)),[2]掉落汇总!$A$2:$A$871,K$1,[2]掉落汇总!$C$2:$C$871,$Q$1)+SUMIFS(OFFSET([2]掉落汇总!$C$2:$C$871,,MATCH($B295,[2]掉落汇总!$D$1:$M$1)),[2]掉落汇总!$A$2:$A$871,K$1,[2]掉落汇总!$C$2:$C$871,$Q$2)/$Q$3)*宝箱投放计算!J295</f>
        <v>0</v>
      </c>
      <c r="L295">
        <f ca="1">(SUMIFS(OFFSET([2]掉落汇总!$C$2:$C$871,,MATCH($B295,[2]掉落汇总!$D$1:$M$1)),[2]掉落汇总!$A$2:$A$871,L$1,[2]掉落汇总!$C$2:$C$871,$Q$1)+SUMIFS(OFFSET([2]掉落汇总!$C$2:$C$871,,MATCH($B295,[2]掉落汇总!$D$1:$M$1)),[2]掉落汇总!$A$2:$A$871,L$1,[2]掉落汇总!$C$2:$C$871,$Q$2)/$Q$3)*宝箱投放计算!K295</f>
        <v>0</v>
      </c>
      <c r="M295">
        <f ca="1">(SUMIFS(OFFSET([2]掉落汇总!$C$2:$C$871,,MATCH($B295,[2]掉落汇总!$D$1:$M$1)),[2]掉落汇总!$A$2:$A$871,M$1,[2]掉落汇总!$C$2:$C$871,$Q$1)+SUMIFS(OFFSET([2]掉落汇总!$C$2:$C$871,,MATCH($B295,[2]掉落汇总!$D$1:$M$1)),[2]掉落汇总!$A$2:$A$871,M$1,[2]掉落汇总!$C$2:$C$871,$Q$2)/$Q$3)*宝箱投放计算!L295</f>
        <v>0</v>
      </c>
      <c r="N295">
        <f ca="1">(SUMIFS(OFFSET([2]掉落汇总!$C$2:$C$871,,MATCH($B295,[2]掉落汇总!$D$1:$M$1)),[2]掉落汇总!$A$2:$A$871,N$1,[2]掉落汇总!$C$2:$C$871,$Q$1)+SUMIFS(OFFSET([2]掉落汇总!$C$2:$C$871,,MATCH($B295,[2]掉落汇总!$D$1:$M$1)),[2]掉落汇总!$A$2:$A$871,N$1,[2]掉落汇总!$C$2:$C$871,$Q$2)/$Q$3)*宝箱投放计算!M295</f>
        <v>0</v>
      </c>
      <c r="O295">
        <f ca="1">(SUMIFS(OFFSET([2]掉落汇总!$C$2:$C$871,,MATCH($B295,[2]掉落汇总!$D$1:$M$1)),[2]掉落汇总!$A$2:$A$871,O$1,[2]掉落汇总!$C$2:$C$871,$Q$1)+SUMIFS(OFFSET([2]掉落汇总!$C$2:$C$871,,MATCH($B295,[2]掉落汇总!$D$1:$M$1)),[2]掉落汇总!$A$2:$A$871,O$1,[2]掉落汇总!$C$2:$C$871,$Q$2)/$Q$3)*宝箱投放计算!N295</f>
        <v>0</v>
      </c>
    </row>
    <row r="296" spans="1:15" x14ac:dyDescent="0.2">
      <c r="A296">
        <f>玩家成长时间线!A296</f>
        <v>295</v>
      </c>
      <c r="B296">
        <f>玩家成长时间线!B296</f>
        <v>8</v>
      </c>
      <c r="C296">
        <f ca="1">SUM($D$2:D296)</f>
        <v>0</v>
      </c>
      <c r="D296">
        <f t="shared" ca="1" si="4"/>
        <v>0</v>
      </c>
      <c r="E296">
        <f ca="1">(SUMIFS(OFFSET([2]掉落汇总!$C$2:$C$871,,MATCH($B296,[2]掉落汇总!$D$1:$M$1)),[2]掉落汇总!$A$2:$A$871,E$1,[2]掉落汇总!$C$2:$C$871,$Q$1)+SUMIFS(OFFSET([2]掉落汇总!$C$2:$C$871,,MATCH($B296,[2]掉落汇总!$D$1:$M$1)),[2]掉落汇总!$A$2:$A$871,E$1,[2]掉落汇总!$C$2:$C$871,$Q$2)/$Q$3)*宝箱投放计算!D296</f>
        <v>0</v>
      </c>
      <c r="F296">
        <f ca="1">(SUMIFS(OFFSET([2]掉落汇总!$C$2:$C$871,,MATCH($B296,[2]掉落汇总!$D$1:$M$1)),[2]掉落汇总!$A$2:$A$871,F$1,[2]掉落汇总!$C$2:$C$871,$Q$1)+SUMIFS(OFFSET([2]掉落汇总!$C$2:$C$871,,MATCH($B296,[2]掉落汇总!$D$1:$M$1)),[2]掉落汇总!$A$2:$A$871,F$1,[2]掉落汇总!$C$2:$C$871,$Q$2)/$Q$3)*宝箱投放计算!E296</f>
        <v>0</v>
      </c>
      <c r="G296">
        <f ca="1">(SUMIFS(OFFSET([2]掉落汇总!$C$2:$C$871,,MATCH($B296,[2]掉落汇总!$D$1:$M$1)),[2]掉落汇总!$A$2:$A$871,G$1,[2]掉落汇总!$C$2:$C$871,$Q$1)+SUMIFS(OFFSET([2]掉落汇总!$C$2:$C$871,,MATCH($B296,[2]掉落汇总!$D$1:$M$1)),[2]掉落汇总!$A$2:$A$871,G$1,[2]掉落汇总!$C$2:$C$871,$Q$2)/$Q$3)*宝箱投放计算!F296</f>
        <v>0</v>
      </c>
      <c r="H296">
        <f ca="1">(SUMIFS(OFFSET([2]掉落汇总!$C$2:$C$871,,MATCH($B296,[2]掉落汇总!$D$1:$M$1)),[2]掉落汇总!$A$2:$A$871,H$1,[2]掉落汇总!$C$2:$C$871,$Q$1)+SUMIFS(OFFSET([2]掉落汇总!$C$2:$C$871,,MATCH($B296,[2]掉落汇总!$D$1:$M$1)),[2]掉落汇总!$A$2:$A$871,H$1,[2]掉落汇总!$C$2:$C$871,$Q$2)/$Q$3)*宝箱投放计算!G296</f>
        <v>0</v>
      </c>
      <c r="I296">
        <f ca="1">(SUMIFS(OFFSET([2]掉落汇总!$C$2:$C$871,,MATCH($B296,[2]掉落汇总!$D$1:$M$1)),[2]掉落汇总!$A$2:$A$871,I$1,[2]掉落汇总!$C$2:$C$871,$Q$1)+SUMIFS(OFFSET([2]掉落汇总!$C$2:$C$871,,MATCH($B296,[2]掉落汇总!$D$1:$M$1)),[2]掉落汇总!$A$2:$A$871,I$1,[2]掉落汇总!$C$2:$C$871,$Q$2)/$Q$3)*宝箱投放计算!H296</f>
        <v>0</v>
      </c>
      <c r="J296">
        <f ca="1">(SUMIFS(OFFSET([2]掉落汇总!$C$2:$C$871,,MATCH($B296,[2]掉落汇总!$D$1:$M$1)),[2]掉落汇总!$A$2:$A$871,J$1,[2]掉落汇总!$C$2:$C$871,$Q$1)+SUMIFS(OFFSET([2]掉落汇总!$C$2:$C$871,,MATCH($B296,[2]掉落汇总!$D$1:$M$1)),[2]掉落汇总!$A$2:$A$871,J$1,[2]掉落汇总!$C$2:$C$871,$Q$2)/$Q$3)*宝箱投放计算!I296</f>
        <v>0</v>
      </c>
      <c r="K296">
        <f ca="1">(SUMIFS(OFFSET([2]掉落汇总!$C$2:$C$871,,MATCH($B296,[2]掉落汇总!$D$1:$M$1)),[2]掉落汇总!$A$2:$A$871,K$1,[2]掉落汇总!$C$2:$C$871,$Q$1)+SUMIFS(OFFSET([2]掉落汇总!$C$2:$C$871,,MATCH($B296,[2]掉落汇总!$D$1:$M$1)),[2]掉落汇总!$A$2:$A$871,K$1,[2]掉落汇总!$C$2:$C$871,$Q$2)/$Q$3)*宝箱投放计算!J296</f>
        <v>0</v>
      </c>
      <c r="L296">
        <f ca="1">(SUMIFS(OFFSET([2]掉落汇总!$C$2:$C$871,,MATCH($B296,[2]掉落汇总!$D$1:$M$1)),[2]掉落汇总!$A$2:$A$871,L$1,[2]掉落汇总!$C$2:$C$871,$Q$1)+SUMIFS(OFFSET([2]掉落汇总!$C$2:$C$871,,MATCH($B296,[2]掉落汇总!$D$1:$M$1)),[2]掉落汇总!$A$2:$A$871,L$1,[2]掉落汇总!$C$2:$C$871,$Q$2)/$Q$3)*宝箱投放计算!K296</f>
        <v>0</v>
      </c>
      <c r="M296">
        <f ca="1">(SUMIFS(OFFSET([2]掉落汇总!$C$2:$C$871,,MATCH($B296,[2]掉落汇总!$D$1:$M$1)),[2]掉落汇总!$A$2:$A$871,M$1,[2]掉落汇总!$C$2:$C$871,$Q$1)+SUMIFS(OFFSET([2]掉落汇总!$C$2:$C$871,,MATCH($B296,[2]掉落汇总!$D$1:$M$1)),[2]掉落汇总!$A$2:$A$871,M$1,[2]掉落汇总!$C$2:$C$871,$Q$2)/$Q$3)*宝箱投放计算!L296</f>
        <v>0</v>
      </c>
      <c r="N296">
        <f ca="1">(SUMIFS(OFFSET([2]掉落汇总!$C$2:$C$871,,MATCH($B296,[2]掉落汇总!$D$1:$M$1)),[2]掉落汇总!$A$2:$A$871,N$1,[2]掉落汇总!$C$2:$C$871,$Q$1)+SUMIFS(OFFSET([2]掉落汇总!$C$2:$C$871,,MATCH($B296,[2]掉落汇总!$D$1:$M$1)),[2]掉落汇总!$A$2:$A$871,N$1,[2]掉落汇总!$C$2:$C$871,$Q$2)/$Q$3)*宝箱投放计算!M296</f>
        <v>0</v>
      </c>
      <c r="O296">
        <f ca="1">(SUMIFS(OFFSET([2]掉落汇总!$C$2:$C$871,,MATCH($B296,[2]掉落汇总!$D$1:$M$1)),[2]掉落汇总!$A$2:$A$871,O$1,[2]掉落汇总!$C$2:$C$871,$Q$1)+SUMIFS(OFFSET([2]掉落汇总!$C$2:$C$871,,MATCH($B296,[2]掉落汇总!$D$1:$M$1)),[2]掉落汇总!$A$2:$A$871,O$1,[2]掉落汇总!$C$2:$C$871,$Q$2)/$Q$3)*宝箱投放计算!N296</f>
        <v>0</v>
      </c>
    </row>
    <row r="297" spans="1:15" x14ac:dyDescent="0.2">
      <c r="A297">
        <f>玩家成长时间线!A297</f>
        <v>296</v>
      </c>
      <c r="B297">
        <f>玩家成长时间线!B297</f>
        <v>8</v>
      </c>
      <c r="C297">
        <f ca="1">SUM($D$2:D297)</f>
        <v>0</v>
      </c>
      <c r="D297">
        <f t="shared" ca="1" si="4"/>
        <v>0</v>
      </c>
      <c r="E297">
        <f ca="1">(SUMIFS(OFFSET([2]掉落汇总!$C$2:$C$871,,MATCH($B297,[2]掉落汇总!$D$1:$M$1)),[2]掉落汇总!$A$2:$A$871,E$1,[2]掉落汇总!$C$2:$C$871,$Q$1)+SUMIFS(OFFSET([2]掉落汇总!$C$2:$C$871,,MATCH($B297,[2]掉落汇总!$D$1:$M$1)),[2]掉落汇总!$A$2:$A$871,E$1,[2]掉落汇总!$C$2:$C$871,$Q$2)/$Q$3)*宝箱投放计算!D297</f>
        <v>0</v>
      </c>
      <c r="F297">
        <f ca="1">(SUMIFS(OFFSET([2]掉落汇总!$C$2:$C$871,,MATCH($B297,[2]掉落汇总!$D$1:$M$1)),[2]掉落汇总!$A$2:$A$871,F$1,[2]掉落汇总!$C$2:$C$871,$Q$1)+SUMIFS(OFFSET([2]掉落汇总!$C$2:$C$871,,MATCH($B297,[2]掉落汇总!$D$1:$M$1)),[2]掉落汇总!$A$2:$A$871,F$1,[2]掉落汇总!$C$2:$C$871,$Q$2)/$Q$3)*宝箱投放计算!E297</f>
        <v>0</v>
      </c>
      <c r="G297">
        <f ca="1">(SUMIFS(OFFSET([2]掉落汇总!$C$2:$C$871,,MATCH($B297,[2]掉落汇总!$D$1:$M$1)),[2]掉落汇总!$A$2:$A$871,G$1,[2]掉落汇总!$C$2:$C$871,$Q$1)+SUMIFS(OFFSET([2]掉落汇总!$C$2:$C$871,,MATCH($B297,[2]掉落汇总!$D$1:$M$1)),[2]掉落汇总!$A$2:$A$871,G$1,[2]掉落汇总!$C$2:$C$871,$Q$2)/$Q$3)*宝箱投放计算!F297</f>
        <v>0</v>
      </c>
      <c r="H297">
        <f ca="1">(SUMIFS(OFFSET([2]掉落汇总!$C$2:$C$871,,MATCH($B297,[2]掉落汇总!$D$1:$M$1)),[2]掉落汇总!$A$2:$A$871,H$1,[2]掉落汇总!$C$2:$C$871,$Q$1)+SUMIFS(OFFSET([2]掉落汇总!$C$2:$C$871,,MATCH($B297,[2]掉落汇总!$D$1:$M$1)),[2]掉落汇总!$A$2:$A$871,H$1,[2]掉落汇总!$C$2:$C$871,$Q$2)/$Q$3)*宝箱投放计算!G297</f>
        <v>0</v>
      </c>
      <c r="I297">
        <f ca="1">(SUMIFS(OFFSET([2]掉落汇总!$C$2:$C$871,,MATCH($B297,[2]掉落汇总!$D$1:$M$1)),[2]掉落汇总!$A$2:$A$871,I$1,[2]掉落汇总!$C$2:$C$871,$Q$1)+SUMIFS(OFFSET([2]掉落汇总!$C$2:$C$871,,MATCH($B297,[2]掉落汇总!$D$1:$M$1)),[2]掉落汇总!$A$2:$A$871,I$1,[2]掉落汇总!$C$2:$C$871,$Q$2)/$Q$3)*宝箱投放计算!H297</f>
        <v>0</v>
      </c>
      <c r="J297">
        <f ca="1">(SUMIFS(OFFSET([2]掉落汇总!$C$2:$C$871,,MATCH($B297,[2]掉落汇总!$D$1:$M$1)),[2]掉落汇总!$A$2:$A$871,J$1,[2]掉落汇总!$C$2:$C$871,$Q$1)+SUMIFS(OFFSET([2]掉落汇总!$C$2:$C$871,,MATCH($B297,[2]掉落汇总!$D$1:$M$1)),[2]掉落汇总!$A$2:$A$871,J$1,[2]掉落汇总!$C$2:$C$871,$Q$2)/$Q$3)*宝箱投放计算!I297</f>
        <v>0</v>
      </c>
      <c r="K297">
        <f ca="1">(SUMIFS(OFFSET([2]掉落汇总!$C$2:$C$871,,MATCH($B297,[2]掉落汇总!$D$1:$M$1)),[2]掉落汇总!$A$2:$A$871,K$1,[2]掉落汇总!$C$2:$C$871,$Q$1)+SUMIFS(OFFSET([2]掉落汇总!$C$2:$C$871,,MATCH($B297,[2]掉落汇总!$D$1:$M$1)),[2]掉落汇总!$A$2:$A$871,K$1,[2]掉落汇总!$C$2:$C$871,$Q$2)/$Q$3)*宝箱投放计算!J297</f>
        <v>0</v>
      </c>
      <c r="L297">
        <f ca="1">(SUMIFS(OFFSET([2]掉落汇总!$C$2:$C$871,,MATCH($B297,[2]掉落汇总!$D$1:$M$1)),[2]掉落汇总!$A$2:$A$871,L$1,[2]掉落汇总!$C$2:$C$871,$Q$1)+SUMIFS(OFFSET([2]掉落汇总!$C$2:$C$871,,MATCH($B297,[2]掉落汇总!$D$1:$M$1)),[2]掉落汇总!$A$2:$A$871,L$1,[2]掉落汇总!$C$2:$C$871,$Q$2)/$Q$3)*宝箱投放计算!K297</f>
        <v>0</v>
      </c>
      <c r="M297">
        <f ca="1">(SUMIFS(OFFSET([2]掉落汇总!$C$2:$C$871,,MATCH($B297,[2]掉落汇总!$D$1:$M$1)),[2]掉落汇总!$A$2:$A$871,M$1,[2]掉落汇总!$C$2:$C$871,$Q$1)+SUMIFS(OFFSET([2]掉落汇总!$C$2:$C$871,,MATCH($B297,[2]掉落汇总!$D$1:$M$1)),[2]掉落汇总!$A$2:$A$871,M$1,[2]掉落汇总!$C$2:$C$871,$Q$2)/$Q$3)*宝箱投放计算!L297</f>
        <v>0</v>
      </c>
      <c r="N297">
        <f ca="1">(SUMIFS(OFFSET([2]掉落汇总!$C$2:$C$871,,MATCH($B297,[2]掉落汇总!$D$1:$M$1)),[2]掉落汇总!$A$2:$A$871,N$1,[2]掉落汇总!$C$2:$C$871,$Q$1)+SUMIFS(OFFSET([2]掉落汇总!$C$2:$C$871,,MATCH($B297,[2]掉落汇总!$D$1:$M$1)),[2]掉落汇总!$A$2:$A$871,N$1,[2]掉落汇总!$C$2:$C$871,$Q$2)/$Q$3)*宝箱投放计算!M297</f>
        <v>0</v>
      </c>
      <c r="O297">
        <f ca="1">(SUMIFS(OFFSET([2]掉落汇总!$C$2:$C$871,,MATCH($B297,[2]掉落汇总!$D$1:$M$1)),[2]掉落汇总!$A$2:$A$871,O$1,[2]掉落汇总!$C$2:$C$871,$Q$1)+SUMIFS(OFFSET([2]掉落汇总!$C$2:$C$871,,MATCH($B297,[2]掉落汇总!$D$1:$M$1)),[2]掉落汇总!$A$2:$A$871,O$1,[2]掉落汇总!$C$2:$C$871,$Q$2)/$Q$3)*宝箱投放计算!N297</f>
        <v>0</v>
      </c>
    </row>
    <row r="298" spans="1:15" x14ac:dyDescent="0.2">
      <c r="A298">
        <f>玩家成长时间线!A298</f>
        <v>297</v>
      </c>
      <c r="B298">
        <f>玩家成长时间线!B298</f>
        <v>9</v>
      </c>
      <c r="C298">
        <f ca="1">SUM($D$2:D298)</f>
        <v>0</v>
      </c>
      <c r="D298">
        <f t="shared" ca="1" si="4"/>
        <v>0</v>
      </c>
      <c r="E298">
        <f ca="1">(SUMIFS(OFFSET([2]掉落汇总!$C$2:$C$871,,MATCH($B298,[2]掉落汇总!$D$1:$M$1)),[2]掉落汇总!$A$2:$A$871,E$1,[2]掉落汇总!$C$2:$C$871,$Q$1)+SUMIFS(OFFSET([2]掉落汇总!$C$2:$C$871,,MATCH($B298,[2]掉落汇总!$D$1:$M$1)),[2]掉落汇总!$A$2:$A$871,E$1,[2]掉落汇总!$C$2:$C$871,$Q$2)/$Q$3)*宝箱投放计算!D298</f>
        <v>0</v>
      </c>
      <c r="F298">
        <f ca="1">(SUMIFS(OFFSET([2]掉落汇总!$C$2:$C$871,,MATCH($B298,[2]掉落汇总!$D$1:$M$1)),[2]掉落汇总!$A$2:$A$871,F$1,[2]掉落汇总!$C$2:$C$871,$Q$1)+SUMIFS(OFFSET([2]掉落汇总!$C$2:$C$871,,MATCH($B298,[2]掉落汇总!$D$1:$M$1)),[2]掉落汇总!$A$2:$A$871,F$1,[2]掉落汇总!$C$2:$C$871,$Q$2)/$Q$3)*宝箱投放计算!E298</f>
        <v>0</v>
      </c>
      <c r="G298">
        <f ca="1">(SUMIFS(OFFSET([2]掉落汇总!$C$2:$C$871,,MATCH($B298,[2]掉落汇总!$D$1:$M$1)),[2]掉落汇总!$A$2:$A$871,G$1,[2]掉落汇总!$C$2:$C$871,$Q$1)+SUMIFS(OFFSET([2]掉落汇总!$C$2:$C$871,,MATCH($B298,[2]掉落汇总!$D$1:$M$1)),[2]掉落汇总!$A$2:$A$871,G$1,[2]掉落汇总!$C$2:$C$871,$Q$2)/$Q$3)*宝箱投放计算!F298</f>
        <v>0</v>
      </c>
      <c r="H298">
        <f ca="1">(SUMIFS(OFFSET([2]掉落汇总!$C$2:$C$871,,MATCH($B298,[2]掉落汇总!$D$1:$M$1)),[2]掉落汇总!$A$2:$A$871,H$1,[2]掉落汇总!$C$2:$C$871,$Q$1)+SUMIFS(OFFSET([2]掉落汇总!$C$2:$C$871,,MATCH($B298,[2]掉落汇总!$D$1:$M$1)),[2]掉落汇总!$A$2:$A$871,H$1,[2]掉落汇总!$C$2:$C$871,$Q$2)/$Q$3)*宝箱投放计算!G298</f>
        <v>0</v>
      </c>
      <c r="I298">
        <f ca="1">(SUMIFS(OFFSET([2]掉落汇总!$C$2:$C$871,,MATCH($B298,[2]掉落汇总!$D$1:$M$1)),[2]掉落汇总!$A$2:$A$871,I$1,[2]掉落汇总!$C$2:$C$871,$Q$1)+SUMIFS(OFFSET([2]掉落汇总!$C$2:$C$871,,MATCH($B298,[2]掉落汇总!$D$1:$M$1)),[2]掉落汇总!$A$2:$A$871,I$1,[2]掉落汇总!$C$2:$C$871,$Q$2)/$Q$3)*宝箱投放计算!H298</f>
        <v>0</v>
      </c>
      <c r="J298">
        <f ca="1">(SUMIFS(OFFSET([2]掉落汇总!$C$2:$C$871,,MATCH($B298,[2]掉落汇总!$D$1:$M$1)),[2]掉落汇总!$A$2:$A$871,J$1,[2]掉落汇总!$C$2:$C$871,$Q$1)+SUMIFS(OFFSET([2]掉落汇总!$C$2:$C$871,,MATCH($B298,[2]掉落汇总!$D$1:$M$1)),[2]掉落汇总!$A$2:$A$871,J$1,[2]掉落汇总!$C$2:$C$871,$Q$2)/$Q$3)*宝箱投放计算!I298</f>
        <v>0</v>
      </c>
      <c r="K298">
        <f ca="1">(SUMIFS(OFFSET([2]掉落汇总!$C$2:$C$871,,MATCH($B298,[2]掉落汇总!$D$1:$M$1)),[2]掉落汇总!$A$2:$A$871,K$1,[2]掉落汇总!$C$2:$C$871,$Q$1)+SUMIFS(OFFSET([2]掉落汇总!$C$2:$C$871,,MATCH($B298,[2]掉落汇总!$D$1:$M$1)),[2]掉落汇总!$A$2:$A$871,K$1,[2]掉落汇总!$C$2:$C$871,$Q$2)/$Q$3)*宝箱投放计算!J298</f>
        <v>0</v>
      </c>
      <c r="L298">
        <f ca="1">(SUMIFS(OFFSET([2]掉落汇总!$C$2:$C$871,,MATCH($B298,[2]掉落汇总!$D$1:$M$1)),[2]掉落汇总!$A$2:$A$871,L$1,[2]掉落汇总!$C$2:$C$871,$Q$1)+SUMIFS(OFFSET([2]掉落汇总!$C$2:$C$871,,MATCH($B298,[2]掉落汇总!$D$1:$M$1)),[2]掉落汇总!$A$2:$A$871,L$1,[2]掉落汇总!$C$2:$C$871,$Q$2)/$Q$3)*宝箱投放计算!K298</f>
        <v>0</v>
      </c>
      <c r="M298">
        <f ca="1">(SUMIFS(OFFSET([2]掉落汇总!$C$2:$C$871,,MATCH($B298,[2]掉落汇总!$D$1:$M$1)),[2]掉落汇总!$A$2:$A$871,M$1,[2]掉落汇总!$C$2:$C$871,$Q$1)+SUMIFS(OFFSET([2]掉落汇总!$C$2:$C$871,,MATCH($B298,[2]掉落汇总!$D$1:$M$1)),[2]掉落汇总!$A$2:$A$871,M$1,[2]掉落汇总!$C$2:$C$871,$Q$2)/$Q$3)*宝箱投放计算!L298</f>
        <v>0</v>
      </c>
      <c r="N298">
        <f ca="1">(SUMIFS(OFFSET([2]掉落汇总!$C$2:$C$871,,MATCH($B298,[2]掉落汇总!$D$1:$M$1)),[2]掉落汇总!$A$2:$A$871,N$1,[2]掉落汇总!$C$2:$C$871,$Q$1)+SUMIFS(OFFSET([2]掉落汇总!$C$2:$C$871,,MATCH($B298,[2]掉落汇总!$D$1:$M$1)),[2]掉落汇总!$A$2:$A$871,N$1,[2]掉落汇总!$C$2:$C$871,$Q$2)/$Q$3)*宝箱投放计算!M298</f>
        <v>0</v>
      </c>
      <c r="O298">
        <f ca="1">(SUMIFS(OFFSET([2]掉落汇总!$C$2:$C$871,,MATCH($B298,[2]掉落汇总!$D$1:$M$1)),[2]掉落汇总!$A$2:$A$871,O$1,[2]掉落汇总!$C$2:$C$871,$Q$1)+SUMIFS(OFFSET([2]掉落汇总!$C$2:$C$871,,MATCH($B298,[2]掉落汇总!$D$1:$M$1)),[2]掉落汇总!$A$2:$A$871,O$1,[2]掉落汇总!$C$2:$C$871,$Q$2)/$Q$3)*宝箱投放计算!N298</f>
        <v>0</v>
      </c>
    </row>
    <row r="299" spans="1:15" x14ac:dyDescent="0.2">
      <c r="A299">
        <f>玩家成长时间线!A299</f>
        <v>298</v>
      </c>
      <c r="B299">
        <f>玩家成长时间线!B299</f>
        <v>9</v>
      </c>
      <c r="C299">
        <f ca="1">SUM($D$2:D299)</f>
        <v>0</v>
      </c>
      <c r="D299">
        <f t="shared" ca="1" si="4"/>
        <v>0</v>
      </c>
      <c r="E299">
        <f ca="1">(SUMIFS(OFFSET([2]掉落汇总!$C$2:$C$871,,MATCH($B299,[2]掉落汇总!$D$1:$M$1)),[2]掉落汇总!$A$2:$A$871,E$1,[2]掉落汇总!$C$2:$C$871,$Q$1)+SUMIFS(OFFSET([2]掉落汇总!$C$2:$C$871,,MATCH($B299,[2]掉落汇总!$D$1:$M$1)),[2]掉落汇总!$A$2:$A$871,E$1,[2]掉落汇总!$C$2:$C$871,$Q$2)/$Q$3)*宝箱投放计算!D299</f>
        <v>0</v>
      </c>
      <c r="F299">
        <f ca="1">(SUMIFS(OFFSET([2]掉落汇总!$C$2:$C$871,,MATCH($B299,[2]掉落汇总!$D$1:$M$1)),[2]掉落汇总!$A$2:$A$871,F$1,[2]掉落汇总!$C$2:$C$871,$Q$1)+SUMIFS(OFFSET([2]掉落汇总!$C$2:$C$871,,MATCH($B299,[2]掉落汇总!$D$1:$M$1)),[2]掉落汇总!$A$2:$A$871,F$1,[2]掉落汇总!$C$2:$C$871,$Q$2)/$Q$3)*宝箱投放计算!E299</f>
        <v>0</v>
      </c>
      <c r="G299">
        <f ca="1">(SUMIFS(OFFSET([2]掉落汇总!$C$2:$C$871,,MATCH($B299,[2]掉落汇总!$D$1:$M$1)),[2]掉落汇总!$A$2:$A$871,G$1,[2]掉落汇总!$C$2:$C$871,$Q$1)+SUMIFS(OFFSET([2]掉落汇总!$C$2:$C$871,,MATCH($B299,[2]掉落汇总!$D$1:$M$1)),[2]掉落汇总!$A$2:$A$871,G$1,[2]掉落汇总!$C$2:$C$871,$Q$2)/$Q$3)*宝箱投放计算!F299</f>
        <v>0</v>
      </c>
      <c r="H299">
        <f ca="1">(SUMIFS(OFFSET([2]掉落汇总!$C$2:$C$871,,MATCH($B299,[2]掉落汇总!$D$1:$M$1)),[2]掉落汇总!$A$2:$A$871,H$1,[2]掉落汇总!$C$2:$C$871,$Q$1)+SUMIFS(OFFSET([2]掉落汇总!$C$2:$C$871,,MATCH($B299,[2]掉落汇总!$D$1:$M$1)),[2]掉落汇总!$A$2:$A$871,H$1,[2]掉落汇总!$C$2:$C$871,$Q$2)/$Q$3)*宝箱投放计算!G299</f>
        <v>0</v>
      </c>
      <c r="I299">
        <f ca="1">(SUMIFS(OFFSET([2]掉落汇总!$C$2:$C$871,,MATCH($B299,[2]掉落汇总!$D$1:$M$1)),[2]掉落汇总!$A$2:$A$871,I$1,[2]掉落汇总!$C$2:$C$871,$Q$1)+SUMIFS(OFFSET([2]掉落汇总!$C$2:$C$871,,MATCH($B299,[2]掉落汇总!$D$1:$M$1)),[2]掉落汇总!$A$2:$A$871,I$1,[2]掉落汇总!$C$2:$C$871,$Q$2)/$Q$3)*宝箱投放计算!H299</f>
        <v>0</v>
      </c>
      <c r="J299">
        <f ca="1">(SUMIFS(OFFSET([2]掉落汇总!$C$2:$C$871,,MATCH($B299,[2]掉落汇总!$D$1:$M$1)),[2]掉落汇总!$A$2:$A$871,J$1,[2]掉落汇总!$C$2:$C$871,$Q$1)+SUMIFS(OFFSET([2]掉落汇总!$C$2:$C$871,,MATCH($B299,[2]掉落汇总!$D$1:$M$1)),[2]掉落汇总!$A$2:$A$871,J$1,[2]掉落汇总!$C$2:$C$871,$Q$2)/$Q$3)*宝箱投放计算!I299</f>
        <v>0</v>
      </c>
      <c r="K299">
        <f ca="1">(SUMIFS(OFFSET([2]掉落汇总!$C$2:$C$871,,MATCH($B299,[2]掉落汇总!$D$1:$M$1)),[2]掉落汇总!$A$2:$A$871,K$1,[2]掉落汇总!$C$2:$C$871,$Q$1)+SUMIFS(OFFSET([2]掉落汇总!$C$2:$C$871,,MATCH($B299,[2]掉落汇总!$D$1:$M$1)),[2]掉落汇总!$A$2:$A$871,K$1,[2]掉落汇总!$C$2:$C$871,$Q$2)/$Q$3)*宝箱投放计算!J299</f>
        <v>0</v>
      </c>
      <c r="L299">
        <f ca="1">(SUMIFS(OFFSET([2]掉落汇总!$C$2:$C$871,,MATCH($B299,[2]掉落汇总!$D$1:$M$1)),[2]掉落汇总!$A$2:$A$871,L$1,[2]掉落汇总!$C$2:$C$871,$Q$1)+SUMIFS(OFFSET([2]掉落汇总!$C$2:$C$871,,MATCH($B299,[2]掉落汇总!$D$1:$M$1)),[2]掉落汇总!$A$2:$A$871,L$1,[2]掉落汇总!$C$2:$C$871,$Q$2)/$Q$3)*宝箱投放计算!K299</f>
        <v>0</v>
      </c>
      <c r="M299">
        <f ca="1">(SUMIFS(OFFSET([2]掉落汇总!$C$2:$C$871,,MATCH($B299,[2]掉落汇总!$D$1:$M$1)),[2]掉落汇总!$A$2:$A$871,M$1,[2]掉落汇总!$C$2:$C$871,$Q$1)+SUMIFS(OFFSET([2]掉落汇总!$C$2:$C$871,,MATCH($B299,[2]掉落汇总!$D$1:$M$1)),[2]掉落汇总!$A$2:$A$871,M$1,[2]掉落汇总!$C$2:$C$871,$Q$2)/$Q$3)*宝箱投放计算!L299</f>
        <v>0</v>
      </c>
      <c r="N299">
        <f ca="1">(SUMIFS(OFFSET([2]掉落汇总!$C$2:$C$871,,MATCH($B299,[2]掉落汇总!$D$1:$M$1)),[2]掉落汇总!$A$2:$A$871,N$1,[2]掉落汇总!$C$2:$C$871,$Q$1)+SUMIFS(OFFSET([2]掉落汇总!$C$2:$C$871,,MATCH($B299,[2]掉落汇总!$D$1:$M$1)),[2]掉落汇总!$A$2:$A$871,N$1,[2]掉落汇总!$C$2:$C$871,$Q$2)/$Q$3)*宝箱投放计算!M299</f>
        <v>0</v>
      </c>
      <c r="O299">
        <f ca="1">(SUMIFS(OFFSET([2]掉落汇总!$C$2:$C$871,,MATCH($B299,[2]掉落汇总!$D$1:$M$1)),[2]掉落汇总!$A$2:$A$871,O$1,[2]掉落汇总!$C$2:$C$871,$Q$1)+SUMIFS(OFFSET([2]掉落汇总!$C$2:$C$871,,MATCH($B299,[2]掉落汇总!$D$1:$M$1)),[2]掉落汇总!$A$2:$A$871,O$1,[2]掉落汇总!$C$2:$C$871,$Q$2)/$Q$3)*宝箱投放计算!N299</f>
        <v>0</v>
      </c>
    </row>
    <row r="300" spans="1:15" x14ac:dyDescent="0.2">
      <c r="A300">
        <f>玩家成长时间线!A300</f>
        <v>299</v>
      </c>
      <c r="B300">
        <f>玩家成长时间线!B300</f>
        <v>9</v>
      </c>
      <c r="C300">
        <f ca="1">SUM($D$2:D300)</f>
        <v>0</v>
      </c>
      <c r="D300">
        <f t="shared" ca="1" si="4"/>
        <v>0</v>
      </c>
      <c r="E300">
        <f ca="1">(SUMIFS(OFFSET([2]掉落汇总!$C$2:$C$871,,MATCH($B300,[2]掉落汇总!$D$1:$M$1)),[2]掉落汇总!$A$2:$A$871,E$1,[2]掉落汇总!$C$2:$C$871,$Q$1)+SUMIFS(OFFSET([2]掉落汇总!$C$2:$C$871,,MATCH($B300,[2]掉落汇总!$D$1:$M$1)),[2]掉落汇总!$A$2:$A$871,E$1,[2]掉落汇总!$C$2:$C$871,$Q$2)/$Q$3)*宝箱投放计算!D300</f>
        <v>0</v>
      </c>
      <c r="F300">
        <f ca="1">(SUMIFS(OFFSET([2]掉落汇总!$C$2:$C$871,,MATCH($B300,[2]掉落汇总!$D$1:$M$1)),[2]掉落汇总!$A$2:$A$871,F$1,[2]掉落汇总!$C$2:$C$871,$Q$1)+SUMIFS(OFFSET([2]掉落汇总!$C$2:$C$871,,MATCH($B300,[2]掉落汇总!$D$1:$M$1)),[2]掉落汇总!$A$2:$A$871,F$1,[2]掉落汇总!$C$2:$C$871,$Q$2)/$Q$3)*宝箱投放计算!E300</f>
        <v>0</v>
      </c>
      <c r="G300">
        <f ca="1">(SUMIFS(OFFSET([2]掉落汇总!$C$2:$C$871,,MATCH($B300,[2]掉落汇总!$D$1:$M$1)),[2]掉落汇总!$A$2:$A$871,G$1,[2]掉落汇总!$C$2:$C$871,$Q$1)+SUMIFS(OFFSET([2]掉落汇总!$C$2:$C$871,,MATCH($B300,[2]掉落汇总!$D$1:$M$1)),[2]掉落汇总!$A$2:$A$871,G$1,[2]掉落汇总!$C$2:$C$871,$Q$2)/$Q$3)*宝箱投放计算!F300</f>
        <v>0</v>
      </c>
      <c r="H300">
        <f ca="1">(SUMIFS(OFFSET([2]掉落汇总!$C$2:$C$871,,MATCH($B300,[2]掉落汇总!$D$1:$M$1)),[2]掉落汇总!$A$2:$A$871,H$1,[2]掉落汇总!$C$2:$C$871,$Q$1)+SUMIFS(OFFSET([2]掉落汇总!$C$2:$C$871,,MATCH($B300,[2]掉落汇总!$D$1:$M$1)),[2]掉落汇总!$A$2:$A$871,H$1,[2]掉落汇总!$C$2:$C$871,$Q$2)/$Q$3)*宝箱投放计算!G300</f>
        <v>0</v>
      </c>
      <c r="I300">
        <f ca="1">(SUMIFS(OFFSET([2]掉落汇总!$C$2:$C$871,,MATCH($B300,[2]掉落汇总!$D$1:$M$1)),[2]掉落汇总!$A$2:$A$871,I$1,[2]掉落汇总!$C$2:$C$871,$Q$1)+SUMIFS(OFFSET([2]掉落汇总!$C$2:$C$871,,MATCH($B300,[2]掉落汇总!$D$1:$M$1)),[2]掉落汇总!$A$2:$A$871,I$1,[2]掉落汇总!$C$2:$C$871,$Q$2)/$Q$3)*宝箱投放计算!H300</f>
        <v>0</v>
      </c>
      <c r="J300">
        <f ca="1">(SUMIFS(OFFSET([2]掉落汇总!$C$2:$C$871,,MATCH($B300,[2]掉落汇总!$D$1:$M$1)),[2]掉落汇总!$A$2:$A$871,J$1,[2]掉落汇总!$C$2:$C$871,$Q$1)+SUMIFS(OFFSET([2]掉落汇总!$C$2:$C$871,,MATCH($B300,[2]掉落汇总!$D$1:$M$1)),[2]掉落汇总!$A$2:$A$871,J$1,[2]掉落汇总!$C$2:$C$871,$Q$2)/$Q$3)*宝箱投放计算!I300</f>
        <v>0</v>
      </c>
      <c r="K300">
        <f ca="1">(SUMIFS(OFFSET([2]掉落汇总!$C$2:$C$871,,MATCH($B300,[2]掉落汇总!$D$1:$M$1)),[2]掉落汇总!$A$2:$A$871,K$1,[2]掉落汇总!$C$2:$C$871,$Q$1)+SUMIFS(OFFSET([2]掉落汇总!$C$2:$C$871,,MATCH($B300,[2]掉落汇总!$D$1:$M$1)),[2]掉落汇总!$A$2:$A$871,K$1,[2]掉落汇总!$C$2:$C$871,$Q$2)/$Q$3)*宝箱投放计算!J300</f>
        <v>0</v>
      </c>
      <c r="L300">
        <f ca="1">(SUMIFS(OFFSET([2]掉落汇总!$C$2:$C$871,,MATCH($B300,[2]掉落汇总!$D$1:$M$1)),[2]掉落汇总!$A$2:$A$871,L$1,[2]掉落汇总!$C$2:$C$871,$Q$1)+SUMIFS(OFFSET([2]掉落汇总!$C$2:$C$871,,MATCH($B300,[2]掉落汇总!$D$1:$M$1)),[2]掉落汇总!$A$2:$A$871,L$1,[2]掉落汇总!$C$2:$C$871,$Q$2)/$Q$3)*宝箱投放计算!K300</f>
        <v>0</v>
      </c>
      <c r="M300">
        <f ca="1">(SUMIFS(OFFSET([2]掉落汇总!$C$2:$C$871,,MATCH($B300,[2]掉落汇总!$D$1:$M$1)),[2]掉落汇总!$A$2:$A$871,M$1,[2]掉落汇总!$C$2:$C$871,$Q$1)+SUMIFS(OFFSET([2]掉落汇总!$C$2:$C$871,,MATCH($B300,[2]掉落汇总!$D$1:$M$1)),[2]掉落汇总!$A$2:$A$871,M$1,[2]掉落汇总!$C$2:$C$871,$Q$2)/$Q$3)*宝箱投放计算!L300</f>
        <v>0</v>
      </c>
      <c r="N300">
        <f ca="1">(SUMIFS(OFFSET([2]掉落汇总!$C$2:$C$871,,MATCH($B300,[2]掉落汇总!$D$1:$M$1)),[2]掉落汇总!$A$2:$A$871,N$1,[2]掉落汇总!$C$2:$C$871,$Q$1)+SUMIFS(OFFSET([2]掉落汇总!$C$2:$C$871,,MATCH($B300,[2]掉落汇总!$D$1:$M$1)),[2]掉落汇总!$A$2:$A$871,N$1,[2]掉落汇总!$C$2:$C$871,$Q$2)/$Q$3)*宝箱投放计算!M300</f>
        <v>0</v>
      </c>
      <c r="O300">
        <f ca="1">(SUMIFS(OFFSET([2]掉落汇总!$C$2:$C$871,,MATCH($B300,[2]掉落汇总!$D$1:$M$1)),[2]掉落汇总!$A$2:$A$871,O$1,[2]掉落汇总!$C$2:$C$871,$Q$1)+SUMIFS(OFFSET([2]掉落汇总!$C$2:$C$871,,MATCH($B300,[2]掉落汇总!$D$1:$M$1)),[2]掉落汇总!$A$2:$A$871,O$1,[2]掉落汇总!$C$2:$C$871,$Q$2)/$Q$3)*宝箱投放计算!N300</f>
        <v>0</v>
      </c>
    </row>
    <row r="301" spans="1:15" x14ac:dyDescent="0.2">
      <c r="A301">
        <f>玩家成长时间线!A301</f>
        <v>300</v>
      </c>
      <c r="B301">
        <f>玩家成长时间线!B301</f>
        <v>10</v>
      </c>
      <c r="C301">
        <f ca="1">SUM($D$2:D301)</f>
        <v>0</v>
      </c>
      <c r="D301">
        <f t="shared" ca="1" si="4"/>
        <v>0</v>
      </c>
      <c r="E301">
        <f ca="1">(SUMIFS(OFFSET([2]掉落汇总!$C$2:$C$871,,MATCH($B301,[2]掉落汇总!$D$1:$M$1)),[2]掉落汇总!$A$2:$A$871,E$1,[2]掉落汇总!$C$2:$C$871,$Q$1)+SUMIFS(OFFSET([2]掉落汇总!$C$2:$C$871,,MATCH($B301,[2]掉落汇总!$D$1:$M$1)),[2]掉落汇总!$A$2:$A$871,E$1,[2]掉落汇总!$C$2:$C$871,$Q$2)/$Q$3)*宝箱投放计算!D301</f>
        <v>0</v>
      </c>
      <c r="F301">
        <f ca="1">(SUMIFS(OFFSET([2]掉落汇总!$C$2:$C$871,,MATCH($B301,[2]掉落汇总!$D$1:$M$1)),[2]掉落汇总!$A$2:$A$871,F$1,[2]掉落汇总!$C$2:$C$871,$Q$1)+SUMIFS(OFFSET([2]掉落汇总!$C$2:$C$871,,MATCH($B301,[2]掉落汇总!$D$1:$M$1)),[2]掉落汇总!$A$2:$A$871,F$1,[2]掉落汇总!$C$2:$C$871,$Q$2)/$Q$3)*宝箱投放计算!E301</f>
        <v>0</v>
      </c>
      <c r="G301">
        <f ca="1">(SUMIFS(OFFSET([2]掉落汇总!$C$2:$C$871,,MATCH($B301,[2]掉落汇总!$D$1:$M$1)),[2]掉落汇总!$A$2:$A$871,G$1,[2]掉落汇总!$C$2:$C$871,$Q$1)+SUMIFS(OFFSET([2]掉落汇总!$C$2:$C$871,,MATCH($B301,[2]掉落汇总!$D$1:$M$1)),[2]掉落汇总!$A$2:$A$871,G$1,[2]掉落汇总!$C$2:$C$871,$Q$2)/$Q$3)*宝箱投放计算!F301</f>
        <v>0</v>
      </c>
      <c r="H301">
        <f ca="1">(SUMIFS(OFFSET([2]掉落汇总!$C$2:$C$871,,MATCH($B301,[2]掉落汇总!$D$1:$M$1)),[2]掉落汇总!$A$2:$A$871,H$1,[2]掉落汇总!$C$2:$C$871,$Q$1)+SUMIFS(OFFSET([2]掉落汇总!$C$2:$C$871,,MATCH($B301,[2]掉落汇总!$D$1:$M$1)),[2]掉落汇总!$A$2:$A$871,H$1,[2]掉落汇总!$C$2:$C$871,$Q$2)/$Q$3)*宝箱投放计算!G301</f>
        <v>0</v>
      </c>
      <c r="I301">
        <f ca="1">(SUMIFS(OFFSET([2]掉落汇总!$C$2:$C$871,,MATCH($B301,[2]掉落汇总!$D$1:$M$1)),[2]掉落汇总!$A$2:$A$871,I$1,[2]掉落汇总!$C$2:$C$871,$Q$1)+SUMIFS(OFFSET([2]掉落汇总!$C$2:$C$871,,MATCH($B301,[2]掉落汇总!$D$1:$M$1)),[2]掉落汇总!$A$2:$A$871,I$1,[2]掉落汇总!$C$2:$C$871,$Q$2)/$Q$3)*宝箱投放计算!H301</f>
        <v>0</v>
      </c>
      <c r="J301">
        <f ca="1">(SUMIFS(OFFSET([2]掉落汇总!$C$2:$C$871,,MATCH($B301,[2]掉落汇总!$D$1:$M$1)),[2]掉落汇总!$A$2:$A$871,J$1,[2]掉落汇总!$C$2:$C$871,$Q$1)+SUMIFS(OFFSET([2]掉落汇总!$C$2:$C$871,,MATCH($B301,[2]掉落汇总!$D$1:$M$1)),[2]掉落汇总!$A$2:$A$871,J$1,[2]掉落汇总!$C$2:$C$871,$Q$2)/$Q$3)*宝箱投放计算!I301</f>
        <v>0</v>
      </c>
      <c r="K301">
        <f ca="1">(SUMIFS(OFFSET([2]掉落汇总!$C$2:$C$871,,MATCH($B301,[2]掉落汇总!$D$1:$M$1)),[2]掉落汇总!$A$2:$A$871,K$1,[2]掉落汇总!$C$2:$C$871,$Q$1)+SUMIFS(OFFSET([2]掉落汇总!$C$2:$C$871,,MATCH($B301,[2]掉落汇总!$D$1:$M$1)),[2]掉落汇总!$A$2:$A$871,K$1,[2]掉落汇总!$C$2:$C$871,$Q$2)/$Q$3)*宝箱投放计算!J301</f>
        <v>0</v>
      </c>
      <c r="L301">
        <f ca="1">(SUMIFS(OFFSET([2]掉落汇总!$C$2:$C$871,,MATCH($B301,[2]掉落汇总!$D$1:$M$1)),[2]掉落汇总!$A$2:$A$871,L$1,[2]掉落汇总!$C$2:$C$871,$Q$1)+SUMIFS(OFFSET([2]掉落汇总!$C$2:$C$871,,MATCH($B301,[2]掉落汇总!$D$1:$M$1)),[2]掉落汇总!$A$2:$A$871,L$1,[2]掉落汇总!$C$2:$C$871,$Q$2)/$Q$3)*宝箱投放计算!K301</f>
        <v>0</v>
      </c>
      <c r="M301">
        <f ca="1">(SUMIFS(OFFSET([2]掉落汇总!$C$2:$C$871,,MATCH($B301,[2]掉落汇总!$D$1:$M$1)),[2]掉落汇总!$A$2:$A$871,M$1,[2]掉落汇总!$C$2:$C$871,$Q$1)+SUMIFS(OFFSET([2]掉落汇总!$C$2:$C$871,,MATCH($B301,[2]掉落汇总!$D$1:$M$1)),[2]掉落汇总!$A$2:$A$871,M$1,[2]掉落汇总!$C$2:$C$871,$Q$2)/$Q$3)*宝箱投放计算!L301</f>
        <v>0</v>
      </c>
      <c r="N301">
        <f ca="1">(SUMIFS(OFFSET([2]掉落汇总!$C$2:$C$871,,MATCH($B301,[2]掉落汇总!$D$1:$M$1)),[2]掉落汇总!$A$2:$A$871,N$1,[2]掉落汇总!$C$2:$C$871,$Q$1)+SUMIFS(OFFSET([2]掉落汇总!$C$2:$C$871,,MATCH($B301,[2]掉落汇总!$D$1:$M$1)),[2]掉落汇总!$A$2:$A$871,N$1,[2]掉落汇总!$C$2:$C$871,$Q$2)/$Q$3)*宝箱投放计算!M301</f>
        <v>0</v>
      </c>
      <c r="O301">
        <f ca="1">(SUMIFS(OFFSET([2]掉落汇总!$C$2:$C$871,,MATCH($B301,[2]掉落汇总!$D$1:$M$1)),[2]掉落汇总!$A$2:$A$871,O$1,[2]掉落汇总!$C$2:$C$871,$Q$1)+SUMIFS(OFFSET([2]掉落汇总!$C$2:$C$871,,MATCH($B301,[2]掉落汇总!$D$1:$M$1)),[2]掉落汇总!$A$2:$A$871,O$1,[2]掉落汇总!$C$2:$C$871,$Q$2)/$Q$3)*宝箱投放计算!N301</f>
        <v>0</v>
      </c>
    </row>
    <row r="302" spans="1:15" x14ac:dyDescent="0.2">
      <c r="A302">
        <f>玩家成长时间线!A302</f>
        <v>301</v>
      </c>
      <c r="B302">
        <f>玩家成长时间线!B302</f>
        <v>10</v>
      </c>
      <c r="C302">
        <f ca="1">SUM($D$2:D302)</f>
        <v>0</v>
      </c>
      <c r="D302">
        <f t="shared" ca="1" si="4"/>
        <v>0</v>
      </c>
      <c r="E302">
        <f ca="1">(SUMIFS(OFFSET([2]掉落汇总!$C$2:$C$871,,MATCH($B302,[2]掉落汇总!$D$1:$M$1)),[2]掉落汇总!$A$2:$A$871,E$1,[2]掉落汇总!$C$2:$C$871,$Q$1)+SUMIFS(OFFSET([2]掉落汇总!$C$2:$C$871,,MATCH($B302,[2]掉落汇总!$D$1:$M$1)),[2]掉落汇总!$A$2:$A$871,E$1,[2]掉落汇总!$C$2:$C$871,$Q$2)/$Q$3)*宝箱投放计算!D302</f>
        <v>0</v>
      </c>
      <c r="F302">
        <f ca="1">(SUMIFS(OFFSET([2]掉落汇总!$C$2:$C$871,,MATCH($B302,[2]掉落汇总!$D$1:$M$1)),[2]掉落汇总!$A$2:$A$871,F$1,[2]掉落汇总!$C$2:$C$871,$Q$1)+SUMIFS(OFFSET([2]掉落汇总!$C$2:$C$871,,MATCH($B302,[2]掉落汇总!$D$1:$M$1)),[2]掉落汇总!$A$2:$A$871,F$1,[2]掉落汇总!$C$2:$C$871,$Q$2)/$Q$3)*宝箱投放计算!E302</f>
        <v>0</v>
      </c>
      <c r="G302">
        <f ca="1">(SUMIFS(OFFSET([2]掉落汇总!$C$2:$C$871,,MATCH($B302,[2]掉落汇总!$D$1:$M$1)),[2]掉落汇总!$A$2:$A$871,G$1,[2]掉落汇总!$C$2:$C$871,$Q$1)+SUMIFS(OFFSET([2]掉落汇总!$C$2:$C$871,,MATCH($B302,[2]掉落汇总!$D$1:$M$1)),[2]掉落汇总!$A$2:$A$871,G$1,[2]掉落汇总!$C$2:$C$871,$Q$2)/$Q$3)*宝箱投放计算!F302</f>
        <v>0</v>
      </c>
      <c r="H302">
        <f ca="1">(SUMIFS(OFFSET([2]掉落汇总!$C$2:$C$871,,MATCH($B302,[2]掉落汇总!$D$1:$M$1)),[2]掉落汇总!$A$2:$A$871,H$1,[2]掉落汇总!$C$2:$C$871,$Q$1)+SUMIFS(OFFSET([2]掉落汇总!$C$2:$C$871,,MATCH($B302,[2]掉落汇总!$D$1:$M$1)),[2]掉落汇总!$A$2:$A$871,H$1,[2]掉落汇总!$C$2:$C$871,$Q$2)/$Q$3)*宝箱投放计算!G302</f>
        <v>0</v>
      </c>
      <c r="I302">
        <f ca="1">(SUMIFS(OFFSET([2]掉落汇总!$C$2:$C$871,,MATCH($B302,[2]掉落汇总!$D$1:$M$1)),[2]掉落汇总!$A$2:$A$871,I$1,[2]掉落汇总!$C$2:$C$871,$Q$1)+SUMIFS(OFFSET([2]掉落汇总!$C$2:$C$871,,MATCH($B302,[2]掉落汇总!$D$1:$M$1)),[2]掉落汇总!$A$2:$A$871,I$1,[2]掉落汇总!$C$2:$C$871,$Q$2)/$Q$3)*宝箱投放计算!H302</f>
        <v>0</v>
      </c>
      <c r="J302">
        <f ca="1">(SUMIFS(OFFSET([2]掉落汇总!$C$2:$C$871,,MATCH($B302,[2]掉落汇总!$D$1:$M$1)),[2]掉落汇总!$A$2:$A$871,J$1,[2]掉落汇总!$C$2:$C$871,$Q$1)+SUMIFS(OFFSET([2]掉落汇总!$C$2:$C$871,,MATCH($B302,[2]掉落汇总!$D$1:$M$1)),[2]掉落汇总!$A$2:$A$871,J$1,[2]掉落汇总!$C$2:$C$871,$Q$2)/$Q$3)*宝箱投放计算!I302</f>
        <v>0</v>
      </c>
      <c r="K302">
        <f ca="1">(SUMIFS(OFFSET([2]掉落汇总!$C$2:$C$871,,MATCH($B302,[2]掉落汇总!$D$1:$M$1)),[2]掉落汇总!$A$2:$A$871,K$1,[2]掉落汇总!$C$2:$C$871,$Q$1)+SUMIFS(OFFSET([2]掉落汇总!$C$2:$C$871,,MATCH($B302,[2]掉落汇总!$D$1:$M$1)),[2]掉落汇总!$A$2:$A$871,K$1,[2]掉落汇总!$C$2:$C$871,$Q$2)/$Q$3)*宝箱投放计算!J302</f>
        <v>0</v>
      </c>
      <c r="L302">
        <f ca="1">(SUMIFS(OFFSET([2]掉落汇总!$C$2:$C$871,,MATCH($B302,[2]掉落汇总!$D$1:$M$1)),[2]掉落汇总!$A$2:$A$871,L$1,[2]掉落汇总!$C$2:$C$871,$Q$1)+SUMIFS(OFFSET([2]掉落汇总!$C$2:$C$871,,MATCH($B302,[2]掉落汇总!$D$1:$M$1)),[2]掉落汇总!$A$2:$A$871,L$1,[2]掉落汇总!$C$2:$C$871,$Q$2)/$Q$3)*宝箱投放计算!K302</f>
        <v>0</v>
      </c>
      <c r="M302">
        <f ca="1">(SUMIFS(OFFSET([2]掉落汇总!$C$2:$C$871,,MATCH($B302,[2]掉落汇总!$D$1:$M$1)),[2]掉落汇总!$A$2:$A$871,M$1,[2]掉落汇总!$C$2:$C$871,$Q$1)+SUMIFS(OFFSET([2]掉落汇总!$C$2:$C$871,,MATCH($B302,[2]掉落汇总!$D$1:$M$1)),[2]掉落汇总!$A$2:$A$871,M$1,[2]掉落汇总!$C$2:$C$871,$Q$2)/$Q$3)*宝箱投放计算!L302</f>
        <v>0</v>
      </c>
      <c r="N302">
        <f ca="1">(SUMIFS(OFFSET([2]掉落汇总!$C$2:$C$871,,MATCH($B302,[2]掉落汇总!$D$1:$M$1)),[2]掉落汇总!$A$2:$A$871,N$1,[2]掉落汇总!$C$2:$C$871,$Q$1)+SUMIFS(OFFSET([2]掉落汇总!$C$2:$C$871,,MATCH($B302,[2]掉落汇总!$D$1:$M$1)),[2]掉落汇总!$A$2:$A$871,N$1,[2]掉落汇总!$C$2:$C$871,$Q$2)/$Q$3)*宝箱投放计算!M302</f>
        <v>0</v>
      </c>
      <c r="O302">
        <f ca="1">(SUMIFS(OFFSET([2]掉落汇总!$C$2:$C$871,,MATCH($B302,[2]掉落汇总!$D$1:$M$1)),[2]掉落汇总!$A$2:$A$871,O$1,[2]掉落汇总!$C$2:$C$871,$Q$1)+SUMIFS(OFFSET([2]掉落汇总!$C$2:$C$871,,MATCH($B302,[2]掉落汇总!$D$1:$M$1)),[2]掉落汇总!$A$2:$A$871,O$1,[2]掉落汇总!$C$2:$C$871,$Q$2)/$Q$3)*宝箱投放计算!N302</f>
        <v>0</v>
      </c>
    </row>
    <row r="303" spans="1:15" x14ac:dyDescent="0.2">
      <c r="A303">
        <f>玩家成长时间线!A303</f>
        <v>302</v>
      </c>
      <c r="B303">
        <f>玩家成长时间线!B303</f>
        <v>10</v>
      </c>
      <c r="C303">
        <f ca="1">SUM($D$2:D303)</f>
        <v>0</v>
      </c>
      <c r="D303">
        <f t="shared" ca="1" si="4"/>
        <v>0</v>
      </c>
      <c r="E303">
        <f ca="1">(SUMIFS(OFFSET([2]掉落汇总!$C$2:$C$871,,MATCH($B303,[2]掉落汇总!$D$1:$M$1)),[2]掉落汇总!$A$2:$A$871,E$1,[2]掉落汇总!$C$2:$C$871,$Q$1)+SUMIFS(OFFSET([2]掉落汇总!$C$2:$C$871,,MATCH($B303,[2]掉落汇总!$D$1:$M$1)),[2]掉落汇总!$A$2:$A$871,E$1,[2]掉落汇总!$C$2:$C$871,$Q$2)/$Q$3)*宝箱投放计算!D303</f>
        <v>0</v>
      </c>
      <c r="F303">
        <f ca="1">(SUMIFS(OFFSET([2]掉落汇总!$C$2:$C$871,,MATCH($B303,[2]掉落汇总!$D$1:$M$1)),[2]掉落汇总!$A$2:$A$871,F$1,[2]掉落汇总!$C$2:$C$871,$Q$1)+SUMIFS(OFFSET([2]掉落汇总!$C$2:$C$871,,MATCH($B303,[2]掉落汇总!$D$1:$M$1)),[2]掉落汇总!$A$2:$A$871,F$1,[2]掉落汇总!$C$2:$C$871,$Q$2)/$Q$3)*宝箱投放计算!E303</f>
        <v>0</v>
      </c>
      <c r="G303">
        <f ca="1">(SUMIFS(OFFSET([2]掉落汇总!$C$2:$C$871,,MATCH($B303,[2]掉落汇总!$D$1:$M$1)),[2]掉落汇总!$A$2:$A$871,G$1,[2]掉落汇总!$C$2:$C$871,$Q$1)+SUMIFS(OFFSET([2]掉落汇总!$C$2:$C$871,,MATCH($B303,[2]掉落汇总!$D$1:$M$1)),[2]掉落汇总!$A$2:$A$871,G$1,[2]掉落汇总!$C$2:$C$871,$Q$2)/$Q$3)*宝箱投放计算!F303</f>
        <v>0</v>
      </c>
      <c r="H303">
        <f ca="1">(SUMIFS(OFFSET([2]掉落汇总!$C$2:$C$871,,MATCH($B303,[2]掉落汇总!$D$1:$M$1)),[2]掉落汇总!$A$2:$A$871,H$1,[2]掉落汇总!$C$2:$C$871,$Q$1)+SUMIFS(OFFSET([2]掉落汇总!$C$2:$C$871,,MATCH($B303,[2]掉落汇总!$D$1:$M$1)),[2]掉落汇总!$A$2:$A$871,H$1,[2]掉落汇总!$C$2:$C$871,$Q$2)/$Q$3)*宝箱投放计算!G303</f>
        <v>0</v>
      </c>
      <c r="I303">
        <f ca="1">(SUMIFS(OFFSET([2]掉落汇总!$C$2:$C$871,,MATCH($B303,[2]掉落汇总!$D$1:$M$1)),[2]掉落汇总!$A$2:$A$871,I$1,[2]掉落汇总!$C$2:$C$871,$Q$1)+SUMIFS(OFFSET([2]掉落汇总!$C$2:$C$871,,MATCH($B303,[2]掉落汇总!$D$1:$M$1)),[2]掉落汇总!$A$2:$A$871,I$1,[2]掉落汇总!$C$2:$C$871,$Q$2)/$Q$3)*宝箱投放计算!H303</f>
        <v>0</v>
      </c>
      <c r="J303">
        <f ca="1">(SUMIFS(OFFSET([2]掉落汇总!$C$2:$C$871,,MATCH($B303,[2]掉落汇总!$D$1:$M$1)),[2]掉落汇总!$A$2:$A$871,J$1,[2]掉落汇总!$C$2:$C$871,$Q$1)+SUMIFS(OFFSET([2]掉落汇总!$C$2:$C$871,,MATCH($B303,[2]掉落汇总!$D$1:$M$1)),[2]掉落汇总!$A$2:$A$871,J$1,[2]掉落汇总!$C$2:$C$871,$Q$2)/$Q$3)*宝箱投放计算!I303</f>
        <v>0</v>
      </c>
      <c r="K303">
        <f ca="1">(SUMIFS(OFFSET([2]掉落汇总!$C$2:$C$871,,MATCH($B303,[2]掉落汇总!$D$1:$M$1)),[2]掉落汇总!$A$2:$A$871,K$1,[2]掉落汇总!$C$2:$C$871,$Q$1)+SUMIFS(OFFSET([2]掉落汇总!$C$2:$C$871,,MATCH($B303,[2]掉落汇总!$D$1:$M$1)),[2]掉落汇总!$A$2:$A$871,K$1,[2]掉落汇总!$C$2:$C$871,$Q$2)/$Q$3)*宝箱投放计算!J303</f>
        <v>0</v>
      </c>
      <c r="L303">
        <f ca="1">(SUMIFS(OFFSET([2]掉落汇总!$C$2:$C$871,,MATCH($B303,[2]掉落汇总!$D$1:$M$1)),[2]掉落汇总!$A$2:$A$871,L$1,[2]掉落汇总!$C$2:$C$871,$Q$1)+SUMIFS(OFFSET([2]掉落汇总!$C$2:$C$871,,MATCH($B303,[2]掉落汇总!$D$1:$M$1)),[2]掉落汇总!$A$2:$A$871,L$1,[2]掉落汇总!$C$2:$C$871,$Q$2)/$Q$3)*宝箱投放计算!K303</f>
        <v>0</v>
      </c>
      <c r="M303">
        <f ca="1">(SUMIFS(OFFSET([2]掉落汇总!$C$2:$C$871,,MATCH($B303,[2]掉落汇总!$D$1:$M$1)),[2]掉落汇总!$A$2:$A$871,M$1,[2]掉落汇总!$C$2:$C$871,$Q$1)+SUMIFS(OFFSET([2]掉落汇总!$C$2:$C$871,,MATCH($B303,[2]掉落汇总!$D$1:$M$1)),[2]掉落汇总!$A$2:$A$871,M$1,[2]掉落汇总!$C$2:$C$871,$Q$2)/$Q$3)*宝箱投放计算!L303</f>
        <v>0</v>
      </c>
      <c r="N303">
        <f ca="1">(SUMIFS(OFFSET([2]掉落汇总!$C$2:$C$871,,MATCH($B303,[2]掉落汇总!$D$1:$M$1)),[2]掉落汇总!$A$2:$A$871,N$1,[2]掉落汇总!$C$2:$C$871,$Q$1)+SUMIFS(OFFSET([2]掉落汇总!$C$2:$C$871,,MATCH($B303,[2]掉落汇总!$D$1:$M$1)),[2]掉落汇总!$A$2:$A$871,N$1,[2]掉落汇总!$C$2:$C$871,$Q$2)/$Q$3)*宝箱投放计算!M303</f>
        <v>0</v>
      </c>
      <c r="O303">
        <f ca="1">(SUMIFS(OFFSET([2]掉落汇总!$C$2:$C$871,,MATCH($B303,[2]掉落汇总!$D$1:$M$1)),[2]掉落汇总!$A$2:$A$871,O$1,[2]掉落汇总!$C$2:$C$871,$Q$1)+SUMIFS(OFFSET([2]掉落汇总!$C$2:$C$871,,MATCH($B303,[2]掉落汇总!$D$1:$M$1)),[2]掉落汇总!$A$2:$A$871,O$1,[2]掉落汇总!$C$2:$C$871,$Q$2)/$Q$3)*宝箱投放计算!N303</f>
        <v>0</v>
      </c>
    </row>
    <row r="304" spans="1:15" x14ac:dyDescent="0.2">
      <c r="A304">
        <f>玩家成长时间线!A304</f>
        <v>303</v>
      </c>
      <c r="B304">
        <f>玩家成长时间线!B304</f>
        <v>10</v>
      </c>
      <c r="C304">
        <f ca="1">SUM($D$2:D304)</f>
        <v>0</v>
      </c>
      <c r="D304">
        <f t="shared" ca="1" si="4"/>
        <v>0</v>
      </c>
      <c r="E304">
        <f ca="1">(SUMIFS(OFFSET([2]掉落汇总!$C$2:$C$871,,MATCH($B304,[2]掉落汇总!$D$1:$M$1)),[2]掉落汇总!$A$2:$A$871,E$1,[2]掉落汇总!$C$2:$C$871,$Q$1)+SUMIFS(OFFSET([2]掉落汇总!$C$2:$C$871,,MATCH($B304,[2]掉落汇总!$D$1:$M$1)),[2]掉落汇总!$A$2:$A$871,E$1,[2]掉落汇总!$C$2:$C$871,$Q$2)/$Q$3)*宝箱投放计算!D304</f>
        <v>0</v>
      </c>
      <c r="F304">
        <f ca="1">(SUMIFS(OFFSET([2]掉落汇总!$C$2:$C$871,,MATCH($B304,[2]掉落汇总!$D$1:$M$1)),[2]掉落汇总!$A$2:$A$871,F$1,[2]掉落汇总!$C$2:$C$871,$Q$1)+SUMIFS(OFFSET([2]掉落汇总!$C$2:$C$871,,MATCH($B304,[2]掉落汇总!$D$1:$M$1)),[2]掉落汇总!$A$2:$A$871,F$1,[2]掉落汇总!$C$2:$C$871,$Q$2)/$Q$3)*宝箱投放计算!E304</f>
        <v>0</v>
      </c>
      <c r="G304">
        <f ca="1">(SUMIFS(OFFSET([2]掉落汇总!$C$2:$C$871,,MATCH($B304,[2]掉落汇总!$D$1:$M$1)),[2]掉落汇总!$A$2:$A$871,G$1,[2]掉落汇总!$C$2:$C$871,$Q$1)+SUMIFS(OFFSET([2]掉落汇总!$C$2:$C$871,,MATCH($B304,[2]掉落汇总!$D$1:$M$1)),[2]掉落汇总!$A$2:$A$871,G$1,[2]掉落汇总!$C$2:$C$871,$Q$2)/$Q$3)*宝箱投放计算!F304</f>
        <v>0</v>
      </c>
      <c r="H304">
        <f ca="1">(SUMIFS(OFFSET([2]掉落汇总!$C$2:$C$871,,MATCH($B304,[2]掉落汇总!$D$1:$M$1)),[2]掉落汇总!$A$2:$A$871,H$1,[2]掉落汇总!$C$2:$C$871,$Q$1)+SUMIFS(OFFSET([2]掉落汇总!$C$2:$C$871,,MATCH($B304,[2]掉落汇总!$D$1:$M$1)),[2]掉落汇总!$A$2:$A$871,H$1,[2]掉落汇总!$C$2:$C$871,$Q$2)/$Q$3)*宝箱投放计算!G304</f>
        <v>0</v>
      </c>
      <c r="I304">
        <f ca="1">(SUMIFS(OFFSET([2]掉落汇总!$C$2:$C$871,,MATCH($B304,[2]掉落汇总!$D$1:$M$1)),[2]掉落汇总!$A$2:$A$871,I$1,[2]掉落汇总!$C$2:$C$871,$Q$1)+SUMIFS(OFFSET([2]掉落汇总!$C$2:$C$871,,MATCH($B304,[2]掉落汇总!$D$1:$M$1)),[2]掉落汇总!$A$2:$A$871,I$1,[2]掉落汇总!$C$2:$C$871,$Q$2)/$Q$3)*宝箱投放计算!H304</f>
        <v>0</v>
      </c>
      <c r="J304">
        <f ca="1">(SUMIFS(OFFSET([2]掉落汇总!$C$2:$C$871,,MATCH($B304,[2]掉落汇总!$D$1:$M$1)),[2]掉落汇总!$A$2:$A$871,J$1,[2]掉落汇总!$C$2:$C$871,$Q$1)+SUMIFS(OFFSET([2]掉落汇总!$C$2:$C$871,,MATCH($B304,[2]掉落汇总!$D$1:$M$1)),[2]掉落汇总!$A$2:$A$871,J$1,[2]掉落汇总!$C$2:$C$871,$Q$2)/$Q$3)*宝箱投放计算!I304</f>
        <v>0</v>
      </c>
      <c r="K304">
        <f ca="1">(SUMIFS(OFFSET([2]掉落汇总!$C$2:$C$871,,MATCH($B304,[2]掉落汇总!$D$1:$M$1)),[2]掉落汇总!$A$2:$A$871,K$1,[2]掉落汇总!$C$2:$C$871,$Q$1)+SUMIFS(OFFSET([2]掉落汇总!$C$2:$C$871,,MATCH($B304,[2]掉落汇总!$D$1:$M$1)),[2]掉落汇总!$A$2:$A$871,K$1,[2]掉落汇总!$C$2:$C$871,$Q$2)/$Q$3)*宝箱投放计算!J304</f>
        <v>0</v>
      </c>
      <c r="L304">
        <f ca="1">(SUMIFS(OFFSET([2]掉落汇总!$C$2:$C$871,,MATCH($B304,[2]掉落汇总!$D$1:$M$1)),[2]掉落汇总!$A$2:$A$871,L$1,[2]掉落汇总!$C$2:$C$871,$Q$1)+SUMIFS(OFFSET([2]掉落汇总!$C$2:$C$871,,MATCH($B304,[2]掉落汇总!$D$1:$M$1)),[2]掉落汇总!$A$2:$A$871,L$1,[2]掉落汇总!$C$2:$C$871,$Q$2)/$Q$3)*宝箱投放计算!K304</f>
        <v>0</v>
      </c>
      <c r="M304">
        <f ca="1">(SUMIFS(OFFSET([2]掉落汇总!$C$2:$C$871,,MATCH($B304,[2]掉落汇总!$D$1:$M$1)),[2]掉落汇总!$A$2:$A$871,M$1,[2]掉落汇总!$C$2:$C$871,$Q$1)+SUMIFS(OFFSET([2]掉落汇总!$C$2:$C$871,,MATCH($B304,[2]掉落汇总!$D$1:$M$1)),[2]掉落汇总!$A$2:$A$871,M$1,[2]掉落汇总!$C$2:$C$871,$Q$2)/$Q$3)*宝箱投放计算!L304</f>
        <v>0</v>
      </c>
      <c r="N304">
        <f ca="1">(SUMIFS(OFFSET([2]掉落汇总!$C$2:$C$871,,MATCH($B304,[2]掉落汇总!$D$1:$M$1)),[2]掉落汇总!$A$2:$A$871,N$1,[2]掉落汇总!$C$2:$C$871,$Q$1)+SUMIFS(OFFSET([2]掉落汇总!$C$2:$C$871,,MATCH($B304,[2]掉落汇总!$D$1:$M$1)),[2]掉落汇总!$A$2:$A$871,N$1,[2]掉落汇总!$C$2:$C$871,$Q$2)/$Q$3)*宝箱投放计算!M304</f>
        <v>0</v>
      </c>
      <c r="O304">
        <f ca="1">(SUMIFS(OFFSET([2]掉落汇总!$C$2:$C$871,,MATCH($B304,[2]掉落汇总!$D$1:$M$1)),[2]掉落汇总!$A$2:$A$871,O$1,[2]掉落汇总!$C$2:$C$871,$Q$1)+SUMIFS(OFFSET([2]掉落汇总!$C$2:$C$871,,MATCH($B304,[2]掉落汇总!$D$1:$M$1)),[2]掉落汇总!$A$2:$A$871,O$1,[2]掉落汇总!$C$2:$C$871,$Q$2)/$Q$3)*宝箱投放计算!N304</f>
        <v>0</v>
      </c>
    </row>
    <row r="305" spans="1:15" x14ac:dyDescent="0.2">
      <c r="A305">
        <f>玩家成长时间线!A305</f>
        <v>304</v>
      </c>
      <c r="B305">
        <f>玩家成长时间线!B305</f>
        <v>10</v>
      </c>
      <c r="C305">
        <f ca="1">SUM($D$2:D305)</f>
        <v>0</v>
      </c>
      <c r="D305">
        <f t="shared" ca="1" si="4"/>
        <v>0</v>
      </c>
      <c r="E305">
        <f ca="1">(SUMIFS(OFFSET([2]掉落汇总!$C$2:$C$871,,MATCH($B305,[2]掉落汇总!$D$1:$M$1)),[2]掉落汇总!$A$2:$A$871,E$1,[2]掉落汇总!$C$2:$C$871,$Q$1)+SUMIFS(OFFSET([2]掉落汇总!$C$2:$C$871,,MATCH($B305,[2]掉落汇总!$D$1:$M$1)),[2]掉落汇总!$A$2:$A$871,E$1,[2]掉落汇总!$C$2:$C$871,$Q$2)/$Q$3)*宝箱投放计算!D305</f>
        <v>0</v>
      </c>
      <c r="F305">
        <f ca="1">(SUMIFS(OFFSET([2]掉落汇总!$C$2:$C$871,,MATCH($B305,[2]掉落汇总!$D$1:$M$1)),[2]掉落汇总!$A$2:$A$871,F$1,[2]掉落汇总!$C$2:$C$871,$Q$1)+SUMIFS(OFFSET([2]掉落汇总!$C$2:$C$871,,MATCH($B305,[2]掉落汇总!$D$1:$M$1)),[2]掉落汇总!$A$2:$A$871,F$1,[2]掉落汇总!$C$2:$C$871,$Q$2)/$Q$3)*宝箱投放计算!E305</f>
        <v>0</v>
      </c>
      <c r="G305">
        <f ca="1">(SUMIFS(OFFSET([2]掉落汇总!$C$2:$C$871,,MATCH($B305,[2]掉落汇总!$D$1:$M$1)),[2]掉落汇总!$A$2:$A$871,G$1,[2]掉落汇总!$C$2:$C$871,$Q$1)+SUMIFS(OFFSET([2]掉落汇总!$C$2:$C$871,,MATCH($B305,[2]掉落汇总!$D$1:$M$1)),[2]掉落汇总!$A$2:$A$871,G$1,[2]掉落汇总!$C$2:$C$871,$Q$2)/$Q$3)*宝箱投放计算!F305</f>
        <v>0</v>
      </c>
      <c r="H305">
        <f ca="1">(SUMIFS(OFFSET([2]掉落汇总!$C$2:$C$871,,MATCH($B305,[2]掉落汇总!$D$1:$M$1)),[2]掉落汇总!$A$2:$A$871,H$1,[2]掉落汇总!$C$2:$C$871,$Q$1)+SUMIFS(OFFSET([2]掉落汇总!$C$2:$C$871,,MATCH($B305,[2]掉落汇总!$D$1:$M$1)),[2]掉落汇总!$A$2:$A$871,H$1,[2]掉落汇总!$C$2:$C$871,$Q$2)/$Q$3)*宝箱投放计算!G305</f>
        <v>0</v>
      </c>
      <c r="I305">
        <f ca="1">(SUMIFS(OFFSET([2]掉落汇总!$C$2:$C$871,,MATCH($B305,[2]掉落汇总!$D$1:$M$1)),[2]掉落汇总!$A$2:$A$871,I$1,[2]掉落汇总!$C$2:$C$871,$Q$1)+SUMIFS(OFFSET([2]掉落汇总!$C$2:$C$871,,MATCH($B305,[2]掉落汇总!$D$1:$M$1)),[2]掉落汇总!$A$2:$A$871,I$1,[2]掉落汇总!$C$2:$C$871,$Q$2)/$Q$3)*宝箱投放计算!H305</f>
        <v>0</v>
      </c>
      <c r="J305">
        <f ca="1">(SUMIFS(OFFSET([2]掉落汇总!$C$2:$C$871,,MATCH($B305,[2]掉落汇总!$D$1:$M$1)),[2]掉落汇总!$A$2:$A$871,J$1,[2]掉落汇总!$C$2:$C$871,$Q$1)+SUMIFS(OFFSET([2]掉落汇总!$C$2:$C$871,,MATCH($B305,[2]掉落汇总!$D$1:$M$1)),[2]掉落汇总!$A$2:$A$871,J$1,[2]掉落汇总!$C$2:$C$871,$Q$2)/$Q$3)*宝箱投放计算!I305</f>
        <v>0</v>
      </c>
      <c r="K305">
        <f ca="1">(SUMIFS(OFFSET([2]掉落汇总!$C$2:$C$871,,MATCH($B305,[2]掉落汇总!$D$1:$M$1)),[2]掉落汇总!$A$2:$A$871,K$1,[2]掉落汇总!$C$2:$C$871,$Q$1)+SUMIFS(OFFSET([2]掉落汇总!$C$2:$C$871,,MATCH($B305,[2]掉落汇总!$D$1:$M$1)),[2]掉落汇总!$A$2:$A$871,K$1,[2]掉落汇总!$C$2:$C$871,$Q$2)/$Q$3)*宝箱投放计算!J305</f>
        <v>0</v>
      </c>
      <c r="L305">
        <f ca="1">(SUMIFS(OFFSET([2]掉落汇总!$C$2:$C$871,,MATCH($B305,[2]掉落汇总!$D$1:$M$1)),[2]掉落汇总!$A$2:$A$871,L$1,[2]掉落汇总!$C$2:$C$871,$Q$1)+SUMIFS(OFFSET([2]掉落汇总!$C$2:$C$871,,MATCH($B305,[2]掉落汇总!$D$1:$M$1)),[2]掉落汇总!$A$2:$A$871,L$1,[2]掉落汇总!$C$2:$C$871,$Q$2)/$Q$3)*宝箱投放计算!K305</f>
        <v>0</v>
      </c>
      <c r="M305">
        <f ca="1">(SUMIFS(OFFSET([2]掉落汇总!$C$2:$C$871,,MATCH($B305,[2]掉落汇总!$D$1:$M$1)),[2]掉落汇总!$A$2:$A$871,M$1,[2]掉落汇总!$C$2:$C$871,$Q$1)+SUMIFS(OFFSET([2]掉落汇总!$C$2:$C$871,,MATCH($B305,[2]掉落汇总!$D$1:$M$1)),[2]掉落汇总!$A$2:$A$871,M$1,[2]掉落汇总!$C$2:$C$871,$Q$2)/$Q$3)*宝箱投放计算!L305</f>
        <v>0</v>
      </c>
      <c r="N305">
        <f ca="1">(SUMIFS(OFFSET([2]掉落汇总!$C$2:$C$871,,MATCH($B305,[2]掉落汇总!$D$1:$M$1)),[2]掉落汇总!$A$2:$A$871,N$1,[2]掉落汇总!$C$2:$C$871,$Q$1)+SUMIFS(OFFSET([2]掉落汇总!$C$2:$C$871,,MATCH($B305,[2]掉落汇总!$D$1:$M$1)),[2]掉落汇总!$A$2:$A$871,N$1,[2]掉落汇总!$C$2:$C$871,$Q$2)/$Q$3)*宝箱投放计算!M305</f>
        <v>0</v>
      </c>
      <c r="O305">
        <f ca="1">(SUMIFS(OFFSET([2]掉落汇总!$C$2:$C$871,,MATCH($B305,[2]掉落汇总!$D$1:$M$1)),[2]掉落汇总!$A$2:$A$871,O$1,[2]掉落汇总!$C$2:$C$871,$Q$1)+SUMIFS(OFFSET([2]掉落汇总!$C$2:$C$871,,MATCH($B305,[2]掉落汇总!$D$1:$M$1)),[2]掉落汇总!$A$2:$A$871,O$1,[2]掉落汇总!$C$2:$C$871,$Q$2)/$Q$3)*宝箱投放计算!N305</f>
        <v>0</v>
      </c>
    </row>
    <row r="306" spans="1:15" x14ac:dyDescent="0.2">
      <c r="A306">
        <f>玩家成长时间线!A306</f>
        <v>305</v>
      </c>
      <c r="B306">
        <f>玩家成长时间线!B306</f>
        <v>10</v>
      </c>
      <c r="C306">
        <f ca="1">SUM($D$2:D306)</f>
        <v>0</v>
      </c>
      <c r="D306">
        <f t="shared" ca="1" si="4"/>
        <v>0</v>
      </c>
      <c r="E306">
        <f ca="1">(SUMIFS(OFFSET([2]掉落汇总!$C$2:$C$871,,MATCH($B306,[2]掉落汇总!$D$1:$M$1)),[2]掉落汇总!$A$2:$A$871,E$1,[2]掉落汇总!$C$2:$C$871,$Q$1)+SUMIFS(OFFSET([2]掉落汇总!$C$2:$C$871,,MATCH($B306,[2]掉落汇总!$D$1:$M$1)),[2]掉落汇总!$A$2:$A$871,E$1,[2]掉落汇总!$C$2:$C$871,$Q$2)/$Q$3)*宝箱投放计算!D306</f>
        <v>0</v>
      </c>
      <c r="F306">
        <f ca="1">(SUMIFS(OFFSET([2]掉落汇总!$C$2:$C$871,,MATCH($B306,[2]掉落汇总!$D$1:$M$1)),[2]掉落汇总!$A$2:$A$871,F$1,[2]掉落汇总!$C$2:$C$871,$Q$1)+SUMIFS(OFFSET([2]掉落汇总!$C$2:$C$871,,MATCH($B306,[2]掉落汇总!$D$1:$M$1)),[2]掉落汇总!$A$2:$A$871,F$1,[2]掉落汇总!$C$2:$C$871,$Q$2)/$Q$3)*宝箱投放计算!E306</f>
        <v>0</v>
      </c>
      <c r="G306">
        <f ca="1">(SUMIFS(OFFSET([2]掉落汇总!$C$2:$C$871,,MATCH($B306,[2]掉落汇总!$D$1:$M$1)),[2]掉落汇总!$A$2:$A$871,G$1,[2]掉落汇总!$C$2:$C$871,$Q$1)+SUMIFS(OFFSET([2]掉落汇总!$C$2:$C$871,,MATCH($B306,[2]掉落汇总!$D$1:$M$1)),[2]掉落汇总!$A$2:$A$871,G$1,[2]掉落汇总!$C$2:$C$871,$Q$2)/$Q$3)*宝箱投放计算!F306</f>
        <v>0</v>
      </c>
      <c r="H306">
        <f ca="1">(SUMIFS(OFFSET([2]掉落汇总!$C$2:$C$871,,MATCH($B306,[2]掉落汇总!$D$1:$M$1)),[2]掉落汇总!$A$2:$A$871,H$1,[2]掉落汇总!$C$2:$C$871,$Q$1)+SUMIFS(OFFSET([2]掉落汇总!$C$2:$C$871,,MATCH($B306,[2]掉落汇总!$D$1:$M$1)),[2]掉落汇总!$A$2:$A$871,H$1,[2]掉落汇总!$C$2:$C$871,$Q$2)/$Q$3)*宝箱投放计算!G306</f>
        <v>0</v>
      </c>
      <c r="I306">
        <f ca="1">(SUMIFS(OFFSET([2]掉落汇总!$C$2:$C$871,,MATCH($B306,[2]掉落汇总!$D$1:$M$1)),[2]掉落汇总!$A$2:$A$871,I$1,[2]掉落汇总!$C$2:$C$871,$Q$1)+SUMIFS(OFFSET([2]掉落汇总!$C$2:$C$871,,MATCH($B306,[2]掉落汇总!$D$1:$M$1)),[2]掉落汇总!$A$2:$A$871,I$1,[2]掉落汇总!$C$2:$C$871,$Q$2)/$Q$3)*宝箱投放计算!H306</f>
        <v>0</v>
      </c>
      <c r="J306">
        <f ca="1">(SUMIFS(OFFSET([2]掉落汇总!$C$2:$C$871,,MATCH($B306,[2]掉落汇总!$D$1:$M$1)),[2]掉落汇总!$A$2:$A$871,J$1,[2]掉落汇总!$C$2:$C$871,$Q$1)+SUMIFS(OFFSET([2]掉落汇总!$C$2:$C$871,,MATCH($B306,[2]掉落汇总!$D$1:$M$1)),[2]掉落汇总!$A$2:$A$871,J$1,[2]掉落汇总!$C$2:$C$871,$Q$2)/$Q$3)*宝箱投放计算!I306</f>
        <v>0</v>
      </c>
      <c r="K306">
        <f ca="1">(SUMIFS(OFFSET([2]掉落汇总!$C$2:$C$871,,MATCH($B306,[2]掉落汇总!$D$1:$M$1)),[2]掉落汇总!$A$2:$A$871,K$1,[2]掉落汇总!$C$2:$C$871,$Q$1)+SUMIFS(OFFSET([2]掉落汇总!$C$2:$C$871,,MATCH($B306,[2]掉落汇总!$D$1:$M$1)),[2]掉落汇总!$A$2:$A$871,K$1,[2]掉落汇总!$C$2:$C$871,$Q$2)/$Q$3)*宝箱投放计算!J306</f>
        <v>0</v>
      </c>
      <c r="L306">
        <f ca="1">(SUMIFS(OFFSET([2]掉落汇总!$C$2:$C$871,,MATCH($B306,[2]掉落汇总!$D$1:$M$1)),[2]掉落汇总!$A$2:$A$871,L$1,[2]掉落汇总!$C$2:$C$871,$Q$1)+SUMIFS(OFFSET([2]掉落汇总!$C$2:$C$871,,MATCH($B306,[2]掉落汇总!$D$1:$M$1)),[2]掉落汇总!$A$2:$A$871,L$1,[2]掉落汇总!$C$2:$C$871,$Q$2)/$Q$3)*宝箱投放计算!K306</f>
        <v>0</v>
      </c>
      <c r="M306">
        <f ca="1">(SUMIFS(OFFSET([2]掉落汇总!$C$2:$C$871,,MATCH($B306,[2]掉落汇总!$D$1:$M$1)),[2]掉落汇总!$A$2:$A$871,M$1,[2]掉落汇总!$C$2:$C$871,$Q$1)+SUMIFS(OFFSET([2]掉落汇总!$C$2:$C$871,,MATCH($B306,[2]掉落汇总!$D$1:$M$1)),[2]掉落汇总!$A$2:$A$871,M$1,[2]掉落汇总!$C$2:$C$871,$Q$2)/$Q$3)*宝箱投放计算!L306</f>
        <v>0</v>
      </c>
      <c r="N306">
        <f ca="1">(SUMIFS(OFFSET([2]掉落汇总!$C$2:$C$871,,MATCH($B306,[2]掉落汇总!$D$1:$M$1)),[2]掉落汇总!$A$2:$A$871,N$1,[2]掉落汇总!$C$2:$C$871,$Q$1)+SUMIFS(OFFSET([2]掉落汇总!$C$2:$C$871,,MATCH($B306,[2]掉落汇总!$D$1:$M$1)),[2]掉落汇总!$A$2:$A$871,N$1,[2]掉落汇总!$C$2:$C$871,$Q$2)/$Q$3)*宝箱投放计算!M306</f>
        <v>0</v>
      </c>
      <c r="O306">
        <f ca="1">(SUMIFS(OFFSET([2]掉落汇总!$C$2:$C$871,,MATCH($B306,[2]掉落汇总!$D$1:$M$1)),[2]掉落汇总!$A$2:$A$871,O$1,[2]掉落汇总!$C$2:$C$871,$Q$1)+SUMIFS(OFFSET([2]掉落汇总!$C$2:$C$871,,MATCH($B306,[2]掉落汇总!$D$1:$M$1)),[2]掉落汇总!$A$2:$A$871,O$1,[2]掉落汇总!$C$2:$C$871,$Q$2)/$Q$3)*宝箱投放计算!N306</f>
        <v>0</v>
      </c>
    </row>
    <row r="307" spans="1:15" x14ac:dyDescent="0.2">
      <c r="A307">
        <f>玩家成长时间线!A307</f>
        <v>306</v>
      </c>
      <c r="B307">
        <f>玩家成长时间线!B307</f>
        <v>10</v>
      </c>
      <c r="C307">
        <f ca="1">SUM($D$2:D307)</f>
        <v>0</v>
      </c>
      <c r="D307">
        <f t="shared" ca="1" si="4"/>
        <v>0</v>
      </c>
      <c r="E307">
        <f ca="1">(SUMIFS(OFFSET([2]掉落汇总!$C$2:$C$871,,MATCH($B307,[2]掉落汇总!$D$1:$M$1)),[2]掉落汇总!$A$2:$A$871,E$1,[2]掉落汇总!$C$2:$C$871,$Q$1)+SUMIFS(OFFSET([2]掉落汇总!$C$2:$C$871,,MATCH($B307,[2]掉落汇总!$D$1:$M$1)),[2]掉落汇总!$A$2:$A$871,E$1,[2]掉落汇总!$C$2:$C$871,$Q$2)/$Q$3)*宝箱投放计算!D307</f>
        <v>0</v>
      </c>
      <c r="F307">
        <f ca="1">(SUMIFS(OFFSET([2]掉落汇总!$C$2:$C$871,,MATCH($B307,[2]掉落汇总!$D$1:$M$1)),[2]掉落汇总!$A$2:$A$871,F$1,[2]掉落汇总!$C$2:$C$871,$Q$1)+SUMIFS(OFFSET([2]掉落汇总!$C$2:$C$871,,MATCH($B307,[2]掉落汇总!$D$1:$M$1)),[2]掉落汇总!$A$2:$A$871,F$1,[2]掉落汇总!$C$2:$C$871,$Q$2)/$Q$3)*宝箱投放计算!E307</f>
        <v>0</v>
      </c>
      <c r="G307">
        <f ca="1">(SUMIFS(OFFSET([2]掉落汇总!$C$2:$C$871,,MATCH($B307,[2]掉落汇总!$D$1:$M$1)),[2]掉落汇总!$A$2:$A$871,G$1,[2]掉落汇总!$C$2:$C$871,$Q$1)+SUMIFS(OFFSET([2]掉落汇总!$C$2:$C$871,,MATCH($B307,[2]掉落汇总!$D$1:$M$1)),[2]掉落汇总!$A$2:$A$871,G$1,[2]掉落汇总!$C$2:$C$871,$Q$2)/$Q$3)*宝箱投放计算!F307</f>
        <v>0</v>
      </c>
      <c r="H307">
        <f ca="1">(SUMIFS(OFFSET([2]掉落汇总!$C$2:$C$871,,MATCH($B307,[2]掉落汇总!$D$1:$M$1)),[2]掉落汇总!$A$2:$A$871,H$1,[2]掉落汇总!$C$2:$C$871,$Q$1)+SUMIFS(OFFSET([2]掉落汇总!$C$2:$C$871,,MATCH($B307,[2]掉落汇总!$D$1:$M$1)),[2]掉落汇总!$A$2:$A$871,H$1,[2]掉落汇总!$C$2:$C$871,$Q$2)/$Q$3)*宝箱投放计算!G307</f>
        <v>0</v>
      </c>
      <c r="I307">
        <f ca="1">(SUMIFS(OFFSET([2]掉落汇总!$C$2:$C$871,,MATCH($B307,[2]掉落汇总!$D$1:$M$1)),[2]掉落汇总!$A$2:$A$871,I$1,[2]掉落汇总!$C$2:$C$871,$Q$1)+SUMIFS(OFFSET([2]掉落汇总!$C$2:$C$871,,MATCH($B307,[2]掉落汇总!$D$1:$M$1)),[2]掉落汇总!$A$2:$A$871,I$1,[2]掉落汇总!$C$2:$C$871,$Q$2)/$Q$3)*宝箱投放计算!H307</f>
        <v>0</v>
      </c>
      <c r="J307">
        <f ca="1">(SUMIFS(OFFSET([2]掉落汇总!$C$2:$C$871,,MATCH($B307,[2]掉落汇总!$D$1:$M$1)),[2]掉落汇总!$A$2:$A$871,J$1,[2]掉落汇总!$C$2:$C$871,$Q$1)+SUMIFS(OFFSET([2]掉落汇总!$C$2:$C$871,,MATCH($B307,[2]掉落汇总!$D$1:$M$1)),[2]掉落汇总!$A$2:$A$871,J$1,[2]掉落汇总!$C$2:$C$871,$Q$2)/$Q$3)*宝箱投放计算!I307</f>
        <v>0</v>
      </c>
      <c r="K307">
        <f ca="1">(SUMIFS(OFFSET([2]掉落汇总!$C$2:$C$871,,MATCH($B307,[2]掉落汇总!$D$1:$M$1)),[2]掉落汇总!$A$2:$A$871,K$1,[2]掉落汇总!$C$2:$C$871,$Q$1)+SUMIFS(OFFSET([2]掉落汇总!$C$2:$C$871,,MATCH($B307,[2]掉落汇总!$D$1:$M$1)),[2]掉落汇总!$A$2:$A$871,K$1,[2]掉落汇总!$C$2:$C$871,$Q$2)/$Q$3)*宝箱投放计算!J307</f>
        <v>0</v>
      </c>
      <c r="L307">
        <f ca="1">(SUMIFS(OFFSET([2]掉落汇总!$C$2:$C$871,,MATCH($B307,[2]掉落汇总!$D$1:$M$1)),[2]掉落汇总!$A$2:$A$871,L$1,[2]掉落汇总!$C$2:$C$871,$Q$1)+SUMIFS(OFFSET([2]掉落汇总!$C$2:$C$871,,MATCH($B307,[2]掉落汇总!$D$1:$M$1)),[2]掉落汇总!$A$2:$A$871,L$1,[2]掉落汇总!$C$2:$C$871,$Q$2)/$Q$3)*宝箱投放计算!K307</f>
        <v>0</v>
      </c>
      <c r="M307">
        <f ca="1">(SUMIFS(OFFSET([2]掉落汇总!$C$2:$C$871,,MATCH($B307,[2]掉落汇总!$D$1:$M$1)),[2]掉落汇总!$A$2:$A$871,M$1,[2]掉落汇总!$C$2:$C$871,$Q$1)+SUMIFS(OFFSET([2]掉落汇总!$C$2:$C$871,,MATCH($B307,[2]掉落汇总!$D$1:$M$1)),[2]掉落汇总!$A$2:$A$871,M$1,[2]掉落汇总!$C$2:$C$871,$Q$2)/$Q$3)*宝箱投放计算!L307</f>
        <v>0</v>
      </c>
      <c r="N307">
        <f ca="1">(SUMIFS(OFFSET([2]掉落汇总!$C$2:$C$871,,MATCH($B307,[2]掉落汇总!$D$1:$M$1)),[2]掉落汇总!$A$2:$A$871,N$1,[2]掉落汇总!$C$2:$C$871,$Q$1)+SUMIFS(OFFSET([2]掉落汇总!$C$2:$C$871,,MATCH($B307,[2]掉落汇总!$D$1:$M$1)),[2]掉落汇总!$A$2:$A$871,N$1,[2]掉落汇总!$C$2:$C$871,$Q$2)/$Q$3)*宝箱投放计算!M307</f>
        <v>0</v>
      </c>
      <c r="O307">
        <f ca="1">(SUMIFS(OFFSET([2]掉落汇总!$C$2:$C$871,,MATCH($B307,[2]掉落汇总!$D$1:$M$1)),[2]掉落汇总!$A$2:$A$871,O$1,[2]掉落汇总!$C$2:$C$871,$Q$1)+SUMIFS(OFFSET([2]掉落汇总!$C$2:$C$871,,MATCH($B307,[2]掉落汇总!$D$1:$M$1)),[2]掉落汇总!$A$2:$A$871,O$1,[2]掉落汇总!$C$2:$C$871,$Q$2)/$Q$3)*宝箱投放计算!N307</f>
        <v>0</v>
      </c>
    </row>
    <row r="308" spans="1:15" x14ac:dyDescent="0.2">
      <c r="A308">
        <f>玩家成长时间线!A308</f>
        <v>307</v>
      </c>
      <c r="B308">
        <f>玩家成长时间线!B308</f>
        <v>10</v>
      </c>
      <c r="C308">
        <f ca="1">SUM($D$2:D308)</f>
        <v>0</v>
      </c>
      <c r="D308">
        <f t="shared" ca="1" si="4"/>
        <v>0</v>
      </c>
      <c r="E308">
        <f ca="1">(SUMIFS(OFFSET([2]掉落汇总!$C$2:$C$871,,MATCH($B308,[2]掉落汇总!$D$1:$M$1)),[2]掉落汇总!$A$2:$A$871,E$1,[2]掉落汇总!$C$2:$C$871,$Q$1)+SUMIFS(OFFSET([2]掉落汇总!$C$2:$C$871,,MATCH($B308,[2]掉落汇总!$D$1:$M$1)),[2]掉落汇总!$A$2:$A$871,E$1,[2]掉落汇总!$C$2:$C$871,$Q$2)/$Q$3)*宝箱投放计算!D308</f>
        <v>0</v>
      </c>
      <c r="F308">
        <f ca="1">(SUMIFS(OFFSET([2]掉落汇总!$C$2:$C$871,,MATCH($B308,[2]掉落汇总!$D$1:$M$1)),[2]掉落汇总!$A$2:$A$871,F$1,[2]掉落汇总!$C$2:$C$871,$Q$1)+SUMIFS(OFFSET([2]掉落汇总!$C$2:$C$871,,MATCH($B308,[2]掉落汇总!$D$1:$M$1)),[2]掉落汇总!$A$2:$A$871,F$1,[2]掉落汇总!$C$2:$C$871,$Q$2)/$Q$3)*宝箱投放计算!E308</f>
        <v>0</v>
      </c>
      <c r="G308">
        <f ca="1">(SUMIFS(OFFSET([2]掉落汇总!$C$2:$C$871,,MATCH($B308,[2]掉落汇总!$D$1:$M$1)),[2]掉落汇总!$A$2:$A$871,G$1,[2]掉落汇总!$C$2:$C$871,$Q$1)+SUMIFS(OFFSET([2]掉落汇总!$C$2:$C$871,,MATCH($B308,[2]掉落汇总!$D$1:$M$1)),[2]掉落汇总!$A$2:$A$871,G$1,[2]掉落汇总!$C$2:$C$871,$Q$2)/$Q$3)*宝箱投放计算!F308</f>
        <v>0</v>
      </c>
      <c r="H308">
        <f ca="1">(SUMIFS(OFFSET([2]掉落汇总!$C$2:$C$871,,MATCH($B308,[2]掉落汇总!$D$1:$M$1)),[2]掉落汇总!$A$2:$A$871,H$1,[2]掉落汇总!$C$2:$C$871,$Q$1)+SUMIFS(OFFSET([2]掉落汇总!$C$2:$C$871,,MATCH($B308,[2]掉落汇总!$D$1:$M$1)),[2]掉落汇总!$A$2:$A$871,H$1,[2]掉落汇总!$C$2:$C$871,$Q$2)/$Q$3)*宝箱投放计算!G308</f>
        <v>0</v>
      </c>
      <c r="I308">
        <f ca="1">(SUMIFS(OFFSET([2]掉落汇总!$C$2:$C$871,,MATCH($B308,[2]掉落汇总!$D$1:$M$1)),[2]掉落汇总!$A$2:$A$871,I$1,[2]掉落汇总!$C$2:$C$871,$Q$1)+SUMIFS(OFFSET([2]掉落汇总!$C$2:$C$871,,MATCH($B308,[2]掉落汇总!$D$1:$M$1)),[2]掉落汇总!$A$2:$A$871,I$1,[2]掉落汇总!$C$2:$C$871,$Q$2)/$Q$3)*宝箱投放计算!H308</f>
        <v>0</v>
      </c>
      <c r="J308">
        <f ca="1">(SUMIFS(OFFSET([2]掉落汇总!$C$2:$C$871,,MATCH($B308,[2]掉落汇总!$D$1:$M$1)),[2]掉落汇总!$A$2:$A$871,J$1,[2]掉落汇总!$C$2:$C$871,$Q$1)+SUMIFS(OFFSET([2]掉落汇总!$C$2:$C$871,,MATCH($B308,[2]掉落汇总!$D$1:$M$1)),[2]掉落汇总!$A$2:$A$871,J$1,[2]掉落汇总!$C$2:$C$871,$Q$2)/$Q$3)*宝箱投放计算!I308</f>
        <v>0</v>
      </c>
      <c r="K308">
        <f ca="1">(SUMIFS(OFFSET([2]掉落汇总!$C$2:$C$871,,MATCH($B308,[2]掉落汇总!$D$1:$M$1)),[2]掉落汇总!$A$2:$A$871,K$1,[2]掉落汇总!$C$2:$C$871,$Q$1)+SUMIFS(OFFSET([2]掉落汇总!$C$2:$C$871,,MATCH($B308,[2]掉落汇总!$D$1:$M$1)),[2]掉落汇总!$A$2:$A$871,K$1,[2]掉落汇总!$C$2:$C$871,$Q$2)/$Q$3)*宝箱投放计算!J308</f>
        <v>0</v>
      </c>
      <c r="L308">
        <f ca="1">(SUMIFS(OFFSET([2]掉落汇总!$C$2:$C$871,,MATCH($B308,[2]掉落汇总!$D$1:$M$1)),[2]掉落汇总!$A$2:$A$871,L$1,[2]掉落汇总!$C$2:$C$871,$Q$1)+SUMIFS(OFFSET([2]掉落汇总!$C$2:$C$871,,MATCH($B308,[2]掉落汇总!$D$1:$M$1)),[2]掉落汇总!$A$2:$A$871,L$1,[2]掉落汇总!$C$2:$C$871,$Q$2)/$Q$3)*宝箱投放计算!K308</f>
        <v>0</v>
      </c>
      <c r="M308">
        <f ca="1">(SUMIFS(OFFSET([2]掉落汇总!$C$2:$C$871,,MATCH($B308,[2]掉落汇总!$D$1:$M$1)),[2]掉落汇总!$A$2:$A$871,M$1,[2]掉落汇总!$C$2:$C$871,$Q$1)+SUMIFS(OFFSET([2]掉落汇总!$C$2:$C$871,,MATCH($B308,[2]掉落汇总!$D$1:$M$1)),[2]掉落汇总!$A$2:$A$871,M$1,[2]掉落汇总!$C$2:$C$871,$Q$2)/$Q$3)*宝箱投放计算!L308</f>
        <v>0</v>
      </c>
      <c r="N308">
        <f ca="1">(SUMIFS(OFFSET([2]掉落汇总!$C$2:$C$871,,MATCH($B308,[2]掉落汇总!$D$1:$M$1)),[2]掉落汇总!$A$2:$A$871,N$1,[2]掉落汇总!$C$2:$C$871,$Q$1)+SUMIFS(OFFSET([2]掉落汇总!$C$2:$C$871,,MATCH($B308,[2]掉落汇总!$D$1:$M$1)),[2]掉落汇总!$A$2:$A$871,N$1,[2]掉落汇总!$C$2:$C$871,$Q$2)/$Q$3)*宝箱投放计算!M308</f>
        <v>0</v>
      </c>
      <c r="O308">
        <f ca="1">(SUMIFS(OFFSET([2]掉落汇总!$C$2:$C$871,,MATCH($B308,[2]掉落汇总!$D$1:$M$1)),[2]掉落汇总!$A$2:$A$871,O$1,[2]掉落汇总!$C$2:$C$871,$Q$1)+SUMIFS(OFFSET([2]掉落汇总!$C$2:$C$871,,MATCH($B308,[2]掉落汇总!$D$1:$M$1)),[2]掉落汇总!$A$2:$A$871,O$1,[2]掉落汇总!$C$2:$C$871,$Q$2)/$Q$3)*宝箱投放计算!N308</f>
        <v>0</v>
      </c>
    </row>
    <row r="309" spans="1:15" x14ac:dyDescent="0.2">
      <c r="A309">
        <f>玩家成长时间线!A309</f>
        <v>308</v>
      </c>
      <c r="B309">
        <f>玩家成长时间线!B309</f>
        <v>8</v>
      </c>
      <c r="C309">
        <f ca="1">SUM($D$2:D309)</f>
        <v>0</v>
      </c>
      <c r="D309">
        <f t="shared" ca="1" si="4"/>
        <v>0</v>
      </c>
      <c r="E309">
        <f ca="1">(SUMIFS(OFFSET([2]掉落汇总!$C$2:$C$871,,MATCH($B309,[2]掉落汇总!$D$1:$M$1)),[2]掉落汇总!$A$2:$A$871,E$1,[2]掉落汇总!$C$2:$C$871,$Q$1)+SUMIFS(OFFSET([2]掉落汇总!$C$2:$C$871,,MATCH($B309,[2]掉落汇总!$D$1:$M$1)),[2]掉落汇总!$A$2:$A$871,E$1,[2]掉落汇总!$C$2:$C$871,$Q$2)/$Q$3)*宝箱投放计算!D309</f>
        <v>0</v>
      </c>
      <c r="F309">
        <f ca="1">(SUMIFS(OFFSET([2]掉落汇总!$C$2:$C$871,,MATCH($B309,[2]掉落汇总!$D$1:$M$1)),[2]掉落汇总!$A$2:$A$871,F$1,[2]掉落汇总!$C$2:$C$871,$Q$1)+SUMIFS(OFFSET([2]掉落汇总!$C$2:$C$871,,MATCH($B309,[2]掉落汇总!$D$1:$M$1)),[2]掉落汇总!$A$2:$A$871,F$1,[2]掉落汇总!$C$2:$C$871,$Q$2)/$Q$3)*宝箱投放计算!E309</f>
        <v>0</v>
      </c>
      <c r="G309">
        <f ca="1">(SUMIFS(OFFSET([2]掉落汇总!$C$2:$C$871,,MATCH($B309,[2]掉落汇总!$D$1:$M$1)),[2]掉落汇总!$A$2:$A$871,G$1,[2]掉落汇总!$C$2:$C$871,$Q$1)+SUMIFS(OFFSET([2]掉落汇总!$C$2:$C$871,,MATCH($B309,[2]掉落汇总!$D$1:$M$1)),[2]掉落汇总!$A$2:$A$871,G$1,[2]掉落汇总!$C$2:$C$871,$Q$2)/$Q$3)*宝箱投放计算!F309</f>
        <v>0</v>
      </c>
      <c r="H309">
        <f ca="1">(SUMIFS(OFFSET([2]掉落汇总!$C$2:$C$871,,MATCH($B309,[2]掉落汇总!$D$1:$M$1)),[2]掉落汇总!$A$2:$A$871,H$1,[2]掉落汇总!$C$2:$C$871,$Q$1)+SUMIFS(OFFSET([2]掉落汇总!$C$2:$C$871,,MATCH($B309,[2]掉落汇总!$D$1:$M$1)),[2]掉落汇总!$A$2:$A$871,H$1,[2]掉落汇总!$C$2:$C$871,$Q$2)/$Q$3)*宝箱投放计算!G309</f>
        <v>0</v>
      </c>
      <c r="I309">
        <f ca="1">(SUMIFS(OFFSET([2]掉落汇总!$C$2:$C$871,,MATCH($B309,[2]掉落汇总!$D$1:$M$1)),[2]掉落汇总!$A$2:$A$871,I$1,[2]掉落汇总!$C$2:$C$871,$Q$1)+SUMIFS(OFFSET([2]掉落汇总!$C$2:$C$871,,MATCH($B309,[2]掉落汇总!$D$1:$M$1)),[2]掉落汇总!$A$2:$A$871,I$1,[2]掉落汇总!$C$2:$C$871,$Q$2)/$Q$3)*宝箱投放计算!H309</f>
        <v>0</v>
      </c>
      <c r="J309">
        <f ca="1">(SUMIFS(OFFSET([2]掉落汇总!$C$2:$C$871,,MATCH($B309,[2]掉落汇总!$D$1:$M$1)),[2]掉落汇总!$A$2:$A$871,J$1,[2]掉落汇总!$C$2:$C$871,$Q$1)+SUMIFS(OFFSET([2]掉落汇总!$C$2:$C$871,,MATCH($B309,[2]掉落汇总!$D$1:$M$1)),[2]掉落汇总!$A$2:$A$871,J$1,[2]掉落汇总!$C$2:$C$871,$Q$2)/$Q$3)*宝箱投放计算!I309</f>
        <v>0</v>
      </c>
      <c r="K309">
        <f ca="1">(SUMIFS(OFFSET([2]掉落汇总!$C$2:$C$871,,MATCH($B309,[2]掉落汇总!$D$1:$M$1)),[2]掉落汇总!$A$2:$A$871,K$1,[2]掉落汇总!$C$2:$C$871,$Q$1)+SUMIFS(OFFSET([2]掉落汇总!$C$2:$C$871,,MATCH($B309,[2]掉落汇总!$D$1:$M$1)),[2]掉落汇总!$A$2:$A$871,K$1,[2]掉落汇总!$C$2:$C$871,$Q$2)/$Q$3)*宝箱投放计算!J309</f>
        <v>0</v>
      </c>
      <c r="L309">
        <f ca="1">(SUMIFS(OFFSET([2]掉落汇总!$C$2:$C$871,,MATCH($B309,[2]掉落汇总!$D$1:$M$1)),[2]掉落汇总!$A$2:$A$871,L$1,[2]掉落汇总!$C$2:$C$871,$Q$1)+SUMIFS(OFFSET([2]掉落汇总!$C$2:$C$871,,MATCH($B309,[2]掉落汇总!$D$1:$M$1)),[2]掉落汇总!$A$2:$A$871,L$1,[2]掉落汇总!$C$2:$C$871,$Q$2)/$Q$3)*宝箱投放计算!K309</f>
        <v>0</v>
      </c>
      <c r="M309">
        <f ca="1">(SUMIFS(OFFSET([2]掉落汇总!$C$2:$C$871,,MATCH($B309,[2]掉落汇总!$D$1:$M$1)),[2]掉落汇总!$A$2:$A$871,M$1,[2]掉落汇总!$C$2:$C$871,$Q$1)+SUMIFS(OFFSET([2]掉落汇总!$C$2:$C$871,,MATCH($B309,[2]掉落汇总!$D$1:$M$1)),[2]掉落汇总!$A$2:$A$871,M$1,[2]掉落汇总!$C$2:$C$871,$Q$2)/$Q$3)*宝箱投放计算!L309</f>
        <v>0</v>
      </c>
      <c r="N309">
        <f ca="1">(SUMIFS(OFFSET([2]掉落汇总!$C$2:$C$871,,MATCH($B309,[2]掉落汇总!$D$1:$M$1)),[2]掉落汇总!$A$2:$A$871,N$1,[2]掉落汇总!$C$2:$C$871,$Q$1)+SUMIFS(OFFSET([2]掉落汇总!$C$2:$C$871,,MATCH($B309,[2]掉落汇总!$D$1:$M$1)),[2]掉落汇总!$A$2:$A$871,N$1,[2]掉落汇总!$C$2:$C$871,$Q$2)/$Q$3)*宝箱投放计算!M309</f>
        <v>0</v>
      </c>
      <c r="O309">
        <f ca="1">(SUMIFS(OFFSET([2]掉落汇总!$C$2:$C$871,,MATCH($B309,[2]掉落汇总!$D$1:$M$1)),[2]掉落汇总!$A$2:$A$871,O$1,[2]掉落汇总!$C$2:$C$871,$Q$1)+SUMIFS(OFFSET([2]掉落汇总!$C$2:$C$871,,MATCH($B309,[2]掉落汇总!$D$1:$M$1)),[2]掉落汇总!$A$2:$A$871,O$1,[2]掉落汇总!$C$2:$C$871,$Q$2)/$Q$3)*宝箱投放计算!N309</f>
        <v>0</v>
      </c>
    </row>
    <row r="310" spans="1:15" x14ac:dyDescent="0.2">
      <c r="A310">
        <f>玩家成长时间线!A310</f>
        <v>309</v>
      </c>
      <c r="B310">
        <f>玩家成长时间线!B310</f>
        <v>8</v>
      </c>
      <c r="C310">
        <f ca="1">SUM($D$2:D310)</f>
        <v>0</v>
      </c>
      <c r="D310">
        <f t="shared" ca="1" si="4"/>
        <v>0</v>
      </c>
      <c r="E310">
        <f ca="1">(SUMIFS(OFFSET([2]掉落汇总!$C$2:$C$871,,MATCH($B310,[2]掉落汇总!$D$1:$M$1)),[2]掉落汇总!$A$2:$A$871,E$1,[2]掉落汇总!$C$2:$C$871,$Q$1)+SUMIFS(OFFSET([2]掉落汇总!$C$2:$C$871,,MATCH($B310,[2]掉落汇总!$D$1:$M$1)),[2]掉落汇总!$A$2:$A$871,E$1,[2]掉落汇总!$C$2:$C$871,$Q$2)/$Q$3)*宝箱投放计算!D310</f>
        <v>0</v>
      </c>
      <c r="F310">
        <f ca="1">(SUMIFS(OFFSET([2]掉落汇总!$C$2:$C$871,,MATCH($B310,[2]掉落汇总!$D$1:$M$1)),[2]掉落汇总!$A$2:$A$871,F$1,[2]掉落汇总!$C$2:$C$871,$Q$1)+SUMIFS(OFFSET([2]掉落汇总!$C$2:$C$871,,MATCH($B310,[2]掉落汇总!$D$1:$M$1)),[2]掉落汇总!$A$2:$A$871,F$1,[2]掉落汇总!$C$2:$C$871,$Q$2)/$Q$3)*宝箱投放计算!E310</f>
        <v>0</v>
      </c>
      <c r="G310">
        <f ca="1">(SUMIFS(OFFSET([2]掉落汇总!$C$2:$C$871,,MATCH($B310,[2]掉落汇总!$D$1:$M$1)),[2]掉落汇总!$A$2:$A$871,G$1,[2]掉落汇总!$C$2:$C$871,$Q$1)+SUMIFS(OFFSET([2]掉落汇总!$C$2:$C$871,,MATCH($B310,[2]掉落汇总!$D$1:$M$1)),[2]掉落汇总!$A$2:$A$871,G$1,[2]掉落汇总!$C$2:$C$871,$Q$2)/$Q$3)*宝箱投放计算!F310</f>
        <v>0</v>
      </c>
      <c r="H310">
        <f ca="1">(SUMIFS(OFFSET([2]掉落汇总!$C$2:$C$871,,MATCH($B310,[2]掉落汇总!$D$1:$M$1)),[2]掉落汇总!$A$2:$A$871,H$1,[2]掉落汇总!$C$2:$C$871,$Q$1)+SUMIFS(OFFSET([2]掉落汇总!$C$2:$C$871,,MATCH($B310,[2]掉落汇总!$D$1:$M$1)),[2]掉落汇总!$A$2:$A$871,H$1,[2]掉落汇总!$C$2:$C$871,$Q$2)/$Q$3)*宝箱投放计算!G310</f>
        <v>0</v>
      </c>
      <c r="I310">
        <f ca="1">(SUMIFS(OFFSET([2]掉落汇总!$C$2:$C$871,,MATCH($B310,[2]掉落汇总!$D$1:$M$1)),[2]掉落汇总!$A$2:$A$871,I$1,[2]掉落汇总!$C$2:$C$871,$Q$1)+SUMIFS(OFFSET([2]掉落汇总!$C$2:$C$871,,MATCH($B310,[2]掉落汇总!$D$1:$M$1)),[2]掉落汇总!$A$2:$A$871,I$1,[2]掉落汇总!$C$2:$C$871,$Q$2)/$Q$3)*宝箱投放计算!H310</f>
        <v>0</v>
      </c>
      <c r="J310">
        <f ca="1">(SUMIFS(OFFSET([2]掉落汇总!$C$2:$C$871,,MATCH($B310,[2]掉落汇总!$D$1:$M$1)),[2]掉落汇总!$A$2:$A$871,J$1,[2]掉落汇总!$C$2:$C$871,$Q$1)+SUMIFS(OFFSET([2]掉落汇总!$C$2:$C$871,,MATCH($B310,[2]掉落汇总!$D$1:$M$1)),[2]掉落汇总!$A$2:$A$871,J$1,[2]掉落汇总!$C$2:$C$871,$Q$2)/$Q$3)*宝箱投放计算!I310</f>
        <v>0</v>
      </c>
      <c r="K310">
        <f ca="1">(SUMIFS(OFFSET([2]掉落汇总!$C$2:$C$871,,MATCH($B310,[2]掉落汇总!$D$1:$M$1)),[2]掉落汇总!$A$2:$A$871,K$1,[2]掉落汇总!$C$2:$C$871,$Q$1)+SUMIFS(OFFSET([2]掉落汇总!$C$2:$C$871,,MATCH($B310,[2]掉落汇总!$D$1:$M$1)),[2]掉落汇总!$A$2:$A$871,K$1,[2]掉落汇总!$C$2:$C$871,$Q$2)/$Q$3)*宝箱投放计算!J310</f>
        <v>0</v>
      </c>
      <c r="L310">
        <f ca="1">(SUMIFS(OFFSET([2]掉落汇总!$C$2:$C$871,,MATCH($B310,[2]掉落汇总!$D$1:$M$1)),[2]掉落汇总!$A$2:$A$871,L$1,[2]掉落汇总!$C$2:$C$871,$Q$1)+SUMIFS(OFFSET([2]掉落汇总!$C$2:$C$871,,MATCH($B310,[2]掉落汇总!$D$1:$M$1)),[2]掉落汇总!$A$2:$A$871,L$1,[2]掉落汇总!$C$2:$C$871,$Q$2)/$Q$3)*宝箱投放计算!K310</f>
        <v>0</v>
      </c>
      <c r="M310">
        <f ca="1">(SUMIFS(OFFSET([2]掉落汇总!$C$2:$C$871,,MATCH($B310,[2]掉落汇总!$D$1:$M$1)),[2]掉落汇总!$A$2:$A$871,M$1,[2]掉落汇总!$C$2:$C$871,$Q$1)+SUMIFS(OFFSET([2]掉落汇总!$C$2:$C$871,,MATCH($B310,[2]掉落汇总!$D$1:$M$1)),[2]掉落汇总!$A$2:$A$871,M$1,[2]掉落汇总!$C$2:$C$871,$Q$2)/$Q$3)*宝箱投放计算!L310</f>
        <v>0</v>
      </c>
      <c r="N310">
        <f ca="1">(SUMIFS(OFFSET([2]掉落汇总!$C$2:$C$871,,MATCH($B310,[2]掉落汇总!$D$1:$M$1)),[2]掉落汇总!$A$2:$A$871,N$1,[2]掉落汇总!$C$2:$C$871,$Q$1)+SUMIFS(OFFSET([2]掉落汇总!$C$2:$C$871,,MATCH($B310,[2]掉落汇总!$D$1:$M$1)),[2]掉落汇总!$A$2:$A$871,N$1,[2]掉落汇总!$C$2:$C$871,$Q$2)/$Q$3)*宝箱投放计算!M310</f>
        <v>0</v>
      </c>
      <c r="O310">
        <f ca="1">(SUMIFS(OFFSET([2]掉落汇总!$C$2:$C$871,,MATCH($B310,[2]掉落汇总!$D$1:$M$1)),[2]掉落汇总!$A$2:$A$871,O$1,[2]掉落汇总!$C$2:$C$871,$Q$1)+SUMIFS(OFFSET([2]掉落汇总!$C$2:$C$871,,MATCH($B310,[2]掉落汇总!$D$1:$M$1)),[2]掉落汇总!$A$2:$A$871,O$1,[2]掉落汇总!$C$2:$C$871,$Q$2)/$Q$3)*宝箱投放计算!N310</f>
        <v>0</v>
      </c>
    </row>
    <row r="311" spans="1:15" x14ac:dyDescent="0.2">
      <c r="A311">
        <f>玩家成长时间线!A311</f>
        <v>310</v>
      </c>
      <c r="B311">
        <f>玩家成长时间线!B311</f>
        <v>8</v>
      </c>
      <c r="C311">
        <f ca="1">SUM($D$2:D311)</f>
        <v>0</v>
      </c>
      <c r="D311">
        <f t="shared" ca="1" si="4"/>
        <v>0</v>
      </c>
      <c r="E311">
        <f ca="1">(SUMIFS(OFFSET([2]掉落汇总!$C$2:$C$871,,MATCH($B311,[2]掉落汇总!$D$1:$M$1)),[2]掉落汇总!$A$2:$A$871,E$1,[2]掉落汇总!$C$2:$C$871,$Q$1)+SUMIFS(OFFSET([2]掉落汇总!$C$2:$C$871,,MATCH($B311,[2]掉落汇总!$D$1:$M$1)),[2]掉落汇总!$A$2:$A$871,E$1,[2]掉落汇总!$C$2:$C$871,$Q$2)/$Q$3)*宝箱投放计算!D311</f>
        <v>0</v>
      </c>
      <c r="F311">
        <f ca="1">(SUMIFS(OFFSET([2]掉落汇总!$C$2:$C$871,,MATCH($B311,[2]掉落汇总!$D$1:$M$1)),[2]掉落汇总!$A$2:$A$871,F$1,[2]掉落汇总!$C$2:$C$871,$Q$1)+SUMIFS(OFFSET([2]掉落汇总!$C$2:$C$871,,MATCH($B311,[2]掉落汇总!$D$1:$M$1)),[2]掉落汇总!$A$2:$A$871,F$1,[2]掉落汇总!$C$2:$C$871,$Q$2)/$Q$3)*宝箱投放计算!E311</f>
        <v>0</v>
      </c>
      <c r="G311">
        <f ca="1">(SUMIFS(OFFSET([2]掉落汇总!$C$2:$C$871,,MATCH($B311,[2]掉落汇总!$D$1:$M$1)),[2]掉落汇总!$A$2:$A$871,G$1,[2]掉落汇总!$C$2:$C$871,$Q$1)+SUMIFS(OFFSET([2]掉落汇总!$C$2:$C$871,,MATCH($B311,[2]掉落汇总!$D$1:$M$1)),[2]掉落汇总!$A$2:$A$871,G$1,[2]掉落汇总!$C$2:$C$871,$Q$2)/$Q$3)*宝箱投放计算!F311</f>
        <v>0</v>
      </c>
      <c r="H311">
        <f ca="1">(SUMIFS(OFFSET([2]掉落汇总!$C$2:$C$871,,MATCH($B311,[2]掉落汇总!$D$1:$M$1)),[2]掉落汇总!$A$2:$A$871,H$1,[2]掉落汇总!$C$2:$C$871,$Q$1)+SUMIFS(OFFSET([2]掉落汇总!$C$2:$C$871,,MATCH($B311,[2]掉落汇总!$D$1:$M$1)),[2]掉落汇总!$A$2:$A$871,H$1,[2]掉落汇总!$C$2:$C$871,$Q$2)/$Q$3)*宝箱投放计算!G311</f>
        <v>0</v>
      </c>
      <c r="I311">
        <f ca="1">(SUMIFS(OFFSET([2]掉落汇总!$C$2:$C$871,,MATCH($B311,[2]掉落汇总!$D$1:$M$1)),[2]掉落汇总!$A$2:$A$871,I$1,[2]掉落汇总!$C$2:$C$871,$Q$1)+SUMIFS(OFFSET([2]掉落汇总!$C$2:$C$871,,MATCH($B311,[2]掉落汇总!$D$1:$M$1)),[2]掉落汇总!$A$2:$A$871,I$1,[2]掉落汇总!$C$2:$C$871,$Q$2)/$Q$3)*宝箱投放计算!H311</f>
        <v>0</v>
      </c>
      <c r="J311">
        <f ca="1">(SUMIFS(OFFSET([2]掉落汇总!$C$2:$C$871,,MATCH($B311,[2]掉落汇总!$D$1:$M$1)),[2]掉落汇总!$A$2:$A$871,J$1,[2]掉落汇总!$C$2:$C$871,$Q$1)+SUMIFS(OFFSET([2]掉落汇总!$C$2:$C$871,,MATCH($B311,[2]掉落汇总!$D$1:$M$1)),[2]掉落汇总!$A$2:$A$871,J$1,[2]掉落汇总!$C$2:$C$871,$Q$2)/$Q$3)*宝箱投放计算!I311</f>
        <v>0</v>
      </c>
      <c r="K311">
        <f ca="1">(SUMIFS(OFFSET([2]掉落汇总!$C$2:$C$871,,MATCH($B311,[2]掉落汇总!$D$1:$M$1)),[2]掉落汇总!$A$2:$A$871,K$1,[2]掉落汇总!$C$2:$C$871,$Q$1)+SUMIFS(OFFSET([2]掉落汇总!$C$2:$C$871,,MATCH($B311,[2]掉落汇总!$D$1:$M$1)),[2]掉落汇总!$A$2:$A$871,K$1,[2]掉落汇总!$C$2:$C$871,$Q$2)/$Q$3)*宝箱投放计算!J311</f>
        <v>0</v>
      </c>
      <c r="L311">
        <f ca="1">(SUMIFS(OFFSET([2]掉落汇总!$C$2:$C$871,,MATCH($B311,[2]掉落汇总!$D$1:$M$1)),[2]掉落汇总!$A$2:$A$871,L$1,[2]掉落汇总!$C$2:$C$871,$Q$1)+SUMIFS(OFFSET([2]掉落汇总!$C$2:$C$871,,MATCH($B311,[2]掉落汇总!$D$1:$M$1)),[2]掉落汇总!$A$2:$A$871,L$1,[2]掉落汇总!$C$2:$C$871,$Q$2)/$Q$3)*宝箱投放计算!K311</f>
        <v>0</v>
      </c>
      <c r="M311">
        <f ca="1">(SUMIFS(OFFSET([2]掉落汇总!$C$2:$C$871,,MATCH($B311,[2]掉落汇总!$D$1:$M$1)),[2]掉落汇总!$A$2:$A$871,M$1,[2]掉落汇总!$C$2:$C$871,$Q$1)+SUMIFS(OFFSET([2]掉落汇总!$C$2:$C$871,,MATCH($B311,[2]掉落汇总!$D$1:$M$1)),[2]掉落汇总!$A$2:$A$871,M$1,[2]掉落汇总!$C$2:$C$871,$Q$2)/$Q$3)*宝箱投放计算!L311</f>
        <v>0</v>
      </c>
      <c r="N311">
        <f ca="1">(SUMIFS(OFFSET([2]掉落汇总!$C$2:$C$871,,MATCH($B311,[2]掉落汇总!$D$1:$M$1)),[2]掉落汇总!$A$2:$A$871,N$1,[2]掉落汇总!$C$2:$C$871,$Q$1)+SUMIFS(OFFSET([2]掉落汇总!$C$2:$C$871,,MATCH($B311,[2]掉落汇总!$D$1:$M$1)),[2]掉落汇总!$A$2:$A$871,N$1,[2]掉落汇总!$C$2:$C$871,$Q$2)/$Q$3)*宝箱投放计算!M311</f>
        <v>0</v>
      </c>
      <c r="O311">
        <f ca="1">(SUMIFS(OFFSET([2]掉落汇总!$C$2:$C$871,,MATCH($B311,[2]掉落汇总!$D$1:$M$1)),[2]掉落汇总!$A$2:$A$871,O$1,[2]掉落汇总!$C$2:$C$871,$Q$1)+SUMIFS(OFFSET([2]掉落汇总!$C$2:$C$871,,MATCH($B311,[2]掉落汇总!$D$1:$M$1)),[2]掉落汇总!$A$2:$A$871,O$1,[2]掉落汇总!$C$2:$C$871,$Q$2)/$Q$3)*宝箱投放计算!N311</f>
        <v>0</v>
      </c>
    </row>
    <row r="312" spans="1:15" x14ac:dyDescent="0.2">
      <c r="A312">
        <f>玩家成长时间线!A312</f>
        <v>311</v>
      </c>
      <c r="B312">
        <f>玩家成长时间线!B312</f>
        <v>9</v>
      </c>
      <c r="C312">
        <f ca="1">SUM($D$2:D312)</f>
        <v>0</v>
      </c>
      <c r="D312">
        <f t="shared" ca="1" si="4"/>
        <v>0</v>
      </c>
      <c r="E312">
        <f ca="1">(SUMIFS(OFFSET([2]掉落汇总!$C$2:$C$871,,MATCH($B312,[2]掉落汇总!$D$1:$M$1)),[2]掉落汇总!$A$2:$A$871,E$1,[2]掉落汇总!$C$2:$C$871,$Q$1)+SUMIFS(OFFSET([2]掉落汇总!$C$2:$C$871,,MATCH($B312,[2]掉落汇总!$D$1:$M$1)),[2]掉落汇总!$A$2:$A$871,E$1,[2]掉落汇总!$C$2:$C$871,$Q$2)/$Q$3)*宝箱投放计算!D312</f>
        <v>0</v>
      </c>
      <c r="F312">
        <f ca="1">(SUMIFS(OFFSET([2]掉落汇总!$C$2:$C$871,,MATCH($B312,[2]掉落汇总!$D$1:$M$1)),[2]掉落汇总!$A$2:$A$871,F$1,[2]掉落汇总!$C$2:$C$871,$Q$1)+SUMIFS(OFFSET([2]掉落汇总!$C$2:$C$871,,MATCH($B312,[2]掉落汇总!$D$1:$M$1)),[2]掉落汇总!$A$2:$A$871,F$1,[2]掉落汇总!$C$2:$C$871,$Q$2)/$Q$3)*宝箱投放计算!E312</f>
        <v>0</v>
      </c>
      <c r="G312">
        <f ca="1">(SUMIFS(OFFSET([2]掉落汇总!$C$2:$C$871,,MATCH($B312,[2]掉落汇总!$D$1:$M$1)),[2]掉落汇总!$A$2:$A$871,G$1,[2]掉落汇总!$C$2:$C$871,$Q$1)+SUMIFS(OFFSET([2]掉落汇总!$C$2:$C$871,,MATCH($B312,[2]掉落汇总!$D$1:$M$1)),[2]掉落汇总!$A$2:$A$871,G$1,[2]掉落汇总!$C$2:$C$871,$Q$2)/$Q$3)*宝箱投放计算!F312</f>
        <v>0</v>
      </c>
      <c r="H312">
        <f ca="1">(SUMIFS(OFFSET([2]掉落汇总!$C$2:$C$871,,MATCH($B312,[2]掉落汇总!$D$1:$M$1)),[2]掉落汇总!$A$2:$A$871,H$1,[2]掉落汇总!$C$2:$C$871,$Q$1)+SUMIFS(OFFSET([2]掉落汇总!$C$2:$C$871,,MATCH($B312,[2]掉落汇总!$D$1:$M$1)),[2]掉落汇总!$A$2:$A$871,H$1,[2]掉落汇总!$C$2:$C$871,$Q$2)/$Q$3)*宝箱投放计算!G312</f>
        <v>0</v>
      </c>
      <c r="I312">
        <f ca="1">(SUMIFS(OFFSET([2]掉落汇总!$C$2:$C$871,,MATCH($B312,[2]掉落汇总!$D$1:$M$1)),[2]掉落汇总!$A$2:$A$871,I$1,[2]掉落汇总!$C$2:$C$871,$Q$1)+SUMIFS(OFFSET([2]掉落汇总!$C$2:$C$871,,MATCH($B312,[2]掉落汇总!$D$1:$M$1)),[2]掉落汇总!$A$2:$A$871,I$1,[2]掉落汇总!$C$2:$C$871,$Q$2)/$Q$3)*宝箱投放计算!H312</f>
        <v>0</v>
      </c>
      <c r="J312">
        <f ca="1">(SUMIFS(OFFSET([2]掉落汇总!$C$2:$C$871,,MATCH($B312,[2]掉落汇总!$D$1:$M$1)),[2]掉落汇总!$A$2:$A$871,J$1,[2]掉落汇总!$C$2:$C$871,$Q$1)+SUMIFS(OFFSET([2]掉落汇总!$C$2:$C$871,,MATCH($B312,[2]掉落汇总!$D$1:$M$1)),[2]掉落汇总!$A$2:$A$871,J$1,[2]掉落汇总!$C$2:$C$871,$Q$2)/$Q$3)*宝箱投放计算!I312</f>
        <v>0</v>
      </c>
      <c r="K312">
        <f ca="1">(SUMIFS(OFFSET([2]掉落汇总!$C$2:$C$871,,MATCH($B312,[2]掉落汇总!$D$1:$M$1)),[2]掉落汇总!$A$2:$A$871,K$1,[2]掉落汇总!$C$2:$C$871,$Q$1)+SUMIFS(OFFSET([2]掉落汇总!$C$2:$C$871,,MATCH($B312,[2]掉落汇总!$D$1:$M$1)),[2]掉落汇总!$A$2:$A$871,K$1,[2]掉落汇总!$C$2:$C$871,$Q$2)/$Q$3)*宝箱投放计算!J312</f>
        <v>0</v>
      </c>
      <c r="L312">
        <f ca="1">(SUMIFS(OFFSET([2]掉落汇总!$C$2:$C$871,,MATCH($B312,[2]掉落汇总!$D$1:$M$1)),[2]掉落汇总!$A$2:$A$871,L$1,[2]掉落汇总!$C$2:$C$871,$Q$1)+SUMIFS(OFFSET([2]掉落汇总!$C$2:$C$871,,MATCH($B312,[2]掉落汇总!$D$1:$M$1)),[2]掉落汇总!$A$2:$A$871,L$1,[2]掉落汇总!$C$2:$C$871,$Q$2)/$Q$3)*宝箱投放计算!K312</f>
        <v>0</v>
      </c>
      <c r="M312">
        <f ca="1">(SUMIFS(OFFSET([2]掉落汇总!$C$2:$C$871,,MATCH($B312,[2]掉落汇总!$D$1:$M$1)),[2]掉落汇总!$A$2:$A$871,M$1,[2]掉落汇总!$C$2:$C$871,$Q$1)+SUMIFS(OFFSET([2]掉落汇总!$C$2:$C$871,,MATCH($B312,[2]掉落汇总!$D$1:$M$1)),[2]掉落汇总!$A$2:$A$871,M$1,[2]掉落汇总!$C$2:$C$871,$Q$2)/$Q$3)*宝箱投放计算!L312</f>
        <v>0</v>
      </c>
      <c r="N312">
        <f ca="1">(SUMIFS(OFFSET([2]掉落汇总!$C$2:$C$871,,MATCH($B312,[2]掉落汇总!$D$1:$M$1)),[2]掉落汇总!$A$2:$A$871,N$1,[2]掉落汇总!$C$2:$C$871,$Q$1)+SUMIFS(OFFSET([2]掉落汇总!$C$2:$C$871,,MATCH($B312,[2]掉落汇总!$D$1:$M$1)),[2]掉落汇总!$A$2:$A$871,N$1,[2]掉落汇总!$C$2:$C$871,$Q$2)/$Q$3)*宝箱投放计算!M312</f>
        <v>0</v>
      </c>
      <c r="O312">
        <f ca="1">(SUMIFS(OFFSET([2]掉落汇总!$C$2:$C$871,,MATCH($B312,[2]掉落汇总!$D$1:$M$1)),[2]掉落汇总!$A$2:$A$871,O$1,[2]掉落汇总!$C$2:$C$871,$Q$1)+SUMIFS(OFFSET([2]掉落汇总!$C$2:$C$871,,MATCH($B312,[2]掉落汇总!$D$1:$M$1)),[2]掉落汇总!$A$2:$A$871,O$1,[2]掉落汇总!$C$2:$C$871,$Q$2)/$Q$3)*宝箱投放计算!N312</f>
        <v>0</v>
      </c>
    </row>
    <row r="313" spans="1:15" x14ac:dyDescent="0.2">
      <c r="A313">
        <f>玩家成长时间线!A313</f>
        <v>312</v>
      </c>
      <c r="B313">
        <f>玩家成长时间线!B313</f>
        <v>9</v>
      </c>
      <c r="C313">
        <f ca="1">SUM($D$2:D313)</f>
        <v>0</v>
      </c>
      <c r="D313">
        <f t="shared" ca="1" si="4"/>
        <v>0</v>
      </c>
      <c r="E313">
        <f ca="1">(SUMIFS(OFFSET([2]掉落汇总!$C$2:$C$871,,MATCH($B313,[2]掉落汇总!$D$1:$M$1)),[2]掉落汇总!$A$2:$A$871,E$1,[2]掉落汇总!$C$2:$C$871,$Q$1)+SUMIFS(OFFSET([2]掉落汇总!$C$2:$C$871,,MATCH($B313,[2]掉落汇总!$D$1:$M$1)),[2]掉落汇总!$A$2:$A$871,E$1,[2]掉落汇总!$C$2:$C$871,$Q$2)/$Q$3)*宝箱投放计算!D313</f>
        <v>0</v>
      </c>
      <c r="F313">
        <f ca="1">(SUMIFS(OFFSET([2]掉落汇总!$C$2:$C$871,,MATCH($B313,[2]掉落汇总!$D$1:$M$1)),[2]掉落汇总!$A$2:$A$871,F$1,[2]掉落汇总!$C$2:$C$871,$Q$1)+SUMIFS(OFFSET([2]掉落汇总!$C$2:$C$871,,MATCH($B313,[2]掉落汇总!$D$1:$M$1)),[2]掉落汇总!$A$2:$A$871,F$1,[2]掉落汇总!$C$2:$C$871,$Q$2)/$Q$3)*宝箱投放计算!E313</f>
        <v>0</v>
      </c>
      <c r="G313">
        <f ca="1">(SUMIFS(OFFSET([2]掉落汇总!$C$2:$C$871,,MATCH($B313,[2]掉落汇总!$D$1:$M$1)),[2]掉落汇总!$A$2:$A$871,G$1,[2]掉落汇总!$C$2:$C$871,$Q$1)+SUMIFS(OFFSET([2]掉落汇总!$C$2:$C$871,,MATCH($B313,[2]掉落汇总!$D$1:$M$1)),[2]掉落汇总!$A$2:$A$871,G$1,[2]掉落汇总!$C$2:$C$871,$Q$2)/$Q$3)*宝箱投放计算!F313</f>
        <v>0</v>
      </c>
      <c r="H313">
        <f ca="1">(SUMIFS(OFFSET([2]掉落汇总!$C$2:$C$871,,MATCH($B313,[2]掉落汇总!$D$1:$M$1)),[2]掉落汇总!$A$2:$A$871,H$1,[2]掉落汇总!$C$2:$C$871,$Q$1)+SUMIFS(OFFSET([2]掉落汇总!$C$2:$C$871,,MATCH($B313,[2]掉落汇总!$D$1:$M$1)),[2]掉落汇总!$A$2:$A$871,H$1,[2]掉落汇总!$C$2:$C$871,$Q$2)/$Q$3)*宝箱投放计算!G313</f>
        <v>0</v>
      </c>
      <c r="I313">
        <f ca="1">(SUMIFS(OFFSET([2]掉落汇总!$C$2:$C$871,,MATCH($B313,[2]掉落汇总!$D$1:$M$1)),[2]掉落汇总!$A$2:$A$871,I$1,[2]掉落汇总!$C$2:$C$871,$Q$1)+SUMIFS(OFFSET([2]掉落汇总!$C$2:$C$871,,MATCH($B313,[2]掉落汇总!$D$1:$M$1)),[2]掉落汇总!$A$2:$A$871,I$1,[2]掉落汇总!$C$2:$C$871,$Q$2)/$Q$3)*宝箱投放计算!H313</f>
        <v>0</v>
      </c>
      <c r="J313">
        <f ca="1">(SUMIFS(OFFSET([2]掉落汇总!$C$2:$C$871,,MATCH($B313,[2]掉落汇总!$D$1:$M$1)),[2]掉落汇总!$A$2:$A$871,J$1,[2]掉落汇总!$C$2:$C$871,$Q$1)+SUMIFS(OFFSET([2]掉落汇总!$C$2:$C$871,,MATCH($B313,[2]掉落汇总!$D$1:$M$1)),[2]掉落汇总!$A$2:$A$871,J$1,[2]掉落汇总!$C$2:$C$871,$Q$2)/$Q$3)*宝箱投放计算!I313</f>
        <v>0</v>
      </c>
      <c r="K313">
        <f ca="1">(SUMIFS(OFFSET([2]掉落汇总!$C$2:$C$871,,MATCH($B313,[2]掉落汇总!$D$1:$M$1)),[2]掉落汇总!$A$2:$A$871,K$1,[2]掉落汇总!$C$2:$C$871,$Q$1)+SUMIFS(OFFSET([2]掉落汇总!$C$2:$C$871,,MATCH($B313,[2]掉落汇总!$D$1:$M$1)),[2]掉落汇总!$A$2:$A$871,K$1,[2]掉落汇总!$C$2:$C$871,$Q$2)/$Q$3)*宝箱投放计算!J313</f>
        <v>0</v>
      </c>
      <c r="L313">
        <f ca="1">(SUMIFS(OFFSET([2]掉落汇总!$C$2:$C$871,,MATCH($B313,[2]掉落汇总!$D$1:$M$1)),[2]掉落汇总!$A$2:$A$871,L$1,[2]掉落汇总!$C$2:$C$871,$Q$1)+SUMIFS(OFFSET([2]掉落汇总!$C$2:$C$871,,MATCH($B313,[2]掉落汇总!$D$1:$M$1)),[2]掉落汇总!$A$2:$A$871,L$1,[2]掉落汇总!$C$2:$C$871,$Q$2)/$Q$3)*宝箱投放计算!K313</f>
        <v>0</v>
      </c>
      <c r="M313">
        <f ca="1">(SUMIFS(OFFSET([2]掉落汇总!$C$2:$C$871,,MATCH($B313,[2]掉落汇总!$D$1:$M$1)),[2]掉落汇总!$A$2:$A$871,M$1,[2]掉落汇总!$C$2:$C$871,$Q$1)+SUMIFS(OFFSET([2]掉落汇总!$C$2:$C$871,,MATCH($B313,[2]掉落汇总!$D$1:$M$1)),[2]掉落汇总!$A$2:$A$871,M$1,[2]掉落汇总!$C$2:$C$871,$Q$2)/$Q$3)*宝箱投放计算!L313</f>
        <v>0</v>
      </c>
      <c r="N313">
        <f ca="1">(SUMIFS(OFFSET([2]掉落汇总!$C$2:$C$871,,MATCH($B313,[2]掉落汇总!$D$1:$M$1)),[2]掉落汇总!$A$2:$A$871,N$1,[2]掉落汇总!$C$2:$C$871,$Q$1)+SUMIFS(OFFSET([2]掉落汇总!$C$2:$C$871,,MATCH($B313,[2]掉落汇总!$D$1:$M$1)),[2]掉落汇总!$A$2:$A$871,N$1,[2]掉落汇总!$C$2:$C$871,$Q$2)/$Q$3)*宝箱投放计算!M313</f>
        <v>0</v>
      </c>
      <c r="O313">
        <f ca="1">(SUMIFS(OFFSET([2]掉落汇总!$C$2:$C$871,,MATCH($B313,[2]掉落汇总!$D$1:$M$1)),[2]掉落汇总!$A$2:$A$871,O$1,[2]掉落汇总!$C$2:$C$871,$Q$1)+SUMIFS(OFFSET([2]掉落汇总!$C$2:$C$871,,MATCH($B313,[2]掉落汇总!$D$1:$M$1)),[2]掉落汇总!$A$2:$A$871,O$1,[2]掉落汇总!$C$2:$C$871,$Q$2)/$Q$3)*宝箱投放计算!N313</f>
        <v>0</v>
      </c>
    </row>
    <row r="314" spans="1:15" x14ac:dyDescent="0.2">
      <c r="A314">
        <f>玩家成长时间线!A314</f>
        <v>313</v>
      </c>
      <c r="B314">
        <f>玩家成长时间线!B314</f>
        <v>9</v>
      </c>
      <c r="C314">
        <f ca="1">SUM($D$2:D314)</f>
        <v>0</v>
      </c>
      <c r="D314">
        <f t="shared" ca="1" si="4"/>
        <v>0</v>
      </c>
      <c r="E314">
        <f ca="1">(SUMIFS(OFFSET([2]掉落汇总!$C$2:$C$871,,MATCH($B314,[2]掉落汇总!$D$1:$M$1)),[2]掉落汇总!$A$2:$A$871,E$1,[2]掉落汇总!$C$2:$C$871,$Q$1)+SUMIFS(OFFSET([2]掉落汇总!$C$2:$C$871,,MATCH($B314,[2]掉落汇总!$D$1:$M$1)),[2]掉落汇总!$A$2:$A$871,E$1,[2]掉落汇总!$C$2:$C$871,$Q$2)/$Q$3)*宝箱投放计算!D314</f>
        <v>0</v>
      </c>
      <c r="F314">
        <f ca="1">(SUMIFS(OFFSET([2]掉落汇总!$C$2:$C$871,,MATCH($B314,[2]掉落汇总!$D$1:$M$1)),[2]掉落汇总!$A$2:$A$871,F$1,[2]掉落汇总!$C$2:$C$871,$Q$1)+SUMIFS(OFFSET([2]掉落汇总!$C$2:$C$871,,MATCH($B314,[2]掉落汇总!$D$1:$M$1)),[2]掉落汇总!$A$2:$A$871,F$1,[2]掉落汇总!$C$2:$C$871,$Q$2)/$Q$3)*宝箱投放计算!E314</f>
        <v>0</v>
      </c>
      <c r="G314">
        <f ca="1">(SUMIFS(OFFSET([2]掉落汇总!$C$2:$C$871,,MATCH($B314,[2]掉落汇总!$D$1:$M$1)),[2]掉落汇总!$A$2:$A$871,G$1,[2]掉落汇总!$C$2:$C$871,$Q$1)+SUMIFS(OFFSET([2]掉落汇总!$C$2:$C$871,,MATCH($B314,[2]掉落汇总!$D$1:$M$1)),[2]掉落汇总!$A$2:$A$871,G$1,[2]掉落汇总!$C$2:$C$871,$Q$2)/$Q$3)*宝箱投放计算!F314</f>
        <v>0</v>
      </c>
      <c r="H314">
        <f ca="1">(SUMIFS(OFFSET([2]掉落汇总!$C$2:$C$871,,MATCH($B314,[2]掉落汇总!$D$1:$M$1)),[2]掉落汇总!$A$2:$A$871,H$1,[2]掉落汇总!$C$2:$C$871,$Q$1)+SUMIFS(OFFSET([2]掉落汇总!$C$2:$C$871,,MATCH($B314,[2]掉落汇总!$D$1:$M$1)),[2]掉落汇总!$A$2:$A$871,H$1,[2]掉落汇总!$C$2:$C$871,$Q$2)/$Q$3)*宝箱投放计算!G314</f>
        <v>0</v>
      </c>
      <c r="I314">
        <f ca="1">(SUMIFS(OFFSET([2]掉落汇总!$C$2:$C$871,,MATCH($B314,[2]掉落汇总!$D$1:$M$1)),[2]掉落汇总!$A$2:$A$871,I$1,[2]掉落汇总!$C$2:$C$871,$Q$1)+SUMIFS(OFFSET([2]掉落汇总!$C$2:$C$871,,MATCH($B314,[2]掉落汇总!$D$1:$M$1)),[2]掉落汇总!$A$2:$A$871,I$1,[2]掉落汇总!$C$2:$C$871,$Q$2)/$Q$3)*宝箱投放计算!H314</f>
        <v>0</v>
      </c>
      <c r="J314">
        <f ca="1">(SUMIFS(OFFSET([2]掉落汇总!$C$2:$C$871,,MATCH($B314,[2]掉落汇总!$D$1:$M$1)),[2]掉落汇总!$A$2:$A$871,J$1,[2]掉落汇总!$C$2:$C$871,$Q$1)+SUMIFS(OFFSET([2]掉落汇总!$C$2:$C$871,,MATCH($B314,[2]掉落汇总!$D$1:$M$1)),[2]掉落汇总!$A$2:$A$871,J$1,[2]掉落汇总!$C$2:$C$871,$Q$2)/$Q$3)*宝箱投放计算!I314</f>
        <v>0</v>
      </c>
      <c r="K314">
        <f ca="1">(SUMIFS(OFFSET([2]掉落汇总!$C$2:$C$871,,MATCH($B314,[2]掉落汇总!$D$1:$M$1)),[2]掉落汇总!$A$2:$A$871,K$1,[2]掉落汇总!$C$2:$C$871,$Q$1)+SUMIFS(OFFSET([2]掉落汇总!$C$2:$C$871,,MATCH($B314,[2]掉落汇总!$D$1:$M$1)),[2]掉落汇总!$A$2:$A$871,K$1,[2]掉落汇总!$C$2:$C$871,$Q$2)/$Q$3)*宝箱投放计算!J314</f>
        <v>0</v>
      </c>
      <c r="L314">
        <f ca="1">(SUMIFS(OFFSET([2]掉落汇总!$C$2:$C$871,,MATCH($B314,[2]掉落汇总!$D$1:$M$1)),[2]掉落汇总!$A$2:$A$871,L$1,[2]掉落汇总!$C$2:$C$871,$Q$1)+SUMIFS(OFFSET([2]掉落汇总!$C$2:$C$871,,MATCH($B314,[2]掉落汇总!$D$1:$M$1)),[2]掉落汇总!$A$2:$A$871,L$1,[2]掉落汇总!$C$2:$C$871,$Q$2)/$Q$3)*宝箱投放计算!K314</f>
        <v>0</v>
      </c>
      <c r="M314">
        <f ca="1">(SUMIFS(OFFSET([2]掉落汇总!$C$2:$C$871,,MATCH($B314,[2]掉落汇总!$D$1:$M$1)),[2]掉落汇总!$A$2:$A$871,M$1,[2]掉落汇总!$C$2:$C$871,$Q$1)+SUMIFS(OFFSET([2]掉落汇总!$C$2:$C$871,,MATCH($B314,[2]掉落汇总!$D$1:$M$1)),[2]掉落汇总!$A$2:$A$871,M$1,[2]掉落汇总!$C$2:$C$871,$Q$2)/$Q$3)*宝箱投放计算!L314</f>
        <v>0</v>
      </c>
      <c r="N314">
        <f ca="1">(SUMIFS(OFFSET([2]掉落汇总!$C$2:$C$871,,MATCH($B314,[2]掉落汇总!$D$1:$M$1)),[2]掉落汇总!$A$2:$A$871,N$1,[2]掉落汇总!$C$2:$C$871,$Q$1)+SUMIFS(OFFSET([2]掉落汇总!$C$2:$C$871,,MATCH($B314,[2]掉落汇总!$D$1:$M$1)),[2]掉落汇总!$A$2:$A$871,N$1,[2]掉落汇总!$C$2:$C$871,$Q$2)/$Q$3)*宝箱投放计算!M314</f>
        <v>0</v>
      </c>
      <c r="O314">
        <f ca="1">(SUMIFS(OFFSET([2]掉落汇总!$C$2:$C$871,,MATCH($B314,[2]掉落汇总!$D$1:$M$1)),[2]掉落汇总!$A$2:$A$871,O$1,[2]掉落汇总!$C$2:$C$871,$Q$1)+SUMIFS(OFFSET([2]掉落汇总!$C$2:$C$871,,MATCH($B314,[2]掉落汇总!$D$1:$M$1)),[2]掉落汇总!$A$2:$A$871,O$1,[2]掉落汇总!$C$2:$C$871,$Q$2)/$Q$3)*宝箱投放计算!N314</f>
        <v>0</v>
      </c>
    </row>
    <row r="315" spans="1:15" x14ac:dyDescent="0.2">
      <c r="A315">
        <f>玩家成长时间线!A315</f>
        <v>314</v>
      </c>
      <c r="B315">
        <f>玩家成长时间线!B315</f>
        <v>10</v>
      </c>
      <c r="C315">
        <f ca="1">SUM($D$2:D315)</f>
        <v>0</v>
      </c>
      <c r="D315">
        <f t="shared" ca="1" si="4"/>
        <v>0</v>
      </c>
      <c r="E315">
        <f ca="1">(SUMIFS(OFFSET([2]掉落汇总!$C$2:$C$871,,MATCH($B315,[2]掉落汇总!$D$1:$M$1)),[2]掉落汇总!$A$2:$A$871,E$1,[2]掉落汇总!$C$2:$C$871,$Q$1)+SUMIFS(OFFSET([2]掉落汇总!$C$2:$C$871,,MATCH($B315,[2]掉落汇总!$D$1:$M$1)),[2]掉落汇总!$A$2:$A$871,E$1,[2]掉落汇总!$C$2:$C$871,$Q$2)/$Q$3)*宝箱投放计算!D315</f>
        <v>0</v>
      </c>
      <c r="F315">
        <f ca="1">(SUMIFS(OFFSET([2]掉落汇总!$C$2:$C$871,,MATCH($B315,[2]掉落汇总!$D$1:$M$1)),[2]掉落汇总!$A$2:$A$871,F$1,[2]掉落汇总!$C$2:$C$871,$Q$1)+SUMIFS(OFFSET([2]掉落汇总!$C$2:$C$871,,MATCH($B315,[2]掉落汇总!$D$1:$M$1)),[2]掉落汇总!$A$2:$A$871,F$1,[2]掉落汇总!$C$2:$C$871,$Q$2)/$Q$3)*宝箱投放计算!E315</f>
        <v>0</v>
      </c>
      <c r="G315">
        <f ca="1">(SUMIFS(OFFSET([2]掉落汇总!$C$2:$C$871,,MATCH($B315,[2]掉落汇总!$D$1:$M$1)),[2]掉落汇总!$A$2:$A$871,G$1,[2]掉落汇总!$C$2:$C$871,$Q$1)+SUMIFS(OFFSET([2]掉落汇总!$C$2:$C$871,,MATCH($B315,[2]掉落汇总!$D$1:$M$1)),[2]掉落汇总!$A$2:$A$871,G$1,[2]掉落汇总!$C$2:$C$871,$Q$2)/$Q$3)*宝箱投放计算!F315</f>
        <v>0</v>
      </c>
      <c r="H315">
        <f ca="1">(SUMIFS(OFFSET([2]掉落汇总!$C$2:$C$871,,MATCH($B315,[2]掉落汇总!$D$1:$M$1)),[2]掉落汇总!$A$2:$A$871,H$1,[2]掉落汇总!$C$2:$C$871,$Q$1)+SUMIFS(OFFSET([2]掉落汇总!$C$2:$C$871,,MATCH($B315,[2]掉落汇总!$D$1:$M$1)),[2]掉落汇总!$A$2:$A$871,H$1,[2]掉落汇总!$C$2:$C$871,$Q$2)/$Q$3)*宝箱投放计算!G315</f>
        <v>0</v>
      </c>
      <c r="I315">
        <f ca="1">(SUMIFS(OFFSET([2]掉落汇总!$C$2:$C$871,,MATCH($B315,[2]掉落汇总!$D$1:$M$1)),[2]掉落汇总!$A$2:$A$871,I$1,[2]掉落汇总!$C$2:$C$871,$Q$1)+SUMIFS(OFFSET([2]掉落汇总!$C$2:$C$871,,MATCH($B315,[2]掉落汇总!$D$1:$M$1)),[2]掉落汇总!$A$2:$A$871,I$1,[2]掉落汇总!$C$2:$C$871,$Q$2)/$Q$3)*宝箱投放计算!H315</f>
        <v>0</v>
      </c>
      <c r="J315">
        <f ca="1">(SUMIFS(OFFSET([2]掉落汇总!$C$2:$C$871,,MATCH($B315,[2]掉落汇总!$D$1:$M$1)),[2]掉落汇总!$A$2:$A$871,J$1,[2]掉落汇总!$C$2:$C$871,$Q$1)+SUMIFS(OFFSET([2]掉落汇总!$C$2:$C$871,,MATCH($B315,[2]掉落汇总!$D$1:$M$1)),[2]掉落汇总!$A$2:$A$871,J$1,[2]掉落汇总!$C$2:$C$871,$Q$2)/$Q$3)*宝箱投放计算!I315</f>
        <v>0</v>
      </c>
      <c r="K315">
        <f ca="1">(SUMIFS(OFFSET([2]掉落汇总!$C$2:$C$871,,MATCH($B315,[2]掉落汇总!$D$1:$M$1)),[2]掉落汇总!$A$2:$A$871,K$1,[2]掉落汇总!$C$2:$C$871,$Q$1)+SUMIFS(OFFSET([2]掉落汇总!$C$2:$C$871,,MATCH($B315,[2]掉落汇总!$D$1:$M$1)),[2]掉落汇总!$A$2:$A$871,K$1,[2]掉落汇总!$C$2:$C$871,$Q$2)/$Q$3)*宝箱投放计算!J315</f>
        <v>0</v>
      </c>
      <c r="L315">
        <f ca="1">(SUMIFS(OFFSET([2]掉落汇总!$C$2:$C$871,,MATCH($B315,[2]掉落汇总!$D$1:$M$1)),[2]掉落汇总!$A$2:$A$871,L$1,[2]掉落汇总!$C$2:$C$871,$Q$1)+SUMIFS(OFFSET([2]掉落汇总!$C$2:$C$871,,MATCH($B315,[2]掉落汇总!$D$1:$M$1)),[2]掉落汇总!$A$2:$A$871,L$1,[2]掉落汇总!$C$2:$C$871,$Q$2)/$Q$3)*宝箱投放计算!K315</f>
        <v>0</v>
      </c>
      <c r="M315">
        <f ca="1">(SUMIFS(OFFSET([2]掉落汇总!$C$2:$C$871,,MATCH($B315,[2]掉落汇总!$D$1:$M$1)),[2]掉落汇总!$A$2:$A$871,M$1,[2]掉落汇总!$C$2:$C$871,$Q$1)+SUMIFS(OFFSET([2]掉落汇总!$C$2:$C$871,,MATCH($B315,[2]掉落汇总!$D$1:$M$1)),[2]掉落汇总!$A$2:$A$871,M$1,[2]掉落汇总!$C$2:$C$871,$Q$2)/$Q$3)*宝箱投放计算!L315</f>
        <v>0</v>
      </c>
      <c r="N315">
        <f ca="1">(SUMIFS(OFFSET([2]掉落汇总!$C$2:$C$871,,MATCH($B315,[2]掉落汇总!$D$1:$M$1)),[2]掉落汇总!$A$2:$A$871,N$1,[2]掉落汇总!$C$2:$C$871,$Q$1)+SUMIFS(OFFSET([2]掉落汇总!$C$2:$C$871,,MATCH($B315,[2]掉落汇总!$D$1:$M$1)),[2]掉落汇总!$A$2:$A$871,N$1,[2]掉落汇总!$C$2:$C$871,$Q$2)/$Q$3)*宝箱投放计算!M315</f>
        <v>0</v>
      </c>
      <c r="O315">
        <f ca="1">(SUMIFS(OFFSET([2]掉落汇总!$C$2:$C$871,,MATCH($B315,[2]掉落汇总!$D$1:$M$1)),[2]掉落汇总!$A$2:$A$871,O$1,[2]掉落汇总!$C$2:$C$871,$Q$1)+SUMIFS(OFFSET([2]掉落汇总!$C$2:$C$871,,MATCH($B315,[2]掉落汇总!$D$1:$M$1)),[2]掉落汇总!$A$2:$A$871,O$1,[2]掉落汇总!$C$2:$C$871,$Q$2)/$Q$3)*宝箱投放计算!N315</f>
        <v>0</v>
      </c>
    </row>
    <row r="316" spans="1:15" x14ac:dyDescent="0.2">
      <c r="A316">
        <f>玩家成长时间线!A316</f>
        <v>315</v>
      </c>
      <c r="B316">
        <f>玩家成长时间线!B316</f>
        <v>10</v>
      </c>
      <c r="C316">
        <f ca="1">SUM($D$2:D316)</f>
        <v>0</v>
      </c>
      <c r="D316">
        <f t="shared" ca="1" si="4"/>
        <v>0</v>
      </c>
      <c r="E316">
        <f ca="1">(SUMIFS(OFFSET([2]掉落汇总!$C$2:$C$871,,MATCH($B316,[2]掉落汇总!$D$1:$M$1)),[2]掉落汇总!$A$2:$A$871,E$1,[2]掉落汇总!$C$2:$C$871,$Q$1)+SUMIFS(OFFSET([2]掉落汇总!$C$2:$C$871,,MATCH($B316,[2]掉落汇总!$D$1:$M$1)),[2]掉落汇总!$A$2:$A$871,E$1,[2]掉落汇总!$C$2:$C$871,$Q$2)/$Q$3)*宝箱投放计算!D316</f>
        <v>0</v>
      </c>
      <c r="F316">
        <f ca="1">(SUMIFS(OFFSET([2]掉落汇总!$C$2:$C$871,,MATCH($B316,[2]掉落汇总!$D$1:$M$1)),[2]掉落汇总!$A$2:$A$871,F$1,[2]掉落汇总!$C$2:$C$871,$Q$1)+SUMIFS(OFFSET([2]掉落汇总!$C$2:$C$871,,MATCH($B316,[2]掉落汇总!$D$1:$M$1)),[2]掉落汇总!$A$2:$A$871,F$1,[2]掉落汇总!$C$2:$C$871,$Q$2)/$Q$3)*宝箱投放计算!E316</f>
        <v>0</v>
      </c>
      <c r="G316">
        <f ca="1">(SUMIFS(OFFSET([2]掉落汇总!$C$2:$C$871,,MATCH($B316,[2]掉落汇总!$D$1:$M$1)),[2]掉落汇总!$A$2:$A$871,G$1,[2]掉落汇总!$C$2:$C$871,$Q$1)+SUMIFS(OFFSET([2]掉落汇总!$C$2:$C$871,,MATCH($B316,[2]掉落汇总!$D$1:$M$1)),[2]掉落汇总!$A$2:$A$871,G$1,[2]掉落汇总!$C$2:$C$871,$Q$2)/$Q$3)*宝箱投放计算!F316</f>
        <v>0</v>
      </c>
      <c r="H316">
        <f ca="1">(SUMIFS(OFFSET([2]掉落汇总!$C$2:$C$871,,MATCH($B316,[2]掉落汇总!$D$1:$M$1)),[2]掉落汇总!$A$2:$A$871,H$1,[2]掉落汇总!$C$2:$C$871,$Q$1)+SUMIFS(OFFSET([2]掉落汇总!$C$2:$C$871,,MATCH($B316,[2]掉落汇总!$D$1:$M$1)),[2]掉落汇总!$A$2:$A$871,H$1,[2]掉落汇总!$C$2:$C$871,$Q$2)/$Q$3)*宝箱投放计算!G316</f>
        <v>0</v>
      </c>
      <c r="I316">
        <f ca="1">(SUMIFS(OFFSET([2]掉落汇总!$C$2:$C$871,,MATCH($B316,[2]掉落汇总!$D$1:$M$1)),[2]掉落汇总!$A$2:$A$871,I$1,[2]掉落汇总!$C$2:$C$871,$Q$1)+SUMIFS(OFFSET([2]掉落汇总!$C$2:$C$871,,MATCH($B316,[2]掉落汇总!$D$1:$M$1)),[2]掉落汇总!$A$2:$A$871,I$1,[2]掉落汇总!$C$2:$C$871,$Q$2)/$Q$3)*宝箱投放计算!H316</f>
        <v>0</v>
      </c>
      <c r="J316">
        <f ca="1">(SUMIFS(OFFSET([2]掉落汇总!$C$2:$C$871,,MATCH($B316,[2]掉落汇总!$D$1:$M$1)),[2]掉落汇总!$A$2:$A$871,J$1,[2]掉落汇总!$C$2:$C$871,$Q$1)+SUMIFS(OFFSET([2]掉落汇总!$C$2:$C$871,,MATCH($B316,[2]掉落汇总!$D$1:$M$1)),[2]掉落汇总!$A$2:$A$871,J$1,[2]掉落汇总!$C$2:$C$871,$Q$2)/$Q$3)*宝箱投放计算!I316</f>
        <v>0</v>
      </c>
      <c r="K316">
        <f ca="1">(SUMIFS(OFFSET([2]掉落汇总!$C$2:$C$871,,MATCH($B316,[2]掉落汇总!$D$1:$M$1)),[2]掉落汇总!$A$2:$A$871,K$1,[2]掉落汇总!$C$2:$C$871,$Q$1)+SUMIFS(OFFSET([2]掉落汇总!$C$2:$C$871,,MATCH($B316,[2]掉落汇总!$D$1:$M$1)),[2]掉落汇总!$A$2:$A$871,K$1,[2]掉落汇总!$C$2:$C$871,$Q$2)/$Q$3)*宝箱投放计算!J316</f>
        <v>0</v>
      </c>
      <c r="L316">
        <f ca="1">(SUMIFS(OFFSET([2]掉落汇总!$C$2:$C$871,,MATCH($B316,[2]掉落汇总!$D$1:$M$1)),[2]掉落汇总!$A$2:$A$871,L$1,[2]掉落汇总!$C$2:$C$871,$Q$1)+SUMIFS(OFFSET([2]掉落汇总!$C$2:$C$871,,MATCH($B316,[2]掉落汇总!$D$1:$M$1)),[2]掉落汇总!$A$2:$A$871,L$1,[2]掉落汇总!$C$2:$C$871,$Q$2)/$Q$3)*宝箱投放计算!K316</f>
        <v>0</v>
      </c>
      <c r="M316">
        <f ca="1">(SUMIFS(OFFSET([2]掉落汇总!$C$2:$C$871,,MATCH($B316,[2]掉落汇总!$D$1:$M$1)),[2]掉落汇总!$A$2:$A$871,M$1,[2]掉落汇总!$C$2:$C$871,$Q$1)+SUMIFS(OFFSET([2]掉落汇总!$C$2:$C$871,,MATCH($B316,[2]掉落汇总!$D$1:$M$1)),[2]掉落汇总!$A$2:$A$871,M$1,[2]掉落汇总!$C$2:$C$871,$Q$2)/$Q$3)*宝箱投放计算!L316</f>
        <v>0</v>
      </c>
      <c r="N316">
        <f ca="1">(SUMIFS(OFFSET([2]掉落汇总!$C$2:$C$871,,MATCH($B316,[2]掉落汇总!$D$1:$M$1)),[2]掉落汇总!$A$2:$A$871,N$1,[2]掉落汇总!$C$2:$C$871,$Q$1)+SUMIFS(OFFSET([2]掉落汇总!$C$2:$C$871,,MATCH($B316,[2]掉落汇总!$D$1:$M$1)),[2]掉落汇总!$A$2:$A$871,N$1,[2]掉落汇总!$C$2:$C$871,$Q$2)/$Q$3)*宝箱投放计算!M316</f>
        <v>0</v>
      </c>
      <c r="O316">
        <f ca="1">(SUMIFS(OFFSET([2]掉落汇总!$C$2:$C$871,,MATCH($B316,[2]掉落汇总!$D$1:$M$1)),[2]掉落汇总!$A$2:$A$871,O$1,[2]掉落汇总!$C$2:$C$871,$Q$1)+SUMIFS(OFFSET([2]掉落汇总!$C$2:$C$871,,MATCH($B316,[2]掉落汇总!$D$1:$M$1)),[2]掉落汇总!$A$2:$A$871,O$1,[2]掉落汇总!$C$2:$C$871,$Q$2)/$Q$3)*宝箱投放计算!N316</f>
        <v>0</v>
      </c>
    </row>
    <row r="317" spans="1:15" x14ac:dyDescent="0.2">
      <c r="A317">
        <f>玩家成长时间线!A317</f>
        <v>316</v>
      </c>
      <c r="B317">
        <f>玩家成长时间线!B317</f>
        <v>10</v>
      </c>
      <c r="C317">
        <f ca="1">SUM($D$2:D317)</f>
        <v>0</v>
      </c>
      <c r="D317">
        <f t="shared" ca="1" si="4"/>
        <v>0</v>
      </c>
      <c r="E317">
        <f ca="1">(SUMIFS(OFFSET([2]掉落汇总!$C$2:$C$871,,MATCH($B317,[2]掉落汇总!$D$1:$M$1)),[2]掉落汇总!$A$2:$A$871,E$1,[2]掉落汇总!$C$2:$C$871,$Q$1)+SUMIFS(OFFSET([2]掉落汇总!$C$2:$C$871,,MATCH($B317,[2]掉落汇总!$D$1:$M$1)),[2]掉落汇总!$A$2:$A$871,E$1,[2]掉落汇总!$C$2:$C$871,$Q$2)/$Q$3)*宝箱投放计算!D317</f>
        <v>0</v>
      </c>
      <c r="F317">
        <f ca="1">(SUMIFS(OFFSET([2]掉落汇总!$C$2:$C$871,,MATCH($B317,[2]掉落汇总!$D$1:$M$1)),[2]掉落汇总!$A$2:$A$871,F$1,[2]掉落汇总!$C$2:$C$871,$Q$1)+SUMIFS(OFFSET([2]掉落汇总!$C$2:$C$871,,MATCH($B317,[2]掉落汇总!$D$1:$M$1)),[2]掉落汇总!$A$2:$A$871,F$1,[2]掉落汇总!$C$2:$C$871,$Q$2)/$Q$3)*宝箱投放计算!E317</f>
        <v>0</v>
      </c>
      <c r="G317">
        <f ca="1">(SUMIFS(OFFSET([2]掉落汇总!$C$2:$C$871,,MATCH($B317,[2]掉落汇总!$D$1:$M$1)),[2]掉落汇总!$A$2:$A$871,G$1,[2]掉落汇总!$C$2:$C$871,$Q$1)+SUMIFS(OFFSET([2]掉落汇总!$C$2:$C$871,,MATCH($B317,[2]掉落汇总!$D$1:$M$1)),[2]掉落汇总!$A$2:$A$871,G$1,[2]掉落汇总!$C$2:$C$871,$Q$2)/$Q$3)*宝箱投放计算!F317</f>
        <v>0</v>
      </c>
      <c r="H317">
        <f ca="1">(SUMIFS(OFFSET([2]掉落汇总!$C$2:$C$871,,MATCH($B317,[2]掉落汇总!$D$1:$M$1)),[2]掉落汇总!$A$2:$A$871,H$1,[2]掉落汇总!$C$2:$C$871,$Q$1)+SUMIFS(OFFSET([2]掉落汇总!$C$2:$C$871,,MATCH($B317,[2]掉落汇总!$D$1:$M$1)),[2]掉落汇总!$A$2:$A$871,H$1,[2]掉落汇总!$C$2:$C$871,$Q$2)/$Q$3)*宝箱投放计算!G317</f>
        <v>0</v>
      </c>
      <c r="I317">
        <f ca="1">(SUMIFS(OFFSET([2]掉落汇总!$C$2:$C$871,,MATCH($B317,[2]掉落汇总!$D$1:$M$1)),[2]掉落汇总!$A$2:$A$871,I$1,[2]掉落汇总!$C$2:$C$871,$Q$1)+SUMIFS(OFFSET([2]掉落汇总!$C$2:$C$871,,MATCH($B317,[2]掉落汇总!$D$1:$M$1)),[2]掉落汇总!$A$2:$A$871,I$1,[2]掉落汇总!$C$2:$C$871,$Q$2)/$Q$3)*宝箱投放计算!H317</f>
        <v>0</v>
      </c>
      <c r="J317">
        <f ca="1">(SUMIFS(OFFSET([2]掉落汇总!$C$2:$C$871,,MATCH($B317,[2]掉落汇总!$D$1:$M$1)),[2]掉落汇总!$A$2:$A$871,J$1,[2]掉落汇总!$C$2:$C$871,$Q$1)+SUMIFS(OFFSET([2]掉落汇总!$C$2:$C$871,,MATCH($B317,[2]掉落汇总!$D$1:$M$1)),[2]掉落汇总!$A$2:$A$871,J$1,[2]掉落汇总!$C$2:$C$871,$Q$2)/$Q$3)*宝箱投放计算!I317</f>
        <v>0</v>
      </c>
      <c r="K317">
        <f ca="1">(SUMIFS(OFFSET([2]掉落汇总!$C$2:$C$871,,MATCH($B317,[2]掉落汇总!$D$1:$M$1)),[2]掉落汇总!$A$2:$A$871,K$1,[2]掉落汇总!$C$2:$C$871,$Q$1)+SUMIFS(OFFSET([2]掉落汇总!$C$2:$C$871,,MATCH($B317,[2]掉落汇总!$D$1:$M$1)),[2]掉落汇总!$A$2:$A$871,K$1,[2]掉落汇总!$C$2:$C$871,$Q$2)/$Q$3)*宝箱投放计算!J317</f>
        <v>0</v>
      </c>
      <c r="L317">
        <f ca="1">(SUMIFS(OFFSET([2]掉落汇总!$C$2:$C$871,,MATCH($B317,[2]掉落汇总!$D$1:$M$1)),[2]掉落汇总!$A$2:$A$871,L$1,[2]掉落汇总!$C$2:$C$871,$Q$1)+SUMIFS(OFFSET([2]掉落汇总!$C$2:$C$871,,MATCH($B317,[2]掉落汇总!$D$1:$M$1)),[2]掉落汇总!$A$2:$A$871,L$1,[2]掉落汇总!$C$2:$C$871,$Q$2)/$Q$3)*宝箱投放计算!K317</f>
        <v>0</v>
      </c>
      <c r="M317">
        <f ca="1">(SUMIFS(OFFSET([2]掉落汇总!$C$2:$C$871,,MATCH($B317,[2]掉落汇总!$D$1:$M$1)),[2]掉落汇总!$A$2:$A$871,M$1,[2]掉落汇总!$C$2:$C$871,$Q$1)+SUMIFS(OFFSET([2]掉落汇总!$C$2:$C$871,,MATCH($B317,[2]掉落汇总!$D$1:$M$1)),[2]掉落汇总!$A$2:$A$871,M$1,[2]掉落汇总!$C$2:$C$871,$Q$2)/$Q$3)*宝箱投放计算!L317</f>
        <v>0</v>
      </c>
      <c r="N317">
        <f ca="1">(SUMIFS(OFFSET([2]掉落汇总!$C$2:$C$871,,MATCH($B317,[2]掉落汇总!$D$1:$M$1)),[2]掉落汇总!$A$2:$A$871,N$1,[2]掉落汇总!$C$2:$C$871,$Q$1)+SUMIFS(OFFSET([2]掉落汇总!$C$2:$C$871,,MATCH($B317,[2]掉落汇总!$D$1:$M$1)),[2]掉落汇总!$A$2:$A$871,N$1,[2]掉落汇总!$C$2:$C$871,$Q$2)/$Q$3)*宝箱投放计算!M317</f>
        <v>0</v>
      </c>
      <c r="O317">
        <f ca="1">(SUMIFS(OFFSET([2]掉落汇总!$C$2:$C$871,,MATCH($B317,[2]掉落汇总!$D$1:$M$1)),[2]掉落汇总!$A$2:$A$871,O$1,[2]掉落汇总!$C$2:$C$871,$Q$1)+SUMIFS(OFFSET([2]掉落汇总!$C$2:$C$871,,MATCH($B317,[2]掉落汇总!$D$1:$M$1)),[2]掉落汇总!$A$2:$A$871,O$1,[2]掉落汇总!$C$2:$C$871,$Q$2)/$Q$3)*宝箱投放计算!N317</f>
        <v>0</v>
      </c>
    </row>
    <row r="318" spans="1:15" x14ac:dyDescent="0.2">
      <c r="A318">
        <f>玩家成长时间线!A318</f>
        <v>317</v>
      </c>
      <c r="B318">
        <f>玩家成长时间线!B318</f>
        <v>10</v>
      </c>
      <c r="C318">
        <f ca="1">SUM($D$2:D318)</f>
        <v>0</v>
      </c>
      <c r="D318">
        <f t="shared" ca="1" si="4"/>
        <v>0</v>
      </c>
      <c r="E318">
        <f ca="1">(SUMIFS(OFFSET([2]掉落汇总!$C$2:$C$871,,MATCH($B318,[2]掉落汇总!$D$1:$M$1)),[2]掉落汇总!$A$2:$A$871,E$1,[2]掉落汇总!$C$2:$C$871,$Q$1)+SUMIFS(OFFSET([2]掉落汇总!$C$2:$C$871,,MATCH($B318,[2]掉落汇总!$D$1:$M$1)),[2]掉落汇总!$A$2:$A$871,E$1,[2]掉落汇总!$C$2:$C$871,$Q$2)/$Q$3)*宝箱投放计算!D318</f>
        <v>0</v>
      </c>
      <c r="F318">
        <f ca="1">(SUMIFS(OFFSET([2]掉落汇总!$C$2:$C$871,,MATCH($B318,[2]掉落汇总!$D$1:$M$1)),[2]掉落汇总!$A$2:$A$871,F$1,[2]掉落汇总!$C$2:$C$871,$Q$1)+SUMIFS(OFFSET([2]掉落汇总!$C$2:$C$871,,MATCH($B318,[2]掉落汇总!$D$1:$M$1)),[2]掉落汇总!$A$2:$A$871,F$1,[2]掉落汇总!$C$2:$C$871,$Q$2)/$Q$3)*宝箱投放计算!E318</f>
        <v>0</v>
      </c>
      <c r="G318">
        <f ca="1">(SUMIFS(OFFSET([2]掉落汇总!$C$2:$C$871,,MATCH($B318,[2]掉落汇总!$D$1:$M$1)),[2]掉落汇总!$A$2:$A$871,G$1,[2]掉落汇总!$C$2:$C$871,$Q$1)+SUMIFS(OFFSET([2]掉落汇总!$C$2:$C$871,,MATCH($B318,[2]掉落汇总!$D$1:$M$1)),[2]掉落汇总!$A$2:$A$871,G$1,[2]掉落汇总!$C$2:$C$871,$Q$2)/$Q$3)*宝箱投放计算!F318</f>
        <v>0</v>
      </c>
      <c r="H318">
        <f ca="1">(SUMIFS(OFFSET([2]掉落汇总!$C$2:$C$871,,MATCH($B318,[2]掉落汇总!$D$1:$M$1)),[2]掉落汇总!$A$2:$A$871,H$1,[2]掉落汇总!$C$2:$C$871,$Q$1)+SUMIFS(OFFSET([2]掉落汇总!$C$2:$C$871,,MATCH($B318,[2]掉落汇总!$D$1:$M$1)),[2]掉落汇总!$A$2:$A$871,H$1,[2]掉落汇总!$C$2:$C$871,$Q$2)/$Q$3)*宝箱投放计算!G318</f>
        <v>0</v>
      </c>
      <c r="I318">
        <f ca="1">(SUMIFS(OFFSET([2]掉落汇总!$C$2:$C$871,,MATCH($B318,[2]掉落汇总!$D$1:$M$1)),[2]掉落汇总!$A$2:$A$871,I$1,[2]掉落汇总!$C$2:$C$871,$Q$1)+SUMIFS(OFFSET([2]掉落汇总!$C$2:$C$871,,MATCH($B318,[2]掉落汇总!$D$1:$M$1)),[2]掉落汇总!$A$2:$A$871,I$1,[2]掉落汇总!$C$2:$C$871,$Q$2)/$Q$3)*宝箱投放计算!H318</f>
        <v>0</v>
      </c>
      <c r="J318">
        <f ca="1">(SUMIFS(OFFSET([2]掉落汇总!$C$2:$C$871,,MATCH($B318,[2]掉落汇总!$D$1:$M$1)),[2]掉落汇总!$A$2:$A$871,J$1,[2]掉落汇总!$C$2:$C$871,$Q$1)+SUMIFS(OFFSET([2]掉落汇总!$C$2:$C$871,,MATCH($B318,[2]掉落汇总!$D$1:$M$1)),[2]掉落汇总!$A$2:$A$871,J$1,[2]掉落汇总!$C$2:$C$871,$Q$2)/$Q$3)*宝箱投放计算!I318</f>
        <v>0</v>
      </c>
      <c r="K318">
        <f ca="1">(SUMIFS(OFFSET([2]掉落汇总!$C$2:$C$871,,MATCH($B318,[2]掉落汇总!$D$1:$M$1)),[2]掉落汇总!$A$2:$A$871,K$1,[2]掉落汇总!$C$2:$C$871,$Q$1)+SUMIFS(OFFSET([2]掉落汇总!$C$2:$C$871,,MATCH($B318,[2]掉落汇总!$D$1:$M$1)),[2]掉落汇总!$A$2:$A$871,K$1,[2]掉落汇总!$C$2:$C$871,$Q$2)/$Q$3)*宝箱投放计算!J318</f>
        <v>0</v>
      </c>
      <c r="L318">
        <f ca="1">(SUMIFS(OFFSET([2]掉落汇总!$C$2:$C$871,,MATCH($B318,[2]掉落汇总!$D$1:$M$1)),[2]掉落汇总!$A$2:$A$871,L$1,[2]掉落汇总!$C$2:$C$871,$Q$1)+SUMIFS(OFFSET([2]掉落汇总!$C$2:$C$871,,MATCH($B318,[2]掉落汇总!$D$1:$M$1)),[2]掉落汇总!$A$2:$A$871,L$1,[2]掉落汇总!$C$2:$C$871,$Q$2)/$Q$3)*宝箱投放计算!K318</f>
        <v>0</v>
      </c>
      <c r="M318">
        <f ca="1">(SUMIFS(OFFSET([2]掉落汇总!$C$2:$C$871,,MATCH($B318,[2]掉落汇总!$D$1:$M$1)),[2]掉落汇总!$A$2:$A$871,M$1,[2]掉落汇总!$C$2:$C$871,$Q$1)+SUMIFS(OFFSET([2]掉落汇总!$C$2:$C$871,,MATCH($B318,[2]掉落汇总!$D$1:$M$1)),[2]掉落汇总!$A$2:$A$871,M$1,[2]掉落汇总!$C$2:$C$871,$Q$2)/$Q$3)*宝箱投放计算!L318</f>
        <v>0</v>
      </c>
      <c r="N318">
        <f ca="1">(SUMIFS(OFFSET([2]掉落汇总!$C$2:$C$871,,MATCH($B318,[2]掉落汇总!$D$1:$M$1)),[2]掉落汇总!$A$2:$A$871,N$1,[2]掉落汇总!$C$2:$C$871,$Q$1)+SUMIFS(OFFSET([2]掉落汇总!$C$2:$C$871,,MATCH($B318,[2]掉落汇总!$D$1:$M$1)),[2]掉落汇总!$A$2:$A$871,N$1,[2]掉落汇总!$C$2:$C$871,$Q$2)/$Q$3)*宝箱投放计算!M318</f>
        <v>0</v>
      </c>
      <c r="O318">
        <f ca="1">(SUMIFS(OFFSET([2]掉落汇总!$C$2:$C$871,,MATCH($B318,[2]掉落汇总!$D$1:$M$1)),[2]掉落汇总!$A$2:$A$871,O$1,[2]掉落汇总!$C$2:$C$871,$Q$1)+SUMIFS(OFFSET([2]掉落汇总!$C$2:$C$871,,MATCH($B318,[2]掉落汇总!$D$1:$M$1)),[2]掉落汇总!$A$2:$A$871,O$1,[2]掉落汇总!$C$2:$C$871,$Q$2)/$Q$3)*宝箱投放计算!N318</f>
        <v>0</v>
      </c>
    </row>
    <row r="319" spans="1:15" x14ac:dyDescent="0.2">
      <c r="A319">
        <f>玩家成长时间线!A319</f>
        <v>318</v>
      </c>
      <c r="B319">
        <f>玩家成长时间线!B319</f>
        <v>10</v>
      </c>
      <c r="C319">
        <f ca="1">SUM($D$2:D319)</f>
        <v>0</v>
      </c>
      <c r="D319">
        <f t="shared" ca="1" si="4"/>
        <v>0</v>
      </c>
      <c r="E319">
        <f ca="1">(SUMIFS(OFFSET([2]掉落汇总!$C$2:$C$871,,MATCH($B319,[2]掉落汇总!$D$1:$M$1)),[2]掉落汇总!$A$2:$A$871,E$1,[2]掉落汇总!$C$2:$C$871,$Q$1)+SUMIFS(OFFSET([2]掉落汇总!$C$2:$C$871,,MATCH($B319,[2]掉落汇总!$D$1:$M$1)),[2]掉落汇总!$A$2:$A$871,E$1,[2]掉落汇总!$C$2:$C$871,$Q$2)/$Q$3)*宝箱投放计算!D319</f>
        <v>0</v>
      </c>
      <c r="F319">
        <f ca="1">(SUMIFS(OFFSET([2]掉落汇总!$C$2:$C$871,,MATCH($B319,[2]掉落汇总!$D$1:$M$1)),[2]掉落汇总!$A$2:$A$871,F$1,[2]掉落汇总!$C$2:$C$871,$Q$1)+SUMIFS(OFFSET([2]掉落汇总!$C$2:$C$871,,MATCH($B319,[2]掉落汇总!$D$1:$M$1)),[2]掉落汇总!$A$2:$A$871,F$1,[2]掉落汇总!$C$2:$C$871,$Q$2)/$Q$3)*宝箱投放计算!E319</f>
        <v>0</v>
      </c>
      <c r="G319">
        <f ca="1">(SUMIFS(OFFSET([2]掉落汇总!$C$2:$C$871,,MATCH($B319,[2]掉落汇总!$D$1:$M$1)),[2]掉落汇总!$A$2:$A$871,G$1,[2]掉落汇总!$C$2:$C$871,$Q$1)+SUMIFS(OFFSET([2]掉落汇总!$C$2:$C$871,,MATCH($B319,[2]掉落汇总!$D$1:$M$1)),[2]掉落汇总!$A$2:$A$871,G$1,[2]掉落汇总!$C$2:$C$871,$Q$2)/$Q$3)*宝箱投放计算!F319</f>
        <v>0</v>
      </c>
      <c r="H319">
        <f ca="1">(SUMIFS(OFFSET([2]掉落汇总!$C$2:$C$871,,MATCH($B319,[2]掉落汇总!$D$1:$M$1)),[2]掉落汇总!$A$2:$A$871,H$1,[2]掉落汇总!$C$2:$C$871,$Q$1)+SUMIFS(OFFSET([2]掉落汇总!$C$2:$C$871,,MATCH($B319,[2]掉落汇总!$D$1:$M$1)),[2]掉落汇总!$A$2:$A$871,H$1,[2]掉落汇总!$C$2:$C$871,$Q$2)/$Q$3)*宝箱投放计算!G319</f>
        <v>0</v>
      </c>
      <c r="I319">
        <f ca="1">(SUMIFS(OFFSET([2]掉落汇总!$C$2:$C$871,,MATCH($B319,[2]掉落汇总!$D$1:$M$1)),[2]掉落汇总!$A$2:$A$871,I$1,[2]掉落汇总!$C$2:$C$871,$Q$1)+SUMIFS(OFFSET([2]掉落汇总!$C$2:$C$871,,MATCH($B319,[2]掉落汇总!$D$1:$M$1)),[2]掉落汇总!$A$2:$A$871,I$1,[2]掉落汇总!$C$2:$C$871,$Q$2)/$Q$3)*宝箱投放计算!H319</f>
        <v>0</v>
      </c>
      <c r="J319">
        <f ca="1">(SUMIFS(OFFSET([2]掉落汇总!$C$2:$C$871,,MATCH($B319,[2]掉落汇总!$D$1:$M$1)),[2]掉落汇总!$A$2:$A$871,J$1,[2]掉落汇总!$C$2:$C$871,$Q$1)+SUMIFS(OFFSET([2]掉落汇总!$C$2:$C$871,,MATCH($B319,[2]掉落汇总!$D$1:$M$1)),[2]掉落汇总!$A$2:$A$871,J$1,[2]掉落汇总!$C$2:$C$871,$Q$2)/$Q$3)*宝箱投放计算!I319</f>
        <v>0</v>
      </c>
      <c r="K319">
        <f ca="1">(SUMIFS(OFFSET([2]掉落汇总!$C$2:$C$871,,MATCH($B319,[2]掉落汇总!$D$1:$M$1)),[2]掉落汇总!$A$2:$A$871,K$1,[2]掉落汇总!$C$2:$C$871,$Q$1)+SUMIFS(OFFSET([2]掉落汇总!$C$2:$C$871,,MATCH($B319,[2]掉落汇总!$D$1:$M$1)),[2]掉落汇总!$A$2:$A$871,K$1,[2]掉落汇总!$C$2:$C$871,$Q$2)/$Q$3)*宝箱投放计算!J319</f>
        <v>0</v>
      </c>
      <c r="L319">
        <f ca="1">(SUMIFS(OFFSET([2]掉落汇总!$C$2:$C$871,,MATCH($B319,[2]掉落汇总!$D$1:$M$1)),[2]掉落汇总!$A$2:$A$871,L$1,[2]掉落汇总!$C$2:$C$871,$Q$1)+SUMIFS(OFFSET([2]掉落汇总!$C$2:$C$871,,MATCH($B319,[2]掉落汇总!$D$1:$M$1)),[2]掉落汇总!$A$2:$A$871,L$1,[2]掉落汇总!$C$2:$C$871,$Q$2)/$Q$3)*宝箱投放计算!K319</f>
        <v>0</v>
      </c>
      <c r="M319">
        <f ca="1">(SUMIFS(OFFSET([2]掉落汇总!$C$2:$C$871,,MATCH($B319,[2]掉落汇总!$D$1:$M$1)),[2]掉落汇总!$A$2:$A$871,M$1,[2]掉落汇总!$C$2:$C$871,$Q$1)+SUMIFS(OFFSET([2]掉落汇总!$C$2:$C$871,,MATCH($B319,[2]掉落汇总!$D$1:$M$1)),[2]掉落汇总!$A$2:$A$871,M$1,[2]掉落汇总!$C$2:$C$871,$Q$2)/$Q$3)*宝箱投放计算!L319</f>
        <v>0</v>
      </c>
      <c r="N319">
        <f ca="1">(SUMIFS(OFFSET([2]掉落汇总!$C$2:$C$871,,MATCH($B319,[2]掉落汇总!$D$1:$M$1)),[2]掉落汇总!$A$2:$A$871,N$1,[2]掉落汇总!$C$2:$C$871,$Q$1)+SUMIFS(OFFSET([2]掉落汇总!$C$2:$C$871,,MATCH($B319,[2]掉落汇总!$D$1:$M$1)),[2]掉落汇总!$A$2:$A$871,N$1,[2]掉落汇总!$C$2:$C$871,$Q$2)/$Q$3)*宝箱投放计算!M319</f>
        <v>0</v>
      </c>
      <c r="O319">
        <f ca="1">(SUMIFS(OFFSET([2]掉落汇总!$C$2:$C$871,,MATCH($B319,[2]掉落汇总!$D$1:$M$1)),[2]掉落汇总!$A$2:$A$871,O$1,[2]掉落汇总!$C$2:$C$871,$Q$1)+SUMIFS(OFFSET([2]掉落汇总!$C$2:$C$871,,MATCH($B319,[2]掉落汇总!$D$1:$M$1)),[2]掉落汇总!$A$2:$A$871,O$1,[2]掉落汇总!$C$2:$C$871,$Q$2)/$Q$3)*宝箱投放计算!N319</f>
        <v>0</v>
      </c>
    </row>
    <row r="320" spans="1:15" x14ac:dyDescent="0.2">
      <c r="A320">
        <f>玩家成长时间线!A320</f>
        <v>319</v>
      </c>
      <c r="B320">
        <f>玩家成长时间线!B320</f>
        <v>10</v>
      </c>
      <c r="C320">
        <f ca="1">SUM($D$2:D320)</f>
        <v>0</v>
      </c>
      <c r="D320">
        <f t="shared" ca="1" si="4"/>
        <v>0</v>
      </c>
      <c r="E320">
        <f ca="1">(SUMIFS(OFFSET([2]掉落汇总!$C$2:$C$871,,MATCH($B320,[2]掉落汇总!$D$1:$M$1)),[2]掉落汇总!$A$2:$A$871,E$1,[2]掉落汇总!$C$2:$C$871,$Q$1)+SUMIFS(OFFSET([2]掉落汇总!$C$2:$C$871,,MATCH($B320,[2]掉落汇总!$D$1:$M$1)),[2]掉落汇总!$A$2:$A$871,E$1,[2]掉落汇总!$C$2:$C$871,$Q$2)/$Q$3)*宝箱投放计算!D320</f>
        <v>0</v>
      </c>
      <c r="F320">
        <f ca="1">(SUMIFS(OFFSET([2]掉落汇总!$C$2:$C$871,,MATCH($B320,[2]掉落汇总!$D$1:$M$1)),[2]掉落汇总!$A$2:$A$871,F$1,[2]掉落汇总!$C$2:$C$871,$Q$1)+SUMIFS(OFFSET([2]掉落汇总!$C$2:$C$871,,MATCH($B320,[2]掉落汇总!$D$1:$M$1)),[2]掉落汇总!$A$2:$A$871,F$1,[2]掉落汇总!$C$2:$C$871,$Q$2)/$Q$3)*宝箱投放计算!E320</f>
        <v>0</v>
      </c>
      <c r="G320">
        <f ca="1">(SUMIFS(OFFSET([2]掉落汇总!$C$2:$C$871,,MATCH($B320,[2]掉落汇总!$D$1:$M$1)),[2]掉落汇总!$A$2:$A$871,G$1,[2]掉落汇总!$C$2:$C$871,$Q$1)+SUMIFS(OFFSET([2]掉落汇总!$C$2:$C$871,,MATCH($B320,[2]掉落汇总!$D$1:$M$1)),[2]掉落汇总!$A$2:$A$871,G$1,[2]掉落汇总!$C$2:$C$871,$Q$2)/$Q$3)*宝箱投放计算!F320</f>
        <v>0</v>
      </c>
      <c r="H320">
        <f ca="1">(SUMIFS(OFFSET([2]掉落汇总!$C$2:$C$871,,MATCH($B320,[2]掉落汇总!$D$1:$M$1)),[2]掉落汇总!$A$2:$A$871,H$1,[2]掉落汇总!$C$2:$C$871,$Q$1)+SUMIFS(OFFSET([2]掉落汇总!$C$2:$C$871,,MATCH($B320,[2]掉落汇总!$D$1:$M$1)),[2]掉落汇总!$A$2:$A$871,H$1,[2]掉落汇总!$C$2:$C$871,$Q$2)/$Q$3)*宝箱投放计算!G320</f>
        <v>0</v>
      </c>
      <c r="I320">
        <f ca="1">(SUMIFS(OFFSET([2]掉落汇总!$C$2:$C$871,,MATCH($B320,[2]掉落汇总!$D$1:$M$1)),[2]掉落汇总!$A$2:$A$871,I$1,[2]掉落汇总!$C$2:$C$871,$Q$1)+SUMIFS(OFFSET([2]掉落汇总!$C$2:$C$871,,MATCH($B320,[2]掉落汇总!$D$1:$M$1)),[2]掉落汇总!$A$2:$A$871,I$1,[2]掉落汇总!$C$2:$C$871,$Q$2)/$Q$3)*宝箱投放计算!H320</f>
        <v>0</v>
      </c>
      <c r="J320">
        <f ca="1">(SUMIFS(OFFSET([2]掉落汇总!$C$2:$C$871,,MATCH($B320,[2]掉落汇总!$D$1:$M$1)),[2]掉落汇总!$A$2:$A$871,J$1,[2]掉落汇总!$C$2:$C$871,$Q$1)+SUMIFS(OFFSET([2]掉落汇总!$C$2:$C$871,,MATCH($B320,[2]掉落汇总!$D$1:$M$1)),[2]掉落汇总!$A$2:$A$871,J$1,[2]掉落汇总!$C$2:$C$871,$Q$2)/$Q$3)*宝箱投放计算!I320</f>
        <v>0</v>
      </c>
      <c r="K320">
        <f ca="1">(SUMIFS(OFFSET([2]掉落汇总!$C$2:$C$871,,MATCH($B320,[2]掉落汇总!$D$1:$M$1)),[2]掉落汇总!$A$2:$A$871,K$1,[2]掉落汇总!$C$2:$C$871,$Q$1)+SUMIFS(OFFSET([2]掉落汇总!$C$2:$C$871,,MATCH($B320,[2]掉落汇总!$D$1:$M$1)),[2]掉落汇总!$A$2:$A$871,K$1,[2]掉落汇总!$C$2:$C$871,$Q$2)/$Q$3)*宝箱投放计算!J320</f>
        <v>0</v>
      </c>
      <c r="L320">
        <f ca="1">(SUMIFS(OFFSET([2]掉落汇总!$C$2:$C$871,,MATCH($B320,[2]掉落汇总!$D$1:$M$1)),[2]掉落汇总!$A$2:$A$871,L$1,[2]掉落汇总!$C$2:$C$871,$Q$1)+SUMIFS(OFFSET([2]掉落汇总!$C$2:$C$871,,MATCH($B320,[2]掉落汇总!$D$1:$M$1)),[2]掉落汇总!$A$2:$A$871,L$1,[2]掉落汇总!$C$2:$C$871,$Q$2)/$Q$3)*宝箱投放计算!K320</f>
        <v>0</v>
      </c>
      <c r="M320">
        <f ca="1">(SUMIFS(OFFSET([2]掉落汇总!$C$2:$C$871,,MATCH($B320,[2]掉落汇总!$D$1:$M$1)),[2]掉落汇总!$A$2:$A$871,M$1,[2]掉落汇总!$C$2:$C$871,$Q$1)+SUMIFS(OFFSET([2]掉落汇总!$C$2:$C$871,,MATCH($B320,[2]掉落汇总!$D$1:$M$1)),[2]掉落汇总!$A$2:$A$871,M$1,[2]掉落汇总!$C$2:$C$871,$Q$2)/$Q$3)*宝箱投放计算!L320</f>
        <v>0</v>
      </c>
      <c r="N320">
        <f ca="1">(SUMIFS(OFFSET([2]掉落汇总!$C$2:$C$871,,MATCH($B320,[2]掉落汇总!$D$1:$M$1)),[2]掉落汇总!$A$2:$A$871,N$1,[2]掉落汇总!$C$2:$C$871,$Q$1)+SUMIFS(OFFSET([2]掉落汇总!$C$2:$C$871,,MATCH($B320,[2]掉落汇总!$D$1:$M$1)),[2]掉落汇总!$A$2:$A$871,N$1,[2]掉落汇总!$C$2:$C$871,$Q$2)/$Q$3)*宝箱投放计算!M320</f>
        <v>0</v>
      </c>
      <c r="O320">
        <f ca="1">(SUMIFS(OFFSET([2]掉落汇总!$C$2:$C$871,,MATCH($B320,[2]掉落汇总!$D$1:$M$1)),[2]掉落汇总!$A$2:$A$871,O$1,[2]掉落汇总!$C$2:$C$871,$Q$1)+SUMIFS(OFFSET([2]掉落汇总!$C$2:$C$871,,MATCH($B320,[2]掉落汇总!$D$1:$M$1)),[2]掉落汇总!$A$2:$A$871,O$1,[2]掉落汇总!$C$2:$C$871,$Q$2)/$Q$3)*宝箱投放计算!N320</f>
        <v>0</v>
      </c>
    </row>
    <row r="321" spans="1:15" x14ac:dyDescent="0.2">
      <c r="A321">
        <f>玩家成长时间线!A321</f>
        <v>320</v>
      </c>
      <c r="B321">
        <f>玩家成长时间线!B321</f>
        <v>10</v>
      </c>
      <c r="C321">
        <f ca="1">SUM($D$2:D321)</f>
        <v>0</v>
      </c>
      <c r="D321">
        <f t="shared" ca="1" si="4"/>
        <v>0</v>
      </c>
      <c r="E321">
        <f ca="1">(SUMIFS(OFFSET([2]掉落汇总!$C$2:$C$871,,MATCH($B321,[2]掉落汇总!$D$1:$M$1)),[2]掉落汇总!$A$2:$A$871,E$1,[2]掉落汇总!$C$2:$C$871,$Q$1)+SUMIFS(OFFSET([2]掉落汇总!$C$2:$C$871,,MATCH($B321,[2]掉落汇总!$D$1:$M$1)),[2]掉落汇总!$A$2:$A$871,E$1,[2]掉落汇总!$C$2:$C$871,$Q$2)/$Q$3)*宝箱投放计算!D321</f>
        <v>0</v>
      </c>
      <c r="F321">
        <f ca="1">(SUMIFS(OFFSET([2]掉落汇总!$C$2:$C$871,,MATCH($B321,[2]掉落汇总!$D$1:$M$1)),[2]掉落汇总!$A$2:$A$871,F$1,[2]掉落汇总!$C$2:$C$871,$Q$1)+SUMIFS(OFFSET([2]掉落汇总!$C$2:$C$871,,MATCH($B321,[2]掉落汇总!$D$1:$M$1)),[2]掉落汇总!$A$2:$A$871,F$1,[2]掉落汇总!$C$2:$C$871,$Q$2)/$Q$3)*宝箱投放计算!E321</f>
        <v>0</v>
      </c>
      <c r="G321">
        <f ca="1">(SUMIFS(OFFSET([2]掉落汇总!$C$2:$C$871,,MATCH($B321,[2]掉落汇总!$D$1:$M$1)),[2]掉落汇总!$A$2:$A$871,G$1,[2]掉落汇总!$C$2:$C$871,$Q$1)+SUMIFS(OFFSET([2]掉落汇总!$C$2:$C$871,,MATCH($B321,[2]掉落汇总!$D$1:$M$1)),[2]掉落汇总!$A$2:$A$871,G$1,[2]掉落汇总!$C$2:$C$871,$Q$2)/$Q$3)*宝箱投放计算!F321</f>
        <v>0</v>
      </c>
      <c r="H321">
        <f ca="1">(SUMIFS(OFFSET([2]掉落汇总!$C$2:$C$871,,MATCH($B321,[2]掉落汇总!$D$1:$M$1)),[2]掉落汇总!$A$2:$A$871,H$1,[2]掉落汇总!$C$2:$C$871,$Q$1)+SUMIFS(OFFSET([2]掉落汇总!$C$2:$C$871,,MATCH($B321,[2]掉落汇总!$D$1:$M$1)),[2]掉落汇总!$A$2:$A$871,H$1,[2]掉落汇总!$C$2:$C$871,$Q$2)/$Q$3)*宝箱投放计算!G321</f>
        <v>0</v>
      </c>
      <c r="I321">
        <f ca="1">(SUMIFS(OFFSET([2]掉落汇总!$C$2:$C$871,,MATCH($B321,[2]掉落汇总!$D$1:$M$1)),[2]掉落汇总!$A$2:$A$871,I$1,[2]掉落汇总!$C$2:$C$871,$Q$1)+SUMIFS(OFFSET([2]掉落汇总!$C$2:$C$871,,MATCH($B321,[2]掉落汇总!$D$1:$M$1)),[2]掉落汇总!$A$2:$A$871,I$1,[2]掉落汇总!$C$2:$C$871,$Q$2)/$Q$3)*宝箱投放计算!H321</f>
        <v>0</v>
      </c>
      <c r="J321">
        <f ca="1">(SUMIFS(OFFSET([2]掉落汇总!$C$2:$C$871,,MATCH($B321,[2]掉落汇总!$D$1:$M$1)),[2]掉落汇总!$A$2:$A$871,J$1,[2]掉落汇总!$C$2:$C$871,$Q$1)+SUMIFS(OFFSET([2]掉落汇总!$C$2:$C$871,,MATCH($B321,[2]掉落汇总!$D$1:$M$1)),[2]掉落汇总!$A$2:$A$871,J$1,[2]掉落汇总!$C$2:$C$871,$Q$2)/$Q$3)*宝箱投放计算!I321</f>
        <v>0</v>
      </c>
      <c r="K321">
        <f ca="1">(SUMIFS(OFFSET([2]掉落汇总!$C$2:$C$871,,MATCH($B321,[2]掉落汇总!$D$1:$M$1)),[2]掉落汇总!$A$2:$A$871,K$1,[2]掉落汇总!$C$2:$C$871,$Q$1)+SUMIFS(OFFSET([2]掉落汇总!$C$2:$C$871,,MATCH($B321,[2]掉落汇总!$D$1:$M$1)),[2]掉落汇总!$A$2:$A$871,K$1,[2]掉落汇总!$C$2:$C$871,$Q$2)/$Q$3)*宝箱投放计算!J321</f>
        <v>0</v>
      </c>
      <c r="L321">
        <f ca="1">(SUMIFS(OFFSET([2]掉落汇总!$C$2:$C$871,,MATCH($B321,[2]掉落汇总!$D$1:$M$1)),[2]掉落汇总!$A$2:$A$871,L$1,[2]掉落汇总!$C$2:$C$871,$Q$1)+SUMIFS(OFFSET([2]掉落汇总!$C$2:$C$871,,MATCH($B321,[2]掉落汇总!$D$1:$M$1)),[2]掉落汇总!$A$2:$A$871,L$1,[2]掉落汇总!$C$2:$C$871,$Q$2)/$Q$3)*宝箱投放计算!K321</f>
        <v>0</v>
      </c>
      <c r="M321">
        <f ca="1">(SUMIFS(OFFSET([2]掉落汇总!$C$2:$C$871,,MATCH($B321,[2]掉落汇总!$D$1:$M$1)),[2]掉落汇总!$A$2:$A$871,M$1,[2]掉落汇总!$C$2:$C$871,$Q$1)+SUMIFS(OFFSET([2]掉落汇总!$C$2:$C$871,,MATCH($B321,[2]掉落汇总!$D$1:$M$1)),[2]掉落汇总!$A$2:$A$871,M$1,[2]掉落汇总!$C$2:$C$871,$Q$2)/$Q$3)*宝箱投放计算!L321</f>
        <v>0</v>
      </c>
      <c r="N321">
        <f ca="1">(SUMIFS(OFFSET([2]掉落汇总!$C$2:$C$871,,MATCH($B321,[2]掉落汇总!$D$1:$M$1)),[2]掉落汇总!$A$2:$A$871,N$1,[2]掉落汇总!$C$2:$C$871,$Q$1)+SUMIFS(OFFSET([2]掉落汇总!$C$2:$C$871,,MATCH($B321,[2]掉落汇总!$D$1:$M$1)),[2]掉落汇总!$A$2:$A$871,N$1,[2]掉落汇总!$C$2:$C$871,$Q$2)/$Q$3)*宝箱投放计算!M321</f>
        <v>0</v>
      </c>
      <c r="O321">
        <f ca="1">(SUMIFS(OFFSET([2]掉落汇总!$C$2:$C$871,,MATCH($B321,[2]掉落汇总!$D$1:$M$1)),[2]掉落汇总!$A$2:$A$871,O$1,[2]掉落汇总!$C$2:$C$871,$Q$1)+SUMIFS(OFFSET([2]掉落汇总!$C$2:$C$871,,MATCH($B321,[2]掉落汇总!$D$1:$M$1)),[2]掉落汇总!$A$2:$A$871,O$1,[2]掉落汇总!$C$2:$C$871,$Q$2)/$Q$3)*宝箱投放计算!N321</f>
        <v>0</v>
      </c>
    </row>
    <row r="322" spans="1:15" x14ac:dyDescent="0.2">
      <c r="A322">
        <f>玩家成长时间线!A322</f>
        <v>321</v>
      </c>
      <c r="B322">
        <f>玩家成长时间线!B322</f>
        <v>10</v>
      </c>
      <c r="C322">
        <f ca="1">SUM($D$2:D322)</f>
        <v>0</v>
      </c>
      <c r="D322">
        <f t="shared" ca="1" si="4"/>
        <v>0</v>
      </c>
      <c r="E322">
        <f ca="1">(SUMIFS(OFFSET([2]掉落汇总!$C$2:$C$871,,MATCH($B322,[2]掉落汇总!$D$1:$M$1)),[2]掉落汇总!$A$2:$A$871,E$1,[2]掉落汇总!$C$2:$C$871,$Q$1)+SUMIFS(OFFSET([2]掉落汇总!$C$2:$C$871,,MATCH($B322,[2]掉落汇总!$D$1:$M$1)),[2]掉落汇总!$A$2:$A$871,E$1,[2]掉落汇总!$C$2:$C$871,$Q$2)/$Q$3)*宝箱投放计算!D322</f>
        <v>0</v>
      </c>
      <c r="F322">
        <f ca="1">(SUMIFS(OFFSET([2]掉落汇总!$C$2:$C$871,,MATCH($B322,[2]掉落汇总!$D$1:$M$1)),[2]掉落汇总!$A$2:$A$871,F$1,[2]掉落汇总!$C$2:$C$871,$Q$1)+SUMIFS(OFFSET([2]掉落汇总!$C$2:$C$871,,MATCH($B322,[2]掉落汇总!$D$1:$M$1)),[2]掉落汇总!$A$2:$A$871,F$1,[2]掉落汇总!$C$2:$C$871,$Q$2)/$Q$3)*宝箱投放计算!E322</f>
        <v>0</v>
      </c>
      <c r="G322">
        <f ca="1">(SUMIFS(OFFSET([2]掉落汇总!$C$2:$C$871,,MATCH($B322,[2]掉落汇总!$D$1:$M$1)),[2]掉落汇总!$A$2:$A$871,G$1,[2]掉落汇总!$C$2:$C$871,$Q$1)+SUMIFS(OFFSET([2]掉落汇总!$C$2:$C$871,,MATCH($B322,[2]掉落汇总!$D$1:$M$1)),[2]掉落汇总!$A$2:$A$871,G$1,[2]掉落汇总!$C$2:$C$871,$Q$2)/$Q$3)*宝箱投放计算!F322</f>
        <v>0</v>
      </c>
      <c r="H322">
        <f ca="1">(SUMIFS(OFFSET([2]掉落汇总!$C$2:$C$871,,MATCH($B322,[2]掉落汇总!$D$1:$M$1)),[2]掉落汇总!$A$2:$A$871,H$1,[2]掉落汇总!$C$2:$C$871,$Q$1)+SUMIFS(OFFSET([2]掉落汇总!$C$2:$C$871,,MATCH($B322,[2]掉落汇总!$D$1:$M$1)),[2]掉落汇总!$A$2:$A$871,H$1,[2]掉落汇总!$C$2:$C$871,$Q$2)/$Q$3)*宝箱投放计算!G322</f>
        <v>0</v>
      </c>
      <c r="I322">
        <f ca="1">(SUMIFS(OFFSET([2]掉落汇总!$C$2:$C$871,,MATCH($B322,[2]掉落汇总!$D$1:$M$1)),[2]掉落汇总!$A$2:$A$871,I$1,[2]掉落汇总!$C$2:$C$871,$Q$1)+SUMIFS(OFFSET([2]掉落汇总!$C$2:$C$871,,MATCH($B322,[2]掉落汇总!$D$1:$M$1)),[2]掉落汇总!$A$2:$A$871,I$1,[2]掉落汇总!$C$2:$C$871,$Q$2)/$Q$3)*宝箱投放计算!H322</f>
        <v>0</v>
      </c>
      <c r="J322">
        <f ca="1">(SUMIFS(OFFSET([2]掉落汇总!$C$2:$C$871,,MATCH($B322,[2]掉落汇总!$D$1:$M$1)),[2]掉落汇总!$A$2:$A$871,J$1,[2]掉落汇总!$C$2:$C$871,$Q$1)+SUMIFS(OFFSET([2]掉落汇总!$C$2:$C$871,,MATCH($B322,[2]掉落汇总!$D$1:$M$1)),[2]掉落汇总!$A$2:$A$871,J$1,[2]掉落汇总!$C$2:$C$871,$Q$2)/$Q$3)*宝箱投放计算!I322</f>
        <v>0</v>
      </c>
      <c r="K322">
        <f ca="1">(SUMIFS(OFFSET([2]掉落汇总!$C$2:$C$871,,MATCH($B322,[2]掉落汇总!$D$1:$M$1)),[2]掉落汇总!$A$2:$A$871,K$1,[2]掉落汇总!$C$2:$C$871,$Q$1)+SUMIFS(OFFSET([2]掉落汇总!$C$2:$C$871,,MATCH($B322,[2]掉落汇总!$D$1:$M$1)),[2]掉落汇总!$A$2:$A$871,K$1,[2]掉落汇总!$C$2:$C$871,$Q$2)/$Q$3)*宝箱投放计算!J322</f>
        <v>0</v>
      </c>
      <c r="L322">
        <f ca="1">(SUMIFS(OFFSET([2]掉落汇总!$C$2:$C$871,,MATCH($B322,[2]掉落汇总!$D$1:$M$1)),[2]掉落汇总!$A$2:$A$871,L$1,[2]掉落汇总!$C$2:$C$871,$Q$1)+SUMIFS(OFFSET([2]掉落汇总!$C$2:$C$871,,MATCH($B322,[2]掉落汇总!$D$1:$M$1)),[2]掉落汇总!$A$2:$A$871,L$1,[2]掉落汇总!$C$2:$C$871,$Q$2)/$Q$3)*宝箱投放计算!K322</f>
        <v>0</v>
      </c>
      <c r="M322">
        <f ca="1">(SUMIFS(OFFSET([2]掉落汇总!$C$2:$C$871,,MATCH($B322,[2]掉落汇总!$D$1:$M$1)),[2]掉落汇总!$A$2:$A$871,M$1,[2]掉落汇总!$C$2:$C$871,$Q$1)+SUMIFS(OFFSET([2]掉落汇总!$C$2:$C$871,,MATCH($B322,[2]掉落汇总!$D$1:$M$1)),[2]掉落汇总!$A$2:$A$871,M$1,[2]掉落汇总!$C$2:$C$871,$Q$2)/$Q$3)*宝箱投放计算!L322</f>
        <v>0</v>
      </c>
      <c r="N322">
        <f ca="1">(SUMIFS(OFFSET([2]掉落汇总!$C$2:$C$871,,MATCH($B322,[2]掉落汇总!$D$1:$M$1)),[2]掉落汇总!$A$2:$A$871,N$1,[2]掉落汇总!$C$2:$C$871,$Q$1)+SUMIFS(OFFSET([2]掉落汇总!$C$2:$C$871,,MATCH($B322,[2]掉落汇总!$D$1:$M$1)),[2]掉落汇总!$A$2:$A$871,N$1,[2]掉落汇总!$C$2:$C$871,$Q$2)/$Q$3)*宝箱投放计算!M322</f>
        <v>0</v>
      </c>
      <c r="O322">
        <f ca="1">(SUMIFS(OFFSET([2]掉落汇总!$C$2:$C$871,,MATCH($B322,[2]掉落汇总!$D$1:$M$1)),[2]掉落汇总!$A$2:$A$871,O$1,[2]掉落汇总!$C$2:$C$871,$Q$1)+SUMIFS(OFFSET([2]掉落汇总!$C$2:$C$871,,MATCH($B322,[2]掉落汇总!$D$1:$M$1)),[2]掉落汇总!$A$2:$A$871,O$1,[2]掉落汇总!$C$2:$C$871,$Q$2)/$Q$3)*宝箱投放计算!N322</f>
        <v>0</v>
      </c>
    </row>
    <row r="323" spans="1:15" x14ac:dyDescent="0.2">
      <c r="A323">
        <f>玩家成长时间线!A323</f>
        <v>322</v>
      </c>
      <c r="B323">
        <f>玩家成长时间线!B323</f>
        <v>8</v>
      </c>
      <c r="C323">
        <f ca="1">SUM($D$2:D323)</f>
        <v>0</v>
      </c>
      <c r="D323">
        <f t="shared" ref="D323:D361" ca="1" si="5">SUM(E323:O323)</f>
        <v>0</v>
      </c>
      <c r="E323">
        <f ca="1">(SUMIFS(OFFSET([2]掉落汇总!$C$2:$C$871,,MATCH($B323,[2]掉落汇总!$D$1:$M$1)),[2]掉落汇总!$A$2:$A$871,E$1,[2]掉落汇总!$C$2:$C$871,$Q$1)+SUMIFS(OFFSET([2]掉落汇总!$C$2:$C$871,,MATCH($B323,[2]掉落汇总!$D$1:$M$1)),[2]掉落汇总!$A$2:$A$871,E$1,[2]掉落汇总!$C$2:$C$871,$Q$2)/$Q$3)*宝箱投放计算!D323</f>
        <v>0</v>
      </c>
      <c r="F323">
        <f ca="1">(SUMIFS(OFFSET([2]掉落汇总!$C$2:$C$871,,MATCH($B323,[2]掉落汇总!$D$1:$M$1)),[2]掉落汇总!$A$2:$A$871,F$1,[2]掉落汇总!$C$2:$C$871,$Q$1)+SUMIFS(OFFSET([2]掉落汇总!$C$2:$C$871,,MATCH($B323,[2]掉落汇总!$D$1:$M$1)),[2]掉落汇总!$A$2:$A$871,F$1,[2]掉落汇总!$C$2:$C$871,$Q$2)/$Q$3)*宝箱投放计算!E323</f>
        <v>0</v>
      </c>
      <c r="G323">
        <f ca="1">(SUMIFS(OFFSET([2]掉落汇总!$C$2:$C$871,,MATCH($B323,[2]掉落汇总!$D$1:$M$1)),[2]掉落汇总!$A$2:$A$871,G$1,[2]掉落汇总!$C$2:$C$871,$Q$1)+SUMIFS(OFFSET([2]掉落汇总!$C$2:$C$871,,MATCH($B323,[2]掉落汇总!$D$1:$M$1)),[2]掉落汇总!$A$2:$A$871,G$1,[2]掉落汇总!$C$2:$C$871,$Q$2)/$Q$3)*宝箱投放计算!F323</f>
        <v>0</v>
      </c>
      <c r="H323">
        <f ca="1">(SUMIFS(OFFSET([2]掉落汇总!$C$2:$C$871,,MATCH($B323,[2]掉落汇总!$D$1:$M$1)),[2]掉落汇总!$A$2:$A$871,H$1,[2]掉落汇总!$C$2:$C$871,$Q$1)+SUMIFS(OFFSET([2]掉落汇总!$C$2:$C$871,,MATCH($B323,[2]掉落汇总!$D$1:$M$1)),[2]掉落汇总!$A$2:$A$871,H$1,[2]掉落汇总!$C$2:$C$871,$Q$2)/$Q$3)*宝箱投放计算!G323</f>
        <v>0</v>
      </c>
      <c r="I323">
        <f ca="1">(SUMIFS(OFFSET([2]掉落汇总!$C$2:$C$871,,MATCH($B323,[2]掉落汇总!$D$1:$M$1)),[2]掉落汇总!$A$2:$A$871,I$1,[2]掉落汇总!$C$2:$C$871,$Q$1)+SUMIFS(OFFSET([2]掉落汇总!$C$2:$C$871,,MATCH($B323,[2]掉落汇总!$D$1:$M$1)),[2]掉落汇总!$A$2:$A$871,I$1,[2]掉落汇总!$C$2:$C$871,$Q$2)/$Q$3)*宝箱投放计算!H323</f>
        <v>0</v>
      </c>
      <c r="J323">
        <f ca="1">(SUMIFS(OFFSET([2]掉落汇总!$C$2:$C$871,,MATCH($B323,[2]掉落汇总!$D$1:$M$1)),[2]掉落汇总!$A$2:$A$871,J$1,[2]掉落汇总!$C$2:$C$871,$Q$1)+SUMIFS(OFFSET([2]掉落汇总!$C$2:$C$871,,MATCH($B323,[2]掉落汇总!$D$1:$M$1)),[2]掉落汇总!$A$2:$A$871,J$1,[2]掉落汇总!$C$2:$C$871,$Q$2)/$Q$3)*宝箱投放计算!I323</f>
        <v>0</v>
      </c>
      <c r="K323">
        <f ca="1">(SUMIFS(OFFSET([2]掉落汇总!$C$2:$C$871,,MATCH($B323,[2]掉落汇总!$D$1:$M$1)),[2]掉落汇总!$A$2:$A$871,K$1,[2]掉落汇总!$C$2:$C$871,$Q$1)+SUMIFS(OFFSET([2]掉落汇总!$C$2:$C$871,,MATCH($B323,[2]掉落汇总!$D$1:$M$1)),[2]掉落汇总!$A$2:$A$871,K$1,[2]掉落汇总!$C$2:$C$871,$Q$2)/$Q$3)*宝箱投放计算!J323</f>
        <v>0</v>
      </c>
      <c r="L323">
        <f ca="1">(SUMIFS(OFFSET([2]掉落汇总!$C$2:$C$871,,MATCH($B323,[2]掉落汇总!$D$1:$M$1)),[2]掉落汇总!$A$2:$A$871,L$1,[2]掉落汇总!$C$2:$C$871,$Q$1)+SUMIFS(OFFSET([2]掉落汇总!$C$2:$C$871,,MATCH($B323,[2]掉落汇总!$D$1:$M$1)),[2]掉落汇总!$A$2:$A$871,L$1,[2]掉落汇总!$C$2:$C$871,$Q$2)/$Q$3)*宝箱投放计算!K323</f>
        <v>0</v>
      </c>
      <c r="M323">
        <f ca="1">(SUMIFS(OFFSET([2]掉落汇总!$C$2:$C$871,,MATCH($B323,[2]掉落汇总!$D$1:$M$1)),[2]掉落汇总!$A$2:$A$871,M$1,[2]掉落汇总!$C$2:$C$871,$Q$1)+SUMIFS(OFFSET([2]掉落汇总!$C$2:$C$871,,MATCH($B323,[2]掉落汇总!$D$1:$M$1)),[2]掉落汇总!$A$2:$A$871,M$1,[2]掉落汇总!$C$2:$C$871,$Q$2)/$Q$3)*宝箱投放计算!L323</f>
        <v>0</v>
      </c>
      <c r="N323">
        <f ca="1">(SUMIFS(OFFSET([2]掉落汇总!$C$2:$C$871,,MATCH($B323,[2]掉落汇总!$D$1:$M$1)),[2]掉落汇总!$A$2:$A$871,N$1,[2]掉落汇总!$C$2:$C$871,$Q$1)+SUMIFS(OFFSET([2]掉落汇总!$C$2:$C$871,,MATCH($B323,[2]掉落汇总!$D$1:$M$1)),[2]掉落汇总!$A$2:$A$871,N$1,[2]掉落汇总!$C$2:$C$871,$Q$2)/$Q$3)*宝箱投放计算!M323</f>
        <v>0</v>
      </c>
      <c r="O323">
        <f ca="1">(SUMIFS(OFFSET([2]掉落汇总!$C$2:$C$871,,MATCH($B323,[2]掉落汇总!$D$1:$M$1)),[2]掉落汇总!$A$2:$A$871,O$1,[2]掉落汇总!$C$2:$C$871,$Q$1)+SUMIFS(OFFSET([2]掉落汇总!$C$2:$C$871,,MATCH($B323,[2]掉落汇总!$D$1:$M$1)),[2]掉落汇总!$A$2:$A$871,O$1,[2]掉落汇总!$C$2:$C$871,$Q$2)/$Q$3)*宝箱投放计算!N323</f>
        <v>0</v>
      </c>
    </row>
    <row r="324" spans="1:15" x14ac:dyDescent="0.2">
      <c r="A324">
        <f>玩家成长时间线!A324</f>
        <v>323</v>
      </c>
      <c r="B324">
        <f>玩家成长时间线!B324</f>
        <v>8</v>
      </c>
      <c r="C324">
        <f ca="1">SUM($D$2:D324)</f>
        <v>0</v>
      </c>
      <c r="D324">
        <f t="shared" ca="1" si="5"/>
        <v>0</v>
      </c>
      <c r="E324">
        <f ca="1">(SUMIFS(OFFSET([2]掉落汇总!$C$2:$C$871,,MATCH($B324,[2]掉落汇总!$D$1:$M$1)),[2]掉落汇总!$A$2:$A$871,E$1,[2]掉落汇总!$C$2:$C$871,$Q$1)+SUMIFS(OFFSET([2]掉落汇总!$C$2:$C$871,,MATCH($B324,[2]掉落汇总!$D$1:$M$1)),[2]掉落汇总!$A$2:$A$871,E$1,[2]掉落汇总!$C$2:$C$871,$Q$2)/$Q$3)*宝箱投放计算!D324</f>
        <v>0</v>
      </c>
      <c r="F324">
        <f ca="1">(SUMIFS(OFFSET([2]掉落汇总!$C$2:$C$871,,MATCH($B324,[2]掉落汇总!$D$1:$M$1)),[2]掉落汇总!$A$2:$A$871,F$1,[2]掉落汇总!$C$2:$C$871,$Q$1)+SUMIFS(OFFSET([2]掉落汇总!$C$2:$C$871,,MATCH($B324,[2]掉落汇总!$D$1:$M$1)),[2]掉落汇总!$A$2:$A$871,F$1,[2]掉落汇总!$C$2:$C$871,$Q$2)/$Q$3)*宝箱投放计算!E324</f>
        <v>0</v>
      </c>
      <c r="G324">
        <f ca="1">(SUMIFS(OFFSET([2]掉落汇总!$C$2:$C$871,,MATCH($B324,[2]掉落汇总!$D$1:$M$1)),[2]掉落汇总!$A$2:$A$871,G$1,[2]掉落汇总!$C$2:$C$871,$Q$1)+SUMIFS(OFFSET([2]掉落汇总!$C$2:$C$871,,MATCH($B324,[2]掉落汇总!$D$1:$M$1)),[2]掉落汇总!$A$2:$A$871,G$1,[2]掉落汇总!$C$2:$C$871,$Q$2)/$Q$3)*宝箱投放计算!F324</f>
        <v>0</v>
      </c>
      <c r="H324">
        <f ca="1">(SUMIFS(OFFSET([2]掉落汇总!$C$2:$C$871,,MATCH($B324,[2]掉落汇总!$D$1:$M$1)),[2]掉落汇总!$A$2:$A$871,H$1,[2]掉落汇总!$C$2:$C$871,$Q$1)+SUMIFS(OFFSET([2]掉落汇总!$C$2:$C$871,,MATCH($B324,[2]掉落汇总!$D$1:$M$1)),[2]掉落汇总!$A$2:$A$871,H$1,[2]掉落汇总!$C$2:$C$871,$Q$2)/$Q$3)*宝箱投放计算!G324</f>
        <v>0</v>
      </c>
      <c r="I324">
        <f ca="1">(SUMIFS(OFFSET([2]掉落汇总!$C$2:$C$871,,MATCH($B324,[2]掉落汇总!$D$1:$M$1)),[2]掉落汇总!$A$2:$A$871,I$1,[2]掉落汇总!$C$2:$C$871,$Q$1)+SUMIFS(OFFSET([2]掉落汇总!$C$2:$C$871,,MATCH($B324,[2]掉落汇总!$D$1:$M$1)),[2]掉落汇总!$A$2:$A$871,I$1,[2]掉落汇总!$C$2:$C$871,$Q$2)/$Q$3)*宝箱投放计算!H324</f>
        <v>0</v>
      </c>
      <c r="J324">
        <f ca="1">(SUMIFS(OFFSET([2]掉落汇总!$C$2:$C$871,,MATCH($B324,[2]掉落汇总!$D$1:$M$1)),[2]掉落汇总!$A$2:$A$871,J$1,[2]掉落汇总!$C$2:$C$871,$Q$1)+SUMIFS(OFFSET([2]掉落汇总!$C$2:$C$871,,MATCH($B324,[2]掉落汇总!$D$1:$M$1)),[2]掉落汇总!$A$2:$A$871,J$1,[2]掉落汇总!$C$2:$C$871,$Q$2)/$Q$3)*宝箱投放计算!I324</f>
        <v>0</v>
      </c>
      <c r="K324">
        <f ca="1">(SUMIFS(OFFSET([2]掉落汇总!$C$2:$C$871,,MATCH($B324,[2]掉落汇总!$D$1:$M$1)),[2]掉落汇总!$A$2:$A$871,K$1,[2]掉落汇总!$C$2:$C$871,$Q$1)+SUMIFS(OFFSET([2]掉落汇总!$C$2:$C$871,,MATCH($B324,[2]掉落汇总!$D$1:$M$1)),[2]掉落汇总!$A$2:$A$871,K$1,[2]掉落汇总!$C$2:$C$871,$Q$2)/$Q$3)*宝箱投放计算!J324</f>
        <v>0</v>
      </c>
      <c r="L324">
        <f ca="1">(SUMIFS(OFFSET([2]掉落汇总!$C$2:$C$871,,MATCH($B324,[2]掉落汇总!$D$1:$M$1)),[2]掉落汇总!$A$2:$A$871,L$1,[2]掉落汇总!$C$2:$C$871,$Q$1)+SUMIFS(OFFSET([2]掉落汇总!$C$2:$C$871,,MATCH($B324,[2]掉落汇总!$D$1:$M$1)),[2]掉落汇总!$A$2:$A$871,L$1,[2]掉落汇总!$C$2:$C$871,$Q$2)/$Q$3)*宝箱投放计算!K324</f>
        <v>0</v>
      </c>
      <c r="M324">
        <f ca="1">(SUMIFS(OFFSET([2]掉落汇总!$C$2:$C$871,,MATCH($B324,[2]掉落汇总!$D$1:$M$1)),[2]掉落汇总!$A$2:$A$871,M$1,[2]掉落汇总!$C$2:$C$871,$Q$1)+SUMIFS(OFFSET([2]掉落汇总!$C$2:$C$871,,MATCH($B324,[2]掉落汇总!$D$1:$M$1)),[2]掉落汇总!$A$2:$A$871,M$1,[2]掉落汇总!$C$2:$C$871,$Q$2)/$Q$3)*宝箱投放计算!L324</f>
        <v>0</v>
      </c>
      <c r="N324">
        <f ca="1">(SUMIFS(OFFSET([2]掉落汇总!$C$2:$C$871,,MATCH($B324,[2]掉落汇总!$D$1:$M$1)),[2]掉落汇总!$A$2:$A$871,N$1,[2]掉落汇总!$C$2:$C$871,$Q$1)+SUMIFS(OFFSET([2]掉落汇总!$C$2:$C$871,,MATCH($B324,[2]掉落汇总!$D$1:$M$1)),[2]掉落汇总!$A$2:$A$871,N$1,[2]掉落汇总!$C$2:$C$871,$Q$2)/$Q$3)*宝箱投放计算!M324</f>
        <v>0</v>
      </c>
      <c r="O324">
        <f ca="1">(SUMIFS(OFFSET([2]掉落汇总!$C$2:$C$871,,MATCH($B324,[2]掉落汇总!$D$1:$M$1)),[2]掉落汇总!$A$2:$A$871,O$1,[2]掉落汇总!$C$2:$C$871,$Q$1)+SUMIFS(OFFSET([2]掉落汇总!$C$2:$C$871,,MATCH($B324,[2]掉落汇总!$D$1:$M$1)),[2]掉落汇总!$A$2:$A$871,O$1,[2]掉落汇总!$C$2:$C$871,$Q$2)/$Q$3)*宝箱投放计算!N324</f>
        <v>0</v>
      </c>
    </row>
    <row r="325" spans="1:15" x14ac:dyDescent="0.2">
      <c r="A325">
        <f>玩家成长时间线!A325</f>
        <v>324</v>
      </c>
      <c r="B325">
        <f>玩家成长时间线!B325</f>
        <v>8</v>
      </c>
      <c r="C325">
        <f ca="1">SUM($D$2:D325)</f>
        <v>0</v>
      </c>
      <c r="D325">
        <f t="shared" ca="1" si="5"/>
        <v>0</v>
      </c>
      <c r="E325">
        <f ca="1">(SUMIFS(OFFSET([2]掉落汇总!$C$2:$C$871,,MATCH($B325,[2]掉落汇总!$D$1:$M$1)),[2]掉落汇总!$A$2:$A$871,E$1,[2]掉落汇总!$C$2:$C$871,$Q$1)+SUMIFS(OFFSET([2]掉落汇总!$C$2:$C$871,,MATCH($B325,[2]掉落汇总!$D$1:$M$1)),[2]掉落汇总!$A$2:$A$871,E$1,[2]掉落汇总!$C$2:$C$871,$Q$2)/$Q$3)*宝箱投放计算!D325</f>
        <v>0</v>
      </c>
      <c r="F325">
        <f ca="1">(SUMIFS(OFFSET([2]掉落汇总!$C$2:$C$871,,MATCH($B325,[2]掉落汇总!$D$1:$M$1)),[2]掉落汇总!$A$2:$A$871,F$1,[2]掉落汇总!$C$2:$C$871,$Q$1)+SUMIFS(OFFSET([2]掉落汇总!$C$2:$C$871,,MATCH($B325,[2]掉落汇总!$D$1:$M$1)),[2]掉落汇总!$A$2:$A$871,F$1,[2]掉落汇总!$C$2:$C$871,$Q$2)/$Q$3)*宝箱投放计算!E325</f>
        <v>0</v>
      </c>
      <c r="G325">
        <f ca="1">(SUMIFS(OFFSET([2]掉落汇总!$C$2:$C$871,,MATCH($B325,[2]掉落汇总!$D$1:$M$1)),[2]掉落汇总!$A$2:$A$871,G$1,[2]掉落汇总!$C$2:$C$871,$Q$1)+SUMIFS(OFFSET([2]掉落汇总!$C$2:$C$871,,MATCH($B325,[2]掉落汇总!$D$1:$M$1)),[2]掉落汇总!$A$2:$A$871,G$1,[2]掉落汇总!$C$2:$C$871,$Q$2)/$Q$3)*宝箱投放计算!F325</f>
        <v>0</v>
      </c>
      <c r="H325">
        <f ca="1">(SUMIFS(OFFSET([2]掉落汇总!$C$2:$C$871,,MATCH($B325,[2]掉落汇总!$D$1:$M$1)),[2]掉落汇总!$A$2:$A$871,H$1,[2]掉落汇总!$C$2:$C$871,$Q$1)+SUMIFS(OFFSET([2]掉落汇总!$C$2:$C$871,,MATCH($B325,[2]掉落汇总!$D$1:$M$1)),[2]掉落汇总!$A$2:$A$871,H$1,[2]掉落汇总!$C$2:$C$871,$Q$2)/$Q$3)*宝箱投放计算!G325</f>
        <v>0</v>
      </c>
      <c r="I325">
        <f ca="1">(SUMIFS(OFFSET([2]掉落汇总!$C$2:$C$871,,MATCH($B325,[2]掉落汇总!$D$1:$M$1)),[2]掉落汇总!$A$2:$A$871,I$1,[2]掉落汇总!$C$2:$C$871,$Q$1)+SUMIFS(OFFSET([2]掉落汇总!$C$2:$C$871,,MATCH($B325,[2]掉落汇总!$D$1:$M$1)),[2]掉落汇总!$A$2:$A$871,I$1,[2]掉落汇总!$C$2:$C$871,$Q$2)/$Q$3)*宝箱投放计算!H325</f>
        <v>0</v>
      </c>
      <c r="J325">
        <f ca="1">(SUMIFS(OFFSET([2]掉落汇总!$C$2:$C$871,,MATCH($B325,[2]掉落汇总!$D$1:$M$1)),[2]掉落汇总!$A$2:$A$871,J$1,[2]掉落汇总!$C$2:$C$871,$Q$1)+SUMIFS(OFFSET([2]掉落汇总!$C$2:$C$871,,MATCH($B325,[2]掉落汇总!$D$1:$M$1)),[2]掉落汇总!$A$2:$A$871,J$1,[2]掉落汇总!$C$2:$C$871,$Q$2)/$Q$3)*宝箱投放计算!I325</f>
        <v>0</v>
      </c>
      <c r="K325">
        <f ca="1">(SUMIFS(OFFSET([2]掉落汇总!$C$2:$C$871,,MATCH($B325,[2]掉落汇总!$D$1:$M$1)),[2]掉落汇总!$A$2:$A$871,K$1,[2]掉落汇总!$C$2:$C$871,$Q$1)+SUMIFS(OFFSET([2]掉落汇总!$C$2:$C$871,,MATCH($B325,[2]掉落汇总!$D$1:$M$1)),[2]掉落汇总!$A$2:$A$871,K$1,[2]掉落汇总!$C$2:$C$871,$Q$2)/$Q$3)*宝箱投放计算!J325</f>
        <v>0</v>
      </c>
      <c r="L325">
        <f ca="1">(SUMIFS(OFFSET([2]掉落汇总!$C$2:$C$871,,MATCH($B325,[2]掉落汇总!$D$1:$M$1)),[2]掉落汇总!$A$2:$A$871,L$1,[2]掉落汇总!$C$2:$C$871,$Q$1)+SUMIFS(OFFSET([2]掉落汇总!$C$2:$C$871,,MATCH($B325,[2]掉落汇总!$D$1:$M$1)),[2]掉落汇总!$A$2:$A$871,L$1,[2]掉落汇总!$C$2:$C$871,$Q$2)/$Q$3)*宝箱投放计算!K325</f>
        <v>0</v>
      </c>
      <c r="M325">
        <f ca="1">(SUMIFS(OFFSET([2]掉落汇总!$C$2:$C$871,,MATCH($B325,[2]掉落汇总!$D$1:$M$1)),[2]掉落汇总!$A$2:$A$871,M$1,[2]掉落汇总!$C$2:$C$871,$Q$1)+SUMIFS(OFFSET([2]掉落汇总!$C$2:$C$871,,MATCH($B325,[2]掉落汇总!$D$1:$M$1)),[2]掉落汇总!$A$2:$A$871,M$1,[2]掉落汇总!$C$2:$C$871,$Q$2)/$Q$3)*宝箱投放计算!L325</f>
        <v>0</v>
      </c>
      <c r="N325">
        <f ca="1">(SUMIFS(OFFSET([2]掉落汇总!$C$2:$C$871,,MATCH($B325,[2]掉落汇总!$D$1:$M$1)),[2]掉落汇总!$A$2:$A$871,N$1,[2]掉落汇总!$C$2:$C$871,$Q$1)+SUMIFS(OFFSET([2]掉落汇总!$C$2:$C$871,,MATCH($B325,[2]掉落汇总!$D$1:$M$1)),[2]掉落汇总!$A$2:$A$871,N$1,[2]掉落汇总!$C$2:$C$871,$Q$2)/$Q$3)*宝箱投放计算!M325</f>
        <v>0</v>
      </c>
      <c r="O325">
        <f ca="1">(SUMIFS(OFFSET([2]掉落汇总!$C$2:$C$871,,MATCH($B325,[2]掉落汇总!$D$1:$M$1)),[2]掉落汇总!$A$2:$A$871,O$1,[2]掉落汇总!$C$2:$C$871,$Q$1)+SUMIFS(OFFSET([2]掉落汇总!$C$2:$C$871,,MATCH($B325,[2]掉落汇总!$D$1:$M$1)),[2]掉落汇总!$A$2:$A$871,O$1,[2]掉落汇总!$C$2:$C$871,$Q$2)/$Q$3)*宝箱投放计算!N325</f>
        <v>0</v>
      </c>
    </row>
    <row r="326" spans="1:15" x14ac:dyDescent="0.2">
      <c r="A326">
        <f>玩家成长时间线!A326</f>
        <v>325</v>
      </c>
      <c r="B326">
        <f>玩家成长时间线!B326</f>
        <v>9</v>
      </c>
      <c r="C326">
        <f ca="1">SUM($D$2:D326)</f>
        <v>0</v>
      </c>
      <c r="D326">
        <f t="shared" ca="1" si="5"/>
        <v>0</v>
      </c>
      <c r="E326">
        <f ca="1">(SUMIFS(OFFSET([2]掉落汇总!$C$2:$C$871,,MATCH($B326,[2]掉落汇总!$D$1:$M$1)),[2]掉落汇总!$A$2:$A$871,E$1,[2]掉落汇总!$C$2:$C$871,$Q$1)+SUMIFS(OFFSET([2]掉落汇总!$C$2:$C$871,,MATCH($B326,[2]掉落汇总!$D$1:$M$1)),[2]掉落汇总!$A$2:$A$871,E$1,[2]掉落汇总!$C$2:$C$871,$Q$2)/$Q$3)*宝箱投放计算!D326</f>
        <v>0</v>
      </c>
      <c r="F326">
        <f ca="1">(SUMIFS(OFFSET([2]掉落汇总!$C$2:$C$871,,MATCH($B326,[2]掉落汇总!$D$1:$M$1)),[2]掉落汇总!$A$2:$A$871,F$1,[2]掉落汇总!$C$2:$C$871,$Q$1)+SUMIFS(OFFSET([2]掉落汇总!$C$2:$C$871,,MATCH($B326,[2]掉落汇总!$D$1:$M$1)),[2]掉落汇总!$A$2:$A$871,F$1,[2]掉落汇总!$C$2:$C$871,$Q$2)/$Q$3)*宝箱投放计算!E326</f>
        <v>0</v>
      </c>
      <c r="G326">
        <f ca="1">(SUMIFS(OFFSET([2]掉落汇总!$C$2:$C$871,,MATCH($B326,[2]掉落汇总!$D$1:$M$1)),[2]掉落汇总!$A$2:$A$871,G$1,[2]掉落汇总!$C$2:$C$871,$Q$1)+SUMIFS(OFFSET([2]掉落汇总!$C$2:$C$871,,MATCH($B326,[2]掉落汇总!$D$1:$M$1)),[2]掉落汇总!$A$2:$A$871,G$1,[2]掉落汇总!$C$2:$C$871,$Q$2)/$Q$3)*宝箱投放计算!F326</f>
        <v>0</v>
      </c>
      <c r="H326">
        <f ca="1">(SUMIFS(OFFSET([2]掉落汇总!$C$2:$C$871,,MATCH($B326,[2]掉落汇总!$D$1:$M$1)),[2]掉落汇总!$A$2:$A$871,H$1,[2]掉落汇总!$C$2:$C$871,$Q$1)+SUMIFS(OFFSET([2]掉落汇总!$C$2:$C$871,,MATCH($B326,[2]掉落汇总!$D$1:$M$1)),[2]掉落汇总!$A$2:$A$871,H$1,[2]掉落汇总!$C$2:$C$871,$Q$2)/$Q$3)*宝箱投放计算!G326</f>
        <v>0</v>
      </c>
      <c r="I326">
        <f ca="1">(SUMIFS(OFFSET([2]掉落汇总!$C$2:$C$871,,MATCH($B326,[2]掉落汇总!$D$1:$M$1)),[2]掉落汇总!$A$2:$A$871,I$1,[2]掉落汇总!$C$2:$C$871,$Q$1)+SUMIFS(OFFSET([2]掉落汇总!$C$2:$C$871,,MATCH($B326,[2]掉落汇总!$D$1:$M$1)),[2]掉落汇总!$A$2:$A$871,I$1,[2]掉落汇总!$C$2:$C$871,$Q$2)/$Q$3)*宝箱投放计算!H326</f>
        <v>0</v>
      </c>
      <c r="J326">
        <f ca="1">(SUMIFS(OFFSET([2]掉落汇总!$C$2:$C$871,,MATCH($B326,[2]掉落汇总!$D$1:$M$1)),[2]掉落汇总!$A$2:$A$871,J$1,[2]掉落汇总!$C$2:$C$871,$Q$1)+SUMIFS(OFFSET([2]掉落汇总!$C$2:$C$871,,MATCH($B326,[2]掉落汇总!$D$1:$M$1)),[2]掉落汇总!$A$2:$A$871,J$1,[2]掉落汇总!$C$2:$C$871,$Q$2)/$Q$3)*宝箱投放计算!I326</f>
        <v>0</v>
      </c>
      <c r="K326">
        <f ca="1">(SUMIFS(OFFSET([2]掉落汇总!$C$2:$C$871,,MATCH($B326,[2]掉落汇总!$D$1:$M$1)),[2]掉落汇总!$A$2:$A$871,K$1,[2]掉落汇总!$C$2:$C$871,$Q$1)+SUMIFS(OFFSET([2]掉落汇总!$C$2:$C$871,,MATCH($B326,[2]掉落汇总!$D$1:$M$1)),[2]掉落汇总!$A$2:$A$871,K$1,[2]掉落汇总!$C$2:$C$871,$Q$2)/$Q$3)*宝箱投放计算!J326</f>
        <v>0</v>
      </c>
      <c r="L326">
        <f ca="1">(SUMIFS(OFFSET([2]掉落汇总!$C$2:$C$871,,MATCH($B326,[2]掉落汇总!$D$1:$M$1)),[2]掉落汇总!$A$2:$A$871,L$1,[2]掉落汇总!$C$2:$C$871,$Q$1)+SUMIFS(OFFSET([2]掉落汇总!$C$2:$C$871,,MATCH($B326,[2]掉落汇总!$D$1:$M$1)),[2]掉落汇总!$A$2:$A$871,L$1,[2]掉落汇总!$C$2:$C$871,$Q$2)/$Q$3)*宝箱投放计算!K326</f>
        <v>0</v>
      </c>
      <c r="M326">
        <f ca="1">(SUMIFS(OFFSET([2]掉落汇总!$C$2:$C$871,,MATCH($B326,[2]掉落汇总!$D$1:$M$1)),[2]掉落汇总!$A$2:$A$871,M$1,[2]掉落汇总!$C$2:$C$871,$Q$1)+SUMIFS(OFFSET([2]掉落汇总!$C$2:$C$871,,MATCH($B326,[2]掉落汇总!$D$1:$M$1)),[2]掉落汇总!$A$2:$A$871,M$1,[2]掉落汇总!$C$2:$C$871,$Q$2)/$Q$3)*宝箱投放计算!L326</f>
        <v>0</v>
      </c>
      <c r="N326">
        <f ca="1">(SUMIFS(OFFSET([2]掉落汇总!$C$2:$C$871,,MATCH($B326,[2]掉落汇总!$D$1:$M$1)),[2]掉落汇总!$A$2:$A$871,N$1,[2]掉落汇总!$C$2:$C$871,$Q$1)+SUMIFS(OFFSET([2]掉落汇总!$C$2:$C$871,,MATCH($B326,[2]掉落汇总!$D$1:$M$1)),[2]掉落汇总!$A$2:$A$871,N$1,[2]掉落汇总!$C$2:$C$871,$Q$2)/$Q$3)*宝箱投放计算!M326</f>
        <v>0</v>
      </c>
      <c r="O326">
        <f ca="1">(SUMIFS(OFFSET([2]掉落汇总!$C$2:$C$871,,MATCH($B326,[2]掉落汇总!$D$1:$M$1)),[2]掉落汇总!$A$2:$A$871,O$1,[2]掉落汇总!$C$2:$C$871,$Q$1)+SUMIFS(OFFSET([2]掉落汇总!$C$2:$C$871,,MATCH($B326,[2]掉落汇总!$D$1:$M$1)),[2]掉落汇总!$A$2:$A$871,O$1,[2]掉落汇总!$C$2:$C$871,$Q$2)/$Q$3)*宝箱投放计算!N326</f>
        <v>0</v>
      </c>
    </row>
    <row r="327" spans="1:15" x14ac:dyDescent="0.2">
      <c r="A327">
        <f>玩家成长时间线!A327</f>
        <v>326</v>
      </c>
      <c r="B327">
        <f>玩家成长时间线!B327</f>
        <v>9</v>
      </c>
      <c r="C327">
        <f ca="1">SUM($D$2:D327)</f>
        <v>0</v>
      </c>
      <c r="D327">
        <f t="shared" ca="1" si="5"/>
        <v>0</v>
      </c>
      <c r="E327">
        <f ca="1">(SUMIFS(OFFSET([2]掉落汇总!$C$2:$C$871,,MATCH($B327,[2]掉落汇总!$D$1:$M$1)),[2]掉落汇总!$A$2:$A$871,E$1,[2]掉落汇总!$C$2:$C$871,$Q$1)+SUMIFS(OFFSET([2]掉落汇总!$C$2:$C$871,,MATCH($B327,[2]掉落汇总!$D$1:$M$1)),[2]掉落汇总!$A$2:$A$871,E$1,[2]掉落汇总!$C$2:$C$871,$Q$2)/$Q$3)*宝箱投放计算!D327</f>
        <v>0</v>
      </c>
      <c r="F327">
        <f ca="1">(SUMIFS(OFFSET([2]掉落汇总!$C$2:$C$871,,MATCH($B327,[2]掉落汇总!$D$1:$M$1)),[2]掉落汇总!$A$2:$A$871,F$1,[2]掉落汇总!$C$2:$C$871,$Q$1)+SUMIFS(OFFSET([2]掉落汇总!$C$2:$C$871,,MATCH($B327,[2]掉落汇总!$D$1:$M$1)),[2]掉落汇总!$A$2:$A$871,F$1,[2]掉落汇总!$C$2:$C$871,$Q$2)/$Q$3)*宝箱投放计算!E327</f>
        <v>0</v>
      </c>
      <c r="G327">
        <f ca="1">(SUMIFS(OFFSET([2]掉落汇总!$C$2:$C$871,,MATCH($B327,[2]掉落汇总!$D$1:$M$1)),[2]掉落汇总!$A$2:$A$871,G$1,[2]掉落汇总!$C$2:$C$871,$Q$1)+SUMIFS(OFFSET([2]掉落汇总!$C$2:$C$871,,MATCH($B327,[2]掉落汇总!$D$1:$M$1)),[2]掉落汇总!$A$2:$A$871,G$1,[2]掉落汇总!$C$2:$C$871,$Q$2)/$Q$3)*宝箱投放计算!F327</f>
        <v>0</v>
      </c>
      <c r="H327">
        <f ca="1">(SUMIFS(OFFSET([2]掉落汇总!$C$2:$C$871,,MATCH($B327,[2]掉落汇总!$D$1:$M$1)),[2]掉落汇总!$A$2:$A$871,H$1,[2]掉落汇总!$C$2:$C$871,$Q$1)+SUMIFS(OFFSET([2]掉落汇总!$C$2:$C$871,,MATCH($B327,[2]掉落汇总!$D$1:$M$1)),[2]掉落汇总!$A$2:$A$871,H$1,[2]掉落汇总!$C$2:$C$871,$Q$2)/$Q$3)*宝箱投放计算!G327</f>
        <v>0</v>
      </c>
      <c r="I327">
        <f ca="1">(SUMIFS(OFFSET([2]掉落汇总!$C$2:$C$871,,MATCH($B327,[2]掉落汇总!$D$1:$M$1)),[2]掉落汇总!$A$2:$A$871,I$1,[2]掉落汇总!$C$2:$C$871,$Q$1)+SUMIFS(OFFSET([2]掉落汇总!$C$2:$C$871,,MATCH($B327,[2]掉落汇总!$D$1:$M$1)),[2]掉落汇总!$A$2:$A$871,I$1,[2]掉落汇总!$C$2:$C$871,$Q$2)/$Q$3)*宝箱投放计算!H327</f>
        <v>0</v>
      </c>
      <c r="J327">
        <f ca="1">(SUMIFS(OFFSET([2]掉落汇总!$C$2:$C$871,,MATCH($B327,[2]掉落汇总!$D$1:$M$1)),[2]掉落汇总!$A$2:$A$871,J$1,[2]掉落汇总!$C$2:$C$871,$Q$1)+SUMIFS(OFFSET([2]掉落汇总!$C$2:$C$871,,MATCH($B327,[2]掉落汇总!$D$1:$M$1)),[2]掉落汇总!$A$2:$A$871,J$1,[2]掉落汇总!$C$2:$C$871,$Q$2)/$Q$3)*宝箱投放计算!I327</f>
        <v>0</v>
      </c>
      <c r="K327">
        <f ca="1">(SUMIFS(OFFSET([2]掉落汇总!$C$2:$C$871,,MATCH($B327,[2]掉落汇总!$D$1:$M$1)),[2]掉落汇总!$A$2:$A$871,K$1,[2]掉落汇总!$C$2:$C$871,$Q$1)+SUMIFS(OFFSET([2]掉落汇总!$C$2:$C$871,,MATCH($B327,[2]掉落汇总!$D$1:$M$1)),[2]掉落汇总!$A$2:$A$871,K$1,[2]掉落汇总!$C$2:$C$871,$Q$2)/$Q$3)*宝箱投放计算!J327</f>
        <v>0</v>
      </c>
      <c r="L327">
        <f ca="1">(SUMIFS(OFFSET([2]掉落汇总!$C$2:$C$871,,MATCH($B327,[2]掉落汇总!$D$1:$M$1)),[2]掉落汇总!$A$2:$A$871,L$1,[2]掉落汇总!$C$2:$C$871,$Q$1)+SUMIFS(OFFSET([2]掉落汇总!$C$2:$C$871,,MATCH($B327,[2]掉落汇总!$D$1:$M$1)),[2]掉落汇总!$A$2:$A$871,L$1,[2]掉落汇总!$C$2:$C$871,$Q$2)/$Q$3)*宝箱投放计算!K327</f>
        <v>0</v>
      </c>
      <c r="M327">
        <f ca="1">(SUMIFS(OFFSET([2]掉落汇总!$C$2:$C$871,,MATCH($B327,[2]掉落汇总!$D$1:$M$1)),[2]掉落汇总!$A$2:$A$871,M$1,[2]掉落汇总!$C$2:$C$871,$Q$1)+SUMIFS(OFFSET([2]掉落汇总!$C$2:$C$871,,MATCH($B327,[2]掉落汇总!$D$1:$M$1)),[2]掉落汇总!$A$2:$A$871,M$1,[2]掉落汇总!$C$2:$C$871,$Q$2)/$Q$3)*宝箱投放计算!L327</f>
        <v>0</v>
      </c>
      <c r="N327">
        <f ca="1">(SUMIFS(OFFSET([2]掉落汇总!$C$2:$C$871,,MATCH($B327,[2]掉落汇总!$D$1:$M$1)),[2]掉落汇总!$A$2:$A$871,N$1,[2]掉落汇总!$C$2:$C$871,$Q$1)+SUMIFS(OFFSET([2]掉落汇总!$C$2:$C$871,,MATCH($B327,[2]掉落汇总!$D$1:$M$1)),[2]掉落汇总!$A$2:$A$871,N$1,[2]掉落汇总!$C$2:$C$871,$Q$2)/$Q$3)*宝箱投放计算!M327</f>
        <v>0</v>
      </c>
      <c r="O327">
        <f ca="1">(SUMIFS(OFFSET([2]掉落汇总!$C$2:$C$871,,MATCH($B327,[2]掉落汇总!$D$1:$M$1)),[2]掉落汇总!$A$2:$A$871,O$1,[2]掉落汇总!$C$2:$C$871,$Q$1)+SUMIFS(OFFSET([2]掉落汇总!$C$2:$C$871,,MATCH($B327,[2]掉落汇总!$D$1:$M$1)),[2]掉落汇总!$A$2:$A$871,O$1,[2]掉落汇总!$C$2:$C$871,$Q$2)/$Q$3)*宝箱投放计算!N327</f>
        <v>0</v>
      </c>
    </row>
    <row r="328" spans="1:15" x14ac:dyDescent="0.2">
      <c r="A328">
        <f>玩家成长时间线!A328</f>
        <v>327</v>
      </c>
      <c r="B328">
        <f>玩家成长时间线!B328</f>
        <v>9</v>
      </c>
      <c r="C328">
        <f ca="1">SUM($D$2:D328)</f>
        <v>0</v>
      </c>
      <c r="D328">
        <f t="shared" ca="1" si="5"/>
        <v>0</v>
      </c>
      <c r="E328">
        <f ca="1">(SUMIFS(OFFSET([2]掉落汇总!$C$2:$C$871,,MATCH($B328,[2]掉落汇总!$D$1:$M$1)),[2]掉落汇总!$A$2:$A$871,E$1,[2]掉落汇总!$C$2:$C$871,$Q$1)+SUMIFS(OFFSET([2]掉落汇总!$C$2:$C$871,,MATCH($B328,[2]掉落汇总!$D$1:$M$1)),[2]掉落汇总!$A$2:$A$871,E$1,[2]掉落汇总!$C$2:$C$871,$Q$2)/$Q$3)*宝箱投放计算!D328</f>
        <v>0</v>
      </c>
      <c r="F328">
        <f ca="1">(SUMIFS(OFFSET([2]掉落汇总!$C$2:$C$871,,MATCH($B328,[2]掉落汇总!$D$1:$M$1)),[2]掉落汇总!$A$2:$A$871,F$1,[2]掉落汇总!$C$2:$C$871,$Q$1)+SUMIFS(OFFSET([2]掉落汇总!$C$2:$C$871,,MATCH($B328,[2]掉落汇总!$D$1:$M$1)),[2]掉落汇总!$A$2:$A$871,F$1,[2]掉落汇总!$C$2:$C$871,$Q$2)/$Q$3)*宝箱投放计算!E328</f>
        <v>0</v>
      </c>
      <c r="G328">
        <f ca="1">(SUMIFS(OFFSET([2]掉落汇总!$C$2:$C$871,,MATCH($B328,[2]掉落汇总!$D$1:$M$1)),[2]掉落汇总!$A$2:$A$871,G$1,[2]掉落汇总!$C$2:$C$871,$Q$1)+SUMIFS(OFFSET([2]掉落汇总!$C$2:$C$871,,MATCH($B328,[2]掉落汇总!$D$1:$M$1)),[2]掉落汇总!$A$2:$A$871,G$1,[2]掉落汇总!$C$2:$C$871,$Q$2)/$Q$3)*宝箱投放计算!F328</f>
        <v>0</v>
      </c>
      <c r="H328">
        <f ca="1">(SUMIFS(OFFSET([2]掉落汇总!$C$2:$C$871,,MATCH($B328,[2]掉落汇总!$D$1:$M$1)),[2]掉落汇总!$A$2:$A$871,H$1,[2]掉落汇总!$C$2:$C$871,$Q$1)+SUMIFS(OFFSET([2]掉落汇总!$C$2:$C$871,,MATCH($B328,[2]掉落汇总!$D$1:$M$1)),[2]掉落汇总!$A$2:$A$871,H$1,[2]掉落汇总!$C$2:$C$871,$Q$2)/$Q$3)*宝箱投放计算!G328</f>
        <v>0</v>
      </c>
      <c r="I328">
        <f ca="1">(SUMIFS(OFFSET([2]掉落汇总!$C$2:$C$871,,MATCH($B328,[2]掉落汇总!$D$1:$M$1)),[2]掉落汇总!$A$2:$A$871,I$1,[2]掉落汇总!$C$2:$C$871,$Q$1)+SUMIFS(OFFSET([2]掉落汇总!$C$2:$C$871,,MATCH($B328,[2]掉落汇总!$D$1:$M$1)),[2]掉落汇总!$A$2:$A$871,I$1,[2]掉落汇总!$C$2:$C$871,$Q$2)/$Q$3)*宝箱投放计算!H328</f>
        <v>0</v>
      </c>
      <c r="J328">
        <f ca="1">(SUMIFS(OFFSET([2]掉落汇总!$C$2:$C$871,,MATCH($B328,[2]掉落汇总!$D$1:$M$1)),[2]掉落汇总!$A$2:$A$871,J$1,[2]掉落汇总!$C$2:$C$871,$Q$1)+SUMIFS(OFFSET([2]掉落汇总!$C$2:$C$871,,MATCH($B328,[2]掉落汇总!$D$1:$M$1)),[2]掉落汇总!$A$2:$A$871,J$1,[2]掉落汇总!$C$2:$C$871,$Q$2)/$Q$3)*宝箱投放计算!I328</f>
        <v>0</v>
      </c>
      <c r="K328">
        <f ca="1">(SUMIFS(OFFSET([2]掉落汇总!$C$2:$C$871,,MATCH($B328,[2]掉落汇总!$D$1:$M$1)),[2]掉落汇总!$A$2:$A$871,K$1,[2]掉落汇总!$C$2:$C$871,$Q$1)+SUMIFS(OFFSET([2]掉落汇总!$C$2:$C$871,,MATCH($B328,[2]掉落汇总!$D$1:$M$1)),[2]掉落汇总!$A$2:$A$871,K$1,[2]掉落汇总!$C$2:$C$871,$Q$2)/$Q$3)*宝箱投放计算!J328</f>
        <v>0</v>
      </c>
      <c r="L328">
        <f ca="1">(SUMIFS(OFFSET([2]掉落汇总!$C$2:$C$871,,MATCH($B328,[2]掉落汇总!$D$1:$M$1)),[2]掉落汇总!$A$2:$A$871,L$1,[2]掉落汇总!$C$2:$C$871,$Q$1)+SUMIFS(OFFSET([2]掉落汇总!$C$2:$C$871,,MATCH($B328,[2]掉落汇总!$D$1:$M$1)),[2]掉落汇总!$A$2:$A$871,L$1,[2]掉落汇总!$C$2:$C$871,$Q$2)/$Q$3)*宝箱投放计算!K328</f>
        <v>0</v>
      </c>
      <c r="M328">
        <f ca="1">(SUMIFS(OFFSET([2]掉落汇总!$C$2:$C$871,,MATCH($B328,[2]掉落汇总!$D$1:$M$1)),[2]掉落汇总!$A$2:$A$871,M$1,[2]掉落汇总!$C$2:$C$871,$Q$1)+SUMIFS(OFFSET([2]掉落汇总!$C$2:$C$871,,MATCH($B328,[2]掉落汇总!$D$1:$M$1)),[2]掉落汇总!$A$2:$A$871,M$1,[2]掉落汇总!$C$2:$C$871,$Q$2)/$Q$3)*宝箱投放计算!L328</f>
        <v>0</v>
      </c>
      <c r="N328">
        <f ca="1">(SUMIFS(OFFSET([2]掉落汇总!$C$2:$C$871,,MATCH($B328,[2]掉落汇总!$D$1:$M$1)),[2]掉落汇总!$A$2:$A$871,N$1,[2]掉落汇总!$C$2:$C$871,$Q$1)+SUMIFS(OFFSET([2]掉落汇总!$C$2:$C$871,,MATCH($B328,[2]掉落汇总!$D$1:$M$1)),[2]掉落汇总!$A$2:$A$871,N$1,[2]掉落汇总!$C$2:$C$871,$Q$2)/$Q$3)*宝箱投放计算!M328</f>
        <v>0</v>
      </c>
      <c r="O328">
        <f ca="1">(SUMIFS(OFFSET([2]掉落汇总!$C$2:$C$871,,MATCH($B328,[2]掉落汇总!$D$1:$M$1)),[2]掉落汇总!$A$2:$A$871,O$1,[2]掉落汇总!$C$2:$C$871,$Q$1)+SUMIFS(OFFSET([2]掉落汇总!$C$2:$C$871,,MATCH($B328,[2]掉落汇总!$D$1:$M$1)),[2]掉落汇总!$A$2:$A$871,O$1,[2]掉落汇总!$C$2:$C$871,$Q$2)/$Q$3)*宝箱投放计算!N328</f>
        <v>0</v>
      </c>
    </row>
    <row r="329" spans="1:15" x14ac:dyDescent="0.2">
      <c r="A329">
        <f>玩家成长时间线!A329</f>
        <v>328</v>
      </c>
      <c r="B329">
        <f>玩家成长时间线!B329</f>
        <v>10</v>
      </c>
      <c r="C329">
        <f ca="1">SUM($D$2:D329)</f>
        <v>0</v>
      </c>
      <c r="D329">
        <f t="shared" ca="1" si="5"/>
        <v>0</v>
      </c>
      <c r="E329">
        <f ca="1">(SUMIFS(OFFSET([2]掉落汇总!$C$2:$C$871,,MATCH($B329,[2]掉落汇总!$D$1:$M$1)),[2]掉落汇总!$A$2:$A$871,E$1,[2]掉落汇总!$C$2:$C$871,$Q$1)+SUMIFS(OFFSET([2]掉落汇总!$C$2:$C$871,,MATCH($B329,[2]掉落汇总!$D$1:$M$1)),[2]掉落汇总!$A$2:$A$871,E$1,[2]掉落汇总!$C$2:$C$871,$Q$2)/$Q$3)*宝箱投放计算!D329</f>
        <v>0</v>
      </c>
      <c r="F329">
        <f ca="1">(SUMIFS(OFFSET([2]掉落汇总!$C$2:$C$871,,MATCH($B329,[2]掉落汇总!$D$1:$M$1)),[2]掉落汇总!$A$2:$A$871,F$1,[2]掉落汇总!$C$2:$C$871,$Q$1)+SUMIFS(OFFSET([2]掉落汇总!$C$2:$C$871,,MATCH($B329,[2]掉落汇总!$D$1:$M$1)),[2]掉落汇总!$A$2:$A$871,F$1,[2]掉落汇总!$C$2:$C$871,$Q$2)/$Q$3)*宝箱投放计算!E329</f>
        <v>0</v>
      </c>
      <c r="G329">
        <f ca="1">(SUMIFS(OFFSET([2]掉落汇总!$C$2:$C$871,,MATCH($B329,[2]掉落汇总!$D$1:$M$1)),[2]掉落汇总!$A$2:$A$871,G$1,[2]掉落汇总!$C$2:$C$871,$Q$1)+SUMIFS(OFFSET([2]掉落汇总!$C$2:$C$871,,MATCH($B329,[2]掉落汇总!$D$1:$M$1)),[2]掉落汇总!$A$2:$A$871,G$1,[2]掉落汇总!$C$2:$C$871,$Q$2)/$Q$3)*宝箱投放计算!F329</f>
        <v>0</v>
      </c>
      <c r="H329">
        <f ca="1">(SUMIFS(OFFSET([2]掉落汇总!$C$2:$C$871,,MATCH($B329,[2]掉落汇总!$D$1:$M$1)),[2]掉落汇总!$A$2:$A$871,H$1,[2]掉落汇总!$C$2:$C$871,$Q$1)+SUMIFS(OFFSET([2]掉落汇总!$C$2:$C$871,,MATCH($B329,[2]掉落汇总!$D$1:$M$1)),[2]掉落汇总!$A$2:$A$871,H$1,[2]掉落汇总!$C$2:$C$871,$Q$2)/$Q$3)*宝箱投放计算!G329</f>
        <v>0</v>
      </c>
      <c r="I329">
        <f ca="1">(SUMIFS(OFFSET([2]掉落汇总!$C$2:$C$871,,MATCH($B329,[2]掉落汇总!$D$1:$M$1)),[2]掉落汇总!$A$2:$A$871,I$1,[2]掉落汇总!$C$2:$C$871,$Q$1)+SUMIFS(OFFSET([2]掉落汇总!$C$2:$C$871,,MATCH($B329,[2]掉落汇总!$D$1:$M$1)),[2]掉落汇总!$A$2:$A$871,I$1,[2]掉落汇总!$C$2:$C$871,$Q$2)/$Q$3)*宝箱投放计算!H329</f>
        <v>0</v>
      </c>
      <c r="J329">
        <f ca="1">(SUMIFS(OFFSET([2]掉落汇总!$C$2:$C$871,,MATCH($B329,[2]掉落汇总!$D$1:$M$1)),[2]掉落汇总!$A$2:$A$871,J$1,[2]掉落汇总!$C$2:$C$871,$Q$1)+SUMIFS(OFFSET([2]掉落汇总!$C$2:$C$871,,MATCH($B329,[2]掉落汇总!$D$1:$M$1)),[2]掉落汇总!$A$2:$A$871,J$1,[2]掉落汇总!$C$2:$C$871,$Q$2)/$Q$3)*宝箱投放计算!I329</f>
        <v>0</v>
      </c>
      <c r="K329">
        <f ca="1">(SUMIFS(OFFSET([2]掉落汇总!$C$2:$C$871,,MATCH($B329,[2]掉落汇总!$D$1:$M$1)),[2]掉落汇总!$A$2:$A$871,K$1,[2]掉落汇总!$C$2:$C$871,$Q$1)+SUMIFS(OFFSET([2]掉落汇总!$C$2:$C$871,,MATCH($B329,[2]掉落汇总!$D$1:$M$1)),[2]掉落汇总!$A$2:$A$871,K$1,[2]掉落汇总!$C$2:$C$871,$Q$2)/$Q$3)*宝箱投放计算!J329</f>
        <v>0</v>
      </c>
      <c r="L329">
        <f ca="1">(SUMIFS(OFFSET([2]掉落汇总!$C$2:$C$871,,MATCH($B329,[2]掉落汇总!$D$1:$M$1)),[2]掉落汇总!$A$2:$A$871,L$1,[2]掉落汇总!$C$2:$C$871,$Q$1)+SUMIFS(OFFSET([2]掉落汇总!$C$2:$C$871,,MATCH($B329,[2]掉落汇总!$D$1:$M$1)),[2]掉落汇总!$A$2:$A$871,L$1,[2]掉落汇总!$C$2:$C$871,$Q$2)/$Q$3)*宝箱投放计算!K329</f>
        <v>0</v>
      </c>
      <c r="M329">
        <f ca="1">(SUMIFS(OFFSET([2]掉落汇总!$C$2:$C$871,,MATCH($B329,[2]掉落汇总!$D$1:$M$1)),[2]掉落汇总!$A$2:$A$871,M$1,[2]掉落汇总!$C$2:$C$871,$Q$1)+SUMIFS(OFFSET([2]掉落汇总!$C$2:$C$871,,MATCH($B329,[2]掉落汇总!$D$1:$M$1)),[2]掉落汇总!$A$2:$A$871,M$1,[2]掉落汇总!$C$2:$C$871,$Q$2)/$Q$3)*宝箱投放计算!L329</f>
        <v>0</v>
      </c>
      <c r="N329">
        <f ca="1">(SUMIFS(OFFSET([2]掉落汇总!$C$2:$C$871,,MATCH($B329,[2]掉落汇总!$D$1:$M$1)),[2]掉落汇总!$A$2:$A$871,N$1,[2]掉落汇总!$C$2:$C$871,$Q$1)+SUMIFS(OFFSET([2]掉落汇总!$C$2:$C$871,,MATCH($B329,[2]掉落汇总!$D$1:$M$1)),[2]掉落汇总!$A$2:$A$871,N$1,[2]掉落汇总!$C$2:$C$871,$Q$2)/$Q$3)*宝箱投放计算!M329</f>
        <v>0</v>
      </c>
      <c r="O329">
        <f ca="1">(SUMIFS(OFFSET([2]掉落汇总!$C$2:$C$871,,MATCH($B329,[2]掉落汇总!$D$1:$M$1)),[2]掉落汇总!$A$2:$A$871,O$1,[2]掉落汇总!$C$2:$C$871,$Q$1)+SUMIFS(OFFSET([2]掉落汇总!$C$2:$C$871,,MATCH($B329,[2]掉落汇总!$D$1:$M$1)),[2]掉落汇总!$A$2:$A$871,O$1,[2]掉落汇总!$C$2:$C$871,$Q$2)/$Q$3)*宝箱投放计算!N329</f>
        <v>0</v>
      </c>
    </row>
    <row r="330" spans="1:15" x14ac:dyDescent="0.2">
      <c r="A330">
        <f>玩家成长时间线!A330</f>
        <v>329</v>
      </c>
      <c r="B330">
        <f>玩家成长时间线!B330</f>
        <v>10</v>
      </c>
      <c r="C330">
        <f ca="1">SUM($D$2:D330)</f>
        <v>0</v>
      </c>
      <c r="D330">
        <f t="shared" ca="1" si="5"/>
        <v>0</v>
      </c>
      <c r="E330">
        <f ca="1">(SUMIFS(OFFSET([2]掉落汇总!$C$2:$C$871,,MATCH($B330,[2]掉落汇总!$D$1:$M$1)),[2]掉落汇总!$A$2:$A$871,E$1,[2]掉落汇总!$C$2:$C$871,$Q$1)+SUMIFS(OFFSET([2]掉落汇总!$C$2:$C$871,,MATCH($B330,[2]掉落汇总!$D$1:$M$1)),[2]掉落汇总!$A$2:$A$871,E$1,[2]掉落汇总!$C$2:$C$871,$Q$2)/$Q$3)*宝箱投放计算!D330</f>
        <v>0</v>
      </c>
      <c r="F330">
        <f ca="1">(SUMIFS(OFFSET([2]掉落汇总!$C$2:$C$871,,MATCH($B330,[2]掉落汇总!$D$1:$M$1)),[2]掉落汇总!$A$2:$A$871,F$1,[2]掉落汇总!$C$2:$C$871,$Q$1)+SUMIFS(OFFSET([2]掉落汇总!$C$2:$C$871,,MATCH($B330,[2]掉落汇总!$D$1:$M$1)),[2]掉落汇总!$A$2:$A$871,F$1,[2]掉落汇总!$C$2:$C$871,$Q$2)/$Q$3)*宝箱投放计算!E330</f>
        <v>0</v>
      </c>
      <c r="G330">
        <f ca="1">(SUMIFS(OFFSET([2]掉落汇总!$C$2:$C$871,,MATCH($B330,[2]掉落汇总!$D$1:$M$1)),[2]掉落汇总!$A$2:$A$871,G$1,[2]掉落汇总!$C$2:$C$871,$Q$1)+SUMIFS(OFFSET([2]掉落汇总!$C$2:$C$871,,MATCH($B330,[2]掉落汇总!$D$1:$M$1)),[2]掉落汇总!$A$2:$A$871,G$1,[2]掉落汇总!$C$2:$C$871,$Q$2)/$Q$3)*宝箱投放计算!F330</f>
        <v>0</v>
      </c>
      <c r="H330">
        <f ca="1">(SUMIFS(OFFSET([2]掉落汇总!$C$2:$C$871,,MATCH($B330,[2]掉落汇总!$D$1:$M$1)),[2]掉落汇总!$A$2:$A$871,H$1,[2]掉落汇总!$C$2:$C$871,$Q$1)+SUMIFS(OFFSET([2]掉落汇总!$C$2:$C$871,,MATCH($B330,[2]掉落汇总!$D$1:$M$1)),[2]掉落汇总!$A$2:$A$871,H$1,[2]掉落汇总!$C$2:$C$871,$Q$2)/$Q$3)*宝箱投放计算!G330</f>
        <v>0</v>
      </c>
      <c r="I330">
        <f ca="1">(SUMIFS(OFFSET([2]掉落汇总!$C$2:$C$871,,MATCH($B330,[2]掉落汇总!$D$1:$M$1)),[2]掉落汇总!$A$2:$A$871,I$1,[2]掉落汇总!$C$2:$C$871,$Q$1)+SUMIFS(OFFSET([2]掉落汇总!$C$2:$C$871,,MATCH($B330,[2]掉落汇总!$D$1:$M$1)),[2]掉落汇总!$A$2:$A$871,I$1,[2]掉落汇总!$C$2:$C$871,$Q$2)/$Q$3)*宝箱投放计算!H330</f>
        <v>0</v>
      </c>
      <c r="J330">
        <f ca="1">(SUMIFS(OFFSET([2]掉落汇总!$C$2:$C$871,,MATCH($B330,[2]掉落汇总!$D$1:$M$1)),[2]掉落汇总!$A$2:$A$871,J$1,[2]掉落汇总!$C$2:$C$871,$Q$1)+SUMIFS(OFFSET([2]掉落汇总!$C$2:$C$871,,MATCH($B330,[2]掉落汇总!$D$1:$M$1)),[2]掉落汇总!$A$2:$A$871,J$1,[2]掉落汇总!$C$2:$C$871,$Q$2)/$Q$3)*宝箱投放计算!I330</f>
        <v>0</v>
      </c>
      <c r="K330">
        <f ca="1">(SUMIFS(OFFSET([2]掉落汇总!$C$2:$C$871,,MATCH($B330,[2]掉落汇总!$D$1:$M$1)),[2]掉落汇总!$A$2:$A$871,K$1,[2]掉落汇总!$C$2:$C$871,$Q$1)+SUMIFS(OFFSET([2]掉落汇总!$C$2:$C$871,,MATCH($B330,[2]掉落汇总!$D$1:$M$1)),[2]掉落汇总!$A$2:$A$871,K$1,[2]掉落汇总!$C$2:$C$871,$Q$2)/$Q$3)*宝箱投放计算!J330</f>
        <v>0</v>
      </c>
      <c r="L330">
        <f ca="1">(SUMIFS(OFFSET([2]掉落汇总!$C$2:$C$871,,MATCH($B330,[2]掉落汇总!$D$1:$M$1)),[2]掉落汇总!$A$2:$A$871,L$1,[2]掉落汇总!$C$2:$C$871,$Q$1)+SUMIFS(OFFSET([2]掉落汇总!$C$2:$C$871,,MATCH($B330,[2]掉落汇总!$D$1:$M$1)),[2]掉落汇总!$A$2:$A$871,L$1,[2]掉落汇总!$C$2:$C$871,$Q$2)/$Q$3)*宝箱投放计算!K330</f>
        <v>0</v>
      </c>
      <c r="M330">
        <f ca="1">(SUMIFS(OFFSET([2]掉落汇总!$C$2:$C$871,,MATCH($B330,[2]掉落汇总!$D$1:$M$1)),[2]掉落汇总!$A$2:$A$871,M$1,[2]掉落汇总!$C$2:$C$871,$Q$1)+SUMIFS(OFFSET([2]掉落汇总!$C$2:$C$871,,MATCH($B330,[2]掉落汇总!$D$1:$M$1)),[2]掉落汇总!$A$2:$A$871,M$1,[2]掉落汇总!$C$2:$C$871,$Q$2)/$Q$3)*宝箱投放计算!L330</f>
        <v>0</v>
      </c>
      <c r="N330">
        <f ca="1">(SUMIFS(OFFSET([2]掉落汇总!$C$2:$C$871,,MATCH($B330,[2]掉落汇总!$D$1:$M$1)),[2]掉落汇总!$A$2:$A$871,N$1,[2]掉落汇总!$C$2:$C$871,$Q$1)+SUMIFS(OFFSET([2]掉落汇总!$C$2:$C$871,,MATCH($B330,[2]掉落汇总!$D$1:$M$1)),[2]掉落汇总!$A$2:$A$871,N$1,[2]掉落汇总!$C$2:$C$871,$Q$2)/$Q$3)*宝箱投放计算!M330</f>
        <v>0</v>
      </c>
      <c r="O330">
        <f ca="1">(SUMIFS(OFFSET([2]掉落汇总!$C$2:$C$871,,MATCH($B330,[2]掉落汇总!$D$1:$M$1)),[2]掉落汇总!$A$2:$A$871,O$1,[2]掉落汇总!$C$2:$C$871,$Q$1)+SUMIFS(OFFSET([2]掉落汇总!$C$2:$C$871,,MATCH($B330,[2]掉落汇总!$D$1:$M$1)),[2]掉落汇总!$A$2:$A$871,O$1,[2]掉落汇总!$C$2:$C$871,$Q$2)/$Q$3)*宝箱投放计算!N330</f>
        <v>0</v>
      </c>
    </row>
    <row r="331" spans="1:15" x14ac:dyDescent="0.2">
      <c r="A331">
        <f>玩家成长时间线!A331</f>
        <v>330</v>
      </c>
      <c r="B331">
        <f>玩家成长时间线!B331</f>
        <v>10</v>
      </c>
      <c r="C331">
        <f ca="1">SUM($D$2:D331)</f>
        <v>0</v>
      </c>
      <c r="D331">
        <f t="shared" ca="1" si="5"/>
        <v>0</v>
      </c>
      <c r="E331">
        <f ca="1">(SUMIFS(OFFSET([2]掉落汇总!$C$2:$C$871,,MATCH($B331,[2]掉落汇总!$D$1:$M$1)),[2]掉落汇总!$A$2:$A$871,E$1,[2]掉落汇总!$C$2:$C$871,$Q$1)+SUMIFS(OFFSET([2]掉落汇总!$C$2:$C$871,,MATCH($B331,[2]掉落汇总!$D$1:$M$1)),[2]掉落汇总!$A$2:$A$871,E$1,[2]掉落汇总!$C$2:$C$871,$Q$2)/$Q$3)*宝箱投放计算!D331</f>
        <v>0</v>
      </c>
      <c r="F331">
        <f ca="1">(SUMIFS(OFFSET([2]掉落汇总!$C$2:$C$871,,MATCH($B331,[2]掉落汇总!$D$1:$M$1)),[2]掉落汇总!$A$2:$A$871,F$1,[2]掉落汇总!$C$2:$C$871,$Q$1)+SUMIFS(OFFSET([2]掉落汇总!$C$2:$C$871,,MATCH($B331,[2]掉落汇总!$D$1:$M$1)),[2]掉落汇总!$A$2:$A$871,F$1,[2]掉落汇总!$C$2:$C$871,$Q$2)/$Q$3)*宝箱投放计算!E331</f>
        <v>0</v>
      </c>
      <c r="G331">
        <f ca="1">(SUMIFS(OFFSET([2]掉落汇总!$C$2:$C$871,,MATCH($B331,[2]掉落汇总!$D$1:$M$1)),[2]掉落汇总!$A$2:$A$871,G$1,[2]掉落汇总!$C$2:$C$871,$Q$1)+SUMIFS(OFFSET([2]掉落汇总!$C$2:$C$871,,MATCH($B331,[2]掉落汇总!$D$1:$M$1)),[2]掉落汇总!$A$2:$A$871,G$1,[2]掉落汇总!$C$2:$C$871,$Q$2)/$Q$3)*宝箱投放计算!F331</f>
        <v>0</v>
      </c>
      <c r="H331">
        <f ca="1">(SUMIFS(OFFSET([2]掉落汇总!$C$2:$C$871,,MATCH($B331,[2]掉落汇总!$D$1:$M$1)),[2]掉落汇总!$A$2:$A$871,H$1,[2]掉落汇总!$C$2:$C$871,$Q$1)+SUMIFS(OFFSET([2]掉落汇总!$C$2:$C$871,,MATCH($B331,[2]掉落汇总!$D$1:$M$1)),[2]掉落汇总!$A$2:$A$871,H$1,[2]掉落汇总!$C$2:$C$871,$Q$2)/$Q$3)*宝箱投放计算!G331</f>
        <v>0</v>
      </c>
      <c r="I331">
        <f ca="1">(SUMIFS(OFFSET([2]掉落汇总!$C$2:$C$871,,MATCH($B331,[2]掉落汇总!$D$1:$M$1)),[2]掉落汇总!$A$2:$A$871,I$1,[2]掉落汇总!$C$2:$C$871,$Q$1)+SUMIFS(OFFSET([2]掉落汇总!$C$2:$C$871,,MATCH($B331,[2]掉落汇总!$D$1:$M$1)),[2]掉落汇总!$A$2:$A$871,I$1,[2]掉落汇总!$C$2:$C$871,$Q$2)/$Q$3)*宝箱投放计算!H331</f>
        <v>0</v>
      </c>
      <c r="J331">
        <f ca="1">(SUMIFS(OFFSET([2]掉落汇总!$C$2:$C$871,,MATCH($B331,[2]掉落汇总!$D$1:$M$1)),[2]掉落汇总!$A$2:$A$871,J$1,[2]掉落汇总!$C$2:$C$871,$Q$1)+SUMIFS(OFFSET([2]掉落汇总!$C$2:$C$871,,MATCH($B331,[2]掉落汇总!$D$1:$M$1)),[2]掉落汇总!$A$2:$A$871,J$1,[2]掉落汇总!$C$2:$C$871,$Q$2)/$Q$3)*宝箱投放计算!I331</f>
        <v>0</v>
      </c>
      <c r="K331">
        <f ca="1">(SUMIFS(OFFSET([2]掉落汇总!$C$2:$C$871,,MATCH($B331,[2]掉落汇总!$D$1:$M$1)),[2]掉落汇总!$A$2:$A$871,K$1,[2]掉落汇总!$C$2:$C$871,$Q$1)+SUMIFS(OFFSET([2]掉落汇总!$C$2:$C$871,,MATCH($B331,[2]掉落汇总!$D$1:$M$1)),[2]掉落汇总!$A$2:$A$871,K$1,[2]掉落汇总!$C$2:$C$871,$Q$2)/$Q$3)*宝箱投放计算!J331</f>
        <v>0</v>
      </c>
      <c r="L331">
        <f ca="1">(SUMIFS(OFFSET([2]掉落汇总!$C$2:$C$871,,MATCH($B331,[2]掉落汇总!$D$1:$M$1)),[2]掉落汇总!$A$2:$A$871,L$1,[2]掉落汇总!$C$2:$C$871,$Q$1)+SUMIFS(OFFSET([2]掉落汇总!$C$2:$C$871,,MATCH($B331,[2]掉落汇总!$D$1:$M$1)),[2]掉落汇总!$A$2:$A$871,L$1,[2]掉落汇总!$C$2:$C$871,$Q$2)/$Q$3)*宝箱投放计算!K331</f>
        <v>0</v>
      </c>
      <c r="M331">
        <f ca="1">(SUMIFS(OFFSET([2]掉落汇总!$C$2:$C$871,,MATCH($B331,[2]掉落汇总!$D$1:$M$1)),[2]掉落汇总!$A$2:$A$871,M$1,[2]掉落汇总!$C$2:$C$871,$Q$1)+SUMIFS(OFFSET([2]掉落汇总!$C$2:$C$871,,MATCH($B331,[2]掉落汇总!$D$1:$M$1)),[2]掉落汇总!$A$2:$A$871,M$1,[2]掉落汇总!$C$2:$C$871,$Q$2)/$Q$3)*宝箱投放计算!L331</f>
        <v>0</v>
      </c>
      <c r="N331">
        <f ca="1">(SUMIFS(OFFSET([2]掉落汇总!$C$2:$C$871,,MATCH($B331,[2]掉落汇总!$D$1:$M$1)),[2]掉落汇总!$A$2:$A$871,N$1,[2]掉落汇总!$C$2:$C$871,$Q$1)+SUMIFS(OFFSET([2]掉落汇总!$C$2:$C$871,,MATCH($B331,[2]掉落汇总!$D$1:$M$1)),[2]掉落汇总!$A$2:$A$871,N$1,[2]掉落汇总!$C$2:$C$871,$Q$2)/$Q$3)*宝箱投放计算!M331</f>
        <v>0</v>
      </c>
      <c r="O331">
        <f ca="1">(SUMIFS(OFFSET([2]掉落汇总!$C$2:$C$871,,MATCH($B331,[2]掉落汇总!$D$1:$M$1)),[2]掉落汇总!$A$2:$A$871,O$1,[2]掉落汇总!$C$2:$C$871,$Q$1)+SUMIFS(OFFSET([2]掉落汇总!$C$2:$C$871,,MATCH($B331,[2]掉落汇总!$D$1:$M$1)),[2]掉落汇总!$A$2:$A$871,O$1,[2]掉落汇总!$C$2:$C$871,$Q$2)/$Q$3)*宝箱投放计算!N331</f>
        <v>0</v>
      </c>
    </row>
    <row r="332" spans="1:15" x14ac:dyDescent="0.2">
      <c r="A332">
        <f>玩家成长时间线!A332</f>
        <v>331</v>
      </c>
      <c r="B332">
        <f>玩家成长时间线!B332</f>
        <v>10</v>
      </c>
      <c r="C332">
        <f ca="1">SUM($D$2:D332)</f>
        <v>0</v>
      </c>
      <c r="D332">
        <f t="shared" ca="1" si="5"/>
        <v>0</v>
      </c>
      <c r="E332">
        <f ca="1">(SUMIFS(OFFSET([2]掉落汇总!$C$2:$C$871,,MATCH($B332,[2]掉落汇总!$D$1:$M$1)),[2]掉落汇总!$A$2:$A$871,E$1,[2]掉落汇总!$C$2:$C$871,$Q$1)+SUMIFS(OFFSET([2]掉落汇总!$C$2:$C$871,,MATCH($B332,[2]掉落汇总!$D$1:$M$1)),[2]掉落汇总!$A$2:$A$871,E$1,[2]掉落汇总!$C$2:$C$871,$Q$2)/$Q$3)*宝箱投放计算!D332</f>
        <v>0</v>
      </c>
      <c r="F332">
        <f ca="1">(SUMIFS(OFFSET([2]掉落汇总!$C$2:$C$871,,MATCH($B332,[2]掉落汇总!$D$1:$M$1)),[2]掉落汇总!$A$2:$A$871,F$1,[2]掉落汇总!$C$2:$C$871,$Q$1)+SUMIFS(OFFSET([2]掉落汇总!$C$2:$C$871,,MATCH($B332,[2]掉落汇总!$D$1:$M$1)),[2]掉落汇总!$A$2:$A$871,F$1,[2]掉落汇总!$C$2:$C$871,$Q$2)/$Q$3)*宝箱投放计算!E332</f>
        <v>0</v>
      </c>
      <c r="G332">
        <f ca="1">(SUMIFS(OFFSET([2]掉落汇总!$C$2:$C$871,,MATCH($B332,[2]掉落汇总!$D$1:$M$1)),[2]掉落汇总!$A$2:$A$871,G$1,[2]掉落汇总!$C$2:$C$871,$Q$1)+SUMIFS(OFFSET([2]掉落汇总!$C$2:$C$871,,MATCH($B332,[2]掉落汇总!$D$1:$M$1)),[2]掉落汇总!$A$2:$A$871,G$1,[2]掉落汇总!$C$2:$C$871,$Q$2)/$Q$3)*宝箱投放计算!F332</f>
        <v>0</v>
      </c>
      <c r="H332">
        <f ca="1">(SUMIFS(OFFSET([2]掉落汇总!$C$2:$C$871,,MATCH($B332,[2]掉落汇总!$D$1:$M$1)),[2]掉落汇总!$A$2:$A$871,H$1,[2]掉落汇总!$C$2:$C$871,$Q$1)+SUMIFS(OFFSET([2]掉落汇总!$C$2:$C$871,,MATCH($B332,[2]掉落汇总!$D$1:$M$1)),[2]掉落汇总!$A$2:$A$871,H$1,[2]掉落汇总!$C$2:$C$871,$Q$2)/$Q$3)*宝箱投放计算!G332</f>
        <v>0</v>
      </c>
      <c r="I332">
        <f ca="1">(SUMIFS(OFFSET([2]掉落汇总!$C$2:$C$871,,MATCH($B332,[2]掉落汇总!$D$1:$M$1)),[2]掉落汇总!$A$2:$A$871,I$1,[2]掉落汇总!$C$2:$C$871,$Q$1)+SUMIFS(OFFSET([2]掉落汇总!$C$2:$C$871,,MATCH($B332,[2]掉落汇总!$D$1:$M$1)),[2]掉落汇总!$A$2:$A$871,I$1,[2]掉落汇总!$C$2:$C$871,$Q$2)/$Q$3)*宝箱投放计算!H332</f>
        <v>0</v>
      </c>
      <c r="J332">
        <f ca="1">(SUMIFS(OFFSET([2]掉落汇总!$C$2:$C$871,,MATCH($B332,[2]掉落汇总!$D$1:$M$1)),[2]掉落汇总!$A$2:$A$871,J$1,[2]掉落汇总!$C$2:$C$871,$Q$1)+SUMIFS(OFFSET([2]掉落汇总!$C$2:$C$871,,MATCH($B332,[2]掉落汇总!$D$1:$M$1)),[2]掉落汇总!$A$2:$A$871,J$1,[2]掉落汇总!$C$2:$C$871,$Q$2)/$Q$3)*宝箱投放计算!I332</f>
        <v>0</v>
      </c>
      <c r="K332">
        <f ca="1">(SUMIFS(OFFSET([2]掉落汇总!$C$2:$C$871,,MATCH($B332,[2]掉落汇总!$D$1:$M$1)),[2]掉落汇总!$A$2:$A$871,K$1,[2]掉落汇总!$C$2:$C$871,$Q$1)+SUMIFS(OFFSET([2]掉落汇总!$C$2:$C$871,,MATCH($B332,[2]掉落汇总!$D$1:$M$1)),[2]掉落汇总!$A$2:$A$871,K$1,[2]掉落汇总!$C$2:$C$871,$Q$2)/$Q$3)*宝箱投放计算!J332</f>
        <v>0</v>
      </c>
      <c r="L332">
        <f ca="1">(SUMIFS(OFFSET([2]掉落汇总!$C$2:$C$871,,MATCH($B332,[2]掉落汇总!$D$1:$M$1)),[2]掉落汇总!$A$2:$A$871,L$1,[2]掉落汇总!$C$2:$C$871,$Q$1)+SUMIFS(OFFSET([2]掉落汇总!$C$2:$C$871,,MATCH($B332,[2]掉落汇总!$D$1:$M$1)),[2]掉落汇总!$A$2:$A$871,L$1,[2]掉落汇总!$C$2:$C$871,$Q$2)/$Q$3)*宝箱投放计算!K332</f>
        <v>0</v>
      </c>
      <c r="M332">
        <f ca="1">(SUMIFS(OFFSET([2]掉落汇总!$C$2:$C$871,,MATCH($B332,[2]掉落汇总!$D$1:$M$1)),[2]掉落汇总!$A$2:$A$871,M$1,[2]掉落汇总!$C$2:$C$871,$Q$1)+SUMIFS(OFFSET([2]掉落汇总!$C$2:$C$871,,MATCH($B332,[2]掉落汇总!$D$1:$M$1)),[2]掉落汇总!$A$2:$A$871,M$1,[2]掉落汇总!$C$2:$C$871,$Q$2)/$Q$3)*宝箱投放计算!L332</f>
        <v>0</v>
      </c>
      <c r="N332">
        <f ca="1">(SUMIFS(OFFSET([2]掉落汇总!$C$2:$C$871,,MATCH($B332,[2]掉落汇总!$D$1:$M$1)),[2]掉落汇总!$A$2:$A$871,N$1,[2]掉落汇总!$C$2:$C$871,$Q$1)+SUMIFS(OFFSET([2]掉落汇总!$C$2:$C$871,,MATCH($B332,[2]掉落汇总!$D$1:$M$1)),[2]掉落汇总!$A$2:$A$871,N$1,[2]掉落汇总!$C$2:$C$871,$Q$2)/$Q$3)*宝箱投放计算!M332</f>
        <v>0</v>
      </c>
      <c r="O332">
        <f ca="1">(SUMIFS(OFFSET([2]掉落汇总!$C$2:$C$871,,MATCH($B332,[2]掉落汇总!$D$1:$M$1)),[2]掉落汇总!$A$2:$A$871,O$1,[2]掉落汇总!$C$2:$C$871,$Q$1)+SUMIFS(OFFSET([2]掉落汇总!$C$2:$C$871,,MATCH($B332,[2]掉落汇总!$D$1:$M$1)),[2]掉落汇总!$A$2:$A$871,O$1,[2]掉落汇总!$C$2:$C$871,$Q$2)/$Q$3)*宝箱投放计算!N332</f>
        <v>0</v>
      </c>
    </row>
    <row r="333" spans="1:15" x14ac:dyDescent="0.2">
      <c r="A333">
        <f>玩家成长时间线!A333</f>
        <v>332</v>
      </c>
      <c r="B333">
        <f>玩家成长时间线!B333</f>
        <v>10</v>
      </c>
      <c r="C333">
        <f ca="1">SUM($D$2:D333)</f>
        <v>0</v>
      </c>
      <c r="D333">
        <f t="shared" ca="1" si="5"/>
        <v>0</v>
      </c>
      <c r="E333">
        <f ca="1">(SUMIFS(OFFSET([2]掉落汇总!$C$2:$C$871,,MATCH($B333,[2]掉落汇总!$D$1:$M$1)),[2]掉落汇总!$A$2:$A$871,E$1,[2]掉落汇总!$C$2:$C$871,$Q$1)+SUMIFS(OFFSET([2]掉落汇总!$C$2:$C$871,,MATCH($B333,[2]掉落汇总!$D$1:$M$1)),[2]掉落汇总!$A$2:$A$871,E$1,[2]掉落汇总!$C$2:$C$871,$Q$2)/$Q$3)*宝箱投放计算!D333</f>
        <v>0</v>
      </c>
      <c r="F333">
        <f ca="1">(SUMIFS(OFFSET([2]掉落汇总!$C$2:$C$871,,MATCH($B333,[2]掉落汇总!$D$1:$M$1)),[2]掉落汇总!$A$2:$A$871,F$1,[2]掉落汇总!$C$2:$C$871,$Q$1)+SUMIFS(OFFSET([2]掉落汇总!$C$2:$C$871,,MATCH($B333,[2]掉落汇总!$D$1:$M$1)),[2]掉落汇总!$A$2:$A$871,F$1,[2]掉落汇总!$C$2:$C$871,$Q$2)/$Q$3)*宝箱投放计算!E333</f>
        <v>0</v>
      </c>
      <c r="G333">
        <f ca="1">(SUMIFS(OFFSET([2]掉落汇总!$C$2:$C$871,,MATCH($B333,[2]掉落汇总!$D$1:$M$1)),[2]掉落汇总!$A$2:$A$871,G$1,[2]掉落汇总!$C$2:$C$871,$Q$1)+SUMIFS(OFFSET([2]掉落汇总!$C$2:$C$871,,MATCH($B333,[2]掉落汇总!$D$1:$M$1)),[2]掉落汇总!$A$2:$A$871,G$1,[2]掉落汇总!$C$2:$C$871,$Q$2)/$Q$3)*宝箱投放计算!F333</f>
        <v>0</v>
      </c>
      <c r="H333">
        <f ca="1">(SUMIFS(OFFSET([2]掉落汇总!$C$2:$C$871,,MATCH($B333,[2]掉落汇总!$D$1:$M$1)),[2]掉落汇总!$A$2:$A$871,H$1,[2]掉落汇总!$C$2:$C$871,$Q$1)+SUMIFS(OFFSET([2]掉落汇总!$C$2:$C$871,,MATCH($B333,[2]掉落汇总!$D$1:$M$1)),[2]掉落汇总!$A$2:$A$871,H$1,[2]掉落汇总!$C$2:$C$871,$Q$2)/$Q$3)*宝箱投放计算!G333</f>
        <v>0</v>
      </c>
      <c r="I333">
        <f ca="1">(SUMIFS(OFFSET([2]掉落汇总!$C$2:$C$871,,MATCH($B333,[2]掉落汇总!$D$1:$M$1)),[2]掉落汇总!$A$2:$A$871,I$1,[2]掉落汇总!$C$2:$C$871,$Q$1)+SUMIFS(OFFSET([2]掉落汇总!$C$2:$C$871,,MATCH($B333,[2]掉落汇总!$D$1:$M$1)),[2]掉落汇总!$A$2:$A$871,I$1,[2]掉落汇总!$C$2:$C$871,$Q$2)/$Q$3)*宝箱投放计算!H333</f>
        <v>0</v>
      </c>
      <c r="J333">
        <f ca="1">(SUMIFS(OFFSET([2]掉落汇总!$C$2:$C$871,,MATCH($B333,[2]掉落汇总!$D$1:$M$1)),[2]掉落汇总!$A$2:$A$871,J$1,[2]掉落汇总!$C$2:$C$871,$Q$1)+SUMIFS(OFFSET([2]掉落汇总!$C$2:$C$871,,MATCH($B333,[2]掉落汇总!$D$1:$M$1)),[2]掉落汇总!$A$2:$A$871,J$1,[2]掉落汇总!$C$2:$C$871,$Q$2)/$Q$3)*宝箱投放计算!I333</f>
        <v>0</v>
      </c>
      <c r="K333">
        <f ca="1">(SUMIFS(OFFSET([2]掉落汇总!$C$2:$C$871,,MATCH($B333,[2]掉落汇总!$D$1:$M$1)),[2]掉落汇总!$A$2:$A$871,K$1,[2]掉落汇总!$C$2:$C$871,$Q$1)+SUMIFS(OFFSET([2]掉落汇总!$C$2:$C$871,,MATCH($B333,[2]掉落汇总!$D$1:$M$1)),[2]掉落汇总!$A$2:$A$871,K$1,[2]掉落汇总!$C$2:$C$871,$Q$2)/$Q$3)*宝箱投放计算!J333</f>
        <v>0</v>
      </c>
      <c r="L333">
        <f ca="1">(SUMIFS(OFFSET([2]掉落汇总!$C$2:$C$871,,MATCH($B333,[2]掉落汇总!$D$1:$M$1)),[2]掉落汇总!$A$2:$A$871,L$1,[2]掉落汇总!$C$2:$C$871,$Q$1)+SUMIFS(OFFSET([2]掉落汇总!$C$2:$C$871,,MATCH($B333,[2]掉落汇总!$D$1:$M$1)),[2]掉落汇总!$A$2:$A$871,L$1,[2]掉落汇总!$C$2:$C$871,$Q$2)/$Q$3)*宝箱投放计算!K333</f>
        <v>0</v>
      </c>
      <c r="M333">
        <f ca="1">(SUMIFS(OFFSET([2]掉落汇总!$C$2:$C$871,,MATCH($B333,[2]掉落汇总!$D$1:$M$1)),[2]掉落汇总!$A$2:$A$871,M$1,[2]掉落汇总!$C$2:$C$871,$Q$1)+SUMIFS(OFFSET([2]掉落汇总!$C$2:$C$871,,MATCH($B333,[2]掉落汇总!$D$1:$M$1)),[2]掉落汇总!$A$2:$A$871,M$1,[2]掉落汇总!$C$2:$C$871,$Q$2)/$Q$3)*宝箱投放计算!L333</f>
        <v>0</v>
      </c>
      <c r="N333">
        <f ca="1">(SUMIFS(OFFSET([2]掉落汇总!$C$2:$C$871,,MATCH($B333,[2]掉落汇总!$D$1:$M$1)),[2]掉落汇总!$A$2:$A$871,N$1,[2]掉落汇总!$C$2:$C$871,$Q$1)+SUMIFS(OFFSET([2]掉落汇总!$C$2:$C$871,,MATCH($B333,[2]掉落汇总!$D$1:$M$1)),[2]掉落汇总!$A$2:$A$871,N$1,[2]掉落汇总!$C$2:$C$871,$Q$2)/$Q$3)*宝箱投放计算!M333</f>
        <v>0</v>
      </c>
      <c r="O333">
        <f ca="1">(SUMIFS(OFFSET([2]掉落汇总!$C$2:$C$871,,MATCH($B333,[2]掉落汇总!$D$1:$M$1)),[2]掉落汇总!$A$2:$A$871,O$1,[2]掉落汇总!$C$2:$C$871,$Q$1)+SUMIFS(OFFSET([2]掉落汇总!$C$2:$C$871,,MATCH($B333,[2]掉落汇总!$D$1:$M$1)),[2]掉落汇总!$A$2:$A$871,O$1,[2]掉落汇总!$C$2:$C$871,$Q$2)/$Q$3)*宝箱投放计算!N333</f>
        <v>0</v>
      </c>
    </row>
    <row r="334" spans="1:15" x14ac:dyDescent="0.2">
      <c r="A334">
        <f>玩家成长时间线!A334</f>
        <v>333</v>
      </c>
      <c r="B334">
        <f>玩家成长时间线!B334</f>
        <v>10</v>
      </c>
      <c r="C334">
        <f ca="1">SUM($D$2:D334)</f>
        <v>0</v>
      </c>
      <c r="D334">
        <f t="shared" ca="1" si="5"/>
        <v>0</v>
      </c>
      <c r="E334">
        <f ca="1">(SUMIFS(OFFSET([2]掉落汇总!$C$2:$C$871,,MATCH($B334,[2]掉落汇总!$D$1:$M$1)),[2]掉落汇总!$A$2:$A$871,E$1,[2]掉落汇总!$C$2:$C$871,$Q$1)+SUMIFS(OFFSET([2]掉落汇总!$C$2:$C$871,,MATCH($B334,[2]掉落汇总!$D$1:$M$1)),[2]掉落汇总!$A$2:$A$871,E$1,[2]掉落汇总!$C$2:$C$871,$Q$2)/$Q$3)*宝箱投放计算!D334</f>
        <v>0</v>
      </c>
      <c r="F334">
        <f ca="1">(SUMIFS(OFFSET([2]掉落汇总!$C$2:$C$871,,MATCH($B334,[2]掉落汇总!$D$1:$M$1)),[2]掉落汇总!$A$2:$A$871,F$1,[2]掉落汇总!$C$2:$C$871,$Q$1)+SUMIFS(OFFSET([2]掉落汇总!$C$2:$C$871,,MATCH($B334,[2]掉落汇总!$D$1:$M$1)),[2]掉落汇总!$A$2:$A$871,F$1,[2]掉落汇总!$C$2:$C$871,$Q$2)/$Q$3)*宝箱投放计算!E334</f>
        <v>0</v>
      </c>
      <c r="G334">
        <f ca="1">(SUMIFS(OFFSET([2]掉落汇总!$C$2:$C$871,,MATCH($B334,[2]掉落汇总!$D$1:$M$1)),[2]掉落汇总!$A$2:$A$871,G$1,[2]掉落汇总!$C$2:$C$871,$Q$1)+SUMIFS(OFFSET([2]掉落汇总!$C$2:$C$871,,MATCH($B334,[2]掉落汇总!$D$1:$M$1)),[2]掉落汇总!$A$2:$A$871,G$1,[2]掉落汇总!$C$2:$C$871,$Q$2)/$Q$3)*宝箱投放计算!F334</f>
        <v>0</v>
      </c>
      <c r="H334">
        <f ca="1">(SUMIFS(OFFSET([2]掉落汇总!$C$2:$C$871,,MATCH($B334,[2]掉落汇总!$D$1:$M$1)),[2]掉落汇总!$A$2:$A$871,H$1,[2]掉落汇总!$C$2:$C$871,$Q$1)+SUMIFS(OFFSET([2]掉落汇总!$C$2:$C$871,,MATCH($B334,[2]掉落汇总!$D$1:$M$1)),[2]掉落汇总!$A$2:$A$871,H$1,[2]掉落汇总!$C$2:$C$871,$Q$2)/$Q$3)*宝箱投放计算!G334</f>
        <v>0</v>
      </c>
      <c r="I334">
        <f ca="1">(SUMIFS(OFFSET([2]掉落汇总!$C$2:$C$871,,MATCH($B334,[2]掉落汇总!$D$1:$M$1)),[2]掉落汇总!$A$2:$A$871,I$1,[2]掉落汇总!$C$2:$C$871,$Q$1)+SUMIFS(OFFSET([2]掉落汇总!$C$2:$C$871,,MATCH($B334,[2]掉落汇总!$D$1:$M$1)),[2]掉落汇总!$A$2:$A$871,I$1,[2]掉落汇总!$C$2:$C$871,$Q$2)/$Q$3)*宝箱投放计算!H334</f>
        <v>0</v>
      </c>
      <c r="J334">
        <f ca="1">(SUMIFS(OFFSET([2]掉落汇总!$C$2:$C$871,,MATCH($B334,[2]掉落汇总!$D$1:$M$1)),[2]掉落汇总!$A$2:$A$871,J$1,[2]掉落汇总!$C$2:$C$871,$Q$1)+SUMIFS(OFFSET([2]掉落汇总!$C$2:$C$871,,MATCH($B334,[2]掉落汇总!$D$1:$M$1)),[2]掉落汇总!$A$2:$A$871,J$1,[2]掉落汇总!$C$2:$C$871,$Q$2)/$Q$3)*宝箱投放计算!I334</f>
        <v>0</v>
      </c>
      <c r="K334">
        <f ca="1">(SUMIFS(OFFSET([2]掉落汇总!$C$2:$C$871,,MATCH($B334,[2]掉落汇总!$D$1:$M$1)),[2]掉落汇总!$A$2:$A$871,K$1,[2]掉落汇总!$C$2:$C$871,$Q$1)+SUMIFS(OFFSET([2]掉落汇总!$C$2:$C$871,,MATCH($B334,[2]掉落汇总!$D$1:$M$1)),[2]掉落汇总!$A$2:$A$871,K$1,[2]掉落汇总!$C$2:$C$871,$Q$2)/$Q$3)*宝箱投放计算!J334</f>
        <v>0</v>
      </c>
      <c r="L334">
        <f ca="1">(SUMIFS(OFFSET([2]掉落汇总!$C$2:$C$871,,MATCH($B334,[2]掉落汇总!$D$1:$M$1)),[2]掉落汇总!$A$2:$A$871,L$1,[2]掉落汇总!$C$2:$C$871,$Q$1)+SUMIFS(OFFSET([2]掉落汇总!$C$2:$C$871,,MATCH($B334,[2]掉落汇总!$D$1:$M$1)),[2]掉落汇总!$A$2:$A$871,L$1,[2]掉落汇总!$C$2:$C$871,$Q$2)/$Q$3)*宝箱投放计算!K334</f>
        <v>0</v>
      </c>
      <c r="M334">
        <f ca="1">(SUMIFS(OFFSET([2]掉落汇总!$C$2:$C$871,,MATCH($B334,[2]掉落汇总!$D$1:$M$1)),[2]掉落汇总!$A$2:$A$871,M$1,[2]掉落汇总!$C$2:$C$871,$Q$1)+SUMIFS(OFFSET([2]掉落汇总!$C$2:$C$871,,MATCH($B334,[2]掉落汇总!$D$1:$M$1)),[2]掉落汇总!$A$2:$A$871,M$1,[2]掉落汇总!$C$2:$C$871,$Q$2)/$Q$3)*宝箱投放计算!L334</f>
        <v>0</v>
      </c>
      <c r="N334">
        <f ca="1">(SUMIFS(OFFSET([2]掉落汇总!$C$2:$C$871,,MATCH($B334,[2]掉落汇总!$D$1:$M$1)),[2]掉落汇总!$A$2:$A$871,N$1,[2]掉落汇总!$C$2:$C$871,$Q$1)+SUMIFS(OFFSET([2]掉落汇总!$C$2:$C$871,,MATCH($B334,[2]掉落汇总!$D$1:$M$1)),[2]掉落汇总!$A$2:$A$871,N$1,[2]掉落汇总!$C$2:$C$871,$Q$2)/$Q$3)*宝箱投放计算!M334</f>
        <v>0</v>
      </c>
      <c r="O334">
        <f ca="1">(SUMIFS(OFFSET([2]掉落汇总!$C$2:$C$871,,MATCH($B334,[2]掉落汇总!$D$1:$M$1)),[2]掉落汇总!$A$2:$A$871,O$1,[2]掉落汇总!$C$2:$C$871,$Q$1)+SUMIFS(OFFSET([2]掉落汇总!$C$2:$C$871,,MATCH($B334,[2]掉落汇总!$D$1:$M$1)),[2]掉落汇总!$A$2:$A$871,O$1,[2]掉落汇总!$C$2:$C$871,$Q$2)/$Q$3)*宝箱投放计算!N334</f>
        <v>0</v>
      </c>
    </row>
    <row r="335" spans="1:15" x14ac:dyDescent="0.2">
      <c r="A335">
        <f>玩家成长时间线!A335</f>
        <v>334</v>
      </c>
      <c r="B335">
        <f>玩家成长时间线!B335</f>
        <v>10</v>
      </c>
      <c r="C335">
        <f ca="1">SUM($D$2:D335)</f>
        <v>0</v>
      </c>
      <c r="D335">
        <f t="shared" ca="1" si="5"/>
        <v>0</v>
      </c>
      <c r="E335">
        <f ca="1">(SUMIFS(OFFSET([2]掉落汇总!$C$2:$C$871,,MATCH($B335,[2]掉落汇总!$D$1:$M$1)),[2]掉落汇总!$A$2:$A$871,E$1,[2]掉落汇总!$C$2:$C$871,$Q$1)+SUMIFS(OFFSET([2]掉落汇总!$C$2:$C$871,,MATCH($B335,[2]掉落汇总!$D$1:$M$1)),[2]掉落汇总!$A$2:$A$871,E$1,[2]掉落汇总!$C$2:$C$871,$Q$2)/$Q$3)*宝箱投放计算!D335</f>
        <v>0</v>
      </c>
      <c r="F335">
        <f ca="1">(SUMIFS(OFFSET([2]掉落汇总!$C$2:$C$871,,MATCH($B335,[2]掉落汇总!$D$1:$M$1)),[2]掉落汇总!$A$2:$A$871,F$1,[2]掉落汇总!$C$2:$C$871,$Q$1)+SUMIFS(OFFSET([2]掉落汇总!$C$2:$C$871,,MATCH($B335,[2]掉落汇总!$D$1:$M$1)),[2]掉落汇总!$A$2:$A$871,F$1,[2]掉落汇总!$C$2:$C$871,$Q$2)/$Q$3)*宝箱投放计算!E335</f>
        <v>0</v>
      </c>
      <c r="G335">
        <f ca="1">(SUMIFS(OFFSET([2]掉落汇总!$C$2:$C$871,,MATCH($B335,[2]掉落汇总!$D$1:$M$1)),[2]掉落汇总!$A$2:$A$871,G$1,[2]掉落汇总!$C$2:$C$871,$Q$1)+SUMIFS(OFFSET([2]掉落汇总!$C$2:$C$871,,MATCH($B335,[2]掉落汇总!$D$1:$M$1)),[2]掉落汇总!$A$2:$A$871,G$1,[2]掉落汇总!$C$2:$C$871,$Q$2)/$Q$3)*宝箱投放计算!F335</f>
        <v>0</v>
      </c>
      <c r="H335">
        <f ca="1">(SUMIFS(OFFSET([2]掉落汇总!$C$2:$C$871,,MATCH($B335,[2]掉落汇总!$D$1:$M$1)),[2]掉落汇总!$A$2:$A$871,H$1,[2]掉落汇总!$C$2:$C$871,$Q$1)+SUMIFS(OFFSET([2]掉落汇总!$C$2:$C$871,,MATCH($B335,[2]掉落汇总!$D$1:$M$1)),[2]掉落汇总!$A$2:$A$871,H$1,[2]掉落汇总!$C$2:$C$871,$Q$2)/$Q$3)*宝箱投放计算!G335</f>
        <v>0</v>
      </c>
      <c r="I335">
        <f ca="1">(SUMIFS(OFFSET([2]掉落汇总!$C$2:$C$871,,MATCH($B335,[2]掉落汇总!$D$1:$M$1)),[2]掉落汇总!$A$2:$A$871,I$1,[2]掉落汇总!$C$2:$C$871,$Q$1)+SUMIFS(OFFSET([2]掉落汇总!$C$2:$C$871,,MATCH($B335,[2]掉落汇总!$D$1:$M$1)),[2]掉落汇总!$A$2:$A$871,I$1,[2]掉落汇总!$C$2:$C$871,$Q$2)/$Q$3)*宝箱投放计算!H335</f>
        <v>0</v>
      </c>
      <c r="J335">
        <f ca="1">(SUMIFS(OFFSET([2]掉落汇总!$C$2:$C$871,,MATCH($B335,[2]掉落汇总!$D$1:$M$1)),[2]掉落汇总!$A$2:$A$871,J$1,[2]掉落汇总!$C$2:$C$871,$Q$1)+SUMIFS(OFFSET([2]掉落汇总!$C$2:$C$871,,MATCH($B335,[2]掉落汇总!$D$1:$M$1)),[2]掉落汇总!$A$2:$A$871,J$1,[2]掉落汇总!$C$2:$C$871,$Q$2)/$Q$3)*宝箱投放计算!I335</f>
        <v>0</v>
      </c>
      <c r="K335">
        <f ca="1">(SUMIFS(OFFSET([2]掉落汇总!$C$2:$C$871,,MATCH($B335,[2]掉落汇总!$D$1:$M$1)),[2]掉落汇总!$A$2:$A$871,K$1,[2]掉落汇总!$C$2:$C$871,$Q$1)+SUMIFS(OFFSET([2]掉落汇总!$C$2:$C$871,,MATCH($B335,[2]掉落汇总!$D$1:$M$1)),[2]掉落汇总!$A$2:$A$871,K$1,[2]掉落汇总!$C$2:$C$871,$Q$2)/$Q$3)*宝箱投放计算!J335</f>
        <v>0</v>
      </c>
      <c r="L335">
        <f ca="1">(SUMIFS(OFFSET([2]掉落汇总!$C$2:$C$871,,MATCH($B335,[2]掉落汇总!$D$1:$M$1)),[2]掉落汇总!$A$2:$A$871,L$1,[2]掉落汇总!$C$2:$C$871,$Q$1)+SUMIFS(OFFSET([2]掉落汇总!$C$2:$C$871,,MATCH($B335,[2]掉落汇总!$D$1:$M$1)),[2]掉落汇总!$A$2:$A$871,L$1,[2]掉落汇总!$C$2:$C$871,$Q$2)/$Q$3)*宝箱投放计算!K335</f>
        <v>0</v>
      </c>
      <c r="M335">
        <f ca="1">(SUMIFS(OFFSET([2]掉落汇总!$C$2:$C$871,,MATCH($B335,[2]掉落汇总!$D$1:$M$1)),[2]掉落汇总!$A$2:$A$871,M$1,[2]掉落汇总!$C$2:$C$871,$Q$1)+SUMIFS(OFFSET([2]掉落汇总!$C$2:$C$871,,MATCH($B335,[2]掉落汇总!$D$1:$M$1)),[2]掉落汇总!$A$2:$A$871,M$1,[2]掉落汇总!$C$2:$C$871,$Q$2)/$Q$3)*宝箱投放计算!L335</f>
        <v>0</v>
      </c>
      <c r="N335">
        <f ca="1">(SUMIFS(OFFSET([2]掉落汇总!$C$2:$C$871,,MATCH($B335,[2]掉落汇总!$D$1:$M$1)),[2]掉落汇总!$A$2:$A$871,N$1,[2]掉落汇总!$C$2:$C$871,$Q$1)+SUMIFS(OFFSET([2]掉落汇总!$C$2:$C$871,,MATCH($B335,[2]掉落汇总!$D$1:$M$1)),[2]掉落汇总!$A$2:$A$871,N$1,[2]掉落汇总!$C$2:$C$871,$Q$2)/$Q$3)*宝箱投放计算!M335</f>
        <v>0</v>
      </c>
      <c r="O335">
        <f ca="1">(SUMIFS(OFFSET([2]掉落汇总!$C$2:$C$871,,MATCH($B335,[2]掉落汇总!$D$1:$M$1)),[2]掉落汇总!$A$2:$A$871,O$1,[2]掉落汇总!$C$2:$C$871,$Q$1)+SUMIFS(OFFSET([2]掉落汇总!$C$2:$C$871,,MATCH($B335,[2]掉落汇总!$D$1:$M$1)),[2]掉落汇总!$A$2:$A$871,O$1,[2]掉落汇总!$C$2:$C$871,$Q$2)/$Q$3)*宝箱投放计算!N335</f>
        <v>0</v>
      </c>
    </row>
    <row r="336" spans="1:15" x14ac:dyDescent="0.2">
      <c r="A336">
        <f>玩家成长时间线!A336</f>
        <v>335</v>
      </c>
      <c r="B336">
        <f>玩家成长时间线!B336</f>
        <v>10</v>
      </c>
      <c r="C336">
        <f ca="1">SUM($D$2:D336)</f>
        <v>0</v>
      </c>
      <c r="D336">
        <f t="shared" ca="1" si="5"/>
        <v>0</v>
      </c>
      <c r="E336">
        <f ca="1">(SUMIFS(OFFSET([2]掉落汇总!$C$2:$C$871,,MATCH($B336,[2]掉落汇总!$D$1:$M$1)),[2]掉落汇总!$A$2:$A$871,E$1,[2]掉落汇总!$C$2:$C$871,$Q$1)+SUMIFS(OFFSET([2]掉落汇总!$C$2:$C$871,,MATCH($B336,[2]掉落汇总!$D$1:$M$1)),[2]掉落汇总!$A$2:$A$871,E$1,[2]掉落汇总!$C$2:$C$871,$Q$2)/$Q$3)*宝箱投放计算!D336</f>
        <v>0</v>
      </c>
      <c r="F336">
        <f ca="1">(SUMIFS(OFFSET([2]掉落汇总!$C$2:$C$871,,MATCH($B336,[2]掉落汇总!$D$1:$M$1)),[2]掉落汇总!$A$2:$A$871,F$1,[2]掉落汇总!$C$2:$C$871,$Q$1)+SUMIFS(OFFSET([2]掉落汇总!$C$2:$C$871,,MATCH($B336,[2]掉落汇总!$D$1:$M$1)),[2]掉落汇总!$A$2:$A$871,F$1,[2]掉落汇总!$C$2:$C$871,$Q$2)/$Q$3)*宝箱投放计算!E336</f>
        <v>0</v>
      </c>
      <c r="G336">
        <f ca="1">(SUMIFS(OFFSET([2]掉落汇总!$C$2:$C$871,,MATCH($B336,[2]掉落汇总!$D$1:$M$1)),[2]掉落汇总!$A$2:$A$871,G$1,[2]掉落汇总!$C$2:$C$871,$Q$1)+SUMIFS(OFFSET([2]掉落汇总!$C$2:$C$871,,MATCH($B336,[2]掉落汇总!$D$1:$M$1)),[2]掉落汇总!$A$2:$A$871,G$1,[2]掉落汇总!$C$2:$C$871,$Q$2)/$Q$3)*宝箱投放计算!F336</f>
        <v>0</v>
      </c>
      <c r="H336">
        <f ca="1">(SUMIFS(OFFSET([2]掉落汇总!$C$2:$C$871,,MATCH($B336,[2]掉落汇总!$D$1:$M$1)),[2]掉落汇总!$A$2:$A$871,H$1,[2]掉落汇总!$C$2:$C$871,$Q$1)+SUMIFS(OFFSET([2]掉落汇总!$C$2:$C$871,,MATCH($B336,[2]掉落汇总!$D$1:$M$1)),[2]掉落汇总!$A$2:$A$871,H$1,[2]掉落汇总!$C$2:$C$871,$Q$2)/$Q$3)*宝箱投放计算!G336</f>
        <v>0</v>
      </c>
      <c r="I336">
        <f ca="1">(SUMIFS(OFFSET([2]掉落汇总!$C$2:$C$871,,MATCH($B336,[2]掉落汇总!$D$1:$M$1)),[2]掉落汇总!$A$2:$A$871,I$1,[2]掉落汇总!$C$2:$C$871,$Q$1)+SUMIFS(OFFSET([2]掉落汇总!$C$2:$C$871,,MATCH($B336,[2]掉落汇总!$D$1:$M$1)),[2]掉落汇总!$A$2:$A$871,I$1,[2]掉落汇总!$C$2:$C$871,$Q$2)/$Q$3)*宝箱投放计算!H336</f>
        <v>0</v>
      </c>
      <c r="J336">
        <f ca="1">(SUMIFS(OFFSET([2]掉落汇总!$C$2:$C$871,,MATCH($B336,[2]掉落汇总!$D$1:$M$1)),[2]掉落汇总!$A$2:$A$871,J$1,[2]掉落汇总!$C$2:$C$871,$Q$1)+SUMIFS(OFFSET([2]掉落汇总!$C$2:$C$871,,MATCH($B336,[2]掉落汇总!$D$1:$M$1)),[2]掉落汇总!$A$2:$A$871,J$1,[2]掉落汇总!$C$2:$C$871,$Q$2)/$Q$3)*宝箱投放计算!I336</f>
        <v>0</v>
      </c>
      <c r="K336">
        <f ca="1">(SUMIFS(OFFSET([2]掉落汇总!$C$2:$C$871,,MATCH($B336,[2]掉落汇总!$D$1:$M$1)),[2]掉落汇总!$A$2:$A$871,K$1,[2]掉落汇总!$C$2:$C$871,$Q$1)+SUMIFS(OFFSET([2]掉落汇总!$C$2:$C$871,,MATCH($B336,[2]掉落汇总!$D$1:$M$1)),[2]掉落汇总!$A$2:$A$871,K$1,[2]掉落汇总!$C$2:$C$871,$Q$2)/$Q$3)*宝箱投放计算!J336</f>
        <v>0</v>
      </c>
      <c r="L336">
        <f ca="1">(SUMIFS(OFFSET([2]掉落汇总!$C$2:$C$871,,MATCH($B336,[2]掉落汇总!$D$1:$M$1)),[2]掉落汇总!$A$2:$A$871,L$1,[2]掉落汇总!$C$2:$C$871,$Q$1)+SUMIFS(OFFSET([2]掉落汇总!$C$2:$C$871,,MATCH($B336,[2]掉落汇总!$D$1:$M$1)),[2]掉落汇总!$A$2:$A$871,L$1,[2]掉落汇总!$C$2:$C$871,$Q$2)/$Q$3)*宝箱投放计算!K336</f>
        <v>0</v>
      </c>
      <c r="M336">
        <f ca="1">(SUMIFS(OFFSET([2]掉落汇总!$C$2:$C$871,,MATCH($B336,[2]掉落汇总!$D$1:$M$1)),[2]掉落汇总!$A$2:$A$871,M$1,[2]掉落汇总!$C$2:$C$871,$Q$1)+SUMIFS(OFFSET([2]掉落汇总!$C$2:$C$871,,MATCH($B336,[2]掉落汇总!$D$1:$M$1)),[2]掉落汇总!$A$2:$A$871,M$1,[2]掉落汇总!$C$2:$C$871,$Q$2)/$Q$3)*宝箱投放计算!L336</f>
        <v>0</v>
      </c>
      <c r="N336">
        <f ca="1">(SUMIFS(OFFSET([2]掉落汇总!$C$2:$C$871,,MATCH($B336,[2]掉落汇总!$D$1:$M$1)),[2]掉落汇总!$A$2:$A$871,N$1,[2]掉落汇总!$C$2:$C$871,$Q$1)+SUMIFS(OFFSET([2]掉落汇总!$C$2:$C$871,,MATCH($B336,[2]掉落汇总!$D$1:$M$1)),[2]掉落汇总!$A$2:$A$871,N$1,[2]掉落汇总!$C$2:$C$871,$Q$2)/$Q$3)*宝箱投放计算!M336</f>
        <v>0</v>
      </c>
      <c r="O336">
        <f ca="1">(SUMIFS(OFFSET([2]掉落汇总!$C$2:$C$871,,MATCH($B336,[2]掉落汇总!$D$1:$M$1)),[2]掉落汇总!$A$2:$A$871,O$1,[2]掉落汇总!$C$2:$C$871,$Q$1)+SUMIFS(OFFSET([2]掉落汇总!$C$2:$C$871,,MATCH($B336,[2]掉落汇总!$D$1:$M$1)),[2]掉落汇总!$A$2:$A$871,O$1,[2]掉落汇总!$C$2:$C$871,$Q$2)/$Q$3)*宝箱投放计算!N336</f>
        <v>0</v>
      </c>
    </row>
    <row r="337" spans="1:15" x14ac:dyDescent="0.2">
      <c r="A337">
        <f>玩家成长时间线!A337</f>
        <v>336</v>
      </c>
      <c r="B337">
        <f>玩家成长时间线!B337</f>
        <v>8</v>
      </c>
      <c r="C337">
        <f ca="1">SUM($D$2:D337)</f>
        <v>0</v>
      </c>
      <c r="D337">
        <f t="shared" ca="1" si="5"/>
        <v>0</v>
      </c>
      <c r="E337">
        <f ca="1">(SUMIFS(OFFSET([2]掉落汇总!$C$2:$C$871,,MATCH($B337,[2]掉落汇总!$D$1:$M$1)),[2]掉落汇总!$A$2:$A$871,E$1,[2]掉落汇总!$C$2:$C$871,$Q$1)+SUMIFS(OFFSET([2]掉落汇总!$C$2:$C$871,,MATCH($B337,[2]掉落汇总!$D$1:$M$1)),[2]掉落汇总!$A$2:$A$871,E$1,[2]掉落汇总!$C$2:$C$871,$Q$2)/$Q$3)*宝箱投放计算!D337</f>
        <v>0</v>
      </c>
      <c r="F337">
        <f ca="1">(SUMIFS(OFFSET([2]掉落汇总!$C$2:$C$871,,MATCH($B337,[2]掉落汇总!$D$1:$M$1)),[2]掉落汇总!$A$2:$A$871,F$1,[2]掉落汇总!$C$2:$C$871,$Q$1)+SUMIFS(OFFSET([2]掉落汇总!$C$2:$C$871,,MATCH($B337,[2]掉落汇总!$D$1:$M$1)),[2]掉落汇总!$A$2:$A$871,F$1,[2]掉落汇总!$C$2:$C$871,$Q$2)/$Q$3)*宝箱投放计算!E337</f>
        <v>0</v>
      </c>
      <c r="G337">
        <f ca="1">(SUMIFS(OFFSET([2]掉落汇总!$C$2:$C$871,,MATCH($B337,[2]掉落汇总!$D$1:$M$1)),[2]掉落汇总!$A$2:$A$871,G$1,[2]掉落汇总!$C$2:$C$871,$Q$1)+SUMIFS(OFFSET([2]掉落汇总!$C$2:$C$871,,MATCH($B337,[2]掉落汇总!$D$1:$M$1)),[2]掉落汇总!$A$2:$A$871,G$1,[2]掉落汇总!$C$2:$C$871,$Q$2)/$Q$3)*宝箱投放计算!F337</f>
        <v>0</v>
      </c>
      <c r="H337">
        <f ca="1">(SUMIFS(OFFSET([2]掉落汇总!$C$2:$C$871,,MATCH($B337,[2]掉落汇总!$D$1:$M$1)),[2]掉落汇总!$A$2:$A$871,H$1,[2]掉落汇总!$C$2:$C$871,$Q$1)+SUMIFS(OFFSET([2]掉落汇总!$C$2:$C$871,,MATCH($B337,[2]掉落汇总!$D$1:$M$1)),[2]掉落汇总!$A$2:$A$871,H$1,[2]掉落汇总!$C$2:$C$871,$Q$2)/$Q$3)*宝箱投放计算!G337</f>
        <v>0</v>
      </c>
      <c r="I337">
        <f ca="1">(SUMIFS(OFFSET([2]掉落汇总!$C$2:$C$871,,MATCH($B337,[2]掉落汇总!$D$1:$M$1)),[2]掉落汇总!$A$2:$A$871,I$1,[2]掉落汇总!$C$2:$C$871,$Q$1)+SUMIFS(OFFSET([2]掉落汇总!$C$2:$C$871,,MATCH($B337,[2]掉落汇总!$D$1:$M$1)),[2]掉落汇总!$A$2:$A$871,I$1,[2]掉落汇总!$C$2:$C$871,$Q$2)/$Q$3)*宝箱投放计算!H337</f>
        <v>0</v>
      </c>
      <c r="J337">
        <f ca="1">(SUMIFS(OFFSET([2]掉落汇总!$C$2:$C$871,,MATCH($B337,[2]掉落汇总!$D$1:$M$1)),[2]掉落汇总!$A$2:$A$871,J$1,[2]掉落汇总!$C$2:$C$871,$Q$1)+SUMIFS(OFFSET([2]掉落汇总!$C$2:$C$871,,MATCH($B337,[2]掉落汇总!$D$1:$M$1)),[2]掉落汇总!$A$2:$A$871,J$1,[2]掉落汇总!$C$2:$C$871,$Q$2)/$Q$3)*宝箱投放计算!I337</f>
        <v>0</v>
      </c>
      <c r="K337">
        <f ca="1">(SUMIFS(OFFSET([2]掉落汇总!$C$2:$C$871,,MATCH($B337,[2]掉落汇总!$D$1:$M$1)),[2]掉落汇总!$A$2:$A$871,K$1,[2]掉落汇总!$C$2:$C$871,$Q$1)+SUMIFS(OFFSET([2]掉落汇总!$C$2:$C$871,,MATCH($B337,[2]掉落汇总!$D$1:$M$1)),[2]掉落汇总!$A$2:$A$871,K$1,[2]掉落汇总!$C$2:$C$871,$Q$2)/$Q$3)*宝箱投放计算!J337</f>
        <v>0</v>
      </c>
      <c r="L337">
        <f ca="1">(SUMIFS(OFFSET([2]掉落汇总!$C$2:$C$871,,MATCH($B337,[2]掉落汇总!$D$1:$M$1)),[2]掉落汇总!$A$2:$A$871,L$1,[2]掉落汇总!$C$2:$C$871,$Q$1)+SUMIFS(OFFSET([2]掉落汇总!$C$2:$C$871,,MATCH($B337,[2]掉落汇总!$D$1:$M$1)),[2]掉落汇总!$A$2:$A$871,L$1,[2]掉落汇总!$C$2:$C$871,$Q$2)/$Q$3)*宝箱投放计算!K337</f>
        <v>0</v>
      </c>
      <c r="M337">
        <f ca="1">(SUMIFS(OFFSET([2]掉落汇总!$C$2:$C$871,,MATCH($B337,[2]掉落汇总!$D$1:$M$1)),[2]掉落汇总!$A$2:$A$871,M$1,[2]掉落汇总!$C$2:$C$871,$Q$1)+SUMIFS(OFFSET([2]掉落汇总!$C$2:$C$871,,MATCH($B337,[2]掉落汇总!$D$1:$M$1)),[2]掉落汇总!$A$2:$A$871,M$1,[2]掉落汇总!$C$2:$C$871,$Q$2)/$Q$3)*宝箱投放计算!L337</f>
        <v>0</v>
      </c>
      <c r="N337">
        <f ca="1">(SUMIFS(OFFSET([2]掉落汇总!$C$2:$C$871,,MATCH($B337,[2]掉落汇总!$D$1:$M$1)),[2]掉落汇总!$A$2:$A$871,N$1,[2]掉落汇总!$C$2:$C$871,$Q$1)+SUMIFS(OFFSET([2]掉落汇总!$C$2:$C$871,,MATCH($B337,[2]掉落汇总!$D$1:$M$1)),[2]掉落汇总!$A$2:$A$871,N$1,[2]掉落汇总!$C$2:$C$871,$Q$2)/$Q$3)*宝箱投放计算!M337</f>
        <v>0</v>
      </c>
      <c r="O337">
        <f ca="1">(SUMIFS(OFFSET([2]掉落汇总!$C$2:$C$871,,MATCH($B337,[2]掉落汇总!$D$1:$M$1)),[2]掉落汇总!$A$2:$A$871,O$1,[2]掉落汇总!$C$2:$C$871,$Q$1)+SUMIFS(OFFSET([2]掉落汇总!$C$2:$C$871,,MATCH($B337,[2]掉落汇总!$D$1:$M$1)),[2]掉落汇总!$A$2:$A$871,O$1,[2]掉落汇总!$C$2:$C$871,$Q$2)/$Q$3)*宝箱投放计算!N337</f>
        <v>0</v>
      </c>
    </row>
    <row r="338" spans="1:15" x14ac:dyDescent="0.2">
      <c r="A338">
        <f>玩家成长时间线!A338</f>
        <v>337</v>
      </c>
      <c r="B338">
        <f>玩家成长时间线!B338</f>
        <v>8</v>
      </c>
      <c r="C338">
        <f ca="1">SUM($D$2:D338)</f>
        <v>0</v>
      </c>
      <c r="D338">
        <f t="shared" ca="1" si="5"/>
        <v>0</v>
      </c>
      <c r="E338">
        <f ca="1">(SUMIFS(OFFSET([2]掉落汇总!$C$2:$C$871,,MATCH($B338,[2]掉落汇总!$D$1:$M$1)),[2]掉落汇总!$A$2:$A$871,E$1,[2]掉落汇总!$C$2:$C$871,$Q$1)+SUMIFS(OFFSET([2]掉落汇总!$C$2:$C$871,,MATCH($B338,[2]掉落汇总!$D$1:$M$1)),[2]掉落汇总!$A$2:$A$871,E$1,[2]掉落汇总!$C$2:$C$871,$Q$2)/$Q$3)*宝箱投放计算!D338</f>
        <v>0</v>
      </c>
      <c r="F338">
        <f ca="1">(SUMIFS(OFFSET([2]掉落汇总!$C$2:$C$871,,MATCH($B338,[2]掉落汇总!$D$1:$M$1)),[2]掉落汇总!$A$2:$A$871,F$1,[2]掉落汇总!$C$2:$C$871,$Q$1)+SUMIFS(OFFSET([2]掉落汇总!$C$2:$C$871,,MATCH($B338,[2]掉落汇总!$D$1:$M$1)),[2]掉落汇总!$A$2:$A$871,F$1,[2]掉落汇总!$C$2:$C$871,$Q$2)/$Q$3)*宝箱投放计算!E338</f>
        <v>0</v>
      </c>
      <c r="G338">
        <f ca="1">(SUMIFS(OFFSET([2]掉落汇总!$C$2:$C$871,,MATCH($B338,[2]掉落汇总!$D$1:$M$1)),[2]掉落汇总!$A$2:$A$871,G$1,[2]掉落汇总!$C$2:$C$871,$Q$1)+SUMIFS(OFFSET([2]掉落汇总!$C$2:$C$871,,MATCH($B338,[2]掉落汇总!$D$1:$M$1)),[2]掉落汇总!$A$2:$A$871,G$1,[2]掉落汇总!$C$2:$C$871,$Q$2)/$Q$3)*宝箱投放计算!F338</f>
        <v>0</v>
      </c>
      <c r="H338">
        <f ca="1">(SUMIFS(OFFSET([2]掉落汇总!$C$2:$C$871,,MATCH($B338,[2]掉落汇总!$D$1:$M$1)),[2]掉落汇总!$A$2:$A$871,H$1,[2]掉落汇总!$C$2:$C$871,$Q$1)+SUMIFS(OFFSET([2]掉落汇总!$C$2:$C$871,,MATCH($B338,[2]掉落汇总!$D$1:$M$1)),[2]掉落汇总!$A$2:$A$871,H$1,[2]掉落汇总!$C$2:$C$871,$Q$2)/$Q$3)*宝箱投放计算!G338</f>
        <v>0</v>
      </c>
      <c r="I338">
        <f ca="1">(SUMIFS(OFFSET([2]掉落汇总!$C$2:$C$871,,MATCH($B338,[2]掉落汇总!$D$1:$M$1)),[2]掉落汇总!$A$2:$A$871,I$1,[2]掉落汇总!$C$2:$C$871,$Q$1)+SUMIFS(OFFSET([2]掉落汇总!$C$2:$C$871,,MATCH($B338,[2]掉落汇总!$D$1:$M$1)),[2]掉落汇总!$A$2:$A$871,I$1,[2]掉落汇总!$C$2:$C$871,$Q$2)/$Q$3)*宝箱投放计算!H338</f>
        <v>0</v>
      </c>
      <c r="J338">
        <f ca="1">(SUMIFS(OFFSET([2]掉落汇总!$C$2:$C$871,,MATCH($B338,[2]掉落汇总!$D$1:$M$1)),[2]掉落汇总!$A$2:$A$871,J$1,[2]掉落汇总!$C$2:$C$871,$Q$1)+SUMIFS(OFFSET([2]掉落汇总!$C$2:$C$871,,MATCH($B338,[2]掉落汇总!$D$1:$M$1)),[2]掉落汇总!$A$2:$A$871,J$1,[2]掉落汇总!$C$2:$C$871,$Q$2)/$Q$3)*宝箱投放计算!I338</f>
        <v>0</v>
      </c>
      <c r="K338">
        <f ca="1">(SUMIFS(OFFSET([2]掉落汇总!$C$2:$C$871,,MATCH($B338,[2]掉落汇总!$D$1:$M$1)),[2]掉落汇总!$A$2:$A$871,K$1,[2]掉落汇总!$C$2:$C$871,$Q$1)+SUMIFS(OFFSET([2]掉落汇总!$C$2:$C$871,,MATCH($B338,[2]掉落汇总!$D$1:$M$1)),[2]掉落汇总!$A$2:$A$871,K$1,[2]掉落汇总!$C$2:$C$871,$Q$2)/$Q$3)*宝箱投放计算!J338</f>
        <v>0</v>
      </c>
      <c r="L338">
        <f ca="1">(SUMIFS(OFFSET([2]掉落汇总!$C$2:$C$871,,MATCH($B338,[2]掉落汇总!$D$1:$M$1)),[2]掉落汇总!$A$2:$A$871,L$1,[2]掉落汇总!$C$2:$C$871,$Q$1)+SUMIFS(OFFSET([2]掉落汇总!$C$2:$C$871,,MATCH($B338,[2]掉落汇总!$D$1:$M$1)),[2]掉落汇总!$A$2:$A$871,L$1,[2]掉落汇总!$C$2:$C$871,$Q$2)/$Q$3)*宝箱投放计算!K338</f>
        <v>0</v>
      </c>
      <c r="M338">
        <f ca="1">(SUMIFS(OFFSET([2]掉落汇总!$C$2:$C$871,,MATCH($B338,[2]掉落汇总!$D$1:$M$1)),[2]掉落汇总!$A$2:$A$871,M$1,[2]掉落汇总!$C$2:$C$871,$Q$1)+SUMIFS(OFFSET([2]掉落汇总!$C$2:$C$871,,MATCH($B338,[2]掉落汇总!$D$1:$M$1)),[2]掉落汇总!$A$2:$A$871,M$1,[2]掉落汇总!$C$2:$C$871,$Q$2)/$Q$3)*宝箱投放计算!L338</f>
        <v>0</v>
      </c>
      <c r="N338">
        <f ca="1">(SUMIFS(OFFSET([2]掉落汇总!$C$2:$C$871,,MATCH($B338,[2]掉落汇总!$D$1:$M$1)),[2]掉落汇总!$A$2:$A$871,N$1,[2]掉落汇总!$C$2:$C$871,$Q$1)+SUMIFS(OFFSET([2]掉落汇总!$C$2:$C$871,,MATCH($B338,[2]掉落汇总!$D$1:$M$1)),[2]掉落汇总!$A$2:$A$871,N$1,[2]掉落汇总!$C$2:$C$871,$Q$2)/$Q$3)*宝箱投放计算!M338</f>
        <v>0</v>
      </c>
      <c r="O338">
        <f ca="1">(SUMIFS(OFFSET([2]掉落汇总!$C$2:$C$871,,MATCH($B338,[2]掉落汇总!$D$1:$M$1)),[2]掉落汇总!$A$2:$A$871,O$1,[2]掉落汇总!$C$2:$C$871,$Q$1)+SUMIFS(OFFSET([2]掉落汇总!$C$2:$C$871,,MATCH($B338,[2]掉落汇总!$D$1:$M$1)),[2]掉落汇总!$A$2:$A$871,O$1,[2]掉落汇总!$C$2:$C$871,$Q$2)/$Q$3)*宝箱投放计算!N338</f>
        <v>0</v>
      </c>
    </row>
    <row r="339" spans="1:15" x14ac:dyDescent="0.2">
      <c r="A339">
        <f>玩家成长时间线!A339</f>
        <v>338</v>
      </c>
      <c r="B339">
        <f>玩家成长时间线!B339</f>
        <v>8</v>
      </c>
      <c r="C339">
        <f ca="1">SUM($D$2:D339)</f>
        <v>0</v>
      </c>
      <c r="D339">
        <f t="shared" ca="1" si="5"/>
        <v>0</v>
      </c>
      <c r="E339">
        <f ca="1">(SUMIFS(OFFSET([2]掉落汇总!$C$2:$C$871,,MATCH($B339,[2]掉落汇总!$D$1:$M$1)),[2]掉落汇总!$A$2:$A$871,E$1,[2]掉落汇总!$C$2:$C$871,$Q$1)+SUMIFS(OFFSET([2]掉落汇总!$C$2:$C$871,,MATCH($B339,[2]掉落汇总!$D$1:$M$1)),[2]掉落汇总!$A$2:$A$871,E$1,[2]掉落汇总!$C$2:$C$871,$Q$2)/$Q$3)*宝箱投放计算!D339</f>
        <v>0</v>
      </c>
      <c r="F339">
        <f ca="1">(SUMIFS(OFFSET([2]掉落汇总!$C$2:$C$871,,MATCH($B339,[2]掉落汇总!$D$1:$M$1)),[2]掉落汇总!$A$2:$A$871,F$1,[2]掉落汇总!$C$2:$C$871,$Q$1)+SUMIFS(OFFSET([2]掉落汇总!$C$2:$C$871,,MATCH($B339,[2]掉落汇总!$D$1:$M$1)),[2]掉落汇总!$A$2:$A$871,F$1,[2]掉落汇总!$C$2:$C$871,$Q$2)/$Q$3)*宝箱投放计算!E339</f>
        <v>0</v>
      </c>
      <c r="G339">
        <f ca="1">(SUMIFS(OFFSET([2]掉落汇总!$C$2:$C$871,,MATCH($B339,[2]掉落汇总!$D$1:$M$1)),[2]掉落汇总!$A$2:$A$871,G$1,[2]掉落汇总!$C$2:$C$871,$Q$1)+SUMIFS(OFFSET([2]掉落汇总!$C$2:$C$871,,MATCH($B339,[2]掉落汇总!$D$1:$M$1)),[2]掉落汇总!$A$2:$A$871,G$1,[2]掉落汇总!$C$2:$C$871,$Q$2)/$Q$3)*宝箱投放计算!F339</f>
        <v>0</v>
      </c>
      <c r="H339">
        <f ca="1">(SUMIFS(OFFSET([2]掉落汇总!$C$2:$C$871,,MATCH($B339,[2]掉落汇总!$D$1:$M$1)),[2]掉落汇总!$A$2:$A$871,H$1,[2]掉落汇总!$C$2:$C$871,$Q$1)+SUMIFS(OFFSET([2]掉落汇总!$C$2:$C$871,,MATCH($B339,[2]掉落汇总!$D$1:$M$1)),[2]掉落汇总!$A$2:$A$871,H$1,[2]掉落汇总!$C$2:$C$871,$Q$2)/$Q$3)*宝箱投放计算!G339</f>
        <v>0</v>
      </c>
      <c r="I339">
        <f ca="1">(SUMIFS(OFFSET([2]掉落汇总!$C$2:$C$871,,MATCH($B339,[2]掉落汇总!$D$1:$M$1)),[2]掉落汇总!$A$2:$A$871,I$1,[2]掉落汇总!$C$2:$C$871,$Q$1)+SUMIFS(OFFSET([2]掉落汇总!$C$2:$C$871,,MATCH($B339,[2]掉落汇总!$D$1:$M$1)),[2]掉落汇总!$A$2:$A$871,I$1,[2]掉落汇总!$C$2:$C$871,$Q$2)/$Q$3)*宝箱投放计算!H339</f>
        <v>0</v>
      </c>
      <c r="J339">
        <f ca="1">(SUMIFS(OFFSET([2]掉落汇总!$C$2:$C$871,,MATCH($B339,[2]掉落汇总!$D$1:$M$1)),[2]掉落汇总!$A$2:$A$871,J$1,[2]掉落汇总!$C$2:$C$871,$Q$1)+SUMIFS(OFFSET([2]掉落汇总!$C$2:$C$871,,MATCH($B339,[2]掉落汇总!$D$1:$M$1)),[2]掉落汇总!$A$2:$A$871,J$1,[2]掉落汇总!$C$2:$C$871,$Q$2)/$Q$3)*宝箱投放计算!I339</f>
        <v>0</v>
      </c>
      <c r="K339">
        <f ca="1">(SUMIFS(OFFSET([2]掉落汇总!$C$2:$C$871,,MATCH($B339,[2]掉落汇总!$D$1:$M$1)),[2]掉落汇总!$A$2:$A$871,K$1,[2]掉落汇总!$C$2:$C$871,$Q$1)+SUMIFS(OFFSET([2]掉落汇总!$C$2:$C$871,,MATCH($B339,[2]掉落汇总!$D$1:$M$1)),[2]掉落汇总!$A$2:$A$871,K$1,[2]掉落汇总!$C$2:$C$871,$Q$2)/$Q$3)*宝箱投放计算!J339</f>
        <v>0</v>
      </c>
      <c r="L339">
        <f ca="1">(SUMIFS(OFFSET([2]掉落汇总!$C$2:$C$871,,MATCH($B339,[2]掉落汇总!$D$1:$M$1)),[2]掉落汇总!$A$2:$A$871,L$1,[2]掉落汇总!$C$2:$C$871,$Q$1)+SUMIFS(OFFSET([2]掉落汇总!$C$2:$C$871,,MATCH($B339,[2]掉落汇总!$D$1:$M$1)),[2]掉落汇总!$A$2:$A$871,L$1,[2]掉落汇总!$C$2:$C$871,$Q$2)/$Q$3)*宝箱投放计算!K339</f>
        <v>0</v>
      </c>
      <c r="M339">
        <f ca="1">(SUMIFS(OFFSET([2]掉落汇总!$C$2:$C$871,,MATCH($B339,[2]掉落汇总!$D$1:$M$1)),[2]掉落汇总!$A$2:$A$871,M$1,[2]掉落汇总!$C$2:$C$871,$Q$1)+SUMIFS(OFFSET([2]掉落汇总!$C$2:$C$871,,MATCH($B339,[2]掉落汇总!$D$1:$M$1)),[2]掉落汇总!$A$2:$A$871,M$1,[2]掉落汇总!$C$2:$C$871,$Q$2)/$Q$3)*宝箱投放计算!L339</f>
        <v>0</v>
      </c>
      <c r="N339">
        <f ca="1">(SUMIFS(OFFSET([2]掉落汇总!$C$2:$C$871,,MATCH($B339,[2]掉落汇总!$D$1:$M$1)),[2]掉落汇总!$A$2:$A$871,N$1,[2]掉落汇总!$C$2:$C$871,$Q$1)+SUMIFS(OFFSET([2]掉落汇总!$C$2:$C$871,,MATCH($B339,[2]掉落汇总!$D$1:$M$1)),[2]掉落汇总!$A$2:$A$871,N$1,[2]掉落汇总!$C$2:$C$871,$Q$2)/$Q$3)*宝箱投放计算!M339</f>
        <v>0</v>
      </c>
      <c r="O339">
        <f ca="1">(SUMIFS(OFFSET([2]掉落汇总!$C$2:$C$871,,MATCH($B339,[2]掉落汇总!$D$1:$M$1)),[2]掉落汇总!$A$2:$A$871,O$1,[2]掉落汇总!$C$2:$C$871,$Q$1)+SUMIFS(OFFSET([2]掉落汇总!$C$2:$C$871,,MATCH($B339,[2]掉落汇总!$D$1:$M$1)),[2]掉落汇总!$A$2:$A$871,O$1,[2]掉落汇总!$C$2:$C$871,$Q$2)/$Q$3)*宝箱投放计算!N339</f>
        <v>0</v>
      </c>
    </row>
    <row r="340" spans="1:15" x14ac:dyDescent="0.2">
      <c r="A340">
        <f>玩家成长时间线!A340</f>
        <v>339</v>
      </c>
      <c r="B340">
        <f>玩家成长时间线!B340</f>
        <v>9</v>
      </c>
      <c r="C340">
        <f ca="1">SUM($D$2:D340)</f>
        <v>0</v>
      </c>
      <c r="D340">
        <f t="shared" ca="1" si="5"/>
        <v>0</v>
      </c>
      <c r="E340">
        <f ca="1">(SUMIFS(OFFSET([2]掉落汇总!$C$2:$C$871,,MATCH($B340,[2]掉落汇总!$D$1:$M$1)),[2]掉落汇总!$A$2:$A$871,E$1,[2]掉落汇总!$C$2:$C$871,$Q$1)+SUMIFS(OFFSET([2]掉落汇总!$C$2:$C$871,,MATCH($B340,[2]掉落汇总!$D$1:$M$1)),[2]掉落汇总!$A$2:$A$871,E$1,[2]掉落汇总!$C$2:$C$871,$Q$2)/$Q$3)*宝箱投放计算!D340</f>
        <v>0</v>
      </c>
      <c r="F340">
        <f ca="1">(SUMIFS(OFFSET([2]掉落汇总!$C$2:$C$871,,MATCH($B340,[2]掉落汇总!$D$1:$M$1)),[2]掉落汇总!$A$2:$A$871,F$1,[2]掉落汇总!$C$2:$C$871,$Q$1)+SUMIFS(OFFSET([2]掉落汇总!$C$2:$C$871,,MATCH($B340,[2]掉落汇总!$D$1:$M$1)),[2]掉落汇总!$A$2:$A$871,F$1,[2]掉落汇总!$C$2:$C$871,$Q$2)/$Q$3)*宝箱投放计算!E340</f>
        <v>0</v>
      </c>
      <c r="G340">
        <f ca="1">(SUMIFS(OFFSET([2]掉落汇总!$C$2:$C$871,,MATCH($B340,[2]掉落汇总!$D$1:$M$1)),[2]掉落汇总!$A$2:$A$871,G$1,[2]掉落汇总!$C$2:$C$871,$Q$1)+SUMIFS(OFFSET([2]掉落汇总!$C$2:$C$871,,MATCH($B340,[2]掉落汇总!$D$1:$M$1)),[2]掉落汇总!$A$2:$A$871,G$1,[2]掉落汇总!$C$2:$C$871,$Q$2)/$Q$3)*宝箱投放计算!F340</f>
        <v>0</v>
      </c>
      <c r="H340">
        <f ca="1">(SUMIFS(OFFSET([2]掉落汇总!$C$2:$C$871,,MATCH($B340,[2]掉落汇总!$D$1:$M$1)),[2]掉落汇总!$A$2:$A$871,H$1,[2]掉落汇总!$C$2:$C$871,$Q$1)+SUMIFS(OFFSET([2]掉落汇总!$C$2:$C$871,,MATCH($B340,[2]掉落汇总!$D$1:$M$1)),[2]掉落汇总!$A$2:$A$871,H$1,[2]掉落汇总!$C$2:$C$871,$Q$2)/$Q$3)*宝箱投放计算!G340</f>
        <v>0</v>
      </c>
      <c r="I340">
        <f ca="1">(SUMIFS(OFFSET([2]掉落汇总!$C$2:$C$871,,MATCH($B340,[2]掉落汇总!$D$1:$M$1)),[2]掉落汇总!$A$2:$A$871,I$1,[2]掉落汇总!$C$2:$C$871,$Q$1)+SUMIFS(OFFSET([2]掉落汇总!$C$2:$C$871,,MATCH($B340,[2]掉落汇总!$D$1:$M$1)),[2]掉落汇总!$A$2:$A$871,I$1,[2]掉落汇总!$C$2:$C$871,$Q$2)/$Q$3)*宝箱投放计算!H340</f>
        <v>0</v>
      </c>
      <c r="J340">
        <f ca="1">(SUMIFS(OFFSET([2]掉落汇总!$C$2:$C$871,,MATCH($B340,[2]掉落汇总!$D$1:$M$1)),[2]掉落汇总!$A$2:$A$871,J$1,[2]掉落汇总!$C$2:$C$871,$Q$1)+SUMIFS(OFFSET([2]掉落汇总!$C$2:$C$871,,MATCH($B340,[2]掉落汇总!$D$1:$M$1)),[2]掉落汇总!$A$2:$A$871,J$1,[2]掉落汇总!$C$2:$C$871,$Q$2)/$Q$3)*宝箱投放计算!I340</f>
        <v>0</v>
      </c>
      <c r="K340">
        <f ca="1">(SUMIFS(OFFSET([2]掉落汇总!$C$2:$C$871,,MATCH($B340,[2]掉落汇总!$D$1:$M$1)),[2]掉落汇总!$A$2:$A$871,K$1,[2]掉落汇总!$C$2:$C$871,$Q$1)+SUMIFS(OFFSET([2]掉落汇总!$C$2:$C$871,,MATCH($B340,[2]掉落汇总!$D$1:$M$1)),[2]掉落汇总!$A$2:$A$871,K$1,[2]掉落汇总!$C$2:$C$871,$Q$2)/$Q$3)*宝箱投放计算!J340</f>
        <v>0</v>
      </c>
      <c r="L340">
        <f ca="1">(SUMIFS(OFFSET([2]掉落汇总!$C$2:$C$871,,MATCH($B340,[2]掉落汇总!$D$1:$M$1)),[2]掉落汇总!$A$2:$A$871,L$1,[2]掉落汇总!$C$2:$C$871,$Q$1)+SUMIFS(OFFSET([2]掉落汇总!$C$2:$C$871,,MATCH($B340,[2]掉落汇总!$D$1:$M$1)),[2]掉落汇总!$A$2:$A$871,L$1,[2]掉落汇总!$C$2:$C$871,$Q$2)/$Q$3)*宝箱投放计算!K340</f>
        <v>0</v>
      </c>
      <c r="M340">
        <f ca="1">(SUMIFS(OFFSET([2]掉落汇总!$C$2:$C$871,,MATCH($B340,[2]掉落汇总!$D$1:$M$1)),[2]掉落汇总!$A$2:$A$871,M$1,[2]掉落汇总!$C$2:$C$871,$Q$1)+SUMIFS(OFFSET([2]掉落汇总!$C$2:$C$871,,MATCH($B340,[2]掉落汇总!$D$1:$M$1)),[2]掉落汇总!$A$2:$A$871,M$1,[2]掉落汇总!$C$2:$C$871,$Q$2)/$Q$3)*宝箱投放计算!L340</f>
        <v>0</v>
      </c>
      <c r="N340">
        <f ca="1">(SUMIFS(OFFSET([2]掉落汇总!$C$2:$C$871,,MATCH($B340,[2]掉落汇总!$D$1:$M$1)),[2]掉落汇总!$A$2:$A$871,N$1,[2]掉落汇总!$C$2:$C$871,$Q$1)+SUMIFS(OFFSET([2]掉落汇总!$C$2:$C$871,,MATCH($B340,[2]掉落汇总!$D$1:$M$1)),[2]掉落汇总!$A$2:$A$871,N$1,[2]掉落汇总!$C$2:$C$871,$Q$2)/$Q$3)*宝箱投放计算!M340</f>
        <v>0</v>
      </c>
      <c r="O340">
        <f ca="1">(SUMIFS(OFFSET([2]掉落汇总!$C$2:$C$871,,MATCH($B340,[2]掉落汇总!$D$1:$M$1)),[2]掉落汇总!$A$2:$A$871,O$1,[2]掉落汇总!$C$2:$C$871,$Q$1)+SUMIFS(OFFSET([2]掉落汇总!$C$2:$C$871,,MATCH($B340,[2]掉落汇总!$D$1:$M$1)),[2]掉落汇总!$A$2:$A$871,O$1,[2]掉落汇总!$C$2:$C$871,$Q$2)/$Q$3)*宝箱投放计算!N340</f>
        <v>0</v>
      </c>
    </row>
    <row r="341" spans="1:15" x14ac:dyDescent="0.2">
      <c r="A341">
        <f>玩家成长时间线!A341</f>
        <v>340</v>
      </c>
      <c r="B341">
        <f>玩家成长时间线!B341</f>
        <v>9</v>
      </c>
      <c r="C341">
        <f ca="1">SUM($D$2:D341)</f>
        <v>0</v>
      </c>
      <c r="D341">
        <f t="shared" ca="1" si="5"/>
        <v>0</v>
      </c>
      <c r="E341">
        <f ca="1">(SUMIFS(OFFSET([2]掉落汇总!$C$2:$C$871,,MATCH($B341,[2]掉落汇总!$D$1:$M$1)),[2]掉落汇总!$A$2:$A$871,E$1,[2]掉落汇总!$C$2:$C$871,$Q$1)+SUMIFS(OFFSET([2]掉落汇总!$C$2:$C$871,,MATCH($B341,[2]掉落汇总!$D$1:$M$1)),[2]掉落汇总!$A$2:$A$871,E$1,[2]掉落汇总!$C$2:$C$871,$Q$2)/$Q$3)*宝箱投放计算!D341</f>
        <v>0</v>
      </c>
      <c r="F341">
        <f ca="1">(SUMIFS(OFFSET([2]掉落汇总!$C$2:$C$871,,MATCH($B341,[2]掉落汇总!$D$1:$M$1)),[2]掉落汇总!$A$2:$A$871,F$1,[2]掉落汇总!$C$2:$C$871,$Q$1)+SUMIFS(OFFSET([2]掉落汇总!$C$2:$C$871,,MATCH($B341,[2]掉落汇总!$D$1:$M$1)),[2]掉落汇总!$A$2:$A$871,F$1,[2]掉落汇总!$C$2:$C$871,$Q$2)/$Q$3)*宝箱投放计算!E341</f>
        <v>0</v>
      </c>
      <c r="G341">
        <f ca="1">(SUMIFS(OFFSET([2]掉落汇总!$C$2:$C$871,,MATCH($B341,[2]掉落汇总!$D$1:$M$1)),[2]掉落汇总!$A$2:$A$871,G$1,[2]掉落汇总!$C$2:$C$871,$Q$1)+SUMIFS(OFFSET([2]掉落汇总!$C$2:$C$871,,MATCH($B341,[2]掉落汇总!$D$1:$M$1)),[2]掉落汇总!$A$2:$A$871,G$1,[2]掉落汇总!$C$2:$C$871,$Q$2)/$Q$3)*宝箱投放计算!F341</f>
        <v>0</v>
      </c>
      <c r="H341">
        <f ca="1">(SUMIFS(OFFSET([2]掉落汇总!$C$2:$C$871,,MATCH($B341,[2]掉落汇总!$D$1:$M$1)),[2]掉落汇总!$A$2:$A$871,H$1,[2]掉落汇总!$C$2:$C$871,$Q$1)+SUMIFS(OFFSET([2]掉落汇总!$C$2:$C$871,,MATCH($B341,[2]掉落汇总!$D$1:$M$1)),[2]掉落汇总!$A$2:$A$871,H$1,[2]掉落汇总!$C$2:$C$871,$Q$2)/$Q$3)*宝箱投放计算!G341</f>
        <v>0</v>
      </c>
      <c r="I341">
        <f ca="1">(SUMIFS(OFFSET([2]掉落汇总!$C$2:$C$871,,MATCH($B341,[2]掉落汇总!$D$1:$M$1)),[2]掉落汇总!$A$2:$A$871,I$1,[2]掉落汇总!$C$2:$C$871,$Q$1)+SUMIFS(OFFSET([2]掉落汇总!$C$2:$C$871,,MATCH($B341,[2]掉落汇总!$D$1:$M$1)),[2]掉落汇总!$A$2:$A$871,I$1,[2]掉落汇总!$C$2:$C$871,$Q$2)/$Q$3)*宝箱投放计算!H341</f>
        <v>0</v>
      </c>
      <c r="J341">
        <f ca="1">(SUMIFS(OFFSET([2]掉落汇总!$C$2:$C$871,,MATCH($B341,[2]掉落汇总!$D$1:$M$1)),[2]掉落汇总!$A$2:$A$871,J$1,[2]掉落汇总!$C$2:$C$871,$Q$1)+SUMIFS(OFFSET([2]掉落汇总!$C$2:$C$871,,MATCH($B341,[2]掉落汇总!$D$1:$M$1)),[2]掉落汇总!$A$2:$A$871,J$1,[2]掉落汇总!$C$2:$C$871,$Q$2)/$Q$3)*宝箱投放计算!I341</f>
        <v>0</v>
      </c>
      <c r="K341">
        <f ca="1">(SUMIFS(OFFSET([2]掉落汇总!$C$2:$C$871,,MATCH($B341,[2]掉落汇总!$D$1:$M$1)),[2]掉落汇总!$A$2:$A$871,K$1,[2]掉落汇总!$C$2:$C$871,$Q$1)+SUMIFS(OFFSET([2]掉落汇总!$C$2:$C$871,,MATCH($B341,[2]掉落汇总!$D$1:$M$1)),[2]掉落汇总!$A$2:$A$871,K$1,[2]掉落汇总!$C$2:$C$871,$Q$2)/$Q$3)*宝箱投放计算!J341</f>
        <v>0</v>
      </c>
      <c r="L341">
        <f ca="1">(SUMIFS(OFFSET([2]掉落汇总!$C$2:$C$871,,MATCH($B341,[2]掉落汇总!$D$1:$M$1)),[2]掉落汇总!$A$2:$A$871,L$1,[2]掉落汇总!$C$2:$C$871,$Q$1)+SUMIFS(OFFSET([2]掉落汇总!$C$2:$C$871,,MATCH($B341,[2]掉落汇总!$D$1:$M$1)),[2]掉落汇总!$A$2:$A$871,L$1,[2]掉落汇总!$C$2:$C$871,$Q$2)/$Q$3)*宝箱投放计算!K341</f>
        <v>0</v>
      </c>
      <c r="M341">
        <f ca="1">(SUMIFS(OFFSET([2]掉落汇总!$C$2:$C$871,,MATCH($B341,[2]掉落汇总!$D$1:$M$1)),[2]掉落汇总!$A$2:$A$871,M$1,[2]掉落汇总!$C$2:$C$871,$Q$1)+SUMIFS(OFFSET([2]掉落汇总!$C$2:$C$871,,MATCH($B341,[2]掉落汇总!$D$1:$M$1)),[2]掉落汇总!$A$2:$A$871,M$1,[2]掉落汇总!$C$2:$C$871,$Q$2)/$Q$3)*宝箱投放计算!L341</f>
        <v>0</v>
      </c>
      <c r="N341">
        <f ca="1">(SUMIFS(OFFSET([2]掉落汇总!$C$2:$C$871,,MATCH($B341,[2]掉落汇总!$D$1:$M$1)),[2]掉落汇总!$A$2:$A$871,N$1,[2]掉落汇总!$C$2:$C$871,$Q$1)+SUMIFS(OFFSET([2]掉落汇总!$C$2:$C$871,,MATCH($B341,[2]掉落汇总!$D$1:$M$1)),[2]掉落汇总!$A$2:$A$871,N$1,[2]掉落汇总!$C$2:$C$871,$Q$2)/$Q$3)*宝箱投放计算!M341</f>
        <v>0</v>
      </c>
      <c r="O341">
        <f ca="1">(SUMIFS(OFFSET([2]掉落汇总!$C$2:$C$871,,MATCH($B341,[2]掉落汇总!$D$1:$M$1)),[2]掉落汇总!$A$2:$A$871,O$1,[2]掉落汇总!$C$2:$C$871,$Q$1)+SUMIFS(OFFSET([2]掉落汇总!$C$2:$C$871,,MATCH($B341,[2]掉落汇总!$D$1:$M$1)),[2]掉落汇总!$A$2:$A$871,O$1,[2]掉落汇总!$C$2:$C$871,$Q$2)/$Q$3)*宝箱投放计算!N341</f>
        <v>0</v>
      </c>
    </row>
    <row r="342" spans="1:15" x14ac:dyDescent="0.2">
      <c r="A342">
        <f>玩家成长时间线!A342</f>
        <v>341</v>
      </c>
      <c r="B342">
        <f>玩家成长时间线!B342</f>
        <v>9</v>
      </c>
      <c r="C342">
        <f ca="1">SUM($D$2:D342)</f>
        <v>0</v>
      </c>
      <c r="D342">
        <f t="shared" ca="1" si="5"/>
        <v>0</v>
      </c>
      <c r="E342">
        <f ca="1">(SUMIFS(OFFSET([2]掉落汇总!$C$2:$C$871,,MATCH($B342,[2]掉落汇总!$D$1:$M$1)),[2]掉落汇总!$A$2:$A$871,E$1,[2]掉落汇总!$C$2:$C$871,$Q$1)+SUMIFS(OFFSET([2]掉落汇总!$C$2:$C$871,,MATCH($B342,[2]掉落汇总!$D$1:$M$1)),[2]掉落汇总!$A$2:$A$871,E$1,[2]掉落汇总!$C$2:$C$871,$Q$2)/$Q$3)*宝箱投放计算!D342</f>
        <v>0</v>
      </c>
      <c r="F342">
        <f ca="1">(SUMIFS(OFFSET([2]掉落汇总!$C$2:$C$871,,MATCH($B342,[2]掉落汇总!$D$1:$M$1)),[2]掉落汇总!$A$2:$A$871,F$1,[2]掉落汇总!$C$2:$C$871,$Q$1)+SUMIFS(OFFSET([2]掉落汇总!$C$2:$C$871,,MATCH($B342,[2]掉落汇总!$D$1:$M$1)),[2]掉落汇总!$A$2:$A$871,F$1,[2]掉落汇总!$C$2:$C$871,$Q$2)/$Q$3)*宝箱投放计算!E342</f>
        <v>0</v>
      </c>
      <c r="G342">
        <f ca="1">(SUMIFS(OFFSET([2]掉落汇总!$C$2:$C$871,,MATCH($B342,[2]掉落汇总!$D$1:$M$1)),[2]掉落汇总!$A$2:$A$871,G$1,[2]掉落汇总!$C$2:$C$871,$Q$1)+SUMIFS(OFFSET([2]掉落汇总!$C$2:$C$871,,MATCH($B342,[2]掉落汇总!$D$1:$M$1)),[2]掉落汇总!$A$2:$A$871,G$1,[2]掉落汇总!$C$2:$C$871,$Q$2)/$Q$3)*宝箱投放计算!F342</f>
        <v>0</v>
      </c>
      <c r="H342">
        <f ca="1">(SUMIFS(OFFSET([2]掉落汇总!$C$2:$C$871,,MATCH($B342,[2]掉落汇总!$D$1:$M$1)),[2]掉落汇总!$A$2:$A$871,H$1,[2]掉落汇总!$C$2:$C$871,$Q$1)+SUMIFS(OFFSET([2]掉落汇总!$C$2:$C$871,,MATCH($B342,[2]掉落汇总!$D$1:$M$1)),[2]掉落汇总!$A$2:$A$871,H$1,[2]掉落汇总!$C$2:$C$871,$Q$2)/$Q$3)*宝箱投放计算!G342</f>
        <v>0</v>
      </c>
      <c r="I342">
        <f ca="1">(SUMIFS(OFFSET([2]掉落汇总!$C$2:$C$871,,MATCH($B342,[2]掉落汇总!$D$1:$M$1)),[2]掉落汇总!$A$2:$A$871,I$1,[2]掉落汇总!$C$2:$C$871,$Q$1)+SUMIFS(OFFSET([2]掉落汇总!$C$2:$C$871,,MATCH($B342,[2]掉落汇总!$D$1:$M$1)),[2]掉落汇总!$A$2:$A$871,I$1,[2]掉落汇总!$C$2:$C$871,$Q$2)/$Q$3)*宝箱投放计算!H342</f>
        <v>0</v>
      </c>
      <c r="J342">
        <f ca="1">(SUMIFS(OFFSET([2]掉落汇总!$C$2:$C$871,,MATCH($B342,[2]掉落汇总!$D$1:$M$1)),[2]掉落汇总!$A$2:$A$871,J$1,[2]掉落汇总!$C$2:$C$871,$Q$1)+SUMIFS(OFFSET([2]掉落汇总!$C$2:$C$871,,MATCH($B342,[2]掉落汇总!$D$1:$M$1)),[2]掉落汇总!$A$2:$A$871,J$1,[2]掉落汇总!$C$2:$C$871,$Q$2)/$Q$3)*宝箱投放计算!I342</f>
        <v>0</v>
      </c>
      <c r="K342">
        <f ca="1">(SUMIFS(OFFSET([2]掉落汇总!$C$2:$C$871,,MATCH($B342,[2]掉落汇总!$D$1:$M$1)),[2]掉落汇总!$A$2:$A$871,K$1,[2]掉落汇总!$C$2:$C$871,$Q$1)+SUMIFS(OFFSET([2]掉落汇总!$C$2:$C$871,,MATCH($B342,[2]掉落汇总!$D$1:$M$1)),[2]掉落汇总!$A$2:$A$871,K$1,[2]掉落汇总!$C$2:$C$871,$Q$2)/$Q$3)*宝箱投放计算!J342</f>
        <v>0</v>
      </c>
      <c r="L342">
        <f ca="1">(SUMIFS(OFFSET([2]掉落汇总!$C$2:$C$871,,MATCH($B342,[2]掉落汇总!$D$1:$M$1)),[2]掉落汇总!$A$2:$A$871,L$1,[2]掉落汇总!$C$2:$C$871,$Q$1)+SUMIFS(OFFSET([2]掉落汇总!$C$2:$C$871,,MATCH($B342,[2]掉落汇总!$D$1:$M$1)),[2]掉落汇总!$A$2:$A$871,L$1,[2]掉落汇总!$C$2:$C$871,$Q$2)/$Q$3)*宝箱投放计算!K342</f>
        <v>0</v>
      </c>
      <c r="M342">
        <f ca="1">(SUMIFS(OFFSET([2]掉落汇总!$C$2:$C$871,,MATCH($B342,[2]掉落汇总!$D$1:$M$1)),[2]掉落汇总!$A$2:$A$871,M$1,[2]掉落汇总!$C$2:$C$871,$Q$1)+SUMIFS(OFFSET([2]掉落汇总!$C$2:$C$871,,MATCH($B342,[2]掉落汇总!$D$1:$M$1)),[2]掉落汇总!$A$2:$A$871,M$1,[2]掉落汇总!$C$2:$C$871,$Q$2)/$Q$3)*宝箱投放计算!L342</f>
        <v>0</v>
      </c>
      <c r="N342">
        <f ca="1">(SUMIFS(OFFSET([2]掉落汇总!$C$2:$C$871,,MATCH($B342,[2]掉落汇总!$D$1:$M$1)),[2]掉落汇总!$A$2:$A$871,N$1,[2]掉落汇总!$C$2:$C$871,$Q$1)+SUMIFS(OFFSET([2]掉落汇总!$C$2:$C$871,,MATCH($B342,[2]掉落汇总!$D$1:$M$1)),[2]掉落汇总!$A$2:$A$871,N$1,[2]掉落汇总!$C$2:$C$871,$Q$2)/$Q$3)*宝箱投放计算!M342</f>
        <v>0</v>
      </c>
      <c r="O342">
        <f ca="1">(SUMIFS(OFFSET([2]掉落汇总!$C$2:$C$871,,MATCH($B342,[2]掉落汇总!$D$1:$M$1)),[2]掉落汇总!$A$2:$A$871,O$1,[2]掉落汇总!$C$2:$C$871,$Q$1)+SUMIFS(OFFSET([2]掉落汇总!$C$2:$C$871,,MATCH($B342,[2]掉落汇总!$D$1:$M$1)),[2]掉落汇总!$A$2:$A$871,O$1,[2]掉落汇总!$C$2:$C$871,$Q$2)/$Q$3)*宝箱投放计算!N342</f>
        <v>0</v>
      </c>
    </row>
    <row r="343" spans="1:15" x14ac:dyDescent="0.2">
      <c r="A343">
        <f>玩家成长时间线!A343</f>
        <v>342</v>
      </c>
      <c r="B343">
        <f>玩家成长时间线!B343</f>
        <v>10</v>
      </c>
      <c r="C343">
        <f ca="1">SUM($D$2:D343)</f>
        <v>0</v>
      </c>
      <c r="D343">
        <f t="shared" ca="1" si="5"/>
        <v>0</v>
      </c>
      <c r="E343">
        <f ca="1">(SUMIFS(OFFSET([2]掉落汇总!$C$2:$C$871,,MATCH($B343,[2]掉落汇总!$D$1:$M$1)),[2]掉落汇总!$A$2:$A$871,E$1,[2]掉落汇总!$C$2:$C$871,$Q$1)+SUMIFS(OFFSET([2]掉落汇总!$C$2:$C$871,,MATCH($B343,[2]掉落汇总!$D$1:$M$1)),[2]掉落汇总!$A$2:$A$871,E$1,[2]掉落汇总!$C$2:$C$871,$Q$2)/$Q$3)*宝箱投放计算!D343</f>
        <v>0</v>
      </c>
      <c r="F343">
        <f ca="1">(SUMIFS(OFFSET([2]掉落汇总!$C$2:$C$871,,MATCH($B343,[2]掉落汇总!$D$1:$M$1)),[2]掉落汇总!$A$2:$A$871,F$1,[2]掉落汇总!$C$2:$C$871,$Q$1)+SUMIFS(OFFSET([2]掉落汇总!$C$2:$C$871,,MATCH($B343,[2]掉落汇总!$D$1:$M$1)),[2]掉落汇总!$A$2:$A$871,F$1,[2]掉落汇总!$C$2:$C$871,$Q$2)/$Q$3)*宝箱投放计算!E343</f>
        <v>0</v>
      </c>
      <c r="G343">
        <f ca="1">(SUMIFS(OFFSET([2]掉落汇总!$C$2:$C$871,,MATCH($B343,[2]掉落汇总!$D$1:$M$1)),[2]掉落汇总!$A$2:$A$871,G$1,[2]掉落汇总!$C$2:$C$871,$Q$1)+SUMIFS(OFFSET([2]掉落汇总!$C$2:$C$871,,MATCH($B343,[2]掉落汇总!$D$1:$M$1)),[2]掉落汇总!$A$2:$A$871,G$1,[2]掉落汇总!$C$2:$C$871,$Q$2)/$Q$3)*宝箱投放计算!F343</f>
        <v>0</v>
      </c>
      <c r="H343">
        <f ca="1">(SUMIFS(OFFSET([2]掉落汇总!$C$2:$C$871,,MATCH($B343,[2]掉落汇总!$D$1:$M$1)),[2]掉落汇总!$A$2:$A$871,H$1,[2]掉落汇总!$C$2:$C$871,$Q$1)+SUMIFS(OFFSET([2]掉落汇总!$C$2:$C$871,,MATCH($B343,[2]掉落汇总!$D$1:$M$1)),[2]掉落汇总!$A$2:$A$871,H$1,[2]掉落汇总!$C$2:$C$871,$Q$2)/$Q$3)*宝箱投放计算!G343</f>
        <v>0</v>
      </c>
      <c r="I343">
        <f ca="1">(SUMIFS(OFFSET([2]掉落汇总!$C$2:$C$871,,MATCH($B343,[2]掉落汇总!$D$1:$M$1)),[2]掉落汇总!$A$2:$A$871,I$1,[2]掉落汇总!$C$2:$C$871,$Q$1)+SUMIFS(OFFSET([2]掉落汇总!$C$2:$C$871,,MATCH($B343,[2]掉落汇总!$D$1:$M$1)),[2]掉落汇总!$A$2:$A$871,I$1,[2]掉落汇总!$C$2:$C$871,$Q$2)/$Q$3)*宝箱投放计算!H343</f>
        <v>0</v>
      </c>
      <c r="J343">
        <f ca="1">(SUMIFS(OFFSET([2]掉落汇总!$C$2:$C$871,,MATCH($B343,[2]掉落汇总!$D$1:$M$1)),[2]掉落汇总!$A$2:$A$871,J$1,[2]掉落汇总!$C$2:$C$871,$Q$1)+SUMIFS(OFFSET([2]掉落汇总!$C$2:$C$871,,MATCH($B343,[2]掉落汇总!$D$1:$M$1)),[2]掉落汇总!$A$2:$A$871,J$1,[2]掉落汇总!$C$2:$C$871,$Q$2)/$Q$3)*宝箱投放计算!I343</f>
        <v>0</v>
      </c>
      <c r="K343">
        <f ca="1">(SUMIFS(OFFSET([2]掉落汇总!$C$2:$C$871,,MATCH($B343,[2]掉落汇总!$D$1:$M$1)),[2]掉落汇总!$A$2:$A$871,K$1,[2]掉落汇总!$C$2:$C$871,$Q$1)+SUMIFS(OFFSET([2]掉落汇总!$C$2:$C$871,,MATCH($B343,[2]掉落汇总!$D$1:$M$1)),[2]掉落汇总!$A$2:$A$871,K$1,[2]掉落汇总!$C$2:$C$871,$Q$2)/$Q$3)*宝箱投放计算!J343</f>
        <v>0</v>
      </c>
      <c r="L343">
        <f ca="1">(SUMIFS(OFFSET([2]掉落汇总!$C$2:$C$871,,MATCH($B343,[2]掉落汇总!$D$1:$M$1)),[2]掉落汇总!$A$2:$A$871,L$1,[2]掉落汇总!$C$2:$C$871,$Q$1)+SUMIFS(OFFSET([2]掉落汇总!$C$2:$C$871,,MATCH($B343,[2]掉落汇总!$D$1:$M$1)),[2]掉落汇总!$A$2:$A$871,L$1,[2]掉落汇总!$C$2:$C$871,$Q$2)/$Q$3)*宝箱投放计算!K343</f>
        <v>0</v>
      </c>
      <c r="M343">
        <f ca="1">(SUMIFS(OFFSET([2]掉落汇总!$C$2:$C$871,,MATCH($B343,[2]掉落汇总!$D$1:$M$1)),[2]掉落汇总!$A$2:$A$871,M$1,[2]掉落汇总!$C$2:$C$871,$Q$1)+SUMIFS(OFFSET([2]掉落汇总!$C$2:$C$871,,MATCH($B343,[2]掉落汇总!$D$1:$M$1)),[2]掉落汇总!$A$2:$A$871,M$1,[2]掉落汇总!$C$2:$C$871,$Q$2)/$Q$3)*宝箱投放计算!L343</f>
        <v>0</v>
      </c>
      <c r="N343">
        <f ca="1">(SUMIFS(OFFSET([2]掉落汇总!$C$2:$C$871,,MATCH($B343,[2]掉落汇总!$D$1:$M$1)),[2]掉落汇总!$A$2:$A$871,N$1,[2]掉落汇总!$C$2:$C$871,$Q$1)+SUMIFS(OFFSET([2]掉落汇总!$C$2:$C$871,,MATCH($B343,[2]掉落汇总!$D$1:$M$1)),[2]掉落汇总!$A$2:$A$871,N$1,[2]掉落汇总!$C$2:$C$871,$Q$2)/$Q$3)*宝箱投放计算!M343</f>
        <v>0</v>
      </c>
      <c r="O343">
        <f ca="1">(SUMIFS(OFFSET([2]掉落汇总!$C$2:$C$871,,MATCH($B343,[2]掉落汇总!$D$1:$M$1)),[2]掉落汇总!$A$2:$A$871,O$1,[2]掉落汇总!$C$2:$C$871,$Q$1)+SUMIFS(OFFSET([2]掉落汇总!$C$2:$C$871,,MATCH($B343,[2]掉落汇总!$D$1:$M$1)),[2]掉落汇总!$A$2:$A$871,O$1,[2]掉落汇总!$C$2:$C$871,$Q$2)/$Q$3)*宝箱投放计算!N343</f>
        <v>0</v>
      </c>
    </row>
    <row r="344" spans="1:15" x14ac:dyDescent="0.2">
      <c r="A344">
        <f>玩家成长时间线!A344</f>
        <v>343</v>
      </c>
      <c r="B344">
        <f>玩家成长时间线!B344</f>
        <v>10</v>
      </c>
      <c r="C344">
        <f ca="1">SUM($D$2:D344)</f>
        <v>0</v>
      </c>
      <c r="D344">
        <f t="shared" ca="1" si="5"/>
        <v>0</v>
      </c>
      <c r="E344">
        <f ca="1">(SUMIFS(OFFSET([2]掉落汇总!$C$2:$C$871,,MATCH($B344,[2]掉落汇总!$D$1:$M$1)),[2]掉落汇总!$A$2:$A$871,E$1,[2]掉落汇总!$C$2:$C$871,$Q$1)+SUMIFS(OFFSET([2]掉落汇总!$C$2:$C$871,,MATCH($B344,[2]掉落汇总!$D$1:$M$1)),[2]掉落汇总!$A$2:$A$871,E$1,[2]掉落汇总!$C$2:$C$871,$Q$2)/$Q$3)*宝箱投放计算!D344</f>
        <v>0</v>
      </c>
      <c r="F344">
        <f ca="1">(SUMIFS(OFFSET([2]掉落汇总!$C$2:$C$871,,MATCH($B344,[2]掉落汇总!$D$1:$M$1)),[2]掉落汇总!$A$2:$A$871,F$1,[2]掉落汇总!$C$2:$C$871,$Q$1)+SUMIFS(OFFSET([2]掉落汇总!$C$2:$C$871,,MATCH($B344,[2]掉落汇总!$D$1:$M$1)),[2]掉落汇总!$A$2:$A$871,F$1,[2]掉落汇总!$C$2:$C$871,$Q$2)/$Q$3)*宝箱投放计算!E344</f>
        <v>0</v>
      </c>
      <c r="G344">
        <f ca="1">(SUMIFS(OFFSET([2]掉落汇总!$C$2:$C$871,,MATCH($B344,[2]掉落汇总!$D$1:$M$1)),[2]掉落汇总!$A$2:$A$871,G$1,[2]掉落汇总!$C$2:$C$871,$Q$1)+SUMIFS(OFFSET([2]掉落汇总!$C$2:$C$871,,MATCH($B344,[2]掉落汇总!$D$1:$M$1)),[2]掉落汇总!$A$2:$A$871,G$1,[2]掉落汇总!$C$2:$C$871,$Q$2)/$Q$3)*宝箱投放计算!F344</f>
        <v>0</v>
      </c>
      <c r="H344">
        <f ca="1">(SUMIFS(OFFSET([2]掉落汇总!$C$2:$C$871,,MATCH($B344,[2]掉落汇总!$D$1:$M$1)),[2]掉落汇总!$A$2:$A$871,H$1,[2]掉落汇总!$C$2:$C$871,$Q$1)+SUMIFS(OFFSET([2]掉落汇总!$C$2:$C$871,,MATCH($B344,[2]掉落汇总!$D$1:$M$1)),[2]掉落汇总!$A$2:$A$871,H$1,[2]掉落汇总!$C$2:$C$871,$Q$2)/$Q$3)*宝箱投放计算!G344</f>
        <v>0</v>
      </c>
      <c r="I344">
        <f ca="1">(SUMIFS(OFFSET([2]掉落汇总!$C$2:$C$871,,MATCH($B344,[2]掉落汇总!$D$1:$M$1)),[2]掉落汇总!$A$2:$A$871,I$1,[2]掉落汇总!$C$2:$C$871,$Q$1)+SUMIFS(OFFSET([2]掉落汇总!$C$2:$C$871,,MATCH($B344,[2]掉落汇总!$D$1:$M$1)),[2]掉落汇总!$A$2:$A$871,I$1,[2]掉落汇总!$C$2:$C$871,$Q$2)/$Q$3)*宝箱投放计算!H344</f>
        <v>0</v>
      </c>
      <c r="J344">
        <f ca="1">(SUMIFS(OFFSET([2]掉落汇总!$C$2:$C$871,,MATCH($B344,[2]掉落汇总!$D$1:$M$1)),[2]掉落汇总!$A$2:$A$871,J$1,[2]掉落汇总!$C$2:$C$871,$Q$1)+SUMIFS(OFFSET([2]掉落汇总!$C$2:$C$871,,MATCH($B344,[2]掉落汇总!$D$1:$M$1)),[2]掉落汇总!$A$2:$A$871,J$1,[2]掉落汇总!$C$2:$C$871,$Q$2)/$Q$3)*宝箱投放计算!I344</f>
        <v>0</v>
      </c>
      <c r="K344">
        <f ca="1">(SUMIFS(OFFSET([2]掉落汇总!$C$2:$C$871,,MATCH($B344,[2]掉落汇总!$D$1:$M$1)),[2]掉落汇总!$A$2:$A$871,K$1,[2]掉落汇总!$C$2:$C$871,$Q$1)+SUMIFS(OFFSET([2]掉落汇总!$C$2:$C$871,,MATCH($B344,[2]掉落汇总!$D$1:$M$1)),[2]掉落汇总!$A$2:$A$871,K$1,[2]掉落汇总!$C$2:$C$871,$Q$2)/$Q$3)*宝箱投放计算!J344</f>
        <v>0</v>
      </c>
      <c r="L344">
        <f ca="1">(SUMIFS(OFFSET([2]掉落汇总!$C$2:$C$871,,MATCH($B344,[2]掉落汇总!$D$1:$M$1)),[2]掉落汇总!$A$2:$A$871,L$1,[2]掉落汇总!$C$2:$C$871,$Q$1)+SUMIFS(OFFSET([2]掉落汇总!$C$2:$C$871,,MATCH($B344,[2]掉落汇总!$D$1:$M$1)),[2]掉落汇总!$A$2:$A$871,L$1,[2]掉落汇总!$C$2:$C$871,$Q$2)/$Q$3)*宝箱投放计算!K344</f>
        <v>0</v>
      </c>
      <c r="M344">
        <f ca="1">(SUMIFS(OFFSET([2]掉落汇总!$C$2:$C$871,,MATCH($B344,[2]掉落汇总!$D$1:$M$1)),[2]掉落汇总!$A$2:$A$871,M$1,[2]掉落汇总!$C$2:$C$871,$Q$1)+SUMIFS(OFFSET([2]掉落汇总!$C$2:$C$871,,MATCH($B344,[2]掉落汇总!$D$1:$M$1)),[2]掉落汇总!$A$2:$A$871,M$1,[2]掉落汇总!$C$2:$C$871,$Q$2)/$Q$3)*宝箱投放计算!L344</f>
        <v>0</v>
      </c>
      <c r="N344">
        <f ca="1">(SUMIFS(OFFSET([2]掉落汇总!$C$2:$C$871,,MATCH($B344,[2]掉落汇总!$D$1:$M$1)),[2]掉落汇总!$A$2:$A$871,N$1,[2]掉落汇总!$C$2:$C$871,$Q$1)+SUMIFS(OFFSET([2]掉落汇总!$C$2:$C$871,,MATCH($B344,[2]掉落汇总!$D$1:$M$1)),[2]掉落汇总!$A$2:$A$871,N$1,[2]掉落汇总!$C$2:$C$871,$Q$2)/$Q$3)*宝箱投放计算!M344</f>
        <v>0</v>
      </c>
      <c r="O344">
        <f ca="1">(SUMIFS(OFFSET([2]掉落汇总!$C$2:$C$871,,MATCH($B344,[2]掉落汇总!$D$1:$M$1)),[2]掉落汇总!$A$2:$A$871,O$1,[2]掉落汇总!$C$2:$C$871,$Q$1)+SUMIFS(OFFSET([2]掉落汇总!$C$2:$C$871,,MATCH($B344,[2]掉落汇总!$D$1:$M$1)),[2]掉落汇总!$A$2:$A$871,O$1,[2]掉落汇总!$C$2:$C$871,$Q$2)/$Q$3)*宝箱投放计算!N344</f>
        <v>0</v>
      </c>
    </row>
    <row r="345" spans="1:15" x14ac:dyDescent="0.2">
      <c r="A345">
        <f>玩家成长时间线!A345</f>
        <v>344</v>
      </c>
      <c r="B345">
        <f>玩家成长时间线!B345</f>
        <v>10</v>
      </c>
      <c r="C345">
        <f ca="1">SUM($D$2:D345)</f>
        <v>0</v>
      </c>
      <c r="D345">
        <f t="shared" ca="1" si="5"/>
        <v>0</v>
      </c>
      <c r="E345">
        <f ca="1">(SUMIFS(OFFSET([2]掉落汇总!$C$2:$C$871,,MATCH($B345,[2]掉落汇总!$D$1:$M$1)),[2]掉落汇总!$A$2:$A$871,E$1,[2]掉落汇总!$C$2:$C$871,$Q$1)+SUMIFS(OFFSET([2]掉落汇总!$C$2:$C$871,,MATCH($B345,[2]掉落汇总!$D$1:$M$1)),[2]掉落汇总!$A$2:$A$871,E$1,[2]掉落汇总!$C$2:$C$871,$Q$2)/$Q$3)*宝箱投放计算!D345</f>
        <v>0</v>
      </c>
      <c r="F345">
        <f ca="1">(SUMIFS(OFFSET([2]掉落汇总!$C$2:$C$871,,MATCH($B345,[2]掉落汇总!$D$1:$M$1)),[2]掉落汇总!$A$2:$A$871,F$1,[2]掉落汇总!$C$2:$C$871,$Q$1)+SUMIFS(OFFSET([2]掉落汇总!$C$2:$C$871,,MATCH($B345,[2]掉落汇总!$D$1:$M$1)),[2]掉落汇总!$A$2:$A$871,F$1,[2]掉落汇总!$C$2:$C$871,$Q$2)/$Q$3)*宝箱投放计算!E345</f>
        <v>0</v>
      </c>
      <c r="G345">
        <f ca="1">(SUMIFS(OFFSET([2]掉落汇总!$C$2:$C$871,,MATCH($B345,[2]掉落汇总!$D$1:$M$1)),[2]掉落汇总!$A$2:$A$871,G$1,[2]掉落汇总!$C$2:$C$871,$Q$1)+SUMIFS(OFFSET([2]掉落汇总!$C$2:$C$871,,MATCH($B345,[2]掉落汇总!$D$1:$M$1)),[2]掉落汇总!$A$2:$A$871,G$1,[2]掉落汇总!$C$2:$C$871,$Q$2)/$Q$3)*宝箱投放计算!F345</f>
        <v>0</v>
      </c>
      <c r="H345">
        <f ca="1">(SUMIFS(OFFSET([2]掉落汇总!$C$2:$C$871,,MATCH($B345,[2]掉落汇总!$D$1:$M$1)),[2]掉落汇总!$A$2:$A$871,H$1,[2]掉落汇总!$C$2:$C$871,$Q$1)+SUMIFS(OFFSET([2]掉落汇总!$C$2:$C$871,,MATCH($B345,[2]掉落汇总!$D$1:$M$1)),[2]掉落汇总!$A$2:$A$871,H$1,[2]掉落汇总!$C$2:$C$871,$Q$2)/$Q$3)*宝箱投放计算!G345</f>
        <v>0</v>
      </c>
      <c r="I345">
        <f ca="1">(SUMIFS(OFFSET([2]掉落汇总!$C$2:$C$871,,MATCH($B345,[2]掉落汇总!$D$1:$M$1)),[2]掉落汇总!$A$2:$A$871,I$1,[2]掉落汇总!$C$2:$C$871,$Q$1)+SUMIFS(OFFSET([2]掉落汇总!$C$2:$C$871,,MATCH($B345,[2]掉落汇总!$D$1:$M$1)),[2]掉落汇总!$A$2:$A$871,I$1,[2]掉落汇总!$C$2:$C$871,$Q$2)/$Q$3)*宝箱投放计算!H345</f>
        <v>0</v>
      </c>
      <c r="J345">
        <f ca="1">(SUMIFS(OFFSET([2]掉落汇总!$C$2:$C$871,,MATCH($B345,[2]掉落汇总!$D$1:$M$1)),[2]掉落汇总!$A$2:$A$871,J$1,[2]掉落汇总!$C$2:$C$871,$Q$1)+SUMIFS(OFFSET([2]掉落汇总!$C$2:$C$871,,MATCH($B345,[2]掉落汇总!$D$1:$M$1)),[2]掉落汇总!$A$2:$A$871,J$1,[2]掉落汇总!$C$2:$C$871,$Q$2)/$Q$3)*宝箱投放计算!I345</f>
        <v>0</v>
      </c>
      <c r="K345">
        <f ca="1">(SUMIFS(OFFSET([2]掉落汇总!$C$2:$C$871,,MATCH($B345,[2]掉落汇总!$D$1:$M$1)),[2]掉落汇总!$A$2:$A$871,K$1,[2]掉落汇总!$C$2:$C$871,$Q$1)+SUMIFS(OFFSET([2]掉落汇总!$C$2:$C$871,,MATCH($B345,[2]掉落汇总!$D$1:$M$1)),[2]掉落汇总!$A$2:$A$871,K$1,[2]掉落汇总!$C$2:$C$871,$Q$2)/$Q$3)*宝箱投放计算!J345</f>
        <v>0</v>
      </c>
      <c r="L345">
        <f ca="1">(SUMIFS(OFFSET([2]掉落汇总!$C$2:$C$871,,MATCH($B345,[2]掉落汇总!$D$1:$M$1)),[2]掉落汇总!$A$2:$A$871,L$1,[2]掉落汇总!$C$2:$C$871,$Q$1)+SUMIFS(OFFSET([2]掉落汇总!$C$2:$C$871,,MATCH($B345,[2]掉落汇总!$D$1:$M$1)),[2]掉落汇总!$A$2:$A$871,L$1,[2]掉落汇总!$C$2:$C$871,$Q$2)/$Q$3)*宝箱投放计算!K345</f>
        <v>0</v>
      </c>
      <c r="M345">
        <f ca="1">(SUMIFS(OFFSET([2]掉落汇总!$C$2:$C$871,,MATCH($B345,[2]掉落汇总!$D$1:$M$1)),[2]掉落汇总!$A$2:$A$871,M$1,[2]掉落汇总!$C$2:$C$871,$Q$1)+SUMIFS(OFFSET([2]掉落汇总!$C$2:$C$871,,MATCH($B345,[2]掉落汇总!$D$1:$M$1)),[2]掉落汇总!$A$2:$A$871,M$1,[2]掉落汇总!$C$2:$C$871,$Q$2)/$Q$3)*宝箱投放计算!L345</f>
        <v>0</v>
      </c>
      <c r="N345">
        <f ca="1">(SUMIFS(OFFSET([2]掉落汇总!$C$2:$C$871,,MATCH($B345,[2]掉落汇总!$D$1:$M$1)),[2]掉落汇总!$A$2:$A$871,N$1,[2]掉落汇总!$C$2:$C$871,$Q$1)+SUMIFS(OFFSET([2]掉落汇总!$C$2:$C$871,,MATCH($B345,[2]掉落汇总!$D$1:$M$1)),[2]掉落汇总!$A$2:$A$871,N$1,[2]掉落汇总!$C$2:$C$871,$Q$2)/$Q$3)*宝箱投放计算!M345</f>
        <v>0</v>
      </c>
      <c r="O345">
        <f ca="1">(SUMIFS(OFFSET([2]掉落汇总!$C$2:$C$871,,MATCH($B345,[2]掉落汇总!$D$1:$M$1)),[2]掉落汇总!$A$2:$A$871,O$1,[2]掉落汇总!$C$2:$C$871,$Q$1)+SUMIFS(OFFSET([2]掉落汇总!$C$2:$C$871,,MATCH($B345,[2]掉落汇总!$D$1:$M$1)),[2]掉落汇总!$A$2:$A$871,O$1,[2]掉落汇总!$C$2:$C$871,$Q$2)/$Q$3)*宝箱投放计算!N345</f>
        <v>0</v>
      </c>
    </row>
    <row r="346" spans="1:15" x14ac:dyDescent="0.2">
      <c r="A346">
        <f>玩家成长时间线!A346</f>
        <v>345</v>
      </c>
      <c r="B346">
        <f>玩家成长时间线!B346</f>
        <v>10</v>
      </c>
      <c r="C346">
        <f ca="1">SUM($D$2:D346)</f>
        <v>0</v>
      </c>
      <c r="D346">
        <f t="shared" ca="1" si="5"/>
        <v>0</v>
      </c>
      <c r="E346">
        <f ca="1">(SUMIFS(OFFSET([2]掉落汇总!$C$2:$C$871,,MATCH($B346,[2]掉落汇总!$D$1:$M$1)),[2]掉落汇总!$A$2:$A$871,E$1,[2]掉落汇总!$C$2:$C$871,$Q$1)+SUMIFS(OFFSET([2]掉落汇总!$C$2:$C$871,,MATCH($B346,[2]掉落汇总!$D$1:$M$1)),[2]掉落汇总!$A$2:$A$871,E$1,[2]掉落汇总!$C$2:$C$871,$Q$2)/$Q$3)*宝箱投放计算!D346</f>
        <v>0</v>
      </c>
      <c r="F346">
        <f ca="1">(SUMIFS(OFFSET([2]掉落汇总!$C$2:$C$871,,MATCH($B346,[2]掉落汇总!$D$1:$M$1)),[2]掉落汇总!$A$2:$A$871,F$1,[2]掉落汇总!$C$2:$C$871,$Q$1)+SUMIFS(OFFSET([2]掉落汇总!$C$2:$C$871,,MATCH($B346,[2]掉落汇总!$D$1:$M$1)),[2]掉落汇总!$A$2:$A$871,F$1,[2]掉落汇总!$C$2:$C$871,$Q$2)/$Q$3)*宝箱投放计算!E346</f>
        <v>0</v>
      </c>
      <c r="G346">
        <f ca="1">(SUMIFS(OFFSET([2]掉落汇总!$C$2:$C$871,,MATCH($B346,[2]掉落汇总!$D$1:$M$1)),[2]掉落汇总!$A$2:$A$871,G$1,[2]掉落汇总!$C$2:$C$871,$Q$1)+SUMIFS(OFFSET([2]掉落汇总!$C$2:$C$871,,MATCH($B346,[2]掉落汇总!$D$1:$M$1)),[2]掉落汇总!$A$2:$A$871,G$1,[2]掉落汇总!$C$2:$C$871,$Q$2)/$Q$3)*宝箱投放计算!F346</f>
        <v>0</v>
      </c>
      <c r="H346">
        <f ca="1">(SUMIFS(OFFSET([2]掉落汇总!$C$2:$C$871,,MATCH($B346,[2]掉落汇总!$D$1:$M$1)),[2]掉落汇总!$A$2:$A$871,H$1,[2]掉落汇总!$C$2:$C$871,$Q$1)+SUMIFS(OFFSET([2]掉落汇总!$C$2:$C$871,,MATCH($B346,[2]掉落汇总!$D$1:$M$1)),[2]掉落汇总!$A$2:$A$871,H$1,[2]掉落汇总!$C$2:$C$871,$Q$2)/$Q$3)*宝箱投放计算!G346</f>
        <v>0</v>
      </c>
      <c r="I346">
        <f ca="1">(SUMIFS(OFFSET([2]掉落汇总!$C$2:$C$871,,MATCH($B346,[2]掉落汇总!$D$1:$M$1)),[2]掉落汇总!$A$2:$A$871,I$1,[2]掉落汇总!$C$2:$C$871,$Q$1)+SUMIFS(OFFSET([2]掉落汇总!$C$2:$C$871,,MATCH($B346,[2]掉落汇总!$D$1:$M$1)),[2]掉落汇总!$A$2:$A$871,I$1,[2]掉落汇总!$C$2:$C$871,$Q$2)/$Q$3)*宝箱投放计算!H346</f>
        <v>0</v>
      </c>
      <c r="J346">
        <f ca="1">(SUMIFS(OFFSET([2]掉落汇总!$C$2:$C$871,,MATCH($B346,[2]掉落汇总!$D$1:$M$1)),[2]掉落汇总!$A$2:$A$871,J$1,[2]掉落汇总!$C$2:$C$871,$Q$1)+SUMIFS(OFFSET([2]掉落汇总!$C$2:$C$871,,MATCH($B346,[2]掉落汇总!$D$1:$M$1)),[2]掉落汇总!$A$2:$A$871,J$1,[2]掉落汇总!$C$2:$C$871,$Q$2)/$Q$3)*宝箱投放计算!I346</f>
        <v>0</v>
      </c>
      <c r="K346">
        <f ca="1">(SUMIFS(OFFSET([2]掉落汇总!$C$2:$C$871,,MATCH($B346,[2]掉落汇总!$D$1:$M$1)),[2]掉落汇总!$A$2:$A$871,K$1,[2]掉落汇总!$C$2:$C$871,$Q$1)+SUMIFS(OFFSET([2]掉落汇总!$C$2:$C$871,,MATCH($B346,[2]掉落汇总!$D$1:$M$1)),[2]掉落汇总!$A$2:$A$871,K$1,[2]掉落汇总!$C$2:$C$871,$Q$2)/$Q$3)*宝箱投放计算!J346</f>
        <v>0</v>
      </c>
      <c r="L346">
        <f ca="1">(SUMIFS(OFFSET([2]掉落汇总!$C$2:$C$871,,MATCH($B346,[2]掉落汇总!$D$1:$M$1)),[2]掉落汇总!$A$2:$A$871,L$1,[2]掉落汇总!$C$2:$C$871,$Q$1)+SUMIFS(OFFSET([2]掉落汇总!$C$2:$C$871,,MATCH($B346,[2]掉落汇总!$D$1:$M$1)),[2]掉落汇总!$A$2:$A$871,L$1,[2]掉落汇总!$C$2:$C$871,$Q$2)/$Q$3)*宝箱投放计算!K346</f>
        <v>0</v>
      </c>
      <c r="M346">
        <f ca="1">(SUMIFS(OFFSET([2]掉落汇总!$C$2:$C$871,,MATCH($B346,[2]掉落汇总!$D$1:$M$1)),[2]掉落汇总!$A$2:$A$871,M$1,[2]掉落汇总!$C$2:$C$871,$Q$1)+SUMIFS(OFFSET([2]掉落汇总!$C$2:$C$871,,MATCH($B346,[2]掉落汇总!$D$1:$M$1)),[2]掉落汇总!$A$2:$A$871,M$1,[2]掉落汇总!$C$2:$C$871,$Q$2)/$Q$3)*宝箱投放计算!L346</f>
        <v>0</v>
      </c>
      <c r="N346">
        <f ca="1">(SUMIFS(OFFSET([2]掉落汇总!$C$2:$C$871,,MATCH($B346,[2]掉落汇总!$D$1:$M$1)),[2]掉落汇总!$A$2:$A$871,N$1,[2]掉落汇总!$C$2:$C$871,$Q$1)+SUMIFS(OFFSET([2]掉落汇总!$C$2:$C$871,,MATCH($B346,[2]掉落汇总!$D$1:$M$1)),[2]掉落汇总!$A$2:$A$871,N$1,[2]掉落汇总!$C$2:$C$871,$Q$2)/$Q$3)*宝箱投放计算!M346</f>
        <v>0</v>
      </c>
      <c r="O346">
        <f ca="1">(SUMIFS(OFFSET([2]掉落汇总!$C$2:$C$871,,MATCH($B346,[2]掉落汇总!$D$1:$M$1)),[2]掉落汇总!$A$2:$A$871,O$1,[2]掉落汇总!$C$2:$C$871,$Q$1)+SUMIFS(OFFSET([2]掉落汇总!$C$2:$C$871,,MATCH($B346,[2]掉落汇总!$D$1:$M$1)),[2]掉落汇总!$A$2:$A$871,O$1,[2]掉落汇总!$C$2:$C$871,$Q$2)/$Q$3)*宝箱投放计算!N346</f>
        <v>0</v>
      </c>
    </row>
    <row r="347" spans="1:15" x14ac:dyDescent="0.2">
      <c r="A347">
        <f>玩家成长时间线!A347</f>
        <v>346</v>
      </c>
      <c r="B347">
        <f>玩家成长时间线!B347</f>
        <v>10</v>
      </c>
      <c r="C347">
        <f ca="1">SUM($D$2:D347)</f>
        <v>0</v>
      </c>
      <c r="D347">
        <f t="shared" ca="1" si="5"/>
        <v>0</v>
      </c>
      <c r="E347">
        <f ca="1">(SUMIFS(OFFSET([2]掉落汇总!$C$2:$C$871,,MATCH($B347,[2]掉落汇总!$D$1:$M$1)),[2]掉落汇总!$A$2:$A$871,E$1,[2]掉落汇总!$C$2:$C$871,$Q$1)+SUMIFS(OFFSET([2]掉落汇总!$C$2:$C$871,,MATCH($B347,[2]掉落汇总!$D$1:$M$1)),[2]掉落汇总!$A$2:$A$871,E$1,[2]掉落汇总!$C$2:$C$871,$Q$2)/$Q$3)*宝箱投放计算!D347</f>
        <v>0</v>
      </c>
      <c r="F347">
        <f ca="1">(SUMIFS(OFFSET([2]掉落汇总!$C$2:$C$871,,MATCH($B347,[2]掉落汇总!$D$1:$M$1)),[2]掉落汇总!$A$2:$A$871,F$1,[2]掉落汇总!$C$2:$C$871,$Q$1)+SUMIFS(OFFSET([2]掉落汇总!$C$2:$C$871,,MATCH($B347,[2]掉落汇总!$D$1:$M$1)),[2]掉落汇总!$A$2:$A$871,F$1,[2]掉落汇总!$C$2:$C$871,$Q$2)/$Q$3)*宝箱投放计算!E347</f>
        <v>0</v>
      </c>
      <c r="G347">
        <f ca="1">(SUMIFS(OFFSET([2]掉落汇总!$C$2:$C$871,,MATCH($B347,[2]掉落汇总!$D$1:$M$1)),[2]掉落汇总!$A$2:$A$871,G$1,[2]掉落汇总!$C$2:$C$871,$Q$1)+SUMIFS(OFFSET([2]掉落汇总!$C$2:$C$871,,MATCH($B347,[2]掉落汇总!$D$1:$M$1)),[2]掉落汇总!$A$2:$A$871,G$1,[2]掉落汇总!$C$2:$C$871,$Q$2)/$Q$3)*宝箱投放计算!F347</f>
        <v>0</v>
      </c>
      <c r="H347">
        <f ca="1">(SUMIFS(OFFSET([2]掉落汇总!$C$2:$C$871,,MATCH($B347,[2]掉落汇总!$D$1:$M$1)),[2]掉落汇总!$A$2:$A$871,H$1,[2]掉落汇总!$C$2:$C$871,$Q$1)+SUMIFS(OFFSET([2]掉落汇总!$C$2:$C$871,,MATCH($B347,[2]掉落汇总!$D$1:$M$1)),[2]掉落汇总!$A$2:$A$871,H$1,[2]掉落汇总!$C$2:$C$871,$Q$2)/$Q$3)*宝箱投放计算!G347</f>
        <v>0</v>
      </c>
      <c r="I347">
        <f ca="1">(SUMIFS(OFFSET([2]掉落汇总!$C$2:$C$871,,MATCH($B347,[2]掉落汇总!$D$1:$M$1)),[2]掉落汇总!$A$2:$A$871,I$1,[2]掉落汇总!$C$2:$C$871,$Q$1)+SUMIFS(OFFSET([2]掉落汇总!$C$2:$C$871,,MATCH($B347,[2]掉落汇总!$D$1:$M$1)),[2]掉落汇总!$A$2:$A$871,I$1,[2]掉落汇总!$C$2:$C$871,$Q$2)/$Q$3)*宝箱投放计算!H347</f>
        <v>0</v>
      </c>
      <c r="J347">
        <f ca="1">(SUMIFS(OFFSET([2]掉落汇总!$C$2:$C$871,,MATCH($B347,[2]掉落汇总!$D$1:$M$1)),[2]掉落汇总!$A$2:$A$871,J$1,[2]掉落汇总!$C$2:$C$871,$Q$1)+SUMIFS(OFFSET([2]掉落汇总!$C$2:$C$871,,MATCH($B347,[2]掉落汇总!$D$1:$M$1)),[2]掉落汇总!$A$2:$A$871,J$1,[2]掉落汇总!$C$2:$C$871,$Q$2)/$Q$3)*宝箱投放计算!I347</f>
        <v>0</v>
      </c>
      <c r="K347">
        <f ca="1">(SUMIFS(OFFSET([2]掉落汇总!$C$2:$C$871,,MATCH($B347,[2]掉落汇总!$D$1:$M$1)),[2]掉落汇总!$A$2:$A$871,K$1,[2]掉落汇总!$C$2:$C$871,$Q$1)+SUMIFS(OFFSET([2]掉落汇总!$C$2:$C$871,,MATCH($B347,[2]掉落汇总!$D$1:$M$1)),[2]掉落汇总!$A$2:$A$871,K$1,[2]掉落汇总!$C$2:$C$871,$Q$2)/$Q$3)*宝箱投放计算!J347</f>
        <v>0</v>
      </c>
      <c r="L347">
        <f ca="1">(SUMIFS(OFFSET([2]掉落汇总!$C$2:$C$871,,MATCH($B347,[2]掉落汇总!$D$1:$M$1)),[2]掉落汇总!$A$2:$A$871,L$1,[2]掉落汇总!$C$2:$C$871,$Q$1)+SUMIFS(OFFSET([2]掉落汇总!$C$2:$C$871,,MATCH($B347,[2]掉落汇总!$D$1:$M$1)),[2]掉落汇总!$A$2:$A$871,L$1,[2]掉落汇总!$C$2:$C$871,$Q$2)/$Q$3)*宝箱投放计算!K347</f>
        <v>0</v>
      </c>
      <c r="M347">
        <f ca="1">(SUMIFS(OFFSET([2]掉落汇总!$C$2:$C$871,,MATCH($B347,[2]掉落汇总!$D$1:$M$1)),[2]掉落汇总!$A$2:$A$871,M$1,[2]掉落汇总!$C$2:$C$871,$Q$1)+SUMIFS(OFFSET([2]掉落汇总!$C$2:$C$871,,MATCH($B347,[2]掉落汇总!$D$1:$M$1)),[2]掉落汇总!$A$2:$A$871,M$1,[2]掉落汇总!$C$2:$C$871,$Q$2)/$Q$3)*宝箱投放计算!L347</f>
        <v>0</v>
      </c>
      <c r="N347">
        <f ca="1">(SUMIFS(OFFSET([2]掉落汇总!$C$2:$C$871,,MATCH($B347,[2]掉落汇总!$D$1:$M$1)),[2]掉落汇总!$A$2:$A$871,N$1,[2]掉落汇总!$C$2:$C$871,$Q$1)+SUMIFS(OFFSET([2]掉落汇总!$C$2:$C$871,,MATCH($B347,[2]掉落汇总!$D$1:$M$1)),[2]掉落汇总!$A$2:$A$871,N$1,[2]掉落汇总!$C$2:$C$871,$Q$2)/$Q$3)*宝箱投放计算!M347</f>
        <v>0</v>
      </c>
      <c r="O347">
        <f ca="1">(SUMIFS(OFFSET([2]掉落汇总!$C$2:$C$871,,MATCH($B347,[2]掉落汇总!$D$1:$M$1)),[2]掉落汇总!$A$2:$A$871,O$1,[2]掉落汇总!$C$2:$C$871,$Q$1)+SUMIFS(OFFSET([2]掉落汇总!$C$2:$C$871,,MATCH($B347,[2]掉落汇总!$D$1:$M$1)),[2]掉落汇总!$A$2:$A$871,O$1,[2]掉落汇总!$C$2:$C$871,$Q$2)/$Q$3)*宝箱投放计算!N347</f>
        <v>0</v>
      </c>
    </row>
    <row r="348" spans="1:15" x14ac:dyDescent="0.2">
      <c r="A348">
        <f>玩家成长时间线!A348</f>
        <v>347</v>
      </c>
      <c r="B348">
        <f>玩家成长时间线!B348</f>
        <v>10</v>
      </c>
      <c r="C348">
        <f ca="1">SUM($D$2:D348)</f>
        <v>0</v>
      </c>
      <c r="D348">
        <f t="shared" ca="1" si="5"/>
        <v>0</v>
      </c>
      <c r="E348">
        <f ca="1">(SUMIFS(OFFSET([2]掉落汇总!$C$2:$C$871,,MATCH($B348,[2]掉落汇总!$D$1:$M$1)),[2]掉落汇总!$A$2:$A$871,E$1,[2]掉落汇总!$C$2:$C$871,$Q$1)+SUMIFS(OFFSET([2]掉落汇总!$C$2:$C$871,,MATCH($B348,[2]掉落汇总!$D$1:$M$1)),[2]掉落汇总!$A$2:$A$871,E$1,[2]掉落汇总!$C$2:$C$871,$Q$2)/$Q$3)*宝箱投放计算!D348</f>
        <v>0</v>
      </c>
      <c r="F348">
        <f ca="1">(SUMIFS(OFFSET([2]掉落汇总!$C$2:$C$871,,MATCH($B348,[2]掉落汇总!$D$1:$M$1)),[2]掉落汇总!$A$2:$A$871,F$1,[2]掉落汇总!$C$2:$C$871,$Q$1)+SUMIFS(OFFSET([2]掉落汇总!$C$2:$C$871,,MATCH($B348,[2]掉落汇总!$D$1:$M$1)),[2]掉落汇总!$A$2:$A$871,F$1,[2]掉落汇总!$C$2:$C$871,$Q$2)/$Q$3)*宝箱投放计算!E348</f>
        <v>0</v>
      </c>
      <c r="G348">
        <f ca="1">(SUMIFS(OFFSET([2]掉落汇总!$C$2:$C$871,,MATCH($B348,[2]掉落汇总!$D$1:$M$1)),[2]掉落汇总!$A$2:$A$871,G$1,[2]掉落汇总!$C$2:$C$871,$Q$1)+SUMIFS(OFFSET([2]掉落汇总!$C$2:$C$871,,MATCH($B348,[2]掉落汇总!$D$1:$M$1)),[2]掉落汇总!$A$2:$A$871,G$1,[2]掉落汇总!$C$2:$C$871,$Q$2)/$Q$3)*宝箱投放计算!F348</f>
        <v>0</v>
      </c>
      <c r="H348">
        <f ca="1">(SUMIFS(OFFSET([2]掉落汇总!$C$2:$C$871,,MATCH($B348,[2]掉落汇总!$D$1:$M$1)),[2]掉落汇总!$A$2:$A$871,H$1,[2]掉落汇总!$C$2:$C$871,$Q$1)+SUMIFS(OFFSET([2]掉落汇总!$C$2:$C$871,,MATCH($B348,[2]掉落汇总!$D$1:$M$1)),[2]掉落汇总!$A$2:$A$871,H$1,[2]掉落汇总!$C$2:$C$871,$Q$2)/$Q$3)*宝箱投放计算!G348</f>
        <v>0</v>
      </c>
      <c r="I348">
        <f ca="1">(SUMIFS(OFFSET([2]掉落汇总!$C$2:$C$871,,MATCH($B348,[2]掉落汇总!$D$1:$M$1)),[2]掉落汇总!$A$2:$A$871,I$1,[2]掉落汇总!$C$2:$C$871,$Q$1)+SUMIFS(OFFSET([2]掉落汇总!$C$2:$C$871,,MATCH($B348,[2]掉落汇总!$D$1:$M$1)),[2]掉落汇总!$A$2:$A$871,I$1,[2]掉落汇总!$C$2:$C$871,$Q$2)/$Q$3)*宝箱投放计算!H348</f>
        <v>0</v>
      </c>
      <c r="J348">
        <f ca="1">(SUMIFS(OFFSET([2]掉落汇总!$C$2:$C$871,,MATCH($B348,[2]掉落汇总!$D$1:$M$1)),[2]掉落汇总!$A$2:$A$871,J$1,[2]掉落汇总!$C$2:$C$871,$Q$1)+SUMIFS(OFFSET([2]掉落汇总!$C$2:$C$871,,MATCH($B348,[2]掉落汇总!$D$1:$M$1)),[2]掉落汇总!$A$2:$A$871,J$1,[2]掉落汇总!$C$2:$C$871,$Q$2)/$Q$3)*宝箱投放计算!I348</f>
        <v>0</v>
      </c>
      <c r="K348">
        <f ca="1">(SUMIFS(OFFSET([2]掉落汇总!$C$2:$C$871,,MATCH($B348,[2]掉落汇总!$D$1:$M$1)),[2]掉落汇总!$A$2:$A$871,K$1,[2]掉落汇总!$C$2:$C$871,$Q$1)+SUMIFS(OFFSET([2]掉落汇总!$C$2:$C$871,,MATCH($B348,[2]掉落汇总!$D$1:$M$1)),[2]掉落汇总!$A$2:$A$871,K$1,[2]掉落汇总!$C$2:$C$871,$Q$2)/$Q$3)*宝箱投放计算!J348</f>
        <v>0</v>
      </c>
      <c r="L348">
        <f ca="1">(SUMIFS(OFFSET([2]掉落汇总!$C$2:$C$871,,MATCH($B348,[2]掉落汇总!$D$1:$M$1)),[2]掉落汇总!$A$2:$A$871,L$1,[2]掉落汇总!$C$2:$C$871,$Q$1)+SUMIFS(OFFSET([2]掉落汇总!$C$2:$C$871,,MATCH($B348,[2]掉落汇总!$D$1:$M$1)),[2]掉落汇总!$A$2:$A$871,L$1,[2]掉落汇总!$C$2:$C$871,$Q$2)/$Q$3)*宝箱投放计算!K348</f>
        <v>0</v>
      </c>
      <c r="M348">
        <f ca="1">(SUMIFS(OFFSET([2]掉落汇总!$C$2:$C$871,,MATCH($B348,[2]掉落汇总!$D$1:$M$1)),[2]掉落汇总!$A$2:$A$871,M$1,[2]掉落汇总!$C$2:$C$871,$Q$1)+SUMIFS(OFFSET([2]掉落汇总!$C$2:$C$871,,MATCH($B348,[2]掉落汇总!$D$1:$M$1)),[2]掉落汇总!$A$2:$A$871,M$1,[2]掉落汇总!$C$2:$C$871,$Q$2)/$Q$3)*宝箱投放计算!L348</f>
        <v>0</v>
      </c>
      <c r="N348">
        <f ca="1">(SUMIFS(OFFSET([2]掉落汇总!$C$2:$C$871,,MATCH($B348,[2]掉落汇总!$D$1:$M$1)),[2]掉落汇总!$A$2:$A$871,N$1,[2]掉落汇总!$C$2:$C$871,$Q$1)+SUMIFS(OFFSET([2]掉落汇总!$C$2:$C$871,,MATCH($B348,[2]掉落汇总!$D$1:$M$1)),[2]掉落汇总!$A$2:$A$871,N$1,[2]掉落汇总!$C$2:$C$871,$Q$2)/$Q$3)*宝箱投放计算!M348</f>
        <v>0</v>
      </c>
      <c r="O348">
        <f ca="1">(SUMIFS(OFFSET([2]掉落汇总!$C$2:$C$871,,MATCH($B348,[2]掉落汇总!$D$1:$M$1)),[2]掉落汇总!$A$2:$A$871,O$1,[2]掉落汇总!$C$2:$C$871,$Q$1)+SUMIFS(OFFSET([2]掉落汇总!$C$2:$C$871,,MATCH($B348,[2]掉落汇总!$D$1:$M$1)),[2]掉落汇总!$A$2:$A$871,O$1,[2]掉落汇总!$C$2:$C$871,$Q$2)/$Q$3)*宝箱投放计算!N348</f>
        <v>0</v>
      </c>
    </row>
    <row r="349" spans="1:15" x14ac:dyDescent="0.2">
      <c r="A349">
        <f>玩家成长时间线!A349</f>
        <v>348</v>
      </c>
      <c r="B349">
        <f>玩家成长时间线!B349</f>
        <v>10</v>
      </c>
      <c r="C349">
        <f ca="1">SUM($D$2:D349)</f>
        <v>0</v>
      </c>
      <c r="D349">
        <f t="shared" ca="1" si="5"/>
        <v>0</v>
      </c>
      <c r="E349">
        <f ca="1">(SUMIFS(OFFSET([2]掉落汇总!$C$2:$C$871,,MATCH($B349,[2]掉落汇总!$D$1:$M$1)),[2]掉落汇总!$A$2:$A$871,E$1,[2]掉落汇总!$C$2:$C$871,$Q$1)+SUMIFS(OFFSET([2]掉落汇总!$C$2:$C$871,,MATCH($B349,[2]掉落汇总!$D$1:$M$1)),[2]掉落汇总!$A$2:$A$871,E$1,[2]掉落汇总!$C$2:$C$871,$Q$2)/$Q$3)*宝箱投放计算!D349</f>
        <v>0</v>
      </c>
      <c r="F349">
        <f ca="1">(SUMIFS(OFFSET([2]掉落汇总!$C$2:$C$871,,MATCH($B349,[2]掉落汇总!$D$1:$M$1)),[2]掉落汇总!$A$2:$A$871,F$1,[2]掉落汇总!$C$2:$C$871,$Q$1)+SUMIFS(OFFSET([2]掉落汇总!$C$2:$C$871,,MATCH($B349,[2]掉落汇总!$D$1:$M$1)),[2]掉落汇总!$A$2:$A$871,F$1,[2]掉落汇总!$C$2:$C$871,$Q$2)/$Q$3)*宝箱投放计算!E349</f>
        <v>0</v>
      </c>
      <c r="G349">
        <f ca="1">(SUMIFS(OFFSET([2]掉落汇总!$C$2:$C$871,,MATCH($B349,[2]掉落汇总!$D$1:$M$1)),[2]掉落汇总!$A$2:$A$871,G$1,[2]掉落汇总!$C$2:$C$871,$Q$1)+SUMIFS(OFFSET([2]掉落汇总!$C$2:$C$871,,MATCH($B349,[2]掉落汇总!$D$1:$M$1)),[2]掉落汇总!$A$2:$A$871,G$1,[2]掉落汇总!$C$2:$C$871,$Q$2)/$Q$3)*宝箱投放计算!F349</f>
        <v>0</v>
      </c>
      <c r="H349">
        <f ca="1">(SUMIFS(OFFSET([2]掉落汇总!$C$2:$C$871,,MATCH($B349,[2]掉落汇总!$D$1:$M$1)),[2]掉落汇总!$A$2:$A$871,H$1,[2]掉落汇总!$C$2:$C$871,$Q$1)+SUMIFS(OFFSET([2]掉落汇总!$C$2:$C$871,,MATCH($B349,[2]掉落汇总!$D$1:$M$1)),[2]掉落汇总!$A$2:$A$871,H$1,[2]掉落汇总!$C$2:$C$871,$Q$2)/$Q$3)*宝箱投放计算!G349</f>
        <v>0</v>
      </c>
      <c r="I349">
        <f ca="1">(SUMIFS(OFFSET([2]掉落汇总!$C$2:$C$871,,MATCH($B349,[2]掉落汇总!$D$1:$M$1)),[2]掉落汇总!$A$2:$A$871,I$1,[2]掉落汇总!$C$2:$C$871,$Q$1)+SUMIFS(OFFSET([2]掉落汇总!$C$2:$C$871,,MATCH($B349,[2]掉落汇总!$D$1:$M$1)),[2]掉落汇总!$A$2:$A$871,I$1,[2]掉落汇总!$C$2:$C$871,$Q$2)/$Q$3)*宝箱投放计算!H349</f>
        <v>0</v>
      </c>
      <c r="J349">
        <f ca="1">(SUMIFS(OFFSET([2]掉落汇总!$C$2:$C$871,,MATCH($B349,[2]掉落汇总!$D$1:$M$1)),[2]掉落汇总!$A$2:$A$871,J$1,[2]掉落汇总!$C$2:$C$871,$Q$1)+SUMIFS(OFFSET([2]掉落汇总!$C$2:$C$871,,MATCH($B349,[2]掉落汇总!$D$1:$M$1)),[2]掉落汇总!$A$2:$A$871,J$1,[2]掉落汇总!$C$2:$C$871,$Q$2)/$Q$3)*宝箱投放计算!I349</f>
        <v>0</v>
      </c>
      <c r="K349">
        <f ca="1">(SUMIFS(OFFSET([2]掉落汇总!$C$2:$C$871,,MATCH($B349,[2]掉落汇总!$D$1:$M$1)),[2]掉落汇总!$A$2:$A$871,K$1,[2]掉落汇总!$C$2:$C$871,$Q$1)+SUMIFS(OFFSET([2]掉落汇总!$C$2:$C$871,,MATCH($B349,[2]掉落汇总!$D$1:$M$1)),[2]掉落汇总!$A$2:$A$871,K$1,[2]掉落汇总!$C$2:$C$871,$Q$2)/$Q$3)*宝箱投放计算!J349</f>
        <v>0</v>
      </c>
      <c r="L349">
        <f ca="1">(SUMIFS(OFFSET([2]掉落汇总!$C$2:$C$871,,MATCH($B349,[2]掉落汇总!$D$1:$M$1)),[2]掉落汇总!$A$2:$A$871,L$1,[2]掉落汇总!$C$2:$C$871,$Q$1)+SUMIFS(OFFSET([2]掉落汇总!$C$2:$C$871,,MATCH($B349,[2]掉落汇总!$D$1:$M$1)),[2]掉落汇总!$A$2:$A$871,L$1,[2]掉落汇总!$C$2:$C$871,$Q$2)/$Q$3)*宝箱投放计算!K349</f>
        <v>0</v>
      </c>
      <c r="M349">
        <f ca="1">(SUMIFS(OFFSET([2]掉落汇总!$C$2:$C$871,,MATCH($B349,[2]掉落汇总!$D$1:$M$1)),[2]掉落汇总!$A$2:$A$871,M$1,[2]掉落汇总!$C$2:$C$871,$Q$1)+SUMIFS(OFFSET([2]掉落汇总!$C$2:$C$871,,MATCH($B349,[2]掉落汇总!$D$1:$M$1)),[2]掉落汇总!$A$2:$A$871,M$1,[2]掉落汇总!$C$2:$C$871,$Q$2)/$Q$3)*宝箱投放计算!L349</f>
        <v>0</v>
      </c>
      <c r="N349">
        <f ca="1">(SUMIFS(OFFSET([2]掉落汇总!$C$2:$C$871,,MATCH($B349,[2]掉落汇总!$D$1:$M$1)),[2]掉落汇总!$A$2:$A$871,N$1,[2]掉落汇总!$C$2:$C$871,$Q$1)+SUMIFS(OFFSET([2]掉落汇总!$C$2:$C$871,,MATCH($B349,[2]掉落汇总!$D$1:$M$1)),[2]掉落汇总!$A$2:$A$871,N$1,[2]掉落汇总!$C$2:$C$871,$Q$2)/$Q$3)*宝箱投放计算!M349</f>
        <v>0</v>
      </c>
      <c r="O349">
        <f ca="1">(SUMIFS(OFFSET([2]掉落汇总!$C$2:$C$871,,MATCH($B349,[2]掉落汇总!$D$1:$M$1)),[2]掉落汇总!$A$2:$A$871,O$1,[2]掉落汇总!$C$2:$C$871,$Q$1)+SUMIFS(OFFSET([2]掉落汇总!$C$2:$C$871,,MATCH($B349,[2]掉落汇总!$D$1:$M$1)),[2]掉落汇总!$A$2:$A$871,O$1,[2]掉落汇总!$C$2:$C$871,$Q$2)/$Q$3)*宝箱投放计算!N349</f>
        <v>0</v>
      </c>
    </row>
    <row r="350" spans="1:15" x14ac:dyDescent="0.2">
      <c r="A350">
        <f>玩家成长时间线!A350</f>
        <v>349</v>
      </c>
      <c r="B350">
        <f>玩家成长时间线!B350</f>
        <v>10</v>
      </c>
      <c r="C350">
        <f ca="1">SUM($D$2:D350)</f>
        <v>0</v>
      </c>
      <c r="D350">
        <f t="shared" ca="1" si="5"/>
        <v>0</v>
      </c>
      <c r="E350">
        <f ca="1">(SUMIFS(OFFSET([2]掉落汇总!$C$2:$C$871,,MATCH($B350,[2]掉落汇总!$D$1:$M$1)),[2]掉落汇总!$A$2:$A$871,E$1,[2]掉落汇总!$C$2:$C$871,$Q$1)+SUMIFS(OFFSET([2]掉落汇总!$C$2:$C$871,,MATCH($B350,[2]掉落汇总!$D$1:$M$1)),[2]掉落汇总!$A$2:$A$871,E$1,[2]掉落汇总!$C$2:$C$871,$Q$2)/$Q$3)*宝箱投放计算!D350</f>
        <v>0</v>
      </c>
      <c r="F350">
        <f ca="1">(SUMIFS(OFFSET([2]掉落汇总!$C$2:$C$871,,MATCH($B350,[2]掉落汇总!$D$1:$M$1)),[2]掉落汇总!$A$2:$A$871,F$1,[2]掉落汇总!$C$2:$C$871,$Q$1)+SUMIFS(OFFSET([2]掉落汇总!$C$2:$C$871,,MATCH($B350,[2]掉落汇总!$D$1:$M$1)),[2]掉落汇总!$A$2:$A$871,F$1,[2]掉落汇总!$C$2:$C$871,$Q$2)/$Q$3)*宝箱投放计算!E350</f>
        <v>0</v>
      </c>
      <c r="G350">
        <f ca="1">(SUMIFS(OFFSET([2]掉落汇总!$C$2:$C$871,,MATCH($B350,[2]掉落汇总!$D$1:$M$1)),[2]掉落汇总!$A$2:$A$871,G$1,[2]掉落汇总!$C$2:$C$871,$Q$1)+SUMIFS(OFFSET([2]掉落汇总!$C$2:$C$871,,MATCH($B350,[2]掉落汇总!$D$1:$M$1)),[2]掉落汇总!$A$2:$A$871,G$1,[2]掉落汇总!$C$2:$C$871,$Q$2)/$Q$3)*宝箱投放计算!F350</f>
        <v>0</v>
      </c>
      <c r="H350">
        <f ca="1">(SUMIFS(OFFSET([2]掉落汇总!$C$2:$C$871,,MATCH($B350,[2]掉落汇总!$D$1:$M$1)),[2]掉落汇总!$A$2:$A$871,H$1,[2]掉落汇总!$C$2:$C$871,$Q$1)+SUMIFS(OFFSET([2]掉落汇总!$C$2:$C$871,,MATCH($B350,[2]掉落汇总!$D$1:$M$1)),[2]掉落汇总!$A$2:$A$871,H$1,[2]掉落汇总!$C$2:$C$871,$Q$2)/$Q$3)*宝箱投放计算!G350</f>
        <v>0</v>
      </c>
      <c r="I350">
        <f ca="1">(SUMIFS(OFFSET([2]掉落汇总!$C$2:$C$871,,MATCH($B350,[2]掉落汇总!$D$1:$M$1)),[2]掉落汇总!$A$2:$A$871,I$1,[2]掉落汇总!$C$2:$C$871,$Q$1)+SUMIFS(OFFSET([2]掉落汇总!$C$2:$C$871,,MATCH($B350,[2]掉落汇总!$D$1:$M$1)),[2]掉落汇总!$A$2:$A$871,I$1,[2]掉落汇总!$C$2:$C$871,$Q$2)/$Q$3)*宝箱投放计算!H350</f>
        <v>0</v>
      </c>
      <c r="J350">
        <f ca="1">(SUMIFS(OFFSET([2]掉落汇总!$C$2:$C$871,,MATCH($B350,[2]掉落汇总!$D$1:$M$1)),[2]掉落汇总!$A$2:$A$871,J$1,[2]掉落汇总!$C$2:$C$871,$Q$1)+SUMIFS(OFFSET([2]掉落汇总!$C$2:$C$871,,MATCH($B350,[2]掉落汇总!$D$1:$M$1)),[2]掉落汇总!$A$2:$A$871,J$1,[2]掉落汇总!$C$2:$C$871,$Q$2)/$Q$3)*宝箱投放计算!I350</f>
        <v>0</v>
      </c>
      <c r="K350">
        <f ca="1">(SUMIFS(OFFSET([2]掉落汇总!$C$2:$C$871,,MATCH($B350,[2]掉落汇总!$D$1:$M$1)),[2]掉落汇总!$A$2:$A$871,K$1,[2]掉落汇总!$C$2:$C$871,$Q$1)+SUMIFS(OFFSET([2]掉落汇总!$C$2:$C$871,,MATCH($B350,[2]掉落汇总!$D$1:$M$1)),[2]掉落汇总!$A$2:$A$871,K$1,[2]掉落汇总!$C$2:$C$871,$Q$2)/$Q$3)*宝箱投放计算!J350</f>
        <v>0</v>
      </c>
      <c r="L350">
        <f ca="1">(SUMIFS(OFFSET([2]掉落汇总!$C$2:$C$871,,MATCH($B350,[2]掉落汇总!$D$1:$M$1)),[2]掉落汇总!$A$2:$A$871,L$1,[2]掉落汇总!$C$2:$C$871,$Q$1)+SUMIFS(OFFSET([2]掉落汇总!$C$2:$C$871,,MATCH($B350,[2]掉落汇总!$D$1:$M$1)),[2]掉落汇总!$A$2:$A$871,L$1,[2]掉落汇总!$C$2:$C$871,$Q$2)/$Q$3)*宝箱投放计算!K350</f>
        <v>0</v>
      </c>
      <c r="M350">
        <f ca="1">(SUMIFS(OFFSET([2]掉落汇总!$C$2:$C$871,,MATCH($B350,[2]掉落汇总!$D$1:$M$1)),[2]掉落汇总!$A$2:$A$871,M$1,[2]掉落汇总!$C$2:$C$871,$Q$1)+SUMIFS(OFFSET([2]掉落汇总!$C$2:$C$871,,MATCH($B350,[2]掉落汇总!$D$1:$M$1)),[2]掉落汇总!$A$2:$A$871,M$1,[2]掉落汇总!$C$2:$C$871,$Q$2)/$Q$3)*宝箱投放计算!L350</f>
        <v>0</v>
      </c>
      <c r="N350">
        <f ca="1">(SUMIFS(OFFSET([2]掉落汇总!$C$2:$C$871,,MATCH($B350,[2]掉落汇总!$D$1:$M$1)),[2]掉落汇总!$A$2:$A$871,N$1,[2]掉落汇总!$C$2:$C$871,$Q$1)+SUMIFS(OFFSET([2]掉落汇总!$C$2:$C$871,,MATCH($B350,[2]掉落汇总!$D$1:$M$1)),[2]掉落汇总!$A$2:$A$871,N$1,[2]掉落汇总!$C$2:$C$871,$Q$2)/$Q$3)*宝箱投放计算!M350</f>
        <v>0</v>
      </c>
      <c r="O350">
        <f ca="1">(SUMIFS(OFFSET([2]掉落汇总!$C$2:$C$871,,MATCH($B350,[2]掉落汇总!$D$1:$M$1)),[2]掉落汇总!$A$2:$A$871,O$1,[2]掉落汇总!$C$2:$C$871,$Q$1)+SUMIFS(OFFSET([2]掉落汇总!$C$2:$C$871,,MATCH($B350,[2]掉落汇总!$D$1:$M$1)),[2]掉落汇总!$A$2:$A$871,O$1,[2]掉落汇总!$C$2:$C$871,$Q$2)/$Q$3)*宝箱投放计算!N350</f>
        <v>0</v>
      </c>
    </row>
    <row r="351" spans="1:15" x14ac:dyDescent="0.2">
      <c r="A351">
        <f>玩家成长时间线!A351</f>
        <v>350</v>
      </c>
      <c r="B351">
        <f>玩家成长时间线!B351</f>
        <v>8</v>
      </c>
      <c r="C351">
        <f ca="1">SUM($D$2:D351)</f>
        <v>0</v>
      </c>
      <c r="D351">
        <f t="shared" ca="1" si="5"/>
        <v>0</v>
      </c>
      <c r="E351">
        <f ca="1">(SUMIFS(OFFSET([2]掉落汇总!$C$2:$C$871,,MATCH($B351,[2]掉落汇总!$D$1:$M$1)),[2]掉落汇总!$A$2:$A$871,E$1,[2]掉落汇总!$C$2:$C$871,$Q$1)+SUMIFS(OFFSET([2]掉落汇总!$C$2:$C$871,,MATCH($B351,[2]掉落汇总!$D$1:$M$1)),[2]掉落汇总!$A$2:$A$871,E$1,[2]掉落汇总!$C$2:$C$871,$Q$2)/$Q$3)*宝箱投放计算!D351</f>
        <v>0</v>
      </c>
      <c r="F351">
        <f ca="1">(SUMIFS(OFFSET([2]掉落汇总!$C$2:$C$871,,MATCH($B351,[2]掉落汇总!$D$1:$M$1)),[2]掉落汇总!$A$2:$A$871,F$1,[2]掉落汇总!$C$2:$C$871,$Q$1)+SUMIFS(OFFSET([2]掉落汇总!$C$2:$C$871,,MATCH($B351,[2]掉落汇总!$D$1:$M$1)),[2]掉落汇总!$A$2:$A$871,F$1,[2]掉落汇总!$C$2:$C$871,$Q$2)/$Q$3)*宝箱投放计算!E351</f>
        <v>0</v>
      </c>
      <c r="G351">
        <f ca="1">(SUMIFS(OFFSET([2]掉落汇总!$C$2:$C$871,,MATCH($B351,[2]掉落汇总!$D$1:$M$1)),[2]掉落汇总!$A$2:$A$871,G$1,[2]掉落汇总!$C$2:$C$871,$Q$1)+SUMIFS(OFFSET([2]掉落汇总!$C$2:$C$871,,MATCH($B351,[2]掉落汇总!$D$1:$M$1)),[2]掉落汇总!$A$2:$A$871,G$1,[2]掉落汇总!$C$2:$C$871,$Q$2)/$Q$3)*宝箱投放计算!F351</f>
        <v>0</v>
      </c>
      <c r="H351">
        <f ca="1">(SUMIFS(OFFSET([2]掉落汇总!$C$2:$C$871,,MATCH($B351,[2]掉落汇总!$D$1:$M$1)),[2]掉落汇总!$A$2:$A$871,H$1,[2]掉落汇总!$C$2:$C$871,$Q$1)+SUMIFS(OFFSET([2]掉落汇总!$C$2:$C$871,,MATCH($B351,[2]掉落汇总!$D$1:$M$1)),[2]掉落汇总!$A$2:$A$871,H$1,[2]掉落汇总!$C$2:$C$871,$Q$2)/$Q$3)*宝箱投放计算!G351</f>
        <v>0</v>
      </c>
      <c r="I351">
        <f ca="1">(SUMIFS(OFFSET([2]掉落汇总!$C$2:$C$871,,MATCH($B351,[2]掉落汇总!$D$1:$M$1)),[2]掉落汇总!$A$2:$A$871,I$1,[2]掉落汇总!$C$2:$C$871,$Q$1)+SUMIFS(OFFSET([2]掉落汇总!$C$2:$C$871,,MATCH($B351,[2]掉落汇总!$D$1:$M$1)),[2]掉落汇总!$A$2:$A$871,I$1,[2]掉落汇总!$C$2:$C$871,$Q$2)/$Q$3)*宝箱投放计算!H351</f>
        <v>0</v>
      </c>
      <c r="J351">
        <f ca="1">(SUMIFS(OFFSET([2]掉落汇总!$C$2:$C$871,,MATCH($B351,[2]掉落汇总!$D$1:$M$1)),[2]掉落汇总!$A$2:$A$871,J$1,[2]掉落汇总!$C$2:$C$871,$Q$1)+SUMIFS(OFFSET([2]掉落汇总!$C$2:$C$871,,MATCH($B351,[2]掉落汇总!$D$1:$M$1)),[2]掉落汇总!$A$2:$A$871,J$1,[2]掉落汇总!$C$2:$C$871,$Q$2)/$Q$3)*宝箱投放计算!I351</f>
        <v>0</v>
      </c>
      <c r="K351">
        <f ca="1">(SUMIFS(OFFSET([2]掉落汇总!$C$2:$C$871,,MATCH($B351,[2]掉落汇总!$D$1:$M$1)),[2]掉落汇总!$A$2:$A$871,K$1,[2]掉落汇总!$C$2:$C$871,$Q$1)+SUMIFS(OFFSET([2]掉落汇总!$C$2:$C$871,,MATCH($B351,[2]掉落汇总!$D$1:$M$1)),[2]掉落汇总!$A$2:$A$871,K$1,[2]掉落汇总!$C$2:$C$871,$Q$2)/$Q$3)*宝箱投放计算!J351</f>
        <v>0</v>
      </c>
      <c r="L351">
        <f ca="1">(SUMIFS(OFFSET([2]掉落汇总!$C$2:$C$871,,MATCH($B351,[2]掉落汇总!$D$1:$M$1)),[2]掉落汇总!$A$2:$A$871,L$1,[2]掉落汇总!$C$2:$C$871,$Q$1)+SUMIFS(OFFSET([2]掉落汇总!$C$2:$C$871,,MATCH($B351,[2]掉落汇总!$D$1:$M$1)),[2]掉落汇总!$A$2:$A$871,L$1,[2]掉落汇总!$C$2:$C$871,$Q$2)/$Q$3)*宝箱投放计算!K351</f>
        <v>0</v>
      </c>
      <c r="M351">
        <f ca="1">(SUMIFS(OFFSET([2]掉落汇总!$C$2:$C$871,,MATCH($B351,[2]掉落汇总!$D$1:$M$1)),[2]掉落汇总!$A$2:$A$871,M$1,[2]掉落汇总!$C$2:$C$871,$Q$1)+SUMIFS(OFFSET([2]掉落汇总!$C$2:$C$871,,MATCH($B351,[2]掉落汇总!$D$1:$M$1)),[2]掉落汇总!$A$2:$A$871,M$1,[2]掉落汇总!$C$2:$C$871,$Q$2)/$Q$3)*宝箱投放计算!L351</f>
        <v>0</v>
      </c>
      <c r="N351">
        <f ca="1">(SUMIFS(OFFSET([2]掉落汇总!$C$2:$C$871,,MATCH($B351,[2]掉落汇总!$D$1:$M$1)),[2]掉落汇总!$A$2:$A$871,N$1,[2]掉落汇总!$C$2:$C$871,$Q$1)+SUMIFS(OFFSET([2]掉落汇总!$C$2:$C$871,,MATCH($B351,[2]掉落汇总!$D$1:$M$1)),[2]掉落汇总!$A$2:$A$871,N$1,[2]掉落汇总!$C$2:$C$871,$Q$2)/$Q$3)*宝箱投放计算!M351</f>
        <v>0</v>
      </c>
      <c r="O351">
        <f ca="1">(SUMIFS(OFFSET([2]掉落汇总!$C$2:$C$871,,MATCH($B351,[2]掉落汇总!$D$1:$M$1)),[2]掉落汇总!$A$2:$A$871,O$1,[2]掉落汇总!$C$2:$C$871,$Q$1)+SUMIFS(OFFSET([2]掉落汇总!$C$2:$C$871,,MATCH($B351,[2]掉落汇总!$D$1:$M$1)),[2]掉落汇总!$A$2:$A$871,O$1,[2]掉落汇总!$C$2:$C$871,$Q$2)/$Q$3)*宝箱投放计算!N351</f>
        <v>0</v>
      </c>
    </row>
    <row r="352" spans="1:15" x14ac:dyDescent="0.2">
      <c r="A352">
        <f>玩家成长时间线!A352</f>
        <v>351</v>
      </c>
      <c r="B352">
        <f>玩家成长时间线!B352</f>
        <v>8</v>
      </c>
      <c r="C352">
        <f ca="1">SUM($D$2:D352)</f>
        <v>0</v>
      </c>
      <c r="D352">
        <f t="shared" ca="1" si="5"/>
        <v>0</v>
      </c>
      <c r="E352">
        <f ca="1">(SUMIFS(OFFSET([2]掉落汇总!$C$2:$C$871,,MATCH($B352,[2]掉落汇总!$D$1:$M$1)),[2]掉落汇总!$A$2:$A$871,E$1,[2]掉落汇总!$C$2:$C$871,$Q$1)+SUMIFS(OFFSET([2]掉落汇总!$C$2:$C$871,,MATCH($B352,[2]掉落汇总!$D$1:$M$1)),[2]掉落汇总!$A$2:$A$871,E$1,[2]掉落汇总!$C$2:$C$871,$Q$2)/$Q$3)*宝箱投放计算!D352</f>
        <v>0</v>
      </c>
      <c r="F352">
        <f ca="1">(SUMIFS(OFFSET([2]掉落汇总!$C$2:$C$871,,MATCH($B352,[2]掉落汇总!$D$1:$M$1)),[2]掉落汇总!$A$2:$A$871,F$1,[2]掉落汇总!$C$2:$C$871,$Q$1)+SUMIFS(OFFSET([2]掉落汇总!$C$2:$C$871,,MATCH($B352,[2]掉落汇总!$D$1:$M$1)),[2]掉落汇总!$A$2:$A$871,F$1,[2]掉落汇总!$C$2:$C$871,$Q$2)/$Q$3)*宝箱投放计算!E352</f>
        <v>0</v>
      </c>
      <c r="G352">
        <f ca="1">(SUMIFS(OFFSET([2]掉落汇总!$C$2:$C$871,,MATCH($B352,[2]掉落汇总!$D$1:$M$1)),[2]掉落汇总!$A$2:$A$871,G$1,[2]掉落汇总!$C$2:$C$871,$Q$1)+SUMIFS(OFFSET([2]掉落汇总!$C$2:$C$871,,MATCH($B352,[2]掉落汇总!$D$1:$M$1)),[2]掉落汇总!$A$2:$A$871,G$1,[2]掉落汇总!$C$2:$C$871,$Q$2)/$Q$3)*宝箱投放计算!F352</f>
        <v>0</v>
      </c>
      <c r="H352">
        <f ca="1">(SUMIFS(OFFSET([2]掉落汇总!$C$2:$C$871,,MATCH($B352,[2]掉落汇总!$D$1:$M$1)),[2]掉落汇总!$A$2:$A$871,H$1,[2]掉落汇总!$C$2:$C$871,$Q$1)+SUMIFS(OFFSET([2]掉落汇总!$C$2:$C$871,,MATCH($B352,[2]掉落汇总!$D$1:$M$1)),[2]掉落汇总!$A$2:$A$871,H$1,[2]掉落汇总!$C$2:$C$871,$Q$2)/$Q$3)*宝箱投放计算!G352</f>
        <v>0</v>
      </c>
      <c r="I352">
        <f ca="1">(SUMIFS(OFFSET([2]掉落汇总!$C$2:$C$871,,MATCH($B352,[2]掉落汇总!$D$1:$M$1)),[2]掉落汇总!$A$2:$A$871,I$1,[2]掉落汇总!$C$2:$C$871,$Q$1)+SUMIFS(OFFSET([2]掉落汇总!$C$2:$C$871,,MATCH($B352,[2]掉落汇总!$D$1:$M$1)),[2]掉落汇总!$A$2:$A$871,I$1,[2]掉落汇总!$C$2:$C$871,$Q$2)/$Q$3)*宝箱投放计算!H352</f>
        <v>0</v>
      </c>
      <c r="J352">
        <f ca="1">(SUMIFS(OFFSET([2]掉落汇总!$C$2:$C$871,,MATCH($B352,[2]掉落汇总!$D$1:$M$1)),[2]掉落汇总!$A$2:$A$871,J$1,[2]掉落汇总!$C$2:$C$871,$Q$1)+SUMIFS(OFFSET([2]掉落汇总!$C$2:$C$871,,MATCH($B352,[2]掉落汇总!$D$1:$M$1)),[2]掉落汇总!$A$2:$A$871,J$1,[2]掉落汇总!$C$2:$C$871,$Q$2)/$Q$3)*宝箱投放计算!I352</f>
        <v>0</v>
      </c>
      <c r="K352">
        <f ca="1">(SUMIFS(OFFSET([2]掉落汇总!$C$2:$C$871,,MATCH($B352,[2]掉落汇总!$D$1:$M$1)),[2]掉落汇总!$A$2:$A$871,K$1,[2]掉落汇总!$C$2:$C$871,$Q$1)+SUMIFS(OFFSET([2]掉落汇总!$C$2:$C$871,,MATCH($B352,[2]掉落汇总!$D$1:$M$1)),[2]掉落汇总!$A$2:$A$871,K$1,[2]掉落汇总!$C$2:$C$871,$Q$2)/$Q$3)*宝箱投放计算!J352</f>
        <v>0</v>
      </c>
      <c r="L352">
        <f ca="1">(SUMIFS(OFFSET([2]掉落汇总!$C$2:$C$871,,MATCH($B352,[2]掉落汇总!$D$1:$M$1)),[2]掉落汇总!$A$2:$A$871,L$1,[2]掉落汇总!$C$2:$C$871,$Q$1)+SUMIFS(OFFSET([2]掉落汇总!$C$2:$C$871,,MATCH($B352,[2]掉落汇总!$D$1:$M$1)),[2]掉落汇总!$A$2:$A$871,L$1,[2]掉落汇总!$C$2:$C$871,$Q$2)/$Q$3)*宝箱投放计算!K352</f>
        <v>0</v>
      </c>
      <c r="M352">
        <f ca="1">(SUMIFS(OFFSET([2]掉落汇总!$C$2:$C$871,,MATCH($B352,[2]掉落汇总!$D$1:$M$1)),[2]掉落汇总!$A$2:$A$871,M$1,[2]掉落汇总!$C$2:$C$871,$Q$1)+SUMIFS(OFFSET([2]掉落汇总!$C$2:$C$871,,MATCH($B352,[2]掉落汇总!$D$1:$M$1)),[2]掉落汇总!$A$2:$A$871,M$1,[2]掉落汇总!$C$2:$C$871,$Q$2)/$Q$3)*宝箱投放计算!L352</f>
        <v>0</v>
      </c>
      <c r="N352">
        <f ca="1">(SUMIFS(OFFSET([2]掉落汇总!$C$2:$C$871,,MATCH($B352,[2]掉落汇总!$D$1:$M$1)),[2]掉落汇总!$A$2:$A$871,N$1,[2]掉落汇总!$C$2:$C$871,$Q$1)+SUMIFS(OFFSET([2]掉落汇总!$C$2:$C$871,,MATCH($B352,[2]掉落汇总!$D$1:$M$1)),[2]掉落汇总!$A$2:$A$871,N$1,[2]掉落汇总!$C$2:$C$871,$Q$2)/$Q$3)*宝箱投放计算!M352</f>
        <v>0</v>
      </c>
      <c r="O352">
        <f ca="1">(SUMIFS(OFFSET([2]掉落汇总!$C$2:$C$871,,MATCH($B352,[2]掉落汇总!$D$1:$M$1)),[2]掉落汇总!$A$2:$A$871,O$1,[2]掉落汇总!$C$2:$C$871,$Q$1)+SUMIFS(OFFSET([2]掉落汇总!$C$2:$C$871,,MATCH($B352,[2]掉落汇总!$D$1:$M$1)),[2]掉落汇总!$A$2:$A$871,O$1,[2]掉落汇总!$C$2:$C$871,$Q$2)/$Q$3)*宝箱投放计算!N352</f>
        <v>0</v>
      </c>
    </row>
    <row r="353" spans="1:15" x14ac:dyDescent="0.2">
      <c r="A353">
        <f>玩家成长时间线!A353</f>
        <v>352</v>
      </c>
      <c r="B353">
        <f>玩家成长时间线!B353</f>
        <v>8</v>
      </c>
      <c r="C353">
        <f ca="1">SUM($D$2:D353)</f>
        <v>0</v>
      </c>
      <c r="D353">
        <f t="shared" ca="1" si="5"/>
        <v>0</v>
      </c>
      <c r="E353">
        <f ca="1">(SUMIFS(OFFSET([2]掉落汇总!$C$2:$C$871,,MATCH($B353,[2]掉落汇总!$D$1:$M$1)),[2]掉落汇总!$A$2:$A$871,E$1,[2]掉落汇总!$C$2:$C$871,$Q$1)+SUMIFS(OFFSET([2]掉落汇总!$C$2:$C$871,,MATCH($B353,[2]掉落汇总!$D$1:$M$1)),[2]掉落汇总!$A$2:$A$871,E$1,[2]掉落汇总!$C$2:$C$871,$Q$2)/$Q$3)*宝箱投放计算!D353</f>
        <v>0</v>
      </c>
      <c r="F353">
        <f ca="1">(SUMIFS(OFFSET([2]掉落汇总!$C$2:$C$871,,MATCH($B353,[2]掉落汇总!$D$1:$M$1)),[2]掉落汇总!$A$2:$A$871,F$1,[2]掉落汇总!$C$2:$C$871,$Q$1)+SUMIFS(OFFSET([2]掉落汇总!$C$2:$C$871,,MATCH($B353,[2]掉落汇总!$D$1:$M$1)),[2]掉落汇总!$A$2:$A$871,F$1,[2]掉落汇总!$C$2:$C$871,$Q$2)/$Q$3)*宝箱投放计算!E353</f>
        <v>0</v>
      </c>
      <c r="G353">
        <f ca="1">(SUMIFS(OFFSET([2]掉落汇总!$C$2:$C$871,,MATCH($B353,[2]掉落汇总!$D$1:$M$1)),[2]掉落汇总!$A$2:$A$871,G$1,[2]掉落汇总!$C$2:$C$871,$Q$1)+SUMIFS(OFFSET([2]掉落汇总!$C$2:$C$871,,MATCH($B353,[2]掉落汇总!$D$1:$M$1)),[2]掉落汇总!$A$2:$A$871,G$1,[2]掉落汇总!$C$2:$C$871,$Q$2)/$Q$3)*宝箱投放计算!F353</f>
        <v>0</v>
      </c>
      <c r="H353">
        <f ca="1">(SUMIFS(OFFSET([2]掉落汇总!$C$2:$C$871,,MATCH($B353,[2]掉落汇总!$D$1:$M$1)),[2]掉落汇总!$A$2:$A$871,H$1,[2]掉落汇总!$C$2:$C$871,$Q$1)+SUMIFS(OFFSET([2]掉落汇总!$C$2:$C$871,,MATCH($B353,[2]掉落汇总!$D$1:$M$1)),[2]掉落汇总!$A$2:$A$871,H$1,[2]掉落汇总!$C$2:$C$871,$Q$2)/$Q$3)*宝箱投放计算!G353</f>
        <v>0</v>
      </c>
      <c r="I353">
        <f ca="1">(SUMIFS(OFFSET([2]掉落汇总!$C$2:$C$871,,MATCH($B353,[2]掉落汇总!$D$1:$M$1)),[2]掉落汇总!$A$2:$A$871,I$1,[2]掉落汇总!$C$2:$C$871,$Q$1)+SUMIFS(OFFSET([2]掉落汇总!$C$2:$C$871,,MATCH($B353,[2]掉落汇总!$D$1:$M$1)),[2]掉落汇总!$A$2:$A$871,I$1,[2]掉落汇总!$C$2:$C$871,$Q$2)/$Q$3)*宝箱投放计算!H353</f>
        <v>0</v>
      </c>
      <c r="J353">
        <f ca="1">(SUMIFS(OFFSET([2]掉落汇总!$C$2:$C$871,,MATCH($B353,[2]掉落汇总!$D$1:$M$1)),[2]掉落汇总!$A$2:$A$871,J$1,[2]掉落汇总!$C$2:$C$871,$Q$1)+SUMIFS(OFFSET([2]掉落汇总!$C$2:$C$871,,MATCH($B353,[2]掉落汇总!$D$1:$M$1)),[2]掉落汇总!$A$2:$A$871,J$1,[2]掉落汇总!$C$2:$C$871,$Q$2)/$Q$3)*宝箱投放计算!I353</f>
        <v>0</v>
      </c>
      <c r="K353">
        <f ca="1">(SUMIFS(OFFSET([2]掉落汇总!$C$2:$C$871,,MATCH($B353,[2]掉落汇总!$D$1:$M$1)),[2]掉落汇总!$A$2:$A$871,K$1,[2]掉落汇总!$C$2:$C$871,$Q$1)+SUMIFS(OFFSET([2]掉落汇总!$C$2:$C$871,,MATCH($B353,[2]掉落汇总!$D$1:$M$1)),[2]掉落汇总!$A$2:$A$871,K$1,[2]掉落汇总!$C$2:$C$871,$Q$2)/$Q$3)*宝箱投放计算!J353</f>
        <v>0</v>
      </c>
      <c r="L353">
        <f ca="1">(SUMIFS(OFFSET([2]掉落汇总!$C$2:$C$871,,MATCH($B353,[2]掉落汇总!$D$1:$M$1)),[2]掉落汇总!$A$2:$A$871,L$1,[2]掉落汇总!$C$2:$C$871,$Q$1)+SUMIFS(OFFSET([2]掉落汇总!$C$2:$C$871,,MATCH($B353,[2]掉落汇总!$D$1:$M$1)),[2]掉落汇总!$A$2:$A$871,L$1,[2]掉落汇总!$C$2:$C$871,$Q$2)/$Q$3)*宝箱投放计算!K353</f>
        <v>0</v>
      </c>
      <c r="M353">
        <f ca="1">(SUMIFS(OFFSET([2]掉落汇总!$C$2:$C$871,,MATCH($B353,[2]掉落汇总!$D$1:$M$1)),[2]掉落汇总!$A$2:$A$871,M$1,[2]掉落汇总!$C$2:$C$871,$Q$1)+SUMIFS(OFFSET([2]掉落汇总!$C$2:$C$871,,MATCH($B353,[2]掉落汇总!$D$1:$M$1)),[2]掉落汇总!$A$2:$A$871,M$1,[2]掉落汇总!$C$2:$C$871,$Q$2)/$Q$3)*宝箱投放计算!L353</f>
        <v>0</v>
      </c>
      <c r="N353">
        <f ca="1">(SUMIFS(OFFSET([2]掉落汇总!$C$2:$C$871,,MATCH($B353,[2]掉落汇总!$D$1:$M$1)),[2]掉落汇总!$A$2:$A$871,N$1,[2]掉落汇总!$C$2:$C$871,$Q$1)+SUMIFS(OFFSET([2]掉落汇总!$C$2:$C$871,,MATCH($B353,[2]掉落汇总!$D$1:$M$1)),[2]掉落汇总!$A$2:$A$871,N$1,[2]掉落汇总!$C$2:$C$871,$Q$2)/$Q$3)*宝箱投放计算!M353</f>
        <v>0</v>
      </c>
      <c r="O353">
        <f ca="1">(SUMIFS(OFFSET([2]掉落汇总!$C$2:$C$871,,MATCH($B353,[2]掉落汇总!$D$1:$M$1)),[2]掉落汇总!$A$2:$A$871,O$1,[2]掉落汇总!$C$2:$C$871,$Q$1)+SUMIFS(OFFSET([2]掉落汇总!$C$2:$C$871,,MATCH($B353,[2]掉落汇总!$D$1:$M$1)),[2]掉落汇总!$A$2:$A$871,O$1,[2]掉落汇总!$C$2:$C$871,$Q$2)/$Q$3)*宝箱投放计算!N353</f>
        <v>0</v>
      </c>
    </row>
    <row r="354" spans="1:15" x14ac:dyDescent="0.2">
      <c r="A354">
        <f>玩家成长时间线!A354</f>
        <v>353</v>
      </c>
      <c r="B354">
        <f>玩家成长时间线!B354</f>
        <v>9</v>
      </c>
      <c r="C354">
        <f ca="1">SUM($D$2:D354)</f>
        <v>0</v>
      </c>
      <c r="D354">
        <f t="shared" ca="1" si="5"/>
        <v>0</v>
      </c>
      <c r="E354">
        <f ca="1">(SUMIFS(OFFSET([2]掉落汇总!$C$2:$C$871,,MATCH($B354,[2]掉落汇总!$D$1:$M$1)),[2]掉落汇总!$A$2:$A$871,E$1,[2]掉落汇总!$C$2:$C$871,$Q$1)+SUMIFS(OFFSET([2]掉落汇总!$C$2:$C$871,,MATCH($B354,[2]掉落汇总!$D$1:$M$1)),[2]掉落汇总!$A$2:$A$871,E$1,[2]掉落汇总!$C$2:$C$871,$Q$2)/$Q$3)*宝箱投放计算!D354</f>
        <v>0</v>
      </c>
      <c r="F354">
        <f ca="1">(SUMIFS(OFFSET([2]掉落汇总!$C$2:$C$871,,MATCH($B354,[2]掉落汇总!$D$1:$M$1)),[2]掉落汇总!$A$2:$A$871,F$1,[2]掉落汇总!$C$2:$C$871,$Q$1)+SUMIFS(OFFSET([2]掉落汇总!$C$2:$C$871,,MATCH($B354,[2]掉落汇总!$D$1:$M$1)),[2]掉落汇总!$A$2:$A$871,F$1,[2]掉落汇总!$C$2:$C$871,$Q$2)/$Q$3)*宝箱投放计算!E354</f>
        <v>0</v>
      </c>
      <c r="G354">
        <f ca="1">(SUMIFS(OFFSET([2]掉落汇总!$C$2:$C$871,,MATCH($B354,[2]掉落汇总!$D$1:$M$1)),[2]掉落汇总!$A$2:$A$871,G$1,[2]掉落汇总!$C$2:$C$871,$Q$1)+SUMIFS(OFFSET([2]掉落汇总!$C$2:$C$871,,MATCH($B354,[2]掉落汇总!$D$1:$M$1)),[2]掉落汇总!$A$2:$A$871,G$1,[2]掉落汇总!$C$2:$C$871,$Q$2)/$Q$3)*宝箱投放计算!F354</f>
        <v>0</v>
      </c>
      <c r="H354">
        <f ca="1">(SUMIFS(OFFSET([2]掉落汇总!$C$2:$C$871,,MATCH($B354,[2]掉落汇总!$D$1:$M$1)),[2]掉落汇总!$A$2:$A$871,H$1,[2]掉落汇总!$C$2:$C$871,$Q$1)+SUMIFS(OFFSET([2]掉落汇总!$C$2:$C$871,,MATCH($B354,[2]掉落汇总!$D$1:$M$1)),[2]掉落汇总!$A$2:$A$871,H$1,[2]掉落汇总!$C$2:$C$871,$Q$2)/$Q$3)*宝箱投放计算!G354</f>
        <v>0</v>
      </c>
      <c r="I354">
        <f ca="1">(SUMIFS(OFFSET([2]掉落汇总!$C$2:$C$871,,MATCH($B354,[2]掉落汇总!$D$1:$M$1)),[2]掉落汇总!$A$2:$A$871,I$1,[2]掉落汇总!$C$2:$C$871,$Q$1)+SUMIFS(OFFSET([2]掉落汇总!$C$2:$C$871,,MATCH($B354,[2]掉落汇总!$D$1:$M$1)),[2]掉落汇总!$A$2:$A$871,I$1,[2]掉落汇总!$C$2:$C$871,$Q$2)/$Q$3)*宝箱投放计算!H354</f>
        <v>0</v>
      </c>
      <c r="J354">
        <f ca="1">(SUMIFS(OFFSET([2]掉落汇总!$C$2:$C$871,,MATCH($B354,[2]掉落汇总!$D$1:$M$1)),[2]掉落汇总!$A$2:$A$871,J$1,[2]掉落汇总!$C$2:$C$871,$Q$1)+SUMIFS(OFFSET([2]掉落汇总!$C$2:$C$871,,MATCH($B354,[2]掉落汇总!$D$1:$M$1)),[2]掉落汇总!$A$2:$A$871,J$1,[2]掉落汇总!$C$2:$C$871,$Q$2)/$Q$3)*宝箱投放计算!I354</f>
        <v>0</v>
      </c>
      <c r="K354">
        <f ca="1">(SUMIFS(OFFSET([2]掉落汇总!$C$2:$C$871,,MATCH($B354,[2]掉落汇总!$D$1:$M$1)),[2]掉落汇总!$A$2:$A$871,K$1,[2]掉落汇总!$C$2:$C$871,$Q$1)+SUMIFS(OFFSET([2]掉落汇总!$C$2:$C$871,,MATCH($B354,[2]掉落汇总!$D$1:$M$1)),[2]掉落汇总!$A$2:$A$871,K$1,[2]掉落汇总!$C$2:$C$871,$Q$2)/$Q$3)*宝箱投放计算!J354</f>
        <v>0</v>
      </c>
      <c r="L354">
        <f ca="1">(SUMIFS(OFFSET([2]掉落汇总!$C$2:$C$871,,MATCH($B354,[2]掉落汇总!$D$1:$M$1)),[2]掉落汇总!$A$2:$A$871,L$1,[2]掉落汇总!$C$2:$C$871,$Q$1)+SUMIFS(OFFSET([2]掉落汇总!$C$2:$C$871,,MATCH($B354,[2]掉落汇总!$D$1:$M$1)),[2]掉落汇总!$A$2:$A$871,L$1,[2]掉落汇总!$C$2:$C$871,$Q$2)/$Q$3)*宝箱投放计算!K354</f>
        <v>0</v>
      </c>
      <c r="M354">
        <f ca="1">(SUMIFS(OFFSET([2]掉落汇总!$C$2:$C$871,,MATCH($B354,[2]掉落汇总!$D$1:$M$1)),[2]掉落汇总!$A$2:$A$871,M$1,[2]掉落汇总!$C$2:$C$871,$Q$1)+SUMIFS(OFFSET([2]掉落汇总!$C$2:$C$871,,MATCH($B354,[2]掉落汇总!$D$1:$M$1)),[2]掉落汇总!$A$2:$A$871,M$1,[2]掉落汇总!$C$2:$C$871,$Q$2)/$Q$3)*宝箱投放计算!L354</f>
        <v>0</v>
      </c>
      <c r="N354">
        <f ca="1">(SUMIFS(OFFSET([2]掉落汇总!$C$2:$C$871,,MATCH($B354,[2]掉落汇总!$D$1:$M$1)),[2]掉落汇总!$A$2:$A$871,N$1,[2]掉落汇总!$C$2:$C$871,$Q$1)+SUMIFS(OFFSET([2]掉落汇总!$C$2:$C$871,,MATCH($B354,[2]掉落汇总!$D$1:$M$1)),[2]掉落汇总!$A$2:$A$871,N$1,[2]掉落汇总!$C$2:$C$871,$Q$2)/$Q$3)*宝箱投放计算!M354</f>
        <v>0</v>
      </c>
      <c r="O354">
        <f ca="1">(SUMIFS(OFFSET([2]掉落汇总!$C$2:$C$871,,MATCH($B354,[2]掉落汇总!$D$1:$M$1)),[2]掉落汇总!$A$2:$A$871,O$1,[2]掉落汇总!$C$2:$C$871,$Q$1)+SUMIFS(OFFSET([2]掉落汇总!$C$2:$C$871,,MATCH($B354,[2]掉落汇总!$D$1:$M$1)),[2]掉落汇总!$A$2:$A$871,O$1,[2]掉落汇总!$C$2:$C$871,$Q$2)/$Q$3)*宝箱投放计算!N354</f>
        <v>0</v>
      </c>
    </row>
    <row r="355" spans="1:15" x14ac:dyDescent="0.2">
      <c r="A355">
        <f>玩家成长时间线!A355</f>
        <v>354</v>
      </c>
      <c r="B355">
        <f>玩家成长时间线!B355</f>
        <v>9</v>
      </c>
      <c r="C355">
        <f ca="1">SUM($D$2:D355)</f>
        <v>0</v>
      </c>
      <c r="D355">
        <f t="shared" ca="1" si="5"/>
        <v>0</v>
      </c>
      <c r="E355">
        <f ca="1">(SUMIFS(OFFSET([2]掉落汇总!$C$2:$C$871,,MATCH($B355,[2]掉落汇总!$D$1:$M$1)),[2]掉落汇总!$A$2:$A$871,E$1,[2]掉落汇总!$C$2:$C$871,$Q$1)+SUMIFS(OFFSET([2]掉落汇总!$C$2:$C$871,,MATCH($B355,[2]掉落汇总!$D$1:$M$1)),[2]掉落汇总!$A$2:$A$871,E$1,[2]掉落汇总!$C$2:$C$871,$Q$2)/$Q$3)*宝箱投放计算!D355</f>
        <v>0</v>
      </c>
      <c r="F355">
        <f ca="1">(SUMIFS(OFFSET([2]掉落汇总!$C$2:$C$871,,MATCH($B355,[2]掉落汇总!$D$1:$M$1)),[2]掉落汇总!$A$2:$A$871,F$1,[2]掉落汇总!$C$2:$C$871,$Q$1)+SUMIFS(OFFSET([2]掉落汇总!$C$2:$C$871,,MATCH($B355,[2]掉落汇总!$D$1:$M$1)),[2]掉落汇总!$A$2:$A$871,F$1,[2]掉落汇总!$C$2:$C$871,$Q$2)/$Q$3)*宝箱投放计算!E355</f>
        <v>0</v>
      </c>
      <c r="G355">
        <f ca="1">(SUMIFS(OFFSET([2]掉落汇总!$C$2:$C$871,,MATCH($B355,[2]掉落汇总!$D$1:$M$1)),[2]掉落汇总!$A$2:$A$871,G$1,[2]掉落汇总!$C$2:$C$871,$Q$1)+SUMIFS(OFFSET([2]掉落汇总!$C$2:$C$871,,MATCH($B355,[2]掉落汇总!$D$1:$M$1)),[2]掉落汇总!$A$2:$A$871,G$1,[2]掉落汇总!$C$2:$C$871,$Q$2)/$Q$3)*宝箱投放计算!F355</f>
        <v>0</v>
      </c>
      <c r="H355">
        <f ca="1">(SUMIFS(OFFSET([2]掉落汇总!$C$2:$C$871,,MATCH($B355,[2]掉落汇总!$D$1:$M$1)),[2]掉落汇总!$A$2:$A$871,H$1,[2]掉落汇总!$C$2:$C$871,$Q$1)+SUMIFS(OFFSET([2]掉落汇总!$C$2:$C$871,,MATCH($B355,[2]掉落汇总!$D$1:$M$1)),[2]掉落汇总!$A$2:$A$871,H$1,[2]掉落汇总!$C$2:$C$871,$Q$2)/$Q$3)*宝箱投放计算!G355</f>
        <v>0</v>
      </c>
      <c r="I355">
        <f ca="1">(SUMIFS(OFFSET([2]掉落汇总!$C$2:$C$871,,MATCH($B355,[2]掉落汇总!$D$1:$M$1)),[2]掉落汇总!$A$2:$A$871,I$1,[2]掉落汇总!$C$2:$C$871,$Q$1)+SUMIFS(OFFSET([2]掉落汇总!$C$2:$C$871,,MATCH($B355,[2]掉落汇总!$D$1:$M$1)),[2]掉落汇总!$A$2:$A$871,I$1,[2]掉落汇总!$C$2:$C$871,$Q$2)/$Q$3)*宝箱投放计算!H355</f>
        <v>0</v>
      </c>
      <c r="J355">
        <f ca="1">(SUMIFS(OFFSET([2]掉落汇总!$C$2:$C$871,,MATCH($B355,[2]掉落汇总!$D$1:$M$1)),[2]掉落汇总!$A$2:$A$871,J$1,[2]掉落汇总!$C$2:$C$871,$Q$1)+SUMIFS(OFFSET([2]掉落汇总!$C$2:$C$871,,MATCH($B355,[2]掉落汇总!$D$1:$M$1)),[2]掉落汇总!$A$2:$A$871,J$1,[2]掉落汇总!$C$2:$C$871,$Q$2)/$Q$3)*宝箱投放计算!I355</f>
        <v>0</v>
      </c>
      <c r="K355">
        <f ca="1">(SUMIFS(OFFSET([2]掉落汇总!$C$2:$C$871,,MATCH($B355,[2]掉落汇总!$D$1:$M$1)),[2]掉落汇总!$A$2:$A$871,K$1,[2]掉落汇总!$C$2:$C$871,$Q$1)+SUMIFS(OFFSET([2]掉落汇总!$C$2:$C$871,,MATCH($B355,[2]掉落汇总!$D$1:$M$1)),[2]掉落汇总!$A$2:$A$871,K$1,[2]掉落汇总!$C$2:$C$871,$Q$2)/$Q$3)*宝箱投放计算!J355</f>
        <v>0</v>
      </c>
      <c r="L355">
        <f ca="1">(SUMIFS(OFFSET([2]掉落汇总!$C$2:$C$871,,MATCH($B355,[2]掉落汇总!$D$1:$M$1)),[2]掉落汇总!$A$2:$A$871,L$1,[2]掉落汇总!$C$2:$C$871,$Q$1)+SUMIFS(OFFSET([2]掉落汇总!$C$2:$C$871,,MATCH($B355,[2]掉落汇总!$D$1:$M$1)),[2]掉落汇总!$A$2:$A$871,L$1,[2]掉落汇总!$C$2:$C$871,$Q$2)/$Q$3)*宝箱投放计算!K355</f>
        <v>0</v>
      </c>
      <c r="M355">
        <f ca="1">(SUMIFS(OFFSET([2]掉落汇总!$C$2:$C$871,,MATCH($B355,[2]掉落汇总!$D$1:$M$1)),[2]掉落汇总!$A$2:$A$871,M$1,[2]掉落汇总!$C$2:$C$871,$Q$1)+SUMIFS(OFFSET([2]掉落汇总!$C$2:$C$871,,MATCH($B355,[2]掉落汇总!$D$1:$M$1)),[2]掉落汇总!$A$2:$A$871,M$1,[2]掉落汇总!$C$2:$C$871,$Q$2)/$Q$3)*宝箱投放计算!L355</f>
        <v>0</v>
      </c>
      <c r="N355">
        <f ca="1">(SUMIFS(OFFSET([2]掉落汇总!$C$2:$C$871,,MATCH($B355,[2]掉落汇总!$D$1:$M$1)),[2]掉落汇总!$A$2:$A$871,N$1,[2]掉落汇总!$C$2:$C$871,$Q$1)+SUMIFS(OFFSET([2]掉落汇总!$C$2:$C$871,,MATCH($B355,[2]掉落汇总!$D$1:$M$1)),[2]掉落汇总!$A$2:$A$871,N$1,[2]掉落汇总!$C$2:$C$871,$Q$2)/$Q$3)*宝箱投放计算!M355</f>
        <v>0</v>
      </c>
      <c r="O355">
        <f ca="1">(SUMIFS(OFFSET([2]掉落汇总!$C$2:$C$871,,MATCH($B355,[2]掉落汇总!$D$1:$M$1)),[2]掉落汇总!$A$2:$A$871,O$1,[2]掉落汇总!$C$2:$C$871,$Q$1)+SUMIFS(OFFSET([2]掉落汇总!$C$2:$C$871,,MATCH($B355,[2]掉落汇总!$D$1:$M$1)),[2]掉落汇总!$A$2:$A$871,O$1,[2]掉落汇总!$C$2:$C$871,$Q$2)/$Q$3)*宝箱投放计算!N355</f>
        <v>0</v>
      </c>
    </row>
    <row r="356" spans="1:15" x14ac:dyDescent="0.2">
      <c r="A356">
        <f>玩家成长时间线!A356</f>
        <v>355</v>
      </c>
      <c r="B356">
        <f>玩家成长时间线!B356</f>
        <v>9</v>
      </c>
      <c r="C356">
        <f ca="1">SUM($D$2:D356)</f>
        <v>0</v>
      </c>
      <c r="D356">
        <f t="shared" ca="1" si="5"/>
        <v>0</v>
      </c>
      <c r="E356">
        <f ca="1">(SUMIFS(OFFSET([2]掉落汇总!$C$2:$C$871,,MATCH($B356,[2]掉落汇总!$D$1:$M$1)),[2]掉落汇总!$A$2:$A$871,E$1,[2]掉落汇总!$C$2:$C$871,$Q$1)+SUMIFS(OFFSET([2]掉落汇总!$C$2:$C$871,,MATCH($B356,[2]掉落汇总!$D$1:$M$1)),[2]掉落汇总!$A$2:$A$871,E$1,[2]掉落汇总!$C$2:$C$871,$Q$2)/$Q$3)*宝箱投放计算!D356</f>
        <v>0</v>
      </c>
      <c r="F356">
        <f ca="1">(SUMIFS(OFFSET([2]掉落汇总!$C$2:$C$871,,MATCH($B356,[2]掉落汇总!$D$1:$M$1)),[2]掉落汇总!$A$2:$A$871,F$1,[2]掉落汇总!$C$2:$C$871,$Q$1)+SUMIFS(OFFSET([2]掉落汇总!$C$2:$C$871,,MATCH($B356,[2]掉落汇总!$D$1:$M$1)),[2]掉落汇总!$A$2:$A$871,F$1,[2]掉落汇总!$C$2:$C$871,$Q$2)/$Q$3)*宝箱投放计算!E356</f>
        <v>0</v>
      </c>
      <c r="G356">
        <f ca="1">(SUMIFS(OFFSET([2]掉落汇总!$C$2:$C$871,,MATCH($B356,[2]掉落汇总!$D$1:$M$1)),[2]掉落汇总!$A$2:$A$871,G$1,[2]掉落汇总!$C$2:$C$871,$Q$1)+SUMIFS(OFFSET([2]掉落汇总!$C$2:$C$871,,MATCH($B356,[2]掉落汇总!$D$1:$M$1)),[2]掉落汇总!$A$2:$A$871,G$1,[2]掉落汇总!$C$2:$C$871,$Q$2)/$Q$3)*宝箱投放计算!F356</f>
        <v>0</v>
      </c>
      <c r="H356">
        <f ca="1">(SUMIFS(OFFSET([2]掉落汇总!$C$2:$C$871,,MATCH($B356,[2]掉落汇总!$D$1:$M$1)),[2]掉落汇总!$A$2:$A$871,H$1,[2]掉落汇总!$C$2:$C$871,$Q$1)+SUMIFS(OFFSET([2]掉落汇总!$C$2:$C$871,,MATCH($B356,[2]掉落汇总!$D$1:$M$1)),[2]掉落汇总!$A$2:$A$871,H$1,[2]掉落汇总!$C$2:$C$871,$Q$2)/$Q$3)*宝箱投放计算!G356</f>
        <v>0</v>
      </c>
      <c r="I356">
        <f ca="1">(SUMIFS(OFFSET([2]掉落汇总!$C$2:$C$871,,MATCH($B356,[2]掉落汇总!$D$1:$M$1)),[2]掉落汇总!$A$2:$A$871,I$1,[2]掉落汇总!$C$2:$C$871,$Q$1)+SUMIFS(OFFSET([2]掉落汇总!$C$2:$C$871,,MATCH($B356,[2]掉落汇总!$D$1:$M$1)),[2]掉落汇总!$A$2:$A$871,I$1,[2]掉落汇总!$C$2:$C$871,$Q$2)/$Q$3)*宝箱投放计算!H356</f>
        <v>0</v>
      </c>
      <c r="J356">
        <f ca="1">(SUMIFS(OFFSET([2]掉落汇总!$C$2:$C$871,,MATCH($B356,[2]掉落汇总!$D$1:$M$1)),[2]掉落汇总!$A$2:$A$871,J$1,[2]掉落汇总!$C$2:$C$871,$Q$1)+SUMIFS(OFFSET([2]掉落汇总!$C$2:$C$871,,MATCH($B356,[2]掉落汇总!$D$1:$M$1)),[2]掉落汇总!$A$2:$A$871,J$1,[2]掉落汇总!$C$2:$C$871,$Q$2)/$Q$3)*宝箱投放计算!I356</f>
        <v>0</v>
      </c>
      <c r="K356">
        <f ca="1">(SUMIFS(OFFSET([2]掉落汇总!$C$2:$C$871,,MATCH($B356,[2]掉落汇总!$D$1:$M$1)),[2]掉落汇总!$A$2:$A$871,K$1,[2]掉落汇总!$C$2:$C$871,$Q$1)+SUMIFS(OFFSET([2]掉落汇总!$C$2:$C$871,,MATCH($B356,[2]掉落汇总!$D$1:$M$1)),[2]掉落汇总!$A$2:$A$871,K$1,[2]掉落汇总!$C$2:$C$871,$Q$2)/$Q$3)*宝箱投放计算!J356</f>
        <v>0</v>
      </c>
      <c r="L356">
        <f ca="1">(SUMIFS(OFFSET([2]掉落汇总!$C$2:$C$871,,MATCH($B356,[2]掉落汇总!$D$1:$M$1)),[2]掉落汇总!$A$2:$A$871,L$1,[2]掉落汇总!$C$2:$C$871,$Q$1)+SUMIFS(OFFSET([2]掉落汇总!$C$2:$C$871,,MATCH($B356,[2]掉落汇总!$D$1:$M$1)),[2]掉落汇总!$A$2:$A$871,L$1,[2]掉落汇总!$C$2:$C$871,$Q$2)/$Q$3)*宝箱投放计算!K356</f>
        <v>0</v>
      </c>
      <c r="M356">
        <f ca="1">(SUMIFS(OFFSET([2]掉落汇总!$C$2:$C$871,,MATCH($B356,[2]掉落汇总!$D$1:$M$1)),[2]掉落汇总!$A$2:$A$871,M$1,[2]掉落汇总!$C$2:$C$871,$Q$1)+SUMIFS(OFFSET([2]掉落汇总!$C$2:$C$871,,MATCH($B356,[2]掉落汇总!$D$1:$M$1)),[2]掉落汇总!$A$2:$A$871,M$1,[2]掉落汇总!$C$2:$C$871,$Q$2)/$Q$3)*宝箱投放计算!L356</f>
        <v>0</v>
      </c>
      <c r="N356">
        <f ca="1">(SUMIFS(OFFSET([2]掉落汇总!$C$2:$C$871,,MATCH($B356,[2]掉落汇总!$D$1:$M$1)),[2]掉落汇总!$A$2:$A$871,N$1,[2]掉落汇总!$C$2:$C$871,$Q$1)+SUMIFS(OFFSET([2]掉落汇总!$C$2:$C$871,,MATCH($B356,[2]掉落汇总!$D$1:$M$1)),[2]掉落汇总!$A$2:$A$871,N$1,[2]掉落汇总!$C$2:$C$871,$Q$2)/$Q$3)*宝箱投放计算!M356</f>
        <v>0</v>
      </c>
      <c r="O356">
        <f ca="1">(SUMIFS(OFFSET([2]掉落汇总!$C$2:$C$871,,MATCH($B356,[2]掉落汇总!$D$1:$M$1)),[2]掉落汇总!$A$2:$A$871,O$1,[2]掉落汇总!$C$2:$C$871,$Q$1)+SUMIFS(OFFSET([2]掉落汇总!$C$2:$C$871,,MATCH($B356,[2]掉落汇总!$D$1:$M$1)),[2]掉落汇总!$A$2:$A$871,O$1,[2]掉落汇总!$C$2:$C$871,$Q$2)/$Q$3)*宝箱投放计算!N356</f>
        <v>0</v>
      </c>
    </row>
    <row r="357" spans="1:15" x14ac:dyDescent="0.2">
      <c r="A357">
        <f>玩家成长时间线!A357</f>
        <v>356</v>
      </c>
      <c r="B357">
        <f>玩家成长时间线!B357</f>
        <v>10</v>
      </c>
      <c r="C357">
        <f ca="1">SUM($D$2:D357)</f>
        <v>0</v>
      </c>
      <c r="D357">
        <f t="shared" ca="1" si="5"/>
        <v>0</v>
      </c>
      <c r="E357">
        <f ca="1">(SUMIFS(OFFSET([2]掉落汇总!$C$2:$C$871,,MATCH($B357,[2]掉落汇总!$D$1:$M$1)),[2]掉落汇总!$A$2:$A$871,E$1,[2]掉落汇总!$C$2:$C$871,$Q$1)+SUMIFS(OFFSET([2]掉落汇总!$C$2:$C$871,,MATCH($B357,[2]掉落汇总!$D$1:$M$1)),[2]掉落汇总!$A$2:$A$871,E$1,[2]掉落汇总!$C$2:$C$871,$Q$2)/$Q$3)*宝箱投放计算!D357</f>
        <v>0</v>
      </c>
      <c r="F357">
        <f ca="1">(SUMIFS(OFFSET([2]掉落汇总!$C$2:$C$871,,MATCH($B357,[2]掉落汇总!$D$1:$M$1)),[2]掉落汇总!$A$2:$A$871,F$1,[2]掉落汇总!$C$2:$C$871,$Q$1)+SUMIFS(OFFSET([2]掉落汇总!$C$2:$C$871,,MATCH($B357,[2]掉落汇总!$D$1:$M$1)),[2]掉落汇总!$A$2:$A$871,F$1,[2]掉落汇总!$C$2:$C$871,$Q$2)/$Q$3)*宝箱投放计算!E357</f>
        <v>0</v>
      </c>
      <c r="G357">
        <f ca="1">(SUMIFS(OFFSET([2]掉落汇总!$C$2:$C$871,,MATCH($B357,[2]掉落汇总!$D$1:$M$1)),[2]掉落汇总!$A$2:$A$871,G$1,[2]掉落汇总!$C$2:$C$871,$Q$1)+SUMIFS(OFFSET([2]掉落汇总!$C$2:$C$871,,MATCH($B357,[2]掉落汇总!$D$1:$M$1)),[2]掉落汇总!$A$2:$A$871,G$1,[2]掉落汇总!$C$2:$C$871,$Q$2)/$Q$3)*宝箱投放计算!F357</f>
        <v>0</v>
      </c>
      <c r="H357">
        <f ca="1">(SUMIFS(OFFSET([2]掉落汇总!$C$2:$C$871,,MATCH($B357,[2]掉落汇总!$D$1:$M$1)),[2]掉落汇总!$A$2:$A$871,H$1,[2]掉落汇总!$C$2:$C$871,$Q$1)+SUMIFS(OFFSET([2]掉落汇总!$C$2:$C$871,,MATCH($B357,[2]掉落汇总!$D$1:$M$1)),[2]掉落汇总!$A$2:$A$871,H$1,[2]掉落汇总!$C$2:$C$871,$Q$2)/$Q$3)*宝箱投放计算!G357</f>
        <v>0</v>
      </c>
      <c r="I357">
        <f ca="1">(SUMIFS(OFFSET([2]掉落汇总!$C$2:$C$871,,MATCH($B357,[2]掉落汇总!$D$1:$M$1)),[2]掉落汇总!$A$2:$A$871,I$1,[2]掉落汇总!$C$2:$C$871,$Q$1)+SUMIFS(OFFSET([2]掉落汇总!$C$2:$C$871,,MATCH($B357,[2]掉落汇总!$D$1:$M$1)),[2]掉落汇总!$A$2:$A$871,I$1,[2]掉落汇总!$C$2:$C$871,$Q$2)/$Q$3)*宝箱投放计算!H357</f>
        <v>0</v>
      </c>
      <c r="J357">
        <f ca="1">(SUMIFS(OFFSET([2]掉落汇总!$C$2:$C$871,,MATCH($B357,[2]掉落汇总!$D$1:$M$1)),[2]掉落汇总!$A$2:$A$871,J$1,[2]掉落汇总!$C$2:$C$871,$Q$1)+SUMIFS(OFFSET([2]掉落汇总!$C$2:$C$871,,MATCH($B357,[2]掉落汇总!$D$1:$M$1)),[2]掉落汇总!$A$2:$A$871,J$1,[2]掉落汇总!$C$2:$C$871,$Q$2)/$Q$3)*宝箱投放计算!I357</f>
        <v>0</v>
      </c>
      <c r="K357">
        <f ca="1">(SUMIFS(OFFSET([2]掉落汇总!$C$2:$C$871,,MATCH($B357,[2]掉落汇总!$D$1:$M$1)),[2]掉落汇总!$A$2:$A$871,K$1,[2]掉落汇总!$C$2:$C$871,$Q$1)+SUMIFS(OFFSET([2]掉落汇总!$C$2:$C$871,,MATCH($B357,[2]掉落汇总!$D$1:$M$1)),[2]掉落汇总!$A$2:$A$871,K$1,[2]掉落汇总!$C$2:$C$871,$Q$2)/$Q$3)*宝箱投放计算!J357</f>
        <v>0</v>
      </c>
      <c r="L357">
        <f ca="1">(SUMIFS(OFFSET([2]掉落汇总!$C$2:$C$871,,MATCH($B357,[2]掉落汇总!$D$1:$M$1)),[2]掉落汇总!$A$2:$A$871,L$1,[2]掉落汇总!$C$2:$C$871,$Q$1)+SUMIFS(OFFSET([2]掉落汇总!$C$2:$C$871,,MATCH($B357,[2]掉落汇总!$D$1:$M$1)),[2]掉落汇总!$A$2:$A$871,L$1,[2]掉落汇总!$C$2:$C$871,$Q$2)/$Q$3)*宝箱投放计算!K357</f>
        <v>0</v>
      </c>
      <c r="M357">
        <f ca="1">(SUMIFS(OFFSET([2]掉落汇总!$C$2:$C$871,,MATCH($B357,[2]掉落汇总!$D$1:$M$1)),[2]掉落汇总!$A$2:$A$871,M$1,[2]掉落汇总!$C$2:$C$871,$Q$1)+SUMIFS(OFFSET([2]掉落汇总!$C$2:$C$871,,MATCH($B357,[2]掉落汇总!$D$1:$M$1)),[2]掉落汇总!$A$2:$A$871,M$1,[2]掉落汇总!$C$2:$C$871,$Q$2)/$Q$3)*宝箱投放计算!L357</f>
        <v>0</v>
      </c>
      <c r="N357">
        <f ca="1">(SUMIFS(OFFSET([2]掉落汇总!$C$2:$C$871,,MATCH($B357,[2]掉落汇总!$D$1:$M$1)),[2]掉落汇总!$A$2:$A$871,N$1,[2]掉落汇总!$C$2:$C$871,$Q$1)+SUMIFS(OFFSET([2]掉落汇总!$C$2:$C$871,,MATCH($B357,[2]掉落汇总!$D$1:$M$1)),[2]掉落汇总!$A$2:$A$871,N$1,[2]掉落汇总!$C$2:$C$871,$Q$2)/$Q$3)*宝箱投放计算!M357</f>
        <v>0</v>
      </c>
      <c r="O357">
        <f ca="1">(SUMIFS(OFFSET([2]掉落汇总!$C$2:$C$871,,MATCH($B357,[2]掉落汇总!$D$1:$M$1)),[2]掉落汇总!$A$2:$A$871,O$1,[2]掉落汇总!$C$2:$C$871,$Q$1)+SUMIFS(OFFSET([2]掉落汇总!$C$2:$C$871,,MATCH($B357,[2]掉落汇总!$D$1:$M$1)),[2]掉落汇总!$A$2:$A$871,O$1,[2]掉落汇总!$C$2:$C$871,$Q$2)/$Q$3)*宝箱投放计算!N357</f>
        <v>0</v>
      </c>
    </row>
    <row r="358" spans="1:15" x14ac:dyDescent="0.2">
      <c r="A358">
        <f>玩家成长时间线!A358</f>
        <v>357</v>
      </c>
      <c r="B358">
        <f>玩家成长时间线!B358</f>
        <v>10</v>
      </c>
      <c r="C358">
        <f ca="1">SUM($D$2:D358)</f>
        <v>0</v>
      </c>
      <c r="D358">
        <f t="shared" ca="1" si="5"/>
        <v>0</v>
      </c>
      <c r="E358">
        <f ca="1">(SUMIFS(OFFSET([2]掉落汇总!$C$2:$C$871,,MATCH($B358,[2]掉落汇总!$D$1:$M$1)),[2]掉落汇总!$A$2:$A$871,E$1,[2]掉落汇总!$C$2:$C$871,$Q$1)+SUMIFS(OFFSET([2]掉落汇总!$C$2:$C$871,,MATCH($B358,[2]掉落汇总!$D$1:$M$1)),[2]掉落汇总!$A$2:$A$871,E$1,[2]掉落汇总!$C$2:$C$871,$Q$2)/$Q$3)*宝箱投放计算!D358</f>
        <v>0</v>
      </c>
      <c r="F358">
        <f ca="1">(SUMIFS(OFFSET([2]掉落汇总!$C$2:$C$871,,MATCH($B358,[2]掉落汇总!$D$1:$M$1)),[2]掉落汇总!$A$2:$A$871,F$1,[2]掉落汇总!$C$2:$C$871,$Q$1)+SUMIFS(OFFSET([2]掉落汇总!$C$2:$C$871,,MATCH($B358,[2]掉落汇总!$D$1:$M$1)),[2]掉落汇总!$A$2:$A$871,F$1,[2]掉落汇总!$C$2:$C$871,$Q$2)/$Q$3)*宝箱投放计算!E358</f>
        <v>0</v>
      </c>
      <c r="G358">
        <f ca="1">(SUMIFS(OFFSET([2]掉落汇总!$C$2:$C$871,,MATCH($B358,[2]掉落汇总!$D$1:$M$1)),[2]掉落汇总!$A$2:$A$871,G$1,[2]掉落汇总!$C$2:$C$871,$Q$1)+SUMIFS(OFFSET([2]掉落汇总!$C$2:$C$871,,MATCH($B358,[2]掉落汇总!$D$1:$M$1)),[2]掉落汇总!$A$2:$A$871,G$1,[2]掉落汇总!$C$2:$C$871,$Q$2)/$Q$3)*宝箱投放计算!F358</f>
        <v>0</v>
      </c>
      <c r="H358">
        <f ca="1">(SUMIFS(OFFSET([2]掉落汇总!$C$2:$C$871,,MATCH($B358,[2]掉落汇总!$D$1:$M$1)),[2]掉落汇总!$A$2:$A$871,H$1,[2]掉落汇总!$C$2:$C$871,$Q$1)+SUMIFS(OFFSET([2]掉落汇总!$C$2:$C$871,,MATCH($B358,[2]掉落汇总!$D$1:$M$1)),[2]掉落汇总!$A$2:$A$871,H$1,[2]掉落汇总!$C$2:$C$871,$Q$2)/$Q$3)*宝箱投放计算!G358</f>
        <v>0</v>
      </c>
      <c r="I358">
        <f ca="1">(SUMIFS(OFFSET([2]掉落汇总!$C$2:$C$871,,MATCH($B358,[2]掉落汇总!$D$1:$M$1)),[2]掉落汇总!$A$2:$A$871,I$1,[2]掉落汇总!$C$2:$C$871,$Q$1)+SUMIFS(OFFSET([2]掉落汇总!$C$2:$C$871,,MATCH($B358,[2]掉落汇总!$D$1:$M$1)),[2]掉落汇总!$A$2:$A$871,I$1,[2]掉落汇总!$C$2:$C$871,$Q$2)/$Q$3)*宝箱投放计算!H358</f>
        <v>0</v>
      </c>
      <c r="J358">
        <f ca="1">(SUMIFS(OFFSET([2]掉落汇总!$C$2:$C$871,,MATCH($B358,[2]掉落汇总!$D$1:$M$1)),[2]掉落汇总!$A$2:$A$871,J$1,[2]掉落汇总!$C$2:$C$871,$Q$1)+SUMIFS(OFFSET([2]掉落汇总!$C$2:$C$871,,MATCH($B358,[2]掉落汇总!$D$1:$M$1)),[2]掉落汇总!$A$2:$A$871,J$1,[2]掉落汇总!$C$2:$C$871,$Q$2)/$Q$3)*宝箱投放计算!I358</f>
        <v>0</v>
      </c>
      <c r="K358">
        <f ca="1">(SUMIFS(OFFSET([2]掉落汇总!$C$2:$C$871,,MATCH($B358,[2]掉落汇总!$D$1:$M$1)),[2]掉落汇总!$A$2:$A$871,K$1,[2]掉落汇总!$C$2:$C$871,$Q$1)+SUMIFS(OFFSET([2]掉落汇总!$C$2:$C$871,,MATCH($B358,[2]掉落汇总!$D$1:$M$1)),[2]掉落汇总!$A$2:$A$871,K$1,[2]掉落汇总!$C$2:$C$871,$Q$2)/$Q$3)*宝箱投放计算!J358</f>
        <v>0</v>
      </c>
      <c r="L358">
        <f ca="1">(SUMIFS(OFFSET([2]掉落汇总!$C$2:$C$871,,MATCH($B358,[2]掉落汇总!$D$1:$M$1)),[2]掉落汇总!$A$2:$A$871,L$1,[2]掉落汇总!$C$2:$C$871,$Q$1)+SUMIFS(OFFSET([2]掉落汇总!$C$2:$C$871,,MATCH($B358,[2]掉落汇总!$D$1:$M$1)),[2]掉落汇总!$A$2:$A$871,L$1,[2]掉落汇总!$C$2:$C$871,$Q$2)/$Q$3)*宝箱投放计算!K358</f>
        <v>0</v>
      </c>
      <c r="M358">
        <f ca="1">(SUMIFS(OFFSET([2]掉落汇总!$C$2:$C$871,,MATCH($B358,[2]掉落汇总!$D$1:$M$1)),[2]掉落汇总!$A$2:$A$871,M$1,[2]掉落汇总!$C$2:$C$871,$Q$1)+SUMIFS(OFFSET([2]掉落汇总!$C$2:$C$871,,MATCH($B358,[2]掉落汇总!$D$1:$M$1)),[2]掉落汇总!$A$2:$A$871,M$1,[2]掉落汇总!$C$2:$C$871,$Q$2)/$Q$3)*宝箱投放计算!L358</f>
        <v>0</v>
      </c>
      <c r="N358">
        <f ca="1">(SUMIFS(OFFSET([2]掉落汇总!$C$2:$C$871,,MATCH($B358,[2]掉落汇总!$D$1:$M$1)),[2]掉落汇总!$A$2:$A$871,N$1,[2]掉落汇总!$C$2:$C$871,$Q$1)+SUMIFS(OFFSET([2]掉落汇总!$C$2:$C$871,,MATCH($B358,[2]掉落汇总!$D$1:$M$1)),[2]掉落汇总!$A$2:$A$871,N$1,[2]掉落汇总!$C$2:$C$871,$Q$2)/$Q$3)*宝箱投放计算!M358</f>
        <v>0</v>
      </c>
      <c r="O358">
        <f ca="1">(SUMIFS(OFFSET([2]掉落汇总!$C$2:$C$871,,MATCH($B358,[2]掉落汇总!$D$1:$M$1)),[2]掉落汇总!$A$2:$A$871,O$1,[2]掉落汇总!$C$2:$C$871,$Q$1)+SUMIFS(OFFSET([2]掉落汇总!$C$2:$C$871,,MATCH($B358,[2]掉落汇总!$D$1:$M$1)),[2]掉落汇总!$A$2:$A$871,O$1,[2]掉落汇总!$C$2:$C$871,$Q$2)/$Q$3)*宝箱投放计算!N358</f>
        <v>0</v>
      </c>
    </row>
    <row r="359" spans="1:15" x14ac:dyDescent="0.2">
      <c r="A359">
        <f>玩家成长时间线!A359</f>
        <v>358</v>
      </c>
      <c r="B359">
        <f>玩家成长时间线!B359</f>
        <v>10</v>
      </c>
      <c r="C359">
        <f ca="1">SUM($D$2:D359)</f>
        <v>0</v>
      </c>
      <c r="D359">
        <f t="shared" ca="1" si="5"/>
        <v>0</v>
      </c>
      <c r="E359">
        <f ca="1">(SUMIFS(OFFSET([2]掉落汇总!$C$2:$C$871,,MATCH($B359,[2]掉落汇总!$D$1:$M$1)),[2]掉落汇总!$A$2:$A$871,E$1,[2]掉落汇总!$C$2:$C$871,$Q$1)+SUMIFS(OFFSET([2]掉落汇总!$C$2:$C$871,,MATCH($B359,[2]掉落汇总!$D$1:$M$1)),[2]掉落汇总!$A$2:$A$871,E$1,[2]掉落汇总!$C$2:$C$871,$Q$2)/$Q$3)*宝箱投放计算!D359</f>
        <v>0</v>
      </c>
      <c r="F359">
        <f ca="1">(SUMIFS(OFFSET([2]掉落汇总!$C$2:$C$871,,MATCH($B359,[2]掉落汇总!$D$1:$M$1)),[2]掉落汇总!$A$2:$A$871,F$1,[2]掉落汇总!$C$2:$C$871,$Q$1)+SUMIFS(OFFSET([2]掉落汇总!$C$2:$C$871,,MATCH($B359,[2]掉落汇总!$D$1:$M$1)),[2]掉落汇总!$A$2:$A$871,F$1,[2]掉落汇总!$C$2:$C$871,$Q$2)/$Q$3)*宝箱投放计算!E359</f>
        <v>0</v>
      </c>
      <c r="G359">
        <f ca="1">(SUMIFS(OFFSET([2]掉落汇总!$C$2:$C$871,,MATCH($B359,[2]掉落汇总!$D$1:$M$1)),[2]掉落汇总!$A$2:$A$871,G$1,[2]掉落汇总!$C$2:$C$871,$Q$1)+SUMIFS(OFFSET([2]掉落汇总!$C$2:$C$871,,MATCH($B359,[2]掉落汇总!$D$1:$M$1)),[2]掉落汇总!$A$2:$A$871,G$1,[2]掉落汇总!$C$2:$C$871,$Q$2)/$Q$3)*宝箱投放计算!F359</f>
        <v>0</v>
      </c>
      <c r="H359">
        <f ca="1">(SUMIFS(OFFSET([2]掉落汇总!$C$2:$C$871,,MATCH($B359,[2]掉落汇总!$D$1:$M$1)),[2]掉落汇总!$A$2:$A$871,H$1,[2]掉落汇总!$C$2:$C$871,$Q$1)+SUMIFS(OFFSET([2]掉落汇总!$C$2:$C$871,,MATCH($B359,[2]掉落汇总!$D$1:$M$1)),[2]掉落汇总!$A$2:$A$871,H$1,[2]掉落汇总!$C$2:$C$871,$Q$2)/$Q$3)*宝箱投放计算!G359</f>
        <v>0</v>
      </c>
      <c r="I359">
        <f ca="1">(SUMIFS(OFFSET([2]掉落汇总!$C$2:$C$871,,MATCH($B359,[2]掉落汇总!$D$1:$M$1)),[2]掉落汇总!$A$2:$A$871,I$1,[2]掉落汇总!$C$2:$C$871,$Q$1)+SUMIFS(OFFSET([2]掉落汇总!$C$2:$C$871,,MATCH($B359,[2]掉落汇总!$D$1:$M$1)),[2]掉落汇总!$A$2:$A$871,I$1,[2]掉落汇总!$C$2:$C$871,$Q$2)/$Q$3)*宝箱投放计算!H359</f>
        <v>0</v>
      </c>
      <c r="J359">
        <f ca="1">(SUMIFS(OFFSET([2]掉落汇总!$C$2:$C$871,,MATCH($B359,[2]掉落汇总!$D$1:$M$1)),[2]掉落汇总!$A$2:$A$871,J$1,[2]掉落汇总!$C$2:$C$871,$Q$1)+SUMIFS(OFFSET([2]掉落汇总!$C$2:$C$871,,MATCH($B359,[2]掉落汇总!$D$1:$M$1)),[2]掉落汇总!$A$2:$A$871,J$1,[2]掉落汇总!$C$2:$C$871,$Q$2)/$Q$3)*宝箱投放计算!I359</f>
        <v>0</v>
      </c>
      <c r="K359">
        <f ca="1">(SUMIFS(OFFSET([2]掉落汇总!$C$2:$C$871,,MATCH($B359,[2]掉落汇总!$D$1:$M$1)),[2]掉落汇总!$A$2:$A$871,K$1,[2]掉落汇总!$C$2:$C$871,$Q$1)+SUMIFS(OFFSET([2]掉落汇总!$C$2:$C$871,,MATCH($B359,[2]掉落汇总!$D$1:$M$1)),[2]掉落汇总!$A$2:$A$871,K$1,[2]掉落汇总!$C$2:$C$871,$Q$2)/$Q$3)*宝箱投放计算!J359</f>
        <v>0</v>
      </c>
      <c r="L359">
        <f ca="1">(SUMIFS(OFFSET([2]掉落汇总!$C$2:$C$871,,MATCH($B359,[2]掉落汇总!$D$1:$M$1)),[2]掉落汇总!$A$2:$A$871,L$1,[2]掉落汇总!$C$2:$C$871,$Q$1)+SUMIFS(OFFSET([2]掉落汇总!$C$2:$C$871,,MATCH($B359,[2]掉落汇总!$D$1:$M$1)),[2]掉落汇总!$A$2:$A$871,L$1,[2]掉落汇总!$C$2:$C$871,$Q$2)/$Q$3)*宝箱投放计算!K359</f>
        <v>0</v>
      </c>
      <c r="M359">
        <f ca="1">(SUMIFS(OFFSET([2]掉落汇总!$C$2:$C$871,,MATCH($B359,[2]掉落汇总!$D$1:$M$1)),[2]掉落汇总!$A$2:$A$871,M$1,[2]掉落汇总!$C$2:$C$871,$Q$1)+SUMIFS(OFFSET([2]掉落汇总!$C$2:$C$871,,MATCH($B359,[2]掉落汇总!$D$1:$M$1)),[2]掉落汇总!$A$2:$A$871,M$1,[2]掉落汇总!$C$2:$C$871,$Q$2)/$Q$3)*宝箱投放计算!L359</f>
        <v>0</v>
      </c>
      <c r="N359">
        <f ca="1">(SUMIFS(OFFSET([2]掉落汇总!$C$2:$C$871,,MATCH($B359,[2]掉落汇总!$D$1:$M$1)),[2]掉落汇总!$A$2:$A$871,N$1,[2]掉落汇总!$C$2:$C$871,$Q$1)+SUMIFS(OFFSET([2]掉落汇总!$C$2:$C$871,,MATCH($B359,[2]掉落汇总!$D$1:$M$1)),[2]掉落汇总!$A$2:$A$871,N$1,[2]掉落汇总!$C$2:$C$871,$Q$2)/$Q$3)*宝箱投放计算!M359</f>
        <v>0</v>
      </c>
      <c r="O359">
        <f ca="1">(SUMIFS(OFFSET([2]掉落汇总!$C$2:$C$871,,MATCH($B359,[2]掉落汇总!$D$1:$M$1)),[2]掉落汇总!$A$2:$A$871,O$1,[2]掉落汇总!$C$2:$C$871,$Q$1)+SUMIFS(OFFSET([2]掉落汇总!$C$2:$C$871,,MATCH($B359,[2]掉落汇总!$D$1:$M$1)),[2]掉落汇总!$A$2:$A$871,O$1,[2]掉落汇总!$C$2:$C$871,$Q$2)/$Q$3)*宝箱投放计算!N359</f>
        <v>0</v>
      </c>
    </row>
    <row r="360" spans="1:15" x14ac:dyDescent="0.2">
      <c r="A360">
        <f>玩家成长时间线!A360</f>
        <v>359</v>
      </c>
      <c r="B360">
        <f>玩家成长时间线!B360</f>
        <v>10</v>
      </c>
      <c r="C360">
        <f ca="1">SUM($D$2:D360)</f>
        <v>0</v>
      </c>
      <c r="D360">
        <f t="shared" ca="1" si="5"/>
        <v>0</v>
      </c>
      <c r="E360">
        <f ca="1">(SUMIFS(OFFSET([2]掉落汇总!$C$2:$C$871,,MATCH($B360,[2]掉落汇总!$D$1:$M$1)),[2]掉落汇总!$A$2:$A$871,E$1,[2]掉落汇总!$C$2:$C$871,$Q$1)+SUMIFS(OFFSET([2]掉落汇总!$C$2:$C$871,,MATCH($B360,[2]掉落汇总!$D$1:$M$1)),[2]掉落汇总!$A$2:$A$871,E$1,[2]掉落汇总!$C$2:$C$871,$Q$2)/$Q$3)*宝箱投放计算!D360</f>
        <v>0</v>
      </c>
      <c r="F360">
        <f ca="1">(SUMIFS(OFFSET([2]掉落汇总!$C$2:$C$871,,MATCH($B360,[2]掉落汇总!$D$1:$M$1)),[2]掉落汇总!$A$2:$A$871,F$1,[2]掉落汇总!$C$2:$C$871,$Q$1)+SUMIFS(OFFSET([2]掉落汇总!$C$2:$C$871,,MATCH($B360,[2]掉落汇总!$D$1:$M$1)),[2]掉落汇总!$A$2:$A$871,F$1,[2]掉落汇总!$C$2:$C$871,$Q$2)/$Q$3)*宝箱投放计算!E360</f>
        <v>0</v>
      </c>
      <c r="G360">
        <f ca="1">(SUMIFS(OFFSET([2]掉落汇总!$C$2:$C$871,,MATCH($B360,[2]掉落汇总!$D$1:$M$1)),[2]掉落汇总!$A$2:$A$871,G$1,[2]掉落汇总!$C$2:$C$871,$Q$1)+SUMIFS(OFFSET([2]掉落汇总!$C$2:$C$871,,MATCH($B360,[2]掉落汇总!$D$1:$M$1)),[2]掉落汇总!$A$2:$A$871,G$1,[2]掉落汇总!$C$2:$C$871,$Q$2)/$Q$3)*宝箱投放计算!F360</f>
        <v>0</v>
      </c>
      <c r="H360">
        <f ca="1">(SUMIFS(OFFSET([2]掉落汇总!$C$2:$C$871,,MATCH($B360,[2]掉落汇总!$D$1:$M$1)),[2]掉落汇总!$A$2:$A$871,H$1,[2]掉落汇总!$C$2:$C$871,$Q$1)+SUMIFS(OFFSET([2]掉落汇总!$C$2:$C$871,,MATCH($B360,[2]掉落汇总!$D$1:$M$1)),[2]掉落汇总!$A$2:$A$871,H$1,[2]掉落汇总!$C$2:$C$871,$Q$2)/$Q$3)*宝箱投放计算!G360</f>
        <v>0</v>
      </c>
      <c r="I360">
        <f ca="1">(SUMIFS(OFFSET([2]掉落汇总!$C$2:$C$871,,MATCH($B360,[2]掉落汇总!$D$1:$M$1)),[2]掉落汇总!$A$2:$A$871,I$1,[2]掉落汇总!$C$2:$C$871,$Q$1)+SUMIFS(OFFSET([2]掉落汇总!$C$2:$C$871,,MATCH($B360,[2]掉落汇总!$D$1:$M$1)),[2]掉落汇总!$A$2:$A$871,I$1,[2]掉落汇总!$C$2:$C$871,$Q$2)/$Q$3)*宝箱投放计算!H360</f>
        <v>0</v>
      </c>
      <c r="J360">
        <f ca="1">(SUMIFS(OFFSET([2]掉落汇总!$C$2:$C$871,,MATCH($B360,[2]掉落汇总!$D$1:$M$1)),[2]掉落汇总!$A$2:$A$871,J$1,[2]掉落汇总!$C$2:$C$871,$Q$1)+SUMIFS(OFFSET([2]掉落汇总!$C$2:$C$871,,MATCH($B360,[2]掉落汇总!$D$1:$M$1)),[2]掉落汇总!$A$2:$A$871,J$1,[2]掉落汇总!$C$2:$C$871,$Q$2)/$Q$3)*宝箱投放计算!I360</f>
        <v>0</v>
      </c>
      <c r="K360">
        <f ca="1">(SUMIFS(OFFSET([2]掉落汇总!$C$2:$C$871,,MATCH($B360,[2]掉落汇总!$D$1:$M$1)),[2]掉落汇总!$A$2:$A$871,K$1,[2]掉落汇总!$C$2:$C$871,$Q$1)+SUMIFS(OFFSET([2]掉落汇总!$C$2:$C$871,,MATCH($B360,[2]掉落汇总!$D$1:$M$1)),[2]掉落汇总!$A$2:$A$871,K$1,[2]掉落汇总!$C$2:$C$871,$Q$2)/$Q$3)*宝箱投放计算!J360</f>
        <v>0</v>
      </c>
      <c r="L360">
        <f ca="1">(SUMIFS(OFFSET([2]掉落汇总!$C$2:$C$871,,MATCH($B360,[2]掉落汇总!$D$1:$M$1)),[2]掉落汇总!$A$2:$A$871,L$1,[2]掉落汇总!$C$2:$C$871,$Q$1)+SUMIFS(OFFSET([2]掉落汇总!$C$2:$C$871,,MATCH($B360,[2]掉落汇总!$D$1:$M$1)),[2]掉落汇总!$A$2:$A$871,L$1,[2]掉落汇总!$C$2:$C$871,$Q$2)/$Q$3)*宝箱投放计算!K360</f>
        <v>0</v>
      </c>
      <c r="M360">
        <f ca="1">(SUMIFS(OFFSET([2]掉落汇总!$C$2:$C$871,,MATCH($B360,[2]掉落汇总!$D$1:$M$1)),[2]掉落汇总!$A$2:$A$871,M$1,[2]掉落汇总!$C$2:$C$871,$Q$1)+SUMIFS(OFFSET([2]掉落汇总!$C$2:$C$871,,MATCH($B360,[2]掉落汇总!$D$1:$M$1)),[2]掉落汇总!$A$2:$A$871,M$1,[2]掉落汇总!$C$2:$C$871,$Q$2)/$Q$3)*宝箱投放计算!L360</f>
        <v>0</v>
      </c>
      <c r="N360">
        <f ca="1">(SUMIFS(OFFSET([2]掉落汇总!$C$2:$C$871,,MATCH($B360,[2]掉落汇总!$D$1:$M$1)),[2]掉落汇总!$A$2:$A$871,N$1,[2]掉落汇总!$C$2:$C$871,$Q$1)+SUMIFS(OFFSET([2]掉落汇总!$C$2:$C$871,,MATCH($B360,[2]掉落汇总!$D$1:$M$1)),[2]掉落汇总!$A$2:$A$871,N$1,[2]掉落汇总!$C$2:$C$871,$Q$2)/$Q$3)*宝箱投放计算!M360</f>
        <v>0</v>
      </c>
      <c r="O360">
        <f ca="1">(SUMIFS(OFFSET([2]掉落汇总!$C$2:$C$871,,MATCH($B360,[2]掉落汇总!$D$1:$M$1)),[2]掉落汇总!$A$2:$A$871,O$1,[2]掉落汇总!$C$2:$C$871,$Q$1)+SUMIFS(OFFSET([2]掉落汇总!$C$2:$C$871,,MATCH($B360,[2]掉落汇总!$D$1:$M$1)),[2]掉落汇总!$A$2:$A$871,O$1,[2]掉落汇总!$C$2:$C$871,$Q$2)/$Q$3)*宝箱投放计算!N360</f>
        <v>0</v>
      </c>
    </row>
    <row r="361" spans="1:15" x14ac:dyDescent="0.2">
      <c r="A361">
        <f>玩家成长时间线!A361</f>
        <v>360</v>
      </c>
      <c r="B361">
        <f>玩家成长时间线!B361</f>
        <v>10</v>
      </c>
      <c r="C361">
        <f ca="1">SUM($D$2:D361)</f>
        <v>0</v>
      </c>
      <c r="D361">
        <f t="shared" ca="1" si="5"/>
        <v>0</v>
      </c>
      <c r="E361">
        <f ca="1">(SUMIFS(OFFSET([2]掉落汇总!$C$2:$C$871,,MATCH($B361,[2]掉落汇总!$D$1:$M$1)),[2]掉落汇总!$A$2:$A$871,E$1,[2]掉落汇总!$C$2:$C$871,$Q$1)+SUMIFS(OFFSET([2]掉落汇总!$C$2:$C$871,,MATCH($B361,[2]掉落汇总!$D$1:$M$1)),[2]掉落汇总!$A$2:$A$871,E$1,[2]掉落汇总!$C$2:$C$871,$Q$2)/$Q$3)*宝箱投放计算!D361</f>
        <v>0</v>
      </c>
      <c r="F361">
        <f ca="1">(SUMIFS(OFFSET([2]掉落汇总!$C$2:$C$871,,MATCH($B361,[2]掉落汇总!$D$1:$M$1)),[2]掉落汇总!$A$2:$A$871,F$1,[2]掉落汇总!$C$2:$C$871,$Q$1)+SUMIFS(OFFSET([2]掉落汇总!$C$2:$C$871,,MATCH($B361,[2]掉落汇总!$D$1:$M$1)),[2]掉落汇总!$A$2:$A$871,F$1,[2]掉落汇总!$C$2:$C$871,$Q$2)/$Q$3)*宝箱投放计算!E361</f>
        <v>0</v>
      </c>
      <c r="G361">
        <f ca="1">(SUMIFS(OFFSET([2]掉落汇总!$C$2:$C$871,,MATCH($B361,[2]掉落汇总!$D$1:$M$1)),[2]掉落汇总!$A$2:$A$871,G$1,[2]掉落汇总!$C$2:$C$871,$Q$1)+SUMIFS(OFFSET([2]掉落汇总!$C$2:$C$871,,MATCH($B361,[2]掉落汇总!$D$1:$M$1)),[2]掉落汇总!$A$2:$A$871,G$1,[2]掉落汇总!$C$2:$C$871,$Q$2)/$Q$3)*宝箱投放计算!F361</f>
        <v>0</v>
      </c>
      <c r="H361">
        <f ca="1">(SUMIFS(OFFSET([2]掉落汇总!$C$2:$C$871,,MATCH($B361,[2]掉落汇总!$D$1:$M$1)),[2]掉落汇总!$A$2:$A$871,H$1,[2]掉落汇总!$C$2:$C$871,$Q$1)+SUMIFS(OFFSET([2]掉落汇总!$C$2:$C$871,,MATCH($B361,[2]掉落汇总!$D$1:$M$1)),[2]掉落汇总!$A$2:$A$871,H$1,[2]掉落汇总!$C$2:$C$871,$Q$2)/$Q$3)*宝箱投放计算!G361</f>
        <v>0</v>
      </c>
      <c r="I361">
        <f ca="1">(SUMIFS(OFFSET([2]掉落汇总!$C$2:$C$871,,MATCH($B361,[2]掉落汇总!$D$1:$M$1)),[2]掉落汇总!$A$2:$A$871,I$1,[2]掉落汇总!$C$2:$C$871,$Q$1)+SUMIFS(OFFSET([2]掉落汇总!$C$2:$C$871,,MATCH($B361,[2]掉落汇总!$D$1:$M$1)),[2]掉落汇总!$A$2:$A$871,I$1,[2]掉落汇总!$C$2:$C$871,$Q$2)/$Q$3)*宝箱投放计算!H361</f>
        <v>0</v>
      </c>
      <c r="J361">
        <f ca="1">(SUMIFS(OFFSET([2]掉落汇总!$C$2:$C$871,,MATCH($B361,[2]掉落汇总!$D$1:$M$1)),[2]掉落汇总!$A$2:$A$871,J$1,[2]掉落汇总!$C$2:$C$871,$Q$1)+SUMIFS(OFFSET([2]掉落汇总!$C$2:$C$871,,MATCH($B361,[2]掉落汇总!$D$1:$M$1)),[2]掉落汇总!$A$2:$A$871,J$1,[2]掉落汇总!$C$2:$C$871,$Q$2)/$Q$3)*宝箱投放计算!I361</f>
        <v>0</v>
      </c>
      <c r="K361">
        <f ca="1">(SUMIFS(OFFSET([2]掉落汇总!$C$2:$C$871,,MATCH($B361,[2]掉落汇总!$D$1:$M$1)),[2]掉落汇总!$A$2:$A$871,K$1,[2]掉落汇总!$C$2:$C$871,$Q$1)+SUMIFS(OFFSET([2]掉落汇总!$C$2:$C$871,,MATCH($B361,[2]掉落汇总!$D$1:$M$1)),[2]掉落汇总!$A$2:$A$871,K$1,[2]掉落汇总!$C$2:$C$871,$Q$2)/$Q$3)*宝箱投放计算!J361</f>
        <v>0</v>
      </c>
      <c r="L361">
        <f ca="1">(SUMIFS(OFFSET([2]掉落汇总!$C$2:$C$871,,MATCH($B361,[2]掉落汇总!$D$1:$M$1)),[2]掉落汇总!$A$2:$A$871,L$1,[2]掉落汇总!$C$2:$C$871,$Q$1)+SUMIFS(OFFSET([2]掉落汇总!$C$2:$C$871,,MATCH($B361,[2]掉落汇总!$D$1:$M$1)),[2]掉落汇总!$A$2:$A$871,L$1,[2]掉落汇总!$C$2:$C$871,$Q$2)/$Q$3)*宝箱投放计算!K361</f>
        <v>0</v>
      </c>
      <c r="M361">
        <f ca="1">(SUMIFS(OFFSET([2]掉落汇总!$C$2:$C$871,,MATCH($B361,[2]掉落汇总!$D$1:$M$1)),[2]掉落汇总!$A$2:$A$871,M$1,[2]掉落汇总!$C$2:$C$871,$Q$1)+SUMIFS(OFFSET([2]掉落汇总!$C$2:$C$871,,MATCH($B361,[2]掉落汇总!$D$1:$M$1)),[2]掉落汇总!$A$2:$A$871,M$1,[2]掉落汇总!$C$2:$C$871,$Q$2)/$Q$3)*宝箱投放计算!L361</f>
        <v>0</v>
      </c>
      <c r="N361">
        <f ca="1">(SUMIFS(OFFSET([2]掉落汇总!$C$2:$C$871,,MATCH($B361,[2]掉落汇总!$D$1:$M$1)),[2]掉落汇总!$A$2:$A$871,N$1,[2]掉落汇总!$C$2:$C$871,$Q$1)+SUMIFS(OFFSET([2]掉落汇总!$C$2:$C$871,,MATCH($B361,[2]掉落汇总!$D$1:$M$1)),[2]掉落汇总!$A$2:$A$871,N$1,[2]掉落汇总!$C$2:$C$871,$Q$2)/$Q$3)*宝箱投放计算!M361</f>
        <v>0</v>
      </c>
      <c r="O361">
        <f ca="1">(SUMIFS(OFFSET([2]掉落汇总!$C$2:$C$871,,MATCH($B361,[2]掉落汇总!$D$1:$M$1)),[2]掉落汇总!$A$2:$A$871,O$1,[2]掉落汇总!$C$2:$C$871,$Q$1)+SUMIFS(OFFSET([2]掉落汇总!$C$2:$C$871,,MATCH($B361,[2]掉落汇总!$D$1:$M$1)),[2]掉落汇总!$A$2:$A$871,O$1,[2]掉落汇总!$C$2:$C$871,$Q$2)/$Q$3)*宝箱投放计算!N361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3AABA-8788-4137-A992-57E11878D9D9}">
  <dimension ref="A1:Z361"/>
  <sheetViews>
    <sheetView workbookViewId="0">
      <selection activeCell="M2" sqref="M2"/>
    </sheetView>
  </sheetViews>
  <sheetFormatPr defaultRowHeight="14.25" x14ac:dyDescent="0.2"/>
  <cols>
    <col min="1" max="1" width="11.75" bestFit="1" customWidth="1"/>
    <col min="2" max="2" width="9.25" bestFit="1" customWidth="1"/>
    <col min="3" max="3" width="15.125" bestFit="1" customWidth="1"/>
    <col min="4" max="5" width="11" customWidth="1"/>
    <col min="6" max="9" width="9" customWidth="1"/>
    <col min="15" max="15" width="15" customWidth="1"/>
    <col min="16" max="16" width="17.5" customWidth="1"/>
    <col min="17" max="17" width="18.375" bestFit="1" customWidth="1"/>
    <col min="18" max="18" width="17.875" customWidth="1"/>
    <col min="19" max="19" width="20.5" customWidth="1"/>
    <col min="20" max="20" width="16.625" customWidth="1"/>
    <col min="21" max="21" width="16.625" bestFit="1" customWidth="1"/>
    <col min="22" max="23" width="18.375" bestFit="1" customWidth="1"/>
    <col min="24" max="24" width="11.875" customWidth="1"/>
    <col min="25" max="25" width="18.125" customWidth="1"/>
    <col min="26" max="26" width="17.5" customWidth="1"/>
  </cols>
  <sheetData>
    <row r="1" spans="1:26" x14ac:dyDescent="0.2">
      <c r="A1" t="s">
        <v>1</v>
      </c>
      <c r="B1" t="s">
        <v>2</v>
      </c>
      <c r="C1" t="s">
        <v>45</v>
      </c>
      <c r="D1" t="s">
        <v>48</v>
      </c>
      <c r="E1" t="s">
        <v>51</v>
      </c>
      <c r="F1" t="s">
        <v>49</v>
      </c>
      <c r="G1" t="s">
        <v>50</v>
      </c>
      <c r="H1" t="s">
        <v>52</v>
      </c>
      <c r="I1" t="s">
        <v>53</v>
      </c>
      <c r="J1" t="s">
        <v>54</v>
      </c>
      <c r="K1" t="s">
        <v>77</v>
      </c>
      <c r="L1" t="s">
        <v>78</v>
      </c>
      <c r="M1" t="s">
        <v>79</v>
      </c>
      <c r="N1" t="s">
        <v>80</v>
      </c>
      <c r="O1" t="s">
        <v>57</v>
      </c>
      <c r="P1" t="s">
        <v>66</v>
      </c>
      <c r="Q1" t="s">
        <v>67</v>
      </c>
      <c r="R1" t="s">
        <v>58</v>
      </c>
      <c r="S1" t="s">
        <v>68</v>
      </c>
      <c r="T1" t="s">
        <v>69</v>
      </c>
      <c r="U1" t="s">
        <v>59</v>
      </c>
      <c r="V1" t="s">
        <v>70</v>
      </c>
      <c r="W1" t="s">
        <v>71</v>
      </c>
      <c r="X1" t="s">
        <v>60</v>
      </c>
      <c r="Y1" t="s">
        <v>72</v>
      </c>
      <c r="Z1" t="s">
        <v>73</v>
      </c>
    </row>
    <row r="2" spans="1:26" x14ac:dyDescent="0.2">
      <c r="A2">
        <f>玩家成长时间线!A2</f>
        <v>1</v>
      </c>
      <c r="B2">
        <f>玩家成长时间线!B2</f>
        <v>1</v>
      </c>
      <c r="C2">
        <f>IF(MOD(A2,通用估算系数!$B$9),MOD(A2,通用估算系数!$B$9),通用估算系数!$B$9)</f>
        <v>1</v>
      </c>
      <c r="D2">
        <f>钥匙投放计算!C2/通用估算系数!$B$12</f>
        <v>1.2527999999999999</v>
      </c>
      <c r="E2">
        <f>VLOOKUP(B2,通用估算系数!$G$1:$H$11,2,FALSE)*通用估算系数!$B$5/通用估算系数!$B$11</f>
        <v>0.75</v>
      </c>
      <c r="F2">
        <f>SUM(O2:Q2)</f>
        <v>0</v>
      </c>
      <c r="G2">
        <f>SUM(R2:T2)</f>
        <v>0</v>
      </c>
      <c r="H2">
        <f>SUM(U2:W2)</f>
        <v>0</v>
      </c>
      <c r="I2">
        <f>SUM(X2:Z2)</f>
        <v>0</v>
      </c>
      <c r="J2">
        <f>SUMIFS([1]基础经济系数!$M$123:$M$153,[1]基础经济系数!$N$123:$N$153,"稀有自宝箱",[1]基础经济系数!$J$123:$J$153,A2)</f>
        <v>0</v>
      </c>
      <c r="K2">
        <v>2</v>
      </c>
      <c r="L2">
        <v>1</v>
      </c>
      <c r="M2" s="4">
        <f>1/7</f>
        <v>0.14285714285714285</v>
      </c>
      <c r="N2" s="4">
        <f>1/7</f>
        <v>0.14285714285714285</v>
      </c>
      <c r="O2">
        <f>IF(B2=B1,0,VLOOKUP(B2,通用估算系数!$Q$1:$R$11,2,FALSE))</f>
        <v>0</v>
      </c>
      <c r="P2">
        <f>SUMIFS([1]基础经济系数!$D$187:$D$214,[1]基础经济系数!$B$187:$B$214,C2,[1]基础经济系数!$G$187:$G$214,"碎片宝箱")</f>
        <v>0</v>
      </c>
      <c r="Q2">
        <f>SUMIFS([1]基础经济系数!$M$123:$M$153,[1]基础经济系数!$N$123:$N$153,"碎片宝箱",[1]基础经济系数!$J$123:$J$153,A2)</f>
        <v>0</v>
      </c>
      <c r="R2">
        <f>IF(B2=B1,0,VLOOKUP(B2,通用估算系数!$T$1:$U$11,2,FALSE))</f>
        <v>0</v>
      </c>
      <c r="S2">
        <f>SUMIFS([1]基础经济系数!$D$187:$D$214,[1]基础经济系数!$B$187:$B$214,C2,[1]基础经济系数!$G$187:$G$214,"部件宝箱")</f>
        <v>0</v>
      </c>
      <c r="T2">
        <f>SUMIFS([1]基础经济系数!$M$123:$M$153,[1]基础经济系数!$N$123:$N$153,"部件宝箱",[1]基础经济系数!$J$123:$J$153,A2)</f>
        <v>0</v>
      </c>
      <c r="U2">
        <f>IF(B2=B1,0,VLOOKUP(B2,通用估算系数!$W$1:$X$11,2,FALSE))</f>
        <v>0</v>
      </c>
      <c r="V2">
        <f>SUMIFS([1]基础经济系数!$D$187:$D$214,[1]基础经济系数!$B$187:$B$214,C2,[1]基础经济系数!$G$187:$G$214,"普通自宝箱")</f>
        <v>0</v>
      </c>
      <c r="W2">
        <f>SUMIFS([1]基础经济系数!$M$123:$M$153,[1]基础经济系数!$N$123:$N$153,"普通自宝箱",[1]基础经济系数!$J$123:$J$153,A2)</f>
        <v>0</v>
      </c>
      <c r="X2">
        <f>IF(B2=B1,0,VLOOKUP(B2,通用估算系数!$Z$1:$AA$11,2,FALSE))+IF(B2&gt;B1,1,0)</f>
        <v>0</v>
      </c>
      <c r="Y2">
        <f>SUMIFS([1]基础经济系数!$D$187:$D$214,[1]基础经济系数!$B$187:$B$214,C2,[1]基础经济系数!$G$187:$G$214,"高级自宝箱")</f>
        <v>0</v>
      </c>
      <c r="Z2">
        <f>SUMIFS([1]基础经济系数!$M$123:$M$153,[1]基础经济系数!$N$123:$N$153,"高级自宝箱",[1]基础经济系数!$J$123:$J$153,A2)</f>
        <v>0</v>
      </c>
    </row>
    <row r="3" spans="1:26" x14ac:dyDescent="0.2">
      <c r="A3">
        <f>玩家成长时间线!A3</f>
        <v>2</v>
      </c>
      <c r="B3">
        <f>玩家成长时间线!B3</f>
        <v>1</v>
      </c>
      <c r="C3">
        <f>IF(MOD(A3,通用估算系数!$B$9),MOD(A3,通用估算系数!$B$9),通用估算系数!$B$9)</f>
        <v>2</v>
      </c>
      <c r="D3">
        <f>钥匙投放计算!C3/100</f>
        <v>1.3128</v>
      </c>
      <c r="E3">
        <f>VLOOKUP(B3,通用估算系数!$G$1:$H$11,2,FALSE)*通用估算系数!$B$5/通用估算系数!$B$11</f>
        <v>0.75</v>
      </c>
      <c r="F3">
        <f t="shared" ref="F3:F66" si="0">SUM(O3:Q3)</f>
        <v>0</v>
      </c>
      <c r="G3">
        <f t="shared" ref="G3:G66" si="1">SUM(R3:T3)</f>
        <v>0</v>
      </c>
      <c r="H3">
        <f t="shared" ref="H3:H66" si="2">SUM(U3:W3)</f>
        <v>0</v>
      </c>
      <c r="I3">
        <f t="shared" ref="I3:I66" si="3">SUM(X3:Z3)</f>
        <v>0</v>
      </c>
      <c r="J3">
        <f>SUMIFS([1]基础经济系数!$M$123:$M$153,[1]基础经济系数!$N$123:$N$153,"稀有自宝箱",[1]基础经济系数!$J$123:$J$153,A3)</f>
        <v>0</v>
      </c>
      <c r="K3">
        <v>2</v>
      </c>
      <c r="L3">
        <v>1</v>
      </c>
      <c r="M3" s="4">
        <f t="shared" ref="M3:N66" si="4">1/7</f>
        <v>0.14285714285714285</v>
      </c>
      <c r="N3" s="4">
        <f t="shared" si="4"/>
        <v>0.14285714285714285</v>
      </c>
      <c r="O3">
        <f>IF(B3=B2,0,VLOOKUP(B3,通用估算系数!$Q$1:$R$11,2,FALSE))</f>
        <v>0</v>
      </c>
      <c r="P3">
        <f>SUMIFS([1]基础经济系数!$D$187:$D$214,[1]基础经济系数!$B$187:$B$214,C3,[1]基础经济系数!$G$187:$G$214,"碎片宝箱")</f>
        <v>0</v>
      </c>
      <c r="Q3">
        <f>SUMIFS([1]基础经济系数!$M$123:$M$153,[1]基础经济系数!$N$123:$N$153,"碎片宝箱",[1]基础经济系数!$J$123:$J$153,A3)</f>
        <v>0</v>
      </c>
      <c r="R3">
        <f>IF(B3=B2,0,VLOOKUP(B3,通用估算系数!$T$1:$U$11,2,FALSE))</f>
        <v>0</v>
      </c>
      <c r="S3">
        <f>SUMIFS([1]基础经济系数!$D$187:$D$214,[1]基础经济系数!$B$187:$B$214,C3,[1]基础经济系数!$G$187:$G$214,"部件宝箱")</f>
        <v>0</v>
      </c>
      <c r="T3">
        <f>SUMIFS([1]基础经济系数!$M$123:$M$153,[1]基础经济系数!$N$123:$N$153,"部件宝箱",[1]基础经济系数!$J$123:$J$153,A3)</f>
        <v>0</v>
      </c>
      <c r="U3">
        <f>IF(B3=B2,0,VLOOKUP(B3,通用估算系数!$W$1:$X$11,2,FALSE))</f>
        <v>0</v>
      </c>
      <c r="V3">
        <f>SUMIFS([1]基础经济系数!$D$187:$D$214,[1]基础经济系数!$B$187:$B$214,C3,[1]基础经济系数!$G$187:$G$214,"普通自宝箱")</f>
        <v>0</v>
      </c>
      <c r="W3">
        <f>SUMIFS([1]基础经济系数!$M$123:$M$153,[1]基础经济系数!$N$123:$N$153,"普通自宝箱",[1]基础经济系数!$J$123:$J$153,A3)</f>
        <v>0</v>
      </c>
      <c r="X3">
        <f>IF(B3=B2,0,VLOOKUP(B3,通用估算系数!$Z$1:$AA$11,2,FALSE))+IF(B3&gt;B2,1,0)</f>
        <v>0</v>
      </c>
      <c r="Y3">
        <f>SUMIFS([1]基础经济系数!$D$187:$D$214,[1]基础经济系数!$B$187:$B$214,C3,[1]基础经济系数!$G$187:$G$214,"高级自宝箱")</f>
        <v>0</v>
      </c>
      <c r="Z3">
        <f>SUMIFS([1]基础经济系数!$M$123:$M$153,[1]基础经济系数!$N$123:$N$153,"高级自宝箱",[1]基础经济系数!$J$123:$J$153,A3)</f>
        <v>0</v>
      </c>
    </row>
    <row r="4" spans="1:26" x14ac:dyDescent="0.2">
      <c r="A4">
        <f>玩家成长时间线!A4</f>
        <v>3</v>
      </c>
      <c r="B4">
        <f>玩家成长时间线!B4</f>
        <v>2</v>
      </c>
      <c r="C4">
        <f>IF(MOD(A4,通用估算系数!$B$9),MOD(A4,通用估算系数!$B$9),通用估算系数!$B$9)</f>
        <v>3</v>
      </c>
      <c r="D4">
        <f>钥匙投放计算!C4/100</f>
        <v>2.7927999999999997</v>
      </c>
      <c r="E4">
        <f>VLOOKUP(B4,通用估算系数!$G$1:$H$11,2,FALSE)*通用估算系数!$B$5/通用估算系数!$B$11</f>
        <v>1.2</v>
      </c>
      <c r="F4">
        <f t="shared" si="0"/>
        <v>0</v>
      </c>
      <c r="G4">
        <f t="shared" si="1"/>
        <v>2</v>
      </c>
      <c r="H4">
        <f t="shared" si="2"/>
        <v>0</v>
      </c>
      <c r="I4">
        <f t="shared" si="3"/>
        <v>2</v>
      </c>
      <c r="J4">
        <f>SUMIFS([1]基础经济系数!$M$123:$M$153,[1]基础经济系数!$N$123:$N$153,"稀有自宝箱",[1]基础经济系数!$J$123:$J$153,A4)</f>
        <v>0</v>
      </c>
      <c r="K4">
        <v>2</v>
      </c>
      <c r="L4">
        <v>1</v>
      </c>
      <c r="M4" s="4">
        <f t="shared" si="4"/>
        <v>0.14285714285714285</v>
      </c>
      <c r="N4" s="4">
        <f t="shared" si="4"/>
        <v>0.14285714285714285</v>
      </c>
      <c r="O4">
        <f>IF(B4=B3,0,VLOOKUP(B4,通用估算系数!$Q$1:$R$11,2,FALSE))</f>
        <v>0</v>
      </c>
      <c r="P4">
        <f>SUMIFS([1]基础经济系数!$D$187:$D$214,[1]基础经济系数!$B$187:$B$214,C4,[1]基础经济系数!$G$187:$G$214,"碎片宝箱")</f>
        <v>0</v>
      </c>
      <c r="Q4">
        <f>SUMIFS([1]基础经济系数!$M$123:$M$153,[1]基础经济系数!$N$123:$N$153,"碎片宝箱",[1]基础经济系数!$J$123:$J$153,A4)</f>
        <v>0</v>
      </c>
      <c r="R4">
        <f>IF(B4=B3,0,VLOOKUP(B4,通用估算系数!$T$1:$U$11,2,FALSE))</f>
        <v>1</v>
      </c>
      <c r="S4">
        <f>SUMIFS([1]基础经济系数!$D$187:$D$214,[1]基础经济系数!$B$187:$B$214,C4,[1]基础经济系数!$G$187:$G$214,"部件宝箱")</f>
        <v>0</v>
      </c>
      <c r="T4">
        <f>SUMIFS([1]基础经济系数!$M$123:$M$153,[1]基础经济系数!$N$123:$N$153,"部件宝箱",[1]基础经济系数!$J$123:$J$153,A4)</f>
        <v>1</v>
      </c>
      <c r="U4">
        <f>IF(B4=B3,0,VLOOKUP(B4,通用估算系数!$W$1:$X$11,2,FALSE))</f>
        <v>0</v>
      </c>
      <c r="V4">
        <f>SUMIFS([1]基础经济系数!$D$187:$D$214,[1]基础经济系数!$B$187:$B$214,C4,[1]基础经济系数!$G$187:$G$214,"普通自宝箱")</f>
        <v>0</v>
      </c>
      <c r="W4">
        <f>SUMIFS([1]基础经济系数!$M$123:$M$153,[1]基础经济系数!$N$123:$N$153,"普通自宝箱",[1]基础经济系数!$J$123:$J$153,A4)</f>
        <v>0</v>
      </c>
      <c r="X4">
        <f>IF(B4=B3,0,VLOOKUP(B4,通用估算系数!$Z$1:$AA$11,2,FALSE))+IF(B4&gt;B3,1,0)</f>
        <v>2</v>
      </c>
      <c r="Y4">
        <f>SUMIFS([1]基础经济系数!$D$187:$D$214,[1]基础经济系数!$B$187:$B$214,C4,[1]基础经济系数!$G$187:$G$214,"高级自宝箱")</f>
        <v>0</v>
      </c>
      <c r="Z4">
        <f>SUMIFS([1]基础经济系数!$M$123:$M$153,[1]基础经济系数!$N$123:$N$153,"高级自宝箱",[1]基础经济系数!$J$123:$J$153,A4)</f>
        <v>0</v>
      </c>
    </row>
    <row r="5" spans="1:26" x14ac:dyDescent="0.2">
      <c r="A5">
        <f>玩家成长时间线!A5</f>
        <v>4</v>
      </c>
      <c r="B5">
        <f>玩家成长时间线!B5</f>
        <v>3</v>
      </c>
      <c r="C5">
        <f>IF(MOD(A5,通用估算系数!$B$9),MOD(A5,通用估算系数!$B$9),通用估算系数!$B$9)</f>
        <v>4</v>
      </c>
      <c r="D5">
        <f>钥匙投放计算!C5/100</f>
        <v>2.0828000000000002</v>
      </c>
      <c r="E5">
        <f>VLOOKUP(B5,通用估算系数!$G$1:$H$11,2,FALSE)*通用估算系数!$B$5/通用估算系数!$B$11</f>
        <v>1.5</v>
      </c>
      <c r="F5">
        <f t="shared" si="0"/>
        <v>0</v>
      </c>
      <c r="G5">
        <f t="shared" si="1"/>
        <v>1</v>
      </c>
      <c r="H5">
        <f t="shared" si="2"/>
        <v>0</v>
      </c>
      <c r="I5">
        <f t="shared" si="3"/>
        <v>1</v>
      </c>
      <c r="J5">
        <f>SUMIFS([1]基础经济系数!$M$123:$M$153,[1]基础经济系数!$N$123:$N$153,"稀有自宝箱",[1]基础经济系数!$J$123:$J$153,A5)</f>
        <v>0</v>
      </c>
      <c r="K5">
        <v>2</v>
      </c>
      <c r="L5">
        <v>1</v>
      </c>
      <c r="M5" s="4">
        <f t="shared" si="4"/>
        <v>0.14285714285714285</v>
      </c>
      <c r="N5" s="4">
        <f t="shared" si="4"/>
        <v>0.14285714285714285</v>
      </c>
      <c r="O5">
        <f>IF(B5=B4,0,VLOOKUP(B5,通用估算系数!$Q$1:$R$11,2,FALSE))</f>
        <v>0</v>
      </c>
      <c r="P5">
        <f>SUMIFS([1]基础经济系数!$D$187:$D$214,[1]基础经济系数!$B$187:$B$214,C5,[1]基础经济系数!$G$187:$G$214,"碎片宝箱")</f>
        <v>0</v>
      </c>
      <c r="Q5">
        <f>SUMIFS([1]基础经济系数!$M$123:$M$153,[1]基础经济系数!$N$123:$N$153,"碎片宝箱",[1]基础经济系数!$J$123:$J$153,A5)</f>
        <v>0</v>
      </c>
      <c r="R5">
        <f>IF(B5=B4,0,VLOOKUP(B5,通用估算系数!$T$1:$U$11,2,FALSE))</f>
        <v>1</v>
      </c>
      <c r="S5">
        <f>SUMIFS([1]基础经济系数!$D$187:$D$214,[1]基础经济系数!$B$187:$B$214,C5,[1]基础经济系数!$G$187:$G$214,"部件宝箱")</f>
        <v>0</v>
      </c>
      <c r="T5">
        <f>SUMIFS([1]基础经济系数!$M$123:$M$153,[1]基础经济系数!$N$123:$N$153,"部件宝箱",[1]基础经济系数!$J$123:$J$153,A5)</f>
        <v>0</v>
      </c>
      <c r="U5">
        <f>IF(B5=B4,0,VLOOKUP(B5,通用估算系数!$W$1:$X$11,2,FALSE))</f>
        <v>0</v>
      </c>
      <c r="V5">
        <f>SUMIFS([1]基础经济系数!$D$187:$D$214,[1]基础经济系数!$B$187:$B$214,C5,[1]基础经济系数!$G$187:$G$214,"普通自宝箱")</f>
        <v>0</v>
      </c>
      <c r="W5">
        <f>SUMIFS([1]基础经济系数!$M$123:$M$153,[1]基础经济系数!$N$123:$N$153,"普通自宝箱",[1]基础经济系数!$J$123:$J$153,A5)</f>
        <v>0</v>
      </c>
      <c r="X5">
        <f>IF(B5=B4,0,VLOOKUP(B5,通用估算系数!$Z$1:$AA$11,2,FALSE))+IF(B5&gt;B4,1,0)</f>
        <v>1</v>
      </c>
      <c r="Y5">
        <f>SUMIFS([1]基础经济系数!$D$187:$D$214,[1]基础经济系数!$B$187:$B$214,C5,[1]基础经济系数!$G$187:$G$214,"高级自宝箱")</f>
        <v>0</v>
      </c>
      <c r="Z5">
        <f>SUMIFS([1]基础经济系数!$M$123:$M$153,[1]基础经济系数!$N$123:$N$153,"高级自宝箱",[1]基础经济系数!$J$123:$J$153,A5)</f>
        <v>0</v>
      </c>
    </row>
    <row r="6" spans="1:26" x14ac:dyDescent="0.2">
      <c r="A6">
        <f>玩家成长时间线!A6</f>
        <v>5</v>
      </c>
      <c r="B6">
        <f>玩家成长时间线!B6</f>
        <v>3</v>
      </c>
      <c r="C6">
        <f>IF(MOD(A6,通用估算系数!$B$9),MOD(A6,通用估算系数!$B$9),通用估算系数!$B$9)</f>
        <v>5</v>
      </c>
      <c r="D6">
        <f>钥匙投放计算!C6/100</f>
        <v>2.1928000000000001</v>
      </c>
      <c r="E6">
        <f>VLOOKUP(B6,通用估算系数!$G$1:$H$11,2,FALSE)*通用估算系数!$B$5/通用估算系数!$B$11</f>
        <v>1.5</v>
      </c>
      <c r="F6">
        <f t="shared" si="0"/>
        <v>0</v>
      </c>
      <c r="G6">
        <f t="shared" si="1"/>
        <v>0</v>
      </c>
      <c r="H6">
        <f t="shared" si="2"/>
        <v>0</v>
      </c>
      <c r="I6">
        <f t="shared" si="3"/>
        <v>0</v>
      </c>
      <c r="J6">
        <f>SUMIFS([1]基础经济系数!$M$123:$M$153,[1]基础经济系数!$N$123:$N$153,"稀有自宝箱",[1]基础经济系数!$J$123:$J$153,A6)</f>
        <v>0</v>
      </c>
      <c r="K6">
        <v>2</v>
      </c>
      <c r="L6">
        <v>1</v>
      </c>
      <c r="M6" s="4">
        <f t="shared" si="4"/>
        <v>0.14285714285714285</v>
      </c>
      <c r="N6" s="4">
        <f t="shared" si="4"/>
        <v>0.14285714285714285</v>
      </c>
      <c r="O6">
        <f>IF(B6=B5,0,VLOOKUP(B6,通用估算系数!$Q$1:$R$11,2,FALSE))</f>
        <v>0</v>
      </c>
      <c r="P6">
        <f>SUMIFS([1]基础经济系数!$D$187:$D$214,[1]基础经济系数!$B$187:$B$214,C6,[1]基础经济系数!$G$187:$G$214,"碎片宝箱")</f>
        <v>0</v>
      </c>
      <c r="Q6">
        <f>SUMIFS([1]基础经济系数!$M$123:$M$153,[1]基础经济系数!$N$123:$N$153,"碎片宝箱",[1]基础经济系数!$J$123:$J$153,A6)</f>
        <v>0</v>
      </c>
      <c r="R6">
        <f>IF(B6=B5,0,VLOOKUP(B6,通用估算系数!$T$1:$U$11,2,FALSE))</f>
        <v>0</v>
      </c>
      <c r="S6">
        <f>SUMIFS([1]基础经济系数!$D$187:$D$214,[1]基础经济系数!$B$187:$B$214,C6,[1]基础经济系数!$G$187:$G$214,"部件宝箱")</f>
        <v>0</v>
      </c>
      <c r="T6">
        <f>SUMIFS([1]基础经济系数!$M$123:$M$153,[1]基础经济系数!$N$123:$N$153,"部件宝箱",[1]基础经济系数!$J$123:$J$153,A6)</f>
        <v>0</v>
      </c>
      <c r="U6">
        <f>IF(B6=B5,0,VLOOKUP(B6,通用估算系数!$W$1:$X$11,2,FALSE))</f>
        <v>0</v>
      </c>
      <c r="V6">
        <f>SUMIFS([1]基础经济系数!$D$187:$D$214,[1]基础经济系数!$B$187:$B$214,C6,[1]基础经济系数!$G$187:$G$214,"普通自宝箱")</f>
        <v>0</v>
      </c>
      <c r="W6">
        <f>SUMIFS([1]基础经济系数!$M$123:$M$153,[1]基础经济系数!$N$123:$N$153,"普通自宝箱",[1]基础经济系数!$J$123:$J$153,A6)</f>
        <v>0</v>
      </c>
      <c r="X6">
        <f>IF(B6=B5,0,VLOOKUP(B6,通用估算系数!$Z$1:$AA$11,2,FALSE))+IF(B6&gt;B5,1,0)</f>
        <v>0</v>
      </c>
      <c r="Y6">
        <f>SUMIFS([1]基础经济系数!$D$187:$D$214,[1]基础经济系数!$B$187:$B$214,C6,[1]基础经济系数!$G$187:$G$214,"高级自宝箱")</f>
        <v>0</v>
      </c>
      <c r="Z6">
        <f>SUMIFS([1]基础经济系数!$M$123:$M$153,[1]基础经济系数!$N$123:$N$153,"高级自宝箱",[1]基础经济系数!$J$123:$J$153,A6)</f>
        <v>0</v>
      </c>
    </row>
    <row r="7" spans="1:26" x14ac:dyDescent="0.2">
      <c r="A7">
        <f>玩家成长时间线!A7</f>
        <v>6</v>
      </c>
      <c r="B7">
        <f>玩家成长时间线!B7</f>
        <v>3</v>
      </c>
      <c r="C7">
        <f>IF(MOD(A7,通用估算系数!$B$9),MOD(A7,通用估算系数!$B$9),通用估算系数!$B$9)</f>
        <v>6</v>
      </c>
      <c r="D7">
        <f>钥匙投放计算!C7/100</f>
        <v>2.1028000000000002</v>
      </c>
      <c r="E7">
        <f>VLOOKUP(B7,通用估算系数!$G$1:$H$11,2,FALSE)*通用估算系数!$B$5/通用估算系数!$B$11</f>
        <v>1.5</v>
      </c>
      <c r="F7">
        <f t="shared" si="0"/>
        <v>0</v>
      </c>
      <c r="G7">
        <f t="shared" si="1"/>
        <v>0</v>
      </c>
      <c r="H7">
        <f t="shared" si="2"/>
        <v>0</v>
      </c>
      <c r="I7">
        <f t="shared" si="3"/>
        <v>0</v>
      </c>
      <c r="J7">
        <f>SUMIFS([1]基础经济系数!$M$123:$M$153,[1]基础经济系数!$N$123:$N$153,"稀有自宝箱",[1]基础经济系数!$J$123:$J$153,A7)</f>
        <v>0</v>
      </c>
      <c r="K7">
        <v>2</v>
      </c>
      <c r="L7">
        <v>1</v>
      </c>
      <c r="M7" s="4">
        <f t="shared" si="4"/>
        <v>0.14285714285714285</v>
      </c>
      <c r="N7" s="4">
        <f t="shared" si="4"/>
        <v>0.14285714285714285</v>
      </c>
      <c r="O7">
        <f>IF(B7=B6,0,VLOOKUP(B7,通用估算系数!$Q$1:$R$11,2,FALSE))</f>
        <v>0</v>
      </c>
      <c r="P7">
        <f>SUMIFS([1]基础经济系数!$D$187:$D$214,[1]基础经济系数!$B$187:$B$214,C7,[1]基础经济系数!$G$187:$G$214,"碎片宝箱")</f>
        <v>0</v>
      </c>
      <c r="Q7">
        <f>SUMIFS([1]基础经济系数!$M$123:$M$153,[1]基础经济系数!$N$123:$N$153,"碎片宝箱",[1]基础经济系数!$J$123:$J$153,A7)</f>
        <v>0</v>
      </c>
      <c r="R7">
        <f>IF(B7=B6,0,VLOOKUP(B7,通用估算系数!$T$1:$U$11,2,FALSE))</f>
        <v>0</v>
      </c>
      <c r="S7">
        <f>SUMIFS([1]基础经济系数!$D$187:$D$214,[1]基础经济系数!$B$187:$B$214,C7,[1]基础经济系数!$G$187:$G$214,"部件宝箱")</f>
        <v>0</v>
      </c>
      <c r="T7">
        <f>SUMIFS([1]基础经济系数!$M$123:$M$153,[1]基础经济系数!$N$123:$N$153,"部件宝箱",[1]基础经济系数!$J$123:$J$153,A7)</f>
        <v>0</v>
      </c>
      <c r="U7">
        <f>IF(B7=B6,0,VLOOKUP(B7,通用估算系数!$W$1:$X$11,2,FALSE))</f>
        <v>0</v>
      </c>
      <c r="V7">
        <f>SUMIFS([1]基础经济系数!$D$187:$D$214,[1]基础经济系数!$B$187:$B$214,C7,[1]基础经济系数!$G$187:$G$214,"普通自宝箱")</f>
        <v>0</v>
      </c>
      <c r="W7">
        <f>SUMIFS([1]基础经济系数!$M$123:$M$153,[1]基础经济系数!$N$123:$N$153,"普通自宝箱",[1]基础经济系数!$J$123:$J$153,A7)</f>
        <v>0</v>
      </c>
      <c r="X7">
        <f>IF(B7=B6,0,VLOOKUP(B7,通用估算系数!$Z$1:$AA$11,2,FALSE))+IF(B7&gt;B6,1,0)</f>
        <v>0</v>
      </c>
      <c r="Y7">
        <f>SUMIFS([1]基础经济系数!$D$187:$D$214,[1]基础经济系数!$B$187:$B$214,C7,[1]基础经济系数!$G$187:$G$214,"高级自宝箱")</f>
        <v>0</v>
      </c>
      <c r="Z7">
        <f>SUMIFS([1]基础经济系数!$M$123:$M$153,[1]基础经济系数!$N$123:$N$153,"高级自宝箱",[1]基础经济系数!$J$123:$J$153,A7)</f>
        <v>0</v>
      </c>
    </row>
    <row r="8" spans="1:26" x14ac:dyDescent="0.2">
      <c r="A8">
        <f>玩家成长时间线!A8</f>
        <v>7</v>
      </c>
      <c r="B8">
        <f>玩家成长时间线!B8</f>
        <v>3</v>
      </c>
      <c r="C8">
        <f>IF(MOD(A8,通用估算系数!$B$9),MOD(A8,通用估算系数!$B$9),通用估算系数!$B$9)</f>
        <v>7</v>
      </c>
      <c r="D8">
        <f>钥匙投放计算!C8/100</f>
        <v>2.1128</v>
      </c>
      <c r="E8">
        <f>VLOOKUP(B8,通用估算系数!$G$1:$H$11,2,FALSE)*通用估算系数!$B$5/通用估算系数!$B$11</f>
        <v>1.5</v>
      </c>
      <c r="F8">
        <f t="shared" si="0"/>
        <v>0</v>
      </c>
      <c r="G8">
        <f t="shared" si="1"/>
        <v>1</v>
      </c>
      <c r="H8">
        <f t="shared" si="2"/>
        <v>0</v>
      </c>
      <c r="I8">
        <f t="shared" si="3"/>
        <v>0</v>
      </c>
      <c r="J8">
        <f>SUMIFS([1]基础经济系数!$M$123:$M$153,[1]基础经济系数!$N$123:$N$153,"稀有自宝箱",[1]基础经济系数!$J$123:$J$153,A8)</f>
        <v>0</v>
      </c>
      <c r="K8">
        <v>2</v>
      </c>
      <c r="L8">
        <v>1</v>
      </c>
      <c r="M8" s="4">
        <f t="shared" si="4"/>
        <v>0.14285714285714285</v>
      </c>
      <c r="N8" s="4">
        <f t="shared" si="4"/>
        <v>0.14285714285714285</v>
      </c>
      <c r="O8">
        <f>IF(B8=B7,0,VLOOKUP(B8,通用估算系数!$Q$1:$R$11,2,FALSE))</f>
        <v>0</v>
      </c>
      <c r="P8">
        <f>SUMIFS([1]基础经济系数!$D$187:$D$214,[1]基础经济系数!$B$187:$B$214,C8,[1]基础经济系数!$G$187:$G$214,"碎片宝箱")</f>
        <v>0</v>
      </c>
      <c r="Q8">
        <f>SUMIFS([1]基础经济系数!$M$123:$M$153,[1]基础经济系数!$N$123:$N$153,"碎片宝箱",[1]基础经济系数!$J$123:$J$153,A8)</f>
        <v>0</v>
      </c>
      <c r="R8">
        <f>IF(B8=B7,0,VLOOKUP(B8,通用估算系数!$T$1:$U$11,2,FALSE))</f>
        <v>0</v>
      </c>
      <c r="S8">
        <f>SUMIFS([1]基础经济系数!$D$187:$D$214,[1]基础经济系数!$B$187:$B$214,C8,[1]基础经济系数!$G$187:$G$214,"部件宝箱")</f>
        <v>1</v>
      </c>
      <c r="T8">
        <f>SUMIFS([1]基础经济系数!$M$123:$M$153,[1]基础经济系数!$N$123:$N$153,"部件宝箱",[1]基础经济系数!$J$123:$J$153,A8)</f>
        <v>0</v>
      </c>
      <c r="U8">
        <f>IF(B8=B7,0,VLOOKUP(B8,通用估算系数!$W$1:$X$11,2,FALSE))</f>
        <v>0</v>
      </c>
      <c r="V8">
        <f>SUMIFS([1]基础经济系数!$D$187:$D$214,[1]基础经济系数!$B$187:$B$214,C8,[1]基础经济系数!$G$187:$G$214,"普通自宝箱")</f>
        <v>0</v>
      </c>
      <c r="W8">
        <f>SUMIFS([1]基础经济系数!$M$123:$M$153,[1]基础经济系数!$N$123:$N$153,"普通自宝箱",[1]基础经济系数!$J$123:$J$153,A8)</f>
        <v>0</v>
      </c>
      <c r="X8">
        <f>IF(B8=B7,0,VLOOKUP(B8,通用估算系数!$Z$1:$AA$11,2,FALSE))+IF(B8&gt;B7,1,0)</f>
        <v>0</v>
      </c>
      <c r="Y8">
        <f>SUMIFS([1]基础经济系数!$D$187:$D$214,[1]基础经济系数!$B$187:$B$214,C8,[1]基础经济系数!$G$187:$G$214,"高级自宝箱")</f>
        <v>0</v>
      </c>
      <c r="Z8">
        <f>SUMIFS([1]基础经济系数!$M$123:$M$153,[1]基础经济系数!$N$123:$N$153,"高级自宝箱",[1]基础经济系数!$J$123:$J$153,A8)</f>
        <v>0</v>
      </c>
    </row>
    <row r="9" spans="1:26" x14ac:dyDescent="0.2">
      <c r="A9">
        <f>玩家成长时间线!A9</f>
        <v>8</v>
      </c>
      <c r="B9">
        <f>玩家成长时间线!B9</f>
        <v>3</v>
      </c>
      <c r="C9">
        <f>IF(MOD(A9,通用估算系数!$B$9),MOD(A9,通用估算系数!$B$9),通用估算系数!$B$9)</f>
        <v>8</v>
      </c>
      <c r="D9">
        <f>钥匙投放计算!C9/100</f>
        <v>2.1227999999999998</v>
      </c>
      <c r="E9">
        <f>VLOOKUP(B9,通用估算系数!$G$1:$H$11,2,FALSE)*通用估算系数!$B$5/通用估算系数!$B$11</f>
        <v>1.5</v>
      </c>
      <c r="F9">
        <f t="shared" si="0"/>
        <v>0</v>
      </c>
      <c r="G9">
        <f t="shared" si="1"/>
        <v>0</v>
      </c>
      <c r="H9">
        <f t="shared" si="2"/>
        <v>0</v>
      </c>
      <c r="I9">
        <f t="shared" si="3"/>
        <v>0</v>
      </c>
      <c r="J9">
        <f>SUMIFS([1]基础经济系数!$M$123:$M$153,[1]基础经济系数!$N$123:$N$153,"稀有自宝箱",[1]基础经济系数!$J$123:$J$153,A9)</f>
        <v>0</v>
      </c>
      <c r="K9">
        <v>2</v>
      </c>
      <c r="L9">
        <v>1</v>
      </c>
      <c r="M9" s="4">
        <f t="shared" si="4"/>
        <v>0.14285714285714285</v>
      </c>
      <c r="N9" s="4">
        <f t="shared" si="4"/>
        <v>0.14285714285714285</v>
      </c>
      <c r="O9">
        <f>IF(B9=B8,0,VLOOKUP(B9,通用估算系数!$Q$1:$R$11,2,FALSE))</f>
        <v>0</v>
      </c>
      <c r="P9">
        <f>SUMIFS([1]基础经济系数!$D$187:$D$214,[1]基础经济系数!$B$187:$B$214,C9,[1]基础经济系数!$G$187:$G$214,"碎片宝箱")</f>
        <v>0</v>
      </c>
      <c r="Q9">
        <f>SUMIFS([1]基础经济系数!$M$123:$M$153,[1]基础经济系数!$N$123:$N$153,"碎片宝箱",[1]基础经济系数!$J$123:$J$153,A9)</f>
        <v>0</v>
      </c>
      <c r="R9">
        <f>IF(B9=B8,0,VLOOKUP(B9,通用估算系数!$T$1:$U$11,2,FALSE))</f>
        <v>0</v>
      </c>
      <c r="S9">
        <f>SUMIFS([1]基础经济系数!$D$187:$D$214,[1]基础经济系数!$B$187:$B$214,C9,[1]基础经济系数!$G$187:$G$214,"部件宝箱")</f>
        <v>0</v>
      </c>
      <c r="T9">
        <f>SUMIFS([1]基础经济系数!$M$123:$M$153,[1]基础经济系数!$N$123:$N$153,"部件宝箱",[1]基础经济系数!$J$123:$J$153,A9)</f>
        <v>0</v>
      </c>
      <c r="U9">
        <f>IF(B9=B8,0,VLOOKUP(B9,通用估算系数!$W$1:$X$11,2,FALSE))</f>
        <v>0</v>
      </c>
      <c r="V9">
        <f>SUMIFS([1]基础经济系数!$D$187:$D$214,[1]基础经济系数!$B$187:$B$214,C9,[1]基础经济系数!$G$187:$G$214,"普通自宝箱")</f>
        <v>0</v>
      </c>
      <c r="W9">
        <f>SUMIFS([1]基础经济系数!$M$123:$M$153,[1]基础经济系数!$N$123:$N$153,"普通自宝箱",[1]基础经济系数!$J$123:$J$153,A9)</f>
        <v>0</v>
      </c>
      <c r="X9">
        <f>IF(B9=B8,0,VLOOKUP(B9,通用估算系数!$Z$1:$AA$11,2,FALSE))+IF(B9&gt;B8,1,0)</f>
        <v>0</v>
      </c>
      <c r="Y9">
        <f>SUMIFS([1]基础经济系数!$D$187:$D$214,[1]基础经济系数!$B$187:$B$214,C9,[1]基础经济系数!$G$187:$G$214,"高级自宝箱")</f>
        <v>0</v>
      </c>
      <c r="Z9">
        <f>SUMIFS([1]基础经济系数!$M$123:$M$153,[1]基础经济系数!$N$123:$N$153,"高级自宝箱",[1]基础经济系数!$J$123:$J$153,A9)</f>
        <v>0</v>
      </c>
    </row>
    <row r="10" spans="1:26" x14ac:dyDescent="0.2">
      <c r="A10">
        <f>玩家成长时间线!A10</f>
        <v>9</v>
      </c>
      <c r="B10">
        <f>玩家成长时间线!B10</f>
        <v>4</v>
      </c>
      <c r="C10">
        <f>IF(MOD(A10,通用估算系数!$B$9),MOD(A10,通用估算系数!$B$9),通用估算系数!$B$9)</f>
        <v>9</v>
      </c>
      <c r="D10">
        <f>钥匙投放计算!C10/100</f>
        <v>2.2328000000000001</v>
      </c>
      <c r="E10">
        <f>VLOOKUP(B10,通用估算系数!$G$1:$H$11,2,FALSE)*通用估算系数!$B$5/通用估算系数!$B$11</f>
        <v>1.5</v>
      </c>
      <c r="F10">
        <f t="shared" si="0"/>
        <v>1</v>
      </c>
      <c r="G10">
        <f t="shared" si="1"/>
        <v>0</v>
      </c>
      <c r="H10">
        <f t="shared" si="2"/>
        <v>0</v>
      </c>
      <c r="I10">
        <f t="shared" si="3"/>
        <v>1</v>
      </c>
      <c r="J10">
        <f>SUMIFS([1]基础经济系数!$M$123:$M$153,[1]基础经济系数!$N$123:$N$153,"稀有自宝箱",[1]基础经济系数!$J$123:$J$153,A10)</f>
        <v>0</v>
      </c>
      <c r="K10">
        <v>2</v>
      </c>
      <c r="L10">
        <v>1</v>
      </c>
      <c r="M10" s="4">
        <f t="shared" si="4"/>
        <v>0.14285714285714285</v>
      </c>
      <c r="N10" s="4">
        <f t="shared" si="4"/>
        <v>0.14285714285714285</v>
      </c>
      <c r="O10">
        <f>IF(B10=B9,0,VLOOKUP(B10,通用估算系数!$Q$1:$R$11,2,FALSE))</f>
        <v>1</v>
      </c>
      <c r="P10">
        <f>SUMIFS([1]基础经济系数!$D$187:$D$214,[1]基础经济系数!$B$187:$B$214,C10,[1]基础经济系数!$G$187:$G$214,"碎片宝箱")</f>
        <v>0</v>
      </c>
      <c r="Q10">
        <f>SUMIFS([1]基础经济系数!$M$123:$M$153,[1]基础经济系数!$N$123:$N$153,"碎片宝箱",[1]基础经济系数!$J$123:$J$153,A10)</f>
        <v>0</v>
      </c>
      <c r="R10">
        <f>IF(B10=B9,0,VLOOKUP(B10,通用估算系数!$T$1:$U$11,2,FALSE))</f>
        <v>0</v>
      </c>
      <c r="S10">
        <f>SUMIFS([1]基础经济系数!$D$187:$D$214,[1]基础经济系数!$B$187:$B$214,C10,[1]基础经济系数!$G$187:$G$214,"部件宝箱")</f>
        <v>0</v>
      </c>
      <c r="T10">
        <f>SUMIFS([1]基础经济系数!$M$123:$M$153,[1]基础经济系数!$N$123:$N$153,"部件宝箱",[1]基础经济系数!$J$123:$J$153,A10)</f>
        <v>0</v>
      </c>
      <c r="U10">
        <f>IF(B10=B9,0,VLOOKUP(B10,通用估算系数!$W$1:$X$11,2,FALSE))</f>
        <v>0</v>
      </c>
      <c r="V10">
        <f>SUMIFS([1]基础经济系数!$D$187:$D$214,[1]基础经济系数!$B$187:$B$214,C10,[1]基础经济系数!$G$187:$G$214,"普通自宝箱")</f>
        <v>0</v>
      </c>
      <c r="W10">
        <f>SUMIFS([1]基础经济系数!$M$123:$M$153,[1]基础经济系数!$N$123:$N$153,"普通自宝箱",[1]基础经济系数!$J$123:$J$153,A10)</f>
        <v>0</v>
      </c>
      <c r="X10">
        <f>IF(B10=B9,0,VLOOKUP(B10,通用估算系数!$Z$1:$AA$11,2,FALSE))+IF(B10&gt;B9,1,0)</f>
        <v>1</v>
      </c>
      <c r="Y10">
        <f>SUMIFS([1]基础经济系数!$D$187:$D$214,[1]基础经济系数!$B$187:$B$214,C10,[1]基础经济系数!$G$187:$G$214,"高级自宝箱")</f>
        <v>0</v>
      </c>
      <c r="Z10">
        <f>SUMIFS([1]基础经济系数!$M$123:$M$153,[1]基础经济系数!$N$123:$N$153,"高级自宝箱",[1]基础经济系数!$J$123:$J$153,A10)</f>
        <v>0</v>
      </c>
    </row>
    <row r="11" spans="1:26" x14ac:dyDescent="0.2">
      <c r="A11">
        <f>玩家成长时间线!A11</f>
        <v>10</v>
      </c>
      <c r="B11">
        <f>玩家成长时间线!B11</f>
        <v>4</v>
      </c>
      <c r="C11">
        <f>IF(MOD(A11,通用估算系数!$B$9),MOD(A11,通用估算系数!$B$9),通用估算系数!$B$9)</f>
        <v>10</v>
      </c>
      <c r="D11">
        <f>钥匙投放计算!C11/100</f>
        <v>2.0428000000000002</v>
      </c>
      <c r="E11">
        <f>VLOOKUP(B11,通用估算系数!$G$1:$H$11,2,FALSE)*通用估算系数!$B$5/通用估算系数!$B$11</f>
        <v>1.5</v>
      </c>
      <c r="F11">
        <f t="shared" si="0"/>
        <v>0</v>
      </c>
      <c r="G11">
        <f t="shared" si="1"/>
        <v>0</v>
      </c>
      <c r="H11">
        <f t="shared" si="2"/>
        <v>0</v>
      </c>
      <c r="I11">
        <f t="shared" si="3"/>
        <v>0</v>
      </c>
      <c r="J11">
        <f>SUMIFS([1]基础经济系数!$M$123:$M$153,[1]基础经济系数!$N$123:$N$153,"稀有自宝箱",[1]基础经济系数!$J$123:$J$153,A11)</f>
        <v>0</v>
      </c>
      <c r="K11">
        <v>2</v>
      </c>
      <c r="L11">
        <v>1</v>
      </c>
      <c r="M11" s="4">
        <f t="shared" si="4"/>
        <v>0.14285714285714285</v>
      </c>
      <c r="N11" s="4">
        <f t="shared" si="4"/>
        <v>0.14285714285714285</v>
      </c>
      <c r="O11">
        <f>IF(B11=B10,0,VLOOKUP(B11,通用估算系数!$Q$1:$R$11,2,FALSE))</f>
        <v>0</v>
      </c>
      <c r="P11">
        <f>SUMIFS([1]基础经济系数!$D$187:$D$214,[1]基础经济系数!$B$187:$B$214,C11,[1]基础经济系数!$G$187:$G$214,"碎片宝箱")</f>
        <v>0</v>
      </c>
      <c r="Q11">
        <f>SUMIFS([1]基础经济系数!$M$123:$M$153,[1]基础经济系数!$N$123:$N$153,"碎片宝箱",[1]基础经济系数!$J$123:$J$153,A11)</f>
        <v>0</v>
      </c>
      <c r="R11">
        <f>IF(B11=B10,0,VLOOKUP(B11,通用估算系数!$T$1:$U$11,2,FALSE))</f>
        <v>0</v>
      </c>
      <c r="S11">
        <f>SUMIFS([1]基础经济系数!$D$187:$D$214,[1]基础经济系数!$B$187:$B$214,C11,[1]基础经济系数!$G$187:$G$214,"部件宝箱")</f>
        <v>0</v>
      </c>
      <c r="T11">
        <f>SUMIFS([1]基础经济系数!$M$123:$M$153,[1]基础经济系数!$N$123:$N$153,"部件宝箱",[1]基础经济系数!$J$123:$J$153,A11)</f>
        <v>0</v>
      </c>
      <c r="U11">
        <f>IF(B11=B10,0,VLOOKUP(B11,通用估算系数!$W$1:$X$11,2,FALSE))</f>
        <v>0</v>
      </c>
      <c r="V11">
        <f>SUMIFS([1]基础经济系数!$D$187:$D$214,[1]基础经济系数!$B$187:$B$214,C11,[1]基础经济系数!$G$187:$G$214,"普通自宝箱")</f>
        <v>0</v>
      </c>
      <c r="W11">
        <f>SUMIFS([1]基础经济系数!$M$123:$M$153,[1]基础经济系数!$N$123:$N$153,"普通自宝箱",[1]基础经济系数!$J$123:$J$153,A11)</f>
        <v>0</v>
      </c>
      <c r="X11">
        <f>IF(B11=B10,0,VLOOKUP(B11,通用估算系数!$Z$1:$AA$11,2,FALSE))+IF(B11&gt;B10,1,0)</f>
        <v>0</v>
      </c>
      <c r="Y11">
        <f>SUMIFS([1]基础经济系数!$D$187:$D$214,[1]基础经济系数!$B$187:$B$214,C11,[1]基础经济系数!$G$187:$G$214,"高级自宝箱")</f>
        <v>0</v>
      </c>
      <c r="Z11">
        <f>SUMIFS([1]基础经济系数!$M$123:$M$153,[1]基础经济系数!$N$123:$N$153,"高级自宝箱",[1]基础经济系数!$J$123:$J$153,A11)</f>
        <v>0</v>
      </c>
    </row>
    <row r="12" spans="1:26" x14ac:dyDescent="0.2">
      <c r="A12">
        <f>玩家成长时间线!A12</f>
        <v>11</v>
      </c>
      <c r="B12">
        <f>玩家成长时间线!B12</f>
        <v>4</v>
      </c>
      <c r="C12">
        <f>IF(MOD(A12,通用估算系数!$B$9),MOD(A12,通用估算系数!$B$9),通用估算系数!$B$9)</f>
        <v>11</v>
      </c>
      <c r="D12">
        <f>钥匙投放计算!C12/100</f>
        <v>2.0528</v>
      </c>
      <c r="E12">
        <f>VLOOKUP(B12,通用估算系数!$G$1:$H$11,2,FALSE)*通用估算系数!$B$5/通用估算系数!$B$11</f>
        <v>1.5</v>
      </c>
      <c r="F12">
        <f t="shared" si="0"/>
        <v>0</v>
      </c>
      <c r="G12">
        <f t="shared" si="1"/>
        <v>0</v>
      </c>
      <c r="H12">
        <f t="shared" si="2"/>
        <v>0</v>
      </c>
      <c r="I12">
        <f t="shared" si="3"/>
        <v>0</v>
      </c>
      <c r="J12">
        <f>SUMIFS([1]基础经济系数!$M$123:$M$153,[1]基础经济系数!$N$123:$N$153,"稀有自宝箱",[1]基础经济系数!$J$123:$J$153,A12)</f>
        <v>0</v>
      </c>
      <c r="K12">
        <v>2</v>
      </c>
      <c r="L12">
        <v>1</v>
      </c>
      <c r="M12" s="4">
        <f t="shared" si="4"/>
        <v>0.14285714285714285</v>
      </c>
      <c r="N12" s="4">
        <f t="shared" si="4"/>
        <v>0.14285714285714285</v>
      </c>
      <c r="O12">
        <f>IF(B12=B11,0,VLOOKUP(B12,通用估算系数!$Q$1:$R$11,2,FALSE))</f>
        <v>0</v>
      </c>
      <c r="P12">
        <f>SUMIFS([1]基础经济系数!$D$187:$D$214,[1]基础经济系数!$B$187:$B$214,C12,[1]基础经济系数!$G$187:$G$214,"碎片宝箱")</f>
        <v>0</v>
      </c>
      <c r="Q12">
        <f>SUMIFS([1]基础经济系数!$M$123:$M$153,[1]基础经济系数!$N$123:$N$153,"碎片宝箱",[1]基础经济系数!$J$123:$J$153,A12)</f>
        <v>0</v>
      </c>
      <c r="R12">
        <f>IF(B12=B11,0,VLOOKUP(B12,通用估算系数!$T$1:$U$11,2,FALSE))</f>
        <v>0</v>
      </c>
      <c r="S12">
        <f>SUMIFS([1]基础经济系数!$D$187:$D$214,[1]基础经济系数!$B$187:$B$214,C12,[1]基础经济系数!$G$187:$G$214,"部件宝箱")</f>
        <v>0</v>
      </c>
      <c r="T12">
        <f>SUMIFS([1]基础经济系数!$M$123:$M$153,[1]基础经济系数!$N$123:$N$153,"部件宝箱",[1]基础经济系数!$J$123:$J$153,A12)</f>
        <v>0</v>
      </c>
      <c r="U12">
        <f>IF(B12=B11,0,VLOOKUP(B12,通用估算系数!$W$1:$X$11,2,FALSE))</f>
        <v>0</v>
      </c>
      <c r="V12">
        <f>SUMIFS([1]基础经济系数!$D$187:$D$214,[1]基础经济系数!$B$187:$B$214,C12,[1]基础经济系数!$G$187:$G$214,"普通自宝箱")</f>
        <v>0</v>
      </c>
      <c r="W12">
        <f>SUMIFS([1]基础经济系数!$M$123:$M$153,[1]基础经济系数!$N$123:$N$153,"普通自宝箱",[1]基础经济系数!$J$123:$J$153,A12)</f>
        <v>0</v>
      </c>
      <c r="X12">
        <f>IF(B12=B11,0,VLOOKUP(B12,通用估算系数!$Z$1:$AA$11,2,FALSE))+IF(B12&gt;B11,1,0)</f>
        <v>0</v>
      </c>
      <c r="Y12">
        <f>SUMIFS([1]基础经济系数!$D$187:$D$214,[1]基础经济系数!$B$187:$B$214,C12,[1]基础经济系数!$G$187:$G$214,"高级自宝箱")</f>
        <v>0</v>
      </c>
      <c r="Z12">
        <f>SUMIFS([1]基础经济系数!$M$123:$M$153,[1]基础经济系数!$N$123:$N$153,"高级自宝箱",[1]基础经济系数!$J$123:$J$153,A12)</f>
        <v>0</v>
      </c>
    </row>
    <row r="13" spans="1:26" x14ac:dyDescent="0.2">
      <c r="A13">
        <f>玩家成长时间线!A13</f>
        <v>12</v>
      </c>
      <c r="B13">
        <f>玩家成长时间线!B13</f>
        <v>4</v>
      </c>
      <c r="C13">
        <f>IF(MOD(A13,通用估算系数!$B$9),MOD(A13,通用估算系数!$B$9),通用估算系数!$B$9)</f>
        <v>12</v>
      </c>
      <c r="D13">
        <f>钥匙投放计算!C13/100</f>
        <v>2.2627999999999999</v>
      </c>
      <c r="E13">
        <f>VLOOKUP(B13,通用估算系数!$G$1:$H$11,2,FALSE)*通用估算系数!$B$5/通用估算系数!$B$11</f>
        <v>1.5</v>
      </c>
      <c r="F13">
        <f t="shared" si="0"/>
        <v>0</v>
      </c>
      <c r="G13">
        <f t="shared" si="1"/>
        <v>0</v>
      </c>
      <c r="H13">
        <f t="shared" si="2"/>
        <v>0</v>
      </c>
      <c r="I13">
        <f t="shared" si="3"/>
        <v>0</v>
      </c>
      <c r="J13">
        <f>SUMIFS([1]基础经济系数!$M$123:$M$153,[1]基础经济系数!$N$123:$N$153,"稀有自宝箱",[1]基础经济系数!$J$123:$J$153,A13)</f>
        <v>0</v>
      </c>
      <c r="K13">
        <v>2</v>
      </c>
      <c r="L13">
        <v>1</v>
      </c>
      <c r="M13" s="4">
        <f t="shared" si="4"/>
        <v>0.14285714285714285</v>
      </c>
      <c r="N13" s="4">
        <f t="shared" si="4"/>
        <v>0.14285714285714285</v>
      </c>
      <c r="O13">
        <f>IF(B13=B12,0,VLOOKUP(B13,通用估算系数!$Q$1:$R$11,2,FALSE))</f>
        <v>0</v>
      </c>
      <c r="P13">
        <f>SUMIFS([1]基础经济系数!$D$187:$D$214,[1]基础经济系数!$B$187:$B$214,C13,[1]基础经济系数!$G$187:$G$214,"碎片宝箱")</f>
        <v>0</v>
      </c>
      <c r="Q13">
        <f>SUMIFS([1]基础经济系数!$M$123:$M$153,[1]基础经济系数!$N$123:$N$153,"碎片宝箱",[1]基础经济系数!$J$123:$J$153,A13)</f>
        <v>0</v>
      </c>
      <c r="R13">
        <f>IF(B13=B12,0,VLOOKUP(B13,通用估算系数!$T$1:$U$11,2,FALSE))</f>
        <v>0</v>
      </c>
      <c r="S13">
        <f>SUMIFS([1]基础经济系数!$D$187:$D$214,[1]基础经济系数!$B$187:$B$214,C13,[1]基础经济系数!$G$187:$G$214,"部件宝箱")</f>
        <v>0</v>
      </c>
      <c r="T13">
        <f>SUMIFS([1]基础经济系数!$M$123:$M$153,[1]基础经济系数!$N$123:$N$153,"部件宝箱",[1]基础经济系数!$J$123:$J$153,A13)</f>
        <v>0</v>
      </c>
      <c r="U13">
        <f>IF(B13=B12,0,VLOOKUP(B13,通用估算系数!$W$1:$X$11,2,FALSE))</f>
        <v>0</v>
      </c>
      <c r="V13">
        <f>SUMIFS([1]基础经济系数!$D$187:$D$214,[1]基础经济系数!$B$187:$B$214,C13,[1]基础经济系数!$G$187:$G$214,"普通自宝箱")</f>
        <v>0</v>
      </c>
      <c r="W13">
        <f>SUMIFS([1]基础经济系数!$M$123:$M$153,[1]基础经济系数!$N$123:$N$153,"普通自宝箱",[1]基础经济系数!$J$123:$J$153,A13)</f>
        <v>0</v>
      </c>
      <c r="X13">
        <f>IF(B13=B12,0,VLOOKUP(B13,通用估算系数!$Z$1:$AA$11,2,FALSE))+IF(B13&gt;B12,1,0)</f>
        <v>0</v>
      </c>
      <c r="Y13">
        <f>SUMIFS([1]基础经济系数!$D$187:$D$214,[1]基础经济系数!$B$187:$B$214,C13,[1]基础经济系数!$G$187:$G$214,"高级自宝箱")</f>
        <v>0</v>
      </c>
      <c r="Z13">
        <f>SUMIFS([1]基础经济系数!$M$123:$M$153,[1]基础经济系数!$N$123:$N$153,"高级自宝箱",[1]基础经济系数!$J$123:$J$153,A13)</f>
        <v>0</v>
      </c>
    </row>
    <row r="14" spans="1:26" x14ac:dyDescent="0.2">
      <c r="A14">
        <f>玩家成长时间线!A14</f>
        <v>13</v>
      </c>
      <c r="B14">
        <f>玩家成长时间线!B14</f>
        <v>4</v>
      </c>
      <c r="C14">
        <f>IF(MOD(A14,通用估算系数!$B$9),MOD(A14,通用估算系数!$B$9),通用估算系数!$B$9)</f>
        <v>13</v>
      </c>
      <c r="D14">
        <f>钥匙投放计算!C14/100</f>
        <v>2.0728</v>
      </c>
      <c r="E14">
        <f>VLOOKUP(B14,通用估算系数!$G$1:$H$11,2,FALSE)*通用估算系数!$B$5/通用估算系数!$B$11</f>
        <v>1.5</v>
      </c>
      <c r="F14">
        <f t="shared" si="0"/>
        <v>0</v>
      </c>
      <c r="G14">
        <f t="shared" si="1"/>
        <v>0</v>
      </c>
      <c r="H14">
        <f t="shared" si="2"/>
        <v>0</v>
      </c>
      <c r="I14">
        <f t="shared" si="3"/>
        <v>0</v>
      </c>
      <c r="J14">
        <f>SUMIFS([1]基础经济系数!$M$123:$M$153,[1]基础经济系数!$N$123:$N$153,"稀有自宝箱",[1]基础经济系数!$J$123:$J$153,A14)</f>
        <v>0</v>
      </c>
      <c r="K14">
        <v>2</v>
      </c>
      <c r="L14">
        <v>1</v>
      </c>
      <c r="M14" s="4">
        <f t="shared" si="4"/>
        <v>0.14285714285714285</v>
      </c>
      <c r="N14" s="4">
        <f t="shared" si="4"/>
        <v>0.14285714285714285</v>
      </c>
      <c r="O14">
        <f>IF(B14=B13,0,VLOOKUP(B14,通用估算系数!$Q$1:$R$11,2,FALSE))</f>
        <v>0</v>
      </c>
      <c r="P14">
        <f>SUMIFS([1]基础经济系数!$D$187:$D$214,[1]基础经济系数!$B$187:$B$214,C14,[1]基础经济系数!$G$187:$G$214,"碎片宝箱")</f>
        <v>0</v>
      </c>
      <c r="Q14">
        <f>SUMIFS([1]基础经济系数!$M$123:$M$153,[1]基础经济系数!$N$123:$N$153,"碎片宝箱",[1]基础经济系数!$J$123:$J$153,A14)</f>
        <v>0</v>
      </c>
      <c r="R14">
        <f>IF(B14=B13,0,VLOOKUP(B14,通用估算系数!$T$1:$U$11,2,FALSE))</f>
        <v>0</v>
      </c>
      <c r="S14">
        <f>SUMIFS([1]基础经济系数!$D$187:$D$214,[1]基础经济系数!$B$187:$B$214,C14,[1]基础经济系数!$G$187:$G$214,"部件宝箱")</f>
        <v>0</v>
      </c>
      <c r="T14">
        <f>SUMIFS([1]基础经济系数!$M$123:$M$153,[1]基础经济系数!$N$123:$N$153,"部件宝箱",[1]基础经济系数!$J$123:$J$153,A14)</f>
        <v>0</v>
      </c>
      <c r="U14">
        <f>IF(B14=B13,0,VLOOKUP(B14,通用估算系数!$W$1:$X$11,2,FALSE))</f>
        <v>0</v>
      </c>
      <c r="V14">
        <f>SUMIFS([1]基础经济系数!$D$187:$D$214,[1]基础经济系数!$B$187:$B$214,C14,[1]基础经济系数!$G$187:$G$214,"普通自宝箱")</f>
        <v>0</v>
      </c>
      <c r="W14">
        <f>SUMIFS([1]基础经济系数!$M$123:$M$153,[1]基础经济系数!$N$123:$N$153,"普通自宝箱",[1]基础经济系数!$J$123:$J$153,A14)</f>
        <v>0</v>
      </c>
      <c r="X14">
        <f>IF(B14=B13,0,VLOOKUP(B14,通用估算系数!$Z$1:$AA$11,2,FALSE))+IF(B14&gt;B13,1,0)</f>
        <v>0</v>
      </c>
      <c r="Y14">
        <f>SUMIFS([1]基础经济系数!$D$187:$D$214,[1]基础经济系数!$B$187:$B$214,C14,[1]基础经济系数!$G$187:$G$214,"高级自宝箱")</f>
        <v>0</v>
      </c>
      <c r="Z14">
        <f>SUMIFS([1]基础经济系数!$M$123:$M$153,[1]基础经济系数!$N$123:$N$153,"高级自宝箱",[1]基础经济系数!$J$123:$J$153,A14)</f>
        <v>0</v>
      </c>
    </row>
    <row r="15" spans="1:26" x14ac:dyDescent="0.2">
      <c r="A15">
        <f>玩家成长时间线!A15</f>
        <v>14</v>
      </c>
      <c r="B15">
        <f>玩家成长时间线!B15</f>
        <v>5</v>
      </c>
      <c r="C15">
        <f>IF(MOD(A15,通用估算系数!$B$9),MOD(A15,通用估算系数!$B$9),通用估算系数!$B$9)</f>
        <v>14</v>
      </c>
      <c r="D15">
        <f>钥匙投放计算!C15/100</f>
        <v>2.0828000000000002</v>
      </c>
      <c r="E15">
        <f>VLOOKUP(B15,通用估算系数!$G$1:$H$11,2,FALSE)*通用估算系数!$B$5/通用估算系数!$B$11</f>
        <v>1.5</v>
      </c>
      <c r="F15">
        <f t="shared" si="0"/>
        <v>0</v>
      </c>
      <c r="G15">
        <f t="shared" si="1"/>
        <v>1</v>
      </c>
      <c r="H15">
        <f t="shared" si="2"/>
        <v>1</v>
      </c>
      <c r="I15">
        <f t="shared" si="3"/>
        <v>1</v>
      </c>
      <c r="J15">
        <f>SUMIFS([1]基础经济系数!$M$123:$M$153,[1]基础经济系数!$N$123:$N$153,"稀有自宝箱",[1]基础经济系数!$J$123:$J$153,A15)</f>
        <v>0</v>
      </c>
      <c r="K15">
        <v>2</v>
      </c>
      <c r="L15">
        <v>1</v>
      </c>
      <c r="M15" s="4">
        <f t="shared" si="4"/>
        <v>0.14285714285714285</v>
      </c>
      <c r="N15" s="4">
        <f t="shared" si="4"/>
        <v>0.14285714285714285</v>
      </c>
      <c r="O15">
        <f>IF(B15=B14,0,VLOOKUP(B15,通用估算系数!$Q$1:$R$11,2,FALSE))</f>
        <v>0</v>
      </c>
      <c r="P15">
        <f>SUMIFS([1]基础经济系数!$D$187:$D$214,[1]基础经济系数!$B$187:$B$214,C15,[1]基础经济系数!$G$187:$G$214,"碎片宝箱")</f>
        <v>0</v>
      </c>
      <c r="Q15">
        <f>SUMIFS([1]基础经济系数!$M$123:$M$153,[1]基础经济系数!$N$123:$N$153,"碎片宝箱",[1]基础经济系数!$J$123:$J$153,A15)</f>
        <v>0</v>
      </c>
      <c r="R15">
        <f>IF(B15=B14,0,VLOOKUP(B15,通用估算系数!$T$1:$U$11,2,FALSE))</f>
        <v>1</v>
      </c>
      <c r="S15">
        <f>SUMIFS([1]基础经济系数!$D$187:$D$214,[1]基础经济系数!$B$187:$B$214,C15,[1]基础经济系数!$G$187:$G$214,"部件宝箱")</f>
        <v>0</v>
      </c>
      <c r="T15">
        <f>SUMIFS([1]基础经济系数!$M$123:$M$153,[1]基础经济系数!$N$123:$N$153,"部件宝箱",[1]基础经济系数!$J$123:$J$153,A15)</f>
        <v>0</v>
      </c>
      <c r="U15">
        <f>IF(B15=B14,0,VLOOKUP(B15,通用估算系数!$W$1:$X$11,2,FALSE))</f>
        <v>0</v>
      </c>
      <c r="V15">
        <f>SUMIFS([1]基础经济系数!$D$187:$D$214,[1]基础经济系数!$B$187:$B$214,C15,[1]基础经济系数!$G$187:$G$214,"普通自宝箱")</f>
        <v>1</v>
      </c>
      <c r="W15">
        <f>SUMIFS([1]基础经济系数!$M$123:$M$153,[1]基础经济系数!$N$123:$N$153,"普通自宝箱",[1]基础经济系数!$J$123:$J$153,A15)</f>
        <v>0</v>
      </c>
      <c r="X15">
        <f>IF(B15=B14,0,VLOOKUP(B15,通用估算系数!$Z$1:$AA$11,2,FALSE))+IF(B15&gt;B14,1,0)</f>
        <v>1</v>
      </c>
      <c r="Y15">
        <f>SUMIFS([1]基础经济系数!$D$187:$D$214,[1]基础经济系数!$B$187:$B$214,C15,[1]基础经济系数!$G$187:$G$214,"高级自宝箱")</f>
        <v>0</v>
      </c>
      <c r="Z15">
        <f>SUMIFS([1]基础经济系数!$M$123:$M$153,[1]基础经济系数!$N$123:$N$153,"高级自宝箱",[1]基础经济系数!$J$123:$J$153,A15)</f>
        <v>0</v>
      </c>
    </row>
    <row r="16" spans="1:26" x14ac:dyDescent="0.2">
      <c r="A16">
        <f>玩家成长时间线!A16</f>
        <v>15</v>
      </c>
      <c r="B16">
        <f>玩家成长时间线!B16</f>
        <v>5</v>
      </c>
      <c r="C16">
        <f>IF(MOD(A16,通用估算系数!$B$9),MOD(A16,通用估算系数!$B$9),通用估算系数!$B$9)</f>
        <v>15</v>
      </c>
      <c r="D16">
        <f>钥匙投放计算!C16/100</f>
        <v>2.0928</v>
      </c>
      <c r="E16">
        <f>VLOOKUP(B16,通用估算系数!$G$1:$H$11,2,FALSE)*通用估算系数!$B$5/通用估算系数!$B$11</f>
        <v>1.5</v>
      </c>
      <c r="F16">
        <f t="shared" si="0"/>
        <v>0</v>
      </c>
      <c r="G16">
        <f t="shared" si="1"/>
        <v>0</v>
      </c>
      <c r="H16">
        <f t="shared" si="2"/>
        <v>0</v>
      </c>
      <c r="I16">
        <f t="shared" si="3"/>
        <v>0</v>
      </c>
      <c r="J16">
        <f>SUMIFS([1]基础经济系数!$M$123:$M$153,[1]基础经济系数!$N$123:$N$153,"稀有自宝箱",[1]基础经济系数!$J$123:$J$153,A16)</f>
        <v>0</v>
      </c>
      <c r="K16">
        <v>2</v>
      </c>
      <c r="L16">
        <v>1</v>
      </c>
      <c r="M16" s="4">
        <f t="shared" si="4"/>
        <v>0.14285714285714285</v>
      </c>
      <c r="N16" s="4">
        <f t="shared" si="4"/>
        <v>0.14285714285714285</v>
      </c>
      <c r="O16">
        <f>IF(B16=B15,0,VLOOKUP(B16,通用估算系数!$Q$1:$R$11,2,FALSE))</f>
        <v>0</v>
      </c>
      <c r="P16">
        <f>SUMIFS([1]基础经济系数!$D$187:$D$214,[1]基础经济系数!$B$187:$B$214,C16,[1]基础经济系数!$G$187:$G$214,"碎片宝箱")</f>
        <v>0</v>
      </c>
      <c r="Q16">
        <f>SUMIFS([1]基础经济系数!$M$123:$M$153,[1]基础经济系数!$N$123:$N$153,"碎片宝箱",[1]基础经济系数!$J$123:$J$153,A16)</f>
        <v>0</v>
      </c>
      <c r="R16">
        <f>IF(B16=B15,0,VLOOKUP(B16,通用估算系数!$T$1:$U$11,2,FALSE))</f>
        <v>0</v>
      </c>
      <c r="S16">
        <f>SUMIFS([1]基础经济系数!$D$187:$D$214,[1]基础经济系数!$B$187:$B$214,C16,[1]基础经济系数!$G$187:$G$214,"部件宝箱")</f>
        <v>0</v>
      </c>
      <c r="T16">
        <f>SUMIFS([1]基础经济系数!$M$123:$M$153,[1]基础经济系数!$N$123:$N$153,"部件宝箱",[1]基础经济系数!$J$123:$J$153,A16)</f>
        <v>0</v>
      </c>
      <c r="U16">
        <f>IF(B16=B15,0,VLOOKUP(B16,通用估算系数!$W$1:$X$11,2,FALSE))</f>
        <v>0</v>
      </c>
      <c r="V16">
        <f>SUMIFS([1]基础经济系数!$D$187:$D$214,[1]基础经济系数!$B$187:$B$214,C16,[1]基础经济系数!$G$187:$G$214,"普通自宝箱")</f>
        <v>0</v>
      </c>
      <c r="W16">
        <f>SUMIFS([1]基础经济系数!$M$123:$M$153,[1]基础经济系数!$N$123:$N$153,"普通自宝箱",[1]基础经济系数!$J$123:$J$153,A16)</f>
        <v>0</v>
      </c>
      <c r="X16">
        <f>IF(B16=B15,0,VLOOKUP(B16,通用估算系数!$Z$1:$AA$11,2,FALSE))+IF(B16&gt;B15,1,0)</f>
        <v>0</v>
      </c>
      <c r="Y16">
        <f>SUMIFS([1]基础经济系数!$D$187:$D$214,[1]基础经济系数!$B$187:$B$214,C16,[1]基础经济系数!$G$187:$G$214,"高级自宝箱")</f>
        <v>0</v>
      </c>
      <c r="Z16">
        <f>SUMIFS([1]基础经济系数!$M$123:$M$153,[1]基础经济系数!$N$123:$N$153,"高级自宝箱",[1]基础经济系数!$J$123:$J$153,A16)</f>
        <v>0</v>
      </c>
    </row>
    <row r="17" spans="1:26" x14ac:dyDescent="0.2">
      <c r="A17">
        <f>玩家成长时间线!A17</f>
        <v>16</v>
      </c>
      <c r="B17">
        <f>玩家成长时间线!B17</f>
        <v>5</v>
      </c>
      <c r="C17">
        <f>IF(MOD(A17,通用估算系数!$B$9),MOD(A17,通用估算系数!$B$9),通用估算系数!$B$9)</f>
        <v>16</v>
      </c>
      <c r="D17">
        <f>钥匙投放计算!C17/100</f>
        <v>2.3028</v>
      </c>
      <c r="E17">
        <f>VLOOKUP(B17,通用估算系数!$G$1:$H$11,2,FALSE)*通用估算系数!$B$5/通用估算系数!$B$11</f>
        <v>1.5</v>
      </c>
      <c r="F17">
        <f t="shared" si="0"/>
        <v>0</v>
      </c>
      <c r="G17">
        <f t="shared" si="1"/>
        <v>0</v>
      </c>
      <c r="H17">
        <f t="shared" si="2"/>
        <v>0</v>
      </c>
      <c r="I17">
        <f t="shared" si="3"/>
        <v>0</v>
      </c>
      <c r="J17">
        <f>SUMIFS([1]基础经济系数!$M$123:$M$153,[1]基础经济系数!$N$123:$N$153,"稀有自宝箱",[1]基础经济系数!$J$123:$J$153,A17)</f>
        <v>0</v>
      </c>
      <c r="K17">
        <v>2</v>
      </c>
      <c r="L17">
        <v>1</v>
      </c>
      <c r="M17" s="4">
        <f t="shared" si="4"/>
        <v>0.14285714285714285</v>
      </c>
      <c r="N17" s="4">
        <f t="shared" si="4"/>
        <v>0.14285714285714285</v>
      </c>
      <c r="O17">
        <f>IF(B17=B16,0,VLOOKUP(B17,通用估算系数!$Q$1:$R$11,2,FALSE))</f>
        <v>0</v>
      </c>
      <c r="P17">
        <f>SUMIFS([1]基础经济系数!$D$187:$D$214,[1]基础经济系数!$B$187:$B$214,C17,[1]基础经济系数!$G$187:$G$214,"碎片宝箱")</f>
        <v>0</v>
      </c>
      <c r="Q17">
        <f>SUMIFS([1]基础经济系数!$M$123:$M$153,[1]基础经济系数!$N$123:$N$153,"碎片宝箱",[1]基础经济系数!$J$123:$J$153,A17)</f>
        <v>0</v>
      </c>
      <c r="R17">
        <f>IF(B17=B16,0,VLOOKUP(B17,通用估算系数!$T$1:$U$11,2,FALSE))</f>
        <v>0</v>
      </c>
      <c r="S17">
        <f>SUMIFS([1]基础经济系数!$D$187:$D$214,[1]基础经济系数!$B$187:$B$214,C17,[1]基础经济系数!$G$187:$G$214,"部件宝箱")</f>
        <v>0</v>
      </c>
      <c r="T17">
        <f>SUMIFS([1]基础经济系数!$M$123:$M$153,[1]基础经济系数!$N$123:$N$153,"部件宝箱",[1]基础经济系数!$J$123:$J$153,A17)</f>
        <v>0</v>
      </c>
      <c r="U17">
        <f>IF(B17=B16,0,VLOOKUP(B17,通用估算系数!$W$1:$X$11,2,FALSE))</f>
        <v>0</v>
      </c>
      <c r="V17">
        <f>SUMIFS([1]基础经济系数!$D$187:$D$214,[1]基础经济系数!$B$187:$B$214,C17,[1]基础经济系数!$G$187:$G$214,"普通自宝箱")</f>
        <v>0</v>
      </c>
      <c r="W17">
        <f>SUMIFS([1]基础经济系数!$M$123:$M$153,[1]基础经济系数!$N$123:$N$153,"普通自宝箱",[1]基础经济系数!$J$123:$J$153,A17)</f>
        <v>0</v>
      </c>
      <c r="X17">
        <f>IF(B17=B16,0,VLOOKUP(B17,通用估算系数!$Z$1:$AA$11,2,FALSE))+IF(B17&gt;B16,1,0)</f>
        <v>0</v>
      </c>
      <c r="Y17">
        <f>SUMIFS([1]基础经济系数!$D$187:$D$214,[1]基础经济系数!$B$187:$B$214,C17,[1]基础经济系数!$G$187:$G$214,"高级自宝箱")</f>
        <v>0</v>
      </c>
      <c r="Z17">
        <f>SUMIFS([1]基础经济系数!$M$123:$M$153,[1]基础经济系数!$N$123:$N$153,"高级自宝箱",[1]基础经济系数!$J$123:$J$153,A17)</f>
        <v>0</v>
      </c>
    </row>
    <row r="18" spans="1:26" x14ac:dyDescent="0.2">
      <c r="A18">
        <f>玩家成长时间线!A18</f>
        <v>17</v>
      </c>
      <c r="B18">
        <f>玩家成长时间线!B18</f>
        <v>5</v>
      </c>
      <c r="C18">
        <f>IF(MOD(A18,通用估算系数!$B$9),MOD(A18,通用估算系数!$B$9),通用估算系数!$B$9)</f>
        <v>17</v>
      </c>
      <c r="D18">
        <f>钥匙投放计算!C18/100</f>
        <v>2.1128</v>
      </c>
      <c r="E18">
        <f>VLOOKUP(B18,通用估算系数!$G$1:$H$11,2,FALSE)*通用估算系数!$B$5/通用估算系数!$B$11</f>
        <v>1.5</v>
      </c>
      <c r="F18">
        <f t="shared" si="0"/>
        <v>0</v>
      </c>
      <c r="G18">
        <f t="shared" si="1"/>
        <v>0</v>
      </c>
      <c r="H18">
        <f t="shared" si="2"/>
        <v>0</v>
      </c>
      <c r="I18">
        <f t="shared" si="3"/>
        <v>0</v>
      </c>
      <c r="J18">
        <f>SUMIFS([1]基础经济系数!$M$123:$M$153,[1]基础经济系数!$N$123:$N$153,"稀有自宝箱",[1]基础经济系数!$J$123:$J$153,A18)</f>
        <v>0</v>
      </c>
      <c r="K18">
        <v>2</v>
      </c>
      <c r="L18">
        <v>1</v>
      </c>
      <c r="M18" s="4">
        <f t="shared" si="4"/>
        <v>0.14285714285714285</v>
      </c>
      <c r="N18" s="4">
        <f t="shared" si="4"/>
        <v>0.14285714285714285</v>
      </c>
      <c r="O18">
        <f>IF(B18=B17,0,VLOOKUP(B18,通用估算系数!$Q$1:$R$11,2,FALSE))</f>
        <v>0</v>
      </c>
      <c r="P18">
        <f>SUMIFS([1]基础经济系数!$D$187:$D$214,[1]基础经济系数!$B$187:$B$214,C18,[1]基础经济系数!$G$187:$G$214,"碎片宝箱")</f>
        <v>0</v>
      </c>
      <c r="Q18">
        <f>SUMIFS([1]基础经济系数!$M$123:$M$153,[1]基础经济系数!$N$123:$N$153,"碎片宝箱",[1]基础经济系数!$J$123:$J$153,A18)</f>
        <v>0</v>
      </c>
      <c r="R18">
        <f>IF(B18=B17,0,VLOOKUP(B18,通用估算系数!$T$1:$U$11,2,FALSE))</f>
        <v>0</v>
      </c>
      <c r="S18">
        <f>SUMIFS([1]基础经济系数!$D$187:$D$214,[1]基础经济系数!$B$187:$B$214,C18,[1]基础经济系数!$G$187:$G$214,"部件宝箱")</f>
        <v>0</v>
      </c>
      <c r="T18">
        <f>SUMIFS([1]基础经济系数!$M$123:$M$153,[1]基础经济系数!$N$123:$N$153,"部件宝箱",[1]基础经济系数!$J$123:$J$153,A18)</f>
        <v>0</v>
      </c>
      <c r="U18">
        <f>IF(B18=B17,0,VLOOKUP(B18,通用估算系数!$W$1:$X$11,2,FALSE))</f>
        <v>0</v>
      </c>
      <c r="V18">
        <f>SUMIFS([1]基础经济系数!$D$187:$D$214,[1]基础经济系数!$B$187:$B$214,C18,[1]基础经济系数!$G$187:$G$214,"普通自宝箱")</f>
        <v>0</v>
      </c>
      <c r="W18">
        <f>SUMIFS([1]基础经济系数!$M$123:$M$153,[1]基础经济系数!$N$123:$N$153,"普通自宝箱",[1]基础经济系数!$J$123:$J$153,A18)</f>
        <v>0</v>
      </c>
      <c r="X18">
        <f>IF(B18=B17,0,VLOOKUP(B18,通用估算系数!$Z$1:$AA$11,2,FALSE))+IF(B18&gt;B17,1,0)</f>
        <v>0</v>
      </c>
      <c r="Y18">
        <f>SUMIFS([1]基础经济系数!$D$187:$D$214,[1]基础经济系数!$B$187:$B$214,C18,[1]基础经济系数!$G$187:$G$214,"高级自宝箱")</f>
        <v>0</v>
      </c>
      <c r="Z18">
        <f>SUMIFS([1]基础经济系数!$M$123:$M$153,[1]基础经济系数!$N$123:$N$153,"高级自宝箱",[1]基础经济系数!$J$123:$J$153,A18)</f>
        <v>0</v>
      </c>
    </row>
    <row r="19" spans="1:26" x14ac:dyDescent="0.2">
      <c r="A19">
        <f>玩家成长时间线!A19</f>
        <v>18</v>
      </c>
      <c r="B19">
        <f>玩家成长时间线!B19</f>
        <v>5</v>
      </c>
      <c r="C19">
        <f>IF(MOD(A19,通用估算系数!$B$9),MOD(A19,通用估算系数!$B$9),通用估算系数!$B$9)</f>
        <v>18</v>
      </c>
      <c r="D19">
        <f>钥匙投放计算!C19/100</f>
        <v>2.1227999999999998</v>
      </c>
      <c r="E19">
        <f>VLOOKUP(B19,通用估算系数!$G$1:$H$11,2,FALSE)*通用估算系数!$B$5/通用估算系数!$B$11</f>
        <v>1.5</v>
      </c>
      <c r="F19">
        <f t="shared" si="0"/>
        <v>0</v>
      </c>
      <c r="G19">
        <f t="shared" si="1"/>
        <v>0</v>
      </c>
      <c r="H19">
        <f t="shared" si="2"/>
        <v>0</v>
      </c>
      <c r="I19">
        <f t="shared" si="3"/>
        <v>0</v>
      </c>
      <c r="J19">
        <f>SUMIFS([1]基础经济系数!$M$123:$M$153,[1]基础经济系数!$N$123:$N$153,"稀有自宝箱",[1]基础经济系数!$J$123:$J$153,A19)</f>
        <v>0</v>
      </c>
      <c r="K19">
        <v>2</v>
      </c>
      <c r="L19">
        <v>1</v>
      </c>
      <c r="M19" s="4">
        <f t="shared" si="4"/>
        <v>0.14285714285714285</v>
      </c>
      <c r="N19" s="4">
        <f t="shared" si="4"/>
        <v>0.14285714285714285</v>
      </c>
      <c r="O19">
        <f>IF(B19=B18,0,VLOOKUP(B19,通用估算系数!$Q$1:$R$11,2,FALSE))</f>
        <v>0</v>
      </c>
      <c r="P19">
        <f>SUMIFS([1]基础经济系数!$D$187:$D$214,[1]基础经济系数!$B$187:$B$214,C19,[1]基础经济系数!$G$187:$G$214,"碎片宝箱")</f>
        <v>0</v>
      </c>
      <c r="Q19">
        <f>SUMIFS([1]基础经济系数!$M$123:$M$153,[1]基础经济系数!$N$123:$N$153,"碎片宝箱",[1]基础经济系数!$J$123:$J$153,A19)</f>
        <v>0</v>
      </c>
      <c r="R19">
        <f>IF(B19=B18,0,VLOOKUP(B19,通用估算系数!$T$1:$U$11,2,FALSE))</f>
        <v>0</v>
      </c>
      <c r="S19">
        <f>SUMIFS([1]基础经济系数!$D$187:$D$214,[1]基础经济系数!$B$187:$B$214,C19,[1]基础经济系数!$G$187:$G$214,"部件宝箱")</f>
        <v>0</v>
      </c>
      <c r="T19">
        <f>SUMIFS([1]基础经济系数!$M$123:$M$153,[1]基础经济系数!$N$123:$N$153,"部件宝箱",[1]基础经济系数!$J$123:$J$153,A19)</f>
        <v>0</v>
      </c>
      <c r="U19">
        <f>IF(B19=B18,0,VLOOKUP(B19,通用估算系数!$W$1:$X$11,2,FALSE))</f>
        <v>0</v>
      </c>
      <c r="V19">
        <f>SUMIFS([1]基础经济系数!$D$187:$D$214,[1]基础经济系数!$B$187:$B$214,C19,[1]基础经济系数!$G$187:$G$214,"普通自宝箱")</f>
        <v>0</v>
      </c>
      <c r="W19">
        <f>SUMIFS([1]基础经济系数!$M$123:$M$153,[1]基础经济系数!$N$123:$N$153,"普通自宝箱",[1]基础经济系数!$J$123:$J$153,A19)</f>
        <v>0</v>
      </c>
      <c r="X19">
        <f>IF(B19=B18,0,VLOOKUP(B19,通用估算系数!$Z$1:$AA$11,2,FALSE))+IF(B19&gt;B18,1,0)</f>
        <v>0</v>
      </c>
      <c r="Y19">
        <f>SUMIFS([1]基础经济系数!$D$187:$D$214,[1]基础经济系数!$B$187:$B$214,C19,[1]基础经济系数!$G$187:$G$214,"高级自宝箱")</f>
        <v>0</v>
      </c>
      <c r="Z19">
        <f>SUMIFS([1]基础经济系数!$M$123:$M$153,[1]基础经济系数!$N$123:$N$153,"高级自宝箱",[1]基础经济系数!$J$123:$J$153,A19)</f>
        <v>0</v>
      </c>
    </row>
    <row r="20" spans="1:26" x14ac:dyDescent="0.2">
      <c r="A20">
        <f>玩家成长时间线!A20</f>
        <v>19</v>
      </c>
      <c r="B20">
        <f>玩家成长时间线!B20</f>
        <v>6</v>
      </c>
      <c r="C20">
        <f>IF(MOD(A20,通用估算系数!$B$9),MOD(A20,通用估算系数!$B$9),通用估算系数!$B$9)</f>
        <v>19</v>
      </c>
      <c r="D20">
        <f>钥匙投放计算!C20/100</f>
        <v>2.2827999999999999</v>
      </c>
      <c r="E20">
        <f>VLOOKUP(B20,通用估算系数!$G$1:$H$11,2,FALSE)*通用估算系数!$B$5/通用估算系数!$B$11</f>
        <v>1.5</v>
      </c>
      <c r="F20">
        <f t="shared" si="0"/>
        <v>1</v>
      </c>
      <c r="G20">
        <f t="shared" si="1"/>
        <v>0</v>
      </c>
      <c r="H20">
        <f t="shared" si="2"/>
        <v>0</v>
      </c>
      <c r="I20">
        <f t="shared" si="3"/>
        <v>1</v>
      </c>
      <c r="J20">
        <f>SUMIFS([1]基础经济系数!$M$123:$M$153,[1]基础经济系数!$N$123:$N$153,"稀有自宝箱",[1]基础经济系数!$J$123:$J$153,A20)</f>
        <v>0</v>
      </c>
      <c r="K20">
        <v>2</v>
      </c>
      <c r="L20">
        <v>1</v>
      </c>
      <c r="M20" s="4">
        <f t="shared" si="4"/>
        <v>0.14285714285714285</v>
      </c>
      <c r="N20" s="4">
        <f t="shared" si="4"/>
        <v>0.14285714285714285</v>
      </c>
      <c r="O20">
        <f>IF(B20=B19,0,VLOOKUP(B20,通用估算系数!$Q$1:$R$11,2,FALSE))</f>
        <v>1</v>
      </c>
      <c r="P20">
        <f>SUMIFS([1]基础经济系数!$D$187:$D$214,[1]基础经济系数!$B$187:$B$214,C20,[1]基础经济系数!$G$187:$G$214,"碎片宝箱")</f>
        <v>0</v>
      </c>
      <c r="Q20">
        <f>SUMIFS([1]基础经济系数!$M$123:$M$153,[1]基础经济系数!$N$123:$N$153,"碎片宝箱",[1]基础经济系数!$J$123:$J$153,A20)</f>
        <v>0</v>
      </c>
      <c r="R20">
        <f>IF(B20=B19,0,VLOOKUP(B20,通用估算系数!$T$1:$U$11,2,FALSE))</f>
        <v>0</v>
      </c>
      <c r="S20">
        <f>SUMIFS([1]基础经济系数!$D$187:$D$214,[1]基础经济系数!$B$187:$B$214,C20,[1]基础经济系数!$G$187:$G$214,"部件宝箱")</f>
        <v>0</v>
      </c>
      <c r="T20">
        <f>SUMIFS([1]基础经济系数!$M$123:$M$153,[1]基础经济系数!$N$123:$N$153,"部件宝箱",[1]基础经济系数!$J$123:$J$153,A20)</f>
        <v>0</v>
      </c>
      <c r="U20">
        <f>IF(B20=B19,0,VLOOKUP(B20,通用估算系数!$W$1:$X$11,2,FALSE))</f>
        <v>0</v>
      </c>
      <c r="V20">
        <f>SUMIFS([1]基础经济系数!$D$187:$D$214,[1]基础经济系数!$B$187:$B$214,C20,[1]基础经济系数!$G$187:$G$214,"普通自宝箱")</f>
        <v>0</v>
      </c>
      <c r="W20">
        <f>SUMIFS([1]基础经济系数!$M$123:$M$153,[1]基础经济系数!$N$123:$N$153,"普通自宝箱",[1]基础经济系数!$J$123:$J$153,A20)</f>
        <v>0</v>
      </c>
      <c r="X20">
        <f>IF(B20=B19,0,VLOOKUP(B20,通用估算系数!$Z$1:$AA$11,2,FALSE))+IF(B20&gt;B19,1,0)</f>
        <v>1</v>
      </c>
      <c r="Y20">
        <f>SUMIFS([1]基础经济系数!$D$187:$D$214,[1]基础经济系数!$B$187:$B$214,C20,[1]基础经济系数!$G$187:$G$214,"高级自宝箱")</f>
        <v>0</v>
      </c>
      <c r="Z20">
        <f>SUMIFS([1]基础经济系数!$M$123:$M$153,[1]基础经济系数!$N$123:$N$153,"高级自宝箱",[1]基础经济系数!$J$123:$J$153,A20)</f>
        <v>0</v>
      </c>
    </row>
    <row r="21" spans="1:26" x14ac:dyDescent="0.2">
      <c r="A21">
        <f>玩家成长时间线!A21</f>
        <v>20</v>
      </c>
      <c r="B21">
        <f>玩家成长时间线!B21</f>
        <v>6</v>
      </c>
      <c r="C21">
        <f>IF(MOD(A21,通用估算系数!$B$9),MOD(A21,通用估算系数!$B$9),通用估算系数!$B$9)</f>
        <v>20</v>
      </c>
      <c r="D21">
        <f>钥匙投放计算!C21/100</f>
        <v>2.0928</v>
      </c>
      <c r="E21">
        <f>VLOOKUP(B21,通用估算系数!$G$1:$H$11,2,FALSE)*通用估算系数!$B$5/通用估算系数!$B$11</f>
        <v>1.5</v>
      </c>
      <c r="F21">
        <f t="shared" si="0"/>
        <v>0</v>
      </c>
      <c r="G21">
        <f t="shared" si="1"/>
        <v>0</v>
      </c>
      <c r="H21">
        <f t="shared" si="2"/>
        <v>0</v>
      </c>
      <c r="I21">
        <f t="shared" si="3"/>
        <v>0</v>
      </c>
      <c r="J21">
        <f>SUMIFS([1]基础经济系数!$M$123:$M$153,[1]基础经济系数!$N$123:$N$153,"稀有自宝箱",[1]基础经济系数!$J$123:$J$153,A21)</f>
        <v>0</v>
      </c>
      <c r="K21">
        <v>2</v>
      </c>
      <c r="L21">
        <v>1</v>
      </c>
      <c r="M21" s="4">
        <f t="shared" si="4"/>
        <v>0.14285714285714285</v>
      </c>
      <c r="N21" s="4">
        <f t="shared" si="4"/>
        <v>0.14285714285714285</v>
      </c>
      <c r="O21">
        <f>IF(B21=B20,0,VLOOKUP(B21,通用估算系数!$Q$1:$R$11,2,FALSE))</f>
        <v>0</v>
      </c>
      <c r="P21">
        <f>SUMIFS([1]基础经济系数!$D$187:$D$214,[1]基础经济系数!$B$187:$B$214,C21,[1]基础经济系数!$G$187:$G$214,"碎片宝箱")</f>
        <v>0</v>
      </c>
      <c r="Q21">
        <f>SUMIFS([1]基础经济系数!$M$123:$M$153,[1]基础经济系数!$N$123:$N$153,"碎片宝箱",[1]基础经济系数!$J$123:$J$153,A21)</f>
        <v>0</v>
      </c>
      <c r="R21">
        <f>IF(B21=B20,0,VLOOKUP(B21,通用估算系数!$T$1:$U$11,2,FALSE))</f>
        <v>0</v>
      </c>
      <c r="S21">
        <f>SUMIFS([1]基础经济系数!$D$187:$D$214,[1]基础经济系数!$B$187:$B$214,C21,[1]基础经济系数!$G$187:$G$214,"部件宝箱")</f>
        <v>0</v>
      </c>
      <c r="T21">
        <f>SUMIFS([1]基础经济系数!$M$123:$M$153,[1]基础经济系数!$N$123:$N$153,"部件宝箱",[1]基础经济系数!$J$123:$J$153,A21)</f>
        <v>0</v>
      </c>
      <c r="U21">
        <f>IF(B21=B20,0,VLOOKUP(B21,通用估算系数!$W$1:$X$11,2,FALSE))</f>
        <v>0</v>
      </c>
      <c r="V21">
        <f>SUMIFS([1]基础经济系数!$D$187:$D$214,[1]基础经济系数!$B$187:$B$214,C21,[1]基础经济系数!$G$187:$G$214,"普通自宝箱")</f>
        <v>0</v>
      </c>
      <c r="W21">
        <f>SUMIFS([1]基础经济系数!$M$123:$M$153,[1]基础经济系数!$N$123:$N$153,"普通自宝箱",[1]基础经济系数!$J$123:$J$153,A21)</f>
        <v>0</v>
      </c>
      <c r="X21">
        <f>IF(B21=B20,0,VLOOKUP(B21,通用估算系数!$Z$1:$AA$11,2,FALSE))+IF(B21&gt;B20,1,0)</f>
        <v>0</v>
      </c>
      <c r="Y21">
        <f>SUMIFS([1]基础经济系数!$D$187:$D$214,[1]基础经济系数!$B$187:$B$214,C21,[1]基础经济系数!$G$187:$G$214,"高级自宝箱")</f>
        <v>0</v>
      </c>
      <c r="Z21">
        <f>SUMIFS([1]基础经济系数!$M$123:$M$153,[1]基础经济系数!$N$123:$N$153,"高级自宝箱",[1]基础经济系数!$J$123:$J$153,A21)</f>
        <v>0</v>
      </c>
    </row>
    <row r="22" spans="1:26" x14ac:dyDescent="0.2">
      <c r="A22">
        <f>玩家成长时间线!A22</f>
        <v>21</v>
      </c>
      <c r="B22">
        <f>玩家成长时间线!B22</f>
        <v>6</v>
      </c>
      <c r="C22">
        <f>IF(MOD(A22,通用估算系数!$B$9),MOD(A22,通用估算系数!$B$9),通用估算系数!$B$9)</f>
        <v>21</v>
      </c>
      <c r="D22">
        <f>钥匙投放计算!C22/100</f>
        <v>2.1028000000000002</v>
      </c>
      <c r="E22">
        <f>VLOOKUP(B22,通用估算系数!$G$1:$H$11,2,FALSE)*通用估算系数!$B$5/通用估算系数!$B$11</f>
        <v>1.5</v>
      </c>
      <c r="F22">
        <f t="shared" si="0"/>
        <v>0</v>
      </c>
      <c r="G22">
        <f t="shared" si="1"/>
        <v>1</v>
      </c>
      <c r="H22">
        <f t="shared" si="2"/>
        <v>0</v>
      </c>
      <c r="I22">
        <f t="shared" si="3"/>
        <v>0</v>
      </c>
      <c r="J22">
        <f>SUMIFS([1]基础经济系数!$M$123:$M$153,[1]基础经济系数!$N$123:$N$153,"稀有自宝箱",[1]基础经济系数!$J$123:$J$153,A22)</f>
        <v>0</v>
      </c>
      <c r="K22">
        <v>2</v>
      </c>
      <c r="L22">
        <v>1</v>
      </c>
      <c r="M22" s="4">
        <f t="shared" si="4"/>
        <v>0.14285714285714285</v>
      </c>
      <c r="N22" s="4">
        <f t="shared" si="4"/>
        <v>0.14285714285714285</v>
      </c>
      <c r="O22">
        <f>IF(B22=B21,0,VLOOKUP(B22,通用估算系数!$Q$1:$R$11,2,FALSE))</f>
        <v>0</v>
      </c>
      <c r="P22">
        <f>SUMIFS([1]基础经济系数!$D$187:$D$214,[1]基础经济系数!$B$187:$B$214,C22,[1]基础经济系数!$G$187:$G$214,"碎片宝箱")</f>
        <v>0</v>
      </c>
      <c r="Q22">
        <f>SUMIFS([1]基础经济系数!$M$123:$M$153,[1]基础经济系数!$N$123:$N$153,"碎片宝箱",[1]基础经济系数!$J$123:$J$153,A22)</f>
        <v>0</v>
      </c>
      <c r="R22">
        <f>IF(B22=B21,0,VLOOKUP(B22,通用估算系数!$T$1:$U$11,2,FALSE))</f>
        <v>0</v>
      </c>
      <c r="S22">
        <f>SUMIFS([1]基础经济系数!$D$187:$D$214,[1]基础经济系数!$B$187:$B$214,C22,[1]基础经济系数!$G$187:$G$214,"部件宝箱")</f>
        <v>1</v>
      </c>
      <c r="T22">
        <f>SUMIFS([1]基础经济系数!$M$123:$M$153,[1]基础经济系数!$N$123:$N$153,"部件宝箱",[1]基础经济系数!$J$123:$J$153,A22)</f>
        <v>0</v>
      </c>
      <c r="U22">
        <f>IF(B22=B21,0,VLOOKUP(B22,通用估算系数!$W$1:$X$11,2,FALSE))</f>
        <v>0</v>
      </c>
      <c r="V22">
        <f>SUMIFS([1]基础经济系数!$D$187:$D$214,[1]基础经济系数!$B$187:$B$214,C22,[1]基础经济系数!$G$187:$G$214,"普通自宝箱")</f>
        <v>0</v>
      </c>
      <c r="W22">
        <f>SUMIFS([1]基础经济系数!$M$123:$M$153,[1]基础经济系数!$N$123:$N$153,"普通自宝箱",[1]基础经济系数!$J$123:$J$153,A22)</f>
        <v>0</v>
      </c>
      <c r="X22">
        <f>IF(B22=B21,0,VLOOKUP(B22,通用估算系数!$Z$1:$AA$11,2,FALSE))+IF(B22&gt;B21,1,0)</f>
        <v>0</v>
      </c>
      <c r="Y22">
        <f>SUMIFS([1]基础经济系数!$D$187:$D$214,[1]基础经济系数!$B$187:$B$214,C22,[1]基础经济系数!$G$187:$G$214,"高级自宝箱")</f>
        <v>0</v>
      </c>
      <c r="Z22">
        <f>SUMIFS([1]基础经济系数!$M$123:$M$153,[1]基础经济系数!$N$123:$N$153,"高级自宝箱",[1]基础经济系数!$J$123:$J$153,A22)</f>
        <v>0</v>
      </c>
    </row>
    <row r="23" spans="1:26" x14ac:dyDescent="0.2">
      <c r="A23">
        <f>玩家成长时间线!A23</f>
        <v>22</v>
      </c>
      <c r="B23">
        <f>玩家成长时间线!B23</f>
        <v>6</v>
      </c>
      <c r="C23">
        <f>IF(MOD(A23,通用估算系数!$B$9),MOD(A23,通用估算系数!$B$9),通用估算系数!$B$9)</f>
        <v>22</v>
      </c>
      <c r="D23">
        <f>钥匙投放计算!C23/100</f>
        <v>2.1128</v>
      </c>
      <c r="E23">
        <f>VLOOKUP(B23,通用估算系数!$G$1:$H$11,2,FALSE)*通用估算系数!$B$5/通用估算系数!$B$11</f>
        <v>1.5</v>
      </c>
      <c r="F23">
        <f t="shared" si="0"/>
        <v>0</v>
      </c>
      <c r="G23">
        <f t="shared" si="1"/>
        <v>0</v>
      </c>
      <c r="H23">
        <f t="shared" si="2"/>
        <v>0</v>
      </c>
      <c r="I23">
        <f t="shared" si="3"/>
        <v>0</v>
      </c>
      <c r="J23">
        <f>SUMIFS([1]基础经济系数!$M$123:$M$153,[1]基础经济系数!$N$123:$N$153,"稀有自宝箱",[1]基础经济系数!$J$123:$J$153,A23)</f>
        <v>0</v>
      </c>
      <c r="K23">
        <v>2</v>
      </c>
      <c r="L23">
        <v>1</v>
      </c>
      <c r="M23" s="4">
        <f t="shared" si="4"/>
        <v>0.14285714285714285</v>
      </c>
      <c r="N23" s="4">
        <f t="shared" si="4"/>
        <v>0.14285714285714285</v>
      </c>
      <c r="O23">
        <f>IF(B23=B22,0,VLOOKUP(B23,通用估算系数!$Q$1:$R$11,2,FALSE))</f>
        <v>0</v>
      </c>
      <c r="P23">
        <f>SUMIFS([1]基础经济系数!$D$187:$D$214,[1]基础经济系数!$B$187:$B$214,C23,[1]基础经济系数!$G$187:$G$214,"碎片宝箱")</f>
        <v>0</v>
      </c>
      <c r="Q23">
        <f>SUMIFS([1]基础经济系数!$M$123:$M$153,[1]基础经济系数!$N$123:$N$153,"碎片宝箱",[1]基础经济系数!$J$123:$J$153,A23)</f>
        <v>0</v>
      </c>
      <c r="R23">
        <f>IF(B23=B22,0,VLOOKUP(B23,通用估算系数!$T$1:$U$11,2,FALSE))</f>
        <v>0</v>
      </c>
      <c r="S23">
        <f>SUMIFS([1]基础经济系数!$D$187:$D$214,[1]基础经济系数!$B$187:$B$214,C23,[1]基础经济系数!$G$187:$G$214,"部件宝箱")</f>
        <v>0</v>
      </c>
      <c r="T23">
        <f>SUMIFS([1]基础经济系数!$M$123:$M$153,[1]基础经济系数!$N$123:$N$153,"部件宝箱",[1]基础经济系数!$J$123:$J$153,A23)</f>
        <v>0</v>
      </c>
      <c r="U23">
        <f>IF(B23=B22,0,VLOOKUP(B23,通用估算系数!$W$1:$X$11,2,FALSE))</f>
        <v>0</v>
      </c>
      <c r="V23">
        <f>SUMIFS([1]基础经济系数!$D$187:$D$214,[1]基础经济系数!$B$187:$B$214,C23,[1]基础经济系数!$G$187:$G$214,"普通自宝箱")</f>
        <v>0</v>
      </c>
      <c r="W23">
        <f>SUMIFS([1]基础经济系数!$M$123:$M$153,[1]基础经济系数!$N$123:$N$153,"普通自宝箱",[1]基础经济系数!$J$123:$J$153,A23)</f>
        <v>0</v>
      </c>
      <c r="X23">
        <f>IF(B23=B22,0,VLOOKUP(B23,通用估算系数!$Z$1:$AA$11,2,FALSE))+IF(B23&gt;B22,1,0)</f>
        <v>0</v>
      </c>
      <c r="Y23">
        <f>SUMIFS([1]基础经济系数!$D$187:$D$214,[1]基础经济系数!$B$187:$B$214,C23,[1]基础经济系数!$G$187:$G$214,"高级自宝箱")</f>
        <v>0</v>
      </c>
      <c r="Z23">
        <f>SUMIFS([1]基础经济系数!$M$123:$M$153,[1]基础经济系数!$N$123:$N$153,"高级自宝箱",[1]基础经济系数!$J$123:$J$153,A23)</f>
        <v>0</v>
      </c>
    </row>
    <row r="24" spans="1:26" x14ac:dyDescent="0.2">
      <c r="A24">
        <f>玩家成长时间线!A24</f>
        <v>23</v>
      </c>
      <c r="B24">
        <f>玩家成长时间线!B24</f>
        <v>6</v>
      </c>
      <c r="C24">
        <f>IF(MOD(A24,通用估算系数!$B$9),MOD(A24,通用估算系数!$B$9),通用估算系数!$B$9)</f>
        <v>23</v>
      </c>
      <c r="D24">
        <f>钥匙投放计算!C24/100</f>
        <v>2.3228</v>
      </c>
      <c r="E24">
        <f>VLOOKUP(B24,通用估算系数!$G$1:$H$11,2,FALSE)*通用估算系数!$B$5/通用估算系数!$B$11</f>
        <v>1.5</v>
      </c>
      <c r="F24">
        <f t="shared" si="0"/>
        <v>0</v>
      </c>
      <c r="G24">
        <f t="shared" si="1"/>
        <v>0</v>
      </c>
      <c r="H24">
        <f t="shared" si="2"/>
        <v>0</v>
      </c>
      <c r="I24">
        <f t="shared" si="3"/>
        <v>0</v>
      </c>
      <c r="J24">
        <f>SUMIFS([1]基础经济系数!$M$123:$M$153,[1]基础经济系数!$N$123:$N$153,"稀有自宝箱",[1]基础经济系数!$J$123:$J$153,A24)</f>
        <v>0</v>
      </c>
      <c r="K24">
        <v>2</v>
      </c>
      <c r="L24">
        <v>1</v>
      </c>
      <c r="M24" s="4">
        <f t="shared" si="4"/>
        <v>0.14285714285714285</v>
      </c>
      <c r="N24" s="4">
        <f t="shared" si="4"/>
        <v>0.14285714285714285</v>
      </c>
      <c r="O24">
        <f>IF(B24=B23,0,VLOOKUP(B24,通用估算系数!$Q$1:$R$11,2,FALSE))</f>
        <v>0</v>
      </c>
      <c r="P24">
        <f>SUMIFS([1]基础经济系数!$D$187:$D$214,[1]基础经济系数!$B$187:$B$214,C24,[1]基础经济系数!$G$187:$G$214,"碎片宝箱")</f>
        <v>0</v>
      </c>
      <c r="Q24">
        <f>SUMIFS([1]基础经济系数!$M$123:$M$153,[1]基础经济系数!$N$123:$N$153,"碎片宝箱",[1]基础经济系数!$J$123:$J$153,A24)</f>
        <v>0</v>
      </c>
      <c r="R24">
        <f>IF(B24=B23,0,VLOOKUP(B24,通用估算系数!$T$1:$U$11,2,FALSE))</f>
        <v>0</v>
      </c>
      <c r="S24">
        <f>SUMIFS([1]基础经济系数!$D$187:$D$214,[1]基础经济系数!$B$187:$B$214,C24,[1]基础经济系数!$G$187:$G$214,"部件宝箱")</f>
        <v>0</v>
      </c>
      <c r="T24">
        <f>SUMIFS([1]基础经济系数!$M$123:$M$153,[1]基础经济系数!$N$123:$N$153,"部件宝箱",[1]基础经济系数!$J$123:$J$153,A24)</f>
        <v>0</v>
      </c>
      <c r="U24">
        <f>IF(B24=B23,0,VLOOKUP(B24,通用估算系数!$W$1:$X$11,2,FALSE))</f>
        <v>0</v>
      </c>
      <c r="V24">
        <f>SUMIFS([1]基础经济系数!$D$187:$D$214,[1]基础经济系数!$B$187:$B$214,C24,[1]基础经济系数!$G$187:$G$214,"普通自宝箱")</f>
        <v>0</v>
      </c>
      <c r="W24">
        <f>SUMIFS([1]基础经济系数!$M$123:$M$153,[1]基础经济系数!$N$123:$N$153,"普通自宝箱",[1]基础经济系数!$J$123:$J$153,A24)</f>
        <v>0</v>
      </c>
      <c r="X24">
        <f>IF(B24=B23,0,VLOOKUP(B24,通用估算系数!$Z$1:$AA$11,2,FALSE))+IF(B24&gt;B23,1,0)</f>
        <v>0</v>
      </c>
      <c r="Y24">
        <f>SUMIFS([1]基础经济系数!$D$187:$D$214,[1]基础经济系数!$B$187:$B$214,C24,[1]基础经济系数!$G$187:$G$214,"高级自宝箱")</f>
        <v>0</v>
      </c>
      <c r="Z24">
        <f>SUMIFS([1]基础经济系数!$M$123:$M$153,[1]基础经济系数!$N$123:$N$153,"高级自宝箱",[1]基础经济系数!$J$123:$J$153,A24)</f>
        <v>0</v>
      </c>
    </row>
    <row r="25" spans="1:26" x14ac:dyDescent="0.2">
      <c r="A25">
        <f>玩家成长时间线!A25</f>
        <v>24</v>
      </c>
      <c r="B25">
        <f>玩家成长时间线!B25</f>
        <v>6</v>
      </c>
      <c r="C25">
        <f>IF(MOD(A25,通用估算系数!$B$9),MOD(A25,通用估算系数!$B$9),通用估算系数!$B$9)</f>
        <v>24</v>
      </c>
      <c r="D25">
        <f>钥匙投放计算!C25/100</f>
        <v>2.1328</v>
      </c>
      <c r="E25">
        <f>VLOOKUP(B25,通用估算系数!$G$1:$H$11,2,FALSE)*通用估算系数!$B$5/通用估算系数!$B$11</f>
        <v>1.5</v>
      </c>
      <c r="F25">
        <f t="shared" si="0"/>
        <v>0</v>
      </c>
      <c r="G25">
        <f t="shared" si="1"/>
        <v>0</v>
      </c>
      <c r="H25">
        <f t="shared" si="2"/>
        <v>0</v>
      </c>
      <c r="I25">
        <f t="shared" si="3"/>
        <v>0</v>
      </c>
      <c r="J25">
        <f>SUMIFS([1]基础经济系数!$M$123:$M$153,[1]基础经济系数!$N$123:$N$153,"稀有自宝箱",[1]基础经济系数!$J$123:$J$153,A25)</f>
        <v>0</v>
      </c>
      <c r="K25">
        <v>2</v>
      </c>
      <c r="L25">
        <v>1</v>
      </c>
      <c r="M25" s="4">
        <f t="shared" si="4"/>
        <v>0.14285714285714285</v>
      </c>
      <c r="N25" s="4">
        <f t="shared" si="4"/>
        <v>0.14285714285714285</v>
      </c>
      <c r="O25">
        <f>IF(B25=B24,0,VLOOKUP(B25,通用估算系数!$Q$1:$R$11,2,FALSE))</f>
        <v>0</v>
      </c>
      <c r="P25">
        <f>SUMIFS([1]基础经济系数!$D$187:$D$214,[1]基础经济系数!$B$187:$B$214,C25,[1]基础经济系数!$G$187:$G$214,"碎片宝箱")</f>
        <v>0</v>
      </c>
      <c r="Q25">
        <f>SUMIFS([1]基础经济系数!$M$123:$M$153,[1]基础经济系数!$N$123:$N$153,"碎片宝箱",[1]基础经济系数!$J$123:$J$153,A25)</f>
        <v>0</v>
      </c>
      <c r="R25">
        <f>IF(B25=B24,0,VLOOKUP(B25,通用估算系数!$T$1:$U$11,2,FALSE))</f>
        <v>0</v>
      </c>
      <c r="S25">
        <f>SUMIFS([1]基础经济系数!$D$187:$D$214,[1]基础经济系数!$B$187:$B$214,C25,[1]基础经济系数!$G$187:$G$214,"部件宝箱")</f>
        <v>0</v>
      </c>
      <c r="T25">
        <f>SUMIFS([1]基础经济系数!$M$123:$M$153,[1]基础经济系数!$N$123:$N$153,"部件宝箱",[1]基础经济系数!$J$123:$J$153,A25)</f>
        <v>0</v>
      </c>
      <c r="U25">
        <f>IF(B25=B24,0,VLOOKUP(B25,通用估算系数!$W$1:$X$11,2,FALSE))</f>
        <v>0</v>
      </c>
      <c r="V25">
        <f>SUMIFS([1]基础经济系数!$D$187:$D$214,[1]基础经济系数!$B$187:$B$214,C25,[1]基础经济系数!$G$187:$G$214,"普通自宝箱")</f>
        <v>0</v>
      </c>
      <c r="W25">
        <f>SUMIFS([1]基础经济系数!$M$123:$M$153,[1]基础经济系数!$N$123:$N$153,"普通自宝箱",[1]基础经济系数!$J$123:$J$153,A25)</f>
        <v>0</v>
      </c>
      <c r="X25">
        <f>IF(B25=B24,0,VLOOKUP(B25,通用估算系数!$Z$1:$AA$11,2,FALSE))+IF(B25&gt;B24,1,0)</f>
        <v>0</v>
      </c>
      <c r="Y25">
        <f>SUMIFS([1]基础经济系数!$D$187:$D$214,[1]基础经济系数!$B$187:$B$214,C25,[1]基础经济系数!$G$187:$G$214,"高级自宝箱")</f>
        <v>0</v>
      </c>
      <c r="Z25">
        <f>SUMIFS([1]基础经济系数!$M$123:$M$153,[1]基础经济系数!$N$123:$N$153,"高级自宝箱",[1]基础经济系数!$J$123:$J$153,A25)</f>
        <v>0</v>
      </c>
    </row>
    <row r="26" spans="1:26" x14ac:dyDescent="0.2">
      <c r="A26">
        <f>玩家成长时间线!A26</f>
        <v>25</v>
      </c>
      <c r="B26">
        <f>玩家成长时间线!B26</f>
        <v>6</v>
      </c>
      <c r="C26">
        <f>IF(MOD(A26,通用估算系数!$B$9),MOD(A26,通用估算系数!$B$9),通用估算系数!$B$9)</f>
        <v>25</v>
      </c>
      <c r="D26">
        <f>钥匙投放计算!C26/100</f>
        <v>2.1427999999999998</v>
      </c>
      <c r="E26">
        <f>VLOOKUP(B26,通用估算系数!$G$1:$H$11,2,FALSE)*通用估算系数!$B$5/通用估算系数!$B$11</f>
        <v>1.5</v>
      </c>
      <c r="F26">
        <f t="shared" si="0"/>
        <v>0</v>
      </c>
      <c r="G26">
        <f t="shared" si="1"/>
        <v>0</v>
      </c>
      <c r="H26">
        <f t="shared" si="2"/>
        <v>0</v>
      </c>
      <c r="I26">
        <f t="shared" si="3"/>
        <v>0</v>
      </c>
      <c r="J26">
        <f>SUMIFS([1]基础经济系数!$M$123:$M$153,[1]基础经济系数!$N$123:$N$153,"稀有自宝箱",[1]基础经济系数!$J$123:$J$153,A26)</f>
        <v>0</v>
      </c>
      <c r="K26">
        <v>2</v>
      </c>
      <c r="L26">
        <v>1</v>
      </c>
      <c r="M26" s="4">
        <f t="shared" si="4"/>
        <v>0.14285714285714285</v>
      </c>
      <c r="N26" s="4">
        <f t="shared" si="4"/>
        <v>0.14285714285714285</v>
      </c>
      <c r="O26">
        <f>IF(B26=B25,0,VLOOKUP(B26,通用估算系数!$Q$1:$R$11,2,FALSE))</f>
        <v>0</v>
      </c>
      <c r="P26">
        <f>SUMIFS([1]基础经济系数!$D$187:$D$214,[1]基础经济系数!$B$187:$B$214,C26,[1]基础经济系数!$G$187:$G$214,"碎片宝箱")</f>
        <v>0</v>
      </c>
      <c r="Q26">
        <f>SUMIFS([1]基础经济系数!$M$123:$M$153,[1]基础经济系数!$N$123:$N$153,"碎片宝箱",[1]基础经济系数!$J$123:$J$153,A26)</f>
        <v>0</v>
      </c>
      <c r="R26">
        <f>IF(B26=B25,0,VLOOKUP(B26,通用估算系数!$T$1:$U$11,2,FALSE))</f>
        <v>0</v>
      </c>
      <c r="S26">
        <f>SUMIFS([1]基础经济系数!$D$187:$D$214,[1]基础经济系数!$B$187:$B$214,C26,[1]基础经济系数!$G$187:$G$214,"部件宝箱")</f>
        <v>0</v>
      </c>
      <c r="T26">
        <f>SUMIFS([1]基础经济系数!$M$123:$M$153,[1]基础经济系数!$N$123:$N$153,"部件宝箱",[1]基础经济系数!$J$123:$J$153,A26)</f>
        <v>0</v>
      </c>
      <c r="U26">
        <f>IF(B26=B25,0,VLOOKUP(B26,通用估算系数!$W$1:$X$11,2,FALSE))</f>
        <v>0</v>
      </c>
      <c r="V26">
        <f>SUMIFS([1]基础经济系数!$D$187:$D$214,[1]基础经济系数!$B$187:$B$214,C26,[1]基础经济系数!$G$187:$G$214,"普通自宝箱")</f>
        <v>0</v>
      </c>
      <c r="W26">
        <f>SUMIFS([1]基础经济系数!$M$123:$M$153,[1]基础经济系数!$N$123:$N$153,"普通自宝箱",[1]基础经济系数!$J$123:$J$153,A26)</f>
        <v>0</v>
      </c>
      <c r="X26">
        <f>IF(B26=B25,0,VLOOKUP(B26,通用估算系数!$Z$1:$AA$11,2,FALSE))+IF(B26&gt;B25,1,0)</f>
        <v>0</v>
      </c>
      <c r="Y26">
        <f>SUMIFS([1]基础经济系数!$D$187:$D$214,[1]基础经济系数!$B$187:$B$214,C26,[1]基础经济系数!$G$187:$G$214,"高级自宝箱")</f>
        <v>0</v>
      </c>
      <c r="Z26">
        <f>SUMIFS([1]基础经济系数!$M$123:$M$153,[1]基础经济系数!$N$123:$N$153,"高级自宝箱",[1]基础经济系数!$J$123:$J$153,A26)</f>
        <v>0</v>
      </c>
    </row>
    <row r="27" spans="1:26" x14ac:dyDescent="0.2">
      <c r="A27">
        <f>玩家成长时间线!A27</f>
        <v>26</v>
      </c>
      <c r="B27">
        <f>玩家成长时间线!B27</f>
        <v>7</v>
      </c>
      <c r="C27">
        <f>IF(MOD(A27,通用估算系数!$B$9),MOD(A27,通用估算系数!$B$9),通用估算系数!$B$9)</f>
        <v>26</v>
      </c>
      <c r="D27">
        <f>钥匙投放计算!C27/100</f>
        <v>2.2528000000000001</v>
      </c>
      <c r="E27">
        <f>VLOOKUP(B27,通用估算系数!$G$1:$H$11,2,FALSE)*通用估算系数!$B$5/通用估算系数!$B$11</f>
        <v>1.5</v>
      </c>
      <c r="F27">
        <f t="shared" si="0"/>
        <v>0</v>
      </c>
      <c r="G27">
        <f t="shared" si="1"/>
        <v>0</v>
      </c>
      <c r="H27">
        <f t="shared" si="2"/>
        <v>0</v>
      </c>
      <c r="I27">
        <f t="shared" si="3"/>
        <v>1</v>
      </c>
      <c r="J27">
        <f>SUMIFS([1]基础经济系数!$M$123:$M$153,[1]基础经济系数!$N$123:$N$153,"稀有自宝箱",[1]基础经济系数!$J$123:$J$153,A27)</f>
        <v>0</v>
      </c>
      <c r="K27">
        <v>2</v>
      </c>
      <c r="L27">
        <v>1</v>
      </c>
      <c r="M27" s="4">
        <f t="shared" si="4"/>
        <v>0.14285714285714285</v>
      </c>
      <c r="N27" s="4">
        <f t="shared" si="4"/>
        <v>0.14285714285714285</v>
      </c>
      <c r="O27">
        <f>IF(B27=B26,0,VLOOKUP(B27,通用估算系数!$Q$1:$R$11,2,FALSE))</f>
        <v>0</v>
      </c>
      <c r="P27">
        <f>SUMIFS([1]基础经济系数!$D$187:$D$214,[1]基础经济系数!$B$187:$B$214,C27,[1]基础经济系数!$G$187:$G$214,"碎片宝箱")</f>
        <v>0</v>
      </c>
      <c r="Q27">
        <f>SUMIFS([1]基础经济系数!$M$123:$M$153,[1]基础经济系数!$N$123:$N$153,"碎片宝箱",[1]基础经济系数!$J$123:$J$153,A27)</f>
        <v>0</v>
      </c>
      <c r="R27">
        <f>IF(B27=B26,0,VLOOKUP(B27,通用估算系数!$T$1:$U$11,2,FALSE))</f>
        <v>0</v>
      </c>
      <c r="S27">
        <f>SUMIFS([1]基础经济系数!$D$187:$D$214,[1]基础经济系数!$B$187:$B$214,C27,[1]基础经济系数!$G$187:$G$214,"部件宝箱")</f>
        <v>0</v>
      </c>
      <c r="T27">
        <f>SUMIFS([1]基础经济系数!$M$123:$M$153,[1]基础经济系数!$N$123:$N$153,"部件宝箱",[1]基础经济系数!$J$123:$J$153,A27)</f>
        <v>0</v>
      </c>
      <c r="U27">
        <f>IF(B27=B26,0,VLOOKUP(B27,通用估算系数!$W$1:$X$11,2,FALSE))</f>
        <v>0</v>
      </c>
      <c r="V27">
        <f>SUMIFS([1]基础经济系数!$D$187:$D$214,[1]基础经济系数!$B$187:$B$214,C27,[1]基础经济系数!$G$187:$G$214,"普通自宝箱")</f>
        <v>0</v>
      </c>
      <c r="W27">
        <f>SUMIFS([1]基础经济系数!$M$123:$M$153,[1]基础经济系数!$N$123:$N$153,"普通自宝箱",[1]基础经济系数!$J$123:$J$153,A27)</f>
        <v>0</v>
      </c>
      <c r="X27">
        <f>IF(B27=B26,0,VLOOKUP(B27,通用估算系数!$Z$1:$AA$11,2,FALSE))+IF(B27&gt;B26,1,0)</f>
        <v>1</v>
      </c>
      <c r="Y27">
        <f>SUMIFS([1]基础经济系数!$D$187:$D$214,[1]基础经济系数!$B$187:$B$214,C27,[1]基础经济系数!$G$187:$G$214,"高级自宝箱")</f>
        <v>0</v>
      </c>
      <c r="Z27">
        <f>SUMIFS([1]基础经济系数!$M$123:$M$153,[1]基础经济系数!$N$123:$N$153,"高级自宝箱",[1]基础经济系数!$J$123:$J$153,A27)</f>
        <v>0</v>
      </c>
    </row>
    <row r="28" spans="1:26" x14ac:dyDescent="0.2">
      <c r="A28">
        <f>玩家成长时间线!A28</f>
        <v>27</v>
      </c>
      <c r="B28">
        <f>玩家成长时间线!B28</f>
        <v>7</v>
      </c>
      <c r="C28">
        <f>IF(MOD(A28,通用估算系数!$B$9),MOD(A28,通用估算系数!$B$9),通用估算系数!$B$9)</f>
        <v>27</v>
      </c>
      <c r="D28">
        <f>钥匙投放计算!C28/100</f>
        <v>4.1627999999999998</v>
      </c>
      <c r="E28">
        <f>VLOOKUP(B28,通用估算系数!$G$1:$H$11,2,FALSE)*通用估算系数!$B$5/通用估算系数!$B$11</f>
        <v>1.5</v>
      </c>
      <c r="F28">
        <f t="shared" si="0"/>
        <v>0</v>
      </c>
      <c r="G28">
        <f t="shared" si="1"/>
        <v>0</v>
      </c>
      <c r="H28">
        <f t="shared" si="2"/>
        <v>0</v>
      </c>
      <c r="I28">
        <f t="shared" si="3"/>
        <v>0</v>
      </c>
      <c r="J28">
        <f>SUMIFS([1]基础经济系数!$M$123:$M$153,[1]基础经济系数!$N$123:$N$153,"稀有自宝箱",[1]基础经济系数!$J$123:$J$153,A28)</f>
        <v>0</v>
      </c>
      <c r="K28">
        <v>2</v>
      </c>
      <c r="L28">
        <v>1</v>
      </c>
      <c r="M28" s="4">
        <f t="shared" si="4"/>
        <v>0.14285714285714285</v>
      </c>
      <c r="N28" s="4">
        <f t="shared" si="4"/>
        <v>0.14285714285714285</v>
      </c>
      <c r="O28">
        <f>IF(B28=B27,0,VLOOKUP(B28,通用估算系数!$Q$1:$R$11,2,FALSE))</f>
        <v>0</v>
      </c>
      <c r="P28">
        <f>SUMIFS([1]基础经济系数!$D$187:$D$214,[1]基础经济系数!$B$187:$B$214,C28,[1]基础经济系数!$G$187:$G$214,"碎片宝箱")</f>
        <v>0</v>
      </c>
      <c r="Q28">
        <f>SUMIFS([1]基础经济系数!$M$123:$M$153,[1]基础经济系数!$N$123:$N$153,"碎片宝箱",[1]基础经济系数!$J$123:$J$153,A28)</f>
        <v>0</v>
      </c>
      <c r="R28">
        <f>IF(B28=B27,0,VLOOKUP(B28,通用估算系数!$T$1:$U$11,2,FALSE))</f>
        <v>0</v>
      </c>
      <c r="S28">
        <f>SUMIFS([1]基础经济系数!$D$187:$D$214,[1]基础经济系数!$B$187:$B$214,C28,[1]基础经济系数!$G$187:$G$214,"部件宝箱")</f>
        <v>0</v>
      </c>
      <c r="T28">
        <f>SUMIFS([1]基础经济系数!$M$123:$M$153,[1]基础经济系数!$N$123:$N$153,"部件宝箱",[1]基础经济系数!$J$123:$J$153,A28)</f>
        <v>0</v>
      </c>
      <c r="U28">
        <f>IF(B28=B27,0,VLOOKUP(B28,通用估算系数!$W$1:$X$11,2,FALSE))</f>
        <v>0</v>
      </c>
      <c r="V28">
        <f>SUMIFS([1]基础经济系数!$D$187:$D$214,[1]基础经济系数!$B$187:$B$214,C28,[1]基础经济系数!$G$187:$G$214,"普通自宝箱")</f>
        <v>0</v>
      </c>
      <c r="W28">
        <f>SUMIFS([1]基础经济系数!$M$123:$M$153,[1]基础经济系数!$N$123:$N$153,"普通自宝箱",[1]基础经济系数!$J$123:$J$153,A28)</f>
        <v>0</v>
      </c>
      <c r="X28">
        <f>IF(B28=B27,0,VLOOKUP(B28,通用估算系数!$Z$1:$AA$11,2,FALSE))+IF(B28&gt;B27,1,0)</f>
        <v>0</v>
      </c>
      <c r="Y28">
        <f>SUMIFS([1]基础经济系数!$D$187:$D$214,[1]基础经济系数!$B$187:$B$214,C28,[1]基础经济系数!$G$187:$G$214,"高级自宝箱")</f>
        <v>0</v>
      </c>
      <c r="Z28">
        <f>SUMIFS([1]基础经济系数!$M$123:$M$153,[1]基础经济系数!$N$123:$N$153,"高级自宝箱",[1]基础经济系数!$J$123:$J$153,A28)</f>
        <v>0</v>
      </c>
    </row>
    <row r="29" spans="1:26" x14ac:dyDescent="0.2">
      <c r="A29">
        <f>玩家成长时间线!A29</f>
        <v>28</v>
      </c>
      <c r="B29">
        <f>玩家成长时间线!B29</f>
        <v>7</v>
      </c>
      <c r="C29">
        <f>IF(MOD(A29,通用估算系数!$B$9),MOD(A29,通用估算系数!$B$9),通用估算系数!$B$9)</f>
        <v>28</v>
      </c>
      <c r="D29">
        <f>钥匙投放计算!C29/100</f>
        <v>2.1728000000000001</v>
      </c>
      <c r="E29">
        <f>VLOOKUP(B29,通用估算系数!$G$1:$H$11,2,FALSE)*通用估算系数!$B$5/通用估算系数!$B$11</f>
        <v>1.5</v>
      </c>
      <c r="F29">
        <f t="shared" si="0"/>
        <v>0</v>
      </c>
      <c r="G29">
        <f t="shared" si="1"/>
        <v>0</v>
      </c>
      <c r="H29">
        <f t="shared" si="2"/>
        <v>0</v>
      </c>
      <c r="I29">
        <f t="shared" si="3"/>
        <v>0</v>
      </c>
      <c r="J29">
        <f>SUMIFS([1]基础经济系数!$M$123:$M$153,[1]基础经济系数!$N$123:$N$153,"稀有自宝箱",[1]基础经济系数!$J$123:$J$153,A29)</f>
        <v>0</v>
      </c>
      <c r="K29">
        <v>2</v>
      </c>
      <c r="L29">
        <v>1</v>
      </c>
      <c r="M29" s="4">
        <f t="shared" si="4"/>
        <v>0.14285714285714285</v>
      </c>
      <c r="N29" s="4">
        <f t="shared" si="4"/>
        <v>0.14285714285714285</v>
      </c>
      <c r="O29">
        <f>IF(B29=B28,0,VLOOKUP(B29,通用估算系数!$Q$1:$R$11,2,FALSE))</f>
        <v>0</v>
      </c>
      <c r="P29">
        <f>SUMIFS([1]基础经济系数!$D$187:$D$214,[1]基础经济系数!$B$187:$B$214,C29,[1]基础经济系数!$G$187:$G$214,"碎片宝箱")</f>
        <v>0</v>
      </c>
      <c r="Q29">
        <f>SUMIFS([1]基础经济系数!$M$123:$M$153,[1]基础经济系数!$N$123:$N$153,"碎片宝箱",[1]基础经济系数!$J$123:$J$153,A29)</f>
        <v>0</v>
      </c>
      <c r="R29">
        <f>IF(B29=B28,0,VLOOKUP(B29,通用估算系数!$T$1:$U$11,2,FALSE))</f>
        <v>0</v>
      </c>
      <c r="S29">
        <f>SUMIFS([1]基础经济系数!$D$187:$D$214,[1]基础经济系数!$B$187:$B$214,C29,[1]基础经济系数!$G$187:$G$214,"部件宝箱")</f>
        <v>0</v>
      </c>
      <c r="T29">
        <f>SUMIFS([1]基础经济系数!$M$123:$M$153,[1]基础经济系数!$N$123:$N$153,"部件宝箱",[1]基础经济系数!$J$123:$J$153,A29)</f>
        <v>0</v>
      </c>
      <c r="U29">
        <f>IF(B29=B28,0,VLOOKUP(B29,通用估算系数!$W$1:$X$11,2,FALSE))</f>
        <v>0</v>
      </c>
      <c r="V29">
        <f>SUMIFS([1]基础经济系数!$D$187:$D$214,[1]基础经济系数!$B$187:$B$214,C29,[1]基础经济系数!$G$187:$G$214,"普通自宝箱")</f>
        <v>0</v>
      </c>
      <c r="W29">
        <f>SUMIFS([1]基础经济系数!$M$123:$M$153,[1]基础经济系数!$N$123:$N$153,"普通自宝箱",[1]基础经济系数!$J$123:$J$153,A29)</f>
        <v>0</v>
      </c>
      <c r="X29">
        <f>IF(B29=B28,0,VLOOKUP(B29,通用估算系数!$Z$1:$AA$11,2,FALSE))+IF(B29&gt;B28,1,0)</f>
        <v>0</v>
      </c>
      <c r="Y29">
        <f>SUMIFS([1]基础经济系数!$D$187:$D$214,[1]基础经济系数!$B$187:$B$214,C29,[1]基础经济系数!$G$187:$G$214,"高级自宝箱")</f>
        <v>0</v>
      </c>
      <c r="Z29">
        <f>SUMIFS([1]基础经济系数!$M$123:$M$153,[1]基础经济系数!$N$123:$N$153,"高级自宝箱",[1]基础经济系数!$J$123:$J$153,A29)</f>
        <v>0</v>
      </c>
    </row>
    <row r="30" spans="1:26" x14ac:dyDescent="0.2">
      <c r="A30">
        <f>玩家成长时间线!A30</f>
        <v>29</v>
      </c>
      <c r="B30">
        <f>玩家成长时间线!B30</f>
        <v>7</v>
      </c>
      <c r="C30">
        <f>IF(MOD(A30,通用估算系数!$B$9),MOD(A30,通用估算系数!$B$9),通用估算系数!$B$9)</f>
        <v>1</v>
      </c>
      <c r="D30">
        <f>钥匙投放计算!C30/100</f>
        <v>1.9028</v>
      </c>
      <c r="E30">
        <f>VLOOKUP(B30,通用估算系数!$G$1:$H$11,2,FALSE)*通用估算系数!$B$5/通用估算系数!$B$11</f>
        <v>1.5</v>
      </c>
      <c r="F30">
        <f t="shared" si="0"/>
        <v>0</v>
      </c>
      <c r="G30">
        <f t="shared" si="1"/>
        <v>0</v>
      </c>
      <c r="H30">
        <f t="shared" si="2"/>
        <v>0</v>
      </c>
      <c r="I30">
        <f t="shared" si="3"/>
        <v>0</v>
      </c>
      <c r="J30">
        <f>SUMIFS([1]基础经济系数!$M$123:$M$153,[1]基础经济系数!$N$123:$N$153,"稀有自宝箱",[1]基础经济系数!$J$123:$J$153,A30)</f>
        <v>0</v>
      </c>
      <c r="K30">
        <v>2</v>
      </c>
      <c r="L30">
        <v>1</v>
      </c>
      <c r="M30" s="4">
        <f t="shared" si="4"/>
        <v>0.14285714285714285</v>
      </c>
      <c r="N30" s="4">
        <f t="shared" si="4"/>
        <v>0.14285714285714285</v>
      </c>
      <c r="O30">
        <f>IF(B30=B29,0,VLOOKUP(B30,通用估算系数!$Q$1:$R$11,2,FALSE))</f>
        <v>0</v>
      </c>
      <c r="P30">
        <f>SUMIFS([1]基础经济系数!$D$187:$D$214,[1]基础经济系数!$B$187:$B$214,C30,[1]基础经济系数!$G$187:$G$214,"碎片宝箱")</f>
        <v>0</v>
      </c>
      <c r="Q30">
        <f>SUMIFS([1]基础经济系数!$M$123:$M$153,[1]基础经济系数!$N$123:$N$153,"碎片宝箱",[1]基础经济系数!$J$123:$J$153,A30)</f>
        <v>0</v>
      </c>
      <c r="R30">
        <f>IF(B30=B29,0,VLOOKUP(B30,通用估算系数!$T$1:$U$11,2,FALSE))</f>
        <v>0</v>
      </c>
      <c r="S30">
        <f>SUMIFS([1]基础经济系数!$D$187:$D$214,[1]基础经济系数!$B$187:$B$214,C30,[1]基础经济系数!$G$187:$G$214,"部件宝箱")</f>
        <v>0</v>
      </c>
      <c r="T30">
        <f>SUMIFS([1]基础经济系数!$M$123:$M$153,[1]基础经济系数!$N$123:$N$153,"部件宝箱",[1]基础经济系数!$J$123:$J$153,A30)</f>
        <v>0</v>
      </c>
      <c r="U30">
        <f>IF(B30=B29,0,VLOOKUP(B30,通用估算系数!$W$1:$X$11,2,FALSE))</f>
        <v>0</v>
      </c>
      <c r="V30">
        <f>SUMIFS([1]基础经济系数!$D$187:$D$214,[1]基础经济系数!$B$187:$B$214,C30,[1]基础经济系数!$G$187:$G$214,"普通自宝箱")</f>
        <v>0</v>
      </c>
      <c r="W30">
        <f>SUMIFS([1]基础经济系数!$M$123:$M$153,[1]基础经济系数!$N$123:$N$153,"普通自宝箱",[1]基础经济系数!$J$123:$J$153,A30)</f>
        <v>0</v>
      </c>
      <c r="X30">
        <f>IF(B30=B29,0,VLOOKUP(B30,通用估算系数!$Z$1:$AA$11,2,FALSE))+IF(B30&gt;B29,1,0)</f>
        <v>0</v>
      </c>
      <c r="Y30">
        <f>SUMIFS([1]基础经济系数!$D$187:$D$214,[1]基础经济系数!$B$187:$B$214,C30,[1]基础经济系数!$G$187:$G$214,"高级自宝箱")</f>
        <v>0</v>
      </c>
      <c r="Z30">
        <f>SUMIFS([1]基础经济系数!$M$123:$M$153,[1]基础经济系数!$N$123:$N$153,"高级自宝箱",[1]基础经济系数!$J$123:$J$153,A30)</f>
        <v>0</v>
      </c>
    </row>
    <row r="31" spans="1:26" x14ac:dyDescent="0.2">
      <c r="A31">
        <f>玩家成长时间线!A31</f>
        <v>30</v>
      </c>
      <c r="B31">
        <f>玩家成长时间线!B31</f>
        <v>7</v>
      </c>
      <c r="C31">
        <f>IF(MOD(A31,通用估算系数!$B$9),MOD(A31,通用估算系数!$B$9),通用估算系数!$B$9)</f>
        <v>2</v>
      </c>
      <c r="D31">
        <f>钥匙投放计算!C31/100</f>
        <v>1.9628000000000001</v>
      </c>
      <c r="E31">
        <f>VLOOKUP(B31,通用估算系数!$G$1:$H$11,2,FALSE)*通用估算系数!$B$5/通用估算系数!$B$11</f>
        <v>1.5</v>
      </c>
      <c r="F31">
        <f t="shared" si="0"/>
        <v>0</v>
      </c>
      <c r="G31">
        <f t="shared" si="1"/>
        <v>0</v>
      </c>
      <c r="H31">
        <f t="shared" si="2"/>
        <v>0</v>
      </c>
      <c r="I31">
        <f t="shared" si="3"/>
        <v>1</v>
      </c>
      <c r="J31">
        <f>SUMIFS([1]基础经济系数!$M$123:$M$153,[1]基础经济系数!$N$123:$N$153,"稀有自宝箱",[1]基础经济系数!$J$123:$J$153,A31)</f>
        <v>0</v>
      </c>
      <c r="K31">
        <v>2</v>
      </c>
      <c r="L31">
        <v>1</v>
      </c>
      <c r="M31" s="4">
        <f t="shared" si="4"/>
        <v>0.14285714285714285</v>
      </c>
      <c r="N31" s="4">
        <f t="shared" si="4"/>
        <v>0.14285714285714285</v>
      </c>
      <c r="O31">
        <f>IF(B31=B30,0,VLOOKUP(B31,通用估算系数!$Q$1:$R$11,2,FALSE))</f>
        <v>0</v>
      </c>
      <c r="P31">
        <f>SUMIFS([1]基础经济系数!$D$187:$D$214,[1]基础经济系数!$B$187:$B$214,C31,[1]基础经济系数!$G$187:$G$214,"碎片宝箱")</f>
        <v>0</v>
      </c>
      <c r="Q31">
        <f>SUMIFS([1]基础经济系数!$M$123:$M$153,[1]基础经济系数!$N$123:$N$153,"碎片宝箱",[1]基础经济系数!$J$123:$J$153,A31)</f>
        <v>0</v>
      </c>
      <c r="R31">
        <f>IF(B31=B30,0,VLOOKUP(B31,通用估算系数!$T$1:$U$11,2,FALSE))</f>
        <v>0</v>
      </c>
      <c r="S31">
        <f>SUMIFS([1]基础经济系数!$D$187:$D$214,[1]基础经济系数!$B$187:$B$214,C31,[1]基础经济系数!$G$187:$G$214,"部件宝箱")</f>
        <v>0</v>
      </c>
      <c r="T31">
        <f>SUMIFS([1]基础经济系数!$M$123:$M$153,[1]基础经济系数!$N$123:$N$153,"部件宝箱",[1]基础经济系数!$J$123:$J$153,A31)</f>
        <v>0</v>
      </c>
      <c r="U31">
        <f>IF(B31=B30,0,VLOOKUP(B31,通用估算系数!$W$1:$X$11,2,FALSE))</f>
        <v>0</v>
      </c>
      <c r="V31">
        <f>SUMIFS([1]基础经济系数!$D$187:$D$214,[1]基础经济系数!$B$187:$B$214,C31,[1]基础经济系数!$G$187:$G$214,"普通自宝箱")</f>
        <v>0</v>
      </c>
      <c r="W31">
        <f>SUMIFS([1]基础经济系数!$M$123:$M$153,[1]基础经济系数!$N$123:$N$153,"普通自宝箱",[1]基础经济系数!$J$123:$J$153,A31)</f>
        <v>0</v>
      </c>
      <c r="X31">
        <f>IF(B31=B30,0,VLOOKUP(B31,通用估算系数!$Z$1:$AA$11,2,FALSE))+IF(B31&gt;B30,1,0)</f>
        <v>0</v>
      </c>
      <c r="Y31">
        <f>SUMIFS([1]基础经济系数!$D$187:$D$214,[1]基础经济系数!$B$187:$B$214,C31,[1]基础经济系数!$G$187:$G$214,"高级自宝箱")</f>
        <v>0</v>
      </c>
      <c r="Z31">
        <f>SUMIFS([1]基础经济系数!$M$123:$M$153,[1]基础经济系数!$N$123:$N$153,"高级自宝箱",[1]基础经济系数!$J$123:$J$153,A31)</f>
        <v>1</v>
      </c>
    </row>
    <row r="32" spans="1:26" x14ac:dyDescent="0.2">
      <c r="A32">
        <f>玩家成长时间线!A32</f>
        <v>31</v>
      </c>
      <c r="B32">
        <f>玩家成长时间线!B32</f>
        <v>8</v>
      </c>
      <c r="C32">
        <f>IF(MOD(A32,通用估算系数!$B$9),MOD(A32,通用估算系数!$B$9),通用估算系数!$B$9)</f>
        <v>3</v>
      </c>
      <c r="D32">
        <f>钥匙投放计算!C32/100</f>
        <v>2.2728000000000002</v>
      </c>
      <c r="E32">
        <f>VLOOKUP(B32,通用估算系数!$G$1:$H$11,2,FALSE)*通用估算系数!$B$5/通用估算系数!$B$11</f>
        <v>1.8</v>
      </c>
      <c r="F32">
        <f t="shared" si="0"/>
        <v>1</v>
      </c>
      <c r="G32">
        <f t="shared" si="1"/>
        <v>0</v>
      </c>
      <c r="H32">
        <f t="shared" si="2"/>
        <v>0</v>
      </c>
      <c r="I32">
        <f t="shared" si="3"/>
        <v>1</v>
      </c>
      <c r="J32">
        <f>SUMIFS([1]基础经济系数!$M$123:$M$153,[1]基础经济系数!$N$123:$N$153,"稀有自宝箱",[1]基础经济系数!$J$123:$J$153,A32)</f>
        <v>0</v>
      </c>
      <c r="K32">
        <v>2</v>
      </c>
      <c r="L32">
        <v>1</v>
      </c>
      <c r="M32" s="4">
        <f t="shared" si="4"/>
        <v>0.14285714285714285</v>
      </c>
      <c r="N32" s="4">
        <f t="shared" si="4"/>
        <v>0.14285714285714285</v>
      </c>
      <c r="O32">
        <f>IF(B32=B31,0,VLOOKUP(B32,通用估算系数!$Q$1:$R$11,2,FALSE))</f>
        <v>1</v>
      </c>
      <c r="P32">
        <f>SUMIFS([1]基础经济系数!$D$187:$D$214,[1]基础经济系数!$B$187:$B$214,C32,[1]基础经济系数!$G$187:$G$214,"碎片宝箱")</f>
        <v>0</v>
      </c>
      <c r="Q32">
        <f>SUMIFS([1]基础经济系数!$M$123:$M$153,[1]基础经济系数!$N$123:$N$153,"碎片宝箱",[1]基础经济系数!$J$123:$J$153,A32)</f>
        <v>0</v>
      </c>
      <c r="R32">
        <f>IF(B32=B31,0,VLOOKUP(B32,通用估算系数!$T$1:$U$11,2,FALSE))</f>
        <v>0</v>
      </c>
      <c r="S32">
        <f>SUMIFS([1]基础经济系数!$D$187:$D$214,[1]基础经济系数!$B$187:$B$214,C32,[1]基础经济系数!$G$187:$G$214,"部件宝箱")</f>
        <v>0</v>
      </c>
      <c r="T32">
        <f>SUMIFS([1]基础经济系数!$M$123:$M$153,[1]基础经济系数!$N$123:$N$153,"部件宝箱",[1]基础经济系数!$J$123:$J$153,A32)</f>
        <v>0</v>
      </c>
      <c r="U32">
        <f>IF(B32=B31,0,VLOOKUP(B32,通用估算系数!$W$1:$X$11,2,FALSE))</f>
        <v>0</v>
      </c>
      <c r="V32">
        <f>SUMIFS([1]基础经济系数!$D$187:$D$214,[1]基础经济系数!$B$187:$B$214,C32,[1]基础经济系数!$G$187:$G$214,"普通自宝箱")</f>
        <v>0</v>
      </c>
      <c r="W32">
        <f>SUMIFS([1]基础经济系数!$M$123:$M$153,[1]基础经济系数!$N$123:$N$153,"普通自宝箱",[1]基础经济系数!$J$123:$J$153,A32)</f>
        <v>0</v>
      </c>
      <c r="X32">
        <f>IF(B32=B31,0,VLOOKUP(B32,通用估算系数!$Z$1:$AA$11,2,FALSE))+IF(B32&gt;B31,1,0)</f>
        <v>1</v>
      </c>
      <c r="Y32">
        <f>SUMIFS([1]基础经济系数!$D$187:$D$214,[1]基础经济系数!$B$187:$B$214,C32,[1]基础经济系数!$G$187:$G$214,"高级自宝箱")</f>
        <v>0</v>
      </c>
      <c r="Z32">
        <f>SUMIFS([1]基础经济系数!$M$123:$M$153,[1]基础经济系数!$N$123:$N$153,"高级自宝箱",[1]基础经济系数!$J$123:$J$153,A32)</f>
        <v>0</v>
      </c>
    </row>
    <row r="33" spans="1:26" x14ac:dyDescent="0.2">
      <c r="A33">
        <f>玩家成长时间线!A33</f>
        <v>32</v>
      </c>
      <c r="B33">
        <f>玩家成长时间线!B33</f>
        <v>8</v>
      </c>
      <c r="C33">
        <f>IF(MOD(A33,通用估算系数!$B$9),MOD(A33,通用估算系数!$B$9),通用估算系数!$B$9)</f>
        <v>4</v>
      </c>
      <c r="D33">
        <f>钥匙投放计算!C33/100</f>
        <v>2.2827999999999999</v>
      </c>
      <c r="E33">
        <f>VLOOKUP(B33,通用估算系数!$G$1:$H$11,2,FALSE)*通用估算系数!$B$5/通用估算系数!$B$11</f>
        <v>1.8</v>
      </c>
      <c r="F33">
        <f t="shared" si="0"/>
        <v>0</v>
      </c>
      <c r="G33">
        <f t="shared" si="1"/>
        <v>0</v>
      </c>
      <c r="H33">
        <f t="shared" si="2"/>
        <v>0</v>
      </c>
      <c r="I33">
        <f t="shared" si="3"/>
        <v>0</v>
      </c>
      <c r="J33">
        <f>SUMIFS([1]基础经济系数!$M$123:$M$153,[1]基础经济系数!$N$123:$N$153,"稀有自宝箱",[1]基础经济系数!$J$123:$J$153,A33)</f>
        <v>0</v>
      </c>
      <c r="K33">
        <v>2</v>
      </c>
      <c r="L33">
        <v>1</v>
      </c>
      <c r="M33" s="4">
        <f t="shared" si="4"/>
        <v>0.14285714285714285</v>
      </c>
      <c r="N33" s="4">
        <f t="shared" si="4"/>
        <v>0.14285714285714285</v>
      </c>
      <c r="O33">
        <f>IF(B33=B32,0,VLOOKUP(B33,通用估算系数!$Q$1:$R$11,2,FALSE))</f>
        <v>0</v>
      </c>
      <c r="P33">
        <f>SUMIFS([1]基础经济系数!$D$187:$D$214,[1]基础经济系数!$B$187:$B$214,C33,[1]基础经济系数!$G$187:$G$214,"碎片宝箱")</f>
        <v>0</v>
      </c>
      <c r="Q33">
        <f>SUMIFS([1]基础经济系数!$M$123:$M$153,[1]基础经济系数!$N$123:$N$153,"碎片宝箱",[1]基础经济系数!$J$123:$J$153,A33)</f>
        <v>0</v>
      </c>
      <c r="R33">
        <f>IF(B33=B32,0,VLOOKUP(B33,通用估算系数!$T$1:$U$11,2,FALSE))</f>
        <v>0</v>
      </c>
      <c r="S33">
        <f>SUMIFS([1]基础经济系数!$D$187:$D$214,[1]基础经济系数!$B$187:$B$214,C33,[1]基础经济系数!$G$187:$G$214,"部件宝箱")</f>
        <v>0</v>
      </c>
      <c r="T33">
        <f>SUMIFS([1]基础经济系数!$M$123:$M$153,[1]基础经济系数!$N$123:$N$153,"部件宝箱",[1]基础经济系数!$J$123:$J$153,A33)</f>
        <v>0</v>
      </c>
      <c r="U33">
        <f>IF(B33=B32,0,VLOOKUP(B33,通用估算系数!$W$1:$X$11,2,FALSE))</f>
        <v>0</v>
      </c>
      <c r="V33">
        <f>SUMIFS([1]基础经济系数!$D$187:$D$214,[1]基础经济系数!$B$187:$B$214,C33,[1]基础经济系数!$G$187:$G$214,"普通自宝箱")</f>
        <v>0</v>
      </c>
      <c r="W33">
        <f>SUMIFS([1]基础经济系数!$M$123:$M$153,[1]基础经济系数!$N$123:$N$153,"普通自宝箱",[1]基础经济系数!$J$123:$J$153,A33)</f>
        <v>0</v>
      </c>
      <c r="X33">
        <f>IF(B33=B32,0,VLOOKUP(B33,通用估算系数!$Z$1:$AA$11,2,FALSE))+IF(B33&gt;B32,1,0)</f>
        <v>0</v>
      </c>
      <c r="Y33">
        <f>SUMIFS([1]基础经济系数!$D$187:$D$214,[1]基础经济系数!$B$187:$B$214,C33,[1]基础经济系数!$G$187:$G$214,"高级自宝箱")</f>
        <v>0</v>
      </c>
      <c r="Z33">
        <f>SUMIFS([1]基础经济系数!$M$123:$M$153,[1]基础经济系数!$N$123:$N$153,"高级自宝箱",[1]基础经济系数!$J$123:$J$153,A33)</f>
        <v>0</v>
      </c>
    </row>
    <row r="34" spans="1:26" x14ac:dyDescent="0.2">
      <c r="A34">
        <f>玩家成长时间线!A34</f>
        <v>33</v>
      </c>
      <c r="B34">
        <f>玩家成长时间线!B34</f>
        <v>8</v>
      </c>
      <c r="C34">
        <f>IF(MOD(A34,通用估算系数!$B$9),MOD(A34,通用估算系数!$B$9),通用估算系数!$B$9)</f>
        <v>5</v>
      </c>
      <c r="D34">
        <f>钥匙投放计算!C34/100</f>
        <v>2.3927999999999998</v>
      </c>
      <c r="E34">
        <f>VLOOKUP(B34,通用估算系数!$G$1:$H$11,2,FALSE)*通用估算系数!$B$5/通用估算系数!$B$11</f>
        <v>1.8</v>
      </c>
      <c r="F34">
        <f t="shared" si="0"/>
        <v>0</v>
      </c>
      <c r="G34">
        <f t="shared" si="1"/>
        <v>0</v>
      </c>
      <c r="H34">
        <f t="shared" si="2"/>
        <v>0</v>
      </c>
      <c r="I34">
        <f t="shared" si="3"/>
        <v>0</v>
      </c>
      <c r="J34">
        <f>SUMIFS([1]基础经济系数!$M$123:$M$153,[1]基础经济系数!$N$123:$N$153,"稀有自宝箱",[1]基础经济系数!$J$123:$J$153,A34)</f>
        <v>0</v>
      </c>
      <c r="K34">
        <v>2</v>
      </c>
      <c r="L34">
        <v>1</v>
      </c>
      <c r="M34" s="4">
        <f t="shared" si="4"/>
        <v>0.14285714285714285</v>
      </c>
      <c r="N34" s="4">
        <f t="shared" si="4"/>
        <v>0.14285714285714285</v>
      </c>
      <c r="O34">
        <f>IF(B34=B33,0,VLOOKUP(B34,通用估算系数!$Q$1:$R$11,2,FALSE))</f>
        <v>0</v>
      </c>
      <c r="P34">
        <f>SUMIFS([1]基础经济系数!$D$187:$D$214,[1]基础经济系数!$B$187:$B$214,C34,[1]基础经济系数!$G$187:$G$214,"碎片宝箱")</f>
        <v>0</v>
      </c>
      <c r="Q34">
        <f>SUMIFS([1]基础经济系数!$M$123:$M$153,[1]基础经济系数!$N$123:$N$153,"碎片宝箱",[1]基础经济系数!$J$123:$J$153,A34)</f>
        <v>0</v>
      </c>
      <c r="R34">
        <f>IF(B34=B33,0,VLOOKUP(B34,通用估算系数!$T$1:$U$11,2,FALSE))</f>
        <v>0</v>
      </c>
      <c r="S34">
        <f>SUMIFS([1]基础经济系数!$D$187:$D$214,[1]基础经济系数!$B$187:$B$214,C34,[1]基础经济系数!$G$187:$G$214,"部件宝箱")</f>
        <v>0</v>
      </c>
      <c r="T34">
        <f>SUMIFS([1]基础经济系数!$M$123:$M$153,[1]基础经济系数!$N$123:$N$153,"部件宝箱",[1]基础经济系数!$J$123:$J$153,A34)</f>
        <v>0</v>
      </c>
      <c r="U34">
        <f>IF(B34=B33,0,VLOOKUP(B34,通用估算系数!$W$1:$X$11,2,FALSE))</f>
        <v>0</v>
      </c>
      <c r="V34">
        <f>SUMIFS([1]基础经济系数!$D$187:$D$214,[1]基础经济系数!$B$187:$B$214,C34,[1]基础经济系数!$G$187:$G$214,"普通自宝箱")</f>
        <v>0</v>
      </c>
      <c r="W34">
        <f>SUMIFS([1]基础经济系数!$M$123:$M$153,[1]基础经济系数!$N$123:$N$153,"普通自宝箱",[1]基础经济系数!$J$123:$J$153,A34)</f>
        <v>0</v>
      </c>
      <c r="X34">
        <f>IF(B34=B33,0,VLOOKUP(B34,通用估算系数!$Z$1:$AA$11,2,FALSE))+IF(B34&gt;B33,1,0)</f>
        <v>0</v>
      </c>
      <c r="Y34">
        <f>SUMIFS([1]基础经济系数!$D$187:$D$214,[1]基础经济系数!$B$187:$B$214,C34,[1]基础经济系数!$G$187:$G$214,"高级自宝箱")</f>
        <v>0</v>
      </c>
      <c r="Z34">
        <f>SUMIFS([1]基础经济系数!$M$123:$M$153,[1]基础经济系数!$N$123:$N$153,"高级自宝箱",[1]基础经济系数!$J$123:$J$153,A34)</f>
        <v>0</v>
      </c>
    </row>
    <row r="35" spans="1:26" x14ac:dyDescent="0.2">
      <c r="A35">
        <f>玩家成长时间线!A35</f>
        <v>34</v>
      </c>
      <c r="B35">
        <f>玩家成长时间线!B35</f>
        <v>8</v>
      </c>
      <c r="C35">
        <f>IF(MOD(A35,通用估算系数!$B$9),MOD(A35,通用估算系数!$B$9),通用估算系数!$B$9)</f>
        <v>6</v>
      </c>
      <c r="D35">
        <f>钥匙投放计算!C35/100</f>
        <v>2.3028</v>
      </c>
      <c r="E35">
        <f>VLOOKUP(B35,通用估算系数!$G$1:$H$11,2,FALSE)*通用估算系数!$B$5/通用估算系数!$B$11</f>
        <v>1.8</v>
      </c>
      <c r="F35">
        <f t="shared" si="0"/>
        <v>0</v>
      </c>
      <c r="G35">
        <f t="shared" si="1"/>
        <v>0</v>
      </c>
      <c r="H35">
        <f t="shared" si="2"/>
        <v>0</v>
      </c>
      <c r="I35">
        <f t="shared" si="3"/>
        <v>0</v>
      </c>
      <c r="J35">
        <f>SUMIFS([1]基础经济系数!$M$123:$M$153,[1]基础经济系数!$N$123:$N$153,"稀有自宝箱",[1]基础经济系数!$J$123:$J$153,A35)</f>
        <v>0</v>
      </c>
      <c r="K35">
        <v>2</v>
      </c>
      <c r="L35">
        <v>1</v>
      </c>
      <c r="M35" s="4">
        <f t="shared" si="4"/>
        <v>0.14285714285714285</v>
      </c>
      <c r="N35" s="4">
        <f t="shared" si="4"/>
        <v>0.14285714285714285</v>
      </c>
      <c r="O35">
        <f>IF(B35=B34,0,VLOOKUP(B35,通用估算系数!$Q$1:$R$11,2,FALSE))</f>
        <v>0</v>
      </c>
      <c r="P35">
        <f>SUMIFS([1]基础经济系数!$D$187:$D$214,[1]基础经济系数!$B$187:$B$214,C35,[1]基础经济系数!$G$187:$G$214,"碎片宝箱")</f>
        <v>0</v>
      </c>
      <c r="Q35">
        <f>SUMIFS([1]基础经济系数!$M$123:$M$153,[1]基础经济系数!$N$123:$N$153,"碎片宝箱",[1]基础经济系数!$J$123:$J$153,A35)</f>
        <v>0</v>
      </c>
      <c r="R35">
        <f>IF(B35=B34,0,VLOOKUP(B35,通用估算系数!$T$1:$U$11,2,FALSE))</f>
        <v>0</v>
      </c>
      <c r="S35">
        <f>SUMIFS([1]基础经济系数!$D$187:$D$214,[1]基础经济系数!$B$187:$B$214,C35,[1]基础经济系数!$G$187:$G$214,"部件宝箱")</f>
        <v>0</v>
      </c>
      <c r="T35">
        <f>SUMIFS([1]基础经济系数!$M$123:$M$153,[1]基础经济系数!$N$123:$N$153,"部件宝箱",[1]基础经济系数!$J$123:$J$153,A35)</f>
        <v>0</v>
      </c>
      <c r="U35">
        <f>IF(B35=B34,0,VLOOKUP(B35,通用估算系数!$W$1:$X$11,2,FALSE))</f>
        <v>0</v>
      </c>
      <c r="V35">
        <f>SUMIFS([1]基础经济系数!$D$187:$D$214,[1]基础经济系数!$B$187:$B$214,C35,[1]基础经济系数!$G$187:$G$214,"普通自宝箱")</f>
        <v>0</v>
      </c>
      <c r="W35">
        <f>SUMIFS([1]基础经济系数!$M$123:$M$153,[1]基础经济系数!$N$123:$N$153,"普通自宝箱",[1]基础经济系数!$J$123:$J$153,A35)</f>
        <v>0</v>
      </c>
      <c r="X35">
        <f>IF(B35=B34,0,VLOOKUP(B35,通用估算系数!$Z$1:$AA$11,2,FALSE))+IF(B35&gt;B34,1,0)</f>
        <v>0</v>
      </c>
      <c r="Y35">
        <f>SUMIFS([1]基础经济系数!$D$187:$D$214,[1]基础经济系数!$B$187:$B$214,C35,[1]基础经济系数!$G$187:$G$214,"高级自宝箱")</f>
        <v>0</v>
      </c>
      <c r="Z35">
        <f>SUMIFS([1]基础经济系数!$M$123:$M$153,[1]基础经济系数!$N$123:$N$153,"高级自宝箱",[1]基础经济系数!$J$123:$J$153,A35)</f>
        <v>0</v>
      </c>
    </row>
    <row r="36" spans="1:26" x14ac:dyDescent="0.2">
      <c r="A36">
        <f>玩家成长时间线!A36</f>
        <v>35</v>
      </c>
      <c r="B36">
        <f>玩家成长时间线!B36</f>
        <v>8</v>
      </c>
      <c r="C36">
        <f>IF(MOD(A36,通用估算系数!$B$9),MOD(A36,通用估算系数!$B$9),通用估算系数!$B$9)</f>
        <v>7</v>
      </c>
      <c r="D36">
        <f>钥匙投放计算!C36/100</f>
        <v>2.3128000000000002</v>
      </c>
      <c r="E36">
        <f>VLOOKUP(B36,通用估算系数!$G$1:$H$11,2,FALSE)*通用估算系数!$B$5/通用估算系数!$B$11</f>
        <v>1.8</v>
      </c>
      <c r="F36">
        <f t="shared" si="0"/>
        <v>0</v>
      </c>
      <c r="G36">
        <f t="shared" si="1"/>
        <v>1</v>
      </c>
      <c r="H36">
        <f t="shared" si="2"/>
        <v>0</v>
      </c>
      <c r="I36">
        <f t="shared" si="3"/>
        <v>0</v>
      </c>
      <c r="J36">
        <f>SUMIFS([1]基础经济系数!$M$123:$M$153,[1]基础经济系数!$N$123:$N$153,"稀有自宝箱",[1]基础经济系数!$J$123:$J$153,A36)</f>
        <v>0</v>
      </c>
      <c r="K36">
        <v>2</v>
      </c>
      <c r="L36">
        <v>1</v>
      </c>
      <c r="M36" s="4">
        <f t="shared" si="4"/>
        <v>0.14285714285714285</v>
      </c>
      <c r="N36" s="4">
        <f t="shared" si="4"/>
        <v>0.14285714285714285</v>
      </c>
      <c r="O36">
        <f>IF(B36=B35,0,VLOOKUP(B36,通用估算系数!$Q$1:$R$11,2,FALSE))</f>
        <v>0</v>
      </c>
      <c r="P36">
        <f>SUMIFS([1]基础经济系数!$D$187:$D$214,[1]基础经济系数!$B$187:$B$214,C36,[1]基础经济系数!$G$187:$G$214,"碎片宝箱")</f>
        <v>0</v>
      </c>
      <c r="Q36">
        <f>SUMIFS([1]基础经济系数!$M$123:$M$153,[1]基础经济系数!$N$123:$N$153,"碎片宝箱",[1]基础经济系数!$J$123:$J$153,A36)</f>
        <v>0</v>
      </c>
      <c r="R36">
        <f>IF(B36=B35,0,VLOOKUP(B36,通用估算系数!$T$1:$U$11,2,FALSE))</f>
        <v>0</v>
      </c>
      <c r="S36">
        <f>SUMIFS([1]基础经济系数!$D$187:$D$214,[1]基础经济系数!$B$187:$B$214,C36,[1]基础经济系数!$G$187:$G$214,"部件宝箱")</f>
        <v>1</v>
      </c>
      <c r="T36">
        <f>SUMIFS([1]基础经济系数!$M$123:$M$153,[1]基础经济系数!$N$123:$N$153,"部件宝箱",[1]基础经济系数!$J$123:$J$153,A36)</f>
        <v>0</v>
      </c>
      <c r="U36">
        <f>IF(B36=B35,0,VLOOKUP(B36,通用估算系数!$W$1:$X$11,2,FALSE))</f>
        <v>0</v>
      </c>
      <c r="V36">
        <f>SUMIFS([1]基础经济系数!$D$187:$D$214,[1]基础经济系数!$B$187:$B$214,C36,[1]基础经济系数!$G$187:$G$214,"普通自宝箱")</f>
        <v>0</v>
      </c>
      <c r="W36">
        <f>SUMIFS([1]基础经济系数!$M$123:$M$153,[1]基础经济系数!$N$123:$N$153,"普通自宝箱",[1]基础经济系数!$J$123:$J$153,A36)</f>
        <v>0</v>
      </c>
      <c r="X36">
        <f>IF(B36=B35,0,VLOOKUP(B36,通用估算系数!$Z$1:$AA$11,2,FALSE))+IF(B36&gt;B35,1,0)</f>
        <v>0</v>
      </c>
      <c r="Y36">
        <f>SUMIFS([1]基础经济系数!$D$187:$D$214,[1]基础经济系数!$B$187:$B$214,C36,[1]基础经济系数!$G$187:$G$214,"高级自宝箱")</f>
        <v>0</v>
      </c>
      <c r="Z36">
        <f>SUMIFS([1]基础经济系数!$M$123:$M$153,[1]基础经济系数!$N$123:$N$153,"高级自宝箱",[1]基础经济系数!$J$123:$J$153,A36)</f>
        <v>0</v>
      </c>
    </row>
    <row r="37" spans="1:26" x14ac:dyDescent="0.2">
      <c r="A37">
        <f>玩家成长时间线!A37</f>
        <v>36</v>
      </c>
      <c r="B37">
        <f>玩家成长时间线!B37</f>
        <v>9</v>
      </c>
      <c r="C37">
        <f>IF(MOD(A37,通用估算系数!$B$9),MOD(A37,通用估算系数!$B$9),通用估算系数!$B$9)</f>
        <v>8</v>
      </c>
      <c r="D37">
        <f>钥匙投放计算!C37/100</f>
        <v>2.3228</v>
      </c>
      <c r="E37">
        <f>VLOOKUP(B37,通用估算系数!$G$1:$H$11,2,FALSE)*通用估算系数!$B$5/通用估算系数!$B$11</f>
        <v>2.25</v>
      </c>
      <c r="F37">
        <f t="shared" si="0"/>
        <v>0</v>
      </c>
      <c r="G37">
        <f t="shared" si="1"/>
        <v>0</v>
      </c>
      <c r="H37">
        <f t="shared" si="2"/>
        <v>1</v>
      </c>
      <c r="I37">
        <f t="shared" si="3"/>
        <v>1</v>
      </c>
      <c r="J37">
        <f>SUMIFS([1]基础经济系数!$M$123:$M$153,[1]基础经济系数!$N$123:$N$153,"稀有自宝箱",[1]基础经济系数!$J$123:$J$153,A37)</f>
        <v>0</v>
      </c>
      <c r="K37">
        <v>2</v>
      </c>
      <c r="L37">
        <v>1</v>
      </c>
      <c r="M37" s="4">
        <f t="shared" si="4"/>
        <v>0.14285714285714285</v>
      </c>
      <c r="N37" s="4">
        <f t="shared" si="4"/>
        <v>0.14285714285714285</v>
      </c>
      <c r="O37">
        <f>IF(B37=B36,0,VLOOKUP(B37,通用估算系数!$Q$1:$R$11,2,FALSE))</f>
        <v>0</v>
      </c>
      <c r="P37">
        <f>SUMIFS([1]基础经济系数!$D$187:$D$214,[1]基础经济系数!$B$187:$B$214,C37,[1]基础经济系数!$G$187:$G$214,"碎片宝箱")</f>
        <v>0</v>
      </c>
      <c r="Q37">
        <f>SUMIFS([1]基础经济系数!$M$123:$M$153,[1]基础经济系数!$N$123:$N$153,"碎片宝箱",[1]基础经济系数!$J$123:$J$153,A37)</f>
        <v>0</v>
      </c>
      <c r="R37">
        <f>IF(B37=B36,0,VLOOKUP(B37,通用估算系数!$T$1:$U$11,2,FALSE))</f>
        <v>0</v>
      </c>
      <c r="S37">
        <f>SUMIFS([1]基础经济系数!$D$187:$D$214,[1]基础经济系数!$B$187:$B$214,C37,[1]基础经济系数!$G$187:$G$214,"部件宝箱")</f>
        <v>0</v>
      </c>
      <c r="T37">
        <f>SUMIFS([1]基础经济系数!$M$123:$M$153,[1]基础经济系数!$N$123:$N$153,"部件宝箱",[1]基础经济系数!$J$123:$J$153,A37)</f>
        <v>0</v>
      </c>
      <c r="U37">
        <f>IF(B37=B36,0,VLOOKUP(B37,通用估算系数!$W$1:$X$11,2,FALSE))</f>
        <v>1</v>
      </c>
      <c r="V37">
        <f>SUMIFS([1]基础经济系数!$D$187:$D$214,[1]基础经济系数!$B$187:$B$214,C37,[1]基础经济系数!$G$187:$G$214,"普通自宝箱")</f>
        <v>0</v>
      </c>
      <c r="W37">
        <f>SUMIFS([1]基础经济系数!$M$123:$M$153,[1]基础经济系数!$N$123:$N$153,"普通自宝箱",[1]基础经济系数!$J$123:$J$153,A37)</f>
        <v>0</v>
      </c>
      <c r="X37">
        <f>IF(B37=B36,0,VLOOKUP(B37,通用估算系数!$Z$1:$AA$11,2,FALSE))+IF(B37&gt;B36,1,0)</f>
        <v>1</v>
      </c>
      <c r="Y37">
        <f>SUMIFS([1]基础经济系数!$D$187:$D$214,[1]基础经济系数!$B$187:$B$214,C37,[1]基础经济系数!$G$187:$G$214,"高级自宝箱")</f>
        <v>0</v>
      </c>
      <c r="Z37">
        <f>SUMIFS([1]基础经济系数!$M$123:$M$153,[1]基础经济系数!$N$123:$N$153,"高级自宝箱",[1]基础经济系数!$J$123:$J$153,A37)</f>
        <v>0</v>
      </c>
    </row>
    <row r="38" spans="1:26" x14ac:dyDescent="0.2">
      <c r="A38">
        <f>玩家成长时间线!A38</f>
        <v>37</v>
      </c>
      <c r="B38">
        <f>玩家成长时间线!B38</f>
        <v>9</v>
      </c>
      <c r="C38">
        <f>IF(MOD(A38,通用估算系数!$B$9),MOD(A38,通用估算系数!$B$9),通用估算系数!$B$9)</f>
        <v>9</v>
      </c>
      <c r="D38">
        <f>钥匙投放计算!C38/100</f>
        <v>2.5327999999999999</v>
      </c>
      <c r="E38">
        <f>VLOOKUP(B38,通用估算系数!$G$1:$H$11,2,FALSE)*通用估算系数!$B$5/通用估算系数!$B$11</f>
        <v>2.25</v>
      </c>
      <c r="F38">
        <f t="shared" si="0"/>
        <v>0</v>
      </c>
      <c r="G38">
        <f t="shared" si="1"/>
        <v>0</v>
      </c>
      <c r="H38">
        <f t="shared" si="2"/>
        <v>0</v>
      </c>
      <c r="I38">
        <f t="shared" si="3"/>
        <v>0</v>
      </c>
      <c r="J38">
        <f>SUMIFS([1]基础经济系数!$M$123:$M$153,[1]基础经济系数!$N$123:$N$153,"稀有自宝箱",[1]基础经济系数!$J$123:$J$153,A38)</f>
        <v>0</v>
      </c>
      <c r="K38">
        <v>2</v>
      </c>
      <c r="L38">
        <v>1</v>
      </c>
      <c r="M38" s="4">
        <f t="shared" si="4"/>
        <v>0.14285714285714285</v>
      </c>
      <c r="N38" s="4">
        <f t="shared" si="4"/>
        <v>0.14285714285714285</v>
      </c>
      <c r="O38">
        <f>IF(B38=B37,0,VLOOKUP(B38,通用估算系数!$Q$1:$R$11,2,FALSE))</f>
        <v>0</v>
      </c>
      <c r="P38">
        <f>SUMIFS([1]基础经济系数!$D$187:$D$214,[1]基础经济系数!$B$187:$B$214,C38,[1]基础经济系数!$G$187:$G$214,"碎片宝箱")</f>
        <v>0</v>
      </c>
      <c r="Q38">
        <f>SUMIFS([1]基础经济系数!$M$123:$M$153,[1]基础经济系数!$N$123:$N$153,"碎片宝箱",[1]基础经济系数!$J$123:$J$153,A38)</f>
        <v>0</v>
      </c>
      <c r="R38">
        <f>IF(B38=B37,0,VLOOKUP(B38,通用估算系数!$T$1:$U$11,2,FALSE))</f>
        <v>0</v>
      </c>
      <c r="S38">
        <f>SUMIFS([1]基础经济系数!$D$187:$D$214,[1]基础经济系数!$B$187:$B$214,C38,[1]基础经济系数!$G$187:$G$214,"部件宝箱")</f>
        <v>0</v>
      </c>
      <c r="T38">
        <f>SUMIFS([1]基础经济系数!$M$123:$M$153,[1]基础经济系数!$N$123:$N$153,"部件宝箱",[1]基础经济系数!$J$123:$J$153,A38)</f>
        <v>0</v>
      </c>
      <c r="U38">
        <f>IF(B38=B37,0,VLOOKUP(B38,通用估算系数!$W$1:$X$11,2,FALSE))</f>
        <v>0</v>
      </c>
      <c r="V38">
        <f>SUMIFS([1]基础经济系数!$D$187:$D$214,[1]基础经济系数!$B$187:$B$214,C38,[1]基础经济系数!$G$187:$G$214,"普通自宝箱")</f>
        <v>0</v>
      </c>
      <c r="W38">
        <f>SUMIFS([1]基础经济系数!$M$123:$M$153,[1]基础经济系数!$N$123:$N$153,"普通自宝箱",[1]基础经济系数!$J$123:$J$153,A38)</f>
        <v>0</v>
      </c>
      <c r="X38">
        <f>IF(B38=B37,0,VLOOKUP(B38,通用估算系数!$Z$1:$AA$11,2,FALSE))+IF(B38&gt;B37,1,0)</f>
        <v>0</v>
      </c>
      <c r="Y38">
        <f>SUMIFS([1]基础经济系数!$D$187:$D$214,[1]基础经济系数!$B$187:$B$214,C38,[1]基础经济系数!$G$187:$G$214,"高级自宝箱")</f>
        <v>0</v>
      </c>
      <c r="Z38">
        <f>SUMIFS([1]基础经济系数!$M$123:$M$153,[1]基础经济系数!$N$123:$N$153,"高级自宝箱",[1]基础经济系数!$J$123:$J$153,A38)</f>
        <v>0</v>
      </c>
    </row>
    <row r="39" spans="1:26" x14ac:dyDescent="0.2">
      <c r="A39">
        <f>玩家成长时间线!A39</f>
        <v>38</v>
      </c>
      <c r="B39">
        <f>玩家成长时间线!B39</f>
        <v>9</v>
      </c>
      <c r="C39">
        <f>IF(MOD(A39,通用估算系数!$B$9),MOD(A39,通用估算系数!$B$9),通用估算系数!$B$9)</f>
        <v>10</v>
      </c>
      <c r="D39">
        <f>钥匙投放计算!C39/100</f>
        <v>2.3428</v>
      </c>
      <c r="E39">
        <f>VLOOKUP(B39,通用估算系数!$G$1:$H$11,2,FALSE)*通用估算系数!$B$5/通用估算系数!$B$11</f>
        <v>2.25</v>
      </c>
      <c r="F39">
        <f t="shared" si="0"/>
        <v>0</v>
      </c>
      <c r="G39">
        <f t="shared" si="1"/>
        <v>0</v>
      </c>
      <c r="H39">
        <f t="shared" si="2"/>
        <v>0</v>
      </c>
      <c r="I39">
        <f t="shared" si="3"/>
        <v>0</v>
      </c>
      <c r="J39">
        <f>SUMIFS([1]基础经济系数!$M$123:$M$153,[1]基础经济系数!$N$123:$N$153,"稀有自宝箱",[1]基础经济系数!$J$123:$J$153,A39)</f>
        <v>0</v>
      </c>
      <c r="K39">
        <v>2</v>
      </c>
      <c r="L39">
        <v>1</v>
      </c>
      <c r="M39" s="4">
        <f t="shared" si="4"/>
        <v>0.14285714285714285</v>
      </c>
      <c r="N39" s="4">
        <f t="shared" si="4"/>
        <v>0.14285714285714285</v>
      </c>
      <c r="O39">
        <f>IF(B39=B38,0,VLOOKUP(B39,通用估算系数!$Q$1:$R$11,2,FALSE))</f>
        <v>0</v>
      </c>
      <c r="P39">
        <f>SUMIFS([1]基础经济系数!$D$187:$D$214,[1]基础经济系数!$B$187:$B$214,C39,[1]基础经济系数!$G$187:$G$214,"碎片宝箱")</f>
        <v>0</v>
      </c>
      <c r="Q39">
        <f>SUMIFS([1]基础经济系数!$M$123:$M$153,[1]基础经济系数!$N$123:$N$153,"碎片宝箱",[1]基础经济系数!$J$123:$J$153,A39)</f>
        <v>0</v>
      </c>
      <c r="R39">
        <f>IF(B39=B38,0,VLOOKUP(B39,通用估算系数!$T$1:$U$11,2,FALSE))</f>
        <v>0</v>
      </c>
      <c r="S39">
        <f>SUMIFS([1]基础经济系数!$D$187:$D$214,[1]基础经济系数!$B$187:$B$214,C39,[1]基础经济系数!$G$187:$G$214,"部件宝箱")</f>
        <v>0</v>
      </c>
      <c r="T39">
        <f>SUMIFS([1]基础经济系数!$M$123:$M$153,[1]基础经济系数!$N$123:$N$153,"部件宝箱",[1]基础经济系数!$J$123:$J$153,A39)</f>
        <v>0</v>
      </c>
      <c r="U39">
        <f>IF(B39=B38,0,VLOOKUP(B39,通用估算系数!$W$1:$X$11,2,FALSE))</f>
        <v>0</v>
      </c>
      <c r="V39">
        <f>SUMIFS([1]基础经济系数!$D$187:$D$214,[1]基础经济系数!$B$187:$B$214,C39,[1]基础经济系数!$G$187:$G$214,"普通自宝箱")</f>
        <v>0</v>
      </c>
      <c r="W39">
        <f>SUMIFS([1]基础经济系数!$M$123:$M$153,[1]基础经济系数!$N$123:$N$153,"普通自宝箱",[1]基础经济系数!$J$123:$J$153,A39)</f>
        <v>0</v>
      </c>
      <c r="X39">
        <f>IF(B39=B38,0,VLOOKUP(B39,通用估算系数!$Z$1:$AA$11,2,FALSE))+IF(B39&gt;B38,1,0)</f>
        <v>0</v>
      </c>
      <c r="Y39">
        <f>SUMIFS([1]基础经济系数!$D$187:$D$214,[1]基础经济系数!$B$187:$B$214,C39,[1]基础经济系数!$G$187:$G$214,"高级自宝箱")</f>
        <v>0</v>
      </c>
      <c r="Z39">
        <f>SUMIFS([1]基础经济系数!$M$123:$M$153,[1]基础经济系数!$N$123:$N$153,"高级自宝箱",[1]基础经济系数!$J$123:$J$153,A39)</f>
        <v>0</v>
      </c>
    </row>
    <row r="40" spans="1:26" x14ac:dyDescent="0.2">
      <c r="A40">
        <f>玩家成长时间线!A40</f>
        <v>39</v>
      </c>
      <c r="B40">
        <f>玩家成长时间线!B40</f>
        <v>10</v>
      </c>
      <c r="C40">
        <f>IF(MOD(A40,通用估算系数!$B$9),MOD(A40,通用估算系数!$B$9),通用估算系数!$B$9)</f>
        <v>11</v>
      </c>
      <c r="D40">
        <f>钥匙投放计算!C40/100</f>
        <v>2.3528000000000002</v>
      </c>
      <c r="E40">
        <f>VLOOKUP(B40,通用估算系数!$G$1:$H$11,2,FALSE)*通用估算系数!$B$5/通用估算系数!$B$11</f>
        <v>2.25</v>
      </c>
      <c r="F40">
        <f t="shared" si="0"/>
        <v>0</v>
      </c>
      <c r="G40">
        <f t="shared" si="1"/>
        <v>0</v>
      </c>
      <c r="H40">
        <f t="shared" si="2"/>
        <v>0</v>
      </c>
      <c r="I40">
        <f t="shared" si="3"/>
        <v>1</v>
      </c>
      <c r="J40">
        <f>SUMIFS([1]基础经济系数!$M$123:$M$153,[1]基础经济系数!$N$123:$N$153,"稀有自宝箱",[1]基础经济系数!$J$123:$J$153,A40)</f>
        <v>0</v>
      </c>
      <c r="K40">
        <v>2</v>
      </c>
      <c r="L40">
        <v>1</v>
      </c>
      <c r="M40" s="4">
        <f t="shared" si="4"/>
        <v>0.14285714285714285</v>
      </c>
      <c r="N40" s="4">
        <f t="shared" si="4"/>
        <v>0.14285714285714285</v>
      </c>
      <c r="O40">
        <f>IF(B40=B39,0,VLOOKUP(B40,通用估算系数!$Q$1:$R$11,2,FALSE))</f>
        <v>0</v>
      </c>
      <c r="P40">
        <f>SUMIFS([1]基础经济系数!$D$187:$D$214,[1]基础经济系数!$B$187:$B$214,C40,[1]基础经济系数!$G$187:$G$214,"碎片宝箱")</f>
        <v>0</v>
      </c>
      <c r="Q40">
        <f>SUMIFS([1]基础经济系数!$M$123:$M$153,[1]基础经济系数!$N$123:$N$153,"碎片宝箱",[1]基础经济系数!$J$123:$J$153,A40)</f>
        <v>0</v>
      </c>
      <c r="R40">
        <f>IF(B40=B39,0,VLOOKUP(B40,通用估算系数!$T$1:$U$11,2,FALSE))</f>
        <v>0</v>
      </c>
      <c r="S40">
        <f>SUMIFS([1]基础经济系数!$D$187:$D$214,[1]基础经济系数!$B$187:$B$214,C40,[1]基础经济系数!$G$187:$G$214,"部件宝箱")</f>
        <v>0</v>
      </c>
      <c r="T40">
        <f>SUMIFS([1]基础经济系数!$M$123:$M$153,[1]基础经济系数!$N$123:$N$153,"部件宝箱",[1]基础经济系数!$J$123:$J$153,A40)</f>
        <v>0</v>
      </c>
      <c r="U40">
        <f>IF(B40=B39,0,VLOOKUP(B40,通用估算系数!$W$1:$X$11,2,FALSE))</f>
        <v>0</v>
      </c>
      <c r="V40">
        <f>SUMIFS([1]基础经济系数!$D$187:$D$214,[1]基础经济系数!$B$187:$B$214,C40,[1]基础经济系数!$G$187:$G$214,"普通自宝箱")</f>
        <v>0</v>
      </c>
      <c r="W40">
        <f>SUMIFS([1]基础经济系数!$M$123:$M$153,[1]基础经济系数!$N$123:$N$153,"普通自宝箱",[1]基础经济系数!$J$123:$J$153,A40)</f>
        <v>0</v>
      </c>
      <c r="X40">
        <f>IF(B40=B39,0,VLOOKUP(B40,通用估算系数!$Z$1:$AA$11,2,FALSE))+IF(B40&gt;B39,1,0)</f>
        <v>1</v>
      </c>
      <c r="Y40">
        <f>SUMIFS([1]基础经济系数!$D$187:$D$214,[1]基础经济系数!$B$187:$B$214,C40,[1]基础经济系数!$G$187:$G$214,"高级自宝箱")</f>
        <v>0</v>
      </c>
      <c r="Z40">
        <f>SUMIFS([1]基础经济系数!$M$123:$M$153,[1]基础经济系数!$N$123:$N$153,"高级自宝箱",[1]基础经济系数!$J$123:$J$153,A40)</f>
        <v>0</v>
      </c>
    </row>
    <row r="41" spans="1:26" x14ac:dyDescent="0.2">
      <c r="A41">
        <f>玩家成长时间线!A41</f>
        <v>40</v>
      </c>
      <c r="B41">
        <f>玩家成长时间线!B41</f>
        <v>10</v>
      </c>
      <c r="C41">
        <f>IF(MOD(A41,通用估算系数!$B$9),MOD(A41,通用估算系数!$B$9),通用估算系数!$B$9)</f>
        <v>12</v>
      </c>
      <c r="D41">
        <f>钥匙投放计算!C41/100</f>
        <v>2.5627999999999997</v>
      </c>
      <c r="E41">
        <f>VLOOKUP(B41,通用估算系数!$G$1:$H$11,2,FALSE)*通用估算系数!$B$5/通用估算系数!$B$11</f>
        <v>2.25</v>
      </c>
      <c r="F41">
        <f t="shared" si="0"/>
        <v>0</v>
      </c>
      <c r="G41">
        <f t="shared" si="1"/>
        <v>0</v>
      </c>
      <c r="H41">
        <f t="shared" si="2"/>
        <v>0</v>
      </c>
      <c r="I41">
        <f t="shared" si="3"/>
        <v>0</v>
      </c>
      <c r="J41">
        <f>SUMIFS([1]基础经济系数!$M$123:$M$153,[1]基础经济系数!$N$123:$N$153,"稀有自宝箱",[1]基础经济系数!$J$123:$J$153,A41)</f>
        <v>0</v>
      </c>
      <c r="K41">
        <v>2</v>
      </c>
      <c r="L41">
        <v>1</v>
      </c>
      <c r="M41" s="4">
        <f t="shared" si="4"/>
        <v>0.14285714285714285</v>
      </c>
      <c r="N41" s="4">
        <f t="shared" si="4"/>
        <v>0.14285714285714285</v>
      </c>
      <c r="O41">
        <f>IF(B41=B40,0,VLOOKUP(B41,通用估算系数!$Q$1:$R$11,2,FALSE))</f>
        <v>0</v>
      </c>
      <c r="P41">
        <f>SUMIFS([1]基础经济系数!$D$187:$D$214,[1]基础经济系数!$B$187:$B$214,C41,[1]基础经济系数!$G$187:$G$214,"碎片宝箱")</f>
        <v>0</v>
      </c>
      <c r="Q41">
        <f>SUMIFS([1]基础经济系数!$M$123:$M$153,[1]基础经济系数!$N$123:$N$153,"碎片宝箱",[1]基础经济系数!$J$123:$J$153,A41)</f>
        <v>0</v>
      </c>
      <c r="R41">
        <f>IF(B41=B40,0,VLOOKUP(B41,通用估算系数!$T$1:$U$11,2,FALSE))</f>
        <v>0</v>
      </c>
      <c r="S41">
        <f>SUMIFS([1]基础经济系数!$D$187:$D$214,[1]基础经济系数!$B$187:$B$214,C41,[1]基础经济系数!$G$187:$G$214,"部件宝箱")</f>
        <v>0</v>
      </c>
      <c r="T41">
        <f>SUMIFS([1]基础经济系数!$M$123:$M$153,[1]基础经济系数!$N$123:$N$153,"部件宝箱",[1]基础经济系数!$J$123:$J$153,A41)</f>
        <v>0</v>
      </c>
      <c r="U41">
        <f>IF(B41=B40,0,VLOOKUP(B41,通用估算系数!$W$1:$X$11,2,FALSE))</f>
        <v>0</v>
      </c>
      <c r="V41">
        <f>SUMIFS([1]基础经济系数!$D$187:$D$214,[1]基础经济系数!$B$187:$B$214,C41,[1]基础经济系数!$G$187:$G$214,"普通自宝箱")</f>
        <v>0</v>
      </c>
      <c r="W41">
        <f>SUMIFS([1]基础经济系数!$M$123:$M$153,[1]基础经济系数!$N$123:$N$153,"普通自宝箱",[1]基础经济系数!$J$123:$J$153,A41)</f>
        <v>0</v>
      </c>
      <c r="X41">
        <f>IF(B41=B40,0,VLOOKUP(B41,通用估算系数!$Z$1:$AA$11,2,FALSE))+IF(B41&gt;B40,1,0)</f>
        <v>0</v>
      </c>
      <c r="Y41">
        <f>SUMIFS([1]基础经济系数!$D$187:$D$214,[1]基础经济系数!$B$187:$B$214,C41,[1]基础经济系数!$G$187:$G$214,"高级自宝箱")</f>
        <v>0</v>
      </c>
      <c r="Z41">
        <f>SUMIFS([1]基础经济系数!$M$123:$M$153,[1]基础经济系数!$N$123:$N$153,"高级自宝箱",[1]基础经济系数!$J$123:$J$153,A41)</f>
        <v>0</v>
      </c>
    </row>
    <row r="42" spans="1:26" x14ac:dyDescent="0.2">
      <c r="A42">
        <f>玩家成长时间线!A42</f>
        <v>41</v>
      </c>
      <c r="B42">
        <f>玩家成长时间线!B42</f>
        <v>10</v>
      </c>
      <c r="C42">
        <f>IF(MOD(A42,通用估算系数!$B$9),MOD(A42,通用估算系数!$B$9),通用估算系数!$B$9)</f>
        <v>13</v>
      </c>
      <c r="D42">
        <f>钥匙投放计算!C42/100</f>
        <v>2.3727999999999998</v>
      </c>
      <c r="E42">
        <f>VLOOKUP(B42,通用估算系数!$G$1:$H$11,2,FALSE)*通用估算系数!$B$5/通用估算系数!$B$11</f>
        <v>2.25</v>
      </c>
      <c r="F42">
        <f t="shared" si="0"/>
        <v>0</v>
      </c>
      <c r="G42">
        <f t="shared" si="1"/>
        <v>0</v>
      </c>
      <c r="H42">
        <f t="shared" si="2"/>
        <v>0</v>
      </c>
      <c r="I42">
        <f t="shared" si="3"/>
        <v>0</v>
      </c>
      <c r="J42">
        <f>SUMIFS([1]基础经济系数!$M$123:$M$153,[1]基础经济系数!$N$123:$N$153,"稀有自宝箱",[1]基础经济系数!$J$123:$J$153,A42)</f>
        <v>0</v>
      </c>
      <c r="K42">
        <v>2</v>
      </c>
      <c r="L42">
        <v>1</v>
      </c>
      <c r="M42" s="4">
        <f t="shared" si="4"/>
        <v>0.14285714285714285</v>
      </c>
      <c r="N42" s="4">
        <f t="shared" si="4"/>
        <v>0.14285714285714285</v>
      </c>
      <c r="O42">
        <f>IF(B42=B41,0,VLOOKUP(B42,通用估算系数!$Q$1:$R$11,2,FALSE))</f>
        <v>0</v>
      </c>
      <c r="P42">
        <f>SUMIFS([1]基础经济系数!$D$187:$D$214,[1]基础经济系数!$B$187:$B$214,C42,[1]基础经济系数!$G$187:$G$214,"碎片宝箱")</f>
        <v>0</v>
      </c>
      <c r="Q42">
        <f>SUMIFS([1]基础经济系数!$M$123:$M$153,[1]基础经济系数!$N$123:$N$153,"碎片宝箱",[1]基础经济系数!$J$123:$J$153,A42)</f>
        <v>0</v>
      </c>
      <c r="R42">
        <f>IF(B42=B41,0,VLOOKUP(B42,通用估算系数!$T$1:$U$11,2,FALSE))</f>
        <v>0</v>
      </c>
      <c r="S42">
        <f>SUMIFS([1]基础经济系数!$D$187:$D$214,[1]基础经济系数!$B$187:$B$214,C42,[1]基础经济系数!$G$187:$G$214,"部件宝箱")</f>
        <v>0</v>
      </c>
      <c r="T42">
        <f>SUMIFS([1]基础经济系数!$M$123:$M$153,[1]基础经济系数!$N$123:$N$153,"部件宝箱",[1]基础经济系数!$J$123:$J$153,A42)</f>
        <v>0</v>
      </c>
      <c r="U42">
        <f>IF(B42=B41,0,VLOOKUP(B42,通用估算系数!$W$1:$X$11,2,FALSE))</f>
        <v>0</v>
      </c>
      <c r="V42">
        <f>SUMIFS([1]基础经济系数!$D$187:$D$214,[1]基础经济系数!$B$187:$B$214,C42,[1]基础经济系数!$G$187:$G$214,"普通自宝箱")</f>
        <v>0</v>
      </c>
      <c r="W42">
        <f>SUMIFS([1]基础经济系数!$M$123:$M$153,[1]基础经济系数!$N$123:$N$153,"普通自宝箱",[1]基础经济系数!$J$123:$J$153,A42)</f>
        <v>0</v>
      </c>
      <c r="X42">
        <f>IF(B42=B41,0,VLOOKUP(B42,通用估算系数!$Z$1:$AA$11,2,FALSE))+IF(B42&gt;B41,1,0)</f>
        <v>0</v>
      </c>
      <c r="Y42">
        <f>SUMIFS([1]基础经济系数!$D$187:$D$214,[1]基础经济系数!$B$187:$B$214,C42,[1]基础经济系数!$G$187:$G$214,"高级自宝箱")</f>
        <v>0</v>
      </c>
      <c r="Z42">
        <f>SUMIFS([1]基础经济系数!$M$123:$M$153,[1]基础经济系数!$N$123:$N$153,"高级自宝箱",[1]基础经济系数!$J$123:$J$153,A42)</f>
        <v>0</v>
      </c>
    </row>
    <row r="43" spans="1:26" x14ac:dyDescent="0.2">
      <c r="A43">
        <f>玩家成长时间线!A43</f>
        <v>42</v>
      </c>
      <c r="B43">
        <f>玩家成长时间线!B43</f>
        <v>8</v>
      </c>
      <c r="C43">
        <f>IF(MOD(A43,通用估算系数!$B$9),MOD(A43,通用估算系数!$B$9),通用估算系数!$B$9)</f>
        <v>14</v>
      </c>
      <c r="D43">
        <f>钥匙投放计算!C43/100</f>
        <v>2.3828</v>
      </c>
      <c r="E43">
        <f>VLOOKUP(B43,通用估算系数!$G$1:$H$11,2,FALSE)*通用估算系数!$B$5/通用估算系数!$B$11</f>
        <v>1.8</v>
      </c>
      <c r="F43">
        <f t="shared" si="0"/>
        <v>1</v>
      </c>
      <c r="G43">
        <f t="shared" si="1"/>
        <v>0</v>
      </c>
      <c r="H43">
        <f t="shared" si="2"/>
        <v>1</v>
      </c>
      <c r="I43">
        <f t="shared" si="3"/>
        <v>0</v>
      </c>
      <c r="J43">
        <f>SUMIFS([1]基础经济系数!$M$123:$M$153,[1]基础经济系数!$N$123:$N$153,"稀有自宝箱",[1]基础经济系数!$J$123:$J$153,A43)</f>
        <v>0</v>
      </c>
      <c r="K43">
        <v>2</v>
      </c>
      <c r="L43">
        <v>1</v>
      </c>
      <c r="M43" s="4">
        <f t="shared" si="4"/>
        <v>0.14285714285714285</v>
      </c>
      <c r="N43" s="4">
        <f t="shared" si="4"/>
        <v>0.14285714285714285</v>
      </c>
      <c r="O43">
        <f>IF(B43=B42,0,VLOOKUP(B43,通用估算系数!$Q$1:$R$11,2,FALSE))</f>
        <v>1</v>
      </c>
      <c r="P43">
        <f>SUMIFS([1]基础经济系数!$D$187:$D$214,[1]基础经济系数!$B$187:$B$214,C43,[1]基础经济系数!$G$187:$G$214,"碎片宝箱")</f>
        <v>0</v>
      </c>
      <c r="Q43">
        <f>SUMIFS([1]基础经济系数!$M$123:$M$153,[1]基础经济系数!$N$123:$N$153,"碎片宝箱",[1]基础经济系数!$J$123:$J$153,A43)</f>
        <v>0</v>
      </c>
      <c r="R43">
        <f>IF(B43=B42,0,VLOOKUP(B43,通用估算系数!$T$1:$U$11,2,FALSE))</f>
        <v>0</v>
      </c>
      <c r="S43">
        <f>SUMIFS([1]基础经济系数!$D$187:$D$214,[1]基础经济系数!$B$187:$B$214,C43,[1]基础经济系数!$G$187:$G$214,"部件宝箱")</f>
        <v>0</v>
      </c>
      <c r="T43">
        <f>SUMIFS([1]基础经济系数!$M$123:$M$153,[1]基础经济系数!$N$123:$N$153,"部件宝箱",[1]基础经济系数!$J$123:$J$153,A43)</f>
        <v>0</v>
      </c>
      <c r="U43">
        <f>IF(B43=B42,0,VLOOKUP(B43,通用估算系数!$W$1:$X$11,2,FALSE))</f>
        <v>0</v>
      </c>
      <c r="V43">
        <f>SUMIFS([1]基础经济系数!$D$187:$D$214,[1]基础经济系数!$B$187:$B$214,C43,[1]基础经济系数!$G$187:$G$214,"普通自宝箱")</f>
        <v>1</v>
      </c>
      <c r="W43">
        <f>SUMIFS([1]基础经济系数!$M$123:$M$153,[1]基础经济系数!$N$123:$N$153,"普通自宝箱",[1]基础经济系数!$J$123:$J$153,A43)</f>
        <v>0</v>
      </c>
      <c r="X43">
        <f>IF(B43=B42,0,VLOOKUP(B43,通用估算系数!$Z$1:$AA$11,2,FALSE))+IF(B43&gt;B42,1,0)</f>
        <v>0</v>
      </c>
      <c r="Y43">
        <f>SUMIFS([1]基础经济系数!$D$187:$D$214,[1]基础经济系数!$B$187:$B$214,C43,[1]基础经济系数!$G$187:$G$214,"高级自宝箱")</f>
        <v>0</v>
      </c>
      <c r="Z43">
        <f>SUMIFS([1]基础经济系数!$M$123:$M$153,[1]基础经济系数!$N$123:$N$153,"高级自宝箱",[1]基础经济系数!$J$123:$J$153,A43)</f>
        <v>0</v>
      </c>
    </row>
    <row r="44" spans="1:26" x14ac:dyDescent="0.2">
      <c r="A44">
        <f>玩家成长时间线!A44</f>
        <v>43</v>
      </c>
      <c r="B44">
        <f>玩家成长时间线!B44</f>
        <v>8</v>
      </c>
      <c r="C44">
        <f>IF(MOD(A44,通用估算系数!$B$9),MOD(A44,通用估算系数!$B$9),通用估算系数!$B$9)</f>
        <v>15</v>
      </c>
      <c r="D44">
        <f>钥匙投放计算!C44/100</f>
        <v>2.3927999999999998</v>
      </c>
      <c r="E44">
        <f>VLOOKUP(B44,通用估算系数!$G$1:$H$11,2,FALSE)*通用估算系数!$B$5/通用估算系数!$B$11</f>
        <v>1.8</v>
      </c>
      <c r="F44">
        <f t="shared" si="0"/>
        <v>0</v>
      </c>
      <c r="G44">
        <f t="shared" si="1"/>
        <v>0</v>
      </c>
      <c r="H44">
        <f t="shared" si="2"/>
        <v>0</v>
      </c>
      <c r="I44">
        <f t="shared" si="3"/>
        <v>0</v>
      </c>
      <c r="J44">
        <f>SUMIFS([1]基础经济系数!$M$123:$M$153,[1]基础经济系数!$N$123:$N$153,"稀有自宝箱",[1]基础经济系数!$J$123:$J$153,A44)</f>
        <v>0</v>
      </c>
      <c r="K44">
        <v>2</v>
      </c>
      <c r="L44">
        <v>1</v>
      </c>
      <c r="M44" s="4">
        <f t="shared" si="4"/>
        <v>0.14285714285714285</v>
      </c>
      <c r="N44" s="4">
        <f t="shared" si="4"/>
        <v>0.14285714285714285</v>
      </c>
      <c r="O44">
        <f>IF(B44=B43,0,VLOOKUP(B44,通用估算系数!$Q$1:$R$11,2,FALSE))</f>
        <v>0</v>
      </c>
      <c r="P44">
        <f>SUMIFS([1]基础经济系数!$D$187:$D$214,[1]基础经济系数!$B$187:$B$214,C44,[1]基础经济系数!$G$187:$G$214,"碎片宝箱")</f>
        <v>0</v>
      </c>
      <c r="Q44">
        <f>SUMIFS([1]基础经济系数!$M$123:$M$153,[1]基础经济系数!$N$123:$N$153,"碎片宝箱",[1]基础经济系数!$J$123:$J$153,A44)</f>
        <v>0</v>
      </c>
      <c r="R44">
        <f>IF(B44=B43,0,VLOOKUP(B44,通用估算系数!$T$1:$U$11,2,FALSE))</f>
        <v>0</v>
      </c>
      <c r="S44">
        <f>SUMIFS([1]基础经济系数!$D$187:$D$214,[1]基础经济系数!$B$187:$B$214,C44,[1]基础经济系数!$G$187:$G$214,"部件宝箱")</f>
        <v>0</v>
      </c>
      <c r="T44">
        <f>SUMIFS([1]基础经济系数!$M$123:$M$153,[1]基础经济系数!$N$123:$N$153,"部件宝箱",[1]基础经济系数!$J$123:$J$153,A44)</f>
        <v>0</v>
      </c>
      <c r="U44">
        <f>IF(B44=B43,0,VLOOKUP(B44,通用估算系数!$W$1:$X$11,2,FALSE))</f>
        <v>0</v>
      </c>
      <c r="V44">
        <f>SUMIFS([1]基础经济系数!$D$187:$D$214,[1]基础经济系数!$B$187:$B$214,C44,[1]基础经济系数!$G$187:$G$214,"普通自宝箱")</f>
        <v>0</v>
      </c>
      <c r="W44">
        <f>SUMIFS([1]基础经济系数!$M$123:$M$153,[1]基础经济系数!$N$123:$N$153,"普通自宝箱",[1]基础经济系数!$J$123:$J$153,A44)</f>
        <v>0</v>
      </c>
      <c r="X44">
        <f>IF(B44=B43,0,VLOOKUP(B44,通用估算系数!$Z$1:$AA$11,2,FALSE))+IF(B44&gt;B43,1,0)</f>
        <v>0</v>
      </c>
      <c r="Y44">
        <f>SUMIFS([1]基础经济系数!$D$187:$D$214,[1]基础经济系数!$B$187:$B$214,C44,[1]基础经济系数!$G$187:$G$214,"高级自宝箱")</f>
        <v>0</v>
      </c>
      <c r="Z44">
        <f>SUMIFS([1]基础经济系数!$M$123:$M$153,[1]基础经济系数!$N$123:$N$153,"高级自宝箱",[1]基础经济系数!$J$123:$J$153,A44)</f>
        <v>0</v>
      </c>
    </row>
    <row r="45" spans="1:26" x14ac:dyDescent="0.2">
      <c r="A45">
        <f>玩家成长时间线!A45</f>
        <v>44</v>
      </c>
      <c r="B45">
        <f>玩家成长时间线!B45</f>
        <v>8</v>
      </c>
      <c r="C45">
        <f>IF(MOD(A45,通用估算系数!$B$9),MOD(A45,通用估算系数!$B$9),通用估算系数!$B$9)</f>
        <v>16</v>
      </c>
      <c r="D45">
        <f>钥匙投放计算!C45/100</f>
        <v>2.6027999999999998</v>
      </c>
      <c r="E45">
        <f>VLOOKUP(B45,通用估算系数!$G$1:$H$11,2,FALSE)*通用估算系数!$B$5/通用估算系数!$B$11</f>
        <v>1.8</v>
      </c>
      <c r="F45">
        <f t="shared" si="0"/>
        <v>0</v>
      </c>
      <c r="G45">
        <f t="shared" si="1"/>
        <v>0</v>
      </c>
      <c r="H45">
        <f t="shared" si="2"/>
        <v>0</v>
      </c>
      <c r="I45">
        <f t="shared" si="3"/>
        <v>0</v>
      </c>
      <c r="J45">
        <f>SUMIFS([1]基础经济系数!$M$123:$M$153,[1]基础经济系数!$N$123:$N$153,"稀有自宝箱",[1]基础经济系数!$J$123:$J$153,A45)</f>
        <v>0</v>
      </c>
      <c r="K45">
        <v>2</v>
      </c>
      <c r="L45">
        <v>1</v>
      </c>
      <c r="M45" s="4">
        <f t="shared" si="4"/>
        <v>0.14285714285714285</v>
      </c>
      <c r="N45" s="4">
        <f t="shared" si="4"/>
        <v>0.14285714285714285</v>
      </c>
      <c r="O45">
        <f>IF(B45=B44,0,VLOOKUP(B45,通用估算系数!$Q$1:$R$11,2,FALSE))</f>
        <v>0</v>
      </c>
      <c r="P45">
        <f>SUMIFS([1]基础经济系数!$D$187:$D$214,[1]基础经济系数!$B$187:$B$214,C45,[1]基础经济系数!$G$187:$G$214,"碎片宝箱")</f>
        <v>0</v>
      </c>
      <c r="Q45">
        <f>SUMIFS([1]基础经济系数!$M$123:$M$153,[1]基础经济系数!$N$123:$N$153,"碎片宝箱",[1]基础经济系数!$J$123:$J$153,A45)</f>
        <v>0</v>
      </c>
      <c r="R45">
        <f>IF(B45=B44,0,VLOOKUP(B45,通用估算系数!$T$1:$U$11,2,FALSE))</f>
        <v>0</v>
      </c>
      <c r="S45">
        <f>SUMIFS([1]基础经济系数!$D$187:$D$214,[1]基础经济系数!$B$187:$B$214,C45,[1]基础经济系数!$G$187:$G$214,"部件宝箱")</f>
        <v>0</v>
      </c>
      <c r="T45">
        <f>SUMIFS([1]基础经济系数!$M$123:$M$153,[1]基础经济系数!$N$123:$N$153,"部件宝箱",[1]基础经济系数!$J$123:$J$153,A45)</f>
        <v>0</v>
      </c>
      <c r="U45">
        <f>IF(B45=B44,0,VLOOKUP(B45,通用估算系数!$W$1:$X$11,2,FALSE))</f>
        <v>0</v>
      </c>
      <c r="V45">
        <f>SUMIFS([1]基础经济系数!$D$187:$D$214,[1]基础经济系数!$B$187:$B$214,C45,[1]基础经济系数!$G$187:$G$214,"普通自宝箱")</f>
        <v>0</v>
      </c>
      <c r="W45">
        <f>SUMIFS([1]基础经济系数!$M$123:$M$153,[1]基础经济系数!$N$123:$N$153,"普通自宝箱",[1]基础经济系数!$J$123:$J$153,A45)</f>
        <v>0</v>
      </c>
      <c r="X45">
        <f>IF(B45=B44,0,VLOOKUP(B45,通用估算系数!$Z$1:$AA$11,2,FALSE))+IF(B45&gt;B44,1,0)</f>
        <v>0</v>
      </c>
      <c r="Y45">
        <f>SUMIFS([1]基础经济系数!$D$187:$D$214,[1]基础经济系数!$B$187:$B$214,C45,[1]基础经济系数!$G$187:$G$214,"高级自宝箱")</f>
        <v>0</v>
      </c>
      <c r="Z45">
        <f>SUMIFS([1]基础经济系数!$M$123:$M$153,[1]基础经济系数!$N$123:$N$153,"高级自宝箱",[1]基础经济系数!$J$123:$J$153,A45)</f>
        <v>0</v>
      </c>
    </row>
    <row r="46" spans="1:26" x14ac:dyDescent="0.2">
      <c r="A46">
        <f>玩家成长时间线!A46</f>
        <v>45</v>
      </c>
      <c r="B46">
        <f>玩家成长时间线!B46</f>
        <v>9</v>
      </c>
      <c r="C46">
        <f>IF(MOD(A46,通用估算系数!$B$9),MOD(A46,通用估算系数!$B$9),通用估算系数!$B$9)</f>
        <v>17</v>
      </c>
      <c r="D46">
        <f>钥匙投放计算!C46/100</f>
        <v>2.4127999999999998</v>
      </c>
      <c r="E46">
        <f>VLOOKUP(B46,通用估算系数!$G$1:$H$11,2,FALSE)*通用估算系数!$B$5/通用估算系数!$B$11</f>
        <v>2.25</v>
      </c>
      <c r="F46">
        <f t="shared" si="0"/>
        <v>0</v>
      </c>
      <c r="G46">
        <f t="shared" si="1"/>
        <v>0</v>
      </c>
      <c r="H46">
        <f t="shared" si="2"/>
        <v>1</v>
      </c>
      <c r="I46">
        <f t="shared" si="3"/>
        <v>1</v>
      </c>
      <c r="J46">
        <f>SUMIFS([1]基础经济系数!$M$123:$M$153,[1]基础经济系数!$N$123:$N$153,"稀有自宝箱",[1]基础经济系数!$J$123:$J$153,A46)</f>
        <v>0</v>
      </c>
      <c r="K46">
        <v>2</v>
      </c>
      <c r="L46">
        <v>1</v>
      </c>
      <c r="M46" s="4">
        <f t="shared" si="4"/>
        <v>0.14285714285714285</v>
      </c>
      <c r="N46" s="4">
        <f t="shared" si="4"/>
        <v>0.14285714285714285</v>
      </c>
      <c r="O46">
        <f>IF(B46=B45,0,VLOOKUP(B46,通用估算系数!$Q$1:$R$11,2,FALSE))</f>
        <v>0</v>
      </c>
      <c r="P46">
        <f>SUMIFS([1]基础经济系数!$D$187:$D$214,[1]基础经济系数!$B$187:$B$214,C46,[1]基础经济系数!$G$187:$G$214,"碎片宝箱")</f>
        <v>0</v>
      </c>
      <c r="Q46">
        <f>SUMIFS([1]基础经济系数!$M$123:$M$153,[1]基础经济系数!$N$123:$N$153,"碎片宝箱",[1]基础经济系数!$J$123:$J$153,A46)</f>
        <v>0</v>
      </c>
      <c r="R46">
        <f>IF(B46=B45,0,VLOOKUP(B46,通用估算系数!$T$1:$U$11,2,FALSE))</f>
        <v>0</v>
      </c>
      <c r="S46">
        <f>SUMIFS([1]基础经济系数!$D$187:$D$214,[1]基础经济系数!$B$187:$B$214,C46,[1]基础经济系数!$G$187:$G$214,"部件宝箱")</f>
        <v>0</v>
      </c>
      <c r="T46">
        <f>SUMIFS([1]基础经济系数!$M$123:$M$153,[1]基础经济系数!$N$123:$N$153,"部件宝箱",[1]基础经济系数!$J$123:$J$153,A46)</f>
        <v>0</v>
      </c>
      <c r="U46">
        <f>IF(B46=B45,0,VLOOKUP(B46,通用估算系数!$W$1:$X$11,2,FALSE))</f>
        <v>1</v>
      </c>
      <c r="V46">
        <f>SUMIFS([1]基础经济系数!$D$187:$D$214,[1]基础经济系数!$B$187:$B$214,C46,[1]基础经济系数!$G$187:$G$214,"普通自宝箱")</f>
        <v>0</v>
      </c>
      <c r="W46">
        <f>SUMIFS([1]基础经济系数!$M$123:$M$153,[1]基础经济系数!$N$123:$N$153,"普通自宝箱",[1]基础经济系数!$J$123:$J$153,A46)</f>
        <v>0</v>
      </c>
      <c r="X46">
        <f>IF(B46=B45,0,VLOOKUP(B46,通用估算系数!$Z$1:$AA$11,2,FALSE))+IF(B46&gt;B45,1,0)</f>
        <v>1</v>
      </c>
      <c r="Y46">
        <f>SUMIFS([1]基础经济系数!$D$187:$D$214,[1]基础经济系数!$B$187:$B$214,C46,[1]基础经济系数!$G$187:$G$214,"高级自宝箱")</f>
        <v>0</v>
      </c>
      <c r="Z46">
        <f>SUMIFS([1]基础经济系数!$M$123:$M$153,[1]基础经济系数!$N$123:$N$153,"高级自宝箱",[1]基础经济系数!$J$123:$J$153,A46)</f>
        <v>0</v>
      </c>
    </row>
    <row r="47" spans="1:26" x14ac:dyDescent="0.2">
      <c r="A47">
        <f>玩家成长时间线!A47</f>
        <v>46</v>
      </c>
      <c r="B47">
        <f>玩家成长时间线!B47</f>
        <v>9</v>
      </c>
      <c r="C47">
        <f>IF(MOD(A47,通用估算系数!$B$9),MOD(A47,通用估算系数!$B$9),通用估算系数!$B$9)</f>
        <v>18</v>
      </c>
      <c r="D47">
        <f>钥匙投放计算!C47/100</f>
        <v>2.4228000000000001</v>
      </c>
      <c r="E47">
        <f>VLOOKUP(B47,通用估算系数!$G$1:$H$11,2,FALSE)*通用估算系数!$B$5/通用估算系数!$B$11</f>
        <v>2.25</v>
      </c>
      <c r="F47">
        <f t="shared" si="0"/>
        <v>0</v>
      </c>
      <c r="G47">
        <f t="shared" si="1"/>
        <v>0</v>
      </c>
      <c r="H47">
        <f t="shared" si="2"/>
        <v>0</v>
      </c>
      <c r="I47">
        <f t="shared" si="3"/>
        <v>0</v>
      </c>
      <c r="J47">
        <f>SUMIFS([1]基础经济系数!$M$123:$M$153,[1]基础经济系数!$N$123:$N$153,"稀有自宝箱",[1]基础经济系数!$J$123:$J$153,A47)</f>
        <v>0</v>
      </c>
      <c r="K47">
        <v>2</v>
      </c>
      <c r="L47">
        <v>1</v>
      </c>
      <c r="M47" s="4">
        <f t="shared" si="4"/>
        <v>0.14285714285714285</v>
      </c>
      <c r="N47" s="4">
        <f t="shared" si="4"/>
        <v>0.14285714285714285</v>
      </c>
      <c r="O47">
        <f>IF(B47=B46,0,VLOOKUP(B47,通用估算系数!$Q$1:$R$11,2,FALSE))</f>
        <v>0</v>
      </c>
      <c r="P47">
        <f>SUMIFS([1]基础经济系数!$D$187:$D$214,[1]基础经济系数!$B$187:$B$214,C47,[1]基础经济系数!$G$187:$G$214,"碎片宝箱")</f>
        <v>0</v>
      </c>
      <c r="Q47">
        <f>SUMIFS([1]基础经济系数!$M$123:$M$153,[1]基础经济系数!$N$123:$N$153,"碎片宝箱",[1]基础经济系数!$J$123:$J$153,A47)</f>
        <v>0</v>
      </c>
      <c r="R47">
        <f>IF(B47=B46,0,VLOOKUP(B47,通用估算系数!$T$1:$U$11,2,FALSE))</f>
        <v>0</v>
      </c>
      <c r="S47">
        <f>SUMIFS([1]基础经济系数!$D$187:$D$214,[1]基础经济系数!$B$187:$B$214,C47,[1]基础经济系数!$G$187:$G$214,"部件宝箱")</f>
        <v>0</v>
      </c>
      <c r="T47">
        <f>SUMIFS([1]基础经济系数!$M$123:$M$153,[1]基础经济系数!$N$123:$N$153,"部件宝箱",[1]基础经济系数!$J$123:$J$153,A47)</f>
        <v>0</v>
      </c>
      <c r="U47">
        <f>IF(B47=B46,0,VLOOKUP(B47,通用估算系数!$W$1:$X$11,2,FALSE))</f>
        <v>0</v>
      </c>
      <c r="V47">
        <f>SUMIFS([1]基础经济系数!$D$187:$D$214,[1]基础经济系数!$B$187:$B$214,C47,[1]基础经济系数!$G$187:$G$214,"普通自宝箱")</f>
        <v>0</v>
      </c>
      <c r="W47">
        <f>SUMIFS([1]基础经济系数!$M$123:$M$153,[1]基础经济系数!$N$123:$N$153,"普通自宝箱",[1]基础经济系数!$J$123:$J$153,A47)</f>
        <v>0</v>
      </c>
      <c r="X47">
        <f>IF(B47=B46,0,VLOOKUP(B47,通用估算系数!$Z$1:$AA$11,2,FALSE))+IF(B47&gt;B46,1,0)</f>
        <v>0</v>
      </c>
      <c r="Y47">
        <f>SUMIFS([1]基础经济系数!$D$187:$D$214,[1]基础经济系数!$B$187:$B$214,C47,[1]基础经济系数!$G$187:$G$214,"高级自宝箱")</f>
        <v>0</v>
      </c>
      <c r="Z47">
        <f>SUMIFS([1]基础经济系数!$M$123:$M$153,[1]基础经济系数!$N$123:$N$153,"高级自宝箱",[1]基础经济系数!$J$123:$J$153,A47)</f>
        <v>0</v>
      </c>
    </row>
    <row r="48" spans="1:26" x14ac:dyDescent="0.2">
      <c r="A48">
        <f>玩家成长时间线!A48</f>
        <v>47</v>
      </c>
      <c r="B48">
        <f>玩家成长时间线!B48</f>
        <v>9</v>
      </c>
      <c r="C48">
        <f>IF(MOD(A48,通用估算系数!$B$9),MOD(A48,通用估算系数!$B$9),通用估算系数!$B$9)</f>
        <v>19</v>
      </c>
      <c r="D48">
        <f>钥匙投放计算!C48/100</f>
        <v>2.6327999999999996</v>
      </c>
      <c r="E48">
        <f>VLOOKUP(B48,通用估算系数!$G$1:$H$11,2,FALSE)*通用估算系数!$B$5/通用估算系数!$B$11</f>
        <v>2.25</v>
      </c>
      <c r="F48">
        <f t="shared" si="0"/>
        <v>0</v>
      </c>
      <c r="G48">
        <f t="shared" si="1"/>
        <v>0</v>
      </c>
      <c r="H48">
        <f t="shared" si="2"/>
        <v>0</v>
      </c>
      <c r="I48">
        <f t="shared" si="3"/>
        <v>0</v>
      </c>
      <c r="J48">
        <f>SUMIFS([1]基础经济系数!$M$123:$M$153,[1]基础经济系数!$N$123:$N$153,"稀有自宝箱",[1]基础经济系数!$J$123:$J$153,A48)</f>
        <v>0</v>
      </c>
      <c r="K48">
        <v>2</v>
      </c>
      <c r="L48">
        <v>1</v>
      </c>
      <c r="M48" s="4">
        <f t="shared" si="4"/>
        <v>0.14285714285714285</v>
      </c>
      <c r="N48" s="4">
        <f t="shared" si="4"/>
        <v>0.14285714285714285</v>
      </c>
      <c r="O48">
        <f>IF(B48=B47,0,VLOOKUP(B48,通用估算系数!$Q$1:$R$11,2,FALSE))</f>
        <v>0</v>
      </c>
      <c r="P48">
        <f>SUMIFS([1]基础经济系数!$D$187:$D$214,[1]基础经济系数!$B$187:$B$214,C48,[1]基础经济系数!$G$187:$G$214,"碎片宝箱")</f>
        <v>0</v>
      </c>
      <c r="Q48">
        <f>SUMIFS([1]基础经济系数!$M$123:$M$153,[1]基础经济系数!$N$123:$N$153,"碎片宝箱",[1]基础经济系数!$J$123:$J$153,A48)</f>
        <v>0</v>
      </c>
      <c r="R48">
        <f>IF(B48=B47,0,VLOOKUP(B48,通用估算系数!$T$1:$U$11,2,FALSE))</f>
        <v>0</v>
      </c>
      <c r="S48">
        <f>SUMIFS([1]基础经济系数!$D$187:$D$214,[1]基础经济系数!$B$187:$B$214,C48,[1]基础经济系数!$G$187:$G$214,"部件宝箱")</f>
        <v>0</v>
      </c>
      <c r="T48">
        <f>SUMIFS([1]基础经济系数!$M$123:$M$153,[1]基础经济系数!$N$123:$N$153,"部件宝箱",[1]基础经济系数!$J$123:$J$153,A48)</f>
        <v>0</v>
      </c>
      <c r="U48">
        <f>IF(B48=B47,0,VLOOKUP(B48,通用估算系数!$W$1:$X$11,2,FALSE))</f>
        <v>0</v>
      </c>
      <c r="V48">
        <f>SUMIFS([1]基础经济系数!$D$187:$D$214,[1]基础经济系数!$B$187:$B$214,C48,[1]基础经济系数!$G$187:$G$214,"普通自宝箱")</f>
        <v>0</v>
      </c>
      <c r="W48">
        <f>SUMIFS([1]基础经济系数!$M$123:$M$153,[1]基础经济系数!$N$123:$N$153,"普通自宝箱",[1]基础经济系数!$J$123:$J$153,A48)</f>
        <v>0</v>
      </c>
      <c r="X48">
        <f>IF(B48=B47,0,VLOOKUP(B48,通用估算系数!$Z$1:$AA$11,2,FALSE))+IF(B48&gt;B47,1,0)</f>
        <v>0</v>
      </c>
      <c r="Y48">
        <f>SUMIFS([1]基础经济系数!$D$187:$D$214,[1]基础经济系数!$B$187:$B$214,C48,[1]基础经济系数!$G$187:$G$214,"高级自宝箱")</f>
        <v>0</v>
      </c>
      <c r="Z48">
        <f>SUMIFS([1]基础经济系数!$M$123:$M$153,[1]基础经济系数!$N$123:$N$153,"高级自宝箱",[1]基础经济系数!$J$123:$J$153,A48)</f>
        <v>0</v>
      </c>
    </row>
    <row r="49" spans="1:26" x14ac:dyDescent="0.2">
      <c r="A49">
        <f>玩家成长时间线!A49</f>
        <v>48</v>
      </c>
      <c r="B49">
        <f>玩家成长时间线!B49</f>
        <v>10</v>
      </c>
      <c r="C49">
        <f>IF(MOD(A49,通用估算系数!$B$9),MOD(A49,通用估算系数!$B$9),通用估算系数!$B$9)</f>
        <v>20</v>
      </c>
      <c r="D49">
        <f>钥匙投放计算!C49/100</f>
        <v>2.4428000000000001</v>
      </c>
      <c r="E49">
        <f>VLOOKUP(B49,通用估算系数!$G$1:$H$11,2,FALSE)*通用估算系数!$B$5/通用估算系数!$B$11</f>
        <v>2.25</v>
      </c>
      <c r="F49">
        <f t="shared" si="0"/>
        <v>0</v>
      </c>
      <c r="G49">
        <f t="shared" si="1"/>
        <v>0</v>
      </c>
      <c r="H49">
        <f t="shared" si="2"/>
        <v>0</v>
      </c>
      <c r="I49">
        <f t="shared" si="3"/>
        <v>1</v>
      </c>
      <c r="J49">
        <f>SUMIFS([1]基础经济系数!$M$123:$M$153,[1]基础经济系数!$N$123:$N$153,"稀有自宝箱",[1]基础经济系数!$J$123:$J$153,A49)</f>
        <v>0</v>
      </c>
      <c r="K49">
        <v>2</v>
      </c>
      <c r="L49">
        <v>1</v>
      </c>
      <c r="M49" s="4">
        <f t="shared" si="4"/>
        <v>0.14285714285714285</v>
      </c>
      <c r="N49" s="4">
        <f t="shared" si="4"/>
        <v>0.14285714285714285</v>
      </c>
      <c r="O49">
        <f>IF(B49=B48,0,VLOOKUP(B49,通用估算系数!$Q$1:$R$11,2,FALSE))</f>
        <v>0</v>
      </c>
      <c r="P49">
        <f>SUMIFS([1]基础经济系数!$D$187:$D$214,[1]基础经济系数!$B$187:$B$214,C49,[1]基础经济系数!$G$187:$G$214,"碎片宝箱")</f>
        <v>0</v>
      </c>
      <c r="Q49">
        <f>SUMIFS([1]基础经济系数!$M$123:$M$153,[1]基础经济系数!$N$123:$N$153,"碎片宝箱",[1]基础经济系数!$J$123:$J$153,A49)</f>
        <v>0</v>
      </c>
      <c r="R49">
        <f>IF(B49=B48,0,VLOOKUP(B49,通用估算系数!$T$1:$U$11,2,FALSE))</f>
        <v>0</v>
      </c>
      <c r="S49">
        <f>SUMIFS([1]基础经济系数!$D$187:$D$214,[1]基础经济系数!$B$187:$B$214,C49,[1]基础经济系数!$G$187:$G$214,"部件宝箱")</f>
        <v>0</v>
      </c>
      <c r="T49">
        <f>SUMIFS([1]基础经济系数!$M$123:$M$153,[1]基础经济系数!$N$123:$N$153,"部件宝箱",[1]基础经济系数!$J$123:$J$153,A49)</f>
        <v>0</v>
      </c>
      <c r="U49">
        <f>IF(B49=B48,0,VLOOKUP(B49,通用估算系数!$W$1:$X$11,2,FALSE))</f>
        <v>0</v>
      </c>
      <c r="V49">
        <f>SUMIFS([1]基础经济系数!$D$187:$D$214,[1]基础经济系数!$B$187:$B$214,C49,[1]基础经济系数!$G$187:$G$214,"普通自宝箱")</f>
        <v>0</v>
      </c>
      <c r="W49">
        <f>SUMIFS([1]基础经济系数!$M$123:$M$153,[1]基础经济系数!$N$123:$N$153,"普通自宝箱",[1]基础经济系数!$J$123:$J$153,A49)</f>
        <v>0</v>
      </c>
      <c r="X49">
        <f>IF(B49=B48,0,VLOOKUP(B49,通用估算系数!$Z$1:$AA$11,2,FALSE))+IF(B49&gt;B48,1,0)</f>
        <v>1</v>
      </c>
      <c r="Y49">
        <f>SUMIFS([1]基础经济系数!$D$187:$D$214,[1]基础经济系数!$B$187:$B$214,C49,[1]基础经济系数!$G$187:$G$214,"高级自宝箱")</f>
        <v>0</v>
      </c>
      <c r="Z49">
        <f>SUMIFS([1]基础经济系数!$M$123:$M$153,[1]基础经济系数!$N$123:$N$153,"高级自宝箱",[1]基础经济系数!$J$123:$J$153,A49)</f>
        <v>0</v>
      </c>
    </row>
    <row r="50" spans="1:26" x14ac:dyDescent="0.2">
      <c r="A50">
        <f>玩家成长时间线!A50</f>
        <v>49</v>
      </c>
      <c r="B50">
        <f>玩家成长时间线!B50</f>
        <v>10</v>
      </c>
      <c r="C50">
        <f>IF(MOD(A50,通用估算系数!$B$9),MOD(A50,通用估算系数!$B$9),通用估算系数!$B$9)</f>
        <v>21</v>
      </c>
      <c r="D50">
        <f>钥匙投放计算!C50/100</f>
        <v>2.4527999999999999</v>
      </c>
      <c r="E50">
        <f>VLOOKUP(B50,通用估算系数!$G$1:$H$11,2,FALSE)*通用估算系数!$B$5/通用估算系数!$B$11</f>
        <v>2.25</v>
      </c>
      <c r="F50">
        <f t="shared" si="0"/>
        <v>0</v>
      </c>
      <c r="G50">
        <f t="shared" si="1"/>
        <v>1</v>
      </c>
      <c r="H50">
        <f t="shared" si="2"/>
        <v>0</v>
      </c>
      <c r="I50">
        <f t="shared" si="3"/>
        <v>0</v>
      </c>
      <c r="J50">
        <f>SUMIFS([1]基础经济系数!$M$123:$M$153,[1]基础经济系数!$N$123:$N$153,"稀有自宝箱",[1]基础经济系数!$J$123:$J$153,A50)</f>
        <v>0</v>
      </c>
      <c r="K50">
        <v>2</v>
      </c>
      <c r="L50">
        <v>1</v>
      </c>
      <c r="M50" s="4">
        <f t="shared" si="4"/>
        <v>0.14285714285714285</v>
      </c>
      <c r="N50" s="4">
        <f t="shared" si="4"/>
        <v>0.14285714285714285</v>
      </c>
      <c r="O50">
        <f>IF(B50=B49,0,VLOOKUP(B50,通用估算系数!$Q$1:$R$11,2,FALSE))</f>
        <v>0</v>
      </c>
      <c r="P50">
        <f>SUMIFS([1]基础经济系数!$D$187:$D$214,[1]基础经济系数!$B$187:$B$214,C50,[1]基础经济系数!$G$187:$G$214,"碎片宝箱")</f>
        <v>0</v>
      </c>
      <c r="Q50">
        <f>SUMIFS([1]基础经济系数!$M$123:$M$153,[1]基础经济系数!$N$123:$N$153,"碎片宝箱",[1]基础经济系数!$J$123:$J$153,A50)</f>
        <v>0</v>
      </c>
      <c r="R50">
        <f>IF(B50=B49,0,VLOOKUP(B50,通用估算系数!$T$1:$U$11,2,FALSE))</f>
        <v>0</v>
      </c>
      <c r="S50">
        <f>SUMIFS([1]基础经济系数!$D$187:$D$214,[1]基础经济系数!$B$187:$B$214,C50,[1]基础经济系数!$G$187:$G$214,"部件宝箱")</f>
        <v>1</v>
      </c>
      <c r="T50">
        <f>SUMIFS([1]基础经济系数!$M$123:$M$153,[1]基础经济系数!$N$123:$N$153,"部件宝箱",[1]基础经济系数!$J$123:$J$153,A50)</f>
        <v>0</v>
      </c>
      <c r="U50">
        <f>IF(B50=B49,0,VLOOKUP(B50,通用估算系数!$W$1:$X$11,2,FALSE))</f>
        <v>0</v>
      </c>
      <c r="V50">
        <f>SUMIFS([1]基础经济系数!$D$187:$D$214,[1]基础经济系数!$B$187:$B$214,C50,[1]基础经济系数!$G$187:$G$214,"普通自宝箱")</f>
        <v>0</v>
      </c>
      <c r="W50">
        <f>SUMIFS([1]基础经济系数!$M$123:$M$153,[1]基础经济系数!$N$123:$N$153,"普通自宝箱",[1]基础经济系数!$J$123:$J$153,A50)</f>
        <v>0</v>
      </c>
      <c r="X50">
        <f>IF(B50=B49,0,VLOOKUP(B50,通用估算系数!$Z$1:$AA$11,2,FALSE))+IF(B50&gt;B49,1,0)</f>
        <v>0</v>
      </c>
      <c r="Y50">
        <f>SUMIFS([1]基础经济系数!$D$187:$D$214,[1]基础经济系数!$B$187:$B$214,C50,[1]基础经济系数!$G$187:$G$214,"高级自宝箱")</f>
        <v>0</v>
      </c>
      <c r="Z50">
        <f>SUMIFS([1]基础经济系数!$M$123:$M$153,[1]基础经济系数!$N$123:$N$153,"高级自宝箱",[1]基础经济系数!$J$123:$J$153,A50)</f>
        <v>0</v>
      </c>
    </row>
    <row r="51" spans="1:26" x14ac:dyDescent="0.2">
      <c r="A51">
        <f>玩家成长时间线!A51</f>
        <v>50</v>
      </c>
      <c r="B51">
        <f>玩家成长时间线!B51</f>
        <v>10</v>
      </c>
      <c r="C51">
        <f>IF(MOD(A51,通用估算系数!$B$9),MOD(A51,通用估算系数!$B$9),通用估算系数!$B$9)</f>
        <v>22</v>
      </c>
      <c r="D51">
        <f>钥匙投放计算!C51/100</f>
        <v>2.4628000000000001</v>
      </c>
      <c r="E51">
        <f>VLOOKUP(B51,通用估算系数!$G$1:$H$11,2,FALSE)*通用估算系数!$B$5/通用估算系数!$B$11</f>
        <v>2.25</v>
      </c>
      <c r="F51">
        <f t="shared" si="0"/>
        <v>0</v>
      </c>
      <c r="G51">
        <f t="shared" si="1"/>
        <v>0</v>
      </c>
      <c r="H51">
        <f t="shared" si="2"/>
        <v>0</v>
      </c>
      <c r="I51">
        <f t="shared" si="3"/>
        <v>0</v>
      </c>
      <c r="J51">
        <f>SUMIFS([1]基础经济系数!$M$123:$M$153,[1]基础经济系数!$N$123:$N$153,"稀有自宝箱",[1]基础经济系数!$J$123:$J$153,A51)</f>
        <v>0</v>
      </c>
      <c r="K51">
        <v>2</v>
      </c>
      <c r="L51">
        <v>1</v>
      </c>
      <c r="M51" s="4">
        <f t="shared" si="4"/>
        <v>0.14285714285714285</v>
      </c>
      <c r="N51" s="4">
        <f t="shared" si="4"/>
        <v>0.14285714285714285</v>
      </c>
      <c r="O51">
        <f>IF(B51=B50,0,VLOOKUP(B51,通用估算系数!$Q$1:$R$11,2,FALSE))</f>
        <v>0</v>
      </c>
      <c r="P51">
        <f>SUMIFS([1]基础经济系数!$D$187:$D$214,[1]基础经济系数!$B$187:$B$214,C51,[1]基础经济系数!$G$187:$G$214,"碎片宝箱")</f>
        <v>0</v>
      </c>
      <c r="Q51">
        <f>SUMIFS([1]基础经济系数!$M$123:$M$153,[1]基础经济系数!$N$123:$N$153,"碎片宝箱",[1]基础经济系数!$J$123:$J$153,A51)</f>
        <v>0</v>
      </c>
      <c r="R51">
        <f>IF(B51=B50,0,VLOOKUP(B51,通用估算系数!$T$1:$U$11,2,FALSE))</f>
        <v>0</v>
      </c>
      <c r="S51">
        <f>SUMIFS([1]基础经济系数!$D$187:$D$214,[1]基础经济系数!$B$187:$B$214,C51,[1]基础经济系数!$G$187:$G$214,"部件宝箱")</f>
        <v>0</v>
      </c>
      <c r="T51">
        <f>SUMIFS([1]基础经济系数!$M$123:$M$153,[1]基础经济系数!$N$123:$N$153,"部件宝箱",[1]基础经济系数!$J$123:$J$153,A51)</f>
        <v>0</v>
      </c>
      <c r="U51">
        <f>IF(B51=B50,0,VLOOKUP(B51,通用估算系数!$W$1:$X$11,2,FALSE))</f>
        <v>0</v>
      </c>
      <c r="V51">
        <f>SUMIFS([1]基础经济系数!$D$187:$D$214,[1]基础经济系数!$B$187:$B$214,C51,[1]基础经济系数!$G$187:$G$214,"普通自宝箱")</f>
        <v>0</v>
      </c>
      <c r="W51">
        <f>SUMIFS([1]基础经济系数!$M$123:$M$153,[1]基础经济系数!$N$123:$N$153,"普通自宝箱",[1]基础经济系数!$J$123:$J$153,A51)</f>
        <v>0</v>
      </c>
      <c r="X51">
        <f>IF(B51=B50,0,VLOOKUP(B51,通用估算系数!$Z$1:$AA$11,2,FALSE))+IF(B51&gt;B50,1,0)</f>
        <v>0</v>
      </c>
      <c r="Y51">
        <f>SUMIFS([1]基础经济系数!$D$187:$D$214,[1]基础经济系数!$B$187:$B$214,C51,[1]基础经济系数!$G$187:$G$214,"高级自宝箱")</f>
        <v>0</v>
      </c>
      <c r="Z51">
        <f>SUMIFS([1]基础经济系数!$M$123:$M$153,[1]基础经济系数!$N$123:$N$153,"高级自宝箱",[1]基础经济系数!$J$123:$J$153,A51)</f>
        <v>0</v>
      </c>
    </row>
    <row r="52" spans="1:26" x14ac:dyDescent="0.2">
      <c r="A52">
        <f>玩家成长时间线!A52</f>
        <v>51</v>
      </c>
      <c r="B52">
        <f>玩家成长时间线!B52</f>
        <v>10</v>
      </c>
      <c r="C52">
        <f>IF(MOD(A52,通用估算系数!$B$9),MOD(A52,通用估算系数!$B$9),通用估算系数!$B$9)</f>
        <v>23</v>
      </c>
      <c r="D52">
        <f>钥匙投放计算!C52/100</f>
        <v>2.6727999999999996</v>
      </c>
      <c r="E52">
        <f>VLOOKUP(B52,通用估算系数!$G$1:$H$11,2,FALSE)*通用估算系数!$B$5/通用估算系数!$B$11</f>
        <v>2.25</v>
      </c>
      <c r="F52">
        <f t="shared" si="0"/>
        <v>0</v>
      </c>
      <c r="G52">
        <f t="shared" si="1"/>
        <v>0</v>
      </c>
      <c r="H52">
        <f t="shared" si="2"/>
        <v>0</v>
      </c>
      <c r="I52">
        <f t="shared" si="3"/>
        <v>0</v>
      </c>
      <c r="J52">
        <f>SUMIFS([1]基础经济系数!$M$123:$M$153,[1]基础经济系数!$N$123:$N$153,"稀有自宝箱",[1]基础经济系数!$J$123:$J$153,A52)</f>
        <v>0</v>
      </c>
      <c r="K52">
        <v>2</v>
      </c>
      <c r="L52">
        <v>1</v>
      </c>
      <c r="M52" s="4">
        <f t="shared" si="4"/>
        <v>0.14285714285714285</v>
      </c>
      <c r="N52" s="4">
        <f t="shared" si="4"/>
        <v>0.14285714285714285</v>
      </c>
      <c r="O52">
        <f>IF(B52=B51,0,VLOOKUP(B52,通用估算系数!$Q$1:$R$11,2,FALSE))</f>
        <v>0</v>
      </c>
      <c r="P52">
        <f>SUMIFS([1]基础经济系数!$D$187:$D$214,[1]基础经济系数!$B$187:$B$214,C52,[1]基础经济系数!$G$187:$G$214,"碎片宝箱")</f>
        <v>0</v>
      </c>
      <c r="Q52">
        <f>SUMIFS([1]基础经济系数!$M$123:$M$153,[1]基础经济系数!$N$123:$N$153,"碎片宝箱",[1]基础经济系数!$J$123:$J$153,A52)</f>
        <v>0</v>
      </c>
      <c r="R52">
        <f>IF(B52=B51,0,VLOOKUP(B52,通用估算系数!$T$1:$U$11,2,FALSE))</f>
        <v>0</v>
      </c>
      <c r="S52">
        <f>SUMIFS([1]基础经济系数!$D$187:$D$214,[1]基础经济系数!$B$187:$B$214,C52,[1]基础经济系数!$G$187:$G$214,"部件宝箱")</f>
        <v>0</v>
      </c>
      <c r="T52">
        <f>SUMIFS([1]基础经济系数!$M$123:$M$153,[1]基础经济系数!$N$123:$N$153,"部件宝箱",[1]基础经济系数!$J$123:$J$153,A52)</f>
        <v>0</v>
      </c>
      <c r="U52">
        <f>IF(B52=B51,0,VLOOKUP(B52,通用估算系数!$W$1:$X$11,2,FALSE))</f>
        <v>0</v>
      </c>
      <c r="V52">
        <f>SUMIFS([1]基础经济系数!$D$187:$D$214,[1]基础经济系数!$B$187:$B$214,C52,[1]基础经济系数!$G$187:$G$214,"普通自宝箱")</f>
        <v>0</v>
      </c>
      <c r="W52">
        <f>SUMIFS([1]基础经济系数!$M$123:$M$153,[1]基础经济系数!$N$123:$N$153,"普通自宝箱",[1]基础经济系数!$J$123:$J$153,A52)</f>
        <v>0</v>
      </c>
      <c r="X52">
        <f>IF(B52=B51,0,VLOOKUP(B52,通用估算系数!$Z$1:$AA$11,2,FALSE))+IF(B52&gt;B51,1,0)</f>
        <v>0</v>
      </c>
      <c r="Y52">
        <f>SUMIFS([1]基础经济系数!$D$187:$D$214,[1]基础经济系数!$B$187:$B$214,C52,[1]基础经济系数!$G$187:$G$214,"高级自宝箱")</f>
        <v>0</v>
      </c>
      <c r="Z52">
        <f>SUMIFS([1]基础经济系数!$M$123:$M$153,[1]基础经济系数!$N$123:$N$153,"高级自宝箱",[1]基础经济系数!$J$123:$J$153,A52)</f>
        <v>0</v>
      </c>
    </row>
    <row r="53" spans="1:26" x14ac:dyDescent="0.2">
      <c r="A53">
        <f>玩家成长时间线!A53</f>
        <v>52</v>
      </c>
      <c r="B53">
        <f>玩家成长时间线!B53</f>
        <v>10</v>
      </c>
      <c r="C53">
        <f>IF(MOD(A53,通用估算系数!$B$9),MOD(A53,通用估算系数!$B$9),通用估算系数!$B$9)</f>
        <v>24</v>
      </c>
      <c r="D53">
        <f>钥匙投放计算!C53/100</f>
        <v>2.4828000000000001</v>
      </c>
      <c r="E53">
        <f>VLOOKUP(B53,通用估算系数!$G$1:$H$11,2,FALSE)*通用估算系数!$B$5/通用估算系数!$B$11</f>
        <v>2.25</v>
      </c>
      <c r="F53">
        <f t="shared" si="0"/>
        <v>0</v>
      </c>
      <c r="G53">
        <f t="shared" si="1"/>
        <v>0</v>
      </c>
      <c r="H53">
        <f t="shared" si="2"/>
        <v>0</v>
      </c>
      <c r="I53">
        <f t="shared" si="3"/>
        <v>0</v>
      </c>
      <c r="J53">
        <f>SUMIFS([1]基础经济系数!$M$123:$M$153,[1]基础经济系数!$N$123:$N$153,"稀有自宝箱",[1]基础经济系数!$J$123:$J$153,A53)</f>
        <v>0</v>
      </c>
      <c r="K53">
        <v>2</v>
      </c>
      <c r="L53">
        <v>1</v>
      </c>
      <c r="M53" s="4">
        <f t="shared" si="4"/>
        <v>0.14285714285714285</v>
      </c>
      <c r="N53" s="4">
        <f t="shared" si="4"/>
        <v>0.14285714285714285</v>
      </c>
      <c r="O53">
        <f>IF(B53=B52,0,VLOOKUP(B53,通用估算系数!$Q$1:$R$11,2,FALSE))</f>
        <v>0</v>
      </c>
      <c r="P53">
        <f>SUMIFS([1]基础经济系数!$D$187:$D$214,[1]基础经济系数!$B$187:$B$214,C53,[1]基础经济系数!$G$187:$G$214,"碎片宝箱")</f>
        <v>0</v>
      </c>
      <c r="Q53">
        <f>SUMIFS([1]基础经济系数!$M$123:$M$153,[1]基础经济系数!$N$123:$N$153,"碎片宝箱",[1]基础经济系数!$J$123:$J$153,A53)</f>
        <v>0</v>
      </c>
      <c r="R53">
        <f>IF(B53=B52,0,VLOOKUP(B53,通用估算系数!$T$1:$U$11,2,FALSE))</f>
        <v>0</v>
      </c>
      <c r="S53">
        <f>SUMIFS([1]基础经济系数!$D$187:$D$214,[1]基础经济系数!$B$187:$B$214,C53,[1]基础经济系数!$G$187:$G$214,"部件宝箱")</f>
        <v>0</v>
      </c>
      <c r="T53">
        <f>SUMIFS([1]基础经济系数!$M$123:$M$153,[1]基础经济系数!$N$123:$N$153,"部件宝箱",[1]基础经济系数!$J$123:$J$153,A53)</f>
        <v>0</v>
      </c>
      <c r="U53">
        <f>IF(B53=B52,0,VLOOKUP(B53,通用估算系数!$W$1:$X$11,2,FALSE))</f>
        <v>0</v>
      </c>
      <c r="V53">
        <f>SUMIFS([1]基础经济系数!$D$187:$D$214,[1]基础经济系数!$B$187:$B$214,C53,[1]基础经济系数!$G$187:$G$214,"普通自宝箱")</f>
        <v>0</v>
      </c>
      <c r="W53">
        <f>SUMIFS([1]基础经济系数!$M$123:$M$153,[1]基础经济系数!$N$123:$N$153,"普通自宝箱",[1]基础经济系数!$J$123:$J$153,A53)</f>
        <v>0</v>
      </c>
      <c r="X53">
        <f>IF(B53=B52,0,VLOOKUP(B53,通用估算系数!$Z$1:$AA$11,2,FALSE))+IF(B53&gt;B52,1,0)</f>
        <v>0</v>
      </c>
      <c r="Y53">
        <f>SUMIFS([1]基础经济系数!$D$187:$D$214,[1]基础经济系数!$B$187:$B$214,C53,[1]基础经济系数!$G$187:$G$214,"高级自宝箱")</f>
        <v>0</v>
      </c>
      <c r="Z53">
        <f>SUMIFS([1]基础经济系数!$M$123:$M$153,[1]基础经济系数!$N$123:$N$153,"高级自宝箱",[1]基础经济系数!$J$123:$J$153,A53)</f>
        <v>0</v>
      </c>
    </row>
    <row r="54" spans="1:26" x14ac:dyDescent="0.2">
      <c r="A54">
        <f>玩家成长时间线!A54</f>
        <v>53</v>
      </c>
      <c r="B54">
        <f>玩家成长时间线!B54</f>
        <v>10</v>
      </c>
      <c r="C54">
        <f>IF(MOD(A54,通用估算系数!$B$9),MOD(A54,通用估算系数!$B$9),通用估算系数!$B$9)</f>
        <v>25</v>
      </c>
      <c r="D54">
        <f>钥匙投放计算!C54/100</f>
        <v>2.4927999999999999</v>
      </c>
      <c r="E54">
        <f>VLOOKUP(B54,通用估算系数!$G$1:$H$11,2,FALSE)*通用估算系数!$B$5/通用估算系数!$B$11</f>
        <v>2.25</v>
      </c>
      <c r="F54">
        <f t="shared" si="0"/>
        <v>0</v>
      </c>
      <c r="G54">
        <f t="shared" si="1"/>
        <v>0</v>
      </c>
      <c r="H54">
        <f t="shared" si="2"/>
        <v>0</v>
      </c>
      <c r="I54">
        <f t="shared" si="3"/>
        <v>0</v>
      </c>
      <c r="J54">
        <f>SUMIFS([1]基础经济系数!$M$123:$M$153,[1]基础经济系数!$N$123:$N$153,"稀有自宝箱",[1]基础经济系数!$J$123:$J$153,A54)</f>
        <v>0</v>
      </c>
      <c r="K54">
        <v>2</v>
      </c>
      <c r="L54">
        <v>1</v>
      </c>
      <c r="M54" s="4">
        <f t="shared" si="4"/>
        <v>0.14285714285714285</v>
      </c>
      <c r="N54" s="4">
        <f t="shared" si="4"/>
        <v>0.14285714285714285</v>
      </c>
      <c r="O54">
        <f>IF(B54=B53,0,VLOOKUP(B54,通用估算系数!$Q$1:$R$11,2,FALSE))</f>
        <v>0</v>
      </c>
      <c r="P54">
        <f>SUMIFS([1]基础经济系数!$D$187:$D$214,[1]基础经济系数!$B$187:$B$214,C54,[1]基础经济系数!$G$187:$G$214,"碎片宝箱")</f>
        <v>0</v>
      </c>
      <c r="Q54">
        <f>SUMIFS([1]基础经济系数!$M$123:$M$153,[1]基础经济系数!$N$123:$N$153,"碎片宝箱",[1]基础经济系数!$J$123:$J$153,A54)</f>
        <v>0</v>
      </c>
      <c r="R54">
        <f>IF(B54=B53,0,VLOOKUP(B54,通用估算系数!$T$1:$U$11,2,FALSE))</f>
        <v>0</v>
      </c>
      <c r="S54">
        <f>SUMIFS([1]基础经济系数!$D$187:$D$214,[1]基础经济系数!$B$187:$B$214,C54,[1]基础经济系数!$G$187:$G$214,"部件宝箱")</f>
        <v>0</v>
      </c>
      <c r="T54">
        <f>SUMIFS([1]基础经济系数!$M$123:$M$153,[1]基础经济系数!$N$123:$N$153,"部件宝箱",[1]基础经济系数!$J$123:$J$153,A54)</f>
        <v>0</v>
      </c>
      <c r="U54">
        <f>IF(B54=B53,0,VLOOKUP(B54,通用估算系数!$W$1:$X$11,2,FALSE))</f>
        <v>0</v>
      </c>
      <c r="V54">
        <f>SUMIFS([1]基础经济系数!$D$187:$D$214,[1]基础经济系数!$B$187:$B$214,C54,[1]基础经济系数!$G$187:$G$214,"普通自宝箱")</f>
        <v>0</v>
      </c>
      <c r="W54">
        <f>SUMIFS([1]基础经济系数!$M$123:$M$153,[1]基础经济系数!$N$123:$N$153,"普通自宝箱",[1]基础经济系数!$J$123:$J$153,A54)</f>
        <v>0</v>
      </c>
      <c r="X54">
        <f>IF(B54=B53,0,VLOOKUP(B54,通用估算系数!$Z$1:$AA$11,2,FALSE))+IF(B54&gt;B53,1,0)</f>
        <v>0</v>
      </c>
      <c r="Y54">
        <f>SUMIFS([1]基础经济系数!$D$187:$D$214,[1]基础经济系数!$B$187:$B$214,C54,[1]基础经济系数!$G$187:$G$214,"高级自宝箱")</f>
        <v>0</v>
      </c>
      <c r="Z54">
        <f>SUMIFS([1]基础经济系数!$M$123:$M$153,[1]基础经济系数!$N$123:$N$153,"高级自宝箱",[1]基础经济系数!$J$123:$J$153,A54)</f>
        <v>0</v>
      </c>
    </row>
    <row r="55" spans="1:26" x14ac:dyDescent="0.2">
      <c r="A55">
        <f>玩家成长时间线!A55</f>
        <v>54</v>
      </c>
      <c r="B55">
        <f>玩家成长时间线!B55</f>
        <v>10</v>
      </c>
      <c r="C55">
        <f>IF(MOD(A55,通用估算系数!$B$9),MOD(A55,通用估算系数!$B$9),通用估算系数!$B$9)</f>
        <v>26</v>
      </c>
      <c r="D55">
        <f>钥匙投放计算!C55/100</f>
        <v>2.6027999999999998</v>
      </c>
      <c r="E55">
        <f>VLOOKUP(B55,通用估算系数!$G$1:$H$11,2,FALSE)*通用估算系数!$B$5/通用估算系数!$B$11</f>
        <v>2.25</v>
      </c>
      <c r="F55">
        <f t="shared" si="0"/>
        <v>0</v>
      </c>
      <c r="G55">
        <f t="shared" si="1"/>
        <v>0</v>
      </c>
      <c r="H55">
        <f t="shared" si="2"/>
        <v>0</v>
      </c>
      <c r="I55">
        <f t="shared" si="3"/>
        <v>0</v>
      </c>
      <c r="J55">
        <f>SUMIFS([1]基础经济系数!$M$123:$M$153,[1]基础经济系数!$N$123:$N$153,"稀有自宝箱",[1]基础经济系数!$J$123:$J$153,A55)</f>
        <v>0</v>
      </c>
      <c r="K55">
        <v>2</v>
      </c>
      <c r="L55">
        <v>1</v>
      </c>
      <c r="M55" s="4">
        <f t="shared" si="4"/>
        <v>0.14285714285714285</v>
      </c>
      <c r="N55" s="4">
        <f t="shared" si="4"/>
        <v>0.14285714285714285</v>
      </c>
      <c r="O55">
        <f>IF(B55=B54,0,VLOOKUP(B55,通用估算系数!$Q$1:$R$11,2,FALSE))</f>
        <v>0</v>
      </c>
      <c r="P55">
        <f>SUMIFS([1]基础经济系数!$D$187:$D$214,[1]基础经济系数!$B$187:$B$214,C55,[1]基础经济系数!$G$187:$G$214,"碎片宝箱")</f>
        <v>0</v>
      </c>
      <c r="Q55">
        <f>SUMIFS([1]基础经济系数!$M$123:$M$153,[1]基础经济系数!$N$123:$N$153,"碎片宝箱",[1]基础经济系数!$J$123:$J$153,A55)</f>
        <v>0</v>
      </c>
      <c r="R55">
        <f>IF(B55=B54,0,VLOOKUP(B55,通用估算系数!$T$1:$U$11,2,FALSE))</f>
        <v>0</v>
      </c>
      <c r="S55">
        <f>SUMIFS([1]基础经济系数!$D$187:$D$214,[1]基础经济系数!$B$187:$B$214,C55,[1]基础经济系数!$G$187:$G$214,"部件宝箱")</f>
        <v>0</v>
      </c>
      <c r="T55">
        <f>SUMIFS([1]基础经济系数!$M$123:$M$153,[1]基础经济系数!$N$123:$N$153,"部件宝箱",[1]基础经济系数!$J$123:$J$153,A55)</f>
        <v>0</v>
      </c>
      <c r="U55">
        <f>IF(B55=B54,0,VLOOKUP(B55,通用估算系数!$W$1:$X$11,2,FALSE))</f>
        <v>0</v>
      </c>
      <c r="V55">
        <f>SUMIFS([1]基础经济系数!$D$187:$D$214,[1]基础经济系数!$B$187:$B$214,C55,[1]基础经济系数!$G$187:$G$214,"普通自宝箱")</f>
        <v>0</v>
      </c>
      <c r="W55">
        <f>SUMIFS([1]基础经济系数!$M$123:$M$153,[1]基础经济系数!$N$123:$N$153,"普通自宝箱",[1]基础经济系数!$J$123:$J$153,A55)</f>
        <v>0</v>
      </c>
      <c r="X55">
        <f>IF(B55=B54,0,VLOOKUP(B55,通用估算系数!$Z$1:$AA$11,2,FALSE))+IF(B55&gt;B54,1,0)</f>
        <v>0</v>
      </c>
      <c r="Y55">
        <f>SUMIFS([1]基础经济系数!$D$187:$D$214,[1]基础经济系数!$B$187:$B$214,C55,[1]基础经济系数!$G$187:$G$214,"高级自宝箱")</f>
        <v>0</v>
      </c>
      <c r="Z55">
        <f>SUMIFS([1]基础经济系数!$M$123:$M$153,[1]基础经济系数!$N$123:$N$153,"高级自宝箱",[1]基础经济系数!$J$123:$J$153,A55)</f>
        <v>0</v>
      </c>
    </row>
    <row r="56" spans="1:26" x14ac:dyDescent="0.2">
      <c r="A56">
        <f>玩家成长时间线!A56</f>
        <v>55</v>
      </c>
      <c r="B56">
        <f>玩家成长时间线!B56</f>
        <v>10</v>
      </c>
      <c r="C56">
        <f>IF(MOD(A56,通用估算系数!$B$9),MOD(A56,通用估算系数!$B$9),通用估算系数!$B$9)</f>
        <v>27</v>
      </c>
      <c r="D56">
        <f>钥匙投放计算!C56/100</f>
        <v>2.5127999999999999</v>
      </c>
      <c r="E56">
        <f>VLOOKUP(B56,通用估算系数!$G$1:$H$11,2,FALSE)*通用估算系数!$B$5/通用估算系数!$B$11</f>
        <v>2.25</v>
      </c>
      <c r="F56">
        <f t="shared" si="0"/>
        <v>0</v>
      </c>
      <c r="G56">
        <f t="shared" si="1"/>
        <v>0</v>
      </c>
      <c r="H56">
        <f t="shared" si="2"/>
        <v>0</v>
      </c>
      <c r="I56">
        <f t="shared" si="3"/>
        <v>0</v>
      </c>
      <c r="J56">
        <f>SUMIFS([1]基础经济系数!$M$123:$M$153,[1]基础经济系数!$N$123:$N$153,"稀有自宝箱",[1]基础经济系数!$J$123:$J$153,A56)</f>
        <v>0</v>
      </c>
      <c r="K56">
        <v>2</v>
      </c>
      <c r="L56">
        <v>1</v>
      </c>
      <c r="M56" s="4">
        <f t="shared" si="4"/>
        <v>0.14285714285714285</v>
      </c>
      <c r="N56" s="4">
        <f t="shared" si="4"/>
        <v>0.14285714285714285</v>
      </c>
      <c r="O56">
        <f>IF(B56=B55,0,VLOOKUP(B56,通用估算系数!$Q$1:$R$11,2,FALSE))</f>
        <v>0</v>
      </c>
      <c r="P56">
        <f>SUMIFS([1]基础经济系数!$D$187:$D$214,[1]基础经济系数!$B$187:$B$214,C56,[1]基础经济系数!$G$187:$G$214,"碎片宝箱")</f>
        <v>0</v>
      </c>
      <c r="Q56">
        <f>SUMIFS([1]基础经济系数!$M$123:$M$153,[1]基础经济系数!$N$123:$N$153,"碎片宝箱",[1]基础经济系数!$J$123:$J$153,A56)</f>
        <v>0</v>
      </c>
      <c r="R56">
        <f>IF(B56=B55,0,VLOOKUP(B56,通用估算系数!$T$1:$U$11,2,FALSE))</f>
        <v>0</v>
      </c>
      <c r="S56">
        <f>SUMIFS([1]基础经济系数!$D$187:$D$214,[1]基础经济系数!$B$187:$B$214,C56,[1]基础经济系数!$G$187:$G$214,"部件宝箱")</f>
        <v>0</v>
      </c>
      <c r="T56">
        <f>SUMIFS([1]基础经济系数!$M$123:$M$153,[1]基础经济系数!$N$123:$N$153,"部件宝箱",[1]基础经济系数!$J$123:$J$153,A56)</f>
        <v>0</v>
      </c>
      <c r="U56">
        <f>IF(B56=B55,0,VLOOKUP(B56,通用估算系数!$W$1:$X$11,2,FALSE))</f>
        <v>0</v>
      </c>
      <c r="V56">
        <f>SUMIFS([1]基础经济系数!$D$187:$D$214,[1]基础经济系数!$B$187:$B$214,C56,[1]基础经济系数!$G$187:$G$214,"普通自宝箱")</f>
        <v>0</v>
      </c>
      <c r="W56">
        <f>SUMIFS([1]基础经济系数!$M$123:$M$153,[1]基础经济系数!$N$123:$N$153,"普通自宝箱",[1]基础经济系数!$J$123:$J$153,A56)</f>
        <v>0</v>
      </c>
      <c r="X56">
        <f>IF(B56=B55,0,VLOOKUP(B56,通用估算系数!$Z$1:$AA$11,2,FALSE))+IF(B56&gt;B55,1,0)</f>
        <v>0</v>
      </c>
      <c r="Y56">
        <f>SUMIFS([1]基础经济系数!$D$187:$D$214,[1]基础经济系数!$B$187:$B$214,C56,[1]基础经济系数!$G$187:$G$214,"高级自宝箱")</f>
        <v>0</v>
      </c>
      <c r="Z56">
        <f>SUMIFS([1]基础经济系数!$M$123:$M$153,[1]基础经济系数!$N$123:$N$153,"高级自宝箱",[1]基础经济系数!$J$123:$J$153,A56)</f>
        <v>0</v>
      </c>
    </row>
    <row r="57" spans="1:26" x14ac:dyDescent="0.2">
      <c r="A57">
        <f>玩家成长时间线!A57</f>
        <v>56</v>
      </c>
      <c r="B57">
        <f>玩家成长时间线!B57</f>
        <v>8</v>
      </c>
      <c r="C57">
        <f>IF(MOD(A57,通用估算系数!$B$9),MOD(A57,通用估算系数!$B$9),通用估算系数!$B$9)</f>
        <v>28</v>
      </c>
      <c r="D57">
        <f>钥匙投放计算!C57/100</f>
        <v>2.5228000000000002</v>
      </c>
      <c r="E57">
        <f>VLOOKUP(B57,通用估算系数!$G$1:$H$11,2,FALSE)*通用估算系数!$B$5/通用估算系数!$B$11</f>
        <v>1.8</v>
      </c>
      <c r="F57">
        <f t="shared" si="0"/>
        <v>1</v>
      </c>
      <c r="G57">
        <f t="shared" si="1"/>
        <v>0</v>
      </c>
      <c r="H57">
        <f t="shared" si="2"/>
        <v>0</v>
      </c>
      <c r="I57">
        <f t="shared" si="3"/>
        <v>0</v>
      </c>
      <c r="J57">
        <f>SUMIFS([1]基础经济系数!$M$123:$M$153,[1]基础经济系数!$N$123:$N$153,"稀有自宝箱",[1]基础经济系数!$J$123:$J$153,A57)</f>
        <v>0</v>
      </c>
      <c r="K57">
        <v>2</v>
      </c>
      <c r="L57">
        <v>1</v>
      </c>
      <c r="M57" s="4">
        <f t="shared" si="4"/>
        <v>0.14285714285714285</v>
      </c>
      <c r="N57" s="4">
        <f t="shared" si="4"/>
        <v>0.14285714285714285</v>
      </c>
      <c r="O57">
        <f>IF(B57=B56,0,VLOOKUP(B57,通用估算系数!$Q$1:$R$11,2,FALSE))</f>
        <v>1</v>
      </c>
      <c r="P57">
        <f>SUMIFS([1]基础经济系数!$D$187:$D$214,[1]基础经济系数!$B$187:$B$214,C57,[1]基础经济系数!$G$187:$G$214,"碎片宝箱")</f>
        <v>0</v>
      </c>
      <c r="Q57">
        <f>SUMIFS([1]基础经济系数!$M$123:$M$153,[1]基础经济系数!$N$123:$N$153,"碎片宝箱",[1]基础经济系数!$J$123:$J$153,A57)</f>
        <v>0</v>
      </c>
      <c r="R57">
        <f>IF(B57=B56,0,VLOOKUP(B57,通用估算系数!$T$1:$U$11,2,FALSE))</f>
        <v>0</v>
      </c>
      <c r="S57">
        <f>SUMIFS([1]基础经济系数!$D$187:$D$214,[1]基础经济系数!$B$187:$B$214,C57,[1]基础经济系数!$G$187:$G$214,"部件宝箱")</f>
        <v>0</v>
      </c>
      <c r="T57">
        <f>SUMIFS([1]基础经济系数!$M$123:$M$153,[1]基础经济系数!$N$123:$N$153,"部件宝箱",[1]基础经济系数!$J$123:$J$153,A57)</f>
        <v>0</v>
      </c>
      <c r="U57">
        <f>IF(B57=B56,0,VLOOKUP(B57,通用估算系数!$W$1:$X$11,2,FALSE))</f>
        <v>0</v>
      </c>
      <c r="V57">
        <f>SUMIFS([1]基础经济系数!$D$187:$D$214,[1]基础经济系数!$B$187:$B$214,C57,[1]基础经济系数!$G$187:$G$214,"普通自宝箱")</f>
        <v>0</v>
      </c>
      <c r="W57">
        <f>SUMIFS([1]基础经济系数!$M$123:$M$153,[1]基础经济系数!$N$123:$N$153,"普通自宝箱",[1]基础经济系数!$J$123:$J$153,A57)</f>
        <v>0</v>
      </c>
      <c r="X57">
        <f>IF(B57=B56,0,VLOOKUP(B57,通用估算系数!$Z$1:$AA$11,2,FALSE))+IF(B57&gt;B56,1,0)</f>
        <v>0</v>
      </c>
      <c r="Y57">
        <f>SUMIFS([1]基础经济系数!$D$187:$D$214,[1]基础经济系数!$B$187:$B$214,C57,[1]基础经济系数!$G$187:$G$214,"高级自宝箱")</f>
        <v>0</v>
      </c>
      <c r="Z57">
        <f>SUMIFS([1]基础经济系数!$M$123:$M$153,[1]基础经济系数!$N$123:$N$153,"高级自宝箱",[1]基础经济系数!$J$123:$J$153,A57)</f>
        <v>0</v>
      </c>
    </row>
    <row r="58" spans="1:26" x14ac:dyDescent="0.2">
      <c r="A58">
        <f>玩家成长时间线!A58</f>
        <v>57</v>
      </c>
      <c r="B58">
        <f>玩家成长时间线!B58</f>
        <v>8</v>
      </c>
      <c r="C58">
        <f>IF(MOD(A58,通用估算系数!$B$9),MOD(A58,通用估算系数!$B$9),通用估算系数!$B$9)</f>
        <v>1</v>
      </c>
      <c r="D58">
        <f>钥匙投放计算!C58/100</f>
        <v>2.2528000000000001</v>
      </c>
      <c r="E58">
        <f>VLOOKUP(B58,通用估算系数!$G$1:$H$11,2,FALSE)*通用估算系数!$B$5/通用估算系数!$B$11</f>
        <v>1.8</v>
      </c>
      <c r="F58">
        <f t="shared" si="0"/>
        <v>0</v>
      </c>
      <c r="G58">
        <f t="shared" si="1"/>
        <v>0</v>
      </c>
      <c r="H58">
        <f t="shared" si="2"/>
        <v>0</v>
      </c>
      <c r="I58">
        <f t="shared" si="3"/>
        <v>0</v>
      </c>
      <c r="J58">
        <f>SUMIFS([1]基础经济系数!$M$123:$M$153,[1]基础经济系数!$N$123:$N$153,"稀有自宝箱",[1]基础经济系数!$J$123:$J$153,A58)</f>
        <v>0</v>
      </c>
      <c r="K58">
        <v>2</v>
      </c>
      <c r="L58">
        <v>1</v>
      </c>
      <c r="M58" s="4">
        <f t="shared" si="4"/>
        <v>0.14285714285714285</v>
      </c>
      <c r="N58" s="4">
        <f t="shared" si="4"/>
        <v>0.14285714285714285</v>
      </c>
      <c r="O58">
        <f>IF(B58=B57,0,VLOOKUP(B58,通用估算系数!$Q$1:$R$11,2,FALSE))</f>
        <v>0</v>
      </c>
      <c r="P58">
        <f>SUMIFS([1]基础经济系数!$D$187:$D$214,[1]基础经济系数!$B$187:$B$214,C58,[1]基础经济系数!$G$187:$G$214,"碎片宝箱")</f>
        <v>0</v>
      </c>
      <c r="Q58">
        <f>SUMIFS([1]基础经济系数!$M$123:$M$153,[1]基础经济系数!$N$123:$N$153,"碎片宝箱",[1]基础经济系数!$J$123:$J$153,A58)</f>
        <v>0</v>
      </c>
      <c r="R58">
        <f>IF(B58=B57,0,VLOOKUP(B58,通用估算系数!$T$1:$U$11,2,FALSE))</f>
        <v>0</v>
      </c>
      <c r="S58">
        <f>SUMIFS([1]基础经济系数!$D$187:$D$214,[1]基础经济系数!$B$187:$B$214,C58,[1]基础经济系数!$G$187:$G$214,"部件宝箱")</f>
        <v>0</v>
      </c>
      <c r="T58">
        <f>SUMIFS([1]基础经济系数!$M$123:$M$153,[1]基础经济系数!$N$123:$N$153,"部件宝箱",[1]基础经济系数!$J$123:$J$153,A58)</f>
        <v>0</v>
      </c>
      <c r="U58">
        <f>IF(B58=B57,0,VLOOKUP(B58,通用估算系数!$W$1:$X$11,2,FALSE))</f>
        <v>0</v>
      </c>
      <c r="V58">
        <f>SUMIFS([1]基础经济系数!$D$187:$D$214,[1]基础经济系数!$B$187:$B$214,C58,[1]基础经济系数!$G$187:$G$214,"普通自宝箱")</f>
        <v>0</v>
      </c>
      <c r="W58">
        <f>SUMIFS([1]基础经济系数!$M$123:$M$153,[1]基础经济系数!$N$123:$N$153,"普通自宝箱",[1]基础经济系数!$J$123:$J$153,A58)</f>
        <v>0</v>
      </c>
      <c r="X58">
        <f>IF(B58=B57,0,VLOOKUP(B58,通用估算系数!$Z$1:$AA$11,2,FALSE))+IF(B58&gt;B57,1,0)</f>
        <v>0</v>
      </c>
      <c r="Y58">
        <f>SUMIFS([1]基础经济系数!$D$187:$D$214,[1]基础经济系数!$B$187:$B$214,C58,[1]基础经济系数!$G$187:$G$214,"高级自宝箱")</f>
        <v>0</v>
      </c>
      <c r="Z58">
        <f>SUMIFS([1]基础经济系数!$M$123:$M$153,[1]基础经济系数!$N$123:$N$153,"高级自宝箱",[1]基础经济系数!$J$123:$J$153,A58)</f>
        <v>0</v>
      </c>
    </row>
    <row r="59" spans="1:26" x14ac:dyDescent="0.2">
      <c r="A59">
        <f>玩家成长时间线!A59</f>
        <v>58</v>
      </c>
      <c r="B59">
        <f>玩家成长时间线!B59</f>
        <v>8</v>
      </c>
      <c r="C59">
        <f>IF(MOD(A59,通用估算系数!$B$9),MOD(A59,通用估算系数!$B$9),通用估算系数!$B$9)</f>
        <v>2</v>
      </c>
      <c r="D59">
        <f>钥匙投放计算!C59/100</f>
        <v>2.3128000000000002</v>
      </c>
      <c r="E59">
        <f>VLOOKUP(B59,通用估算系数!$G$1:$H$11,2,FALSE)*通用估算系数!$B$5/通用估算系数!$B$11</f>
        <v>1.8</v>
      </c>
      <c r="F59">
        <f t="shared" si="0"/>
        <v>0</v>
      </c>
      <c r="G59">
        <f t="shared" si="1"/>
        <v>0</v>
      </c>
      <c r="H59">
        <f t="shared" si="2"/>
        <v>0</v>
      </c>
      <c r="I59">
        <f t="shared" si="3"/>
        <v>0</v>
      </c>
      <c r="J59">
        <f>SUMIFS([1]基础经济系数!$M$123:$M$153,[1]基础经济系数!$N$123:$N$153,"稀有自宝箱",[1]基础经济系数!$J$123:$J$153,A59)</f>
        <v>0</v>
      </c>
      <c r="K59">
        <v>2</v>
      </c>
      <c r="L59">
        <v>1</v>
      </c>
      <c r="M59" s="4">
        <f t="shared" si="4"/>
        <v>0.14285714285714285</v>
      </c>
      <c r="N59" s="4">
        <f t="shared" si="4"/>
        <v>0.14285714285714285</v>
      </c>
      <c r="O59">
        <f>IF(B59=B58,0,VLOOKUP(B59,通用估算系数!$Q$1:$R$11,2,FALSE))</f>
        <v>0</v>
      </c>
      <c r="P59">
        <f>SUMIFS([1]基础经济系数!$D$187:$D$214,[1]基础经济系数!$B$187:$B$214,C59,[1]基础经济系数!$G$187:$G$214,"碎片宝箱")</f>
        <v>0</v>
      </c>
      <c r="Q59">
        <f>SUMIFS([1]基础经济系数!$M$123:$M$153,[1]基础经济系数!$N$123:$N$153,"碎片宝箱",[1]基础经济系数!$J$123:$J$153,A59)</f>
        <v>0</v>
      </c>
      <c r="R59">
        <f>IF(B59=B58,0,VLOOKUP(B59,通用估算系数!$T$1:$U$11,2,FALSE))</f>
        <v>0</v>
      </c>
      <c r="S59">
        <f>SUMIFS([1]基础经济系数!$D$187:$D$214,[1]基础经济系数!$B$187:$B$214,C59,[1]基础经济系数!$G$187:$G$214,"部件宝箱")</f>
        <v>0</v>
      </c>
      <c r="T59">
        <f>SUMIFS([1]基础经济系数!$M$123:$M$153,[1]基础经济系数!$N$123:$N$153,"部件宝箱",[1]基础经济系数!$J$123:$J$153,A59)</f>
        <v>0</v>
      </c>
      <c r="U59">
        <f>IF(B59=B58,0,VLOOKUP(B59,通用估算系数!$W$1:$X$11,2,FALSE))</f>
        <v>0</v>
      </c>
      <c r="V59">
        <f>SUMIFS([1]基础经济系数!$D$187:$D$214,[1]基础经济系数!$B$187:$B$214,C59,[1]基础经济系数!$G$187:$G$214,"普通自宝箱")</f>
        <v>0</v>
      </c>
      <c r="W59">
        <f>SUMIFS([1]基础经济系数!$M$123:$M$153,[1]基础经济系数!$N$123:$N$153,"普通自宝箱",[1]基础经济系数!$J$123:$J$153,A59)</f>
        <v>0</v>
      </c>
      <c r="X59">
        <f>IF(B59=B58,0,VLOOKUP(B59,通用估算系数!$Z$1:$AA$11,2,FALSE))+IF(B59&gt;B58,1,0)</f>
        <v>0</v>
      </c>
      <c r="Y59">
        <f>SUMIFS([1]基础经济系数!$D$187:$D$214,[1]基础经济系数!$B$187:$B$214,C59,[1]基础经济系数!$G$187:$G$214,"高级自宝箱")</f>
        <v>0</v>
      </c>
      <c r="Z59">
        <f>SUMIFS([1]基础经济系数!$M$123:$M$153,[1]基础经济系数!$N$123:$N$153,"高级自宝箱",[1]基础经济系数!$J$123:$J$153,A59)</f>
        <v>0</v>
      </c>
    </row>
    <row r="60" spans="1:26" x14ac:dyDescent="0.2">
      <c r="A60">
        <f>玩家成长时间线!A60</f>
        <v>59</v>
      </c>
      <c r="B60">
        <f>玩家成长时间线!B60</f>
        <v>9</v>
      </c>
      <c r="C60">
        <f>IF(MOD(A60,通用估算系数!$B$9),MOD(A60,通用估算系数!$B$9),通用估算系数!$B$9)</f>
        <v>3</v>
      </c>
      <c r="D60">
        <f>钥匙投放计算!C60/100</f>
        <v>2.2728000000000002</v>
      </c>
      <c r="E60">
        <f>VLOOKUP(B60,通用估算系数!$G$1:$H$11,2,FALSE)*通用估算系数!$B$5/通用估算系数!$B$11</f>
        <v>2.25</v>
      </c>
      <c r="F60">
        <f t="shared" si="0"/>
        <v>0</v>
      </c>
      <c r="G60">
        <f t="shared" si="1"/>
        <v>0</v>
      </c>
      <c r="H60">
        <f t="shared" si="2"/>
        <v>1</v>
      </c>
      <c r="I60">
        <f t="shared" si="3"/>
        <v>1</v>
      </c>
      <c r="J60">
        <f>SUMIFS([1]基础经济系数!$M$123:$M$153,[1]基础经济系数!$N$123:$N$153,"稀有自宝箱",[1]基础经济系数!$J$123:$J$153,A60)</f>
        <v>0</v>
      </c>
      <c r="K60">
        <v>2</v>
      </c>
      <c r="L60">
        <v>1</v>
      </c>
      <c r="M60" s="4">
        <f t="shared" si="4"/>
        <v>0.14285714285714285</v>
      </c>
      <c r="N60" s="4">
        <f t="shared" si="4"/>
        <v>0.14285714285714285</v>
      </c>
      <c r="O60">
        <f>IF(B60=B59,0,VLOOKUP(B60,通用估算系数!$Q$1:$R$11,2,FALSE))</f>
        <v>0</v>
      </c>
      <c r="P60">
        <f>SUMIFS([1]基础经济系数!$D$187:$D$214,[1]基础经济系数!$B$187:$B$214,C60,[1]基础经济系数!$G$187:$G$214,"碎片宝箱")</f>
        <v>0</v>
      </c>
      <c r="Q60">
        <f>SUMIFS([1]基础经济系数!$M$123:$M$153,[1]基础经济系数!$N$123:$N$153,"碎片宝箱",[1]基础经济系数!$J$123:$J$153,A60)</f>
        <v>0</v>
      </c>
      <c r="R60">
        <f>IF(B60=B59,0,VLOOKUP(B60,通用估算系数!$T$1:$U$11,2,FALSE))</f>
        <v>0</v>
      </c>
      <c r="S60">
        <f>SUMIFS([1]基础经济系数!$D$187:$D$214,[1]基础经济系数!$B$187:$B$214,C60,[1]基础经济系数!$G$187:$G$214,"部件宝箱")</f>
        <v>0</v>
      </c>
      <c r="T60">
        <f>SUMIFS([1]基础经济系数!$M$123:$M$153,[1]基础经济系数!$N$123:$N$153,"部件宝箱",[1]基础经济系数!$J$123:$J$153,A60)</f>
        <v>0</v>
      </c>
      <c r="U60">
        <f>IF(B60=B59,0,VLOOKUP(B60,通用估算系数!$W$1:$X$11,2,FALSE))</f>
        <v>1</v>
      </c>
      <c r="V60">
        <f>SUMIFS([1]基础经济系数!$D$187:$D$214,[1]基础经济系数!$B$187:$B$214,C60,[1]基础经济系数!$G$187:$G$214,"普通自宝箱")</f>
        <v>0</v>
      </c>
      <c r="W60">
        <f>SUMIFS([1]基础经济系数!$M$123:$M$153,[1]基础经济系数!$N$123:$N$153,"普通自宝箱",[1]基础经济系数!$J$123:$J$153,A60)</f>
        <v>0</v>
      </c>
      <c r="X60">
        <f>IF(B60=B59,0,VLOOKUP(B60,通用估算系数!$Z$1:$AA$11,2,FALSE))+IF(B60&gt;B59,1,0)</f>
        <v>1</v>
      </c>
      <c r="Y60">
        <f>SUMIFS([1]基础经济系数!$D$187:$D$214,[1]基础经济系数!$B$187:$B$214,C60,[1]基础经济系数!$G$187:$G$214,"高级自宝箱")</f>
        <v>0</v>
      </c>
      <c r="Z60">
        <f>SUMIFS([1]基础经济系数!$M$123:$M$153,[1]基础经济系数!$N$123:$N$153,"高级自宝箱",[1]基础经济系数!$J$123:$J$153,A60)</f>
        <v>0</v>
      </c>
    </row>
    <row r="61" spans="1:26" x14ac:dyDescent="0.2">
      <c r="A61">
        <f>玩家成长时间线!A61</f>
        <v>60</v>
      </c>
      <c r="B61">
        <f>玩家成长时间线!B61</f>
        <v>9</v>
      </c>
      <c r="C61">
        <f>IF(MOD(A61,通用估算系数!$B$9),MOD(A61,通用估算系数!$B$9),通用估算系数!$B$9)</f>
        <v>4</v>
      </c>
      <c r="D61">
        <f>钥匙投放计算!C61/100</f>
        <v>2.2827999999999999</v>
      </c>
      <c r="E61">
        <f>VLOOKUP(B61,通用估算系数!$G$1:$H$11,2,FALSE)*通用估算系数!$B$5/通用估算系数!$B$11</f>
        <v>2.25</v>
      </c>
      <c r="F61">
        <f t="shared" si="0"/>
        <v>0</v>
      </c>
      <c r="G61">
        <f t="shared" si="1"/>
        <v>0</v>
      </c>
      <c r="H61">
        <f t="shared" si="2"/>
        <v>0</v>
      </c>
      <c r="I61">
        <f t="shared" si="3"/>
        <v>1</v>
      </c>
      <c r="J61">
        <f>SUMIFS([1]基础经济系数!$M$123:$M$153,[1]基础经济系数!$N$123:$N$153,"稀有自宝箱",[1]基础经济系数!$J$123:$J$153,A61)</f>
        <v>0</v>
      </c>
      <c r="K61">
        <v>2</v>
      </c>
      <c r="L61">
        <v>1</v>
      </c>
      <c r="M61" s="4">
        <f t="shared" si="4"/>
        <v>0.14285714285714285</v>
      </c>
      <c r="N61" s="4">
        <f t="shared" si="4"/>
        <v>0.14285714285714285</v>
      </c>
      <c r="O61">
        <f>IF(B61=B60,0,VLOOKUP(B61,通用估算系数!$Q$1:$R$11,2,FALSE))</f>
        <v>0</v>
      </c>
      <c r="P61">
        <f>SUMIFS([1]基础经济系数!$D$187:$D$214,[1]基础经济系数!$B$187:$B$214,C61,[1]基础经济系数!$G$187:$G$214,"碎片宝箱")</f>
        <v>0</v>
      </c>
      <c r="Q61">
        <f>SUMIFS([1]基础经济系数!$M$123:$M$153,[1]基础经济系数!$N$123:$N$153,"碎片宝箱",[1]基础经济系数!$J$123:$J$153,A61)</f>
        <v>0</v>
      </c>
      <c r="R61">
        <f>IF(B61=B60,0,VLOOKUP(B61,通用估算系数!$T$1:$U$11,2,FALSE))</f>
        <v>0</v>
      </c>
      <c r="S61">
        <f>SUMIFS([1]基础经济系数!$D$187:$D$214,[1]基础经济系数!$B$187:$B$214,C61,[1]基础经济系数!$G$187:$G$214,"部件宝箱")</f>
        <v>0</v>
      </c>
      <c r="T61">
        <f>SUMIFS([1]基础经济系数!$M$123:$M$153,[1]基础经济系数!$N$123:$N$153,"部件宝箱",[1]基础经济系数!$J$123:$J$153,A61)</f>
        <v>0</v>
      </c>
      <c r="U61">
        <f>IF(B61=B60,0,VLOOKUP(B61,通用估算系数!$W$1:$X$11,2,FALSE))</f>
        <v>0</v>
      </c>
      <c r="V61">
        <f>SUMIFS([1]基础经济系数!$D$187:$D$214,[1]基础经济系数!$B$187:$B$214,C61,[1]基础经济系数!$G$187:$G$214,"普通自宝箱")</f>
        <v>0</v>
      </c>
      <c r="W61">
        <f>SUMIFS([1]基础经济系数!$M$123:$M$153,[1]基础经济系数!$N$123:$N$153,"普通自宝箱",[1]基础经济系数!$J$123:$J$153,A61)</f>
        <v>0</v>
      </c>
      <c r="X61">
        <f>IF(B61=B60,0,VLOOKUP(B61,通用估算系数!$Z$1:$AA$11,2,FALSE))+IF(B61&gt;B60,1,0)</f>
        <v>0</v>
      </c>
      <c r="Y61">
        <f>SUMIFS([1]基础经济系数!$D$187:$D$214,[1]基础经济系数!$B$187:$B$214,C61,[1]基础经济系数!$G$187:$G$214,"高级自宝箱")</f>
        <v>0</v>
      </c>
      <c r="Z61">
        <f>SUMIFS([1]基础经济系数!$M$123:$M$153,[1]基础经济系数!$N$123:$N$153,"高级自宝箱",[1]基础经济系数!$J$123:$J$153,A61)</f>
        <v>1</v>
      </c>
    </row>
    <row r="62" spans="1:26" x14ac:dyDescent="0.2">
      <c r="A62">
        <f>玩家成长时间线!A62</f>
        <v>61</v>
      </c>
      <c r="B62">
        <f>玩家成长时间线!B62</f>
        <v>9</v>
      </c>
      <c r="C62">
        <f>IF(MOD(A62,通用估算系数!$B$9),MOD(A62,通用估算系数!$B$9),通用估算系数!$B$9)</f>
        <v>5</v>
      </c>
      <c r="D62">
        <f>钥匙投放计算!C62/100</f>
        <v>2.3927999999999998</v>
      </c>
      <c r="E62">
        <f>VLOOKUP(B62,通用估算系数!$G$1:$H$11,2,FALSE)*通用估算系数!$B$5/通用估算系数!$B$11</f>
        <v>2.25</v>
      </c>
      <c r="F62">
        <f t="shared" si="0"/>
        <v>0</v>
      </c>
      <c r="G62">
        <f t="shared" si="1"/>
        <v>0</v>
      </c>
      <c r="H62">
        <f t="shared" si="2"/>
        <v>0</v>
      </c>
      <c r="I62">
        <f t="shared" si="3"/>
        <v>0</v>
      </c>
      <c r="J62">
        <f>SUMIFS([1]基础经济系数!$M$123:$M$153,[1]基础经济系数!$N$123:$N$153,"稀有自宝箱",[1]基础经济系数!$J$123:$J$153,A62)</f>
        <v>0</v>
      </c>
      <c r="K62">
        <v>2</v>
      </c>
      <c r="L62">
        <v>1</v>
      </c>
      <c r="M62" s="4">
        <f t="shared" si="4"/>
        <v>0.14285714285714285</v>
      </c>
      <c r="N62" s="4">
        <f t="shared" si="4"/>
        <v>0.14285714285714285</v>
      </c>
      <c r="O62">
        <f>IF(B62=B61,0,VLOOKUP(B62,通用估算系数!$Q$1:$R$11,2,FALSE))</f>
        <v>0</v>
      </c>
      <c r="P62">
        <f>SUMIFS([1]基础经济系数!$D$187:$D$214,[1]基础经济系数!$B$187:$B$214,C62,[1]基础经济系数!$G$187:$G$214,"碎片宝箱")</f>
        <v>0</v>
      </c>
      <c r="Q62">
        <f>SUMIFS([1]基础经济系数!$M$123:$M$153,[1]基础经济系数!$N$123:$N$153,"碎片宝箱",[1]基础经济系数!$J$123:$J$153,A62)</f>
        <v>0</v>
      </c>
      <c r="R62">
        <f>IF(B62=B61,0,VLOOKUP(B62,通用估算系数!$T$1:$U$11,2,FALSE))</f>
        <v>0</v>
      </c>
      <c r="S62">
        <f>SUMIFS([1]基础经济系数!$D$187:$D$214,[1]基础经济系数!$B$187:$B$214,C62,[1]基础经济系数!$G$187:$G$214,"部件宝箱")</f>
        <v>0</v>
      </c>
      <c r="T62">
        <f>SUMIFS([1]基础经济系数!$M$123:$M$153,[1]基础经济系数!$N$123:$N$153,"部件宝箱",[1]基础经济系数!$J$123:$J$153,A62)</f>
        <v>0</v>
      </c>
      <c r="U62">
        <f>IF(B62=B61,0,VLOOKUP(B62,通用估算系数!$W$1:$X$11,2,FALSE))</f>
        <v>0</v>
      </c>
      <c r="V62">
        <f>SUMIFS([1]基础经济系数!$D$187:$D$214,[1]基础经济系数!$B$187:$B$214,C62,[1]基础经济系数!$G$187:$G$214,"普通自宝箱")</f>
        <v>0</v>
      </c>
      <c r="W62">
        <f>SUMIFS([1]基础经济系数!$M$123:$M$153,[1]基础经济系数!$N$123:$N$153,"普通自宝箱",[1]基础经济系数!$J$123:$J$153,A62)</f>
        <v>0</v>
      </c>
      <c r="X62">
        <f>IF(B62=B61,0,VLOOKUP(B62,通用估算系数!$Z$1:$AA$11,2,FALSE))+IF(B62&gt;B61,1,0)</f>
        <v>0</v>
      </c>
      <c r="Y62">
        <f>SUMIFS([1]基础经济系数!$D$187:$D$214,[1]基础经济系数!$B$187:$B$214,C62,[1]基础经济系数!$G$187:$G$214,"高级自宝箱")</f>
        <v>0</v>
      </c>
      <c r="Z62">
        <f>SUMIFS([1]基础经济系数!$M$123:$M$153,[1]基础经济系数!$N$123:$N$153,"高级自宝箱",[1]基础经济系数!$J$123:$J$153,A62)</f>
        <v>0</v>
      </c>
    </row>
    <row r="63" spans="1:26" x14ac:dyDescent="0.2">
      <c r="A63">
        <f>玩家成长时间线!A63</f>
        <v>62</v>
      </c>
      <c r="B63">
        <f>玩家成长时间线!B63</f>
        <v>10</v>
      </c>
      <c r="C63">
        <f>IF(MOD(A63,通用估算系数!$B$9),MOD(A63,通用估算系数!$B$9),通用估算系数!$B$9)</f>
        <v>6</v>
      </c>
      <c r="D63">
        <f>钥匙投放计算!C63/100</f>
        <v>2.3028</v>
      </c>
      <c r="E63">
        <f>VLOOKUP(B63,通用估算系数!$G$1:$H$11,2,FALSE)*通用估算系数!$B$5/通用估算系数!$B$11</f>
        <v>2.25</v>
      </c>
      <c r="F63">
        <f t="shared" si="0"/>
        <v>0</v>
      </c>
      <c r="G63">
        <f t="shared" si="1"/>
        <v>0</v>
      </c>
      <c r="H63">
        <f t="shared" si="2"/>
        <v>0</v>
      </c>
      <c r="I63">
        <f t="shared" si="3"/>
        <v>1</v>
      </c>
      <c r="J63">
        <f>SUMIFS([1]基础经济系数!$M$123:$M$153,[1]基础经济系数!$N$123:$N$153,"稀有自宝箱",[1]基础经济系数!$J$123:$J$153,A63)</f>
        <v>0</v>
      </c>
      <c r="K63">
        <v>2</v>
      </c>
      <c r="L63">
        <v>1</v>
      </c>
      <c r="M63" s="4">
        <f t="shared" si="4"/>
        <v>0.14285714285714285</v>
      </c>
      <c r="N63" s="4">
        <f t="shared" si="4"/>
        <v>0.14285714285714285</v>
      </c>
      <c r="O63">
        <f>IF(B63=B62,0,VLOOKUP(B63,通用估算系数!$Q$1:$R$11,2,FALSE))</f>
        <v>0</v>
      </c>
      <c r="P63">
        <f>SUMIFS([1]基础经济系数!$D$187:$D$214,[1]基础经济系数!$B$187:$B$214,C63,[1]基础经济系数!$G$187:$G$214,"碎片宝箱")</f>
        <v>0</v>
      </c>
      <c r="Q63">
        <f>SUMIFS([1]基础经济系数!$M$123:$M$153,[1]基础经济系数!$N$123:$N$153,"碎片宝箱",[1]基础经济系数!$J$123:$J$153,A63)</f>
        <v>0</v>
      </c>
      <c r="R63">
        <f>IF(B63=B62,0,VLOOKUP(B63,通用估算系数!$T$1:$U$11,2,FALSE))</f>
        <v>0</v>
      </c>
      <c r="S63">
        <f>SUMIFS([1]基础经济系数!$D$187:$D$214,[1]基础经济系数!$B$187:$B$214,C63,[1]基础经济系数!$G$187:$G$214,"部件宝箱")</f>
        <v>0</v>
      </c>
      <c r="T63">
        <f>SUMIFS([1]基础经济系数!$M$123:$M$153,[1]基础经济系数!$N$123:$N$153,"部件宝箱",[1]基础经济系数!$J$123:$J$153,A63)</f>
        <v>0</v>
      </c>
      <c r="U63">
        <f>IF(B63=B62,0,VLOOKUP(B63,通用估算系数!$W$1:$X$11,2,FALSE))</f>
        <v>0</v>
      </c>
      <c r="V63">
        <f>SUMIFS([1]基础经济系数!$D$187:$D$214,[1]基础经济系数!$B$187:$B$214,C63,[1]基础经济系数!$G$187:$G$214,"普通自宝箱")</f>
        <v>0</v>
      </c>
      <c r="W63">
        <f>SUMIFS([1]基础经济系数!$M$123:$M$153,[1]基础经济系数!$N$123:$N$153,"普通自宝箱",[1]基础经济系数!$J$123:$J$153,A63)</f>
        <v>0</v>
      </c>
      <c r="X63">
        <f>IF(B63=B62,0,VLOOKUP(B63,通用估算系数!$Z$1:$AA$11,2,FALSE))+IF(B63&gt;B62,1,0)</f>
        <v>1</v>
      </c>
      <c r="Y63">
        <f>SUMIFS([1]基础经济系数!$D$187:$D$214,[1]基础经济系数!$B$187:$B$214,C63,[1]基础经济系数!$G$187:$G$214,"高级自宝箱")</f>
        <v>0</v>
      </c>
      <c r="Z63">
        <f>SUMIFS([1]基础经济系数!$M$123:$M$153,[1]基础经济系数!$N$123:$N$153,"高级自宝箱",[1]基础经济系数!$J$123:$J$153,A63)</f>
        <v>0</v>
      </c>
    </row>
    <row r="64" spans="1:26" x14ac:dyDescent="0.2">
      <c r="A64">
        <f>玩家成长时间线!A64</f>
        <v>63</v>
      </c>
      <c r="B64">
        <f>玩家成长时间线!B64</f>
        <v>10</v>
      </c>
      <c r="C64">
        <f>IF(MOD(A64,通用估算系数!$B$9),MOD(A64,通用估算系数!$B$9),通用估算系数!$B$9)</f>
        <v>7</v>
      </c>
      <c r="D64">
        <f>钥匙投放计算!C64/100</f>
        <v>2.3128000000000002</v>
      </c>
      <c r="E64">
        <f>VLOOKUP(B64,通用估算系数!$G$1:$H$11,2,FALSE)*通用估算系数!$B$5/通用估算系数!$B$11</f>
        <v>2.25</v>
      </c>
      <c r="F64">
        <f t="shared" si="0"/>
        <v>0</v>
      </c>
      <c r="G64">
        <f t="shared" si="1"/>
        <v>1</v>
      </c>
      <c r="H64">
        <f t="shared" si="2"/>
        <v>0</v>
      </c>
      <c r="I64">
        <f t="shared" si="3"/>
        <v>0</v>
      </c>
      <c r="J64">
        <f>SUMIFS([1]基础经济系数!$M$123:$M$153,[1]基础经济系数!$N$123:$N$153,"稀有自宝箱",[1]基础经济系数!$J$123:$J$153,A64)</f>
        <v>0</v>
      </c>
      <c r="K64">
        <v>2</v>
      </c>
      <c r="L64">
        <v>1</v>
      </c>
      <c r="M64" s="4">
        <f t="shared" si="4"/>
        <v>0.14285714285714285</v>
      </c>
      <c r="N64" s="4">
        <f t="shared" si="4"/>
        <v>0.14285714285714285</v>
      </c>
      <c r="O64">
        <f>IF(B64=B63,0,VLOOKUP(B64,通用估算系数!$Q$1:$R$11,2,FALSE))</f>
        <v>0</v>
      </c>
      <c r="P64">
        <f>SUMIFS([1]基础经济系数!$D$187:$D$214,[1]基础经济系数!$B$187:$B$214,C64,[1]基础经济系数!$G$187:$G$214,"碎片宝箱")</f>
        <v>0</v>
      </c>
      <c r="Q64">
        <f>SUMIFS([1]基础经济系数!$M$123:$M$153,[1]基础经济系数!$N$123:$N$153,"碎片宝箱",[1]基础经济系数!$J$123:$J$153,A64)</f>
        <v>0</v>
      </c>
      <c r="R64">
        <f>IF(B64=B63,0,VLOOKUP(B64,通用估算系数!$T$1:$U$11,2,FALSE))</f>
        <v>0</v>
      </c>
      <c r="S64">
        <f>SUMIFS([1]基础经济系数!$D$187:$D$214,[1]基础经济系数!$B$187:$B$214,C64,[1]基础经济系数!$G$187:$G$214,"部件宝箱")</f>
        <v>1</v>
      </c>
      <c r="T64">
        <f>SUMIFS([1]基础经济系数!$M$123:$M$153,[1]基础经济系数!$N$123:$N$153,"部件宝箱",[1]基础经济系数!$J$123:$J$153,A64)</f>
        <v>0</v>
      </c>
      <c r="U64">
        <f>IF(B64=B63,0,VLOOKUP(B64,通用估算系数!$W$1:$X$11,2,FALSE))</f>
        <v>0</v>
      </c>
      <c r="V64">
        <f>SUMIFS([1]基础经济系数!$D$187:$D$214,[1]基础经济系数!$B$187:$B$214,C64,[1]基础经济系数!$G$187:$G$214,"普通自宝箱")</f>
        <v>0</v>
      </c>
      <c r="W64">
        <f>SUMIFS([1]基础经济系数!$M$123:$M$153,[1]基础经济系数!$N$123:$N$153,"普通自宝箱",[1]基础经济系数!$J$123:$J$153,A64)</f>
        <v>0</v>
      </c>
      <c r="X64">
        <f>IF(B64=B63,0,VLOOKUP(B64,通用估算系数!$Z$1:$AA$11,2,FALSE))+IF(B64&gt;B63,1,0)</f>
        <v>0</v>
      </c>
      <c r="Y64">
        <f>SUMIFS([1]基础经济系数!$D$187:$D$214,[1]基础经济系数!$B$187:$B$214,C64,[1]基础经济系数!$G$187:$G$214,"高级自宝箱")</f>
        <v>0</v>
      </c>
      <c r="Z64">
        <f>SUMIFS([1]基础经济系数!$M$123:$M$153,[1]基础经济系数!$N$123:$N$153,"高级自宝箱",[1]基础经济系数!$J$123:$J$153,A64)</f>
        <v>0</v>
      </c>
    </row>
    <row r="65" spans="1:26" x14ac:dyDescent="0.2">
      <c r="A65">
        <f>玩家成长时间线!A65</f>
        <v>64</v>
      </c>
      <c r="B65">
        <f>玩家成长时间线!B65</f>
        <v>10</v>
      </c>
      <c r="C65">
        <f>IF(MOD(A65,通用估算系数!$B$9),MOD(A65,通用估算系数!$B$9),通用估算系数!$B$9)</f>
        <v>8</v>
      </c>
      <c r="D65">
        <f>钥匙投放计算!C65/100</f>
        <v>2.3228</v>
      </c>
      <c r="E65">
        <f>VLOOKUP(B65,通用估算系数!$G$1:$H$11,2,FALSE)*通用估算系数!$B$5/通用估算系数!$B$11</f>
        <v>2.25</v>
      </c>
      <c r="F65">
        <f t="shared" si="0"/>
        <v>0</v>
      </c>
      <c r="G65">
        <f t="shared" si="1"/>
        <v>0</v>
      </c>
      <c r="H65">
        <f t="shared" si="2"/>
        <v>0</v>
      </c>
      <c r="I65">
        <f t="shared" si="3"/>
        <v>0</v>
      </c>
      <c r="J65">
        <f>SUMIFS([1]基础经济系数!$M$123:$M$153,[1]基础经济系数!$N$123:$N$153,"稀有自宝箱",[1]基础经济系数!$J$123:$J$153,A65)</f>
        <v>0</v>
      </c>
      <c r="K65">
        <v>2</v>
      </c>
      <c r="L65">
        <v>1</v>
      </c>
      <c r="M65" s="4">
        <f t="shared" si="4"/>
        <v>0.14285714285714285</v>
      </c>
      <c r="N65" s="4">
        <f t="shared" si="4"/>
        <v>0.14285714285714285</v>
      </c>
      <c r="O65">
        <f>IF(B65=B64,0,VLOOKUP(B65,通用估算系数!$Q$1:$R$11,2,FALSE))</f>
        <v>0</v>
      </c>
      <c r="P65">
        <f>SUMIFS([1]基础经济系数!$D$187:$D$214,[1]基础经济系数!$B$187:$B$214,C65,[1]基础经济系数!$G$187:$G$214,"碎片宝箱")</f>
        <v>0</v>
      </c>
      <c r="Q65">
        <f>SUMIFS([1]基础经济系数!$M$123:$M$153,[1]基础经济系数!$N$123:$N$153,"碎片宝箱",[1]基础经济系数!$J$123:$J$153,A65)</f>
        <v>0</v>
      </c>
      <c r="R65">
        <f>IF(B65=B64,0,VLOOKUP(B65,通用估算系数!$T$1:$U$11,2,FALSE))</f>
        <v>0</v>
      </c>
      <c r="S65">
        <f>SUMIFS([1]基础经济系数!$D$187:$D$214,[1]基础经济系数!$B$187:$B$214,C65,[1]基础经济系数!$G$187:$G$214,"部件宝箱")</f>
        <v>0</v>
      </c>
      <c r="T65">
        <f>SUMIFS([1]基础经济系数!$M$123:$M$153,[1]基础经济系数!$N$123:$N$153,"部件宝箱",[1]基础经济系数!$J$123:$J$153,A65)</f>
        <v>0</v>
      </c>
      <c r="U65">
        <f>IF(B65=B64,0,VLOOKUP(B65,通用估算系数!$W$1:$X$11,2,FALSE))</f>
        <v>0</v>
      </c>
      <c r="V65">
        <f>SUMIFS([1]基础经济系数!$D$187:$D$214,[1]基础经济系数!$B$187:$B$214,C65,[1]基础经济系数!$G$187:$G$214,"普通自宝箱")</f>
        <v>0</v>
      </c>
      <c r="W65">
        <f>SUMIFS([1]基础经济系数!$M$123:$M$153,[1]基础经济系数!$N$123:$N$153,"普通自宝箱",[1]基础经济系数!$J$123:$J$153,A65)</f>
        <v>0</v>
      </c>
      <c r="X65">
        <f>IF(B65=B64,0,VLOOKUP(B65,通用估算系数!$Z$1:$AA$11,2,FALSE))+IF(B65&gt;B64,1,0)</f>
        <v>0</v>
      </c>
      <c r="Y65">
        <f>SUMIFS([1]基础经济系数!$D$187:$D$214,[1]基础经济系数!$B$187:$B$214,C65,[1]基础经济系数!$G$187:$G$214,"高级自宝箱")</f>
        <v>0</v>
      </c>
      <c r="Z65">
        <f>SUMIFS([1]基础经济系数!$M$123:$M$153,[1]基础经济系数!$N$123:$N$153,"高级自宝箱",[1]基础经济系数!$J$123:$J$153,A65)</f>
        <v>0</v>
      </c>
    </row>
    <row r="66" spans="1:26" x14ac:dyDescent="0.2">
      <c r="A66">
        <f>玩家成长时间线!A66</f>
        <v>65</v>
      </c>
      <c r="B66">
        <f>玩家成长时间线!B66</f>
        <v>10</v>
      </c>
      <c r="C66">
        <f>IF(MOD(A66,通用估算系数!$B$9),MOD(A66,通用估算系数!$B$9),通用估算系数!$B$9)</f>
        <v>9</v>
      </c>
      <c r="D66">
        <f>钥匙投放计算!C66/100</f>
        <v>2.5327999999999999</v>
      </c>
      <c r="E66">
        <f>VLOOKUP(B66,通用估算系数!$G$1:$H$11,2,FALSE)*通用估算系数!$B$5/通用估算系数!$B$11</f>
        <v>2.25</v>
      </c>
      <c r="F66">
        <f t="shared" si="0"/>
        <v>0</v>
      </c>
      <c r="G66">
        <f t="shared" si="1"/>
        <v>0</v>
      </c>
      <c r="H66">
        <f t="shared" si="2"/>
        <v>0</v>
      </c>
      <c r="I66">
        <f t="shared" si="3"/>
        <v>0</v>
      </c>
      <c r="J66">
        <f>SUMIFS([1]基础经济系数!$M$123:$M$153,[1]基础经济系数!$N$123:$N$153,"稀有自宝箱",[1]基础经济系数!$J$123:$J$153,A66)</f>
        <v>0</v>
      </c>
      <c r="K66">
        <v>2</v>
      </c>
      <c r="L66">
        <v>1</v>
      </c>
      <c r="M66" s="4">
        <f t="shared" si="4"/>
        <v>0.14285714285714285</v>
      </c>
      <c r="N66" s="4">
        <f t="shared" si="4"/>
        <v>0.14285714285714285</v>
      </c>
      <c r="O66">
        <f>IF(B66=B65,0,VLOOKUP(B66,通用估算系数!$Q$1:$R$11,2,FALSE))</f>
        <v>0</v>
      </c>
      <c r="P66">
        <f>SUMIFS([1]基础经济系数!$D$187:$D$214,[1]基础经济系数!$B$187:$B$214,C66,[1]基础经济系数!$G$187:$G$214,"碎片宝箱")</f>
        <v>0</v>
      </c>
      <c r="Q66">
        <f>SUMIFS([1]基础经济系数!$M$123:$M$153,[1]基础经济系数!$N$123:$N$153,"碎片宝箱",[1]基础经济系数!$J$123:$J$153,A66)</f>
        <v>0</v>
      </c>
      <c r="R66">
        <f>IF(B66=B65,0,VLOOKUP(B66,通用估算系数!$T$1:$U$11,2,FALSE))</f>
        <v>0</v>
      </c>
      <c r="S66">
        <f>SUMIFS([1]基础经济系数!$D$187:$D$214,[1]基础经济系数!$B$187:$B$214,C66,[1]基础经济系数!$G$187:$G$214,"部件宝箱")</f>
        <v>0</v>
      </c>
      <c r="T66">
        <f>SUMIFS([1]基础经济系数!$M$123:$M$153,[1]基础经济系数!$N$123:$N$153,"部件宝箱",[1]基础经济系数!$J$123:$J$153,A66)</f>
        <v>0</v>
      </c>
      <c r="U66">
        <f>IF(B66=B65,0,VLOOKUP(B66,通用估算系数!$W$1:$X$11,2,FALSE))</f>
        <v>0</v>
      </c>
      <c r="V66">
        <f>SUMIFS([1]基础经济系数!$D$187:$D$214,[1]基础经济系数!$B$187:$B$214,C66,[1]基础经济系数!$G$187:$G$214,"普通自宝箱")</f>
        <v>0</v>
      </c>
      <c r="W66">
        <f>SUMIFS([1]基础经济系数!$M$123:$M$153,[1]基础经济系数!$N$123:$N$153,"普通自宝箱",[1]基础经济系数!$J$123:$J$153,A66)</f>
        <v>0</v>
      </c>
      <c r="X66">
        <f>IF(B66=B65,0,VLOOKUP(B66,通用估算系数!$Z$1:$AA$11,2,FALSE))+IF(B66&gt;B65,1,0)</f>
        <v>0</v>
      </c>
      <c r="Y66">
        <f>SUMIFS([1]基础经济系数!$D$187:$D$214,[1]基础经济系数!$B$187:$B$214,C66,[1]基础经济系数!$G$187:$G$214,"高级自宝箱")</f>
        <v>0</v>
      </c>
      <c r="Z66">
        <f>SUMIFS([1]基础经济系数!$M$123:$M$153,[1]基础经济系数!$N$123:$N$153,"高级自宝箱",[1]基础经济系数!$J$123:$J$153,A66)</f>
        <v>0</v>
      </c>
    </row>
    <row r="67" spans="1:26" x14ac:dyDescent="0.2">
      <c r="A67">
        <f>玩家成长时间线!A67</f>
        <v>66</v>
      </c>
      <c r="B67">
        <f>玩家成长时间线!B67</f>
        <v>10</v>
      </c>
      <c r="C67">
        <f>IF(MOD(A67,通用估算系数!$B$9),MOD(A67,通用估算系数!$B$9),通用估算系数!$B$9)</f>
        <v>10</v>
      </c>
      <c r="D67">
        <f>钥匙投放计算!C67/100</f>
        <v>2.3428</v>
      </c>
      <c r="E67">
        <f>VLOOKUP(B67,通用估算系数!$G$1:$H$11,2,FALSE)*通用估算系数!$B$5/通用估算系数!$B$11</f>
        <v>2.25</v>
      </c>
      <c r="F67">
        <f t="shared" ref="F67:F130" si="5">SUM(O67:Q67)</f>
        <v>0</v>
      </c>
      <c r="G67">
        <f t="shared" ref="G67:G130" si="6">SUM(R67:T67)</f>
        <v>0</v>
      </c>
      <c r="H67">
        <f t="shared" ref="H67:H130" si="7">SUM(U67:W67)</f>
        <v>0</v>
      </c>
      <c r="I67">
        <f t="shared" ref="I67:I130" si="8">SUM(X67:Z67)</f>
        <v>0</v>
      </c>
      <c r="J67">
        <f>SUMIFS([1]基础经济系数!$M$123:$M$153,[1]基础经济系数!$N$123:$N$153,"稀有自宝箱",[1]基础经济系数!$J$123:$J$153,A67)</f>
        <v>0</v>
      </c>
      <c r="K67">
        <v>2</v>
      </c>
      <c r="L67">
        <v>1</v>
      </c>
      <c r="M67" s="4">
        <f t="shared" ref="M67:N130" si="9">1/7</f>
        <v>0.14285714285714285</v>
      </c>
      <c r="N67" s="4">
        <f t="shared" si="9"/>
        <v>0.14285714285714285</v>
      </c>
      <c r="O67">
        <f>IF(B67=B66,0,VLOOKUP(B67,通用估算系数!$Q$1:$R$11,2,FALSE))</f>
        <v>0</v>
      </c>
      <c r="P67">
        <f>SUMIFS([1]基础经济系数!$D$187:$D$214,[1]基础经济系数!$B$187:$B$214,C67,[1]基础经济系数!$G$187:$G$214,"碎片宝箱")</f>
        <v>0</v>
      </c>
      <c r="Q67">
        <f>SUMIFS([1]基础经济系数!$M$123:$M$153,[1]基础经济系数!$N$123:$N$153,"碎片宝箱",[1]基础经济系数!$J$123:$J$153,A67)</f>
        <v>0</v>
      </c>
      <c r="R67">
        <f>IF(B67=B66,0,VLOOKUP(B67,通用估算系数!$T$1:$U$11,2,FALSE))</f>
        <v>0</v>
      </c>
      <c r="S67">
        <f>SUMIFS([1]基础经济系数!$D$187:$D$214,[1]基础经济系数!$B$187:$B$214,C67,[1]基础经济系数!$G$187:$G$214,"部件宝箱")</f>
        <v>0</v>
      </c>
      <c r="T67">
        <f>SUMIFS([1]基础经济系数!$M$123:$M$153,[1]基础经济系数!$N$123:$N$153,"部件宝箱",[1]基础经济系数!$J$123:$J$153,A67)</f>
        <v>0</v>
      </c>
      <c r="U67">
        <f>IF(B67=B66,0,VLOOKUP(B67,通用估算系数!$W$1:$X$11,2,FALSE))</f>
        <v>0</v>
      </c>
      <c r="V67">
        <f>SUMIFS([1]基础经济系数!$D$187:$D$214,[1]基础经济系数!$B$187:$B$214,C67,[1]基础经济系数!$G$187:$G$214,"普通自宝箱")</f>
        <v>0</v>
      </c>
      <c r="W67">
        <f>SUMIFS([1]基础经济系数!$M$123:$M$153,[1]基础经济系数!$N$123:$N$153,"普通自宝箱",[1]基础经济系数!$J$123:$J$153,A67)</f>
        <v>0</v>
      </c>
      <c r="X67">
        <f>IF(B67=B66,0,VLOOKUP(B67,通用估算系数!$Z$1:$AA$11,2,FALSE))+IF(B67&gt;B66,1,0)</f>
        <v>0</v>
      </c>
      <c r="Y67">
        <f>SUMIFS([1]基础经济系数!$D$187:$D$214,[1]基础经济系数!$B$187:$B$214,C67,[1]基础经济系数!$G$187:$G$214,"高级自宝箱")</f>
        <v>0</v>
      </c>
      <c r="Z67">
        <f>SUMIFS([1]基础经济系数!$M$123:$M$153,[1]基础经济系数!$N$123:$N$153,"高级自宝箱",[1]基础经济系数!$J$123:$J$153,A67)</f>
        <v>0</v>
      </c>
    </row>
    <row r="68" spans="1:26" x14ac:dyDescent="0.2">
      <c r="A68">
        <f>玩家成长时间线!A68</f>
        <v>67</v>
      </c>
      <c r="B68">
        <f>玩家成长时间线!B68</f>
        <v>10</v>
      </c>
      <c r="C68">
        <f>IF(MOD(A68,通用估算系数!$B$9),MOD(A68,通用估算系数!$B$9),通用估算系数!$B$9)</f>
        <v>11</v>
      </c>
      <c r="D68">
        <f>钥匙投放计算!C68/100</f>
        <v>2.3528000000000002</v>
      </c>
      <c r="E68">
        <f>VLOOKUP(B68,通用估算系数!$G$1:$H$11,2,FALSE)*通用估算系数!$B$5/通用估算系数!$B$11</f>
        <v>2.25</v>
      </c>
      <c r="F68">
        <f t="shared" si="5"/>
        <v>0</v>
      </c>
      <c r="G68">
        <f t="shared" si="6"/>
        <v>0</v>
      </c>
      <c r="H68">
        <f t="shared" si="7"/>
        <v>0</v>
      </c>
      <c r="I68">
        <f t="shared" si="8"/>
        <v>0</v>
      </c>
      <c r="J68">
        <f>SUMIFS([1]基础经济系数!$M$123:$M$153,[1]基础经济系数!$N$123:$N$153,"稀有自宝箱",[1]基础经济系数!$J$123:$J$153,A68)</f>
        <v>0</v>
      </c>
      <c r="K68">
        <v>2</v>
      </c>
      <c r="L68">
        <v>1</v>
      </c>
      <c r="M68" s="4">
        <f t="shared" si="9"/>
        <v>0.14285714285714285</v>
      </c>
      <c r="N68" s="4">
        <f t="shared" si="9"/>
        <v>0.14285714285714285</v>
      </c>
      <c r="O68">
        <f>IF(B68=B67,0,VLOOKUP(B68,通用估算系数!$Q$1:$R$11,2,FALSE))</f>
        <v>0</v>
      </c>
      <c r="P68">
        <f>SUMIFS([1]基础经济系数!$D$187:$D$214,[1]基础经济系数!$B$187:$B$214,C68,[1]基础经济系数!$G$187:$G$214,"碎片宝箱")</f>
        <v>0</v>
      </c>
      <c r="Q68">
        <f>SUMIFS([1]基础经济系数!$M$123:$M$153,[1]基础经济系数!$N$123:$N$153,"碎片宝箱",[1]基础经济系数!$J$123:$J$153,A68)</f>
        <v>0</v>
      </c>
      <c r="R68">
        <f>IF(B68=B67,0,VLOOKUP(B68,通用估算系数!$T$1:$U$11,2,FALSE))</f>
        <v>0</v>
      </c>
      <c r="S68">
        <f>SUMIFS([1]基础经济系数!$D$187:$D$214,[1]基础经济系数!$B$187:$B$214,C68,[1]基础经济系数!$G$187:$G$214,"部件宝箱")</f>
        <v>0</v>
      </c>
      <c r="T68">
        <f>SUMIFS([1]基础经济系数!$M$123:$M$153,[1]基础经济系数!$N$123:$N$153,"部件宝箱",[1]基础经济系数!$J$123:$J$153,A68)</f>
        <v>0</v>
      </c>
      <c r="U68">
        <f>IF(B68=B67,0,VLOOKUP(B68,通用估算系数!$W$1:$X$11,2,FALSE))</f>
        <v>0</v>
      </c>
      <c r="V68">
        <f>SUMIFS([1]基础经济系数!$D$187:$D$214,[1]基础经济系数!$B$187:$B$214,C68,[1]基础经济系数!$G$187:$G$214,"普通自宝箱")</f>
        <v>0</v>
      </c>
      <c r="W68">
        <f>SUMIFS([1]基础经济系数!$M$123:$M$153,[1]基础经济系数!$N$123:$N$153,"普通自宝箱",[1]基础经济系数!$J$123:$J$153,A68)</f>
        <v>0</v>
      </c>
      <c r="X68">
        <f>IF(B68=B67,0,VLOOKUP(B68,通用估算系数!$Z$1:$AA$11,2,FALSE))+IF(B68&gt;B67,1,0)</f>
        <v>0</v>
      </c>
      <c r="Y68">
        <f>SUMIFS([1]基础经济系数!$D$187:$D$214,[1]基础经济系数!$B$187:$B$214,C68,[1]基础经济系数!$G$187:$G$214,"高级自宝箱")</f>
        <v>0</v>
      </c>
      <c r="Z68">
        <f>SUMIFS([1]基础经济系数!$M$123:$M$153,[1]基础经济系数!$N$123:$N$153,"高级自宝箱",[1]基础经济系数!$J$123:$J$153,A68)</f>
        <v>0</v>
      </c>
    </row>
    <row r="69" spans="1:26" x14ac:dyDescent="0.2">
      <c r="A69">
        <f>玩家成长时间线!A69</f>
        <v>68</v>
      </c>
      <c r="B69">
        <f>玩家成长时间线!B69</f>
        <v>10</v>
      </c>
      <c r="C69">
        <f>IF(MOD(A69,通用估算系数!$B$9),MOD(A69,通用估算系数!$B$9),通用估算系数!$B$9)</f>
        <v>12</v>
      </c>
      <c r="D69">
        <f>钥匙投放计算!C69/100</f>
        <v>2.5627999999999997</v>
      </c>
      <c r="E69">
        <f>VLOOKUP(B69,通用估算系数!$G$1:$H$11,2,FALSE)*通用估算系数!$B$5/通用估算系数!$B$11</f>
        <v>2.25</v>
      </c>
      <c r="F69">
        <f t="shared" si="5"/>
        <v>0</v>
      </c>
      <c r="G69">
        <f t="shared" si="6"/>
        <v>0</v>
      </c>
      <c r="H69">
        <f t="shared" si="7"/>
        <v>0</v>
      </c>
      <c r="I69">
        <f t="shared" si="8"/>
        <v>0</v>
      </c>
      <c r="J69">
        <f>SUMIFS([1]基础经济系数!$M$123:$M$153,[1]基础经济系数!$N$123:$N$153,"稀有自宝箱",[1]基础经济系数!$J$123:$J$153,A69)</f>
        <v>0</v>
      </c>
      <c r="K69">
        <v>2</v>
      </c>
      <c r="L69">
        <v>1</v>
      </c>
      <c r="M69" s="4">
        <f t="shared" si="9"/>
        <v>0.14285714285714285</v>
      </c>
      <c r="N69" s="4">
        <f t="shared" si="9"/>
        <v>0.14285714285714285</v>
      </c>
      <c r="O69">
        <f>IF(B69=B68,0,VLOOKUP(B69,通用估算系数!$Q$1:$R$11,2,FALSE))</f>
        <v>0</v>
      </c>
      <c r="P69">
        <f>SUMIFS([1]基础经济系数!$D$187:$D$214,[1]基础经济系数!$B$187:$B$214,C69,[1]基础经济系数!$G$187:$G$214,"碎片宝箱")</f>
        <v>0</v>
      </c>
      <c r="Q69">
        <f>SUMIFS([1]基础经济系数!$M$123:$M$153,[1]基础经济系数!$N$123:$N$153,"碎片宝箱",[1]基础经济系数!$J$123:$J$153,A69)</f>
        <v>0</v>
      </c>
      <c r="R69">
        <f>IF(B69=B68,0,VLOOKUP(B69,通用估算系数!$T$1:$U$11,2,FALSE))</f>
        <v>0</v>
      </c>
      <c r="S69">
        <f>SUMIFS([1]基础经济系数!$D$187:$D$214,[1]基础经济系数!$B$187:$B$214,C69,[1]基础经济系数!$G$187:$G$214,"部件宝箱")</f>
        <v>0</v>
      </c>
      <c r="T69">
        <f>SUMIFS([1]基础经济系数!$M$123:$M$153,[1]基础经济系数!$N$123:$N$153,"部件宝箱",[1]基础经济系数!$J$123:$J$153,A69)</f>
        <v>0</v>
      </c>
      <c r="U69">
        <f>IF(B69=B68,0,VLOOKUP(B69,通用估算系数!$W$1:$X$11,2,FALSE))</f>
        <v>0</v>
      </c>
      <c r="V69">
        <f>SUMIFS([1]基础经济系数!$D$187:$D$214,[1]基础经济系数!$B$187:$B$214,C69,[1]基础经济系数!$G$187:$G$214,"普通自宝箱")</f>
        <v>0</v>
      </c>
      <c r="W69">
        <f>SUMIFS([1]基础经济系数!$M$123:$M$153,[1]基础经济系数!$N$123:$N$153,"普通自宝箱",[1]基础经济系数!$J$123:$J$153,A69)</f>
        <v>0</v>
      </c>
      <c r="X69">
        <f>IF(B69=B68,0,VLOOKUP(B69,通用估算系数!$Z$1:$AA$11,2,FALSE))+IF(B69&gt;B68,1,0)</f>
        <v>0</v>
      </c>
      <c r="Y69">
        <f>SUMIFS([1]基础经济系数!$D$187:$D$214,[1]基础经济系数!$B$187:$B$214,C69,[1]基础经济系数!$G$187:$G$214,"高级自宝箱")</f>
        <v>0</v>
      </c>
      <c r="Z69">
        <f>SUMIFS([1]基础经济系数!$M$123:$M$153,[1]基础经济系数!$N$123:$N$153,"高级自宝箱",[1]基础经济系数!$J$123:$J$153,A69)</f>
        <v>0</v>
      </c>
    </row>
    <row r="70" spans="1:26" x14ac:dyDescent="0.2">
      <c r="A70">
        <f>玩家成长时间线!A70</f>
        <v>69</v>
      </c>
      <c r="B70">
        <f>玩家成长时间线!B70</f>
        <v>10</v>
      </c>
      <c r="C70">
        <f>IF(MOD(A70,通用估算系数!$B$9),MOD(A70,通用估算系数!$B$9),通用估算系数!$B$9)</f>
        <v>13</v>
      </c>
      <c r="D70">
        <f>钥匙投放计算!C70/100</f>
        <v>2.3727999999999998</v>
      </c>
      <c r="E70">
        <f>VLOOKUP(B70,通用估算系数!$G$1:$H$11,2,FALSE)*通用估算系数!$B$5/通用估算系数!$B$11</f>
        <v>2.25</v>
      </c>
      <c r="F70">
        <f t="shared" si="5"/>
        <v>0</v>
      </c>
      <c r="G70">
        <f t="shared" si="6"/>
        <v>0</v>
      </c>
      <c r="H70">
        <f t="shared" si="7"/>
        <v>0</v>
      </c>
      <c r="I70">
        <f t="shared" si="8"/>
        <v>0</v>
      </c>
      <c r="J70">
        <f>SUMIFS([1]基础经济系数!$M$123:$M$153,[1]基础经济系数!$N$123:$N$153,"稀有自宝箱",[1]基础经济系数!$J$123:$J$153,A70)</f>
        <v>0</v>
      </c>
      <c r="K70">
        <v>2</v>
      </c>
      <c r="L70">
        <v>1</v>
      </c>
      <c r="M70" s="4">
        <f t="shared" si="9"/>
        <v>0.14285714285714285</v>
      </c>
      <c r="N70" s="4">
        <f t="shared" si="9"/>
        <v>0.14285714285714285</v>
      </c>
      <c r="O70">
        <f>IF(B70=B69,0,VLOOKUP(B70,通用估算系数!$Q$1:$R$11,2,FALSE))</f>
        <v>0</v>
      </c>
      <c r="P70">
        <f>SUMIFS([1]基础经济系数!$D$187:$D$214,[1]基础经济系数!$B$187:$B$214,C70,[1]基础经济系数!$G$187:$G$214,"碎片宝箱")</f>
        <v>0</v>
      </c>
      <c r="Q70">
        <f>SUMIFS([1]基础经济系数!$M$123:$M$153,[1]基础经济系数!$N$123:$N$153,"碎片宝箱",[1]基础经济系数!$J$123:$J$153,A70)</f>
        <v>0</v>
      </c>
      <c r="R70">
        <f>IF(B70=B69,0,VLOOKUP(B70,通用估算系数!$T$1:$U$11,2,FALSE))</f>
        <v>0</v>
      </c>
      <c r="S70">
        <f>SUMIFS([1]基础经济系数!$D$187:$D$214,[1]基础经济系数!$B$187:$B$214,C70,[1]基础经济系数!$G$187:$G$214,"部件宝箱")</f>
        <v>0</v>
      </c>
      <c r="T70">
        <f>SUMIFS([1]基础经济系数!$M$123:$M$153,[1]基础经济系数!$N$123:$N$153,"部件宝箱",[1]基础经济系数!$J$123:$J$153,A70)</f>
        <v>0</v>
      </c>
      <c r="U70">
        <f>IF(B70=B69,0,VLOOKUP(B70,通用估算系数!$W$1:$X$11,2,FALSE))</f>
        <v>0</v>
      </c>
      <c r="V70">
        <f>SUMIFS([1]基础经济系数!$D$187:$D$214,[1]基础经济系数!$B$187:$B$214,C70,[1]基础经济系数!$G$187:$G$214,"普通自宝箱")</f>
        <v>0</v>
      </c>
      <c r="W70">
        <f>SUMIFS([1]基础经济系数!$M$123:$M$153,[1]基础经济系数!$N$123:$N$153,"普通自宝箱",[1]基础经济系数!$J$123:$J$153,A70)</f>
        <v>0</v>
      </c>
      <c r="X70">
        <f>IF(B70=B69,0,VLOOKUP(B70,通用估算系数!$Z$1:$AA$11,2,FALSE))+IF(B70&gt;B69,1,0)</f>
        <v>0</v>
      </c>
      <c r="Y70">
        <f>SUMIFS([1]基础经济系数!$D$187:$D$214,[1]基础经济系数!$B$187:$B$214,C70,[1]基础经济系数!$G$187:$G$214,"高级自宝箱")</f>
        <v>0</v>
      </c>
      <c r="Z70">
        <f>SUMIFS([1]基础经济系数!$M$123:$M$153,[1]基础经济系数!$N$123:$N$153,"高级自宝箱",[1]基础经济系数!$J$123:$J$153,A70)</f>
        <v>0</v>
      </c>
    </row>
    <row r="71" spans="1:26" x14ac:dyDescent="0.2">
      <c r="A71">
        <f>玩家成长时间线!A71</f>
        <v>70</v>
      </c>
      <c r="B71">
        <f>玩家成长时间线!B71</f>
        <v>8</v>
      </c>
      <c r="C71">
        <f>IF(MOD(A71,通用估算系数!$B$9),MOD(A71,通用估算系数!$B$9),通用估算系数!$B$9)</f>
        <v>14</v>
      </c>
      <c r="D71">
        <f>钥匙投放计算!C71/100</f>
        <v>2.3828</v>
      </c>
      <c r="E71">
        <f>VLOOKUP(B71,通用估算系数!$G$1:$H$11,2,FALSE)*通用估算系数!$B$5/通用估算系数!$B$11</f>
        <v>1.8</v>
      </c>
      <c r="F71">
        <f t="shared" si="5"/>
        <v>1</v>
      </c>
      <c r="G71">
        <f t="shared" si="6"/>
        <v>0</v>
      </c>
      <c r="H71">
        <f t="shared" si="7"/>
        <v>1</v>
      </c>
      <c r="I71">
        <f t="shared" si="8"/>
        <v>0</v>
      </c>
      <c r="J71">
        <f>SUMIFS([1]基础经济系数!$M$123:$M$153,[1]基础经济系数!$N$123:$N$153,"稀有自宝箱",[1]基础经济系数!$J$123:$J$153,A71)</f>
        <v>0</v>
      </c>
      <c r="K71">
        <v>2</v>
      </c>
      <c r="L71">
        <v>1</v>
      </c>
      <c r="M71" s="4">
        <f t="shared" si="9"/>
        <v>0.14285714285714285</v>
      </c>
      <c r="N71" s="4">
        <f t="shared" si="9"/>
        <v>0.14285714285714285</v>
      </c>
      <c r="O71">
        <f>IF(B71=B70,0,VLOOKUP(B71,通用估算系数!$Q$1:$R$11,2,FALSE))</f>
        <v>1</v>
      </c>
      <c r="P71">
        <f>SUMIFS([1]基础经济系数!$D$187:$D$214,[1]基础经济系数!$B$187:$B$214,C71,[1]基础经济系数!$G$187:$G$214,"碎片宝箱")</f>
        <v>0</v>
      </c>
      <c r="Q71">
        <f>SUMIFS([1]基础经济系数!$M$123:$M$153,[1]基础经济系数!$N$123:$N$153,"碎片宝箱",[1]基础经济系数!$J$123:$J$153,A71)</f>
        <v>0</v>
      </c>
      <c r="R71">
        <f>IF(B71=B70,0,VLOOKUP(B71,通用估算系数!$T$1:$U$11,2,FALSE))</f>
        <v>0</v>
      </c>
      <c r="S71">
        <f>SUMIFS([1]基础经济系数!$D$187:$D$214,[1]基础经济系数!$B$187:$B$214,C71,[1]基础经济系数!$G$187:$G$214,"部件宝箱")</f>
        <v>0</v>
      </c>
      <c r="T71">
        <f>SUMIFS([1]基础经济系数!$M$123:$M$153,[1]基础经济系数!$N$123:$N$153,"部件宝箱",[1]基础经济系数!$J$123:$J$153,A71)</f>
        <v>0</v>
      </c>
      <c r="U71">
        <f>IF(B71=B70,0,VLOOKUP(B71,通用估算系数!$W$1:$X$11,2,FALSE))</f>
        <v>0</v>
      </c>
      <c r="V71">
        <f>SUMIFS([1]基础经济系数!$D$187:$D$214,[1]基础经济系数!$B$187:$B$214,C71,[1]基础经济系数!$G$187:$G$214,"普通自宝箱")</f>
        <v>1</v>
      </c>
      <c r="W71">
        <f>SUMIFS([1]基础经济系数!$M$123:$M$153,[1]基础经济系数!$N$123:$N$153,"普通自宝箱",[1]基础经济系数!$J$123:$J$153,A71)</f>
        <v>0</v>
      </c>
      <c r="X71">
        <f>IF(B71=B70,0,VLOOKUP(B71,通用估算系数!$Z$1:$AA$11,2,FALSE))+IF(B71&gt;B70,1,0)</f>
        <v>0</v>
      </c>
      <c r="Y71">
        <f>SUMIFS([1]基础经济系数!$D$187:$D$214,[1]基础经济系数!$B$187:$B$214,C71,[1]基础经济系数!$G$187:$G$214,"高级自宝箱")</f>
        <v>0</v>
      </c>
      <c r="Z71">
        <f>SUMIFS([1]基础经济系数!$M$123:$M$153,[1]基础经济系数!$N$123:$N$153,"高级自宝箱",[1]基础经济系数!$J$123:$J$153,A71)</f>
        <v>0</v>
      </c>
    </row>
    <row r="72" spans="1:26" x14ac:dyDescent="0.2">
      <c r="A72">
        <f>玩家成长时间线!A72</f>
        <v>71</v>
      </c>
      <c r="B72">
        <f>玩家成长时间线!B72</f>
        <v>8</v>
      </c>
      <c r="C72">
        <f>IF(MOD(A72,通用估算系数!$B$9),MOD(A72,通用估算系数!$B$9),通用估算系数!$B$9)</f>
        <v>15</v>
      </c>
      <c r="D72">
        <f>钥匙投放计算!C72/100</f>
        <v>2.3927999999999998</v>
      </c>
      <c r="E72">
        <f>VLOOKUP(B72,通用估算系数!$G$1:$H$11,2,FALSE)*通用估算系数!$B$5/通用估算系数!$B$11</f>
        <v>1.8</v>
      </c>
      <c r="F72">
        <f t="shared" si="5"/>
        <v>0</v>
      </c>
      <c r="G72">
        <f t="shared" si="6"/>
        <v>0</v>
      </c>
      <c r="H72">
        <f t="shared" si="7"/>
        <v>0</v>
      </c>
      <c r="I72">
        <f t="shared" si="8"/>
        <v>0</v>
      </c>
      <c r="J72">
        <f>SUMIFS([1]基础经济系数!$M$123:$M$153,[1]基础经济系数!$N$123:$N$153,"稀有自宝箱",[1]基础经济系数!$J$123:$J$153,A72)</f>
        <v>0</v>
      </c>
      <c r="K72">
        <v>2</v>
      </c>
      <c r="L72">
        <v>1</v>
      </c>
      <c r="M72" s="4">
        <f t="shared" si="9"/>
        <v>0.14285714285714285</v>
      </c>
      <c r="N72" s="4">
        <f t="shared" si="9"/>
        <v>0.14285714285714285</v>
      </c>
      <c r="O72">
        <f>IF(B72=B71,0,VLOOKUP(B72,通用估算系数!$Q$1:$R$11,2,FALSE))</f>
        <v>0</v>
      </c>
      <c r="P72">
        <f>SUMIFS([1]基础经济系数!$D$187:$D$214,[1]基础经济系数!$B$187:$B$214,C72,[1]基础经济系数!$G$187:$G$214,"碎片宝箱")</f>
        <v>0</v>
      </c>
      <c r="Q72">
        <f>SUMIFS([1]基础经济系数!$M$123:$M$153,[1]基础经济系数!$N$123:$N$153,"碎片宝箱",[1]基础经济系数!$J$123:$J$153,A72)</f>
        <v>0</v>
      </c>
      <c r="R72">
        <f>IF(B72=B71,0,VLOOKUP(B72,通用估算系数!$T$1:$U$11,2,FALSE))</f>
        <v>0</v>
      </c>
      <c r="S72">
        <f>SUMIFS([1]基础经济系数!$D$187:$D$214,[1]基础经济系数!$B$187:$B$214,C72,[1]基础经济系数!$G$187:$G$214,"部件宝箱")</f>
        <v>0</v>
      </c>
      <c r="T72">
        <f>SUMIFS([1]基础经济系数!$M$123:$M$153,[1]基础经济系数!$N$123:$N$153,"部件宝箱",[1]基础经济系数!$J$123:$J$153,A72)</f>
        <v>0</v>
      </c>
      <c r="U72">
        <f>IF(B72=B71,0,VLOOKUP(B72,通用估算系数!$W$1:$X$11,2,FALSE))</f>
        <v>0</v>
      </c>
      <c r="V72">
        <f>SUMIFS([1]基础经济系数!$D$187:$D$214,[1]基础经济系数!$B$187:$B$214,C72,[1]基础经济系数!$G$187:$G$214,"普通自宝箱")</f>
        <v>0</v>
      </c>
      <c r="W72">
        <f>SUMIFS([1]基础经济系数!$M$123:$M$153,[1]基础经济系数!$N$123:$N$153,"普通自宝箱",[1]基础经济系数!$J$123:$J$153,A72)</f>
        <v>0</v>
      </c>
      <c r="X72">
        <f>IF(B72=B71,0,VLOOKUP(B72,通用估算系数!$Z$1:$AA$11,2,FALSE))+IF(B72&gt;B71,1,0)</f>
        <v>0</v>
      </c>
      <c r="Y72">
        <f>SUMIFS([1]基础经济系数!$D$187:$D$214,[1]基础经济系数!$B$187:$B$214,C72,[1]基础经济系数!$G$187:$G$214,"高级自宝箱")</f>
        <v>0</v>
      </c>
      <c r="Z72">
        <f>SUMIFS([1]基础经济系数!$M$123:$M$153,[1]基础经济系数!$N$123:$N$153,"高级自宝箱",[1]基础经济系数!$J$123:$J$153,A72)</f>
        <v>0</v>
      </c>
    </row>
    <row r="73" spans="1:26" x14ac:dyDescent="0.2">
      <c r="A73">
        <f>玩家成长时间线!A73</f>
        <v>72</v>
      </c>
      <c r="B73">
        <f>玩家成长时间线!B73</f>
        <v>8</v>
      </c>
      <c r="C73">
        <f>IF(MOD(A73,通用估算系数!$B$9),MOD(A73,通用估算系数!$B$9),通用估算系数!$B$9)</f>
        <v>16</v>
      </c>
      <c r="D73">
        <f>钥匙投放计算!C73/100</f>
        <v>2.6027999999999998</v>
      </c>
      <c r="E73">
        <f>VLOOKUP(B73,通用估算系数!$G$1:$H$11,2,FALSE)*通用估算系数!$B$5/通用估算系数!$B$11</f>
        <v>1.8</v>
      </c>
      <c r="F73">
        <f t="shared" si="5"/>
        <v>0</v>
      </c>
      <c r="G73">
        <f t="shared" si="6"/>
        <v>0</v>
      </c>
      <c r="H73">
        <f t="shared" si="7"/>
        <v>0</v>
      </c>
      <c r="I73">
        <f t="shared" si="8"/>
        <v>0</v>
      </c>
      <c r="J73">
        <f>SUMIFS([1]基础经济系数!$M$123:$M$153,[1]基础经济系数!$N$123:$N$153,"稀有自宝箱",[1]基础经济系数!$J$123:$J$153,A73)</f>
        <v>0</v>
      </c>
      <c r="K73">
        <v>2</v>
      </c>
      <c r="L73">
        <v>1</v>
      </c>
      <c r="M73" s="4">
        <f t="shared" si="9"/>
        <v>0.14285714285714285</v>
      </c>
      <c r="N73" s="4">
        <f t="shared" si="9"/>
        <v>0.14285714285714285</v>
      </c>
      <c r="O73">
        <f>IF(B73=B72,0,VLOOKUP(B73,通用估算系数!$Q$1:$R$11,2,FALSE))</f>
        <v>0</v>
      </c>
      <c r="P73">
        <f>SUMIFS([1]基础经济系数!$D$187:$D$214,[1]基础经济系数!$B$187:$B$214,C73,[1]基础经济系数!$G$187:$G$214,"碎片宝箱")</f>
        <v>0</v>
      </c>
      <c r="Q73">
        <f>SUMIFS([1]基础经济系数!$M$123:$M$153,[1]基础经济系数!$N$123:$N$153,"碎片宝箱",[1]基础经济系数!$J$123:$J$153,A73)</f>
        <v>0</v>
      </c>
      <c r="R73">
        <f>IF(B73=B72,0,VLOOKUP(B73,通用估算系数!$T$1:$U$11,2,FALSE))</f>
        <v>0</v>
      </c>
      <c r="S73">
        <f>SUMIFS([1]基础经济系数!$D$187:$D$214,[1]基础经济系数!$B$187:$B$214,C73,[1]基础经济系数!$G$187:$G$214,"部件宝箱")</f>
        <v>0</v>
      </c>
      <c r="T73">
        <f>SUMIFS([1]基础经济系数!$M$123:$M$153,[1]基础经济系数!$N$123:$N$153,"部件宝箱",[1]基础经济系数!$J$123:$J$153,A73)</f>
        <v>0</v>
      </c>
      <c r="U73">
        <f>IF(B73=B72,0,VLOOKUP(B73,通用估算系数!$W$1:$X$11,2,FALSE))</f>
        <v>0</v>
      </c>
      <c r="V73">
        <f>SUMIFS([1]基础经济系数!$D$187:$D$214,[1]基础经济系数!$B$187:$B$214,C73,[1]基础经济系数!$G$187:$G$214,"普通自宝箱")</f>
        <v>0</v>
      </c>
      <c r="W73">
        <f>SUMIFS([1]基础经济系数!$M$123:$M$153,[1]基础经济系数!$N$123:$N$153,"普通自宝箱",[1]基础经济系数!$J$123:$J$153,A73)</f>
        <v>0</v>
      </c>
      <c r="X73">
        <f>IF(B73=B72,0,VLOOKUP(B73,通用估算系数!$Z$1:$AA$11,2,FALSE))+IF(B73&gt;B72,1,0)</f>
        <v>0</v>
      </c>
      <c r="Y73">
        <f>SUMIFS([1]基础经济系数!$D$187:$D$214,[1]基础经济系数!$B$187:$B$214,C73,[1]基础经济系数!$G$187:$G$214,"高级自宝箱")</f>
        <v>0</v>
      </c>
      <c r="Z73">
        <f>SUMIFS([1]基础经济系数!$M$123:$M$153,[1]基础经济系数!$N$123:$N$153,"高级自宝箱",[1]基础经济系数!$J$123:$J$153,A73)</f>
        <v>0</v>
      </c>
    </row>
    <row r="74" spans="1:26" x14ac:dyDescent="0.2">
      <c r="A74">
        <f>玩家成长时间线!A74</f>
        <v>73</v>
      </c>
      <c r="B74">
        <f>玩家成长时间线!B74</f>
        <v>9</v>
      </c>
      <c r="C74">
        <f>IF(MOD(A74,通用估算系数!$B$9),MOD(A74,通用估算系数!$B$9),通用估算系数!$B$9)</f>
        <v>17</v>
      </c>
      <c r="D74">
        <f>钥匙投放计算!C74/100</f>
        <v>2.4127999999999998</v>
      </c>
      <c r="E74">
        <f>VLOOKUP(B74,通用估算系数!$G$1:$H$11,2,FALSE)*通用估算系数!$B$5/通用估算系数!$B$11</f>
        <v>2.25</v>
      </c>
      <c r="F74">
        <f t="shared" si="5"/>
        <v>0</v>
      </c>
      <c r="G74">
        <f t="shared" si="6"/>
        <v>0</v>
      </c>
      <c r="H74">
        <f t="shared" si="7"/>
        <v>1</v>
      </c>
      <c r="I74">
        <f t="shared" si="8"/>
        <v>1</v>
      </c>
      <c r="J74">
        <f>SUMIFS([1]基础经济系数!$M$123:$M$153,[1]基础经济系数!$N$123:$N$153,"稀有自宝箱",[1]基础经济系数!$J$123:$J$153,A74)</f>
        <v>0</v>
      </c>
      <c r="K74">
        <v>2</v>
      </c>
      <c r="L74">
        <v>1</v>
      </c>
      <c r="M74" s="4">
        <f t="shared" si="9"/>
        <v>0.14285714285714285</v>
      </c>
      <c r="N74" s="4">
        <f t="shared" si="9"/>
        <v>0.14285714285714285</v>
      </c>
      <c r="O74">
        <f>IF(B74=B73,0,VLOOKUP(B74,通用估算系数!$Q$1:$R$11,2,FALSE))</f>
        <v>0</v>
      </c>
      <c r="P74">
        <f>SUMIFS([1]基础经济系数!$D$187:$D$214,[1]基础经济系数!$B$187:$B$214,C74,[1]基础经济系数!$G$187:$G$214,"碎片宝箱")</f>
        <v>0</v>
      </c>
      <c r="Q74">
        <f>SUMIFS([1]基础经济系数!$M$123:$M$153,[1]基础经济系数!$N$123:$N$153,"碎片宝箱",[1]基础经济系数!$J$123:$J$153,A74)</f>
        <v>0</v>
      </c>
      <c r="R74">
        <f>IF(B74=B73,0,VLOOKUP(B74,通用估算系数!$T$1:$U$11,2,FALSE))</f>
        <v>0</v>
      </c>
      <c r="S74">
        <f>SUMIFS([1]基础经济系数!$D$187:$D$214,[1]基础经济系数!$B$187:$B$214,C74,[1]基础经济系数!$G$187:$G$214,"部件宝箱")</f>
        <v>0</v>
      </c>
      <c r="T74">
        <f>SUMIFS([1]基础经济系数!$M$123:$M$153,[1]基础经济系数!$N$123:$N$153,"部件宝箱",[1]基础经济系数!$J$123:$J$153,A74)</f>
        <v>0</v>
      </c>
      <c r="U74">
        <f>IF(B74=B73,0,VLOOKUP(B74,通用估算系数!$W$1:$X$11,2,FALSE))</f>
        <v>1</v>
      </c>
      <c r="V74">
        <f>SUMIFS([1]基础经济系数!$D$187:$D$214,[1]基础经济系数!$B$187:$B$214,C74,[1]基础经济系数!$G$187:$G$214,"普通自宝箱")</f>
        <v>0</v>
      </c>
      <c r="W74">
        <f>SUMIFS([1]基础经济系数!$M$123:$M$153,[1]基础经济系数!$N$123:$N$153,"普通自宝箱",[1]基础经济系数!$J$123:$J$153,A74)</f>
        <v>0</v>
      </c>
      <c r="X74">
        <f>IF(B74=B73,0,VLOOKUP(B74,通用估算系数!$Z$1:$AA$11,2,FALSE))+IF(B74&gt;B73,1,0)</f>
        <v>1</v>
      </c>
      <c r="Y74">
        <f>SUMIFS([1]基础经济系数!$D$187:$D$214,[1]基础经济系数!$B$187:$B$214,C74,[1]基础经济系数!$G$187:$G$214,"高级自宝箱")</f>
        <v>0</v>
      </c>
      <c r="Z74">
        <f>SUMIFS([1]基础经济系数!$M$123:$M$153,[1]基础经济系数!$N$123:$N$153,"高级自宝箱",[1]基础经济系数!$J$123:$J$153,A74)</f>
        <v>0</v>
      </c>
    </row>
    <row r="75" spans="1:26" x14ac:dyDescent="0.2">
      <c r="A75">
        <f>玩家成长时间线!A75</f>
        <v>74</v>
      </c>
      <c r="B75">
        <f>玩家成长时间线!B75</f>
        <v>9</v>
      </c>
      <c r="C75">
        <f>IF(MOD(A75,通用估算系数!$B$9),MOD(A75,通用估算系数!$B$9),通用估算系数!$B$9)</f>
        <v>18</v>
      </c>
      <c r="D75">
        <f>钥匙投放计算!C75/100</f>
        <v>2.4228000000000001</v>
      </c>
      <c r="E75">
        <f>VLOOKUP(B75,通用估算系数!$G$1:$H$11,2,FALSE)*通用估算系数!$B$5/通用估算系数!$B$11</f>
        <v>2.25</v>
      </c>
      <c r="F75">
        <f t="shared" si="5"/>
        <v>0</v>
      </c>
      <c r="G75">
        <f t="shared" si="6"/>
        <v>0</v>
      </c>
      <c r="H75">
        <f t="shared" si="7"/>
        <v>0</v>
      </c>
      <c r="I75">
        <f t="shared" si="8"/>
        <v>0</v>
      </c>
      <c r="J75">
        <f>SUMIFS([1]基础经济系数!$M$123:$M$153,[1]基础经济系数!$N$123:$N$153,"稀有自宝箱",[1]基础经济系数!$J$123:$J$153,A75)</f>
        <v>0</v>
      </c>
      <c r="K75">
        <v>2</v>
      </c>
      <c r="L75">
        <v>1</v>
      </c>
      <c r="M75" s="4">
        <f t="shared" si="9"/>
        <v>0.14285714285714285</v>
      </c>
      <c r="N75" s="4">
        <f t="shared" si="9"/>
        <v>0.14285714285714285</v>
      </c>
      <c r="O75">
        <f>IF(B75=B74,0,VLOOKUP(B75,通用估算系数!$Q$1:$R$11,2,FALSE))</f>
        <v>0</v>
      </c>
      <c r="P75">
        <f>SUMIFS([1]基础经济系数!$D$187:$D$214,[1]基础经济系数!$B$187:$B$214,C75,[1]基础经济系数!$G$187:$G$214,"碎片宝箱")</f>
        <v>0</v>
      </c>
      <c r="Q75">
        <f>SUMIFS([1]基础经济系数!$M$123:$M$153,[1]基础经济系数!$N$123:$N$153,"碎片宝箱",[1]基础经济系数!$J$123:$J$153,A75)</f>
        <v>0</v>
      </c>
      <c r="R75">
        <f>IF(B75=B74,0,VLOOKUP(B75,通用估算系数!$T$1:$U$11,2,FALSE))</f>
        <v>0</v>
      </c>
      <c r="S75">
        <f>SUMIFS([1]基础经济系数!$D$187:$D$214,[1]基础经济系数!$B$187:$B$214,C75,[1]基础经济系数!$G$187:$G$214,"部件宝箱")</f>
        <v>0</v>
      </c>
      <c r="T75">
        <f>SUMIFS([1]基础经济系数!$M$123:$M$153,[1]基础经济系数!$N$123:$N$153,"部件宝箱",[1]基础经济系数!$J$123:$J$153,A75)</f>
        <v>0</v>
      </c>
      <c r="U75">
        <f>IF(B75=B74,0,VLOOKUP(B75,通用估算系数!$W$1:$X$11,2,FALSE))</f>
        <v>0</v>
      </c>
      <c r="V75">
        <f>SUMIFS([1]基础经济系数!$D$187:$D$214,[1]基础经济系数!$B$187:$B$214,C75,[1]基础经济系数!$G$187:$G$214,"普通自宝箱")</f>
        <v>0</v>
      </c>
      <c r="W75">
        <f>SUMIFS([1]基础经济系数!$M$123:$M$153,[1]基础经济系数!$N$123:$N$153,"普通自宝箱",[1]基础经济系数!$J$123:$J$153,A75)</f>
        <v>0</v>
      </c>
      <c r="X75">
        <f>IF(B75=B74,0,VLOOKUP(B75,通用估算系数!$Z$1:$AA$11,2,FALSE))+IF(B75&gt;B74,1,0)</f>
        <v>0</v>
      </c>
      <c r="Y75">
        <f>SUMIFS([1]基础经济系数!$D$187:$D$214,[1]基础经济系数!$B$187:$B$214,C75,[1]基础经济系数!$G$187:$G$214,"高级自宝箱")</f>
        <v>0</v>
      </c>
      <c r="Z75">
        <f>SUMIFS([1]基础经济系数!$M$123:$M$153,[1]基础经济系数!$N$123:$N$153,"高级自宝箱",[1]基础经济系数!$J$123:$J$153,A75)</f>
        <v>0</v>
      </c>
    </row>
    <row r="76" spans="1:26" x14ac:dyDescent="0.2">
      <c r="A76">
        <f>玩家成长时间线!A76</f>
        <v>75</v>
      </c>
      <c r="B76">
        <f>玩家成长时间线!B76</f>
        <v>9</v>
      </c>
      <c r="C76">
        <f>IF(MOD(A76,通用估算系数!$B$9),MOD(A76,通用估算系数!$B$9),通用估算系数!$B$9)</f>
        <v>19</v>
      </c>
      <c r="D76">
        <f>钥匙投放计算!C76/100</f>
        <v>2.6327999999999996</v>
      </c>
      <c r="E76">
        <f>VLOOKUP(B76,通用估算系数!$G$1:$H$11,2,FALSE)*通用估算系数!$B$5/通用估算系数!$B$11</f>
        <v>2.25</v>
      </c>
      <c r="F76">
        <f t="shared" si="5"/>
        <v>0</v>
      </c>
      <c r="G76">
        <f t="shared" si="6"/>
        <v>0</v>
      </c>
      <c r="H76">
        <f t="shared" si="7"/>
        <v>0</v>
      </c>
      <c r="I76">
        <f t="shared" si="8"/>
        <v>0</v>
      </c>
      <c r="J76">
        <f>SUMIFS([1]基础经济系数!$M$123:$M$153,[1]基础经济系数!$N$123:$N$153,"稀有自宝箱",[1]基础经济系数!$J$123:$J$153,A76)</f>
        <v>0</v>
      </c>
      <c r="K76">
        <v>2</v>
      </c>
      <c r="L76">
        <v>1</v>
      </c>
      <c r="M76" s="4">
        <f t="shared" si="9"/>
        <v>0.14285714285714285</v>
      </c>
      <c r="N76" s="4">
        <f t="shared" si="9"/>
        <v>0.14285714285714285</v>
      </c>
      <c r="O76">
        <f>IF(B76=B75,0,VLOOKUP(B76,通用估算系数!$Q$1:$R$11,2,FALSE))</f>
        <v>0</v>
      </c>
      <c r="P76">
        <f>SUMIFS([1]基础经济系数!$D$187:$D$214,[1]基础经济系数!$B$187:$B$214,C76,[1]基础经济系数!$G$187:$G$214,"碎片宝箱")</f>
        <v>0</v>
      </c>
      <c r="Q76">
        <f>SUMIFS([1]基础经济系数!$M$123:$M$153,[1]基础经济系数!$N$123:$N$153,"碎片宝箱",[1]基础经济系数!$J$123:$J$153,A76)</f>
        <v>0</v>
      </c>
      <c r="R76">
        <f>IF(B76=B75,0,VLOOKUP(B76,通用估算系数!$T$1:$U$11,2,FALSE))</f>
        <v>0</v>
      </c>
      <c r="S76">
        <f>SUMIFS([1]基础经济系数!$D$187:$D$214,[1]基础经济系数!$B$187:$B$214,C76,[1]基础经济系数!$G$187:$G$214,"部件宝箱")</f>
        <v>0</v>
      </c>
      <c r="T76">
        <f>SUMIFS([1]基础经济系数!$M$123:$M$153,[1]基础经济系数!$N$123:$N$153,"部件宝箱",[1]基础经济系数!$J$123:$J$153,A76)</f>
        <v>0</v>
      </c>
      <c r="U76">
        <f>IF(B76=B75,0,VLOOKUP(B76,通用估算系数!$W$1:$X$11,2,FALSE))</f>
        <v>0</v>
      </c>
      <c r="V76">
        <f>SUMIFS([1]基础经济系数!$D$187:$D$214,[1]基础经济系数!$B$187:$B$214,C76,[1]基础经济系数!$G$187:$G$214,"普通自宝箱")</f>
        <v>0</v>
      </c>
      <c r="W76">
        <f>SUMIFS([1]基础经济系数!$M$123:$M$153,[1]基础经济系数!$N$123:$N$153,"普通自宝箱",[1]基础经济系数!$J$123:$J$153,A76)</f>
        <v>0</v>
      </c>
      <c r="X76">
        <f>IF(B76=B75,0,VLOOKUP(B76,通用估算系数!$Z$1:$AA$11,2,FALSE))+IF(B76&gt;B75,1,0)</f>
        <v>0</v>
      </c>
      <c r="Y76">
        <f>SUMIFS([1]基础经济系数!$D$187:$D$214,[1]基础经济系数!$B$187:$B$214,C76,[1]基础经济系数!$G$187:$G$214,"高级自宝箱")</f>
        <v>0</v>
      </c>
      <c r="Z76">
        <f>SUMIFS([1]基础经济系数!$M$123:$M$153,[1]基础经济系数!$N$123:$N$153,"高级自宝箱",[1]基础经济系数!$J$123:$J$153,A76)</f>
        <v>0</v>
      </c>
    </row>
    <row r="77" spans="1:26" x14ac:dyDescent="0.2">
      <c r="A77">
        <f>玩家成长时间线!A77</f>
        <v>76</v>
      </c>
      <c r="B77">
        <f>玩家成长时间线!B77</f>
        <v>10</v>
      </c>
      <c r="C77">
        <f>IF(MOD(A77,通用估算系数!$B$9),MOD(A77,通用估算系数!$B$9),通用估算系数!$B$9)</f>
        <v>20</v>
      </c>
      <c r="D77">
        <f>钥匙投放计算!C77/100</f>
        <v>2.4428000000000001</v>
      </c>
      <c r="E77">
        <f>VLOOKUP(B77,通用估算系数!$G$1:$H$11,2,FALSE)*通用估算系数!$B$5/通用估算系数!$B$11</f>
        <v>2.25</v>
      </c>
      <c r="F77">
        <f t="shared" si="5"/>
        <v>0</v>
      </c>
      <c r="G77">
        <f t="shared" si="6"/>
        <v>0</v>
      </c>
      <c r="H77">
        <f t="shared" si="7"/>
        <v>0</v>
      </c>
      <c r="I77">
        <f t="shared" si="8"/>
        <v>1</v>
      </c>
      <c r="J77">
        <f>SUMIFS([1]基础经济系数!$M$123:$M$153,[1]基础经济系数!$N$123:$N$153,"稀有自宝箱",[1]基础经济系数!$J$123:$J$153,A77)</f>
        <v>0</v>
      </c>
      <c r="K77">
        <v>2</v>
      </c>
      <c r="L77">
        <v>1</v>
      </c>
      <c r="M77" s="4">
        <f t="shared" si="9"/>
        <v>0.14285714285714285</v>
      </c>
      <c r="N77" s="4">
        <f t="shared" si="9"/>
        <v>0.14285714285714285</v>
      </c>
      <c r="O77">
        <f>IF(B77=B76,0,VLOOKUP(B77,通用估算系数!$Q$1:$R$11,2,FALSE))</f>
        <v>0</v>
      </c>
      <c r="P77">
        <f>SUMIFS([1]基础经济系数!$D$187:$D$214,[1]基础经济系数!$B$187:$B$214,C77,[1]基础经济系数!$G$187:$G$214,"碎片宝箱")</f>
        <v>0</v>
      </c>
      <c r="Q77">
        <f>SUMIFS([1]基础经济系数!$M$123:$M$153,[1]基础经济系数!$N$123:$N$153,"碎片宝箱",[1]基础经济系数!$J$123:$J$153,A77)</f>
        <v>0</v>
      </c>
      <c r="R77">
        <f>IF(B77=B76,0,VLOOKUP(B77,通用估算系数!$T$1:$U$11,2,FALSE))</f>
        <v>0</v>
      </c>
      <c r="S77">
        <f>SUMIFS([1]基础经济系数!$D$187:$D$214,[1]基础经济系数!$B$187:$B$214,C77,[1]基础经济系数!$G$187:$G$214,"部件宝箱")</f>
        <v>0</v>
      </c>
      <c r="T77">
        <f>SUMIFS([1]基础经济系数!$M$123:$M$153,[1]基础经济系数!$N$123:$N$153,"部件宝箱",[1]基础经济系数!$J$123:$J$153,A77)</f>
        <v>0</v>
      </c>
      <c r="U77">
        <f>IF(B77=B76,0,VLOOKUP(B77,通用估算系数!$W$1:$X$11,2,FALSE))</f>
        <v>0</v>
      </c>
      <c r="V77">
        <f>SUMIFS([1]基础经济系数!$D$187:$D$214,[1]基础经济系数!$B$187:$B$214,C77,[1]基础经济系数!$G$187:$G$214,"普通自宝箱")</f>
        <v>0</v>
      </c>
      <c r="W77">
        <f>SUMIFS([1]基础经济系数!$M$123:$M$153,[1]基础经济系数!$N$123:$N$153,"普通自宝箱",[1]基础经济系数!$J$123:$J$153,A77)</f>
        <v>0</v>
      </c>
      <c r="X77">
        <f>IF(B77=B76,0,VLOOKUP(B77,通用估算系数!$Z$1:$AA$11,2,FALSE))+IF(B77&gt;B76,1,0)</f>
        <v>1</v>
      </c>
      <c r="Y77">
        <f>SUMIFS([1]基础经济系数!$D$187:$D$214,[1]基础经济系数!$B$187:$B$214,C77,[1]基础经济系数!$G$187:$G$214,"高级自宝箱")</f>
        <v>0</v>
      </c>
      <c r="Z77">
        <f>SUMIFS([1]基础经济系数!$M$123:$M$153,[1]基础经济系数!$N$123:$N$153,"高级自宝箱",[1]基础经济系数!$J$123:$J$153,A77)</f>
        <v>0</v>
      </c>
    </row>
    <row r="78" spans="1:26" x14ac:dyDescent="0.2">
      <c r="A78">
        <f>玩家成长时间线!A78</f>
        <v>77</v>
      </c>
      <c r="B78">
        <f>玩家成长时间线!B78</f>
        <v>10</v>
      </c>
      <c r="C78">
        <f>IF(MOD(A78,通用估算系数!$B$9),MOD(A78,通用估算系数!$B$9),通用估算系数!$B$9)</f>
        <v>21</v>
      </c>
      <c r="D78">
        <f>钥匙投放计算!C78/100</f>
        <v>2.4527999999999999</v>
      </c>
      <c r="E78">
        <f>VLOOKUP(B78,通用估算系数!$G$1:$H$11,2,FALSE)*通用估算系数!$B$5/通用估算系数!$B$11</f>
        <v>2.25</v>
      </c>
      <c r="F78">
        <f t="shared" si="5"/>
        <v>0</v>
      </c>
      <c r="G78">
        <f t="shared" si="6"/>
        <v>1</v>
      </c>
      <c r="H78">
        <f t="shared" si="7"/>
        <v>0</v>
      </c>
      <c r="I78">
        <f t="shared" si="8"/>
        <v>0</v>
      </c>
      <c r="J78">
        <f>SUMIFS([1]基础经济系数!$M$123:$M$153,[1]基础经济系数!$N$123:$N$153,"稀有自宝箱",[1]基础经济系数!$J$123:$J$153,A78)</f>
        <v>0</v>
      </c>
      <c r="K78">
        <v>2</v>
      </c>
      <c r="L78">
        <v>1</v>
      </c>
      <c r="M78" s="4">
        <f t="shared" si="9"/>
        <v>0.14285714285714285</v>
      </c>
      <c r="N78" s="4">
        <f t="shared" si="9"/>
        <v>0.14285714285714285</v>
      </c>
      <c r="O78">
        <f>IF(B78=B77,0,VLOOKUP(B78,通用估算系数!$Q$1:$R$11,2,FALSE))</f>
        <v>0</v>
      </c>
      <c r="P78">
        <f>SUMIFS([1]基础经济系数!$D$187:$D$214,[1]基础经济系数!$B$187:$B$214,C78,[1]基础经济系数!$G$187:$G$214,"碎片宝箱")</f>
        <v>0</v>
      </c>
      <c r="Q78">
        <f>SUMIFS([1]基础经济系数!$M$123:$M$153,[1]基础经济系数!$N$123:$N$153,"碎片宝箱",[1]基础经济系数!$J$123:$J$153,A78)</f>
        <v>0</v>
      </c>
      <c r="R78">
        <f>IF(B78=B77,0,VLOOKUP(B78,通用估算系数!$T$1:$U$11,2,FALSE))</f>
        <v>0</v>
      </c>
      <c r="S78">
        <f>SUMIFS([1]基础经济系数!$D$187:$D$214,[1]基础经济系数!$B$187:$B$214,C78,[1]基础经济系数!$G$187:$G$214,"部件宝箱")</f>
        <v>1</v>
      </c>
      <c r="T78">
        <f>SUMIFS([1]基础经济系数!$M$123:$M$153,[1]基础经济系数!$N$123:$N$153,"部件宝箱",[1]基础经济系数!$J$123:$J$153,A78)</f>
        <v>0</v>
      </c>
      <c r="U78">
        <f>IF(B78=B77,0,VLOOKUP(B78,通用估算系数!$W$1:$X$11,2,FALSE))</f>
        <v>0</v>
      </c>
      <c r="V78">
        <f>SUMIFS([1]基础经济系数!$D$187:$D$214,[1]基础经济系数!$B$187:$B$214,C78,[1]基础经济系数!$G$187:$G$214,"普通自宝箱")</f>
        <v>0</v>
      </c>
      <c r="W78">
        <f>SUMIFS([1]基础经济系数!$M$123:$M$153,[1]基础经济系数!$N$123:$N$153,"普通自宝箱",[1]基础经济系数!$J$123:$J$153,A78)</f>
        <v>0</v>
      </c>
      <c r="X78">
        <f>IF(B78=B77,0,VLOOKUP(B78,通用估算系数!$Z$1:$AA$11,2,FALSE))+IF(B78&gt;B77,1,0)</f>
        <v>0</v>
      </c>
      <c r="Y78">
        <f>SUMIFS([1]基础经济系数!$D$187:$D$214,[1]基础经济系数!$B$187:$B$214,C78,[1]基础经济系数!$G$187:$G$214,"高级自宝箱")</f>
        <v>0</v>
      </c>
      <c r="Z78">
        <f>SUMIFS([1]基础经济系数!$M$123:$M$153,[1]基础经济系数!$N$123:$N$153,"高级自宝箱",[1]基础经济系数!$J$123:$J$153,A78)</f>
        <v>0</v>
      </c>
    </row>
    <row r="79" spans="1:26" x14ac:dyDescent="0.2">
      <c r="A79">
        <f>玩家成长时间线!A79</f>
        <v>78</v>
      </c>
      <c r="B79">
        <f>玩家成长时间线!B79</f>
        <v>10</v>
      </c>
      <c r="C79">
        <f>IF(MOD(A79,通用估算系数!$B$9),MOD(A79,通用估算系数!$B$9),通用估算系数!$B$9)</f>
        <v>22</v>
      </c>
      <c r="D79">
        <f>钥匙投放计算!C79/100</f>
        <v>2.4628000000000001</v>
      </c>
      <c r="E79">
        <f>VLOOKUP(B79,通用估算系数!$G$1:$H$11,2,FALSE)*通用估算系数!$B$5/通用估算系数!$B$11</f>
        <v>2.25</v>
      </c>
      <c r="F79">
        <f t="shared" si="5"/>
        <v>0</v>
      </c>
      <c r="G79">
        <f t="shared" si="6"/>
        <v>0</v>
      </c>
      <c r="H79">
        <f t="shared" si="7"/>
        <v>0</v>
      </c>
      <c r="I79">
        <f t="shared" si="8"/>
        <v>0</v>
      </c>
      <c r="J79">
        <f>SUMIFS([1]基础经济系数!$M$123:$M$153,[1]基础经济系数!$N$123:$N$153,"稀有自宝箱",[1]基础经济系数!$J$123:$J$153,A79)</f>
        <v>0</v>
      </c>
      <c r="K79">
        <v>2</v>
      </c>
      <c r="L79">
        <v>1</v>
      </c>
      <c r="M79" s="4">
        <f t="shared" si="9"/>
        <v>0.14285714285714285</v>
      </c>
      <c r="N79" s="4">
        <f t="shared" si="9"/>
        <v>0.14285714285714285</v>
      </c>
      <c r="O79">
        <f>IF(B79=B78,0,VLOOKUP(B79,通用估算系数!$Q$1:$R$11,2,FALSE))</f>
        <v>0</v>
      </c>
      <c r="P79">
        <f>SUMIFS([1]基础经济系数!$D$187:$D$214,[1]基础经济系数!$B$187:$B$214,C79,[1]基础经济系数!$G$187:$G$214,"碎片宝箱")</f>
        <v>0</v>
      </c>
      <c r="Q79">
        <f>SUMIFS([1]基础经济系数!$M$123:$M$153,[1]基础经济系数!$N$123:$N$153,"碎片宝箱",[1]基础经济系数!$J$123:$J$153,A79)</f>
        <v>0</v>
      </c>
      <c r="R79">
        <f>IF(B79=B78,0,VLOOKUP(B79,通用估算系数!$T$1:$U$11,2,FALSE))</f>
        <v>0</v>
      </c>
      <c r="S79">
        <f>SUMIFS([1]基础经济系数!$D$187:$D$214,[1]基础经济系数!$B$187:$B$214,C79,[1]基础经济系数!$G$187:$G$214,"部件宝箱")</f>
        <v>0</v>
      </c>
      <c r="T79">
        <f>SUMIFS([1]基础经济系数!$M$123:$M$153,[1]基础经济系数!$N$123:$N$153,"部件宝箱",[1]基础经济系数!$J$123:$J$153,A79)</f>
        <v>0</v>
      </c>
      <c r="U79">
        <f>IF(B79=B78,0,VLOOKUP(B79,通用估算系数!$W$1:$X$11,2,FALSE))</f>
        <v>0</v>
      </c>
      <c r="V79">
        <f>SUMIFS([1]基础经济系数!$D$187:$D$214,[1]基础经济系数!$B$187:$B$214,C79,[1]基础经济系数!$G$187:$G$214,"普通自宝箱")</f>
        <v>0</v>
      </c>
      <c r="W79">
        <f>SUMIFS([1]基础经济系数!$M$123:$M$153,[1]基础经济系数!$N$123:$N$153,"普通自宝箱",[1]基础经济系数!$J$123:$J$153,A79)</f>
        <v>0</v>
      </c>
      <c r="X79">
        <f>IF(B79=B78,0,VLOOKUP(B79,通用估算系数!$Z$1:$AA$11,2,FALSE))+IF(B79&gt;B78,1,0)</f>
        <v>0</v>
      </c>
      <c r="Y79">
        <f>SUMIFS([1]基础经济系数!$D$187:$D$214,[1]基础经济系数!$B$187:$B$214,C79,[1]基础经济系数!$G$187:$G$214,"高级自宝箱")</f>
        <v>0</v>
      </c>
      <c r="Z79">
        <f>SUMIFS([1]基础经济系数!$M$123:$M$153,[1]基础经济系数!$N$123:$N$153,"高级自宝箱",[1]基础经济系数!$J$123:$J$153,A79)</f>
        <v>0</v>
      </c>
    </row>
    <row r="80" spans="1:26" x14ac:dyDescent="0.2">
      <c r="A80">
        <f>玩家成长时间线!A80</f>
        <v>79</v>
      </c>
      <c r="B80">
        <f>玩家成长时间线!B80</f>
        <v>10</v>
      </c>
      <c r="C80">
        <f>IF(MOD(A80,通用估算系数!$B$9),MOD(A80,通用估算系数!$B$9),通用估算系数!$B$9)</f>
        <v>23</v>
      </c>
      <c r="D80">
        <f>钥匙投放计算!C80/100</f>
        <v>2.6727999999999996</v>
      </c>
      <c r="E80">
        <f>VLOOKUP(B80,通用估算系数!$G$1:$H$11,2,FALSE)*通用估算系数!$B$5/通用估算系数!$B$11</f>
        <v>2.25</v>
      </c>
      <c r="F80">
        <f t="shared" si="5"/>
        <v>0</v>
      </c>
      <c r="G80">
        <f t="shared" si="6"/>
        <v>0</v>
      </c>
      <c r="H80">
        <f t="shared" si="7"/>
        <v>0</v>
      </c>
      <c r="I80">
        <f t="shared" si="8"/>
        <v>0</v>
      </c>
      <c r="J80">
        <f>SUMIFS([1]基础经济系数!$M$123:$M$153,[1]基础经济系数!$N$123:$N$153,"稀有自宝箱",[1]基础经济系数!$J$123:$J$153,A80)</f>
        <v>0</v>
      </c>
      <c r="K80">
        <v>2</v>
      </c>
      <c r="L80">
        <v>1</v>
      </c>
      <c r="M80" s="4">
        <f t="shared" si="9"/>
        <v>0.14285714285714285</v>
      </c>
      <c r="N80" s="4">
        <f t="shared" si="9"/>
        <v>0.14285714285714285</v>
      </c>
      <c r="O80">
        <f>IF(B80=B79,0,VLOOKUP(B80,通用估算系数!$Q$1:$R$11,2,FALSE))</f>
        <v>0</v>
      </c>
      <c r="P80">
        <f>SUMIFS([1]基础经济系数!$D$187:$D$214,[1]基础经济系数!$B$187:$B$214,C80,[1]基础经济系数!$G$187:$G$214,"碎片宝箱")</f>
        <v>0</v>
      </c>
      <c r="Q80">
        <f>SUMIFS([1]基础经济系数!$M$123:$M$153,[1]基础经济系数!$N$123:$N$153,"碎片宝箱",[1]基础经济系数!$J$123:$J$153,A80)</f>
        <v>0</v>
      </c>
      <c r="R80">
        <f>IF(B80=B79,0,VLOOKUP(B80,通用估算系数!$T$1:$U$11,2,FALSE))</f>
        <v>0</v>
      </c>
      <c r="S80">
        <f>SUMIFS([1]基础经济系数!$D$187:$D$214,[1]基础经济系数!$B$187:$B$214,C80,[1]基础经济系数!$G$187:$G$214,"部件宝箱")</f>
        <v>0</v>
      </c>
      <c r="T80">
        <f>SUMIFS([1]基础经济系数!$M$123:$M$153,[1]基础经济系数!$N$123:$N$153,"部件宝箱",[1]基础经济系数!$J$123:$J$153,A80)</f>
        <v>0</v>
      </c>
      <c r="U80">
        <f>IF(B80=B79,0,VLOOKUP(B80,通用估算系数!$W$1:$X$11,2,FALSE))</f>
        <v>0</v>
      </c>
      <c r="V80">
        <f>SUMIFS([1]基础经济系数!$D$187:$D$214,[1]基础经济系数!$B$187:$B$214,C80,[1]基础经济系数!$G$187:$G$214,"普通自宝箱")</f>
        <v>0</v>
      </c>
      <c r="W80">
        <f>SUMIFS([1]基础经济系数!$M$123:$M$153,[1]基础经济系数!$N$123:$N$153,"普通自宝箱",[1]基础经济系数!$J$123:$J$153,A80)</f>
        <v>0</v>
      </c>
      <c r="X80">
        <f>IF(B80=B79,0,VLOOKUP(B80,通用估算系数!$Z$1:$AA$11,2,FALSE))+IF(B80&gt;B79,1,0)</f>
        <v>0</v>
      </c>
      <c r="Y80">
        <f>SUMIFS([1]基础经济系数!$D$187:$D$214,[1]基础经济系数!$B$187:$B$214,C80,[1]基础经济系数!$G$187:$G$214,"高级自宝箱")</f>
        <v>0</v>
      </c>
      <c r="Z80">
        <f>SUMIFS([1]基础经济系数!$M$123:$M$153,[1]基础经济系数!$N$123:$N$153,"高级自宝箱",[1]基础经济系数!$J$123:$J$153,A80)</f>
        <v>0</v>
      </c>
    </row>
    <row r="81" spans="1:26" x14ac:dyDescent="0.2">
      <c r="A81">
        <f>玩家成长时间线!A81</f>
        <v>80</v>
      </c>
      <c r="B81">
        <f>玩家成长时间线!B81</f>
        <v>10</v>
      </c>
      <c r="C81">
        <f>IF(MOD(A81,通用估算系数!$B$9),MOD(A81,通用估算系数!$B$9),通用估算系数!$B$9)</f>
        <v>24</v>
      </c>
      <c r="D81">
        <f>钥匙投放计算!C81/100</f>
        <v>2.4828000000000001</v>
      </c>
      <c r="E81">
        <f>VLOOKUP(B81,通用估算系数!$G$1:$H$11,2,FALSE)*通用估算系数!$B$5/通用估算系数!$B$11</f>
        <v>2.25</v>
      </c>
      <c r="F81">
        <f t="shared" si="5"/>
        <v>0</v>
      </c>
      <c r="G81">
        <f t="shared" si="6"/>
        <v>0</v>
      </c>
      <c r="H81">
        <f t="shared" si="7"/>
        <v>0</v>
      </c>
      <c r="I81">
        <f t="shared" si="8"/>
        <v>0</v>
      </c>
      <c r="J81">
        <f>SUMIFS([1]基础经济系数!$M$123:$M$153,[1]基础经济系数!$N$123:$N$153,"稀有自宝箱",[1]基础经济系数!$J$123:$J$153,A81)</f>
        <v>0</v>
      </c>
      <c r="K81">
        <v>2</v>
      </c>
      <c r="L81">
        <v>1</v>
      </c>
      <c r="M81" s="4">
        <f t="shared" si="9"/>
        <v>0.14285714285714285</v>
      </c>
      <c r="N81" s="4">
        <f t="shared" si="9"/>
        <v>0.14285714285714285</v>
      </c>
      <c r="O81">
        <f>IF(B81=B80,0,VLOOKUP(B81,通用估算系数!$Q$1:$R$11,2,FALSE))</f>
        <v>0</v>
      </c>
      <c r="P81">
        <f>SUMIFS([1]基础经济系数!$D$187:$D$214,[1]基础经济系数!$B$187:$B$214,C81,[1]基础经济系数!$G$187:$G$214,"碎片宝箱")</f>
        <v>0</v>
      </c>
      <c r="Q81">
        <f>SUMIFS([1]基础经济系数!$M$123:$M$153,[1]基础经济系数!$N$123:$N$153,"碎片宝箱",[1]基础经济系数!$J$123:$J$153,A81)</f>
        <v>0</v>
      </c>
      <c r="R81">
        <f>IF(B81=B80,0,VLOOKUP(B81,通用估算系数!$T$1:$U$11,2,FALSE))</f>
        <v>0</v>
      </c>
      <c r="S81">
        <f>SUMIFS([1]基础经济系数!$D$187:$D$214,[1]基础经济系数!$B$187:$B$214,C81,[1]基础经济系数!$G$187:$G$214,"部件宝箱")</f>
        <v>0</v>
      </c>
      <c r="T81">
        <f>SUMIFS([1]基础经济系数!$M$123:$M$153,[1]基础经济系数!$N$123:$N$153,"部件宝箱",[1]基础经济系数!$J$123:$J$153,A81)</f>
        <v>0</v>
      </c>
      <c r="U81">
        <f>IF(B81=B80,0,VLOOKUP(B81,通用估算系数!$W$1:$X$11,2,FALSE))</f>
        <v>0</v>
      </c>
      <c r="V81">
        <f>SUMIFS([1]基础经济系数!$D$187:$D$214,[1]基础经济系数!$B$187:$B$214,C81,[1]基础经济系数!$G$187:$G$214,"普通自宝箱")</f>
        <v>0</v>
      </c>
      <c r="W81">
        <f>SUMIFS([1]基础经济系数!$M$123:$M$153,[1]基础经济系数!$N$123:$N$153,"普通自宝箱",[1]基础经济系数!$J$123:$J$153,A81)</f>
        <v>0</v>
      </c>
      <c r="X81">
        <f>IF(B81=B80,0,VLOOKUP(B81,通用估算系数!$Z$1:$AA$11,2,FALSE))+IF(B81&gt;B80,1,0)</f>
        <v>0</v>
      </c>
      <c r="Y81">
        <f>SUMIFS([1]基础经济系数!$D$187:$D$214,[1]基础经济系数!$B$187:$B$214,C81,[1]基础经济系数!$G$187:$G$214,"高级自宝箱")</f>
        <v>0</v>
      </c>
      <c r="Z81">
        <f>SUMIFS([1]基础经济系数!$M$123:$M$153,[1]基础经济系数!$N$123:$N$153,"高级自宝箱",[1]基础经济系数!$J$123:$J$153,A81)</f>
        <v>0</v>
      </c>
    </row>
    <row r="82" spans="1:26" x14ac:dyDescent="0.2">
      <c r="A82">
        <f>玩家成长时间线!A82</f>
        <v>81</v>
      </c>
      <c r="B82">
        <f>玩家成长时间线!B82</f>
        <v>10</v>
      </c>
      <c r="C82">
        <f>IF(MOD(A82,通用估算系数!$B$9),MOD(A82,通用估算系数!$B$9),通用估算系数!$B$9)</f>
        <v>25</v>
      </c>
      <c r="D82">
        <f>钥匙投放计算!C82/100</f>
        <v>2.4927999999999999</v>
      </c>
      <c r="E82">
        <f>VLOOKUP(B82,通用估算系数!$G$1:$H$11,2,FALSE)*通用估算系数!$B$5/通用估算系数!$B$11</f>
        <v>2.25</v>
      </c>
      <c r="F82">
        <f t="shared" si="5"/>
        <v>0</v>
      </c>
      <c r="G82">
        <f t="shared" si="6"/>
        <v>0</v>
      </c>
      <c r="H82">
        <f t="shared" si="7"/>
        <v>0</v>
      </c>
      <c r="I82">
        <f t="shared" si="8"/>
        <v>0</v>
      </c>
      <c r="J82">
        <f>SUMIFS([1]基础经济系数!$M$123:$M$153,[1]基础经济系数!$N$123:$N$153,"稀有自宝箱",[1]基础经济系数!$J$123:$J$153,A82)</f>
        <v>0</v>
      </c>
      <c r="K82">
        <v>2</v>
      </c>
      <c r="L82">
        <v>1</v>
      </c>
      <c r="M82" s="4">
        <f t="shared" si="9"/>
        <v>0.14285714285714285</v>
      </c>
      <c r="N82" s="4">
        <f t="shared" si="9"/>
        <v>0.14285714285714285</v>
      </c>
      <c r="O82">
        <f>IF(B82=B81,0,VLOOKUP(B82,通用估算系数!$Q$1:$R$11,2,FALSE))</f>
        <v>0</v>
      </c>
      <c r="P82">
        <f>SUMIFS([1]基础经济系数!$D$187:$D$214,[1]基础经济系数!$B$187:$B$214,C82,[1]基础经济系数!$G$187:$G$214,"碎片宝箱")</f>
        <v>0</v>
      </c>
      <c r="Q82">
        <f>SUMIFS([1]基础经济系数!$M$123:$M$153,[1]基础经济系数!$N$123:$N$153,"碎片宝箱",[1]基础经济系数!$J$123:$J$153,A82)</f>
        <v>0</v>
      </c>
      <c r="R82">
        <f>IF(B82=B81,0,VLOOKUP(B82,通用估算系数!$T$1:$U$11,2,FALSE))</f>
        <v>0</v>
      </c>
      <c r="S82">
        <f>SUMIFS([1]基础经济系数!$D$187:$D$214,[1]基础经济系数!$B$187:$B$214,C82,[1]基础经济系数!$G$187:$G$214,"部件宝箱")</f>
        <v>0</v>
      </c>
      <c r="T82">
        <f>SUMIFS([1]基础经济系数!$M$123:$M$153,[1]基础经济系数!$N$123:$N$153,"部件宝箱",[1]基础经济系数!$J$123:$J$153,A82)</f>
        <v>0</v>
      </c>
      <c r="U82">
        <f>IF(B82=B81,0,VLOOKUP(B82,通用估算系数!$W$1:$X$11,2,FALSE))</f>
        <v>0</v>
      </c>
      <c r="V82">
        <f>SUMIFS([1]基础经济系数!$D$187:$D$214,[1]基础经济系数!$B$187:$B$214,C82,[1]基础经济系数!$G$187:$G$214,"普通自宝箱")</f>
        <v>0</v>
      </c>
      <c r="W82">
        <f>SUMIFS([1]基础经济系数!$M$123:$M$153,[1]基础经济系数!$N$123:$N$153,"普通自宝箱",[1]基础经济系数!$J$123:$J$153,A82)</f>
        <v>0</v>
      </c>
      <c r="X82">
        <f>IF(B82=B81,0,VLOOKUP(B82,通用估算系数!$Z$1:$AA$11,2,FALSE))+IF(B82&gt;B81,1,0)</f>
        <v>0</v>
      </c>
      <c r="Y82">
        <f>SUMIFS([1]基础经济系数!$D$187:$D$214,[1]基础经济系数!$B$187:$B$214,C82,[1]基础经济系数!$G$187:$G$214,"高级自宝箱")</f>
        <v>0</v>
      </c>
      <c r="Z82">
        <f>SUMIFS([1]基础经济系数!$M$123:$M$153,[1]基础经济系数!$N$123:$N$153,"高级自宝箱",[1]基础经济系数!$J$123:$J$153,A82)</f>
        <v>0</v>
      </c>
    </row>
    <row r="83" spans="1:26" x14ac:dyDescent="0.2">
      <c r="A83">
        <f>玩家成长时间线!A83</f>
        <v>82</v>
      </c>
      <c r="B83">
        <f>玩家成长时间线!B83</f>
        <v>10</v>
      </c>
      <c r="C83">
        <f>IF(MOD(A83,通用估算系数!$B$9),MOD(A83,通用估算系数!$B$9),通用估算系数!$B$9)</f>
        <v>26</v>
      </c>
      <c r="D83">
        <f>钥匙投放计算!C83/100</f>
        <v>2.6027999999999998</v>
      </c>
      <c r="E83">
        <f>VLOOKUP(B83,通用估算系数!$G$1:$H$11,2,FALSE)*通用估算系数!$B$5/通用估算系数!$B$11</f>
        <v>2.25</v>
      </c>
      <c r="F83">
        <f t="shared" si="5"/>
        <v>0</v>
      </c>
      <c r="G83">
        <f t="shared" si="6"/>
        <v>0</v>
      </c>
      <c r="H83">
        <f t="shared" si="7"/>
        <v>0</v>
      </c>
      <c r="I83">
        <f t="shared" si="8"/>
        <v>0</v>
      </c>
      <c r="J83">
        <f>SUMIFS([1]基础经济系数!$M$123:$M$153,[1]基础经济系数!$N$123:$N$153,"稀有自宝箱",[1]基础经济系数!$J$123:$J$153,A83)</f>
        <v>0</v>
      </c>
      <c r="K83">
        <v>2</v>
      </c>
      <c r="L83">
        <v>1</v>
      </c>
      <c r="M83" s="4">
        <f t="shared" si="9"/>
        <v>0.14285714285714285</v>
      </c>
      <c r="N83" s="4">
        <f t="shared" si="9"/>
        <v>0.14285714285714285</v>
      </c>
      <c r="O83">
        <f>IF(B83=B82,0,VLOOKUP(B83,通用估算系数!$Q$1:$R$11,2,FALSE))</f>
        <v>0</v>
      </c>
      <c r="P83">
        <f>SUMIFS([1]基础经济系数!$D$187:$D$214,[1]基础经济系数!$B$187:$B$214,C83,[1]基础经济系数!$G$187:$G$214,"碎片宝箱")</f>
        <v>0</v>
      </c>
      <c r="Q83">
        <f>SUMIFS([1]基础经济系数!$M$123:$M$153,[1]基础经济系数!$N$123:$N$153,"碎片宝箱",[1]基础经济系数!$J$123:$J$153,A83)</f>
        <v>0</v>
      </c>
      <c r="R83">
        <f>IF(B83=B82,0,VLOOKUP(B83,通用估算系数!$T$1:$U$11,2,FALSE))</f>
        <v>0</v>
      </c>
      <c r="S83">
        <f>SUMIFS([1]基础经济系数!$D$187:$D$214,[1]基础经济系数!$B$187:$B$214,C83,[1]基础经济系数!$G$187:$G$214,"部件宝箱")</f>
        <v>0</v>
      </c>
      <c r="T83">
        <f>SUMIFS([1]基础经济系数!$M$123:$M$153,[1]基础经济系数!$N$123:$N$153,"部件宝箱",[1]基础经济系数!$J$123:$J$153,A83)</f>
        <v>0</v>
      </c>
      <c r="U83">
        <f>IF(B83=B82,0,VLOOKUP(B83,通用估算系数!$W$1:$X$11,2,FALSE))</f>
        <v>0</v>
      </c>
      <c r="V83">
        <f>SUMIFS([1]基础经济系数!$D$187:$D$214,[1]基础经济系数!$B$187:$B$214,C83,[1]基础经济系数!$G$187:$G$214,"普通自宝箱")</f>
        <v>0</v>
      </c>
      <c r="W83">
        <f>SUMIFS([1]基础经济系数!$M$123:$M$153,[1]基础经济系数!$N$123:$N$153,"普通自宝箱",[1]基础经济系数!$J$123:$J$153,A83)</f>
        <v>0</v>
      </c>
      <c r="X83">
        <f>IF(B83=B82,0,VLOOKUP(B83,通用估算系数!$Z$1:$AA$11,2,FALSE))+IF(B83&gt;B82,1,0)</f>
        <v>0</v>
      </c>
      <c r="Y83">
        <f>SUMIFS([1]基础经济系数!$D$187:$D$214,[1]基础经济系数!$B$187:$B$214,C83,[1]基础经济系数!$G$187:$G$214,"高级自宝箱")</f>
        <v>0</v>
      </c>
      <c r="Z83">
        <f>SUMIFS([1]基础经济系数!$M$123:$M$153,[1]基础经济系数!$N$123:$N$153,"高级自宝箱",[1]基础经济系数!$J$123:$J$153,A83)</f>
        <v>0</v>
      </c>
    </row>
    <row r="84" spans="1:26" x14ac:dyDescent="0.2">
      <c r="A84">
        <f>玩家成长时间线!A84</f>
        <v>83</v>
      </c>
      <c r="B84">
        <f>玩家成长时间线!B84</f>
        <v>10</v>
      </c>
      <c r="C84">
        <f>IF(MOD(A84,通用估算系数!$B$9),MOD(A84,通用估算系数!$B$9),通用估算系数!$B$9)</f>
        <v>27</v>
      </c>
      <c r="D84">
        <f>钥匙投放计算!C84/100</f>
        <v>2.5127999999999999</v>
      </c>
      <c r="E84">
        <f>VLOOKUP(B84,通用估算系数!$G$1:$H$11,2,FALSE)*通用估算系数!$B$5/通用估算系数!$B$11</f>
        <v>2.25</v>
      </c>
      <c r="F84">
        <f t="shared" si="5"/>
        <v>0</v>
      </c>
      <c r="G84">
        <f t="shared" si="6"/>
        <v>0</v>
      </c>
      <c r="H84">
        <f t="shared" si="7"/>
        <v>0</v>
      </c>
      <c r="I84">
        <f t="shared" si="8"/>
        <v>0</v>
      </c>
      <c r="J84">
        <f>SUMIFS([1]基础经济系数!$M$123:$M$153,[1]基础经济系数!$N$123:$N$153,"稀有自宝箱",[1]基础经济系数!$J$123:$J$153,A84)</f>
        <v>0</v>
      </c>
      <c r="K84">
        <v>2</v>
      </c>
      <c r="L84">
        <v>1</v>
      </c>
      <c r="M84" s="4">
        <f t="shared" si="9"/>
        <v>0.14285714285714285</v>
      </c>
      <c r="N84" s="4">
        <f t="shared" si="9"/>
        <v>0.14285714285714285</v>
      </c>
      <c r="O84">
        <f>IF(B84=B83,0,VLOOKUP(B84,通用估算系数!$Q$1:$R$11,2,FALSE))</f>
        <v>0</v>
      </c>
      <c r="P84">
        <f>SUMIFS([1]基础经济系数!$D$187:$D$214,[1]基础经济系数!$B$187:$B$214,C84,[1]基础经济系数!$G$187:$G$214,"碎片宝箱")</f>
        <v>0</v>
      </c>
      <c r="Q84">
        <f>SUMIFS([1]基础经济系数!$M$123:$M$153,[1]基础经济系数!$N$123:$N$153,"碎片宝箱",[1]基础经济系数!$J$123:$J$153,A84)</f>
        <v>0</v>
      </c>
      <c r="R84">
        <f>IF(B84=B83,0,VLOOKUP(B84,通用估算系数!$T$1:$U$11,2,FALSE))</f>
        <v>0</v>
      </c>
      <c r="S84">
        <f>SUMIFS([1]基础经济系数!$D$187:$D$214,[1]基础经济系数!$B$187:$B$214,C84,[1]基础经济系数!$G$187:$G$214,"部件宝箱")</f>
        <v>0</v>
      </c>
      <c r="T84">
        <f>SUMIFS([1]基础经济系数!$M$123:$M$153,[1]基础经济系数!$N$123:$N$153,"部件宝箱",[1]基础经济系数!$J$123:$J$153,A84)</f>
        <v>0</v>
      </c>
      <c r="U84">
        <f>IF(B84=B83,0,VLOOKUP(B84,通用估算系数!$W$1:$X$11,2,FALSE))</f>
        <v>0</v>
      </c>
      <c r="V84">
        <f>SUMIFS([1]基础经济系数!$D$187:$D$214,[1]基础经济系数!$B$187:$B$214,C84,[1]基础经济系数!$G$187:$G$214,"普通自宝箱")</f>
        <v>0</v>
      </c>
      <c r="W84">
        <f>SUMIFS([1]基础经济系数!$M$123:$M$153,[1]基础经济系数!$N$123:$N$153,"普通自宝箱",[1]基础经济系数!$J$123:$J$153,A84)</f>
        <v>0</v>
      </c>
      <c r="X84">
        <f>IF(B84=B83,0,VLOOKUP(B84,通用估算系数!$Z$1:$AA$11,2,FALSE))+IF(B84&gt;B83,1,0)</f>
        <v>0</v>
      </c>
      <c r="Y84">
        <f>SUMIFS([1]基础经济系数!$D$187:$D$214,[1]基础经济系数!$B$187:$B$214,C84,[1]基础经济系数!$G$187:$G$214,"高级自宝箱")</f>
        <v>0</v>
      </c>
      <c r="Z84">
        <f>SUMIFS([1]基础经济系数!$M$123:$M$153,[1]基础经济系数!$N$123:$N$153,"高级自宝箱",[1]基础经济系数!$J$123:$J$153,A84)</f>
        <v>0</v>
      </c>
    </row>
    <row r="85" spans="1:26" x14ac:dyDescent="0.2">
      <c r="A85">
        <f>玩家成长时间线!A85</f>
        <v>84</v>
      </c>
      <c r="B85">
        <f>玩家成长时间线!B85</f>
        <v>8</v>
      </c>
      <c r="C85">
        <f>IF(MOD(A85,通用估算系数!$B$9),MOD(A85,通用估算系数!$B$9),通用估算系数!$B$9)</f>
        <v>28</v>
      </c>
      <c r="D85">
        <f>钥匙投放计算!C85/100</f>
        <v>2.5228000000000002</v>
      </c>
      <c r="E85">
        <f>VLOOKUP(B85,通用估算系数!$G$1:$H$11,2,FALSE)*通用估算系数!$B$5/通用估算系数!$B$11</f>
        <v>1.8</v>
      </c>
      <c r="F85">
        <f t="shared" si="5"/>
        <v>1</v>
      </c>
      <c r="G85">
        <f t="shared" si="6"/>
        <v>0</v>
      </c>
      <c r="H85">
        <f t="shared" si="7"/>
        <v>0</v>
      </c>
      <c r="I85">
        <f t="shared" si="8"/>
        <v>0</v>
      </c>
      <c r="J85">
        <f>SUMIFS([1]基础经济系数!$M$123:$M$153,[1]基础经济系数!$N$123:$N$153,"稀有自宝箱",[1]基础经济系数!$J$123:$J$153,A85)</f>
        <v>0</v>
      </c>
      <c r="K85">
        <v>2</v>
      </c>
      <c r="L85">
        <v>1</v>
      </c>
      <c r="M85" s="4">
        <f t="shared" si="9"/>
        <v>0.14285714285714285</v>
      </c>
      <c r="N85" s="4">
        <f t="shared" si="9"/>
        <v>0.14285714285714285</v>
      </c>
      <c r="O85">
        <f>IF(B85=B84,0,VLOOKUP(B85,通用估算系数!$Q$1:$R$11,2,FALSE))</f>
        <v>1</v>
      </c>
      <c r="P85">
        <f>SUMIFS([1]基础经济系数!$D$187:$D$214,[1]基础经济系数!$B$187:$B$214,C85,[1]基础经济系数!$G$187:$G$214,"碎片宝箱")</f>
        <v>0</v>
      </c>
      <c r="Q85">
        <f>SUMIFS([1]基础经济系数!$M$123:$M$153,[1]基础经济系数!$N$123:$N$153,"碎片宝箱",[1]基础经济系数!$J$123:$J$153,A85)</f>
        <v>0</v>
      </c>
      <c r="R85">
        <f>IF(B85=B84,0,VLOOKUP(B85,通用估算系数!$T$1:$U$11,2,FALSE))</f>
        <v>0</v>
      </c>
      <c r="S85">
        <f>SUMIFS([1]基础经济系数!$D$187:$D$214,[1]基础经济系数!$B$187:$B$214,C85,[1]基础经济系数!$G$187:$G$214,"部件宝箱")</f>
        <v>0</v>
      </c>
      <c r="T85">
        <f>SUMIFS([1]基础经济系数!$M$123:$M$153,[1]基础经济系数!$N$123:$N$153,"部件宝箱",[1]基础经济系数!$J$123:$J$153,A85)</f>
        <v>0</v>
      </c>
      <c r="U85">
        <f>IF(B85=B84,0,VLOOKUP(B85,通用估算系数!$W$1:$X$11,2,FALSE))</f>
        <v>0</v>
      </c>
      <c r="V85">
        <f>SUMIFS([1]基础经济系数!$D$187:$D$214,[1]基础经济系数!$B$187:$B$214,C85,[1]基础经济系数!$G$187:$G$214,"普通自宝箱")</f>
        <v>0</v>
      </c>
      <c r="W85">
        <f>SUMIFS([1]基础经济系数!$M$123:$M$153,[1]基础经济系数!$N$123:$N$153,"普通自宝箱",[1]基础经济系数!$J$123:$J$153,A85)</f>
        <v>0</v>
      </c>
      <c r="X85">
        <f>IF(B85=B84,0,VLOOKUP(B85,通用估算系数!$Z$1:$AA$11,2,FALSE))+IF(B85&gt;B84,1,0)</f>
        <v>0</v>
      </c>
      <c r="Y85">
        <f>SUMIFS([1]基础经济系数!$D$187:$D$214,[1]基础经济系数!$B$187:$B$214,C85,[1]基础经济系数!$G$187:$G$214,"高级自宝箱")</f>
        <v>0</v>
      </c>
      <c r="Z85">
        <f>SUMIFS([1]基础经济系数!$M$123:$M$153,[1]基础经济系数!$N$123:$N$153,"高级自宝箱",[1]基础经济系数!$J$123:$J$153,A85)</f>
        <v>0</v>
      </c>
    </row>
    <row r="86" spans="1:26" x14ac:dyDescent="0.2">
      <c r="A86">
        <f>玩家成长时间线!A86</f>
        <v>85</v>
      </c>
      <c r="B86">
        <f>玩家成长时间线!B86</f>
        <v>8</v>
      </c>
      <c r="C86">
        <f>IF(MOD(A86,通用估算系数!$B$9),MOD(A86,通用估算系数!$B$9),通用估算系数!$B$9)</f>
        <v>1</v>
      </c>
      <c r="D86">
        <f>钥匙投放计算!C86/100</f>
        <v>2.2528000000000001</v>
      </c>
      <c r="E86">
        <f>VLOOKUP(B86,通用估算系数!$G$1:$H$11,2,FALSE)*通用估算系数!$B$5/通用估算系数!$B$11</f>
        <v>1.8</v>
      </c>
      <c r="F86">
        <f t="shared" si="5"/>
        <v>0</v>
      </c>
      <c r="G86">
        <f t="shared" si="6"/>
        <v>0</v>
      </c>
      <c r="H86">
        <f t="shared" si="7"/>
        <v>0</v>
      </c>
      <c r="I86">
        <f t="shared" si="8"/>
        <v>0</v>
      </c>
      <c r="J86">
        <f>SUMIFS([1]基础经济系数!$M$123:$M$153,[1]基础经济系数!$N$123:$N$153,"稀有自宝箱",[1]基础经济系数!$J$123:$J$153,A86)</f>
        <v>0</v>
      </c>
      <c r="K86">
        <v>2</v>
      </c>
      <c r="L86">
        <v>1</v>
      </c>
      <c r="M86" s="4">
        <f t="shared" si="9"/>
        <v>0.14285714285714285</v>
      </c>
      <c r="N86" s="4">
        <f t="shared" si="9"/>
        <v>0.14285714285714285</v>
      </c>
      <c r="O86">
        <f>IF(B86=B85,0,VLOOKUP(B86,通用估算系数!$Q$1:$R$11,2,FALSE))</f>
        <v>0</v>
      </c>
      <c r="P86">
        <f>SUMIFS([1]基础经济系数!$D$187:$D$214,[1]基础经济系数!$B$187:$B$214,C86,[1]基础经济系数!$G$187:$G$214,"碎片宝箱")</f>
        <v>0</v>
      </c>
      <c r="Q86">
        <f>SUMIFS([1]基础经济系数!$M$123:$M$153,[1]基础经济系数!$N$123:$N$153,"碎片宝箱",[1]基础经济系数!$J$123:$J$153,A86)</f>
        <v>0</v>
      </c>
      <c r="R86">
        <f>IF(B86=B85,0,VLOOKUP(B86,通用估算系数!$T$1:$U$11,2,FALSE))</f>
        <v>0</v>
      </c>
      <c r="S86">
        <f>SUMIFS([1]基础经济系数!$D$187:$D$214,[1]基础经济系数!$B$187:$B$214,C86,[1]基础经济系数!$G$187:$G$214,"部件宝箱")</f>
        <v>0</v>
      </c>
      <c r="T86">
        <f>SUMIFS([1]基础经济系数!$M$123:$M$153,[1]基础经济系数!$N$123:$N$153,"部件宝箱",[1]基础经济系数!$J$123:$J$153,A86)</f>
        <v>0</v>
      </c>
      <c r="U86">
        <f>IF(B86=B85,0,VLOOKUP(B86,通用估算系数!$W$1:$X$11,2,FALSE))</f>
        <v>0</v>
      </c>
      <c r="V86">
        <f>SUMIFS([1]基础经济系数!$D$187:$D$214,[1]基础经济系数!$B$187:$B$214,C86,[1]基础经济系数!$G$187:$G$214,"普通自宝箱")</f>
        <v>0</v>
      </c>
      <c r="W86">
        <f>SUMIFS([1]基础经济系数!$M$123:$M$153,[1]基础经济系数!$N$123:$N$153,"普通自宝箱",[1]基础经济系数!$J$123:$J$153,A86)</f>
        <v>0</v>
      </c>
      <c r="X86">
        <f>IF(B86=B85,0,VLOOKUP(B86,通用估算系数!$Z$1:$AA$11,2,FALSE))+IF(B86&gt;B85,1,0)</f>
        <v>0</v>
      </c>
      <c r="Y86">
        <f>SUMIFS([1]基础经济系数!$D$187:$D$214,[1]基础经济系数!$B$187:$B$214,C86,[1]基础经济系数!$G$187:$G$214,"高级自宝箱")</f>
        <v>0</v>
      </c>
      <c r="Z86">
        <f>SUMIFS([1]基础经济系数!$M$123:$M$153,[1]基础经济系数!$N$123:$N$153,"高级自宝箱",[1]基础经济系数!$J$123:$J$153,A86)</f>
        <v>0</v>
      </c>
    </row>
    <row r="87" spans="1:26" x14ac:dyDescent="0.2">
      <c r="A87">
        <f>玩家成长时间线!A87</f>
        <v>86</v>
      </c>
      <c r="B87">
        <f>玩家成长时间线!B87</f>
        <v>8</v>
      </c>
      <c r="C87">
        <f>IF(MOD(A87,通用估算系数!$B$9),MOD(A87,通用估算系数!$B$9),通用估算系数!$B$9)</f>
        <v>2</v>
      </c>
      <c r="D87">
        <f>钥匙投放计算!C87/100</f>
        <v>2.3128000000000002</v>
      </c>
      <c r="E87">
        <f>VLOOKUP(B87,通用估算系数!$G$1:$H$11,2,FALSE)*通用估算系数!$B$5/通用估算系数!$B$11</f>
        <v>1.8</v>
      </c>
      <c r="F87">
        <f t="shared" si="5"/>
        <v>0</v>
      </c>
      <c r="G87">
        <f t="shared" si="6"/>
        <v>0</v>
      </c>
      <c r="H87">
        <f t="shared" si="7"/>
        <v>0</v>
      </c>
      <c r="I87">
        <f t="shared" si="8"/>
        <v>0</v>
      </c>
      <c r="J87">
        <f>SUMIFS([1]基础经济系数!$M$123:$M$153,[1]基础经济系数!$N$123:$N$153,"稀有自宝箱",[1]基础经济系数!$J$123:$J$153,A87)</f>
        <v>0</v>
      </c>
      <c r="K87">
        <v>2</v>
      </c>
      <c r="L87">
        <v>1</v>
      </c>
      <c r="M87" s="4">
        <f t="shared" si="9"/>
        <v>0.14285714285714285</v>
      </c>
      <c r="N87" s="4">
        <f t="shared" si="9"/>
        <v>0.14285714285714285</v>
      </c>
      <c r="O87">
        <f>IF(B87=B86,0,VLOOKUP(B87,通用估算系数!$Q$1:$R$11,2,FALSE))</f>
        <v>0</v>
      </c>
      <c r="P87">
        <f>SUMIFS([1]基础经济系数!$D$187:$D$214,[1]基础经济系数!$B$187:$B$214,C87,[1]基础经济系数!$G$187:$G$214,"碎片宝箱")</f>
        <v>0</v>
      </c>
      <c r="Q87">
        <f>SUMIFS([1]基础经济系数!$M$123:$M$153,[1]基础经济系数!$N$123:$N$153,"碎片宝箱",[1]基础经济系数!$J$123:$J$153,A87)</f>
        <v>0</v>
      </c>
      <c r="R87">
        <f>IF(B87=B86,0,VLOOKUP(B87,通用估算系数!$T$1:$U$11,2,FALSE))</f>
        <v>0</v>
      </c>
      <c r="S87">
        <f>SUMIFS([1]基础经济系数!$D$187:$D$214,[1]基础经济系数!$B$187:$B$214,C87,[1]基础经济系数!$G$187:$G$214,"部件宝箱")</f>
        <v>0</v>
      </c>
      <c r="T87">
        <f>SUMIFS([1]基础经济系数!$M$123:$M$153,[1]基础经济系数!$N$123:$N$153,"部件宝箱",[1]基础经济系数!$J$123:$J$153,A87)</f>
        <v>0</v>
      </c>
      <c r="U87">
        <f>IF(B87=B86,0,VLOOKUP(B87,通用估算系数!$W$1:$X$11,2,FALSE))</f>
        <v>0</v>
      </c>
      <c r="V87">
        <f>SUMIFS([1]基础经济系数!$D$187:$D$214,[1]基础经济系数!$B$187:$B$214,C87,[1]基础经济系数!$G$187:$G$214,"普通自宝箱")</f>
        <v>0</v>
      </c>
      <c r="W87">
        <f>SUMIFS([1]基础经济系数!$M$123:$M$153,[1]基础经济系数!$N$123:$N$153,"普通自宝箱",[1]基础经济系数!$J$123:$J$153,A87)</f>
        <v>0</v>
      </c>
      <c r="X87">
        <f>IF(B87=B86,0,VLOOKUP(B87,通用估算系数!$Z$1:$AA$11,2,FALSE))+IF(B87&gt;B86,1,0)</f>
        <v>0</v>
      </c>
      <c r="Y87">
        <f>SUMIFS([1]基础经济系数!$D$187:$D$214,[1]基础经济系数!$B$187:$B$214,C87,[1]基础经济系数!$G$187:$G$214,"高级自宝箱")</f>
        <v>0</v>
      </c>
      <c r="Z87">
        <f>SUMIFS([1]基础经济系数!$M$123:$M$153,[1]基础经济系数!$N$123:$N$153,"高级自宝箱",[1]基础经济系数!$J$123:$J$153,A87)</f>
        <v>0</v>
      </c>
    </row>
    <row r="88" spans="1:26" x14ac:dyDescent="0.2">
      <c r="A88">
        <f>玩家成长时间线!A88</f>
        <v>87</v>
      </c>
      <c r="B88">
        <f>玩家成长时间线!B88</f>
        <v>9</v>
      </c>
      <c r="C88">
        <f>IF(MOD(A88,通用估算系数!$B$9),MOD(A88,通用估算系数!$B$9),通用估算系数!$B$9)</f>
        <v>3</v>
      </c>
      <c r="D88">
        <f>钥匙投放计算!C88/100</f>
        <v>2.2728000000000002</v>
      </c>
      <c r="E88">
        <f>VLOOKUP(B88,通用估算系数!$G$1:$H$11,2,FALSE)*通用估算系数!$B$5/通用估算系数!$B$11</f>
        <v>2.25</v>
      </c>
      <c r="F88">
        <f t="shared" si="5"/>
        <v>0</v>
      </c>
      <c r="G88">
        <f t="shared" si="6"/>
        <v>0</v>
      </c>
      <c r="H88">
        <f t="shared" si="7"/>
        <v>1</v>
      </c>
      <c r="I88">
        <f t="shared" si="8"/>
        <v>1</v>
      </c>
      <c r="J88">
        <f>SUMIFS([1]基础经济系数!$M$123:$M$153,[1]基础经济系数!$N$123:$N$153,"稀有自宝箱",[1]基础经济系数!$J$123:$J$153,A88)</f>
        <v>0</v>
      </c>
      <c r="K88">
        <v>2</v>
      </c>
      <c r="L88">
        <v>1</v>
      </c>
      <c r="M88" s="4">
        <f t="shared" si="9"/>
        <v>0.14285714285714285</v>
      </c>
      <c r="N88" s="4">
        <f t="shared" si="9"/>
        <v>0.14285714285714285</v>
      </c>
      <c r="O88">
        <f>IF(B88=B87,0,VLOOKUP(B88,通用估算系数!$Q$1:$R$11,2,FALSE))</f>
        <v>0</v>
      </c>
      <c r="P88">
        <f>SUMIFS([1]基础经济系数!$D$187:$D$214,[1]基础经济系数!$B$187:$B$214,C88,[1]基础经济系数!$G$187:$G$214,"碎片宝箱")</f>
        <v>0</v>
      </c>
      <c r="Q88">
        <f>SUMIFS([1]基础经济系数!$M$123:$M$153,[1]基础经济系数!$N$123:$N$153,"碎片宝箱",[1]基础经济系数!$J$123:$J$153,A88)</f>
        <v>0</v>
      </c>
      <c r="R88">
        <f>IF(B88=B87,0,VLOOKUP(B88,通用估算系数!$T$1:$U$11,2,FALSE))</f>
        <v>0</v>
      </c>
      <c r="S88">
        <f>SUMIFS([1]基础经济系数!$D$187:$D$214,[1]基础经济系数!$B$187:$B$214,C88,[1]基础经济系数!$G$187:$G$214,"部件宝箱")</f>
        <v>0</v>
      </c>
      <c r="T88">
        <f>SUMIFS([1]基础经济系数!$M$123:$M$153,[1]基础经济系数!$N$123:$N$153,"部件宝箱",[1]基础经济系数!$J$123:$J$153,A88)</f>
        <v>0</v>
      </c>
      <c r="U88">
        <f>IF(B88=B87,0,VLOOKUP(B88,通用估算系数!$W$1:$X$11,2,FALSE))</f>
        <v>1</v>
      </c>
      <c r="V88">
        <f>SUMIFS([1]基础经济系数!$D$187:$D$214,[1]基础经济系数!$B$187:$B$214,C88,[1]基础经济系数!$G$187:$G$214,"普通自宝箱")</f>
        <v>0</v>
      </c>
      <c r="W88">
        <f>SUMIFS([1]基础经济系数!$M$123:$M$153,[1]基础经济系数!$N$123:$N$153,"普通自宝箱",[1]基础经济系数!$J$123:$J$153,A88)</f>
        <v>0</v>
      </c>
      <c r="X88">
        <f>IF(B88=B87,0,VLOOKUP(B88,通用估算系数!$Z$1:$AA$11,2,FALSE))+IF(B88&gt;B87,1,0)</f>
        <v>1</v>
      </c>
      <c r="Y88">
        <f>SUMIFS([1]基础经济系数!$D$187:$D$214,[1]基础经济系数!$B$187:$B$214,C88,[1]基础经济系数!$G$187:$G$214,"高级自宝箱")</f>
        <v>0</v>
      </c>
      <c r="Z88">
        <f>SUMIFS([1]基础经济系数!$M$123:$M$153,[1]基础经济系数!$N$123:$N$153,"高级自宝箱",[1]基础经济系数!$J$123:$J$153,A88)</f>
        <v>0</v>
      </c>
    </row>
    <row r="89" spans="1:26" x14ac:dyDescent="0.2">
      <c r="A89">
        <f>玩家成长时间线!A89</f>
        <v>88</v>
      </c>
      <c r="B89">
        <f>玩家成长时间线!B89</f>
        <v>9</v>
      </c>
      <c r="C89">
        <f>IF(MOD(A89,通用估算系数!$B$9),MOD(A89,通用估算系数!$B$9),通用估算系数!$B$9)</f>
        <v>4</v>
      </c>
      <c r="D89">
        <f>钥匙投放计算!C89/100</f>
        <v>2.2827999999999999</v>
      </c>
      <c r="E89">
        <f>VLOOKUP(B89,通用估算系数!$G$1:$H$11,2,FALSE)*通用估算系数!$B$5/通用估算系数!$B$11</f>
        <v>2.25</v>
      </c>
      <c r="F89">
        <f t="shared" si="5"/>
        <v>0</v>
      </c>
      <c r="G89">
        <f t="shared" si="6"/>
        <v>0</v>
      </c>
      <c r="H89">
        <f t="shared" si="7"/>
        <v>0</v>
      </c>
      <c r="I89">
        <f t="shared" si="8"/>
        <v>0</v>
      </c>
      <c r="J89">
        <f>SUMIFS([1]基础经济系数!$M$123:$M$153,[1]基础经济系数!$N$123:$N$153,"稀有自宝箱",[1]基础经济系数!$J$123:$J$153,A89)</f>
        <v>0</v>
      </c>
      <c r="K89">
        <v>2</v>
      </c>
      <c r="L89">
        <v>1</v>
      </c>
      <c r="M89" s="4">
        <f t="shared" si="9"/>
        <v>0.14285714285714285</v>
      </c>
      <c r="N89" s="4">
        <f t="shared" si="9"/>
        <v>0.14285714285714285</v>
      </c>
      <c r="O89">
        <f>IF(B89=B88,0,VLOOKUP(B89,通用估算系数!$Q$1:$R$11,2,FALSE))</f>
        <v>0</v>
      </c>
      <c r="P89">
        <f>SUMIFS([1]基础经济系数!$D$187:$D$214,[1]基础经济系数!$B$187:$B$214,C89,[1]基础经济系数!$G$187:$G$214,"碎片宝箱")</f>
        <v>0</v>
      </c>
      <c r="Q89">
        <f>SUMIFS([1]基础经济系数!$M$123:$M$153,[1]基础经济系数!$N$123:$N$153,"碎片宝箱",[1]基础经济系数!$J$123:$J$153,A89)</f>
        <v>0</v>
      </c>
      <c r="R89">
        <f>IF(B89=B88,0,VLOOKUP(B89,通用估算系数!$T$1:$U$11,2,FALSE))</f>
        <v>0</v>
      </c>
      <c r="S89">
        <f>SUMIFS([1]基础经济系数!$D$187:$D$214,[1]基础经济系数!$B$187:$B$214,C89,[1]基础经济系数!$G$187:$G$214,"部件宝箱")</f>
        <v>0</v>
      </c>
      <c r="T89">
        <f>SUMIFS([1]基础经济系数!$M$123:$M$153,[1]基础经济系数!$N$123:$N$153,"部件宝箱",[1]基础经济系数!$J$123:$J$153,A89)</f>
        <v>0</v>
      </c>
      <c r="U89">
        <f>IF(B89=B88,0,VLOOKUP(B89,通用估算系数!$W$1:$X$11,2,FALSE))</f>
        <v>0</v>
      </c>
      <c r="V89">
        <f>SUMIFS([1]基础经济系数!$D$187:$D$214,[1]基础经济系数!$B$187:$B$214,C89,[1]基础经济系数!$G$187:$G$214,"普通自宝箱")</f>
        <v>0</v>
      </c>
      <c r="W89">
        <f>SUMIFS([1]基础经济系数!$M$123:$M$153,[1]基础经济系数!$N$123:$N$153,"普通自宝箱",[1]基础经济系数!$J$123:$J$153,A89)</f>
        <v>0</v>
      </c>
      <c r="X89">
        <f>IF(B89=B88,0,VLOOKUP(B89,通用估算系数!$Z$1:$AA$11,2,FALSE))+IF(B89&gt;B88,1,0)</f>
        <v>0</v>
      </c>
      <c r="Y89">
        <f>SUMIFS([1]基础经济系数!$D$187:$D$214,[1]基础经济系数!$B$187:$B$214,C89,[1]基础经济系数!$G$187:$G$214,"高级自宝箱")</f>
        <v>0</v>
      </c>
      <c r="Z89">
        <f>SUMIFS([1]基础经济系数!$M$123:$M$153,[1]基础经济系数!$N$123:$N$153,"高级自宝箱",[1]基础经济系数!$J$123:$J$153,A89)</f>
        <v>0</v>
      </c>
    </row>
    <row r="90" spans="1:26" x14ac:dyDescent="0.2">
      <c r="A90">
        <f>玩家成长时间线!A90</f>
        <v>89</v>
      </c>
      <c r="B90">
        <f>玩家成长时间线!B90</f>
        <v>9</v>
      </c>
      <c r="C90">
        <f>IF(MOD(A90,通用估算系数!$B$9),MOD(A90,通用估算系数!$B$9),通用估算系数!$B$9)</f>
        <v>5</v>
      </c>
      <c r="D90">
        <f>钥匙投放计算!C90/100</f>
        <v>2.3927999999999998</v>
      </c>
      <c r="E90">
        <f>VLOOKUP(B90,通用估算系数!$G$1:$H$11,2,FALSE)*通用估算系数!$B$5/通用估算系数!$B$11</f>
        <v>2.25</v>
      </c>
      <c r="F90">
        <f t="shared" si="5"/>
        <v>0</v>
      </c>
      <c r="G90">
        <f t="shared" si="6"/>
        <v>0</v>
      </c>
      <c r="H90">
        <f t="shared" si="7"/>
        <v>0</v>
      </c>
      <c r="I90">
        <f t="shared" si="8"/>
        <v>0</v>
      </c>
      <c r="J90">
        <f>SUMIFS([1]基础经济系数!$M$123:$M$153,[1]基础经济系数!$N$123:$N$153,"稀有自宝箱",[1]基础经济系数!$J$123:$J$153,A90)</f>
        <v>0</v>
      </c>
      <c r="K90">
        <v>2</v>
      </c>
      <c r="L90">
        <v>1</v>
      </c>
      <c r="M90" s="4">
        <f t="shared" si="9"/>
        <v>0.14285714285714285</v>
      </c>
      <c r="N90" s="4">
        <f t="shared" si="9"/>
        <v>0.14285714285714285</v>
      </c>
      <c r="O90">
        <f>IF(B90=B89,0,VLOOKUP(B90,通用估算系数!$Q$1:$R$11,2,FALSE))</f>
        <v>0</v>
      </c>
      <c r="P90">
        <f>SUMIFS([1]基础经济系数!$D$187:$D$214,[1]基础经济系数!$B$187:$B$214,C90,[1]基础经济系数!$G$187:$G$214,"碎片宝箱")</f>
        <v>0</v>
      </c>
      <c r="Q90">
        <f>SUMIFS([1]基础经济系数!$M$123:$M$153,[1]基础经济系数!$N$123:$N$153,"碎片宝箱",[1]基础经济系数!$J$123:$J$153,A90)</f>
        <v>0</v>
      </c>
      <c r="R90">
        <f>IF(B90=B89,0,VLOOKUP(B90,通用估算系数!$T$1:$U$11,2,FALSE))</f>
        <v>0</v>
      </c>
      <c r="S90">
        <f>SUMIFS([1]基础经济系数!$D$187:$D$214,[1]基础经济系数!$B$187:$B$214,C90,[1]基础经济系数!$G$187:$G$214,"部件宝箱")</f>
        <v>0</v>
      </c>
      <c r="T90">
        <f>SUMIFS([1]基础经济系数!$M$123:$M$153,[1]基础经济系数!$N$123:$N$153,"部件宝箱",[1]基础经济系数!$J$123:$J$153,A90)</f>
        <v>0</v>
      </c>
      <c r="U90">
        <f>IF(B90=B89,0,VLOOKUP(B90,通用估算系数!$W$1:$X$11,2,FALSE))</f>
        <v>0</v>
      </c>
      <c r="V90">
        <f>SUMIFS([1]基础经济系数!$D$187:$D$214,[1]基础经济系数!$B$187:$B$214,C90,[1]基础经济系数!$G$187:$G$214,"普通自宝箱")</f>
        <v>0</v>
      </c>
      <c r="W90">
        <f>SUMIFS([1]基础经济系数!$M$123:$M$153,[1]基础经济系数!$N$123:$N$153,"普通自宝箱",[1]基础经济系数!$J$123:$J$153,A90)</f>
        <v>0</v>
      </c>
      <c r="X90">
        <f>IF(B90=B89,0,VLOOKUP(B90,通用估算系数!$Z$1:$AA$11,2,FALSE))+IF(B90&gt;B89,1,0)</f>
        <v>0</v>
      </c>
      <c r="Y90">
        <f>SUMIFS([1]基础经济系数!$D$187:$D$214,[1]基础经济系数!$B$187:$B$214,C90,[1]基础经济系数!$G$187:$G$214,"高级自宝箱")</f>
        <v>0</v>
      </c>
      <c r="Z90">
        <f>SUMIFS([1]基础经济系数!$M$123:$M$153,[1]基础经济系数!$N$123:$N$153,"高级自宝箱",[1]基础经济系数!$J$123:$J$153,A90)</f>
        <v>0</v>
      </c>
    </row>
    <row r="91" spans="1:26" x14ac:dyDescent="0.2">
      <c r="A91">
        <f>玩家成长时间线!A91</f>
        <v>90</v>
      </c>
      <c r="B91">
        <f>玩家成长时间线!B91</f>
        <v>10</v>
      </c>
      <c r="C91">
        <f>IF(MOD(A91,通用估算系数!$B$9),MOD(A91,通用估算系数!$B$9),通用估算系数!$B$9)</f>
        <v>6</v>
      </c>
      <c r="D91">
        <f>钥匙投放计算!C91/100</f>
        <v>2.3028</v>
      </c>
      <c r="E91">
        <f>VLOOKUP(B91,通用估算系数!$G$1:$H$11,2,FALSE)*通用估算系数!$B$5/通用估算系数!$B$11</f>
        <v>2.25</v>
      </c>
      <c r="F91">
        <f t="shared" si="5"/>
        <v>0</v>
      </c>
      <c r="G91">
        <f t="shared" si="6"/>
        <v>0</v>
      </c>
      <c r="H91">
        <f t="shared" si="7"/>
        <v>0</v>
      </c>
      <c r="I91">
        <f t="shared" si="8"/>
        <v>2</v>
      </c>
      <c r="J91">
        <f>SUMIFS([1]基础经济系数!$M$123:$M$153,[1]基础经济系数!$N$123:$N$153,"稀有自宝箱",[1]基础经济系数!$J$123:$J$153,A91)</f>
        <v>0</v>
      </c>
      <c r="K91">
        <v>2</v>
      </c>
      <c r="L91">
        <v>1</v>
      </c>
      <c r="M91" s="4">
        <f t="shared" si="9"/>
        <v>0.14285714285714285</v>
      </c>
      <c r="N91" s="4">
        <f t="shared" si="9"/>
        <v>0.14285714285714285</v>
      </c>
      <c r="O91">
        <f>IF(B91=B90,0,VLOOKUP(B91,通用估算系数!$Q$1:$R$11,2,FALSE))</f>
        <v>0</v>
      </c>
      <c r="P91">
        <f>SUMIFS([1]基础经济系数!$D$187:$D$214,[1]基础经济系数!$B$187:$B$214,C91,[1]基础经济系数!$G$187:$G$214,"碎片宝箱")</f>
        <v>0</v>
      </c>
      <c r="Q91">
        <f>SUMIFS([1]基础经济系数!$M$123:$M$153,[1]基础经济系数!$N$123:$N$153,"碎片宝箱",[1]基础经济系数!$J$123:$J$153,A91)</f>
        <v>0</v>
      </c>
      <c r="R91">
        <f>IF(B91=B90,0,VLOOKUP(B91,通用估算系数!$T$1:$U$11,2,FALSE))</f>
        <v>0</v>
      </c>
      <c r="S91">
        <f>SUMIFS([1]基础经济系数!$D$187:$D$214,[1]基础经济系数!$B$187:$B$214,C91,[1]基础经济系数!$G$187:$G$214,"部件宝箱")</f>
        <v>0</v>
      </c>
      <c r="T91">
        <f>SUMIFS([1]基础经济系数!$M$123:$M$153,[1]基础经济系数!$N$123:$N$153,"部件宝箱",[1]基础经济系数!$J$123:$J$153,A91)</f>
        <v>0</v>
      </c>
      <c r="U91">
        <f>IF(B91=B90,0,VLOOKUP(B91,通用估算系数!$W$1:$X$11,2,FALSE))</f>
        <v>0</v>
      </c>
      <c r="V91">
        <f>SUMIFS([1]基础经济系数!$D$187:$D$214,[1]基础经济系数!$B$187:$B$214,C91,[1]基础经济系数!$G$187:$G$214,"普通自宝箱")</f>
        <v>0</v>
      </c>
      <c r="W91">
        <f>SUMIFS([1]基础经济系数!$M$123:$M$153,[1]基础经济系数!$N$123:$N$153,"普通自宝箱",[1]基础经济系数!$J$123:$J$153,A91)</f>
        <v>0</v>
      </c>
      <c r="X91">
        <f>IF(B91=B90,0,VLOOKUP(B91,通用估算系数!$Z$1:$AA$11,2,FALSE))+IF(B91&gt;B90,1,0)</f>
        <v>1</v>
      </c>
      <c r="Y91">
        <f>SUMIFS([1]基础经济系数!$D$187:$D$214,[1]基础经济系数!$B$187:$B$214,C91,[1]基础经济系数!$G$187:$G$214,"高级自宝箱")</f>
        <v>0</v>
      </c>
      <c r="Z91">
        <f>SUMIFS([1]基础经济系数!$M$123:$M$153,[1]基础经济系数!$N$123:$N$153,"高级自宝箱",[1]基础经济系数!$J$123:$J$153,A91)</f>
        <v>1</v>
      </c>
    </row>
    <row r="92" spans="1:26" x14ac:dyDescent="0.2">
      <c r="A92">
        <f>玩家成长时间线!A92</f>
        <v>91</v>
      </c>
      <c r="B92">
        <f>玩家成长时间线!B92</f>
        <v>10</v>
      </c>
      <c r="C92">
        <f>IF(MOD(A92,通用估算系数!$B$9),MOD(A92,通用估算系数!$B$9),通用估算系数!$B$9)</f>
        <v>7</v>
      </c>
      <c r="D92">
        <f>钥匙投放计算!C92/100</f>
        <v>2.3128000000000002</v>
      </c>
      <c r="E92">
        <f>VLOOKUP(B92,通用估算系数!$G$1:$H$11,2,FALSE)*通用估算系数!$B$5/通用估算系数!$B$11</f>
        <v>2.25</v>
      </c>
      <c r="F92">
        <f t="shared" si="5"/>
        <v>0</v>
      </c>
      <c r="G92">
        <f t="shared" si="6"/>
        <v>1</v>
      </c>
      <c r="H92">
        <f t="shared" si="7"/>
        <v>0</v>
      </c>
      <c r="I92">
        <f t="shared" si="8"/>
        <v>0</v>
      </c>
      <c r="J92">
        <f>SUMIFS([1]基础经济系数!$M$123:$M$153,[1]基础经济系数!$N$123:$N$153,"稀有自宝箱",[1]基础经济系数!$J$123:$J$153,A92)</f>
        <v>0</v>
      </c>
      <c r="K92">
        <v>2</v>
      </c>
      <c r="L92">
        <v>1</v>
      </c>
      <c r="M92" s="4">
        <f t="shared" si="9"/>
        <v>0.14285714285714285</v>
      </c>
      <c r="N92" s="4">
        <f t="shared" si="9"/>
        <v>0.14285714285714285</v>
      </c>
      <c r="O92">
        <f>IF(B92=B91,0,VLOOKUP(B92,通用估算系数!$Q$1:$R$11,2,FALSE))</f>
        <v>0</v>
      </c>
      <c r="P92">
        <f>SUMIFS([1]基础经济系数!$D$187:$D$214,[1]基础经济系数!$B$187:$B$214,C92,[1]基础经济系数!$G$187:$G$214,"碎片宝箱")</f>
        <v>0</v>
      </c>
      <c r="Q92">
        <f>SUMIFS([1]基础经济系数!$M$123:$M$153,[1]基础经济系数!$N$123:$N$153,"碎片宝箱",[1]基础经济系数!$J$123:$J$153,A92)</f>
        <v>0</v>
      </c>
      <c r="R92">
        <f>IF(B92=B91,0,VLOOKUP(B92,通用估算系数!$T$1:$U$11,2,FALSE))</f>
        <v>0</v>
      </c>
      <c r="S92">
        <f>SUMIFS([1]基础经济系数!$D$187:$D$214,[1]基础经济系数!$B$187:$B$214,C92,[1]基础经济系数!$G$187:$G$214,"部件宝箱")</f>
        <v>1</v>
      </c>
      <c r="T92">
        <f>SUMIFS([1]基础经济系数!$M$123:$M$153,[1]基础经济系数!$N$123:$N$153,"部件宝箱",[1]基础经济系数!$J$123:$J$153,A92)</f>
        <v>0</v>
      </c>
      <c r="U92">
        <f>IF(B92=B91,0,VLOOKUP(B92,通用估算系数!$W$1:$X$11,2,FALSE))</f>
        <v>0</v>
      </c>
      <c r="V92">
        <f>SUMIFS([1]基础经济系数!$D$187:$D$214,[1]基础经济系数!$B$187:$B$214,C92,[1]基础经济系数!$G$187:$G$214,"普通自宝箱")</f>
        <v>0</v>
      </c>
      <c r="W92">
        <f>SUMIFS([1]基础经济系数!$M$123:$M$153,[1]基础经济系数!$N$123:$N$153,"普通自宝箱",[1]基础经济系数!$J$123:$J$153,A92)</f>
        <v>0</v>
      </c>
      <c r="X92">
        <f>IF(B92=B91,0,VLOOKUP(B92,通用估算系数!$Z$1:$AA$11,2,FALSE))+IF(B92&gt;B91,1,0)</f>
        <v>0</v>
      </c>
      <c r="Y92">
        <f>SUMIFS([1]基础经济系数!$D$187:$D$214,[1]基础经济系数!$B$187:$B$214,C92,[1]基础经济系数!$G$187:$G$214,"高级自宝箱")</f>
        <v>0</v>
      </c>
      <c r="Z92">
        <f>SUMIFS([1]基础经济系数!$M$123:$M$153,[1]基础经济系数!$N$123:$N$153,"高级自宝箱",[1]基础经济系数!$J$123:$J$153,A92)</f>
        <v>0</v>
      </c>
    </row>
    <row r="93" spans="1:26" x14ac:dyDescent="0.2">
      <c r="A93">
        <f>玩家成长时间线!A93</f>
        <v>92</v>
      </c>
      <c r="B93">
        <f>玩家成长时间线!B93</f>
        <v>10</v>
      </c>
      <c r="C93">
        <f>IF(MOD(A93,通用估算系数!$B$9),MOD(A93,通用估算系数!$B$9),通用估算系数!$B$9)</f>
        <v>8</v>
      </c>
      <c r="D93">
        <f>钥匙投放计算!C93/100</f>
        <v>2.3228</v>
      </c>
      <c r="E93">
        <f>VLOOKUP(B93,通用估算系数!$G$1:$H$11,2,FALSE)*通用估算系数!$B$5/通用估算系数!$B$11</f>
        <v>2.25</v>
      </c>
      <c r="F93">
        <f t="shared" si="5"/>
        <v>0</v>
      </c>
      <c r="G93">
        <f t="shared" si="6"/>
        <v>0</v>
      </c>
      <c r="H93">
        <f t="shared" si="7"/>
        <v>0</v>
      </c>
      <c r="I93">
        <f t="shared" si="8"/>
        <v>0</v>
      </c>
      <c r="J93">
        <f>SUMIFS([1]基础经济系数!$M$123:$M$153,[1]基础经济系数!$N$123:$N$153,"稀有自宝箱",[1]基础经济系数!$J$123:$J$153,A93)</f>
        <v>0</v>
      </c>
      <c r="K93">
        <v>2</v>
      </c>
      <c r="L93">
        <v>1</v>
      </c>
      <c r="M93" s="4">
        <f t="shared" si="9"/>
        <v>0.14285714285714285</v>
      </c>
      <c r="N93" s="4">
        <f t="shared" si="9"/>
        <v>0.14285714285714285</v>
      </c>
      <c r="O93">
        <f>IF(B93=B92,0,VLOOKUP(B93,通用估算系数!$Q$1:$R$11,2,FALSE))</f>
        <v>0</v>
      </c>
      <c r="P93">
        <f>SUMIFS([1]基础经济系数!$D$187:$D$214,[1]基础经济系数!$B$187:$B$214,C93,[1]基础经济系数!$G$187:$G$214,"碎片宝箱")</f>
        <v>0</v>
      </c>
      <c r="Q93">
        <f>SUMIFS([1]基础经济系数!$M$123:$M$153,[1]基础经济系数!$N$123:$N$153,"碎片宝箱",[1]基础经济系数!$J$123:$J$153,A93)</f>
        <v>0</v>
      </c>
      <c r="R93">
        <f>IF(B93=B92,0,VLOOKUP(B93,通用估算系数!$T$1:$U$11,2,FALSE))</f>
        <v>0</v>
      </c>
      <c r="S93">
        <f>SUMIFS([1]基础经济系数!$D$187:$D$214,[1]基础经济系数!$B$187:$B$214,C93,[1]基础经济系数!$G$187:$G$214,"部件宝箱")</f>
        <v>0</v>
      </c>
      <c r="T93">
        <f>SUMIFS([1]基础经济系数!$M$123:$M$153,[1]基础经济系数!$N$123:$N$153,"部件宝箱",[1]基础经济系数!$J$123:$J$153,A93)</f>
        <v>0</v>
      </c>
      <c r="U93">
        <f>IF(B93=B92,0,VLOOKUP(B93,通用估算系数!$W$1:$X$11,2,FALSE))</f>
        <v>0</v>
      </c>
      <c r="V93">
        <f>SUMIFS([1]基础经济系数!$D$187:$D$214,[1]基础经济系数!$B$187:$B$214,C93,[1]基础经济系数!$G$187:$G$214,"普通自宝箱")</f>
        <v>0</v>
      </c>
      <c r="W93">
        <f>SUMIFS([1]基础经济系数!$M$123:$M$153,[1]基础经济系数!$N$123:$N$153,"普通自宝箱",[1]基础经济系数!$J$123:$J$153,A93)</f>
        <v>0</v>
      </c>
      <c r="X93">
        <f>IF(B93=B92,0,VLOOKUP(B93,通用估算系数!$Z$1:$AA$11,2,FALSE))+IF(B93&gt;B92,1,0)</f>
        <v>0</v>
      </c>
      <c r="Y93">
        <f>SUMIFS([1]基础经济系数!$D$187:$D$214,[1]基础经济系数!$B$187:$B$214,C93,[1]基础经济系数!$G$187:$G$214,"高级自宝箱")</f>
        <v>0</v>
      </c>
      <c r="Z93">
        <f>SUMIFS([1]基础经济系数!$M$123:$M$153,[1]基础经济系数!$N$123:$N$153,"高级自宝箱",[1]基础经济系数!$J$123:$J$153,A93)</f>
        <v>0</v>
      </c>
    </row>
    <row r="94" spans="1:26" x14ac:dyDescent="0.2">
      <c r="A94">
        <f>玩家成长时间线!A94</f>
        <v>93</v>
      </c>
      <c r="B94">
        <f>玩家成长时间线!B94</f>
        <v>10</v>
      </c>
      <c r="C94">
        <f>IF(MOD(A94,通用估算系数!$B$9),MOD(A94,通用估算系数!$B$9),通用估算系数!$B$9)</f>
        <v>9</v>
      </c>
      <c r="D94">
        <f>钥匙投放计算!C94/100</f>
        <v>2.5327999999999999</v>
      </c>
      <c r="E94">
        <f>VLOOKUP(B94,通用估算系数!$G$1:$H$11,2,FALSE)*通用估算系数!$B$5/通用估算系数!$B$11</f>
        <v>2.25</v>
      </c>
      <c r="F94">
        <f t="shared" si="5"/>
        <v>0</v>
      </c>
      <c r="G94">
        <f t="shared" si="6"/>
        <v>0</v>
      </c>
      <c r="H94">
        <f t="shared" si="7"/>
        <v>0</v>
      </c>
      <c r="I94">
        <f t="shared" si="8"/>
        <v>0</v>
      </c>
      <c r="J94">
        <f>SUMIFS([1]基础经济系数!$M$123:$M$153,[1]基础经济系数!$N$123:$N$153,"稀有自宝箱",[1]基础经济系数!$J$123:$J$153,A94)</f>
        <v>0</v>
      </c>
      <c r="K94">
        <v>2</v>
      </c>
      <c r="L94">
        <v>1</v>
      </c>
      <c r="M94" s="4">
        <f t="shared" si="9"/>
        <v>0.14285714285714285</v>
      </c>
      <c r="N94" s="4">
        <f t="shared" si="9"/>
        <v>0.14285714285714285</v>
      </c>
      <c r="O94">
        <f>IF(B94=B93,0,VLOOKUP(B94,通用估算系数!$Q$1:$R$11,2,FALSE))</f>
        <v>0</v>
      </c>
      <c r="P94">
        <f>SUMIFS([1]基础经济系数!$D$187:$D$214,[1]基础经济系数!$B$187:$B$214,C94,[1]基础经济系数!$G$187:$G$214,"碎片宝箱")</f>
        <v>0</v>
      </c>
      <c r="Q94">
        <f>SUMIFS([1]基础经济系数!$M$123:$M$153,[1]基础经济系数!$N$123:$N$153,"碎片宝箱",[1]基础经济系数!$J$123:$J$153,A94)</f>
        <v>0</v>
      </c>
      <c r="R94">
        <f>IF(B94=B93,0,VLOOKUP(B94,通用估算系数!$T$1:$U$11,2,FALSE))</f>
        <v>0</v>
      </c>
      <c r="S94">
        <f>SUMIFS([1]基础经济系数!$D$187:$D$214,[1]基础经济系数!$B$187:$B$214,C94,[1]基础经济系数!$G$187:$G$214,"部件宝箱")</f>
        <v>0</v>
      </c>
      <c r="T94">
        <f>SUMIFS([1]基础经济系数!$M$123:$M$153,[1]基础经济系数!$N$123:$N$153,"部件宝箱",[1]基础经济系数!$J$123:$J$153,A94)</f>
        <v>0</v>
      </c>
      <c r="U94">
        <f>IF(B94=B93,0,VLOOKUP(B94,通用估算系数!$W$1:$X$11,2,FALSE))</f>
        <v>0</v>
      </c>
      <c r="V94">
        <f>SUMIFS([1]基础经济系数!$D$187:$D$214,[1]基础经济系数!$B$187:$B$214,C94,[1]基础经济系数!$G$187:$G$214,"普通自宝箱")</f>
        <v>0</v>
      </c>
      <c r="W94">
        <f>SUMIFS([1]基础经济系数!$M$123:$M$153,[1]基础经济系数!$N$123:$N$153,"普通自宝箱",[1]基础经济系数!$J$123:$J$153,A94)</f>
        <v>0</v>
      </c>
      <c r="X94">
        <f>IF(B94=B93,0,VLOOKUP(B94,通用估算系数!$Z$1:$AA$11,2,FALSE))+IF(B94&gt;B93,1,0)</f>
        <v>0</v>
      </c>
      <c r="Y94">
        <f>SUMIFS([1]基础经济系数!$D$187:$D$214,[1]基础经济系数!$B$187:$B$214,C94,[1]基础经济系数!$G$187:$G$214,"高级自宝箱")</f>
        <v>0</v>
      </c>
      <c r="Z94">
        <f>SUMIFS([1]基础经济系数!$M$123:$M$153,[1]基础经济系数!$N$123:$N$153,"高级自宝箱",[1]基础经济系数!$J$123:$J$153,A94)</f>
        <v>0</v>
      </c>
    </row>
    <row r="95" spans="1:26" x14ac:dyDescent="0.2">
      <c r="A95">
        <f>玩家成长时间线!A95</f>
        <v>94</v>
      </c>
      <c r="B95">
        <f>玩家成长时间线!B95</f>
        <v>10</v>
      </c>
      <c r="C95">
        <f>IF(MOD(A95,通用估算系数!$B$9),MOD(A95,通用估算系数!$B$9),通用估算系数!$B$9)</f>
        <v>10</v>
      </c>
      <c r="D95">
        <f>钥匙投放计算!C95/100</f>
        <v>2.3428</v>
      </c>
      <c r="E95">
        <f>VLOOKUP(B95,通用估算系数!$G$1:$H$11,2,FALSE)*通用估算系数!$B$5/通用估算系数!$B$11</f>
        <v>2.25</v>
      </c>
      <c r="F95">
        <f t="shared" si="5"/>
        <v>0</v>
      </c>
      <c r="G95">
        <f t="shared" si="6"/>
        <v>0</v>
      </c>
      <c r="H95">
        <f t="shared" si="7"/>
        <v>0</v>
      </c>
      <c r="I95">
        <f t="shared" si="8"/>
        <v>0</v>
      </c>
      <c r="J95">
        <f>SUMIFS([1]基础经济系数!$M$123:$M$153,[1]基础经济系数!$N$123:$N$153,"稀有自宝箱",[1]基础经济系数!$J$123:$J$153,A95)</f>
        <v>0</v>
      </c>
      <c r="K95">
        <v>2</v>
      </c>
      <c r="L95">
        <v>1</v>
      </c>
      <c r="M95" s="4">
        <f t="shared" si="9"/>
        <v>0.14285714285714285</v>
      </c>
      <c r="N95" s="4">
        <f t="shared" si="9"/>
        <v>0.14285714285714285</v>
      </c>
      <c r="O95">
        <f>IF(B95=B94,0,VLOOKUP(B95,通用估算系数!$Q$1:$R$11,2,FALSE))</f>
        <v>0</v>
      </c>
      <c r="P95">
        <f>SUMIFS([1]基础经济系数!$D$187:$D$214,[1]基础经济系数!$B$187:$B$214,C95,[1]基础经济系数!$G$187:$G$214,"碎片宝箱")</f>
        <v>0</v>
      </c>
      <c r="Q95">
        <f>SUMIFS([1]基础经济系数!$M$123:$M$153,[1]基础经济系数!$N$123:$N$153,"碎片宝箱",[1]基础经济系数!$J$123:$J$153,A95)</f>
        <v>0</v>
      </c>
      <c r="R95">
        <f>IF(B95=B94,0,VLOOKUP(B95,通用估算系数!$T$1:$U$11,2,FALSE))</f>
        <v>0</v>
      </c>
      <c r="S95">
        <f>SUMIFS([1]基础经济系数!$D$187:$D$214,[1]基础经济系数!$B$187:$B$214,C95,[1]基础经济系数!$G$187:$G$214,"部件宝箱")</f>
        <v>0</v>
      </c>
      <c r="T95">
        <f>SUMIFS([1]基础经济系数!$M$123:$M$153,[1]基础经济系数!$N$123:$N$153,"部件宝箱",[1]基础经济系数!$J$123:$J$153,A95)</f>
        <v>0</v>
      </c>
      <c r="U95">
        <f>IF(B95=B94,0,VLOOKUP(B95,通用估算系数!$W$1:$X$11,2,FALSE))</f>
        <v>0</v>
      </c>
      <c r="V95">
        <f>SUMIFS([1]基础经济系数!$D$187:$D$214,[1]基础经济系数!$B$187:$B$214,C95,[1]基础经济系数!$G$187:$G$214,"普通自宝箱")</f>
        <v>0</v>
      </c>
      <c r="W95">
        <f>SUMIFS([1]基础经济系数!$M$123:$M$153,[1]基础经济系数!$N$123:$N$153,"普通自宝箱",[1]基础经济系数!$J$123:$J$153,A95)</f>
        <v>0</v>
      </c>
      <c r="X95">
        <f>IF(B95=B94,0,VLOOKUP(B95,通用估算系数!$Z$1:$AA$11,2,FALSE))+IF(B95&gt;B94,1,0)</f>
        <v>0</v>
      </c>
      <c r="Y95">
        <f>SUMIFS([1]基础经济系数!$D$187:$D$214,[1]基础经济系数!$B$187:$B$214,C95,[1]基础经济系数!$G$187:$G$214,"高级自宝箱")</f>
        <v>0</v>
      </c>
      <c r="Z95">
        <f>SUMIFS([1]基础经济系数!$M$123:$M$153,[1]基础经济系数!$N$123:$N$153,"高级自宝箱",[1]基础经济系数!$J$123:$J$153,A95)</f>
        <v>0</v>
      </c>
    </row>
    <row r="96" spans="1:26" x14ac:dyDescent="0.2">
      <c r="A96">
        <f>玩家成长时间线!A96</f>
        <v>95</v>
      </c>
      <c r="B96">
        <f>玩家成长时间线!B96</f>
        <v>10</v>
      </c>
      <c r="C96">
        <f>IF(MOD(A96,通用估算系数!$B$9),MOD(A96,通用估算系数!$B$9),通用估算系数!$B$9)</f>
        <v>11</v>
      </c>
      <c r="D96">
        <f>钥匙投放计算!C96/100</f>
        <v>2.3528000000000002</v>
      </c>
      <c r="E96">
        <f>VLOOKUP(B96,通用估算系数!$G$1:$H$11,2,FALSE)*通用估算系数!$B$5/通用估算系数!$B$11</f>
        <v>2.25</v>
      </c>
      <c r="F96">
        <f t="shared" si="5"/>
        <v>0</v>
      </c>
      <c r="G96">
        <f t="shared" si="6"/>
        <v>0</v>
      </c>
      <c r="H96">
        <f t="shared" si="7"/>
        <v>0</v>
      </c>
      <c r="I96">
        <f t="shared" si="8"/>
        <v>0</v>
      </c>
      <c r="J96">
        <f>SUMIFS([1]基础经济系数!$M$123:$M$153,[1]基础经济系数!$N$123:$N$153,"稀有自宝箱",[1]基础经济系数!$J$123:$J$153,A96)</f>
        <v>0</v>
      </c>
      <c r="K96">
        <v>2</v>
      </c>
      <c r="L96">
        <v>1</v>
      </c>
      <c r="M96" s="4">
        <f t="shared" si="9"/>
        <v>0.14285714285714285</v>
      </c>
      <c r="N96" s="4">
        <f t="shared" si="9"/>
        <v>0.14285714285714285</v>
      </c>
      <c r="O96">
        <f>IF(B96=B95,0,VLOOKUP(B96,通用估算系数!$Q$1:$R$11,2,FALSE))</f>
        <v>0</v>
      </c>
      <c r="P96">
        <f>SUMIFS([1]基础经济系数!$D$187:$D$214,[1]基础经济系数!$B$187:$B$214,C96,[1]基础经济系数!$G$187:$G$214,"碎片宝箱")</f>
        <v>0</v>
      </c>
      <c r="Q96">
        <f>SUMIFS([1]基础经济系数!$M$123:$M$153,[1]基础经济系数!$N$123:$N$153,"碎片宝箱",[1]基础经济系数!$J$123:$J$153,A96)</f>
        <v>0</v>
      </c>
      <c r="R96">
        <f>IF(B96=B95,0,VLOOKUP(B96,通用估算系数!$T$1:$U$11,2,FALSE))</f>
        <v>0</v>
      </c>
      <c r="S96">
        <f>SUMIFS([1]基础经济系数!$D$187:$D$214,[1]基础经济系数!$B$187:$B$214,C96,[1]基础经济系数!$G$187:$G$214,"部件宝箱")</f>
        <v>0</v>
      </c>
      <c r="T96">
        <f>SUMIFS([1]基础经济系数!$M$123:$M$153,[1]基础经济系数!$N$123:$N$153,"部件宝箱",[1]基础经济系数!$J$123:$J$153,A96)</f>
        <v>0</v>
      </c>
      <c r="U96">
        <f>IF(B96=B95,0,VLOOKUP(B96,通用估算系数!$W$1:$X$11,2,FALSE))</f>
        <v>0</v>
      </c>
      <c r="V96">
        <f>SUMIFS([1]基础经济系数!$D$187:$D$214,[1]基础经济系数!$B$187:$B$214,C96,[1]基础经济系数!$G$187:$G$214,"普通自宝箱")</f>
        <v>0</v>
      </c>
      <c r="W96">
        <f>SUMIFS([1]基础经济系数!$M$123:$M$153,[1]基础经济系数!$N$123:$N$153,"普通自宝箱",[1]基础经济系数!$J$123:$J$153,A96)</f>
        <v>0</v>
      </c>
      <c r="X96">
        <f>IF(B96=B95,0,VLOOKUP(B96,通用估算系数!$Z$1:$AA$11,2,FALSE))+IF(B96&gt;B95,1,0)</f>
        <v>0</v>
      </c>
      <c r="Y96">
        <f>SUMIFS([1]基础经济系数!$D$187:$D$214,[1]基础经济系数!$B$187:$B$214,C96,[1]基础经济系数!$G$187:$G$214,"高级自宝箱")</f>
        <v>0</v>
      </c>
      <c r="Z96">
        <f>SUMIFS([1]基础经济系数!$M$123:$M$153,[1]基础经济系数!$N$123:$N$153,"高级自宝箱",[1]基础经济系数!$J$123:$J$153,A96)</f>
        <v>0</v>
      </c>
    </row>
    <row r="97" spans="1:26" x14ac:dyDescent="0.2">
      <c r="A97">
        <f>玩家成长时间线!A97</f>
        <v>96</v>
      </c>
      <c r="B97">
        <f>玩家成长时间线!B97</f>
        <v>10</v>
      </c>
      <c r="C97">
        <f>IF(MOD(A97,通用估算系数!$B$9),MOD(A97,通用估算系数!$B$9),通用估算系数!$B$9)</f>
        <v>12</v>
      </c>
      <c r="D97">
        <f>钥匙投放计算!C97/100</f>
        <v>2.5627999999999997</v>
      </c>
      <c r="E97">
        <f>VLOOKUP(B97,通用估算系数!$G$1:$H$11,2,FALSE)*通用估算系数!$B$5/通用估算系数!$B$11</f>
        <v>2.25</v>
      </c>
      <c r="F97">
        <f t="shared" si="5"/>
        <v>0</v>
      </c>
      <c r="G97">
        <f t="shared" si="6"/>
        <v>0</v>
      </c>
      <c r="H97">
        <f t="shared" si="7"/>
        <v>0</v>
      </c>
      <c r="I97">
        <f t="shared" si="8"/>
        <v>0</v>
      </c>
      <c r="J97">
        <f>SUMIFS([1]基础经济系数!$M$123:$M$153,[1]基础经济系数!$N$123:$N$153,"稀有自宝箱",[1]基础经济系数!$J$123:$J$153,A97)</f>
        <v>0</v>
      </c>
      <c r="K97">
        <v>2</v>
      </c>
      <c r="L97">
        <v>1</v>
      </c>
      <c r="M97" s="4">
        <f t="shared" si="9"/>
        <v>0.14285714285714285</v>
      </c>
      <c r="N97" s="4">
        <f t="shared" si="9"/>
        <v>0.14285714285714285</v>
      </c>
      <c r="O97">
        <f>IF(B97=B96,0,VLOOKUP(B97,通用估算系数!$Q$1:$R$11,2,FALSE))</f>
        <v>0</v>
      </c>
      <c r="P97">
        <f>SUMIFS([1]基础经济系数!$D$187:$D$214,[1]基础经济系数!$B$187:$B$214,C97,[1]基础经济系数!$G$187:$G$214,"碎片宝箱")</f>
        <v>0</v>
      </c>
      <c r="Q97">
        <f>SUMIFS([1]基础经济系数!$M$123:$M$153,[1]基础经济系数!$N$123:$N$153,"碎片宝箱",[1]基础经济系数!$J$123:$J$153,A97)</f>
        <v>0</v>
      </c>
      <c r="R97">
        <f>IF(B97=B96,0,VLOOKUP(B97,通用估算系数!$T$1:$U$11,2,FALSE))</f>
        <v>0</v>
      </c>
      <c r="S97">
        <f>SUMIFS([1]基础经济系数!$D$187:$D$214,[1]基础经济系数!$B$187:$B$214,C97,[1]基础经济系数!$G$187:$G$214,"部件宝箱")</f>
        <v>0</v>
      </c>
      <c r="T97">
        <f>SUMIFS([1]基础经济系数!$M$123:$M$153,[1]基础经济系数!$N$123:$N$153,"部件宝箱",[1]基础经济系数!$J$123:$J$153,A97)</f>
        <v>0</v>
      </c>
      <c r="U97">
        <f>IF(B97=B96,0,VLOOKUP(B97,通用估算系数!$W$1:$X$11,2,FALSE))</f>
        <v>0</v>
      </c>
      <c r="V97">
        <f>SUMIFS([1]基础经济系数!$D$187:$D$214,[1]基础经济系数!$B$187:$B$214,C97,[1]基础经济系数!$G$187:$G$214,"普通自宝箱")</f>
        <v>0</v>
      </c>
      <c r="W97">
        <f>SUMIFS([1]基础经济系数!$M$123:$M$153,[1]基础经济系数!$N$123:$N$153,"普通自宝箱",[1]基础经济系数!$J$123:$J$153,A97)</f>
        <v>0</v>
      </c>
      <c r="X97">
        <f>IF(B97=B96,0,VLOOKUP(B97,通用估算系数!$Z$1:$AA$11,2,FALSE))+IF(B97&gt;B96,1,0)</f>
        <v>0</v>
      </c>
      <c r="Y97">
        <f>SUMIFS([1]基础经济系数!$D$187:$D$214,[1]基础经济系数!$B$187:$B$214,C97,[1]基础经济系数!$G$187:$G$214,"高级自宝箱")</f>
        <v>0</v>
      </c>
      <c r="Z97">
        <f>SUMIFS([1]基础经济系数!$M$123:$M$153,[1]基础经济系数!$N$123:$N$153,"高级自宝箱",[1]基础经济系数!$J$123:$J$153,A97)</f>
        <v>0</v>
      </c>
    </row>
    <row r="98" spans="1:26" x14ac:dyDescent="0.2">
      <c r="A98">
        <f>玩家成长时间线!A98</f>
        <v>97</v>
      </c>
      <c r="B98">
        <f>玩家成长时间线!B98</f>
        <v>10</v>
      </c>
      <c r="C98">
        <f>IF(MOD(A98,通用估算系数!$B$9),MOD(A98,通用估算系数!$B$9),通用估算系数!$B$9)</f>
        <v>13</v>
      </c>
      <c r="D98">
        <f>钥匙投放计算!C98/100</f>
        <v>2.3727999999999998</v>
      </c>
      <c r="E98">
        <f>VLOOKUP(B98,通用估算系数!$G$1:$H$11,2,FALSE)*通用估算系数!$B$5/通用估算系数!$B$11</f>
        <v>2.25</v>
      </c>
      <c r="F98">
        <f t="shared" si="5"/>
        <v>0</v>
      </c>
      <c r="G98">
        <f t="shared" si="6"/>
        <v>0</v>
      </c>
      <c r="H98">
        <f t="shared" si="7"/>
        <v>0</v>
      </c>
      <c r="I98">
        <f t="shared" si="8"/>
        <v>0</v>
      </c>
      <c r="J98">
        <f>SUMIFS([1]基础经济系数!$M$123:$M$153,[1]基础经济系数!$N$123:$N$153,"稀有自宝箱",[1]基础经济系数!$J$123:$J$153,A98)</f>
        <v>0</v>
      </c>
      <c r="K98">
        <v>2</v>
      </c>
      <c r="L98">
        <v>1</v>
      </c>
      <c r="M98" s="4">
        <f t="shared" si="9"/>
        <v>0.14285714285714285</v>
      </c>
      <c r="N98" s="4">
        <f t="shared" si="9"/>
        <v>0.14285714285714285</v>
      </c>
      <c r="O98">
        <f>IF(B98=B97,0,VLOOKUP(B98,通用估算系数!$Q$1:$R$11,2,FALSE))</f>
        <v>0</v>
      </c>
      <c r="P98">
        <f>SUMIFS([1]基础经济系数!$D$187:$D$214,[1]基础经济系数!$B$187:$B$214,C98,[1]基础经济系数!$G$187:$G$214,"碎片宝箱")</f>
        <v>0</v>
      </c>
      <c r="Q98">
        <f>SUMIFS([1]基础经济系数!$M$123:$M$153,[1]基础经济系数!$N$123:$N$153,"碎片宝箱",[1]基础经济系数!$J$123:$J$153,A98)</f>
        <v>0</v>
      </c>
      <c r="R98">
        <f>IF(B98=B97,0,VLOOKUP(B98,通用估算系数!$T$1:$U$11,2,FALSE))</f>
        <v>0</v>
      </c>
      <c r="S98">
        <f>SUMIFS([1]基础经济系数!$D$187:$D$214,[1]基础经济系数!$B$187:$B$214,C98,[1]基础经济系数!$G$187:$G$214,"部件宝箱")</f>
        <v>0</v>
      </c>
      <c r="T98">
        <f>SUMIFS([1]基础经济系数!$M$123:$M$153,[1]基础经济系数!$N$123:$N$153,"部件宝箱",[1]基础经济系数!$J$123:$J$153,A98)</f>
        <v>0</v>
      </c>
      <c r="U98">
        <f>IF(B98=B97,0,VLOOKUP(B98,通用估算系数!$W$1:$X$11,2,FALSE))</f>
        <v>0</v>
      </c>
      <c r="V98">
        <f>SUMIFS([1]基础经济系数!$D$187:$D$214,[1]基础经济系数!$B$187:$B$214,C98,[1]基础经济系数!$G$187:$G$214,"普通自宝箱")</f>
        <v>0</v>
      </c>
      <c r="W98">
        <f>SUMIFS([1]基础经济系数!$M$123:$M$153,[1]基础经济系数!$N$123:$N$153,"普通自宝箱",[1]基础经济系数!$J$123:$J$153,A98)</f>
        <v>0</v>
      </c>
      <c r="X98">
        <f>IF(B98=B97,0,VLOOKUP(B98,通用估算系数!$Z$1:$AA$11,2,FALSE))+IF(B98&gt;B97,1,0)</f>
        <v>0</v>
      </c>
      <c r="Y98">
        <f>SUMIFS([1]基础经济系数!$D$187:$D$214,[1]基础经济系数!$B$187:$B$214,C98,[1]基础经济系数!$G$187:$G$214,"高级自宝箱")</f>
        <v>0</v>
      </c>
      <c r="Z98">
        <f>SUMIFS([1]基础经济系数!$M$123:$M$153,[1]基础经济系数!$N$123:$N$153,"高级自宝箱",[1]基础经济系数!$J$123:$J$153,A98)</f>
        <v>0</v>
      </c>
    </row>
    <row r="99" spans="1:26" x14ac:dyDescent="0.2">
      <c r="A99">
        <f>玩家成长时间线!A99</f>
        <v>98</v>
      </c>
      <c r="B99">
        <f>玩家成长时间线!B99</f>
        <v>8</v>
      </c>
      <c r="C99">
        <f>IF(MOD(A99,通用估算系数!$B$9),MOD(A99,通用估算系数!$B$9),通用估算系数!$B$9)</f>
        <v>14</v>
      </c>
      <c r="D99">
        <f>钥匙投放计算!C99/100</f>
        <v>2.3828</v>
      </c>
      <c r="E99">
        <f>VLOOKUP(B99,通用估算系数!$G$1:$H$11,2,FALSE)*通用估算系数!$B$5/通用估算系数!$B$11</f>
        <v>1.8</v>
      </c>
      <c r="F99">
        <f t="shared" si="5"/>
        <v>1</v>
      </c>
      <c r="G99">
        <f t="shared" si="6"/>
        <v>0</v>
      </c>
      <c r="H99">
        <f t="shared" si="7"/>
        <v>1</v>
      </c>
      <c r="I99">
        <f t="shared" si="8"/>
        <v>0</v>
      </c>
      <c r="J99">
        <f>SUMIFS([1]基础经济系数!$M$123:$M$153,[1]基础经济系数!$N$123:$N$153,"稀有自宝箱",[1]基础经济系数!$J$123:$J$153,A99)</f>
        <v>0</v>
      </c>
      <c r="K99">
        <v>2</v>
      </c>
      <c r="L99">
        <v>1</v>
      </c>
      <c r="M99" s="4">
        <f t="shared" si="9"/>
        <v>0.14285714285714285</v>
      </c>
      <c r="N99" s="4">
        <f t="shared" si="9"/>
        <v>0.14285714285714285</v>
      </c>
      <c r="O99">
        <f>IF(B99=B98,0,VLOOKUP(B99,通用估算系数!$Q$1:$R$11,2,FALSE))</f>
        <v>1</v>
      </c>
      <c r="P99">
        <f>SUMIFS([1]基础经济系数!$D$187:$D$214,[1]基础经济系数!$B$187:$B$214,C99,[1]基础经济系数!$G$187:$G$214,"碎片宝箱")</f>
        <v>0</v>
      </c>
      <c r="Q99">
        <f>SUMIFS([1]基础经济系数!$M$123:$M$153,[1]基础经济系数!$N$123:$N$153,"碎片宝箱",[1]基础经济系数!$J$123:$J$153,A99)</f>
        <v>0</v>
      </c>
      <c r="R99">
        <f>IF(B99=B98,0,VLOOKUP(B99,通用估算系数!$T$1:$U$11,2,FALSE))</f>
        <v>0</v>
      </c>
      <c r="S99">
        <f>SUMIFS([1]基础经济系数!$D$187:$D$214,[1]基础经济系数!$B$187:$B$214,C99,[1]基础经济系数!$G$187:$G$214,"部件宝箱")</f>
        <v>0</v>
      </c>
      <c r="T99">
        <f>SUMIFS([1]基础经济系数!$M$123:$M$153,[1]基础经济系数!$N$123:$N$153,"部件宝箱",[1]基础经济系数!$J$123:$J$153,A99)</f>
        <v>0</v>
      </c>
      <c r="U99">
        <f>IF(B99=B98,0,VLOOKUP(B99,通用估算系数!$W$1:$X$11,2,FALSE))</f>
        <v>0</v>
      </c>
      <c r="V99">
        <f>SUMIFS([1]基础经济系数!$D$187:$D$214,[1]基础经济系数!$B$187:$B$214,C99,[1]基础经济系数!$G$187:$G$214,"普通自宝箱")</f>
        <v>1</v>
      </c>
      <c r="W99">
        <f>SUMIFS([1]基础经济系数!$M$123:$M$153,[1]基础经济系数!$N$123:$N$153,"普通自宝箱",[1]基础经济系数!$J$123:$J$153,A99)</f>
        <v>0</v>
      </c>
      <c r="X99">
        <f>IF(B99=B98,0,VLOOKUP(B99,通用估算系数!$Z$1:$AA$11,2,FALSE))+IF(B99&gt;B98,1,0)</f>
        <v>0</v>
      </c>
      <c r="Y99">
        <f>SUMIFS([1]基础经济系数!$D$187:$D$214,[1]基础经济系数!$B$187:$B$214,C99,[1]基础经济系数!$G$187:$G$214,"高级自宝箱")</f>
        <v>0</v>
      </c>
      <c r="Z99">
        <f>SUMIFS([1]基础经济系数!$M$123:$M$153,[1]基础经济系数!$N$123:$N$153,"高级自宝箱",[1]基础经济系数!$J$123:$J$153,A99)</f>
        <v>0</v>
      </c>
    </row>
    <row r="100" spans="1:26" x14ac:dyDescent="0.2">
      <c r="A100">
        <f>玩家成长时间线!A100</f>
        <v>99</v>
      </c>
      <c r="B100">
        <f>玩家成长时间线!B100</f>
        <v>8</v>
      </c>
      <c r="C100">
        <f>IF(MOD(A100,通用估算系数!$B$9),MOD(A100,通用估算系数!$B$9),通用估算系数!$B$9)</f>
        <v>15</v>
      </c>
      <c r="D100">
        <f>钥匙投放计算!C100/100</f>
        <v>2.3927999999999998</v>
      </c>
      <c r="E100">
        <f>VLOOKUP(B100,通用估算系数!$G$1:$H$11,2,FALSE)*通用估算系数!$B$5/通用估算系数!$B$11</f>
        <v>1.8</v>
      </c>
      <c r="F100">
        <f t="shared" si="5"/>
        <v>0</v>
      </c>
      <c r="G100">
        <f t="shared" si="6"/>
        <v>0</v>
      </c>
      <c r="H100">
        <f t="shared" si="7"/>
        <v>0</v>
      </c>
      <c r="I100">
        <f t="shared" si="8"/>
        <v>0</v>
      </c>
      <c r="J100">
        <f>SUMIFS([1]基础经济系数!$M$123:$M$153,[1]基础经济系数!$N$123:$N$153,"稀有自宝箱",[1]基础经济系数!$J$123:$J$153,A100)</f>
        <v>0</v>
      </c>
      <c r="K100">
        <v>2</v>
      </c>
      <c r="L100">
        <v>1</v>
      </c>
      <c r="M100" s="4">
        <f t="shared" si="9"/>
        <v>0.14285714285714285</v>
      </c>
      <c r="N100" s="4">
        <f t="shared" si="9"/>
        <v>0.14285714285714285</v>
      </c>
      <c r="O100">
        <f>IF(B100=B99,0,VLOOKUP(B100,通用估算系数!$Q$1:$R$11,2,FALSE))</f>
        <v>0</v>
      </c>
      <c r="P100">
        <f>SUMIFS([1]基础经济系数!$D$187:$D$214,[1]基础经济系数!$B$187:$B$214,C100,[1]基础经济系数!$G$187:$G$214,"碎片宝箱")</f>
        <v>0</v>
      </c>
      <c r="Q100">
        <f>SUMIFS([1]基础经济系数!$M$123:$M$153,[1]基础经济系数!$N$123:$N$153,"碎片宝箱",[1]基础经济系数!$J$123:$J$153,A100)</f>
        <v>0</v>
      </c>
      <c r="R100">
        <f>IF(B100=B99,0,VLOOKUP(B100,通用估算系数!$T$1:$U$11,2,FALSE))</f>
        <v>0</v>
      </c>
      <c r="S100">
        <f>SUMIFS([1]基础经济系数!$D$187:$D$214,[1]基础经济系数!$B$187:$B$214,C100,[1]基础经济系数!$G$187:$G$214,"部件宝箱")</f>
        <v>0</v>
      </c>
      <c r="T100">
        <f>SUMIFS([1]基础经济系数!$M$123:$M$153,[1]基础经济系数!$N$123:$N$153,"部件宝箱",[1]基础经济系数!$J$123:$J$153,A100)</f>
        <v>0</v>
      </c>
      <c r="U100">
        <f>IF(B100=B99,0,VLOOKUP(B100,通用估算系数!$W$1:$X$11,2,FALSE))</f>
        <v>0</v>
      </c>
      <c r="V100">
        <f>SUMIFS([1]基础经济系数!$D$187:$D$214,[1]基础经济系数!$B$187:$B$214,C100,[1]基础经济系数!$G$187:$G$214,"普通自宝箱")</f>
        <v>0</v>
      </c>
      <c r="W100">
        <f>SUMIFS([1]基础经济系数!$M$123:$M$153,[1]基础经济系数!$N$123:$N$153,"普通自宝箱",[1]基础经济系数!$J$123:$J$153,A100)</f>
        <v>0</v>
      </c>
      <c r="X100">
        <f>IF(B100=B99,0,VLOOKUP(B100,通用估算系数!$Z$1:$AA$11,2,FALSE))+IF(B100&gt;B99,1,0)</f>
        <v>0</v>
      </c>
      <c r="Y100">
        <f>SUMIFS([1]基础经济系数!$D$187:$D$214,[1]基础经济系数!$B$187:$B$214,C100,[1]基础经济系数!$G$187:$G$214,"高级自宝箱")</f>
        <v>0</v>
      </c>
      <c r="Z100">
        <f>SUMIFS([1]基础经济系数!$M$123:$M$153,[1]基础经济系数!$N$123:$N$153,"高级自宝箱",[1]基础经济系数!$J$123:$J$153,A100)</f>
        <v>0</v>
      </c>
    </row>
    <row r="101" spans="1:26" x14ac:dyDescent="0.2">
      <c r="A101">
        <f>玩家成长时间线!A101</f>
        <v>100</v>
      </c>
      <c r="B101">
        <f>玩家成长时间线!B101</f>
        <v>8</v>
      </c>
      <c r="C101">
        <f>IF(MOD(A101,通用估算系数!$B$9),MOD(A101,通用估算系数!$B$9),通用估算系数!$B$9)</f>
        <v>16</v>
      </c>
      <c r="D101">
        <f>钥匙投放计算!C101/100</f>
        <v>2.6027999999999998</v>
      </c>
      <c r="E101">
        <f>VLOOKUP(B101,通用估算系数!$G$1:$H$11,2,FALSE)*通用估算系数!$B$5/通用估算系数!$B$11</f>
        <v>1.8</v>
      </c>
      <c r="F101">
        <f t="shared" si="5"/>
        <v>0</v>
      </c>
      <c r="G101">
        <f t="shared" si="6"/>
        <v>0</v>
      </c>
      <c r="H101">
        <f t="shared" si="7"/>
        <v>0</v>
      </c>
      <c r="I101">
        <f t="shared" si="8"/>
        <v>0</v>
      </c>
      <c r="J101">
        <f>SUMIFS([1]基础经济系数!$M$123:$M$153,[1]基础经济系数!$N$123:$N$153,"稀有自宝箱",[1]基础经济系数!$J$123:$J$153,A101)</f>
        <v>0</v>
      </c>
      <c r="K101">
        <v>2</v>
      </c>
      <c r="L101">
        <v>1</v>
      </c>
      <c r="M101" s="4">
        <f t="shared" si="9"/>
        <v>0.14285714285714285</v>
      </c>
      <c r="N101" s="4">
        <f t="shared" si="9"/>
        <v>0.14285714285714285</v>
      </c>
      <c r="O101">
        <f>IF(B101=B100,0,VLOOKUP(B101,通用估算系数!$Q$1:$R$11,2,FALSE))</f>
        <v>0</v>
      </c>
      <c r="P101">
        <f>SUMIFS([1]基础经济系数!$D$187:$D$214,[1]基础经济系数!$B$187:$B$214,C101,[1]基础经济系数!$G$187:$G$214,"碎片宝箱")</f>
        <v>0</v>
      </c>
      <c r="Q101">
        <f>SUMIFS([1]基础经济系数!$M$123:$M$153,[1]基础经济系数!$N$123:$N$153,"碎片宝箱",[1]基础经济系数!$J$123:$J$153,A101)</f>
        <v>0</v>
      </c>
      <c r="R101">
        <f>IF(B101=B100,0,VLOOKUP(B101,通用估算系数!$T$1:$U$11,2,FALSE))</f>
        <v>0</v>
      </c>
      <c r="S101">
        <f>SUMIFS([1]基础经济系数!$D$187:$D$214,[1]基础经济系数!$B$187:$B$214,C101,[1]基础经济系数!$G$187:$G$214,"部件宝箱")</f>
        <v>0</v>
      </c>
      <c r="T101">
        <f>SUMIFS([1]基础经济系数!$M$123:$M$153,[1]基础经济系数!$N$123:$N$153,"部件宝箱",[1]基础经济系数!$J$123:$J$153,A101)</f>
        <v>0</v>
      </c>
      <c r="U101">
        <f>IF(B101=B100,0,VLOOKUP(B101,通用估算系数!$W$1:$X$11,2,FALSE))</f>
        <v>0</v>
      </c>
      <c r="V101">
        <f>SUMIFS([1]基础经济系数!$D$187:$D$214,[1]基础经济系数!$B$187:$B$214,C101,[1]基础经济系数!$G$187:$G$214,"普通自宝箱")</f>
        <v>0</v>
      </c>
      <c r="W101">
        <f>SUMIFS([1]基础经济系数!$M$123:$M$153,[1]基础经济系数!$N$123:$N$153,"普通自宝箱",[1]基础经济系数!$J$123:$J$153,A101)</f>
        <v>0</v>
      </c>
      <c r="X101">
        <f>IF(B101=B100,0,VLOOKUP(B101,通用估算系数!$Z$1:$AA$11,2,FALSE))+IF(B101&gt;B100,1,0)</f>
        <v>0</v>
      </c>
      <c r="Y101">
        <f>SUMIFS([1]基础经济系数!$D$187:$D$214,[1]基础经济系数!$B$187:$B$214,C101,[1]基础经济系数!$G$187:$G$214,"高级自宝箱")</f>
        <v>0</v>
      </c>
      <c r="Z101">
        <f>SUMIFS([1]基础经济系数!$M$123:$M$153,[1]基础经济系数!$N$123:$N$153,"高级自宝箱",[1]基础经济系数!$J$123:$J$153,A101)</f>
        <v>0</v>
      </c>
    </row>
    <row r="102" spans="1:26" x14ac:dyDescent="0.2">
      <c r="A102">
        <f>玩家成长时间线!A102</f>
        <v>101</v>
      </c>
      <c r="B102">
        <f>玩家成长时间线!B102</f>
        <v>9</v>
      </c>
      <c r="C102">
        <f>IF(MOD(A102,通用估算系数!$B$9),MOD(A102,通用估算系数!$B$9),通用估算系数!$B$9)</f>
        <v>17</v>
      </c>
      <c r="D102">
        <f>钥匙投放计算!C102/100</f>
        <v>2.4127999999999998</v>
      </c>
      <c r="E102">
        <f>VLOOKUP(B102,通用估算系数!$G$1:$H$11,2,FALSE)*通用估算系数!$B$5/通用估算系数!$B$11</f>
        <v>2.25</v>
      </c>
      <c r="F102">
        <f t="shared" si="5"/>
        <v>0</v>
      </c>
      <c r="G102">
        <f t="shared" si="6"/>
        <v>0</v>
      </c>
      <c r="H102">
        <f t="shared" si="7"/>
        <v>1</v>
      </c>
      <c r="I102">
        <f t="shared" si="8"/>
        <v>1</v>
      </c>
      <c r="J102">
        <f>SUMIFS([1]基础经济系数!$M$123:$M$153,[1]基础经济系数!$N$123:$N$153,"稀有自宝箱",[1]基础经济系数!$J$123:$J$153,A102)</f>
        <v>0</v>
      </c>
      <c r="K102">
        <v>2</v>
      </c>
      <c r="L102">
        <v>1</v>
      </c>
      <c r="M102" s="4">
        <f t="shared" si="9"/>
        <v>0.14285714285714285</v>
      </c>
      <c r="N102" s="4">
        <f t="shared" si="9"/>
        <v>0.14285714285714285</v>
      </c>
      <c r="O102">
        <f>IF(B102=B101,0,VLOOKUP(B102,通用估算系数!$Q$1:$R$11,2,FALSE))</f>
        <v>0</v>
      </c>
      <c r="P102">
        <f>SUMIFS([1]基础经济系数!$D$187:$D$214,[1]基础经济系数!$B$187:$B$214,C102,[1]基础经济系数!$G$187:$G$214,"碎片宝箱")</f>
        <v>0</v>
      </c>
      <c r="Q102">
        <f>SUMIFS([1]基础经济系数!$M$123:$M$153,[1]基础经济系数!$N$123:$N$153,"碎片宝箱",[1]基础经济系数!$J$123:$J$153,A102)</f>
        <v>0</v>
      </c>
      <c r="R102">
        <f>IF(B102=B101,0,VLOOKUP(B102,通用估算系数!$T$1:$U$11,2,FALSE))</f>
        <v>0</v>
      </c>
      <c r="S102">
        <f>SUMIFS([1]基础经济系数!$D$187:$D$214,[1]基础经济系数!$B$187:$B$214,C102,[1]基础经济系数!$G$187:$G$214,"部件宝箱")</f>
        <v>0</v>
      </c>
      <c r="T102">
        <f>SUMIFS([1]基础经济系数!$M$123:$M$153,[1]基础经济系数!$N$123:$N$153,"部件宝箱",[1]基础经济系数!$J$123:$J$153,A102)</f>
        <v>0</v>
      </c>
      <c r="U102">
        <f>IF(B102=B101,0,VLOOKUP(B102,通用估算系数!$W$1:$X$11,2,FALSE))</f>
        <v>1</v>
      </c>
      <c r="V102">
        <f>SUMIFS([1]基础经济系数!$D$187:$D$214,[1]基础经济系数!$B$187:$B$214,C102,[1]基础经济系数!$G$187:$G$214,"普通自宝箱")</f>
        <v>0</v>
      </c>
      <c r="W102">
        <f>SUMIFS([1]基础经济系数!$M$123:$M$153,[1]基础经济系数!$N$123:$N$153,"普通自宝箱",[1]基础经济系数!$J$123:$J$153,A102)</f>
        <v>0</v>
      </c>
      <c r="X102">
        <f>IF(B102=B101,0,VLOOKUP(B102,通用估算系数!$Z$1:$AA$11,2,FALSE))+IF(B102&gt;B101,1,0)</f>
        <v>1</v>
      </c>
      <c r="Y102">
        <f>SUMIFS([1]基础经济系数!$D$187:$D$214,[1]基础经济系数!$B$187:$B$214,C102,[1]基础经济系数!$G$187:$G$214,"高级自宝箱")</f>
        <v>0</v>
      </c>
      <c r="Z102">
        <f>SUMIFS([1]基础经济系数!$M$123:$M$153,[1]基础经济系数!$N$123:$N$153,"高级自宝箱",[1]基础经济系数!$J$123:$J$153,A102)</f>
        <v>0</v>
      </c>
    </row>
    <row r="103" spans="1:26" x14ac:dyDescent="0.2">
      <c r="A103">
        <f>玩家成长时间线!A103</f>
        <v>102</v>
      </c>
      <c r="B103">
        <f>玩家成长时间线!B103</f>
        <v>9</v>
      </c>
      <c r="C103">
        <f>IF(MOD(A103,通用估算系数!$B$9),MOD(A103,通用估算系数!$B$9),通用估算系数!$B$9)</f>
        <v>18</v>
      </c>
      <c r="D103">
        <f>钥匙投放计算!C103/100</f>
        <v>2.4228000000000001</v>
      </c>
      <c r="E103">
        <f>VLOOKUP(B103,通用估算系数!$G$1:$H$11,2,FALSE)*通用估算系数!$B$5/通用估算系数!$B$11</f>
        <v>2.25</v>
      </c>
      <c r="F103">
        <f t="shared" si="5"/>
        <v>0</v>
      </c>
      <c r="G103">
        <f t="shared" si="6"/>
        <v>0</v>
      </c>
      <c r="H103">
        <f t="shared" si="7"/>
        <v>0</v>
      </c>
      <c r="I103">
        <f t="shared" si="8"/>
        <v>0</v>
      </c>
      <c r="J103">
        <f>SUMIFS([1]基础经济系数!$M$123:$M$153,[1]基础经济系数!$N$123:$N$153,"稀有自宝箱",[1]基础经济系数!$J$123:$J$153,A103)</f>
        <v>0</v>
      </c>
      <c r="K103">
        <v>2</v>
      </c>
      <c r="L103">
        <v>1</v>
      </c>
      <c r="M103" s="4">
        <f t="shared" si="9"/>
        <v>0.14285714285714285</v>
      </c>
      <c r="N103" s="4">
        <f t="shared" si="9"/>
        <v>0.14285714285714285</v>
      </c>
      <c r="O103">
        <f>IF(B103=B102,0,VLOOKUP(B103,通用估算系数!$Q$1:$R$11,2,FALSE))</f>
        <v>0</v>
      </c>
      <c r="P103">
        <f>SUMIFS([1]基础经济系数!$D$187:$D$214,[1]基础经济系数!$B$187:$B$214,C103,[1]基础经济系数!$G$187:$G$214,"碎片宝箱")</f>
        <v>0</v>
      </c>
      <c r="Q103">
        <f>SUMIFS([1]基础经济系数!$M$123:$M$153,[1]基础经济系数!$N$123:$N$153,"碎片宝箱",[1]基础经济系数!$J$123:$J$153,A103)</f>
        <v>0</v>
      </c>
      <c r="R103">
        <f>IF(B103=B102,0,VLOOKUP(B103,通用估算系数!$T$1:$U$11,2,FALSE))</f>
        <v>0</v>
      </c>
      <c r="S103">
        <f>SUMIFS([1]基础经济系数!$D$187:$D$214,[1]基础经济系数!$B$187:$B$214,C103,[1]基础经济系数!$G$187:$G$214,"部件宝箱")</f>
        <v>0</v>
      </c>
      <c r="T103">
        <f>SUMIFS([1]基础经济系数!$M$123:$M$153,[1]基础经济系数!$N$123:$N$153,"部件宝箱",[1]基础经济系数!$J$123:$J$153,A103)</f>
        <v>0</v>
      </c>
      <c r="U103">
        <f>IF(B103=B102,0,VLOOKUP(B103,通用估算系数!$W$1:$X$11,2,FALSE))</f>
        <v>0</v>
      </c>
      <c r="V103">
        <f>SUMIFS([1]基础经济系数!$D$187:$D$214,[1]基础经济系数!$B$187:$B$214,C103,[1]基础经济系数!$G$187:$G$214,"普通自宝箱")</f>
        <v>0</v>
      </c>
      <c r="W103">
        <f>SUMIFS([1]基础经济系数!$M$123:$M$153,[1]基础经济系数!$N$123:$N$153,"普通自宝箱",[1]基础经济系数!$J$123:$J$153,A103)</f>
        <v>0</v>
      </c>
      <c r="X103">
        <f>IF(B103=B102,0,VLOOKUP(B103,通用估算系数!$Z$1:$AA$11,2,FALSE))+IF(B103&gt;B102,1,0)</f>
        <v>0</v>
      </c>
      <c r="Y103">
        <f>SUMIFS([1]基础经济系数!$D$187:$D$214,[1]基础经济系数!$B$187:$B$214,C103,[1]基础经济系数!$G$187:$G$214,"高级自宝箱")</f>
        <v>0</v>
      </c>
      <c r="Z103">
        <f>SUMIFS([1]基础经济系数!$M$123:$M$153,[1]基础经济系数!$N$123:$N$153,"高级自宝箱",[1]基础经济系数!$J$123:$J$153,A103)</f>
        <v>0</v>
      </c>
    </row>
    <row r="104" spans="1:26" x14ac:dyDescent="0.2">
      <c r="A104">
        <f>玩家成长时间线!A104</f>
        <v>103</v>
      </c>
      <c r="B104">
        <f>玩家成长时间线!B104</f>
        <v>9</v>
      </c>
      <c r="C104">
        <f>IF(MOD(A104,通用估算系数!$B$9),MOD(A104,通用估算系数!$B$9),通用估算系数!$B$9)</f>
        <v>19</v>
      </c>
      <c r="D104">
        <f>钥匙投放计算!C104/100</f>
        <v>2.6327999999999996</v>
      </c>
      <c r="E104">
        <f>VLOOKUP(B104,通用估算系数!$G$1:$H$11,2,FALSE)*通用估算系数!$B$5/通用估算系数!$B$11</f>
        <v>2.25</v>
      </c>
      <c r="F104">
        <f t="shared" si="5"/>
        <v>0</v>
      </c>
      <c r="G104">
        <f t="shared" si="6"/>
        <v>0</v>
      </c>
      <c r="H104">
        <f t="shared" si="7"/>
        <v>0</v>
      </c>
      <c r="I104">
        <f t="shared" si="8"/>
        <v>0</v>
      </c>
      <c r="J104">
        <f>SUMIFS([1]基础经济系数!$M$123:$M$153,[1]基础经济系数!$N$123:$N$153,"稀有自宝箱",[1]基础经济系数!$J$123:$J$153,A104)</f>
        <v>0</v>
      </c>
      <c r="K104">
        <v>2</v>
      </c>
      <c r="L104">
        <v>1</v>
      </c>
      <c r="M104" s="4">
        <f t="shared" si="9"/>
        <v>0.14285714285714285</v>
      </c>
      <c r="N104" s="4">
        <f t="shared" si="9"/>
        <v>0.14285714285714285</v>
      </c>
      <c r="O104">
        <f>IF(B104=B103,0,VLOOKUP(B104,通用估算系数!$Q$1:$R$11,2,FALSE))</f>
        <v>0</v>
      </c>
      <c r="P104">
        <f>SUMIFS([1]基础经济系数!$D$187:$D$214,[1]基础经济系数!$B$187:$B$214,C104,[1]基础经济系数!$G$187:$G$214,"碎片宝箱")</f>
        <v>0</v>
      </c>
      <c r="Q104">
        <f>SUMIFS([1]基础经济系数!$M$123:$M$153,[1]基础经济系数!$N$123:$N$153,"碎片宝箱",[1]基础经济系数!$J$123:$J$153,A104)</f>
        <v>0</v>
      </c>
      <c r="R104">
        <f>IF(B104=B103,0,VLOOKUP(B104,通用估算系数!$T$1:$U$11,2,FALSE))</f>
        <v>0</v>
      </c>
      <c r="S104">
        <f>SUMIFS([1]基础经济系数!$D$187:$D$214,[1]基础经济系数!$B$187:$B$214,C104,[1]基础经济系数!$G$187:$G$214,"部件宝箱")</f>
        <v>0</v>
      </c>
      <c r="T104">
        <f>SUMIFS([1]基础经济系数!$M$123:$M$153,[1]基础经济系数!$N$123:$N$153,"部件宝箱",[1]基础经济系数!$J$123:$J$153,A104)</f>
        <v>0</v>
      </c>
      <c r="U104">
        <f>IF(B104=B103,0,VLOOKUP(B104,通用估算系数!$W$1:$X$11,2,FALSE))</f>
        <v>0</v>
      </c>
      <c r="V104">
        <f>SUMIFS([1]基础经济系数!$D$187:$D$214,[1]基础经济系数!$B$187:$B$214,C104,[1]基础经济系数!$G$187:$G$214,"普通自宝箱")</f>
        <v>0</v>
      </c>
      <c r="W104">
        <f>SUMIFS([1]基础经济系数!$M$123:$M$153,[1]基础经济系数!$N$123:$N$153,"普通自宝箱",[1]基础经济系数!$J$123:$J$153,A104)</f>
        <v>0</v>
      </c>
      <c r="X104">
        <f>IF(B104=B103,0,VLOOKUP(B104,通用估算系数!$Z$1:$AA$11,2,FALSE))+IF(B104&gt;B103,1,0)</f>
        <v>0</v>
      </c>
      <c r="Y104">
        <f>SUMIFS([1]基础经济系数!$D$187:$D$214,[1]基础经济系数!$B$187:$B$214,C104,[1]基础经济系数!$G$187:$G$214,"高级自宝箱")</f>
        <v>0</v>
      </c>
      <c r="Z104">
        <f>SUMIFS([1]基础经济系数!$M$123:$M$153,[1]基础经济系数!$N$123:$N$153,"高级自宝箱",[1]基础经济系数!$J$123:$J$153,A104)</f>
        <v>0</v>
      </c>
    </row>
    <row r="105" spans="1:26" x14ac:dyDescent="0.2">
      <c r="A105">
        <f>玩家成长时间线!A105</f>
        <v>104</v>
      </c>
      <c r="B105">
        <f>玩家成长时间线!B105</f>
        <v>10</v>
      </c>
      <c r="C105">
        <f>IF(MOD(A105,通用估算系数!$B$9),MOD(A105,通用估算系数!$B$9),通用估算系数!$B$9)</f>
        <v>20</v>
      </c>
      <c r="D105">
        <f>钥匙投放计算!C105/100</f>
        <v>2.4428000000000001</v>
      </c>
      <c r="E105">
        <f>VLOOKUP(B105,通用估算系数!$G$1:$H$11,2,FALSE)*通用估算系数!$B$5/通用估算系数!$B$11</f>
        <v>2.25</v>
      </c>
      <c r="F105">
        <f t="shared" si="5"/>
        <v>0</v>
      </c>
      <c r="G105">
        <f t="shared" si="6"/>
        <v>0</v>
      </c>
      <c r="H105">
        <f t="shared" si="7"/>
        <v>0</v>
      </c>
      <c r="I105">
        <f t="shared" si="8"/>
        <v>1</v>
      </c>
      <c r="J105">
        <f>SUMIFS([1]基础经济系数!$M$123:$M$153,[1]基础经济系数!$N$123:$N$153,"稀有自宝箱",[1]基础经济系数!$J$123:$J$153,A105)</f>
        <v>0</v>
      </c>
      <c r="K105">
        <v>2</v>
      </c>
      <c r="L105">
        <v>1</v>
      </c>
      <c r="M105" s="4">
        <f t="shared" si="9"/>
        <v>0.14285714285714285</v>
      </c>
      <c r="N105" s="4">
        <f t="shared" si="9"/>
        <v>0.14285714285714285</v>
      </c>
      <c r="O105">
        <f>IF(B105=B104,0,VLOOKUP(B105,通用估算系数!$Q$1:$R$11,2,FALSE))</f>
        <v>0</v>
      </c>
      <c r="P105">
        <f>SUMIFS([1]基础经济系数!$D$187:$D$214,[1]基础经济系数!$B$187:$B$214,C105,[1]基础经济系数!$G$187:$G$214,"碎片宝箱")</f>
        <v>0</v>
      </c>
      <c r="Q105">
        <f>SUMIFS([1]基础经济系数!$M$123:$M$153,[1]基础经济系数!$N$123:$N$153,"碎片宝箱",[1]基础经济系数!$J$123:$J$153,A105)</f>
        <v>0</v>
      </c>
      <c r="R105">
        <f>IF(B105=B104,0,VLOOKUP(B105,通用估算系数!$T$1:$U$11,2,FALSE))</f>
        <v>0</v>
      </c>
      <c r="S105">
        <f>SUMIFS([1]基础经济系数!$D$187:$D$214,[1]基础经济系数!$B$187:$B$214,C105,[1]基础经济系数!$G$187:$G$214,"部件宝箱")</f>
        <v>0</v>
      </c>
      <c r="T105">
        <f>SUMIFS([1]基础经济系数!$M$123:$M$153,[1]基础经济系数!$N$123:$N$153,"部件宝箱",[1]基础经济系数!$J$123:$J$153,A105)</f>
        <v>0</v>
      </c>
      <c r="U105">
        <f>IF(B105=B104,0,VLOOKUP(B105,通用估算系数!$W$1:$X$11,2,FALSE))</f>
        <v>0</v>
      </c>
      <c r="V105">
        <f>SUMIFS([1]基础经济系数!$D$187:$D$214,[1]基础经济系数!$B$187:$B$214,C105,[1]基础经济系数!$G$187:$G$214,"普通自宝箱")</f>
        <v>0</v>
      </c>
      <c r="W105">
        <f>SUMIFS([1]基础经济系数!$M$123:$M$153,[1]基础经济系数!$N$123:$N$153,"普通自宝箱",[1]基础经济系数!$J$123:$J$153,A105)</f>
        <v>0</v>
      </c>
      <c r="X105">
        <f>IF(B105=B104,0,VLOOKUP(B105,通用估算系数!$Z$1:$AA$11,2,FALSE))+IF(B105&gt;B104,1,0)</f>
        <v>1</v>
      </c>
      <c r="Y105">
        <f>SUMIFS([1]基础经济系数!$D$187:$D$214,[1]基础经济系数!$B$187:$B$214,C105,[1]基础经济系数!$G$187:$G$214,"高级自宝箱")</f>
        <v>0</v>
      </c>
      <c r="Z105">
        <f>SUMIFS([1]基础经济系数!$M$123:$M$153,[1]基础经济系数!$N$123:$N$153,"高级自宝箱",[1]基础经济系数!$J$123:$J$153,A105)</f>
        <v>0</v>
      </c>
    </row>
    <row r="106" spans="1:26" x14ac:dyDescent="0.2">
      <c r="A106">
        <f>玩家成长时间线!A106</f>
        <v>105</v>
      </c>
      <c r="B106">
        <f>玩家成长时间线!B106</f>
        <v>10</v>
      </c>
      <c r="C106">
        <f>IF(MOD(A106,通用估算系数!$B$9),MOD(A106,通用估算系数!$B$9),通用估算系数!$B$9)</f>
        <v>21</v>
      </c>
      <c r="D106">
        <f>钥匙投放计算!C106/100</f>
        <v>2.4527999999999999</v>
      </c>
      <c r="E106">
        <f>VLOOKUP(B106,通用估算系数!$G$1:$H$11,2,FALSE)*通用估算系数!$B$5/通用估算系数!$B$11</f>
        <v>2.25</v>
      </c>
      <c r="F106">
        <f t="shared" si="5"/>
        <v>0</v>
      </c>
      <c r="G106">
        <f t="shared" si="6"/>
        <v>2</v>
      </c>
      <c r="H106">
        <f t="shared" si="7"/>
        <v>0</v>
      </c>
      <c r="I106">
        <f t="shared" si="8"/>
        <v>0</v>
      </c>
      <c r="J106">
        <f>SUMIFS([1]基础经济系数!$M$123:$M$153,[1]基础经济系数!$N$123:$N$153,"稀有自宝箱",[1]基础经济系数!$J$123:$J$153,A106)</f>
        <v>0</v>
      </c>
      <c r="K106">
        <v>2</v>
      </c>
      <c r="L106">
        <v>1</v>
      </c>
      <c r="M106" s="4">
        <f t="shared" si="9"/>
        <v>0.14285714285714285</v>
      </c>
      <c r="N106" s="4">
        <f t="shared" si="9"/>
        <v>0.14285714285714285</v>
      </c>
      <c r="O106">
        <f>IF(B106=B105,0,VLOOKUP(B106,通用估算系数!$Q$1:$R$11,2,FALSE))</f>
        <v>0</v>
      </c>
      <c r="P106">
        <f>SUMIFS([1]基础经济系数!$D$187:$D$214,[1]基础经济系数!$B$187:$B$214,C106,[1]基础经济系数!$G$187:$G$214,"碎片宝箱")</f>
        <v>0</v>
      </c>
      <c r="Q106">
        <f>SUMIFS([1]基础经济系数!$M$123:$M$153,[1]基础经济系数!$N$123:$N$153,"碎片宝箱",[1]基础经济系数!$J$123:$J$153,A106)</f>
        <v>0</v>
      </c>
      <c r="R106">
        <f>IF(B106=B105,0,VLOOKUP(B106,通用估算系数!$T$1:$U$11,2,FALSE))</f>
        <v>0</v>
      </c>
      <c r="S106">
        <f>SUMIFS([1]基础经济系数!$D$187:$D$214,[1]基础经济系数!$B$187:$B$214,C106,[1]基础经济系数!$G$187:$G$214,"部件宝箱")</f>
        <v>1</v>
      </c>
      <c r="T106">
        <f>SUMIFS([1]基础经济系数!$M$123:$M$153,[1]基础经济系数!$N$123:$N$153,"部件宝箱",[1]基础经济系数!$J$123:$J$153,A106)</f>
        <v>1</v>
      </c>
      <c r="U106">
        <f>IF(B106=B105,0,VLOOKUP(B106,通用估算系数!$W$1:$X$11,2,FALSE))</f>
        <v>0</v>
      </c>
      <c r="V106">
        <f>SUMIFS([1]基础经济系数!$D$187:$D$214,[1]基础经济系数!$B$187:$B$214,C106,[1]基础经济系数!$G$187:$G$214,"普通自宝箱")</f>
        <v>0</v>
      </c>
      <c r="W106">
        <f>SUMIFS([1]基础经济系数!$M$123:$M$153,[1]基础经济系数!$N$123:$N$153,"普通自宝箱",[1]基础经济系数!$J$123:$J$153,A106)</f>
        <v>0</v>
      </c>
      <c r="X106">
        <f>IF(B106=B105,0,VLOOKUP(B106,通用估算系数!$Z$1:$AA$11,2,FALSE))+IF(B106&gt;B105,1,0)</f>
        <v>0</v>
      </c>
      <c r="Y106">
        <f>SUMIFS([1]基础经济系数!$D$187:$D$214,[1]基础经济系数!$B$187:$B$214,C106,[1]基础经济系数!$G$187:$G$214,"高级自宝箱")</f>
        <v>0</v>
      </c>
      <c r="Z106">
        <f>SUMIFS([1]基础经济系数!$M$123:$M$153,[1]基础经济系数!$N$123:$N$153,"高级自宝箱",[1]基础经济系数!$J$123:$J$153,A106)</f>
        <v>0</v>
      </c>
    </row>
    <row r="107" spans="1:26" x14ac:dyDescent="0.2">
      <c r="A107">
        <f>玩家成长时间线!A107</f>
        <v>106</v>
      </c>
      <c r="B107">
        <f>玩家成长时间线!B107</f>
        <v>10</v>
      </c>
      <c r="C107">
        <f>IF(MOD(A107,通用估算系数!$B$9),MOD(A107,通用估算系数!$B$9),通用估算系数!$B$9)</f>
        <v>22</v>
      </c>
      <c r="D107">
        <f>钥匙投放计算!C107/100</f>
        <v>2.4628000000000001</v>
      </c>
      <c r="E107">
        <f>VLOOKUP(B107,通用估算系数!$G$1:$H$11,2,FALSE)*通用估算系数!$B$5/通用估算系数!$B$11</f>
        <v>2.25</v>
      </c>
      <c r="F107">
        <f t="shared" si="5"/>
        <v>0</v>
      </c>
      <c r="G107">
        <f t="shared" si="6"/>
        <v>0</v>
      </c>
      <c r="H107">
        <f t="shared" si="7"/>
        <v>0</v>
      </c>
      <c r="I107">
        <f t="shared" si="8"/>
        <v>0</v>
      </c>
      <c r="J107">
        <f>SUMIFS([1]基础经济系数!$M$123:$M$153,[1]基础经济系数!$N$123:$N$153,"稀有自宝箱",[1]基础经济系数!$J$123:$J$153,A107)</f>
        <v>0</v>
      </c>
      <c r="K107">
        <v>2</v>
      </c>
      <c r="L107">
        <v>1</v>
      </c>
      <c r="M107" s="4">
        <f t="shared" si="9"/>
        <v>0.14285714285714285</v>
      </c>
      <c r="N107" s="4">
        <f t="shared" si="9"/>
        <v>0.14285714285714285</v>
      </c>
      <c r="O107">
        <f>IF(B107=B106,0,VLOOKUP(B107,通用估算系数!$Q$1:$R$11,2,FALSE))</f>
        <v>0</v>
      </c>
      <c r="P107">
        <f>SUMIFS([1]基础经济系数!$D$187:$D$214,[1]基础经济系数!$B$187:$B$214,C107,[1]基础经济系数!$G$187:$G$214,"碎片宝箱")</f>
        <v>0</v>
      </c>
      <c r="Q107">
        <f>SUMIFS([1]基础经济系数!$M$123:$M$153,[1]基础经济系数!$N$123:$N$153,"碎片宝箱",[1]基础经济系数!$J$123:$J$153,A107)</f>
        <v>0</v>
      </c>
      <c r="R107">
        <f>IF(B107=B106,0,VLOOKUP(B107,通用估算系数!$T$1:$U$11,2,FALSE))</f>
        <v>0</v>
      </c>
      <c r="S107">
        <f>SUMIFS([1]基础经济系数!$D$187:$D$214,[1]基础经济系数!$B$187:$B$214,C107,[1]基础经济系数!$G$187:$G$214,"部件宝箱")</f>
        <v>0</v>
      </c>
      <c r="T107">
        <f>SUMIFS([1]基础经济系数!$M$123:$M$153,[1]基础经济系数!$N$123:$N$153,"部件宝箱",[1]基础经济系数!$J$123:$J$153,A107)</f>
        <v>0</v>
      </c>
      <c r="U107">
        <f>IF(B107=B106,0,VLOOKUP(B107,通用估算系数!$W$1:$X$11,2,FALSE))</f>
        <v>0</v>
      </c>
      <c r="V107">
        <f>SUMIFS([1]基础经济系数!$D$187:$D$214,[1]基础经济系数!$B$187:$B$214,C107,[1]基础经济系数!$G$187:$G$214,"普通自宝箱")</f>
        <v>0</v>
      </c>
      <c r="W107">
        <f>SUMIFS([1]基础经济系数!$M$123:$M$153,[1]基础经济系数!$N$123:$N$153,"普通自宝箱",[1]基础经济系数!$J$123:$J$153,A107)</f>
        <v>0</v>
      </c>
      <c r="X107">
        <f>IF(B107=B106,0,VLOOKUP(B107,通用估算系数!$Z$1:$AA$11,2,FALSE))+IF(B107&gt;B106,1,0)</f>
        <v>0</v>
      </c>
      <c r="Y107">
        <f>SUMIFS([1]基础经济系数!$D$187:$D$214,[1]基础经济系数!$B$187:$B$214,C107,[1]基础经济系数!$G$187:$G$214,"高级自宝箱")</f>
        <v>0</v>
      </c>
      <c r="Z107">
        <f>SUMIFS([1]基础经济系数!$M$123:$M$153,[1]基础经济系数!$N$123:$N$153,"高级自宝箱",[1]基础经济系数!$J$123:$J$153,A107)</f>
        <v>0</v>
      </c>
    </row>
    <row r="108" spans="1:26" x14ac:dyDescent="0.2">
      <c r="A108">
        <f>玩家成长时间线!A108</f>
        <v>107</v>
      </c>
      <c r="B108">
        <f>玩家成长时间线!B108</f>
        <v>10</v>
      </c>
      <c r="C108">
        <f>IF(MOD(A108,通用估算系数!$B$9),MOD(A108,通用估算系数!$B$9),通用估算系数!$B$9)</f>
        <v>23</v>
      </c>
      <c r="D108">
        <f>钥匙投放计算!C108/100</f>
        <v>2.6727999999999996</v>
      </c>
      <c r="E108">
        <f>VLOOKUP(B108,通用估算系数!$G$1:$H$11,2,FALSE)*通用估算系数!$B$5/通用估算系数!$B$11</f>
        <v>2.25</v>
      </c>
      <c r="F108">
        <f t="shared" si="5"/>
        <v>0</v>
      </c>
      <c r="G108">
        <f t="shared" si="6"/>
        <v>0</v>
      </c>
      <c r="H108">
        <f t="shared" si="7"/>
        <v>0</v>
      </c>
      <c r="I108">
        <f t="shared" si="8"/>
        <v>0</v>
      </c>
      <c r="J108">
        <f>SUMIFS([1]基础经济系数!$M$123:$M$153,[1]基础经济系数!$N$123:$N$153,"稀有自宝箱",[1]基础经济系数!$J$123:$J$153,A108)</f>
        <v>0</v>
      </c>
      <c r="K108">
        <v>2</v>
      </c>
      <c r="L108">
        <v>1</v>
      </c>
      <c r="M108" s="4">
        <f t="shared" si="9"/>
        <v>0.14285714285714285</v>
      </c>
      <c r="N108" s="4">
        <f t="shared" si="9"/>
        <v>0.14285714285714285</v>
      </c>
      <c r="O108">
        <f>IF(B108=B107,0,VLOOKUP(B108,通用估算系数!$Q$1:$R$11,2,FALSE))</f>
        <v>0</v>
      </c>
      <c r="P108">
        <f>SUMIFS([1]基础经济系数!$D$187:$D$214,[1]基础经济系数!$B$187:$B$214,C108,[1]基础经济系数!$G$187:$G$214,"碎片宝箱")</f>
        <v>0</v>
      </c>
      <c r="Q108">
        <f>SUMIFS([1]基础经济系数!$M$123:$M$153,[1]基础经济系数!$N$123:$N$153,"碎片宝箱",[1]基础经济系数!$J$123:$J$153,A108)</f>
        <v>0</v>
      </c>
      <c r="R108">
        <f>IF(B108=B107,0,VLOOKUP(B108,通用估算系数!$T$1:$U$11,2,FALSE))</f>
        <v>0</v>
      </c>
      <c r="S108">
        <f>SUMIFS([1]基础经济系数!$D$187:$D$214,[1]基础经济系数!$B$187:$B$214,C108,[1]基础经济系数!$G$187:$G$214,"部件宝箱")</f>
        <v>0</v>
      </c>
      <c r="T108">
        <f>SUMIFS([1]基础经济系数!$M$123:$M$153,[1]基础经济系数!$N$123:$N$153,"部件宝箱",[1]基础经济系数!$J$123:$J$153,A108)</f>
        <v>0</v>
      </c>
      <c r="U108">
        <f>IF(B108=B107,0,VLOOKUP(B108,通用估算系数!$W$1:$X$11,2,FALSE))</f>
        <v>0</v>
      </c>
      <c r="V108">
        <f>SUMIFS([1]基础经济系数!$D$187:$D$214,[1]基础经济系数!$B$187:$B$214,C108,[1]基础经济系数!$G$187:$G$214,"普通自宝箱")</f>
        <v>0</v>
      </c>
      <c r="W108">
        <f>SUMIFS([1]基础经济系数!$M$123:$M$153,[1]基础经济系数!$N$123:$N$153,"普通自宝箱",[1]基础经济系数!$J$123:$J$153,A108)</f>
        <v>0</v>
      </c>
      <c r="X108">
        <f>IF(B108=B107,0,VLOOKUP(B108,通用估算系数!$Z$1:$AA$11,2,FALSE))+IF(B108&gt;B107,1,0)</f>
        <v>0</v>
      </c>
      <c r="Y108">
        <f>SUMIFS([1]基础经济系数!$D$187:$D$214,[1]基础经济系数!$B$187:$B$214,C108,[1]基础经济系数!$G$187:$G$214,"高级自宝箱")</f>
        <v>0</v>
      </c>
      <c r="Z108">
        <f>SUMIFS([1]基础经济系数!$M$123:$M$153,[1]基础经济系数!$N$123:$N$153,"高级自宝箱",[1]基础经济系数!$J$123:$J$153,A108)</f>
        <v>0</v>
      </c>
    </row>
    <row r="109" spans="1:26" x14ac:dyDescent="0.2">
      <c r="A109">
        <f>玩家成长时间线!A109</f>
        <v>108</v>
      </c>
      <c r="B109">
        <f>玩家成长时间线!B109</f>
        <v>10</v>
      </c>
      <c r="C109">
        <f>IF(MOD(A109,通用估算系数!$B$9),MOD(A109,通用估算系数!$B$9),通用估算系数!$B$9)</f>
        <v>24</v>
      </c>
      <c r="D109">
        <f>钥匙投放计算!C109/100</f>
        <v>2.4828000000000001</v>
      </c>
      <c r="E109">
        <f>VLOOKUP(B109,通用估算系数!$G$1:$H$11,2,FALSE)*通用估算系数!$B$5/通用估算系数!$B$11</f>
        <v>2.25</v>
      </c>
      <c r="F109">
        <f t="shared" si="5"/>
        <v>0</v>
      </c>
      <c r="G109">
        <f t="shared" si="6"/>
        <v>0</v>
      </c>
      <c r="H109">
        <f t="shared" si="7"/>
        <v>0</v>
      </c>
      <c r="I109">
        <f t="shared" si="8"/>
        <v>0</v>
      </c>
      <c r="J109">
        <f>SUMIFS([1]基础经济系数!$M$123:$M$153,[1]基础经济系数!$N$123:$N$153,"稀有自宝箱",[1]基础经济系数!$J$123:$J$153,A109)</f>
        <v>0</v>
      </c>
      <c r="K109">
        <v>2</v>
      </c>
      <c r="L109">
        <v>1</v>
      </c>
      <c r="M109" s="4">
        <f t="shared" si="9"/>
        <v>0.14285714285714285</v>
      </c>
      <c r="N109" s="4">
        <f t="shared" si="9"/>
        <v>0.14285714285714285</v>
      </c>
      <c r="O109">
        <f>IF(B109=B108,0,VLOOKUP(B109,通用估算系数!$Q$1:$R$11,2,FALSE))</f>
        <v>0</v>
      </c>
      <c r="P109">
        <f>SUMIFS([1]基础经济系数!$D$187:$D$214,[1]基础经济系数!$B$187:$B$214,C109,[1]基础经济系数!$G$187:$G$214,"碎片宝箱")</f>
        <v>0</v>
      </c>
      <c r="Q109">
        <f>SUMIFS([1]基础经济系数!$M$123:$M$153,[1]基础经济系数!$N$123:$N$153,"碎片宝箱",[1]基础经济系数!$J$123:$J$153,A109)</f>
        <v>0</v>
      </c>
      <c r="R109">
        <f>IF(B109=B108,0,VLOOKUP(B109,通用估算系数!$T$1:$U$11,2,FALSE))</f>
        <v>0</v>
      </c>
      <c r="S109">
        <f>SUMIFS([1]基础经济系数!$D$187:$D$214,[1]基础经济系数!$B$187:$B$214,C109,[1]基础经济系数!$G$187:$G$214,"部件宝箱")</f>
        <v>0</v>
      </c>
      <c r="T109">
        <f>SUMIFS([1]基础经济系数!$M$123:$M$153,[1]基础经济系数!$N$123:$N$153,"部件宝箱",[1]基础经济系数!$J$123:$J$153,A109)</f>
        <v>0</v>
      </c>
      <c r="U109">
        <f>IF(B109=B108,0,VLOOKUP(B109,通用估算系数!$W$1:$X$11,2,FALSE))</f>
        <v>0</v>
      </c>
      <c r="V109">
        <f>SUMIFS([1]基础经济系数!$D$187:$D$214,[1]基础经济系数!$B$187:$B$214,C109,[1]基础经济系数!$G$187:$G$214,"普通自宝箱")</f>
        <v>0</v>
      </c>
      <c r="W109">
        <f>SUMIFS([1]基础经济系数!$M$123:$M$153,[1]基础经济系数!$N$123:$N$153,"普通自宝箱",[1]基础经济系数!$J$123:$J$153,A109)</f>
        <v>0</v>
      </c>
      <c r="X109">
        <f>IF(B109=B108,0,VLOOKUP(B109,通用估算系数!$Z$1:$AA$11,2,FALSE))+IF(B109&gt;B108,1,0)</f>
        <v>0</v>
      </c>
      <c r="Y109">
        <f>SUMIFS([1]基础经济系数!$D$187:$D$214,[1]基础经济系数!$B$187:$B$214,C109,[1]基础经济系数!$G$187:$G$214,"高级自宝箱")</f>
        <v>0</v>
      </c>
      <c r="Z109">
        <f>SUMIFS([1]基础经济系数!$M$123:$M$153,[1]基础经济系数!$N$123:$N$153,"高级自宝箱",[1]基础经济系数!$J$123:$J$153,A109)</f>
        <v>0</v>
      </c>
    </row>
    <row r="110" spans="1:26" x14ac:dyDescent="0.2">
      <c r="A110">
        <f>玩家成长时间线!A110</f>
        <v>109</v>
      </c>
      <c r="B110">
        <f>玩家成长时间线!B110</f>
        <v>10</v>
      </c>
      <c r="C110">
        <f>IF(MOD(A110,通用估算系数!$B$9),MOD(A110,通用估算系数!$B$9),通用估算系数!$B$9)</f>
        <v>25</v>
      </c>
      <c r="D110">
        <f>钥匙投放计算!C110/100</f>
        <v>2.4927999999999999</v>
      </c>
      <c r="E110">
        <f>VLOOKUP(B110,通用估算系数!$G$1:$H$11,2,FALSE)*通用估算系数!$B$5/通用估算系数!$B$11</f>
        <v>2.25</v>
      </c>
      <c r="F110">
        <f t="shared" si="5"/>
        <v>0</v>
      </c>
      <c r="G110">
        <f t="shared" si="6"/>
        <v>0</v>
      </c>
      <c r="H110">
        <f t="shared" si="7"/>
        <v>0</v>
      </c>
      <c r="I110">
        <f t="shared" si="8"/>
        <v>0</v>
      </c>
      <c r="J110">
        <f>SUMIFS([1]基础经济系数!$M$123:$M$153,[1]基础经济系数!$N$123:$N$153,"稀有自宝箱",[1]基础经济系数!$J$123:$J$153,A110)</f>
        <v>0</v>
      </c>
      <c r="K110">
        <v>2</v>
      </c>
      <c r="L110">
        <v>1</v>
      </c>
      <c r="M110" s="4">
        <f t="shared" si="9"/>
        <v>0.14285714285714285</v>
      </c>
      <c r="N110" s="4">
        <f t="shared" si="9"/>
        <v>0.14285714285714285</v>
      </c>
      <c r="O110">
        <f>IF(B110=B109,0,VLOOKUP(B110,通用估算系数!$Q$1:$R$11,2,FALSE))</f>
        <v>0</v>
      </c>
      <c r="P110">
        <f>SUMIFS([1]基础经济系数!$D$187:$D$214,[1]基础经济系数!$B$187:$B$214,C110,[1]基础经济系数!$G$187:$G$214,"碎片宝箱")</f>
        <v>0</v>
      </c>
      <c r="Q110">
        <f>SUMIFS([1]基础经济系数!$M$123:$M$153,[1]基础经济系数!$N$123:$N$153,"碎片宝箱",[1]基础经济系数!$J$123:$J$153,A110)</f>
        <v>0</v>
      </c>
      <c r="R110">
        <f>IF(B110=B109,0,VLOOKUP(B110,通用估算系数!$T$1:$U$11,2,FALSE))</f>
        <v>0</v>
      </c>
      <c r="S110">
        <f>SUMIFS([1]基础经济系数!$D$187:$D$214,[1]基础经济系数!$B$187:$B$214,C110,[1]基础经济系数!$G$187:$G$214,"部件宝箱")</f>
        <v>0</v>
      </c>
      <c r="T110">
        <f>SUMIFS([1]基础经济系数!$M$123:$M$153,[1]基础经济系数!$N$123:$N$153,"部件宝箱",[1]基础经济系数!$J$123:$J$153,A110)</f>
        <v>0</v>
      </c>
      <c r="U110">
        <f>IF(B110=B109,0,VLOOKUP(B110,通用估算系数!$W$1:$X$11,2,FALSE))</f>
        <v>0</v>
      </c>
      <c r="V110">
        <f>SUMIFS([1]基础经济系数!$D$187:$D$214,[1]基础经济系数!$B$187:$B$214,C110,[1]基础经济系数!$G$187:$G$214,"普通自宝箱")</f>
        <v>0</v>
      </c>
      <c r="W110">
        <f>SUMIFS([1]基础经济系数!$M$123:$M$153,[1]基础经济系数!$N$123:$N$153,"普通自宝箱",[1]基础经济系数!$J$123:$J$153,A110)</f>
        <v>0</v>
      </c>
      <c r="X110">
        <f>IF(B110=B109,0,VLOOKUP(B110,通用估算系数!$Z$1:$AA$11,2,FALSE))+IF(B110&gt;B109,1,0)</f>
        <v>0</v>
      </c>
      <c r="Y110">
        <f>SUMIFS([1]基础经济系数!$D$187:$D$214,[1]基础经济系数!$B$187:$B$214,C110,[1]基础经济系数!$G$187:$G$214,"高级自宝箱")</f>
        <v>0</v>
      </c>
      <c r="Z110">
        <f>SUMIFS([1]基础经济系数!$M$123:$M$153,[1]基础经济系数!$N$123:$N$153,"高级自宝箱",[1]基础经济系数!$J$123:$J$153,A110)</f>
        <v>0</v>
      </c>
    </row>
    <row r="111" spans="1:26" x14ac:dyDescent="0.2">
      <c r="A111">
        <f>玩家成长时间线!A111</f>
        <v>110</v>
      </c>
      <c r="B111">
        <f>玩家成长时间线!B111</f>
        <v>10</v>
      </c>
      <c r="C111">
        <f>IF(MOD(A111,通用估算系数!$B$9),MOD(A111,通用估算系数!$B$9),通用估算系数!$B$9)</f>
        <v>26</v>
      </c>
      <c r="D111">
        <f>钥匙投放计算!C111/100</f>
        <v>2.6027999999999998</v>
      </c>
      <c r="E111">
        <f>VLOOKUP(B111,通用估算系数!$G$1:$H$11,2,FALSE)*通用估算系数!$B$5/通用估算系数!$B$11</f>
        <v>2.25</v>
      </c>
      <c r="F111">
        <f t="shared" si="5"/>
        <v>0</v>
      </c>
      <c r="G111">
        <f t="shared" si="6"/>
        <v>0</v>
      </c>
      <c r="H111">
        <f t="shared" si="7"/>
        <v>0</v>
      </c>
      <c r="I111">
        <f t="shared" si="8"/>
        <v>0</v>
      </c>
      <c r="J111">
        <f>SUMIFS([1]基础经济系数!$M$123:$M$153,[1]基础经济系数!$N$123:$N$153,"稀有自宝箱",[1]基础经济系数!$J$123:$J$153,A111)</f>
        <v>0</v>
      </c>
      <c r="K111">
        <v>2</v>
      </c>
      <c r="L111">
        <v>1</v>
      </c>
      <c r="M111" s="4">
        <f t="shared" si="9"/>
        <v>0.14285714285714285</v>
      </c>
      <c r="N111" s="4">
        <f t="shared" si="9"/>
        <v>0.14285714285714285</v>
      </c>
      <c r="O111">
        <f>IF(B111=B110,0,VLOOKUP(B111,通用估算系数!$Q$1:$R$11,2,FALSE))</f>
        <v>0</v>
      </c>
      <c r="P111">
        <f>SUMIFS([1]基础经济系数!$D$187:$D$214,[1]基础经济系数!$B$187:$B$214,C111,[1]基础经济系数!$G$187:$G$214,"碎片宝箱")</f>
        <v>0</v>
      </c>
      <c r="Q111">
        <f>SUMIFS([1]基础经济系数!$M$123:$M$153,[1]基础经济系数!$N$123:$N$153,"碎片宝箱",[1]基础经济系数!$J$123:$J$153,A111)</f>
        <v>0</v>
      </c>
      <c r="R111">
        <f>IF(B111=B110,0,VLOOKUP(B111,通用估算系数!$T$1:$U$11,2,FALSE))</f>
        <v>0</v>
      </c>
      <c r="S111">
        <f>SUMIFS([1]基础经济系数!$D$187:$D$214,[1]基础经济系数!$B$187:$B$214,C111,[1]基础经济系数!$G$187:$G$214,"部件宝箱")</f>
        <v>0</v>
      </c>
      <c r="T111">
        <f>SUMIFS([1]基础经济系数!$M$123:$M$153,[1]基础经济系数!$N$123:$N$153,"部件宝箱",[1]基础经济系数!$J$123:$J$153,A111)</f>
        <v>0</v>
      </c>
      <c r="U111">
        <f>IF(B111=B110,0,VLOOKUP(B111,通用估算系数!$W$1:$X$11,2,FALSE))</f>
        <v>0</v>
      </c>
      <c r="V111">
        <f>SUMIFS([1]基础经济系数!$D$187:$D$214,[1]基础经济系数!$B$187:$B$214,C111,[1]基础经济系数!$G$187:$G$214,"普通自宝箱")</f>
        <v>0</v>
      </c>
      <c r="W111">
        <f>SUMIFS([1]基础经济系数!$M$123:$M$153,[1]基础经济系数!$N$123:$N$153,"普通自宝箱",[1]基础经济系数!$J$123:$J$153,A111)</f>
        <v>0</v>
      </c>
      <c r="X111">
        <f>IF(B111=B110,0,VLOOKUP(B111,通用估算系数!$Z$1:$AA$11,2,FALSE))+IF(B111&gt;B110,1,0)</f>
        <v>0</v>
      </c>
      <c r="Y111">
        <f>SUMIFS([1]基础经济系数!$D$187:$D$214,[1]基础经济系数!$B$187:$B$214,C111,[1]基础经济系数!$G$187:$G$214,"高级自宝箱")</f>
        <v>0</v>
      </c>
      <c r="Z111">
        <f>SUMIFS([1]基础经济系数!$M$123:$M$153,[1]基础经济系数!$N$123:$N$153,"高级自宝箱",[1]基础经济系数!$J$123:$J$153,A111)</f>
        <v>0</v>
      </c>
    </row>
    <row r="112" spans="1:26" x14ac:dyDescent="0.2">
      <c r="A112">
        <f>玩家成长时间线!A112</f>
        <v>111</v>
      </c>
      <c r="B112">
        <f>玩家成长时间线!B112</f>
        <v>10</v>
      </c>
      <c r="C112">
        <f>IF(MOD(A112,通用估算系数!$B$9),MOD(A112,通用估算系数!$B$9),通用估算系数!$B$9)</f>
        <v>27</v>
      </c>
      <c r="D112">
        <f>钥匙投放计算!C112/100</f>
        <v>2.5127999999999999</v>
      </c>
      <c r="E112">
        <f>VLOOKUP(B112,通用估算系数!$G$1:$H$11,2,FALSE)*通用估算系数!$B$5/通用估算系数!$B$11</f>
        <v>2.25</v>
      </c>
      <c r="F112">
        <f t="shared" si="5"/>
        <v>0</v>
      </c>
      <c r="G112">
        <f t="shared" si="6"/>
        <v>0</v>
      </c>
      <c r="H112">
        <f t="shared" si="7"/>
        <v>0</v>
      </c>
      <c r="I112">
        <f t="shared" si="8"/>
        <v>0</v>
      </c>
      <c r="J112">
        <f>SUMIFS([1]基础经济系数!$M$123:$M$153,[1]基础经济系数!$N$123:$N$153,"稀有自宝箱",[1]基础经济系数!$J$123:$J$153,A112)</f>
        <v>0</v>
      </c>
      <c r="K112">
        <v>2</v>
      </c>
      <c r="L112">
        <v>1</v>
      </c>
      <c r="M112" s="4">
        <f t="shared" si="9"/>
        <v>0.14285714285714285</v>
      </c>
      <c r="N112" s="4">
        <f t="shared" si="9"/>
        <v>0.14285714285714285</v>
      </c>
      <c r="O112">
        <f>IF(B112=B111,0,VLOOKUP(B112,通用估算系数!$Q$1:$R$11,2,FALSE))</f>
        <v>0</v>
      </c>
      <c r="P112">
        <f>SUMIFS([1]基础经济系数!$D$187:$D$214,[1]基础经济系数!$B$187:$B$214,C112,[1]基础经济系数!$G$187:$G$214,"碎片宝箱")</f>
        <v>0</v>
      </c>
      <c r="Q112">
        <f>SUMIFS([1]基础经济系数!$M$123:$M$153,[1]基础经济系数!$N$123:$N$153,"碎片宝箱",[1]基础经济系数!$J$123:$J$153,A112)</f>
        <v>0</v>
      </c>
      <c r="R112">
        <f>IF(B112=B111,0,VLOOKUP(B112,通用估算系数!$T$1:$U$11,2,FALSE))</f>
        <v>0</v>
      </c>
      <c r="S112">
        <f>SUMIFS([1]基础经济系数!$D$187:$D$214,[1]基础经济系数!$B$187:$B$214,C112,[1]基础经济系数!$G$187:$G$214,"部件宝箱")</f>
        <v>0</v>
      </c>
      <c r="T112">
        <f>SUMIFS([1]基础经济系数!$M$123:$M$153,[1]基础经济系数!$N$123:$N$153,"部件宝箱",[1]基础经济系数!$J$123:$J$153,A112)</f>
        <v>0</v>
      </c>
      <c r="U112">
        <f>IF(B112=B111,0,VLOOKUP(B112,通用估算系数!$W$1:$X$11,2,FALSE))</f>
        <v>0</v>
      </c>
      <c r="V112">
        <f>SUMIFS([1]基础经济系数!$D$187:$D$214,[1]基础经济系数!$B$187:$B$214,C112,[1]基础经济系数!$G$187:$G$214,"普通自宝箱")</f>
        <v>0</v>
      </c>
      <c r="W112">
        <f>SUMIFS([1]基础经济系数!$M$123:$M$153,[1]基础经济系数!$N$123:$N$153,"普通自宝箱",[1]基础经济系数!$J$123:$J$153,A112)</f>
        <v>0</v>
      </c>
      <c r="X112">
        <f>IF(B112=B111,0,VLOOKUP(B112,通用估算系数!$Z$1:$AA$11,2,FALSE))+IF(B112&gt;B111,1,0)</f>
        <v>0</v>
      </c>
      <c r="Y112">
        <f>SUMIFS([1]基础经济系数!$D$187:$D$214,[1]基础经济系数!$B$187:$B$214,C112,[1]基础经济系数!$G$187:$G$214,"高级自宝箱")</f>
        <v>0</v>
      </c>
      <c r="Z112">
        <f>SUMIFS([1]基础经济系数!$M$123:$M$153,[1]基础经济系数!$N$123:$N$153,"高级自宝箱",[1]基础经济系数!$J$123:$J$153,A112)</f>
        <v>0</v>
      </c>
    </row>
    <row r="113" spans="1:26" x14ac:dyDescent="0.2">
      <c r="A113">
        <f>玩家成长时间线!A113</f>
        <v>112</v>
      </c>
      <c r="B113">
        <f>玩家成长时间线!B113</f>
        <v>8</v>
      </c>
      <c r="C113">
        <f>IF(MOD(A113,通用估算系数!$B$9),MOD(A113,通用估算系数!$B$9),通用估算系数!$B$9)</f>
        <v>28</v>
      </c>
      <c r="D113">
        <f>钥匙投放计算!C113/100</f>
        <v>2.5228000000000002</v>
      </c>
      <c r="E113">
        <f>VLOOKUP(B113,通用估算系数!$G$1:$H$11,2,FALSE)*通用估算系数!$B$5/通用估算系数!$B$11</f>
        <v>1.8</v>
      </c>
      <c r="F113">
        <f t="shared" si="5"/>
        <v>1</v>
      </c>
      <c r="G113">
        <f t="shared" si="6"/>
        <v>0</v>
      </c>
      <c r="H113">
        <f t="shared" si="7"/>
        <v>0</v>
      </c>
      <c r="I113">
        <f t="shared" si="8"/>
        <v>0</v>
      </c>
      <c r="J113">
        <f>SUMIFS([1]基础经济系数!$M$123:$M$153,[1]基础经济系数!$N$123:$N$153,"稀有自宝箱",[1]基础经济系数!$J$123:$J$153,A113)</f>
        <v>0</v>
      </c>
      <c r="K113">
        <v>2</v>
      </c>
      <c r="L113">
        <v>1</v>
      </c>
      <c r="M113" s="4">
        <f t="shared" si="9"/>
        <v>0.14285714285714285</v>
      </c>
      <c r="N113" s="4">
        <f t="shared" si="9"/>
        <v>0.14285714285714285</v>
      </c>
      <c r="O113">
        <f>IF(B113=B112,0,VLOOKUP(B113,通用估算系数!$Q$1:$R$11,2,FALSE))</f>
        <v>1</v>
      </c>
      <c r="P113">
        <f>SUMIFS([1]基础经济系数!$D$187:$D$214,[1]基础经济系数!$B$187:$B$214,C113,[1]基础经济系数!$G$187:$G$214,"碎片宝箱")</f>
        <v>0</v>
      </c>
      <c r="Q113">
        <f>SUMIFS([1]基础经济系数!$M$123:$M$153,[1]基础经济系数!$N$123:$N$153,"碎片宝箱",[1]基础经济系数!$J$123:$J$153,A113)</f>
        <v>0</v>
      </c>
      <c r="R113">
        <f>IF(B113=B112,0,VLOOKUP(B113,通用估算系数!$T$1:$U$11,2,FALSE))</f>
        <v>0</v>
      </c>
      <c r="S113">
        <f>SUMIFS([1]基础经济系数!$D$187:$D$214,[1]基础经济系数!$B$187:$B$214,C113,[1]基础经济系数!$G$187:$G$214,"部件宝箱")</f>
        <v>0</v>
      </c>
      <c r="T113">
        <f>SUMIFS([1]基础经济系数!$M$123:$M$153,[1]基础经济系数!$N$123:$N$153,"部件宝箱",[1]基础经济系数!$J$123:$J$153,A113)</f>
        <v>0</v>
      </c>
      <c r="U113">
        <f>IF(B113=B112,0,VLOOKUP(B113,通用估算系数!$W$1:$X$11,2,FALSE))</f>
        <v>0</v>
      </c>
      <c r="V113">
        <f>SUMIFS([1]基础经济系数!$D$187:$D$214,[1]基础经济系数!$B$187:$B$214,C113,[1]基础经济系数!$G$187:$G$214,"普通自宝箱")</f>
        <v>0</v>
      </c>
      <c r="W113">
        <f>SUMIFS([1]基础经济系数!$M$123:$M$153,[1]基础经济系数!$N$123:$N$153,"普通自宝箱",[1]基础经济系数!$J$123:$J$153,A113)</f>
        <v>0</v>
      </c>
      <c r="X113">
        <f>IF(B113=B112,0,VLOOKUP(B113,通用估算系数!$Z$1:$AA$11,2,FALSE))+IF(B113&gt;B112,1,0)</f>
        <v>0</v>
      </c>
      <c r="Y113">
        <f>SUMIFS([1]基础经济系数!$D$187:$D$214,[1]基础经济系数!$B$187:$B$214,C113,[1]基础经济系数!$G$187:$G$214,"高级自宝箱")</f>
        <v>0</v>
      </c>
      <c r="Z113">
        <f>SUMIFS([1]基础经济系数!$M$123:$M$153,[1]基础经济系数!$N$123:$N$153,"高级自宝箱",[1]基础经济系数!$J$123:$J$153,A113)</f>
        <v>0</v>
      </c>
    </row>
    <row r="114" spans="1:26" x14ac:dyDescent="0.2">
      <c r="A114">
        <f>玩家成长时间线!A114</f>
        <v>113</v>
      </c>
      <c r="B114">
        <f>玩家成长时间线!B114</f>
        <v>8</v>
      </c>
      <c r="C114">
        <f>IF(MOD(A114,通用估算系数!$B$9),MOD(A114,通用估算系数!$B$9),通用估算系数!$B$9)</f>
        <v>1</v>
      </c>
      <c r="D114">
        <f>钥匙投放计算!C114/100</f>
        <v>2.2528000000000001</v>
      </c>
      <c r="E114">
        <f>VLOOKUP(B114,通用估算系数!$G$1:$H$11,2,FALSE)*通用估算系数!$B$5/通用估算系数!$B$11</f>
        <v>1.8</v>
      </c>
      <c r="F114">
        <f t="shared" si="5"/>
        <v>0</v>
      </c>
      <c r="G114">
        <f t="shared" si="6"/>
        <v>0</v>
      </c>
      <c r="H114">
        <f t="shared" si="7"/>
        <v>0</v>
      </c>
      <c r="I114">
        <f t="shared" si="8"/>
        <v>0</v>
      </c>
      <c r="J114">
        <f>SUMIFS([1]基础经济系数!$M$123:$M$153,[1]基础经济系数!$N$123:$N$153,"稀有自宝箱",[1]基础经济系数!$J$123:$J$153,A114)</f>
        <v>0</v>
      </c>
      <c r="K114">
        <v>2</v>
      </c>
      <c r="L114">
        <v>1</v>
      </c>
      <c r="M114" s="4">
        <f t="shared" si="9"/>
        <v>0.14285714285714285</v>
      </c>
      <c r="N114" s="4">
        <f t="shared" si="9"/>
        <v>0.14285714285714285</v>
      </c>
      <c r="O114">
        <f>IF(B114=B113,0,VLOOKUP(B114,通用估算系数!$Q$1:$R$11,2,FALSE))</f>
        <v>0</v>
      </c>
      <c r="P114">
        <f>SUMIFS([1]基础经济系数!$D$187:$D$214,[1]基础经济系数!$B$187:$B$214,C114,[1]基础经济系数!$G$187:$G$214,"碎片宝箱")</f>
        <v>0</v>
      </c>
      <c r="Q114">
        <f>SUMIFS([1]基础经济系数!$M$123:$M$153,[1]基础经济系数!$N$123:$N$153,"碎片宝箱",[1]基础经济系数!$J$123:$J$153,A114)</f>
        <v>0</v>
      </c>
      <c r="R114">
        <f>IF(B114=B113,0,VLOOKUP(B114,通用估算系数!$T$1:$U$11,2,FALSE))</f>
        <v>0</v>
      </c>
      <c r="S114">
        <f>SUMIFS([1]基础经济系数!$D$187:$D$214,[1]基础经济系数!$B$187:$B$214,C114,[1]基础经济系数!$G$187:$G$214,"部件宝箱")</f>
        <v>0</v>
      </c>
      <c r="T114">
        <f>SUMIFS([1]基础经济系数!$M$123:$M$153,[1]基础经济系数!$N$123:$N$153,"部件宝箱",[1]基础经济系数!$J$123:$J$153,A114)</f>
        <v>0</v>
      </c>
      <c r="U114">
        <f>IF(B114=B113,0,VLOOKUP(B114,通用估算系数!$W$1:$X$11,2,FALSE))</f>
        <v>0</v>
      </c>
      <c r="V114">
        <f>SUMIFS([1]基础经济系数!$D$187:$D$214,[1]基础经济系数!$B$187:$B$214,C114,[1]基础经济系数!$G$187:$G$214,"普通自宝箱")</f>
        <v>0</v>
      </c>
      <c r="W114">
        <f>SUMIFS([1]基础经济系数!$M$123:$M$153,[1]基础经济系数!$N$123:$N$153,"普通自宝箱",[1]基础经济系数!$J$123:$J$153,A114)</f>
        <v>0</v>
      </c>
      <c r="X114">
        <f>IF(B114=B113,0,VLOOKUP(B114,通用估算系数!$Z$1:$AA$11,2,FALSE))+IF(B114&gt;B113,1,0)</f>
        <v>0</v>
      </c>
      <c r="Y114">
        <f>SUMIFS([1]基础经济系数!$D$187:$D$214,[1]基础经济系数!$B$187:$B$214,C114,[1]基础经济系数!$G$187:$G$214,"高级自宝箱")</f>
        <v>0</v>
      </c>
      <c r="Z114">
        <f>SUMIFS([1]基础经济系数!$M$123:$M$153,[1]基础经济系数!$N$123:$N$153,"高级自宝箱",[1]基础经济系数!$J$123:$J$153,A114)</f>
        <v>0</v>
      </c>
    </row>
    <row r="115" spans="1:26" x14ac:dyDescent="0.2">
      <c r="A115">
        <f>玩家成长时间线!A115</f>
        <v>114</v>
      </c>
      <c r="B115">
        <f>玩家成长时间线!B115</f>
        <v>8</v>
      </c>
      <c r="C115">
        <f>IF(MOD(A115,通用估算系数!$B$9),MOD(A115,通用估算系数!$B$9),通用估算系数!$B$9)</f>
        <v>2</v>
      </c>
      <c r="D115">
        <f>钥匙投放计算!C115/100</f>
        <v>2.3128000000000002</v>
      </c>
      <c r="E115">
        <f>VLOOKUP(B115,通用估算系数!$G$1:$H$11,2,FALSE)*通用估算系数!$B$5/通用估算系数!$B$11</f>
        <v>1.8</v>
      </c>
      <c r="F115">
        <f t="shared" si="5"/>
        <v>0</v>
      </c>
      <c r="G115">
        <f t="shared" si="6"/>
        <v>0</v>
      </c>
      <c r="H115">
        <f t="shared" si="7"/>
        <v>0</v>
      </c>
      <c r="I115">
        <f t="shared" si="8"/>
        <v>0</v>
      </c>
      <c r="J115">
        <f>SUMIFS([1]基础经济系数!$M$123:$M$153,[1]基础经济系数!$N$123:$N$153,"稀有自宝箱",[1]基础经济系数!$J$123:$J$153,A115)</f>
        <v>0</v>
      </c>
      <c r="K115">
        <v>2</v>
      </c>
      <c r="L115">
        <v>1</v>
      </c>
      <c r="M115" s="4">
        <f t="shared" si="9"/>
        <v>0.14285714285714285</v>
      </c>
      <c r="N115" s="4">
        <f t="shared" si="9"/>
        <v>0.14285714285714285</v>
      </c>
      <c r="O115">
        <f>IF(B115=B114,0,VLOOKUP(B115,通用估算系数!$Q$1:$R$11,2,FALSE))</f>
        <v>0</v>
      </c>
      <c r="P115">
        <f>SUMIFS([1]基础经济系数!$D$187:$D$214,[1]基础经济系数!$B$187:$B$214,C115,[1]基础经济系数!$G$187:$G$214,"碎片宝箱")</f>
        <v>0</v>
      </c>
      <c r="Q115">
        <f>SUMIFS([1]基础经济系数!$M$123:$M$153,[1]基础经济系数!$N$123:$N$153,"碎片宝箱",[1]基础经济系数!$J$123:$J$153,A115)</f>
        <v>0</v>
      </c>
      <c r="R115">
        <f>IF(B115=B114,0,VLOOKUP(B115,通用估算系数!$T$1:$U$11,2,FALSE))</f>
        <v>0</v>
      </c>
      <c r="S115">
        <f>SUMIFS([1]基础经济系数!$D$187:$D$214,[1]基础经济系数!$B$187:$B$214,C115,[1]基础经济系数!$G$187:$G$214,"部件宝箱")</f>
        <v>0</v>
      </c>
      <c r="T115">
        <f>SUMIFS([1]基础经济系数!$M$123:$M$153,[1]基础经济系数!$N$123:$N$153,"部件宝箱",[1]基础经济系数!$J$123:$J$153,A115)</f>
        <v>0</v>
      </c>
      <c r="U115">
        <f>IF(B115=B114,0,VLOOKUP(B115,通用估算系数!$W$1:$X$11,2,FALSE))</f>
        <v>0</v>
      </c>
      <c r="V115">
        <f>SUMIFS([1]基础经济系数!$D$187:$D$214,[1]基础经济系数!$B$187:$B$214,C115,[1]基础经济系数!$G$187:$G$214,"普通自宝箱")</f>
        <v>0</v>
      </c>
      <c r="W115">
        <f>SUMIFS([1]基础经济系数!$M$123:$M$153,[1]基础经济系数!$N$123:$N$153,"普通自宝箱",[1]基础经济系数!$J$123:$J$153,A115)</f>
        <v>0</v>
      </c>
      <c r="X115">
        <f>IF(B115=B114,0,VLOOKUP(B115,通用估算系数!$Z$1:$AA$11,2,FALSE))+IF(B115&gt;B114,1,0)</f>
        <v>0</v>
      </c>
      <c r="Y115">
        <f>SUMIFS([1]基础经济系数!$D$187:$D$214,[1]基础经济系数!$B$187:$B$214,C115,[1]基础经济系数!$G$187:$G$214,"高级自宝箱")</f>
        <v>0</v>
      </c>
      <c r="Z115">
        <f>SUMIFS([1]基础经济系数!$M$123:$M$153,[1]基础经济系数!$N$123:$N$153,"高级自宝箱",[1]基础经济系数!$J$123:$J$153,A115)</f>
        <v>0</v>
      </c>
    </row>
    <row r="116" spans="1:26" x14ac:dyDescent="0.2">
      <c r="A116">
        <f>玩家成长时间线!A116</f>
        <v>115</v>
      </c>
      <c r="B116">
        <f>玩家成长时间线!B116</f>
        <v>9</v>
      </c>
      <c r="C116">
        <f>IF(MOD(A116,通用估算系数!$B$9),MOD(A116,通用估算系数!$B$9),通用估算系数!$B$9)</f>
        <v>3</v>
      </c>
      <c r="D116">
        <f>钥匙投放计算!C116/100</f>
        <v>2.2728000000000002</v>
      </c>
      <c r="E116">
        <f>VLOOKUP(B116,通用估算系数!$G$1:$H$11,2,FALSE)*通用估算系数!$B$5/通用估算系数!$B$11</f>
        <v>2.25</v>
      </c>
      <c r="F116">
        <f t="shared" si="5"/>
        <v>0</v>
      </c>
      <c r="G116">
        <f t="shared" si="6"/>
        <v>0</v>
      </c>
      <c r="H116">
        <f t="shared" si="7"/>
        <v>1</v>
      </c>
      <c r="I116">
        <f t="shared" si="8"/>
        <v>1</v>
      </c>
      <c r="J116">
        <f>SUMIFS([1]基础经济系数!$M$123:$M$153,[1]基础经济系数!$N$123:$N$153,"稀有自宝箱",[1]基础经济系数!$J$123:$J$153,A116)</f>
        <v>0</v>
      </c>
      <c r="K116">
        <v>2</v>
      </c>
      <c r="L116">
        <v>1</v>
      </c>
      <c r="M116" s="4">
        <f t="shared" si="9"/>
        <v>0.14285714285714285</v>
      </c>
      <c r="N116" s="4">
        <f t="shared" si="9"/>
        <v>0.14285714285714285</v>
      </c>
      <c r="O116">
        <f>IF(B116=B115,0,VLOOKUP(B116,通用估算系数!$Q$1:$R$11,2,FALSE))</f>
        <v>0</v>
      </c>
      <c r="P116">
        <f>SUMIFS([1]基础经济系数!$D$187:$D$214,[1]基础经济系数!$B$187:$B$214,C116,[1]基础经济系数!$G$187:$G$214,"碎片宝箱")</f>
        <v>0</v>
      </c>
      <c r="Q116">
        <f>SUMIFS([1]基础经济系数!$M$123:$M$153,[1]基础经济系数!$N$123:$N$153,"碎片宝箱",[1]基础经济系数!$J$123:$J$153,A116)</f>
        <v>0</v>
      </c>
      <c r="R116">
        <f>IF(B116=B115,0,VLOOKUP(B116,通用估算系数!$T$1:$U$11,2,FALSE))</f>
        <v>0</v>
      </c>
      <c r="S116">
        <f>SUMIFS([1]基础经济系数!$D$187:$D$214,[1]基础经济系数!$B$187:$B$214,C116,[1]基础经济系数!$G$187:$G$214,"部件宝箱")</f>
        <v>0</v>
      </c>
      <c r="T116">
        <f>SUMIFS([1]基础经济系数!$M$123:$M$153,[1]基础经济系数!$N$123:$N$153,"部件宝箱",[1]基础经济系数!$J$123:$J$153,A116)</f>
        <v>0</v>
      </c>
      <c r="U116">
        <f>IF(B116=B115,0,VLOOKUP(B116,通用估算系数!$W$1:$X$11,2,FALSE))</f>
        <v>1</v>
      </c>
      <c r="V116">
        <f>SUMIFS([1]基础经济系数!$D$187:$D$214,[1]基础经济系数!$B$187:$B$214,C116,[1]基础经济系数!$G$187:$G$214,"普通自宝箱")</f>
        <v>0</v>
      </c>
      <c r="W116">
        <f>SUMIFS([1]基础经济系数!$M$123:$M$153,[1]基础经济系数!$N$123:$N$153,"普通自宝箱",[1]基础经济系数!$J$123:$J$153,A116)</f>
        <v>0</v>
      </c>
      <c r="X116">
        <f>IF(B116=B115,0,VLOOKUP(B116,通用估算系数!$Z$1:$AA$11,2,FALSE))+IF(B116&gt;B115,1,0)</f>
        <v>1</v>
      </c>
      <c r="Y116">
        <f>SUMIFS([1]基础经济系数!$D$187:$D$214,[1]基础经济系数!$B$187:$B$214,C116,[1]基础经济系数!$G$187:$G$214,"高级自宝箱")</f>
        <v>0</v>
      </c>
      <c r="Z116">
        <f>SUMIFS([1]基础经济系数!$M$123:$M$153,[1]基础经济系数!$N$123:$N$153,"高级自宝箱",[1]基础经济系数!$J$123:$J$153,A116)</f>
        <v>0</v>
      </c>
    </row>
    <row r="117" spans="1:26" x14ac:dyDescent="0.2">
      <c r="A117">
        <f>玩家成长时间线!A117</f>
        <v>116</v>
      </c>
      <c r="B117">
        <f>玩家成长时间线!B117</f>
        <v>9</v>
      </c>
      <c r="C117">
        <f>IF(MOD(A117,通用估算系数!$B$9),MOD(A117,通用估算系数!$B$9),通用估算系数!$B$9)</f>
        <v>4</v>
      </c>
      <c r="D117">
        <f>钥匙投放计算!C117/100</f>
        <v>2.2827999999999999</v>
      </c>
      <c r="E117">
        <f>VLOOKUP(B117,通用估算系数!$G$1:$H$11,2,FALSE)*通用估算系数!$B$5/通用估算系数!$B$11</f>
        <v>2.25</v>
      </c>
      <c r="F117">
        <f t="shared" si="5"/>
        <v>0</v>
      </c>
      <c r="G117">
        <f t="shared" si="6"/>
        <v>0</v>
      </c>
      <c r="H117">
        <f t="shared" si="7"/>
        <v>0</v>
      </c>
      <c r="I117">
        <f t="shared" si="8"/>
        <v>0</v>
      </c>
      <c r="J117">
        <f>SUMIFS([1]基础经济系数!$M$123:$M$153,[1]基础经济系数!$N$123:$N$153,"稀有自宝箱",[1]基础经济系数!$J$123:$J$153,A117)</f>
        <v>0</v>
      </c>
      <c r="K117">
        <v>2</v>
      </c>
      <c r="L117">
        <v>1</v>
      </c>
      <c r="M117" s="4">
        <f t="shared" si="9"/>
        <v>0.14285714285714285</v>
      </c>
      <c r="N117" s="4">
        <f t="shared" si="9"/>
        <v>0.14285714285714285</v>
      </c>
      <c r="O117">
        <f>IF(B117=B116,0,VLOOKUP(B117,通用估算系数!$Q$1:$R$11,2,FALSE))</f>
        <v>0</v>
      </c>
      <c r="P117">
        <f>SUMIFS([1]基础经济系数!$D$187:$D$214,[1]基础经济系数!$B$187:$B$214,C117,[1]基础经济系数!$G$187:$G$214,"碎片宝箱")</f>
        <v>0</v>
      </c>
      <c r="Q117">
        <f>SUMIFS([1]基础经济系数!$M$123:$M$153,[1]基础经济系数!$N$123:$N$153,"碎片宝箱",[1]基础经济系数!$J$123:$J$153,A117)</f>
        <v>0</v>
      </c>
      <c r="R117">
        <f>IF(B117=B116,0,VLOOKUP(B117,通用估算系数!$T$1:$U$11,2,FALSE))</f>
        <v>0</v>
      </c>
      <c r="S117">
        <f>SUMIFS([1]基础经济系数!$D$187:$D$214,[1]基础经济系数!$B$187:$B$214,C117,[1]基础经济系数!$G$187:$G$214,"部件宝箱")</f>
        <v>0</v>
      </c>
      <c r="T117">
        <f>SUMIFS([1]基础经济系数!$M$123:$M$153,[1]基础经济系数!$N$123:$N$153,"部件宝箱",[1]基础经济系数!$J$123:$J$153,A117)</f>
        <v>0</v>
      </c>
      <c r="U117">
        <f>IF(B117=B116,0,VLOOKUP(B117,通用估算系数!$W$1:$X$11,2,FALSE))</f>
        <v>0</v>
      </c>
      <c r="V117">
        <f>SUMIFS([1]基础经济系数!$D$187:$D$214,[1]基础经济系数!$B$187:$B$214,C117,[1]基础经济系数!$G$187:$G$214,"普通自宝箱")</f>
        <v>0</v>
      </c>
      <c r="W117">
        <f>SUMIFS([1]基础经济系数!$M$123:$M$153,[1]基础经济系数!$N$123:$N$153,"普通自宝箱",[1]基础经济系数!$J$123:$J$153,A117)</f>
        <v>0</v>
      </c>
      <c r="X117">
        <f>IF(B117=B116,0,VLOOKUP(B117,通用估算系数!$Z$1:$AA$11,2,FALSE))+IF(B117&gt;B116,1,0)</f>
        <v>0</v>
      </c>
      <c r="Y117">
        <f>SUMIFS([1]基础经济系数!$D$187:$D$214,[1]基础经济系数!$B$187:$B$214,C117,[1]基础经济系数!$G$187:$G$214,"高级自宝箱")</f>
        <v>0</v>
      </c>
      <c r="Z117">
        <f>SUMIFS([1]基础经济系数!$M$123:$M$153,[1]基础经济系数!$N$123:$N$153,"高级自宝箱",[1]基础经济系数!$J$123:$J$153,A117)</f>
        <v>0</v>
      </c>
    </row>
    <row r="118" spans="1:26" x14ac:dyDescent="0.2">
      <c r="A118">
        <f>玩家成长时间线!A118</f>
        <v>117</v>
      </c>
      <c r="B118">
        <f>玩家成长时间线!B118</f>
        <v>9</v>
      </c>
      <c r="C118">
        <f>IF(MOD(A118,通用估算系数!$B$9),MOD(A118,通用估算系数!$B$9),通用估算系数!$B$9)</f>
        <v>5</v>
      </c>
      <c r="D118">
        <f>钥匙投放计算!C118/100</f>
        <v>2.3927999999999998</v>
      </c>
      <c r="E118">
        <f>VLOOKUP(B118,通用估算系数!$G$1:$H$11,2,FALSE)*通用估算系数!$B$5/通用估算系数!$B$11</f>
        <v>2.25</v>
      </c>
      <c r="F118">
        <f t="shared" si="5"/>
        <v>0</v>
      </c>
      <c r="G118">
        <f t="shared" si="6"/>
        <v>0</v>
      </c>
      <c r="H118">
        <f t="shared" si="7"/>
        <v>0</v>
      </c>
      <c r="I118">
        <f t="shared" si="8"/>
        <v>0</v>
      </c>
      <c r="J118">
        <f>SUMIFS([1]基础经济系数!$M$123:$M$153,[1]基础经济系数!$N$123:$N$153,"稀有自宝箱",[1]基础经济系数!$J$123:$J$153,A118)</f>
        <v>0</v>
      </c>
      <c r="K118">
        <v>2</v>
      </c>
      <c r="L118">
        <v>1</v>
      </c>
      <c r="M118" s="4">
        <f t="shared" si="9"/>
        <v>0.14285714285714285</v>
      </c>
      <c r="N118" s="4">
        <f t="shared" si="9"/>
        <v>0.14285714285714285</v>
      </c>
      <c r="O118">
        <f>IF(B118=B117,0,VLOOKUP(B118,通用估算系数!$Q$1:$R$11,2,FALSE))</f>
        <v>0</v>
      </c>
      <c r="P118">
        <f>SUMIFS([1]基础经济系数!$D$187:$D$214,[1]基础经济系数!$B$187:$B$214,C118,[1]基础经济系数!$G$187:$G$214,"碎片宝箱")</f>
        <v>0</v>
      </c>
      <c r="Q118">
        <f>SUMIFS([1]基础经济系数!$M$123:$M$153,[1]基础经济系数!$N$123:$N$153,"碎片宝箱",[1]基础经济系数!$J$123:$J$153,A118)</f>
        <v>0</v>
      </c>
      <c r="R118">
        <f>IF(B118=B117,0,VLOOKUP(B118,通用估算系数!$T$1:$U$11,2,FALSE))</f>
        <v>0</v>
      </c>
      <c r="S118">
        <f>SUMIFS([1]基础经济系数!$D$187:$D$214,[1]基础经济系数!$B$187:$B$214,C118,[1]基础经济系数!$G$187:$G$214,"部件宝箱")</f>
        <v>0</v>
      </c>
      <c r="T118">
        <f>SUMIFS([1]基础经济系数!$M$123:$M$153,[1]基础经济系数!$N$123:$N$153,"部件宝箱",[1]基础经济系数!$J$123:$J$153,A118)</f>
        <v>0</v>
      </c>
      <c r="U118">
        <f>IF(B118=B117,0,VLOOKUP(B118,通用估算系数!$W$1:$X$11,2,FALSE))</f>
        <v>0</v>
      </c>
      <c r="V118">
        <f>SUMIFS([1]基础经济系数!$D$187:$D$214,[1]基础经济系数!$B$187:$B$214,C118,[1]基础经济系数!$G$187:$G$214,"普通自宝箱")</f>
        <v>0</v>
      </c>
      <c r="W118">
        <f>SUMIFS([1]基础经济系数!$M$123:$M$153,[1]基础经济系数!$N$123:$N$153,"普通自宝箱",[1]基础经济系数!$J$123:$J$153,A118)</f>
        <v>0</v>
      </c>
      <c r="X118">
        <f>IF(B118=B117,0,VLOOKUP(B118,通用估算系数!$Z$1:$AA$11,2,FALSE))+IF(B118&gt;B117,1,0)</f>
        <v>0</v>
      </c>
      <c r="Y118">
        <f>SUMIFS([1]基础经济系数!$D$187:$D$214,[1]基础经济系数!$B$187:$B$214,C118,[1]基础经济系数!$G$187:$G$214,"高级自宝箱")</f>
        <v>0</v>
      </c>
      <c r="Z118">
        <f>SUMIFS([1]基础经济系数!$M$123:$M$153,[1]基础经济系数!$N$123:$N$153,"高级自宝箱",[1]基础经济系数!$J$123:$J$153,A118)</f>
        <v>0</v>
      </c>
    </row>
    <row r="119" spans="1:26" x14ac:dyDescent="0.2">
      <c r="A119">
        <f>玩家成长时间线!A119</f>
        <v>118</v>
      </c>
      <c r="B119">
        <f>玩家成长时间线!B119</f>
        <v>10</v>
      </c>
      <c r="C119">
        <f>IF(MOD(A119,通用估算系数!$B$9),MOD(A119,通用估算系数!$B$9),通用估算系数!$B$9)</f>
        <v>6</v>
      </c>
      <c r="D119">
        <f>钥匙投放计算!C119/100</f>
        <v>2.3028</v>
      </c>
      <c r="E119">
        <f>VLOOKUP(B119,通用估算系数!$G$1:$H$11,2,FALSE)*通用估算系数!$B$5/通用估算系数!$B$11</f>
        <v>2.25</v>
      </c>
      <c r="F119">
        <f t="shared" si="5"/>
        <v>0</v>
      </c>
      <c r="G119">
        <f t="shared" si="6"/>
        <v>0</v>
      </c>
      <c r="H119">
        <f t="shared" si="7"/>
        <v>0</v>
      </c>
      <c r="I119">
        <f t="shared" si="8"/>
        <v>1</v>
      </c>
      <c r="J119">
        <f>SUMIFS([1]基础经济系数!$M$123:$M$153,[1]基础经济系数!$N$123:$N$153,"稀有自宝箱",[1]基础经济系数!$J$123:$J$153,A119)</f>
        <v>0</v>
      </c>
      <c r="K119">
        <v>2</v>
      </c>
      <c r="L119">
        <v>1</v>
      </c>
      <c r="M119" s="4">
        <f t="shared" si="9"/>
        <v>0.14285714285714285</v>
      </c>
      <c r="N119" s="4">
        <f t="shared" si="9"/>
        <v>0.14285714285714285</v>
      </c>
      <c r="O119">
        <f>IF(B119=B118,0,VLOOKUP(B119,通用估算系数!$Q$1:$R$11,2,FALSE))</f>
        <v>0</v>
      </c>
      <c r="P119">
        <f>SUMIFS([1]基础经济系数!$D$187:$D$214,[1]基础经济系数!$B$187:$B$214,C119,[1]基础经济系数!$G$187:$G$214,"碎片宝箱")</f>
        <v>0</v>
      </c>
      <c r="Q119">
        <f>SUMIFS([1]基础经济系数!$M$123:$M$153,[1]基础经济系数!$N$123:$N$153,"碎片宝箱",[1]基础经济系数!$J$123:$J$153,A119)</f>
        <v>0</v>
      </c>
      <c r="R119">
        <f>IF(B119=B118,0,VLOOKUP(B119,通用估算系数!$T$1:$U$11,2,FALSE))</f>
        <v>0</v>
      </c>
      <c r="S119">
        <f>SUMIFS([1]基础经济系数!$D$187:$D$214,[1]基础经济系数!$B$187:$B$214,C119,[1]基础经济系数!$G$187:$G$214,"部件宝箱")</f>
        <v>0</v>
      </c>
      <c r="T119">
        <f>SUMIFS([1]基础经济系数!$M$123:$M$153,[1]基础经济系数!$N$123:$N$153,"部件宝箱",[1]基础经济系数!$J$123:$J$153,A119)</f>
        <v>0</v>
      </c>
      <c r="U119">
        <f>IF(B119=B118,0,VLOOKUP(B119,通用估算系数!$W$1:$X$11,2,FALSE))</f>
        <v>0</v>
      </c>
      <c r="V119">
        <f>SUMIFS([1]基础经济系数!$D$187:$D$214,[1]基础经济系数!$B$187:$B$214,C119,[1]基础经济系数!$G$187:$G$214,"普通自宝箱")</f>
        <v>0</v>
      </c>
      <c r="W119">
        <f>SUMIFS([1]基础经济系数!$M$123:$M$153,[1]基础经济系数!$N$123:$N$153,"普通自宝箱",[1]基础经济系数!$J$123:$J$153,A119)</f>
        <v>0</v>
      </c>
      <c r="X119">
        <f>IF(B119=B118,0,VLOOKUP(B119,通用估算系数!$Z$1:$AA$11,2,FALSE))+IF(B119&gt;B118,1,0)</f>
        <v>1</v>
      </c>
      <c r="Y119">
        <f>SUMIFS([1]基础经济系数!$D$187:$D$214,[1]基础经济系数!$B$187:$B$214,C119,[1]基础经济系数!$G$187:$G$214,"高级自宝箱")</f>
        <v>0</v>
      </c>
      <c r="Z119">
        <f>SUMIFS([1]基础经济系数!$M$123:$M$153,[1]基础经济系数!$N$123:$N$153,"高级自宝箱",[1]基础经济系数!$J$123:$J$153,A119)</f>
        <v>0</v>
      </c>
    </row>
    <row r="120" spans="1:26" x14ac:dyDescent="0.2">
      <c r="A120">
        <f>玩家成长时间线!A120</f>
        <v>119</v>
      </c>
      <c r="B120">
        <f>玩家成长时间线!B120</f>
        <v>10</v>
      </c>
      <c r="C120">
        <f>IF(MOD(A120,通用估算系数!$B$9),MOD(A120,通用估算系数!$B$9),通用估算系数!$B$9)</f>
        <v>7</v>
      </c>
      <c r="D120">
        <f>钥匙投放计算!C120/100</f>
        <v>2.3128000000000002</v>
      </c>
      <c r="E120">
        <f>VLOOKUP(B120,通用估算系数!$G$1:$H$11,2,FALSE)*通用估算系数!$B$5/通用估算系数!$B$11</f>
        <v>2.25</v>
      </c>
      <c r="F120">
        <f t="shared" si="5"/>
        <v>0</v>
      </c>
      <c r="G120">
        <f t="shared" si="6"/>
        <v>1</v>
      </c>
      <c r="H120">
        <f t="shared" si="7"/>
        <v>0</v>
      </c>
      <c r="I120">
        <f t="shared" si="8"/>
        <v>0</v>
      </c>
      <c r="J120">
        <f>SUMIFS([1]基础经济系数!$M$123:$M$153,[1]基础经济系数!$N$123:$N$153,"稀有自宝箱",[1]基础经济系数!$J$123:$J$153,A120)</f>
        <v>0</v>
      </c>
      <c r="K120">
        <v>2</v>
      </c>
      <c r="L120">
        <v>1</v>
      </c>
      <c r="M120" s="4">
        <f t="shared" si="9"/>
        <v>0.14285714285714285</v>
      </c>
      <c r="N120" s="4">
        <f t="shared" si="9"/>
        <v>0.14285714285714285</v>
      </c>
      <c r="O120">
        <f>IF(B120=B119,0,VLOOKUP(B120,通用估算系数!$Q$1:$R$11,2,FALSE))</f>
        <v>0</v>
      </c>
      <c r="P120">
        <f>SUMIFS([1]基础经济系数!$D$187:$D$214,[1]基础经济系数!$B$187:$B$214,C120,[1]基础经济系数!$G$187:$G$214,"碎片宝箱")</f>
        <v>0</v>
      </c>
      <c r="Q120">
        <f>SUMIFS([1]基础经济系数!$M$123:$M$153,[1]基础经济系数!$N$123:$N$153,"碎片宝箱",[1]基础经济系数!$J$123:$J$153,A120)</f>
        <v>0</v>
      </c>
      <c r="R120">
        <f>IF(B120=B119,0,VLOOKUP(B120,通用估算系数!$T$1:$U$11,2,FALSE))</f>
        <v>0</v>
      </c>
      <c r="S120">
        <f>SUMIFS([1]基础经济系数!$D$187:$D$214,[1]基础经济系数!$B$187:$B$214,C120,[1]基础经济系数!$G$187:$G$214,"部件宝箱")</f>
        <v>1</v>
      </c>
      <c r="T120">
        <f>SUMIFS([1]基础经济系数!$M$123:$M$153,[1]基础经济系数!$N$123:$N$153,"部件宝箱",[1]基础经济系数!$J$123:$J$153,A120)</f>
        <v>0</v>
      </c>
      <c r="U120">
        <f>IF(B120=B119,0,VLOOKUP(B120,通用估算系数!$W$1:$X$11,2,FALSE))</f>
        <v>0</v>
      </c>
      <c r="V120">
        <f>SUMIFS([1]基础经济系数!$D$187:$D$214,[1]基础经济系数!$B$187:$B$214,C120,[1]基础经济系数!$G$187:$G$214,"普通自宝箱")</f>
        <v>0</v>
      </c>
      <c r="W120">
        <f>SUMIFS([1]基础经济系数!$M$123:$M$153,[1]基础经济系数!$N$123:$N$153,"普通自宝箱",[1]基础经济系数!$J$123:$J$153,A120)</f>
        <v>0</v>
      </c>
      <c r="X120">
        <f>IF(B120=B119,0,VLOOKUP(B120,通用估算系数!$Z$1:$AA$11,2,FALSE))+IF(B120&gt;B119,1,0)</f>
        <v>0</v>
      </c>
      <c r="Y120">
        <f>SUMIFS([1]基础经济系数!$D$187:$D$214,[1]基础经济系数!$B$187:$B$214,C120,[1]基础经济系数!$G$187:$G$214,"高级自宝箱")</f>
        <v>0</v>
      </c>
      <c r="Z120">
        <f>SUMIFS([1]基础经济系数!$M$123:$M$153,[1]基础经济系数!$N$123:$N$153,"高级自宝箱",[1]基础经济系数!$J$123:$J$153,A120)</f>
        <v>0</v>
      </c>
    </row>
    <row r="121" spans="1:26" x14ac:dyDescent="0.2">
      <c r="A121">
        <f>玩家成长时间线!A121</f>
        <v>120</v>
      </c>
      <c r="B121">
        <f>玩家成长时间线!B121</f>
        <v>10</v>
      </c>
      <c r="C121">
        <f>IF(MOD(A121,通用估算系数!$B$9),MOD(A121,通用估算系数!$B$9),通用估算系数!$B$9)</f>
        <v>8</v>
      </c>
      <c r="D121">
        <f>钥匙投放计算!C121/100</f>
        <v>2.3228</v>
      </c>
      <c r="E121">
        <f>VLOOKUP(B121,通用估算系数!$G$1:$H$11,2,FALSE)*通用估算系数!$B$5/通用估算系数!$B$11</f>
        <v>2.25</v>
      </c>
      <c r="F121">
        <f t="shared" si="5"/>
        <v>0</v>
      </c>
      <c r="G121">
        <f t="shared" si="6"/>
        <v>0</v>
      </c>
      <c r="H121">
        <f t="shared" si="7"/>
        <v>0</v>
      </c>
      <c r="I121">
        <f t="shared" si="8"/>
        <v>0</v>
      </c>
      <c r="J121">
        <f>SUMIFS([1]基础经济系数!$M$123:$M$153,[1]基础经济系数!$N$123:$N$153,"稀有自宝箱",[1]基础经济系数!$J$123:$J$153,A121)</f>
        <v>0</v>
      </c>
      <c r="K121">
        <v>2</v>
      </c>
      <c r="L121">
        <v>1</v>
      </c>
      <c r="M121" s="4">
        <f t="shared" si="9"/>
        <v>0.14285714285714285</v>
      </c>
      <c r="N121" s="4">
        <f t="shared" si="9"/>
        <v>0.14285714285714285</v>
      </c>
      <c r="O121">
        <f>IF(B121=B120,0,VLOOKUP(B121,通用估算系数!$Q$1:$R$11,2,FALSE))</f>
        <v>0</v>
      </c>
      <c r="P121">
        <f>SUMIFS([1]基础经济系数!$D$187:$D$214,[1]基础经济系数!$B$187:$B$214,C121,[1]基础经济系数!$G$187:$G$214,"碎片宝箱")</f>
        <v>0</v>
      </c>
      <c r="Q121">
        <f>SUMIFS([1]基础经济系数!$M$123:$M$153,[1]基础经济系数!$N$123:$N$153,"碎片宝箱",[1]基础经济系数!$J$123:$J$153,A121)</f>
        <v>0</v>
      </c>
      <c r="R121">
        <f>IF(B121=B120,0,VLOOKUP(B121,通用估算系数!$T$1:$U$11,2,FALSE))</f>
        <v>0</v>
      </c>
      <c r="S121">
        <f>SUMIFS([1]基础经济系数!$D$187:$D$214,[1]基础经济系数!$B$187:$B$214,C121,[1]基础经济系数!$G$187:$G$214,"部件宝箱")</f>
        <v>0</v>
      </c>
      <c r="T121">
        <f>SUMIFS([1]基础经济系数!$M$123:$M$153,[1]基础经济系数!$N$123:$N$153,"部件宝箱",[1]基础经济系数!$J$123:$J$153,A121)</f>
        <v>0</v>
      </c>
      <c r="U121">
        <f>IF(B121=B120,0,VLOOKUP(B121,通用估算系数!$W$1:$X$11,2,FALSE))</f>
        <v>0</v>
      </c>
      <c r="V121">
        <f>SUMIFS([1]基础经济系数!$D$187:$D$214,[1]基础经济系数!$B$187:$B$214,C121,[1]基础经济系数!$G$187:$G$214,"普通自宝箱")</f>
        <v>0</v>
      </c>
      <c r="W121">
        <f>SUMIFS([1]基础经济系数!$M$123:$M$153,[1]基础经济系数!$N$123:$N$153,"普通自宝箱",[1]基础经济系数!$J$123:$J$153,A121)</f>
        <v>0</v>
      </c>
      <c r="X121">
        <f>IF(B121=B120,0,VLOOKUP(B121,通用估算系数!$Z$1:$AA$11,2,FALSE))+IF(B121&gt;B120,1,0)</f>
        <v>0</v>
      </c>
      <c r="Y121">
        <f>SUMIFS([1]基础经济系数!$D$187:$D$214,[1]基础经济系数!$B$187:$B$214,C121,[1]基础经济系数!$G$187:$G$214,"高级自宝箱")</f>
        <v>0</v>
      </c>
      <c r="Z121">
        <f>SUMIFS([1]基础经济系数!$M$123:$M$153,[1]基础经济系数!$N$123:$N$153,"高级自宝箱",[1]基础经济系数!$J$123:$J$153,A121)</f>
        <v>0</v>
      </c>
    </row>
    <row r="122" spans="1:26" x14ac:dyDescent="0.2">
      <c r="A122">
        <f>玩家成长时间线!A122</f>
        <v>121</v>
      </c>
      <c r="B122">
        <f>玩家成长时间线!B122</f>
        <v>10</v>
      </c>
      <c r="C122">
        <f>IF(MOD(A122,通用估算系数!$B$9),MOD(A122,通用估算系数!$B$9),通用估算系数!$B$9)</f>
        <v>9</v>
      </c>
      <c r="D122">
        <f>钥匙投放计算!C122/100</f>
        <v>2.5327999999999999</v>
      </c>
      <c r="E122">
        <f>VLOOKUP(B122,通用估算系数!$G$1:$H$11,2,FALSE)*通用估算系数!$B$5/通用估算系数!$B$11</f>
        <v>2.25</v>
      </c>
      <c r="F122">
        <f t="shared" si="5"/>
        <v>0</v>
      </c>
      <c r="G122">
        <f t="shared" si="6"/>
        <v>0</v>
      </c>
      <c r="H122">
        <f t="shared" si="7"/>
        <v>0</v>
      </c>
      <c r="I122">
        <f t="shared" si="8"/>
        <v>0</v>
      </c>
      <c r="J122">
        <f>SUMIFS([1]基础经济系数!$M$123:$M$153,[1]基础经济系数!$N$123:$N$153,"稀有自宝箱",[1]基础经济系数!$J$123:$J$153,A122)</f>
        <v>0</v>
      </c>
      <c r="K122">
        <v>2</v>
      </c>
      <c r="L122">
        <v>1</v>
      </c>
      <c r="M122" s="4">
        <f t="shared" si="9"/>
        <v>0.14285714285714285</v>
      </c>
      <c r="N122" s="4">
        <f t="shared" si="9"/>
        <v>0.14285714285714285</v>
      </c>
      <c r="O122">
        <f>IF(B122=B121,0,VLOOKUP(B122,通用估算系数!$Q$1:$R$11,2,FALSE))</f>
        <v>0</v>
      </c>
      <c r="P122">
        <f>SUMIFS([1]基础经济系数!$D$187:$D$214,[1]基础经济系数!$B$187:$B$214,C122,[1]基础经济系数!$G$187:$G$214,"碎片宝箱")</f>
        <v>0</v>
      </c>
      <c r="Q122">
        <f>SUMIFS([1]基础经济系数!$M$123:$M$153,[1]基础经济系数!$N$123:$N$153,"碎片宝箱",[1]基础经济系数!$J$123:$J$153,A122)</f>
        <v>0</v>
      </c>
      <c r="R122">
        <f>IF(B122=B121,0,VLOOKUP(B122,通用估算系数!$T$1:$U$11,2,FALSE))</f>
        <v>0</v>
      </c>
      <c r="S122">
        <f>SUMIFS([1]基础经济系数!$D$187:$D$214,[1]基础经济系数!$B$187:$B$214,C122,[1]基础经济系数!$G$187:$G$214,"部件宝箱")</f>
        <v>0</v>
      </c>
      <c r="T122">
        <f>SUMIFS([1]基础经济系数!$M$123:$M$153,[1]基础经济系数!$N$123:$N$153,"部件宝箱",[1]基础经济系数!$J$123:$J$153,A122)</f>
        <v>0</v>
      </c>
      <c r="U122">
        <f>IF(B122=B121,0,VLOOKUP(B122,通用估算系数!$W$1:$X$11,2,FALSE))</f>
        <v>0</v>
      </c>
      <c r="V122">
        <f>SUMIFS([1]基础经济系数!$D$187:$D$214,[1]基础经济系数!$B$187:$B$214,C122,[1]基础经济系数!$G$187:$G$214,"普通自宝箱")</f>
        <v>0</v>
      </c>
      <c r="W122">
        <f>SUMIFS([1]基础经济系数!$M$123:$M$153,[1]基础经济系数!$N$123:$N$153,"普通自宝箱",[1]基础经济系数!$J$123:$J$153,A122)</f>
        <v>0</v>
      </c>
      <c r="X122">
        <f>IF(B122=B121,0,VLOOKUP(B122,通用估算系数!$Z$1:$AA$11,2,FALSE))+IF(B122&gt;B121,1,0)</f>
        <v>0</v>
      </c>
      <c r="Y122">
        <f>SUMIFS([1]基础经济系数!$D$187:$D$214,[1]基础经济系数!$B$187:$B$214,C122,[1]基础经济系数!$G$187:$G$214,"高级自宝箱")</f>
        <v>0</v>
      </c>
      <c r="Z122">
        <f>SUMIFS([1]基础经济系数!$M$123:$M$153,[1]基础经济系数!$N$123:$N$153,"高级自宝箱",[1]基础经济系数!$J$123:$J$153,A122)</f>
        <v>0</v>
      </c>
    </row>
    <row r="123" spans="1:26" x14ac:dyDescent="0.2">
      <c r="A123">
        <f>玩家成长时间线!A123</f>
        <v>122</v>
      </c>
      <c r="B123">
        <f>玩家成长时间线!B123</f>
        <v>10</v>
      </c>
      <c r="C123">
        <f>IF(MOD(A123,通用估算系数!$B$9),MOD(A123,通用估算系数!$B$9),通用估算系数!$B$9)</f>
        <v>10</v>
      </c>
      <c r="D123">
        <f>钥匙投放计算!C123/100</f>
        <v>2.3428</v>
      </c>
      <c r="E123">
        <f>VLOOKUP(B123,通用估算系数!$G$1:$H$11,2,FALSE)*通用估算系数!$B$5/通用估算系数!$B$11</f>
        <v>2.25</v>
      </c>
      <c r="F123">
        <f t="shared" si="5"/>
        <v>0</v>
      </c>
      <c r="G123">
        <f t="shared" si="6"/>
        <v>0</v>
      </c>
      <c r="H123">
        <f t="shared" si="7"/>
        <v>0</v>
      </c>
      <c r="I123">
        <f t="shared" si="8"/>
        <v>0</v>
      </c>
      <c r="J123">
        <f>SUMIFS([1]基础经济系数!$M$123:$M$153,[1]基础经济系数!$N$123:$N$153,"稀有自宝箱",[1]基础经济系数!$J$123:$J$153,A123)</f>
        <v>0</v>
      </c>
      <c r="K123">
        <v>2</v>
      </c>
      <c r="L123">
        <v>1</v>
      </c>
      <c r="M123" s="4">
        <f t="shared" si="9"/>
        <v>0.14285714285714285</v>
      </c>
      <c r="N123" s="4">
        <f t="shared" si="9"/>
        <v>0.14285714285714285</v>
      </c>
      <c r="O123">
        <f>IF(B123=B122,0,VLOOKUP(B123,通用估算系数!$Q$1:$R$11,2,FALSE))</f>
        <v>0</v>
      </c>
      <c r="P123">
        <f>SUMIFS([1]基础经济系数!$D$187:$D$214,[1]基础经济系数!$B$187:$B$214,C123,[1]基础经济系数!$G$187:$G$214,"碎片宝箱")</f>
        <v>0</v>
      </c>
      <c r="Q123">
        <f>SUMIFS([1]基础经济系数!$M$123:$M$153,[1]基础经济系数!$N$123:$N$153,"碎片宝箱",[1]基础经济系数!$J$123:$J$153,A123)</f>
        <v>0</v>
      </c>
      <c r="R123">
        <f>IF(B123=B122,0,VLOOKUP(B123,通用估算系数!$T$1:$U$11,2,FALSE))</f>
        <v>0</v>
      </c>
      <c r="S123">
        <f>SUMIFS([1]基础经济系数!$D$187:$D$214,[1]基础经济系数!$B$187:$B$214,C123,[1]基础经济系数!$G$187:$G$214,"部件宝箱")</f>
        <v>0</v>
      </c>
      <c r="T123">
        <f>SUMIFS([1]基础经济系数!$M$123:$M$153,[1]基础经济系数!$N$123:$N$153,"部件宝箱",[1]基础经济系数!$J$123:$J$153,A123)</f>
        <v>0</v>
      </c>
      <c r="U123">
        <f>IF(B123=B122,0,VLOOKUP(B123,通用估算系数!$W$1:$X$11,2,FALSE))</f>
        <v>0</v>
      </c>
      <c r="V123">
        <f>SUMIFS([1]基础经济系数!$D$187:$D$214,[1]基础经济系数!$B$187:$B$214,C123,[1]基础经济系数!$G$187:$G$214,"普通自宝箱")</f>
        <v>0</v>
      </c>
      <c r="W123">
        <f>SUMIFS([1]基础经济系数!$M$123:$M$153,[1]基础经济系数!$N$123:$N$153,"普通自宝箱",[1]基础经济系数!$J$123:$J$153,A123)</f>
        <v>0</v>
      </c>
      <c r="X123">
        <f>IF(B123=B122,0,VLOOKUP(B123,通用估算系数!$Z$1:$AA$11,2,FALSE))+IF(B123&gt;B122,1,0)</f>
        <v>0</v>
      </c>
      <c r="Y123">
        <f>SUMIFS([1]基础经济系数!$D$187:$D$214,[1]基础经济系数!$B$187:$B$214,C123,[1]基础经济系数!$G$187:$G$214,"高级自宝箱")</f>
        <v>0</v>
      </c>
      <c r="Z123">
        <f>SUMIFS([1]基础经济系数!$M$123:$M$153,[1]基础经济系数!$N$123:$N$153,"高级自宝箱",[1]基础经济系数!$J$123:$J$153,A123)</f>
        <v>0</v>
      </c>
    </row>
    <row r="124" spans="1:26" x14ac:dyDescent="0.2">
      <c r="A124">
        <f>玩家成长时间线!A124</f>
        <v>123</v>
      </c>
      <c r="B124">
        <f>玩家成长时间线!B124</f>
        <v>10</v>
      </c>
      <c r="C124">
        <f>IF(MOD(A124,通用估算系数!$B$9),MOD(A124,通用估算系数!$B$9),通用估算系数!$B$9)</f>
        <v>11</v>
      </c>
      <c r="D124">
        <f>钥匙投放计算!C124/100</f>
        <v>2.3528000000000002</v>
      </c>
      <c r="E124">
        <f>VLOOKUP(B124,通用估算系数!$G$1:$H$11,2,FALSE)*通用估算系数!$B$5/通用估算系数!$B$11</f>
        <v>2.25</v>
      </c>
      <c r="F124">
        <f t="shared" si="5"/>
        <v>0</v>
      </c>
      <c r="G124">
        <f t="shared" si="6"/>
        <v>0</v>
      </c>
      <c r="H124">
        <f t="shared" si="7"/>
        <v>0</v>
      </c>
      <c r="I124">
        <f t="shared" si="8"/>
        <v>0</v>
      </c>
      <c r="J124">
        <f>SUMIFS([1]基础经济系数!$M$123:$M$153,[1]基础经济系数!$N$123:$N$153,"稀有自宝箱",[1]基础经济系数!$J$123:$J$153,A124)</f>
        <v>0</v>
      </c>
      <c r="K124">
        <v>2</v>
      </c>
      <c r="L124">
        <v>1</v>
      </c>
      <c r="M124" s="4">
        <f t="shared" si="9"/>
        <v>0.14285714285714285</v>
      </c>
      <c r="N124" s="4">
        <f t="shared" si="9"/>
        <v>0.14285714285714285</v>
      </c>
      <c r="O124">
        <f>IF(B124=B123,0,VLOOKUP(B124,通用估算系数!$Q$1:$R$11,2,FALSE))</f>
        <v>0</v>
      </c>
      <c r="P124">
        <f>SUMIFS([1]基础经济系数!$D$187:$D$214,[1]基础经济系数!$B$187:$B$214,C124,[1]基础经济系数!$G$187:$G$214,"碎片宝箱")</f>
        <v>0</v>
      </c>
      <c r="Q124">
        <f>SUMIFS([1]基础经济系数!$M$123:$M$153,[1]基础经济系数!$N$123:$N$153,"碎片宝箱",[1]基础经济系数!$J$123:$J$153,A124)</f>
        <v>0</v>
      </c>
      <c r="R124">
        <f>IF(B124=B123,0,VLOOKUP(B124,通用估算系数!$T$1:$U$11,2,FALSE))</f>
        <v>0</v>
      </c>
      <c r="S124">
        <f>SUMIFS([1]基础经济系数!$D$187:$D$214,[1]基础经济系数!$B$187:$B$214,C124,[1]基础经济系数!$G$187:$G$214,"部件宝箱")</f>
        <v>0</v>
      </c>
      <c r="T124">
        <f>SUMIFS([1]基础经济系数!$M$123:$M$153,[1]基础经济系数!$N$123:$N$153,"部件宝箱",[1]基础经济系数!$J$123:$J$153,A124)</f>
        <v>0</v>
      </c>
      <c r="U124">
        <f>IF(B124=B123,0,VLOOKUP(B124,通用估算系数!$W$1:$X$11,2,FALSE))</f>
        <v>0</v>
      </c>
      <c r="V124">
        <f>SUMIFS([1]基础经济系数!$D$187:$D$214,[1]基础经济系数!$B$187:$B$214,C124,[1]基础经济系数!$G$187:$G$214,"普通自宝箱")</f>
        <v>0</v>
      </c>
      <c r="W124">
        <f>SUMIFS([1]基础经济系数!$M$123:$M$153,[1]基础经济系数!$N$123:$N$153,"普通自宝箱",[1]基础经济系数!$J$123:$J$153,A124)</f>
        <v>0</v>
      </c>
      <c r="X124">
        <f>IF(B124=B123,0,VLOOKUP(B124,通用估算系数!$Z$1:$AA$11,2,FALSE))+IF(B124&gt;B123,1,0)</f>
        <v>0</v>
      </c>
      <c r="Y124">
        <f>SUMIFS([1]基础经济系数!$D$187:$D$214,[1]基础经济系数!$B$187:$B$214,C124,[1]基础经济系数!$G$187:$G$214,"高级自宝箱")</f>
        <v>0</v>
      </c>
      <c r="Z124">
        <f>SUMIFS([1]基础经济系数!$M$123:$M$153,[1]基础经济系数!$N$123:$N$153,"高级自宝箱",[1]基础经济系数!$J$123:$J$153,A124)</f>
        <v>0</v>
      </c>
    </row>
    <row r="125" spans="1:26" x14ac:dyDescent="0.2">
      <c r="A125">
        <f>玩家成长时间线!A125</f>
        <v>124</v>
      </c>
      <c r="B125">
        <f>玩家成长时间线!B125</f>
        <v>10</v>
      </c>
      <c r="C125">
        <f>IF(MOD(A125,通用估算系数!$B$9),MOD(A125,通用估算系数!$B$9),通用估算系数!$B$9)</f>
        <v>12</v>
      </c>
      <c r="D125">
        <f>钥匙投放计算!C125/100</f>
        <v>2.5627999999999997</v>
      </c>
      <c r="E125">
        <f>VLOOKUP(B125,通用估算系数!$G$1:$H$11,2,FALSE)*通用估算系数!$B$5/通用估算系数!$B$11</f>
        <v>2.25</v>
      </c>
      <c r="F125">
        <f t="shared" si="5"/>
        <v>0</v>
      </c>
      <c r="G125">
        <f t="shared" si="6"/>
        <v>0</v>
      </c>
      <c r="H125">
        <f t="shared" si="7"/>
        <v>0</v>
      </c>
      <c r="I125">
        <f t="shared" si="8"/>
        <v>0</v>
      </c>
      <c r="J125">
        <f>SUMIFS([1]基础经济系数!$M$123:$M$153,[1]基础经济系数!$N$123:$N$153,"稀有自宝箱",[1]基础经济系数!$J$123:$J$153,A125)</f>
        <v>0</v>
      </c>
      <c r="K125">
        <v>2</v>
      </c>
      <c r="L125">
        <v>1</v>
      </c>
      <c r="M125" s="4">
        <f t="shared" si="9"/>
        <v>0.14285714285714285</v>
      </c>
      <c r="N125" s="4">
        <f t="shared" si="9"/>
        <v>0.14285714285714285</v>
      </c>
      <c r="O125">
        <f>IF(B125=B124,0,VLOOKUP(B125,通用估算系数!$Q$1:$R$11,2,FALSE))</f>
        <v>0</v>
      </c>
      <c r="P125">
        <f>SUMIFS([1]基础经济系数!$D$187:$D$214,[1]基础经济系数!$B$187:$B$214,C125,[1]基础经济系数!$G$187:$G$214,"碎片宝箱")</f>
        <v>0</v>
      </c>
      <c r="Q125">
        <f>SUMIFS([1]基础经济系数!$M$123:$M$153,[1]基础经济系数!$N$123:$N$153,"碎片宝箱",[1]基础经济系数!$J$123:$J$153,A125)</f>
        <v>0</v>
      </c>
      <c r="R125">
        <f>IF(B125=B124,0,VLOOKUP(B125,通用估算系数!$T$1:$U$11,2,FALSE))</f>
        <v>0</v>
      </c>
      <c r="S125">
        <f>SUMIFS([1]基础经济系数!$D$187:$D$214,[1]基础经济系数!$B$187:$B$214,C125,[1]基础经济系数!$G$187:$G$214,"部件宝箱")</f>
        <v>0</v>
      </c>
      <c r="T125">
        <f>SUMIFS([1]基础经济系数!$M$123:$M$153,[1]基础经济系数!$N$123:$N$153,"部件宝箱",[1]基础经济系数!$J$123:$J$153,A125)</f>
        <v>0</v>
      </c>
      <c r="U125">
        <f>IF(B125=B124,0,VLOOKUP(B125,通用估算系数!$W$1:$X$11,2,FALSE))</f>
        <v>0</v>
      </c>
      <c r="V125">
        <f>SUMIFS([1]基础经济系数!$D$187:$D$214,[1]基础经济系数!$B$187:$B$214,C125,[1]基础经济系数!$G$187:$G$214,"普通自宝箱")</f>
        <v>0</v>
      </c>
      <c r="W125">
        <f>SUMIFS([1]基础经济系数!$M$123:$M$153,[1]基础经济系数!$N$123:$N$153,"普通自宝箱",[1]基础经济系数!$J$123:$J$153,A125)</f>
        <v>0</v>
      </c>
      <c r="X125">
        <f>IF(B125=B124,0,VLOOKUP(B125,通用估算系数!$Z$1:$AA$11,2,FALSE))+IF(B125&gt;B124,1,0)</f>
        <v>0</v>
      </c>
      <c r="Y125">
        <f>SUMIFS([1]基础经济系数!$D$187:$D$214,[1]基础经济系数!$B$187:$B$214,C125,[1]基础经济系数!$G$187:$G$214,"高级自宝箱")</f>
        <v>0</v>
      </c>
      <c r="Z125">
        <f>SUMIFS([1]基础经济系数!$M$123:$M$153,[1]基础经济系数!$N$123:$N$153,"高级自宝箱",[1]基础经济系数!$J$123:$J$153,A125)</f>
        <v>0</v>
      </c>
    </row>
    <row r="126" spans="1:26" x14ac:dyDescent="0.2">
      <c r="A126">
        <f>玩家成长时间线!A126</f>
        <v>125</v>
      </c>
      <c r="B126">
        <f>玩家成长时间线!B126</f>
        <v>10</v>
      </c>
      <c r="C126">
        <f>IF(MOD(A126,通用估算系数!$B$9),MOD(A126,通用估算系数!$B$9),通用估算系数!$B$9)</f>
        <v>13</v>
      </c>
      <c r="D126">
        <f>钥匙投放计算!C126/100</f>
        <v>2.3727999999999998</v>
      </c>
      <c r="E126">
        <f>VLOOKUP(B126,通用估算系数!$G$1:$H$11,2,FALSE)*通用估算系数!$B$5/通用估算系数!$B$11</f>
        <v>2.25</v>
      </c>
      <c r="F126">
        <f t="shared" si="5"/>
        <v>0</v>
      </c>
      <c r="G126">
        <f t="shared" si="6"/>
        <v>0</v>
      </c>
      <c r="H126">
        <f t="shared" si="7"/>
        <v>0</v>
      </c>
      <c r="I126">
        <f t="shared" si="8"/>
        <v>0</v>
      </c>
      <c r="J126">
        <f>SUMIFS([1]基础经济系数!$M$123:$M$153,[1]基础经济系数!$N$123:$N$153,"稀有自宝箱",[1]基础经济系数!$J$123:$J$153,A126)</f>
        <v>0</v>
      </c>
      <c r="K126">
        <v>2</v>
      </c>
      <c r="L126">
        <v>1</v>
      </c>
      <c r="M126" s="4">
        <f t="shared" si="9"/>
        <v>0.14285714285714285</v>
      </c>
      <c r="N126" s="4">
        <f t="shared" si="9"/>
        <v>0.14285714285714285</v>
      </c>
      <c r="O126">
        <f>IF(B126=B125,0,VLOOKUP(B126,通用估算系数!$Q$1:$R$11,2,FALSE))</f>
        <v>0</v>
      </c>
      <c r="P126">
        <f>SUMIFS([1]基础经济系数!$D$187:$D$214,[1]基础经济系数!$B$187:$B$214,C126,[1]基础经济系数!$G$187:$G$214,"碎片宝箱")</f>
        <v>0</v>
      </c>
      <c r="Q126">
        <f>SUMIFS([1]基础经济系数!$M$123:$M$153,[1]基础经济系数!$N$123:$N$153,"碎片宝箱",[1]基础经济系数!$J$123:$J$153,A126)</f>
        <v>0</v>
      </c>
      <c r="R126">
        <f>IF(B126=B125,0,VLOOKUP(B126,通用估算系数!$T$1:$U$11,2,FALSE))</f>
        <v>0</v>
      </c>
      <c r="S126">
        <f>SUMIFS([1]基础经济系数!$D$187:$D$214,[1]基础经济系数!$B$187:$B$214,C126,[1]基础经济系数!$G$187:$G$214,"部件宝箱")</f>
        <v>0</v>
      </c>
      <c r="T126">
        <f>SUMIFS([1]基础经济系数!$M$123:$M$153,[1]基础经济系数!$N$123:$N$153,"部件宝箱",[1]基础经济系数!$J$123:$J$153,A126)</f>
        <v>0</v>
      </c>
      <c r="U126">
        <f>IF(B126=B125,0,VLOOKUP(B126,通用估算系数!$W$1:$X$11,2,FALSE))</f>
        <v>0</v>
      </c>
      <c r="V126">
        <f>SUMIFS([1]基础经济系数!$D$187:$D$214,[1]基础经济系数!$B$187:$B$214,C126,[1]基础经济系数!$G$187:$G$214,"普通自宝箱")</f>
        <v>0</v>
      </c>
      <c r="W126">
        <f>SUMIFS([1]基础经济系数!$M$123:$M$153,[1]基础经济系数!$N$123:$N$153,"普通自宝箱",[1]基础经济系数!$J$123:$J$153,A126)</f>
        <v>0</v>
      </c>
      <c r="X126">
        <f>IF(B126=B125,0,VLOOKUP(B126,通用估算系数!$Z$1:$AA$11,2,FALSE))+IF(B126&gt;B125,1,0)</f>
        <v>0</v>
      </c>
      <c r="Y126">
        <f>SUMIFS([1]基础经济系数!$D$187:$D$214,[1]基础经济系数!$B$187:$B$214,C126,[1]基础经济系数!$G$187:$G$214,"高级自宝箱")</f>
        <v>0</v>
      </c>
      <c r="Z126">
        <f>SUMIFS([1]基础经济系数!$M$123:$M$153,[1]基础经济系数!$N$123:$N$153,"高级自宝箱",[1]基础经济系数!$J$123:$J$153,A126)</f>
        <v>0</v>
      </c>
    </row>
    <row r="127" spans="1:26" x14ac:dyDescent="0.2">
      <c r="A127">
        <f>玩家成长时间线!A127</f>
        <v>126</v>
      </c>
      <c r="B127">
        <f>玩家成长时间线!B127</f>
        <v>8</v>
      </c>
      <c r="C127">
        <f>IF(MOD(A127,通用估算系数!$B$9),MOD(A127,通用估算系数!$B$9),通用估算系数!$B$9)</f>
        <v>14</v>
      </c>
      <c r="D127">
        <f>钥匙投放计算!C127/100</f>
        <v>2.3828</v>
      </c>
      <c r="E127">
        <f>VLOOKUP(B127,通用估算系数!$G$1:$H$11,2,FALSE)*通用估算系数!$B$5/通用估算系数!$B$11</f>
        <v>1.8</v>
      </c>
      <c r="F127">
        <f t="shared" si="5"/>
        <v>1</v>
      </c>
      <c r="G127">
        <f t="shared" si="6"/>
        <v>0</v>
      </c>
      <c r="H127">
        <f t="shared" si="7"/>
        <v>1</v>
      </c>
      <c r="I127">
        <f t="shared" si="8"/>
        <v>0</v>
      </c>
      <c r="J127">
        <f>SUMIFS([1]基础经济系数!$M$123:$M$153,[1]基础经济系数!$N$123:$N$153,"稀有自宝箱",[1]基础经济系数!$J$123:$J$153,A127)</f>
        <v>0</v>
      </c>
      <c r="K127">
        <v>2</v>
      </c>
      <c r="L127">
        <v>1</v>
      </c>
      <c r="M127" s="4">
        <f t="shared" si="9"/>
        <v>0.14285714285714285</v>
      </c>
      <c r="N127" s="4">
        <f t="shared" si="9"/>
        <v>0.14285714285714285</v>
      </c>
      <c r="O127">
        <f>IF(B127=B126,0,VLOOKUP(B127,通用估算系数!$Q$1:$R$11,2,FALSE))</f>
        <v>1</v>
      </c>
      <c r="P127">
        <f>SUMIFS([1]基础经济系数!$D$187:$D$214,[1]基础经济系数!$B$187:$B$214,C127,[1]基础经济系数!$G$187:$G$214,"碎片宝箱")</f>
        <v>0</v>
      </c>
      <c r="Q127">
        <f>SUMIFS([1]基础经济系数!$M$123:$M$153,[1]基础经济系数!$N$123:$N$153,"碎片宝箱",[1]基础经济系数!$J$123:$J$153,A127)</f>
        <v>0</v>
      </c>
      <c r="R127">
        <f>IF(B127=B126,0,VLOOKUP(B127,通用估算系数!$T$1:$U$11,2,FALSE))</f>
        <v>0</v>
      </c>
      <c r="S127">
        <f>SUMIFS([1]基础经济系数!$D$187:$D$214,[1]基础经济系数!$B$187:$B$214,C127,[1]基础经济系数!$G$187:$G$214,"部件宝箱")</f>
        <v>0</v>
      </c>
      <c r="T127">
        <f>SUMIFS([1]基础经济系数!$M$123:$M$153,[1]基础经济系数!$N$123:$N$153,"部件宝箱",[1]基础经济系数!$J$123:$J$153,A127)</f>
        <v>0</v>
      </c>
      <c r="U127">
        <f>IF(B127=B126,0,VLOOKUP(B127,通用估算系数!$W$1:$X$11,2,FALSE))</f>
        <v>0</v>
      </c>
      <c r="V127">
        <f>SUMIFS([1]基础经济系数!$D$187:$D$214,[1]基础经济系数!$B$187:$B$214,C127,[1]基础经济系数!$G$187:$G$214,"普通自宝箱")</f>
        <v>1</v>
      </c>
      <c r="W127">
        <f>SUMIFS([1]基础经济系数!$M$123:$M$153,[1]基础经济系数!$N$123:$N$153,"普通自宝箱",[1]基础经济系数!$J$123:$J$153,A127)</f>
        <v>0</v>
      </c>
      <c r="X127">
        <f>IF(B127=B126,0,VLOOKUP(B127,通用估算系数!$Z$1:$AA$11,2,FALSE))+IF(B127&gt;B126,1,0)</f>
        <v>0</v>
      </c>
      <c r="Y127">
        <f>SUMIFS([1]基础经济系数!$D$187:$D$214,[1]基础经济系数!$B$187:$B$214,C127,[1]基础经济系数!$G$187:$G$214,"高级自宝箱")</f>
        <v>0</v>
      </c>
      <c r="Z127">
        <f>SUMIFS([1]基础经济系数!$M$123:$M$153,[1]基础经济系数!$N$123:$N$153,"高级自宝箱",[1]基础经济系数!$J$123:$J$153,A127)</f>
        <v>0</v>
      </c>
    </row>
    <row r="128" spans="1:26" x14ac:dyDescent="0.2">
      <c r="A128">
        <f>玩家成长时间线!A128</f>
        <v>127</v>
      </c>
      <c r="B128">
        <f>玩家成长时间线!B128</f>
        <v>8</v>
      </c>
      <c r="C128">
        <f>IF(MOD(A128,通用估算系数!$B$9),MOD(A128,通用估算系数!$B$9),通用估算系数!$B$9)</f>
        <v>15</v>
      </c>
      <c r="D128">
        <f>钥匙投放计算!C128/100</f>
        <v>2.3927999999999998</v>
      </c>
      <c r="E128">
        <f>VLOOKUP(B128,通用估算系数!$G$1:$H$11,2,FALSE)*通用估算系数!$B$5/通用估算系数!$B$11</f>
        <v>1.8</v>
      </c>
      <c r="F128">
        <f t="shared" si="5"/>
        <v>0</v>
      </c>
      <c r="G128">
        <f t="shared" si="6"/>
        <v>0</v>
      </c>
      <c r="H128">
        <f t="shared" si="7"/>
        <v>0</v>
      </c>
      <c r="I128">
        <f t="shared" si="8"/>
        <v>0</v>
      </c>
      <c r="J128">
        <f>SUMIFS([1]基础经济系数!$M$123:$M$153,[1]基础经济系数!$N$123:$N$153,"稀有自宝箱",[1]基础经济系数!$J$123:$J$153,A128)</f>
        <v>0</v>
      </c>
      <c r="K128">
        <v>2</v>
      </c>
      <c r="L128">
        <v>1</v>
      </c>
      <c r="M128" s="4">
        <f t="shared" si="9"/>
        <v>0.14285714285714285</v>
      </c>
      <c r="N128" s="4">
        <f t="shared" si="9"/>
        <v>0.14285714285714285</v>
      </c>
      <c r="O128">
        <f>IF(B128=B127,0,VLOOKUP(B128,通用估算系数!$Q$1:$R$11,2,FALSE))</f>
        <v>0</v>
      </c>
      <c r="P128">
        <f>SUMIFS([1]基础经济系数!$D$187:$D$214,[1]基础经济系数!$B$187:$B$214,C128,[1]基础经济系数!$G$187:$G$214,"碎片宝箱")</f>
        <v>0</v>
      </c>
      <c r="Q128">
        <f>SUMIFS([1]基础经济系数!$M$123:$M$153,[1]基础经济系数!$N$123:$N$153,"碎片宝箱",[1]基础经济系数!$J$123:$J$153,A128)</f>
        <v>0</v>
      </c>
      <c r="R128">
        <f>IF(B128=B127,0,VLOOKUP(B128,通用估算系数!$T$1:$U$11,2,FALSE))</f>
        <v>0</v>
      </c>
      <c r="S128">
        <f>SUMIFS([1]基础经济系数!$D$187:$D$214,[1]基础经济系数!$B$187:$B$214,C128,[1]基础经济系数!$G$187:$G$214,"部件宝箱")</f>
        <v>0</v>
      </c>
      <c r="T128">
        <f>SUMIFS([1]基础经济系数!$M$123:$M$153,[1]基础经济系数!$N$123:$N$153,"部件宝箱",[1]基础经济系数!$J$123:$J$153,A128)</f>
        <v>0</v>
      </c>
      <c r="U128">
        <f>IF(B128=B127,0,VLOOKUP(B128,通用估算系数!$W$1:$X$11,2,FALSE))</f>
        <v>0</v>
      </c>
      <c r="V128">
        <f>SUMIFS([1]基础经济系数!$D$187:$D$214,[1]基础经济系数!$B$187:$B$214,C128,[1]基础经济系数!$G$187:$G$214,"普通自宝箱")</f>
        <v>0</v>
      </c>
      <c r="W128">
        <f>SUMIFS([1]基础经济系数!$M$123:$M$153,[1]基础经济系数!$N$123:$N$153,"普通自宝箱",[1]基础经济系数!$J$123:$J$153,A128)</f>
        <v>0</v>
      </c>
      <c r="X128">
        <f>IF(B128=B127,0,VLOOKUP(B128,通用估算系数!$Z$1:$AA$11,2,FALSE))+IF(B128&gt;B127,1,0)</f>
        <v>0</v>
      </c>
      <c r="Y128">
        <f>SUMIFS([1]基础经济系数!$D$187:$D$214,[1]基础经济系数!$B$187:$B$214,C128,[1]基础经济系数!$G$187:$G$214,"高级自宝箱")</f>
        <v>0</v>
      </c>
      <c r="Z128">
        <f>SUMIFS([1]基础经济系数!$M$123:$M$153,[1]基础经济系数!$N$123:$N$153,"高级自宝箱",[1]基础经济系数!$J$123:$J$153,A128)</f>
        <v>0</v>
      </c>
    </row>
    <row r="129" spans="1:26" x14ac:dyDescent="0.2">
      <c r="A129">
        <f>玩家成长时间线!A129</f>
        <v>128</v>
      </c>
      <c r="B129">
        <f>玩家成长时间线!B129</f>
        <v>8</v>
      </c>
      <c r="C129">
        <f>IF(MOD(A129,通用估算系数!$B$9),MOD(A129,通用估算系数!$B$9),通用估算系数!$B$9)</f>
        <v>16</v>
      </c>
      <c r="D129">
        <f>钥匙投放计算!C129/100</f>
        <v>2.6027999999999998</v>
      </c>
      <c r="E129">
        <f>VLOOKUP(B129,通用估算系数!$G$1:$H$11,2,FALSE)*通用估算系数!$B$5/通用估算系数!$B$11</f>
        <v>1.8</v>
      </c>
      <c r="F129">
        <f t="shared" si="5"/>
        <v>0</v>
      </c>
      <c r="G129">
        <f t="shared" si="6"/>
        <v>0</v>
      </c>
      <c r="H129">
        <f t="shared" si="7"/>
        <v>0</v>
      </c>
      <c r="I129">
        <f t="shared" si="8"/>
        <v>0</v>
      </c>
      <c r="J129">
        <f>SUMIFS([1]基础经济系数!$M$123:$M$153,[1]基础经济系数!$N$123:$N$153,"稀有自宝箱",[1]基础经济系数!$J$123:$J$153,A129)</f>
        <v>0</v>
      </c>
      <c r="K129">
        <v>2</v>
      </c>
      <c r="L129">
        <v>1</v>
      </c>
      <c r="M129" s="4">
        <f t="shared" si="9"/>
        <v>0.14285714285714285</v>
      </c>
      <c r="N129" s="4">
        <f t="shared" si="9"/>
        <v>0.14285714285714285</v>
      </c>
      <c r="O129">
        <f>IF(B129=B128,0,VLOOKUP(B129,通用估算系数!$Q$1:$R$11,2,FALSE))</f>
        <v>0</v>
      </c>
      <c r="P129">
        <f>SUMIFS([1]基础经济系数!$D$187:$D$214,[1]基础经济系数!$B$187:$B$214,C129,[1]基础经济系数!$G$187:$G$214,"碎片宝箱")</f>
        <v>0</v>
      </c>
      <c r="Q129">
        <f>SUMIFS([1]基础经济系数!$M$123:$M$153,[1]基础经济系数!$N$123:$N$153,"碎片宝箱",[1]基础经济系数!$J$123:$J$153,A129)</f>
        <v>0</v>
      </c>
      <c r="R129">
        <f>IF(B129=B128,0,VLOOKUP(B129,通用估算系数!$T$1:$U$11,2,FALSE))</f>
        <v>0</v>
      </c>
      <c r="S129">
        <f>SUMIFS([1]基础经济系数!$D$187:$D$214,[1]基础经济系数!$B$187:$B$214,C129,[1]基础经济系数!$G$187:$G$214,"部件宝箱")</f>
        <v>0</v>
      </c>
      <c r="T129">
        <f>SUMIFS([1]基础经济系数!$M$123:$M$153,[1]基础经济系数!$N$123:$N$153,"部件宝箱",[1]基础经济系数!$J$123:$J$153,A129)</f>
        <v>0</v>
      </c>
      <c r="U129">
        <f>IF(B129=B128,0,VLOOKUP(B129,通用估算系数!$W$1:$X$11,2,FALSE))</f>
        <v>0</v>
      </c>
      <c r="V129">
        <f>SUMIFS([1]基础经济系数!$D$187:$D$214,[1]基础经济系数!$B$187:$B$214,C129,[1]基础经济系数!$G$187:$G$214,"普通自宝箱")</f>
        <v>0</v>
      </c>
      <c r="W129">
        <f>SUMIFS([1]基础经济系数!$M$123:$M$153,[1]基础经济系数!$N$123:$N$153,"普通自宝箱",[1]基础经济系数!$J$123:$J$153,A129)</f>
        <v>0</v>
      </c>
      <c r="X129">
        <f>IF(B129=B128,0,VLOOKUP(B129,通用估算系数!$Z$1:$AA$11,2,FALSE))+IF(B129&gt;B128,1,0)</f>
        <v>0</v>
      </c>
      <c r="Y129">
        <f>SUMIFS([1]基础经济系数!$D$187:$D$214,[1]基础经济系数!$B$187:$B$214,C129,[1]基础经济系数!$G$187:$G$214,"高级自宝箱")</f>
        <v>0</v>
      </c>
      <c r="Z129">
        <f>SUMIFS([1]基础经济系数!$M$123:$M$153,[1]基础经济系数!$N$123:$N$153,"高级自宝箱",[1]基础经济系数!$J$123:$J$153,A129)</f>
        <v>0</v>
      </c>
    </row>
    <row r="130" spans="1:26" x14ac:dyDescent="0.2">
      <c r="A130">
        <f>玩家成长时间线!A130</f>
        <v>129</v>
      </c>
      <c r="B130">
        <f>玩家成长时间线!B130</f>
        <v>9</v>
      </c>
      <c r="C130">
        <f>IF(MOD(A130,通用估算系数!$B$9),MOD(A130,通用估算系数!$B$9),通用估算系数!$B$9)</f>
        <v>17</v>
      </c>
      <c r="D130">
        <f>钥匙投放计算!C130/100</f>
        <v>2.4127999999999998</v>
      </c>
      <c r="E130">
        <f>VLOOKUP(B130,通用估算系数!$G$1:$H$11,2,FALSE)*通用估算系数!$B$5/通用估算系数!$B$11</f>
        <v>2.25</v>
      </c>
      <c r="F130">
        <f t="shared" si="5"/>
        <v>0</v>
      </c>
      <c r="G130">
        <f t="shared" si="6"/>
        <v>0</v>
      </c>
      <c r="H130">
        <f t="shared" si="7"/>
        <v>1</v>
      </c>
      <c r="I130">
        <f t="shared" si="8"/>
        <v>1</v>
      </c>
      <c r="J130">
        <f>SUMIFS([1]基础经济系数!$M$123:$M$153,[1]基础经济系数!$N$123:$N$153,"稀有自宝箱",[1]基础经济系数!$J$123:$J$153,A130)</f>
        <v>0</v>
      </c>
      <c r="K130">
        <v>2</v>
      </c>
      <c r="L130">
        <v>1</v>
      </c>
      <c r="M130" s="4">
        <f t="shared" si="9"/>
        <v>0.14285714285714285</v>
      </c>
      <c r="N130" s="4">
        <f t="shared" si="9"/>
        <v>0.14285714285714285</v>
      </c>
      <c r="O130">
        <f>IF(B130=B129,0,VLOOKUP(B130,通用估算系数!$Q$1:$R$11,2,FALSE))</f>
        <v>0</v>
      </c>
      <c r="P130">
        <f>SUMIFS([1]基础经济系数!$D$187:$D$214,[1]基础经济系数!$B$187:$B$214,C130,[1]基础经济系数!$G$187:$G$214,"碎片宝箱")</f>
        <v>0</v>
      </c>
      <c r="Q130">
        <f>SUMIFS([1]基础经济系数!$M$123:$M$153,[1]基础经济系数!$N$123:$N$153,"碎片宝箱",[1]基础经济系数!$J$123:$J$153,A130)</f>
        <v>0</v>
      </c>
      <c r="R130">
        <f>IF(B130=B129,0,VLOOKUP(B130,通用估算系数!$T$1:$U$11,2,FALSE))</f>
        <v>0</v>
      </c>
      <c r="S130">
        <f>SUMIFS([1]基础经济系数!$D$187:$D$214,[1]基础经济系数!$B$187:$B$214,C130,[1]基础经济系数!$G$187:$G$214,"部件宝箱")</f>
        <v>0</v>
      </c>
      <c r="T130">
        <f>SUMIFS([1]基础经济系数!$M$123:$M$153,[1]基础经济系数!$N$123:$N$153,"部件宝箱",[1]基础经济系数!$J$123:$J$153,A130)</f>
        <v>0</v>
      </c>
      <c r="U130">
        <f>IF(B130=B129,0,VLOOKUP(B130,通用估算系数!$W$1:$X$11,2,FALSE))</f>
        <v>1</v>
      </c>
      <c r="V130">
        <f>SUMIFS([1]基础经济系数!$D$187:$D$214,[1]基础经济系数!$B$187:$B$214,C130,[1]基础经济系数!$G$187:$G$214,"普通自宝箱")</f>
        <v>0</v>
      </c>
      <c r="W130">
        <f>SUMIFS([1]基础经济系数!$M$123:$M$153,[1]基础经济系数!$N$123:$N$153,"普通自宝箱",[1]基础经济系数!$J$123:$J$153,A130)</f>
        <v>0</v>
      </c>
      <c r="X130">
        <f>IF(B130=B129,0,VLOOKUP(B130,通用估算系数!$Z$1:$AA$11,2,FALSE))+IF(B130&gt;B129,1,0)</f>
        <v>1</v>
      </c>
      <c r="Y130">
        <f>SUMIFS([1]基础经济系数!$D$187:$D$214,[1]基础经济系数!$B$187:$B$214,C130,[1]基础经济系数!$G$187:$G$214,"高级自宝箱")</f>
        <v>0</v>
      </c>
      <c r="Z130">
        <f>SUMIFS([1]基础经济系数!$M$123:$M$153,[1]基础经济系数!$N$123:$N$153,"高级自宝箱",[1]基础经济系数!$J$123:$J$153,A130)</f>
        <v>0</v>
      </c>
    </row>
    <row r="131" spans="1:26" x14ac:dyDescent="0.2">
      <c r="A131">
        <f>玩家成长时间线!A131</f>
        <v>130</v>
      </c>
      <c r="B131">
        <f>玩家成长时间线!B131</f>
        <v>9</v>
      </c>
      <c r="C131">
        <f>IF(MOD(A131,通用估算系数!$B$9),MOD(A131,通用估算系数!$B$9),通用估算系数!$B$9)</f>
        <v>18</v>
      </c>
      <c r="D131">
        <f>钥匙投放计算!C131/100</f>
        <v>2.4228000000000001</v>
      </c>
      <c r="E131">
        <f>VLOOKUP(B131,通用估算系数!$G$1:$H$11,2,FALSE)*通用估算系数!$B$5/通用估算系数!$B$11</f>
        <v>2.25</v>
      </c>
      <c r="F131">
        <f t="shared" ref="F131:F194" si="10">SUM(O131:Q131)</f>
        <v>0</v>
      </c>
      <c r="G131">
        <f t="shared" ref="G131:G194" si="11">SUM(R131:T131)</f>
        <v>0</v>
      </c>
      <c r="H131">
        <f t="shared" ref="H131:H194" si="12">SUM(U131:W131)</f>
        <v>0</v>
      </c>
      <c r="I131">
        <f t="shared" ref="I131:I194" si="13">SUM(X131:Z131)</f>
        <v>0</v>
      </c>
      <c r="J131">
        <f>SUMIFS([1]基础经济系数!$M$123:$M$153,[1]基础经济系数!$N$123:$N$153,"稀有自宝箱",[1]基础经济系数!$J$123:$J$153,A131)</f>
        <v>0</v>
      </c>
      <c r="K131">
        <v>2</v>
      </c>
      <c r="L131">
        <v>1</v>
      </c>
      <c r="M131" s="4">
        <f t="shared" ref="M131:N194" si="14">1/7</f>
        <v>0.14285714285714285</v>
      </c>
      <c r="N131" s="4">
        <f t="shared" si="14"/>
        <v>0.14285714285714285</v>
      </c>
      <c r="O131">
        <f>IF(B131=B130,0,VLOOKUP(B131,通用估算系数!$Q$1:$R$11,2,FALSE))</f>
        <v>0</v>
      </c>
      <c r="P131">
        <f>SUMIFS([1]基础经济系数!$D$187:$D$214,[1]基础经济系数!$B$187:$B$214,C131,[1]基础经济系数!$G$187:$G$214,"碎片宝箱")</f>
        <v>0</v>
      </c>
      <c r="Q131">
        <f>SUMIFS([1]基础经济系数!$M$123:$M$153,[1]基础经济系数!$N$123:$N$153,"碎片宝箱",[1]基础经济系数!$J$123:$J$153,A131)</f>
        <v>0</v>
      </c>
      <c r="R131">
        <f>IF(B131=B130,0,VLOOKUP(B131,通用估算系数!$T$1:$U$11,2,FALSE))</f>
        <v>0</v>
      </c>
      <c r="S131">
        <f>SUMIFS([1]基础经济系数!$D$187:$D$214,[1]基础经济系数!$B$187:$B$214,C131,[1]基础经济系数!$G$187:$G$214,"部件宝箱")</f>
        <v>0</v>
      </c>
      <c r="T131">
        <f>SUMIFS([1]基础经济系数!$M$123:$M$153,[1]基础经济系数!$N$123:$N$153,"部件宝箱",[1]基础经济系数!$J$123:$J$153,A131)</f>
        <v>0</v>
      </c>
      <c r="U131">
        <f>IF(B131=B130,0,VLOOKUP(B131,通用估算系数!$W$1:$X$11,2,FALSE))</f>
        <v>0</v>
      </c>
      <c r="V131">
        <f>SUMIFS([1]基础经济系数!$D$187:$D$214,[1]基础经济系数!$B$187:$B$214,C131,[1]基础经济系数!$G$187:$G$214,"普通自宝箱")</f>
        <v>0</v>
      </c>
      <c r="W131">
        <f>SUMIFS([1]基础经济系数!$M$123:$M$153,[1]基础经济系数!$N$123:$N$153,"普通自宝箱",[1]基础经济系数!$J$123:$J$153,A131)</f>
        <v>0</v>
      </c>
      <c r="X131">
        <f>IF(B131=B130,0,VLOOKUP(B131,通用估算系数!$Z$1:$AA$11,2,FALSE))+IF(B131&gt;B130,1,0)</f>
        <v>0</v>
      </c>
      <c r="Y131">
        <f>SUMIFS([1]基础经济系数!$D$187:$D$214,[1]基础经济系数!$B$187:$B$214,C131,[1]基础经济系数!$G$187:$G$214,"高级自宝箱")</f>
        <v>0</v>
      </c>
      <c r="Z131">
        <f>SUMIFS([1]基础经济系数!$M$123:$M$153,[1]基础经济系数!$N$123:$N$153,"高级自宝箱",[1]基础经济系数!$J$123:$J$153,A131)</f>
        <v>0</v>
      </c>
    </row>
    <row r="132" spans="1:26" x14ac:dyDescent="0.2">
      <c r="A132">
        <f>玩家成长时间线!A132</f>
        <v>131</v>
      </c>
      <c r="B132">
        <f>玩家成长时间线!B132</f>
        <v>9</v>
      </c>
      <c r="C132">
        <f>IF(MOD(A132,通用估算系数!$B$9),MOD(A132,通用估算系数!$B$9),通用估算系数!$B$9)</f>
        <v>19</v>
      </c>
      <c r="D132">
        <f>钥匙投放计算!C132/100</f>
        <v>2.6327999999999996</v>
      </c>
      <c r="E132">
        <f>VLOOKUP(B132,通用估算系数!$G$1:$H$11,2,FALSE)*通用估算系数!$B$5/通用估算系数!$B$11</f>
        <v>2.25</v>
      </c>
      <c r="F132">
        <f t="shared" si="10"/>
        <v>0</v>
      </c>
      <c r="G132">
        <f t="shared" si="11"/>
        <v>0</v>
      </c>
      <c r="H132">
        <f t="shared" si="12"/>
        <v>0</v>
      </c>
      <c r="I132">
        <f t="shared" si="13"/>
        <v>0</v>
      </c>
      <c r="J132">
        <f>SUMIFS([1]基础经济系数!$M$123:$M$153,[1]基础经济系数!$N$123:$N$153,"稀有自宝箱",[1]基础经济系数!$J$123:$J$153,A132)</f>
        <v>0</v>
      </c>
      <c r="K132">
        <v>2</v>
      </c>
      <c r="L132">
        <v>1</v>
      </c>
      <c r="M132" s="4">
        <f t="shared" si="14"/>
        <v>0.14285714285714285</v>
      </c>
      <c r="N132" s="4">
        <f t="shared" si="14"/>
        <v>0.14285714285714285</v>
      </c>
      <c r="O132">
        <f>IF(B132=B131,0,VLOOKUP(B132,通用估算系数!$Q$1:$R$11,2,FALSE))</f>
        <v>0</v>
      </c>
      <c r="P132">
        <f>SUMIFS([1]基础经济系数!$D$187:$D$214,[1]基础经济系数!$B$187:$B$214,C132,[1]基础经济系数!$G$187:$G$214,"碎片宝箱")</f>
        <v>0</v>
      </c>
      <c r="Q132">
        <f>SUMIFS([1]基础经济系数!$M$123:$M$153,[1]基础经济系数!$N$123:$N$153,"碎片宝箱",[1]基础经济系数!$J$123:$J$153,A132)</f>
        <v>0</v>
      </c>
      <c r="R132">
        <f>IF(B132=B131,0,VLOOKUP(B132,通用估算系数!$T$1:$U$11,2,FALSE))</f>
        <v>0</v>
      </c>
      <c r="S132">
        <f>SUMIFS([1]基础经济系数!$D$187:$D$214,[1]基础经济系数!$B$187:$B$214,C132,[1]基础经济系数!$G$187:$G$214,"部件宝箱")</f>
        <v>0</v>
      </c>
      <c r="T132">
        <f>SUMIFS([1]基础经济系数!$M$123:$M$153,[1]基础经济系数!$N$123:$N$153,"部件宝箱",[1]基础经济系数!$J$123:$J$153,A132)</f>
        <v>0</v>
      </c>
      <c r="U132">
        <f>IF(B132=B131,0,VLOOKUP(B132,通用估算系数!$W$1:$X$11,2,FALSE))</f>
        <v>0</v>
      </c>
      <c r="V132">
        <f>SUMIFS([1]基础经济系数!$D$187:$D$214,[1]基础经济系数!$B$187:$B$214,C132,[1]基础经济系数!$G$187:$G$214,"普通自宝箱")</f>
        <v>0</v>
      </c>
      <c r="W132">
        <f>SUMIFS([1]基础经济系数!$M$123:$M$153,[1]基础经济系数!$N$123:$N$153,"普通自宝箱",[1]基础经济系数!$J$123:$J$153,A132)</f>
        <v>0</v>
      </c>
      <c r="X132">
        <f>IF(B132=B131,0,VLOOKUP(B132,通用估算系数!$Z$1:$AA$11,2,FALSE))+IF(B132&gt;B131,1,0)</f>
        <v>0</v>
      </c>
      <c r="Y132">
        <f>SUMIFS([1]基础经济系数!$D$187:$D$214,[1]基础经济系数!$B$187:$B$214,C132,[1]基础经济系数!$G$187:$G$214,"高级自宝箱")</f>
        <v>0</v>
      </c>
      <c r="Z132">
        <f>SUMIFS([1]基础经济系数!$M$123:$M$153,[1]基础经济系数!$N$123:$N$153,"高级自宝箱",[1]基础经济系数!$J$123:$J$153,A132)</f>
        <v>0</v>
      </c>
    </row>
    <row r="133" spans="1:26" x14ac:dyDescent="0.2">
      <c r="A133">
        <f>玩家成长时间线!A133</f>
        <v>132</v>
      </c>
      <c r="B133">
        <f>玩家成长时间线!B133</f>
        <v>10</v>
      </c>
      <c r="C133">
        <f>IF(MOD(A133,通用估算系数!$B$9),MOD(A133,通用估算系数!$B$9),通用估算系数!$B$9)</f>
        <v>20</v>
      </c>
      <c r="D133">
        <f>钥匙投放计算!C133/100</f>
        <v>2.4428000000000001</v>
      </c>
      <c r="E133">
        <f>VLOOKUP(B133,通用估算系数!$G$1:$H$11,2,FALSE)*通用估算系数!$B$5/通用估算系数!$B$11</f>
        <v>2.25</v>
      </c>
      <c r="F133">
        <f t="shared" si="10"/>
        <v>0</v>
      </c>
      <c r="G133">
        <f t="shared" si="11"/>
        <v>0</v>
      </c>
      <c r="H133">
        <f t="shared" si="12"/>
        <v>0</v>
      </c>
      <c r="I133">
        <f t="shared" si="13"/>
        <v>1</v>
      </c>
      <c r="J133">
        <f>SUMIFS([1]基础经济系数!$M$123:$M$153,[1]基础经济系数!$N$123:$N$153,"稀有自宝箱",[1]基础经济系数!$J$123:$J$153,A133)</f>
        <v>0</v>
      </c>
      <c r="K133">
        <v>2</v>
      </c>
      <c r="L133">
        <v>1</v>
      </c>
      <c r="M133" s="4">
        <f t="shared" si="14"/>
        <v>0.14285714285714285</v>
      </c>
      <c r="N133" s="4">
        <f t="shared" si="14"/>
        <v>0.14285714285714285</v>
      </c>
      <c r="O133">
        <f>IF(B133=B132,0,VLOOKUP(B133,通用估算系数!$Q$1:$R$11,2,FALSE))</f>
        <v>0</v>
      </c>
      <c r="P133">
        <f>SUMIFS([1]基础经济系数!$D$187:$D$214,[1]基础经济系数!$B$187:$B$214,C133,[1]基础经济系数!$G$187:$G$214,"碎片宝箱")</f>
        <v>0</v>
      </c>
      <c r="Q133">
        <f>SUMIFS([1]基础经济系数!$M$123:$M$153,[1]基础经济系数!$N$123:$N$153,"碎片宝箱",[1]基础经济系数!$J$123:$J$153,A133)</f>
        <v>0</v>
      </c>
      <c r="R133">
        <f>IF(B133=B132,0,VLOOKUP(B133,通用估算系数!$T$1:$U$11,2,FALSE))</f>
        <v>0</v>
      </c>
      <c r="S133">
        <f>SUMIFS([1]基础经济系数!$D$187:$D$214,[1]基础经济系数!$B$187:$B$214,C133,[1]基础经济系数!$G$187:$G$214,"部件宝箱")</f>
        <v>0</v>
      </c>
      <c r="T133">
        <f>SUMIFS([1]基础经济系数!$M$123:$M$153,[1]基础经济系数!$N$123:$N$153,"部件宝箱",[1]基础经济系数!$J$123:$J$153,A133)</f>
        <v>0</v>
      </c>
      <c r="U133">
        <f>IF(B133=B132,0,VLOOKUP(B133,通用估算系数!$W$1:$X$11,2,FALSE))</f>
        <v>0</v>
      </c>
      <c r="V133">
        <f>SUMIFS([1]基础经济系数!$D$187:$D$214,[1]基础经济系数!$B$187:$B$214,C133,[1]基础经济系数!$G$187:$G$214,"普通自宝箱")</f>
        <v>0</v>
      </c>
      <c r="W133">
        <f>SUMIFS([1]基础经济系数!$M$123:$M$153,[1]基础经济系数!$N$123:$N$153,"普通自宝箱",[1]基础经济系数!$J$123:$J$153,A133)</f>
        <v>0</v>
      </c>
      <c r="X133">
        <f>IF(B133=B132,0,VLOOKUP(B133,通用估算系数!$Z$1:$AA$11,2,FALSE))+IF(B133&gt;B132,1,0)</f>
        <v>1</v>
      </c>
      <c r="Y133">
        <f>SUMIFS([1]基础经济系数!$D$187:$D$214,[1]基础经济系数!$B$187:$B$214,C133,[1]基础经济系数!$G$187:$G$214,"高级自宝箱")</f>
        <v>0</v>
      </c>
      <c r="Z133">
        <f>SUMIFS([1]基础经济系数!$M$123:$M$153,[1]基础经济系数!$N$123:$N$153,"高级自宝箱",[1]基础经济系数!$J$123:$J$153,A133)</f>
        <v>0</v>
      </c>
    </row>
    <row r="134" spans="1:26" x14ac:dyDescent="0.2">
      <c r="A134">
        <f>玩家成长时间线!A134</f>
        <v>133</v>
      </c>
      <c r="B134">
        <f>玩家成长时间线!B134</f>
        <v>10</v>
      </c>
      <c r="C134">
        <f>IF(MOD(A134,通用估算系数!$B$9),MOD(A134,通用估算系数!$B$9),通用估算系数!$B$9)</f>
        <v>21</v>
      </c>
      <c r="D134">
        <f>钥匙投放计算!C134/100</f>
        <v>2.4527999999999999</v>
      </c>
      <c r="E134">
        <f>VLOOKUP(B134,通用估算系数!$G$1:$H$11,2,FALSE)*通用估算系数!$B$5/通用估算系数!$B$11</f>
        <v>2.25</v>
      </c>
      <c r="F134">
        <f t="shared" si="10"/>
        <v>0</v>
      </c>
      <c r="G134">
        <f t="shared" si="11"/>
        <v>1</v>
      </c>
      <c r="H134">
        <f t="shared" si="12"/>
        <v>0</v>
      </c>
      <c r="I134">
        <f t="shared" si="13"/>
        <v>0</v>
      </c>
      <c r="J134">
        <f>SUMIFS([1]基础经济系数!$M$123:$M$153,[1]基础经济系数!$N$123:$N$153,"稀有自宝箱",[1]基础经济系数!$J$123:$J$153,A134)</f>
        <v>0</v>
      </c>
      <c r="K134">
        <v>2</v>
      </c>
      <c r="L134">
        <v>1</v>
      </c>
      <c r="M134" s="4">
        <f t="shared" si="14"/>
        <v>0.14285714285714285</v>
      </c>
      <c r="N134" s="4">
        <f t="shared" si="14"/>
        <v>0.14285714285714285</v>
      </c>
      <c r="O134">
        <f>IF(B134=B133,0,VLOOKUP(B134,通用估算系数!$Q$1:$R$11,2,FALSE))</f>
        <v>0</v>
      </c>
      <c r="P134">
        <f>SUMIFS([1]基础经济系数!$D$187:$D$214,[1]基础经济系数!$B$187:$B$214,C134,[1]基础经济系数!$G$187:$G$214,"碎片宝箱")</f>
        <v>0</v>
      </c>
      <c r="Q134">
        <f>SUMIFS([1]基础经济系数!$M$123:$M$153,[1]基础经济系数!$N$123:$N$153,"碎片宝箱",[1]基础经济系数!$J$123:$J$153,A134)</f>
        <v>0</v>
      </c>
      <c r="R134">
        <f>IF(B134=B133,0,VLOOKUP(B134,通用估算系数!$T$1:$U$11,2,FALSE))</f>
        <v>0</v>
      </c>
      <c r="S134">
        <f>SUMIFS([1]基础经济系数!$D$187:$D$214,[1]基础经济系数!$B$187:$B$214,C134,[1]基础经济系数!$G$187:$G$214,"部件宝箱")</f>
        <v>1</v>
      </c>
      <c r="T134">
        <f>SUMIFS([1]基础经济系数!$M$123:$M$153,[1]基础经济系数!$N$123:$N$153,"部件宝箱",[1]基础经济系数!$J$123:$J$153,A134)</f>
        <v>0</v>
      </c>
      <c r="U134">
        <f>IF(B134=B133,0,VLOOKUP(B134,通用估算系数!$W$1:$X$11,2,FALSE))</f>
        <v>0</v>
      </c>
      <c r="V134">
        <f>SUMIFS([1]基础经济系数!$D$187:$D$214,[1]基础经济系数!$B$187:$B$214,C134,[1]基础经济系数!$G$187:$G$214,"普通自宝箱")</f>
        <v>0</v>
      </c>
      <c r="W134">
        <f>SUMIFS([1]基础经济系数!$M$123:$M$153,[1]基础经济系数!$N$123:$N$153,"普通自宝箱",[1]基础经济系数!$J$123:$J$153,A134)</f>
        <v>0</v>
      </c>
      <c r="X134">
        <f>IF(B134=B133,0,VLOOKUP(B134,通用估算系数!$Z$1:$AA$11,2,FALSE))+IF(B134&gt;B133,1,0)</f>
        <v>0</v>
      </c>
      <c r="Y134">
        <f>SUMIFS([1]基础经济系数!$D$187:$D$214,[1]基础经济系数!$B$187:$B$214,C134,[1]基础经济系数!$G$187:$G$214,"高级自宝箱")</f>
        <v>0</v>
      </c>
      <c r="Z134">
        <f>SUMIFS([1]基础经济系数!$M$123:$M$153,[1]基础经济系数!$N$123:$N$153,"高级自宝箱",[1]基础经济系数!$J$123:$J$153,A134)</f>
        <v>0</v>
      </c>
    </row>
    <row r="135" spans="1:26" x14ac:dyDescent="0.2">
      <c r="A135">
        <f>玩家成长时间线!A135</f>
        <v>134</v>
      </c>
      <c r="B135">
        <f>玩家成长时间线!B135</f>
        <v>10</v>
      </c>
      <c r="C135">
        <f>IF(MOD(A135,通用估算系数!$B$9),MOD(A135,通用估算系数!$B$9),通用估算系数!$B$9)</f>
        <v>22</v>
      </c>
      <c r="D135">
        <f>钥匙投放计算!C135/100</f>
        <v>2.4628000000000001</v>
      </c>
      <c r="E135">
        <f>VLOOKUP(B135,通用估算系数!$G$1:$H$11,2,FALSE)*通用估算系数!$B$5/通用估算系数!$B$11</f>
        <v>2.25</v>
      </c>
      <c r="F135">
        <f t="shared" si="10"/>
        <v>0</v>
      </c>
      <c r="G135">
        <f t="shared" si="11"/>
        <v>0</v>
      </c>
      <c r="H135">
        <f t="shared" si="12"/>
        <v>0</v>
      </c>
      <c r="I135">
        <f t="shared" si="13"/>
        <v>0</v>
      </c>
      <c r="J135">
        <f>SUMIFS([1]基础经济系数!$M$123:$M$153,[1]基础经济系数!$N$123:$N$153,"稀有自宝箱",[1]基础经济系数!$J$123:$J$153,A135)</f>
        <v>0</v>
      </c>
      <c r="K135">
        <v>2</v>
      </c>
      <c r="L135">
        <v>1</v>
      </c>
      <c r="M135" s="4">
        <f t="shared" si="14"/>
        <v>0.14285714285714285</v>
      </c>
      <c r="N135" s="4">
        <f t="shared" si="14"/>
        <v>0.14285714285714285</v>
      </c>
      <c r="O135">
        <f>IF(B135=B134,0,VLOOKUP(B135,通用估算系数!$Q$1:$R$11,2,FALSE))</f>
        <v>0</v>
      </c>
      <c r="P135">
        <f>SUMIFS([1]基础经济系数!$D$187:$D$214,[1]基础经济系数!$B$187:$B$214,C135,[1]基础经济系数!$G$187:$G$214,"碎片宝箱")</f>
        <v>0</v>
      </c>
      <c r="Q135">
        <f>SUMIFS([1]基础经济系数!$M$123:$M$153,[1]基础经济系数!$N$123:$N$153,"碎片宝箱",[1]基础经济系数!$J$123:$J$153,A135)</f>
        <v>0</v>
      </c>
      <c r="R135">
        <f>IF(B135=B134,0,VLOOKUP(B135,通用估算系数!$T$1:$U$11,2,FALSE))</f>
        <v>0</v>
      </c>
      <c r="S135">
        <f>SUMIFS([1]基础经济系数!$D$187:$D$214,[1]基础经济系数!$B$187:$B$214,C135,[1]基础经济系数!$G$187:$G$214,"部件宝箱")</f>
        <v>0</v>
      </c>
      <c r="T135">
        <f>SUMIFS([1]基础经济系数!$M$123:$M$153,[1]基础经济系数!$N$123:$N$153,"部件宝箱",[1]基础经济系数!$J$123:$J$153,A135)</f>
        <v>0</v>
      </c>
      <c r="U135">
        <f>IF(B135=B134,0,VLOOKUP(B135,通用估算系数!$W$1:$X$11,2,FALSE))</f>
        <v>0</v>
      </c>
      <c r="V135">
        <f>SUMIFS([1]基础经济系数!$D$187:$D$214,[1]基础经济系数!$B$187:$B$214,C135,[1]基础经济系数!$G$187:$G$214,"普通自宝箱")</f>
        <v>0</v>
      </c>
      <c r="W135">
        <f>SUMIFS([1]基础经济系数!$M$123:$M$153,[1]基础经济系数!$N$123:$N$153,"普通自宝箱",[1]基础经济系数!$J$123:$J$153,A135)</f>
        <v>0</v>
      </c>
      <c r="X135">
        <f>IF(B135=B134,0,VLOOKUP(B135,通用估算系数!$Z$1:$AA$11,2,FALSE))+IF(B135&gt;B134,1,0)</f>
        <v>0</v>
      </c>
      <c r="Y135">
        <f>SUMIFS([1]基础经济系数!$D$187:$D$214,[1]基础经济系数!$B$187:$B$214,C135,[1]基础经济系数!$G$187:$G$214,"高级自宝箱")</f>
        <v>0</v>
      </c>
      <c r="Z135">
        <f>SUMIFS([1]基础经济系数!$M$123:$M$153,[1]基础经济系数!$N$123:$N$153,"高级自宝箱",[1]基础经济系数!$J$123:$J$153,A135)</f>
        <v>0</v>
      </c>
    </row>
    <row r="136" spans="1:26" x14ac:dyDescent="0.2">
      <c r="A136">
        <f>玩家成长时间线!A136</f>
        <v>135</v>
      </c>
      <c r="B136">
        <f>玩家成长时间线!B136</f>
        <v>10</v>
      </c>
      <c r="C136">
        <f>IF(MOD(A136,通用估算系数!$B$9),MOD(A136,通用估算系数!$B$9),通用估算系数!$B$9)</f>
        <v>23</v>
      </c>
      <c r="D136">
        <f>钥匙投放计算!C136/100</f>
        <v>2.6727999999999996</v>
      </c>
      <c r="E136">
        <f>VLOOKUP(B136,通用估算系数!$G$1:$H$11,2,FALSE)*通用估算系数!$B$5/通用估算系数!$B$11</f>
        <v>2.25</v>
      </c>
      <c r="F136">
        <f t="shared" si="10"/>
        <v>1</v>
      </c>
      <c r="G136">
        <f t="shared" si="11"/>
        <v>0</v>
      </c>
      <c r="H136">
        <f t="shared" si="12"/>
        <v>0</v>
      </c>
      <c r="I136">
        <f t="shared" si="13"/>
        <v>0</v>
      </c>
      <c r="J136">
        <f>SUMIFS([1]基础经济系数!$M$123:$M$153,[1]基础经济系数!$N$123:$N$153,"稀有自宝箱",[1]基础经济系数!$J$123:$J$153,A136)</f>
        <v>0</v>
      </c>
      <c r="K136">
        <v>2</v>
      </c>
      <c r="L136">
        <v>1</v>
      </c>
      <c r="M136" s="4">
        <f t="shared" si="14"/>
        <v>0.14285714285714285</v>
      </c>
      <c r="N136" s="4">
        <f t="shared" si="14"/>
        <v>0.14285714285714285</v>
      </c>
      <c r="O136">
        <f>IF(B136=B135,0,VLOOKUP(B136,通用估算系数!$Q$1:$R$11,2,FALSE))</f>
        <v>0</v>
      </c>
      <c r="P136">
        <f>SUMIFS([1]基础经济系数!$D$187:$D$214,[1]基础经济系数!$B$187:$B$214,C136,[1]基础经济系数!$G$187:$G$214,"碎片宝箱")</f>
        <v>0</v>
      </c>
      <c r="Q136">
        <f>SUMIFS([1]基础经济系数!$M$123:$M$153,[1]基础经济系数!$N$123:$N$153,"碎片宝箱",[1]基础经济系数!$J$123:$J$153,A136)</f>
        <v>1</v>
      </c>
      <c r="R136">
        <f>IF(B136=B135,0,VLOOKUP(B136,通用估算系数!$T$1:$U$11,2,FALSE))</f>
        <v>0</v>
      </c>
      <c r="S136">
        <f>SUMIFS([1]基础经济系数!$D$187:$D$214,[1]基础经济系数!$B$187:$B$214,C136,[1]基础经济系数!$G$187:$G$214,"部件宝箱")</f>
        <v>0</v>
      </c>
      <c r="T136">
        <f>SUMIFS([1]基础经济系数!$M$123:$M$153,[1]基础经济系数!$N$123:$N$153,"部件宝箱",[1]基础经济系数!$J$123:$J$153,A136)</f>
        <v>0</v>
      </c>
      <c r="U136">
        <f>IF(B136=B135,0,VLOOKUP(B136,通用估算系数!$W$1:$X$11,2,FALSE))</f>
        <v>0</v>
      </c>
      <c r="V136">
        <f>SUMIFS([1]基础经济系数!$D$187:$D$214,[1]基础经济系数!$B$187:$B$214,C136,[1]基础经济系数!$G$187:$G$214,"普通自宝箱")</f>
        <v>0</v>
      </c>
      <c r="W136">
        <f>SUMIFS([1]基础经济系数!$M$123:$M$153,[1]基础经济系数!$N$123:$N$153,"普通自宝箱",[1]基础经济系数!$J$123:$J$153,A136)</f>
        <v>0</v>
      </c>
      <c r="X136">
        <f>IF(B136=B135,0,VLOOKUP(B136,通用估算系数!$Z$1:$AA$11,2,FALSE))+IF(B136&gt;B135,1,0)</f>
        <v>0</v>
      </c>
      <c r="Y136">
        <f>SUMIFS([1]基础经济系数!$D$187:$D$214,[1]基础经济系数!$B$187:$B$214,C136,[1]基础经济系数!$G$187:$G$214,"高级自宝箱")</f>
        <v>0</v>
      </c>
      <c r="Z136">
        <f>SUMIFS([1]基础经济系数!$M$123:$M$153,[1]基础经济系数!$N$123:$N$153,"高级自宝箱",[1]基础经济系数!$J$123:$J$153,A136)</f>
        <v>0</v>
      </c>
    </row>
    <row r="137" spans="1:26" x14ac:dyDescent="0.2">
      <c r="A137">
        <f>玩家成长时间线!A137</f>
        <v>136</v>
      </c>
      <c r="B137">
        <f>玩家成长时间线!B137</f>
        <v>10</v>
      </c>
      <c r="C137">
        <f>IF(MOD(A137,通用估算系数!$B$9),MOD(A137,通用估算系数!$B$9),通用估算系数!$B$9)</f>
        <v>24</v>
      </c>
      <c r="D137">
        <f>钥匙投放计算!C137/100</f>
        <v>2.4828000000000001</v>
      </c>
      <c r="E137">
        <f>VLOOKUP(B137,通用估算系数!$G$1:$H$11,2,FALSE)*通用估算系数!$B$5/通用估算系数!$B$11</f>
        <v>2.25</v>
      </c>
      <c r="F137">
        <f t="shared" si="10"/>
        <v>0</v>
      </c>
      <c r="G137">
        <f t="shared" si="11"/>
        <v>0</v>
      </c>
      <c r="H137">
        <f t="shared" si="12"/>
        <v>0</v>
      </c>
      <c r="I137">
        <f t="shared" si="13"/>
        <v>0</v>
      </c>
      <c r="J137">
        <f>SUMIFS([1]基础经济系数!$M$123:$M$153,[1]基础经济系数!$N$123:$N$153,"稀有自宝箱",[1]基础经济系数!$J$123:$J$153,A137)</f>
        <v>0</v>
      </c>
      <c r="K137">
        <v>2</v>
      </c>
      <c r="L137">
        <v>1</v>
      </c>
      <c r="M137" s="4">
        <f t="shared" si="14"/>
        <v>0.14285714285714285</v>
      </c>
      <c r="N137" s="4">
        <f t="shared" si="14"/>
        <v>0.14285714285714285</v>
      </c>
      <c r="O137">
        <f>IF(B137=B136,0,VLOOKUP(B137,通用估算系数!$Q$1:$R$11,2,FALSE))</f>
        <v>0</v>
      </c>
      <c r="P137">
        <f>SUMIFS([1]基础经济系数!$D$187:$D$214,[1]基础经济系数!$B$187:$B$214,C137,[1]基础经济系数!$G$187:$G$214,"碎片宝箱")</f>
        <v>0</v>
      </c>
      <c r="Q137">
        <f>SUMIFS([1]基础经济系数!$M$123:$M$153,[1]基础经济系数!$N$123:$N$153,"碎片宝箱",[1]基础经济系数!$J$123:$J$153,A137)</f>
        <v>0</v>
      </c>
      <c r="R137">
        <f>IF(B137=B136,0,VLOOKUP(B137,通用估算系数!$T$1:$U$11,2,FALSE))</f>
        <v>0</v>
      </c>
      <c r="S137">
        <f>SUMIFS([1]基础经济系数!$D$187:$D$214,[1]基础经济系数!$B$187:$B$214,C137,[1]基础经济系数!$G$187:$G$214,"部件宝箱")</f>
        <v>0</v>
      </c>
      <c r="T137">
        <f>SUMIFS([1]基础经济系数!$M$123:$M$153,[1]基础经济系数!$N$123:$N$153,"部件宝箱",[1]基础经济系数!$J$123:$J$153,A137)</f>
        <v>0</v>
      </c>
      <c r="U137">
        <f>IF(B137=B136,0,VLOOKUP(B137,通用估算系数!$W$1:$X$11,2,FALSE))</f>
        <v>0</v>
      </c>
      <c r="V137">
        <f>SUMIFS([1]基础经济系数!$D$187:$D$214,[1]基础经济系数!$B$187:$B$214,C137,[1]基础经济系数!$G$187:$G$214,"普通自宝箱")</f>
        <v>0</v>
      </c>
      <c r="W137">
        <f>SUMIFS([1]基础经济系数!$M$123:$M$153,[1]基础经济系数!$N$123:$N$153,"普通自宝箱",[1]基础经济系数!$J$123:$J$153,A137)</f>
        <v>0</v>
      </c>
      <c r="X137">
        <f>IF(B137=B136,0,VLOOKUP(B137,通用估算系数!$Z$1:$AA$11,2,FALSE))+IF(B137&gt;B136,1,0)</f>
        <v>0</v>
      </c>
      <c r="Y137">
        <f>SUMIFS([1]基础经济系数!$D$187:$D$214,[1]基础经济系数!$B$187:$B$214,C137,[1]基础经济系数!$G$187:$G$214,"高级自宝箱")</f>
        <v>0</v>
      </c>
      <c r="Z137">
        <f>SUMIFS([1]基础经济系数!$M$123:$M$153,[1]基础经济系数!$N$123:$N$153,"高级自宝箱",[1]基础经济系数!$J$123:$J$153,A137)</f>
        <v>0</v>
      </c>
    </row>
    <row r="138" spans="1:26" x14ac:dyDescent="0.2">
      <c r="A138">
        <f>玩家成长时间线!A138</f>
        <v>137</v>
      </c>
      <c r="B138">
        <f>玩家成长时间线!B138</f>
        <v>10</v>
      </c>
      <c r="C138">
        <f>IF(MOD(A138,通用估算系数!$B$9),MOD(A138,通用估算系数!$B$9),通用估算系数!$B$9)</f>
        <v>25</v>
      </c>
      <c r="D138">
        <f>钥匙投放计算!C138/100</f>
        <v>2.4927999999999999</v>
      </c>
      <c r="E138">
        <f>VLOOKUP(B138,通用估算系数!$G$1:$H$11,2,FALSE)*通用估算系数!$B$5/通用估算系数!$B$11</f>
        <v>2.25</v>
      </c>
      <c r="F138">
        <f t="shared" si="10"/>
        <v>0</v>
      </c>
      <c r="G138">
        <f t="shared" si="11"/>
        <v>0</v>
      </c>
      <c r="H138">
        <f t="shared" si="12"/>
        <v>0</v>
      </c>
      <c r="I138">
        <f t="shared" si="13"/>
        <v>0</v>
      </c>
      <c r="J138">
        <f>SUMIFS([1]基础经济系数!$M$123:$M$153,[1]基础经济系数!$N$123:$N$153,"稀有自宝箱",[1]基础经济系数!$J$123:$J$153,A138)</f>
        <v>0</v>
      </c>
      <c r="K138">
        <v>2</v>
      </c>
      <c r="L138">
        <v>1</v>
      </c>
      <c r="M138" s="4">
        <f t="shared" si="14"/>
        <v>0.14285714285714285</v>
      </c>
      <c r="N138" s="4">
        <f t="shared" si="14"/>
        <v>0.14285714285714285</v>
      </c>
      <c r="O138">
        <f>IF(B138=B137,0,VLOOKUP(B138,通用估算系数!$Q$1:$R$11,2,FALSE))</f>
        <v>0</v>
      </c>
      <c r="P138">
        <f>SUMIFS([1]基础经济系数!$D$187:$D$214,[1]基础经济系数!$B$187:$B$214,C138,[1]基础经济系数!$G$187:$G$214,"碎片宝箱")</f>
        <v>0</v>
      </c>
      <c r="Q138">
        <f>SUMIFS([1]基础经济系数!$M$123:$M$153,[1]基础经济系数!$N$123:$N$153,"碎片宝箱",[1]基础经济系数!$J$123:$J$153,A138)</f>
        <v>0</v>
      </c>
      <c r="R138">
        <f>IF(B138=B137,0,VLOOKUP(B138,通用估算系数!$T$1:$U$11,2,FALSE))</f>
        <v>0</v>
      </c>
      <c r="S138">
        <f>SUMIFS([1]基础经济系数!$D$187:$D$214,[1]基础经济系数!$B$187:$B$214,C138,[1]基础经济系数!$G$187:$G$214,"部件宝箱")</f>
        <v>0</v>
      </c>
      <c r="T138">
        <f>SUMIFS([1]基础经济系数!$M$123:$M$153,[1]基础经济系数!$N$123:$N$153,"部件宝箱",[1]基础经济系数!$J$123:$J$153,A138)</f>
        <v>0</v>
      </c>
      <c r="U138">
        <f>IF(B138=B137,0,VLOOKUP(B138,通用估算系数!$W$1:$X$11,2,FALSE))</f>
        <v>0</v>
      </c>
      <c r="V138">
        <f>SUMIFS([1]基础经济系数!$D$187:$D$214,[1]基础经济系数!$B$187:$B$214,C138,[1]基础经济系数!$G$187:$G$214,"普通自宝箱")</f>
        <v>0</v>
      </c>
      <c r="W138">
        <f>SUMIFS([1]基础经济系数!$M$123:$M$153,[1]基础经济系数!$N$123:$N$153,"普通自宝箱",[1]基础经济系数!$J$123:$J$153,A138)</f>
        <v>0</v>
      </c>
      <c r="X138">
        <f>IF(B138=B137,0,VLOOKUP(B138,通用估算系数!$Z$1:$AA$11,2,FALSE))+IF(B138&gt;B137,1,0)</f>
        <v>0</v>
      </c>
      <c r="Y138">
        <f>SUMIFS([1]基础经济系数!$D$187:$D$214,[1]基础经济系数!$B$187:$B$214,C138,[1]基础经济系数!$G$187:$G$214,"高级自宝箱")</f>
        <v>0</v>
      </c>
      <c r="Z138">
        <f>SUMIFS([1]基础经济系数!$M$123:$M$153,[1]基础经济系数!$N$123:$N$153,"高级自宝箱",[1]基础经济系数!$J$123:$J$153,A138)</f>
        <v>0</v>
      </c>
    </row>
    <row r="139" spans="1:26" x14ac:dyDescent="0.2">
      <c r="A139">
        <f>玩家成长时间线!A139</f>
        <v>138</v>
      </c>
      <c r="B139">
        <f>玩家成长时间线!B139</f>
        <v>10</v>
      </c>
      <c r="C139">
        <f>IF(MOD(A139,通用估算系数!$B$9),MOD(A139,通用估算系数!$B$9),通用估算系数!$B$9)</f>
        <v>26</v>
      </c>
      <c r="D139">
        <f>钥匙投放计算!C139/100</f>
        <v>2.6027999999999998</v>
      </c>
      <c r="E139">
        <f>VLOOKUP(B139,通用估算系数!$G$1:$H$11,2,FALSE)*通用估算系数!$B$5/通用估算系数!$B$11</f>
        <v>2.25</v>
      </c>
      <c r="F139">
        <f t="shared" si="10"/>
        <v>0</v>
      </c>
      <c r="G139">
        <f t="shared" si="11"/>
        <v>0</v>
      </c>
      <c r="H139">
        <f t="shared" si="12"/>
        <v>0</v>
      </c>
      <c r="I139">
        <f t="shared" si="13"/>
        <v>0</v>
      </c>
      <c r="J139">
        <f>SUMIFS([1]基础经济系数!$M$123:$M$153,[1]基础经济系数!$N$123:$N$153,"稀有自宝箱",[1]基础经济系数!$J$123:$J$153,A139)</f>
        <v>0</v>
      </c>
      <c r="K139">
        <v>2</v>
      </c>
      <c r="L139">
        <v>1</v>
      </c>
      <c r="M139" s="4">
        <f t="shared" si="14"/>
        <v>0.14285714285714285</v>
      </c>
      <c r="N139" s="4">
        <f t="shared" si="14"/>
        <v>0.14285714285714285</v>
      </c>
      <c r="O139">
        <f>IF(B139=B138,0,VLOOKUP(B139,通用估算系数!$Q$1:$R$11,2,FALSE))</f>
        <v>0</v>
      </c>
      <c r="P139">
        <f>SUMIFS([1]基础经济系数!$D$187:$D$214,[1]基础经济系数!$B$187:$B$214,C139,[1]基础经济系数!$G$187:$G$214,"碎片宝箱")</f>
        <v>0</v>
      </c>
      <c r="Q139">
        <f>SUMIFS([1]基础经济系数!$M$123:$M$153,[1]基础经济系数!$N$123:$N$153,"碎片宝箱",[1]基础经济系数!$J$123:$J$153,A139)</f>
        <v>0</v>
      </c>
      <c r="R139">
        <f>IF(B139=B138,0,VLOOKUP(B139,通用估算系数!$T$1:$U$11,2,FALSE))</f>
        <v>0</v>
      </c>
      <c r="S139">
        <f>SUMIFS([1]基础经济系数!$D$187:$D$214,[1]基础经济系数!$B$187:$B$214,C139,[1]基础经济系数!$G$187:$G$214,"部件宝箱")</f>
        <v>0</v>
      </c>
      <c r="T139">
        <f>SUMIFS([1]基础经济系数!$M$123:$M$153,[1]基础经济系数!$N$123:$N$153,"部件宝箱",[1]基础经济系数!$J$123:$J$153,A139)</f>
        <v>0</v>
      </c>
      <c r="U139">
        <f>IF(B139=B138,0,VLOOKUP(B139,通用估算系数!$W$1:$X$11,2,FALSE))</f>
        <v>0</v>
      </c>
      <c r="V139">
        <f>SUMIFS([1]基础经济系数!$D$187:$D$214,[1]基础经济系数!$B$187:$B$214,C139,[1]基础经济系数!$G$187:$G$214,"普通自宝箱")</f>
        <v>0</v>
      </c>
      <c r="W139">
        <f>SUMIFS([1]基础经济系数!$M$123:$M$153,[1]基础经济系数!$N$123:$N$153,"普通自宝箱",[1]基础经济系数!$J$123:$J$153,A139)</f>
        <v>0</v>
      </c>
      <c r="X139">
        <f>IF(B139=B138,0,VLOOKUP(B139,通用估算系数!$Z$1:$AA$11,2,FALSE))+IF(B139&gt;B138,1,0)</f>
        <v>0</v>
      </c>
      <c r="Y139">
        <f>SUMIFS([1]基础经济系数!$D$187:$D$214,[1]基础经济系数!$B$187:$B$214,C139,[1]基础经济系数!$G$187:$G$214,"高级自宝箱")</f>
        <v>0</v>
      </c>
      <c r="Z139">
        <f>SUMIFS([1]基础经济系数!$M$123:$M$153,[1]基础经济系数!$N$123:$N$153,"高级自宝箱",[1]基础经济系数!$J$123:$J$153,A139)</f>
        <v>0</v>
      </c>
    </row>
    <row r="140" spans="1:26" x14ac:dyDescent="0.2">
      <c r="A140">
        <f>玩家成长时间线!A140</f>
        <v>139</v>
      </c>
      <c r="B140">
        <f>玩家成长时间线!B140</f>
        <v>10</v>
      </c>
      <c r="C140">
        <f>IF(MOD(A140,通用估算系数!$B$9),MOD(A140,通用估算系数!$B$9),通用估算系数!$B$9)</f>
        <v>27</v>
      </c>
      <c r="D140">
        <f>钥匙投放计算!C140/100</f>
        <v>2.5127999999999999</v>
      </c>
      <c r="E140">
        <f>VLOOKUP(B140,通用估算系数!$G$1:$H$11,2,FALSE)*通用估算系数!$B$5/通用估算系数!$B$11</f>
        <v>2.25</v>
      </c>
      <c r="F140">
        <f t="shared" si="10"/>
        <v>0</v>
      </c>
      <c r="G140">
        <f t="shared" si="11"/>
        <v>0</v>
      </c>
      <c r="H140">
        <f t="shared" si="12"/>
        <v>0</v>
      </c>
      <c r="I140">
        <f t="shared" si="13"/>
        <v>0</v>
      </c>
      <c r="J140">
        <f>SUMIFS([1]基础经济系数!$M$123:$M$153,[1]基础经济系数!$N$123:$N$153,"稀有自宝箱",[1]基础经济系数!$J$123:$J$153,A140)</f>
        <v>0</v>
      </c>
      <c r="K140">
        <v>2</v>
      </c>
      <c r="L140">
        <v>1</v>
      </c>
      <c r="M140" s="4">
        <f t="shared" si="14"/>
        <v>0.14285714285714285</v>
      </c>
      <c r="N140" s="4">
        <f t="shared" si="14"/>
        <v>0.14285714285714285</v>
      </c>
      <c r="O140">
        <f>IF(B140=B139,0,VLOOKUP(B140,通用估算系数!$Q$1:$R$11,2,FALSE))</f>
        <v>0</v>
      </c>
      <c r="P140">
        <f>SUMIFS([1]基础经济系数!$D$187:$D$214,[1]基础经济系数!$B$187:$B$214,C140,[1]基础经济系数!$G$187:$G$214,"碎片宝箱")</f>
        <v>0</v>
      </c>
      <c r="Q140">
        <f>SUMIFS([1]基础经济系数!$M$123:$M$153,[1]基础经济系数!$N$123:$N$153,"碎片宝箱",[1]基础经济系数!$J$123:$J$153,A140)</f>
        <v>0</v>
      </c>
      <c r="R140">
        <f>IF(B140=B139,0,VLOOKUP(B140,通用估算系数!$T$1:$U$11,2,FALSE))</f>
        <v>0</v>
      </c>
      <c r="S140">
        <f>SUMIFS([1]基础经济系数!$D$187:$D$214,[1]基础经济系数!$B$187:$B$214,C140,[1]基础经济系数!$G$187:$G$214,"部件宝箱")</f>
        <v>0</v>
      </c>
      <c r="T140">
        <f>SUMIFS([1]基础经济系数!$M$123:$M$153,[1]基础经济系数!$N$123:$N$153,"部件宝箱",[1]基础经济系数!$J$123:$J$153,A140)</f>
        <v>0</v>
      </c>
      <c r="U140">
        <f>IF(B140=B139,0,VLOOKUP(B140,通用估算系数!$W$1:$X$11,2,FALSE))</f>
        <v>0</v>
      </c>
      <c r="V140">
        <f>SUMIFS([1]基础经济系数!$D$187:$D$214,[1]基础经济系数!$B$187:$B$214,C140,[1]基础经济系数!$G$187:$G$214,"普通自宝箱")</f>
        <v>0</v>
      </c>
      <c r="W140">
        <f>SUMIFS([1]基础经济系数!$M$123:$M$153,[1]基础经济系数!$N$123:$N$153,"普通自宝箱",[1]基础经济系数!$J$123:$J$153,A140)</f>
        <v>0</v>
      </c>
      <c r="X140">
        <f>IF(B140=B139,0,VLOOKUP(B140,通用估算系数!$Z$1:$AA$11,2,FALSE))+IF(B140&gt;B139,1,0)</f>
        <v>0</v>
      </c>
      <c r="Y140">
        <f>SUMIFS([1]基础经济系数!$D$187:$D$214,[1]基础经济系数!$B$187:$B$214,C140,[1]基础经济系数!$G$187:$G$214,"高级自宝箱")</f>
        <v>0</v>
      </c>
      <c r="Z140">
        <f>SUMIFS([1]基础经济系数!$M$123:$M$153,[1]基础经济系数!$N$123:$N$153,"高级自宝箱",[1]基础经济系数!$J$123:$J$153,A140)</f>
        <v>0</v>
      </c>
    </row>
    <row r="141" spans="1:26" x14ac:dyDescent="0.2">
      <c r="A141">
        <f>玩家成长时间线!A141</f>
        <v>140</v>
      </c>
      <c r="B141">
        <f>玩家成长时间线!B141</f>
        <v>8</v>
      </c>
      <c r="C141">
        <f>IF(MOD(A141,通用估算系数!$B$9),MOD(A141,通用估算系数!$B$9),通用估算系数!$B$9)</f>
        <v>28</v>
      </c>
      <c r="D141">
        <f>钥匙投放计算!C141/100</f>
        <v>2.5228000000000002</v>
      </c>
      <c r="E141">
        <f>VLOOKUP(B141,通用估算系数!$G$1:$H$11,2,FALSE)*通用估算系数!$B$5/通用估算系数!$B$11</f>
        <v>1.8</v>
      </c>
      <c r="F141">
        <f t="shared" si="10"/>
        <v>1</v>
      </c>
      <c r="G141">
        <f t="shared" si="11"/>
        <v>0</v>
      </c>
      <c r="H141">
        <f t="shared" si="12"/>
        <v>0</v>
      </c>
      <c r="I141">
        <f t="shared" si="13"/>
        <v>0</v>
      </c>
      <c r="J141">
        <f>SUMIFS([1]基础经济系数!$M$123:$M$153,[1]基础经济系数!$N$123:$N$153,"稀有自宝箱",[1]基础经济系数!$J$123:$J$153,A141)</f>
        <v>0</v>
      </c>
      <c r="K141">
        <v>2</v>
      </c>
      <c r="L141">
        <v>1</v>
      </c>
      <c r="M141" s="4">
        <f t="shared" si="14"/>
        <v>0.14285714285714285</v>
      </c>
      <c r="N141" s="4">
        <f t="shared" si="14"/>
        <v>0.14285714285714285</v>
      </c>
      <c r="O141">
        <f>IF(B141=B140,0,VLOOKUP(B141,通用估算系数!$Q$1:$R$11,2,FALSE))</f>
        <v>1</v>
      </c>
      <c r="P141">
        <f>SUMIFS([1]基础经济系数!$D$187:$D$214,[1]基础经济系数!$B$187:$B$214,C141,[1]基础经济系数!$G$187:$G$214,"碎片宝箱")</f>
        <v>0</v>
      </c>
      <c r="Q141">
        <f>SUMIFS([1]基础经济系数!$M$123:$M$153,[1]基础经济系数!$N$123:$N$153,"碎片宝箱",[1]基础经济系数!$J$123:$J$153,A141)</f>
        <v>0</v>
      </c>
      <c r="R141">
        <f>IF(B141=B140,0,VLOOKUP(B141,通用估算系数!$T$1:$U$11,2,FALSE))</f>
        <v>0</v>
      </c>
      <c r="S141">
        <f>SUMIFS([1]基础经济系数!$D$187:$D$214,[1]基础经济系数!$B$187:$B$214,C141,[1]基础经济系数!$G$187:$G$214,"部件宝箱")</f>
        <v>0</v>
      </c>
      <c r="T141">
        <f>SUMIFS([1]基础经济系数!$M$123:$M$153,[1]基础经济系数!$N$123:$N$153,"部件宝箱",[1]基础经济系数!$J$123:$J$153,A141)</f>
        <v>0</v>
      </c>
      <c r="U141">
        <f>IF(B141=B140,0,VLOOKUP(B141,通用估算系数!$W$1:$X$11,2,FALSE))</f>
        <v>0</v>
      </c>
      <c r="V141">
        <f>SUMIFS([1]基础经济系数!$D$187:$D$214,[1]基础经济系数!$B$187:$B$214,C141,[1]基础经济系数!$G$187:$G$214,"普通自宝箱")</f>
        <v>0</v>
      </c>
      <c r="W141">
        <f>SUMIFS([1]基础经济系数!$M$123:$M$153,[1]基础经济系数!$N$123:$N$153,"普通自宝箱",[1]基础经济系数!$J$123:$J$153,A141)</f>
        <v>0</v>
      </c>
      <c r="X141">
        <f>IF(B141=B140,0,VLOOKUP(B141,通用估算系数!$Z$1:$AA$11,2,FALSE))+IF(B141&gt;B140,1,0)</f>
        <v>0</v>
      </c>
      <c r="Y141">
        <f>SUMIFS([1]基础经济系数!$D$187:$D$214,[1]基础经济系数!$B$187:$B$214,C141,[1]基础经济系数!$G$187:$G$214,"高级自宝箱")</f>
        <v>0</v>
      </c>
      <c r="Z141">
        <f>SUMIFS([1]基础经济系数!$M$123:$M$153,[1]基础经济系数!$N$123:$N$153,"高级自宝箱",[1]基础经济系数!$J$123:$J$153,A141)</f>
        <v>0</v>
      </c>
    </row>
    <row r="142" spans="1:26" x14ac:dyDescent="0.2">
      <c r="A142">
        <f>玩家成长时间线!A142</f>
        <v>141</v>
      </c>
      <c r="B142">
        <f>玩家成长时间线!B142</f>
        <v>8</v>
      </c>
      <c r="C142">
        <f>IF(MOD(A142,通用估算系数!$B$9),MOD(A142,通用估算系数!$B$9),通用估算系数!$B$9)</f>
        <v>1</v>
      </c>
      <c r="D142">
        <f>钥匙投放计算!C142/100</f>
        <v>2.2528000000000001</v>
      </c>
      <c r="E142">
        <f>VLOOKUP(B142,通用估算系数!$G$1:$H$11,2,FALSE)*通用估算系数!$B$5/通用估算系数!$B$11</f>
        <v>1.8</v>
      </c>
      <c r="F142">
        <f t="shared" si="10"/>
        <v>0</v>
      </c>
      <c r="G142">
        <f t="shared" si="11"/>
        <v>0</v>
      </c>
      <c r="H142">
        <f t="shared" si="12"/>
        <v>0</v>
      </c>
      <c r="I142">
        <f t="shared" si="13"/>
        <v>0</v>
      </c>
      <c r="J142">
        <f>SUMIFS([1]基础经济系数!$M$123:$M$153,[1]基础经济系数!$N$123:$N$153,"稀有自宝箱",[1]基础经济系数!$J$123:$J$153,A142)</f>
        <v>0</v>
      </c>
      <c r="K142">
        <v>2</v>
      </c>
      <c r="L142">
        <v>1</v>
      </c>
      <c r="M142" s="4">
        <f t="shared" si="14"/>
        <v>0.14285714285714285</v>
      </c>
      <c r="N142" s="4">
        <f t="shared" si="14"/>
        <v>0.14285714285714285</v>
      </c>
      <c r="O142">
        <f>IF(B142=B141,0,VLOOKUP(B142,通用估算系数!$Q$1:$R$11,2,FALSE))</f>
        <v>0</v>
      </c>
      <c r="P142">
        <f>SUMIFS([1]基础经济系数!$D$187:$D$214,[1]基础经济系数!$B$187:$B$214,C142,[1]基础经济系数!$G$187:$G$214,"碎片宝箱")</f>
        <v>0</v>
      </c>
      <c r="Q142">
        <f>SUMIFS([1]基础经济系数!$M$123:$M$153,[1]基础经济系数!$N$123:$N$153,"碎片宝箱",[1]基础经济系数!$J$123:$J$153,A142)</f>
        <v>0</v>
      </c>
      <c r="R142">
        <f>IF(B142=B141,0,VLOOKUP(B142,通用估算系数!$T$1:$U$11,2,FALSE))</f>
        <v>0</v>
      </c>
      <c r="S142">
        <f>SUMIFS([1]基础经济系数!$D$187:$D$214,[1]基础经济系数!$B$187:$B$214,C142,[1]基础经济系数!$G$187:$G$214,"部件宝箱")</f>
        <v>0</v>
      </c>
      <c r="T142">
        <f>SUMIFS([1]基础经济系数!$M$123:$M$153,[1]基础经济系数!$N$123:$N$153,"部件宝箱",[1]基础经济系数!$J$123:$J$153,A142)</f>
        <v>0</v>
      </c>
      <c r="U142">
        <f>IF(B142=B141,0,VLOOKUP(B142,通用估算系数!$W$1:$X$11,2,FALSE))</f>
        <v>0</v>
      </c>
      <c r="V142">
        <f>SUMIFS([1]基础经济系数!$D$187:$D$214,[1]基础经济系数!$B$187:$B$214,C142,[1]基础经济系数!$G$187:$G$214,"普通自宝箱")</f>
        <v>0</v>
      </c>
      <c r="W142">
        <f>SUMIFS([1]基础经济系数!$M$123:$M$153,[1]基础经济系数!$N$123:$N$153,"普通自宝箱",[1]基础经济系数!$J$123:$J$153,A142)</f>
        <v>0</v>
      </c>
      <c r="X142">
        <f>IF(B142=B141,0,VLOOKUP(B142,通用估算系数!$Z$1:$AA$11,2,FALSE))+IF(B142&gt;B141,1,0)</f>
        <v>0</v>
      </c>
      <c r="Y142">
        <f>SUMIFS([1]基础经济系数!$D$187:$D$214,[1]基础经济系数!$B$187:$B$214,C142,[1]基础经济系数!$G$187:$G$214,"高级自宝箱")</f>
        <v>0</v>
      </c>
      <c r="Z142">
        <f>SUMIFS([1]基础经济系数!$M$123:$M$153,[1]基础经济系数!$N$123:$N$153,"高级自宝箱",[1]基础经济系数!$J$123:$J$153,A142)</f>
        <v>0</v>
      </c>
    </row>
    <row r="143" spans="1:26" x14ac:dyDescent="0.2">
      <c r="A143">
        <f>玩家成长时间线!A143</f>
        <v>142</v>
      </c>
      <c r="B143">
        <f>玩家成长时间线!B143</f>
        <v>8</v>
      </c>
      <c r="C143">
        <f>IF(MOD(A143,通用估算系数!$B$9),MOD(A143,通用估算系数!$B$9),通用估算系数!$B$9)</f>
        <v>2</v>
      </c>
      <c r="D143">
        <f>钥匙投放计算!C143/100</f>
        <v>2.3128000000000002</v>
      </c>
      <c r="E143">
        <f>VLOOKUP(B143,通用估算系数!$G$1:$H$11,2,FALSE)*通用估算系数!$B$5/通用估算系数!$B$11</f>
        <v>1.8</v>
      </c>
      <c r="F143">
        <f t="shared" si="10"/>
        <v>0</v>
      </c>
      <c r="G143">
        <f t="shared" si="11"/>
        <v>0</v>
      </c>
      <c r="H143">
        <f t="shared" si="12"/>
        <v>0</v>
      </c>
      <c r="I143">
        <f t="shared" si="13"/>
        <v>0</v>
      </c>
      <c r="J143">
        <f>SUMIFS([1]基础经济系数!$M$123:$M$153,[1]基础经济系数!$N$123:$N$153,"稀有自宝箱",[1]基础经济系数!$J$123:$J$153,A143)</f>
        <v>0</v>
      </c>
      <c r="K143">
        <v>2</v>
      </c>
      <c r="L143">
        <v>1</v>
      </c>
      <c r="M143" s="4">
        <f t="shared" si="14"/>
        <v>0.14285714285714285</v>
      </c>
      <c r="N143" s="4">
        <f t="shared" si="14"/>
        <v>0.14285714285714285</v>
      </c>
      <c r="O143">
        <f>IF(B143=B142,0,VLOOKUP(B143,通用估算系数!$Q$1:$R$11,2,FALSE))</f>
        <v>0</v>
      </c>
      <c r="P143">
        <f>SUMIFS([1]基础经济系数!$D$187:$D$214,[1]基础经济系数!$B$187:$B$214,C143,[1]基础经济系数!$G$187:$G$214,"碎片宝箱")</f>
        <v>0</v>
      </c>
      <c r="Q143">
        <f>SUMIFS([1]基础经济系数!$M$123:$M$153,[1]基础经济系数!$N$123:$N$153,"碎片宝箱",[1]基础经济系数!$J$123:$J$153,A143)</f>
        <v>0</v>
      </c>
      <c r="R143">
        <f>IF(B143=B142,0,VLOOKUP(B143,通用估算系数!$T$1:$U$11,2,FALSE))</f>
        <v>0</v>
      </c>
      <c r="S143">
        <f>SUMIFS([1]基础经济系数!$D$187:$D$214,[1]基础经济系数!$B$187:$B$214,C143,[1]基础经济系数!$G$187:$G$214,"部件宝箱")</f>
        <v>0</v>
      </c>
      <c r="T143">
        <f>SUMIFS([1]基础经济系数!$M$123:$M$153,[1]基础经济系数!$N$123:$N$153,"部件宝箱",[1]基础经济系数!$J$123:$J$153,A143)</f>
        <v>0</v>
      </c>
      <c r="U143">
        <f>IF(B143=B142,0,VLOOKUP(B143,通用估算系数!$W$1:$X$11,2,FALSE))</f>
        <v>0</v>
      </c>
      <c r="V143">
        <f>SUMIFS([1]基础经济系数!$D$187:$D$214,[1]基础经济系数!$B$187:$B$214,C143,[1]基础经济系数!$G$187:$G$214,"普通自宝箱")</f>
        <v>0</v>
      </c>
      <c r="W143">
        <f>SUMIFS([1]基础经济系数!$M$123:$M$153,[1]基础经济系数!$N$123:$N$153,"普通自宝箱",[1]基础经济系数!$J$123:$J$153,A143)</f>
        <v>0</v>
      </c>
      <c r="X143">
        <f>IF(B143=B142,0,VLOOKUP(B143,通用估算系数!$Z$1:$AA$11,2,FALSE))+IF(B143&gt;B142,1,0)</f>
        <v>0</v>
      </c>
      <c r="Y143">
        <f>SUMIFS([1]基础经济系数!$D$187:$D$214,[1]基础经济系数!$B$187:$B$214,C143,[1]基础经济系数!$G$187:$G$214,"高级自宝箱")</f>
        <v>0</v>
      </c>
      <c r="Z143">
        <f>SUMIFS([1]基础经济系数!$M$123:$M$153,[1]基础经济系数!$N$123:$N$153,"高级自宝箱",[1]基础经济系数!$J$123:$J$153,A143)</f>
        <v>0</v>
      </c>
    </row>
    <row r="144" spans="1:26" x14ac:dyDescent="0.2">
      <c r="A144">
        <f>玩家成长时间线!A144</f>
        <v>143</v>
      </c>
      <c r="B144">
        <f>玩家成长时间线!B144</f>
        <v>9</v>
      </c>
      <c r="C144">
        <f>IF(MOD(A144,通用估算系数!$B$9),MOD(A144,通用估算系数!$B$9),通用估算系数!$B$9)</f>
        <v>3</v>
      </c>
      <c r="D144">
        <f>钥匙投放计算!C144/100</f>
        <v>2.2728000000000002</v>
      </c>
      <c r="E144">
        <f>VLOOKUP(B144,通用估算系数!$G$1:$H$11,2,FALSE)*通用估算系数!$B$5/通用估算系数!$B$11</f>
        <v>2.25</v>
      </c>
      <c r="F144">
        <f t="shared" si="10"/>
        <v>0</v>
      </c>
      <c r="G144">
        <f t="shared" si="11"/>
        <v>0</v>
      </c>
      <c r="H144">
        <f t="shared" si="12"/>
        <v>1</v>
      </c>
      <c r="I144">
        <f t="shared" si="13"/>
        <v>1</v>
      </c>
      <c r="J144">
        <f>SUMIFS([1]基础经济系数!$M$123:$M$153,[1]基础经济系数!$N$123:$N$153,"稀有自宝箱",[1]基础经济系数!$J$123:$J$153,A144)</f>
        <v>0</v>
      </c>
      <c r="K144">
        <v>2</v>
      </c>
      <c r="L144">
        <v>1</v>
      </c>
      <c r="M144" s="4">
        <f t="shared" si="14"/>
        <v>0.14285714285714285</v>
      </c>
      <c r="N144" s="4">
        <f t="shared" si="14"/>
        <v>0.14285714285714285</v>
      </c>
      <c r="O144">
        <f>IF(B144=B143,0,VLOOKUP(B144,通用估算系数!$Q$1:$R$11,2,FALSE))</f>
        <v>0</v>
      </c>
      <c r="P144">
        <f>SUMIFS([1]基础经济系数!$D$187:$D$214,[1]基础经济系数!$B$187:$B$214,C144,[1]基础经济系数!$G$187:$G$214,"碎片宝箱")</f>
        <v>0</v>
      </c>
      <c r="Q144">
        <f>SUMIFS([1]基础经济系数!$M$123:$M$153,[1]基础经济系数!$N$123:$N$153,"碎片宝箱",[1]基础经济系数!$J$123:$J$153,A144)</f>
        <v>0</v>
      </c>
      <c r="R144">
        <f>IF(B144=B143,0,VLOOKUP(B144,通用估算系数!$T$1:$U$11,2,FALSE))</f>
        <v>0</v>
      </c>
      <c r="S144">
        <f>SUMIFS([1]基础经济系数!$D$187:$D$214,[1]基础经济系数!$B$187:$B$214,C144,[1]基础经济系数!$G$187:$G$214,"部件宝箱")</f>
        <v>0</v>
      </c>
      <c r="T144">
        <f>SUMIFS([1]基础经济系数!$M$123:$M$153,[1]基础经济系数!$N$123:$N$153,"部件宝箱",[1]基础经济系数!$J$123:$J$153,A144)</f>
        <v>0</v>
      </c>
      <c r="U144">
        <f>IF(B144=B143,0,VLOOKUP(B144,通用估算系数!$W$1:$X$11,2,FALSE))</f>
        <v>1</v>
      </c>
      <c r="V144">
        <f>SUMIFS([1]基础经济系数!$D$187:$D$214,[1]基础经济系数!$B$187:$B$214,C144,[1]基础经济系数!$G$187:$G$214,"普通自宝箱")</f>
        <v>0</v>
      </c>
      <c r="W144">
        <f>SUMIFS([1]基础经济系数!$M$123:$M$153,[1]基础经济系数!$N$123:$N$153,"普通自宝箱",[1]基础经济系数!$J$123:$J$153,A144)</f>
        <v>0</v>
      </c>
      <c r="X144">
        <f>IF(B144=B143,0,VLOOKUP(B144,通用估算系数!$Z$1:$AA$11,2,FALSE))+IF(B144&gt;B143,1,0)</f>
        <v>1</v>
      </c>
      <c r="Y144">
        <f>SUMIFS([1]基础经济系数!$D$187:$D$214,[1]基础经济系数!$B$187:$B$214,C144,[1]基础经济系数!$G$187:$G$214,"高级自宝箱")</f>
        <v>0</v>
      </c>
      <c r="Z144">
        <f>SUMIFS([1]基础经济系数!$M$123:$M$153,[1]基础经济系数!$N$123:$N$153,"高级自宝箱",[1]基础经济系数!$J$123:$J$153,A144)</f>
        <v>0</v>
      </c>
    </row>
    <row r="145" spans="1:26" x14ac:dyDescent="0.2">
      <c r="A145">
        <f>玩家成长时间线!A145</f>
        <v>144</v>
      </c>
      <c r="B145">
        <f>玩家成长时间线!B145</f>
        <v>9</v>
      </c>
      <c r="C145">
        <f>IF(MOD(A145,通用估算系数!$B$9),MOD(A145,通用估算系数!$B$9),通用估算系数!$B$9)</f>
        <v>4</v>
      </c>
      <c r="D145">
        <f>钥匙投放计算!C145/100</f>
        <v>2.2827999999999999</v>
      </c>
      <c r="E145">
        <f>VLOOKUP(B145,通用估算系数!$G$1:$H$11,2,FALSE)*通用估算系数!$B$5/通用估算系数!$B$11</f>
        <v>2.25</v>
      </c>
      <c r="F145">
        <f t="shared" si="10"/>
        <v>0</v>
      </c>
      <c r="G145">
        <f t="shared" si="11"/>
        <v>0</v>
      </c>
      <c r="H145">
        <f t="shared" si="12"/>
        <v>0</v>
      </c>
      <c r="I145">
        <f t="shared" si="13"/>
        <v>0</v>
      </c>
      <c r="J145">
        <f>SUMIFS([1]基础经济系数!$M$123:$M$153,[1]基础经济系数!$N$123:$N$153,"稀有自宝箱",[1]基础经济系数!$J$123:$J$153,A145)</f>
        <v>0</v>
      </c>
      <c r="K145">
        <v>2</v>
      </c>
      <c r="L145">
        <v>1</v>
      </c>
      <c r="M145" s="4">
        <f t="shared" si="14"/>
        <v>0.14285714285714285</v>
      </c>
      <c r="N145" s="4">
        <f t="shared" si="14"/>
        <v>0.14285714285714285</v>
      </c>
      <c r="O145">
        <f>IF(B145=B144,0,VLOOKUP(B145,通用估算系数!$Q$1:$R$11,2,FALSE))</f>
        <v>0</v>
      </c>
      <c r="P145">
        <f>SUMIFS([1]基础经济系数!$D$187:$D$214,[1]基础经济系数!$B$187:$B$214,C145,[1]基础经济系数!$G$187:$G$214,"碎片宝箱")</f>
        <v>0</v>
      </c>
      <c r="Q145">
        <f>SUMIFS([1]基础经济系数!$M$123:$M$153,[1]基础经济系数!$N$123:$N$153,"碎片宝箱",[1]基础经济系数!$J$123:$J$153,A145)</f>
        <v>0</v>
      </c>
      <c r="R145">
        <f>IF(B145=B144,0,VLOOKUP(B145,通用估算系数!$T$1:$U$11,2,FALSE))</f>
        <v>0</v>
      </c>
      <c r="S145">
        <f>SUMIFS([1]基础经济系数!$D$187:$D$214,[1]基础经济系数!$B$187:$B$214,C145,[1]基础经济系数!$G$187:$G$214,"部件宝箱")</f>
        <v>0</v>
      </c>
      <c r="T145">
        <f>SUMIFS([1]基础经济系数!$M$123:$M$153,[1]基础经济系数!$N$123:$N$153,"部件宝箱",[1]基础经济系数!$J$123:$J$153,A145)</f>
        <v>0</v>
      </c>
      <c r="U145">
        <f>IF(B145=B144,0,VLOOKUP(B145,通用估算系数!$W$1:$X$11,2,FALSE))</f>
        <v>0</v>
      </c>
      <c r="V145">
        <f>SUMIFS([1]基础经济系数!$D$187:$D$214,[1]基础经济系数!$B$187:$B$214,C145,[1]基础经济系数!$G$187:$G$214,"普通自宝箱")</f>
        <v>0</v>
      </c>
      <c r="W145">
        <f>SUMIFS([1]基础经济系数!$M$123:$M$153,[1]基础经济系数!$N$123:$N$153,"普通自宝箱",[1]基础经济系数!$J$123:$J$153,A145)</f>
        <v>0</v>
      </c>
      <c r="X145">
        <f>IF(B145=B144,0,VLOOKUP(B145,通用估算系数!$Z$1:$AA$11,2,FALSE))+IF(B145&gt;B144,1,0)</f>
        <v>0</v>
      </c>
      <c r="Y145">
        <f>SUMIFS([1]基础经济系数!$D$187:$D$214,[1]基础经济系数!$B$187:$B$214,C145,[1]基础经济系数!$G$187:$G$214,"高级自宝箱")</f>
        <v>0</v>
      </c>
      <c r="Z145">
        <f>SUMIFS([1]基础经济系数!$M$123:$M$153,[1]基础经济系数!$N$123:$N$153,"高级自宝箱",[1]基础经济系数!$J$123:$J$153,A145)</f>
        <v>0</v>
      </c>
    </row>
    <row r="146" spans="1:26" x14ac:dyDescent="0.2">
      <c r="A146">
        <f>玩家成长时间线!A146</f>
        <v>145</v>
      </c>
      <c r="B146">
        <f>玩家成长时间线!B146</f>
        <v>9</v>
      </c>
      <c r="C146">
        <f>IF(MOD(A146,通用估算系数!$B$9),MOD(A146,通用估算系数!$B$9),通用估算系数!$B$9)</f>
        <v>5</v>
      </c>
      <c r="D146">
        <f>钥匙投放计算!C146/100</f>
        <v>2.3927999999999998</v>
      </c>
      <c r="E146">
        <f>VLOOKUP(B146,通用估算系数!$G$1:$H$11,2,FALSE)*通用估算系数!$B$5/通用估算系数!$B$11</f>
        <v>2.25</v>
      </c>
      <c r="F146">
        <f t="shared" si="10"/>
        <v>0</v>
      </c>
      <c r="G146">
        <f t="shared" si="11"/>
        <v>0</v>
      </c>
      <c r="H146">
        <f t="shared" si="12"/>
        <v>0</v>
      </c>
      <c r="I146">
        <f t="shared" si="13"/>
        <v>0</v>
      </c>
      <c r="J146">
        <f>SUMIFS([1]基础经济系数!$M$123:$M$153,[1]基础经济系数!$N$123:$N$153,"稀有自宝箱",[1]基础经济系数!$J$123:$J$153,A146)</f>
        <v>0</v>
      </c>
      <c r="K146">
        <v>2</v>
      </c>
      <c r="L146">
        <v>1</v>
      </c>
      <c r="M146" s="4">
        <f t="shared" si="14"/>
        <v>0.14285714285714285</v>
      </c>
      <c r="N146" s="4">
        <f t="shared" si="14"/>
        <v>0.14285714285714285</v>
      </c>
      <c r="O146">
        <f>IF(B146=B145,0,VLOOKUP(B146,通用估算系数!$Q$1:$R$11,2,FALSE))</f>
        <v>0</v>
      </c>
      <c r="P146">
        <f>SUMIFS([1]基础经济系数!$D$187:$D$214,[1]基础经济系数!$B$187:$B$214,C146,[1]基础经济系数!$G$187:$G$214,"碎片宝箱")</f>
        <v>0</v>
      </c>
      <c r="Q146">
        <f>SUMIFS([1]基础经济系数!$M$123:$M$153,[1]基础经济系数!$N$123:$N$153,"碎片宝箱",[1]基础经济系数!$J$123:$J$153,A146)</f>
        <v>0</v>
      </c>
      <c r="R146">
        <f>IF(B146=B145,0,VLOOKUP(B146,通用估算系数!$T$1:$U$11,2,FALSE))</f>
        <v>0</v>
      </c>
      <c r="S146">
        <f>SUMIFS([1]基础经济系数!$D$187:$D$214,[1]基础经济系数!$B$187:$B$214,C146,[1]基础经济系数!$G$187:$G$214,"部件宝箱")</f>
        <v>0</v>
      </c>
      <c r="T146">
        <f>SUMIFS([1]基础经济系数!$M$123:$M$153,[1]基础经济系数!$N$123:$N$153,"部件宝箱",[1]基础经济系数!$J$123:$J$153,A146)</f>
        <v>0</v>
      </c>
      <c r="U146">
        <f>IF(B146=B145,0,VLOOKUP(B146,通用估算系数!$W$1:$X$11,2,FALSE))</f>
        <v>0</v>
      </c>
      <c r="V146">
        <f>SUMIFS([1]基础经济系数!$D$187:$D$214,[1]基础经济系数!$B$187:$B$214,C146,[1]基础经济系数!$G$187:$G$214,"普通自宝箱")</f>
        <v>0</v>
      </c>
      <c r="W146">
        <f>SUMIFS([1]基础经济系数!$M$123:$M$153,[1]基础经济系数!$N$123:$N$153,"普通自宝箱",[1]基础经济系数!$J$123:$J$153,A146)</f>
        <v>0</v>
      </c>
      <c r="X146">
        <f>IF(B146=B145,0,VLOOKUP(B146,通用估算系数!$Z$1:$AA$11,2,FALSE))+IF(B146&gt;B145,1,0)</f>
        <v>0</v>
      </c>
      <c r="Y146">
        <f>SUMIFS([1]基础经济系数!$D$187:$D$214,[1]基础经济系数!$B$187:$B$214,C146,[1]基础经济系数!$G$187:$G$214,"高级自宝箱")</f>
        <v>0</v>
      </c>
      <c r="Z146">
        <f>SUMIFS([1]基础经济系数!$M$123:$M$153,[1]基础经济系数!$N$123:$N$153,"高级自宝箱",[1]基础经济系数!$J$123:$J$153,A146)</f>
        <v>0</v>
      </c>
    </row>
    <row r="147" spans="1:26" x14ac:dyDescent="0.2">
      <c r="A147">
        <f>玩家成长时间线!A147</f>
        <v>146</v>
      </c>
      <c r="B147">
        <f>玩家成长时间线!B147</f>
        <v>10</v>
      </c>
      <c r="C147">
        <f>IF(MOD(A147,通用估算系数!$B$9),MOD(A147,通用估算系数!$B$9),通用估算系数!$B$9)</f>
        <v>6</v>
      </c>
      <c r="D147">
        <f>钥匙投放计算!C147/100</f>
        <v>2.3028</v>
      </c>
      <c r="E147">
        <f>VLOOKUP(B147,通用估算系数!$G$1:$H$11,2,FALSE)*通用估算系数!$B$5/通用估算系数!$B$11</f>
        <v>2.25</v>
      </c>
      <c r="F147">
        <f t="shared" si="10"/>
        <v>0</v>
      </c>
      <c r="G147">
        <f t="shared" si="11"/>
        <v>0</v>
      </c>
      <c r="H147">
        <f t="shared" si="12"/>
        <v>0</v>
      </c>
      <c r="I147">
        <f t="shared" si="13"/>
        <v>1</v>
      </c>
      <c r="J147">
        <f>SUMIFS([1]基础经济系数!$M$123:$M$153,[1]基础经济系数!$N$123:$N$153,"稀有自宝箱",[1]基础经济系数!$J$123:$J$153,A147)</f>
        <v>0</v>
      </c>
      <c r="K147">
        <v>2</v>
      </c>
      <c r="L147">
        <v>1</v>
      </c>
      <c r="M147" s="4">
        <f t="shared" si="14"/>
        <v>0.14285714285714285</v>
      </c>
      <c r="N147" s="4">
        <f t="shared" si="14"/>
        <v>0.14285714285714285</v>
      </c>
      <c r="O147">
        <f>IF(B147=B146,0,VLOOKUP(B147,通用估算系数!$Q$1:$R$11,2,FALSE))</f>
        <v>0</v>
      </c>
      <c r="P147">
        <f>SUMIFS([1]基础经济系数!$D$187:$D$214,[1]基础经济系数!$B$187:$B$214,C147,[1]基础经济系数!$G$187:$G$214,"碎片宝箱")</f>
        <v>0</v>
      </c>
      <c r="Q147">
        <f>SUMIFS([1]基础经济系数!$M$123:$M$153,[1]基础经济系数!$N$123:$N$153,"碎片宝箱",[1]基础经济系数!$J$123:$J$153,A147)</f>
        <v>0</v>
      </c>
      <c r="R147">
        <f>IF(B147=B146,0,VLOOKUP(B147,通用估算系数!$T$1:$U$11,2,FALSE))</f>
        <v>0</v>
      </c>
      <c r="S147">
        <f>SUMIFS([1]基础经济系数!$D$187:$D$214,[1]基础经济系数!$B$187:$B$214,C147,[1]基础经济系数!$G$187:$G$214,"部件宝箱")</f>
        <v>0</v>
      </c>
      <c r="T147">
        <f>SUMIFS([1]基础经济系数!$M$123:$M$153,[1]基础经济系数!$N$123:$N$153,"部件宝箱",[1]基础经济系数!$J$123:$J$153,A147)</f>
        <v>0</v>
      </c>
      <c r="U147">
        <f>IF(B147=B146,0,VLOOKUP(B147,通用估算系数!$W$1:$X$11,2,FALSE))</f>
        <v>0</v>
      </c>
      <c r="V147">
        <f>SUMIFS([1]基础经济系数!$D$187:$D$214,[1]基础经济系数!$B$187:$B$214,C147,[1]基础经济系数!$G$187:$G$214,"普通自宝箱")</f>
        <v>0</v>
      </c>
      <c r="W147">
        <f>SUMIFS([1]基础经济系数!$M$123:$M$153,[1]基础经济系数!$N$123:$N$153,"普通自宝箱",[1]基础经济系数!$J$123:$J$153,A147)</f>
        <v>0</v>
      </c>
      <c r="X147">
        <f>IF(B147=B146,0,VLOOKUP(B147,通用估算系数!$Z$1:$AA$11,2,FALSE))+IF(B147&gt;B146,1,0)</f>
        <v>1</v>
      </c>
      <c r="Y147">
        <f>SUMIFS([1]基础经济系数!$D$187:$D$214,[1]基础经济系数!$B$187:$B$214,C147,[1]基础经济系数!$G$187:$G$214,"高级自宝箱")</f>
        <v>0</v>
      </c>
      <c r="Z147">
        <f>SUMIFS([1]基础经济系数!$M$123:$M$153,[1]基础经济系数!$N$123:$N$153,"高级自宝箱",[1]基础经济系数!$J$123:$J$153,A147)</f>
        <v>0</v>
      </c>
    </row>
    <row r="148" spans="1:26" x14ac:dyDescent="0.2">
      <c r="A148">
        <f>玩家成长时间线!A148</f>
        <v>147</v>
      </c>
      <c r="B148">
        <f>玩家成长时间线!B148</f>
        <v>10</v>
      </c>
      <c r="C148">
        <f>IF(MOD(A148,通用估算系数!$B$9),MOD(A148,通用估算系数!$B$9),通用估算系数!$B$9)</f>
        <v>7</v>
      </c>
      <c r="D148">
        <f>钥匙投放计算!C148/100</f>
        <v>2.3128000000000002</v>
      </c>
      <c r="E148">
        <f>VLOOKUP(B148,通用估算系数!$G$1:$H$11,2,FALSE)*通用估算系数!$B$5/通用估算系数!$B$11</f>
        <v>2.25</v>
      </c>
      <c r="F148">
        <f t="shared" si="10"/>
        <v>0</v>
      </c>
      <c r="G148">
        <f t="shared" si="11"/>
        <v>1</v>
      </c>
      <c r="H148">
        <f t="shared" si="12"/>
        <v>0</v>
      </c>
      <c r="I148">
        <f t="shared" si="13"/>
        <v>0</v>
      </c>
      <c r="J148">
        <f>SUMIFS([1]基础经济系数!$M$123:$M$153,[1]基础经济系数!$N$123:$N$153,"稀有自宝箱",[1]基础经济系数!$J$123:$J$153,A148)</f>
        <v>0</v>
      </c>
      <c r="K148">
        <v>2</v>
      </c>
      <c r="L148">
        <v>1</v>
      </c>
      <c r="M148" s="4">
        <f t="shared" si="14"/>
        <v>0.14285714285714285</v>
      </c>
      <c r="N148" s="4">
        <f t="shared" si="14"/>
        <v>0.14285714285714285</v>
      </c>
      <c r="O148">
        <f>IF(B148=B147,0,VLOOKUP(B148,通用估算系数!$Q$1:$R$11,2,FALSE))</f>
        <v>0</v>
      </c>
      <c r="P148">
        <f>SUMIFS([1]基础经济系数!$D$187:$D$214,[1]基础经济系数!$B$187:$B$214,C148,[1]基础经济系数!$G$187:$G$214,"碎片宝箱")</f>
        <v>0</v>
      </c>
      <c r="Q148">
        <f>SUMIFS([1]基础经济系数!$M$123:$M$153,[1]基础经济系数!$N$123:$N$153,"碎片宝箱",[1]基础经济系数!$J$123:$J$153,A148)</f>
        <v>0</v>
      </c>
      <c r="R148">
        <f>IF(B148=B147,0,VLOOKUP(B148,通用估算系数!$T$1:$U$11,2,FALSE))</f>
        <v>0</v>
      </c>
      <c r="S148">
        <f>SUMIFS([1]基础经济系数!$D$187:$D$214,[1]基础经济系数!$B$187:$B$214,C148,[1]基础经济系数!$G$187:$G$214,"部件宝箱")</f>
        <v>1</v>
      </c>
      <c r="T148">
        <f>SUMIFS([1]基础经济系数!$M$123:$M$153,[1]基础经济系数!$N$123:$N$153,"部件宝箱",[1]基础经济系数!$J$123:$J$153,A148)</f>
        <v>0</v>
      </c>
      <c r="U148">
        <f>IF(B148=B147,0,VLOOKUP(B148,通用估算系数!$W$1:$X$11,2,FALSE))</f>
        <v>0</v>
      </c>
      <c r="V148">
        <f>SUMIFS([1]基础经济系数!$D$187:$D$214,[1]基础经济系数!$B$187:$B$214,C148,[1]基础经济系数!$G$187:$G$214,"普通自宝箱")</f>
        <v>0</v>
      </c>
      <c r="W148">
        <f>SUMIFS([1]基础经济系数!$M$123:$M$153,[1]基础经济系数!$N$123:$N$153,"普通自宝箱",[1]基础经济系数!$J$123:$J$153,A148)</f>
        <v>0</v>
      </c>
      <c r="X148">
        <f>IF(B148=B147,0,VLOOKUP(B148,通用估算系数!$Z$1:$AA$11,2,FALSE))+IF(B148&gt;B147,1,0)</f>
        <v>0</v>
      </c>
      <c r="Y148">
        <f>SUMIFS([1]基础经济系数!$D$187:$D$214,[1]基础经济系数!$B$187:$B$214,C148,[1]基础经济系数!$G$187:$G$214,"高级自宝箱")</f>
        <v>0</v>
      </c>
      <c r="Z148">
        <f>SUMIFS([1]基础经济系数!$M$123:$M$153,[1]基础经济系数!$N$123:$N$153,"高级自宝箱",[1]基础经济系数!$J$123:$J$153,A148)</f>
        <v>0</v>
      </c>
    </row>
    <row r="149" spans="1:26" x14ac:dyDescent="0.2">
      <c r="A149">
        <f>玩家成长时间线!A149</f>
        <v>148</v>
      </c>
      <c r="B149">
        <f>玩家成长时间线!B149</f>
        <v>10</v>
      </c>
      <c r="C149">
        <f>IF(MOD(A149,通用估算系数!$B$9),MOD(A149,通用估算系数!$B$9),通用估算系数!$B$9)</f>
        <v>8</v>
      </c>
      <c r="D149">
        <f>钥匙投放计算!C149/100</f>
        <v>2.3228</v>
      </c>
      <c r="E149">
        <f>VLOOKUP(B149,通用估算系数!$G$1:$H$11,2,FALSE)*通用估算系数!$B$5/通用估算系数!$B$11</f>
        <v>2.25</v>
      </c>
      <c r="F149">
        <f t="shared" si="10"/>
        <v>0</v>
      </c>
      <c r="G149">
        <f t="shared" si="11"/>
        <v>0</v>
      </c>
      <c r="H149">
        <f t="shared" si="12"/>
        <v>0</v>
      </c>
      <c r="I149">
        <f t="shared" si="13"/>
        <v>0</v>
      </c>
      <c r="J149">
        <f>SUMIFS([1]基础经济系数!$M$123:$M$153,[1]基础经济系数!$N$123:$N$153,"稀有自宝箱",[1]基础经济系数!$J$123:$J$153,A149)</f>
        <v>0</v>
      </c>
      <c r="K149">
        <v>2</v>
      </c>
      <c r="L149">
        <v>1</v>
      </c>
      <c r="M149" s="4">
        <f t="shared" si="14"/>
        <v>0.14285714285714285</v>
      </c>
      <c r="N149" s="4">
        <f t="shared" si="14"/>
        <v>0.14285714285714285</v>
      </c>
      <c r="O149">
        <f>IF(B149=B148,0,VLOOKUP(B149,通用估算系数!$Q$1:$R$11,2,FALSE))</f>
        <v>0</v>
      </c>
      <c r="P149">
        <f>SUMIFS([1]基础经济系数!$D$187:$D$214,[1]基础经济系数!$B$187:$B$214,C149,[1]基础经济系数!$G$187:$G$214,"碎片宝箱")</f>
        <v>0</v>
      </c>
      <c r="Q149">
        <f>SUMIFS([1]基础经济系数!$M$123:$M$153,[1]基础经济系数!$N$123:$N$153,"碎片宝箱",[1]基础经济系数!$J$123:$J$153,A149)</f>
        <v>0</v>
      </c>
      <c r="R149">
        <f>IF(B149=B148,0,VLOOKUP(B149,通用估算系数!$T$1:$U$11,2,FALSE))</f>
        <v>0</v>
      </c>
      <c r="S149">
        <f>SUMIFS([1]基础经济系数!$D$187:$D$214,[1]基础经济系数!$B$187:$B$214,C149,[1]基础经济系数!$G$187:$G$214,"部件宝箱")</f>
        <v>0</v>
      </c>
      <c r="T149">
        <f>SUMIFS([1]基础经济系数!$M$123:$M$153,[1]基础经济系数!$N$123:$N$153,"部件宝箱",[1]基础经济系数!$J$123:$J$153,A149)</f>
        <v>0</v>
      </c>
      <c r="U149">
        <f>IF(B149=B148,0,VLOOKUP(B149,通用估算系数!$W$1:$X$11,2,FALSE))</f>
        <v>0</v>
      </c>
      <c r="V149">
        <f>SUMIFS([1]基础经济系数!$D$187:$D$214,[1]基础经济系数!$B$187:$B$214,C149,[1]基础经济系数!$G$187:$G$214,"普通自宝箱")</f>
        <v>0</v>
      </c>
      <c r="W149">
        <f>SUMIFS([1]基础经济系数!$M$123:$M$153,[1]基础经济系数!$N$123:$N$153,"普通自宝箱",[1]基础经济系数!$J$123:$J$153,A149)</f>
        <v>0</v>
      </c>
      <c r="X149">
        <f>IF(B149=B148,0,VLOOKUP(B149,通用估算系数!$Z$1:$AA$11,2,FALSE))+IF(B149&gt;B148,1,0)</f>
        <v>0</v>
      </c>
      <c r="Y149">
        <f>SUMIFS([1]基础经济系数!$D$187:$D$214,[1]基础经济系数!$B$187:$B$214,C149,[1]基础经济系数!$G$187:$G$214,"高级自宝箱")</f>
        <v>0</v>
      </c>
      <c r="Z149">
        <f>SUMIFS([1]基础经济系数!$M$123:$M$153,[1]基础经济系数!$N$123:$N$153,"高级自宝箱",[1]基础经济系数!$J$123:$J$153,A149)</f>
        <v>0</v>
      </c>
    </row>
    <row r="150" spans="1:26" x14ac:dyDescent="0.2">
      <c r="A150">
        <f>玩家成长时间线!A150</f>
        <v>149</v>
      </c>
      <c r="B150">
        <f>玩家成长时间线!B150</f>
        <v>10</v>
      </c>
      <c r="C150">
        <f>IF(MOD(A150,通用估算系数!$B$9),MOD(A150,通用估算系数!$B$9),通用估算系数!$B$9)</f>
        <v>9</v>
      </c>
      <c r="D150">
        <f>钥匙投放计算!C150/100</f>
        <v>2.5327999999999999</v>
      </c>
      <c r="E150">
        <f>VLOOKUP(B150,通用估算系数!$G$1:$H$11,2,FALSE)*通用估算系数!$B$5/通用估算系数!$B$11</f>
        <v>2.25</v>
      </c>
      <c r="F150">
        <f t="shared" si="10"/>
        <v>0</v>
      </c>
      <c r="G150">
        <f t="shared" si="11"/>
        <v>0</v>
      </c>
      <c r="H150">
        <f t="shared" si="12"/>
        <v>0</v>
      </c>
      <c r="I150">
        <f t="shared" si="13"/>
        <v>0</v>
      </c>
      <c r="J150">
        <f>SUMIFS([1]基础经济系数!$M$123:$M$153,[1]基础经济系数!$N$123:$N$153,"稀有自宝箱",[1]基础经济系数!$J$123:$J$153,A150)</f>
        <v>0</v>
      </c>
      <c r="K150">
        <v>2</v>
      </c>
      <c r="L150">
        <v>1</v>
      </c>
      <c r="M150" s="4">
        <f t="shared" si="14"/>
        <v>0.14285714285714285</v>
      </c>
      <c r="N150" s="4">
        <f t="shared" si="14"/>
        <v>0.14285714285714285</v>
      </c>
      <c r="O150">
        <f>IF(B150=B149,0,VLOOKUP(B150,通用估算系数!$Q$1:$R$11,2,FALSE))</f>
        <v>0</v>
      </c>
      <c r="P150">
        <f>SUMIFS([1]基础经济系数!$D$187:$D$214,[1]基础经济系数!$B$187:$B$214,C150,[1]基础经济系数!$G$187:$G$214,"碎片宝箱")</f>
        <v>0</v>
      </c>
      <c r="Q150">
        <f>SUMIFS([1]基础经济系数!$M$123:$M$153,[1]基础经济系数!$N$123:$N$153,"碎片宝箱",[1]基础经济系数!$J$123:$J$153,A150)</f>
        <v>0</v>
      </c>
      <c r="R150">
        <f>IF(B150=B149,0,VLOOKUP(B150,通用估算系数!$T$1:$U$11,2,FALSE))</f>
        <v>0</v>
      </c>
      <c r="S150">
        <f>SUMIFS([1]基础经济系数!$D$187:$D$214,[1]基础经济系数!$B$187:$B$214,C150,[1]基础经济系数!$G$187:$G$214,"部件宝箱")</f>
        <v>0</v>
      </c>
      <c r="T150">
        <f>SUMIFS([1]基础经济系数!$M$123:$M$153,[1]基础经济系数!$N$123:$N$153,"部件宝箱",[1]基础经济系数!$J$123:$J$153,A150)</f>
        <v>0</v>
      </c>
      <c r="U150">
        <f>IF(B150=B149,0,VLOOKUP(B150,通用估算系数!$W$1:$X$11,2,FALSE))</f>
        <v>0</v>
      </c>
      <c r="V150">
        <f>SUMIFS([1]基础经济系数!$D$187:$D$214,[1]基础经济系数!$B$187:$B$214,C150,[1]基础经济系数!$G$187:$G$214,"普通自宝箱")</f>
        <v>0</v>
      </c>
      <c r="W150">
        <f>SUMIFS([1]基础经济系数!$M$123:$M$153,[1]基础经济系数!$N$123:$N$153,"普通自宝箱",[1]基础经济系数!$J$123:$J$153,A150)</f>
        <v>0</v>
      </c>
      <c r="X150">
        <f>IF(B150=B149,0,VLOOKUP(B150,通用估算系数!$Z$1:$AA$11,2,FALSE))+IF(B150&gt;B149,1,0)</f>
        <v>0</v>
      </c>
      <c r="Y150">
        <f>SUMIFS([1]基础经济系数!$D$187:$D$214,[1]基础经济系数!$B$187:$B$214,C150,[1]基础经济系数!$G$187:$G$214,"高级自宝箱")</f>
        <v>0</v>
      </c>
      <c r="Z150">
        <f>SUMIFS([1]基础经济系数!$M$123:$M$153,[1]基础经济系数!$N$123:$N$153,"高级自宝箱",[1]基础经济系数!$J$123:$J$153,A150)</f>
        <v>0</v>
      </c>
    </row>
    <row r="151" spans="1:26" x14ac:dyDescent="0.2">
      <c r="A151">
        <f>玩家成长时间线!A151</f>
        <v>150</v>
      </c>
      <c r="B151">
        <f>玩家成长时间线!B151</f>
        <v>10</v>
      </c>
      <c r="C151">
        <f>IF(MOD(A151,通用估算系数!$B$9),MOD(A151,通用估算系数!$B$9),通用估算系数!$B$9)</f>
        <v>10</v>
      </c>
      <c r="D151">
        <f>钥匙投放计算!C151/100</f>
        <v>2.3428</v>
      </c>
      <c r="E151">
        <f>VLOOKUP(B151,通用估算系数!$G$1:$H$11,2,FALSE)*通用估算系数!$B$5/通用估算系数!$B$11</f>
        <v>2.25</v>
      </c>
      <c r="F151">
        <f t="shared" si="10"/>
        <v>0</v>
      </c>
      <c r="G151">
        <f t="shared" si="11"/>
        <v>0</v>
      </c>
      <c r="H151">
        <f t="shared" si="12"/>
        <v>0</v>
      </c>
      <c r="I151">
        <f t="shared" si="13"/>
        <v>0</v>
      </c>
      <c r="J151">
        <f>SUMIFS([1]基础经济系数!$M$123:$M$153,[1]基础经济系数!$N$123:$N$153,"稀有自宝箱",[1]基础经济系数!$J$123:$J$153,A151)</f>
        <v>1</v>
      </c>
      <c r="K151">
        <v>2</v>
      </c>
      <c r="L151">
        <v>1</v>
      </c>
      <c r="M151" s="4">
        <f t="shared" si="14"/>
        <v>0.14285714285714285</v>
      </c>
      <c r="N151" s="4">
        <f t="shared" si="14"/>
        <v>0.14285714285714285</v>
      </c>
      <c r="O151">
        <f>IF(B151=B150,0,VLOOKUP(B151,通用估算系数!$Q$1:$R$11,2,FALSE))</f>
        <v>0</v>
      </c>
      <c r="P151">
        <f>SUMIFS([1]基础经济系数!$D$187:$D$214,[1]基础经济系数!$B$187:$B$214,C151,[1]基础经济系数!$G$187:$G$214,"碎片宝箱")</f>
        <v>0</v>
      </c>
      <c r="Q151">
        <f>SUMIFS([1]基础经济系数!$M$123:$M$153,[1]基础经济系数!$N$123:$N$153,"碎片宝箱",[1]基础经济系数!$J$123:$J$153,A151)</f>
        <v>0</v>
      </c>
      <c r="R151">
        <f>IF(B151=B150,0,VLOOKUP(B151,通用估算系数!$T$1:$U$11,2,FALSE))</f>
        <v>0</v>
      </c>
      <c r="S151">
        <f>SUMIFS([1]基础经济系数!$D$187:$D$214,[1]基础经济系数!$B$187:$B$214,C151,[1]基础经济系数!$G$187:$G$214,"部件宝箱")</f>
        <v>0</v>
      </c>
      <c r="T151">
        <f>SUMIFS([1]基础经济系数!$M$123:$M$153,[1]基础经济系数!$N$123:$N$153,"部件宝箱",[1]基础经济系数!$J$123:$J$153,A151)</f>
        <v>0</v>
      </c>
      <c r="U151">
        <f>IF(B151=B150,0,VLOOKUP(B151,通用估算系数!$W$1:$X$11,2,FALSE))</f>
        <v>0</v>
      </c>
      <c r="V151">
        <f>SUMIFS([1]基础经济系数!$D$187:$D$214,[1]基础经济系数!$B$187:$B$214,C151,[1]基础经济系数!$G$187:$G$214,"普通自宝箱")</f>
        <v>0</v>
      </c>
      <c r="W151">
        <f>SUMIFS([1]基础经济系数!$M$123:$M$153,[1]基础经济系数!$N$123:$N$153,"普通自宝箱",[1]基础经济系数!$J$123:$J$153,A151)</f>
        <v>0</v>
      </c>
      <c r="X151">
        <f>IF(B151=B150,0,VLOOKUP(B151,通用估算系数!$Z$1:$AA$11,2,FALSE))+IF(B151&gt;B150,1,0)</f>
        <v>0</v>
      </c>
      <c r="Y151">
        <f>SUMIFS([1]基础经济系数!$D$187:$D$214,[1]基础经济系数!$B$187:$B$214,C151,[1]基础经济系数!$G$187:$G$214,"高级自宝箱")</f>
        <v>0</v>
      </c>
      <c r="Z151">
        <f>SUMIFS([1]基础经济系数!$M$123:$M$153,[1]基础经济系数!$N$123:$N$153,"高级自宝箱",[1]基础经济系数!$J$123:$J$153,A151)</f>
        <v>0</v>
      </c>
    </row>
    <row r="152" spans="1:26" x14ac:dyDescent="0.2">
      <c r="A152">
        <f>玩家成长时间线!A152</f>
        <v>151</v>
      </c>
      <c r="B152">
        <f>玩家成长时间线!B152</f>
        <v>10</v>
      </c>
      <c r="C152">
        <f>IF(MOD(A152,通用估算系数!$B$9),MOD(A152,通用估算系数!$B$9),通用估算系数!$B$9)</f>
        <v>11</v>
      </c>
      <c r="D152">
        <f>钥匙投放计算!C152/100</f>
        <v>2.3528000000000002</v>
      </c>
      <c r="E152">
        <f>VLOOKUP(B152,通用估算系数!$G$1:$H$11,2,FALSE)*通用估算系数!$B$5/通用估算系数!$B$11</f>
        <v>2.25</v>
      </c>
      <c r="F152">
        <f t="shared" si="10"/>
        <v>0</v>
      </c>
      <c r="G152">
        <f t="shared" si="11"/>
        <v>0</v>
      </c>
      <c r="H152">
        <f t="shared" si="12"/>
        <v>0</v>
      </c>
      <c r="I152">
        <f t="shared" si="13"/>
        <v>0</v>
      </c>
      <c r="J152">
        <f>SUMIFS([1]基础经济系数!$M$123:$M$153,[1]基础经济系数!$N$123:$N$153,"稀有自宝箱",[1]基础经济系数!$J$123:$J$153,A152)</f>
        <v>0</v>
      </c>
      <c r="K152">
        <v>2</v>
      </c>
      <c r="L152">
        <v>1</v>
      </c>
      <c r="M152" s="4">
        <f t="shared" si="14"/>
        <v>0.14285714285714285</v>
      </c>
      <c r="N152" s="4">
        <f t="shared" si="14"/>
        <v>0.14285714285714285</v>
      </c>
      <c r="O152">
        <f>IF(B152=B151,0,VLOOKUP(B152,通用估算系数!$Q$1:$R$11,2,FALSE))</f>
        <v>0</v>
      </c>
      <c r="P152">
        <f>SUMIFS([1]基础经济系数!$D$187:$D$214,[1]基础经济系数!$B$187:$B$214,C152,[1]基础经济系数!$G$187:$G$214,"碎片宝箱")</f>
        <v>0</v>
      </c>
      <c r="Q152">
        <f>SUMIFS([1]基础经济系数!$M$123:$M$153,[1]基础经济系数!$N$123:$N$153,"碎片宝箱",[1]基础经济系数!$J$123:$J$153,A152)</f>
        <v>0</v>
      </c>
      <c r="R152">
        <f>IF(B152=B151,0,VLOOKUP(B152,通用估算系数!$T$1:$U$11,2,FALSE))</f>
        <v>0</v>
      </c>
      <c r="S152">
        <f>SUMIFS([1]基础经济系数!$D$187:$D$214,[1]基础经济系数!$B$187:$B$214,C152,[1]基础经济系数!$G$187:$G$214,"部件宝箱")</f>
        <v>0</v>
      </c>
      <c r="T152">
        <f>SUMIFS([1]基础经济系数!$M$123:$M$153,[1]基础经济系数!$N$123:$N$153,"部件宝箱",[1]基础经济系数!$J$123:$J$153,A152)</f>
        <v>0</v>
      </c>
      <c r="U152">
        <f>IF(B152=B151,0,VLOOKUP(B152,通用估算系数!$W$1:$X$11,2,FALSE))</f>
        <v>0</v>
      </c>
      <c r="V152">
        <f>SUMIFS([1]基础经济系数!$D$187:$D$214,[1]基础经济系数!$B$187:$B$214,C152,[1]基础经济系数!$G$187:$G$214,"普通自宝箱")</f>
        <v>0</v>
      </c>
      <c r="W152">
        <f>SUMIFS([1]基础经济系数!$M$123:$M$153,[1]基础经济系数!$N$123:$N$153,"普通自宝箱",[1]基础经济系数!$J$123:$J$153,A152)</f>
        <v>0</v>
      </c>
      <c r="X152">
        <f>IF(B152=B151,0,VLOOKUP(B152,通用估算系数!$Z$1:$AA$11,2,FALSE))+IF(B152&gt;B151,1,0)</f>
        <v>0</v>
      </c>
      <c r="Y152">
        <f>SUMIFS([1]基础经济系数!$D$187:$D$214,[1]基础经济系数!$B$187:$B$214,C152,[1]基础经济系数!$G$187:$G$214,"高级自宝箱")</f>
        <v>0</v>
      </c>
      <c r="Z152">
        <f>SUMIFS([1]基础经济系数!$M$123:$M$153,[1]基础经济系数!$N$123:$N$153,"高级自宝箱",[1]基础经济系数!$J$123:$J$153,A152)</f>
        <v>0</v>
      </c>
    </row>
    <row r="153" spans="1:26" x14ac:dyDescent="0.2">
      <c r="A153">
        <f>玩家成长时间线!A153</f>
        <v>152</v>
      </c>
      <c r="B153">
        <f>玩家成长时间线!B153</f>
        <v>10</v>
      </c>
      <c r="C153">
        <f>IF(MOD(A153,通用估算系数!$B$9),MOD(A153,通用估算系数!$B$9),通用估算系数!$B$9)</f>
        <v>12</v>
      </c>
      <c r="D153">
        <f>钥匙投放计算!C153/100</f>
        <v>2.5627999999999997</v>
      </c>
      <c r="E153">
        <f>VLOOKUP(B153,通用估算系数!$G$1:$H$11,2,FALSE)*通用估算系数!$B$5/通用估算系数!$B$11</f>
        <v>2.25</v>
      </c>
      <c r="F153">
        <f t="shared" si="10"/>
        <v>0</v>
      </c>
      <c r="G153">
        <f t="shared" si="11"/>
        <v>0</v>
      </c>
      <c r="H153">
        <f t="shared" si="12"/>
        <v>0</v>
      </c>
      <c r="I153">
        <f t="shared" si="13"/>
        <v>0</v>
      </c>
      <c r="J153">
        <f>SUMIFS([1]基础经济系数!$M$123:$M$153,[1]基础经济系数!$N$123:$N$153,"稀有自宝箱",[1]基础经济系数!$J$123:$J$153,A153)</f>
        <v>0</v>
      </c>
      <c r="K153">
        <v>2</v>
      </c>
      <c r="L153">
        <v>1</v>
      </c>
      <c r="M153" s="4">
        <f t="shared" si="14"/>
        <v>0.14285714285714285</v>
      </c>
      <c r="N153" s="4">
        <f t="shared" si="14"/>
        <v>0.14285714285714285</v>
      </c>
      <c r="O153">
        <f>IF(B153=B152,0,VLOOKUP(B153,通用估算系数!$Q$1:$R$11,2,FALSE))</f>
        <v>0</v>
      </c>
      <c r="P153">
        <f>SUMIFS([1]基础经济系数!$D$187:$D$214,[1]基础经济系数!$B$187:$B$214,C153,[1]基础经济系数!$G$187:$G$214,"碎片宝箱")</f>
        <v>0</v>
      </c>
      <c r="Q153">
        <f>SUMIFS([1]基础经济系数!$M$123:$M$153,[1]基础经济系数!$N$123:$N$153,"碎片宝箱",[1]基础经济系数!$J$123:$J$153,A153)</f>
        <v>0</v>
      </c>
      <c r="R153">
        <f>IF(B153=B152,0,VLOOKUP(B153,通用估算系数!$T$1:$U$11,2,FALSE))</f>
        <v>0</v>
      </c>
      <c r="S153">
        <f>SUMIFS([1]基础经济系数!$D$187:$D$214,[1]基础经济系数!$B$187:$B$214,C153,[1]基础经济系数!$G$187:$G$214,"部件宝箱")</f>
        <v>0</v>
      </c>
      <c r="T153">
        <f>SUMIFS([1]基础经济系数!$M$123:$M$153,[1]基础经济系数!$N$123:$N$153,"部件宝箱",[1]基础经济系数!$J$123:$J$153,A153)</f>
        <v>0</v>
      </c>
      <c r="U153">
        <f>IF(B153=B152,0,VLOOKUP(B153,通用估算系数!$W$1:$X$11,2,FALSE))</f>
        <v>0</v>
      </c>
      <c r="V153">
        <f>SUMIFS([1]基础经济系数!$D$187:$D$214,[1]基础经济系数!$B$187:$B$214,C153,[1]基础经济系数!$G$187:$G$214,"普通自宝箱")</f>
        <v>0</v>
      </c>
      <c r="W153">
        <f>SUMIFS([1]基础经济系数!$M$123:$M$153,[1]基础经济系数!$N$123:$N$153,"普通自宝箱",[1]基础经济系数!$J$123:$J$153,A153)</f>
        <v>0</v>
      </c>
      <c r="X153">
        <f>IF(B153=B152,0,VLOOKUP(B153,通用估算系数!$Z$1:$AA$11,2,FALSE))+IF(B153&gt;B152,1,0)</f>
        <v>0</v>
      </c>
      <c r="Y153">
        <f>SUMIFS([1]基础经济系数!$D$187:$D$214,[1]基础经济系数!$B$187:$B$214,C153,[1]基础经济系数!$G$187:$G$214,"高级自宝箱")</f>
        <v>0</v>
      </c>
      <c r="Z153">
        <f>SUMIFS([1]基础经济系数!$M$123:$M$153,[1]基础经济系数!$N$123:$N$153,"高级自宝箱",[1]基础经济系数!$J$123:$J$153,A153)</f>
        <v>0</v>
      </c>
    </row>
    <row r="154" spans="1:26" x14ac:dyDescent="0.2">
      <c r="A154">
        <f>玩家成长时间线!A154</f>
        <v>153</v>
      </c>
      <c r="B154">
        <f>玩家成长时间线!B154</f>
        <v>10</v>
      </c>
      <c r="C154">
        <f>IF(MOD(A154,通用估算系数!$B$9),MOD(A154,通用估算系数!$B$9),通用估算系数!$B$9)</f>
        <v>13</v>
      </c>
      <c r="D154">
        <f>钥匙投放计算!C154/100</f>
        <v>2.3727999999999998</v>
      </c>
      <c r="E154">
        <f>VLOOKUP(B154,通用估算系数!$G$1:$H$11,2,FALSE)*通用估算系数!$B$5/通用估算系数!$B$11</f>
        <v>2.25</v>
      </c>
      <c r="F154">
        <f t="shared" si="10"/>
        <v>0</v>
      </c>
      <c r="G154">
        <f t="shared" si="11"/>
        <v>0</v>
      </c>
      <c r="H154">
        <f t="shared" si="12"/>
        <v>0</v>
      </c>
      <c r="I154">
        <f t="shared" si="13"/>
        <v>0</v>
      </c>
      <c r="J154">
        <f>SUMIFS([1]基础经济系数!$M$123:$M$153,[1]基础经济系数!$N$123:$N$153,"稀有自宝箱",[1]基础经济系数!$J$123:$J$153,A154)</f>
        <v>0</v>
      </c>
      <c r="K154">
        <v>2</v>
      </c>
      <c r="L154">
        <v>1</v>
      </c>
      <c r="M154" s="4">
        <f t="shared" si="14"/>
        <v>0.14285714285714285</v>
      </c>
      <c r="N154" s="4">
        <f t="shared" si="14"/>
        <v>0.14285714285714285</v>
      </c>
      <c r="O154">
        <f>IF(B154=B153,0,VLOOKUP(B154,通用估算系数!$Q$1:$R$11,2,FALSE))</f>
        <v>0</v>
      </c>
      <c r="P154">
        <f>SUMIFS([1]基础经济系数!$D$187:$D$214,[1]基础经济系数!$B$187:$B$214,C154,[1]基础经济系数!$G$187:$G$214,"碎片宝箱")</f>
        <v>0</v>
      </c>
      <c r="Q154">
        <f>SUMIFS([1]基础经济系数!$M$123:$M$153,[1]基础经济系数!$N$123:$N$153,"碎片宝箱",[1]基础经济系数!$J$123:$J$153,A154)</f>
        <v>0</v>
      </c>
      <c r="R154">
        <f>IF(B154=B153,0,VLOOKUP(B154,通用估算系数!$T$1:$U$11,2,FALSE))</f>
        <v>0</v>
      </c>
      <c r="S154">
        <f>SUMIFS([1]基础经济系数!$D$187:$D$214,[1]基础经济系数!$B$187:$B$214,C154,[1]基础经济系数!$G$187:$G$214,"部件宝箱")</f>
        <v>0</v>
      </c>
      <c r="T154">
        <f>SUMIFS([1]基础经济系数!$M$123:$M$153,[1]基础经济系数!$N$123:$N$153,"部件宝箱",[1]基础经济系数!$J$123:$J$153,A154)</f>
        <v>0</v>
      </c>
      <c r="U154">
        <f>IF(B154=B153,0,VLOOKUP(B154,通用估算系数!$W$1:$X$11,2,FALSE))</f>
        <v>0</v>
      </c>
      <c r="V154">
        <f>SUMIFS([1]基础经济系数!$D$187:$D$214,[1]基础经济系数!$B$187:$B$214,C154,[1]基础经济系数!$G$187:$G$214,"普通自宝箱")</f>
        <v>0</v>
      </c>
      <c r="W154">
        <f>SUMIFS([1]基础经济系数!$M$123:$M$153,[1]基础经济系数!$N$123:$N$153,"普通自宝箱",[1]基础经济系数!$J$123:$J$153,A154)</f>
        <v>0</v>
      </c>
      <c r="X154">
        <f>IF(B154=B153,0,VLOOKUP(B154,通用估算系数!$Z$1:$AA$11,2,FALSE))+IF(B154&gt;B153,1,0)</f>
        <v>0</v>
      </c>
      <c r="Y154">
        <f>SUMIFS([1]基础经济系数!$D$187:$D$214,[1]基础经济系数!$B$187:$B$214,C154,[1]基础经济系数!$G$187:$G$214,"高级自宝箱")</f>
        <v>0</v>
      </c>
      <c r="Z154">
        <f>SUMIFS([1]基础经济系数!$M$123:$M$153,[1]基础经济系数!$N$123:$N$153,"高级自宝箱",[1]基础经济系数!$J$123:$J$153,A154)</f>
        <v>0</v>
      </c>
    </row>
    <row r="155" spans="1:26" x14ac:dyDescent="0.2">
      <c r="A155">
        <f>玩家成长时间线!A155</f>
        <v>154</v>
      </c>
      <c r="B155">
        <f>玩家成长时间线!B155</f>
        <v>8</v>
      </c>
      <c r="C155">
        <f>IF(MOD(A155,通用估算系数!$B$9),MOD(A155,通用估算系数!$B$9),通用估算系数!$B$9)</f>
        <v>14</v>
      </c>
      <c r="D155">
        <f>钥匙投放计算!C155/100</f>
        <v>2.3828</v>
      </c>
      <c r="E155">
        <f>VLOOKUP(B155,通用估算系数!$G$1:$H$11,2,FALSE)*通用估算系数!$B$5/通用估算系数!$B$11</f>
        <v>1.8</v>
      </c>
      <c r="F155">
        <f t="shared" si="10"/>
        <v>1</v>
      </c>
      <c r="G155">
        <f t="shared" si="11"/>
        <v>0</v>
      </c>
      <c r="H155">
        <f t="shared" si="12"/>
        <v>1</v>
      </c>
      <c r="I155">
        <f t="shared" si="13"/>
        <v>0</v>
      </c>
      <c r="J155">
        <f>SUMIFS([1]基础经济系数!$M$123:$M$153,[1]基础经济系数!$N$123:$N$153,"稀有自宝箱",[1]基础经济系数!$J$123:$J$153,A155)</f>
        <v>0</v>
      </c>
      <c r="K155">
        <v>2</v>
      </c>
      <c r="L155">
        <v>1</v>
      </c>
      <c r="M155" s="4">
        <f t="shared" si="14"/>
        <v>0.14285714285714285</v>
      </c>
      <c r="N155" s="4">
        <f t="shared" si="14"/>
        <v>0.14285714285714285</v>
      </c>
      <c r="O155">
        <f>IF(B155=B154,0,VLOOKUP(B155,通用估算系数!$Q$1:$R$11,2,FALSE))</f>
        <v>1</v>
      </c>
      <c r="P155">
        <f>SUMIFS([1]基础经济系数!$D$187:$D$214,[1]基础经济系数!$B$187:$B$214,C155,[1]基础经济系数!$G$187:$G$214,"碎片宝箱")</f>
        <v>0</v>
      </c>
      <c r="Q155">
        <f>SUMIFS([1]基础经济系数!$M$123:$M$153,[1]基础经济系数!$N$123:$N$153,"碎片宝箱",[1]基础经济系数!$J$123:$J$153,A155)</f>
        <v>0</v>
      </c>
      <c r="R155">
        <f>IF(B155=B154,0,VLOOKUP(B155,通用估算系数!$T$1:$U$11,2,FALSE))</f>
        <v>0</v>
      </c>
      <c r="S155">
        <f>SUMIFS([1]基础经济系数!$D$187:$D$214,[1]基础经济系数!$B$187:$B$214,C155,[1]基础经济系数!$G$187:$G$214,"部件宝箱")</f>
        <v>0</v>
      </c>
      <c r="T155">
        <f>SUMIFS([1]基础经济系数!$M$123:$M$153,[1]基础经济系数!$N$123:$N$153,"部件宝箱",[1]基础经济系数!$J$123:$J$153,A155)</f>
        <v>0</v>
      </c>
      <c r="U155">
        <f>IF(B155=B154,0,VLOOKUP(B155,通用估算系数!$W$1:$X$11,2,FALSE))</f>
        <v>0</v>
      </c>
      <c r="V155">
        <f>SUMIFS([1]基础经济系数!$D$187:$D$214,[1]基础经济系数!$B$187:$B$214,C155,[1]基础经济系数!$G$187:$G$214,"普通自宝箱")</f>
        <v>1</v>
      </c>
      <c r="W155">
        <f>SUMIFS([1]基础经济系数!$M$123:$M$153,[1]基础经济系数!$N$123:$N$153,"普通自宝箱",[1]基础经济系数!$J$123:$J$153,A155)</f>
        <v>0</v>
      </c>
      <c r="X155">
        <f>IF(B155=B154,0,VLOOKUP(B155,通用估算系数!$Z$1:$AA$11,2,FALSE))+IF(B155&gt;B154,1,0)</f>
        <v>0</v>
      </c>
      <c r="Y155">
        <f>SUMIFS([1]基础经济系数!$D$187:$D$214,[1]基础经济系数!$B$187:$B$214,C155,[1]基础经济系数!$G$187:$G$214,"高级自宝箱")</f>
        <v>0</v>
      </c>
      <c r="Z155">
        <f>SUMIFS([1]基础经济系数!$M$123:$M$153,[1]基础经济系数!$N$123:$N$153,"高级自宝箱",[1]基础经济系数!$J$123:$J$153,A155)</f>
        <v>0</v>
      </c>
    </row>
    <row r="156" spans="1:26" x14ac:dyDescent="0.2">
      <c r="A156">
        <f>玩家成长时间线!A156</f>
        <v>155</v>
      </c>
      <c r="B156">
        <f>玩家成长时间线!B156</f>
        <v>8</v>
      </c>
      <c r="C156">
        <f>IF(MOD(A156,通用估算系数!$B$9),MOD(A156,通用估算系数!$B$9),通用估算系数!$B$9)</f>
        <v>15</v>
      </c>
      <c r="D156">
        <f>钥匙投放计算!C156/100</f>
        <v>2.3927999999999998</v>
      </c>
      <c r="E156">
        <f>VLOOKUP(B156,通用估算系数!$G$1:$H$11,2,FALSE)*通用估算系数!$B$5/通用估算系数!$B$11</f>
        <v>1.8</v>
      </c>
      <c r="F156">
        <f t="shared" si="10"/>
        <v>0</v>
      </c>
      <c r="G156">
        <f t="shared" si="11"/>
        <v>0</v>
      </c>
      <c r="H156">
        <f t="shared" si="12"/>
        <v>0</v>
      </c>
      <c r="I156">
        <f t="shared" si="13"/>
        <v>0</v>
      </c>
      <c r="J156">
        <f>SUMIFS([1]基础经济系数!$M$123:$M$153,[1]基础经济系数!$N$123:$N$153,"稀有自宝箱",[1]基础经济系数!$J$123:$J$153,A156)</f>
        <v>0</v>
      </c>
      <c r="K156">
        <v>2</v>
      </c>
      <c r="L156">
        <v>1</v>
      </c>
      <c r="M156" s="4">
        <f t="shared" si="14"/>
        <v>0.14285714285714285</v>
      </c>
      <c r="N156" s="4">
        <f t="shared" si="14"/>
        <v>0.14285714285714285</v>
      </c>
      <c r="O156">
        <f>IF(B156=B155,0,VLOOKUP(B156,通用估算系数!$Q$1:$R$11,2,FALSE))</f>
        <v>0</v>
      </c>
      <c r="P156">
        <f>SUMIFS([1]基础经济系数!$D$187:$D$214,[1]基础经济系数!$B$187:$B$214,C156,[1]基础经济系数!$G$187:$G$214,"碎片宝箱")</f>
        <v>0</v>
      </c>
      <c r="Q156">
        <f>SUMIFS([1]基础经济系数!$M$123:$M$153,[1]基础经济系数!$N$123:$N$153,"碎片宝箱",[1]基础经济系数!$J$123:$J$153,A156)</f>
        <v>0</v>
      </c>
      <c r="R156">
        <f>IF(B156=B155,0,VLOOKUP(B156,通用估算系数!$T$1:$U$11,2,FALSE))</f>
        <v>0</v>
      </c>
      <c r="S156">
        <f>SUMIFS([1]基础经济系数!$D$187:$D$214,[1]基础经济系数!$B$187:$B$214,C156,[1]基础经济系数!$G$187:$G$214,"部件宝箱")</f>
        <v>0</v>
      </c>
      <c r="T156">
        <f>SUMIFS([1]基础经济系数!$M$123:$M$153,[1]基础经济系数!$N$123:$N$153,"部件宝箱",[1]基础经济系数!$J$123:$J$153,A156)</f>
        <v>0</v>
      </c>
      <c r="U156">
        <f>IF(B156=B155,0,VLOOKUP(B156,通用估算系数!$W$1:$X$11,2,FALSE))</f>
        <v>0</v>
      </c>
      <c r="V156">
        <f>SUMIFS([1]基础经济系数!$D$187:$D$214,[1]基础经济系数!$B$187:$B$214,C156,[1]基础经济系数!$G$187:$G$214,"普通自宝箱")</f>
        <v>0</v>
      </c>
      <c r="W156">
        <f>SUMIFS([1]基础经济系数!$M$123:$M$153,[1]基础经济系数!$N$123:$N$153,"普通自宝箱",[1]基础经济系数!$J$123:$J$153,A156)</f>
        <v>0</v>
      </c>
      <c r="X156">
        <f>IF(B156=B155,0,VLOOKUP(B156,通用估算系数!$Z$1:$AA$11,2,FALSE))+IF(B156&gt;B155,1,0)</f>
        <v>0</v>
      </c>
      <c r="Y156">
        <f>SUMIFS([1]基础经济系数!$D$187:$D$214,[1]基础经济系数!$B$187:$B$214,C156,[1]基础经济系数!$G$187:$G$214,"高级自宝箱")</f>
        <v>0</v>
      </c>
      <c r="Z156">
        <f>SUMIFS([1]基础经济系数!$M$123:$M$153,[1]基础经济系数!$N$123:$N$153,"高级自宝箱",[1]基础经济系数!$J$123:$J$153,A156)</f>
        <v>0</v>
      </c>
    </row>
    <row r="157" spans="1:26" x14ac:dyDescent="0.2">
      <c r="A157">
        <f>玩家成长时间线!A157</f>
        <v>156</v>
      </c>
      <c r="B157">
        <f>玩家成长时间线!B157</f>
        <v>8</v>
      </c>
      <c r="C157">
        <f>IF(MOD(A157,通用估算系数!$B$9),MOD(A157,通用估算系数!$B$9),通用估算系数!$B$9)</f>
        <v>16</v>
      </c>
      <c r="D157">
        <f>钥匙投放计算!C157/100</f>
        <v>2.6027999999999998</v>
      </c>
      <c r="E157">
        <f>VLOOKUP(B157,通用估算系数!$G$1:$H$11,2,FALSE)*通用估算系数!$B$5/通用估算系数!$B$11</f>
        <v>1.8</v>
      </c>
      <c r="F157">
        <f t="shared" si="10"/>
        <v>0</v>
      </c>
      <c r="G157">
        <f t="shared" si="11"/>
        <v>0</v>
      </c>
      <c r="H157">
        <f t="shared" si="12"/>
        <v>0</v>
      </c>
      <c r="I157">
        <f t="shared" si="13"/>
        <v>0</v>
      </c>
      <c r="J157">
        <f>SUMIFS([1]基础经济系数!$M$123:$M$153,[1]基础经济系数!$N$123:$N$153,"稀有自宝箱",[1]基础经济系数!$J$123:$J$153,A157)</f>
        <v>0</v>
      </c>
      <c r="K157">
        <v>2</v>
      </c>
      <c r="L157">
        <v>1</v>
      </c>
      <c r="M157" s="4">
        <f t="shared" si="14"/>
        <v>0.14285714285714285</v>
      </c>
      <c r="N157" s="4">
        <f t="shared" si="14"/>
        <v>0.14285714285714285</v>
      </c>
      <c r="O157">
        <f>IF(B157=B156,0,VLOOKUP(B157,通用估算系数!$Q$1:$R$11,2,FALSE))</f>
        <v>0</v>
      </c>
      <c r="P157">
        <f>SUMIFS([1]基础经济系数!$D$187:$D$214,[1]基础经济系数!$B$187:$B$214,C157,[1]基础经济系数!$G$187:$G$214,"碎片宝箱")</f>
        <v>0</v>
      </c>
      <c r="Q157">
        <f>SUMIFS([1]基础经济系数!$M$123:$M$153,[1]基础经济系数!$N$123:$N$153,"碎片宝箱",[1]基础经济系数!$J$123:$J$153,A157)</f>
        <v>0</v>
      </c>
      <c r="R157">
        <f>IF(B157=B156,0,VLOOKUP(B157,通用估算系数!$T$1:$U$11,2,FALSE))</f>
        <v>0</v>
      </c>
      <c r="S157">
        <f>SUMIFS([1]基础经济系数!$D$187:$D$214,[1]基础经济系数!$B$187:$B$214,C157,[1]基础经济系数!$G$187:$G$214,"部件宝箱")</f>
        <v>0</v>
      </c>
      <c r="T157">
        <f>SUMIFS([1]基础经济系数!$M$123:$M$153,[1]基础经济系数!$N$123:$N$153,"部件宝箱",[1]基础经济系数!$J$123:$J$153,A157)</f>
        <v>0</v>
      </c>
      <c r="U157">
        <f>IF(B157=B156,0,VLOOKUP(B157,通用估算系数!$W$1:$X$11,2,FALSE))</f>
        <v>0</v>
      </c>
      <c r="V157">
        <f>SUMIFS([1]基础经济系数!$D$187:$D$214,[1]基础经济系数!$B$187:$B$214,C157,[1]基础经济系数!$G$187:$G$214,"普通自宝箱")</f>
        <v>0</v>
      </c>
      <c r="W157">
        <f>SUMIFS([1]基础经济系数!$M$123:$M$153,[1]基础经济系数!$N$123:$N$153,"普通自宝箱",[1]基础经济系数!$J$123:$J$153,A157)</f>
        <v>0</v>
      </c>
      <c r="X157">
        <f>IF(B157=B156,0,VLOOKUP(B157,通用估算系数!$Z$1:$AA$11,2,FALSE))+IF(B157&gt;B156,1,0)</f>
        <v>0</v>
      </c>
      <c r="Y157">
        <f>SUMIFS([1]基础经济系数!$D$187:$D$214,[1]基础经济系数!$B$187:$B$214,C157,[1]基础经济系数!$G$187:$G$214,"高级自宝箱")</f>
        <v>0</v>
      </c>
      <c r="Z157">
        <f>SUMIFS([1]基础经济系数!$M$123:$M$153,[1]基础经济系数!$N$123:$N$153,"高级自宝箱",[1]基础经济系数!$J$123:$J$153,A157)</f>
        <v>0</v>
      </c>
    </row>
    <row r="158" spans="1:26" x14ac:dyDescent="0.2">
      <c r="A158">
        <f>玩家成长时间线!A158</f>
        <v>157</v>
      </c>
      <c r="B158">
        <f>玩家成长时间线!B158</f>
        <v>9</v>
      </c>
      <c r="C158">
        <f>IF(MOD(A158,通用估算系数!$B$9),MOD(A158,通用估算系数!$B$9),通用估算系数!$B$9)</f>
        <v>17</v>
      </c>
      <c r="D158">
        <f>钥匙投放计算!C158/100</f>
        <v>2.4127999999999998</v>
      </c>
      <c r="E158">
        <f>VLOOKUP(B158,通用估算系数!$G$1:$H$11,2,FALSE)*通用估算系数!$B$5/通用估算系数!$B$11</f>
        <v>2.25</v>
      </c>
      <c r="F158">
        <f t="shared" si="10"/>
        <v>0</v>
      </c>
      <c r="G158">
        <f t="shared" si="11"/>
        <v>0</v>
      </c>
      <c r="H158">
        <f t="shared" si="12"/>
        <v>1</v>
      </c>
      <c r="I158">
        <f t="shared" si="13"/>
        <v>1</v>
      </c>
      <c r="J158">
        <f>SUMIFS([1]基础经济系数!$M$123:$M$153,[1]基础经济系数!$N$123:$N$153,"稀有自宝箱",[1]基础经济系数!$J$123:$J$153,A158)</f>
        <v>0</v>
      </c>
      <c r="K158">
        <v>2</v>
      </c>
      <c r="L158">
        <v>1</v>
      </c>
      <c r="M158" s="4">
        <f t="shared" si="14"/>
        <v>0.14285714285714285</v>
      </c>
      <c r="N158" s="4">
        <f t="shared" si="14"/>
        <v>0.14285714285714285</v>
      </c>
      <c r="O158">
        <f>IF(B158=B157,0,VLOOKUP(B158,通用估算系数!$Q$1:$R$11,2,FALSE))</f>
        <v>0</v>
      </c>
      <c r="P158">
        <f>SUMIFS([1]基础经济系数!$D$187:$D$214,[1]基础经济系数!$B$187:$B$214,C158,[1]基础经济系数!$G$187:$G$214,"碎片宝箱")</f>
        <v>0</v>
      </c>
      <c r="Q158">
        <f>SUMIFS([1]基础经济系数!$M$123:$M$153,[1]基础经济系数!$N$123:$N$153,"碎片宝箱",[1]基础经济系数!$J$123:$J$153,A158)</f>
        <v>0</v>
      </c>
      <c r="R158">
        <f>IF(B158=B157,0,VLOOKUP(B158,通用估算系数!$T$1:$U$11,2,FALSE))</f>
        <v>0</v>
      </c>
      <c r="S158">
        <f>SUMIFS([1]基础经济系数!$D$187:$D$214,[1]基础经济系数!$B$187:$B$214,C158,[1]基础经济系数!$G$187:$G$214,"部件宝箱")</f>
        <v>0</v>
      </c>
      <c r="T158">
        <f>SUMIFS([1]基础经济系数!$M$123:$M$153,[1]基础经济系数!$N$123:$N$153,"部件宝箱",[1]基础经济系数!$J$123:$J$153,A158)</f>
        <v>0</v>
      </c>
      <c r="U158">
        <f>IF(B158=B157,0,VLOOKUP(B158,通用估算系数!$W$1:$X$11,2,FALSE))</f>
        <v>1</v>
      </c>
      <c r="V158">
        <f>SUMIFS([1]基础经济系数!$D$187:$D$214,[1]基础经济系数!$B$187:$B$214,C158,[1]基础经济系数!$G$187:$G$214,"普通自宝箱")</f>
        <v>0</v>
      </c>
      <c r="W158">
        <f>SUMIFS([1]基础经济系数!$M$123:$M$153,[1]基础经济系数!$N$123:$N$153,"普通自宝箱",[1]基础经济系数!$J$123:$J$153,A158)</f>
        <v>0</v>
      </c>
      <c r="X158">
        <f>IF(B158=B157,0,VLOOKUP(B158,通用估算系数!$Z$1:$AA$11,2,FALSE))+IF(B158&gt;B157,1,0)</f>
        <v>1</v>
      </c>
      <c r="Y158">
        <f>SUMIFS([1]基础经济系数!$D$187:$D$214,[1]基础经济系数!$B$187:$B$214,C158,[1]基础经济系数!$G$187:$G$214,"高级自宝箱")</f>
        <v>0</v>
      </c>
      <c r="Z158">
        <f>SUMIFS([1]基础经济系数!$M$123:$M$153,[1]基础经济系数!$N$123:$N$153,"高级自宝箱",[1]基础经济系数!$J$123:$J$153,A158)</f>
        <v>0</v>
      </c>
    </row>
    <row r="159" spans="1:26" x14ac:dyDescent="0.2">
      <c r="A159">
        <f>玩家成长时间线!A159</f>
        <v>158</v>
      </c>
      <c r="B159">
        <f>玩家成长时间线!B159</f>
        <v>9</v>
      </c>
      <c r="C159">
        <f>IF(MOD(A159,通用估算系数!$B$9),MOD(A159,通用估算系数!$B$9),通用估算系数!$B$9)</f>
        <v>18</v>
      </c>
      <c r="D159">
        <f>钥匙投放计算!C159/100</f>
        <v>2.4228000000000001</v>
      </c>
      <c r="E159">
        <f>VLOOKUP(B159,通用估算系数!$G$1:$H$11,2,FALSE)*通用估算系数!$B$5/通用估算系数!$B$11</f>
        <v>2.25</v>
      </c>
      <c r="F159">
        <f t="shared" si="10"/>
        <v>0</v>
      </c>
      <c r="G159">
        <f t="shared" si="11"/>
        <v>0</v>
      </c>
      <c r="H159">
        <f t="shared" si="12"/>
        <v>0</v>
      </c>
      <c r="I159">
        <f t="shared" si="13"/>
        <v>0</v>
      </c>
      <c r="J159">
        <f>SUMIFS([1]基础经济系数!$M$123:$M$153,[1]基础经济系数!$N$123:$N$153,"稀有自宝箱",[1]基础经济系数!$J$123:$J$153,A159)</f>
        <v>0</v>
      </c>
      <c r="K159">
        <v>2</v>
      </c>
      <c r="L159">
        <v>1</v>
      </c>
      <c r="M159" s="4">
        <f t="shared" si="14"/>
        <v>0.14285714285714285</v>
      </c>
      <c r="N159" s="4">
        <f t="shared" si="14"/>
        <v>0.14285714285714285</v>
      </c>
      <c r="O159">
        <f>IF(B159=B158,0,VLOOKUP(B159,通用估算系数!$Q$1:$R$11,2,FALSE))</f>
        <v>0</v>
      </c>
      <c r="P159">
        <f>SUMIFS([1]基础经济系数!$D$187:$D$214,[1]基础经济系数!$B$187:$B$214,C159,[1]基础经济系数!$G$187:$G$214,"碎片宝箱")</f>
        <v>0</v>
      </c>
      <c r="Q159">
        <f>SUMIFS([1]基础经济系数!$M$123:$M$153,[1]基础经济系数!$N$123:$N$153,"碎片宝箱",[1]基础经济系数!$J$123:$J$153,A159)</f>
        <v>0</v>
      </c>
      <c r="R159">
        <f>IF(B159=B158,0,VLOOKUP(B159,通用估算系数!$T$1:$U$11,2,FALSE))</f>
        <v>0</v>
      </c>
      <c r="S159">
        <f>SUMIFS([1]基础经济系数!$D$187:$D$214,[1]基础经济系数!$B$187:$B$214,C159,[1]基础经济系数!$G$187:$G$214,"部件宝箱")</f>
        <v>0</v>
      </c>
      <c r="T159">
        <f>SUMIFS([1]基础经济系数!$M$123:$M$153,[1]基础经济系数!$N$123:$N$153,"部件宝箱",[1]基础经济系数!$J$123:$J$153,A159)</f>
        <v>0</v>
      </c>
      <c r="U159">
        <f>IF(B159=B158,0,VLOOKUP(B159,通用估算系数!$W$1:$X$11,2,FALSE))</f>
        <v>0</v>
      </c>
      <c r="V159">
        <f>SUMIFS([1]基础经济系数!$D$187:$D$214,[1]基础经济系数!$B$187:$B$214,C159,[1]基础经济系数!$G$187:$G$214,"普通自宝箱")</f>
        <v>0</v>
      </c>
      <c r="W159">
        <f>SUMIFS([1]基础经济系数!$M$123:$M$153,[1]基础经济系数!$N$123:$N$153,"普通自宝箱",[1]基础经济系数!$J$123:$J$153,A159)</f>
        <v>0</v>
      </c>
      <c r="X159">
        <f>IF(B159=B158,0,VLOOKUP(B159,通用估算系数!$Z$1:$AA$11,2,FALSE))+IF(B159&gt;B158,1,0)</f>
        <v>0</v>
      </c>
      <c r="Y159">
        <f>SUMIFS([1]基础经济系数!$D$187:$D$214,[1]基础经济系数!$B$187:$B$214,C159,[1]基础经济系数!$G$187:$G$214,"高级自宝箱")</f>
        <v>0</v>
      </c>
      <c r="Z159">
        <f>SUMIFS([1]基础经济系数!$M$123:$M$153,[1]基础经济系数!$N$123:$N$153,"高级自宝箱",[1]基础经济系数!$J$123:$J$153,A159)</f>
        <v>0</v>
      </c>
    </row>
    <row r="160" spans="1:26" x14ac:dyDescent="0.2">
      <c r="A160">
        <f>玩家成长时间线!A160</f>
        <v>159</v>
      </c>
      <c r="B160">
        <f>玩家成长时间线!B160</f>
        <v>9</v>
      </c>
      <c r="C160">
        <f>IF(MOD(A160,通用估算系数!$B$9),MOD(A160,通用估算系数!$B$9),通用估算系数!$B$9)</f>
        <v>19</v>
      </c>
      <c r="D160">
        <f>钥匙投放计算!C160/100</f>
        <v>2.6327999999999996</v>
      </c>
      <c r="E160">
        <f>VLOOKUP(B160,通用估算系数!$G$1:$H$11,2,FALSE)*通用估算系数!$B$5/通用估算系数!$B$11</f>
        <v>2.25</v>
      </c>
      <c r="F160">
        <f t="shared" si="10"/>
        <v>0</v>
      </c>
      <c r="G160">
        <f t="shared" si="11"/>
        <v>0</v>
      </c>
      <c r="H160">
        <f t="shared" si="12"/>
        <v>0</v>
      </c>
      <c r="I160">
        <f t="shared" si="13"/>
        <v>0</v>
      </c>
      <c r="J160">
        <f>SUMIFS([1]基础经济系数!$M$123:$M$153,[1]基础经济系数!$N$123:$N$153,"稀有自宝箱",[1]基础经济系数!$J$123:$J$153,A160)</f>
        <v>0</v>
      </c>
      <c r="K160">
        <v>2</v>
      </c>
      <c r="L160">
        <v>1</v>
      </c>
      <c r="M160" s="4">
        <f t="shared" si="14"/>
        <v>0.14285714285714285</v>
      </c>
      <c r="N160" s="4">
        <f t="shared" si="14"/>
        <v>0.14285714285714285</v>
      </c>
      <c r="O160">
        <f>IF(B160=B159,0,VLOOKUP(B160,通用估算系数!$Q$1:$R$11,2,FALSE))</f>
        <v>0</v>
      </c>
      <c r="P160">
        <f>SUMIFS([1]基础经济系数!$D$187:$D$214,[1]基础经济系数!$B$187:$B$214,C160,[1]基础经济系数!$G$187:$G$214,"碎片宝箱")</f>
        <v>0</v>
      </c>
      <c r="Q160">
        <f>SUMIFS([1]基础经济系数!$M$123:$M$153,[1]基础经济系数!$N$123:$N$153,"碎片宝箱",[1]基础经济系数!$J$123:$J$153,A160)</f>
        <v>0</v>
      </c>
      <c r="R160">
        <f>IF(B160=B159,0,VLOOKUP(B160,通用估算系数!$T$1:$U$11,2,FALSE))</f>
        <v>0</v>
      </c>
      <c r="S160">
        <f>SUMIFS([1]基础经济系数!$D$187:$D$214,[1]基础经济系数!$B$187:$B$214,C160,[1]基础经济系数!$G$187:$G$214,"部件宝箱")</f>
        <v>0</v>
      </c>
      <c r="T160">
        <f>SUMIFS([1]基础经济系数!$M$123:$M$153,[1]基础经济系数!$N$123:$N$153,"部件宝箱",[1]基础经济系数!$J$123:$J$153,A160)</f>
        <v>0</v>
      </c>
      <c r="U160">
        <f>IF(B160=B159,0,VLOOKUP(B160,通用估算系数!$W$1:$X$11,2,FALSE))</f>
        <v>0</v>
      </c>
      <c r="V160">
        <f>SUMIFS([1]基础经济系数!$D$187:$D$214,[1]基础经济系数!$B$187:$B$214,C160,[1]基础经济系数!$G$187:$G$214,"普通自宝箱")</f>
        <v>0</v>
      </c>
      <c r="W160">
        <f>SUMIFS([1]基础经济系数!$M$123:$M$153,[1]基础经济系数!$N$123:$N$153,"普通自宝箱",[1]基础经济系数!$J$123:$J$153,A160)</f>
        <v>0</v>
      </c>
      <c r="X160">
        <f>IF(B160=B159,0,VLOOKUP(B160,通用估算系数!$Z$1:$AA$11,2,FALSE))+IF(B160&gt;B159,1,0)</f>
        <v>0</v>
      </c>
      <c r="Y160">
        <f>SUMIFS([1]基础经济系数!$D$187:$D$214,[1]基础经济系数!$B$187:$B$214,C160,[1]基础经济系数!$G$187:$G$214,"高级自宝箱")</f>
        <v>0</v>
      </c>
      <c r="Z160">
        <f>SUMIFS([1]基础经济系数!$M$123:$M$153,[1]基础经济系数!$N$123:$N$153,"高级自宝箱",[1]基础经济系数!$J$123:$J$153,A160)</f>
        <v>0</v>
      </c>
    </row>
    <row r="161" spans="1:26" x14ac:dyDescent="0.2">
      <c r="A161">
        <f>玩家成长时间线!A161</f>
        <v>160</v>
      </c>
      <c r="B161">
        <f>玩家成长时间线!B161</f>
        <v>10</v>
      </c>
      <c r="C161">
        <f>IF(MOD(A161,通用估算系数!$B$9),MOD(A161,通用估算系数!$B$9),通用估算系数!$B$9)</f>
        <v>20</v>
      </c>
      <c r="D161">
        <f>钥匙投放计算!C161/100</f>
        <v>2.4428000000000001</v>
      </c>
      <c r="E161">
        <f>VLOOKUP(B161,通用估算系数!$G$1:$H$11,2,FALSE)*通用估算系数!$B$5/通用估算系数!$B$11</f>
        <v>2.25</v>
      </c>
      <c r="F161">
        <f t="shared" si="10"/>
        <v>0</v>
      </c>
      <c r="G161">
        <f t="shared" si="11"/>
        <v>0</v>
      </c>
      <c r="H161">
        <f t="shared" si="12"/>
        <v>0</v>
      </c>
      <c r="I161">
        <f t="shared" si="13"/>
        <v>1</v>
      </c>
      <c r="J161">
        <f>SUMIFS([1]基础经济系数!$M$123:$M$153,[1]基础经济系数!$N$123:$N$153,"稀有自宝箱",[1]基础经济系数!$J$123:$J$153,A161)</f>
        <v>0</v>
      </c>
      <c r="K161">
        <v>2</v>
      </c>
      <c r="L161">
        <v>1</v>
      </c>
      <c r="M161" s="4">
        <f t="shared" si="14"/>
        <v>0.14285714285714285</v>
      </c>
      <c r="N161" s="4">
        <f t="shared" si="14"/>
        <v>0.14285714285714285</v>
      </c>
      <c r="O161">
        <f>IF(B161=B160,0,VLOOKUP(B161,通用估算系数!$Q$1:$R$11,2,FALSE))</f>
        <v>0</v>
      </c>
      <c r="P161">
        <f>SUMIFS([1]基础经济系数!$D$187:$D$214,[1]基础经济系数!$B$187:$B$214,C161,[1]基础经济系数!$G$187:$G$214,"碎片宝箱")</f>
        <v>0</v>
      </c>
      <c r="Q161">
        <f>SUMIFS([1]基础经济系数!$M$123:$M$153,[1]基础经济系数!$N$123:$N$153,"碎片宝箱",[1]基础经济系数!$J$123:$J$153,A161)</f>
        <v>0</v>
      </c>
      <c r="R161">
        <f>IF(B161=B160,0,VLOOKUP(B161,通用估算系数!$T$1:$U$11,2,FALSE))</f>
        <v>0</v>
      </c>
      <c r="S161">
        <f>SUMIFS([1]基础经济系数!$D$187:$D$214,[1]基础经济系数!$B$187:$B$214,C161,[1]基础经济系数!$G$187:$G$214,"部件宝箱")</f>
        <v>0</v>
      </c>
      <c r="T161">
        <f>SUMIFS([1]基础经济系数!$M$123:$M$153,[1]基础经济系数!$N$123:$N$153,"部件宝箱",[1]基础经济系数!$J$123:$J$153,A161)</f>
        <v>0</v>
      </c>
      <c r="U161">
        <f>IF(B161=B160,0,VLOOKUP(B161,通用估算系数!$W$1:$X$11,2,FALSE))</f>
        <v>0</v>
      </c>
      <c r="V161">
        <f>SUMIFS([1]基础经济系数!$D$187:$D$214,[1]基础经济系数!$B$187:$B$214,C161,[1]基础经济系数!$G$187:$G$214,"普通自宝箱")</f>
        <v>0</v>
      </c>
      <c r="W161">
        <f>SUMIFS([1]基础经济系数!$M$123:$M$153,[1]基础经济系数!$N$123:$N$153,"普通自宝箱",[1]基础经济系数!$J$123:$J$153,A161)</f>
        <v>0</v>
      </c>
      <c r="X161">
        <f>IF(B161=B160,0,VLOOKUP(B161,通用估算系数!$Z$1:$AA$11,2,FALSE))+IF(B161&gt;B160,1,0)</f>
        <v>1</v>
      </c>
      <c r="Y161">
        <f>SUMIFS([1]基础经济系数!$D$187:$D$214,[1]基础经济系数!$B$187:$B$214,C161,[1]基础经济系数!$G$187:$G$214,"高级自宝箱")</f>
        <v>0</v>
      </c>
      <c r="Z161">
        <f>SUMIFS([1]基础经济系数!$M$123:$M$153,[1]基础经济系数!$N$123:$N$153,"高级自宝箱",[1]基础经济系数!$J$123:$J$153,A161)</f>
        <v>0</v>
      </c>
    </row>
    <row r="162" spans="1:26" x14ac:dyDescent="0.2">
      <c r="A162">
        <f>玩家成长时间线!A162</f>
        <v>161</v>
      </c>
      <c r="B162">
        <f>玩家成长时间线!B162</f>
        <v>10</v>
      </c>
      <c r="C162">
        <f>IF(MOD(A162,通用估算系数!$B$9),MOD(A162,通用估算系数!$B$9),通用估算系数!$B$9)</f>
        <v>21</v>
      </c>
      <c r="D162">
        <f>钥匙投放计算!C162/100</f>
        <v>2.4527999999999999</v>
      </c>
      <c r="E162">
        <f>VLOOKUP(B162,通用估算系数!$G$1:$H$11,2,FALSE)*通用估算系数!$B$5/通用估算系数!$B$11</f>
        <v>2.25</v>
      </c>
      <c r="F162">
        <f t="shared" si="10"/>
        <v>0</v>
      </c>
      <c r="G162">
        <f t="shared" si="11"/>
        <v>1</v>
      </c>
      <c r="H162">
        <f t="shared" si="12"/>
        <v>0</v>
      </c>
      <c r="I162">
        <f t="shared" si="13"/>
        <v>0</v>
      </c>
      <c r="J162">
        <f>SUMIFS([1]基础经济系数!$M$123:$M$153,[1]基础经济系数!$N$123:$N$153,"稀有自宝箱",[1]基础经济系数!$J$123:$J$153,A162)</f>
        <v>0</v>
      </c>
      <c r="K162">
        <v>2</v>
      </c>
      <c r="L162">
        <v>1</v>
      </c>
      <c r="M162" s="4">
        <f t="shared" si="14"/>
        <v>0.14285714285714285</v>
      </c>
      <c r="N162" s="4">
        <f t="shared" si="14"/>
        <v>0.14285714285714285</v>
      </c>
      <c r="O162">
        <f>IF(B162=B161,0,VLOOKUP(B162,通用估算系数!$Q$1:$R$11,2,FALSE))</f>
        <v>0</v>
      </c>
      <c r="P162">
        <f>SUMIFS([1]基础经济系数!$D$187:$D$214,[1]基础经济系数!$B$187:$B$214,C162,[1]基础经济系数!$G$187:$G$214,"碎片宝箱")</f>
        <v>0</v>
      </c>
      <c r="Q162">
        <f>SUMIFS([1]基础经济系数!$M$123:$M$153,[1]基础经济系数!$N$123:$N$153,"碎片宝箱",[1]基础经济系数!$J$123:$J$153,A162)</f>
        <v>0</v>
      </c>
      <c r="R162">
        <f>IF(B162=B161,0,VLOOKUP(B162,通用估算系数!$T$1:$U$11,2,FALSE))</f>
        <v>0</v>
      </c>
      <c r="S162">
        <f>SUMIFS([1]基础经济系数!$D$187:$D$214,[1]基础经济系数!$B$187:$B$214,C162,[1]基础经济系数!$G$187:$G$214,"部件宝箱")</f>
        <v>1</v>
      </c>
      <c r="T162">
        <f>SUMIFS([1]基础经济系数!$M$123:$M$153,[1]基础经济系数!$N$123:$N$153,"部件宝箱",[1]基础经济系数!$J$123:$J$153,A162)</f>
        <v>0</v>
      </c>
      <c r="U162">
        <f>IF(B162=B161,0,VLOOKUP(B162,通用估算系数!$W$1:$X$11,2,FALSE))</f>
        <v>0</v>
      </c>
      <c r="V162">
        <f>SUMIFS([1]基础经济系数!$D$187:$D$214,[1]基础经济系数!$B$187:$B$214,C162,[1]基础经济系数!$G$187:$G$214,"普通自宝箱")</f>
        <v>0</v>
      </c>
      <c r="W162">
        <f>SUMIFS([1]基础经济系数!$M$123:$M$153,[1]基础经济系数!$N$123:$N$153,"普通自宝箱",[1]基础经济系数!$J$123:$J$153,A162)</f>
        <v>0</v>
      </c>
      <c r="X162">
        <f>IF(B162=B161,0,VLOOKUP(B162,通用估算系数!$Z$1:$AA$11,2,FALSE))+IF(B162&gt;B161,1,0)</f>
        <v>0</v>
      </c>
      <c r="Y162">
        <f>SUMIFS([1]基础经济系数!$D$187:$D$214,[1]基础经济系数!$B$187:$B$214,C162,[1]基础经济系数!$G$187:$G$214,"高级自宝箱")</f>
        <v>0</v>
      </c>
      <c r="Z162">
        <f>SUMIFS([1]基础经济系数!$M$123:$M$153,[1]基础经济系数!$N$123:$N$153,"高级自宝箱",[1]基础经济系数!$J$123:$J$153,A162)</f>
        <v>0</v>
      </c>
    </row>
    <row r="163" spans="1:26" x14ac:dyDescent="0.2">
      <c r="A163">
        <f>玩家成长时间线!A163</f>
        <v>162</v>
      </c>
      <c r="B163">
        <f>玩家成长时间线!B163</f>
        <v>10</v>
      </c>
      <c r="C163">
        <f>IF(MOD(A163,通用估算系数!$B$9),MOD(A163,通用估算系数!$B$9),通用估算系数!$B$9)</f>
        <v>22</v>
      </c>
      <c r="D163">
        <f>钥匙投放计算!C163/100</f>
        <v>2.4628000000000001</v>
      </c>
      <c r="E163">
        <f>VLOOKUP(B163,通用估算系数!$G$1:$H$11,2,FALSE)*通用估算系数!$B$5/通用估算系数!$B$11</f>
        <v>2.25</v>
      </c>
      <c r="F163">
        <f t="shared" si="10"/>
        <v>0</v>
      </c>
      <c r="G163">
        <f t="shared" si="11"/>
        <v>0</v>
      </c>
      <c r="H163">
        <f t="shared" si="12"/>
        <v>0</v>
      </c>
      <c r="I163">
        <f t="shared" si="13"/>
        <v>0</v>
      </c>
      <c r="J163">
        <f>SUMIFS([1]基础经济系数!$M$123:$M$153,[1]基础经济系数!$N$123:$N$153,"稀有自宝箱",[1]基础经济系数!$J$123:$J$153,A163)</f>
        <v>0</v>
      </c>
      <c r="K163">
        <v>2</v>
      </c>
      <c r="L163">
        <v>1</v>
      </c>
      <c r="M163" s="4">
        <f t="shared" si="14"/>
        <v>0.14285714285714285</v>
      </c>
      <c r="N163" s="4">
        <f t="shared" si="14"/>
        <v>0.14285714285714285</v>
      </c>
      <c r="O163">
        <f>IF(B163=B162,0,VLOOKUP(B163,通用估算系数!$Q$1:$R$11,2,FALSE))</f>
        <v>0</v>
      </c>
      <c r="P163">
        <f>SUMIFS([1]基础经济系数!$D$187:$D$214,[1]基础经济系数!$B$187:$B$214,C163,[1]基础经济系数!$G$187:$G$214,"碎片宝箱")</f>
        <v>0</v>
      </c>
      <c r="Q163">
        <f>SUMIFS([1]基础经济系数!$M$123:$M$153,[1]基础经济系数!$N$123:$N$153,"碎片宝箱",[1]基础经济系数!$J$123:$J$153,A163)</f>
        <v>0</v>
      </c>
      <c r="R163">
        <f>IF(B163=B162,0,VLOOKUP(B163,通用估算系数!$T$1:$U$11,2,FALSE))</f>
        <v>0</v>
      </c>
      <c r="S163">
        <f>SUMIFS([1]基础经济系数!$D$187:$D$214,[1]基础经济系数!$B$187:$B$214,C163,[1]基础经济系数!$G$187:$G$214,"部件宝箱")</f>
        <v>0</v>
      </c>
      <c r="T163">
        <f>SUMIFS([1]基础经济系数!$M$123:$M$153,[1]基础经济系数!$N$123:$N$153,"部件宝箱",[1]基础经济系数!$J$123:$J$153,A163)</f>
        <v>0</v>
      </c>
      <c r="U163">
        <f>IF(B163=B162,0,VLOOKUP(B163,通用估算系数!$W$1:$X$11,2,FALSE))</f>
        <v>0</v>
      </c>
      <c r="V163">
        <f>SUMIFS([1]基础经济系数!$D$187:$D$214,[1]基础经济系数!$B$187:$B$214,C163,[1]基础经济系数!$G$187:$G$214,"普通自宝箱")</f>
        <v>0</v>
      </c>
      <c r="W163">
        <f>SUMIFS([1]基础经济系数!$M$123:$M$153,[1]基础经济系数!$N$123:$N$153,"普通自宝箱",[1]基础经济系数!$J$123:$J$153,A163)</f>
        <v>0</v>
      </c>
      <c r="X163">
        <f>IF(B163=B162,0,VLOOKUP(B163,通用估算系数!$Z$1:$AA$11,2,FALSE))+IF(B163&gt;B162,1,0)</f>
        <v>0</v>
      </c>
      <c r="Y163">
        <f>SUMIFS([1]基础经济系数!$D$187:$D$214,[1]基础经济系数!$B$187:$B$214,C163,[1]基础经济系数!$G$187:$G$214,"高级自宝箱")</f>
        <v>0</v>
      </c>
      <c r="Z163">
        <f>SUMIFS([1]基础经济系数!$M$123:$M$153,[1]基础经济系数!$N$123:$N$153,"高级自宝箱",[1]基础经济系数!$J$123:$J$153,A163)</f>
        <v>0</v>
      </c>
    </row>
    <row r="164" spans="1:26" x14ac:dyDescent="0.2">
      <c r="A164">
        <f>玩家成长时间线!A164</f>
        <v>163</v>
      </c>
      <c r="B164">
        <f>玩家成长时间线!B164</f>
        <v>10</v>
      </c>
      <c r="C164">
        <f>IF(MOD(A164,通用估算系数!$B$9),MOD(A164,通用估算系数!$B$9),通用估算系数!$B$9)</f>
        <v>23</v>
      </c>
      <c r="D164">
        <f>钥匙投放计算!C164/100</f>
        <v>2.6727999999999996</v>
      </c>
      <c r="E164">
        <f>VLOOKUP(B164,通用估算系数!$G$1:$H$11,2,FALSE)*通用估算系数!$B$5/通用估算系数!$B$11</f>
        <v>2.25</v>
      </c>
      <c r="F164">
        <f t="shared" si="10"/>
        <v>0</v>
      </c>
      <c r="G164">
        <f t="shared" si="11"/>
        <v>0</v>
      </c>
      <c r="H164">
        <f t="shared" si="12"/>
        <v>0</v>
      </c>
      <c r="I164">
        <f t="shared" si="13"/>
        <v>0</v>
      </c>
      <c r="J164">
        <f>SUMIFS([1]基础经济系数!$M$123:$M$153,[1]基础经济系数!$N$123:$N$153,"稀有自宝箱",[1]基础经济系数!$J$123:$J$153,A164)</f>
        <v>0</v>
      </c>
      <c r="K164">
        <v>2</v>
      </c>
      <c r="L164">
        <v>1</v>
      </c>
      <c r="M164" s="4">
        <f t="shared" si="14"/>
        <v>0.14285714285714285</v>
      </c>
      <c r="N164" s="4">
        <f t="shared" si="14"/>
        <v>0.14285714285714285</v>
      </c>
      <c r="O164">
        <f>IF(B164=B163,0,VLOOKUP(B164,通用估算系数!$Q$1:$R$11,2,FALSE))</f>
        <v>0</v>
      </c>
      <c r="P164">
        <f>SUMIFS([1]基础经济系数!$D$187:$D$214,[1]基础经济系数!$B$187:$B$214,C164,[1]基础经济系数!$G$187:$G$214,"碎片宝箱")</f>
        <v>0</v>
      </c>
      <c r="Q164">
        <f>SUMIFS([1]基础经济系数!$M$123:$M$153,[1]基础经济系数!$N$123:$N$153,"碎片宝箱",[1]基础经济系数!$J$123:$J$153,A164)</f>
        <v>0</v>
      </c>
      <c r="R164">
        <f>IF(B164=B163,0,VLOOKUP(B164,通用估算系数!$T$1:$U$11,2,FALSE))</f>
        <v>0</v>
      </c>
      <c r="S164">
        <f>SUMIFS([1]基础经济系数!$D$187:$D$214,[1]基础经济系数!$B$187:$B$214,C164,[1]基础经济系数!$G$187:$G$214,"部件宝箱")</f>
        <v>0</v>
      </c>
      <c r="T164">
        <f>SUMIFS([1]基础经济系数!$M$123:$M$153,[1]基础经济系数!$N$123:$N$153,"部件宝箱",[1]基础经济系数!$J$123:$J$153,A164)</f>
        <v>0</v>
      </c>
      <c r="U164">
        <f>IF(B164=B163,0,VLOOKUP(B164,通用估算系数!$W$1:$X$11,2,FALSE))</f>
        <v>0</v>
      </c>
      <c r="V164">
        <f>SUMIFS([1]基础经济系数!$D$187:$D$214,[1]基础经济系数!$B$187:$B$214,C164,[1]基础经济系数!$G$187:$G$214,"普通自宝箱")</f>
        <v>0</v>
      </c>
      <c r="W164">
        <f>SUMIFS([1]基础经济系数!$M$123:$M$153,[1]基础经济系数!$N$123:$N$153,"普通自宝箱",[1]基础经济系数!$J$123:$J$153,A164)</f>
        <v>0</v>
      </c>
      <c r="X164">
        <f>IF(B164=B163,0,VLOOKUP(B164,通用估算系数!$Z$1:$AA$11,2,FALSE))+IF(B164&gt;B163,1,0)</f>
        <v>0</v>
      </c>
      <c r="Y164">
        <f>SUMIFS([1]基础经济系数!$D$187:$D$214,[1]基础经济系数!$B$187:$B$214,C164,[1]基础经济系数!$G$187:$G$214,"高级自宝箱")</f>
        <v>0</v>
      </c>
      <c r="Z164">
        <f>SUMIFS([1]基础经济系数!$M$123:$M$153,[1]基础经济系数!$N$123:$N$153,"高级自宝箱",[1]基础经济系数!$J$123:$J$153,A164)</f>
        <v>0</v>
      </c>
    </row>
    <row r="165" spans="1:26" x14ac:dyDescent="0.2">
      <c r="A165">
        <f>玩家成长时间线!A165</f>
        <v>164</v>
      </c>
      <c r="B165">
        <f>玩家成长时间线!B165</f>
        <v>10</v>
      </c>
      <c r="C165">
        <f>IF(MOD(A165,通用估算系数!$B$9),MOD(A165,通用估算系数!$B$9),通用估算系数!$B$9)</f>
        <v>24</v>
      </c>
      <c r="D165">
        <f>钥匙投放计算!C165/100</f>
        <v>2.4828000000000001</v>
      </c>
      <c r="E165">
        <f>VLOOKUP(B165,通用估算系数!$G$1:$H$11,2,FALSE)*通用估算系数!$B$5/通用估算系数!$B$11</f>
        <v>2.25</v>
      </c>
      <c r="F165">
        <f t="shared" si="10"/>
        <v>0</v>
      </c>
      <c r="G165">
        <f t="shared" si="11"/>
        <v>0</v>
      </c>
      <c r="H165">
        <f t="shared" si="12"/>
        <v>0</v>
      </c>
      <c r="I165">
        <f t="shared" si="13"/>
        <v>0</v>
      </c>
      <c r="J165">
        <f>SUMIFS([1]基础经济系数!$M$123:$M$153,[1]基础经济系数!$N$123:$N$153,"稀有自宝箱",[1]基础经济系数!$J$123:$J$153,A165)</f>
        <v>0</v>
      </c>
      <c r="K165">
        <v>2</v>
      </c>
      <c r="L165">
        <v>1</v>
      </c>
      <c r="M165" s="4">
        <f t="shared" si="14"/>
        <v>0.14285714285714285</v>
      </c>
      <c r="N165" s="4">
        <f t="shared" si="14"/>
        <v>0.14285714285714285</v>
      </c>
      <c r="O165">
        <f>IF(B165=B164,0,VLOOKUP(B165,通用估算系数!$Q$1:$R$11,2,FALSE))</f>
        <v>0</v>
      </c>
      <c r="P165">
        <f>SUMIFS([1]基础经济系数!$D$187:$D$214,[1]基础经济系数!$B$187:$B$214,C165,[1]基础经济系数!$G$187:$G$214,"碎片宝箱")</f>
        <v>0</v>
      </c>
      <c r="Q165">
        <f>SUMIFS([1]基础经济系数!$M$123:$M$153,[1]基础经济系数!$N$123:$N$153,"碎片宝箱",[1]基础经济系数!$J$123:$J$153,A165)</f>
        <v>0</v>
      </c>
      <c r="R165">
        <f>IF(B165=B164,0,VLOOKUP(B165,通用估算系数!$T$1:$U$11,2,FALSE))</f>
        <v>0</v>
      </c>
      <c r="S165">
        <f>SUMIFS([1]基础经济系数!$D$187:$D$214,[1]基础经济系数!$B$187:$B$214,C165,[1]基础经济系数!$G$187:$G$214,"部件宝箱")</f>
        <v>0</v>
      </c>
      <c r="T165">
        <f>SUMIFS([1]基础经济系数!$M$123:$M$153,[1]基础经济系数!$N$123:$N$153,"部件宝箱",[1]基础经济系数!$J$123:$J$153,A165)</f>
        <v>0</v>
      </c>
      <c r="U165">
        <f>IF(B165=B164,0,VLOOKUP(B165,通用估算系数!$W$1:$X$11,2,FALSE))</f>
        <v>0</v>
      </c>
      <c r="V165">
        <f>SUMIFS([1]基础经济系数!$D$187:$D$214,[1]基础经济系数!$B$187:$B$214,C165,[1]基础经济系数!$G$187:$G$214,"普通自宝箱")</f>
        <v>0</v>
      </c>
      <c r="W165">
        <f>SUMIFS([1]基础经济系数!$M$123:$M$153,[1]基础经济系数!$N$123:$N$153,"普通自宝箱",[1]基础经济系数!$J$123:$J$153,A165)</f>
        <v>0</v>
      </c>
      <c r="X165">
        <f>IF(B165=B164,0,VLOOKUP(B165,通用估算系数!$Z$1:$AA$11,2,FALSE))+IF(B165&gt;B164,1,0)</f>
        <v>0</v>
      </c>
      <c r="Y165">
        <f>SUMIFS([1]基础经济系数!$D$187:$D$214,[1]基础经济系数!$B$187:$B$214,C165,[1]基础经济系数!$G$187:$G$214,"高级自宝箱")</f>
        <v>0</v>
      </c>
      <c r="Z165">
        <f>SUMIFS([1]基础经济系数!$M$123:$M$153,[1]基础经济系数!$N$123:$N$153,"高级自宝箱",[1]基础经济系数!$J$123:$J$153,A165)</f>
        <v>0</v>
      </c>
    </row>
    <row r="166" spans="1:26" x14ac:dyDescent="0.2">
      <c r="A166">
        <f>玩家成长时间线!A166</f>
        <v>165</v>
      </c>
      <c r="B166">
        <f>玩家成长时间线!B166</f>
        <v>10</v>
      </c>
      <c r="C166">
        <f>IF(MOD(A166,通用估算系数!$B$9),MOD(A166,通用估算系数!$B$9),通用估算系数!$B$9)</f>
        <v>25</v>
      </c>
      <c r="D166">
        <f>钥匙投放计算!C166/100</f>
        <v>2.4927999999999999</v>
      </c>
      <c r="E166">
        <f>VLOOKUP(B166,通用估算系数!$G$1:$H$11,2,FALSE)*通用估算系数!$B$5/通用估算系数!$B$11</f>
        <v>2.25</v>
      </c>
      <c r="F166">
        <f t="shared" si="10"/>
        <v>1</v>
      </c>
      <c r="G166">
        <f t="shared" si="11"/>
        <v>0</v>
      </c>
      <c r="H166">
        <f t="shared" si="12"/>
        <v>0</v>
      </c>
      <c r="I166">
        <f t="shared" si="13"/>
        <v>0</v>
      </c>
      <c r="J166">
        <f>SUMIFS([1]基础经济系数!$M$123:$M$153,[1]基础经济系数!$N$123:$N$153,"稀有自宝箱",[1]基础经济系数!$J$123:$J$153,A166)</f>
        <v>0</v>
      </c>
      <c r="K166">
        <v>2</v>
      </c>
      <c r="L166">
        <v>1</v>
      </c>
      <c r="M166" s="4">
        <f t="shared" si="14"/>
        <v>0.14285714285714285</v>
      </c>
      <c r="N166" s="4">
        <f t="shared" si="14"/>
        <v>0.14285714285714285</v>
      </c>
      <c r="O166">
        <f>IF(B166=B165,0,VLOOKUP(B166,通用估算系数!$Q$1:$R$11,2,FALSE))</f>
        <v>0</v>
      </c>
      <c r="P166">
        <f>SUMIFS([1]基础经济系数!$D$187:$D$214,[1]基础经济系数!$B$187:$B$214,C166,[1]基础经济系数!$G$187:$G$214,"碎片宝箱")</f>
        <v>0</v>
      </c>
      <c r="Q166">
        <f>SUMIFS([1]基础经济系数!$M$123:$M$153,[1]基础经济系数!$N$123:$N$153,"碎片宝箱",[1]基础经济系数!$J$123:$J$153,A166)</f>
        <v>1</v>
      </c>
      <c r="R166">
        <f>IF(B166=B165,0,VLOOKUP(B166,通用估算系数!$T$1:$U$11,2,FALSE))</f>
        <v>0</v>
      </c>
      <c r="S166">
        <f>SUMIFS([1]基础经济系数!$D$187:$D$214,[1]基础经济系数!$B$187:$B$214,C166,[1]基础经济系数!$G$187:$G$214,"部件宝箱")</f>
        <v>0</v>
      </c>
      <c r="T166">
        <f>SUMIFS([1]基础经济系数!$M$123:$M$153,[1]基础经济系数!$N$123:$N$153,"部件宝箱",[1]基础经济系数!$J$123:$J$153,A166)</f>
        <v>0</v>
      </c>
      <c r="U166">
        <f>IF(B166=B165,0,VLOOKUP(B166,通用估算系数!$W$1:$X$11,2,FALSE))</f>
        <v>0</v>
      </c>
      <c r="V166">
        <f>SUMIFS([1]基础经济系数!$D$187:$D$214,[1]基础经济系数!$B$187:$B$214,C166,[1]基础经济系数!$G$187:$G$214,"普通自宝箱")</f>
        <v>0</v>
      </c>
      <c r="W166">
        <f>SUMIFS([1]基础经济系数!$M$123:$M$153,[1]基础经济系数!$N$123:$N$153,"普通自宝箱",[1]基础经济系数!$J$123:$J$153,A166)</f>
        <v>0</v>
      </c>
      <c r="X166">
        <f>IF(B166=B165,0,VLOOKUP(B166,通用估算系数!$Z$1:$AA$11,2,FALSE))+IF(B166&gt;B165,1,0)</f>
        <v>0</v>
      </c>
      <c r="Y166">
        <f>SUMIFS([1]基础经济系数!$D$187:$D$214,[1]基础经济系数!$B$187:$B$214,C166,[1]基础经济系数!$G$187:$G$214,"高级自宝箱")</f>
        <v>0</v>
      </c>
      <c r="Z166">
        <f>SUMIFS([1]基础经济系数!$M$123:$M$153,[1]基础经济系数!$N$123:$N$153,"高级自宝箱",[1]基础经济系数!$J$123:$J$153,A166)</f>
        <v>0</v>
      </c>
    </row>
    <row r="167" spans="1:26" x14ac:dyDescent="0.2">
      <c r="A167">
        <f>玩家成长时间线!A167</f>
        <v>166</v>
      </c>
      <c r="B167">
        <f>玩家成长时间线!B167</f>
        <v>10</v>
      </c>
      <c r="C167">
        <f>IF(MOD(A167,通用估算系数!$B$9),MOD(A167,通用估算系数!$B$9),通用估算系数!$B$9)</f>
        <v>26</v>
      </c>
      <c r="D167">
        <f>钥匙投放计算!C167/100</f>
        <v>2.6027999999999998</v>
      </c>
      <c r="E167">
        <f>VLOOKUP(B167,通用估算系数!$G$1:$H$11,2,FALSE)*通用估算系数!$B$5/通用估算系数!$B$11</f>
        <v>2.25</v>
      </c>
      <c r="F167">
        <f t="shared" si="10"/>
        <v>0</v>
      </c>
      <c r="G167">
        <f t="shared" si="11"/>
        <v>0</v>
      </c>
      <c r="H167">
        <f t="shared" si="12"/>
        <v>0</v>
      </c>
      <c r="I167">
        <f t="shared" si="13"/>
        <v>0</v>
      </c>
      <c r="J167">
        <f>SUMIFS([1]基础经济系数!$M$123:$M$153,[1]基础经济系数!$N$123:$N$153,"稀有自宝箱",[1]基础经济系数!$J$123:$J$153,A167)</f>
        <v>0</v>
      </c>
      <c r="K167">
        <v>2</v>
      </c>
      <c r="L167">
        <v>1</v>
      </c>
      <c r="M167" s="4">
        <f t="shared" si="14"/>
        <v>0.14285714285714285</v>
      </c>
      <c r="N167" s="4">
        <f t="shared" si="14"/>
        <v>0.14285714285714285</v>
      </c>
      <c r="O167">
        <f>IF(B167=B166,0,VLOOKUP(B167,通用估算系数!$Q$1:$R$11,2,FALSE))</f>
        <v>0</v>
      </c>
      <c r="P167">
        <f>SUMIFS([1]基础经济系数!$D$187:$D$214,[1]基础经济系数!$B$187:$B$214,C167,[1]基础经济系数!$G$187:$G$214,"碎片宝箱")</f>
        <v>0</v>
      </c>
      <c r="Q167">
        <f>SUMIFS([1]基础经济系数!$M$123:$M$153,[1]基础经济系数!$N$123:$N$153,"碎片宝箱",[1]基础经济系数!$J$123:$J$153,A167)</f>
        <v>0</v>
      </c>
      <c r="R167">
        <f>IF(B167=B166,0,VLOOKUP(B167,通用估算系数!$T$1:$U$11,2,FALSE))</f>
        <v>0</v>
      </c>
      <c r="S167">
        <f>SUMIFS([1]基础经济系数!$D$187:$D$214,[1]基础经济系数!$B$187:$B$214,C167,[1]基础经济系数!$G$187:$G$214,"部件宝箱")</f>
        <v>0</v>
      </c>
      <c r="T167">
        <f>SUMIFS([1]基础经济系数!$M$123:$M$153,[1]基础经济系数!$N$123:$N$153,"部件宝箱",[1]基础经济系数!$J$123:$J$153,A167)</f>
        <v>0</v>
      </c>
      <c r="U167">
        <f>IF(B167=B166,0,VLOOKUP(B167,通用估算系数!$W$1:$X$11,2,FALSE))</f>
        <v>0</v>
      </c>
      <c r="V167">
        <f>SUMIFS([1]基础经济系数!$D$187:$D$214,[1]基础经济系数!$B$187:$B$214,C167,[1]基础经济系数!$G$187:$G$214,"普通自宝箱")</f>
        <v>0</v>
      </c>
      <c r="W167">
        <f>SUMIFS([1]基础经济系数!$M$123:$M$153,[1]基础经济系数!$N$123:$N$153,"普通自宝箱",[1]基础经济系数!$J$123:$J$153,A167)</f>
        <v>0</v>
      </c>
      <c r="X167">
        <f>IF(B167=B166,0,VLOOKUP(B167,通用估算系数!$Z$1:$AA$11,2,FALSE))+IF(B167&gt;B166,1,0)</f>
        <v>0</v>
      </c>
      <c r="Y167">
        <f>SUMIFS([1]基础经济系数!$D$187:$D$214,[1]基础经济系数!$B$187:$B$214,C167,[1]基础经济系数!$G$187:$G$214,"高级自宝箱")</f>
        <v>0</v>
      </c>
      <c r="Z167">
        <f>SUMIFS([1]基础经济系数!$M$123:$M$153,[1]基础经济系数!$N$123:$N$153,"高级自宝箱",[1]基础经济系数!$J$123:$J$153,A167)</f>
        <v>0</v>
      </c>
    </row>
    <row r="168" spans="1:26" x14ac:dyDescent="0.2">
      <c r="A168">
        <f>玩家成长时间线!A168</f>
        <v>167</v>
      </c>
      <c r="B168">
        <f>玩家成长时间线!B168</f>
        <v>10</v>
      </c>
      <c r="C168">
        <f>IF(MOD(A168,通用估算系数!$B$9),MOD(A168,通用估算系数!$B$9),通用估算系数!$B$9)</f>
        <v>27</v>
      </c>
      <c r="D168">
        <f>钥匙投放计算!C168/100</f>
        <v>2.5127999999999999</v>
      </c>
      <c r="E168">
        <f>VLOOKUP(B168,通用估算系数!$G$1:$H$11,2,FALSE)*通用估算系数!$B$5/通用估算系数!$B$11</f>
        <v>2.25</v>
      </c>
      <c r="F168">
        <f t="shared" si="10"/>
        <v>0</v>
      </c>
      <c r="G168">
        <f t="shared" si="11"/>
        <v>0</v>
      </c>
      <c r="H168">
        <f t="shared" si="12"/>
        <v>0</v>
      </c>
      <c r="I168">
        <f t="shared" si="13"/>
        <v>0</v>
      </c>
      <c r="J168">
        <f>SUMIFS([1]基础经济系数!$M$123:$M$153,[1]基础经济系数!$N$123:$N$153,"稀有自宝箱",[1]基础经济系数!$J$123:$J$153,A168)</f>
        <v>0</v>
      </c>
      <c r="K168">
        <v>2</v>
      </c>
      <c r="L168">
        <v>1</v>
      </c>
      <c r="M168" s="4">
        <f t="shared" si="14"/>
        <v>0.14285714285714285</v>
      </c>
      <c r="N168" s="4">
        <f t="shared" si="14"/>
        <v>0.14285714285714285</v>
      </c>
      <c r="O168">
        <f>IF(B168=B167,0,VLOOKUP(B168,通用估算系数!$Q$1:$R$11,2,FALSE))</f>
        <v>0</v>
      </c>
      <c r="P168">
        <f>SUMIFS([1]基础经济系数!$D$187:$D$214,[1]基础经济系数!$B$187:$B$214,C168,[1]基础经济系数!$G$187:$G$214,"碎片宝箱")</f>
        <v>0</v>
      </c>
      <c r="Q168">
        <f>SUMIFS([1]基础经济系数!$M$123:$M$153,[1]基础经济系数!$N$123:$N$153,"碎片宝箱",[1]基础经济系数!$J$123:$J$153,A168)</f>
        <v>0</v>
      </c>
      <c r="R168">
        <f>IF(B168=B167,0,VLOOKUP(B168,通用估算系数!$T$1:$U$11,2,FALSE))</f>
        <v>0</v>
      </c>
      <c r="S168">
        <f>SUMIFS([1]基础经济系数!$D$187:$D$214,[1]基础经济系数!$B$187:$B$214,C168,[1]基础经济系数!$G$187:$G$214,"部件宝箱")</f>
        <v>0</v>
      </c>
      <c r="T168">
        <f>SUMIFS([1]基础经济系数!$M$123:$M$153,[1]基础经济系数!$N$123:$N$153,"部件宝箱",[1]基础经济系数!$J$123:$J$153,A168)</f>
        <v>0</v>
      </c>
      <c r="U168">
        <f>IF(B168=B167,0,VLOOKUP(B168,通用估算系数!$W$1:$X$11,2,FALSE))</f>
        <v>0</v>
      </c>
      <c r="V168">
        <f>SUMIFS([1]基础经济系数!$D$187:$D$214,[1]基础经济系数!$B$187:$B$214,C168,[1]基础经济系数!$G$187:$G$214,"普通自宝箱")</f>
        <v>0</v>
      </c>
      <c r="W168">
        <f>SUMIFS([1]基础经济系数!$M$123:$M$153,[1]基础经济系数!$N$123:$N$153,"普通自宝箱",[1]基础经济系数!$J$123:$J$153,A168)</f>
        <v>0</v>
      </c>
      <c r="X168">
        <f>IF(B168=B167,0,VLOOKUP(B168,通用估算系数!$Z$1:$AA$11,2,FALSE))+IF(B168&gt;B167,1,0)</f>
        <v>0</v>
      </c>
      <c r="Y168">
        <f>SUMIFS([1]基础经济系数!$D$187:$D$214,[1]基础经济系数!$B$187:$B$214,C168,[1]基础经济系数!$G$187:$G$214,"高级自宝箱")</f>
        <v>0</v>
      </c>
      <c r="Z168">
        <f>SUMIFS([1]基础经济系数!$M$123:$M$153,[1]基础经济系数!$N$123:$N$153,"高级自宝箱",[1]基础经济系数!$J$123:$J$153,A168)</f>
        <v>0</v>
      </c>
    </row>
    <row r="169" spans="1:26" x14ac:dyDescent="0.2">
      <c r="A169">
        <f>玩家成长时间线!A169</f>
        <v>168</v>
      </c>
      <c r="B169">
        <f>玩家成长时间线!B169</f>
        <v>8</v>
      </c>
      <c r="C169">
        <f>IF(MOD(A169,通用估算系数!$B$9),MOD(A169,通用估算系数!$B$9),通用估算系数!$B$9)</f>
        <v>28</v>
      </c>
      <c r="D169">
        <f>钥匙投放计算!C169/100</f>
        <v>2.5228000000000002</v>
      </c>
      <c r="E169">
        <f>VLOOKUP(B169,通用估算系数!$G$1:$H$11,2,FALSE)*通用估算系数!$B$5/通用估算系数!$B$11</f>
        <v>1.8</v>
      </c>
      <c r="F169">
        <f t="shared" si="10"/>
        <v>1</v>
      </c>
      <c r="G169">
        <f t="shared" si="11"/>
        <v>0</v>
      </c>
      <c r="H169">
        <f t="shared" si="12"/>
        <v>0</v>
      </c>
      <c r="I169">
        <f t="shared" si="13"/>
        <v>0</v>
      </c>
      <c r="J169">
        <f>SUMIFS([1]基础经济系数!$M$123:$M$153,[1]基础经济系数!$N$123:$N$153,"稀有自宝箱",[1]基础经济系数!$J$123:$J$153,A169)</f>
        <v>0</v>
      </c>
      <c r="K169">
        <v>2</v>
      </c>
      <c r="L169">
        <v>1</v>
      </c>
      <c r="M169" s="4">
        <f t="shared" si="14"/>
        <v>0.14285714285714285</v>
      </c>
      <c r="N169" s="4">
        <f t="shared" si="14"/>
        <v>0.14285714285714285</v>
      </c>
      <c r="O169">
        <f>IF(B169=B168,0,VLOOKUP(B169,通用估算系数!$Q$1:$R$11,2,FALSE))</f>
        <v>1</v>
      </c>
      <c r="P169">
        <f>SUMIFS([1]基础经济系数!$D$187:$D$214,[1]基础经济系数!$B$187:$B$214,C169,[1]基础经济系数!$G$187:$G$214,"碎片宝箱")</f>
        <v>0</v>
      </c>
      <c r="Q169">
        <f>SUMIFS([1]基础经济系数!$M$123:$M$153,[1]基础经济系数!$N$123:$N$153,"碎片宝箱",[1]基础经济系数!$J$123:$J$153,A169)</f>
        <v>0</v>
      </c>
      <c r="R169">
        <f>IF(B169=B168,0,VLOOKUP(B169,通用估算系数!$T$1:$U$11,2,FALSE))</f>
        <v>0</v>
      </c>
      <c r="S169">
        <f>SUMIFS([1]基础经济系数!$D$187:$D$214,[1]基础经济系数!$B$187:$B$214,C169,[1]基础经济系数!$G$187:$G$214,"部件宝箱")</f>
        <v>0</v>
      </c>
      <c r="T169">
        <f>SUMIFS([1]基础经济系数!$M$123:$M$153,[1]基础经济系数!$N$123:$N$153,"部件宝箱",[1]基础经济系数!$J$123:$J$153,A169)</f>
        <v>0</v>
      </c>
      <c r="U169">
        <f>IF(B169=B168,0,VLOOKUP(B169,通用估算系数!$W$1:$X$11,2,FALSE))</f>
        <v>0</v>
      </c>
      <c r="V169">
        <f>SUMIFS([1]基础经济系数!$D$187:$D$214,[1]基础经济系数!$B$187:$B$214,C169,[1]基础经济系数!$G$187:$G$214,"普通自宝箱")</f>
        <v>0</v>
      </c>
      <c r="W169">
        <f>SUMIFS([1]基础经济系数!$M$123:$M$153,[1]基础经济系数!$N$123:$N$153,"普通自宝箱",[1]基础经济系数!$J$123:$J$153,A169)</f>
        <v>0</v>
      </c>
      <c r="X169">
        <f>IF(B169=B168,0,VLOOKUP(B169,通用估算系数!$Z$1:$AA$11,2,FALSE))+IF(B169&gt;B168,1,0)</f>
        <v>0</v>
      </c>
      <c r="Y169">
        <f>SUMIFS([1]基础经济系数!$D$187:$D$214,[1]基础经济系数!$B$187:$B$214,C169,[1]基础经济系数!$G$187:$G$214,"高级自宝箱")</f>
        <v>0</v>
      </c>
      <c r="Z169">
        <f>SUMIFS([1]基础经济系数!$M$123:$M$153,[1]基础经济系数!$N$123:$N$153,"高级自宝箱",[1]基础经济系数!$J$123:$J$153,A169)</f>
        <v>0</v>
      </c>
    </row>
    <row r="170" spans="1:26" x14ac:dyDescent="0.2">
      <c r="A170">
        <f>玩家成长时间线!A170</f>
        <v>169</v>
      </c>
      <c r="B170">
        <f>玩家成长时间线!B170</f>
        <v>8</v>
      </c>
      <c r="C170">
        <f>IF(MOD(A170,通用估算系数!$B$9),MOD(A170,通用估算系数!$B$9),通用估算系数!$B$9)</f>
        <v>1</v>
      </c>
      <c r="D170">
        <f>钥匙投放计算!C170/100</f>
        <v>2.2528000000000001</v>
      </c>
      <c r="E170">
        <f>VLOOKUP(B170,通用估算系数!$G$1:$H$11,2,FALSE)*通用估算系数!$B$5/通用估算系数!$B$11</f>
        <v>1.8</v>
      </c>
      <c r="F170">
        <f t="shared" si="10"/>
        <v>0</v>
      </c>
      <c r="G170">
        <f t="shared" si="11"/>
        <v>0</v>
      </c>
      <c r="H170">
        <f t="shared" si="12"/>
        <v>0</v>
      </c>
      <c r="I170">
        <f t="shared" si="13"/>
        <v>0</v>
      </c>
      <c r="J170">
        <f>SUMIFS([1]基础经济系数!$M$123:$M$153,[1]基础经济系数!$N$123:$N$153,"稀有自宝箱",[1]基础经济系数!$J$123:$J$153,A170)</f>
        <v>0</v>
      </c>
      <c r="K170">
        <v>2</v>
      </c>
      <c r="L170">
        <v>1</v>
      </c>
      <c r="M170" s="4">
        <f t="shared" si="14"/>
        <v>0.14285714285714285</v>
      </c>
      <c r="N170" s="4">
        <f t="shared" si="14"/>
        <v>0.14285714285714285</v>
      </c>
      <c r="O170">
        <f>IF(B170=B169,0,VLOOKUP(B170,通用估算系数!$Q$1:$R$11,2,FALSE))</f>
        <v>0</v>
      </c>
      <c r="P170">
        <f>SUMIFS([1]基础经济系数!$D$187:$D$214,[1]基础经济系数!$B$187:$B$214,C170,[1]基础经济系数!$G$187:$G$214,"碎片宝箱")</f>
        <v>0</v>
      </c>
      <c r="Q170">
        <f>SUMIFS([1]基础经济系数!$M$123:$M$153,[1]基础经济系数!$N$123:$N$153,"碎片宝箱",[1]基础经济系数!$J$123:$J$153,A170)</f>
        <v>0</v>
      </c>
      <c r="R170">
        <f>IF(B170=B169,0,VLOOKUP(B170,通用估算系数!$T$1:$U$11,2,FALSE))</f>
        <v>0</v>
      </c>
      <c r="S170">
        <f>SUMIFS([1]基础经济系数!$D$187:$D$214,[1]基础经济系数!$B$187:$B$214,C170,[1]基础经济系数!$G$187:$G$214,"部件宝箱")</f>
        <v>0</v>
      </c>
      <c r="T170">
        <f>SUMIFS([1]基础经济系数!$M$123:$M$153,[1]基础经济系数!$N$123:$N$153,"部件宝箱",[1]基础经济系数!$J$123:$J$153,A170)</f>
        <v>0</v>
      </c>
      <c r="U170">
        <f>IF(B170=B169,0,VLOOKUP(B170,通用估算系数!$W$1:$X$11,2,FALSE))</f>
        <v>0</v>
      </c>
      <c r="V170">
        <f>SUMIFS([1]基础经济系数!$D$187:$D$214,[1]基础经济系数!$B$187:$B$214,C170,[1]基础经济系数!$G$187:$G$214,"普通自宝箱")</f>
        <v>0</v>
      </c>
      <c r="W170">
        <f>SUMIFS([1]基础经济系数!$M$123:$M$153,[1]基础经济系数!$N$123:$N$153,"普通自宝箱",[1]基础经济系数!$J$123:$J$153,A170)</f>
        <v>0</v>
      </c>
      <c r="X170">
        <f>IF(B170=B169,0,VLOOKUP(B170,通用估算系数!$Z$1:$AA$11,2,FALSE))+IF(B170&gt;B169,1,0)</f>
        <v>0</v>
      </c>
      <c r="Y170">
        <f>SUMIFS([1]基础经济系数!$D$187:$D$214,[1]基础经济系数!$B$187:$B$214,C170,[1]基础经济系数!$G$187:$G$214,"高级自宝箱")</f>
        <v>0</v>
      </c>
      <c r="Z170">
        <f>SUMIFS([1]基础经济系数!$M$123:$M$153,[1]基础经济系数!$N$123:$N$153,"高级自宝箱",[1]基础经济系数!$J$123:$J$153,A170)</f>
        <v>0</v>
      </c>
    </row>
    <row r="171" spans="1:26" x14ac:dyDescent="0.2">
      <c r="A171">
        <f>玩家成长时间线!A171</f>
        <v>170</v>
      </c>
      <c r="B171">
        <f>玩家成长时间线!B171</f>
        <v>8</v>
      </c>
      <c r="C171">
        <f>IF(MOD(A171,通用估算系数!$B$9),MOD(A171,通用估算系数!$B$9),通用估算系数!$B$9)</f>
        <v>2</v>
      </c>
      <c r="D171">
        <f>钥匙投放计算!C171/100</f>
        <v>2.3128000000000002</v>
      </c>
      <c r="E171">
        <f>VLOOKUP(B171,通用估算系数!$G$1:$H$11,2,FALSE)*通用估算系数!$B$5/通用估算系数!$B$11</f>
        <v>1.8</v>
      </c>
      <c r="F171">
        <f t="shared" si="10"/>
        <v>0</v>
      </c>
      <c r="G171">
        <f t="shared" si="11"/>
        <v>0</v>
      </c>
      <c r="H171">
        <f t="shared" si="12"/>
        <v>0</v>
      </c>
      <c r="I171">
        <f t="shared" si="13"/>
        <v>0</v>
      </c>
      <c r="J171">
        <f>SUMIFS([1]基础经济系数!$M$123:$M$153,[1]基础经济系数!$N$123:$N$153,"稀有自宝箱",[1]基础经济系数!$J$123:$J$153,A171)</f>
        <v>0</v>
      </c>
      <c r="K171">
        <v>2</v>
      </c>
      <c r="L171">
        <v>1</v>
      </c>
      <c r="M171" s="4">
        <f t="shared" si="14"/>
        <v>0.14285714285714285</v>
      </c>
      <c r="N171" s="4">
        <f t="shared" si="14"/>
        <v>0.14285714285714285</v>
      </c>
      <c r="O171">
        <f>IF(B171=B170,0,VLOOKUP(B171,通用估算系数!$Q$1:$R$11,2,FALSE))</f>
        <v>0</v>
      </c>
      <c r="P171">
        <f>SUMIFS([1]基础经济系数!$D$187:$D$214,[1]基础经济系数!$B$187:$B$214,C171,[1]基础经济系数!$G$187:$G$214,"碎片宝箱")</f>
        <v>0</v>
      </c>
      <c r="Q171">
        <f>SUMIFS([1]基础经济系数!$M$123:$M$153,[1]基础经济系数!$N$123:$N$153,"碎片宝箱",[1]基础经济系数!$J$123:$J$153,A171)</f>
        <v>0</v>
      </c>
      <c r="R171">
        <f>IF(B171=B170,0,VLOOKUP(B171,通用估算系数!$T$1:$U$11,2,FALSE))</f>
        <v>0</v>
      </c>
      <c r="S171">
        <f>SUMIFS([1]基础经济系数!$D$187:$D$214,[1]基础经济系数!$B$187:$B$214,C171,[1]基础经济系数!$G$187:$G$214,"部件宝箱")</f>
        <v>0</v>
      </c>
      <c r="T171">
        <f>SUMIFS([1]基础经济系数!$M$123:$M$153,[1]基础经济系数!$N$123:$N$153,"部件宝箱",[1]基础经济系数!$J$123:$J$153,A171)</f>
        <v>0</v>
      </c>
      <c r="U171">
        <f>IF(B171=B170,0,VLOOKUP(B171,通用估算系数!$W$1:$X$11,2,FALSE))</f>
        <v>0</v>
      </c>
      <c r="V171">
        <f>SUMIFS([1]基础经济系数!$D$187:$D$214,[1]基础经济系数!$B$187:$B$214,C171,[1]基础经济系数!$G$187:$G$214,"普通自宝箱")</f>
        <v>0</v>
      </c>
      <c r="W171">
        <f>SUMIFS([1]基础经济系数!$M$123:$M$153,[1]基础经济系数!$N$123:$N$153,"普通自宝箱",[1]基础经济系数!$J$123:$J$153,A171)</f>
        <v>0</v>
      </c>
      <c r="X171">
        <f>IF(B171=B170,0,VLOOKUP(B171,通用估算系数!$Z$1:$AA$11,2,FALSE))+IF(B171&gt;B170,1,0)</f>
        <v>0</v>
      </c>
      <c r="Y171">
        <f>SUMIFS([1]基础经济系数!$D$187:$D$214,[1]基础经济系数!$B$187:$B$214,C171,[1]基础经济系数!$G$187:$G$214,"高级自宝箱")</f>
        <v>0</v>
      </c>
      <c r="Z171">
        <f>SUMIFS([1]基础经济系数!$M$123:$M$153,[1]基础经济系数!$N$123:$N$153,"高级自宝箱",[1]基础经济系数!$J$123:$J$153,A171)</f>
        <v>0</v>
      </c>
    </row>
    <row r="172" spans="1:26" x14ac:dyDescent="0.2">
      <c r="A172">
        <f>玩家成长时间线!A172</f>
        <v>171</v>
      </c>
      <c r="B172">
        <f>玩家成长时间线!B172</f>
        <v>9</v>
      </c>
      <c r="C172">
        <f>IF(MOD(A172,通用估算系数!$B$9),MOD(A172,通用估算系数!$B$9),通用估算系数!$B$9)</f>
        <v>3</v>
      </c>
      <c r="D172">
        <f>钥匙投放计算!C172/100</f>
        <v>2.2728000000000002</v>
      </c>
      <c r="E172">
        <f>VLOOKUP(B172,通用估算系数!$G$1:$H$11,2,FALSE)*通用估算系数!$B$5/通用估算系数!$B$11</f>
        <v>2.25</v>
      </c>
      <c r="F172">
        <f t="shared" si="10"/>
        <v>0</v>
      </c>
      <c r="G172">
        <f t="shared" si="11"/>
        <v>0</v>
      </c>
      <c r="H172">
        <f t="shared" si="12"/>
        <v>1</v>
      </c>
      <c r="I172">
        <f t="shared" si="13"/>
        <v>1</v>
      </c>
      <c r="J172">
        <f>SUMIFS([1]基础经济系数!$M$123:$M$153,[1]基础经济系数!$N$123:$N$153,"稀有自宝箱",[1]基础经济系数!$J$123:$J$153,A172)</f>
        <v>0</v>
      </c>
      <c r="K172">
        <v>2</v>
      </c>
      <c r="L172">
        <v>1</v>
      </c>
      <c r="M172" s="4">
        <f t="shared" si="14"/>
        <v>0.14285714285714285</v>
      </c>
      <c r="N172" s="4">
        <f t="shared" si="14"/>
        <v>0.14285714285714285</v>
      </c>
      <c r="O172">
        <f>IF(B172=B171,0,VLOOKUP(B172,通用估算系数!$Q$1:$R$11,2,FALSE))</f>
        <v>0</v>
      </c>
      <c r="P172">
        <f>SUMIFS([1]基础经济系数!$D$187:$D$214,[1]基础经济系数!$B$187:$B$214,C172,[1]基础经济系数!$G$187:$G$214,"碎片宝箱")</f>
        <v>0</v>
      </c>
      <c r="Q172">
        <f>SUMIFS([1]基础经济系数!$M$123:$M$153,[1]基础经济系数!$N$123:$N$153,"碎片宝箱",[1]基础经济系数!$J$123:$J$153,A172)</f>
        <v>0</v>
      </c>
      <c r="R172">
        <f>IF(B172=B171,0,VLOOKUP(B172,通用估算系数!$T$1:$U$11,2,FALSE))</f>
        <v>0</v>
      </c>
      <c r="S172">
        <f>SUMIFS([1]基础经济系数!$D$187:$D$214,[1]基础经济系数!$B$187:$B$214,C172,[1]基础经济系数!$G$187:$G$214,"部件宝箱")</f>
        <v>0</v>
      </c>
      <c r="T172">
        <f>SUMIFS([1]基础经济系数!$M$123:$M$153,[1]基础经济系数!$N$123:$N$153,"部件宝箱",[1]基础经济系数!$J$123:$J$153,A172)</f>
        <v>0</v>
      </c>
      <c r="U172">
        <f>IF(B172=B171,0,VLOOKUP(B172,通用估算系数!$W$1:$X$11,2,FALSE))</f>
        <v>1</v>
      </c>
      <c r="V172">
        <f>SUMIFS([1]基础经济系数!$D$187:$D$214,[1]基础经济系数!$B$187:$B$214,C172,[1]基础经济系数!$G$187:$G$214,"普通自宝箱")</f>
        <v>0</v>
      </c>
      <c r="W172">
        <f>SUMIFS([1]基础经济系数!$M$123:$M$153,[1]基础经济系数!$N$123:$N$153,"普通自宝箱",[1]基础经济系数!$J$123:$J$153,A172)</f>
        <v>0</v>
      </c>
      <c r="X172">
        <f>IF(B172=B171,0,VLOOKUP(B172,通用估算系数!$Z$1:$AA$11,2,FALSE))+IF(B172&gt;B171,1,0)</f>
        <v>1</v>
      </c>
      <c r="Y172">
        <f>SUMIFS([1]基础经济系数!$D$187:$D$214,[1]基础经济系数!$B$187:$B$214,C172,[1]基础经济系数!$G$187:$G$214,"高级自宝箱")</f>
        <v>0</v>
      </c>
      <c r="Z172">
        <f>SUMIFS([1]基础经济系数!$M$123:$M$153,[1]基础经济系数!$N$123:$N$153,"高级自宝箱",[1]基础经济系数!$J$123:$J$153,A172)</f>
        <v>0</v>
      </c>
    </row>
    <row r="173" spans="1:26" x14ac:dyDescent="0.2">
      <c r="A173">
        <f>玩家成长时间线!A173</f>
        <v>172</v>
      </c>
      <c r="B173">
        <f>玩家成长时间线!B173</f>
        <v>9</v>
      </c>
      <c r="C173">
        <f>IF(MOD(A173,通用估算系数!$B$9),MOD(A173,通用估算系数!$B$9),通用估算系数!$B$9)</f>
        <v>4</v>
      </c>
      <c r="D173">
        <f>钥匙投放计算!C173/100</f>
        <v>2.2827999999999999</v>
      </c>
      <c r="E173">
        <f>VLOOKUP(B173,通用估算系数!$G$1:$H$11,2,FALSE)*通用估算系数!$B$5/通用估算系数!$B$11</f>
        <v>2.25</v>
      </c>
      <c r="F173">
        <f t="shared" si="10"/>
        <v>0</v>
      </c>
      <c r="G173">
        <f t="shared" si="11"/>
        <v>0</v>
      </c>
      <c r="H173">
        <f t="shared" si="12"/>
        <v>0</v>
      </c>
      <c r="I173">
        <f t="shared" si="13"/>
        <v>0</v>
      </c>
      <c r="J173">
        <f>SUMIFS([1]基础经济系数!$M$123:$M$153,[1]基础经济系数!$N$123:$N$153,"稀有自宝箱",[1]基础经济系数!$J$123:$J$153,A173)</f>
        <v>0</v>
      </c>
      <c r="K173">
        <v>2</v>
      </c>
      <c r="L173">
        <v>1</v>
      </c>
      <c r="M173" s="4">
        <f t="shared" si="14"/>
        <v>0.14285714285714285</v>
      </c>
      <c r="N173" s="4">
        <f t="shared" si="14"/>
        <v>0.14285714285714285</v>
      </c>
      <c r="O173">
        <f>IF(B173=B172,0,VLOOKUP(B173,通用估算系数!$Q$1:$R$11,2,FALSE))</f>
        <v>0</v>
      </c>
      <c r="P173">
        <f>SUMIFS([1]基础经济系数!$D$187:$D$214,[1]基础经济系数!$B$187:$B$214,C173,[1]基础经济系数!$G$187:$G$214,"碎片宝箱")</f>
        <v>0</v>
      </c>
      <c r="Q173">
        <f>SUMIFS([1]基础经济系数!$M$123:$M$153,[1]基础经济系数!$N$123:$N$153,"碎片宝箱",[1]基础经济系数!$J$123:$J$153,A173)</f>
        <v>0</v>
      </c>
      <c r="R173">
        <f>IF(B173=B172,0,VLOOKUP(B173,通用估算系数!$T$1:$U$11,2,FALSE))</f>
        <v>0</v>
      </c>
      <c r="S173">
        <f>SUMIFS([1]基础经济系数!$D$187:$D$214,[1]基础经济系数!$B$187:$B$214,C173,[1]基础经济系数!$G$187:$G$214,"部件宝箱")</f>
        <v>0</v>
      </c>
      <c r="T173">
        <f>SUMIFS([1]基础经济系数!$M$123:$M$153,[1]基础经济系数!$N$123:$N$153,"部件宝箱",[1]基础经济系数!$J$123:$J$153,A173)</f>
        <v>0</v>
      </c>
      <c r="U173">
        <f>IF(B173=B172,0,VLOOKUP(B173,通用估算系数!$W$1:$X$11,2,FALSE))</f>
        <v>0</v>
      </c>
      <c r="V173">
        <f>SUMIFS([1]基础经济系数!$D$187:$D$214,[1]基础经济系数!$B$187:$B$214,C173,[1]基础经济系数!$G$187:$G$214,"普通自宝箱")</f>
        <v>0</v>
      </c>
      <c r="W173">
        <f>SUMIFS([1]基础经济系数!$M$123:$M$153,[1]基础经济系数!$N$123:$N$153,"普通自宝箱",[1]基础经济系数!$J$123:$J$153,A173)</f>
        <v>0</v>
      </c>
      <c r="X173">
        <f>IF(B173=B172,0,VLOOKUP(B173,通用估算系数!$Z$1:$AA$11,2,FALSE))+IF(B173&gt;B172,1,0)</f>
        <v>0</v>
      </c>
      <c r="Y173">
        <f>SUMIFS([1]基础经济系数!$D$187:$D$214,[1]基础经济系数!$B$187:$B$214,C173,[1]基础经济系数!$G$187:$G$214,"高级自宝箱")</f>
        <v>0</v>
      </c>
      <c r="Z173">
        <f>SUMIFS([1]基础经济系数!$M$123:$M$153,[1]基础经济系数!$N$123:$N$153,"高级自宝箱",[1]基础经济系数!$J$123:$J$153,A173)</f>
        <v>0</v>
      </c>
    </row>
    <row r="174" spans="1:26" x14ac:dyDescent="0.2">
      <c r="A174">
        <f>玩家成长时间线!A174</f>
        <v>173</v>
      </c>
      <c r="B174">
        <f>玩家成长时间线!B174</f>
        <v>9</v>
      </c>
      <c r="C174">
        <f>IF(MOD(A174,通用估算系数!$B$9),MOD(A174,通用估算系数!$B$9),通用估算系数!$B$9)</f>
        <v>5</v>
      </c>
      <c r="D174">
        <f>钥匙投放计算!C174/100</f>
        <v>2.3927999999999998</v>
      </c>
      <c r="E174">
        <f>VLOOKUP(B174,通用估算系数!$G$1:$H$11,2,FALSE)*通用估算系数!$B$5/通用估算系数!$B$11</f>
        <v>2.25</v>
      </c>
      <c r="F174">
        <f t="shared" si="10"/>
        <v>0</v>
      </c>
      <c r="G174">
        <f t="shared" si="11"/>
        <v>0</v>
      </c>
      <c r="H174">
        <f t="shared" si="12"/>
        <v>0</v>
      </c>
      <c r="I174">
        <f t="shared" si="13"/>
        <v>0</v>
      </c>
      <c r="J174">
        <f>SUMIFS([1]基础经济系数!$M$123:$M$153,[1]基础经济系数!$N$123:$N$153,"稀有自宝箱",[1]基础经济系数!$J$123:$J$153,A174)</f>
        <v>0</v>
      </c>
      <c r="K174">
        <v>2</v>
      </c>
      <c r="L174">
        <v>1</v>
      </c>
      <c r="M174" s="4">
        <f t="shared" si="14"/>
        <v>0.14285714285714285</v>
      </c>
      <c r="N174" s="4">
        <f t="shared" si="14"/>
        <v>0.14285714285714285</v>
      </c>
      <c r="O174">
        <f>IF(B174=B173,0,VLOOKUP(B174,通用估算系数!$Q$1:$R$11,2,FALSE))</f>
        <v>0</v>
      </c>
      <c r="P174">
        <f>SUMIFS([1]基础经济系数!$D$187:$D$214,[1]基础经济系数!$B$187:$B$214,C174,[1]基础经济系数!$G$187:$G$214,"碎片宝箱")</f>
        <v>0</v>
      </c>
      <c r="Q174">
        <f>SUMIFS([1]基础经济系数!$M$123:$M$153,[1]基础经济系数!$N$123:$N$153,"碎片宝箱",[1]基础经济系数!$J$123:$J$153,A174)</f>
        <v>0</v>
      </c>
      <c r="R174">
        <f>IF(B174=B173,0,VLOOKUP(B174,通用估算系数!$T$1:$U$11,2,FALSE))</f>
        <v>0</v>
      </c>
      <c r="S174">
        <f>SUMIFS([1]基础经济系数!$D$187:$D$214,[1]基础经济系数!$B$187:$B$214,C174,[1]基础经济系数!$G$187:$G$214,"部件宝箱")</f>
        <v>0</v>
      </c>
      <c r="T174">
        <f>SUMIFS([1]基础经济系数!$M$123:$M$153,[1]基础经济系数!$N$123:$N$153,"部件宝箱",[1]基础经济系数!$J$123:$J$153,A174)</f>
        <v>0</v>
      </c>
      <c r="U174">
        <f>IF(B174=B173,0,VLOOKUP(B174,通用估算系数!$W$1:$X$11,2,FALSE))</f>
        <v>0</v>
      </c>
      <c r="V174">
        <f>SUMIFS([1]基础经济系数!$D$187:$D$214,[1]基础经济系数!$B$187:$B$214,C174,[1]基础经济系数!$G$187:$G$214,"普通自宝箱")</f>
        <v>0</v>
      </c>
      <c r="W174">
        <f>SUMIFS([1]基础经济系数!$M$123:$M$153,[1]基础经济系数!$N$123:$N$153,"普通自宝箱",[1]基础经济系数!$J$123:$J$153,A174)</f>
        <v>0</v>
      </c>
      <c r="X174">
        <f>IF(B174=B173,0,VLOOKUP(B174,通用估算系数!$Z$1:$AA$11,2,FALSE))+IF(B174&gt;B173,1,0)</f>
        <v>0</v>
      </c>
      <c r="Y174">
        <f>SUMIFS([1]基础经济系数!$D$187:$D$214,[1]基础经济系数!$B$187:$B$214,C174,[1]基础经济系数!$G$187:$G$214,"高级自宝箱")</f>
        <v>0</v>
      </c>
      <c r="Z174">
        <f>SUMIFS([1]基础经济系数!$M$123:$M$153,[1]基础经济系数!$N$123:$N$153,"高级自宝箱",[1]基础经济系数!$J$123:$J$153,A174)</f>
        <v>0</v>
      </c>
    </row>
    <row r="175" spans="1:26" x14ac:dyDescent="0.2">
      <c r="A175">
        <f>玩家成长时间线!A175</f>
        <v>174</v>
      </c>
      <c r="B175">
        <f>玩家成长时间线!B175</f>
        <v>10</v>
      </c>
      <c r="C175">
        <f>IF(MOD(A175,通用估算系数!$B$9),MOD(A175,通用估算系数!$B$9),通用估算系数!$B$9)</f>
        <v>6</v>
      </c>
      <c r="D175">
        <f>钥匙投放计算!C175/100</f>
        <v>2.3028</v>
      </c>
      <c r="E175">
        <f>VLOOKUP(B175,通用估算系数!$G$1:$H$11,2,FALSE)*通用估算系数!$B$5/通用估算系数!$B$11</f>
        <v>2.25</v>
      </c>
      <c r="F175">
        <f t="shared" si="10"/>
        <v>0</v>
      </c>
      <c r="G175">
        <f t="shared" si="11"/>
        <v>0</v>
      </c>
      <c r="H175">
        <f t="shared" si="12"/>
        <v>0</v>
      </c>
      <c r="I175">
        <f t="shared" si="13"/>
        <v>1</v>
      </c>
      <c r="J175">
        <f>SUMIFS([1]基础经济系数!$M$123:$M$153,[1]基础经济系数!$N$123:$N$153,"稀有自宝箱",[1]基础经济系数!$J$123:$J$153,A175)</f>
        <v>0</v>
      </c>
      <c r="K175">
        <v>2</v>
      </c>
      <c r="L175">
        <v>1</v>
      </c>
      <c r="M175" s="4">
        <f t="shared" si="14"/>
        <v>0.14285714285714285</v>
      </c>
      <c r="N175" s="4">
        <f t="shared" si="14"/>
        <v>0.14285714285714285</v>
      </c>
      <c r="O175">
        <f>IF(B175=B174,0,VLOOKUP(B175,通用估算系数!$Q$1:$R$11,2,FALSE))</f>
        <v>0</v>
      </c>
      <c r="P175">
        <f>SUMIFS([1]基础经济系数!$D$187:$D$214,[1]基础经济系数!$B$187:$B$214,C175,[1]基础经济系数!$G$187:$G$214,"碎片宝箱")</f>
        <v>0</v>
      </c>
      <c r="Q175">
        <f>SUMIFS([1]基础经济系数!$M$123:$M$153,[1]基础经济系数!$N$123:$N$153,"碎片宝箱",[1]基础经济系数!$J$123:$J$153,A175)</f>
        <v>0</v>
      </c>
      <c r="R175">
        <f>IF(B175=B174,0,VLOOKUP(B175,通用估算系数!$T$1:$U$11,2,FALSE))</f>
        <v>0</v>
      </c>
      <c r="S175">
        <f>SUMIFS([1]基础经济系数!$D$187:$D$214,[1]基础经济系数!$B$187:$B$214,C175,[1]基础经济系数!$G$187:$G$214,"部件宝箱")</f>
        <v>0</v>
      </c>
      <c r="T175">
        <f>SUMIFS([1]基础经济系数!$M$123:$M$153,[1]基础经济系数!$N$123:$N$153,"部件宝箱",[1]基础经济系数!$J$123:$J$153,A175)</f>
        <v>0</v>
      </c>
      <c r="U175">
        <f>IF(B175=B174,0,VLOOKUP(B175,通用估算系数!$W$1:$X$11,2,FALSE))</f>
        <v>0</v>
      </c>
      <c r="V175">
        <f>SUMIFS([1]基础经济系数!$D$187:$D$214,[1]基础经济系数!$B$187:$B$214,C175,[1]基础经济系数!$G$187:$G$214,"普通自宝箱")</f>
        <v>0</v>
      </c>
      <c r="W175">
        <f>SUMIFS([1]基础经济系数!$M$123:$M$153,[1]基础经济系数!$N$123:$N$153,"普通自宝箱",[1]基础经济系数!$J$123:$J$153,A175)</f>
        <v>0</v>
      </c>
      <c r="X175">
        <f>IF(B175=B174,0,VLOOKUP(B175,通用估算系数!$Z$1:$AA$11,2,FALSE))+IF(B175&gt;B174,1,0)</f>
        <v>1</v>
      </c>
      <c r="Y175">
        <f>SUMIFS([1]基础经济系数!$D$187:$D$214,[1]基础经济系数!$B$187:$B$214,C175,[1]基础经济系数!$G$187:$G$214,"高级自宝箱")</f>
        <v>0</v>
      </c>
      <c r="Z175">
        <f>SUMIFS([1]基础经济系数!$M$123:$M$153,[1]基础经济系数!$N$123:$N$153,"高级自宝箱",[1]基础经济系数!$J$123:$J$153,A175)</f>
        <v>0</v>
      </c>
    </row>
    <row r="176" spans="1:26" x14ac:dyDescent="0.2">
      <c r="A176">
        <f>玩家成长时间线!A176</f>
        <v>175</v>
      </c>
      <c r="B176">
        <f>玩家成长时间线!B176</f>
        <v>10</v>
      </c>
      <c r="C176">
        <f>IF(MOD(A176,通用估算系数!$B$9),MOD(A176,通用估算系数!$B$9),通用估算系数!$B$9)</f>
        <v>7</v>
      </c>
      <c r="D176">
        <f>钥匙投放计算!C176/100</f>
        <v>2.3128000000000002</v>
      </c>
      <c r="E176">
        <f>VLOOKUP(B176,通用估算系数!$G$1:$H$11,2,FALSE)*通用估算系数!$B$5/通用估算系数!$B$11</f>
        <v>2.25</v>
      </c>
      <c r="F176">
        <f t="shared" si="10"/>
        <v>0</v>
      </c>
      <c r="G176">
        <f t="shared" si="11"/>
        <v>1</v>
      </c>
      <c r="H176">
        <f t="shared" si="12"/>
        <v>0</v>
      </c>
      <c r="I176">
        <f t="shared" si="13"/>
        <v>0</v>
      </c>
      <c r="J176">
        <f>SUMIFS([1]基础经济系数!$M$123:$M$153,[1]基础经济系数!$N$123:$N$153,"稀有自宝箱",[1]基础经济系数!$J$123:$J$153,A176)</f>
        <v>0</v>
      </c>
      <c r="K176">
        <v>2</v>
      </c>
      <c r="L176">
        <v>1</v>
      </c>
      <c r="M176" s="4">
        <f t="shared" si="14"/>
        <v>0.14285714285714285</v>
      </c>
      <c r="N176" s="4">
        <f t="shared" si="14"/>
        <v>0.14285714285714285</v>
      </c>
      <c r="O176">
        <f>IF(B176=B175,0,VLOOKUP(B176,通用估算系数!$Q$1:$R$11,2,FALSE))</f>
        <v>0</v>
      </c>
      <c r="P176">
        <f>SUMIFS([1]基础经济系数!$D$187:$D$214,[1]基础经济系数!$B$187:$B$214,C176,[1]基础经济系数!$G$187:$G$214,"碎片宝箱")</f>
        <v>0</v>
      </c>
      <c r="Q176">
        <f>SUMIFS([1]基础经济系数!$M$123:$M$153,[1]基础经济系数!$N$123:$N$153,"碎片宝箱",[1]基础经济系数!$J$123:$J$153,A176)</f>
        <v>0</v>
      </c>
      <c r="R176">
        <f>IF(B176=B175,0,VLOOKUP(B176,通用估算系数!$T$1:$U$11,2,FALSE))</f>
        <v>0</v>
      </c>
      <c r="S176">
        <f>SUMIFS([1]基础经济系数!$D$187:$D$214,[1]基础经济系数!$B$187:$B$214,C176,[1]基础经济系数!$G$187:$G$214,"部件宝箱")</f>
        <v>1</v>
      </c>
      <c r="T176">
        <f>SUMIFS([1]基础经济系数!$M$123:$M$153,[1]基础经济系数!$N$123:$N$153,"部件宝箱",[1]基础经济系数!$J$123:$J$153,A176)</f>
        <v>0</v>
      </c>
      <c r="U176">
        <f>IF(B176=B175,0,VLOOKUP(B176,通用估算系数!$W$1:$X$11,2,FALSE))</f>
        <v>0</v>
      </c>
      <c r="V176">
        <f>SUMIFS([1]基础经济系数!$D$187:$D$214,[1]基础经济系数!$B$187:$B$214,C176,[1]基础经济系数!$G$187:$G$214,"普通自宝箱")</f>
        <v>0</v>
      </c>
      <c r="W176">
        <f>SUMIFS([1]基础经济系数!$M$123:$M$153,[1]基础经济系数!$N$123:$N$153,"普通自宝箱",[1]基础经济系数!$J$123:$J$153,A176)</f>
        <v>0</v>
      </c>
      <c r="X176">
        <f>IF(B176=B175,0,VLOOKUP(B176,通用估算系数!$Z$1:$AA$11,2,FALSE))+IF(B176&gt;B175,1,0)</f>
        <v>0</v>
      </c>
      <c r="Y176">
        <f>SUMIFS([1]基础经济系数!$D$187:$D$214,[1]基础经济系数!$B$187:$B$214,C176,[1]基础经济系数!$G$187:$G$214,"高级自宝箱")</f>
        <v>0</v>
      </c>
      <c r="Z176">
        <f>SUMIFS([1]基础经济系数!$M$123:$M$153,[1]基础经济系数!$N$123:$N$153,"高级自宝箱",[1]基础经济系数!$J$123:$J$153,A176)</f>
        <v>0</v>
      </c>
    </row>
    <row r="177" spans="1:26" x14ac:dyDescent="0.2">
      <c r="A177">
        <f>玩家成长时间线!A177</f>
        <v>176</v>
      </c>
      <c r="B177">
        <f>玩家成长时间线!B177</f>
        <v>10</v>
      </c>
      <c r="C177">
        <f>IF(MOD(A177,通用估算系数!$B$9),MOD(A177,通用估算系数!$B$9),通用估算系数!$B$9)</f>
        <v>8</v>
      </c>
      <c r="D177">
        <f>钥匙投放计算!C177/100</f>
        <v>2.3228</v>
      </c>
      <c r="E177">
        <f>VLOOKUP(B177,通用估算系数!$G$1:$H$11,2,FALSE)*通用估算系数!$B$5/通用估算系数!$B$11</f>
        <v>2.25</v>
      </c>
      <c r="F177">
        <f t="shared" si="10"/>
        <v>0</v>
      </c>
      <c r="G177">
        <f t="shared" si="11"/>
        <v>0</v>
      </c>
      <c r="H177">
        <f t="shared" si="12"/>
        <v>0</v>
      </c>
      <c r="I177">
        <f t="shared" si="13"/>
        <v>0</v>
      </c>
      <c r="J177">
        <f>SUMIFS([1]基础经济系数!$M$123:$M$153,[1]基础经济系数!$N$123:$N$153,"稀有自宝箱",[1]基础经济系数!$J$123:$J$153,A177)</f>
        <v>0</v>
      </c>
      <c r="K177">
        <v>2</v>
      </c>
      <c r="L177">
        <v>1</v>
      </c>
      <c r="M177" s="4">
        <f t="shared" si="14"/>
        <v>0.14285714285714285</v>
      </c>
      <c r="N177" s="4">
        <f t="shared" si="14"/>
        <v>0.14285714285714285</v>
      </c>
      <c r="O177">
        <f>IF(B177=B176,0,VLOOKUP(B177,通用估算系数!$Q$1:$R$11,2,FALSE))</f>
        <v>0</v>
      </c>
      <c r="P177">
        <f>SUMIFS([1]基础经济系数!$D$187:$D$214,[1]基础经济系数!$B$187:$B$214,C177,[1]基础经济系数!$G$187:$G$214,"碎片宝箱")</f>
        <v>0</v>
      </c>
      <c r="Q177">
        <f>SUMIFS([1]基础经济系数!$M$123:$M$153,[1]基础经济系数!$N$123:$N$153,"碎片宝箱",[1]基础经济系数!$J$123:$J$153,A177)</f>
        <v>0</v>
      </c>
      <c r="R177">
        <f>IF(B177=B176,0,VLOOKUP(B177,通用估算系数!$T$1:$U$11,2,FALSE))</f>
        <v>0</v>
      </c>
      <c r="S177">
        <f>SUMIFS([1]基础经济系数!$D$187:$D$214,[1]基础经济系数!$B$187:$B$214,C177,[1]基础经济系数!$G$187:$G$214,"部件宝箱")</f>
        <v>0</v>
      </c>
      <c r="T177">
        <f>SUMIFS([1]基础经济系数!$M$123:$M$153,[1]基础经济系数!$N$123:$N$153,"部件宝箱",[1]基础经济系数!$J$123:$J$153,A177)</f>
        <v>0</v>
      </c>
      <c r="U177">
        <f>IF(B177=B176,0,VLOOKUP(B177,通用估算系数!$W$1:$X$11,2,FALSE))</f>
        <v>0</v>
      </c>
      <c r="V177">
        <f>SUMIFS([1]基础经济系数!$D$187:$D$214,[1]基础经济系数!$B$187:$B$214,C177,[1]基础经济系数!$G$187:$G$214,"普通自宝箱")</f>
        <v>0</v>
      </c>
      <c r="W177">
        <f>SUMIFS([1]基础经济系数!$M$123:$M$153,[1]基础经济系数!$N$123:$N$153,"普通自宝箱",[1]基础经济系数!$J$123:$J$153,A177)</f>
        <v>0</v>
      </c>
      <c r="X177">
        <f>IF(B177=B176,0,VLOOKUP(B177,通用估算系数!$Z$1:$AA$11,2,FALSE))+IF(B177&gt;B176,1,0)</f>
        <v>0</v>
      </c>
      <c r="Y177">
        <f>SUMIFS([1]基础经济系数!$D$187:$D$214,[1]基础经济系数!$B$187:$B$214,C177,[1]基础经济系数!$G$187:$G$214,"高级自宝箱")</f>
        <v>0</v>
      </c>
      <c r="Z177">
        <f>SUMIFS([1]基础经济系数!$M$123:$M$153,[1]基础经济系数!$N$123:$N$153,"高级自宝箱",[1]基础经济系数!$J$123:$J$153,A177)</f>
        <v>0</v>
      </c>
    </row>
    <row r="178" spans="1:26" x14ac:dyDescent="0.2">
      <c r="A178">
        <f>玩家成长时间线!A178</f>
        <v>177</v>
      </c>
      <c r="B178">
        <f>玩家成长时间线!B178</f>
        <v>10</v>
      </c>
      <c r="C178">
        <f>IF(MOD(A178,通用估算系数!$B$9),MOD(A178,通用估算系数!$B$9),通用估算系数!$B$9)</f>
        <v>9</v>
      </c>
      <c r="D178">
        <f>钥匙投放计算!C178/100</f>
        <v>2.5327999999999999</v>
      </c>
      <c r="E178">
        <f>VLOOKUP(B178,通用估算系数!$G$1:$H$11,2,FALSE)*通用估算系数!$B$5/通用估算系数!$B$11</f>
        <v>2.25</v>
      </c>
      <c r="F178">
        <f t="shared" si="10"/>
        <v>0</v>
      </c>
      <c r="G178">
        <f t="shared" si="11"/>
        <v>0</v>
      </c>
      <c r="H178">
        <f t="shared" si="12"/>
        <v>0</v>
      </c>
      <c r="I178">
        <f t="shared" si="13"/>
        <v>0</v>
      </c>
      <c r="J178">
        <f>SUMIFS([1]基础经济系数!$M$123:$M$153,[1]基础经济系数!$N$123:$N$153,"稀有自宝箱",[1]基础经济系数!$J$123:$J$153,A178)</f>
        <v>0</v>
      </c>
      <c r="K178">
        <v>2</v>
      </c>
      <c r="L178">
        <v>1</v>
      </c>
      <c r="M178" s="4">
        <f t="shared" si="14"/>
        <v>0.14285714285714285</v>
      </c>
      <c r="N178" s="4">
        <f t="shared" si="14"/>
        <v>0.14285714285714285</v>
      </c>
      <c r="O178">
        <f>IF(B178=B177,0,VLOOKUP(B178,通用估算系数!$Q$1:$R$11,2,FALSE))</f>
        <v>0</v>
      </c>
      <c r="P178">
        <f>SUMIFS([1]基础经济系数!$D$187:$D$214,[1]基础经济系数!$B$187:$B$214,C178,[1]基础经济系数!$G$187:$G$214,"碎片宝箱")</f>
        <v>0</v>
      </c>
      <c r="Q178">
        <f>SUMIFS([1]基础经济系数!$M$123:$M$153,[1]基础经济系数!$N$123:$N$153,"碎片宝箱",[1]基础经济系数!$J$123:$J$153,A178)</f>
        <v>0</v>
      </c>
      <c r="R178">
        <f>IF(B178=B177,0,VLOOKUP(B178,通用估算系数!$T$1:$U$11,2,FALSE))</f>
        <v>0</v>
      </c>
      <c r="S178">
        <f>SUMIFS([1]基础经济系数!$D$187:$D$214,[1]基础经济系数!$B$187:$B$214,C178,[1]基础经济系数!$G$187:$G$214,"部件宝箱")</f>
        <v>0</v>
      </c>
      <c r="T178">
        <f>SUMIFS([1]基础经济系数!$M$123:$M$153,[1]基础经济系数!$N$123:$N$153,"部件宝箱",[1]基础经济系数!$J$123:$J$153,A178)</f>
        <v>0</v>
      </c>
      <c r="U178">
        <f>IF(B178=B177,0,VLOOKUP(B178,通用估算系数!$W$1:$X$11,2,FALSE))</f>
        <v>0</v>
      </c>
      <c r="V178">
        <f>SUMIFS([1]基础经济系数!$D$187:$D$214,[1]基础经济系数!$B$187:$B$214,C178,[1]基础经济系数!$G$187:$G$214,"普通自宝箱")</f>
        <v>0</v>
      </c>
      <c r="W178">
        <f>SUMIFS([1]基础经济系数!$M$123:$M$153,[1]基础经济系数!$N$123:$N$153,"普通自宝箱",[1]基础经济系数!$J$123:$J$153,A178)</f>
        <v>0</v>
      </c>
      <c r="X178">
        <f>IF(B178=B177,0,VLOOKUP(B178,通用估算系数!$Z$1:$AA$11,2,FALSE))+IF(B178&gt;B177,1,0)</f>
        <v>0</v>
      </c>
      <c r="Y178">
        <f>SUMIFS([1]基础经济系数!$D$187:$D$214,[1]基础经济系数!$B$187:$B$214,C178,[1]基础经济系数!$G$187:$G$214,"高级自宝箱")</f>
        <v>0</v>
      </c>
      <c r="Z178">
        <f>SUMIFS([1]基础经济系数!$M$123:$M$153,[1]基础经济系数!$N$123:$N$153,"高级自宝箱",[1]基础经济系数!$J$123:$J$153,A178)</f>
        <v>0</v>
      </c>
    </row>
    <row r="179" spans="1:26" x14ac:dyDescent="0.2">
      <c r="A179">
        <f>玩家成长时间线!A179</f>
        <v>178</v>
      </c>
      <c r="B179">
        <f>玩家成长时间线!B179</f>
        <v>10</v>
      </c>
      <c r="C179">
        <f>IF(MOD(A179,通用估算系数!$B$9),MOD(A179,通用估算系数!$B$9),通用估算系数!$B$9)</f>
        <v>10</v>
      </c>
      <c r="D179">
        <f>钥匙投放计算!C179/100</f>
        <v>2.3428</v>
      </c>
      <c r="E179">
        <f>VLOOKUP(B179,通用估算系数!$G$1:$H$11,2,FALSE)*通用估算系数!$B$5/通用估算系数!$B$11</f>
        <v>2.25</v>
      </c>
      <c r="F179">
        <f t="shared" si="10"/>
        <v>0</v>
      </c>
      <c r="G179">
        <f t="shared" si="11"/>
        <v>0</v>
      </c>
      <c r="H179">
        <f t="shared" si="12"/>
        <v>0</v>
      </c>
      <c r="I179">
        <f t="shared" si="13"/>
        <v>0</v>
      </c>
      <c r="J179">
        <f>SUMIFS([1]基础经济系数!$M$123:$M$153,[1]基础经济系数!$N$123:$N$153,"稀有自宝箱",[1]基础经济系数!$J$123:$J$153,A179)</f>
        <v>0</v>
      </c>
      <c r="K179">
        <v>2</v>
      </c>
      <c r="L179">
        <v>1</v>
      </c>
      <c r="M179" s="4">
        <f t="shared" si="14"/>
        <v>0.14285714285714285</v>
      </c>
      <c r="N179" s="4">
        <f t="shared" si="14"/>
        <v>0.14285714285714285</v>
      </c>
      <c r="O179">
        <f>IF(B179=B178,0,VLOOKUP(B179,通用估算系数!$Q$1:$R$11,2,FALSE))</f>
        <v>0</v>
      </c>
      <c r="P179">
        <f>SUMIFS([1]基础经济系数!$D$187:$D$214,[1]基础经济系数!$B$187:$B$214,C179,[1]基础经济系数!$G$187:$G$214,"碎片宝箱")</f>
        <v>0</v>
      </c>
      <c r="Q179">
        <f>SUMIFS([1]基础经济系数!$M$123:$M$153,[1]基础经济系数!$N$123:$N$153,"碎片宝箱",[1]基础经济系数!$J$123:$J$153,A179)</f>
        <v>0</v>
      </c>
      <c r="R179">
        <f>IF(B179=B178,0,VLOOKUP(B179,通用估算系数!$T$1:$U$11,2,FALSE))</f>
        <v>0</v>
      </c>
      <c r="S179">
        <f>SUMIFS([1]基础经济系数!$D$187:$D$214,[1]基础经济系数!$B$187:$B$214,C179,[1]基础经济系数!$G$187:$G$214,"部件宝箱")</f>
        <v>0</v>
      </c>
      <c r="T179">
        <f>SUMIFS([1]基础经济系数!$M$123:$M$153,[1]基础经济系数!$N$123:$N$153,"部件宝箱",[1]基础经济系数!$J$123:$J$153,A179)</f>
        <v>0</v>
      </c>
      <c r="U179">
        <f>IF(B179=B178,0,VLOOKUP(B179,通用估算系数!$W$1:$X$11,2,FALSE))</f>
        <v>0</v>
      </c>
      <c r="V179">
        <f>SUMIFS([1]基础经济系数!$D$187:$D$214,[1]基础经济系数!$B$187:$B$214,C179,[1]基础经济系数!$G$187:$G$214,"普通自宝箱")</f>
        <v>0</v>
      </c>
      <c r="W179">
        <f>SUMIFS([1]基础经济系数!$M$123:$M$153,[1]基础经济系数!$N$123:$N$153,"普通自宝箱",[1]基础经济系数!$J$123:$J$153,A179)</f>
        <v>0</v>
      </c>
      <c r="X179">
        <f>IF(B179=B178,0,VLOOKUP(B179,通用估算系数!$Z$1:$AA$11,2,FALSE))+IF(B179&gt;B178,1,0)</f>
        <v>0</v>
      </c>
      <c r="Y179">
        <f>SUMIFS([1]基础经济系数!$D$187:$D$214,[1]基础经济系数!$B$187:$B$214,C179,[1]基础经济系数!$G$187:$G$214,"高级自宝箱")</f>
        <v>0</v>
      </c>
      <c r="Z179">
        <f>SUMIFS([1]基础经济系数!$M$123:$M$153,[1]基础经济系数!$N$123:$N$153,"高级自宝箱",[1]基础经济系数!$J$123:$J$153,A179)</f>
        <v>0</v>
      </c>
    </row>
    <row r="180" spans="1:26" x14ac:dyDescent="0.2">
      <c r="A180">
        <f>玩家成长时间线!A180</f>
        <v>179</v>
      </c>
      <c r="B180">
        <f>玩家成长时间线!B180</f>
        <v>10</v>
      </c>
      <c r="C180">
        <f>IF(MOD(A180,通用估算系数!$B$9),MOD(A180,通用估算系数!$B$9),通用估算系数!$B$9)</f>
        <v>11</v>
      </c>
      <c r="D180">
        <f>钥匙投放计算!C180/100</f>
        <v>2.3528000000000002</v>
      </c>
      <c r="E180">
        <f>VLOOKUP(B180,通用估算系数!$G$1:$H$11,2,FALSE)*通用估算系数!$B$5/通用估算系数!$B$11</f>
        <v>2.25</v>
      </c>
      <c r="F180">
        <f t="shared" si="10"/>
        <v>0</v>
      </c>
      <c r="G180">
        <f t="shared" si="11"/>
        <v>0</v>
      </c>
      <c r="H180">
        <f t="shared" si="12"/>
        <v>0</v>
      </c>
      <c r="I180">
        <f t="shared" si="13"/>
        <v>0</v>
      </c>
      <c r="J180">
        <f>SUMIFS([1]基础经济系数!$M$123:$M$153,[1]基础经济系数!$N$123:$N$153,"稀有自宝箱",[1]基础经济系数!$J$123:$J$153,A180)</f>
        <v>0</v>
      </c>
      <c r="K180">
        <v>2</v>
      </c>
      <c r="L180">
        <v>1</v>
      </c>
      <c r="M180" s="4">
        <f t="shared" si="14"/>
        <v>0.14285714285714285</v>
      </c>
      <c r="N180" s="4">
        <f t="shared" si="14"/>
        <v>0.14285714285714285</v>
      </c>
      <c r="O180">
        <f>IF(B180=B179,0,VLOOKUP(B180,通用估算系数!$Q$1:$R$11,2,FALSE))</f>
        <v>0</v>
      </c>
      <c r="P180">
        <f>SUMIFS([1]基础经济系数!$D$187:$D$214,[1]基础经济系数!$B$187:$B$214,C180,[1]基础经济系数!$G$187:$G$214,"碎片宝箱")</f>
        <v>0</v>
      </c>
      <c r="Q180">
        <f>SUMIFS([1]基础经济系数!$M$123:$M$153,[1]基础经济系数!$N$123:$N$153,"碎片宝箱",[1]基础经济系数!$J$123:$J$153,A180)</f>
        <v>0</v>
      </c>
      <c r="R180">
        <f>IF(B180=B179,0,VLOOKUP(B180,通用估算系数!$T$1:$U$11,2,FALSE))</f>
        <v>0</v>
      </c>
      <c r="S180">
        <f>SUMIFS([1]基础经济系数!$D$187:$D$214,[1]基础经济系数!$B$187:$B$214,C180,[1]基础经济系数!$G$187:$G$214,"部件宝箱")</f>
        <v>0</v>
      </c>
      <c r="T180">
        <f>SUMIFS([1]基础经济系数!$M$123:$M$153,[1]基础经济系数!$N$123:$N$153,"部件宝箱",[1]基础经济系数!$J$123:$J$153,A180)</f>
        <v>0</v>
      </c>
      <c r="U180">
        <f>IF(B180=B179,0,VLOOKUP(B180,通用估算系数!$W$1:$X$11,2,FALSE))</f>
        <v>0</v>
      </c>
      <c r="V180">
        <f>SUMIFS([1]基础经济系数!$D$187:$D$214,[1]基础经济系数!$B$187:$B$214,C180,[1]基础经济系数!$G$187:$G$214,"普通自宝箱")</f>
        <v>0</v>
      </c>
      <c r="W180">
        <f>SUMIFS([1]基础经济系数!$M$123:$M$153,[1]基础经济系数!$N$123:$N$153,"普通自宝箱",[1]基础经济系数!$J$123:$J$153,A180)</f>
        <v>0</v>
      </c>
      <c r="X180">
        <f>IF(B180=B179,0,VLOOKUP(B180,通用估算系数!$Z$1:$AA$11,2,FALSE))+IF(B180&gt;B179,1,0)</f>
        <v>0</v>
      </c>
      <c r="Y180">
        <f>SUMIFS([1]基础经济系数!$D$187:$D$214,[1]基础经济系数!$B$187:$B$214,C180,[1]基础经济系数!$G$187:$G$214,"高级自宝箱")</f>
        <v>0</v>
      </c>
      <c r="Z180">
        <f>SUMIFS([1]基础经济系数!$M$123:$M$153,[1]基础经济系数!$N$123:$N$153,"高级自宝箱",[1]基础经济系数!$J$123:$J$153,A180)</f>
        <v>0</v>
      </c>
    </row>
    <row r="181" spans="1:26" x14ac:dyDescent="0.2">
      <c r="A181">
        <f>玩家成长时间线!A181</f>
        <v>180</v>
      </c>
      <c r="B181">
        <f>玩家成长时间线!B181</f>
        <v>10</v>
      </c>
      <c r="C181">
        <f>IF(MOD(A181,通用估算系数!$B$9),MOD(A181,通用估算系数!$B$9),通用估算系数!$B$9)</f>
        <v>12</v>
      </c>
      <c r="D181">
        <f>钥匙投放计算!C181/100</f>
        <v>2.5627999999999997</v>
      </c>
      <c r="E181">
        <f>VLOOKUP(B181,通用估算系数!$G$1:$H$11,2,FALSE)*通用估算系数!$B$5/通用估算系数!$B$11</f>
        <v>2.25</v>
      </c>
      <c r="F181">
        <f t="shared" si="10"/>
        <v>0</v>
      </c>
      <c r="G181">
        <f t="shared" si="11"/>
        <v>0</v>
      </c>
      <c r="H181">
        <f t="shared" si="12"/>
        <v>0</v>
      </c>
      <c r="I181">
        <f t="shared" si="13"/>
        <v>0</v>
      </c>
      <c r="J181">
        <f>SUMIFS([1]基础经济系数!$M$123:$M$153,[1]基础经济系数!$N$123:$N$153,"稀有自宝箱",[1]基础经济系数!$J$123:$J$153,A181)</f>
        <v>0</v>
      </c>
      <c r="K181">
        <v>2</v>
      </c>
      <c r="L181">
        <v>1</v>
      </c>
      <c r="M181" s="4">
        <f t="shared" si="14"/>
        <v>0.14285714285714285</v>
      </c>
      <c r="N181" s="4">
        <f t="shared" si="14"/>
        <v>0.14285714285714285</v>
      </c>
      <c r="O181">
        <f>IF(B181=B180,0,VLOOKUP(B181,通用估算系数!$Q$1:$R$11,2,FALSE))</f>
        <v>0</v>
      </c>
      <c r="P181">
        <f>SUMIFS([1]基础经济系数!$D$187:$D$214,[1]基础经济系数!$B$187:$B$214,C181,[1]基础经济系数!$G$187:$G$214,"碎片宝箱")</f>
        <v>0</v>
      </c>
      <c r="Q181">
        <f>SUMIFS([1]基础经济系数!$M$123:$M$153,[1]基础经济系数!$N$123:$N$153,"碎片宝箱",[1]基础经济系数!$J$123:$J$153,A181)</f>
        <v>0</v>
      </c>
      <c r="R181">
        <f>IF(B181=B180,0,VLOOKUP(B181,通用估算系数!$T$1:$U$11,2,FALSE))</f>
        <v>0</v>
      </c>
      <c r="S181">
        <f>SUMIFS([1]基础经济系数!$D$187:$D$214,[1]基础经济系数!$B$187:$B$214,C181,[1]基础经济系数!$G$187:$G$214,"部件宝箱")</f>
        <v>0</v>
      </c>
      <c r="T181">
        <f>SUMIFS([1]基础经济系数!$M$123:$M$153,[1]基础经济系数!$N$123:$N$153,"部件宝箱",[1]基础经济系数!$J$123:$J$153,A181)</f>
        <v>0</v>
      </c>
      <c r="U181">
        <f>IF(B181=B180,0,VLOOKUP(B181,通用估算系数!$W$1:$X$11,2,FALSE))</f>
        <v>0</v>
      </c>
      <c r="V181">
        <f>SUMIFS([1]基础经济系数!$D$187:$D$214,[1]基础经济系数!$B$187:$B$214,C181,[1]基础经济系数!$G$187:$G$214,"普通自宝箱")</f>
        <v>0</v>
      </c>
      <c r="W181">
        <f>SUMIFS([1]基础经济系数!$M$123:$M$153,[1]基础经济系数!$N$123:$N$153,"普通自宝箱",[1]基础经济系数!$J$123:$J$153,A181)</f>
        <v>0</v>
      </c>
      <c r="X181">
        <f>IF(B181=B180,0,VLOOKUP(B181,通用估算系数!$Z$1:$AA$11,2,FALSE))+IF(B181&gt;B180,1,0)</f>
        <v>0</v>
      </c>
      <c r="Y181">
        <f>SUMIFS([1]基础经济系数!$D$187:$D$214,[1]基础经济系数!$B$187:$B$214,C181,[1]基础经济系数!$G$187:$G$214,"高级自宝箱")</f>
        <v>0</v>
      </c>
      <c r="Z181">
        <f>SUMIFS([1]基础经济系数!$M$123:$M$153,[1]基础经济系数!$N$123:$N$153,"高级自宝箱",[1]基础经济系数!$J$123:$J$153,A181)</f>
        <v>0</v>
      </c>
    </row>
    <row r="182" spans="1:26" x14ac:dyDescent="0.2">
      <c r="A182">
        <f>玩家成长时间线!A182</f>
        <v>181</v>
      </c>
      <c r="B182">
        <f>玩家成长时间线!B182</f>
        <v>10</v>
      </c>
      <c r="C182">
        <f>IF(MOD(A182,通用估算系数!$B$9),MOD(A182,通用估算系数!$B$9),通用估算系数!$B$9)</f>
        <v>13</v>
      </c>
      <c r="D182">
        <f>钥匙投放计算!C182/100</f>
        <v>2.3727999999999998</v>
      </c>
      <c r="E182">
        <f>VLOOKUP(B182,通用估算系数!$G$1:$H$11,2,FALSE)*通用估算系数!$B$5/通用估算系数!$B$11</f>
        <v>2.25</v>
      </c>
      <c r="F182">
        <f t="shared" si="10"/>
        <v>0</v>
      </c>
      <c r="G182">
        <f t="shared" si="11"/>
        <v>0</v>
      </c>
      <c r="H182">
        <f t="shared" si="12"/>
        <v>0</v>
      </c>
      <c r="I182">
        <f t="shared" si="13"/>
        <v>0</v>
      </c>
      <c r="J182">
        <f>SUMIFS([1]基础经济系数!$M$123:$M$153,[1]基础经济系数!$N$123:$N$153,"稀有自宝箱",[1]基础经济系数!$J$123:$J$153,A182)</f>
        <v>0</v>
      </c>
      <c r="K182">
        <v>2</v>
      </c>
      <c r="L182">
        <v>1</v>
      </c>
      <c r="M182" s="4">
        <f t="shared" si="14"/>
        <v>0.14285714285714285</v>
      </c>
      <c r="N182" s="4">
        <f t="shared" si="14"/>
        <v>0.14285714285714285</v>
      </c>
      <c r="O182">
        <f>IF(B182=B181,0,VLOOKUP(B182,通用估算系数!$Q$1:$R$11,2,FALSE))</f>
        <v>0</v>
      </c>
      <c r="P182">
        <f>SUMIFS([1]基础经济系数!$D$187:$D$214,[1]基础经济系数!$B$187:$B$214,C182,[1]基础经济系数!$G$187:$G$214,"碎片宝箱")</f>
        <v>0</v>
      </c>
      <c r="Q182">
        <f>SUMIFS([1]基础经济系数!$M$123:$M$153,[1]基础经济系数!$N$123:$N$153,"碎片宝箱",[1]基础经济系数!$J$123:$J$153,A182)</f>
        <v>0</v>
      </c>
      <c r="R182">
        <f>IF(B182=B181,0,VLOOKUP(B182,通用估算系数!$T$1:$U$11,2,FALSE))</f>
        <v>0</v>
      </c>
      <c r="S182">
        <f>SUMIFS([1]基础经济系数!$D$187:$D$214,[1]基础经济系数!$B$187:$B$214,C182,[1]基础经济系数!$G$187:$G$214,"部件宝箱")</f>
        <v>0</v>
      </c>
      <c r="T182">
        <f>SUMIFS([1]基础经济系数!$M$123:$M$153,[1]基础经济系数!$N$123:$N$153,"部件宝箱",[1]基础经济系数!$J$123:$J$153,A182)</f>
        <v>0</v>
      </c>
      <c r="U182">
        <f>IF(B182=B181,0,VLOOKUP(B182,通用估算系数!$W$1:$X$11,2,FALSE))</f>
        <v>0</v>
      </c>
      <c r="V182">
        <f>SUMIFS([1]基础经济系数!$D$187:$D$214,[1]基础经济系数!$B$187:$B$214,C182,[1]基础经济系数!$G$187:$G$214,"普通自宝箱")</f>
        <v>0</v>
      </c>
      <c r="W182">
        <f>SUMIFS([1]基础经济系数!$M$123:$M$153,[1]基础经济系数!$N$123:$N$153,"普通自宝箱",[1]基础经济系数!$J$123:$J$153,A182)</f>
        <v>0</v>
      </c>
      <c r="X182">
        <f>IF(B182=B181,0,VLOOKUP(B182,通用估算系数!$Z$1:$AA$11,2,FALSE))+IF(B182&gt;B181,1,0)</f>
        <v>0</v>
      </c>
      <c r="Y182">
        <f>SUMIFS([1]基础经济系数!$D$187:$D$214,[1]基础经济系数!$B$187:$B$214,C182,[1]基础经济系数!$G$187:$G$214,"高级自宝箱")</f>
        <v>0</v>
      </c>
      <c r="Z182">
        <f>SUMIFS([1]基础经济系数!$M$123:$M$153,[1]基础经济系数!$N$123:$N$153,"高级自宝箱",[1]基础经济系数!$J$123:$J$153,A182)</f>
        <v>0</v>
      </c>
    </row>
    <row r="183" spans="1:26" x14ac:dyDescent="0.2">
      <c r="A183">
        <f>玩家成长时间线!A183</f>
        <v>182</v>
      </c>
      <c r="B183">
        <f>玩家成长时间线!B183</f>
        <v>8</v>
      </c>
      <c r="C183">
        <f>IF(MOD(A183,通用估算系数!$B$9),MOD(A183,通用估算系数!$B$9),通用估算系数!$B$9)</f>
        <v>14</v>
      </c>
      <c r="D183">
        <f>钥匙投放计算!C183/100</f>
        <v>2.3828</v>
      </c>
      <c r="E183">
        <f>VLOOKUP(B183,通用估算系数!$G$1:$H$11,2,FALSE)*通用估算系数!$B$5/通用估算系数!$B$11</f>
        <v>1.8</v>
      </c>
      <c r="F183">
        <f t="shared" si="10"/>
        <v>1</v>
      </c>
      <c r="G183">
        <f t="shared" si="11"/>
        <v>0</v>
      </c>
      <c r="H183">
        <f t="shared" si="12"/>
        <v>1</v>
      </c>
      <c r="I183">
        <f t="shared" si="13"/>
        <v>0</v>
      </c>
      <c r="J183">
        <f>SUMIFS([1]基础经济系数!$M$123:$M$153,[1]基础经济系数!$N$123:$N$153,"稀有自宝箱",[1]基础经济系数!$J$123:$J$153,A183)</f>
        <v>0</v>
      </c>
      <c r="K183">
        <v>2</v>
      </c>
      <c r="L183">
        <v>1</v>
      </c>
      <c r="M183" s="4">
        <f t="shared" si="14"/>
        <v>0.14285714285714285</v>
      </c>
      <c r="N183" s="4">
        <f t="shared" si="14"/>
        <v>0.14285714285714285</v>
      </c>
      <c r="O183">
        <f>IF(B183=B182,0,VLOOKUP(B183,通用估算系数!$Q$1:$R$11,2,FALSE))</f>
        <v>1</v>
      </c>
      <c r="P183">
        <f>SUMIFS([1]基础经济系数!$D$187:$D$214,[1]基础经济系数!$B$187:$B$214,C183,[1]基础经济系数!$G$187:$G$214,"碎片宝箱")</f>
        <v>0</v>
      </c>
      <c r="Q183">
        <f>SUMIFS([1]基础经济系数!$M$123:$M$153,[1]基础经济系数!$N$123:$N$153,"碎片宝箱",[1]基础经济系数!$J$123:$J$153,A183)</f>
        <v>0</v>
      </c>
      <c r="R183">
        <f>IF(B183=B182,0,VLOOKUP(B183,通用估算系数!$T$1:$U$11,2,FALSE))</f>
        <v>0</v>
      </c>
      <c r="S183">
        <f>SUMIFS([1]基础经济系数!$D$187:$D$214,[1]基础经济系数!$B$187:$B$214,C183,[1]基础经济系数!$G$187:$G$214,"部件宝箱")</f>
        <v>0</v>
      </c>
      <c r="T183">
        <f>SUMIFS([1]基础经济系数!$M$123:$M$153,[1]基础经济系数!$N$123:$N$153,"部件宝箱",[1]基础经济系数!$J$123:$J$153,A183)</f>
        <v>0</v>
      </c>
      <c r="U183">
        <f>IF(B183=B182,0,VLOOKUP(B183,通用估算系数!$W$1:$X$11,2,FALSE))</f>
        <v>0</v>
      </c>
      <c r="V183">
        <f>SUMIFS([1]基础经济系数!$D$187:$D$214,[1]基础经济系数!$B$187:$B$214,C183,[1]基础经济系数!$G$187:$G$214,"普通自宝箱")</f>
        <v>1</v>
      </c>
      <c r="W183">
        <f>SUMIFS([1]基础经济系数!$M$123:$M$153,[1]基础经济系数!$N$123:$N$153,"普通自宝箱",[1]基础经济系数!$J$123:$J$153,A183)</f>
        <v>0</v>
      </c>
      <c r="X183">
        <f>IF(B183=B182,0,VLOOKUP(B183,通用估算系数!$Z$1:$AA$11,2,FALSE))+IF(B183&gt;B182,1,0)</f>
        <v>0</v>
      </c>
      <c r="Y183">
        <f>SUMIFS([1]基础经济系数!$D$187:$D$214,[1]基础经济系数!$B$187:$B$214,C183,[1]基础经济系数!$G$187:$G$214,"高级自宝箱")</f>
        <v>0</v>
      </c>
      <c r="Z183">
        <f>SUMIFS([1]基础经济系数!$M$123:$M$153,[1]基础经济系数!$N$123:$N$153,"高级自宝箱",[1]基础经济系数!$J$123:$J$153,A183)</f>
        <v>0</v>
      </c>
    </row>
    <row r="184" spans="1:26" x14ac:dyDescent="0.2">
      <c r="A184">
        <f>玩家成长时间线!A184</f>
        <v>183</v>
      </c>
      <c r="B184">
        <f>玩家成长时间线!B184</f>
        <v>8</v>
      </c>
      <c r="C184">
        <f>IF(MOD(A184,通用估算系数!$B$9),MOD(A184,通用估算系数!$B$9),通用估算系数!$B$9)</f>
        <v>15</v>
      </c>
      <c r="D184">
        <f>钥匙投放计算!C184/100</f>
        <v>2.3927999999999998</v>
      </c>
      <c r="E184">
        <f>VLOOKUP(B184,通用估算系数!$G$1:$H$11,2,FALSE)*通用估算系数!$B$5/通用估算系数!$B$11</f>
        <v>1.8</v>
      </c>
      <c r="F184">
        <f t="shared" si="10"/>
        <v>0</v>
      </c>
      <c r="G184">
        <f t="shared" si="11"/>
        <v>0</v>
      </c>
      <c r="H184">
        <f t="shared" si="12"/>
        <v>0</v>
      </c>
      <c r="I184">
        <f t="shared" si="13"/>
        <v>0</v>
      </c>
      <c r="J184">
        <f>SUMIFS([1]基础经济系数!$M$123:$M$153,[1]基础经济系数!$N$123:$N$153,"稀有自宝箱",[1]基础经济系数!$J$123:$J$153,A184)</f>
        <v>0</v>
      </c>
      <c r="K184">
        <v>2</v>
      </c>
      <c r="L184">
        <v>1</v>
      </c>
      <c r="M184" s="4">
        <f t="shared" si="14"/>
        <v>0.14285714285714285</v>
      </c>
      <c r="N184" s="4">
        <f t="shared" si="14"/>
        <v>0.14285714285714285</v>
      </c>
      <c r="O184">
        <f>IF(B184=B183,0,VLOOKUP(B184,通用估算系数!$Q$1:$R$11,2,FALSE))</f>
        <v>0</v>
      </c>
      <c r="P184">
        <f>SUMIFS([1]基础经济系数!$D$187:$D$214,[1]基础经济系数!$B$187:$B$214,C184,[1]基础经济系数!$G$187:$G$214,"碎片宝箱")</f>
        <v>0</v>
      </c>
      <c r="Q184">
        <f>SUMIFS([1]基础经济系数!$M$123:$M$153,[1]基础经济系数!$N$123:$N$153,"碎片宝箱",[1]基础经济系数!$J$123:$J$153,A184)</f>
        <v>0</v>
      </c>
      <c r="R184">
        <f>IF(B184=B183,0,VLOOKUP(B184,通用估算系数!$T$1:$U$11,2,FALSE))</f>
        <v>0</v>
      </c>
      <c r="S184">
        <f>SUMIFS([1]基础经济系数!$D$187:$D$214,[1]基础经济系数!$B$187:$B$214,C184,[1]基础经济系数!$G$187:$G$214,"部件宝箱")</f>
        <v>0</v>
      </c>
      <c r="T184">
        <f>SUMIFS([1]基础经济系数!$M$123:$M$153,[1]基础经济系数!$N$123:$N$153,"部件宝箱",[1]基础经济系数!$J$123:$J$153,A184)</f>
        <v>0</v>
      </c>
      <c r="U184">
        <f>IF(B184=B183,0,VLOOKUP(B184,通用估算系数!$W$1:$X$11,2,FALSE))</f>
        <v>0</v>
      </c>
      <c r="V184">
        <f>SUMIFS([1]基础经济系数!$D$187:$D$214,[1]基础经济系数!$B$187:$B$214,C184,[1]基础经济系数!$G$187:$G$214,"普通自宝箱")</f>
        <v>0</v>
      </c>
      <c r="W184">
        <f>SUMIFS([1]基础经济系数!$M$123:$M$153,[1]基础经济系数!$N$123:$N$153,"普通自宝箱",[1]基础经济系数!$J$123:$J$153,A184)</f>
        <v>0</v>
      </c>
      <c r="X184">
        <f>IF(B184=B183,0,VLOOKUP(B184,通用估算系数!$Z$1:$AA$11,2,FALSE))+IF(B184&gt;B183,1,0)</f>
        <v>0</v>
      </c>
      <c r="Y184">
        <f>SUMIFS([1]基础经济系数!$D$187:$D$214,[1]基础经济系数!$B$187:$B$214,C184,[1]基础经济系数!$G$187:$G$214,"高级自宝箱")</f>
        <v>0</v>
      </c>
      <c r="Z184">
        <f>SUMIFS([1]基础经济系数!$M$123:$M$153,[1]基础经济系数!$N$123:$N$153,"高级自宝箱",[1]基础经济系数!$J$123:$J$153,A184)</f>
        <v>0</v>
      </c>
    </row>
    <row r="185" spans="1:26" x14ac:dyDescent="0.2">
      <c r="A185">
        <f>玩家成长时间线!A185</f>
        <v>184</v>
      </c>
      <c r="B185">
        <f>玩家成长时间线!B185</f>
        <v>8</v>
      </c>
      <c r="C185">
        <f>IF(MOD(A185,通用估算系数!$B$9),MOD(A185,通用估算系数!$B$9),通用估算系数!$B$9)</f>
        <v>16</v>
      </c>
      <c r="D185">
        <f>钥匙投放计算!C185/100</f>
        <v>2.6027999999999998</v>
      </c>
      <c r="E185">
        <f>VLOOKUP(B185,通用估算系数!$G$1:$H$11,2,FALSE)*通用估算系数!$B$5/通用估算系数!$B$11</f>
        <v>1.8</v>
      </c>
      <c r="F185">
        <f t="shared" si="10"/>
        <v>0</v>
      </c>
      <c r="G185">
        <f t="shared" si="11"/>
        <v>0</v>
      </c>
      <c r="H185">
        <f t="shared" si="12"/>
        <v>0</v>
      </c>
      <c r="I185">
        <f t="shared" si="13"/>
        <v>0</v>
      </c>
      <c r="J185">
        <f>SUMIFS([1]基础经济系数!$M$123:$M$153,[1]基础经济系数!$N$123:$N$153,"稀有自宝箱",[1]基础经济系数!$J$123:$J$153,A185)</f>
        <v>0</v>
      </c>
      <c r="K185">
        <v>2</v>
      </c>
      <c r="L185">
        <v>1</v>
      </c>
      <c r="M185" s="4">
        <f t="shared" si="14"/>
        <v>0.14285714285714285</v>
      </c>
      <c r="N185" s="4">
        <f t="shared" si="14"/>
        <v>0.14285714285714285</v>
      </c>
      <c r="O185">
        <f>IF(B185=B184,0,VLOOKUP(B185,通用估算系数!$Q$1:$R$11,2,FALSE))</f>
        <v>0</v>
      </c>
      <c r="P185">
        <f>SUMIFS([1]基础经济系数!$D$187:$D$214,[1]基础经济系数!$B$187:$B$214,C185,[1]基础经济系数!$G$187:$G$214,"碎片宝箱")</f>
        <v>0</v>
      </c>
      <c r="Q185">
        <f>SUMIFS([1]基础经济系数!$M$123:$M$153,[1]基础经济系数!$N$123:$N$153,"碎片宝箱",[1]基础经济系数!$J$123:$J$153,A185)</f>
        <v>0</v>
      </c>
      <c r="R185">
        <f>IF(B185=B184,0,VLOOKUP(B185,通用估算系数!$T$1:$U$11,2,FALSE))</f>
        <v>0</v>
      </c>
      <c r="S185">
        <f>SUMIFS([1]基础经济系数!$D$187:$D$214,[1]基础经济系数!$B$187:$B$214,C185,[1]基础经济系数!$G$187:$G$214,"部件宝箱")</f>
        <v>0</v>
      </c>
      <c r="T185">
        <f>SUMIFS([1]基础经济系数!$M$123:$M$153,[1]基础经济系数!$N$123:$N$153,"部件宝箱",[1]基础经济系数!$J$123:$J$153,A185)</f>
        <v>0</v>
      </c>
      <c r="U185">
        <f>IF(B185=B184,0,VLOOKUP(B185,通用估算系数!$W$1:$X$11,2,FALSE))</f>
        <v>0</v>
      </c>
      <c r="V185">
        <f>SUMIFS([1]基础经济系数!$D$187:$D$214,[1]基础经济系数!$B$187:$B$214,C185,[1]基础经济系数!$G$187:$G$214,"普通自宝箱")</f>
        <v>0</v>
      </c>
      <c r="W185">
        <f>SUMIFS([1]基础经济系数!$M$123:$M$153,[1]基础经济系数!$N$123:$N$153,"普通自宝箱",[1]基础经济系数!$J$123:$J$153,A185)</f>
        <v>0</v>
      </c>
      <c r="X185">
        <f>IF(B185=B184,0,VLOOKUP(B185,通用估算系数!$Z$1:$AA$11,2,FALSE))+IF(B185&gt;B184,1,0)</f>
        <v>0</v>
      </c>
      <c r="Y185">
        <f>SUMIFS([1]基础经济系数!$D$187:$D$214,[1]基础经济系数!$B$187:$B$214,C185,[1]基础经济系数!$G$187:$G$214,"高级自宝箱")</f>
        <v>0</v>
      </c>
      <c r="Z185">
        <f>SUMIFS([1]基础经济系数!$M$123:$M$153,[1]基础经济系数!$N$123:$N$153,"高级自宝箱",[1]基础经济系数!$J$123:$J$153,A185)</f>
        <v>0</v>
      </c>
    </row>
    <row r="186" spans="1:26" x14ac:dyDescent="0.2">
      <c r="A186">
        <f>玩家成长时间线!A186</f>
        <v>185</v>
      </c>
      <c r="B186">
        <f>玩家成长时间线!B186</f>
        <v>9</v>
      </c>
      <c r="C186">
        <f>IF(MOD(A186,通用估算系数!$B$9),MOD(A186,通用估算系数!$B$9),通用估算系数!$B$9)</f>
        <v>17</v>
      </c>
      <c r="D186">
        <f>钥匙投放计算!C186/100</f>
        <v>2.4127999999999998</v>
      </c>
      <c r="E186">
        <f>VLOOKUP(B186,通用估算系数!$G$1:$H$11,2,FALSE)*通用估算系数!$B$5/通用估算系数!$B$11</f>
        <v>2.25</v>
      </c>
      <c r="F186">
        <f t="shared" si="10"/>
        <v>0</v>
      </c>
      <c r="G186">
        <f t="shared" si="11"/>
        <v>0</v>
      </c>
      <c r="H186">
        <f t="shared" si="12"/>
        <v>1</v>
      </c>
      <c r="I186">
        <f t="shared" si="13"/>
        <v>1</v>
      </c>
      <c r="J186">
        <f>SUMIFS([1]基础经济系数!$M$123:$M$153,[1]基础经济系数!$N$123:$N$153,"稀有自宝箱",[1]基础经济系数!$J$123:$J$153,A186)</f>
        <v>0</v>
      </c>
      <c r="K186">
        <v>2</v>
      </c>
      <c r="L186">
        <v>1</v>
      </c>
      <c r="M186" s="4">
        <f t="shared" si="14"/>
        <v>0.14285714285714285</v>
      </c>
      <c r="N186" s="4">
        <f t="shared" si="14"/>
        <v>0.14285714285714285</v>
      </c>
      <c r="O186">
        <f>IF(B186=B185,0,VLOOKUP(B186,通用估算系数!$Q$1:$R$11,2,FALSE))</f>
        <v>0</v>
      </c>
      <c r="P186">
        <f>SUMIFS([1]基础经济系数!$D$187:$D$214,[1]基础经济系数!$B$187:$B$214,C186,[1]基础经济系数!$G$187:$G$214,"碎片宝箱")</f>
        <v>0</v>
      </c>
      <c r="Q186">
        <f>SUMIFS([1]基础经济系数!$M$123:$M$153,[1]基础经济系数!$N$123:$N$153,"碎片宝箱",[1]基础经济系数!$J$123:$J$153,A186)</f>
        <v>0</v>
      </c>
      <c r="R186">
        <f>IF(B186=B185,0,VLOOKUP(B186,通用估算系数!$T$1:$U$11,2,FALSE))</f>
        <v>0</v>
      </c>
      <c r="S186">
        <f>SUMIFS([1]基础经济系数!$D$187:$D$214,[1]基础经济系数!$B$187:$B$214,C186,[1]基础经济系数!$G$187:$G$214,"部件宝箱")</f>
        <v>0</v>
      </c>
      <c r="T186">
        <f>SUMIFS([1]基础经济系数!$M$123:$M$153,[1]基础经济系数!$N$123:$N$153,"部件宝箱",[1]基础经济系数!$J$123:$J$153,A186)</f>
        <v>0</v>
      </c>
      <c r="U186">
        <f>IF(B186=B185,0,VLOOKUP(B186,通用估算系数!$W$1:$X$11,2,FALSE))</f>
        <v>1</v>
      </c>
      <c r="V186">
        <f>SUMIFS([1]基础经济系数!$D$187:$D$214,[1]基础经济系数!$B$187:$B$214,C186,[1]基础经济系数!$G$187:$G$214,"普通自宝箱")</f>
        <v>0</v>
      </c>
      <c r="W186">
        <f>SUMIFS([1]基础经济系数!$M$123:$M$153,[1]基础经济系数!$N$123:$N$153,"普通自宝箱",[1]基础经济系数!$J$123:$J$153,A186)</f>
        <v>0</v>
      </c>
      <c r="X186">
        <f>IF(B186=B185,0,VLOOKUP(B186,通用估算系数!$Z$1:$AA$11,2,FALSE))+IF(B186&gt;B185,1,0)</f>
        <v>1</v>
      </c>
      <c r="Y186">
        <f>SUMIFS([1]基础经济系数!$D$187:$D$214,[1]基础经济系数!$B$187:$B$214,C186,[1]基础经济系数!$G$187:$G$214,"高级自宝箱")</f>
        <v>0</v>
      </c>
      <c r="Z186">
        <f>SUMIFS([1]基础经济系数!$M$123:$M$153,[1]基础经济系数!$N$123:$N$153,"高级自宝箱",[1]基础经济系数!$J$123:$J$153,A186)</f>
        <v>0</v>
      </c>
    </row>
    <row r="187" spans="1:26" x14ac:dyDescent="0.2">
      <c r="A187">
        <f>玩家成长时间线!A187</f>
        <v>186</v>
      </c>
      <c r="B187">
        <f>玩家成长时间线!B187</f>
        <v>9</v>
      </c>
      <c r="C187">
        <f>IF(MOD(A187,通用估算系数!$B$9),MOD(A187,通用估算系数!$B$9),通用估算系数!$B$9)</f>
        <v>18</v>
      </c>
      <c r="D187">
        <f>钥匙投放计算!C187/100</f>
        <v>2.4228000000000001</v>
      </c>
      <c r="E187">
        <f>VLOOKUP(B187,通用估算系数!$G$1:$H$11,2,FALSE)*通用估算系数!$B$5/通用估算系数!$B$11</f>
        <v>2.25</v>
      </c>
      <c r="F187">
        <f t="shared" si="10"/>
        <v>0</v>
      </c>
      <c r="G187">
        <f t="shared" si="11"/>
        <v>0</v>
      </c>
      <c r="H187">
        <f t="shared" si="12"/>
        <v>0</v>
      </c>
      <c r="I187">
        <f t="shared" si="13"/>
        <v>0</v>
      </c>
      <c r="J187">
        <f>SUMIFS([1]基础经济系数!$M$123:$M$153,[1]基础经济系数!$N$123:$N$153,"稀有自宝箱",[1]基础经济系数!$J$123:$J$153,A187)</f>
        <v>0</v>
      </c>
      <c r="K187">
        <v>2</v>
      </c>
      <c r="L187">
        <v>1</v>
      </c>
      <c r="M187" s="4">
        <f t="shared" si="14"/>
        <v>0.14285714285714285</v>
      </c>
      <c r="N187" s="4">
        <f t="shared" si="14"/>
        <v>0.14285714285714285</v>
      </c>
      <c r="O187">
        <f>IF(B187=B186,0,VLOOKUP(B187,通用估算系数!$Q$1:$R$11,2,FALSE))</f>
        <v>0</v>
      </c>
      <c r="P187">
        <f>SUMIFS([1]基础经济系数!$D$187:$D$214,[1]基础经济系数!$B$187:$B$214,C187,[1]基础经济系数!$G$187:$G$214,"碎片宝箱")</f>
        <v>0</v>
      </c>
      <c r="Q187">
        <f>SUMIFS([1]基础经济系数!$M$123:$M$153,[1]基础经济系数!$N$123:$N$153,"碎片宝箱",[1]基础经济系数!$J$123:$J$153,A187)</f>
        <v>0</v>
      </c>
      <c r="R187">
        <f>IF(B187=B186,0,VLOOKUP(B187,通用估算系数!$T$1:$U$11,2,FALSE))</f>
        <v>0</v>
      </c>
      <c r="S187">
        <f>SUMIFS([1]基础经济系数!$D$187:$D$214,[1]基础经济系数!$B$187:$B$214,C187,[1]基础经济系数!$G$187:$G$214,"部件宝箱")</f>
        <v>0</v>
      </c>
      <c r="T187">
        <f>SUMIFS([1]基础经济系数!$M$123:$M$153,[1]基础经济系数!$N$123:$N$153,"部件宝箱",[1]基础经济系数!$J$123:$J$153,A187)</f>
        <v>0</v>
      </c>
      <c r="U187">
        <f>IF(B187=B186,0,VLOOKUP(B187,通用估算系数!$W$1:$X$11,2,FALSE))</f>
        <v>0</v>
      </c>
      <c r="V187">
        <f>SUMIFS([1]基础经济系数!$D$187:$D$214,[1]基础经济系数!$B$187:$B$214,C187,[1]基础经济系数!$G$187:$G$214,"普通自宝箱")</f>
        <v>0</v>
      </c>
      <c r="W187">
        <f>SUMIFS([1]基础经济系数!$M$123:$M$153,[1]基础经济系数!$N$123:$N$153,"普通自宝箱",[1]基础经济系数!$J$123:$J$153,A187)</f>
        <v>0</v>
      </c>
      <c r="X187">
        <f>IF(B187=B186,0,VLOOKUP(B187,通用估算系数!$Z$1:$AA$11,2,FALSE))+IF(B187&gt;B186,1,0)</f>
        <v>0</v>
      </c>
      <c r="Y187">
        <f>SUMIFS([1]基础经济系数!$D$187:$D$214,[1]基础经济系数!$B$187:$B$214,C187,[1]基础经济系数!$G$187:$G$214,"高级自宝箱")</f>
        <v>0</v>
      </c>
      <c r="Z187">
        <f>SUMIFS([1]基础经济系数!$M$123:$M$153,[1]基础经济系数!$N$123:$N$153,"高级自宝箱",[1]基础经济系数!$J$123:$J$153,A187)</f>
        <v>0</v>
      </c>
    </row>
    <row r="188" spans="1:26" x14ac:dyDescent="0.2">
      <c r="A188">
        <f>玩家成长时间线!A188</f>
        <v>187</v>
      </c>
      <c r="B188">
        <f>玩家成长时间线!B188</f>
        <v>9</v>
      </c>
      <c r="C188">
        <f>IF(MOD(A188,通用估算系数!$B$9),MOD(A188,通用估算系数!$B$9),通用估算系数!$B$9)</f>
        <v>19</v>
      </c>
      <c r="D188">
        <f>钥匙投放计算!C188/100</f>
        <v>2.6327999999999996</v>
      </c>
      <c r="E188">
        <f>VLOOKUP(B188,通用估算系数!$G$1:$H$11,2,FALSE)*通用估算系数!$B$5/通用估算系数!$B$11</f>
        <v>2.25</v>
      </c>
      <c r="F188">
        <f t="shared" si="10"/>
        <v>0</v>
      </c>
      <c r="G188">
        <f t="shared" si="11"/>
        <v>0</v>
      </c>
      <c r="H188">
        <f t="shared" si="12"/>
        <v>0</v>
      </c>
      <c r="I188">
        <f t="shared" si="13"/>
        <v>0</v>
      </c>
      <c r="J188">
        <f>SUMIFS([1]基础经济系数!$M$123:$M$153,[1]基础经济系数!$N$123:$N$153,"稀有自宝箱",[1]基础经济系数!$J$123:$J$153,A188)</f>
        <v>0</v>
      </c>
      <c r="K188">
        <v>2</v>
      </c>
      <c r="L188">
        <v>1</v>
      </c>
      <c r="M188" s="4">
        <f t="shared" si="14"/>
        <v>0.14285714285714285</v>
      </c>
      <c r="N188" s="4">
        <f t="shared" si="14"/>
        <v>0.14285714285714285</v>
      </c>
      <c r="O188">
        <f>IF(B188=B187,0,VLOOKUP(B188,通用估算系数!$Q$1:$R$11,2,FALSE))</f>
        <v>0</v>
      </c>
      <c r="P188">
        <f>SUMIFS([1]基础经济系数!$D$187:$D$214,[1]基础经济系数!$B$187:$B$214,C188,[1]基础经济系数!$G$187:$G$214,"碎片宝箱")</f>
        <v>0</v>
      </c>
      <c r="Q188">
        <f>SUMIFS([1]基础经济系数!$M$123:$M$153,[1]基础经济系数!$N$123:$N$153,"碎片宝箱",[1]基础经济系数!$J$123:$J$153,A188)</f>
        <v>0</v>
      </c>
      <c r="R188">
        <f>IF(B188=B187,0,VLOOKUP(B188,通用估算系数!$T$1:$U$11,2,FALSE))</f>
        <v>0</v>
      </c>
      <c r="S188">
        <f>SUMIFS([1]基础经济系数!$D$187:$D$214,[1]基础经济系数!$B$187:$B$214,C188,[1]基础经济系数!$G$187:$G$214,"部件宝箱")</f>
        <v>0</v>
      </c>
      <c r="T188">
        <f>SUMIFS([1]基础经济系数!$M$123:$M$153,[1]基础经济系数!$N$123:$N$153,"部件宝箱",[1]基础经济系数!$J$123:$J$153,A188)</f>
        <v>0</v>
      </c>
      <c r="U188">
        <f>IF(B188=B187,0,VLOOKUP(B188,通用估算系数!$W$1:$X$11,2,FALSE))</f>
        <v>0</v>
      </c>
      <c r="V188">
        <f>SUMIFS([1]基础经济系数!$D$187:$D$214,[1]基础经济系数!$B$187:$B$214,C188,[1]基础经济系数!$G$187:$G$214,"普通自宝箱")</f>
        <v>0</v>
      </c>
      <c r="W188">
        <f>SUMIFS([1]基础经济系数!$M$123:$M$153,[1]基础经济系数!$N$123:$N$153,"普通自宝箱",[1]基础经济系数!$J$123:$J$153,A188)</f>
        <v>0</v>
      </c>
      <c r="X188">
        <f>IF(B188=B187,0,VLOOKUP(B188,通用估算系数!$Z$1:$AA$11,2,FALSE))+IF(B188&gt;B187,1,0)</f>
        <v>0</v>
      </c>
      <c r="Y188">
        <f>SUMIFS([1]基础经济系数!$D$187:$D$214,[1]基础经济系数!$B$187:$B$214,C188,[1]基础经济系数!$G$187:$G$214,"高级自宝箱")</f>
        <v>0</v>
      </c>
      <c r="Z188">
        <f>SUMIFS([1]基础经济系数!$M$123:$M$153,[1]基础经济系数!$N$123:$N$153,"高级自宝箱",[1]基础经济系数!$J$123:$J$153,A188)</f>
        <v>0</v>
      </c>
    </row>
    <row r="189" spans="1:26" x14ac:dyDescent="0.2">
      <c r="A189">
        <f>玩家成长时间线!A189</f>
        <v>188</v>
      </c>
      <c r="B189">
        <f>玩家成长时间线!B189</f>
        <v>10</v>
      </c>
      <c r="C189">
        <f>IF(MOD(A189,通用估算系数!$B$9),MOD(A189,通用估算系数!$B$9),通用估算系数!$B$9)</f>
        <v>20</v>
      </c>
      <c r="D189">
        <f>钥匙投放计算!C189/100</f>
        <v>2.4428000000000001</v>
      </c>
      <c r="E189">
        <f>VLOOKUP(B189,通用估算系数!$G$1:$H$11,2,FALSE)*通用估算系数!$B$5/通用估算系数!$B$11</f>
        <v>2.25</v>
      </c>
      <c r="F189">
        <f t="shared" si="10"/>
        <v>0</v>
      </c>
      <c r="G189">
        <f t="shared" si="11"/>
        <v>0</v>
      </c>
      <c r="H189">
        <f t="shared" si="12"/>
        <v>0</v>
      </c>
      <c r="I189">
        <f t="shared" si="13"/>
        <v>1</v>
      </c>
      <c r="J189">
        <f>SUMIFS([1]基础经济系数!$M$123:$M$153,[1]基础经济系数!$N$123:$N$153,"稀有自宝箱",[1]基础经济系数!$J$123:$J$153,A189)</f>
        <v>0</v>
      </c>
      <c r="K189">
        <v>2</v>
      </c>
      <c r="L189">
        <v>1</v>
      </c>
      <c r="M189" s="4">
        <f t="shared" si="14"/>
        <v>0.14285714285714285</v>
      </c>
      <c r="N189" s="4">
        <f t="shared" si="14"/>
        <v>0.14285714285714285</v>
      </c>
      <c r="O189">
        <f>IF(B189=B188,0,VLOOKUP(B189,通用估算系数!$Q$1:$R$11,2,FALSE))</f>
        <v>0</v>
      </c>
      <c r="P189">
        <f>SUMIFS([1]基础经济系数!$D$187:$D$214,[1]基础经济系数!$B$187:$B$214,C189,[1]基础经济系数!$G$187:$G$214,"碎片宝箱")</f>
        <v>0</v>
      </c>
      <c r="Q189">
        <f>SUMIFS([1]基础经济系数!$M$123:$M$153,[1]基础经济系数!$N$123:$N$153,"碎片宝箱",[1]基础经济系数!$J$123:$J$153,A189)</f>
        <v>0</v>
      </c>
      <c r="R189">
        <f>IF(B189=B188,0,VLOOKUP(B189,通用估算系数!$T$1:$U$11,2,FALSE))</f>
        <v>0</v>
      </c>
      <c r="S189">
        <f>SUMIFS([1]基础经济系数!$D$187:$D$214,[1]基础经济系数!$B$187:$B$214,C189,[1]基础经济系数!$G$187:$G$214,"部件宝箱")</f>
        <v>0</v>
      </c>
      <c r="T189">
        <f>SUMIFS([1]基础经济系数!$M$123:$M$153,[1]基础经济系数!$N$123:$N$153,"部件宝箱",[1]基础经济系数!$J$123:$J$153,A189)</f>
        <v>0</v>
      </c>
      <c r="U189">
        <f>IF(B189=B188,0,VLOOKUP(B189,通用估算系数!$W$1:$X$11,2,FALSE))</f>
        <v>0</v>
      </c>
      <c r="V189">
        <f>SUMIFS([1]基础经济系数!$D$187:$D$214,[1]基础经济系数!$B$187:$B$214,C189,[1]基础经济系数!$G$187:$G$214,"普通自宝箱")</f>
        <v>0</v>
      </c>
      <c r="W189">
        <f>SUMIFS([1]基础经济系数!$M$123:$M$153,[1]基础经济系数!$N$123:$N$153,"普通自宝箱",[1]基础经济系数!$J$123:$J$153,A189)</f>
        <v>0</v>
      </c>
      <c r="X189">
        <f>IF(B189=B188,0,VLOOKUP(B189,通用估算系数!$Z$1:$AA$11,2,FALSE))+IF(B189&gt;B188,1,0)</f>
        <v>1</v>
      </c>
      <c r="Y189">
        <f>SUMIFS([1]基础经济系数!$D$187:$D$214,[1]基础经济系数!$B$187:$B$214,C189,[1]基础经济系数!$G$187:$G$214,"高级自宝箱")</f>
        <v>0</v>
      </c>
      <c r="Z189">
        <f>SUMIFS([1]基础经济系数!$M$123:$M$153,[1]基础经济系数!$N$123:$N$153,"高级自宝箱",[1]基础经济系数!$J$123:$J$153,A189)</f>
        <v>0</v>
      </c>
    </row>
    <row r="190" spans="1:26" x14ac:dyDescent="0.2">
      <c r="A190">
        <f>玩家成长时间线!A190</f>
        <v>189</v>
      </c>
      <c r="B190">
        <f>玩家成长时间线!B190</f>
        <v>10</v>
      </c>
      <c r="C190">
        <f>IF(MOD(A190,通用估算系数!$B$9),MOD(A190,通用估算系数!$B$9),通用估算系数!$B$9)</f>
        <v>21</v>
      </c>
      <c r="D190">
        <f>钥匙投放计算!C190/100</f>
        <v>2.4527999999999999</v>
      </c>
      <c r="E190">
        <f>VLOOKUP(B190,通用估算系数!$G$1:$H$11,2,FALSE)*通用估算系数!$B$5/通用估算系数!$B$11</f>
        <v>2.25</v>
      </c>
      <c r="F190">
        <f t="shared" si="10"/>
        <v>0</v>
      </c>
      <c r="G190">
        <f t="shared" si="11"/>
        <v>1</v>
      </c>
      <c r="H190">
        <f t="shared" si="12"/>
        <v>0</v>
      </c>
      <c r="I190">
        <f t="shared" si="13"/>
        <v>0</v>
      </c>
      <c r="J190">
        <f>SUMIFS([1]基础经济系数!$M$123:$M$153,[1]基础经济系数!$N$123:$N$153,"稀有自宝箱",[1]基础经济系数!$J$123:$J$153,A190)</f>
        <v>0</v>
      </c>
      <c r="K190">
        <v>2</v>
      </c>
      <c r="L190">
        <v>1</v>
      </c>
      <c r="M190" s="4">
        <f t="shared" si="14"/>
        <v>0.14285714285714285</v>
      </c>
      <c r="N190" s="4">
        <f t="shared" si="14"/>
        <v>0.14285714285714285</v>
      </c>
      <c r="O190">
        <f>IF(B190=B189,0,VLOOKUP(B190,通用估算系数!$Q$1:$R$11,2,FALSE))</f>
        <v>0</v>
      </c>
      <c r="P190">
        <f>SUMIFS([1]基础经济系数!$D$187:$D$214,[1]基础经济系数!$B$187:$B$214,C190,[1]基础经济系数!$G$187:$G$214,"碎片宝箱")</f>
        <v>0</v>
      </c>
      <c r="Q190">
        <f>SUMIFS([1]基础经济系数!$M$123:$M$153,[1]基础经济系数!$N$123:$N$153,"碎片宝箱",[1]基础经济系数!$J$123:$J$153,A190)</f>
        <v>0</v>
      </c>
      <c r="R190">
        <f>IF(B190=B189,0,VLOOKUP(B190,通用估算系数!$T$1:$U$11,2,FALSE))</f>
        <v>0</v>
      </c>
      <c r="S190">
        <f>SUMIFS([1]基础经济系数!$D$187:$D$214,[1]基础经济系数!$B$187:$B$214,C190,[1]基础经济系数!$G$187:$G$214,"部件宝箱")</f>
        <v>1</v>
      </c>
      <c r="T190">
        <f>SUMIFS([1]基础经济系数!$M$123:$M$153,[1]基础经济系数!$N$123:$N$153,"部件宝箱",[1]基础经济系数!$J$123:$J$153,A190)</f>
        <v>0</v>
      </c>
      <c r="U190">
        <f>IF(B190=B189,0,VLOOKUP(B190,通用估算系数!$W$1:$X$11,2,FALSE))</f>
        <v>0</v>
      </c>
      <c r="V190">
        <f>SUMIFS([1]基础经济系数!$D$187:$D$214,[1]基础经济系数!$B$187:$B$214,C190,[1]基础经济系数!$G$187:$G$214,"普通自宝箱")</f>
        <v>0</v>
      </c>
      <c r="W190">
        <f>SUMIFS([1]基础经济系数!$M$123:$M$153,[1]基础经济系数!$N$123:$N$153,"普通自宝箱",[1]基础经济系数!$J$123:$J$153,A190)</f>
        <v>0</v>
      </c>
      <c r="X190">
        <f>IF(B190=B189,0,VLOOKUP(B190,通用估算系数!$Z$1:$AA$11,2,FALSE))+IF(B190&gt;B189,1,0)</f>
        <v>0</v>
      </c>
      <c r="Y190">
        <f>SUMIFS([1]基础经济系数!$D$187:$D$214,[1]基础经济系数!$B$187:$B$214,C190,[1]基础经济系数!$G$187:$G$214,"高级自宝箱")</f>
        <v>0</v>
      </c>
      <c r="Z190">
        <f>SUMIFS([1]基础经济系数!$M$123:$M$153,[1]基础经济系数!$N$123:$N$153,"高级自宝箱",[1]基础经济系数!$J$123:$J$153,A190)</f>
        <v>0</v>
      </c>
    </row>
    <row r="191" spans="1:26" x14ac:dyDescent="0.2">
      <c r="A191">
        <f>玩家成长时间线!A191</f>
        <v>190</v>
      </c>
      <c r="B191">
        <f>玩家成长时间线!B191</f>
        <v>10</v>
      </c>
      <c r="C191">
        <f>IF(MOD(A191,通用估算系数!$B$9),MOD(A191,通用估算系数!$B$9),通用估算系数!$B$9)</f>
        <v>22</v>
      </c>
      <c r="D191">
        <f>钥匙投放计算!C191/100</f>
        <v>2.4628000000000001</v>
      </c>
      <c r="E191">
        <f>VLOOKUP(B191,通用估算系数!$G$1:$H$11,2,FALSE)*通用估算系数!$B$5/通用估算系数!$B$11</f>
        <v>2.25</v>
      </c>
      <c r="F191">
        <f t="shared" si="10"/>
        <v>0</v>
      </c>
      <c r="G191">
        <f t="shared" si="11"/>
        <v>0</v>
      </c>
      <c r="H191">
        <f t="shared" si="12"/>
        <v>0</v>
      </c>
      <c r="I191">
        <f t="shared" si="13"/>
        <v>0</v>
      </c>
      <c r="J191">
        <f>SUMIFS([1]基础经济系数!$M$123:$M$153,[1]基础经济系数!$N$123:$N$153,"稀有自宝箱",[1]基础经济系数!$J$123:$J$153,A191)</f>
        <v>0</v>
      </c>
      <c r="K191">
        <v>2</v>
      </c>
      <c r="L191">
        <v>1</v>
      </c>
      <c r="M191" s="4">
        <f t="shared" si="14"/>
        <v>0.14285714285714285</v>
      </c>
      <c r="N191" s="4">
        <f t="shared" si="14"/>
        <v>0.14285714285714285</v>
      </c>
      <c r="O191">
        <f>IF(B191=B190,0,VLOOKUP(B191,通用估算系数!$Q$1:$R$11,2,FALSE))</f>
        <v>0</v>
      </c>
      <c r="P191">
        <f>SUMIFS([1]基础经济系数!$D$187:$D$214,[1]基础经济系数!$B$187:$B$214,C191,[1]基础经济系数!$G$187:$G$214,"碎片宝箱")</f>
        <v>0</v>
      </c>
      <c r="Q191">
        <f>SUMIFS([1]基础经济系数!$M$123:$M$153,[1]基础经济系数!$N$123:$N$153,"碎片宝箱",[1]基础经济系数!$J$123:$J$153,A191)</f>
        <v>0</v>
      </c>
      <c r="R191">
        <f>IF(B191=B190,0,VLOOKUP(B191,通用估算系数!$T$1:$U$11,2,FALSE))</f>
        <v>0</v>
      </c>
      <c r="S191">
        <f>SUMIFS([1]基础经济系数!$D$187:$D$214,[1]基础经济系数!$B$187:$B$214,C191,[1]基础经济系数!$G$187:$G$214,"部件宝箱")</f>
        <v>0</v>
      </c>
      <c r="T191">
        <f>SUMIFS([1]基础经济系数!$M$123:$M$153,[1]基础经济系数!$N$123:$N$153,"部件宝箱",[1]基础经济系数!$J$123:$J$153,A191)</f>
        <v>0</v>
      </c>
      <c r="U191">
        <f>IF(B191=B190,0,VLOOKUP(B191,通用估算系数!$W$1:$X$11,2,FALSE))</f>
        <v>0</v>
      </c>
      <c r="V191">
        <f>SUMIFS([1]基础经济系数!$D$187:$D$214,[1]基础经济系数!$B$187:$B$214,C191,[1]基础经济系数!$G$187:$G$214,"普通自宝箱")</f>
        <v>0</v>
      </c>
      <c r="W191">
        <f>SUMIFS([1]基础经济系数!$M$123:$M$153,[1]基础经济系数!$N$123:$N$153,"普通自宝箱",[1]基础经济系数!$J$123:$J$153,A191)</f>
        <v>0</v>
      </c>
      <c r="X191">
        <f>IF(B191=B190,0,VLOOKUP(B191,通用估算系数!$Z$1:$AA$11,2,FALSE))+IF(B191&gt;B190,1,0)</f>
        <v>0</v>
      </c>
      <c r="Y191">
        <f>SUMIFS([1]基础经济系数!$D$187:$D$214,[1]基础经济系数!$B$187:$B$214,C191,[1]基础经济系数!$G$187:$G$214,"高级自宝箱")</f>
        <v>0</v>
      </c>
      <c r="Z191">
        <f>SUMIFS([1]基础经济系数!$M$123:$M$153,[1]基础经济系数!$N$123:$N$153,"高级自宝箱",[1]基础经济系数!$J$123:$J$153,A191)</f>
        <v>0</v>
      </c>
    </row>
    <row r="192" spans="1:26" x14ac:dyDescent="0.2">
      <c r="A192">
        <f>玩家成长时间线!A192</f>
        <v>191</v>
      </c>
      <c r="B192">
        <f>玩家成长时间线!B192</f>
        <v>10</v>
      </c>
      <c r="C192">
        <f>IF(MOD(A192,通用估算系数!$B$9),MOD(A192,通用估算系数!$B$9),通用估算系数!$B$9)</f>
        <v>23</v>
      </c>
      <c r="D192">
        <f>钥匙投放计算!C192/100</f>
        <v>2.6727999999999996</v>
      </c>
      <c r="E192">
        <f>VLOOKUP(B192,通用估算系数!$G$1:$H$11,2,FALSE)*通用估算系数!$B$5/通用估算系数!$B$11</f>
        <v>2.25</v>
      </c>
      <c r="F192">
        <f t="shared" si="10"/>
        <v>0</v>
      </c>
      <c r="G192">
        <f t="shared" si="11"/>
        <v>0</v>
      </c>
      <c r="H192">
        <f t="shared" si="12"/>
        <v>0</v>
      </c>
      <c r="I192">
        <f t="shared" si="13"/>
        <v>0</v>
      </c>
      <c r="J192">
        <f>SUMIFS([1]基础经济系数!$M$123:$M$153,[1]基础经济系数!$N$123:$N$153,"稀有自宝箱",[1]基础经济系数!$J$123:$J$153,A192)</f>
        <v>0</v>
      </c>
      <c r="K192">
        <v>2</v>
      </c>
      <c r="L192">
        <v>1</v>
      </c>
      <c r="M192" s="4">
        <f t="shared" si="14"/>
        <v>0.14285714285714285</v>
      </c>
      <c r="N192" s="4">
        <f t="shared" si="14"/>
        <v>0.14285714285714285</v>
      </c>
      <c r="O192">
        <f>IF(B192=B191,0,VLOOKUP(B192,通用估算系数!$Q$1:$R$11,2,FALSE))</f>
        <v>0</v>
      </c>
      <c r="P192">
        <f>SUMIFS([1]基础经济系数!$D$187:$D$214,[1]基础经济系数!$B$187:$B$214,C192,[1]基础经济系数!$G$187:$G$214,"碎片宝箱")</f>
        <v>0</v>
      </c>
      <c r="Q192">
        <f>SUMIFS([1]基础经济系数!$M$123:$M$153,[1]基础经济系数!$N$123:$N$153,"碎片宝箱",[1]基础经济系数!$J$123:$J$153,A192)</f>
        <v>0</v>
      </c>
      <c r="R192">
        <f>IF(B192=B191,0,VLOOKUP(B192,通用估算系数!$T$1:$U$11,2,FALSE))</f>
        <v>0</v>
      </c>
      <c r="S192">
        <f>SUMIFS([1]基础经济系数!$D$187:$D$214,[1]基础经济系数!$B$187:$B$214,C192,[1]基础经济系数!$G$187:$G$214,"部件宝箱")</f>
        <v>0</v>
      </c>
      <c r="T192">
        <f>SUMIFS([1]基础经济系数!$M$123:$M$153,[1]基础经济系数!$N$123:$N$153,"部件宝箱",[1]基础经济系数!$J$123:$J$153,A192)</f>
        <v>0</v>
      </c>
      <c r="U192">
        <f>IF(B192=B191,0,VLOOKUP(B192,通用估算系数!$W$1:$X$11,2,FALSE))</f>
        <v>0</v>
      </c>
      <c r="V192">
        <f>SUMIFS([1]基础经济系数!$D$187:$D$214,[1]基础经济系数!$B$187:$B$214,C192,[1]基础经济系数!$G$187:$G$214,"普通自宝箱")</f>
        <v>0</v>
      </c>
      <c r="W192">
        <f>SUMIFS([1]基础经济系数!$M$123:$M$153,[1]基础经济系数!$N$123:$N$153,"普通自宝箱",[1]基础经济系数!$J$123:$J$153,A192)</f>
        <v>0</v>
      </c>
      <c r="X192">
        <f>IF(B192=B191,0,VLOOKUP(B192,通用估算系数!$Z$1:$AA$11,2,FALSE))+IF(B192&gt;B191,1,0)</f>
        <v>0</v>
      </c>
      <c r="Y192">
        <f>SUMIFS([1]基础经济系数!$D$187:$D$214,[1]基础经济系数!$B$187:$B$214,C192,[1]基础经济系数!$G$187:$G$214,"高级自宝箱")</f>
        <v>0</v>
      </c>
      <c r="Z192">
        <f>SUMIFS([1]基础经济系数!$M$123:$M$153,[1]基础经济系数!$N$123:$N$153,"高级自宝箱",[1]基础经济系数!$J$123:$J$153,A192)</f>
        <v>0</v>
      </c>
    </row>
    <row r="193" spans="1:26" x14ac:dyDescent="0.2">
      <c r="A193">
        <f>玩家成长时间线!A193</f>
        <v>192</v>
      </c>
      <c r="B193">
        <f>玩家成长时间线!B193</f>
        <v>10</v>
      </c>
      <c r="C193">
        <f>IF(MOD(A193,通用估算系数!$B$9),MOD(A193,通用估算系数!$B$9),通用估算系数!$B$9)</f>
        <v>24</v>
      </c>
      <c r="D193">
        <f>钥匙投放计算!C193/100</f>
        <v>2.4828000000000001</v>
      </c>
      <c r="E193">
        <f>VLOOKUP(B193,通用估算系数!$G$1:$H$11,2,FALSE)*通用估算系数!$B$5/通用估算系数!$B$11</f>
        <v>2.25</v>
      </c>
      <c r="F193">
        <f t="shared" si="10"/>
        <v>0</v>
      </c>
      <c r="G193">
        <f t="shared" si="11"/>
        <v>0</v>
      </c>
      <c r="H193">
        <f t="shared" si="12"/>
        <v>0</v>
      </c>
      <c r="I193">
        <f t="shared" si="13"/>
        <v>0</v>
      </c>
      <c r="J193">
        <f>SUMIFS([1]基础经济系数!$M$123:$M$153,[1]基础经济系数!$N$123:$N$153,"稀有自宝箱",[1]基础经济系数!$J$123:$J$153,A193)</f>
        <v>0</v>
      </c>
      <c r="K193">
        <v>2</v>
      </c>
      <c r="L193">
        <v>1</v>
      </c>
      <c r="M193" s="4">
        <f t="shared" si="14"/>
        <v>0.14285714285714285</v>
      </c>
      <c r="N193" s="4">
        <f t="shared" si="14"/>
        <v>0.14285714285714285</v>
      </c>
      <c r="O193">
        <f>IF(B193=B192,0,VLOOKUP(B193,通用估算系数!$Q$1:$R$11,2,FALSE))</f>
        <v>0</v>
      </c>
      <c r="P193">
        <f>SUMIFS([1]基础经济系数!$D$187:$D$214,[1]基础经济系数!$B$187:$B$214,C193,[1]基础经济系数!$G$187:$G$214,"碎片宝箱")</f>
        <v>0</v>
      </c>
      <c r="Q193">
        <f>SUMIFS([1]基础经济系数!$M$123:$M$153,[1]基础经济系数!$N$123:$N$153,"碎片宝箱",[1]基础经济系数!$J$123:$J$153,A193)</f>
        <v>0</v>
      </c>
      <c r="R193">
        <f>IF(B193=B192,0,VLOOKUP(B193,通用估算系数!$T$1:$U$11,2,FALSE))</f>
        <v>0</v>
      </c>
      <c r="S193">
        <f>SUMIFS([1]基础经济系数!$D$187:$D$214,[1]基础经济系数!$B$187:$B$214,C193,[1]基础经济系数!$G$187:$G$214,"部件宝箱")</f>
        <v>0</v>
      </c>
      <c r="T193">
        <f>SUMIFS([1]基础经济系数!$M$123:$M$153,[1]基础经济系数!$N$123:$N$153,"部件宝箱",[1]基础经济系数!$J$123:$J$153,A193)</f>
        <v>0</v>
      </c>
      <c r="U193">
        <f>IF(B193=B192,0,VLOOKUP(B193,通用估算系数!$W$1:$X$11,2,FALSE))</f>
        <v>0</v>
      </c>
      <c r="V193">
        <f>SUMIFS([1]基础经济系数!$D$187:$D$214,[1]基础经济系数!$B$187:$B$214,C193,[1]基础经济系数!$G$187:$G$214,"普通自宝箱")</f>
        <v>0</v>
      </c>
      <c r="W193">
        <f>SUMIFS([1]基础经济系数!$M$123:$M$153,[1]基础经济系数!$N$123:$N$153,"普通自宝箱",[1]基础经济系数!$J$123:$J$153,A193)</f>
        <v>0</v>
      </c>
      <c r="X193">
        <f>IF(B193=B192,0,VLOOKUP(B193,通用估算系数!$Z$1:$AA$11,2,FALSE))+IF(B193&gt;B192,1,0)</f>
        <v>0</v>
      </c>
      <c r="Y193">
        <f>SUMIFS([1]基础经济系数!$D$187:$D$214,[1]基础经济系数!$B$187:$B$214,C193,[1]基础经济系数!$G$187:$G$214,"高级自宝箱")</f>
        <v>0</v>
      </c>
      <c r="Z193">
        <f>SUMIFS([1]基础经济系数!$M$123:$M$153,[1]基础经济系数!$N$123:$N$153,"高级自宝箱",[1]基础经济系数!$J$123:$J$153,A193)</f>
        <v>0</v>
      </c>
    </row>
    <row r="194" spans="1:26" x14ac:dyDescent="0.2">
      <c r="A194">
        <f>玩家成长时间线!A194</f>
        <v>193</v>
      </c>
      <c r="B194">
        <f>玩家成长时间线!B194</f>
        <v>10</v>
      </c>
      <c r="C194">
        <f>IF(MOD(A194,通用估算系数!$B$9),MOD(A194,通用估算系数!$B$9),通用估算系数!$B$9)</f>
        <v>25</v>
      </c>
      <c r="D194">
        <f>钥匙投放计算!C194/100</f>
        <v>2.4927999999999999</v>
      </c>
      <c r="E194">
        <f>VLOOKUP(B194,通用估算系数!$G$1:$H$11,2,FALSE)*通用估算系数!$B$5/通用估算系数!$B$11</f>
        <v>2.25</v>
      </c>
      <c r="F194">
        <f t="shared" si="10"/>
        <v>0</v>
      </c>
      <c r="G194">
        <f t="shared" si="11"/>
        <v>0</v>
      </c>
      <c r="H194">
        <f t="shared" si="12"/>
        <v>0</v>
      </c>
      <c r="I194">
        <f t="shared" si="13"/>
        <v>0</v>
      </c>
      <c r="J194">
        <f>SUMIFS([1]基础经济系数!$M$123:$M$153,[1]基础经济系数!$N$123:$N$153,"稀有自宝箱",[1]基础经济系数!$J$123:$J$153,A194)</f>
        <v>0</v>
      </c>
      <c r="K194">
        <v>2</v>
      </c>
      <c r="L194">
        <v>1</v>
      </c>
      <c r="M194" s="4">
        <f t="shared" si="14"/>
        <v>0.14285714285714285</v>
      </c>
      <c r="N194" s="4">
        <f t="shared" si="14"/>
        <v>0.14285714285714285</v>
      </c>
      <c r="O194">
        <f>IF(B194=B193,0,VLOOKUP(B194,通用估算系数!$Q$1:$R$11,2,FALSE))</f>
        <v>0</v>
      </c>
      <c r="P194">
        <f>SUMIFS([1]基础经济系数!$D$187:$D$214,[1]基础经济系数!$B$187:$B$214,C194,[1]基础经济系数!$G$187:$G$214,"碎片宝箱")</f>
        <v>0</v>
      </c>
      <c r="Q194">
        <f>SUMIFS([1]基础经济系数!$M$123:$M$153,[1]基础经济系数!$N$123:$N$153,"碎片宝箱",[1]基础经济系数!$J$123:$J$153,A194)</f>
        <v>0</v>
      </c>
      <c r="R194">
        <f>IF(B194=B193,0,VLOOKUP(B194,通用估算系数!$T$1:$U$11,2,FALSE))</f>
        <v>0</v>
      </c>
      <c r="S194">
        <f>SUMIFS([1]基础经济系数!$D$187:$D$214,[1]基础经济系数!$B$187:$B$214,C194,[1]基础经济系数!$G$187:$G$214,"部件宝箱")</f>
        <v>0</v>
      </c>
      <c r="T194">
        <f>SUMIFS([1]基础经济系数!$M$123:$M$153,[1]基础经济系数!$N$123:$N$153,"部件宝箱",[1]基础经济系数!$J$123:$J$153,A194)</f>
        <v>0</v>
      </c>
      <c r="U194">
        <f>IF(B194=B193,0,VLOOKUP(B194,通用估算系数!$W$1:$X$11,2,FALSE))</f>
        <v>0</v>
      </c>
      <c r="V194">
        <f>SUMIFS([1]基础经济系数!$D$187:$D$214,[1]基础经济系数!$B$187:$B$214,C194,[1]基础经济系数!$G$187:$G$214,"普通自宝箱")</f>
        <v>0</v>
      </c>
      <c r="W194">
        <f>SUMIFS([1]基础经济系数!$M$123:$M$153,[1]基础经济系数!$N$123:$N$153,"普通自宝箱",[1]基础经济系数!$J$123:$J$153,A194)</f>
        <v>0</v>
      </c>
      <c r="X194">
        <f>IF(B194=B193,0,VLOOKUP(B194,通用估算系数!$Z$1:$AA$11,2,FALSE))+IF(B194&gt;B193,1,0)</f>
        <v>0</v>
      </c>
      <c r="Y194">
        <f>SUMIFS([1]基础经济系数!$D$187:$D$214,[1]基础经济系数!$B$187:$B$214,C194,[1]基础经济系数!$G$187:$G$214,"高级自宝箱")</f>
        <v>0</v>
      </c>
      <c r="Z194">
        <f>SUMIFS([1]基础经济系数!$M$123:$M$153,[1]基础经济系数!$N$123:$N$153,"高级自宝箱",[1]基础经济系数!$J$123:$J$153,A194)</f>
        <v>0</v>
      </c>
    </row>
    <row r="195" spans="1:26" x14ac:dyDescent="0.2">
      <c r="A195">
        <f>玩家成长时间线!A195</f>
        <v>194</v>
      </c>
      <c r="B195">
        <f>玩家成长时间线!B195</f>
        <v>10</v>
      </c>
      <c r="C195">
        <f>IF(MOD(A195,通用估算系数!$B$9),MOD(A195,通用估算系数!$B$9),通用估算系数!$B$9)</f>
        <v>26</v>
      </c>
      <c r="D195">
        <f>钥匙投放计算!C195/100</f>
        <v>2.6027999999999998</v>
      </c>
      <c r="E195">
        <f>VLOOKUP(B195,通用估算系数!$G$1:$H$11,2,FALSE)*通用估算系数!$B$5/通用估算系数!$B$11</f>
        <v>2.25</v>
      </c>
      <c r="F195">
        <f t="shared" ref="F195:F258" si="15">SUM(O195:Q195)</f>
        <v>0</v>
      </c>
      <c r="G195">
        <f t="shared" ref="G195:G258" si="16">SUM(R195:T195)</f>
        <v>0</v>
      </c>
      <c r="H195">
        <f t="shared" ref="H195:H258" si="17">SUM(U195:W195)</f>
        <v>0</v>
      </c>
      <c r="I195">
        <f t="shared" ref="I195:I258" si="18">SUM(X195:Z195)</f>
        <v>0</v>
      </c>
      <c r="J195">
        <f>SUMIFS([1]基础经济系数!$M$123:$M$153,[1]基础经济系数!$N$123:$N$153,"稀有自宝箱",[1]基础经济系数!$J$123:$J$153,A195)</f>
        <v>0</v>
      </c>
      <c r="K195">
        <v>2</v>
      </c>
      <c r="L195">
        <v>1</v>
      </c>
      <c r="M195" s="4">
        <f t="shared" ref="M195:N226" si="19">1/7</f>
        <v>0.14285714285714285</v>
      </c>
      <c r="N195" s="4">
        <f t="shared" si="19"/>
        <v>0.14285714285714285</v>
      </c>
      <c r="O195">
        <f>IF(B195=B194,0,VLOOKUP(B195,通用估算系数!$Q$1:$R$11,2,FALSE))</f>
        <v>0</v>
      </c>
      <c r="P195">
        <f>SUMIFS([1]基础经济系数!$D$187:$D$214,[1]基础经济系数!$B$187:$B$214,C195,[1]基础经济系数!$G$187:$G$214,"碎片宝箱")</f>
        <v>0</v>
      </c>
      <c r="Q195">
        <f>SUMIFS([1]基础经济系数!$M$123:$M$153,[1]基础经济系数!$N$123:$N$153,"碎片宝箱",[1]基础经济系数!$J$123:$J$153,A195)</f>
        <v>0</v>
      </c>
      <c r="R195">
        <f>IF(B195=B194,0,VLOOKUP(B195,通用估算系数!$T$1:$U$11,2,FALSE))</f>
        <v>0</v>
      </c>
      <c r="S195">
        <f>SUMIFS([1]基础经济系数!$D$187:$D$214,[1]基础经济系数!$B$187:$B$214,C195,[1]基础经济系数!$G$187:$G$214,"部件宝箱")</f>
        <v>0</v>
      </c>
      <c r="T195">
        <f>SUMIFS([1]基础经济系数!$M$123:$M$153,[1]基础经济系数!$N$123:$N$153,"部件宝箱",[1]基础经济系数!$J$123:$J$153,A195)</f>
        <v>0</v>
      </c>
      <c r="U195">
        <f>IF(B195=B194,0,VLOOKUP(B195,通用估算系数!$W$1:$X$11,2,FALSE))</f>
        <v>0</v>
      </c>
      <c r="V195">
        <f>SUMIFS([1]基础经济系数!$D$187:$D$214,[1]基础经济系数!$B$187:$B$214,C195,[1]基础经济系数!$G$187:$G$214,"普通自宝箱")</f>
        <v>0</v>
      </c>
      <c r="W195">
        <f>SUMIFS([1]基础经济系数!$M$123:$M$153,[1]基础经济系数!$N$123:$N$153,"普通自宝箱",[1]基础经济系数!$J$123:$J$153,A195)</f>
        <v>0</v>
      </c>
      <c r="X195">
        <f>IF(B195=B194,0,VLOOKUP(B195,通用估算系数!$Z$1:$AA$11,2,FALSE))+IF(B195&gt;B194,1,0)</f>
        <v>0</v>
      </c>
      <c r="Y195">
        <f>SUMIFS([1]基础经济系数!$D$187:$D$214,[1]基础经济系数!$B$187:$B$214,C195,[1]基础经济系数!$G$187:$G$214,"高级自宝箱")</f>
        <v>0</v>
      </c>
      <c r="Z195">
        <f>SUMIFS([1]基础经济系数!$M$123:$M$153,[1]基础经济系数!$N$123:$N$153,"高级自宝箱",[1]基础经济系数!$J$123:$J$153,A195)</f>
        <v>0</v>
      </c>
    </row>
    <row r="196" spans="1:26" x14ac:dyDescent="0.2">
      <c r="A196">
        <f>玩家成长时间线!A196</f>
        <v>195</v>
      </c>
      <c r="B196">
        <f>玩家成长时间线!B196</f>
        <v>10</v>
      </c>
      <c r="C196">
        <f>IF(MOD(A196,通用估算系数!$B$9),MOD(A196,通用估算系数!$B$9),通用估算系数!$B$9)</f>
        <v>27</v>
      </c>
      <c r="D196">
        <f>钥匙投放计算!C196/100</f>
        <v>2.5127999999999999</v>
      </c>
      <c r="E196">
        <f>VLOOKUP(B196,通用估算系数!$G$1:$H$11,2,FALSE)*通用估算系数!$B$5/通用估算系数!$B$11</f>
        <v>2.25</v>
      </c>
      <c r="F196">
        <f t="shared" si="15"/>
        <v>0</v>
      </c>
      <c r="G196">
        <f t="shared" si="16"/>
        <v>1</v>
      </c>
      <c r="H196">
        <f t="shared" si="17"/>
        <v>0</v>
      </c>
      <c r="I196">
        <f t="shared" si="18"/>
        <v>0</v>
      </c>
      <c r="J196">
        <f>SUMIFS([1]基础经济系数!$M$123:$M$153,[1]基础经济系数!$N$123:$N$153,"稀有自宝箱",[1]基础经济系数!$J$123:$J$153,A196)</f>
        <v>0</v>
      </c>
      <c r="K196">
        <v>2</v>
      </c>
      <c r="L196">
        <v>1</v>
      </c>
      <c r="M196" s="4">
        <f t="shared" si="19"/>
        <v>0.14285714285714285</v>
      </c>
      <c r="N196" s="4">
        <f t="shared" si="19"/>
        <v>0.14285714285714285</v>
      </c>
      <c r="O196">
        <f>IF(B196=B195,0,VLOOKUP(B196,通用估算系数!$Q$1:$R$11,2,FALSE))</f>
        <v>0</v>
      </c>
      <c r="P196">
        <f>SUMIFS([1]基础经济系数!$D$187:$D$214,[1]基础经济系数!$B$187:$B$214,C196,[1]基础经济系数!$G$187:$G$214,"碎片宝箱")</f>
        <v>0</v>
      </c>
      <c r="Q196">
        <f>SUMIFS([1]基础经济系数!$M$123:$M$153,[1]基础经济系数!$N$123:$N$153,"碎片宝箱",[1]基础经济系数!$J$123:$J$153,A196)</f>
        <v>0</v>
      </c>
      <c r="R196">
        <f>IF(B196=B195,0,VLOOKUP(B196,通用估算系数!$T$1:$U$11,2,FALSE))</f>
        <v>0</v>
      </c>
      <c r="S196">
        <f>SUMIFS([1]基础经济系数!$D$187:$D$214,[1]基础经济系数!$B$187:$B$214,C196,[1]基础经济系数!$G$187:$G$214,"部件宝箱")</f>
        <v>0</v>
      </c>
      <c r="T196">
        <f>SUMIFS([1]基础经济系数!$M$123:$M$153,[1]基础经济系数!$N$123:$N$153,"部件宝箱",[1]基础经济系数!$J$123:$J$153,A196)</f>
        <v>1</v>
      </c>
      <c r="U196">
        <f>IF(B196=B195,0,VLOOKUP(B196,通用估算系数!$W$1:$X$11,2,FALSE))</f>
        <v>0</v>
      </c>
      <c r="V196">
        <f>SUMIFS([1]基础经济系数!$D$187:$D$214,[1]基础经济系数!$B$187:$B$214,C196,[1]基础经济系数!$G$187:$G$214,"普通自宝箱")</f>
        <v>0</v>
      </c>
      <c r="W196">
        <f>SUMIFS([1]基础经济系数!$M$123:$M$153,[1]基础经济系数!$N$123:$N$153,"普通自宝箱",[1]基础经济系数!$J$123:$J$153,A196)</f>
        <v>0</v>
      </c>
      <c r="X196">
        <f>IF(B196=B195,0,VLOOKUP(B196,通用估算系数!$Z$1:$AA$11,2,FALSE))+IF(B196&gt;B195,1,0)</f>
        <v>0</v>
      </c>
      <c r="Y196">
        <f>SUMIFS([1]基础经济系数!$D$187:$D$214,[1]基础经济系数!$B$187:$B$214,C196,[1]基础经济系数!$G$187:$G$214,"高级自宝箱")</f>
        <v>0</v>
      </c>
      <c r="Z196">
        <f>SUMIFS([1]基础经济系数!$M$123:$M$153,[1]基础经济系数!$N$123:$N$153,"高级自宝箱",[1]基础经济系数!$J$123:$J$153,A196)</f>
        <v>0</v>
      </c>
    </row>
    <row r="197" spans="1:26" x14ac:dyDescent="0.2">
      <c r="A197">
        <f>玩家成长时间线!A197</f>
        <v>196</v>
      </c>
      <c r="B197">
        <f>玩家成长时间线!B197</f>
        <v>8</v>
      </c>
      <c r="C197">
        <f>IF(MOD(A197,通用估算系数!$B$9),MOD(A197,通用估算系数!$B$9),通用估算系数!$B$9)</f>
        <v>28</v>
      </c>
      <c r="D197">
        <f>钥匙投放计算!C197/100</f>
        <v>2.5228000000000002</v>
      </c>
      <c r="E197">
        <f>VLOOKUP(B197,通用估算系数!$G$1:$H$11,2,FALSE)*通用估算系数!$B$5/通用估算系数!$B$11</f>
        <v>1.8</v>
      </c>
      <c r="F197">
        <f t="shared" si="15"/>
        <v>1</v>
      </c>
      <c r="G197">
        <f t="shared" si="16"/>
        <v>0</v>
      </c>
      <c r="H197">
        <f t="shared" si="17"/>
        <v>0</v>
      </c>
      <c r="I197">
        <f t="shared" si="18"/>
        <v>0</v>
      </c>
      <c r="J197">
        <f>SUMIFS([1]基础经济系数!$M$123:$M$153,[1]基础经济系数!$N$123:$N$153,"稀有自宝箱",[1]基础经济系数!$J$123:$J$153,A197)</f>
        <v>0</v>
      </c>
      <c r="K197">
        <v>2</v>
      </c>
      <c r="L197">
        <v>1</v>
      </c>
      <c r="M197" s="4">
        <f t="shared" si="19"/>
        <v>0.14285714285714285</v>
      </c>
      <c r="N197" s="4">
        <f t="shared" si="19"/>
        <v>0.14285714285714285</v>
      </c>
      <c r="O197">
        <f>IF(B197=B196,0,VLOOKUP(B197,通用估算系数!$Q$1:$R$11,2,FALSE))</f>
        <v>1</v>
      </c>
      <c r="P197">
        <f>SUMIFS([1]基础经济系数!$D$187:$D$214,[1]基础经济系数!$B$187:$B$214,C197,[1]基础经济系数!$G$187:$G$214,"碎片宝箱")</f>
        <v>0</v>
      </c>
      <c r="Q197">
        <f>SUMIFS([1]基础经济系数!$M$123:$M$153,[1]基础经济系数!$N$123:$N$153,"碎片宝箱",[1]基础经济系数!$J$123:$J$153,A197)</f>
        <v>0</v>
      </c>
      <c r="R197">
        <f>IF(B197=B196,0,VLOOKUP(B197,通用估算系数!$T$1:$U$11,2,FALSE))</f>
        <v>0</v>
      </c>
      <c r="S197">
        <f>SUMIFS([1]基础经济系数!$D$187:$D$214,[1]基础经济系数!$B$187:$B$214,C197,[1]基础经济系数!$G$187:$G$214,"部件宝箱")</f>
        <v>0</v>
      </c>
      <c r="T197">
        <f>SUMIFS([1]基础经济系数!$M$123:$M$153,[1]基础经济系数!$N$123:$N$153,"部件宝箱",[1]基础经济系数!$J$123:$J$153,A197)</f>
        <v>0</v>
      </c>
      <c r="U197">
        <f>IF(B197=B196,0,VLOOKUP(B197,通用估算系数!$W$1:$X$11,2,FALSE))</f>
        <v>0</v>
      </c>
      <c r="V197">
        <f>SUMIFS([1]基础经济系数!$D$187:$D$214,[1]基础经济系数!$B$187:$B$214,C197,[1]基础经济系数!$G$187:$G$214,"普通自宝箱")</f>
        <v>0</v>
      </c>
      <c r="W197">
        <f>SUMIFS([1]基础经济系数!$M$123:$M$153,[1]基础经济系数!$N$123:$N$153,"普通自宝箱",[1]基础经济系数!$J$123:$J$153,A197)</f>
        <v>0</v>
      </c>
      <c r="X197">
        <f>IF(B197=B196,0,VLOOKUP(B197,通用估算系数!$Z$1:$AA$11,2,FALSE))+IF(B197&gt;B196,1,0)</f>
        <v>0</v>
      </c>
      <c r="Y197">
        <f>SUMIFS([1]基础经济系数!$D$187:$D$214,[1]基础经济系数!$B$187:$B$214,C197,[1]基础经济系数!$G$187:$G$214,"高级自宝箱")</f>
        <v>0</v>
      </c>
      <c r="Z197">
        <f>SUMIFS([1]基础经济系数!$M$123:$M$153,[1]基础经济系数!$N$123:$N$153,"高级自宝箱",[1]基础经济系数!$J$123:$J$153,A197)</f>
        <v>0</v>
      </c>
    </row>
    <row r="198" spans="1:26" x14ac:dyDescent="0.2">
      <c r="A198">
        <f>玩家成长时间线!A198</f>
        <v>197</v>
      </c>
      <c r="B198">
        <f>玩家成长时间线!B198</f>
        <v>8</v>
      </c>
      <c r="C198">
        <f>IF(MOD(A198,通用估算系数!$B$9),MOD(A198,通用估算系数!$B$9),通用估算系数!$B$9)</f>
        <v>1</v>
      </c>
      <c r="D198">
        <f>钥匙投放计算!C198/100</f>
        <v>2.2528000000000001</v>
      </c>
      <c r="E198">
        <f>VLOOKUP(B198,通用估算系数!$G$1:$H$11,2,FALSE)*通用估算系数!$B$5/通用估算系数!$B$11</f>
        <v>1.8</v>
      </c>
      <c r="F198">
        <f t="shared" si="15"/>
        <v>0</v>
      </c>
      <c r="G198">
        <f t="shared" si="16"/>
        <v>0</v>
      </c>
      <c r="H198">
        <f t="shared" si="17"/>
        <v>0</v>
      </c>
      <c r="I198">
        <f t="shared" si="18"/>
        <v>0</v>
      </c>
      <c r="J198">
        <f>SUMIFS([1]基础经济系数!$M$123:$M$153,[1]基础经济系数!$N$123:$N$153,"稀有自宝箱",[1]基础经济系数!$J$123:$J$153,A198)</f>
        <v>0</v>
      </c>
      <c r="K198">
        <v>2</v>
      </c>
      <c r="L198">
        <v>1</v>
      </c>
      <c r="M198" s="4">
        <f t="shared" si="19"/>
        <v>0.14285714285714285</v>
      </c>
      <c r="N198" s="4">
        <f t="shared" si="19"/>
        <v>0.14285714285714285</v>
      </c>
      <c r="O198">
        <f>IF(B198=B197,0,VLOOKUP(B198,通用估算系数!$Q$1:$R$11,2,FALSE))</f>
        <v>0</v>
      </c>
      <c r="P198">
        <f>SUMIFS([1]基础经济系数!$D$187:$D$214,[1]基础经济系数!$B$187:$B$214,C198,[1]基础经济系数!$G$187:$G$214,"碎片宝箱")</f>
        <v>0</v>
      </c>
      <c r="Q198">
        <f>SUMIFS([1]基础经济系数!$M$123:$M$153,[1]基础经济系数!$N$123:$N$153,"碎片宝箱",[1]基础经济系数!$J$123:$J$153,A198)</f>
        <v>0</v>
      </c>
      <c r="R198">
        <f>IF(B198=B197,0,VLOOKUP(B198,通用估算系数!$T$1:$U$11,2,FALSE))</f>
        <v>0</v>
      </c>
      <c r="S198">
        <f>SUMIFS([1]基础经济系数!$D$187:$D$214,[1]基础经济系数!$B$187:$B$214,C198,[1]基础经济系数!$G$187:$G$214,"部件宝箱")</f>
        <v>0</v>
      </c>
      <c r="T198">
        <f>SUMIFS([1]基础经济系数!$M$123:$M$153,[1]基础经济系数!$N$123:$N$153,"部件宝箱",[1]基础经济系数!$J$123:$J$153,A198)</f>
        <v>0</v>
      </c>
      <c r="U198">
        <f>IF(B198=B197,0,VLOOKUP(B198,通用估算系数!$W$1:$X$11,2,FALSE))</f>
        <v>0</v>
      </c>
      <c r="V198">
        <f>SUMIFS([1]基础经济系数!$D$187:$D$214,[1]基础经济系数!$B$187:$B$214,C198,[1]基础经济系数!$G$187:$G$214,"普通自宝箱")</f>
        <v>0</v>
      </c>
      <c r="W198">
        <f>SUMIFS([1]基础经济系数!$M$123:$M$153,[1]基础经济系数!$N$123:$N$153,"普通自宝箱",[1]基础经济系数!$J$123:$J$153,A198)</f>
        <v>0</v>
      </c>
      <c r="X198">
        <f>IF(B198=B197,0,VLOOKUP(B198,通用估算系数!$Z$1:$AA$11,2,FALSE))+IF(B198&gt;B197,1,0)</f>
        <v>0</v>
      </c>
      <c r="Y198">
        <f>SUMIFS([1]基础经济系数!$D$187:$D$214,[1]基础经济系数!$B$187:$B$214,C198,[1]基础经济系数!$G$187:$G$214,"高级自宝箱")</f>
        <v>0</v>
      </c>
      <c r="Z198">
        <f>SUMIFS([1]基础经济系数!$M$123:$M$153,[1]基础经济系数!$N$123:$N$153,"高级自宝箱",[1]基础经济系数!$J$123:$J$153,A198)</f>
        <v>0</v>
      </c>
    </row>
    <row r="199" spans="1:26" x14ac:dyDescent="0.2">
      <c r="A199">
        <f>玩家成长时间线!A199</f>
        <v>198</v>
      </c>
      <c r="B199">
        <f>玩家成长时间线!B199</f>
        <v>8</v>
      </c>
      <c r="C199">
        <f>IF(MOD(A199,通用估算系数!$B$9),MOD(A199,通用估算系数!$B$9),通用估算系数!$B$9)</f>
        <v>2</v>
      </c>
      <c r="D199">
        <f>钥匙投放计算!C199/100</f>
        <v>2.3128000000000002</v>
      </c>
      <c r="E199">
        <f>VLOOKUP(B199,通用估算系数!$G$1:$H$11,2,FALSE)*通用估算系数!$B$5/通用估算系数!$B$11</f>
        <v>1.8</v>
      </c>
      <c r="F199">
        <f t="shared" si="15"/>
        <v>0</v>
      </c>
      <c r="G199">
        <f t="shared" si="16"/>
        <v>0</v>
      </c>
      <c r="H199">
        <f t="shared" si="17"/>
        <v>0</v>
      </c>
      <c r="I199">
        <f t="shared" si="18"/>
        <v>0</v>
      </c>
      <c r="J199">
        <f>SUMIFS([1]基础经济系数!$M$123:$M$153,[1]基础经济系数!$N$123:$N$153,"稀有自宝箱",[1]基础经济系数!$J$123:$J$153,A199)</f>
        <v>0</v>
      </c>
      <c r="K199">
        <v>2</v>
      </c>
      <c r="L199">
        <v>1</v>
      </c>
      <c r="M199" s="4">
        <f t="shared" si="19"/>
        <v>0.14285714285714285</v>
      </c>
      <c r="N199" s="4">
        <f t="shared" si="19"/>
        <v>0.14285714285714285</v>
      </c>
      <c r="O199">
        <f>IF(B199=B198,0,VLOOKUP(B199,通用估算系数!$Q$1:$R$11,2,FALSE))</f>
        <v>0</v>
      </c>
      <c r="P199">
        <f>SUMIFS([1]基础经济系数!$D$187:$D$214,[1]基础经济系数!$B$187:$B$214,C199,[1]基础经济系数!$G$187:$G$214,"碎片宝箱")</f>
        <v>0</v>
      </c>
      <c r="Q199">
        <f>SUMIFS([1]基础经济系数!$M$123:$M$153,[1]基础经济系数!$N$123:$N$153,"碎片宝箱",[1]基础经济系数!$J$123:$J$153,A199)</f>
        <v>0</v>
      </c>
      <c r="R199">
        <f>IF(B199=B198,0,VLOOKUP(B199,通用估算系数!$T$1:$U$11,2,FALSE))</f>
        <v>0</v>
      </c>
      <c r="S199">
        <f>SUMIFS([1]基础经济系数!$D$187:$D$214,[1]基础经济系数!$B$187:$B$214,C199,[1]基础经济系数!$G$187:$G$214,"部件宝箱")</f>
        <v>0</v>
      </c>
      <c r="T199">
        <f>SUMIFS([1]基础经济系数!$M$123:$M$153,[1]基础经济系数!$N$123:$N$153,"部件宝箱",[1]基础经济系数!$J$123:$J$153,A199)</f>
        <v>0</v>
      </c>
      <c r="U199">
        <f>IF(B199=B198,0,VLOOKUP(B199,通用估算系数!$W$1:$X$11,2,FALSE))</f>
        <v>0</v>
      </c>
      <c r="V199">
        <f>SUMIFS([1]基础经济系数!$D$187:$D$214,[1]基础经济系数!$B$187:$B$214,C199,[1]基础经济系数!$G$187:$G$214,"普通自宝箱")</f>
        <v>0</v>
      </c>
      <c r="W199">
        <f>SUMIFS([1]基础经济系数!$M$123:$M$153,[1]基础经济系数!$N$123:$N$153,"普通自宝箱",[1]基础经济系数!$J$123:$J$153,A199)</f>
        <v>0</v>
      </c>
      <c r="X199">
        <f>IF(B199=B198,0,VLOOKUP(B199,通用估算系数!$Z$1:$AA$11,2,FALSE))+IF(B199&gt;B198,1,0)</f>
        <v>0</v>
      </c>
      <c r="Y199">
        <f>SUMIFS([1]基础经济系数!$D$187:$D$214,[1]基础经济系数!$B$187:$B$214,C199,[1]基础经济系数!$G$187:$G$214,"高级自宝箱")</f>
        <v>0</v>
      </c>
      <c r="Z199">
        <f>SUMIFS([1]基础经济系数!$M$123:$M$153,[1]基础经济系数!$N$123:$N$153,"高级自宝箱",[1]基础经济系数!$J$123:$J$153,A199)</f>
        <v>0</v>
      </c>
    </row>
    <row r="200" spans="1:26" x14ac:dyDescent="0.2">
      <c r="A200">
        <f>玩家成长时间线!A200</f>
        <v>199</v>
      </c>
      <c r="B200">
        <f>玩家成长时间线!B200</f>
        <v>9</v>
      </c>
      <c r="C200">
        <f>IF(MOD(A200,通用估算系数!$B$9),MOD(A200,通用估算系数!$B$9),通用估算系数!$B$9)</f>
        <v>3</v>
      </c>
      <c r="D200">
        <f>钥匙投放计算!C200/100</f>
        <v>2.2728000000000002</v>
      </c>
      <c r="E200">
        <f>VLOOKUP(B200,通用估算系数!$G$1:$H$11,2,FALSE)*通用估算系数!$B$5/通用估算系数!$B$11</f>
        <v>2.25</v>
      </c>
      <c r="F200">
        <f t="shared" si="15"/>
        <v>0</v>
      </c>
      <c r="G200">
        <f t="shared" si="16"/>
        <v>0</v>
      </c>
      <c r="H200">
        <f t="shared" si="17"/>
        <v>1</v>
      </c>
      <c r="I200">
        <f t="shared" si="18"/>
        <v>1</v>
      </c>
      <c r="J200">
        <f>SUMIFS([1]基础经济系数!$M$123:$M$153,[1]基础经济系数!$N$123:$N$153,"稀有自宝箱",[1]基础经济系数!$J$123:$J$153,A200)</f>
        <v>0</v>
      </c>
      <c r="K200">
        <v>2</v>
      </c>
      <c r="L200">
        <v>1</v>
      </c>
      <c r="M200" s="4">
        <f t="shared" si="19"/>
        <v>0.14285714285714285</v>
      </c>
      <c r="N200" s="4">
        <f t="shared" si="19"/>
        <v>0.14285714285714285</v>
      </c>
      <c r="O200">
        <f>IF(B200=B199,0,VLOOKUP(B200,通用估算系数!$Q$1:$R$11,2,FALSE))</f>
        <v>0</v>
      </c>
      <c r="P200">
        <f>SUMIFS([1]基础经济系数!$D$187:$D$214,[1]基础经济系数!$B$187:$B$214,C200,[1]基础经济系数!$G$187:$G$214,"碎片宝箱")</f>
        <v>0</v>
      </c>
      <c r="Q200">
        <f>SUMIFS([1]基础经济系数!$M$123:$M$153,[1]基础经济系数!$N$123:$N$153,"碎片宝箱",[1]基础经济系数!$J$123:$J$153,A200)</f>
        <v>0</v>
      </c>
      <c r="R200">
        <f>IF(B200=B199,0,VLOOKUP(B200,通用估算系数!$T$1:$U$11,2,FALSE))</f>
        <v>0</v>
      </c>
      <c r="S200">
        <f>SUMIFS([1]基础经济系数!$D$187:$D$214,[1]基础经济系数!$B$187:$B$214,C200,[1]基础经济系数!$G$187:$G$214,"部件宝箱")</f>
        <v>0</v>
      </c>
      <c r="T200">
        <f>SUMIFS([1]基础经济系数!$M$123:$M$153,[1]基础经济系数!$N$123:$N$153,"部件宝箱",[1]基础经济系数!$J$123:$J$153,A200)</f>
        <v>0</v>
      </c>
      <c r="U200">
        <f>IF(B200=B199,0,VLOOKUP(B200,通用估算系数!$W$1:$X$11,2,FALSE))</f>
        <v>1</v>
      </c>
      <c r="V200">
        <f>SUMIFS([1]基础经济系数!$D$187:$D$214,[1]基础经济系数!$B$187:$B$214,C200,[1]基础经济系数!$G$187:$G$214,"普通自宝箱")</f>
        <v>0</v>
      </c>
      <c r="W200">
        <f>SUMIFS([1]基础经济系数!$M$123:$M$153,[1]基础经济系数!$N$123:$N$153,"普通自宝箱",[1]基础经济系数!$J$123:$J$153,A200)</f>
        <v>0</v>
      </c>
      <c r="X200">
        <f>IF(B200=B199,0,VLOOKUP(B200,通用估算系数!$Z$1:$AA$11,2,FALSE))+IF(B200&gt;B199,1,0)</f>
        <v>1</v>
      </c>
      <c r="Y200">
        <f>SUMIFS([1]基础经济系数!$D$187:$D$214,[1]基础经济系数!$B$187:$B$214,C200,[1]基础经济系数!$G$187:$G$214,"高级自宝箱")</f>
        <v>0</v>
      </c>
      <c r="Z200">
        <f>SUMIFS([1]基础经济系数!$M$123:$M$153,[1]基础经济系数!$N$123:$N$153,"高级自宝箱",[1]基础经济系数!$J$123:$J$153,A200)</f>
        <v>0</v>
      </c>
    </row>
    <row r="201" spans="1:26" x14ac:dyDescent="0.2">
      <c r="A201">
        <f>玩家成长时间线!A201</f>
        <v>200</v>
      </c>
      <c r="B201">
        <f>玩家成长时间线!B201</f>
        <v>9</v>
      </c>
      <c r="C201">
        <f>IF(MOD(A201,通用估算系数!$B$9),MOD(A201,通用估算系数!$B$9),通用估算系数!$B$9)</f>
        <v>4</v>
      </c>
      <c r="D201">
        <f>钥匙投放计算!C201/100</f>
        <v>2.2827999999999999</v>
      </c>
      <c r="E201">
        <f>VLOOKUP(B201,通用估算系数!$G$1:$H$11,2,FALSE)*通用估算系数!$B$5/通用估算系数!$B$11</f>
        <v>2.25</v>
      </c>
      <c r="F201">
        <f t="shared" si="15"/>
        <v>0</v>
      </c>
      <c r="G201">
        <f t="shared" si="16"/>
        <v>0</v>
      </c>
      <c r="H201">
        <f t="shared" si="17"/>
        <v>0</v>
      </c>
      <c r="I201">
        <f t="shared" si="18"/>
        <v>0</v>
      </c>
      <c r="J201">
        <f>SUMIFS([1]基础经济系数!$M$123:$M$153,[1]基础经济系数!$N$123:$N$153,"稀有自宝箱",[1]基础经济系数!$J$123:$J$153,A201)</f>
        <v>0</v>
      </c>
      <c r="K201">
        <v>2</v>
      </c>
      <c r="L201">
        <v>1</v>
      </c>
      <c r="M201" s="4">
        <f t="shared" si="19"/>
        <v>0.14285714285714285</v>
      </c>
      <c r="N201" s="4">
        <f t="shared" si="19"/>
        <v>0.14285714285714285</v>
      </c>
      <c r="O201">
        <f>IF(B201=B200,0,VLOOKUP(B201,通用估算系数!$Q$1:$R$11,2,FALSE))</f>
        <v>0</v>
      </c>
      <c r="P201">
        <f>SUMIFS([1]基础经济系数!$D$187:$D$214,[1]基础经济系数!$B$187:$B$214,C201,[1]基础经济系数!$G$187:$G$214,"碎片宝箱")</f>
        <v>0</v>
      </c>
      <c r="Q201">
        <f>SUMIFS([1]基础经济系数!$M$123:$M$153,[1]基础经济系数!$N$123:$N$153,"碎片宝箱",[1]基础经济系数!$J$123:$J$153,A201)</f>
        <v>0</v>
      </c>
      <c r="R201">
        <f>IF(B201=B200,0,VLOOKUP(B201,通用估算系数!$T$1:$U$11,2,FALSE))</f>
        <v>0</v>
      </c>
      <c r="S201">
        <f>SUMIFS([1]基础经济系数!$D$187:$D$214,[1]基础经济系数!$B$187:$B$214,C201,[1]基础经济系数!$G$187:$G$214,"部件宝箱")</f>
        <v>0</v>
      </c>
      <c r="T201">
        <f>SUMIFS([1]基础经济系数!$M$123:$M$153,[1]基础经济系数!$N$123:$N$153,"部件宝箱",[1]基础经济系数!$J$123:$J$153,A201)</f>
        <v>0</v>
      </c>
      <c r="U201">
        <f>IF(B201=B200,0,VLOOKUP(B201,通用估算系数!$W$1:$X$11,2,FALSE))</f>
        <v>0</v>
      </c>
      <c r="V201">
        <f>SUMIFS([1]基础经济系数!$D$187:$D$214,[1]基础经济系数!$B$187:$B$214,C201,[1]基础经济系数!$G$187:$G$214,"普通自宝箱")</f>
        <v>0</v>
      </c>
      <c r="W201">
        <f>SUMIFS([1]基础经济系数!$M$123:$M$153,[1]基础经济系数!$N$123:$N$153,"普通自宝箱",[1]基础经济系数!$J$123:$J$153,A201)</f>
        <v>0</v>
      </c>
      <c r="X201">
        <f>IF(B201=B200,0,VLOOKUP(B201,通用估算系数!$Z$1:$AA$11,2,FALSE))+IF(B201&gt;B200,1,0)</f>
        <v>0</v>
      </c>
      <c r="Y201">
        <f>SUMIFS([1]基础经济系数!$D$187:$D$214,[1]基础经济系数!$B$187:$B$214,C201,[1]基础经济系数!$G$187:$G$214,"高级自宝箱")</f>
        <v>0</v>
      </c>
      <c r="Z201">
        <f>SUMIFS([1]基础经济系数!$M$123:$M$153,[1]基础经济系数!$N$123:$N$153,"高级自宝箱",[1]基础经济系数!$J$123:$J$153,A201)</f>
        <v>0</v>
      </c>
    </row>
    <row r="202" spans="1:26" x14ac:dyDescent="0.2">
      <c r="A202">
        <f>玩家成长时间线!A202</f>
        <v>201</v>
      </c>
      <c r="B202">
        <f>玩家成长时间线!B202</f>
        <v>9</v>
      </c>
      <c r="C202">
        <f>IF(MOD(A202,通用估算系数!$B$9),MOD(A202,通用估算系数!$B$9),通用估算系数!$B$9)</f>
        <v>5</v>
      </c>
      <c r="D202">
        <f>钥匙投放计算!C202/100</f>
        <v>2.3927999999999998</v>
      </c>
      <c r="E202">
        <f>VLOOKUP(B202,通用估算系数!$G$1:$H$11,2,FALSE)*通用估算系数!$B$5/通用估算系数!$B$11</f>
        <v>2.25</v>
      </c>
      <c r="F202">
        <f t="shared" si="15"/>
        <v>0</v>
      </c>
      <c r="G202">
        <f t="shared" si="16"/>
        <v>0</v>
      </c>
      <c r="H202">
        <f t="shared" si="17"/>
        <v>0</v>
      </c>
      <c r="I202">
        <f t="shared" si="18"/>
        <v>0</v>
      </c>
      <c r="J202">
        <f>SUMIFS([1]基础经济系数!$M$123:$M$153,[1]基础经济系数!$N$123:$N$153,"稀有自宝箱",[1]基础经济系数!$J$123:$J$153,A202)</f>
        <v>0</v>
      </c>
      <c r="K202">
        <v>2</v>
      </c>
      <c r="L202">
        <v>1</v>
      </c>
      <c r="M202" s="4">
        <f t="shared" si="19"/>
        <v>0.14285714285714285</v>
      </c>
      <c r="N202" s="4">
        <f t="shared" si="19"/>
        <v>0.14285714285714285</v>
      </c>
      <c r="O202">
        <f>IF(B202=B201,0,VLOOKUP(B202,通用估算系数!$Q$1:$R$11,2,FALSE))</f>
        <v>0</v>
      </c>
      <c r="P202">
        <f>SUMIFS([1]基础经济系数!$D$187:$D$214,[1]基础经济系数!$B$187:$B$214,C202,[1]基础经济系数!$G$187:$G$214,"碎片宝箱")</f>
        <v>0</v>
      </c>
      <c r="Q202">
        <f>SUMIFS([1]基础经济系数!$M$123:$M$153,[1]基础经济系数!$N$123:$N$153,"碎片宝箱",[1]基础经济系数!$J$123:$J$153,A202)</f>
        <v>0</v>
      </c>
      <c r="R202">
        <f>IF(B202=B201,0,VLOOKUP(B202,通用估算系数!$T$1:$U$11,2,FALSE))</f>
        <v>0</v>
      </c>
      <c r="S202">
        <f>SUMIFS([1]基础经济系数!$D$187:$D$214,[1]基础经济系数!$B$187:$B$214,C202,[1]基础经济系数!$G$187:$G$214,"部件宝箱")</f>
        <v>0</v>
      </c>
      <c r="T202">
        <f>SUMIFS([1]基础经济系数!$M$123:$M$153,[1]基础经济系数!$N$123:$N$153,"部件宝箱",[1]基础经济系数!$J$123:$J$153,A202)</f>
        <v>0</v>
      </c>
      <c r="U202">
        <f>IF(B202=B201,0,VLOOKUP(B202,通用估算系数!$W$1:$X$11,2,FALSE))</f>
        <v>0</v>
      </c>
      <c r="V202">
        <f>SUMIFS([1]基础经济系数!$D$187:$D$214,[1]基础经济系数!$B$187:$B$214,C202,[1]基础经济系数!$G$187:$G$214,"普通自宝箱")</f>
        <v>0</v>
      </c>
      <c r="W202">
        <f>SUMIFS([1]基础经济系数!$M$123:$M$153,[1]基础经济系数!$N$123:$N$153,"普通自宝箱",[1]基础经济系数!$J$123:$J$153,A202)</f>
        <v>0</v>
      </c>
      <c r="X202">
        <f>IF(B202=B201,0,VLOOKUP(B202,通用估算系数!$Z$1:$AA$11,2,FALSE))+IF(B202&gt;B201,1,0)</f>
        <v>0</v>
      </c>
      <c r="Y202">
        <f>SUMIFS([1]基础经济系数!$D$187:$D$214,[1]基础经济系数!$B$187:$B$214,C202,[1]基础经济系数!$G$187:$G$214,"高级自宝箱")</f>
        <v>0</v>
      </c>
      <c r="Z202">
        <f>SUMIFS([1]基础经济系数!$M$123:$M$153,[1]基础经济系数!$N$123:$N$153,"高级自宝箱",[1]基础经济系数!$J$123:$J$153,A202)</f>
        <v>0</v>
      </c>
    </row>
    <row r="203" spans="1:26" x14ac:dyDescent="0.2">
      <c r="A203">
        <f>玩家成长时间线!A203</f>
        <v>202</v>
      </c>
      <c r="B203">
        <f>玩家成长时间线!B203</f>
        <v>10</v>
      </c>
      <c r="C203">
        <f>IF(MOD(A203,通用估算系数!$B$9),MOD(A203,通用估算系数!$B$9),通用估算系数!$B$9)</f>
        <v>6</v>
      </c>
      <c r="D203">
        <f>钥匙投放计算!C203/100</f>
        <v>2.3028</v>
      </c>
      <c r="E203">
        <f>VLOOKUP(B203,通用估算系数!$G$1:$H$11,2,FALSE)*通用估算系数!$B$5/通用估算系数!$B$11</f>
        <v>2.25</v>
      </c>
      <c r="F203">
        <f t="shared" si="15"/>
        <v>0</v>
      </c>
      <c r="G203">
        <f t="shared" si="16"/>
        <v>0</v>
      </c>
      <c r="H203">
        <f t="shared" si="17"/>
        <v>0</v>
      </c>
      <c r="I203">
        <f t="shared" si="18"/>
        <v>1</v>
      </c>
      <c r="J203">
        <f>SUMIFS([1]基础经济系数!$M$123:$M$153,[1]基础经济系数!$N$123:$N$153,"稀有自宝箱",[1]基础经济系数!$J$123:$J$153,A203)</f>
        <v>0</v>
      </c>
      <c r="K203">
        <v>2</v>
      </c>
      <c r="L203">
        <v>1</v>
      </c>
      <c r="M203" s="4">
        <f t="shared" si="19"/>
        <v>0.14285714285714285</v>
      </c>
      <c r="N203" s="4">
        <f t="shared" si="19"/>
        <v>0.14285714285714285</v>
      </c>
      <c r="O203">
        <f>IF(B203=B202,0,VLOOKUP(B203,通用估算系数!$Q$1:$R$11,2,FALSE))</f>
        <v>0</v>
      </c>
      <c r="P203">
        <f>SUMIFS([1]基础经济系数!$D$187:$D$214,[1]基础经济系数!$B$187:$B$214,C203,[1]基础经济系数!$G$187:$G$214,"碎片宝箱")</f>
        <v>0</v>
      </c>
      <c r="Q203">
        <f>SUMIFS([1]基础经济系数!$M$123:$M$153,[1]基础经济系数!$N$123:$N$153,"碎片宝箱",[1]基础经济系数!$J$123:$J$153,A203)</f>
        <v>0</v>
      </c>
      <c r="R203">
        <f>IF(B203=B202,0,VLOOKUP(B203,通用估算系数!$T$1:$U$11,2,FALSE))</f>
        <v>0</v>
      </c>
      <c r="S203">
        <f>SUMIFS([1]基础经济系数!$D$187:$D$214,[1]基础经济系数!$B$187:$B$214,C203,[1]基础经济系数!$G$187:$G$214,"部件宝箱")</f>
        <v>0</v>
      </c>
      <c r="T203">
        <f>SUMIFS([1]基础经济系数!$M$123:$M$153,[1]基础经济系数!$N$123:$N$153,"部件宝箱",[1]基础经济系数!$J$123:$J$153,A203)</f>
        <v>0</v>
      </c>
      <c r="U203">
        <f>IF(B203=B202,0,VLOOKUP(B203,通用估算系数!$W$1:$X$11,2,FALSE))</f>
        <v>0</v>
      </c>
      <c r="V203">
        <f>SUMIFS([1]基础经济系数!$D$187:$D$214,[1]基础经济系数!$B$187:$B$214,C203,[1]基础经济系数!$G$187:$G$214,"普通自宝箱")</f>
        <v>0</v>
      </c>
      <c r="W203">
        <f>SUMIFS([1]基础经济系数!$M$123:$M$153,[1]基础经济系数!$N$123:$N$153,"普通自宝箱",[1]基础经济系数!$J$123:$J$153,A203)</f>
        <v>0</v>
      </c>
      <c r="X203">
        <f>IF(B203=B202,0,VLOOKUP(B203,通用估算系数!$Z$1:$AA$11,2,FALSE))+IF(B203&gt;B202,1,0)</f>
        <v>1</v>
      </c>
      <c r="Y203">
        <f>SUMIFS([1]基础经济系数!$D$187:$D$214,[1]基础经济系数!$B$187:$B$214,C203,[1]基础经济系数!$G$187:$G$214,"高级自宝箱")</f>
        <v>0</v>
      </c>
      <c r="Z203">
        <f>SUMIFS([1]基础经济系数!$M$123:$M$153,[1]基础经济系数!$N$123:$N$153,"高级自宝箱",[1]基础经济系数!$J$123:$J$153,A203)</f>
        <v>0</v>
      </c>
    </row>
    <row r="204" spans="1:26" x14ac:dyDescent="0.2">
      <c r="A204">
        <f>玩家成长时间线!A204</f>
        <v>203</v>
      </c>
      <c r="B204">
        <f>玩家成长时间线!B204</f>
        <v>10</v>
      </c>
      <c r="C204">
        <f>IF(MOD(A204,通用估算系数!$B$9),MOD(A204,通用估算系数!$B$9),通用估算系数!$B$9)</f>
        <v>7</v>
      </c>
      <c r="D204">
        <f>钥匙投放计算!C204/100</f>
        <v>2.3128000000000002</v>
      </c>
      <c r="E204">
        <f>VLOOKUP(B204,通用估算系数!$G$1:$H$11,2,FALSE)*通用估算系数!$B$5/通用估算系数!$B$11</f>
        <v>2.25</v>
      </c>
      <c r="F204">
        <f t="shared" si="15"/>
        <v>0</v>
      </c>
      <c r="G204">
        <f t="shared" si="16"/>
        <v>1</v>
      </c>
      <c r="H204">
        <f t="shared" si="17"/>
        <v>0</v>
      </c>
      <c r="I204">
        <f t="shared" si="18"/>
        <v>0</v>
      </c>
      <c r="J204">
        <f>SUMIFS([1]基础经济系数!$M$123:$M$153,[1]基础经济系数!$N$123:$N$153,"稀有自宝箱",[1]基础经济系数!$J$123:$J$153,A204)</f>
        <v>0</v>
      </c>
      <c r="K204">
        <v>2</v>
      </c>
      <c r="L204">
        <v>1</v>
      </c>
      <c r="M204" s="4">
        <f t="shared" si="19"/>
        <v>0.14285714285714285</v>
      </c>
      <c r="N204" s="4">
        <f t="shared" si="19"/>
        <v>0.14285714285714285</v>
      </c>
      <c r="O204">
        <f>IF(B204=B203,0,VLOOKUP(B204,通用估算系数!$Q$1:$R$11,2,FALSE))</f>
        <v>0</v>
      </c>
      <c r="P204">
        <f>SUMIFS([1]基础经济系数!$D$187:$D$214,[1]基础经济系数!$B$187:$B$214,C204,[1]基础经济系数!$G$187:$G$214,"碎片宝箱")</f>
        <v>0</v>
      </c>
      <c r="Q204">
        <f>SUMIFS([1]基础经济系数!$M$123:$M$153,[1]基础经济系数!$N$123:$N$153,"碎片宝箱",[1]基础经济系数!$J$123:$J$153,A204)</f>
        <v>0</v>
      </c>
      <c r="R204">
        <f>IF(B204=B203,0,VLOOKUP(B204,通用估算系数!$T$1:$U$11,2,FALSE))</f>
        <v>0</v>
      </c>
      <c r="S204">
        <f>SUMIFS([1]基础经济系数!$D$187:$D$214,[1]基础经济系数!$B$187:$B$214,C204,[1]基础经济系数!$G$187:$G$214,"部件宝箱")</f>
        <v>1</v>
      </c>
      <c r="T204">
        <f>SUMIFS([1]基础经济系数!$M$123:$M$153,[1]基础经济系数!$N$123:$N$153,"部件宝箱",[1]基础经济系数!$J$123:$J$153,A204)</f>
        <v>0</v>
      </c>
      <c r="U204">
        <f>IF(B204=B203,0,VLOOKUP(B204,通用估算系数!$W$1:$X$11,2,FALSE))</f>
        <v>0</v>
      </c>
      <c r="V204">
        <f>SUMIFS([1]基础经济系数!$D$187:$D$214,[1]基础经济系数!$B$187:$B$214,C204,[1]基础经济系数!$G$187:$G$214,"普通自宝箱")</f>
        <v>0</v>
      </c>
      <c r="W204">
        <f>SUMIFS([1]基础经济系数!$M$123:$M$153,[1]基础经济系数!$N$123:$N$153,"普通自宝箱",[1]基础经济系数!$J$123:$J$153,A204)</f>
        <v>0</v>
      </c>
      <c r="X204">
        <f>IF(B204=B203,0,VLOOKUP(B204,通用估算系数!$Z$1:$AA$11,2,FALSE))+IF(B204&gt;B203,1,0)</f>
        <v>0</v>
      </c>
      <c r="Y204">
        <f>SUMIFS([1]基础经济系数!$D$187:$D$214,[1]基础经济系数!$B$187:$B$214,C204,[1]基础经济系数!$G$187:$G$214,"高级自宝箱")</f>
        <v>0</v>
      </c>
      <c r="Z204">
        <f>SUMIFS([1]基础经济系数!$M$123:$M$153,[1]基础经济系数!$N$123:$N$153,"高级自宝箱",[1]基础经济系数!$J$123:$J$153,A204)</f>
        <v>0</v>
      </c>
    </row>
    <row r="205" spans="1:26" x14ac:dyDescent="0.2">
      <c r="A205">
        <f>玩家成长时间线!A205</f>
        <v>204</v>
      </c>
      <c r="B205">
        <f>玩家成长时间线!B205</f>
        <v>10</v>
      </c>
      <c r="C205">
        <f>IF(MOD(A205,通用估算系数!$B$9),MOD(A205,通用估算系数!$B$9),通用估算系数!$B$9)</f>
        <v>8</v>
      </c>
      <c r="D205">
        <f>钥匙投放计算!C205/100</f>
        <v>2.3228</v>
      </c>
      <c r="E205">
        <f>VLOOKUP(B205,通用估算系数!$G$1:$H$11,2,FALSE)*通用估算系数!$B$5/通用估算系数!$B$11</f>
        <v>2.25</v>
      </c>
      <c r="F205">
        <f t="shared" si="15"/>
        <v>0</v>
      </c>
      <c r="G205">
        <f t="shared" si="16"/>
        <v>0</v>
      </c>
      <c r="H205">
        <f t="shared" si="17"/>
        <v>0</v>
      </c>
      <c r="I205">
        <f t="shared" si="18"/>
        <v>0</v>
      </c>
      <c r="J205">
        <f>SUMIFS([1]基础经济系数!$M$123:$M$153,[1]基础经济系数!$N$123:$N$153,"稀有自宝箱",[1]基础经济系数!$J$123:$J$153,A205)</f>
        <v>0</v>
      </c>
      <c r="K205">
        <v>2</v>
      </c>
      <c r="L205">
        <v>1</v>
      </c>
      <c r="M205" s="4">
        <f t="shared" si="19"/>
        <v>0.14285714285714285</v>
      </c>
      <c r="N205" s="4">
        <f t="shared" si="19"/>
        <v>0.14285714285714285</v>
      </c>
      <c r="O205">
        <f>IF(B205=B204,0,VLOOKUP(B205,通用估算系数!$Q$1:$R$11,2,FALSE))</f>
        <v>0</v>
      </c>
      <c r="P205">
        <f>SUMIFS([1]基础经济系数!$D$187:$D$214,[1]基础经济系数!$B$187:$B$214,C205,[1]基础经济系数!$G$187:$G$214,"碎片宝箱")</f>
        <v>0</v>
      </c>
      <c r="Q205">
        <f>SUMIFS([1]基础经济系数!$M$123:$M$153,[1]基础经济系数!$N$123:$N$153,"碎片宝箱",[1]基础经济系数!$J$123:$J$153,A205)</f>
        <v>0</v>
      </c>
      <c r="R205">
        <f>IF(B205=B204,0,VLOOKUP(B205,通用估算系数!$T$1:$U$11,2,FALSE))</f>
        <v>0</v>
      </c>
      <c r="S205">
        <f>SUMIFS([1]基础经济系数!$D$187:$D$214,[1]基础经济系数!$B$187:$B$214,C205,[1]基础经济系数!$G$187:$G$214,"部件宝箱")</f>
        <v>0</v>
      </c>
      <c r="T205">
        <f>SUMIFS([1]基础经济系数!$M$123:$M$153,[1]基础经济系数!$N$123:$N$153,"部件宝箱",[1]基础经济系数!$J$123:$J$153,A205)</f>
        <v>0</v>
      </c>
      <c r="U205">
        <f>IF(B205=B204,0,VLOOKUP(B205,通用估算系数!$W$1:$X$11,2,FALSE))</f>
        <v>0</v>
      </c>
      <c r="V205">
        <f>SUMIFS([1]基础经济系数!$D$187:$D$214,[1]基础经济系数!$B$187:$B$214,C205,[1]基础经济系数!$G$187:$G$214,"普通自宝箱")</f>
        <v>0</v>
      </c>
      <c r="W205">
        <f>SUMIFS([1]基础经济系数!$M$123:$M$153,[1]基础经济系数!$N$123:$N$153,"普通自宝箱",[1]基础经济系数!$J$123:$J$153,A205)</f>
        <v>0</v>
      </c>
      <c r="X205">
        <f>IF(B205=B204,0,VLOOKUP(B205,通用估算系数!$Z$1:$AA$11,2,FALSE))+IF(B205&gt;B204,1,0)</f>
        <v>0</v>
      </c>
      <c r="Y205">
        <f>SUMIFS([1]基础经济系数!$D$187:$D$214,[1]基础经济系数!$B$187:$B$214,C205,[1]基础经济系数!$G$187:$G$214,"高级自宝箱")</f>
        <v>0</v>
      </c>
      <c r="Z205">
        <f>SUMIFS([1]基础经济系数!$M$123:$M$153,[1]基础经济系数!$N$123:$N$153,"高级自宝箱",[1]基础经济系数!$J$123:$J$153,A205)</f>
        <v>0</v>
      </c>
    </row>
    <row r="206" spans="1:26" x14ac:dyDescent="0.2">
      <c r="A206">
        <f>玩家成长时间线!A206</f>
        <v>205</v>
      </c>
      <c r="B206">
        <f>玩家成长时间线!B206</f>
        <v>10</v>
      </c>
      <c r="C206">
        <f>IF(MOD(A206,通用估算系数!$B$9),MOD(A206,通用估算系数!$B$9),通用估算系数!$B$9)</f>
        <v>9</v>
      </c>
      <c r="D206">
        <f>钥匙投放计算!C206/100</f>
        <v>2.5327999999999999</v>
      </c>
      <c r="E206">
        <f>VLOOKUP(B206,通用估算系数!$G$1:$H$11,2,FALSE)*通用估算系数!$B$5/通用估算系数!$B$11</f>
        <v>2.25</v>
      </c>
      <c r="F206">
        <f t="shared" si="15"/>
        <v>0</v>
      </c>
      <c r="G206">
        <f t="shared" si="16"/>
        <v>0</v>
      </c>
      <c r="H206">
        <f t="shared" si="17"/>
        <v>0</v>
      </c>
      <c r="I206">
        <f t="shared" si="18"/>
        <v>0</v>
      </c>
      <c r="J206">
        <f>SUMIFS([1]基础经济系数!$M$123:$M$153,[1]基础经济系数!$N$123:$N$153,"稀有自宝箱",[1]基础经济系数!$J$123:$J$153,A206)</f>
        <v>0</v>
      </c>
      <c r="K206">
        <v>2</v>
      </c>
      <c r="L206">
        <v>1</v>
      </c>
      <c r="M206" s="4">
        <f t="shared" si="19"/>
        <v>0.14285714285714285</v>
      </c>
      <c r="N206" s="4">
        <f t="shared" si="19"/>
        <v>0.14285714285714285</v>
      </c>
      <c r="O206">
        <f>IF(B206=B205,0,VLOOKUP(B206,通用估算系数!$Q$1:$R$11,2,FALSE))</f>
        <v>0</v>
      </c>
      <c r="P206">
        <f>SUMIFS([1]基础经济系数!$D$187:$D$214,[1]基础经济系数!$B$187:$B$214,C206,[1]基础经济系数!$G$187:$G$214,"碎片宝箱")</f>
        <v>0</v>
      </c>
      <c r="Q206">
        <f>SUMIFS([1]基础经济系数!$M$123:$M$153,[1]基础经济系数!$N$123:$N$153,"碎片宝箱",[1]基础经济系数!$J$123:$J$153,A206)</f>
        <v>0</v>
      </c>
      <c r="R206">
        <f>IF(B206=B205,0,VLOOKUP(B206,通用估算系数!$T$1:$U$11,2,FALSE))</f>
        <v>0</v>
      </c>
      <c r="S206">
        <f>SUMIFS([1]基础经济系数!$D$187:$D$214,[1]基础经济系数!$B$187:$B$214,C206,[1]基础经济系数!$G$187:$G$214,"部件宝箱")</f>
        <v>0</v>
      </c>
      <c r="T206">
        <f>SUMIFS([1]基础经济系数!$M$123:$M$153,[1]基础经济系数!$N$123:$N$153,"部件宝箱",[1]基础经济系数!$J$123:$J$153,A206)</f>
        <v>0</v>
      </c>
      <c r="U206">
        <f>IF(B206=B205,0,VLOOKUP(B206,通用估算系数!$W$1:$X$11,2,FALSE))</f>
        <v>0</v>
      </c>
      <c r="V206">
        <f>SUMIFS([1]基础经济系数!$D$187:$D$214,[1]基础经济系数!$B$187:$B$214,C206,[1]基础经济系数!$G$187:$G$214,"普通自宝箱")</f>
        <v>0</v>
      </c>
      <c r="W206">
        <f>SUMIFS([1]基础经济系数!$M$123:$M$153,[1]基础经济系数!$N$123:$N$153,"普通自宝箱",[1]基础经济系数!$J$123:$J$153,A206)</f>
        <v>0</v>
      </c>
      <c r="X206">
        <f>IF(B206=B205,0,VLOOKUP(B206,通用估算系数!$Z$1:$AA$11,2,FALSE))+IF(B206&gt;B205,1,0)</f>
        <v>0</v>
      </c>
      <c r="Y206">
        <f>SUMIFS([1]基础经济系数!$D$187:$D$214,[1]基础经济系数!$B$187:$B$214,C206,[1]基础经济系数!$G$187:$G$214,"高级自宝箱")</f>
        <v>0</v>
      </c>
      <c r="Z206">
        <f>SUMIFS([1]基础经济系数!$M$123:$M$153,[1]基础经济系数!$N$123:$N$153,"高级自宝箱",[1]基础经济系数!$J$123:$J$153,A206)</f>
        <v>0</v>
      </c>
    </row>
    <row r="207" spans="1:26" x14ac:dyDescent="0.2">
      <c r="A207">
        <f>玩家成长时间线!A207</f>
        <v>206</v>
      </c>
      <c r="B207">
        <f>玩家成长时间线!B207</f>
        <v>10</v>
      </c>
      <c r="C207">
        <f>IF(MOD(A207,通用估算系数!$B$9),MOD(A207,通用估算系数!$B$9),通用估算系数!$B$9)</f>
        <v>10</v>
      </c>
      <c r="D207">
        <f>钥匙投放计算!C207/100</f>
        <v>2.3428</v>
      </c>
      <c r="E207">
        <f>VLOOKUP(B207,通用估算系数!$G$1:$H$11,2,FALSE)*通用估算系数!$B$5/通用估算系数!$B$11</f>
        <v>2.25</v>
      </c>
      <c r="F207">
        <f t="shared" si="15"/>
        <v>0</v>
      </c>
      <c r="G207">
        <f t="shared" si="16"/>
        <v>0</v>
      </c>
      <c r="H207">
        <f t="shared" si="17"/>
        <v>0</v>
      </c>
      <c r="I207">
        <f t="shared" si="18"/>
        <v>0</v>
      </c>
      <c r="J207">
        <f>SUMIFS([1]基础经济系数!$M$123:$M$153,[1]基础经济系数!$N$123:$N$153,"稀有自宝箱",[1]基础经济系数!$J$123:$J$153,A207)</f>
        <v>0</v>
      </c>
      <c r="K207">
        <v>2</v>
      </c>
      <c r="L207">
        <v>1</v>
      </c>
      <c r="M207" s="4">
        <f t="shared" si="19"/>
        <v>0.14285714285714285</v>
      </c>
      <c r="N207" s="4">
        <f t="shared" si="19"/>
        <v>0.14285714285714285</v>
      </c>
      <c r="O207">
        <f>IF(B207=B206,0,VLOOKUP(B207,通用估算系数!$Q$1:$R$11,2,FALSE))</f>
        <v>0</v>
      </c>
      <c r="P207">
        <f>SUMIFS([1]基础经济系数!$D$187:$D$214,[1]基础经济系数!$B$187:$B$214,C207,[1]基础经济系数!$G$187:$G$214,"碎片宝箱")</f>
        <v>0</v>
      </c>
      <c r="Q207">
        <f>SUMIFS([1]基础经济系数!$M$123:$M$153,[1]基础经济系数!$N$123:$N$153,"碎片宝箱",[1]基础经济系数!$J$123:$J$153,A207)</f>
        <v>0</v>
      </c>
      <c r="R207">
        <f>IF(B207=B206,0,VLOOKUP(B207,通用估算系数!$T$1:$U$11,2,FALSE))</f>
        <v>0</v>
      </c>
      <c r="S207">
        <f>SUMIFS([1]基础经济系数!$D$187:$D$214,[1]基础经济系数!$B$187:$B$214,C207,[1]基础经济系数!$G$187:$G$214,"部件宝箱")</f>
        <v>0</v>
      </c>
      <c r="T207">
        <f>SUMIFS([1]基础经济系数!$M$123:$M$153,[1]基础经济系数!$N$123:$N$153,"部件宝箱",[1]基础经济系数!$J$123:$J$153,A207)</f>
        <v>0</v>
      </c>
      <c r="U207">
        <f>IF(B207=B206,0,VLOOKUP(B207,通用估算系数!$W$1:$X$11,2,FALSE))</f>
        <v>0</v>
      </c>
      <c r="V207">
        <f>SUMIFS([1]基础经济系数!$D$187:$D$214,[1]基础经济系数!$B$187:$B$214,C207,[1]基础经济系数!$G$187:$G$214,"普通自宝箱")</f>
        <v>0</v>
      </c>
      <c r="W207">
        <f>SUMIFS([1]基础经济系数!$M$123:$M$153,[1]基础经济系数!$N$123:$N$153,"普通自宝箱",[1]基础经济系数!$J$123:$J$153,A207)</f>
        <v>0</v>
      </c>
      <c r="X207">
        <f>IF(B207=B206,0,VLOOKUP(B207,通用估算系数!$Z$1:$AA$11,2,FALSE))+IF(B207&gt;B206,1,0)</f>
        <v>0</v>
      </c>
      <c r="Y207">
        <f>SUMIFS([1]基础经济系数!$D$187:$D$214,[1]基础经济系数!$B$187:$B$214,C207,[1]基础经济系数!$G$187:$G$214,"高级自宝箱")</f>
        <v>0</v>
      </c>
      <c r="Z207">
        <f>SUMIFS([1]基础经济系数!$M$123:$M$153,[1]基础经济系数!$N$123:$N$153,"高级自宝箱",[1]基础经济系数!$J$123:$J$153,A207)</f>
        <v>0</v>
      </c>
    </row>
    <row r="208" spans="1:26" x14ac:dyDescent="0.2">
      <c r="A208">
        <f>玩家成长时间线!A208</f>
        <v>207</v>
      </c>
      <c r="B208">
        <f>玩家成长时间线!B208</f>
        <v>10</v>
      </c>
      <c r="C208">
        <f>IF(MOD(A208,通用估算系数!$B$9),MOD(A208,通用估算系数!$B$9),通用估算系数!$B$9)</f>
        <v>11</v>
      </c>
      <c r="D208">
        <f>钥匙投放计算!C208/100</f>
        <v>2.3528000000000002</v>
      </c>
      <c r="E208">
        <f>VLOOKUP(B208,通用估算系数!$G$1:$H$11,2,FALSE)*通用估算系数!$B$5/通用估算系数!$B$11</f>
        <v>2.25</v>
      </c>
      <c r="F208">
        <f t="shared" si="15"/>
        <v>0</v>
      </c>
      <c r="G208">
        <f t="shared" si="16"/>
        <v>0</v>
      </c>
      <c r="H208">
        <f t="shared" si="17"/>
        <v>0</v>
      </c>
      <c r="I208">
        <f t="shared" si="18"/>
        <v>0</v>
      </c>
      <c r="J208">
        <f>SUMIFS([1]基础经济系数!$M$123:$M$153,[1]基础经济系数!$N$123:$N$153,"稀有自宝箱",[1]基础经济系数!$J$123:$J$153,A208)</f>
        <v>0</v>
      </c>
      <c r="K208">
        <v>2</v>
      </c>
      <c r="L208">
        <v>1</v>
      </c>
      <c r="M208" s="4">
        <f t="shared" si="19"/>
        <v>0.14285714285714285</v>
      </c>
      <c r="N208" s="4">
        <f t="shared" si="19"/>
        <v>0.14285714285714285</v>
      </c>
      <c r="O208">
        <f>IF(B208=B207,0,VLOOKUP(B208,通用估算系数!$Q$1:$R$11,2,FALSE))</f>
        <v>0</v>
      </c>
      <c r="P208">
        <f>SUMIFS([1]基础经济系数!$D$187:$D$214,[1]基础经济系数!$B$187:$B$214,C208,[1]基础经济系数!$G$187:$G$214,"碎片宝箱")</f>
        <v>0</v>
      </c>
      <c r="Q208">
        <f>SUMIFS([1]基础经济系数!$M$123:$M$153,[1]基础经济系数!$N$123:$N$153,"碎片宝箱",[1]基础经济系数!$J$123:$J$153,A208)</f>
        <v>0</v>
      </c>
      <c r="R208">
        <f>IF(B208=B207,0,VLOOKUP(B208,通用估算系数!$T$1:$U$11,2,FALSE))</f>
        <v>0</v>
      </c>
      <c r="S208">
        <f>SUMIFS([1]基础经济系数!$D$187:$D$214,[1]基础经济系数!$B$187:$B$214,C208,[1]基础经济系数!$G$187:$G$214,"部件宝箱")</f>
        <v>0</v>
      </c>
      <c r="T208">
        <f>SUMIFS([1]基础经济系数!$M$123:$M$153,[1]基础经济系数!$N$123:$N$153,"部件宝箱",[1]基础经济系数!$J$123:$J$153,A208)</f>
        <v>0</v>
      </c>
      <c r="U208">
        <f>IF(B208=B207,0,VLOOKUP(B208,通用估算系数!$W$1:$X$11,2,FALSE))</f>
        <v>0</v>
      </c>
      <c r="V208">
        <f>SUMIFS([1]基础经济系数!$D$187:$D$214,[1]基础经济系数!$B$187:$B$214,C208,[1]基础经济系数!$G$187:$G$214,"普通自宝箱")</f>
        <v>0</v>
      </c>
      <c r="W208">
        <f>SUMIFS([1]基础经济系数!$M$123:$M$153,[1]基础经济系数!$N$123:$N$153,"普通自宝箱",[1]基础经济系数!$J$123:$J$153,A208)</f>
        <v>0</v>
      </c>
      <c r="X208">
        <f>IF(B208=B207,0,VLOOKUP(B208,通用估算系数!$Z$1:$AA$11,2,FALSE))+IF(B208&gt;B207,1,0)</f>
        <v>0</v>
      </c>
      <c r="Y208">
        <f>SUMIFS([1]基础经济系数!$D$187:$D$214,[1]基础经济系数!$B$187:$B$214,C208,[1]基础经济系数!$G$187:$G$214,"高级自宝箱")</f>
        <v>0</v>
      </c>
      <c r="Z208">
        <f>SUMIFS([1]基础经济系数!$M$123:$M$153,[1]基础经济系数!$N$123:$N$153,"高级自宝箱",[1]基础经济系数!$J$123:$J$153,A208)</f>
        <v>0</v>
      </c>
    </row>
    <row r="209" spans="1:26" x14ac:dyDescent="0.2">
      <c r="A209">
        <f>玩家成长时间线!A209</f>
        <v>208</v>
      </c>
      <c r="B209">
        <f>玩家成长时间线!B209</f>
        <v>10</v>
      </c>
      <c r="C209">
        <f>IF(MOD(A209,通用估算系数!$B$9),MOD(A209,通用估算系数!$B$9),通用估算系数!$B$9)</f>
        <v>12</v>
      </c>
      <c r="D209">
        <f>钥匙投放计算!C209/100</f>
        <v>2.5627999999999997</v>
      </c>
      <c r="E209">
        <f>VLOOKUP(B209,通用估算系数!$G$1:$H$11,2,FALSE)*通用估算系数!$B$5/通用估算系数!$B$11</f>
        <v>2.25</v>
      </c>
      <c r="F209">
        <f t="shared" si="15"/>
        <v>0</v>
      </c>
      <c r="G209">
        <f t="shared" si="16"/>
        <v>0</v>
      </c>
      <c r="H209">
        <f t="shared" si="17"/>
        <v>0</v>
      </c>
      <c r="I209">
        <f t="shared" si="18"/>
        <v>0</v>
      </c>
      <c r="J209">
        <f>SUMIFS([1]基础经济系数!$M$123:$M$153,[1]基础经济系数!$N$123:$N$153,"稀有自宝箱",[1]基础经济系数!$J$123:$J$153,A209)</f>
        <v>0</v>
      </c>
      <c r="K209">
        <v>2</v>
      </c>
      <c r="L209">
        <v>1</v>
      </c>
      <c r="M209" s="4">
        <f t="shared" si="19"/>
        <v>0.14285714285714285</v>
      </c>
      <c r="N209" s="4">
        <f t="shared" si="19"/>
        <v>0.14285714285714285</v>
      </c>
      <c r="O209">
        <f>IF(B209=B208,0,VLOOKUP(B209,通用估算系数!$Q$1:$R$11,2,FALSE))</f>
        <v>0</v>
      </c>
      <c r="P209">
        <f>SUMIFS([1]基础经济系数!$D$187:$D$214,[1]基础经济系数!$B$187:$B$214,C209,[1]基础经济系数!$G$187:$G$214,"碎片宝箱")</f>
        <v>0</v>
      </c>
      <c r="Q209">
        <f>SUMIFS([1]基础经济系数!$M$123:$M$153,[1]基础经济系数!$N$123:$N$153,"碎片宝箱",[1]基础经济系数!$J$123:$J$153,A209)</f>
        <v>0</v>
      </c>
      <c r="R209">
        <f>IF(B209=B208,0,VLOOKUP(B209,通用估算系数!$T$1:$U$11,2,FALSE))</f>
        <v>0</v>
      </c>
      <c r="S209">
        <f>SUMIFS([1]基础经济系数!$D$187:$D$214,[1]基础经济系数!$B$187:$B$214,C209,[1]基础经济系数!$G$187:$G$214,"部件宝箱")</f>
        <v>0</v>
      </c>
      <c r="T209">
        <f>SUMIFS([1]基础经济系数!$M$123:$M$153,[1]基础经济系数!$N$123:$N$153,"部件宝箱",[1]基础经济系数!$J$123:$J$153,A209)</f>
        <v>0</v>
      </c>
      <c r="U209">
        <f>IF(B209=B208,0,VLOOKUP(B209,通用估算系数!$W$1:$X$11,2,FALSE))</f>
        <v>0</v>
      </c>
      <c r="V209">
        <f>SUMIFS([1]基础经济系数!$D$187:$D$214,[1]基础经济系数!$B$187:$B$214,C209,[1]基础经济系数!$G$187:$G$214,"普通自宝箱")</f>
        <v>0</v>
      </c>
      <c r="W209">
        <f>SUMIFS([1]基础经济系数!$M$123:$M$153,[1]基础经济系数!$N$123:$N$153,"普通自宝箱",[1]基础经济系数!$J$123:$J$153,A209)</f>
        <v>0</v>
      </c>
      <c r="X209">
        <f>IF(B209=B208,0,VLOOKUP(B209,通用估算系数!$Z$1:$AA$11,2,FALSE))+IF(B209&gt;B208,1,0)</f>
        <v>0</v>
      </c>
      <c r="Y209">
        <f>SUMIFS([1]基础经济系数!$D$187:$D$214,[1]基础经济系数!$B$187:$B$214,C209,[1]基础经济系数!$G$187:$G$214,"高级自宝箱")</f>
        <v>0</v>
      </c>
      <c r="Z209">
        <f>SUMIFS([1]基础经济系数!$M$123:$M$153,[1]基础经济系数!$N$123:$N$153,"高级自宝箱",[1]基础经济系数!$J$123:$J$153,A209)</f>
        <v>0</v>
      </c>
    </row>
    <row r="210" spans="1:26" x14ac:dyDescent="0.2">
      <c r="A210">
        <f>玩家成长时间线!A210</f>
        <v>209</v>
      </c>
      <c r="B210">
        <f>玩家成长时间线!B210</f>
        <v>10</v>
      </c>
      <c r="C210">
        <f>IF(MOD(A210,通用估算系数!$B$9),MOD(A210,通用估算系数!$B$9),通用估算系数!$B$9)</f>
        <v>13</v>
      </c>
      <c r="D210">
        <f>钥匙投放计算!C210/100</f>
        <v>2.3727999999999998</v>
      </c>
      <c r="E210">
        <f>VLOOKUP(B210,通用估算系数!$G$1:$H$11,2,FALSE)*通用估算系数!$B$5/通用估算系数!$B$11</f>
        <v>2.25</v>
      </c>
      <c r="F210">
        <f t="shared" si="15"/>
        <v>0</v>
      </c>
      <c r="G210">
        <f t="shared" si="16"/>
        <v>0</v>
      </c>
      <c r="H210">
        <f t="shared" si="17"/>
        <v>0</v>
      </c>
      <c r="I210">
        <f t="shared" si="18"/>
        <v>0</v>
      </c>
      <c r="J210">
        <f>SUMIFS([1]基础经济系数!$M$123:$M$153,[1]基础经济系数!$N$123:$N$153,"稀有自宝箱",[1]基础经济系数!$J$123:$J$153,A210)</f>
        <v>0</v>
      </c>
      <c r="K210">
        <v>2</v>
      </c>
      <c r="L210">
        <v>1</v>
      </c>
      <c r="M210" s="4">
        <f t="shared" si="19"/>
        <v>0.14285714285714285</v>
      </c>
      <c r="N210" s="4">
        <f t="shared" si="19"/>
        <v>0.14285714285714285</v>
      </c>
      <c r="O210">
        <f>IF(B210=B209,0,VLOOKUP(B210,通用估算系数!$Q$1:$R$11,2,FALSE))</f>
        <v>0</v>
      </c>
      <c r="P210">
        <f>SUMIFS([1]基础经济系数!$D$187:$D$214,[1]基础经济系数!$B$187:$B$214,C210,[1]基础经济系数!$G$187:$G$214,"碎片宝箱")</f>
        <v>0</v>
      </c>
      <c r="Q210">
        <f>SUMIFS([1]基础经济系数!$M$123:$M$153,[1]基础经济系数!$N$123:$N$153,"碎片宝箱",[1]基础经济系数!$J$123:$J$153,A210)</f>
        <v>0</v>
      </c>
      <c r="R210">
        <f>IF(B210=B209,0,VLOOKUP(B210,通用估算系数!$T$1:$U$11,2,FALSE))</f>
        <v>0</v>
      </c>
      <c r="S210">
        <f>SUMIFS([1]基础经济系数!$D$187:$D$214,[1]基础经济系数!$B$187:$B$214,C210,[1]基础经济系数!$G$187:$G$214,"部件宝箱")</f>
        <v>0</v>
      </c>
      <c r="T210">
        <f>SUMIFS([1]基础经济系数!$M$123:$M$153,[1]基础经济系数!$N$123:$N$153,"部件宝箱",[1]基础经济系数!$J$123:$J$153,A210)</f>
        <v>0</v>
      </c>
      <c r="U210">
        <f>IF(B210=B209,0,VLOOKUP(B210,通用估算系数!$W$1:$X$11,2,FALSE))</f>
        <v>0</v>
      </c>
      <c r="V210">
        <f>SUMIFS([1]基础经济系数!$D$187:$D$214,[1]基础经济系数!$B$187:$B$214,C210,[1]基础经济系数!$G$187:$G$214,"普通自宝箱")</f>
        <v>0</v>
      </c>
      <c r="W210">
        <f>SUMIFS([1]基础经济系数!$M$123:$M$153,[1]基础经济系数!$N$123:$N$153,"普通自宝箱",[1]基础经济系数!$J$123:$J$153,A210)</f>
        <v>0</v>
      </c>
      <c r="X210">
        <f>IF(B210=B209,0,VLOOKUP(B210,通用估算系数!$Z$1:$AA$11,2,FALSE))+IF(B210&gt;B209,1,0)</f>
        <v>0</v>
      </c>
      <c r="Y210">
        <f>SUMIFS([1]基础经济系数!$D$187:$D$214,[1]基础经济系数!$B$187:$B$214,C210,[1]基础经济系数!$G$187:$G$214,"高级自宝箱")</f>
        <v>0</v>
      </c>
      <c r="Z210">
        <f>SUMIFS([1]基础经济系数!$M$123:$M$153,[1]基础经济系数!$N$123:$N$153,"高级自宝箱",[1]基础经济系数!$J$123:$J$153,A210)</f>
        <v>0</v>
      </c>
    </row>
    <row r="211" spans="1:26" x14ac:dyDescent="0.2">
      <c r="A211">
        <f>玩家成长时间线!A211</f>
        <v>210</v>
      </c>
      <c r="B211">
        <f>玩家成长时间线!B211</f>
        <v>8</v>
      </c>
      <c r="C211">
        <f>IF(MOD(A211,通用估算系数!$B$9),MOD(A211,通用估算系数!$B$9),通用估算系数!$B$9)</f>
        <v>14</v>
      </c>
      <c r="D211">
        <f>钥匙投放计算!C211/100</f>
        <v>2.3828</v>
      </c>
      <c r="E211">
        <f>VLOOKUP(B211,通用估算系数!$G$1:$H$11,2,FALSE)*通用估算系数!$B$5/通用估算系数!$B$11</f>
        <v>1.8</v>
      </c>
      <c r="F211">
        <f t="shared" si="15"/>
        <v>1</v>
      </c>
      <c r="G211">
        <f t="shared" si="16"/>
        <v>0</v>
      </c>
      <c r="H211">
        <f t="shared" si="17"/>
        <v>1</v>
      </c>
      <c r="I211">
        <f t="shared" si="18"/>
        <v>0</v>
      </c>
      <c r="J211">
        <f>SUMIFS([1]基础经济系数!$M$123:$M$153,[1]基础经济系数!$N$123:$N$153,"稀有自宝箱",[1]基础经济系数!$J$123:$J$153,A211)</f>
        <v>1</v>
      </c>
      <c r="K211">
        <v>2</v>
      </c>
      <c r="L211">
        <v>1</v>
      </c>
      <c r="M211" s="4">
        <f t="shared" si="19"/>
        <v>0.14285714285714285</v>
      </c>
      <c r="N211" s="4">
        <f t="shared" si="19"/>
        <v>0.14285714285714285</v>
      </c>
      <c r="O211">
        <f>IF(B211=B210,0,VLOOKUP(B211,通用估算系数!$Q$1:$R$11,2,FALSE))</f>
        <v>1</v>
      </c>
      <c r="P211">
        <f>SUMIFS([1]基础经济系数!$D$187:$D$214,[1]基础经济系数!$B$187:$B$214,C211,[1]基础经济系数!$G$187:$G$214,"碎片宝箱")</f>
        <v>0</v>
      </c>
      <c r="Q211">
        <f>SUMIFS([1]基础经济系数!$M$123:$M$153,[1]基础经济系数!$N$123:$N$153,"碎片宝箱",[1]基础经济系数!$J$123:$J$153,A211)</f>
        <v>0</v>
      </c>
      <c r="R211">
        <f>IF(B211=B210,0,VLOOKUP(B211,通用估算系数!$T$1:$U$11,2,FALSE))</f>
        <v>0</v>
      </c>
      <c r="S211">
        <f>SUMIFS([1]基础经济系数!$D$187:$D$214,[1]基础经济系数!$B$187:$B$214,C211,[1]基础经济系数!$G$187:$G$214,"部件宝箱")</f>
        <v>0</v>
      </c>
      <c r="T211">
        <f>SUMIFS([1]基础经济系数!$M$123:$M$153,[1]基础经济系数!$N$123:$N$153,"部件宝箱",[1]基础经济系数!$J$123:$J$153,A211)</f>
        <v>0</v>
      </c>
      <c r="U211">
        <f>IF(B211=B210,0,VLOOKUP(B211,通用估算系数!$W$1:$X$11,2,FALSE))</f>
        <v>0</v>
      </c>
      <c r="V211">
        <f>SUMIFS([1]基础经济系数!$D$187:$D$214,[1]基础经济系数!$B$187:$B$214,C211,[1]基础经济系数!$G$187:$G$214,"普通自宝箱")</f>
        <v>1</v>
      </c>
      <c r="W211">
        <f>SUMIFS([1]基础经济系数!$M$123:$M$153,[1]基础经济系数!$N$123:$N$153,"普通自宝箱",[1]基础经济系数!$J$123:$J$153,A211)</f>
        <v>0</v>
      </c>
      <c r="X211">
        <f>IF(B211=B210,0,VLOOKUP(B211,通用估算系数!$Z$1:$AA$11,2,FALSE))+IF(B211&gt;B210,1,0)</f>
        <v>0</v>
      </c>
      <c r="Y211">
        <f>SUMIFS([1]基础经济系数!$D$187:$D$214,[1]基础经济系数!$B$187:$B$214,C211,[1]基础经济系数!$G$187:$G$214,"高级自宝箱")</f>
        <v>0</v>
      </c>
      <c r="Z211">
        <f>SUMIFS([1]基础经济系数!$M$123:$M$153,[1]基础经济系数!$N$123:$N$153,"高级自宝箱",[1]基础经济系数!$J$123:$J$153,A211)</f>
        <v>0</v>
      </c>
    </row>
    <row r="212" spans="1:26" x14ac:dyDescent="0.2">
      <c r="A212">
        <f>玩家成长时间线!A212</f>
        <v>211</v>
      </c>
      <c r="B212">
        <f>玩家成长时间线!B212</f>
        <v>8</v>
      </c>
      <c r="C212">
        <f>IF(MOD(A212,通用估算系数!$B$9),MOD(A212,通用估算系数!$B$9),通用估算系数!$B$9)</f>
        <v>15</v>
      </c>
      <c r="D212">
        <f>钥匙投放计算!C212/100</f>
        <v>2.3927999999999998</v>
      </c>
      <c r="E212">
        <f>VLOOKUP(B212,通用估算系数!$G$1:$H$11,2,FALSE)*通用估算系数!$B$5/通用估算系数!$B$11</f>
        <v>1.8</v>
      </c>
      <c r="F212">
        <f t="shared" si="15"/>
        <v>0</v>
      </c>
      <c r="G212">
        <f t="shared" si="16"/>
        <v>0</v>
      </c>
      <c r="H212">
        <f t="shared" si="17"/>
        <v>0</v>
      </c>
      <c r="I212">
        <f t="shared" si="18"/>
        <v>0</v>
      </c>
      <c r="J212">
        <f>SUMIFS([1]基础经济系数!$M$123:$M$153,[1]基础经济系数!$N$123:$N$153,"稀有自宝箱",[1]基础经济系数!$J$123:$J$153,A212)</f>
        <v>0</v>
      </c>
      <c r="K212">
        <v>2</v>
      </c>
      <c r="L212">
        <v>1</v>
      </c>
      <c r="M212" s="4">
        <f t="shared" si="19"/>
        <v>0.14285714285714285</v>
      </c>
      <c r="N212" s="4">
        <f t="shared" si="19"/>
        <v>0.14285714285714285</v>
      </c>
      <c r="O212">
        <f>IF(B212=B211,0,VLOOKUP(B212,通用估算系数!$Q$1:$R$11,2,FALSE))</f>
        <v>0</v>
      </c>
      <c r="P212">
        <f>SUMIFS([1]基础经济系数!$D$187:$D$214,[1]基础经济系数!$B$187:$B$214,C212,[1]基础经济系数!$G$187:$G$214,"碎片宝箱")</f>
        <v>0</v>
      </c>
      <c r="Q212">
        <f>SUMIFS([1]基础经济系数!$M$123:$M$153,[1]基础经济系数!$N$123:$N$153,"碎片宝箱",[1]基础经济系数!$J$123:$J$153,A212)</f>
        <v>0</v>
      </c>
      <c r="R212">
        <f>IF(B212=B211,0,VLOOKUP(B212,通用估算系数!$T$1:$U$11,2,FALSE))</f>
        <v>0</v>
      </c>
      <c r="S212">
        <f>SUMIFS([1]基础经济系数!$D$187:$D$214,[1]基础经济系数!$B$187:$B$214,C212,[1]基础经济系数!$G$187:$G$214,"部件宝箱")</f>
        <v>0</v>
      </c>
      <c r="T212">
        <f>SUMIFS([1]基础经济系数!$M$123:$M$153,[1]基础经济系数!$N$123:$N$153,"部件宝箱",[1]基础经济系数!$J$123:$J$153,A212)</f>
        <v>0</v>
      </c>
      <c r="U212">
        <f>IF(B212=B211,0,VLOOKUP(B212,通用估算系数!$W$1:$X$11,2,FALSE))</f>
        <v>0</v>
      </c>
      <c r="V212">
        <f>SUMIFS([1]基础经济系数!$D$187:$D$214,[1]基础经济系数!$B$187:$B$214,C212,[1]基础经济系数!$G$187:$G$214,"普通自宝箱")</f>
        <v>0</v>
      </c>
      <c r="W212">
        <f>SUMIFS([1]基础经济系数!$M$123:$M$153,[1]基础经济系数!$N$123:$N$153,"普通自宝箱",[1]基础经济系数!$J$123:$J$153,A212)</f>
        <v>0</v>
      </c>
      <c r="X212">
        <f>IF(B212=B211,0,VLOOKUP(B212,通用估算系数!$Z$1:$AA$11,2,FALSE))+IF(B212&gt;B211,1,0)</f>
        <v>0</v>
      </c>
      <c r="Y212">
        <f>SUMIFS([1]基础经济系数!$D$187:$D$214,[1]基础经济系数!$B$187:$B$214,C212,[1]基础经济系数!$G$187:$G$214,"高级自宝箱")</f>
        <v>0</v>
      </c>
      <c r="Z212">
        <f>SUMIFS([1]基础经济系数!$M$123:$M$153,[1]基础经济系数!$N$123:$N$153,"高级自宝箱",[1]基础经济系数!$J$123:$J$153,A212)</f>
        <v>0</v>
      </c>
    </row>
    <row r="213" spans="1:26" x14ac:dyDescent="0.2">
      <c r="A213">
        <f>玩家成长时间线!A213</f>
        <v>212</v>
      </c>
      <c r="B213">
        <f>玩家成长时间线!B213</f>
        <v>8</v>
      </c>
      <c r="C213">
        <f>IF(MOD(A213,通用估算系数!$B$9),MOD(A213,通用估算系数!$B$9),通用估算系数!$B$9)</f>
        <v>16</v>
      </c>
      <c r="D213">
        <f>钥匙投放计算!C213/100</f>
        <v>2.6027999999999998</v>
      </c>
      <c r="E213">
        <f>VLOOKUP(B213,通用估算系数!$G$1:$H$11,2,FALSE)*通用估算系数!$B$5/通用估算系数!$B$11</f>
        <v>1.8</v>
      </c>
      <c r="F213">
        <f t="shared" si="15"/>
        <v>0</v>
      </c>
      <c r="G213">
        <f t="shared" si="16"/>
        <v>0</v>
      </c>
      <c r="H213">
        <f t="shared" si="17"/>
        <v>0</v>
      </c>
      <c r="I213">
        <f t="shared" si="18"/>
        <v>0</v>
      </c>
      <c r="J213">
        <f>SUMIFS([1]基础经济系数!$M$123:$M$153,[1]基础经济系数!$N$123:$N$153,"稀有自宝箱",[1]基础经济系数!$J$123:$J$153,A213)</f>
        <v>0</v>
      </c>
      <c r="K213">
        <v>2</v>
      </c>
      <c r="L213">
        <v>1</v>
      </c>
      <c r="M213" s="4">
        <f t="shared" si="19"/>
        <v>0.14285714285714285</v>
      </c>
      <c r="N213" s="4">
        <f t="shared" si="19"/>
        <v>0.14285714285714285</v>
      </c>
      <c r="O213">
        <f>IF(B213=B212,0,VLOOKUP(B213,通用估算系数!$Q$1:$R$11,2,FALSE))</f>
        <v>0</v>
      </c>
      <c r="P213">
        <f>SUMIFS([1]基础经济系数!$D$187:$D$214,[1]基础经济系数!$B$187:$B$214,C213,[1]基础经济系数!$G$187:$G$214,"碎片宝箱")</f>
        <v>0</v>
      </c>
      <c r="Q213">
        <f>SUMIFS([1]基础经济系数!$M$123:$M$153,[1]基础经济系数!$N$123:$N$153,"碎片宝箱",[1]基础经济系数!$J$123:$J$153,A213)</f>
        <v>0</v>
      </c>
      <c r="R213">
        <f>IF(B213=B212,0,VLOOKUP(B213,通用估算系数!$T$1:$U$11,2,FALSE))</f>
        <v>0</v>
      </c>
      <c r="S213">
        <f>SUMIFS([1]基础经济系数!$D$187:$D$214,[1]基础经济系数!$B$187:$B$214,C213,[1]基础经济系数!$G$187:$G$214,"部件宝箱")</f>
        <v>0</v>
      </c>
      <c r="T213">
        <f>SUMIFS([1]基础经济系数!$M$123:$M$153,[1]基础经济系数!$N$123:$N$153,"部件宝箱",[1]基础经济系数!$J$123:$J$153,A213)</f>
        <v>0</v>
      </c>
      <c r="U213">
        <f>IF(B213=B212,0,VLOOKUP(B213,通用估算系数!$W$1:$X$11,2,FALSE))</f>
        <v>0</v>
      </c>
      <c r="V213">
        <f>SUMIFS([1]基础经济系数!$D$187:$D$214,[1]基础经济系数!$B$187:$B$214,C213,[1]基础经济系数!$G$187:$G$214,"普通自宝箱")</f>
        <v>0</v>
      </c>
      <c r="W213">
        <f>SUMIFS([1]基础经济系数!$M$123:$M$153,[1]基础经济系数!$N$123:$N$153,"普通自宝箱",[1]基础经济系数!$J$123:$J$153,A213)</f>
        <v>0</v>
      </c>
      <c r="X213">
        <f>IF(B213=B212,0,VLOOKUP(B213,通用估算系数!$Z$1:$AA$11,2,FALSE))+IF(B213&gt;B212,1,0)</f>
        <v>0</v>
      </c>
      <c r="Y213">
        <f>SUMIFS([1]基础经济系数!$D$187:$D$214,[1]基础经济系数!$B$187:$B$214,C213,[1]基础经济系数!$G$187:$G$214,"高级自宝箱")</f>
        <v>0</v>
      </c>
      <c r="Z213">
        <f>SUMIFS([1]基础经济系数!$M$123:$M$153,[1]基础经济系数!$N$123:$N$153,"高级自宝箱",[1]基础经济系数!$J$123:$J$153,A213)</f>
        <v>0</v>
      </c>
    </row>
    <row r="214" spans="1:26" x14ac:dyDescent="0.2">
      <c r="A214">
        <f>玩家成长时间线!A214</f>
        <v>213</v>
      </c>
      <c r="B214">
        <f>玩家成长时间线!B214</f>
        <v>9</v>
      </c>
      <c r="C214">
        <f>IF(MOD(A214,通用估算系数!$B$9),MOD(A214,通用估算系数!$B$9),通用估算系数!$B$9)</f>
        <v>17</v>
      </c>
      <c r="D214">
        <f>钥匙投放计算!C214/100</f>
        <v>2.4127999999999998</v>
      </c>
      <c r="E214">
        <f>VLOOKUP(B214,通用估算系数!$G$1:$H$11,2,FALSE)*通用估算系数!$B$5/通用估算系数!$B$11</f>
        <v>2.25</v>
      </c>
      <c r="F214">
        <f t="shared" si="15"/>
        <v>0</v>
      </c>
      <c r="G214">
        <f t="shared" si="16"/>
        <v>0</v>
      </c>
      <c r="H214">
        <f t="shared" si="17"/>
        <v>1</v>
      </c>
      <c r="I214">
        <f t="shared" si="18"/>
        <v>1</v>
      </c>
      <c r="J214">
        <f>SUMIFS([1]基础经济系数!$M$123:$M$153,[1]基础经济系数!$N$123:$N$153,"稀有自宝箱",[1]基础经济系数!$J$123:$J$153,A214)</f>
        <v>0</v>
      </c>
      <c r="K214">
        <v>2</v>
      </c>
      <c r="L214">
        <v>1</v>
      </c>
      <c r="M214" s="4">
        <f t="shared" si="19"/>
        <v>0.14285714285714285</v>
      </c>
      <c r="N214" s="4">
        <f t="shared" si="19"/>
        <v>0.14285714285714285</v>
      </c>
      <c r="O214">
        <f>IF(B214=B213,0,VLOOKUP(B214,通用估算系数!$Q$1:$R$11,2,FALSE))</f>
        <v>0</v>
      </c>
      <c r="P214">
        <f>SUMIFS([1]基础经济系数!$D$187:$D$214,[1]基础经济系数!$B$187:$B$214,C214,[1]基础经济系数!$G$187:$G$214,"碎片宝箱")</f>
        <v>0</v>
      </c>
      <c r="Q214">
        <f>SUMIFS([1]基础经济系数!$M$123:$M$153,[1]基础经济系数!$N$123:$N$153,"碎片宝箱",[1]基础经济系数!$J$123:$J$153,A214)</f>
        <v>0</v>
      </c>
      <c r="R214">
        <f>IF(B214=B213,0,VLOOKUP(B214,通用估算系数!$T$1:$U$11,2,FALSE))</f>
        <v>0</v>
      </c>
      <c r="S214">
        <f>SUMIFS([1]基础经济系数!$D$187:$D$214,[1]基础经济系数!$B$187:$B$214,C214,[1]基础经济系数!$G$187:$G$214,"部件宝箱")</f>
        <v>0</v>
      </c>
      <c r="T214">
        <f>SUMIFS([1]基础经济系数!$M$123:$M$153,[1]基础经济系数!$N$123:$N$153,"部件宝箱",[1]基础经济系数!$J$123:$J$153,A214)</f>
        <v>0</v>
      </c>
      <c r="U214">
        <f>IF(B214=B213,0,VLOOKUP(B214,通用估算系数!$W$1:$X$11,2,FALSE))</f>
        <v>1</v>
      </c>
      <c r="V214">
        <f>SUMIFS([1]基础经济系数!$D$187:$D$214,[1]基础经济系数!$B$187:$B$214,C214,[1]基础经济系数!$G$187:$G$214,"普通自宝箱")</f>
        <v>0</v>
      </c>
      <c r="W214">
        <f>SUMIFS([1]基础经济系数!$M$123:$M$153,[1]基础经济系数!$N$123:$N$153,"普通自宝箱",[1]基础经济系数!$J$123:$J$153,A214)</f>
        <v>0</v>
      </c>
      <c r="X214">
        <f>IF(B214=B213,0,VLOOKUP(B214,通用估算系数!$Z$1:$AA$11,2,FALSE))+IF(B214&gt;B213,1,0)</f>
        <v>1</v>
      </c>
      <c r="Y214">
        <f>SUMIFS([1]基础经济系数!$D$187:$D$214,[1]基础经济系数!$B$187:$B$214,C214,[1]基础经济系数!$G$187:$G$214,"高级自宝箱")</f>
        <v>0</v>
      </c>
      <c r="Z214">
        <f>SUMIFS([1]基础经济系数!$M$123:$M$153,[1]基础经济系数!$N$123:$N$153,"高级自宝箱",[1]基础经济系数!$J$123:$J$153,A214)</f>
        <v>0</v>
      </c>
    </row>
    <row r="215" spans="1:26" x14ac:dyDescent="0.2">
      <c r="A215">
        <f>玩家成长时间线!A215</f>
        <v>214</v>
      </c>
      <c r="B215">
        <f>玩家成长时间线!B215</f>
        <v>9</v>
      </c>
      <c r="C215">
        <f>IF(MOD(A215,通用估算系数!$B$9),MOD(A215,通用估算系数!$B$9),通用估算系数!$B$9)</f>
        <v>18</v>
      </c>
      <c r="D215">
        <f>钥匙投放计算!C215/100</f>
        <v>2.4228000000000001</v>
      </c>
      <c r="E215">
        <f>VLOOKUP(B215,通用估算系数!$G$1:$H$11,2,FALSE)*通用估算系数!$B$5/通用估算系数!$B$11</f>
        <v>2.25</v>
      </c>
      <c r="F215">
        <f t="shared" si="15"/>
        <v>0</v>
      </c>
      <c r="G215">
        <f t="shared" si="16"/>
        <v>0</v>
      </c>
      <c r="H215">
        <f t="shared" si="17"/>
        <v>0</v>
      </c>
      <c r="I215">
        <f t="shared" si="18"/>
        <v>0</v>
      </c>
      <c r="J215">
        <f>SUMIFS([1]基础经济系数!$M$123:$M$153,[1]基础经济系数!$N$123:$N$153,"稀有自宝箱",[1]基础经济系数!$J$123:$J$153,A215)</f>
        <v>0</v>
      </c>
      <c r="K215">
        <v>2</v>
      </c>
      <c r="L215">
        <v>1</v>
      </c>
      <c r="M215" s="4">
        <f t="shared" si="19"/>
        <v>0.14285714285714285</v>
      </c>
      <c r="N215" s="4">
        <f t="shared" si="19"/>
        <v>0.14285714285714285</v>
      </c>
      <c r="O215">
        <f>IF(B215=B214,0,VLOOKUP(B215,通用估算系数!$Q$1:$R$11,2,FALSE))</f>
        <v>0</v>
      </c>
      <c r="P215">
        <f>SUMIFS([1]基础经济系数!$D$187:$D$214,[1]基础经济系数!$B$187:$B$214,C215,[1]基础经济系数!$G$187:$G$214,"碎片宝箱")</f>
        <v>0</v>
      </c>
      <c r="Q215">
        <f>SUMIFS([1]基础经济系数!$M$123:$M$153,[1]基础经济系数!$N$123:$N$153,"碎片宝箱",[1]基础经济系数!$J$123:$J$153,A215)</f>
        <v>0</v>
      </c>
      <c r="R215">
        <f>IF(B215=B214,0,VLOOKUP(B215,通用估算系数!$T$1:$U$11,2,FALSE))</f>
        <v>0</v>
      </c>
      <c r="S215">
        <f>SUMIFS([1]基础经济系数!$D$187:$D$214,[1]基础经济系数!$B$187:$B$214,C215,[1]基础经济系数!$G$187:$G$214,"部件宝箱")</f>
        <v>0</v>
      </c>
      <c r="T215">
        <f>SUMIFS([1]基础经济系数!$M$123:$M$153,[1]基础经济系数!$N$123:$N$153,"部件宝箱",[1]基础经济系数!$J$123:$J$153,A215)</f>
        <v>0</v>
      </c>
      <c r="U215">
        <f>IF(B215=B214,0,VLOOKUP(B215,通用估算系数!$W$1:$X$11,2,FALSE))</f>
        <v>0</v>
      </c>
      <c r="V215">
        <f>SUMIFS([1]基础经济系数!$D$187:$D$214,[1]基础经济系数!$B$187:$B$214,C215,[1]基础经济系数!$G$187:$G$214,"普通自宝箱")</f>
        <v>0</v>
      </c>
      <c r="W215">
        <f>SUMIFS([1]基础经济系数!$M$123:$M$153,[1]基础经济系数!$N$123:$N$153,"普通自宝箱",[1]基础经济系数!$J$123:$J$153,A215)</f>
        <v>0</v>
      </c>
      <c r="X215">
        <f>IF(B215=B214,0,VLOOKUP(B215,通用估算系数!$Z$1:$AA$11,2,FALSE))+IF(B215&gt;B214,1,0)</f>
        <v>0</v>
      </c>
      <c r="Y215">
        <f>SUMIFS([1]基础经济系数!$D$187:$D$214,[1]基础经济系数!$B$187:$B$214,C215,[1]基础经济系数!$G$187:$G$214,"高级自宝箱")</f>
        <v>0</v>
      </c>
      <c r="Z215">
        <f>SUMIFS([1]基础经济系数!$M$123:$M$153,[1]基础经济系数!$N$123:$N$153,"高级自宝箱",[1]基础经济系数!$J$123:$J$153,A215)</f>
        <v>0</v>
      </c>
    </row>
    <row r="216" spans="1:26" x14ac:dyDescent="0.2">
      <c r="A216">
        <f>玩家成长时间线!A216</f>
        <v>215</v>
      </c>
      <c r="B216">
        <f>玩家成长时间线!B216</f>
        <v>9</v>
      </c>
      <c r="C216">
        <f>IF(MOD(A216,通用估算系数!$B$9),MOD(A216,通用估算系数!$B$9),通用估算系数!$B$9)</f>
        <v>19</v>
      </c>
      <c r="D216">
        <f>钥匙投放计算!C216/100</f>
        <v>2.6327999999999996</v>
      </c>
      <c r="E216">
        <f>VLOOKUP(B216,通用估算系数!$G$1:$H$11,2,FALSE)*通用估算系数!$B$5/通用估算系数!$B$11</f>
        <v>2.25</v>
      </c>
      <c r="F216">
        <f t="shared" si="15"/>
        <v>0</v>
      </c>
      <c r="G216">
        <f t="shared" si="16"/>
        <v>0</v>
      </c>
      <c r="H216">
        <f t="shared" si="17"/>
        <v>0</v>
      </c>
      <c r="I216">
        <f t="shared" si="18"/>
        <v>0</v>
      </c>
      <c r="J216">
        <f>SUMIFS([1]基础经济系数!$M$123:$M$153,[1]基础经济系数!$N$123:$N$153,"稀有自宝箱",[1]基础经济系数!$J$123:$J$153,A216)</f>
        <v>0</v>
      </c>
      <c r="K216">
        <v>2</v>
      </c>
      <c r="L216">
        <v>1</v>
      </c>
      <c r="M216" s="4">
        <f t="shared" si="19"/>
        <v>0.14285714285714285</v>
      </c>
      <c r="N216" s="4">
        <f t="shared" si="19"/>
        <v>0.14285714285714285</v>
      </c>
      <c r="O216">
        <f>IF(B216=B215,0,VLOOKUP(B216,通用估算系数!$Q$1:$R$11,2,FALSE))</f>
        <v>0</v>
      </c>
      <c r="P216">
        <f>SUMIFS([1]基础经济系数!$D$187:$D$214,[1]基础经济系数!$B$187:$B$214,C216,[1]基础经济系数!$G$187:$G$214,"碎片宝箱")</f>
        <v>0</v>
      </c>
      <c r="Q216">
        <f>SUMIFS([1]基础经济系数!$M$123:$M$153,[1]基础经济系数!$N$123:$N$153,"碎片宝箱",[1]基础经济系数!$J$123:$J$153,A216)</f>
        <v>0</v>
      </c>
      <c r="R216">
        <f>IF(B216=B215,0,VLOOKUP(B216,通用估算系数!$T$1:$U$11,2,FALSE))</f>
        <v>0</v>
      </c>
      <c r="S216">
        <f>SUMIFS([1]基础经济系数!$D$187:$D$214,[1]基础经济系数!$B$187:$B$214,C216,[1]基础经济系数!$G$187:$G$214,"部件宝箱")</f>
        <v>0</v>
      </c>
      <c r="T216">
        <f>SUMIFS([1]基础经济系数!$M$123:$M$153,[1]基础经济系数!$N$123:$N$153,"部件宝箱",[1]基础经济系数!$J$123:$J$153,A216)</f>
        <v>0</v>
      </c>
      <c r="U216">
        <f>IF(B216=B215,0,VLOOKUP(B216,通用估算系数!$W$1:$X$11,2,FALSE))</f>
        <v>0</v>
      </c>
      <c r="V216">
        <f>SUMIFS([1]基础经济系数!$D$187:$D$214,[1]基础经济系数!$B$187:$B$214,C216,[1]基础经济系数!$G$187:$G$214,"普通自宝箱")</f>
        <v>0</v>
      </c>
      <c r="W216">
        <f>SUMIFS([1]基础经济系数!$M$123:$M$153,[1]基础经济系数!$N$123:$N$153,"普通自宝箱",[1]基础经济系数!$J$123:$J$153,A216)</f>
        <v>0</v>
      </c>
      <c r="X216">
        <f>IF(B216=B215,0,VLOOKUP(B216,通用估算系数!$Z$1:$AA$11,2,FALSE))+IF(B216&gt;B215,1,0)</f>
        <v>0</v>
      </c>
      <c r="Y216">
        <f>SUMIFS([1]基础经济系数!$D$187:$D$214,[1]基础经济系数!$B$187:$B$214,C216,[1]基础经济系数!$G$187:$G$214,"高级自宝箱")</f>
        <v>0</v>
      </c>
      <c r="Z216">
        <f>SUMIFS([1]基础经济系数!$M$123:$M$153,[1]基础经济系数!$N$123:$N$153,"高级自宝箱",[1]基础经济系数!$J$123:$J$153,A216)</f>
        <v>0</v>
      </c>
    </row>
    <row r="217" spans="1:26" x14ac:dyDescent="0.2">
      <c r="A217">
        <f>玩家成长时间线!A217</f>
        <v>216</v>
      </c>
      <c r="B217">
        <f>玩家成长时间线!B217</f>
        <v>10</v>
      </c>
      <c r="C217">
        <f>IF(MOD(A217,通用估算系数!$B$9),MOD(A217,通用估算系数!$B$9),通用估算系数!$B$9)</f>
        <v>20</v>
      </c>
      <c r="D217">
        <f>钥匙投放计算!C217/100</f>
        <v>2.4428000000000001</v>
      </c>
      <c r="E217">
        <f>VLOOKUP(B217,通用估算系数!$G$1:$H$11,2,FALSE)*通用估算系数!$B$5/通用估算系数!$B$11</f>
        <v>2.25</v>
      </c>
      <c r="F217">
        <f t="shared" si="15"/>
        <v>0</v>
      </c>
      <c r="G217">
        <f t="shared" si="16"/>
        <v>0</v>
      </c>
      <c r="H217">
        <f t="shared" si="17"/>
        <v>0</v>
      </c>
      <c r="I217">
        <f t="shared" si="18"/>
        <v>1</v>
      </c>
      <c r="J217">
        <f>SUMIFS([1]基础经济系数!$M$123:$M$153,[1]基础经济系数!$N$123:$N$153,"稀有自宝箱",[1]基础经济系数!$J$123:$J$153,A217)</f>
        <v>0</v>
      </c>
      <c r="K217">
        <v>2</v>
      </c>
      <c r="L217">
        <v>1</v>
      </c>
      <c r="M217" s="4">
        <f t="shared" si="19"/>
        <v>0.14285714285714285</v>
      </c>
      <c r="N217" s="4">
        <f t="shared" si="19"/>
        <v>0.14285714285714285</v>
      </c>
      <c r="O217">
        <f>IF(B217=B216,0,VLOOKUP(B217,通用估算系数!$Q$1:$R$11,2,FALSE))</f>
        <v>0</v>
      </c>
      <c r="P217">
        <f>SUMIFS([1]基础经济系数!$D$187:$D$214,[1]基础经济系数!$B$187:$B$214,C217,[1]基础经济系数!$G$187:$G$214,"碎片宝箱")</f>
        <v>0</v>
      </c>
      <c r="Q217">
        <f>SUMIFS([1]基础经济系数!$M$123:$M$153,[1]基础经济系数!$N$123:$N$153,"碎片宝箱",[1]基础经济系数!$J$123:$J$153,A217)</f>
        <v>0</v>
      </c>
      <c r="R217">
        <f>IF(B217=B216,0,VLOOKUP(B217,通用估算系数!$T$1:$U$11,2,FALSE))</f>
        <v>0</v>
      </c>
      <c r="S217">
        <f>SUMIFS([1]基础经济系数!$D$187:$D$214,[1]基础经济系数!$B$187:$B$214,C217,[1]基础经济系数!$G$187:$G$214,"部件宝箱")</f>
        <v>0</v>
      </c>
      <c r="T217">
        <f>SUMIFS([1]基础经济系数!$M$123:$M$153,[1]基础经济系数!$N$123:$N$153,"部件宝箱",[1]基础经济系数!$J$123:$J$153,A217)</f>
        <v>0</v>
      </c>
      <c r="U217">
        <f>IF(B217=B216,0,VLOOKUP(B217,通用估算系数!$W$1:$X$11,2,FALSE))</f>
        <v>0</v>
      </c>
      <c r="V217">
        <f>SUMIFS([1]基础经济系数!$D$187:$D$214,[1]基础经济系数!$B$187:$B$214,C217,[1]基础经济系数!$G$187:$G$214,"普通自宝箱")</f>
        <v>0</v>
      </c>
      <c r="W217">
        <f>SUMIFS([1]基础经济系数!$M$123:$M$153,[1]基础经济系数!$N$123:$N$153,"普通自宝箱",[1]基础经济系数!$J$123:$J$153,A217)</f>
        <v>0</v>
      </c>
      <c r="X217">
        <f>IF(B217=B216,0,VLOOKUP(B217,通用估算系数!$Z$1:$AA$11,2,FALSE))+IF(B217&gt;B216,1,0)</f>
        <v>1</v>
      </c>
      <c r="Y217">
        <f>SUMIFS([1]基础经济系数!$D$187:$D$214,[1]基础经济系数!$B$187:$B$214,C217,[1]基础经济系数!$G$187:$G$214,"高级自宝箱")</f>
        <v>0</v>
      </c>
      <c r="Z217">
        <f>SUMIFS([1]基础经济系数!$M$123:$M$153,[1]基础经济系数!$N$123:$N$153,"高级自宝箱",[1]基础经济系数!$J$123:$J$153,A217)</f>
        <v>0</v>
      </c>
    </row>
    <row r="218" spans="1:26" x14ac:dyDescent="0.2">
      <c r="A218">
        <f>玩家成长时间线!A218</f>
        <v>217</v>
      </c>
      <c r="B218">
        <f>玩家成长时间线!B218</f>
        <v>10</v>
      </c>
      <c r="C218">
        <f>IF(MOD(A218,通用估算系数!$B$9),MOD(A218,通用估算系数!$B$9),通用估算系数!$B$9)</f>
        <v>21</v>
      </c>
      <c r="D218">
        <f>钥匙投放计算!C218/100</f>
        <v>2.4527999999999999</v>
      </c>
      <c r="E218">
        <f>VLOOKUP(B218,通用估算系数!$G$1:$H$11,2,FALSE)*通用估算系数!$B$5/通用估算系数!$B$11</f>
        <v>2.25</v>
      </c>
      <c r="F218">
        <f t="shared" si="15"/>
        <v>0</v>
      </c>
      <c r="G218">
        <f t="shared" si="16"/>
        <v>1</v>
      </c>
      <c r="H218">
        <f t="shared" si="17"/>
        <v>0</v>
      </c>
      <c r="I218">
        <f t="shared" si="18"/>
        <v>0</v>
      </c>
      <c r="J218">
        <f>SUMIFS([1]基础经济系数!$M$123:$M$153,[1]基础经济系数!$N$123:$N$153,"稀有自宝箱",[1]基础经济系数!$J$123:$J$153,A218)</f>
        <v>0</v>
      </c>
      <c r="K218">
        <v>2</v>
      </c>
      <c r="L218">
        <v>1</v>
      </c>
      <c r="M218" s="4">
        <f t="shared" si="19"/>
        <v>0.14285714285714285</v>
      </c>
      <c r="N218" s="4">
        <f t="shared" si="19"/>
        <v>0.14285714285714285</v>
      </c>
      <c r="O218">
        <f>IF(B218=B217,0,VLOOKUP(B218,通用估算系数!$Q$1:$R$11,2,FALSE))</f>
        <v>0</v>
      </c>
      <c r="P218">
        <f>SUMIFS([1]基础经济系数!$D$187:$D$214,[1]基础经济系数!$B$187:$B$214,C218,[1]基础经济系数!$G$187:$G$214,"碎片宝箱")</f>
        <v>0</v>
      </c>
      <c r="Q218">
        <f>SUMIFS([1]基础经济系数!$M$123:$M$153,[1]基础经济系数!$N$123:$N$153,"碎片宝箱",[1]基础经济系数!$J$123:$J$153,A218)</f>
        <v>0</v>
      </c>
      <c r="R218">
        <f>IF(B218=B217,0,VLOOKUP(B218,通用估算系数!$T$1:$U$11,2,FALSE))</f>
        <v>0</v>
      </c>
      <c r="S218">
        <f>SUMIFS([1]基础经济系数!$D$187:$D$214,[1]基础经济系数!$B$187:$B$214,C218,[1]基础经济系数!$G$187:$G$214,"部件宝箱")</f>
        <v>1</v>
      </c>
      <c r="T218">
        <f>SUMIFS([1]基础经济系数!$M$123:$M$153,[1]基础经济系数!$N$123:$N$153,"部件宝箱",[1]基础经济系数!$J$123:$J$153,A218)</f>
        <v>0</v>
      </c>
      <c r="U218">
        <f>IF(B218=B217,0,VLOOKUP(B218,通用估算系数!$W$1:$X$11,2,FALSE))</f>
        <v>0</v>
      </c>
      <c r="V218">
        <f>SUMIFS([1]基础经济系数!$D$187:$D$214,[1]基础经济系数!$B$187:$B$214,C218,[1]基础经济系数!$G$187:$G$214,"普通自宝箱")</f>
        <v>0</v>
      </c>
      <c r="W218">
        <f>SUMIFS([1]基础经济系数!$M$123:$M$153,[1]基础经济系数!$N$123:$N$153,"普通自宝箱",[1]基础经济系数!$J$123:$J$153,A218)</f>
        <v>0</v>
      </c>
      <c r="X218">
        <f>IF(B218=B217,0,VLOOKUP(B218,通用估算系数!$Z$1:$AA$11,2,FALSE))+IF(B218&gt;B217,1,0)</f>
        <v>0</v>
      </c>
      <c r="Y218">
        <f>SUMIFS([1]基础经济系数!$D$187:$D$214,[1]基础经济系数!$B$187:$B$214,C218,[1]基础经济系数!$G$187:$G$214,"高级自宝箱")</f>
        <v>0</v>
      </c>
      <c r="Z218">
        <f>SUMIFS([1]基础经济系数!$M$123:$M$153,[1]基础经济系数!$N$123:$N$153,"高级自宝箱",[1]基础经济系数!$J$123:$J$153,A218)</f>
        <v>0</v>
      </c>
    </row>
    <row r="219" spans="1:26" x14ac:dyDescent="0.2">
      <c r="A219">
        <f>玩家成长时间线!A219</f>
        <v>218</v>
      </c>
      <c r="B219">
        <f>玩家成长时间线!B219</f>
        <v>10</v>
      </c>
      <c r="C219">
        <f>IF(MOD(A219,通用估算系数!$B$9),MOD(A219,通用估算系数!$B$9),通用估算系数!$B$9)</f>
        <v>22</v>
      </c>
      <c r="D219">
        <f>钥匙投放计算!C219/100</f>
        <v>2.4628000000000001</v>
      </c>
      <c r="E219">
        <f>VLOOKUP(B219,通用估算系数!$G$1:$H$11,2,FALSE)*通用估算系数!$B$5/通用估算系数!$B$11</f>
        <v>2.25</v>
      </c>
      <c r="F219">
        <f t="shared" si="15"/>
        <v>0</v>
      </c>
      <c r="G219">
        <f t="shared" si="16"/>
        <v>0</v>
      </c>
      <c r="H219">
        <f t="shared" si="17"/>
        <v>0</v>
      </c>
      <c r="I219">
        <f t="shared" si="18"/>
        <v>0</v>
      </c>
      <c r="J219">
        <f>SUMIFS([1]基础经济系数!$M$123:$M$153,[1]基础经济系数!$N$123:$N$153,"稀有自宝箱",[1]基础经济系数!$J$123:$J$153,A219)</f>
        <v>0</v>
      </c>
      <c r="K219">
        <v>2</v>
      </c>
      <c r="L219">
        <v>1</v>
      </c>
      <c r="M219" s="4">
        <f t="shared" si="19"/>
        <v>0.14285714285714285</v>
      </c>
      <c r="N219" s="4">
        <f t="shared" si="19"/>
        <v>0.14285714285714285</v>
      </c>
      <c r="O219">
        <f>IF(B219=B218,0,VLOOKUP(B219,通用估算系数!$Q$1:$R$11,2,FALSE))</f>
        <v>0</v>
      </c>
      <c r="P219">
        <f>SUMIFS([1]基础经济系数!$D$187:$D$214,[1]基础经济系数!$B$187:$B$214,C219,[1]基础经济系数!$G$187:$G$214,"碎片宝箱")</f>
        <v>0</v>
      </c>
      <c r="Q219">
        <f>SUMIFS([1]基础经济系数!$M$123:$M$153,[1]基础经济系数!$N$123:$N$153,"碎片宝箱",[1]基础经济系数!$J$123:$J$153,A219)</f>
        <v>0</v>
      </c>
      <c r="R219">
        <f>IF(B219=B218,0,VLOOKUP(B219,通用估算系数!$T$1:$U$11,2,FALSE))</f>
        <v>0</v>
      </c>
      <c r="S219">
        <f>SUMIFS([1]基础经济系数!$D$187:$D$214,[1]基础经济系数!$B$187:$B$214,C219,[1]基础经济系数!$G$187:$G$214,"部件宝箱")</f>
        <v>0</v>
      </c>
      <c r="T219">
        <f>SUMIFS([1]基础经济系数!$M$123:$M$153,[1]基础经济系数!$N$123:$N$153,"部件宝箱",[1]基础经济系数!$J$123:$J$153,A219)</f>
        <v>0</v>
      </c>
      <c r="U219">
        <f>IF(B219=B218,0,VLOOKUP(B219,通用估算系数!$W$1:$X$11,2,FALSE))</f>
        <v>0</v>
      </c>
      <c r="V219">
        <f>SUMIFS([1]基础经济系数!$D$187:$D$214,[1]基础经济系数!$B$187:$B$214,C219,[1]基础经济系数!$G$187:$G$214,"普通自宝箱")</f>
        <v>0</v>
      </c>
      <c r="W219">
        <f>SUMIFS([1]基础经济系数!$M$123:$M$153,[1]基础经济系数!$N$123:$N$153,"普通自宝箱",[1]基础经济系数!$J$123:$J$153,A219)</f>
        <v>0</v>
      </c>
      <c r="X219">
        <f>IF(B219=B218,0,VLOOKUP(B219,通用估算系数!$Z$1:$AA$11,2,FALSE))+IF(B219&gt;B218,1,0)</f>
        <v>0</v>
      </c>
      <c r="Y219">
        <f>SUMIFS([1]基础经济系数!$D$187:$D$214,[1]基础经济系数!$B$187:$B$214,C219,[1]基础经济系数!$G$187:$G$214,"高级自宝箱")</f>
        <v>0</v>
      </c>
      <c r="Z219">
        <f>SUMIFS([1]基础经济系数!$M$123:$M$153,[1]基础经济系数!$N$123:$N$153,"高级自宝箱",[1]基础经济系数!$J$123:$J$153,A219)</f>
        <v>0</v>
      </c>
    </row>
    <row r="220" spans="1:26" x14ac:dyDescent="0.2">
      <c r="A220">
        <f>玩家成长时间线!A220</f>
        <v>219</v>
      </c>
      <c r="B220">
        <f>玩家成长时间线!B220</f>
        <v>10</v>
      </c>
      <c r="C220">
        <f>IF(MOD(A220,通用估算系数!$B$9),MOD(A220,通用估算系数!$B$9),通用估算系数!$B$9)</f>
        <v>23</v>
      </c>
      <c r="D220">
        <f>钥匙投放计算!C220/100</f>
        <v>2.6727999999999996</v>
      </c>
      <c r="E220">
        <f>VLOOKUP(B220,通用估算系数!$G$1:$H$11,2,FALSE)*通用估算系数!$B$5/通用估算系数!$B$11</f>
        <v>2.25</v>
      </c>
      <c r="F220">
        <f t="shared" si="15"/>
        <v>0</v>
      </c>
      <c r="G220">
        <f t="shared" si="16"/>
        <v>0</v>
      </c>
      <c r="H220">
        <f t="shared" si="17"/>
        <v>0</v>
      </c>
      <c r="I220">
        <f t="shared" si="18"/>
        <v>0</v>
      </c>
      <c r="J220">
        <f>SUMIFS([1]基础经济系数!$M$123:$M$153,[1]基础经济系数!$N$123:$N$153,"稀有自宝箱",[1]基础经济系数!$J$123:$J$153,A220)</f>
        <v>0</v>
      </c>
      <c r="K220">
        <v>2</v>
      </c>
      <c r="L220">
        <v>1</v>
      </c>
      <c r="M220" s="4">
        <f t="shared" si="19"/>
        <v>0.14285714285714285</v>
      </c>
      <c r="N220" s="4">
        <f t="shared" si="19"/>
        <v>0.14285714285714285</v>
      </c>
      <c r="O220">
        <f>IF(B220=B219,0,VLOOKUP(B220,通用估算系数!$Q$1:$R$11,2,FALSE))</f>
        <v>0</v>
      </c>
      <c r="P220">
        <f>SUMIFS([1]基础经济系数!$D$187:$D$214,[1]基础经济系数!$B$187:$B$214,C220,[1]基础经济系数!$G$187:$G$214,"碎片宝箱")</f>
        <v>0</v>
      </c>
      <c r="Q220">
        <f>SUMIFS([1]基础经济系数!$M$123:$M$153,[1]基础经济系数!$N$123:$N$153,"碎片宝箱",[1]基础经济系数!$J$123:$J$153,A220)</f>
        <v>0</v>
      </c>
      <c r="R220">
        <f>IF(B220=B219,0,VLOOKUP(B220,通用估算系数!$T$1:$U$11,2,FALSE))</f>
        <v>0</v>
      </c>
      <c r="S220">
        <f>SUMIFS([1]基础经济系数!$D$187:$D$214,[1]基础经济系数!$B$187:$B$214,C220,[1]基础经济系数!$G$187:$G$214,"部件宝箱")</f>
        <v>0</v>
      </c>
      <c r="T220">
        <f>SUMIFS([1]基础经济系数!$M$123:$M$153,[1]基础经济系数!$N$123:$N$153,"部件宝箱",[1]基础经济系数!$J$123:$J$153,A220)</f>
        <v>0</v>
      </c>
      <c r="U220">
        <f>IF(B220=B219,0,VLOOKUP(B220,通用估算系数!$W$1:$X$11,2,FALSE))</f>
        <v>0</v>
      </c>
      <c r="V220">
        <f>SUMIFS([1]基础经济系数!$D$187:$D$214,[1]基础经济系数!$B$187:$B$214,C220,[1]基础经济系数!$G$187:$G$214,"普通自宝箱")</f>
        <v>0</v>
      </c>
      <c r="W220">
        <f>SUMIFS([1]基础经济系数!$M$123:$M$153,[1]基础经济系数!$N$123:$N$153,"普通自宝箱",[1]基础经济系数!$J$123:$J$153,A220)</f>
        <v>0</v>
      </c>
      <c r="X220">
        <f>IF(B220=B219,0,VLOOKUP(B220,通用估算系数!$Z$1:$AA$11,2,FALSE))+IF(B220&gt;B219,1,0)</f>
        <v>0</v>
      </c>
      <c r="Y220">
        <f>SUMIFS([1]基础经济系数!$D$187:$D$214,[1]基础经济系数!$B$187:$B$214,C220,[1]基础经济系数!$G$187:$G$214,"高级自宝箱")</f>
        <v>0</v>
      </c>
      <c r="Z220">
        <f>SUMIFS([1]基础经济系数!$M$123:$M$153,[1]基础经济系数!$N$123:$N$153,"高级自宝箱",[1]基础经济系数!$J$123:$J$153,A220)</f>
        <v>0</v>
      </c>
    </row>
    <row r="221" spans="1:26" x14ac:dyDescent="0.2">
      <c r="A221">
        <f>玩家成长时间线!A221</f>
        <v>220</v>
      </c>
      <c r="B221">
        <f>玩家成长时间线!B221</f>
        <v>10</v>
      </c>
      <c r="C221">
        <f>IF(MOD(A221,通用估算系数!$B$9),MOD(A221,通用估算系数!$B$9),通用估算系数!$B$9)</f>
        <v>24</v>
      </c>
      <c r="D221">
        <f>钥匙投放计算!C221/100</f>
        <v>2.4828000000000001</v>
      </c>
      <c r="E221">
        <f>VLOOKUP(B221,通用估算系数!$G$1:$H$11,2,FALSE)*通用估算系数!$B$5/通用估算系数!$B$11</f>
        <v>2.25</v>
      </c>
      <c r="F221">
        <f t="shared" si="15"/>
        <v>0</v>
      </c>
      <c r="G221">
        <f t="shared" si="16"/>
        <v>0</v>
      </c>
      <c r="H221">
        <f t="shared" si="17"/>
        <v>0</v>
      </c>
      <c r="I221">
        <f t="shared" si="18"/>
        <v>0</v>
      </c>
      <c r="J221">
        <f>SUMIFS([1]基础经济系数!$M$123:$M$153,[1]基础经济系数!$N$123:$N$153,"稀有自宝箱",[1]基础经济系数!$J$123:$J$153,A221)</f>
        <v>0</v>
      </c>
      <c r="K221">
        <v>2</v>
      </c>
      <c r="L221">
        <v>1</v>
      </c>
      <c r="M221" s="4">
        <f t="shared" si="19"/>
        <v>0.14285714285714285</v>
      </c>
      <c r="N221" s="4">
        <f t="shared" si="19"/>
        <v>0.14285714285714285</v>
      </c>
      <c r="O221">
        <f>IF(B221=B220,0,VLOOKUP(B221,通用估算系数!$Q$1:$R$11,2,FALSE))</f>
        <v>0</v>
      </c>
      <c r="P221">
        <f>SUMIFS([1]基础经济系数!$D$187:$D$214,[1]基础经济系数!$B$187:$B$214,C221,[1]基础经济系数!$G$187:$G$214,"碎片宝箱")</f>
        <v>0</v>
      </c>
      <c r="Q221">
        <f>SUMIFS([1]基础经济系数!$M$123:$M$153,[1]基础经济系数!$N$123:$N$153,"碎片宝箱",[1]基础经济系数!$J$123:$J$153,A221)</f>
        <v>0</v>
      </c>
      <c r="R221">
        <f>IF(B221=B220,0,VLOOKUP(B221,通用估算系数!$T$1:$U$11,2,FALSE))</f>
        <v>0</v>
      </c>
      <c r="S221">
        <f>SUMIFS([1]基础经济系数!$D$187:$D$214,[1]基础经济系数!$B$187:$B$214,C221,[1]基础经济系数!$G$187:$G$214,"部件宝箱")</f>
        <v>0</v>
      </c>
      <c r="T221">
        <f>SUMIFS([1]基础经济系数!$M$123:$M$153,[1]基础经济系数!$N$123:$N$153,"部件宝箱",[1]基础经济系数!$J$123:$J$153,A221)</f>
        <v>0</v>
      </c>
      <c r="U221">
        <f>IF(B221=B220,0,VLOOKUP(B221,通用估算系数!$W$1:$X$11,2,FALSE))</f>
        <v>0</v>
      </c>
      <c r="V221">
        <f>SUMIFS([1]基础经济系数!$D$187:$D$214,[1]基础经济系数!$B$187:$B$214,C221,[1]基础经济系数!$G$187:$G$214,"普通自宝箱")</f>
        <v>0</v>
      </c>
      <c r="W221">
        <f>SUMIFS([1]基础经济系数!$M$123:$M$153,[1]基础经济系数!$N$123:$N$153,"普通自宝箱",[1]基础经济系数!$J$123:$J$153,A221)</f>
        <v>0</v>
      </c>
      <c r="X221">
        <f>IF(B221=B220,0,VLOOKUP(B221,通用估算系数!$Z$1:$AA$11,2,FALSE))+IF(B221&gt;B220,1,0)</f>
        <v>0</v>
      </c>
      <c r="Y221">
        <f>SUMIFS([1]基础经济系数!$D$187:$D$214,[1]基础经济系数!$B$187:$B$214,C221,[1]基础经济系数!$G$187:$G$214,"高级自宝箱")</f>
        <v>0</v>
      </c>
      <c r="Z221">
        <f>SUMIFS([1]基础经济系数!$M$123:$M$153,[1]基础经济系数!$N$123:$N$153,"高级自宝箱",[1]基础经济系数!$J$123:$J$153,A221)</f>
        <v>0</v>
      </c>
    </row>
    <row r="222" spans="1:26" x14ac:dyDescent="0.2">
      <c r="A222">
        <f>玩家成长时间线!A222</f>
        <v>221</v>
      </c>
      <c r="B222">
        <f>玩家成长时间线!B222</f>
        <v>10</v>
      </c>
      <c r="C222">
        <f>IF(MOD(A222,通用估算系数!$B$9),MOD(A222,通用估算系数!$B$9),通用估算系数!$B$9)</f>
        <v>25</v>
      </c>
      <c r="D222">
        <f>钥匙投放计算!C222/100</f>
        <v>2.4927999999999999</v>
      </c>
      <c r="E222">
        <f>VLOOKUP(B222,通用估算系数!$G$1:$H$11,2,FALSE)*通用估算系数!$B$5/通用估算系数!$B$11</f>
        <v>2.25</v>
      </c>
      <c r="F222">
        <f t="shared" si="15"/>
        <v>0</v>
      </c>
      <c r="G222">
        <f t="shared" si="16"/>
        <v>0</v>
      </c>
      <c r="H222">
        <f t="shared" si="17"/>
        <v>0</v>
      </c>
      <c r="I222">
        <f t="shared" si="18"/>
        <v>0</v>
      </c>
      <c r="J222">
        <f>SUMIFS([1]基础经济系数!$M$123:$M$153,[1]基础经济系数!$N$123:$N$153,"稀有自宝箱",[1]基础经济系数!$J$123:$J$153,A222)</f>
        <v>0</v>
      </c>
      <c r="K222">
        <v>2</v>
      </c>
      <c r="L222">
        <v>1</v>
      </c>
      <c r="M222" s="4">
        <f t="shared" si="19"/>
        <v>0.14285714285714285</v>
      </c>
      <c r="N222" s="4">
        <f t="shared" si="19"/>
        <v>0.14285714285714285</v>
      </c>
      <c r="O222">
        <f>IF(B222=B221,0,VLOOKUP(B222,通用估算系数!$Q$1:$R$11,2,FALSE))</f>
        <v>0</v>
      </c>
      <c r="P222">
        <f>SUMIFS([1]基础经济系数!$D$187:$D$214,[1]基础经济系数!$B$187:$B$214,C222,[1]基础经济系数!$G$187:$G$214,"碎片宝箱")</f>
        <v>0</v>
      </c>
      <c r="Q222">
        <f>SUMIFS([1]基础经济系数!$M$123:$M$153,[1]基础经济系数!$N$123:$N$153,"碎片宝箱",[1]基础经济系数!$J$123:$J$153,A222)</f>
        <v>0</v>
      </c>
      <c r="R222">
        <f>IF(B222=B221,0,VLOOKUP(B222,通用估算系数!$T$1:$U$11,2,FALSE))</f>
        <v>0</v>
      </c>
      <c r="S222">
        <f>SUMIFS([1]基础经济系数!$D$187:$D$214,[1]基础经济系数!$B$187:$B$214,C222,[1]基础经济系数!$G$187:$G$214,"部件宝箱")</f>
        <v>0</v>
      </c>
      <c r="T222">
        <f>SUMIFS([1]基础经济系数!$M$123:$M$153,[1]基础经济系数!$N$123:$N$153,"部件宝箱",[1]基础经济系数!$J$123:$J$153,A222)</f>
        <v>0</v>
      </c>
      <c r="U222">
        <f>IF(B222=B221,0,VLOOKUP(B222,通用估算系数!$W$1:$X$11,2,FALSE))</f>
        <v>0</v>
      </c>
      <c r="V222">
        <f>SUMIFS([1]基础经济系数!$D$187:$D$214,[1]基础经济系数!$B$187:$B$214,C222,[1]基础经济系数!$G$187:$G$214,"普通自宝箱")</f>
        <v>0</v>
      </c>
      <c r="W222">
        <f>SUMIFS([1]基础经济系数!$M$123:$M$153,[1]基础经济系数!$N$123:$N$153,"普通自宝箱",[1]基础经济系数!$J$123:$J$153,A222)</f>
        <v>0</v>
      </c>
      <c r="X222">
        <f>IF(B222=B221,0,VLOOKUP(B222,通用估算系数!$Z$1:$AA$11,2,FALSE))+IF(B222&gt;B221,1,0)</f>
        <v>0</v>
      </c>
      <c r="Y222">
        <f>SUMIFS([1]基础经济系数!$D$187:$D$214,[1]基础经济系数!$B$187:$B$214,C222,[1]基础经济系数!$G$187:$G$214,"高级自宝箱")</f>
        <v>0</v>
      </c>
      <c r="Z222">
        <f>SUMIFS([1]基础经济系数!$M$123:$M$153,[1]基础经济系数!$N$123:$N$153,"高级自宝箱",[1]基础经济系数!$J$123:$J$153,A222)</f>
        <v>0</v>
      </c>
    </row>
    <row r="223" spans="1:26" x14ac:dyDescent="0.2">
      <c r="A223">
        <f>玩家成长时间线!A223</f>
        <v>222</v>
      </c>
      <c r="B223">
        <f>玩家成长时间线!B223</f>
        <v>10</v>
      </c>
      <c r="C223">
        <f>IF(MOD(A223,通用估算系数!$B$9),MOD(A223,通用估算系数!$B$9),通用估算系数!$B$9)</f>
        <v>26</v>
      </c>
      <c r="D223">
        <f>钥匙投放计算!C223/100</f>
        <v>2.6027999999999998</v>
      </c>
      <c r="E223">
        <f>VLOOKUP(B223,通用估算系数!$G$1:$H$11,2,FALSE)*通用估算系数!$B$5/通用估算系数!$B$11</f>
        <v>2.25</v>
      </c>
      <c r="F223">
        <f t="shared" si="15"/>
        <v>0</v>
      </c>
      <c r="G223">
        <f t="shared" si="16"/>
        <v>0</v>
      </c>
      <c r="H223">
        <f t="shared" si="17"/>
        <v>0</v>
      </c>
      <c r="I223">
        <f t="shared" si="18"/>
        <v>0</v>
      </c>
      <c r="J223">
        <f>SUMIFS([1]基础经济系数!$M$123:$M$153,[1]基础经济系数!$N$123:$N$153,"稀有自宝箱",[1]基础经济系数!$J$123:$J$153,A223)</f>
        <v>0</v>
      </c>
      <c r="K223">
        <v>2</v>
      </c>
      <c r="L223">
        <v>1</v>
      </c>
      <c r="M223" s="4">
        <f t="shared" si="19"/>
        <v>0.14285714285714285</v>
      </c>
      <c r="N223" s="4">
        <f t="shared" si="19"/>
        <v>0.14285714285714285</v>
      </c>
      <c r="O223">
        <f>IF(B223=B222,0,VLOOKUP(B223,通用估算系数!$Q$1:$R$11,2,FALSE))</f>
        <v>0</v>
      </c>
      <c r="P223">
        <f>SUMIFS([1]基础经济系数!$D$187:$D$214,[1]基础经济系数!$B$187:$B$214,C223,[1]基础经济系数!$G$187:$G$214,"碎片宝箱")</f>
        <v>0</v>
      </c>
      <c r="Q223">
        <f>SUMIFS([1]基础经济系数!$M$123:$M$153,[1]基础经济系数!$N$123:$N$153,"碎片宝箱",[1]基础经济系数!$J$123:$J$153,A223)</f>
        <v>0</v>
      </c>
      <c r="R223">
        <f>IF(B223=B222,0,VLOOKUP(B223,通用估算系数!$T$1:$U$11,2,FALSE))</f>
        <v>0</v>
      </c>
      <c r="S223">
        <f>SUMIFS([1]基础经济系数!$D$187:$D$214,[1]基础经济系数!$B$187:$B$214,C223,[1]基础经济系数!$G$187:$G$214,"部件宝箱")</f>
        <v>0</v>
      </c>
      <c r="T223">
        <f>SUMIFS([1]基础经济系数!$M$123:$M$153,[1]基础经济系数!$N$123:$N$153,"部件宝箱",[1]基础经济系数!$J$123:$J$153,A223)</f>
        <v>0</v>
      </c>
      <c r="U223">
        <f>IF(B223=B222,0,VLOOKUP(B223,通用估算系数!$W$1:$X$11,2,FALSE))</f>
        <v>0</v>
      </c>
      <c r="V223">
        <f>SUMIFS([1]基础经济系数!$D$187:$D$214,[1]基础经济系数!$B$187:$B$214,C223,[1]基础经济系数!$G$187:$G$214,"普通自宝箱")</f>
        <v>0</v>
      </c>
      <c r="W223">
        <f>SUMIFS([1]基础经济系数!$M$123:$M$153,[1]基础经济系数!$N$123:$N$153,"普通自宝箱",[1]基础经济系数!$J$123:$J$153,A223)</f>
        <v>0</v>
      </c>
      <c r="X223">
        <f>IF(B223=B222,0,VLOOKUP(B223,通用估算系数!$Z$1:$AA$11,2,FALSE))+IF(B223&gt;B222,1,0)</f>
        <v>0</v>
      </c>
      <c r="Y223">
        <f>SUMIFS([1]基础经济系数!$D$187:$D$214,[1]基础经济系数!$B$187:$B$214,C223,[1]基础经济系数!$G$187:$G$214,"高级自宝箱")</f>
        <v>0</v>
      </c>
      <c r="Z223">
        <f>SUMIFS([1]基础经济系数!$M$123:$M$153,[1]基础经济系数!$N$123:$N$153,"高级自宝箱",[1]基础经济系数!$J$123:$J$153,A223)</f>
        <v>0</v>
      </c>
    </row>
    <row r="224" spans="1:26" x14ac:dyDescent="0.2">
      <c r="A224">
        <f>玩家成长时间线!A224</f>
        <v>223</v>
      </c>
      <c r="B224">
        <f>玩家成长时间线!B224</f>
        <v>10</v>
      </c>
      <c r="C224">
        <f>IF(MOD(A224,通用估算系数!$B$9),MOD(A224,通用估算系数!$B$9),通用估算系数!$B$9)</f>
        <v>27</v>
      </c>
      <c r="D224">
        <f>钥匙投放计算!C224/100</f>
        <v>2.5127999999999999</v>
      </c>
      <c r="E224">
        <f>VLOOKUP(B224,通用估算系数!$G$1:$H$11,2,FALSE)*通用估算系数!$B$5/通用估算系数!$B$11</f>
        <v>2.25</v>
      </c>
      <c r="F224">
        <f t="shared" si="15"/>
        <v>0</v>
      </c>
      <c r="G224">
        <f t="shared" si="16"/>
        <v>0</v>
      </c>
      <c r="H224">
        <f t="shared" si="17"/>
        <v>0</v>
      </c>
      <c r="I224">
        <f t="shared" si="18"/>
        <v>0</v>
      </c>
      <c r="J224">
        <f>SUMIFS([1]基础经济系数!$M$123:$M$153,[1]基础经济系数!$N$123:$N$153,"稀有自宝箱",[1]基础经济系数!$J$123:$J$153,A224)</f>
        <v>0</v>
      </c>
      <c r="K224">
        <v>2</v>
      </c>
      <c r="L224">
        <v>1</v>
      </c>
      <c r="M224" s="4">
        <f t="shared" si="19"/>
        <v>0.14285714285714285</v>
      </c>
      <c r="N224" s="4">
        <f t="shared" si="19"/>
        <v>0.14285714285714285</v>
      </c>
      <c r="O224">
        <f>IF(B224=B223,0,VLOOKUP(B224,通用估算系数!$Q$1:$R$11,2,FALSE))</f>
        <v>0</v>
      </c>
      <c r="P224">
        <f>SUMIFS([1]基础经济系数!$D$187:$D$214,[1]基础经济系数!$B$187:$B$214,C224,[1]基础经济系数!$G$187:$G$214,"碎片宝箱")</f>
        <v>0</v>
      </c>
      <c r="Q224">
        <f>SUMIFS([1]基础经济系数!$M$123:$M$153,[1]基础经济系数!$N$123:$N$153,"碎片宝箱",[1]基础经济系数!$J$123:$J$153,A224)</f>
        <v>0</v>
      </c>
      <c r="R224">
        <f>IF(B224=B223,0,VLOOKUP(B224,通用估算系数!$T$1:$U$11,2,FALSE))</f>
        <v>0</v>
      </c>
      <c r="S224">
        <f>SUMIFS([1]基础经济系数!$D$187:$D$214,[1]基础经济系数!$B$187:$B$214,C224,[1]基础经济系数!$G$187:$G$214,"部件宝箱")</f>
        <v>0</v>
      </c>
      <c r="T224">
        <f>SUMIFS([1]基础经济系数!$M$123:$M$153,[1]基础经济系数!$N$123:$N$153,"部件宝箱",[1]基础经济系数!$J$123:$J$153,A224)</f>
        <v>0</v>
      </c>
      <c r="U224">
        <f>IF(B224=B223,0,VLOOKUP(B224,通用估算系数!$W$1:$X$11,2,FALSE))</f>
        <v>0</v>
      </c>
      <c r="V224">
        <f>SUMIFS([1]基础经济系数!$D$187:$D$214,[1]基础经济系数!$B$187:$B$214,C224,[1]基础经济系数!$G$187:$G$214,"普通自宝箱")</f>
        <v>0</v>
      </c>
      <c r="W224">
        <f>SUMIFS([1]基础经济系数!$M$123:$M$153,[1]基础经济系数!$N$123:$N$153,"普通自宝箱",[1]基础经济系数!$J$123:$J$153,A224)</f>
        <v>0</v>
      </c>
      <c r="X224">
        <f>IF(B224=B223,0,VLOOKUP(B224,通用估算系数!$Z$1:$AA$11,2,FALSE))+IF(B224&gt;B223,1,0)</f>
        <v>0</v>
      </c>
      <c r="Y224">
        <f>SUMIFS([1]基础经济系数!$D$187:$D$214,[1]基础经济系数!$B$187:$B$214,C224,[1]基础经济系数!$G$187:$G$214,"高级自宝箱")</f>
        <v>0</v>
      </c>
      <c r="Z224">
        <f>SUMIFS([1]基础经济系数!$M$123:$M$153,[1]基础经济系数!$N$123:$N$153,"高级自宝箱",[1]基础经济系数!$J$123:$J$153,A224)</f>
        <v>0</v>
      </c>
    </row>
    <row r="225" spans="1:26" x14ac:dyDescent="0.2">
      <c r="A225">
        <f>玩家成长时间线!A225</f>
        <v>224</v>
      </c>
      <c r="B225">
        <f>玩家成长时间线!B225</f>
        <v>8</v>
      </c>
      <c r="C225">
        <f>IF(MOD(A225,通用估算系数!$B$9),MOD(A225,通用估算系数!$B$9),通用估算系数!$B$9)</f>
        <v>28</v>
      </c>
      <c r="D225">
        <f>钥匙投放计算!C225/100</f>
        <v>2.5228000000000002</v>
      </c>
      <c r="E225">
        <f>VLOOKUP(B225,通用估算系数!$G$1:$H$11,2,FALSE)*通用估算系数!$B$5/通用估算系数!$B$11</f>
        <v>1.8</v>
      </c>
      <c r="F225">
        <f t="shared" si="15"/>
        <v>1</v>
      </c>
      <c r="G225">
        <f t="shared" si="16"/>
        <v>0</v>
      </c>
      <c r="H225">
        <f t="shared" si="17"/>
        <v>0</v>
      </c>
      <c r="I225">
        <f t="shared" si="18"/>
        <v>0</v>
      </c>
      <c r="J225">
        <f>SUMIFS([1]基础经济系数!$M$123:$M$153,[1]基础经济系数!$N$123:$N$153,"稀有自宝箱",[1]基础经济系数!$J$123:$J$153,A225)</f>
        <v>0</v>
      </c>
      <c r="K225">
        <v>2</v>
      </c>
      <c r="L225">
        <v>1</v>
      </c>
      <c r="M225" s="4">
        <f t="shared" si="19"/>
        <v>0.14285714285714285</v>
      </c>
      <c r="N225" s="4">
        <f t="shared" si="19"/>
        <v>0.14285714285714285</v>
      </c>
      <c r="O225">
        <f>IF(B225=B224,0,VLOOKUP(B225,通用估算系数!$Q$1:$R$11,2,FALSE))</f>
        <v>1</v>
      </c>
      <c r="P225">
        <f>SUMIFS([1]基础经济系数!$D$187:$D$214,[1]基础经济系数!$B$187:$B$214,C225,[1]基础经济系数!$G$187:$G$214,"碎片宝箱")</f>
        <v>0</v>
      </c>
      <c r="Q225">
        <f>SUMIFS([1]基础经济系数!$M$123:$M$153,[1]基础经济系数!$N$123:$N$153,"碎片宝箱",[1]基础经济系数!$J$123:$J$153,A225)</f>
        <v>0</v>
      </c>
      <c r="R225">
        <f>IF(B225=B224,0,VLOOKUP(B225,通用估算系数!$T$1:$U$11,2,FALSE))</f>
        <v>0</v>
      </c>
      <c r="S225">
        <f>SUMIFS([1]基础经济系数!$D$187:$D$214,[1]基础经济系数!$B$187:$B$214,C225,[1]基础经济系数!$G$187:$G$214,"部件宝箱")</f>
        <v>0</v>
      </c>
      <c r="T225">
        <f>SUMIFS([1]基础经济系数!$M$123:$M$153,[1]基础经济系数!$N$123:$N$153,"部件宝箱",[1]基础经济系数!$J$123:$J$153,A225)</f>
        <v>0</v>
      </c>
      <c r="U225">
        <f>IF(B225=B224,0,VLOOKUP(B225,通用估算系数!$W$1:$X$11,2,FALSE))</f>
        <v>0</v>
      </c>
      <c r="V225">
        <f>SUMIFS([1]基础经济系数!$D$187:$D$214,[1]基础经济系数!$B$187:$B$214,C225,[1]基础经济系数!$G$187:$G$214,"普通自宝箱")</f>
        <v>0</v>
      </c>
      <c r="W225">
        <f>SUMIFS([1]基础经济系数!$M$123:$M$153,[1]基础经济系数!$N$123:$N$153,"普通自宝箱",[1]基础经济系数!$J$123:$J$153,A225)</f>
        <v>0</v>
      </c>
      <c r="X225">
        <f>IF(B225=B224,0,VLOOKUP(B225,通用估算系数!$Z$1:$AA$11,2,FALSE))+IF(B225&gt;B224,1,0)</f>
        <v>0</v>
      </c>
      <c r="Y225">
        <f>SUMIFS([1]基础经济系数!$D$187:$D$214,[1]基础经济系数!$B$187:$B$214,C225,[1]基础经济系数!$G$187:$G$214,"高级自宝箱")</f>
        <v>0</v>
      </c>
      <c r="Z225">
        <f>SUMIFS([1]基础经济系数!$M$123:$M$153,[1]基础经济系数!$N$123:$N$153,"高级自宝箱",[1]基础经济系数!$J$123:$J$153,A225)</f>
        <v>0</v>
      </c>
    </row>
    <row r="226" spans="1:26" x14ac:dyDescent="0.2">
      <c r="A226">
        <f>玩家成长时间线!A226</f>
        <v>225</v>
      </c>
      <c r="B226">
        <f>玩家成长时间线!B226</f>
        <v>8</v>
      </c>
      <c r="C226">
        <f>IF(MOD(A226,通用估算系数!$B$9),MOD(A226,通用估算系数!$B$9),通用估算系数!$B$9)</f>
        <v>1</v>
      </c>
      <c r="D226">
        <f>钥匙投放计算!C226/100</f>
        <v>2.2528000000000001</v>
      </c>
      <c r="E226">
        <f>VLOOKUP(B226,通用估算系数!$G$1:$H$11,2,FALSE)*通用估算系数!$B$5/通用估算系数!$B$11</f>
        <v>1.8</v>
      </c>
      <c r="F226">
        <f t="shared" si="15"/>
        <v>1</v>
      </c>
      <c r="G226">
        <f t="shared" si="16"/>
        <v>0</v>
      </c>
      <c r="H226">
        <f t="shared" si="17"/>
        <v>0</v>
      </c>
      <c r="I226">
        <f t="shared" si="18"/>
        <v>0</v>
      </c>
      <c r="J226">
        <f>SUMIFS([1]基础经济系数!$M$123:$M$153,[1]基础经济系数!$N$123:$N$153,"稀有自宝箱",[1]基础经济系数!$J$123:$J$153,A226)</f>
        <v>0</v>
      </c>
      <c r="K226">
        <v>2</v>
      </c>
      <c r="L226">
        <v>1</v>
      </c>
      <c r="M226" s="4">
        <f t="shared" si="19"/>
        <v>0.14285714285714285</v>
      </c>
      <c r="N226" s="4">
        <f t="shared" si="19"/>
        <v>0.14285714285714285</v>
      </c>
      <c r="O226">
        <f>IF(B226=B225,0,VLOOKUP(B226,通用估算系数!$Q$1:$R$11,2,FALSE))</f>
        <v>0</v>
      </c>
      <c r="P226">
        <f>SUMIFS([1]基础经济系数!$D$187:$D$214,[1]基础经济系数!$B$187:$B$214,C226,[1]基础经济系数!$G$187:$G$214,"碎片宝箱")</f>
        <v>0</v>
      </c>
      <c r="Q226">
        <f>SUMIFS([1]基础经济系数!$M$123:$M$153,[1]基础经济系数!$N$123:$N$153,"碎片宝箱",[1]基础经济系数!$J$123:$J$153,A226)</f>
        <v>1</v>
      </c>
      <c r="R226">
        <f>IF(B226=B225,0,VLOOKUP(B226,通用估算系数!$T$1:$U$11,2,FALSE))</f>
        <v>0</v>
      </c>
      <c r="S226">
        <f>SUMIFS([1]基础经济系数!$D$187:$D$214,[1]基础经济系数!$B$187:$B$214,C226,[1]基础经济系数!$G$187:$G$214,"部件宝箱")</f>
        <v>0</v>
      </c>
      <c r="T226">
        <f>SUMIFS([1]基础经济系数!$M$123:$M$153,[1]基础经济系数!$N$123:$N$153,"部件宝箱",[1]基础经济系数!$J$123:$J$153,A226)</f>
        <v>0</v>
      </c>
      <c r="U226">
        <f>IF(B226=B225,0,VLOOKUP(B226,通用估算系数!$W$1:$X$11,2,FALSE))</f>
        <v>0</v>
      </c>
      <c r="V226">
        <f>SUMIFS([1]基础经济系数!$D$187:$D$214,[1]基础经济系数!$B$187:$B$214,C226,[1]基础经济系数!$G$187:$G$214,"普通自宝箱")</f>
        <v>0</v>
      </c>
      <c r="W226">
        <f>SUMIFS([1]基础经济系数!$M$123:$M$153,[1]基础经济系数!$N$123:$N$153,"普通自宝箱",[1]基础经济系数!$J$123:$J$153,A226)</f>
        <v>0</v>
      </c>
      <c r="X226">
        <f>IF(B226=B225,0,VLOOKUP(B226,通用估算系数!$Z$1:$AA$11,2,FALSE))+IF(B226&gt;B225,1,0)</f>
        <v>0</v>
      </c>
      <c r="Y226">
        <f>SUMIFS([1]基础经济系数!$D$187:$D$214,[1]基础经济系数!$B$187:$B$214,C226,[1]基础经济系数!$G$187:$G$214,"高级自宝箱")</f>
        <v>0</v>
      </c>
      <c r="Z226">
        <f>SUMIFS([1]基础经济系数!$M$123:$M$153,[1]基础经济系数!$N$123:$N$153,"高级自宝箱",[1]基础经济系数!$J$123:$J$153,A226)</f>
        <v>0</v>
      </c>
    </row>
    <row r="227" spans="1:26" x14ac:dyDescent="0.2">
      <c r="A227">
        <f>玩家成长时间线!A227</f>
        <v>226</v>
      </c>
      <c r="B227">
        <f>玩家成长时间线!B227</f>
        <v>8</v>
      </c>
      <c r="C227">
        <f>IF(MOD(A227,通用估算系数!$B$9),MOD(A227,通用估算系数!$B$9),通用估算系数!$B$9)</f>
        <v>2</v>
      </c>
      <c r="D227">
        <f>钥匙投放计算!C227/100</f>
        <v>2.3128000000000002</v>
      </c>
      <c r="E227">
        <f>VLOOKUP(B227,通用估算系数!$G$1:$H$11,2,FALSE)*通用估算系数!$B$5/通用估算系数!$B$11</f>
        <v>1.8</v>
      </c>
      <c r="F227">
        <f t="shared" si="15"/>
        <v>0</v>
      </c>
      <c r="G227">
        <f t="shared" si="16"/>
        <v>0</v>
      </c>
      <c r="H227">
        <f t="shared" si="17"/>
        <v>0</v>
      </c>
      <c r="I227">
        <f t="shared" si="18"/>
        <v>0</v>
      </c>
      <c r="J227">
        <f>SUMIFS([1]基础经济系数!$M$123:$M$153,[1]基础经济系数!$N$123:$N$153,"稀有自宝箱",[1]基础经济系数!$J$123:$J$153,A227)</f>
        <v>0</v>
      </c>
      <c r="K227">
        <v>2</v>
      </c>
      <c r="L227">
        <v>1</v>
      </c>
      <c r="M227" s="4">
        <f t="shared" ref="M227:N258" si="20">1/7</f>
        <v>0.14285714285714285</v>
      </c>
      <c r="N227" s="4">
        <f t="shared" si="20"/>
        <v>0.14285714285714285</v>
      </c>
      <c r="O227">
        <f>IF(B227=B226,0,VLOOKUP(B227,通用估算系数!$Q$1:$R$11,2,FALSE))</f>
        <v>0</v>
      </c>
      <c r="P227">
        <f>SUMIFS([1]基础经济系数!$D$187:$D$214,[1]基础经济系数!$B$187:$B$214,C227,[1]基础经济系数!$G$187:$G$214,"碎片宝箱")</f>
        <v>0</v>
      </c>
      <c r="Q227">
        <f>SUMIFS([1]基础经济系数!$M$123:$M$153,[1]基础经济系数!$N$123:$N$153,"碎片宝箱",[1]基础经济系数!$J$123:$J$153,A227)</f>
        <v>0</v>
      </c>
      <c r="R227">
        <f>IF(B227=B226,0,VLOOKUP(B227,通用估算系数!$T$1:$U$11,2,FALSE))</f>
        <v>0</v>
      </c>
      <c r="S227">
        <f>SUMIFS([1]基础经济系数!$D$187:$D$214,[1]基础经济系数!$B$187:$B$214,C227,[1]基础经济系数!$G$187:$G$214,"部件宝箱")</f>
        <v>0</v>
      </c>
      <c r="T227">
        <f>SUMIFS([1]基础经济系数!$M$123:$M$153,[1]基础经济系数!$N$123:$N$153,"部件宝箱",[1]基础经济系数!$J$123:$J$153,A227)</f>
        <v>0</v>
      </c>
      <c r="U227">
        <f>IF(B227=B226,0,VLOOKUP(B227,通用估算系数!$W$1:$X$11,2,FALSE))</f>
        <v>0</v>
      </c>
      <c r="V227">
        <f>SUMIFS([1]基础经济系数!$D$187:$D$214,[1]基础经济系数!$B$187:$B$214,C227,[1]基础经济系数!$G$187:$G$214,"普通自宝箱")</f>
        <v>0</v>
      </c>
      <c r="W227">
        <f>SUMIFS([1]基础经济系数!$M$123:$M$153,[1]基础经济系数!$N$123:$N$153,"普通自宝箱",[1]基础经济系数!$J$123:$J$153,A227)</f>
        <v>0</v>
      </c>
      <c r="X227">
        <f>IF(B227=B226,0,VLOOKUP(B227,通用估算系数!$Z$1:$AA$11,2,FALSE))+IF(B227&gt;B226,1,0)</f>
        <v>0</v>
      </c>
      <c r="Y227">
        <f>SUMIFS([1]基础经济系数!$D$187:$D$214,[1]基础经济系数!$B$187:$B$214,C227,[1]基础经济系数!$G$187:$G$214,"高级自宝箱")</f>
        <v>0</v>
      </c>
      <c r="Z227">
        <f>SUMIFS([1]基础经济系数!$M$123:$M$153,[1]基础经济系数!$N$123:$N$153,"高级自宝箱",[1]基础经济系数!$J$123:$J$153,A227)</f>
        <v>0</v>
      </c>
    </row>
    <row r="228" spans="1:26" x14ac:dyDescent="0.2">
      <c r="A228">
        <f>玩家成长时间线!A228</f>
        <v>227</v>
      </c>
      <c r="B228">
        <f>玩家成长时间线!B228</f>
        <v>9</v>
      </c>
      <c r="C228">
        <f>IF(MOD(A228,通用估算系数!$B$9),MOD(A228,通用估算系数!$B$9),通用估算系数!$B$9)</f>
        <v>3</v>
      </c>
      <c r="D228">
        <f>钥匙投放计算!C228/100</f>
        <v>2.2728000000000002</v>
      </c>
      <c r="E228">
        <f>VLOOKUP(B228,通用估算系数!$G$1:$H$11,2,FALSE)*通用估算系数!$B$5/通用估算系数!$B$11</f>
        <v>2.25</v>
      </c>
      <c r="F228">
        <f t="shared" si="15"/>
        <v>0</v>
      </c>
      <c r="G228">
        <f t="shared" si="16"/>
        <v>0</v>
      </c>
      <c r="H228">
        <f t="shared" si="17"/>
        <v>1</v>
      </c>
      <c r="I228">
        <f t="shared" si="18"/>
        <v>1</v>
      </c>
      <c r="J228">
        <f>SUMIFS([1]基础经济系数!$M$123:$M$153,[1]基础经济系数!$N$123:$N$153,"稀有自宝箱",[1]基础经济系数!$J$123:$J$153,A228)</f>
        <v>0</v>
      </c>
      <c r="K228">
        <v>2</v>
      </c>
      <c r="L228">
        <v>1</v>
      </c>
      <c r="M228" s="4">
        <f t="shared" si="20"/>
        <v>0.14285714285714285</v>
      </c>
      <c r="N228" s="4">
        <f t="shared" si="20"/>
        <v>0.14285714285714285</v>
      </c>
      <c r="O228">
        <f>IF(B228=B227,0,VLOOKUP(B228,通用估算系数!$Q$1:$R$11,2,FALSE))</f>
        <v>0</v>
      </c>
      <c r="P228">
        <f>SUMIFS([1]基础经济系数!$D$187:$D$214,[1]基础经济系数!$B$187:$B$214,C228,[1]基础经济系数!$G$187:$G$214,"碎片宝箱")</f>
        <v>0</v>
      </c>
      <c r="Q228">
        <f>SUMIFS([1]基础经济系数!$M$123:$M$153,[1]基础经济系数!$N$123:$N$153,"碎片宝箱",[1]基础经济系数!$J$123:$J$153,A228)</f>
        <v>0</v>
      </c>
      <c r="R228">
        <f>IF(B228=B227,0,VLOOKUP(B228,通用估算系数!$T$1:$U$11,2,FALSE))</f>
        <v>0</v>
      </c>
      <c r="S228">
        <f>SUMIFS([1]基础经济系数!$D$187:$D$214,[1]基础经济系数!$B$187:$B$214,C228,[1]基础经济系数!$G$187:$G$214,"部件宝箱")</f>
        <v>0</v>
      </c>
      <c r="T228">
        <f>SUMIFS([1]基础经济系数!$M$123:$M$153,[1]基础经济系数!$N$123:$N$153,"部件宝箱",[1]基础经济系数!$J$123:$J$153,A228)</f>
        <v>0</v>
      </c>
      <c r="U228">
        <f>IF(B228=B227,0,VLOOKUP(B228,通用估算系数!$W$1:$X$11,2,FALSE))</f>
        <v>1</v>
      </c>
      <c r="V228">
        <f>SUMIFS([1]基础经济系数!$D$187:$D$214,[1]基础经济系数!$B$187:$B$214,C228,[1]基础经济系数!$G$187:$G$214,"普通自宝箱")</f>
        <v>0</v>
      </c>
      <c r="W228">
        <f>SUMIFS([1]基础经济系数!$M$123:$M$153,[1]基础经济系数!$N$123:$N$153,"普通自宝箱",[1]基础经济系数!$J$123:$J$153,A228)</f>
        <v>0</v>
      </c>
      <c r="X228">
        <f>IF(B228=B227,0,VLOOKUP(B228,通用估算系数!$Z$1:$AA$11,2,FALSE))+IF(B228&gt;B227,1,0)</f>
        <v>1</v>
      </c>
      <c r="Y228">
        <f>SUMIFS([1]基础经济系数!$D$187:$D$214,[1]基础经济系数!$B$187:$B$214,C228,[1]基础经济系数!$G$187:$G$214,"高级自宝箱")</f>
        <v>0</v>
      </c>
      <c r="Z228">
        <f>SUMIFS([1]基础经济系数!$M$123:$M$153,[1]基础经济系数!$N$123:$N$153,"高级自宝箱",[1]基础经济系数!$J$123:$J$153,A228)</f>
        <v>0</v>
      </c>
    </row>
    <row r="229" spans="1:26" x14ac:dyDescent="0.2">
      <c r="A229">
        <f>玩家成长时间线!A229</f>
        <v>228</v>
      </c>
      <c r="B229">
        <f>玩家成长时间线!B229</f>
        <v>9</v>
      </c>
      <c r="C229">
        <f>IF(MOD(A229,通用估算系数!$B$9),MOD(A229,通用估算系数!$B$9),通用估算系数!$B$9)</f>
        <v>4</v>
      </c>
      <c r="D229">
        <f>钥匙投放计算!C229/100</f>
        <v>2.2827999999999999</v>
      </c>
      <c r="E229">
        <f>VLOOKUP(B229,通用估算系数!$G$1:$H$11,2,FALSE)*通用估算系数!$B$5/通用估算系数!$B$11</f>
        <v>2.25</v>
      </c>
      <c r="F229">
        <f t="shared" si="15"/>
        <v>0</v>
      </c>
      <c r="G229">
        <f t="shared" si="16"/>
        <v>0</v>
      </c>
      <c r="H229">
        <f t="shared" si="17"/>
        <v>0</v>
      </c>
      <c r="I229">
        <f t="shared" si="18"/>
        <v>0</v>
      </c>
      <c r="J229">
        <f>SUMIFS([1]基础经济系数!$M$123:$M$153,[1]基础经济系数!$N$123:$N$153,"稀有自宝箱",[1]基础经济系数!$J$123:$J$153,A229)</f>
        <v>0</v>
      </c>
      <c r="K229">
        <v>2</v>
      </c>
      <c r="L229">
        <v>1</v>
      </c>
      <c r="M229" s="4">
        <f t="shared" si="20"/>
        <v>0.14285714285714285</v>
      </c>
      <c r="N229" s="4">
        <f t="shared" si="20"/>
        <v>0.14285714285714285</v>
      </c>
      <c r="O229">
        <f>IF(B229=B228,0,VLOOKUP(B229,通用估算系数!$Q$1:$R$11,2,FALSE))</f>
        <v>0</v>
      </c>
      <c r="P229">
        <f>SUMIFS([1]基础经济系数!$D$187:$D$214,[1]基础经济系数!$B$187:$B$214,C229,[1]基础经济系数!$G$187:$G$214,"碎片宝箱")</f>
        <v>0</v>
      </c>
      <c r="Q229">
        <f>SUMIFS([1]基础经济系数!$M$123:$M$153,[1]基础经济系数!$N$123:$N$153,"碎片宝箱",[1]基础经济系数!$J$123:$J$153,A229)</f>
        <v>0</v>
      </c>
      <c r="R229">
        <f>IF(B229=B228,0,VLOOKUP(B229,通用估算系数!$T$1:$U$11,2,FALSE))</f>
        <v>0</v>
      </c>
      <c r="S229">
        <f>SUMIFS([1]基础经济系数!$D$187:$D$214,[1]基础经济系数!$B$187:$B$214,C229,[1]基础经济系数!$G$187:$G$214,"部件宝箱")</f>
        <v>0</v>
      </c>
      <c r="T229">
        <f>SUMIFS([1]基础经济系数!$M$123:$M$153,[1]基础经济系数!$N$123:$N$153,"部件宝箱",[1]基础经济系数!$J$123:$J$153,A229)</f>
        <v>0</v>
      </c>
      <c r="U229">
        <f>IF(B229=B228,0,VLOOKUP(B229,通用估算系数!$W$1:$X$11,2,FALSE))</f>
        <v>0</v>
      </c>
      <c r="V229">
        <f>SUMIFS([1]基础经济系数!$D$187:$D$214,[1]基础经济系数!$B$187:$B$214,C229,[1]基础经济系数!$G$187:$G$214,"普通自宝箱")</f>
        <v>0</v>
      </c>
      <c r="W229">
        <f>SUMIFS([1]基础经济系数!$M$123:$M$153,[1]基础经济系数!$N$123:$N$153,"普通自宝箱",[1]基础经济系数!$J$123:$J$153,A229)</f>
        <v>0</v>
      </c>
      <c r="X229">
        <f>IF(B229=B228,0,VLOOKUP(B229,通用估算系数!$Z$1:$AA$11,2,FALSE))+IF(B229&gt;B228,1,0)</f>
        <v>0</v>
      </c>
      <c r="Y229">
        <f>SUMIFS([1]基础经济系数!$D$187:$D$214,[1]基础经济系数!$B$187:$B$214,C229,[1]基础经济系数!$G$187:$G$214,"高级自宝箱")</f>
        <v>0</v>
      </c>
      <c r="Z229">
        <f>SUMIFS([1]基础经济系数!$M$123:$M$153,[1]基础经济系数!$N$123:$N$153,"高级自宝箱",[1]基础经济系数!$J$123:$J$153,A229)</f>
        <v>0</v>
      </c>
    </row>
    <row r="230" spans="1:26" x14ac:dyDescent="0.2">
      <c r="A230">
        <f>玩家成长时间线!A230</f>
        <v>229</v>
      </c>
      <c r="B230">
        <f>玩家成长时间线!B230</f>
        <v>9</v>
      </c>
      <c r="C230">
        <f>IF(MOD(A230,通用估算系数!$B$9),MOD(A230,通用估算系数!$B$9),通用估算系数!$B$9)</f>
        <v>5</v>
      </c>
      <c r="D230">
        <f>钥匙投放计算!C230/100</f>
        <v>2.3927999999999998</v>
      </c>
      <c r="E230">
        <f>VLOOKUP(B230,通用估算系数!$G$1:$H$11,2,FALSE)*通用估算系数!$B$5/通用估算系数!$B$11</f>
        <v>2.25</v>
      </c>
      <c r="F230">
        <f t="shared" si="15"/>
        <v>0</v>
      </c>
      <c r="G230">
        <f t="shared" si="16"/>
        <v>0</v>
      </c>
      <c r="H230">
        <f t="shared" si="17"/>
        <v>0</v>
      </c>
      <c r="I230">
        <f t="shared" si="18"/>
        <v>0</v>
      </c>
      <c r="J230">
        <f>SUMIFS([1]基础经济系数!$M$123:$M$153,[1]基础经济系数!$N$123:$N$153,"稀有自宝箱",[1]基础经济系数!$J$123:$J$153,A230)</f>
        <v>0</v>
      </c>
      <c r="K230">
        <v>2</v>
      </c>
      <c r="L230">
        <v>1</v>
      </c>
      <c r="M230" s="4">
        <f t="shared" si="20"/>
        <v>0.14285714285714285</v>
      </c>
      <c r="N230" s="4">
        <f t="shared" si="20"/>
        <v>0.14285714285714285</v>
      </c>
      <c r="O230">
        <f>IF(B230=B229,0,VLOOKUP(B230,通用估算系数!$Q$1:$R$11,2,FALSE))</f>
        <v>0</v>
      </c>
      <c r="P230">
        <f>SUMIFS([1]基础经济系数!$D$187:$D$214,[1]基础经济系数!$B$187:$B$214,C230,[1]基础经济系数!$G$187:$G$214,"碎片宝箱")</f>
        <v>0</v>
      </c>
      <c r="Q230">
        <f>SUMIFS([1]基础经济系数!$M$123:$M$153,[1]基础经济系数!$N$123:$N$153,"碎片宝箱",[1]基础经济系数!$J$123:$J$153,A230)</f>
        <v>0</v>
      </c>
      <c r="R230">
        <f>IF(B230=B229,0,VLOOKUP(B230,通用估算系数!$T$1:$U$11,2,FALSE))</f>
        <v>0</v>
      </c>
      <c r="S230">
        <f>SUMIFS([1]基础经济系数!$D$187:$D$214,[1]基础经济系数!$B$187:$B$214,C230,[1]基础经济系数!$G$187:$G$214,"部件宝箱")</f>
        <v>0</v>
      </c>
      <c r="T230">
        <f>SUMIFS([1]基础经济系数!$M$123:$M$153,[1]基础经济系数!$N$123:$N$153,"部件宝箱",[1]基础经济系数!$J$123:$J$153,A230)</f>
        <v>0</v>
      </c>
      <c r="U230">
        <f>IF(B230=B229,0,VLOOKUP(B230,通用估算系数!$W$1:$X$11,2,FALSE))</f>
        <v>0</v>
      </c>
      <c r="V230">
        <f>SUMIFS([1]基础经济系数!$D$187:$D$214,[1]基础经济系数!$B$187:$B$214,C230,[1]基础经济系数!$G$187:$G$214,"普通自宝箱")</f>
        <v>0</v>
      </c>
      <c r="W230">
        <f>SUMIFS([1]基础经济系数!$M$123:$M$153,[1]基础经济系数!$N$123:$N$153,"普通自宝箱",[1]基础经济系数!$J$123:$J$153,A230)</f>
        <v>0</v>
      </c>
      <c r="X230">
        <f>IF(B230=B229,0,VLOOKUP(B230,通用估算系数!$Z$1:$AA$11,2,FALSE))+IF(B230&gt;B229,1,0)</f>
        <v>0</v>
      </c>
      <c r="Y230">
        <f>SUMIFS([1]基础经济系数!$D$187:$D$214,[1]基础经济系数!$B$187:$B$214,C230,[1]基础经济系数!$G$187:$G$214,"高级自宝箱")</f>
        <v>0</v>
      </c>
      <c r="Z230">
        <f>SUMIFS([1]基础经济系数!$M$123:$M$153,[1]基础经济系数!$N$123:$N$153,"高级自宝箱",[1]基础经济系数!$J$123:$J$153,A230)</f>
        <v>0</v>
      </c>
    </row>
    <row r="231" spans="1:26" x14ac:dyDescent="0.2">
      <c r="A231">
        <f>玩家成长时间线!A231</f>
        <v>230</v>
      </c>
      <c r="B231">
        <f>玩家成长时间线!B231</f>
        <v>10</v>
      </c>
      <c r="C231">
        <f>IF(MOD(A231,通用估算系数!$B$9),MOD(A231,通用估算系数!$B$9),通用估算系数!$B$9)</f>
        <v>6</v>
      </c>
      <c r="D231">
        <f>钥匙投放计算!C231/100</f>
        <v>2.3028</v>
      </c>
      <c r="E231">
        <f>VLOOKUP(B231,通用估算系数!$G$1:$H$11,2,FALSE)*通用估算系数!$B$5/通用估算系数!$B$11</f>
        <v>2.25</v>
      </c>
      <c r="F231">
        <f t="shared" si="15"/>
        <v>0</v>
      </c>
      <c r="G231">
        <f t="shared" si="16"/>
        <v>0</v>
      </c>
      <c r="H231">
        <f t="shared" si="17"/>
        <v>0</v>
      </c>
      <c r="I231">
        <f t="shared" si="18"/>
        <v>1</v>
      </c>
      <c r="J231">
        <f>SUMIFS([1]基础经济系数!$M$123:$M$153,[1]基础经济系数!$N$123:$N$153,"稀有自宝箱",[1]基础经济系数!$J$123:$J$153,A231)</f>
        <v>0</v>
      </c>
      <c r="K231">
        <v>2</v>
      </c>
      <c r="L231">
        <v>1</v>
      </c>
      <c r="M231" s="4">
        <f t="shared" si="20"/>
        <v>0.14285714285714285</v>
      </c>
      <c r="N231" s="4">
        <f t="shared" si="20"/>
        <v>0.14285714285714285</v>
      </c>
      <c r="O231">
        <f>IF(B231=B230,0,VLOOKUP(B231,通用估算系数!$Q$1:$R$11,2,FALSE))</f>
        <v>0</v>
      </c>
      <c r="P231">
        <f>SUMIFS([1]基础经济系数!$D$187:$D$214,[1]基础经济系数!$B$187:$B$214,C231,[1]基础经济系数!$G$187:$G$214,"碎片宝箱")</f>
        <v>0</v>
      </c>
      <c r="Q231">
        <f>SUMIFS([1]基础经济系数!$M$123:$M$153,[1]基础经济系数!$N$123:$N$153,"碎片宝箱",[1]基础经济系数!$J$123:$J$153,A231)</f>
        <v>0</v>
      </c>
      <c r="R231">
        <f>IF(B231=B230,0,VLOOKUP(B231,通用估算系数!$T$1:$U$11,2,FALSE))</f>
        <v>0</v>
      </c>
      <c r="S231">
        <f>SUMIFS([1]基础经济系数!$D$187:$D$214,[1]基础经济系数!$B$187:$B$214,C231,[1]基础经济系数!$G$187:$G$214,"部件宝箱")</f>
        <v>0</v>
      </c>
      <c r="T231">
        <f>SUMIFS([1]基础经济系数!$M$123:$M$153,[1]基础经济系数!$N$123:$N$153,"部件宝箱",[1]基础经济系数!$J$123:$J$153,A231)</f>
        <v>0</v>
      </c>
      <c r="U231">
        <f>IF(B231=B230,0,VLOOKUP(B231,通用估算系数!$W$1:$X$11,2,FALSE))</f>
        <v>0</v>
      </c>
      <c r="V231">
        <f>SUMIFS([1]基础经济系数!$D$187:$D$214,[1]基础经济系数!$B$187:$B$214,C231,[1]基础经济系数!$G$187:$G$214,"普通自宝箱")</f>
        <v>0</v>
      </c>
      <c r="W231">
        <f>SUMIFS([1]基础经济系数!$M$123:$M$153,[1]基础经济系数!$N$123:$N$153,"普通自宝箱",[1]基础经济系数!$J$123:$J$153,A231)</f>
        <v>0</v>
      </c>
      <c r="X231">
        <f>IF(B231=B230,0,VLOOKUP(B231,通用估算系数!$Z$1:$AA$11,2,FALSE))+IF(B231&gt;B230,1,0)</f>
        <v>1</v>
      </c>
      <c r="Y231">
        <f>SUMIFS([1]基础经济系数!$D$187:$D$214,[1]基础经济系数!$B$187:$B$214,C231,[1]基础经济系数!$G$187:$G$214,"高级自宝箱")</f>
        <v>0</v>
      </c>
      <c r="Z231">
        <f>SUMIFS([1]基础经济系数!$M$123:$M$153,[1]基础经济系数!$N$123:$N$153,"高级自宝箱",[1]基础经济系数!$J$123:$J$153,A231)</f>
        <v>0</v>
      </c>
    </row>
    <row r="232" spans="1:26" x14ac:dyDescent="0.2">
      <c r="A232">
        <f>玩家成长时间线!A232</f>
        <v>231</v>
      </c>
      <c r="B232">
        <f>玩家成长时间线!B232</f>
        <v>10</v>
      </c>
      <c r="C232">
        <f>IF(MOD(A232,通用估算系数!$B$9),MOD(A232,通用估算系数!$B$9),通用估算系数!$B$9)</f>
        <v>7</v>
      </c>
      <c r="D232">
        <f>钥匙投放计算!C232/100</f>
        <v>2.3128000000000002</v>
      </c>
      <c r="E232">
        <f>VLOOKUP(B232,通用估算系数!$G$1:$H$11,2,FALSE)*通用估算系数!$B$5/通用估算系数!$B$11</f>
        <v>2.25</v>
      </c>
      <c r="F232">
        <f t="shared" si="15"/>
        <v>0</v>
      </c>
      <c r="G232">
        <f t="shared" si="16"/>
        <v>1</v>
      </c>
      <c r="H232">
        <f t="shared" si="17"/>
        <v>0</v>
      </c>
      <c r="I232">
        <f t="shared" si="18"/>
        <v>0</v>
      </c>
      <c r="J232">
        <f>SUMIFS([1]基础经济系数!$M$123:$M$153,[1]基础经济系数!$N$123:$N$153,"稀有自宝箱",[1]基础经济系数!$J$123:$J$153,A232)</f>
        <v>0</v>
      </c>
      <c r="K232">
        <v>2</v>
      </c>
      <c r="L232">
        <v>1</v>
      </c>
      <c r="M232" s="4">
        <f t="shared" si="20"/>
        <v>0.14285714285714285</v>
      </c>
      <c r="N232" s="4">
        <f t="shared" si="20"/>
        <v>0.14285714285714285</v>
      </c>
      <c r="O232">
        <f>IF(B232=B231,0,VLOOKUP(B232,通用估算系数!$Q$1:$R$11,2,FALSE))</f>
        <v>0</v>
      </c>
      <c r="P232">
        <f>SUMIFS([1]基础经济系数!$D$187:$D$214,[1]基础经济系数!$B$187:$B$214,C232,[1]基础经济系数!$G$187:$G$214,"碎片宝箱")</f>
        <v>0</v>
      </c>
      <c r="Q232">
        <f>SUMIFS([1]基础经济系数!$M$123:$M$153,[1]基础经济系数!$N$123:$N$153,"碎片宝箱",[1]基础经济系数!$J$123:$J$153,A232)</f>
        <v>0</v>
      </c>
      <c r="R232">
        <f>IF(B232=B231,0,VLOOKUP(B232,通用估算系数!$T$1:$U$11,2,FALSE))</f>
        <v>0</v>
      </c>
      <c r="S232">
        <f>SUMIFS([1]基础经济系数!$D$187:$D$214,[1]基础经济系数!$B$187:$B$214,C232,[1]基础经济系数!$G$187:$G$214,"部件宝箱")</f>
        <v>1</v>
      </c>
      <c r="T232">
        <f>SUMIFS([1]基础经济系数!$M$123:$M$153,[1]基础经济系数!$N$123:$N$153,"部件宝箱",[1]基础经济系数!$J$123:$J$153,A232)</f>
        <v>0</v>
      </c>
      <c r="U232">
        <f>IF(B232=B231,0,VLOOKUP(B232,通用估算系数!$W$1:$X$11,2,FALSE))</f>
        <v>0</v>
      </c>
      <c r="V232">
        <f>SUMIFS([1]基础经济系数!$D$187:$D$214,[1]基础经济系数!$B$187:$B$214,C232,[1]基础经济系数!$G$187:$G$214,"普通自宝箱")</f>
        <v>0</v>
      </c>
      <c r="W232">
        <f>SUMIFS([1]基础经济系数!$M$123:$M$153,[1]基础经济系数!$N$123:$N$153,"普通自宝箱",[1]基础经济系数!$J$123:$J$153,A232)</f>
        <v>0</v>
      </c>
      <c r="X232">
        <f>IF(B232=B231,0,VLOOKUP(B232,通用估算系数!$Z$1:$AA$11,2,FALSE))+IF(B232&gt;B231,1,0)</f>
        <v>0</v>
      </c>
      <c r="Y232">
        <f>SUMIFS([1]基础经济系数!$D$187:$D$214,[1]基础经济系数!$B$187:$B$214,C232,[1]基础经济系数!$G$187:$G$214,"高级自宝箱")</f>
        <v>0</v>
      </c>
      <c r="Z232">
        <f>SUMIFS([1]基础经济系数!$M$123:$M$153,[1]基础经济系数!$N$123:$N$153,"高级自宝箱",[1]基础经济系数!$J$123:$J$153,A232)</f>
        <v>0</v>
      </c>
    </row>
    <row r="233" spans="1:26" x14ac:dyDescent="0.2">
      <c r="A233">
        <f>玩家成长时间线!A233</f>
        <v>232</v>
      </c>
      <c r="B233">
        <f>玩家成长时间线!B233</f>
        <v>10</v>
      </c>
      <c r="C233">
        <f>IF(MOD(A233,通用估算系数!$B$9),MOD(A233,通用估算系数!$B$9),通用估算系数!$B$9)</f>
        <v>8</v>
      </c>
      <c r="D233">
        <f>钥匙投放计算!C233/100</f>
        <v>2.3228</v>
      </c>
      <c r="E233">
        <f>VLOOKUP(B233,通用估算系数!$G$1:$H$11,2,FALSE)*通用估算系数!$B$5/通用估算系数!$B$11</f>
        <v>2.25</v>
      </c>
      <c r="F233">
        <f t="shared" si="15"/>
        <v>0</v>
      </c>
      <c r="G233">
        <f t="shared" si="16"/>
        <v>0</v>
      </c>
      <c r="H233">
        <f t="shared" si="17"/>
        <v>0</v>
      </c>
      <c r="I233">
        <f t="shared" si="18"/>
        <v>0</v>
      </c>
      <c r="J233">
        <f>SUMIFS([1]基础经济系数!$M$123:$M$153,[1]基础经济系数!$N$123:$N$153,"稀有自宝箱",[1]基础经济系数!$J$123:$J$153,A233)</f>
        <v>0</v>
      </c>
      <c r="K233">
        <v>2</v>
      </c>
      <c r="L233">
        <v>1</v>
      </c>
      <c r="M233" s="4">
        <f t="shared" si="20"/>
        <v>0.14285714285714285</v>
      </c>
      <c r="N233" s="4">
        <f t="shared" si="20"/>
        <v>0.14285714285714285</v>
      </c>
      <c r="O233">
        <f>IF(B233=B232,0,VLOOKUP(B233,通用估算系数!$Q$1:$R$11,2,FALSE))</f>
        <v>0</v>
      </c>
      <c r="P233">
        <f>SUMIFS([1]基础经济系数!$D$187:$D$214,[1]基础经济系数!$B$187:$B$214,C233,[1]基础经济系数!$G$187:$G$214,"碎片宝箱")</f>
        <v>0</v>
      </c>
      <c r="Q233">
        <f>SUMIFS([1]基础经济系数!$M$123:$M$153,[1]基础经济系数!$N$123:$N$153,"碎片宝箱",[1]基础经济系数!$J$123:$J$153,A233)</f>
        <v>0</v>
      </c>
      <c r="R233">
        <f>IF(B233=B232,0,VLOOKUP(B233,通用估算系数!$T$1:$U$11,2,FALSE))</f>
        <v>0</v>
      </c>
      <c r="S233">
        <f>SUMIFS([1]基础经济系数!$D$187:$D$214,[1]基础经济系数!$B$187:$B$214,C233,[1]基础经济系数!$G$187:$G$214,"部件宝箱")</f>
        <v>0</v>
      </c>
      <c r="T233">
        <f>SUMIFS([1]基础经济系数!$M$123:$M$153,[1]基础经济系数!$N$123:$N$153,"部件宝箱",[1]基础经济系数!$J$123:$J$153,A233)</f>
        <v>0</v>
      </c>
      <c r="U233">
        <f>IF(B233=B232,0,VLOOKUP(B233,通用估算系数!$W$1:$X$11,2,FALSE))</f>
        <v>0</v>
      </c>
      <c r="V233">
        <f>SUMIFS([1]基础经济系数!$D$187:$D$214,[1]基础经济系数!$B$187:$B$214,C233,[1]基础经济系数!$G$187:$G$214,"普通自宝箱")</f>
        <v>0</v>
      </c>
      <c r="W233">
        <f>SUMIFS([1]基础经济系数!$M$123:$M$153,[1]基础经济系数!$N$123:$N$153,"普通自宝箱",[1]基础经济系数!$J$123:$J$153,A233)</f>
        <v>0</v>
      </c>
      <c r="X233">
        <f>IF(B233=B232,0,VLOOKUP(B233,通用估算系数!$Z$1:$AA$11,2,FALSE))+IF(B233&gt;B232,1,0)</f>
        <v>0</v>
      </c>
      <c r="Y233">
        <f>SUMIFS([1]基础经济系数!$D$187:$D$214,[1]基础经济系数!$B$187:$B$214,C233,[1]基础经济系数!$G$187:$G$214,"高级自宝箱")</f>
        <v>0</v>
      </c>
      <c r="Z233">
        <f>SUMIFS([1]基础经济系数!$M$123:$M$153,[1]基础经济系数!$N$123:$N$153,"高级自宝箱",[1]基础经济系数!$J$123:$J$153,A233)</f>
        <v>0</v>
      </c>
    </row>
    <row r="234" spans="1:26" x14ac:dyDescent="0.2">
      <c r="A234">
        <f>玩家成长时间线!A234</f>
        <v>233</v>
      </c>
      <c r="B234">
        <f>玩家成长时间线!B234</f>
        <v>10</v>
      </c>
      <c r="C234">
        <f>IF(MOD(A234,通用估算系数!$B$9),MOD(A234,通用估算系数!$B$9),通用估算系数!$B$9)</f>
        <v>9</v>
      </c>
      <c r="D234">
        <f>钥匙投放计算!C234/100</f>
        <v>2.5327999999999999</v>
      </c>
      <c r="E234">
        <f>VLOOKUP(B234,通用估算系数!$G$1:$H$11,2,FALSE)*通用估算系数!$B$5/通用估算系数!$B$11</f>
        <v>2.25</v>
      </c>
      <c r="F234">
        <f t="shared" si="15"/>
        <v>0</v>
      </c>
      <c r="G234">
        <f t="shared" si="16"/>
        <v>0</v>
      </c>
      <c r="H234">
        <f t="shared" si="17"/>
        <v>0</v>
      </c>
      <c r="I234">
        <f t="shared" si="18"/>
        <v>0</v>
      </c>
      <c r="J234">
        <f>SUMIFS([1]基础经济系数!$M$123:$M$153,[1]基础经济系数!$N$123:$N$153,"稀有自宝箱",[1]基础经济系数!$J$123:$J$153,A234)</f>
        <v>0</v>
      </c>
      <c r="K234">
        <v>2</v>
      </c>
      <c r="L234">
        <v>1</v>
      </c>
      <c r="M234" s="4">
        <f t="shared" si="20"/>
        <v>0.14285714285714285</v>
      </c>
      <c r="N234" s="4">
        <f t="shared" si="20"/>
        <v>0.14285714285714285</v>
      </c>
      <c r="O234">
        <f>IF(B234=B233,0,VLOOKUP(B234,通用估算系数!$Q$1:$R$11,2,FALSE))</f>
        <v>0</v>
      </c>
      <c r="P234">
        <f>SUMIFS([1]基础经济系数!$D$187:$D$214,[1]基础经济系数!$B$187:$B$214,C234,[1]基础经济系数!$G$187:$G$214,"碎片宝箱")</f>
        <v>0</v>
      </c>
      <c r="Q234">
        <f>SUMIFS([1]基础经济系数!$M$123:$M$153,[1]基础经济系数!$N$123:$N$153,"碎片宝箱",[1]基础经济系数!$J$123:$J$153,A234)</f>
        <v>0</v>
      </c>
      <c r="R234">
        <f>IF(B234=B233,0,VLOOKUP(B234,通用估算系数!$T$1:$U$11,2,FALSE))</f>
        <v>0</v>
      </c>
      <c r="S234">
        <f>SUMIFS([1]基础经济系数!$D$187:$D$214,[1]基础经济系数!$B$187:$B$214,C234,[1]基础经济系数!$G$187:$G$214,"部件宝箱")</f>
        <v>0</v>
      </c>
      <c r="T234">
        <f>SUMIFS([1]基础经济系数!$M$123:$M$153,[1]基础经济系数!$N$123:$N$153,"部件宝箱",[1]基础经济系数!$J$123:$J$153,A234)</f>
        <v>0</v>
      </c>
      <c r="U234">
        <f>IF(B234=B233,0,VLOOKUP(B234,通用估算系数!$W$1:$X$11,2,FALSE))</f>
        <v>0</v>
      </c>
      <c r="V234">
        <f>SUMIFS([1]基础经济系数!$D$187:$D$214,[1]基础经济系数!$B$187:$B$214,C234,[1]基础经济系数!$G$187:$G$214,"普通自宝箱")</f>
        <v>0</v>
      </c>
      <c r="W234">
        <f>SUMIFS([1]基础经济系数!$M$123:$M$153,[1]基础经济系数!$N$123:$N$153,"普通自宝箱",[1]基础经济系数!$J$123:$J$153,A234)</f>
        <v>0</v>
      </c>
      <c r="X234">
        <f>IF(B234=B233,0,VLOOKUP(B234,通用估算系数!$Z$1:$AA$11,2,FALSE))+IF(B234&gt;B233,1,0)</f>
        <v>0</v>
      </c>
      <c r="Y234">
        <f>SUMIFS([1]基础经济系数!$D$187:$D$214,[1]基础经济系数!$B$187:$B$214,C234,[1]基础经济系数!$G$187:$G$214,"高级自宝箱")</f>
        <v>0</v>
      </c>
      <c r="Z234">
        <f>SUMIFS([1]基础经济系数!$M$123:$M$153,[1]基础经济系数!$N$123:$N$153,"高级自宝箱",[1]基础经济系数!$J$123:$J$153,A234)</f>
        <v>0</v>
      </c>
    </row>
    <row r="235" spans="1:26" x14ac:dyDescent="0.2">
      <c r="A235">
        <f>玩家成长时间线!A235</f>
        <v>234</v>
      </c>
      <c r="B235">
        <f>玩家成长时间线!B235</f>
        <v>10</v>
      </c>
      <c r="C235">
        <f>IF(MOD(A235,通用估算系数!$B$9),MOD(A235,通用估算系数!$B$9),通用估算系数!$B$9)</f>
        <v>10</v>
      </c>
      <c r="D235">
        <f>钥匙投放计算!C235/100</f>
        <v>2.3428</v>
      </c>
      <c r="E235">
        <f>VLOOKUP(B235,通用估算系数!$G$1:$H$11,2,FALSE)*通用估算系数!$B$5/通用估算系数!$B$11</f>
        <v>2.25</v>
      </c>
      <c r="F235">
        <f t="shared" si="15"/>
        <v>0</v>
      </c>
      <c r="G235">
        <f t="shared" si="16"/>
        <v>0</v>
      </c>
      <c r="H235">
        <f t="shared" si="17"/>
        <v>0</v>
      </c>
      <c r="I235">
        <f t="shared" si="18"/>
        <v>0</v>
      </c>
      <c r="J235">
        <f>SUMIFS([1]基础经济系数!$M$123:$M$153,[1]基础经济系数!$N$123:$N$153,"稀有自宝箱",[1]基础经济系数!$J$123:$J$153,A235)</f>
        <v>0</v>
      </c>
      <c r="K235">
        <v>2</v>
      </c>
      <c r="L235">
        <v>1</v>
      </c>
      <c r="M235" s="4">
        <f t="shared" si="20"/>
        <v>0.14285714285714285</v>
      </c>
      <c r="N235" s="4">
        <f t="shared" si="20"/>
        <v>0.14285714285714285</v>
      </c>
      <c r="O235">
        <f>IF(B235=B234,0,VLOOKUP(B235,通用估算系数!$Q$1:$R$11,2,FALSE))</f>
        <v>0</v>
      </c>
      <c r="P235">
        <f>SUMIFS([1]基础经济系数!$D$187:$D$214,[1]基础经济系数!$B$187:$B$214,C235,[1]基础经济系数!$G$187:$G$214,"碎片宝箱")</f>
        <v>0</v>
      </c>
      <c r="Q235">
        <f>SUMIFS([1]基础经济系数!$M$123:$M$153,[1]基础经济系数!$N$123:$N$153,"碎片宝箱",[1]基础经济系数!$J$123:$J$153,A235)</f>
        <v>0</v>
      </c>
      <c r="R235">
        <f>IF(B235=B234,0,VLOOKUP(B235,通用估算系数!$T$1:$U$11,2,FALSE))</f>
        <v>0</v>
      </c>
      <c r="S235">
        <f>SUMIFS([1]基础经济系数!$D$187:$D$214,[1]基础经济系数!$B$187:$B$214,C235,[1]基础经济系数!$G$187:$G$214,"部件宝箱")</f>
        <v>0</v>
      </c>
      <c r="T235">
        <f>SUMIFS([1]基础经济系数!$M$123:$M$153,[1]基础经济系数!$N$123:$N$153,"部件宝箱",[1]基础经济系数!$J$123:$J$153,A235)</f>
        <v>0</v>
      </c>
      <c r="U235">
        <f>IF(B235=B234,0,VLOOKUP(B235,通用估算系数!$W$1:$X$11,2,FALSE))</f>
        <v>0</v>
      </c>
      <c r="V235">
        <f>SUMIFS([1]基础经济系数!$D$187:$D$214,[1]基础经济系数!$B$187:$B$214,C235,[1]基础经济系数!$G$187:$G$214,"普通自宝箱")</f>
        <v>0</v>
      </c>
      <c r="W235">
        <f>SUMIFS([1]基础经济系数!$M$123:$M$153,[1]基础经济系数!$N$123:$N$153,"普通自宝箱",[1]基础经济系数!$J$123:$J$153,A235)</f>
        <v>0</v>
      </c>
      <c r="X235">
        <f>IF(B235=B234,0,VLOOKUP(B235,通用估算系数!$Z$1:$AA$11,2,FALSE))+IF(B235&gt;B234,1,0)</f>
        <v>0</v>
      </c>
      <c r="Y235">
        <f>SUMIFS([1]基础经济系数!$D$187:$D$214,[1]基础经济系数!$B$187:$B$214,C235,[1]基础经济系数!$G$187:$G$214,"高级自宝箱")</f>
        <v>0</v>
      </c>
      <c r="Z235">
        <f>SUMIFS([1]基础经济系数!$M$123:$M$153,[1]基础经济系数!$N$123:$N$153,"高级自宝箱",[1]基础经济系数!$J$123:$J$153,A235)</f>
        <v>0</v>
      </c>
    </row>
    <row r="236" spans="1:26" x14ac:dyDescent="0.2">
      <c r="A236">
        <f>玩家成长时间线!A236</f>
        <v>235</v>
      </c>
      <c r="B236">
        <f>玩家成长时间线!B236</f>
        <v>10</v>
      </c>
      <c r="C236">
        <f>IF(MOD(A236,通用估算系数!$B$9),MOD(A236,通用估算系数!$B$9),通用估算系数!$B$9)</f>
        <v>11</v>
      </c>
      <c r="D236">
        <f>钥匙投放计算!C236/100</f>
        <v>2.3528000000000002</v>
      </c>
      <c r="E236">
        <f>VLOOKUP(B236,通用估算系数!$G$1:$H$11,2,FALSE)*通用估算系数!$B$5/通用估算系数!$B$11</f>
        <v>2.25</v>
      </c>
      <c r="F236">
        <f t="shared" si="15"/>
        <v>0</v>
      </c>
      <c r="G236">
        <f t="shared" si="16"/>
        <v>0</v>
      </c>
      <c r="H236">
        <f t="shared" si="17"/>
        <v>0</v>
      </c>
      <c r="I236">
        <f t="shared" si="18"/>
        <v>0</v>
      </c>
      <c r="J236">
        <f>SUMIFS([1]基础经济系数!$M$123:$M$153,[1]基础经济系数!$N$123:$N$153,"稀有自宝箱",[1]基础经济系数!$J$123:$J$153,A236)</f>
        <v>0</v>
      </c>
      <c r="K236">
        <v>2</v>
      </c>
      <c r="L236">
        <v>1</v>
      </c>
      <c r="M236" s="4">
        <f t="shared" si="20"/>
        <v>0.14285714285714285</v>
      </c>
      <c r="N236" s="4">
        <f t="shared" si="20"/>
        <v>0.14285714285714285</v>
      </c>
      <c r="O236">
        <f>IF(B236=B235,0,VLOOKUP(B236,通用估算系数!$Q$1:$R$11,2,FALSE))</f>
        <v>0</v>
      </c>
      <c r="P236">
        <f>SUMIFS([1]基础经济系数!$D$187:$D$214,[1]基础经济系数!$B$187:$B$214,C236,[1]基础经济系数!$G$187:$G$214,"碎片宝箱")</f>
        <v>0</v>
      </c>
      <c r="Q236">
        <f>SUMIFS([1]基础经济系数!$M$123:$M$153,[1]基础经济系数!$N$123:$N$153,"碎片宝箱",[1]基础经济系数!$J$123:$J$153,A236)</f>
        <v>0</v>
      </c>
      <c r="R236">
        <f>IF(B236=B235,0,VLOOKUP(B236,通用估算系数!$T$1:$U$11,2,FALSE))</f>
        <v>0</v>
      </c>
      <c r="S236">
        <f>SUMIFS([1]基础经济系数!$D$187:$D$214,[1]基础经济系数!$B$187:$B$214,C236,[1]基础经济系数!$G$187:$G$214,"部件宝箱")</f>
        <v>0</v>
      </c>
      <c r="T236">
        <f>SUMIFS([1]基础经济系数!$M$123:$M$153,[1]基础经济系数!$N$123:$N$153,"部件宝箱",[1]基础经济系数!$J$123:$J$153,A236)</f>
        <v>0</v>
      </c>
      <c r="U236">
        <f>IF(B236=B235,0,VLOOKUP(B236,通用估算系数!$W$1:$X$11,2,FALSE))</f>
        <v>0</v>
      </c>
      <c r="V236">
        <f>SUMIFS([1]基础经济系数!$D$187:$D$214,[1]基础经济系数!$B$187:$B$214,C236,[1]基础经济系数!$G$187:$G$214,"普通自宝箱")</f>
        <v>0</v>
      </c>
      <c r="W236">
        <f>SUMIFS([1]基础经济系数!$M$123:$M$153,[1]基础经济系数!$N$123:$N$153,"普通自宝箱",[1]基础经济系数!$J$123:$J$153,A236)</f>
        <v>0</v>
      </c>
      <c r="X236">
        <f>IF(B236=B235,0,VLOOKUP(B236,通用估算系数!$Z$1:$AA$11,2,FALSE))+IF(B236&gt;B235,1,0)</f>
        <v>0</v>
      </c>
      <c r="Y236">
        <f>SUMIFS([1]基础经济系数!$D$187:$D$214,[1]基础经济系数!$B$187:$B$214,C236,[1]基础经济系数!$G$187:$G$214,"高级自宝箱")</f>
        <v>0</v>
      </c>
      <c r="Z236">
        <f>SUMIFS([1]基础经济系数!$M$123:$M$153,[1]基础经济系数!$N$123:$N$153,"高级自宝箱",[1]基础经济系数!$J$123:$J$153,A236)</f>
        <v>0</v>
      </c>
    </row>
    <row r="237" spans="1:26" x14ac:dyDescent="0.2">
      <c r="A237">
        <f>玩家成长时间线!A237</f>
        <v>236</v>
      </c>
      <c r="B237">
        <f>玩家成长时间线!B237</f>
        <v>10</v>
      </c>
      <c r="C237">
        <f>IF(MOD(A237,通用估算系数!$B$9),MOD(A237,通用估算系数!$B$9),通用估算系数!$B$9)</f>
        <v>12</v>
      </c>
      <c r="D237">
        <f>钥匙投放计算!C237/100</f>
        <v>2.5627999999999997</v>
      </c>
      <c r="E237">
        <f>VLOOKUP(B237,通用估算系数!$G$1:$H$11,2,FALSE)*通用估算系数!$B$5/通用估算系数!$B$11</f>
        <v>2.25</v>
      </c>
      <c r="F237">
        <f t="shared" si="15"/>
        <v>0</v>
      </c>
      <c r="G237">
        <f t="shared" si="16"/>
        <v>0</v>
      </c>
      <c r="H237">
        <f t="shared" si="17"/>
        <v>0</v>
      </c>
      <c r="I237">
        <f t="shared" si="18"/>
        <v>0</v>
      </c>
      <c r="J237">
        <f>SUMIFS([1]基础经济系数!$M$123:$M$153,[1]基础经济系数!$N$123:$N$153,"稀有自宝箱",[1]基础经济系数!$J$123:$J$153,A237)</f>
        <v>0</v>
      </c>
      <c r="K237">
        <v>2</v>
      </c>
      <c r="L237">
        <v>1</v>
      </c>
      <c r="M237" s="4">
        <f t="shared" si="20"/>
        <v>0.14285714285714285</v>
      </c>
      <c r="N237" s="4">
        <f t="shared" si="20"/>
        <v>0.14285714285714285</v>
      </c>
      <c r="O237">
        <f>IF(B237=B236,0,VLOOKUP(B237,通用估算系数!$Q$1:$R$11,2,FALSE))</f>
        <v>0</v>
      </c>
      <c r="P237">
        <f>SUMIFS([1]基础经济系数!$D$187:$D$214,[1]基础经济系数!$B$187:$B$214,C237,[1]基础经济系数!$G$187:$G$214,"碎片宝箱")</f>
        <v>0</v>
      </c>
      <c r="Q237">
        <f>SUMIFS([1]基础经济系数!$M$123:$M$153,[1]基础经济系数!$N$123:$N$153,"碎片宝箱",[1]基础经济系数!$J$123:$J$153,A237)</f>
        <v>0</v>
      </c>
      <c r="R237">
        <f>IF(B237=B236,0,VLOOKUP(B237,通用估算系数!$T$1:$U$11,2,FALSE))</f>
        <v>0</v>
      </c>
      <c r="S237">
        <f>SUMIFS([1]基础经济系数!$D$187:$D$214,[1]基础经济系数!$B$187:$B$214,C237,[1]基础经济系数!$G$187:$G$214,"部件宝箱")</f>
        <v>0</v>
      </c>
      <c r="T237">
        <f>SUMIFS([1]基础经济系数!$M$123:$M$153,[1]基础经济系数!$N$123:$N$153,"部件宝箱",[1]基础经济系数!$J$123:$J$153,A237)</f>
        <v>0</v>
      </c>
      <c r="U237">
        <f>IF(B237=B236,0,VLOOKUP(B237,通用估算系数!$W$1:$X$11,2,FALSE))</f>
        <v>0</v>
      </c>
      <c r="V237">
        <f>SUMIFS([1]基础经济系数!$D$187:$D$214,[1]基础经济系数!$B$187:$B$214,C237,[1]基础经济系数!$G$187:$G$214,"普通自宝箱")</f>
        <v>0</v>
      </c>
      <c r="W237">
        <f>SUMIFS([1]基础经济系数!$M$123:$M$153,[1]基础经济系数!$N$123:$N$153,"普通自宝箱",[1]基础经济系数!$J$123:$J$153,A237)</f>
        <v>0</v>
      </c>
      <c r="X237">
        <f>IF(B237=B236,0,VLOOKUP(B237,通用估算系数!$Z$1:$AA$11,2,FALSE))+IF(B237&gt;B236,1,0)</f>
        <v>0</v>
      </c>
      <c r="Y237">
        <f>SUMIFS([1]基础经济系数!$D$187:$D$214,[1]基础经济系数!$B$187:$B$214,C237,[1]基础经济系数!$G$187:$G$214,"高级自宝箱")</f>
        <v>0</v>
      </c>
      <c r="Z237">
        <f>SUMIFS([1]基础经济系数!$M$123:$M$153,[1]基础经济系数!$N$123:$N$153,"高级自宝箱",[1]基础经济系数!$J$123:$J$153,A237)</f>
        <v>0</v>
      </c>
    </row>
    <row r="238" spans="1:26" x14ac:dyDescent="0.2">
      <c r="A238">
        <f>玩家成长时间线!A238</f>
        <v>237</v>
      </c>
      <c r="B238">
        <f>玩家成长时间线!B238</f>
        <v>10</v>
      </c>
      <c r="C238">
        <f>IF(MOD(A238,通用估算系数!$B$9),MOD(A238,通用估算系数!$B$9),通用估算系数!$B$9)</f>
        <v>13</v>
      </c>
      <c r="D238">
        <f>钥匙投放计算!C238/100</f>
        <v>2.3727999999999998</v>
      </c>
      <c r="E238">
        <f>VLOOKUP(B238,通用估算系数!$G$1:$H$11,2,FALSE)*通用估算系数!$B$5/通用估算系数!$B$11</f>
        <v>2.25</v>
      </c>
      <c r="F238">
        <f t="shared" si="15"/>
        <v>0</v>
      </c>
      <c r="G238">
        <f t="shared" si="16"/>
        <v>0</v>
      </c>
      <c r="H238">
        <f t="shared" si="17"/>
        <v>0</v>
      </c>
      <c r="I238">
        <f t="shared" si="18"/>
        <v>0</v>
      </c>
      <c r="J238">
        <f>SUMIFS([1]基础经济系数!$M$123:$M$153,[1]基础经济系数!$N$123:$N$153,"稀有自宝箱",[1]基础经济系数!$J$123:$J$153,A238)</f>
        <v>0</v>
      </c>
      <c r="K238">
        <v>2</v>
      </c>
      <c r="L238">
        <v>1</v>
      </c>
      <c r="M238" s="4">
        <f t="shared" si="20"/>
        <v>0.14285714285714285</v>
      </c>
      <c r="N238" s="4">
        <f t="shared" si="20"/>
        <v>0.14285714285714285</v>
      </c>
      <c r="O238">
        <f>IF(B238=B237,0,VLOOKUP(B238,通用估算系数!$Q$1:$R$11,2,FALSE))</f>
        <v>0</v>
      </c>
      <c r="P238">
        <f>SUMIFS([1]基础经济系数!$D$187:$D$214,[1]基础经济系数!$B$187:$B$214,C238,[1]基础经济系数!$G$187:$G$214,"碎片宝箱")</f>
        <v>0</v>
      </c>
      <c r="Q238">
        <f>SUMIFS([1]基础经济系数!$M$123:$M$153,[1]基础经济系数!$N$123:$N$153,"碎片宝箱",[1]基础经济系数!$J$123:$J$153,A238)</f>
        <v>0</v>
      </c>
      <c r="R238">
        <f>IF(B238=B237,0,VLOOKUP(B238,通用估算系数!$T$1:$U$11,2,FALSE))</f>
        <v>0</v>
      </c>
      <c r="S238">
        <f>SUMIFS([1]基础经济系数!$D$187:$D$214,[1]基础经济系数!$B$187:$B$214,C238,[1]基础经济系数!$G$187:$G$214,"部件宝箱")</f>
        <v>0</v>
      </c>
      <c r="T238">
        <f>SUMIFS([1]基础经济系数!$M$123:$M$153,[1]基础经济系数!$N$123:$N$153,"部件宝箱",[1]基础经济系数!$J$123:$J$153,A238)</f>
        <v>0</v>
      </c>
      <c r="U238">
        <f>IF(B238=B237,0,VLOOKUP(B238,通用估算系数!$W$1:$X$11,2,FALSE))</f>
        <v>0</v>
      </c>
      <c r="V238">
        <f>SUMIFS([1]基础经济系数!$D$187:$D$214,[1]基础经济系数!$B$187:$B$214,C238,[1]基础经济系数!$G$187:$G$214,"普通自宝箱")</f>
        <v>0</v>
      </c>
      <c r="W238">
        <f>SUMIFS([1]基础经济系数!$M$123:$M$153,[1]基础经济系数!$N$123:$N$153,"普通自宝箱",[1]基础经济系数!$J$123:$J$153,A238)</f>
        <v>0</v>
      </c>
      <c r="X238">
        <f>IF(B238=B237,0,VLOOKUP(B238,通用估算系数!$Z$1:$AA$11,2,FALSE))+IF(B238&gt;B237,1,0)</f>
        <v>0</v>
      </c>
      <c r="Y238">
        <f>SUMIFS([1]基础经济系数!$D$187:$D$214,[1]基础经济系数!$B$187:$B$214,C238,[1]基础经济系数!$G$187:$G$214,"高级自宝箱")</f>
        <v>0</v>
      </c>
      <c r="Z238">
        <f>SUMIFS([1]基础经济系数!$M$123:$M$153,[1]基础经济系数!$N$123:$N$153,"高级自宝箱",[1]基础经济系数!$J$123:$J$153,A238)</f>
        <v>0</v>
      </c>
    </row>
    <row r="239" spans="1:26" x14ac:dyDescent="0.2">
      <c r="A239">
        <f>玩家成长时间线!A239</f>
        <v>238</v>
      </c>
      <c r="B239">
        <f>玩家成长时间线!B239</f>
        <v>8</v>
      </c>
      <c r="C239">
        <f>IF(MOD(A239,通用估算系数!$B$9),MOD(A239,通用估算系数!$B$9),通用估算系数!$B$9)</f>
        <v>14</v>
      </c>
      <c r="D239">
        <f>钥匙投放计算!C239/100</f>
        <v>2.3828</v>
      </c>
      <c r="E239">
        <f>VLOOKUP(B239,通用估算系数!$G$1:$H$11,2,FALSE)*通用估算系数!$B$5/通用估算系数!$B$11</f>
        <v>1.8</v>
      </c>
      <c r="F239">
        <f t="shared" si="15"/>
        <v>1</v>
      </c>
      <c r="G239">
        <f t="shared" si="16"/>
        <v>0</v>
      </c>
      <c r="H239">
        <f t="shared" si="17"/>
        <v>1</v>
      </c>
      <c r="I239">
        <f t="shared" si="18"/>
        <v>0</v>
      </c>
      <c r="J239">
        <f>SUMIFS([1]基础经济系数!$M$123:$M$153,[1]基础经济系数!$N$123:$N$153,"稀有自宝箱",[1]基础经济系数!$J$123:$J$153,A239)</f>
        <v>0</v>
      </c>
      <c r="K239">
        <v>2</v>
      </c>
      <c r="L239">
        <v>1</v>
      </c>
      <c r="M239" s="4">
        <f t="shared" si="20"/>
        <v>0.14285714285714285</v>
      </c>
      <c r="N239" s="4">
        <f t="shared" si="20"/>
        <v>0.14285714285714285</v>
      </c>
      <c r="O239">
        <f>IF(B239=B238,0,VLOOKUP(B239,通用估算系数!$Q$1:$R$11,2,FALSE))</f>
        <v>1</v>
      </c>
      <c r="P239">
        <f>SUMIFS([1]基础经济系数!$D$187:$D$214,[1]基础经济系数!$B$187:$B$214,C239,[1]基础经济系数!$G$187:$G$214,"碎片宝箱")</f>
        <v>0</v>
      </c>
      <c r="Q239">
        <f>SUMIFS([1]基础经济系数!$M$123:$M$153,[1]基础经济系数!$N$123:$N$153,"碎片宝箱",[1]基础经济系数!$J$123:$J$153,A239)</f>
        <v>0</v>
      </c>
      <c r="R239">
        <f>IF(B239=B238,0,VLOOKUP(B239,通用估算系数!$T$1:$U$11,2,FALSE))</f>
        <v>0</v>
      </c>
      <c r="S239">
        <f>SUMIFS([1]基础经济系数!$D$187:$D$214,[1]基础经济系数!$B$187:$B$214,C239,[1]基础经济系数!$G$187:$G$214,"部件宝箱")</f>
        <v>0</v>
      </c>
      <c r="T239">
        <f>SUMIFS([1]基础经济系数!$M$123:$M$153,[1]基础经济系数!$N$123:$N$153,"部件宝箱",[1]基础经济系数!$J$123:$J$153,A239)</f>
        <v>0</v>
      </c>
      <c r="U239">
        <f>IF(B239=B238,0,VLOOKUP(B239,通用估算系数!$W$1:$X$11,2,FALSE))</f>
        <v>0</v>
      </c>
      <c r="V239">
        <f>SUMIFS([1]基础经济系数!$D$187:$D$214,[1]基础经济系数!$B$187:$B$214,C239,[1]基础经济系数!$G$187:$G$214,"普通自宝箱")</f>
        <v>1</v>
      </c>
      <c r="W239">
        <f>SUMIFS([1]基础经济系数!$M$123:$M$153,[1]基础经济系数!$N$123:$N$153,"普通自宝箱",[1]基础经济系数!$J$123:$J$153,A239)</f>
        <v>0</v>
      </c>
      <c r="X239">
        <f>IF(B239=B238,0,VLOOKUP(B239,通用估算系数!$Z$1:$AA$11,2,FALSE))+IF(B239&gt;B238,1,0)</f>
        <v>0</v>
      </c>
      <c r="Y239">
        <f>SUMIFS([1]基础经济系数!$D$187:$D$214,[1]基础经济系数!$B$187:$B$214,C239,[1]基础经济系数!$G$187:$G$214,"高级自宝箱")</f>
        <v>0</v>
      </c>
      <c r="Z239">
        <f>SUMIFS([1]基础经济系数!$M$123:$M$153,[1]基础经济系数!$N$123:$N$153,"高级自宝箱",[1]基础经济系数!$J$123:$J$153,A239)</f>
        <v>0</v>
      </c>
    </row>
    <row r="240" spans="1:26" x14ac:dyDescent="0.2">
      <c r="A240">
        <f>玩家成长时间线!A240</f>
        <v>239</v>
      </c>
      <c r="B240">
        <f>玩家成长时间线!B240</f>
        <v>8</v>
      </c>
      <c r="C240">
        <f>IF(MOD(A240,通用估算系数!$B$9),MOD(A240,通用估算系数!$B$9),通用估算系数!$B$9)</f>
        <v>15</v>
      </c>
      <c r="D240">
        <f>钥匙投放计算!C240/100</f>
        <v>2.3927999999999998</v>
      </c>
      <c r="E240">
        <f>VLOOKUP(B240,通用估算系数!$G$1:$H$11,2,FALSE)*通用估算系数!$B$5/通用估算系数!$B$11</f>
        <v>1.8</v>
      </c>
      <c r="F240">
        <f t="shared" si="15"/>
        <v>0</v>
      </c>
      <c r="G240">
        <f t="shared" si="16"/>
        <v>0</v>
      </c>
      <c r="H240">
        <f t="shared" si="17"/>
        <v>0</v>
      </c>
      <c r="I240">
        <f t="shared" si="18"/>
        <v>0</v>
      </c>
      <c r="J240">
        <f>SUMIFS([1]基础经济系数!$M$123:$M$153,[1]基础经济系数!$N$123:$N$153,"稀有自宝箱",[1]基础经济系数!$J$123:$J$153,A240)</f>
        <v>0</v>
      </c>
      <c r="K240">
        <v>2</v>
      </c>
      <c r="L240">
        <v>1</v>
      </c>
      <c r="M240" s="4">
        <f t="shared" si="20"/>
        <v>0.14285714285714285</v>
      </c>
      <c r="N240" s="4">
        <f t="shared" si="20"/>
        <v>0.14285714285714285</v>
      </c>
      <c r="O240">
        <f>IF(B240=B239,0,VLOOKUP(B240,通用估算系数!$Q$1:$R$11,2,FALSE))</f>
        <v>0</v>
      </c>
      <c r="P240">
        <f>SUMIFS([1]基础经济系数!$D$187:$D$214,[1]基础经济系数!$B$187:$B$214,C240,[1]基础经济系数!$G$187:$G$214,"碎片宝箱")</f>
        <v>0</v>
      </c>
      <c r="Q240">
        <f>SUMIFS([1]基础经济系数!$M$123:$M$153,[1]基础经济系数!$N$123:$N$153,"碎片宝箱",[1]基础经济系数!$J$123:$J$153,A240)</f>
        <v>0</v>
      </c>
      <c r="R240">
        <f>IF(B240=B239,0,VLOOKUP(B240,通用估算系数!$T$1:$U$11,2,FALSE))</f>
        <v>0</v>
      </c>
      <c r="S240">
        <f>SUMIFS([1]基础经济系数!$D$187:$D$214,[1]基础经济系数!$B$187:$B$214,C240,[1]基础经济系数!$G$187:$G$214,"部件宝箱")</f>
        <v>0</v>
      </c>
      <c r="T240">
        <f>SUMIFS([1]基础经济系数!$M$123:$M$153,[1]基础经济系数!$N$123:$N$153,"部件宝箱",[1]基础经济系数!$J$123:$J$153,A240)</f>
        <v>0</v>
      </c>
      <c r="U240">
        <f>IF(B240=B239,0,VLOOKUP(B240,通用估算系数!$W$1:$X$11,2,FALSE))</f>
        <v>0</v>
      </c>
      <c r="V240">
        <f>SUMIFS([1]基础经济系数!$D$187:$D$214,[1]基础经济系数!$B$187:$B$214,C240,[1]基础经济系数!$G$187:$G$214,"普通自宝箱")</f>
        <v>0</v>
      </c>
      <c r="W240">
        <f>SUMIFS([1]基础经济系数!$M$123:$M$153,[1]基础经济系数!$N$123:$N$153,"普通自宝箱",[1]基础经济系数!$J$123:$J$153,A240)</f>
        <v>0</v>
      </c>
      <c r="X240">
        <f>IF(B240=B239,0,VLOOKUP(B240,通用估算系数!$Z$1:$AA$11,2,FALSE))+IF(B240&gt;B239,1,0)</f>
        <v>0</v>
      </c>
      <c r="Y240">
        <f>SUMIFS([1]基础经济系数!$D$187:$D$214,[1]基础经济系数!$B$187:$B$214,C240,[1]基础经济系数!$G$187:$G$214,"高级自宝箱")</f>
        <v>0</v>
      </c>
      <c r="Z240">
        <f>SUMIFS([1]基础经济系数!$M$123:$M$153,[1]基础经济系数!$N$123:$N$153,"高级自宝箱",[1]基础经济系数!$J$123:$J$153,A240)</f>
        <v>0</v>
      </c>
    </row>
    <row r="241" spans="1:26" x14ac:dyDescent="0.2">
      <c r="A241">
        <f>玩家成长时间线!A241</f>
        <v>240</v>
      </c>
      <c r="B241">
        <f>玩家成长时间线!B241</f>
        <v>8</v>
      </c>
      <c r="C241">
        <f>IF(MOD(A241,通用估算系数!$B$9),MOD(A241,通用估算系数!$B$9),通用估算系数!$B$9)</f>
        <v>16</v>
      </c>
      <c r="D241">
        <f>钥匙投放计算!C241/100</f>
        <v>2.6027999999999998</v>
      </c>
      <c r="E241">
        <f>VLOOKUP(B241,通用估算系数!$G$1:$H$11,2,FALSE)*通用估算系数!$B$5/通用估算系数!$B$11</f>
        <v>1.8</v>
      </c>
      <c r="F241">
        <f t="shared" si="15"/>
        <v>0</v>
      </c>
      <c r="G241">
        <f t="shared" si="16"/>
        <v>0</v>
      </c>
      <c r="H241">
        <f t="shared" si="17"/>
        <v>0</v>
      </c>
      <c r="I241">
        <f t="shared" si="18"/>
        <v>0</v>
      </c>
      <c r="J241">
        <f>SUMIFS([1]基础经济系数!$M$123:$M$153,[1]基础经济系数!$N$123:$N$153,"稀有自宝箱",[1]基础经济系数!$J$123:$J$153,A241)</f>
        <v>0</v>
      </c>
      <c r="K241">
        <v>2</v>
      </c>
      <c r="L241">
        <v>1</v>
      </c>
      <c r="M241" s="4">
        <f t="shared" si="20"/>
        <v>0.14285714285714285</v>
      </c>
      <c r="N241" s="4">
        <f t="shared" si="20"/>
        <v>0.14285714285714285</v>
      </c>
      <c r="O241">
        <f>IF(B241=B240,0,VLOOKUP(B241,通用估算系数!$Q$1:$R$11,2,FALSE))</f>
        <v>0</v>
      </c>
      <c r="P241">
        <f>SUMIFS([1]基础经济系数!$D$187:$D$214,[1]基础经济系数!$B$187:$B$214,C241,[1]基础经济系数!$G$187:$G$214,"碎片宝箱")</f>
        <v>0</v>
      </c>
      <c r="Q241">
        <f>SUMIFS([1]基础经济系数!$M$123:$M$153,[1]基础经济系数!$N$123:$N$153,"碎片宝箱",[1]基础经济系数!$J$123:$J$153,A241)</f>
        <v>0</v>
      </c>
      <c r="R241">
        <f>IF(B241=B240,0,VLOOKUP(B241,通用估算系数!$T$1:$U$11,2,FALSE))</f>
        <v>0</v>
      </c>
      <c r="S241">
        <f>SUMIFS([1]基础经济系数!$D$187:$D$214,[1]基础经济系数!$B$187:$B$214,C241,[1]基础经济系数!$G$187:$G$214,"部件宝箱")</f>
        <v>0</v>
      </c>
      <c r="T241">
        <f>SUMIFS([1]基础经济系数!$M$123:$M$153,[1]基础经济系数!$N$123:$N$153,"部件宝箱",[1]基础经济系数!$J$123:$J$153,A241)</f>
        <v>0</v>
      </c>
      <c r="U241">
        <f>IF(B241=B240,0,VLOOKUP(B241,通用估算系数!$W$1:$X$11,2,FALSE))</f>
        <v>0</v>
      </c>
      <c r="V241">
        <f>SUMIFS([1]基础经济系数!$D$187:$D$214,[1]基础经济系数!$B$187:$B$214,C241,[1]基础经济系数!$G$187:$G$214,"普通自宝箱")</f>
        <v>0</v>
      </c>
      <c r="W241">
        <f>SUMIFS([1]基础经济系数!$M$123:$M$153,[1]基础经济系数!$N$123:$N$153,"普通自宝箱",[1]基础经济系数!$J$123:$J$153,A241)</f>
        <v>0</v>
      </c>
      <c r="X241">
        <f>IF(B241=B240,0,VLOOKUP(B241,通用估算系数!$Z$1:$AA$11,2,FALSE))+IF(B241&gt;B240,1,0)</f>
        <v>0</v>
      </c>
      <c r="Y241">
        <f>SUMIFS([1]基础经济系数!$D$187:$D$214,[1]基础经济系数!$B$187:$B$214,C241,[1]基础经济系数!$G$187:$G$214,"高级自宝箱")</f>
        <v>0</v>
      </c>
      <c r="Z241">
        <f>SUMIFS([1]基础经济系数!$M$123:$M$153,[1]基础经济系数!$N$123:$N$153,"高级自宝箱",[1]基础经济系数!$J$123:$J$153,A241)</f>
        <v>0</v>
      </c>
    </row>
    <row r="242" spans="1:26" x14ac:dyDescent="0.2">
      <c r="A242">
        <f>玩家成长时间线!A242</f>
        <v>241</v>
      </c>
      <c r="B242">
        <f>玩家成长时间线!B242</f>
        <v>9</v>
      </c>
      <c r="C242">
        <f>IF(MOD(A242,通用估算系数!$B$9),MOD(A242,通用估算系数!$B$9),通用估算系数!$B$9)</f>
        <v>17</v>
      </c>
      <c r="D242">
        <f>钥匙投放计算!C242/100</f>
        <v>2.4127999999999998</v>
      </c>
      <c r="E242">
        <f>VLOOKUP(B242,通用估算系数!$G$1:$H$11,2,FALSE)*通用估算系数!$B$5/通用估算系数!$B$11</f>
        <v>2.25</v>
      </c>
      <c r="F242">
        <f t="shared" si="15"/>
        <v>0</v>
      </c>
      <c r="G242">
        <f t="shared" si="16"/>
        <v>0</v>
      </c>
      <c r="H242">
        <f t="shared" si="17"/>
        <v>1</v>
      </c>
      <c r="I242">
        <f t="shared" si="18"/>
        <v>1</v>
      </c>
      <c r="J242">
        <f>SUMIFS([1]基础经济系数!$M$123:$M$153,[1]基础经济系数!$N$123:$N$153,"稀有自宝箱",[1]基础经济系数!$J$123:$J$153,A242)</f>
        <v>0</v>
      </c>
      <c r="K242">
        <v>2</v>
      </c>
      <c r="L242">
        <v>1</v>
      </c>
      <c r="M242" s="4">
        <f t="shared" si="20"/>
        <v>0.14285714285714285</v>
      </c>
      <c r="N242" s="4">
        <f t="shared" si="20"/>
        <v>0.14285714285714285</v>
      </c>
      <c r="O242">
        <f>IF(B242=B241,0,VLOOKUP(B242,通用估算系数!$Q$1:$R$11,2,FALSE))</f>
        <v>0</v>
      </c>
      <c r="P242">
        <f>SUMIFS([1]基础经济系数!$D$187:$D$214,[1]基础经济系数!$B$187:$B$214,C242,[1]基础经济系数!$G$187:$G$214,"碎片宝箱")</f>
        <v>0</v>
      </c>
      <c r="Q242">
        <f>SUMIFS([1]基础经济系数!$M$123:$M$153,[1]基础经济系数!$N$123:$N$153,"碎片宝箱",[1]基础经济系数!$J$123:$J$153,A242)</f>
        <v>0</v>
      </c>
      <c r="R242">
        <f>IF(B242=B241,0,VLOOKUP(B242,通用估算系数!$T$1:$U$11,2,FALSE))</f>
        <v>0</v>
      </c>
      <c r="S242">
        <f>SUMIFS([1]基础经济系数!$D$187:$D$214,[1]基础经济系数!$B$187:$B$214,C242,[1]基础经济系数!$G$187:$G$214,"部件宝箱")</f>
        <v>0</v>
      </c>
      <c r="T242">
        <f>SUMIFS([1]基础经济系数!$M$123:$M$153,[1]基础经济系数!$N$123:$N$153,"部件宝箱",[1]基础经济系数!$J$123:$J$153,A242)</f>
        <v>0</v>
      </c>
      <c r="U242">
        <f>IF(B242=B241,0,VLOOKUP(B242,通用估算系数!$W$1:$X$11,2,FALSE))</f>
        <v>1</v>
      </c>
      <c r="V242">
        <f>SUMIFS([1]基础经济系数!$D$187:$D$214,[1]基础经济系数!$B$187:$B$214,C242,[1]基础经济系数!$G$187:$G$214,"普通自宝箱")</f>
        <v>0</v>
      </c>
      <c r="W242">
        <f>SUMIFS([1]基础经济系数!$M$123:$M$153,[1]基础经济系数!$N$123:$N$153,"普通自宝箱",[1]基础经济系数!$J$123:$J$153,A242)</f>
        <v>0</v>
      </c>
      <c r="X242">
        <f>IF(B242=B241,0,VLOOKUP(B242,通用估算系数!$Z$1:$AA$11,2,FALSE))+IF(B242&gt;B241,1,0)</f>
        <v>1</v>
      </c>
      <c r="Y242">
        <f>SUMIFS([1]基础经济系数!$D$187:$D$214,[1]基础经济系数!$B$187:$B$214,C242,[1]基础经济系数!$G$187:$G$214,"高级自宝箱")</f>
        <v>0</v>
      </c>
      <c r="Z242">
        <f>SUMIFS([1]基础经济系数!$M$123:$M$153,[1]基础经济系数!$N$123:$N$153,"高级自宝箱",[1]基础经济系数!$J$123:$J$153,A242)</f>
        <v>0</v>
      </c>
    </row>
    <row r="243" spans="1:26" x14ac:dyDescent="0.2">
      <c r="A243">
        <f>玩家成长时间线!A243</f>
        <v>242</v>
      </c>
      <c r="B243">
        <f>玩家成长时间线!B243</f>
        <v>9</v>
      </c>
      <c r="C243">
        <f>IF(MOD(A243,通用估算系数!$B$9),MOD(A243,通用估算系数!$B$9),通用估算系数!$B$9)</f>
        <v>18</v>
      </c>
      <c r="D243">
        <f>钥匙投放计算!C243/100</f>
        <v>2.4228000000000001</v>
      </c>
      <c r="E243">
        <f>VLOOKUP(B243,通用估算系数!$G$1:$H$11,2,FALSE)*通用估算系数!$B$5/通用估算系数!$B$11</f>
        <v>2.25</v>
      </c>
      <c r="F243">
        <f t="shared" si="15"/>
        <v>0</v>
      </c>
      <c r="G243">
        <f t="shared" si="16"/>
        <v>0</v>
      </c>
      <c r="H243">
        <f t="shared" si="17"/>
        <v>0</v>
      </c>
      <c r="I243">
        <f t="shared" si="18"/>
        <v>0</v>
      </c>
      <c r="J243">
        <f>SUMIFS([1]基础经济系数!$M$123:$M$153,[1]基础经济系数!$N$123:$N$153,"稀有自宝箱",[1]基础经济系数!$J$123:$J$153,A243)</f>
        <v>0</v>
      </c>
      <c r="K243">
        <v>2</v>
      </c>
      <c r="L243">
        <v>1</v>
      </c>
      <c r="M243" s="4">
        <f t="shared" si="20"/>
        <v>0.14285714285714285</v>
      </c>
      <c r="N243" s="4">
        <f t="shared" si="20"/>
        <v>0.14285714285714285</v>
      </c>
      <c r="O243">
        <f>IF(B243=B242,0,VLOOKUP(B243,通用估算系数!$Q$1:$R$11,2,FALSE))</f>
        <v>0</v>
      </c>
      <c r="P243">
        <f>SUMIFS([1]基础经济系数!$D$187:$D$214,[1]基础经济系数!$B$187:$B$214,C243,[1]基础经济系数!$G$187:$G$214,"碎片宝箱")</f>
        <v>0</v>
      </c>
      <c r="Q243">
        <f>SUMIFS([1]基础经济系数!$M$123:$M$153,[1]基础经济系数!$N$123:$N$153,"碎片宝箱",[1]基础经济系数!$J$123:$J$153,A243)</f>
        <v>0</v>
      </c>
      <c r="R243">
        <f>IF(B243=B242,0,VLOOKUP(B243,通用估算系数!$T$1:$U$11,2,FALSE))</f>
        <v>0</v>
      </c>
      <c r="S243">
        <f>SUMIFS([1]基础经济系数!$D$187:$D$214,[1]基础经济系数!$B$187:$B$214,C243,[1]基础经济系数!$G$187:$G$214,"部件宝箱")</f>
        <v>0</v>
      </c>
      <c r="T243">
        <f>SUMIFS([1]基础经济系数!$M$123:$M$153,[1]基础经济系数!$N$123:$N$153,"部件宝箱",[1]基础经济系数!$J$123:$J$153,A243)</f>
        <v>0</v>
      </c>
      <c r="U243">
        <f>IF(B243=B242,0,VLOOKUP(B243,通用估算系数!$W$1:$X$11,2,FALSE))</f>
        <v>0</v>
      </c>
      <c r="V243">
        <f>SUMIFS([1]基础经济系数!$D$187:$D$214,[1]基础经济系数!$B$187:$B$214,C243,[1]基础经济系数!$G$187:$G$214,"普通自宝箱")</f>
        <v>0</v>
      </c>
      <c r="W243">
        <f>SUMIFS([1]基础经济系数!$M$123:$M$153,[1]基础经济系数!$N$123:$N$153,"普通自宝箱",[1]基础经济系数!$J$123:$J$153,A243)</f>
        <v>0</v>
      </c>
      <c r="X243">
        <f>IF(B243=B242,0,VLOOKUP(B243,通用估算系数!$Z$1:$AA$11,2,FALSE))+IF(B243&gt;B242,1,0)</f>
        <v>0</v>
      </c>
      <c r="Y243">
        <f>SUMIFS([1]基础经济系数!$D$187:$D$214,[1]基础经济系数!$B$187:$B$214,C243,[1]基础经济系数!$G$187:$G$214,"高级自宝箱")</f>
        <v>0</v>
      </c>
      <c r="Z243">
        <f>SUMIFS([1]基础经济系数!$M$123:$M$153,[1]基础经济系数!$N$123:$N$153,"高级自宝箱",[1]基础经济系数!$J$123:$J$153,A243)</f>
        <v>0</v>
      </c>
    </row>
    <row r="244" spans="1:26" x14ac:dyDescent="0.2">
      <c r="A244">
        <f>玩家成长时间线!A244</f>
        <v>243</v>
      </c>
      <c r="B244">
        <f>玩家成长时间线!B244</f>
        <v>9</v>
      </c>
      <c r="C244">
        <f>IF(MOD(A244,通用估算系数!$B$9),MOD(A244,通用估算系数!$B$9),通用估算系数!$B$9)</f>
        <v>19</v>
      </c>
      <c r="D244">
        <f>钥匙投放计算!C244/100</f>
        <v>2.6327999999999996</v>
      </c>
      <c r="E244">
        <f>VLOOKUP(B244,通用估算系数!$G$1:$H$11,2,FALSE)*通用估算系数!$B$5/通用估算系数!$B$11</f>
        <v>2.25</v>
      </c>
      <c r="F244">
        <f t="shared" si="15"/>
        <v>0</v>
      </c>
      <c r="G244">
        <f t="shared" si="16"/>
        <v>0</v>
      </c>
      <c r="H244">
        <f t="shared" si="17"/>
        <v>0</v>
      </c>
      <c r="I244">
        <f t="shared" si="18"/>
        <v>0</v>
      </c>
      <c r="J244">
        <f>SUMIFS([1]基础经济系数!$M$123:$M$153,[1]基础经济系数!$N$123:$N$153,"稀有自宝箱",[1]基础经济系数!$J$123:$J$153,A244)</f>
        <v>0</v>
      </c>
      <c r="K244">
        <v>2</v>
      </c>
      <c r="L244">
        <v>1</v>
      </c>
      <c r="M244" s="4">
        <f t="shared" si="20"/>
        <v>0.14285714285714285</v>
      </c>
      <c r="N244" s="4">
        <f t="shared" si="20"/>
        <v>0.14285714285714285</v>
      </c>
      <c r="O244">
        <f>IF(B244=B243,0,VLOOKUP(B244,通用估算系数!$Q$1:$R$11,2,FALSE))</f>
        <v>0</v>
      </c>
      <c r="P244">
        <f>SUMIFS([1]基础经济系数!$D$187:$D$214,[1]基础经济系数!$B$187:$B$214,C244,[1]基础经济系数!$G$187:$G$214,"碎片宝箱")</f>
        <v>0</v>
      </c>
      <c r="Q244">
        <f>SUMIFS([1]基础经济系数!$M$123:$M$153,[1]基础经济系数!$N$123:$N$153,"碎片宝箱",[1]基础经济系数!$J$123:$J$153,A244)</f>
        <v>0</v>
      </c>
      <c r="R244">
        <f>IF(B244=B243,0,VLOOKUP(B244,通用估算系数!$T$1:$U$11,2,FALSE))</f>
        <v>0</v>
      </c>
      <c r="S244">
        <f>SUMIFS([1]基础经济系数!$D$187:$D$214,[1]基础经济系数!$B$187:$B$214,C244,[1]基础经济系数!$G$187:$G$214,"部件宝箱")</f>
        <v>0</v>
      </c>
      <c r="T244">
        <f>SUMIFS([1]基础经济系数!$M$123:$M$153,[1]基础经济系数!$N$123:$N$153,"部件宝箱",[1]基础经济系数!$J$123:$J$153,A244)</f>
        <v>0</v>
      </c>
      <c r="U244">
        <f>IF(B244=B243,0,VLOOKUP(B244,通用估算系数!$W$1:$X$11,2,FALSE))</f>
        <v>0</v>
      </c>
      <c r="V244">
        <f>SUMIFS([1]基础经济系数!$D$187:$D$214,[1]基础经济系数!$B$187:$B$214,C244,[1]基础经济系数!$G$187:$G$214,"普通自宝箱")</f>
        <v>0</v>
      </c>
      <c r="W244">
        <f>SUMIFS([1]基础经济系数!$M$123:$M$153,[1]基础经济系数!$N$123:$N$153,"普通自宝箱",[1]基础经济系数!$J$123:$J$153,A244)</f>
        <v>0</v>
      </c>
      <c r="X244">
        <f>IF(B244=B243,0,VLOOKUP(B244,通用估算系数!$Z$1:$AA$11,2,FALSE))+IF(B244&gt;B243,1,0)</f>
        <v>0</v>
      </c>
      <c r="Y244">
        <f>SUMIFS([1]基础经济系数!$D$187:$D$214,[1]基础经济系数!$B$187:$B$214,C244,[1]基础经济系数!$G$187:$G$214,"高级自宝箱")</f>
        <v>0</v>
      </c>
      <c r="Z244">
        <f>SUMIFS([1]基础经济系数!$M$123:$M$153,[1]基础经济系数!$N$123:$N$153,"高级自宝箱",[1]基础经济系数!$J$123:$J$153,A244)</f>
        <v>0</v>
      </c>
    </row>
    <row r="245" spans="1:26" x14ac:dyDescent="0.2">
      <c r="A245">
        <f>玩家成长时间线!A245</f>
        <v>244</v>
      </c>
      <c r="B245">
        <f>玩家成长时间线!B245</f>
        <v>10</v>
      </c>
      <c r="C245">
        <f>IF(MOD(A245,通用估算系数!$B$9),MOD(A245,通用估算系数!$B$9),通用估算系数!$B$9)</f>
        <v>20</v>
      </c>
      <c r="D245">
        <f>钥匙投放计算!C245/100</f>
        <v>2.4428000000000001</v>
      </c>
      <c r="E245">
        <f>VLOOKUP(B245,通用估算系数!$G$1:$H$11,2,FALSE)*通用估算系数!$B$5/通用估算系数!$B$11</f>
        <v>2.25</v>
      </c>
      <c r="F245">
        <f t="shared" si="15"/>
        <v>0</v>
      </c>
      <c r="G245">
        <f t="shared" si="16"/>
        <v>0</v>
      </c>
      <c r="H245">
        <f t="shared" si="17"/>
        <v>0</v>
      </c>
      <c r="I245">
        <f t="shared" si="18"/>
        <v>1</v>
      </c>
      <c r="J245">
        <f>SUMIFS([1]基础经济系数!$M$123:$M$153,[1]基础经济系数!$N$123:$N$153,"稀有自宝箱",[1]基础经济系数!$J$123:$J$153,A245)</f>
        <v>0</v>
      </c>
      <c r="K245">
        <v>2</v>
      </c>
      <c r="L245">
        <v>1</v>
      </c>
      <c r="M245" s="4">
        <f t="shared" si="20"/>
        <v>0.14285714285714285</v>
      </c>
      <c r="N245" s="4">
        <f t="shared" si="20"/>
        <v>0.14285714285714285</v>
      </c>
      <c r="O245">
        <f>IF(B245=B244,0,VLOOKUP(B245,通用估算系数!$Q$1:$R$11,2,FALSE))</f>
        <v>0</v>
      </c>
      <c r="P245">
        <f>SUMIFS([1]基础经济系数!$D$187:$D$214,[1]基础经济系数!$B$187:$B$214,C245,[1]基础经济系数!$G$187:$G$214,"碎片宝箱")</f>
        <v>0</v>
      </c>
      <c r="Q245">
        <f>SUMIFS([1]基础经济系数!$M$123:$M$153,[1]基础经济系数!$N$123:$N$153,"碎片宝箱",[1]基础经济系数!$J$123:$J$153,A245)</f>
        <v>0</v>
      </c>
      <c r="R245">
        <f>IF(B245=B244,0,VLOOKUP(B245,通用估算系数!$T$1:$U$11,2,FALSE))</f>
        <v>0</v>
      </c>
      <c r="S245">
        <f>SUMIFS([1]基础经济系数!$D$187:$D$214,[1]基础经济系数!$B$187:$B$214,C245,[1]基础经济系数!$G$187:$G$214,"部件宝箱")</f>
        <v>0</v>
      </c>
      <c r="T245">
        <f>SUMIFS([1]基础经济系数!$M$123:$M$153,[1]基础经济系数!$N$123:$N$153,"部件宝箱",[1]基础经济系数!$J$123:$J$153,A245)</f>
        <v>0</v>
      </c>
      <c r="U245">
        <f>IF(B245=B244,0,VLOOKUP(B245,通用估算系数!$W$1:$X$11,2,FALSE))</f>
        <v>0</v>
      </c>
      <c r="V245">
        <f>SUMIFS([1]基础经济系数!$D$187:$D$214,[1]基础经济系数!$B$187:$B$214,C245,[1]基础经济系数!$G$187:$G$214,"普通自宝箱")</f>
        <v>0</v>
      </c>
      <c r="W245">
        <f>SUMIFS([1]基础经济系数!$M$123:$M$153,[1]基础经济系数!$N$123:$N$153,"普通自宝箱",[1]基础经济系数!$J$123:$J$153,A245)</f>
        <v>0</v>
      </c>
      <c r="X245">
        <f>IF(B245=B244,0,VLOOKUP(B245,通用估算系数!$Z$1:$AA$11,2,FALSE))+IF(B245&gt;B244,1,0)</f>
        <v>1</v>
      </c>
      <c r="Y245">
        <f>SUMIFS([1]基础经济系数!$D$187:$D$214,[1]基础经济系数!$B$187:$B$214,C245,[1]基础经济系数!$G$187:$G$214,"高级自宝箱")</f>
        <v>0</v>
      </c>
      <c r="Z245">
        <f>SUMIFS([1]基础经济系数!$M$123:$M$153,[1]基础经济系数!$N$123:$N$153,"高级自宝箱",[1]基础经济系数!$J$123:$J$153,A245)</f>
        <v>0</v>
      </c>
    </row>
    <row r="246" spans="1:26" x14ac:dyDescent="0.2">
      <c r="A246">
        <f>玩家成长时间线!A246</f>
        <v>245</v>
      </c>
      <c r="B246">
        <f>玩家成长时间线!B246</f>
        <v>10</v>
      </c>
      <c r="C246">
        <f>IF(MOD(A246,通用估算系数!$B$9),MOD(A246,通用估算系数!$B$9),通用估算系数!$B$9)</f>
        <v>21</v>
      </c>
      <c r="D246">
        <f>钥匙投放计算!C246/100</f>
        <v>2.4527999999999999</v>
      </c>
      <c r="E246">
        <f>VLOOKUP(B246,通用估算系数!$G$1:$H$11,2,FALSE)*通用估算系数!$B$5/通用估算系数!$B$11</f>
        <v>2.25</v>
      </c>
      <c r="F246">
        <f t="shared" si="15"/>
        <v>0</v>
      </c>
      <c r="G246">
        <f t="shared" si="16"/>
        <v>1</v>
      </c>
      <c r="H246">
        <f t="shared" si="17"/>
        <v>0</v>
      </c>
      <c r="I246">
        <f t="shared" si="18"/>
        <v>0</v>
      </c>
      <c r="J246">
        <f>SUMIFS([1]基础经济系数!$M$123:$M$153,[1]基础经济系数!$N$123:$N$153,"稀有自宝箱",[1]基础经济系数!$J$123:$J$153,A246)</f>
        <v>0</v>
      </c>
      <c r="K246">
        <v>2</v>
      </c>
      <c r="L246">
        <v>1</v>
      </c>
      <c r="M246" s="4">
        <f t="shared" si="20"/>
        <v>0.14285714285714285</v>
      </c>
      <c r="N246" s="4">
        <f t="shared" si="20"/>
        <v>0.14285714285714285</v>
      </c>
      <c r="O246">
        <f>IF(B246=B245,0,VLOOKUP(B246,通用估算系数!$Q$1:$R$11,2,FALSE))</f>
        <v>0</v>
      </c>
      <c r="P246">
        <f>SUMIFS([1]基础经济系数!$D$187:$D$214,[1]基础经济系数!$B$187:$B$214,C246,[1]基础经济系数!$G$187:$G$214,"碎片宝箱")</f>
        <v>0</v>
      </c>
      <c r="Q246">
        <f>SUMIFS([1]基础经济系数!$M$123:$M$153,[1]基础经济系数!$N$123:$N$153,"碎片宝箱",[1]基础经济系数!$J$123:$J$153,A246)</f>
        <v>0</v>
      </c>
      <c r="R246">
        <f>IF(B246=B245,0,VLOOKUP(B246,通用估算系数!$T$1:$U$11,2,FALSE))</f>
        <v>0</v>
      </c>
      <c r="S246">
        <f>SUMIFS([1]基础经济系数!$D$187:$D$214,[1]基础经济系数!$B$187:$B$214,C246,[1]基础经济系数!$G$187:$G$214,"部件宝箱")</f>
        <v>1</v>
      </c>
      <c r="T246">
        <f>SUMIFS([1]基础经济系数!$M$123:$M$153,[1]基础经济系数!$N$123:$N$153,"部件宝箱",[1]基础经济系数!$J$123:$J$153,A246)</f>
        <v>0</v>
      </c>
      <c r="U246">
        <f>IF(B246=B245,0,VLOOKUP(B246,通用估算系数!$W$1:$X$11,2,FALSE))</f>
        <v>0</v>
      </c>
      <c r="V246">
        <f>SUMIFS([1]基础经济系数!$D$187:$D$214,[1]基础经济系数!$B$187:$B$214,C246,[1]基础经济系数!$G$187:$G$214,"普通自宝箱")</f>
        <v>0</v>
      </c>
      <c r="W246">
        <f>SUMIFS([1]基础经济系数!$M$123:$M$153,[1]基础经济系数!$N$123:$N$153,"普通自宝箱",[1]基础经济系数!$J$123:$J$153,A246)</f>
        <v>0</v>
      </c>
      <c r="X246">
        <f>IF(B246=B245,0,VLOOKUP(B246,通用估算系数!$Z$1:$AA$11,2,FALSE))+IF(B246&gt;B245,1,0)</f>
        <v>0</v>
      </c>
      <c r="Y246">
        <f>SUMIFS([1]基础经济系数!$D$187:$D$214,[1]基础经济系数!$B$187:$B$214,C246,[1]基础经济系数!$G$187:$G$214,"高级自宝箱")</f>
        <v>0</v>
      </c>
      <c r="Z246">
        <f>SUMIFS([1]基础经济系数!$M$123:$M$153,[1]基础经济系数!$N$123:$N$153,"高级自宝箱",[1]基础经济系数!$J$123:$J$153,A246)</f>
        <v>0</v>
      </c>
    </row>
    <row r="247" spans="1:26" x14ac:dyDescent="0.2">
      <c r="A247">
        <f>玩家成长时间线!A247</f>
        <v>246</v>
      </c>
      <c r="B247">
        <f>玩家成长时间线!B247</f>
        <v>10</v>
      </c>
      <c r="C247">
        <f>IF(MOD(A247,通用估算系数!$B$9),MOD(A247,通用估算系数!$B$9),通用估算系数!$B$9)</f>
        <v>22</v>
      </c>
      <c r="D247">
        <f>钥匙投放计算!C247/100</f>
        <v>2.4628000000000001</v>
      </c>
      <c r="E247">
        <f>VLOOKUP(B247,通用估算系数!$G$1:$H$11,2,FALSE)*通用估算系数!$B$5/通用估算系数!$B$11</f>
        <v>2.25</v>
      </c>
      <c r="F247">
        <f t="shared" si="15"/>
        <v>0</v>
      </c>
      <c r="G247">
        <f t="shared" si="16"/>
        <v>0</v>
      </c>
      <c r="H247">
        <f t="shared" si="17"/>
        <v>0</v>
      </c>
      <c r="I247">
        <f t="shared" si="18"/>
        <v>0</v>
      </c>
      <c r="J247">
        <f>SUMIFS([1]基础经济系数!$M$123:$M$153,[1]基础经济系数!$N$123:$N$153,"稀有自宝箱",[1]基础经济系数!$J$123:$J$153,A247)</f>
        <v>0</v>
      </c>
      <c r="K247">
        <v>2</v>
      </c>
      <c r="L247">
        <v>1</v>
      </c>
      <c r="M247" s="4">
        <f t="shared" si="20"/>
        <v>0.14285714285714285</v>
      </c>
      <c r="N247" s="4">
        <f t="shared" si="20"/>
        <v>0.14285714285714285</v>
      </c>
      <c r="O247">
        <f>IF(B247=B246,0,VLOOKUP(B247,通用估算系数!$Q$1:$R$11,2,FALSE))</f>
        <v>0</v>
      </c>
      <c r="P247">
        <f>SUMIFS([1]基础经济系数!$D$187:$D$214,[1]基础经济系数!$B$187:$B$214,C247,[1]基础经济系数!$G$187:$G$214,"碎片宝箱")</f>
        <v>0</v>
      </c>
      <c r="Q247">
        <f>SUMIFS([1]基础经济系数!$M$123:$M$153,[1]基础经济系数!$N$123:$N$153,"碎片宝箱",[1]基础经济系数!$J$123:$J$153,A247)</f>
        <v>0</v>
      </c>
      <c r="R247">
        <f>IF(B247=B246,0,VLOOKUP(B247,通用估算系数!$T$1:$U$11,2,FALSE))</f>
        <v>0</v>
      </c>
      <c r="S247">
        <f>SUMIFS([1]基础经济系数!$D$187:$D$214,[1]基础经济系数!$B$187:$B$214,C247,[1]基础经济系数!$G$187:$G$214,"部件宝箱")</f>
        <v>0</v>
      </c>
      <c r="T247">
        <f>SUMIFS([1]基础经济系数!$M$123:$M$153,[1]基础经济系数!$N$123:$N$153,"部件宝箱",[1]基础经济系数!$J$123:$J$153,A247)</f>
        <v>0</v>
      </c>
      <c r="U247">
        <f>IF(B247=B246,0,VLOOKUP(B247,通用估算系数!$W$1:$X$11,2,FALSE))</f>
        <v>0</v>
      </c>
      <c r="V247">
        <f>SUMIFS([1]基础经济系数!$D$187:$D$214,[1]基础经济系数!$B$187:$B$214,C247,[1]基础经济系数!$G$187:$G$214,"普通自宝箱")</f>
        <v>0</v>
      </c>
      <c r="W247">
        <f>SUMIFS([1]基础经济系数!$M$123:$M$153,[1]基础经济系数!$N$123:$N$153,"普通自宝箱",[1]基础经济系数!$J$123:$J$153,A247)</f>
        <v>0</v>
      </c>
      <c r="X247">
        <f>IF(B247=B246,0,VLOOKUP(B247,通用估算系数!$Z$1:$AA$11,2,FALSE))+IF(B247&gt;B246,1,0)</f>
        <v>0</v>
      </c>
      <c r="Y247">
        <f>SUMIFS([1]基础经济系数!$D$187:$D$214,[1]基础经济系数!$B$187:$B$214,C247,[1]基础经济系数!$G$187:$G$214,"高级自宝箱")</f>
        <v>0</v>
      </c>
      <c r="Z247">
        <f>SUMIFS([1]基础经济系数!$M$123:$M$153,[1]基础经济系数!$N$123:$N$153,"高级自宝箱",[1]基础经济系数!$J$123:$J$153,A247)</f>
        <v>0</v>
      </c>
    </row>
    <row r="248" spans="1:26" x14ac:dyDescent="0.2">
      <c r="A248">
        <f>玩家成长时间线!A248</f>
        <v>247</v>
      </c>
      <c r="B248">
        <f>玩家成长时间线!B248</f>
        <v>10</v>
      </c>
      <c r="C248">
        <f>IF(MOD(A248,通用估算系数!$B$9),MOD(A248,通用估算系数!$B$9),通用估算系数!$B$9)</f>
        <v>23</v>
      </c>
      <c r="D248">
        <f>钥匙投放计算!C248/100</f>
        <v>2.6727999999999996</v>
      </c>
      <c r="E248">
        <f>VLOOKUP(B248,通用估算系数!$G$1:$H$11,2,FALSE)*通用估算系数!$B$5/通用估算系数!$B$11</f>
        <v>2.25</v>
      </c>
      <c r="F248">
        <f t="shared" si="15"/>
        <v>0</v>
      </c>
      <c r="G248">
        <f t="shared" si="16"/>
        <v>0</v>
      </c>
      <c r="H248">
        <f t="shared" si="17"/>
        <v>0</v>
      </c>
      <c r="I248">
        <f t="shared" si="18"/>
        <v>0</v>
      </c>
      <c r="J248">
        <f>SUMIFS([1]基础经济系数!$M$123:$M$153,[1]基础经济系数!$N$123:$N$153,"稀有自宝箱",[1]基础经济系数!$J$123:$J$153,A248)</f>
        <v>0</v>
      </c>
      <c r="K248">
        <v>2</v>
      </c>
      <c r="L248">
        <v>1</v>
      </c>
      <c r="M248" s="4">
        <f t="shared" si="20"/>
        <v>0.14285714285714285</v>
      </c>
      <c r="N248" s="4">
        <f t="shared" si="20"/>
        <v>0.14285714285714285</v>
      </c>
      <c r="O248">
        <f>IF(B248=B247,0,VLOOKUP(B248,通用估算系数!$Q$1:$R$11,2,FALSE))</f>
        <v>0</v>
      </c>
      <c r="P248">
        <f>SUMIFS([1]基础经济系数!$D$187:$D$214,[1]基础经济系数!$B$187:$B$214,C248,[1]基础经济系数!$G$187:$G$214,"碎片宝箱")</f>
        <v>0</v>
      </c>
      <c r="Q248">
        <f>SUMIFS([1]基础经济系数!$M$123:$M$153,[1]基础经济系数!$N$123:$N$153,"碎片宝箱",[1]基础经济系数!$J$123:$J$153,A248)</f>
        <v>0</v>
      </c>
      <c r="R248">
        <f>IF(B248=B247,0,VLOOKUP(B248,通用估算系数!$T$1:$U$11,2,FALSE))</f>
        <v>0</v>
      </c>
      <c r="S248">
        <f>SUMIFS([1]基础经济系数!$D$187:$D$214,[1]基础经济系数!$B$187:$B$214,C248,[1]基础经济系数!$G$187:$G$214,"部件宝箱")</f>
        <v>0</v>
      </c>
      <c r="T248">
        <f>SUMIFS([1]基础经济系数!$M$123:$M$153,[1]基础经济系数!$N$123:$N$153,"部件宝箱",[1]基础经济系数!$J$123:$J$153,A248)</f>
        <v>0</v>
      </c>
      <c r="U248">
        <f>IF(B248=B247,0,VLOOKUP(B248,通用估算系数!$W$1:$X$11,2,FALSE))</f>
        <v>0</v>
      </c>
      <c r="V248">
        <f>SUMIFS([1]基础经济系数!$D$187:$D$214,[1]基础经济系数!$B$187:$B$214,C248,[1]基础经济系数!$G$187:$G$214,"普通自宝箱")</f>
        <v>0</v>
      </c>
      <c r="W248">
        <f>SUMIFS([1]基础经济系数!$M$123:$M$153,[1]基础经济系数!$N$123:$N$153,"普通自宝箱",[1]基础经济系数!$J$123:$J$153,A248)</f>
        <v>0</v>
      </c>
      <c r="X248">
        <f>IF(B248=B247,0,VLOOKUP(B248,通用估算系数!$Z$1:$AA$11,2,FALSE))+IF(B248&gt;B247,1,0)</f>
        <v>0</v>
      </c>
      <c r="Y248">
        <f>SUMIFS([1]基础经济系数!$D$187:$D$214,[1]基础经济系数!$B$187:$B$214,C248,[1]基础经济系数!$G$187:$G$214,"高级自宝箱")</f>
        <v>0</v>
      </c>
      <c r="Z248">
        <f>SUMIFS([1]基础经济系数!$M$123:$M$153,[1]基础经济系数!$N$123:$N$153,"高级自宝箱",[1]基础经济系数!$J$123:$J$153,A248)</f>
        <v>0</v>
      </c>
    </row>
    <row r="249" spans="1:26" x14ac:dyDescent="0.2">
      <c r="A249">
        <f>玩家成长时间线!A249</f>
        <v>248</v>
      </c>
      <c r="B249">
        <f>玩家成长时间线!B249</f>
        <v>10</v>
      </c>
      <c r="C249">
        <f>IF(MOD(A249,通用估算系数!$B$9),MOD(A249,通用估算系数!$B$9),通用估算系数!$B$9)</f>
        <v>24</v>
      </c>
      <c r="D249">
        <f>钥匙投放计算!C249/100</f>
        <v>2.4828000000000001</v>
      </c>
      <c r="E249">
        <f>VLOOKUP(B249,通用估算系数!$G$1:$H$11,2,FALSE)*通用估算系数!$B$5/通用估算系数!$B$11</f>
        <v>2.25</v>
      </c>
      <c r="F249">
        <f t="shared" si="15"/>
        <v>0</v>
      </c>
      <c r="G249">
        <f t="shared" si="16"/>
        <v>0</v>
      </c>
      <c r="H249">
        <f t="shared" si="17"/>
        <v>0</v>
      </c>
      <c r="I249">
        <f t="shared" si="18"/>
        <v>0</v>
      </c>
      <c r="J249">
        <f>SUMIFS([1]基础经济系数!$M$123:$M$153,[1]基础经济系数!$N$123:$N$153,"稀有自宝箱",[1]基础经济系数!$J$123:$J$153,A249)</f>
        <v>0</v>
      </c>
      <c r="K249">
        <v>2</v>
      </c>
      <c r="L249">
        <v>1</v>
      </c>
      <c r="M249" s="4">
        <f t="shared" si="20"/>
        <v>0.14285714285714285</v>
      </c>
      <c r="N249" s="4">
        <f t="shared" si="20"/>
        <v>0.14285714285714285</v>
      </c>
      <c r="O249">
        <f>IF(B249=B248,0,VLOOKUP(B249,通用估算系数!$Q$1:$R$11,2,FALSE))</f>
        <v>0</v>
      </c>
      <c r="P249">
        <f>SUMIFS([1]基础经济系数!$D$187:$D$214,[1]基础经济系数!$B$187:$B$214,C249,[1]基础经济系数!$G$187:$G$214,"碎片宝箱")</f>
        <v>0</v>
      </c>
      <c r="Q249">
        <f>SUMIFS([1]基础经济系数!$M$123:$M$153,[1]基础经济系数!$N$123:$N$153,"碎片宝箱",[1]基础经济系数!$J$123:$J$153,A249)</f>
        <v>0</v>
      </c>
      <c r="R249">
        <f>IF(B249=B248,0,VLOOKUP(B249,通用估算系数!$T$1:$U$11,2,FALSE))</f>
        <v>0</v>
      </c>
      <c r="S249">
        <f>SUMIFS([1]基础经济系数!$D$187:$D$214,[1]基础经济系数!$B$187:$B$214,C249,[1]基础经济系数!$G$187:$G$214,"部件宝箱")</f>
        <v>0</v>
      </c>
      <c r="T249">
        <f>SUMIFS([1]基础经济系数!$M$123:$M$153,[1]基础经济系数!$N$123:$N$153,"部件宝箱",[1]基础经济系数!$J$123:$J$153,A249)</f>
        <v>0</v>
      </c>
      <c r="U249">
        <f>IF(B249=B248,0,VLOOKUP(B249,通用估算系数!$W$1:$X$11,2,FALSE))</f>
        <v>0</v>
      </c>
      <c r="V249">
        <f>SUMIFS([1]基础经济系数!$D$187:$D$214,[1]基础经济系数!$B$187:$B$214,C249,[1]基础经济系数!$G$187:$G$214,"普通自宝箱")</f>
        <v>0</v>
      </c>
      <c r="W249">
        <f>SUMIFS([1]基础经济系数!$M$123:$M$153,[1]基础经济系数!$N$123:$N$153,"普通自宝箱",[1]基础经济系数!$J$123:$J$153,A249)</f>
        <v>0</v>
      </c>
      <c r="X249">
        <f>IF(B249=B248,0,VLOOKUP(B249,通用估算系数!$Z$1:$AA$11,2,FALSE))+IF(B249&gt;B248,1,0)</f>
        <v>0</v>
      </c>
      <c r="Y249">
        <f>SUMIFS([1]基础经济系数!$D$187:$D$214,[1]基础经济系数!$B$187:$B$214,C249,[1]基础经济系数!$G$187:$G$214,"高级自宝箱")</f>
        <v>0</v>
      </c>
      <c r="Z249">
        <f>SUMIFS([1]基础经济系数!$M$123:$M$153,[1]基础经济系数!$N$123:$N$153,"高级自宝箱",[1]基础经济系数!$J$123:$J$153,A249)</f>
        <v>0</v>
      </c>
    </row>
    <row r="250" spans="1:26" x14ac:dyDescent="0.2">
      <c r="A250">
        <f>玩家成长时间线!A250</f>
        <v>249</v>
      </c>
      <c r="B250">
        <f>玩家成长时间线!B250</f>
        <v>10</v>
      </c>
      <c r="C250">
        <f>IF(MOD(A250,通用估算系数!$B$9),MOD(A250,通用估算系数!$B$9),通用估算系数!$B$9)</f>
        <v>25</v>
      </c>
      <c r="D250">
        <f>钥匙投放计算!C250/100</f>
        <v>2.4927999999999999</v>
      </c>
      <c r="E250">
        <f>VLOOKUP(B250,通用估算系数!$G$1:$H$11,2,FALSE)*通用估算系数!$B$5/通用估算系数!$B$11</f>
        <v>2.25</v>
      </c>
      <c r="F250">
        <f t="shared" si="15"/>
        <v>0</v>
      </c>
      <c r="G250">
        <f t="shared" si="16"/>
        <v>0</v>
      </c>
      <c r="H250">
        <f t="shared" si="17"/>
        <v>0</v>
      </c>
      <c r="I250">
        <f t="shared" si="18"/>
        <v>0</v>
      </c>
      <c r="J250">
        <f>SUMIFS([1]基础经济系数!$M$123:$M$153,[1]基础经济系数!$N$123:$N$153,"稀有自宝箱",[1]基础经济系数!$J$123:$J$153,A250)</f>
        <v>0</v>
      </c>
      <c r="K250">
        <v>2</v>
      </c>
      <c r="L250">
        <v>1</v>
      </c>
      <c r="M250" s="4">
        <f t="shared" si="20"/>
        <v>0.14285714285714285</v>
      </c>
      <c r="N250" s="4">
        <f t="shared" si="20"/>
        <v>0.14285714285714285</v>
      </c>
      <c r="O250">
        <f>IF(B250=B249,0,VLOOKUP(B250,通用估算系数!$Q$1:$R$11,2,FALSE))</f>
        <v>0</v>
      </c>
      <c r="P250">
        <f>SUMIFS([1]基础经济系数!$D$187:$D$214,[1]基础经济系数!$B$187:$B$214,C250,[1]基础经济系数!$G$187:$G$214,"碎片宝箱")</f>
        <v>0</v>
      </c>
      <c r="Q250">
        <f>SUMIFS([1]基础经济系数!$M$123:$M$153,[1]基础经济系数!$N$123:$N$153,"碎片宝箱",[1]基础经济系数!$J$123:$J$153,A250)</f>
        <v>0</v>
      </c>
      <c r="R250">
        <f>IF(B250=B249,0,VLOOKUP(B250,通用估算系数!$T$1:$U$11,2,FALSE))</f>
        <v>0</v>
      </c>
      <c r="S250">
        <f>SUMIFS([1]基础经济系数!$D$187:$D$214,[1]基础经济系数!$B$187:$B$214,C250,[1]基础经济系数!$G$187:$G$214,"部件宝箱")</f>
        <v>0</v>
      </c>
      <c r="T250">
        <f>SUMIFS([1]基础经济系数!$M$123:$M$153,[1]基础经济系数!$N$123:$N$153,"部件宝箱",[1]基础经济系数!$J$123:$J$153,A250)</f>
        <v>0</v>
      </c>
      <c r="U250">
        <f>IF(B250=B249,0,VLOOKUP(B250,通用估算系数!$W$1:$X$11,2,FALSE))</f>
        <v>0</v>
      </c>
      <c r="V250">
        <f>SUMIFS([1]基础经济系数!$D$187:$D$214,[1]基础经济系数!$B$187:$B$214,C250,[1]基础经济系数!$G$187:$G$214,"普通自宝箱")</f>
        <v>0</v>
      </c>
      <c r="W250">
        <f>SUMIFS([1]基础经济系数!$M$123:$M$153,[1]基础经济系数!$N$123:$N$153,"普通自宝箱",[1]基础经济系数!$J$123:$J$153,A250)</f>
        <v>0</v>
      </c>
      <c r="X250">
        <f>IF(B250=B249,0,VLOOKUP(B250,通用估算系数!$Z$1:$AA$11,2,FALSE))+IF(B250&gt;B249,1,0)</f>
        <v>0</v>
      </c>
      <c r="Y250">
        <f>SUMIFS([1]基础经济系数!$D$187:$D$214,[1]基础经济系数!$B$187:$B$214,C250,[1]基础经济系数!$G$187:$G$214,"高级自宝箱")</f>
        <v>0</v>
      </c>
      <c r="Z250">
        <f>SUMIFS([1]基础经济系数!$M$123:$M$153,[1]基础经济系数!$N$123:$N$153,"高级自宝箱",[1]基础经济系数!$J$123:$J$153,A250)</f>
        <v>0</v>
      </c>
    </row>
    <row r="251" spans="1:26" x14ac:dyDescent="0.2">
      <c r="A251">
        <f>玩家成长时间线!A251</f>
        <v>250</v>
      </c>
      <c r="B251">
        <f>玩家成长时间线!B251</f>
        <v>10</v>
      </c>
      <c r="C251">
        <f>IF(MOD(A251,通用估算系数!$B$9),MOD(A251,通用估算系数!$B$9),通用估算系数!$B$9)</f>
        <v>26</v>
      </c>
      <c r="D251">
        <f>钥匙投放计算!C251/100</f>
        <v>2.6027999999999998</v>
      </c>
      <c r="E251">
        <f>VLOOKUP(B251,通用估算系数!$G$1:$H$11,2,FALSE)*通用估算系数!$B$5/通用估算系数!$B$11</f>
        <v>2.25</v>
      </c>
      <c r="F251">
        <f t="shared" si="15"/>
        <v>0</v>
      </c>
      <c r="G251">
        <f t="shared" si="16"/>
        <v>0</v>
      </c>
      <c r="H251">
        <f t="shared" si="17"/>
        <v>0</v>
      </c>
      <c r="I251">
        <f t="shared" si="18"/>
        <v>0</v>
      </c>
      <c r="J251">
        <f>SUMIFS([1]基础经济系数!$M$123:$M$153,[1]基础经济系数!$N$123:$N$153,"稀有自宝箱",[1]基础经济系数!$J$123:$J$153,A251)</f>
        <v>0</v>
      </c>
      <c r="K251">
        <v>2</v>
      </c>
      <c r="L251">
        <v>1</v>
      </c>
      <c r="M251" s="4">
        <f t="shared" si="20"/>
        <v>0.14285714285714285</v>
      </c>
      <c r="N251" s="4">
        <f t="shared" si="20"/>
        <v>0.14285714285714285</v>
      </c>
      <c r="O251">
        <f>IF(B251=B250,0,VLOOKUP(B251,通用估算系数!$Q$1:$R$11,2,FALSE))</f>
        <v>0</v>
      </c>
      <c r="P251">
        <f>SUMIFS([1]基础经济系数!$D$187:$D$214,[1]基础经济系数!$B$187:$B$214,C251,[1]基础经济系数!$G$187:$G$214,"碎片宝箱")</f>
        <v>0</v>
      </c>
      <c r="Q251">
        <f>SUMIFS([1]基础经济系数!$M$123:$M$153,[1]基础经济系数!$N$123:$N$153,"碎片宝箱",[1]基础经济系数!$J$123:$J$153,A251)</f>
        <v>0</v>
      </c>
      <c r="R251">
        <f>IF(B251=B250,0,VLOOKUP(B251,通用估算系数!$T$1:$U$11,2,FALSE))</f>
        <v>0</v>
      </c>
      <c r="S251">
        <f>SUMIFS([1]基础经济系数!$D$187:$D$214,[1]基础经济系数!$B$187:$B$214,C251,[1]基础经济系数!$G$187:$G$214,"部件宝箱")</f>
        <v>0</v>
      </c>
      <c r="T251">
        <f>SUMIFS([1]基础经济系数!$M$123:$M$153,[1]基础经济系数!$N$123:$N$153,"部件宝箱",[1]基础经济系数!$J$123:$J$153,A251)</f>
        <v>0</v>
      </c>
      <c r="U251">
        <f>IF(B251=B250,0,VLOOKUP(B251,通用估算系数!$W$1:$X$11,2,FALSE))</f>
        <v>0</v>
      </c>
      <c r="V251">
        <f>SUMIFS([1]基础经济系数!$D$187:$D$214,[1]基础经济系数!$B$187:$B$214,C251,[1]基础经济系数!$G$187:$G$214,"普通自宝箱")</f>
        <v>0</v>
      </c>
      <c r="W251">
        <f>SUMIFS([1]基础经济系数!$M$123:$M$153,[1]基础经济系数!$N$123:$N$153,"普通自宝箱",[1]基础经济系数!$J$123:$J$153,A251)</f>
        <v>0</v>
      </c>
      <c r="X251">
        <f>IF(B251=B250,0,VLOOKUP(B251,通用估算系数!$Z$1:$AA$11,2,FALSE))+IF(B251&gt;B250,1,0)</f>
        <v>0</v>
      </c>
      <c r="Y251">
        <f>SUMIFS([1]基础经济系数!$D$187:$D$214,[1]基础经济系数!$B$187:$B$214,C251,[1]基础经济系数!$G$187:$G$214,"高级自宝箱")</f>
        <v>0</v>
      </c>
      <c r="Z251">
        <f>SUMIFS([1]基础经济系数!$M$123:$M$153,[1]基础经济系数!$N$123:$N$153,"高级自宝箱",[1]基础经济系数!$J$123:$J$153,A251)</f>
        <v>0</v>
      </c>
    </row>
    <row r="252" spans="1:26" x14ac:dyDescent="0.2">
      <c r="A252">
        <f>玩家成长时间线!A252</f>
        <v>251</v>
      </c>
      <c r="B252">
        <f>玩家成长时间线!B252</f>
        <v>10</v>
      </c>
      <c r="C252">
        <f>IF(MOD(A252,通用估算系数!$B$9),MOD(A252,通用估算系数!$B$9),通用估算系数!$B$9)</f>
        <v>27</v>
      </c>
      <c r="D252">
        <f>钥匙投放计算!C252/100</f>
        <v>2.5127999999999999</v>
      </c>
      <c r="E252">
        <f>VLOOKUP(B252,通用估算系数!$G$1:$H$11,2,FALSE)*通用估算系数!$B$5/通用估算系数!$B$11</f>
        <v>2.25</v>
      </c>
      <c r="F252">
        <f t="shared" si="15"/>
        <v>0</v>
      </c>
      <c r="G252">
        <f t="shared" si="16"/>
        <v>0</v>
      </c>
      <c r="H252">
        <f t="shared" si="17"/>
        <v>0</v>
      </c>
      <c r="I252">
        <f t="shared" si="18"/>
        <v>0</v>
      </c>
      <c r="J252">
        <f>SUMIFS([1]基础经济系数!$M$123:$M$153,[1]基础经济系数!$N$123:$N$153,"稀有自宝箱",[1]基础经济系数!$J$123:$J$153,A252)</f>
        <v>0</v>
      </c>
      <c r="K252">
        <v>2</v>
      </c>
      <c r="L252">
        <v>1</v>
      </c>
      <c r="M252" s="4">
        <f t="shared" si="20"/>
        <v>0.14285714285714285</v>
      </c>
      <c r="N252" s="4">
        <f t="shared" si="20"/>
        <v>0.14285714285714285</v>
      </c>
      <c r="O252">
        <f>IF(B252=B251,0,VLOOKUP(B252,通用估算系数!$Q$1:$R$11,2,FALSE))</f>
        <v>0</v>
      </c>
      <c r="P252">
        <f>SUMIFS([1]基础经济系数!$D$187:$D$214,[1]基础经济系数!$B$187:$B$214,C252,[1]基础经济系数!$G$187:$G$214,"碎片宝箱")</f>
        <v>0</v>
      </c>
      <c r="Q252">
        <f>SUMIFS([1]基础经济系数!$M$123:$M$153,[1]基础经济系数!$N$123:$N$153,"碎片宝箱",[1]基础经济系数!$J$123:$J$153,A252)</f>
        <v>0</v>
      </c>
      <c r="R252">
        <f>IF(B252=B251,0,VLOOKUP(B252,通用估算系数!$T$1:$U$11,2,FALSE))</f>
        <v>0</v>
      </c>
      <c r="S252">
        <f>SUMIFS([1]基础经济系数!$D$187:$D$214,[1]基础经济系数!$B$187:$B$214,C252,[1]基础经济系数!$G$187:$G$214,"部件宝箱")</f>
        <v>0</v>
      </c>
      <c r="T252">
        <f>SUMIFS([1]基础经济系数!$M$123:$M$153,[1]基础经济系数!$N$123:$N$153,"部件宝箱",[1]基础经济系数!$J$123:$J$153,A252)</f>
        <v>0</v>
      </c>
      <c r="U252">
        <f>IF(B252=B251,0,VLOOKUP(B252,通用估算系数!$W$1:$X$11,2,FALSE))</f>
        <v>0</v>
      </c>
      <c r="V252">
        <f>SUMIFS([1]基础经济系数!$D$187:$D$214,[1]基础经济系数!$B$187:$B$214,C252,[1]基础经济系数!$G$187:$G$214,"普通自宝箱")</f>
        <v>0</v>
      </c>
      <c r="W252">
        <f>SUMIFS([1]基础经济系数!$M$123:$M$153,[1]基础经济系数!$N$123:$N$153,"普通自宝箱",[1]基础经济系数!$J$123:$J$153,A252)</f>
        <v>0</v>
      </c>
      <c r="X252">
        <f>IF(B252=B251,0,VLOOKUP(B252,通用估算系数!$Z$1:$AA$11,2,FALSE))+IF(B252&gt;B251,1,0)</f>
        <v>0</v>
      </c>
      <c r="Y252">
        <f>SUMIFS([1]基础经济系数!$D$187:$D$214,[1]基础经济系数!$B$187:$B$214,C252,[1]基础经济系数!$G$187:$G$214,"高级自宝箱")</f>
        <v>0</v>
      </c>
      <c r="Z252">
        <f>SUMIFS([1]基础经济系数!$M$123:$M$153,[1]基础经济系数!$N$123:$N$153,"高级自宝箱",[1]基础经济系数!$J$123:$J$153,A252)</f>
        <v>0</v>
      </c>
    </row>
    <row r="253" spans="1:26" x14ac:dyDescent="0.2">
      <c r="A253">
        <f>玩家成长时间线!A253</f>
        <v>252</v>
      </c>
      <c r="B253">
        <f>玩家成长时间线!B253</f>
        <v>8</v>
      </c>
      <c r="C253">
        <f>IF(MOD(A253,通用估算系数!$B$9),MOD(A253,通用估算系数!$B$9),通用估算系数!$B$9)</f>
        <v>28</v>
      </c>
      <c r="D253">
        <f>钥匙投放计算!C253/100</f>
        <v>2.5228000000000002</v>
      </c>
      <c r="E253">
        <f>VLOOKUP(B253,通用估算系数!$G$1:$H$11,2,FALSE)*通用估算系数!$B$5/通用估算系数!$B$11</f>
        <v>1.8</v>
      </c>
      <c r="F253">
        <f t="shared" si="15"/>
        <v>1</v>
      </c>
      <c r="G253">
        <f t="shared" si="16"/>
        <v>0</v>
      </c>
      <c r="H253">
        <f t="shared" si="17"/>
        <v>0</v>
      </c>
      <c r="I253">
        <f t="shared" si="18"/>
        <v>0</v>
      </c>
      <c r="J253">
        <f>SUMIFS([1]基础经济系数!$M$123:$M$153,[1]基础经济系数!$N$123:$N$153,"稀有自宝箱",[1]基础经济系数!$J$123:$J$153,A253)</f>
        <v>0</v>
      </c>
      <c r="K253">
        <v>2</v>
      </c>
      <c r="L253">
        <v>1</v>
      </c>
      <c r="M253" s="4">
        <f t="shared" si="20"/>
        <v>0.14285714285714285</v>
      </c>
      <c r="N253" s="4">
        <f t="shared" si="20"/>
        <v>0.14285714285714285</v>
      </c>
      <c r="O253">
        <f>IF(B253=B252,0,VLOOKUP(B253,通用估算系数!$Q$1:$R$11,2,FALSE))</f>
        <v>1</v>
      </c>
      <c r="P253">
        <f>SUMIFS([1]基础经济系数!$D$187:$D$214,[1]基础经济系数!$B$187:$B$214,C253,[1]基础经济系数!$G$187:$G$214,"碎片宝箱")</f>
        <v>0</v>
      </c>
      <c r="Q253">
        <f>SUMIFS([1]基础经济系数!$M$123:$M$153,[1]基础经济系数!$N$123:$N$153,"碎片宝箱",[1]基础经济系数!$J$123:$J$153,A253)</f>
        <v>0</v>
      </c>
      <c r="R253">
        <f>IF(B253=B252,0,VLOOKUP(B253,通用估算系数!$T$1:$U$11,2,FALSE))</f>
        <v>0</v>
      </c>
      <c r="S253">
        <f>SUMIFS([1]基础经济系数!$D$187:$D$214,[1]基础经济系数!$B$187:$B$214,C253,[1]基础经济系数!$G$187:$G$214,"部件宝箱")</f>
        <v>0</v>
      </c>
      <c r="T253">
        <f>SUMIFS([1]基础经济系数!$M$123:$M$153,[1]基础经济系数!$N$123:$N$153,"部件宝箱",[1]基础经济系数!$J$123:$J$153,A253)</f>
        <v>0</v>
      </c>
      <c r="U253">
        <f>IF(B253=B252,0,VLOOKUP(B253,通用估算系数!$W$1:$X$11,2,FALSE))</f>
        <v>0</v>
      </c>
      <c r="V253">
        <f>SUMIFS([1]基础经济系数!$D$187:$D$214,[1]基础经济系数!$B$187:$B$214,C253,[1]基础经济系数!$G$187:$G$214,"普通自宝箱")</f>
        <v>0</v>
      </c>
      <c r="W253">
        <f>SUMIFS([1]基础经济系数!$M$123:$M$153,[1]基础经济系数!$N$123:$N$153,"普通自宝箱",[1]基础经济系数!$J$123:$J$153,A253)</f>
        <v>0</v>
      </c>
      <c r="X253">
        <f>IF(B253=B252,0,VLOOKUP(B253,通用估算系数!$Z$1:$AA$11,2,FALSE))+IF(B253&gt;B252,1,0)</f>
        <v>0</v>
      </c>
      <c r="Y253">
        <f>SUMIFS([1]基础经济系数!$D$187:$D$214,[1]基础经济系数!$B$187:$B$214,C253,[1]基础经济系数!$G$187:$G$214,"高级自宝箱")</f>
        <v>0</v>
      </c>
      <c r="Z253">
        <f>SUMIFS([1]基础经济系数!$M$123:$M$153,[1]基础经济系数!$N$123:$N$153,"高级自宝箱",[1]基础经济系数!$J$123:$J$153,A253)</f>
        <v>0</v>
      </c>
    </row>
    <row r="254" spans="1:26" x14ac:dyDescent="0.2">
      <c r="A254">
        <f>玩家成长时间线!A254</f>
        <v>253</v>
      </c>
      <c r="B254">
        <f>玩家成长时间线!B254</f>
        <v>8</v>
      </c>
      <c r="C254">
        <f>IF(MOD(A254,通用估算系数!$B$9),MOD(A254,通用估算系数!$B$9),通用估算系数!$B$9)</f>
        <v>1</v>
      </c>
      <c r="D254">
        <f>钥匙投放计算!C254/100</f>
        <v>2.2528000000000001</v>
      </c>
      <c r="E254">
        <f>VLOOKUP(B254,通用估算系数!$G$1:$H$11,2,FALSE)*通用估算系数!$B$5/通用估算系数!$B$11</f>
        <v>1.8</v>
      </c>
      <c r="F254">
        <f t="shared" si="15"/>
        <v>0</v>
      </c>
      <c r="G254">
        <f t="shared" si="16"/>
        <v>0</v>
      </c>
      <c r="H254">
        <f t="shared" si="17"/>
        <v>0</v>
      </c>
      <c r="I254">
        <f t="shared" si="18"/>
        <v>0</v>
      </c>
      <c r="J254">
        <f>SUMIFS([1]基础经济系数!$M$123:$M$153,[1]基础经济系数!$N$123:$N$153,"稀有自宝箱",[1]基础经济系数!$J$123:$J$153,A254)</f>
        <v>0</v>
      </c>
      <c r="K254">
        <v>2</v>
      </c>
      <c r="L254">
        <v>1</v>
      </c>
      <c r="M254" s="4">
        <f t="shared" si="20"/>
        <v>0.14285714285714285</v>
      </c>
      <c r="N254" s="4">
        <f t="shared" si="20"/>
        <v>0.14285714285714285</v>
      </c>
      <c r="O254">
        <f>IF(B254=B253,0,VLOOKUP(B254,通用估算系数!$Q$1:$R$11,2,FALSE))</f>
        <v>0</v>
      </c>
      <c r="P254">
        <f>SUMIFS([1]基础经济系数!$D$187:$D$214,[1]基础经济系数!$B$187:$B$214,C254,[1]基础经济系数!$G$187:$G$214,"碎片宝箱")</f>
        <v>0</v>
      </c>
      <c r="Q254">
        <f>SUMIFS([1]基础经济系数!$M$123:$M$153,[1]基础经济系数!$N$123:$N$153,"碎片宝箱",[1]基础经济系数!$J$123:$J$153,A254)</f>
        <v>0</v>
      </c>
      <c r="R254">
        <f>IF(B254=B253,0,VLOOKUP(B254,通用估算系数!$T$1:$U$11,2,FALSE))</f>
        <v>0</v>
      </c>
      <c r="S254">
        <f>SUMIFS([1]基础经济系数!$D$187:$D$214,[1]基础经济系数!$B$187:$B$214,C254,[1]基础经济系数!$G$187:$G$214,"部件宝箱")</f>
        <v>0</v>
      </c>
      <c r="T254">
        <f>SUMIFS([1]基础经济系数!$M$123:$M$153,[1]基础经济系数!$N$123:$N$153,"部件宝箱",[1]基础经济系数!$J$123:$J$153,A254)</f>
        <v>0</v>
      </c>
      <c r="U254">
        <f>IF(B254=B253,0,VLOOKUP(B254,通用估算系数!$W$1:$X$11,2,FALSE))</f>
        <v>0</v>
      </c>
      <c r="V254">
        <f>SUMIFS([1]基础经济系数!$D$187:$D$214,[1]基础经济系数!$B$187:$B$214,C254,[1]基础经济系数!$G$187:$G$214,"普通自宝箱")</f>
        <v>0</v>
      </c>
      <c r="W254">
        <f>SUMIFS([1]基础经济系数!$M$123:$M$153,[1]基础经济系数!$N$123:$N$153,"普通自宝箱",[1]基础经济系数!$J$123:$J$153,A254)</f>
        <v>0</v>
      </c>
      <c r="X254">
        <f>IF(B254=B253,0,VLOOKUP(B254,通用估算系数!$Z$1:$AA$11,2,FALSE))+IF(B254&gt;B253,1,0)</f>
        <v>0</v>
      </c>
      <c r="Y254">
        <f>SUMIFS([1]基础经济系数!$D$187:$D$214,[1]基础经济系数!$B$187:$B$214,C254,[1]基础经济系数!$G$187:$G$214,"高级自宝箱")</f>
        <v>0</v>
      </c>
      <c r="Z254">
        <f>SUMIFS([1]基础经济系数!$M$123:$M$153,[1]基础经济系数!$N$123:$N$153,"高级自宝箱",[1]基础经济系数!$J$123:$J$153,A254)</f>
        <v>0</v>
      </c>
    </row>
    <row r="255" spans="1:26" x14ac:dyDescent="0.2">
      <c r="A255">
        <f>玩家成长时间线!A255</f>
        <v>254</v>
      </c>
      <c r="B255">
        <f>玩家成长时间线!B255</f>
        <v>8</v>
      </c>
      <c r="C255">
        <f>IF(MOD(A255,通用估算系数!$B$9),MOD(A255,通用估算系数!$B$9),通用估算系数!$B$9)</f>
        <v>2</v>
      </c>
      <c r="D255">
        <f>钥匙投放计算!C255/100</f>
        <v>2.3128000000000002</v>
      </c>
      <c r="E255">
        <f>VLOOKUP(B255,通用估算系数!$G$1:$H$11,2,FALSE)*通用估算系数!$B$5/通用估算系数!$B$11</f>
        <v>1.8</v>
      </c>
      <c r="F255">
        <f t="shared" si="15"/>
        <v>0</v>
      </c>
      <c r="G255">
        <f t="shared" si="16"/>
        <v>0</v>
      </c>
      <c r="H255">
        <f t="shared" si="17"/>
        <v>0</v>
      </c>
      <c r="I255">
        <f t="shared" si="18"/>
        <v>0</v>
      </c>
      <c r="J255">
        <f>SUMIFS([1]基础经济系数!$M$123:$M$153,[1]基础经济系数!$N$123:$N$153,"稀有自宝箱",[1]基础经济系数!$J$123:$J$153,A255)</f>
        <v>0</v>
      </c>
      <c r="K255">
        <v>2</v>
      </c>
      <c r="L255">
        <v>1</v>
      </c>
      <c r="M255" s="4">
        <f t="shared" si="20"/>
        <v>0.14285714285714285</v>
      </c>
      <c r="N255" s="4">
        <f t="shared" si="20"/>
        <v>0.14285714285714285</v>
      </c>
      <c r="O255">
        <f>IF(B255=B254,0,VLOOKUP(B255,通用估算系数!$Q$1:$R$11,2,FALSE))</f>
        <v>0</v>
      </c>
      <c r="P255">
        <f>SUMIFS([1]基础经济系数!$D$187:$D$214,[1]基础经济系数!$B$187:$B$214,C255,[1]基础经济系数!$G$187:$G$214,"碎片宝箱")</f>
        <v>0</v>
      </c>
      <c r="Q255">
        <f>SUMIFS([1]基础经济系数!$M$123:$M$153,[1]基础经济系数!$N$123:$N$153,"碎片宝箱",[1]基础经济系数!$J$123:$J$153,A255)</f>
        <v>0</v>
      </c>
      <c r="R255">
        <f>IF(B255=B254,0,VLOOKUP(B255,通用估算系数!$T$1:$U$11,2,FALSE))</f>
        <v>0</v>
      </c>
      <c r="S255">
        <f>SUMIFS([1]基础经济系数!$D$187:$D$214,[1]基础经济系数!$B$187:$B$214,C255,[1]基础经济系数!$G$187:$G$214,"部件宝箱")</f>
        <v>0</v>
      </c>
      <c r="T255">
        <f>SUMIFS([1]基础经济系数!$M$123:$M$153,[1]基础经济系数!$N$123:$N$153,"部件宝箱",[1]基础经济系数!$J$123:$J$153,A255)</f>
        <v>0</v>
      </c>
      <c r="U255">
        <f>IF(B255=B254,0,VLOOKUP(B255,通用估算系数!$W$1:$X$11,2,FALSE))</f>
        <v>0</v>
      </c>
      <c r="V255">
        <f>SUMIFS([1]基础经济系数!$D$187:$D$214,[1]基础经济系数!$B$187:$B$214,C255,[1]基础经济系数!$G$187:$G$214,"普通自宝箱")</f>
        <v>0</v>
      </c>
      <c r="W255">
        <f>SUMIFS([1]基础经济系数!$M$123:$M$153,[1]基础经济系数!$N$123:$N$153,"普通自宝箱",[1]基础经济系数!$J$123:$J$153,A255)</f>
        <v>0</v>
      </c>
      <c r="X255">
        <f>IF(B255=B254,0,VLOOKUP(B255,通用估算系数!$Z$1:$AA$11,2,FALSE))+IF(B255&gt;B254,1,0)</f>
        <v>0</v>
      </c>
      <c r="Y255">
        <f>SUMIFS([1]基础经济系数!$D$187:$D$214,[1]基础经济系数!$B$187:$B$214,C255,[1]基础经济系数!$G$187:$G$214,"高级自宝箱")</f>
        <v>0</v>
      </c>
      <c r="Z255">
        <f>SUMIFS([1]基础经济系数!$M$123:$M$153,[1]基础经济系数!$N$123:$N$153,"高级自宝箱",[1]基础经济系数!$J$123:$J$153,A255)</f>
        <v>0</v>
      </c>
    </row>
    <row r="256" spans="1:26" x14ac:dyDescent="0.2">
      <c r="A256">
        <f>玩家成长时间线!A256</f>
        <v>255</v>
      </c>
      <c r="B256">
        <f>玩家成长时间线!B256</f>
        <v>9</v>
      </c>
      <c r="C256">
        <f>IF(MOD(A256,通用估算系数!$B$9),MOD(A256,通用估算系数!$B$9),通用估算系数!$B$9)</f>
        <v>3</v>
      </c>
      <c r="D256">
        <f>钥匙投放计算!C256/100</f>
        <v>2.2728000000000002</v>
      </c>
      <c r="E256">
        <f>VLOOKUP(B256,通用估算系数!$G$1:$H$11,2,FALSE)*通用估算系数!$B$5/通用估算系数!$B$11</f>
        <v>2.25</v>
      </c>
      <c r="F256">
        <f t="shared" si="15"/>
        <v>0</v>
      </c>
      <c r="G256">
        <f t="shared" si="16"/>
        <v>1</v>
      </c>
      <c r="H256">
        <f t="shared" si="17"/>
        <v>1</v>
      </c>
      <c r="I256">
        <f t="shared" si="18"/>
        <v>1</v>
      </c>
      <c r="J256">
        <f>SUMIFS([1]基础经济系数!$M$123:$M$153,[1]基础经济系数!$N$123:$N$153,"稀有自宝箱",[1]基础经济系数!$J$123:$J$153,A256)</f>
        <v>0</v>
      </c>
      <c r="K256">
        <v>2</v>
      </c>
      <c r="L256">
        <v>1</v>
      </c>
      <c r="M256" s="4">
        <f t="shared" si="20"/>
        <v>0.14285714285714285</v>
      </c>
      <c r="N256" s="4">
        <f t="shared" si="20"/>
        <v>0.14285714285714285</v>
      </c>
      <c r="O256">
        <f>IF(B256=B255,0,VLOOKUP(B256,通用估算系数!$Q$1:$R$11,2,FALSE))</f>
        <v>0</v>
      </c>
      <c r="P256">
        <f>SUMIFS([1]基础经济系数!$D$187:$D$214,[1]基础经济系数!$B$187:$B$214,C256,[1]基础经济系数!$G$187:$G$214,"碎片宝箱")</f>
        <v>0</v>
      </c>
      <c r="Q256">
        <f>SUMIFS([1]基础经济系数!$M$123:$M$153,[1]基础经济系数!$N$123:$N$153,"碎片宝箱",[1]基础经济系数!$J$123:$J$153,A256)</f>
        <v>0</v>
      </c>
      <c r="R256">
        <f>IF(B256=B255,0,VLOOKUP(B256,通用估算系数!$T$1:$U$11,2,FALSE))</f>
        <v>0</v>
      </c>
      <c r="S256">
        <f>SUMIFS([1]基础经济系数!$D$187:$D$214,[1]基础经济系数!$B$187:$B$214,C256,[1]基础经济系数!$G$187:$G$214,"部件宝箱")</f>
        <v>0</v>
      </c>
      <c r="T256">
        <f>SUMIFS([1]基础经济系数!$M$123:$M$153,[1]基础经济系数!$N$123:$N$153,"部件宝箱",[1]基础经济系数!$J$123:$J$153,A256)</f>
        <v>1</v>
      </c>
      <c r="U256">
        <f>IF(B256=B255,0,VLOOKUP(B256,通用估算系数!$W$1:$X$11,2,FALSE))</f>
        <v>1</v>
      </c>
      <c r="V256">
        <f>SUMIFS([1]基础经济系数!$D$187:$D$214,[1]基础经济系数!$B$187:$B$214,C256,[1]基础经济系数!$G$187:$G$214,"普通自宝箱")</f>
        <v>0</v>
      </c>
      <c r="W256">
        <f>SUMIFS([1]基础经济系数!$M$123:$M$153,[1]基础经济系数!$N$123:$N$153,"普通自宝箱",[1]基础经济系数!$J$123:$J$153,A256)</f>
        <v>0</v>
      </c>
      <c r="X256">
        <f>IF(B256=B255,0,VLOOKUP(B256,通用估算系数!$Z$1:$AA$11,2,FALSE))+IF(B256&gt;B255,1,0)</f>
        <v>1</v>
      </c>
      <c r="Y256">
        <f>SUMIFS([1]基础经济系数!$D$187:$D$214,[1]基础经济系数!$B$187:$B$214,C256,[1]基础经济系数!$G$187:$G$214,"高级自宝箱")</f>
        <v>0</v>
      </c>
      <c r="Z256">
        <f>SUMIFS([1]基础经济系数!$M$123:$M$153,[1]基础经济系数!$N$123:$N$153,"高级自宝箱",[1]基础经济系数!$J$123:$J$153,A256)</f>
        <v>0</v>
      </c>
    </row>
    <row r="257" spans="1:26" x14ac:dyDescent="0.2">
      <c r="A257">
        <f>玩家成长时间线!A257</f>
        <v>256</v>
      </c>
      <c r="B257">
        <f>玩家成长时间线!B257</f>
        <v>9</v>
      </c>
      <c r="C257">
        <f>IF(MOD(A257,通用估算系数!$B$9),MOD(A257,通用估算系数!$B$9),通用估算系数!$B$9)</f>
        <v>4</v>
      </c>
      <c r="D257">
        <f>钥匙投放计算!C257/100</f>
        <v>2.2827999999999999</v>
      </c>
      <c r="E257">
        <f>VLOOKUP(B257,通用估算系数!$G$1:$H$11,2,FALSE)*通用估算系数!$B$5/通用估算系数!$B$11</f>
        <v>2.25</v>
      </c>
      <c r="F257">
        <f t="shared" si="15"/>
        <v>0</v>
      </c>
      <c r="G257">
        <f t="shared" si="16"/>
        <v>0</v>
      </c>
      <c r="H257">
        <f t="shared" si="17"/>
        <v>0</v>
      </c>
      <c r="I257">
        <f t="shared" si="18"/>
        <v>0</v>
      </c>
      <c r="J257">
        <f>SUMIFS([1]基础经济系数!$M$123:$M$153,[1]基础经济系数!$N$123:$N$153,"稀有自宝箱",[1]基础经济系数!$J$123:$J$153,A257)</f>
        <v>0</v>
      </c>
      <c r="K257">
        <v>2</v>
      </c>
      <c r="L257">
        <v>1</v>
      </c>
      <c r="M257" s="4">
        <f t="shared" si="20"/>
        <v>0.14285714285714285</v>
      </c>
      <c r="N257" s="4">
        <f t="shared" si="20"/>
        <v>0.14285714285714285</v>
      </c>
      <c r="O257">
        <f>IF(B257=B256,0,VLOOKUP(B257,通用估算系数!$Q$1:$R$11,2,FALSE))</f>
        <v>0</v>
      </c>
      <c r="P257">
        <f>SUMIFS([1]基础经济系数!$D$187:$D$214,[1]基础经济系数!$B$187:$B$214,C257,[1]基础经济系数!$G$187:$G$214,"碎片宝箱")</f>
        <v>0</v>
      </c>
      <c r="Q257">
        <f>SUMIFS([1]基础经济系数!$M$123:$M$153,[1]基础经济系数!$N$123:$N$153,"碎片宝箱",[1]基础经济系数!$J$123:$J$153,A257)</f>
        <v>0</v>
      </c>
      <c r="R257">
        <f>IF(B257=B256,0,VLOOKUP(B257,通用估算系数!$T$1:$U$11,2,FALSE))</f>
        <v>0</v>
      </c>
      <c r="S257">
        <f>SUMIFS([1]基础经济系数!$D$187:$D$214,[1]基础经济系数!$B$187:$B$214,C257,[1]基础经济系数!$G$187:$G$214,"部件宝箱")</f>
        <v>0</v>
      </c>
      <c r="T257">
        <f>SUMIFS([1]基础经济系数!$M$123:$M$153,[1]基础经济系数!$N$123:$N$153,"部件宝箱",[1]基础经济系数!$J$123:$J$153,A257)</f>
        <v>0</v>
      </c>
      <c r="U257">
        <f>IF(B257=B256,0,VLOOKUP(B257,通用估算系数!$W$1:$X$11,2,FALSE))</f>
        <v>0</v>
      </c>
      <c r="V257">
        <f>SUMIFS([1]基础经济系数!$D$187:$D$214,[1]基础经济系数!$B$187:$B$214,C257,[1]基础经济系数!$G$187:$G$214,"普通自宝箱")</f>
        <v>0</v>
      </c>
      <c r="W257">
        <f>SUMIFS([1]基础经济系数!$M$123:$M$153,[1]基础经济系数!$N$123:$N$153,"普通自宝箱",[1]基础经济系数!$J$123:$J$153,A257)</f>
        <v>0</v>
      </c>
      <c r="X257">
        <f>IF(B257=B256,0,VLOOKUP(B257,通用估算系数!$Z$1:$AA$11,2,FALSE))+IF(B257&gt;B256,1,0)</f>
        <v>0</v>
      </c>
      <c r="Y257">
        <f>SUMIFS([1]基础经济系数!$D$187:$D$214,[1]基础经济系数!$B$187:$B$214,C257,[1]基础经济系数!$G$187:$G$214,"高级自宝箱")</f>
        <v>0</v>
      </c>
      <c r="Z257">
        <f>SUMIFS([1]基础经济系数!$M$123:$M$153,[1]基础经济系数!$N$123:$N$153,"高级自宝箱",[1]基础经济系数!$J$123:$J$153,A257)</f>
        <v>0</v>
      </c>
    </row>
    <row r="258" spans="1:26" x14ac:dyDescent="0.2">
      <c r="A258">
        <f>玩家成长时间线!A258</f>
        <v>257</v>
      </c>
      <c r="B258">
        <f>玩家成长时间线!B258</f>
        <v>9</v>
      </c>
      <c r="C258">
        <f>IF(MOD(A258,通用估算系数!$B$9),MOD(A258,通用估算系数!$B$9),通用估算系数!$B$9)</f>
        <v>5</v>
      </c>
      <c r="D258">
        <f>钥匙投放计算!C258/100</f>
        <v>2.3927999999999998</v>
      </c>
      <c r="E258">
        <f>VLOOKUP(B258,通用估算系数!$G$1:$H$11,2,FALSE)*通用估算系数!$B$5/通用估算系数!$B$11</f>
        <v>2.25</v>
      </c>
      <c r="F258">
        <f t="shared" si="15"/>
        <v>0</v>
      </c>
      <c r="G258">
        <f t="shared" si="16"/>
        <v>0</v>
      </c>
      <c r="H258">
        <f t="shared" si="17"/>
        <v>0</v>
      </c>
      <c r="I258">
        <f t="shared" si="18"/>
        <v>0</v>
      </c>
      <c r="J258">
        <f>SUMIFS([1]基础经济系数!$M$123:$M$153,[1]基础经济系数!$N$123:$N$153,"稀有自宝箱",[1]基础经济系数!$J$123:$J$153,A258)</f>
        <v>0</v>
      </c>
      <c r="K258">
        <v>2</v>
      </c>
      <c r="L258">
        <v>1</v>
      </c>
      <c r="M258" s="4">
        <f t="shared" si="20"/>
        <v>0.14285714285714285</v>
      </c>
      <c r="N258" s="4">
        <f t="shared" si="20"/>
        <v>0.14285714285714285</v>
      </c>
      <c r="O258">
        <f>IF(B258=B257,0,VLOOKUP(B258,通用估算系数!$Q$1:$R$11,2,FALSE))</f>
        <v>0</v>
      </c>
      <c r="P258">
        <f>SUMIFS([1]基础经济系数!$D$187:$D$214,[1]基础经济系数!$B$187:$B$214,C258,[1]基础经济系数!$G$187:$G$214,"碎片宝箱")</f>
        <v>0</v>
      </c>
      <c r="Q258">
        <f>SUMIFS([1]基础经济系数!$M$123:$M$153,[1]基础经济系数!$N$123:$N$153,"碎片宝箱",[1]基础经济系数!$J$123:$J$153,A258)</f>
        <v>0</v>
      </c>
      <c r="R258">
        <f>IF(B258=B257,0,VLOOKUP(B258,通用估算系数!$T$1:$U$11,2,FALSE))</f>
        <v>0</v>
      </c>
      <c r="S258">
        <f>SUMIFS([1]基础经济系数!$D$187:$D$214,[1]基础经济系数!$B$187:$B$214,C258,[1]基础经济系数!$G$187:$G$214,"部件宝箱")</f>
        <v>0</v>
      </c>
      <c r="T258">
        <f>SUMIFS([1]基础经济系数!$M$123:$M$153,[1]基础经济系数!$N$123:$N$153,"部件宝箱",[1]基础经济系数!$J$123:$J$153,A258)</f>
        <v>0</v>
      </c>
      <c r="U258">
        <f>IF(B258=B257,0,VLOOKUP(B258,通用估算系数!$W$1:$X$11,2,FALSE))</f>
        <v>0</v>
      </c>
      <c r="V258">
        <f>SUMIFS([1]基础经济系数!$D$187:$D$214,[1]基础经济系数!$B$187:$B$214,C258,[1]基础经济系数!$G$187:$G$214,"普通自宝箱")</f>
        <v>0</v>
      </c>
      <c r="W258">
        <f>SUMIFS([1]基础经济系数!$M$123:$M$153,[1]基础经济系数!$N$123:$N$153,"普通自宝箱",[1]基础经济系数!$J$123:$J$153,A258)</f>
        <v>0</v>
      </c>
      <c r="X258">
        <f>IF(B258=B257,0,VLOOKUP(B258,通用估算系数!$Z$1:$AA$11,2,FALSE))+IF(B258&gt;B257,1,0)</f>
        <v>0</v>
      </c>
      <c r="Y258">
        <f>SUMIFS([1]基础经济系数!$D$187:$D$214,[1]基础经济系数!$B$187:$B$214,C258,[1]基础经济系数!$G$187:$G$214,"高级自宝箱")</f>
        <v>0</v>
      </c>
      <c r="Z258">
        <f>SUMIFS([1]基础经济系数!$M$123:$M$153,[1]基础经济系数!$N$123:$N$153,"高级自宝箱",[1]基础经济系数!$J$123:$J$153,A258)</f>
        <v>0</v>
      </c>
    </row>
    <row r="259" spans="1:26" x14ac:dyDescent="0.2">
      <c r="A259">
        <f>玩家成长时间线!A259</f>
        <v>258</v>
      </c>
      <c r="B259">
        <f>玩家成长时间线!B259</f>
        <v>10</v>
      </c>
      <c r="C259">
        <f>IF(MOD(A259,通用估算系数!$B$9),MOD(A259,通用估算系数!$B$9),通用估算系数!$B$9)</f>
        <v>6</v>
      </c>
      <c r="D259">
        <f>钥匙投放计算!C259/100</f>
        <v>2.3028</v>
      </c>
      <c r="E259">
        <f>VLOOKUP(B259,通用估算系数!$G$1:$H$11,2,FALSE)*通用估算系数!$B$5/通用估算系数!$B$11</f>
        <v>2.25</v>
      </c>
      <c r="F259">
        <f t="shared" ref="F259:F322" si="21">SUM(O259:Q259)</f>
        <v>0</v>
      </c>
      <c r="G259">
        <f t="shared" ref="G259:G322" si="22">SUM(R259:T259)</f>
        <v>0</v>
      </c>
      <c r="H259">
        <f t="shared" ref="H259:H322" si="23">SUM(U259:W259)</f>
        <v>0</v>
      </c>
      <c r="I259">
        <f t="shared" ref="I259:I322" si="24">SUM(X259:Z259)</f>
        <v>1</v>
      </c>
      <c r="J259">
        <f>SUMIFS([1]基础经济系数!$M$123:$M$153,[1]基础经济系数!$N$123:$N$153,"稀有自宝箱",[1]基础经济系数!$J$123:$J$153,A259)</f>
        <v>0</v>
      </c>
      <c r="K259">
        <v>2</v>
      </c>
      <c r="L259">
        <v>1</v>
      </c>
      <c r="M259" s="4">
        <f t="shared" ref="M259:N290" si="25">1/7</f>
        <v>0.14285714285714285</v>
      </c>
      <c r="N259" s="4">
        <f t="shared" si="25"/>
        <v>0.14285714285714285</v>
      </c>
      <c r="O259">
        <f>IF(B259=B258,0,VLOOKUP(B259,通用估算系数!$Q$1:$R$11,2,FALSE))</f>
        <v>0</v>
      </c>
      <c r="P259">
        <f>SUMIFS([1]基础经济系数!$D$187:$D$214,[1]基础经济系数!$B$187:$B$214,C259,[1]基础经济系数!$G$187:$G$214,"碎片宝箱")</f>
        <v>0</v>
      </c>
      <c r="Q259">
        <f>SUMIFS([1]基础经济系数!$M$123:$M$153,[1]基础经济系数!$N$123:$N$153,"碎片宝箱",[1]基础经济系数!$J$123:$J$153,A259)</f>
        <v>0</v>
      </c>
      <c r="R259">
        <f>IF(B259=B258,0,VLOOKUP(B259,通用估算系数!$T$1:$U$11,2,FALSE))</f>
        <v>0</v>
      </c>
      <c r="S259">
        <f>SUMIFS([1]基础经济系数!$D$187:$D$214,[1]基础经济系数!$B$187:$B$214,C259,[1]基础经济系数!$G$187:$G$214,"部件宝箱")</f>
        <v>0</v>
      </c>
      <c r="T259">
        <f>SUMIFS([1]基础经济系数!$M$123:$M$153,[1]基础经济系数!$N$123:$N$153,"部件宝箱",[1]基础经济系数!$J$123:$J$153,A259)</f>
        <v>0</v>
      </c>
      <c r="U259">
        <f>IF(B259=B258,0,VLOOKUP(B259,通用估算系数!$W$1:$X$11,2,FALSE))</f>
        <v>0</v>
      </c>
      <c r="V259">
        <f>SUMIFS([1]基础经济系数!$D$187:$D$214,[1]基础经济系数!$B$187:$B$214,C259,[1]基础经济系数!$G$187:$G$214,"普通自宝箱")</f>
        <v>0</v>
      </c>
      <c r="W259">
        <f>SUMIFS([1]基础经济系数!$M$123:$M$153,[1]基础经济系数!$N$123:$N$153,"普通自宝箱",[1]基础经济系数!$J$123:$J$153,A259)</f>
        <v>0</v>
      </c>
      <c r="X259">
        <f>IF(B259=B258,0,VLOOKUP(B259,通用估算系数!$Z$1:$AA$11,2,FALSE))+IF(B259&gt;B258,1,0)</f>
        <v>1</v>
      </c>
      <c r="Y259">
        <f>SUMIFS([1]基础经济系数!$D$187:$D$214,[1]基础经济系数!$B$187:$B$214,C259,[1]基础经济系数!$G$187:$G$214,"高级自宝箱")</f>
        <v>0</v>
      </c>
      <c r="Z259">
        <f>SUMIFS([1]基础经济系数!$M$123:$M$153,[1]基础经济系数!$N$123:$N$153,"高级自宝箱",[1]基础经济系数!$J$123:$J$153,A259)</f>
        <v>0</v>
      </c>
    </row>
    <row r="260" spans="1:26" x14ac:dyDescent="0.2">
      <c r="A260">
        <f>玩家成长时间线!A260</f>
        <v>259</v>
      </c>
      <c r="B260">
        <f>玩家成长时间线!B260</f>
        <v>10</v>
      </c>
      <c r="C260">
        <f>IF(MOD(A260,通用估算系数!$B$9),MOD(A260,通用估算系数!$B$9),通用估算系数!$B$9)</f>
        <v>7</v>
      </c>
      <c r="D260">
        <f>钥匙投放计算!C260/100</f>
        <v>2.3128000000000002</v>
      </c>
      <c r="E260">
        <f>VLOOKUP(B260,通用估算系数!$G$1:$H$11,2,FALSE)*通用估算系数!$B$5/通用估算系数!$B$11</f>
        <v>2.25</v>
      </c>
      <c r="F260">
        <f t="shared" si="21"/>
        <v>0</v>
      </c>
      <c r="G260">
        <f t="shared" si="22"/>
        <v>1</v>
      </c>
      <c r="H260">
        <f t="shared" si="23"/>
        <v>0</v>
      </c>
      <c r="I260">
        <f t="shared" si="24"/>
        <v>0</v>
      </c>
      <c r="J260">
        <f>SUMIFS([1]基础经济系数!$M$123:$M$153,[1]基础经济系数!$N$123:$N$153,"稀有自宝箱",[1]基础经济系数!$J$123:$J$153,A260)</f>
        <v>0</v>
      </c>
      <c r="K260">
        <v>2</v>
      </c>
      <c r="L260">
        <v>1</v>
      </c>
      <c r="M260" s="4">
        <f t="shared" si="25"/>
        <v>0.14285714285714285</v>
      </c>
      <c r="N260" s="4">
        <f t="shared" si="25"/>
        <v>0.14285714285714285</v>
      </c>
      <c r="O260">
        <f>IF(B260=B259,0,VLOOKUP(B260,通用估算系数!$Q$1:$R$11,2,FALSE))</f>
        <v>0</v>
      </c>
      <c r="P260">
        <f>SUMIFS([1]基础经济系数!$D$187:$D$214,[1]基础经济系数!$B$187:$B$214,C260,[1]基础经济系数!$G$187:$G$214,"碎片宝箱")</f>
        <v>0</v>
      </c>
      <c r="Q260">
        <f>SUMIFS([1]基础经济系数!$M$123:$M$153,[1]基础经济系数!$N$123:$N$153,"碎片宝箱",[1]基础经济系数!$J$123:$J$153,A260)</f>
        <v>0</v>
      </c>
      <c r="R260">
        <f>IF(B260=B259,0,VLOOKUP(B260,通用估算系数!$T$1:$U$11,2,FALSE))</f>
        <v>0</v>
      </c>
      <c r="S260">
        <f>SUMIFS([1]基础经济系数!$D$187:$D$214,[1]基础经济系数!$B$187:$B$214,C260,[1]基础经济系数!$G$187:$G$214,"部件宝箱")</f>
        <v>1</v>
      </c>
      <c r="T260">
        <f>SUMIFS([1]基础经济系数!$M$123:$M$153,[1]基础经济系数!$N$123:$N$153,"部件宝箱",[1]基础经济系数!$J$123:$J$153,A260)</f>
        <v>0</v>
      </c>
      <c r="U260">
        <f>IF(B260=B259,0,VLOOKUP(B260,通用估算系数!$W$1:$X$11,2,FALSE))</f>
        <v>0</v>
      </c>
      <c r="V260">
        <f>SUMIFS([1]基础经济系数!$D$187:$D$214,[1]基础经济系数!$B$187:$B$214,C260,[1]基础经济系数!$G$187:$G$214,"普通自宝箱")</f>
        <v>0</v>
      </c>
      <c r="W260">
        <f>SUMIFS([1]基础经济系数!$M$123:$M$153,[1]基础经济系数!$N$123:$N$153,"普通自宝箱",[1]基础经济系数!$J$123:$J$153,A260)</f>
        <v>0</v>
      </c>
      <c r="X260">
        <f>IF(B260=B259,0,VLOOKUP(B260,通用估算系数!$Z$1:$AA$11,2,FALSE))+IF(B260&gt;B259,1,0)</f>
        <v>0</v>
      </c>
      <c r="Y260">
        <f>SUMIFS([1]基础经济系数!$D$187:$D$214,[1]基础经济系数!$B$187:$B$214,C260,[1]基础经济系数!$G$187:$G$214,"高级自宝箱")</f>
        <v>0</v>
      </c>
      <c r="Z260">
        <f>SUMIFS([1]基础经济系数!$M$123:$M$153,[1]基础经济系数!$N$123:$N$153,"高级自宝箱",[1]基础经济系数!$J$123:$J$153,A260)</f>
        <v>0</v>
      </c>
    </row>
    <row r="261" spans="1:26" x14ac:dyDescent="0.2">
      <c r="A261">
        <f>玩家成长时间线!A261</f>
        <v>260</v>
      </c>
      <c r="B261">
        <f>玩家成长时间线!B261</f>
        <v>10</v>
      </c>
      <c r="C261">
        <f>IF(MOD(A261,通用估算系数!$B$9),MOD(A261,通用估算系数!$B$9),通用估算系数!$B$9)</f>
        <v>8</v>
      </c>
      <c r="D261">
        <f>钥匙投放计算!C261/100</f>
        <v>2.3228</v>
      </c>
      <c r="E261">
        <f>VLOOKUP(B261,通用估算系数!$G$1:$H$11,2,FALSE)*通用估算系数!$B$5/通用估算系数!$B$11</f>
        <v>2.25</v>
      </c>
      <c r="F261">
        <f t="shared" si="21"/>
        <v>0</v>
      </c>
      <c r="G261">
        <f t="shared" si="22"/>
        <v>0</v>
      </c>
      <c r="H261">
        <f t="shared" si="23"/>
        <v>0</v>
      </c>
      <c r="I261">
        <f t="shared" si="24"/>
        <v>0</v>
      </c>
      <c r="J261">
        <f>SUMIFS([1]基础经济系数!$M$123:$M$153,[1]基础经济系数!$N$123:$N$153,"稀有自宝箱",[1]基础经济系数!$J$123:$J$153,A261)</f>
        <v>0</v>
      </c>
      <c r="K261">
        <v>2</v>
      </c>
      <c r="L261">
        <v>1</v>
      </c>
      <c r="M261" s="4">
        <f t="shared" si="25"/>
        <v>0.14285714285714285</v>
      </c>
      <c r="N261" s="4">
        <f t="shared" si="25"/>
        <v>0.14285714285714285</v>
      </c>
      <c r="O261">
        <f>IF(B261=B260,0,VLOOKUP(B261,通用估算系数!$Q$1:$R$11,2,FALSE))</f>
        <v>0</v>
      </c>
      <c r="P261">
        <f>SUMIFS([1]基础经济系数!$D$187:$D$214,[1]基础经济系数!$B$187:$B$214,C261,[1]基础经济系数!$G$187:$G$214,"碎片宝箱")</f>
        <v>0</v>
      </c>
      <c r="Q261">
        <f>SUMIFS([1]基础经济系数!$M$123:$M$153,[1]基础经济系数!$N$123:$N$153,"碎片宝箱",[1]基础经济系数!$J$123:$J$153,A261)</f>
        <v>0</v>
      </c>
      <c r="R261">
        <f>IF(B261=B260,0,VLOOKUP(B261,通用估算系数!$T$1:$U$11,2,FALSE))</f>
        <v>0</v>
      </c>
      <c r="S261">
        <f>SUMIFS([1]基础经济系数!$D$187:$D$214,[1]基础经济系数!$B$187:$B$214,C261,[1]基础经济系数!$G$187:$G$214,"部件宝箱")</f>
        <v>0</v>
      </c>
      <c r="T261">
        <f>SUMIFS([1]基础经济系数!$M$123:$M$153,[1]基础经济系数!$N$123:$N$153,"部件宝箱",[1]基础经济系数!$J$123:$J$153,A261)</f>
        <v>0</v>
      </c>
      <c r="U261">
        <f>IF(B261=B260,0,VLOOKUP(B261,通用估算系数!$W$1:$X$11,2,FALSE))</f>
        <v>0</v>
      </c>
      <c r="V261">
        <f>SUMIFS([1]基础经济系数!$D$187:$D$214,[1]基础经济系数!$B$187:$B$214,C261,[1]基础经济系数!$G$187:$G$214,"普通自宝箱")</f>
        <v>0</v>
      </c>
      <c r="W261">
        <f>SUMIFS([1]基础经济系数!$M$123:$M$153,[1]基础经济系数!$N$123:$N$153,"普通自宝箱",[1]基础经济系数!$J$123:$J$153,A261)</f>
        <v>0</v>
      </c>
      <c r="X261">
        <f>IF(B261=B260,0,VLOOKUP(B261,通用估算系数!$Z$1:$AA$11,2,FALSE))+IF(B261&gt;B260,1,0)</f>
        <v>0</v>
      </c>
      <c r="Y261">
        <f>SUMIFS([1]基础经济系数!$D$187:$D$214,[1]基础经济系数!$B$187:$B$214,C261,[1]基础经济系数!$G$187:$G$214,"高级自宝箱")</f>
        <v>0</v>
      </c>
      <c r="Z261">
        <f>SUMIFS([1]基础经济系数!$M$123:$M$153,[1]基础经济系数!$N$123:$N$153,"高级自宝箱",[1]基础经济系数!$J$123:$J$153,A261)</f>
        <v>0</v>
      </c>
    </row>
    <row r="262" spans="1:26" x14ac:dyDescent="0.2">
      <c r="A262">
        <f>玩家成长时间线!A262</f>
        <v>261</v>
      </c>
      <c r="B262">
        <f>玩家成长时间线!B262</f>
        <v>10</v>
      </c>
      <c r="C262">
        <f>IF(MOD(A262,通用估算系数!$B$9),MOD(A262,通用估算系数!$B$9),通用估算系数!$B$9)</f>
        <v>9</v>
      </c>
      <c r="D262">
        <f>钥匙投放计算!C262/100</f>
        <v>2.5327999999999999</v>
      </c>
      <c r="E262">
        <f>VLOOKUP(B262,通用估算系数!$G$1:$H$11,2,FALSE)*通用估算系数!$B$5/通用估算系数!$B$11</f>
        <v>2.25</v>
      </c>
      <c r="F262">
        <f t="shared" si="21"/>
        <v>0</v>
      </c>
      <c r="G262">
        <f t="shared" si="22"/>
        <v>0</v>
      </c>
      <c r="H262">
        <f t="shared" si="23"/>
        <v>0</v>
      </c>
      <c r="I262">
        <f t="shared" si="24"/>
        <v>0</v>
      </c>
      <c r="J262">
        <f>SUMIFS([1]基础经济系数!$M$123:$M$153,[1]基础经济系数!$N$123:$N$153,"稀有自宝箱",[1]基础经济系数!$J$123:$J$153,A262)</f>
        <v>0</v>
      </c>
      <c r="K262">
        <v>2</v>
      </c>
      <c r="L262">
        <v>1</v>
      </c>
      <c r="M262" s="4">
        <f t="shared" si="25"/>
        <v>0.14285714285714285</v>
      </c>
      <c r="N262" s="4">
        <f t="shared" si="25"/>
        <v>0.14285714285714285</v>
      </c>
      <c r="O262">
        <f>IF(B262=B261,0,VLOOKUP(B262,通用估算系数!$Q$1:$R$11,2,FALSE))</f>
        <v>0</v>
      </c>
      <c r="P262">
        <f>SUMIFS([1]基础经济系数!$D$187:$D$214,[1]基础经济系数!$B$187:$B$214,C262,[1]基础经济系数!$G$187:$G$214,"碎片宝箱")</f>
        <v>0</v>
      </c>
      <c r="Q262">
        <f>SUMIFS([1]基础经济系数!$M$123:$M$153,[1]基础经济系数!$N$123:$N$153,"碎片宝箱",[1]基础经济系数!$J$123:$J$153,A262)</f>
        <v>0</v>
      </c>
      <c r="R262">
        <f>IF(B262=B261,0,VLOOKUP(B262,通用估算系数!$T$1:$U$11,2,FALSE))</f>
        <v>0</v>
      </c>
      <c r="S262">
        <f>SUMIFS([1]基础经济系数!$D$187:$D$214,[1]基础经济系数!$B$187:$B$214,C262,[1]基础经济系数!$G$187:$G$214,"部件宝箱")</f>
        <v>0</v>
      </c>
      <c r="T262">
        <f>SUMIFS([1]基础经济系数!$M$123:$M$153,[1]基础经济系数!$N$123:$N$153,"部件宝箱",[1]基础经济系数!$J$123:$J$153,A262)</f>
        <v>0</v>
      </c>
      <c r="U262">
        <f>IF(B262=B261,0,VLOOKUP(B262,通用估算系数!$W$1:$X$11,2,FALSE))</f>
        <v>0</v>
      </c>
      <c r="V262">
        <f>SUMIFS([1]基础经济系数!$D$187:$D$214,[1]基础经济系数!$B$187:$B$214,C262,[1]基础经济系数!$G$187:$G$214,"普通自宝箱")</f>
        <v>0</v>
      </c>
      <c r="W262">
        <f>SUMIFS([1]基础经济系数!$M$123:$M$153,[1]基础经济系数!$N$123:$N$153,"普通自宝箱",[1]基础经济系数!$J$123:$J$153,A262)</f>
        <v>0</v>
      </c>
      <c r="X262">
        <f>IF(B262=B261,0,VLOOKUP(B262,通用估算系数!$Z$1:$AA$11,2,FALSE))+IF(B262&gt;B261,1,0)</f>
        <v>0</v>
      </c>
      <c r="Y262">
        <f>SUMIFS([1]基础经济系数!$D$187:$D$214,[1]基础经济系数!$B$187:$B$214,C262,[1]基础经济系数!$G$187:$G$214,"高级自宝箱")</f>
        <v>0</v>
      </c>
      <c r="Z262">
        <f>SUMIFS([1]基础经济系数!$M$123:$M$153,[1]基础经济系数!$N$123:$N$153,"高级自宝箱",[1]基础经济系数!$J$123:$J$153,A262)</f>
        <v>0</v>
      </c>
    </row>
    <row r="263" spans="1:26" x14ac:dyDescent="0.2">
      <c r="A263">
        <f>玩家成长时间线!A263</f>
        <v>262</v>
      </c>
      <c r="B263">
        <f>玩家成长时间线!B263</f>
        <v>10</v>
      </c>
      <c r="C263">
        <f>IF(MOD(A263,通用估算系数!$B$9),MOD(A263,通用估算系数!$B$9),通用估算系数!$B$9)</f>
        <v>10</v>
      </c>
      <c r="D263">
        <f>钥匙投放计算!C263/100</f>
        <v>2.3428</v>
      </c>
      <c r="E263">
        <f>VLOOKUP(B263,通用估算系数!$G$1:$H$11,2,FALSE)*通用估算系数!$B$5/通用估算系数!$B$11</f>
        <v>2.25</v>
      </c>
      <c r="F263">
        <f t="shared" si="21"/>
        <v>0</v>
      </c>
      <c r="G263">
        <f t="shared" si="22"/>
        <v>0</v>
      </c>
      <c r="H263">
        <f t="shared" si="23"/>
        <v>0</v>
      </c>
      <c r="I263">
        <f t="shared" si="24"/>
        <v>0</v>
      </c>
      <c r="J263">
        <f>SUMIFS([1]基础经济系数!$M$123:$M$153,[1]基础经济系数!$N$123:$N$153,"稀有自宝箱",[1]基础经济系数!$J$123:$J$153,A263)</f>
        <v>0</v>
      </c>
      <c r="K263">
        <v>2</v>
      </c>
      <c r="L263">
        <v>1</v>
      </c>
      <c r="M263" s="4">
        <f t="shared" si="25"/>
        <v>0.14285714285714285</v>
      </c>
      <c r="N263" s="4">
        <f t="shared" si="25"/>
        <v>0.14285714285714285</v>
      </c>
      <c r="O263">
        <f>IF(B263=B262,0,VLOOKUP(B263,通用估算系数!$Q$1:$R$11,2,FALSE))</f>
        <v>0</v>
      </c>
      <c r="P263">
        <f>SUMIFS([1]基础经济系数!$D$187:$D$214,[1]基础经济系数!$B$187:$B$214,C263,[1]基础经济系数!$G$187:$G$214,"碎片宝箱")</f>
        <v>0</v>
      </c>
      <c r="Q263">
        <f>SUMIFS([1]基础经济系数!$M$123:$M$153,[1]基础经济系数!$N$123:$N$153,"碎片宝箱",[1]基础经济系数!$J$123:$J$153,A263)</f>
        <v>0</v>
      </c>
      <c r="R263">
        <f>IF(B263=B262,0,VLOOKUP(B263,通用估算系数!$T$1:$U$11,2,FALSE))</f>
        <v>0</v>
      </c>
      <c r="S263">
        <f>SUMIFS([1]基础经济系数!$D$187:$D$214,[1]基础经济系数!$B$187:$B$214,C263,[1]基础经济系数!$G$187:$G$214,"部件宝箱")</f>
        <v>0</v>
      </c>
      <c r="T263">
        <f>SUMIFS([1]基础经济系数!$M$123:$M$153,[1]基础经济系数!$N$123:$N$153,"部件宝箱",[1]基础经济系数!$J$123:$J$153,A263)</f>
        <v>0</v>
      </c>
      <c r="U263">
        <f>IF(B263=B262,0,VLOOKUP(B263,通用估算系数!$W$1:$X$11,2,FALSE))</f>
        <v>0</v>
      </c>
      <c r="V263">
        <f>SUMIFS([1]基础经济系数!$D$187:$D$214,[1]基础经济系数!$B$187:$B$214,C263,[1]基础经济系数!$G$187:$G$214,"普通自宝箱")</f>
        <v>0</v>
      </c>
      <c r="W263">
        <f>SUMIFS([1]基础经济系数!$M$123:$M$153,[1]基础经济系数!$N$123:$N$153,"普通自宝箱",[1]基础经济系数!$J$123:$J$153,A263)</f>
        <v>0</v>
      </c>
      <c r="X263">
        <f>IF(B263=B262,0,VLOOKUP(B263,通用估算系数!$Z$1:$AA$11,2,FALSE))+IF(B263&gt;B262,1,0)</f>
        <v>0</v>
      </c>
      <c r="Y263">
        <f>SUMIFS([1]基础经济系数!$D$187:$D$214,[1]基础经济系数!$B$187:$B$214,C263,[1]基础经济系数!$G$187:$G$214,"高级自宝箱")</f>
        <v>0</v>
      </c>
      <c r="Z263">
        <f>SUMIFS([1]基础经济系数!$M$123:$M$153,[1]基础经济系数!$N$123:$N$153,"高级自宝箱",[1]基础经济系数!$J$123:$J$153,A263)</f>
        <v>0</v>
      </c>
    </row>
    <row r="264" spans="1:26" x14ac:dyDescent="0.2">
      <c r="A264">
        <f>玩家成长时间线!A264</f>
        <v>263</v>
      </c>
      <c r="B264">
        <f>玩家成长时间线!B264</f>
        <v>10</v>
      </c>
      <c r="C264">
        <f>IF(MOD(A264,通用估算系数!$B$9),MOD(A264,通用估算系数!$B$9),通用估算系数!$B$9)</f>
        <v>11</v>
      </c>
      <c r="D264">
        <f>钥匙投放计算!C264/100</f>
        <v>2.3528000000000002</v>
      </c>
      <c r="E264">
        <f>VLOOKUP(B264,通用估算系数!$G$1:$H$11,2,FALSE)*通用估算系数!$B$5/通用估算系数!$B$11</f>
        <v>2.25</v>
      </c>
      <c r="F264">
        <f t="shared" si="21"/>
        <v>0</v>
      </c>
      <c r="G264">
        <f t="shared" si="22"/>
        <v>0</v>
      </c>
      <c r="H264">
        <f t="shared" si="23"/>
        <v>0</v>
      </c>
      <c r="I264">
        <f t="shared" si="24"/>
        <v>0</v>
      </c>
      <c r="J264">
        <f>SUMIFS([1]基础经济系数!$M$123:$M$153,[1]基础经济系数!$N$123:$N$153,"稀有自宝箱",[1]基础经济系数!$J$123:$J$153,A264)</f>
        <v>0</v>
      </c>
      <c r="K264">
        <v>2</v>
      </c>
      <c r="L264">
        <v>1</v>
      </c>
      <c r="M264" s="4">
        <f t="shared" si="25"/>
        <v>0.14285714285714285</v>
      </c>
      <c r="N264" s="4">
        <f t="shared" si="25"/>
        <v>0.14285714285714285</v>
      </c>
      <c r="O264">
        <f>IF(B264=B263,0,VLOOKUP(B264,通用估算系数!$Q$1:$R$11,2,FALSE))</f>
        <v>0</v>
      </c>
      <c r="P264">
        <f>SUMIFS([1]基础经济系数!$D$187:$D$214,[1]基础经济系数!$B$187:$B$214,C264,[1]基础经济系数!$G$187:$G$214,"碎片宝箱")</f>
        <v>0</v>
      </c>
      <c r="Q264">
        <f>SUMIFS([1]基础经济系数!$M$123:$M$153,[1]基础经济系数!$N$123:$N$153,"碎片宝箱",[1]基础经济系数!$J$123:$J$153,A264)</f>
        <v>0</v>
      </c>
      <c r="R264">
        <f>IF(B264=B263,0,VLOOKUP(B264,通用估算系数!$T$1:$U$11,2,FALSE))</f>
        <v>0</v>
      </c>
      <c r="S264">
        <f>SUMIFS([1]基础经济系数!$D$187:$D$214,[1]基础经济系数!$B$187:$B$214,C264,[1]基础经济系数!$G$187:$G$214,"部件宝箱")</f>
        <v>0</v>
      </c>
      <c r="T264">
        <f>SUMIFS([1]基础经济系数!$M$123:$M$153,[1]基础经济系数!$N$123:$N$153,"部件宝箱",[1]基础经济系数!$J$123:$J$153,A264)</f>
        <v>0</v>
      </c>
      <c r="U264">
        <f>IF(B264=B263,0,VLOOKUP(B264,通用估算系数!$W$1:$X$11,2,FALSE))</f>
        <v>0</v>
      </c>
      <c r="V264">
        <f>SUMIFS([1]基础经济系数!$D$187:$D$214,[1]基础经济系数!$B$187:$B$214,C264,[1]基础经济系数!$G$187:$G$214,"普通自宝箱")</f>
        <v>0</v>
      </c>
      <c r="W264">
        <f>SUMIFS([1]基础经济系数!$M$123:$M$153,[1]基础经济系数!$N$123:$N$153,"普通自宝箱",[1]基础经济系数!$J$123:$J$153,A264)</f>
        <v>0</v>
      </c>
      <c r="X264">
        <f>IF(B264=B263,0,VLOOKUP(B264,通用估算系数!$Z$1:$AA$11,2,FALSE))+IF(B264&gt;B263,1,0)</f>
        <v>0</v>
      </c>
      <c r="Y264">
        <f>SUMIFS([1]基础经济系数!$D$187:$D$214,[1]基础经济系数!$B$187:$B$214,C264,[1]基础经济系数!$G$187:$G$214,"高级自宝箱")</f>
        <v>0</v>
      </c>
      <c r="Z264">
        <f>SUMIFS([1]基础经济系数!$M$123:$M$153,[1]基础经济系数!$N$123:$N$153,"高级自宝箱",[1]基础经济系数!$J$123:$J$153,A264)</f>
        <v>0</v>
      </c>
    </row>
    <row r="265" spans="1:26" x14ac:dyDescent="0.2">
      <c r="A265">
        <f>玩家成长时间线!A265</f>
        <v>264</v>
      </c>
      <c r="B265">
        <f>玩家成长时间线!B265</f>
        <v>10</v>
      </c>
      <c r="C265">
        <f>IF(MOD(A265,通用估算系数!$B$9),MOD(A265,通用估算系数!$B$9),通用估算系数!$B$9)</f>
        <v>12</v>
      </c>
      <c r="D265">
        <f>钥匙投放计算!C265/100</f>
        <v>2.5627999999999997</v>
      </c>
      <c r="E265">
        <f>VLOOKUP(B265,通用估算系数!$G$1:$H$11,2,FALSE)*通用估算系数!$B$5/通用估算系数!$B$11</f>
        <v>2.25</v>
      </c>
      <c r="F265">
        <f t="shared" si="21"/>
        <v>0</v>
      </c>
      <c r="G265">
        <f t="shared" si="22"/>
        <v>0</v>
      </c>
      <c r="H265">
        <f t="shared" si="23"/>
        <v>0</v>
      </c>
      <c r="I265">
        <f t="shared" si="24"/>
        <v>0</v>
      </c>
      <c r="J265">
        <f>SUMIFS([1]基础经济系数!$M$123:$M$153,[1]基础经济系数!$N$123:$N$153,"稀有自宝箱",[1]基础经济系数!$J$123:$J$153,A265)</f>
        <v>0</v>
      </c>
      <c r="K265">
        <v>2</v>
      </c>
      <c r="L265">
        <v>1</v>
      </c>
      <c r="M265" s="4">
        <f t="shared" si="25"/>
        <v>0.14285714285714285</v>
      </c>
      <c r="N265" s="4">
        <f t="shared" si="25"/>
        <v>0.14285714285714285</v>
      </c>
      <c r="O265">
        <f>IF(B265=B264,0,VLOOKUP(B265,通用估算系数!$Q$1:$R$11,2,FALSE))</f>
        <v>0</v>
      </c>
      <c r="P265">
        <f>SUMIFS([1]基础经济系数!$D$187:$D$214,[1]基础经济系数!$B$187:$B$214,C265,[1]基础经济系数!$G$187:$G$214,"碎片宝箱")</f>
        <v>0</v>
      </c>
      <c r="Q265">
        <f>SUMIFS([1]基础经济系数!$M$123:$M$153,[1]基础经济系数!$N$123:$N$153,"碎片宝箱",[1]基础经济系数!$J$123:$J$153,A265)</f>
        <v>0</v>
      </c>
      <c r="R265">
        <f>IF(B265=B264,0,VLOOKUP(B265,通用估算系数!$T$1:$U$11,2,FALSE))</f>
        <v>0</v>
      </c>
      <c r="S265">
        <f>SUMIFS([1]基础经济系数!$D$187:$D$214,[1]基础经济系数!$B$187:$B$214,C265,[1]基础经济系数!$G$187:$G$214,"部件宝箱")</f>
        <v>0</v>
      </c>
      <c r="T265">
        <f>SUMIFS([1]基础经济系数!$M$123:$M$153,[1]基础经济系数!$N$123:$N$153,"部件宝箱",[1]基础经济系数!$J$123:$J$153,A265)</f>
        <v>0</v>
      </c>
      <c r="U265">
        <f>IF(B265=B264,0,VLOOKUP(B265,通用估算系数!$W$1:$X$11,2,FALSE))</f>
        <v>0</v>
      </c>
      <c r="V265">
        <f>SUMIFS([1]基础经济系数!$D$187:$D$214,[1]基础经济系数!$B$187:$B$214,C265,[1]基础经济系数!$G$187:$G$214,"普通自宝箱")</f>
        <v>0</v>
      </c>
      <c r="W265">
        <f>SUMIFS([1]基础经济系数!$M$123:$M$153,[1]基础经济系数!$N$123:$N$153,"普通自宝箱",[1]基础经济系数!$J$123:$J$153,A265)</f>
        <v>0</v>
      </c>
      <c r="X265">
        <f>IF(B265=B264,0,VLOOKUP(B265,通用估算系数!$Z$1:$AA$11,2,FALSE))+IF(B265&gt;B264,1,0)</f>
        <v>0</v>
      </c>
      <c r="Y265">
        <f>SUMIFS([1]基础经济系数!$D$187:$D$214,[1]基础经济系数!$B$187:$B$214,C265,[1]基础经济系数!$G$187:$G$214,"高级自宝箱")</f>
        <v>0</v>
      </c>
      <c r="Z265">
        <f>SUMIFS([1]基础经济系数!$M$123:$M$153,[1]基础经济系数!$N$123:$N$153,"高级自宝箱",[1]基础经济系数!$J$123:$J$153,A265)</f>
        <v>0</v>
      </c>
    </row>
    <row r="266" spans="1:26" x14ac:dyDescent="0.2">
      <c r="A266">
        <f>玩家成长时间线!A266</f>
        <v>265</v>
      </c>
      <c r="B266">
        <f>玩家成长时间线!B266</f>
        <v>10</v>
      </c>
      <c r="C266">
        <f>IF(MOD(A266,通用估算系数!$B$9),MOD(A266,通用估算系数!$B$9),通用估算系数!$B$9)</f>
        <v>13</v>
      </c>
      <c r="D266">
        <f>钥匙投放计算!C266/100</f>
        <v>2.3727999999999998</v>
      </c>
      <c r="E266">
        <f>VLOOKUP(B266,通用估算系数!$G$1:$H$11,2,FALSE)*通用估算系数!$B$5/通用估算系数!$B$11</f>
        <v>2.25</v>
      </c>
      <c r="F266">
        <f t="shared" si="21"/>
        <v>0</v>
      </c>
      <c r="G266">
        <f t="shared" si="22"/>
        <v>0</v>
      </c>
      <c r="H266">
        <f t="shared" si="23"/>
        <v>0</v>
      </c>
      <c r="I266">
        <f t="shared" si="24"/>
        <v>0</v>
      </c>
      <c r="J266">
        <f>SUMIFS([1]基础经济系数!$M$123:$M$153,[1]基础经济系数!$N$123:$N$153,"稀有自宝箱",[1]基础经济系数!$J$123:$J$153,A266)</f>
        <v>0</v>
      </c>
      <c r="K266">
        <v>2</v>
      </c>
      <c r="L266">
        <v>1</v>
      </c>
      <c r="M266" s="4">
        <f t="shared" si="25"/>
        <v>0.14285714285714285</v>
      </c>
      <c r="N266" s="4">
        <f t="shared" si="25"/>
        <v>0.14285714285714285</v>
      </c>
      <c r="O266">
        <f>IF(B266=B265,0,VLOOKUP(B266,通用估算系数!$Q$1:$R$11,2,FALSE))</f>
        <v>0</v>
      </c>
      <c r="P266">
        <f>SUMIFS([1]基础经济系数!$D$187:$D$214,[1]基础经济系数!$B$187:$B$214,C266,[1]基础经济系数!$G$187:$G$214,"碎片宝箱")</f>
        <v>0</v>
      </c>
      <c r="Q266">
        <f>SUMIFS([1]基础经济系数!$M$123:$M$153,[1]基础经济系数!$N$123:$N$153,"碎片宝箱",[1]基础经济系数!$J$123:$J$153,A266)</f>
        <v>0</v>
      </c>
      <c r="R266">
        <f>IF(B266=B265,0,VLOOKUP(B266,通用估算系数!$T$1:$U$11,2,FALSE))</f>
        <v>0</v>
      </c>
      <c r="S266">
        <f>SUMIFS([1]基础经济系数!$D$187:$D$214,[1]基础经济系数!$B$187:$B$214,C266,[1]基础经济系数!$G$187:$G$214,"部件宝箱")</f>
        <v>0</v>
      </c>
      <c r="T266">
        <f>SUMIFS([1]基础经济系数!$M$123:$M$153,[1]基础经济系数!$N$123:$N$153,"部件宝箱",[1]基础经济系数!$J$123:$J$153,A266)</f>
        <v>0</v>
      </c>
      <c r="U266">
        <f>IF(B266=B265,0,VLOOKUP(B266,通用估算系数!$W$1:$X$11,2,FALSE))</f>
        <v>0</v>
      </c>
      <c r="V266">
        <f>SUMIFS([1]基础经济系数!$D$187:$D$214,[1]基础经济系数!$B$187:$B$214,C266,[1]基础经济系数!$G$187:$G$214,"普通自宝箱")</f>
        <v>0</v>
      </c>
      <c r="W266">
        <f>SUMIFS([1]基础经济系数!$M$123:$M$153,[1]基础经济系数!$N$123:$N$153,"普通自宝箱",[1]基础经济系数!$J$123:$J$153,A266)</f>
        <v>0</v>
      </c>
      <c r="X266">
        <f>IF(B266=B265,0,VLOOKUP(B266,通用估算系数!$Z$1:$AA$11,2,FALSE))+IF(B266&gt;B265,1,0)</f>
        <v>0</v>
      </c>
      <c r="Y266">
        <f>SUMIFS([1]基础经济系数!$D$187:$D$214,[1]基础经济系数!$B$187:$B$214,C266,[1]基础经济系数!$G$187:$G$214,"高级自宝箱")</f>
        <v>0</v>
      </c>
      <c r="Z266">
        <f>SUMIFS([1]基础经济系数!$M$123:$M$153,[1]基础经济系数!$N$123:$N$153,"高级自宝箱",[1]基础经济系数!$J$123:$J$153,A266)</f>
        <v>0</v>
      </c>
    </row>
    <row r="267" spans="1:26" x14ac:dyDescent="0.2">
      <c r="A267">
        <f>玩家成长时间线!A267</f>
        <v>266</v>
      </c>
      <c r="B267">
        <f>玩家成长时间线!B267</f>
        <v>8</v>
      </c>
      <c r="C267">
        <f>IF(MOD(A267,通用估算系数!$B$9),MOD(A267,通用估算系数!$B$9),通用估算系数!$B$9)</f>
        <v>14</v>
      </c>
      <c r="D267">
        <f>钥匙投放计算!C267/100</f>
        <v>2.3828</v>
      </c>
      <c r="E267">
        <f>VLOOKUP(B267,通用估算系数!$G$1:$H$11,2,FALSE)*通用估算系数!$B$5/通用估算系数!$B$11</f>
        <v>1.8</v>
      </c>
      <c r="F267">
        <f t="shared" si="21"/>
        <v>1</v>
      </c>
      <c r="G267">
        <f t="shared" si="22"/>
        <v>0</v>
      </c>
      <c r="H267">
        <f t="shared" si="23"/>
        <v>1</v>
      </c>
      <c r="I267">
        <f t="shared" si="24"/>
        <v>0</v>
      </c>
      <c r="J267">
        <f>SUMIFS([1]基础经济系数!$M$123:$M$153,[1]基础经济系数!$N$123:$N$153,"稀有自宝箱",[1]基础经济系数!$J$123:$J$153,A267)</f>
        <v>0</v>
      </c>
      <c r="K267">
        <v>2</v>
      </c>
      <c r="L267">
        <v>1</v>
      </c>
      <c r="M267" s="4">
        <f t="shared" si="25"/>
        <v>0.14285714285714285</v>
      </c>
      <c r="N267" s="4">
        <f t="shared" si="25"/>
        <v>0.14285714285714285</v>
      </c>
      <c r="O267">
        <f>IF(B267=B266,0,VLOOKUP(B267,通用估算系数!$Q$1:$R$11,2,FALSE))</f>
        <v>1</v>
      </c>
      <c r="P267">
        <f>SUMIFS([1]基础经济系数!$D$187:$D$214,[1]基础经济系数!$B$187:$B$214,C267,[1]基础经济系数!$G$187:$G$214,"碎片宝箱")</f>
        <v>0</v>
      </c>
      <c r="Q267">
        <f>SUMIFS([1]基础经济系数!$M$123:$M$153,[1]基础经济系数!$N$123:$N$153,"碎片宝箱",[1]基础经济系数!$J$123:$J$153,A267)</f>
        <v>0</v>
      </c>
      <c r="R267">
        <f>IF(B267=B266,0,VLOOKUP(B267,通用估算系数!$T$1:$U$11,2,FALSE))</f>
        <v>0</v>
      </c>
      <c r="S267">
        <f>SUMIFS([1]基础经济系数!$D$187:$D$214,[1]基础经济系数!$B$187:$B$214,C267,[1]基础经济系数!$G$187:$G$214,"部件宝箱")</f>
        <v>0</v>
      </c>
      <c r="T267">
        <f>SUMIFS([1]基础经济系数!$M$123:$M$153,[1]基础经济系数!$N$123:$N$153,"部件宝箱",[1]基础经济系数!$J$123:$J$153,A267)</f>
        <v>0</v>
      </c>
      <c r="U267">
        <f>IF(B267=B266,0,VLOOKUP(B267,通用估算系数!$W$1:$X$11,2,FALSE))</f>
        <v>0</v>
      </c>
      <c r="V267">
        <f>SUMIFS([1]基础经济系数!$D$187:$D$214,[1]基础经济系数!$B$187:$B$214,C267,[1]基础经济系数!$G$187:$G$214,"普通自宝箱")</f>
        <v>1</v>
      </c>
      <c r="W267">
        <f>SUMIFS([1]基础经济系数!$M$123:$M$153,[1]基础经济系数!$N$123:$N$153,"普通自宝箱",[1]基础经济系数!$J$123:$J$153,A267)</f>
        <v>0</v>
      </c>
      <c r="X267">
        <f>IF(B267=B266,0,VLOOKUP(B267,通用估算系数!$Z$1:$AA$11,2,FALSE))+IF(B267&gt;B266,1,0)</f>
        <v>0</v>
      </c>
      <c r="Y267">
        <f>SUMIFS([1]基础经济系数!$D$187:$D$214,[1]基础经济系数!$B$187:$B$214,C267,[1]基础经济系数!$G$187:$G$214,"高级自宝箱")</f>
        <v>0</v>
      </c>
      <c r="Z267">
        <f>SUMIFS([1]基础经济系数!$M$123:$M$153,[1]基础经济系数!$N$123:$N$153,"高级自宝箱",[1]基础经济系数!$J$123:$J$153,A267)</f>
        <v>0</v>
      </c>
    </row>
    <row r="268" spans="1:26" x14ac:dyDescent="0.2">
      <c r="A268">
        <f>玩家成长时间线!A268</f>
        <v>267</v>
      </c>
      <c r="B268">
        <f>玩家成长时间线!B268</f>
        <v>8</v>
      </c>
      <c r="C268">
        <f>IF(MOD(A268,通用估算系数!$B$9),MOD(A268,通用估算系数!$B$9),通用估算系数!$B$9)</f>
        <v>15</v>
      </c>
      <c r="D268">
        <f>钥匙投放计算!C268/100</f>
        <v>2.3927999999999998</v>
      </c>
      <c r="E268">
        <f>VLOOKUP(B268,通用估算系数!$G$1:$H$11,2,FALSE)*通用估算系数!$B$5/通用估算系数!$B$11</f>
        <v>1.8</v>
      </c>
      <c r="F268">
        <f t="shared" si="21"/>
        <v>0</v>
      </c>
      <c r="G268">
        <f t="shared" si="22"/>
        <v>0</v>
      </c>
      <c r="H268">
        <f t="shared" si="23"/>
        <v>0</v>
      </c>
      <c r="I268">
        <f t="shared" si="24"/>
        <v>0</v>
      </c>
      <c r="J268">
        <f>SUMIFS([1]基础经济系数!$M$123:$M$153,[1]基础经济系数!$N$123:$N$153,"稀有自宝箱",[1]基础经济系数!$J$123:$J$153,A268)</f>
        <v>0</v>
      </c>
      <c r="K268">
        <v>2</v>
      </c>
      <c r="L268">
        <v>1</v>
      </c>
      <c r="M268" s="4">
        <f t="shared" si="25"/>
        <v>0.14285714285714285</v>
      </c>
      <c r="N268" s="4">
        <f t="shared" si="25"/>
        <v>0.14285714285714285</v>
      </c>
      <c r="O268">
        <f>IF(B268=B267,0,VLOOKUP(B268,通用估算系数!$Q$1:$R$11,2,FALSE))</f>
        <v>0</v>
      </c>
      <c r="P268">
        <f>SUMIFS([1]基础经济系数!$D$187:$D$214,[1]基础经济系数!$B$187:$B$214,C268,[1]基础经济系数!$G$187:$G$214,"碎片宝箱")</f>
        <v>0</v>
      </c>
      <c r="Q268">
        <f>SUMIFS([1]基础经济系数!$M$123:$M$153,[1]基础经济系数!$N$123:$N$153,"碎片宝箱",[1]基础经济系数!$J$123:$J$153,A268)</f>
        <v>0</v>
      </c>
      <c r="R268">
        <f>IF(B268=B267,0,VLOOKUP(B268,通用估算系数!$T$1:$U$11,2,FALSE))</f>
        <v>0</v>
      </c>
      <c r="S268">
        <f>SUMIFS([1]基础经济系数!$D$187:$D$214,[1]基础经济系数!$B$187:$B$214,C268,[1]基础经济系数!$G$187:$G$214,"部件宝箱")</f>
        <v>0</v>
      </c>
      <c r="T268">
        <f>SUMIFS([1]基础经济系数!$M$123:$M$153,[1]基础经济系数!$N$123:$N$153,"部件宝箱",[1]基础经济系数!$J$123:$J$153,A268)</f>
        <v>0</v>
      </c>
      <c r="U268">
        <f>IF(B268=B267,0,VLOOKUP(B268,通用估算系数!$W$1:$X$11,2,FALSE))</f>
        <v>0</v>
      </c>
      <c r="V268">
        <f>SUMIFS([1]基础经济系数!$D$187:$D$214,[1]基础经济系数!$B$187:$B$214,C268,[1]基础经济系数!$G$187:$G$214,"普通自宝箱")</f>
        <v>0</v>
      </c>
      <c r="W268">
        <f>SUMIFS([1]基础经济系数!$M$123:$M$153,[1]基础经济系数!$N$123:$N$153,"普通自宝箱",[1]基础经济系数!$J$123:$J$153,A268)</f>
        <v>0</v>
      </c>
      <c r="X268">
        <f>IF(B268=B267,0,VLOOKUP(B268,通用估算系数!$Z$1:$AA$11,2,FALSE))+IF(B268&gt;B267,1,0)</f>
        <v>0</v>
      </c>
      <c r="Y268">
        <f>SUMIFS([1]基础经济系数!$D$187:$D$214,[1]基础经济系数!$B$187:$B$214,C268,[1]基础经济系数!$G$187:$G$214,"高级自宝箱")</f>
        <v>0</v>
      </c>
      <c r="Z268">
        <f>SUMIFS([1]基础经济系数!$M$123:$M$153,[1]基础经济系数!$N$123:$N$153,"高级自宝箱",[1]基础经济系数!$J$123:$J$153,A268)</f>
        <v>0</v>
      </c>
    </row>
    <row r="269" spans="1:26" x14ac:dyDescent="0.2">
      <c r="A269">
        <f>玩家成长时间线!A269</f>
        <v>268</v>
      </c>
      <c r="B269">
        <f>玩家成长时间线!B269</f>
        <v>8</v>
      </c>
      <c r="C269">
        <f>IF(MOD(A269,通用估算系数!$B$9),MOD(A269,通用估算系数!$B$9),通用估算系数!$B$9)</f>
        <v>16</v>
      </c>
      <c r="D269">
        <f>钥匙投放计算!C269/100</f>
        <v>2.6027999999999998</v>
      </c>
      <c r="E269">
        <f>VLOOKUP(B269,通用估算系数!$G$1:$H$11,2,FALSE)*通用估算系数!$B$5/通用估算系数!$B$11</f>
        <v>1.8</v>
      </c>
      <c r="F269">
        <f t="shared" si="21"/>
        <v>0</v>
      </c>
      <c r="G269">
        <f t="shared" si="22"/>
        <v>0</v>
      </c>
      <c r="H269">
        <f t="shared" si="23"/>
        <v>0</v>
      </c>
      <c r="I269">
        <f t="shared" si="24"/>
        <v>0</v>
      </c>
      <c r="J269">
        <f>SUMIFS([1]基础经济系数!$M$123:$M$153,[1]基础经济系数!$N$123:$N$153,"稀有自宝箱",[1]基础经济系数!$J$123:$J$153,A269)</f>
        <v>0</v>
      </c>
      <c r="K269">
        <v>2</v>
      </c>
      <c r="L269">
        <v>1</v>
      </c>
      <c r="M269" s="4">
        <f t="shared" si="25"/>
        <v>0.14285714285714285</v>
      </c>
      <c r="N269" s="4">
        <f t="shared" si="25"/>
        <v>0.14285714285714285</v>
      </c>
      <c r="O269">
        <f>IF(B269=B268,0,VLOOKUP(B269,通用估算系数!$Q$1:$R$11,2,FALSE))</f>
        <v>0</v>
      </c>
      <c r="P269">
        <f>SUMIFS([1]基础经济系数!$D$187:$D$214,[1]基础经济系数!$B$187:$B$214,C269,[1]基础经济系数!$G$187:$G$214,"碎片宝箱")</f>
        <v>0</v>
      </c>
      <c r="Q269">
        <f>SUMIFS([1]基础经济系数!$M$123:$M$153,[1]基础经济系数!$N$123:$N$153,"碎片宝箱",[1]基础经济系数!$J$123:$J$153,A269)</f>
        <v>0</v>
      </c>
      <c r="R269">
        <f>IF(B269=B268,0,VLOOKUP(B269,通用估算系数!$T$1:$U$11,2,FALSE))</f>
        <v>0</v>
      </c>
      <c r="S269">
        <f>SUMIFS([1]基础经济系数!$D$187:$D$214,[1]基础经济系数!$B$187:$B$214,C269,[1]基础经济系数!$G$187:$G$214,"部件宝箱")</f>
        <v>0</v>
      </c>
      <c r="T269">
        <f>SUMIFS([1]基础经济系数!$M$123:$M$153,[1]基础经济系数!$N$123:$N$153,"部件宝箱",[1]基础经济系数!$J$123:$J$153,A269)</f>
        <v>0</v>
      </c>
      <c r="U269">
        <f>IF(B269=B268,0,VLOOKUP(B269,通用估算系数!$W$1:$X$11,2,FALSE))</f>
        <v>0</v>
      </c>
      <c r="V269">
        <f>SUMIFS([1]基础经济系数!$D$187:$D$214,[1]基础经济系数!$B$187:$B$214,C269,[1]基础经济系数!$G$187:$G$214,"普通自宝箱")</f>
        <v>0</v>
      </c>
      <c r="W269">
        <f>SUMIFS([1]基础经济系数!$M$123:$M$153,[1]基础经济系数!$N$123:$N$153,"普通自宝箱",[1]基础经济系数!$J$123:$J$153,A269)</f>
        <v>0</v>
      </c>
      <c r="X269">
        <f>IF(B269=B268,0,VLOOKUP(B269,通用估算系数!$Z$1:$AA$11,2,FALSE))+IF(B269&gt;B268,1,0)</f>
        <v>0</v>
      </c>
      <c r="Y269">
        <f>SUMIFS([1]基础经济系数!$D$187:$D$214,[1]基础经济系数!$B$187:$B$214,C269,[1]基础经济系数!$G$187:$G$214,"高级自宝箱")</f>
        <v>0</v>
      </c>
      <c r="Z269">
        <f>SUMIFS([1]基础经济系数!$M$123:$M$153,[1]基础经济系数!$N$123:$N$153,"高级自宝箱",[1]基础经济系数!$J$123:$J$153,A269)</f>
        <v>0</v>
      </c>
    </row>
    <row r="270" spans="1:26" x14ac:dyDescent="0.2">
      <c r="A270">
        <f>玩家成长时间线!A270</f>
        <v>269</v>
      </c>
      <c r="B270">
        <f>玩家成长时间线!B270</f>
        <v>9</v>
      </c>
      <c r="C270">
        <f>IF(MOD(A270,通用估算系数!$B$9),MOD(A270,通用估算系数!$B$9),通用估算系数!$B$9)</f>
        <v>17</v>
      </c>
      <c r="D270">
        <f>钥匙投放计算!C270/100</f>
        <v>2.4127999999999998</v>
      </c>
      <c r="E270">
        <f>VLOOKUP(B270,通用估算系数!$G$1:$H$11,2,FALSE)*通用估算系数!$B$5/通用估算系数!$B$11</f>
        <v>2.25</v>
      </c>
      <c r="F270">
        <f t="shared" si="21"/>
        <v>0</v>
      </c>
      <c r="G270">
        <f t="shared" si="22"/>
        <v>0</v>
      </c>
      <c r="H270">
        <f t="shared" si="23"/>
        <v>1</v>
      </c>
      <c r="I270">
        <f t="shared" si="24"/>
        <v>1</v>
      </c>
      <c r="J270">
        <f>SUMIFS([1]基础经济系数!$M$123:$M$153,[1]基础经济系数!$N$123:$N$153,"稀有自宝箱",[1]基础经济系数!$J$123:$J$153,A270)</f>
        <v>0</v>
      </c>
      <c r="K270">
        <v>2</v>
      </c>
      <c r="L270">
        <v>1</v>
      </c>
      <c r="M270" s="4">
        <f t="shared" si="25"/>
        <v>0.14285714285714285</v>
      </c>
      <c r="N270" s="4">
        <f t="shared" si="25"/>
        <v>0.14285714285714285</v>
      </c>
      <c r="O270">
        <f>IF(B270=B269,0,VLOOKUP(B270,通用估算系数!$Q$1:$R$11,2,FALSE))</f>
        <v>0</v>
      </c>
      <c r="P270">
        <f>SUMIFS([1]基础经济系数!$D$187:$D$214,[1]基础经济系数!$B$187:$B$214,C270,[1]基础经济系数!$G$187:$G$214,"碎片宝箱")</f>
        <v>0</v>
      </c>
      <c r="Q270">
        <f>SUMIFS([1]基础经济系数!$M$123:$M$153,[1]基础经济系数!$N$123:$N$153,"碎片宝箱",[1]基础经济系数!$J$123:$J$153,A270)</f>
        <v>0</v>
      </c>
      <c r="R270">
        <f>IF(B270=B269,0,VLOOKUP(B270,通用估算系数!$T$1:$U$11,2,FALSE))</f>
        <v>0</v>
      </c>
      <c r="S270">
        <f>SUMIFS([1]基础经济系数!$D$187:$D$214,[1]基础经济系数!$B$187:$B$214,C270,[1]基础经济系数!$G$187:$G$214,"部件宝箱")</f>
        <v>0</v>
      </c>
      <c r="T270">
        <f>SUMIFS([1]基础经济系数!$M$123:$M$153,[1]基础经济系数!$N$123:$N$153,"部件宝箱",[1]基础经济系数!$J$123:$J$153,A270)</f>
        <v>0</v>
      </c>
      <c r="U270">
        <f>IF(B270=B269,0,VLOOKUP(B270,通用估算系数!$W$1:$X$11,2,FALSE))</f>
        <v>1</v>
      </c>
      <c r="V270">
        <f>SUMIFS([1]基础经济系数!$D$187:$D$214,[1]基础经济系数!$B$187:$B$214,C270,[1]基础经济系数!$G$187:$G$214,"普通自宝箱")</f>
        <v>0</v>
      </c>
      <c r="W270">
        <f>SUMIFS([1]基础经济系数!$M$123:$M$153,[1]基础经济系数!$N$123:$N$153,"普通自宝箱",[1]基础经济系数!$J$123:$J$153,A270)</f>
        <v>0</v>
      </c>
      <c r="X270">
        <f>IF(B270=B269,0,VLOOKUP(B270,通用估算系数!$Z$1:$AA$11,2,FALSE))+IF(B270&gt;B269,1,0)</f>
        <v>1</v>
      </c>
      <c r="Y270">
        <f>SUMIFS([1]基础经济系数!$D$187:$D$214,[1]基础经济系数!$B$187:$B$214,C270,[1]基础经济系数!$G$187:$G$214,"高级自宝箱")</f>
        <v>0</v>
      </c>
      <c r="Z270">
        <f>SUMIFS([1]基础经济系数!$M$123:$M$153,[1]基础经济系数!$N$123:$N$153,"高级自宝箱",[1]基础经济系数!$J$123:$J$153,A270)</f>
        <v>0</v>
      </c>
    </row>
    <row r="271" spans="1:26" x14ac:dyDescent="0.2">
      <c r="A271">
        <f>玩家成长时间线!A271</f>
        <v>270</v>
      </c>
      <c r="B271">
        <f>玩家成长时间线!B271</f>
        <v>9</v>
      </c>
      <c r="C271">
        <f>IF(MOD(A271,通用估算系数!$B$9),MOD(A271,通用估算系数!$B$9),通用估算系数!$B$9)</f>
        <v>18</v>
      </c>
      <c r="D271">
        <f>钥匙投放计算!C271/100</f>
        <v>2.4228000000000001</v>
      </c>
      <c r="E271">
        <f>VLOOKUP(B271,通用估算系数!$G$1:$H$11,2,FALSE)*通用估算系数!$B$5/通用估算系数!$B$11</f>
        <v>2.25</v>
      </c>
      <c r="F271">
        <f t="shared" si="21"/>
        <v>0</v>
      </c>
      <c r="G271">
        <f t="shared" si="22"/>
        <v>0</v>
      </c>
      <c r="H271">
        <f t="shared" si="23"/>
        <v>0</v>
      </c>
      <c r="I271">
        <f t="shared" si="24"/>
        <v>0</v>
      </c>
      <c r="J271">
        <f>SUMIFS([1]基础经济系数!$M$123:$M$153,[1]基础经济系数!$N$123:$N$153,"稀有自宝箱",[1]基础经济系数!$J$123:$J$153,A271)</f>
        <v>1</v>
      </c>
      <c r="K271">
        <v>2</v>
      </c>
      <c r="L271">
        <v>1</v>
      </c>
      <c r="M271" s="4">
        <f t="shared" si="25"/>
        <v>0.14285714285714285</v>
      </c>
      <c r="N271" s="4">
        <f t="shared" si="25"/>
        <v>0.14285714285714285</v>
      </c>
      <c r="O271">
        <f>IF(B271=B270,0,VLOOKUP(B271,通用估算系数!$Q$1:$R$11,2,FALSE))</f>
        <v>0</v>
      </c>
      <c r="P271">
        <f>SUMIFS([1]基础经济系数!$D$187:$D$214,[1]基础经济系数!$B$187:$B$214,C271,[1]基础经济系数!$G$187:$G$214,"碎片宝箱")</f>
        <v>0</v>
      </c>
      <c r="Q271">
        <f>SUMIFS([1]基础经济系数!$M$123:$M$153,[1]基础经济系数!$N$123:$N$153,"碎片宝箱",[1]基础经济系数!$J$123:$J$153,A271)</f>
        <v>0</v>
      </c>
      <c r="R271">
        <f>IF(B271=B270,0,VLOOKUP(B271,通用估算系数!$T$1:$U$11,2,FALSE))</f>
        <v>0</v>
      </c>
      <c r="S271">
        <f>SUMIFS([1]基础经济系数!$D$187:$D$214,[1]基础经济系数!$B$187:$B$214,C271,[1]基础经济系数!$G$187:$G$214,"部件宝箱")</f>
        <v>0</v>
      </c>
      <c r="T271">
        <f>SUMIFS([1]基础经济系数!$M$123:$M$153,[1]基础经济系数!$N$123:$N$153,"部件宝箱",[1]基础经济系数!$J$123:$J$153,A271)</f>
        <v>0</v>
      </c>
      <c r="U271">
        <f>IF(B271=B270,0,VLOOKUP(B271,通用估算系数!$W$1:$X$11,2,FALSE))</f>
        <v>0</v>
      </c>
      <c r="V271">
        <f>SUMIFS([1]基础经济系数!$D$187:$D$214,[1]基础经济系数!$B$187:$B$214,C271,[1]基础经济系数!$G$187:$G$214,"普通自宝箱")</f>
        <v>0</v>
      </c>
      <c r="W271">
        <f>SUMIFS([1]基础经济系数!$M$123:$M$153,[1]基础经济系数!$N$123:$N$153,"普通自宝箱",[1]基础经济系数!$J$123:$J$153,A271)</f>
        <v>0</v>
      </c>
      <c r="X271">
        <f>IF(B271=B270,0,VLOOKUP(B271,通用估算系数!$Z$1:$AA$11,2,FALSE))+IF(B271&gt;B270,1,0)</f>
        <v>0</v>
      </c>
      <c r="Y271">
        <f>SUMIFS([1]基础经济系数!$D$187:$D$214,[1]基础经济系数!$B$187:$B$214,C271,[1]基础经济系数!$G$187:$G$214,"高级自宝箱")</f>
        <v>0</v>
      </c>
      <c r="Z271">
        <f>SUMIFS([1]基础经济系数!$M$123:$M$153,[1]基础经济系数!$N$123:$N$153,"高级自宝箱",[1]基础经济系数!$J$123:$J$153,A271)</f>
        <v>0</v>
      </c>
    </row>
    <row r="272" spans="1:26" x14ac:dyDescent="0.2">
      <c r="A272">
        <f>玩家成长时间线!A272</f>
        <v>271</v>
      </c>
      <c r="B272">
        <f>玩家成长时间线!B272</f>
        <v>9</v>
      </c>
      <c r="C272">
        <f>IF(MOD(A272,通用估算系数!$B$9),MOD(A272,通用估算系数!$B$9),通用估算系数!$B$9)</f>
        <v>19</v>
      </c>
      <c r="D272">
        <f>钥匙投放计算!C272/100</f>
        <v>2.6327999999999996</v>
      </c>
      <c r="E272">
        <f>VLOOKUP(B272,通用估算系数!$G$1:$H$11,2,FALSE)*通用估算系数!$B$5/通用估算系数!$B$11</f>
        <v>2.25</v>
      </c>
      <c r="F272">
        <f t="shared" si="21"/>
        <v>0</v>
      </c>
      <c r="G272">
        <f t="shared" si="22"/>
        <v>0</v>
      </c>
      <c r="H272">
        <f t="shared" si="23"/>
        <v>0</v>
      </c>
      <c r="I272">
        <f t="shared" si="24"/>
        <v>0</v>
      </c>
      <c r="J272">
        <f>SUMIFS([1]基础经济系数!$M$123:$M$153,[1]基础经济系数!$N$123:$N$153,"稀有自宝箱",[1]基础经济系数!$J$123:$J$153,A272)</f>
        <v>0</v>
      </c>
      <c r="K272">
        <v>2</v>
      </c>
      <c r="L272">
        <v>1</v>
      </c>
      <c r="M272" s="4">
        <f t="shared" si="25"/>
        <v>0.14285714285714285</v>
      </c>
      <c r="N272" s="4">
        <f t="shared" si="25"/>
        <v>0.14285714285714285</v>
      </c>
      <c r="O272">
        <f>IF(B272=B271,0,VLOOKUP(B272,通用估算系数!$Q$1:$R$11,2,FALSE))</f>
        <v>0</v>
      </c>
      <c r="P272">
        <f>SUMIFS([1]基础经济系数!$D$187:$D$214,[1]基础经济系数!$B$187:$B$214,C272,[1]基础经济系数!$G$187:$G$214,"碎片宝箱")</f>
        <v>0</v>
      </c>
      <c r="Q272">
        <f>SUMIFS([1]基础经济系数!$M$123:$M$153,[1]基础经济系数!$N$123:$N$153,"碎片宝箱",[1]基础经济系数!$J$123:$J$153,A272)</f>
        <v>0</v>
      </c>
      <c r="R272">
        <f>IF(B272=B271,0,VLOOKUP(B272,通用估算系数!$T$1:$U$11,2,FALSE))</f>
        <v>0</v>
      </c>
      <c r="S272">
        <f>SUMIFS([1]基础经济系数!$D$187:$D$214,[1]基础经济系数!$B$187:$B$214,C272,[1]基础经济系数!$G$187:$G$214,"部件宝箱")</f>
        <v>0</v>
      </c>
      <c r="T272">
        <f>SUMIFS([1]基础经济系数!$M$123:$M$153,[1]基础经济系数!$N$123:$N$153,"部件宝箱",[1]基础经济系数!$J$123:$J$153,A272)</f>
        <v>0</v>
      </c>
      <c r="U272">
        <f>IF(B272=B271,0,VLOOKUP(B272,通用估算系数!$W$1:$X$11,2,FALSE))</f>
        <v>0</v>
      </c>
      <c r="V272">
        <f>SUMIFS([1]基础经济系数!$D$187:$D$214,[1]基础经济系数!$B$187:$B$214,C272,[1]基础经济系数!$G$187:$G$214,"普通自宝箱")</f>
        <v>0</v>
      </c>
      <c r="W272">
        <f>SUMIFS([1]基础经济系数!$M$123:$M$153,[1]基础经济系数!$N$123:$N$153,"普通自宝箱",[1]基础经济系数!$J$123:$J$153,A272)</f>
        <v>0</v>
      </c>
      <c r="X272">
        <f>IF(B272=B271,0,VLOOKUP(B272,通用估算系数!$Z$1:$AA$11,2,FALSE))+IF(B272&gt;B271,1,0)</f>
        <v>0</v>
      </c>
      <c r="Y272">
        <f>SUMIFS([1]基础经济系数!$D$187:$D$214,[1]基础经济系数!$B$187:$B$214,C272,[1]基础经济系数!$G$187:$G$214,"高级自宝箱")</f>
        <v>0</v>
      </c>
      <c r="Z272">
        <f>SUMIFS([1]基础经济系数!$M$123:$M$153,[1]基础经济系数!$N$123:$N$153,"高级自宝箱",[1]基础经济系数!$J$123:$J$153,A272)</f>
        <v>0</v>
      </c>
    </row>
    <row r="273" spans="1:26" x14ac:dyDescent="0.2">
      <c r="A273">
        <f>玩家成长时间线!A273</f>
        <v>272</v>
      </c>
      <c r="B273">
        <f>玩家成长时间线!B273</f>
        <v>10</v>
      </c>
      <c r="C273">
        <f>IF(MOD(A273,通用估算系数!$B$9),MOD(A273,通用估算系数!$B$9),通用估算系数!$B$9)</f>
        <v>20</v>
      </c>
      <c r="D273">
        <f>钥匙投放计算!C273/100</f>
        <v>2.4428000000000001</v>
      </c>
      <c r="E273">
        <f>VLOOKUP(B273,通用估算系数!$G$1:$H$11,2,FALSE)*通用估算系数!$B$5/通用估算系数!$B$11</f>
        <v>2.25</v>
      </c>
      <c r="F273">
        <f t="shared" si="21"/>
        <v>0</v>
      </c>
      <c r="G273">
        <f t="shared" si="22"/>
        <v>0</v>
      </c>
      <c r="H273">
        <f t="shared" si="23"/>
        <v>0</v>
      </c>
      <c r="I273">
        <f t="shared" si="24"/>
        <v>1</v>
      </c>
      <c r="J273">
        <f>SUMIFS([1]基础经济系数!$M$123:$M$153,[1]基础经济系数!$N$123:$N$153,"稀有自宝箱",[1]基础经济系数!$J$123:$J$153,A273)</f>
        <v>0</v>
      </c>
      <c r="K273">
        <v>2</v>
      </c>
      <c r="L273">
        <v>1</v>
      </c>
      <c r="M273" s="4">
        <f t="shared" si="25"/>
        <v>0.14285714285714285</v>
      </c>
      <c r="N273" s="4">
        <f t="shared" si="25"/>
        <v>0.14285714285714285</v>
      </c>
      <c r="O273">
        <f>IF(B273=B272,0,VLOOKUP(B273,通用估算系数!$Q$1:$R$11,2,FALSE))</f>
        <v>0</v>
      </c>
      <c r="P273">
        <f>SUMIFS([1]基础经济系数!$D$187:$D$214,[1]基础经济系数!$B$187:$B$214,C273,[1]基础经济系数!$G$187:$G$214,"碎片宝箱")</f>
        <v>0</v>
      </c>
      <c r="Q273">
        <f>SUMIFS([1]基础经济系数!$M$123:$M$153,[1]基础经济系数!$N$123:$N$153,"碎片宝箱",[1]基础经济系数!$J$123:$J$153,A273)</f>
        <v>0</v>
      </c>
      <c r="R273">
        <f>IF(B273=B272,0,VLOOKUP(B273,通用估算系数!$T$1:$U$11,2,FALSE))</f>
        <v>0</v>
      </c>
      <c r="S273">
        <f>SUMIFS([1]基础经济系数!$D$187:$D$214,[1]基础经济系数!$B$187:$B$214,C273,[1]基础经济系数!$G$187:$G$214,"部件宝箱")</f>
        <v>0</v>
      </c>
      <c r="T273">
        <f>SUMIFS([1]基础经济系数!$M$123:$M$153,[1]基础经济系数!$N$123:$N$153,"部件宝箱",[1]基础经济系数!$J$123:$J$153,A273)</f>
        <v>0</v>
      </c>
      <c r="U273">
        <f>IF(B273=B272,0,VLOOKUP(B273,通用估算系数!$W$1:$X$11,2,FALSE))</f>
        <v>0</v>
      </c>
      <c r="V273">
        <f>SUMIFS([1]基础经济系数!$D$187:$D$214,[1]基础经济系数!$B$187:$B$214,C273,[1]基础经济系数!$G$187:$G$214,"普通自宝箱")</f>
        <v>0</v>
      </c>
      <c r="W273">
        <f>SUMIFS([1]基础经济系数!$M$123:$M$153,[1]基础经济系数!$N$123:$N$153,"普通自宝箱",[1]基础经济系数!$J$123:$J$153,A273)</f>
        <v>0</v>
      </c>
      <c r="X273">
        <f>IF(B273=B272,0,VLOOKUP(B273,通用估算系数!$Z$1:$AA$11,2,FALSE))+IF(B273&gt;B272,1,0)</f>
        <v>1</v>
      </c>
      <c r="Y273">
        <f>SUMIFS([1]基础经济系数!$D$187:$D$214,[1]基础经济系数!$B$187:$B$214,C273,[1]基础经济系数!$G$187:$G$214,"高级自宝箱")</f>
        <v>0</v>
      </c>
      <c r="Z273">
        <f>SUMIFS([1]基础经济系数!$M$123:$M$153,[1]基础经济系数!$N$123:$N$153,"高级自宝箱",[1]基础经济系数!$J$123:$J$153,A273)</f>
        <v>0</v>
      </c>
    </row>
    <row r="274" spans="1:26" x14ac:dyDescent="0.2">
      <c r="A274">
        <f>玩家成长时间线!A274</f>
        <v>273</v>
      </c>
      <c r="B274">
        <f>玩家成长时间线!B274</f>
        <v>10</v>
      </c>
      <c r="C274">
        <f>IF(MOD(A274,通用估算系数!$B$9),MOD(A274,通用估算系数!$B$9),通用估算系数!$B$9)</f>
        <v>21</v>
      </c>
      <c r="D274">
        <f>钥匙投放计算!C274/100</f>
        <v>2.4527999999999999</v>
      </c>
      <c r="E274">
        <f>VLOOKUP(B274,通用估算系数!$G$1:$H$11,2,FALSE)*通用估算系数!$B$5/通用估算系数!$B$11</f>
        <v>2.25</v>
      </c>
      <c r="F274">
        <f t="shared" si="21"/>
        <v>0</v>
      </c>
      <c r="G274">
        <f t="shared" si="22"/>
        <v>1</v>
      </c>
      <c r="H274">
        <f t="shared" si="23"/>
        <v>0</v>
      </c>
      <c r="I274">
        <f t="shared" si="24"/>
        <v>0</v>
      </c>
      <c r="J274">
        <f>SUMIFS([1]基础经济系数!$M$123:$M$153,[1]基础经济系数!$N$123:$N$153,"稀有自宝箱",[1]基础经济系数!$J$123:$J$153,A274)</f>
        <v>0</v>
      </c>
      <c r="K274">
        <v>2</v>
      </c>
      <c r="L274">
        <v>1</v>
      </c>
      <c r="M274" s="4">
        <f t="shared" si="25"/>
        <v>0.14285714285714285</v>
      </c>
      <c r="N274" s="4">
        <f t="shared" si="25"/>
        <v>0.14285714285714285</v>
      </c>
      <c r="O274">
        <f>IF(B274=B273,0,VLOOKUP(B274,通用估算系数!$Q$1:$R$11,2,FALSE))</f>
        <v>0</v>
      </c>
      <c r="P274">
        <f>SUMIFS([1]基础经济系数!$D$187:$D$214,[1]基础经济系数!$B$187:$B$214,C274,[1]基础经济系数!$G$187:$G$214,"碎片宝箱")</f>
        <v>0</v>
      </c>
      <c r="Q274">
        <f>SUMIFS([1]基础经济系数!$M$123:$M$153,[1]基础经济系数!$N$123:$N$153,"碎片宝箱",[1]基础经济系数!$J$123:$J$153,A274)</f>
        <v>0</v>
      </c>
      <c r="R274">
        <f>IF(B274=B273,0,VLOOKUP(B274,通用估算系数!$T$1:$U$11,2,FALSE))</f>
        <v>0</v>
      </c>
      <c r="S274">
        <f>SUMIFS([1]基础经济系数!$D$187:$D$214,[1]基础经济系数!$B$187:$B$214,C274,[1]基础经济系数!$G$187:$G$214,"部件宝箱")</f>
        <v>1</v>
      </c>
      <c r="T274">
        <f>SUMIFS([1]基础经济系数!$M$123:$M$153,[1]基础经济系数!$N$123:$N$153,"部件宝箱",[1]基础经济系数!$J$123:$J$153,A274)</f>
        <v>0</v>
      </c>
      <c r="U274">
        <f>IF(B274=B273,0,VLOOKUP(B274,通用估算系数!$W$1:$X$11,2,FALSE))</f>
        <v>0</v>
      </c>
      <c r="V274">
        <f>SUMIFS([1]基础经济系数!$D$187:$D$214,[1]基础经济系数!$B$187:$B$214,C274,[1]基础经济系数!$G$187:$G$214,"普通自宝箱")</f>
        <v>0</v>
      </c>
      <c r="W274">
        <f>SUMIFS([1]基础经济系数!$M$123:$M$153,[1]基础经济系数!$N$123:$N$153,"普通自宝箱",[1]基础经济系数!$J$123:$J$153,A274)</f>
        <v>0</v>
      </c>
      <c r="X274">
        <f>IF(B274=B273,0,VLOOKUP(B274,通用估算系数!$Z$1:$AA$11,2,FALSE))+IF(B274&gt;B273,1,0)</f>
        <v>0</v>
      </c>
      <c r="Y274">
        <f>SUMIFS([1]基础经济系数!$D$187:$D$214,[1]基础经济系数!$B$187:$B$214,C274,[1]基础经济系数!$G$187:$G$214,"高级自宝箱")</f>
        <v>0</v>
      </c>
      <c r="Z274">
        <f>SUMIFS([1]基础经济系数!$M$123:$M$153,[1]基础经济系数!$N$123:$N$153,"高级自宝箱",[1]基础经济系数!$J$123:$J$153,A274)</f>
        <v>0</v>
      </c>
    </row>
    <row r="275" spans="1:26" x14ac:dyDescent="0.2">
      <c r="A275">
        <f>玩家成长时间线!A275</f>
        <v>274</v>
      </c>
      <c r="B275">
        <f>玩家成长时间线!B275</f>
        <v>10</v>
      </c>
      <c r="C275">
        <f>IF(MOD(A275,通用估算系数!$B$9),MOD(A275,通用估算系数!$B$9),通用估算系数!$B$9)</f>
        <v>22</v>
      </c>
      <c r="D275">
        <f>钥匙投放计算!C275/100</f>
        <v>2.4628000000000001</v>
      </c>
      <c r="E275">
        <f>VLOOKUP(B275,通用估算系数!$G$1:$H$11,2,FALSE)*通用估算系数!$B$5/通用估算系数!$B$11</f>
        <v>2.25</v>
      </c>
      <c r="F275">
        <f t="shared" si="21"/>
        <v>0</v>
      </c>
      <c r="G275">
        <f t="shared" si="22"/>
        <v>0</v>
      </c>
      <c r="H275">
        <f t="shared" si="23"/>
        <v>0</v>
      </c>
      <c r="I275">
        <f t="shared" si="24"/>
        <v>0</v>
      </c>
      <c r="J275">
        <f>SUMIFS([1]基础经济系数!$M$123:$M$153,[1]基础经济系数!$N$123:$N$153,"稀有自宝箱",[1]基础经济系数!$J$123:$J$153,A275)</f>
        <v>0</v>
      </c>
      <c r="K275">
        <v>2</v>
      </c>
      <c r="L275">
        <v>1</v>
      </c>
      <c r="M275" s="4">
        <f t="shared" si="25"/>
        <v>0.14285714285714285</v>
      </c>
      <c r="N275" s="4">
        <f t="shared" si="25"/>
        <v>0.14285714285714285</v>
      </c>
      <c r="O275">
        <f>IF(B275=B274,0,VLOOKUP(B275,通用估算系数!$Q$1:$R$11,2,FALSE))</f>
        <v>0</v>
      </c>
      <c r="P275">
        <f>SUMIFS([1]基础经济系数!$D$187:$D$214,[1]基础经济系数!$B$187:$B$214,C275,[1]基础经济系数!$G$187:$G$214,"碎片宝箱")</f>
        <v>0</v>
      </c>
      <c r="Q275">
        <f>SUMIFS([1]基础经济系数!$M$123:$M$153,[1]基础经济系数!$N$123:$N$153,"碎片宝箱",[1]基础经济系数!$J$123:$J$153,A275)</f>
        <v>0</v>
      </c>
      <c r="R275">
        <f>IF(B275=B274,0,VLOOKUP(B275,通用估算系数!$T$1:$U$11,2,FALSE))</f>
        <v>0</v>
      </c>
      <c r="S275">
        <f>SUMIFS([1]基础经济系数!$D$187:$D$214,[1]基础经济系数!$B$187:$B$214,C275,[1]基础经济系数!$G$187:$G$214,"部件宝箱")</f>
        <v>0</v>
      </c>
      <c r="T275">
        <f>SUMIFS([1]基础经济系数!$M$123:$M$153,[1]基础经济系数!$N$123:$N$153,"部件宝箱",[1]基础经济系数!$J$123:$J$153,A275)</f>
        <v>0</v>
      </c>
      <c r="U275">
        <f>IF(B275=B274,0,VLOOKUP(B275,通用估算系数!$W$1:$X$11,2,FALSE))</f>
        <v>0</v>
      </c>
      <c r="V275">
        <f>SUMIFS([1]基础经济系数!$D$187:$D$214,[1]基础经济系数!$B$187:$B$214,C275,[1]基础经济系数!$G$187:$G$214,"普通自宝箱")</f>
        <v>0</v>
      </c>
      <c r="W275">
        <f>SUMIFS([1]基础经济系数!$M$123:$M$153,[1]基础经济系数!$N$123:$N$153,"普通自宝箱",[1]基础经济系数!$J$123:$J$153,A275)</f>
        <v>0</v>
      </c>
      <c r="X275">
        <f>IF(B275=B274,0,VLOOKUP(B275,通用估算系数!$Z$1:$AA$11,2,FALSE))+IF(B275&gt;B274,1,0)</f>
        <v>0</v>
      </c>
      <c r="Y275">
        <f>SUMIFS([1]基础经济系数!$D$187:$D$214,[1]基础经济系数!$B$187:$B$214,C275,[1]基础经济系数!$G$187:$G$214,"高级自宝箱")</f>
        <v>0</v>
      </c>
      <c r="Z275">
        <f>SUMIFS([1]基础经济系数!$M$123:$M$153,[1]基础经济系数!$N$123:$N$153,"高级自宝箱",[1]基础经济系数!$J$123:$J$153,A275)</f>
        <v>0</v>
      </c>
    </row>
    <row r="276" spans="1:26" x14ac:dyDescent="0.2">
      <c r="A276">
        <f>玩家成长时间线!A276</f>
        <v>275</v>
      </c>
      <c r="B276">
        <f>玩家成长时间线!B276</f>
        <v>10</v>
      </c>
      <c r="C276">
        <f>IF(MOD(A276,通用估算系数!$B$9),MOD(A276,通用估算系数!$B$9),通用估算系数!$B$9)</f>
        <v>23</v>
      </c>
      <c r="D276">
        <f>钥匙投放计算!C276/100</f>
        <v>2.6727999999999996</v>
      </c>
      <c r="E276">
        <f>VLOOKUP(B276,通用估算系数!$G$1:$H$11,2,FALSE)*通用估算系数!$B$5/通用估算系数!$B$11</f>
        <v>2.25</v>
      </c>
      <c r="F276">
        <f t="shared" si="21"/>
        <v>0</v>
      </c>
      <c r="G276">
        <f t="shared" si="22"/>
        <v>0</v>
      </c>
      <c r="H276">
        <f t="shared" si="23"/>
        <v>0</v>
      </c>
      <c r="I276">
        <f t="shared" si="24"/>
        <v>0</v>
      </c>
      <c r="J276">
        <f>SUMIFS([1]基础经济系数!$M$123:$M$153,[1]基础经济系数!$N$123:$N$153,"稀有自宝箱",[1]基础经济系数!$J$123:$J$153,A276)</f>
        <v>0</v>
      </c>
      <c r="K276">
        <v>2</v>
      </c>
      <c r="L276">
        <v>1</v>
      </c>
      <c r="M276" s="4">
        <f t="shared" si="25"/>
        <v>0.14285714285714285</v>
      </c>
      <c r="N276" s="4">
        <f t="shared" si="25"/>
        <v>0.14285714285714285</v>
      </c>
      <c r="O276">
        <f>IF(B276=B275,0,VLOOKUP(B276,通用估算系数!$Q$1:$R$11,2,FALSE))</f>
        <v>0</v>
      </c>
      <c r="P276">
        <f>SUMIFS([1]基础经济系数!$D$187:$D$214,[1]基础经济系数!$B$187:$B$214,C276,[1]基础经济系数!$G$187:$G$214,"碎片宝箱")</f>
        <v>0</v>
      </c>
      <c r="Q276">
        <f>SUMIFS([1]基础经济系数!$M$123:$M$153,[1]基础经济系数!$N$123:$N$153,"碎片宝箱",[1]基础经济系数!$J$123:$J$153,A276)</f>
        <v>0</v>
      </c>
      <c r="R276">
        <f>IF(B276=B275,0,VLOOKUP(B276,通用估算系数!$T$1:$U$11,2,FALSE))</f>
        <v>0</v>
      </c>
      <c r="S276">
        <f>SUMIFS([1]基础经济系数!$D$187:$D$214,[1]基础经济系数!$B$187:$B$214,C276,[1]基础经济系数!$G$187:$G$214,"部件宝箱")</f>
        <v>0</v>
      </c>
      <c r="T276">
        <f>SUMIFS([1]基础经济系数!$M$123:$M$153,[1]基础经济系数!$N$123:$N$153,"部件宝箱",[1]基础经济系数!$J$123:$J$153,A276)</f>
        <v>0</v>
      </c>
      <c r="U276">
        <f>IF(B276=B275,0,VLOOKUP(B276,通用估算系数!$W$1:$X$11,2,FALSE))</f>
        <v>0</v>
      </c>
      <c r="V276">
        <f>SUMIFS([1]基础经济系数!$D$187:$D$214,[1]基础经济系数!$B$187:$B$214,C276,[1]基础经济系数!$G$187:$G$214,"普通自宝箱")</f>
        <v>0</v>
      </c>
      <c r="W276">
        <f>SUMIFS([1]基础经济系数!$M$123:$M$153,[1]基础经济系数!$N$123:$N$153,"普通自宝箱",[1]基础经济系数!$J$123:$J$153,A276)</f>
        <v>0</v>
      </c>
      <c r="X276">
        <f>IF(B276=B275,0,VLOOKUP(B276,通用估算系数!$Z$1:$AA$11,2,FALSE))+IF(B276&gt;B275,1,0)</f>
        <v>0</v>
      </c>
      <c r="Y276">
        <f>SUMIFS([1]基础经济系数!$D$187:$D$214,[1]基础经济系数!$B$187:$B$214,C276,[1]基础经济系数!$G$187:$G$214,"高级自宝箱")</f>
        <v>0</v>
      </c>
      <c r="Z276">
        <f>SUMIFS([1]基础经济系数!$M$123:$M$153,[1]基础经济系数!$N$123:$N$153,"高级自宝箱",[1]基础经济系数!$J$123:$J$153,A276)</f>
        <v>0</v>
      </c>
    </row>
    <row r="277" spans="1:26" x14ac:dyDescent="0.2">
      <c r="A277">
        <f>玩家成长时间线!A277</f>
        <v>276</v>
      </c>
      <c r="B277">
        <f>玩家成长时间线!B277</f>
        <v>10</v>
      </c>
      <c r="C277">
        <f>IF(MOD(A277,通用估算系数!$B$9),MOD(A277,通用估算系数!$B$9),通用估算系数!$B$9)</f>
        <v>24</v>
      </c>
      <c r="D277">
        <f>钥匙投放计算!C277/100</f>
        <v>2.4828000000000001</v>
      </c>
      <c r="E277">
        <f>VLOOKUP(B277,通用估算系数!$G$1:$H$11,2,FALSE)*通用估算系数!$B$5/通用估算系数!$B$11</f>
        <v>2.25</v>
      </c>
      <c r="F277">
        <f t="shared" si="21"/>
        <v>0</v>
      </c>
      <c r="G277">
        <f t="shared" si="22"/>
        <v>0</v>
      </c>
      <c r="H277">
        <f t="shared" si="23"/>
        <v>0</v>
      </c>
      <c r="I277">
        <f t="shared" si="24"/>
        <v>0</v>
      </c>
      <c r="J277">
        <f>SUMIFS([1]基础经济系数!$M$123:$M$153,[1]基础经济系数!$N$123:$N$153,"稀有自宝箱",[1]基础经济系数!$J$123:$J$153,A277)</f>
        <v>0</v>
      </c>
      <c r="K277">
        <v>2</v>
      </c>
      <c r="L277">
        <v>1</v>
      </c>
      <c r="M277" s="4">
        <f t="shared" si="25"/>
        <v>0.14285714285714285</v>
      </c>
      <c r="N277" s="4">
        <f t="shared" si="25"/>
        <v>0.14285714285714285</v>
      </c>
      <c r="O277">
        <f>IF(B277=B276,0,VLOOKUP(B277,通用估算系数!$Q$1:$R$11,2,FALSE))</f>
        <v>0</v>
      </c>
      <c r="P277">
        <f>SUMIFS([1]基础经济系数!$D$187:$D$214,[1]基础经济系数!$B$187:$B$214,C277,[1]基础经济系数!$G$187:$G$214,"碎片宝箱")</f>
        <v>0</v>
      </c>
      <c r="Q277">
        <f>SUMIFS([1]基础经济系数!$M$123:$M$153,[1]基础经济系数!$N$123:$N$153,"碎片宝箱",[1]基础经济系数!$J$123:$J$153,A277)</f>
        <v>0</v>
      </c>
      <c r="R277">
        <f>IF(B277=B276,0,VLOOKUP(B277,通用估算系数!$T$1:$U$11,2,FALSE))</f>
        <v>0</v>
      </c>
      <c r="S277">
        <f>SUMIFS([1]基础经济系数!$D$187:$D$214,[1]基础经济系数!$B$187:$B$214,C277,[1]基础经济系数!$G$187:$G$214,"部件宝箱")</f>
        <v>0</v>
      </c>
      <c r="T277">
        <f>SUMIFS([1]基础经济系数!$M$123:$M$153,[1]基础经济系数!$N$123:$N$153,"部件宝箱",[1]基础经济系数!$J$123:$J$153,A277)</f>
        <v>0</v>
      </c>
      <c r="U277">
        <f>IF(B277=B276,0,VLOOKUP(B277,通用估算系数!$W$1:$X$11,2,FALSE))</f>
        <v>0</v>
      </c>
      <c r="V277">
        <f>SUMIFS([1]基础经济系数!$D$187:$D$214,[1]基础经济系数!$B$187:$B$214,C277,[1]基础经济系数!$G$187:$G$214,"普通自宝箱")</f>
        <v>0</v>
      </c>
      <c r="W277">
        <f>SUMIFS([1]基础经济系数!$M$123:$M$153,[1]基础经济系数!$N$123:$N$153,"普通自宝箱",[1]基础经济系数!$J$123:$J$153,A277)</f>
        <v>0</v>
      </c>
      <c r="X277">
        <f>IF(B277=B276,0,VLOOKUP(B277,通用估算系数!$Z$1:$AA$11,2,FALSE))+IF(B277&gt;B276,1,0)</f>
        <v>0</v>
      </c>
      <c r="Y277">
        <f>SUMIFS([1]基础经济系数!$D$187:$D$214,[1]基础经济系数!$B$187:$B$214,C277,[1]基础经济系数!$G$187:$G$214,"高级自宝箱")</f>
        <v>0</v>
      </c>
      <c r="Z277">
        <f>SUMIFS([1]基础经济系数!$M$123:$M$153,[1]基础经济系数!$N$123:$N$153,"高级自宝箱",[1]基础经济系数!$J$123:$J$153,A277)</f>
        <v>0</v>
      </c>
    </row>
    <row r="278" spans="1:26" x14ac:dyDescent="0.2">
      <c r="A278">
        <f>玩家成长时间线!A278</f>
        <v>277</v>
      </c>
      <c r="B278">
        <f>玩家成长时间线!B278</f>
        <v>10</v>
      </c>
      <c r="C278">
        <f>IF(MOD(A278,通用估算系数!$B$9),MOD(A278,通用估算系数!$B$9),通用估算系数!$B$9)</f>
        <v>25</v>
      </c>
      <c r="D278">
        <f>钥匙投放计算!C278/100</f>
        <v>2.4927999999999999</v>
      </c>
      <c r="E278">
        <f>VLOOKUP(B278,通用估算系数!$G$1:$H$11,2,FALSE)*通用估算系数!$B$5/通用估算系数!$B$11</f>
        <v>2.25</v>
      </c>
      <c r="F278">
        <f t="shared" si="21"/>
        <v>0</v>
      </c>
      <c r="G278">
        <f t="shared" si="22"/>
        <v>0</v>
      </c>
      <c r="H278">
        <f t="shared" si="23"/>
        <v>0</v>
      </c>
      <c r="I278">
        <f t="shared" si="24"/>
        <v>0</v>
      </c>
      <c r="J278">
        <f>SUMIFS([1]基础经济系数!$M$123:$M$153,[1]基础经济系数!$N$123:$N$153,"稀有自宝箱",[1]基础经济系数!$J$123:$J$153,A278)</f>
        <v>0</v>
      </c>
      <c r="K278">
        <v>2</v>
      </c>
      <c r="L278">
        <v>1</v>
      </c>
      <c r="M278" s="4">
        <f t="shared" si="25"/>
        <v>0.14285714285714285</v>
      </c>
      <c r="N278" s="4">
        <f t="shared" si="25"/>
        <v>0.14285714285714285</v>
      </c>
      <c r="O278">
        <f>IF(B278=B277,0,VLOOKUP(B278,通用估算系数!$Q$1:$R$11,2,FALSE))</f>
        <v>0</v>
      </c>
      <c r="P278">
        <f>SUMIFS([1]基础经济系数!$D$187:$D$214,[1]基础经济系数!$B$187:$B$214,C278,[1]基础经济系数!$G$187:$G$214,"碎片宝箱")</f>
        <v>0</v>
      </c>
      <c r="Q278">
        <f>SUMIFS([1]基础经济系数!$M$123:$M$153,[1]基础经济系数!$N$123:$N$153,"碎片宝箱",[1]基础经济系数!$J$123:$J$153,A278)</f>
        <v>0</v>
      </c>
      <c r="R278">
        <f>IF(B278=B277,0,VLOOKUP(B278,通用估算系数!$T$1:$U$11,2,FALSE))</f>
        <v>0</v>
      </c>
      <c r="S278">
        <f>SUMIFS([1]基础经济系数!$D$187:$D$214,[1]基础经济系数!$B$187:$B$214,C278,[1]基础经济系数!$G$187:$G$214,"部件宝箱")</f>
        <v>0</v>
      </c>
      <c r="T278">
        <f>SUMIFS([1]基础经济系数!$M$123:$M$153,[1]基础经济系数!$N$123:$N$153,"部件宝箱",[1]基础经济系数!$J$123:$J$153,A278)</f>
        <v>0</v>
      </c>
      <c r="U278">
        <f>IF(B278=B277,0,VLOOKUP(B278,通用估算系数!$W$1:$X$11,2,FALSE))</f>
        <v>0</v>
      </c>
      <c r="V278">
        <f>SUMIFS([1]基础经济系数!$D$187:$D$214,[1]基础经济系数!$B$187:$B$214,C278,[1]基础经济系数!$G$187:$G$214,"普通自宝箱")</f>
        <v>0</v>
      </c>
      <c r="W278">
        <f>SUMIFS([1]基础经济系数!$M$123:$M$153,[1]基础经济系数!$N$123:$N$153,"普通自宝箱",[1]基础经济系数!$J$123:$J$153,A278)</f>
        <v>0</v>
      </c>
      <c r="X278">
        <f>IF(B278=B277,0,VLOOKUP(B278,通用估算系数!$Z$1:$AA$11,2,FALSE))+IF(B278&gt;B277,1,0)</f>
        <v>0</v>
      </c>
      <c r="Y278">
        <f>SUMIFS([1]基础经济系数!$D$187:$D$214,[1]基础经济系数!$B$187:$B$214,C278,[1]基础经济系数!$G$187:$G$214,"高级自宝箱")</f>
        <v>0</v>
      </c>
      <c r="Z278">
        <f>SUMIFS([1]基础经济系数!$M$123:$M$153,[1]基础经济系数!$N$123:$N$153,"高级自宝箱",[1]基础经济系数!$J$123:$J$153,A278)</f>
        <v>0</v>
      </c>
    </row>
    <row r="279" spans="1:26" x14ac:dyDescent="0.2">
      <c r="A279">
        <f>玩家成长时间线!A279</f>
        <v>278</v>
      </c>
      <c r="B279">
        <f>玩家成长时间线!B279</f>
        <v>10</v>
      </c>
      <c r="C279">
        <f>IF(MOD(A279,通用估算系数!$B$9),MOD(A279,通用估算系数!$B$9),通用估算系数!$B$9)</f>
        <v>26</v>
      </c>
      <c r="D279">
        <f>钥匙投放计算!C279/100</f>
        <v>2.6027999999999998</v>
      </c>
      <c r="E279">
        <f>VLOOKUP(B279,通用估算系数!$G$1:$H$11,2,FALSE)*通用估算系数!$B$5/通用估算系数!$B$11</f>
        <v>2.25</v>
      </c>
      <c r="F279">
        <f t="shared" si="21"/>
        <v>0</v>
      </c>
      <c r="G279">
        <f t="shared" si="22"/>
        <v>0</v>
      </c>
      <c r="H279">
        <f t="shared" si="23"/>
        <v>0</v>
      </c>
      <c r="I279">
        <f t="shared" si="24"/>
        <v>0</v>
      </c>
      <c r="J279">
        <f>SUMIFS([1]基础经济系数!$M$123:$M$153,[1]基础经济系数!$N$123:$N$153,"稀有自宝箱",[1]基础经济系数!$J$123:$J$153,A279)</f>
        <v>0</v>
      </c>
      <c r="K279">
        <v>2</v>
      </c>
      <c r="L279">
        <v>1</v>
      </c>
      <c r="M279" s="4">
        <f t="shared" si="25"/>
        <v>0.14285714285714285</v>
      </c>
      <c r="N279" s="4">
        <f t="shared" si="25"/>
        <v>0.14285714285714285</v>
      </c>
      <c r="O279">
        <f>IF(B279=B278,0,VLOOKUP(B279,通用估算系数!$Q$1:$R$11,2,FALSE))</f>
        <v>0</v>
      </c>
      <c r="P279">
        <f>SUMIFS([1]基础经济系数!$D$187:$D$214,[1]基础经济系数!$B$187:$B$214,C279,[1]基础经济系数!$G$187:$G$214,"碎片宝箱")</f>
        <v>0</v>
      </c>
      <c r="Q279">
        <f>SUMIFS([1]基础经济系数!$M$123:$M$153,[1]基础经济系数!$N$123:$N$153,"碎片宝箱",[1]基础经济系数!$J$123:$J$153,A279)</f>
        <v>0</v>
      </c>
      <c r="R279">
        <f>IF(B279=B278,0,VLOOKUP(B279,通用估算系数!$T$1:$U$11,2,FALSE))</f>
        <v>0</v>
      </c>
      <c r="S279">
        <f>SUMIFS([1]基础经济系数!$D$187:$D$214,[1]基础经济系数!$B$187:$B$214,C279,[1]基础经济系数!$G$187:$G$214,"部件宝箱")</f>
        <v>0</v>
      </c>
      <c r="T279">
        <f>SUMIFS([1]基础经济系数!$M$123:$M$153,[1]基础经济系数!$N$123:$N$153,"部件宝箱",[1]基础经济系数!$J$123:$J$153,A279)</f>
        <v>0</v>
      </c>
      <c r="U279">
        <f>IF(B279=B278,0,VLOOKUP(B279,通用估算系数!$W$1:$X$11,2,FALSE))</f>
        <v>0</v>
      </c>
      <c r="V279">
        <f>SUMIFS([1]基础经济系数!$D$187:$D$214,[1]基础经济系数!$B$187:$B$214,C279,[1]基础经济系数!$G$187:$G$214,"普通自宝箱")</f>
        <v>0</v>
      </c>
      <c r="W279">
        <f>SUMIFS([1]基础经济系数!$M$123:$M$153,[1]基础经济系数!$N$123:$N$153,"普通自宝箱",[1]基础经济系数!$J$123:$J$153,A279)</f>
        <v>0</v>
      </c>
      <c r="X279">
        <f>IF(B279=B278,0,VLOOKUP(B279,通用估算系数!$Z$1:$AA$11,2,FALSE))+IF(B279&gt;B278,1,0)</f>
        <v>0</v>
      </c>
      <c r="Y279">
        <f>SUMIFS([1]基础经济系数!$D$187:$D$214,[1]基础经济系数!$B$187:$B$214,C279,[1]基础经济系数!$G$187:$G$214,"高级自宝箱")</f>
        <v>0</v>
      </c>
      <c r="Z279">
        <f>SUMIFS([1]基础经济系数!$M$123:$M$153,[1]基础经济系数!$N$123:$N$153,"高级自宝箱",[1]基础经济系数!$J$123:$J$153,A279)</f>
        <v>0</v>
      </c>
    </row>
    <row r="280" spans="1:26" x14ac:dyDescent="0.2">
      <c r="A280">
        <f>玩家成长时间线!A280</f>
        <v>279</v>
      </c>
      <c r="B280">
        <f>玩家成长时间线!B280</f>
        <v>10</v>
      </c>
      <c r="C280">
        <f>IF(MOD(A280,通用估算系数!$B$9),MOD(A280,通用估算系数!$B$9),通用估算系数!$B$9)</f>
        <v>27</v>
      </c>
      <c r="D280">
        <f>钥匙投放计算!C280/100</f>
        <v>2.5127999999999999</v>
      </c>
      <c r="E280">
        <f>VLOOKUP(B280,通用估算系数!$G$1:$H$11,2,FALSE)*通用估算系数!$B$5/通用估算系数!$B$11</f>
        <v>2.25</v>
      </c>
      <c r="F280">
        <f t="shared" si="21"/>
        <v>0</v>
      </c>
      <c r="G280">
        <f t="shared" si="22"/>
        <v>0</v>
      </c>
      <c r="H280">
        <f t="shared" si="23"/>
        <v>0</v>
      </c>
      <c r="I280">
        <f t="shared" si="24"/>
        <v>0</v>
      </c>
      <c r="J280">
        <f>SUMIFS([1]基础经济系数!$M$123:$M$153,[1]基础经济系数!$N$123:$N$153,"稀有自宝箱",[1]基础经济系数!$J$123:$J$153,A280)</f>
        <v>0</v>
      </c>
      <c r="K280">
        <v>2</v>
      </c>
      <c r="L280">
        <v>1</v>
      </c>
      <c r="M280" s="4">
        <f t="shared" si="25"/>
        <v>0.14285714285714285</v>
      </c>
      <c r="N280" s="4">
        <f t="shared" si="25"/>
        <v>0.14285714285714285</v>
      </c>
      <c r="O280">
        <f>IF(B280=B279,0,VLOOKUP(B280,通用估算系数!$Q$1:$R$11,2,FALSE))</f>
        <v>0</v>
      </c>
      <c r="P280">
        <f>SUMIFS([1]基础经济系数!$D$187:$D$214,[1]基础经济系数!$B$187:$B$214,C280,[1]基础经济系数!$G$187:$G$214,"碎片宝箱")</f>
        <v>0</v>
      </c>
      <c r="Q280">
        <f>SUMIFS([1]基础经济系数!$M$123:$M$153,[1]基础经济系数!$N$123:$N$153,"碎片宝箱",[1]基础经济系数!$J$123:$J$153,A280)</f>
        <v>0</v>
      </c>
      <c r="R280">
        <f>IF(B280=B279,0,VLOOKUP(B280,通用估算系数!$T$1:$U$11,2,FALSE))</f>
        <v>0</v>
      </c>
      <c r="S280">
        <f>SUMIFS([1]基础经济系数!$D$187:$D$214,[1]基础经济系数!$B$187:$B$214,C280,[1]基础经济系数!$G$187:$G$214,"部件宝箱")</f>
        <v>0</v>
      </c>
      <c r="T280">
        <f>SUMIFS([1]基础经济系数!$M$123:$M$153,[1]基础经济系数!$N$123:$N$153,"部件宝箱",[1]基础经济系数!$J$123:$J$153,A280)</f>
        <v>0</v>
      </c>
      <c r="U280">
        <f>IF(B280=B279,0,VLOOKUP(B280,通用估算系数!$W$1:$X$11,2,FALSE))</f>
        <v>0</v>
      </c>
      <c r="V280">
        <f>SUMIFS([1]基础经济系数!$D$187:$D$214,[1]基础经济系数!$B$187:$B$214,C280,[1]基础经济系数!$G$187:$G$214,"普通自宝箱")</f>
        <v>0</v>
      </c>
      <c r="W280">
        <f>SUMIFS([1]基础经济系数!$M$123:$M$153,[1]基础经济系数!$N$123:$N$153,"普通自宝箱",[1]基础经济系数!$J$123:$J$153,A280)</f>
        <v>0</v>
      </c>
      <c r="X280">
        <f>IF(B280=B279,0,VLOOKUP(B280,通用估算系数!$Z$1:$AA$11,2,FALSE))+IF(B280&gt;B279,1,0)</f>
        <v>0</v>
      </c>
      <c r="Y280">
        <f>SUMIFS([1]基础经济系数!$D$187:$D$214,[1]基础经济系数!$B$187:$B$214,C280,[1]基础经济系数!$G$187:$G$214,"高级自宝箱")</f>
        <v>0</v>
      </c>
      <c r="Z280">
        <f>SUMIFS([1]基础经济系数!$M$123:$M$153,[1]基础经济系数!$N$123:$N$153,"高级自宝箱",[1]基础经济系数!$J$123:$J$153,A280)</f>
        <v>0</v>
      </c>
    </row>
    <row r="281" spans="1:26" x14ac:dyDescent="0.2">
      <c r="A281">
        <f>玩家成长时间线!A281</f>
        <v>280</v>
      </c>
      <c r="B281">
        <f>玩家成长时间线!B281</f>
        <v>8</v>
      </c>
      <c r="C281">
        <f>IF(MOD(A281,通用估算系数!$B$9),MOD(A281,通用估算系数!$B$9),通用估算系数!$B$9)</f>
        <v>28</v>
      </c>
      <c r="D281">
        <f>钥匙投放计算!C281/100</f>
        <v>2.5228000000000002</v>
      </c>
      <c r="E281">
        <f>VLOOKUP(B281,通用估算系数!$G$1:$H$11,2,FALSE)*通用估算系数!$B$5/通用估算系数!$B$11</f>
        <v>1.8</v>
      </c>
      <c r="F281">
        <f t="shared" si="21"/>
        <v>1</v>
      </c>
      <c r="G281">
        <f t="shared" si="22"/>
        <v>0</v>
      </c>
      <c r="H281">
        <f t="shared" si="23"/>
        <v>0</v>
      </c>
      <c r="I281">
        <f t="shared" si="24"/>
        <v>0</v>
      </c>
      <c r="J281">
        <f>SUMIFS([1]基础经济系数!$M$123:$M$153,[1]基础经济系数!$N$123:$N$153,"稀有自宝箱",[1]基础经济系数!$J$123:$J$153,A281)</f>
        <v>0</v>
      </c>
      <c r="K281">
        <v>2</v>
      </c>
      <c r="L281">
        <v>1</v>
      </c>
      <c r="M281" s="4">
        <f t="shared" si="25"/>
        <v>0.14285714285714285</v>
      </c>
      <c r="N281" s="4">
        <f t="shared" si="25"/>
        <v>0.14285714285714285</v>
      </c>
      <c r="O281">
        <f>IF(B281=B280,0,VLOOKUP(B281,通用估算系数!$Q$1:$R$11,2,FALSE))</f>
        <v>1</v>
      </c>
      <c r="P281">
        <f>SUMIFS([1]基础经济系数!$D$187:$D$214,[1]基础经济系数!$B$187:$B$214,C281,[1]基础经济系数!$G$187:$G$214,"碎片宝箱")</f>
        <v>0</v>
      </c>
      <c r="Q281">
        <f>SUMIFS([1]基础经济系数!$M$123:$M$153,[1]基础经济系数!$N$123:$N$153,"碎片宝箱",[1]基础经济系数!$J$123:$J$153,A281)</f>
        <v>0</v>
      </c>
      <c r="R281">
        <f>IF(B281=B280,0,VLOOKUP(B281,通用估算系数!$T$1:$U$11,2,FALSE))</f>
        <v>0</v>
      </c>
      <c r="S281">
        <f>SUMIFS([1]基础经济系数!$D$187:$D$214,[1]基础经济系数!$B$187:$B$214,C281,[1]基础经济系数!$G$187:$G$214,"部件宝箱")</f>
        <v>0</v>
      </c>
      <c r="T281">
        <f>SUMIFS([1]基础经济系数!$M$123:$M$153,[1]基础经济系数!$N$123:$N$153,"部件宝箱",[1]基础经济系数!$J$123:$J$153,A281)</f>
        <v>0</v>
      </c>
      <c r="U281">
        <f>IF(B281=B280,0,VLOOKUP(B281,通用估算系数!$W$1:$X$11,2,FALSE))</f>
        <v>0</v>
      </c>
      <c r="V281">
        <f>SUMIFS([1]基础经济系数!$D$187:$D$214,[1]基础经济系数!$B$187:$B$214,C281,[1]基础经济系数!$G$187:$G$214,"普通自宝箱")</f>
        <v>0</v>
      </c>
      <c r="W281">
        <f>SUMIFS([1]基础经济系数!$M$123:$M$153,[1]基础经济系数!$N$123:$N$153,"普通自宝箱",[1]基础经济系数!$J$123:$J$153,A281)</f>
        <v>0</v>
      </c>
      <c r="X281">
        <f>IF(B281=B280,0,VLOOKUP(B281,通用估算系数!$Z$1:$AA$11,2,FALSE))+IF(B281&gt;B280,1,0)</f>
        <v>0</v>
      </c>
      <c r="Y281">
        <f>SUMIFS([1]基础经济系数!$D$187:$D$214,[1]基础经济系数!$B$187:$B$214,C281,[1]基础经济系数!$G$187:$G$214,"高级自宝箱")</f>
        <v>0</v>
      </c>
      <c r="Z281">
        <f>SUMIFS([1]基础经济系数!$M$123:$M$153,[1]基础经济系数!$N$123:$N$153,"高级自宝箱",[1]基础经济系数!$J$123:$J$153,A281)</f>
        <v>0</v>
      </c>
    </row>
    <row r="282" spans="1:26" x14ac:dyDescent="0.2">
      <c r="A282">
        <f>玩家成长时间线!A282</f>
        <v>281</v>
      </c>
      <c r="B282">
        <f>玩家成长时间线!B282</f>
        <v>8</v>
      </c>
      <c r="C282">
        <f>IF(MOD(A282,通用估算系数!$B$9),MOD(A282,通用估算系数!$B$9),通用估算系数!$B$9)</f>
        <v>1</v>
      </c>
      <c r="D282">
        <f>钥匙投放计算!C282/100</f>
        <v>2.2528000000000001</v>
      </c>
      <c r="E282">
        <f>VLOOKUP(B282,通用估算系数!$G$1:$H$11,2,FALSE)*通用估算系数!$B$5/通用估算系数!$B$11</f>
        <v>1.8</v>
      </c>
      <c r="F282">
        <f t="shared" si="21"/>
        <v>0</v>
      </c>
      <c r="G282">
        <f t="shared" si="22"/>
        <v>0</v>
      </c>
      <c r="H282">
        <f t="shared" si="23"/>
        <v>0</v>
      </c>
      <c r="I282">
        <f t="shared" si="24"/>
        <v>0</v>
      </c>
      <c r="J282">
        <f>SUMIFS([1]基础经济系数!$M$123:$M$153,[1]基础经济系数!$N$123:$N$153,"稀有自宝箱",[1]基础经济系数!$J$123:$J$153,A282)</f>
        <v>0</v>
      </c>
      <c r="K282">
        <v>2</v>
      </c>
      <c r="L282">
        <v>1</v>
      </c>
      <c r="M282" s="4">
        <f t="shared" si="25"/>
        <v>0.14285714285714285</v>
      </c>
      <c r="N282" s="4">
        <f t="shared" si="25"/>
        <v>0.14285714285714285</v>
      </c>
      <c r="O282">
        <f>IF(B282=B281,0,VLOOKUP(B282,通用估算系数!$Q$1:$R$11,2,FALSE))</f>
        <v>0</v>
      </c>
      <c r="P282">
        <f>SUMIFS([1]基础经济系数!$D$187:$D$214,[1]基础经济系数!$B$187:$B$214,C282,[1]基础经济系数!$G$187:$G$214,"碎片宝箱")</f>
        <v>0</v>
      </c>
      <c r="Q282">
        <f>SUMIFS([1]基础经济系数!$M$123:$M$153,[1]基础经济系数!$N$123:$N$153,"碎片宝箱",[1]基础经济系数!$J$123:$J$153,A282)</f>
        <v>0</v>
      </c>
      <c r="R282">
        <f>IF(B282=B281,0,VLOOKUP(B282,通用估算系数!$T$1:$U$11,2,FALSE))</f>
        <v>0</v>
      </c>
      <c r="S282">
        <f>SUMIFS([1]基础经济系数!$D$187:$D$214,[1]基础经济系数!$B$187:$B$214,C282,[1]基础经济系数!$G$187:$G$214,"部件宝箱")</f>
        <v>0</v>
      </c>
      <c r="T282">
        <f>SUMIFS([1]基础经济系数!$M$123:$M$153,[1]基础经济系数!$N$123:$N$153,"部件宝箱",[1]基础经济系数!$J$123:$J$153,A282)</f>
        <v>0</v>
      </c>
      <c r="U282">
        <f>IF(B282=B281,0,VLOOKUP(B282,通用估算系数!$W$1:$X$11,2,FALSE))</f>
        <v>0</v>
      </c>
      <c r="V282">
        <f>SUMIFS([1]基础经济系数!$D$187:$D$214,[1]基础经济系数!$B$187:$B$214,C282,[1]基础经济系数!$G$187:$G$214,"普通自宝箱")</f>
        <v>0</v>
      </c>
      <c r="W282">
        <f>SUMIFS([1]基础经济系数!$M$123:$M$153,[1]基础经济系数!$N$123:$N$153,"普通自宝箱",[1]基础经济系数!$J$123:$J$153,A282)</f>
        <v>0</v>
      </c>
      <c r="X282">
        <f>IF(B282=B281,0,VLOOKUP(B282,通用估算系数!$Z$1:$AA$11,2,FALSE))+IF(B282&gt;B281,1,0)</f>
        <v>0</v>
      </c>
      <c r="Y282">
        <f>SUMIFS([1]基础经济系数!$D$187:$D$214,[1]基础经济系数!$B$187:$B$214,C282,[1]基础经济系数!$G$187:$G$214,"高级自宝箱")</f>
        <v>0</v>
      </c>
      <c r="Z282">
        <f>SUMIFS([1]基础经济系数!$M$123:$M$153,[1]基础经济系数!$N$123:$N$153,"高级自宝箱",[1]基础经济系数!$J$123:$J$153,A282)</f>
        <v>0</v>
      </c>
    </row>
    <row r="283" spans="1:26" x14ac:dyDescent="0.2">
      <c r="A283">
        <f>玩家成长时间线!A283</f>
        <v>282</v>
      </c>
      <c r="B283">
        <f>玩家成长时间线!B283</f>
        <v>8</v>
      </c>
      <c r="C283">
        <f>IF(MOD(A283,通用估算系数!$B$9),MOD(A283,通用估算系数!$B$9),通用估算系数!$B$9)</f>
        <v>2</v>
      </c>
      <c r="D283">
        <f>钥匙投放计算!C283/100</f>
        <v>2.3128000000000002</v>
      </c>
      <c r="E283">
        <f>VLOOKUP(B283,通用估算系数!$G$1:$H$11,2,FALSE)*通用估算系数!$B$5/通用估算系数!$B$11</f>
        <v>1.8</v>
      </c>
      <c r="F283">
        <f t="shared" si="21"/>
        <v>0</v>
      </c>
      <c r="G283">
        <f t="shared" si="22"/>
        <v>0</v>
      </c>
      <c r="H283">
        <f t="shared" si="23"/>
        <v>0</v>
      </c>
      <c r="I283">
        <f t="shared" si="24"/>
        <v>0</v>
      </c>
      <c r="J283">
        <f>SUMIFS([1]基础经济系数!$M$123:$M$153,[1]基础经济系数!$N$123:$N$153,"稀有自宝箱",[1]基础经济系数!$J$123:$J$153,A283)</f>
        <v>0</v>
      </c>
      <c r="K283">
        <v>2</v>
      </c>
      <c r="L283">
        <v>1</v>
      </c>
      <c r="M283" s="4">
        <f t="shared" si="25"/>
        <v>0.14285714285714285</v>
      </c>
      <c r="N283" s="4">
        <f t="shared" si="25"/>
        <v>0.14285714285714285</v>
      </c>
      <c r="O283">
        <f>IF(B283=B282,0,VLOOKUP(B283,通用估算系数!$Q$1:$R$11,2,FALSE))</f>
        <v>0</v>
      </c>
      <c r="P283">
        <f>SUMIFS([1]基础经济系数!$D$187:$D$214,[1]基础经济系数!$B$187:$B$214,C283,[1]基础经济系数!$G$187:$G$214,"碎片宝箱")</f>
        <v>0</v>
      </c>
      <c r="Q283">
        <f>SUMIFS([1]基础经济系数!$M$123:$M$153,[1]基础经济系数!$N$123:$N$153,"碎片宝箱",[1]基础经济系数!$J$123:$J$153,A283)</f>
        <v>0</v>
      </c>
      <c r="R283">
        <f>IF(B283=B282,0,VLOOKUP(B283,通用估算系数!$T$1:$U$11,2,FALSE))</f>
        <v>0</v>
      </c>
      <c r="S283">
        <f>SUMIFS([1]基础经济系数!$D$187:$D$214,[1]基础经济系数!$B$187:$B$214,C283,[1]基础经济系数!$G$187:$G$214,"部件宝箱")</f>
        <v>0</v>
      </c>
      <c r="T283">
        <f>SUMIFS([1]基础经济系数!$M$123:$M$153,[1]基础经济系数!$N$123:$N$153,"部件宝箱",[1]基础经济系数!$J$123:$J$153,A283)</f>
        <v>0</v>
      </c>
      <c r="U283">
        <f>IF(B283=B282,0,VLOOKUP(B283,通用估算系数!$W$1:$X$11,2,FALSE))</f>
        <v>0</v>
      </c>
      <c r="V283">
        <f>SUMIFS([1]基础经济系数!$D$187:$D$214,[1]基础经济系数!$B$187:$B$214,C283,[1]基础经济系数!$G$187:$G$214,"普通自宝箱")</f>
        <v>0</v>
      </c>
      <c r="W283">
        <f>SUMIFS([1]基础经济系数!$M$123:$M$153,[1]基础经济系数!$N$123:$N$153,"普通自宝箱",[1]基础经济系数!$J$123:$J$153,A283)</f>
        <v>0</v>
      </c>
      <c r="X283">
        <f>IF(B283=B282,0,VLOOKUP(B283,通用估算系数!$Z$1:$AA$11,2,FALSE))+IF(B283&gt;B282,1,0)</f>
        <v>0</v>
      </c>
      <c r="Y283">
        <f>SUMIFS([1]基础经济系数!$D$187:$D$214,[1]基础经济系数!$B$187:$B$214,C283,[1]基础经济系数!$G$187:$G$214,"高级自宝箱")</f>
        <v>0</v>
      </c>
      <c r="Z283">
        <f>SUMIFS([1]基础经济系数!$M$123:$M$153,[1]基础经济系数!$N$123:$N$153,"高级自宝箱",[1]基础经济系数!$J$123:$J$153,A283)</f>
        <v>0</v>
      </c>
    </row>
    <row r="284" spans="1:26" x14ac:dyDescent="0.2">
      <c r="A284">
        <f>玩家成长时间线!A284</f>
        <v>283</v>
      </c>
      <c r="B284">
        <f>玩家成长时间线!B284</f>
        <v>9</v>
      </c>
      <c r="C284">
        <f>IF(MOD(A284,通用估算系数!$B$9),MOD(A284,通用估算系数!$B$9),通用估算系数!$B$9)</f>
        <v>3</v>
      </c>
      <c r="D284">
        <f>钥匙投放计算!C284/100</f>
        <v>2.2728000000000002</v>
      </c>
      <c r="E284">
        <f>VLOOKUP(B284,通用估算系数!$G$1:$H$11,2,FALSE)*通用估算系数!$B$5/通用估算系数!$B$11</f>
        <v>2.25</v>
      </c>
      <c r="F284">
        <f t="shared" si="21"/>
        <v>0</v>
      </c>
      <c r="G284">
        <f t="shared" si="22"/>
        <v>0</v>
      </c>
      <c r="H284">
        <f t="shared" si="23"/>
        <v>1</v>
      </c>
      <c r="I284">
        <f t="shared" si="24"/>
        <v>1</v>
      </c>
      <c r="J284">
        <f>SUMIFS([1]基础经济系数!$M$123:$M$153,[1]基础经济系数!$N$123:$N$153,"稀有自宝箱",[1]基础经济系数!$J$123:$J$153,A284)</f>
        <v>0</v>
      </c>
      <c r="K284">
        <v>2</v>
      </c>
      <c r="L284">
        <v>1</v>
      </c>
      <c r="M284" s="4">
        <f t="shared" si="25"/>
        <v>0.14285714285714285</v>
      </c>
      <c r="N284" s="4">
        <f t="shared" si="25"/>
        <v>0.14285714285714285</v>
      </c>
      <c r="O284">
        <f>IF(B284=B283,0,VLOOKUP(B284,通用估算系数!$Q$1:$R$11,2,FALSE))</f>
        <v>0</v>
      </c>
      <c r="P284">
        <f>SUMIFS([1]基础经济系数!$D$187:$D$214,[1]基础经济系数!$B$187:$B$214,C284,[1]基础经济系数!$G$187:$G$214,"碎片宝箱")</f>
        <v>0</v>
      </c>
      <c r="Q284">
        <f>SUMIFS([1]基础经济系数!$M$123:$M$153,[1]基础经济系数!$N$123:$N$153,"碎片宝箱",[1]基础经济系数!$J$123:$J$153,A284)</f>
        <v>0</v>
      </c>
      <c r="R284">
        <f>IF(B284=B283,0,VLOOKUP(B284,通用估算系数!$T$1:$U$11,2,FALSE))</f>
        <v>0</v>
      </c>
      <c r="S284">
        <f>SUMIFS([1]基础经济系数!$D$187:$D$214,[1]基础经济系数!$B$187:$B$214,C284,[1]基础经济系数!$G$187:$G$214,"部件宝箱")</f>
        <v>0</v>
      </c>
      <c r="T284">
        <f>SUMIFS([1]基础经济系数!$M$123:$M$153,[1]基础经济系数!$N$123:$N$153,"部件宝箱",[1]基础经济系数!$J$123:$J$153,A284)</f>
        <v>0</v>
      </c>
      <c r="U284">
        <f>IF(B284=B283,0,VLOOKUP(B284,通用估算系数!$W$1:$X$11,2,FALSE))</f>
        <v>1</v>
      </c>
      <c r="V284">
        <f>SUMIFS([1]基础经济系数!$D$187:$D$214,[1]基础经济系数!$B$187:$B$214,C284,[1]基础经济系数!$G$187:$G$214,"普通自宝箱")</f>
        <v>0</v>
      </c>
      <c r="W284">
        <f>SUMIFS([1]基础经济系数!$M$123:$M$153,[1]基础经济系数!$N$123:$N$153,"普通自宝箱",[1]基础经济系数!$J$123:$J$153,A284)</f>
        <v>0</v>
      </c>
      <c r="X284">
        <f>IF(B284=B283,0,VLOOKUP(B284,通用估算系数!$Z$1:$AA$11,2,FALSE))+IF(B284&gt;B283,1,0)</f>
        <v>1</v>
      </c>
      <c r="Y284">
        <f>SUMIFS([1]基础经济系数!$D$187:$D$214,[1]基础经济系数!$B$187:$B$214,C284,[1]基础经济系数!$G$187:$G$214,"高级自宝箱")</f>
        <v>0</v>
      </c>
      <c r="Z284">
        <f>SUMIFS([1]基础经济系数!$M$123:$M$153,[1]基础经济系数!$N$123:$N$153,"高级自宝箱",[1]基础经济系数!$J$123:$J$153,A284)</f>
        <v>0</v>
      </c>
    </row>
    <row r="285" spans="1:26" x14ac:dyDescent="0.2">
      <c r="A285">
        <f>玩家成长时间线!A285</f>
        <v>284</v>
      </c>
      <c r="B285">
        <f>玩家成长时间线!B285</f>
        <v>9</v>
      </c>
      <c r="C285">
        <f>IF(MOD(A285,通用估算系数!$B$9),MOD(A285,通用估算系数!$B$9),通用估算系数!$B$9)</f>
        <v>4</v>
      </c>
      <c r="D285">
        <f>钥匙投放计算!C285/100</f>
        <v>2.2827999999999999</v>
      </c>
      <c r="E285">
        <f>VLOOKUP(B285,通用估算系数!$G$1:$H$11,2,FALSE)*通用估算系数!$B$5/通用估算系数!$B$11</f>
        <v>2.25</v>
      </c>
      <c r="F285">
        <f t="shared" si="21"/>
        <v>0</v>
      </c>
      <c r="G285">
        <f t="shared" si="22"/>
        <v>0</v>
      </c>
      <c r="H285">
        <f t="shared" si="23"/>
        <v>0</v>
      </c>
      <c r="I285">
        <f t="shared" si="24"/>
        <v>0</v>
      </c>
      <c r="J285">
        <f>SUMIFS([1]基础经济系数!$M$123:$M$153,[1]基础经济系数!$N$123:$N$153,"稀有自宝箱",[1]基础经济系数!$J$123:$J$153,A285)</f>
        <v>0</v>
      </c>
      <c r="K285">
        <v>2</v>
      </c>
      <c r="L285">
        <v>1</v>
      </c>
      <c r="M285" s="4">
        <f t="shared" si="25"/>
        <v>0.14285714285714285</v>
      </c>
      <c r="N285" s="4">
        <f t="shared" si="25"/>
        <v>0.14285714285714285</v>
      </c>
      <c r="O285">
        <f>IF(B285=B284,0,VLOOKUP(B285,通用估算系数!$Q$1:$R$11,2,FALSE))</f>
        <v>0</v>
      </c>
      <c r="P285">
        <f>SUMIFS([1]基础经济系数!$D$187:$D$214,[1]基础经济系数!$B$187:$B$214,C285,[1]基础经济系数!$G$187:$G$214,"碎片宝箱")</f>
        <v>0</v>
      </c>
      <c r="Q285">
        <f>SUMIFS([1]基础经济系数!$M$123:$M$153,[1]基础经济系数!$N$123:$N$153,"碎片宝箱",[1]基础经济系数!$J$123:$J$153,A285)</f>
        <v>0</v>
      </c>
      <c r="R285">
        <f>IF(B285=B284,0,VLOOKUP(B285,通用估算系数!$T$1:$U$11,2,FALSE))</f>
        <v>0</v>
      </c>
      <c r="S285">
        <f>SUMIFS([1]基础经济系数!$D$187:$D$214,[1]基础经济系数!$B$187:$B$214,C285,[1]基础经济系数!$G$187:$G$214,"部件宝箱")</f>
        <v>0</v>
      </c>
      <c r="T285">
        <f>SUMIFS([1]基础经济系数!$M$123:$M$153,[1]基础经济系数!$N$123:$N$153,"部件宝箱",[1]基础经济系数!$J$123:$J$153,A285)</f>
        <v>0</v>
      </c>
      <c r="U285">
        <f>IF(B285=B284,0,VLOOKUP(B285,通用估算系数!$W$1:$X$11,2,FALSE))</f>
        <v>0</v>
      </c>
      <c r="V285">
        <f>SUMIFS([1]基础经济系数!$D$187:$D$214,[1]基础经济系数!$B$187:$B$214,C285,[1]基础经济系数!$G$187:$G$214,"普通自宝箱")</f>
        <v>0</v>
      </c>
      <c r="W285">
        <f>SUMIFS([1]基础经济系数!$M$123:$M$153,[1]基础经济系数!$N$123:$N$153,"普通自宝箱",[1]基础经济系数!$J$123:$J$153,A285)</f>
        <v>0</v>
      </c>
      <c r="X285">
        <f>IF(B285=B284,0,VLOOKUP(B285,通用估算系数!$Z$1:$AA$11,2,FALSE))+IF(B285&gt;B284,1,0)</f>
        <v>0</v>
      </c>
      <c r="Y285">
        <f>SUMIFS([1]基础经济系数!$D$187:$D$214,[1]基础经济系数!$B$187:$B$214,C285,[1]基础经济系数!$G$187:$G$214,"高级自宝箱")</f>
        <v>0</v>
      </c>
      <c r="Z285">
        <f>SUMIFS([1]基础经济系数!$M$123:$M$153,[1]基础经济系数!$N$123:$N$153,"高级自宝箱",[1]基础经济系数!$J$123:$J$153,A285)</f>
        <v>0</v>
      </c>
    </row>
    <row r="286" spans="1:26" x14ac:dyDescent="0.2">
      <c r="A286">
        <f>玩家成长时间线!A286</f>
        <v>285</v>
      </c>
      <c r="B286">
        <f>玩家成长时间线!B286</f>
        <v>9</v>
      </c>
      <c r="C286">
        <f>IF(MOD(A286,通用估算系数!$B$9),MOD(A286,通用估算系数!$B$9),通用估算系数!$B$9)</f>
        <v>5</v>
      </c>
      <c r="D286">
        <f>钥匙投放计算!C286/100</f>
        <v>2.3927999999999998</v>
      </c>
      <c r="E286">
        <f>VLOOKUP(B286,通用估算系数!$G$1:$H$11,2,FALSE)*通用估算系数!$B$5/通用估算系数!$B$11</f>
        <v>2.25</v>
      </c>
      <c r="F286">
        <f t="shared" si="21"/>
        <v>1</v>
      </c>
      <c r="G286">
        <f t="shared" si="22"/>
        <v>0</v>
      </c>
      <c r="H286">
        <f t="shared" si="23"/>
        <v>0</v>
      </c>
      <c r="I286">
        <f t="shared" si="24"/>
        <v>0</v>
      </c>
      <c r="J286">
        <f>SUMIFS([1]基础经济系数!$M$123:$M$153,[1]基础经济系数!$N$123:$N$153,"稀有自宝箱",[1]基础经济系数!$J$123:$J$153,A286)</f>
        <v>0</v>
      </c>
      <c r="K286">
        <v>2</v>
      </c>
      <c r="L286">
        <v>1</v>
      </c>
      <c r="M286" s="4">
        <f t="shared" si="25"/>
        <v>0.14285714285714285</v>
      </c>
      <c r="N286" s="4">
        <f t="shared" si="25"/>
        <v>0.14285714285714285</v>
      </c>
      <c r="O286">
        <f>IF(B286=B285,0,VLOOKUP(B286,通用估算系数!$Q$1:$R$11,2,FALSE))</f>
        <v>0</v>
      </c>
      <c r="P286">
        <f>SUMIFS([1]基础经济系数!$D$187:$D$214,[1]基础经济系数!$B$187:$B$214,C286,[1]基础经济系数!$G$187:$G$214,"碎片宝箱")</f>
        <v>0</v>
      </c>
      <c r="Q286">
        <f>SUMIFS([1]基础经济系数!$M$123:$M$153,[1]基础经济系数!$N$123:$N$153,"碎片宝箱",[1]基础经济系数!$J$123:$J$153,A286)</f>
        <v>1</v>
      </c>
      <c r="R286">
        <f>IF(B286=B285,0,VLOOKUP(B286,通用估算系数!$T$1:$U$11,2,FALSE))</f>
        <v>0</v>
      </c>
      <c r="S286">
        <f>SUMIFS([1]基础经济系数!$D$187:$D$214,[1]基础经济系数!$B$187:$B$214,C286,[1]基础经济系数!$G$187:$G$214,"部件宝箱")</f>
        <v>0</v>
      </c>
      <c r="T286">
        <f>SUMIFS([1]基础经济系数!$M$123:$M$153,[1]基础经济系数!$N$123:$N$153,"部件宝箱",[1]基础经济系数!$J$123:$J$153,A286)</f>
        <v>0</v>
      </c>
      <c r="U286">
        <f>IF(B286=B285,0,VLOOKUP(B286,通用估算系数!$W$1:$X$11,2,FALSE))</f>
        <v>0</v>
      </c>
      <c r="V286">
        <f>SUMIFS([1]基础经济系数!$D$187:$D$214,[1]基础经济系数!$B$187:$B$214,C286,[1]基础经济系数!$G$187:$G$214,"普通自宝箱")</f>
        <v>0</v>
      </c>
      <c r="W286">
        <f>SUMIFS([1]基础经济系数!$M$123:$M$153,[1]基础经济系数!$N$123:$N$153,"普通自宝箱",[1]基础经济系数!$J$123:$J$153,A286)</f>
        <v>0</v>
      </c>
      <c r="X286">
        <f>IF(B286=B285,0,VLOOKUP(B286,通用估算系数!$Z$1:$AA$11,2,FALSE))+IF(B286&gt;B285,1,0)</f>
        <v>0</v>
      </c>
      <c r="Y286">
        <f>SUMIFS([1]基础经济系数!$D$187:$D$214,[1]基础经济系数!$B$187:$B$214,C286,[1]基础经济系数!$G$187:$G$214,"高级自宝箱")</f>
        <v>0</v>
      </c>
      <c r="Z286">
        <f>SUMIFS([1]基础经济系数!$M$123:$M$153,[1]基础经济系数!$N$123:$N$153,"高级自宝箱",[1]基础经济系数!$J$123:$J$153,A286)</f>
        <v>0</v>
      </c>
    </row>
    <row r="287" spans="1:26" x14ac:dyDescent="0.2">
      <c r="A287">
        <f>玩家成长时间线!A287</f>
        <v>286</v>
      </c>
      <c r="B287">
        <f>玩家成长时间线!B287</f>
        <v>10</v>
      </c>
      <c r="C287">
        <f>IF(MOD(A287,通用估算系数!$B$9),MOD(A287,通用估算系数!$B$9),通用估算系数!$B$9)</f>
        <v>6</v>
      </c>
      <c r="D287">
        <f>钥匙投放计算!C287/100</f>
        <v>2.3028</v>
      </c>
      <c r="E287">
        <f>VLOOKUP(B287,通用估算系数!$G$1:$H$11,2,FALSE)*通用估算系数!$B$5/通用估算系数!$B$11</f>
        <v>2.25</v>
      </c>
      <c r="F287">
        <f t="shared" si="21"/>
        <v>0</v>
      </c>
      <c r="G287">
        <f t="shared" si="22"/>
        <v>0</v>
      </c>
      <c r="H287">
        <f t="shared" si="23"/>
        <v>0</v>
      </c>
      <c r="I287">
        <f t="shared" si="24"/>
        <v>1</v>
      </c>
      <c r="J287">
        <f>SUMIFS([1]基础经济系数!$M$123:$M$153,[1]基础经济系数!$N$123:$N$153,"稀有自宝箱",[1]基础经济系数!$J$123:$J$153,A287)</f>
        <v>0</v>
      </c>
      <c r="K287">
        <v>2</v>
      </c>
      <c r="L287">
        <v>1</v>
      </c>
      <c r="M287" s="4">
        <f t="shared" si="25"/>
        <v>0.14285714285714285</v>
      </c>
      <c r="N287" s="4">
        <f t="shared" si="25"/>
        <v>0.14285714285714285</v>
      </c>
      <c r="O287">
        <f>IF(B287=B286,0,VLOOKUP(B287,通用估算系数!$Q$1:$R$11,2,FALSE))</f>
        <v>0</v>
      </c>
      <c r="P287">
        <f>SUMIFS([1]基础经济系数!$D$187:$D$214,[1]基础经济系数!$B$187:$B$214,C287,[1]基础经济系数!$G$187:$G$214,"碎片宝箱")</f>
        <v>0</v>
      </c>
      <c r="Q287">
        <f>SUMIFS([1]基础经济系数!$M$123:$M$153,[1]基础经济系数!$N$123:$N$153,"碎片宝箱",[1]基础经济系数!$J$123:$J$153,A287)</f>
        <v>0</v>
      </c>
      <c r="R287">
        <f>IF(B287=B286,0,VLOOKUP(B287,通用估算系数!$T$1:$U$11,2,FALSE))</f>
        <v>0</v>
      </c>
      <c r="S287">
        <f>SUMIFS([1]基础经济系数!$D$187:$D$214,[1]基础经济系数!$B$187:$B$214,C287,[1]基础经济系数!$G$187:$G$214,"部件宝箱")</f>
        <v>0</v>
      </c>
      <c r="T287">
        <f>SUMIFS([1]基础经济系数!$M$123:$M$153,[1]基础经济系数!$N$123:$N$153,"部件宝箱",[1]基础经济系数!$J$123:$J$153,A287)</f>
        <v>0</v>
      </c>
      <c r="U287">
        <f>IF(B287=B286,0,VLOOKUP(B287,通用估算系数!$W$1:$X$11,2,FALSE))</f>
        <v>0</v>
      </c>
      <c r="V287">
        <f>SUMIFS([1]基础经济系数!$D$187:$D$214,[1]基础经济系数!$B$187:$B$214,C287,[1]基础经济系数!$G$187:$G$214,"普通自宝箱")</f>
        <v>0</v>
      </c>
      <c r="W287">
        <f>SUMIFS([1]基础经济系数!$M$123:$M$153,[1]基础经济系数!$N$123:$N$153,"普通自宝箱",[1]基础经济系数!$J$123:$J$153,A287)</f>
        <v>0</v>
      </c>
      <c r="X287">
        <f>IF(B287=B286,0,VLOOKUP(B287,通用估算系数!$Z$1:$AA$11,2,FALSE))+IF(B287&gt;B286,1,0)</f>
        <v>1</v>
      </c>
      <c r="Y287">
        <f>SUMIFS([1]基础经济系数!$D$187:$D$214,[1]基础经济系数!$B$187:$B$214,C287,[1]基础经济系数!$G$187:$G$214,"高级自宝箱")</f>
        <v>0</v>
      </c>
      <c r="Z287">
        <f>SUMIFS([1]基础经济系数!$M$123:$M$153,[1]基础经济系数!$N$123:$N$153,"高级自宝箱",[1]基础经济系数!$J$123:$J$153,A287)</f>
        <v>0</v>
      </c>
    </row>
    <row r="288" spans="1:26" x14ac:dyDescent="0.2">
      <c r="A288">
        <f>玩家成长时间线!A288</f>
        <v>287</v>
      </c>
      <c r="B288">
        <f>玩家成长时间线!B288</f>
        <v>10</v>
      </c>
      <c r="C288">
        <f>IF(MOD(A288,通用估算系数!$B$9),MOD(A288,通用估算系数!$B$9),通用估算系数!$B$9)</f>
        <v>7</v>
      </c>
      <c r="D288">
        <f>钥匙投放计算!C288/100</f>
        <v>2.3128000000000002</v>
      </c>
      <c r="E288">
        <f>VLOOKUP(B288,通用估算系数!$G$1:$H$11,2,FALSE)*通用估算系数!$B$5/通用估算系数!$B$11</f>
        <v>2.25</v>
      </c>
      <c r="F288">
        <f t="shared" si="21"/>
        <v>0</v>
      </c>
      <c r="G288">
        <f t="shared" si="22"/>
        <v>1</v>
      </c>
      <c r="H288">
        <f t="shared" si="23"/>
        <v>0</v>
      </c>
      <c r="I288">
        <f t="shared" si="24"/>
        <v>0</v>
      </c>
      <c r="J288">
        <f>SUMIFS([1]基础经济系数!$M$123:$M$153,[1]基础经济系数!$N$123:$N$153,"稀有自宝箱",[1]基础经济系数!$J$123:$J$153,A288)</f>
        <v>0</v>
      </c>
      <c r="K288">
        <v>2</v>
      </c>
      <c r="L288">
        <v>1</v>
      </c>
      <c r="M288" s="4">
        <f t="shared" si="25"/>
        <v>0.14285714285714285</v>
      </c>
      <c r="N288" s="4">
        <f t="shared" si="25"/>
        <v>0.14285714285714285</v>
      </c>
      <c r="O288">
        <f>IF(B288=B287,0,VLOOKUP(B288,通用估算系数!$Q$1:$R$11,2,FALSE))</f>
        <v>0</v>
      </c>
      <c r="P288">
        <f>SUMIFS([1]基础经济系数!$D$187:$D$214,[1]基础经济系数!$B$187:$B$214,C288,[1]基础经济系数!$G$187:$G$214,"碎片宝箱")</f>
        <v>0</v>
      </c>
      <c r="Q288">
        <f>SUMIFS([1]基础经济系数!$M$123:$M$153,[1]基础经济系数!$N$123:$N$153,"碎片宝箱",[1]基础经济系数!$J$123:$J$153,A288)</f>
        <v>0</v>
      </c>
      <c r="R288">
        <f>IF(B288=B287,0,VLOOKUP(B288,通用估算系数!$T$1:$U$11,2,FALSE))</f>
        <v>0</v>
      </c>
      <c r="S288">
        <f>SUMIFS([1]基础经济系数!$D$187:$D$214,[1]基础经济系数!$B$187:$B$214,C288,[1]基础经济系数!$G$187:$G$214,"部件宝箱")</f>
        <v>1</v>
      </c>
      <c r="T288">
        <f>SUMIFS([1]基础经济系数!$M$123:$M$153,[1]基础经济系数!$N$123:$N$153,"部件宝箱",[1]基础经济系数!$J$123:$J$153,A288)</f>
        <v>0</v>
      </c>
      <c r="U288">
        <f>IF(B288=B287,0,VLOOKUP(B288,通用估算系数!$W$1:$X$11,2,FALSE))</f>
        <v>0</v>
      </c>
      <c r="V288">
        <f>SUMIFS([1]基础经济系数!$D$187:$D$214,[1]基础经济系数!$B$187:$B$214,C288,[1]基础经济系数!$G$187:$G$214,"普通自宝箱")</f>
        <v>0</v>
      </c>
      <c r="W288">
        <f>SUMIFS([1]基础经济系数!$M$123:$M$153,[1]基础经济系数!$N$123:$N$153,"普通自宝箱",[1]基础经济系数!$J$123:$J$153,A288)</f>
        <v>0</v>
      </c>
      <c r="X288">
        <f>IF(B288=B287,0,VLOOKUP(B288,通用估算系数!$Z$1:$AA$11,2,FALSE))+IF(B288&gt;B287,1,0)</f>
        <v>0</v>
      </c>
      <c r="Y288">
        <f>SUMIFS([1]基础经济系数!$D$187:$D$214,[1]基础经济系数!$B$187:$B$214,C288,[1]基础经济系数!$G$187:$G$214,"高级自宝箱")</f>
        <v>0</v>
      </c>
      <c r="Z288">
        <f>SUMIFS([1]基础经济系数!$M$123:$M$153,[1]基础经济系数!$N$123:$N$153,"高级自宝箱",[1]基础经济系数!$J$123:$J$153,A288)</f>
        <v>0</v>
      </c>
    </row>
    <row r="289" spans="1:26" x14ac:dyDescent="0.2">
      <c r="A289">
        <f>玩家成长时间线!A289</f>
        <v>288</v>
      </c>
      <c r="B289">
        <f>玩家成长时间线!B289</f>
        <v>10</v>
      </c>
      <c r="C289">
        <f>IF(MOD(A289,通用估算系数!$B$9),MOD(A289,通用估算系数!$B$9),通用估算系数!$B$9)</f>
        <v>8</v>
      </c>
      <c r="D289">
        <f>钥匙投放计算!C289/100</f>
        <v>2.3228</v>
      </c>
      <c r="E289">
        <f>VLOOKUP(B289,通用估算系数!$G$1:$H$11,2,FALSE)*通用估算系数!$B$5/通用估算系数!$B$11</f>
        <v>2.25</v>
      </c>
      <c r="F289">
        <f t="shared" si="21"/>
        <v>0</v>
      </c>
      <c r="G289">
        <f t="shared" si="22"/>
        <v>0</v>
      </c>
      <c r="H289">
        <f t="shared" si="23"/>
        <v>0</v>
      </c>
      <c r="I289">
        <f t="shared" si="24"/>
        <v>0</v>
      </c>
      <c r="J289">
        <f>SUMIFS([1]基础经济系数!$M$123:$M$153,[1]基础经济系数!$N$123:$N$153,"稀有自宝箱",[1]基础经济系数!$J$123:$J$153,A289)</f>
        <v>0</v>
      </c>
      <c r="K289">
        <v>2</v>
      </c>
      <c r="L289">
        <v>1</v>
      </c>
      <c r="M289" s="4">
        <f t="shared" si="25"/>
        <v>0.14285714285714285</v>
      </c>
      <c r="N289" s="4">
        <f t="shared" si="25"/>
        <v>0.14285714285714285</v>
      </c>
      <c r="O289">
        <f>IF(B289=B288,0,VLOOKUP(B289,通用估算系数!$Q$1:$R$11,2,FALSE))</f>
        <v>0</v>
      </c>
      <c r="P289">
        <f>SUMIFS([1]基础经济系数!$D$187:$D$214,[1]基础经济系数!$B$187:$B$214,C289,[1]基础经济系数!$G$187:$G$214,"碎片宝箱")</f>
        <v>0</v>
      </c>
      <c r="Q289">
        <f>SUMIFS([1]基础经济系数!$M$123:$M$153,[1]基础经济系数!$N$123:$N$153,"碎片宝箱",[1]基础经济系数!$J$123:$J$153,A289)</f>
        <v>0</v>
      </c>
      <c r="R289">
        <f>IF(B289=B288,0,VLOOKUP(B289,通用估算系数!$T$1:$U$11,2,FALSE))</f>
        <v>0</v>
      </c>
      <c r="S289">
        <f>SUMIFS([1]基础经济系数!$D$187:$D$214,[1]基础经济系数!$B$187:$B$214,C289,[1]基础经济系数!$G$187:$G$214,"部件宝箱")</f>
        <v>0</v>
      </c>
      <c r="T289">
        <f>SUMIFS([1]基础经济系数!$M$123:$M$153,[1]基础经济系数!$N$123:$N$153,"部件宝箱",[1]基础经济系数!$J$123:$J$153,A289)</f>
        <v>0</v>
      </c>
      <c r="U289">
        <f>IF(B289=B288,0,VLOOKUP(B289,通用估算系数!$W$1:$X$11,2,FALSE))</f>
        <v>0</v>
      </c>
      <c r="V289">
        <f>SUMIFS([1]基础经济系数!$D$187:$D$214,[1]基础经济系数!$B$187:$B$214,C289,[1]基础经济系数!$G$187:$G$214,"普通自宝箱")</f>
        <v>0</v>
      </c>
      <c r="W289">
        <f>SUMIFS([1]基础经济系数!$M$123:$M$153,[1]基础经济系数!$N$123:$N$153,"普通自宝箱",[1]基础经济系数!$J$123:$J$153,A289)</f>
        <v>0</v>
      </c>
      <c r="X289">
        <f>IF(B289=B288,0,VLOOKUP(B289,通用估算系数!$Z$1:$AA$11,2,FALSE))+IF(B289&gt;B288,1,0)</f>
        <v>0</v>
      </c>
      <c r="Y289">
        <f>SUMIFS([1]基础经济系数!$D$187:$D$214,[1]基础经济系数!$B$187:$B$214,C289,[1]基础经济系数!$G$187:$G$214,"高级自宝箱")</f>
        <v>0</v>
      </c>
      <c r="Z289">
        <f>SUMIFS([1]基础经济系数!$M$123:$M$153,[1]基础经济系数!$N$123:$N$153,"高级自宝箱",[1]基础经济系数!$J$123:$J$153,A289)</f>
        <v>0</v>
      </c>
    </row>
    <row r="290" spans="1:26" x14ac:dyDescent="0.2">
      <c r="A290">
        <f>玩家成长时间线!A290</f>
        <v>289</v>
      </c>
      <c r="B290">
        <f>玩家成长时间线!B290</f>
        <v>10</v>
      </c>
      <c r="C290">
        <f>IF(MOD(A290,通用估算系数!$B$9),MOD(A290,通用估算系数!$B$9),通用估算系数!$B$9)</f>
        <v>9</v>
      </c>
      <c r="D290">
        <f>钥匙投放计算!C290/100</f>
        <v>2.5327999999999999</v>
      </c>
      <c r="E290">
        <f>VLOOKUP(B290,通用估算系数!$G$1:$H$11,2,FALSE)*通用估算系数!$B$5/通用估算系数!$B$11</f>
        <v>2.25</v>
      </c>
      <c r="F290">
        <f t="shared" si="21"/>
        <v>0</v>
      </c>
      <c r="G290">
        <f t="shared" si="22"/>
        <v>0</v>
      </c>
      <c r="H290">
        <f t="shared" si="23"/>
        <v>0</v>
      </c>
      <c r="I290">
        <f t="shared" si="24"/>
        <v>0</v>
      </c>
      <c r="J290">
        <f>SUMIFS([1]基础经济系数!$M$123:$M$153,[1]基础经济系数!$N$123:$N$153,"稀有自宝箱",[1]基础经济系数!$J$123:$J$153,A290)</f>
        <v>0</v>
      </c>
      <c r="K290">
        <v>2</v>
      </c>
      <c r="L290">
        <v>1</v>
      </c>
      <c r="M290" s="4">
        <f t="shared" si="25"/>
        <v>0.14285714285714285</v>
      </c>
      <c r="N290" s="4">
        <f t="shared" si="25"/>
        <v>0.14285714285714285</v>
      </c>
      <c r="O290">
        <f>IF(B290=B289,0,VLOOKUP(B290,通用估算系数!$Q$1:$R$11,2,FALSE))</f>
        <v>0</v>
      </c>
      <c r="P290">
        <f>SUMIFS([1]基础经济系数!$D$187:$D$214,[1]基础经济系数!$B$187:$B$214,C290,[1]基础经济系数!$G$187:$G$214,"碎片宝箱")</f>
        <v>0</v>
      </c>
      <c r="Q290">
        <f>SUMIFS([1]基础经济系数!$M$123:$M$153,[1]基础经济系数!$N$123:$N$153,"碎片宝箱",[1]基础经济系数!$J$123:$J$153,A290)</f>
        <v>0</v>
      </c>
      <c r="R290">
        <f>IF(B290=B289,0,VLOOKUP(B290,通用估算系数!$T$1:$U$11,2,FALSE))</f>
        <v>0</v>
      </c>
      <c r="S290">
        <f>SUMIFS([1]基础经济系数!$D$187:$D$214,[1]基础经济系数!$B$187:$B$214,C290,[1]基础经济系数!$G$187:$G$214,"部件宝箱")</f>
        <v>0</v>
      </c>
      <c r="T290">
        <f>SUMIFS([1]基础经济系数!$M$123:$M$153,[1]基础经济系数!$N$123:$N$153,"部件宝箱",[1]基础经济系数!$J$123:$J$153,A290)</f>
        <v>0</v>
      </c>
      <c r="U290">
        <f>IF(B290=B289,0,VLOOKUP(B290,通用估算系数!$W$1:$X$11,2,FALSE))</f>
        <v>0</v>
      </c>
      <c r="V290">
        <f>SUMIFS([1]基础经济系数!$D$187:$D$214,[1]基础经济系数!$B$187:$B$214,C290,[1]基础经济系数!$G$187:$G$214,"普通自宝箱")</f>
        <v>0</v>
      </c>
      <c r="W290">
        <f>SUMIFS([1]基础经济系数!$M$123:$M$153,[1]基础经济系数!$N$123:$N$153,"普通自宝箱",[1]基础经济系数!$J$123:$J$153,A290)</f>
        <v>0</v>
      </c>
      <c r="X290">
        <f>IF(B290=B289,0,VLOOKUP(B290,通用估算系数!$Z$1:$AA$11,2,FALSE))+IF(B290&gt;B289,1,0)</f>
        <v>0</v>
      </c>
      <c r="Y290">
        <f>SUMIFS([1]基础经济系数!$D$187:$D$214,[1]基础经济系数!$B$187:$B$214,C290,[1]基础经济系数!$G$187:$G$214,"高级自宝箱")</f>
        <v>0</v>
      </c>
      <c r="Z290">
        <f>SUMIFS([1]基础经济系数!$M$123:$M$153,[1]基础经济系数!$N$123:$N$153,"高级自宝箱",[1]基础经济系数!$J$123:$J$153,A290)</f>
        <v>0</v>
      </c>
    </row>
    <row r="291" spans="1:26" x14ac:dyDescent="0.2">
      <c r="A291">
        <f>玩家成长时间线!A291</f>
        <v>290</v>
      </c>
      <c r="B291">
        <f>玩家成长时间线!B291</f>
        <v>10</v>
      </c>
      <c r="C291">
        <f>IF(MOD(A291,通用估算系数!$B$9),MOD(A291,通用估算系数!$B$9),通用估算系数!$B$9)</f>
        <v>10</v>
      </c>
      <c r="D291">
        <f>钥匙投放计算!C291/100</f>
        <v>2.3428</v>
      </c>
      <c r="E291">
        <f>VLOOKUP(B291,通用估算系数!$G$1:$H$11,2,FALSE)*通用估算系数!$B$5/通用估算系数!$B$11</f>
        <v>2.25</v>
      </c>
      <c r="F291">
        <f t="shared" si="21"/>
        <v>0</v>
      </c>
      <c r="G291">
        <f t="shared" si="22"/>
        <v>0</v>
      </c>
      <c r="H291">
        <f t="shared" si="23"/>
        <v>0</v>
      </c>
      <c r="I291">
        <f t="shared" si="24"/>
        <v>0</v>
      </c>
      <c r="J291">
        <f>SUMIFS([1]基础经济系数!$M$123:$M$153,[1]基础经济系数!$N$123:$N$153,"稀有自宝箱",[1]基础经济系数!$J$123:$J$153,A291)</f>
        <v>0</v>
      </c>
      <c r="K291">
        <v>2</v>
      </c>
      <c r="L291">
        <v>1</v>
      </c>
      <c r="M291" s="4">
        <f t="shared" ref="M291:N322" si="26">1/7</f>
        <v>0.14285714285714285</v>
      </c>
      <c r="N291" s="4">
        <f t="shared" si="26"/>
        <v>0.14285714285714285</v>
      </c>
      <c r="O291">
        <f>IF(B291=B290,0,VLOOKUP(B291,通用估算系数!$Q$1:$R$11,2,FALSE))</f>
        <v>0</v>
      </c>
      <c r="P291">
        <f>SUMIFS([1]基础经济系数!$D$187:$D$214,[1]基础经济系数!$B$187:$B$214,C291,[1]基础经济系数!$G$187:$G$214,"碎片宝箱")</f>
        <v>0</v>
      </c>
      <c r="Q291">
        <f>SUMIFS([1]基础经济系数!$M$123:$M$153,[1]基础经济系数!$N$123:$N$153,"碎片宝箱",[1]基础经济系数!$J$123:$J$153,A291)</f>
        <v>0</v>
      </c>
      <c r="R291">
        <f>IF(B291=B290,0,VLOOKUP(B291,通用估算系数!$T$1:$U$11,2,FALSE))</f>
        <v>0</v>
      </c>
      <c r="S291">
        <f>SUMIFS([1]基础经济系数!$D$187:$D$214,[1]基础经济系数!$B$187:$B$214,C291,[1]基础经济系数!$G$187:$G$214,"部件宝箱")</f>
        <v>0</v>
      </c>
      <c r="T291">
        <f>SUMIFS([1]基础经济系数!$M$123:$M$153,[1]基础经济系数!$N$123:$N$153,"部件宝箱",[1]基础经济系数!$J$123:$J$153,A291)</f>
        <v>0</v>
      </c>
      <c r="U291">
        <f>IF(B291=B290,0,VLOOKUP(B291,通用估算系数!$W$1:$X$11,2,FALSE))</f>
        <v>0</v>
      </c>
      <c r="V291">
        <f>SUMIFS([1]基础经济系数!$D$187:$D$214,[1]基础经济系数!$B$187:$B$214,C291,[1]基础经济系数!$G$187:$G$214,"普通自宝箱")</f>
        <v>0</v>
      </c>
      <c r="W291">
        <f>SUMIFS([1]基础经济系数!$M$123:$M$153,[1]基础经济系数!$N$123:$N$153,"普通自宝箱",[1]基础经济系数!$J$123:$J$153,A291)</f>
        <v>0</v>
      </c>
      <c r="X291">
        <f>IF(B291=B290,0,VLOOKUP(B291,通用估算系数!$Z$1:$AA$11,2,FALSE))+IF(B291&gt;B290,1,0)</f>
        <v>0</v>
      </c>
      <c r="Y291">
        <f>SUMIFS([1]基础经济系数!$D$187:$D$214,[1]基础经济系数!$B$187:$B$214,C291,[1]基础经济系数!$G$187:$G$214,"高级自宝箱")</f>
        <v>0</v>
      </c>
      <c r="Z291">
        <f>SUMIFS([1]基础经济系数!$M$123:$M$153,[1]基础经济系数!$N$123:$N$153,"高级自宝箱",[1]基础经济系数!$J$123:$J$153,A291)</f>
        <v>0</v>
      </c>
    </row>
    <row r="292" spans="1:26" x14ac:dyDescent="0.2">
      <c r="A292">
        <f>玩家成长时间线!A292</f>
        <v>291</v>
      </c>
      <c r="B292">
        <f>玩家成长时间线!B292</f>
        <v>10</v>
      </c>
      <c r="C292">
        <f>IF(MOD(A292,通用估算系数!$B$9),MOD(A292,通用估算系数!$B$9),通用估算系数!$B$9)</f>
        <v>11</v>
      </c>
      <c r="D292">
        <f>钥匙投放计算!C292/100</f>
        <v>2.3528000000000002</v>
      </c>
      <c r="E292">
        <f>VLOOKUP(B292,通用估算系数!$G$1:$H$11,2,FALSE)*通用估算系数!$B$5/通用估算系数!$B$11</f>
        <v>2.25</v>
      </c>
      <c r="F292">
        <f t="shared" si="21"/>
        <v>0</v>
      </c>
      <c r="G292">
        <f t="shared" si="22"/>
        <v>0</v>
      </c>
      <c r="H292">
        <f t="shared" si="23"/>
        <v>0</v>
      </c>
      <c r="I292">
        <f t="shared" si="24"/>
        <v>0</v>
      </c>
      <c r="J292">
        <f>SUMIFS([1]基础经济系数!$M$123:$M$153,[1]基础经济系数!$N$123:$N$153,"稀有自宝箱",[1]基础经济系数!$J$123:$J$153,A292)</f>
        <v>0</v>
      </c>
      <c r="K292">
        <v>2</v>
      </c>
      <c r="L292">
        <v>1</v>
      </c>
      <c r="M292" s="4">
        <f t="shared" si="26"/>
        <v>0.14285714285714285</v>
      </c>
      <c r="N292" s="4">
        <f t="shared" si="26"/>
        <v>0.14285714285714285</v>
      </c>
      <c r="O292">
        <f>IF(B292=B291,0,VLOOKUP(B292,通用估算系数!$Q$1:$R$11,2,FALSE))</f>
        <v>0</v>
      </c>
      <c r="P292">
        <f>SUMIFS([1]基础经济系数!$D$187:$D$214,[1]基础经济系数!$B$187:$B$214,C292,[1]基础经济系数!$G$187:$G$214,"碎片宝箱")</f>
        <v>0</v>
      </c>
      <c r="Q292">
        <f>SUMIFS([1]基础经济系数!$M$123:$M$153,[1]基础经济系数!$N$123:$N$153,"碎片宝箱",[1]基础经济系数!$J$123:$J$153,A292)</f>
        <v>0</v>
      </c>
      <c r="R292">
        <f>IF(B292=B291,0,VLOOKUP(B292,通用估算系数!$T$1:$U$11,2,FALSE))</f>
        <v>0</v>
      </c>
      <c r="S292">
        <f>SUMIFS([1]基础经济系数!$D$187:$D$214,[1]基础经济系数!$B$187:$B$214,C292,[1]基础经济系数!$G$187:$G$214,"部件宝箱")</f>
        <v>0</v>
      </c>
      <c r="T292">
        <f>SUMIFS([1]基础经济系数!$M$123:$M$153,[1]基础经济系数!$N$123:$N$153,"部件宝箱",[1]基础经济系数!$J$123:$J$153,A292)</f>
        <v>0</v>
      </c>
      <c r="U292">
        <f>IF(B292=B291,0,VLOOKUP(B292,通用估算系数!$W$1:$X$11,2,FALSE))</f>
        <v>0</v>
      </c>
      <c r="V292">
        <f>SUMIFS([1]基础经济系数!$D$187:$D$214,[1]基础经济系数!$B$187:$B$214,C292,[1]基础经济系数!$G$187:$G$214,"普通自宝箱")</f>
        <v>0</v>
      </c>
      <c r="W292">
        <f>SUMIFS([1]基础经济系数!$M$123:$M$153,[1]基础经济系数!$N$123:$N$153,"普通自宝箱",[1]基础经济系数!$J$123:$J$153,A292)</f>
        <v>0</v>
      </c>
      <c r="X292">
        <f>IF(B292=B291,0,VLOOKUP(B292,通用估算系数!$Z$1:$AA$11,2,FALSE))+IF(B292&gt;B291,1,0)</f>
        <v>0</v>
      </c>
      <c r="Y292">
        <f>SUMIFS([1]基础经济系数!$D$187:$D$214,[1]基础经济系数!$B$187:$B$214,C292,[1]基础经济系数!$G$187:$G$214,"高级自宝箱")</f>
        <v>0</v>
      </c>
      <c r="Z292">
        <f>SUMIFS([1]基础经济系数!$M$123:$M$153,[1]基础经济系数!$N$123:$N$153,"高级自宝箱",[1]基础经济系数!$J$123:$J$153,A292)</f>
        <v>0</v>
      </c>
    </row>
    <row r="293" spans="1:26" x14ac:dyDescent="0.2">
      <c r="A293">
        <f>玩家成长时间线!A293</f>
        <v>292</v>
      </c>
      <c r="B293">
        <f>玩家成长时间线!B293</f>
        <v>10</v>
      </c>
      <c r="C293">
        <f>IF(MOD(A293,通用估算系数!$B$9),MOD(A293,通用估算系数!$B$9),通用估算系数!$B$9)</f>
        <v>12</v>
      </c>
      <c r="D293">
        <f>钥匙投放计算!C293/100</f>
        <v>2.5627999999999997</v>
      </c>
      <c r="E293">
        <f>VLOOKUP(B293,通用估算系数!$G$1:$H$11,2,FALSE)*通用估算系数!$B$5/通用估算系数!$B$11</f>
        <v>2.25</v>
      </c>
      <c r="F293">
        <f t="shared" si="21"/>
        <v>0</v>
      </c>
      <c r="G293">
        <f t="shared" si="22"/>
        <v>0</v>
      </c>
      <c r="H293">
        <f t="shared" si="23"/>
        <v>0</v>
      </c>
      <c r="I293">
        <f t="shared" si="24"/>
        <v>0</v>
      </c>
      <c r="J293">
        <f>SUMIFS([1]基础经济系数!$M$123:$M$153,[1]基础经济系数!$N$123:$N$153,"稀有自宝箱",[1]基础经济系数!$J$123:$J$153,A293)</f>
        <v>0</v>
      </c>
      <c r="K293">
        <v>2</v>
      </c>
      <c r="L293">
        <v>1</v>
      </c>
      <c r="M293" s="4">
        <f t="shared" si="26"/>
        <v>0.14285714285714285</v>
      </c>
      <c r="N293" s="4">
        <f t="shared" si="26"/>
        <v>0.14285714285714285</v>
      </c>
      <c r="O293">
        <f>IF(B293=B292,0,VLOOKUP(B293,通用估算系数!$Q$1:$R$11,2,FALSE))</f>
        <v>0</v>
      </c>
      <c r="P293">
        <f>SUMIFS([1]基础经济系数!$D$187:$D$214,[1]基础经济系数!$B$187:$B$214,C293,[1]基础经济系数!$G$187:$G$214,"碎片宝箱")</f>
        <v>0</v>
      </c>
      <c r="Q293">
        <f>SUMIFS([1]基础经济系数!$M$123:$M$153,[1]基础经济系数!$N$123:$N$153,"碎片宝箱",[1]基础经济系数!$J$123:$J$153,A293)</f>
        <v>0</v>
      </c>
      <c r="R293">
        <f>IF(B293=B292,0,VLOOKUP(B293,通用估算系数!$T$1:$U$11,2,FALSE))</f>
        <v>0</v>
      </c>
      <c r="S293">
        <f>SUMIFS([1]基础经济系数!$D$187:$D$214,[1]基础经济系数!$B$187:$B$214,C293,[1]基础经济系数!$G$187:$G$214,"部件宝箱")</f>
        <v>0</v>
      </c>
      <c r="T293">
        <f>SUMIFS([1]基础经济系数!$M$123:$M$153,[1]基础经济系数!$N$123:$N$153,"部件宝箱",[1]基础经济系数!$J$123:$J$153,A293)</f>
        <v>0</v>
      </c>
      <c r="U293">
        <f>IF(B293=B292,0,VLOOKUP(B293,通用估算系数!$W$1:$X$11,2,FALSE))</f>
        <v>0</v>
      </c>
      <c r="V293">
        <f>SUMIFS([1]基础经济系数!$D$187:$D$214,[1]基础经济系数!$B$187:$B$214,C293,[1]基础经济系数!$G$187:$G$214,"普通自宝箱")</f>
        <v>0</v>
      </c>
      <c r="W293">
        <f>SUMIFS([1]基础经济系数!$M$123:$M$153,[1]基础经济系数!$N$123:$N$153,"普通自宝箱",[1]基础经济系数!$J$123:$J$153,A293)</f>
        <v>0</v>
      </c>
      <c r="X293">
        <f>IF(B293=B292,0,VLOOKUP(B293,通用估算系数!$Z$1:$AA$11,2,FALSE))+IF(B293&gt;B292,1,0)</f>
        <v>0</v>
      </c>
      <c r="Y293">
        <f>SUMIFS([1]基础经济系数!$D$187:$D$214,[1]基础经济系数!$B$187:$B$214,C293,[1]基础经济系数!$G$187:$G$214,"高级自宝箱")</f>
        <v>0</v>
      </c>
      <c r="Z293">
        <f>SUMIFS([1]基础经济系数!$M$123:$M$153,[1]基础经济系数!$N$123:$N$153,"高级自宝箱",[1]基础经济系数!$J$123:$J$153,A293)</f>
        <v>0</v>
      </c>
    </row>
    <row r="294" spans="1:26" x14ac:dyDescent="0.2">
      <c r="A294">
        <f>玩家成长时间线!A294</f>
        <v>293</v>
      </c>
      <c r="B294">
        <f>玩家成长时间线!B294</f>
        <v>10</v>
      </c>
      <c r="C294">
        <f>IF(MOD(A294,通用估算系数!$B$9),MOD(A294,通用估算系数!$B$9),通用估算系数!$B$9)</f>
        <v>13</v>
      </c>
      <c r="D294">
        <f>钥匙投放计算!C294/100</f>
        <v>2.3727999999999998</v>
      </c>
      <c r="E294">
        <f>VLOOKUP(B294,通用估算系数!$G$1:$H$11,2,FALSE)*通用估算系数!$B$5/通用估算系数!$B$11</f>
        <v>2.25</v>
      </c>
      <c r="F294">
        <f t="shared" si="21"/>
        <v>0</v>
      </c>
      <c r="G294">
        <f t="shared" si="22"/>
        <v>0</v>
      </c>
      <c r="H294">
        <f t="shared" si="23"/>
        <v>0</v>
      </c>
      <c r="I294">
        <f t="shared" si="24"/>
        <v>0</v>
      </c>
      <c r="J294">
        <f>SUMIFS([1]基础经济系数!$M$123:$M$153,[1]基础经济系数!$N$123:$N$153,"稀有自宝箱",[1]基础经济系数!$J$123:$J$153,A294)</f>
        <v>0</v>
      </c>
      <c r="K294">
        <v>2</v>
      </c>
      <c r="L294">
        <v>1</v>
      </c>
      <c r="M294" s="4">
        <f t="shared" si="26"/>
        <v>0.14285714285714285</v>
      </c>
      <c r="N294" s="4">
        <f t="shared" si="26"/>
        <v>0.14285714285714285</v>
      </c>
      <c r="O294">
        <f>IF(B294=B293,0,VLOOKUP(B294,通用估算系数!$Q$1:$R$11,2,FALSE))</f>
        <v>0</v>
      </c>
      <c r="P294">
        <f>SUMIFS([1]基础经济系数!$D$187:$D$214,[1]基础经济系数!$B$187:$B$214,C294,[1]基础经济系数!$G$187:$G$214,"碎片宝箱")</f>
        <v>0</v>
      </c>
      <c r="Q294">
        <f>SUMIFS([1]基础经济系数!$M$123:$M$153,[1]基础经济系数!$N$123:$N$153,"碎片宝箱",[1]基础经济系数!$J$123:$J$153,A294)</f>
        <v>0</v>
      </c>
      <c r="R294">
        <f>IF(B294=B293,0,VLOOKUP(B294,通用估算系数!$T$1:$U$11,2,FALSE))</f>
        <v>0</v>
      </c>
      <c r="S294">
        <f>SUMIFS([1]基础经济系数!$D$187:$D$214,[1]基础经济系数!$B$187:$B$214,C294,[1]基础经济系数!$G$187:$G$214,"部件宝箱")</f>
        <v>0</v>
      </c>
      <c r="T294">
        <f>SUMIFS([1]基础经济系数!$M$123:$M$153,[1]基础经济系数!$N$123:$N$153,"部件宝箱",[1]基础经济系数!$J$123:$J$153,A294)</f>
        <v>0</v>
      </c>
      <c r="U294">
        <f>IF(B294=B293,0,VLOOKUP(B294,通用估算系数!$W$1:$X$11,2,FALSE))</f>
        <v>0</v>
      </c>
      <c r="V294">
        <f>SUMIFS([1]基础经济系数!$D$187:$D$214,[1]基础经济系数!$B$187:$B$214,C294,[1]基础经济系数!$G$187:$G$214,"普通自宝箱")</f>
        <v>0</v>
      </c>
      <c r="W294">
        <f>SUMIFS([1]基础经济系数!$M$123:$M$153,[1]基础经济系数!$N$123:$N$153,"普通自宝箱",[1]基础经济系数!$J$123:$J$153,A294)</f>
        <v>0</v>
      </c>
      <c r="X294">
        <f>IF(B294=B293,0,VLOOKUP(B294,通用估算系数!$Z$1:$AA$11,2,FALSE))+IF(B294&gt;B293,1,0)</f>
        <v>0</v>
      </c>
      <c r="Y294">
        <f>SUMIFS([1]基础经济系数!$D$187:$D$214,[1]基础经济系数!$B$187:$B$214,C294,[1]基础经济系数!$G$187:$G$214,"高级自宝箱")</f>
        <v>0</v>
      </c>
      <c r="Z294">
        <f>SUMIFS([1]基础经济系数!$M$123:$M$153,[1]基础经济系数!$N$123:$N$153,"高级自宝箱",[1]基础经济系数!$J$123:$J$153,A294)</f>
        <v>0</v>
      </c>
    </row>
    <row r="295" spans="1:26" x14ac:dyDescent="0.2">
      <c r="A295">
        <f>玩家成长时间线!A295</f>
        <v>294</v>
      </c>
      <c r="B295">
        <f>玩家成长时间线!B295</f>
        <v>8</v>
      </c>
      <c r="C295">
        <f>IF(MOD(A295,通用估算系数!$B$9),MOD(A295,通用估算系数!$B$9),通用估算系数!$B$9)</f>
        <v>14</v>
      </c>
      <c r="D295">
        <f>钥匙投放计算!C295/100</f>
        <v>2.3828</v>
      </c>
      <c r="E295">
        <f>VLOOKUP(B295,通用估算系数!$G$1:$H$11,2,FALSE)*通用估算系数!$B$5/通用估算系数!$B$11</f>
        <v>1.8</v>
      </c>
      <c r="F295">
        <f t="shared" si="21"/>
        <v>1</v>
      </c>
      <c r="G295">
        <f t="shared" si="22"/>
        <v>0</v>
      </c>
      <c r="H295">
        <f t="shared" si="23"/>
        <v>1</v>
      </c>
      <c r="I295">
        <f t="shared" si="24"/>
        <v>0</v>
      </c>
      <c r="J295">
        <f>SUMIFS([1]基础经济系数!$M$123:$M$153,[1]基础经济系数!$N$123:$N$153,"稀有自宝箱",[1]基础经济系数!$J$123:$J$153,A295)</f>
        <v>0</v>
      </c>
      <c r="K295">
        <v>2</v>
      </c>
      <c r="L295">
        <v>1</v>
      </c>
      <c r="M295" s="4">
        <f t="shared" si="26"/>
        <v>0.14285714285714285</v>
      </c>
      <c r="N295" s="4">
        <f t="shared" si="26"/>
        <v>0.14285714285714285</v>
      </c>
      <c r="O295">
        <f>IF(B295=B294,0,VLOOKUP(B295,通用估算系数!$Q$1:$R$11,2,FALSE))</f>
        <v>1</v>
      </c>
      <c r="P295">
        <f>SUMIFS([1]基础经济系数!$D$187:$D$214,[1]基础经济系数!$B$187:$B$214,C295,[1]基础经济系数!$G$187:$G$214,"碎片宝箱")</f>
        <v>0</v>
      </c>
      <c r="Q295">
        <f>SUMIFS([1]基础经济系数!$M$123:$M$153,[1]基础经济系数!$N$123:$N$153,"碎片宝箱",[1]基础经济系数!$J$123:$J$153,A295)</f>
        <v>0</v>
      </c>
      <c r="R295">
        <f>IF(B295=B294,0,VLOOKUP(B295,通用估算系数!$T$1:$U$11,2,FALSE))</f>
        <v>0</v>
      </c>
      <c r="S295">
        <f>SUMIFS([1]基础经济系数!$D$187:$D$214,[1]基础经济系数!$B$187:$B$214,C295,[1]基础经济系数!$G$187:$G$214,"部件宝箱")</f>
        <v>0</v>
      </c>
      <c r="T295">
        <f>SUMIFS([1]基础经济系数!$M$123:$M$153,[1]基础经济系数!$N$123:$N$153,"部件宝箱",[1]基础经济系数!$J$123:$J$153,A295)</f>
        <v>0</v>
      </c>
      <c r="U295">
        <f>IF(B295=B294,0,VLOOKUP(B295,通用估算系数!$W$1:$X$11,2,FALSE))</f>
        <v>0</v>
      </c>
      <c r="V295">
        <f>SUMIFS([1]基础经济系数!$D$187:$D$214,[1]基础经济系数!$B$187:$B$214,C295,[1]基础经济系数!$G$187:$G$214,"普通自宝箱")</f>
        <v>1</v>
      </c>
      <c r="W295">
        <f>SUMIFS([1]基础经济系数!$M$123:$M$153,[1]基础经济系数!$N$123:$N$153,"普通自宝箱",[1]基础经济系数!$J$123:$J$153,A295)</f>
        <v>0</v>
      </c>
      <c r="X295">
        <f>IF(B295=B294,0,VLOOKUP(B295,通用估算系数!$Z$1:$AA$11,2,FALSE))+IF(B295&gt;B294,1,0)</f>
        <v>0</v>
      </c>
      <c r="Y295">
        <f>SUMIFS([1]基础经济系数!$D$187:$D$214,[1]基础经济系数!$B$187:$B$214,C295,[1]基础经济系数!$G$187:$G$214,"高级自宝箱")</f>
        <v>0</v>
      </c>
      <c r="Z295">
        <f>SUMIFS([1]基础经济系数!$M$123:$M$153,[1]基础经济系数!$N$123:$N$153,"高级自宝箱",[1]基础经济系数!$J$123:$J$153,A295)</f>
        <v>0</v>
      </c>
    </row>
    <row r="296" spans="1:26" x14ac:dyDescent="0.2">
      <c r="A296">
        <f>玩家成长时间线!A296</f>
        <v>295</v>
      </c>
      <c r="B296">
        <f>玩家成长时间线!B296</f>
        <v>8</v>
      </c>
      <c r="C296">
        <f>IF(MOD(A296,通用估算系数!$B$9),MOD(A296,通用估算系数!$B$9),通用估算系数!$B$9)</f>
        <v>15</v>
      </c>
      <c r="D296">
        <f>钥匙投放计算!C296/100</f>
        <v>2.3927999999999998</v>
      </c>
      <c r="E296">
        <f>VLOOKUP(B296,通用估算系数!$G$1:$H$11,2,FALSE)*通用估算系数!$B$5/通用估算系数!$B$11</f>
        <v>1.8</v>
      </c>
      <c r="F296">
        <f t="shared" si="21"/>
        <v>0</v>
      </c>
      <c r="G296">
        <f t="shared" si="22"/>
        <v>0</v>
      </c>
      <c r="H296">
        <f t="shared" si="23"/>
        <v>0</v>
      </c>
      <c r="I296">
        <f t="shared" si="24"/>
        <v>0</v>
      </c>
      <c r="J296">
        <f>SUMIFS([1]基础经济系数!$M$123:$M$153,[1]基础经济系数!$N$123:$N$153,"稀有自宝箱",[1]基础经济系数!$J$123:$J$153,A296)</f>
        <v>0</v>
      </c>
      <c r="K296">
        <v>2</v>
      </c>
      <c r="L296">
        <v>1</v>
      </c>
      <c r="M296" s="4">
        <f t="shared" si="26"/>
        <v>0.14285714285714285</v>
      </c>
      <c r="N296" s="4">
        <f t="shared" si="26"/>
        <v>0.14285714285714285</v>
      </c>
      <c r="O296">
        <f>IF(B296=B295,0,VLOOKUP(B296,通用估算系数!$Q$1:$R$11,2,FALSE))</f>
        <v>0</v>
      </c>
      <c r="P296">
        <f>SUMIFS([1]基础经济系数!$D$187:$D$214,[1]基础经济系数!$B$187:$B$214,C296,[1]基础经济系数!$G$187:$G$214,"碎片宝箱")</f>
        <v>0</v>
      </c>
      <c r="Q296">
        <f>SUMIFS([1]基础经济系数!$M$123:$M$153,[1]基础经济系数!$N$123:$N$153,"碎片宝箱",[1]基础经济系数!$J$123:$J$153,A296)</f>
        <v>0</v>
      </c>
      <c r="R296">
        <f>IF(B296=B295,0,VLOOKUP(B296,通用估算系数!$T$1:$U$11,2,FALSE))</f>
        <v>0</v>
      </c>
      <c r="S296">
        <f>SUMIFS([1]基础经济系数!$D$187:$D$214,[1]基础经济系数!$B$187:$B$214,C296,[1]基础经济系数!$G$187:$G$214,"部件宝箱")</f>
        <v>0</v>
      </c>
      <c r="T296">
        <f>SUMIFS([1]基础经济系数!$M$123:$M$153,[1]基础经济系数!$N$123:$N$153,"部件宝箱",[1]基础经济系数!$J$123:$J$153,A296)</f>
        <v>0</v>
      </c>
      <c r="U296">
        <f>IF(B296=B295,0,VLOOKUP(B296,通用估算系数!$W$1:$X$11,2,FALSE))</f>
        <v>0</v>
      </c>
      <c r="V296">
        <f>SUMIFS([1]基础经济系数!$D$187:$D$214,[1]基础经济系数!$B$187:$B$214,C296,[1]基础经济系数!$G$187:$G$214,"普通自宝箱")</f>
        <v>0</v>
      </c>
      <c r="W296">
        <f>SUMIFS([1]基础经济系数!$M$123:$M$153,[1]基础经济系数!$N$123:$N$153,"普通自宝箱",[1]基础经济系数!$J$123:$J$153,A296)</f>
        <v>0</v>
      </c>
      <c r="X296">
        <f>IF(B296=B295,0,VLOOKUP(B296,通用估算系数!$Z$1:$AA$11,2,FALSE))+IF(B296&gt;B295,1,0)</f>
        <v>0</v>
      </c>
      <c r="Y296">
        <f>SUMIFS([1]基础经济系数!$D$187:$D$214,[1]基础经济系数!$B$187:$B$214,C296,[1]基础经济系数!$G$187:$G$214,"高级自宝箱")</f>
        <v>0</v>
      </c>
      <c r="Z296">
        <f>SUMIFS([1]基础经济系数!$M$123:$M$153,[1]基础经济系数!$N$123:$N$153,"高级自宝箱",[1]基础经济系数!$J$123:$J$153,A296)</f>
        <v>0</v>
      </c>
    </row>
    <row r="297" spans="1:26" x14ac:dyDescent="0.2">
      <c r="A297">
        <f>玩家成长时间线!A297</f>
        <v>296</v>
      </c>
      <c r="B297">
        <f>玩家成长时间线!B297</f>
        <v>8</v>
      </c>
      <c r="C297">
        <f>IF(MOD(A297,通用估算系数!$B$9),MOD(A297,通用估算系数!$B$9),通用估算系数!$B$9)</f>
        <v>16</v>
      </c>
      <c r="D297">
        <f>钥匙投放计算!C297/100</f>
        <v>2.6027999999999998</v>
      </c>
      <c r="E297">
        <f>VLOOKUP(B297,通用估算系数!$G$1:$H$11,2,FALSE)*通用估算系数!$B$5/通用估算系数!$B$11</f>
        <v>1.8</v>
      </c>
      <c r="F297">
        <f t="shared" si="21"/>
        <v>0</v>
      </c>
      <c r="G297">
        <f t="shared" si="22"/>
        <v>0</v>
      </c>
      <c r="H297">
        <f t="shared" si="23"/>
        <v>0</v>
      </c>
      <c r="I297">
        <f t="shared" si="24"/>
        <v>0</v>
      </c>
      <c r="J297">
        <f>SUMIFS([1]基础经济系数!$M$123:$M$153,[1]基础经济系数!$N$123:$N$153,"稀有自宝箱",[1]基础经济系数!$J$123:$J$153,A297)</f>
        <v>0</v>
      </c>
      <c r="K297">
        <v>2</v>
      </c>
      <c r="L297">
        <v>1</v>
      </c>
      <c r="M297" s="4">
        <f t="shared" si="26"/>
        <v>0.14285714285714285</v>
      </c>
      <c r="N297" s="4">
        <f t="shared" si="26"/>
        <v>0.14285714285714285</v>
      </c>
      <c r="O297">
        <f>IF(B297=B296,0,VLOOKUP(B297,通用估算系数!$Q$1:$R$11,2,FALSE))</f>
        <v>0</v>
      </c>
      <c r="P297">
        <f>SUMIFS([1]基础经济系数!$D$187:$D$214,[1]基础经济系数!$B$187:$B$214,C297,[1]基础经济系数!$G$187:$G$214,"碎片宝箱")</f>
        <v>0</v>
      </c>
      <c r="Q297">
        <f>SUMIFS([1]基础经济系数!$M$123:$M$153,[1]基础经济系数!$N$123:$N$153,"碎片宝箱",[1]基础经济系数!$J$123:$J$153,A297)</f>
        <v>0</v>
      </c>
      <c r="R297">
        <f>IF(B297=B296,0,VLOOKUP(B297,通用估算系数!$T$1:$U$11,2,FALSE))</f>
        <v>0</v>
      </c>
      <c r="S297">
        <f>SUMIFS([1]基础经济系数!$D$187:$D$214,[1]基础经济系数!$B$187:$B$214,C297,[1]基础经济系数!$G$187:$G$214,"部件宝箱")</f>
        <v>0</v>
      </c>
      <c r="T297">
        <f>SUMIFS([1]基础经济系数!$M$123:$M$153,[1]基础经济系数!$N$123:$N$153,"部件宝箱",[1]基础经济系数!$J$123:$J$153,A297)</f>
        <v>0</v>
      </c>
      <c r="U297">
        <f>IF(B297=B296,0,VLOOKUP(B297,通用估算系数!$W$1:$X$11,2,FALSE))</f>
        <v>0</v>
      </c>
      <c r="V297">
        <f>SUMIFS([1]基础经济系数!$D$187:$D$214,[1]基础经济系数!$B$187:$B$214,C297,[1]基础经济系数!$G$187:$G$214,"普通自宝箱")</f>
        <v>0</v>
      </c>
      <c r="W297">
        <f>SUMIFS([1]基础经济系数!$M$123:$M$153,[1]基础经济系数!$N$123:$N$153,"普通自宝箱",[1]基础经济系数!$J$123:$J$153,A297)</f>
        <v>0</v>
      </c>
      <c r="X297">
        <f>IF(B297=B296,0,VLOOKUP(B297,通用估算系数!$Z$1:$AA$11,2,FALSE))+IF(B297&gt;B296,1,0)</f>
        <v>0</v>
      </c>
      <c r="Y297">
        <f>SUMIFS([1]基础经济系数!$D$187:$D$214,[1]基础经济系数!$B$187:$B$214,C297,[1]基础经济系数!$G$187:$G$214,"高级自宝箱")</f>
        <v>0</v>
      </c>
      <c r="Z297">
        <f>SUMIFS([1]基础经济系数!$M$123:$M$153,[1]基础经济系数!$N$123:$N$153,"高级自宝箱",[1]基础经济系数!$J$123:$J$153,A297)</f>
        <v>0</v>
      </c>
    </row>
    <row r="298" spans="1:26" x14ac:dyDescent="0.2">
      <c r="A298">
        <f>玩家成长时间线!A298</f>
        <v>297</v>
      </c>
      <c r="B298">
        <f>玩家成长时间线!B298</f>
        <v>9</v>
      </c>
      <c r="C298">
        <f>IF(MOD(A298,通用估算系数!$B$9),MOD(A298,通用估算系数!$B$9),通用估算系数!$B$9)</f>
        <v>17</v>
      </c>
      <c r="D298">
        <f>钥匙投放计算!C298/100</f>
        <v>2.4127999999999998</v>
      </c>
      <c r="E298">
        <f>VLOOKUP(B298,通用估算系数!$G$1:$H$11,2,FALSE)*通用估算系数!$B$5/通用估算系数!$B$11</f>
        <v>2.25</v>
      </c>
      <c r="F298">
        <f t="shared" si="21"/>
        <v>0</v>
      </c>
      <c r="G298">
        <f t="shared" si="22"/>
        <v>0</v>
      </c>
      <c r="H298">
        <f t="shared" si="23"/>
        <v>1</v>
      </c>
      <c r="I298">
        <f t="shared" si="24"/>
        <v>1</v>
      </c>
      <c r="J298">
        <f>SUMIFS([1]基础经济系数!$M$123:$M$153,[1]基础经济系数!$N$123:$N$153,"稀有自宝箱",[1]基础经济系数!$J$123:$J$153,A298)</f>
        <v>0</v>
      </c>
      <c r="K298">
        <v>2</v>
      </c>
      <c r="L298">
        <v>1</v>
      </c>
      <c r="M298" s="4">
        <f t="shared" si="26"/>
        <v>0.14285714285714285</v>
      </c>
      <c r="N298" s="4">
        <f t="shared" si="26"/>
        <v>0.14285714285714285</v>
      </c>
      <c r="O298">
        <f>IF(B298=B297,0,VLOOKUP(B298,通用估算系数!$Q$1:$R$11,2,FALSE))</f>
        <v>0</v>
      </c>
      <c r="P298">
        <f>SUMIFS([1]基础经济系数!$D$187:$D$214,[1]基础经济系数!$B$187:$B$214,C298,[1]基础经济系数!$G$187:$G$214,"碎片宝箱")</f>
        <v>0</v>
      </c>
      <c r="Q298">
        <f>SUMIFS([1]基础经济系数!$M$123:$M$153,[1]基础经济系数!$N$123:$N$153,"碎片宝箱",[1]基础经济系数!$J$123:$J$153,A298)</f>
        <v>0</v>
      </c>
      <c r="R298">
        <f>IF(B298=B297,0,VLOOKUP(B298,通用估算系数!$T$1:$U$11,2,FALSE))</f>
        <v>0</v>
      </c>
      <c r="S298">
        <f>SUMIFS([1]基础经济系数!$D$187:$D$214,[1]基础经济系数!$B$187:$B$214,C298,[1]基础经济系数!$G$187:$G$214,"部件宝箱")</f>
        <v>0</v>
      </c>
      <c r="T298">
        <f>SUMIFS([1]基础经济系数!$M$123:$M$153,[1]基础经济系数!$N$123:$N$153,"部件宝箱",[1]基础经济系数!$J$123:$J$153,A298)</f>
        <v>0</v>
      </c>
      <c r="U298">
        <f>IF(B298=B297,0,VLOOKUP(B298,通用估算系数!$W$1:$X$11,2,FALSE))</f>
        <v>1</v>
      </c>
      <c r="V298">
        <f>SUMIFS([1]基础经济系数!$D$187:$D$214,[1]基础经济系数!$B$187:$B$214,C298,[1]基础经济系数!$G$187:$G$214,"普通自宝箱")</f>
        <v>0</v>
      </c>
      <c r="W298">
        <f>SUMIFS([1]基础经济系数!$M$123:$M$153,[1]基础经济系数!$N$123:$N$153,"普通自宝箱",[1]基础经济系数!$J$123:$J$153,A298)</f>
        <v>0</v>
      </c>
      <c r="X298">
        <f>IF(B298=B297,0,VLOOKUP(B298,通用估算系数!$Z$1:$AA$11,2,FALSE))+IF(B298&gt;B297,1,0)</f>
        <v>1</v>
      </c>
      <c r="Y298">
        <f>SUMIFS([1]基础经济系数!$D$187:$D$214,[1]基础经济系数!$B$187:$B$214,C298,[1]基础经济系数!$G$187:$G$214,"高级自宝箱")</f>
        <v>0</v>
      </c>
      <c r="Z298">
        <f>SUMIFS([1]基础经济系数!$M$123:$M$153,[1]基础经济系数!$N$123:$N$153,"高级自宝箱",[1]基础经济系数!$J$123:$J$153,A298)</f>
        <v>0</v>
      </c>
    </row>
    <row r="299" spans="1:26" x14ac:dyDescent="0.2">
      <c r="A299">
        <f>玩家成长时间线!A299</f>
        <v>298</v>
      </c>
      <c r="B299">
        <f>玩家成长时间线!B299</f>
        <v>9</v>
      </c>
      <c r="C299">
        <f>IF(MOD(A299,通用估算系数!$B$9),MOD(A299,通用估算系数!$B$9),通用估算系数!$B$9)</f>
        <v>18</v>
      </c>
      <c r="D299">
        <f>钥匙投放计算!C299/100</f>
        <v>2.4228000000000001</v>
      </c>
      <c r="E299">
        <f>VLOOKUP(B299,通用估算系数!$G$1:$H$11,2,FALSE)*通用估算系数!$B$5/通用估算系数!$B$11</f>
        <v>2.25</v>
      </c>
      <c r="F299">
        <f t="shared" si="21"/>
        <v>0</v>
      </c>
      <c r="G299">
        <f t="shared" si="22"/>
        <v>0</v>
      </c>
      <c r="H299">
        <f t="shared" si="23"/>
        <v>0</v>
      </c>
      <c r="I299">
        <f t="shared" si="24"/>
        <v>0</v>
      </c>
      <c r="J299">
        <f>SUMIFS([1]基础经济系数!$M$123:$M$153,[1]基础经济系数!$N$123:$N$153,"稀有自宝箱",[1]基础经济系数!$J$123:$J$153,A299)</f>
        <v>0</v>
      </c>
      <c r="K299">
        <v>2</v>
      </c>
      <c r="L299">
        <v>1</v>
      </c>
      <c r="M299" s="4">
        <f t="shared" si="26"/>
        <v>0.14285714285714285</v>
      </c>
      <c r="N299" s="4">
        <f t="shared" si="26"/>
        <v>0.14285714285714285</v>
      </c>
      <c r="O299">
        <f>IF(B299=B298,0,VLOOKUP(B299,通用估算系数!$Q$1:$R$11,2,FALSE))</f>
        <v>0</v>
      </c>
      <c r="P299">
        <f>SUMIFS([1]基础经济系数!$D$187:$D$214,[1]基础经济系数!$B$187:$B$214,C299,[1]基础经济系数!$G$187:$G$214,"碎片宝箱")</f>
        <v>0</v>
      </c>
      <c r="Q299">
        <f>SUMIFS([1]基础经济系数!$M$123:$M$153,[1]基础经济系数!$N$123:$N$153,"碎片宝箱",[1]基础经济系数!$J$123:$J$153,A299)</f>
        <v>0</v>
      </c>
      <c r="R299">
        <f>IF(B299=B298,0,VLOOKUP(B299,通用估算系数!$T$1:$U$11,2,FALSE))</f>
        <v>0</v>
      </c>
      <c r="S299">
        <f>SUMIFS([1]基础经济系数!$D$187:$D$214,[1]基础经济系数!$B$187:$B$214,C299,[1]基础经济系数!$G$187:$G$214,"部件宝箱")</f>
        <v>0</v>
      </c>
      <c r="T299">
        <f>SUMIFS([1]基础经济系数!$M$123:$M$153,[1]基础经济系数!$N$123:$N$153,"部件宝箱",[1]基础经济系数!$J$123:$J$153,A299)</f>
        <v>0</v>
      </c>
      <c r="U299">
        <f>IF(B299=B298,0,VLOOKUP(B299,通用估算系数!$W$1:$X$11,2,FALSE))</f>
        <v>0</v>
      </c>
      <c r="V299">
        <f>SUMIFS([1]基础经济系数!$D$187:$D$214,[1]基础经济系数!$B$187:$B$214,C299,[1]基础经济系数!$G$187:$G$214,"普通自宝箱")</f>
        <v>0</v>
      </c>
      <c r="W299">
        <f>SUMIFS([1]基础经济系数!$M$123:$M$153,[1]基础经济系数!$N$123:$N$153,"普通自宝箱",[1]基础经济系数!$J$123:$J$153,A299)</f>
        <v>0</v>
      </c>
      <c r="X299">
        <f>IF(B299=B298,0,VLOOKUP(B299,通用估算系数!$Z$1:$AA$11,2,FALSE))+IF(B299&gt;B298,1,0)</f>
        <v>0</v>
      </c>
      <c r="Y299">
        <f>SUMIFS([1]基础经济系数!$D$187:$D$214,[1]基础经济系数!$B$187:$B$214,C299,[1]基础经济系数!$G$187:$G$214,"高级自宝箱")</f>
        <v>0</v>
      </c>
      <c r="Z299">
        <f>SUMIFS([1]基础经济系数!$M$123:$M$153,[1]基础经济系数!$N$123:$N$153,"高级自宝箱",[1]基础经济系数!$J$123:$J$153,A299)</f>
        <v>0</v>
      </c>
    </row>
    <row r="300" spans="1:26" x14ac:dyDescent="0.2">
      <c r="A300">
        <f>玩家成长时间线!A300</f>
        <v>299</v>
      </c>
      <c r="B300">
        <f>玩家成长时间线!B300</f>
        <v>9</v>
      </c>
      <c r="C300">
        <f>IF(MOD(A300,通用估算系数!$B$9),MOD(A300,通用估算系数!$B$9),通用估算系数!$B$9)</f>
        <v>19</v>
      </c>
      <c r="D300">
        <f>钥匙投放计算!C300/100</f>
        <v>2.6327999999999996</v>
      </c>
      <c r="E300">
        <f>VLOOKUP(B300,通用估算系数!$G$1:$H$11,2,FALSE)*通用估算系数!$B$5/通用估算系数!$B$11</f>
        <v>2.25</v>
      </c>
      <c r="F300">
        <f t="shared" si="21"/>
        <v>0</v>
      </c>
      <c r="G300">
        <f t="shared" si="22"/>
        <v>0</v>
      </c>
      <c r="H300">
        <f t="shared" si="23"/>
        <v>0</v>
      </c>
      <c r="I300">
        <f t="shared" si="24"/>
        <v>0</v>
      </c>
      <c r="J300">
        <f>SUMIFS([1]基础经济系数!$M$123:$M$153,[1]基础经济系数!$N$123:$N$153,"稀有自宝箱",[1]基础经济系数!$J$123:$J$153,A300)</f>
        <v>0</v>
      </c>
      <c r="K300">
        <v>2</v>
      </c>
      <c r="L300">
        <v>1</v>
      </c>
      <c r="M300" s="4">
        <f t="shared" si="26"/>
        <v>0.14285714285714285</v>
      </c>
      <c r="N300" s="4">
        <f t="shared" si="26"/>
        <v>0.14285714285714285</v>
      </c>
      <c r="O300">
        <f>IF(B300=B299,0,VLOOKUP(B300,通用估算系数!$Q$1:$R$11,2,FALSE))</f>
        <v>0</v>
      </c>
      <c r="P300">
        <f>SUMIFS([1]基础经济系数!$D$187:$D$214,[1]基础经济系数!$B$187:$B$214,C300,[1]基础经济系数!$G$187:$G$214,"碎片宝箱")</f>
        <v>0</v>
      </c>
      <c r="Q300">
        <f>SUMIFS([1]基础经济系数!$M$123:$M$153,[1]基础经济系数!$N$123:$N$153,"碎片宝箱",[1]基础经济系数!$J$123:$J$153,A300)</f>
        <v>0</v>
      </c>
      <c r="R300">
        <f>IF(B300=B299,0,VLOOKUP(B300,通用估算系数!$T$1:$U$11,2,FALSE))</f>
        <v>0</v>
      </c>
      <c r="S300">
        <f>SUMIFS([1]基础经济系数!$D$187:$D$214,[1]基础经济系数!$B$187:$B$214,C300,[1]基础经济系数!$G$187:$G$214,"部件宝箱")</f>
        <v>0</v>
      </c>
      <c r="T300">
        <f>SUMIFS([1]基础经济系数!$M$123:$M$153,[1]基础经济系数!$N$123:$N$153,"部件宝箱",[1]基础经济系数!$J$123:$J$153,A300)</f>
        <v>0</v>
      </c>
      <c r="U300">
        <f>IF(B300=B299,0,VLOOKUP(B300,通用估算系数!$W$1:$X$11,2,FALSE))</f>
        <v>0</v>
      </c>
      <c r="V300">
        <f>SUMIFS([1]基础经济系数!$D$187:$D$214,[1]基础经济系数!$B$187:$B$214,C300,[1]基础经济系数!$G$187:$G$214,"普通自宝箱")</f>
        <v>0</v>
      </c>
      <c r="W300">
        <f>SUMIFS([1]基础经济系数!$M$123:$M$153,[1]基础经济系数!$N$123:$N$153,"普通自宝箱",[1]基础经济系数!$J$123:$J$153,A300)</f>
        <v>0</v>
      </c>
      <c r="X300">
        <f>IF(B300=B299,0,VLOOKUP(B300,通用估算系数!$Z$1:$AA$11,2,FALSE))+IF(B300&gt;B299,1,0)</f>
        <v>0</v>
      </c>
      <c r="Y300">
        <f>SUMIFS([1]基础经济系数!$D$187:$D$214,[1]基础经济系数!$B$187:$B$214,C300,[1]基础经济系数!$G$187:$G$214,"高级自宝箱")</f>
        <v>0</v>
      </c>
      <c r="Z300">
        <f>SUMIFS([1]基础经济系数!$M$123:$M$153,[1]基础经济系数!$N$123:$N$153,"高级自宝箱",[1]基础经济系数!$J$123:$J$153,A300)</f>
        <v>0</v>
      </c>
    </row>
    <row r="301" spans="1:26" x14ac:dyDescent="0.2">
      <c r="A301">
        <f>玩家成长时间线!A301</f>
        <v>300</v>
      </c>
      <c r="B301">
        <f>玩家成长时间线!B301</f>
        <v>10</v>
      </c>
      <c r="C301">
        <f>IF(MOD(A301,通用估算系数!$B$9),MOD(A301,通用估算系数!$B$9),通用估算系数!$B$9)</f>
        <v>20</v>
      </c>
      <c r="D301">
        <f>钥匙投放计算!C301/100</f>
        <v>2.4428000000000001</v>
      </c>
      <c r="E301">
        <f>VLOOKUP(B301,通用估算系数!$G$1:$H$11,2,FALSE)*通用估算系数!$B$5/通用估算系数!$B$11</f>
        <v>2.25</v>
      </c>
      <c r="F301">
        <f t="shared" si="21"/>
        <v>0</v>
      </c>
      <c r="G301">
        <f t="shared" si="22"/>
        <v>0</v>
      </c>
      <c r="H301">
        <f t="shared" si="23"/>
        <v>0</v>
      </c>
      <c r="I301">
        <f t="shared" si="24"/>
        <v>1</v>
      </c>
      <c r="J301">
        <f>SUMIFS([1]基础经济系数!$M$123:$M$153,[1]基础经济系数!$N$123:$N$153,"稀有自宝箱",[1]基础经济系数!$J$123:$J$153,A301)</f>
        <v>0</v>
      </c>
      <c r="K301">
        <v>2</v>
      </c>
      <c r="L301">
        <v>1</v>
      </c>
      <c r="M301" s="4">
        <f t="shared" si="26"/>
        <v>0.14285714285714285</v>
      </c>
      <c r="N301" s="4">
        <f t="shared" si="26"/>
        <v>0.14285714285714285</v>
      </c>
      <c r="O301">
        <f>IF(B301=B300,0,VLOOKUP(B301,通用估算系数!$Q$1:$R$11,2,FALSE))</f>
        <v>0</v>
      </c>
      <c r="P301">
        <f>SUMIFS([1]基础经济系数!$D$187:$D$214,[1]基础经济系数!$B$187:$B$214,C301,[1]基础经济系数!$G$187:$G$214,"碎片宝箱")</f>
        <v>0</v>
      </c>
      <c r="Q301">
        <f>SUMIFS([1]基础经济系数!$M$123:$M$153,[1]基础经济系数!$N$123:$N$153,"碎片宝箱",[1]基础经济系数!$J$123:$J$153,A301)</f>
        <v>0</v>
      </c>
      <c r="R301">
        <f>IF(B301=B300,0,VLOOKUP(B301,通用估算系数!$T$1:$U$11,2,FALSE))</f>
        <v>0</v>
      </c>
      <c r="S301">
        <f>SUMIFS([1]基础经济系数!$D$187:$D$214,[1]基础经济系数!$B$187:$B$214,C301,[1]基础经济系数!$G$187:$G$214,"部件宝箱")</f>
        <v>0</v>
      </c>
      <c r="T301">
        <f>SUMIFS([1]基础经济系数!$M$123:$M$153,[1]基础经济系数!$N$123:$N$153,"部件宝箱",[1]基础经济系数!$J$123:$J$153,A301)</f>
        <v>0</v>
      </c>
      <c r="U301">
        <f>IF(B301=B300,0,VLOOKUP(B301,通用估算系数!$W$1:$X$11,2,FALSE))</f>
        <v>0</v>
      </c>
      <c r="V301">
        <f>SUMIFS([1]基础经济系数!$D$187:$D$214,[1]基础经济系数!$B$187:$B$214,C301,[1]基础经济系数!$G$187:$G$214,"普通自宝箱")</f>
        <v>0</v>
      </c>
      <c r="W301">
        <f>SUMIFS([1]基础经济系数!$M$123:$M$153,[1]基础经济系数!$N$123:$N$153,"普通自宝箱",[1]基础经济系数!$J$123:$J$153,A301)</f>
        <v>0</v>
      </c>
      <c r="X301">
        <f>IF(B301=B300,0,VLOOKUP(B301,通用估算系数!$Z$1:$AA$11,2,FALSE))+IF(B301&gt;B300,1,0)</f>
        <v>1</v>
      </c>
      <c r="Y301">
        <f>SUMIFS([1]基础经济系数!$D$187:$D$214,[1]基础经济系数!$B$187:$B$214,C301,[1]基础经济系数!$G$187:$G$214,"高级自宝箱")</f>
        <v>0</v>
      </c>
      <c r="Z301">
        <f>SUMIFS([1]基础经济系数!$M$123:$M$153,[1]基础经济系数!$N$123:$N$153,"高级自宝箱",[1]基础经济系数!$J$123:$J$153,A301)</f>
        <v>0</v>
      </c>
    </row>
    <row r="302" spans="1:26" x14ac:dyDescent="0.2">
      <c r="A302">
        <f>玩家成长时间线!A302</f>
        <v>301</v>
      </c>
      <c r="B302">
        <f>玩家成长时间线!B302</f>
        <v>10</v>
      </c>
      <c r="C302">
        <f>IF(MOD(A302,通用估算系数!$B$9),MOD(A302,通用估算系数!$B$9),通用估算系数!$B$9)</f>
        <v>21</v>
      </c>
      <c r="D302">
        <f>钥匙投放计算!C302/100</f>
        <v>2.4527999999999999</v>
      </c>
      <c r="E302">
        <f>VLOOKUP(B302,通用估算系数!$G$1:$H$11,2,FALSE)*通用估算系数!$B$5/通用估算系数!$B$11</f>
        <v>2.25</v>
      </c>
      <c r="F302">
        <f t="shared" si="21"/>
        <v>0</v>
      </c>
      <c r="G302">
        <f t="shared" si="22"/>
        <v>1</v>
      </c>
      <c r="H302">
        <f t="shared" si="23"/>
        <v>0</v>
      </c>
      <c r="I302">
        <f t="shared" si="24"/>
        <v>0</v>
      </c>
      <c r="J302">
        <f>SUMIFS([1]基础经济系数!$M$123:$M$153,[1]基础经济系数!$N$123:$N$153,"稀有自宝箱",[1]基础经济系数!$J$123:$J$153,A302)</f>
        <v>0</v>
      </c>
      <c r="K302">
        <v>2</v>
      </c>
      <c r="L302">
        <v>1</v>
      </c>
      <c r="M302" s="4">
        <f t="shared" si="26"/>
        <v>0.14285714285714285</v>
      </c>
      <c r="N302" s="4">
        <f t="shared" si="26"/>
        <v>0.14285714285714285</v>
      </c>
      <c r="O302">
        <f>IF(B302=B301,0,VLOOKUP(B302,通用估算系数!$Q$1:$R$11,2,FALSE))</f>
        <v>0</v>
      </c>
      <c r="P302">
        <f>SUMIFS([1]基础经济系数!$D$187:$D$214,[1]基础经济系数!$B$187:$B$214,C302,[1]基础经济系数!$G$187:$G$214,"碎片宝箱")</f>
        <v>0</v>
      </c>
      <c r="Q302">
        <f>SUMIFS([1]基础经济系数!$M$123:$M$153,[1]基础经济系数!$N$123:$N$153,"碎片宝箱",[1]基础经济系数!$J$123:$J$153,A302)</f>
        <v>0</v>
      </c>
      <c r="R302">
        <f>IF(B302=B301,0,VLOOKUP(B302,通用估算系数!$T$1:$U$11,2,FALSE))</f>
        <v>0</v>
      </c>
      <c r="S302">
        <f>SUMIFS([1]基础经济系数!$D$187:$D$214,[1]基础经济系数!$B$187:$B$214,C302,[1]基础经济系数!$G$187:$G$214,"部件宝箱")</f>
        <v>1</v>
      </c>
      <c r="T302">
        <f>SUMIFS([1]基础经济系数!$M$123:$M$153,[1]基础经济系数!$N$123:$N$153,"部件宝箱",[1]基础经济系数!$J$123:$J$153,A302)</f>
        <v>0</v>
      </c>
      <c r="U302">
        <f>IF(B302=B301,0,VLOOKUP(B302,通用估算系数!$W$1:$X$11,2,FALSE))</f>
        <v>0</v>
      </c>
      <c r="V302">
        <f>SUMIFS([1]基础经济系数!$D$187:$D$214,[1]基础经济系数!$B$187:$B$214,C302,[1]基础经济系数!$G$187:$G$214,"普通自宝箱")</f>
        <v>0</v>
      </c>
      <c r="W302">
        <f>SUMIFS([1]基础经济系数!$M$123:$M$153,[1]基础经济系数!$N$123:$N$153,"普通自宝箱",[1]基础经济系数!$J$123:$J$153,A302)</f>
        <v>0</v>
      </c>
      <c r="X302">
        <f>IF(B302=B301,0,VLOOKUP(B302,通用估算系数!$Z$1:$AA$11,2,FALSE))+IF(B302&gt;B301,1,0)</f>
        <v>0</v>
      </c>
      <c r="Y302">
        <f>SUMIFS([1]基础经济系数!$D$187:$D$214,[1]基础经济系数!$B$187:$B$214,C302,[1]基础经济系数!$G$187:$G$214,"高级自宝箱")</f>
        <v>0</v>
      </c>
      <c r="Z302">
        <f>SUMIFS([1]基础经济系数!$M$123:$M$153,[1]基础经济系数!$N$123:$N$153,"高级自宝箱",[1]基础经济系数!$J$123:$J$153,A302)</f>
        <v>0</v>
      </c>
    </row>
    <row r="303" spans="1:26" x14ac:dyDescent="0.2">
      <c r="A303">
        <f>玩家成长时间线!A303</f>
        <v>302</v>
      </c>
      <c r="B303">
        <f>玩家成长时间线!B303</f>
        <v>10</v>
      </c>
      <c r="C303">
        <f>IF(MOD(A303,通用估算系数!$B$9),MOD(A303,通用估算系数!$B$9),通用估算系数!$B$9)</f>
        <v>22</v>
      </c>
      <c r="D303">
        <f>钥匙投放计算!C303/100</f>
        <v>2.4628000000000001</v>
      </c>
      <c r="E303">
        <f>VLOOKUP(B303,通用估算系数!$G$1:$H$11,2,FALSE)*通用估算系数!$B$5/通用估算系数!$B$11</f>
        <v>2.25</v>
      </c>
      <c r="F303">
        <f t="shared" si="21"/>
        <v>0</v>
      </c>
      <c r="G303">
        <f t="shared" si="22"/>
        <v>0</v>
      </c>
      <c r="H303">
        <f t="shared" si="23"/>
        <v>0</v>
      </c>
      <c r="I303">
        <f t="shared" si="24"/>
        <v>0</v>
      </c>
      <c r="J303">
        <f>SUMIFS([1]基础经济系数!$M$123:$M$153,[1]基础经济系数!$N$123:$N$153,"稀有自宝箱",[1]基础经济系数!$J$123:$J$153,A303)</f>
        <v>0</v>
      </c>
      <c r="K303">
        <v>2</v>
      </c>
      <c r="L303">
        <v>1</v>
      </c>
      <c r="M303" s="4">
        <f t="shared" si="26"/>
        <v>0.14285714285714285</v>
      </c>
      <c r="N303" s="4">
        <f t="shared" si="26"/>
        <v>0.14285714285714285</v>
      </c>
      <c r="O303">
        <f>IF(B303=B302,0,VLOOKUP(B303,通用估算系数!$Q$1:$R$11,2,FALSE))</f>
        <v>0</v>
      </c>
      <c r="P303">
        <f>SUMIFS([1]基础经济系数!$D$187:$D$214,[1]基础经济系数!$B$187:$B$214,C303,[1]基础经济系数!$G$187:$G$214,"碎片宝箱")</f>
        <v>0</v>
      </c>
      <c r="Q303">
        <f>SUMIFS([1]基础经济系数!$M$123:$M$153,[1]基础经济系数!$N$123:$N$153,"碎片宝箱",[1]基础经济系数!$J$123:$J$153,A303)</f>
        <v>0</v>
      </c>
      <c r="R303">
        <f>IF(B303=B302,0,VLOOKUP(B303,通用估算系数!$T$1:$U$11,2,FALSE))</f>
        <v>0</v>
      </c>
      <c r="S303">
        <f>SUMIFS([1]基础经济系数!$D$187:$D$214,[1]基础经济系数!$B$187:$B$214,C303,[1]基础经济系数!$G$187:$G$214,"部件宝箱")</f>
        <v>0</v>
      </c>
      <c r="T303">
        <f>SUMIFS([1]基础经济系数!$M$123:$M$153,[1]基础经济系数!$N$123:$N$153,"部件宝箱",[1]基础经济系数!$J$123:$J$153,A303)</f>
        <v>0</v>
      </c>
      <c r="U303">
        <f>IF(B303=B302,0,VLOOKUP(B303,通用估算系数!$W$1:$X$11,2,FALSE))</f>
        <v>0</v>
      </c>
      <c r="V303">
        <f>SUMIFS([1]基础经济系数!$D$187:$D$214,[1]基础经济系数!$B$187:$B$214,C303,[1]基础经济系数!$G$187:$G$214,"普通自宝箱")</f>
        <v>0</v>
      </c>
      <c r="W303">
        <f>SUMIFS([1]基础经济系数!$M$123:$M$153,[1]基础经济系数!$N$123:$N$153,"普通自宝箱",[1]基础经济系数!$J$123:$J$153,A303)</f>
        <v>0</v>
      </c>
      <c r="X303">
        <f>IF(B303=B302,0,VLOOKUP(B303,通用估算系数!$Z$1:$AA$11,2,FALSE))+IF(B303&gt;B302,1,0)</f>
        <v>0</v>
      </c>
      <c r="Y303">
        <f>SUMIFS([1]基础经济系数!$D$187:$D$214,[1]基础经济系数!$B$187:$B$214,C303,[1]基础经济系数!$G$187:$G$214,"高级自宝箱")</f>
        <v>0</v>
      </c>
      <c r="Z303">
        <f>SUMIFS([1]基础经济系数!$M$123:$M$153,[1]基础经济系数!$N$123:$N$153,"高级自宝箱",[1]基础经济系数!$J$123:$J$153,A303)</f>
        <v>0</v>
      </c>
    </row>
    <row r="304" spans="1:26" x14ac:dyDescent="0.2">
      <c r="A304">
        <f>玩家成长时间线!A304</f>
        <v>303</v>
      </c>
      <c r="B304">
        <f>玩家成长时间线!B304</f>
        <v>10</v>
      </c>
      <c r="C304">
        <f>IF(MOD(A304,通用估算系数!$B$9),MOD(A304,通用估算系数!$B$9),通用估算系数!$B$9)</f>
        <v>23</v>
      </c>
      <c r="D304">
        <f>钥匙投放计算!C304/100</f>
        <v>2.6727999999999996</v>
      </c>
      <c r="E304">
        <f>VLOOKUP(B304,通用估算系数!$G$1:$H$11,2,FALSE)*通用估算系数!$B$5/通用估算系数!$B$11</f>
        <v>2.25</v>
      </c>
      <c r="F304">
        <f t="shared" si="21"/>
        <v>0</v>
      </c>
      <c r="G304">
        <f t="shared" si="22"/>
        <v>0</v>
      </c>
      <c r="H304">
        <f t="shared" si="23"/>
        <v>0</v>
      </c>
      <c r="I304">
        <f t="shared" si="24"/>
        <v>0</v>
      </c>
      <c r="J304">
        <f>SUMIFS([1]基础经济系数!$M$123:$M$153,[1]基础经济系数!$N$123:$N$153,"稀有自宝箱",[1]基础经济系数!$J$123:$J$153,A304)</f>
        <v>0</v>
      </c>
      <c r="K304">
        <v>2</v>
      </c>
      <c r="L304">
        <v>1</v>
      </c>
      <c r="M304" s="4">
        <f t="shared" si="26"/>
        <v>0.14285714285714285</v>
      </c>
      <c r="N304" s="4">
        <f t="shared" si="26"/>
        <v>0.14285714285714285</v>
      </c>
      <c r="O304">
        <f>IF(B304=B303,0,VLOOKUP(B304,通用估算系数!$Q$1:$R$11,2,FALSE))</f>
        <v>0</v>
      </c>
      <c r="P304">
        <f>SUMIFS([1]基础经济系数!$D$187:$D$214,[1]基础经济系数!$B$187:$B$214,C304,[1]基础经济系数!$G$187:$G$214,"碎片宝箱")</f>
        <v>0</v>
      </c>
      <c r="Q304">
        <f>SUMIFS([1]基础经济系数!$M$123:$M$153,[1]基础经济系数!$N$123:$N$153,"碎片宝箱",[1]基础经济系数!$J$123:$J$153,A304)</f>
        <v>0</v>
      </c>
      <c r="R304">
        <f>IF(B304=B303,0,VLOOKUP(B304,通用估算系数!$T$1:$U$11,2,FALSE))</f>
        <v>0</v>
      </c>
      <c r="S304">
        <f>SUMIFS([1]基础经济系数!$D$187:$D$214,[1]基础经济系数!$B$187:$B$214,C304,[1]基础经济系数!$G$187:$G$214,"部件宝箱")</f>
        <v>0</v>
      </c>
      <c r="T304">
        <f>SUMIFS([1]基础经济系数!$M$123:$M$153,[1]基础经济系数!$N$123:$N$153,"部件宝箱",[1]基础经济系数!$J$123:$J$153,A304)</f>
        <v>0</v>
      </c>
      <c r="U304">
        <f>IF(B304=B303,0,VLOOKUP(B304,通用估算系数!$W$1:$X$11,2,FALSE))</f>
        <v>0</v>
      </c>
      <c r="V304">
        <f>SUMIFS([1]基础经济系数!$D$187:$D$214,[1]基础经济系数!$B$187:$B$214,C304,[1]基础经济系数!$G$187:$G$214,"普通自宝箱")</f>
        <v>0</v>
      </c>
      <c r="W304">
        <f>SUMIFS([1]基础经济系数!$M$123:$M$153,[1]基础经济系数!$N$123:$N$153,"普通自宝箱",[1]基础经济系数!$J$123:$J$153,A304)</f>
        <v>0</v>
      </c>
      <c r="X304">
        <f>IF(B304=B303,0,VLOOKUP(B304,通用估算系数!$Z$1:$AA$11,2,FALSE))+IF(B304&gt;B303,1,0)</f>
        <v>0</v>
      </c>
      <c r="Y304">
        <f>SUMIFS([1]基础经济系数!$D$187:$D$214,[1]基础经济系数!$B$187:$B$214,C304,[1]基础经济系数!$G$187:$G$214,"高级自宝箱")</f>
        <v>0</v>
      </c>
      <c r="Z304">
        <f>SUMIFS([1]基础经济系数!$M$123:$M$153,[1]基础经济系数!$N$123:$N$153,"高级自宝箱",[1]基础经济系数!$J$123:$J$153,A304)</f>
        <v>0</v>
      </c>
    </row>
    <row r="305" spans="1:26" x14ac:dyDescent="0.2">
      <c r="A305">
        <f>玩家成长时间线!A305</f>
        <v>304</v>
      </c>
      <c r="B305">
        <f>玩家成长时间线!B305</f>
        <v>10</v>
      </c>
      <c r="C305">
        <f>IF(MOD(A305,通用估算系数!$B$9),MOD(A305,通用估算系数!$B$9),通用估算系数!$B$9)</f>
        <v>24</v>
      </c>
      <c r="D305">
        <f>钥匙投放计算!C305/100</f>
        <v>2.4828000000000001</v>
      </c>
      <c r="E305">
        <f>VLOOKUP(B305,通用估算系数!$G$1:$H$11,2,FALSE)*通用估算系数!$B$5/通用估算系数!$B$11</f>
        <v>2.25</v>
      </c>
      <c r="F305">
        <f t="shared" si="21"/>
        <v>0</v>
      </c>
      <c r="G305">
        <f t="shared" si="22"/>
        <v>0</v>
      </c>
      <c r="H305">
        <f t="shared" si="23"/>
        <v>0</v>
      </c>
      <c r="I305">
        <f t="shared" si="24"/>
        <v>0</v>
      </c>
      <c r="J305">
        <f>SUMIFS([1]基础经济系数!$M$123:$M$153,[1]基础经济系数!$N$123:$N$153,"稀有自宝箱",[1]基础经济系数!$J$123:$J$153,A305)</f>
        <v>0</v>
      </c>
      <c r="K305">
        <v>2</v>
      </c>
      <c r="L305">
        <v>1</v>
      </c>
      <c r="M305" s="4">
        <f t="shared" si="26"/>
        <v>0.14285714285714285</v>
      </c>
      <c r="N305" s="4">
        <f t="shared" si="26"/>
        <v>0.14285714285714285</v>
      </c>
      <c r="O305">
        <f>IF(B305=B304,0,VLOOKUP(B305,通用估算系数!$Q$1:$R$11,2,FALSE))</f>
        <v>0</v>
      </c>
      <c r="P305">
        <f>SUMIFS([1]基础经济系数!$D$187:$D$214,[1]基础经济系数!$B$187:$B$214,C305,[1]基础经济系数!$G$187:$G$214,"碎片宝箱")</f>
        <v>0</v>
      </c>
      <c r="Q305">
        <f>SUMIFS([1]基础经济系数!$M$123:$M$153,[1]基础经济系数!$N$123:$N$153,"碎片宝箱",[1]基础经济系数!$J$123:$J$153,A305)</f>
        <v>0</v>
      </c>
      <c r="R305">
        <f>IF(B305=B304,0,VLOOKUP(B305,通用估算系数!$T$1:$U$11,2,FALSE))</f>
        <v>0</v>
      </c>
      <c r="S305">
        <f>SUMIFS([1]基础经济系数!$D$187:$D$214,[1]基础经济系数!$B$187:$B$214,C305,[1]基础经济系数!$G$187:$G$214,"部件宝箱")</f>
        <v>0</v>
      </c>
      <c r="T305">
        <f>SUMIFS([1]基础经济系数!$M$123:$M$153,[1]基础经济系数!$N$123:$N$153,"部件宝箱",[1]基础经济系数!$J$123:$J$153,A305)</f>
        <v>0</v>
      </c>
      <c r="U305">
        <f>IF(B305=B304,0,VLOOKUP(B305,通用估算系数!$W$1:$X$11,2,FALSE))</f>
        <v>0</v>
      </c>
      <c r="V305">
        <f>SUMIFS([1]基础经济系数!$D$187:$D$214,[1]基础经济系数!$B$187:$B$214,C305,[1]基础经济系数!$G$187:$G$214,"普通自宝箱")</f>
        <v>0</v>
      </c>
      <c r="W305">
        <f>SUMIFS([1]基础经济系数!$M$123:$M$153,[1]基础经济系数!$N$123:$N$153,"普通自宝箱",[1]基础经济系数!$J$123:$J$153,A305)</f>
        <v>0</v>
      </c>
      <c r="X305">
        <f>IF(B305=B304,0,VLOOKUP(B305,通用估算系数!$Z$1:$AA$11,2,FALSE))+IF(B305&gt;B304,1,0)</f>
        <v>0</v>
      </c>
      <c r="Y305">
        <f>SUMIFS([1]基础经济系数!$D$187:$D$214,[1]基础经济系数!$B$187:$B$214,C305,[1]基础经济系数!$G$187:$G$214,"高级自宝箱")</f>
        <v>0</v>
      </c>
      <c r="Z305">
        <f>SUMIFS([1]基础经济系数!$M$123:$M$153,[1]基础经济系数!$N$123:$N$153,"高级自宝箱",[1]基础经济系数!$J$123:$J$153,A305)</f>
        <v>0</v>
      </c>
    </row>
    <row r="306" spans="1:26" x14ac:dyDescent="0.2">
      <c r="A306">
        <f>玩家成长时间线!A306</f>
        <v>305</v>
      </c>
      <c r="B306">
        <f>玩家成长时间线!B306</f>
        <v>10</v>
      </c>
      <c r="C306">
        <f>IF(MOD(A306,通用估算系数!$B$9),MOD(A306,通用估算系数!$B$9),通用估算系数!$B$9)</f>
        <v>25</v>
      </c>
      <c r="D306">
        <f>钥匙投放计算!C306/100</f>
        <v>2.4927999999999999</v>
      </c>
      <c r="E306">
        <f>VLOOKUP(B306,通用估算系数!$G$1:$H$11,2,FALSE)*通用估算系数!$B$5/通用估算系数!$B$11</f>
        <v>2.25</v>
      </c>
      <c r="F306">
        <f t="shared" si="21"/>
        <v>0</v>
      </c>
      <c r="G306">
        <f t="shared" si="22"/>
        <v>0</v>
      </c>
      <c r="H306">
        <f t="shared" si="23"/>
        <v>0</v>
      </c>
      <c r="I306">
        <f t="shared" si="24"/>
        <v>0</v>
      </c>
      <c r="J306">
        <f>SUMIFS([1]基础经济系数!$M$123:$M$153,[1]基础经济系数!$N$123:$N$153,"稀有自宝箱",[1]基础经济系数!$J$123:$J$153,A306)</f>
        <v>0</v>
      </c>
      <c r="K306">
        <v>2</v>
      </c>
      <c r="L306">
        <v>1</v>
      </c>
      <c r="M306" s="4">
        <f t="shared" si="26"/>
        <v>0.14285714285714285</v>
      </c>
      <c r="N306" s="4">
        <f t="shared" si="26"/>
        <v>0.14285714285714285</v>
      </c>
      <c r="O306">
        <f>IF(B306=B305,0,VLOOKUP(B306,通用估算系数!$Q$1:$R$11,2,FALSE))</f>
        <v>0</v>
      </c>
      <c r="P306">
        <f>SUMIFS([1]基础经济系数!$D$187:$D$214,[1]基础经济系数!$B$187:$B$214,C306,[1]基础经济系数!$G$187:$G$214,"碎片宝箱")</f>
        <v>0</v>
      </c>
      <c r="Q306">
        <f>SUMIFS([1]基础经济系数!$M$123:$M$153,[1]基础经济系数!$N$123:$N$153,"碎片宝箱",[1]基础经济系数!$J$123:$J$153,A306)</f>
        <v>0</v>
      </c>
      <c r="R306">
        <f>IF(B306=B305,0,VLOOKUP(B306,通用估算系数!$T$1:$U$11,2,FALSE))</f>
        <v>0</v>
      </c>
      <c r="S306">
        <f>SUMIFS([1]基础经济系数!$D$187:$D$214,[1]基础经济系数!$B$187:$B$214,C306,[1]基础经济系数!$G$187:$G$214,"部件宝箱")</f>
        <v>0</v>
      </c>
      <c r="T306">
        <f>SUMIFS([1]基础经济系数!$M$123:$M$153,[1]基础经济系数!$N$123:$N$153,"部件宝箱",[1]基础经济系数!$J$123:$J$153,A306)</f>
        <v>0</v>
      </c>
      <c r="U306">
        <f>IF(B306=B305,0,VLOOKUP(B306,通用估算系数!$W$1:$X$11,2,FALSE))</f>
        <v>0</v>
      </c>
      <c r="V306">
        <f>SUMIFS([1]基础经济系数!$D$187:$D$214,[1]基础经济系数!$B$187:$B$214,C306,[1]基础经济系数!$G$187:$G$214,"普通自宝箱")</f>
        <v>0</v>
      </c>
      <c r="W306">
        <f>SUMIFS([1]基础经济系数!$M$123:$M$153,[1]基础经济系数!$N$123:$N$153,"普通自宝箱",[1]基础经济系数!$J$123:$J$153,A306)</f>
        <v>0</v>
      </c>
      <c r="X306">
        <f>IF(B306=B305,0,VLOOKUP(B306,通用估算系数!$Z$1:$AA$11,2,FALSE))+IF(B306&gt;B305,1,0)</f>
        <v>0</v>
      </c>
      <c r="Y306">
        <f>SUMIFS([1]基础经济系数!$D$187:$D$214,[1]基础经济系数!$B$187:$B$214,C306,[1]基础经济系数!$G$187:$G$214,"高级自宝箱")</f>
        <v>0</v>
      </c>
      <c r="Z306">
        <f>SUMIFS([1]基础经济系数!$M$123:$M$153,[1]基础经济系数!$N$123:$N$153,"高级自宝箱",[1]基础经济系数!$J$123:$J$153,A306)</f>
        <v>0</v>
      </c>
    </row>
    <row r="307" spans="1:26" x14ac:dyDescent="0.2">
      <c r="A307">
        <f>玩家成长时间线!A307</f>
        <v>306</v>
      </c>
      <c r="B307">
        <f>玩家成长时间线!B307</f>
        <v>10</v>
      </c>
      <c r="C307">
        <f>IF(MOD(A307,通用估算系数!$B$9),MOD(A307,通用估算系数!$B$9),通用估算系数!$B$9)</f>
        <v>26</v>
      </c>
      <c r="D307">
        <f>钥匙投放计算!C307/100</f>
        <v>2.6027999999999998</v>
      </c>
      <c r="E307">
        <f>VLOOKUP(B307,通用估算系数!$G$1:$H$11,2,FALSE)*通用估算系数!$B$5/通用估算系数!$B$11</f>
        <v>2.25</v>
      </c>
      <c r="F307">
        <f t="shared" si="21"/>
        <v>0</v>
      </c>
      <c r="G307">
        <f t="shared" si="22"/>
        <v>0</v>
      </c>
      <c r="H307">
        <f t="shared" si="23"/>
        <v>0</v>
      </c>
      <c r="I307">
        <f t="shared" si="24"/>
        <v>0</v>
      </c>
      <c r="J307">
        <f>SUMIFS([1]基础经济系数!$M$123:$M$153,[1]基础经济系数!$N$123:$N$153,"稀有自宝箱",[1]基础经济系数!$J$123:$J$153,A307)</f>
        <v>0</v>
      </c>
      <c r="K307">
        <v>2</v>
      </c>
      <c r="L307">
        <v>1</v>
      </c>
      <c r="M307" s="4">
        <f t="shared" si="26"/>
        <v>0.14285714285714285</v>
      </c>
      <c r="N307" s="4">
        <f t="shared" si="26"/>
        <v>0.14285714285714285</v>
      </c>
      <c r="O307">
        <f>IF(B307=B306,0,VLOOKUP(B307,通用估算系数!$Q$1:$R$11,2,FALSE))</f>
        <v>0</v>
      </c>
      <c r="P307">
        <f>SUMIFS([1]基础经济系数!$D$187:$D$214,[1]基础经济系数!$B$187:$B$214,C307,[1]基础经济系数!$G$187:$G$214,"碎片宝箱")</f>
        <v>0</v>
      </c>
      <c r="Q307">
        <f>SUMIFS([1]基础经济系数!$M$123:$M$153,[1]基础经济系数!$N$123:$N$153,"碎片宝箱",[1]基础经济系数!$J$123:$J$153,A307)</f>
        <v>0</v>
      </c>
      <c r="R307">
        <f>IF(B307=B306,0,VLOOKUP(B307,通用估算系数!$T$1:$U$11,2,FALSE))</f>
        <v>0</v>
      </c>
      <c r="S307">
        <f>SUMIFS([1]基础经济系数!$D$187:$D$214,[1]基础经济系数!$B$187:$B$214,C307,[1]基础经济系数!$G$187:$G$214,"部件宝箱")</f>
        <v>0</v>
      </c>
      <c r="T307">
        <f>SUMIFS([1]基础经济系数!$M$123:$M$153,[1]基础经济系数!$N$123:$N$153,"部件宝箱",[1]基础经济系数!$J$123:$J$153,A307)</f>
        <v>0</v>
      </c>
      <c r="U307">
        <f>IF(B307=B306,0,VLOOKUP(B307,通用估算系数!$W$1:$X$11,2,FALSE))</f>
        <v>0</v>
      </c>
      <c r="V307">
        <f>SUMIFS([1]基础经济系数!$D$187:$D$214,[1]基础经济系数!$B$187:$B$214,C307,[1]基础经济系数!$G$187:$G$214,"普通自宝箱")</f>
        <v>0</v>
      </c>
      <c r="W307">
        <f>SUMIFS([1]基础经济系数!$M$123:$M$153,[1]基础经济系数!$N$123:$N$153,"普通自宝箱",[1]基础经济系数!$J$123:$J$153,A307)</f>
        <v>0</v>
      </c>
      <c r="X307">
        <f>IF(B307=B306,0,VLOOKUP(B307,通用估算系数!$Z$1:$AA$11,2,FALSE))+IF(B307&gt;B306,1,0)</f>
        <v>0</v>
      </c>
      <c r="Y307">
        <f>SUMIFS([1]基础经济系数!$D$187:$D$214,[1]基础经济系数!$B$187:$B$214,C307,[1]基础经济系数!$G$187:$G$214,"高级自宝箱")</f>
        <v>0</v>
      </c>
      <c r="Z307">
        <f>SUMIFS([1]基础经济系数!$M$123:$M$153,[1]基础经济系数!$N$123:$N$153,"高级自宝箱",[1]基础经济系数!$J$123:$J$153,A307)</f>
        <v>0</v>
      </c>
    </row>
    <row r="308" spans="1:26" x14ac:dyDescent="0.2">
      <c r="A308">
        <f>玩家成长时间线!A308</f>
        <v>307</v>
      </c>
      <c r="B308">
        <f>玩家成长时间线!B308</f>
        <v>10</v>
      </c>
      <c r="C308">
        <f>IF(MOD(A308,通用估算系数!$B$9),MOD(A308,通用估算系数!$B$9),通用估算系数!$B$9)</f>
        <v>27</v>
      </c>
      <c r="D308">
        <f>钥匙投放计算!C308/100</f>
        <v>2.5127999999999999</v>
      </c>
      <c r="E308">
        <f>VLOOKUP(B308,通用估算系数!$G$1:$H$11,2,FALSE)*通用估算系数!$B$5/通用估算系数!$B$11</f>
        <v>2.25</v>
      </c>
      <c r="F308">
        <f t="shared" si="21"/>
        <v>0</v>
      </c>
      <c r="G308">
        <f t="shared" si="22"/>
        <v>0</v>
      </c>
      <c r="H308">
        <f t="shared" si="23"/>
        <v>0</v>
      </c>
      <c r="I308">
        <f t="shared" si="24"/>
        <v>0</v>
      </c>
      <c r="J308">
        <f>SUMIFS([1]基础经济系数!$M$123:$M$153,[1]基础经济系数!$N$123:$N$153,"稀有自宝箱",[1]基础经济系数!$J$123:$J$153,A308)</f>
        <v>0</v>
      </c>
      <c r="K308">
        <v>2</v>
      </c>
      <c r="L308">
        <v>1</v>
      </c>
      <c r="M308" s="4">
        <f t="shared" si="26"/>
        <v>0.14285714285714285</v>
      </c>
      <c r="N308" s="4">
        <f t="shared" si="26"/>
        <v>0.14285714285714285</v>
      </c>
      <c r="O308">
        <f>IF(B308=B307,0,VLOOKUP(B308,通用估算系数!$Q$1:$R$11,2,FALSE))</f>
        <v>0</v>
      </c>
      <c r="P308">
        <f>SUMIFS([1]基础经济系数!$D$187:$D$214,[1]基础经济系数!$B$187:$B$214,C308,[1]基础经济系数!$G$187:$G$214,"碎片宝箱")</f>
        <v>0</v>
      </c>
      <c r="Q308">
        <f>SUMIFS([1]基础经济系数!$M$123:$M$153,[1]基础经济系数!$N$123:$N$153,"碎片宝箱",[1]基础经济系数!$J$123:$J$153,A308)</f>
        <v>0</v>
      </c>
      <c r="R308">
        <f>IF(B308=B307,0,VLOOKUP(B308,通用估算系数!$T$1:$U$11,2,FALSE))</f>
        <v>0</v>
      </c>
      <c r="S308">
        <f>SUMIFS([1]基础经济系数!$D$187:$D$214,[1]基础经济系数!$B$187:$B$214,C308,[1]基础经济系数!$G$187:$G$214,"部件宝箱")</f>
        <v>0</v>
      </c>
      <c r="T308">
        <f>SUMIFS([1]基础经济系数!$M$123:$M$153,[1]基础经济系数!$N$123:$N$153,"部件宝箱",[1]基础经济系数!$J$123:$J$153,A308)</f>
        <v>0</v>
      </c>
      <c r="U308">
        <f>IF(B308=B307,0,VLOOKUP(B308,通用估算系数!$W$1:$X$11,2,FALSE))</f>
        <v>0</v>
      </c>
      <c r="V308">
        <f>SUMIFS([1]基础经济系数!$D$187:$D$214,[1]基础经济系数!$B$187:$B$214,C308,[1]基础经济系数!$G$187:$G$214,"普通自宝箱")</f>
        <v>0</v>
      </c>
      <c r="W308">
        <f>SUMIFS([1]基础经济系数!$M$123:$M$153,[1]基础经济系数!$N$123:$N$153,"普通自宝箱",[1]基础经济系数!$J$123:$J$153,A308)</f>
        <v>0</v>
      </c>
      <c r="X308">
        <f>IF(B308=B307,0,VLOOKUP(B308,通用估算系数!$Z$1:$AA$11,2,FALSE))+IF(B308&gt;B307,1,0)</f>
        <v>0</v>
      </c>
      <c r="Y308">
        <f>SUMIFS([1]基础经济系数!$D$187:$D$214,[1]基础经济系数!$B$187:$B$214,C308,[1]基础经济系数!$G$187:$G$214,"高级自宝箱")</f>
        <v>0</v>
      </c>
      <c r="Z308">
        <f>SUMIFS([1]基础经济系数!$M$123:$M$153,[1]基础经济系数!$N$123:$N$153,"高级自宝箱",[1]基础经济系数!$J$123:$J$153,A308)</f>
        <v>0</v>
      </c>
    </row>
    <row r="309" spans="1:26" x14ac:dyDescent="0.2">
      <c r="A309">
        <f>玩家成长时间线!A309</f>
        <v>308</v>
      </c>
      <c r="B309">
        <f>玩家成长时间线!B309</f>
        <v>8</v>
      </c>
      <c r="C309">
        <f>IF(MOD(A309,通用估算系数!$B$9),MOD(A309,通用估算系数!$B$9),通用估算系数!$B$9)</f>
        <v>28</v>
      </c>
      <c r="D309">
        <f>钥匙投放计算!C309/100</f>
        <v>2.5228000000000002</v>
      </c>
      <c r="E309">
        <f>VLOOKUP(B309,通用估算系数!$G$1:$H$11,2,FALSE)*通用估算系数!$B$5/通用估算系数!$B$11</f>
        <v>1.8</v>
      </c>
      <c r="F309">
        <f t="shared" si="21"/>
        <v>1</v>
      </c>
      <c r="G309">
        <f t="shared" si="22"/>
        <v>0</v>
      </c>
      <c r="H309">
        <f t="shared" si="23"/>
        <v>0</v>
      </c>
      <c r="I309">
        <f t="shared" si="24"/>
        <v>0</v>
      </c>
      <c r="J309">
        <f>SUMIFS([1]基础经济系数!$M$123:$M$153,[1]基础经济系数!$N$123:$N$153,"稀有自宝箱",[1]基础经济系数!$J$123:$J$153,A309)</f>
        <v>0</v>
      </c>
      <c r="K309">
        <v>2</v>
      </c>
      <c r="L309">
        <v>1</v>
      </c>
      <c r="M309" s="4">
        <f t="shared" si="26"/>
        <v>0.14285714285714285</v>
      </c>
      <c r="N309" s="4">
        <f t="shared" si="26"/>
        <v>0.14285714285714285</v>
      </c>
      <c r="O309">
        <f>IF(B309=B308,0,VLOOKUP(B309,通用估算系数!$Q$1:$R$11,2,FALSE))</f>
        <v>1</v>
      </c>
      <c r="P309">
        <f>SUMIFS([1]基础经济系数!$D$187:$D$214,[1]基础经济系数!$B$187:$B$214,C309,[1]基础经济系数!$G$187:$G$214,"碎片宝箱")</f>
        <v>0</v>
      </c>
      <c r="Q309">
        <f>SUMIFS([1]基础经济系数!$M$123:$M$153,[1]基础经济系数!$N$123:$N$153,"碎片宝箱",[1]基础经济系数!$J$123:$J$153,A309)</f>
        <v>0</v>
      </c>
      <c r="R309">
        <f>IF(B309=B308,0,VLOOKUP(B309,通用估算系数!$T$1:$U$11,2,FALSE))</f>
        <v>0</v>
      </c>
      <c r="S309">
        <f>SUMIFS([1]基础经济系数!$D$187:$D$214,[1]基础经济系数!$B$187:$B$214,C309,[1]基础经济系数!$G$187:$G$214,"部件宝箱")</f>
        <v>0</v>
      </c>
      <c r="T309">
        <f>SUMIFS([1]基础经济系数!$M$123:$M$153,[1]基础经济系数!$N$123:$N$153,"部件宝箱",[1]基础经济系数!$J$123:$J$153,A309)</f>
        <v>0</v>
      </c>
      <c r="U309">
        <f>IF(B309=B308,0,VLOOKUP(B309,通用估算系数!$W$1:$X$11,2,FALSE))</f>
        <v>0</v>
      </c>
      <c r="V309">
        <f>SUMIFS([1]基础经济系数!$D$187:$D$214,[1]基础经济系数!$B$187:$B$214,C309,[1]基础经济系数!$G$187:$G$214,"普通自宝箱")</f>
        <v>0</v>
      </c>
      <c r="W309">
        <f>SUMIFS([1]基础经济系数!$M$123:$M$153,[1]基础经济系数!$N$123:$N$153,"普通自宝箱",[1]基础经济系数!$J$123:$J$153,A309)</f>
        <v>0</v>
      </c>
      <c r="X309">
        <f>IF(B309=B308,0,VLOOKUP(B309,通用估算系数!$Z$1:$AA$11,2,FALSE))+IF(B309&gt;B308,1,0)</f>
        <v>0</v>
      </c>
      <c r="Y309">
        <f>SUMIFS([1]基础经济系数!$D$187:$D$214,[1]基础经济系数!$B$187:$B$214,C309,[1]基础经济系数!$G$187:$G$214,"高级自宝箱")</f>
        <v>0</v>
      </c>
      <c r="Z309">
        <f>SUMIFS([1]基础经济系数!$M$123:$M$153,[1]基础经济系数!$N$123:$N$153,"高级自宝箱",[1]基础经济系数!$J$123:$J$153,A309)</f>
        <v>0</v>
      </c>
    </row>
    <row r="310" spans="1:26" x14ac:dyDescent="0.2">
      <c r="A310">
        <f>玩家成长时间线!A310</f>
        <v>309</v>
      </c>
      <c r="B310">
        <f>玩家成长时间线!B310</f>
        <v>8</v>
      </c>
      <c r="C310">
        <f>IF(MOD(A310,通用估算系数!$B$9),MOD(A310,通用估算系数!$B$9),通用估算系数!$B$9)</f>
        <v>1</v>
      </c>
      <c r="D310">
        <f>钥匙投放计算!C310/100</f>
        <v>2.2528000000000001</v>
      </c>
      <c r="E310">
        <f>VLOOKUP(B310,通用估算系数!$G$1:$H$11,2,FALSE)*通用估算系数!$B$5/通用估算系数!$B$11</f>
        <v>1.8</v>
      </c>
      <c r="F310">
        <f t="shared" si="21"/>
        <v>0</v>
      </c>
      <c r="G310">
        <f t="shared" si="22"/>
        <v>0</v>
      </c>
      <c r="H310">
        <f t="shared" si="23"/>
        <v>0</v>
      </c>
      <c r="I310">
        <f t="shared" si="24"/>
        <v>0</v>
      </c>
      <c r="J310">
        <f>SUMIFS([1]基础经济系数!$M$123:$M$153,[1]基础经济系数!$N$123:$N$153,"稀有自宝箱",[1]基础经济系数!$J$123:$J$153,A310)</f>
        <v>0</v>
      </c>
      <c r="K310">
        <v>2</v>
      </c>
      <c r="L310">
        <v>1</v>
      </c>
      <c r="M310" s="4">
        <f t="shared" si="26"/>
        <v>0.14285714285714285</v>
      </c>
      <c r="N310" s="4">
        <f t="shared" si="26"/>
        <v>0.14285714285714285</v>
      </c>
      <c r="O310">
        <f>IF(B310=B309,0,VLOOKUP(B310,通用估算系数!$Q$1:$R$11,2,FALSE))</f>
        <v>0</v>
      </c>
      <c r="P310">
        <f>SUMIFS([1]基础经济系数!$D$187:$D$214,[1]基础经济系数!$B$187:$B$214,C310,[1]基础经济系数!$G$187:$G$214,"碎片宝箱")</f>
        <v>0</v>
      </c>
      <c r="Q310">
        <f>SUMIFS([1]基础经济系数!$M$123:$M$153,[1]基础经济系数!$N$123:$N$153,"碎片宝箱",[1]基础经济系数!$J$123:$J$153,A310)</f>
        <v>0</v>
      </c>
      <c r="R310">
        <f>IF(B310=B309,0,VLOOKUP(B310,通用估算系数!$T$1:$U$11,2,FALSE))</f>
        <v>0</v>
      </c>
      <c r="S310">
        <f>SUMIFS([1]基础经济系数!$D$187:$D$214,[1]基础经济系数!$B$187:$B$214,C310,[1]基础经济系数!$G$187:$G$214,"部件宝箱")</f>
        <v>0</v>
      </c>
      <c r="T310">
        <f>SUMIFS([1]基础经济系数!$M$123:$M$153,[1]基础经济系数!$N$123:$N$153,"部件宝箱",[1]基础经济系数!$J$123:$J$153,A310)</f>
        <v>0</v>
      </c>
      <c r="U310">
        <f>IF(B310=B309,0,VLOOKUP(B310,通用估算系数!$W$1:$X$11,2,FALSE))</f>
        <v>0</v>
      </c>
      <c r="V310">
        <f>SUMIFS([1]基础经济系数!$D$187:$D$214,[1]基础经济系数!$B$187:$B$214,C310,[1]基础经济系数!$G$187:$G$214,"普通自宝箱")</f>
        <v>0</v>
      </c>
      <c r="W310">
        <f>SUMIFS([1]基础经济系数!$M$123:$M$153,[1]基础经济系数!$N$123:$N$153,"普通自宝箱",[1]基础经济系数!$J$123:$J$153,A310)</f>
        <v>0</v>
      </c>
      <c r="X310">
        <f>IF(B310=B309,0,VLOOKUP(B310,通用估算系数!$Z$1:$AA$11,2,FALSE))+IF(B310&gt;B309,1,0)</f>
        <v>0</v>
      </c>
      <c r="Y310">
        <f>SUMIFS([1]基础经济系数!$D$187:$D$214,[1]基础经济系数!$B$187:$B$214,C310,[1]基础经济系数!$G$187:$G$214,"高级自宝箱")</f>
        <v>0</v>
      </c>
      <c r="Z310">
        <f>SUMIFS([1]基础经济系数!$M$123:$M$153,[1]基础经济系数!$N$123:$N$153,"高级自宝箱",[1]基础经济系数!$J$123:$J$153,A310)</f>
        <v>0</v>
      </c>
    </row>
    <row r="311" spans="1:26" x14ac:dyDescent="0.2">
      <c r="A311">
        <f>玩家成长时间线!A311</f>
        <v>310</v>
      </c>
      <c r="B311">
        <f>玩家成长时间线!B311</f>
        <v>8</v>
      </c>
      <c r="C311">
        <f>IF(MOD(A311,通用估算系数!$B$9),MOD(A311,通用估算系数!$B$9),通用估算系数!$B$9)</f>
        <v>2</v>
      </c>
      <c r="D311">
        <f>钥匙投放计算!C311/100</f>
        <v>2.3128000000000002</v>
      </c>
      <c r="E311">
        <f>VLOOKUP(B311,通用估算系数!$G$1:$H$11,2,FALSE)*通用估算系数!$B$5/通用估算系数!$B$11</f>
        <v>1.8</v>
      </c>
      <c r="F311">
        <f t="shared" si="21"/>
        <v>0</v>
      </c>
      <c r="G311">
        <f t="shared" si="22"/>
        <v>0</v>
      </c>
      <c r="H311">
        <f t="shared" si="23"/>
        <v>0</v>
      </c>
      <c r="I311">
        <f t="shared" si="24"/>
        <v>0</v>
      </c>
      <c r="J311">
        <f>SUMIFS([1]基础经济系数!$M$123:$M$153,[1]基础经济系数!$N$123:$N$153,"稀有自宝箱",[1]基础经济系数!$J$123:$J$153,A311)</f>
        <v>0</v>
      </c>
      <c r="K311">
        <v>2</v>
      </c>
      <c r="L311">
        <v>1</v>
      </c>
      <c r="M311" s="4">
        <f t="shared" si="26"/>
        <v>0.14285714285714285</v>
      </c>
      <c r="N311" s="4">
        <f t="shared" si="26"/>
        <v>0.14285714285714285</v>
      </c>
      <c r="O311">
        <f>IF(B311=B310,0,VLOOKUP(B311,通用估算系数!$Q$1:$R$11,2,FALSE))</f>
        <v>0</v>
      </c>
      <c r="P311">
        <f>SUMIFS([1]基础经济系数!$D$187:$D$214,[1]基础经济系数!$B$187:$B$214,C311,[1]基础经济系数!$G$187:$G$214,"碎片宝箱")</f>
        <v>0</v>
      </c>
      <c r="Q311">
        <f>SUMIFS([1]基础经济系数!$M$123:$M$153,[1]基础经济系数!$N$123:$N$153,"碎片宝箱",[1]基础经济系数!$J$123:$J$153,A311)</f>
        <v>0</v>
      </c>
      <c r="R311">
        <f>IF(B311=B310,0,VLOOKUP(B311,通用估算系数!$T$1:$U$11,2,FALSE))</f>
        <v>0</v>
      </c>
      <c r="S311">
        <f>SUMIFS([1]基础经济系数!$D$187:$D$214,[1]基础经济系数!$B$187:$B$214,C311,[1]基础经济系数!$G$187:$G$214,"部件宝箱")</f>
        <v>0</v>
      </c>
      <c r="T311">
        <f>SUMIFS([1]基础经济系数!$M$123:$M$153,[1]基础经济系数!$N$123:$N$153,"部件宝箱",[1]基础经济系数!$J$123:$J$153,A311)</f>
        <v>0</v>
      </c>
      <c r="U311">
        <f>IF(B311=B310,0,VLOOKUP(B311,通用估算系数!$W$1:$X$11,2,FALSE))</f>
        <v>0</v>
      </c>
      <c r="V311">
        <f>SUMIFS([1]基础经济系数!$D$187:$D$214,[1]基础经济系数!$B$187:$B$214,C311,[1]基础经济系数!$G$187:$G$214,"普通自宝箱")</f>
        <v>0</v>
      </c>
      <c r="W311">
        <f>SUMIFS([1]基础经济系数!$M$123:$M$153,[1]基础经济系数!$N$123:$N$153,"普通自宝箱",[1]基础经济系数!$J$123:$J$153,A311)</f>
        <v>0</v>
      </c>
      <c r="X311">
        <f>IF(B311=B310,0,VLOOKUP(B311,通用估算系数!$Z$1:$AA$11,2,FALSE))+IF(B311&gt;B310,1,0)</f>
        <v>0</v>
      </c>
      <c r="Y311">
        <f>SUMIFS([1]基础经济系数!$D$187:$D$214,[1]基础经济系数!$B$187:$B$214,C311,[1]基础经济系数!$G$187:$G$214,"高级自宝箱")</f>
        <v>0</v>
      </c>
      <c r="Z311">
        <f>SUMIFS([1]基础经济系数!$M$123:$M$153,[1]基础经济系数!$N$123:$N$153,"高级自宝箱",[1]基础经济系数!$J$123:$J$153,A311)</f>
        <v>0</v>
      </c>
    </row>
    <row r="312" spans="1:26" x14ac:dyDescent="0.2">
      <c r="A312">
        <f>玩家成长时间线!A312</f>
        <v>311</v>
      </c>
      <c r="B312">
        <f>玩家成长时间线!B312</f>
        <v>9</v>
      </c>
      <c r="C312">
        <f>IF(MOD(A312,通用估算系数!$B$9),MOD(A312,通用估算系数!$B$9),通用估算系数!$B$9)</f>
        <v>3</v>
      </c>
      <c r="D312">
        <f>钥匙投放计算!C312/100</f>
        <v>2.2728000000000002</v>
      </c>
      <c r="E312">
        <f>VLOOKUP(B312,通用估算系数!$G$1:$H$11,2,FALSE)*通用估算系数!$B$5/通用估算系数!$B$11</f>
        <v>2.25</v>
      </c>
      <c r="F312">
        <f t="shared" si="21"/>
        <v>0</v>
      </c>
      <c r="G312">
        <f t="shared" si="22"/>
        <v>0</v>
      </c>
      <c r="H312">
        <f t="shared" si="23"/>
        <v>1</v>
      </c>
      <c r="I312">
        <f t="shared" si="24"/>
        <v>1</v>
      </c>
      <c r="J312">
        <f>SUMIFS([1]基础经济系数!$M$123:$M$153,[1]基础经济系数!$N$123:$N$153,"稀有自宝箱",[1]基础经济系数!$J$123:$J$153,A312)</f>
        <v>0</v>
      </c>
      <c r="K312">
        <v>2</v>
      </c>
      <c r="L312">
        <v>1</v>
      </c>
      <c r="M312" s="4">
        <f t="shared" si="26"/>
        <v>0.14285714285714285</v>
      </c>
      <c r="N312" s="4">
        <f t="shared" si="26"/>
        <v>0.14285714285714285</v>
      </c>
      <c r="O312">
        <f>IF(B312=B311,0,VLOOKUP(B312,通用估算系数!$Q$1:$R$11,2,FALSE))</f>
        <v>0</v>
      </c>
      <c r="P312">
        <f>SUMIFS([1]基础经济系数!$D$187:$D$214,[1]基础经济系数!$B$187:$B$214,C312,[1]基础经济系数!$G$187:$G$214,"碎片宝箱")</f>
        <v>0</v>
      </c>
      <c r="Q312">
        <f>SUMIFS([1]基础经济系数!$M$123:$M$153,[1]基础经济系数!$N$123:$N$153,"碎片宝箱",[1]基础经济系数!$J$123:$J$153,A312)</f>
        <v>0</v>
      </c>
      <c r="R312">
        <f>IF(B312=B311,0,VLOOKUP(B312,通用估算系数!$T$1:$U$11,2,FALSE))</f>
        <v>0</v>
      </c>
      <c r="S312">
        <f>SUMIFS([1]基础经济系数!$D$187:$D$214,[1]基础经济系数!$B$187:$B$214,C312,[1]基础经济系数!$G$187:$G$214,"部件宝箱")</f>
        <v>0</v>
      </c>
      <c r="T312">
        <f>SUMIFS([1]基础经济系数!$M$123:$M$153,[1]基础经济系数!$N$123:$N$153,"部件宝箱",[1]基础经济系数!$J$123:$J$153,A312)</f>
        <v>0</v>
      </c>
      <c r="U312">
        <f>IF(B312=B311,0,VLOOKUP(B312,通用估算系数!$W$1:$X$11,2,FALSE))</f>
        <v>1</v>
      </c>
      <c r="V312">
        <f>SUMIFS([1]基础经济系数!$D$187:$D$214,[1]基础经济系数!$B$187:$B$214,C312,[1]基础经济系数!$G$187:$G$214,"普通自宝箱")</f>
        <v>0</v>
      </c>
      <c r="W312">
        <f>SUMIFS([1]基础经济系数!$M$123:$M$153,[1]基础经济系数!$N$123:$N$153,"普通自宝箱",[1]基础经济系数!$J$123:$J$153,A312)</f>
        <v>0</v>
      </c>
      <c r="X312">
        <f>IF(B312=B311,0,VLOOKUP(B312,通用估算系数!$Z$1:$AA$11,2,FALSE))+IF(B312&gt;B311,1,0)</f>
        <v>1</v>
      </c>
      <c r="Y312">
        <f>SUMIFS([1]基础经济系数!$D$187:$D$214,[1]基础经济系数!$B$187:$B$214,C312,[1]基础经济系数!$G$187:$G$214,"高级自宝箱")</f>
        <v>0</v>
      </c>
      <c r="Z312">
        <f>SUMIFS([1]基础经济系数!$M$123:$M$153,[1]基础经济系数!$N$123:$N$153,"高级自宝箱",[1]基础经济系数!$J$123:$J$153,A312)</f>
        <v>0</v>
      </c>
    </row>
    <row r="313" spans="1:26" x14ac:dyDescent="0.2">
      <c r="A313">
        <f>玩家成长时间线!A313</f>
        <v>312</v>
      </c>
      <c r="B313">
        <f>玩家成长时间线!B313</f>
        <v>9</v>
      </c>
      <c r="C313">
        <f>IF(MOD(A313,通用估算系数!$B$9),MOD(A313,通用估算系数!$B$9),通用估算系数!$B$9)</f>
        <v>4</v>
      </c>
      <c r="D313">
        <f>钥匙投放计算!C313/100</f>
        <v>2.2827999999999999</v>
      </c>
      <c r="E313">
        <f>VLOOKUP(B313,通用估算系数!$G$1:$H$11,2,FALSE)*通用估算系数!$B$5/通用估算系数!$B$11</f>
        <v>2.25</v>
      </c>
      <c r="F313">
        <f t="shared" si="21"/>
        <v>0</v>
      </c>
      <c r="G313">
        <f t="shared" si="22"/>
        <v>0</v>
      </c>
      <c r="H313">
        <f t="shared" si="23"/>
        <v>0</v>
      </c>
      <c r="I313">
        <f t="shared" si="24"/>
        <v>0</v>
      </c>
      <c r="J313">
        <f>SUMIFS([1]基础经济系数!$M$123:$M$153,[1]基础经济系数!$N$123:$N$153,"稀有自宝箱",[1]基础经济系数!$J$123:$J$153,A313)</f>
        <v>0</v>
      </c>
      <c r="K313">
        <v>2</v>
      </c>
      <c r="L313">
        <v>1</v>
      </c>
      <c r="M313" s="4">
        <f t="shared" si="26"/>
        <v>0.14285714285714285</v>
      </c>
      <c r="N313" s="4">
        <f t="shared" si="26"/>
        <v>0.14285714285714285</v>
      </c>
      <c r="O313">
        <f>IF(B313=B312,0,VLOOKUP(B313,通用估算系数!$Q$1:$R$11,2,FALSE))</f>
        <v>0</v>
      </c>
      <c r="P313">
        <f>SUMIFS([1]基础经济系数!$D$187:$D$214,[1]基础经济系数!$B$187:$B$214,C313,[1]基础经济系数!$G$187:$G$214,"碎片宝箱")</f>
        <v>0</v>
      </c>
      <c r="Q313">
        <f>SUMIFS([1]基础经济系数!$M$123:$M$153,[1]基础经济系数!$N$123:$N$153,"碎片宝箱",[1]基础经济系数!$J$123:$J$153,A313)</f>
        <v>0</v>
      </c>
      <c r="R313">
        <f>IF(B313=B312,0,VLOOKUP(B313,通用估算系数!$T$1:$U$11,2,FALSE))</f>
        <v>0</v>
      </c>
      <c r="S313">
        <f>SUMIFS([1]基础经济系数!$D$187:$D$214,[1]基础经济系数!$B$187:$B$214,C313,[1]基础经济系数!$G$187:$G$214,"部件宝箱")</f>
        <v>0</v>
      </c>
      <c r="T313">
        <f>SUMIFS([1]基础经济系数!$M$123:$M$153,[1]基础经济系数!$N$123:$N$153,"部件宝箱",[1]基础经济系数!$J$123:$J$153,A313)</f>
        <v>0</v>
      </c>
      <c r="U313">
        <f>IF(B313=B312,0,VLOOKUP(B313,通用估算系数!$W$1:$X$11,2,FALSE))</f>
        <v>0</v>
      </c>
      <c r="V313">
        <f>SUMIFS([1]基础经济系数!$D$187:$D$214,[1]基础经济系数!$B$187:$B$214,C313,[1]基础经济系数!$G$187:$G$214,"普通自宝箱")</f>
        <v>0</v>
      </c>
      <c r="W313">
        <f>SUMIFS([1]基础经济系数!$M$123:$M$153,[1]基础经济系数!$N$123:$N$153,"普通自宝箱",[1]基础经济系数!$J$123:$J$153,A313)</f>
        <v>0</v>
      </c>
      <c r="X313">
        <f>IF(B313=B312,0,VLOOKUP(B313,通用估算系数!$Z$1:$AA$11,2,FALSE))+IF(B313&gt;B312,1,0)</f>
        <v>0</v>
      </c>
      <c r="Y313">
        <f>SUMIFS([1]基础经济系数!$D$187:$D$214,[1]基础经济系数!$B$187:$B$214,C313,[1]基础经济系数!$G$187:$G$214,"高级自宝箱")</f>
        <v>0</v>
      </c>
      <c r="Z313">
        <f>SUMIFS([1]基础经济系数!$M$123:$M$153,[1]基础经济系数!$N$123:$N$153,"高级自宝箱",[1]基础经济系数!$J$123:$J$153,A313)</f>
        <v>0</v>
      </c>
    </row>
    <row r="314" spans="1:26" x14ac:dyDescent="0.2">
      <c r="A314">
        <f>玩家成长时间线!A314</f>
        <v>313</v>
      </c>
      <c r="B314">
        <f>玩家成长时间线!B314</f>
        <v>9</v>
      </c>
      <c r="C314">
        <f>IF(MOD(A314,通用估算系数!$B$9),MOD(A314,通用估算系数!$B$9),通用估算系数!$B$9)</f>
        <v>5</v>
      </c>
      <c r="D314">
        <f>钥匙投放计算!C314/100</f>
        <v>2.3927999999999998</v>
      </c>
      <c r="E314">
        <f>VLOOKUP(B314,通用估算系数!$G$1:$H$11,2,FALSE)*通用估算系数!$B$5/通用估算系数!$B$11</f>
        <v>2.25</v>
      </c>
      <c r="F314">
        <f t="shared" si="21"/>
        <v>0</v>
      </c>
      <c r="G314">
        <f t="shared" si="22"/>
        <v>0</v>
      </c>
      <c r="H314">
        <f t="shared" si="23"/>
        <v>0</v>
      </c>
      <c r="I314">
        <f t="shared" si="24"/>
        <v>0</v>
      </c>
      <c r="J314">
        <f>SUMIFS([1]基础经济系数!$M$123:$M$153,[1]基础经济系数!$N$123:$N$153,"稀有自宝箱",[1]基础经济系数!$J$123:$J$153,A314)</f>
        <v>0</v>
      </c>
      <c r="K314">
        <v>2</v>
      </c>
      <c r="L314">
        <v>1</v>
      </c>
      <c r="M314" s="4">
        <f t="shared" si="26"/>
        <v>0.14285714285714285</v>
      </c>
      <c r="N314" s="4">
        <f t="shared" si="26"/>
        <v>0.14285714285714285</v>
      </c>
      <c r="O314">
        <f>IF(B314=B313,0,VLOOKUP(B314,通用估算系数!$Q$1:$R$11,2,FALSE))</f>
        <v>0</v>
      </c>
      <c r="P314">
        <f>SUMIFS([1]基础经济系数!$D$187:$D$214,[1]基础经济系数!$B$187:$B$214,C314,[1]基础经济系数!$G$187:$G$214,"碎片宝箱")</f>
        <v>0</v>
      </c>
      <c r="Q314">
        <f>SUMIFS([1]基础经济系数!$M$123:$M$153,[1]基础经济系数!$N$123:$N$153,"碎片宝箱",[1]基础经济系数!$J$123:$J$153,A314)</f>
        <v>0</v>
      </c>
      <c r="R314">
        <f>IF(B314=B313,0,VLOOKUP(B314,通用估算系数!$T$1:$U$11,2,FALSE))</f>
        <v>0</v>
      </c>
      <c r="S314">
        <f>SUMIFS([1]基础经济系数!$D$187:$D$214,[1]基础经济系数!$B$187:$B$214,C314,[1]基础经济系数!$G$187:$G$214,"部件宝箱")</f>
        <v>0</v>
      </c>
      <c r="T314">
        <f>SUMIFS([1]基础经济系数!$M$123:$M$153,[1]基础经济系数!$N$123:$N$153,"部件宝箱",[1]基础经济系数!$J$123:$J$153,A314)</f>
        <v>0</v>
      </c>
      <c r="U314">
        <f>IF(B314=B313,0,VLOOKUP(B314,通用估算系数!$W$1:$X$11,2,FALSE))</f>
        <v>0</v>
      </c>
      <c r="V314">
        <f>SUMIFS([1]基础经济系数!$D$187:$D$214,[1]基础经济系数!$B$187:$B$214,C314,[1]基础经济系数!$G$187:$G$214,"普通自宝箱")</f>
        <v>0</v>
      </c>
      <c r="W314">
        <f>SUMIFS([1]基础经济系数!$M$123:$M$153,[1]基础经济系数!$N$123:$N$153,"普通自宝箱",[1]基础经济系数!$J$123:$J$153,A314)</f>
        <v>0</v>
      </c>
      <c r="X314">
        <f>IF(B314=B313,0,VLOOKUP(B314,通用估算系数!$Z$1:$AA$11,2,FALSE))+IF(B314&gt;B313,1,0)</f>
        <v>0</v>
      </c>
      <c r="Y314">
        <f>SUMIFS([1]基础经济系数!$D$187:$D$214,[1]基础经济系数!$B$187:$B$214,C314,[1]基础经济系数!$G$187:$G$214,"高级自宝箱")</f>
        <v>0</v>
      </c>
      <c r="Z314">
        <f>SUMIFS([1]基础经济系数!$M$123:$M$153,[1]基础经济系数!$N$123:$N$153,"高级自宝箱",[1]基础经济系数!$J$123:$J$153,A314)</f>
        <v>0</v>
      </c>
    </row>
    <row r="315" spans="1:26" x14ac:dyDescent="0.2">
      <c r="A315">
        <f>玩家成长时间线!A315</f>
        <v>314</v>
      </c>
      <c r="B315">
        <f>玩家成长时间线!B315</f>
        <v>10</v>
      </c>
      <c r="C315">
        <f>IF(MOD(A315,通用估算系数!$B$9),MOD(A315,通用估算系数!$B$9),通用估算系数!$B$9)</f>
        <v>6</v>
      </c>
      <c r="D315">
        <f>钥匙投放计算!C315/100</f>
        <v>2.3028</v>
      </c>
      <c r="E315">
        <f>VLOOKUP(B315,通用估算系数!$G$1:$H$11,2,FALSE)*通用估算系数!$B$5/通用估算系数!$B$11</f>
        <v>2.25</v>
      </c>
      <c r="F315">
        <f t="shared" si="21"/>
        <v>0</v>
      </c>
      <c r="G315">
        <f t="shared" si="22"/>
        <v>0</v>
      </c>
      <c r="H315">
        <f t="shared" si="23"/>
        <v>0</v>
      </c>
      <c r="I315">
        <f t="shared" si="24"/>
        <v>1</v>
      </c>
      <c r="J315">
        <f>SUMIFS([1]基础经济系数!$M$123:$M$153,[1]基础经济系数!$N$123:$N$153,"稀有自宝箱",[1]基础经济系数!$J$123:$J$153,A315)</f>
        <v>0</v>
      </c>
      <c r="K315">
        <v>2</v>
      </c>
      <c r="L315">
        <v>1</v>
      </c>
      <c r="M315" s="4">
        <f t="shared" si="26"/>
        <v>0.14285714285714285</v>
      </c>
      <c r="N315" s="4">
        <f t="shared" si="26"/>
        <v>0.14285714285714285</v>
      </c>
      <c r="O315">
        <f>IF(B315=B314,0,VLOOKUP(B315,通用估算系数!$Q$1:$R$11,2,FALSE))</f>
        <v>0</v>
      </c>
      <c r="P315">
        <f>SUMIFS([1]基础经济系数!$D$187:$D$214,[1]基础经济系数!$B$187:$B$214,C315,[1]基础经济系数!$G$187:$G$214,"碎片宝箱")</f>
        <v>0</v>
      </c>
      <c r="Q315">
        <f>SUMIFS([1]基础经济系数!$M$123:$M$153,[1]基础经济系数!$N$123:$N$153,"碎片宝箱",[1]基础经济系数!$J$123:$J$153,A315)</f>
        <v>0</v>
      </c>
      <c r="R315">
        <f>IF(B315=B314,0,VLOOKUP(B315,通用估算系数!$T$1:$U$11,2,FALSE))</f>
        <v>0</v>
      </c>
      <c r="S315">
        <f>SUMIFS([1]基础经济系数!$D$187:$D$214,[1]基础经济系数!$B$187:$B$214,C315,[1]基础经济系数!$G$187:$G$214,"部件宝箱")</f>
        <v>0</v>
      </c>
      <c r="T315">
        <f>SUMIFS([1]基础经济系数!$M$123:$M$153,[1]基础经济系数!$N$123:$N$153,"部件宝箱",[1]基础经济系数!$J$123:$J$153,A315)</f>
        <v>0</v>
      </c>
      <c r="U315">
        <f>IF(B315=B314,0,VLOOKUP(B315,通用估算系数!$W$1:$X$11,2,FALSE))</f>
        <v>0</v>
      </c>
      <c r="V315">
        <f>SUMIFS([1]基础经济系数!$D$187:$D$214,[1]基础经济系数!$B$187:$B$214,C315,[1]基础经济系数!$G$187:$G$214,"普通自宝箱")</f>
        <v>0</v>
      </c>
      <c r="W315">
        <f>SUMIFS([1]基础经济系数!$M$123:$M$153,[1]基础经济系数!$N$123:$N$153,"普通自宝箱",[1]基础经济系数!$J$123:$J$153,A315)</f>
        <v>0</v>
      </c>
      <c r="X315">
        <f>IF(B315=B314,0,VLOOKUP(B315,通用估算系数!$Z$1:$AA$11,2,FALSE))+IF(B315&gt;B314,1,0)</f>
        <v>1</v>
      </c>
      <c r="Y315">
        <f>SUMIFS([1]基础经济系数!$D$187:$D$214,[1]基础经济系数!$B$187:$B$214,C315,[1]基础经济系数!$G$187:$G$214,"高级自宝箱")</f>
        <v>0</v>
      </c>
      <c r="Z315">
        <f>SUMIFS([1]基础经济系数!$M$123:$M$153,[1]基础经济系数!$N$123:$N$153,"高级自宝箱",[1]基础经济系数!$J$123:$J$153,A315)</f>
        <v>0</v>
      </c>
    </row>
    <row r="316" spans="1:26" x14ac:dyDescent="0.2">
      <c r="A316">
        <f>玩家成长时间线!A316</f>
        <v>315</v>
      </c>
      <c r="B316">
        <f>玩家成长时间线!B316</f>
        <v>10</v>
      </c>
      <c r="C316">
        <f>IF(MOD(A316,通用估算系数!$B$9),MOD(A316,通用估算系数!$B$9),通用估算系数!$B$9)</f>
        <v>7</v>
      </c>
      <c r="D316">
        <f>钥匙投放计算!C316/100</f>
        <v>2.3128000000000002</v>
      </c>
      <c r="E316">
        <f>VLOOKUP(B316,通用估算系数!$G$1:$H$11,2,FALSE)*通用估算系数!$B$5/通用估算系数!$B$11</f>
        <v>2.25</v>
      </c>
      <c r="F316">
        <f t="shared" si="21"/>
        <v>0</v>
      </c>
      <c r="G316">
        <f t="shared" si="22"/>
        <v>2</v>
      </c>
      <c r="H316">
        <f t="shared" si="23"/>
        <v>0</v>
      </c>
      <c r="I316">
        <f t="shared" si="24"/>
        <v>0</v>
      </c>
      <c r="J316">
        <f>SUMIFS([1]基础经济系数!$M$123:$M$153,[1]基础经济系数!$N$123:$N$153,"稀有自宝箱",[1]基础经济系数!$J$123:$J$153,A316)</f>
        <v>0</v>
      </c>
      <c r="K316">
        <v>2</v>
      </c>
      <c r="L316">
        <v>1</v>
      </c>
      <c r="M316" s="4">
        <f t="shared" si="26"/>
        <v>0.14285714285714285</v>
      </c>
      <c r="N316" s="4">
        <f t="shared" si="26"/>
        <v>0.14285714285714285</v>
      </c>
      <c r="O316">
        <f>IF(B316=B315,0,VLOOKUP(B316,通用估算系数!$Q$1:$R$11,2,FALSE))</f>
        <v>0</v>
      </c>
      <c r="P316">
        <f>SUMIFS([1]基础经济系数!$D$187:$D$214,[1]基础经济系数!$B$187:$B$214,C316,[1]基础经济系数!$G$187:$G$214,"碎片宝箱")</f>
        <v>0</v>
      </c>
      <c r="Q316">
        <f>SUMIFS([1]基础经济系数!$M$123:$M$153,[1]基础经济系数!$N$123:$N$153,"碎片宝箱",[1]基础经济系数!$J$123:$J$153,A316)</f>
        <v>0</v>
      </c>
      <c r="R316">
        <f>IF(B316=B315,0,VLOOKUP(B316,通用估算系数!$T$1:$U$11,2,FALSE))</f>
        <v>0</v>
      </c>
      <c r="S316">
        <f>SUMIFS([1]基础经济系数!$D$187:$D$214,[1]基础经济系数!$B$187:$B$214,C316,[1]基础经济系数!$G$187:$G$214,"部件宝箱")</f>
        <v>1</v>
      </c>
      <c r="T316">
        <f>SUMIFS([1]基础经济系数!$M$123:$M$153,[1]基础经济系数!$N$123:$N$153,"部件宝箱",[1]基础经济系数!$J$123:$J$153,A316)</f>
        <v>1</v>
      </c>
      <c r="U316">
        <f>IF(B316=B315,0,VLOOKUP(B316,通用估算系数!$W$1:$X$11,2,FALSE))</f>
        <v>0</v>
      </c>
      <c r="V316">
        <f>SUMIFS([1]基础经济系数!$D$187:$D$214,[1]基础经济系数!$B$187:$B$214,C316,[1]基础经济系数!$G$187:$G$214,"普通自宝箱")</f>
        <v>0</v>
      </c>
      <c r="W316">
        <f>SUMIFS([1]基础经济系数!$M$123:$M$153,[1]基础经济系数!$N$123:$N$153,"普通自宝箱",[1]基础经济系数!$J$123:$J$153,A316)</f>
        <v>0</v>
      </c>
      <c r="X316">
        <f>IF(B316=B315,0,VLOOKUP(B316,通用估算系数!$Z$1:$AA$11,2,FALSE))+IF(B316&gt;B315,1,0)</f>
        <v>0</v>
      </c>
      <c r="Y316">
        <f>SUMIFS([1]基础经济系数!$D$187:$D$214,[1]基础经济系数!$B$187:$B$214,C316,[1]基础经济系数!$G$187:$G$214,"高级自宝箱")</f>
        <v>0</v>
      </c>
      <c r="Z316">
        <f>SUMIFS([1]基础经济系数!$M$123:$M$153,[1]基础经济系数!$N$123:$N$153,"高级自宝箱",[1]基础经济系数!$J$123:$J$153,A316)</f>
        <v>0</v>
      </c>
    </row>
    <row r="317" spans="1:26" x14ac:dyDescent="0.2">
      <c r="A317">
        <f>玩家成长时间线!A317</f>
        <v>316</v>
      </c>
      <c r="B317">
        <f>玩家成长时间线!B317</f>
        <v>10</v>
      </c>
      <c r="C317">
        <f>IF(MOD(A317,通用估算系数!$B$9),MOD(A317,通用估算系数!$B$9),通用估算系数!$B$9)</f>
        <v>8</v>
      </c>
      <c r="D317">
        <f>钥匙投放计算!C317/100</f>
        <v>2.3228</v>
      </c>
      <c r="E317">
        <f>VLOOKUP(B317,通用估算系数!$G$1:$H$11,2,FALSE)*通用估算系数!$B$5/通用估算系数!$B$11</f>
        <v>2.25</v>
      </c>
      <c r="F317">
        <f t="shared" si="21"/>
        <v>0</v>
      </c>
      <c r="G317">
        <f t="shared" si="22"/>
        <v>0</v>
      </c>
      <c r="H317">
        <f t="shared" si="23"/>
        <v>0</v>
      </c>
      <c r="I317">
        <f t="shared" si="24"/>
        <v>0</v>
      </c>
      <c r="J317">
        <f>SUMIFS([1]基础经济系数!$M$123:$M$153,[1]基础经济系数!$N$123:$N$153,"稀有自宝箱",[1]基础经济系数!$J$123:$J$153,A317)</f>
        <v>0</v>
      </c>
      <c r="K317">
        <v>2</v>
      </c>
      <c r="L317">
        <v>1</v>
      </c>
      <c r="M317" s="4">
        <f t="shared" si="26"/>
        <v>0.14285714285714285</v>
      </c>
      <c r="N317" s="4">
        <f t="shared" si="26"/>
        <v>0.14285714285714285</v>
      </c>
      <c r="O317">
        <f>IF(B317=B316,0,VLOOKUP(B317,通用估算系数!$Q$1:$R$11,2,FALSE))</f>
        <v>0</v>
      </c>
      <c r="P317">
        <f>SUMIFS([1]基础经济系数!$D$187:$D$214,[1]基础经济系数!$B$187:$B$214,C317,[1]基础经济系数!$G$187:$G$214,"碎片宝箱")</f>
        <v>0</v>
      </c>
      <c r="Q317">
        <f>SUMIFS([1]基础经济系数!$M$123:$M$153,[1]基础经济系数!$N$123:$N$153,"碎片宝箱",[1]基础经济系数!$J$123:$J$153,A317)</f>
        <v>0</v>
      </c>
      <c r="R317">
        <f>IF(B317=B316,0,VLOOKUP(B317,通用估算系数!$T$1:$U$11,2,FALSE))</f>
        <v>0</v>
      </c>
      <c r="S317">
        <f>SUMIFS([1]基础经济系数!$D$187:$D$214,[1]基础经济系数!$B$187:$B$214,C317,[1]基础经济系数!$G$187:$G$214,"部件宝箱")</f>
        <v>0</v>
      </c>
      <c r="T317">
        <f>SUMIFS([1]基础经济系数!$M$123:$M$153,[1]基础经济系数!$N$123:$N$153,"部件宝箱",[1]基础经济系数!$J$123:$J$153,A317)</f>
        <v>0</v>
      </c>
      <c r="U317">
        <f>IF(B317=B316,0,VLOOKUP(B317,通用估算系数!$W$1:$X$11,2,FALSE))</f>
        <v>0</v>
      </c>
      <c r="V317">
        <f>SUMIFS([1]基础经济系数!$D$187:$D$214,[1]基础经济系数!$B$187:$B$214,C317,[1]基础经济系数!$G$187:$G$214,"普通自宝箱")</f>
        <v>0</v>
      </c>
      <c r="W317">
        <f>SUMIFS([1]基础经济系数!$M$123:$M$153,[1]基础经济系数!$N$123:$N$153,"普通自宝箱",[1]基础经济系数!$J$123:$J$153,A317)</f>
        <v>0</v>
      </c>
      <c r="X317">
        <f>IF(B317=B316,0,VLOOKUP(B317,通用估算系数!$Z$1:$AA$11,2,FALSE))+IF(B317&gt;B316,1,0)</f>
        <v>0</v>
      </c>
      <c r="Y317">
        <f>SUMIFS([1]基础经济系数!$D$187:$D$214,[1]基础经济系数!$B$187:$B$214,C317,[1]基础经济系数!$G$187:$G$214,"高级自宝箱")</f>
        <v>0</v>
      </c>
      <c r="Z317">
        <f>SUMIFS([1]基础经济系数!$M$123:$M$153,[1]基础经济系数!$N$123:$N$153,"高级自宝箱",[1]基础经济系数!$J$123:$J$153,A317)</f>
        <v>0</v>
      </c>
    </row>
    <row r="318" spans="1:26" x14ac:dyDescent="0.2">
      <c r="A318">
        <f>玩家成长时间线!A318</f>
        <v>317</v>
      </c>
      <c r="B318">
        <f>玩家成长时间线!B318</f>
        <v>10</v>
      </c>
      <c r="C318">
        <f>IF(MOD(A318,通用估算系数!$B$9),MOD(A318,通用估算系数!$B$9),通用估算系数!$B$9)</f>
        <v>9</v>
      </c>
      <c r="D318">
        <f>钥匙投放计算!C318/100</f>
        <v>2.5327999999999999</v>
      </c>
      <c r="E318">
        <f>VLOOKUP(B318,通用估算系数!$G$1:$H$11,2,FALSE)*通用估算系数!$B$5/通用估算系数!$B$11</f>
        <v>2.25</v>
      </c>
      <c r="F318">
        <f t="shared" si="21"/>
        <v>0</v>
      </c>
      <c r="G318">
        <f t="shared" si="22"/>
        <v>0</v>
      </c>
      <c r="H318">
        <f t="shared" si="23"/>
        <v>0</v>
      </c>
      <c r="I318">
        <f t="shared" si="24"/>
        <v>0</v>
      </c>
      <c r="J318">
        <f>SUMIFS([1]基础经济系数!$M$123:$M$153,[1]基础经济系数!$N$123:$N$153,"稀有自宝箱",[1]基础经济系数!$J$123:$J$153,A318)</f>
        <v>0</v>
      </c>
      <c r="K318">
        <v>2</v>
      </c>
      <c r="L318">
        <v>1</v>
      </c>
      <c r="M318" s="4">
        <f t="shared" si="26"/>
        <v>0.14285714285714285</v>
      </c>
      <c r="N318" s="4">
        <f t="shared" si="26"/>
        <v>0.14285714285714285</v>
      </c>
      <c r="O318">
        <f>IF(B318=B317,0,VLOOKUP(B318,通用估算系数!$Q$1:$R$11,2,FALSE))</f>
        <v>0</v>
      </c>
      <c r="P318">
        <f>SUMIFS([1]基础经济系数!$D$187:$D$214,[1]基础经济系数!$B$187:$B$214,C318,[1]基础经济系数!$G$187:$G$214,"碎片宝箱")</f>
        <v>0</v>
      </c>
      <c r="Q318">
        <f>SUMIFS([1]基础经济系数!$M$123:$M$153,[1]基础经济系数!$N$123:$N$153,"碎片宝箱",[1]基础经济系数!$J$123:$J$153,A318)</f>
        <v>0</v>
      </c>
      <c r="R318">
        <f>IF(B318=B317,0,VLOOKUP(B318,通用估算系数!$T$1:$U$11,2,FALSE))</f>
        <v>0</v>
      </c>
      <c r="S318">
        <f>SUMIFS([1]基础经济系数!$D$187:$D$214,[1]基础经济系数!$B$187:$B$214,C318,[1]基础经济系数!$G$187:$G$214,"部件宝箱")</f>
        <v>0</v>
      </c>
      <c r="T318">
        <f>SUMIFS([1]基础经济系数!$M$123:$M$153,[1]基础经济系数!$N$123:$N$153,"部件宝箱",[1]基础经济系数!$J$123:$J$153,A318)</f>
        <v>0</v>
      </c>
      <c r="U318">
        <f>IF(B318=B317,0,VLOOKUP(B318,通用估算系数!$W$1:$X$11,2,FALSE))</f>
        <v>0</v>
      </c>
      <c r="V318">
        <f>SUMIFS([1]基础经济系数!$D$187:$D$214,[1]基础经济系数!$B$187:$B$214,C318,[1]基础经济系数!$G$187:$G$214,"普通自宝箱")</f>
        <v>0</v>
      </c>
      <c r="W318">
        <f>SUMIFS([1]基础经济系数!$M$123:$M$153,[1]基础经济系数!$N$123:$N$153,"普通自宝箱",[1]基础经济系数!$J$123:$J$153,A318)</f>
        <v>0</v>
      </c>
      <c r="X318">
        <f>IF(B318=B317,0,VLOOKUP(B318,通用估算系数!$Z$1:$AA$11,2,FALSE))+IF(B318&gt;B317,1,0)</f>
        <v>0</v>
      </c>
      <c r="Y318">
        <f>SUMIFS([1]基础经济系数!$D$187:$D$214,[1]基础经济系数!$B$187:$B$214,C318,[1]基础经济系数!$G$187:$G$214,"高级自宝箱")</f>
        <v>0</v>
      </c>
      <c r="Z318">
        <f>SUMIFS([1]基础经济系数!$M$123:$M$153,[1]基础经济系数!$N$123:$N$153,"高级自宝箱",[1]基础经济系数!$J$123:$J$153,A318)</f>
        <v>0</v>
      </c>
    </row>
    <row r="319" spans="1:26" x14ac:dyDescent="0.2">
      <c r="A319">
        <f>玩家成长时间线!A319</f>
        <v>318</v>
      </c>
      <c r="B319">
        <f>玩家成长时间线!B319</f>
        <v>10</v>
      </c>
      <c r="C319">
        <f>IF(MOD(A319,通用估算系数!$B$9),MOD(A319,通用估算系数!$B$9),通用估算系数!$B$9)</f>
        <v>10</v>
      </c>
      <c r="D319">
        <f>钥匙投放计算!C319/100</f>
        <v>2.3428</v>
      </c>
      <c r="E319">
        <f>VLOOKUP(B319,通用估算系数!$G$1:$H$11,2,FALSE)*通用估算系数!$B$5/通用估算系数!$B$11</f>
        <v>2.25</v>
      </c>
      <c r="F319">
        <f t="shared" si="21"/>
        <v>0</v>
      </c>
      <c r="G319">
        <f t="shared" si="22"/>
        <v>0</v>
      </c>
      <c r="H319">
        <f t="shared" si="23"/>
        <v>0</v>
      </c>
      <c r="I319">
        <f t="shared" si="24"/>
        <v>0</v>
      </c>
      <c r="J319">
        <f>SUMIFS([1]基础经济系数!$M$123:$M$153,[1]基础经济系数!$N$123:$N$153,"稀有自宝箱",[1]基础经济系数!$J$123:$J$153,A319)</f>
        <v>0</v>
      </c>
      <c r="K319">
        <v>2</v>
      </c>
      <c r="L319">
        <v>1</v>
      </c>
      <c r="M319" s="4">
        <f t="shared" si="26"/>
        <v>0.14285714285714285</v>
      </c>
      <c r="N319" s="4">
        <f t="shared" si="26"/>
        <v>0.14285714285714285</v>
      </c>
      <c r="O319">
        <f>IF(B319=B318,0,VLOOKUP(B319,通用估算系数!$Q$1:$R$11,2,FALSE))</f>
        <v>0</v>
      </c>
      <c r="P319">
        <f>SUMIFS([1]基础经济系数!$D$187:$D$214,[1]基础经济系数!$B$187:$B$214,C319,[1]基础经济系数!$G$187:$G$214,"碎片宝箱")</f>
        <v>0</v>
      </c>
      <c r="Q319">
        <f>SUMIFS([1]基础经济系数!$M$123:$M$153,[1]基础经济系数!$N$123:$N$153,"碎片宝箱",[1]基础经济系数!$J$123:$J$153,A319)</f>
        <v>0</v>
      </c>
      <c r="R319">
        <f>IF(B319=B318,0,VLOOKUP(B319,通用估算系数!$T$1:$U$11,2,FALSE))</f>
        <v>0</v>
      </c>
      <c r="S319">
        <f>SUMIFS([1]基础经济系数!$D$187:$D$214,[1]基础经济系数!$B$187:$B$214,C319,[1]基础经济系数!$G$187:$G$214,"部件宝箱")</f>
        <v>0</v>
      </c>
      <c r="T319">
        <f>SUMIFS([1]基础经济系数!$M$123:$M$153,[1]基础经济系数!$N$123:$N$153,"部件宝箱",[1]基础经济系数!$J$123:$J$153,A319)</f>
        <v>0</v>
      </c>
      <c r="U319">
        <f>IF(B319=B318,0,VLOOKUP(B319,通用估算系数!$W$1:$X$11,2,FALSE))</f>
        <v>0</v>
      </c>
      <c r="V319">
        <f>SUMIFS([1]基础经济系数!$D$187:$D$214,[1]基础经济系数!$B$187:$B$214,C319,[1]基础经济系数!$G$187:$G$214,"普通自宝箱")</f>
        <v>0</v>
      </c>
      <c r="W319">
        <f>SUMIFS([1]基础经济系数!$M$123:$M$153,[1]基础经济系数!$N$123:$N$153,"普通自宝箱",[1]基础经济系数!$J$123:$J$153,A319)</f>
        <v>0</v>
      </c>
      <c r="X319">
        <f>IF(B319=B318,0,VLOOKUP(B319,通用估算系数!$Z$1:$AA$11,2,FALSE))+IF(B319&gt;B318,1,0)</f>
        <v>0</v>
      </c>
      <c r="Y319">
        <f>SUMIFS([1]基础经济系数!$D$187:$D$214,[1]基础经济系数!$B$187:$B$214,C319,[1]基础经济系数!$G$187:$G$214,"高级自宝箱")</f>
        <v>0</v>
      </c>
      <c r="Z319">
        <f>SUMIFS([1]基础经济系数!$M$123:$M$153,[1]基础经济系数!$N$123:$N$153,"高级自宝箱",[1]基础经济系数!$J$123:$J$153,A319)</f>
        <v>0</v>
      </c>
    </row>
    <row r="320" spans="1:26" x14ac:dyDescent="0.2">
      <c r="A320">
        <f>玩家成长时间线!A320</f>
        <v>319</v>
      </c>
      <c r="B320">
        <f>玩家成长时间线!B320</f>
        <v>10</v>
      </c>
      <c r="C320">
        <f>IF(MOD(A320,通用估算系数!$B$9),MOD(A320,通用估算系数!$B$9),通用估算系数!$B$9)</f>
        <v>11</v>
      </c>
      <c r="D320">
        <f>钥匙投放计算!C320/100</f>
        <v>2.3528000000000002</v>
      </c>
      <c r="E320">
        <f>VLOOKUP(B320,通用估算系数!$G$1:$H$11,2,FALSE)*通用估算系数!$B$5/通用估算系数!$B$11</f>
        <v>2.25</v>
      </c>
      <c r="F320">
        <f t="shared" si="21"/>
        <v>0</v>
      </c>
      <c r="G320">
        <f t="shared" si="22"/>
        <v>0</v>
      </c>
      <c r="H320">
        <f t="shared" si="23"/>
        <v>0</v>
      </c>
      <c r="I320">
        <f t="shared" si="24"/>
        <v>0</v>
      </c>
      <c r="J320">
        <f>SUMIFS([1]基础经济系数!$M$123:$M$153,[1]基础经济系数!$N$123:$N$153,"稀有自宝箱",[1]基础经济系数!$J$123:$J$153,A320)</f>
        <v>0</v>
      </c>
      <c r="K320">
        <v>2</v>
      </c>
      <c r="L320">
        <v>1</v>
      </c>
      <c r="M320" s="4">
        <f t="shared" si="26"/>
        <v>0.14285714285714285</v>
      </c>
      <c r="N320" s="4">
        <f t="shared" si="26"/>
        <v>0.14285714285714285</v>
      </c>
      <c r="O320">
        <f>IF(B320=B319,0,VLOOKUP(B320,通用估算系数!$Q$1:$R$11,2,FALSE))</f>
        <v>0</v>
      </c>
      <c r="P320">
        <f>SUMIFS([1]基础经济系数!$D$187:$D$214,[1]基础经济系数!$B$187:$B$214,C320,[1]基础经济系数!$G$187:$G$214,"碎片宝箱")</f>
        <v>0</v>
      </c>
      <c r="Q320">
        <f>SUMIFS([1]基础经济系数!$M$123:$M$153,[1]基础经济系数!$N$123:$N$153,"碎片宝箱",[1]基础经济系数!$J$123:$J$153,A320)</f>
        <v>0</v>
      </c>
      <c r="R320">
        <f>IF(B320=B319,0,VLOOKUP(B320,通用估算系数!$T$1:$U$11,2,FALSE))</f>
        <v>0</v>
      </c>
      <c r="S320">
        <f>SUMIFS([1]基础经济系数!$D$187:$D$214,[1]基础经济系数!$B$187:$B$214,C320,[1]基础经济系数!$G$187:$G$214,"部件宝箱")</f>
        <v>0</v>
      </c>
      <c r="T320">
        <f>SUMIFS([1]基础经济系数!$M$123:$M$153,[1]基础经济系数!$N$123:$N$153,"部件宝箱",[1]基础经济系数!$J$123:$J$153,A320)</f>
        <v>0</v>
      </c>
      <c r="U320">
        <f>IF(B320=B319,0,VLOOKUP(B320,通用估算系数!$W$1:$X$11,2,FALSE))</f>
        <v>0</v>
      </c>
      <c r="V320">
        <f>SUMIFS([1]基础经济系数!$D$187:$D$214,[1]基础经济系数!$B$187:$B$214,C320,[1]基础经济系数!$G$187:$G$214,"普通自宝箱")</f>
        <v>0</v>
      </c>
      <c r="W320">
        <f>SUMIFS([1]基础经济系数!$M$123:$M$153,[1]基础经济系数!$N$123:$N$153,"普通自宝箱",[1]基础经济系数!$J$123:$J$153,A320)</f>
        <v>0</v>
      </c>
      <c r="X320">
        <f>IF(B320=B319,0,VLOOKUP(B320,通用估算系数!$Z$1:$AA$11,2,FALSE))+IF(B320&gt;B319,1,0)</f>
        <v>0</v>
      </c>
      <c r="Y320">
        <f>SUMIFS([1]基础经济系数!$D$187:$D$214,[1]基础经济系数!$B$187:$B$214,C320,[1]基础经济系数!$G$187:$G$214,"高级自宝箱")</f>
        <v>0</v>
      </c>
      <c r="Z320">
        <f>SUMIFS([1]基础经济系数!$M$123:$M$153,[1]基础经济系数!$N$123:$N$153,"高级自宝箱",[1]基础经济系数!$J$123:$J$153,A320)</f>
        <v>0</v>
      </c>
    </row>
    <row r="321" spans="1:26" x14ac:dyDescent="0.2">
      <c r="A321">
        <f>玩家成长时间线!A321</f>
        <v>320</v>
      </c>
      <c r="B321">
        <f>玩家成长时间线!B321</f>
        <v>10</v>
      </c>
      <c r="C321">
        <f>IF(MOD(A321,通用估算系数!$B$9),MOD(A321,通用估算系数!$B$9),通用估算系数!$B$9)</f>
        <v>12</v>
      </c>
      <c r="D321">
        <f>钥匙投放计算!C321/100</f>
        <v>2.5627999999999997</v>
      </c>
      <c r="E321">
        <f>VLOOKUP(B321,通用估算系数!$G$1:$H$11,2,FALSE)*通用估算系数!$B$5/通用估算系数!$B$11</f>
        <v>2.25</v>
      </c>
      <c r="F321">
        <f t="shared" si="21"/>
        <v>0</v>
      </c>
      <c r="G321">
        <f t="shared" si="22"/>
        <v>0</v>
      </c>
      <c r="H321">
        <f t="shared" si="23"/>
        <v>0</v>
      </c>
      <c r="I321">
        <f t="shared" si="24"/>
        <v>0</v>
      </c>
      <c r="J321">
        <f>SUMIFS([1]基础经济系数!$M$123:$M$153,[1]基础经济系数!$N$123:$N$153,"稀有自宝箱",[1]基础经济系数!$J$123:$J$153,A321)</f>
        <v>0</v>
      </c>
      <c r="K321">
        <v>2</v>
      </c>
      <c r="L321">
        <v>1</v>
      </c>
      <c r="M321" s="4">
        <f t="shared" si="26"/>
        <v>0.14285714285714285</v>
      </c>
      <c r="N321" s="4">
        <f t="shared" si="26"/>
        <v>0.14285714285714285</v>
      </c>
      <c r="O321">
        <f>IF(B321=B320,0,VLOOKUP(B321,通用估算系数!$Q$1:$R$11,2,FALSE))</f>
        <v>0</v>
      </c>
      <c r="P321">
        <f>SUMIFS([1]基础经济系数!$D$187:$D$214,[1]基础经济系数!$B$187:$B$214,C321,[1]基础经济系数!$G$187:$G$214,"碎片宝箱")</f>
        <v>0</v>
      </c>
      <c r="Q321">
        <f>SUMIFS([1]基础经济系数!$M$123:$M$153,[1]基础经济系数!$N$123:$N$153,"碎片宝箱",[1]基础经济系数!$J$123:$J$153,A321)</f>
        <v>0</v>
      </c>
      <c r="R321">
        <f>IF(B321=B320,0,VLOOKUP(B321,通用估算系数!$T$1:$U$11,2,FALSE))</f>
        <v>0</v>
      </c>
      <c r="S321">
        <f>SUMIFS([1]基础经济系数!$D$187:$D$214,[1]基础经济系数!$B$187:$B$214,C321,[1]基础经济系数!$G$187:$G$214,"部件宝箱")</f>
        <v>0</v>
      </c>
      <c r="T321">
        <f>SUMIFS([1]基础经济系数!$M$123:$M$153,[1]基础经济系数!$N$123:$N$153,"部件宝箱",[1]基础经济系数!$J$123:$J$153,A321)</f>
        <v>0</v>
      </c>
      <c r="U321">
        <f>IF(B321=B320,0,VLOOKUP(B321,通用估算系数!$W$1:$X$11,2,FALSE))</f>
        <v>0</v>
      </c>
      <c r="V321">
        <f>SUMIFS([1]基础经济系数!$D$187:$D$214,[1]基础经济系数!$B$187:$B$214,C321,[1]基础经济系数!$G$187:$G$214,"普通自宝箱")</f>
        <v>0</v>
      </c>
      <c r="W321">
        <f>SUMIFS([1]基础经济系数!$M$123:$M$153,[1]基础经济系数!$N$123:$N$153,"普通自宝箱",[1]基础经济系数!$J$123:$J$153,A321)</f>
        <v>0</v>
      </c>
      <c r="X321">
        <f>IF(B321=B320,0,VLOOKUP(B321,通用估算系数!$Z$1:$AA$11,2,FALSE))+IF(B321&gt;B320,1,0)</f>
        <v>0</v>
      </c>
      <c r="Y321">
        <f>SUMIFS([1]基础经济系数!$D$187:$D$214,[1]基础经济系数!$B$187:$B$214,C321,[1]基础经济系数!$G$187:$G$214,"高级自宝箱")</f>
        <v>0</v>
      </c>
      <c r="Z321">
        <f>SUMIFS([1]基础经济系数!$M$123:$M$153,[1]基础经济系数!$N$123:$N$153,"高级自宝箱",[1]基础经济系数!$J$123:$J$153,A321)</f>
        <v>0</v>
      </c>
    </row>
    <row r="322" spans="1:26" x14ac:dyDescent="0.2">
      <c r="A322">
        <f>玩家成长时间线!A322</f>
        <v>321</v>
      </c>
      <c r="B322">
        <f>玩家成长时间线!B322</f>
        <v>10</v>
      </c>
      <c r="C322">
        <f>IF(MOD(A322,通用估算系数!$B$9),MOD(A322,通用估算系数!$B$9),通用估算系数!$B$9)</f>
        <v>13</v>
      </c>
      <c r="D322">
        <f>钥匙投放计算!C322/100</f>
        <v>2.3727999999999998</v>
      </c>
      <c r="E322">
        <f>VLOOKUP(B322,通用估算系数!$G$1:$H$11,2,FALSE)*通用估算系数!$B$5/通用估算系数!$B$11</f>
        <v>2.25</v>
      </c>
      <c r="F322">
        <f t="shared" si="21"/>
        <v>0</v>
      </c>
      <c r="G322">
        <f t="shared" si="22"/>
        <v>0</v>
      </c>
      <c r="H322">
        <f t="shared" si="23"/>
        <v>0</v>
      </c>
      <c r="I322">
        <f t="shared" si="24"/>
        <v>0</v>
      </c>
      <c r="J322">
        <f>SUMIFS([1]基础经济系数!$M$123:$M$153,[1]基础经济系数!$N$123:$N$153,"稀有自宝箱",[1]基础经济系数!$J$123:$J$153,A322)</f>
        <v>0</v>
      </c>
      <c r="K322">
        <v>2</v>
      </c>
      <c r="L322">
        <v>1</v>
      </c>
      <c r="M322" s="4">
        <f t="shared" si="26"/>
        <v>0.14285714285714285</v>
      </c>
      <c r="N322" s="4">
        <f t="shared" si="26"/>
        <v>0.14285714285714285</v>
      </c>
      <c r="O322">
        <f>IF(B322=B321,0,VLOOKUP(B322,通用估算系数!$Q$1:$R$11,2,FALSE))</f>
        <v>0</v>
      </c>
      <c r="P322">
        <f>SUMIFS([1]基础经济系数!$D$187:$D$214,[1]基础经济系数!$B$187:$B$214,C322,[1]基础经济系数!$G$187:$G$214,"碎片宝箱")</f>
        <v>0</v>
      </c>
      <c r="Q322">
        <f>SUMIFS([1]基础经济系数!$M$123:$M$153,[1]基础经济系数!$N$123:$N$153,"碎片宝箱",[1]基础经济系数!$J$123:$J$153,A322)</f>
        <v>0</v>
      </c>
      <c r="R322">
        <f>IF(B322=B321,0,VLOOKUP(B322,通用估算系数!$T$1:$U$11,2,FALSE))</f>
        <v>0</v>
      </c>
      <c r="S322">
        <f>SUMIFS([1]基础经济系数!$D$187:$D$214,[1]基础经济系数!$B$187:$B$214,C322,[1]基础经济系数!$G$187:$G$214,"部件宝箱")</f>
        <v>0</v>
      </c>
      <c r="T322">
        <f>SUMIFS([1]基础经济系数!$M$123:$M$153,[1]基础经济系数!$N$123:$N$153,"部件宝箱",[1]基础经济系数!$J$123:$J$153,A322)</f>
        <v>0</v>
      </c>
      <c r="U322">
        <f>IF(B322=B321,0,VLOOKUP(B322,通用估算系数!$W$1:$X$11,2,FALSE))</f>
        <v>0</v>
      </c>
      <c r="V322">
        <f>SUMIFS([1]基础经济系数!$D$187:$D$214,[1]基础经济系数!$B$187:$B$214,C322,[1]基础经济系数!$G$187:$G$214,"普通自宝箱")</f>
        <v>0</v>
      </c>
      <c r="W322">
        <f>SUMIFS([1]基础经济系数!$M$123:$M$153,[1]基础经济系数!$N$123:$N$153,"普通自宝箱",[1]基础经济系数!$J$123:$J$153,A322)</f>
        <v>0</v>
      </c>
      <c r="X322">
        <f>IF(B322=B321,0,VLOOKUP(B322,通用估算系数!$Z$1:$AA$11,2,FALSE))+IF(B322&gt;B321,1,0)</f>
        <v>0</v>
      </c>
      <c r="Y322">
        <f>SUMIFS([1]基础经济系数!$D$187:$D$214,[1]基础经济系数!$B$187:$B$214,C322,[1]基础经济系数!$G$187:$G$214,"高级自宝箱")</f>
        <v>0</v>
      </c>
      <c r="Z322">
        <f>SUMIFS([1]基础经济系数!$M$123:$M$153,[1]基础经济系数!$N$123:$N$153,"高级自宝箱",[1]基础经济系数!$J$123:$J$153,A322)</f>
        <v>0</v>
      </c>
    </row>
    <row r="323" spans="1:26" x14ac:dyDescent="0.2">
      <c r="A323">
        <f>玩家成长时间线!A323</f>
        <v>322</v>
      </c>
      <c r="B323">
        <f>玩家成长时间线!B323</f>
        <v>8</v>
      </c>
      <c r="C323">
        <f>IF(MOD(A323,通用估算系数!$B$9),MOD(A323,通用估算系数!$B$9),通用估算系数!$B$9)</f>
        <v>14</v>
      </c>
      <c r="D323">
        <f>钥匙投放计算!C323/100</f>
        <v>2.3828</v>
      </c>
      <c r="E323">
        <f>VLOOKUP(B323,通用估算系数!$G$1:$H$11,2,FALSE)*通用估算系数!$B$5/通用估算系数!$B$11</f>
        <v>1.8</v>
      </c>
      <c r="F323">
        <f t="shared" ref="F323:F361" si="27">SUM(O323:Q323)</f>
        <v>1</v>
      </c>
      <c r="G323">
        <f t="shared" ref="G323:G361" si="28">SUM(R323:T323)</f>
        <v>0</v>
      </c>
      <c r="H323">
        <f t="shared" ref="H323:H361" si="29">SUM(U323:W323)</f>
        <v>1</v>
      </c>
      <c r="I323">
        <f t="shared" ref="I323:I361" si="30">SUM(X323:Z323)</f>
        <v>0</v>
      </c>
      <c r="J323">
        <f>SUMIFS([1]基础经济系数!$M$123:$M$153,[1]基础经济系数!$N$123:$N$153,"稀有自宝箱",[1]基础经济系数!$J$123:$J$153,A323)</f>
        <v>0</v>
      </c>
      <c r="K323">
        <v>2</v>
      </c>
      <c r="L323">
        <v>1</v>
      </c>
      <c r="M323" s="4">
        <f t="shared" ref="M323:N361" si="31">1/7</f>
        <v>0.14285714285714285</v>
      </c>
      <c r="N323" s="4">
        <f t="shared" si="31"/>
        <v>0.14285714285714285</v>
      </c>
      <c r="O323">
        <f>IF(B323=B322,0,VLOOKUP(B323,通用估算系数!$Q$1:$R$11,2,FALSE))</f>
        <v>1</v>
      </c>
      <c r="P323">
        <f>SUMIFS([1]基础经济系数!$D$187:$D$214,[1]基础经济系数!$B$187:$B$214,C323,[1]基础经济系数!$G$187:$G$214,"碎片宝箱")</f>
        <v>0</v>
      </c>
      <c r="Q323">
        <f>SUMIFS([1]基础经济系数!$M$123:$M$153,[1]基础经济系数!$N$123:$N$153,"碎片宝箱",[1]基础经济系数!$J$123:$J$153,A323)</f>
        <v>0</v>
      </c>
      <c r="R323">
        <f>IF(B323=B322,0,VLOOKUP(B323,通用估算系数!$T$1:$U$11,2,FALSE))</f>
        <v>0</v>
      </c>
      <c r="S323">
        <f>SUMIFS([1]基础经济系数!$D$187:$D$214,[1]基础经济系数!$B$187:$B$214,C323,[1]基础经济系数!$G$187:$G$214,"部件宝箱")</f>
        <v>0</v>
      </c>
      <c r="T323">
        <f>SUMIFS([1]基础经济系数!$M$123:$M$153,[1]基础经济系数!$N$123:$N$153,"部件宝箱",[1]基础经济系数!$J$123:$J$153,A323)</f>
        <v>0</v>
      </c>
      <c r="U323">
        <f>IF(B323=B322,0,VLOOKUP(B323,通用估算系数!$W$1:$X$11,2,FALSE))</f>
        <v>0</v>
      </c>
      <c r="V323">
        <f>SUMIFS([1]基础经济系数!$D$187:$D$214,[1]基础经济系数!$B$187:$B$214,C323,[1]基础经济系数!$G$187:$G$214,"普通自宝箱")</f>
        <v>1</v>
      </c>
      <c r="W323">
        <f>SUMIFS([1]基础经济系数!$M$123:$M$153,[1]基础经济系数!$N$123:$N$153,"普通自宝箱",[1]基础经济系数!$J$123:$J$153,A323)</f>
        <v>0</v>
      </c>
      <c r="X323">
        <f>IF(B323=B322,0,VLOOKUP(B323,通用估算系数!$Z$1:$AA$11,2,FALSE))+IF(B323&gt;B322,1,0)</f>
        <v>0</v>
      </c>
      <c r="Y323">
        <f>SUMIFS([1]基础经济系数!$D$187:$D$214,[1]基础经济系数!$B$187:$B$214,C323,[1]基础经济系数!$G$187:$G$214,"高级自宝箱")</f>
        <v>0</v>
      </c>
      <c r="Z323">
        <f>SUMIFS([1]基础经济系数!$M$123:$M$153,[1]基础经济系数!$N$123:$N$153,"高级自宝箱",[1]基础经济系数!$J$123:$J$153,A323)</f>
        <v>0</v>
      </c>
    </row>
    <row r="324" spans="1:26" x14ac:dyDescent="0.2">
      <c r="A324">
        <f>玩家成长时间线!A324</f>
        <v>323</v>
      </c>
      <c r="B324">
        <f>玩家成长时间线!B324</f>
        <v>8</v>
      </c>
      <c r="C324">
        <f>IF(MOD(A324,通用估算系数!$B$9),MOD(A324,通用估算系数!$B$9),通用估算系数!$B$9)</f>
        <v>15</v>
      </c>
      <c r="D324">
        <f>钥匙投放计算!C324/100</f>
        <v>2.3927999999999998</v>
      </c>
      <c r="E324">
        <f>VLOOKUP(B324,通用估算系数!$G$1:$H$11,2,FALSE)*通用估算系数!$B$5/通用估算系数!$B$11</f>
        <v>1.8</v>
      </c>
      <c r="F324">
        <f t="shared" si="27"/>
        <v>0</v>
      </c>
      <c r="G324">
        <f t="shared" si="28"/>
        <v>0</v>
      </c>
      <c r="H324">
        <f t="shared" si="29"/>
        <v>0</v>
      </c>
      <c r="I324">
        <f t="shared" si="30"/>
        <v>0</v>
      </c>
      <c r="J324">
        <f>SUMIFS([1]基础经济系数!$M$123:$M$153,[1]基础经济系数!$N$123:$N$153,"稀有自宝箱",[1]基础经济系数!$J$123:$J$153,A324)</f>
        <v>0</v>
      </c>
      <c r="K324">
        <v>2</v>
      </c>
      <c r="L324">
        <v>1</v>
      </c>
      <c r="M324" s="4">
        <f t="shared" si="31"/>
        <v>0.14285714285714285</v>
      </c>
      <c r="N324" s="4">
        <f t="shared" si="31"/>
        <v>0.14285714285714285</v>
      </c>
      <c r="O324">
        <f>IF(B324=B323,0,VLOOKUP(B324,通用估算系数!$Q$1:$R$11,2,FALSE))</f>
        <v>0</v>
      </c>
      <c r="P324">
        <f>SUMIFS([1]基础经济系数!$D$187:$D$214,[1]基础经济系数!$B$187:$B$214,C324,[1]基础经济系数!$G$187:$G$214,"碎片宝箱")</f>
        <v>0</v>
      </c>
      <c r="Q324">
        <f>SUMIFS([1]基础经济系数!$M$123:$M$153,[1]基础经济系数!$N$123:$N$153,"碎片宝箱",[1]基础经济系数!$J$123:$J$153,A324)</f>
        <v>0</v>
      </c>
      <c r="R324">
        <f>IF(B324=B323,0,VLOOKUP(B324,通用估算系数!$T$1:$U$11,2,FALSE))</f>
        <v>0</v>
      </c>
      <c r="S324">
        <f>SUMIFS([1]基础经济系数!$D$187:$D$214,[1]基础经济系数!$B$187:$B$214,C324,[1]基础经济系数!$G$187:$G$214,"部件宝箱")</f>
        <v>0</v>
      </c>
      <c r="T324">
        <f>SUMIFS([1]基础经济系数!$M$123:$M$153,[1]基础经济系数!$N$123:$N$153,"部件宝箱",[1]基础经济系数!$J$123:$J$153,A324)</f>
        <v>0</v>
      </c>
      <c r="U324">
        <f>IF(B324=B323,0,VLOOKUP(B324,通用估算系数!$W$1:$X$11,2,FALSE))</f>
        <v>0</v>
      </c>
      <c r="V324">
        <f>SUMIFS([1]基础经济系数!$D$187:$D$214,[1]基础经济系数!$B$187:$B$214,C324,[1]基础经济系数!$G$187:$G$214,"普通自宝箱")</f>
        <v>0</v>
      </c>
      <c r="W324">
        <f>SUMIFS([1]基础经济系数!$M$123:$M$153,[1]基础经济系数!$N$123:$N$153,"普通自宝箱",[1]基础经济系数!$J$123:$J$153,A324)</f>
        <v>0</v>
      </c>
      <c r="X324">
        <f>IF(B324=B323,0,VLOOKUP(B324,通用估算系数!$Z$1:$AA$11,2,FALSE))+IF(B324&gt;B323,1,0)</f>
        <v>0</v>
      </c>
      <c r="Y324">
        <f>SUMIFS([1]基础经济系数!$D$187:$D$214,[1]基础经济系数!$B$187:$B$214,C324,[1]基础经济系数!$G$187:$G$214,"高级自宝箱")</f>
        <v>0</v>
      </c>
      <c r="Z324">
        <f>SUMIFS([1]基础经济系数!$M$123:$M$153,[1]基础经济系数!$N$123:$N$153,"高级自宝箱",[1]基础经济系数!$J$123:$J$153,A324)</f>
        <v>0</v>
      </c>
    </row>
    <row r="325" spans="1:26" x14ac:dyDescent="0.2">
      <c r="A325">
        <f>玩家成长时间线!A325</f>
        <v>324</v>
      </c>
      <c r="B325">
        <f>玩家成长时间线!B325</f>
        <v>8</v>
      </c>
      <c r="C325">
        <f>IF(MOD(A325,通用估算系数!$B$9),MOD(A325,通用估算系数!$B$9),通用估算系数!$B$9)</f>
        <v>16</v>
      </c>
      <c r="D325">
        <f>钥匙投放计算!C325/100</f>
        <v>2.6027999999999998</v>
      </c>
      <c r="E325">
        <f>VLOOKUP(B325,通用估算系数!$G$1:$H$11,2,FALSE)*通用估算系数!$B$5/通用估算系数!$B$11</f>
        <v>1.8</v>
      </c>
      <c r="F325">
        <f t="shared" si="27"/>
        <v>0</v>
      </c>
      <c r="G325">
        <f t="shared" si="28"/>
        <v>0</v>
      </c>
      <c r="H325">
        <f t="shared" si="29"/>
        <v>0</v>
      </c>
      <c r="I325">
        <f t="shared" si="30"/>
        <v>0</v>
      </c>
      <c r="J325">
        <f>SUMIFS([1]基础经济系数!$M$123:$M$153,[1]基础经济系数!$N$123:$N$153,"稀有自宝箱",[1]基础经济系数!$J$123:$J$153,A325)</f>
        <v>0</v>
      </c>
      <c r="K325">
        <v>2</v>
      </c>
      <c r="L325">
        <v>1</v>
      </c>
      <c r="M325" s="4">
        <f t="shared" si="31"/>
        <v>0.14285714285714285</v>
      </c>
      <c r="N325" s="4">
        <f t="shared" si="31"/>
        <v>0.14285714285714285</v>
      </c>
      <c r="O325">
        <f>IF(B325=B324,0,VLOOKUP(B325,通用估算系数!$Q$1:$R$11,2,FALSE))</f>
        <v>0</v>
      </c>
      <c r="P325">
        <f>SUMIFS([1]基础经济系数!$D$187:$D$214,[1]基础经济系数!$B$187:$B$214,C325,[1]基础经济系数!$G$187:$G$214,"碎片宝箱")</f>
        <v>0</v>
      </c>
      <c r="Q325">
        <f>SUMIFS([1]基础经济系数!$M$123:$M$153,[1]基础经济系数!$N$123:$N$153,"碎片宝箱",[1]基础经济系数!$J$123:$J$153,A325)</f>
        <v>0</v>
      </c>
      <c r="R325">
        <f>IF(B325=B324,0,VLOOKUP(B325,通用估算系数!$T$1:$U$11,2,FALSE))</f>
        <v>0</v>
      </c>
      <c r="S325">
        <f>SUMIFS([1]基础经济系数!$D$187:$D$214,[1]基础经济系数!$B$187:$B$214,C325,[1]基础经济系数!$G$187:$G$214,"部件宝箱")</f>
        <v>0</v>
      </c>
      <c r="T325">
        <f>SUMIFS([1]基础经济系数!$M$123:$M$153,[1]基础经济系数!$N$123:$N$153,"部件宝箱",[1]基础经济系数!$J$123:$J$153,A325)</f>
        <v>0</v>
      </c>
      <c r="U325">
        <f>IF(B325=B324,0,VLOOKUP(B325,通用估算系数!$W$1:$X$11,2,FALSE))</f>
        <v>0</v>
      </c>
      <c r="V325">
        <f>SUMIFS([1]基础经济系数!$D$187:$D$214,[1]基础经济系数!$B$187:$B$214,C325,[1]基础经济系数!$G$187:$G$214,"普通自宝箱")</f>
        <v>0</v>
      </c>
      <c r="W325">
        <f>SUMIFS([1]基础经济系数!$M$123:$M$153,[1]基础经济系数!$N$123:$N$153,"普通自宝箱",[1]基础经济系数!$J$123:$J$153,A325)</f>
        <v>0</v>
      </c>
      <c r="X325">
        <f>IF(B325=B324,0,VLOOKUP(B325,通用估算系数!$Z$1:$AA$11,2,FALSE))+IF(B325&gt;B324,1,0)</f>
        <v>0</v>
      </c>
      <c r="Y325">
        <f>SUMIFS([1]基础经济系数!$D$187:$D$214,[1]基础经济系数!$B$187:$B$214,C325,[1]基础经济系数!$G$187:$G$214,"高级自宝箱")</f>
        <v>0</v>
      </c>
      <c r="Z325">
        <f>SUMIFS([1]基础经济系数!$M$123:$M$153,[1]基础经济系数!$N$123:$N$153,"高级自宝箱",[1]基础经济系数!$J$123:$J$153,A325)</f>
        <v>0</v>
      </c>
    </row>
    <row r="326" spans="1:26" x14ac:dyDescent="0.2">
      <c r="A326">
        <f>玩家成长时间线!A326</f>
        <v>325</v>
      </c>
      <c r="B326">
        <f>玩家成长时间线!B326</f>
        <v>9</v>
      </c>
      <c r="C326">
        <f>IF(MOD(A326,通用估算系数!$B$9),MOD(A326,通用估算系数!$B$9),通用估算系数!$B$9)</f>
        <v>17</v>
      </c>
      <c r="D326">
        <f>钥匙投放计算!C326/100</f>
        <v>2.4127999999999998</v>
      </c>
      <c r="E326">
        <f>VLOOKUP(B326,通用估算系数!$G$1:$H$11,2,FALSE)*通用估算系数!$B$5/通用估算系数!$B$11</f>
        <v>2.25</v>
      </c>
      <c r="F326">
        <f t="shared" si="27"/>
        <v>0</v>
      </c>
      <c r="G326">
        <f t="shared" si="28"/>
        <v>0</v>
      </c>
      <c r="H326">
        <f t="shared" si="29"/>
        <v>1</v>
      </c>
      <c r="I326">
        <f t="shared" si="30"/>
        <v>1</v>
      </c>
      <c r="J326">
        <f>SUMIFS([1]基础经济系数!$M$123:$M$153,[1]基础经济系数!$N$123:$N$153,"稀有自宝箱",[1]基础经济系数!$J$123:$J$153,A326)</f>
        <v>0</v>
      </c>
      <c r="K326">
        <v>2</v>
      </c>
      <c r="L326">
        <v>1</v>
      </c>
      <c r="M326" s="4">
        <f t="shared" si="31"/>
        <v>0.14285714285714285</v>
      </c>
      <c r="N326" s="4">
        <f t="shared" si="31"/>
        <v>0.14285714285714285</v>
      </c>
      <c r="O326">
        <f>IF(B326=B325,0,VLOOKUP(B326,通用估算系数!$Q$1:$R$11,2,FALSE))</f>
        <v>0</v>
      </c>
      <c r="P326">
        <f>SUMIFS([1]基础经济系数!$D$187:$D$214,[1]基础经济系数!$B$187:$B$214,C326,[1]基础经济系数!$G$187:$G$214,"碎片宝箱")</f>
        <v>0</v>
      </c>
      <c r="Q326">
        <f>SUMIFS([1]基础经济系数!$M$123:$M$153,[1]基础经济系数!$N$123:$N$153,"碎片宝箱",[1]基础经济系数!$J$123:$J$153,A326)</f>
        <v>0</v>
      </c>
      <c r="R326">
        <f>IF(B326=B325,0,VLOOKUP(B326,通用估算系数!$T$1:$U$11,2,FALSE))</f>
        <v>0</v>
      </c>
      <c r="S326">
        <f>SUMIFS([1]基础经济系数!$D$187:$D$214,[1]基础经济系数!$B$187:$B$214,C326,[1]基础经济系数!$G$187:$G$214,"部件宝箱")</f>
        <v>0</v>
      </c>
      <c r="T326">
        <f>SUMIFS([1]基础经济系数!$M$123:$M$153,[1]基础经济系数!$N$123:$N$153,"部件宝箱",[1]基础经济系数!$J$123:$J$153,A326)</f>
        <v>0</v>
      </c>
      <c r="U326">
        <f>IF(B326=B325,0,VLOOKUP(B326,通用估算系数!$W$1:$X$11,2,FALSE))</f>
        <v>1</v>
      </c>
      <c r="V326">
        <f>SUMIFS([1]基础经济系数!$D$187:$D$214,[1]基础经济系数!$B$187:$B$214,C326,[1]基础经济系数!$G$187:$G$214,"普通自宝箱")</f>
        <v>0</v>
      </c>
      <c r="W326">
        <f>SUMIFS([1]基础经济系数!$M$123:$M$153,[1]基础经济系数!$N$123:$N$153,"普通自宝箱",[1]基础经济系数!$J$123:$J$153,A326)</f>
        <v>0</v>
      </c>
      <c r="X326">
        <f>IF(B326=B325,0,VLOOKUP(B326,通用估算系数!$Z$1:$AA$11,2,FALSE))+IF(B326&gt;B325,1,0)</f>
        <v>1</v>
      </c>
      <c r="Y326">
        <f>SUMIFS([1]基础经济系数!$D$187:$D$214,[1]基础经济系数!$B$187:$B$214,C326,[1]基础经济系数!$G$187:$G$214,"高级自宝箱")</f>
        <v>0</v>
      </c>
      <c r="Z326">
        <f>SUMIFS([1]基础经济系数!$M$123:$M$153,[1]基础经济系数!$N$123:$N$153,"高级自宝箱",[1]基础经济系数!$J$123:$J$153,A326)</f>
        <v>0</v>
      </c>
    </row>
    <row r="327" spans="1:26" x14ac:dyDescent="0.2">
      <c r="A327">
        <f>玩家成长时间线!A327</f>
        <v>326</v>
      </c>
      <c r="B327">
        <f>玩家成长时间线!B327</f>
        <v>9</v>
      </c>
      <c r="C327">
        <f>IF(MOD(A327,通用估算系数!$B$9),MOD(A327,通用估算系数!$B$9),通用估算系数!$B$9)</f>
        <v>18</v>
      </c>
      <c r="D327">
        <f>钥匙投放计算!C327/100</f>
        <v>2.4228000000000001</v>
      </c>
      <c r="E327">
        <f>VLOOKUP(B327,通用估算系数!$G$1:$H$11,2,FALSE)*通用估算系数!$B$5/通用估算系数!$B$11</f>
        <v>2.25</v>
      </c>
      <c r="F327">
        <f t="shared" si="27"/>
        <v>0</v>
      </c>
      <c r="G327">
        <f t="shared" si="28"/>
        <v>0</v>
      </c>
      <c r="H327">
        <f t="shared" si="29"/>
        <v>0</v>
      </c>
      <c r="I327">
        <f t="shared" si="30"/>
        <v>0</v>
      </c>
      <c r="J327">
        <f>SUMIFS([1]基础经济系数!$M$123:$M$153,[1]基础经济系数!$N$123:$N$153,"稀有自宝箱",[1]基础经济系数!$J$123:$J$153,A327)</f>
        <v>0</v>
      </c>
      <c r="K327">
        <v>2</v>
      </c>
      <c r="L327">
        <v>1</v>
      </c>
      <c r="M327" s="4">
        <f t="shared" si="31"/>
        <v>0.14285714285714285</v>
      </c>
      <c r="N327" s="4">
        <f t="shared" si="31"/>
        <v>0.14285714285714285</v>
      </c>
      <c r="O327">
        <f>IF(B327=B326,0,VLOOKUP(B327,通用估算系数!$Q$1:$R$11,2,FALSE))</f>
        <v>0</v>
      </c>
      <c r="P327">
        <f>SUMIFS([1]基础经济系数!$D$187:$D$214,[1]基础经济系数!$B$187:$B$214,C327,[1]基础经济系数!$G$187:$G$214,"碎片宝箱")</f>
        <v>0</v>
      </c>
      <c r="Q327">
        <f>SUMIFS([1]基础经济系数!$M$123:$M$153,[1]基础经济系数!$N$123:$N$153,"碎片宝箱",[1]基础经济系数!$J$123:$J$153,A327)</f>
        <v>0</v>
      </c>
      <c r="R327">
        <f>IF(B327=B326,0,VLOOKUP(B327,通用估算系数!$T$1:$U$11,2,FALSE))</f>
        <v>0</v>
      </c>
      <c r="S327">
        <f>SUMIFS([1]基础经济系数!$D$187:$D$214,[1]基础经济系数!$B$187:$B$214,C327,[1]基础经济系数!$G$187:$G$214,"部件宝箱")</f>
        <v>0</v>
      </c>
      <c r="T327">
        <f>SUMIFS([1]基础经济系数!$M$123:$M$153,[1]基础经济系数!$N$123:$N$153,"部件宝箱",[1]基础经济系数!$J$123:$J$153,A327)</f>
        <v>0</v>
      </c>
      <c r="U327">
        <f>IF(B327=B326,0,VLOOKUP(B327,通用估算系数!$W$1:$X$11,2,FALSE))</f>
        <v>0</v>
      </c>
      <c r="V327">
        <f>SUMIFS([1]基础经济系数!$D$187:$D$214,[1]基础经济系数!$B$187:$B$214,C327,[1]基础经济系数!$G$187:$G$214,"普通自宝箱")</f>
        <v>0</v>
      </c>
      <c r="W327">
        <f>SUMIFS([1]基础经济系数!$M$123:$M$153,[1]基础经济系数!$N$123:$N$153,"普通自宝箱",[1]基础经济系数!$J$123:$J$153,A327)</f>
        <v>0</v>
      </c>
      <c r="X327">
        <f>IF(B327=B326,0,VLOOKUP(B327,通用估算系数!$Z$1:$AA$11,2,FALSE))+IF(B327&gt;B326,1,0)</f>
        <v>0</v>
      </c>
      <c r="Y327">
        <f>SUMIFS([1]基础经济系数!$D$187:$D$214,[1]基础经济系数!$B$187:$B$214,C327,[1]基础经济系数!$G$187:$G$214,"高级自宝箱")</f>
        <v>0</v>
      </c>
      <c r="Z327">
        <f>SUMIFS([1]基础经济系数!$M$123:$M$153,[1]基础经济系数!$N$123:$N$153,"高级自宝箱",[1]基础经济系数!$J$123:$J$153,A327)</f>
        <v>0</v>
      </c>
    </row>
    <row r="328" spans="1:26" x14ac:dyDescent="0.2">
      <c r="A328">
        <f>玩家成长时间线!A328</f>
        <v>327</v>
      </c>
      <c r="B328">
        <f>玩家成长时间线!B328</f>
        <v>9</v>
      </c>
      <c r="C328">
        <f>IF(MOD(A328,通用估算系数!$B$9),MOD(A328,通用估算系数!$B$9),通用估算系数!$B$9)</f>
        <v>19</v>
      </c>
      <c r="D328">
        <f>钥匙投放计算!C328/100</f>
        <v>2.6327999999999996</v>
      </c>
      <c r="E328">
        <f>VLOOKUP(B328,通用估算系数!$G$1:$H$11,2,FALSE)*通用估算系数!$B$5/通用估算系数!$B$11</f>
        <v>2.25</v>
      </c>
      <c r="F328">
        <f t="shared" si="27"/>
        <v>0</v>
      </c>
      <c r="G328">
        <f t="shared" si="28"/>
        <v>0</v>
      </c>
      <c r="H328">
        <f t="shared" si="29"/>
        <v>0</v>
      </c>
      <c r="I328">
        <f t="shared" si="30"/>
        <v>0</v>
      </c>
      <c r="J328">
        <f>SUMIFS([1]基础经济系数!$M$123:$M$153,[1]基础经济系数!$N$123:$N$153,"稀有自宝箱",[1]基础经济系数!$J$123:$J$153,A328)</f>
        <v>0</v>
      </c>
      <c r="K328">
        <v>2</v>
      </c>
      <c r="L328">
        <v>1</v>
      </c>
      <c r="M328" s="4">
        <f t="shared" si="31"/>
        <v>0.14285714285714285</v>
      </c>
      <c r="N328" s="4">
        <f t="shared" si="31"/>
        <v>0.14285714285714285</v>
      </c>
      <c r="O328">
        <f>IF(B328=B327,0,VLOOKUP(B328,通用估算系数!$Q$1:$R$11,2,FALSE))</f>
        <v>0</v>
      </c>
      <c r="P328">
        <f>SUMIFS([1]基础经济系数!$D$187:$D$214,[1]基础经济系数!$B$187:$B$214,C328,[1]基础经济系数!$G$187:$G$214,"碎片宝箱")</f>
        <v>0</v>
      </c>
      <c r="Q328">
        <f>SUMIFS([1]基础经济系数!$M$123:$M$153,[1]基础经济系数!$N$123:$N$153,"碎片宝箱",[1]基础经济系数!$J$123:$J$153,A328)</f>
        <v>0</v>
      </c>
      <c r="R328">
        <f>IF(B328=B327,0,VLOOKUP(B328,通用估算系数!$T$1:$U$11,2,FALSE))</f>
        <v>0</v>
      </c>
      <c r="S328">
        <f>SUMIFS([1]基础经济系数!$D$187:$D$214,[1]基础经济系数!$B$187:$B$214,C328,[1]基础经济系数!$G$187:$G$214,"部件宝箱")</f>
        <v>0</v>
      </c>
      <c r="T328">
        <f>SUMIFS([1]基础经济系数!$M$123:$M$153,[1]基础经济系数!$N$123:$N$153,"部件宝箱",[1]基础经济系数!$J$123:$J$153,A328)</f>
        <v>0</v>
      </c>
      <c r="U328">
        <f>IF(B328=B327,0,VLOOKUP(B328,通用估算系数!$W$1:$X$11,2,FALSE))</f>
        <v>0</v>
      </c>
      <c r="V328">
        <f>SUMIFS([1]基础经济系数!$D$187:$D$214,[1]基础经济系数!$B$187:$B$214,C328,[1]基础经济系数!$G$187:$G$214,"普通自宝箱")</f>
        <v>0</v>
      </c>
      <c r="W328">
        <f>SUMIFS([1]基础经济系数!$M$123:$M$153,[1]基础经济系数!$N$123:$N$153,"普通自宝箱",[1]基础经济系数!$J$123:$J$153,A328)</f>
        <v>0</v>
      </c>
      <c r="X328">
        <f>IF(B328=B327,0,VLOOKUP(B328,通用估算系数!$Z$1:$AA$11,2,FALSE))+IF(B328&gt;B327,1,0)</f>
        <v>0</v>
      </c>
      <c r="Y328">
        <f>SUMIFS([1]基础经济系数!$D$187:$D$214,[1]基础经济系数!$B$187:$B$214,C328,[1]基础经济系数!$G$187:$G$214,"高级自宝箱")</f>
        <v>0</v>
      </c>
      <c r="Z328">
        <f>SUMIFS([1]基础经济系数!$M$123:$M$153,[1]基础经济系数!$N$123:$N$153,"高级自宝箱",[1]基础经济系数!$J$123:$J$153,A328)</f>
        <v>0</v>
      </c>
    </row>
    <row r="329" spans="1:26" x14ac:dyDescent="0.2">
      <c r="A329">
        <f>玩家成长时间线!A329</f>
        <v>328</v>
      </c>
      <c r="B329">
        <f>玩家成长时间线!B329</f>
        <v>10</v>
      </c>
      <c r="C329">
        <f>IF(MOD(A329,通用估算系数!$B$9),MOD(A329,通用估算系数!$B$9),通用估算系数!$B$9)</f>
        <v>20</v>
      </c>
      <c r="D329">
        <f>钥匙投放计算!C329/100</f>
        <v>2.4428000000000001</v>
      </c>
      <c r="E329">
        <f>VLOOKUP(B329,通用估算系数!$G$1:$H$11,2,FALSE)*通用估算系数!$B$5/通用估算系数!$B$11</f>
        <v>2.25</v>
      </c>
      <c r="F329">
        <f t="shared" si="27"/>
        <v>0</v>
      </c>
      <c r="G329">
        <f t="shared" si="28"/>
        <v>0</v>
      </c>
      <c r="H329">
        <f t="shared" si="29"/>
        <v>0</v>
      </c>
      <c r="I329">
        <f t="shared" si="30"/>
        <v>1</v>
      </c>
      <c r="J329">
        <f>SUMIFS([1]基础经济系数!$M$123:$M$153,[1]基础经济系数!$N$123:$N$153,"稀有自宝箱",[1]基础经济系数!$J$123:$J$153,A329)</f>
        <v>0</v>
      </c>
      <c r="K329">
        <v>2</v>
      </c>
      <c r="L329">
        <v>1</v>
      </c>
      <c r="M329" s="4">
        <f t="shared" si="31"/>
        <v>0.14285714285714285</v>
      </c>
      <c r="N329" s="4">
        <f t="shared" si="31"/>
        <v>0.14285714285714285</v>
      </c>
      <c r="O329">
        <f>IF(B329=B328,0,VLOOKUP(B329,通用估算系数!$Q$1:$R$11,2,FALSE))</f>
        <v>0</v>
      </c>
      <c r="P329">
        <f>SUMIFS([1]基础经济系数!$D$187:$D$214,[1]基础经济系数!$B$187:$B$214,C329,[1]基础经济系数!$G$187:$G$214,"碎片宝箱")</f>
        <v>0</v>
      </c>
      <c r="Q329">
        <f>SUMIFS([1]基础经济系数!$M$123:$M$153,[1]基础经济系数!$N$123:$N$153,"碎片宝箱",[1]基础经济系数!$J$123:$J$153,A329)</f>
        <v>0</v>
      </c>
      <c r="R329">
        <f>IF(B329=B328,0,VLOOKUP(B329,通用估算系数!$T$1:$U$11,2,FALSE))</f>
        <v>0</v>
      </c>
      <c r="S329">
        <f>SUMIFS([1]基础经济系数!$D$187:$D$214,[1]基础经济系数!$B$187:$B$214,C329,[1]基础经济系数!$G$187:$G$214,"部件宝箱")</f>
        <v>0</v>
      </c>
      <c r="T329">
        <f>SUMIFS([1]基础经济系数!$M$123:$M$153,[1]基础经济系数!$N$123:$N$153,"部件宝箱",[1]基础经济系数!$J$123:$J$153,A329)</f>
        <v>0</v>
      </c>
      <c r="U329">
        <f>IF(B329=B328,0,VLOOKUP(B329,通用估算系数!$W$1:$X$11,2,FALSE))</f>
        <v>0</v>
      </c>
      <c r="V329">
        <f>SUMIFS([1]基础经济系数!$D$187:$D$214,[1]基础经济系数!$B$187:$B$214,C329,[1]基础经济系数!$G$187:$G$214,"普通自宝箱")</f>
        <v>0</v>
      </c>
      <c r="W329">
        <f>SUMIFS([1]基础经济系数!$M$123:$M$153,[1]基础经济系数!$N$123:$N$153,"普通自宝箱",[1]基础经济系数!$J$123:$J$153,A329)</f>
        <v>0</v>
      </c>
      <c r="X329">
        <f>IF(B329=B328,0,VLOOKUP(B329,通用估算系数!$Z$1:$AA$11,2,FALSE))+IF(B329&gt;B328,1,0)</f>
        <v>1</v>
      </c>
      <c r="Y329">
        <f>SUMIFS([1]基础经济系数!$D$187:$D$214,[1]基础经济系数!$B$187:$B$214,C329,[1]基础经济系数!$G$187:$G$214,"高级自宝箱")</f>
        <v>0</v>
      </c>
      <c r="Z329">
        <f>SUMIFS([1]基础经济系数!$M$123:$M$153,[1]基础经济系数!$N$123:$N$153,"高级自宝箱",[1]基础经济系数!$J$123:$J$153,A329)</f>
        <v>0</v>
      </c>
    </row>
    <row r="330" spans="1:26" x14ac:dyDescent="0.2">
      <c r="A330">
        <f>玩家成长时间线!A330</f>
        <v>329</v>
      </c>
      <c r="B330">
        <f>玩家成长时间线!B330</f>
        <v>10</v>
      </c>
      <c r="C330">
        <f>IF(MOD(A330,通用估算系数!$B$9),MOD(A330,通用估算系数!$B$9),通用估算系数!$B$9)</f>
        <v>21</v>
      </c>
      <c r="D330">
        <f>钥匙投放计算!C330/100</f>
        <v>2.4527999999999999</v>
      </c>
      <c r="E330">
        <f>VLOOKUP(B330,通用估算系数!$G$1:$H$11,2,FALSE)*通用估算系数!$B$5/通用估算系数!$B$11</f>
        <v>2.25</v>
      </c>
      <c r="F330">
        <f t="shared" si="27"/>
        <v>0</v>
      </c>
      <c r="G330">
        <f t="shared" si="28"/>
        <v>1</v>
      </c>
      <c r="H330">
        <f t="shared" si="29"/>
        <v>0</v>
      </c>
      <c r="I330">
        <f t="shared" si="30"/>
        <v>0</v>
      </c>
      <c r="J330">
        <f>SUMIFS([1]基础经济系数!$M$123:$M$153,[1]基础经济系数!$N$123:$N$153,"稀有自宝箱",[1]基础经济系数!$J$123:$J$153,A330)</f>
        <v>0</v>
      </c>
      <c r="K330">
        <v>2</v>
      </c>
      <c r="L330">
        <v>1</v>
      </c>
      <c r="M330" s="4">
        <f t="shared" si="31"/>
        <v>0.14285714285714285</v>
      </c>
      <c r="N330" s="4">
        <f t="shared" si="31"/>
        <v>0.14285714285714285</v>
      </c>
      <c r="O330">
        <f>IF(B330=B329,0,VLOOKUP(B330,通用估算系数!$Q$1:$R$11,2,FALSE))</f>
        <v>0</v>
      </c>
      <c r="P330">
        <f>SUMIFS([1]基础经济系数!$D$187:$D$214,[1]基础经济系数!$B$187:$B$214,C330,[1]基础经济系数!$G$187:$G$214,"碎片宝箱")</f>
        <v>0</v>
      </c>
      <c r="Q330">
        <f>SUMIFS([1]基础经济系数!$M$123:$M$153,[1]基础经济系数!$N$123:$N$153,"碎片宝箱",[1]基础经济系数!$J$123:$J$153,A330)</f>
        <v>0</v>
      </c>
      <c r="R330">
        <f>IF(B330=B329,0,VLOOKUP(B330,通用估算系数!$T$1:$U$11,2,FALSE))</f>
        <v>0</v>
      </c>
      <c r="S330">
        <f>SUMIFS([1]基础经济系数!$D$187:$D$214,[1]基础经济系数!$B$187:$B$214,C330,[1]基础经济系数!$G$187:$G$214,"部件宝箱")</f>
        <v>1</v>
      </c>
      <c r="T330">
        <f>SUMIFS([1]基础经济系数!$M$123:$M$153,[1]基础经济系数!$N$123:$N$153,"部件宝箱",[1]基础经济系数!$J$123:$J$153,A330)</f>
        <v>0</v>
      </c>
      <c r="U330">
        <f>IF(B330=B329,0,VLOOKUP(B330,通用估算系数!$W$1:$X$11,2,FALSE))</f>
        <v>0</v>
      </c>
      <c r="V330">
        <f>SUMIFS([1]基础经济系数!$D$187:$D$214,[1]基础经济系数!$B$187:$B$214,C330,[1]基础经济系数!$G$187:$G$214,"普通自宝箱")</f>
        <v>0</v>
      </c>
      <c r="W330">
        <f>SUMIFS([1]基础经济系数!$M$123:$M$153,[1]基础经济系数!$N$123:$N$153,"普通自宝箱",[1]基础经济系数!$J$123:$J$153,A330)</f>
        <v>0</v>
      </c>
      <c r="X330">
        <f>IF(B330=B329,0,VLOOKUP(B330,通用估算系数!$Z$1:$AA$11,2,FALSE))+IF(B330&gt;B329,1,0)</f>
        <v>0</v>
      </c>
      <c r="Y330">
        <f>SUMIFS([1]基础经济系数!$D$187:$D$214,[1]基础经济系数!$B$187:$B$214,C330,[1]基础经济系数!$G$187:$G$214,"高级自宝箱")</f>
        <v>0</v>
      </c>
      <c r="Z330">
        <f>SUMIFS([1]基础经济系数!$M$123:$M$153,[1]基础经济系数!$N$123:$N$153,"高级自宝箱",[1]基础经济系数!$J$123:$J$153,A330)</f>
        <v>0</v>
      </c>
    </row>
    <row r="331" spans="1:26" x14ac:dyDescent="0.2">
      <c r="A331">
        <f>玩家成长时间线!A331</f>
        <v>330</v>
      </c>
      <c r="B331">
        <f>玩家成长时间线!B331</f>
        <v>10</v>
      </c>
      <c r="C331">
        <f>IF(MOD(A331,通用估算系数!$B$9),MOD(A331,通用估算系数!$B$9),通用估算系数!$B$9)</f>
        <v>22</v>
      </c>
      <c r="D331">
        <f>钥匙投放计算!C331/100</f>
        <v>2.4628000000000001</v>
      </c>
      <c r="E331">
        <f>VLOOKUP(B331,通用估算系数!$G$1:$H$11,2,FALSE)*通用估算系数!$B$5/通用估算系数!$B$11</f>
        <v>2.25</v>
      </c>
      <c r="F331">
        <f t="shared" si="27"/>
        <v>0</v>
      </c>
      <c r="G331">
        <f t="shared" si="28"/>
        <v>0</v>
      </c>
      <c r="H331">
        <f t="shared" si="29"/>
        <v>0</v>
      </c>
      <c r="I331">
        <f t="shared" si="30"/>
        <v>0</v>
      </c>
      <c r="J331">
        <f>SUMIFS([1]基础经济系数!$M$123:$M$153,[1]基础经济系数!$N$123:$N$153,"稀有自宝箱",[1]基础经济系数!$J$123:$J$153,A331)</f>
        <v>0</v>
      </c>
      <c r="K331">
        <v>2</v>
      </c>
      <c r="L331">
        <v>1</v>
      </c>
      <c r="M331" s="4">
        <f t="shared" si="31"/>
        <v>0.14285714285714285</v>
      </c>
      <c r="N331" s="4">
        <f t="shared" si="31"/>
        <v>0.14285714285714285</v>
      </c>
      <c r="O331">
        <f>IF(B331=B330,0,VLOOKUP(B331,通用估算系数!$Q$1:$R$11,2,FALSE))</f>
        <v>0</v>
      </c>
      <c r="P331">
        <f>SUMIFS([1]基础经济系数!$D$187:$D$214,[1]基础经济系数!$B$187:$B$214,C331,[1]基础经济系数!$G$187:$G$214,"碎片宝箱")</f>
        <v>0</v>
      </c>
      <c r="Q331">
        <f>SUMIFS([1]基础经济系数!$M$123:$M$153,[1]基础经济系数!$N$123:$N$153,"碎片宝箱",[1]基础经济系数!$J$123:$J$153,A331)</f>
        <v>0</v>
      </c>
      <c r="R331">
        <f>IF(B331=B330,0,VLOOKUP(B331,通用估算系数!$T$1:$U$11,2,FALSE))</f>
        <v>0</v>
      </c>
      <c r="S331">
        <f>SUMIFS([1]基础经济系数!$D$187:$D$214,[1]基础经济系数!$B$187:$B$214,C331,[1]基础经济系数!$G$187:$G$214,"部件宝箱")</f>
        <v>0</v>
      </c>
      <c r="T331">
        <f>SUMIFS([1]基础经济系数!$M$123:$M$153,[1]基础经济系数!$N$123:$N$153,"部件宝箱",[1]基础经济系数!$J$123:$J$153,A331)</f>
        <v>0</v>
      </c>
      <c r="U331">
        <f>IF(B331=B330,0,VLOOKUP(B331,通用估算系数!$W$1:$X$11,2,FALSE))</f>
        <v>0</v>
      </c>
      <c r="V331">
        <f>SUMIFS([1]基础经济系数!$D$187:$D$214,[1]基础经济系数!$B$187:$B$214,C331,[1]基础经济系数!$G$187:$G$214,"普通自宝箱")</f>
        <v>0</v>
      </c>
      <c r="W331">
        <f>SUMIFS([1]基础经济系数!$M$123:$M$153,[1]基础经济系数!$N$123:$N$153,"普通自宝箱",[1]基础经济系数!$J$123:$J$153,A331)</f>
        <v>0</v>
      </c>
      <c r="X331">
        <f>IF(B331=B330,0,VLOOKUP(B331,通用估算系数!$Z$1:$AA$11,2,FALSE))+IF(B331&gt;B330,1,0)</f>
        <v>0</v>
      </c>
      <c r="Y331">
        <f>SUMIFS([1]基础经济系数!$D$187:$D$214,[1]基础经济系数!$B$187:$B$214,C331,[1]基础经济系数!$G$187:$G$214,"高级自宝箱")</f>
        <v>0</v>
      </c>
      <c r="Z331">
        <f>SUMIFS([1]基础经济系数!$M$123:$M$153,[1]基础经济系数!$N$123:$N$153,"高级自宝箱",[1]基础经济系数!$J$123:$J$153,A331)</f>
        <v>0</v>
      </c>
    </row>
    <row r="332" spans="1:26" x14ac:dyDescent="0.2">
      <c r="A332">
        <f>玩家成长时间线!A332</f>
        <v>331</v>
      </c>
      <c r="B332">
        <f>玩家成长时间线!B332</f>
        <v>10</v>
      </c>
      <c r="C332">
        <f>IF(MOD(A332,通用估算系数!$B$9),MOD(A332,通用估算系数!$B$9),通用估算系数!$B$9)</f>
        <v>23</v>
      </c>
      <c r="D332">
        <f>钥匙投放计算!C332/100</f>
        <v>2.6727999999999996</v>
      </c>
      <c r="E332">
        <f>VLOOKUP(B332,通用估算系数!$G$1:$H$11,2,FALSE)*通用估算系数!$B$5/通用估算系数!$B$11</f>
        <v>2.25</v>
      </c>
      <c r="F332">
        <f t="shared" si="27"/>
        <v>0</v>
      </c>
      <c r="G332">
        <f t="shared" si="28"/>
        <v>0</v>
      </c>
      <c r="H332">
        <f t="shared" si="29"/>
        <v>0</v>
      </c>
      <c r="I332">
        <f t="shared" si="30"/>
        <v>0</v>
      </c>
      <c r="J332">
        <f>SUMIFS([1]基础经济系数!$M$123:$M$153,[1]基础经济系数!$N$123:$N$153,"稀有自宝箱",[1]基础经济系数!$J$123:$J$153,A332)</f>
        <v>0</v>
      </c>
      <c r="K332">
        <v>2</v>
      </c>
      <c r="L332">
        <v>1</v>
      </c>
      <c r="M332" s="4">
        <f t="shared" si="31"/>
        <v>0.14285714285714285</v>
      </c>
      <c r="N332" s="4">
        <f t="shared" si="31"/>
        <v>0.14285714285714285</v>
      </c>
      <c r="O332">
        <f>IF(B332=B331,0,VLOOKUP(B332,通用估算系数!$Q$1:$R$11,2,FALSE))</f>
        <v>0</v>
      </c>
      <c r="P332">
        <f>SUMIFS([1]基础经济系数!$D$187:$D$214,[1]基础经济系数!$B$187:$B$214,C332,[1]基础经济系数!$G$187:$G$214,"碎片宝箱")</f>
        <v>0</v>
      </c>
      <c r="Q332">
        <f>SUMIFS([1]基础经济系数!$M$123:$M$153,[1]基础经济系数!$N$123:$N$153,"碎片宝箱",[1]基础经济系数!$J$123:$J$153,A332)</f>
        <v>0</v>
      </c>
      <c r="R332">
        <f>IF(B332=B331,0,VLOOKUP(B332,通用估算系数!$T$1:$U$11,2,FALSE))</f>
        <v>0</v>
      </c>
      <c r="S332">
        <f>SUMIFS([1]基础经济系数!$D$187:$D$214,[1]基础经济系数!$B$187:$B$214,C332,[1]基础经济系数!$G$187:$G$214,"部件宝箱")</f>
        <v>0</v>
      </c>
      <c r="T332">
        <f>SUMIFS([1]基础经济系数!$M$123:$M$153,[1]基础经济系数!$N$123:$N$153,"部件宝箱",[1]基础经济系数!$J$123:$J$153,A332)</f>
        <v>0</v>
      </c>
      <c r="U332">
        <f>IF(B332=B331,0,VLOOKUP(B332,通用估算系数!$W$1:$X$11,2,FALSE))</f>
        <v>0</v>
      </c>
      <c r="V332">
        <f>SUMIFS([1]基础经济系数!$D$187:$D$214,[1]基础经济系数!$B$187:$B$214,C332,[1]基础经济系数!$G$187:$G$214,"普通自宝箱")</f>
        <v>0</v>
      </c>
      <c r="W332">
        <f>SUMIFS([1]基础经济系数!$M$123:$M$153,[1]基础经济系数!$N$123:$N$153,"普通自宝箱",[1]基础经济系数!$J$123:$J$153,A332)</f>
        <v>0</v>
      </c>
      <c r="X332">
        <f>IF(B332=B331,0,VLOOKUP(B332,通用估算系数!$Z$1:$AA$11,2,FALSE))+IF(B332&gt;B331,1,0)</f>
        <v>0</v>
      </c>
      <c r="Y332">
        <f>SUMIFS([1]基础经济系数!$D$187:$D$214,[1]基础经济系数!$B$187:$B$214,C332,[1]基础经济系数!$G$187:$G$214,"高级自宝箱")</f>
        <v>0</v>
      </c>
      <c r="Z332">
        <f>SUMIFS([1]基础经济系数!$M$123:$M$153,[1]基础经济系数!$N$123:$N$153,"高级自宝箱",[1]基础经济系数!$J$123:$J$153,A332)</f>
        <v>0</v>
      </c>
    </row>
    <row r="333" spans="1:26" x14ac:dyDescent="0.2">
      <c r="A333">
        <f>玩家成长时间线!A333</f>
        <v>332</v>
      </c>
      <c r="B333">
        <f>玩家成长时间线!B333</f>
        <v>10</v>
      </c>
      <c r="C333">
        <f>IF(MOD(A333,通用估算系数!$B$9),MOD(A333,通用估算系数!$B$9),通用估算系数!$B$9)</f>
        <v>24</v>
      </c>
      <c r="D333">
        <f>钥匙投放计算!C333/100</f>
        <v>2.4828000000000001</v>
      </c>
      <c r="E333">
        <f>VLOOKUP(B333,通用估算系数!$G$1:$H$11,2,FALSE)*通用估算系数!$B$5/通用估算系数!$B$11</f>
        <v>2.25</v>
      </c>
      <c r="F333">
        <f t="shared" si="27"/>
        <v>0</v>
      </c>
      <c r="G333">
        <f t="shared" si="28"/>
        <v>0</v>
      </c>
      <c r="H333">
        <f t="shared" si="29"/>
        <v>0</v>
      </c>
      <c r="I333">
        <f t="shared" si="30"/>
        <v>0</v>
      </c>
      <c r="J333">
        <f>SUMIFS([1]基础经济系数!$M$123:$M$153,[1]基础经济系数!$N$123:$N$153,"稀有自宝箱",[1]基础经济系数!$J$123:$J$153,A333)</f>
        <v>0</v>
      </c>
      <c r="K333">
        <v>2</v>
      </c>
      <c r="L333">
        <v>1</v>
      </c>
      <c r="M333" s="4">
        <f t="shared" si="31"/>
        <v>0.14285714285714285</v>
      </c>
      <c r="N333" s="4">
        <f t="shared" si="31"/>
        <v>0.14285714285714285</v>
      </c>
      <c r="O333">
        <f>IF(B333=B332,0,VLOOKUP(B333,通用估算系数!$Q$1:$R$11,2,FALSE))</f>
        <v>0</v>
      </c>
      <c r="P333">
        <f>SUMIFS([1]基础经济系数!$D$187:$D$214,[1]基础经济系数!$B$187:$B$214,C333,[1]基础经济系数!$G$187:$G$214,"碎片宝箱")</f>
        <v>0</v>
      </c>
      <c r="Q333">
        <f>SUMIFS([1]基础经济系数!$M$123:$M$153,[1]基础经济系数!$N$123:$N$153,"碎片宝箱",[1]基础经济系数!$J$123:$J$153,A333)</f>
        <v>0</v>
      </c>
      <c r="R333">
        <f>IF(B333=B332,0,VLOOKUP(B333,通用估算系数!$T$1:$U$11,2,FALSE))</f>
        <v>0</v>
      </c>
      <c r="S333">
        <f>SUMIFS([1]基础经济系数!$D$187:$D$214,[1]基础经济系数!$B$187:$B$214,C333,[1]基础经济系数!$G$187:$G$214,"部件宝箱")</f>
        <v>0</v>
      </c>
      <c r="T333">
        <f>SUMIFS([1]基础经济系数!$M$123:$M$153,[1]基础经济系数!$N$123:$N$153,"部件宝箱",[1]基础经济系数!$J$123:$J$153,A333)</f>
        <v>0</v>
      </c>
      <c r="U333">
        <f>IF(B333=B332,0,VLOOKUP(B333,通用估算系数!$W$1:$X$11,2,FALSE))</f>
        <v>0</v>
      </c>
      <c r="V333">
        <f>SUMIFS([1]基础经济系数!$D$187:$D$214,[1]基础经济系数!$B$187:$B$214,C333,[1]基础经济系数!$G$187:$G$214,"普通自宝箱")</f>
        <v>0</v>
      </c>
      <c r="W333">
        <f>SUMIFS([1]基础经济系数!$M$123:$M$153,[1]基础经济系数!$N$123:$N$153,"普通自宝箱",[1]基础经济系数!$J$123:$J$153,A333)</f>
        <v>0</v>
      </c>
      <c r="X333">
        <f>IF(B333=B332,0,VLOOKUP(B333,通用估算系数!$Z$1:$AA$11,2,FALSE))+IF(B333&gt;B332,1,0)</f>
        <v>0</v>
      </c>
      <c r="Y333">
        <f>SUMIFS([1]基础经济系数!$D$187:$D$214,[1]基础经济系数!$B$187:$B$214,C333,[1]基础经济系数!$G$187:$G$214,"高级自宝箱")</f>
        <v>0</v>
      </c>
      <c r="Z333">
        <f>SUMIFS([1]基础经济系数!$M$123:$M$153,[1]基础经济系数!$N$123:$N$153,"高级自宝箱",[1]基础经济系数!$J$123:$J$153,A333)</f>
        <v>0</v>
      </c>
    </row>
    <row r="334" spans="1:26" x14ac:dyDescent="0.2">
      <c r="A334">
        <f>玩家成长时间线!A334</f>
        <v>333</v>
      </c>
      <c r="B334">
        <f>玩家成长时间线!B334</f>
        <v>10</v>
      </c>
      <c r="C334">
        <f>IF(MOD(A334,通用估算系数!$B$9),MOD(A334,通用估算系数!$B$9),通用估算系数!$B$9)</f>
        <v>25</v>
      </c>
      <c r="D334">
        <f>钥匙投放计算!C334/100</f>
        <v>2.4927999999999999</v>
      </c>
      <c r="E334">
        <f>VLOOKUP(B334,通用估算系数!$G$1:$H$11,2,FALSE)*通用估算系数!$B$5/通用估算系数!$B$11</f>
        <v>2.25</v>
      </c>
      <c r="F334">
        <f t="shared" si="27"/>
        <v>0</v>
      </c>
      <c r="G334">
        <f t="shared" si="28"/>
        <v>0</v>
      </c>
      <c r="H334">
        <f t="shared" si="29"/>
        <v>0</v>
      </c>
      <c r="I334">
        <f t="shared" si="30"/>
        <v>0</v>
      </c>
      <c r="J334">
        <f>SUMIFS([1]基础经济系数!$M$123:$M$153,[1]基础经济系数!$N$123:$N$153,"稀有自宝箱",[1]基础经济系数!$J$123:$J$153,A334)</f>
        <v>0</v>
      </c>
      <c r="K334">
        <v>2</v>
      </c>
      <c r="L334">
        <v>1</v>
      </c>
      <c r="M334" s="4">
        <f t="shared" si="31"/>
        <v>0.14285714285714285</v>
      </c>
      <c r="N334" s="4">
        <f t="shared" si="31"/>
        <v>0.14285714285714285</v>
      </c>
      <c r="O334">
        <f>IF(B334=B333,0,VLOOKUP(B334,通用估算系数!$Q$1:$R$11,2,FALSE))</f>
        <v>0</v>
      </c>
      <c r="P334">
        <f>SUMIFS([1]基础经济系数!$D$187:$D$214,[1]基础经济系数!$B$187:$B$214,C334,[1]基础经济系数!$G$187:$G$214,"碎片宝箱")</f>
        <v>0</v>
      </c>
      <c r="Q334">
        <f>SUMIFS([1]基础经济系数!$M$123:$M$153,[1]基础经济系数!$N$123:$N$153,"碎片宝箱",[1]基础经济系数!$J$123:$J$153,A334)</f>
        <v>0</v>
      </c>
      <c r="R334">
        <f>IF(B334=B333,0,VLOOKUP(B334,通用估算系数!$T$1:$U$11,2,FALSE))</f>
        <v>0</v>
      </c>
      <c r="S334">
        <f>SUMIFS([1]基础经济系数!$D$187:$D$214,[1]基础经济系数!$B$187:$B$214,C334,[1]基础经济系数!$G$187:$G$214,"部件宝箱")</f>
        <v>0</v>
      </c>
      <c r="T334">
        <f>SUMIFS([1]基础经济系数!$M$123:$M$153,[1]基础经济系数!$N$123:$N$153,"部件宝箱",[1]基础经济系数!$J$123:$J$153,A334)</f>
        <v>0</v>
      </c>
      <c r="U334">
        <f>IF(B334=B333,0,VLOOKUP(B334,通用估算系数!$W$1:$X$11,2,FALSE))</f>
        <v>0</v>
      </c>
      <c r="V334">
        <f>SUMIFS([1]基础经济系数!$D$187:$D$214,[1]基础经济系数!$B$187:$B$214,C334,[1]基础经济系数!$G$187:$G$214,"普通自宝箱")</f>
        <v>0</v>
      </c>
      <c r="W334">
        <f>SUMIFS([1]基础经济系数!$M$123:$M$153,[1]基础经济系数!$N$123:$N$153,"普通自宝箱",[1]基础经济系数!$J$123:$J$153,A334)</f>
        <v>0</v>
      </c>
      <c r="X334">
        <f>IF(B334=B333,0,VLOOKUP(B334,通用估算系数!$Z$1:$AA$11,2,FALSE))+IF(B334&gt;B333,1,0)</f>
        <v>0</v>
      </c>
      <c r="Y334">
        <f>SUMIFS([1]基础经济系数!$D$187:$D$214,[1]基础经济系数!$B$187:$B$214,C334,[1]基础经济系数!$G$187:$G$214,"高级自宝箱")</f>
        <v>0</v>
      </c>
      <c r="Z334">
        <f>SUMIFS([1]基础经济系数!$M$123:$M$153,[1]基础经济系数!$N$123:$N$153,"高级自宝箱",[1]基础经济系数!$J$123:$J$153,A334)</f>
        <v>0</v>
      </c>
    </row>
    <row r="335" spans="1:26" x14ac:dyDescent="0.2">
      <c r="A335">
        <f>玩家成长时间线!A335</f>
        <v>334</v>
      </c>
      <c r="B335">
        <f>玩家成长时间线!B335</f>
        <v>10</v>
      </c>
      <c r="C335">
        <f>IF(MOD(A335,通用估算系数!$B$9),MOD(A335,通用估算系数!$B$9),通用估算系数!$B$9)</f>
        <v>26</v>
      </c>
      <c r="D335">
        <f>钥匙投放计算!C335/100</f>
        <v>2.6027999999999998</v>
      </c>
      <c r="E335">
        <f>VLOOKUP(B335,通用估算系数!$G$1:$H$11,2,FALSE)*通用估算系数!$B$5/通用估算系数!$B$11</f>
        <v>2.25</v>
      </c>
      <c r="F335">
        <f t="shared" si="27"/>
        <v>0</v>
      </c>
      <c r="G335">
        <f t="shared" si="28"/>
        <v>0</v>
      </c>
      <c r="H335">
        <f t="shared" si="29"/>
        <v>0</v>
      </c>
      <c r="I335">
        <f t="shared" si="30"/>
        <v>0</v>
      </c>
      <c r="J335">
        <f>SUMIFS([1]基础经济系数!$M$123:$M$153,[1]基础经济系数!$N$123:$N$153,"稀有自宝箱",[1]基础经济系数!$J$123:$J$153,A335)</f>
        <v>0</v>
      </c>
      <c r="K335">
        <v>2</v>
      </c>
      <c r="L335">
        <v>1</v>
      </c>
      <c r="M335" s="4">
        <f t="shared" si="31"/>
        <v>0.14285714285714285</v>
      </c>
      <c r="N335" s="4">
        <f t="shared" si="31"/>
        <v>0.14285714285714285</v>
      </c>
      <c r="O335">
        <f>IF(B335=B334,0,VLOOKUP(B335,通用估算系数!$Q$1:$R$11,2,FALSE))</f>
        <v>0</v>
      </c>
      <c r="P335">
        <f>SUMIFS([1]基础经济系数!$D$187:$D$214,[1]基础经济系数!$B$187:$B$214,C335,[1]基础经济系数!$G$187:$G$214,"碎片宝箱")</f>
        <v>0</v>
      </c>
      <c r="Q335">
        <f>SUMIFS([1]基础经济系数!$M$123:$M$153,[1]基础经济系数!$N$123:$N$153,"碎片宝箱",[1]基础经济系数!$J$123:$J$153,A335)</f>
        <v>0</v>
      </c>
      <c r="R335">
        <f>IF(B335=B334,0,VLOOKUP(B335,通用估算系数!$T$1:$U$11,2,FALSE))</f>
        <v>0</v>
      </c>
      <c r="S335">
        <f>SUMIFS([1]基础经济系数!$D$187:$D$214,[1]基础经济系数!$B$187:$B$214,C335,[1]基础经济系数!$G$187:$G$214,"部件宝箱")</f>
        <v>0</v>
      </c>
      <c r="T335">
        <f>SUMIFS([1]基础经济系数!$M$123:$M$153,[1]基础经济系数!$N$123:$N$153,"部件宝箱",[1]基础经济系数!$J$123:$J$153,A335)</f>
        <v>0</v>
      </c>
      <c r="U335">
        <f>IF(B335=B334,0,VLOOKUP(B335,通用估算系数!$W$1:$X$11,2,FALSE))</f>
        <v>0</v>
      </c>
      <c r="V335">
        <f>SUMIFS([1]基础经济系数!$D$187:$D$214,[1]基础经济系数!$B$187:$B$214,C335,[1]基础经济系数!$G$187:$G$214,"普通自宝箱")</f>
        <v>0</v>
      </c>
      <c r="W335">
        <f>SUMIFS([1]基础经济系数!$M$123:$M$153,[1]基础经济系数!$N$123:$N$153,"普通自宝箱",[1]基础经济系数!$J$123:$J$153,A335)</f>
        <v>0</v>
      </c>
      <c r="X335">
        <f>IF(B335=B334,0,VLOOKUP(B335,通用估算系数!$Z$1:$AA$11,2,FALSE))+IF(B335&gt;B334,1,0)</f>
        <v>0</v>
      </c>
      <c r="Y335">
        <f>SUMIFS([1]基础经济系数!$D$187:$D$214,[1]基础经济系数!$B$187:$B$214,C335,[1]基础经济系数!$G$187:$G$214,"高级自宝箱")</f>
        <v>0</v>
      </c>
      <c r="Z335">
        <f>SUMIFS([1]基础经济系数!$M$123:$M$153,[1]基础经济系数!$N$123:$N$153,"高级自宝箱",[1]基础经济系数!$J$123:$J$153,A335)</f>
        <v>0</v>
      </c>
    </row>
    <row r="336" spans="1:26" x14ac:dyDescent="0.2">
      <c r="A336">
        <f>玩家成长时间线!A336</f>
        <v>335</v>
      </c>
      <c r="B336">
        <f>玩家成长时间线!B336</f>
        <v>10</v>
      </c>
      <c r="C336">
        <f>IF(MOD(A336,通用估算系数!$B$9),MOD(A336,通用估算系数!$B$9),通用估算系数!$B$9)</f>
        <v>27</v>
      </c>
      <c r="D336">
        <f>钥匙投放计算!C336/100</f>
        <v>2.5127999999999999</v>
      </c>
      <c r="E336">
        <f>VLOOKUP(B336,通用估算系数!$G$1:$H$11,2,FALSE)*通用估算系数!$B$5/通用估算系数!$B$11</f>
        <v>2.25</v>
      </c>
      <c r="F336">
        <f t="shared" si="27"/>
        <v>0</v>
      </c>
      <c r="G336">
        <f t="shared" si="28"/>
        <v>0</v>
      </c>
      <c r="H336">
        <f t="shared" si="29"/>
        <v>0</v>
      </c>
      <c r="I336">
        <f t="shared" si="30"/>
        <v>0</v>
      </c>
      <c r="J336">
        <f>SUMIFS([1]基础经济系数!$M$123:$M$153,[1]基础经济系数!$N$123:$N$153,"稀有自宝箱",[1]基础经济系数!$J$123:$J$153,A336)</f>
        <v>0</v>
      </c>
      <c r="K336">
        <v>2</v>
      </c>
      <c r="L336">
        <v>1</v>
      </c>
      <c r="M336" s="4">
        <f t="shared" si="31"/>
        <v>0.14285714285714285</v>
      </c>
      <c r="N336" s="4">
        <f t="shared" si="31"/>
        <v>0.14285714285714285</v>
      </c>
      <c r="O336">
        <f>IF(B336=B335,0,VLOOKUP(B336,通用估算系数!$Q$1:$R$11,2,FALSE))</f>
        <v>0</v>
      </c>
      <c r="P336">
        <f>SUMIFS([1]基础经济系数!$D$187:$D$214,[1]基础经济系数!$B$187:$B$214,C336,[1]基础经济系数!$G$187:$G$214,"碎片宝箱")</f>
        <v>0</v>
      </c>
      <c r="Q336">
        <f>SUMIFS([1]基础经济系数!$M$123:$M$153,[1]基础经济系数!$N$123:$N$153,"碎片宝箱",[1]基础经济系数!$J$123:$J$153,A336)</f>
        <v>0</v>
      </c>
      <c r="R336">
        <f>IF(B336=B335,0,VLOOKUP(B336,通用估算系数!$T$1:$U$11,2,FALSE))</f>
        <v>0</v>
      </c>
      <c r="S336">
        <f>SUMIFS([1]基础经济系数!$D$187:$D$214,[1]基础经济系数!$B$187:$B$214,C336,[1]基础经济系数!$G$187:$G$214,"部件宝箱")</f>
        <v>0</v>
      </c>
      <c r="T336">
        <f>SUMIFS([1]基础经济系数!$M$123:$M$153,[1]基础经济系数!$N$123:$N$153,"部件宝箱",[1]基础经济系数!$J$123:$J$153,A336)</f>
        <v>0</v>
      </c>
      <c r="U336">
        <f>IF(B336=B335,0,VLOOKUP(B336,通用估算系数!$W$1:$X$11,2,FALSE))</f>
        <v>0</v>
      </c>
      <c r="V336">
        <f>SUMIFS([1]基础经济系数!$D$187:$D$214,[1]基础经济系数!$B$187:$B$214,C336,[1]基础经济系数!$G$187:$G$214,"普通自宝箱")</f>
        <v>0</v>
      </c>
      <c r="W336">
        <f>SUMIFS([1]基础经济系数!$M$123:$M$153,[1]基础经济系数!$N$123:$N$153,"普通自宝箱",[1]基础经济系数!$J$123:$J$153,A336)</f>
        <v>0</v>
      </c>
      <c r="X336">
        <f>IF(B336=B335,0,VLOOKUP(B336,通用估算系数!$Z$1:$AA$11,2,FALSE))+IF(B336&gt;B335,1,0)</f>
        <v>0</v>
      </c>
      <c r="Y336">
        <f>SUMIFS([1]基础经济系数!$D$187:$D$214,[1]基础经济系数!$B$187:$B$214,C336,[1]基础经济系数!$G$187:$G$214,"高级自宝箱")</f>
        <v>0</v>
      </c>
      <c r="Z336">
        <f>SUMIFS([1]基础经济系数!$M$123:$M$153,[1]基础经济系数!$N$123:$N$153,"高级自宝箱",[1]基础经济系数!$J$123:$J$153,A336)</f>
        <v>0</v>
      </c>
    </row>
    <row r="337" spans="1:26" x14ac:dyDescent="0.2">
      <c r="A337">
        <f>玩家成长时间线!A337</f>
        <v>336</v>
      </c>
      <c r="B337">
        <f>玩家成长时间线!B337</f>
        <v>8</v>
      </c>
      <c r="C337">
        <f>IF(MOD(A337,通用估算系数!$B$9),MOD(A337,通用估算系数!$B$9),通用估算系数!$B$9)</f>
        <v>28</v>
      </c>
      <c r="D337">
        <f>钥匙投放计算!C337/100</f>
        <v>2.5228000000000002</v>
      </c>
      <c r="E337">
        <f>VLOOKUP(B337,通用估算系数!$G$1:$H$11,2,FALSE)*通用估算系数!$B$5/通用估算系数!$B$11</f>
        <v>1.8</v>
      </c>
      <c r="F337">
        <f t="shared" si="27"/>
        <v>1</v>
      </c>
      <c r="G337">
        <f t="shared" si="28"/>
        <v>0</v>
      </c>
      <c r="H337">
        <f t="shared" si="29"/>
        <v>0</v>
      </c>
      <c r="I337">
        <f t="shared" si="30"/>
        <v>0</v>
      </c>
      <c r="J337">
        <f>SUMIFS([1]基础经济系数!$M$123:$M$153,[1]基础经济系数!$N$123:$N$153,"稀有自宝箱",[1]基础经济系数!$J$123:$J$153,A337)</f>
        <v>0</v>
      </c>
      <c r="K337">
        <v>2</v>
      </c>
      <c r="L337">
        <v>1</v>
      </c>
      <c r="M337" s="4">
        <f t="shared" si="31"/>
        <v>0.14285714285714285</v>
      </c>
      <c r="N337" s="4">
        <f t="shared" si="31"/>
        <v>0.14285714285714285</v>
      </c>
      <c r="O337">
        <f>IF(B337=B336,0,VLOOKUP(B337,通用估算系数!$Q$1:$R$11,2,FALSE))</f>
        <v>1</v>
      </c>
      <c r="P337">
        <f>SUMIFS([1]基础经济系数!$D$187:$D$214,[1]基础经济系数!$B$187:$B$214,C337,[1]基础经济系数!$G$187:$G$214,"碎片宝箱")</f>
        <v>0</v>
      </c>
      <c r="Q337">
        <f>SUMIFS([1]基础经济系数!$M$123:$M$153,[1]基础经济系数!$N$123:$N$153,"碎片宝箱",[1]基础经济系数!$J$123:$J$153,A337)</f>
        <v>0</v>
      </c>
      <c r="R337">
        <f>IF(B337=B336,0,VLOOKUP(B337,通用估算系数!$T$1:$U$11,2,FALSE))</f>
        <v>0</v>
      </c>
      <c r="S337">
        <f>SUMIFS([1]基础经济系数!$D$187:$D$214,[1]基础经济系数!$B$187:$B$214,C337,[1]基础经济系数!$G$187:$G$214,"部件宝箱")</f>
        <v>0</v>
      </c>
      <c r="T337">
        <f>SUMIFS([1]基础经济系数!$M$123:$M$153,[1]基础经济系数!$N$123:$N$153,"部件宝箱",[1]基础经济系数!$J$123:$J$153,A337)</f>
        <v>0</v>
      </c>
      <c r="U337">
        <f>IF(B337=B336,0,VLOOKUP(B337,通用估算系数!$W$1:$X$11,2,FALSE))</f>
        <v>0</v>
      </c>
      <c r="V337">
        <f>SUMIFS([1]基础经济系数!$D$187:$D$214,[1]基础经济系数!$B$187:$B$214,C337,[1]基础经济系数!$G$187:$G$214,"普通自宝箱")</f>
        <v>0</v>
      </c>
      <c r="W337">
        <f>SUMIFS([1]基础经济系数!$M$123:$M$153,[1]基础经济系数!$N$123:$N$153,"普通自宝箱",[1]基础经济系数!$J$123:$J$153,A337)</f>
        <v>0</v>
      </c>
      <c r="X337">
        <f>IF(B337=B336,0,VLOOKUP(B337,通用估算系数!$Z$1:$AA$11,2,FALSE))+IF(B337&gt;B336,1,0)</f>
        <v>0</v>
      </c>
      <c r="Y337">
        <f>SUMIFS([1]基础经济系数!$D$187:$D$214,[1]基础经济系数!$B$187:$B$214,C337,[1]基础经济系数!$G$187:$G$214,"高级自宝箱")</f>
        <v>0</v>
      </c>
      <c r="Z337">
        <f>SUMIFS([1]基础经济系数!$M$123:$M$153,[1]基础经济系数!$N$123:$N$153,"高级自宝箱",[1]基础经济系数!$J$123:$J$153,A337)</f>
        <v>0</v>
      </c>
    </row>
    <row r="338" spans="1:26" x14ac:dyDescent="0.2">
      <c r="A338">
        <f>玩家成长时间线!A338</f>
        <v>337</v>
      </c>
      <c r="B338">
        <f>玩家成长时间线!B338</f>
        <v>8</v>
      </c>
      <c r="C338">
        <f>IF(MOD(A338,通用估算系数!$B$9),MOD(A338,通用估算系数!$B$9),通用估算系数!$B$9)</f>
        <v>1</v>
      </c>
      <c r="D338">
        <f>钥匙投放计算!C338/100</f>
        <v>2.2528000000000001</v>
      </c>
      <c r="E338">
        <f>VLOOKUP(B338,通用估算系数!$G$1:$H$11,2,FALSE)*通用估算系数!$B$5/通用估算系数!$B$11</f>
        <v>1.8</v>
      </c>
      <c r="F338">
        <f t="shared" si="27"/>
        <v>0</v>
      </c>
      <c r="G338">
        <f t="shared" si="28"/>
        <v>0</v>
      </c>
      <c r="H338">
        <f t="shared" si="29"/>
        <v>0</v>
      </c>
      <c r="I338">
        <f t="shared" si="30"/>
        <v>0</v>
      </c>
      <c r="J338">
        <f>SUMIFS([1]基础经济系数!$M$123:$M$153,[1]基础经济系数!$N$123:$N$153,"稀有自宝箱",[1]基础经济系数!$J$123:$J$153,A338)</f>
        <v>0</v>
      </c>
      <c r="K338">
        <v>2</v>
      </c>
      <c r="L338">
        <v>1</v>
      </c>
      <c r="M338" s="4">
        <f t="shared" si="31"/>
        <v>0.14285714285714285</v>
      </c>
      <c r="N338" s="4">
        <f t="shared" si="31"/>
        <v>0.14285714285714285</v>
      </c>
      <c r="O338">
        <f>IF(B338=B337,0,VLOOKUP(B338,通用估算系数!$Q$1:$R$11,2,FALSE))</f>
        <v>0</v>
      </c>
      <c r="P338">
        <f>SUMIFS([1]基础经济系数!$D$187:$D$214,[1]基础经济系数!$B$187:$B$214,C338,[1]基础经济系数!$G$187:$G$214,"碎片宝箱")</f>
        <v>0</v>
      </c>
      <c r="Q338">
        <f>SUMIFS([1]基础经济系数!$M$123:$M$153,[1]基础经济系数!$N$123:$N$153,"碎片宝箱",[1]基础经济系数!$J$123:$J$153,A338)</f>
        <v>0</v>
      </c>
      <c r="R338">
        <f>IF(B338=B337,0,VLOOKUP(B338,通用估算系数!$T$1:$U$11,2,FALSE))</f>
        <v>0</v>
      </c>
      <c r="S338">
        <f>SUMIFS([1]基础经济系数!$D$187:$D$214,[1]基础经济系数!$B$187:$B$214,C338,[1]基础经济系数!$G$187:$G$214,"部件宝箱")</f>
        <v>0</v>
      </c>
      <c r="T338">
        <f>SUMIFS([1]基础经济系数!$M$123:$M$153,[1]基础经济系数!$N$123:$N$153,"部件宝箱",[1]基础经济系数!$J$123:$J$153,A338)</f>
        <v>0</v>
      </c>
      <c r="U338">
        <f>IF(B338=B337,0,VLOOKUP(B338,通用估算系数!$W$1:$X$11,2,FALSE))</f>
        <v>0</v>
      </c>
      <c r="V338">
        <f>SUMIFS([1]基础经济系数!$D$187:$D$214,[1]基础经济系数!$B$187:$B$214,C338,[1]基础经济系数!$G$187:$G$214,"普通自宝箱")</f>
        <v>0</v>
      </c>
      <c r="W338">
        <f>SUMIFS([1]基础经济系数!$M$123:$M$153,[1]基础经济系数!$N$123:$N$153,"普通自宝箱",[1]基础经济系数!$J$123:$J$153,A338)</f>
        <v>0</v>
      </c>
      <c r="X338">
        <f>IF(B338=B337,0,VLOOKUP(B338,通用估算系数!$Z$1:$AA$11,2,FALSE))+IF(B338&gt;B337,1,0)</f>
        <v>0</v>
      </c>
      <c r="Y338">
        <f>SUMIFS([1]基础经济系数!$D$187:$D$214,[1]基础经济系数!$B$187:$B$214,C338,[1]基础经济系数!$G$187:$G$214,"高级自宝箱")</f>
        <v>0</v>
      </c>
      <c r="Z338">
        <f>SUMIFS([1]基础经济系数!$M$123:$M$153,[1]基础经济系数!$N$123:$N$153,"高级自宝箱",[1]基础经济系数!$J$123:$J$153,A338)</f>
        <v>0</v>
      </c>
    </row>
    <row r="339" spans="1:26" x14ac:dyDescent="0.2">
      <c r="A339">
        <f>玩家成长时间线!A339</f>
        <v>338</v>
      </c>
      <c r="B339">
        <f>玩家成长时间线!B339</f>
        <v>8</v>
      </c>
      <c r="C339">
        <f>IF(MOD(A339,通用估算系数!$B$9),MOD(A339,通用估算系数!$B$9),通用估算系数!$B$9)</f>
        <v>2</v>
      </c>
      <c r="D339">
        <f>钥匙投放计算!C339/100</f>
        <v>2.3128000000000002</v>
      </c>
      <c r="E339">
        <f>VLOOKUP(B339,通用估算系数!$G$1:$H$11,2,FALSE)*通用估算系数!$B$5/通用估算系数!$B$11</f>
        <v>1.8</v>
      </c>
      <c r="F339">
        <f t="shared" si="27"/>
        <v>0</v>
      </c>
      <c r="G339">
        <f t="shared" si="28"/>
        <v>0</v>
      </c>
      <c r="H339">
        <f t="shared" si="29"/>
        <v>0</v>
      </c>
      <c r="I339">
        <f t="shared" si="30"/>
        <v>0</v>
      </c>
      <c r="J339">
        <f>SUMIFS([1]基础经济系数!$M$123:$M$153,[1]基础经济系数!$N$123:$N$153,"稀有自宝箱",[1]基础经济系数!$J$123:$J$153,A339)</f>
        <v>0</v>
      </c>
      <c r="K339">
        <v>2</v>
      </c>
      <c r="L339">
        <v>1</v>
      </c>
      <c r="M339" s="4">
        <f t="shared" si="31"/>
        <v>0.14285714285714285</v>
      </c>
      <c r="N339" s="4">
        <f t="shared" si="31"/>
        <v>0.14285714285714285</v>
      </c>
      <c r="O339">
        <f>IF(B339=B338,0,VLOOKUP(B339,通用估算系数!$Q$1:$R$11,2,FALSE))</f>
        <v>0</v>
      </c>
      <c r="P339">
        <f>SUMIFS([1]基础经济系数!$D$187:$D$214,[1]基础经济系数!$B$187:$B$214,C339,[1]基础经济系数!$G$187:$G$214,"碎片宝箱")</f>
        <v>0</v>
      </c>
      <c r="Q339">
        <f>SUMIFS([1]基础经济系数!$M$123:$M$153,[1]基础经济系数!$N$123:$N$153,"碎片宝箱",[1]基础经济系数!$J$123:$J$153,A339)</f>
        <v>0</v>
      </c>
      <c r="R339">
        <f>IF(B339=B338,0,VLOOKUP(B339,通用估算系数!$T$1:$U$11,2,FALSE))</f>
        <v>0</v>
      </c>
      <c r="S339">
        <f>SUMIFS([1]基础经济系数!$D$187:$D$214,[1]基础经济系数!$B$187:$B$214,C339,[1]基础经济系数!$G$187:$G$214,"部件宝箱")</f>
        <v>0</v>
      </c>
      <c r="T339">
        <f>SUMIFS([1]基础经济系数!$M$123:$M$153,[1]基础经济系数!$N$123:$N$153,"部件宝箱",[1]基础经济系数!$J$123:$J$153,A339)</f>
        <v>0</v>
      </c>
      <c r="U339">
        <f>IF(B339=B338,0,VLOOKUP(B339,通用估算系数!$W$1:$X$11,2,FALSE))</f>
        <v>0</v>
      </c>
      <c r="V339">
        <f>SUMIFS([1]基础经济系数!$D$187:$D$214,[1]基础经济系数!$B$187:$B$214,C339,[1]基础经济系数!$G$187:$G$214,"普通自宝箱")</f>
        <v>0</v>
      </c>
      <c r="W339">
        <f>SUMIFS([1]基础经济系数!$M$123:$M$153,[1]基础经济系数!$N$123:$N$153,"普通自宝箱",[1]基础经济系数!$J$123:$J$153,A339)</f>
        <v>0</v>
      </c>
      <c r="X339">
        <f>IF(B339=B338,0,VLOOKUP(B339,通用估算系数!$Z$1:$AA$11,2,FALSE))+IF(B339&gt;B338,1,0)</f>
        <v>0</v>
      </c>
      <c r="Y339">
        <f>SUMIFS([1]基础经济系数!$D$187:$D$214,[1]基础经济系数!$B$187:$B$214,C339,[1]基础经济系数!$G$187:$G$214,"高级自宝箱")</f>
        <v>0</v>
      </c>
      <c r="Z339">
        <f>SUMIFS([1]基础经济系数!$M$123:$M$153,[1]基础经济系数!$N$123:$N$153,"高级自宝箱",[1]基础经济系数!$J$123:$J$153,A339)</f>
        <v>0</v>
      </c>
    </row>
    <row r="340" spans="1:26" x14ac:dyDescent="0.2">
      <c r="A340">
        <f>玩家成长时间线!A340</f>
        <v>339</v>
      </c>
      <c r="B340">
        <f>玩家成长时间线!B340</f>
        <v>9</v>
      </c>
      <c r="C340">
        <f>IF(MOD(A340,通用估算系数!$B$9),MOD(A340,通用估算系数!$B$9),通用估算系数!$B$9)</f>
        <v>3</v>
      </c>
      <c r="D340">
        <f>钥匙投放计算!C340/100</f>
        <v>2.2728000000000002</v>
      </c>
      <c r="E340">
        <f>VLOOKUP(B340,通用估算系数!$G$1:$H$11,2,FALSE)*通用估算系数!$B$5/通用估算系数!$B$11</f>
        <v>2.25</v>
      </c>
      <c r="F340">
        <f t="shared" si="27"/>
        <v>0</v>
      </c>
      <c r="G340">
        <f t="shared" si="28"/>
        <v>0</v>
      </c>
      <c r="H340">
        <f t="shared" si="29"/>
        <v>1</v>
      </c>
      <c r="I340">
        <f t="shared" si="30"/>
        <v>1</v>
      </c>
      <c r="J340">
        <f>SUMIFS([1]基础经济系数!$M$123:$M$153,[1]基础经济系数!$N$123:$N$153,"稀有自宝箱",[1]基础经济系数!$J$123:$J$153,A340)</f>
        <v>0</v>
      </c>
      <c r="K340">
        <v>2</v>
      </c>
      <c r="L340">
        <v>1</v>
      </c>
      <c r="M340" s="4">
        <f t="shared" si="31"/>
        <v>0.14285714285714285</v>
      </c>
      <c r="N340" s="4">
        <f t="shared" si="31"/>
        <v>0.14285714285714285</v>
      </c>
      <c r="O340">
        <f>IF(B340=B339,0,VLOOKUP(B340,通用估算系数!$Q$1:$R$11,2,FALSE))</f>
        <v>0</v>
      </c>
      <c r="P340">
        <f>SUMIFS([1]基础经济系数!$D$187:$D$214,[1]基础经济系数!$B$187:$B$214,C340,[1]基础经济系数!$G$187:$G$214,"碎片宝箱")</f>
        <v>0</v>
      </c>
      <c r="Q340">
        <f>SUMIFS([1]基础经济系数!$M$123:$M$153,[1]基础经济系数!$N$123:$N$153,"碎片宝箱",[1]基础经济系数!$J$123:$J$153,A340)</f>
        <v>0</v>
      </c>
      <c r="R340">
        <f>IF(B340=B339,0,VLOOKUP(B340,通用估算系数!$T$1:$U$11,2,FALSE))</f>
        <v>0</v>
      </c>
      <c r="S340">
        <f>SUMIFS([1]基础经济系数!$D$187:$D$214,[1]基础经济系数!$B$187:$B$214,C340,[1]基础经济系数!$G$187:$G$214,"部件宝箱")</f>
        <v>0</v>
      </c>
      <c r="T340">
        <f>SUMIFS([1]基础经济系数!$M$123:$M$153,[1]基础经济系数!$N$123:$N$153,"部件宝箱",[1]基础经济系数!$J$123:$J$153,A340)</f>
        <v>0</v>
      </c>
      <c r="U340">
        <f>IF(B340=B339,0,VLOOKUP(B340,通用估算系数!$W$1:$X$11,2,FALSE))</f>
        <v>1</v>
      </c>
      <c r="V340">
        <f>SUMIFS([1]基础经济系数!$D$187:$D$214,[1]基础经济系数!$B$187:$B$214,C340,[1]基础经济系数!$G$187:$G$214,"普通自宝箱")</f>
        <v>0</v>
      </c>
      <c r="W340">
        <f>SUMIFS([1]基础经济系数!$M$123:$M$153,[1]基础经济系数!$N$123:$N$153,"普通自宝箱",[1]基础经济系数!$J$123:$J$153,A340)</f>
        <v>0</v>
      </c>
      <c r="X340">
        <f>IF(B340=B339,0,VLOOKUP(B340,通用估算系数!$Z$1:$AA$11,2,FALSE))+IF(B340&gt;B339,1,0)</f>
        <v>1</v>
      </c>
      <c r="Y340">
        <f>SUMIFS([1]基础经济系数!$D$187:$D$214,[1]基础经济系数!$B$187:$B$214,C340,[1]基础经济系数!$G$187:$G$214,"高级自宝箱")</f>
        <v>0</v>
      </c>
      <c r="Z340">
        <f>SUMIFS([1]基础经济系数!$M$123:$M$153,[1]基础经济系数!$N$123:$N$153,"高级自宝箱",[1]基础经济系数!$J$123:$J$153,A340)</f>
        <v>0</v>
      </c>
    </row>
    <row r="341" spans="1:26" x14ac:dyDescent="0.2">
      <c r="A341">
        <f>玩家成长时间线!A341</f>
        <v>340</v>
      </c>
      <c r="B341">
        <f>玩家成长时间线!B341</f>
        <v>9</v>
      </c>
      <c r="C341">
        <f>IF(MOD(A341,通用估算系数!$B$9),MOD(A341,通用估算系数!$B$9),通用估算系数!$B$9)</f>
        <v>4</v>
      </c>
      <c r="D341">
        <f>钥匙投放计算!C341/100</f>
        <v>2.2827999999999999</v>
      </c>
      <c r="E341">
        <f>VLOOKUP(B341,通用估算系数!$G$1:$H$11,2,FALSE)*通用估算系数!$B$5/通用估算系数!$B$11</f>
        <v>2.25</v>
      </c>
      <c r="F341">
        <f t="shared" si="27"/>
        <v>0</v>
      </c>
      <c r="G341">
        <f t="shared" si="28"/>
        <v>0</v>
      </c>
      <c r="H341">
        <f t="shared" si="29"/>
        <v>0</v>
      </c>
      <c r="I341">
        <f t="shared" si="30"/>
        <v>0</v>
      </c>
      <c r="J341">
        <f>SUMIFS([1]基础经济系数!$M$123:$M$153,[1]基础经济系数!$N$123:$N$153,"稀有自宝箱",[1]基础经济系数!$J$123:$J$153,A341)</f>
        <v>0</v>
      </c>
      <c r="K341">
        <v>2</v>
      </c>
      <c r="L341">
        <v>1</v>
      </c>
      <c r="M341" s="4">
        <f t="shared" si="31"/>
        <v>0.14285714285714285</v>
      </c>
      <c r="N341" s="4">
        <f t="shared" si="31"/>
        <v>0.14285714285714285</v>
      </c>
      <c r="O341">
        <f>IF(B341=B340,0,VLOOKUP(B341,通用估算系数!$Q$1:$R$11,2,FALSE))</f>
        <v>0</v>
      </c>
      <c r="P341">
        <f>SUMIFS([1]基础经济系数!$D$187:$D$214,[1]基础经济系数!$B$187:$B$214,C341,[1]基础经济系数!$G$187:$G$214,"碎片宝箱")</f>
        <v>0</v>
      </c>
      <c r="Q341">
        <f>SUMIFS([1]基础经济系数!$M$123:$M$153,[1]基础经济系数!$N$123:$N$153,"碎片宝箱",[1]基础经济系数!$J$123:$J$153,A341)</f>
        <v>0</v>
      </c>
      <c r="R341">
        <f>IF(B341=B340,0,VLOOKUP(B341,通用估算系数!$T$1:$U$11,2,FALSE))</f>
        <v>0</v>
      </c>
      <c r="S341">
        <f>SUMIFS([1]基础经济系数!$D$187:$D$214,[1]基础经济系数!$B$187:$B$214,C341,[1]基础经济系数!$G$187:$G$214,"部件宝箱")</f>
        <v>0</v>
      </c>
      <c r="T341">
        <f>SUMIFS([1]基础经济系数!$M$123:$M$153,[1]基础经济系数!$N$123:$N$153,"部件宝箱",[1]基础经济系数!$J$123:$J$153,A341)</f>
        <v>0</v>
      </c>
      <c r="U341">
        <f>IF(B341=B340,0,VLOOKUP(B341,通用估算系数!$W$1:$X$11,2,FALSE))</f>
        <v>0</v>
      </c>
      <c r="V341">
        <f>SUMIFS([1]基础经济系数!$D$187:$D$214,[1]基础经济系数!$B$187:$B$214,C341,[1]基础经济系数!$G$187:$G$214,"普通自宝箱")</f>
        <v>0</v>
      </c>
      <c r="W341">
        <f>SUMIFS([1]基础经济系数!$M$123:$M$153,[1]基础经济系数!$N$123:$N$153,"普通自宝箱",[1]基础经济系数!$J$123:$J$153,A341)</f>
        <v>0</v>
      </c>
      <c r="X341">
        <f>IF(B341=B340,0,VLOOKUP(B341,通用估算系数!$Z$1:$AA$11,2,FALSE))+IF(B341&gt;B340,1,0)</f>
        <v>0</v>
      </c>
      <c r="Y341">
        <f>SUMIFS([1]基础经济系数!$D$187:$D$214,[1]基础经济系数!$B$187:$B$214,C341,[1]基础经济系数!$G$187:$G$214,"高级自宝箱")</f>
        <v>0</v>
      </c>
      <c r="Z341">
        <f>SUMIFS([1]基础经济系数!$M$123:$M$153,[1]基础经济系数!$N$123:$N$153,"高级自宝箱",[1]基础经济系数!$J$123:$J$153,A341)</f>
        <v>0</v>
      </c>
    </row>
    <row r="342" spans="1:26" x14ac:dyDescent="0.2">
      <c r="A342">
        <f>玩家成长时间线!A342</f>
        <v>341</v>
      </c>
      <c r="B342">
        <f>玩家成长时间线!B342</f>
        <v>9</v>
      </c>
      <c r="C342">
        <f>IF(MOD(A342,通用估算系数!$B$9),MOD(A342,通用估算系数!$B$9),通用估算系数!$B$9)</f>
        <v>5</v>
      </c>
      <c r="D342">
        <f>钥匙投放计算!C342/100</f>
        <v>2.3927999999999998</v>
      </c>
      <c r="E342">
        <f>VLOOKUP(B342,通用估算系数!$G$1:$H$11,2,FALSE)*通用估算系数!$B$5/通用估算系数!$B$11</f>
        <v>2.25</v>
      </c>
      <c r="F342">
        <f t="shared" si="27"/>
        <v>0</v>
      </c>
      <c r="G342">
        <f t="shared" si="28"/>
        <v>0</v>
      </c>
      <c r="H342">
        <f t="shared" si="29"/>
        <v>0</v>
      </c>
      <c r="I342">
        <f t="shared" si="30"/>
        <v>0</v>
      </c>
      <c r="J342">
        <f>SUMIFS([1]基础经济系数!$M$123:$M$153,[1]基础经济系数!$N$123:$N$153,"稀有自宝箱",[1]基础经济系数!$J$123:$J$153,A342)</f>
        <v>0</v>
      </c>
      <c r="K342">
        <v>2</v>
      </c>
      <c r="L342">
        <v>1</v>
      </c>
      <c r="M342" s="4">
        <f t="shared" si="31"/>
        <v>0.14285714285714285</v>
      </c>
      <c r="N342" s="4">
        <f t="shared" si="31"/>
        <v>0.14285714285714285</v>
      </c>
      <c r="O342">
        <f>IF(B342=B341,0,VLOOKUP(B342,通用估算系数!$Q$1:$R$11,2,FALSE))</f>
        <v>0</v>
      </c>
      <c r="P342">
        <f>SUMIFS([1]基础经济系数!$D$187:$D$214,[1]基础经济系数!$B$187:$B$214,C342,[1]基础经济系数!$G$187:$G$214,"碎片宝箱")</f>
        <v>0</v>
      </c>
      <c r="Q342">
        <f>SUMIFS([1]基础经济系数!$M$123:$M$153,[1]基础经济系数!$N$123:$N$153,"碎片宝箱",[1]基础经济系数!$J$123:$J$153,A342)</f>
        <v>0</v>
      </c>
      <c r="R342">
        <f>IF(B342=B341,0,VLOOKUP(B342,通用估算系数!$T$1:$U$11,2,FALSE))</f>
        <v>0</v>
      </c>
      <c r="S342">
        <f>SUMIFS([1]基础经济系数!$D$187:$D$214,[1]基础经济系数!$B$187:$B$214,C342,[1]基础经济系数!$G$187:$G$214,"部件宝箱")</f>
        <v>0</v>
      </c>
      <c r="T342">
        <f>SUMIFS([1]基础经济系数!$M$123:$M$153,[1]基础经济系数!$N$123:$N$153,"部件宝箱",[1]基础经济系数!$J$123:$J$153,A342)</f>
        <v>0</v>
      </c>
      <c r="U342">
        <f>IF(B342=B341,0,VLOOKUP(B342,通用估算系数!$W$1:$X$11,2,FALSE))</f>
        <v>0</v>
      </c>
      <c r="V342">
        <f>SUMIFS([1]基础经济系数!$D$187:$D$214,[1]基础经济系数!$B$187:$B$214,C342,[1]基础经济系数!$G$187:$G$214,"普通自宝箱")</f>
        <v>0</v>
      </c>
      <c r="W342">
        <f>SUMIFS([1]基础经济系数!$M$123:$M$153,[1]基础经济系数!$N$123:$N$153,"普通自宝箱",[1]基础经济系数!$J$123:$J$153,A342)</f>
        <v>0</v>
      </c>
      <c r="X342">
        <f>IF(B342=B341,0,VLOOKUP(B342,通用估算系数!$Z$1:$AA$11,2,FALSE))+IF(B342&gt;B341,1,0)</f>
        <v>0</v>
      </c>
      <c r="Y342">
        <f>SUMIFS([1]基础经济系数!$D$187:$D$214,[1]基础经济系数!$B$187:$B$214,C342,[1]基础经济系数!$G$187:$G$214,"高级自宝箱")</f>
        <v>0</v>
      </c>
      <c r="Z342">
        <f>SUMIFS([1]基础经济系数!$M$123:$M$153,[1]基础经济系数!$N$123:$N$153,"高级自宝箱",[1]基础经济系数!$J$123:$J$153,A342)</f>
        <v>0</v>
      </c>
    </row>
    <row r="343" spans="1:26" x14ac:dyDescent="0.2">
      <c r="A343">
        <f>玩家成长时间线!A343</f>
        <v>342</v>
      </c>
      <c r="B343">
        <f>玩家成长时间线!B343</f>
        <v>10</v>
      </c>
      <c r="C343">
        <f>IF(MOD(A343,通用估算系数!$B$9),MOD(A343,通用估算系数!$B$9),通用估算系数!$B$9)</f>
        <v>6</v>
      </c>
      <c r="D343">
        <f>钥匙投放计算!C343/100</f>
        <v>2.3028</v>
      </c>
      <c r="E343">
        <f>VLOOKUP(B343,通用估算系数!$G$1:$H$11,2,FALSE)*通用估算系数!$B$5/通用估算系数!$B$11</f>
        <v>2.25</v>
      </c>
      <c r="F343">
        <f t="shared" si="27"/>
        <v>0</v>
      </c>
      <c r="G343">
        <f t="shared" si="28"/>
        <v>0</v>
      </c>
      <c r="H343">
        <f t="shared" si="29"/>
        <v>0</v>
      </c>
      <c r="I343">
        <f t="shared" si="30"/>
        <v>1</v>
      </c>
      <c r="J343">
        <f>SUMIFS([1]基础经济系数!$M$123:$M$153,[1]基础经济系数!$N$123:$N$153,"稀有自宝箱",[1]基础经济系数!$J$123:$J$153,A343)</f>
        <v>0</v>
      </c>
      <c r="K343">
        <v>2</v>
      </c>
      <c r="L343">
        <v>1</v>
      </c>
      <c r="M343" s="4">
        <f t="shared" si="31"/>
        <v>0.14285714285714285</v>
      </c>
      <c r="N343" s="4">
        <f t="shared" si="31"/>
        <v>0.14285714285714285</v>
      </c>
      <c r="O343">
        <f>IF(B343=B342,0,VLOOKUP(B343,通用估算系数!$Q$1:$R$11,2,FALSE))</f>
        <v>0</v>
      </c>
      <c r="P343">
        <f>SUMIFS([1]基础经济系数!$D$187:$D$214,[1]基础经济系数!$B$187:$B$214,C343,[1]基础经济系数!$G$187:$G$214,"碎片宝箱")</f>
        <v>0</v>
      </c>
      <c r="Q343">
        <f>SUMIFS([1]基础经济系数!$M$123:$M$153,[1]基础经济系数!$N$123:$N$153,"碎片宝箱",[1]基础经济系数!$J$123:$J$153,A343)</f>
        <v>0</v>
      </c>
      <c r="R343">
        <f>IF(B343=B342,0,VLOOKUP(B343,通用估算系数!$T$1:$U$11,2,FALSE))</f>
        <v>0</v>
      </c>
      <c r="S343">
        <f>SUMIFS([1]基础经济系数!$D$187:$D$214,[1]基础经济系数!$B$187:$B$214,C343,[1]基础经济系数!$G$187:$G$214,"部件宝箱")</f>
        <v>0</v>
      </c>
      <c r="T343">
        <f>SUMIFS([1]基础经济系数!$M$123:$M$153,[1]基础经济系数!$N$123:$N$153,"部件宝箱",[1]基础经济系数!$J$123:$J$153,A343)</f>
        <v>0</v>
      </c>
      <c r="U343">
        <f>IF(B343=B342,0,VLOOKUP(B343,通用估算系数!$W$1:$X$11,2,FALSE))</f>
        <v>0</v>
      </c>
      <c r="V343">
        <f>SUMIFS([1]基础经济系数!$D$187:$D$214,[1]基础经济系数!$B$187:$B$214,C343,[1]基础经济系数!$G$187:$G$214,"普通自宝箱")</f>
        <v>0</v>
      </c>
      <c r="W343">
        <f>SUMIFS([1]基础经济系数!$M$123:$M$153,[1]基础经济系数!$N$123:$N$153,"普通自宝箱",[1]基础经济系数!$J$123:$J$153,A343)</f>
        <v>0</v>
      </c>
      <c r="X343">
        <f>IF(B343=B342,0,VLOOKUP(B343,通用估算系数!$Z$1:$AA$11,2,FALSE))+IF(B343&gt;B342,1,0)</f>
        <v>1</v>
      </c>
      <c r="Y343">
        <f>SUMIFS([1]基础经济系数!$D$187:$D$214,[1]基础经济系数!$B$187:$B$214,C343,[1]基础经济系数!$G$187:$G$214,"高级自宝箱")</f>
        <v>0</v>
      </c>
      <c r="Z343">
        <f>SUMIFS([1]基础经济系数!$M$123:$M$153,[1]基础经济系数!$N$123:$N$153,"高级自宝箱",[1]基础经济系数!$J$123:$J$153,A343)</f>
        <v>0</v>
      </c>
    </row>
    <row r="344" spans="1:26" x14ac:dyDescent="0.2">
      <c r="A344">
        <f>玩家成长时间线!A344</f>
        <v>343</v>
      </c>
      <c r="B344">
        <f>玩家成长时间线!B344</f>
        <v>10</v>
      </c>
      <c r="C344">
        <f>IF(MOD(A344,通用估算系数!$B$9),MOD(A344,通用估算系数!$B$9),通用估算系数!$B$9)</f>
        <v>7</v>
      </c>
      <c r="D344">
        <f>钥匙投放计算!C344/100</f>
        <v>2.3128000000000002</v>
      </c>
      <c r="E344">
        <f>VLOOKUP(B344,通用估算系数!$G$1:$H$11,2,FALSE)*通用估算系数!$B$5/通用估算系数!$B$11</f>
        <v>2.25</v>
      </c>
      <c r="F344">
        <f t="shared" si="27"/>
        <v>0</v>
      </c>
      <c r="G344">
        <f t="shared" si="28"/>
        <v>1</v>
      </c>
      <c r="H344">
        <f t="shared" si="29"/>
        <v>0</v>
      </c>
      <c r="I344">
        <f t="shared" si="30"/>
        <v>0</v>
      </c>
      <c r="J344">
        <f>SUMIFS([1]基础经济系数!$M$123:$M$153,[1]基础经济系数!$N$123:$N$153,"稀有自宝箱",[1]基础经济系数!$J$123:$J$153,A344)</f>
        <v>0</v>
      </c>
      <c r="K344">
        <v>2</v>
      </c>
      <c r="L344">
        <v>1</v>
      </c>
      <c r="M344" s="4">
        <f t="shared" si="31"/>
        <v>0.14285714285714285</v>
      </c>
      <c r="N344" s="4">
        <f t="shared" si="31"/>
        <v>0.14285714285714285</v>
      </c>
      <c r="O344">
        <f>IF(B344=B343,0,VLOOKUP(B344,通用估算系数!$Q$1:$R$11,2,FALSE))</f>
        <v>0</v>
      </c>
      <c r="P344">
        <f>SUMIFS([1]基础经济系数!$D$187:$D$214,[1]基础经济系数!$B$187:$B$214,C344,[1]基础经济系数!$G$187:$G$214,"碎片宝箱")</f>
        <v>0</v>
      </c>
      <c r="Q344">
        <f>SUMIFS([1]基础经济系数!$M$123:$M$153,[1]基础经济系数!$N$123:$N$153,"碎片宝箱",[1]基础经济系数!$J$123:$J$153,A344)</f>
        <v>0</v>
      </c>
      <c r="R344">
        <f>IF(B344=B343,0,VLOOKUP(B344,通用估算系数!$T$1:$U$11,2,FALSE))</f>
        <v>0</v>
      </c>
      <c r="S344">
        <f>SUMIFS([1]基础经济系数!$D$187:$D$214,[1]基础经济系数!$B$187:$B$214,C344,[1]基础经济系数!$G$187:$G$214,"部件宝箱")</f>
        <v>1</v>
      </c>
      <c r="T344">
        <f>SUMIFS([1]基础经济系数!$M$123:$M$153,[1]基础经济系数!$N$123:$N$153,"部件宝箱",[1]基础经济系数!$J$123:$J$153,A344)</f>
        <v>0</v>
      </c>
      <c r="U344">
        <f>IF(B344=B343,0,VLOOKUP(B344,通用估算系数!$W$1:$X$11,2,FALSE))</f>
        <v>0</v>
      </c>
      <c r="V344">
        <f>SUMIFS([1]基础经济系数!$D$187:$D$214,[1]基础经济系数!$B$187:$B$214,C344,[1]基础经济系数!$G$187:$G$214,"普通自宝箱")</f>
        <v>0</v>
      </c>
      <c r="W344">
        <f>SUMIFS([1]基础经济系数!$M$123:$M$153,[1]基础经济系数!$N$123:$N$153,"普通自宝箱",[1]基础经济系数!$J$123:$J$153,A344)</f>
        <v>0</v>
      </c>
      <c r="X344">
        <f>IF(B344=B343,0,VLOOKUP(B344,通用估算系数!$Z$1:$AA$11,2,FALSE))+IF(B344&gt;B343,1,0)</f>
        <v>0</v>
      </c>
      <c r="Y344">
        <f>SUMIFS([1]基础经济系数!$D$187:$D$214,[1]基础经济系数!$B$187:$B$214,C344,[1]基础经济系数!$G$187:$G$214,"高级自宝箱")</f>
        <v>0</v>
      </c>
      <c r="Z344">
        <f>SUMIFS([1]基础经济系数!$M$123:$M$153,[1]基础经济系数!$N$123:$N$153,"高级自宝箱",[1]基础经济系数!$J$123:$J$153,A344)</f>
        <v>0</v>
      </c>
    </row>
    <row r="345" spans="1:26" x14ac:dyDescent="0.2">
      <c r="A345">
        <f>玩家成长时间线!A345</f>
        <v>344</v>
      </c>
      <c r="B345">
        <f>玩家成长时间线!B345</f>
        <v>10</v>
      </c>
      <c r="C345">
        <f>IF(MOD(A345,通用估算系数!$B$9),MOD(A345,通用估算系数!$B$9),通用估算系数!$B$9)</f>
        <v>8</v>
      </c>
      <c r="D345">
        <f>钥匙投放计算!C345/100</f>
        <v>2.3228</v>
      </c>
      <c r="E345">
        <f>VLOOKUP(B345,通用估算系数!$G$1:$H$11,2,FALSE)*通用估算系数!$B$5/通用估算系数!$B$11</f>
        <v>2.25</v>
      </c>
      <c r="F345">
        <f t="shared" si="27"/>
        <v>0</v>
      </c>
      <c r="G345">
        <f t="shared" si="28"/>
        <v>0</v>
      </c>
      <c r="H345">
        <f t="shared" si="29"/>
        <v>0</v>
      </c>
      <c r="I345">
        <f t="shared" si="30"/>
        <v>0</v>
      </c>
      <c r="J345">
        <f>SUMIFS([1]基础经济系数!$M$123:$M$153,[1]基础经济系数!$N$123:$N$153,"稀有自宝箱",[1]基础经济系数!$J$123:$J$153,A345)</f>
        <v>0</v>
      </c>
      <c r="K345">
        <v>2</v>
      </c>
      <c r="L345">
        <v>1</v>
      </c>
      <c r="M345" s="4">
        <f t="shared" si="31"/>
        <v>0.14285714285714285</v>
      </c>
      <c r="N345" s="4">
        <f t="shared" si="31"/>
        <v>0.14285714285714285</v>
      </c>
      <c r="O345">
        <f>IF(B345=B344,0,VLOOKUP(B345,通用估算系数!$Q$1:$R$11,2,FALSE))</f>
        <v>0</v>
      </c>
      <c r="P345">
        <f>SUMIFS([1]基础经济系数!$D$187:$D$214,[1]基础经济系数!$B$187:$B$214,C345,[1]基础经济系数!$G$187:$G$214,"碎片宝箱")</f>
        <v>0</v>
      </c>
      <c r="Q345">
        <f>SUMIFS([1]基础经济系数!$M$123:$M$153,[1]基础经济系数!$N$123:$N$153,"碎片宝箱",[1]基础经济系数!$J$123:$J$153,A345)</f>
        <v>0</v>
      </c>
      <c r="R345">
        <f>IF(B345=B344,0,VLOOKUP(B345,通用估算系数!$T$1:$U$11,2,FALSE))</f>
        <v>0</v>
      </c>
      <c r="S345">
        <f>SUMIFS([1]基础经济系数!$D$187:$D$214,[1]基础经济系数!$B$187:$B$214,C345,[1]基础经济系数!$G$187:$G$214,"部件宝箱")</f>
        <v>0</v>
      </c>
      <c r="T345">
        <f>SUMIFS([1]基础经济系数!$M$123:$M$153,[1]基础经济系数!$N$123:$N$153,"部件宝箱",[1]基础经济系数!$J$123:$J$153,A345)</f>
        <v>0</v>
      </c>
      <c r="U345">
        <f>IF(B345=B344,0,VLOOKUP(B345,通用估算系数!$W$1:$X$11,2,FALSE))</f>
        <v>0</v>
      </c>
      <c r="V345">
        <f>SUMIFS([1]基础经济系数!$D$187:$D$214,[1]基础经济系数!$B$187:$B$214,C345,[1]基础经济系数!$G$187:$G$214,"普通自宝箱")</f>
        <v>0</v>
      </c>
      <c r="W345">
        <f>SUMIFS([1]基础经济系数!$M$123:$M$153,[1]基础经济系数!$N$123:$N$153,"普通自宝箱",[1]基础经济系数!$J$123:$J$153,A345)</f>
        <v>0</v>
      </c>
      <c r="X345">
        <f>IF(B345=B344,0,VLOOKUP(B345,通用估算系数!$Z$1:$AA$11,2,FALSE))+IF(B345&gt;B344,1,0)</f>
        <v>0</v>
      </c>
      <c r="Y345">
        <f>SUMIFS([1]基础经济系数!$D$187:$D$214,[1]基础经济系数!$B$187:$B$214,C345,[1]基础经济系数!$G$187:$G$214,"高级自宝箱")</f>
        <v>0</v>
      </c>
      <c r="Z345">
        <f>SUMIFS([1]基础经济系数!$M$123:$M$153,[1]基础经济系数!$N$123:$N$153,"高级自宝箱",[1]基础经济系数!$J$123:$J$153,A345)</f>
        <v>0</v>
      </c>
    </row>
    <row r="346" spans="1:26" x14ac:dyDescent="0.2">
      <c r="A346">
        <f>玩家成长时间线!A346</f>
        <v>345</v>
      </c>
      <c r="B346">
        <f>玩家成长时间线!B346</f>
        <v>10</v>
      </c>
      <c r="C346">
        <f>IF(MOD(A346,通用估算系数!$B$9),MOD(A346,通用估算系数!$B$9),通用估算系数!$B$9)</f>
        <v>9</v>
      </c>
      <c r="D346">
        <f>钥匙投放计算!C346/100</f>
        <v>2.5327999999999999</v>
      </c>
      <c r="E346">
        <f>VLOOKUP(B346,通用估算系数!$G$1:$H$11,2,FALSE)*通用估算系数!$B$5/通用估算系数!$B$11</f>
        <v>2.25</v>
      </c>
      <c r="F346">
        <f t="shared" si="27"/>
        <v>1</v>
      </c>
      <c r="G346">
        <f t="shared" si="28"/>
        <v>0</v>
      </c>
      <c r="H346">
        <f t="shared" si="29"/>
        <v>0</v>
      </c>
      <c r="I346">
        <f t="shared" si="30"/>
        <v>0</v>
      </c>
      <c r="J346">
        <f>SUMIFS([1]基础经济系数!$M$123:$M$153,[1]基础经济系数!$N$123:$N$153,"稀有自宝箱",[1]基础经济系数!$J$123:$J$153,A346)</f>
        <v>0</v>
      </c>
      <c r="K346">
        <v>2</v>
      </c>
      <c r="L346">
        <v>1</v>
      </c>
      <c r="M346" s="4">
        <f t="shared" si="31"/>
        <v>0.14285714285714285</v>
      </c>
      <c r="N346" s="4">
        <f t="shared" si="31"/>
        <v>0.14285714285714285</v>
      </c>
      <c r="O346">
        <f>IF(B346=B345,0,VLOOKUP(B346,通用估算系数!$Q$1:$R$11,2,FALSE))</f>
        <v>0</v>
      </c>
      <c r="P346">
        <f>SUMIFS([1]基础经济系数!$D$187:$D$214,[1]基础经济系数!$B$187:$B$214,C346,[1]基础经济系数!$G$187:$G$214,"碎片宝箱")</f>
        <v>0</v>
      </c>
      <c r="Q346">
        <f>SUMIFS([1]基础经济系数!$M$123:$M$153,[1]基础经济系数!$N$123:$N$153,"碎片宝箱",[1]基础经济系数!$J$123:$J$153,A346)</f>
        <v>1</v>
      </c>
      <c r="R346">
        <f>IF(B346=B345,0,VLOOKUP(B346,通用估算系数!$T$1:$U$11,2,FALSE))</f>
        <v>0</v>
      </c>
      <c r="S346">
        <f>SUMIFS([1]基础经济系数!$D$187:$D$214,[1]基础经济系数!$B$187:$B$214,C346,[1]基础经济系数!$G$187:$G$214,"部件宝箱")</f>
        <v>0</v>
      </c>
      <c r="T346">
        <f>SUMIFS([1]基础经济系数!$M$123:$M$153,[1]基础经济系数!$N$123:$N$153,"部件宝箱",[1]基础经济系数!$J$123:$J$153,A346)</f>
        <v>0</v>
      </c>
      <c r="U346">
        <f>IF(B346=B345,0,VLOOKUP(B346,通用估算系数!$W$1:$X$11,2,FALSE))</f>
        <v>0</v>
      </c>
      <c r="V346">
        <f>SUMIFS([1]基础经济系数!$D$187:$D$214,[1]基础经济系数!$B$187:$B$214,C346,[1]基础经济系数!$G$187:$G$214,"普通自宝箱")</f>
        <v>0</v>
      </c>
      <c r="W346">
        <f>SUMIFS([1]基础经济系数!$M$123:$M$153,[1]基础经济系数!$N$123:$N$153,"普通自宝箱",[1]基础经济系数!$J$123:$J$153,A346)</f>
        <v>0</v>
      </c>
      <c r="X346">
        <f>IF(B346=B345,0,VLOOKUP(B346,通用估算系数!$Z$1:$AA$11,2,FALSE))+IF(B346&gt;B345,1,0)</f>
        <v>0</v>
      </c>
      <c r="Y346">
        <f>SUMIFS([1]基础经济系数!$D$187:$D$214,[1]基础经济系数!$B$187:$B$214,C346,[1]基础经济系数!$G$187:$G$214,"高级自宝箱")</f>
        <v>0</v>
      </c>
      <c r="Z346">
        <f>SUMIFS([1]基础经济系数!$M$123:$M$153,[1]基础经济系数!$N$123:$N$153,"高级自宝箱",[1]基础经济系数!$J$123:$J$153,A346)</f>
        <v>0</v>
      </c>
    </row>
    <row r="347" spans="1:26" x14ac:dyDescent="0.2">
      <c r="A347">
        <f>玩家成长时间线!A347</f>
        <v>346</v>
      </c>
      <c r="B347">
        <f>玩家成长时间线!B347</f>
        <v>10</v>
      </c>
      <c r="C347">
        <f>IF(MOD(A347,通用估算系数!$B$9),MOD(A347,通用估算系数!$B$9),通用估算系数!$B$9)</f>
        <v>10</v>
      </c>
      <c r="D347">
        <f>钥匙投放计算!C347/100</f>
        <v>2.3428</v>
      </c>
      <c r="E347">
        <f>VLOOKUP(B347,通用估算系数!$G$1:$H$11,2,FALSE)*通用估算系数!$B$5/通用估算系数!$B$11</f>
        <v>2.25</v>
      </c>
      <c r="F347">
        <f t="shared" si="27"/>
        <v>0</v>
      </c>
      <c r="G347">
        <f t="shared" si="28"/>
        <v>0</v>
      </c>
      <c r="H347">
        <f t="shared" si="29"/>
        <v>0</v>
      </c>
      <c r="I347">
        <f t="shared" si="30"/>
        <v>0</v>
      </c>
      <c r="J347">
        <f>SUMIFS([1]基础经济系数!$M$123:$M$153,[1]基础经济系数!$N$123:$N$153,"稀有自宝箱",[1]基础经济系数!$J$123:$J$153,A347)</f>
        <v>0</v>
      </c>
      <c r="K347">
        <v>2</v>
      </c>
      <c r="L347">
        <v>1</v>
      </c>
      <c r="M347" s="4">
        <f t="shared" si="31"/>
        <v>0.14285714285714285</v>
      </c>
      <c r="N347" s="4">
        <f t="shared" si="31"/>
        <v>0.14285714285714285</v>
      </c>
      <c r="O347">
        <f>IF(B347=B346,0,VLOOKUP(B347,通用估算系数!$Q$1:$R$11,2,FALSE))</f>
        <v>0</v>
      </c>
      <c r="P347">
        <f>SUMIFS([1]基础经济系数!$D$187:$D$214,[1]基础经济系数!$B$187:$B$214,C347,[1]基础经济系数!$G$187:$G$214,"碎片宝箱")</f>
        <v>0</v>
      </c>
      <c r="Q347">
        <f>SUMIFS([1]基础经济系数!$M$123:$M$153,[1]基础经济系数!$N$123:$N$153,"碎片宝箱",[1]基础经济系数!$J$123:$J$153,A347)</f>
        <v>0</v>
      </c>
      <c r="R347">
        <f>IF(B347=B346,0,VLOOKUP(B347,通用估算系数!$T$1:$U$11,2,FALSE))</f>
        <v>0</v>
      </c>
      <c r="S347">
        <f>SUMIFS([1]基础经济系数!$D$187:$D$214,[1]基础经济系数!$B$187:$B$214,C347,[1]基础经济系数!$G$187:$G$214,"部件宝箱")</f>
        <v>0</v>
      </c>
      <c r="T347">
        <f>SUMIFS([1]基础经济系数!$M$123:$M$153,[1]基础经济系数!$N$123:$N$153,"部件宝箱",[1]基础经济系数!$J$123:$J$153,A347)</f>
        <v>0</v>
      </c>
      <c r="U347">
        <f>IF(B347=B346,0,VLOOKUP(B347,通用估算系数!$W$1:$X$11,2,FALSE))</f>
        <v>0</v>
      </c>
      <c r="V347">
        <f>SUMIFS([1]基础经济系数!$D$187:$D$214,[1]基础经济系数!$B$187:$B$214,C347,[1]基础经济系数!$G$187:$G$214,"普通自宝箱")</f>
        <v>0</v>
      </c>
      <c r="W347">
        <f>SUMIFS([1]基础经济系数!$M$123:$M$153,[1]基础经济系数!$N$123:$N$153,"普通自宝箱",[1]基础经济系数!$J$123:$J$153,A347)</f>
        <v>0</v>
      </c>
      <c r="X347">
        <f>IF(B347=B346,0,VLOOKUP(B347,通用估算系数!$Z$1:$AA$11,2,FALSE))+IF(B347&gt;B346,1,0)</f>
        <v>0</v>
      </c>
      <c r="Y347">
        <f>SUMIFS([1]基础经济系数!$D$187:$D$214,[1]基础经济系数!$B$187:$B$214,C347,[1]基础经济系数!$G$187:$G$214,"高级自宝箱")</f>
        <v>0</v>
      </c>
      <c r="Z347">
        <f>SUMIFS([1]基础经济系数!$M$123:$M$153,[1]基础经济系数!$N$123:$N$153,"高级自宝箱",[1]基础经济系数!$J$123:$J$153,A347)</f>
        <v>0</v>
      </c>
    </row>
    <row r="348" spans="1:26" x14ac:dyDescent="0.2">
      <c r="A348">
        <f>玩家成长时间线!A348</f>
        <v>347</v>
      </c>
      <c r="B348">
        <f>玩家成长时间线!B348</f>
        <v>10</v>
      </c>
      <c r="C348">
        <f>IF(MOD(A348,通用估算系数!$B$9),MOD(A348,通用估算系数!$B$9),通用估算系数!$B$9)</f>
        <v>11</v>
      </c>
      <c r="D348">
        <f>钥匙投放计算!C348/100</f>
        <v>2.3528000000000002</v>
      </c>
      <c r="E348">
        <f>VLOOKUP(B348,通用估算系数!$G$1:$H$11,2,FALSE)*通用估算系数!$B$5/通用估算系数!$B$11</f>
        <v>2.25</v>
      </c>
      <c r="F348">
        <f t="shared" si="27"/>
        <v>0</v>
      </c>
      <c r="G348">
        <f t="shared" si="28"/>
        <v>0</v>
      </c>
      <c r="H348">
        <f t="shared" si="29"/>
        <v>0</v>
      </c>
      <c r="I348">
        <f t="shared" si="30"/>
        <v>0</v>
      </c>
      <c r="J348">
        <f>SUMIFS([1]基础经济系数!$M$123:$M$153,[1]基础经济系数!$N$123:$N$153,"稀有自宝箱",[1]基础经济系数!$J$123:$J$153,A348)</f>
        <v>0</v>
      </c>
      <c r="K348">
        <v>2</v>
      </c>
      <c r="L348">
        <v>1</v>
      </c>
      <c r="M348" s="4">
        <f t="shared" si="31"/>
        <v>0.14285714285714285</v>
      </c>
      <c r="N348" s="4">
        <f t="shared" si="31"/>
        <v>0.14285714285714285</v>
      </c>
      <c r="O348">
        <f>IF(B348=B347,0,VLOOKUP(B348,通用估算系数!$Q$1:$R$11,2,FALSE))</f>
        <v>0</v>
      </c>
      <c r="P348">
        <f>SUMIFS([1]基础经济系数!$D$187:$D$214,[1]基础经济系数!$B$187:$B$214,C348,[1]基础经济系数!$G$187:$G$214,"碎片宝箱")</f>
        <v>0</v>
      </c>
      <c r="Q348">
        <f>SUMIFS([1]基础经济系数!$M$123:$M$153,[1]基础经济系数!$N$123:$N$153,"碎片宝箱",[1]基础经济系数!$J$123:$J$153,A348)</f>
        <v>0</v>
      </c>
      <c r="R348">
        <f>IF(B348=B347,0,VLOOKUP(B348,通用估算系数!$T$1:$U$11,2,FALSE))</f>
        <v>0</v>
      </c>
      <c r="S348">
        <f>SUMIFS([1]基础经济系数!$D$187:$D$214,[1]基础经济系数!$B$187:$B$214,C348,[1]基础经济系数!$G$187:$G$214,"部件宝箱")</f>
        <v>0</v>
      </c>
      <c r="T348">
        <f>SUMIFS([1]基础经济系数!$M$123:$M$153,[1]基础经济系数!$N$123:$N$153,"部件宝箱",[1]基础经济系数!$J$123:$J$153,A348)</f>
        <v>0</v>
      </c>
      <c r="U348">
        <f>IF(B348=B347,0,VLOOKUP(B348,通用估算系数!$W$1:$X$11,2,FALSE))</f>
        <v>0</v>
      </c>
      <c r="V348">
        <f>SUMIFS([1]基础经济系数!$D$187:$D$214,[1]基础经济系数!$B$187:$B$214,C348,[1]基础经济系数!$G$187:$G$214,"普通自宝箱")</f>
        <v>0</v>
      </c>
      <c r="W348">
        <f>SUMIFS([1]基础经济系数!$M$123:$M$153,[1]基础经济系数!$N$123:$N$153,"普通自宝箱",[1]基础经济系数!$J$123:$J$153,A348)</f>
        <v>0</v>
      </c>
      <c r="X348">
        <f>IF(B348=B347,0,VLOOKUP(B348,通用估算系数!$Z$1:$AA$11,2,FALSE))+IF(B348&gt;B347,1,0)</f>
        <v>0</v>
      </c>
      <c r="Y348">
        <f>SUMIFS([1]基础经济系数!$D$187:$D$214,[1]基础经济系数!$B$187:$B$214,C348,[1]基础经济系数!$G$187:$G$214,"高级自宝箱")</f>
        <v>0</v>
      </c>
      <c r="Z348">
        <f>SUMIFS([1]基础经济系数!$M$123:$M$153,[1]基础经济系数!$N$123:$N$153,"高级自宝箱",[1]基础经济系数!$J$123:$J$153,A348)</f>
        <v>0</v>
      </c>
    </row>
    <row r="349" spans="1:26" x14ac:dyDescent="0.2">
      <c r="A349">
        <f>玩家成长时间线!A349</f>
        <v>348</v>
      </c>
      <c r="B349">
        <f>玩家成长时间线!B349</f>
        <v>10</v>
      </c>
      <c r="C349">
        <f>IF(MOD(A349,通用估算系数!$B$9),MOD(A349,通用估算系数!$B$9),通用估算系数!$B$9)</f>
        <v>12</v>
      </c>
      <c r="D349">
        <f>钥匙投放计算!C349/100</f>
        <v>2.5627999999999997</v>
      </c>
      <c r="E349">
        <f>VLOOKUP(B349,通用估算系数!$G$1:$H$11,2,FALSE)*通用估算系数!$B$5/通用估算系数!$B$11</f>
        <v>2.25</v>
      </c>
      <c r="F349">
        <f t="shared" si="27"/>
        <v>0</v>
      </c>
      <c r="G349">
        <f t="shared" si="28"/>
        <v>0</v>
      </c>
      <c r="H349">
        <f t="shared" si="29"/>
        <v>0</v>
      </c>
      <c r="I349">
        <f t="shared" si="30"/>
        <v>0</v>
      </c>
      <c r="J349">
        <f>SUMIFS([1]基础经济系数!$M$123:$M$153,[1]基础经济系数!$N$123:$N$153,"稀有自宝箱",[1]基础经济系数!$J$123:$J$153,A349)</f>
        <v>0</v>
      </c>
      <c r="K349">
        <v>2</v>
      </c>
      <c r="L349">
        <v>1</v>
      </c>
      <c r="M349" s="4">
        <f t="shared" si="31"/>
        <v>0.14285714285714285</v>
      </c>
      <c r="N349" s="4">
        <f t="shared" si="31"/>
        <v>0.14285714285714285</v>
      </c>
      <c r="O349">
        <f>IF(B349=B348,0,VLOOKUP(B349,通用估算系数!$Q$1:$R$11,2,FALSE))</f>
        <v>0</v>
      </c>
      <c r="P349">
        <f>SUMIFS([1]基础经济系数!$D$187:$D$214,[1]基础经济系数!$B$187:$B$214,C349,[1]基础经济系数!$G$187:$G$214,"碎片宝箱")</f>
        <v>0</v>
      </c>
      <c r="Q349">
        <f>SUMIFS([1]基础经济系数!$M$123:$M$153,[1]基础经济系数!$N$123:$N$153,"碎片宝箱",[1]基础经济系数!$J$123:$J$153,A349)</f>
        <v>0</v>
      </c>
      <c r="R349">
        <f>IF(B349=B348,0,VLOOKUP(B349,通用估算系数!$T$1:$U$11,2,FALSE))</f>
        <v>0</v>
      </c>
      <c r="S349">
        <f>SUMIFS([1]基础经济系数!$D$187:$D$214,[1]基础经济系数!$B$187:$B$214,C349,[1]基础经济系数!$G$187:$G$214,"部件宝箱")</f>
        <v>0</v>
      </c>
      <c r="T349">
        <f>SUMIFS([1]基础经济系数!$M$123:$M$153,[1]基础经济系数!$N$123:$N$153,"部件宝箱",[1]基础经济系数!$J$123:$J$153,A349)</f>
        <v>0</v>
      </c>
      <c r="U349">
        <f>IF(B349=B348,0,VLOOKUP(B349,通用估算系数!$W$1:$X$11,2,FALSE))</f>
        <v>0</v>
      </c>
      <c r="V349">
        <f>SUMIFS([1]基础经济系数!$D$187:$D$214,[1]基础经济系数!$B$187:$B$214,C349,[1]基础经济系数!$G$187:$G$214,"普通自宝箱")</f>
        <v>0</v>
      </c>
      <c r="W349">
        <f>SUMIFS([1]基础经济系数!$M$123:$M$153,[1]基础经济系数!$N$123:$N$153,"普通自宝箱",[1]基础经济系数!$J$123:$J$153,A349)</f>
        <v>0</v>
      </c>
      <c r="X349">
        <f>IF(B349=B348,0,VLOOKUP(B349,通用估算系数!$Z$1:$AA$11,2,FALSE))+IF(B349&gt;B348,1,0)</f>
        <v>0</v>
      </c>
      <c r="Y349">
        <f>SUMIFS([1]基础经济系数!$D$187:$D$214,[1]基础经济系数!$B$187:$B$214,C349,[1]基础经济系数!$G$187:$G$214,"高级自宝箱")</f>
        <v>0</v>
      </c>
      <c r="Z349">
        <f>SUMIFS([1]基础经济系数!$M$123:$M$153,[1]基础经济系数!$N$123:$N$153,"高级自宝箱",[1]基础经济系数!$J$123:$J$153,A349)</f>
        <v>0</v>
      </c>
    </row>
    <row r="350" spans="1:26" x14ac:dyDescent="0.2">
      <c r="A350">
        <f>玩家成长时间线!A350</f>
        <v>349</v>
      </c>
      <c r="B350">
        <f>玩家成长时间线!B350</f>
        <v>10</v>
      </c>
      <c r="C350">
        <f>IF(MOD(A350,通用估算系数!$B$9),MOD(A350,通用估算系数!$B$9),通用估算系数!$B$9)</f>
        <v>13</v>
      </c>
      <c r="D350">
        <f>钥匙投放计算!C350/100</f>
        <v>2.3727999999999998</v>
      </c>
      <c r="E350">
        <f>VLOOKUP(B350,通用估算系数!$G$1:$H$11,2,FALSE)*通用估算系数!$B$5/通用估算系数!$B$11</f>
        <v>2.25</v>
      </c>
      <c r="F350">
        <f t="shared" si="27"/>
        <v>0</v>
      </c>
      <c r="G350">
        <f t="shared" si="28"/>
        <v>0</v>
      </c>
      <c r="H350">
        <f t="shared" si="29"/>
        <v>0</v>
      </c>
      <c r="I350">
        <f t="shared" si="30"/>
        <v>0</v>
      </c>
      <c r="J350">
        <f>SUMIFS([1]基础经济系数!$M$123:$M$153,[1]基础经济系数!$N$123:$N$153,"稀有自宝箱",[1]基础经济系数!$J$123:$J$153,A350)</f>
        <v>0</v>
      </c>
      <c r="K350">
        <v>2</v>
      </c>
      <c r="L350">
        <v>1</v>
      </c>
      <c r="M350" s="4">
        <f t="shared" si="31"/>
        <v>0.14285714285714285</v>
      </c>
      <c r="N350" s="4">
        <f t="shared" si="31"/>
        <v>0.14285714285714285</v>
      </c>
      <c r="O350">
        <f>IF(B350=B349,0,VLOOKUP(B350,通用估算系数!$Q$1:$R$11,2,FALSE))</f>
        <v>0</v>
      </c>
      <c r="P350">
        <f>SUMIFS([1]基础经济系数!$D$187:$D$214,[1]基础经济系数!$B$187:$B$214,C350,[1]基础经济系数!$G$187:$G$214,"碎片宝箱")</f>
        <v>0</v>
      </c>
      <c r="Q350">
        <f>SUMIFS([1]基础经济系数!$M$123:$M$153,[1]基础经济系数!$N$123:$N$153,"碎片宝箱",[1]基础经济系数!$J$123:$J$153,A350)</f>
        <v>0</v>
      </c>
      <c r="R350">
        <f>IF(B350=B349,0,VLOOKUP(B350,通用估算系数!$T$1:$U$11,2,FALSE))</f>
        <v>0</v>
      </c>
      <c r="S350">
        <f>SUMIFS([1]基础经济系数!$D$187:$D$214,[1]基础经济系数!$B$187:$B$214,C350,[1]基础经济系数!$G$187:$G$214,"部件宝箱")</f>
        <v>0</v>
      </c>
      <c r="T350">
        <f>SUMIFS([1]基础经济系数!$M$123:$M$153,[1]基础经济系数!$N$123:$N$153,"部件宝箱",[1]基础经济系数!$J$123:$J$153,A350)</f>
        <v>0</v>
      </c>
      <c r="U350">
        <f>IF(B350=B349,0,VLOOKUP(B350,通用估算系数!$W$1:$X$11,2,FALSE))</f>
        <v>0</v>
      </c>
      <c r="V350">
        <f>SUMIFS([1]基础经济系数!$D$187:$D$214,[1]基础经济系数!$B$187:$B$214,C350,[1]基础经济系数!$G$187:$G$214,"普通自宝箱")</f>
        <v>0</v>
      </c>
      <c r="W350">
        <f>SUMIFS([1]基础经济系数!$M$123:$M$153,[1]基础经济系数!$N$123:$N$153,"普通自宝箱",[1]基础经济系数!$J$123:$J$153,A350)</f>
        <v>0</v>
      </c>
      <c r="X350">
        <f>IF(B350=B349,0,VLOOKUP(B350,通用估算系数!$Z$1:$AA$11,2,FALSE))+IF(B350&gt;B349,1,0)</f>
        <v>0</v>
      </c>
      <c r="Y350">
        <f>SUMIFS([1]基础经济系数!$D$187:$D$214,[1]基础经济系数!$B$187:$B$214,C350,[1]基础经济系数!$G$187:$G$214,"高级自宝箱")</f>
        <v>0</v>
      </c>
      <c r="Z350">
        <f>SUMIFS([1]基础经济系数!$M$123:$M$153,[1]基础经济系数!$N$123:$N$153,"高级自宝箱",[1]基础经济系数!$J$123:$J$153,A350)</f>
        <v>0</v>
      </c>
    </row>
    <row r="351" spans="1:26" x14ac:dyDescent="0.2">
      <c r="A351">
        <f>玩家成长时间线!A351</f>
        <v>350</v>
      </c>
      <c r="B351">
        <f>玩家成长时间线!B351</f>
        <v>8</v>
      </c>
      <c r="C351">
        <f>IF(MOD(A351,通用估算系数!$B$9),MOD(A351,通用估算系数!$B$9),通用估算系数!$B$9)</f>
        <v>14</v>
      </c>
      <c r="D351">
        <f>钥匙投放计算!C351/100</f>
        <v>2.3828</v>
      </c>
      <c r="E351">
        <f>VLOOKUP(B351,通用估算系数!$G$1:$H$11,2,FALSE)*通用估算系数!$B$5/通用估算系数!$B$11</f>
        <v>1.8</v>
      </c>
      <c r="F351">
        <f t="shared" si="27"/>
        <v>1</v>
      </c>
      <c r="G351">
        <f t="shared" si="28"/>
        <v>0</v>
      </c>
      <c r="H351">
        <f t="shared" si="29"/>
        <v>1</v>
      </c>
      <c r="I351">
        <f t="shared" si="30"/>
        <v>0</v>
      </c>
      <c r="J351">
        <f>SUMIFS([1]基础经济系数!$M$123:$M$153,[1]基础经济系数!$N$123:$N$153,"稀有自宝箱",[1]基础经济系数!$J$123:$J$153,A351)</f>
        <v>0</v>
      </c>
      <c r="K351">
        <v>2</v>
      </c>
      <c r="L351">
        <v>1</v>
      </c>
      <c r="M351" s="4">
        <f t="shared" si="31"/>
        <v>0.14285714285714285</v>
      </c>
      <c r="N351" s="4">
        <f t="shared" si="31"/>
        <v>0.14285714285714285</v>
      </c>
      <c r="O351">
        <f>IF(B351=B350,0,VLOOKUP(B351,通用估算系数!$Q$1:$R$11,2,FALSE))</f>
        <v>1</v>
      </c>
      <c r="P351">
        <f>SUMIFS([1]基础经济系数!$D$187:$D$214,[1]基础经济系数!$B$187:$B$214,C351,[1]基础经济系数!$G$187:$G$214,"碎片宝箱")</f>
        <v>0</v>
      </c>
      <c r="Q351">
        <f>SUMIFS([1]基础经济系数!$M$123:$M$153,[1]基础经济系数!$N$123:$N$153,"碎片宝箱",[1]基础经济系数!$J$123:$J$153,A351)</f>
        <v>0</v>
      </c>
      <c r="R351">
        <f>IF(B351=B350,0,VLOOKUP(B351,通用估算系数!$T$1:$U$11,2,FALSE))</f>
        <v>0</v>
      </c>
      <c r="S351">
        <f>SUMIFS([1]基础经济系数!$D$187:$D$214,[1]基础经济系数!$B$187:$B$214,C351,[1]基础经济系数!$G$187:$G$214,"部件宝箱")</f>
        <v>0</v>
      </c>
      <c r="T351">
        <f>SUMIFS([1]基础经济系数!$M$123:$M$153,[1]基础经济系数!$N$123:$N$153,"部件宝箱",[1]基础经济系数!$J$123:$J$153,A351)</f>
        <v>0</v>
      </c>
      <c r="U351">
        <f>IF(B351=B350,0,VLOOKUP(B351,通用估算系数!$W$1:$X$11,2,FALSE))</f>
        <v>0</v>
      </c>
      <c r="V351">
        <f>SUMIFS([1]基础经济系数!$D$187:$D$214,[1]基础经济系数!$B$187:$B$214,C351,[1]基础经济系数!$G$187:$G$214,"普通自宝箱")</f>
        <v>1</v>
      </c>
      <c r="W351">
        <f>SUMIFS([1]基础经济系数!$M$123:$M$153,[1]基础经济系数!$N$123:$N$153,"普通自宝箱",[1]基础经济系数!$J$123:$J$153,A351)</f>
        <v>0</v>
      </c>
      <c r="X351">
        <f>IF(B351=B350,0,VLOOKUP(B351,通用估算系数!$Z$1:$AA$11,2,FALSE))+IF(B351&gt;B350,1,0)</f>
        <v>0</v>
      </c>
      <c r="Y351">
        <f>SUMIFS([1]基础经济系数!$D$187:$D$214,[1]基础经济系数!$B$187:$B$214,C351,[1]基础经济系数!$G$187:$G$214,"高级自宝箱")</f>
        <v>0</v>
      </c>
      <c r="Z351">
        <f>SUMIFS([1]基础经济系数!$M$123:$M$153,[1]基础经济系数!$N$123:$N$153,"高级自宝箱",[1]基础经济系数!$J$123:$J$153,A351)</f>
        <v>0</v>
      </c>
    </row>
    <row r="352" spans="1:26" x14ac:dyDescent="0.2">
      <c r="A352">
        <f>玩家成长时间线!A352</f>
        <v>351</v>
      </c>
      <c r="B352">
        <f>玩家成长时间线!B352</f>
        <v>8</v>
      </c>
      <c r="C352">
        <f>IF(MOD(A352,通用估算系数!$B$9),MOD(A352,通用估算系数!$B$9),通用估算系数!$B$9)</f>
        <v>15</v>
      </c>
      <c r="D352">
        <f>钥匙投放计算!C352/100</f>
        <v>2.3927999999999998</v>
      </c>
      <c r="E352">
        <f>VLOOKUP(B352,通用估算系数!$G$1:$H$11,2,FALSE)*通用估算系数!$B$5/通用估算系数!$B$11</f>
        <v>1.8</v>
      </c>
      <c r="F352">
        <f t="shared" si="27"/>
        <v>0</v>
      </c>
      <c r="G352">
        <f t="shared" si="28"/>
        <v>0</v>
      </c>
      <c r="H352">
        <f t="shared" si="29"/>
        <v>0</v>
      </c>
      <c r="I352">
        <f t="shared" si="30"/>
        <v>0</v>
      </c>
      <c r="J352">
        <f>SUMIFS([1]基础经济系数!$M$123:$M$153,[1]基础经济系数!$N$123:$N$153,"稀有自宝箱",[1]基础经济系数!$J$123:$J$153,A352)</f>
        <v>0</v>
      </c>
      <c r="K352">
        <v>2</v>
      </c>
      <c r="L352">
        <v>1</v>
      </c>
      <c r="M352" s="4">
        <f t="shared" si="31"/>
        <v>0.14285714285714285</v>
      </c>
      <c r="N352" s="4">
        <f t="shared" si="31"/>
        <v>0.14285714285714285</v>
      </c>
      <c r="O352">
        <f>IF(B352=B351,0,VLOOKUP(B352,通用估算系数!$Q$1:$R$11,2,FALSE))</f>
        <v>0</v>
      </c>
      <c r="P352">
        <f>SUMIFS([1]基础经济系数!$D$187:$D$214,[1]基础经济系数!$B$187:$B$214,C352,[1]基础经济系数!$G$187:$G$214,"碎片宝箱")</f>
        <v>0</v>
      </c>
      <c r="Q352">
        <f>SUMIFS([1]基础经济系数!$M$123:$M$153,[1]基础经济系数!$N$123:$N$153,"碎片宝箱",[1]基础经济系数!$J$123:$J$153,A352)</f>
        <v>0</v>
      </c>
      <c r="R352">
        <f>IF(B352=B351,0,VLOOKUP(B352,通用估算系数!$T$1:$U$11,2,FALSE))</f>
        <v>0</v>
      </c>
      <c r="S352">
        <f>SUMIFS([1]基础经济系数!$D$187:$D$214,[1]基础经济系数!$B$187:$B$214,C352,[1]基础经济系数!$G$187:$G$214,"部件宝箱")</f>
        <v>0</v>
      </c>
      <c r="T352">
        <f>SUMIFS([1]基础经济系数!$M$123:$M$153,[1]基础经济系数!$N$123:$N$153,"部件宝箱",[1]基础经济系数!$J$123:$J$153,A352)</f>
        <v>0</v>
      </c>
      <c r="U352">
        <f>IF(B352=B351,0,VLOOKUP(B352,通用估算系数!$W$1:$X$11,2,FALSE))</f>
        <v>0</v>
      </c>
      <c r="V352">
        <f>SUMIFS([1]基础经济系数!$D$187:$D$214,[1]基础经济系数!$B$187:$B$214,C352,[1]基础经济系数!$G$187:$G$214,"普通自宝箱")</f>
        <v>0</v>
      </c>
      <c r="W352">
        <f>SUMIFS([1]基础经济系数!$M$123:$M$153,[1]基础经济系数!$N$123:$N$153,"普通自宝箱",[1]基础经济系数!$J$123:$J$153,A352)</f>
        <v>0</v>
      </c>
      <c r="X352">
        <f>IF(B352=B351,0,VLOOKUP(B352,通用估算系数!$Z$1:$AA$11,2,FALSE))+IF(B352&gt;B351,1,0)</f>
        <v>0</v>
      </c>
      <c r="Y352">
        <f>SUMIFS([1]基础经济系数!$D$187:$D$214,[1]基础经济系数!$B$187:$B$214,C352,[1]基础经济系数!$G$187:$G$214,"高级自宝箱")</f>
        <v>0</v>
      </c>
      <c r="Z352">
        <f>SUMIFS([1]基础经济系数!$M$123:$M$153,[1]基础经济系数!$N$123:$N$153,"高级自宝箱",[1]基础经济系数!$J$123:$J$153,A352)</f>
        <v>0</v>
      </c>
    </row>
    <row r="353" spans="1:26" x14ac:dyDescent="0.2">
      <c r="A353">
        <f>玩家成长时间线!A353</f>
        <v>352</v>
      </c>
      <c r="B353">
        <f>玩家成长时间线!B353</f>
        <v>8</v>
      </c>
      <c r="C353">
        <f>IF(MOD(A353,通用估算系数!$B$9),MOD(A353,通用估算系数!$B$9),通用估算系数!$B$9)</f>
        <v>16</v>
      </c>
      <c r="D353">
        <f>钥匙投放计算!C353/100</f>
        <v>2.6027999999999998</v>
      </c>
      <c r="E353">
        <f>VLOOKUP(B353,通用估算系数!$G$1:$H$11,2,FALSE)*通用估算系数!$B$5/通用估算系数!$B$11</f>
        <v>1.8</v>
      </c>
      <c r="F353">
        <f t="shared" si="27"/>
        <v>0</v>
      </c>
      <c r="G353">
        <f t="shared" si="28"/>
        <v>0</v>
      </c>
      <c r="H353">
        <f t="shared" si="29"/>
        <v>0</v>
      </c>
      <c r="I353">
        <f t="shared" si="30"/>
        <v>0</v>
      </c>
      <c r="J353">
        <f>SUMIFS([1]基础经济系数!$M$123:$M$153,[1]基础经济系数!$N$123:$N$153,"稀有自宝箱",[1]基础经济系数!$J$123:$J$153,A353)</f>
        <v>0</v>
      </c>
      <c r="K353">
        <v>2</v>
      </c>
      <c r="L353">
        <v>1</v>
      </c>
      <c r="M353" s="4">
        <f t="shared" si="31"/>
        <v>0.14285714285714285</v>
      </c>
      <c r="N353" s="4">
        <f t="shared" si="31"/>
        <v>0.14285714285714285</v>
      </c>
      <c r="O353">
        <f>IF(B353=B352,0,VLOOKUP(B353,通用估算系数!$Q$1:$R$11,2,FALSE))</f>
        <v>0</v>
      </c>
      <c r="P353">
        <f>SUMIFS([1]基础经济系数!$D$187:$D$214,[1]基础经济系数!$B$187:$B$214,C353,[1]基础经济系数!$G$187:$G$214,"碎片宝箱")</f>
        <v>0</v>
      </c>
      <c r="Q353">
        <f>SUMIFS([1]基础经济系数!$M$123:$M$153,[1]基础经济系数!$N$123:$N$153,"碎片宝箱",[1]基础经济系数!$J$123:$J$153,A353)</f>
        <v>0</v>
      </c>
      <c r="R353">
        <f>IF(B353=B352,0,VLOOKUP(B353,通用估算系数!$T$1:$U$11,2,FALSE))</f>
        <v>0</v>
      </c>
      <c r="S353">
        <f>SUMIFS([1]基础经济系数!$D$187:$D$214,[1]基础经济系数!$B$187:$B$214,C353,[1]基础经济系数!$G$187:$G$214,"部件宝箱")</f>
        <v>0</v>
      </c>
      <c r="T353">
        <f>SUMIFS([1]基础经济系数!$M$123:$M$153,[1]基础经济系数!$N$123:$N$153,"部件宝箱",[1]基础经济系数!$J$123:$J$153,A353)</f>
        <v>0</v>
      </c>
      <c r="U353">
        <f>IF(B353=B352,0,VLOOKUP(B353,通用估算系数!$W$1:$X$11,2,FALSE))</f>
        <v>0</v>
      </c>
      <c r="V353">
        <f>SUMIFS([1]基础经济系数!$D$187:$D$214,[1]基础经济系数!$B$187:$B$214,C353,[1]基础经济系数!$G$187:$G$214,"普通自宝箱")</f>
        <v>0</v>
      </c>
      <c r="W353">
        <f>SUMIFS([1]基础经济系数!$M$123:$M$153,[1]基础经济系数!$N$123:$N$153,"普通自宝箱",[1]基础经济系数!$J$123:$J$153,A353)</f>
        <v>0</v>
      </c>
      <c r="X353">
        <f>IF(B353=B352,0,VLOOKUP(B353,通用估算系数!$Z$1:$AA$11,2,FALSE))+IF(B353&gt;B352,1,0)</f>
        <v>0</v>
      </c>
      <c r="Y353">
        <f>SUMIFS([1]基础经济系数!$D$187:$D$214,[1]基础经济系数!$B$187:$B$214,C353,[1]基础经济系数!$G$187:$G$214,"高级自宝箱")</f>
        <v>0</v>
      </c>
      <c r="Z353">
        <f>SUMIFS([1]基础经济系数!$M$123:$M$153,[1]基础经济系数!$N$123:$N$153,"高级自宝箱",[1]基础经济系数!$J$123:$J$153,A353)</f>
        <v>0</v>
      </c>
    </row>
    <row r="354" spans="1:26" x14ac:dyDescent="0.2">
      <c r="A354">
        <f>玩家成长时间线!A354</f>
        <v>353</v>
      </c>
      <c r="B354">
        <f>玩家成长时间线!B354</f>
        <v>9</v>
      </c>
      <c r="C354">
        <f>IF(MOD(A354,通用估算系数!$B$9),MOD(A354,通用估算系数!$B$9),通用估算系数!$B$9)</f>
        <v>17</v>
      </c>
      <c r="D354">
        <f>钥匙投放计算!C354/100</f>
        <v>2.4127999999999998</v>
      </c>
      <c r="E354">
        <f>VLOOKUP(B354,通用估算系数!$G$1:$H$11,2,FALSE)*通用估算系数!$B$5/通用估算系数!$B$11</f>
        <v>2.25</v>
      </c>
      <c r="F354">
        <f t="shared" si="27"/>
        <v>0</v>
      </c>
      <c r="G354">
        <f t="shared" si="28"/>
        <v>0</v>
      </c>
      <c r="H354">
        <f t="shared" si="29"/>
        <v>1</v>
      </c>
      <c r="I354">
        <f t="shared" si="30"/>
        <v>1</v>
      </c>
      <c r="J354">
        <f>SUMIFS([1]基础经济系数!$M$123:$M$153,[1]基础经济系数!$N$123:$N$153,"稀有自宝箱",[1]基础经济系数!$J$123:$J$153,A354)</f>
        <v>0</v>
      </c>
      <c r="K354">
        <v>2</v>
      </c>
      <c r="L354">
        <v>1</v>
      </c>
      <c r="M354" s="4">
        <f t="shared" si="31"/>
        <v>0.14285714285714285</v>
      </c>
      <c r="N354" s="4">
        <f t="shared" si="31"/>
        <v>0.14285714285714285</v>
      </c>
      <c r="O354">
        <f>IF(B354=B353,0,VLOOKUP(B354,通用估算系数!$Q$1:$R$11,2,FALSE))</f>
        <v>0</v>
      </c>
      <c r="P354">
        <f>SUMIFS([1]基础经济系数!$D$187:$D$214,[1]基础经济系数!$B$187:$B$214,C354,[1]基础经济系数!$G$187:$G$214,"碎片宝箱")</f>
        <v>0</v>
      </c>
      <c r="Q354">
        <f>SUMIFS([1]基础经济系数!$M$123:$M$153,[1]基础经济系数!$N$123:$N$153,"碎片宝箱",[1]基础经济系数!$J$123:$J$153,A354)</f>
        <v>0</v>
      </c>
      <c r="R354">
        <f>IF(B354=B353,0,VLOOKUP(B354,通用估算系数!$T$1:$U$11,2,FALSE))</f>
        <v>0</v>
      </c>
      <c r="S354">
        <f>SUMIFS([1]基础经济系数!$D$187:$D$214,[1]基础经济系数!$B$187:$B$214,C354,[1]基础经济系数!$G$187:$G$214,"部件宝箱")</f>
        <v>0</v>
      </c>
      <c r="T354">
        <f>SUMIFS([1]基础经济系数!$M$123:$M$153,[1]基础经济系数!$N$123:$N$153,"部件宝箱",[1]基础经济系数!$J$123:$J$153,A354)</f>
        <v>0</v>
      </c>
      <c r="U354">
        <f>IF(B354=B353,0,VLOOKUP(B354,通用估算系数!$W$1:$X$11,2,FALSE))</f>
        <v>1</v>
      </c>
      <c r="V354">
        <f>SUMIFS([1]基础经济系数!$D$187:$D$214,[1]基础经济系数!$B$187:$B$214,C354,[1]基础经济系数!$G$187:$G$214,"普通自宝箱")</f>
        <v>0</v>
      </c>
      <c r="W354">
        <f>SUMIFS([1]基础经济系数!$M$123:$M$153,[1]基础经济系数!$N$123:$N$153,"普通自宝箱",[1]基础经济系数!$J$123:$J$153,A354)</f>
        <v>0</v>
      </c>
      <c r="X354">
        <f>IF(B354=B353,0,VLOOKUP(B354,通用估算系数!$Z$1:$AA$11,2,FALSE))+IF(B354&gt;B353,1,0)</f>
        <v>1</v>
      </c>
      <c r="Y354">
        <f>SUMIFS([1]基础经济系数!$D$187:$D$214,[1]基础经济系数!$B$187:$B$214,C354,[1]基础经济系数!$G$187:$G$214,"高级自宝箱")</f>
        <v>0</v>
      </c>
      <c r="Z354">
        <f>SUMIFS([1]基础经济系数!$M$123:$M$153,[1]基础经济系数!$N$123:$N$153,"高级自宝箱",[1]基础经济系数!$J$123:$J$153,A354)</f>
        <v>0</v>
      </c>
    </row>
    <row r="355" spans="1:26" x14ac:dyDescent="0.2">
      <c r="A355">
        <f>玩家成长时间线!A355</f>
        <v>354</v>
      </c>
      <c r="B355">
        <f>玩家成长时间线!B355</f>
        <v>9</v>
      </c>
      <c r="C355">
        <f>IF(MOD(A355,通用估算系数!$B$9),MOD(A355,通用估算系数!$B$9),通用估算系数!$B$9)</f>
        <v>18</v>
      </c>
      <c r="D355">
        <f>钥匙投放计算!C355/100</f>
        <v>2.4228000000000001</v>
      </c>
      <c r="E355">
        <f>VLOOKUP(B355,通用估算系数!$G$1:$H$11,2,FALSE)*通用估算系数!$B$5/通用估算系数!$B$11</f>
        <v>2.25</v>
      </c>
      <c r="F355">
        <f t="shared" si="27"/>
        <v>0</v>
      </c>
      <c r="G355">
        <f t="shared" si="28"/>
        <v>0</v>
      </c>
      <c r="H355">
        <f t="shared" si="29"/>
        <v>0</v>
      </c>
      <c r="I355">
        <f t="shared" si="30"/>
        <v>0</v>
      </c>
      <c r="J355">
        <f>SUMIFS([1]基础经济系数!$M$123:$M$153,[1]基础经济系数!$N$123:$N$153,"稀有自宝箱",[1]基础经济系数!$J$123:$J$153,A355)</f>
        <v>0</v>
      </c>
      <c r="K355">
        <v>2</v>
      </c>
      <c r="L355">
        <v>1</v>
      </c>
      <c r="M355" s="4">
        <f t="shared" si="31"/>
        <v>0.14285714285714285</v>
      </c>
      <c r="N355" s="4">
        <f t="shared" si="31"/>
        <v>0.14285714285714285</v>
      </c>
      <c r="O355">
        <f>IF(B355=B354,0,VLOOKUP(B355,通用估算系数!$Q$1:$R$11,2,FALSE))</f>
        <v>0</v>
      </c>
      <c r="P355">
        <f>SUMIFS([1]基础经济系数!$D$187:$D$214,[1]基础经济系数!$B$187:$B$214,C355,[1]基础经济系数!$G$187:$G$214,"碎片宝箱")</f>
        <v>0</v>
      </c>
      <c r="Q355">
        <f>SUMIFS([1]基础经济系数!$M$123:$M$153,[1]基础经济系数!$N$123:$N$153,"碎片宝箱",[1]基础经济系数!$J$123:$J$153,A355)</f>
        <v>0</v>
      </c>
      <c r="R355">
        <f>IF(B355=B354,0,VLOOKUP(B355,通用估算系数!$T$1:$U$11,2,FALSE))</f>
        <v>0</v>
      </c>
      <c r="S355">
        <f>SUMIFS([1]基础经济系数!$D$187:$D$214,[1]基础经济系数!$B$187:$B$214,C355,[1]基础经济系数!$G$187:$G$214,"部件宝箱")</f>
        <v>0</v>
      </c>
      <c r="T355">
        <f>SUMIFS([1]基础经济系数!$M$123:$M$153,[1]基础经济系数!$N$123:$N$153,"部件宝箱",[1]基础经济系数!$J$123:$J$153,A355)</f>
        <v>0</v>
      </c>
      <c r="U355">
        <f>IF(B355=B354,0,VLOOKUP(B355,通用估算系数!$W$1:$X$11,2,FALSE))</f>
        <v>0</v>
      </c>
      <c r="V355">
        <f>SUMIFS([1]基础经济系数!$D$187:$D$214,[1]基础经济系数!$B$187:$B$214,C355,[1]基础经济系数!$G$187:$G$214,"普通自宝箱")</f>
        <v>0</v>
      </c>
      <c r="W355">
        <f>SUMIFS([1]基础经济系数!$M$123:$M$153,[1]基础经济系数!$N$123:$N$153,"普通自宝箱",[1]基础经济系数!$J$123:$J$153,A355)</f>
        <v>0</v>
      </c>
      <c r="X355">
        <f>IF(B355=B354,0,VLOOKUP(B355,通用估算系数!$Z$1:$AA$11,2,FALSE))+IF(B355&gt;B354,1,0)</f>
        <v>0</v>
      </c>
      <c r="Y355">
        <f>SUMIFS([1]基础经济系数!$D$187:$D$214,[1]基础经济系数!$B$187:$B$214,C355,[1]基础经济系数!$G$187:$G$214,"高级自宝箱")</f>
        <v>0</v>
      </c>
      <c r="Z355">
        <f>SUMIFS([1]基础经济系数!$M$123:$M$153,[1]基础经济系数!$N$123:$N$153,"高级自宝箱",[1]基础经济系数!$J$123:$J$153,A355)</f>
        <v>0</v>
      </c>
    </row>
    <row r="356" spans="1:26" x14ac:dyDescent="0.2">
      <c r="A356">
        <f>玩家成长时间线!A356</f>
        <v>355</v>
      </c>
      <c r="B356">
        <f>玩家成长时间线!B356</f>
        <v>9</v>
      </c>
      <c r="C356">
        <f>IF(MOD(A356,通用估算系数!$B$9),MOD(A356,通用估算系数!$B$9),通用估算系数!$B$9)</f>
        <v>19</v>
      </c>
      <c r="D356">
        <f>钥匙投放计算!C356/100</f>
        <v>2.6327999999999996</v>
      </c>
      <c r="E356">
        <f>VLOOKUP(B356,通用估算系数!$G$1:$H$11,2,FALSE)*通用估算系数!$B$5/通用估算系数!$B$11</f>
        <v>2.25</v>
      </c>
      <c r="F356">
        <f t="shared" si="27"/>
        <v>0</v>
      </c>
      <c r="G356">
        <f t="shared" si="28"/>
        <v>0</v>
      </c>
      <c r="H356">
        <f t="shared" si="29"/>
        <v>0</v>
      </c>
      <c r="I356">
        <f t="shared" si="30"/>
        <v>0</v>
      </c>
      <c r="J356">
        <f>SUMIFS([1]基础经济系数!$M$123:$M$153,[1]基础经济系数!$N$123:$N$153,"稀有自宝箱",[1]基础经济系数!$J$123:$J$153,A356)</f>
        <v>0</v>
      </c>
      <c r="K356">
        <v>2</v>
      </c>
      <c r="L356">
        <v>1</v>
      </c>
      <c r="M356" s="4">
        <f t="shared" si="31"/>
        <v>0.14285714285714285</v>
      </c>
      <c r="N356" s="4">
        <f t="shared" si="31"/>
        <v>0.14285714285714285</v>
      </c>
      <c r="O356">
        <f>IF(B356=B355,0,VLOOKUP(B356,通用估算系数!$Q$1:$R$11,2,FALSE))</f>
        <v>0</v>
      </c>
      <c r="P356">
        <f>SUMIFS([1]基础经济系数!$D$187:$D$214,[1]基础经济系数!$B$187:$B$214,C356,[1]基础经济系数!$G$187:$G$214,"碎片宝箱")</f>
        <v>0</v>
      </c>
      <c r="Q356">
        <f>SUMIFS([1]基础经济系数!$M$123:$M$153,[1]基础经济系数!$N$123:$N$153,"碎片宝箱",[1]基础经济系数!$J$123:$J$153,A356)</f>
        <v>0</v>
      </c>
      <c r="R356">
        <f>IF(B356=B355,0,VLOOKUP(B356,通用估算系数!$T$1:$U$11,2,FALSE))</f>
        <v>0</v>
      </c>
      <c r="S356">
        <f>SUMIFS([1]基础经济系数!$D$187:$D$214,[1]基础经济系数!$B$187:$B$214,C356,[1]基础经济系数!$G$187:$G$214,"部件宝箱")</f>
        <v>0</v>
      </c>
      <c r="T356">
        <f>SUMIFS([1]基础经济系数!$M$123:$M$153,[1]基础经济系数!$N$123:$N$153,"部件宝箱",[1]基础经济系数!$J$123:$J$153,A356)</f>
        <v>0</v>
      </c>
      <c r="U356">
        <f>IF(B356=B355,0,VLOOKUP(B356,通用估算系数!$W$1:$X$11,2,FALSE))</f>
        <v>0</v>
      </c>
      <c r="V356">
        <f>SUMIFS([1]基础经济系数!$D$187:$D$214,[1]基础经济系数!$B$187:$B$214,C356,[1]基础经济系数!$G$187:$G$214,"普通自宝箱")</f>
        <v>0</v>
      </c>
      <c r="W356">
        <f>SUMIFS([1]基础经济系数!$M$123:$M$153,[1]基础经济系数!$N$123:$N$153,"普通自宝箱",[1]基础经济系数!$J$123:$J$153,A356)</f>
        <v>0</v>
      </c>
      <c r="X356">
        <f>IF(B356=B355,0,VLOOKUP(B356,通用估算系数!$Z$1:$AA$11,2,FALSE))+IF(B356&gt;B355,1,0)</f>
        <v>0</v>
      </c>
      <c r="Y356">
        <f>SUMIFS([1]基础经济系数!$D$187:$D$214,[1]基础经济系数!$B$187:$B$214,C356,[1]基础经济系数!$G$187:$G$214,"高级自宝箱")</f>
        <v>0</v>
      </c>
      <c r="Z356">
        <f>SUMIFS([1]基础经济系数!$M$123:$M$153,[1]基础经济系数!$N$123:$N$153,"高级自宝箱",[1]基础经济系数!$J$123:$J$153,A356)</f>
        <v>0</v>
      </c>
    </row>
    <row r="357" spans="1:26" x14ac:dyDescent="0.2">
      <c r="A357">
        <f>玩家成长时间线!A357</f>
        <v>356</v>
      </c>
      <c r="B357">
        <f>玩家成长时间线!B357</f>
        <v>10</v>
      </c>
      <c r="C357">
        <f>IF(MOD(A357,通用估算系数!$B$9),MOD(A357,通用估算系数!$B$9),通用估算系数!$B$9)</f>
        <v>20</v>
      </c>
      <c r="D357">
        <f>钥匙投放计算!C357/100</f>
        <v>2.4428000000000001</v>
      </c>
      <c r="E357">
        <f>VLOOKUP(B357,通用估算系数!$G$1:$H$11,2,FALSE)*通用估算系数!$B$5/通用估算系数!$B$11</f>
        <v>2.25</v>
      </c>
      <c r="F357">
        <f t="shared" si="27"/>
        <v>0</v>
      </c>
      <c r="G357">
        <f t="shared" si="28"/>
        <v>0</v>
      </c>
      <c r="H357">
        <f t="shared" si="29"/>
        <v>0</v>
      </c>
      <c r="I357">
        <f t="shared" si="30"/>
        <v>1</v>
      </c>
      <c r="J357">
        <f>SUMIFS([1]基础经济系数!$M$123:$M$153,[1]基础经济系数!$N$123:$N$153,"稀有自宝箱",[1]基础经济系数!$J$123:$J$153,A357)</f>
        <v>0</v>
      </c>
      <c r="K357">
        <v>2</v>
      </c>
      <c r="L357">
        <v>1</v>
      </c>
      <c r="M357" s="4">
        <f t="shared" si="31"/>
        <v>0.14285714285714285</v>
      </c>
      <c r="N357" s="4">
        <f t="shared" si="31"/>
        <v>0.14285714285714285</v>
      </c>
      <c r="O357">
        <f>IF(B357=B356,0,VLOOKUP(B357,通用估算系数!$Q$1:$R$11,2,FALSE))</f>
        <v>0</v>
      </c>
      <c r="P357">
        <f>SUMIFS([1]基础经济系数!$D$187:$D$214,[1]基础经济系数!$B$187:$B$214,C357,[1]基础经济系数!$G$187:$G$214,"碎片宝箱")</f>
        <v>0</v>
      </c>
      <c r="Q357">
        <f>SUMIFS([1]基础经济系数!$M$123:$M$153,[1]基础经济系数!$N$123:$N$153,"碎片宝箱",[1]基础经济系数!$J$123:$J$153,A357)</f>
        <v>0</v>
      </c>
      <c r="R357">
        <f>IF(B357=B356,0,VLOOKUP(B357,通用估算系数!$T$1:$U$11,2,FALSE))</f>
        <v>0</v>
      </c>
      <c r="S357">
        <f>SUMIFS([1]基础经济系数!$D$187:$D$214,[1]基础经济系数!$B$187:$B$214,C357,[1]基础经济系数!$G$187:$G$214,"部件宝箱")</f>
        <v>0</v>
      </c>
      <c r="T357">
        <f>SUMIFS([1]基础经济系数!$M$123:$M$153,[1]基础经济系数!$N$123:$N$153,"部件宝箱",[1]基础经济系数!$J$123:$J$153,A357)</f>
        <v>0</v>
      </c>
      <c r="U357">
        <f>IF(B357=B356,0,VLOOKUP(B357,通用估算系数!$W$1:$X$11,2,FALSE))</f>
        <v>0</v>
      </c>
      <c r="V357">
        <f>SUMIFS([1]基础经济系数!$D$187:$D$214,[1]基础经济系数!$B$187:$B$214,C357,[1]基础经济系数!$G$187:$G$214,"普通自宝箱")</f>
        <v>0</v>
      </c>
      <c r="W357">
        <f>SUMIFS([1]基础经济系数!$M$123:$M$153,[1]基础经济系数!$N$123:$N$153,"普通自宝箱",[1]基础经济系数!$J$123:$J$153,A357)</f>
        <v>0</v>
      </c>
      <c r="X357">
        <f>IF(B357=B356,0,VLOOKUP(B357,通用估算系数!$Z$1:$AA$11,2,FALSE))+IF(B357&gt;B356,1,0)</f>
        <v>1</v>
      </c>
      <c r="Y357">
        <f>SUMIFS([1]基础经济系数!$D$187:$D$214,[1]基础经济系数!$B$187:$B$214,C357,[1]基础经济系数!$G$187:$G$214,"高级自宝箱")</f>
        <v>0</v>
      </c>
      <c r="Z357">
        <f>SUMIFS([1]基础经济系数!$M$123:$M$153,[1]基础经济系数!$N$123:$N$153,"高级自宝箱",[1]基础经济系数!$J$123:$J$153,A357)</f>
        <v>0</v>
      </c>
    </row>
    <row r="358" spans="1:26" x14ac:dyDescent="0.2">
      <c r="A358">
        <f>玩家成长时间线!A358</f>
        <v>357</v>
      </c>
      <c r="B358">
        <f>玩家成长时间线!B358</f>
        <v>10</v>
      </c>
      <c r="C358">
        <f>IF(MOD(A358,通用估算系数!$B$9),MOD(A358,通用估算系数!$B$9),通用估算系数!$B$9)</f>
        <v>21</v>
      </c>
      <c r="D358">
        <f>钥匙投放计算!C358/100</f>
        <v>2.4527999999999999</v>
      </c>
      <c r="E358">
        <f>VLOOKUP(B358,通用估算系数!$G$1:$H$11,2,FALSE)*通用估算系数!$B$5/通用估算系数!$B$11</f>
        <v>2.25</v>
      </c>
      <c r="F358">
        <f t="shared" si="27"/>
        <v>0</v>
      </c>
      <c r="G358">
        <f t="shared" si="28"/>
        <v>1</v>
      </c>
      <c r="H358">
        <f t="shared" si="29"/>
        <v>0</v>
      </c>
      <c r="I358">
        <f t="shared" si="30"/>
        <v>0</v>
      </c>
      <c r="J358">
        <f>SUMIFS([1]基础经济系数!$M$123:$M$153,[1]基础经济系数!$N$123:$N$153,"稀有自宝箱",[1]基础经济系数!$J$123:$J$153,A358)</f>
        <v>0</v>
      </c>
      <c r="K358">
        <v>2</v>
      </c>
      <c r="L358">
        <v>1</v>
      </c>
      <c r="M358" s="4">
        <f t="shared" si="31"/>
        <v>0.14285714285714285</v>
      </c>
      <c r="N358" s="4">
        <f t="shared" si="31"/>
        <v>0.14285714285714285</v>
      </c>
      <c r="O358">
        <f>IF(B358=B357,0,VLOOKUP(B358,通用估算系数!$Q$1:$R$11,2,FALSE))</f>
        <v>0</v>
      </c>
      <c r="P358">
        <f>SUMIFS([1]基础经济系数!$D$187:$D$214,[1]基础经济系数!$B$187:$B$214,C358,[1]基础经济系数!$G$187:$G$214,"碎片宝箱")</f>
        <v>0</v>
      </c>
      <c r="Q358">
        <f>SUMIFS([1]基础经济系数!$M$123:$M$153,[1]基础经济系数!$N$123:$N$153,"碎片宝箱",[1]基础经济系数!$J$123:$J$153,A358)</f>
        <v>0</v>
      </c>
      <c r="R358">
        <f>IF(B358=B357,0,VLOOKUP(B358,通用估算系数!$T$1:$U$11,2,FALSE))</f>
        <v>0</v>
      </c>
      <c r="S358">
        <f>SUMIFS([1]基础经济系数!$D$187:$D$214,[1]基础经济系数!$B$187:$B$214,C358,[1]基础经济系数!$G$187:$G$214,"部件宝箱")</f>
        <v>1</v>
      </c>
      <c r="T358">
        <f>SUMIFS([1]基础经济系数!$M$123:$M$153,[1]基础经济系数!$N$123:$N$153,"部件宝箱",[1]基础经济系数!$J$123:$J$153,A358)</f>
        <v>0</v>
      </c>
      <c r="U358">
        <f>IF(B358=B357,0,VLOOKUP(B358,通用估算系数!$W$1:$X$11,2,FALSE))</f>
        <v>0</v>
      </c>
      <c r="V358">
        <f>SUMIFS([1]基础经济系数!$D$187:$D$214,[1]基础经济系数!$B$187:$B$214,C358,[1]基础经济系数!$G$187:$G$214,"普通自宝箱")</f>
        <v>0</v>
      </c>
      <c r="W358">
        <f>SUMIFS([1]基础经济系数!$M$123:$M$153,[1]基础经济系数!$N$123:$N$153,"普通自宝箱",[1]基础经济系数!$J$123:$J$153,A358)</f>
        <v>0</v>
      </c>
      <c r="X358">
        <f>IF(B358=B357,0,VLOOKUP(B358,通用估算系数!$Z$1:$AA$11,2,FALSE))+IF(B358&gt;B357,1,0)</f>
        <v>0</v>
      </c>
      <c r="Y358">
        <f>SUMIFS([1]基础经济系数!$D$187:$D$214,[1]基础经济系数!$B$187:$B$214,C358,[1]基础经济系数!$G$187:$G$214,"高级自宝箱")</f>
        <v>0</v>
      </c>
      <c r="Z358">
        <f>SUMIFS([1]基础经济系数!$M$123:$M$153,[1]基础经济系数!$N$123:$N$153,"高级自宝箱",[1]基础经济系数!$J$123:$J$153,A358)</f>
        <v>0</v>
      </c>
    </row>
    <row r="359" spans="1:26" x14ac:dyDescent="0.2">
      <c r="A359">
        <f>玩家成长时间线!A359</f>
        <v>358</v>
      </c>
      <c r="B359">
        <f>玩家成长时间线!B359</f>
        <v>10</v>
      </c>
      <c r="C359">
        <f>IF(MOD(A359,通用估算系数!$B$9),MOD(A359,通用估算系数!$B$9),通用估算系数!$B$9)</f>
        <v>22</v>
      </c>
      <c r="D359">
        <f>钥匙投放计算!C359/100</f>
        <v>2.4628000000000001</v>
      </c>
      <c r="E359">
        <f>VLOOKUP(B359,通用估算系数!$G$1:$H$11,2,FALSE)*通用估算系数!$B$5/通用估算系数!$B$11</f>
        <v>2.25</v>
      </c>
      <c r="F359">
        <f t="shared" si="27"/>
        <v>0</v>
      </c>
      <c r="G359">
        <f t="shared" si="28"/>
        <v>0</v>
      </c>
      <c r="H359">
        <f t="shared" si="29"/>
        <v>0</v>
      </c>
      <c r="I359">
        <f t="shared" si="30"/>
        <v>0</v>
      </c>
      <c r="J359">
        <f>SUMIFS([1]基础经济系数!$M$123:$M$153,[1]基础经济系数!$N$123:$N$153,"稀有自宝箱",[1]基础经济系数!$J$123:$J$153,A359)</f>
        <v>0</v>
      </c>
      <c r="K359">
        <v>2</v>
      </c>
      <c r="L359">
        <v>1</v>
      </c>
      <c r="M359" s="4">
        <f t="shared" si="31"/>
        <v>0.14285714285714285</v>
      </c>
      <c r="N359" s="4">
        <f t="shared" si="31"/>
        <v>0.14285714285714285</v>
      </c>
      <c r="O359">
        <f>IF(B359=B358,0,VLOOKUP(B359,通用估算系数!$Q$1:$R$11,2,FALSE))</f>
        <v>0</v>
      </c>
      <c r="P359">
        <f>SUMIFS([1]基础经济系数!$D$187:$D$214,[1]基础经济系数!$B$187:$B$214,C359,[1]基础经济系数!$G$187:$G$214,"碎片宝箱")</f>
        <v>0</v>
      </c>
      <c r="Q359">
        <f>SUMIFS([1]基础经济系数!$M$123:$M$153,[1]基础经济系数!$N$123:$N$153,"碎片宝箱",[1]基础经济系数!$J$123:$J$153,A359)</f>
        <v>0</v>
      </c>
      <c r="R359">
        <f>IF(B359=B358,0,VLOOKUP(B359,通用估算系数!$T$1:$U$11,2,FALSE))</f>
        <v>0</v>
      </c>
      <c r="S359">
        <f>SUMIFS([1]基础经济系数!$D$187:$D$214,[1]基础经济系数!$B$187:$B$214,C359,[1]基础经济系数!$G$187:$G$214,"部件宝箱")</f>
        <v>0</v>
      </c>
      <c r="T359">
        <f>SUMIFS([1]基础经济系数!$M$123:$M$153,[1]基础经济系数!$N$123:$N$153,"部件宝箱",[1]基础经济系数!$J$123:$J$153,A359)</f>
        <v>0</v>
      </c>
      <c r="U359">
        <f>IF(B359=B358,0,VLOOKUP(B359,通用估算系数!$W$1:$X$11,2,FALSE))</f>
        <v>0</v>
      </c>
      <c r="V359">
        <f>SUMIFS([1]基础经济系数!$D$187:$D$214,[1]基础经济系数!$B$187:$B$214,C359,[1]基础经济系数!$G$187:$G$214,"普通自宝箱")</f>
        <v>0</v>
      </c>
      <c r="W359">
        <f>SUMIFS([1]基础经济系数!$M$123:$M$153,[1]基础经济系数!$N$123:$N$153,"普通自宝箱",[1]基础经济系数!$J$123:$J$153,A359)</f>
        <v>0</v>
      </c>
      <c r="X359">
        <f>IF(B359=B358,0,VLOOKUP(B359,通用估算系数!$Z$1:$AA$11,2,FALSE))+IF(B359&gt;B358,1,0)</f>
        <v>0</v>
      </c>
      <c r="Y359">
        <f>SUMIFS([1]基础经济系数!$D$187:$D$214,[1]基础经济系数!$B$187:$B$214,C359,[1]基础经济系数!$G$187:$G$214,"高级自宝箱")</f>
        <v>0</v>
      </c>
      <c r="Z359">
        <f>SUMIFS([1]基础经济系数!$M$123:$M$153,[1]基础经济系数!$N$123:$N$153,"高级自宝箱",[1]基础经济系数!$J$123:$J$153,A359)</f>
        <v>0</v>
      </c>
    </row>
    <row r="360" spans="1:26" x14ac:dyDescent="0.2">
      <c r="A360">
        <f>玩家成长时间线!A360</f>
        <v>359</v>
      </c>
      <c r="B360">
        <f>玩家成长时间线!B360</f>
        <v>10</v>
      </c>
      <c r="C360">
        <f>IF(MOD(A360,通用估算系数!$B$9),MOD(A360,通用估算系数!$B$9),通用估算系数!$B$9)</f>
        <v>23</v>
      </c>
      <c r="D360">
        <f>钥匙投放计算!C360/100</f>
        <v>2.6727999999999996</v>
      </c>
      <c r="E360">
        <f>VLOOKUP(B360,通用估算系数!$G$1:$H$11,2,FALSE)*通用估算系数!$B$5/通用估算系数!$B$11</f>
        <v>2.25</v>
      </c>
      <c r="F360">
        <f t="shared" si="27"/>
        <v>0</v>
      </c>
      <c r="G360">
        <f t="shared" si="28"/>
        <v>0</v>
      </c>
      <c r="H360">
        <f t="shared" si="29"/>
        <v>0</v>
      </c>
      <c r="I360">
        <f t="shared" si="30"/>
        <v>0</v>
      </c>
      <c r="J360">
        <f>SUMIFS([1]基础经济系数!$M$123:$M$153,[1]基础经济系数!$N$123:$N$153,"稀有自宝箱",[1]基础经济系数!$J$123:$J$153,A360)</f>
        <v>0</v>
      </c>
      <c r="K360">
        <v>2</v>
      </c>
      <c r="L360">
        <v>1</v>
      </c>
      <c r="M360" s="4">
        <f t="shared" si="31"/>
        <v>0.14285714285714285</v>
      </c>
      <c r="N360" s="4">
        <f t="shared" si="31"/>
        <v>0.14285714285714285</v>
      </c>
      <c r="O360">
        <f>IF(B360=B359,0,VLOOKUP(B360,通用估算系数!$Q$1:$R$11,2,FALSE))</f>
        <v>0</v>
      </c>
      <c r="P360">
        <f>SUMIFS([1]基础经济系数!$D$187:$D$214,[1]基础经济系数!$B$187:$B$214,C360,[1]基础经济系数!$G$187:$G$214,"碎片宝箱")</f>
        <v>0</v>
      </c>
      <c r="Q360">
        <f>SUMIFS([1]基础经济系数!$M$123:$M$153,[1]基础经济系数!$N$123:$N$153,"碎片宝箱",[1]基础经济系数!$J$123:$J$153,A360)</f>
        <v>0</v>
      </c>
      <c r="R360">
        <f>IF(B360=B359,0,VLOOKUP(B360,通用估算系数!$T$1:$U$11,2,FALSE))</f>
        <v>0</v>
      </c>
      <c r="S360">
        <f>SUMIFS([1]基础经济系数!$D$187:$D$214,[1]基础经济系数!$B$187:$B$214,C360,[1]基础经济系数!$G$187:$G$214,"部件宝箱")</f>
        <v>0</v>
      </c>
      <c r="T360">
        <f>SUMIFS([1]基础经济系数!$M$123:$M$153,[1]基础经济系数!$N$123:$N$153,"部件宝箱",[1]基础经济系数!$J$123:$J$153,A360)</f>
        <v>0</v>
      </c>
      <c r="U360">
        <f>IF(B360=B359,0,VLOOKUP(B360,通用估算系数!$W$1:$X$11,2,FALSE))</f>
        <v>0</v>
      </c>
      <c r="V360">
        <f>SUMIFS([1]基础经济系数!$D$187:$D$214,[1]基础经济系数!$B$187:$B$214,C360,[1]基础经济系数!$G$187:$G$214,"普通自宝箱")</f>
        <v>0</v>
      </c>
      <c r="W360">
        <f>SUMIFS([1]基础经济系数!$M$123:$M$153,[1]基础经济系数!$N$123:$N$153,"普通自宝箱",[1]基础经济系数!$J$123:$J$153,A360)</f>
        <v>0</v>
      </c>
      <c r="X360">
        <f>IF(B360=B359,0,VLOOKUP(B360,通用估算系数!$Z$1:$AA$11,2,FALSE))+IF(B360&gt;B359,1,0)</f>
        <v>0</v>
      </c>
      <c r="Y360">
        <f>SUMIFS([1]基础经济系数!$D$187:$D$214,[1]基础经济系数!$B$187:$B$214,C360,[1]基础经济系数!$G$187:$G$214,"高级自宝箱")</f>
        <v>0</v>
      </c>
      <c r="Z360">
        <f>SUMIFS([1]基础经济系数!$M$123:$M$153,[1]基础经济系数!$N$123:$N$153,"高级自宝箱",[1]基础经济系数!$J$123:$J$153,A360)</f>
        <v>0</v>
      </c>
    </row>
    <row r="361" spans="1:26" x14ac:dyDescent="0.2">
      <c r="A361">
        <f>玩家成长时间线!A361</f>
        <v>360</v>
      </c>
      <c r="B361">
        <f>玩家成长时间线!B361</f>
        <v>10</v>
      </c>
      <c r="C361">
        <f>IF(MOD(A361,通用估算系数!$B$9),MOD(A361,通用估算系数!$B$9),通用估算系数!$B$9)</f>
        <v>24</v>
      </c>
      <c r="D361">
        <f>钥匙投放计算!C361/100</f>
        <v>2.4828000000000001</v>
      </c>
      <c r="E361">
        <f>VLOOKUP(B361,通用估算系数!$G$1:$H$11,2,FALSE)*通用估算系数!$B$5/通用估算系数!$B$11</f>
        <v>2.25</v>
      </c>
      <c r="F361">
        <f t="shared" si="27"/>
        <v>0</v>
      </c>
      <c r="G361">
        <f t="shared" si="28"/>
        <v>0</v>
      </c>
      <c r="H361">
        <f t="shared" si="29"/>
        <v>0</v>
      </c>
      <c r="I361">
        <f t="shared" si="30"/>
        <v>0</v>
      </c>
      <c r="J361">
        <f>SUMIFS([1]基础经济系数!$M$123:$M$153,[1]基础经济系数!$N$123:$N$153,"稀有自宝箱",[1]基础经济系数!$J$123:$J$153,A361)</f>
        <v>1</v>
      </c>
      <c r="K361">
        <v>2</v>
      </c>
      <c r="L361">
        <v>1</v>
      </c>
      <c r="M361" s="4">
        <f t="shared" si="31"/>
        <v>0.14285714285714285</v>
      </c>
      <c r="N361" s="4">
        <f t="shared" si="31"/>
        <v>0.14285714285714285</v>
      </c>
      <c r="O361">
        <f>IF(B361=B360,0,VLOOKUP(B361,通用估算系数!$Q$1:$R$11,2,FALSE))</f>
        <v>0</v>
      </c>
      <c r="P361">
        <f>SUMIFS([1]基础经济系数!$D$187:$D$214,[1]基础经济系数!$B$187:$B$214,C361,[1]基础经济系数!$G$187:$G$214,"碎片宝箱")</f>
        <v>0</v>
      </c>
      <c r="Q361">
        <f>SUMIFS([1]基础经济系数!$M$123:$M$153,[1]基础经济系数!$N$123:$N$153,"碎片宝箱",[1]基础经济系数!$J$123:$J$153,A361)</f>
        <v>0</v>
      </c>
      <c r="R361">
        <f>IF(B361=B360,0,VLOOKUP(B361,通用估算系数!$T$1:$U$11,2,FALSE))</f>
        <v>0</v>
      </c>
      <c r="S361">
        <f>SUMIFS([1]基础经济系数!$D$187:$D$214,[1]基础经济系数!$B$187:$B$214,C361,[1]基础经济系数!$G$187:$G$214,"部件宝箱")</f>
        <v>0</v>
      </c>
      <c r="T361">
        <f>SUMIFS([1]基础经济系数!$M$123:$M$153,[1]基础经济系数!$N$123:$N$153,"部件宝箱",[1]基础经济系数!$J$123:$J$153,A361)</f>
        <v>0</v>
      </c>
      <c r="U361">
        <f>IF(B361=B360,0,VLOOKUP(B361,通用估算系数!$W$1:$X$11,2,FALSE))</f>
        <v>0</v>
      </c>
      <c r="V361">
        <f>SUMIFS([1]基础经济系数!$D$187:$D$214,[1]基础经济系数!$B$187:$B$214,C361,[1]基础经济系数!$G$187:$G$214,"普通自宝箱")</f>
        <v>0</v>
      </c>
      <c r="W361">
        <f>SUMIFS([1]基础经济系数!$M$123:$M$153,[1]基础经济系数!$N$123:$N$153,"普通自宝箱",[1]基础经济系数!$J$123:$J$153,A361)</f>
        <v>0</v>
      </c>
      <c r="X361">
        <f>IF(B361=B360,0,VLOOKUP(B361,通用估算系数!$Z$1:$AA$11,2,FALSE))+IF(B361&gt;B360,1,0)</f>
        <v>0</v>
      </c>
      <c r="Y361">
        <f>SUMIFS([1]基础经济系数!$D$187:$D$214,[1]基础经济系数!$B$187:$B$214,C361,[1]基础经济系数!$G$187:$G$214,"高级自宝箱")</f>
        <v>0</v>
      </c>
      <c r="Z361">
        <f>SUMIFS([1]基础经济系数!$M$123:$M$153,[1]基础经济系数!$N$123:$N$153,"高级自宝箱",[1]基础经济系数!$J$123:$J$153,A361)</f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A1916-9A44-485B-B703-B89952566F4C}">
  <dimension ref="A1:L361"/>
  <sheetViews>
    <sheetView workbookViewId="0">
      <selection activeCell="I17" sqref="I17"/>
    </sheetView>
  </sheetViews>
  <sheetFormatPr defaultRowHeight="14.25" x14ac:dyDescent="0.2"/>
  <cols>
    <col min="1" max="1" width="11.75" bestFit="1" customWidth="1"/>
    <col min="2" max="2" width="9.25" bestFit="1" customWidth="1"/>
    <col min="3" max="3" width="11.5" customWidth="1"/>
    <col min="4" max="5" width="11.875" customWidth="1"/>
    <col min="6" max="6" width="15.125" bestFit="1" customWidth="1"/>
    <col min="7" max="8" width="11.875" customWidth="1"/>
    <col min="9" max="9" width="22.5" bestFit="1" customWidth="1"/>
    <col min="10" max="10" width="22.875" customWidth="1"/>
    <col min="11" max="11" width="21.25" customWidth="1"/>
    <col min="12" max="12" width="26.5" customWidth="1"/>
  </cols>
  <sheetData>
    <row r="1" spans="1:12" x14ac:dyDescent="0.2">
      <c r="A1" t="s">
        <v>1</v>
      </c>
      <c r="B1" t="s">
        <v>2</v>
      </c>
      <c r="C1" t="s">
        <v>47</v>
      </c>
      <c r="D1" t="s">
        <v>37</v>
      </c>
      <c r="E1" t="s">
        <v>41</v>
      </c>
      <c r="F1" t="s">
        <v>45</v>
      </c>
      <c r="G1" t="s">
        <v>43</v>
      </c>
      <c r="H1" t="s">
        <v>40</v>
      </c>
      <c r="I1" t="s">
        <v>34</v>
      </c>
      <c r="J1" t="s">
        <v>35</v>
      </c>
      <c r="K1" t="s">
        <v>39</v>
      </c>
      <c r="L1" t="s">
        <v>38</v>
      </c>
    </row>
    <row r="2" spans="1:12" x14ac:dyDescent="0.2">
      <c r="A2">
        <f>玩家成长时间线!A2</f>
        <v>1</v>
      </c>
      <c r="B2">
        <f>玩家成长时间线!B2</f>
        <v>1</v>
      </c>
      <c r="C2">
        <f>SUM(D2:L2)</f>
        <v>125.28</v>
      </c>
      <c r="D2">
        <f>MIN(通用估算系数!$B$7*(VLOOKUP(钥匙投放计算!B2,通用估算系数!$N$1:$O$11,2,FALSE)+0.5*(1-VLOOKUP(钥匙投放计算!B2,通用估算系数!$N$1:$O$11,2,FALSE)))*VLOOKUP(B2,通用估算系数!$G$1:$H$11,2,FALSE),通用估算系数!$B$6)</f>
        <v>100</v>
      </c>
      <c r="E2">
        <v>10</v>
      </c>
      <c r="F2">
        <f>IF(MOD(A2,通用估算系数!$B$9),MOD(A2,通用估算系数!$B$9),通用估算系数!$B$9)</f>
        <v>1</v>
      </c>
      <c r="G2">
        <f>IF(VLOOKUP(F2,[1]基础经济系数!$B$194:$C$221,2,FALSE)="钥匙",VLOOKUP(F2,[1]基础经济系数!$B$194:$D$221,3,FALSE),0)</f>
        <v>0</v>
      </c>
      <c r="H2">
        <f>ROUNDDOWN([1]BattlePass!$S$22/通用估算系数!$B$10,2)</f>
        <v>1.28</v>
      </c>
      <c r="I2">
        <f>IF(VLOOKUP(F2,[1]基础经济系数!$B$194:$C$221,2,FALSE)="双倍钥匙",VLOOKUP(F2,[1]基础经济系数!$B$194:$D$221,3,FALSE),0)</f>
        <v>0</v>
      </c>
      <c r="J2">
        <v>0</v>
      </c>
      <c r="K2">
        <f>20*通用估算系数!$B$8</f>
        <v>12</v>
      </c>
      <c r="L2">
        <f>ROUNDDOWN([1]BattlePass!$S$23/通用估算系数!$B$10,2)</f>
        <v>1</v>
      </c>
    </row>
    <row r="3" spans="1:12" x14ac:dyDescent="0.2">
      <c r="A3">
        <f>玩家成长时间线!A3</f>
        <v>2</v>
      </c>
      <c r="B3">
        <f>玩家成长时间线!B3</f>
        <v>1</v>
      </c>
      <c r="C3">
        <f t="shared" ref="C3:C66" si="0">SUM(D3:L3)</f>
        <v>131.28</v>
      </c>
      <c r="D3">
        <f>MIN(通用估算系数!$B$7*(VLOOKUP(钥匙投放计算!B3,通用估算系数!$N$1:$O$11,2,FALSE)+0.5*(1-VLOOKUP(钥匙投放计算!B3,通用估算系数!$N$1:$O$11,2,FALSE)))*VLOOKUP(B3,通用估算系数!$G$1:$H$11,2,FALSE),通用估算系数!$B$6)</f>
        <v>100</v>
      </c>
      <c r="E3">
        <v>10</v>
      </c>
      <c r="F3">
        <f>IF(MOD(A3,通用估算系数!$B$9),MOD(A3,通用估算系数!$B$9),通用估算系数!$B$9)</f>
        <v>2</v>
      </c>
      <c r="G3">
        <f>IF(VLOOKUP(F3,[1]基础经济系数!$B$194:$C$221,2,FALSE)="钥匙",VLOOKUP(F3,[1]基础经济系数!$B$194:$D$221,3,FALSE),0)</f>
        <v>5</v>
      </c>
      <c r="H3">
        <f>ROUNDDOWN([1]BattlePass!$S$22/通用估算系数!$B$10,2)</f>
        <v>1.28</v>
      </c>
      <c r="I3">
        <f>IF(VLOOKUP(F3,[1]基础经济系数!$B$194:$C$221,2,FALSE)="双倍钥匙",VLOOKUP(F3,[1]基础经济系数!$B$194:$D$221,3,FALSE),0)</f>
        <v>0</v>
      </c>
      <c r="J3">
        <v>0</v>
      </c>
      <c r="K3">
        <f>20*通用估算系数!$B$8</f>
        <v>12</v>
      </c>
      <c r="L3">
        <f>ROUNDDOWN([1]BattlePass!$S$23/通用估算系数!$B$10,2)</f>
        <v>1</v>
      </c>
    </row>
    <row r="4" spans="1:12" x14ac:dyDescent="0.2">
      <c r="A4">
        <f>玩家成长时间线!A4</f>
        <v>3</v>
      </c>
      <c r="B4">
        <f>玩家成长时间线!B4</f>
        <v>2</v>
      </c>
      <c r="C4">
        <f t="shared" si="0"/>
        <v>279.27999999999997</v>
      </c>
      <c r="D4">
        <f>MIN(通用估算系数!$B$7*(VLOOKUP(钥匙投放计算!B4,通用估算系数!$N$1:$O$11,2,FALSE)+0.5*(1-VLOOKUP(钥匙投放计算!B4,通用估算系数!$N$1:$O$11,2,FALSE)))*VLOOKUP(B4,通用估算系数!$G$1:$H$11,2,FALSE),通用估算系数!$B$6)</f>
        <v>152</v>
      </c>
      <c r="E4">
        <v>10</v>
      </c>
      <c r="F4">
        <f>IF(MOD(A4,通用估算系数!$B$9),MOD(A4,通用估算系数!$B$9),通用估算系数!$B$9)</f>
        <v>3</v>
      </c>
      <c r="G4">
        <f>IF(VLOOKUP(F4,[1]基础经济系数!$B$194:$C$221,2,FALSE)="钥匙",VLOOKUP(F4,[1]基础经济系数!$B$194:$D$221,3,FALSE),0)</f>
        <v>0</v>
      </c>
      <c r="H4">
        <f>ROUNDDOWN([1]BattlePass!$S$22/通用估算系数!$B$10,2)</f>
        <v>1.28</v>
      </c>
      <c r="I4">
        <f>IF(VLOOKUP(F4,[1]基础经济系数!$B$194:$C$221,2,FALSE)="双倍钥匙",VLOOKUP(F4,[1]基础经济系数!$B$194:$D$221,3,FALSE),0)</f>
        <v>0</v>
      </c>
      <c r="J4">
        <v>100</v>
      </c>
      <c r="K4">
        <f>20*通用估算系数!$B$8</f>
        <v>12</v>
      </c>
      <c r="L4">
        <f>ROUNDDOWN([1]BattlePass!$S$23/通用估算系数!$B$10,2)</f>
        <v>1</v>
      </c>
    </row>
    <row r="5" spans="1:12" x14ac:dyDescent="0.2">
      <c r="A5">
        <f>玩家成长时间线!A5</f>
        <v>4</v>
      </c>
      <c r="B5">
        <f>玩家成长时间线!B5</f>
        <v>3</v>
      </c>
      <c r="C5">
        <f t="shared" si="0"/>
        <v>208.28</v>
      </c>
      <c r="D5">
        <f>MIN(通用估算系数!$B$7*(VLOOKUP(钥匙投放计算!B5,通用估算系数!$N$1:$O$11,2,FALSE)+0.5*(1-VLOOKUP(钥匙投放计算!B5,通用估算系数!$N$1:$O$11,2,FALSE)))*VLOOKUP(B5,通用估算系数!$G$1:$H$11,2,FALSE),通用估算系数!$B$6)</f>
        <v>180</v>
      </c>
      <c r="E5">
        <v>10</v>
      </c>
      <c r="F5">
        <f>IF(MOD(A5,通用估算系数!$B$9),MOD(A5,通用估算系数!$B$9),通用估算系数!$B$9)</f>
        <v>4</v>
      </c>
      <c r="G5">
        <f>IF(VLOOKUP(F5,[1]基础经济系数!$B$194:$C$221,2,FALSE)="钥匙",VLOOKUP(F5,[1]基础经济系数!$B$194:$D$221,3,FALSE),0)</f>
        <v>0</v>
      </c>
      <c r="H5">
        <f>ROUNDDOWN([1]BattlePass!$S$22/通用估算系数!$B$10,2)</f>
        <v>1.28</v>
      </c>
      <c r="I5">
        <f>IF(VLOOKUP(F5,[1]基础经济系数!$B$194:$C$221,2,FALSE)="双倍钥匙",VLOOKUP(F5,[1]基础经济系数!$B$194:$D$221,3,FALSE),0)</f>
        <v>0</v>
      </c>
      <c r="J5">
        <v>0</v>
      </c>
      <c r="K5">
        <f>20*通用估算系数!$B$8</f>
        <v>12</v>
      </c>
      <c r="L5">
        <f>ROUNDDOWN([1]BattlePass!$S$23/通用估算系数!$B$10,2)</f>
        <v>1</v>
      </c>
    </row>
    <row r="6" spans="1:12" x14ac:dyDescent="0.2">
      <c r="A6">
        <f>玩家成长时间线!A6</f>
        <v>5</v>
      </c>
      <c r="B6">
        <f>玩家成长时间线!B6</f>
        <v>3</v>
      </c>
      <c r="C6">
        <f t="shared" si="0"/>
        <v>219.28</v>
      </c>
      <c r="D6">
        <f>MIN(通用估算系数!$B$7*(VLOOKUP(钥匙投放计算!B6,通用估算系数!$N$1:$O$11,2,FALSE)+0.5*(1-VLOOKUP(钥匙投放计算!B6,通用估算系数!$N$1:$O$11,2,FALSE)))*VLOOKUP(B6,通用估算系数!$G$1:$H$11,2,FALSE),通用估算系数!$B$6)</f>
        <v>180</v>
      </c>
      <c r="E6">
        <v>10</v>
      </c>
      <c r="F6">
        <f>IF(MOD(A6,通用估算系数!$B$9),MOD(A6,通用估算系数!$B$9),通用估算系数!$B$9)</f>
        <v>5</v>
      </c>
      <c r="G6">
        <f>IF(VLOOKUP(F6,[1]基础经济系数!$B$194:$C$221,2,FALSE)="钥匙",VLOOKUP(F6,[1]基础经济系数!$B$194:$D$221,3,FALSE),0)</f>
        <v>10</v>
      </c>
      <c r="H6">
        <f>ROUNDDOWN([1]BattlePass!$S$22/通用估算系数!$B$10,2)</f>
        <v>1.28</v>
      </c>
      <c r="I6">
        <f>IF(VLOOKUP(F6,[1]基础经济系数!$B$194:$C$221,2,FALSE)="双倍钥匙",VLOOKUP(F6,[1]基础经济系数!$B$194:$D$221,3,FALSE),0)</f>
        <v>0</v>
      </c>
      <c r="J6">
        <v>0</v>
      </c>
      <c r="K6">
        <f>20*通用估算系数!$B$8</f>
        <v>12</v>
      </c>
      <c r="L6">
        <f>ROUNDDOWN([1]BattlePass!$S$23/通用估算系数!$B$10,2)</f>
        <v>1</v>
      </c>
    </row>
    <row r="7" spans="1:12" x14ac:dyDescent="0.2">
      <c r="A7">
        <f>玩家成长时间线!A7</f>
        <v>6</v>
      </c>
      <c r="B7">
        <f>玩家成长时间线!B7</f>
        <v>3</v>
      </c>
      <c r="C7">
        <f t="shared" si="0"/>
        <v>210.28</v>
      </c>
      <c r="D7">
        <f>MIN(通用估算系数!$B$7*(VLOOKUP(钥匙投放计算!B7,通用估算系数!$N$1:$O$11,2,FALSE)+0.5*(1-VLOOKUP(钥匙投放计算!B7,通用估算系数!$N$1:$O$11,2,FALSE)))*VLOOKUP(B7,通用估算系数!$G$1:$H$11,2,FALSE),通用估算系数!$B$6)</f>
        <v>180</v>
      </c>
      <c r="E7">
        <v>10</v>
      </c>
      <c r="F7">
        <f>IF(MOD(A7,通用估算系数!$B$9),MOD(A7,通用估算系数!$B$9),通用估算系数!$B$9)</f>
        <v>6</v>
      </c>
      <c r="G7">
        <f>IF(VLOOKUP(F7,[1]基础经济系数!$B$194:$C$221,2,FALSE)="钥匙",VLOOKUP(F7,[1]基础经济系数!$B$194:$D$221,3,FALSE),0)</f>
        <v>0</v>
      </c>
      <c r="H7">
        <f>ROUNDDOWN([1]BattlePass!$S$22/通用估算系数!$B$10,2)</f>
        <v>1.28</v>
      </c>
      <c r="I7">
        <f>IF(VLOOKUP(F7,[1]基础经济系数!$B$194:$C$221,2,FALSE)="双倍钥匙",VLOOKUP(F7,[1]基础经济系数!$B$194:$D$221,3,FALSE),0)</f>
        <v>0</v>
      </c>
      <c r="J7">
        <v>0</v>
      </c>
      <c r="K7">
        <f>20*通用估算系数!$B$8</f>
        <v>12</v>
      </c>
      <c r="L7">
        <f>ROUNDDOWN([1]BattlePass!$S$23/通用估算系数!$B$10,2)</f>
        <v>1</v>
      </c>
    </row>
    <row r="8" spans="1:12" x14ac:dyDescent="0.2">
      <c r="A8">
        <f>玩家成长时间线!A8</f>
        <v>7</v>
      </c>
      <c r="B8">
        <f>玩家成长时间线!B8</f>
        <v>3</v>
      </c>
      <c r="C8">
        <f t="shared" si="0"/>
        <v>211.28</v>
      </c>
      <c r="D8">
        <f>MIN(通用估算系数!$B$7*(VLOOKUP(钥匙投放计算!B8,通用估算系数!$N$1:$O$11,2,FALSE)+0.5*(1-VLOOKUP(钥匙投放计算!B8,通用估算系数!$N$1:$O$11,2,FALSE)))*VLOOKUP(B8,通用估算系数!$G$1:$H$11,2,FALSE),通用估算系数!$B$6)</f>
        <v>180</v>
      </c>
      <c r="E8">
        <v>10</v>
      </c>
      <c r="F8">
        <f>IF(MOD(A8,通用估算系数!$B$9),MOD(A8,通用估算系数!$B$9),通用估算系数!$B$9)</f>
        <v>7</v>
      </c>
      <c r="G8">
        <f>IF(VLOOKUP(F8,[1]基础经济系数!$B$194:$C$221,2,FALSE)="钥匙",VLOOKUP(F8,[1]基础经济系数!$B$194:$D$221,3,FALSE),0)</f>
        <v>0</v>
      </c>
      <c r="H8">
        <f>ROUNDDOWN([1]BattlePass!$S$22/通用估算系数!$B$10,2)</f>
        <v>1.28</v>
      </c>
      <c r="I8">
        <f>IF(VLOOKUP(F8,[1]基础经济系数!$B$194:$C$221,2,FALSE)="双倍钥匙",VLOOKUP(F8,[1]基础经济系数!$B$194:$D$221,3,FALSE),0)</f>
        <v>0</v>
      </c>
      <c r="J8">
        <v>0</v>
      </c>
      <c r="K8">
        <f>20*通用估算系数!$B$8</f>
        <v>12</v>
      </c>
      <c r="L8">
        <f>ROUNDDOWN([1]BattlePass!$S$23/通用估算系数!$B$10,2)</f>
        <v>1</v>
      </c>
    </row>
    <row r="9" spans="1:12" x14ac:dyDescent="0.2">
      <c r="A9">
        <f>玩家成长时间线!A9</f>
        <v>8</v>
      </c>
      <c r="B9">
        <f>玩家成长时间线!B9</f>
        <v>3</v>
      </c>
      <c r="C9">
        <f t="shared" si="0"/>
        <v>212.28</v>
      </c>
      <c r="D9">
        <f>MIN(通用估算系数!$B$7*(VLOOKUP(钥匙投放计算!B9,通用估算系数!$N$1:$O$11,2,FALSE)+0.5*(1-VLOOKUP(钥匙投放计算!B9,通用估算系数!$N$1:$O$11,2,FALSE)))*VLOOKUP(B9,通用估算系数!$G$1:$H$11,2,FALSE),通用估算系数!$B$6)</f>
        <v>180</v>
      </c>
      <c r="E9">
        <v>10</v>
      </c>
      <c r="F9">
        <f>IF(MOD(A9,通用估算系数!$B$9),MOD(A9,通用估算系数!$B$9),通用估算系数!$B$9)</f>
        <v>8</v>
      </c>
      <c r="G9">
        <f>IF(VLOOKUP(F9,[1]基础经济系数!$B$194:$C$221,2,FALSE)="钥匙",VLOOKUP(F9,[1]基础经济系数!$B$194:$D$221,3,FALSE),0)</f>
        <v>0</v>
      </c>
      <c r="H9">
        <f>ROUNDDOWN([1]BattlePass!$S$22/通用估算系数!$B$10,2)</f>
        <v>1.28</v>
      </c>
      <c r="I9">
        <f>IF(VLOOKUP(F9,[1]基础经济系数!$B$194:$C$221,2,FALSE)="双倍钥匙",VLOOKUP(F9,[1]基础经济系数!$B$194:$D$221,3,FALSE),0)</f>
        <v>0</v>
      </c>
      <c r="J9">
        <v>0</v>
      </c>
      <c r="K9">
        <f>20*通用估算系数!$B$8</f>
        <v>12</v>
      </c>
      <c r="L9">
        <f>ROUNDDOWN([1]BattlePass!$S$23/通用估算系数!$B$10,2)</f>
        <v>1</v>
      </c>
    </row>
    <row r="10" spans="1:12" x14ac:dyDescent="0.2">
      <c r="A10">
        <f>玩家成长时间线!A10</f>
        <v>9</v>
      </c>
      <c r="B10">
        <f>玩家成长时间线!B10</f>
        <v>4</v>
      </c>
      <c r="C10">
        <f t="shared" si="0"/>
        <v>223.28</v>
      </c>
      <c r="D10">
        <f>MIN(通用估算系数!$B$7*(VLOOKUP(钥匙投放计算!B10,通用估算系数!$N$1:$O$11,2,FALSE)+0.5*(1-VLOOKUP(钥匙投放计算!B10,通用估算系数!$N$1:$O$11,2,FALSE)))*VLOOKUP(B10,通用估算系数!$G$1:$H$11,2,FALSE),通用估算系数!$B$6)</f>
        <v>170</v>
      </c>
      <c r="E10">
        <v>10</v>
      </c>
      <c r="F10">
        <f>IF(MOD(A10,通用估算系数!$B$9),MOD(A10,通用估算系数!$B$9),通用估算系数!$B$9)</f>
        <v>9</v>
      </c>
      <c r="G10">
        <f>IF(VLOOKUP(F10,[1]基础经济系数!$B$194:$C$221,2,FALSE)="钥匙",VLOOKUP(F10,[1]基础经济系数!$B$194:$D$221,3,FALSE),0)</f>
        <v>0</v>
      </c>
      <c r="H10">
        <f>ROUNDDOWN([1]BattlePass!$S$22/通用估算系数!$B$10,2)</f>
        <v>1.28</v>
      </c>
      <c r="I10">
        <f>IF(VLOOKUP(F10,[1]基础经济系数!$B$194:$C$221,2,FALSE)="双倍钥匙",VLOOKUP(F10,[1]基础经济系数!$B$194:$D$221,3,FALSE),0)</f>
        <v>20</v>
      </c>
      <c r="J10">
        <v>0</v>
      </c>
      <c r="K10">
        <f>20*通用估算系数!$B$8</f>
        <v>12</v>
      </c>
      <c r="L10">
        <f>ROUNDDOWN([1]BattlePass!$S$23/通用估算系数!$B$10,2)</f>
        <v>1</v>
      </c>
    </row>
    <row r="11" spans="1:12" x14ac:dyDescent="0.2">
      <c r="A11">
        <f>玩家成长时间线!A11</f>
        <v>10</v>
      </c>
      <c r="B11">
        <f>玩家成长时间线!B11</f>
        <v>4</v>
      </c>
      <c r="C11">
        <f t="shared" si="0"/>
        <v>204.28</v>
      </c>
      <c r="D11">
        <f>MIN(通用估算系数!$B$7*(VLOOKUP(钥匙投放计算!B11,通用估算系数!$N$1:$O$11,2,FALSE)+0.5*(1-VLOOKUP(钥匙投放计算!B11,通用估算系数!$N$1:$O$11,2,FALSE)))*VLOOKUP(B11,通用估算系数!$G$1:$H$11,2,FALSE),通用估算系数!$B$6)</f>
        <v>170</v>
      </c>
      <c r="E11">
        <v>10</v>
      </c>
      <c r="F11">
        <f>IF(MOD(A11,通用估算系数!$B$9),MOD(A11,通用估算系数!$B$9),通用估算系数!$B$9)</f>
        <v>10</v>
      </c>
      <c r="G11">
        <f>IF(VLOOKUP(F11,[1]基础经济系数!$B$194:$C$221,2,FALSE)="钥匙",VLOOKUP(F11,[1]基础经济系数!$B$194:$D$221,3,FALSE),0)</f>
        <v>0</v>
      </c>
      <c r="H11">
        <f>ROUNDDOWN([1]BattlePass!$S$22/通用估算系数!$B$10,2)</f>
        <v>1.28</v>
      </c>
      <c r="I11">
        <f>IF(VLOOKUP(F11,[1]基础经济系数!$B$194:$C$221,2,FALSE)="双倍钥匙",VLOOKUP(F11,[1]基础经济系数!$B$194:$D$221,3,FALSE),0)</f>
        <v>0</v>
      </c>
      <c r="J11">
        <v>0</v>
      </c>
      <c r="K11">
        <f>20*通用估算系数!$B$8</f>
        <v>12</v>
      </c>
      <c r="L11">
        <f>ROUNDDOWN([1]BattlePass!$S$23/通用估算系数!$B$10,2)</f>
        <v>1</v>
      </c>
    </row>
    <row r="12" spans="1:12" x14ac:dyDescent="0.2">
      <c r="A12">
        <f>玩家成长时间线!A12</f>
        <v>11</v>
      </c>
      <c r="B12">
        <f>玩家成长时间线!B12</f>
        <v>4</v>
      </c>
      <c r="C12">
        <f t="shared" si="0"/>
        <v>205.28</v>
      </c>
      <c r="D12">
        <f>MIN(通用估算系数!$B$7*(VLOOKUP(钥匙投放计算!B12,通用估算系数!$N$1:$O$11,2,FALSE)+0.5*(1-VLOOKUP(钥匙投放计算!B12,通用估算系数!$N$1:$O$11,2,FALSE)))*VLOOKUP(B12,通用估算系数!$G$1:$H$11,2,FALSE),通用估算系数!$B$6)</f>
        <v>170</v>
      </c>
      <c r="E12">
        <v>10</v>
      </c>
      <c r="F12">
        <f>IF(MOD(A12,通用估算系数!$B$9),MOD(A12,通用估算系数!$B$9),通用估算系数!$B$9)</f>
        <v>11</v>
      </c>
      <c r="G12">
        <f>IF(VLOOKUP(F12,[1]基础经济系数!$B$194:$C$221,2,FALSE)="钥匙",VLOOKUP(F12,[1]基础经济系数!$B$194:$D$221,3,FALSE),0)</f>
        <v>0</v>
      </c>
      <c r="H12">
        <f>ROUNDDOWN([1]BattlePass!$S$22/通用估算系数!$B$10,2)</f>
        <v>1.28</v>
      </c>
      <c r="I12">
        <f>IF(VLOOKUP(F12,[1]基础经济系数!$B$194:$C$221,2,FALSE)="双倍钥匙",VLOOKUP(F12,[1]基础经济系数!$B$194:$D$221,3,FALSE),0)</f>
        <v>0</v>
      </c>
      <c r="J12">
        <v>0</v>
      </c>
      <c r="K12">
        <f>20*通用估算系数!$B$8</f>
        <v>12</v>
      </c>
      <c r="L12">
        <f>ROUNDDOWN([1]BattlePass!$S$23/通用估算系数!$B$10,2)</f>
        <v>1</v>
      </c>
    </row>
    <row r="13" spans="1:12" x14ac:dyDescent="0.2">
      <c r="A13">
        <f>玩家成长时间线!A13</f>
        <v>12</v>
      </c>
      <c r="B13">
        <f>玩家成长时间线!B13</f>
        <v>4</v>
      </c>
      <c r="C13">
        <f t="shared" si="0"/>
        <v>226.28</v>
      </c>
      <c r="D13">
        <f>MIN(通用估算系数!$B$7*(VLOOKUP(钥匙投放计算!B13,通用估算系数!$N$1:$O$11,2,FALSE)+0.5*(1-VLOOKUP(钥匙投放计算!B13,通用估算系数!$N$1:$O$11,2,FALSE)))*VLOOKUP(B13,通用估算系数!$G$1:$H$11,2,FALSE),通用估算系数!$B$6)</f>
        <v>170</v>
      </c>
      <c r="E13">
        <v>10</v>
      </c>
      <c r="F13">
        <f>IF(MOD(A13,通用估算系数!$B$9),MOD(A13,通用估算系数!$B$9),通用估算系数!$B$9)</f>
        <v>12</v>
      </c>
      <c r="G13">
        <f>IF(VLOOKUP(F13,[1]基础经济系数!$B$194:$C$221,2,FALSE)="钥匙",VLOOKUP(F13,[1]基础经济系数!$B$194:$D$221,3,FALSE),0)</f>
        <v>0</v>
      </c>
      <c r="H13">
        <f>ROUNDDOWN([1]BattlePass!$S$22/通用估算系数!$B$10,2)</f>
        <v>1.28</v>
      </c>
      <c r="I13">
        <f>IF(VLOOKUP(F13,[1]基础经济系数!$B$194:$C$221,2,FALSE)="双倍钥匙",VLOOKUP(F13,[1]基础经济系数!$B$194:$D$221,3,FALSE),0)</f>
        <v>20</v>
      </c>
      <c r="J13">
        <v>0</v>
      </c>
      <c r="K13">
        <f>20*通用估算系数!$B$8</f>
        <v>12</v>
      </c>
      <c r="L13">
        <f>ROUNDDOWN([1]BattlePass!$S$23/通用估算系数!$B$10,2)</f>
        <v>1</v>
      </c>
    </row>
    <row r="14" spans="1:12" x14ac:dyDescent="0.2">
      <c r="A14">
        <f>玩家成长时间线!A14</f>
        <v>13</v>
      </c>
      <c r="B14">
        <f>玩家成长时间线!B14</f>
        <v>4</v>
      </c>
      <c r="C14">
        <f t="shared" si="0"/>
        <v>207.28</v>
      </c>
      <c r="D14">
        <f>MIN(通用估算系数!$B$7*(VLOOKUP(钥匙投放计算!B14,通用估算系数!$N$1:$O$11,2,FALSE)+0.5*(1-VLOOKUP(钥匙投放计算!B14,通用估算系数!$N$1:$O$11,2,FALSE)))*VLOOKUP(B14,通用估算系数!$G$1:$H$11,2,FALSE),通用估算系数!$B$6)</f>
        <v>170</v>
      </c>
      <c r="E14">
        <v>10</v>
      </c>
      <c r="F14">
        <f>IF(MOD(A14,通用估算系数!$B$9),MOD(A14,通用估算系数!$B$9),通用估算系数!$B$9)</f>
        <v>13</v>
      </c>
      <c r="G14">
        <f>IF(VLOOKUP(F14,[1]基础经济系数!$B$194:$C$221,2,FALSE)="钥匙",VLOOKUP(F14,[1]基础经济系数!$B$194:$D$221,3,FALSE),0)</f>
        <v>0</v>
      </c>
      <c r="H14">
        <f>ROUNDDOWN([1]BattlePass!$S$22/通用估算系数!$B$10,2)</f>
        <v>1.28</v>
      </c>
      <c r="I14">
        <f>IF(VLOOKUP(F14,[1]基础经济系数!$B$194:$C$221,2,FALSE)="双倍钥匙",VLOOKUP(F14,[1]基础经济系数!$B$194:$D$221,3,FALSE),0)</f>
        <v>0</v>
      </c>
      <c r="J14">
        <v>0</v>
      </c>
      <c r="K14">
        <f>20*通用估算系数!$B$8</f>
        <v>12</v>
      </c>
      <c r="L14">
        <f>ROUNDDOWN([1]BattlePass!$S$23/通用估算系数!$B$10,2)</f>
        <v>1</v>
      </c>
    </row>
    <row r="15" spans="1:12" x14ac:dyDescent="0.2">
      <c r="A15">
        <f>玩家成长时间线!A15</f>
        <v>14</v>
      </c>
      <c r="B15">
        <f>玩家成长时间线!B15</f>
        <v>5</v>
      </c>
      <c r="C15">
        <f t="shared" si="0"/>
        <v>208.28</v>
      </c>
      <c r="D15">
        <f>MIN(通用估算系数!$B$7*(VLOOKUP(钥匙投放计算!B15,通用估算系数!$N$1:$O$11,2,FALSE)+0.5*(1-VLOOKUP(钥匙投放计算!B15,通用估算系数!$N$1:$O$11,2,FALSE)))*VLOOKUP(B15,通用估算系数!$G$1:$H$11,2,FALSE),通用估算系数!$B$6)</f>
        <v>170</v>
      </c>
      <c r="E15">
        <v>10</v>
      </c>
      <c r="F15">
        <f>IF(MOD(A15,通用估算系数!$B$9),MOD(A15,通用估算系数!$B$9),通用估算系数!$B$9)</f>
        <v>14</v>
      </c>
      <c r="G15">
        <f>IF(VLOOKUP(F15,[1]基础经济系数!$B$194:$C$221,2,FALSE)="钥匙",VLOOKUP(F15,[1]基础经济系数!$B$194:$D$221,3,FALSE),0)</f>
        <v>0</v>
      </c>
      <c r="H15">
        <f>ROUNDDOWN([1]BattlePass!$S$22/通用估算系数!$B$10,2)</f>
        <v>1.28</v>
      </c>
      <c r="I15">
        <f>IF(VLOOKUP(F15,[1]基础经济系数!$B$194:$C$221,2,FALSE)="双倍钥匙",VLOOKUP(F15,[1]基础经济系数!$B$194:$D$221,3,FALSE),0)</f>
        <v>0</v>
      </c>
      <c r="J15">
        <v>0</v>
      </c>
      <c r="K15">
        <f>20*通用估算系数!$B$8</f>
        <v>12</v>
      </c>
      <c r="L15">
        <f>ROUNDDOWN([1]BattlePass!$S$23/通用估算系数!$B$10,2)</f>
        <v>1</v>
      </c>
    </row>
    <row r="16" spans="1:12" x14ac:dyDescent="0.2">
      <c r="A16">
        <f>玩家成长时间线!A16</f>
        <v>15</v>
      </c>
      <c r="B16">
        <f>玩家成长时间线!B16</f>
        <v>5</v>
      </c>
      <c r="C16">
        <f t="shared" si="0"/>
        <v>209.28</v>
      </c>
      <c r="D16">
        <f>MIN(通用估算系数!$B$7*(VLOOKUP(钥匙投放计算!B16,通用估算系数!$N$1:$O$11,2,FALSE)+0.5*(1-VLOOKUP(钥匙投放计算!B16,通用估算系数!$N$1:$O$11,2,FALSE)))*VLOOKUP(B16,通用估算系数!$G$1:$H$11,2,FALSE),通用估算系数!$B$6)</f>
        <v>170</v>
      </c>
      <c r="E16">
        <v>10</v>
      </c>
      <c r="F16">
        <f>IF(MOD(A16,通用估算系数!$B$9),MOD(A16,通用估算系数!$B$9),通用估算系数!$B$9)</f>
        <v>15</v>
      </c>
      <c r="G16">
        <f>IF(VLOOKUP(F16,[1]基础经济系数!$B$194:$C$221,2,FALSE)="钥匙",VLOOKUP(F16,[1]基础经济系数!$B$194:$D$221,3,FALSE),0)</f>
        <v>0</v>
      </c>
      <c r="H16">
        <f>ROUNDDOWN([1]BattlePass!$S$22/通用估算系数!$B$10,2)</f>
        <v>1.28</v>
      </c>
      <c r="I16">
        <f>IF(VLOOKUP(F16,[1]基础经济系数!$B$194:$C$221,2,FALSE)="双倍钥匙",VLOOKUP(F16,[1]基础经济系数!$B$194:$D$221,3,FALSE),0)</f>
        <v>0</v>
      </c>
      <c r="J16">
        <v>0</v>
      </c>
      <c r="K16">
        <f>20*通用估算系数!$B$8</f>
        <v>12</v>
      </c>
      <c r="L16">
        <f>ROUNDDOWN([1]BattlePass!$S$23/通用估算系数!$B$10,2)</f>
        <v>1</v>
      </c>
    </row>
    <row r="17" spans="1:12" x14ac:dyDescent="0.2">
      <c r="A17">
        <f>玩家成长时间线!A17</f>
        <v>16</v>
      </c>
      <c r="B17">
        <f>玩家成长时间线!B17</f>
        <v>5</v>
      </c>
      <c r="C17">
        <f t="shared" si="0"/>
        <v>230.28</v>
      </c>
      <c r="D17">
        <f>MIN(通用估算系数!$B$7*(VLOOKUP(钥匙投放计算!B17,通用估算系数!$N$1:$O$11,2,FALSE)+0.5*(1-VLOOKUP(钥匙投放计算!B17,通用估算系数!$N$1:$O$11,2,FALSE)))*VLOOKUP(B17,通用估算系数!$G$1:$H$11,2,FALSE),通用估算系数!$B$6)</f>
        <v>170</v>
      </c>
      <c r="E17">
        <v>10</v>
      </c>
      <c r="F17">
        <f>IF(MOD(A17,通用估算系数!$B$9),MOD(A17,通用估算系数!$B$9),通用估算系数!$B$9)</f>
        <v>16</v>
      </c>
      <c r="G17">
        <f>IF(VLOOKUP(F17,[1]基础经济系数!$B$194:$C$221,2,FALSE)="钥匙",VLOOKUP(F17,[1]基础经济系数!$B$194:$D$221,3,FALSE),0)</f>
        <v>20</v>
      </c>
      <c r="H17">
        <f>ROUNDDOWN([1]BattlePass!$S$22/通用估算系数!$B$10,2)</f>
        <v>1.28</v>
      </c>
      <c r="I17">
        <f>IF(VLOOKUP(F17,[1]基础经济系数!$B$194:$C$221,2,FALSE)="双倍钥匙",VLOOKUP(F17,[1]基础经济系数!$B$194:$D$221,3,FALSE),0)</f>
        <v>0</v>
      </c>
      <c r="J17">
        <v>0</v>
      </c>
      <c r="K17">
        <f>20*通用估算系数!$B$8</f>
        <v>12</v>
      </c>
      <c r="L17">
        <f>ROUNDDOWN([1]BattlePass!$S$23/通用估算系数!$B$10,2)</f>
        <v>1</v>
      </c>
    </row>
    <row r="18" spans="1:12" x14ac:dyDescent="0.2">
      <c r="A18">
        <f>玩家成长时间线!A18</f>
        <v>17</v>
      </c>
      <c r="B18">
        <f>玩家成长时间线!B18</f>
        <v>5</v>
      </c>
      <c r="C18">
        <f t="shared" si="0"/>
        <v>211.28</v>
      </c>
      <c r="D18">
        <f>MIN(通用估算系数!$B$7*(VLOOKUP(钥匙投放计算!B18,通用估算系数!$N$1:$O$11,2,FALSE)+0.5*(1-VLOOKUP(钥匙投放计算!B18,通用估算系数!$N$1:$O$11,2,FALSE)))*VLOOKUP(B18,通用估算系数!$G$1:$H$11,2,FALSE),通用估算系数!$B$6)</f>
        <v>170</v>
      </c>
      <c r="E18">
        <v>10</v>
      </c>
      <c r="F18">
        <f>IF(MOD(A18,通用估算系数!$B$9),MOD(A18,通用估算系数!$B$9),通用估算系数!$B$9)</f>
        <v>17</v>
      </c>
      <c r="G18">
        <f>IF(VLOOKUP(F18,[1]基础经济系数!$B$194:$C$221,2,FALSE)="钥匙",VLOOKUP(F18,[1]基础经济系数!$B$194:$D$221,3,FALSE),0)</f>
        <v>0</v>
      </c>
      <c r="H18">
        <f>ROUNDDOWN([1]BattlePass!$S$22/通用估算系数!$B$10,2)</f>
        <v>1.28</v>
      </c>
      <c r="I18">
        <f>IF(VLOOKUP(F18,[1]基础经济系数!$B$194:$C$221,2,FALSE)="双倍钥匙",VLOOKUP(F18,[1]基础经济系数!$B$194:$D$221,3,FALSE),0)</f>
        <v>0</v>
      </c>
      <c r="J18">
        <v>0</v>
      </c>
      <c r="K18">
        <f>20*通用估算系数!$B$8</f>
        <v>12</v>
      </c>
      <c r="L18">
        <f>ROUNDDOWN([1]BattlePass!$S$23/通用估算系数!$B$10,2)</f>
        <v>1</v>
      </c>
    </row>
    <row r="19" spans="1:12" x14ac:dyDescent="0.2">
      <c r="A19">
        <f>玩家成长时间线!A19</f>
        <v>18</v>
      </c>
      <c r="B19">
        <f>玩家成长时间线!B19</f>
        <v>5</v>
      </c>
      <c r="C19">
        <f t="shared" si="0"/>
        <v>212.28</v>
      </c>
      <c r="D19">
        <f>MIN(通用估算系数!$B$7*(VLOOKUP(钥匙投放计算!B19,通用估算系数!$N$1:$O$11,2,FALSE)+0.5*(1-VLOOKUP(钥匙投放计算!B19,通用估算系数!$N$1:$O$11,2,FALSE)))*VLOOKUP(B19,通用估算系数!$G$1:$H$11,2,FALSE),通用估算系数!$B$6)</f>
        <v>170</v>
      </c>
      <c r="E19">
        <v>10</v>
      </c>
      <c r="F19">
        <f>IF(MOD(A19,通用估算系数!$B$9),MOD(A19,通用估算系数!$B$9),通用估算系数!$B$9)</f>
        <v>18</v>
      </c>
      <c r="G19">
        <f>IF(VLOOKUP(F19,[1]基础经济系数!$B$194:$C$221,2,FALSE)="钥匙",VLOOKUP(F19,[1]基础经济系数!$B$194:$D$221,3,FALSE),0)</f>
        <v>0</v>
      </c>
      <c r="H19">
        <f>ROUNDDOWN([1]BattlePass!$S$22/通用估算系数!$B$10,2)</f>
        <v>1.28</v>
      </c>
      <c r="I19">
        <f>IF(VLOOKUP(F19,[1]基础经济系数!$B$194:$C$221,2,FALSE)="双倍钥匙",VLOOKUP(F19,[1]基础经济系数!$B$194:$D$221,3,FALSE),0)</f>
        <v>0</v>
      </c>
      <c r="J19">
        <v>0</v>
      </c>
      <c r="K19">
        <f>20*通用估算系数!$B$8</f>
        <v>12</v>
      </c>
      <c r="L19">
        <f>ROUNDDOWN([1]BattlePass!$S$23/通用估算系数!$B$10,2)</f>
        <v>1</v>
      </c>
    </row>
    <row r="20" spans="1:12" x14ac:dyDescent="0.2">
      <c r="A20">
        <f>玩家成长时间线!A20</f>
        <v>19</v>
      </c>
      <c r="B20">
        <f>玩家成长时间线!B20</f>
        <v>6</v>
      </c>
      <c r="C20">
        <f t="shared" si="0"/>
        <v>228.28</v>
      </c>
      <c r="D20">
        <f>MIN(通用估算系数!$B$7*(VLOOKUP(钥匙投放计算!B20,通用估算系数!$N$1:$O$11,2,FALSE)+0.5*(1-VLOOKUP(钥匙投放计算!B20,通用估算系数!$N$1:$O$11,2,FALSE)))*VLOOKUP(B20,通用估算系数!$G$1:$H$11,2,FALSE),通用估算系数!$B$6)</f>
        <v>165</v>
      </c>
      <c r="E20">
        <v>10</v>
      </c>
      <c r="F20">
        <f>IF(MOD(A20,通用估算系数!$B$9),MOD(A20,通用估算系数!$B$9),通用估算系数!$B$9)</f>
        <v>19</v>
      </c>
      <c r="G20">
        <f>IF(VLOOKUP(F20,[1]基础经济系数!$B$194:$C$221,2,FALSE)="钥匙",VLOOKUP(F20,[1]基础经济系数!$B$194:$D$221,3,FALSE),0)</f>
        <v>0</v>
      </c>
      <c r="H20">
        <f>ROUNDDOWN([1]BattlePass!$S$22/通用估算系数!$B$10,2)</f>
        <v>1.28</v>
      </c>
      <c r="I20">
        <f>IF(VLOOKUP(F20,[1]基础经济系数!$B$194:$C$221,2,FALSE)="双倍钥匙",VLOOKUP(F20,[1]基础经济系数!$B$194:$D$221,3,FALSE),0)</f>
        <v>20</v>
      </c>
      <c r="J20">
        <v>0</v>
      </c>
      <c r="K20">
        <f>20*通用估算系数!$B$8</f>
        <v>12</v>
      </c>
      <c r="L20">
        <f>ROUNDDOWN([1]BattlePass!$S$23/通用估算系数!$B$10,2)</f>
        <v>1</v>
      </c>
    </row>
    <row r="21" spans="1:12" x14ac:dyDescent="0.2">
      <c r="A21">
        <f>玩家成长时间线!A21</f>
        <v>20</v>
      </c>
      <c r="B21">
        <f>玩家成长时间线!B21</f>
        <v>6</v>
      </c>
      <c r="C21">
        <f t="shared" si="0"/>
        <v>209.28</v>
      </c>
      <c r="D21">
        <f>MIN(通用估算系数!$B$7*(VLOOKUP(钥匙投放计算!B21,通用估算系数!$N$1:$O$11,2,FALSE)+0.5*(1-VLOOKUP(钥匙投放计算!B21,通用估算系数!$N$1:$O$11,2,FALSE)))*VLOOKUP(B21,通用估算系数!$G$1:$H$11,2,FALSE),通用估算系数!$B$6)</f>
        <v>165</v>
      </c>
      <c r="E21">
        <v>10</v>
      </c>
      <c r="F21">
        <f>IF(MOD(A21,通用估算系数!$B$9),MOD(A21,通用估算系数!$B$9),通用估算系数!$B$9)</f>
        <v>20</v>
      </c>
      <c r="G21">
        <f>IF(VLOOKUP(F21,[1]基础经济系数!$B$194:$C$221,2,FALSE)="钥匙",VLOOKUP(F21,[1]基础经济系数!$B$194:$D$221,3,FALSE),0)</f>
        <v>0</v>
      </c>
      <c r="H21">
        <f>ROUNDDOWN([1]BattlePass!$S$22/通用估算系数!$B$10,2)</f>
        <v>1.28</v>
      </c>
      <c r="I21">
        <f>IF(VLOOKUP(F21,[1]基础经济系数!$B$194:$C$221,2,FALSE)="双倍钥匙",VLOOKUP(F21,[1]基础经济系数!$B$194:$D$221,3,FALSE),0)</f>
        <v>0</v>
      </c>
      <c r="J21">
        <v>0</v>
      </c>
      <c r="K21">
        <f>20*通用估算系数!$B$8</f>
        <v>12</v>
      </c>
      <c r="L21">
        <f>ROUNDDOWN([1]BattlePass!$S$23/通用估算系数!$B$10,2)</f>
        <v>1</v>
      </c>
    </row>
    <row r="22" spans="1:12" x14ac:dyDescent="0.2">
      <c r="A22">
        <f>玩家成长时间线!A22</f>
        <v>21</v>
      </c>
      <c r="B22">
        <f>玩家成长时间线!B22</f>
        <v>6</v>
      </c>
      <c r="C22">
        <f t="shared" si="0"/>
        <v>210.28</v>
      </c>
      <c r="D22">
        <f>MIN(通用估算系数!$B$7*(VLOOKUP(钥匙投放计算!B22,通用估算系数!$N$1:$O$11,2,FALSE)+0.5*(1-VLOOKUP(钥匙投放计算!B22,通用估算系数!$N$1:$O$11,2,FALSE)))*VLOOKUP(B22,通用估算系数!$G$1:$H$11,2,FALSE),通用估算系数!$B$6)</f>
        <v>165</v>
      </c>
      <c r="E22">
        <v>10</v>
      </c>
      <c r="F22">
        <f>IF(MOD(A22,通用估算系数!$B$9),MOD(A22,通用估算系数!$B$9),通用估算系数!$B$9)</f>
        <v>21</v>
      </c>
      <c r="G22">
        <f>IF(VLOOKUP(F22,[1]基础经济系数!$B$194:$C$221,2,FALSE)="钥匙",VLOOKUP(F22,[1]基础经济系数!$B$194:$D$221,3,FALSE),0)</f>
        <v>0</v>
      </c>
      <c r="H22">
        <f>ROUNDDOWN([1]BattlePass!$S$22/通用估算系数!$B$10,2)</f>
        <v>1.28</v>
      </c>
      <c r="I22">
        <f>IF(VLOOKUP(F22,[1]基础经济系数!$B$194:$C$221,2,FALSE)="双倍钥匙",VLOOKUP(F22,[1]基础经济系数!$B$194:$D$221,3,FALSE),0)</f>
        <v>0</v>
      </c>
      <c r="J22">
        <v>0</v>
      </c>
      <c r="K22">
        <f>20*通用估算系数!$B$8</f>
        <v>12</v>
      </c>
      <c r="L22">
        <f>ROUNDDOWN([1]BattlePass!$S$23/通用估算系数!$B$10,2)</f>
        <v>1</v>
      </c>
    </row>
    <row r="23" spans="1:12" x14ac:dyDescent="0.2">
      <c r="A23">
        <f>玩家成长时间线!A23</f>
        <v>22</v>
      </c>
      <c r="B23">
        <f>玩家成长时间线!B23</f>
        <v>6</v>
      </c>
      <c r="C23">
        <f t="shared" si="0"/>
        <v>211.28</v>
      </c>
      <c r="D23">
        <f>MIN(通用估算系数!$B$7*(VLOOKUP(钥匙投放计算!B23,通用估算系数!$N$1:$O$11,2,FALSE)+0.5*(1-VLOOKUP(钥匙投放计算!B23,通用估算系数!$N$1:$O$11,2,FALSE)))*VLOOKUP(B23,通用估算系数!$G$1:$H$11,2,FALSE),通用估算系数!$B$6)</f>
        <v>165</v>
      </c>
      <c r="E23">
        <v>10</v>
      </c>
      <c r="F23">
        <f>IF(MOD(A23,通用估算系数!$B$9),MOD(A23,通用估算系数!$B$9),通用估算系数!$B$9)</f>
        <v>22</v>
      </c>
      <c r="G23">
        <f>IF(VLOOKUP(F23,[1]基础经济系数!$B$194:$C$221,2,FALSE)="钥匙",VLOOKUP(F23,[1]基础经济系数!$B$194:$D$221,3,FALSE),0)</f>
        <v>0</v>
      </c>
      <c r="H23">
        <f>ROUNDDOWN([1]BattlePass!$S$22/通用估算系数!$B$10,2)</f>
        <v>1.28</v>
      </c>
      <c r="I23">
        <f>IF(VLOOKUP(F23,[1]基础经济系数!$B$194:$C$221,2,FALSE)="双倍钥匙",VLOOKUP(F23,[1]基础经济系数!$B$194:$D$221,3,FALSE),0)</f>
        <v>0</v>
      </c>
      <c r="J23">
        <v>0</v>
      </c>
      <c r="K23">
        <f>20*通用估算系数!$B$8</f>
        <v>12</v>
      </c>
      <c r="L23">
        <f>ROUNDDOWN([1]BattlePass!$S$23/通用估算系数!$B$10,2)</f>
        <v>1</v>
      </c>
    </row>
    <row r="24" spans="1:12" x14ac:dyDescent="0.2">
      <c r="A24">
        <f>玩家成长时间线!A24</f>
        <v>23</v>
      </c>
      <c r="B24">
        <f>玩家成长时间线!B24</f>
        <v>6</v>
      </c>
      <c r="C24">
        <f t="shared" si="0"/>
        <v>232.28</v>
      </c>
      <c r="D24">
        <f>MIN(通用估算系数!$B$7*(VLOOKUP(钥匙投放计算!B24,通用估算系数!$N$1:$O$11,2,FALSE)+0.5*(1-VLOOKUP(钥匙投放计算!B24,通用估算系数!$N$1:$O$11,2,FALSE)))*VLOOKUP(B24,通用估算系数!$G$1:$H$11,2,FALSE),通用估算系数!$B$6)</f>
        <v>165</v>
      </c>
      <c r="E24">
        <v>10</v>
      </c>
      <c r="F24">
        <f>IF(MOD(A24,通用估算系数!$B$9),MOD(A24,通用估算系数!$B$9),通用估算系数!$B$9)</f>
        <v>23</v>
      </c>
      <c r="G24">
        <f>IF(VLOOKUP(F24,[1]基础经济系数!$B$194:$C$221,2,FALSE)="钥匙",VLOOKUP(F24,[1]基础经济系数!$B$194:$D$221,3,FALSE),0)</f>
        <v>0</v>
      </c>
      <c r="H24">
        <f>ROUNDDOWN([1]BattlePass!$S$22/通用估算系数!$B$10,2)</f>
        <v>1.28</v>
      </c>
      <c r="I24">
        <f>IF(VLOOKUP(F24,[1]基础经济系数!$B$194:$C$221,2,FALSE)="双倍钥匙",VLOOKUP(F24,[1]基础经济系数!$B$194:$D$221,3,FALSE),0)</f>
        <v>20</v>
      </c>
      <c r="J24">
        <v>0</v>
      </c>
      <c r="K24">
        <f>20*通用估算系数!$B$8</f>
        <v>12</v>
      </c>
      <c r="L24">
        <f>ROUNDDOWN([1]BattlePass!$S$23/通用估算系数!$B$10,2)</f>
        <v>1</v>
      </c>
    </row>
    <row r="25" spans="1:12" x14ac:dyDescent="0.2">
      <c r="A25">
        <f>玩家成长时间线!A25</f>
        <v>24</v>
      </c>
      <c r="B25">
        <f>玩家成长时间线!B25</f>
        <v>6</v>
      </c>
      <c r="C25">
        <f t="shared" si="0"/>
        <v>213.28</v>
      </c>
      <c r="D25">
        <f>MIN(通用估算系数!$B$7*(VLOOKUP(钥匙投放计算!B25,通用估算系数!$N$1:$O$11,2,FALSE)+0.5*(1-VLOOKUP(钥匙投放计算!B25,通用估算系数!$N$1:$O$11,2,FALSE)))*VLOOKUP(B25,通用估算系数!$G$1:$H$11,2,FALSE),通用估算系数!$B$6)</f>
        <v>165</v>
      </c>
      <c r="E25">
        <v>10</v>
      </c>
      <c r="F25">
        <f>IF(MOD(A25,通用估算系数!$B$9),MOD(A25,通用估算系数!$B$9),通用估算系数!$B$9)</f>
        <v>24</v>
      </c>
      <c r="G25">
        <f>IF(VLOOKUP(F25,[1]基础经济系数!$B$194:$C$221,2,FALSE)="钥匙",VLOOKUP(F25,[1]基础经济系数!$B$194:$D$221,3,FALSE),0)</f>
        <v>0</v>
      </c>
      <c r="H25">
        <f>ROUNDDOWN([1]BattlePass!$S$22/通用估算系数!$B$10,2)</f>
        <v>1.28</v>
      </c>
      <c r="I25">
        <f>IF(VLOOKUP(F25,[1]基础经济系数!$B$194:$C$221,2,FALSE)="双倍钥匙",VLOOKUP(F25,[1]基础经济系数!$B$194:$D$221,3,FALSE),0)</f>
        <v>0</v>
      </c>
      <c r="J25">
        <v>0</v>
      </c>
      <c r="K25">
        <f>20*通用估算系数!$B$8</f>
        <v>12</v>
      </c>
      <c r="L25">
        <f>ROUNDDOWN([1]BattlePass!$S$23/通用估算系数!$B$10,2)</f>
        <v>1</v>
      </c>
    </row>
    <row r="26" spans="1:12" x14ac:dyDescent="0.2">
      <c r="A26">
        <f>玩家成长时间线!A26</f>
        <v>25</v>
      </c>
      <c r="B26">
        <f>玩家成长时间线!B26</f>
        <v>6</v>
      </c>
      <c r="C26">
        <f t="shared" si="0"/>
        <v>214.28</v>
      </c>
      <c r="D26">
        <f>MIN(通用估算系数!$B$7*(VLOOKUP(钥匙投放计算!B26,通用估算系数!$N$1:$O$11,2,FALSE)+0.5*(1-VLOOKUP(钥匙投放计算!B26,通用估算系数!$N$1:$O$11,2,FALSE)))*VLOOKUP(B26,通用估算系数!$G$1:$H$11,2,FALSE),通用估算系数!$B$6)</f>
        <v>165</v>
      </c>
      <c r="E26">
        <v>10</v>
      </c>
      <c r="F26">
        <f>IF(MOD(A26,通用估算系数!$B$9),MOD(A26,通用估算系数!$B$9),通用估算系数!$B$9)</f>
        <v>25</v>
      </c>
      <c r="G26">
        <f>IF(VLOOKUP(F26,[1]基础经济系数!$B$194:$C$221,2,FALSE)="钥匙",VLOOKUP(F26,[1]基础经济系数!$B$194:$D$221,3,FALSE),0)</f>
        <v>0</v>
      </c>
      <c r="H26">
        <f>ROUNDDOWN([1]BattlePass!$S$22/通用估算系数!$B$10,2)</f>
        <v>1.28</v>
      </c>
      <c r="I26">
        <f>IF(VLOOKUP(F26,[1]基础经济系数!$B$194:$C$221,2,FALSE)="双倍钥匙",VLOOKUP(F26,[1]基础经济系数!$B$194:$D$221,3,FALSE),0)</f>
        <v>0</v>
      </c>
      <c r="J26">
        <v>0</v>
      </c>
      <c r="K26">
        <f>20*通用估算系数!$B$8</f>
        <v>12</v>
      </c>
      <c r="L26">
        <f>ROUNDDOWN([1]BattlePass!$S$23/通用估算系数!$B$10,2)</f>
        <v>1</v>
      </c>
    </row>
    <row r="27" spans="1:12" x14ac:dyDescent="0.2">
      <c r="A27">
        <f>玩家成长时间线!A27</f>
        <v>26</v>
      </c>
      <c r="B27">
        <f>玩家成长时间线!B27</f>
        <v>7</v>
      </c>
      <c r="C27">
        <f t="shared" si="0"/>
        <v>225.28</v>
      </c>
      <c r="D27">
        <f>MIN(通用估算系数!$B$7*(VLOOKUP(钥匙投放计算!B27,通用估算系数!$N$1:$O$11,2,FALSE)+0.5*(1-VLOOKUP(钥匙投放计算!B27,通用估算系数!$N$1:$O$11,2,FALSE)))*VLOOKUP(B27,通用估算系数!$G$1:$H$11,2,FALSE),通用估算系数!$B$6)</f>
        <v>165</v>
      </c>
      <c r="E27">
        <v>10</v>
      </c>
      <c r="F27">
        <f>IF(MOD(A27,通用估算系数!$B$9),MOD(A27,通用估算系数!$B$9),通用估算系数!$B$9)</f>
        <v>26</v>
      </c>
      <c r="G27">
        <f>IF(VLOOKUP(F27,[1]基础经济系数!$B$194:$C$221,2,FALSE)="钥匙",VLOOKUP(F27,[1]基础经济系数!$B$194:$D$221,3,FALSE),0)</f>
        <v>10</v>
      </c>
      <c r="H27">
        <f>ROUNDDOWN([1]BattlePass!$S$22/通用估算系数!$B$10,2)</f>
        <v>1.28</v>
      </c>
      <c r="I27">
        <f>IF(VLOOKUP(F27,[1]基础经济系数!$B$194:$C$221,2,FALSE)="双倍钥匙",VLOOKUP(F27,[1]基础经济系数!$B$194:$D$221,3,FALSE),0)</f>
        <v>0</v>
      </c>
      <c r="J27">
        <v>0</v>
      </c>
      <c r="K27">
        <f>20*通用估算系数!$B$8</f>
        <v>12</v>
      </c>
      <c r="L27">
        <f>ROUNDDOWN([1]BattlePass!$S$23/通用估算系数!$B$10,2)</f>
        <v>1</v>
      </c>
    </row>
    <row r="28" spans="1:12" x14ac:dyDescent="0.2">
      <c r="A28">
        <f>玩家成长时间线!A28</f>
        <v>27</v>
      </c>
      <c r="B28">
        <f>玩家成长时间线!B28</f>
        <v>7</v>
      </c>
      <c r="C28">
        <f t="shared" si="0"/>
        <v>416.28</v>
      </c>
      <c r="D28">
        <f>MIN(通用估算系数!$B$7*(VLOOKUP(钥匙投放计算!B28,通用估算系数!$N$1:$O$11,2,FALSE)+0.5*(1-VLOOKUP(钥匙投放计算!B28,通用估算系数!$N$1:$O$11,2,FALSE)))*VLOOKUP(B28,通用估算系数!$G$1:$H$11,2,FALSE),通用估算系数!$B$6)</f>
        <v>165</v>
      </c>
      <c r="E28">
        <v>10</v>
      </c>
      <c r="F28">
        <f>IF(MOD(A28,通用估算系数!$B$9),MOD(A28,通用估算系数!$B$9),通用估算系数!$B$9)</f>
        <v>27</v>
      </c>
      <c r="G28">
        <f>IF(VLOOKUP(F28,[1]基础经济系数!$B$194:$C$221,2,FALSE)="钥匙",VLOOKUP(F28,[1]基础经济系数!$B$194:$D$221,3,FALSE),0)</f>
        <v>0</v>
      </c>
      <c r="H28">
        <f>ROUNDDOWN([1]BattlePass!$S$22/通用估算系数!$B$10,2)</f>
        <v>1.28</v>
      </c>
      <c r="I28">
        <f>IF(VLOOKUP(F28,[1]基础经济系数!$B$194:$C$221,2,FALSE)="双倍钥匙",VLOOKUP(F28,[1]基础经济系数!$B$194:$D$221,3,FALSE),0)</f>
        <v>0</v>
      </c>
      <c r="J28">
        <v>200</v>
      </c>
      <c r="K28">
        <f>20*通用估算系数!$B$8</f>
        <v>12</v>
      </c>
      <c r="L28">
        <f>ROUNDDOWN([1]BattlePass!$S$23/通用估算系数!$B$10,2)</f>
        <v>1</v>
      </c>
    </row>
    <row r="29" spans="1:12" x14ac:dyDescent="0.2">
      <c r="A29">
        <f>玩家成长时间线!A29</f>
        <v>28</v>
      </c>
      <c r="B29">
        <f>玩家成长时间线!B29</f>
        <v>7</v>
      </c>
      <c r="C29">
        <f t="shared" si="0"/>
        <v>217.28</v>
      </c>
      <c r="D29">
        <f>MIN(通用估算系数!$B$7*(VLOOKUP(钥匙投放计算!B29,通用估算系数!$N$1:$O$11,2,FALSE)+0.5*(1-VLOOKUP(钥匙投放计算!B29,通用估算系数!$N$1:$O$11,2,FALSE)))*VLOOKUP(B29,通用估算系数!$G$1:$H$11,2,FALSE),通用估算系数!$B$6)</f>
        <v>165</v>
      </c>
      <c r="E29">
        <v>10</v>
      </c>
      <c r="F29">
        <f>IF(MOD(A29,通用估算系数!$B$9),MOD(A29,通用估算系数!$B$9),通用估算系数!$B$9)</f>
        <v>28</v>
      </c>
      <c r="G29">
        <f>IF(VLOOKUP(F29,[1]基础经济系数!$B$194:$C$221,2,FALSE)="钥匙",VLOOKUP(F29,[1]基础经济系数!$B$194:$D$221,3,FALSE),0)</f>
        <v>0</v>
      </c>
      <c r="H29">
        <f>ROUNDDOWN([1]BattlePass!$S$22/通用估算系数!$B$10,2)</f>
        <v>1.28</v>
      </c>
      <c r="I29">
        <f>IF(VLOOKUP(F29,[1]基础经济系数!$B$194:$C$221,2,FALSE)="双倍钥匙",VLOOKUP(F29,[1]基础经济系数!$B$194:$D$221,3,FALSE),0)</f>
        <v>0</v>
      </c>
      <c r="J29">
        <v>0</v>
      </c>
      <c r="K29">
        <f>20*通用估算系数!$B$8</f>
        <v>12</v>
      </c>
      <c r="L29">
        <f>ROUNDDOWN([1]BattlePass!$S$23/通用估算系数!$B$10,2)</f>
        <v>1</v>
      </c>
    </row>
    <row r="30" spans="1:12" x14ac:dyDescent="0.2">
      <c r="A30">
        <f>玩家成长时间线!A30</f>
        <v>29</v>
      </c>
      <c r="B30">
        <f>玩家成长时间线!B30</f>
        <v>7</v>
      </c>
      <c r="C30">
        <f t="shared" si="0"/>
        <v>190.28</v>
      </c>
      <c r="D30">
        <f>MIN(通用估算系数!$B$7*(VLOOKUP(钥匙投放计算!B30,通用估算系数!$N$1:$O$11,2,FALSE)+0.5*(1-VLOOKUP(钥匙投放计算!B30,通用估算系数!$N$1:$O$11,2,FALSE)))*VLOOKUP(B30,通用估算系数!$G$1:$H$11,2,FALSE),通用估算系数!$B$6)</f>
        <v>165</v>
      </c>
      <c r="E30">
        <v>10</v>
      </c>
      <c r="F30">
        <f>IF(MOD(A30,通用估算系数!$B$9),MOD(A30,通用估算系数!$B$9),通用估算系数!$B$9)</f>
        <v>1</v>
      </c>
      <c r="G30">
        <f>IF(VLOOKUP(F30,[1]基础经济系数!$B$194:$C$221,2,FALSE)="钥匙",VLOOKUP(F30,[1]基础经济系数!$B$194:$D$221,3,FALSE),0)</f>
        <v>0</v>
      </c>
      <c r="H30">
        <f>ROUNDDOWN([1]BattlePass!$S$22/通用估算系数!$B$10,2)</f>
        <v>1.28</v>
      </c>
      <c r="I30">
        <f>IF(VLOOKUP(F30,[1]基础经济系数!$B$194:$C$221,2,FALSE)="双倍钥匙",VLOOKUP(F30,[1]基础经济系数!$B$194:$D$221,3,FALSE),0)</f>
        <v>0</v>
      </c>
      <c r="J30">
        <v>0</v>
      </c>
      <c r="K30">
        <f>20*通用估算系数!$B$8</f>
        <v>12</v>
      </c>
      <c r="L30">
        <f>ROUNDDOWN([1]BattlePass!$S$23/通用估算系数!$B$10,2)</f>
        <v>1</v>
      </c>
    </row>
    <row r="31" spans="1:12" x14ac:dyDescent="0.2">
      <c r="A31">
        <f>玩家成长时间线!A31</f>
        <v>30</v>
      </c>
      <c r="B31">
        <f>玩家成长时间线!B31</f>
        <v>7</v>
      </c>
      <c r="C31">
        <f t="shared" si="0"/>
        <v>196.28</v>
      </c>
      <c r="D31">
        <f>MIN(通用估算系数!$B$7*(VLOOKUP(钥匙投放计算!B31,通用估算系数!$N$1:$O$11,2,FALSE)+0.5*(1-VLOOKUP(钥匙投放计算!B31,通用估算系数!$N$1:$O$11,2,FALSE)))*VLOOKUP(B31,通用估算系数!$G$1:$H$11,2,FALSE),通用估算系数!$B$6)</f>
        <v>165</v>
      </c>
      <c r="E31">
        <v>10</v>
      </c>
      <c r="F31">
        <f>IF(MOD(A31,通用估算系数!$B$9),MOD(A31,通用估算系数!$B$9),通用估算系数!$B$9)</f>
        <v>2</v>
      </c>
      <c r="G31">
        <f>IF(VLOOKUP(F31,[1]基础经济系数!$B$194:$C$221,2,FALSE)="钥匙",VLOOKUP(F31,[1]基础经济系数!$B$194:$D$221,3,FALSE),0)</f>
        <v>5</v>
      </c>
      <c r="H31">
        <f>ROUNDDOWN([1]BattlePass!$S$22/通用估算系数!$B$10,2)</f>
        <v>1.28</v>
      </c>
      <c r="I31">
        <f>IF(VLOOKUP(F31,[1]基础经济系数!$B$194:$C$221,2,FALSE)="双倍钥匙",VLOOKUP(F31,[1]基础经济系数!$B$194:$D$221,3,FALSE),0)</f>
        <v>0</v>
      </c>
      <c r="J31">
        <v>0</v>
      </c>
      <c r="K31">
        <f>20*通用估算系数!$B$8</f>
        <v>12</v>
      </c>
      <c r="L31">
        <f>ROUNDDOWN([1]BattlePass!$S$23/通用估算系数!$B$10,2)</f>
        <v>1</v>
      </c>
    </row>
    <row r="32" spans="1:12" x14ac:dyDescent="0.2">
      <c r="A32">
        <f>玩家成长时间线!A32</f>
        <v>31</v>
      </c>
      <c r="B32">
        <f>玩家成长时间线!B32</f>
        <v>8</v>
      </c>
      <c r="C32">
        <f t="shared" si="0"/>
        <v>227.28</v>
      </c>
      <c r="D32">
        <f>MIN(通用估算系数!$B$7*(VLOOKUP(钥匙投放计算!B32,通用估算系数!$N$1:$O$11,2,FALSE)+0.5*(1-VLOOKUP(钥匙投放计算!B32,通用估算系数!$N$1:$O$11,2,FALSE)))*VLOOKUP(B32,通用估算系数!$G$1:$H$11,2,FALSE),通用估算系数!$B$6)</f>
        <v>200</v>
      </c>
      <c r="E32">
        <v>10</v>
      </c>
      <c r="F32">
        <f>IF(MOD(A32,通用估算系数!$B$9),MOD(A32,通用估算系数!$B$9),通用估算系数!$B$9)</f>
        <v>3</v>
      </c>
      <c r="G32">
        <f>IF(VLOOKUP(F32,[1]基础经济系数!$B$194:$C$221,2,FALSE)="钥匙",VLOOKUP(F32,[1]基础经济系数!$B$194:$D$221,3,FALSE),0)</f>
        <v>0</v>
      </c>
      <c r="H32">
        <f>ROUNDDOWN([1]BattlePass!$S$22/通用估算系数!$B$10,2)</f>
        <v>1.28</v>
      </c>
      <c r="I32">
        <f>IF(VLOOKUP(F32,[1]基础经济系数!$B$194:$C$221,2,FALSE)="双倍钥匙",VLOOKUP(F32,[1]基础经济系数!$B$194:$D$221,3,FALSE),0)</f>
        <v>0</v>
      </c>
      <c r="J32">
        <v>0</v>
      </c>
      <c r="K32">
        <f>20*通用估算系数!$B$8</f>
        <v>12</v>
      </c>
      <c r="L32">
        <f>ROUNDDOWN([1]BattlePass!$S$23/通用估算系数!$B$10,2)</f>
        <v>1</v>
      </c>
    </row>
    <row r="33" spans="1:12" x14ac:dyDescent="0.2">
      <c r="A33">
        <f>玩家成长时间线!A33</f>
        <v>32</v>
      </c>
      <c r="B33">
        <f>玩家成长时间线!B33</f>
        <v>8</v>
      </c>
      <c r="C33">
        <f t="shared" si="0"/>
        <v>228.28</v>
      </c>
      <c r="D33">
        <f>MIN(通用估算系数!$B$7*(VLOOKUP(钥匙投放计算!B33,通用估算系数!$N$1:$O$11,2,FALSE)+0.5*(1-VLOOKUP(钥匙投放计算!B33,通用估算系数!$N$1:$O$11,2,FALSE)))*VLOOKUP(B33,通用估算系数!$G$1:$H$11,2,FALSE),通用估算系数!$B$6)</f>
        <v>200</v>
      </c>
      <c r="E33">
        <v>10</v>
      </c>
      <c r="F33">
        <f>IF(MOD(A33,通用估算系数!$B$9),MOD(A33,通用估算系数!$B$9),通用估算系数!$B$9)</f>
        <v>4</v>
      </c>
      <c r="G33">
        <f>IF(VLOOKUP(F33,[1]基础经济系数!$B$194:$C$221,2,FALSE)="钥匙",VLOOKUP(F33,[1]基础经济系数!$B$194:$D$221,3,FALSE),0)</f>
        <v>0</v>
      </c>
      <c r="H33">
        <f>ROUNDDOWN([1]BattlePass!$S$22/通用估算系数!$B$10,2)</f>
        <v>1.28</v>
      </c>
      <c r="I33">
        <f>IF(VLOOKUP(F33,[1]基础经济系数!$B$194:$C$221,2,FALSE)="双倍钥匙",VLOOKUP(F33,[1]基础经济系数!$B$194:$D$221,3,FALSE),0)</f>
        <v>0</v>
      </c>
      <c r="J33">
        <v>0</v>
      </c>
      <c r="K33">
        <f>20*通用估算系数!$B$8</f>
        <v>12</v>
      </c>
      <c r="L33">
        <f>ROUNDDOWN([1]BattlePass!$S$23/通用估算系数!$B$10,2)</f>
        <v>1</v>
      </c>
    </row>
    <row r="34" spans="1:12" x14ac:dyDescent="0.2">
      <c r="A34">
        <f>玩家成长时间线!A34</f>
        <v>33</v>
      </c>
      <c r="B34">
        <f>玩家成长时间线!B34</f>
        <v>8</v>
      </c>
      <c r="C34">
        <f t="shared" si="0"/>
        <v>239.28</v>
      </c>
      <c r="D34">
        <f>MIN(通用估算系数!$B$7*(VLOOKUP(钥匙投放计算!B34,通用估算系数!$N$1:$O$11,2,FALSE)+0.5*(1-VLOOKUP(钥匙投放计算!B34,通用估算系数!$N$1:$O$11,2,FALSE)))*VLOOKUP(B34,通用估算系数!$G$1:$H$11,2,FALSE),通用估算系数!$B$6)</f>
        <v>200</v>
      </c>
      <c r="E34">
        <v>10</v>
      </c>
      <c r="F34">
        <f>IF(MOD(A34,通用估算系数!$B$9),MOD(A34,通用估算系数!$B$9),通用估算系数!$B$9)</f>
        <v>5</v>
      </c>
      <c r="G34">
        <f>IF(VLOOKUP(F34,[1]基础经济系数!$B$194:$C$221,2,FALSE)="钥匙",VLOOKUP(F34,[1]基础经济系数!$B$194:$D$221,3,FALSE),0)</f>
        <v>10</v>
      </c>
      <c r="H34">
        <f>ROUNDDOWN([1]BattlePass!$S$22/通用估算系数!$B$10,2)</f>
        <v>1.28</v>
      </c>
      <c r="I34">
        <f>IF(VLOOKUP(F34,[1]基础经济系数!$B$194:$C$221,2,FALSE)="双倍钥匙",VLOOKUP(F34,[1]基础经济系数!$B$194:$D$221,3,FALSE),0)</f>
        <v>0</v>
      </c>
      <c r="J34">
        <v>0</v>
      </c>
      <c r="K34">
        <f>20*通用估算系数!$B$8</f>
        <v>12</v>
      </c>
      <c r="L34">
        <f>ROUNDDOWN([1]BattlePass!$S$23/通用估算系数!$B$10,2)</f>
        <v>1</v>
      </c>
    </row>
    <row r="35" spans="1:12" x14ac:dyDescent="0.2">
      <c r="A35">
        <f>玩家成长时间线!A35</f>
        <v>34</v>
      </c>
      <c r="B35">
        <f>玩家成长时间线!B35</f>
        <v>8</v>
      </c>
      <c r="C35">
        <f t="shared" si="0"/>
        <v>230.28</v>
      </c>
      <c r="D35">
        <f>MIN(通用估算系数!$B$7*(VLOOKUP(钥匙投放计算!B35,通用估算系数!$N$1:$O$11,2,FALSE)+0.5*(1-VLOOKUP(钥匙投放计算!B35,通用估算系数!$N$1:$O$11,2,FALSE)))*VLOOKUP(B35,通用估算系数!$G$1:$H$11,2,FALSE),通用估算系数!$B$6)</f>
        <v>200</v>
      </c>
      <c r="E35">
        <v>10</v>
      </c>
      <c r="F35">
        <f>IF(MOD(A35,通用估算系数!$B$9),MOD(A35,通用估算系数!$B$9),通用估算系数!$B$9)</f>
        <v>6</v>
      </c>
      <c r="G35">
        <f>IF(VLOOKUP(F35,[1]基础经济系数!$B$194:$C$221,2,FALSE)="钥匙",VLOOKUP(F35,[1]基础经济系数!$B$194:$D$221,3,FALSE),0)</f>
        <v>0</v>
      </c>
      <c r="H35">
        <f>ROUNDDOWN([1]BattlePass!$S$22/通用估算系数!$B$10,2)</f>
        <v>1.28</v>
      </c>
      <c r="I35">
        <f>IF(VLOOKUP(F35,[1]基础经济系数!$B$194:$C$221,2,FALSE)="双倍钥匙",VLOOKUP(F35,[1]基础经济系数!$B$194:$D$221,3,FALSE),0)</f>
        <v>0</v>
      </c>
      <c r="J35">
        <v>0</v>
      </c>
      <c r="K35">
        <f>20*通用估算系数!$B$8</f>
        <v>12</v>
      </c>
      <c r="L35">
        <f>ROUNDDOWN([1]BattlePass!$S$23/通用估算系数!$B$10,2)</f>
        <v>1</v>
      </c>
    </row>
    <row r="36" spans="1:12" x14ac:dyDescent="0.2">
      <c r="A36">
        <f>玩家成长时间线!A36</f>
        <v>35</v>
      </c>
      <c r="B36">
        <f>玩家成长时间线!B36</f>
        <v>8</v>
      </c>
      <c r="C36">
        <f t="shared" si="0"/>
        <v>231.28</v>
      </c>
      <c r="D36">
        <f>MIN(通用估算系数!$B$7*(VLOOKUP(钥匙投放计算!B36,通用估算系数!$N$1:$O$11,2,FALSE)+0.5*(1-VLOOKUP(钥匙投放计算!B36,通用估算系数!$N$1:$O$11,2,FALSE)))*VLOOKUP(B36,通用估算系数!$G$1:$H$11,2,FALSE),通用估算系数!$B$6)</f>
        <v>200</v>
      </c>
      <c r="E36">
        <v>10</v>
      </c>
      <c r="F36">
        <f>IF(MOD(A36,通用估算系数!$B$9),MOD(A36,通用估算系数!$B$9),通用估算系数!$B$9)</f>
        <v>7</v>
      </c>
      <c r="G36">
        <f>IF(VLOOKUP(F36,[1]基础经济系数!$B$194:$C$221,2,FALSE)="钥匙",VLOOKUP(F36,[1]基础经济系数!$B$194:$D$221,3,FALSE),0)</f>
        <v>0</v>
      </c>
      <c r="H36">
        <f>ROUNDDOWN([1]BattlePass!$S$22/通用估算系数!$B$10,2)</f>
        <v>1.28</v>
      </c>
      <c r="I36">
        <f>IF(VLOOKUP(F36,[1]基础经济系数!$B$194:$C$221,2,FALSE)="双倍钥匙",VLOOKUP(F36,[1]基础经济系数!$B$194:$D$221,3,FALSE),0)</f>
        <v>0</v>
      </c>
      <c r="J36">
        <v>0</v>
      </c>
      <c r="K36">
        <f>20*通用估算系数!$B$8</f>
        <v>12</v>
      </c>
      <c r="L36">
        <f>ROUNDDOWN([1]BattlePass!$S$23/通用估算系数!$B$10,2)</f>
        <v>1</v>
      </c>
    </row>
    <row r="37" spans="1:12" x14ac:dyDescent="0.2">
      <c r="A37">
        <f>玩家成长时间线!A37</f>
        <v>36</v>
      </c>
      <c r="B37">
        <f>玩家成长时间线!B37</f>
        <v>9</v>
      </c>
      <c r="C37">
        <f t="shared" si="0"/>
        <v>232.28</v>
      </c>
      <c r="D37">
        <f>MIN(通用估算系数!$B$7*(VLOOKUP(钥匙投放计算!B37,通用估算系数!$N$1:$O$11,2,FALSE)+0.5*(1-VLOOKUP(钥匙投放计算!B37,通用估算系数!$N$1:$O$11,2,FALSE)))*VLOOKUP(B37,通用估算系数!$G$1:$H$11,2,FALSE),通用估算系数!$B$6)</f>
        <v>200</v>
      </c>
      <c r="E37">
        <v>10</v>
      </c>
      <c r="F37">
        <f>IF(MOD(A37,通用估算系数!$B$9),MOD(A37,通用估算系数!$B$9),通用估算系数!$B$9)</f>
        <v>8</v>
      </c>
      <c r="G37">
        <f>IF(VLOOKUP(F37,[1]基础经济系数!$B$194:$C$221,2,FALSE)="钥匙",VLOOKUP(F37,[1]基础经济系数!$B$194:$D$221,3,FALSE),0)</f>
        <v>0</v>
      </c>
      <c r="H37">
        <f>ROUNDDOWN([1]BattlePass!$S$22/通用估算系数!$B$10,2)</f>
        <v>1.28</v>
      </c>
      <c r="I37">
        <f>IF(VLOOKUP(F37,[1]基础经济系数!$B$194:$C$221,2,FALSE)="双倍钥匙",VLOOKUP(F37,[1]基础经济系数!$B$194:$D$221,3,FALSE),0)</f>
        <v>0</v>
      </c>
      <c r="J37">
        <v>0</v>
      </c>
      <c r="K37">
        <f>20*通用估算系数!$B$8</f>
        <v>12</v>
      </c>
      <c r="L37">
        <f>ROUNDDOWN([1]BattlePass!$S$23/通用估算系数!$B$10,2)</f>
        <v>1</v>
      </c>
    </row>
    <row r="38" spans="1:12" x14ac:dyDescent="0.2">
      <c r="A38">
        <f>玩家成长时间线!A38</f>
        <v>37</v>
      </c>
      <c r="B38">
        <f>玩家成长时间线!B38</f>
        <v>9</v>
      </c>
      <c r="C38">
        <f t="shared" si="0"/>
        <v>253.28</v>
      </c>
      <c r="D38">
        <f>MIN(通用估算系数!$B$7*(VLOOKUP(钥匙投放计算!B38,通用估算系数!$N$1:$O$11,2,FALSE)+0.5*(1-VLOOKUP(钥匙投放计算!B38,通用估算系数!$N$1:$O$11,2,FALSE)))*VLOOKUP(B38,通用估算系数!$G$1:$H$11,2,FALSE),通用估算系数!$B$6)</f>
        <v>200</v>
      </c>
      <c r="E38">
        <v>10</v>
      </c>
      <c r="F38">
        <f>IF(MOD(A38,通用估算系数!$B$9),MOD(A38,通用估算系数!$B$9),通用估算系数!$B$9)</f>
        <v>9</v>
      </c>
      <c r="G38">
        <f>IF(VLOOKUP(F38,[1]基础经济系数!$B$194:$C$221,2,FALSE)="钥匙",VLOOKUP(F38,[1]基础经济系数!$B$194:$D$221,3,FALSE),0)</f>
        <v>0</v>
      </c>
      <c r="H38">
        <f>ROUNDDOWN([1]BattlePass!$S$22/通用估算系数!$B$10,2)</f>
        <v>1.28</v>
      </c>
      <c r="I38">
        <f>IF(VLOOKUP(F38,[1]基础经济系数!$B$194:$C$221,2,FALSE)="双倍钥匙",VLOOKUP(F38,[1]基础经济系数!$B$194:$D$221,3,FALSE),0)</f>
        <v>20</v>
      </c>
      <c r="J38">
        <v>0</v>
      </c>
      <c r="K38">
        <f>20*通用估算系数!$B$8</f>
        <v>12</v>
      </c>
      <c r="L38">
        <f>ROUNDDOWN([1]BattlePass!$S$23/通用估算系数!$B$10,2)</f>
        <v>1</v>
      </c>
    </row>
    <row r="39" spans="1:12" x14ac:dyDescent="0.2">
      <c r="A39">
        <f>玩家成长时间线!A39</f>
        <v>38</v>
      </c>
      <c r="B39">
        <f>玩家成长时间线!B39</f>
        <v>9</v>
      </c>
      <c r="C39">
        <f t="shared" si="0"/>
        <v>234.28</v>
      </c>
      <c r="D39">
        <f>MIN(通用估算系数!$B$7*(VLOOKUP(钥匙投放计算!B39,通用估算系数!$N$1:$O$11,2,FALSE)+0.5*(1-VLOOKUP(钥匙投放计算!B39,通用估算系数!$N$1:$O$11,2,FALSE)))*VLOOKUP(B39,通用估算系数!$G$1:$H$11,2,FALSE),通用估算系数!$B$6)</f>
        <v>200</v>
      </c>
      <c r="E39">
        <v>10</v>
      </c>
      <c r="F39">
        <f>IF(MOD(A39,通用估算系数!$B$9),MOD(A39,通用估算系数!$B$9),通用估算系数!$B$9)</f>
        <v>10</v>
      </c>
      <c r="G39">
        <f>IF(VLOOKUP(F39,[1]基础经济系数!$B$194:$C$221,2,FALSE)="钥匙",VLOOKUP(F39,[1]基础经济系数!$B$194:$D$221,3,FALSE),0)</f>
        <v>0</v>
      </c>
      <c r="H39">
        <f>ROUNDDOWN([1]BattlePass!$S$22/通用估算系数!$B$10,2)</f>
        <v>1.28</v>
      </c>
      <c r="I39">
        <f>IF(VLOOKUP(F39,[1]基础经济系数!$B$194:$C$221,2,FALSE)="双倍钥匙",VLOOKUP(F39,[1]基础经济系数!$B$194:$D$221,3,FALSE),0)</f>
        <v>0</v>
      </c>
      <c r="J39">
        <v>0</v>
      </c>
      <c r="K39">
        <f>20*通用估算系数!$B$8</f>
        <v>12</v>
      </c>
      <c r="L39">
        <f>ROUNDDOWN([1]BattlePass!$S$23/通用估算系数!$B$10,2)</f>
        <v>1</v>
      </c>
    </row>
    <row r="40" spans="1:12" x14ac:dyDescent="0.2">
      <c r="A40">
        <f>玩家成长时间线!A40</f>
        <v>39</v>
      </c>
      <c r="B40">
        <f>玩家成长时间线!B40</f>
        <v>10</v>
      </c>
      <c r="C40">
        <f t="shared" si="0"/>
        <v>235.28</v>
      </c>
      <c r="D40">
        <f>MIN(通用估算系数!$B$7*(VLOOKUP(钥匙投放计算!B40,通用估算系数!$N$1:$O$11,2,FALSE)+0.5*(1-VLOOKUP(钥匙投放计算!B40,通用估算系数!$N$1:$O$11,2,FALSE)))*VLOOKUP(B40,通用估算系数!$G$1:$H$11,2,FALSE),通用估算系数!$B$6)</f>
        <v>200</v>
      </c>
      <c r="E40">
        <v>10</v>
      </c>
      <c r="F40">
        <f>IF(MOD(A40,通用估算系数!$B$9),MOD(A40,通用估算系数!$B$9),通用估算系数!$B$9)</f>
        <v>11</v>
      </c>
      <c r="G40">
        <f>IF(VLOOKUP(F40,[1]基础经济系数!$B$194:$C$221,2,FALSE)="钥匙",VLOOKUP(F40,[1]基础经济系数!$B$194:$D$221,3,FALSE),0)</f>
        <v>0</v>
      </c>
      <c r="H40">
        <f>ROUNDDOWN([1]BattlePass!$S$22/通用估算系数!$B$10,2)</f>
        <v>1.28</v>
      </c>
      <c r="I40">
        <f>IF(VLOOKUP(F40,[1]基础经济系数!$B$194:$C$221,2,FALSE)="双倍钥匙",VLOOKUP(F40,[1]基础经济系数!$B$194:$D$221,3,FALSE),0)</f>
        <v>0</v>
      </c>
      <c r="J40">
        <v>0</v>
      </c>
      <c r="K40">
        <f>20*通用估算系数!$B$8</f>
        <v>12</v>
      </c>
      <c r="L40">
        <f>ROUNDDOWN([1]BattlePass!$S$23/通用估算系数!$B$10,2)</f>
        <v>1</v>
      </c>
    </row>
    <row r="41" spans="1:12" x14ac:dyDescent="0.2">
      <c r="A41">
        <f>玩家成长时间线!A41</f>
        <v>40</v>
      </c>
      <c r="B41">
        <f>玩家成长时间线!B41</f>
        <v>10</v>
      </c>
      <c r="C41">
        <f t="shared" si="0"/>
        <v>256.27999999999997</v>
      </c>
      <c r="D41">
        <f>MIN(通用估算系数!$B$7*(VLOOKUP(钥匙投放计算!B41,通用估算系数!$N$1:$O$11,2,FALSE)+0.5*(1-VLOOKUP(钥匙投放计算!B41,通用估算系数!$N$1:$O$11,2,FALSE)))*VLOOKUP(B41,通用估算系数!$G$1:$H$11,2,FALSE),通用估算系数!$B$6)</f>
        <v>200</v>
      </c>
      <c r="E41">
        <v>10</v>
      </c>
      <c r="F41">
        <f>IF(MOD(A41,通用估算系数!$B$9),MOD(A41,通用估算系数!$B$9),通用估算系数!$B$9)</f>
        <v>12</v>
      </c>
      <c r="G41">
        <f>IF(VLOOKUP(F41,[1]基础经济系数!$B$194:$C$221,2,FALSE)="钥匙",VLOOKUP(F41,[1]基础经济系数!$B$194:$D$221,3,FALSE),0)</f>
        <v>0</v>
      </c>
      <c r="H41">
        <f>ROUNDDOWN([1]BattlePass!$S$22/通用估算系数!$B$10,2)</f>
        <v>1.28</v>
      </c>
      <c r="I41">
        <f>IF(VLOOKUP(F41,[1]基础经济系数!$B$194:$C$221,2,FALSE)="双倍钥匙",VLOOKUP(F41,[1]基础经济系数!$B$194:$D$221,3,FALSE),0)</f>
        <v>20</v>
      </c>
      <c r="J41">
        <v>0</v>
      </c>
      <c r="K41">
        <f>20*通用估算系数!$B$8</f>
        <v>12</v>
      </c>
      <c r="L41">
        <f>ROUNDDOWN([1]BattlePass!$S$23/通用估算系数!$B$10,2)</f>
        <v>1</v>
      </c>
    </row>
    <row r="42" spans="1:12" x14ac:dyDescent="0.2">
      <c r="A42">
        <f>玩家成长时间线!A42</f>
        <v>41</v>
      </c>
      <c r="B42">
        <f>玩家成长时间线!B42</f>
        <v>10</v>
      </c>
      <c r="C42">
        <f t="shared" si="0"/>
        <v>237.28</v>
      </c>
      <c r="D42">
        <f>MIN(通用估算系数!$B$7*(VLOOKUP(钥匙投放计算!B42,通用估算系数!$N$1:$O$11,2,FALSE)+0.5*(1-VLOOKUP(钥匙投放计算!B42,通用估算系数!$N$1:$O$11,2,FALSE)))*VLOOKUP(B42,通用估算系数!$G$1:$H$11,2,FALSE),通用估算系数!$B$6)</f>
        <v>200</v>
      </c>
      <c r="E42">
        <v>10</v>
      </c>
      <c r="F42">
        <f>IF(MOD(A42,通用估算系数!$B$9),MOD(A42,通用估算系数!$B$9),通用估算系数!$B$9)</f>
        <v>13</v>
      </c>
      <c r="G42">
        <f>IF(VLOOKUP(F42,[1]基础经济系数!$B$194:$C$221,2,FALSE)="钥匙",VLOOKUP(F42,[1]基础经济系数!$B$194:$D$221,3,FALSE),0)</f>
        <v>0</v>
      </c>
      <c r="H42">
        <f>ROUNDDOWN([1]BattlePass!$S$22/通用估算系数!$B$10,2)</f>
        <v>1.28</v>
      </c>
      <c r="I42">
        <f>IF(VLOOKUP(F42,[1]基础经济系数!$B$194:$C$221,2,FALSE)="双倍钥匙",VLOOKUP(F42,[1]基础经济系数!$B$194:$D$221,3,FALSE),0)</f>
        <v>0</v>
      </c>
      <c r="J42">
        <v>0</v>
      </c>
      <c r="K42">
        <f>20*通用估算系数!$B$8</f>
        <v>12</v>
      </c>
      <c r="L42">
        <f>ROUNDDOWN([1]BattlePass!$S$23/通用估算系数!$B$10,2)</f>
        <v>1</v>
      </c>
    </row>
    <row r="43" spans="1:12" x14ac:dyDescent="0.2">
      <c r="A43">
        <f>玩家成长时间线!A43</f>
        <v>42</v>
      </c>
      <c r="B43">
        <f>玩家成长时间线!B43</f>
        <v>8</v>
      </c>
      <c r="C43">
        <f t="shared" si="0"/>
        <v>238.28</v>
      </c>
      <c r="D43">
        <f>MIN(通用估算系数!$B$7*(VLOOKUP(钥匙投放计算!B43,通用估算系数!$N$1:$O$11,2,FALSE)+0.5*(1-VLOOKUP(钥匙投放计算!B43,通用估算系数!$N$1:$O$11,2,FALSE)))*VLOOKUP(B43,通用估算系数!$G$1:$H$11,2,FALSE),通用估算系数!$B$6)</f>
        <v>200</v>
      </c>
      <c r="E43">
        <v>10</v>
      </c>
      <c r="F43">
        <f>IF(MOD(A43,通用估算系数!$B$9),MOD(A43,通用估算系数!$B$9),通用估算系数!$B$9)</f>
        <v>14</v>
      </c>
      <c r="G43">
        <f>IF(VLOOKUP(F43,[1]基础经济系数!$B$194:$C$221,2,FALSE)="钥匙",VLOOKUP(F43,[1]基础经济系数!$B$194:$D$221,3,FALSE),0)</f>
        <v>0</v>
      </c>
      <c r="H43">
        <f>ROUNDDOWN([1]BattlePass!$S$22/通用估算系数!$B$10,2)</f>
        <v>1.28</v>
      </c>
      <c r="I43">
        <f>IF(VLOOKUP(F43,[1]基础经济系数!$B$194:$C$221,2,FALSE)="双倍钥匙",VLOOKUP(F43,[1]基础经济系数!$B$194:$D$221,3,FALSE),0)</f>
        <v>0</v>
      </c>
      <c r="J43">
        <v>0</v>
      </c>
      <c r="K43">
        <f>20*通用估算系数!$B$8</f>
        <v>12</v>
      </c>
      <c r="L43">
        <f>ROUNDDOWN([1]BattlePass!$S$23/通用估算系数!$B$10,2)</f>
        <v>1</v>
      </c>
    </row>
    <row r="44" spans="1:12" x14ac:dyDescent="0.2">
      <c r="A44">
        <f>玩家成长时间线!A44</f>
        <v>43</v>
      </c>
      <c r="B44">
        <f>玩家成长时间线!B44</f>
        <v>8</v>
      </c>
      <c r="C44">
        <f t="shared" si="0"/>
        <v>239.28</v>
      </c>
      <c r="D44">
        <f>MIN(通用估算系数!$B$7*(VLOOKUP(钥匙投放计算!B44,通用估算系数!$N$1:$O$11,2,FALSE)+0.5*(1-VLOOKUP(钥匙投放计算!B44,通用估算系数!$N$1:$O$11,2,FALSE)))*VLOOKUP(B44,通用估算系数!$G$1:$H$11,2,FALSE),通用估算系数!$B$6)</f>
        <v>200</v>
      </c>
      <c r="E44">
        <v>10</v>
      </c>
      <c r="F44">
        <f>IF(MOD(A44,通用估算系数!$B$9),MOD(A44,通用估算系数!$B$9),通用估算系数!$B$9)</f>
        <v>15</v>
      </c>
      <c r="G44">
        <f>IF(VLOOKUP(F44,[1]基础经济系数!$B$194:$C$221,2,FALSE)="钥匙",VLOOKUP(F44,[1]基础经济系数!$B$194:$D$221,3,FALSE),0)</f>
        <v>0</v>
      </c>
      <c r="H44">
        <f>ROUNDDOWN([1]BattlePass!$S$22/通用估算系数!$B$10,2)</f>
        <v>1.28</v>
      </c>
      <c r="I44">
        <f>IF(VLOOKUP(F44,[1]基础经济系数!$B$194:$C$221,2,FALSE)="双倍钥匙",VLOOKUP(F44,[1]基础经济系数!$B$194:$D$221,3,FALSE),0)</f>
        <v>0</v>
      </c>
      <c r="J44">
        <v>0</v>
      </c>
      <c r="K44">
        <f>20*通用估算系数!$B$8</f>
        <v>12</v>
      </c>
      <c r="L44">
        <f>ROUNDDOWN([1]BattlePass!$S$23/通用估算系数!$B$10,2)</f>
        <v>1</v>
      </c>
    </row>
    <row r="45" spans="1:12" x14ac:dyDescent="0.2">
      <c r="A45">
        <f>玩家成长时间线!A45</f>
        <v>44</v>
      </c>
      <c r="B45">
        <f>玩家成长时间线!B45</f>
        <v>8</v>
      </c>
      <c r="C45">
        <f t="shared" si="0"/>
        <v>260.27999999999997</v>
      </c>
      <c r="D45">
        <f>MIN(通用估算系数!$B$7*(VLOOKUP(钥匙投放计算!B45,通用估算系数!$N$1:$O$11,2,FALSE)+0.5*(1-VLOOKUP(钥匙投放计算!B45,通用估算系数!$N$1:$O$11,2,FALSE)))*VLOOKUP(B45,通用估算系数!$G$1:$H$11,2,FALSE),通用估算系数!$B$6)</f>
        <v>200</v>
      </c>
      <c r="E45">
        <v>10</v>
      </c>
      <c r="F45">
        <f>IF(MOD(A45,通用估算系数!$B$9),MOD(A45,通用估算系数!$B$9),通用估算系数!$B$9)</f>
        <v>16</v>
      </c>
      <c r="G45">
        <f>IF(VLOOKUP(F45,[1]基础经济系数!$B$194:$C$221,2,FALSE)="钥匙",VLOOKUP(F45,[1]基础经济系数!$B$194:$D$221,3,FALSE),0)</f>
        <v>20</v>
      </c>
      <c r="H45">
        <f>ROUNDDOWN([1]BattlePass!$S$22/通用估算系数!$B$10,2)</f>
        <v>1.28</v>
      </c>
      <c r="I45">
        <f>IF(VLOOKUP(F45,[1]基础经济系数!$B$194:$C$221,2,FALSE)="双倍钥匙",VLOOKUP(F45,[1]基础经济系数!$B$194:$D$221,3,FALSE),0)</f>
        <v>0</v>
      </c>
      <c r="J45">
        <v>0</v>
      </c>
      <c r="K45">
        <f>20*通用估算系数!$B$8</f>
        <v>12</v>
      </c>
      <c r="L45">
        <f>ROUNDDOWN([1]BattlePass!$S$23/通用估算系数!$B$10,2)</f>
        <v>1</v>
      </c>
    </row>
    <row r="46" spans="1:12" x14ac:dyDescent="0.2">
      <c r="A46">
        <f>玩家成长时间线!A46</f>
        <v>45</v>
      </c>
      <c r="B46">
        <f>玩家成长时间线!B46</f>
        <v>9</v>
      </c>
      <c r="C46">
        <f t="shared" si="0"/>
        <v>241.28</v>
      </c>
      <c r="D46">
        <f>MIN(通用估算系数!$B$7*(VLOOKUP(钥匙投放计算!B46,通用估算系数!$N$1:$O$11,2,FALSE)+0.5*(1-VLOOKUP(钥匙投放计算!B46,通用估算系数!$N$1:$O$11,2,FALSE)))*VLOOKUP(B46,通用估算系数!$G$1:$H$11,2,FALSE),通用估算系数!$B$6)</f>
        <v>200</v>
      </c>
      <c r="E46">
        <v>10</v>
      </c>
      <c r="F46">
        <f>IF(MOD(A46,通用估算系数!$B$9),MOD(A46,通用估算系数!$B$9),通用估算系数!$B$9)</f>
        <v>17</v>
      </c>
      <c r="G46">
        <f>IF(VLOOKUP(F46,[1]基础经济系数!$B$194:$C$221,2,FALSE)="钥匙",VLOOKUP(F46,[1]基础经济系数!$B$194:$D$221,3,FALSE),0)</f>
        <v>0</v>
      </c>
      <c r="H46">
        <f>ROUNDDOWN([1]BattlePass!$S$22/通用估算系数!$B$10,2)</f>
        <v>1.28</v>
      </c>
      <c r="I46">
        <f>IF(VLOOKUP(F46,[1]基础经济系数!$B$194:$C$221,2,FALSE)="双倍钥匙",VLOOKUP(F46,[1]基础经济系数!$B$194:$D$221,3,FALSE),0)</f>
        <v>0</v>
      </c>
      <c r="J46">
        <v>0</v>
      </c>
      <c r="K46">
        <f>20*通用估算系数!$B$8</f>
        <v>12</v>
      </c>
      <c r="L46">
        <f>ROUNDDOWN([1]BattlePass!$S$23/通用估算系数!$B$10,2)</f>
        <v>1</v>
      </c>
    </row>
    <row r="47" spans="1:12" x14ac:dyDescent="0.2">
      <c r="A47">
        <f>玩家成长时间线!A47</f>
        <v>46</v>
      </c>
      <c r="B47">
        <f>玩家成长时间线!B47</f>
        <v>9</v>
      </c>
      <c r="C47">
        <f t="shared" si="0"/>
        <v>242.28</v>
      </c>
      <c r="D47">
        <f>MIN(通用估算系数!$B$7*(VLOOKUP(钥匙投放计算!B47,通用估算系数!$N$1:$O$11,2,FALSE)+0.5*(1-VLOOKUP(钥匙投放计算!B47,通用估算系数!$N$1:$O$11,2,FALSE)))*VLOOKUP(B47,通用估算系数!$G$1:$H$11,2,FALSE),通用估算系数!$B$6)</f>
        <v>200</v>
      </c>
      <c r="E47">
        <v>10</v>
      </c>
      <c r="F47">
        <f>IF(MOD(A47,通用估算系数!$B$9),MOD(A47,通用估算系数!$B$9),通用估算系数!$B$9)</f>
        <v>18</v>
      </c>
      <c r="G47">
        <f>IF(VLOOKUP(F47,[1]基础经济系数!$B$194:$C$221,2,FALSE)="钥匙",VLOOKUP(F47,[1]基础经济系数!$B$194:$D$221,3,FALSE),0)</f>
        <v>0</v>
      </c>
      <c r="H47">
        <f>ROUNDDOWN([1]BattlePass!$S$22/通用估算系数!$B$10,2)</f>
        <v>1.28</v>
      </c>
      <c r="I47">
        <f>IF(VLOOKUP(F47,[1]基础经济系数!$B$194:$C$221,2,FALSE)="双倍钥匙",VLOOKUP(F47,[1]基础经济系数!$B$194:$D$221,3,FALSE),0)</f>
        <v>0</v>
      </c>
      <c r="J47">
        <v>0</v>
      </c>
      <c r="K47">
        <f>20*通用估算系数!$B$8</f>
        <v>12</v>
      </c>
      <c r="L47">
        <f>ROUNDDOWN([1]BattlePass!$S$23/通用估算系数!$B$10,2)</f>
        <v>1</v>
      </c>
    </row>
    <row r="48" spans="1:12" x14ac:dyDescent="0.2">
      <c r="A48">
        <f>玩家成长时间线!A48</f>
        <v>47</v>
      </c>
      <c r="B48">
        <f>玩家成长时间线!B48</f>
        <v>9</v>
      </c>
      <c r="C48">
        <f t="shared" si="0"/>
        <v>263.27999999999997</v>
      </c>
      <c r="D48">
        <f>MIN(通用估算系数!$B$7*(VLOOKUP(钥匙投放计算!B48,通用估算系数!$N$1:$O$11,2,FALSE)+0.5*(1-VLOOKUP(钥匙投放计算!B48,通用估算系数!$N$1:$O$11,2,FALSE)))*VLOOKUP(B48,通用估算系数!$G$1:$H$11,2,FALSE),通用估算系数!$B$6)</f>
        <v>200</v>
      </c>
      <c r="E48">
        <v>10</v>
      </c>
      <c r="F48">
        <f>IF(MOD(A48,通用估算系数!$B$9),MOD(A48,通用估算系数!$B$9),通用估算系数!$B$9)</f>
        <v>19</v>
      </c>
      <c r="G48">
        <f>IF(VLOOKUP(F48,[1]基础经济系数!$B$194:$C$221,2,FALSE)="钥匙",VLOOKUP(F48,[1]基础经济系数!$B$194:$D$221,3,FALSE),0)</f>
        <v>0</v>
      </c>
      <c r="H48">
        <f>ROUNDDOWN([1]BattlePass!$S$22/通用估算系数!$B$10,2)</f>
        <v>1.28</v>
      </c>
      <c r="I48">
        <f>IF(VLOOKUP(F48,[1]基础经济系数!$B$194:$C$221,2,FALSE)="双倍钥匙",VLOOKUP(F48,[1]基础经济系数!$B$194:$D$221,3,FALSE),0)</f>
        <v>20</v>
      </c>
      <c r="J48">
        <v>0</v>
      </c>
      <c r="K48">
        <f>20*通用估算系数!$B$8</f>
        <v>12</v>
      </c>
      <c r="L48">
        <f>ROUNDDOWN([1]BattlePass!$S$23/通用估算系数!$B$10,2)</f>
        <v>1</v>
      </c>
    </row>
    <row r="49" spans="1:12" x14ac:dyDescent="0.2">
      <c r="A49">
        <f>玩家成长时间线!A49</f>
        <v>48</v>
      </c>
      <c r="B49">
        <f>玩家成长时间线!B49</f>
        <v>10</v>
      </c>
      <c r="C49">
        <f t="shared" si="0"/>
        <v>244.28</v>
      </c>
      <c r="D49">
        <f>MIN(通用估算系数!$B$7*(VLOOKUP(钥匙投放计算!B49,通用估算系数!$N$1:$O$11,2,FALSE)+0.5*(1-VLOOKUP(钥匙投放计算!B49,通用估算系数!$N$1:$O$11,2,FALSE)))*VLOOKUP(B49,通用估算系数!$G$1:$H$11,2,FALSE),通用估算系数!$B$6)</f>
        <v>200</v>
      </c>
      <c r="E49">
        <v>10</v>
      </c>
      <c r="F49">
        <f>IF(MOD(A49,通用估算系数!$B$9),MOD(A49,通用估算系数!$B$9),通用估算系数!$B$9)</f>
        <v>20</v>
      </c>
      <c r="G49">
        <f>IF(VLOOKUP(F49,[1]基础经济系数!$B$194:$C$221,2,FALSE)="钥匙",VLOOKUP(F49,[1]基础经济系数!$B$194:$D$221,3,FALSE),0)</f>
        <v>0</v>
      </c>
      <c r="H49">
        <f>ROUNDDOWN([1]BattlePass!$S$22/通用估算系数!$B$10,2)</f>
        <v>1.28</v>
      </c>
      <c r="I49">
        <f>IF(VLOOKUP(F49,[1]基础经济系数!$B$194:$C$221,2,FALSE)="双倍钥匙",VLOOKUP(F49,[1]基础经济系数!$B$194:$D$221,3,FALSE),0)</f>
        <v>0</v>
      </c>
      <c r="J49">
        <v>0</v>
      </c>
      <c r="K49">
        <f>20*通用估算系数!$B$8</f>
        <v>12</v>
      </c>
      <c r="L49">
        <f>ROUNDDOWN([1]BattlePass!$S$23/通用估算系数!$B$10,2)</f>
        <v>1</v>
      </c>
    </row>
    <row r="50" spans="1:12" x14ac:dyDescent="0.2">
      <c r="A50">
        <f>玩家成长时间线!A50</f>
        <v>49</v>
      </c>
      <c r="B50">
        <f>玩家成长时间线!B50</f>
        <v>10</v>
      </c>
      <c r="C50">
        <f t="shared" si="0"/>
        <v>245.28</v>
      </c>
      <c r="D50">
        <f>MIN(通用估算系数!$B$7*(VLOOKUP(钥匙投放计算!B50,通用估算系数!$N$1:$O$11,2,FALSE)+0.5*(1-VLOOKUP(钥匙投放计算!B50,通用估算系数!$N$1:$O$11,2,FALSE)))*VLOOKUP(B50,通用估算系数!$G$1:$H$11,2,FALSE),通用估算系数!$B$6)</f>
        <v>200</v>
      </c>
      <c r="E50">
        <v>10</v>
      </c>
      <c r="F50">
        <f>IF(MOD(A50,通用估算系数!$B$9),MOD(A50,通用估算系数!$B$9),通用估算系数!$B$9)</f>
        <v>21</v>
      </c>
      <c r="G50">
        <f>IF(VLOOKUP(F50,[1]基础经济系数!$B$194:$C$221,2,FALSE)="钥匙",VLOOKUP(F50,[1]基础经济系数!$B$194:$D$221,3,FALSE),0)</f>
        <v>0</v>
      </c>
      <c r="H50">
        <f>ROUNDDOWN([1]BattlePass!$S$22/通用估算系数!$B$10,2)</f>
        <v>1.28</v>
      </c>
      <c r="I50">
        <f>IF(VLOOKUP(F50,[1]基础经济系数!$B$194:$C$221,2,FALSE)="双倍钥匙",VLOOKUP(F50,[1]基础经济系数!$B$194:$D$221,3,FALSE),0)</f>
        <v>0</v>
      </c>
      <c r="J50">
        <v>0</v>
      </c>
      <c r="K50">
        <f>20*通用估算系数!$B$8</f>
        <v>12</v>
      </c>
      <c r="L50">
        <f>ROUNDDOWN([1]BattlePass!$S$23/通用估算系数!$B$10,2)</f>
        <v>1</v>
      </c>
    </row>
    <row r="51" spans="1:12" x14ac:dyDescent="0.2">
      <c r="A51">
        <f>玩家成长时间线!A51</f>
        <v>50</v>
      </c>
      <c r="B51">
        <f>玩家成长时间线!B51</f>
        <v>10</v>
      </c>
      <c r="C51">
        <f t="shared" si="0"/>
        <v>246.28</v>
      </c>
      <c r="D51">
        <f>MIN(通用估算系数!$B$7*(VLOOKUP(钥匙投放计算!B51,通用估算系数!$N$1:$O$11,2,FALSE)+0.5*(1-VLOOKUP(钥匙投放计算!B51,通用估算系数!$N$1:$O$11,2,FALSE)))*VLOOKUP(B51,通用估算系数!$G$1:$H$11,2,FALSE),通用估算系数!$B$6)</f>
        <v>200</v>
      </c>
      <c r="E51">
        <v>10</v>
      </c>
      <c r="F51">
        <f>IF(MOD(A51,通用估算系数!$B$9),MOD(A51,通用估算系数!$B$9),通用估算系数!$B$9)</f>
        <v>22</v>
      </c>
      <c r="G51">
        <f>IF(VLOOKUP(F51,[1]基础经济系数!$B$194:$C$221,2,FALSE)="钥匙",VLOOKUP(F51,[1]基础经济系数!$B$194:$D$221,3,FALSE),0)</f>
        <v>0</v>
      </c>
      <c r="H51">
        <f>ROUNDDOWN([1]BattlePass!$S$22/通用估算系数!$B$10,2)</f>
        <v>1.28</v>
      </c>
      <c r="I51">
        <f>IF(VLOOKUP(F51,[1]基础经济系数!$B$194:$C$221,2,FALSE)="双倍钥匙",VLOOKUP(F51,[1]基础经济系数!$B$194:$D$221,3,FALSE),0)</f>
        <v>0</v>
      </c>
      <c r="J51">
        <v>0</v>
      </c>
      <c r="K51">
        <f>20*通用估算系数!$B$8</f>
        <v>12</v>
      </c>
      <c r="L51">
        <f>ROUNDDOWN([1]BattlePass!$S$23/通用估算系数!$B$10,2)</f>
        <v>1</v>
      </c>
    </row>
    <row r="52" spans="1:12" x14ac:dyDescent="0.2">
      <c r="A52">
        <f>玩家成长时间线!A52</f>
        <v>51</v>
      </c>
      <c r="B52">
        <f>玩家成长时间线!B52</f>
        <v>10</v>
      </c>
      <c r="C52">
        <f t="shared" si="0"/>
        <v>267.27999999999997</v>
      </c>
      <c r="D52">
        <f>MIN(通用估算系数!$B$7*(VLOOKUP(钥匙投放计算!B52,通用估算系数!$N$1:$O$11,2,FALSE)+0.5*(1-VLOOKUP(钥匙投放计算!B52,通用估算系数!$N$1:$O$11,2,FALSE)))*VLOOKUP(B52,通用估算系数!$G$1:$H$11,2,FALSE),通用估算系数!$B$6)</f>
        <v>200</v>
      </c>
      <c r="E52">
        <v>10</v>
      </c>
      <c r="F52">
        <f>IF(MOD(A52,通用估算系数!$B$9),MOD(A52,通用估算系数!$B$9),通用估算系数!$B$9)</f>
        <v>23</v>
      </c>
      <c r="G52">
        <f>IF(VLOOKUP(F52,[1]基础经济系数!$B$194:$C$221,2,FALSE)="钥匙",VLOOKUP(F52,[1]基础经济系数!$B$194:$D$221,3,FALSE),0)</f>
        <v>0</v>
      </c>
      <c r="H52">
        <f>ROUNDDOWN([1]BattlePass!$S$22/通用估算系数!$B$10,2)</f>
        <v>1.28</v>
      </c>
      <c r="I52">
        <f>IF(VLOOKUP(F52,[1]基础经济系数!$B$194:$C$221,2,FALSE)="双倍钥匙",VLOOKUP(F52,[1]基础经济系数!$B$194:$D$221,3,FALSE),0)</f>
        <v>20</v>
      </c>
      <c r="J52">
        <v>0</v>
      </c>
      <c r="K52">
        <f>20*通用估算系数!$B$8</f>
        <v>12</v>
      </c>
      <c r="L52">
        <f>ROUNDDOWN([1]BattlePass!$S$23/通用估算系数!$B$10,2)</f>
        <v>1</v>
      </c>
    </row>
    <row r="53" spans="1:12" x14ac:dyDescent="0.2">
      <c r="A53">
        <f>玩家成长时间线!A53</f>
        <v>52</v>
      </c>
      <c r="B53">
        <f>玩家成长时间线!B53</f>
        <v>10</v>
      </c>
      <c r="C53">
        <f t="shared" si="0"/>
        <v>248.28</v>
      </c>
      <c r="D53">
        <f>MIN(通用估算系数!$B$7*(VLOOKUP(钥匙投放计算!B53,通用估算系数!$N$1:$O$11,2,FALSE)+0.5*(1-VLOOKUP(钥匙投放计算!B53,通用估算系数!$N$1:$O$11,2,FALSE)))*VLOOKUP(B53,通用估算系数!$G$1:$H$11,2,FALSE),通用估算系数!$B$6)</f>
        <v>200</v>
      </c>
      <c r="E53">
        <v>10</v>
      </c>
      <c r="F53">
        <f>IF(MOD(A53,通用估算系数!$B$9),MOD(A53,通用估算系数!$B$9),通用估算系数!$B$9)</f>
        <v>24</v>
      </c>
      <c r="G53">
        <f>IF(VLOOKUP(F53,[1]基础经济系数!$B$194:$C$221,2,FALSE)="钥匙",VLOOKUP(F53,[1]基础经济系数!$B$194:$D$221,3,FALSE),0)</f>
        <v>0</v>
      </c>
      <c r="H53">
        <f>ROUNDDOWN([1]BattlePass!$S$22/通用估算系数!$B$10,2)</f>
        <v>1.28</v>
      </c>
      <c r="I53">
        <f>IF(VLOOKUP(F53,[1]基础经济系数!$B$194:$C$221,2,FALSE)="双倍钥匙",VLOOKUP(F53,[1]基础经济系数!$B$194:$D$221,3,FALSE),0)</f>
        <v>0</v>
      </c>
      <c r="J53">
        <v>0</v>
      </c>
      <c r="K53">
        <f>20*通用估算系数!$B$8</f>
        <v>12</v>
      </c>
      <c r="L53">
        <f>ROUNDDOWN([1]BattlePass!$S$23/通用估算系数!$B$10,2)</f>
        <v>1</v>
      </c>
    </row>
    <row r="54" spans="1:12" x14ac:dyDescent="0.2">
      <c r="A54">
        <f>玩家成长时间线!A54</f>
        <v>53</v>
      </c>
      <c r="B54">
        <f>玩家成长时间线!B54</f>
        <v>10</v>
      </c>
      <c r="C54">
        <f t="shared" si="0"/>
        <v>249.28</v>
      </c>
      <c r="D54">
        <f>MIN(通用估算系数!$B$7*(VLOOKUP(钥匙投放计算!B54,通用估算系数!$N$1:$O$11,2,FALSE)+0.5*(1-VLOOKUP(钥匙投放计算!B54,通用估算系数!$N$1:$O$11,2,FALSE)))*VLOOKUP(B54,通用估算系数!$G$1:$H$11,2,FALSE),通用估算系数!$B$6)</f>
        <v>200</v>
      </c>
      <c r="E54">
        <v>10</v>
      </c>
      <c r="F54">
        <f>IF(MOD(A54,通用估算系数!$B$9),MOD(A54,通用估算系数!$B$9),通用估算系数!$B$9)</f>
        <v>25</v>
      </c>
      <c r="G54">
        <f>IF(VLOOKUP(F54,[1]基础经济系数!$B$194:$C$221,2,FALSE)="钥匙",VLOOKUP(F54,[1]基础经济系数!$B$194:$D$221,3,FALSE),0)</f>
        <v>0</v>
      </c>
      <c r="H54">
        <f>ROUNDDOWN([1]BattlePass!$S$22/通用估算系数!$B$10,2)</f>
        <v>1.28</v>
      </c>
      <c r="I54">
        <f>IF(VLOOKUP(F54,[1]基础经济系数!$B$194:$C$221,2,FALSE)="双倍钥匙",VLOOKUP(F54,[1]基础经济系数!$B$194:$D$221,3,FALSE),0)</f>
        <v>0</v>
      </c>
      <c r="J54">
        <v>0</v>
      </c>
      <c r="K54">
        <f>20*通用估算系数!$B$8</f>
        <v>12</v>
      </c>
      <c r="L54">
        <f>ROUNDDOWN([1]BattlePass!$S$23/通用估算系数!$B$10,2)</f>
        <v>1</v>
      </c>
    </row>
    <row r="55" spans="1:12" x14ac:dyDescent="0.2">
      <c r="A55">
        <f>玩家成长时间线!A55</f>
        <v>54</v>
      </c>
      <c r="B55">
        <f>玩家成长时间线!B55</f>
        <v>10</v>
      </c>
      <c r="C55">
        <f t="shared" si="0"/>
        <v>260.27999999999997</v>
      </c>
      <c r="D55">
        <f>MIN(通用估算系数!$B$7*(VLOOKUP(钥匙投放计算!B55,通用估算系数!$N$1:$O$11,2,FALSE)+0.5*(1-VLOOKUP(钥匙投放计算!B55,通用估算系数!$N$1:$O$11,2,FALSE)))*VLOOKUP(B55,通用估算系数!$G$1:$H$11,2,FALSE),通用估算系数!$B$6)</f>
        <v>200</v>
      </c>
      <c r="E55">
        <v>10</v>
      </c>
      <c r="F55">
        <f>IF(MOD(A55,通用估算系数!$B$9),MOD(A55,通用估算系数!$B$9),通用估算系数!$B$9)</f>
        <v>26</v>
      </c>
      <c r="G55">
        <f>IF(VLOOKUP(F55,[1]基础经济系数!$B$194:$C$221,2,FALSE)="钥匙",VLOOKUP(F55,[1]基础经济系数!$B$194:$D$221,3,FALSE),0)</f>
        <v>10</v>
      </c>
      <c r="H55">
        <f>ROUNDDOWN([1]BattlePass!$S$22/通用估算系数!$B$10,2)</f>
        <v>1.28</v>
      </c>
      <c r="I55">
        <f>IF(VLOOKUP(F55,[1]基础经济系数!$B$194:$C$221,2,FALSE)="双倍钥匙",VLOOKUP(F55,[1]基础经济系数!$B$194:$D$221,3,FALSE),0)</f>
        <v>0</v>
      </c>
      <c r="J55">
        <v>0</v>
      </c>
      <c r="K55">
        <f>20*通用估算系数!$B$8</f>
        <v>12</v>
      </c>
      <c r="L55">
        <f>ROUNDDOWN([1]BattlePass!$S$23/通用估算系数!$B$10,2)</f>
        <v>1</v>
      </c>
    </row>
    <row r="56" spans="1:12" x14ac:dyDescent="0.2">
      <c r="A56">
        <f>玩家成长时间线!A56</f>
        <v>55</v>
      </c>
      <c r="B56">
        <f>玩家成长时间线!B56</f>
        <v>10</v>
      </c>
      <c r="C56">
        <f t="shared" si="0"/>
        <v>251.28</v>
      </c>
      <c r="D56">
        <f>MIN(通用估算系数!$B$7*(VLOOKUP(钥匙投放计算!B56,通用估算系数!$N$1:$O$11,2,FALSE)+0.5*(1-VLOOKUP(钥匙投放计算!B56,通用估算系数!$N$1:$O$11,2,FALSE)))*VLOOKUP(B56,通用估算系数!$G$1:$H$11,2,FALSE),通用估算系数!$B$6)</f>
        <v>200</v>
      </c>
      <c r="E56">
        <v>10</v>
      </c>
      <c r="F56">
        <f>IF(MOD(A56,通用估算系数!$B$9),MOD(A56,通用估算系数!$B$9),通用估算系数!$B$9)</f>
        <v>27</v>
      </c>
      <c r="G56">
        <f>IF(VLOOKUP(F56,[1]基础经济系数!$B$194:$C$221,2,FALSE)="钥匙",VLOOKUP(F56,[1]基础经济系数!$B$194:$D$221,3,FALSE),0)</f>
        <v>0</v>
      </c>
      <c r="H56">
        <f>ROUNDDOWN([1]BattlePass!$S$22/通用估算系数!$B$10,2)</f>
        <v>1.28</v>
      </c>
      <c r="I56">
        <f>IF(VLOOKUP(F56,[1]基础经济系数!$B$194:$C$221,2,FALSE)="双倍钥匙",VLOOKUP(F56,[1]基础经济系数!$B$194:$D$221,3,FALSE),0)</f>
        <v>0</v>
      </c>
      <c r="J56">
        <v>0</v>
      </c>
      <c r="K56">
        <f>20*通用估算系数!$B$8</f>
        <v>12</v>
      </c>
      <c r="L56">
        <f>ROUNDDOWN([1]BattlePass!$S$23/通用估算系数!$B$10,2)</f>
        <v>1</v>
      </c>
    </row>
    <row r="57" spans="1:12" x14ac:dyDescent="0.2">
      <c r="A57">
        <f>玩家成长时间线!A57</f>
        <v>56</v>
      </c>
      <c r="B57">
        <f>玩家成长时间线!B57</f>
        <v>8</v>
      </c>
      <c r="C57">
        <f t="shared" si="0"/>
        <v>252.28</v>
      </c>
      <c r="D57">
        <f>MIN(通用估算系数!$B$7*(VLOOKUP(钥匙投放计算!B57,通用估算系数!$N$1:$O$11,2,FALSE)+0.5*(1-VLOOKUP(钥匙投放计算!B57,通用估算系数!$N$1:$O$11,2,FALSE)))*VLOOKUP(B57,通用估算系数!$G$1:$H$11,2,FALSE),通用估算系数!$B$6)</f>
        <v>200</v>
      </c>
      <c r="E57">
        <v>10</v>
      </c>
      <c r="F57">
        <f>IF(MOD(A57,通用估算系数!$B$9),MOD(A57,通用估算系数!$B$9),通用估算系数!$B$9)</f>
        <v>28</v>
      </c>
      <c r="G57">
        <f>IF(VLOOKUP(F57,[1]基础经济系数!$B$194:$C$221,2,FALSE)="钥匙",VLOOKUP(F57,[1]基础经济系数!$B$194:$D$221,3,FALSE),0)</f>
        <v>0</v>
      </c>
      <c r="H57">
        <f>ROUNDDOWN([1]BattlePass!$S$22/通用估算系数!$B$10,2)</f>
        <v>1.28</v>
      </c>
      <c r="I57">
        <f>IF(VLOOKUP(F57,[1]基础经济系数!$B$194:$C$221,2,FALSE)="双倍钥匙",VLOOKUP(F57,[1]基础经济系数!$B$194:$D$221,3,FALSE),0)</f>
        <v>0</v>
      </c>
      <c r="J57">
        <v>0</v>
      </c>
      <c r="K57">
        <f>20*通用估算系数!$B$8</f>
        <v>12</v>
      </c>
      <c r="L57">
        <f>ROUNDDOWN([1]BattlePass!$S$23/通用估算系数!$B$10,2)</f>
        <v>1</v>
      </c>
    </row>
    <row r="58" spans="1:12" x14ac:dyDescent="0.2">
      <c r="A58">
        <f>玩家成长时间线!A58</f>
        <v>57</v>
      </c>
      <c r="B58">
        <f>玩家成长时间线!B58</f>
        <v>8</v>
      </c>
      <c r="C58">
        <f t="shared" si="0"/>
        <v>225.28</v>
      </c>
      <c r="D58">
        <f>MIN(通用估算系数!$B$7*(VLOOKUP(钥匙投放计算!B58,通用估算系数!$N$1:$O$11,2,FALSE)+0.5*(1-VLOOKUP(钥匙投放计算!B58,通用估算系数!$N$1:$O$11,2,FALSE)))*VLOOKUP(B58,通用估算系数!$G$1:$H$11,2,FALSE),通用估算系数!$B$6)</f>
        <v>200</v>
      </c>
      <c r="E58">
        <v>10</v>
      </c>
      <c r="F58">
        <f>IF(MOD(A58,通用估算系数!$B$9),MOD(A58,通用估算系数!$B$9),通用估算系数!$B$9)</f>
        <v>1</v>
      </c>
      <c r="G58">
        <f>IF(VLOOKUP(F58,[1]基础经济系数!$B$194:$C$221,2,FALSE)="钥匙",VLOOKUP(F58,[1]基础经济系数!$B$194:$D$221,3,FALSE),0)</f>
        <v>0</v>
      </c>
      <c r="H58">
        <f>ROUNDDOWN([1]BattlePass!$S$22/通用估算系数!$B$10,2)</f>
        <v>1.28</v>
      </c>
      <c r="I58">
        <f>IF(VLOOKUP(F58,[1]基础经济系数!$B$194:$C$221,2,FALSE)="双倍钥匙",VLOOKUP(F58,[1]基础经济系数!$B$194:$D$221,3,FALSE),0)</f>
        <v>0</v>
      </c>
      <c r="J58">
        <v>0</v>
      </c>
      <c r="K58">
        <f>20*通用估算系数!$B$8</f>
        <v>12</v>
      </c>
      <c r="L58">
        <f>ROUNDDOWN([1]BattlePass!$S$23/通用估算系数!$B$10,2)</f>
        <v>1</v>
      </c>
    </row>
    <row r="59" spans="1:12" x14ac:dyDescent="0.2">
      <c r="A59">
        <f>玩家成长时间线!A59</f>
        <v>58</v>
      </c>
      <c r="B59">
        <f>玩家成长时间线!B59</f>
        <v>8</v>
      </c>
      <c r="C59">
        <f t="shared" si="0"/>
        <v>231.28</v>
      </c>
      <c r="D59">
        <f>MIN(通用估算系数!$B$7*(VLOOKUP(钥匙投放计算!B59,通用估算系数!$N$1:$O$11,2,FALSE)+0.5*(1-VLOOKUP(钥匙投放计算!B59,通用估算系数!$N$1:$O$11,2,FALSE)))*VLOOKUP(B59,通用估算系数!$G$1:$H$11,2,FALSE),通用估算系数!$B$6)</f>
        <v>200</v>
      </c>
      <c r="E59">
        <v>10</v>
      </c>
      <c r="F59">
        <f>IF(MOD(A59,通用估算系数!$B$9),MOD(A59,通用估算系数!$B$9),通用估算系数!$B$9)</f>
        <v>2</v>
      </c>
      <c r="G59">
        <f>IF(VLOOKUP(F59,[1]基础经济系数!$B$194:$C$221,2,FALSE)="钥匙",VLOOKUP(F59,[1]基础经济系数!$B$194:$D$221,3,FALSE),0)</f>
        <v>5</v>
      </c>
      <c r="H59">
        <f>ROUNDDOWN([1]BattlePass!$S$22/通用估算系数!$B$10,2)</f>
        <v>1.28</v>
      </c>
      <c r="I59">
        <f>IF(VLOOKUP(F59,[1]基础经济系数!$B$194:$C$221,2,FALSE)="双倍钥匙",VLOOKUP(F59,[1]基础经济系数!$B$194:$D$221,3,FALSE),0)</f>
        <v>0</v>
      </c>
      <c r="J59">
        <v>0</v>
      </c>
      <c r="K59">
        <f>20*通用估算系数!$B$8</f>
        <v>12</v>
      </c>
      <c r="L59">
        <f>ROUNDDOWN([1]BattlePass!$S$23/通用估算系数!$B$10,2)</f>
        <v>1</v>
      </c>
    </row>
    <row r="60" spans="1:12" x14ac:dyDescent="0.2">
      <c r="A60">
        <f>玩家成长时间线!A60</f>
        <v>59</v>
      </c>
      <c r="B60">
        <f>玩家成长时间线!B60</f>
        <v>9</v>
      </c>
      <c r="C60">
        <f t="shared" si="0"/>
        <v>227.28</v>
      </c>
      <c r="D60">
        <f>MIN(通用估算系数!$B$7*(VLOOKUP(钥匙投放计算!B60,通用估算系数!$N$1:$O$11,2,FALSE)+0.5*(1-VLOOKUP(钥匙投放计算!B60,通用估算系数!$N$1:$O$11,2,FALSE)))*VLOOKUP(B60,通用估算系数!$G$1:$H$11,2,FALSE),通用估算系数!$B$6)</f>
        <v>200</v>
      </c>
      <c r="E60">
        <v>10</v>
      </c>
      <c r="F60">
        <f>IF(MOD(A60,通用估算系数!$B$9),MOD(A60,通用估算系数!$B$9),通用估算系数!$B$9)</f>
        <v>3</v>
      </c>
      <c r="G60">
        <f>IF(VLOOKUP(F60,[1]基础经济系数!$B$194:$C$221,2,FALSE)="钥匙",VLOOKUP(F60,[1]基础经济系数!$B$194:$D$221,3,FALSE),0)</f>
        <v>0</v>
      </c>
      <c r="H60">
        <f>ROUNDDOWN([1]BattlePass!$S$22/通用估算系数!$B$10,2)</f>
        <v>1.28</v>
      </c>
      <c r="I60">
        <f>IF(VLOOKUP(F60,[1]基础经济系数!$B$194:$C$221,2,FALSE)="双倍钥匙",VLOOKUP(F60,[1]基础经济系数!$B$194:$D$221,3,FALSE),0)</f>
        <v>0</v>
      </c>
      <c r="J60">
        <v>0</v>
      </c>
      <c r="K60">
        <f>20*通用估算系数!$B$8</f>
        <v>12</v>
      </c>
      <c r="L60">
        <f>ROUNDDOWN([1]BattlePass!$S$23/通用估算系数!$B$10,2)</f>
        <v>1</v>
      </c>
    </row>
    <row r="61" spans="1:12" x14ac:dyDescent="0.2">
      <c r="A61">
        <f>玩家成长时间线!A61</f>
        <v>60</v>
      </c>
      <c r="B61">
        <f>玩家成长时间线!B61</f>
        <v>9</v>
      </c>
      <c r="C61">
        <f t="shared" si="0"/>
        <v>228.28</v>
      </c>
      <c r="D61">
        <f>MIN(通用估算系数!$B$7*(VLOOKUP(钥匙投放计算!B61,通用估算系数!$N$1:$O$11,2,FALSE)+0.5*(1-VLOOKUP(钥匙投放计算!B61,通用估算系数!$N$1:$O$11,2,FALSE)))*VLOOKUP(B61,通用估算系数!$G$1:$H$11,2,FALSE),通用估算系数!$B$6)</f>
        <v>200</v>
      </c>
      <c r="E61">
        <v>10</v>
      </c>
      <c r="F61">
        <f>IF(MOD(A61,通用估算系数!$B$9),MOD(A61,通用估算系数!$B$9),通用估算系数!$B$9)</f>
        <v>4</v>
      </c>
      <c r="G61">
        <f>IF(VLOOKUP(F61,[1]基础经济系数!$B$194:$C$221,2,FALSE)="钥匙",VLOOKUP(F61,[1]基础经济系数!$B$194:$D$221,3,FALSE),0)</f>
        <v>0</v>
      </c>
      <c r="H61">
        <f>ROUNDDOWN([1]BattlePass!$S$22/通用估算系数!$B$10,2)</f>
        <v>1.28</v>
      </c>
      <c r="I61">
        <f>IF(VLOOKUP(F61,[1]基础经济系数!$B$194:$C$221,2,FALSE)="双倍钥匙",VLOOKUP(F61,[1]基础经济系数!$B$194:$D$221,3,FALSE),0)</f>
        <v>0</v>
      </c>
      <c r="J61">
        <v>0</v>
      </c>
      <c r="K61">
        <f>20*通用估算系数!$B$8</f>
        <v>12</v>
      </c>
      <c r="L61">
        <f>ROUNDDOWN([1]BattlePass!$S$23/通用估算系数!$B$10,2)</f>
        <v>1</v>
      </c>
    </row>
    <row r="62" spans="1:12" x14ac:dyDescent="0.2">
      <c r="A62">
        <f>玩家成长时间线!A62</f>
        <v>61</v>
      </c>
      <c r="B62">
        <f>玩家成长时间线!B62</f>
        <v>9</v>
      </c>
      <c r="C62">
        <f t="shared" si="0"/>
        <v>239.28</v>
      </c>
      <c r="D62">
        <f>MIN(通用估算系数!$B$7*(VLOOKUP(钥匙投放计算!B62,通用估算系数!$N$1:$O$11,2,FALSE)+0.5*(1-VLOOKUP(钥匙投放计算!B62,通用估算系数!$N$1:$O$11,2,FALSE)))*VLOOKUP(B62,通用估算系数!$G$1:$H$11,2,FALSE),通用估算系数!$B$6)</f>
        <v>200</v>
      </c>
      <c r="E62">
        <v>10</v>
      </c>
      <c r="F62">
        <f>IF(MOD(A62,通用估算系数!$B$9),MOD(A62,通用估算系数!$B$9),通用估算系数!$B$9)</f>
        <v>5</v>
      </c>
      <c r="G62">
        <f>IF(VLOOKUP(F62,[1]基础经济系数!$B$194:$C$221,2,FALSE)="钥匙",VLOOKUP(F62,[1]基础经济系数!$B$194:$D$221,3,FALSE),0)</f>
        <v>10</v>
      </c>
      <c r="H62">
        <f>ROUNDDOWN([1]BattlePass!$S$22/通用估算系数!$B$10,2)</f>
        <v>1.28</v>
      </c>
      <c r="I62">
        <f>IF(VLOOKUP(F62,[1]基础经济系数!$B$194:$C$221,2,FALSE)="双倍钥匙",VLOOKUP(F62,[1]基础经济系数!$B$194:$D$221,3,FALSE),0)</f>
        <v>0</v>
      </c>
      <c r="J62">
        <v>0</v>
      </c>
      <c r="K62">
        <f>20*通用估算系数!$B$8</f>
        <v>12</v>
      </c>
      <c r="L62">
        <f>ROUNDDOWN([1]BattlePass!$S$23/通用估算系数!$B$10,2)</f>
        <v>1</v>
      </c>
    </row>
    <row r="63" spans="1:12" x14ac:dyDescent="0.2">
      <c r="A63">
        <f>玩家成长时间线!A63</f>
        <v>62</v>
      </c>
      <c r="B63">
        <f>玩家成长时间线!B63</f>
        <v>10</v>
      </c>
      <c r="C63">
        <f t="shared" si="0"/>
        <v>230.28</v>
      </c>
      <c r="D63">
        <f>MIN(通用估算系数!$B$7*(VLOOKUP(钥匙投放计算!B63,通用估算系数!$N$1:$O$11,2,FALSE)+0.5*(1-VLOOKUP(钥匙投放计算!B63,通用估算系数!$N$1:$O$11,2,FALSE)))*VLOOKUP(B63,通用估算系数!$G$1:$H$11,2,FALSE),通用估算系数!$B$6)</f>
        <v>200</v>
      </c>
      <c r="E63">
        <v>10</v>
      </c>
      <c r="F63">
        <f>IF(MOD(A63,通用估算系数!$B$9),MOD(A63,通用估算系数!$B$9),通用估算系数!$B$9)</f>
        <v>6</v>
      </c>
      <c r="G63">
        <f>IF(VLOOKUP(F63,[1]基础经济系数!$B$194:$C$221,2,FALSE)="钥匙",VLOOKUP(F63,[1]基础经济系数!$B$194:$D$221,3,FALSE),0)</f>
        <v>0</v>
      </c>
      <c r="H63">
        <f>ROUNDDOWN([1]BattlePass!$S$22/通用估算系数!$B$10,2)</f>
        <v>1.28</v>
      </c>
      <c r="I63">
        <f>IF(VLOOKUP(F63,[1]基础经济系数!$B$194:$C$221,2,FALSE)="双倍钥匙",VLOOKUP(F63,[1]基础经济系数!$B$194:$D$221,3,FALSE),0)</f>
        <v>0</v>
      </c>
      <c r="J63">
        <v>0</v>
      </c>
      <c r="K63">
        <f>20*通用估算系数!$B$8</f>
        <v>12</v>
      </c>
      <c r="L63">
        <f>ROUNDDOWN([1]BattlePass!$S$23/通用估算系数!$B$10,2)</f>
        <v>1</v>
      </c>
    </row>
    <row r="64" spans="1:12" x14ac:dyDescent="0.2">
      <c r="A64">
        <f>玩家成长时间线!A64</f>
        <v>63</v>
      </c>
      <c r="B64">
        <f>玩家成长时间线!B64</f>
        <v>10</v>
      </c>
      <c r="C64">
        <f t="shared" si="0"/>
        <v>231.28</v>
      </c>
      <c r="D64">
        <f>MIN(通用估算系数!$B$7*(VLOOKUP(钥匙投放计算!B64,通用估算系数!$N$1:$O$11,2,FALSE)+0.5*(1-VLOOKUP(钥匙投放计算!B64,通用估算系数!$N$1:$O$11,2,FALSE)))*VLOOKUP(B64,通用估算系数!$G$1:$H$11,2,FALSE),通用估算系数!$B$6)</f>
        <v>200</v>
      </c>
      <c r="E64">
        <v>10</v>
      </c>
      <c r="F64">
        <f>IF(MOD(A64,通用估算系数!$B$9),MOD(A64,通用估算系数!$B$9),通用估算系数!$B$9)</f>
        <v>7</v>
      </c>
      <c r="G64">
        <f>IF(VLOOKUP(F64,[1]基础经济系数!$B$194:$C$221,2,FALSE)="钥匙",VLOOKUP(F64,[1]基础经济系数!$B$194:$D$221,3,FALSE),0)</f>
        <v>0</v>
      </c>
      <c r="H64">
        <f>ROUNDDOWN([1]BattlePass!$S$22/通用估算系数!$B$10,2)</f>
        <v>1.28</v>
      </c>
      <c r="I64">
        <f>IF(VLOOKUP(F64,[1]基础经济系数!$B$194:$C$221,2,FALSE)="双倍钥匙",VLOOKUP(F64,[1]基础经济系数!$B$194:$D$221,3,FALSE),0)</f>
        <v>0</v>
      </c>
      <c r="J64">
        <v>0</v>
      </c>
      <c r="K64">
        <f>20*通用估算系数!$B$8</f>
        <v>12</v>
      </c>
      <c r="L64">
        <f>ROUNDDOWN([1]BattlePass!$S$23/通用估算系数!$B$10,2)</f>
        <v>1</v>
      </c>
    </row>
    <row r="65" spans="1:12" x14ac:dyDescent="0.2">
      <c r="A65">
        <f>玩家成长时间线!A65</f>
        <v>64</v>
      </c>
      <c r="B65">
        <f>玩家成长时间线!B65</f>
        <v>10</v>
      </c>
      <c r="C65">
        <f t="shared" si="0"/>
        <v>232.28</v>
      </c>
      <c r="D65">
        <f>MIN(通用估算系数!$B$7*(VLOOKUP(钥匙投放计算!B65,通用估算系数!$N$1:$O$11,2,FALSE)+0.5*(1-VLOOKUP(钥匙投放计算!B65,通用估算系数!$N$1:$O$11,2,FALSE)))*VLOOKUP(B65,通用估算系数!$G$1:$H$11,2,FALSE),通用估算系数!$B$6)</f>
        <v>200</v>
      </c>
      <c r="E65">
        <v>10</v>
      </c>
      <c r="F65">
        <f>IF(MOD(A65,通用估算系数!$B$9),MOD(A65,通用估算系数!$B$9),通用估算系数!$B$9)</f>
        <v>8</v>
      </c>
      <c r="G65">
        <f>IF(VLOOKUP(F65,[1]基础经济系数!$B$194:$C$221,2,FALSE)="钥匙",VLOOKUP(F65,[1]基础经济系数!$B$194:$D$221,3,FALSE),0)</f>
        <v>0</v>
      </c>
      <c r="H65">
        <f>ROUNDDOWN([1]BattlePass!$S$22/通用估算系数!$B$10,2)</f>
        <v>1.28</v>
      </c>
      <c r="I65">
        <f>IF(VLOOKUP(F65,[1]基础经济系数!$B$194:$C$221,2,FALSE)="双倍钥匙",VLOOKUP(F65,[1]基础经济系数!$B$194:$D$221,3,FALSE),0)</f>
        <v>0</v>
      </c>
      <c r="J65">
        <v>0</v>
      </c>
      <c r="K65">
        <f>20*通用估算系数!$B$8</f>
        <v>12</v>
      </c>
      <c r="L65">
        <f>ROUNDDOWN([1]BattlePass!$S$23/通用估算系数!$B$10,2)</f>
        <v>1</v>
      </c>
    </row>
    <row r="66" spans="1:12" x14ac:dyDescent="0.2">
      <c r="A66">
        <f>玩家成长时间线!A66</f>
        <v>65</v>
      </c>
      <c r="B66">
        <f>玩家成长时间线!B66</f>
        <v>10</v>
      </c>
      <c r="C66">
        <f t="shared" si="0"/>
        <v>253.28</v>
      </c>
      <c r="D66">
        <f>MIN(通用估算系数!$B$7*(VLOOKUP(钥匙投放计算!B66,通用估算系数!$N$1:$O$11,2,FALSE)+0.5*(1-VLOOKUP(钥匙投放计算!B66,通用估算系数!$N$1:$O$11,2,FALSE)))*VLOOKUP(B66,通用估算系数!$G$1:$H$11,2,FALSE),通用估算系数!$B$6)</f>
        <v>200</v>
      </c>
      <c r="E66">
        <v>10</v>
      </c>
      <c r="F66">
        <f>IF(MOD(A66,通用估算系数!$B$9),MOD(A66,通用估算系数!$B$9),通用估算系数!$B$9)</f>
        <v>9</v>
      </c>
      <c r="G66">
        <f>IF(VLOOKUP(F66,[1]基础经济系数!$B$194:$C$221,2,FALSE)="钥匙",VLOOKUP(F66,[1]基础经济系数!$B$194:$D$221,3,FALSE),0)</f>
        <v>0</v>
      </c>
      <c r="H66">
        <f>ROUNDDOWN([1]BattlePass!$S$22/通用估算系数!$B$10,2)</f>
        <v>1.28</v>
      </c>
      <c r="I66">
        <f>IF(VLOOKUP(F66,[1]基础经济系数!$B$194:$C$221,2,FALSE)="双倍钥匙",VLOOKUP(F66,[1]基础经济系数!$B$194:$D$221,3,FALSE),0)</f>
        <v>20</v>
      </c>
      <c r="J66">
        <v>0</v>
      </c>
      <c r="K66">
        <f>20*通用估算系数!$B$8</f>
        <v>12</v>
      </c>
      <c r="L66">
        <f>ROUNDDOWN([1]BattlePass!$S$23/通用估算系数!$B$10,2)</f>
        <v>1</v>
      </c>
    </row>
    <row r="67" spans="1:12" x14ac:dyDescent="0.2">
      <c r="A67">
        <f>玩家成长时间线!A67</f>
        <v>66</v>
      </c>
      <c r="B67">
        <f>玩家成长时间线!B67</f>
        <v>10</v>
      </c>
      <c r="C67">
        <f t="shared" ref="C67:C130" si="1">SUM(D67:L67)</f>
        <v>234.28</v>
      </c>
      <c r="D67">
        <f>MIN(通用估算系数!$B$7*(VLOOKUP(钥匙投放计算!B67,通用估算系数!$N$1:$O$11,2,FALSE)+0.5*(1-VLOOKUP(钥匙投放计算!B67,通用估算系数!$N$1:$O$11,2,FALSE)))*VLOOKUP(B67,通用估算系数!$G$1:$H$11,2,FALSE),通用估算系数!$B$6)</f>
        <v>200</v>
      </c>
      <c r="E67">
        <v>10</v>
      </c>
      <c r="F67">
        <f>IF(MOD(A67,通用估算系数!$B$9),MOD(A67,通用估算系数!$B$9),通用估算系数!$B$9)</f>
        <v>10</v>
      </c>
      <c r="G67">
        <f>IF(VLOOKUP(F67,[1]基础经济系数!$B$194:$C$221,2,FALSE)="钥匙",VLOOKUP(F67,[1]基础经济系数!$B$194:$D$221,3,FALSE),0)</f>
        <v>0</v>
      </c>
      <c r="H67">
        <f>ROUNDDOWN([1]BattlePass!$S$22/通用估算系数!$B$10,2)</f>
        <v>1.28</v>
      </c>
      <c r="I67">
        <f>IF(VLOOKUP(F67,[1]基础经济系数!$B$194:$C$221,2,FALSE)="双倍钥匙",VLOOKUP(F67,[1]基础经济系数!$B$194:$D$221,3,FALSE),0)</f>
        <v>0</v>
      </c>
      <c r="J67">
        <v>0</v>
      </c>
      <c r="K67">
        <f>20*通用估算系数!$B$8</f>
        <v>12</v>
      </c>
      <c r="L67">
        <f>ROUNDDOWN([1]BattlePass!$S$23/通用估算系数!$B$10,2)</f>
        <v>1</v>
      </c>
    </row>
    <row r="68" spans="1:12" x14ac:dyDescent="0.2">
      <c r="A68">
        <f>玩家成长时间线!A68</f>
        <v>67</v>
      </c>
      <c r="B68">
        <f>玩家成长时间线!B68</f>
        <v>10</v>
      </c>
      <c r="C68">
        <f t="shared" si="1"/>
        <v>235.28</v>
      </c>
      <c r="D68">
        <f>MIN(通用估算系数!$B$7*(VLOOKUP(钥匙投放计算!B68,通用估算系数!$N$1:$O$11,2,FALSE)+0.5*(1-VLOOKUP(钥匙投放计算!B68,通用估算系数!$N$1:$O$11,2,FALSE)))*VLOOKUP(B68,通用估算系数!$G$1:$H$11,2,FALSE),通用估算系数!$B$6)</f>
        <v>200</v>
      </c>
      <c r="E68">
        <v>10</v>
      </c>
      <c r="F68">
        <f>IF(MOD(A68,通用估算系数!$B$9),MOD(A68,通用估算系数!$B$9),通用估算系数!$B$9)</f>
        <v>11</v>
      </c>
      <c r="G68">
        <f>IF(VLOOKUP(F68,[1]基础经济系数!$B$194:$C$221,2,FALSE)="钥匙",VLOOKUP(F68,[1]基础经济系数!$B$194:$D$221,3,FALSE),0)</f>
        <v>0</v>
      </c>
      <c r="H68">
        <f>ROUNDDOWN([1]BattlePass!$S$22/通用估算系数!$B$10,2)</f>
        <v>1.28</v>
      </c>
      <c r="I68">
        <f>IF(VLOOKUP(F68,[1]基础经济系数!$B$194:$C$221,2,FALSE)="双倍钥匙",VLOOKUP(F68,[1]基础经济系数!$B$194:$D$221,3,FALSE),0)</f>
        <v>0</v>
      </c>
      <c r="J68">
        <v>0</v>
      </c>
      <c r="K68">
        <f>20*通用估算系数!$B$8</f>
        <v>12</v>
      </c>
      <c r="L68">
        <f>ROUNDDOWN([1]BattlePass!$S$23/通用估算系数!$B$10,2)</f>
        <v>1</v>
      </c>
    </row>
    <row r="69" spans="1:12" x14ac:dyDescent="0.2">
      <c r="A69">
        <f>玩家成长时间线!A69</f>
        <v>68</v>
      </c>
      <c r="B69">
        <f>玩家成长时间线!B69</f>
        <v>10</v>
      </c>
      <c r="C69">
        <f t="shared" si="1"/>
        <v>256.27999999999997</v>
      </c>
      <c r="D69">
        <f>MIN(通用估算系数!$B$7*(VLOOKUP(钥匙投放计算!B69,通用估算系数!$N$1:$O$11,2,FALSE)+0.5*(1-VLOOKUP(钥匙投放计算!B69,通用估算系数!$N$1:$O$11,2,FALSE)))*VLOOKUP(B69,通用估算系数!$G$1:$H$11,2,FALSE),通用估算系数!$B$6)</f>
        <v>200</v>
      </c>
      <c r="E69">
        <v>10</v>
      </c>
      <c r="F69">
        <f>IF(MOD(A69,通用估算系数!$B$9),MOD(A69,通用估算系数!$B$9),通用估算系数!$B$9)</f>
        <v>12</v>
      </c>
      <c r="G69">
        <f>IF(VLOOKUP(F69,[1]基础经济系数!$B$194:$C$221,2,FALSE)="钥匙",VLOOKUP(F69,[1]基础经济系数!$B$194:$D$221,3,FALSE),0)</f>
        <v>0</v>
      </c>
      <c r="H69">
        <f>ROUNDDOWN([1]BattlePass!$S$22/通用估算系数!$B$10,2)</f>
        <v>1.28</v>
      </c>
      <c r="I69">
        <f>IF(VLOOKUP(F69,[1]基础经济系数!$B$194:$C$221,2,FALSE)="双倍钥匙",VLOOKUP(F69,[1]基础经济系数!$B$194:$D$221,3,FALSE),0)</f>
        <v>20</v>
      </c>
      <c r="J69">
        <v>0</v>
      </c>
      <c r="K69">
        <f>20*通用估算系数!$B$8</f>
        <v>12</v>
      </c>
      <c r="L69">
        <f>ROUNDDOWN([1]BattlePass!$S$23/通用估算系数!$B$10,2)</f>
        <v>1</v>
      </c>
    </row>
    <row r="70" spans="1:12" x14ac:dyDescent="0.2">
      <c r="A70">
        <f>玩家成长时间线!A70</f>
        <v>69</v>
      </c>
      <c r="B70">
        <f>玩家成长时间线!B70</f>
        <v>10</v>
      </c>
      <c r="C70">
        <f t="shared" si="1"/>
        <v>237.28</v>
      </c>
      <c r="D70">
        <f>MIN(通用估算系数!$B$7*(VLOOKUP(钥匙投放计算!B70,通用估算系数!$N$1:$O$11,2,FALSE)+0.5*(1-VLOOKUP(钥匙投放计算!B70,通用估算系数!$N$1:$O$11,2,FALSE)))*VLOOKUP(B70,通用估算系数!$G$1:$H$11,2,FALSE),通用估算系数!$B$6)</f>
        <v>200</v>
      </c>
      <c r="E70">
        <v>10</v>
      </c>
      <c r="F70">
        <f>IF(MOD(A70,通用估算系数!$B$9),MOD(A70,通用估算系数!$B$9),通用估算系数!$B$9)</f>
        <v>13</v>
      </c>
      <c r="G70">
        <f>IF(VLOOKUP(F70,[1]基础经济系数!$B$194:$C$221,2,FALSE)="钥匙",VLOOKUP(F70,[1]基础经济系数!$B$194:$D$221,3,FALSE),0)</f>
        <v>0</v>
      </c>
      <c r="H70">
        <f>ROUNDDOWN([1]BattlePass!$S$22/通用估算系数!$B$10,2)</f>
        <v>1.28</v>
      </c>
      <c r="I70">
        <f>IF(VLOOKUP(F70,[1]基础经济系数!$B$194:$C$221,2,FALSE)="双倍钥匙",VLOOKUP(F70,[1]基础经济系数!$B$194:$D$221,3,FALSE),0)</f>
        <v>0</v>
      </c>
      <c r="J70">
        <v>0</v>
      </c>
      <c r="K70">
        <f>20*通用估算系数!$B$8</f>
        <v>12</v>
      </c>
      <c r="L70">
        <f>ROUNDDOWN([1]BattlePass!$S$23/通用估算系数!$B$10,2)</f>
        <v>1</v>
      </c>
    </row>
    <row r="71" spans="1:12" x14ac:dyDescent="0.2">
      <c r="A71">
        <f>玩家成长时间线!A71</f>
        <v>70</v>
      </c>
      <c r="B71">
        <f>玩家成长时间线!B71</f>
        <v>8</v>
      </c>
      <c r="C71">
        <f t="shared" si="1"/>
        <v>238.28</v>
      </c>
      <c r="D71">
        <f>MIN(通用估算系数!$B$7*(VLOOKUP(钥匙投放计算!B71,通用估算系数!$N$1:$O$11,2,FALSE)+0.5*(1-VLOOKUP(钥匙投放计算!B71,通用估算系数!$N$1:$O$11,2,FALSE)))*VLOOKUP(B71,通用估算系数!$G$1:$H$11,2,FALSE),通用估算系数!$B$6)</f>
        <v>200</v>
      </c>
      <c r="E71">
        <v>10</v>
      </c>
      <c r="F71">
        <f>IF(MOD(A71,通用估算系数!$B$9),MOD(A71,通用估算系数!$B$9),通用估算系数!$B$9)</f>
        <v>14</v>
      </c>
      <c r="G71">
        <f>IF(VLOOKUP(F71,[1]基础经济系数!$B$194:$C$221,2,FALSE)="钥匙",VLOOKUP(F71,[1]基础经济系数!$B$194:$D$221,3,FALSE),0)</f>
        <v>0</v>
      </c>
      <c r="H71">
        <f>ROUNDDOWN([1]BattlePass!$S$22/通用估算系数!$B$10,2)</f>
        <v>1.28</v>
      </c>
      <c r="I71">
        <f>IF(VLOOKUP(F71,[1]基础经济系数!$B$194:$C$221,2,FALSE)="双倍钥匙",VLOOKUP(F71,[1]基础经济系数!$B$194:$D$221,3,FALSE),0)</f>
        <v>0</v>
      </c>
      <c r="J71">
        <v>0</v>
      </c>
      <c r="K71">
        <f>20*通用估算系数!$B$8</f>
        <v>12</v>
      </c>
      <c r="L71">
        <f>ROUNDDOWN([1]BattlePass!$S$23/通用估算系数!$B$10,2)</f>
        <v>1</v>
      </c>
    </row>
    <row r="72" spans="1:12" x14ac:dyDescent="0.2">
      <c r="A72">
        <f>玩家成长时间线!A72</f>
        <v>71</v>
      </c>
      <c r="B72">
        <f>玩家成长时间线!B72</f>
        <v>8</v>
      </c>
      <c r="C72">
        <f t="shared" si="1"/>
        <v>239.28</v>
      </c>
      <c r="D72">
        <f>MIN(通用估算系数!$B$7*(VLOOKUP(钥匙投放计算!B72,通用估算系数!$N$1:$O$11,2,FALSE)+0.5*(1-VLOOKUP(钥匙投放计算!B72,通用估算系数!$N$1:$O$11,2,FALSE)))*VLOOKUP(B72,通用估算系数!$G$1:$H$11,2,FALSE),通用估算系数!$B$6)</f>
        <v>200</v>
      </c>
      <c r="E72">
        <v>10</v>
      </c>
      <c r="F72">
        <f>IF(MOD(A72,通用估算系数!$B$9),MOD(A72,通用估算系数!$B$9),通用估算系数!$B$9)</f>
        <v>15</v>
      </c>
      <c r="G72">
        <f>IF(VLOOKUP(F72,[1]基础经济系数!$B$194:$C$221,2,FALSE)="钥匙",VLOOKUP(F72,[1]基础经济系数!$B$194:$D$221,3,FALSE),0)</f>
        <v>0</v>
      </c>
      <c r="H72">
        <f>ROUNDDOWN([1]BattlePass!$S$22/通用估算系数!$B$10,2)</f>
        <v>1.28</v>
      </c>
      <c r="I72">
        <f>IF(VLOOKUP(F72,[1]基础经济系数!$B$194:$C$221,2,FALSE)="双倍钥匙",VLOOKUP(F72,[1]基础经济系数!$B$194:$D$221,3,FALSE),0)</f>
        <v>0</v>
      </c>
      <c r="J72">
        <v>0</v>
      </c>
      <c r="K72">
        <f>20*通用估算系数!$B$8</f>
        <v>12</v>
      </c>
      <c r="L72">
        <f>ROUNDDOWN([1]BattlePass!$S$23/通用估算系数!$B$10,2)</f>
        <v>1</v>
      </c>
    </row>
    <row r="73" spans="1:12" x14ac:dyDescent="0.2">
      <c r="A73">
        <f>玩家成长时间线!A73</f>
        <v>72</v>
      </c>
      <c r="B73">
        <f>玩家成长时间线!B73</f>
        <v>8</v>
      </c>
      <c r="C73">
        <f t="shared" si="1"/>
        <v>260.27999999999997</v>
      </c>
      <c r="D73">
        <f>MIN(通用估算系数!$B$7*(VLOOKUP(钥匙投放计算!B73,通用估算系数!$N$1:$O$11,2,FALSE)+0.5*(1-VLOOKUP(钥匙投放计算!B73,通用估算系数!$N$1:$O$11,2,FALSE)))*VLOOKUP(B73,通用估算系数!$G$1:$H$11,2,FALSE),通用估算系数!$B$6)</f>
        <v>200</v>
      </c>
      <c r="E73">
        <v>10</v>
      </c>
      <c r="F73">
        <f>IF(MOD(A73,通用估算系数!$B$9),MOD(A73,通用估算系数!$B$9),通用估算系数!$B$9)</f>
        <v>16</v>
      </c>
      <c r="G73">
        <f>IF(VLOOKUP(F73,[1]基础经济系数!$B$194:$C$221,2,FALSE)="钥匙",VLOOKUP(F73,[1]基础经济系数!$B$194:$D$221,3,FALSE),0)</f>
        <v>20</v>
      </c>
      <c r="H73">
        <f>ROUNDDOWN([1]BattlePass!$S$22/通用估算系数!$B$10,2)</f>
        <v>1.28</v>
      </c>
      <c r="I73">
        <f>IF(VLOOKUP(F73,[1]基础经济系数!$B$194:$C$221,2,FALSE)="双倍钥匙",VLOOKUP(F73,[1]基础经济系数!$B$194:$D$221,3,FALSE),0)</f>
        <v>0</v>
      </c>
      <c r="J73">
        <v>0</v>
      </c>
      <c r="K73">
        <f>20*通用估算系数!$B$8</f>
        <v>12</v>
      </c>
      <c r="L73">
        <f>ROUNDDOWN([1]BattlePass!$S$23/通用估算系数!$B$10,2)</f>
        <v>1</v>
      </c>
    </row>
    <row r="74" spans="1:12" x14ac:dyDescent="0.2">
      <c r="A74">
        <f>玩家成长时间线!A74</f>
        <v>73</v>
      </c>
      <c r="B74">
        <f>玩家成长时间线!B74</f>
        <v>9</v>
      </c>
      <c r="C74">
        <f t="shared" si="1"/>
        <v>241.28</v>
      </c>
      <c r="D74">
        <f>MIN(通用估算系数!$B$7*(VLOOKUP(钥匙投放计算!B74,通用估算系数!$N$1:$O$11,2,FALSE)+0.5*(1-VLOOKUP(钥匙投放计算!B74,通用估算系数!$N$1:$O$11,2,FALSE)))*VLOOKUP(B74,通用估算系数!$G$1:$H$11,2,FALSE),通用估算系数!$B$6)</f>
        <v>200</v>
      </c>
      <c r="E74">
        <v>10</v>
      </c>
      <c r="F74">
        <f>IF(MOD(A74,通用估算系数!$B$9),MOD(A74,通用估算系数!$B$9),通用估算系数!$B$9)</f>
        <v>17</v>
      </c>
      <c r="G74">
        <f>IF(VLOOKUP(F74,[1]基础经济系数!$B$194:$C$221,2,FALSE)="钥匙",VLOOKUP(F74,[1]基础经济系数!$B$194:$D$221,3,FALSE),0)</f>
        <v>0</v>
      </c>
      <c r="H74">
        <f>ROUNDDOWN([1]BattlePass!$S$22/通用估算系数!$B$10,2)</f>
        <v>1.28</v>
      </c>
      <c r="I74">
        <f>IF(VLOOKUP(F74,[1]基础经济系数!$B$194:$C$221,2,FALSE)="双倍钥匙",VLOOKUP(F74,[1]基础经济系数!$B$194:$D$221,3,FALSE),0)</f>
        <v>0</v>
      </c>
      <c r="J74">
        <v>0</v>
      </c>
      <c r="K74">
        <f>20*通用估算系数!$B$8</f>
        <v>12</v>
      </c>
      <c r="L74">
        <f>ROUNDDOWN([1]BattlePass!$S$23/通用估算系数!$B$10,2)</f>
        <v>1</v>
      </c>
    </row>
    <row r="75" spans="1:12" x14ac:dyDescent="0.2">
      <c r="A75">
        <f>玩家成长时间线!A75</f>
        <v>74</v>
      </c>
      <c r="B75">
        <f>玩家成长时间线!B75</f>
        <v>9</v>
      </c>
      <c r="C75">
        <f t="shared" si="1"/>
        <v>242.28</v>
      </c>
      <c r="D75">
        <f>MIN(通用估算系数!$B$7*(VLOOKUP(钥匙投放计算!B75,通用估算系数!$N$1:$O$11,2,FALSE)+0.5*(1-VLOOKUP(钥匙投放计算!B75,通用估算系数!$N$1:$O$11,2,FALSE)))*VLOOKUP(B75,通用估算系数!$G$1:$H$11,2,FALSE),通用估算系数!$B$6)</f>
        <v>200</v>
      </c>
      <c r="E75">
        <v>10</v>
      </c>
      <c r="F75">
        <f>IF(MOD(A75,通用估算系数!$B$9),MOD(A75,通用估算系数!$B$9),通用估算系数!$B$9)</f>
        <v>18</v>
      </c>
      <c r="G75">
        <f>IF(VLOOKUP(F75,[1]基础经济系数!$B$194:$C$221,2,FALSE)="钥匙",VLOOKUP(F75,[1]基础经济系数!$B$194:$D$221,3,FALSE),0)</f>
        <v>0</v>
      </c>
      <c r="H75">
        <f>ROUNDDOWN([1]BattlePass!$S$22/通用估算系数!$B$10,2)</f>
        <v>1.28</v>
      </c>
      <c r="I75">
        <f>IF(VLOOKUP(F75,[1]基础经济系数!$B$194:$C$221,2,FALSE)="双倍钥匙",VLOOKUP(F75,[1]基础经济系数!$B$194:$D$221,3,FALSE),0)</f>
        <v>0</v>
      </c>
      <c r="J75">
        <v>0</v>
      </c>
      <c r="K75">
        <f>20*通用估算系数!$B$8</f>
        <v>12</v>
      </c>
      <c r="L75">
        <f>ROUNDDOWN([1]BattlePass!$S$23/通用估算系数!$B$10,2)</f>
        <v>1</v>
      </c>
    </row>
    <row r="76" spans="1:12" x14ac:dyDescent="0.2">
      <c r="A76">
        <f>玩家成长时间线!A76</f>
        <v>75</v>
      </c>
      <c r="B76">
        <f>玩家成长时间线!B76</f>
        <v>9</v>
      </c>
      <c r="C76">
        <f t="shared" si="1"/>
        <v>263.27999999999997</v>
      </c>
      <c r="D76">
        <f>MIN(通用估算系数!$B$7*(VLOOKUP(钥匙投放计算!B76,通用估算系数!$N$1:$O$11,2,FALSE)+0.5*(1-VLOOKUP(钥匙投放计算!B76,通用估算系数!$N$1:$O$11,2,FALSE)))*VLOOKUP(B76,通用估算系数!$G$1:$H$11,2,FALSE),通用估算系数!$B$6)</f>
        <v>200</v>
      </c>
      <c r="E76">
        <v>10</v>
      </c>
      <c r="F76">
        <f>IF(MOD(A76,通用估算系数!$B$9),MOD(A76,通用估算系数!$B$9),通用估算系数!$B$9)</f>
        <v>19</v>
      </c>
      <c r="G76">
        <f>IF(VLOOKUP(F76,[1]基础经济系数!$B$194:$C$221,2,FALSE)="钥匙",VLOOKUP(F76,[1]基础经济系数!$B$194:$D$221,3,FALSE),0)</f>
        <v>0</v>
      </c>
      <c r="H76">
        <f>ROUNDDOWN([1]BattlePass!$S$22/通用估算系数!$B$10,2)</f>
        <v>1.28</v>
      </c>
      <c r="I76">
        <f>IF(VLOOKUP(F76,[1]基础经济系数!$B$194:$C$221,2,FALSE)="双倍钥匙",VLOOKUP(F76,[1]基础经济系数!$B$194:$D$221,3,FALSE),0)</f>
        <v>20</v>
      </c>
      <c r="J76">
        <v>0</v>
      </c>
      <c r="K76">
        <f>20*通用估算系数!$B$8</f>
        <v>12</v>
      </c>
      <c r="L76">
        <f>ROUNDDOWN([1]BattlePass!$S$23/通用估算系数!$B$10,2)</f>
        <v>1</v>
      </c>
    </row>
    <row r="77" spans="1:12" x14ac:dyDescent="0.2">
      <c r="A77">
        <f>玩家成长时间线!A77</f>
        <v>76</v>
      </c>
      <c r="B77">
        <f>玩家成长时间线!B77</f>
        <v>10</v>
      </c>
      <c r="C77">
        <f t="shared" si="1"/>
        <v>244.28</v>
      </c>
      <c r="D77">
        <f>MIN(通用估算系数!$B$7*(VLOOKUP(钥匙投放计算!B77,通用估算系数!$N$1:$O$11,2,FALSE)+0.5*(1-VLOOKUP(钥匙投放计算!B77,通用估算系数!$N$1:$O$11,2,FALSE)))*VLOOKUP(B77,通用估算系数!$G$1:$H$11,2,FALSE),通用估算系数!$B$6)</f>
        <v>200</v>
      </c>
      <c r="E77">
        <v>10</v>
      </c>
      <c r="F77">
        <f>IF(MOD(A77,通用估算系数!$B$9),MOD(A77,通用估算系数!$B$9),通用估算系数!$B$9)</f>
        <v>20</v>
      </c>
      <c r="G77">
        <f>IF(VLOOKUP(F77,[1]基础经济系数!$B$194:$C$221,2,FALSE)="钥匙",VLOOKUP(F77,[1]基础经济系数!$B$194:$D$221,3,FALSE),0)</f>
        <v>0</v>
      </c>
      <c r="H77">
        <f>ROUNDDOWN([1]BattlePass!$S$22/通用估算系数!$B$10,2)</f>
        <v>1.28</v>
      </c>
      <c r="I77">
        <f>IF(VLOOKUP(F77,[1]基础经济系数!$B$194:$C$221,2,FALSE)="双倍钥匙",VLOOKUP(F77,[1]基础经济系数!$B$194:$D$221,3,FALSE),0)</f>
        <v>0</v>
      </c>
      <c r="J77">
        <v>0</v>
      </c>
      <c r="K77">
        <f>20*通用估算系数!$B$8</f>
        <v>12</v>
      </c>
      <c r="L77">
        <f>ROUNDDOWN([1]BattlePass!$S$23/通用估算系数!$B$10,2)</f>
        <v>1</v>
      </c>
    </row>
    <row r="78" spans="1:12" x14ac:dyDescent="0.2">
      <c r="A78">
        <f>玩家成长时间线!A78</f>
        <v>77</v>
      </c>
      <c r="B78">
        <f>玩家成长时间线!B78</f>
        <v>10</v>
      </c>
      <c r="C78">
        <f t="shared" si="1"/>
        <v>245.28</v>
      </c>
      <c r="D78">
        <f>MIN(通用估算系数!$B$7*(VLOOKUP(钥匙投放计算!B78,通用估算系数!$N$1:$O$11,2,FALSE)+0.5*(1-VLOOKUP(钥匙投放计算!B78,通用估算系数!$N$1:$O$11,2,FALSE)))*VLOOKUP(B78,通用估算系数!$G$1:$H$11,2,FALSE),通用估算系数!$B$6)</f>
        <v>200</v>
      </c>
      <c r="E78">
        <v>10</v>
      </c>
      <c r="F78">
        <f>IF(MOD(A78,通用估算系数!$B$9),MOD(A78,通用估算系数!$B$9),通用估算系数!$B$9)</f>
        <v>21</v>
      </c>
      <c r="G78">
        <f>IF(VLOOKUP(F78,[1]基础经济系数!$B$194:$C$221,2,FALSE)="钥匙",VLOOKUP(F78,[1]基础经济系数!$B$194:$D$221,3,FALSE),0)</f>
        <v>0</v>
      </c>
      <c r="H78">
        <f>ROUNDDOWN([1]BattlePass!$S$22/通用估算系数!$B$10,2)</f>
        <v>1.28</v>
      </c>
      <c r="I78">
        <f>IF(VLOOKUP(F78,[1]基础经济系数!$B$194:$C$221,2,FALSE)="双倍钥匙",VLOOKUP(F78,[1]基础经济系数!$B$194:$D$221,3,FALSE),0)</f>
        <v>0</v>
      </c>
      <c r="J78">
        <v>0</v>
      </c>
      <c r="K78">
        <f>20*通用估算系数!$B$8</f>
        <v>12</v>
      </c>
      <c r="L78">
        <f>ROUNDDOWN([1]BattlePass!$S$23/通用估算系数!$B$10,2)</f>
        <v>1</v>
      </c>
    </row>
    <row r="79" spans="1:12" x14ac:dyDescent="0.2">
      <c r="A79">
        <f>玩家成长时间线!A79</f>
        <v>78</v>
      </c>
      <c r="B79">
        <f>玩家成长时间线!B79</f>
        <v>10</v>
      </c>
      <c r="C79">
        <f t="shared" si="1"/>
        <v>246.28</v>
      </c>
      <c r="D79">
        <f>MIN(通用估算系数!$B$7*(VLOOKUP(钥匙投放计算!B79,通用估算系数!$N$1:$O$11,2,FALSE)+0.5*(1-VLOOKUP(钥匙投放计算!B79,通用估算系数!$N$1:$O$11,2,FALSE)))*VLOOKUP(B79,通用估算系数!$G$1:$H$11,2,FALSE),通用估算系数!$B$6)</f>
        <v>200</v>
      </c>
      <c r="E79">
        <v>10</v>
      </c>
      <c r="F79">
        <f>IF(MOD(A79,通用估算系数!$B$9),MOD(A79,通用估算系数!$B$9),通用估算系数!$B$9)</f>
        <v>22</v>
      </c>
      <c r="G79">
        <f>IF(VLOOKUP(F79,[1]基础经济系数!$B$194:$C$221,2,FALSE)="钥匙",VLOOKUP(F79,[1]基础经济系数!$B$194:$D$221,3,FALSE),0)</f>
        <v>0</v>
      </c>
      <c r="H79">
        <f>ROUNDDOWN([1]BattlePass!$S$22/通用估算系数!$B$10,2)</f>
        <v>1.28</v>
      </c>
      <c r="I79">
        <f>IF(VLOOKUP(F79,[1]基础经济系数!$B$194:$C$221,2,FALSE)="双倍钥匙",VLOOKUP(F79,[1]基础经济系数!$B$194:$D$221,3,FALSE),0)</f>
        <v>0</v>
      </c>
      <c r="J79">
        <v>0</v>
      </c>
      <c r="K79">
        <f>20*通用估算系数!$B$8</f>
        <v>12</v>
      </c>
      <c r="L79">
        <f>ROUNDDOWN([1]BattlePass!$S$23/通用估算系数!$B$10,2)</f>
        <v>1</v>
      </c>
    </row>
    <row r="80" spans="1:12" x14ac:dyDescent="0.2">
      <c r="A80">
        <f>玩家成长时间线!A80</f>
        <v>79</v>
      </c>
      <c r="B80">
        <f>玩家成长时间线!B80</f>
        <v>10</v>
      </c>
      <c r="C80">
        <f t="shared" si="1"/>
        <v>267.27999999999997</v>
      </c>
      <c r="D80">
        <f>MIN(通用估算系数!$B$7*(VLOOKUP(钥匙投放计算!B80,通用估算系数!$N$1:$O$11,2,FALSE)+0.5*(1-VLOOKUP(钥匙投放计算!B80,通用估算系数!$N$1:$O$11,2,FALSE)))*VLOOKUP(B80,通用估算系数!$G$1:$H$11,2,FALSE),通用估算系数!$B$6)</f>
        <v>200</v>
      </c>
      <c r="E80">
        <v>10</v>
      </c>
      <c r="F80">
        <f>IF(MOD(A80,通用估算系数!$B$9),MOD(A80,通用估算系数!$B$9),通用估算系数!$B$9)</f>
        <v>23</v>
      </c>
      <c r="G80">
        <f>IF(VLOOKUP(F80,[1]基础经济系数!$B$194:$C$221,2,FALSE)="钥匙",VLOOKUP(F80,[1]基础经济系数!$B$194:$D$221,3,FALSE),0)</f>
        <v>0</v>
      </c>
      <c r="H80">
        <f>ROUNDDOWN([1]BattlePass!$S$22/通用估算系数!$B$10,2)</f>
        <v>1.28</v>
      </c>
      <c r="I80">
        <f>IF(VLOOKUP(F80,[1]基础经济系数!$B$194:$C$221,2,FALSE)="双倍钥匙",VLOOKUP(F80,[1]基础经济系数!$B$194:$D$221,3,FALSE),0)</f>
        <v>20</v>
      </c>
      <c r="J80">
        <v>0</v>
      </c>
      <c r="K80">
        <f>20*通用估算系数!$B$8</f>
        <v>12</v>
      </c>
      <c r="L80">
        <f>ROUNDDOWN([1]BattlePass!$S$23/通用估算系数!$B$10,2)</f>
        <v>1</v>
      </c>
    </row>
    <row r="81" spans="1:12" x14ac:dyDescent="0.2">
      <c r="A81">
        <f>玩家成长时间线!A81</f>
        <v>80</v>
      </c>
      <c r="B81">
        <f>玩家成长时间线!B81</f>
        <v>10</v>
      </c>
      <c r="C81">
        <f t="shared" si="1"/>
        <v>248.28</v>
      </c>
      <c r="D81">
        <f>MIN(通用估算系数!$B$7*(VLOOKUP(钥匙投放计算!B81,通用估算系数!$N$1:$O$11,2,FALSE)+0.5*(1-VLOOKUP(钥匙投放计算!B81,通用估算系数!$N$1:$O$11,2,FALSE)))*VLOOKUP(B81,通用估算系数!$G$1:$H$11,2,FALSE),通用估算系数!$B$6)</f>
        <v>200</v>
      </c>
      <c r="E81">
        <v>10</v>
      </c>
      <c r="F81">
        <f>IF(MOD(A81,通用估算系数!$B$9),MOD(A81,通用估算系数!$B$9),通用估算系数!$B$9)</f>
        <v>24</v>
      </c>
      <c r="G81">
        <f>IF(VLOOKUP(F81,[1]基础经济系数!$B$194:$C$221,2,FALSE)="钥匙",VLOOKUP(F81,[1]基础经济系数!$B$194:$D$221,3,FALSE),0)</f>
        <v>0</v>
      </c>
      <c r="H81">
        <f>ROUNDDOWN([1]BattlePass!$S$22/通用估算系数!$B$10,2)</f>
        <v>1.28</v>
      </c>
      <c r="I81">
        <f>IF(VLOOKUP(F81,[1]基础经济系数!$B$194:$C$221,2,FALSE)="双倍钥匙",VLOOKUP(F81,[1]基础经济系数!$B$194:$D$221,3,FALSE),0)</f>
        <v>0</v>
      </c>
      <c r="J81">
        <v>0</v>
      </c>
      <c r="K81">
        <f>20*通用估算系数!$B$8</f>
        <v>12</v>
      </c>
      <c r="L81">
        <f>ROUNDDOWN([1]BattlePass!$S$23/通用估算系数!$B$10,2)</f>
        <v>1</v>
      </c>
    </row>
    <row r="82" spans="1:12" x14ac:dyDescent="0.2">
      <c r="A82">
        <f>玩家成长时间线!A82</f>
        <v>81</v>
      </c>
      <c r="B82">
        <f>玩家成长时间线!B82</f>
        <v>10</v>
      </c>
      <c r="C82">
        <f t="shared" si="1"/>
        <v>249.28</v>
      </c>
      <c r="D82">
        <f>MIN(通用估算系数!$B$7*(VLOOKUP(钥匙投放计算!B82,通用估算系数!$N$1:$O$11,2,FALSE)+0.5*(1-VLOOKUP(钥匙投放计算!B82,通用估算系数!$N$1:$O$11,2,FALSE)))*VLOOKUP(B82,通用估算系数!$G$1:$H$11,2,FALSE),通用估算系数!$B$6)</f>
        <v>200</v>
      </c>
      <c r="E82">
        <v>10</v>
      </c>
      <c r="F82">
        <f>IF(MOD(A82,通用估算系数!$B$9),MOD(A82,通用估算系数!$B$9),通用估算系数!$B$9)</f>
        <v>25</v>
      </c>
      <c r="G82">
        <f>IF(VLOOKUP(F82,[1]基础经济系数!$B$194:$C$221,2,FALSE)="钥匙",VLOOKUP(F82,[1]基础经济系数!$B$194:$D$221,3,FALSE),0)</f>
        <v>0</v>
      </c>
      <c r="H82">
        <f>ROUNDDOWN([1]BattlePass!$S$22/通用估算系数!$B$10,2)</f>
        <v>1.28</v>
      </c>
      <c r="I82">
        <f>IF(VLOOKUP(F82,[1]基础经济系数!$B$194:$C$221,2,FALSE)="双倍钥匙",VLOOKUP(F82,[1]基础经济系数!$B$194:$D$221,3,FALSE),0)</f>
        <v>0</v>
      </c>
      <c r="J82">
        <v>0</v>
      </c>
      <c r="K82">
        <f>20*通用估算系数!$B$8</f>
        <v>12</v>
      </c>
      <c r="L82">
        <f>ROUNDDOWN([1]BattlePass!$S$23/通用估算系数!$B$10,2)</f>
        <v>1</v>
      </c>
    </row>
    <row r="83" spans="1:12" x14ac:dyDescent="0.2">
      <c r="A83">
        <f>玩家成长时间线!A83</f>
        <v>82</v>
      </c>
      <c r="B83">
        <f>玩家成长时间线!B83</f>
        <v>10</v>
      </c>
      <c r="C83">
        <f t="shared" si="1"/>
        <v>260.27999999999997</v>
      </c>
      <c r="D83">
        <f>MIN(通用估算系数!$B$7*(VLOOKUP(钥匙投放计算!B83,通用估算系数!$N$1:$O$11,2,FALSE)+0.5*(1-VLOOKUP(钥匙投放计算!B83,通用估算系数!$N$1:$O$11,2,FALSE)))*VLOOKUP(B83,通用估算系数!$G$1:$H$11,2,FALSE),通用估算系数!$B$6)</f>
        <v>200</v>
      </c>
      <c r="E83">
        <v>10</v>
      </c>
      <c r="F83">
        <f>IF(MOD(A83,通用估算系数!$B$9),MOD(A83,通用估算系数!$B$9),通用估算系数!$B$9)</f>
        <v>26</v>
      </c>
      <c r="G83">
        <f>IF(VLOOKUP(F83,[1]基础经济系数!$B$194:$C$221,2,FALSE)="钥匙",VLOOKUP(F83,[1]基础经济系数!$B$194:$D$221,3,FALSE),0)</f>
        <v>10</v>
      </c>
      <c r="H83">
        <f>ROUNDDOWN([1]BattlePass!$S$22/通用估算系数!$B$10,2)</f>
        <v>1.28</v>
      </c>
      <c r="I83">
        <f>IF(VLOOKUP(F83,[1]基础经济系数!$B$194:$C$221,2,FALSE)="双倍钥匙",VLOOKUP(F83,[1]基础经济系数!$B$194:$D$221,3,FALSE),0)</f>
        <v>0</v>
      </c>
      <c r="J83">
        <v>0</v>
      </c>
      <c r="K83">
        <f>20*通用估算系数!$B$8</f>
        <v>12</v>
      </c>
      <c r="L83">
        <f>ROUNDDOWN([1]BattlePass!$S$23/通用估算系数!$B$10,2)</f>
        <v>1</v>
      </c>
    </row>
    <row r="84" spans="1:12" x14ac:dyDescent="0.2">
      <c r="A84">
        <f>玩家成长时间线!A84</f>
        <v>83</v>
      </c>
      <c r="B84">
        <f>玩家成长时间线!B84</f>
        <v>10</v>
      </c>
      <c r="C84">
        <f t="shared" si="1"/>
        <v>251.28</v>
      </c>
      <c r="D84">
        <f>MIN(通用估算系数!$B$7*(VLOOKUP(钥匙投放计算!B84,通用估算系数!$N$1:$O$11,2,FALSE)+0.5*(1-VLOOKUP(钥匙投放计算!B84,通用估算系数!$N$1:$O$11,2,FALSE)))*VLOOKUP(B84,通用估算系数!$G$1:$H$11,2,FALSE),通用估算系数!$B$6)</f>
        <v>200</v>
      </c>
      <c r="E84">
        <v>10</v>
      </c>
      <c r="F84">
        <f>IF(MOD(A84,通用估算系数!$B$9),MOD(A84,通用估算系数!$B$9),通用估算系数!$B$9)</f>
        <v>27</v>
      </c>
      <c r="G84">
        <f>IF(VLOOKUP(F84,[1]基础经济系数!$B$194:$C$221,2,FALSE)="钥匙",VLOOKUP(F84,[1]基础经济系数!$B$194:$D$221,3,FALSE),0)</f>
        <v>0</v>
      </c>
      <c r="H84">
        <f>ROUNDDOWN([1]BattlePass!$S$22/通用估算系数!$B$10,2)</f>
        <v>1.28</v>
      </c>
      <c r="I84">
        <f>IF(VLOOKUP(F84,[1]基础经济系数!$B$194:$C$221,2,FALSE)="双倍钥匙",VLOOKUP(F84,[1]基础经济系数!$B$194:$D$221,3,FALSE),0)</f>
        <v>0</v>
      </c>
      <c r="J84">
        <v>0</v>
      </c>
      <c r="K84">
        <f>20*通用估算系数!$B$8</f>
        <v>12</v>
      </c>
      <c r="L84">
        <f>ROUNDDOWN([1]BattlePass!$S$23/通用估算系数!$B$10,2)</f>
        <v>1</v>
      </c>
    </row>
    <row r="85" spans="1:12" x14ac:dyDescent="0.2">
      <c r="A85">
        <f>玩家成长时间线!A85</f>
        <v>84</v>
      </c>
      <c r="B85">
        <f>玩家成长时间线!B85</f>
        <v>8</v>
      </c>
      <c r="C85">
        <f t="shared" si="1"/>
        <v>252.28</v>
      </c>
      <c r="D85">
        <f>MIN(通用估算系数!$B$7*(VLOOKUP(钥匙投放计算!B85,通用估算系数!$N$1:$O$11,2,FALSE)+0.5*(1-VLOOKUP(钥匙投放计算!B85,通用估算系数!$N$1:$O$11,2,FALSE)))*VLOOKUP(B85,通用估算系数!$G$1:$H$11,2,FALSE),通用估算系数!$B$6)</f>
        <v>200</v>
      </c>
      <c r="E85">
        <v>10</v>
      </c>
      <c r="F85">
        <f>IF(MOD(A85,通用估算系数!$B$9),MOD(A85,通用估算系数!$B$9),通用估算系数!$B$9)</f>
        <v>28</v>
      </c>
      <c r="G85">
        <f>IF(VLOOKUP(F85,[1]基础经济系数!$B$194:$C$221,2,FALSE)="钥匙",VLOOKUP(F85,[1]基础经济系数!$B$194:$D$221,3,FALSE),0)</f>
        <v>0</v>
      </c>
      <c r="H85">
        <f>ROUNDDOWN([1]BattlePass!$S$22/通用估算系数!$B$10,2)</f>
        <v>1.28</v>
      </c>
      <c r="I85">
        <f>IF(VLOOKUP(F85,[1]基础经济系数!$B$194:$C$221,2,FALSE)="双倍钥匙",VLOOKUP(F85,[1]基础经济系数!$B$194:$D$221,3,FALSE),0)</f>
        <v>0</v>
      </c>
      <c r="J85">
        <v>0</v>
      </c>
      <c r="K85">
        <f>20*通用估算系数!$B$8</f>
        <v>12</v>
      </c>
      <c r="L85">
        <f>ROUNDDOWN([1]BattlePass!$S$23/通用估算系数!$B$10,2)</f>
        <v>1</v>
      </c>
    </row>
    <row r="86" spans="1:12" x14ac:dyDescent="0.2">
      <c r="A86">
        <f>玩家成长时间线!A86</f>
        <v>85</v>
      </c>
      <c r="B86">
        <f>玩家成长时间线!B86</f>
        <v>8</v>
      </c>
      <c r="C86">
        <f t="shared" si="1"/>
        <v>225.28</v>
      </c>
      <c r="D86">
        <f>MIN(通用估算系数!$B$7*(VLOOKUP(钥匙投放计算!B86,通用估算系数!$N$1:$O$11,2,FALSE)+0.5*(1-VLOOKUP(钥匙投放计算!B86,通用估算系数!$N$1:$O$11,2,FALSE)))*VLOOKUP(B86,通用估算系数!$G$1:$H$11,2,FALSE),通用估算系数!$B$6)</f>
        <v>200</v>
      </c>
      <c r="E86">
        <v>10</v>
      </c>
      <c r="F86">
        <f>IF(MOD(A86,通用估算系数!$B$9),MOD(A86,通用估算系数!$B$9),通用估算系数!$B$9)</f>
        <v>1</v>
      </c>
      <c r="G86">
        <f>IF(VLOOKUP(F86,[1]基础经济系数!$B$194:$C$221,2,FALSE)="钥匙",VLOOKUP(F86,[1]基础经济系数!$B$194:$D$221,3,FALSE),0)</f>
        <v>0</v>
      </c>
      <c r="H86">
        <f>ROUNDDOWN([1]BattlePass!$S$22/通用估算系数!$B$10,2)</f>
        <v>1.28</v>
      </c>
      <c r="I86">
        <f>IF(VLOOKUP(F86,[1]基础经济系数!$B$194:$C$221,2,FALSE)="双倍钥匙",VLOOKUP(F86,[1]基础经济系数!$B$194:$D$221,3,FALSE),0)</f>
        <v>0</v>
      </c>
      <c r="J86">
        <v>0</v>
      </c>
      <c r="K86">
        <f>20*通用估算系数!$B$8</f>
        <v>12</v>
      </c>
      <c r="L86">
        <f>ROUNDDOWN([1]BattlePass!$S$23/通用估算系数!$B$10,2)</f>
        <v>1</v>
      </c>
    </row>
    <row r="87" spans="1:12" x14ac:dyDescent="0.2">
      <c r="A87">
        <f>玩家成长时间线!A87</f>
        <v>86</v>
      </c>
      <c r="B87">
        <f>玩家成长时间线!B87</f>
        <v>8</v>
      </c>
      <c r="C87">
        <f t="shared" si="1"/>
        <v>231.28</v>
      </c>
      <c r="D87">
        <f>MIN(通用估算系数!$B$7*(VLOOKUP(钥匙投放计算!B87,通用估算系数!$N$1:$O$11,2,FALSE)+0.5*(1-VLOOKUP(钥匙投放计算!B87,通用估算系数!$N$1:$O$11,2,FALSE)))*VLOOKUP(B87,通用估算系数!$G$1:$H$11,2,FALSE),通用估算系数!$B$6)</f>
        <v>200</v>
      </c>
      <c r="E87">
        <v>10</v>
      </c>
      <c r="F87">
        <f>IF(MOD(A87,通用估算系数!$B$9),MOD(A87,通用估算系数!$B$9),通用估算系数!$B$9)</f>
        <v>2</v>
      </c>
      <c r="G87">
        <f>IF(VLOOKUP(F87,[1]基础经济系数!$B$194:$C$221,2,FALSE)="钥匙",VLOOKUP(F87,[1]基础经济系数!$B$194:$D$221,3,FALSE),0)</f>
        <v>5</v>
      </c>
      <c r="H87">
        <f>ROUNDDOWN([1]BattlePass!$S$22/通用估算系数!$B$10,2)</f>
        <v>1.28</v>
      </c>
      <c r="I87">
        <f>IF(VLOOKUP(F87,[1]基础经济系数!$B$194:$C$221,2,FALSE)="双倍钥匙",VLOOKUP(F87,[1]基础经济系数!$B$194:$D$221,3,FALSE),0)</f>
        <v>0</v>
      </c>
      <c r="J87">
        <v>0</v>
      </c>
      <c r="K87">
        <f>20*通用估算系数!$B$8</f>
        <v>12</v>
      </c>
      <c r="L87">
        <f>ROUNDDOWN([1]BattlePass!$S$23/通用估算系数!$B$10,2)</f>
        <v>1</v>
      </c>
    </row>
    <row r="88" spans="1:12" x14ac:dyDescent="0.2">
      <c r="A88">
        <f>玩家成长时间线!A88</f>
        <v>87</v>
      </c>
      <c r="B88">
        <f>玩家成长时间线!B88</f>
        <v>9</v>
      </c>
      <c r="C88">
        <f t="shared" si="1"/>
        <v>227.28</v>
      </c>
      <c r="D88">
        <f>MIN(通用估算系数!$B$7*(VLOOKUP(钥匙投放计算!B88,通用估算系数!$N$1:$O$11,2,FALSE)+0.5*(1-VLOOKUP(钥匙投放计算!B88,通用估算系数!$N$1:$O$11,2,FALSE)))*VLOOKUP(B88,通用估算系数!$G$1:$H$11,2,FALSE),通用估算系数!$B$6)</f>
        <v>200</v>
      </c>
      <c r="E88">
        <v>10</v>
      </c>
      <c r="F88">
        <f>IF(MOD(A88,通用估算系数!$B$9),MOD(A88,通用估算系数!$B$9),通用估算系数!$B$9)</f>
        <v>3</v>
      </c>
      <c r="G88">
        <f>IF(VLOOKUP(F88,[1]基础经济系数!$B$194:$C$221,2,FALSE)="钥匙",VLOOKUP(F88,[1]基础经济系数!$B$194:$D$221,3,FALSE),0)</f>
        <v>0</v>
      </c>
      <c r="H88">
        <f>ROUNDDOWN([1]BattlePass!$S$22/通用估算系数!$B$10,2)</f>
        <v>1.28</v>
      </c>
      <c r="I88">
        <f>IF(VLOOKUP(F88,[1]基础经济系数!$B$194:$C$221,2,FALSE)="双倍钥匙",VLOOKUP(F88,[1]基础经济系数!$B$194:$D$221,3,FALSE),0)</f>
        <v>0</v>
      </c>
      <c r="J88">
        <v>0</v>
      </c>
      <c r="K88">
        <f>20*通用估算系数!$B$8</f>
        <v>12</v>
      </c>
      <c r="L88">
        <f>ROUNDDOWN([1]BattlePass!$S$23/通用估算系数!$B$10,2)</f>
        <v>1</v>
      </c>
    </row>
    <row r="89" spans="1:12" x14ac:dyDescent="0.2">
      <c r="A89">
        <f>玩家成长时间线!A89</f>
        <v>88</v>
      </c>
      <c r="B89">
        <f>玩家成长时间线!B89</f>
        <v>9</v>
      </c>
      <c r="C89">
        <f t="shared" si="1"/>
        <v>228.28</v>
      </c>
      <c r="D89">
        <f>MIN(通用估算系数!$B$7*(VLOOKUP(钥匙投放计算!B89,通用估算系数!$N$1:$O$11,2,FALSE)+0.5*(1-VLOOKUP(钥匙投放计算!B89,通用估算系数!$N$1:$O$11,2,FALSE)))*VLOOKUP(B89,通用估算系数!$G$1:$H$11,2,FALSE),通用估算系数!$B$6)</f>
        <v>200</v>
      </c>
      <c r="E89">
        <v>10</v>
      </c>
      <c r="F89">
        <f>IF(MOD(A89,通用估算系数!$B$9),MOD(A89,通用估算系数!$B$9),通用估算系数!$B$9)</f>
        <v>4</v>
      </c>
      <c r="G89">
        <f>IF(VLOOKUP(F89,[1]基础经济系数!$B$194:$C$221,2,FALSE)="钥匙",VLOOKUP(F89,[1]基础经济系数!$B$194:$D$221,3,FALSE),0)</f>
        <v>0</v>
      </c>
      <c r="H89">
        <f>ROUNDDOWN([1]BattlePass!$S$22/通用估算系数!$B$10,2)</f>
        <v>1.28</v>
      </c>
      <c r="I89">
        <f>IF(VLOOKUP(F89,[1]基础经济系数!$B$194:$C$221,2,FALSE)="双倍钥匙",VLOOKUP(F89,[1]基础经济系数!$B$194:$D$221,3,FALSE),0)</f>
        <v>0</v>
      </c>
      <c r="J89">
        <v>0</v>
      </c>
      <c r="K89">
        <f>20*通用估算系数!$B$8</f>
        <v>12</v>
      </c>
      <c r="L89">
        <f>ROUNDDOWN([1]BattlePass!$S$23/通用估算系数!$B$10,2)</f>
        <v>1</v>
      </c>
    </row>
    <row r="90" spans="1:12" x14ac:dyDescent="0.2">
      <c r="A90">
        <f>玩家成长时间线!A90</f>
        <v>89</v>
      </c>
      <c r="B90">
        <f>玩家成长时间线!B90</f>
        <v>9</v>
      </c>
      <c r="C90">
        <f t="shared" si="1"/>
        <v>239.28</v>
      </c>
      <c r="D90">
        <f>MIN(通用估算系数!$B$7*(VLOOKUP(钥匙投放计算!B90,通用估算系数!$N$1:$O$11,2,FALSE)+0.5*(1-VLOOKUP(钥匙投放计算!B90,通用估算系数!$N$1:$O$11,2,FALSE)))*VLOOKUP(B90,通用估算系数!$G$1:$H$11,2,FALSE),通用估算系数!$B$6)</f>
        <v>200</v>
      </c>
      <c r="E90">
        <v>10</v>
      </c>
      <c r="F90">
        <f>IF(MOD(A90,通用估算系数!$B$9),MOD(A90,通用估算系数!$B$9),通用估算系数!$B$9)</f>
        <v>5</v>
      </c>
      <c r="G90">
        <f>IF(VLOOKUP(F90,[1]基础经济系数!$B$194:$C$221,2,FALSE)="钥匙",VLOOKUP(F90,[1]基础经济系数!$B$194:$D$221,3,FALSE),0)</f>
        <v>10</v>
      </c>
      <c r="H90">
        <f>ROUNDDOWN([1]BattlePass!$S$22/通用估算系数!$B$10,2)</f>
        <v>1.28</v>
      </c>
      <c r="I90">
        <f>IF(VLOOKUP(F90,[1]基础经济系数!$B$194:$C$221,2,FALSE)="双倍钥匙",VLOOKUP(F90,[1]基础经济系数!$B$194:$D$221,3,FALSE),0)</f>
        <v>0</v>
      </c>
      <c r="J90">
        <v>0</v>
      </c>
      <c r="K90">
        <f>20*通用估算系数!$B$8</f>
        <v>12</v>
      </c>
      <c r="L90">
        <f>ROUNDDOWN([1]BattlePass!$S$23/通用估算系数!$B$10,2)</f>
        <v>1</v>
      </c>
    </row>
    <row r="91" spans="1:12" x14ac:dyDescent="0.2">
      <c r="A91">
        <f>玩家成长时间线!A91</f>
        <v>90</v>
      </c>
      <c r="B91">
        <f>玩家成长时间线!B91</f>
        <v>10</v>
      </c>
      <c r="C91">
        <f t="shared" si="1"/>
        <v>230.28</v>
      </c>
      <c r="D91">
        <f>MIN(通用估算系数!$B$7*(VLOOKUP(钥匙投放计算!B91,通用估算系数!$N$1:$O$11,2,FALSE)+0.5*(1-VLOOKUP(钥匙投放计算!B91,通用估算系数!$N$1:$O$11,2,FALSE)))*VLOOKUP(B91,通用估算系数!$G$1:$H$11,2,FALSE),通用估算系数!$B$6)</f>
        <v>200</v>
      </c>
      <c r="E91">
        <v>10</v>
      </c>
      <c r="F91">
        <f>IF(MOD(A91,通用估算系数!$B$9),MOD(A91,通用估算系数!$B$9),通用估算系数!$B$9)</f>
        <v>6</v>
      </c>
      <c r="G91">
        <f>IF(VLOOKUP(F91,[1]基础经济系数!$B$194:$C$221,2,FALSE)="钥匙",VLOOKUP(F91,[1]基础经济系数!$B$194:$D$221,3,FALSE),0)</f>
        <v>0</v>
      </c>
      <c r="H91">
        <f>ROUNDDOWN([1]BattlePass!$S$22/通用估算系数!$B$10,2)</f>
        <v>1.28</v>
      </c>
      <c r="I91">
        <f>IF(VLOOKUP(F91,[1]基础经济系数!$B$194:$C$221,2,FALSE)="双倍钥匙",VLOOKUP(F91,[1]基础经济系数!$B$194:$D$221,3,FALSE),0)</f>
        <v>0</v>
      </c>
      <c r="J91">
        <v>0</v>
      </c>
      <c r="K91">
        <f>20*通用估算系数!$B$8</f>
        <v>12</v>
      </c>
      <c r="L91">
        <f>ROUNDDOWN([1]BattlePass!$S$23/通用估算系数!$B$10,2)</f>
        <v>1</v>
      </c>
    </row>
    <row r="92" spans="1:12" x14ac:dyDescent="0.2">
      <c r="A92">
        <f>玩家成长时间线!A92</f>
        <v>91</v>
      </c>
      <c r="B92">
        <f>玩家成长时间线!B92</f>
        <v>10</v>
      </c>
      <c r="C92">
        <f t="shared" si="1"/>
        <v>231.28</v>
      </c>
      <c r="D92">
        <f>MIN(通用估算系数!$B$7*(VLOOKUP(钥匙投放计算!B92,通用估算系数!$N$1:$O$11,2,FALSE)+0.5*(1-VLOOKUP(钥匙投放计算!B92,通用估算系数!$N$1:$O$11,2,FALSE)))*VLOOKUP(B92,通用估算系数!$G$1:$H$11,2,FALSE),通用估算系数!$B$6)</f>
        <v>200</v>
      </c>
      <c r="E92">
        <v>10</v>
      </c>
      <c r="F92">
        <f>IF(MOD(A92,通用估算系数!$B$9),MOD(A92,通用估算系数!$B$9),通用估算系数!$B$9)</f>
        <v>7</v>
      </c>
      <c r="G92">
        <f>IF(VLOOKUP(F92,[1]基础经济系数!$B$194:$C$221,2,FALSE)="钥匙",VLOOKUP(F92,[1]基础经济系数!$B$194:$D$221,3,FALSE),0)</f>
        <v>0</v>
      </c>
      <c r="H92">
        <f>ROUNDDOWN([1]BattlePass!$S$22/通用估算系数!$B$10,2)</f>
        <v>1.28</v>
      </c>
      <c r="I92">
        <f>IF(VLOOKUP(F92,[1]基础经济系数!$B$194:$C$221,2,FALSE)="双倍钥匙",VLOOKUP(F92,[1]基础经济系数!$B$194:$D$221,3,FALSE),0)</f>
        <v>0</v>
      </c>
      <c r="J92">
        <v>0</v>
      </c>
      <c r="K92">
        <f>20*通用估算系数!$B$8</f>
        <v>12</v>
      </c>
      <c r="L92">
        <f>ROUNDDOWN([1]BattlePass!$S$23/通用估算系数!$B$10,2)</f>
        <v>1</v>
      </c>
    </row>
    <row r="93" spans="1:12" x14ac:dyDescent="0.2">
      <c r="A93">
        <f>玩家成长时间线!A93</f>
        <v>92</v>
      </c>
      <c r="B93">
        <f>玩家成长时间线!B93</f>
        <v>10</v>
      </c>
      <c r="C93">
        <f t="shared" si="1"/>
        <v>232.28</v>
      </c>
      <c r="D93">
        <f>MIN(通用估算系数!$B$7*(VLOOKUP(钥匙投放计算!B93,通用估算系数!$N$1:$O$11,2,FALSE)+0.5*(1-VLOOKUP(钥匙投放计算!B93,通用估算系数!$N$1:$O$11,2,FALSE)))*VLOOKUP(B93,通用估算系数!$G$1:$H$11,2,FALSE),通用估算系数!$B$6)</f>
        <v>200</v>
      </c>
      <c r="E93">
        <v>10</v>
      </c>
      <c r="F93">
        <f>IF(MOD(A93,通用估算系数!$B$9),MOD(A93,通用估算系数!$B$9),通用估算系数!$B$9)</f>
        <v>8</v>
      </c>
      <c r="G93">
        <f>IF(VLOOKUP(F93,[1]基础经济系数!$B$194:$C$221,2,FALSE)="钥匙",VLOOKUP(F93,[1]基础经济系数!$B$194:$D$221,3,FALSE),0)</f>
        <v>0</v>
      </c>
      <c r="H93">
        <f>ROUNDDOWN([1]BattlePass!$S$22/通用估算系数!$B$10,2)</f>
        <v>1.28</v>
      </c>
      <c r="I93">
        <f>IF(VLOOKUP(F93,[1]基础经济系数!$B$194:$C$221,2,FALSE)="双倍钥匙",VLOOKUP(F93,[1]基础经济系数!$B$194:$D$221,3,FALSE),0)</f>
        <v>0</v>
      </c>
      <c r="J93">
        <v>0</v>
      </c>
      <c r="K93">
        <f>20*通用估算系数!$B$8</f>
        <v>12</v>
      </c>
      <c r="L93">
        <f>ROUNDDOWN([1]BattlePass!$S$23/通用估算系数!$B$10,2)</f>
        <v>1</v>
      </c>
    </row>
    <row r="94" spans="1:12" x14ac:dyDescent="0.2">
      <c r="A94">
        <f>玩家成长时间线!A94</f>
        <v>93</v>
      </c>
      <c r="B94">
        <f>玩家成长时间线!B94</f>
        <v>10</v>
      </c>
      <c r="C94">
        <f t="shared" si="1"/>
        <v>253.28</v>
      </c>
      <c r="D94">
        <f>MIN(通用估算系数!$B$7*(VLOOKUP(钥匙投放计算!B94,通用估算系数!$N$1:$O$11,2,FALSE)+0.5*(1-VLOOKUP(钥匙投放计算!B94,通用估算系数!$N$1:$O$11,2,FALSE)))*VLOOKUP(B94,通用估算系数!$G$1:$H$11,2,FALSE),通用估算系数!$B$6)</f>
        <v>200</v>
      </c>
      <c r="E94">
        <v>10</v>
      </c>
      <c r="F94">
        <f>IF(MOD(A94,通用估算系数!$B$9),MOD(A94,通用估算系数!$B$9),通用估算系数!$B$9)</f>
        <v>9</v>
      </c>
      <c r="G94">
        <f>IF(VLOOKUP(F94,[1]基础经济系数!$B$194:$C$221,2,FALSE)="钥匙",VLOOKUP(F94,[1]基础经济系数!$B$194:$D$221,3,FALSE),0)</f>
        <v>0</v>
      </c>
      <c r="H94">
        <f>ROUNDDOWN([1]BattlePass!$S$22/通用估算系数!$B$10,2)</f>
        <v>1.28</v>
      </c>
      <c r="I94">
        <f>IF(VLOOKUP(F94,[1]基础经济系数!$B$194:$C$221,2,FALSE)="双倍钥匙",VLOOKUP(F94,[1]基础经济系数!$B$194:$D$221,3,FALSE),0)</f>
        <v>20</v>
      </c>
      <c r="J94">
        <v>0</v>
      </c>
      <c r="K94">
        <f>20*通用估算系数!$B$8</f>
        <v>12</v>
      </c>
      <c r="L94">
        <f>ROUNDDOWN([1]BattlePass!$S$23/通用估算系数!$B$10,2)</f>
        <v>1</v>
      </c>
    </row>
    <row r="95" spans="1:12" x14ac:dyDescent="0.2">
      <c r="A95">
        <f>玩家成长时间线!A95</f>
        <v>94</v>
      </c>
      <c r="B95">
        <f>玩家成长时间线!B95</f>
        <v>10</v>
      </c>
      <c r="C95">
        <f t="shared" si="1"/>
        <v>234.28</v>
      </c>
      <c r="D95">
        <f>MIN(通用估算系数!$B$7*(VLOOKUP(钥匙投放计算!B95,通用估算系数!$N$1:$O$11,2,FALSE)+0.5*(1-VLOOKUP(钥匙投放计算!B95,通用估算系数!$N$1:$O$11,2,FALSE)))*VLOOKUP(B95,通用估算系数!$G$1:$H$11,2,FALSE),通用估算系数!$B$6)</f>
        <v>200</v>
      </c>
      <c r="E95">
        <v>10</v>
      </c>
      <c r="F95">
        <f>IF(MOD(A95,通用估算系数!$B$9),MOD(A95,通用估算系数!$B$9),通用估算系数!$B$9)</f>
        <v>10</v>
      </c>
      <c r="G95">
        <f>IF(VLOOKUP(F95,[1]基础经济系数!$B$194:$C$221,2,FALSE)="钥匙",VLOOKUP(F95,[1]基础经济系数!$B$194:$D$221,3,FALSE),0)</f>
        <v>0</v>
      </c>
      <c r="H95">
        <f>ROUNDDOWN([1]BattlePass!$S$22/通用估算系数!$B$10,2)</f>
        <v>1.28</v>
      </c>
      <c r="I95">
        <f>IF(VLOOKUP(F95,[1]基础经济系数!$B$194:$C$221,2,FALSE)="双倍钥匙",VLOOKUP(F95,[1]基础经济系数!$B$194:$D$221,3,FALSE),0)</f>
        <v>0</v>
      </c>
      <c r="J95">
        <v>0</v>
      </c>
      <c r="K95">
        <f>20*通用估算系数!$B$8</f>
        <v>12</v>
      </c>
      <c r="L95">
        <f>ROUNDDOWN([1]BattlePass!$S$23/通用估算系数!$B$10,2)</f>
        <v>1</v>
      </c>
    </row>
    <row r="96" spans="1:12" x14ac:dyDescent="0.2">
      <c r="A96">
        <f>玩家成长时间线!A96</f>
        <v>95</v>
      </c>
      <c r="B96">
        <f>玩家成长时间线!B96</f>
        <v>10</v>
      </c>
      <c r="C96">
        <f t="shared" si="1"/>
        <v>235.28</v>
      </c>
      <c r="D96">
        <f>MIN(通用估算系数!$B$7*(VLOOKUP(钥匙投放计算!B96,通用估算系数!$N$1:$O$11,2,FALSE)+0.5*(1-VLOOKUP(钥匙投放计算!B96,通用估算系数!$N$1:$O$11,2,FALSE)))*VLOOKUP(B96,通用估算系数!$G$1:$H$11,2,FALSE),通用估算系数!$B$6)</f>
        <v>200</v>
      </c>
      <c r="E96">
        <v>10</v>
      </c>
      <c r="F96">
        <f>IF(MOD(A96,通用估算系数!$B$9),MOD(A96,通用估算系数!$B$9),通用估算系数!$B$9)</f>
        <v>11</v>
      </c>
      <c r="G96">
        <f>IF(VLOOKUP(F96,[1]基础经济系数!$B$194:$C$221,2,FALSE)="钥匙",VLOOKUP(F96,[1]基础经济系数!$B$194:$D$221,3,FALSE),0)</f>
        <v>0</v>
      </c>
      <c r="H96">
        <f>ROUNDDOWN([1]BattlePass!$S$22/通用估算系数!$B$10,2)</f>
        <v>1.28</v>
      </c>
      <c r="I96">
        <f>IF(VLOOKUP(F96,[1]基础经济系数!$B$194:$C$221,2,FALSE)="双倍钥匙",VLOOKUP(F96,[1]基础经济系数!$B$194:$D$221,3,FALSE),0)</f>
        <v>0</v>
      </c>
      <c r="J96">
        <v>0</v>
      </c>
      <c r="K96">
        <f>20*通用估算系数!$B$8</f>
        <v>12</v>
      </c>
      <c r="L96">
        <f>ROUNDDOWN([1]BattlePass!$S$23/通用估算系数!$B$10,2)</f>
        <v>1</v>
      </c>
    </row>
    <row r="97" spans="1:12" x14ac:dyDescent="0.2">
      <c r="A97">
        <f>玩家成长时间线!A97</f>
        <v>96</v>
      </c>
      <c r="B97">
        <f>玩家成长时间线!B97</f>
        <v>10</v>
      </c>
      <c r="C97">
        <f t="shared" si="1"/>
        <v>256.27999999999997</v>
      </c>
      <c r="D97">
        <f>MIN(通用估算系数!$B$7*(VLOOKUP(钥匙投放计算!B97,通用估算系数!$N$1:$O$11,2,FALSE)+0.5*(1-VLOOKUP(钥匙投放计算!B97,通用估算系数!$N$1:$O$11,2,FALSE)))*VLOOKUP(B97,通用估算系数!$G$1:$H$11,2,FALSE),通用估算系数!$B$6)</f>
        <v>200</v>
      </c>
      <c r="E97">
        <v>10</v>
      </c>
      <c r="F97">
        <f>IF(MOD(A97,通用估算系数!$B$9),MOD(A97,通用估算系数!$B$9),通用估算系数!$B$9)</f>
        <v>12</v>
      </c>
      <c r="G97">
        <f>IF(VLOOKUP(F97,[1]基础经济系数!$B$194:$C$221,2,FALSE)="钥匙",VLOOKUP(F97,[1]基础经济系数!$B$194:$D$221,3,FALSE),0)</f>
        <v>0</v>
      </c>
      <c r="H97">
        <f>ROUNDDOWN([1]BattlePass!$S$22/通用估算系数!$B$10,2)</f>
        <v>1.28</v>
      </c>
      <c r="I97">
        <f>IF(VLOOKUP(F97,[1]基础经济系数!$B$194:$C$221,2,FALSE)="双倍钥匙",VLOOKUP(F97,[1]基础经济系数!$B$194:$D$221,3,FALSE),0)</f>
        <v>20</v>
      </c>
      <c r="J97">
        <v>0</v>
      </c>
      <c r="K97">
        <f>20*通用估算系数!$B$8</f>
        <v>12</v>
      </c>
      <c r="L97">
        <f>ROUNDDOWN([1]BattlePass!$S$23/通用估算系数!$B$10,2)</f>
        <v>1</v>
      </c>
    </row>
    <row r="98" spans="1:12" x14ac:dyDescent="0.2">
      <c r="A98">
        <f>玩家成长时间线!A98</f>
        <v>97</v>
      </c>
      <c r="B98">
        <f>玩家成长时间线!B98</f>
        <v>10</v>
      </c>
      <c r="C98">
        <f t="shared" si="1"/>
        <v>237.28</v>
      </c>
      <c r="D98">
        <f>MIN(通用估算系数!$B$7*(VLOOKUP(钥匙投放计算!B98,通用估算系数!$N$1:$O$11,2,FALSE)+0.5*(1-VLOOKUP(钥匙投放计算!B98,通用估算系数!$N$1:$O$11,2,FALSE)))*VLOOKUP(B98,通用估算系数!$G$1:$H$11,2,FALSE),通用估算系数!$B$6)</f>
        <v>200</v>
      </c>
      <c r="E98">
        <v>10</v>
      </c>
      <c r="F98">
        <f>IF(MOD(A98,通用估算系数!$B$9),MOD(A98,通用估算系数!$B$9),通用估算系数!$B$9)</f>
        <v>13</v>
      </c>
      <c r="G98">
        <f>IF(VLOOKUP(F98,[1]基础经济系数!$B$194:$C$221,2,FALSE)="钥匙",VLOOKUP(F98,[1]基础经济系数!$B$194:$D$221,3,FALSE),0)</f>
        <v>0</v>
      </c>
      <c r="H98">
        <f>ROUNDDOWN([1]BattlePass!$S$22/通用估算系数!$B$10,2)</f>
        <v>1.28</v>
      </c>
      <c r="I98">
        <f>IF(VLOOKUP(F98,[1]基础经济系数!$B$194:$C$221,2,FALSE)="双倍钥匙",VLOOKUP(F98,[1]基础经济系数!$B$194:$D$221,3,FALSE),0)</f>
        <v>0</v>
      </c>
      <c r="J98">
        <v>0</v>
      </c>
      <c r="K98">
        <f>20*通用估算系数!$B$8</f>
        <v>12</v>
      </c>
      <c r="L98">
        <f>ROUNDDOWN([1]BattlePass!$S$23/通用估算系数!$B$10,2)</f>
        <v>1</v>
      </c>
    </row>
    <row r="99" spans="1:12" x14ac:dyDescent="0.2">
      <c r="A99">
        <f>玩家成长时间线!A99</f>
        <v>98</v>
      </c>
      <c r="B99">
        <f>玩家成长时间线!B99</f>
        <v>8</v>
      </c>
      <c r="C99">
        <f t="shared" si="1"/>
        <v>238.28</v>
      </c>
      <c r="D99">
        <f>MIN(通用估算系数!$B$7*(VLOOKUP(钥匙投放计算!B99,通用估算系数!$N$1:$O$11,2,FALSE)+0.5*(1-VLOOKUP(钥匙投放计算!B99,通用估算系数!$N$1:$O$11,2,FALSE)))*VLOOKUP(B99,通用估算系数!$G$1:$H$11,2,FALSE),通用估算系数!$B$6)</f>
        <v>200</v>
      </c>
      <c r="E99">
        <v>10</v>
      </c>
      <c r="F99">
        <f>IF(MOD(A99,通用估算系数!$B$9),MOD(A99,通用估算系数!$B$9),通用估算系数!$B$9)</f>
        <v>14</v>
      </c>
      <c r="G99">
        <f>IF(VLOOKUP(F99,[1]基础经济系数!$B$194:$C$221,2,FALSE)="钥匙",VLOOKUP(F99,[1]基础经济系数!$B$194:$D$221,3,FALSE),0)</f>
        <v>0</v>
      </c>
      <c r="H99">
        <f>ROUNDDOWN([1]BattlePass!$S$22/通用估算系数!$B$10,2)</f>
        <v>1.28</v>
      </c>
      <c r="I99">
        <f>IF(VLOOKUP(F99,[1]基础经济系数!$B$194:$C$221,2,FALSE)="双倍钥匙",VLOOKUP(F99,[1]基础经济系数!$B$194:$D$221,3,FALSE),0)</f>
        <v>0</v>
      </c>
      <c r="J99">
        <v>0</v>
      </c>
      <c r="K99">
        <f>20*通用估算系数!$B$8</f>
        <v>12</v>
      </c>
      <c r="L99">
        <f>ROUNDDOWN([1]BattlePass!$S$23/通用估算系数!$B$10,2)</f>
        <v>1</v>
      </c>
    </row>
    <row r="100" spans="1:12" x14ac:dyDescent="0.2">
      <c r="A100">
        <f>玩家成长时间线!A100</f>
        <v>99</v>
      </c>
      <c r="B100">
        <f>玩家成长时间线!B100</f>
        <v>8</v>
      </c>
      <c r="C100">
        <f t="shared" si="1"/>
        <v>239.28</v>
      </c>
      <c r="D100">
        <f>MIN(通用估算系数!$B$7*(VLOOKUP(钥匙投放计算!B100,通用估算系数!$N$1:$O$11,2,FALSE)+0.5*(1-VLOOKUP(钥匙投放计算!B100,通用估算系数!$N$1:$O$11,2,FALSE)))*VLOOKUP(B100,通用估算系数!$G$1:$H$11,2,FALSE),通用估算系数!$B$6)</f>
        <v>200</v>
      </c>
      <c r="E100">
        <v>10</v>
      </c>
      <c r="F100">
        <f>IF(MOD(A100,通用估算系数!$B$9),MOD(A100,通用估算系数!$B$9),通用估算系数!$B$9)</f>
        <v>15</v>
      </c>
      <c r="G100">
        <f>IF(VLOOKUP(F100,[1]基础经济系数!$B$194:$C$221,2,FALSE)="钥匙",VLOOKUP(F100,[1]基础经济系数!$B$194:$D$221,3,FALSE),0)</f>
        <v>0</v>
      </c>
      <c r="H100">
        <f>ROUNDDOWN([1]BattlePass!$S$22/通用估算系数!$B$10,2)</f>
        <v>1.28</v>
      </c>
      <c r="I100">
        <f>IF(VLOOKUP(F100,[1]基础经济系数!$B$194:$C$221,2,FALSE)="双倍钥匙",VLOOKUP(F100,[1]基础经济系数!$B$194:$D$221,3,FALSE),0)</f>
        <v>0</v>
      </c>
      <c r="J100">
        <v>0</v>
      </c>
      <c r="K100">
        <f>20*通用估算系数!$B$8</f>
        <v>12</v>
      </c>
      <c r="L100">
        <f>ROUNDDOWN([1]BattlePass!$S$23/通用估算系数!$B$10,2)</f>
        <v>1</v>
      </c>
    </row>
    <row r="101" spans="1:12" x14ac:dyDescent="0.2">
      <c r="A101">
        <f>玩家成长时间线!A101</f>
        <v>100</v>
      </c>
      <c r="B101">
        <f>玩家成长时间线!B101</f>
        <v>8</v>
      </c>
      <c r="C101">
        <f t="shared" si="1"/>
        <v>260.27999999999997</v>
      </c>
      <c r="D101">
        <f>MIN(通用估算系数!$B$7*(VLOOKUP(钥匙投放计算!B101,通用估算系数!$N$1:$O$11,2,FALSE)+0.5*(1-VLOOKUP(钥匙投放计算!B101,通用估算系数!$N$1:$O$11,2,FALSE)))*VLOOKUP(B101,通用估算系数!$G$1:$H$11,2,FALSE),通用估算系数!$B$6)</f>
        <v>200</v>
      </c>
      <c r="E101">
        <v>10</v>
      </c>
      <c r="F101">
        <f>IF(MOD(A101,通用估算系数!$B$9),MOD(A101,通用估算系数!$B$9),通用估算系数!$B$9)</f>
        <v>16</v>
      </c>
      <c r="G101">
        <f>IF(VLOOKUP(F101,[1]基础经济系数!$B$194:$C$221,2,FALSE)="钥匙",VLOOKUP(F101,[1]基础经济系数!$B$194:$D$221,3,FALSE),0)</f>
        <v>20</v>
      </c>
      <c r="H101">
        <f>ROUNDDOWN([1]BattlePass!$S$22/通用估算系数!$B$10,2)</f>
        <v>1.28</v>
      </c>
      <c r="I101">
        <f>IF(VLOOKUP(F101,[1]基础经济系数!$B$194:$C$221,2,FALSE)="双倍钥匙",VLOOKUP(F101,[1]基础经济系数!$B$194:$D$221,3,FALSE),0)</f>
        <v>0</v>
      </c>
      <c r="J101">
        <v>0</v>
      </c>
      <c r="K101">
        <f>20*通用估算系数!$B$8</f>
        <v>12</v>
      </c>
      <c r="L101">
        <f>ROUNDDOWN([1]BattlePass!$S$23/通用估算系数!$B$10,2)</f>
        <v>1</v>
      </c>
    </row>
    <row r="102" spans="1:12" x14ac:dyDescent="0.2">
      <c r="A102">
        <f>玩家成长时间线!A102</f>
        <v>101</v>
      </c>
      <c r="B102">
        <f>玩家成长时间线!B102</f>
        <v>9</v>
      </c>
      <c r="C102">
        <f t="shared" si="1"/>
        <v>241.28</v>
      </c>
      <c r="D102">
        <f>MIN(通用估算系数!$B$7*(VLOOKUP(钥匙投放计算!B102,通用估算系数!$N$1:$O$11,2,FALSE)+0.5*(1-VLOOKUP(钥匙投放计算!B102,通用估算系数!$N$1:$O$11,2,FALSE)))*VLOOKUP(B102,通用估算系数!$G$1:$H$11,2,FALSE),通用估算系数!$B$6)</f>
        <v>200</v>
      </c>
      <c r="E102">
        <v>10</v>
      </c>
      <c r="F102">
        <f>IF(MOD(A102,通用估算系数!$B$9),MOD(A102,通用估算系数!$B$9),通用估算系数!$B$9)</f>
        <v>17</v>
      </c>
      <c r="G102">
        <f>IF(VLOOKUP(F102,[1]基础经济系数!$B$194:$C$221,2,FALSE)="钥匙",VLOOKUP(F102,[1]基础经济系数!$B$194:$D$221,3,FALSE),0)</f>
        <v>0</v>
      </c>
      <c r="H102">
        <f>ROUNDDOWN([1]BattlePass!$S$22/通用估算系数!$B$10,2)</f>
        <v>1.28</v>
      </c>
      <c r="I102">
        <f>IF(VLOOKUP(F102,[1]基础经济系数!$B$194:$C$221,2,FALSE)="双倍钥匙",VLOOKUP(F102,[1]基础经济系数!$B$194:$D$221,3,FALSE),0)</f>
        <v>0</v>
      </c>
      <c r="J102">
        <v>0</v>
      </c>
      <c r="K102">
        <f>20*通用估算系数!$B$8</f>
        <v>12</v>
      </c>
      <c r="L102">
        <f>ROUNDDOWN([1]BattlePass!$S$23/通用估算系数!$B$10,2)</f>
        <v>1</v>
      </c>
    </row>
    <row r="103" spans="1:12" x14ac:dyDescent="0.2">
      <c r="A103">
        <f>玩家成长时间线!A103</f>
        <v>102</v>
      </c>
      <c r="B103">
        <f>玩家成长时间线!B103</f>
        <v>9</v>
      </c>
      <c r="C103">
        <f t="shared" si="1"/>
        <v>242.28</v>
      </c>
      <c r="D103">
        <f>MIN(通用估算系数!$B$7*(VLOOKUP(钥匙投放计算!B103,通用估算系数!$N$1:$O$11,2,FALSE)+0.5*(1-VLOOKUP(钥匙投放计算!B103,通用估算系数!$N$1:$O$11,2,FALSE)))*VLOOKUP(B103,通用估算系数!$G$1:$H$11,2,FALSE),通用估算系数!$B$6)</f>
        <v>200</v>
      </c>
      <c r="E103">
        <v>10</v>
      </c>
      <c r="F103">
        <f>IF(MOD(A103,通用估算系数!$B$9),MOD(A103,通用估算系数!$B$9),通用估算系数!$B$9)</f>
        <v>18</v>
      </c>
      <c r="G103">
        <f>IF(VLOOKUP(F103,[1]基础经济系数!$B$194:$C$221,2,FALSE)="钥匙",VLOOKUP(F103,[1]基础经济系数!$B$194:$D$221,3,FALSE),0)</f>
        <v>0</v>
      </c>
      <c r="H103">
        <f>ROUNDDOWN([1]BattlePass!$S$22/通用估算系数!$B$10,2)</f>
        <v>1.28</v>
      </c>
      <c r="I103">
        <f>IF(VLOOKUP(F103,[1]基础经济系数!$B$194:$C$221,2,FALSE)="双倍钥匙",VLOOKUP(F103,[1]基础经济系数!$B$194:$D$221,3,FALSE),0)</f>
        <v>0</v>
      </c>
      <c r="J103">
        <v>0</v>
      </c>
      <c r="K103">
        <f>20*通用估算系数!$B$8</f>
        <v>12</v>
      </c>
      <c r="L103">
        <f>ROUNDDOWN([1]BattlePass!$S$23/通用估算系数!$B$10,2)</f>
        <v>1</v>
      </c>
    </row>
    <row r="104" spans="1:12" x14ac:dyDescent="0.2">
      <c r="A104">
        <f>玩家成长时间线!A104</f>
        <v>103</v>
      </c>
      <c r="B104">
        <f>玩家成长时间线!B104</f>
        <v>9</v>
      </c>
      <c r="C104">
        <f t="shared" si="1"/>
        <v>263.27999999999997</v>
      </c>
      <c r="D104">
        <f>MIN(通用估算系数!$B$7*(VLOOKUP(钥匙投放计算!B104,通用估算系数!$N$1:$O$11,2,FALSE)+0.5*(1-VLOOKUP(钥匙投放计算!B104,通用估算系数!$N$1:$O$11,2,FALSE)))*VLOOKUP(B104,通用估算系数!$G$1:$H$11,2,FALSE),通用估算系数!$B$6)</f>
        <v>200</v>
      </c>
      <c r="E104">
        <v>10</v>
      </c>
      <c r="F104">
        <f>IF(MOD(A104,通用估算系数!$B$9),MOD(A104,通用估算系数!$B$9),通用估算系数!$B$9)</f>
        <v>19</v>
      </c>
      <c r="G104">
        <f>IF(VLOOKUP(F104,[1]基础经济系数!$B$194:$C$221,2,FALSE)="钥匙",VLOOKUP(F104,[1]基础经济系数!$B$194:$D$221,3,FALSE),0)</f>
        <v>0</v>
      </c>
      <c r="H104">
        <f>ROUNDDOWN([1]BattlePass!$S$22/通用估算系数!$B$10,2)</f>
        <v>1.28</v>
      </c>
      <c r="I104">
        <f>IF(VLOOKUP(F104,[1]基础经济系数!$B$194:$C$221,2,FALSE)="双倍钥匙",VLOOKUP(F104,[1]基础经济系数!$B$194:$D$221,3,FALSE),0)</f>
        <v>20</v>
      </c>
      <c r="J104">
        <v>0</v>
      </c>
      <c r="K104">
        <f>20*通用估算系数!$B$8</f>
        <v>12</v>
      </c>
      <c r="L104">
        <f>ROUNDDOWN([1]BattlePass!$S$23/通用估算系数!$B$10,2)</f>
        <v>1</v>
      </c>
    </row>
    <row r="105" spans="1:12" x14ac:dyDescent="0.2">
      <c r="A105">
        <f>玩家成长时间线!A105</f>
        <v>104</v>
      </c>
      <c r="B105">
        <f>玩家成长时间线!B105</f>
        <v>10</v>
      </c>
      <c r="C105">
        <f t="shared" si="1"/>
        <v>244.28</v>
      </c>
      <c r="D105">
        <f>MIN(通用估算系数!$B$7*(VLOOKUP(钥匙投放计算!B105,通用估算系数!$N$1:$O$11,2,FALSE)+0.5*(1-VLOOKUP(钥匙投放计算!B105,通用估算系数!$N$1:$O$11,2,FALSE)))*VLOOKUP(B105,通用估算系数!$G$1:$H$11,2,FALSE),通用估算系数!$B$6)</f>
        <v>200</v>
      </c>
      <c r="E105">
        <v>10</v>
      </c>
      <c r="F105">
        <f>IF(MOD(A105,通用估算系数!$B$9),MOD(A105,通用估算系数!$B$9),通用估算系数!$B$9)</f>
        <v>20</v>
      </c>
      <c r="G105">
        <f>IF(VLOOKUP(F105,[1]基础经济系数!$B$194:$C$221,2,FALSE)="钥匙",VLOOKUP(F105,[1]基础经济系数!$B$194:$D$221,3,FALSE),0)</f>
        <v>0</v>
      </c>
      <c r="H105">
        <f>ROUNDDOWN([1]BattlePass!$S$22/通用估算系数!$B$10,2)</f>
        <v>1.28</v>
      </c>
      <c r="I105">
        <f>IF(VLOOKUP(F105,[1]基础经济系数!$B$194:$C$221,2,FALSE)="双倍钥匙",VLOOKUP(F105,[1]基础经济系数!$B$194:$D$221,3,FALSE),0)</f>
        <v>0</v>
      </c>
      <c r="J105">
        <v>0</v>
      </c>
      <c r="K105">
        <f>20*通用估算系数!$B$8</f>
        <v>12</v>
      </c>
      <c r="L105">
        <f>ROUNDDOWN([1]BattlePass!$S$23/通用估算系数!$B$10,2)</f>
        <v>1</v>
      </c>
    </row>
    <row r="106" spans="1:12" x14ac:dyDescent="0.2">
      <c r="A106">
        <f>玩家成长时间线!A106</f>
        <v>105</v>
      </c>
      <c r="B106">
        <f>玩家成长时间线!B106</f>
        <v>10</v>
      </c>
      <c r="C106">
        <f t="shared" si="1"/>
        <v>245.28</v>
      </c>
      <c r="D106">
        <f>MIN(通用估算系数!$B$7*(VLOOKUP(钥匙投放计算!B106,通用估算系数!$N$1:$O$11,2,FALSE)+0.5*(1-VLOOKUP(钥匙投放计算!B106,通用估算系数!$N$1:$O$11,2,FALSE)))*VLOOKUP(B106,通用估算系数!$G$1:$H$11,2,FALSE),通用估算系数!$B$6)</f>
        <v>200</v>
      </c>
      <c r="E106">
        <v>10</v>
      </c>
      <c r="F106">
        <f>IF(MOD(A106,通用估算系数!$B$9),MOD(A106,通用估算系数!$B$9),通用估算系数!$B$9)</f>
        <v>21</v>
      </c>
      <c r="G106">
        <f>IF(VLOOKUP(F106,[1]基础经济系数!$B$194:$C$221,2,FALSE)="钥匙",VLOOKUP(F106,[1]基础经济系数!$B$194:$D$221,3,FALSE),0)</f>
        <v>0</v>
      </c>
      <c r="H106">
        <f>ROUNDDOWN([1]BattlePass!$S$22/通用估算系数!$B$10,2)</f>
        <v>1.28</v>
      </c>
      <c r="I106">
        <f>IF(VLOOKUP(F106,[1]基础经济系数!$B$194:$C$221,2,FALSE)="双倍钥匙",VLOOKUP(F106,[1]基础经济系数!$B$194:$D$221,3,FALSE),0)</f>
        <v>0</v>
      </c>
      <c r="J106">
        <v>0</v>
      </c>
      <c r="K106">
        <f>20*通用估算系数!$B$8</f>
        <v>12</v>
      </c>
      <c r="L106">
        <f>ROUNDDOWN([1]BattlePass!$S$23/通用估算系数!$B$10,2)</f>
        <v>1</v>
      </c>
    </row>
    <row r="107" spans="1:12" x14ac:dyDescent="0.2">
      <c r="A107">
        <f>玩家成长时间线!A107</f>
        <v>106</v>
      </c>
      <c r="B107">
        <f>玩家成长时间线!B107</f>
        <v>10</v>
      </c>
      <c r="C107">
        <f t="shared" si="1"/>
        <v>246.28</v>
      </c>
      <c r="D107">
        <f>MIN(通用估算系数!$B$7*(VLOOKUP(钥匙投放计算!B107,通用估算系数!$N$1:$O$11,2,FALSE)+0.5*(1-VLOOKUP(钥匙投放计算!B107,通用估算系数!$N$1:$O$11,2,FALSE)))*VLOOKUP(B107,通用估算系数!$G$1:$H$11,2,FALSE),通用估算系数!$B$6)</f>
        <v>200</v>
      </c>
      <c r="E107">
        <v>10</v>
      </c>
      <c r="F107">
        <f>IF(MOD(A107,通用估算系数!$B$9),MOD(A107,通用估算系数!$B$9),通用估算系数!$B$9)</f>
        <v>22</v>
      </c>
      <c r="G107">
        <f>IF(VLOOKUP(F107,[1]基础经济系数!$B$194:$C$221,2,FALSE)="钥匙",VLOOKUP(F107,[1]基础经济系数!$B$194:$D$221,3,FALSE),0)</f>
        <v>0</v>
      </c>
      <c r="H107">
        <f>ROUNDDOWN([1]BattlePass!$S$22/通用估算系数!$B$10,2)</f>
        <v>1.28</v>
      </c>
      <c r="I107">
        <f>IF(VLOOKUP(F107,[1]基础经济系数!$B$194:$C$221,2,FALSE)="双倍钥匙",VLOOKUP(F107,[1]基础经济系数!$B$194:$D$221,3,FALSE),0)</f>
        <v>0</v>
      </c>
      <c r="J107">
        <v>0</v>
      </c>
      <c r="K107">
        <f>20*通用估算系数!$B$8</f>
        <v>12</v>
      </c>
      <c r="L107">
        <f>ROUNDDOWN([1]BattlePass!$S$23/通用估算系数!$B$10,2)</f>
        <v>1</v>
      </c>
    </row>
    <row r="108" spans="1:12" x14ac:dyDescent="0.2">
      <c r="A108">
        <f>玩家成长时间线!A108</f>
        <v>107</v>
      </c>
      <c r="B108">
        <f>玩家成长时间线!B108</f>
        <v>10</v>
      </c>
      <c r="C108">
        <f t="shared" si="1"/>
        <v>267.27999999999997</v>
      </c>
      <c r="D108">
        <f>MIN(通用估算系数!$B$7*(VLOOKUP(钥匙投放计算!B108,通用估算系数!$N$1:$O$11,2,FALSE)+0.5*(1-VLOOKUP(钥匙投放计算!B108,通用估算系数!$N$1:$O$11,2,FALSE)))*VLOOKUP(B108,通用估算系数!$G$1:$H$11,2,FALSE),通用估算系数!$B$6)</f>
        <v>200</v>
      </c>
      <c r="E108">
        <v>10</v>
      </c>
      <c r="F108">
        <f>IF(MOD(A108,通用估算系数!$B$9),MOD(A108,通用估算系数!$B$9),通用估算系数!$B$9)</f>
        <v>23</v>
      </c>
      <c r="G108">
        <f>IF(VLOOKUP(F108,[1]基础经济系数!$B$194:$C$221,2,FALSE)="钥匙",VLOOKUP(F108,[1]基础经济系数!$B$194:$D$221,3,FALSE),0)</f>
        <v>0</v>
      </c>
      <c r="H108">
        <f>ROUNDDOWN([1]BattlePass!$S$22/通用估算系数!$B$10,2)</f>
        <v>1.28</v>
      </c>
      <c r="I108">
        <f>IF(VLOOKUP(F108,[1]基础经济系数!$B$194:$C$221,2,FALSE)="双倍钥匙",VLOOKUP(F108,[1]基础经济系数!$B$194:$D$221,3,FALSE),0)</f>
        <v>20</v>
      </c>
      <c r="J108">
        <v>0</v>
      </c>
      <c r="K108">
        <f>20*通用估算系数!$B$8</f>
        <v>12</v>
      </c>
      <c r="L108">
        <f>ROUNDDOWN([1]BattlePass!$S$23/通用估算系数!$B$10,2)</f>
        <v>1</v>
      </c>
    </row>
    <row r="109" spans="1:12" x14ac:dyDescent="0.2">
      <c r="A109">
        <f>玩家成长时间线!A109</f>
        <v>108</v>
      </c>
      <c r="B109">
        <f>玩家成长时间线!B109</f>
        <v>10</v>
      </c>
      <c r="C109">
        <f t="shared" si="1"/>
        <v>248.28</v>
      </c>
      <c r="D109">
        <f>MIN(通用估算系数!$B$7*(VLOOKUP(钥匙投放计算!B109,通用估算系数!$N$1:$O$11,2,FALSE)+0.5*(1-VLOOKUP(钥匙投放计算!B109,通用估算系数!$N$1:$O$11,2,FALSE)))*VLOOKUP(B109,通用估算系数!$G$1:$H$11,2,FALSE),通用估算系数!$B$6)</f>
        <v>200</v>
      </c>
      <c r="E109">
        <v>10</v>
      </c>
      <c r="F109">
        <f>IF(MOD(A109,通用估算系数!$B$9),MOD(A109,通用估算系数!$B$9),通用估算系数!$B$9)</f>
        <v>24</v>
      </c>
      <c r="G109">
        <f>IF(VLOOKUP(F109,[1]基础经济系数!$B$194:$C$221,2,FALSE)="钥匙",VLOOKUP(F109,[1]基础经济系数!$B$194:$D$221,3,FALSE),0)</f>
        <v>0</v>
      </c>
      <c r="H109">
        <f>ROUNDDOWN([1]BattlePass!$S$22/通用估算系数!$B$10,2)</f>
        <v>1.28</v>
      </c>
      <c r="I109">
        <f>IF(VLOOKUP(F109,[1]基础经济系数!$B$194:$C$221,2,FALSE)="双倍钥匙",VLOOKUP(F109,[1]基础经济系数!$B$194:$D$221,3,FALSE),0)</f>
        <v>0</v>
      </c>
      <c r="J109">
        <v>0</v>
      </c>
      <c r="K109">
        <f>20*通用估算系数!$B$8</f>
        <v>12</v>
      </c>
      <c r="L109">
        <f>ROUNDDOWN([1]BattlePass!$S$23/通用估算系数!$B$10,2)</f>
        <v>1</v>
      </c>
    </row>
    <row r="110" spans="1:12" x14ac:dyDescent="0.2">
      <c r="A110">
        <f>玩家成长时间线!A110</f>
        <v>109</v>
      </c>
      <c r="B110">
        <f>玩家成长时间线!B110</f>
        <v>10</v>
      </c>
      <c r="C110">
        <f t="shared" si="1"/>
        <v>249.28</v>
      </c>
      <c r="D110">
        <f>MIN(通用估算系数!$B$7*(VLOOKUP(钥匙投放计算!B110,通用估算系数!$N$1:$O$11,2,FALSE)+0.5*(1-VLOOKUP(钥匙投放计算!B110,通用估算系数!$N$1:$O$11,2,FALSE)))*VLOOKUP(B110,通用估算系数!$G$1:$H$11,2,FALSE),通用估算系数!$B$6)</f>
        <v>200</v>
      </c>
      <c r="E110">
        <v>10</v>
      </c>
      <c r="F110">
        <f>IF(MOD(A110,通用估算系数!$B$9),MOD(A110,通用估算系数!$B$9),通用估算系数!$B$9)</f>
        <v>25</v>
      </c>
      <c r="G110">
        <f>IF(VLOOKUP(F110,[1]基础经济系数!$B$194:$C$221,2,FALSE)="钥匙",VLOOKUP(F110,[1]基础经济系数!$B$194:$D$221,3,FALSE),0)</f>
        <v>0</v>
      </c>
      <c r="H110">
        <f>ROUNDDOWN([1]BattlePass!$S$22/通用估算系数!$B$10,2)</f>
        <v>1.28</v>
      </c>
      <c r="I110">
        <f>IF(VLOOKUP(F110,[1]基础经济系数!$B$194:$C$221,2,FALSE)="双倍钥匙",VLOOKUP(F110,[1]基础经济系数!$B$194:$D$221,3,FALSE),0)</f>
        <v>0</v>
      </c>
      <c r="J110">
        <v>0</v>
      </c>
      <c r="K110">
        <f>20*通用估算系数!$B$8</f>
        <v>12</v>
      </c>
      <c r="L110">
        <f>ROUNDDOWN([1]BattlePass!$S$23/通用估算系数!$B$10,2)</f>
        <v>1</v>
      </c>
    </row>
    <row r="111" spans="1:12" x14ac:dyDescent="0.2">
      <c r="A111">
        <f>玩家成长时间线!A111</f>
        <v>110</v>
      </c>
      <c r="B111">
        <f>玩家成长时间线!B111</f>
        <v>10</v>
      </c>
      <c r="C111">
        <f t="shared" si="1"/>
        <v>260.27999999999997</v>
      </c>
      <c r="D111">
        <f>MIN(通用估算系数!$B$7*(VLOOKUP(钥匙投放计算!B111,通用估算系数!$N$1:$O$11,2,FALSE)+0.5*(1-VLOOKUP(钥匙投放计算!B111,通用估算系数!$N$1:$O$11,2,FALSE)))*VLOOKUP(B111,通用估算系数!$G$1:$H$11,2,FALSE),通用估算系数!$B$6)</f>
        <v>200</v>
      </c>
      <c r="E111">
        <v>10</v>
      </c>
      <c r="F111">
        <f>IF(MOD(A111,通用估算系数!$B$9),MOD(A111,通用估算系数!$B$9),通用估算系数!$B$9)</f>
        <v>26</v>
      </c>
      <c r="G111">
        <f>IF(VLOOKUP(F111,[1]基础经济系数!$B$194:$C$221,2,FALSE)="钥匙",VLOOKUP(F111,[1]基础经济系数!$B$194:$D$221,3,FALSE),0)</f>
        <v>10</v>
      </c>
      <c r="H111">
        <f>ROUNDDOWN([1]BattlePass!$S$22/通用估算系数!$B$10,2)</f>
        <v>1.28</v>
      </c>
      <c r="I111">
        <f>IF(VLOOKUP(F111,[1]基础经济系数!$B$194:$C$221,2,FALSE)="双倍钥匙",VLOOKUP(F111,[1]基础经济系数!$B$194:$D$221,3,FALSE),0)</f>
        <v>0</v>
      </c>
      <c r="J111">
        <v>0</v>
      </c>
      <c r="K111">
        <f>20*通用估算系数!$B$8</f>
        <v>12</v>
      </c>
      <c r="L111">
        <f>ROUNDDOWN([1]BattlePass!$S$23/通用估算系数!$B$10,2)</f>
        <v>1</v>
      </c>
    </row>
    <row r="112" spans="1:12" x14ac:dyDescent="0.2">
      <c r="A112">
        <f>玩家成长时间线!A112</f>
        <v>111</v>
      </c>
      <c r="B112">
        <f>玩家成长时间线!B112</f>
        <v>10</v>
      </c>
      <c r="C112">
        <f t="shared" si="1"/>
        <v>251.28</v>
      </c>
      <c r="D112">
        <f>MIN(通用估算系数!$B$7*(VLOOKUP(钥匙投放计算!B112,通用估算系数!$N$1:$O$11,2,FALSE)+0.5*(1-VLOOKUP(钥匙投放计算!B112,通用估算系数!$N$1:$O$11,2,FALSE)))*VLOOKUP(B112,通用估算系数!$G$1:$H$11,2,FALSE),通用估算系数!$B$6)</f>
        <v>200</v>
      </c>
      <c r="E112">
        <v>10</v>
      </c>
      <c r="F112">
        <f>IF(MOD(A112,通用估算系数!$B$9),MOD(A112,通用估算系数!$B$9),通用估算系数!$B$9)</f>
        <v>27</v>
      </c>
      <c r="G112">
        <f>IF(VLOOKUP(F112,[1]基础经济系数!$B$194:$C$221,2,FALSE)="钥匙",VLOOKUP(F112,[1]基础经济系数!$B$194:$D$221,3,FALSE),0)</f>
        <v>0</v>
      </c>
      <c r="H112">
        <f>ROUNDDOWN([1]BattlePass!$S$22/通用估算系数!$B$10,2)</f>
        <v>1.28</v>
      </c>
      <c r="I112">
        <f>IF(VLOOKUP(F112,[1]基础经济系数!$B$194:$C$221,2,FALSE)="双倍钥匙",VLOOKUP(F112,[1]基础经济系数!$B$194:$D$221,3,FALSE),0)</f>
        <v>0</v>
      </c>
      <c r="J112">
        <v>0</v>
      </c>
      <c r="K112">
        <f>20*通用估算系数!$B$8</f>
        <v>12</v>
      </c>
      <c r="L112">
        <f>ROUNDDOWN([1]BattlePass!$S$23/通用估算系数!$B$10,2)</f>
        <v>1</v>
      </c>
    </row>
    <row r="113" spans="1:12" x14ac:dyDescent="0.2">
      <c r="A113">
        <f>玩家成长时间线!A113</f>
        <v>112</v>
      </c>
      <c r="B113">
        <f>玩家成长时间线!B113</f>
        <v>8</v>
      </c>
      <c r="C113">
        <f t="shared" si="1"/>
        <v>252.28</v>
      </c>
      <c r="D113">
        <f>MIN(通用估算系数!$B$7*(VLOOKUP(钥匙投放计算!B113,通用估算系数!$N$1:$O$11,2,FALSE)+0.5*(1-VLOOKUP(钥匙投放计算!B113,通用估算系数!$N$1:$O$11,2,FALSE)))*VLOOKUP(B113,通用估算系数!$G$1:$H$11,2,FALSE),通用估算系数!$B$6)</f>
        <v>200</v>
      </c>
      <c r="E113">
        <v>10</v>
      </c>
      <c r="F113">
        <f>IF(MOD(A113,通用估算系数!$B$9),MOD(A113,通用估算系数!$B$9),通用估算系数!$B$9)</f>
        <v>28</v>
      </c>
      <c r="G113">
        <f>IF(VLOOKUP(F113,[1]基础经济系数!$B$194:$C$221,2,FALSE)="钥匙",VLOOKUP(F113,[1]基础经济系数!$B$194:$D$221,3,FALSE),0)</f>
        <v>0</v>
      </c>
      <c r="H113">
        <f>ROUNDDOWN([1]BattlePass!$S$22/通用估算系数!$B$10,2)</f>
        <v>1.28</v>
      </c>
      <c r="I113">
        <f>IF(VLOOKUP(F113,[1]基础经济系数!$B$194:$C$221,2,FALSE)="双倍钥匙",VLOOKUP(F113,[1]基础经济系数!$B$194:$D$221,3,FALSE),0)</f>
        <v>0</v>
      </c>
      <c r="J113">
        <v>0</v>
      </c>
      <c r="K113">
        <f>20*通用估算系数!$B$8</f>
        <v>12</v>
      </c>
      <c r="L113">
        <f>ROUNDDOWN([1]BattlePass!$S$23/通用估算系数!$B$10,2)</f>
        <v>1</v>
      </c>
    </row>
    <row r="114" spans="1:12" x14ac:dyDescent="0.2">
      <c r="A114">
        <f>玩家成长时间线!A114</f>
        <v>113</v>
      </c>
      <c r="B114">
        <f>玩家成长时间线!B114</f>
        <v>8</v>
      </c>
      <c r="C114">
        <f t="shared" si="1"/>
        <v>225.28</v>
      </c>
      <c r="D114">
        <f>MIN(通用估算系数!$B$7*(VLOOKUP(钥匙投放计算!B114,通用估算系数!$N$1:$O$11,2,FALSE)+0.5*(1-VLOOKUP(钥匙投放计算!B114,通用估算系数!$N$1:$O$11,2,FALSE)))*VLOOKUP(B114,通用估算系数!$G$1:$H$11,2,FALSE),通用估算系数!$B$6)</f>
        <v>200</v>
      </c>
      <c r="E114">
        <v>10</v>
      </c>
      <c r="F114">
        <f>IF(MOD(A114,通用估算系数!$B$9),MOD(A114,通用估算系数!$B$9),通用估算系数!$B$9)</f>
        <v>1</v>
      </c>
      <c r="G114">
        <f>IF(VLOOKUP(F114,[1]基础经济系数!$B$194:$C$221,2,FALSE)="钥匙",VLOOKUP(F114,[1]基础经济系数!$B$194:$D$221,3,FALSE),0)</f>
        <v>0</v>
      </c>
      <c r="H114">
        <f>ROUNDDOWN([1]BattlePass!$S$22/通用估算系数!$B$10,2)</f>
        <v>1.28</v>
      </c>
      <c r="I114">
        <f>IF(VLOOKUP(F114,[1]基础经济系数!$B$194:$C$221,2,FALSE)="双倍钥匙",VLOOKUP(F114,[1]基础经济系数!$B$194:$D$221,3,FALSE),0)</f>
        <v>0</v>
      </c>
      <c r="J114">
        <v>0</v>
      </c>
      <c r="K114">
        <f>20*通用估算系数!$B$8</f>
        <v>12</v>
      </c>
      <c r="L114">
        <f>ROUNDDOWN([1]BattlePass!$S$23/通用估算系数!$B$10,2)</f>
        <v>1</v>
      </c>
    </row>
    <row r="115" spans="1:12" x14ac:dyDescent="0.2">
      <c r="A115">
        <f>玩家成长时间线!A115</f>
        <v>114</v>
      </c>
      <c r="B115">
        <f>玩家成长时间线!B115</f>
        <v>8</v>
      </c>
      <c r="C115">
        <f t="shared" si="1"/>
        <v>231.28</v>
      </c>
      <c r="D115">
        <f>MIN(通用估算系数!$B$7*(VLOOKUP(钥匙投放计算!B115,通用估算系数!$N$1:$O$11,2,FALSE)+0.5*(1-VLOOKUP(钥匙投放计算!B115,通用估算系数!$N$1:$O$11,2,FALSE)))*VLOOKUP(B115,通用估算系数!$G$1:$H$11,2,FALSE),通用估算系数!$B$6)</f>
        <v>200</v>
      </c>
      <c r="E115">
        <v>10</v>
      </c>
      <c r="F115">
        <f>IF(MOD(A115,通用估算系数!$B$9),MOD(A115,通用估算系数!$B$9),通用估算系数!$B$9)</f>
        <v>2</v>
      </c>
      <c r="G115">
        <f>IF(VLOOKUP(F115,[1]基础经济系数!$B$194:$C$221,2,FALSE)="钥匙",VLOOKUP(F115,[1]基础经济系数!$B$194:$D$221,3,FALSE),0)</f>
        <v>5</v>
      </c>
      <c r="H115">
        <f>ROUNDDOWN([1]BattlePass!$S$22/通用估算系数!$B$10,2)</f>
        <v>1.28</v>
      </c>
      <c r="I115">
        <f>IF(VLOOKUP(F115,[1]基础经济系数!$B$194:$C$221,2,FALSE)="双倍钥匙",VLOOKUP(F115,[1]基础经济系数!$B$194:$D$221,3,FALSE),0)</f>
        <v>0</v>
      </c>
      <c r="J115">
        <v>0</v>
      </c>
      <c r="K115">
        <f>20*通用估算系数!$B$8</f>
        <v>12</v>
      </c>
      <c r="L115">
        <f>ROUNDDOWN([1]BattlePass!$S$23/通用估算系数!$B$10,2)</f>
        <v>1</v>
      </c>
    </row>
    <row r="116" spans="1:12" x14ac:dyDescent="0.2">
      <c r="A116">
        <f>玩家成长时间线!A116</f>
        <v>115</v>
      </c>
      <c r="B116">
        <f>玩家成长时间线!B116</f>
        <v>9</v>
      </c>
      <c r="C116">
        <f t="shared" si="1"/>
        <v>227.28</v>
      </c>
      <c r="D116">
        <f>MIN(通用估算系数!$B$7*(VLOOKUP(钥匙投放计算!B116,通用估算系数!$N$1:$O$11,2,FALSE)+0.5*(1-VLOOKUP(钥匙投放计算!B116,通用估算系数!$N$1:$O$11,2,FALSE)))*VLOOKUP(B116,通用估算系数!$G$1:$H$11,2,FALSE),通用估算系数!$B$6)</f>
        <v>200</v>
      </c>
      <c r="E116">
        <v>10</v>
      </c>
      <c r="F116">
        <f>IF(MOD(A116,通用估算系数!$B$9),MOD(A116,通用估算系数!$B$9),通用估算系数!$B$9)</f>
        <v>3</v>
      </c>
      <c r="G116">
        <f>IF(VLOOKUP(F116,[1]基础经济系数!$B$194:$C$221,2,FALSE)="钥匙",VLOOKUP(F116,[1]基础经济系数!$B$194:$D$221,3,FALSE),0)</f>
        <v>0</v>
      </c>
      <c r="H116">
        <f>ROUNDDOWN([1]BattlePass!$S$22/通用估算系数!$B$10,2)</f>
        <v>1.28</v>
      </c>
      <c r="I116">
        <f>IF(VLOOKUP(F116,[1]基础经济系数!$B$194:$C$221,2,FALSE)="双倍钥匙",VLOOKUP(F116,[1]基础经济系数!$B$194:$D$221,3,FALSE),0)</f>
        <v>0</v>
      </c>
      <c r="J116">
        <v>0</v>
      </c>
      <c r="K116">
        <f>20*通用估算系数!$B$8</f>
        <v>12</v>
      </c>
      <c r="L116">
        <f>ROUNDDOWN([1]BattlePass!$S$23/通用估算系数!$B$10,2)</f>
        <v>1</v>
      </c>
    </row>
    <row r="117" spans="1:12" x14ac:dyDescent="0.2">
      <c r="A117">
        <f>玩家成长时间线!A117</f>
        <v>116</v>
      </c>
      <c r="B117">
        <f>玩家成长时间线!B117</f>
        <v>9</v>
      </c>
      <c r="C117">
        <f t="shared" si="1"/>
        <v>228.28</v>
      </c>
      <c r="D117">
        <f>MIN(通用估算系数!$B$7*(VLOOKUP(钥匙投放计算!B117,通用估算系数!$N$1:$O$11,2,FALSE)+0.5*(1-VLOOKUP(钥匙投放计算!B117,通用估算系数!$N$1:$O$11,2,FALSE)))*VLOOKUP(B117,通用估算系数!$G$1:$H$11,2,FALSE),通用估算系数!$B$6)</f>
        <v>200</v>
      </c>
      <c r="E117">
        <v>10</v>
      </c>
      <c r="F117">
        <f>IF(MOD(A117,通用估算系数!$B$9),MOD(A117,通用估算系数!$B$9),通用估算系数!$B$9)</f>
        <v>4</v>
      </c>
      <c r="G117">
        <f>IF(VLOOKUP(F117,[1]基础经济系数!$B$194:$C$221,2,FALSE)="钥匙",VLOOKUP(F117,[1]基础经济系数!$B$194:$D$221,3,FALSE),0)</f>
        <v>0</v>
      </c>
      <c r="H117">
        <f>ROUNDDOWN([1]BattlePass!$S$22/通用估算系数!$B$10,2)</f>
        <v>1.28</v>
      </c>
      <c r="I117">
        <f>IF(VLOOKUP(F117,[1]基础经济系数!$B$194:$C$221,2,FALSE)="双倍钥匙",VLOOKUP(F117,[1]基础经济系数!$B$194:$D$221,3,FALSE),0)</f>
        <v>0</v>
      </c>
      <c r="J117">
        <v>0</v>
      </c>
      <c r="K117">
        <f>20*通用估算系数!$B$8</f>
        <v>12</v>
      </c>
      <c r="L117">
        <f>ROUNDDOWN([1]BattlePass!$S$23/通用估算系数!$B$10,2)</f>
        <v>1</v>
      </c>
    </row>
    <row r="118" spans="1:12" x14ac:dyDescent="0.2">
      <c r="A118">
        <f>玩家成长时间线!A118</f>
        <v>117</v>
      </c>
      <c r="B118">
        <f>玩家成长时间线!B118</f>
        <v>9</v>
      </c>
      <c r="C118">
        <f t="shared" si="1"/>
        <v>239.28</v>
      </c>
      <c r="D118">
        <f>MIN(通用估算系数!$B$7*(VLOOKUP(钥匙投放计算!B118,通用估算系数!$N$1:$O$11,2,FALSE)+0.5*(1-VLOOKUP(钥匙投放计算!B118,通用估算系数!$N$1:$O$11,2,FALSE)))*VLOOKUP(B118,通用估算系数!$G$1:$H$11,2,FALSE),通用估算系数!$B$6)</f>
        <v>200</v>
      </c>
      <c r="E118">
        <v>10</v>
      </c>
      <c r="F118">
        <f>IF(MOD(A118,通用估算系数!$B$9),MOD(A118,通用估算系数!$B$9),通用估算系数!$B$9)</f>
        <v>5</v>
      </c>
      <c r="G118">
        <f>IF(VLOOKUP(F118,[1]基础经济系数!$B$194:$C$221,2,FALSE)="钥匙",VLOOKUP(F118,[1]基础经济系数!$B$194:$D$221,3,FALSE),0)</f>
        <v>10</v>
      </c>
      <c r="H118">
        <f>ROUNDDOWN([1]BattlePass!$S$22/通用估算系数!$B$10,2)</f>
        <v>1.28</v>
      </c>
      <c r="I118">
        <f>IF(VLOOKUP(F118,[1]基础经济系数!$B$194:$C$221,2,FALSE)="双倍钥匙",VLOOKUP(F118,[1]基础经济系数!$B$194:$D$221,3,FALSE),0)</f>
        <v>0</v>
      </c>
      <c r="J118">
        <v>0</v>
      </c>
      <c r="K118">
        <f>20*通用估算系数!$B$8</f>
        <v>12</v>
      </c>
      <c r="L118">
        <f>ROUNDDOWN([1]BattlePass!$S$23/通用估算系数!$B$10,2)</f>
        <v>1</v>
      </c>
    </row>
    <row r="119" spans="1:12" x14ac:dyDescent="0.2">
      <c r="A119">
        <f>玩家成长时间线!A119</f>
        <v>118</v>
      </c>
      <c r="B119">
        <f>玩家成长时间线!B119</f>
        <v>10</v>
      </c>
      <c r="C119">
        <f t="shared" si="1"/>
        <v>230.28</v>
      </c>
      <c r="D119">
        <f>MIN(通用估算系数!$B$7*(VLOOKUP(钥匙投放计算!B119,通用估算系数!$N$1:$O$11,2,FALSE)+0.5*(1-VLOOKUP(钥匙投放计算!B119,通用估算系数!$N$1:$O$11,2,FALSE)))*VLOOKUP(B119,通用估算系数!$G$1:$H$11,2,FALSE),通用估算系数!$B$6)</f>
        <v>200</v>
      </c>
      <c r="E119">
        <v>10</v>
      </c>
      <c r="F119">
        <f>IF(MOD(A119,通用估算系数!$B$9),MOD(A119,通用估算系数!$B$9),通用估算系数!$B$9)</f>
        <v>6</v>
      </c>
      <c r="G119">
        <f>IF(VLOOKUP(F119,[1]基础经济系数!$B$194:$C$221,2,FALSE)="钥匙",VLOOKUP(F119,[1]基础经济系数!$B$194:$D$221,3,FALSE),0)</f>
        <v>0</v>
      </c>
      <c r="H119">
        <f>ROUNDDOWN([1]BattlePass!$S$22/通用估算系数!$B$10,2)</f>
        <v>1.28</v>
      </c>
      <c r="I119">
        <f>IF(VLOOKUP(F119,[1]基础经济系数!$B$194:$C$221,2,FALSE)="双倍钥匙",VLOOKUP(F119,[1]基础经济系数!$B$194:$D$221,3,FALSE),0)</f>
        <v>0</v>
      </c>
      <c r="J119">
        <v>0</v>
      </c>
      <c r="K119">
        <f>20*通用估算系数!$B$8</f>
        <v>12</v>
      </c>
      <c r="L119">
        <f>ROUNDDOWN([1]BattlePass!$S$23/通用估算系数!$B$10,2)</f>
        <v>1</v>
      </c>
    </row>
    <row r="120" spans="1:12" x14ac:dyDescent="0.2">
      <c r="A120">
        <f>玩家成长时间线!A120</f>
        <v>119</v>
      </c>
      <c r="B120">
        <f>玩家成长时间线!B120</f>
        <v>10</v>
      </c>
      <c r="C120">
        <f t="shared" si="1"/>
        <v>231.28</v>
      </c>
      <c r="D120">
        <f>MIN(通用估算系数!$B$7*(VLOOKUP(钥匙投放计算!B120,通用估算系数!$N$1:$O$11,2,FALSE)+0.5*(1-VLOOKUP(钥匙投放计算!B120,通用估算系数!$N$1:$O$11,2,FALSE)))*VLOOKUP(B120,通用估算系数!$G$1:$H$11,2,FALSE),通用估算系数!$B$6)</f>
        <v>200</v>
      </c>
      <c r="E120">
        <v>10</v>
      </c>
      <c r="F120">
        <f>IF(MOD(A120,通用估算系数!$B$9),MOD(A120,通用估算系数!$B$9),通用估算系数!$B$9)</f>
        <v>7</v>
      </c>
      <c r="G120">
        <f>IF(VLOOKUP(F120,[1]基础经济系数!$B$194:$C$221,2,FALSE)="钥匙",VLOOKUP(F120,[1]基础经济系数!$B$194:$D$221,3,FALSE),0)</f>
        <v>0</v>
      </c>
      <c r="H120">
        <f>ROUNDDOWN([1]BattlePass!$S$22/通用估算系数!$B$10,2)</f>
        <v>1.28</v>
      </c>
      <c r="I120">
        <f>IF(VLOOKUP(F120,[1]基础经济系数!$B$194:$C$221,2,FALSE)="双倍钥匙",VLOOKUP(F120,[1]基础经济系数!$B$194:$D$221,3,FALSE),0)</f>
        <v>0</v>
      </c>
      <c r="J120">
        <v>0</v>
      </c>
      <c r="K120">
        <f>20*通用估算系数!$B$8</f>
        <v>12</v>
      </c>
      <c r="L120">
        <f>ROUNDDOWN([1]BattlePass!$S$23/通用估算系数!$B$10,2)</f>
        <v>1</v>
      </c>
    </row>
    <row r="121" spans="1:12" x14ac:dyDescent="0.2">
      <c r="A121">
        <f>玩家成长时间线!A121</f>
        <v>120</v>
      </c>
      <c r="B121">
        <f>玩家成长时间线!B121</f>
        <v>10</v>
      </c>
      <c r="C121">
        <f t="shared" si="1"/>
        <v>232.28</v>
      </c>
      <c r="D121">
        <f>MIN(通用估算系数!$B$7*(VLOOKUP(钥匙投放计算!B121,通用估算系数!$N$1:$O$11,2,FALSE)+0.5*(1-VLOOKUP(钥匙投放计算!B121,通用估算系数!$N$1:$O$11,2,FALSE)))*VLOOKUP(B121,通用估算系数!$G$1:$H$11,2,FALSE),通用估算系数!$B$6)</f>
        <v>200</v>
      </c>
      <c r="E121">
        <v>10</v>
      </c>
      <c r="F121">
        <f>IF(MOD(A121,通用估算系数!$B$9),MOD(A121,通用估算系数!$B$9),通用估算系数!$B$9)</f>
        <v>8</v>
      </c>
      <c r="G121">
        <f>IF(VLOOKUP(F121,[1]基础经济系数!$B$194:$C$221,2,FALSE)="钥匙",VLOOKUP(F121,[1]基础经济系数!$B$194:$D$221,3,FALSE),0)</f>
        <v>0</v>
      </c>
      <c r="H121">
        <f>ROUNDDOWN([1]BattlePass!$S$22/通用估算系数!$B$10,2)</f>
        <v>1.28</v>
      </c>
      <c r="I121">
        <f>IF(VLOOKUP(F121,[1]基础经济系数!$B$194:$C$221,2,FALSE)="双倍钥匙",VLOOKUP(F121,[1]基础经济系数!$B$194:$D$221,3,FALSE),0)</f>
        <v>0</v>
      </c>
      <c r="J121">
        <v>0</v>
      </c>
      <c r="K121">
        <f>20*通用估算系数!$B$8</f>
        <v>12</v>
      </c>
      <c r="L121">
        <f>ROUNDDOWN([1]BattlePass!$S$23/通用估算系数!$B$10,2)</f>
        <v>1</v>
      </c>
    </row>
    <row r="122" spans="1:12" x14ac:dyDescent="0.2">
      <c r="A122">
        <f>玩家成长时间线!A122</f>
        <v>121</v>
      </c>
      <c r="B122">
        <f>玩家成长时间线!B122</f>
        <v>10</v>
      </c>
      <c r="C122">
        <f t="shared" si="1"/>
        <v>253.28</v>
      </c>
      <c r="D122">
        <f>MIN(通用估算系数!$B$7*(VLOOKUP(钥匙投放计算!B122,通用估算系数!$N$1:$O$11,2,FALSE)+0.5*(1-VLOOKUP(钥匙投放计算!B122,通用估算系数!$N$1:$O$11,2,FALSE)))*VLOOKUP(B122,通用估算系数!$G$1:$H$11,2,FALSE),通用估算系数!$B$6)</f>
        <v>200</v>
      </c>
      <c r="E122">
        <v>10</v>
      </c>
      <c r="F122">
        <f>IF(MOD(A122,通用估算系数!$B$9),MOD(A122,通用估算系数!$B$9),通用估算系数!$B$9)</f>
        <v>9</v>
      </c>
      <c r="G122">
        <f>IF(VLOOKUP(F122,[1]基础经济系数!$B$194:$C$221,2,FALSE)="钥匙",VLOOKUP(F122,[1]基础经济系数!$B$194:$D$221,3,FALSE),0)</f>
        <v>0</v>
      </c>
      <c r="H122">
        <f>ROUNDDOWN([1]BattlePass!$S$22/通用估算系数!$B$10,2)</f>
        <v>1.28</v>
      </c>
      <c r="I122">
        <f>IF(VLOOKUP(F122,[1]基础经济系数!$B$194:$C$221,2,FALSE)="双倍钥匙",VLOOKUP(F122,[1]基础经济系数!$B$194:$D$221,3,FALSE),0)</f>
        <v>20</v>
      </c>
      <c r="J122">
        <v>0</v>
      </c>
      <c r="K122">
        <f>20*通用估算系数!$B$8</f>
        <v>12</v>
      </c>
      <c r="L122">
        <f>ROUNDDOWN([1]BattlePass!$S$23/通用估算系数!$B$10,2)</f>
        <v>1</v>
      </c>
    </row>
    <row r="123" spans="1:12" x14ac:dyDescent="0.2">
      <c r="A123">
        <f>玩家成长时间线!A123</f>
        <v>122</v>
      </c>
      <c r="B123">
        <f>玩家成长时间线!B123</f>
        <v>10</v>
      </c>
      <c r="C123">
        <f t="shared" si="1"/>
        <v>234.28</v>
      </c>
      <c r="D123">
        <f>MIN(通用估算系数!$B$7*(VLOOKUP(钥匙投放计算!B123,通用估算系数!$N$1:$O$11,2,FALSE)+0.5*(1-VLOOKUP(钥匙投放计算!B123,通用估算系数!$N$1:$O$11,2,FALSE)))*VLOOKUP(B123,通用估算系数!$G$1:$H$11,2,FALSE),通用估算系数!$B$6)</f>
        <v>200</v>
      </c>
      <c r="E123">
        <v>10</v>
      </c>
      <c r="F123">
        <f>IF(MOD(A123,通用估算系数!$B$9),MOD(A123,通用估算系数!$B$9),通用估算系数!$B$9)</f>
        <v>10</v>
      </c>
      <c r="G123">
        <f>IF(VLOOKUP(F123,[1]基础经济系数!$B$194:$C$221,2,FALSE)="钥匙",VLOOKUP(F123,[1]基础经济系数!$B$194:$D$221,3,FALSE),0)</f>
        <v>0</v>
      </c>
      <c r="H123">
        <f>ROUNDDOWN([1]BattlePass!$S$22/通用估算系数!$B$10,2)</f>
        <v>1.28</v>
      </c>
      <c r="I123">
        <f>IF(VLOOKUP(F123,[1]基础经济系数!$B$194:$C$221,2,FALSE)="双倍钥匙",VLOOKUP(F123,[1]基础经济系数!$B$194:$D$221,3,FALSE),0)</f>
        <v>0</v>
      </c>
      <c r="J123">
        <v>0</v>
      </c>
      <c r="K123">
        <f>20*通用估算系数!$B$8</f>
        <v>12</v>
      </c>
      <c r="L123">
        <f>ROUNDDOWN([1]BattlePass!$S$23/通用估算系数!$B$10,2)</f>
        <v>1</v>
      </c>
    </row>
    <row r="124" spans="1:12" x14ac:dyDescent="0.2">
      <c r="A124">
        <f>玩家成长时间线!A124</f>
        <v>123</v>
      </c>
      <c r="B124">
        <f>玩家成长时间线!B124</f>
        <v>10</v>
      </c>
      <c r="C124">
        <f t="shared" si="1"/>
        <v>235.28</v>
      </c>
      <c r="D124">
        <f>MIN(通用估算系数!$B$7*(VLOOKUP(钥匙投放计算!B124,通用估算系数!$N$1:$O$11,2,FALSE)+0.5*(1-VLOOKUP(钥匙投放计算!B124,通用估算系数!$N$1:$O$11,2,FALSE)))*VLOOKUP(B124,通用估算系数!$G$1:$H$11,2,FALSE),通用估算系数!$B$6)</f>
        <v>200</v>
      </c>
      <c r="E124">
        <v>10</v>
      </c>
      <c r="F124">
        <f>IF(MOD(A124,通用估算系数!$B$9),MOD(A124,通用估算系数!$B$9),通用估算系数!$B$9)</f>
        <v>11</v>
      </c>
      <c r="G124">
        <f>IF(VLOOKUP(F124,[1]基础经济系数!$B$194:$C$221,2,FALSE)="钥匙",VLOOKUP(F124,[1]基础经济系数!$B$194:$D$221,3,FALSE),0)</f>
        <v>0</v>
      </c>
      <c r="H124">
        <f>ROUNDDOWN([1]BattlePass!$S$22/通用估算系数!$B$10,2)</f>
        <v>1.28</v>
      </c>
      <c r="I124">
        <f>IF(VLOOKUP(F124,[1]基础经济系数!$B$194:$C$221,2,FALSE)="双倍钥匙",VLOOKUP(F124,[1]基础经济系数!$B$194:$D$221,3,FALSE),0)</f>
        <v>0</v>
      </c>
      <c r="J124">
        <v>0</v>
      </c>
      <c r="K124">
        <f>20*通用估算系数!$B$8</f>
        <v>12</v>
      </c>
      <c r="L124">
        <f>ROUNDDOWN([1]BattlePass!$S$23/通用估算系数!$B$10,2)</f>
        <v>1</v>
      </c>
    </row>
    <row r="125" spans="1:12" x14ac:dyDescent="0.2">
      <c r="A125">
        <f>玩家成长时间线!A125</f>
        <v>124</v>
      </c>
      <c r="B125">
        <f>玩家成长时间线!B125</f>
        <v>10</v>
      </c>
      <c r="C125">
        <f t="shared" si="1"/>
        <v>256.27999999999997</v>
      </c>
      <c r="D125">
        <f>MIN(通用估算系数!$B$7*(VLOOKUP(钥匙投放计算!B125,通用估算系数!$N$1:$O$11,2,FALSE)+0.5*(1-VLOOKUP(钥匙投放计算!B125,通用估算系数!$N$1:$O$11,2,FALSE)))*VLOOKUP(B125,通用估算系数!$G$1:$H$11,2,FALSE),通用估算系数!$B$6)</f>
        <v>200</v>
      </c>
      <c r="E125">
        <v>10</v>
      </c>
      <c r="F125">
        <f>IF(MOD(A125,通用估算系数!$B$9),MOD(A125,通用估算系数!$B$9),通用估算系数!$B$9)</f>
        <v>12</v>
      </c>
      <c r="G125">
        <f>IF(VLOOKUP(F125,[1]基础经济系数!$B$194:$C$221,2,FALSE)="钥匙",VLOOKUP(F125,[1]基础经济系数!$B$194:$D$221,3,FALSE),0)</f>
        <v>0</v>
      </c>
      <c r="H125">
        <f>ROUNDDOWN([1]BattlePass!$S$22/通用估算系数!$B$10,2)</f>
        <v>1.28</v>
      </c>
      <c r="I125">
        <f>IF(VLOOKUP(F125,[1]基础经济系数!$B$194:$C$221,2,FALSE)="双倍钥匙",VLOOKUP(F125,[1]基础经济系数!$B$194:$D$221,3,FALSE),0)</f>
        <v>20</v>
      </c>
      <c r="J125">
        <v>0</v>
      </c>
      <c r="K125">
        <f>20*通用估算系数!$B$8</f>
        <v>12</v>
      </c>
      <c r="L125">
        <f>ROUNDDOWN([1]BattlePass!$S$23/通用估算系数!$B$10,2)</f>
        <v>1</v>
      </c>
    </row>
    <row r="126" spans="1:12" x14ac:dyDescent="0.2">
      <c r="A126">
        <f>玩家成长时间线!A126</f>
        <v>125</v>
      </c>
      <c r="B126">
        <f>玩家成长时间线!B126</f>
        <v>10</v>
      </c>
      <c r="C126">
        <f t="shared" si="1"/>
        <v>237.28</v>
      </c>
      <c r="D126">
        <f>MIN(通用估算系数!$B$7*(VLOOKUP(钥匙投放计算!B126,通用估算系数!$N$1:$O$11,2,FALSE)+0.5*(1-VLOOKUP(钥匙投放计算!B126,通用估算系数!$N$1:$O$11,2,FALSE)))*VLOOKUP(B126,通用估算系数!$G$1:$H$11,2,FALSE),通用估算系数!$B$6)</f>
        <v>200</v>
      </c>
      <c r="E126">
        <v>10</v>
      </c>
      <c r="F126">
        <f>IF(MOD(A126,通用估算系数!$B$9),MOD(A126,通用估算系数!$B$9),通用估算系数!$B$9)</f>
        <v>13</v>
      </c>
      <c r="G126">
        <f>IF(VLOOKUP(F126,[1]基础经济系数!$B$194:$C$221,2,FALSE)="钥匙",VLOOKUP(F126,[1]基础经济系数!$B$194:$D$221,3,FALSE),0)</f>
        <v>0</v>
      </c>
      <c r="H126">
        <f>ROUNDDOWN([1]BattlePass!$S$22/通用估算系数!$B$10,2)</f>
        <v>1.28</v>
      </c>
      <c r="I126">
        <f>IF(VLOOKUP(F126,[1]基础经济系数!$B$194:$C$221,2,FALSE)="双倍钥匙",VLOOKUP(F126,[1]基础经济系数!$B$194:$D$221,3,FALSE),0)</f>
        <v>0</v>
      </c>
      <c r="J126">
        <v>0</v>
      </c>
      <c r="K126">
        <f>20*通用估算系数!$B$8</f>
        <v>12</v>
      </c>
      <c r="L126">
        <f>ROUNDDOWN([1]BattlePass!$S$23/通用估算系数!$B$10,2)</f>
        <v>1</v>
      </c>
    </row>
    <row r="127" spans="1:12" x14ac:dyDescent="0.2">
      <c r="A127">
        <f>玩家成长时间线!A127</f>
        <v>126</v>
      </c>
      <c r="B127">
        <f>玩家成长时间线!B127</f>
        <v>8</v>
      </c>
      <c r="C127">
        <f t="shared" si="1"/>
        <v>238.28</v>
      </c>
      <c r="D127">
        <f>MIN(通用估算系数!$B$7*(VLOOKUP(钥匙投放计算!B127,通用估算系数!$N$1:$O$11,2,FALSE)+0.5*(1-VLOOKUP(钥匙投放计算!B127,通用估算系数!$N$1:$O$11,2,FALSE)))*VLOOKUP(B127,通用估算系数!$G$1:$H$11,2,FALSE),通用估算系数!$B$6)</f>
        <v>200</v>
      </c>
      <c r="E127">
        <v>10</v>
      </c>
      <c r="F127">
        <f>IF(MOD(A127,通用估算系数!$B$9),MOD(A127,通用估算系数!$B$9),通用估算系数!$B$9)</f>
        <v>14</v>
      </c>
      <c r="G127">
        <f>IF(VLOOKUP(F127,[1]基础经济系数!$B$194:$C$221,2,FALSE)="钥匙",VLOOKUP(F127,[1]基础经济系数!$B$194:$D$221,3,FALSE),0)</f>
        <v>0</v>
      </c>
      <c r="H127">
        <f>ROUNDDOWN([1]BattlePass!$S$22/通用估算系数!$B$10,2)</f>
        <v>1.28</v>
      </c>
      <c r="I127">
        <f>IF(VLOOKUP(F127,[1]基础经济系数!$B$194:$C$221,2,FALSE)="双倍钥匙",VLOOKUP(F127,[1]基础经济系数!$B$194:$D$221,3,FALSE),0)</f>
        <v>0</v>
      </c>
      <c r="J127">
        <v>0</v>
      </c>
      <c r="K127">
        <f>20*通用估算系数!$B$8</f>
        <v>12</v>
      </c>
      <c r="L127">
        <f>ROUNDDOWN([1]BattlePass!$S$23/通用估算系数!$B$10,2)</f>
        <v>1</v>
      </c>
    </row>
    <row r="128" spans="1:12" x14ac:dyDescent="0.2">
      <c r="A128">
        <f>玩家成长时间线!A128</f>
        <v>127</v>
      </c>
      <c r="B128">
        <f>玩家成长时间线!B128</f>
        <v>8</v>
      </c>
      <c r="C128">
        <f t="shared" si="1"/>
        <v>239.28</v>
      </c>
      <c r="D128">
        <f>MIN(通用估算系数!$B$7*(VLOOKUP(钥匙投放计算!B128,通用估算系数!$N$1:$O$11,2,FALSE)+0.5*(1-VLOOKUP(钥匙投放计算!B128,通用估算系数!$N$1:$O$11,2,FALSE)))*VLOOKUP(B128,通用估算系数!$G$1:$H$11,2,FALSE),通用估算系数!$B$6)</f>
        <v>200</v>
      </c>
      <c r="E128">
        <v>10</v>
      </c>
      <c r="F128">
        <f>IF(MOD(A128,通用估算系数!$B$9),MOD(A128,通用估算系数!$B$9),通用估算系数!$B$9)</f>
        <v>15</v>
      </c>
      <c r="G128">
        <f>IF(VLOOKUP(F128,[1]基础经济系数!$B$194:$C$221,2,FALSE)="钥匙",VLOOKUP(F128,[1]基础经济系数!$B$194:$D$221,3,FALSE),0)</f>
        <v>0</v>
      </c>
      <c r="H128">
        <f>ROUNDDOWN([1]BattlePass!$S$22/通用估算系数!$B$10,2)</f>
        <v>1.28</v>
      </c>
      <c r="I128">
        <f>IF(VLOOKUP(F128,[1]基础经济系数!$B$194:$C$221,2,FALSE)="双倍钥匙",VLOOKUP(F128,[1]基础经济系数!$B$194:$D$221,3,FALSE),0)</f>
        <v>0</v>
      </c>
      <c r="J128">
        <v>0</v>
      </c>
      <c r="K128">
        <f>20*通用估算系数!$B$8</f>
        <v>12</v>
      </c>
      <c r="L128">
        <f>ROUNDDOWN([1]BattlePass!$S$23/通用估算系数!$B$10,2)</f>
        <v>1</v>
      </c>
    </row>
    <row r="129" spans="1:12" x14ac:dyDescent="0.2">
      <c r="A129">
        <f>玩家成长时间线!A129</f>
        <v>128</v>
      </c>
      <c r="B129">
        <f>玩家成长时间线!B129</f>
        <v>8</v>
      </c>
      <c r="C129">
        <f t="shared" si="1"/>
        <v>260.27999999999997</v>
      </c>
      <c r="D129">
        <f>MIN(通用估算系数!$B$7*(VLOOKUP(钥匙投放计算!B129,通用估算系数!$N$1:$O$11,2,FALSE)+0.5*(1-VLOOKUP(钥匙投放计算!B129,通用估算系数!$N$1:$O$11,2,FALSE)))*VLOOKUP(B129,通用估算系数!$G$1:$H$11,2,FALSE),通用估算系数!$B$6)</f>
        <v>200</v>
      </c>
      <c r="E129">
        <v>10</v>
      </c>
      <c r="F129">
        <f>IF(MOD(A129,通用估算系数!$B$9),MOD(A129,通用估算系数!$B$9),通用估算系数!$B$9)</f>
        <v>16</v>
      </c>
      <c r="G129">
        <f>IF(VLOOKUP(F129,[1]基础经济系数!$B$194:$C$221,2,FALSE)="钥匙",VLOOKUP(F129,[1]基础经济系数!$B$194:$D$221,3,FALSE),0)</f>
        <v>20</v>
      </c>
      <c r="H129">
        <f>ROUNDDOWN([1]BattlePass!$S$22/通用估算系数!$B$10,2)</f>
        <v>1.28</v>
      </c>
      <c r="I129">
        <f>IF(VLOOKUP(F129,[1]基础经济系数!$B$194:$C$221,2,FALSE)="双倍钥匙",VLOOKUP(F129,[1]基础经济系数!$B$194:$D$221,3,FALSE),0)</f>
        <v>0</v>
      </c>
      <c r="J129">
        <v>0</v>
      </c>
      <c r="K129">
        <f>20*通用估算系数!$B$8</f>
        <v>12</v>
      </c>
      <c r="L129">
        <f>ROUNDDOWN([1]BattlePass!$S$23/通用估算系数!$B$10,2)</f>
        <v>1</v>
      </c>
    </row>
    <row r="130" spans="1:12" x14ac:dyDescent="0.2">
      <c r="A130">
        <f>玩家成长时间线!A130</f>
        <v>129</v>
      </c>
      <c r="B130">
        <f>玩家成长时间线!B130</f>
        <v>9</v>
      </c>
      <c r="C130">
        <f t="shared" si="1"/>
        <v>241.28</v>
      </c>
      <c r="D130">
        <f>MIN(通用估算系数!$B$7*(VLOOKUP(钥匙投放计算!B130,通用估算系数!$N$1:$O$11,2,FALSE)+0.5*(1-VLOOKUP(钥匙投放计算!B130,通用估算系数!$N$1:$O$11,2,FALSE)))*VLOOKUP(B130,通用估算系数!$G$1:$H$11,2,FALSE),通用估算系数!$B$6)</f>
        <v>200</v>
      </c>
      <c r="E130">
        <v>10</v>
      </c>
      <c r="F130">
        <f>IF(MOD(A130,通用估算系数!$B$9),MOD(A130,通用估算系数!$B$9),通用估算系数!$B$9)</f>
        <v>17</v>
      </c>
      <c r="G130">
        <f>IF(VLOOKUP(F130,[1]基础经济系数!$B$194:$C$221,2,FALSE)="钥匙",VLOOKUP(F130,[1]基础经济系数!$B$194:$D$221,3,FALSE),0)</f>
        <v>0</v>
      </c>
      <c r="H130">
        <f>ROUNDDOWN([1]BattlePass!$S$22/通用估算系数!$B$10,2)</f>
        <v>1.28</v>
      </c>
      <c r="I130">
        <f>IF(VLOOKUP(F130,[1]基础经济系数!$B$194:$C$221,2,FALSE)="双倍钥匙",VLOOKUP(F130,[1]基础经济系数!$B$194:$D$221,3,FALSE),0)</f>
        <v>0</v>
      </c>
      <c r="J130">
        <v>0</v>
      </c>
      <c r="K130">
        <f>20*通用估算系数!$B$8</f>
        <v>12</v>
      </c>
      <c r="L130">
        <f>ROUNDDOWN([1]BattlePass!$S$23/通用估算系数!$B$10,2)</f>
        <v>1</v>
      </c>
    </row>
    <row r="131" spans="1:12" x14ac:dyDescent="0.2">
      <c r="A131">
        <f>玩家成长时间线!A131</f>
        <v>130</v>
      </c>
      <c r="B131">
        <f>玩家成长时间线!B131</f>
        <v>9</v>
      </c>
      <c r="C131">
        <f t="shared" ref="C131:C194" si="2">SUM(D131:L131)</f>
        <v>242.28</v>
      </c>
      <c r="D131">
        <f>MIN(通用估算系数!$B$7*(VLOOKUP(钥匙投放计算!B131,通用估算系数!$N$1:$O$11,2,FALSE)+0.5*(1-VLOOKUP(钥匙投放计算!B131,通用估算系数!$N$1:$O$11,2,FALSE)))*VLOOKUP(B131,通用估算系数!$G$1:$H$11,2,FALSE),通用估算系数!$B$6)</f>
        <v>200</v>
      </c>
      <c r="E131">
        <v>10</v>
      </c>
      <c r="F131">
        <f>IF(MOD(A131,通用估算系数!$B$9),MOD(A131,通用估算系数!$B$9),通用估算系数!$B$9)</f>
        <v>18</v>
      </c>
      <c r="G131">
        <f>IF(VLOOKUP(F131,[1]基础经济系数!$B$194:$C$221,2,FALSE)="钥匙",VLOOKUP(F131,[1]基础经济系数!$B$194:$D$221,3,FALSE),0)</f>
        <v>0</v>
      </c>
      <c r="H131">
        <f>ROUNDDOWN([1]BattlePass!$S$22/通用估算系数!$B$10,2)</f>
        <v>1.28</v>
      </c>
      <c r="I131">
        <f>IF(VLOOKUP(F131,[1]基础经济系数!$B$194:$C$221,2,FALSE)="双倍钥匙",VLOOKUP(F131,[1]基础经济系数!$B$194:$D$221,3,FALSE),0)</f>
        <v>0</v>
      </c>
      <c r="J131">
        <v>0</v>
      </c>
      <c r="K131">
        <f>20*通用估算系数!$B$8</f>
        <v>12</v>
      </c>
      <c r="L131">
        <f>ROUNDDOWN([1]BattlePass!$S$23/通用估算系数!$B$10,2)</f>
        <v>1</v>
      </c>
    </row>
    <row r="132" spans="1:12" x14ac:dyDescent="0.2">
      <c r="A132">
        <f>玩家成长时间线!A132</f>
        <v>131</v>
      </c>
      <c r="B132">
        <f>玩家成长时间线!B132</f>
        <v>9</v>
      </c>
      <c r="C132">
        <f t="shared" si="2"/>
        <v>263.27999999999997</v>
      </c>
      <c r="D132">
        <f>MIN(通用估算系数!$B$7*(VLOOKUP(钥匙投放计算!B132,通用估算系数!$N$1:$O$11,2,FALSE)+0.5*(1-VLOOKUP(钥匙投放计算!B132,通用估算系数!$N$1:$O$11,2,FALSE)))*VLOOKUP(B132,通用估算系数!$G$1:$H$11,2,FALSE),通用估算系数!$B$6)</f>
        <v>200</v>
      </c>
      <c r="E132">
        <v>10</v>
      </c>
      <c r="F132">
        <f>IF(MOD(A132,通用估算系数!$B$9),MOD(A132,通用估算系数!$B$9),通用估算系数!$B$9)</f>
        <v>19</v>
      </c>
      <c r="G132">
        <f>IF(VLOOKUP(F132,[1]基础经济系数!$B$194:$C$221,2,FALSE)="钥匙",VLOOKUP(F132,[1]基础经济系数!$B$194:$D$221,3,FALSE),0)</f>
        <v>0</v>
      </c>
      <c r="H132">
        <f>ROUNDDOWN([1]BattlePass!$S$22/通用估算系数!$B$10,2)</f>
        <v>1.28</v>
      </c>
      <c r="I132">
        <f>IF(VLOOKUP(F132,[1]基础经济系数!$B$194:$C$221,2,FALSE)="双倍钥匙",VLOOKUP(F132,[1]基础经济系数!$B$194:$D$221,3,FALSE),0)</f>
        <v>20</v>
      </c>
      <c r="J132">
        <v>0</v>
      </c>
      <c r="K132">
        <f>20*通用估算系数!$B$8</f>
        <v>12</v>
      </c>
      <c r="L132">
        <f>ROUNDDOWN([1]BattlePass!$S$23/通用估算系数!$B$10,2)</f>
        <v>1</v>
      </c>
    </row>
    <row r="133" spans="1:12" x14ac:dyDescent="0.2">
      <c r="A133">
        <f>玩家成长时间线!A133</f>
        <v>132</v>
      </c>
      <c r="B133">
        <f>玩家成长时间线!B133</f>
        <v>10</v>
      </c>
      <c r="C133">
        <f t="shared" si="2"/>
        <v>244.28</v>
      </c>
      <c r="D133">
        <f>MIN(通用估算系数!$B$7*(VLOOKUP(钥匙投放计算!B133,通用估算系数!$N$1:$O$11,2,FALSE)+0.5*(1-VLOOKUP(钥匙投放计算!B133,通用估算系数!$N$1:$O$11,2,FALSE)))*VLOOKUP(B133,通用估算系数!$G$1:$H$11,2,FALSE),通用估算系数!$B$6)</f>
        <v>200</v>
      </c>
      <c r="E133">
        <v>10</v>
      </c>
      <c r="F133">
        <f>IF(MOD(A133,通用估算系数!$B$9),MOD(A133,通用估算系数!$B$9),通用估算系数!$B$9)</f>
        <v>20</v>
      </c>
      <c r="G133">
        <f>IF(VLOOKUP(F133,[1]基础经济系数!$B$194:$C$221,2,FALSE)="钥匙",VLOOKUP(F133,[1]基础经济系数!$B$194:$D$221,3,FALSE),0)</f>
        <v>0</v>
      </c>
      <c r="H133">
        <f>ROUNDDOWN([1]BattlePass!$S$22/通用估算系数!$B$10,2)</f>
        <v>1.28</v>
      </c>
      <c r="I133">
        <f>IF(VLOOKUP(F133,[1]基础经济系数!$B$194:$C$221,2,FALSE)="双倍钥匙",VLOOKUP(F133,[1]基础经济系数!$B$194:$D$221,3,FALSE),0)</f>
        <v>0</v>
      </c>
      <c r="J133">
        <v>0</v>
      </c>
      <c r="K133">
        <f>20*通用估算系数!$B$8</f>
        <v>12</v>
      </c>
      <c r="L133">
        <f>ROUNDDOWN([1]BattlePass!$S$23/通用估算系数!$B$10,2)</f>
        <v>1</v>
      </c>
    </row>
    <row r="134" spans="1:12" x14ac:dyDescent="0.2">
      <c r="A134">
        <f>玩家成长时间线!A134</f>
        <v>133</v>
      </c>
      <c r="B134">
        <f>玩家成长时间线!B134</f>
        <v>10</v>
      </c>
      <c r="C134">
        <f t="shared" si="2"/>
        <v>245.28</v>
      </c>
      <c r="D134">
        <f>MIN(通用估算系数!$B$7*(VLOOKUP(钥匙投放计算!B134,通用估算系数!$N$1:$O$11,2,FALSE)+0.5*(1-VLOOKUP(钥匙投放计算!B134,通用估算系数!$N$1:$O$11,2,FALSE)))*VLOOKUP(B134,通用估算系数!$G$1:$H$11,2,FALSE),通用估算系数!$B$6)</f>
        <v>200</v>
      </c>
      <c r="E134">
        <v>10</v>
      </c>
      <c r="F134">
        <f>IF(MOD(A134,通用估算系数!$B$9),MOD(A134,通用估算系数!$B$9),通用估算系数!$B$9)</f>
        <v>21</v>
      </c>
      <c r="G134">
        <f>IF(VLOOKUP(F134,[1]基础经济系数!$B$194:$C$221,2,FALSE)="钥匙",VLOOKUP(F134,[1]基础经济系数!$B$194:$D$221,3,FALSE),0)</f>
        <v>0</v>
      </c>
      <c r="H134">
        <f>ROUNDDOWN([1]BattlePass!$S$22/通用估算系数!$B$10,2)</f>
        <v>1.28</v>
      </c>
      <c r="I134">
        <f>IF(VLOOKUP(F134,[1]基础经济系数!$B$194:$C$221,2,FALSE)="双倍钥匙",VLOOKUP(F134,[1]基础经济系数!$B$194:$D$221,3,FALSE),0)</f>
        <v>0</v>
      </c>
      <c r="J134">
        <v>0</v>
      </c>
      <c r="K134">
        <f>20*通用估算系数!$B$8</f>
        <v>12</v>
      </c>
      <c r="L134">
        <f>ROUNDDOWN([1]BattlePass!$S$23/通用估算系数!$B$10,2)</f>
        <v>1</v>
      </c>
    </row>
    <row r="135" spans="1:12" x14ac:dyDescent="0.2">
      <c r="A135">
        <f>玩家成长时间线!A135</f>
        <v>134</v>
      </c>
      <c r="B135">
        <f>玩家成长时间线!B135</f>
        <v>10</v>
      </c>
      <c r="C135">
        <f t="shared" si="2"/>
        <v>246.28</v>
      </c>
      <c r="D135">
        <f>MIN(通用估算系数!$B$7*(VLOOKUP(钥匙投放计算!B135,通用估算系数!$N$1:$O$11,2,FALSE)+0.5*(1-VLOOKUP(钥匙投放计算!B135,通用估算系数!$N$1:$O$11,2,FALSE)))*VLOOKUP(B135,通用估算系数!$G$1:$H$11,2,FALSE),通用估算系数!$B$6)</f>
        <v>200</v>
      </c>
      <c r="E135">
        <v>10</v>
      </c>
      <c r="F135">
        <f>IF(MOD(A135,通用估算系数!$B$9),MOD(A135,通用估算系数!$B$9),通用估算系数!$B$9)</f>
        <v>22</v>
      </c>
      <c r="G135">
        <f>IF(VLOOKUP(F135,[1]基础经济系数!$B$194:$C$221,2,FALSE)="钥匙",VLOOKUP(F135,[1]基础经济系数!$B$194:$D$221,3,FALSE),0)</f>
        <v>0</v>
      </c>
      <c r="H135">
        <f>ROUNDDOWN([1]BattlePass!$S$22/通用估算系数!$B$10,2)</f>
        <v>1.28</v>
      </c>
      <c r="I135">
        <f>IF(VLOOKUP(F135,[1]基础经济系数!$B$194:$C$221,2,FALSE)="双倍钥匙",VLOOKUP(F135,[1]基础经济系数!$B$194:$D$221,3,FALSE),0)</f>
        <v>0</v>
      </c>
      <c r="J135">
        <v>0</v>
      </c>
      <c r="K135">
        <f>20*通用估算系数!$B$8</f>
        <v>12</v>
      </c>
      <c r="L135">
        <f>ROUNDDOWN([1]BattlePass!$S$23/通用估算系数!$B$10,2)</f>
        <v>1</v>
      </c>
    </row>
    <row r="136" spans="1:12" x14ac:dyDescent="0.2">
      <c r="A136">
        <f>玩家成长时间线!A136</f>
        <v>135</v>
      </c>
      <c r="B136">
        <f>玩家成长时间线!B136</f>
        <v>10</v>
      </c>
      <c r="C136">
        <f t="shared" si="2"/>
        <v>267.27999999999997</v>
      </c>
      <c r="D136">
        <f>MIN(通用估算系数!$B$7*(VLOOKUP(钥匙投放计算!B136,通用估算系数!$N$1:$O$11,2,FALSE)+0.5*(1-VLOOKUP(钥匙投放计算!B136,通用估算系数!$N$1:$O$11,2,FALSE)))*VLOOKUP(B136,通用估算系数!$G$1:$H$11,2,FALSE),通用估算系数!$B$6)</f>
        <v>200</v>
      </c>
      <c r="E136">
        <v>10</v>
      </c>
      <c r="F136">
        <f>IF(MOD(A136,通用估算系数!$B$9),MOD(A136,通用估算系数!$B$9),通用估算系数!$B$9)</f>
        <v>23</v>
      </c>
      <c r="G136">
        <f>IF(VLOOKUP(F136,[1]基础经济系数!$B$194:$C$221,2,FALSE)="钥匙",VLOOKUP(F136,[1]基础经济系数!$B$194:$D$221,3,FALSE),0)</f>
        <v>0</v>
      </c>
      <c r="H136">
        <f>ROUNDDOWN([1]BattlePass!$S$22/通用估算系数!$B$10,2)</f>
        <v>1.28</v>
      </c>
      <c r="I136">
        <f>IF(VLOOKUP(F136,[1]基础经济系数!$B$194:$C$221,2,FALSE)="双倍钥匙",VLOOKUP(F136,[1]基础经济系数!$B$194:$D$221,3,FALSE),0)</f>
        <v>20</v>
      </c>
      <c r="J136">
        <v>0</v>
      </c>
      <c r="K136">
        <f>20*通用估算系数!$B$8</f>
        <v>12</v>
      </c>
      <c r="L136">
        <f>ROUNDDOWN([1]BattlePass!$S$23/通用估算系数!$B$10,2)</f>
        <v>1</v>
      </c>
    </row>
    <row r="137" spans="1:12" x14ac:dyDescent="0.2">
      <c r="A137">
        <f>玩家成长时间线!A137</f>
        <v>136</v>
      </c>
      <c r="B137">
        <f>玩家成长时间线!B137</f>
        <v>10</v>
      </c>
      <c r="C137">
        <f t="shared" si="2"/>
        <v>248.28</v>
      </c>
      <c r="D137">
        <f>MIN(通用估算系数!$B$7*(VLOOKUP(钥匙投放计算!B137,通用估算系数!$N$1:$O$11,2,FALSE)+0.5*(1-VLOOKUP(钥匙投放计算!B137,通用估算系数!$N$1:$O$11,2,FALSE)))*VLOOKUP(B137,通用估算系数!$G$1:$H$11,2,FALSE),通用估算系数!$B$6)</f>
        <v>200</v>
      </c>
      <c r="E137">
        <v>10</v>
      </c>
      <c r="F137">
        <f>IF(MOD(A137,通用估算系数!$B$9),MOD(A137,通用估算系数!$B$9),通用估算系数!$B$9)</f>
        <v>24</v>
      </c>
      <c r="G137">
        <f>IF(VLOOKUP(F137,[1]基础经济系数!$B$194:$C$221,2,FALSE)="钥匙",VLOOKUP(F137,[1]基础经济系数!$B$194:$D$221,3,FALSE),0)</f>
        <v>0</v>
      </c>
      <c r="H137">
        <f>ROUNDDOWN([1]BattlePass!$S$22/通用估算系数!$B$10,2)</f>
        <v>1.28</v>
      </c>
      <c r="I137">
        <f>IF(VLOOKUP(F137,[1]基础经济系数!$B$194:$C$221,2,FALSE)="双倍钥匙",VLOOKUP(F137,[1]基础经济系数!$B$194:$D$221,3,FALSE),0)</f>
        <v>0</v>
      </c>
      <c r="J137">
        <v>0</v>
      </c>
      <c r="K137">
        <f>20*通用估算系数!$B$8</f>
        <v>12</v>
      </c>
      <c r="L137">
        <f>ROUNDDOWN([1]BattlePass!$S$23/通用估算系数!$B$10,2)</f>
        <v>1</v>
      </c>
    </row>
    <row r="138" spans="1:12" x14ac:dyDescent="0.2">
      <c r="A138">
        <f>玩家成长时间线!A138</f>
        <v>137</v>
      </c>
      <c r="B138">
        <f>玩家成长时间线!B138</f>
        <v>10</v>
      </c>
      <c r="C138">
        <f t="shared" si="2"/>
        <v>249.28</v>
      </c>
      <c r="D138">
        <f>MIN(通用估算系数!$B$7*(VLOOKUP(钥匙投放计算!B138,通用估算系数!$N$1:$O$11,2,FALSE)+0.5*(1-VLOOKUP(钥匙投放计算!B138,通用估算系数!$N$1:$O$11,2,FALSE)))*VLOOKUP(B138,通用估算系数!$G$1:$H$11,2,FALSE),通用估算系数!$B$6)</f>
        <v>200</v>
      </c>
      <c r="E138">
        <v>10</v>
      </c>
      <c r="F138">
        <f>IF(MOD(A138,通用估算系数!$B$9),MOD(A138,通用估算系数!$B$9),通用估算系数!$B$9)</f>
        <v>25</v>
      </c>
      <c r="G138">
        <f>IF(VLOOKUP(F138,[1]基础经济系数!$B$194:$C$221,2,FALSE)="钥匙",VLOOKUP(F138,[1]基础经济系数!$B$194:$D$221,3,FALSE),0)</f>
        <v>0</v>
      </c>
      <c r="H138">
        <f>ROUNDDOWN([1]BattlePass!$S$22/通用估算系数!$B$10,2)</f>
        <v>1.28</v>
      </c>
      <c r="I138">
        <f>IF(VLOOKUP(F138,[1]基础经济系数!$B$194:$C$221,2,FALSE)="双倍钥匙",VLOOKUP(F138,[1]基础经济系数!$B$194:$D$221,3,FALSE),0)</f>
        <v>0</v>
      </c>
      <c r="J138">
        <v>0</v>
      </c>
      <c r="K138">
        <f>20*通用估算系数!$B$8</f>
        <v>12</v>
      </c>
      <c r="L138">
        <f>ROUNDDOWN([1]BattlePass!$S$23/通用估算系数!$B$10,2)</f>
        <v>1</v>
      </c>
    </row>
    <row r="139" spans="1:12" x14ac:dyDescent="0.2">
      <c r="A139">
        <f>玩家成长时间线!A139</f>
        <v>138</v>
      </c>
      <c r="B139">
        <f>玩家成长时间线!B139</f>
        <v>10</v>
      </c>
      <c r="C139">
        <f t="shared" si="2"/>
        <v>260.27999999999997</v>
      </c>
      <c r="D139">
        <f>MIN(通用估算系数!$B$7*(VLOOKUP(钥匙投放计算!B139,通用估算系数!$N$1:$O$11,2,FALSE)+0.5*(1-VLOOKUP(钥匙投放计算!B139,通用估算系数!$N$1:$O$11,2,FALSE)))*VLOOKUP(B139,通用估算系数!$G$1:$H$11,2,FALSE),通用估算系数!$B$6)</f>
        <v>200</v>
      </c>
      <c r="E139">
        <v>10</v>
      </c>
      <c r="F139">
        <f>IF(MOD(A139,通用估算系数!$B$9),MOD(A139,通用估算系数!$B$9),通用估算系数!$B$9)</f>
        <v>26</v>
      </c>
      <c r="G139">
        <f>IF(VLOOKUP(F139,[1]基础经济系数!$B$194:$C$221,2,FALSE)="钥匙",VLOOKUP(F139,[1]基础经济系数!$B$194:$D$221,3,FALSE),0)</f>
        <v>10</v>
      </c>
      <c r="H139">
        <f>ROUNDDOWN([1]BattlePass!$S$22/通用估算系数!$B$10,2)</f>
        <v>1.28</v>
      </c>
      <c r="I139">
        <f>IF(VLOOKUP(F139,[1]基础经济系数!$B$194:$C$221,2,FALSE)="双倍钥匙",VLOOKUP(F139,[1]基础经济系数!$B$194:$D$221,3,FALSE),0)</f>
        <v>0</v>
      </c>
      <c r="J139">
        <v>0</v>
      </c>
      <c r="K139">
        <f>20*通用估算系数!$B$8</f>
        <v>12</v>
      </c>
      <c r="L139">
        <f>ROUNDDOWN([1]BattlePass!$S$23/通用估算系数!$B$10,2)</f>
        <v>1</v>
      </c>
    </row>
    <row r="140" spans="1:12" x14ac:dyDescent="0.2">
      <c r="A140">
        <f>玩家成长时间线!A140</f>
        <v>139</v>
      </c>
      <c r="B140">
        <f>玩家成长时间线!B140</f>
        <v>10</v>
      </c>
      <c r="C140">
        <f t="shared" si="2"/>
        <v>251.28</v>
      </c>
      <c r="D140">
        <f>MIN(通用估算系数!$B$7*(VLOOKUP(钥匙投放计算!B140,通用估算系数!$N$1:$O$11,2,FALSE)+0.5*(1-VLOOKUP(钥匙投放计算!B140,通用估算系数!$N$1:$O$11,2,FALSE)))*VLOOKUP(B140,通用估算系数!$G$1:$H$11,2,FALSE),通用估算系数!$B$6)</f>
        <v>200</v>
      </c>
      <c r="E140">
        <v>10</v>
      </c>
      <c r="F140">
        <f>IF(MOD(A140,通用估算系数!$B$9),MOD(A140,通用估算系数!$B$9),通用估算系数!$B$9)</f>
        <v>27</v>
      </c>
      <c r="G140">
        <f>IF(VLOOKUP(F140,[1]基础经济系数!$B$194:$C$221,2,FALSE)="钥匙",VLOOKUP(F140,[1]基础经济系数!$B$194:$D$221,3,FALSE),0)</f>
        <v>0</v>
      </c>
      <c r="H140">
        <f>ROUNDDOWN([1]BattlePass!$S$22/通用估算系数!$B$10,2)</f>
        <v>1.28</v>
      </c>
      <c r="I140">
        <f>IF(VLOOKUP(F140,[1]基础经济系数!$B$194:$C$221,2,FALSE)="双倍钥匙",VLOOKUP(F140,[1]基础经济系数!$B$194:$D$221,3,FALSE),0)</f>
        <v>0</v>
      </c>
      <c r="J140">
        <v>0</v>
      </c>
      <c r="K140">
        <f>20*通用估算系数!$B$8</f>
        <v>12</v>
      </c>
      <c r="L140">
        <f>ROUNDDOWN([1]BattlePass!$S$23/通用估算系数!$B$10,2)</f>
        <v>1</v>
      </c>
    </row>
    <row r="141" spans="1:12" x14ac:dyDescent="0.2">
      <c r="A141">
        <f>玩家成长时间线!A141</f>
        <v>140</v>
      </c>
      <c r="B141">
        <f>玩家成长时间线!B141</f>
        <v>8</v>
      </c>
      <c r="C141">
        <f t="shared" si="2"/>
        <v>252.28</v>
      </c>
      <c r="D141">
        <f>MIN(通用估算系数!$B$7*(VLOOKUP(钥匙投放计算!B141,通用估算系数!$N$1:$O$11,2,FALSE)+0.5*(1-VLOOKUP(钥匙投放计算!B141,通用估算系数!$N$1:$O$11,2,FALSE)))*VLOOKUP(B141,通用估算系数!$G$1:$H$11,2,FALSE),通用估算系数!$B$6)</f>
        <v>200</v>
      </c>
      <c r="E141">
        <v>10</v>
      </c>
      <c r="F141">
        <f>IF(MOD(A141,通用估算系数!$B$9),MOD(A141,通用估算系数!$B$9),通用估算系数!$B$9)</f>
        <v>28</v>
      </c>
      <c r="G141">
        <f>IF(VLOOKUP(F141,[1]基础经济系数!$B$194:$C$221,2,FALSE)="钥匙",VLOOKUP(F141,[1]基础经济系数!$B$194:$D$221,3,FALSE),0)</f>
        <v>0</v>
      </c>
      <c r="H141">
        <f>ROUNDDOWN([1]BattlePass!$S$22/通用估算系数!$B$10,2)</f>
        <v>1.28</v>
      </c>
      <c r="I141">
        <f>IF(VLOOKUP(F141,[1]基础经济系数!$B$194:$C$221,2,FALSE)="双倍钥匙",VLOOKUP(F141,[1]基础经济系数!$B$194:$D$221,3,FALSE),0)</f>
        <v>0</v>
      </c>
      <c r="J141">
        <v>0</v>
      </c>
      <c r="K141">
        <f>20*通用估算系数!$B$8</f>
        <v>12</v>
      </c>
      <c r="L141">
        <f>ROUNDDOWN([1]BattlePass!$S$23/通用估算系数!$B$10,2)</f>
        <v>1</v>
      </c>
    </row>
    <row r="142" spans="1:12" x14ac:dyDescent="0.2">
      <c r="A142">
        <f>玩家成长时间线!A142</f>
        <v>141</v>
      </c>
      <c r="B142">
        <f>玩家成长时间线!B142</f>
        <v>8</v>
      </c>
      <c r="C142">
        <f t="shared" si="2"/>
        <v>225.28</v>
      </c>
      <c r="D142">
        <f>MIN(通用估算系数!$B$7*(VLOOKUP(钥匙投放计算!B142,通用估算系数!$N$1:$O$11,2,FALSE)+0.5*(1-VLOOKUP(钥匙投放计算!B142,通用估算系数!$N$1:$O$11,2,FALSE)))*VLOOKUP(B142,通用估算系数!$G$1:$H$11,2,FALSE),通用估算系数!$B$6)</f>
        <v>200</v>
      </c>
      <c r="E142">
        <v>10</v>
      </c>
      <c r="F142">
        <f>IF(MOD(A142,通用估算系数!$B$9),MOD(A142,通用估算系数!$B$9),通用估算系数!$B$9)</f>
        <v>1</v>
      </c>
      <c r="G142">
        <f>IF(VLOOKUP(F142,[1]基础经济系数!$B$194:$C$221,2,FALSE)="钥匙",VLOOKUP(F142,[1]基础经济系数!$B$194:$D$221,3,FALSE),0)</f>
        <v>0</v>
      </c>
      <c r="H142">
        <f>ROUNDDOWN([1]BattlePass!$S$22/通用估算系数!$B$10,2)</f>
        <v>1.28</v>
      </c>
      <c r="I142">
        <f>IF(VLOOKUP(F142,[1]基础经济系数!$B$194:$C$221,2,FALSE)="双倍钥匙",VLOOKUP(F142,[1]基础经济系数!$B$194:$D$221,3,FALSE),0)</f>
        <v>0</v>
      </c>
      <c r="J142">
        <v>0</v>
      </c>
      <c r="K142">
        <f>20*通用估算系数!$B$8</f>
        <v>12</v>
      </c>
      <c r="L142">
        <f>ROUNDDOWN([1]BattlePass!$S$23/通用估算系数!$B$10,2)</f>
        <v>1</v>
      </c>
    </row>
    <row r="143" spans="1:12" x14ac:dyDescent="0.2">
      <c r="A143">
        <f>玩家成长时间线!A143</f>
        <v>142</v>
      </c>
      <c r="B143">
        <f>玩家成长时间线!B143</f>
        <v>8</v>
      </c>
      <c r="C143">
        <f t="shared" si="2"/>
        <v>231.28</v>
      </c>
      <c r="D143">
        <f>MIN(通用估算系数!$B$7*(VLOOKUP(钥匙投放计算!B143,通用估算系数!$N$1:$O$11,2,FALSE)+0.5*(1-VLOOKUP(钥匙投放计算!B143,通用估算系数!$N$1:$O$11,2,FALSE)))*VLOOKUP(B143,通用估算系数!$G$1:$H$11,2,FALSE),通用估算系数!$B$6)</f>
        <v>200</v>
      </c>
      <c r="E143">
        <v>10</v>
      </c>
      <c r="F143">
        <f>IF(MOD(A143,通用估算系数!$B$9),MOD(A143,通用估算系数!$B$9),通用估算系数!$B$9)</f>
        <v>2</v>
      </c>
      <c r="G143">
        <f>IF(VLOOKUP(F143,[1]基础经济系数!$B$194:$C$221,2,FALSE)="钥匙",VLOOKUP(F143,[1]基础经济系数!$B$194:$D$221,3,FALSE),0)</f>
        <v>5</v>
      </c>
      <c r="H143">
        <f>ROUNDDOWN([1]BattlePass!$S$22/通用估算系数!$B$10,2)</f>
        <v>1.28</v>
      </c>
      <c r="I143">
        <f>IF(VLOOKUP(F143,[1]基础经济系数!$B$194:$C$221,2,FALSE)="双倍钥匙",VLOOKUP(F143,[1]基础经济系数!$B$194:$D$221,3,FALSE),0)</f>
        <v>0</v>
      </c>
      <c r="J143">
        <v>0</v>
      </c>
      <c r="K143">
        <f>20*通用估算系数!$B$8</f>
        <v>12</v>
      </c>
      <c r="L143">
        <f>ROUNDDOWN([1]BattlePass!$S$23/通用估算系数!$B$10,2)</f>
        <v>1</v>
      </c>
    </row>
    <row r="144" spans="1:12" x14ac:dyDescent="0.2">
      <c r="A144">
        <f>玩家成长时间线!A144</f>
        <v>143</v>
      </c>
      <c r="B144">
        <f>玩家成长时间线!B144</f>
        <v>9</v>
      </c>
      <c r="C144">
        <f t="shared" si="2"/>
        <v>227.28</v>
      </c>
      <c r="D144">
        <f>MIN(通用估算系数!$B$7*(VLOOKUP(钥匙投放计算!B144,通用估算系数!$N$1:$O$11,2,FALSE)+0.5*(1-VLOOKUP(钥匙投放计算!B144,通用估算系数!$N$1:$O$11,2,FALSE)))*VLOOKUP(B144,通用估算系数!$G$1:$H$11,2,FALSE),通用估算系数!$B$6)</f>
        <v>200</v>
      </c>
      <c r="E144">
        <v>10</v>
      </c>
      <c r="F144">
        <f>IF(MOD(A144,通用估算系数!$B$9),MOD(A144,通用估算系数!$B$9),通用估算系数!$B$9)</f>
        <v>3</v>
      </c>
      <c r="G144">
        <f>IF(VLOOKUP(F144,[1]基础经济系数!$B$194:$C$221,2,FALSE)="钥匙",VLOOKUP(F144,[1]基础经济系数!$B$194:$D$221,3,FALSE),0)</f>
        <v>0</v>
      </c>
      <c r="H144">
        <f>ROUNDDOWN([1]BattlePass!$S$22/通用估算系数!$B$10,2)</f>
        <v>1.28</v>
      </c>
      <c r="I144">
        <f>IF(VLOOKUP(F144,[1]基础经济系数!$B$194:$C$221,2,FALSE)="双倍钥匙",VLOOKUP(F144,[1]基础经济系数!$B$194:$D$221,3,FALSE),0)</f>
        <v>0</v>
      </c>
      <c r="J144">
        <v>0</v>
      </c>
      <c r="K144">
        <f>20*通用估算系数!$B$8</f>
        <v>12</v>
      </c>
      <c r="L144">
        <f>ROUNDDOWN([1]BattlePass!$S$23/通用估算系数!$B$10,2)</f>
        <v>1</v>
      </c>
    </row>
    <row r="145" spans="1:12" x14ac:dyDescent="0.2">
      <c r="A145">
        <f>玩家成长时间线!A145</f>
        <v>144</v>
      </c>
      <c r="B145">
        <f>玩家成长时间线!B145</f>
        <v>9</v>
      </c>
      <c r="C145">
        <f t="shared" si="2"/>
        <v>228.28</v>
      </c>
      <c r="D145">
        <f>MIN(通用估算系数!$B$7*(VLOOKUP(钥匙投放计算!B145,通用估算系数!$N$1:$O$11,2,FALSE)+0.5*(1-VLOOKUP(钥匙投放计算!B145,通用估算系数!$N$1:$O$11,2,FALSE)))*VLOOKUP(B145,通用估算系数!$G$1:$H$11,2,FALSE),通用估算系数!$B$6)</f>
        <v>200</v>
      </c>
      <c r="E145">
        <v>10</v>
      </c>
      <c r="F145">
        <f>IF(MOD(A145,通用估算系数!$B$9),MOD(A145,通用估算系数!$B$9),通用估算系数!$B$9)</f>
        <v>4</v>
      </c>
      <c r="G145">
        <f>IF(VLOOKUP(F145,[1]基础经济系数!$B$194:$C$221,2,FALSE)="钥匙",VLOOKUP(F145,[1]基础经济系数!$B$194:$D$221,3,FALSE),0)</f>
        <v>0</v>
      </c>
      <c r="H145">
        <f>ROUNDDOWN([1]BattlePass!$S$22/通用估算系数!$B$10,2)</f>
        <v>1.28</v>
      </c>
      <c r="I145">
        <f>IF(VLOOKUP(F145,[1]基础经济系数!$B$194:$C$221,2,FALSE)="双倍钥匙",VLOOKUP(F145,[1]基础经济系数!$B$194:$D$221,3,FALSE),0)</f>
        <v>0</v>
      </c>
      <c r="J145">
        <v>0</v>
      </c>
      <c r="K145">
        <f>20*通用估算系数!$B$8</f>
        <v>12</v>
      </c>
      <c r="L145">
        <f>ROUNDDOWN([1]BattlePass!$S$23/通用估算系数!$B$10,2)</f>
        <v>1</v>
      </c>
    </row>
    <row r="146" spans="1:12" x14ac:dyDescent="0.2">
      <c r="A146">
        <f>玩家成长时间线!A146</f>
        <v>145</v>
      </c>
      <c r="B146">
        <f>玩家成长时间线!B146</f>
        <v>9</v>
      </c>
      <c r="C146">
        <f t="shared" si="2"/>
        <v>239.28</v>
      </c>
      <c r="D146">
        <f>MIN(通用估算系数!$B$7*(VLOOKUP(钥匙投放计算!B146,通用估算系数!$N$1:$O$11,2,FALSE)+0.5*(1-VLOOKUP(钥匙投放计算!B146,通用估算系数!$N$1:$O$11,2,FALSE)))*VLOOKUP(B146,通用估算系数!$G$1:$H$11,2,FALSE),通用估算系数!$B$6)</f>
        <v>200</v>
      </c>
      <c r="E146">
        <v>10</v>
      </c>
      <c r="F146">
        <f>IF(MOD(A146,通用估算系数!$B$9),MOD(A146,通用估算系数!$B$9),通用估算系数!$B$9)</f>
        <v>5</v>
      </c>
      <c r="G146">
        <f>IF(VLOOKUP(F146,[1]基础经济系数!$B$194:$C$221,2,FALSE)="钥匙",VLOOKUP(F146,[1]基础经济系数!$B$194:$D$221,3,FALSE),0)</f>
        <v>10</v>
      </c>
      <c r="H146">
        <f>ROUNDDOWN([1]BattlePass!$S$22/通用估算系数!$B$10,2)</f>
        <v>1.28</v>
      </c>
      <c r="I146">
        <f>IF(VLOOKUP(F146,[1]基础经济系数!$B$194:$C$221,2,FALSE)="双倍钥匙",VLOOKUP(F146,[1]基础经济系数!$B$194:$D$221,3,FALSE),0)</f>
        <v>0</v>
      </c>
      <c r="J146">
        <v>0</v>
      </c>
      <c r="K146">
        <f>20*通用估算系数!$B$8</f>
        <v>12</v>
      </c>
      <c r="L146">
        <f>ROUNDDOWN([1]BattlePass!$S$23/通用估算系数!$B$10,2)</f>
        <v>1</v>
      </c>
    </row>
    <row r="147" spans="1:12" x14ac:dyDescent="0.2">
      <c r="A147">
        <f>玩家成长时间线!A147</f>
        <v>146</v>
      </c>
      <c r="B147">
        <f>玩家成长时间线!B147</f>
        <v>10</v>
      </c>
      <c r="C147">
        <f t="shared" si="2"/>
        <v>230.28</v>
      </c>
      <c r="D147">
        <f>MIN(通用估算系数!$B$7*(VLOOKUP(钥匙投放计算!B147,通用估算系数!$N$1:$O$11,2,FALSE)+0.5*(1-VLOOKUP(钥匙投放计算!B147,通用估算系数!$N$1:$O$11,2,FALSE)))*VLOOKUP(B147,通用估算系数!$G$1:$H$11,2,FALSE),通用估算系数!$B$6)</f>
        <v>200</v>
      </c>
      <c r="E147">
        <v>10</v>
      </c>
      <c r="F147">
        <f>IF(MOD(A147,通用估算系数!$B$9),MOD(A147,通用估算系数!$B$9),通用估算系数!$B$9)</f>
        <v>6</v>
      </c>
      <c r="G147">
        <f>IF(VLOOKUP(F147,[1]基础经济系数!$B$194:$C$221,2,FALSE)="钥匙",VLOOKUP(F147,[1]基础经济系数!$B$194:$D$221,3,FALSE),0)</f>
        <v>0</v>
      </c>
      <c r="H147">
        <f>ROUNDDOWN([1]BattlePass!$S$22/通用估算系数!$B$10,2)</f>
        <v>1.28</v>
      </c>
      <c r="I147">
        <f>IF(VLOOKUP(F147,[1]基础经济系数!$B$194:$C$221,2,FALSE)="双倍钥匙",VLOOKUP(F147,[1]基础经济系数!$B$194:$D$221,3,FALSE),0)</f>
        <v>0</v>
      </c>
      <c r="J147">
        <v>0</v>
      </c>
      <c r="K147">
        <f>20*通用估算系数!$B$8</f>
        <v>12</v>
      </c>
      <c r="L147">
        <f>ROUNDDOWN([1]BattlePass!$S$23/通用估算系数!$B$10,2)</f>
        <v>1</v>
      </c>
    </row>
    <row r="148" spans="1:12" x14ac:dyDescent="0.2">
      <c r="A148">
        <f>玩家成长时间线!A148</f>
        <v>147</v>
      </c>
      <c r="B148">
        <f>玩家成长时间线!B148</f>
        <v>10</v>
      </c>
      <c r="C148">
        <f t="shared" si="2"/>
        <v>231.28</v>
      </c>
      <c r="D148">
        <f>MIN(通用估算系数!$B$7*(VLOOKUP(钥匙投放计算!B148,通用估算系数!$N$1:$O$11,2,FALSE)+0.5*(1-VLOOKUP(钥匙投放计算!B148,通用估算系数!$N$1:$O$11,2,FALSE)))*VLOOKUP(B148,通用估算系数!$G$1:$H$11,2,FALSE),通用估算系数!$B$6)</f>
        <v>200</v>
      </c>
      <c r="E148">
        <v>10</v>
      </c>
      <c r="F148">
        <f>IF(MOD(A148,通用估算系数!$B$9),MOD(A148,通用估算系数!$B$9),通用估算系数!$B$9)</f>
        <v>7</v>
      </c>
      <c r="G148">
        <f>IF(VLOOKUP(F148,[1]基础经济系数!$B$194:$C$221,2,FALSE)="钥匙",VLOOKUP(F148,[1]基础经济系数!$B$194:$D$221,3,FALSE),0)</f>
        <v>0</v>
      </c>
      <c r="H148">
        <f>ROUNDDOWN([1]BattlePass!$S$22/通用估算系数!$B$10,2)</f>
        <v>1.28</v>
      </c>
      <c r="I148">
        <f>IF(VLOOKUP(F148,[1]基础经济系数!$B$194:$C$221,2,FALSE)="双倍钥匙",VLOOKUP(F148,[1]基础经济系数!$B$194:$D$221,3,FALSE),0)</f>
        <v>0</v>
      </c>
      <c r="J148">
        <v>0</v>
      </c>
      <c r="K148">
        <f>20*通用估算系数!$B$8</f>
        <v>12</v>
      </c>
      <c r="L148">
        <f>ROUNDDOWN([1]BattlePass!$S$23/通用估算系数!$B$10,2)</f>
        <v>1</v>
      </c>
    </row>
    <row r="149" spans="1:12" x14ac:dyDescent="0.2">
      <c r="A149">
        <f>玩家成长时间线!A149</f>
        <v>148</v>
      </c>
      <c r="B149">
        <f>玩家成长时间线!B149</f>
        <v>10</v>
      </c>
      <c r="C149">
        <f t="shared" si="2"/>
        <v>232.28</v>
      </c>
      <c r="D149">
        <f>MIN(通用估算系数!$B$7*(VLOOKUP(钥匙投放计算!B149,通用估算系数!$N$1:$O$11,2,FALSE)+0.5*(1-VLOOKUP(钥匙投放计算!B149,通用估算系数!$N$1:$O$11,2,FALSE)))*VLOOKUP(B149,通用估算系数!$G$1:$H$11,2,FALSE),通用估算系数!$B$6)</f>
        <v>200</v>
      </c>
      <c r="E149">
        <v>10</v>
      </c>
      <c r="F149">
        <f>IF(MOD(A149,通用估算系数!$B$9),MOD(A149,通用估算系数!$B$9),通用估算系数!$B$9)</f>
        <v>8</v>
      </c>
      <c r="G149">
        <f>IF(VLOOKUP(F149,[1]基础经济系数!$B$194:$C$221,2,FALSE)="钥匙",VLOOKUP(F149,[1]基础经济系数!$B$194:$D$221,3,FALSE),0)</f>
        <v>0</v>
      </c>
      <c r="H149">
        <f>ROUNDDOWN([1]BattlePass!$S$22/通用估算系数!$B$10,2)</f>
        <v>1.28</v>
      </c>
      <c r="I149">
        <f>IF(VLOOKUP(F149,[1]基础经济系数!$B$194:$C$221,2,FALSE)="双倍钥匙",VLOOKUP(F149,[1]基础经济系数!$B$194:$D$221,3,FALSE),0)</f>
        <v>0</v>
      </c>
      <c r="J149">
        <v>0</v>
      </c>
      <c r="K149">
        <f>20*通用估算系数!$B$8</f>
        <v>12</v>
      </c>
      <c r="L149">
        <f>ROUNDDOWN([1]BattlePass!$S$23/通用估算系数!$B$10,2)</f>
        <v>1</v>
      </c>
    </row>
    <row r="150" spans="1:12" x14ac:dyDescent="0.2">
      <c r="A150">
        <f>玩家成长时间线!A150</f>
        <v>149</v>
      </c>
      <c r="B150">
        <f>玩家成长时间线!B150</f>
        <v>10</v>
      </c>
      <c r="C150">
        <f t="shared" si="2"/>
        <v>253.28</v>
      </c>
      <c r="D150">
        <f>MIN(通用估算系数!$B$7*(VLOOKUP(钥匙投放计算!B150,通用估算系数!$N$1:$O$11,2,FALSE)+0.5*(1-VLOOKUP(钥匙投放计算!B150,通用估算系数!$N$1:$O$11,2,FALSE)))*VLOOKUP(B150,通用估算系数!$G$1:$H$11,2,FALSE),通用估算系数!$B$6)</f>
        <v>200</v>
      </c>
      <c r="E150">
        <v>10</v>
      </c>
      <c r="F150">
        <f>IF(MOD(A150,通用估算系数!$B$9),MOD(A150,通用估算系数!$B$9),通用估算系数!$B$9)</f>
        <v>9</v>
      </c>
      <c r="G150">
        <f>IF(VLOOKUP(F150,[1]基础经济系数!$B$194:$C$221,2,FALSE)="钥匙",VLOOKUP(F150,[1]基础经济系数!$B$194:$D$221,3,FALSE),0)</f>
        <v>0</v>
      </c>
      <c r="H150">
        <f>ROUNDDOWN([1]BattlePass!$S$22/通用估算系数!$B$10,2)</f>
        <v>1.28</v>
      </c>
      <c r="I150">
        <f>IF(VLOOKUP(F150,[1]基础经济系数!$B$194:$C$221,2,FALSE)="双倍钥匙",VLOOKUP(F150,[1]基础经济系数!$B$194:$D$221,3,FALSE),0)</f>
        <v>20</v>
      </c>
      <c r="J150">
        <v>0</v>
      </c>
      <c r="K150">
        <f>20*通用估算系数!$B$8</f>
        <v>12</v>
      </c>
      <c r="L150">
        <f>ROUNDDOWN([1]BattlePass!$S$23/通用估算系数!$B$10,2)</f>
        <v>1</v>
      </c>
    </row>
    <row r="151" spans="1:12" x14ac:dyDescent="0.2">
      <c r="A151">
        <f>玩家成长时间线!A151</f>
        <v>150</v>
      </c>
      <c r="B151">
        <f>玩家成长时间线!B151</f>
        <v>10</v>
      </c>
      <c r="C151">
        <f t="shared" si="2"/>
        <v>234.28</v>
      </c>
      <c r="D151">
        <f>MIN(通用估算系数!$B$7*(VLOOKUP(钥匙投放计算!B151,通用估算系数!$N$1:$O$11,2,FALSE)+0.5*(1-VLOOKUP(钥匙投放计算!B151,通用估算系数!$N$1:$O$11,2,FALSE)))*VLOOKUP(B151,通用估算系数!$G$1:$H$11,2,FALSE),通用估算系数!$B$6)</f>
        <v>200</v>
      </c>
      <c r="E151">
        <v>10</v>
      </c>
      <c r="F151">
        <f>IF(MOD(A151,通用估算系数!$B$9),MOD(A151,通用估算系数!$B$9),通用估算系数!$B$9)</f>
        <v>10</v>
      </c>
      <c r="G151">
        <f>IF(VLOOKUP(F151,[1]基础经济系数!$B$194:$C$221,2,FALSE)="钥匙",VLOOKUP(F151,[1]基础经济系数!$B$194:$D$221,3,FALSE),0)</f>
        <v>0</v>
      </c>
      <c r="H151">
        <f>ROUNDDOWN([1]BattlePass!$S$22/通用估算系数!$B$10,2)</f>
        <v>1.28</v>
      </c>
      <c r="I151">
        <f>IF(VLOOKUP(F151,[1]基础经济系数!$B$194:$C$221,2,FALSE)="双倍钥匙",VLOOKUP(F151,[1]基础经济系数!$B$194:$D$221,3,FALSE),0)</f>
        <v>0</v>
      </c>
      <c r="J151">
        <v>0</v>
      </c>
      <c r="K151">
        <f>20*通用估算系数!$B$8</f>
        <v>12</v>
      </c>
      <c r="L151">
        <f>ROUNDDOWN([1]BattlePass!$S$23/通用估算系数!$B$10,2)</f>
        <v>1</v>
      </c>
    </row>
    <row r="152" spans="1:12" x14ac:dyDescent="0.2">
      <c r="A152">
        <f>玩家成长时间线!A152</f>
        <v>151</v>
      </c>
      <c r="B152">
        <f>玩家成长时间线!B152</f>
        <v>10</v>
      </c>
      <c r="C152">
        <f t="shared" si="2"/>
        <v>235.28</v>
      </c>
      <c r="D152">
        <f>MIN(通用估算系数!$B$7*(VLOOKUP(钥匙投放计算!B152,通用估算系数!$N$1:$O$11,2,FALSE)+0.5*(1-VLOOKUP(钥匙投放计算!B152,通用估算系数!$N$1:$O$11,2,FALSE)))*VLOOKUP(B152,通用估算系数!$G$1:$H$11,2,FALSE),通用估算系数!$B$6)</f>
        <v>200</v>
      </c>
      <c r="E152">
        <v>10</v>
      </c>
      <c r="F152">
        <f>IF(MOD(A152,通用估算系数!$B$9),MOD(A152,通用估算系数!$B$9),通用估算系数!$B$9)</f>
        <v>11</v>
      </c>
      <c r="G152">
        <f>IF(VLOOKUP(F152,[1]基础经济系数!$B$194:$C$221,2,FALSE)="钥匙",VLOOKUP(F152,[1]基础经济系数!$B$194:$D$221,3,FALSE),0)</f>
        <v>0</v>
      </c>
      <c r="H152">
        <f>ROUNDDOWN([1]BattlePass!$S$22/通用估算系数!$B$10,2)</f>
        <v>1.28</v>
      </c>
      <c r="I152">
        <f>IF(VLOOKUP(F152,[1]基础经济系数!$B$194:$C$221,2,FALSE)="双倍钥匙",VLOOKUP(F152,[1]基础经济系数!$B$194:$D$221,3,FALSE),0)</f>
        <v>0</v>
      </c>
      <c r="J152">
        <v>0</v>
      </c>
      <c r="K152">
        <f>20*通用估算系数!$B$8</f>
        <v>12</v>
      </c>
      <c r="L152">
        <f>ROUNDDOWN([1]BattlePass!$S$23/通用估算系数!$B$10,2)</f>
        <v>1</v>
      </c>
    </row>
    <row r="153" spans="1:12" x14ac:dyDescent="0.2">
      <c r="A153">
        <f>玩家成长时间线!A153</f>
        <v>152</v>
      </c>
      <c r="B153">
        <f>玩家成长时间线!B153</f>
        <v>10</v>
      </c>
      <c r="C153">
        <f t="shared" si="2"/>
        <v>256.27999999999997</v>
      </c>
      <c r="D153">
        <f>MIN(通用估算系数!$B$7*(VLOOKUP(钥匙投放计算!B153,通用估算系数!$N$1:$O$11,2,FALSE)+0.5*(1-VLOOKUP(钥匙投放计算!B153,通用估算系数!$N$1:$O$11,2,FALSE)))*VLOOKUP(B153,通用估算系数!$G$1:$H$11,2,FALSE),通用估算系数!$B$6)</f>
        <v>200</v>
      </c>
      <c r="E153">
        <v>10</v>
      </c>
      <c r="F153">
        <f>IF(MOD(A153,通用估算系数!$B$9),MOD(A153,通用估算系数!$B$9),通用估算系数!$B$9)</f>
        <v>12</v>
      </c>
      <c r="G153">
        <f>IF(VLOOKUP(F153,[1]基础经济系数!$B$194:$C$221,2,FALSE)="钥匙",VLOOKUP(F153,[1]基础经济系数!$B$194:$D$221,3,FALSE),0)</f>
        <v>0</v>
      </c>
      <c r="H153">
        <f>ROUNDDOWN([1]BattlePass!$S$22/通用估算系数!$B$10,2)</f>
        <v>1.28</v>
      </c>
      <c r="I153">
        <f>IF(VLOOKUP(F153,[1]基础经济系数!$B$194:$C$221,2,FALSE)="双倍钥匙",VLOOKUP(F153,[1]基础经济系数!$B$194:$D$221,3,FALSE),0)</f>
        <v>20</v>
      </c>
      <c r="J153">
        <v>0</v>
      </c>
      <c r="K153">
        <f>20*通用估算系数!$B$8</f>
        <v>12</v>
      </c>
      <c r="L153">
        <f>ROUNDDOWN([1]BattlePass!$S$23/通用估算系数!$B$10,2)</f>
        <v>1</v>
      </c>
    </row>
    <row r="154" spans="1:12" x14ac:dyDescent="0.2">
      <c r="A154">
        <f>玩家成长时间线!A154</f>
        <v>153</v>
      </c>
      <c r="B154">
        <f>玩家成长时间线!B154</f>
        <v>10</v>
      </c>
      <c r="C154">
        <f t="shared" si="2"/>
        <v>237.28</v>
      </c>
      <c r="D154">
        <f>MIN(通用估算系数!$B$7*(VLOOKUP(钥匙投放计算!B154,通用估算系数!$N$1:$O$11,2,FALSE)+0.5*(1-VLOOKUP(钥匙投放计算!B154,通用估算系数!$N$1:$O$11,2,FALSE)))*VLOOKUP(B154,通用估算系数!$G$1:$H$11,2,FALSE),通用估算系数!$B$6)</f>
        <v>200</v>
      </c>
      <c r="E154">
        <v>10</v>
      </c>
      <c r="F154">
        <f>IF(MOD(A154,通用估算系数!$B$9),MOD(A154,通用估算系数!$B$9),通用估算系数!$B$9)</f>
        <v>13</v>
      </c>
      <c r="G154">
        <f>IF(VLOOKUP(F154,[1]基础经济系数!$B$194:$C$221,2,FALSE)="钥匙",VLOOKUP(F154,[1]基础经济系数!$B$194:$D$221,3,FALSE),0)</f>
        <v>0</v>
      </c>
      <c r="H154">
        <f>ROUNDDOWN([1]BattlePass!$S$22/通用估算系数!$B$10,2)</f>
        <v>1.28</v>
      </c>
      <c r="I154">
        <f>IF(VLOOKUP(F154,[1]基础经济系数!$B$194:$C$221,2,FALSE)="双倍钥匙",VLOOKUP(F154,[1]基础经济系数!$B$194:$D$221,3,FALSE),0)</f>
        <v>0</v>
      </c>
      <c r="J154">
        <v>0</v>
      </c>
      <c r="K154">
        <f>20*通用估算系数!$B$8</f>
        <v>12</v>
      </c>
      <c r="L154">
        <f>ROUNDDOWN([1]BattlePass!$S$23/通用估算系数!$B$10,2)</f>
        <v>1</v>
      </c>
    </row>
    <row r="155" spans="1:12" x14ac:dyDescent="0.2">
      <c r="A155">
        <f>玩家成长时间线!A155</f>
        <v>154</v>
      </c>
      <c r="B155">
        <f>玩家成长时间线!B155</f>
        <v>8</v>
      </c>
      <c r="C155">
        <f t="shared" si="2"/>
        <v>238.28</v>
      </c>
      <c r="D155">
        <f>MIN(通用估算系数!$B$7*(VLOOKUP(钥匙投放计算!B155,通用估算系数!$N$1:$O$11,2,FALSE)+0.5*(1-VLOOKUP(钥匙投放计算!B155,通用估算系数!$N$1:$O$11,2,FALSE)))*VLOOKUP(B155,通用估算系数!$G$1:$H$11,2,FALSE),通用估算系数!$B$6)</f>
        <v>200</v>
      </c>
      <c r="E155">
        <v>10</v>
      </c>
      <c r="F155">
        <f>IF(MOD(A155,通用估算系数!$B$9),MOD(A155,通用估算系数!$B$9),通用估算系数!$B$9)</f>
        <v>14</v>
      </c>
      <c r="G155">
        <f>IF(VLOOKUP(F155,[1]基础经济系数!$B$194:$C$221,2,FALSE)="钥匙",VLOOKUP(F155,[1]基础经济系数!$B$194:$D$221,3,FALSE),0)</f>
        <v>0</v>
      </c>
      <c r="H155">
        <f>ROUNDDOWN([1]BattlePass!$S$22/通用估算系数!$B$10,2)</f>
        <v>1.28</v>
      </c>
      <c r="I155">
        <f>IF(VLOOKUP(F155,[1]基础经济系数!$B$194:$C$221,2,FALSE)="双倍钥匙",VLOOKUP(F155,[1]基础经济系数!$B$194:$D$221,3,FALSE),0)</f>
        <v>0</v>
      </c>
      <c r="J155">
        <v>0</v>
      </c>
      <c r="K155">
        <f>20*通用估算系数!$B$8</f>
        <v>12</v>
      </c>
      <c r="L155">
        <f>ROUNDDOWN([1]BattlePass!$S$23/通用估算系数!$B$10,2)</f>
        <v>1</v>
      </c>
    </row>
    <row r="156" spans="1:12" x14ac:dyDescent="0.2">
      <c r="A156">
        <f>玩家成长时间线!A156</f>
        <v>155</v>
      </c>
      <c r="B156">
        <f>玩家成长时间线!B156</f>
        <v>8</v>
      </c>
      <c r="C156">
        <f t="shared" si="2"/>
        <v>239.28</v>
      </c>
      <c r="D156">
        <f>MIN(通用估算系数!$B$7*(VLOOKUP(钥匙投放计算!B156,通用估算系数!$N$1:$O$11,2,FALSE)+0.5*(1-VLOOKUP(钥匙投放计算!B156,通用估算系数!$N$1:$O$11,2,FALSE)))*VLOOKUP(B156,通用估算系数!$G$1:$H$11,2,FALSE),通用估算系数!$B$6)</f>
        <v>200</v>
      </c>
      <c r="E156">
        <v>10</v>
      </c>
      <c r="F156">
        <f>IF(MOD(A156,通用估算系数!$B$9),MOD(A156,通用估算系数!$B$9),通用估算系数!$B$9)</f>
        <v>15</v>
      </c>
      <c r="G156">
        <f>IF(VLOOKUP(F156,[1]基础经济系数!$B$194:$C$221,2,FALSE)="钥匙",VLOOKUP(F156,[1]基础经济系数!$B$194:$D$221,3,FALSE),0)</f>
        <v>0</v>
      </c>
      <c r="H156">
        <f>ROUNDDOWN([1]BattlePass!$S$22/通用估算系数!$B$10,2)</f>
        <v>1.28</v>
      </c>
      <c r="I156">
        <f>IF(VLOOKUP(F156,[1]基础经济系数!$B$194:$C$221,2,FALSE)="双倍钥匙",VLOOKUP(F156,[1]基础经济系数!$B$194:$D$221,3,FALSE),0)</f>
        <v>0</v>
      </c>
      <c r="J156">
        <v>0</v>
      </c>
      <c r="K156">
        <f>20*通用估算系数!$B$8</f>
        <v>12</v>
      </c>
      <c r="L156">
        <f>ROUNDDOWN([1]BattlePass!$S$23/通用估算系数!$B$10,2)</f>
        <v>1</v>
      </c>
    </row>
    <row r="157" spans="1:12" x14ac:dyDescent="0.2">
      <c r="A157">
        <f>玩家成长时间线!A157</f>
        <v>156</v>
      </c>
      <c r="B157">
        <f>玩家成长时间线!B157</f>
        <v>8</v>
      </c>
      <c r="C157">
        <f t="shared" si="2"/>
        <v>260.27999999999997</v>
      </c>
      <c r="D157">
        <f>MIN(通用估算系数!$B$7*(VLOOKUP(钥匙投放计算!B157,通用估算系数!$N$1:$O$11,2,FALSE)+0.5*(1-VLOOKUP(钥匙投放计算!B157,通用估算系数!$N$1:$O$11,2,FALSE)))*VLOOKUP(B157,通用估算系数!$G$1:$H$11,2,FALSE),通用估算系数!$B$6)</f>
        <v>200</v>
      </c>
      <c r="E157">
        <v>10</v>
      </c>
      <c r="F157">
        <f>IF(MOD(A157,通用估算系数!$B$9),MOD(A157,通用估算系数!$B$9),通用估算系数!$B$9)</f>
        <v>16</v>
      </c>
      <c r="G157">
        <f>IF(VLOOKUP(F157,[1]基础经济系数!$B$194:$C$221,2,FALSE)="钥匙",VLOOKUP(F157,[1]基础经济系数!$B$194:$D$221,3,FALSE),0)</f>
        <v>20</v>
      </c>
      <c r="H157">
        <f>ROUNDDOWN([1]BattlePass!$S$22/通用估算系数!$B$10,2)</f>
        <v>1.28</v>
      </c>
      <c r="I157">
        <f>IF(VLOOKUP(F157,[1]基础经济系数!$B$194:$C$221,2,FALSE)="双倍钥匙",VLOOKUP(F157,[1]基础经济系数!$B$194:$D$221,3,FALSE),0)</f>
        <v>0</v>
      </c>
      <c r="J157">
        <v>0</v>
      </c>
      <c r="K157">
        <f>20*通用估算系数!$B$8</f>
        <v>12</v>
      </c>
      <c r="L157">
        <f>ROUNDDOWN([1]BattlePass!$S$23/通用估算系数!$B$10,2)</f>
        <v>1</v>
      </c>
    </row>
    <row r="158" spans="1:12" x14ac:dyDescent="0.2">
      <c r="A158">
        <f>玩家成长时间线!A158</f>
        <v>157</v>
      </c>
      <c r="B158">
        <f>玩家成长时间线!B158</f>
        <v>9</v>
      </c>
      <c r="C158">
        <f t="shared" si="2"/>
        <v>241.28</v>
      </c>
      <c r="D158">
        <f>MIN(通用估算系数!$B$7*(VLOOKUP(钥匙投放计算!B158,通用估算系数!$N$1:$O$11,2,FALSE)+0.5*(1-VLOOKUP(钥匙投放计算!B158,通用估算系数!$N$1:$O$11,2,FALSE)))*VLOOKUP(B158,通用估算系数!$G$1:$H$11,2,FALSE),通用估算系数!$B$6)</f>
        <v>200</v>
      </c>
      <c r="E158">
        <v>10</v>
      </c>
      <c r="F158">
        <f>IF(MOD(A158,通用估算系数!$B$9),MOD(A158,通用估算系数!$B$9),通用估算系数!$B$9)</f>
        <v>17</v>
      </c>
      <c r="G158">
        <f>IF(VLOOKUP(F158,[1]基础经济系数!$B$194:$C$221,2,FALSE)="钥匙",VLOOKUP(F158,[1]基础经济系数!$B$194:$D$221,3,FALSE),0)</f>
        <v>0</v>
      </c>
      <c r="H158">
        <f>ROUNDDOWN([1]BattlePass!$S$22/通用估算系数!$B$10,2)</f>
        <v>1.28</v>
      </c>
      <c r="I158">
        <f>IF(VLOOKUP(F158,[1]基础经济系数!$B$194:$C$221,2,FALSE)="双倍钥匙",VLOOKUP(F158,[1]基础经济系数!$B$194:$D$221,3,FALSE),0)</f>
        <v>0</v>
      </c>
      <c r="J158">
        <v>0</v>
      </c>
      <c r="K158">
        <f>20*通用估算系数!$B$8</f>
        <v>12</v>
      </c>
      <c r="L158">
        <f>ROUNDDOWN([1]BattlePass!$S$23/通用估算系数!$B$10,2)</f>
        <v>1</v>
      </c>
    </row>
    <row r="159" spans="1:12" x14ac:dyDescent="0.2">
      <c r="A159">
        <f>玩家成长时间线!A159</f>
        <v>158</v>
      </c>
      <c r="B159">
        <f>玩家成长时间线!B159</f>
        <v>9</v>
      </c>
      <c r="C159">
        <f t="shared" si="2"/>
        <v>242.28</v>
      </c>
      <c r="D159">
        <f>MIN(通用估算系数!$B$7*(VLOOKUP(钥匙投放计算!B159,通用估算系数!$N$1:$O$11,2,FALSE)+0.5*(1-VLOOKUP(钥匙投放计算!B159,通用估算系数!$N$1:$O$11,2,FALSE)))*VLOOKUP(B159,通用估算系数!$G$1:$H$11,2,FALSE),通用估算系数!$B$6)</f>
        <v>200</v>
      </c>
      <c r="E159">
        <v>10</v>
      </c>
      <c r="F159">
        <f>IF(MOD(A159,通用估算系数!$B$9),MOD(A159,通用估算系数!$B$9),通用估算系数!$B$9)</f>
        <v>18</v>
      </c>
      <c r="G159">
        <f>IF(VLOOKUP(F159,[1]基础经济系数!$B$194:$C$221,2,FALSE)="钥匙",VLOOKUP(F159,[1]基础经济系数!$B$194:$D$221,3,FALSE),0)</f>
        <v>0</v>
      </c>
      <c r="H159">
        <f>ROUNDDOWN([1]BattlePass!$S$22/通用估算系数!$B$10,2)</f>
        <v>1.28</v>
      </c>
      <c r="I159">
        <f>IF(VLOOKUP(F159,[1]基础经济系数!$B$194:$C$221,2,FALSE)="双倍钥匙",VLOOKUP(F159,[1]基础经济系数!$B$194:$D$221,3,FALSE),0)</f>
        <v>0</v>
      </c>
      <c r="J159">
        <v>0</v>
      </c>
      <c r="K159">
        <f>20*通用估算系数!$B$8</f>
        <v>12</v>
      </c>
      <c r="L159">
        <f>ROUNDDOWN([1]BattlePass!$S$23/通用估算系数!$B$10,2)</f>
        <v>1</v>
      </c>
    </row>
    <row r="160" spans="1:12" x14ac:dyDescent="0.2">
      <c r="A160">
        <f>玩家成长时间线!A160</f>
        <v>159</v>
      </c>
      <c r="B160">
        <f>玩家成长时间线!B160</f>
        <v>9</v>
      </c>
      <c r="C160">
        <f t="shared" si="2"/>
        <v>263.27999999999997</v>
      </c>
      <c r="D160">
        <f>MIN(通用估算系数!$B$7*(VLOOKUP(钥匙投放计算!B160,通用估算系数!$N$1:$O$11,2,FALSE)+0.5*(1-VLOOKUP(钥匙投放计算!B160,通用估算系数!$N$1:$O$11,2,FALSE)))*VLOOKUP(B160,通用估算系数!$G$1:$H$11,2,FALSE),通用估算系数!$B$6)</f>
        <v>200</v>
      </c>
      <c r="E160">
        <v>10</v>
      </c>
      <c r="F160">
        <f>IF(MOD(A160,通用估算系数!$B$9),MOD(A160,通用估算系数!$B$9),通用估算系数!$B$9)</f>
        <v>19</v>
      </c>
      <c r="G160">
        <f>IF(VLOOKUP(F160,[1]基础经济系数!$B$194:$C$221,2,FALSE)="钥匙",VLOOKUP(F160,[1]基础经济系数!$B$194:$D$221,3,FALSE),0)</f>
        <v>0</v>
      </c>
      <c r="H160">
        <f>ROUNDDOWN([1]BattlePass!$S$22/通用估算系数!$B$10,2)</f>
        <v>1.28</v>
      </c>
      <c r="I160">
        <f>IF(VLOOKUP(F160,[1]基础经济系数!$B$194:$C$221,2,FALSE)="双倍钥匙",VLOOKUP(F160,[1]基础经济系数!$B$194:$D$221,3,FALSE),0)</f>
        <v>20</v>
      </c>
      <c r="J160">
        <v>0</v>
      </c>
      <c r="K160">
        <f>20*通用估算系数!$B$8</f>
        <v>12</v>
      </c>
      <c r="L160">
        <f>ROUNDDOWN([1]BattlePass!$S$23/通用估算系数!$B$10,2)</f>
        <v>1</v>
      </c>
    </row>
    <row r="161" spans="1:12" x14ac:dyDescent="0.2">
      <c r="A161">
        <f>玩家成长时间线!A161</f>
        <v>160</v>
      </c>
      <c r="B161">
        <f>玩家成长时间线!B161</f>
        <v>10</v>
      </c>
      <c r="C161">
        <f t="shared" si="2"/>
        <v>244.28</v>
      </c>
      <c r="D161">
        <f>MIN(通用估算系数!$B$7*(VLOOKUP(钥匙投放计算!B161,通用估算系数!$N$1:$O$11,2,FALSE)+0.5*(1-VLOOKUP(钥匙投放计算!B161,通用估算系数!$N$1:$O$11,2,FALSE)))*VLOOKUP(B161,通用估算系数!$G$1:$H$11,2,FALSE),通用估算系数!$B$6)</f>
        <v>200</v>
      </c>
      <c r="E161">
        <v>10</v>
      </c>
      <c r="F161">
        <f>IF(MOD(A161,通用估算系数!$B$9),MOD(A161,通用估算系数!$B$9),通用估算系数!$B$9)</f>
        <v>20</v>
      </c>
      <c r="G161">
        <f>IF(VLOOKUP(F161,[1]基础经济系数!$B$194:$C$221,2,FALSE)="钥匙",VLOOKUP(F161,[1]基础经济系数!$B$194:$D$221,3,FALSE),0)</f>
        <v>0</v>
      </c>
      <c r="H161">
        <f>ROUNDDOWN([1]BattlePass!$S$22/通用估算系数!$B$10,2)</f>
        <v>1.28</v>
      </c>
      <c r="I161">
        <f>IF(VLOOKUP(F161,[1]基础经济系数!$B$194:$C$221,2,FALSE)="双倍钥匙",VLOOKUP(F161,[1]基础经济系数!$B$194:$D$221,3,FALSE),0)</f>
        <v>0</v>
      </c>
      <c r="J161">
        <v>0</v>
      </c>
      <c r="K161">
        <f>20*通用估算系数!$B$8</f>
        <v>12</v>
      </c>
      <c r="L161">
        <f>ROUNDDOWN([1]BattlePass!$S$23/通用估算系数!$B$10,2)</f>
        <v>1</v>
      </c>
    </row>
    <row r="162" spans="1:12" x14ac:dyDescent="0.2">
      <c r="A162">
        <f>玩家成长时间线!A162</f>
        <v>161</v>
      </c>
      <c r="B162">
        <f>玩家成长时间线!B162</f>
        <v>10</v>
      </c>
      <c r="C162">
        <f t="shared" si="2"/>
        <v>245.28</v>
      </c>
      <c r="D162">
        <f>MIN(通用估算系数!$B$7*(VLOOKUP(钥匙投放计算!B162,通用估算系数!$N$1:$O$11,2,FALSE)+0.5*(1-VLOOKUP(钥匙投放计算!B162,通用估算系数!$N$1:$O$11,2,FALSE)))*VLOOKUP(B162,通用估算系数!$G$1:$H$11,2,FALSE),通用估算系数!$B$6)</f>
        <v>200</v>
      </c>
      <c r="E162">
        <v>10</v>
      </c>
      <c r="F162">
        <f>IF(MOD(A162,通用估算系数!$B$9),MOD(A162,通用估算系数!$B$9),通用估算系数!$B$9)</f>
        <v>21</v>
      </c>
      <c r="G162">
        <f>IF(VLOOKUP(F162,[1]基础经济系数!$B$194:$C$221,2,FALSE)="钥匙",VLOOKUP(F162,[1]基础经济系数!$B$194:$D$221,3,FALSE),0)</f>
        <v>0</v>
      </c>
      <c r="H162">
        <f>ROUNDDOWN([1]BattlePass!$S$22/通用估算系数!$B$10,2)</f>
        <v>1.28</v>
      </c>
      <c r="I162">
        <f>IF(VLOOKUP(F162,[1]基础经济系数!$B$194:$C$221,2,FALSE)="双倍钥匙",VLOOKUP(F162,[1]基础经济系数!$B$194:$D$221,3,FALSE),0)</f>
        <v>0</v>
      </c>
      <c r="J162">
        <v>0</v>
      </c>
      <c r="K162">
        <f>20*通用估算系数!$B$8</f>
        <v>12</v>
      </c>
      <c r="L162">
        <f>ROUNDDOWN([1]BattlePass!$S$23/通用估算系数!$B$10,2)</f>
        <v>1</v>
      </c>
    </row>
    <row r="163" spans="1:12" x14ac:dyDescent="0.2">
      <c r="A163">
        <f>玩家成长时间线!A163</f>
        <v>162</v>
      </c>
      <c r="B163">
        <f>玩家成长时间线!B163</f>
        <v>10</v>
      </c>
      <c r="C163">
        <f t="shared" si="2"/>
        <v>246.28</v>
      </c>
      <c r="D163">
        <f>MIN(通用估算系数!$B$7*(VLOOKUP(钥匙投放计算!B163,通用估算系数!$N$1:$O$11,2,FALSE)+0.5*(1-VLOOKUP(钥匙投放计算!B163,通用估算系数!$N$1:$O$11,2,FALSE)))*VLOOKUP(B163,通用估算系数!$G$1:$H$11,2,FALSE),通用估算系数!$B$6)</f>
        <v>200</v>
      </c>
      <c r="E163">
        <v>10</v>
      </c>
      <c r="F163">
        <f>IF(MOD(A163,通用估算系数!$B$9),MOD(A163,通用估算系数!$B$9),通用估算系数!$B$9)</f>
        <v>22</v>
      </c>
      <c r="G163">
        <f>IF(VLOOKUP(F163,[1]基础经济系数!$B$194:$C$221,2,FALSE)="钥匙",VLOOKUP(F163,[1]基础经济系数!$B$194:$D$221,3,FALSE),0)</f>
        <v>0</v>
      </c>
      <c r="H163">
        <f>ROUNDDOWN([1]BattlePass!$S$22/通用估算系数!$B$10,2)</f>
        <v>1.28</v>
      </c>
      <c r="I163">
        <f>IF(VLOOKUP(F163,[1]基础经济系数!$B$194:$C$221,2,FALSE)="双倍钥匙",VLOOKUP(F163,[1]基础经济系数!$B$194:$D$221,3,FALSE),0)</f>
        <v>0</v>
      </c>
      <c r="J163">
        <v>0</v>
      </c>
      <c r="K163">
        <f>20*通用估算系数!$B$8</f>
        <v>12</v>
      </c>
      <c r="L163">
        <f>ROUNDDOWN([1]BattlePass!$S$23/通用估算系数!$B$10,2)</f>
        <v>1</v>
      </c>
    </row>
    <row r="164" spans="1:12" x14ac:dyDescent="0.2">
      <c r="A164">
        <f>玩家成长时间线!A164</f>
        <v>163</v>
      </c>
      <c r="B164">
        <f>玩家成长时间线!B164</f>
        <v>10</v>
      </c>
      <c r="C164">
        <f t="shared" si="2"/>
        <v>267.27999999999997</v>
      </c>
      <c r="D164">
        <f>MIN(通用估算系数!$B$7*(VLOOKUP(钥匙投放计算!B164,通用估算系数!$N$1:$O$11,2,FALSE)+0.5*(1-VLOOKUP(钥匙投放计算!B164,通用估算系数!$N$1:$O$11,2,FALSE)))*VLOOKUP(B164,通用估算系数!$G$1:$H$11,2,FALSE),通用估算系数!$B$6)</f>
        <v>200</v>
      </c>
      <c r="E164">
        <v>10</v>
      </c>
      <c r="F164">
        <f>IF(MOD(A164,通用估算系数!$B$9),MOD(A164,通用估算系数!$B$9),通用估算系数!$B$9)</f>
        <v>23</v>
      </c>
      <c r="G164">
        <f>IF(VLOOKUP(F164,[1]基础经济系数!$B$194:$C$221,2,FALSE)="钥匙",VLOOKUP(F164,[1]基础经济系数!$B$194:$D$221,3,FALSE),0)</f>
        <v>0</v>
      </c>
      <c r="H164">
        <f>ROUNDDOWN([1]BattlePass!$S$22/通用估算系数!$B$10,2)</f>
        <v>1.28</v>
      </c>
      <c r="I164">
        <f>IF(VLOOKUP(F164,[1]基础经济系数!$B$194:$C$221,2,FALSE)="双倍钥匙",VLOOKUP(F164,[1]基础经济系数!$B$194:$D$221,3,FALSE),0)</f>
        <v>20</v>
      </c>
      <c r="J164">
        <v>0</v>
      </c>
      <c r="K164">
        <f>20*通用估算系数!$B$8</f>
        <v>12</v>
      </c>
      <c r="L164">
        <f>ROUNDDOWN([1]BattlePass!$S$23/通用估算系数!$B$10,2)</f>
        <v>1</v>
      </c>
    </row>
    <row r="165" spans="1:12" x14ac:dyDescent="0.2">
      <c r="A165">
        <f>玩家成长时间线!A165</f>
        <v>164</v>
      </c>
      <c r="B165">
        <f>玩家成长时间线!B165</f>
        <v>10</v>
      </c>
      <c r="C165">
        <f t="shared" si="2"/>
        <v>248.28</v>
      </c>
      <c r="D165">
        <f>MIN(通用估算系数!$B$7*(VLOOKUP(钥匙投放计算!B165,通用估算系数!$N$1:$O$11,2,FALSE)+0.5*(1-VLOOKUP(钥匙投放计算!B165,通用估算系数!$N$1:$O$11,2,FALSE)))*VLOOKUP(B165,通用估算系数!$G$1:$H$11,2,FALSE),通用估算系数!$B$6)</f>
        <v>200</v>
      </c>
      <c r="E165">
        <v>10</v>
      </c>
      <c r="F165">
        <f>IF(MOD(A165,通用估算系数!$B$9),MOD(A165,通用估算系数!$B$9),通用估算系数!$B$9)</f>
        <v>24</v>
      </c>
      <c r="G165">
        <f>IF(VLOOKUP(F165,[1]基础经济系数!$B$194:$C$221,2,FALSE)="钥匙",VLOOKUP(F165,[1]基础经济系数!$B$194:$D$221,3,FALSE),0)</f>
        <v>0</v>
      </c>
      <c r="H165">
        <f>ROUNDDOWN([1]BattlePass!$S$22/通用估算系数!$B$10,2)</f>
        <v>1.28</v>
      </c>
      <c r="I165">
        <f>IF(VLOOKUP(F165,[1]基础经济系数!$B$194:$C$221,2,FALSE)="双倍钥匙",VLOOKUP(F165,[1]基础经济系数!$B$194:$D$221,3,FALSE),0)</f>
        <v>0</v>
      </c>
      <c r="J165">
        <v>0</v>
      </c>
      <c r="K165">
        <f>20*通用估算系数!$B$8</f>
        <v>12</v>
      </c>
      <c r="L165">
        <f>ROUNDDOWN([1]BattlePass!$S$23/通用估算系数!$B$10,2)</f>
        <v>1</v>
      </c>
    </row>
    <row r="166" spans="1:12" x14ac:dyDescent="0.2">
      <c r="A166">
        <f>玩家成长时间线!A166</f>
        <v>165</v>
      </c>
      <c r="B166">
        <f>玩家成长时间线!B166</f>
        <v>10</v>
      </c>
      <c r="C166">
        <f t="shared" si="2"/>
        <v>249.28</v>
      </c>
      <c r="D166">
        <f>MIN(通用估算系数!$B$7*(VLOOKUP(钥匙投放计算!B166,通用估算系数!$N$1:$O$11,2,FALSE)+0.5*(1-VLOOKUP(钥匙投放计算!B166,通用估算系数!$N$1:$O$11,2,FALSE)))*VLOOKUP(B166,通用估算系数!$G$1:$H$11,2,FALSE),通用估算系数!$B$6)</f>
        <v>200</v>
      </c>
      <c r="E166">
        <v>10</v>
      </c>
      <c r="F166">
        <f>IF(MOD(A166,通用估算系数!$B$9),MOD(A166,通用估算系数!$B$9),通用估算系数!$B$9)</f>
        <v>25</v>
      </c>
      <c r="G166">
        <f>IF(VLOOKUP(F166,[1]基础经济系数!$B$194:$C$221,2,FALSE)="钥匙",VLOOKUP(F166,[1]基础经济系数!$B$194:$D$221,3,FALSE),0)</f>
        <v>0</v>
      </c>
      <c r="H166">
        <f>ROUNDDOWN([1]BattlePass!$S$22/通用估算系数!$B$10,2)</f>
        <v>1.28</v>
      </c>
      <c r="I166">
        <f>IF(VLOOKUP(F166,[1]基础经济系数!$B$194:$C$221,2,FALSE)="双倍钥匙",VLOOKUP(F166,[1]基础经济系数!$B$194:$D$221,3,FALSE),0)</f>
        <v>0</v>
      </c>
      <c r="J166">
        <v>0</v>
      </c>
      <c r="K166">
        <f>20*通用估算系数!$B$8</f>
        <v>12</v>
      </c>
      <c r="L166">
        <f>ROUNDDOWN([1]BattlePass!$S$23/通用估算系数!$B$10,2)</f>
        <v>1</v>
      </c>
    </row>
    <row r="167" spans="1:12" x14ac:dyDescent="0.2">
      <c r="A167">
        <f>玩家成长时间线!A167</f>
        <v>166</v>
      </c>
      <c r="B167">
        <f>玩家成长时间线!B167</f>
        <v>10</v>
      </c>
      <c r="C167">
        <f t="shared" si="2"/>
        <v>260.27999999999997</v>
      </c>
      <c r="D167">
        <f>MIN(通用估算系数!$B$7*(VLOOKUP(钥匙投放计算!B167,通用估算系数!$N$1:$O$11,2,FALSE)+0.5*(1-VLOOKUP(钥匙投放计算!B167,通用估算系数!$N$1:$O$11,2,FALSE)))*VLOOKUP(B167,通用估算系数!$G$1:$H$11,2,FALSE),通用估算系数!$B$6)</f>
        <v>200</v>
      </c>
      <c r="E167">
        <v>10</v>
      </c>
      <c r="F167">
        <f>IF(MOD(A167,通用估算系数!$B$9),MOD(A167,通用估算系数!$B$9),通用估算系数!$B$9)</f>
        <v>26</v>
      </c>
      <c r="G167">
        <f>IF(VLOOKUP(F167,[1]基础经济系数!$B$194:$C$221,2,FALSE)="钥匙",VLOOKUP(F167,[1]基础经济系数!$B$194:$D$221,3,FALSE),0)</f>
        <v>10</v>
      </c>
      <c r="H167">
        <f>ROUNDDOWN([1]BattlePass!$S$22/通用估算系数!$B$10,2)</f>
        <v>1.28</v>
      </c>
      <c r="I167">
        <f>IF(VLOOKUP(F167,[1]基础经济系数!$B$194:$C$221,2,FALSE)="双倍钥匙",VLOOKUP(F167,[1]基础经济系数!$B$194:$D$221,3,FALSE),0)</f>
        <v>0</v>
      </c>
      <c r="J167">
        <v>0</v>
      </c>
      <c r="K167">
        <f>20*通用估算系数!$B$8</f>
        <v>12</v>
      </c>
      <c r="L167">
        <f>ROUNDDOWN([1]BattlePass!$S$23/通用估算系数!$B$10,2)</f>
        <v>1</v>
      </c>
    </row>
    <row r="168" spans="1:12" x14ac:dyDescent="0.2">
      <c r="A168">
        <f>玩家成长时间线!A168</f>
        <v>167</v>
      </c>
      <c r="B168">
        <f>玩家成长时间线!B168</f>
        <v>10</v>
      </c>
      <c r="C168">
        <f t="shared" si="2"/>
        <v>251.28</v>
      </c>
      <c r="D168">
        <f>MIN(通用估算系数!$B$7*(VLOOKUP(钥匙投放计算!B168,通用估算系数!$N$1:$O$11,2,FALSE)+0.5*(1-VLOOKUP(钥匙投放计算!B168,通用估算系数!$N$1:$O$11,2,FALSE)))*VLOOKUP(B168,通用估算系数!$G$1:$H$11,2,FALSE),通用估算系数!$B$6)</f>
        <v>200</v>
      </c>
      <c r="E168">
        <v>10</v>
      </c>
      <c r="F168">
        <f>IF(MOD(A168,通用估算系数!$B$9),MOD(A168,通用估算系数!$B$9),通用估算系数!$B$9)</f>
        <v>27</v>
      </c>
      <c r="G168">
        <f>IF(VLOOKUP(F168,[1]基础经济系数!$B$194:$C$221,2,FALSE)="钥匙",VLOOKUP(F168,[1]基础经济系数!$B$194:$D$221,3,FALSE),0)</f>
        <v>0</v>
      </c>
      <c r="H168">
        <f>ROUNDDOWN([1]BattlePass!$S$22/通用估算系数!$B$10,2)</f>
        <v>1.28</v>
      </c>
      <c r="I168">
        <f>IF(VLOOKUP(F168,[1]基础经济系数!$B$194:$C$221,2,FALSE)="双倍钥匙",VLOOKUP(F168,[1]基础经济系数!$B$194:$D$221,3,FALSE),0)</f>
        <v>0</v>
      </c>
      <c r="J168">
        <v>0</v>
      </c>
      <c r="K168">
        <f>20*通用估算系数!$B$8</f>
        <v>12</v>
      </c>
      <c r="L168">
        <f>ROUNDDOWN([1]BattlePass!$S$23/通用估算系数!$B$10,2)</f>
        <v>1</v>
      </c>
    </row>
    <row r="169" spans="1:12" x14ac:dyDescent="0.2">
      <c r="A169">
        <f>玩家成长时间线!A169</f>
        <v>168</v>
      </c>
      <c r="B169">
        <f>玩家成长时间线!B169</f>
        <v>8</v>
      </c>
      <c r="C169">
        <f t="shared" si="2"/>
        <v>252.28</v>
      </c>
      <c r="D169">
        <f>MIN(通用估算系数!$B$7*(VLOOKUP(钥匙投放计算!B169,通用估算系数!$N$1:$O$11,2,FALSE)+0.5*(1-VLOOKUP(钥匙投放计算!B169,通用估算系数!$N$1:$O$11,2,FALSE)))*VLOOKUP(B169,通用估算系数!$G$1:$H$11,2,FALSE),通用估算系数!$B$6)</f>
        <v>200</v>
      </c>
      <c r="E169">
        <v>10</v>
      </c>
      <c r="F169">
        <f>IF(MOD(A169,通用估算系数!$B$9),MOD(A169,通用估算系数!$B$9),通用估算系数!$B$9)</f>
        <v>28</v>
      </c>
      <c r="G169">
        <f>IF(VLOOKUP(F169,[1]基础经济系数!$B$194:$C$221,2,FALSE)="钥匙",VLOOKUP(F169,[1]基础经济系数!$B$194:$D$221,3,FALSE),0)</f>
        <v>0</v>
      </c>
      <c r="H169">
        <f>ROUNDDOWN([1]BattlePass!$S$22/通用估算系数!$B$10,2)</f>
        <v>1.28</v>
      </c>
      <c r="I169">
        <f>IF(VLOOKUP(F169,[1]基础经济系数!$B$194:$C$221,2,FALSE)="双倍钥匙",VLOOKUP(F169,[1]基础经济系数!$B$194:$D$221,3,FALSE),0)</f>
        <v>0</v>
      </c>
      <c r="J169">
        <v>0</v>
      </c>
      <c r="K169">
        <f>20*通用估算系数!$B$8</f>
        <v>12</v>
      </c>
      <c r="L169">
        <f>ROUNDDOWN([1]BattlePass!$S$23/通用估算系数!$B$10,2)</f>
        <v>1</v>
      </c>
    </row>
    <row r="170" spans="1:12" x14ac:dyDescent="0.2">
      <c r="A170">
        <f>玩家成长时间线!A170</f>
        <v>169</v>
      </c>
      <c r="B170">
        <f>玩家成长时间线!B170</f>
        <v>8</v>
      </c>
      <c r="C170">
        <f t="shared" si="2"/>
        <v>225.28</v>
      </c>
      <c r="D170">
        <f>MIN(通用估算系数!$B$7*(VLOOKUP(钥匙投放计算!B170,通用估算系数!$N$1:$O$11,2,FALSE)+0.5*(1-VLOOKUP(钥匙投放计算!B170,通用估算系数!$N$1:$O$11,2,FALSE)))*VLOOKUP(B170,通用估算系数!$G$1:$H$11,2,FALSE),通用估算系数!$B$6)</f>
        <v>200</v>
      </c>
      <c r="E170">
        <v>10</v>
      </c>
      <c r="F170">
        <f>IF(MOD(A170,通用估算系数!$B$9),MOD(A170,通用估算系数!$B$9),通用估算系数!$B$9)</f>
        <v>1</v>
      </c>
      <c r="G170">
        <f>IF(VLOOKUP(F170,[1]基础经济系数!$B$194:$C$221,2,FALSE)="钥匙",VLOOKUP(F170,[1]基础经济系数!$B$194:$D$221,3,FALSE),0)</f>
        <v>0</v>
      </c>
      <c r="H170">
        <f>ROUNDDOWN([1]BattlePass!$S$22/通用估算系数!$B$10,2)</f>
        <v>1.28</v>
      </c>
      <c r="I170">
        <f>IF(VLOOKUP(F170,[1]基础经济系数!$B$194:$C$221,2,FALSE)="双倍钥匙",VLOOKUP(F170,[1]基础经济系数!$B$194:$D$221,3,FALSE),0)</f>
        <v>0</v>
      </c>
      <c r="J170">
        <v>0</v>
      </c>
      <c r="K170">
        <f>20*通用估算系数!$B$8</f>
        <v>12</v>
      </c>
      <c r="L170">
        <f>ROUNDDOWN([1]BattlePass!$S$23/通用估算系数!$B$10,2)</f>
        <v>1</v>
      </c>
    </row>
    <row r="171" spans="1:12" x14ac:dyDescent="0.2">
      <c r="A171">
        <f>玩家成长时间线!A171</f>
        <v>170</v>
      </c>
      <c r="B171">
        <f>玩家成长时间线!B171</f>
        <v>8</v>
      </c>
      <c r="C171">
        <f t="shared" si="2"/>
        <v>231.28</v>
      </c>
      <c r="D171">
        <f>MIN(通用估算系数!$B$7*(VLOOKUP(钥匙投放计算!B171,通用估算系数!$N$1:$O$11,2,FALSE)+0.5*(1-VLOOKUP(钥匙投放计算!B171,通用估算系数!$N$1:$O$11,2,FALSE)))*VLOOKUP(B171,通用估算系数!$G$1:$H$11,2,FALSE),通用估算系数!$B$6)</f>
        <v>200</v>
      </c>
      <c r="E171">
        <v>10</v>
      </c>
      <c r="F171">
        <f>IF(MOD(A171,通用估算系数!$B$9),MOD(A171,通用估算系数!$B$9),通用估算系数!$B$9)</f>
        <v>2</v>
      </c>
      <c r="G171">
        <f>IF(VLOOKUP(F171,[1]基础经济系数!$B$194:$C$221,2,FALSE)="钥匙",VLOOKUP(F171,[1]基础经济系数!$B$194:$D$221,3,FALSE),0)</f>
        <v>5</v>
      </c>
      <c r="H171">
        <f>ROUNDDOWN([1]BattlePass!$S$22/通用估算系数!$B$10,2)</f>
        <v>1.28</v>
      </c>
      <c r="I171">
        <f>IF(VLOOKUP(F171,[1]基础经济系数!$B$194:$C$221,2,FALSE)="双倍钥匙",VLOOKUP(F171,[1]基础经济系数!$B$194:$D$221,3,FALSE),0)</f>
        <v>0</v>
      </c>
      <c r="J171">
        <v>0</v>
      </c>
      <c r="K171">
        <f>20*通用估算系数!$B$8</f>
        <v>12</v>
      </c>
      <c r="L171">
        <f>ROUNDDOWN([1]BattlePass!$S$23/通用估算系数!$B$10,2)</f>
        <v>1</v>
      </c>
    </row>
    <row r="172" spans="1:12" x14ac:dyDescent="0.2">
      <c r="A172">
        <f>玩家成长时间线!A172</f>
        <v>171</v>
      </c>
      <c r="B172">
        <f>玩家成长时间线!B172</f>
        <v>9</v>
      </c>
      <c r="C172">
        <f t="shared" si="2"/>
        <v>227.28</v>
      </c>
      <c r="D172">
        <f>MIN(通用估算系数!$B$7*(VLOOKUP(钥匙投放计算!B172,通用估算系数!$N$1:$O$11,2,FALSE)+0.5*(1-VLOOKUP(钥匙投放计算!B172,通用估算系数!$N$1:$O$11,2,FALSE)))*VLOOKUP(B172,通用估算系数!$G$1:$H$11,2,FALSE),通用估算系数!$B$6)</f>
        <v>200</v>
      </c>
      <c r="E172">
        <v>10</v>
      </c>
      <c r="F172">
        <f>IF(MOD(A172,通用估算系数!$B$9),MOD(A172,通用估算系数!$B$9),通用估算系数!$B$9)</f>
        <v>3</v>
      </c>
      <c r="G172">
        <f>IF(VLOOKUP(F172,[1]基础经济系数!$B$194:$C$221,2,FALSE)="钥匙",VLOOKUP(F172,[1]基础经济系数!$B$194:$D$221,3,FALSE),0)</f>
        <v>0</v>
      </c>
      <c r="H172">
        <f>ROUNDDOWN([1]BattlePass!$S$22/通用估算系数!$B$10,2)</f>
        <v>1.28</v>
      </c>
      <c r="I172">
        <f>IF(VLOOKUP(F172,[1]基础经济系数!$B$194:$C$221,2,FALSE)="双倍钥匙",VLOOKUP(F172,[1]基础经济系数!$B$194:$D$221,3,FALSE),0)</f>
        <v>0</v>
      </c>
      <c r="J172">
        <v>0</v>
      </c>
      <c r="K172">
        <f>20*通用估算系数!$B$8</f>
        <v>12</v>
      </c>
      <c r="L172">
        <f>ROUNDDOWN([1]BattlePass!$S$23/通用估算系数!$B$10,2)</f>
        <v>1</v>
      </c>
    </row>
    <row r="173" spans="1:12" x14ac:dyDescent="0.2">
      <c r="A173">
        <f>玩家成长时间线!A173</f>
        <v>172</v>
      </c>
      <c r="B173">
        <f>玩家成长时间线!B173</f>
        <v>9</v>
      </c>
      <c r="C173">
        <f t="shared" si="2"/>
        <v>228.28</v>
      </c>
      <c r="D173">
        <f>MIN(通用估算系数!$B$7*(VLOOKUP(钥匙投放计算!B173,通用估算系数!$N$1:$O$11,2,FALSE)+0.5*(1-VLOOKUP(钥匙投放计算!B173,通用估算系数!$N$1:$O$11,2,FALSE)))*VLOOKUP(B173,通用估算系数!$G$1:$H$11,2,FALSE),通用估算系数!$B$6)</f>
        <v>200</v>
      </c>
      <c r="E173">
        <v>10</v>
      </c>
      <c r="F173">
        <f>IF(MOD(A173,通用估算系数!$B$9),MOD(A173,通用估算系数!$B$9),通用估算系数!$B$9)</f>
        <v>4</v>
      </c>
      <c r="G173">
        <f>IF(VLOOKUP(F173,[1]基础经济系数!$B$194:$C$221,2,FALSE)="钥匙",VLOOKUP(F173,[1]基础经济系数!$B$194:$D$221,3,FALSE),0)</f>
        <v>0</v>
      </c>
      <c r="H173">
        <f>ROUNDDOWN([1]BattlePass!$S$22/通用估算系数!$B$10,2)</f>
        <v>1.28</v>
      </c>
      <c r="I173">
        <f>IF(VLOOKUP(F173,[1]基础经济系数!$B$194:$C$221,2,FALSE)="双倍钥匙",VLOOKUP(F173,[1]基础经济系数!$B$194:$D$221,3,FALSE),0)</f>
        <v>0</v>
      </c>
      <c r="J173">
        <v>0</v>
      </c>
      <c r="K173">
        <f>20*通用估算系数!$B$8</f>
        <v>12</v>
      </c>
      <c r="L173">
        <f>ROUNDDOWN([1]BattlePass!$S$23/通用估算系数!$B$10,2)</f>
        <v>1</v>
      </c>
    </row>
    <row r="174" spans="1:12" x14ac:dyDescent="0.2">
      <c r="A174">
        <f>玩家成长时间线!A174</f>
        <v>173</v>
      </c>
      <c r="B174">
        <f>玩家成长时间线!B174</f>
        <v>9</v>
      </c>
      <c r="C174">
        <f t="shared" si="2"/>
        <v>239.28</v>
      </c>
      <c r="D174">
        <f>MIN(通用估算系数!$B$7*(VLOOKUP(钥匙投放计算!B174,通用估算系数!$N$1:$O$11,2,FALSE)+0.5*(1-VLOOKUP(钥匙投放计算!B174,通用估算系数!$N$1:$O$11,2,FALSE)))*VLOOKUP(B174,通用估算系数!$G$1:$H$11,2,FALSE),通用估算系数!$B$6)</f>
        <v>200</v>
      </c>
      <c r="E174">
        <v>10</v>
      </c>
      <c r="F174">
        <f>IF(MOD(A174,通用估算系数!$B$9),MOD(A174,通用估算系数!$B$9),通用估算系数!$B$9)</f>
        <v>5</v>
      </c>
      <c r="G174">
        <f>IF(VLOOKUP(F174,[1]基础经济系数!$B$194:$C$221,2,FALSE)="钥匙",VLOOKUP(F174,[1]基础经济系数!$B$194:$D$221,3,FALSE),0)</f>
        <v>10</v>
      </c>
      <c r="H174">
        <f>ROUNDDOWN([1]BattlePass!$S$22/通用估算系数!$B$10,2)</f>
        <v>1.28</v>
      </c>
      <c r="I174">
        <f>IF(VLOOKUP(F174,[1]基础经济系数!$B$194:$C$221,2,FALSE)="双倍钥匙",VLOOKUP(F174,[1]基础经济系数!$B$194:$D$221,3,FALSE),0)</f>
        <v>0</v>
      </c>
      <c r="J174">
        <v>0</v>
      </c>
      <c r="K174">
        <f>20*通用估算系数!$B$8</f>
        <v>12</v>
      </c>
      <c r="L174">
        <f>ROUNDDOWN([1]BattlePass!$S$23/通用估算系数!$B$10,2)</f>
        <v>1</v>
      </c>
    </row>
    <row r="175" spans="1:12" x14ac:dyDescent="0.2">
      <c r="A175">
        <f>玩家成长时间线!A175</f>
        <v>174</v>
      </c>
      <c r="B175">
        <f>玩家成长时间线!B175</f>
        <v>10</v>
      </c>
      <c r="C175">
        <f t="shared" si="2"/>
        <v>230.28</v>
      </c>
      <c r="D175">
        <f>MIN(通用估算系数!$B$7*(VLOOKUP(钥匙投放计算!B175,通用估算系数!$N$1:$O$11,2,FALSE)+0.5*(1-VLOOKUP(钥匙投放计算!B175,通用估算系数!$N$1:$O$11,2,FALSE)))*VLOOKUP(B175,通用估算系数!$G$1:$H$11,2,FALSE),通用估算系数!$B$6)</f>
        <v>200</v>
      </c>
      <c r="E175">
        <v>10</v>
      </c>
      <c r="F175">
        <f>IF(MOD(A175,通用估算系数!$B$9),MOD(A175,通用估算系数!$B$9),通用估算系数!$B$9)</f>
        <v>6</v>
      </c>
      <c r="G175">
        <f>IF(VLOOKUP(F175,[1]基础经济系数!$B$194:$C$221,2,FALSE)="钥匙",VLOOKUP(F175,[1]基础经济系数!$B$194:$D$221,3,FALSE),0)</f>
        <v>0</v>
      </c>
      <c r="H175">
        <f>ROUNDDOWN([1]BattlePass!$S$22/通用估算系数!$B$10,2)</f>
        <v>1.28</v>
      </c>
      <c r="I175">
        <f>IF(VLOOKUP(F175,[1]基础经济系数!$B$194:$C$221,2,FALSE)="双倍钥匙",VLOOKUP(F175,[1]基础经济系数!$B$194:$D$221,3,FALSE),0)</f>
        <v>0</v>
      </c>
      <c r="J175">
        <v>0</v>
      </c>
      <c r="K175">
        <f>20*通用估算系数!$B$8</f>
        <v>12</v>
      </c>
      <c r="L175">
        <f>ROUNDDOWN([1]BattlePass!$S$23/通用估算系数!$B$10,2)</f>
        <v>1</v>
      </c>
    </row>
    <row r="176" spans="1:12" x14ac:dyDescent="0.2">
      <c r="A176">
        <f>玩家成长时间线!A176</f>
        <v>175</v>
      </c>
      <c r="B176">
        <f>玩家成长时间线!B176</f>
        <v>10</v>
      </c>
      <c r="C176">
        <f t="shared" si="2"/>
        <v>231.28</v>
      </c>
      <c r="D176">
        <f>MIN(通用估算系数!$B$7*(VLOOKUP(钥匙投放计算!B176,通用估算系数!$N$1:$O$11,2,FALSE)+0.5*(1-VLOOKUP(钥匙投放计算!B176,通用估算系数!$N$1:$O$11,2,FALSE)))*VLOOKUP(B176,通用估算系数!$G$1:$H$11,2,FALSE),通用估算系数!$B$6)</f>
        <v>200</v>
      </c>
      <c r="E176">
        <v>10</v>
      </c>
      <c r="F176">
        <f>IF(MOD(A176,通用估算系数!$B$9),MOD(A176,通用估算系数!$B$9),通用估算系数!$B$9)</f>
        <v>7</v>
      </c>
      <c r="G176">
        <f>IF(VLOOKUP(F176,[1]基础经济系数!$B$194:$C$221,2,FALSE)="钥匙",VLOOKUP(F176,[1]基础经济系数!$B$194:$D$221,3,FALSE),0)</f>
        <v>0</v>
      </c>
      <c r="H176">
        <f>ROUNDDOWN([1]BattlePass!$S$22/通用估算系数!$B$10,2)</f>
        <v>1.28</v>
      </c>
      <c r="I176">
        <f>IF(VLOOKUP(F176,[1]基础经济系数!$B$194:$C$221,2,FALSE)="双倍钥匙",VLOOKUP(F176,[1]基础经济系数!$B$194:$D$221,3,FALSE),0)</f>
        <v>0</v>
      </c>
      <c r="J176">
        <v>0</v>
      </c>
      <c r="K176">
        <f>20*通用估算系数!$B$8</f>
        <v>12</v>
      </c>
      <c r="L176">
        <f>ROUNDDOWN([1]BattlePass!$S$23/通用估算系数!$B$10,2)</f>
        <v>1</v>
      </c>
    </row>
    <row r="177" spans="1:12" x14ac:dyDescent="0.2">
      <c r="A177">
        <f>玩家成长时间线!A177</f>
        <v>176</v>
      </c>
      <c r="B177">
        <f>玩家成长时间线!B177</f>
        <v>10</v>
      </c>
      <c r="C177">
        <f t="shared" si="2"/>
        <v>232.28</v>
      </c>
      <c r="D177">
        <f>MIN(通用估算系数!$B$7*(VLOOKUP(钥匙投放计算!B177,通用估算系数!$N$1:$O$11,2,FALSE)+0.5*(1-VLOOKUP(钥匙投放计算!B177,通用估算系数!$N$1:$O$11,2,FALSE)))*VLOOKUP(B177,通用估算系数!$G$1:$H$11,2,FALSE),通用估算系数!$B$6)</f>
        <v>200</v>
      </c>
      <c r="E177">
        <v>10</v>
      </c>
      <c r="F177">
        <f>IF(MOD(A177,通用估算系数!$B$9),MOD(A177,通用估算系数!$B$9),通用估算系数!$B$9)</f>
        <v>8</v>
      </c>
      <c r="G177">
        <f>IF(VLOOKUP(F177,[1]基础经济系数!$B$194:$C$221,2,FALSE)="钥匙",VLOOKUP(F177,[1]基础经济系数!$B$194:$D$221,3,FALSE),0)</f>
        <v>0</v>
      </c>
      <c r="H177">
        <f>ROUNDDOWN([1]BattlePass!$S$22/通用估算系数!$B$10,2)</f>
        <v>1.28</v>
      </c>
      <c r="I177">
        <f>IF(VLOOKUP(F177,[1]基础经济系数!$B$194:$C$221,2,FALSE)="双倍钥匙",VLOOKUP(F177,[1]基础经济系数!$B$194:$D$221,3,FALSE),0)</f>
        <v>0</v>
      </c>
      <c r="J177">
        <v>0</v>
      </c>
      <c r="K177">
        <f>20*通用估算系数!$B$8</f>
        <v>12</v>
      </c>
      <c r="L177">
        <f>ROUNDDOWN([1]BattlePass!$S$23/通用估算系数!$B$10,2)</f>
        <v>1</v>
      </c>
    </row>
    <row r="178" spans="1:12" x14ac:dyDescent="0.2">
      <c r="A178">
        <f>玩家成长时间线!A178</f>
        <v>177</v>
      </c>
      <c r="B178">
        <f>玩家成长时间线!B178</f>
        <v>10</v>
      </c>
      <c r="C178">
        <f t="shared" si="2"/>
        <v>253.28</v>
      </c>
      <c r="D178">
        <f>MIN(通用估算系数!$B$7*(VLOOKUP(钥匙投放计算!B178,通用估算系数!$N$1:$O$11,2,FALSE)+0.5*(1-VLOOKUP(钥匙投放计算!B178,通用估算系数!$N$1:$O$11,2,FALSE)))*VLOOKUP(B178,通用估算系数!$G$1:$H$11,2,FALSE),通用估算系数!$B$6)</f>
        <v>200</v>
      </c>
      <c r="E178">
        <v>10</v>
      </c>
      <c r="F178">
        <f>IF(MOD(A178,通用估算系数!$B$9),MOD(A178,通用估算系数!$B$9),通用估算系数!$B$9)</f>
        <v>9</v>
      </c>
      <c r="G178">
        <f>IF(VLOOKUP(F178,[1]基础经济系数!$B$194:$C$221,2,FALSE)="钥匙",VLOOKUP(F178,[1]基础经济系数!$B$194:$D$221,3,FALSE),0)</f>
        <v>0</v>
      </c>
      <c r="H178">
        <f>ROUNDDOWN([1]BattlePass!$S$22/通用估算系数!$B$10,2)</f>
        <v>1.28</v>
      </c>
      <c r="I178">
        <f>IF(VLOOKUP(F178,[1]基础经济系数!$B$194:$C$221,2,FALSE)="双倍钥匙",VLOOKUP(F178,[1]基础经济系数!$B$194:$D$221,3,FALSE),0)</f>
        <v>20</v>
      </c>
      <c r="J178">
        <v>0</v>
      </c>
      <c r="K178">
        <f>20*通用估算系数!$B$8</f>
        <v>12</v>
      </c>
      <c r="L178">
        <f>ROUNDDOWN([1]BattlePass!$S$23/通用估算系数!$B$10,2)</f>
        <v>1</v>
      </c>
    </row>
    <row r="179" spans="1:12" x14ac:dyDescent="0.2">
      <c r="A179">
        <f>玩家成长时间线!A179</f>
        <v>178</v>
      </c>
      <c r="B179">
        <f>玩家成长时间线!B179</f>
        <v>10</v>
      </c>
      <c r="C179">
        <f t="shared" si="2"/>
        <v>234.28</v>
      </c>
      <c r="D179">
        <f>MIN(通用估算系数!$B$7*(VLOOKUP(钥匙投放计算!B179,通用估算系数!$N$1:$O$11,2,FALSE)+0.5*(1-VLOOKUP(钥匙投放计算!B179,通用估算系数!$N$1:$O$11,2,FALSE)))*VLOOKUP(B179,通用估算系数!$G$1:$H$11,2,FALSE),通用估算系数!$B$6)</f>
        <v>200</v>
      </c>
      <c r="E179">
        <v>10</v>
      </c>
      <c r="F179">
        <f>IF(MOD(A179,通用估算系数!$B$9),MOD(A179,通用估算系数!$B$9),通用估算系数!$B$9)</f>
        <v>10</v>
      </c>
      <c r="G179">
        <f>IF(VLOOKUP(F179,[1]基础经济系数!$B$194:$C$221,2,FALSE)="钥匙",VLOOKUP(F179,[1]基础经济系数!$B$194:$D$221,3,FALSE),0)</f>
        <v>0</v>
      </c>
      <c r="H179">
        <f>ROUNDDOWN([1]BattlePass!$S$22/通用估算系数!$B$10,2)</f>
        <v>1.28</v>
      </c>
      <c r="I179">
        <f>IF(VLOOKUP(F179,[1]基础经济系数!$B$194:$C$221,2,FALSE)="双倍钥匙",VLOOKUP(F179,[1]基础经济系数!$B$194:$D$221,3,FALSE),0)</f>
        <v>0</v>
      </c>
      <c r="J179">
        <v>0</v>
      </c>
      <c r="K179">
        <f>20*通用估算系数!$B$8</f>
        <v>12</v>
      </c>
      <c r="L179">
        <f>ROUNDDOWN([1]BattlePass!$S$23/通用估算系数!$B$10,2)</f>
        <v>1</v>
      </c>
    </row>
    <row r="180" spans="1:12" x14ac:dyDescent="0.2">
      <c r="A180">
        <f>玩家成长时间线!A180</f>
        <v>179</v>
      </c>
      <c r="B180">
        <f>玩家成长时间线!B180</f>
        <v>10</v>
      </c>
      <c r="C180">
        <f t="shared" si="2"/>
        <v>235.28</v>
      </c>
      <c r="D180">
        <f>MIN(通用估算系数!$B$7*(VLOOKUP(钥匙投放计算!B180,通用估算系数!$N$1:$O$11,2,FALSE)+0.5*(1-VLOOKUP(钥匙投放计算!B180,通用估算系数!$N$1:$O$11,2,FALSE)))*VLOOKUP(B180,通用估算系数!$G$1:$H$11,2,FALSE),通用估算系数!$B$6)</f>
        <v>200</v>
      </c>
      <c r="E180">
        <v>10</v>
      </c>
      <c r="F180">
        <f>IF(MOD(A180,通用估算系数!$B$9),MOD(A180,通用估算系数!$B$9),通用估算系数!$B$9)</f>
        <v>11</v>
      </c>
      <c r="G180">
        <f>IF(VLOOKUP(F180,[1]基础经济系数!$B$194:$C$221,2,FALSE)="钥匙",VLOOKUP(F180,[1]基础经济系数!$B$194:$D$221,3,FALSE),0)</f>
        <v>0</v>
      </c>
      <c r="H180">
        <f>ROUNDDOWN([1]BattlePass!$S$22/通用估算系数!$B$10,2)</f>
        <v>1.28</v>
      </c>
      <c r="I180">
        <f>IF(VLOOKUP(F180,[1]基础经济系数!$B$194:$C$221,2,FALSE)="双倍钥匙",VLOOKUP(F180,[1]基础经济系数!$B$194:$D$221,3,FALSE),0)</f>
        <v>0</v>
      </c>
      <c r="J180">
        <v>0</v>
      </c>
      <c r="K180">
        <f>20*通用估算系数!$B$8</f>
        <v>12</v>
      </c>
      <c r="L180">
        <f>ROUNDDOWN([1]BattlePass!$S$23/通用估算系数!$B$10,2)</f>
        <v>1</v>
      </c>
    </row>
    <row r="181" spans="1:12" x14ac:dyDescent="0.2">
      <c r="A181">
        <f>玩家成长时间线!A181</f>
        <v>180</v>
      </c>
      <c r="B181">
        <f>玩家成长时间线!B181</f>
        <v>10</v>
      </c>
      <c r="C181">
        <f t="shared" si="2"/>
        <v>256.27999999999997</v>
      </c>
      <c r="D181">
        <f>MIN(通用估算系数!$B$7*(VLOOKUP(钥匙投放计算!B181,通用估算系数!$N$1:$O$11,2,FALSE)+0.5*(1-VLOOKUP(钥匙投放计算!B181,通用估算系数!$N$1:$O$11,2,FALSE)))*VLOOKUP(B181,通用估算系数!$G$1:$H$11,2,FALSE),通用估算系数!$B$6)</f>
        <v>200</v>
      </c>
      <c r="E181">
        <v>10</v>
      </c>
      <c r="F181">
        <f>IF(MOD(A181,通用估算系数!$B$9),MOD(A181,通用估算系数!$B$9),通用估算系数!$B$9)</f>
        <v>12</v>
      </c>
      <c r="G181">
        <f>IF(VLOOKUP(F181,[1]基础经济系数!$B$194:$C$221,2,FALSE)="钥匙",VLOOKUP(F181,[1]基础经济系数!$B$194:$D$221,3,FALSE),0)</f>
        <v>0</v>
      </c>
      <c r="H181">
        <f>ROUNDDOWN([1]BattlePass!$S$22/通用估算系数!$B$10,2)</f>
        <v>1.28</v>
      </c>
      <c r="I181">
        <f>IF(VLOOKUP(F181,[1]基础经济系数!$B$194:$C$221,2,FALSE)="双倍钥匙",VLOOKUP(F181,[1]基础经济系数!$B$194:$D$221,3,FALSE),0)</f>
        <v>20</v>
      </c>
      <c r="J181">
        <v>0</v>
      </c>
      <c r="K181">
        <f>20*通用估算系数!$B$8</f>
        <v>12</v>
      </c>
      <c r="L181">
        <f>ROUNDDOWN([1]BattlePass!$S$23/通用估算系数!$B$10,2)</f>
        <v>1</v>
      </c>
    </row>
    <row r="182" spans="1:12" x14ac:dyDescent="0.2">
      <c r="A182">
        <f>玩家成长时间线!A182</f>
        <v>181</v>
      </c>
      <c r="B182">
        <f>玩家成长时间线!B182</f>
        <v>10</v>
      </c>
      <c r="C182">
        <f t="shared" si="2"/>
        <v>237.28</v>
      </c>
      <c r="D182">
        <f>MIN(通用估算系数!$B$7*(VLOOKUP(钥匙投放计算!B182,通用估算系数!$N$1:$O$11,2,FALSE)+0.5*(1-VLOOKUP(钥匙投放计算!B182,通用估算系数!$N$1:$O$11,2,FALSE)))*VLOOKUP(B182,通用估算系数!$G$1:$H$11,2,FALSE),通用估算系数!$B$6)</f>
        <v>200</v>
      </c>
      <c r="E182">
        <v>10</v>
      </c>
      <c r="F182">
        <f>IF(MOD(A182,通用估算系数!$B$9),MOD(A182,通用估算系数!$B$9),通用估算系数!$B$9)</f>
        <v>13</v>
      </c>
      <c r="G182">
        <f>IF(VLOOKUP(F182,[1]基础经济系数!$B$194:$C$221,2,FALSE)="钥匙",VLOOKUP(F182,[1]基础经济系数!$B$194:$D$221,3,FALSE),0)</f>
        <v>0</v>
      </c>
      <c r="H182">
        <f>ROUNDDOWN([1]BattlePass!$S$22/通用估算系数!$B$10,2)</f>
        <v>1.28</v>
      </c>
      <c r="I182">
        <f>IF(VLOOKUP(F182,[1]基础经济系数!$B$194:$C$221,2,FALSE)="双倍钥匙",VLOOKUP(F182,[1]基础经济系数!$B$194:$D$221,3,FALSE),0)</f>
        <v>0</v>
      </c>
      <c r="J182">
        <v>0</v>
      </c>
      <c r="K182">
        <f>20*通用估算系数!$B$8</f>
        <v>12</v>
      </c>
      <c r="L182">
        <f>ROUNDDOWN([1]BattlePass!$S$23/通用估算系数!$B$10,2)</f>
        <v>1</v>
      </c>
    </row>
    <row r="183" spans="1:12" x14ac:dyDescent="0.2">
      <c r="A183">
        <f>玩家成长时间线!A183</f>
        <v>182</v>
      </c>
      <c r="B183">
        <f>玩家成长时间线!B183</f>
        <v>8</v>
      </c>
      <c r="C183">
        <f t="shared" si="2"/>
        <v>238.28</v>
      </c>
      <c r="D183">
        <f>MIN(通用估算系数!$B$7*(VLOOKUP(钥匙投放计算!B183,通用估算系数!$N$1:$O$11,2,FALSE)+0.5*(1-VLOOKUP(钥匙投放计算!B183,通用估算系数!$N$1:$O$11,2,FALSE)))*VLOOKUP(B183,通用估算系数!$G$1:$H$11,2,FALSE),通用估算系数!$B$6)</f>
        <v>200</v>
      </c>
      <c r="E183">
        <v>10</v>
      </c>
      <c r="F183">
        <f>IF(MOD(A183,通用估算系数!$B$9),MOD(A183,通用估算系数!$B$9),通用估算系数!$B$9)</f>
        <v>14</v>
      </c>
      <c r="G183">
        <f>IF(VLOOKUP(F183,[1]基础经济系数!$B$194:$C$221,2,FALSE)="钥匙",VLOOKUP(F183,[1]基础经济系数!$B$194:$D$221,3,FALSE),0)</f>
        <v>0</v>
      </c>
      <c r="H183">
        <f>ROUNDDOWN([1]BattlePass!$S$22/通用估算系数!$B$10,2)</f>
        <v>1.28</v>
      </c>
      <c r="I183">
        <f>IF(VLOOKUP(F183,[1]基础经济系数!$B$194:$C$221,2,FALSE)="双倍钥匙",VLOOKUP(F183,[1]基础经济系数!$B$194:$D$221,3,FALSE),0)</f>
        <v>0</v>
      </c>
      <c r="J183">
        <v>0</v>
      </c>
      <c r="K183">
        <f>20*通用估算系数!$B$8</f>
        <v>12</v>
      </c>
      <c r="L183">
        <f>ROUNDDOWN([1]BattlePass!$S$23/通用估算系数!$B$10,2)</f>
        <v>1</v>
      </c>
    </row>
    <row r="184" spans="1:12" x14ac:dyDescent="0.2">
      <c r="A184">
        <f>玩家成长时间线!A184</f>
        <v>183</v>
      </c>
      <c r="B184">
        <f>玩家成长时间线!B184</f>
        <v>8</v>
      </c>
      <c r="C184">
        <f t="shared" si="2"/>
        <v>239.28</v>
      </c>
      <c r="D184">
        <f>MIN(通用估算系数!$B$7*(VLOOKUP(钥匙投放计算!B184,通用估算系数!$N$1:$O$11,2,FALSE)+0.5*(1-VLOOKUP(钥匙投放计算!B184,通用估算系数!$N$1:$O$11,2,FALSE)))*VLOOKUP(B184,通用估算系数!$G$1:$H$11,2,FALSE),通用估算系数!$B$6)</f>
        <v>200</v>
      </c>
      <c r="E184">
        <v>10</v>
      </c>
      <c r="F184">
        <f>IF(MOD(A184,通用估算系数!$B$9),MOD(A184,通用估算系数!$B$9),通用估算系数!$B$9)</f>
        <v>15</v>
      </c>
      <c r="G184">
        <f>IF(VLOOKUP(F184,[1]基础经济系数!$B$194:$C$221,2,FALSE)="钥匙",VLOOKUP(F184,[1]基础经济系数!$B$194:$D$221,3,FALSE),0)</f>
        <v>0</v>
      </c>
      <c r="H184">
        <f>ROUNDDOWN([1]BattlePass!$S$22/通用估算系数!$B$10,2)</f>
        <v>1.28</v>
      </c>
      <c r="I184">
        <f>IF(VLOOKUP(F184,[1]基础经济系数!$B$194:$C$221,2,FALSE)="双倍钥匙",VLOOKUP(F184,[1]基础经济系数!$B$194:$D$221,3,FALSE),0)</f>
        <v>0</v>
      </c>
      <c r="J184">
        <v>0</v>
      </c>
      <c r="K184">
        <f>20*通用估算系数!$B$8</f>
        <v>12</v>
      </c>
      <c r="L184">
        <f>ROUNDDOWN([1]BattlePass!$S$23/通用估算系数!$B$10,2)</f>
        <v>1</v>
      </c>
    </row>
    <row r="185" spans="1:12" x14ac:dyDescent="0.2">
      <c r="A185">
        <f>玩家成长时间线!A185</f>
        <v>184</v>
      </c>
      <c r="B185">
        <f>玩家成长时间线!B185</f>
        <v>8</v>
      </c>
      <c r="C185">
        <f t="shared" si="2"/>
        <v>260.27999999999997</v>
      </c>
      <c r="D185">
        <f>MIN(通用估算系数!$B$7*(VLOOKUP(钥匙投放计算!B185,通用估算系数!$N$1:$O$11,2,FALSE)+0.5*(1-VLOOKUP(钥匙投放计算!B185,通用估算系数!$N$1:$O$11,2,FALSE)))*VLOOKUP(B185,通用估算系数!$G$1:$H$11,2,FALSE),通用估算系数!$B$6)</f>
        <v>200</v>
      </c>
      <c r="E185">
        <v>10</v>
      </c>
      <c r="F185">
        <f>IF(MOD(A185,通用估算系数!$B$9),MOD(A185,通用估算系数!$B$9),通用估算系数!$B$9)</f>
        <v>16</v>
      </c>
      <c r="G185">
        <f>IF(VLOOKUP(F185,[1]基础经济系数!$B$194:$C$221,2,FALSE)="钥匙",VLOOKUP(F185,[1]基础经济系数!$B$194:$D$221,3,FALSE),0)</f>
        <v>20</v>
      </c>
      <c r="H185">
        <f>ROUNDDOWN([1]BattlePass!$S$22/通用估算系数!$B$10,2)</f>
        <v>1.28</v>
      </c>
      <c r="I185">
        <f>IF(VLOOKUP(F185,[1]基础经济系数!$B$194:$C$221,2,FALSE)="双倍钥匙",VLOOKUP(F185,[1]基础经济系数!$B$194:$D$221,3,FALSE),0)</f>
        <v>0</v>
      </c>
      <c r="J185">
        <v>0</v>
      </c>
      <c r="K185">
        <f>20*通用估算系数!$B$8</f>
        <v>12</v>
      </c>
      <c r="L185">
        <f>ROUNDDOWN([1]BattlePass!$S$23/通用估算系数!$B$10,2)</f>
        <v>1</v>
      </c>
    </row>
    <row r="186" spans="1:12" x14ac:dyDescent="0.2">
      <c r="A186">
        <f>玩家成长时间线!A186</f>
        <v>185</v>
      </c>
      <c r="B186">
        <f>玩家成长时间线!B186</f>
        <v>9</v>
      </c>
      <c r="C186">
        <f t="shared" si="2"/>
        <v>241.28</v>
      </c>
      <c r="D186">
        <f>MIN(通用估算系数!$B$7*(VLOOKUP(钥匙投放计算!B186,通用估算系数!$N$1:$O$11,2,FALSE)+0.5*(1-VLOOKUP(钥匙投放计算!B186,通用估算系数!$N$1:$O$11,2,FALSE)))*VLOOKUP(B186,通用估算系数!$G$1:$H$11,2,FALSE),通用估算系数!$B$6)</f>
        <v>200</v>
      </c>
      <c r="E186">
        <v>10</v>
      </c>
      <c r="F186">
        <f>IF(MOD(A186,通用估算系数!$B$9),MOD(A186,通用估算系数!$B$9),通用估算系数!$B$9)</f>
        <v>17</v>
      </c>
      <c r="G186">
        <f>IF(VLOOKUP(F186,[1]基础经济系数!$B$194:$C$221,2,FALSE)="钥匙",VLOOKUP(F186,[1]基础经济系数!$B$194:$D$221,3,FALSE),0)</f>
        <v>0</v>
      </c>
      <c r="H186">
        <f>ROUNDDOWN([1]BattlePass!$S$22/通用估算系数!$B$10,2)</f>
        <v>1.28</v>
      </c>
      <c r="I186">
        <f>IF(VLOOKUP(F186,[1]基础经济系数!$B$194:$C$221,2,FALSE)="双倍钥匙",VLOOKUP(F186,[1]基础经济系数!$B$194:$D$221,3,FALSE),0)</f>
        <v>0</v>
      </c>
      <c r="J186">
        <v>0</v>
      </c>
      <c r="K186">
        <f>20*通用估算系数!$B$8</f>
        <v>12</v>
      </c>
      <c r="L186">
        <f>ROUNDDOWN([1]BattlePass!$S$23/通用估算系数!$B$10,2)</f>
        <v>1</v>
      </c>
    </row>
    <row r="187" spans="1:12" x14ac:dyDescent="0.2">
      <c r="A187">
        <f>玩家成长时间线!A187</f>
        <v>186</v>
      </c>
      <c r="B187">
        <f>玩家成长时间线!B187</f>
        <v>9</v>
      </c>
      <c r="C187">
        <f t="shared" si="2"/>
        <v>242.28</v>
      </c>
      <c r="D187">
        <f>MIN(通用估算系数!$B$7*(VLOOKUP(钥匙投放计算!B187,通用估算系数!$N$1:$O$11,2,FALSE)+0.5*(1-VLOOKUP(钥匙投放计算!B187,通用估算系数!$N$1:$O$11,2,FALSE)))*VLOOKUP(B187,通用估算系数!$G$1:$H$11,2,FALSE),通用估算系数!$B$6)</f>
        <v>200</v>
      </c>
      <c r="E187">
        <v>10</v>
      </c>
      <c r="F187">
        <f>IF(MOD(A187,通用估算系数!$B$9),MOD(A187,通用估算系数!$B$9),通用估算系数!$B$9)</f>
        <v>18</v>
      </c>
      <c r="G187">
        <f>IF(VLOOKUP(F187,[1]基础经济系数!$B$194:$C$221,2,FALSE)="钥匙",VLOOKUP(F187,[1]基础经济系数!$B$194:$D$221,3,FALSE),0)</f>
        <v>0</v>
      </c>
      <c r="H187">
        <f>ROUNDDOWN([1]BattlePass!$S$22/通用估算系数!$B$10,2)</f>
        <v>1.28</v>
      </c>
      <c r="I187">
        <f>IF(VLOOKUP(F187,[1]基础经济系数!$B$194:$C$221,2,FALSE)="双倍钥匙",VLOOKUP(F187,[1]基础经济系数!$B$194:$D$221,3,FALSE),0)</f>
        <v>0</v>
      </c>
      <c r="J187">
        <v>0</v>
      </c>
      <c r="K187">
        <f>20*通用估算系数!$B$8</f>
        <v>12</v>
      </c>
      <c r="L187">
        <f>ROUNDDOWN([1]BattlePass!$S$23/通用估算系数!$B$10,2)</f>
        <v>1</v>
      </c>
    </row>
    <row r="188" spans="1:12" x14ac:dyDescent="0.2">
      <c r="A188">
        <f>玩家成长时间线!A188</f>
        <v>187</v>
      </c>
      <c r="B188">
        <f>玩家成长时间线!B188</f>
        <v>9</v>
      </c>
      <c r="C188">
        <f t="shared" si="2"/>
        <v>263.27999999999997</v>
      </c>
      <c r="D188">
        <f>MIN(通用估算系数!$B$7*(VLOOKUP(钥匙投放计算!B188,通用估算系数!$N$1:$O$11,2,FALSE)+0.5*(1-VLOOKUP(钥匙投放计算!B188,通用估算系数!$N$1:$O$11,2,FALSE)))*VLOOKUP(B188,通用估算系数!$G$1:$H$11,2,FALSE),通用估算系数!$B$6)</f>
        <v>200</v>
      </c>
      <c r="E188">
        <v>10</v>
      </c>
      <c r="F188">
        <f>IF(MOD(A188,通用估算系数!$B$9),MOD(A188,通用估算系数!$B$9),通用估算系数!$B$9)</f>
        <v>19</v>
      </c>
      <c r="G188">
        <f>IF(VLOOKUP(F188,[1]基础经济系数!$B$194:$C$221,2,FALSE)="钥匙",VLOOKUP(F188,[1]基础经济系数!$B$194:$D$221,3,FALSE),0)</f>
        <v>0</v>
      </c>
      <c r="H188">
        <f>ROUNDDOWN([1]BattlePass!$S$22/通用估算系数!$B$10,2)</f>
        <v>1.28</v>
      </c>
      <c r="I188">
        <f>IF(VLOOKUP(F188,[1]基础经济系数!$B$194:$C$221,2,FALSE)="双倍钥匙",VLOOKUP(F188,[1]基础经济系数!$B$194:$D$221,3,FALSE),0)</f>
        <v>20</v>
      </c>
      <c r="J188">
        <v>0</v>
      </c>
      <c r="K188">
        <f>20*通用估算系数!$B$8</f>
        <v>12</v>
      </c>
      <c r="L188">
        <f>ROUNDDOWN([1]BattlePass!$S$23/通用估算系数!$B$10,2)</f>
        <v>1</v>
      </c>
    </row>
    <row r="189" spans="1:12" x14ac:dyDescent="0.2">
      <c r="A189">
        <f>玩家成长时间线!A189</f>
        <v>188</v>
      </c>
      <c r="B189">
        <f>玩家成长时间线!B189</f>
        <v>10</v>
      </c>
      <c r="C189">
        <f t="shared" si="2"/>
        <v>244.28</v>
      </c>
      <c r="D189">
        <f>MIN(通用估算系数!$B$7*(VLOOKUP(钥匙投放计算!B189,通用估算系数!$N$1:$O$11,2,FALSE)+0.5*(1-VLOOKUP(钥匙投放计算!B189,通用估算系数!$N$1:$O$11,2,FALSE)))*VLOOKUP(B189,通用估算系数!$G$1:$H$11,2,FALSE),通用估算系数!$B$6)</f>
        <v>200</v>
      </c>
      <c r="E189">
        <v>10</v>
      </c>
      <c r="F189">
        <f>IF(MOD(A189,通用估算系数!$B$9),MOD(A189,通用估算系数!$B$9),通用估算系数!$B$9)</f>
        <v>20</v>
      </c>
      <c r="G189">
        <f>IF(VLOOKUP(F189,[1]基础经济系数!$B$194:$C$221,2,FALSE)="钥匙",VLOOKUP(F189,[1]基础经济系数!$B$194:$D$221,3,FALSE),0)</f>
        <v>0</v>
      </c>
      <c r="H189">
        <f>ROUNDDOWN([1]BattlePass!$S$22/通用估算系数!$B$10,2)</f>
        <v>1.28</v>
      </c>
      <c r="I189">
        <f>IF(VLOOKUP(F189,[1]基础经济系数!$B$194:$C$221,2,FALSE)="双倍钥匙",VLOOKUP(F189,[1]基础经济系数!$B$194:$D$221,3,FALSE),0)</f>
        <v>0</v>
      </c>
      <c r="J189">
        <v>0</v>
      </c>
      <c r="K189">
        <f>20*通用估算系数!$B$8</f>
        <v>12</v>
      </c>
      <c r="L189">
        <f>ROUNDDOWN([1]BattlePass!$S$23/通用估算系数!$B$10,2)</f>
        <v>1</v>
      </c>
    </row>
    <row r="190" spans="1:12" x14ac:dyDescent="0.2">
      <c r="A190">
        <f>玩家成长时间线!A190</f>
        <v>189</v>
      </c>
      <c r="B190">
        <f>玩家成长时间线!B190</f>
        <v>10</v>
      </c>
      <c r="C190">
        <f t="shared" si="2"/>
        <v>245.28</v>
      </c>
      <c r="D190">
        <f>MIN(通用估算系数!$B$7*(VLOOKUP(钥匙投放计算!B190,通用估算系数!$N$1:$O$11,2,FALSE)+0.5*(1-VLOOKUP(钥匙投放计算!B190,通用估算系数!$N$1:$O$11,2,FALSE)))*VLOOKUP(B190,通用估算系数!$G$1:$H$11,2,FALSE),通用估算系数!$B$6)</f>
        <v>200</v>
      </c>
      <c r="E190">
        <v>10</v>
      </c>
      <c r="F190">
        <f>IF(MOD(A190,通用估算系数!$B$9),MOD(A190,通用估算系数!$B$9),通用估算系数!$B$9)</f>
        <v>21</v>
      </c>
      <c r="G190">
        <f>IF(VLOOKUP(F190,[1]基础经济系数!$B$194:$C$221,2,FALSE)="钥匙",VLOOKUP(F190,[1]基础经济系数!$B$194:$D$221,3,FALSE),0)</f>
        <v>0</v>
      </c>
      <c r="H190">
        <f>ROUNDDOWN([1]BattlePass!$S$22/通用估算系数!$B$10,2)</f>
        <v>1.28</v>
      </c>
      <c r="I190">
        <f>IF(VLOOKUP(F190,[1]基础经济系数!$B$194:$C$221,2,FALSE)="双倍钥匙",VLOOKUP(F190,[1]基础经济系数!$B$194:$D$221,3,FALSE),0)</f>
        <v>0</v>
      </c>
      <c r="J190">
        <v>0</v>
      </c>
      <c r="K190">
        <f>20*通用估算系数!$B$8</f>
        <v>12</v>
      </c>
      <c r="L190">
        <f>ROUNDDOWN([1]BattlePass!$S$23/通用估算系数!$B$10,2)</f>
        <v>1</v>
      </c>
    </row>
    <row r="191" spans="1:12" x14ac:dyDescent="0.2">
      <c r="A191">
        <f>玩家成长时间线!A191</f>
        <v>190</v>
      </c>
      <c r="B191">
        <f>玩家成长时间线!B191</f>
        <v>10</v>
      </c>
      <c r="C191">
        <f t="shared" si="2"/>
        <v>246.28</v>
      </c>
      <c r="D191">
        <f>MIN(通用估算系数!$B$7*(VLOOKUP(钥匙投放计算!B191,通用估算系数!$N$1:$O$11,2,FALSE)+0.5*(1-VLOOKUP(钥匙投放计算!B191,通用估算系数!$N$1:$O$11,2,FALSE)))*VLOOKUP(B191,通用估算系数!$G$1:$H$11,2,FALSE),通用估算系数!$B$6)</f>
        <v>200</v>
      </c>
      <c r="E191">
        <v>10</v>
      </c>
      <c r="F191">
        <f>IF(MOD(A191,通用估算系数!$B$9),MOD(A191,通用估算系数!$B$9),通用估算系数!$B$9)</f>
        <v>22</v>
      </c>
      <c r="G191">
        <f>IF(VLOOKUP(F191,[1]基础经济系数!$B$194:$C$221,2,FALSE)="钥匙",VLOOKUP(F191,[1]基础经济系数!$B$194:$D$221,3,FALSE),0)</f>
        <v>0</v>
      </c>
      <c r="H191">
        <f>ROUNDDOWN([1]BattlePass!$S$22/通用估算系数!$B$10,2)</f>
        <v>1.28</v>
      </c>
      <c r="I191">
        <f>IF(VLOOKUP(F191,[1]基础经济系数!$B$194:$C$221,2,FALSE)="双倍钥匙",VLOOKUP(F191,[1]基础经济系数!$B$194:$D$221,3,FALSE),0)</f>
        <v>0</v>
      </c>
      <c r="J191">
        <v>0</v>
      </c>
      <c r="K191">
        <f>20*通用估算系数!$B$8</f>
        <v>12</v>
      </c>
      <c r="L191">
        <f>ROUNDDOWN([1]BattlePass!$S$23/通用估算系数!$B$10,2)</f>
        <v>1</v>
      </c>
    </row>
    <row r="192" spans="1:12" x14ac:dyDescent="0.2">
      <c r="A192">
        <f>玩家成长时间线!A192</f>
        <v>191</v>
      </c>
      <c r="B192">
        <f>玩家成长时间线!B192</f>
        <v>10</v>
      </c>
      <c r="C192">
        <f t="shared" si="2"/>
        <v>267.27999999999997</v>
      </c>
      <c r="D192">
        <f>MIN(通用估算系数!$B$7*(VLOOKUP(钥匙投放计算!B192,通用估算系数!$N$1:$O$11,2,FALSE)+0.5*(1-VLOOKUP(钥匙投放计算!B192,通用估算系数!$N$1:$O$11,2,FALSE)))*VLOOKUP(B192,通用估算系数!$G$1:$H$11,2,FALSE),通用估算系数!$B$6)</f>
        <v>200</v>
      </c>
      <c r="E192">
        <v>10</v>
      </c>
      <c r="F192">
        <f>IF(MOD(A192,通用估算系数!$B$9),MOD(A192,通用估算系数!$B$9),通用估算系数!$B$9)</f>
        <v>23</v>
      </c>
      <c r="G192">
        <f>IF(VLOOKUP(F192,[1]基础经济系数!$B$194:$C$221,2,FALSE)="钥匙",VLOOKUP(F192,[1]基础经济系数!$B$194:$D$221,3,FALSE),0)</f>
        <v>0</v>
      </c>
      <c r="H192">
        <f>ROUNDDOWN([1]BattlePass!$S$22/通用估算系数!$B$10,2)</f>
        <v>1.28</v>
      </c>
      <c r="I192">
        <f>IF(VLOOKUP(F192,[1]基础经济系数!$B$194:$C$221,2,FALSE)="双倍钥匙",VLOOKUP(F192,[1]基础经济系数!$B$194:$D$221,3,FALSE),0)</f>
        <v>20</v>
      </c>
      <c r="J192">
        <v>0</v>
      </c>
      <c r="K192">
        <f>20*通用估算系数!$B$8</f>
        <v>12</v>
      </c>
      <c r="L192">
        <f>ROUNDDOWN([1]BattlePass!$S$23/通用估算系数!$B$10,2)</f>
        <v>1</v>
      </c>
    </row>
    <row r="193" spans="1:12" x14ac:dyDescent="0.2">
      <c r="A193">
        <f>玩家成长时间线!A193</f>
        <v>192</v>
      </c>
      <c r="B193">
        <f>玩家成长时间线!B193</f>
        <v>10</v>
      </c>
      <c r="C193">
        <f t="shared" si="2"/>
        <v>248.28</v>
      </c>
      <c r="D193">
        <f>MIN(通用估算系数!$B$7*(VLOOKUP(钥匙投放计算!B193,通用估算系数!$N$1:$O$11,2,FALSE)+0.5*(1-VLOOKUP(钥匙投放计算!B193,通用估算系数!$N$1:$O$11,2,FALSE)))*VLOOKUP(B193,通用估算系数!$G$1:$H$11,2,FALSE),通用估算系数!$B$6)</f>
        <v>200</v>
      </c>
      <c r="E193">
        <v>10</v>
      </c>
      <c r="F193">
        <f>IF(MOD(A193,通用估算系数!$B$9),MOD(A193,通用估算系数!$B$9),通用估算系数!$B$9)</f>
        <v>24</v>
      </c>
      <c r="G193">
        <f>IF(VLOOKUP(F193,[1]基础经济系数!$B$194:$C$221,2,FALSE)="钥匙",VLOOKUP(F193,[1]基础经济系数!$B$194:$D$221,3,FALSE),0)</f>
        <v>0</v>
      </c>
      <c r="H193">
        <f>ROUNDDOWN([1]BattlePass!$S$22/通用估算系数!$B$10,2)</f>
        <v>1.28</v>
      </c>
      <c r="I193">
        <f>IF(VLOOKUP(F193,[1]基础经济系数!$B$194:$C$221,2,FALSE)="双倍钥匙",VLOOKUP(F193,[1]基础经济系数!$B$194:$D$221,3,FALSE),0)</f>
        <v>0</v>
      </c>
      <c r="J193">
        <v>0</v>
      </c>
      <c r="K193">
        <f>20*通用估算系数!$B$8</f>
        <v>12</v>
      </c>
      <c r="L193">
        <f>ROUNDDOWN([1]BattlePass!$S$23/通用估算系数!$B$10,2)</f>
        <v>1</v>
      </c>
    </row>
    <row r="194" spans="1:12" x14ac:dyDescent="0.2">
      <c r="A194">
        <f>玩家成长时间线!A194</f>
        <v>193</v>
      </c>
      <c r="B194">
        <f>玩家成长时间线!B194</f>
        <v>10</v>
      </c>
      <c r="C194">
        <f t="shared" si="2"/>
        <v>249.28</v>
      </c>
      <c r="D194">
        <f>MIN(通用估算系数!$B$7*(VLOOKUP(钥匙投放计算!B194,通用估算系数!$N$1:$O$11,2,FALSE)+0.5*(1-VLOOKUP(钥匙投放计算!B194,通用估算系数!$N$1:$O$11,2,FALSE)))*VLOOKUP(B194,通用估算系数!$G$1:$H$11,2,FALSE),通用估算系数!$B$6)</f>
        <v>200</v>
      </c>
      <c r="E194">
        <v>10</v>
      </c>
      <c r="F194">
        <f>IF(MOD(A194,通用估算系数!$B$9),MOD(A194,通用估算系数!$B$9),通用估算系数!$B$9)</f>
        <v>25</v>
      </c>
      <c r="G194">
        <f>IF(VLOOKUP(F194,[1]基础经济系数!$B$194:$C$221,2,FALSE)="钥匙",VLOOKUP(F194,[1]基础经济系数!$B$194:$D$221,3,FALSE),0)</f>
        <v>0</v>
      </c>
      <c r="H194">
        <f>ROUNDDOWN([1]BattlePass!$S$22/通用估算系数!$B$10,2)</f>
        <v>1.28</v>
      </c>
      <c r="I194">
        <f>IF(VLOOKUP(F194,[1]基础经济系数!$B$194:$C$221,2,FALSE)="双倍钥匙",VLOOKUP(F194,[1]基础经济系数!$B$194:$D$221,3,FALSE),0)</f>
        <v>0</v>
      </c>
      <c r="J194">
        <v>0</v>
      </c>
      <c r="K194">
        <f>20*通用估算系数!$B$8</f>
        <v>12</v>
      </c>
      <c r="L194">
        <f>ROUNDDOWN([1]BattlePass!$S$23/通用估算系数!$B$10,2)</f>
        <v>1</v>
      </c>
    </row>
    <row r="195" spans="1:12" x14ac:dyDescent="0.2">
      <c r="A195">
        <f>玩家成长时间线!A195</f>
        <v>194</v>
      </c>
      <c r="B195">
        <f>玩家成长时间线!B195</f>
        <v>10</v>
      </c>
      <c r="C195">
        <f t="shared" ref="C195:C258" si="3">SUM(D195:L195)</f>
        <v>260.27999999999997</v>
      </c>
      <c r="D195">
        <f>MIN(通用估算系数!$B$7*(VLOOKUP(钥匙投放计算!B195,通用估算系数!$N$1:$O$11,2,FALSE)+0.5*(1-VLOOKUP(钥匙投放计算!B195,通用估算系数!$N$1:$O$11,2,FALSE)))*VLOOKUP(B195,通用估算系数!$G$1:$H$11,2,FALSE),通用估算系数!$B$6)</f>
        <v>200</v>
      </c>
      <c r="E195">
        <v>10</v>
      </c>
      <c r="F195">
        <f>IF(MOD(A195,通用估算系数!$B$9),MOD(A195,通用估算系数!$B$9),通用估算系数!$B$9)</f>
        <v>26</v>
      </c>
      <c r="G195">
        <f>IF(VLOOKUP(F195,[1]基础经济系数!$B$194:$C$221,2,FALSE)="钥匙",VLOOKUP(F195,[1]基础经济系数!$B$194:$D$221,3,FALSE),0)</f>
        <v>10</v>
      </c>
      <c r="H195">
        <f>ROUNDDOWN([1]BattlePass!$S$22/通用估算系数!$B$10,2)</f>
        <v>1.28</v>
      </c>
      <c r="I195">
        <f>IF(VLOOKUP(F195,[1]基础经济系数!$B$194:$C$221,2,FALSE)="双倍钥匙",VLOOKUP(F195,[1]基础经济系数!$B$194:$D$221,3,FALSE),0)</f>
        <v>0</v>
      </c>
      <c r="J195">
        <v>0</v>
      </c>
      <c r="K195">
        <f>20*通用估算系数!$B$8</f>
        <v>12</v>
      </c>
      <c r="L195">
        <f>ROUNDDOWN([1]BattlePass!$S$23/通用估算系数!$B$10,2)</f>
        <v>1</v>
      </c>
    </row>
    <row r="196" spans="1:12" x14ac:dyDescent="0.2">
      <c r="A196">
        <f>玩家成长时间线!A196</f>
        <v>195</v>
      </c>
      <c r="B196">
        <f>玩家成长时间线!B196</f>
        <v>10</v>
      </c>
      <c r="C196">
        <f t="shared" si="3"/>
        <v>251.28</v>
      </c>
      <c r="D196">
        <f>MIN(通用估算系数!$B$7*(VLOOKUP(钥匙投放计算!B196,通用估算系数!$N$1:$O$11,2,FALSE)+0.5*(1-VLOOKUP(钥匙投放计算!B196,通用估算系数!$N$1:$O$11,2,FALSE)))*VLOOKUP(B196,通用估算系数!$G$1:$H$11,2,FALSE),通用估算系数!$B$6)</f>
        <v>200</v>
      </c>
      <c r="E196">
        <v>10</v>
      </c>
      <c r="F196">
        <f>IF(MOD(A196,通用估算系数!$B$9),MOD(A196,通用估算系数!$B$9),通用估算系数!$B$9)</f>
        <v>27</v>
      </c>
      <c r="G196">
        <f>IF(VLOOKUP(F196,[1]基础经济系数!$B$194:$C$221,2,FALSE)="钥匙",VLOOKUP(F196,[1]基础经济系数!$B$194:$D$221,3,FALSE),0)</f>
        <v>0</v>
      </c>
      <c r="H196">
        <f>ROUNDDOWN([1]BattlePass!$S$22/通用估算系数!$B$10,2)</f>
        <v>1.28</v>
      </c>
      <c r="I196">
        <f>IF(VLOOKUP(F196,[1]基础经济系数!$B$194:$C$221,2,FALSE)="双倍钥匙",VLOOKUP(F196,[1]基础经济系数!$B$194:$D$221,3,FALSE),0)</f>
        <v>0</v>
      </c>
      <c r="J196">
        <v>0</v>
      </c>
      <c r="K196">
        <f>20*通用估算系数!$B$8</f>
        <v>12</v>
      </c>
      <c r="L196">
        <f>ROUNDDOWN([1]BattlePass!$S$23/通用估算系数!$B$10,2)</f>
        <v>1</v>
      </c>
    </row>
    <row r="197" spans="1:12" x14ac:dyDescent="0.2">
      <c r="A197">
        <f>玩家成长时间线!A197</f>
        <v>196</v>
      </c>
      <c r="B197">
        <f>玩家成长时间线!B197</f>
        <v>8</v>
      </c>
      <c r="C197">
        <f t="shared" si="3"/>
        <v>252.28</v>
      </c>
      <c r="D197">
        <f>MIN(通用估算系数!$B$7*(VLOOKUP(钥匙投放计算!B197,通用估算系数!$N$1:$O$11,2,FALSE)+0.5*(1-VLOOKUP(钥匙投放计算!B197,通用估算系数!$N$1:$O$11,2,FALSE)))*VLOOKUP(B197,通用估算系数!$G$1:$H$11,2,FALSE),通用估算系数!$B$6)</f>
        <v>200</v>
      </c>
      <c r="E197">
        <v>10</v>
      </c>
      <c r="F197">
        <f>IF(MOD(A197,通用估算系数!$B$9),MOD(A197,通用估算系数!$B$9),通用估算系数!$B$9)</f>
        <v>28</v>
      </c>
      <c r="G197">
        <f>IF(VLOOKUP(F197,[1]基础经济系数!$B$194:$C$221,2,FALSE)="钥匙",VLOOKUP(F197,[1]基础经济系数!$B$194:$D$221,3,FALSE),0)</f>
        <v>0</v>
      </c>
      <c r="H197">
        <f>ROUNDDOWN([1]BattlePass!$S$22/通用估算系数!$B$10,2)</f>
        <v>1.28</v>
      </c>
      <c r="I197">
        <f>IF(VLOOKUP(F197,[1]基础经济系数!$B$194:$C$221,2,FALSE)="双倍钥匙",VLOOKUP(F197,[1]基础经济系数!$B$194:$D$221,3,FALSE),0)</f>
        <v>0</v>
      </c>
      <c r="J197">
        <v>0</v>
      </c>
      <c r="K197">
        <f>20*通用估算系数!$B$8</f>
        <v>12</v>
      </c>
      <c r="L197">
        <f>ROUNDDOWN([1]BattlePass!$S$23/通用估算系数!$B$10,2)</f>
        <v>1</v>
      </c>
    </row>
    <row r="198" spans="1:12" x14ac:dyDescent="0.2">
      <c r="A198">
        <f>玩家成长时间线!A198</f>
        <v>197</v>
      </c>
      <c r="B198">
        <f>玩家成长时间线!B198</f>
        <v>8</v>
      </c>
      <c r="C198">
        <f t="shared" si="3"/>
        <v>225.28</v>
      </c>
      <c r="D198">
        <f>MIN(通用估算系数!$B$7*(VLOOKUP(钥匙投放计算!B198,通用估算系数!$N$1:$O$11,2,FALSE)+0.5*(1-VLOOKUP(钥匙投放计算!B198,通用估算系数!$N$1:$O$11,2,FALSE)))*VLOOKUP(B198,通用估算系数!$G$1:$H$11,2,FALSE),通用估算系数!$B$6)</f>
        <v>200</v>
      </c>
      <c r="E198">
        <v>10</v>
      </c>
      <c r="F198">
        <f>IF(MOD(A198,通用估算系数!$B$9),MOD(A198,通用估算系数!$B$9),通用估算系数!$B$9)</f>
        <v>1</v>
      </c>
      <c r="G198">
        <f>IF(VLOOKUP(F198,[1]基础经济系数!$B$194:$C$221,2,FALSE)="钥匙",VLOOKUP(F198,[1]基础经济系数!$B$194:$D$221,3,FALSE),0)</f>
        <v>0</v>
      </c>
      <c r="H198">
        <f>ROUNDDOWN([1]BattlePass!$S$22/通用估算系数!$B$10,2)</f>
        <v>1.28</v>
      </c>
      <c r="I198">
        <f>IF(VLOOKUP(F198,[1]基础经济系数!$B$194:$C$221,2,FALSE)="双倍钥匙",VLOOKUP(F198,[1]基础经济系数!$B$194:$D$221,3,FALSE),0)</f>
        <v>0</v>
      </c>
      <c r="J198">
        <v>0</v>
      </c>
      <c r="K198">
        <f>20*通用估算系数!$B$8</f>
        <v>12</v>
      </c>
      <c r="L198">
        <f>ROUNDDOWN([1]BattlePass!$S$23/通用估算系数!$B$10,2)</f>
        <v>1</v>
      </c>
    </row>
    <row r="199" spans="1:12" x14ac:dyDescent="0.2">
      <c r="A199">
        <f>玩家成长时间线!A199</f>
        <v>198</v>
      </c>
      <c r="B199">
        <f>玩家成长时间线!B199</f>
        <v>8</v>
      </c>
      <c r="C199">
        <f t="shared" si="3"/>
        <v>231.28</v>
      </c>
      <c r="D199">
        <f>MIN(通用估算系数!$B$7*(VLOOKUP(钥匙投放计算!B199,通用估算系数!$N$1:$O$11,2,FALSE)+0.5*(1-VLOOKUP(钥匙投放计算!B199,通用估算系数!$N$1:$O$11,2,FALSE)))*VLOOKUP(B199,通用估算系数!$G$1:$H$11,2,FALSE),通用估算系数!$B$6)</f>
        <v>200</v>
      </c>
      <c r="E199">
        <v>10</v>
      </c>
      <c r="F199">
        <f>IF(MOD(A199,通用估算系数!$B$9),MOD(A199,通用估算系数!$B$9),通用估算系数!$B$9)</f>
        <v>2</v>
      </c>
      <c r="G199">
        <f>IF(VLOOKUP(F199,[1]基础经济系数!$B$194:$C$221,2,FALSE)="钥匙",VLOOKUP(F199,[1]基础经济系数!$B$194:$D$221,3,FALSE),0)</f>
        <v>5</v>
      </c>
      <c r="H199">
        <f>ROUNDDOWN([1]BattlePass!$S$22/通用估算系数!$B$10,2)</f>
        <v>1.28</v>
      </c>
      <c r="I199">
        <f>IF(VLOOKUP(F199,[1]基础经济系数!$B$194:$C$221,2,FALSE)="双倍钥匙",VLOOKUP(F199,[1]基础经济系数!$B$194:$D$221,3,FALSE),0)</f>
        <v>0</v>
      </c>
      <c r="J199">
        <v>0</v>
      </c>
      <c r="K199">
        <f>20*通用估算系数!$B$8</f>
        <v>12</v>
      </c>
      <c r="L199">
        <f>ROUNDDOWN([1]BattlePass!$S$23/通用估算系数!$B$10,2)</f>
        <v>1</v>
      </c>
    </row>
    <row r="200" spans="1:12" x14ac:dyDescent="0.2">
      <c r="A200">
        <f>玩家成长时间线!A200</f>
        <v>199</v>
      </c>
      <c r="B200">
        <f>玩家成长时间线!B200</f>
        <v>9</v>
      </c>
      <c r="C200">
        <f t="shared" si="3"/>
        <v>227.28</v>
      </c>
      <c r="D200">
        <f>MIN(通用估算系数!$B$7*(VLOOKUP(钥匙投放计算!B200,通用估算系数!$N$1:$O$11,2,FALSE)+0.5*(1-VLOOKUP(钥匙投放计算!B200,通用估算系数!$N$1:$O$11,2,FALSE)))*VLOOKUP(B200,通用估算系数!$G$1:$H$11,2,FALSE),通用估算系数!$B$6)</f>
        <v>200</v>
      </c>
      <c r="E200">
        <v>10</v>
      </c>
      <c r="F200">
        <f>IF(MOD(A200,通用估算系数!$B$9),MOD(A200,通用估算系数!$B$9),通用估算系数!$B$9)</f>
        <v>3</v>
      </c>
      <c r="G200">
        <f>IF(VLOOKUP(F200,[1]基础经济系数!$B$194:$C$221,2,FALSE)="钥匙",VLOOKUP(F200,[1]基础经济系数!$B$194:$D$221,3,FALSE),0)</f>
        <v>0</v>
      </c>
      <c r="H200">
        <f>ROUNDDOWN([1]BattlePass!$S$22/通用估算系数!$B$10,2)</f>
        <v>1.28</v>
      </c>
      <c r="I200">
        <f>IF(VLOOKUP(F200,[1]基础经济系数!$B$194:$C$221,2,FALSE)="双倍钥匙",VLOOKUP(F200,[1]基础经济系数!$B$194:$D$221,3,FALSE),0)</f>
        <v>0</v>
      </c>
      <c r="J200">
        <v>0</v>
      </c>
      <c r="K200">
        <f>20*通用估算系数!$B$8</f>
        <v>12</v>
      </c>
      <c r="L200">
        <f>ROUNDDOWN([1]BattlePass!$S$23/通用估算系数!$B$10,2)</f>
        <v>1</v>
      </c>
    </row>
    <row r="201" spans="1:12" x14ac:dyDescent="0.2">
      <c r="A201">
        <f>玩家成长时间线!A201</f>
        <v>200</v>
      </c>
      <c r="B201">
        <f>玩家成长时间线!B201</f>
        <v>9</v>
      </c>
      <c r="C201">
        <f t="shared" si="3"/>
        <v>228.28</v>
      </c>
      <c r="D201">
        <f>MIN(通用估算系数!$B$7*(VLOOKUP(钥匙投放计算!B201,通用估算系数!$N$1:$O$11,2,FALSE)+0.5*(1-VLOOKUP(钥匙投放计算!B201,通用估算系数!$N$1:$O$11,2,FALSE)))*VLOOKUP(B201,通用估算系数!$G$1:$H$11,2,FALSE),通用估算系数!$B$6)</f>
        <v>200</v>
      </c>
      <c r="E201">
        <v>10</v>
      </c>
      <c r="F201">
        <f>IF(MOD(A201,通用估算系数!$B$9),MOD(A201,通用估算系数!$B$9),通用估算系数!$B$9)</f>
        <v>4</v>
      </c>
      <c r="G201">
        <f>IF(VLOOKUP(F201,[1]基础经济系数!$B$194:$C$221,2,FALSE)="钥匙",VLOOKUP(F201,[1]基础经济系数!$B$194:$D$221,3,FALSE),0)</f>
        <v>0</v>
      </c>
      <c r="H201">
        <f>ROUNDDOWN([1]BattlePass!$S$22/通用估算系数!$B$10,2)</f>
        <v>1.28</v>
      </c>
      <c r="I201">
        <f>IF(VLOOKUP(F201,[1]基础经济系数!$B$194:$C$221,2,FALSE)="双倍钥匙",VLOOKUP(F201,[1]基础经济系数!$B$194:$D$221,3,FALSE),0)</f>
        <v>0</v>
      </c>
      <c r="J201">
        <v>0</v>
      </c>
      <c r="K201">
        <f>20*通用估算系数!$B$8</f>
        <v>12</v>
      </c>
      <c r="L201">
        <f>ROUNDDOWN([1]BattlePass!$S$23/通用估算系数!$B$10,2)</f>
        <v>1</v>
      </c>
    </row>
    <row r="202" spans="1:12" x14ac:dyDescent="0.2">
      <c r="A202">
        <f>玩家成长时间线!A202</f>
        <v>201</v>
      </c>
      <c r="B202">
        <f>玩家成长时间线!B202</f>
        <v>9</v>
      </c>
      <c r="C202">
        <f t="shared" si="3"/>
        <v>239.28</v>
      </c>
      <c r="D202">
        <f>MIN(通用估算系数!$B$7*(VLOOKUP(钥匙投放计算!B202,通用估算系数!$N$1:$O$11,2,FALSE)+0.5*(1-VLOOKUP(钥匙投放计算!B202,通用估算系数!$N$1:$O$11,2,FALSE)))*VLOOKUP(B202,通用估算系数!$G$1:$H$11,2,FALSE),通用估算系数!$B$6)</f>
        <v>200</v>
      </c>
      <c r="E202">
        <v>10</v>
      </c>
      <c r="F202">
        <f>IF(MOD(A202,通用估算系数!$B$9),MOD(A202,通用估算系数!$B$9),通用估算系数!$B$9)</f>
        <v>5</v>
      </c>
      <c r="G202">
        <f>IF(VLOOKUP(F202,[1]基础经济系数!$B$194:$C$221,2,FALSE)="钥匙",VLOOKUP(F202,[1]基础经济系数!$B$194:$D$221,3,FALSE),0)</f>
        <v>10</v>
      </c>
      <c r="H202">
        <f>ROUNDDOWN([1]BattlePass!$S$22/通用估算系数!$B$10,2)</f>
        <v>1.28</v>
      </c>
      <c r="I202">
        <f>IF(VLOOKUP(F202,[1]基础经济系数!$B$194:$C$221,2,FALSE)="双倍钥匙",VLOOKUP(F202,[1]基础经济系数!$B$194:$D$221,3,FALSE),0)</f>
        <v>0</v>
      </c>
      <c r="J202">
        <v>0</v>
      </c>
      <c r="K202">
        <f>20*通用估算系数!$B$8</f>
        <v>12</v>
      </c>
      <c r="L202">
        <f>ROUNDDOWN([1]BattlePass!$S$23/通用估算系数!$B$10,2)</f>
        <v>1</v>
      </c>
    </row>
    <row r="203" spans="1:12" x14ac:dyDescent="0.2">
      <c r="A203">
        <f>玩家成长时间线!A203</f>
        <v>202</v>
      </c>
      <c r="B203">
        <f>玩家成长时间线!B203</f>
        <v>10</v>
      </c>
      <c r="C203">
        <f t="shared" si="3"/>
        <v>230.28</v>
      </c>
      <c r="D203">
        <f>MIN(通用估算系数!$B$7*(VLOOKUP(钥匙投放计算!B203,通用估算系数!$N$1:$O$11,2,FALSE)+0.5*(1-VLOOKUP(钥匙投放计算!B203,通用估算系数!$N$1:$O$11,2,FALSE)))*VLOOKUP(B203,通用估算系数!$G$1:$H$11,2,FALSE),通用估算系数!$B$6)</f>
        <v>200</v>
      </c>
      <c r="E203">
        <v>10</v>
      </c>
      <c r="F203">
        <f>IF(MOD(A203,通用估算系数!$B$9),MOD(A203,通用估算系数!$B$9),通用估算系数!$B$9)</f>
        <v>6</v>
      </c>
      <c r="G203">
        <f>IF(VLOOKUP(F203,[1]基础经济系数!$B$194:$C$221,2,FALSE)="钥匙",VLOOKUP(F203,[1]基础经济系数!$B$194:$D$221,3,FALSE),0)</f>
        <v>0</v>
      </c>
      <c r="H203">
        <f>ROUNDDOWN([1]BattlePass!$S$22/通用估算系数!$B$10,2)</f>
        <v>1.28</v>
      </c>
      <c r="I203">
        <f>IF(VLOOKUP(F203,[1]基础经济系数!$B$194:$C$221,2,FALSE)="双倍钥匙",VLOOKUP(F203,[1]基础经济系数!$B$194:$D$221,3,FALSE),0)</f>
        <v>0</v>
      </c>
      <c r="J203">
        <v>0</v>
      </c>
      <c r="K203">
        <f>20*通用估算系数!$B$8</f>
        <v>12</v>
      </c>
      <c r="L203">
        <f>ROUNDDOWN([1]BattlePass!$S$23/通用估算系数!$B$10,2)</f>
        <v>1</v>
      </c>
    </row>
    <row r="204" spans="1:12" x14ac:dyDescent="0.2">
      <c r="A204">
        <f>玩家成长时间线!A204</f>
        <v>203</v>
      </c>
      <c r="B204">
        <f>玩家成长时间线!B204</f>
        <v>10</v>
      </c>
      <c r="C204">
        <f t="shared" si="3"/>
        <v>231.28</v>
      </c>
      <c r="D204">
        <f>MIN(通用估算系数!$B$7*(VLOOKUP(钥匙投放计算!B204,通用估算系数!$N$1:$O$11,2,FALSE)+0.5*(1-VLOOKUP(钥匙投放计算!B204,通用估算系数!$N$1:$O$11,2,FALSE)))*VLOOKUP(B204,通用估算系数!$G$1:$H$11,2,FALSE),通用估算系数!$B$6)</f>
        <v>200</v>
      </c>
      <c r="E204">
        <v>10</v>
      </c>
      <c r="F204">
        <f>IF(MOD(A204,通用估算系数!$B$9),MOD(A204,通用估算系数!$B$9),通用估算系数!$B$9)</f>
        <v>7</v>
      </c>
      <c r="G204">
        <f>IF(VLOOKUP(F204,[1]基础经济系数!$B$194:$C$221,2,FALSE)="钥匙",VLOOKUP(F204,[1]基础经济系数!$B$194:$D$221,3,FALSE),0)</f>
        <v>0</v>
      </c>
      <c r="H204">
        <f>ROUNDDOWN([1]BattlePass!$S$22/通用估算系数!$B$10,2)</f>
        <v>1.28</v>
      </c>
      <c r="I204">
        <f>IF(VLOOKUP(F204,[1]基础经济系数!$B$194:$C$221,2,FALSE)="双倍钥匙",VLOOKUP(F204,[1]基础经济系数!$B$194:$D$221,3,FALSE),0)</f>
        <v>0</v>
      </c>
      <c r="J204">
        <v>0</v>
      </c>
      <c r="K204">
        <f>20*通用估算系数!$B$8</f>
        <v>12</v>
      </c>
      <c r="L204">
        <f>ROUNDDOWN([1]BattlePass!$S$23/通用估算系数!$B$10,2)</f>
        <v>1</v>
      </c>
    </row>
    <row r="205" spans="1:12" x14ac:dyDescent="0.2">
      <c r="A205">
        <f>玩家成长时间线!A205</f>
        <v>204</v>
      </c>
      <c r="B205">
        <f>玩家成长时间线!B205</f>
        <v>10</v>
      </c>
      <c r="C205">
        <f t="shared" si="3"/>
        <v>232.28</v>
      </c>
      <c r="D205">
        <f>MIN(通用估算系数!$B$7*(VLOOKUP(钥匙投放计算!B205,通用估算系数!$N$1:$O$11,2,FALSE)+0.5*(1-VLOOKUP(钥匙投放计算!B205,通用估算系数!$N$1:$O$11,2,FALSE)))*VLOOKUP(B205,通用估算系数!$G$1:$H$11,2,FALSE),通用估算系数!$B$6)</f>
        <v>200</v>
      </c>
      <c r="E205">
        <v>10</v>
      </c>
      <c r="F205">
        <f>IF(MOD(A205,通用估算系数!$B$9),MOD(A205,通用估算系数!$B$9),通用估算系数!$B$9)</f>
        <v>8</v>
      </c>
      <c r="G205">
        <f>IF(VLOOKUP(F205,[1]基础经济系数!$B$194:$C$221,2,FALSE)="钥匙",VLOOKUP(F205,[1]基础经济系数!$B$194:$D$221,3,FALSE),0)</f>
        <v>0</v>
      </c>
      <c r="H205">
        <f>ROUNDDOWN([1]BattlePass!$S$22/通用估算系数!$B$10,2)</f>
        <v>1.28</v>
      </c>
      <c r="I205">
        <f>IF(VLOOKUP(F205,[1]基础经济系数!$B$194:$C$221,2,FALSE)="双倍钥匙",VLOOKUP(F205,[1]基础经济系数!$B$194:$D$221,3,FALSE),0)</f>
        <v>0</v>
      </c>
      <c r="J205">
        <v>0</v>
      </c>
      <c r="K205">
        <f>20*通用估算系数!$B$8</f>
        <v>12</v>
      </c>
      <c r="L205">
        <f>ROUNDDOWN([1]BattlePass!$S$23/通用估算系数!$B$10,2)</f>
        <v>1</v>
      </c>
    </row>
    <row r="206" spans="1:12" x14ac:dyDescent="0.2">
      <c r="A206">
        <f>玩家成长时间线!A206</f>
        <v>205</v>
      </c>
      <c r="B206">
        <f>玩家成长时间线!B206</f>
        <v>10</v>
      </c>
      <c r="C206">
        <f t="shared" si="3"/>
        <v>253.28</v>
      </c>
      <c r="D206">
        <f>MIN(通用估算系数!$B$7*(VLOOKUP(钥匙投放计算!B206,通用估算系数!$N$1:$O$11,2,FALSE)+0.5*(1-VLOOKUP(钥匙投放计算!B206,通用估算系数!$N$1:$O$11,2,FALSE)))*VLOOKUP(B206,通用估算系数!$G$1:$H$11,2,FALSE),通用估算系数!$B$6)</f>
        <v>200</v>
      </c>
      <c r="E206">
        <v>10</v>
      </c>
      <c r="F206">
        <f>IF(MOD(A206,通用估算系数!$B$9),MOD(A206,通用估算系数!$B$9),通用估算系数!$B$9)</f>
        <v>9</v>
      </c>
      <c r="G206">
        <f>IF(VLOOKUP(F206,[1]基础经济系数!$B$194:$C$221,2,FALSE)="钥匙",VLOOKUP(F206,[1]基础经济系数!$B$194:$D$221,3,FALSE),0)</f>
        <v>0</v>
      </c>
      <c r="H206">
        <f>ROUNDDOWN([1]BattlePass!$S$22/通用估算系数!$B$10,2)</f>
        <v>1.28</v>
      </c>
      <c r="I206">
        <f>IF(VLOOKUP(F206,[1]基础经济系数!$B$194:$C$221,2,FALSE)="双倍钥匙",VLOOKUP(F206,[1]基础经济系数!$B$194:$D$221,3,FALSE),0)</f>
        <v>20</v>
      </c>
      <c r="J206">
        <v>0</v>
      </c>
      <c r="K206">
        <f>20*通用估算系数!$B$8</f>
        <v>12</v>
      </c>
      <c r="L206">
        <f>ROUNDDOWN([1]BattlePass!$S$23/通用估算系数!$B$10,2)</f>
        <v>1</v>
      </c>
    </row>
    <row r="207" spans="1:12" x14ac:dyDescent="0.2">
      <c r="A207">
        <f>玩家成长时间线!A207</f>
        <v>206</v>
      </c>
      <c r="B207">
        <f>玩家成长时间线!B207</f>
        <v>10</v>
      </c>
      <c r="C207">
        <f t="shared" si="3"/>
        <v>234.28</v>
      </c>
      <c r="D207">
        <f>MIN(通用估算系数!$B$7*(VLOOKUP(钥匙投放计算!B207,通用估算系数!$N$1:$O$11,2,FALSE)+0.5*(1-VLOOKUP(钥匙投放计算!B207,通用估算系数!$N$1:$O$11,2,FALSE)))*VLOOKUP(B207,通用估算系数!$G$1:$H$11,2,FALSE),通用估算系数!$B$6)</f>
        <v>200</v>
      </c>
      <c r="E207">
        <v>10</v>
      </c>
      <c r="F207">
        <f>IF(MOD(A207,通用估算系数!$B$9),MOD(A207,通用估算系数!$B$9),通用估算系数!$B$9)</f>
        <v>10</v>
      </c>
      <c r="G207">
        <f>IF(VLOOKUP(F207,[1]基础经济系数!$B$194:$C$221,2,FALSE)="钥匙",VLOOKUP(F207,[1]基础经济系数!$B$194:$D$221,3,FALSE),0)</f>
        <v>0</v>
      </c>
      <c r="H207">
        <f>ROUNDDOWN([1]BattlePass!$S$22/通用估算系数!$B$10,2)</f>
        <v>1.28</v>
      </c>
      <c r="I207">
        <f>IF(VLOOKUP(F207,[1]基础经济系数!$B$194:$C$221,2,FALSE)="双倍钥匙",VLOOKUP(F207,[1]基础经济系数!$B$194:$D$221,3,FALSE),0)</f>
        <v>0</v>
      </c>
      <c r="J207">
        <v>0</v>
      </c>
      <c r="K207">
        <f>20*通用估算系数!$B$8</f>
        <v>12</v>
      </c>
      <c r="L207">
        <f>ROUNDDOWN([1]BattlePass!$S$23/通用估算系数!$B$10,2)</f>
        <v>1</v>
      </c>
    </row>
    <row r="208" spans="1:12" x14ac:dyDescent="0.2">
      <c r="A208">
        <f>玩家成长时间线!A208</f>
        <v>207</v>
      </c>
      <c r="B208">
        <f>玩家成长时间线!B208</f>
        <v>10</v>
      </c>
      <c r="C208">
        <f t="shared" si="3"/>
        <v>235.28</v>
      </c>
      <c r="D208">
        <f>MIN(通用估算系数!$B$7*(VLOOKUP(钥匙投放计算!B208,通用估算系数!$N$1:$O$11,2,FALSE)+0.5*(1-VLOOKUP(钥匙投放计算!B208,通用估算系数!$N$1:$O$11,2,FALSE)))*VLOOKUP(B208,通用估算系数!$G$1:$H$11,2,FALSE),通用估算系数!$B$6)</f>
        <v>200</v>
      </c>
      <c r="E208">
        <v>10</v>
      </c>
      <c r="F208">
        <f>IF(MOD(A208,通用估算系数!$B$9),MOD(A208,通用估算系数!$B$9),通用估算系数!$B$9)</f>
        <v>11</v>
      </c>
      <c r="G208">
        <f>IF(VLOOKUP(F208,[1]基础经济系数!$B$194:$C$221,2,FALSE)="钥匙",VLOOKUP(F208,[1]基础经济系数!$B$194:$D$221,3,FALSE),0)</f>
        <v>0</v>
      </c>
      <c r="H208">
        <f>ROUNDDOWN([1]BattlePass!$S$22/通用估算系数!$B$10,2)</f>
        <v>1.28</v>
      </c>
      <c r="I208">
        <f>IF(VLOOKUP(F208,[1]基础经济系数!$B$194:$C$221,2,FALSE)="双倍钥匙",VLOOKUP(F208,[1]基础经济系数!$B$194:$D$221,3,FALSE),0)</f>
        <v>0</v>
      </c>
      <c r="J208">
        <v>0</v>
      </c>
      <c r="K208">
        <f>20*通用估算系数!$B$8</f>
        <v>12</v>
      </c>
      <c r="L208">
        <f>ROUNDDOWN([1]BattlePass!$S$23/通用估算系数!$B$10,2)</f>
        <v>1</v>
      </c>
    </row>
    <row r="209" spans="1:12" x14ac:dyDescent="0.2">
      <c r="A209">
        <f>玩家成长时间线!A209</f>
        <v>208</v>
      </c>
      <c r="B209">
        <f>玩家成长时间线!B209</f>
        <v>10</v>
      </c>
      <c r="C209">
        <f t="shared" si="3"/>
        <v>256.27999999999997</v>
      </c>
      <c r="D209">
        <f>MIN(通用估算系数!$B$7*(VLOOKUP(钥匙投放计算!B209,通用估算系数!$N$1:$O$11,2,FALSE)+0.5*(1-VLOOKUP(钥匙投放计算!B209,通用估算系数!$N$1:$O$11,2,FALSE)))*VLOOKUP(B209,通用估算系数!$G$1:$H$11,2,FALSE),通用估算系数!$B$6)</f>
        <v>200</v>
      </c>
      <c r="E209">
        <v>10</v>
      </c>
      <c r="F209">
        <f>IF(MOD(A209,通用估算系数!$B$9),MOD(A209,通用估算系数!$B$9),通用估算系数!$B$9)</f>
        <v>12</v>
      </c>
      <c r="G209">
        <f>IF(VLOOKUP(F209,[1]基础经济系数!$B$194:$C$221,2,FALSE)="钥匙",VLOOKUP(F209,[1]基础经济系数!$B$194:$D$221,3,FALSE),0)</f>
        <v>0</v>
      </c>
      <c r="H209">
        <f>ROUNDDOWN([1]BattlePass!$S$22/通用估算系数!$B$10,2)</f>
        <v>1.28</v>
      </c>
      <c r="I209">
        <f>IF(VLOOKUP(F209,[1]基础经济系数!$B$194:$C$221,2,FALSE)="双倍钥匙",VLOOKUP(F209,[1]基础经济系数!$B$194:$D$221,3,FALSE),0)</f>
        <v>20</v>
      </c>
      <c r="J209">
        <v>0</v>
      </c>
      <c r="K209">
        <f>20*通用估算系数!$B$8</f>
        <v>12</v>
      </c>
      <c r="L209">
        <f>ROUNDDOWN([1]BattlePass!$S$23/通用估算系数!$B$10,2)</f>
        <v>1</v>
      </c>
    </row>
    <row r="210" spans="1:12" x14ac:dyDescent="0.2">
      <c r="A210">
        <f>玩家成长时间线!A210</f>
        <v>209</v>
      </c>
      <c r="B210">
        <f>玩家成长时间线!B210</f>
        <v>10</v>
      </c>
      <c r="C210">
        <f t="shared" si="3"/>
        <v>237.28</v>
      </c>
      <c r="D210">
        <f>MIN(通用估算系数!$B$7*(VLOOKUP(钥匙投放计算!B210,通用估算系数!$N$1:$O$11,2,FALSE)+0.5*(1-VLOOKUP(钥匙投放计算!B210,通用估算系数!$N$1:$O$11,2,FALSE)))*VLOOKUP(B210,通用估算系数!$G$1:$H$11,2,FALSE),通用估算系数!$B$6)</f>
        <v>200</v>
      </c>
      <c r="E210">
        <v>10</v>
      </c>
      <c r="F210">
        <f>IF(MOD(A210,通用估算系数!$B$9),MOD(A210,通用估算系数!$B$9),通用估算系数!$B$9)</f>
        <v>13</v>
      </c>
      <c r="G210">
        <f>IF(VLOOKUP(F210,[1]基础经济系数!$B$194:$C$221,2,FALSE)="钥匙",VLOOKUP(F210,[1]基础经济系数!$B$194:$D$221,3,FALSE),0)</f>
        <v>0</v>
      </c>
      <c r="H210">
        <f>ROUNDDOWN([1]BattlePass!$S$22/通用估算系数!$B$10,2)</f>
        <v>1.28</v>
      </c>
      <c r="I210">
        <f>IF(VLOOKUP(F210,[1]基础经济系数!$B$194:$C$221,2,FALSE)="双倍钥匙",VLOOKUP(F210,[1]基础经济系数!$B$194:$D$221,3,FALSE),0)</f>
        <v>0</v>
      </c>
      <c r="J210">
        <v>0</v>
      </c>
      <c r="K210">
        <f>20*通用估算系数!$B$8</f>
        <v>12</v>
      </c>
      <c r="L210">
        <f>ROUNDDOWN([1]BattlePass!$S$23/通用估算系数!$B$10,2)</f>
        <v>1</v>
      </c>
    </row>
    <row r="211" spans="1:12" x14ac:dyDescent="0.2">
      <c r="A211">
        <f>玩家成长时间线!A211</f>
        <v>210</v>
      </c>
      <c r="B211">
        <f>玩家成长时间线!B211</f>
        <v>8</v>
      </c>
      <c r="C211">
        <f t="shared" si="3"/>
        <v>238.28</v>
      </c>
      <c r="D211">
        <f>MIN(通用估算系数!$B$7*(VLOOKUP(钥匙投放计算!B211,通用估算系数!$N$1:$O$11,2,FALSE)+0.5*(1-VLOOKUP(钥匙投放计算!B211,通用估算系数!$N$1:$O$11,2,FALSE)))*VLOOKUP(B211,通用估算系数!$G$1:$H$11,2,FALSE),通用估算系数!$B$6)</f>
        <v>200</v>
      </c>
      <c r="E211">
        <v>10</v>
      </c>
      <c r="F211">
        <f>IF(MOD(A211,通用估算系数!$B$9),MOD(A211,通用估算系数!$B$9),通用估算系数!$B$9)</f>
        <v>14</v>
      </c>
      <c r="G211">
        <f>IF(VLOOKUP(F211,[1]基础经济系数!$B$194:$C$221,2,FALSE)="钥匙",VLOOKUP(F211,[1]基础经济系数!$B$194:$D$221,3,FALSE),0)</f>
        <v>0</v>
      </c>
      <c r="H211">
        <f>ROUNDDOWN([1]BattlePass!$S$22/通用估算系数!$B$10,2)</f>
        <v>1.28</v>
      </c>
      <c r="I211">
        <f>IF(VLOOKUP(F211,[1]基础经济系数!$B$194:$C$221,2,FALSE)="双倍钥匙",VLOOKUP(F211,[1]基础经济系数!$B$194:$D$221,3,FALSE),0)</f>
        <v>0</v>
      </c>
      <c r="J211">
        <v>0</v>
      </c>
      <c r="K211">
        <f>20*通用估算系数!$B$8</f>
        <v>12</v>
      </c>
      <c r="L211">
        <f>ROUNDDOWN([1]BattlePass!$S$23/通用估算系数!$B$10,2)</f>
        <v>1</v>
      </c>
    </row>
    <row r="212" spans="1:12" x14ac:dyDescent="0.2">
      <c r="A212">
        <f>玩家成长时间线!A212</f>
        <v>211</v>
      </c>
      <c r="B212">
        <f>玩家成长时间线!B212</f>
        <v>8</v>
      </c>
      <c r="C212">
        <f t="shared" si="3"/>
        <v>239.28</v>
      </c>
      <c r="D212">
        <f>MIN(通用估算系数!$B$7*(VLOOKUP(钥匙投放计算!B212,通用估算系数!$N$1:$O$11,2,FALSE)+0.5*(1-VLOOKUP(钥匙投放计算!B212,通用估算系数!$N$1:$O$11,2,FALSE)))*VLOOKUP(B212,通用估算系数!$G$1:$H$11,2,FALSE),通用估算系数!$B$6)</f>
        <v>200</v>
      </c>
      <c r="E212">
        <v>10</v>
      </c>
      <c r="F212">
        <f>IF(MOD(A212,通用估算系数!$B$9),MOD(A212,通用估算系数!$B$9),通用估算系数!$B$9)</f>
        <v>15</v>
      </c>
      <c r="G212">
        <f>IF(VLOOKUP(F212,[1]基础经济系数!$B$194:$C$221,2,FALSE)="钥匙",VLOOKUP(F212,[1]基础经济系数!$B$194:$D$221,3,FALSE),0)</f>
        <v>0</v>
      </c>
      <c r="H212">
        <f>ROUNDDOWN([1]BattlePass!$S$22/通用估算系数!$B$10,2)</f>
        <v>1.28</v>
      </c>
      <c r="I212">
        <f>IF(VLOOKUP(F212,[1]基础经济系数!$B$194:$C$221,2,FALSE)="双倍钥匙",VLOOKUP(F212,[1]基础经济系数!$B$194:$D$221,3,FALSE),0)</f>
        <v>0</v>
      </c>
      <c r="J212">
        <v>0</v>
      </c>
      <c r="K212">
        <f>20*通用估算系数!$B$8</f>
        <v>12</v>
      </c>
      <c r="L212">
        <f>ROUNDDOWN([1]BattlePass!$S$23/通用估算系数!$B$10,2)</f>
        <v>1</v>
      </c>
    </row>
    <row r="213" spans="1:12" x14ac:dyDescent="0.2">
      <c r="A213">
        <f>玩家成长时间线!A213</f>
        <v>212</v>
      </c>
      <c r="B213">
        <f>玩家成长时间线!B213</f>
        <v>8</v>
      </c>
      <c r="C213">
        <f t="shared" si="3"/>
        <v>260.27999999999997</v>
      </c>
      <c r="D213">
        <f>MIN(通用估算系数!$B$7*(VLOOKUP(钥匙投放计算!B213,通用估算系数!$N$1:$O$11,2,FALSE)+0.5*(1-VLOOKUP(钥匙投放计算!B213,通用估算系数!$N$1:$O$11,2,FALSE)))*VLOOKUP(B213,通用估算系数!$G$1:$H$11,2,FALSE),通用估算系数!$B$6)</f>
        <v>200</v>
      </c>
      <c r="E213">
        <v>10</v>
      </c>
      <c r="F213">
        <f>IF(MOD(A213,通用估算系数!$B$9),MOD(A213,通用估算系数!$B$9),通用估算系数!$B$9)</f>
        <v>16</v>
      </c>
      <c r="G213">
        <f>IF(VLOOKUP(F213,[1]基础经济系数!$B$194:$C$221,2,FALSE)="钥匙",VLOOKUP(F213,[1]基础经济系数!$B$194:$D$221,3,FALSE),0)</f>
        <v>20</v>
      </c>
      <c r="H213">
        <f>ROUNDDOWN([1]BattlePass!$S$22/通用估算系数!$B$10,2)</f>
        <v>1.28</v>
      </c>
      <c r="I213">
        <f>IF(VLOOKUP(F213,[1]基础经济系数!$B$194:$C$221,2,FALSE)="双倍钥匙",VLOOKUP(F213,[1]基础经济系数!$B$194:$D$221,3,FALSE),0)</f>
        <v>0</v>
      </c>
      <c r="J213">
        <v>0</v>
      </c>
      <c r="K213">
        <f>20*通用估算系数!$B$8</f>
        <v>12</v>
      </c>
      <c r="L213">
        <f>ROUNDDOWN([1]BattlePass!$S$23/通用估算系数!$B$10,2)</f>
        <v>1</v>
      </c>
    </row>
    <row r="214" spans="1:12" x14ac:dyDescent="0.2">
      <c r="A214">
        <f>玩家成长时间线!A214</f>
        <v>213</v>
      </c>
      <c r="B214">
        <f>玩家成长时间线!B214</f>
        <v>9</v>
      </c>
      <c r="C214">
        <f t="shared" si="3"/>
        <v>241.28</v>
      </c>
      <c r="D214">
        <f>MIN(通用估算系数!$B$7*(VLOOKUP(钥匙投放计算!B214,通用估算系数!$N$1:$O$11,2,FALSE)+0.5*(1-VLOOKUP(钥匙投放计算!B214,通用估算系数!$N$1:$O$11,2,FALSE)))*VLOOKUP(B214,通用估算系数!$G$1:$H$11,2,FALSE),通用估算系数!$B$6)</f>
        <v>200</v>
      </c>
      <c r="E214">
        <v>10</v>
      </c>
      <c r="F214">
        <f>IF(MOD(A214,通用估算系数!$B$9),MOD(A214,通用估算系数!$B$9),通用估算系数!$B$9)</f>
        <v>17</v>
      </c>
      <c r="G214">
        <f>IF(VLOOKUP(F214,[1]基础经济系数!$B$194:$C$221,2,FALSE)="钥匙",VLOOKUP(F214,[1]基础经济系数!$B$194:$D$221,3,FALSE),0)</f>
        <v>0</v>
      </c>
      <c r="H214">
        <f>ROUNDDOWN([1]BattlePass!$S$22/通用估算系数!$B$10,2)</f>
        <v>1.28</v>
      </c>
      <c r="I214">
        <f>IF(VLOOKUP(F214,[1]基础经济系数!$B$194:$C$221,2,FALSE)="双倍钥匙",VLOOKUP(F214,[1]基础经济系数!$B$194:$D$221,3,FALSE),0)</f>
        <v>0</v>
      </c>
      <c r="J214">
        <v>0</v>
      </c>
      <c r="K214">
        <f>20*通用估算系数!$B$8</f>
        <v>12</v>
      </c>
      <c r="L214">
        <f>ROUNDDOWN([1]BattlePass!$S$23/通用估算系数!$B$10,2)</f>
        <v>1</v>
      </c>
    </row>
    <row r="215" spans="1:12" x14ac:dyDescent="0.2">
      <c r="A215">
        <f>玩家成长时间线!A215</f>
        <v>214</v>
      </c>
      <c r="B215">
        <f>玩家成长时间线!B215</f>
        <v>9</v>
      </c>
      <c r="C215">
        <f t="shared" si="3"/>
        <v>242.28</v>
      </c>
      <c r="D215">
        <f>MIN(通用估算系数!$B$7*(VLOOKUP(钥匙投放计算!B215,通用估算系数!$N$1:$O$11,2,FALSE)+0.5*(1-VLOOKUP(钥匙投放计算!B215,通用估算系数!$N$1:$O$11,2,FALSE)))*VLOOKUP(B215,通用估算系数!$G$1:$H$11,2,FALSE),通用估算系数!$B$6)</f>
        <v>200</v>
      </c>
      <c r="E215">
        <v>10</v>
      </c>
      <c r="F215">
        <f>IF(MOD(A215,通用估算系数!$B$9),MOD(A215,通用估算系数!$B$9),通用估算系数!$B$9)</f>
        <v>18</v>
      </c>
      <c r="G215">
        <f>IF(VLOOKUP(F215,[1]基础经济系数!$B$194:$C$221,2,FALSE)="钥匙",VLOOKUP(F215,[1]基础经济系数!$B$194:$D$221,3,FALSE),0)</f>
        <v>0</v>
      </c>
      <c r="H215">
        <f>ROUNDDOWN([1]BattlePass!$S$22/通用估算系数!$B$10,2)</f>
        <v>1.28</v>
      </c>
      <c r="I215">
        <f>IF(VLOOKUP(F215,[1]基础经济系数!$B$194:$C$221,2,FALSE)="双倍钥匙",VLOOKUP(F215,[1]基础经济系数!$B$194:$D$221,3,FALSE),0)</f>
        <v>0</v>
      </c>
      <c r="J215">
        <v>0</v>
      </c>
      <c r="K215">
        <f>20*通用估算系数!$B$8</f>
        <v>12</v>
      </c>
      <c r="L215">
        <f>ROUNDDOWN([1]BattlePass!$S$23/通用估算系数!$B$10,2)</f>
        <v>1</v>
      </c>
    </row>
    <row r="216" spans="1:12" x14ac:dyDescent="0.2">
      <c r="A216">
        <f>玩家成长时间线!A216</f>
        <v>215</v>
      </c>
      <c r="B216">
        <f>玩家成长时间线!B216</f>
        <v>9</v>
      </c>
      <c r="C216">
        <f t="shared" si="3"/>
        <v>263.27999999999997</v>
      </c>
      <c r="D216">
        <f>MIN(通用估算系数!$B$7*(VLOOKUP(钥匙投放计算!B216,通用估算系数!$N$1:$O$11,2,FALSE)+0.5*(1-VLOOKUP(钥匙投放计算!B216,通用估算系数!$N$1:$O$11,2,FALSE)))*VLOOKUP(B216,通用估算系数!$G$1:$H$11,2,FALSE),通用估算系数!$B$6)</f>
        <v>200</v>
      </c>
      <c r="E216">
        <v>10</v>
      </c>
      <c r="F216">
        <f>IF(MOD(A216,通用估算系数!$B$9),MOD(A216,通用估算系数!$B$9),通用估算系数!$B$9)</f>
        <v>19</v>
      </c>
      <c r="G216">
        <f>IF(VLOOKUP(F216,[1]基础经济系数!$B$194:$C$221,2,FALSE)="钥匙",VLOOKUP(F216,[1]基础经济系数!$B$194:$D$221,3,FALSE),0)</f>
        <v>0</v>
      </c>
      <c r="H216">
        <f>ROUNDDOWN([1]BattlePass!$S$22/通用估算系数!$B$10,2)</f>
        <v>1.28</v>
      </c>
      <c r="I216">
        <f>IF(VLOOKUP(F216,[1]基础经济系数!$B$194:$C$221,2,FALSE)="双倍钥匙",VLOOKUP(F216,[1]基础经济系数!$B$194:$D$221,3,FALSE),0)</f>
        <v>20</v>
      </c>
      <c r="J216">
        <v>0</v>
      </c>
      <c r="K216">
        <f>20*通用估算系数!$B$8</f>
        <v>12</v>
      </c>
      <c r="L216">
        <f>ROUNDDOWN([1]BattlePass!$S$23/通用估算系数!$B$10,2)</f>
        <v>1</v>
      </c>
    </row>
    <row r="217" spans="1:12" x14ac:dyDescent="0.2">
      <c r="A217">
        <f>玩家成长时间线!A217</f>
        <v>216</v>
      </c>
      <c r="B217">
        <f>玩家成长时间线!B217</f>
        <v>10</v>
      </c>
      <c r="C217">
        <f t="shared" si="3"/>
        <v>244.28</v>
      </c>
      <c r="D217">
        <f>MIN(通用估算系数!$B$7*(VLOOKUP(钥匙投放计算!B217,通用估算系数!$N$1:$O$11,2,FALSE)+0.5*(1-VLOOKUP(钥匙投放计算!B217,通用估算系数!$N$1:$O$11,2,FALSE)))*VLOOKUP(B217,通用估算系数!$G$1:$H$11,2,FALSE),通用估算系数!$B$6)</f>
        <v>200</v>
      </c>
      <c r="E217">
        <v>10</v>
      </c>
      <c r="F217">
        <f>IF(MOD(A217,通用估算系数!$B$9),MOD(A217,通用估算系数!$B$9),通用估算系数!$B$9)</f>
        <v>20</v>
      </c>
      <c r="G217">
        <f>IF(VLOOKUP(F217,[1]基础经济系数!$B$194:$C$221,2,FALSE)="钥匙",VLOOKUP(F217,[1]基础经济系数!$B$194:$D$221,3,FALSE),0)</f>
        <v>0</v>
      </c>
      <c r="H217">
        <f>ROUNDDOWN([1]BattlePass!$S$22/通用估算系数!$B$10,2)</f>
        <v>1.28</v>
      </c>
      <c r="I217">
        <f>IF(VLOOKUP(F217,[1]基础经济系数!$B$194:$C$221,2,FALSE)="双倍钥匙",VLOOKUP(F217,[1]基础经济系数!$B$194:$D$221,3,FALSE),0)</f>
        <v>0</v>
      </c>
      <c r="J217">
        <v>0</v>
      </c>
      <c r="K217">
        <f>20*通用估算系数!$B$8</f>
        <v>12</v>
      </c>
      <c r="L217">
        <f>ROUNDDOWN([1]BattlePass!$S$23/通用估算系数!$B$10,2)</f>
        <v>1</v>
      </c>
    </row>
    <row r="218" spans="1:12" x14ac:dyDescent="0.2">
      <c r="A218">
        <f>玩家成长时间线!A218</f>
        <v>217</v>
      </c>
      <c r="B218">
        <f>玩家成长时间线!B218</f>
        <v>10</v>
      </c>
      <c r="C218">
        <f t="shared" si="3"/>
        <v>245.28</v>
      </c>
      <c r="D218">
        <f>MIN(通用估算系数!$B$7*(VLOOKUP(钥匙投放计算!B218,通用估算系数!$N$1:$O$11,2,FALSE)+0.5*(1-VLOOKUP(钥匙投放计算!B218,通用估算系数!$N$1:$O$11,2,FALSE)))*VLOOKUP(B218,通用估算系数!$G$1:$H$11,2,FALSE),通用估算系数!$B$6)</f>
        <v>200</v>
      </c>
      <c r="E218">
        <v>10</v>
      </c>
      <c r="F218">
        <f>IF(MOD(A218,通用估算系数!$B$9),MOD(A218,通用估算系数!$B$9),通用估算系数!$B$9)</f>
        <v>21</v>
      </c>
      <c r="G218">
        <f>IF(VLOOKUP(F218,[1]基础经济系数!$B$194:$C$221,2,FALSE)="钥匙",VLOOKUP(F218,[1]基础经济系数!$B$194:$D$221,3,FALSE),0)</f>
        <v>0</v>
      </c>
      <c r="H218">
        <f>ROUNDDOWN([1]BattlePass!$S$22/通用估算系数!$B$10,2)</f>
        <v>1.28</v>
      </c>
      <c r="I218">
        <f>IF(VLOOKUP(F218,[1]基础经济系数!$B$194:$C$221,2,FALSE)="双倍钥匙",VLOOKUP(F218,[1]基础经济系数!$B$194:$D$221,3,FALSE),0)</f>
        <v>0</v>
      </c>
      <c r="J218">
        <v>0</v>
      </c>
      <c r="K218">
        <f>20*通用估算系数!$B$8</f>
        <v>12</v>
      </c>
      <c r="L218">
        <f>ROUNDDOWN([1]BattlePass!$S$23/通用估算系数!$B$10,2)</f>
        <v>1</v>
      </c>
    </row>
    <row r="219" spans="1:12" x14ac:dyDescent="0.2">
      <c r="A219">
        <f>玩家成长时间线!A219</f>
        <v>218</v>
      </c>
      <c r="B219">
        <f>玩家成长时间线!B219</f>
        <v>10</v>
      </c>
      <c r="C219">
        <f t="shared" si="3"/>
        <v>246.28</v>
      </c>
      <c r="D219">
        <f>MIN(通用估算系数!$B$7*(VLOOKUP(钥匙投放计算!B219,通用估算系数!$N$1:$O$11,2,FALSE)+0.5*(1-VLOOKUP(钥匙投放计算!B219,通用估算系数!$N$1:$O$11,2,FALSE)))*VLOOKUP(B219,通用估算系数!$G$1:$H$11,2,FALSE),通用估算系数!$B$6)</f>
        <v>200</v>
      </c>
      <c r="E219">
        <v>10</v>
      </c>
      <c r="F219">
        <f>IF(MOD(A219,通用估算系数!$B$9),MOD(A219,通用估算系数!$B$9),通用估算系数!$B$9)</f>
        <v>22</v>
      </c>
      <c r="G219">
        <f>IF(VLOOKUP(F219,[1]基础经济系数!$B$194:$C$221,2,FALSE)="钥匙",VLOOKUP(F219,[1]基础经济系数!$B$194:$D$221,3,FALSE),0)</f>
        <v>0</v>
      </c>
      <c r="H219">
        <f>ROUNDDOWN([1]BattlePass!$S$22/通用估算系数!$B$10,2)</f>
        <v>1.28</v>
      </c>
      <c r="I219">
        <f>IF(VLOOKUP(F219,[1]基础经济系数!$B$194:$C$221,2,FALSE)="双倍钥匙",VLOOKUP(F219,[1]基础经济系数!$B$194:$D$221,3,FALSE),0)</f>
        <v>0</v>
      </c>
      <c r="J219">
        <v>0</v>
      </c>
      <c r="K219">
        <f>20*通用估算系数!$B$8</f>
        <v>12</v>
      </c>
      <c r="L219">
        <f>ROUNDDOWN([1]BattlePass!$S$23/通用估算系数!$B$10,2)</f>
        <v>1</v>
      </c>
    </row>
    <row r="220" spans="1:12" x14ac:dyDescent="0.2">
      <c r="A220">
        <f>玩家成长时间线!A220</f>
        <v>219</v>
      </c>
      <c r="B220">
        <f>玩家成长时间线!B220</f>
        <v>10</v>
      </c>
      <c r="C220">
        <f t="shared" si="3"/>
        <v>267.27999999999997</v>
      </c>
      <c r="D220">
        <f>MIN(通用估算系数!$B$7*(VLOOKUP(钥匙投放计算!B220,通用估算系数!$N$1:$O$11,2,FALSE)+0.5*(1-VLOOKUP(钥匙投放计算!B220,通用估算系数!$N$1:$O$11,2,FALSE)))*VLOOKUP(B220,通用估算系数!$G$1:$H$11,2,FALSE),通用估算系数!$B$6)</f>
        <v>200</v>
      </c>
      <c r="E220">
        <v>10</v>
      </c>
      <c r="F220">
        <f>IF(MOD(A220,通用估算系数!$B$9),MOD(A220,通用估算系数!$B$9),通用估算系数!$B$9)</f>
        <v>23</v>
      </c>
      <c r="G220">
        <f>IF(VLOOKUP(F220,[1]基础经济系数!$B$194:$C$221,2,FALSE)="钥匙",VLOOKUP(F220,[1]基础经济系数!$B$194:$D$221,3,FALSE),0)</f>
        <v>0</v>
      </c>
      <c r="H220">
        <f>ROUNDDOWN([1]BattlePass!$S$22/通用估算系数!$B$10,2)</f>
        <v>1.28</v>
      </c>
      <c r="I220">
        <f>IF(VLOOKUP(F220,[1]基础经济系数!$B$194:$C$221,2,FALSE)="双倍钥匙",VLOOKUP(F220,[1]基础经济系数!$B$194:$D$221,3,FALSE),0)</f>
        <v>20</v>
      </c>
      <c r="J220">
        <v>0</v>
      </c>
      <c r="K220">
        <f>20*通用估算系数!$B$8</f>
        <v>12</v>
      </c>
      <c r="L220">
        <f>ROUNDDOWN([1]BattlePass!$S$23/通用估算系数!$B$10,2)</f>
        <v>1</v>
      </c>
    </row>
    <row r="221" spans="1:12" x14ac:dyDescent="0.2">
      <c r="A221">
        <f>玩家成长时间线!A221</f>
        <v>220</v>
      </c>
      <c r="B221">
        <f>玩家成长时间线!B221</f>
        <v>10</v>
      </c>
      <c r="C221">
        <f t="shared" si="3"/>
        <v>248.28</v>
      </c>
      <c r="D221">
        <f>MIN(通用估算系数!$B$7*(VLOOKUP(钥匙投放计算!B221,通用估算系数!$N$1:$O$11,2,FALSE)+0.5*(1-VLOOKUP(钥匙投放计算!B221,通用估算系数!$N$1:$O$11,2,FALSE)))*VLOOKUP(B221,通用估算系数!$G$1:$H$11,2,FALSE),通用估算系数!$B$6)</f>
        <v>200</v>
      </c>
      <c r="E221">
        <v>10</v>
      </c>
      <c r="F221">
        <f>IF(MOD(A221,通用估算系数!$B$9),MOD(A221,通用估算系数!$B$9),通用估算系数!$B$9)</f>
        <v>24</v>
      </c>
      <c r="G221">
        <f>IF(VLOOKUP(F221,[1]基础经济系数!$B$194:$C$221,2,FALSE)="钥匙",VLOOKUP(F221,[1]基础经济系数!$B$194:$D$221,3,FALSE),0)</f>
        <v>0</v>
      </c>
      <c r="H221">
        <f>ROUNDDOWN([1]BattlePass!$S$22/通用估算系数!$B$10,2)</f>
        <v>1.28</v>
      </c>
      <c r="I221">
        <f>IF(VLOOKUP(F221,[1]基础经济系数!$B$194:$C$221,2,FALSE)="双倍钥匙",VLOOKUP(F221,[1]基础经济系数!$B$194:$D$221,3,FALSE),0)</f>
        <v>0</v>
      </c>
      <c r="J221">
        <v>0</v>
      </c>
      <c r="K221">
        <f>20*通用估算系数!$B$8</f>
        <v>12</v>
      </c>
      <c r="L221">
        <f>ROUNDDOWN([1]BattlePass!$S$23/通用估算系数!$B$10,2)</f>
        <v>1</v>
      </c>
    </row>
    <row r="222" spans="1:12" x14ac:dyDescent="0.2">
      <c r="A222">
        <f>玩家成长时间线!A222</f>
        <v>221</v>
      </c>
      <c r="B222">
        <f>玩家成长时间线!B222</f>
        <v>10</v>
      </c>
      <c r="C222">
        <f t="shared" si="3"/>
        <v>249.28</v>
      </c>
      <c r="D222">
        <f>MIN(通用估算系数!$B$7*(VLOOKUP(钥匙投放计算!B222,通用估算系数!$N$1:$O$11,2,FALSE)+0.5*(1-VLOOKUP(钥匙投放计算!B222,通用估算系数!$N$1:$O$11,2,FALSE)))*VLOOKUP(B222,通用估算系数!$G$1:$H$11,2,FALSE),通用估算系数!$B$6)</f>
        <v>200</v>
      </c>
      <c r="E222">
        <v>10</v>
      </c>
      <c r="F222">
        <f>IF(MOD(A222,通用估算系数!$B$9),MOD(A222,通用估算系数!$B$9),通用估算系数!$B$9)</f>
        <v>25</v>
      </c>
      <c r="G222">
        <f>IF(VLOOKUP(F222,[1]基础经济系数!$B$194:$C$221,2,FALSE)="钥匙",VLOOKUP(F222,[1]基础经济系数!$B$194:$D$221,3,FALSE),0)</f>
        <v>0</v>
      </c>
      <c r="H222">
        <f>ROUNDDOWN([1]BattlePass!$S$22/通用估算系数!$B$10,2)</f>
        <v>1.28</v>
      </c>
      <c r="I222">
        <f>IF(VLOOKUP(F222,[1]基础经济系数!$B$194:$C$221,2,FALSE)="双倍钥匙",VLOOKUP(F222,[1]基础经济系数!$B$194:$D$221,3,FALSE),0)</f>
        <v>0</v>
      </c>
      <c r="J222">
        <v>0</v>
      </c>
      <c r="K222">
        <f>20*通用估算系数!$B$8</f>
        <v>12</v>
      </c>
      <c r="L222">
        <f>ROUNDDOWN([1]BattlePass!$S$23/通用估算系数!$B$10,2)</f>
        <v>1</v>
      </c>
    </row>
    <row r="223" spans="1:12" x14ac:dyDescent="0.2">
      <c r="A223">
        <f>玩家成长时间线!A223</f>
        <v>222</v>
      </c>
      <c r="B223">
        <f>玩家成长时间线!B223</f>
        <v>10</v>
      </c>
      <c r="C223">
        <f t="shared" si="3"/>
        <v>260.27999999999997</v>
      </c>
      <c r="D223">
        <f>MIN(通用估算系数!$B$7*(VLOOKUP(钥匙投放计算!B223,通用估算系数!$N$1:$O$11,2,FALSE)+0.5*(1-VLOOKUP(钥匙投放计算!B223,通用估算系数!$N$1:$O$11,2,FALSE)))*VLOOKUP(B223,通用估算系数!$G$1:$H$11,2,FALSE),通用估算系数!$B$6)</f>
        <v>200</v>
      </c>
      <c r="E223">
        <v>10</v>
      </c>
      <c r="F223">
        <f>IF(MOD(A223,通用估算系数!$B$9),MOD(A223,通用估算系数!$B$9),通用估算系数!$B$9)</f>
        <v>26</v>
      </c>
      <c r="G223">
        <f>IF(VLOOKUP(F223,[1]基础经济系数!$B$194:$C$221,2,FALSE)="钥匙",VLOOKUP(F223,[1]基础经济系数!$B$194:$D$221,3,FALSE),0)</f>
        <v>10</v>
      </c>
      <c r="H223">
        <f>ROUNDDOWN([1]BattlePass!$S$22/通用估算系数!$B$10,2)</f>
        <v>1.28</v>
      </c>
      <c r="I223">
        <f>IF(VLOOKUP(F223,[1]基础经济系数!$B$194:$C$221,2,FALSE)="双倍钥匙",VLOOKUP(F223,[1]基础经济系数!$B$194:$D$221,3,FALSE),0)</f>
        <v>0</v>
      </c>
      <c r="J223">
        <v>0</v>
      </c>
      <c r="K223">
        <f>20*通用估算系数!$B$8</f>
        <v>12</v>
      </c>
      <c r="L223">
        <f>ROUNDDOWN([1]BattlePass!$S$23/通用估算系数!$B$10,2)</f>
        <v>1</v>
      </c>
    </row>
    <row r="224" spans="1:12" x14ac:dyDescent="0.2">
      <c r="A224">
        <f>玩家成长时间线!A224</f>
        <v>223</v>
      </c>
      <c r="B224">
        <f>玩家成长时间线!B224</f>
        <v>10</v>
      </c>
      <c r="C224">
        <f t="shared" si="3"/>
        <v>251.28</v>
      </c>
      <c r="D224">
        <f>MIN(通用估算系数!$B$7*(VLOOKUP(钥匙投放计算!B224,通用估算系数!$N$1:$O$11,2,FALSE)+0.5*(1-VLOOKUP(钥匙投放计算!B224,通用估算系数!$N$1:$O$11,2,FALSE)))*VLOOKUP(B224,通用估算系数!$G$1:$H$11,2,FALSE),通用估算系数!$B$6)</f>
        <v>200</v>
      </c>
      <c r="E224">
        <v>10</v>
      </c>
      <c r="F224">
        <f>IF(MOD(A224,通用估算系数!$B$9),MOD(A224,通用估算系数!$B$9),通用估算系数!$B$9)</f>
        <v>27</v>
      </c>
      <c r="G224">
        <f>IF(VLOOKUP(F224,[1]基础经济系数!$B$194:$C$221,2,FALSE)="钥匙",VLOOKUP(F224,[1]基础经济系数!$B$194:$D$221,3,FALSE),0)</f>
        <v>0</v>
      </c>
      <c r="H224">
        <f>ROUNDDOWN([1]BattlePass!$S$22/通用估算系数!$B$10,2)</f>
        <v>1.28</v>
      </c>
      <c r="I224">
        <f>IF(VLOOKUP(F224,[1]基础经济系数!$B$194:$C$221,2,FALSE)="双倍钥匙",VLOOKUP(F224,[1]基础经济系数!$B$194:$D$221,3,FALSE),0)</f>
        <v>0</v>
      </c>
      <c r="J224">
        <v>0</v>
      </c>
      <c r="K224">
        <f>20*通用估算系数!$B$8</f>
        <v>12</v>
      </c>
      <c r="L224">
        <f>ROUNDDOWN([1]BattlePass!$S$23/通用估算系数!$B$10,2)</f>
        <v>1</v>
      </c>
    </row>
    <row r="225" spans="1:12" x14ac:dyDescent="0.2">
      <c r="A225">
        <f>玩家成长时间线!A225</f>
        <v>224</v>
      </c>
      <c r="B225">
        <f>玩家成长时间线!B225</f>
        <v>8</v>
      </c>
      <c r="C225">
        <f t="shared" si="3"/>
        <v>252.28</v>
      </c>
      <c r="D225">
        <f>MIN(通用估算系数!$B$7*(VLOOKUP(钥匙投放计算!B225,通用估算系数!$N$1:$O$11,2,FALSE)+0.5*(1-VLOOKUP(钥匙投放计算!B225,通用估算系数!$N$1:$O$11,2,FALSE)))*VLOOKUP(B225,通用估算系数!$G$1:$H$11,2,FALSE),通用估算系数!$B$6)</f>
        <v>200</v>
      </c>
      <c r="E225">
        <v>10</v>
      </c>
      <c r="F225">
        <f>IF(MOD(A225,通用估算系数!$B$9),MOD(A225,通用估算系数!$B$9),通用估算系数!$B$9)</f>
        <v>28</v>
      </c>
      <c r="G225">
        <f>IF(VLOOKUP(F225,[1]基础经济系数!$B$194:$C$221,2,FALSE)="钥匙",VLOOKUP(F225,[1]基础经济系数!$B$194:$D$221,3,FALSE),0)</f>
        <v>0</v>
      </c>
      <c r="H225">
        <f>ROUNDDOWN([1]BattlePass!$S$22/通用估算系数!$B$10,2)</f>
        <v>1.28</v>
      </c>
      <c r="I225">
        <f>IF(VLOOKUP(F225,[1]基础经济系数!$B$194:$C$221,2,FALSE)="双倍钥匙",VLOOKUP(F225,[1]基础经济系数!$B$194:$D$221,3,FALSE),0)</f>
        <v>0</v>
      </c>
      <c r="J225">
        <v>0</v>
      </c>
      <c r="K225">
        <f>20*通用估算系数!$B$8</f>
        <v>12</v>
      </c>
      <c r="L225">
        <f>ROUNDDOWN([1]BattlePass!$S$23/通用估算系数!$B$10,2)</f>
        <v>1</v>
      </c>
    </row>
    <row r="226" spans="1:12" x14ac:dyDescent="0.2">
      <c r="A226">
        <f>玩家成长时间线!A226</f>
        <v>225</v>
      </c>
      <c r="B226">
        <f>玩家成长时间线!B226</f>
        <v>8</v>
      </c>
      <c r="C226">
        <f t="shared" si="3"/>
        <v>225.28</v>
      </c>
      <c r="D226">
        <f>MIN(通用估算系数!$B$7*(VLOOKUP(钥匙投放计算!B226,通用估算系数!$N$1:$O$11,2,FALSE)+0.5*(1-VLOOKUP(钥匙投放计算!B226,通用估算系数!$N$1:$O$11,2,FALSE)))*VLOOKUP(B226,通用估算系数!$G$1:$H$11,2,FALSE),通用估算系数!$B$6)</f>
        <v>200</v>
      </c>
      <c r="E226">
        <v>10</v>
      </c>
      <c r="F226">
        <f>IF(MOD(A226,通用估算系数!$B$9),MOD(A226,通用估算系数!$B$9),通用估算系数!$B$9)</f>
        <v>1</v>
      </c>
      <c r="G226">
        <f>IF(VLOOKUP(F226,[1]基础经济系数!$B$194:$C$221,2,FALSE)="钥匙",VLOOKUP(F226,[1]基础经济系数!$B$194:$D$221,3,FALSE),0)</f>
        <v>0</v>
      </c>
      <c r="H226">
        <f>ROUNDDOWN([1]BattlePass!$S$22/通用估算系数!$B$10,2)</f>
        <v>1.28</v>
      </c>
      <c r="I226">
        <f>IF(VLOOKUP(F226,[1]基础经济系数!$B$194:$C$221,2,FALSE)="双倍钥匙",VLOOKUP(F226,[1]基础经济系数!$B$194:$D$221,3,FALSE),0)</f>
        <v>0</v>
      </c>
      <c r="J226">
        <v>0</v>
      </c>
      <c r="K226">
        <f>20*通用估算系数!$B$8</f>
        <v>12</v>
      </c>
      <c r="L226">
        <f>ROUNDDOWN([1]BattlePass!$S$23/通用估算系数!$B$10,2)</f>
        <v>1</v>
      </c>
    </row>
    <row r="227" spans="1:12" x14ac:dyDescent="0.2">
      <c r="A227">
        <f>玩家成长时间线!A227</f>
        <v>226</v>
      </c>
      <c r="B227">
        <f>玩家成长时间线!B227</f>
        <v>8</v>
      </c>
      <c r="C227">
        <f t="shared" si="3"/>
        <v>231.28</v>
      </c>
      <c r="D227">
        <f>MIN(通用估算系数!$B$7*(VLOOKUP(钥匙投放计算!B227,通用估算系数!$N$1:$O$11,2,FALSE)+0.5*(1-VLOOKUP(钥匙投放计算!B227,通用估算系数!$N$1:$O$11,2,FALSE)))*VLOOKUP(B227,通用估算系数!$G$1:$H$11,2,FALSE),通用估算系数!$B$6)</f>
        <v>200</v>
      </c>
      <c r="E227">
        <v>10</v>
      </c>
      <c r="F227">
        <f>IF(MOD(A227,通用估算系数!$B$9),MOD(A227,通用估算系数!$B$9),通用估算系数!$B$9)</f>
        <v>2</v>
      </c>
      <c r="G227">
        <f>IF(VLOOKUP(F227,[1]基础经济系数!$B$194:$C$221,2,FALSE)="钥匙",VLOOKUP(F227,[1]基础经济系数!$B$194:$D$221,3,FALSE),0)</f>
        <v>5</v>
      </c>
      <c r="H227">
        <f>ROUNDDOWN([1]BattlePass!$S$22/通用估算系数!$B$10,2)</f>
        <v>1.28</v>
      </c>
      <c r="I227">
        <f>IF(VLOOKUP(F227,[1]基础经济系数!$B$194:$C$221,2,FALSE)="双倍钥匙",VLOOKUP(F227,[1]基础经济系数!$B$194:$D$221,3,FALSE),0)</f>
        <v>0</v>
      </c>
      <c r="J227">
        <v>0</v>
      </c>
      <c r="K227">
        <f>20*通用估算系数!$B$8</f>
        <v>12</v>
      </c>
      <c r="L227">
        <f>ROUNDDOWN([1]BattlePass!$S$23/通用估算系数!$B$10,2)</f>
        <v>1</v>
      </c>
    </row>
    <row r="228" spans="1:12" x14ac:dyDescent="0.2">
      <c r="A228">
        <f>玩家成长时间线!A228</f>
        <v>227</v>
      </c>
      <c r="B228">
        <f>玩家成长时间线!B228</f>
        <v>9</v>
      </c>
      <c r="C228">
        <f t="shared" si="3"/>
        <v>227.28</v>
      </c>
      <c r="D228">
        <f>MIN(通用估算系数!$B$7*(VLOOKUP(钥匙投放计算!B228,通用估算系数!$N$1:$O$11,2,FALSE)+0.5*(1-VLOOKUP(钥匙投放计算!B228,通用估算系数!$N$1:$O$11,2,FALSE)))*VLOOKUP(B228,通用估算系数!$G$1:$H$11,2,FALSE),通用估算系数!$B$6)</f>
        <v>200</v>
      </c>
      <c r="E228">
        <v>10</v>
      </c>
      <c r="F228">
        <f>IF(MOD(A228,通用估算系数!$B$9),MOD(A228,通用估算系数!$B$9),通用估算系数!$B$9)</f>
        <v>3</v>
      </c>
      <c r="G228">
        <f>IF(VLOOKUP(F228,[1]基础经济系数!$B$194:$C$221,2,FALSE)="钥匙",VLOOKUP(F228,[1]基础经济系数!$B$194:$D$221,3,FALSE),0)</f>
        <v>0</v>
      </c>
      <c r="H228">
        <f>ROUNDDOWN([1]BattlePass!$S$22/通用估算系数!$B$10,2)</f>
        <v>1.28</v>
      </c>
      <c r="I228">
        <f>IF(VLOOKUP(F228,[1]基础经济系数!$B$194:$C$221,2,FALSE)="双倍钥匙",VLOOKUP(F228,[1]基础经济系数!$B$194:$D$221,3,FALSE),0)</f>
        <v>0</v>
      </c>
      <c r="J228">
        <v>0</v>
      </c>
      <c r="K228">
        <f>20*通用估算系数!$B$8</f>
        <v>12</v>
      </c>
      <c r="L228">
        <f>ROUNDDOWN([1]BattlePass!$S$23/通用估算系数!$B$10,2)</f>
        <v>1</v>
      </c>
    </row>
    <row r="229" spans="1:12" x14ac:dyDescent="0.2">
      <c r="A229">
        <f>玩家成长时间线!A229</f>
        <v>228</v>
      </c>
      <c r="B229">
        <f>玩家成长时间线!B229</f>
        <v>9</v>
      </c>
      <c r="C229">
        <f t="shared" si="3"/>
        <v>228.28</v>
      </c>
      <c r="D229">
        <f>MIN(通用估算系数!$B$7*(VLOOKUP(钥匙投放计算!B229,通用估算系数!$N$1:$O$11,2,FALSE)+0.5*(1-VLOOKUP(钥匙投放计算!B229,通用估算系数!$N$1:$O$11,2,FALSE)))*VLOOKUP(B229,通用估算系数!$G$1:$H$11,2,FALSE),通用估算系数!$B$6)</f>
        <v>200</v>
      </c>
      <c r="E229">
        <v>10</v>
      </c>
      <c r="F229">
        <f>IF(MOD(A229,通用估算系数!$B$9),MOD(A229,通用估算系数!$B$9),通用估算系数!$B$9)</f>
        <v>4</v>
      </c>
      <c r="G229">
        <f>IF(VLOOKUP(F229,[1]基础经济系数!$B$194:$C$221,2,FALSE)="钥匙",VLOOKUP(F229,[1]基础经济系数!$B$194:$D$221,3,FALSE),0)</f>
        <v>0</v>
      </c>
      <c r="H229">
        <f>ROUNDDOWN([1]BattlePass!$S$22/通用估算系数!$B$10,2)</f>
        <v>1.28</v>
      </c>
      <c r="I229">
        <f>IF(VLOOKUP(F229,[1]基础经济系数!$B$194:$C$221,2,FALSE)="双倍钥匙",VLOOKUP(F229,[1]基础经济系数!$B$194:$D$221,3,FALSE),0)</f>
        <v>0</v>
      </c>
      <c r="J229">
        <v>0</v>
      </c>
      <c r="K229">
        <f>20*通用估算系数!$B$8</f>
        <v>12</v>
      </c>
      <c r="L229">
        <f>ROUNDDOWN([1]BattlePass!$S$23/通用估算系数!$B$10,2)</f>
        <v>1</v>
      </c>
    </row>
    <row r="230" spans="1:12" x14ac:dyDescent="0.2">
      <c r="A230">
        <f>玩家成长时间线!A230</f>
        <v>229</v>
      </c>
      <c r="B230">
        <f>玩家成长时间线!B230</f>
        <v>9</v>
      </c>
      <c r="C230">
        <f t="shared" si="3"/>
        <v>239.28</v>
      </c>
      <c r="D230">
        <f>MIN(通用估算系数!$B$7*(VLOOKUP(钥匙投放计算!B230,通用估算系数!$N$1:$O$11,2,FALSE)+0.5*(1-VLOOKUP(钥匙投放计算!B230,通用估算系数!$N$1:$O$11,2,FALSE)))*VLOOKUP(B230,通用估算系数!$G$1:$H$11,2,FALSE),通用估算系数!$B$6)</f>
        <v>200</v>
      </c>
      <c r="E230">
        <v>10</v>
      </c>
      <c r="F230">
        <f>IF(MOD(A230,通用估算系数!$B$9),MOD(A230,通用估算系数!$B$9),通用估算系数!$B$9)</f>
        <v>5</v>
      </c>
      <c r="G230">
        <f>IF(VLOOKUP(F230,[1]基础经济系数!$B$194:$C$221,2,FALSE)="钥匙",VLOOKUP(F230,[1]基础经济系数!$B$194:$D$221,3,FALSE),0)</f>
        <v>10</v>
      </c>
      <c r="H230">
        <f>ROUNDDOWN([1]BattlePass!$S$22/通用估算系数!$B$10,2)</f>
        <v>1.28</v>
      </c>
      <c r="I230">
        <f>IF(VLOOKUP(F230,[1]基础经济系数!$B$194:$C$221,2,FALSE)="双倍钥匙",VLOOKUP(F230,[1]基础经济系数!$B$194:$D$221,3,FALSE),0)</f>
        <v>0</v>
      </c>
      <c r="J230">
        <v>0</v>
      </c>
      <c r="K230">
        <f>20*通用估算系数!$B$8</f>
        <v>12</v>
      </c>
      <c r="L230">
        <f>ROUNDDOWN([1]BattlePass!$S$23/通用估算系数!$B$10,2)</f>
        <v>1</v>
      </c>
    </row>
    <row r="231" spans="1:12" x14ac:dyDescent="0.2">
      <c r="A231">
        <f>玩家成长时间线!A231</f>
        <v>230</v>
      </c>
      <c r="B231">
        <f>玩家成长时间线!B231</f>
        <v>10</v>
      </c>
      <c r="C231">
        <f t="shared" si="3"/>
        <v>230.28</v>
      </c>
      <c r="D231">
        <f>MIN(通用估算系数!$B$7*(VLOOKUP(钥匙投放计算!B231,通用估算系数!$N$1:$O$11,2,FALSE)+0.5*(1-VLOOKUP(钥匙投放计算!B231,通用估算系数!$N$1:$O$11,2,FALSE)))*VLOOKUP(B231,通用估算系数!$G$1:$H$11,2,FALSE),通用估算系数!$B$6)</f>
        <v>200</v>
      </c>
      <c r="E231">
        <v>10</v>
      </c>
      <c r="F231">
        <f>IF(MOD(A231,通用估算系数!$B$9),MOD(A231,通用估算系数!$B$9),通用估算系数!$B$9)</f>
        <v>6</v>
      </c>
      <c r="G231">
        <f>IF(VLOOKUP(F231,[1]基础经济系数!$B$194:$C$221,2,FALSE)="钥匙",VLOOKUP(F231,[1]基础经济系数!$B$194:$D$221,3,FALSE),0)</f>
        <v>0</v>
      </c>
      <c r="H231">
        <f>ROUNDDOWN([1]BattlePass!$S$22/通用估算系数!$B$10,2)</f>
        <v>1.28</v>
      </c>
      <c r="I231">
        <f>IF(VLOOKUP(F231,[1]基础经济系数!$B$194:$C$221,2,FALSE)="双倍钥匙",VLOOKUP(F231,[1]基础经济系数!$B$194:$D$221,3,FALSE),0)</f>
        <v>0</v>
      </c>
      <c r="J231">
        <v>0</v>
      </c>
      <c r="K231">
        <f>20*通用估算系数!$B$8</f>
        <v>12</v>
      </c>
      <c r="L231">
        <f>ROUNDDOWN([1]BattlePass!$S$23/通用估算系数!$B$10,2)</f>
        <v>1</v>
      </c>
    </row>
    <row r="232" spans="1:12" x14ac:dyDescent="0.2">
      <c r="A232">
        <f>玩家成长时间线!A232</f>
        <v>231</v>
      </c>
      <c r="B232">
        <f>玩家成长时间线!B232</f>
        <v>10</v>
      </c>
      <c r="C232">
        <f t="shared" si="3"/>
        <v>231.28</v>
      </c>
      <c r="D232">
        <f>MIN(通用估算系数!$B$7*(VLOOKUP(钥匙投放计算!B232,通用估算系数!$N$1:$O$11,2,FALSE)+0.5*(1-VLOOKUP(钥匙投放计算!B232,通用估算系数!$N$1:$O$11,2,FALSE)))*VLOOKUP(B232,通用估算系数!$G$1:$H$11,2,FALSE),通用估算系数!$B$6)</f>
        <v>200</v>
      </c>
      <c r="E232">
        <v>10</v>
      </c>
      <c r="F232">
        <f>IF(MOD(A232,通用估算系数!$B$9),MOD(A232,通用估算系数!$B$9),通用估算系数!$B$9)</f>
        <v>7</v>
      </c>
      <c r="G232">
        <f>IF(VLOOKUP(F232,[1]基础经济系数!$B$194:$C$221,2,FALSE)="钥匙",VLOOKUP(F232,[1]基础经济系数!$B$194:$D$221,3,FALSE),0)</f>
        <v>0</v>
      </c>
      <c r="H232">
        <f>ROUNDDOWN([1]BattlePass!$S$22/通用估算系数!$B$10,2)</f>
        <v>1.28</v>
      </c>
      <c r="I232">
        <f>IF(VLOOKUP(F232,[1]基础经济系数!$B$194:$C$221,2,FALSE)="双倍钥匙",VLOOKUP(F232,[1]基础经济系数!$B$194:$D$221,3,FALSE),0)</f>
        <v>0</v>
      </c>
      <c r="J232">
        <v>0</v>
      </c>
      <c r="K232">
        <f>20*通用估算系数!$B$8</f>
        <v>12</v>
      </c>
      <c r="L232">
        <f>ROUNDDOWN([1]BattlePass!$S$23/通用估算系数!$B$10,2)</f>
        <v>1</v>
      </c>
    </row>
    <row r="233" spans="1:12" x14ac:dyDescent="0.2">
      <c r="A233">
        <f>玩家成长时间线!A233</f>
        <v>232</v>
      </c>
      <c r="B233">
        <f>玩家成长时间线!B233</f>
        <v>10</v>
      </c>
      <c r="C233">
        <f t="shared" si="3"/>
        <v>232.28</v>
      </c>
      <c r="D233">
        <f>MIN(通用估算系数!$B$7*(VLOOKUP(钥匙投放计算!B233,通用估算系数!$N$1:$O$11,2,FALSE)+0.5*(1-VLOOKUP(钥匙投放计算!B233,通用估算系数!$N$1:$O$11,2,FALSE)))*VLOOKUP(B233,通用估算系数!$G$1:$H$11,2,FALSE),通用估算系数!$B$6)</f>
        <v>200</v>
      </c>
      <c r="E233">
        <v>10</v>
      </c>
      <c r="F233">
        <f>IF(MOD(A233,通用估算系数!$B$9),MOD(A233,通用估算系数!$B$9),通用估算系数!$B$9)</f>
        <v>8</v>
      </c>
      <c r="G233">
        <f>IF(VLOOKUP(F233,[1]基础经济系数!$B$194:$C$221,2,FALSE)="钥匙",VLOOKUP(F233,[1]基础经济系数!$B$194:$D$221,3,FALSE),0)</f>
        <v>0</v>
      </c>
      <c r="H233">
        <f>ROUNDDOWN([1]BattlePass!$S$22/通用估算系数!$B$10,2)</f>
        <v>1.28</v>
      </c>
      <c r="I233">
        <f>IF(VLOOKUP(F233,[1]基础经济系数!$B$194:$C$221,2,FALSE)="双倍钥匙",VLOOKUP(F233,[1]基础经济系数!$B$194:$D$221,3,FALSE),0)</f>
        <v>0</v>
      </c>
      <c r="J233">
        <v>0</v>
      </c>
      <c r="K233">
        <f>20*通用估算系数!$B$8</f>
        <v>12</v>
      </c>
      <c r="L233">
        <f>ROUNDDOWN([1]BattlePass!$S$23/通用估算系数!$B$10,2)</f>
        <v>1</v>
      </c>
    </row>
    <row r="234" spans="1:12" x14ac:dyDescent="0.2">
      <c r="A234">
        <f>玩家成长时间线!A234</f>
        <v>233</v>
      </c>
      <c r="B234">
        <f>玩家成长时间线!B234</f>
        <v>10</v>
      </c>
      <c r="C234">
        <f t="shared" si="3"/>
        <v>253.28</v>
      </c>
      <c r="D234">
        <f>MIN(通用估算系数!$B$7*(VLOOKUP(钥匙投放计算!B234,通用估算系数!$N$1:$O$11,2,FALSE)+0.5*(1-VLOOKUP(钥匙投放计算!B234,通用估算系数!$N$1:$O$11,2,FALSE)))*VLOOKUP(B234,通用估算系数!$G$1:$H$11,2,FALSE),通用估算系数!$B$6)</f>
        <v>200</v>
      </c>
      <c r="E234">
        <v>10</v>
      </c>
      <c r="F234">
        <f>IF(MOD(A234,通用估算系数!$B$9),MOD(A234,通用估算系数!$B$9),通用估算系数!$B$9)</f>
        <v>9</v>
      </c>
      <c r="G234">
        <f>IF(VLOOKUP(F234,[1]基础经济系数!$B$194:$C$221,2,FALSE)="钥匙",VLOOKUP(F234,[1]基础经济系数!$B$194:$D$221,3,FALSE),0)</f>
        <v>0</v>
      </c>
      <c r="H234">
        <f>ROUNDDOWN([1]BattlePass!$S$22/通用估算系数!$B$10,2)</f>
        <v>1.28</v>
      </c>
      <c r="I234">
        <f>IF(VLOOKUP(F234,[1]基础经济系数!$B$194:$C$221,2,FALSE)="双倍钥匙",VLOOKUP(F234,[1]基础经济系数!$B$194:$D$221,3,FALSE),0)</f>
        <v>20</v>
      </c>
      <c r="J234">
        <v>0</v>
      </c>
      <c r="K234">
        <f>20*通用估算系数!$B$8</f>
        <v>12</v>
      </c>
      <c r="L234">
        <f>ROUNDDOWN([1]BattlePass!$S$23/通用估算系数!$B$10,2)</f>
        <v>1</v>
      </c>
    </row>
    <row r="235" spans="1:12" x14ac:dyDescent="0.2">
      <c r="A235">
        <f>玩家成长时间线!A235</f>
        <v>234</v>
      </c>
      <c r="B235">
        <f>玩家成长时间线!B235</f>
        <v>10</v>
      </c>
      <c r="C235">
        <f t="shared" si="3"/>
        <v>234.28</v>
      </c>
      <c r="D235">
        <f>MIN(通用估算系数!$B$7*(VLOOKUP(钥匙投放计算!B235,通用估算系数!$N$1:$O$11,2,FALSE)+0.5*(1-VLOOKUP(钥匙投放计算!B235,通用估算系数!$N$1:$O$11,2,FALSE)))*VLOOKUP(B235,通用估算系数!$G$1:$H$11,2,FALSE),通用估算系数!$B$6)</f>
        <v>200</v>
      </c>
      <c r="E235">
        <v>10</v>
      </c>
      <c r="F235">
        <f>IF(MOD(A235,通用估算系数!$B$9),MOD(A235,通用估算系数!$B$9),通用估算系数!$B$9)</f>
        <v>10</v>
      </c>
      <c r="G235">
        <f>IF(VLOOKUP(F235,[1]基础经济系数!$B$194:$C$221,2,FALSE)="钥匙",VLOOKUP(F235,[1]基础经济系数!$B$194:$D$221,3,FALSE),0)</f>
        <v>0</v>
      </c>
      <c r="H235">
        <f>ROUNDDOWN([1]BattlePass!$S$22/通用估算系数!$B$10,2)</f>
        <v>1.28</v>
      </c>
      <c r="I235">
        <f>IF(VLOOKUP(F235,[1]基础经济系数!$B$194:$C$221,2,FALSE)="双倍钥匙",VLOOKUP(F235,[1]基础经济系数!$B$194:$D$221,3,FALSE),0)</f>
        <v>0</v>
      </c>
      <c r="J235">
        <v>0</v>
      </c>
      <c r="K235">
        <f>20*通用估算系数!$B$8</f>
        <v>12</v>
      </c>
      <c r="L235">
        <f>ROUNDDOWN([1]BattlePass!$S$23/通用估算系数!$B$10,2)</f>
        <v>1</v>
      </c>
    </row>
    <row r="236" spans="1:12" x14ac:dyDescent="0.2">
      <c r="A236">
        <f>玩家成长时间线!A236</f>
        <v>235</v>
      </c>
      <c r="B236">
        <f>玩家成长时间线!B236</f>
        <v>10</v>
      </c>
      <c r="C236">
        <f t="shared" si="3"/>
        <v>235.28</v>
      </c>
      <c r="D236">
        <f>MIN(通用估算系数!$B$7*(VLOOKUP(钥匙投放计算!B236,通用估算系数!$N$1:$O$11,2,FALSE)+0.5*(1-VLOOKUP(钥匙投放计算!B236,通用估算系数!$N$1:$O$11,2,FALSE)))*VLOOKUP(B236,通用估算系数!$G$1:$H$11,2,FALSE),通用估算系数!$B$6)</f>
        <v>200</v>
      </c>
      <c r="E236">
        <v>10</v>
      </c>
      <c r="F236">
        <f>IF(MOD(A236,通用估算系数!$B$9),MOD(A236,通用估算系数!$B$9),通用估算系数!$B$9)</f>
        <v>11</v>
      </c>
      <c r="G236">
        <f>IF(VLOOKUP(F236,[1]基础经济系数!$B$194:$C$221,2,FALSE)="钥匙",VLOOKUP(F236,[1]基础经济系数!$B$194:$D$221,3,FALSE),0)</f>
        <v>0</v>
      </c>
      <c r="H236">
        <f>ROUNDDOWN([1]BattlePass!$S$22/通用估算系数!$B$10,2)</f>
        <v>1.28</v>
      </c>
      <c r="I236">
        <f>IF(VLOOKUP(F236,[1]基础经济系数!$B$194:$C$221,2,FALSE)="双倍钥匙",VLOOKUP(F236,[1]基础经济系数!$B$194:$D$221,3,FALSE),0)</f>
        <v>0</v>
      </c>
      <c r="J236">
        <v>0</v>
      </c>
      <c r="K236">
        <f>20*通用估算系数!$B$8</f>
        <v>12</v>
      </c>
      <c r="L236">
        <f>ROUNDDOWN([1]BattlePass!$S$23/通用估算系数!$B$10,2)</f>
        <v>1</v>
      </c>
    </row>
    <row r="237" spans="1:12" x14ac:dyDescent="0.2">
      <c r="A237">
        <f>玩家成长时间线!A237</f>
        <v>236</v>
      </c>
      <c r="B237">
        <f>玩家成长时间线!B237</f>
        <v>10</v>
      </c>
      <c r="C237">
        <f t="shared" si="3"/>
        <v>256.27999999999997</v>
      </c>
      <c r="D237">
        <f>MIN(通用估算系数!$B$7*(VLOOKUP(钥匙投放计算!B237,通用估算系数!$N$1:$O$11,2,FALSE)+0.5*(1-VLOOKUP(钥匙投放计算!B237,通用估算系数!$N$1:$O$11,2,FALSE)))*VLOOKUP(B237,通用估算系数!$G$1:$H$11,2,FALSE),通用估算系数!$B$6)</f>
        <v>200</v>
      </c>
      <c r="E237">
        <v>10</v>
      </c>
      <c r="F237">
        <f>IF(MOD(A237,通用估算系数!$B$9),MOD(A237,通用估算系数!$B$9),通用估算系数!$B$9)</f>
        <v>12</v>
      </c>
      <c r="G237">
        <f>IF(VLOOKUP(F237,[1]基础经济系数!$B$194:$C$221,2,FALSE)="钥匙",VLOOKUP(F237,[1]基础经济系数!$B$194:$D$221,3,FALSE),0)</f>
        <v>0</v>
      </c>
      <c r="H237">
        <f>ROUNDDOWN([1]BattlePass!$S$22/通用估算系数!$B$10,2)</f>
        <v>1.28</v>
      </c>
      <c r="I237">
        <f>IF(VLOOKUP(F237,[1]基础经济系数!$B$194:$C$221,2,FALSE)="双倍钥匙",VLOOKUP(F237,[1]基础经济系数!$B$194:$D$221,3,FALSE),0)</f>
        <v>20</v>
      </c>
      <c r="J237">
        <v>0</v>
      </c>
      <c r="K237">
        <f>20*通用估算系数!$B$8</f>
        <v>12</v>
      </c>
      <c r="L237">
        <f>ROUNDDOWN([1]BattlePass!$S$23/通用估算系数!$B$10,2)</f>
        <v>1</v>
      </c>
    </row>
    <row r="238" spans="1:12" x14ac:dyDescent="0.2">
      <c r="A238">
        <f>玩家成长时间线!A238</f>
        <v>237</v>
      </c>
      <c r="B238">
        <f>玩家成长时间线!B238</f>
        <v>10</v>
      </c>
      <c r="C238">
        <f t="shared" si="3"/>
        <v>237.28</v>
      </c>
      <c r="D238">
        <f>MIN(通用估算系数!$B$7*(VLOOKUP(钥匙投放计算!B238,通用估算系数!$N$1:$O$11,2,FALSE)+0.5*(1-VLOOKUP(钥匙投放计算!B238,通用估算系数!$N$1:$O$11,2,FALSE)))*VLOOKUP(B238,通用估算系数!$G$1:$H$11,2,FALSE),通用估算系数!$B$6)</f>
        <v>200</v>
      </c>
      <c r="E238">
        <v>10</v>
      </c>
      <c r="F238">
        <f>IF(MOD(A238,通用估算系数!$B$9),MOD(A238,通用估算系数!$B$9),通用估算系数!$B$9)</f>
        <v>13</v>
      </c>
      <c r="G238">
        <f>IF(VLOOKUP(F238,[1]基础经济系数!$B$194:$C$221,2,FALSE)="钥匙",VLOOKUP(F238,[1]基础经济系数!$B$194:$D$221,3,FALSE),0)</f>
        <v>0</v>
      </c>
      <c r="H238">
        <f>ROUNDDOWN([1]BattlePass!$S$22/通用估算系数!$B$10,2)</f>
        <v>1.28</v>
      </c>
      <c r="I238">
        <f>IF(VLOOKUP(F238,[1]基础经济系数!$B$194:$C$221,2,FALSE)="双倍钥匙",VLOOKUP(F238,[1]基础经济系数!$B$194:$D$221,3,FALSE),0)</f>
        <v>0</v>
      </c>
      <c r="J238">
        <v>0</v>
      </c>
      <c r="K238">
        <f>20*通用估算系数!$B$8</f>
        <v>12</v>
      </c>
      <c r="L238">
        <f>ROUNDDOWN([1]BattlePass!$S$23/通用估算系数!$B$10,2)</f>
        <v>1</v>
      </c>
    </row>
    <row r="239" spans="1:12" x14ac:dyDescent="0.2">
      <c r="A239">
        <f>玩家成长时间线!A239</f>
        <v>238</v>
      </c>
      <c r="B239">
        <f>玩家成长时间线!B239</f>
        <v>8</v>
      </c>
      <c r="C239">
        <f t="shared" si="3"/>
        <v>238.28</v>
      </c>
      <c r="D239">
        <f>MIN(通用估算系数!$B$7*(VLOOKUP(钥匙投放计算!B239,通用估算系数!$N$1:$O$11,2,FALSE)+0.5*(1-VLOOKUP(钥匙投放计算!B239,通用估算系数!$N$1:$O$11,2,FALSE)))*VLOOKUP(B239,通用估算系数!$G$1:$H$11,2,FALSE),通用估算系数!$B$6)</f>
        <v>200</v>
      </c>
      <c r="E239">
        <v>10</v>
      </c>
      <c r="F239">
        <f>IF(MOD(A239,通用估算系数!$B$9),MOD(A239,通用估算系数!$B$9),通用估算系数!$B$9)</f>
        <v>14</v>
      </c>
      <c r="G239">
        <f>IF(VLOOKUP(F239,[1]基础经济系数!$B$194:$C$221,2,FALSE)="钥匙",VLOOKUP(F239,[1]基础经济系数!$B$194:$D$221,3,FALSE),0)</f>
        <v>0</v>
      </c>
      <c r="H239">
        <f>ROUNDDOWN([1]BattlePass!$S$22/通用估算系数!$B$10,2)</f>
        <v>1.28</v>
      </c>
      <c r="I239">
        <f>IF(VLOOKUP(F239,[1]基础经济系数!$B$194:$C$221,2,FALSE)="双倍钥匙",VLOOKUP(F239,[1]基础经济系数!$B$194:$D$221,3,FALSE),0)</f>
        <v>0</v>
      </c>
      <c r="J239">
        <v>0</v>
      </c>
      <c r="K239">
        <f>20*通用估算系数!$B$8</f>
        <v>12</v>
      </c>
      <c r="L239">
        <f>ROUNDDOWN([1]BattlePass!$S$23/通用估算系数!$B$10,2)</f>
        <v>1</v>
      </c>
    </row>
    <row r="240" spans="1:12" x14ac:dyDescent="0.2">
      <c r="A240">
        <f>玩家成长时间线!A240</f>
        <v>239</v>
      </c>
      <c r="B240">
        <f>玩家成长时间线!B240</f>
        <v>8</v>
      </c>
      <c r="C240">
        <f t="shared" si="3"/>
        <v>239.28</v>
      </c>
      <c r="D240">
        <f>MIN(通用估算系数!$B$7*(VLOOKUP(钥匙投放计算!B240,通用估算系数!$N$1:$O$11,2,FALSE)+0.5*(1-VLOOKUP(钥匙投放计算!B240,通用估算系数!$N$1:$O$11,2,FALSE)))*VLOOKUP(B240,通用估算系数!$G$1:$H$11,2,FALSE),通用估算系数!$B$6)</f>
        <v>200</v>
      </c>
      <c r="E240">
        <v>10</v>
      </c>
      <c r="F240">
        <f>IF(MOD(A240,通用估算系数!$B$9),MOD(A240,通用估算系数!$B$9),通用估算系数!$B$9)</f>
        <v>15</v>
      </c>
      <c r="G240">
        <f>IF(VLOOKUP(F240,[1]基础经济系数!$B$194:$C$221,2,FALSE)="钥匙",VLOOKUP(F240,[1]基础经济系数!$B$194:$D$221,3,FALSE),0)</f>
        <v>0</v>
      </c>
      <c r="H240">
        <f>ROUNDDOWN([1]BattlePass!$S$22/通用估算系数!$B$10,2)</f>
        <v>1.28</v>
      </c>
      <c r="I240">
        <f>IF(VLOOKUP(F240,[1]基础经济系数!$B$194:$C$221,2,FALSE)="双倍钥匙",VLOOKUP(F240,[1]基础经济系数!$B$194:$D$221,3,FALSE),0)</f>
        <v>0</v>
      </c>
      <c r="J240">
        <v>0</v>
      </c>
      <c r="K240">
        <f>20*通用估算系数!$B$8</f>
        <v>12</v>
      </c>
      <c r="L240">
        <f>ROUNDDOWN([1]BattlePass!$S$23/通用估算系数!$B$10,2)</f>
        <v>1</v>
      </c>
    </row>
    <row r="241" spans="1:12" x14ac:dyDescent="0.2">
      <c r="A241">
        <f>玩家成长时间线!A241</f>
        <v>240</v>
      </c>
      <c r="B241">
        <f>玩家成长时间线!B241</f>
        <v>8</v>
      </c>
      <c r="C241">
        <f t="shared" si="3"/>
        <v>260.27999999999997</v>
      </c>
      <c r="D241">
        <f>MIN(通用估算系数!$B$7*(VLOOKUP(钥匙投放计算!B241,通用估算系数!$N$1:$O$11,2,FALSE)+0.5*(1-VLOOKUP(钥匙投放计算!B241,通用估算系数!$N$1:$O$11,2,FALSE)))*VLOOKUP(B241,通用估算系数!$G$1:$H$11,2,FALSE),通用估算系数!$B$6)</f>
        <v>200</v>
      </c>
      <c r="E241">
        <v>10</v>
      </c>
      <c r="F241">
        <f>IF(MOD(A241,通用估算系数!$B$9),MOD(A241,通用估算系数!$B$9),通用估算系数!$B$9)</f>
        <v>16</v>
      </c>
      <c r="G241">
        <f>IF(VLOOKUP(F241,[1]基础经济系数!$B$194:$C$221,2,FALSE)="钥匙",VLOOKUP(F241,[1]基础经济系数!$B$194:$D$221,3,FALSE),0)</f>
        <v>20</v>
      </c>
      <c r="H241">
        <f>ROUNDDOWN([1]BattlePass!$S$22/通用估算系数!$B$10,2)</f>
        <v>1.28</v>
      </c>
      <c r="I241">
        <f>IF(VLOOKUP(F241,[1]基础经济系数!$B$194:$C$221,2,FALSE)="双倍钥匙",VLOOKUP(F241,[1]基础经济系数!$B$194:$D$221,3,FALSE),0)</f>
        <v>0</v>
      </c>
      <c r="J241">
        <v>0</v>
      </c>
      <c r="K241">
        <f>20*通用估算系数!$B$8</f>
        <v>12</v>
      </c>
      <c r="L241">
        <f>ROUNDDOWN([1]BattlePass!$S$23/通用估算系数!$B$10,2)</f>
        <v>1</v>
      </c>
    </row>
    <row r="242" spans="1:12" x14ac:dyDescent="0.2">
      <c r="A242">
        <f>玩家成长时间线!A242</f>
        <v>241</v>
      </c>
      <c r="B242">
        <f>玩家成长时间线!B242</f>
        <v>9</v>
      </c>
      <c r="C242">
        <f t="shared" si="3"/>
        <v>241.28</v>
      </c>
      <c r="D242">
        <f>MIN(通用估算系数!$B$7*(VLOOKUP(钥匙投放计算!B242,通用估算系数!$N$1:$O$11,2,FALSE)+0.5*(1-VLOOKUP(钥匙投放计算!B242,通用估算系数!$N$1:$O$11,2,FALSE)))*VLOOKUP(B242,通用估算系数!$G$1:$H$11,2,FALSE),通用估算系数!$B$6)</f>
        <v>200</v>
      </c>
      <c r="E242">
        <v>10</v>
      </c>
      <c r="F242">
        <f>IF(MOD(A242,通用估算系数!$B$9),MOD(A242,通用估算系数!$B$9),通用估算系数!$B$9)</f>
        <v>17</v>
      </c>
      <c r="G242">
        <f>IF(VLOOKUP(F242,[1]基础经济系数!$B$194:$C$221,2,FALSE)="钥匙",VLOOKUP(F242,[1]基础经济系数!$B$194:$D$221,3,FALSE),0)</f>
        <v>0</v>
      </c>
      <c r="H242">
        <f>ROUNDDOWN([1]BattlePass!$S$22/通用估算系数!$B$10,2)</f>
        <v>1.28</v>
      </c>
      <c r="I242">
        <f>IF(VLOOKUP(F242,[1]基础经济系数!$B$194:$C$221,2,FALSE)="双倍钥匙",VLOOKUP(F242,[1]基础经济系数!$B$194:$D$221,3,FALSE),0)</f>
        <v>0</v>
      </c>
      <c r="J242">
        <v>0</v>
      </c>
      <c r="K242">
        <f>20*通用估算系数!$B$8</f>
        <v>12</v>
      </c>
      <c r="L242">
        <f>ROUNDDOWN([1]BattlePass!$S$23/通用估算系数!$B$10,2)</f>
        <v>1</v>
      </c>
    </row>
    <row r="243" spans="1:12" x14ac:dyDescent="0.2">
      <c r="A243">
        <f>玩家成长时间线!A243</f>
        <v>242</v>
      </c>
      <c r="B243">
        <f>玩家成长时间线!B243</f>
        <v>9</v>
      </c>
      <c r="C243">
        <f t="shared" si="3"/>
        <v>242.28</v>
      </c>
      <c r="D243">
        <f>MIN(通用估算系数!$B$7*(VLOOKUP(钥匙投放计算!B243,通用估算系数!$N$1:$O$11,2,FALSE)+0.5*(1-VLOOKUP(钥匙投放计算!B243,通用估算系数!$N$1:$O$11,2,FALSE)))*VLOOKUP(B243,通用估算系数!$G$1:$H$11,2,FALSE),通用估算系数!$B$6)</f>
        <v>200</v>
      </c>
      <c r="E243">
        <v>10</v>
      </c>
      <c r="F243">
        <f>IF(MOD(A243,通用估算系数!$B$9),MOD(A243,通用估算系数!$B$9),通用估算系数!$B$9)</f>
        <v>18</v>
      </c>
      <c r="G243">
        <f>IF(VLOOKUP(F243,[1]基础经济系数!$B$194:$C$221,2,FALSE)="钥匙",VLOOKUP(F243,[1]基础经济系数!$B$194:$D$221,3,FALSE),0)</f>
        <v>0</v>
      </c>
      <c r="H243">
        <f>ROUNDDOWN([1]BattlePass!$S$22/通用估算系数!$B$10,2)</f>
        <v>1.28</v>
      </c>
      <c r="I243">
        <f>IF(VLOOKUP(F243,[1]基础经济系数!$B$194:$C$221,2,FALSE)="双倍钥匙",VLOOKUP(F243,[1]基础经济系数!$B$194:$D$221,3,FALSE),0)</f>
        <v>0</v>
      </c>
      <c r="J243">
        <v>0</v>
      </c>
      <c r="K243">
        <f>20*通用估算系数!$B$8</f>
        <v>12</v>
      </c>
      <c r="L243">
        <f>ROUNDDOWN([1]BattlePass!$S$23/通用估算系数!$B$10,2)</f>
        <v>1</v>
      </c>
    </row>
    <row r="244" spans="1:12" x14ac:dyDescent="0.2">
      <c r="A244">
        <f>玩家成长时间线!A244</f>
        <v>243</v>
      </c>
      <c r="B244">
        <f>玩家成长时间线!B244</f>
        <v>9</v>
      </c>
      <c r="C244">
        <f t="shared" si="3"/>
        <v>263.27999999999997</v>
      </c>
      <c r="D244">
        <f>MIN(通用估算系数!$B$7*(VLOOKUP(钥匙投放计算!B244,通用估算系数!$N$1:$O$11,2,FALSE)+0.5*(1-VLOOKUP(钥匙投放计算!B244,通用估算系数!$N$1:$O$11,2,FALSE)))*VLOOKUP(B244,通用估算系数!$G$1:$H$11,2,FALSE),通用估算系数!$B$6)</f>
        <v>200</v>
      </c>
      <c r="E244">
        <v>10</v>
      </c>
      <c r="F244">
        <f>IF(MOD(A244,通用估算系数!$B$9),MOD(A244,通用估算系数!$B$9),通用估算系数!$B$9)</f>
        <v>19</v>
      </c>
      <c r="G244">
        <f>IF(VLOOKUP(F244,[1]基础经济系数!$B$194:$C$221,2,FALSE)="钥匙",VLOOKUP(F244,[1]基础经济系数!$B$194:$D$221,3,FALSE),0)</f>
        <v>0</v>
      </c>
      <c r="H244">
        <f>ROUNDDOWN([1]BattlePass!$S$22/通用估算系数!$B$10,2)</f>
        <v>1.28</v>
      </c>
      <c r="I244">
        <f>IF(VLOOKUP(F244,[1]基础经济系数!$B$194:$C$221,2,FALSE)="双倍钥匙",VLOOKUP(F244,[1]基础经济系数!$B$194:$D$221,3,FALSE),0)</f>
        <v>20</v>
      </c>
      <c r="J244">
        <v>0</v>
      </c>
      <c r="K244">
        <f>20*通用估算系数!$B$8</f>
        <v>12</v>
      </c>
      <c r="L244">
        <f>ROUNDDOWN([1]BattlePass!$S$23/通用估算系数!$B$10,2)</f>
        <v>1</v>
      </c>
    </row>
    <row r="245" spans="1:12" x14ac:dyDescent="0.2">
      <c r="A245">
        <f>玩家成长时间线!A245</f>
        <v>244</v>
      </c>
      <c r="B245">
        <f>玩家成长时间线!B245</f>
        <v>10</v>
      </c>
      <c r="C245">
        <f t="shared" si="3"/>
        <v>244.28</v>
      </c>
      <c r="D245">
        <f>MIN(通用估算系数!$B$7*(VLOOKUP(钥匙投放计算!B245,通用估算系数!$N$1:$O$11,2,FALSE)+0.5*(1-VLOOKUP(钥匙投放计算!B245,通用估算系数!$N$1:$O$11,2,FALSE)))*VLOOKUP(B245,通用估算系数!$G$1:$H$11,2,FALSE),通用估算系数!$B$6)</f>
        <v>200</v>
      </c>
      <c r="E245">
        <v>10</v>
      </c>
      <c r="F245">
        <f>IF(MOD(A245,通用估算系数!$B$9),MOD(A245,通用估算系数!$B$9),通用估算系数!$B$9)</f>
        <v>20</v>
      </c>
      <c r="G245">
        <f>IF(VLOOKUP(F245,[1]基础经济系数!$B$194:$C$221,2,FALSE)="钥匙",VLOOKUP(F245,[1]基础经济系数!$B$194:$D$221,3,FALSE),0)</f>
        <v>0</v>
      </c>
      <c r="H245">
        <f>ROUNDDOWN([1]BattlePass!$S$22/通用估算系数!$B$10,2)</f>
        <v>1.28</v>
      </c>
      <c r="I245">
        <f>IF(VLOOKUP(F245,[1]基础经济系数!$B$194:$C$221,2,FALSE)="双倍钥匙",VLOOKUP(F245,[1]基础经济系数!$B$194:$D$221,3,FALSE),0)</f>
        <v>0</v>
      </c>
      <c r="J245">
        <v>0</v>
      </c>
      <c r="K245">
        <f>20*通用估算系数!$B$8</f>
        <v>12</v>
      </c>
      <c r="L245">
        <f>ROUNDDOWN([1]BattlePass!$S$23/通用估算系数!$B$10,2)</f>
        <v>1</v>
      </c>
    </row>
    <row r="246" spans="1:12" x14ac:dyDescent="0.2">
      <c r="A246">
        <f>玩家成长时间线!A246</f>
        <v>245</v>
      </c>
      <c r="B246">
        <f>玩家成长时间线!B246</f>
        <v>10</v>
      </c>
      <c r="C246">
        <f t="shared" si="3"/>
        <v>245.28</v>
      </c>
      <c r="D246">
        <f>MIN(通用估算系数!$B$7*(VLOOKUP(钥匙投放计算!B246,通用估算系数!$N$1:$O$11,2,FALSE)+0.5*(1-VLOOKUP(钥匙投放计算!B246,通用估算系数!$N$1:$O$11,2,FALSE)))*VLOOKUP(B246,通用估算系数!$G$1:$H$11,2,FALSE),通用估算系数!$B$6)</f>
        <v>200</v>
      </c>
      <c r="E246">
        <v>10</v>
      </c>
      <c r="F246">
        <f>IF(MOD(A246,通用估算系数!$B$9),MOD(A246,通用估算系数!$B$9),通用估算系数!$B$9)</f>
        <v>21</v>
      </c>
      <c r="G246">
        <f>IF(VLOOKUP(F246,[1]基础经济系数!$B$194:$C$221,2,FALSE)="钥匙",VLOOKUP(F246,[1]基础经济系数!$B$194:$D$221,3,FALSE),0)</f>
        <v>0</v>
      </c>
      <c r="H246">
        <f>ROUNDDOWN([1]BattlePass!$S$22/通用估算系数!$B$10,2)</f>
        <v>1.28</v>
      </c>
      <c r="I246">
        <f>IF(VLOOKUP(F246,[1]基础经济系数!$B$194:$C$221,2,FALSE)="双倍钥匙",VLOOKUP(F246,[1]基础经济系数!$B$194:$D$221,3,FALSE),0)</f>
        <v>0</v>
      </c>
      <c r="J246">
        <v>0</v>
      </c>
      <c r="K246">
        <f>20*通用估算系数!$B$8</f>
        <v>12</v>
      </c>
      <c r="L246">
        <f>ROUNDDOWN([1]BattlePass!$S$23/通用估算系数!$B$10,2)</f>
        <v>1</v>
      </c>
    </row>
    <row r="247" spans="1:12" x14ac:dyDescent="0.2">
      <c r="A247">
        <f>玩家成长时间线!A247</f>
        <v>246</v>
      </c>
      <c r="B247">
        <f>玩家成长时间线!B247</f>
        <v>10</v>
      </c>
      <c r="C247">
        <f t="shared" si="3"/>
        <v>246.28</v>
      </c>
      <c r="D247">
        <f>MIN(通用估算系数!$B$7*(VLOOKUP(钥匙投放计算!B247,通用估算系数!$N$1:$O$11,2,FALSE)+0.5*(1-VLOOKUP(钥匙投放计算!B247,通用估算系数!$N$1:$O$11,2,FALSE)))*VLOOKUP(B247,通用估算系数!$G$1:$H$11,2,FALSE),通用估算系数!$B$6)</f>
        <v>200</v>
      </c>
      <c r="E247">
        <v>10</v>
      </c>
      <c r="F247">
        <f>IF(MOD(A247,通用估算系数!$B$9),MOD(A247,通用估算系数!$B$9),通用估算系数!$B$9)</f>
        <v>22</v>
      </c>
      <c r="G247">
        <f>IF(VLOOKUP(F247,[1]基础经济系数!$B$194:$C$221,2,FALSE)="钥匙",VLOOKUP(F247,[1]基础经济系数!$B$194:$D$221,3,FALSE),0)</f>
        <v>0</v>
      </c>
      <c r="H247">
        <f>ROUNDDOWN([1]BattlePass!$S$22/通用估算系数!$B$10,2)</f>
        <v>1.28</v>
      </c>
      <c r="I247">
        <f>IF(VLOOKUP(F247,[1]基础经济系数!$B$194:$C$221,2,FALSE)="双倍钥匙",VLOOKUP(F247,[1]基础经济系数!$B$194:$D$221,3,FALSE),0)</f>
        <v>0</v>
      </c>
      <c r="J247">
        <v>0</v>
      </c>
      <c r="K247">
        <f>20*通用估算系数!$B$8</f>
        <v>12</v>
      </c>
      <c r="L247">
        <f>ROUNDDOWN([1]BattlePass!$S$23/通用估算系数!$B$10,2)</f>
        <v>1</v>
      </c>
    </row>
    <row r="248" spans="1:12" x14ac:dyDescent="0.2">
      <c r="A248">
        <f>玩家成长时间线!A248</f>
        <v>247</v>
      </c>
      <c r="B248">
        <f>玩家成长时间线!B248</f>
        <v>10</v>
      </c>
      <c r="C248">
        <f t="shared" si="3"/>
        <v>267.27999999999997</v>
      </c>
      <c r="D248">
        <f>MIN(通用估算系数!$B$7*(VLOOKUP(钥匙投放计算!B248,通用估算系数!$N$1:$O$11,2,FALSE)+0.5*(1-VLOOKUP(钥匙投放计算!B248,通用估算系数!$N$1:$O$11,2,FALSE)))*VLOOKUP(B248,通用估算系数!$G$1:$H$11,2,FALSE),通用估算系数!$B$6)</f>
        <v>200</v>
      </c>
      <c r="E248">
        <v>10</v>
      </c>
      <c r="F248">
        <f>IF(MOD(A248,通用估算系数!$B$9),MOD(A248,通用估算系数!$B$9),通用估算系数!$B$9)</f>
        <v>23</v>
      </c>
      <c r="G248">
        <f>IF(VLOOKUP(F248,[1]基础经济系数!$B$194:$C$221,2,FALSE)="钥匙",VLOOKUP(F248,[1]基础经济系数!$B$194:$D$221,3,FALSE),0)</f>
        <v>0</v>
      </c>
      <c r="H248">
        <f>ROUNDDOWN([1]BattlePass!$S$22/通用估算系数!$B$10,2)</f>
        <v>1.28</v>
      </c>
      <c r="I248">
        <f>IF(VLOOKUP(F248,[1]基础经济系数!$B$194:$C$221,2,FALSE)="双倍钥匙",VLOOKUP(F248,[1]基础经济系数!$B$194:$D$221,3,FALSE),0)</f>
        <v>20</v>
      </c>
      <c r="J248">
        <v>0</v>
      </c>
      <c r="K248">
        <f>20*通用估算系数!$B$8</f>
        <v>12</v>
      </c>
      <c r="L248">
        <f>ROUNDDOWN([1]BattlePass!$S$23/通用估算系数!$B$10,2)</f>
        <v>1</v>
      </c>
    </row>
    <row r="249" spans="1:12" x14ac:dyDescent="0.2">
      <c r="A249">
        <f>玩家成长时间线!A249</f>
        <v>248</v>
      </c>
      <c r="B249">
        <f>玩家成长时间线!B249</f>
        <v>10</v>
      </c>
      <c r="C249">
        <f t="shared" si="3"/>
        <v>248.28</v>
      </c>
      <c r="D249">
        <f>MIN(通用估算系数!$B$7*(VLOOKUP(钥匙投放计算!B249,通用估算系数!$N$1:$O$11,2,FALSE)+0.5*(1-VLOOKUP(钥匙投放计算!B249,通用估算系数!$N$1:$O$11,2,FALSE)))*VLOOKUP(B249,通用估算系数!$G$1:$H$11,2,FALSE),通用估算系数!$B$6)</f>
        <v>200</v>
      </c>
      <c r="E249">
        <v>10</v>
      </c>
      <c r="F249">
        <f>IF(MOD(A249,通用估算系数!$B$9),MOD(A249,通用估算系数!$B$9),通用估算系数!$B$9)</f>
        <v>24</v>
      </c>
      <c r="G249">
        <f>IF(VLOOKUP(F249,[1]基础经济系数!$B$194:$C$221,2,FALSE)="钥匙",VLOOKUP(F249,[1]基础经济系数!$B$194:$D$221,3,FALSE),0)</f>
        <v>0</v>
      </c>
      <c r="H249">
        <f>ROUNDDOWN([1]BattlePass!$S$22/通用估算系数!$B$10,2)</f>
        <v>1.28</v>
      </c>
      <c r="I249">
        <f>IF(VLOOKUP(F249,[1]基础经济系数!$B$194:$C$221,2,FALSE)="双倍钥匙",VLOOKUP(F249,[1]基础经济系数!$B$194:$D$221,3,FALSE),0)</f>
        <v>0</v>
      </c>
      <c r="J249">
        <v>0</v>
      </c>
      <c r="K249">
        <f>20*通用估算系数!$B$8</f>
        <v>12</v>
      </c>
      <c r="L249">
        <f>ROUNDDOWN([1]BattlePass!$S$23/通用估算系数!$B$10,2)</f>
        <v>1</v>
      </c>
    </row>
    <row r="250" spans="1:12" x14ac:dyDescent="0.2">
      <c r="A250">
        <f>玩家成长时间线!A250</f>
        <v>249</v>
      </c>
      <c r="B250">
        <f>玩家成长时间线!B250</f>
        <v>10</v>
      </c>
      <c r="C250">
        <f t="shared" si="3"/>
        <v>249.28</v>
      </c>
      <c r="D250">
        <f>MIN(通用估算系数!$B$7*(VLOOKUP(钥匙投放计算!B250,通用估算系数!$N$1:$O$11,2,FALSE)+0.5*(1-VLOOKUP(钥匙投放计算!B250,通用估算系数!$N$1:$O$11,2,FALSE)))*VLOOKUP(B250,通用估算系数!$G$1:$H$11,2,FALSE),通用估算系数!$B$6)</f>
        <v>200</v>
      </c>
      <c r="E250">
        <v>10</v>
      </c>
      <c r="F250">
        <f>IF(MOD(A250,通用估算系数!$B$9),MOD(A250,通用估算系数!$B$9),通用估算系数!$B$9)</f>
        <v>25</v>
      </c>
      <c r="G250">
        <f>IF(VLOOKUP(F250,[1]基础经济系数!$B$194:$C$221,2,FALSE)="钥匙",VLOOKUP(F250,[1]基础经济系数!$B$194:$D$221,3,FALSE),0)</f>
        <v>0</v>
      </c>
      <c r="H250">
        <f>ROUNDDOWN([1]BattlePass!$S$22/通用估算系数!$B$10,2)</f>
        <v>1.28</v>
      </c>
      <c r="I250">
        <f>IF(VLOOKUP(F250,[1]基础经济系数!$B$194:$C$221,2,FALSE)="双倍钥匙",VLOOKUP(F250,[1]基础经济系数!$B$194:$D$221,3,FALSE),0)</f>
        <v>0</v>
      </c>
      <c r="J250">
        <v>0</v>
      </c>
      <c r="K250">
        <f>20*通用估算系数!$B$8</f>
        <v>12</v>
      </c>
      <c r="L250">
        <f>ROUNDDOWN([1]BattlePass!$S$23/通用估算系数!$B$10,2)</f>
        <v>1</v>
      </c>
    </row>
    <row r="251" spans="1:12" x14ac:dyDescent="0.2">
      <c r="A251">
        <f>玩家成长时间线!A251</f>
        <v>250</v>
      </c>
      <c r="B251">
        <f>玩家成长时间线!B251</f>
        <v>10</v>
      </c>
      <c r="C251">
        <f t="shared" si="3"/>
        <v>260.27999999999997</v>
      </c>
      <c r="D251">
        <f>MIN(通用估算系数!$B$7*(VLOOKUP(钥匙投放计算!B251,通用估算系数!$N$1:$O$11,2,FALSE)+0.5*(1-VLOOKUP(钥匙投放计算!B251,通用估算系数!$N$1:$O$11,2,FALSE)))*VLOOKUP(B251,通用估算系数!$G$1:$H$11,2,FALSE),通用估算系数!$B$6)</f>
        <v>200</v>
      </c>
      <c r="E251">
        <v>10</v>
      </c>
      <c r="F251">
        <f>IF(MOD(A251,通用估算系数!$B$9),MOD(A251,通用估算系数!$B$9),通用估算系数!$B$9)</f>
        <v>26</v>
      </c>
      <c r="G251">
        <f>IF(VLOOKUP(F251,[1]基础经济系数!$B$194:$C$221,2,FALSE)="钥匙",VLOOKUP(F251,[1]基础经济系数!$B$194:$D$221,3,FALSE),0)</f>
        <v>10</v>
      </c>
      <c r="H251">
        <f>ROUNDDOWN([1]BattlePass!$S$22/通用估算系数!$B$10,2)</f>
        <v>1.28</v>
      </c>
      <c r="I251">
        <f>IF(VLOOKUP(F251,[1]基础经济系数!$B$194:$C$221,2,FALSE)="双倍钥匙",VLOOKUP(F251,[1]基础经济系数!$B$194:$D$221,3,FALSE),0)</f>
        <v>0</v>
      </c>
      <c r="J251">
        <v>0</v>
      </c>
      <c r="K251">
        <f>20*通用估算系数!$B$8</f>
        <v>12</v>
      </c>
      <c r="L251">
        <f>ROUNDDOWN([1]BattlePass!$S$23/通用估算系数!$B$10,2)</f>
        <v>1</v>
      </c>
    </row>
    <row r="252" spans="1:12" x14ac:dyDescent="0.2">
      <c r="A252">
        <f>玩家成长时间线!A252</f>
        <v>251</v>
      </c>
      <c r="B252">
        <f>玩家成长时间线!B252</f>
        <v>10</v>
      </c>
      <c r="C252">
        <f t="shared" si="3"/>
        <v>251.28</v>
      </c>
      <c r="D252">
        <f>MIN(通用估算系数!$B$7*(VLOOKUP(钥匙投放计算!B252,通用估算系数!$N$1:$O$11,2,FALSE)+0.5*(1-VLOOKUP(钥匙投放计算!B252,通用估算系数!$N$1:$O$11,2,FALSE)))*VLOOKUP(B252,通用估算系数!$G$1:$H$11,2,FALSE),通用估算系数!$B$6)</f>
        <v>200</v>
      </c>
      <c r="E252">
        <v>10</v>
      </c>
      <c r="F252">
        <f>IF(MOD(A252,通用估算系数!$B$9),MOD(A252,通用估算系数!$B$9),通用估算系数!$B$9)</f>
        <v>27</v>
      </c>
      <c r="G252">
        <f>IF(VLOOKUP(F252,[1]基础经济系数!$B$194:$C$221,2,FALSE)="钥匙",VLOOKUP(F252,[1]基础经济系数!$B$194:$D$221,3,FALSE),0)</f>
        <v>0</v>
      </c>
      <c r="H252">
        <f>ROUNDDOWN([1]BattlePass!$S$22/通用估算系数!$B$10,2)</f>
        <v>1.28</v>
      </c>
      <c r="I252">
        <f>IF(VLOOKUP(F252,[1]基础经济系数!$B$194:$C$221,2,FALSE)="双倍钥匙",VLOOKUP(F252,[1]基础经济系数!$B$194:$D$221,3,FALSE),0)</f>
        <v>0</v>
      </c>
      <c r="J252">
        <v>0</v>
      </c>
      <c r="K252">
        <f>20*通用估算系数!$B$8</f>
        <v>12</v>
      </c>
      <c r="L252">
        <f>ROUNDDOWN([1]BattlePass!$S$23/通用估算系数!$B$10,2)</f>
        <v>1</v>
      </c>
    </row>
    <row r="253" spans="1:12" x14ac:dyDescent="0.2">
      <c r="A253">
        <f>玩家成长时间线!A253</f>
        <v>252</v>
      </c>
      <c r="B253">
        <f>玩家成长时间线!B253</f>
        <v>8</v>
      </c>
      <c r="C253">
        <f t="shared" si="3"/>
        <v>252.28</v>
      </c>
      <c r="D253">
        <f>MIN(通用估算系数!$B$7*(VLOOKUP(钥匙投放计算!B253,通用估算系数!$N$1:$O$11,2,FALSE)+0.5*(1-VLOOKUP(钥匙投放计算!B253,通用估算系数!$N$1:$O$11,2,FALSE)))*VLOOKUP(B253,通用估算系数!$G$1:$H$11,2,FALSE),通用估算系数!$B$6)</f>
        <v>200</v>
      </c>
      <c r="E253">
        <v>10</v>
      </c>
      <c r="F253">
        <f>IF(MOD(A253,通用估算系数!$B$9),MOD(A253,通用估算系数!$B$9),通用估算系数!$B$9)</f>
        <v>28</v>
      </c>
      <c r="G253">
        <f>IF(VLOOKUP(F253,[1]基础经济系数!$B$194:$C$221,2,FALSE)="钥匙",VLOOKUP(F253,[1]基础经济系数!$B$194:$D$221,3,FALSE),0)</f>
        <v>0</v>
      </c>
      <c r="H253">
        <f>ROUNDDOWN([1]BattlePass!$S$22/通用估算系数!$B$10,2)</f>
        <v>1.28</v>
      </c>
      <c r="I253">
        <f>IF(VLOOKUP(F253,[1]基础经济系数!$B$194:$C$221,2,FALSE)="双倍钥匙",VLOOKUP(F253,[1]基础经济系数!$B$194:$D$221,3,FALSE),0)</f>
        <v>0</v>
      </c>
      <c r="J253">
        <v>0</v>
      </c>
      <c r="K253">
        <f>20*通用估算系数!$B$8</f>
        <v>12</v>
      </c>
      <c r="L253">
        <f>ROUNDDOWN([1]BattlePass!$S$23/通用估算系数!$B$10,2)</f>
        <v>1</v>
      </c>
    </row>
    <row r="254" spans="1:12" x14ac:dyDescent="0.2">
      <c r="A254">
        <f>玩家成长时间线!A254</f>
        <v>253</v>
      </c>
      <c r="B254">
        <f>玩家成长时间线!B254</f>
        <v>8</v>
      </c>
      <c r="C254">
        <f t="shared" si="3"/>
        <v>225.28</v>
      </c>
      <c r="D254">
        <f>MIN(通用估算系数!$B$7*(VLOOKUP(钥匙投放计算!B254,通用估算系数!$N$1:$O$11,2,FALSE)+0.5*(1-VLOOKUP(钥匙投放计算!B254,通用估算系数!$N$1:$O$11,2,FALSE)))*VLOOKUP(B254,通用估算系数!$G$1:$H$11,2,FALSE),通用估算系数!$B$6)</f>
        <v>200</v>
      </c>
      <c r="E254">
        <v>10</v>
      </c>
      <c r="F254">
        <f>IF(MOD(A254,通用估算系数!$B$9),MOD(A254,通用估算系数!$B$9),通用估算系数!$B$9)</f>
        <v>1</v>
      </c>
      <c r="G254">
        <f>IF(VLOOKUP(F254,[1]基础经济系数!$B$194:$C$221,2,FALSE)="钥匙",VLOOKUP(F254,[1]基础经济系数!$B$194:$D$221,3,FALSE),0)</f>
        <v>0</v>
      </c>
      <c r="H254">
        <f>ROUNDDOWN([1]BattlePass!$S$22/通用估算系数!$B$10,2)</f>
        <v>1.28</v>
      </c>
      <c r="I254">
        <f>IF(VLOOKUP(F254,[1]基础经济系数!$B$194:$C$221,2,FALSE)="双倍钥匙",VLOOKUP(F254,[1]基础经济系数!$B$194:$D$221,3,FALSE),0)</f>
        <v>0</v>
      </c>
      <c r="J254">
        <v>0</v>
      </c>
      <c r="K254">
        <f>20*通用估算系数!$B$8</f>
        <v>12</v>
      </c>
      <c r="L254">
        <f>ROUNDDOWN([1]BattlePass!$S$23/通用估算系数!$B$10,2)</f>
        <v>1</v>
      </c>
    </row>
    <row r="255" spans="1:12" x14ac:dyDescent="0.2">
      <c r="A255">
        <f>玩家成长时间线!A255</f>
        <v>254</v>
      </c>
      <c r="B255">
        <f>玩家成长时间线!B255</f>
        <v>8</v>
      </c>
      <c r="C255">
        <f t="shared" si="3"/>
        <v>231.28</v>
      </c>
      <c r="D255">
        <f>MIN(通用估算系数!$B$7*(VLOOKUP(钥匙投放计算!B255,通用估算系数!$N$1:$O$11,2,FALSE)+0.5*(1-VLOOKUP(钥匙投放计算!B255,通用估算系数!$N$1:$O$11,2,FALSE)))*VLOOKUP(B255,通用估算系数!$G$1:$H$11,2,FALSE),通用估算系数!$B$6)</f>
        <v>200</v>
      </c>
      <c r="E255">
        <v>10</v>
      </c>
      <c r="F255">
        <f>IF(MOD(A255,通用估算系数!$B$9),MOD(A255,通用估算系数!$B$9),通用估算系数!$B$9)</f>
        <v>2</v>
      </c>
      <c r="G255">
        <f>IF(VLOOKUP(F255,[1]基础经济系数!$B$194:$C$221,2,FALSE)="钥匙",VLOOKUP(F255,[1]基础经济系数!$B$194:$D$221,3,FALSE),0)</f>
        <v>5</v>
      </c>
      <c r="H255">
        <f>ROUNDDOWN([1]BattlePass!$S$22/通用估算系数!$B$10,2)</f>
        <v>1.28</v>
      </c>
      <c r="I255">
        <f>IF(VLOOKUP(F255,[1]基础经济系数!$B$194:$C$221,2,FALSE)="双倍钥匙",VLOOKUP(F255,[1]基础经济系数!$B$194:$D$221,3,FALSE),0)</f>
        <v>0</v>
      </c>
      <c r="J255">
        <v>0</v>
      </c>
      <c r="K255">
        <f>20*通用估算系数!$B$8</f>
        <v>12</v>
      </c>
      <c r="L255">
        <f>ROUNDDOWN([1]BattlePass!$S$23/通用估算系数!$B$10,2)</f>
        <v>1</v>
      </c>
    </row>
    <row r="256" spans="1:12" x14ac:dyDescent="0.2">
      <c r="A256">
        <f>玩家成长时间线!A256</f>
        <v>255</v>
      </c>
      <c r="B256">
        <f>玩家成长时间线!B256</f>
        <v>9</v>
      </c>
      <c r="C256">
        <f t="shared" si="3"/>
        <v>227.28</v>
      </c>
      <c r="D256">
        <f>MIN(通用估算系数!$B$7*(VLOOKUP(钥匙投放计算!B256,通用估算系数!$N$1:$O$11,2,FALSE)+0.5*(1-VLOOKUP(钥匙投放计算!B256,通用估算系数!$N$1:$O$11,2,FALSE)))*VLOOKUP(B256,通用估算系数!$G$1:$H$11,2,FALSE),通用估算系数!$B$6)</f>
        <v>200</v>
      </c>
      <c r="E256">
        <v>10</v>
      </c>
      <c r="F256">
        <f>IF(MOD(A256,通用估算系数!$B$9),MOD(A256,通用估算系数!$B$9),通用估算系数!$B$9)</f>
        <v>3</v>
      </c>
      <c r="G256">
        <f>IF(VLOOKUP(F256,[1]基础经济系数!$B$194:$C$221,2,FALSE)="钥匙",VLOOKUP(F256,[1]基础经济系数!$B$194:$D$221,3,FALSE),0)</f>
        <v>0</v>
      </c>
      <c r="H256">
        <f>ROUNDDOWN([1]BattlePass!$S$22/通用估算系数!$B$10,2)</f>
        <v>1.28</v>
      </c>
      <c r="I256">
        <f>IF(VLOOKUP(F256,[1]基础经济系数!$B$194:$C$221,2,FALSE)="双倍钥匙",VLOOKUP(F256,[1]基础经济系数!$B$194:$D$221,3,FALSE),0)</f>
        <v>0</v>
      </c>
      <c r="J256">
        <v>0</v>
      </c>
      <c r="K256">
        <f>20*通用估算系数!$B$8</f>
        <v>12</v>
      </c>
      <c r="L256">
        <f>ROUNDDOWN([1]BattlePass!$S$23/通用估算系数!$B$10,2)</f>
        <v>1</v>
      </c>
    </row>
    <row r="257" spans="1:12" x14ac:dyDescent="0.2">
      <c r="A257">
        <f>玩家成长时间线!A257</f>
        <v>256</v>
      </c>
      <c r="B257">
        <f>玩家成长时间线!B257</f>
        <v>9</v>
      </c>
      <c r="C257">
        <f t="shared" si="3"/>
        <v>228.28</v>
      </c>
      <c r="D257">
        <f>MIN(通用估算系数!$B$7*(VLOOKUP(钥匙投放计算!B257,通用估算系数!$N$1:$O$11,2,FALSE)+0.5*(1-VLOOKUP(钥匙投放计算!B257,通用估算系数!$N$1:$O$11,2,FALSE)))*VLOOKUP(B257,通用估算系数!$G$1:$H$11,2,FALSE),通用估算系数!$B$6)</f>
        <v>200</v>
      </c>
      <c r="E257">
        <v>10</v>
      </c>
      <c r="F257">
        <f>IF(MOD(A257,通用估算系数!$B$9),MOD(A257,通用估算系数!$B$9),通用估算系数!$B$9)</f>
        <v>4</v>
      </c>
      <c r="G257">
        <f>IF(VLOOKUP(F257,[1]基础经济系数!$B$194:$C$221,2,FALSE)="钥匙",VLOOKUP(F257,[1]基础经济系数!$B$194:$D$221,3,FALSE),0)</f>
        <v>0</v>
      </c>
      <c r="H257">
        <f>ROUNDDOWN([1]BattlePass!$S$22/通用估算系数!$B$10,2)</f>
        <v>1.28</v>
      </c>
      <c r="I257">
        <f>IF(VLOOKUP(F257,[1]基础经济系数!$B$194:$C$221,2,FALSE)="双倍钥匙",VLOOKUP(F257,[1]基础经济系数!$B$194:$D$221,3,FALSE),0)</f>
        <v>0</v>
      </c>
      <c r="J257">
        <v>0</v>
      </c>
      <c r="K257">
        <f>20*通用估算系数!$B$8</f>
        <v>12</v>
      </c>
      <c r="L257">
        <f>ROUNDDOWN([1]BattlePass!$S$23/通用估算系数!$B$10,2)</f>
        <v>1</v>
      </c>
    </row>
    <row r="258" spans="1:12" x14ac:dyDescent="0.2">
      <c r="A258">
        <f>玩家成长时间线!A258</f>
        <v>257</v>
      </c>
      <c r="B258">
        <f>玩家成长时间线!B258</f>
        <v>9</v>
      </c>
      <c r="C258">
        <f t="shared" si="3"/>
        <v>239.28</v>
      </c>
      <c r="D258">
        <f>MIN(通用估算系数!$B$7*(VLOOKUP(钥匙投放计算!B258,通用估算系数!$N$1:$O$11,2,FALSE)+0.5*(1-VLOOKUP(钥匙投放计算!B258,通用估算系数!$N$1:$O$11,2,FALSE)))*VLOOKUP(B258,通用估算系数!$G$1:$H$11,2,FALSE),通用估算系数!$B$6)</f>
        <v>200</v>
      </c>
      <c r="E258">
        <v>10</v>
      </c>
      <c r="F258">
        <f>IF(MOD(A258,通用估算系数!$B$9),MOD(A258,通用估算系数!$B$9),通用估算系数!$B$9)</f>
        <v>5</v>
      </c>
      <c r="G258">
        <f>IF(VLOOKUP(F258,[1]基础经济系数!$B$194:$C$221,2,FALSE)="钥匙",VLOOKUP(F258,[1]基础经济系数!$B$194:$D$221,3,FALSE),0)</f>
        <v>10</v>
      </c>
      <c r="H258">
        <f>ROUNDDOWN([1]BattlePass!$S$22/通用估算系数!$B$10,2)</f>
        <v>1.28</v>
      </c>
      <c r="I258">
        <f>IF(VLOOKUP(F258,[1]基础经济系数!$B$194:$C$221,2,FALSE)="双倍钥匙",VLOOKUP(F258,[1]基础经济系数!$B$194:$D$221,3,FALSE),0)</f>
        <v>0</v>
      </c>
      <c r="J258">
        <v>0</v>
      </c>
      <c r="K258">
        <f>20*通用估算系数!$B$8</f>
        <v>12</v>
      </c>
      <c r="L258">
        <f>ROUNDDOWN([1]BattlePass!$S$23/通用估算系数!$B$10,2)</f>
        <v>1</v>
      </c>
    </row>
    <row r="259" spans="1:12" x14ac:dyDescent="0.2">
      <c r="A259">
        <f>玩家成长时间线!A259</f>
        <v>258</v>
      </c>
      <c r="B259">
        <f>玩家成长时间线!B259</f>
        <v>10</v>
      </c>
      <c r="C259">
        <f t="shared" ref="C259:C322" si="4">SUM(D259:L259)</f>
        <v>230.28</v>
      </c>
      <c r="D259">
        <f>MIN(通用估算系数!$B$7*(VLOOKUP(钥匙投放计算!B259,通用估算系数!$N$1:$O$11,2,FALSE)+0.5*(1-VLOOKUP(钥匙投放计算!B259,通用估算系数!$N$1:$O$11,2,FALSE)))*VLOOKUP(B259,通用估算系数!$G$1:$H$11,2,FALSE),通用估算系数!$B$6)</f>
        <v>200</v>
      </c>
      <c r="E259">
        <v>10</v>
      </c>
      <c r="F259">
        <f>IF(MOD(A259,通用估算系数!$B$9),MOD(A259,通用估算系数!$B$9),通用估算系数!$B$9)</f>
        <v>6</v>
      </c>
      <c r="G259">
        <f>IF(VLOOKUP(F259,[1]基础经济系数!$B$194:$C$221,2,FALSE)="钥匙",VLOOKUP(F259,[1]基础经济系数!$B$194:$D$221,3,FALSE),0)</f>
        <v>0</v>
      </c>
      <c r="H259">
        <f>ROUNDDOWN([1]BattlePass!$S$22/通用估算系数!$B$10,2)</f>
        <v>1.28</v>
      </c>
      <c r="I259">
        <f>IF(VLOOKUP(F259,[1]基础经济系数!$B$194:$C$221,2,FALSE)="双倍钥匙",VLOOKUP(F259,[1]基础经济系数!$B$194:$D$221,3,FALSE),0)</f>
        <v>0</v>
      </c>
      <c r="J259">
        <v>0</v>
      </c>
      <c r="K259">
        <f>20*通用估算系数!$B$8</f>
        <v>12</v>
      </c>
      <c r="L259">
        <f>ROUNDDOWN([1]BattlePass!$S$23/通用估算系数!$B$10,2)</f>
        <v>1</v>
      </c>
    </row>
    <row r="260" spans="1:12" x14ac:dyDescent="0.2">
      <c r="A260">
        <f>玩家成长时间线!A260</f>
        <v>259</v>
      </c>
      <c r="B260">
        <f>玩家成长时间线!B260</f>
        <v>10</v>
      </c>
      <c r="C260">
        <f t="shared" si="4"/>
        <v>231.28</v>
      </c>
      <c r="D260">
        <f>MIN(通用估算系数!$B$7*(VLOOKUP(钥匙投放计算!B260,通用估算系数!$N$1:$O$11,2,FALSE)+0.5*(1-VLOOKUP(钥匙投放计算!B260,通用估算系数!$N$1:$O$11,2,FALSE)))*VLOOKUP(B260,通用估算系数!$G$1:$H$11,2,FALSE),通用估算系数!$B$6)</f>
        <v>200</v>
      </c>
      <c r="E260">
        <v>10</v>
      </c>
      <c r="F260">
        <f>IF(MOD(A260,通用估算系数!$B$9),MOD(A260,通用估算系数!$B$9),通用估算系数!$B$9)</f>
        <v>7</v>
      </c>
      <c r="G260">
        <f>IF(VLOOKUP(F260,[1]基础经济系数!$B$194:$C$221,2,FALSE)="钥匙",VLOOKUP(F260,[1]基础经济系数!$B$194:$D$221,3,FALSE),0)</f>
        <v>0</v>
      </c>
      <c r="H260">
        <f>ROUNDDOWN([1]BattlePass!$S$22/通用估算系数!$B$10,2)</f>
        <v>1.28</v>
      </c>
      <c r="I260">
        <f>IF(VLOOKUP(F260,[1]基础经济系数!$B$194:$C$221,2,FALSE)="双倍钥匙",VLOOKUP(F260,[1]基础经济系数!$B$194:$D$221,3,FALSE),0)</f>
        <v>0</v>
      </c>
      <c r="J260">
        <v>0</v>
      </c>
      <c r="K260">
        <f>20*通用估算系数!$B$8</f>
        <v>12</v>
      </c>
      <c r="L260">
        <f>ROUNDDOWN([1]BattlePass!$S$23/通用估算系数!$B$10,2)</f>
        <v>1</v>
      </c>
    </row>
    <row r="261" spans="1:12" x14ac:dyDescent="0.2">
      <c r="A261">
        <f>玩家成长时间线!A261</f>
        <v>260</v>
      </c>
      <c r="B261">
        <f>玩家成长时间线!B261</f>
        <v>10</v>
      </c>
      <c r="C261">
        <f t="shared" si="4"/>
        <v>232.28</v>
      </c>
      <c r="D261">
        <f>MIN(通用估算系数!$B$7*(VLOOKUP(钥匙投放计算!B261,通用估算系数!$N$1:$O$11,2,FALSE)+0.5*(1-VLOOKUP(钥匙投放计算!B261,通用估算系数!$N$1:$O$11,2,FALSE)))*VLOOKUP(B261,通用估算系数!$G$1:$H$11,2,FALSE),通用估算系数!$B$6)</f>
        <v>200</v>
      </c>
      <c r="E261">
        <v>10</v>
      </c>
      <c r="F261">
        <f>IF(MOD(A261,通用估算系数!$B$9),MOD(A261,通用估算系数!$B$9),通用估算系数!$B$9)</f>
        <v>8</v>
      </c>
      <c r="G261">
        <f>IF(VLOOKUP(F261,[1]基础经济系数!$B$194:$C$221,2,FALSE)="钥匙",VLOOKUP(F261,[1]基础经济系数!$B$194:$D$221,3,FALSE),0)</f>
        <v>0</v>
      </c>
      <c r="H261">
        <f>ROUNDDOWN([1]BattlePass!$S$22/通用估算系数!$B$10,2)</f>
        <v>1.28</v>
      </c>
      <c r="I261">
        <f>IF(VLOOKUP(F261,[1]基础经济系数!$B$194:$C$221,2,FALSE)="双倍钥匙",VLOOKUP(F261,[1]基础经济系数!$B$194:$D$221,3,FALSE),0)</f>
        <v>0</v>
      </c>
      <c r="J261">
        <v>0</v>
      </c>
      <c r="K261">
        <f>20*通用估算系数!$B$8</f>
        <v>12</v>
      </c>
      <c r="L261">
        <f>ROUNDDOWN([1]BattlePass!$S$23/通用估算系数!$B$10,2)</f>
        <v>1</v>
      </c>
    </row>
    <row r="262" spans="1:12" x14ac:dyDescent="0.2">
      <c r="A262">
        <f>玩家成长时间线!A262</f>
        <v>261</v>
      </c>
      <c r="B262">
        <f>玩家成长时间线!B262</f>
        <v>10</v>
      </c>
      <c r="C262">
        <f t="shared" si="4"/>
        <v>253.28</v>
      </c>
      <c r="D262">
        <f>MIN(通用估算系数!$B$7*(VLOOKUP(钥匙投放计算!B262,通用估算系数!$N$1:$O$11,2,FALSE)+0.5*(1-VLOOKUP(钥匙投放计算!B262,通用估算系数!$N$1:$O$11,2,FALSE)))*VLOOKUP(B262,通用估算系数!$G$1:$H$11,2,FALSE),通用估算系数!$B$6)</f>
        <v>200</v>
      </c>
      <c r="E262">
        <v>10</v>
      </c>
      <c r="F262">
        <f>IF(MOD(A262,通用估算系数!$B$9),MOD(A262,通用估算系数!$B$9),通用估算系数!$B$9)</f>
        <v>9</v>
      </c>
      <c r="G262">
        <f>IF(VLOOKUP(F262,[1]基础经济系数!$B$194:$C$221,2,FALSE)="钥匙",VLOOKUP(F262,[1]基础经济系数!$B$194:$D$221,3,FALSE),0)</f>
        <v>0</v>
      </c>
      <c r="H262">
        <f>ROUNDDOWN([1]BattlePass!$S$22/通用估算系数!$B$10,2)</f>
        <v>1.28</v>
      </c>
      <c r="I262">
        <f>IF(VLOOKUP(F262,[1]基础经济系数!$B$194:$C$221,2,FALSE)="双倍钥匙",VLOOKUP(F262,[1]基础经济系数!$B$194:$D$221,3,FALSE),0)</f>
        <v>20</v>
      </c>
      <c r="J262">
        <v>0</v>
      </c>
      <c r="K262">
        <f>20*通用估算系数!$B$8</f>
        <v>12</v>
      </c>
      <c r="L262">
        <f>ROUNDDOWN([1]BattlePass!$S$23/通用估算系数!$B$10,2)</f>
        <v>1</v>
      </c>
    </row>
    <row r="263" spans="1:12" x14ac:dyDescent="0.2">
      <c r="A263">
        <f>玩家成长时间线!A263</f>
        <v>262</v>
      </c>
      <c r="B263">
        <f>玩家成长时间线!B263</f>
        <v>10</v>
      </c>
      <c r="C263">
        <f t="shared" si="4"/>
        <v>234.28</v>
      </c>
      <c r="D263">
        <f>MIN(通用估算系数!$B$7*(VLOOKUP(钥匙投放计算!B263,通用估算系数!$N$1:$O$11,2,FALSE)+0.5*(1-VLOOKUP(钥匙投放计算!B263,通用估算系数!$N$1:$O$11,2,FALSE)))*VLOOKUP(B263,通用估算系数!$G$1:$H$11,2,FALSE),通用估算系数!$B$6)</f>
        <v>200</v>
      </c>
      <c r="E263">
        <v>10</v>
      </c>
      <c r="F263">
        <f>IF(MOD(A263,通用估算系数!$B$9),MOD(A263,通用估算系数!$B$9),通用估算系数!$B$9)</f>
        <v>10</v>
      </c>
      <c r="G263">
        <f>IF(VLOOKUP(F263,[1]基础经济系数!$B$194:$C$221,2,FALSE)="钥匙",VLOOKUP(F263,[1]基础经济系数!$B$194:$D$221,3,FALSE),0)</f>
        <v>0</v>
      </c>
      <c r="H263">
        <f>ROUNDDOWN([1]BattlePass!$S$22/通用估算系数!$B$10,2)</f>
        <v>1.28</v>
      </c>
      <c r="I263">
        <f>IF(VLOOKUP(F263,[1]基础经济系数!$B$194:$C$221,2,FALSE)="双倍钥匙",VLOOKUP(F263,[1]基础经济系数!$B$194:$D$221,3,FALSE),0)</f>
        <v>0</v>
      </c>
      <c r="J263">
        <v>0</v>
      </c>
      <c r="K263">
        <f>20*通用估算系数!$B$8</f>
        <v>12</v>
      </c>
      <c r="L263">
        <f>ROUNDDOWN([1]BattlePass!$S$23/通用估算系数!$B$10,2)</f>
        <v>1</v>
      </c>
    </row>
    <row r="264" spans="1:12" x14ac:dyDescent="0.2">
      <c r="A264">
        <f>玩家成长时间线!A264</f>
        <v>263</v>
      </c>
      <c r="B264">
        <f>玩家成长时间线!B264</f>
        <v>10</v>
      </c>
      <c r="C264">
        <f t="shared" si="4"/>
        <v>235.28</v>
      </c>
      <c r="D264">
        <f>MIN(通用估算系数!$B$7*(VLOOKUP(钥匙投放计算!B264,通用估算系数!$N$1:$O$11,2,FALSE)+0.5*(1-VLOOKUP(钥匙投放计算!B264,通用估算系数!$N$1:$O$11,2,FALSE)))*VLOOKUP(B264,通用估算系数!$G$1:$H$11,2,FALSE),通用估算系数!$B$6)</f>
        <v>200</v>
      </c>
      <c r="E264">
        <v>10</v>
      </c>
      <c r="F264">
        <f>IF(MOD(A264,通用估算系数!$B$9),MOD(A264,通用估算系数!$B$9),通用估算系数!$B$9)</f>
        <v>11</v>
      </c>
      <c r="G264">
        <f>IF(VLOOKUP(F264,[1]基础经济系数!$B$194:$C$221,2,FALSE)="钥匙",VLOOKUP(F264,[1]基础经济系数!$B$194:$D$221,3,FALSE),0)</f>
        <v>0</v>
      </c>
      <c r="H264">
        <f>ROUNDDOWN([1]BattlePass!$S$22/通用估算系数!$B$10,2)</f>
        <v>1.28</v>
      </c>
      <c r="I264">
        <f>IF(VLOOKUP(F264,[1]基础经济系数!$B$194:$C$221,2,FALSE)="双倍钥匙",VLOOKUP(F264,[1]基础经济系数!$B$194:$D$221,3,FALSE),0)</f>
        <v>0</v>
      </c>
      <c r="J264">
        <v>0</v>
      </c>
      <c r="K264">
        <f>20*通用估算系数!$B$8</f>
        <v>12</v>
      </c>
      <c r="L264">
        <f>ROUNDDOWN([1]BattlePass!$S$23/通用估算系数!$B$10,2)</f>
        <v>1</v>
      </c>
    </row>
    <row r="265" spans="1:12" x14ac:dyDescent="0.2">
      <c r="A265">
        <f>玩家成长时间线!A265</f>
        <v>264</v>
      </c>
      <c r="B265">
        <f>玩家成长时间线!B265</f>
        <v>10</v>
      </c>
      <c r="C265">
        <f t="shared" si="4"/>
        <v>256.27999999999997</v>
      </c>
      <c r="D265">
        <f>MIN(通用估算系数!$B$7*(VLOOKUP(钥匙投放计算!B265,通用估算系数!$N$1:$O$11,2,FALSE)+0.5*(1-VLOOKUP(钥匙投放计算!B265,通用估算系数!$N$1:$O$11,2,FALSE)))*VLOOKUP(B265,通用估算系数!$G$1:$H$11,2,FALSE),通用估算系数!$B$6)</f>
        <v>200</v>
      </c>
      <c r="E265">
        <v>10</v>
      </c>
      <c r="F265">
        <f>IF(MOD(A265,通用估算系数!$B$9),MOD(A265,通用估算系数!$B$9),通用估算系数!$B$9)</f>
        <v>12</v>
      </c>
      <c r="G265">
        <f>IF(VLOOKUP(F265,[1]基础经济系数!$B$194:$C$221,2,FALSE)="钥匙",VLOOKUP(F265,[1]基础经济系数!$B$194:$D$221,3,FALSE),0)</f>
        <v>0</v>
      </c>
      <c r="H265">
        <f>ROUNDDOWN([1]BattlePass!$S$22/通用估算系数!$B$10,2)</f>
        <v>1.28</v>
      </c>
      <c r="I265">
        <f>IF(VLOOKUP(F265,[1]基础经济系数!$B$194:$C$221,2,FALSE)="双倍钥匙",VLOOKUP(F265,[1]基础经济系数!$B$194:$D$221,3,FALSE),0)</f>
        <v>20</v>
      </c>
      <c r="J265">
        <v>0</v>
      </c>
      <c r="K265">
        <f>20*通用估算系数!$B$8</f>
        <v>12</v>
      </c>
      <c r="L265">
        <f>ROUNDDOWN([1]BattlePass!$S$23/通用估算系数!$B$10,2)</f>
        <v>1</v>
      </c>
    </row>
    <row r="266" spans="1:12" x14ac:dyDescent="0.2">
      <c r="A266">
        <f>玩家成长时间线!A266</f>
        <v>265</v>
      </c>
      <c r="B266">
        <f>玩家成长时间线!B266</f>
        <v>10</v>
      </c>
      <c r="C266">
        <f t="shared" si="4"/>
        <v>237.28</v>
      </c>
      <c r="D266">
        <f>MIN(通用估算系数!$B$7*(VLOOKUP(钥匙投放计算!B266,通用估算系数!$N$1:$O$11,2,FALSE)+0.5*(1-VLOOKUP(钥匙投放计算!B266,通用估算系数!$N$1:$O$11,2,FALSE)))*VLOOKUP(B266,通用估算系数!$G$1:$H$11,2,FALSE),通用估算系数!$B$6)</f>
        <v>200</v>
      </c>
      <c r="E266">
        <v>10</v>
      </c>
      <c r="F266">
        <f>IF(MOD(A266,通用估算系数!$B$9),MOD(A266,通用估算系数!$B$9),通用估算系数!$B$9)</f>
        <v>13</v>
      </c>
      <c r="G266">
        <f>IF(VLOOKUP(F266,[1]基础经济系数!$B$194:$C$221,2,FALSE)="钥匙",VLOOKUP(F266,[1]基础经济系数!$B$194:$D$221,3,FALSE),0)</f>
        <v>0</v>
      </c>
      <c r="H266">
        <f>ROUNDDOWN([1]BattlePass!$S$22/通用估算系数!$B$10,2)</f>
        <v>1.28</v>
      </c>
      <c r="I266">
        <f>IF(VLOOKUP(F266,[1]基础经济系数!$B$194:$C$221,2,FALSE)="双倍钥匙",VLOOKUP(F266,[1]基础经济系数!$B$194:$D$221,3,FALSE),0)</f>
        <v>0</v>
      </c>
      <c r="J266">
        <v>0</v>
      </c>
      <c r="K266">
        <f>20*通用估算系数!$B$8</f>
        <v>12</v>
      </c>
      <c r="L266">
        <f>ROUNDDOWN([1]BattlePass!$S$23/通用估算系数!$B$10,2)</f>
        <v>1</v>
      </c>
    </row>
    <row r="267" spans="1:12" x14ac:dyDescent="0.2">
      <c r="A267">
        <f>玩家成长时间线!A267</f>
        <v>266</v>
      </c>
      <c r="B267">
        <f>玩家成长时间线!B267</f>
        <v>8</v>
      </c>
      <c r="C267">
        <f t="shared" si="4"/>
        <v>238.28</v>
      </c>
      <c r="D267">
        <f>MIN(通用估算系数!$B$7*(VLOOKUP(钥匙投放计算!B267,通用估算系数!$N$1:$O$11,2,FALSE)+0.5*(1-VLOOKUP(钥匙投放计算!B267,通用估算系数!$N$1:$O$11,2,FALSE)))*VLOOKUP(B267,通用估算系数!$G$1:$H$11,2,FALSE),通用估算系数!$B$6)</f>
        <v>200</v>
      </c>
      <c r="E267">
        <v>10</v>
      </c>
      <c r="F267">
        <f>IF(MOD(A267,通用估算系数!$B$9),MOD(A267,通用估算系数!$B$9),通用估算系数!$B$9)</f>
        <v>14</v>
      </c>
      <c r="G267">
        <f>IF(VLOOKUP(F267,[1]基础经济系数!$B$194:$C$221,2,FALSE)="钥匙",VLOOKUP(F267,[1]基础经济系数!$B$194:$D$221,3,FALSE),0)</f>
        <v>0</v>
      </c>
      <c r="H267">
        <f>ROUNDDOWN([1]BattlePass!$S$22/通用估算系数!$B$10,2)</f>
        <v>1.28</v>
      </c>
      <c r="I267">
        <f>IF(VLOOKUP(F267,[1]基础经济系数!$B$194:$C$221,2,FALSE)="双倍钥匙",VLOOKUP(F267,[1]基础经济系数!$B$194:$D$221,3,FALSE),0)</f>
        <v>0</v>
      </c>
      <c r="J267">
        <v>0</v>
      </c>
      <c r="K267">
        <f>20*通用估算系数!$B$8</f>
        <v>12</v>
      </c>
      <c r="L267">
        <f>ROUNDDOWN([1]BattlePass!$S$23/通用估算系数!$B$10,2)</f>
        <v>1</v>
      </c>
    </row>
    <row r="268" spans="1:12" x14ac:dyDescent="0.2">
      <c r="A268">
        <f>玩家成长时间线!A268</f>
        <v>267</v>
      </c>
      <c r="B268">
        <f>玩家成长时间线!B268</f>
        <v>8</v>
      </c>
      <c r="C268">
        <f t="shared" si="4"/>
        <v>239.28</v>
      </c>
      <c r="D268">
        <f>MIN(通用估算系数!$B$7*(VLOOKUP(钥匙投放计算!B268,通用估算系数!$N$1:$O$11,2,FALSE)+0.5*(1-VLOOKUP(钥匙投放计算!B268,通用估算系数!$N$1:$O$11,2,FALSE)))*VLOOKUP(B268,通用估算系数!$G$1:$H$11,2,FALSE),通用估算系数!$B$6)</f>
        <v>200</v>
      </c>
      <c r="E268">
        <v>10</v>
      </c>
      <c r="F268">
        <f>IF(MOD(A268,通用估算系数!$B$9),MOD(A268,通用估算系数!$B$9),通用估算系数!$B$9)</f>
        <v>15</v>
      </c>
      <c r="G268">
        <f>IF(VLOOKUP(F268,[1]基础经济系数!$B$194:$C$221,2,FALSE)="钥匙",VLOOKUP(F268,[1]基础经济系数!$B$194:$D$221,3,FALSE),0)</f>
        <v>0</v>
      </c>
      <c r="H268">
        <f>ROUNDDOWN([1]BattlePass!$S$22/通用估算系数!$B$10,2)</f>
        <v>1.28</v>
      </c>
      <c r="I268">
        <f>IF(VLOOKUP(F268,[1]基础经济系数!$B$194:$C$221,2,FALSE)="双倍钥匙",VLOOKUP(F268,[1]基础经济系数!$B$194:$D$221,3,FALSE),0)</f>
        <v>0</v>
      </c>
      <c r="J268">
        <v>0</v>
      </c>
      <c r="K268">
        <f>20*通用估算系数!$B$8</f>
        <v>12</v>
      </c>
      <c r="L268">
        <f>ROUNDDOWN([1]BattlePass!$S$23/通用估算系数!$B$10,2)</f>
        <v>1</v>
      </c>
    </row>
    <row r="269" spans="1:12" x14ac:dyDescent="0.2">
      <c r="A269">
        <f>玩家成长时间线!A269</f>
        <v>268</v>
      </c>
      <c r="B269">
        <f>玩家成长时间线!B269</f>
        <v>8</v>
      </c>
      <c r="C269">
        <f t="shared" si="4"/>
        <v>260.27999999999997</v>
      </c>
      <c r="D269">
        <f>MIN(通用估算系数!$B$7*(VLOOKUP(钥匙投放计算!B269,通用估算系数!$N$1:$O$11,2,FALSE)+0.5*(1-VLOOKUP(钥匙投放计算!B269,通用估算系数!$N$1:$O$11,2,FALSE)))*VLOOKUP(B269,通用估算系数!$G$1:$H$11,2,FALSE),通用估算系数!$B$6)</f>
        <v>200</v>
      </c>
      <c r="E269">
        <v>10</v>
      </c>
      <c r="F269">
        <f>IF(MOD(A269,通用估算系数!$B$9),MOD(A269,通用估算系数!$B$9),通用估算系数!$B$9)</f>
        <v>16</v>
      </c>
      <c r="G269">
        <f>IF(VLOOKUP(F269,[1]基础经济系数!$B$194:$C$221,2,FALSE)="钥匙",VLOOKUP(F269,[1]基础经济系数!$B$194:$D$221,3,FALSE),0)</f>
        <v>20</v>
      </c>
      <c r="H269">
        <f>ROUNDDOWN([1]BattlePass!$S$22/通用估算系数!$B$10,2)</f>
        <v>1.28</v>
      </c>
      <c r="I269">
        <f>IF(VLOOKUP(F269,[1]基础经济系数!$B$194:$C$221,2,FALSE)="双倍钥匙",VLOOKUP(F269,[1]基础经济系数!$B$194:$D$221,3,FALSE),0)</f>
        <v>0</v>
      </c>
      <c r="J269">
        <v>0</v>
      </c>
      <c r="K269">
        <f>20*通用估算系数!$B$8</f>
        <v>12</v>
      </c>
      <c r="L269">
        <f>ROUNDDOWN([1]BattlePass!$S$23/通用估算系数!$B$10,2)</f>
        <v>1</v>
      </c>
    </row>
    <row r="270" spans="1:12" x14ac:dyDescent="0.2">
      <c r="A270">
        <f>玩家成长时间线!A270</f>
        <v>269</v>
      </c>
      <c r="B270">
        <f>玩家成长时间线!B270</f>
        <v>9</v>
      </c>
      <c r="C270">
        <f t="shared" si="4"/>
        <v>241.28</v>
      </c>
      <c r="D270">
        <f>MIN(通用估算系数!$B$7*(VLOOKUP(钥匙投放计算!B270,通用估算系数!$N$1:$O$11,2,FALSE)+0.5*(1-VLOOKUP(钥匙投放计算!B270,通用估算系数!$N$1:$O$11,2,FALSE)))*VLOOKUP(B270,通用估算系数!$G$1:$H$11,2,FALSE),通用估算系数!$B$6)</f>
        <v>200</v>
      </c>
      <c r="E270">
        <v>10</v>
      </c>
      <c r="F270">
        <f>IF(MOD(A270,通用估算系数!$B$9),MOD(A270,通用估算系数!$B$9),通用估算系数!$B$9)</f>
        <v>17</v>
      </c>
      <c r="G270">
        <f>IF(VLOOKUP(F270,[1]基础经济系数!$B$194:$C$221,2,FALSE)="钥匙",VLOOKUP(F270,[1]基础经济系数!$B$194:$D$221,3,FALSE),0)</f>
        <v>0</v>
      </c>
      <c r="H270">
        <f>ROUNDDOWN([1]BattlePass!$S$22/通用估算系数!$B$10,2)</f>
        <v>1.28</v>
      </c>
      <c r="I270">
        <f>IF(VLOOKUP(F270,[1]基础经济系数!$B$194:$C$221,2,FALSE)="双倍钥匙",VLOOKUP(F270,[1]基础经济系数!$B$194:$D$221,3,FALSE),0)</f>
        <v>0</v>
      </c>
      <c r="J270">
        <v>0</v>
      </c>
      <c r="K270">
        <f>20*通用估算系数!$B$8</f>
        <v>12</v>
      </c>
      <c r="L270">
        <f>ROUNDDOWN([1]BattlePass!$S$23/通用估算系数!$B$10,2)</f>
        <v>1</v>
      </c>
    </row>
    <row r="271" spans="1:12" x14ac:dyDescent="0.2">
      <c r="A271">
        <f>玩家成长时间线!A271</f>
        <v>270</v>
      </c>
      <c r="B271">
        <f>玩家成长时间线!B271</f>
        <v>9</v>
      </c>
      <c r="C271">
        <f t="shared" si="4"/>
        <v>242.28</v>
      </c>
      <c r="D271">
        <f>MIN(通用估算系数!$B$7*(VLOOKUP(钥匙投放计算!B271,通用估算系数!$N$1:$O$11,2,FALSE)+0.5*(1-VLOOKUP(钥匙投放计算!B271,通用估算系数!$N$1:$O$11,2,FALSE)))*VLOOKUP(B271,通用估算系数!$G$1:$H$11,2,FALSE),通用估算系数!$B$6)</f>
        <v>200</v>
      </c>
      <c r="E271">
        <v>10</v>
      </c>
      <c r="F271">
        <f>IF(MOD(A271,通用估算系数!$B$9),MOD(A271,通用估算系数!$B$9),通用估算系数!$B$9)</f>
        <v>18</v>
      </c>
      <c r="G271">
        <f>IF(VLOOKUP(F271,[1]基础经济系数!$B$194:$C$221,2,FALSE)="钥匙",VLOOKUP(F271,[1]基础经济系数!$B$194:$D$221,3,FALSE),0)</f>
        <v>0</v>
      </c>
      <c r="H271">
        <f>ROUNDDOWN([1]BattlePass!$S$22/通用估算系数!$B$10,2)</f>
        <v>1.28</v>
      </c>
      <c r="I271">
        <f>IF(VLOOKUP(F271,[1]基础经济系数!$B$194:$C$221,2,FALSE)="双倍钥匙",VLOOKUP(F271,[1]基础经济系数!$B$194:$D$221,3,FALSE),0)</f>
        <v>0</v>
      </c>
      <c r="J271">
        <v>0</v>
      </c>
      <c r="K271">
        <f>20*通用估算系数!$B$8</f>
        <v>12</v>
      </c>
      <c r="L271">
        <f>ROUNDDOWN([1]BattlePass!$S$23/通用估算系数!$B$10,2)</f>
        <v>1</v>
      </c>
    </row>
    <row r="272" spans="1:12" x14ac:dyDescent="0.2">
      <c r="A272">
        <f>玩家成长时间线!A272</f>
        <v>271</v>
      </c>
      <c r="B272">
        <f>玩家成长时间线!B272</f>
        <v>9</v>
      </c>
      <c r="C272">
        <f t="shared" si="4"/>
        <v>263.27999999999997</v>
      </c>
      <c r="D272">
        <f>MIN(通用估算系数!$B$7*(VLOOKUP(钥匙投放计算!B272,通用估算系数!$N$1:$O$11,2,FALSE)+0.5*(1-VLOOKUP(钥匙投放计算!B272,通用估算系数!$N$1:$O$11,2,FALSE)))*VLOOKUP(B272,通用估算系数!$G$1:$H$11,2,FALSE),通用估算系数!$B$6)</f>
        <v>200</v>
      </c>
      <c r="E272">
        <v>10</v>
      </c>
      <c r="F272">
        <f>IF(MOD(A272,通用估算系数!$B$9),MOD(A272,通用估算系数!$B$9),通用估算系数!$B$9)</f>
        <v>19</v>
      </c>
      <c r="G272">
        <f>IF(VLOOKUP(F272,[1]基础经济系数!$B$194:$C$221,2,FALSE)="钥匙",VLOOKUP(F272,[1]基础经济系数!$B$194:$D$221,3,FALSE),0)</f>
        <v>0</v>
      </c>
      <c r="H272">
        <f>ROUNDDOWN([1]BattlePass!$S$22/通用估算系数!$B$10,2)</f>
        <v>1.28</v>
      </c>
      <c r="I272">
        <f>IF(VLOOKUP(F272,[1]基础经济系数!$B$194:$C$221,2,FALSE)="双倍钥匙",VLOOKUP(F272,[1]基础经济系数!$B$194:$D$221,3,FALSE),0)</f>
        <v>20</v>
      </c>
      <c r="J272">
        <v>0</v>
      </c>
      <c r="K272">
        <f>20*通用估算系数!$B$8</f>
        <v>12</v>
      </c>
      <c r="L272">
        <f>ROUNDDOWN([1]BattlePass!$S$23/通用估算系数!$B$10,2)</f>
        <v>1</v>
      </c>
    </row>
    <row r="273" spans="1:12" x14ac:dyDescent="0.2">
      <c r="A273">
        <f>玩家成长时间线!A273</f>
        <v>272</v>
      </c>
      <c r="B273">
        <f>玩家成长时间线!B273</f>
        <v>10</v>
      </c>
      <c r="C273">
        <f t="shared" si="4"/>
        <v>244.28</v>
      </c>
      <c r="D273">
        <f>MIN(通用估算系数!$B$7*(VLOOKUP(钥匙投放计算!B273,通用估算系数!$N$1:$O$11,2,FALSE)+0.5*(1-VLOOKUP(钥匙投放计算!B273,通用估算系数!$N$1:$O$11,2,FALSE)))*VLOOKUP(B273,通用估算系数!$G$1:$H$11,2,FALSE),通用估算系数!$B$6)</f>
        <v>200</v>
      </c>
      <c r="E273">
        <v>10</v>
      </c>
      <c r="F273">
        <f>IF(MOD(A273,通用估算系数!$B$9),MOD(A273,通用估算系数!$B$9),通用估算系数!$B$9)</f>
        <v>20</v>
      </c>
      <c r="G273">
        <f>IF(VLOOKUP(F273,[1]基础经济系数!$B$194:$C$221,2,FALSE)="钥匙",VLOOKUP(F273,[1]基础经济系数!$B$194:$D$221,3,FALSE),0)</f>
        <v>0</v>
      </c>
      <c r="H273">
        <f>ROUNDDOWN([1]BattlePass!$S$22/通用估算系数!$B$10,2)</f>
        <v>1.28</v>
      </c>
      <c r="I273">
        <f>IF(VLOOKUP(F273,[1]基础经济系数!$B$194:$C$221,2,FALSE)="双倍钥匙",VLOOKUP(F273,[1]基础经济系数!$B$194:$D$221,3,FALSE),0)</f>
        <v>0</v>
      </c>
      <c r="J273">
        <v>0</v>
      </c>
      <c r="K273">
        <f>20*通用估算系数!$B$8</f>
        <v>12</v>
      </c>
      <c r="L273">
        <f>ROUNDDOWN([1]BattlePass!$S$23/通用估算系数!$B$10,2)</f>
        <v>1</v>
      </c>
    </row>
    <row r="274" spans="1:12" x14ac:dyDescent="0.2">
      <c r="A274">
        <f>玩家成长时间线!A274</f>
        <v>273</v>
      </c>
      <c r="B274">
        <f>玩家成长时间线!B274</f>
        <v>10</v>
      </c>
      <c r="C274">
        <f t="shared" si="4"/>
        <v>245.28</v>
      </c>
      <c r="D274">
        <f>MIN(通用估算系数!$B$7*(VLOOKUP(钥匙投放计算!B274,通用估算系数!$N$1:$O$11,2,FALSE)+0.5*(1-VLOOKUP(钥匙投放计算!B274,通用估算系数!$N$1:$O$11,2,FALSE)))*VLOOKUP(B274,通用估算系数!$G$1:$H$11,2,FALSE),通用估算系数!$B$6)</f>
        <v>200</v>
      </c>
      <c r="E274">
        <v>10</v>
      </c>
      <c r="F274">
        <f>IF(MOD(A274,通用估算系数!$B$9),MOD(A274,通用估算系数!$B$9),通用估算系数!$B$9)</f>
        <v>21</v>
      </c>
      <c r="G274">
        <f>IF(VLOOKUP(F274,[1]基础经济系数!$B$194:$C$221,2,FALSE)="钥匙",VLOOKUP(F274,[1]基础经济系数!$B$194:$D$221,3,FALSE),0)</f>
        <v>0</v>
      </c>
      <c r="H274">
        <f>ROUNDDOWN([1]BattlePass!$S$22/通用估算系数!$B$10,2)</f>
        <v>1.28</v>
      </c>
      <c r="I274">
        <f>IF(VLOOKUP(F274,[1]基础经济系数!$B$194:$C$221,2,FALSE)="双倍钥匙",VLOOKUP(F274,[1]基础经济系数!$B$194:$D$221,3,FALSE),0)</f>
        <v>0</v>
      </c>
      <c r="J274">
        <v>0</v>
      </c>
      <c r="K274">
        <f>20*通用估算系数!$B$8</f>
        <v>12</v>
      </c>
      <c r="L274">
        <f>ROUNDDOWN([1]BattlePass!$S$23/通用估算系数!$B$10,2)</f>
        <v>1</v>
      </c>
    </row>
    <row r="275" spans="1:12" x14ac:dyDescent="0.2">
      <c r="A275">
        <f>玩家成长时间线!A275</f>
        <v>274</v>
      </c>
      <c r="B275">
        <f>玩家成长时间线!B275</f>
        <v>10</v>
      </c>
      <c r="C275">
        <f t="shared" si="4"/>
        <v>246.28</v>
      </c>
      <c r="D275">
        <f>MIN(通用估算系数!$B$7*(VLOOKUP(钥匙投放计算!B275,通用估算系数!$N$1:$O$11,2,FALSE)+0.5*(1-VLOOKUP(钥匙投放计算!B275,通用估算系数!$N$1:$O$11,2,FALSE)))*VLOOKUP(B275,通用估算系数!$G$1:$H$11,2,FALSE),通用估算系数!$B$6)</f>
        <v>200</v>
      </c>
      <c r="E275">
        <v>10</v>
      </c>
      <c r="F275">
        <f>IF(MOD(A275,通用估算系数!$B$9),MOD(A275,通用估算系数!$B$9),通用估算系数!$B$9)</f>
        <v>22</v>
      </c>
      <c r="G275">
        <f>IF(VLOOKUP(F275,[1]基础经济系数!$B$194:$C$221,2,FALSE)="钥匙",VLOOKUP(F275,[1]基础经济系数!$B$194:$D$221,3,FALSE),0)</f>
        <v>0</v>
      </c>
      <c r="H275">
        <f>ROUNDDOWN([1]BattlePass!$S$22/通用估算系数!$B$10,2)</f>
        <v>1.28</v>
      </c>
      <c r="I275">
        <f>IF(VLOOKUP(F275,[1]基础经济系数!$B$194:$C$221,2,FALSE)="双倍钥匙",VLOOKUP(F275,[1]基础经济系数!$B$194:$D$221,3,FALSE),0)</f>
        <v>0</v>
      </c>
      <c r="J275">
        <v>0</v>
      </c>
      <c r="K275">
        <f>20*通用估算系数!$B$8</f>
        <v>12</v>
      </c>
      <c r="L275">
        <f>ROUNDDOWN([1]BattlePass!$S$23/通用估算系数!$B$10,2)</f>
        <v>1</v>
      </c>
    </row>
    <row r="276" spans="1:12" x14ac:dyDescent="0.2">
      <c r="A276">
        <f>玩家成长时间线!A276</f>
        <v>275</v>
      </c>
      <c r="B276">
        <f>玩家成长时间线!B276</f>
        <v>10</v>
      </c>
      <c r="C276">
        <f t="shared" si="4"/>
        <v>267.27999999999997</v>
      </c>
      <c r="D276">
        <f>MIN(通用估算系数!$B$7*(VLOOKUP(钥匙投放计算!B276,通用估算系数!$N$1:$O$11,2,FALSE)+0.5*(1-VLOOKUP(钥匙投放计算!B276,通用估算系数!$N$1:$O$11,2,FALSE)))*VLOOKUP(B276,通用估算系数!$G$1:$H$11,2,FALSE),通用估算系数!$B$6)</f>
        <v>200</v>
      </c>
      <c r="E276">
        <v>10</v>
      </c>
      <c r="F276">
        <f>IF(MOD(A276,通用估算系数!$B$9),MOD(A276,通用估算系数!$B$9),通用估算系数!$B$9)</f>
        <v>23</v>
      </c>
      <c r="G276">
        <f>IF(VLOOKUP(F276,[1]基础经济系数!$B$194:$C$221,2,FALSE)="钥匙",VLOOKUP(F276,[1]基础经济系数!$B$194:$D$221,3,FALSE),0)</f>
        <v>0</v>
      </c>
      <c r="H276">
        <f>ROUNDDOWN([1]BattlePass!$S$22/通用估算系数!$B$10,2)</f>
        <v>1.28</v>
      </c>
      <c r="I276">
        <f>IF(VLOOKUP(F276,[1]基础经济系数!$B$194:$C$221,2,FALSE)="双倍钥匙",VLOOKUP(F276,[1]基础经济系数!$B$194:$D$221,3,FALSE),0)</f>
        <v>20</v>
      </c>
      <c r="J276">
        <v>0</v>
      </c>
      <c r="K276">
        <f>20*通用估算系数!$B$8</f>
        <v>12</v>
      </c>
      <c r="L276">
        <f>ROUNDDOWN([1]BattlePass!$S$23/通用估算系数!$B$10,2)</f>
        <v>1</v>
      </c>
    </row>
    <row r="277" spans="1:12" x14ac:dyDescent="0.2">
      <c r="A277">
        <f>玩家成长时间线!A277</f>
        <v>276</v>
      </c>
      <c r="B277">
        <f>玩家成长时间线!B277</f>
        <v>10</v>
      </c>
      <c r="C277">
        <f t="shared" si="4"/>
        <v>248.28</v>
      </c>
      <c r="D277">
        <f>MIN(通用估算系数!$B$7*(VLOOKUP(钥匙投放计算!B277,通用估算系数!$N$1:$O$11,2,FALSE)+0.5*(1-VLOOKUP(钥匙投放计算!B277,通用估算系数!$N$1:$O$11,2,FALSE)))*VLOOKUP(B277,通用估算系数!$G$1:$H$11,2,FALSE),通用估算系数!$B$6)</f>
        <v>200</v>
      </c>
      <c r="E277">
        <v>10</v>
      </c>
      <c r="F277">
        <f>IF(MOD(A277,通用估算系数!$B$9),MOD(A277,通用估算系数!$B$9),通用估算系数!$B$9)</f>
        <v>24</v>
      </c>
      <c r="G277">
        <f>IF(VLOOKUP(F277,[1]基础经济系数!$B$194:$C$221,2,FALSE)="钥匙",VLOOKUP(F277,[1]基础经济系数!$B$194:$D$221,3,FALSE),0)</f>
        <v>0</v>
      </c>
      <c r="H277">
        <f>ROUNDDOWN([1]BattlePass!$S$22/通用估算系数!$B$10,2)</f>
        <v>1.28</v>
      </c>
      <c r="I277">
        <f>IF(VLOOKUP(F277,[1]基础经济系数!$B$194:$C$221,2,FALSE)="双倍钥匙",VLOOKUP(F277,[1]基础经济系数!$B$194:$D$221,3,FALSE),0)</f>
        <v>0</v>
      </c>
      <c r="J277">
        <v>0</v>
      </c>
      <c r="K277">
        <f>20*通用估算系数!$B$8</f>
        <v>12</v>
      </c>
      <c r="L277">
        <f>ROUNDDOWN([1]BattlePass!$S$23/通用估算系数!$B$10,2)</f>
        <v>1</v>
      </c>
    </row>
    <row r="278" spans="1:12" x14ac:dyDescent="0.2">
      <c r="A278">
        <f>玩家成长时间线!A278</f>
        <v>277</v>
      </c>
      <c r="B278">
        <f>玩家成长时间线!B278</f>
        <v>10</v>
      </c>
      <c r="C278">
        <f t="shared" si="4"/>
        <v>249.28</v>
      </c>
      <c r="D278">
        <f>MIN(通用估算系数!$B$7*(VLOOKUP(钥匙投放计算!B278,通用估算系数!$N$1:$O$11,2,FALSE)+0.5*(1-VLOOKUP(钥匙投放计算!B278,通用估算系数!$N$1:$O$11,2,FALSE)))*VLOOKUP(B278,通用估算系数!$G$1:$H$11,2,FALSE),通用估算系数!$B$6)</f>
        <v>200</v>
      </c>
      <c r="E278">
        <v>10</v>
      </c>
      <c r="F278">
        <f>IF(MOD(A278,通用估算系数!$B$9),MOD(A278,通用估算系数!$B$9),通用估算系数!$B$9)</f>
        <v>25</v>
      </c>
      <c r="G278">
        <f>IF(VLOOKUP(F278,[1]基础经济系数!$B$194:$C$221,2,FALSE)="钥匙",VLOOKUP(F278,[1]基础经济系数!$B$194:$D$221,3,FALSE),0)</f>
        <v>0</v>
      </c>
      <c r="H278">
        <f>ROUNDDOWN([1]BattlePass!$S$22/通用估算系数!$B$10,2)</f>
        <v>1.28</v>
      </c>
      <c r="I278">
        <f>IF(VLOOKUP(F278,[1]基础经济系数!$B$194:$C$221,2,FALSE)="双倍钥匙",VLOOKUP(F278,[1]基础经济系数!$B$194:$D$221,3,FALSE),0)</f>
        <v>0</v>
      </c>
      <c r="J278">
        <v>0</v>
      </c>
      <c r="K278">
        <f>20*通用估算系数!$B$8</f>
        <v>12</v>
      </c>
      <c r="L278">
        <f>ROUNDDOWN([1]BattlePass!$S$23/通用估算系数!$B$10,2)</f>
        <v>1</v>
      </c>
    </row>
    <row r="279" spans="1:12" x14ac:dyDescent="0.2">
      <c r="A279">
        <f>玩家成长时间线!A279</f>
        <v>278</v>
      </c>
      <c r="B279">
        <f>玩家成长时间线!B279</f>
        <v>10</v>
      </c>
      <c r="C279">
        <f t="shared" si="4"/>
        <v>260.27999999999997</v>
      </c>
      <c r="D279">
        <f>MIN(通用估算系数!$B$7*(VLOOKUP(钥匙投放计算!B279,通用估算系数!$N$1:$O$11,2,FALSE)+0.5*(1-VLOOKUP(钥匙投放计算!B279,通用估算系数!$N$1:$O$11,2,FALSE)))*VLOOKUP(B279,通用估算系数!$G$1:$H$11,2,FALSE),通用估算系数!$B$6)</f>
        <v>200</v>
      </c>
      <c r="E279">
        <v>10</v>
      </c>
      <c r="F279">
        <f>IF(MOD(A279,通用估算系数!$B$9),MOD(A279,通用估算系数!$B$9),通用估算系数!$B$9)</f>
        <v>26</v>
      </c>
      <c r="G279">
        <f>IF(VLOOKUP(F279,[1]基础经济系数!$B$194:$C$221,2,FALSE)="钥匙",VLOOKUP(F279,[1]基础经济系数!$B$194:$D$221,3,FALSE),0)</f>
        <v>10</v>
      </c>
      <c r="H279">
        <f>ROUNDDOWN([1]BattlePass!$S$22/通用估算系数!$B$10,2)</f>
        <v>1.28</v>
      </c>
      <c r="I279">
        <f>IF(VLOOKUP(F279,[1]基础经济系数!$B$194:$C$221,2,FALSE)="双倍钥匙",VLOOKUP(F279,[1]基础经济系数!$B$194:$D$221,3,FALSE),0)</f>
        <v>0</v>
      </c>
      <c r="J279">
        <v>0</v>
      </c>
      <c r="K279">
        <f>20*通用估算系数!$B$8</f>
        <v>12</v>
      </c>
      <c r="L279">
        <f>ROUNDDOWN([1]BattlePass!$S$23/通用估算系数!$B$10,2)</f>
        <v>1</v>
      </c>
    </row>
    <row r="280" spans="1:12" x14ac:dyDescent="0.2">
      <c r="A280">
        <f>玩家成长时间线!A280</f>
        <v>279</v>
      </c>
      <c r="B280">
        <f>玩家成长时间线!B280</f>
        <v>10</v>
      </c>
      <c r="C280">
        <f t="shared" si="4"/>
        <v>251.28</v>
      </c>
      <c r="D280">
        <f>MIN(通用估算系数!$B$7*(VLOOKUP(钥匙投放计算!B280,通用估算系数!$N$1:$O$11,2,FALSE)+0.5*(1-VLOOKUP(钥匙投放计算!B280,通用估算系数!$N$1:$O$11,2,FALSE)))*VLOOKUP(B280,通用估算系数!$G$1:$H$11,2,FALSE),通用估算系数!$B$6)</f>
        <v>200</v>
      </c>
      <c r="E280">
        <v>10</v>
      </c>
      <c r="F280">
        <f>IF(MOD(A280,通用估算系数!$B$9),MOD(A280,通用估算系数!$B$9),通用估算系数!$B$9)</f>
        <v>27</v>
      </c>
      <c r="G280">
        <f>IF(VLOOKUP(F280,[1]基础经济系数!$B$194:$C$221,2,FALSE)="钥匙",VLOOKUP(F280,[1]基础经济系数!$B$194:$D$221,3,FALSE),0)</f>
        <v>0</v>
      </c>
      <c r="H280">
        <f>ROUNDDOWN([1]BattlePass!$S$22/通用估算系数!$B$10,2)</f>
        <v>1.28</v>
      </c>
      <c r="I280">
        <f>IF(VLOOKUP(F280,[1]基础经济系数!$B$194:$C$221,2,FALSE)="双倍钥匙",VLOOKUP(F280,[1]基础经济系数!$B$194:$D$221,3,FALSE),0)</f>
        <v>0</v>
      </c>
      <c r="J280">
        <v>0</v>
      </c>
      <c r="K280">
        <f>20*通用估算系数!$B$8</f>
        <v>12</v>
      </c>
      <c r="L280">
        <f>ROUNDDOWN([1]BattlePass!$S$23/通用估算系数!$B$10,2)</f>
        <v>1</v>
      </c>
    </row>
    <row r="281" spans="1:12" x14ac:dyDescent="0.2">
      <c r="A281">
        <f>玩家成长时间线!A281</f>
        <v>280</v>
      </c>
      <c r="B281">
        <f>玩家成长时间线!B281</f>
        <v>8</v>
      </c>
      <c r="C281">
        <f t="shared" si="4"/>
        <v>252.28</v>
      </c>
      <c r="D281">
        <f>MIN(通用估算系数!$B$7*(VLOOKUP(钥匙投放计算!B281,通用估算系数!$N$1:$O$11,2,FALSE)+0.5*(1-VLOOKUP(钥匙投放计算!B281,通用估算系数!$N$1:$O$11,2,FALSE)))*VLOOKUP(B281,通用估算系数!$G$1:$H$11,2,FALSE),通用估算系数!$B$6)</f>
        <v>200</v>
      </c>
      <c r="E281">
        <v>10</v>
      </c>
      <c r="F281">
        <f>IF(MOD(A281,通用估算系数!$B$9),MOD(A281,通用估算系数!$B$9),通用估算系数!$B$9)</f>
        <v>28</v>
      </c>
      <c r="G281">
        <f>IF(VLOOKUP(F281,[1]基础经济系数!$B$194:$C$221,2,FALSE)="钥匙",VLOOKUP(F281,[1]基础经济系数!$B$194:$D$221,3,FALSE),0)</f>
        <v>0</v>
      </c>
      <c r="H281">
        <f>ROUNDDOWN([1]BattlePass!$S$22/通用估算系数!$B$10,2)</f>
        <v>1.28</v>
      </c>
      <c r="I281">
        <f>IF(VLOOKUP(F281,[1]基础经济系数!$B$194:$C$221,2,FALSE)="双倍钥匙",VLOOKUP(F281,[1]基础经济系数!$B$194:$D$221,3,FALSE),0)</f>
        <v>0</v>
      </c>
      <c r="J281">
        <v>0</v>
      </c>
      <c r="K281">
        <f>20*通用估算系数!$B$8</f>
        <v>12</v>
      </c>
      <c r="L281">
        <f>ROUNDDOWN([1]BattlePass!$S$23/通用估算系数!$B$10,2)</f>
        <v>1</v>
      </c>
    </row>
    <row r="282" spans="1:12" x14ac:dyDescent="0.2">
      <c r="A282">
        <f>玩家成长时间线!A282</f>
        <v>281</v>
      </c>
      <c r="B282">
        <f>玩家成长时间线!B282</f>
        <v>8</v>
      </c>
      <c r="C282">
        <f t="shared" si="4"/>
        <v>225.28</v>
      </c>
      <c r="D282">
        <f>MIN(通用估算系数!$B$7*(VLOOKUP(钥匙投放计算!B282,通用估算系数!$N$1:$O$11,2,FALSE)+0.5*(1-VLOOKUP(钥匙投放计算!B282,通用估算系数!$N$1:$O$11,2,FALSE)))*VLOOKUP(B282,通用估算系数!$G$1:$H$11,2,FALSE),通用估算系数!$B$6)</f>
        <v>200</v>
      </c>
      <c r="E282">
        <v>10</v>
      </c>
      <c r="F282">
        <f>IF(MOD(A282,通用估算系数!$B$9),MOD(A282,通用估算系数!$B$9),通用估算系数!$B$9)</f>
        <v>1</v>
      </c>
      <c r="G282">
        <f>IF(VLOOKUP(F282,[1]基础经济系数!$B$194:$C$221,2,FALSE)="钥匙",VLOOKUP(F282,[1]基础经济系数!$B$194:$D$221,3,FALSE),0)</f>
        <v>0</v>
      </c>
      <c r="H282">
        <f>ROUNDDOWN([1]BattlePass!$S$22/通用估算系数!$B$10,2)</f>
        <v>1.28</v>
      </c>
      <c r="I282">
        <f>IF(VLOOKUP(F282,[1]基础经济系数!$B$194:$C$221,2,FALSE)="双倍钥匙",VLOOKUP(F282,[1]基础经济系数!$B$194:$D$221,3,FALSE),0)</f>
        <v>0</v>
      </c>
      <c r="J282">
        <v>0</v>
      </c>
      <c r="K282">
        <f>20*通用估算系数!$B$8</f>
        <v>12</v>
      </c>
      <c r="L282">
        <f>ROUNDDOWN([1]BattlePass!$S$23/通用估算系数!$B$10,2)</f>
        <v>1</v>
      </c>
    </row>
    <row r="283" spans="1:12" x14ac:dyDescent="0.2">
      <c r="A283">
        <f>玩家成长时间线!A283</f>
        <v>282</v>
      </c>
      <c r="B283">
        <f>玩家成长时间线!B283</f>
        <v>8</v>
      </c>
      <c r="C283">
        <f t="shared" si="4"/>
        <v>231.28</v>
      </c>
      <c r="D283">
        <f>MIN(通用估算系数!$B$7*(VLOOKUP(钥匙投放计算!B283,通用估算系数!$N$1:$O$11,2,FALSE)+0.5*(1-VLOOKUP(钥匙投放计算!B283,通用估算系数!$N$1:$O$11,2,FALSE)))*VLOOKUP(B283,通用估算系数!$G$1:$H$11,2,FALSE),通用估算系数!$B$6)</f>
        <v>200</v>
      </c>
      <c r="E283">
        <v>10</v>
      </c>
      <c r="F283">
        <f>IF(MOD(A283,通用估算系数!$B$9),MOD(A283,通用估算系数!$B$9),通用估算系数!$B$9)</f>
        <v>2</v>
      </c>
      <c r="G283">
        <f>IF(VLOOKUP(F283,[1]基础经济系数!$B$194:$C$221,2,FALSE)="钥匙",VLOOKUP(F283,[1]基础经济系数!$B$194:$D$221,3,FALSE),0)</f>
        <v>5</v>
      </c>
      <c r="H283">
        <f>ROUNDDOWN([1]BattlePass!$S$22/通用估算系数!$B$10,2)</f>
        <v>1.28</v>
      </c>
      <c r="I283">
        <f>IF(VLOOKUP(F283,[1]基础经济系数!$B$194:$C$221,2,FALSE)="双倍钥匙",VLOOKUP(F283,[1]基础经济系数!$B$194:$D$221,3,FALSE),0)</f>
        <v>0</v>
      </c>
      <c r="J283">
        <v>0</v>
      </c>
      <c r="K283">
        <f>20*通用估算系数!$B$8</f>
        <v>12</v>
      </c>
      <c r="L283">
        <f>ROUNDDOWN([1]BattlePass!$S$23/通用估算系数!$B$10,2)</f>
        <v>1</v>
      </c>
    </row>
    <row r="284" spans="1:12" x14ac:dyDescent="0.2">
      <c r="A284">
        <f>玩家成长时间线!A284</f>
        <v>283</v>
      </c>
      <c r="B284">
        <f>玩家成长时间线!B284</f>
        <v>9</v>
      </c>
      <c r="C284">
        <f t="shared" si="4"/>
        <v>227.28</v>
      </c>
      <c r="D284">
        <f>MIN(通用估算系数!$B$7*(VLOOKUP(钥匙投放计算!B284,通用估算系数!$N$1:$O$11,2,FALSE)+0.5*(1-VLOOKUP(钥匙投放计算!B284,通用估算系数!$N$1:$O$11,2,FALSE)))*VLOOKUP(B284,通用估算系数!$G$1:$H$11,2,FALSE),通用估算系数!$B$6)</f>
        <v>200</v>
      </c>
      <c r="E284">
        <v>10</v>
      </c>
      <c r="F284">
        <f>IF(MOD(A284,通用估算系数!$B$9),MOD(A284,通用估算系数!$B$9),通用估算系数!$B$9)</f>
        <v>3</v>
      </c>
      <c r="G284">
        <f>IF(VLOOKUP(F284,[1]基础经济系数!$B$194:$C$221,2,FALSE)="钥匙",VLOOKUP(F284,[1]基础经济系数!$B$194:$D$221,3,FALSE),0)</f>
        <v>0</v>
      </c>
      <c r="H284">
        <f>ROUNDDOWN([1]BattlePass!$S$22/通用估算系数!$B$10,2)</f>
        <v>1.28</v>
      </c>
      <c r="I284">
        <f>IF(VLOOKUP(F284,[1]基础经济系数!$B$194:$C$221,2,FALSE)="双倍钥匙",VLOOKUP(F284,[1]基础经济系数!$B$194:$D$221,3,FALSE),0)</f>
        <v>0</v>
      </c>
      <c r="J284">
        <v>0</v>
      </c>
      <c r="K284">
        <f>20*通用估算系数!$B$8</f>
        <v>12</v>
      </c>
      <c r="L284">
        <f>ROUNDDOWN([1]BattlePass!$S$23/通用估算系数!$B$10,2)</f>
        <v>1</v>
      </c>
    </row>
    <row r="285" spans="1:12" x14ac:dyDescent="0.2">
      <c r="A285">
        <f>玩家成长时间线!A285</f>
        <v>284</v>
      </c>
      <c r="B285">
        <f>玩家成长时间线!B285</f>
        <v>9</v>
      </c>
      <c r="C285">
        <f t="shared" si="4"/>
        <v>228.28</v>
      </c>
      <c r="D285">
        <f>MIN(通用估算系数!$B$7*(VLOOKUP(钥匙投放计算!B285,通用估算系数!$N$1:$O$11,2,FALSE)+0.5*(1-VLOOKUP(钥匙投放计算!B285,通用估算系数!$N$1:$O$11,2,FALSE)))*VLOOKUP(B285,通用估算系数!$G$1:$H$11,2,FALSE),通用估算系数!$B$6)</f>
        <v>200</v>
      </c>
      <c r="E285">
        <v>10</v>
      </c>
      <c r="F285">
        <f>IF(MOD(A285,通用估算系数!$B$9),MOD(A285,通用估算系数!$B$9),通用估算系数!$B$9)</f>
        <v>4</v>
      </c>
      <c r="G285">
        <f>IF(VLOOKUP(F285,[1]基础经济系数!$B$194:$C$221,2,FALSE)="钥匙",VLOOKUP(F285,[1]基础经济系数!$B$194:$D$221,3,FALSE),0)</f>
        <v>0</v>
      </c>
      <c r="H285">
        <f>ROUNDDOWN([1]BattlePass!$S$22/通用估算系数!$B$10,2)</f>
        <v>1.28</v>
      </c>
      <c r="I285">
        <f>IF(VLOOKUP(F285,[1]基础经济系数!$B$194:$C$221,2,FALSE)="双倍钥匙",VLOOKUP(F285,[1]基础经济系数!$B$194:$D$221,3,FALSE),0)</f>
        <v>0</v>
      </c>
      <c r="J285">
        <v>0</v>
      </c>
      <c r="K285">
        <f>20*通用估算系数!$B$8</f>
        <v>12</v>
      </c>
      <c r="L285">
        <f>ROUNDDOWN([1]BattlePass!$S$23/通用估算系数!$B$10,2)</f>
        <v>1</v>
      </c>
    </row>
    <row r="286" spans="1:12" x14ac:dyDescent="0.2">
      <c r="A286">
        <f>玩家成长时间线!A286</f>
        <v>285</v>
      </c>
      <c r="B286">
        <f>玩家成长时间线!B286</f>
        <v>9</v>
      </c>
      <c r="C286">
        <f t="shared" si="4"/>
        <v>239.28</v>
      </c>
      <c r="D286">
        <f>MIN(通用估算系数!$B$7*(VLOOKUP(钥匙投放计算!B286,通用估算系数!$N$1:$O$11,2,FALSE)+0.5*(1-VLOOKUP(钥匙投放计算!B286,通用估算系数!$N$1:$O$11,2,FALSE)))*VLOOKUP(B286,通用估算系数!$G$1:$H$11,2,FALSE),通用估算系数!$B$6)</f>
        <v>200</v>
      </c>
      <c r="E286">
        <v>10</v>
      </c>
      <c r="F286">
        <f>IF(MOD(A286,通用估算系数!$B$9),MOD(A286,通用估算系数!$B$9),通用估算系数!$B$9)</f>
        <v>5</v>
      </c>
      <c r="G286">
        <f>IF(VLOOKUP(F286,[1]基础经济系数!$B$194:$C$221,2,FALSE)="钥匙",VLOOKUP(F286,[1]基础经济系数!$B$194:$D$221,3,FALSE),0)</f>
        <v>10</v>
      </c>
      <c r="H286">
        <f>ROUNDDOWN([1]BattlePass!$S$22/通用估算系数!$B$10,2)</f>
        <v>1.28</v>
      </c>
      <c r="I286">
        <f>IF(VLOOKUP(F286,[1]基础经济系数!$B$194:$C$221,2,FALSE)="双倍钥匙",VLOOKUP(F286,[1]基础经济系数!$B$194:$D$221,3,FALSE),0)</f>
        <v>0</v>
      </c>
      <c r="J286">
        <v>0</v>
      </c>
      <c r="K286">
        <f>20*通用估算系数!$B$8</f>
        <v>12</v>
      </c>
      <c r="L286">
        <f>ROUNDDOWN([1]BattlePass!$S$23/通用估算系数!$B$10,2)</f>
        <v>1</v>
      </c>
    </row>
    <row r="287" spans="1:12" x14ac:dyDescent="0.2">
      <c r="A287">
        <f>玩家成长时间线!A287</f>
        <v>286</v>
      </c>
      <c r="B287">
        <f>玩家成长时间线!B287</f>
        <v>10</v>
      </c>
      <c r="C287">
        <f t="shared" si="4"/>
        <v>230.28</v>
      </c>
      <c r="D287">
        <f>MIN(通用估算系数!$B$7*(VLOOKUP(钥匙投放计算!B287,通用估算系数!$N$1:$O$11,2,FALSE)+0.5*(1-VLOOKUP(钥匙投放计算!B287,通用估算系数!$N$1:$O$11,2,FALSE)))*VLOOKUP(B287,通用估算系数!$G$1:$H$11,2,FALSE),通用估算系数!$B$6)</f>
        <v>200</v>
      </c>
      <c r="E287">
        <v>10</v>
      </c>
      <c r="F287">
        <f>IF(MOD(A287,通用估算系数!$B$9),MOD(A287,通用估算系数!$B$9),通用估算系数!$B$9)</f>
        <v>6</v>
      </c>
      <c r="G287">
        <f>IF(VLOOKUP(F287,[1]基础经济系数!$B$194:$C$221,2,FALSE)="钥匙",VLOOKUP(F287,[1]基础经济系数!$B$194:$D$221,3,FALSE),0)</f>
        <v>0</v>
      </c>
      <c r="H287">
        <f>ROUNDDOWN([1]BattlePass!$S$22/通用估算系数!$B$10,2)</f>
        <v>1.28</v>
      </c>
      <c r="I287">
        <f>IF(VLOOKUP(F287,[1]基础经济系数!$B$194:$C$221,2,FALSE)="双倍钥匙",VLOOKUP(F287,[1]基础经济系数!$B$194:$D$221,3,FALSE),0)</f>
        <v>0</v>
      </c>
      <c r="J287">
        <v>0</v>
      </c>
      <c r="K287">
        <f>20*通用估算系数!$B$8</f>
        <v>12</v>
      </c>
      <c r="L287">
        <f>ROUNDDOWN([1]BattlePass!$S$23/通用估算系数!$B$10,2)</f>
        <v>1</v>
      </c>
    </row>
    <row r="288" spans="1:12" x14ac:dyDescent="0.2">
      <c r="A288">
        <f>玩家成长时间线!A288</f>
        <v>287</v>
      </c>
      <c r="B288">
        <f>玩家成长时间线!B288</f>
        <v>10</v>
      </c>
      <c r="C288">
        <f t="shared" si="4"/>
        <v>231.28</v>
      </c>
      <c r="D288">
        <f>MIN(通用估算系数!$B$7*(VLOOKUP(钥匙投放计算!B288,通用估算系数!$N$1:$O$11,2,FALSE)+0.5*(1-VLOOKUP(钥匙投放计算!B288,通用估算系数!$N$1:$O$11,2,FALSE)))*VLOOKUP(B288,通用估算系数!$G$1:$H$11,2,FALSE),通用估算系数!$B$6)</f>
        <v>200</v>
      </c>
      <c r="E288">
        <v>10</v>
      </c>
      <c r="F288">
        <f>IF(MOD(A288,通用估算系数!$B$9),MOD(A288,通用估算系数!$B$9),通用估算系数!$B$9)</f>
        <v>7</v>
      </c>
      <c r="G288">
        <f>IF(VLOOKUP(F288,[1]基础经济系数!$B$194:$C$221,2,FALSE)="钥匙",VLOOKUP(F288,[1]基础经济系数!$B$194:$D$221,3,FALSE),0)</f>
        <v>0</v>
      </c>
      <c r="H288">
        <f>ROUNDDOWN([1]BattlePass!$S$22/通用估算系数!$B$10,2)</f>
        <v>1.28</v>
      </c>
      <c r="I288">
        <f>IF(VLOOKUP(F288,[1]基础经济系数!$B$194:$C$221,2,FALSE)="双倍钥匙",VLOOKUP(F288,[1]基础经济系数!$B$194:$D$221,3,FALSE),0)</f>
        <v>0</v>
      </c>
      <c r="J288">
        <v>0</v>
      </c>
      <c r="K288">
        <f>20*通用估算系数!$B$8</f>
        <v>12</v>
      </c>
      <c r="L288">
        <f>ROUNDDOWN([1]BattlePass!$S$23/通用估算系数!$B$10,2)</f>
        <v>1</v>
      </c>
    </row>
    <row r="289" spans="1:12" x14ac:dyDescent="0.2">
      <c r="A289">
        <f>玩家成长时间线!A289</f>
        <v>288</v>
      </c>
      <c r="B289">
        <f>玩家成长时间线!B289</f>
        <v>10</v>
      </c>
      <c r="C289">
        <f t="shared" si="4"/>
        <v>232.28</v>
      </c>
      <c r="D289">
        <f>MIN(通用估算系数!$B$7*(VLOOKUP(钥匙投放计算!B289,通用估算系数!$N$1:$O$11,2,FALSE)+0.5*(1-VLOOKUP(钥匙投放计算!B289,通用估算系数!$N$1:$O$11,2,FALSE)))*VLOOKUP(B289,通用估算系数!$G$1:$H$11,2,FALSE),通用估算系数!$B$6)</f>
        <v>200</v>
      </c>
      <c r="E289">
        <v>10</v>
      </c>
      <c r="F289">
        <f>IF(MOD(A289,通用估算系数!$B$9),MOD(A289,通用估算系数!$B$9),通用估算系数!$B$9)</f>
        <v>8</v>
      </c>
      <c r="G289">
        <f>IF(VLOOKUP(F289,[1]基础经济系数!$B$194:$C$221,2,FALSE)="钥匙",VLOOKUP(F289,[1]基础经济系数!$B$194:$D$221,3,FALSE),0)</f>
        <v>0</v>
      </c>
      <c r="H289">
        <f>ROUNDDOWN([1]BattlePass!$S$22/通用估算系数!$B$10,2)</f>
        <v>1.28</v>
      </c>
      <c r="I289">
        <f>IF(VLOOKUP(F289,[1]基础经济系数!$B$194:$C$221,2,FALSE)="双倍钥匙",VLOOKUP(F289,[1]基础经济系数!$B$194:$D$221,3,FALSE),0)</f>
        <v>0</v>
      </c>
      <c r="J289">
        <v>0</v>
      </c>
      <c r="K289">
        <f>20*通用估算系数!$B$8</f>
        <v>12</v>
      </c>
      <c r="L289">
        <f>ROUNDDOWN([1]BattlePass!$S$23/通用估算系数!$B$10,2)</f>
        <v>1</v>
      </c>
    </row>
    <row r="290" spans="1:12" x14ac:dyDescent="0.2">
      <c r="A290">
        <f>玩家成长时间线!A290</f>
        <v>289</v>
      </c>
      <c r="B290">
        <f>玩家成长时间线!B290</f>
        <v>10</v>
      </c>
      <c r="C290">
        <f t="shared" si="4"/>
        <v>253.28</v>
      </c>
      <c r="D290">
        <f>MIN(通用估算系数!$B$7*(VLOOKUP(钥匙投放计算!B290,通用估算系数!$N$1:$O$11,2,FALSE)+0.5*(1-VLOOKUP(钥匙投放计算!B290,通用估算系数!$N$1:$O$11,2,FALSE)))*VLOOKUP(B290,通用估算系数!$G$1:$H$11,2,FALSE),通用估算系数!$B$6)</f>
        <v>200</v>
      </c>
      <c r="E290">
        <v>10</v>
      </c>
      <c r="F290">
        <f>IF(MOD(A290,通用估算系数!$B$9),MOD(A290,通用估算系数!$B$9),通用估算系数!$B$9)</f>
        <v>9</v>
      </c>
      <c r="G290">
        <f>IF(VLOOKUP(F290,[1]基础经济系数!$B$194:$C$221,2,FALSE)="钥匙",VLOOKUP(F290,[1]基础经济系数!$B$194:$D$221,3,FALSE),0)</f>
        <v>0</v>
      </c>
      <c r="H290">
        <f>ROUNDDOWN([1]BattlePass!$S$22/通用估算系数!$B$10,2)</f>
        <v>1.28</v>
      </c>
      <c r="I290">
        <f>IF(VLOOKUP(F290,[1]基础经济系数!$B$194:$C$221,2,FALSE)="双倍钥匙",VLOOKUP(F290,[1]基础经济系数!$B$194:$D$221,3,FALSE),0)</f>
        <v>20</v>
      </c>
      <c r="J290">
        <v>0</v>
      </c>
      <c r="K290">
        <f>20*通用估算系数!$B$8</f>
        <v>12</v>
      </c>
      <c r="L290">
        <f>ROUNDDOWN([1]BattlePass!$S$23/通用估算系数!$B$10,2)</f>
        <v>1</v>
      </c>
    </row>
    <row r="291" spans="1:12" x14ac:dyDescent="0.2">
      <c r="A291">
        <f>玩家成长时间线!A291</f>
        <v>290</v>
      </c>
      <c r="B291">
        <f>玩家成长时间线!B291</f>
        <v>10</v>
      </c>
      <c r="C291">
        <f t="shared" si="4"/>
        <v>234.28</v>
      </c>
      <c r="D291">
        <f>MIN(通用估算系数!$B$7*(VLOOKUP(钥匙投放计算!B291,通用估算系数!$N$1:$O$11,2,FALSE)+0.5*(1-VLOOKUP(钥匙投放计算!B291,通用估算系数!$N$1:$O$11,2,FALSE)))*VLOOKUP(B291,通用估算系数!$G$1:$H$11,2,FALSE),通用估算系数!$B$6)</f>
        <v>200</v>
      </c>
      <c r="E291">
        <v>10</v>
      </c>
      <c r="F291">
        <f>IF(MOD(A291,通用估算系数!$B$9),MOD(A291,通用估算系数!$B$9),通用估算系数!$B$9)</f>
        <v>10</v>
      </c>
      <c r="G291">
        <f>IF(VLOOKUP(F291,[1]基础经济系数!$B$194:$C$221,2,FALSE)="钥匙",VLOOKUP(F291,[1]基础经济系数!$B$194:$D$221,3,FALSE),0)</f>
        <v>0</v>
      </c>
      <c r="H291">
        <f>ROUNDDOWN([1]BattlePass!$S$22/通用估算系数!$B$10,2)</f>
        <v>1.28</v>
      </c>
      <c r="I291">
        <f>IF(VLOOKUP(F291,[1]基础经济系数!$B$194:$C$221,2,FALSE)="双倍钥匙",VLOOKUP(F291,[1]基础经济系数!$B$194:$D$221,3,FALSE),0)</f>
        <v>0</v>
      </c>
      <c r="J291">
        <v>0</v>
      </c>
      <c r="K291">
        <f>20*通用估算系数!$B$8</f>
        <v>12</v>
      </c>
      <c r="L291">
        <f>ROUNDDOWN([1]BattlePass!$S$23/通用估算系数!$B$10,2)</f>
        <v>1</v>
      </c>
    </row>
    <row r="292" spans="1:12" x14ac:dyDescent="0.2">
      <c r="A292">
        <f>玩家成长时间线!A292</f>
        <v>291</v>
      </c>
      <c r="B292">
        <f>玩家成长时间线!B292</f>
        <v>10</v>
      </c>
      <c r="C292">
        <f t="shared" si="4"/>
        <v>235.28</v>
      </c>
      <c r="D292">
        <f>MIN(通用估算系数!$B$7*(VLOOKUP(钥匙投放计算!B292,通用估算系数!$N$1:$O$11,2,FALSE)+0.5*(1-VLOOKUP(钥匙投放计算!B292,通用估算系数!$N$1:$O$11,2,FALSE)))*VLOOKUP(B292,通用估算系数!$G$1:$H$11,2,FALSE),通用估算系数!$B$6)</f>
        <v>200</v>
      </c>
      <c r="E292">
        <v>10</v>
      </c>
      <c r="F292">
        <f>IF(MOD(A292,通用估算系数!$B$9),MOD(A292,通用估算系数!$B$9),通用估算系数!$B$9)</f>
        <v>11</v>
      </c>
      <c r="G292">
        <f>IF(VLOOKUP(F292,[1]基础经济系数!$B$194:$C$221,2,FALSE)="钥匙",VLOOKUP(F292,[1]基础经济系数!$B$194:$D$221,3,FALSE),0)</f>
        <v>0</v>
      </c>
      <c r="H292">
        <f>ROUNDDOWN([1]BattlePass!$S$22/通用估算系数!$B$10,2)</f>
        <v>1.28</v>
      </c>
      <c r="I292">
        <f>IF(VLOOKUP(F292,[1]基础经济系数!$B$194:$C$221,2,FALSE)="双倍钥匙",VLOOKUP(F292,[1]基础经济系数!$B$194:$D$221,3,FALSE),0)</f>
        <v>0</v>
      </c>
      <c r="J292">
        <v>0</v>
      </c>
      <c r="K292">
        <f>20*通用估算系数!$B$8</f>
        <v>12</v>
      </c>
      <c r="L292">
        <f>ROUNDDOWN([1]BattlePass!$S$23/通用估算系数!$B$10,2)</f>
        <v>1</v>
      </c>
    </row>
    <row r="293" spans="1:12" x14ac:dyDescent="0.2">
      <c r="A293">
        <f>玩家成长时间线!A293</f>
        <v>292</v>
      </c>
      <c r="B293">
        <f>玩家成长时间线!B293</f>
        <v>10</v>
      </c>
      <c r="C293">
        <f t="shared" si="4"/>
        <v>256.27999999999997</v>
      </c>
      <c r="D293">
        <f>MIN(通用估算系数!$B$7*(VLOOKUP(钥匙投放计算!B293,通用估算系数!$N$1:$O$11,2,FALSE)+0.5*(1-VLOOKUP(钥匙投放计算!B293,通用估算系数!$N$1:$O$11,2,FALSE)))*VLOOKUP(B293,通用估算系数!$G$1:$H$11,2,FALSE),通用估算系数!$B$6)</f>
        <v>200</v>
      </c>
      <c r="E293">
        <v>10</v>
      </c>
      <c r="F293">
        <f>IF(MOD(A293,通用估算系数!$B$9),MOD(A293,通用估算系数!$B$9),通用估算系数!$B$9)</f>
        <v>12</v>
      </c>
      <c r="G293">
        <f>IF(VLOOKUP(F293,[1]基础经济系数!$B$194:$C$221,2,FALSE)="钥匙",VLOOKUP(F293,[1]基础经济系数!$B$194:$D$221,3,FALSE),0)</f>
        <v>0</v>
      </c>
      <c r="H293">
        <f>ROUNDDOWN([1]BattlePass!$S$22/通用估算系数!$B$10,2)</f>
        <v>1.28</v>
      </c>
      <c r="I293">
        <f>IF(VLOOKUP(F293,[1]基础经济系数!$B$194:$C$221,2,FALSE)="双倍钥匙",VLOOKUP(F293,[1]基础经济系数!$B$194:$D$221,3,FALSE),0)</f>
        <v>20</v>
      </c>
      <c r="J293">
        <v>0</v>
      </c>
      <c r="K293">
        <f>20*通用估算系数!$B$8</f>
        <v>12</v>
      </c>
      <c r="L293">
        <f>ROUNDDOWN([1]BattlePass!$S$23/通用估算系数!$B$10,2)</f>
        <v>1</v>
      </c>
    </row>
    <row r="294" spans="1:12" x14ac:dyDescent="0.2">
      <c r="A294">
        <f>玩家成长时间线!A294</f>
        <v>293</v>
      </c>
      <c r="B294">
        <f>玩家成长时间线!B294</f>
        <v>10</v>
      </c>
      <c r="C294">
        <f t="shared" si="4"/>
        <v>237.28</v>
      </c>
      <c r="D294">
        <f>MIN(通用估算系数!$B$7*(VLOOKUP(钥匙投放计算!B294,通用估算系数!$N$1:$O$11,2,FALSE)+0.5*(1-VLOOKUP(钥匙投放计算!B294,通用估算系数!$N$1:$O$11,2,FALSE)))*VLOOKUP(B294,通用估算系数!$G$1:$H$11,2,FALSE),通用估算系数!$B$6)</f>
        <v>200</v>
      </c>
      <c r="E294">
        <v>10</v>
      </c>
      <c r="F294">
        <f>IF(MOD(A294,通用估算系数!$B$9),MOD(A294,通用估算系数!$B$9),通用估算系数!$B$9)</f>
        <v>13</v>
      </c>
      <c r="G294">
        <f>IF(VLOOKUP(F294,[1]基础经济系数!$B$194:$C$221,2,FALSE)="钥匙",VLOOKUP(F294,[1]基础经济系数!$B$194:$D$221,3,FALSE),0)</f>
        <v>0</v>
      </c>
      <c r="H294">
        <f>ROUNDDOWN([1]BattlePass!$S$22/通用估算系数!$B$10,2)</f>
        <v>1.28</v>
      </c>
      <c r="I294">
        <f>IF(VLOOKUP(F294,[1]基础经济系数!$B$194:$C$221,2,FALSE)="双倍钥匙",VLOOKUP(F294,[1]基础经济系数!$B$194:$D$221,3,FALSE),0)</f>
        <v>0</v>
      </c>
      <c r="J294">
        <v>0</v>
      </c>
      <c r="K294">
        <f>20*通用估算系数!$B$8</f>
        <v>12</v>
      </c>
      <c r="L294">
        <f>ROUNDDOWN([1]BattlePass!$S$23/通用估算系数!$B$10,2)</f>
        <v>1</v>
      </c>
    </row>
    <row r="295" spans="1:12" x14ac:dyDescent="0.2">
      <c r="A295">
        <f>玩家成长时间线!A295</f>
        <v>294</v>
      </c>
      <c r="B295">
        <f>玩家成长时间线!B295</f>
        <v>8</v>
      </c>
      <c r="C295">
        <f t="shared" si="4"/>
        <v>238.28</v>
      </c>
      <c r="D295">
        <f>MIN(通用估算系数!$B$7*(VLOOKUP(钥匙投放计算!B295,通用估算系数!$N$1:$O$11,2,FALSE)+0.5*(1-VLOOKUP(钥匙投放计算!B295,通用估算系数!$N$1:$O$11,2,FALSE)))*VLOOKUP(B295,通用估算系数!$G$1:$H$11,2,FALSE),通用估算系数!$B$6)</f>
        <v>200</v>
      </c>
      <c r="E295">
        <v>10</v>
      </c>
      <c r="F295">
        <f>IF(MOD(A295,通用估算系数!$B$9),MOD(A295,通用估算系数!$B$9),通用估算系数!$B$9)</f>
        <v>14</v>
      </c>
      <c r="G295">
        <f>IF(VLOOKUP(F295,[1]基础经济系数!$B$194:$C$221,2,FALSE)="钥匙",VLOOKUP(F295,[1]基础经济系数!$B$194:$D$221,3,FALSE),0)</f>
        <v>0</v>
      </c>
      <c r="H295">
        <f>ROUNDDOWN([1]BattlePass!$S$22/通用估算系数!$B$10,2)</f>
        <v>1.28</v>
      </c>
      <c r="I295">
        <f>IF(VLOOKUP(F295,[1]基础经济系数!$B$194:$C$221,2,FALSE)="双倍钥匙",VLOOKUP(F295,[1]基础经济系数!$B$194:$D$221,3,FALSE),0)</f>
        <v>0</v>
      </c>
      <c r="J295">
        <v>0</v>
      </c>
      <c r="K295">
        <f>20*通用估算系数!$B$8</f>
        <v>12</v>
      </c>
      <c r="L295">
        <f>ROUNDDOWN([1]BattlePass!$S$23/通用估算系数!$B$10,2)</f>
        <v>1</v>
      </c>
    </row>
    <row r="296" spans="1:12" x14ac:dyDescent="0.2">
      <c r="A296">
        <f>玩家成长时间线!A296</f>
        <v>295</v>
      </c>
      <c r="B296">
        <f>玩家成长时间线!B296</f>
        <v>8</v>
      </c>
      <c r="C296">
        <f t="shared" si="4"/>
        <v>239.28</v>
      </c>
      <c r="D296">
        <f>MIN(通用估算系数!$B$7*(VLOOKUP(钥匙投放计算!B296,通用估算系数!$N$1:$O$11,2,FALSE)+0.5*(1-VLOOKUP(钥匙投放计算!B296,通用估算系数!$N$1:$O$11,2,FALSE)))*VLOOKUP(B296,通用估算系数!$G$1:$H$11,2,FALSE),通用估算系数!$B$6)</f>
        <v>200</v>
      </c>
      <c r="E296">
        <v>10</v>
      </c>
      <c r="F296">
        <f>IF(MOD(A296,通用估算系数!$B$9),MOD(A296,通用估算系数!$B$9),通用估算系数!$B$9)</f>
        <v>15</v>
      </c>
      <c r="G296">
        <f>IF(VLOOKUP(F296,[1]基础经济系数!$B$194:$C$221,2,FALSE)="钥匙",VLOOKUP(F296,[1]基础经济系数!$B$194:$D$221,3,FALSE),0)</f>
        <v>0</v>
      </c>
      <c r="H296">
        <f>ROUNDDOWN([1]BattlePass!$S$22/通用估算系数!$B$10,2)</f>
        <v>1.28</v>
      </c>
      <c r="I296">
        <f>IF(VLOOKUP(F296,[1]基础经济系数!$B$194:$C$221,2,FALSE)="双倍钥匙",VLOOKUP(F296,[1]基础经济系数!$B$194:$D$221,3,FALSE),0)</f>
        <v>0</v>
      </c>
      <c r="J296">
        <v>0</v>
      </c>
      <c r="K296">
        <f>20*通用估算系数!$B$8</f>
        <v>12</v>
      </c>
      <c r="L296">
        <f>ROUNDDOWN([1]BattlePass!$S$23/通用估算系数!$B$10,2)</f>
        <v>1</v>
      </c>
    </row>
    <row r="297" spans="1:12" x14ac:dyDescent="0.2">
      <c r="A297">
        <f>玩家成长时间线!A297</f>
        <v>296</v>
      </c>
      <c r="B297">
        <f>玩家成长时间线!B297</f>
        <v>8</v>
      </c>
      <c r="C297">
        <f t="shared" si="4"/>
        <v>260.27999999999997</v>
      </c>
      <c r="D297">
        <f>MIN(通用估算系数!$B$7*(VLOOKUP(钥匙投放计算!B297,通用估算系数!$N$1:$O$11,2,FALSE)+0.5*(1-VLOOKUP(钥匙投放计算!B297,通用估算系数!$N$1:$O$11,2,FALSE)))*VLOOKUP(B297,通用估算系数!$G$1:$H$11,2,FALSE),通用估算系数!$B$6)</f>
        <v>200</v>
      </c>
      <c r="E297">
        <v>10</v>
      </c>
      <c r="F297">
        <f>IF(MOD(A297,通用估算系数!$B$9),MOD(A297,通用估算系数!$B$9),通用估算系数!$B$9)</f>
        <v>16</v>
      </c>
      <c r="G297">
        <f>IF(VLOOKUP(F297,[1]基础经济系数!$B$194:$C$221,2,FALSE)="钥匙",VLOOKUP(F297,[1]基础经济系数!$B$194:$D$221,3,FALSE),0)</f>
        <v>20</v>
      </c>
      <c r="H297">
        <f>ROUNDDOWN([1]BattlePass!$S$22/通用估算系数!$B$10,2)</f>
        <v>1.28</v>
      </c>
      <c r="I297">
        <f>IF(VLOOKUP(F297,[1]基础经济系数!$B$194:$C$221,2,FALSE)="双倍钥匙",VLOOKUP(F297,[1]基础经济系数!$B$194:$D$221,3,FALSE),0)</f>
        <v>0</v>
      </c>
      <c r="J297">
        <v>0</v>
      </c>
      <c r="K297">
        <f>20*通用估算系数!$B$8</f>
        <v>12</v>
      </c>
      <c r="L297">
        <f>ROUNDDOWN([1]BattlePass!$S$23/通用估算系数!$B$10,2)</f>
        <v>1</v>
      </c>
    </row>
    <row r="298" spans="1:12" x14ac:dyDescent="0.2">
      <c r="A298">
        <f>玩家成长时间线!A298</f>
        <v>297</v>
      </c>
      <c r="B298">
        <f>玩家成长时间线!B298</f>
        <v>9</v>
      </c>
      <c r="C298">
        <f t="shared" si="4"/>
        <v>241.28</v>
      </c>
      <c r="D298">
        <f>MIN(通用估算系数!$B$7*(VLOOKUP(钥匙投放计算!B298,通用估算系数!$N$1:$O$11,2,FALSE)+0.5*(1-VLOOKUP(钥匙投放计算!B298,通用估算系数!$N$1:$O$11,2,FALSE)))*VLOOKUP(B298,通用估算系数!$G$1:$H$11,2,FALSE),通用估算系数!$B$6)</f>
        <v>200</v>
      </c>
      <c r="E298">
        <v>10</v>
      </c>
      <c r="F298">
        <f>IF(MOD(A298,通用估算系数!$B$9),MOD(A298,通用估算系数!$B$9),通用估算系数!$B$9)</f>
        <v>17</v>
      </c>
      <c r="G298">
        <f>IF(VLOOKUP(F298,[1]基础经济系数!$B$194:$C$221,2,FALSE)="钥匙",VLOOKUP(F298,[1]基础经济系数!$B$194:$D$221,3,FALSE),0)</f>
        <v>0</v>
      </c>
      <c r="H298">
        <f>ROUNDDOWN([1]BattlePass!$S$22/通用估算系数!$B$10,2)</f>
        <v>1.28</v>
      </c>
      <c r="I298">
        <f>IF(VLOOKUP(F298,[1]基础经济系数!$B$194:$C$221,2,FALSE)="双倍钥匙",VLOOKUP(F298,[1]基础经济系数!$B$194:$D$221,3,FALSE),0)</f>
        <v>0</v>
      </c>
      <c r="J298">
        <v>0</v>
      </c>
      <c r="K298">
        <f>20*通用估算系数!$B$8</f>
        <v>12</v>
      </c>
      <c r="L298">
        <f>ROUNDDOWN([1]BattlePass!$S$23/通用估算系数!$B$10,2)</f>
        <v>1</v>
      </c>
    </row>
    <row r="299" spans="1:12" x14ac:dyDescent="0.2">
      <c r="A299">
        <f>玩家成长时间线!A299</f>
        <v>298</v>
      </c>
      <c r="B299">
        <f>玩家成长时间线!B299</f>
        <v>9</v>
      </c>
      <c r="C299">
        <f t="shared" si="4"/>
        <v>242.28</v>
      </c>
      <c r="D299">
        <f>MIN(通用估算系数!$B$7*(VLOOKUP(钥匙投放计算!B299,通用估算系数!$N$1:$O$11,2,FALSE)+0.5*(1-VLOOKUP(钥匙投放计算!B299,通用估算系数!$N$1:$O$11,2,FALSE)))*VLOOKUP(B299,通用估算系数!$G$1:$H$11,2,FALSE),通用估算系数!$B$6)</f>
        <v>200</v>
      </c>
      <c r="E299">
        <v>10</v>
      </c>
      <c r="F299">
        <f>IF(MOD(A299,通用估算系数!$B$9),MOD(A299,通用估算系数!$B$9),通用估算系数!$B$9)</f>
        <v>18</v>
      </c>
      <c r="G299">
        <f>IF(VLOOKUP(F299,[1]基础经济系数!$B$194:$C$221,2,FALSE)="钥匙",VLOOKUP(F299,[1]基础经济系数!$B$194:$D$221,3,FALSE),0)</f>
        <v>0</v>
      </c>
      <c r="H299">
        <f>ROUNDDOWN([1]BattlePass!$S$22/通用估算系数!$B$10,2)</f>
        <v>1.28</v>
      </c>
      <c r="I299">
        <f>IF(VLOOKUP(F299,[1]基础经济系数!$B$194:$C$221,2,FALSE)="双倍钥匙",VLOOKUP(F299,[1]基础经济系数!$B$194:$D$221,3,FALSE),0)</f>
        <v>0</v>
      </c>
      <c r="J299">
        <v>0</v>
      </c>
      <c r="K299">
        <f>20*通用估算系数!$B$8</f>
        <v>12</v>
      </c>
      <c r="L299">
        <f>ROUNDDOWN([1]BattlePass!$S$23/通用估算系数!$B$10,2)</f>
        <v>1</v>
      </c>
    </row>
    <row r="300" spans="1:12" x14ac:dyDescent="0.2">
      <c r="A300">
        <f>玩家成长时间线!A300</f>
        <v>299</v>
      </c>
      <c r="B300">
        <f>玩家成长时间线!B300</f>
        <v>9</v>
      </c>
      <c r="C300">
        <f t="shared" si="4"/>
        <v>263.27999999999997</v>
      </c>
      <c r="D300">
        <f>MIN(通用估算系数!$B$7*(VLOOKUP(钥匙投放计算!B300,通用估算系数!$N$1:$O$11,2,FALSE)+0.5*(1-VLOOKUP(钥匙投放计算!B300,通用估算系数!$N$1:$O$11,2,FALSE)))*VLOOKUP(B300,通用估算系数!$G$1:$H$11,2,FALSE),通用估算系数!$B$6)</f>
        <v>200</v>
      </c>
      <c r="E300">
        <v>10</v>
      </c>
      <c r="F300">
        <f>IF(MOD(A300,通用估算系数!$B$9),MOD(A300,通用估算系数!$B$9),通用估算系数!$B$9)</f>
        <v>19</v>
      </c>
      <c r="G300">
        <f>IF(VLOOKUP(F300,[1]基础经济系数!$B$194:$C$221,2,FALSE)="钥匙",VLOOKUP(F300,[1]基础经济系数!$B$194:$D$221,3,FALSE),0)</f>
        <v>0</v>
      </c>
      <c r="H300">
        <f>ROUNDDOWN([1]BattlePass!$S$22/通用估算系数!$B$10,2)</f>
        <v>1.28</v>
      </c>
      <c r="I300">
        <f>IF(VLOOKUP(F300,[1]基础经济系数!$B$194:$C$221,2,FALSE)="双倍钥匙",VLOOKUP(F300,[1]基础经济系数!$B$194:$D$221,3,FALSE),0)</f>
        <v>20</v>
      </c>
      <c r="J300">
        <v>0</v>
      </c>
      <c r="K300">
        <f>20*通用估算系数!$B$8</f>
        <v>12</v>
      </c>
      <c r="L300">
        <f>ROUNDDOWN([1]BattlePass!$S$23/通用估算系数!$B$10,2)</f>
        <v>1</v>
      </c>
    </row>
    <row r="301" spans="1:12" x14ac:dyDescent="0.2">
      <c r="A301">
        <f>玩家成长时间线!A301</f>
        <v>300</v>
      </c>
      <c r="B301">
        <f>玩家成长时间线!B301</f>
        <v>10</v>
      </c>
      <c r="C301">
        <f t="shared" si="4"/>
        <v>244.28</v>
      </c>
      <c r="D301">
        <f>MIN(通用估算系数!$B$7*(VLOOKUP(钥匙投放计算!B301,通用估算系数!$N$1:$O$11,2,FALSE)+0.5*(1-VLOOKUP(钥匙投放计算!B301,通用估算系数!$N$1:$O$11,2,FALSE)))*VLOOKUP(B301,通用估算系数!$G$1:$H$11,2,FALSE),通用估算系数!$B$6)</f>
        <v>200</v>
      </c>
      <c r="E301">
        <v>10</v>
      </c>
      <c r="F301">
        <f>IF(MOD(A301,通用估算系数!$B$9),MOD(A301,通用估算系数!$B$9),通用估算系数!$B$9)</f>
        <v>20</v>
      </c>
      <c r="G301">
        <f>IF(VLOOKUP(F301,[1]基础经济系数!$B$194:$C$221,2,FALSE)="钥匙",VLOOKUP(F301,[1]基础经济系数!$B$194:$D$221,3,FALSE),0)</f>
        <v>0</v>
      </c>
      <c r="H301">
        <f>ROUNDDOWN([1]BattlePass!$S$22/通用估算系数!$B$10,2)</f>
        <v>1.28</v>
      </c>
      <c r="I301">
        <f>IF(VLOOKUP(F301,[1]基础经济系数!$B$194:$C$221,2,FALSE)="双倍钥匙",VLOOKUP(F301,[1]基础经济系数!$B$194:$D$221,3,FALSE),0)</f>
        <v>0</v>
      </c>
      <c r="J301">
        <v>0</v>
      </c>
      <c r="K301">
        <f>20*通用估算系数!$B$8</f>
        <v>12</v>
      </c>
      <c r="L301">
        <f>ROUNDDOWN([1]BattlePass!$S$23/通用估算系数!$B$10,2)</f>
        <v>1</v>
      </c>
    </row>
    <row r="302" spans="1:12" x14ac:dyDescent="0.2">
      <c r="A302">
        <f>玩家成长时间线!A302</f>
        <v>301</v>
      </c>
      <c r="B302">
        <f>玩家成长时间线!B302</f>
        <v>10</v>
      </c>
      <c r="C302">
        <f t="shared" si="4"/>
        <v>245.28</v>
      </c>
      <c r="D302">
        <f>MIN(通用估算系数!$B$7*(VLOOKUP(钥匙投放计算!B302,通用估算系数!$N$1:$O$11,2,FALSE)+0.5*(1-VLOOKUP(钥匙投放计算!B302,通用估算系数!$N$1:$O$11,2,FALSE)))*VLOOKUP(B302,通用估算系数!$G$1:$H$11,2,FALSE),通用估算系数!$B$6)</f>
        <v>200</v>
      </c>
      <c r="E302">
        <v>10</v>
      </c>
      <c r="F302">
        <f>IF(MOD(A302,通用估算系数!$B$9),MOD(A302,通用估算系数!$B$9),通用估算系数!$B$9)</f>
        <v>21</v>
      </c>
      <c r="G302">
        <f>IF(VLOOKUP(F302,[1]基础经济系数!$B$194:$C$221,2,FALSE)="钥匙",VLOOKUP(F302,[1]基础经济系数!$B$194:$D$221,3,FALSE),0)</f>
        <v>0</v>
      </c>
      <c r="H302">
        <f>ROUNDDOWN([1]BattlePass!$S$22/通用估算系数!$B$10,2)</f>
        <v>1.28</v>
      </c>
      <c r="I302">
        <f>IF(VLOOKUP(F302,[1]基础经济系数!$B$194:$C$221,2,FALSE)="双倍钥匙",VLOOKUP(F302,[1]基础经济系数!$B$194:$D$221,3,FALSE),0)</f>
        <v>0</v>
      </c>
      <c r="J302">
        <v>0</v>
      </c>
      <c r="K302">
        <f>20*通用估算系数!$B$8</f>
        <v>12</v>
      </c>
      <c r="L302">
        <f>ROUNDDOWN([1]BattlePass!$S$23/通用估算系数!$B$10,2)</f>
        <v>1</v>
      </c>
    </row>
    <row r="303" spans="1:12" x14ac:dyDescent="0.2">
      <c r="A303">
        <f>玩家成长时间线!A303</f>
        <v>302</v>
      </c>
      <c r="B303">
        <f>玩家成长时间线!B303</f>
        <v>10</v>
      </c>
      <c r="C303">
        <f t="shared" si="4"/>
        <v>246.28</v>
      </c>
      <c r="D303">
        <f>MIN(通用估算系数!$B$7*(VLOOKUP(钥匙投放计算!B303,通用估算系数!$N$1:$O$11,2,FALSE)+0.5*(1-VLOOKUP(钥匙投放计算!B303,通用估算系数!$N$1:$O$11,2,FALSE)))*VLOOKUP(B303,通用估算系数!$G$1:$H$11,2,FALSE),通用估算系数!$B$6)</f>
        <v>200</v>
      </c>
      <c r="E303">
        <v>10</v>
      </c>
      <c r="F303">
        <f>IF(MOD(A303,通用估算系数!$B$9),MOD(A303,通用估算系数!$B$9),通用估算系数!$B$9)</f>
        <v>22</v>
      </c>
      <c r="G303">
        <f>IF(VLOOKUP(F303,[1]基础经济系数!$B$194:$C$221,2,FALSE)="钥匙",VLOOKUP(F303,[1]基础经济系数!$B$194:$D$221,3,FALSE),0)</f>
        <v>0</v>
      </c>
      <c r="H303">
        <f>ROUNDDOWN([1]BattlePass!$S$22/通用估算系数!$B$10,2)</f>
        <v>1.28</v>
      </c>
      <c r="I303">
        <f>IF(VLOOKUP(F303,[1]基础经济系数!$B$194:$C$221,2,FALSE)="双倍钥匙",VLOOKUP(F303,[1]基础经济系数!$B$194:$D$221,3,FALSE),0)</f>
        <v>0</v>
      </c>
      <c r="J303">
        <v>0</v>
      </c>
      <c r="K303">
        <f>20*通用估算系数!$B$8</f>
        <v>12</v>
      </c>
      <c r="L303">
        <f>ROUNDDOWN([1]BattlePass!$S$23/通用估算系数!$B$10,2)</f>
        <v>1</v>
      </c>
    </row>
    <row r="304" spans="1:12" x14ac:dyDescent="0.2">
      <c r="A304">
        <f>玩家成长时间线!A304</f>
        <v>303</v>
      </c>
      <c r="B304">
        <f>玩家成长时间线!B304</f>
        <v>10</v>
      </c>
      <c r="C304">
        <f t="shared" si="4"/>
        <v>267.27999999999997</v>
      </c>
      <c r="D304">
        <f>MIN(通用估算系数!$B$7*(VLOOKUP(钥匙投放计算!B304,通用估算系数!$N$1:$O$11,2,FALSE)+0.5*(1-VLOOKUP(钥匙投放计算!B304,通用估算系数!$N$1:$O$11,2,FALSE)))*VLOOKUP(B304,通用估算系数!$G$1:$H$11,2,FALSE),通用估算系数!$B$6)</f>
        <v>200</v>
      </c>
      <c r="E304">
        <v>10</v>
      </c>
      <c r="F304">
        <f>IF(MOD(A304,通用估算系数!$B$9),MOD(A304,通用估算系数!$B$9),通用估算系数!$B$9)</f>
        <v>23</v>
      </c>
      <c r="G304">
        <f>IF(VLOOKUP(F304,[1]基础经济系数!$B$194:$C$221,2,FALSE)="钥匙",VLOOKUP(F304,[1]基础经济系数!$B$194:$D$221,3,FALSE),0)</f>
        <v>0</v>
      </c>
      <c r="H304">
        <f>ROUNDDOWN([1]BattlePass!$S$22/通用估算系数!$B$10,2)</f>
        <v>1.28</v>
      </c>
      <c r="I304">
        <f>IF(VLOOKUP(F304,[1]基础经济系数!$B$194:$C$221,2,FALSE)="双倍钥匙",VLOOKUP(F304,[1]基础经济系数!$B$194:$D$221,3,FALSE),0)</f>
        <v>20</v>
      </c>
      <c r="J304">
        <v>0</v>
      </c>
      <c r="K304">
        <f>20*通用估算系数!$B$8</f>
        <v>12</v>
      </c>
      <c r="L304">
        <f>ROUNDDOWN([1]BattlePass!$S$23/通用估算系数!$B$10,2)</f>
        <v>1</v>
      </c>
    </row>
    <row r="305" spans="1:12" x14ac:dyDescent="0.2">
      <c r="A305">
        <f>玩家成长时间线!A305</f>
        <v>304</v>
      </c>
      <c r="B305">
        <f>玩家成长时间线!B305</f>
        <v>10</v>
      </c>
      <c r="C305">
        <f t="shared" si="4"/>
        <v>248.28</v>
      </c>
      <c r="D305">
        <f>MIN(通用估算系数!$B$7*(VLOOKUP(钥匙投放计算!B305,通用估算系数!$N$1:$O$11,2,FALSE)+0.5*(1-VLOOKUP(钥匙投放计算!B305,通用估算系数!$N$1:$O$11,2,FALSE)))*VLOOKUP(B305,通用估算系数!$G$1:$H$11,2,FALSE),通用估算系数!$B$6)</f>
        <v>200</v>
      </c>
      <c r="E305">
        <v>10</v>
      </c>
      <c r="F305">
        <f>IF(MOD(A305,通用估算系数!$B$9),MOD(A305,通用估算系数!$B$9),通用估算系数!$B$9)</f>
        <v>24</v>
      </c>
      <c r="G305">
        <f>IF(VLOOKUP(F305,[1]基础经济系数!$B$194:$C$221,2,FALSE)="钥匙",VLOOKUP(F305,[1]基础经济系数!$B$194:$D$221,3,FALSE),0)</f>
        <v>0</v>
      </c>
      <c r="H305">
        <f>ROUNDDOWN([1]BattlePass!$S$22/通用估算系数!$B$10,2)</f>
        <v>1.28</v>
      </c>
      <c r="I305">
        <f>IF(VLOOKUP(F305,[1]基础经济系数!$B$194:$C$221,2,FALSE)="双倍钥匙",VLOOKUP(F305,[1]基础经济系数!$B$194:$D$221,3,FALSE),0)</f>
        <v>0</v>
      </c>
      <c r="J305">
        <v>0</v>
      </c>
      <c r="K305">
        <f>20*通用估算系数!$B$8</f>
        <v>12</v>
      </c>
      <c r="L305">
        <f>ROUNDDOWN([1]BattlePass!$S$23/通用估算系数!$B$10,2)</f>
        <v>1</v>
      </c>
    </row>
    <row r="306" spans="1:12" x14ac:dyDescent="0.2">
      <c r="A306">
        <f>玩家成长时间线!A306</f>
        <v>305</v>
      </c>
      <c r="B306">
        <f>玩家成长时间线!B306</f>
        <v>10</v>
      </c>
      <c r="C306">
        <f t="shared" si="4"/>
        <v>249.28</v>
      </c>
      <c r="D306">
        <f>MIN(通用估算系数!$B$7*(VLOOKUP(钥匙投放计算!B306,通用估算系数!$N$1:$O$11,2,FALSE)+0.5*(1-VLOOKUP(钥匙投放计算!B306,通用估算系数!$N$1:$O$11,2,FALSE)))*VLOOKUP(B306,通用估算系数!$G$1:$H$11,2,FALSE),通用估算系数!$B$6)</f>
        <v>200</v>
      </c>
      <c r="E306">
        <v>10</v>
      </c>
      <c r="F306">
        <f>IF(MOD(A306,通用估算系数!$B$9),MOD(A306,通用估算系数!$B$9),通用估算系数!$B$9)</f>
        <v>25</v>
      </c>
      <c r="G306">
        <f>IF(VLOOKUP(F306,[1]基础经济系数!$B$194:$C$221,2,FALSE)="钥匙",VLOOKUP(F306,[1]基础经济系数!$B$194:$D$221,3,FALSE),0)</f>
        <v>0</v>
      </c>
      <c r="H306">
        <f>ROUNDDOWN([1]BattlePass!$S$22/通用估算系数!$B$10,2)</f>
        <v>1.28</v>
      </c>
      <c r="I306">
        <f>IF(VLOOKUP(F306,[1]基础经济系数!$B$194:$C$221,2,FALSE)="双倍钥匙",VLOOKUP(F306,[1]基础经济系数!$B$194:$D$221,3,FALSE),0)</f>
        <v>0</v>
      </c>
      <c r="J306">
        <v>0</v>
      </c>
      <c r="K306">
        <f>20*通用估算系数!$B$8</f>
        <v>12</v>
      </c>
      <c r="L306">
        <f>ROUNDDOWN([1]BattlePass!$S$23/通用估算系数!$B$10,2)</f>
        <v>1</v>
      </c>
    </row>
    <row r="307" spans="1:12" x14ac:dyDescent="0.2">
      <c r="A307">
        <f>玩家成长时间线!A307</f>
        <v>306</v>
      </c>
      <c r="B307">
        <f>玩家成长时间线!B307</f>
        <v>10</v>
      </c>
      <c r="C307">
        <f t="shared" si="4"/>
        <v>260.27999999999997</v>
      </c>
      <c r="D307">
        <f>MIN(通用估算系数!$B$7*(VLOOKUP(钥匙投放计算!B307,通用估算系数!$N$1:$O$11,2,FALSE)+0.5*(1-VLOOKUP(钥匙投放计算!B307,通用估算系数!$N$1:$O$11,2,FALSE)))*VLOOKUP(B307,通用估算系数!$G$1:$H$11,2,FALSE),通用估算系数!$B$6)</f>
        <v>200</v>
      </c>
      <c r="E307">
        <v>10</v>
      </c>
      <c r="F307">
        <f>IF(MOD(A307,通用估算系数!$B$9),MOD(A307,通用估算系数!$B$9),通用估算系数!$B$9)</f>
        <v>26</v>
      </c>
      <c r="G307">
        <f>IF(VLOOKUP(F307,[1]基础经济系数!$B$194:$C$221,2,FALSE)="钥匙",VLOOKUP(F307,[1]基础经济系数!$B$194:$D$221,3,FALSE),0)</f>
        <v>10</v>
      </c>
      <c r="H307">
        <f>ROUNDDOWN([1]BattlePass!$S$22/通用估算系数!$B$10,2)</f>
        <v>1.28</v>
      </c>
      <c r="I307">
        <f>IF(VLOOKUP(F307,[1]基础经济系数!$B$194:$C$221,2,FALSE)="双倍钥匙",VLOOKUP(F307,[1]基础经济系数!$B$194:$D$221,3,FALSE),0)</f>
        <v>0</v>
      </c>
      <c r="J307">
        <v>0</v>
      </c>
      <c r="K307">
        <f>20*通用估算系数!$B$8</f>
        <v>12</v>
      </c>
      <c r="L307">
        <f>ROUNDDOWN([1]BattlePass!$S$23/通用估算系数!$B$10,2)</f>
        <v>1</v>
      </c>
    </row>
    <row r="308" spans="1:12" x14ac:dyDescent="0.2">
      <c r="A308">
        <f>玩家成长时间线!A308</f>
        <v>307</v>
      </c>
      <c r="B308">
        <f>玩家成长时间线!B308</f>
        <v>10</v>
      </c>
      <c r="C308">
        <f t="shared" si="4"/>
        <v>251.28</v>
      </c>
      <c r="D308">
        <f>MIN(通用估算系数!$B$7*(VLOOKUP(钥匙投放计算!B308,通用估算系数!$N$1:$O$11,2,FALSE)+0.5*(1-VLOOKUP(钥匙投放计算!B308,通用估算系数!$N$1:$O$11,2,FALSE)))*VLOOKUP(B308,通用估算系数!$G$1:$H$11,2,FALSE),通用估算系数!$B$6)</f>
        <v>200</v>
      </c>
      <c r="E308">
        <v>10</v>
      </c>
      <c r="F308">
        <f>IF(MOD(A308,通用估算系数!$B$9),MOD(A308,通用估算系数!$B$9),通用估算系数!$B$9)</f>
        <v>27</v>
      </c>
      <c r="G308">
        <f>IF(VLOOKUP(F308,[1]基础经济系数!$B$194:$C$221,2,FALSE)="钥匙",VLOOKUP(F308,[1]基础经济系数!$B$194:$D$221,3,FALSE),0)</f>
        <v>0</v>
      </c>
      <c r="H308">
        <f>ROUNDDOWN([1]BattlePass!$S$22/通用估算系数!$B$10,2)</f>
        <v>1.28</v>
      </c>
      <c r="I308">
        <f>IF(VLOOKUP(F308,[1]基础经济系数!$B$194:$C$221,2,FALSE)="双倍钥匙",VLOOKUP(F308,[1]基础经济系数!$B$194:$D$221,3,FALSE),0)</f>
        <v>0</v>
      </c>
      <c r="J308">
        <v>0</v>
      </c>
      <c r="K308">
        <f>20*通用估算系数!$B$8</f>
        <v>12</v>
      </c>
      <c r="L308">
        <f>ROUNDDOWN([1]BattlePass!$S$23/通用估算系数!$B$10,2)</f>
        <v>1</v>
      </c>
    </row>
    <row r="309" spans="1:12" x14ac:dyDescent="0.2">
      <c r="A309">
        <f>玩家成长时间线!A309</f>
        <v>308</v>
      </c>
      <c r="B309">
        <f>玩家成长时间线!B309</f>
        <v>8</v>
      </c>
      <c r="C309">
        <f t="shared" si="4"/>
        <v>252.28</v>
      </c>
      <c r="D309">
        <f>MIN(通用估算系数!$B$7*(VLOOKUP(钥匙投放计算!B309,通用估算系数!$N$1:$O$11,2,FALSE)+0.5*(1-VLOOKUP(钥匙投放计算!B309,通用估算系数!$N$1:$O$11,2,FALSE)))*VLOOKUP(B309,通用估算系数!$G$1:$H$11,2,FALSE),通用估算系数!$B$6)</f>
        <v>200</v>
      </c>
      <c r="E309">
        <v>10</v>
      </c>
      <c r="F309">
        <f>IF(MOD(A309,通用估算系数!$B$9),MOD(A309,通用估算系数!$B$9),通用估算系数!$B$9)</f>
        <v>28</v>
      </c>
      <c r="G309">
        <f>IF(VLOOKUP(F309,[1]基础经济系数!$B$194:$C$221,2,FALSE)="钥匙",VLOOKUP(F309,[1]基础经济系数!$B$194:$D$221,3,FALSE),0)</f>
        <v>0</v>
      </c>
      <c r="H309">
        <f>ROUNDDOWN([1]BattlePass!$S$22/通用估算系数!$B$10,2)</f>
        <v>1.28</v>
      </c>
      <c r="I309">
        <f>IF(VLOOKUP(F309,[1]基础经济系数!$B$194:$C$221,2,FALSE)="双倍钥匙",VLOOKUP(F309,[1]基础经济系数!$B$194:$D$221,3,FALSE),0)</f>
        <v>0</v>
      </c>
      <c r="J309">
        <v>0</v>
      </c>
      <c r="K309">
        <f>20*通用估算系数!$B$8</f>
        <v>12</v>
      </c>
      <c r="L309">
        <f>ROUNDDOWN([1]BattlePass!$S$23/通用估算系数!$B$10,2)</f>
        <v>1</v>
      </c>
    </row>
    <row r="310" spans="1:12" x14ac:dyDescent="0.2">
      <c r="A310">
        <f>玩家成长时间线!A310</f>
        <v>309</v>
      </c>
      <c r="B310">
        <f>玩家成长时间线!B310</f>
        <v>8</v>
      </c>
      <c r="C310">
        <f t="shared" si="4"/>
        <v>225.28</v>
      </c>
      <c r="D310">
        <f>MIN(通用估算系数!$B$7*(VLOOKUP(钥匙投放计算!B310,通用估算系数!$N$1:$O$11,2,FALSE)+0.5*(1-VLOOKUP(钥匙投放计算!B310,通用估算系数!$N$1:$O$11,2,FALSE)))*VLOOKUP(B310,通用估算系数!$G$1:$H$11,2,FALSE),通用估算系数!$B$6)</f>
        <v>200</v>
      </c>
      <c r="E310">
        <v>10</v>
      </c>
      <c r="F310">
        <f>IF(MOD(A310,通用估算系数!$B$9),MOD(A310,通用估算系数!$B$9),通用估算系数!$B$9)</f>
        <v>1</v>
      </c>
      <c r="G310">
        <f>IF(VLOOKUP(F310,[1]基础经济系数!$B$194:$C$221,2,FALSE)="钥匙",VLOOKUP(F310,[1]基础经济系数!$B$194:$D$221,3,FALSE),0)</f>
        <v>0</v>
      </c>
      <c r="H310">
        <f>ROUNDDOWN([1]BattlePass!$S$22/通用估算系数!$B$10,2)</f>
        <v>1.28</v>
      </c>
      <c r="I310">
        <f>IF(VLOOKUP(F310,[1]基础经济系数!$B$194:$C$221,2,FALSE)="双倍钥匙",VLOOKUP(F310,[1]基础经济系数!$B$194:$D$221,3,FALSE),0)</f>
        <v>0</v>
      </c>
      <c r="J310">
        <v>0</v>
      </c>
      <c r="K310">
        <f>20*通用估算系数!$B$8</f>
        <v>12</v>
      </c>
      <c r="L310">
        <f>ROUNDDOWN([1]BattlePass!$S$23/通用估算系数!$B$10,2)</f>
        <v>1</v>
      </c>
    </row>
    <row r="311" spans="1:12" x14ac:dyDescent="0.2">
      <c r="A311">
        <f>玩家成长时间线!A311</f>
        <v>310</v>
      </c>
      <c r="B311">
        <f>玩家成长时间线!B311</f>
        <v>8</v>
      </c>
      <c r="C311">
        <f t="shared" si="4"/>
        <v>231.28</v>
      </c>
      <c r="D311">
        <f>MIN(通用估算系数!$B$7*(VLOOKUP(钥匙投放计算!B311,通用估算系数!$N$1:$O$11,2,FALSE)+0.5*(1-VLOOKUP(钥匙投放计算!B311,通用估算系数!$N$1:$O$11,2,FALSE)))*VLOOKUP(B311,通用估算系数!$G$1:$H$11,2,FALSE),通用估算系数!$B$6)</f>
        <v>200</v>
      </c>
      <c r="E311">
        <v>10</v>
      </c>
      <c r="F311">
        <f>IF(MOD(A311,通用估算系数!$B$9),MOD(A311,通用估算系数!$B$9),通用估算系数!$B$9)</f>
        <v>2</v>
      </c>
      <c r="G311">
        <f>IF(VLOOKUP(F311,[1]基础经济系数!$B$194:$C$221,2,FALSE)="钥匙",VLOOKUP(F311,[1]基础经济系数!$B$194:$D$221,3,FALSE),0)</f>
        <v>5</v>
      </c>
      <c r="H311">
        <f>ROUNDDOWN([1]BattlePass!$S$22/通用估算系数!$B$10,2)</f>
        <v>1.28</v>
      </c>
      <c r="I311">
        <f>IF(VLOOKUP(F311,[1]基础经济系数!$B$194:$C$221,2,FALSE)="双倍钥匙",VLOOKUP(F311,[1]基础经济系数!$B$194:$D$221,3,FALSE),0)</f>
        <v>0</v>
      </c>
      <c r="J311">
        <v>0</v>
      </c>
      <c r="K311">
        <f>20*通用估算系数!$B$8</f>
        <v>12</v>
      </c>
      <c r="L311">
        <f>ROUNDDOWN([1]BattlePass!$S$23/通用估算系数!$B$10,2)</f>
        <v>1</v>
      </c>
    </row>
    <row r="312" spans="1:12" x14ac:dyDescent="0.2">
      <c r="A312">
        <f>玩家成长时间线!A312</f>
        <v>311</v>
      </c>
      <c r="B312">
        <f>玩家成长时间线!B312</f>
        <v>9</v>
      </c>
      <c r="C312">
        <f t="shared" si="4"/>
        <v>227.28</v>
      </c>
      <c r="D312">
        <f>MIN(通用估算系数!$B$7*(VLOOKUP(钥匙投放计算!B312,通用估算系数!$N$1:$O$11,2,FALSE)+0.5*(1-VLOOKUP(钥匙投放计算!B312,通用估算系数!$N$1:$O$11,2,FALSE)))*VLOOKUP(B312,通用估算系数!$G$1:$H$11,2,FALSE),通用估算系数!$B$6)</f>
        <v>200</v>
      </c>
      <c r="E312">
        <v>10</v>
      </c>
      <c r="F312">
        <f>IF(MOD(A312,通用估算系数!$B$9),MOD(A312,通用估算系数!$B$9),通用估算系数!$B$9)</f>
        <v>3</v>
      </c>
      <c r="G312">
        <f>IF(VLOOKUP(F312,[1]基础经济系数!$B$194:$C$221,2,FALSE)="钥匙",VLOOKUP(F312,[1]基础经济系数!$B$194:$D$221,3,FALSE),0)</f>
        <v>0</v>
      </c>
      <c r="H312">
        <f>ROUNDDOWN([1]BattlePass!$S$22/通用估算系数!$B$10,2)</f>
        <v>1.28</v>
      </c>
      <c r="I312">
        <f>IF(VLOOKUP(F312,[1]基础经济系数!$B$194:$C$221,2,FALSE)="双倍钥匙",VLOOKUP(F312,[1]基础经济系数!$B$194:$D$221,3,FALSE),0)</f>
        <v>0</v>
      </c>
      <c r="J312">
        <v>0</v>
      </c>
      <c r="K312">
        <f>20*通用估算系数!$B$8</f>
        <v>12</v>
      </c>
      <c r="L312">
        <f>ROUNDDOWN([1]BattlePass!$S$23/通用估算系数!$B$10,2)</f>
        <v>1</v>
      </c>
    </row>
    <row r="313" spans="1:12" x14ac:dyDescent="0.2">
      <c r="A313">
        <f>玩家成长时间线!A313</f>
        <v>312</v>
      </c>
      <c r="B313">
        <f>玩家成长时间线!B313</f>
        <v>9</v>
      </c>
      <c r="C313">
        <f t="shared" si="4"/>
        <v>228.28</v>
      </c>
      <c r="D313">
        <f>MIN(通用估算系数!$B$7*(VLOOKUP(钥匙投放计算!B313,通用估算系数!$N$1:$O$11,2,FALSE)+0.5*(1-VLOOKUP(钥匙投放计算!B313,通用估算系数!$N$1:$O$11,2,FALSE)))*VLOOKUP(B313,通用估算系数!$G$1:$H$11,2,FALSE),通用估算系数!$B$6)</f>
        <v>200</v>
      </c>
      <c r="E313">
        <v>10</v>
      </c>
      <c r="F313">
        <f>IF(MOD(A313,通用估算系数!$B$9),MOD(A313,通用估算系数!$B$9),通用估算系数!$B$9)</f>
        <v>4</v>
      </c>
      <c r="G313">
        <f>IF(VLOOKUP(F313,[1]基础经济系数!$B$194:$C$221,2,FALSE)="钥匙",VLOOKUP(F313,[1]基础经济系数!$B$194:$D$221,3,FALSE),0)</f>
        <v>0</v>
      </c>
      <c r="H313">
        <f>ROUNDDOWN([1]BattlePass!$S$22/通用估算系数!$B$10,2)</f>
        <v>1.28</v>
      </c>
      <c r="I313">
        <f>IF(VLOOKUP(F313,[1]基础经济系数!$B$194:$C$221,2,FALSE)="双倍钥匙",VLOOKUP(F313,[1]基础经济系数!$B$194:$D$221,3,FALSE),0)</f>
        <v>0</v>
      </c>
      <c r="J313">
        <v>0</v>
      </c>
      <c r="K313">
        <f>20*通用估算系数!$B$8</f>
        <v>12</v>
      </c>
      <c r="L313">
        <f>ROUNDDOWN([1]BattlePass!$S$23/通用估算系数!$B$10,2)</f>
        <v>1</v>
      </c>
    </row>
    <row r="314" spans="1:12" x14ac:dyDescent="0.2">
      <c r="A314">
        <f>玩家成长时间线!A314</f>
        <v>313</v>
      </c>
      <c r="B314">
        <f>玩家成长时间线!B314</f>
        <v>9</v>
      </c>
      <c r="C314">
        <f t="shared" si="4"/>
        <v>239.28</v>
      </c>
      <c r="D314">
        <f>MIN(通用估算系数!$B$7*(VLOOKUP(钥匙投放计算!B314,通用估算系数!$N$1:$O$11,2,FALSE)+0.5*(1-VLOOKUP(钥匙投放计算!B314,通用估算系数!$N$1:$O$11,2,FALSE)))*VLOOKUP(B314,通用估算系数!$G$1:$H$11,2,FALSE),通用估算系数!$B$6)</f>
        <v>200</v>
      </c>
      <c r="E314">
        <v>10</v>
      </c>
      <c r="F314">
        <f>IF(MOD(A314,通用估算系数!$B$9),MOD(A314,通用估算系数!$B$9),通用估算系数!$B$9)</f>
        <v>5</v>
      </c>
      <c r="G314">
        <f>IF(VLOOKUP(F314,[1]基础经济系数!$B$194:$C$221,2,FALSE)="钥匙",VLOOKUP(F314,[1]基础经济系数!$B$194:$D$221,3,FALSE),0)</f>
        <v>10</v>
      </c>
      <c r="H314">
        <f>ROUNDDOWN([1]BattlePass!$S$22/通用估算系数!$B$10,2)</f>
        <v>1.28</v>
      </c>
      <c r="I314">
        <f>IF(VLOOKUP(F314,[1]基础经济系数!$B$194:$C$221,2,FALSE)="双倍钥匙",VLOOKUP(F314,[1]基础经济系数!$B$194:$D$221,3,FALSE),0)</f>
        <v>0</v>
      </c>
      <c r="J314">
        <v>0</v>
      </c>
      <c r="K314">
        <f>20*通用估算系数!$B$8</f>
        <v>12</v>
      </c>
      <c r="L314">
        <f>ROUNDDOWN([1]BattlePass!$S$23/通用估算系数!$B$10,2)</f>
        <v>1</v>
      </c>
    </row>
    <row r="315" spans="1:12" x14ac:dyDescent="0.2">
      <c r="A315">
        <f>玩家成长时间线!A315</f>
        <v>314</v>
      </c>
      <c r="B315">
        <f>玩家成长时间线!B315</f>
        <v>10</v>
      </c>
      <c r="C315">
        <f t="shared" si="4"/>
        <v>230.28</v>
      </c>
      <c r="D315">
        <f>MIN(通用估算系数!$B$7*(VLOOKUP(钥匙投放计算!B315,通用估算系数!$N$1:$O$11,2,FALSE)+0.5*(1-VLOOKUP(钥匙投放计算!B315,通用估算系数!$N$1:$O$11,2,FALSE)))*VLOOKUP(B315,通用估算系数!$G$1:$H$11,2,FALSE),通用估算系数!$B$6)</f>
        <v>200</v>
      </c>
      <c r="E315">
        <v>10</v>
      </c>
      <c r="F315">
        <f>IF(MOD(A315,通用估算系数!$B$9),MOD(A315,通用估算系数!$B$9),通用估算系数!$B$9)</f>
        <v>6</v>
      </c>
      <c r="G315">
        <f>IF(VLOOKUP(F315,[1]基础经济系数!$B$194:$C$221,2,FALSE)="钥匙",VLOOKUP(F315,[1]基础经济系数!$B$194:$D$221,3,FALSE),0)</f>
        <v>0</v>
      </c>
      <c r="H315">
        <f>ROUNDDOWN([1]BattlePass!$S$22/通用估算系数!$B$10,2)</f>
        <v>1.28</v>
      </c>
      <c r="I315">
        <f>IF(VLOOKUP(F315,[1]基础经济系数!$B$194:$C$221,2,FALSE)="双倍钥匙",VLOOKUP(F315,[1]基础经济系数!$B$194:$D$221,3,FALSE),0)</f>
        <v>0</v>
      </c>
      <c r="J315">
        <v>0</v>
      </c>
      <c r="K315">
        <f>20*通用估算系数!$B$8</f>
        <v>12</v>
      </c>
      <c r="L315">
        <f>ROUNDDOWN([1]BattlePass!$S$23/通用估算系数!$B$10,2)</f>
        <v>1</v>
      </c>
    </row>
    <row r="316" spans="1:12" x14ac:dyDescent="0.2">
      <c r="A316">
        <f>玩家成长时间线!A316</f>
        <v>315</v>
      </c>
      <c r="B316">
        <f>玩家成长时间线!B316</f>
        <v>10</v>
      </c>
      <c r="C316">
        <f t="shared" si="4"/>
        <v>231.28</v>
      </c>
      <c r="D316">
        <f>MIN(通用估算系数!$B$7*(VLOOKUP(钥匙投放计算!B316,通用估算系数!$N$1:$O$11,2,FALSE)+0.5*(1-VLOOKUP(钥匙投放计算!B316,通用估算系数!$N$1:$O$11,2,FALSE)))*VLOOKUP(B316,通用估算系数!$G$1:$H$11,2,FALSE),通用估算系数!$B$6)</f>
        <v>200</v>
      </c>
      <c r="E316">
        <v>10</v>
      </c>
      <c r="F316">
        <f>IF(MOD(A316,通用估算系数!$B$9),MOD(A316,通用估算系数!$B$9),通用估算系数!$B$9)</f>
        <v>7</v>
      </c>
      <c r="G316">
        <f>IF(VLOOKUP(F316,[1]基础经济系数!$B$194:$C$221,2,FALSE)="钥匙",VLOOKUP(F316,[1]基础经济系数!$B$194:$D$221,3,FALSE),0)</f>
        <v>0</v>
      </c>
      <c r="H316">
        <f>ROUNDDOWN([1]BattlePass!$S$22/通用估算系数!$B$10,2)</f>
        <v>1.28</v>
      </c>
      <c r="I316">
        <f>IF(VLOOKUP(F316,[1]基础经济系数!$B$194:$C$221,2,FALSE)="双倍钥匙",VLOOKUP(F316,[1]基础经济系数!$B$194:$D$221,3,FALSE),0)</f>
        <v>0</v>
      </c>
      <c r="J316">
        <v>0</v>
      </c>
      <c r="K316">
        <f>20*通用估算系数!$B$8</f>
        <v>12</v>
      </c>
      <c r="L316">
        <f>ROUNDDOWN([1]BattlePass!$S$23/通用估算系数!$B$10,2)</f>
        <v>1</v>
      </c>
    </row>
    <row r="317" spans="1:12" x14ac:dyDescent="0.2">
      <c r="A317">
        <f>玩家成长时间线!A317</f>
        <v>316</v>
      </c>
      <c r="B317">
        <f>玩家成长时间线!B317</f>
        <v>10</v>
      </c>
      <c r="C317">
        <f t="shared" si="4"/>
        <v>232.28</v>
      </c>
      <c r="D317">
        <f>MIN(通用估算系数!$B$7*(VLOOKUP(钥匙投放计算!B317,通用估算系数!$N$1:$O$11,2,FALSE)+0.5*(1-VLOOKUP(钥匙投放计算!B317,通用估算系数!$N$1:$O$11,2,FALSE)))*VLOOKUP(B317,通用估算系数!$G$1:$H$11,2,FALSE),通用估算系数!$B$6)</f>
        <v>200</v>
      </c>
      <c r="E317">
        <v>10</v>
      </c>
      <c r="F317">
        <f>IF(MOD(A317,通用估算系数!$B$9),MOD(A317,通用估算系数!$B$9),通用估算系数!$B$9)</f>
        <v>8</v>
      </c>
      <c r="G317">
        <f>IF(VLOOKUP(F317,[1]基础经济系数!$B$194:$C$221,2,FALSE)="钥匙",VLOOKUP(F317,[1]基础经济系数!$B$194:$D$221,3,FALSE),0)</f>
        <v>0</v>
      </c>
      <c r="H317">
        <f>ROUNDDOWN([1]BattlePass!$S$22/通用估算系数!$B$10,2)</f>
        <v>1.28</v>
      </c>
      <c r="I317">
        <f>IF(VLOOKUP(F317,[1]基础经济系数!$B$194:$C$221,2,FALSE)="双倍钥匙",VLOOKUP(F317,[1]基础经济系数!$B$194:$D$221,3,FALSE),0)</f>
        <v>0</v>
      </c>
      <c r="J317">
        <v>0</v>
      </c>
      <c r="K317">
        <f>20*通用估算系数!$B$8</f>
        <v>12</v>
      </c>
      <c r="L317">
        <f>ROUNDDOWN([1]BattlePass!$S$23/通用估算系数!$B$10,2)</f>
        <v>1</v>
      </c>
    </row>
    <row r="318" spans="1:12" x14ac:dyDescent="0.2">
      <c r="A318">
        <f>玩家成长时间线!A318</f>
        <v>317</v>
      </c>
      <c r="B318">
        <f>玩家成长时间线!B318</f>
        <v>10</v>
      </c>
      <c r="C318">
        <f t="shared" si="4"/>
        <v>253.28</v>
      </c>
      <c r="D318">
        <f>MIN(通用估算系数!$B$7*(VLOOKUP(钥匙投放计算!B318,通用估算系数!$N$1:$O$11,2,FALSE)+0.5*(1-VLOOKUP(钥匙投放计算!B318,通用估算系数!$N$1:$O$11,2,FALSE)))*VLOOKUP(B318,通用估算系数!$G$1:$H$11,2,FALSE),通用估算系数!$B$6)</f>
        <v>200</v>
      </c>
      <c r="E318">
        <v>10</v>
      </c>
      <c r="F318">
        <f>IF(MOD(A318,通用估算系数!$B$9),MOD(A318,通用估算系数!$B$9),通用估算系数!$B$9)</f>
        <v>9</v>
      </c>
      <c r="G318">
        <f>IF(VLOOKUP(F318,[1]基础经济系数!$B$194:$C$221,2,FALSE)="钥匙",VLOOKUP(F318,[1]基础经济系数!$B$194:$D$221,3,FALSE),0)</f>
        <v>0</v>
      </c>
      <c r="H318">
        <f>ROUNDDOWN([1]BattlePass!$S$22/通用估算系数!$B$10,2)</f>
        <v>1.28</v>
      </c>
      <c r="I318">
        <f>IF(VLOOKUP(F318,[1]基础经济系数!$B$194:$C$221,2,FALSE)="双倍钥匙",VLOOKUP(F318,[1]基础经济系数!$B$194:$D$221,3,FALSE),0)</f>
        <v>20</v>
      </c>
      <c r="J318">
        <v>0</v>
      </c>
      <c r="K318">
        <f>20*通用估算系数!$B$8</f>
        <v>12</v>
      </c>
      <c r="L318">
        <f>ROUNDDOWN([1]BattlePass!$S$23/通用估算系数!$B$10,2)</f>
        <v>1</v>
      </c>
    </row>
    <row r="319" spans="1:12" x14ac:dyDescent="0.2">
      <c r="A319">
        <f>玩家成长时间线!A319</f>
        <v>318</v>
      </c>
      <c r="B319">
        <f>玩家成长时间线!B319</f>
        <v>10</v>
      </c>
      <c r="C319">
        <f t="shared" si="4"/>
        <v>234.28</v>
      </c>
      <c r="D319">
        <f>MIN(通用估算系数!$B$7*(VLOOKUP(钥匙投放计算!B319,通用估算系数!$N$1:$O$11,2,FALSE)+0.5*(1-VLOOKUP(钥匙投放计算!B319,通用估算系数!$N$1:$O$11,2,FALSE)))*VLOOKUP(B319,通用估算系数!$G$1:$H$11,2,FALSE),通用估算系数!$B$6)</f>
        <v>200</v>
      </c>
      <c r="E319">
        <v>10</v>
      </c>
      <c r="F319">
        <f>IF(MOD(A319,通用估算系数!$B$9),MOD(A319,通用估算系数!$B$9),通用估算系数!$B$9)</f>
        <v>10</v>
      </c>
      <c r="G319">
        <f>IF(VLOOKUP(F319,[1]基础经济系数!$B$194:$C$221,2,FALSE)="钥匙",VLOOKUP(F319,[1]基础经济系数!$B$194:$D$221,3,FALSE),0)</f>
        <v>0</v>
      </c>
      <c r="H319">
        <f>ROUNDDOWN([1]BattlePass!$S$22/通用估算系数!$B$10,2)</f>
        <v>1.28</v>
      </c>
      <c r="I319">
        <f>IF(VLOOKUP(F319,[1]基础经济系数!$B$194:$C$221,2,FALSE)="双倍钥匙",VLOOKUP(F319,[1]基础经济系数!$B$194:$D$221,3,FALSE),0)</f>
        <v>0</v>
      </c>
      <c r="J319">
        <v>0</v>
      </c>
      <c r="K319">
        <f>20*通用估算系数!$B$8</f>
        <v>12</v>
      </c>
      <c r="L319">
        <f>ROUNDDOWN([1]BattlePass!$S$23/通用估算系数!$B$10,2)</f>
        <v>1</v>
      </c>
    </row>
    <row r="320" spans="1:12" x14ac:dyDescent="0.2">
      <c r="A320">
        <f>玩家成长时间线!A320</f>
        <v>319</v>
      </c>
      <c r="B320">
        <f>玩家成长时间线!B320</f>
        <v>10</v>
      </c>
      <c r="C320">
        <f t="shared" si="4"/>
        <v>235.28</v>
      </c>
      <c r="D320">
        <f>MIN(通用估算系数!$B$7*(VLOOKUP(钥匙投放计算!B320,通用估算系数!$N$1:$O$11,2,FALSE)+0.5*(1-VLOOKUP(钥匙投放计算!B320,通用估算系数!$N$1:$O$11,2,FALSE)))*VLOOKUP(B320,通用估算系数!$G$1:$H$11,2,FALSE),通用估算系数!$B$6)</f>
        <v>200</v>
      </c>
      <c r="E320">
        <v>10</v>
      </c>
      <c r="F320">
        <f>IF(MOD(A320,通用估算系数!$B$9),MOD(A320,通用估算系数!$B$9),通用估算系数!$B$9)</f>
        <v>11</v>
      </c>
      <c r="G320">
        <f>IF(VLOOKUP(F320,[1]基础经济系数!$B$194:$C$221,2,FALSE)="钥匙",VLOOKUP(F320,[1]基础经济系数!$B$194:$D$221,3,FALSE),0)</f>
        <v>0</v>
      </c>
      <c r="H320">
        <f>ROUNDDOWN([1]BattlePass!$S$22/通用估算系数!$B$10,2)</f>
        <v>1.28</v>
      </c>
      <c r="I320">
        <f>IF(VLOOKUP(F320,[1]基础经济系数!$B$194:$C$221,2,FALSE)="双倍钥匙",VLOOKUP(F320,[1]基础经济系数!$B$194:$D$221,3,FALSE),0)</f>
        <v>0</v>
      </c>
      <c r="J320">
        <v>0</v>
      </c>
      <c r="K320">
        <f>20*通用估算系数!$B$8</f>
        <v>12</v>
      </c>
      <c r="L320">
        <f>ROUNDDOWN([1]BattlePass!$S$23/通用估算系数!$B$10,2)</f>
        <v>1</v>
      </c>
    </row>
    <row r="321" spans="1:12" x14ac:dyDescent="0.2">
      <c r="A321">
        <f>玩家成长时间线!A321</f>
        <v>320</v>
      </c>
      <c r="B321">
        <f>玩家成长时间线!B321</f>
        <v>10</v>
      </c>
      <c r="C321">
        <f t="shared" si="4"/>
        <v>256.27999999999997</v>
      </c>
      <c r="D321">
        <f>MIN(通用估算系数!$B$7*(VLOOKUP(钥匙投放计算!B321,通用估算系数!$N$1:$O$11,2,FALSE)+0.5*(1-VLOOKUP(钥匙投放计算!B321,通用估算系数!$N$1:$O$11,2,FALSE)))*VLOOKUP(B321,通用估算系数!$G$1:$H$11,2,FALSE),通用估算系数!$B$6)</f>
        <v>200</v>
      </c>
      <c r="E321">
        <v>10</v>
      </c>
      <c r="F321">
        <f>IF(MOD(A321,通用估算系数!$B$9),MOD(A321,通用估算系数!$B$9),通用估算系数!$B$9)</f>
        <v>12</v>
      </c>
      <c r="G321">
        <f>IF(VLOOKUP(F321,[1]基础经济系数!$B$194:$C$221,2,FALSE)="钥匙",VLOOKUP(F321,[1]基础经济系数!$B$194:$D$221,3,FALSE),0)</f>
        <v>0</v>
      </c>
      <c r="H321">
        <f>ROUNDDOWN([1]BattlePass!$S$22/通用估算系数!$B$10,2)</f>
        <v>1.28</v>
      </c>
      <c r="I321">
        <f>IF(VLOOKUP(F321,[1]基础经济系数!$B$194:$C$221,2,FALSE)="双倍钥匙",VLOOKUP(F321,[1]基础经济系数!$B$194:$D$221,3,FALSE),0)</f>
        <v>20</v>
      </c>
      <c r="J321">
        <v>0</v>
      </c>
      <c r="K321">
        <f>20*通用估算系数!$B$8</f>
        <v>12</v>
      </c>
      <c r="L321">
        <f>ROUNDDOWN([1]BattlePass!$S$23/通用估算系数!$B$10,2)</f>
        <v>1</v>
      </c>
    </row>
    <row r="322" spans="1:12" x14ac:dyDescent="0.2">
      <c r="A322">
        <f>玩家成长时间线!A322</f>
        <v>321</v>
      </c>
      <c r="B322">
        <f>玩家成长时间线!B322</f>
        <v>10</v>
      </c>
      <c r="C322">
        <f t="shared" si="4"/>
        <v>237.28</v>
      </c>
      <c r="D322">
        <f>MIN(通用估算系数!$B$7*(VLOOKUP(钥匙投放计算!B322,通用估算系数!$N$1:$O$11,2,FALSE)+0.5*(1-VLOOKUP(钥匙投放计算!B322,通用估算系数!$N$1:$O$11,2,FALSE)))*VLOOKUP(B322,通用估算系数!$G$1:$H$11,2,FALSE),通用估算系数!$B$6)</f>
        <v>200</v>
      </c>
      <c r="E322">
        <v>10</v>
      </c>
      <c r="F322">
        <f>IF(MOD(A322,通用估算系数!$B$9),MOD(A322,通用估算系数!$B$9),通用估算系数!$B$9)</f>
        <v>13</v>
      </c>
      <c r="G322">
        <f>IF(VLOOKUP(F322,[1]基础经济系数!$B$194:$C$221,2,FALSE)="钥匙",VLOOKUP(F322,[1]基础经济系数!$B$194:$D$221,3,FALSE),0)</f>
        <v>0</v>
      </c>
      <c r="H322">
        <f>ROUNDDOWN([1]BattlePass!$S$22/通用估算系数!$B$10,2)</f>
        <v>1.28</v>
      </c>
      <c r="I322">
        <f>IF(VLOOKUP(F322,[1]基础经济系数!$B$194:$C$221,2,FALSE)="双倍钥匙",VLOOKUP(F322,[1]基础经济系数!$B$194:$D$221,3,FALSE),0)</f>
        <v>0</v>
      </c>
      <c r="J322">
        <v>0</v>
      </c>
      <c r="K322">
        <f>20*通用估算系数!$B$8</f>
        <v>12</v>
      </c>
      <c r="L322">
        <f>ROUNDDOWN([1]BattlePass!$S$23/通用估算系数!$B$10,2)</f>
        <v>1</v>
      </c>
    </row>
    <row r="323" spans="1:12" x14ac:dyDescent="0.2">
      <c r="A323">
        <f>玩家成长时间线!A323</f>
        <v>322</v>
      </c>
      <c r="B323">
        <f>玩家成长时间线!B323</f>
        <v>8</v>
      </c>
      <c r="C323">
        <f t="shared" ref="C323:C361" si="5">SUM(D323:L323)</f>
        <v>238.28</v>
      </c>
      <c r="D323">
        <f>MIN(通用估算系数!$B$7*(VLOOKUP(钥匙投放计算!B323,通用估算系数!$N$1:$O$11,2,FALSE)+0.5*(1-VLOOKUP(钥匙投放计算!B323,通用估算系数!$N$1:$O$11,2,FALSE)))*VLOOKUP(B323,通用估算系数!$G$1:$H$11,2,FALSE),通用估算系数!$B$6)</f>
        <v>200</v>
      </c>
      <c r="E323">
        <v>10</v>
      </c>
      <c r="F323">
        <f>IF(MOD(A323,通用估算系数!$B$9),MOD(A323,通用估算系数!$B$9),通用估算系数!$B$9)</f>
        <v>14</v>
      </c>
      <c r="G323">
        <f>IF(VLOOKUP(F323,[1]基础经济系数!$B$194:$C$221,2,FALSE)="钥匙",VLOOKUP(F323,[1]基础经济系数!$B$194:$D$221,3,FALSE),0)</f>
        <v>0</v>
      </c>
      <c r="H323">
        <f>ROUNDDOWN([1]BattlePass!$S$22/通用估算系数!$B$10,2)</f>
        <v>1.28</v>
      </c>
      <c r="I323">
        <f>IF(VLOOKUP(F323,[1]基础经济系数!$B$194:$C$221,2,FALSE)="双倍钥匙",VLOOKUP(F323,[1]基础经济系数!$B$194:$D$221,3,FALSE),0)</f>
        <v>0</v>
      </c>
      <c r="J323">
        <v>0</v>
      </c>
      <c r="K323">
        <f>20*通用估算系数!$B$8</f>
        <v>12</v>
      </c>
      <c r="L323">
        <f>ROUNDDOWN([1]BattlePass!$S$23/通用估算系数!$B$10,2)</f>
        <v>1</v>
      </c>
    </row>
    <row r="324" spans="1:12" x14ac:dyDescent="0.2">
      <c r="A324">
        <f>玩家成长时间线!A324</f>
        <v>323</v>
      </c>
      <c r="B324">
        <f>玩家成长时间线!B324</f>
        <v>8</v>
      </c>
      <c r="C324">
        <f t="shared" si="5"/>
        <v>239.28</v>
      </c>
      <c r="D324">
        <f>MIN(通用估算系数!$B$7*(VLOOKUP(钥匙投放计算!B324,通用估算系数!$N$1:$O$11,2,FALSE)+0.5*(1-VLOOKUP(钥匙投放计算!B324,通用估算系数!$N$1:$O$11,2,FALSE)))*VLOOKUP(B324,通用估算系数!$G$1:$H$11,2,FALSE),通用估算系数!$B$6)</f>
        <v>200</v>
      </c>
      <c r="E324">
        <v>10</v>
      </c>
      <c r="F324">
        <f>IF(MOD(A324,通用估算系数!$B$9),MOD(A324,通用估算系数!$B$9),通用估算系数!$B$9)</f>
        <v>15</v>
      </c>
      <c r="G324">
        <f>IF(VLOOKUP(F324,[1]基础经济系数!$B$194:$C$221,2,FALSE)="钥匙",VLOOKUP(F324,[1]基础经济系数!$B$194:$D$221,3,FALSE),0)</f>
        <v>0</v>
      </c>
      <c r="H324">
        <f>ROUNDDOWN([1]BattlePass!$S$22/通用估算系数!$B$10,2)</f>
        <v>1.28</v>
      </c>
      <c r="I324">
        <f>IF(VLOOKUP(F324,[1]基础经济系数!$B$194:$C$221,2,FALSE)="双倍钥匙",VLOOKUP(F324,[1]基础经济系数!$B$194:$D$221,3,FALSE),0)</f>
        <v>0</v>
      </c>
      <c r="J324">
        <v>0</v>
      </c>
      <c r="K324">
        <f>20*通用估算系数!$B$8</f>
        <v>12</v>
      </c>
      <c r="L324">
        <f>ROUNDDOWN([1]BattlePass!$S$23/通用估算系数!$B$10,2)</f>
        <v>1</v>
      </c>
    </row>
    <row r="325" spans="1:12" x14ac:dyDescent="0.2">
      <c r="A325">
        <f>玩家成长时间线!A325</f>
        <v>324</v>
      </c>
      <c r="B325">
        <f>玩家成长时间线!B325</f>
        <v>8</v>
      </c>
      <c r="C325">
        <f t="shared" si="5"/>
        <v>260.27999999999997</v>
      </c>
      <c r="D325">
        <f>MIN(通用估算系数!$B$7*(VLOOKUP(钥匙投放计算!B325,通用估算系数!$N$1:$O$11,2,FALSE)+0.5*(1-VLOOKUP(钥匙投放计算!B325,通用估算系数!$N$1:$O$11,2,FALSE)))*VLOOKUP(B325,通用估算系数!$G$1:$H$11,2,FALSE),通用估算系数!$B$6)</f>
        <v>200</v>
      </c>
      <c r="E325">
        <v>10</v>
      </c>
      <c r="F325">
        <f>IF(MOD(A325,通用估算系数!$B$9),MOD(A325,通用估算系数!$B$9),通用估算系数!$B$9)</f>
        <v>16</v>
      </c>
      <c r="G325">
        <f>IF(VLOOKUP(F325,[1]基础经济系数!$B$194:$C$221,2,FALSE)="钥匙",VLOOKUP(F325,[1]基础经济系数!$B$194:$D$221,3,FALSE),0)</f>
        <v>20</v>
      </c>
      <c r="H325">
        <f>ROUNDDOWN([1]BattlePass!$S$22/通用估算系数!$B$10,2)</f>
        <v>1.28</v>
      </c>
      <c r="I325">
        <f>IF(VLOOKUP(F325,[1]基础经济系数!$B$194:$C$221,2,FALSE)="双倍钥匙",VLOOKUP(F325,[1]基础经济系数!$B$194:$D$221,3,FALSE),0)</f>
        <v>0</v>
      </c>
      <c r="J325">
        <v>0</v>
      </c>
      <c r="K325">
        <f>20*通用估算系数!$B$8</f>
        <v>12</v>
      </c>
      <c r="L325">
        <f>ROUNDDOWN([1]BattlePass!$S$23/通用估算系数!$B$10,2)</f>
        <v>1</v>
      </c>
    </row>
    <row r="326" spans="1:12" x14ac:dyDescent="0.2">
      <c r="A326">
        <f>玩家成长时间线!A326</f>
        <v>325</v>
      </c>
      <c r="B326">
        <f>玩家成长时间线!B326</f>
        <v>9</v>
      </c>
      <c r="C326">
        <f t="shared" si="5"/>
        <v>241.28</v>
      </c>
      <c r="D326">
        <f>MIN(通用估算系数!$B$7*(VLOOKUP(钥匙投放计算!B326,通用估算系数!$N$1:$O$11,2,FALSE)+0.5*(1-VLOOKUP(钥匙投放计算!B326,通用估算系数!$N$1:$O$11,2,FALSE)))*VLOOKUP(B326,通用估算系数!$G$1:$H$11,2,FALSE),通用估算系数!$B$6)</f>
        <v>200</v>
      </c>
      <c r="E326">
        <v>10</v>
      </c>
      <c r="F326">
        <f>IF(MOD(A326,通用估算系数!$B$9),MOD(A326,通用估算系数!$B$9),通用估算系数!$B$9)</f>
        <v>17</v>
      </c>
      <c r="G326">
        <f>IF(VLOOKUP(F326,[1]基础经济系数!$B$194:$C$221,2,FALSE)="钥匙",VLOOKUP(F326,[1]基础经济系数!$B$194:$D$221,3,FALSE),0)</f>
        <v>0</v>
      </c>
      <c r="H326">
        <f>ROUNDDOWN([1]BattlePass!$S$22/通用估算系数!$B$10,2)</f>
        <v>1.28</v>
      </c>
      <c r="I326">
        <f>IF(VLOOKUP(F326,[1]基础经济系数!$B$194:$C$221,2,FALSE)="双倍钥匙",VLOOKUP(F326,[1]基础经济系数!$B$194:$D$221,3,FALSE),0)</f>
        <v>0</v>
      </c>
      <c r="J326">
        <v>0</v>
      </c>
      <c r="K326">
        <f>20*通用估算系数!$B$8</f>
        <v>12</v>
      </c>
      <c r="L326">
        <f>ROUNDDOWN([1]BattlePass!$S$23/通用估算系数!$B$10,2)</f>
        <v>1</v>
      </c>
    </row>
    <row r="327" spans="1:12" x14ac:dyDescent="0.2">
      <c r="A327">
        <f>玩家成长时间线!A327</f>
        <v>326</v>
      </c>
      <c r="B327">
        <f>玩家成长时间线!B327</f>
        <v>9</v>
      </c>
      <c r="C327">
        <f t="shared" si="5"/>
        <v>242.28</v>
      </c>
      <c r="D327">
        <f>MIN(通用估算系数!$B$7*(VLOOKUP(钥匙投放计算!B327,通用估算系数!$N$1:$O$11,2,FALSE)+0.5*(1-VLOOKUP(钥匙投放计算!B327,通用估算系数!$N$1:$O$11,2,FALSE)))*VLOOKUP(B327,通用估算系数!$G$1:$H$11,2,FALSE),通用估算系数!$B$6)</f>
        <v>200</v>
      </c>
      <c r="E327">
        <v>10</v>
      </c>
      <c r="F327">
        <f>IF(MOD(A327,通用估算系数!$B$9),MOD(A327,通用估算系数!$B$9),通用估算系数!$B$9)</f>
        <v>18</v>
      </c>
      <c r="G327">
        <f>IF(VLOOKUP(F327,[1]基础经济系数!$B$194:$C$221,2,FALSE)="钥匙",VLOOKUP(F327,[1]基础经济系数!$B$194:$D$221,3,FALSE),0)</f>
        <v>0</v>
      </c>
      <c r="H327">
        <f>ROUNDDOWN([1]BattlePass!$S$22/通用估算系数!$B$10,2)</f>
        <v>1.28</v>
      </c>
      <c r="I327">
        <f>IF(VLOOKUP(F327,[1]基础经济系数!$B$194:$C$221,2,FALSE)="双倍钥匙",VLOOKUP(F327,[1]基础经济系数!$B$194:$D$221,3,FALSE),0)</f>
        <v>0</v>
      </c>
      <c r="J327">
        <v>0</v>
      </c>
      <c r="K327">
        <f>20*通用估算系数!$B$8</f>
        <v>12</v>
      </c>
      <c r="L327">
        <f>ROUNDDOWN([1]BattlePass!$S$23/通用估算系数!$B$10,2)</f>
        <v>1</v>
      </c>
    </row>
    <row r="328" spans="1:12" x14ac:dyDescent="0.2">
      <c r="A328">
        <f>玩家成长时间线!A328</f>
        <v>327</v>
      </c>
      <c r="B328">
        <f>玩家成长时间线!B328</f>
        <v>9</v>
      </c>
      <c r="C328">
        <f t="shared" si="5"/>
        <v>263.27999999999997</v>
      </c>
      <c r="D328">
        <f>MIN(通用估算系数!$B$7*(VLOOKUP(钥匙投放计算!B328,通用估算系数!$N$1:$O$11,2,FALSE)+0.5*(1-VLOOKUP(钥匙投放计算!B328,通用估算系数!$N$1:$O$11,2,FALSE)))*VLOOKUP(B328,通用估算系数!$G$1:$H$11,2,FALSE),通用估算系数!$B$6)</f>
        <v>200</v>
      </c>
      <c r="E328">
        <v>10</v>
      </c>
      <c r="F328">
        <f>IF(MOD(A328,通用估算系数!$B$9),MOD(A328,通用估算系数!$B$9),通用估算系数!$B$9)</f>
        <v>19</v>
      </c>
      <c r="G328">
        <f>IF(VLOOKUP(F328,[1]基础经济系数!$B$194:$C$221,2,FALSE)="钥匙",VLOOKUP(F328,[1]基础经济系数!$B$194:$D$221,3,FALSE),0)</f>
        <v>0</v>
      </c>
      <c r="H328">
        <f>ROUNDDOWN([1]BattlePass!$S$22/通用估算系数!$B$10,2)</f>
        <v>1.28</v>
      </c>
      <c r="I328">
        <f>IF(VLOOKUP(F328,[1]基础经济系数!$B$194:$C$221,2,FALSE)="双倍钥匙",VLOOKUP(F328,[1]基础经济系数!$B$194:$D$221,3,FALSE),0)</f>
        <v>20</v>
      </c>
      <c r="J328">
        <v>0</v>
      </c>
      <c r="K328">
        <f>20*通用估算系数!$B$8</f>
        <v>12</v>
      </c>
      <c r="L328">
        <f>ROUNDDOWN([1]BattlePass!$S$23/通用估算系数!$B$10,2)</f>
        <v>1</v>
      </c>
    </row>
    <row r="329" spans="1:12" x14ac:dyDescent="0.2">
      <c r="A329">
        <f>玩家成长时间线!A329</f>
        <v>328</v>
      </c>
      <c r="B329">
        <f>玩家成长时间线!B329</f>
        <v>10</v>
      </c>
      <c r="C329">
        <f t="shared" si="5"/>
        <v>244.28</v>
      </c>
      <c r="D329">
        <f>MIN(通用估算系数!$B$7*(VLOOKUP(钥匙投放计算!B329,通用估算系数!$N$1:$O$11,2,FALSE)+0.5*(1-VLOOKUP(钥匙投放计算!B329,通用估算系数!$N$1:$O$11,2,FALSE)))*VLOOKUP(B329,通用估算系数!$G$1:$H$11,2,FALSE),通用估算系数!$B$6)</f>
        <v>200</v>
      </c>
      <c r="E329">
        <v>10</v>
      </c>
      <c r="F329">
        <f>IF(MOD(A329,通用估算系数!$B$9),MOD(A329,通用估算系数!$B$9),通用估算系数!$B$9)</f>
        <v>20</v>
      </c>
      <c r="G329">
        <f>IF(VLOOKUP(F329,[1]基础经济系数!$B$194:$C$221,2,FALSE)="钥匙",VLOOKUP(F329,[1]基础经济系数!$B$194:$D$221,3,FALSE),0)</f>
        <v>0</v>
      </c>
      <c r="H329">
        <f>ROUNDDOWN([1]BattlePass!$S$22/通用估算系数!$B$10,2)</f>
        <v>1.28</v>
      </c>
      <c r="I329">
        <f>IF(VLOOKUP(F329,[1]基础经济系数!$B$194:$C$221,2,FALSE)="双倍钥匙",VLOOKUP(F329,[1]基础经济系数!$B$194:$D$221,3,FALSE),0)</f>
        <v>0</v>
      </c>
      <c r="J329">
        <v>0</v>
      </c>
      <c r="K329">
        <f>20*通用估算系数!$B$8</f>
        <v>12</v>
      </c>
      <c r="L329">
        <f>ROUNDDOWN([1]BattlePass!$S$23/通用估算系数!$B$10,2)</f>
        <v>1</v>
      </c>
    </row>
    <row r="330" spans="1:12" x14ac:dyDescent="0.2">
      <c r="A330">
        <f>玩家成长时间线!A330</f>
        <v>329</v>
      </c>
      <c r="B330">
        <f>玩家成长时间线!B330</f>
        <v>10</v>
      </c>
      <c r="C330">
        <f t="shared" si="5"/>
        <v>245.28</v>
      </c>
      <c r="D330">
        <f>MIN(通用估算系数!$B$7*(VLOOKUP(钥匙投放计算!B330,通用估算系数!$N$1:$O$11,2,FALSE)+0.5*(1-VLOOKUP(钥匙投放计算!B330,通用估算系数!$N$1:$O$11,2,FALSE)))*VLOOKUP(B330,通用估算系数!$G$1:$H$11,2,FALSE),通用估算系数!$B$6)</f>
        <v>200</v>
      </c>
      <c r="E330">
        <v>10</v>
      </c>
      <c r="F330">
        <f>IF(MOD(A330,通用估算系数!$B$9),MOD(A330,通用估算系数!$B$9),通用估算系数!$B$9)</f>
        <v>21</v>
      </c>
      <c r="G330">
        <f>IF(VLOOKUP(F330,[1]基础经济系数!$B$194:$C$221,2,FALSE)="钥匙",VLOOKUP(F330,[1]基础经济系数!$B$194:$D$221,3,FALSE),0)</f>
        <v>0</v>
      </c>
      <c r="H330">
        <f>ROUNDDOWN([1]BattlePass!$S$22/通用估算系数!$B$10,2)</f>
        <v>1.28</v>
      </c>
      <c r="I330">
        <f>IF(VLOOKUP(F330,[1]基础经济系数!$B$194:$C$221,2,FALSE)="双倍钥匙",VLOOKUP(F330,[1]基础经济系数!$B$194:$D$221,3,FALSE),0)</f>
        <v>0</v>
      </c>
      <c r="J330">
        <v>0</v>
      </c>
      <c r="K330">
        <f>20*通用估算系数!$B$8</f>
        <v>12</v>
      </c>
      <c r="L330">
        <f>ROUNDDOWN([1]BattlePass!$S$23/通用估算系数!$B$10,2)</f>
        <v>1</v>
      </c>
    </row>
    <row r="331" spans="1:12" x14ac:dyDescent="0.2">
      <c r="A331">
        <f>玩家成长时间线!A331</f>
        <v>330</v>
      </c>
      <c r="B331">
        <f>玩家成长时间线!B331</f>
        <v>10</v>
      </c>
      <c r="C331">
        <f t="shared" si="5"/>
        <v>246.28</v>
      </c>
      <c r="D331">
        <f>MIN(通用估算系数!$B$7*(VLOOKUP(钥匙投放计算!B331,通用估算系数!$N$1:$O$11,2,FALSE)+0.5*(1-VLOOKUP(钥匙投放计算!B331,通用估算系数!$N$1:$O$11,2,FALSE)))*VLOOKUP(B331,通用估算系数!$G$1:$H$11,2,FALSE),通用估算系数!$B$6)</f>
        <v>200</v>
      </c>
      <c r="E331">
        <v>10</v>
      </c>
      <c r="F331">
        <f>IF(MOD(A331,通用估算系数!$B$9),MOD(A331,通用估算系数!$B$9),通用估算系数!$B$9)</f>
        <v>22</v>
      </c>
      <c r="G331">
        <f>IF(VLOOKUP(F331,[1]基础经济系数!$B$194:$C$221,2,FALSE)="钥匙",VLOOKUP(F331,[1]基础经济系数!$B$194:$D$221,3,FALSE),0)</f>
        <v>0</v>
      </c>
      <c r="H331">
        <f>ROUNDDOWN([1]BattlePass!$S$22/通用估算系数!$B$10,2)</f>
        <v>1.28</v>
      </c>
      <c r="I331">
        <f>IF(VLOOKUP(F331,[1]基础经济系数!$B$194:$C$221,2,FALSE)="双倍钥匙",VLOOKUP(F331,[1]基础经济系数!$B$194:$D$221,3,FALSE),0)</f>
        <v>0</v>
      </c>
      <c r="J331">
        <v>0</v>
      </c>
      <c r="K331">
        <f>20*通用估算系数!$B$8</f>
        <v>12</v>
      </c>
      <c r="L331">
        <f>ROUNDDOWN([1]BattlePass!$S$23/通用估算系数!$B$10,2)</f>
        <v>1</v>
      </c>
    </row>
    <row r="332" spans="1:12" x14ac:dyDescent="0.2">
      <c r="A332">
        <f>玩家成长时间线!A332</f>
        <v>331</v>
      </c>
      <c r="B332">
        <f>玩家成长时间线!B332</f>
        <v>10</v>
      </c>
      <c r="C332">
        <f t="shared" si="5"/>
        <v>267.27999999999997</v>
      </c>
      <c r="D332">
        <f>MIN(通用估算系数!$B$7*(VLOOKUP(钥匙投放计算!B332,通用估算系数!$N$1:$O$11,2,FALSE)+0.5*(1-VLOOKUP(钥匙投放计算!B332,通用估算系数!$N$1:$O$11,2,FALSE)))*VLOOKUP(B332,通用估算系数!$G$1:$H$11,2,FALSE),通用估算系数!$B$6)</f>
        <v>200</v>
      </c>
      <c r="E332">
        <v>10</v>
      </c>
      <c r="F332">
        <f>IF(MOD(A332,通用估算系数!$B$9),MOD(A332,通用估算系数!$B$9),通用估算系数!$B$9)</f>
        <v>23</v>
      </c>
      <c r="G332">
        <f>IF(VLOOKUP(F332,[1]基础经济系数!$B$194:$C$221,2,FALSE)="钥匙",VLOOKUP(F332,[1]基础经济系数!$B$194:$D$221,3,FALSE),0)</f>
        <v>0</v>
      </c>
      <c r="H332">
        <f>ROUNDDOWN([1]BattlePass!$S$22/通用估算系数!$B$10,2)</f>
        <v>1.28</v>
      </c>
      <c r="I332">
        <f>IF(VLOOKUP(F332,[1]基础经济系数!$B$194:$C$221,2,FALSE)="双倍钥匙",VLOOKUP(F332,[1]基础经济系数!$B$194:$D$221,3,FALSE),0)</f>
        <v>20</v>
      </c>
      <c r="J332">
        <v>0</v>
      </c>
      <c r="K332">
        <f>20*通用估算系数!$B$8</f>
        <v>12</v>
      </c>
      <c r="L332">
        <f>ROUNDDOWN([1]BattlePass!$S$23/通用估算系数!$B$10,2)</f>
        <v>1</v>
      </c>
    </row>
    <row r="333" spans="1:12" x14ac:dyDescent="0.2">
      <c r="A333">
        <f>玩家成长时间线!A333</f>
        <v>332</v>
      </c>
      <c r="B333">
        <f>玩家成长时间线!B333</f>
        <v>10</v>
      </c>
      <c r="C333">
        <f t="shared" si="5"/>
        <v>248.28</v>
      </c>
      <c r="D333">
        <f>MIN(通用估算系数!$B$7*(VLOOKUP(钥匙投放计算!B333,通用估算系数!$N$1:$O$11,2,FALSE)+0.5*(1-VLOOKUP(钥匙投放计算!B333,通用估算系数!$N$1:$O$11,2,FALSE)))*VLOOKUP(B333,通用估算系数!$G$1:$H$11,2,FALSE),通用估算系数!$B$6)</f>
        <v>200</v>
      </c>
      <c r="E333">
        <v>10</v>
      </c>
      <c r="F333">
        <f>IF(MOD(A333,通用估算系数!$B$9),MOD(A333,通用估算系数!$B$9),通用估算系数!$B$9)</f>
        <v>24</v>
      </c>
      <c r="G333">
        <f>IF(VLOOKUP(F333,[1]基础经济系数!$B$194:$C$221,2,FALSE)="钥匙",VLOOKUP(F333,[1]基础经济系数!$B$194:$D$221,3,FALSE),0)</f>
        <v>0</v>
      </c>
      <c r="H333">
        <f>ROUNDDOWN([1]BattlePass!$S$22/通用估算系数!$B$10,2)</f>
        <v>1.28</v>
      </c>
      <c r="I333">
        <f>IF(VLOOKUP(F333,[1]基础经济系数!$B$194:$C$221,2,FALSE)="双倍钥匙",VLOOKUP(F333,[1]基础经济系数!$B$194:$D$221,3,FALSE),0)</f>
        <v>0</v>
      </c>
      <c r="J333">
        <v>0</v>
      </c>
      <c r="K333">
        <f>20*通用估算系数!$B$8</f>
        <v>12</v>
      </c>
      <c r="L333">
        <f>ROUNDDOWN([1]BattlePass!$S$23/通用估算系数!$B$10,2)</f>
        <v>1</v>
      </c>
    </row>
    <row r="334" spans="1:12" x14ac:dyDescent="0.2">
      <c r="A334">
        <f>玩家成长时间线!A334</f>
        <v>333</v>
      </c>
      <c r="B334">
        <f>玩家成长时间线!B334</f>
        <v>10</v>
      </c>
      <c r="C334">
        <f t="shared" si="5"/>
        <v>249.28</v>
      </c>
      <c r="D334">
        <f>MIN(通用估算系数!$B$7*(VLOOKUP(钥匙投放计算!B334,通用估算系数!$N$1:$O$11,2,FALSE)+0.5*(1-VLOOKUP(钥匙投放计算!B334,通用估算系数!$N$1:$O$11,2,FALSE)))*VLOOKUP(B334,通用估算系数!$G$1:$H$11,2,FALSE),通用估算系数!$B$6)</f>
        <v>200</v>
      </c>
      <c r="E334">
        <v>10</v>
      </c>
      <c r="F334">
        <f>IF(MOD(A334,通用估算系数!$B$9),MOD(A334,通用估算系数!$B$9),通用估算系数!$B$9)</f>
        <v>25</v>
      </c>
      <c r="G334">
        <f>IF(VLOOKUP(F334,[1]基础经济系数!$B$194:$C$221,2,FALSE)="钥匙",VLOOKUP(F334,[1]基础经济系数!$B$194:$D$221,3,FALSE),0)</f>
        <v>0</v>
      </c>
      <c r="H334">
        <f>ROUNDDOWN([1]BattlePass!$S$22/通用估算系数!$B$10,2)</f>
        <v>1.28</v>
      </c>
      <c r="I334">
        <f>IF(VLOOKUP(F334,[1]基础经济系数!$B$194:$C$221,2,FALSE)="双倍钥匙",VLOOKUP(F334,[1]基础经济系数!$B$194:$D$221,3,FALSE),0)</f>
        <v>0</v>
      </c>
      <c r="J334">
        <v>0</v>
      </c>
      <c r="K334">
        <f>20*通用估算系数!$B$8</f>
        <v>12</v>
      </c>
      <c r="L334">
        <f>ROUNDDOWN([1]BattlePass!$S$23/通用估算系数!$B$10,2)</f>
        <v>1</v>
      </c>
    </row>
    <row r="335" spans="1:12" x14ac:dyDescent="0.2">
      <c r="A335">
        <f>玩家成长时间线!A335</f>
        <v>334</v>
      </c>
      <c r="B335">
        <f>玩家成长时间线!B335</f>
        <v>10</v>
      </c>
      <c r="C335">
        <f t="shared" si="5"/>
        <v>260.27999999999997</v>
      </c>
      <c r="D335">
        <f>MIN(通用估算系数!$B$7*(VLOOKUP(钥匙投放计算!B335,通用估算系数!$N$1:$O$11,2,FALSE)+0.5*(1-VLOOKUP(钥匙投放计算!B335,通用估算系数!$N$1:$O$11,2,FALSE)))*VLOOKUP(B335,通用估算系数!$G$1:$H$11,2,FALSE),通用估算系数!$B$6)</f>
        <v>200</v>
      </c>
      <c r="E335">
        <v>10</v>
      </c>
      <c r="F335">
        <f>IF(MOD(A335,通用估算系数!$B$9),MOD(A335,通用估算系数!$B$9),通用估算系数!$B$9)</f>
        <v>26</v>
      </c>
      <c r="G335">
        <f>IF(VLOOKUP(F335,[1]基础经济系数!$B$194:$C$221,2,FALSE)="钥匙",VLOOKUP(F335,[1]基础经济系数!$B$194:$D$221,3,FALSE),0)</f>
        <v>10</v>
      </c>
      <c r="H335">
        <f>ROUNDDOWN([1]BattlePass!$S$22/通用估算系数!$B$10,2)</f>
        <v>1.28</v>
      </c>
      <c r="I335">
        <f>IF(VLOOKUP(F335,[1]基础经济系数!$B$194:$C$221,2,FALSE)="双倍钥匙",VLOOKUP(F335,[1]基础经济系数!$B$194:$D$221,3,FALSE),0)</f>
        <v>0</v>
      </c>
      <c r="J335">
        <v>0</v>
      </c>
      <c r="K335">
        <f>20*通用估算系数!$B$8</f>
        <v>12</v>
      </c>
      <c r="L335">
        <f>ROUNDDOWN([1]BattlePass!$S$23/通用估算系数!$B$10,2)</f>
        <v>1</v>
      </c>
    </row>
    <row r="336" spans="1:12" x14ac:dyDescent="0.2">
      <c r="A336">
        <f>玩家成长时间线!A336</f>
        <v>335</v>
      </c>
      <c r="B336">
        <f>玩家成长时间线!B336</f>
        <v>10</v>
      </c>
      <c r="C336">
        <f t="shared" si="5"/>
        <v>251.28</v>
      </c>
      <c r="D336">
        <f>MIN(通用估算系数!$B$7*(VLOOKUP(钥匙投放计算!B336,通用估算系数!$N$1:$O$11,2,FALSE)+0.5*(1-VLOOKUP(钥匙投放计算!B336,通用估算系数!$N$1:$O$11,2,FALSE)))*VLOOKUP(B336,通用估算系数!$G$1:$H$11,2,FALSE),通用估算系数!$B$6)</f>
        <v>200</v>
      </c>
      <c r="E336">
        <v>10</v>
      </c>
      <c r="F336">
        <f>IF(MOD(A336,通用估算系数!$B$9),MOD(A336,通用估算系数!$B$9),通用估算系数!$B$9)</f>
        <v>27</v>
      </c>
      <c r="G336">
        <f>IF(VLOOKUP(F336,[1]基础经济系数!$B$194:$C$221,2,FALSE)="钥匙",VLOOKUP(F336,[1]基础经济系数!$B$194:$D$221,3,FALSE),0)</f>
        <v>0</v>
      </c>
      <c r="H336">
        <f>ROUNDDOWN([1]BattlePass!$S$22/通用估算系数!$B$10,2)</f>
        <v>1.28</v>
      </c>
      <c r="I336">
        <f>IF(VLOOKUP(F336,[1]基础经济系数!$B$194:$C$221,2,FALSE)="双倍钥匙",VLOOKUP(F336,[1]基础经济系数!$B$194:$D$221,3,FALSE),0)</f>
        <v>0</v>
      </c>
      <c r="J336">
        <v>0</v>
      </c>
      <c r="K336">
        <f>20*通用估算系数!$B$8</f>
        <v>12</v>
      </c>
      <c r="L336">
        <f>ROUNDDOWN([1]BattlePass!$S$23/通用估算系数!$B$10,2)</f>
        <v>1</v>
      </c>
    </row>
    <row r="337" spans="1:12" x14ac:dyDescent="0.2">
      <c r="A337">
        <f>玩家成长时间线!A337</f>
        <v>336</v>
      </c>
      <c r="B337">
        <f>玩家成长时间线!B337</f>
        <v>8</v>
      </c>
      <c r="C337">
        <f t="shared" si="5"/>
        <v>252.28</v>
      </c>
      <c r="D337">
        <f>MIN(通用估算系数!$B$7*(VLOOKUP(钥匙投放计算!B337,通用估算系数!$N$1:$O$11,2,FALSE)+0.5*(1-VLOOKUP(钥匙投放计算!B337,通用估算系数!$N$1:$O$11,2,FALSE)))*VLOOKUP(B337,通用估算系数!$G$1:$H$11,2,FALSE),通用估算系数!$B$6)</f>
        <v>200</v>
      </c>
      <c r="E337">
        <v>10</v>
      </c>
      <c r="F337">
        <f>IF(MOD(A337,通用估算系数!$B$9),MOD(A337,通用估算系数!$B$9),通用估算系数!$B$9)</f>
        <v>28</v>
      </c>
      <c r="G337">
        <f>IF(VLOOKUP(F337,[1]基础经济系数!$B$194:$C$221,2,FALSE)="钥匙",VLOOKUP(F337,[1]基础经济系数!$B$194:$D$221,3,FALSE),0)</f>
        <v>0</v>
      </c>
      <c r="H337">
        <f>ROUNDDOWN([1]BattlePass!$S$22/通用估算系数!$B$10,2)</f>
        <v>1.28</v>
      </c>
      <c r="I337">
        <f>IF(VLOOKUP(F337,[1]基础经济系数!$B$194:$C$221,2,FALSE)="双倍钥匙",VLOOKUP(F337,[1]基础经济系数!$B$194:$D$221,3,FALSE),0)</f>
        <v>0</v>
      </c>
      <c r="J337">
        <v>0</v>
      </c>
      <c r="K337">
        <f>20*通用估算系数!$B$8</f>
        <v>12</v>
      </c>
      <c r="L337">
        <f>ROUNDDOWN([1]BattlePass!$S$23/通用估算系数!$B$10,2)</f>
        <v>1</v>
      </c>
    </row>
    <row r="338" spans="1:12" x14ac:dyDescent="0.2">
      <c r="A338">
        <f>玩家成长时间线!A338</f>
        <v>337</v>
      </c>
      <c r="B338">
        <f>玩家成长时间线!B338</f>
        <v>8</v>
      </c>
      <c r="C338">
        <f t="shared" si="5"/>
        <v>225.28</v>
      </c>
      <c r="D338">
        <f>MIN(通用估算系数!$B$7*(VLOOKUP(钥匙投放计算!B338,通用估算系数!$N$1:$O$11,2,FALSE)+0.5*(1-VLOOKUP(钥匙投放计算!B338,通用估算系数!$N$1:$O$11,2,FALSE)))*VLOOKUP(B338,通用估算系数!$G$1:$H$11,2,FALSE),通用估算系数!$B$6)</f>
        <v>200</v>
      </c>
      <c r="E338">
        <v>10</v>
      </c>
      <c r="F338">
        <f>IF(MOD(A338,通用估算系数!$B$9),MOD(A338,通用估算系数!$B$9),通用估算系数!$B$9)</f>
        <v>1</v>
      </c>
      <c r="G338">
        <f>IF(VLOOKUP(F338,[1]基础经济系数!$B$194:$C$221,2,FALSE)="钥匙",VLOOKUP(F338,[1]基础经济系数!$B$194:$D$221,3,FALSE),0)</f>
        <v>0</v>
      </c>
      <c r="H338">
        <f>ROUNDDOWN([1]BattlePass!$S$22/通用估算系数!$B$10,2)</f>
        <v>1.28</v>
      </c>
      <c r="I338">
        <f>IF(VLOOKUP(F338,[1]基础经济系数!$B$194:$C$221,2,FALSE)="双倍钥匙",VLOOKUP(F338,[1]基础经济系数!$B$194:$D$221,3,FALSE),0)</f>
        <v>0</v>
      </c>
      <c r="J338">
        <v>0</v>
      </c>
      <c r="K338">
        <f>20*通用估算系数!$B$8</f>
        <v>12</v>
      </c>
      <c r="L338">
        <f>ROUNDDOWN([1]BattlePass!$S$23/通用估算系数!$B$10,2)</f>
        <v>1</v>
      </c>
    </row>
    <row r="339" spans="1:12" x14ac:dyDescent="0.2">
      <c r="A339">
        <f>玩家成长时间线!A339</f>
        <v>338</v>
      </c>
      <c r="B339">
        <f>玩家成长时间线!B339</f>
        <v>8</v>
      </c>
      <c r="C339">
        <f t="shared" si="5"/>
        <v>231.28</v>
      </c>
      <c r="D339">
        <f>MIN(通用估算系数!$B$7*(VLOOKUP(钥匙投放计算!B339,通用估算系数!$N$1:$O$11,2,FALSE)+0.5*(1-VLOOKUP(钥匙投放计算!B339,通用估算系数!$N$1:$O$11,2,FALSE)))*VLOOKUP(B339,通用估算系数!$G$1:$H$11,2,FALSE),通用估算系数!$B$6)</f>
        <v>200</v>
      </c>
      <c r="E339">
        <v>10</v>
      </c>
      <c r="F339">
        <f>IF(MOD(A339,通用估算系数!$B$9),MOD(A339,通用估算系数!$B$9),通用估算系数!$B$9)</f>
        <v>2</v>
      </c>
      <c r="G339">
        <f>IF(VLOOKUP(F339,[1]基础经济系数!$B$194:$C$221,2,FALSE)="钥匙",VLOOKUP(F339,[1]基础经济系数!$B$194:$D$221,3,FALSE),0)</f>
        <v>5</v>
      </c>
      <c r="H339">
        <f>ROUNDDOWN([1]BattlePass!$S$22/通用估算系数!$B$10,2)</f>
        <v>1.28</v>
      </c>
      <c r="I339">
        <f>IF(VLOOKUP(F339,[1]基础经济系数!$B$194:$C$221,2,FALSE)="双倍钥匙",VLOOKUP(F339,[1]基础经济系数!$B$194:$D$221,3,FALSE),0)</f>
        <v>0</v>
      </c>
      <c r="J339">
        <v>0</v>
      </c>
      <c r="K339">
        <f>20*通用估算系数!$B$8</f>
        <v>12</v>
      </c>
      <c r="L339">
        <f>ROUNDDOWN([1]BattlePass!$S$23/通用估算系数!$B$10,2)</f>
        <v>1</v>
      </c>
    </row>
    <row r="340" spans="1:12" x14ac:dyDescent="0.2">
      <c r="A340">
        <f>玩家成长时间线!A340</f>
        <v>339</v>
      </c>
      <c r="B340">
        <f>玩家成长时间线!B340</f>
        <v>9</v>
      </c>
      <c r="C340">
        <f t="shared" si="5"/>
        <v>227.28</v>
      </c>
      <c r="D340">
        <f>MIN(通用估算系数!$B$7*(VLOOKUP(钥匙投放计算!B340,通用估算系数!$N$1:$O$11,2,FALSE)+0.5*(1-VLOOKUP(钥匙投放计算!B340,通用估算系数!$N$1:$O$11,2,FALSE)))*VLOOKUP(B340,通用估算系数!$G$1:$H$11,2,FALSE),通用估算系数!$B$6)</f>
        <v>200</v>
      </c>
      <c r="E340">
        <v>10</v>
      </c>
      <c r="F340">
        <f>IF(MOD(A340,通用估算系数!$B$9),MOD(A340,通用估算系数!$B$9),通用估算系数!$B$9)</f>
        <v>3</v>
      </c>
      <c r="G340">
        <f>IF(VLOOKUP(F340,[1]基础经济系数!$B$194:$C$221,2,FALSE)="钥匙",VLOOKUP(F340,[1]基础经济系数!$B$194:$D$221,3,FALSE),0)</f>
        <v>0</v>
      </c>
      <c r="H340">
        <f>ROUNDDOWN([1]BattlePass!$S$22/通用估算系数!$B$10,2)</f>
        <v>1.28</v>
      </c>
      <c r="I340">
        <f>IF(VLOOKUP(F340,[1]基础经济系数!$B$194:$C$221,2,FALSE)="双倍钥匙",VLOOKUP(F340,[1]基础经济系数!$B$194:$D$221,3,FALSE),0)</f>
        <v>0</v>
      </c>
      <c r="J340">
        <v>0</v>
      </c>
      <c r="K340">
        <f>20*通用估算系数!$B$8</f>
        <v>12</v>
      </c>
      <c r="L340">
        <f>ROUNDDOWN([1]BattlePass!$S$23/通用估算系数!$B$10,2)</f>
        <v>1</v>
      </c>
    </row>
    <row r="341" spans="1:12" x14ac:dyDescent="0.2">
      <c r="A341">
        <f>玩家成长时间线!A341</f>
        <v>340</v>
      </c>
      <c r="B341">
        <f>玩家成长时间线!B341</f>
        <v>9</v>
      </c>
      <c r="C341">
        <f t="shared" si="5"/>
        <v>228.28</v>
      </c>
      <c r="D341">
        <f>MIN(通用估算系数!$B$7*(VLOOKUP(钥匙投放计算!B341,通用估算系数!$N$1:$O$11,2,FALSE)+0.5*(1-VLOOKUP(钥匙投放计算!B341,通用估算系数!$N$1:$O$11,2,FALSE)))*VLOOKUP(B341,通用估算系数!$G$1:$H$11,2,FALSE),通用估算系数!$B$6)</f>
        <v>200</v>
      </c>
      <c r="E341">
        <v>10</v>
      </c>
      <c r="F341">
        <f>IF(MOD(A341,通用估算系数!$B$9),MOD(A341,通用估算系数!$B$9),通用估算系数!$B$9)</f>
        <v>4</v>
      </c>
      <c r="G341">
        <f>IF(VLOOKUP(F341,[1]基础经济系数!$B$194:$C$221,2,FALSE)="钥匙",VLOOKUP(F341,[1]基础经济系数!$B$194:$D$221,3,FALSE),0)</f>
        <v>0</v>
      </c>
      <c r="H341">
        <f>ROUNDDOWN([1]BattlePass!$S$22/通用估算系数!$B$10,2)</f>
        <v>1.28</v>
      </c>
      <c r="I341">
        <f>IF(VLOOKUP(F341,[1]基础经济系数!$B$194:$C$221,2,FALSE)="双倍钥匙",VLOOKUP(F341,[1]基础经济系数!$B$194:$D$221,3,FALSE),0)</f>
        <v>0</v>
      </c>
      <c r="J341">
        <v>0</v>
      </c>
      <c r="K341">
        <f>20*通用估算系数!$B$8</f>
        <v>12</v>
      </c>
      <c r="L341">
        <f>ROUNDDOWN([1]BattlePass!$S$23/通用估算系数!$B$10,2)</f>
        <v>1</v>
      </c>
    </row>
    <row r="342" spans="1:12" x14ac:dyDescent="0.2">
      <c r="A342">
        <f>玩家成长时间线!A342</f>
        <v>341</v>
      </c>
      <c r="B342">
        <f>玩家成长时间线!B342</f>
        <v>9</v>
      </c>
      <c r="C342">
        <f t="shared" si="5"/>
        <v>239.28</v>
      </c>
      <c r="D342">
        <f>MIN(通用估算系数!$B$7*(VLOOKUP(钥匙投放计算!B342,通用估算系数!$N$1:$O$11,2,FALSE)+0.5*(1-VLOOKUP(钥匙投放计算!B342,通用估算系数!$N$1:$O$11,2,FALSE)))*VLOOKUP(B342,通用估算系数!$G$1:$H$11,2,FALSE),通用估算系数!$B$6)</f>
        <v>200</v>
      </c>
      <c r="E342">
        <v>10</v>
      </c>
      <c r="F342">
        <f>IF(MOD(A342,通用估算系数!$B$9),MOD(A342,通用估算系数!$B$9),通用估算系数!$B$9)</f>
        <v>5</v>
      </c>
      <c r="G342">
        <f>IF(VLOOKUP(F342,[1]基础经济系数!$B$194:$C$221,2,FALSE)="钥匙",VLOOKUP(F342,[1]基础经济系数!$B$194:$D$221,3,FALSE),0)</f>
        <v>10</v>
      </c>
      <c r="H342">
        <f>ROUNDDOWN([1]BattlePass!$S$22/通用估算系数!$B$10,2)</f>
        <v>1.28</v>
      </c>
      <c r="I342">
        <f>IF(VLOOKUP(F342,[1]基础经济系数!$B$194:$C$221,2,FALSE)="双倍钥匙",VLOOKUP(F342,[1]基础经济系数!$B$194:$D$221,3,FALSE),0)</f>
        <v>0</v>
      </c>
      <c r="J342">
        <v>0</v>
      </c>
      <c r="K342">
        <f>20*通用估算系数!$B$8</f>
        <v>12</v>
      </c>
      <c r="L342">
        <f>ROUNDDOWN([1]BattlePass!$S$23/通用估算系数!$B$10,2)</f>
        <v>1</v>
      </c>
    </row>
    <row r="343" spans="1:12" x14ac:dyDescent="0.2">
      <c r="A343">
        <f>玩家成长时间线!A343</f>
        <v>342</v>
      </c>
      <c r="B343">
        <f>玩家成长时间线!B343</f>
        <v>10</v>
      </c>
      <c r="C343">
        <f t="shared" si="5"/>
        <v>230.28</v>
      </c>
      <c r="D343">
        <f>MIN(通用估算系数!$B$7*(VLOOKUP(钥匙投放计算!B343,通用估算系数!$N$1:$O$11,2,FALSE)+0.5*(1-VLOOKUP(钥匙投放计算!B343,通用估算系数!$N$1:$O$11,2,FALSE)))*VLOOKUP(B343,通用估算系数!$G$1:$H$11,2,FALSE),通用估算系数!$B$6)</f>
        <v>200</v>
      </c>
      <c r="E343">
        <v>10</v>
      </c>
      <c r="F343">
        <f>IF(MOD(A343,通用估算系数!$B$9),MOD(A343,通用估算系数!$B$9),通用估算系数!$B$9)</f>
        <v>6</v>
      </c>
      <c r="G343">
        <f>IF(VLOOKUP(F343,[1]基础经济系数!$B$194:$C$221,2,FALSE)="钥匙",VLOOKUP(F343,[1]基础经济系数!$B$194:$D$221,3,FALSE),0)</f>
        <v>0</v>
      </c>
      <c r="H343">
        <f>ROUNDDOWN([1]BattlePass!$S$22/通用估算系数!$B$10,2)</f>
        <v>1.28</v>
      </c>
      <c r="I343">
        <f>IF(VLOOKUP(F343,[1]基础经济系数!$B$194:$C$221,2,FALSE)="双倍钥匙",VLOOKUP(F343,[1]基础经济系数!$B$194:$D$221,3,FALSE),0)</f>
        <v>0</v>
      </c>
      <c r="J343">
        <v>0</v>
      </c>
      <c r="K343">
        <f>20*通用估算系数!$B$8</f>
        <v>12</v>
      </c>
      <c r="L343">
        <f>ROUNDDOWN([1]BattlePass!$S$23/通用估算系数!$B$10,2)</f>
        <v>1</v>
      </c>
    </row>
    <row r="344" spans="1:12" x14ac:dyDescent="0.2">
      <c r="A344">
        <f>玩家成长时间线!A344</f>
        <v>343</v>
      </c>
      <c r="B344">
        <f>玩家成长时间线!B344</f>
        <v>10</v>
      </c>
      <c r="C344">
        <f t="shared" si="5"/>
        <v>231.28</v>
      </c>
      <c r="D344">
        <f>MIN(通用估算系数!$B$7*(VLOOKUP(钥匙投放计算!B344,通用估算系数!$N$1:$O$11,2,FALSE)+0.5*(1-VLOOKUP(钥匙投放计算!B344,通用估算系数!$N$1:$O$11,2,FALSE)))*VLOOKUP(B344,通用估算系数!$G$1:$H$11,2,FALSE),通用估算系数!$B$6)</f>
        <v>200</v>
      </c>
      <c r="E344">
        <v>10</v>
      </c>
      <c r="F344">
        <f>IF(MOD(A344,通用估算系数!$B$9),MOD(A344,通用估算系数!$B$9),通用估算系数!$B$9)</f>
        <v>7</v>
      </c>
      <c r="G344">
        <f>IF(VLOOKUP(F344,[1]基础经济系数!$B$194:$C$221,2,FALSE)="钥匙",VLOOKUP(F344,[1]基础经济系数!$B$194:$D$221,3,FALSE),0)</f>
        <v>0</v>
      </c>
      <c r="H344">
        <f>ROUNDDOWN([1]BattlePass!$S$22/通用估算系数!$B$10,2)</f>
        <v>1.28</v>
      </c>
      <c r="I344">
        <f>IF(VLOOKUP(F344,[1]基础经济系数!$B$194:$C$221,2,FALSE)="双倍钥匙",VLOOKUP(F344,[1]基础经济系数!$B$194:$D$221,3,FALSE),0)</f>
        <v>0</v>
      </c>
      <c r="J344">
        <v>0</v>
      </c>
      <c r="K344">
        <f>20*通用估算系数!$B$8</f>
        <v>12</v>
      </c>
      <c r="L344">
        <f>ROUNDDOWN([1]BattlePass!$S$23/通用估算系数!$B$10,2)</f>
        <v>1</v>
      </c>
    </row>
    <row r="345" spans="1:12" x14ac:dyDescent="0.2">
      <c r="A345">
        <f>玩家成长时间线!A345</f>
        <v>344</v>
      </c>
      <c r="B345">
        <f>玩家成长时间线!B345</f>
        <v>10</v>
      </c>
      <c r="C345">
        <f t="shared" si="5"/>
        <v>232.28</v>
      </c>
      <c r="D345">
        <f>MIN(通用估算系数!$B$7*(VLOOKUP(钥匙投放计算!B345,通用估算系数!$N$1:$O$11,2,FALSE)+0.5*(1-VLOOKUP(钥匙投放计算!B345,通用估算系数!$N$1:$O$11,2,FALSE)))*VLOOKUP(B345,通用估算系数!$G$1:$H$11,2,FALSE),通用估算系数!$B$6)</f>
        <v>200</v>
      </c>
      <c r="E345">
        <v>10</v>
      </c>
      <c r="F345">
        <f>IF(MOD(A345,通用估算系数!$B$9),MOD(A345,通用估算系数!$B$9),通用估算系数!$B$9)</f>
        <v>8</v>
      </c>
      <c r="G345">
        <f>IF(VLOOKUP(F345,[1]基础经济系数!$B$194:$C$221,2,FALSE)="钥匙",VLOOKUP(F345,[1]基础经济系数!$B$194:$D$221,3,FALSE),0)</f>
        <v>0</v>
      </c>
      <c r="H345">
        <f>ROUNDDOWN([1]BattlePass!$S$22/通用估算系数!$B$10,2)</f>
        <v>1.28</v>
      </c>
      <c r="I345">
        <f>IF(VLOOKUP(F345,[1]基础经济系数!$B$194:$C$221,2,FALSE)="双倍钥匙",VLOOKUP(F345,[1]基础经济系数!$B$194:$D$221,3,FALSE),0)</f>
        <v>0</v>
      </c>
      <c r="J345">
        <v>0</v>
      </c>
      <c r="K345">
        <f>20*通用估算系数!$B$8</f>
        <v>12</v>
      </c>
      <c r="L345">
        <f>ROUNDDOWN([1]BattlePass!$S$23/通用估算系数!$B$10,2)</f>
        <v>1</v>
      </c>
    </row>
    <row r="346" spans="1:12" x14ac:dyDescent="0.2">
      <c r="A346">
        <f>玩家成长时间线!A346</f>
        <v>345</v>
      </c>
      <c r="B346">
        <f>玩家成长时间线!B346</f>
        <v>10</v>
      </c>
      <c r="C346">
        <f t="shared" si="5"/>
        <v>253.28</v>
      </c>
      <c r="D346">
        <f>MIN(通用估算系数!$B$7*(VLOOKUP(钥匙投放计算!B346,通用估算系数!$N$1:$O$11,2,FALSE)+0.5*(1-VLOOKUP(钥匙投放计算!B346,通用估算系数!$N$1:$O$11,2,FALSE)))*VLOOKUP(B346,通用估算系数!$G$1:$H$11,2,FALSE),通用估算系数!$B$6)</f>
        <v>200</v>
      </c>
      <c r="E346">
        <v>10</v>
      </c>
      <c r="F346">
        <f>IF(MOD(A346,通用估算系数!$B$9),MOD(A346,通用估算系数!$B$9),通用估算系数!$B$9)</f>
        <v>9</v>
      </c>
      <c r="G346">
        <f>IF(VLOOKUP(F346,[1]基础经济系数!$B$194:$C$221,2,FALSE)="钥匙",VLOOKUP(F346,[1]基础经济系数!$B$194:$D$221,3,FALSE),0)</f>
        <v>0</v>
      </c>
      <c r="H346">
        <f>ROUNDDOWN([1]BattlePass!$S$22/通用估算系数!$B$10,2)</f>
        <v>1.28</v>
      </c>
      <c r="I346">
        <f>IF(VLOOKUP(F346,[1]基础经济系数!$B$194:$C$221,2,FALSE)="双倍钥匙",VLOOKUP(F346,[1]基础经济系数!$B$194:$D$221,3,FALSE),0)</f>
        <v>20</v>
      </c>
      <c r="J346">
        <v>0</v>
      </c>
      <c r="K346">
        <f>20*通用估算系数!$B$8</f>
        <v>12</v>
      </c>
      <c r="L346">
        <f>ROUNDDOWN([1]BattlePass!$S$23/通用估算系数!$B$10,2)</f>
        <v>1</v>
      </c>
    </row>
    <row r="347" spans="1:12" x14ac:dyDescent="0.2">
      <c r="A347">
        <f>玩家成长时间线!A347</f>
        <v>346</v>
      </c>
      <c r="B347">
        <f>玩家成长时间线!B347</f>
        <v>10</v>
      </c>
      <c r="C347">
        <f t="shared" si="5"/>
        <v>234.28</v>
      </c>
      <c r="D347">
        <f>MIN(通用估算系数!$B$7*(VLOOKUP(钥匙投放计算!B347,通用估算系数!$N$1:$O$11,2,FALSE)+0.5*(1-VLOOKUP(钥匙投放计算!B347,通用估算系数!$N$1:$O$11,2,FALSE)))*VLOOKUP(B347,通用估算系数!$G$1:$H$11,2,FALSE),通用估算系数!$B$6)</f>
        <v>200</v>
      </c>
      <c r="E347">
        <v>10</v>
      </c>
      <c r="F347">
        <f>IF(MOD(A347,通用估算系数!$B$9),MOD(A347,通用估算系数!$B$9),通用估算系数!$B$9)</f>
        <v>10</v>
      </c>
      <c r="G347">
        <f>IF(VLOOKUP(F347,[1]基础经济系数!$B$194:$C$221,2,FALSE)="钥匙",VLOOKUP(F347,[1]基础经济系数!$B$194:$D$221,3,FALSE),0)</f>
        <v>0</v>
      </c>
      <c r="H347">
        <f>ROUNDDOWN([1]BattlePass!$S$22/通用估算系数!$B$10,2)</f>
        <v>1.28</v>
      </c>
      <c r="I347">
        <f>IF(VLOOKUP(F347,[1]基础经济系数!$B$194:$C$221,2,FALSE)="双倍钥匙",VLOOKUP(F347,[1]基础经济系数!$B$194:$D$221,3,FALSE),0)</f>
        <v>0</v>
      </c>
      <c r="J347">
        <v>0</v>
      </c>
      <c r="K347">
        <f>20*通用估算系数!$B$8</f>
        <v>12</v>
      </c>
      <c r="L347">
        <f>ROUNDDOWN([1]BattlePass!$S$23/通用估算系数!$B$10,2)</f>
        <v>1</v>
      </c>
    </row>
    <row r="348" spans="1:12" x14ac:dyDescent="0.2">
      <c r="A348">
        <f>玩家成长时间线!A348</f>
        <v>347</v>
      </c>
      <c r="B348">
        <f>玩家成长时间线!B348</f>
        <v>10</v>
      </c>
      <c r="C348">
        <f t="shared" si="5"/>
        <v>235.28</v>
      </c>
      <c r="D348">
        <f>MIN(通用估算系数!$B$7*(VLOOKUP(钥匙投放计算!B348,通用估算系数!$N$1:$O$11,2,FALSE)+0.5*(1-VLOOKUP(钥匙投放计算!B348,通用估算系数!$N$1:$O$11,2,FALSE)))*VLOOKUP(B348,通用估算系数!$G$1:$H$11,2,FALSE),通用估算系数!$B$6)</f>
        <v>200</v>
      </c>
      <c r="E348">
        <v>10</v>
      </c>
      <c r="F348">
        <f>IF(MOD(A348,通用估算系数!$B$9),MOD(A348,通用估算系数!$B$9),通用估算系数!$B$9)</f>
        <v>11</v>
      </c>
      <c r="G348">
        <f>IF(VLOOKUP(F348,[1]基础经济系数!$B$194:$C$221,2,FALSE)="钥匙",VLOOKUP(F348,[1]基础经济系数!$B$194:$D$221,3,FALSE),0)</f>
        <v>0</v>
      </c>
      <c r="H348">
        <f>ROUNDDOWN([1]BattlePass!$S$22/通用估算系数!$B$10,2)</f>
        <v>1.28</v>
      </c>
      <c r="I348">
        <f>IF(VLOOKUP(F348,[1]基础经济系数!$B$194:$C$221,2,FALSE)="双倍钥匙",VLOOKUP(F348,[1]基础经济系数!$B$194:$D$221,3,FALSE),0)</f>
        <v>0</v>
      </c>
      <c r="J348">
        <v>0</v>
      </c>
      <c r="K348">
        <f>20*通用估算系数!$B$8</f>
        <v>12</v>
      </c>
      <c r="L348">
        <f>ROUNDDOWN([1]BattlePass!$S$23/通用估算系数!$B$10,2)</f>
        <v>1</v>
      </c>
    </row>
    <row r="349" spans="1:12" x14ac:dyDescent="0.2">
      <c r="A349">
        <f>玩家成长时间线!A349</f>
        <v>348</v>
      </c>
      <c r="B349">
        <f>玩家成长时间线!B349</f>
        <v>10</v>
      </c>
      <c r="C349">
        <f t="shared" si="5"/>
        <v>256.27999999999997</v>
      </c>
      <c r="D349">
        <f>MIN(通用估算系数!$B$7*(VLOOKUP(钥匙投放计算!B349,通用估算系数!$N$1:$O$11,2,FALSE)+0.5*(1-VLOOKUP(钥匙投放计算!B349,通用估算系数!$N$1:$O$11,2,FALSE)))*VLOOKUP(B349,通用估算系数!$G$1:$H$11,2,FALSE),通用估算系数!$B$6)</f>
        <v>200</v>
      </c>
      <c r="E349">
        <v>10</v>
      </c>
      <c r="F349">
        <f>IF(MOD(A349,通用估算系数!$B$9),MOD(A349,通用估算系数!$B$9),通用估算系数!$B$9)</f>
        <v>12</v>
      </c>
      <c r="G349">
        <f>IF(VLOOKUP(F349,[1]基础经济系数!$B$194:$C$221,2,FALSE)="钥匙",VLOOKUP(F349,[1]基础经济系数!$B$194:$D$221,3,FALSE),0)</f>
        <v>0</v>
      </c>
      <c r="H349">
        <f>ROUNDDOWN([1]BattlePass!$S$22/通用估算系数!$B$10,2)</f>
        <v>1.28</v>
      </c>
      <c r="I349">
        <f>IF(VLOOKUP(F349,[1]基础经济系数!$B$194:$C$221,2,FALSE)="双倍钥匙",VLOOKUP(F349,[1]基础经济系数!$B$194:$D$221,3,FALSE),0)</f>
        <v>20</v>
      </c>
      <c r="J349">
        <v>0</v>
      </c>
      <c r="K349">
        <f>20*通用估算系数!$B$8</f>
        <v>12</v>
      </c>
      <c r="L349">
        <f>ROUNDDOWN([1]BattlePass!$S$23/通用估算系数!$B$10,2)</f>
        <v>1</v>
      </c>
    </row>
    <row r="350" spans="1:12" x14ac:dyDescent="0.2">
      <c r="A350">
        <f>玩家成长时间线!A350</f>
        <v>349</v>
      </c>
      <c r="B350">
        <f>玩家成长时间线!B350</f>
        <v>10</v>
      </c>
      <c r="C350">
        <f t="shared" si="5"/>
        <v>237.28</v>
      </c>
      <c r="D350">
        <f>MIN(通用估算系数!$B$7*(VLOOKUP(钥匙投放计算!B350,通用估算系数!$N$1:$O$11,2,FALSE)+0.5*(1-VLOOKUP(钥匙投放计算!B350,通用估算系数!$N$1:$O$11,2,FALSE)))*VLOOKUP(B350,通用估算系数!$G$1:$H$11,2,FALSE),通用估算系数!$B$6)</f>
        <v>200</v>
      </c>
      <c r="E350">
        <v>10</v>
      </c>
      <c r="F350">
        <f>IF(MOD(A350,通用估算系数!$B$9),MOD(A350,通用估算系数!$B$9),通用估算系数!$B$9)</f>
        <v>13</v>
      </c>
      <c r="G350">
        <f>IF(VLOOKUP(F350,[1]基础经济系数!$B$194:$C$221,2,FALSE)="钥匙",VLOOKUP(F350,[1]基础经济系数!$B$194:$D$221,3,FALSE),0)</f>
        <v>0</v>
      </c>
      <c r="H350">
        <f>ROUNDDOWN([1]BattlePass!$S$22/通用估算系数!$B$10,2)</f>
        <v>1.28</v>
      </c>
      <c r="I350">
        <f>IF(VLOOKUP(F350,[1]基础经济系数!$B$194:$C$221,2,FALSE)="双倍钥匙",VLOOKUP(F350,[1]基础经济系数!$B$194:$D$221,3,FALSE),0)</f>
        <v>0</v>
      </c>
      <c r="J350">
        <v>0</v>
      </c>
      <c r="K350">
        <f>20*通用估算系数!$B$8</f>
        <v>12</v>
      </c>
      <c r="L350">
        <f>ROUNDDOWN([1]BattlePass!$S$23/通用估算系数!$B$10,2)</f>
        <v>1</v>
      </c>
    </row>
    <row r="351" spans="1:12" x14ac:dyDescent="0.2">
      <c r="A351">
        <f>玩家成长时间线!A351</f>
        <v>350</v>
      </c>
      <c r="B351">
        <f>玩家成长时间线!B351</f>
        <v>8</v>
      </c>
      <c r="C351">
        <f t="shared" si="5"/>
        <v>238.28</v>
      </c>
      <c r="D351">
        <f>MIN(通用估算系数!$B$7*(VLOOKUP(钥匙投放计算!B351,通用估算系数!$N$1:$O$11,2,FALSE)+0.5*(1-VLOOKUP(钥匙投放计算!B351,通用估算系数!$N$1:$O$11,2,FALSE)))*VLOOKUP(B351,通用估算系数!$G$1:$H$11,2,FALSE),通用估算系数!$B$6)</f>
        <v>200</v>
      </c>
      <c r="E351">
        <v>10</v>
      </c>
      <c r="F351">
        <f>IF(MOD(A351,通用估算系数!$B$9),MOD(A351,通用估算系数!$B$9),通用估算系数!$B$9)</f>
        <v>14</v>
      </c>
      <c r="G351">
        <f>IF(VLOOKUP(F351,[1]基础经济系数!$B$194:$C$221,2,FALSE)="钥匙",VLOOKUP(F351,[1]基础经济系数!$B$194:$D$221,3,FALSE),0)</f>
        <v>0</v>
      </c>
      <c r="H351">
        <f>ROUNDDOWN([1]BattlePass!$S$22/通用估算系数!$B$10,2)</f>
        <v>1.28</v>
      </c>
      <c r="I351">
        <f>IF(VLOOKUP(F351,[1]基础经济系数!$B$194:$C$221,2,FALSE)="双倍钥匙",VLOOKUP(F351,[1]基础经济系数!$B$194:$D$221,3,FALSE),0)</f>
        <v>0</v>
      </c>
      <c r="J351">
        <v>0</v>
      </c>
      <c r="K351">
        <f>20*通用估算系数!$B$8</f>
        <v>12</v>
      </c>
      <c r="L351">
        <f>ROUNDDOWN([1]BattlePass!$S$23/通用估算系数!$B$10,2)</f>
        <v>1</v>
      </c>
    </row>
    <row r="352" spans="1:12" x14ac:dyDescent="0.2">
      <c r="A352">
        <f>玩家成长时间线!A352</f>
        <v>351</v>
      </c>
      <c r="B352">
        <f>玩家成长时间线!B352</f>
        <v>8</v>
      </c>
      <c r="C352">
        <f t="shared" si="5"/>
        <v>239.28</v>
      </c>
      <c r="D352">
        <f>MIN(通用估算系数!$B$7*(VLOOKUP(钥匙投放计算!B352,通用估算系数!$N$1:$O$11,2,FALSE)+0.5*(1-VLOOKUP(钥匙投放计算!B352,通用估算系数!$N$1:$O$11,2,FALSE)))*VLOOKUP(B352,通用估算系数!$G$1:$H$11,2,FALSE),通用估算系数!$B$6)</f>
        <v>200</v>
      </c>
      <c r="E352">
        <v>10</v>
      </c>
      <c r="F352">
        <f>IF(MOD(A352,通用估算系数!$B$9),MOD(A352,通用估算系数!$B$9),通用估算系数!$B$9)</f>
        <v>15</v>
      </c>
      <c r="G352">
        <f>IF(VLOOKUP(F352,[1]基础经济系数!$B$194:$C$221,2,FALSE)="钥匙",VLOOKUP(F352,[1]基础经济系数!$B$194:$D$221,3,FALSE),0)</f>
        <v>0</v>
      </c>
      <c r="H352">
        <f>ROUNDDOWN([1]BattlePass!$S$22/通用估算系数!$B$10,2)</f>
        <v>1.28</v>
      </c>
      <c r="I352">
        <f>IF(VLOOKUP(F352,[1]基础经济系数!$B$194:$C$221,2,FALSE)="双倍钥匙",VLOOKUP(F352,[1]基础经济系数!$B$194:$D$221,3,FALSE),0)</f>
        <v>0</v>
      </c>
      <c r="J352">
        <v>0</v>
      </c>
      <c r="K352">
        <f>20*通用估算系数!$B$8</f>
        <v>12</v>
      </c>
      <c r="L352">
        <f>ROUNDDOWN([1]BattlePass!$S$23/通用估算系数!$B$10,2)</f>
        <v>1</v>
      </c>
    </row>
    <row r="353" spans="1:12" x14ac:dyDescent="0.2">
      <c r="A353">
        <f>玩家成长时间线!A353</f>
        <v>352</v>
      </c>
      <c r="B353">
        <f>玩家成长时间线!B353</f>
        <v>8</v>
      </c>
      <c r="C353">
        <f t="shared" si="5"/>
        <v>260.27999999999997</v>
      </c>
      <c r="D353">
        <f>MIN(通用估算系数!$B$7*(VLOOKUP(钥匙投放计算!B353,通用估算系数!$N$1:$O$11,2,FALSE)+0.5*(1-VLOOKUP(钥匙投放计算!B353,通用估算系数!$N$1:$O$11,2,FALSE)))*VLOOKUP(B353,通用估算系数!$G$1:$H$11,2,FALSE),通用估算系数!$B$6)</f>
        <v>200</v>
      </c>
      <c r="E353">
        <v>10</v>
      </c>
      <c r="F353">
        <f>IF(MOD(A353,通用估算系数!$B$9),MOD(A353,通用估算系数!$B$9),通用估算系数!$B$9)</f>
        <v>16</v>
      </c>
      <c r="G353">
        <f>IF(VLOOKUP(F353,[1]基础经济系数!$B$194:$C$221,2,FALSE)="钥匙",VLOOKUP(F353,[1]基础经济系数!$B$194:$D$221,3,FALSE),0)</f>
        <v>20</v>
      </c>
      <c r="H353">
        <f>ROUNDDOWN([1]BattlePass!$S$22/通用估算系数!$B$10,2)</f>
        <v>1.28</v>
      </c>
      <c r="I353">
        <f>IF(VLOOKUP(F353,[1]基础经济系数!$B$194:$C$221,2,FALSE)="双倍钥匙",VLOOKUP(F353,[1]基础经济系数!$B$194:$D$221,3,FALSE),0)</f>
        <v>0</v>
      </c>
      <c r="J353">
        <v>0</v>
      </c>
      <c r="K353">
        <f>20*通用估算系数!$B$8</f>
        <v>12</v>
      </c>
      <c r="L353">
        <f>ROUNDDOWN([1]BattlePass!$S$23/通用估算系数!$B$10,2)</f>
        <v>1</v>
      </c>
    </row>
    <row r="354" spans="1:12" x14ac:dyDescent="0.2">
      <c r="A354">
        <f>玩家成长时间线!A354</f>
        <v>353</v>
      </c>
      <c r="B354">
        <f>玩家成长时间线!B354</f>
        <v>9</v>
      </c>
      <c r="C354">
        <f t="shared" si="5"/>
        <v>241.28</v>
      </c>
      <c r="D354">
        <f>MIN(通用估算系数!$B$7*(VLOOKUP(钥匙投放计算!B354,通用估算系数!$N$1:$O$11,2,FALSE)+0.5*(1-VLOOKUP(钥匙投放计算!B354,通用估算系数!$N$1:$O$11,2,FALSE)))*VLOOKUP(B354,通用估算系数!$G$1:$H$11,2,FALSE),通用估算系数!$B$6)</f>
        <v>200</v>
      </c>
      <c r="E354">
        <v>10</v>
      </c>
      <c r="F354">
        <f>IF(MOD(A354,通用估算系数!$B$9),MOD(A354,通用估算系数!$B$9),通用估算系数!$B$9)</f>
        <v>17</v>
      </c>
      <c r="G354">
        <f>IF(VLOOKUP(F354,[1]基础经济系数!$B$194:$C$221,2,FALSE)="钥匙",VLOOKUP(F354,[1]基础经济系数!$B$194:$D$221,3,FALSE),0)</f>
        <v>0</v>
      </c>
      <c r="H354">
        <f>ROUNDDOWN([1]BattlePass!$S$22/通用估算系数!$B$10,2)</f>
        <v>1.28</v>
      </c>
      <c r="I354">
        <f>IF(VLOOKUP(F354,[1]基础经济系数!$B$194:$C$221,2,FALSE)="双倍钥匙",VLOOKUP(F354,[1]基础经济系数!$B$194:$D$221,3,FALSE),0)</f>
        <v>0</v>
      </c>
      <c r="J354">
        <v>0</v>
      </c>
      <c r="K354">
        <f>20*通用估算系数!$B$8</f>
        <v>12</v>
      </c>
      <c r="L354">
        <f>ROUNDDOWN([1]BattlePass!$S$23/通用估算系数!$B$10,2)</f>
        <v>1</v>
      </c>
    </row>
    <row r="355" spans="1:12" x14ac:dyDescent="0.2">
      <c r="A355">
        <f>玩家成长时间线!A355</f>
        <v>354</v>
      </c>
      <c r="B355">
        <f>玩家成长时间线!B355</f>
        <v>9</v>
      </c>
      <c r="C355">
        <f t="shared" si="5"/>
        <v>242.28</v>
      </c>
      <c r="D355">
        <f>MIN(通用估算系数!$B$7*(VLOOKUP(钥匙投放计算!B355,通用估算系数!$N$1:$O$11,2,FALSE)+0.5*(1-VLOOKUP(钥匙投放计算!B355,通用估算系数!$N$1:$O$11,2,FALSE)))*VLOOKUP(B355,通用估算系数!$G$1:$H$11,2,FALSE),通用估算系数!$B$6)</f>
        <v>200</v>
      </c>
      <c r="E355">
        <v>10</v>
      </c>
      <c r="F355">
        <f>IF(MOD(A355,通用估算系数!$B$9),MOD(A355,通用估算系数!$B$9),通用估算系数!$B$9)</f>
        <v>18</v>
      </c>
      <c r="G355">
        <f>IF(VLOOKUP(F355,[1]基础经济系数!$B$194:$C$221,2,FALSE)="钥匙",VLOOKUP(F355,[1]基础经济系数!$B$194:$D$221,3,FALSE),0)</f>
        <v>0</v>
      </c>
      <c r="H355">
        <f>ROUNDDOWN([1]BattlePass!$S$22/通用估算系数!$B$10,2)</f>
        <v>1.28</v>
      </c>
      <c r="I355">
        <f>IF(VLOOKUP(F355,[1]基础经济系数!$B$194:$C$221,2,FALSE)="双倍钥匙",VLOOKUP(F355,[1]基础经济系数!$B$194:$D$221,3,FALSE),0)</f>
        <v>0</v>
      </c>
      <c r="J355">
        <v>0</v>
      </c>
      <c r="K355">
        <f>20*通用估算系数!$B$8</f>
        <v>12</v>
      </c>
      <c r="L355">
        <f>ROUNDDOWN([1]BattlePass!$S$23/通用估算系数!$B$10,2)</f>
        <v>1</v>
      </c>
    </row>
    <row r="356" spans="1:12" x14ac:dyDescent="0.2">
      <c r="A356">
        <f>玩家成长时间线!A356</f>
        <v>355</v>
      </c>
      <c r="B356">
        <f>玩家成长时间线!B356</f>
        <v>9</v>
      </c>
      <c r="C356">
        <f t="shared" si="5"/>
        <v>263.27999999999997</v>
      </c>
      <c r="D356">
        <f>MIN(通用估算系数!$B$7*(VLOOKUP(钥匙投放计算!B356,通用估算系数!$N$1:$O$11,2,FALSE)+0.5*(1-VLOOKUP(钥匙投放计算!B356,通用估算系数!$N$1:$O$11,2,FALSE)))*VLOOKUP(B356,通用估算系数!$G$1:$H$11,2,FALSE),通用估算系数!$B$6)</f>
        <v>200</v>
      </c>
      <c r="E356">
        <v>10</v>
      </c>
      <c r="F356">
        <f>IF(MOD(A356,通用估算系数!$B$9),MOD(A356,通用估算系数!$B$9),通用估算系数!$B$9)</f>
        <v>19</v>
      </c>
      <c r="G356">
        <f>IF(VLOOKUP(F356,[1]基础经济系数!$B$194:$C$221,2,FALSE)="钥匙",VLOOKUP(F356,[1]基础经济系数!$B$194:$D$221,3,FALSE),0)</f>
        <v>0</v>
      </c>
      <c r="H356">
        <f>ROUNDDOWN([1]BattlePass!$S$22/通用估算系数!$B$10,2)</f>
        <v>1.28</v>
      </c>
      <c r="I356">
        <f>IF(VLOOKUP(F356,[1]基础经济系数!$B$194:$C$221,2,FALSE)="双倍钥匙",VLOOKUP(F356,[1]基础经济系数!$B$194:$D$221,3,FALSE),0)</f>
        <v>20</v>
      </c>
      <c r="J356">
        <v>0</v>
      </c>
      <c r="K356">
        <f>20*通用估算系数!$B$8</f>
        <v>12</v>
      </c>
      <c r="L356">
        <f>ROUNDDOWN([1]BattlePass!$S$23/通用估算系数!$B$10,2)</f>
        <v>1</v>
      </c>
    </row>
    <row r="357" spans="1:12" x14ac:dyDescent="0.2">
      <c r="A357">
        <f>玩家成长时间线!A357</f>
        <v>356</v>
      </c>
      <c r="B357">
        <f>玩家成长时间线!B357</f>
        <v>10</v>
      </c>
      <c r="C357">
        <f t="shared" si="5"/>
        <v>244.28</v>
      </c>
      <c r="D357">
        <f>MIN(通用估算系数!$B$7*(VLOOKUP(钥匙投放计算!B357,通用估算系数!$N$1:$O$11,2,FALSE)+0.5*(1-VLOOKUP(钥匙投放计算!B357,通用估算系数!$N$1:$O$11,2,FALSE)))*VLOOKUP(B357,通用估算系数!$G$1:$H$11,2,FALSE),通用估算系数!$B$6)</f>
        <v>200</v>
      </c>
      <c r="E357">
        <v>10</v>
      </c>
      <c r="F357">
        <f>IF(MOD(A357,通用估算系数!$B$9),MOD(A357,通用估算系数!$B$9),通用估算系数!$B$9)</f>
        <v>20</v>
      </c>
      <c r="G357">
        <f>IF(VLOOKUP(F357,[1]基础经济系数!$B$194:$C$221,2,FALSE)="钥匙",VLOOKUP(F357,[1]基础经济系数!$B$194:$D$221,3,FALSE),0)</f>
        <v>0</v>
      </c>
      <c r="H357">
        <f>ROUNDDOWN([1]BattlePass!$S$22/通用估算系数!$B$10,2)</f>
        <v>1.28</v>
      </c>
      <c r="I357">
        <f>IF(VLOOKUP(F357,[1]基础经济系数!$B$194:$C$221,2,FALSE)="双倍钥匙",VLOOKUP(F357,[1]基础经济系数!$B$194:$D$221,3,FALSE),0)</f>
        <v>0</v>
      </c>
      <c r="J357">
        <v>0</v>
      </c>
      <c r="K357">
        <f>20*通用估算系数!$B$8</f>
        <v>12</v>
      </c>
      <c r="L357">
        <f>ROUNDDOWN([1]BattlePass!$S$23/通用估算系数!$B$10,2)</f>
        <v>1</v>
      </c>
    </row>
    <row r="358" spans="1:12" x14ac:dyDescent="0.2">
      <c r="A358">
        <f>玩家成长时间线!A358</f>
        <v>357</v>
      </c>
      <c r="B358">
        <f>玩家成长时间线!B358</f>
        <v>10</v>
      </c>
      <c r="C358">
        <f t="shared" si="5"/>
        <v>245.28</v>
      </c>
      <c r="D358">
        <f>MIN(通用估算系数!$B$7*(VLOOKUP(钥匙投放计算!B358,通用估算系数!$N$1:$O$11,2,FALSE)+0.5*(1-VLOOKUP(钥匙投放计算!B358,通用估算系数!$N$1:$O$11,2,FALSE)))*VLOOKUP(B358,通用估算系数!$G$1:$H$11,2,FALSE),通用估算系数!$B$6)</f>
        <v>200</v>
      </c>
      <c r="E358">
        <v>10</v>
      </c>
      <c r="F358">
        <f>IF(MOD(A358,通用估算系数!$B$9),MOD(A358,通用估算系数!$B$9),通用估算系数!$B$9)</f>
        <v>21</v>
      </c>
      <c r="G358">
        <f>IF(VLOOKUP(F358,[1]基础经济系数!$B$194:$C$221,2,FALSE)="钥匙",VLOOKUP(F358,[1]基础经济系数!$B$194:$D$221,3,FALSE),0)</f>
        <v>0</v>
      </c>
      <c r="H358">
        <f>ROUNDDOWN([1]BattlePass!$S$22/通用估算系数!$B$10,2)</f>
        <v>1.28</v>
      </c>
      <c r="I358">
        <f>IF(VLOOKUP(F358,[1]基础经济系数!$B$194:$C$221,2,FALSE)="双倍钥匙",VLOOKUP(F358,[1]基础经济系数!$B$194:$D$221,3,FALSE),0)</f>
        <v>0</v>
      </c>
      <c r="J358">
        <v>0</v>
      </c>
      <c r="K358">
        <f>20*通用估算系数!$B$8</f>
        <v>12</v>
      </c>
      <c r="L358">
        <f>ROUNDDOWN([1]BattlePass!$S$23/通用估算系数!$B$10,2)</f>
        <v>1</v>
      </c>
    </row>
    <row r="359" spans="1:12" x14ac:dyDescent="0.2">
      <c r="A359">
        <f>玩家成长时间线!A359</f>
        <v>358</v>
      </c>
      <c r="B359">
        <f>玩家成长时间线!B359</f>
        <v>10</v>
      </c>
      <c r="C359">
        <f t="shared" si="5"/>
        <v>246.28</v>
      </c>
      <c r="D359">
        <f>MIN(通用估算系数!$B$7*(VLOOKUP(钥匙投放计算!B359,通用估算系数!$N$1:$O$11,2,FALSE)+0.5*(1-VLOOKUP(钥匙投放计算!B359,通用估算系数!$N$1:$O$11,2,FALSE)))*VLOOKUP(B359,通用估算系数!$G$1:$H$11,2,FALSE),通用估算系数!$B$6)</f>
        <v>200</v>
      </c>
      <c r="E359">
        <v>10</v>
      </c>
      <c r="F359">
        <f>IF(MOD(A359,通用估算系数!$B$9),MOD(A359,通用估算系数!$B$9),通用估算系数!$B$9)</f>
        <v>22</v>
      </c>
      <c r="G359">
        <f>IF(VLOOKUP(F359,[1]基础经济系数!$B$194:$C$221,2,FALSE)="钥匙",VLOOKUP(F359,[1]基础经济系数!$B$194:$D$221,3,FALSE),0)</f>
        <v>0</v>
      </c>
      <c r="H359">
        <f>ROUNDDOWN([1]BattlePass!$S$22/通用估算系数!$B$10,2)</f>
        <v>1.28</v>
      </c>
      <c r="I359">
        <f>IF(VLOOKUP(F359,[1]基础经济系数!$B$194:$C$221,2,FALSE)="双倍钥匙",VLOOKUP(F359,[1]基础经济系数!$B$194:$D$221,3,FALSE),0)</f>
        <v>0</v>
      </c>
      <c r="J359">
        <v>0</v>
      </c>
      <c r="K359">
        <f>20*通用估算系数!$B$8</f>
        <v>12</v>
      </c>
      <c r="L359">
        <f>ROUNDDOWN([1]BattlePass!$S$23/通用估算系数!$B$10,2)</f>
        <v>1</v>
      </c>
    </row>
    <row r="360" spans="1:12" x14ac:dyDescent="0.2">
      <c r="A360">
        <f>玩家成长时间线!A360</f>
        <v>359</v>
      </c>
      <c r="B360">
        <f>玩家成长时间线!B360</f>
        <v>10</v>
      </c>
      <c r="C360">
        <f t="shared" si="5"/>
        <v>267.27999999999997</v>
      </c>
      <c r="D360">
        <f>MIN(通用估算系数!$B$7*(VLOOKUP(钥匙投放计算!B360,通用估算系数!$N$1:$O$11,2,FALSE)+0.5*(1-VLOOKUP(钥匙投放计算!B360,通用估算系数!$N$1:$O$11,2,FALSE)))*VLOOKUP(B360,通用估算系数!$G$1:$H$11,2,FALSE),通用估算系数!$B$6)</f>
        <v>200</v>
      </c>
      <c r="E360">
        <v>10</v>
      </c>
      <c r="F360">
        <f>IF(MOD(A360,通用估算系数!$B$9),MOD(A360,通用估算系数!$B$9),通用估算系数!$B$9)</f>
        <v>23</v>
      </c>
      <c r="G360">
        <f>IF(VLOOKUP(F360,[1]基础经济系数!$B$194:$C$221,2,FALSE)="钥匙",VLOOKUP(F360,[1]基础经济系数!$B$194:$D$221,3,FALSE),0)</f>
        <v>0</v>
      </c>
      <c r="H360">
        <f>ROUNDDOWN([1]BattlePass!$S$22/通用估算系数!$B$10,2)</f>
        <v>1.28</v>
      </c>
      <c r="I360">
        <f>IF(VLOOKUP(F360,[1]基础经济系数!$B$194:$C$221,2,FALSE)="双倍钥匙",VLOOKUP(F360,[1]基础经济系数!$B$194:$D$221,3,FALSE),0)</f>
        <v>20</v>
      </c>
      <c r="J360">
        <v>0</v>
      </c>
      <c r="K360">
        <f>20*通用估算系数!$B$8</f>
        <v>12</v>
      </c>
      <c r="L360">
        <f>ROUNDDOWN([1]BattlePass!$S$23/通用估算系数!$B$10,2)</f>
        <v>1</v>
      </c>
    </row>
    <row r="361" spans="1:12" x14ac:dyDescent="0.2">
      <c r="A361">
        <f>玩家成长时间线!A361</f>
        <v>360</v>
      </c>
      <c r="B361">
        <f>玩家成长时间线!B361</f>
        <v>10</v>
      </c>
      <c r="C361">
        <f t="shared" si="5"/>
        <v>248.28</v>
      </c>
      <c r="D361">
        <f>MIN(通用估算系数!$B$7*(VLOOKUP(钥匙投放计算!B361,通用估算系数!$N$1:$O$11,2,FALSE)+0.5*(1-VLOOKUP(钥匙投放计算!B361,通用估算系数!$N$1:$O$11,2,FALSE)))*VLOOKUP(B361,通用估算系数!$G$1:$H$11,2,FALSE),通用估算系数!$B$6)</f>
        <v>200</v>
      </c>
      <c r="E361">
        <v>10</v>
      </c>
      <c r="F361">
        <f>IF(MOD(A361,通用估算系数!$B$9),MOD(A361,通用估算系数!$B$9),通用估算系数!$B$9)</f>
        <v>24</v>
      </c>
      <c r="G361">
        <f>IF(VLOOKUP(F361,[1]基础经济系数!$B$194:$C$221,2,FALSE)="钥匙",VLOOKUP(F361,[1]基础经济系数!$B$194:$D$221,3,FALSE),0)</f>
        <v>0</v>
      </c>
      <c r="H361">
        <f>ROUNDDOWN([1]BattlePass!$S$22/通用估算系数!$B$10,2)</f>
        <v>1.28</v>
      </c>
      <c r="I361">
        <f>IF(VLOOKUP(F361,[1]基础经济系数!$B$194:$C$221,2,FALSE)="双倍钥匙",VLOOKUP(F361,[1]基础经济系数!$B$194:$D$221,3,FALSE),0)</f>
        <v>0</v>
      </c>
      <c r="J361">
        <v>0</v>
      </c>
      <c r="K361">
        <f>20*通用估算系数!$B$8</f>
        <v>12</v>
      </c>
      <c r="L361">
        <f>ROUNDDOWN([1]BattlePass!$S$23/通用估算系数!$B$10,2)</f>
        <v>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8D170-4784-41E6-BA76-757EDB6E799D}">
  <dimension ref="A1:P361"/>
  <sheetViews>
    <sheetView workbookViewId="0">
      <selection activeCell="F18" sqref="F18"/>
    </sheetView>
  </sheetViews>
  <sheetFormatPr defaultRowHeight="14.25" x14ac:dyDescent="0.2"/>
  <cols>
    <col min="1" max="1" width="11.75" bestFit="1" customWidth="1"/>
    <col min="2" max="2" width="9.25" bestFit="1" customWidth="1"/>
    <col min="3" max="3" width="15.125" bestFit="1" customWidth="1"/>
    <col min="11" max="11" width="13" bestFit="1" customWidth="1"/>
    <col min="12" max="12" width="11.375" bestFit="1" customWidth="1"/>
  </cols>
  <sheetData>
    <row r="1" spans="1:16" x14ac:dyDescent="0.2">
      <c r="A1" t="s">
        <v>1</v>
      </c>
      <c r="B1" t="s">
        <v>2</v>
      </c>
      <c r="C1" t="s">
        <v>45</v>
      </c>
      <c r="D1" t="s">
        <v>122</v>
      </c>
      <c r="E1" t="s">
        <v>121</v>
      </c>
      <c r="F1" t="s">
        <v>112</v>
      </c>
      <c r="G1" t="s">
        <v>113</v>
      </c>
      <c r="H1" t="s">
        <v>114</v>
      </c>
      <c r="I1" t="s">
        <v>115</v>
      </c>
      <c r="J1" t="s">
        <v>123</v>
      </c>
      <c r="K1" t="s">
        <v>116</v>
      </c>
      <c r="L1" t="s">
        <v>117</v>
      </c>
      <c r="M1" t="s">
        <v>118</v>
      </c>
      <c r="N1" t="s">
        <v>119</v>
      </c>
      <c r="O1" t="s">
        <v>120</v>
      </c>
      <c r="P1" t="s">
        <v>125</v>
      </c>
    </row>
    <row r="2" spans="1:16" x14ac:dyDescent="0.2">
      <c r="A2">
        <f>玩家成长时间线!A2</f>
        <v>1</v>
      </c>
      <c r="B2">
        <f>玩家成长时间线!B2</f>
        <v>1</v>
      </c>
      <c r="C2">
        <f>IF(MOD(A2,通用估算系数!$B$9),MOD(A2,通用估算系数!$B$9),通用估算系数!$B$9)</f>
        <v>1</v>
      </c>
      <c r="D2">
        <f>SUM($E$2:E2)</f>
        <v>28.102748659003829</v>
      </c>
      <c r="E2">
        <f>SUM(F2:P2)</f>
        <v>28.102748659003829</v>
      </c>
      <c r="F2">
        <f>VLOOKUP(C2,[1]基础经济系数!$B$194:$H$221,7,FALSE)</f>
        <v>0</v>
      </c>
      <c r="G2">
        <f>IF(MOD(A2,7)=0,50,0)</f>
        <v>0</v>
      </c>
      <c r="H2">
        <f>1910/360</f>
        <v>5.3055555555555554</v>
      </c>
      <c r="I2">
        <f>3*宝箱投放计算!D2</f>
        <v>3.7584</v>
      </c>
      <c r="J2">
        <f>5*宝箱投放计算!E2</f>
        <v>3.75</v>
      </c>
      <c r="K2">
        <f>(5*1000+10*200)/2900</f>
        <v>2.4137931034482758</v>
      </c>
      <c r="L2">
        <f>IF(B2=B1,0,VLOOKUP(B2,通用估算系数!$AK$1:$AL$11,2,FALSE))</f>
        <v>0</v>
      </c>
      <c r="M2">
        <f>IF(MOD(A2,28)=0,100,0)</f>
        <v>0</v>
      </c>
      <c r="N2">
        <f>1030/80</f>
        <v>12.875</v>
      </c>
      <c r="O2">
        <f>IFERROR(VLOOKUP(A2,[1]游戏时长规划!$AE$3:$AL$33,8,FALSE),0)</f>
        <v>0</v>
      </c>
      <c r="P2">
        <f>IFERROR(VLOOKUP(A2,[1]基础经济系数!$J$123:$O$153,6,FALSE),0)</f>
        <v>0</v>
      </c>
    </row>
    <row r="3" spans="1:16" x14ac:dyDescent="0.2">
      <c r="A3">
        <f>玩家成长时间线!A3</f>
        <v>2</v>
      </c>
      <c r="B3">
        <f>玩家成长时间线!B3</f>
        <v>1</v>
      </c>
      <c r="C3">
        <f>IF(MOD(A3,通用估算系数!$B$9),MOD(A3,通用估算系数!$B$9),通用估算系数!$B$9)</f>
        <v>2</v>
      </c>
      <c r="D3">
        <f>SUM($E$2:E3)</f>
        <v>56.385497318007658</v>
      </c>
      <c r="E3">
        <f t="shared" ref="E3:E66" si="0">SUM(F3:P3)</f>
        <v>28.282748659003829</v>
      </c>
      <c r="F3">
        <f>VLOOKUP(C3,[1]基础经济系数!$B$194:$H$221,7,FALSE)</f>
        <v>0</v>
      </c>
      <c r="G3">
        <f t="shared" ref="G3:G66" si="1">IF(MOD(A3,7)=0,50,0)</f>
        <v>0</v>
      </c>
      <c r="H3">
        <f t="shared" ref="H3:H66" si="2">1910/360</f>
        <v>5.3055555555555554</v>
      </c>
      <c r="I3">
        <f>3*宝箱投放计算!D3</f>
        <v>3.9383999999999997</v>
      </c>
      <c r="J3">
        <f>5*宝箱投放计算!E3</f>
        <v>3.75</v>
      </c>
      <c r="K3">
        <f>(5*1000+10*200)/2900</f>
        <v>2.4137931034482758</v>
      </c>
      <c r="L3">
        <f>IF(B3=B2,0,VLOOKUP(B3,通用估算系数!$AK$1:$AL$11,2,FALSE))</f>
        <v>0</v>
      </c>
      <c r="M3">
        <f t="shared" ref="M3:M66" si="3">IF(MOD(A3,28)=0,100,0)</f>
        <v>0</v>
      </c>
      <c r="N3">
        <f t="shared" ref="N3:N66" si="4">1030/80</f>
        <v>12.875</v>
      </c>
      <c r="O3">
        <f>IFERROR(VLOOKUP(A3,[1]游戏时长规划!$AE$3:$AL$33,8,FALSE),0)</f>
        <v>0</v>
      </c>
      <c r="P3">
        <f>IFERROR(VLOOKUP(A3,[1]基础经济系数!$J$123:$O$153,6,FALSE),0)</f>
        <v>0</v>
      </c>
    </row>
    <row r="4" spans="1:16" x14ac:dyDescent="0.2">
      <c r="A4">
        <f>玩家成长时间线!A4</f>
        <v>3</v>
      </c>
      <c r="B4">
        <f>玩家成长时间线!B4</f>
        <v>2</v>
      </c>
      <c r="C4">
        <f>IF(MOD(A4,通用估算系数!$B$9),MOD(A4,通用估算系数!$B$9),通用估算系数!$B$9)</f>
        <v>3</v>
      </c>
      <c r="D4">
        <f>SUM($E$2:E4)</f>
        <v>141.35824597701148</v>
      </c>
      <c r="E4">
        <f t="shared" si="0"/>
        <v>84.972748659003827</v>
      </c>
      <c r="F4">
        <f>VLOOKUP(C4,[1]基础经济系数!$B$194:$H$221,7,FALSE)</f>
        <v>0</v>
      </c>
      <c r="G4">
        <f t="shared" si="1"/>
        <v>0</v>
      </c>
      <c r="H4">
        <f t="shared" si="2"/>
        <v>5.3055555555555554</v>
      </c>
      <c r="I4">
        <f>3*宝箱投放计算!D4</f>
        <v>8.3783999999999992</v>
      </c>
      <c r="J4">
        <f>5*宝箱投放计算!E4</f>
        <v>6</v>
      </c>
      <c r="K4">
        <f t="shared" ref="K4:K67" si="5">(5*1000+10*200)/2900</f>
        <v>2.4137931034482758</v>
      </c>
      <c r="L4">
        <f>IF(B4=B3,0,VLOOKUP(B4,通用估算系数!$AK$1:$AL$11,2,FALSE))</f>
        <v>50</v>
      </c>
      <c r="M4">
        <f t="shared" si="3"/>
        <v>0</v>
      </c>
      <c r="N4">
        <f t="shared" si="4"/>
        <v>12.875</v>
      </c>
      <c r="O4">
        <f>IFERROR(VLOOKUP(A4,[1]游戏时长规划!$AE$3:$AL$33,8,FALSE),0)</f>
        <v>0</v>
      </c>
      <c r="P4">
        <f>IFERROR(VLOOKUP(A4,[1]基础经济系数!$J$123:$O$153,6,FALSE),0)</f>
        <v>0</v>
      </c>
    </row>
    <row r="5" spans="1:16" x14ac:dyDescent="0.2">
      <c r="A5">
        <f>玩家成长时间线!A5</f>
        <v>4</v>
      </c>
      <c r="B5">
        <f>玩家成长时间线!B5</f>
        <v>3</v>
      </c>
      <c r="C5">
        <f>IF(MOD(A5,通用估算系数!$B$9),MOD(A5,通用估算系数!$B$9),通用估算系数!$B$9)</f>
        <v>4</v>
      </c>
      <c r="D5">
        <f>SUM($E$2:E5)</f>
        <v>315.70099463601531</v>
      </c>
      <c r="E5">
        <f t="shared" si="0"/>
        <v>174.34274865900383</v>
      </c>
      <c r="F5">
        <f>VLOOKUP(C5,[1]基础经济系数!$B$194:$H$221,7,FALSE)</f>
        <v>0</v>
      </c>
      <c r="G5">
        <f t="shared" si="1"/>
        <v>0</v>
      </c>
      <c r="H5">
        <f t="shared" si="2"/>
        <v>5.3055555555555554</v>
      </c>
      <c r="I5">
        <f>3*宝箱投放计算!D5</f>
        <v>6.2484000000000002</v>
      </c>
      <c r="J5">
        <f>5*宝箱投放计算!E5</f>
        <v>7.5</v>
      </c>
      <c r="K5">
        <f t="shared" si="5"/>
        <v>2.4137931034482758</v>
      </c>
      <c r="L5">
        <f>IF(B5=B4,0,VLOOKUP(B5,通用估算系数!$AK$1:$AL$11,2,FALSE))</f>
        <v>100</v>
      </c>
      <c r="M5">
        <f t="shared" si="3"/>
        <v>0</v>
      </c>
      <c r="N5">
        <f t="shared" si="4"/>
        <v>12.875</v>
      </c>
      <c r="O5">
        <f>IFERROR(VLOOKUP(A5,[1]游戏时长规划!$AE$3:$AL$33,8,FALSE),0)</f>
        <v>40</v>
      </c>
      <c r="P5">
        <f>IFERROR(VLOOKUP(A5,[1]基础经济系数!$J$123:$O$153,6,FALSE),0)</f>
        <v>0</v>
      </c>
    </row>
    <row r="6" spans="1:16" x14ac:dyDescent="0.2">
      <c r="A6">
        <f>玩家成长时间线!A6</f>
        <v>5</v>
      </c>
      <c r="B6">
        <f>玩家成长时间线!B6</f>
        <v>3</v>
      </c>
      <c r="C6">
        <f>IF(MOD(A6,通用估算系数!$B$9),MOD(A6,通用估算系数!$B$9),通用估算系数!$B$9)</f>
        <v>5</v>
      </c>
      <c r="D6">
        <f>SUM($E$2:E6)</f>
        <v>350.37374329501915</v>
      </c>
      <c r="E6">
        <f t="shared" si="0"/>
        <v>34.67274865900383</v>
      </c>
      <c r="F6">
        <f>VLOOKUP(C6,[1]基础经济系数!$B$194:$H$221,7,FALSE)</f>
        <v>0</v>
      </c>
      <c r="G6">
        <f t="shared" si="1"/>
        <v>0</v>
      </c>
      <c r="H6">
        <f t="shared" si="2"/>
        <v>5.3055555555555554</v>
      </c>
      <c r="I6">
        <f>3*宝箱投放计算!D6</f>
        <v>6.5784000000000002</v>
      </c>
      <c r="J6">
        <f>5*宝箱投放计算!E6</f>
        <v>7.5</v>
      </c>
      <c r="K6">
        <f t="shared" si="5"/>
        <v>2.4137931034482758</v>
      </c>
      <c r="L6">
        <f>IF(B6=B5,0,VLOOKUP(B6,通用估算系数!$AK$1:$AL$11,2,FALSE))</f>
        <v>0</v>
      </c>
      <c r="M6">
        <f t="shared" si="3"/>
        <v>0</v>
      </c>
      <c r="N6">
        <f t="shared" si="4"/>
        <v>12.875</v>
      </c>
      <c r="O6">
        <f>IFERROR(VLOOKUP(A6,[1]游戏时长规划!$AE$3:$AL$33,8,FALSE),0)</f>
        <v>0</v>
      </c>
      <c r="P6">
        <f>IFERROR(VLOOKUP(A6,[1]基础经济系数!$J$123:$O$153,6,FALSE),0)</f>
        <v>0</v>
      </c>
    </row>
    <row r="7" spans="1:16" x14ac:dyDescent="0.2">
      <c r="A7">
        <f>玩家成长时间线!A7</f>
        <v>6</v>
      </c>
      <c r="B7">
        <f>玩家成长时间线!B7</f>
        <v>3</v>
      </c>
      <c r="C7">
        <f>IF(MOD(A7,通用估算系数!$B$9),MOD(A7,通用估算系数!$B$9),通用估算系数!$B$9)</f>
        <v>6</v>
      </c>
      <c r="D7">
        <f>SUM($E$2:E7)</f>
        <v>494.77649195402296</v>
      </c>
      <c r="E7">
        <f t="shared" si="0"/>
        <v>144.40274865900381</v>
      </c>
      <c r="F7">
        <f>VLOOKUP(C7,[1]基础经济系数!$B$194:$H$221,7,FALSE)</f>
        <v>50</v>
      </c>
      <c r="G7">
        <f t="shared" si="1"/>
        <v>0</v>
      </c>
      <c r="H7">
        <f t="shared" si="2"/>
        <v>5.3055555555555554</v>
      </c>
      <c r="I7">
        <f>3*宝箱投放计算!D7</f>
        <v>6.3084000000000007</v>
      </c>
      <c r="J7">
        <f>5*宝箱投放计算!E7</f>
        <v>7.5</v>
      </c>
      <c r="K7">
        <f t="shared" si="5"/>
        <v>2.4137931034482758</v>
      </c>
      <c r="L7">
        <f>IF(B7=B6,0,VLOOKUP(B7,通用估算系数!$AK$1:$AL$11,2,FALSE))</f>
        <v>0</v>
      </c>
      <c r="M7">
        <f t="shared" si="3"/>
        <v>0</v>
      </c>
      <c r="N7">
        <f t="shared" si="4"/>
        <v>12.875</v>
      </c>
      <c r="O7">
        <f>IFERROR(VLOOKUP(A7,[1]游戏时长规划!$AE$3:$AL$33,8,FALSE),0)</f>
        <v>60</v>
      </c>
      <c r="P7">
        <f>IFERROR(VLOOKUP(A7,[1]基础经济系数!$J$123:$O$153,6,FALSE),0)</f>
        <v>0</v>
      </c>
    </row>
    <row r="8" spans="1:16" x14ac:dyDescent="0.2">
      <c r="A8">
        <f>玩家成长时间线!A8</f>
        <v>7</v>
      </c>
      <c r="B8">
        <f>玩家成长时间线!B8</f>
        <v>3</v>
      </c>
      <c r="C8">
        <f>IF(MOD(A8,通用估算系数!$B$9),MOD(A8,通用估算系数!$B$9),通用估算系数!$B$9)</f>
        <v>7</v>
      </c>
      <c r="D8">
        <f>SUM($E$2:E8)</f>
        <v>679.20924061302685</v>
      </c>
      <c r="E8">
        <f t="shared" si="0"/>
        <v>184.43274865900383</v>
      </c>
      <c r="F8">
        <f>VLOOKUP(C8,[1]基础经济系数!$B$194:$H$221,7,FALSE)</f>
        <v>0</v>
      </c>
      <c r="G8">
        <f t="shared" si="1"/>
        <v>50</v>
      </c>
      <c r="H8">
        <f t="shared" si="2"/>
        <v>5.3055555555555554</v>
      </c>
      <c r="I8">
        <f>3*宝箱投放计算!D8</f>
        <v>6.3384</v>
      </c>
      <c r="J8">
        <f>5*宝箱投放计算!E8</f>
        <v>7.5</v>
      </c>
      <c r="K8">
        <f t="shared" si="5"/>
        <v>2.4137931034482758</v>
      </c>
      <c r="L8">
        <f>IF(B8=B7,0,VLOOKUP(B8,通用估算系数!$AK$1:$AL$11,2,FALSE))</f>
        <v>0</v>
      </c>
      <c r="M8">
        <f t="shared" si="3"/>
        <v>0</v>
      </c>
      <c r="N8">
        <f t="shared" si="4"/>
        <v>12.875</v>
      </c>
      <c r="O8">
        <f>IFERROR(VLOOKUP(A8,[1]游戏时长规划!$AE$3:$AL$33,8,FALSE),0)</f>
        <v>0</v>
      </c>
      <c r="P8">
        <f>IFERROR(VLOOKUP(A8,[1]基础经济系数!$J$123:$O$153,6,FALSE),0)</f>
        <v>100</v>
      </c>
    </row>
    <row r="9" spans="1:16" x14ac:dyDescent="0.2">
      <c r="A9">
        <f>玩家成长时间线!A9</f>
        <v>8</v>
      </c>
      <c r="B9">
        <f>玩家成长时间线!B9</f>
        <v>3</v>
      </c>
      <c r="C9">
        <f>IF(MOD(A9,通用估算系数!$B$9),MOD(A9,通用估算系数!$B$9),通用估算系数!$B$9)</f>
        <v>8</v>
      </c>
      <c r="D9">
        <f>SUM($E$2:E9)</f>
        <v>713.67198927203071</v>
      </c>
      <c r="E9">
        <f t="shared" si="0"/>
        <v>34.462748659003829</v>
      </c>
      <c r="F9">
        <f>VLOOKUP(C9,[1]基础经济系数!$B$194:$H$221,7,FALSE)</f>
        <v>0</v>
      </c>
      <c r="G9">
        <f t="shared" si="1"/>
        <v>0</v>
      </c>
      <c r="H9">
        <f t="shared" si="2"/>
        <v>5.3055555555555554</v>
      </c>
      <c r="I9">
        <f>3*宝箱投放计算!D9</f>
        <v>6.3683999999999994</v>
      </c>
      <c r="J9">
        <f>5*宝箱投放计算!E9</f>
        <v>7.5</v>
      </c>
      <c r="K9">
        <f t="shared" si="5"/>
        <v>2.4137931034482758</v>
      </c>
      <c r="L9">
        <f>IF(B9=B8,0,VLOOKUP(B9,通用估算系数!$AK$1:$AL$11,2,FALSE))</f>
        <v>0</v>
      </c>
      <c r="M9">
        <f t="shared" si="3"/>
        <v>0</v>
      </c>
      <c r="N9">
        <f t="shared" si="4"/>
        <v>12.875</v>
      </c>
      <c r="O9">
        <f>IFERROR(VLOOKUP(A9,[1]游戏时长规划!$AE$3:$AL$33,8,FALSE),0)</f>
        <v>0</v>
      </c>
      <c r="P9">
        <f>IFERROR(VLOOKUP(A9,[1]基础经济系数!$J$123:$O$153,6,FALSE),0)</f>
        <v>0</v>
      </c>
    </row>
    <row r="10" spans="1:16" x14ac:dyDescent="0.2">
      <c r="A10">
        <f>玩家成长时间线!A10</f>
        <v>9</v>
      </c>
      <c r="B10">
        <f>玩家成长时间线!B10</f>
        <v>4</v>
      </c>
      <c r="C10">
        <f>IF(MOD(A10,通用估算系数!$B$9),MOD(A10,通用估算系数!$B$9),通用估算系数!$B$9)</f>
        <v>9</v>
      </c>
      <c r="D10">
        <f>SUM($E$2:E10)</f>
        <v>848.46473793103451</v>
      </c>
      <c r="E10">
        <f t="shared" si="0"/>
        <v>134.79274865900385</v>
      </c>
      <c r="F10">
        <f>VLOOKUP(C10,[1]基础经济系数!$B$194:$H$221,7,FALSE)</f>
        <v>0</v>
      </c>
      <c r="G10">
        <f t="shared" si="1"/>
        <v>0</v>
      </c>
      <c r="H10">
        <f t="shared" si="2"/>
        <v>5.3055555555555554</v>
      </c>
      <c r="I10">
        <f>3*宝箱投放计算!D10</f>
        <v>6.6984000000000004</v>
      </c>
      <c r="J10">
        <f>5*宝箱投放计算!E10</f>
        <v>7.5</v>
      </c>
      <c r="K10">
        <f t="shared" si="5"/>
        <v>2.4137931034482758</v>
      </c>
      <c r="L10">
        <f>IF(B10=B9,0,VLOOKUP(B10,通用估算系数!$AK$1:$AL$11,2,FALSE))</f>
        <v>100</v>
      </c>
      <c r="M10">
        <f t="shared" si="3"/>
        <v>0</v>
      </c>
      <c r="N10">
        <f t="shared" si="4"/>
        <v>12.875</v>
      </c>
      <c r="O10">
        <f>IFERROR(VLOOKUP(A10,[1]游戏时长规划!$AE$3:$AL$33,8,FALSE),0)</f>
        <v>0</v>
      </c>
      <c r="P10">
        <f>IFERROR(VLOOKUP(A10,[1]基础经济系数!$J$123:$O$153,6,FALSE),0)</f>
        <v>0</v>
      </c>
    </row>
    <row r="11" spans="1:16" x14ac:dyDescent="0.2">
      <c r="A11">
        <f>玩家成长时间线!A11</f>
        <v>10</v>
      </c>
      <c r="B11">
        <f>玩家成长时间线!B11</f>
        <v>4</v>
      </c>
      <c r="C11">
        <f>IF(MOD(A11,通用估算系数!$B$9),MOD(A11,通用估算系数!$B$9),通用估算系数!$B$9)</f>
        <v>10</v>
      </c>
      <c r="D11">
        <f>SUM($E$2:E11)</f>
        <v>882.68748659003836</v>
      </c>
      <c r="E11">
        <f t="shared" si="0"/>
        <v>34.222748659003834</v>
      </c>
      <c r="F11">
        <f>VLOOKUP(C11,[1]基础经济系数!$B$194:$H$221,7,FALSE)</f>
        <v>0</v>
      </c>
      <c r="G11">
        <f t="shared" si="1"/>
        <v>0</v>
      </c>
      <c r="H11">
        <f t="shared" si="2"/>
        <v>5.3055555555555554</v>
      </c>
      <c r="I11">
        <f>3*宝箱投放计算!D11</f>
        <v>6.128400000000001</v>
      </c>
      <c r="J11">
        <f>5*宝箱投放计算!E11</f>
        <v>7.5</v>
      </c>
      <c r="K11">
        <f t="shared" si="5"/>
        <v>2.4137931034482758</v>
      </c>
      <c r="L11">
        <f>IF(B11=B10,0,VLOOKUP(B11,通用估算系数!$AK$1:$AL$11,2,FALSE))</f>
        <v>0</v>
      </c>
      <c r="M11">
        <f t="shared" si="3"/>
        <v>0</v>
      </c>
      <c r="N11">
        <f t="shared" si="4"/>
        <v>12.875</v>
      </c>
      <c r="O11">
        <f>IFERROR(VLOOKUP(A11,[1]游戏时长规划!$AE$3:$AL$33,8,FALSE),0)</f>
        <v>0</v>
      </c>
      <c r="P11">
        <f>IFERROR(VLOOKUP(A11,[1]基础经济系数!$J$123:$O$153,6,FALSE),0)</f>
        <v>0</v>
      </c>
    </row>
    <row r="12" spans="1:16" x14ac:dyDescent="0.2">
      <c r="A12">
        <f>玩家成长时间线!A12</f>
        <v>11</v>
      </c>
      <c r="B12">
        <f>玩家成长时间线!B12</f>
        <v>4</v>
      </c>
      <c r="C12">
        <f>IF(MOD(A12,通用估算系数!$B$9),MOD(A12,通用估算系数!$B$9),通用估算系数!$B$9)</f>
        <v>11</v>
      </c>
      <c r="D12">
        <f>SUM($E$2:E12)</f>
        <v>916.94023524904219</v>
      </c>
      <c r="E12">
        <f t="shared" si="0"/>
        <v>34.252748659003835</v>
      </c>
      <c r="F12">
        <f>VLOOKUP(C12,[1]基础经济系数!$B$194:$H$221,7,FALSE)</f>
        <v>0</v>
      </c>
      <c r="G12">
        <f t="shared" si="1"/>
        <v>0</v>
      </c>
      <c r="H12">
        <f t="shared" si="2"/>
        <v>5.3055555555555554</v>
      </c>
      <c r="I12">
        <f>3*宝箱投放计算!D12</f>
        <v>6.1584000000000003</v>
      </c>
      <c r="J12">
        <f>5*宝箱投放计算!E12</f>
        <v>7.5</v>
      </c>
      <c r="K12">
        <f t="shared" si="5"/>
        <v>2.4137931034482758</v>
      </c>
      <c r="L12">
        <f>IF(B12=B11,0,VLOOKUP(B12,通用估算系数!$AK$1:$AL$11,2,FALSE))</f>
        <v>0</v>
      </c>
      <c r="M12">
        <f t="shared" si="3"/>
        <v>0</v>
      </c>
      <c r="N12">
        <f t="shared" si="4"/>
        <v>12.875</v>
      </c>
      <c r="O12">
        <f>IFERROR(VLOOKUP(A12,[1]游戏时长规划!$AE$3:$AL$33,8,FALSE),0)</f>
        <v>0</v>
      </c>
      <c r="P12">
        <f>IFERROR(VLOOKUP(A12,[1]基础经济系数!$J$123:$O$153,6,FALSE),0)</f>
        <v>0</v>
      </c>
    </row>
    <row r="13" spans="1:16" x14ac:dyDescent="0.2">
      <c r="A13">
        <f>玩家成长时间线!A13</f>
        <v>12</v>
      </c>
      <c r="B13">
        <f>玩家成长时间线!B13</f>
        <v>4</v>
      </c>
      <c r="C13">
        <f>IF(MOD(A13,通用估算系数!$B$9),MOD(A13,通用估算系数!$B$9),通用估算系数!$B$9)</f>
        <v>12</v>
      </c>
      <c r="D13">
        <f>SUM($E$2:E13)</f>
        <v>1031.8229839080459</v>
      </c>
      <c r="E13">
        <f t="shared" si="0"/>
        <v>114.88274865900382</v>
      </c>
      <c r="F13">
        <f>VLOOKUP(C13,[1]基础经济系数!$B$194:$H$221,7,FALSE)</f>
        <v>0</v>
      </c>
      <c r="G13">
        <f t="shared" si="1"/>
        <v>0</v>
      </c>
      <c r="H13">
        <f t="shared" si="2"/>
        <v>5.3055555555555554</v>
      </c>
      <c r="I13">
        <f>3*宝箱投放计算!D13</f>
        <v>6.7883999999999993</v>
      </c>
      <c r="J13">
        <f>5*宝箱投放计算!E13</f>
        <v>7.5</v>
      </c>
      <c r="K13">
        <f t="shared" si="5"/>
        <v>2.4137931034482758</v>
      </c>
      <c r="L13">
        <f>IF(B13=B12,0,VLOOKUP(B13,通用估算系数!$AK$1:$AL$11,2,FALSE))</f>
        <v>0</v>
      </c>
      <c r="M13">
        <f t="shared" si="3"/>
        <v>0</v>
      </c>
      <c r="N13">
        <f t="shared" si="4"/>
        <v>12.875</v>
      </c>
      <c r="O13">
        <f>IFERROR(VLOOKUP(A13,[1]游戏时长规划!$AE$3:$AL$33,8,FALSE),0)</f>
        <v>80</v>
      </c>
      <c r="P13">
        <f>IFERROR(VLOOKUP(A13,[1]基础经济系数!$J$123:$O$153,6,FALSE),0)</f>
        <v>0</v>
      </c>
    </row>
    <row r="14" spans="1:16" x14ac:dyDescent="0.2">
      <c r="A14">
        <f>玩家成长时间线!A14</f>
        <v>13</v>
      </c>
      <c r="B14">
        <f>玩家成长时间线!B14</f>
        <v>4</v>
      </c>
      <c r="C14">
        <f>IF(MOD(A14,通用估算系数!$B$9),MOD(A14,通用估算系数!$B$9),通用估算系数!$B$9)</f>
        <v>13</v>
      </c>
      <c r="D14">
        <f>SUM($E$2:E14)</f>
        <v>1166.1357325670497</v>
      </c>
      <c r="E14">
        <f t="shared" si="0"/>
        <v>134.31274865900383</v>
      </c>
      <c r="F14">
        <f>VLOOKUP(C14,[1]基础经济系数!$B$194:$H$221,7,FALSE)</f>
        <v>100</v>
      </c>
      <c r="G14">
        <f t="shared" si="1"/>
        <v>0</v>
      </c>
      <c r="H14">
        <f t="shared" si="2"/>
        <v>5.3055555555555554</v>
      </c>
      <c r="I14">
        <f>3*宝箱投放计算!D14</f>
        <v>6.2183999999999999</v>
      </c>
      <c r="J14">
        <f>5*宝箱投放计算!E14</f>
        <v>7.5</v>
      </c>
      <c r="K14">
        <f t="shared" si="5"/>
        <v>2.4137931034482758</v>
      </c>
      <c r="L14">
        <f>IF(B14=B13,0,VLOOKUP(B14,通用估算系数!$AK$1:$AL$11,2,FALSE))</f>
        <v>0</v>
      </c>
      <c r="M14">
        <f t="shared" si="3"/>
        <v>0</v>
      </c>
      <c r="N14">
        <f t="shared" si="4"/>
        <v>12.875</v>
      </c>
      <c r="O14">
        <f>IFERROR(VLOOKUP(A14,[1]游戏时长规划!$AE$3:$AL$33,8,FALSE),0)</f>
        <v>0</v>
      </c>
      <c r="P14">
        <f>IFERROR(VLOOKUP(A14,[1]基础经济系数!$J$123:$O$153,6,FALSE),0)</f>
        <v>0</v>
      </c>
    </row>
    <row r="15" spans="1:16" x14ac:dyDescent="0.2">
      <c r="A15">
        <f>玩家成长时间线!A15</f>
        <v>14</v>
      </c>
      <c r="B15">
        <f>玩家成长时间线!B15</f>
        <v>5</v>
      </c>
      <c r="C15">
        <f>IF(MOD(A15,通用估算系数!$B$9),MOD(A15,通用估算系数!$B$9),通用估算系数!$B$9)</f>
        <v>14</v>
      </c>
      <c r="D15">
        <f>SUM($E$2:E15)</f>
        <v>1400.4784812260534</v>
      </c>
      <c r="E15">
        <f t="shared" si="0"/>
        <v>234.34274865900383</v>
      </c>
      <c r="F15">
        <f>VLOOKUP(C15,[1]基础经济系数!$B$194:$H$221,7,FALSE)</f>
        <v>0</v>
      </c>
      <c r="G15">
        <f t="shared" si="1"/>
        <v>50</v>
      </c>
      <c r="H15">
        <f t="shared" si="2"/>
        <v>5.3055555555555554</v>
      </c>
      <c r="I15">
        <f>3*宝箱投放计算!D15</f>
        <v>6.2484000000000002</v>
      </c>
      <c r="J15">
        <f>5*宝箱投放计算!E15</f>
        <v>7.5</v>
      </c>
      <c r="K15">
        <f t="shared" si="5"/>
        <v>2.4137931034482758</v>
      </c>
      <c r="L15">
        <f>IF(B15=B14,0,VLOOKUP(B15,通用估算系数!$AK$1:$AL$11,2,FALSE))</f>
        <v>150</v>
      </c>
      <c r="M15">
        <f t="shared" si="3"/>
        <v>0</v>
      </c>
      <c r="N15">
        <f t="shared" si="4"/>
        <v>12.875</v>
      </c>
      <c r="O15">
        <f>IFERROR(VLOOKUP(A15,[1]游戏时长规划!$AE$3:$AL$33,8,FALSE),0)</f>
        <v>0</v>
      </c>
      <c r="P15">
        <f>IFERROR(VLOOKUP(A15,[1]基础经济系数!$J$123:$O$153,6,FALSE),0)</f>
        <v>0</v>
      </c>
    </row>
    <row r="16" spans="1:16" x14ac:dyDescent="0.2">
      <c r="A16">
        <f>玩家成长时间线!A16</f>
        <v>15</v>
      </c>
      <c r="B16">
        <f>玩家成长时间线!B16</f>
        <v>5</v>
      </c>
      <c r="C16">
        <f>IF(MOD(A16,通用估算系数!$B$9),MOD(A16,通用估算系数!$B$9),通用估算系数!$B$9)</f>
        <v>15</v>
      </c>
      <c r="D16">
        <f>SUM($E$2:E16)</f>
        <v>1434.8512298850574</v>
      </c>
      <c r="E16">
        <f t="shared" si="0"/>
        <v>34.372748659003832</v>
      </c>
      <c r="F16">
        <f>VLOOKUP(C16,[1]基础经济系数!$B$194:$H$221,7,FALSE)</f>
        <v>0</v>
      </c>
      <c r="G16">
        <f t="shared" si="1"/>
        <v>0</v>
      </c>
      <c r="H16">
        <f t="shared" si="2"/>
        <v>5.3055555555555554</v>
      </c>
      <c r="I16">
        <f>3*宝箱投放计算!D16</f>
        <v>6.2783999999999995</v>
      </c>
      <c r="J16">
        <f>5*宝箱投放计算!E16</f>
        <v>7.5</v>
      </c>
      <c r="K16">
        <f t="shared" si="5"/>
        <v>2.4137931034482758</v>
      </c>
      <c r="L16">
        <f>IF(B16=B15,0,VLOOKUP(B16,通用估算系数!$AK$1:$AL$11,2,FALSE))</f>
        <v>0</v>
      </c>
      <c r="M16">
        <f t="shared" si="3"/>
        <v>0</v>
      </c>
      <c r="N16">
        <f t="shared" si="4"/>
        <v>12.875</v>
      </c>
      <c r="O16">
        <f>IFERROR(VLOOKUP(A16,[1]游戏时长规划!$AE$3:$AL$33,8,FALSE),0)</f>
        <v>0</v>
      </c>
      <c r="P16">
        <f>IFERROR(VLOOKUP(A16,[1]基础经济系数!$J$123:$O$153,6,FALSE),0)</f>
        <v>0</v>
      </c>
    </row>
    <row r="17" spans="1:16" x14ac:dyDescent="0.2">
      <c r="A17">
        <f>玩家成长时间线!A17</f>
        <v>16</v>
      </c>
      <c r="B17">
        <f>玩家成长时间线!B17</f>
        <v>5</v>
      </c>
      <c r="C17">
        <f>IF(MOD(A17,通用估算系数!$B$9),MOD(A17,通用估算系数!$B$9),通用估算系数!$B$9)</f>
        <v>16</v>
      </c>
      <c r="D17">
        <f>SUM($E$2:E17)</f>
        <v>1469.8539785440612</v>
      </c>
      <c r="E17">
        <f t="shared" si="0"/>
        <v>35.002748659003835</v>
      </c>
      <c r="F17">
        <f>VLOOKUP(C17,[1]基础经济系数!$B$194:$H$221,7,FALSE)</f>
        <v>0</v>
      </c>
      <c r="G17">
        <f t="shared" si="1"/>
        <v>0</v>
      </c>
      <c r="H17">
        <f t="shared" si="2"/>
        <v>5.3055555555555554</v>
      </c>
      <c r="I17">
        <f>3*宝箱投放计算!D17</f>
        <v>6.9084000000000003</v>
      </c>
      <c r="J17">
        <f>5*宝箱投放计算!E17</f>
        <v>7.5</v>
      </c>
      <c r="K17">
        <f t="shared" si="5"/>
        <v>2.4137931034482758</v>
      </c>
      <c r="L17">
        <f>IF(B17=B16,0,VLOOKUP(B17,通用估算系数!$AK$1:$AL$11,2,FALSE))</f>
        <v>0</v>
      </c>
      <c r="M17">
        <f t="shared" si="3"/>
        <v>0</v>
      </c>
      <c r="N17">
        <f t="shared" si="4"/>
        <v>12.875</v>
      </c>
      <c r="O17">
        <f>IFERROR(VLOOKUP(A17,[1]游戏时长规划!$AE$3:$AL$33,8,FALSE),0)</f>
        <v>0</v>
      </c>
      <c r="P17">
        <f>IFERROR(VLOOKUP(A17,[1]基础经济系数!$J$123:$O$153,6,FALSE),0)</f>
        <v>0</v>
      </c>
    </row>
    <row r="18" spans="1:16" x14ac:dyDescent="0.2">
      <c r="A18">
        <f>玩家成长时间线!A18</f>
        <v>17</v>
      </c>
      <c r="B18">
        <f>玩家成长时间线!B18</f>
        <v>5</v>
      </c>
      <c r="C18">
        <f>IF(MOD(A18,通用估算系数!$B$9),MOD(A18,通用估算系数!$B$9),通用估算系数!$B$9)</f>
        <v>17</v>
      </c>
      <c r="D18">
        <f>SUM($E$2:E18)</f>
        <v>1504.2867272030651</v>
      </c>
      <c r="E18">
        <f t="shared" si="0"/>
        <v>34.432748659003835</v>
      </c>
      <c r="F18">
        <f>VLOOKUP(C18,[1]基础经济系数!$B$194:$H$221,7,FALSE)</f>
        <v>0</v>
      </c>
      <c r="G18">
        <f t="shared" si="1"/>
        <v>0</v>
      </c>
      <c r="H18">
        <f t="shared" si="2"/>
        <v>5.3055555555555554</v>
      </c>
      <c r="I18">
        <f>3*宝箱投放计算!D18</f>
        <v>6.3384</v>
      </c>
      <c r="J18">
        <f>5*宝箱投放计算!E18</f>
        <v>7.5</v>
      </c>
      <c r="K18">
        <f t="shared" si="5"/>
        <v>2.4137931034482758</v>
      </c>
      <c r="L18">
        <f>IF(B18=B17,0,VLOOKUP(B18,通用估算系数!$AK$1:$AL$11,2,FALSE))</f>
        <v>0</v>
      </c>
      <c r="M18">
        <f t="shared" si="3"/>
        <v>0</v>
      </c>
      <c r="N18">
        <f t="shared" si="4"/>
        <v>12.875</v>
      </c>
      <c r="O18">
        <f>IFERROR(VLOOKUP(A18,[1]游戏时长规划!$AE$3:$AL$33,8,FALSE),0)</f>
        <v>0</v>
      </c>
      <c r="P18">
        <f>IFERROR(VLOOKUP(A18,[1]基础经济系数!$J$123:$O$153,6,FALSE),0)</f>
        <v>0</v>
      </c>
    </row>
    <row r="19" spans="1:16" x14ac:dyDescent="0.2">
      <c r="A19">
        <f>玩家成长时间线!A19</f>
        <v>18</v>
      </c>
      <c r="B19">
        <f>玩家成长时间线!B19</f>
        <v>5</v>
      </c>
      <c r="C19">
        <f>IF(MOD(A19,通用估算系数!$B$9),MOD(A19,通用估算系数!$B$9),通用估算系数!$B$9)</f>
        <v>18</v>
      </c>
      <c r="D19">
        <f>SUM($E$2:E19)</f>
        <v>1538.7494758620689</v>
      </c>
      <c r="E19">
        <f t="shared" si="0"/>
        <v>34.462748659003829</v>
      </c>
      <c r="F19">
        <f>VLOOKUP(C19,[1]基础经济系数!$B$194:$H$221,7,FALSE)</f>
        <v>0</v>
      </c>
      <c r="G19">
        <f t="shared" si="1"/>
        <v>0</v>
      </c>
      <c r="H19">
        <f t="shared" si="2"/>
        <v>5.3055555555555554</v>
      </c>
      <c r="I19">
        <f>3*宝箱投放计算!D19</f>
        <v>6.3683999999999994</v>
      </c>
      <c r="J19">
        <f>5*宝箱投放计算!E19</f>
        <v>7.5</v>
      </c>
      <c r="K19">
        <f t="shared" si="5"/>
        <v>2.4137931034482758</v>
      </c>
      <c r="L19">
        <f>IF(B19=B18,0,VLOOKUP(B19,通用估算系数!$AK$1:$AL$11,2,FALSE))</f>
        <v>0</v>
      </c>
      <c r="M19">
        <f t="shared" si="3"/>
        <v>0</v>
      </c>
      <c r="N19">
        <f t="shared" si="4"/>
        <v>12.875</v>
      </c>
      <c r="O19">
        <f>IFERROR(VLOOKUP(A19,[1]游戏时长规划!$AE$3:$AL$33,8,FALSE),0)</f>
        <v>0</v>
      </c>
      <c r="P19">
        <f>IFERROR(VLOOKUP(A19,[1]基础经济系数!$J$123:$O$153,6,FALSE),0)</f>
        <v>0</v>
      </c>
    </row>
    <row r="20" spans="1:16" x14ac:dyDescent="0.2">
      <c r="A20">
        <f>玩家成长时间线!A20</f>
        <v>19</v>
      </c>
      <c r="B20">
        <f>玩家成长时间线!B20</f>
        <v>6</v>
      </c>
      <c r="C20">
        <f>IF(MOD(A20,通用估算系数!$B$9),MOD(A20,通用估算系数!$B$9),通用估算系数!$B$9)</f>
        <v>19</v>
      </c>
      <c r="D20">
        <f>SUM($E$2:E20)</f>
        <v>1723.6922245210728</v>
      </c>
      <c r="E20">
        <f t="shared" si="0"/>
        <v>184.94274865900383</v>
      </c>
      <c r="F20">
        <f>VLOOKUP(C20,[1]基础经济系数!$B$194:$H$221,7,FALSE)</f>
        <v>0</v>
      </c>
      <c r="G20">
        <f t="shared" si="1"/>
        <v>0</v>
      </c>
      <c r="H20">
        <f t="shared" si="2"/>
        <v>5.3055555555555554</v>
      </c>
      <c r="I20">
        <f>3*宝箱投放计算!D20</f>
        <v>6.8483999999999998</v>
      </c>
      <c r="J20">
        <f>5*宝箱投放计算!E20</f>
        <v>7.5</v>
      </c>
      <c r="K20">
        <f t="shared" si="5"/>
        <v>2.4137931034482758</v>
      </c>
      <c r="L20">
        <f>IF(B20=B19,0,VLOOKUP(B20,通用估算系数!$AK$1:$AL$11,2,FALSE))</f>
        <v>150</v>
      </c>
      <c r="M20">
        <f t="shared" si="3"/>
        <v>0</v>
      </c>
      <c r="N20">
        <f t="shared" si="4"/>
        <v>12.875</v>
      </c>
      <c r="O20">
        <f>IFERROR(VLOOKUP(A20,[1]游戏时长规划!$AE$3:$AL$33,8,FALSE),0)</f>
        <v>0</v>
      </c>
      <c r="P20">
        <f>IFERROR(VLOOKUP(A20,[1]基础经济系数!$J$123:$O$153,6,FALSE),0)</f>
        <v>0</v>
      </c>
    </row>
    <row r="21" spans="1:16" x14ac:dyDescent="0.2">
      <c r="A21">
        <f>玩家成长时间线!A21</f>
        <v>20</v>
      </c>
      <c r="B21">
        <f>玩家成长时间线!B21</f>
        <v>6</v>
      </c>
      <c r="C21">
        <f>IF(MOD(A21,通用估算系数!$B$9),MOD(A21,通用估算系数!$B$9),通用估算系数!$B$9)</f>
        <v>20</v>
      </c>
      <c r="D21">
        <f>SUM($E$2:E21)</f>
        <v>1858.0649731800768</v>
      </c>
      <c r="E21">
        <f t="shared" si="0"/>
        <v>134.37274865900383</v>
      </c>
      <c r="F21">
        <f>VLOOKUP(C21,[1]基础经济系数!$B$194:$H$221,7,FALSE)</f>
        <v>100</v>
      </c>
      <c r="G21">
        <f t="shared" si="1"/>
        <v>0</v>
      </c>
      <c r="H21">
        <f t="shared" si="2"/>
        <v>5.3055555555555554</v>
      </c>
      <c r="I21">
        <f>3*宝箱投放计算!D21</f>
        <v>6.2783999999999995</v>
      </c>
      <c r="J21">
        <f>5*宝箱投放计算!E21</f>
        <v>7.5</v>
      </c>
      <c r="K21">
        <f t="shared" si="5"/>
        <v>2.4137931034482758</v>
      </c>
      <c r="L21">
        <f>IF(B21=B20,0,VLOOKUP(B21,通用估算系数!$AK$1:$AL$11,2,FALSE))</f>
        <v>0</v>
      </c>
      <c r="M21">
        <f t="shared" si="3"/>
        <v>0</v>
      </c>
      <c r="N21">
        <f t="shared" si="4"/>
        <v>12.875</v>
      </c>
      <c r="O21">
        <f>IFERROR(VLOOKUP(A21,[1]游戏时长规划!$AE$3:$AL$33,8,FALSE),0)</f>
        <v>0</v>
      </c>
      <c r="P21">
        <f>IFERROR(VLOOKUP(A21,[1]基础经济系数!$J$123:$O$153,6,FALSE),0)</f>
        <v>0</v>
      </c>
    </row>
    <row r="22" spans="1:16" x14ac:dyDescent="0.2">
      <c r="A22">
        <f>玩家成长时间线!A22</f>
        <v>21</v>
      </c>
      <c r="B22">
        <f>玩家成长时间线!B22</f>
        <v>6</v>
      </c>
      <c r="C22">
        <f>IF(MOD(A22,通用估算系数!$B$9),MOD(A22,通用估算系数!$B$9),通用估算系数!$B$9)</f>
        <v>21</v>
      </c>
      <c r="D22">
        <f>SUM($E$2:E22)</f>
        <v>1942.4677218390807</v>
      </c>
      <c r="E22">
        <f t="shared" si="0"/>
        <v>84.402748659003819</v>
      </c>
      <c r="F22">
        <f>VLOOKUP(C22,[1]基础经济系数!$B$194:$H$221,7,FALSE)</f>
        <v>0</v>
      </c>
      <c r="G22">
        <f t="shared" si="1"/>
        <v>50</v>
      </c>
      <c r="H22">
        <f t="shared" si="2"/>
        <v>5.3055555555555554</v>
      </c>
      <c r="I22">
        <f>3*宝箱投放计算!D22</f>
        <v>6.3084000000000007</v>
      </c>
      <c r="J22">
        <f>5*宝箱投放计算!E22</f>
        <v>7.5</v>
      </c>
      <c r="K22">
        <f t="shared" si="5"/>
        <v>2.4137931034482758</v>
      </c>
      <c r="L22">
        <f>IF(B22=B21,0,VLOOKUP(B22,通用估算系数!$AK$1:$AL$11,2,FALSE))</f>
        <v>0</v>
      </c>
      <c r="M22">
        <f t="shared" si="3"/>
        <v>0</v>
      </c>
      <c r="N22">
        <f t="shared" si="4"/>
        <v>12.875</v>
      </c>
      <c r="O22">
        <f>IFERROR(VLOOKUP(A22,[1]游戏时长规划!$AE$3:$AL$33,8,FALSE),0)</f>
        <v>0</v>
      </c>
      <c r="P22">
        <f>IFERROR(VLOOKUP(A22,[1]基础经济系数!$J$123:$O$153,6,FALSE),0)</f>
        <v>0</v>
      </c>
    </row>
    <row r="23" spans="1:16" x14ac:dyDescent="0.2">
      <c r="A23">
        <f>玩家成长时间线!A23</f>
        <v>22</v>
      </c>
      <c r="B23">
        <f>玩家成长时间线!B23</f>
        <v>6</v>
      </c>
      <c r="C23">
        <f>IF(MOD(A23,通用估算系数!$B$9),MOD(A23,通用估算系数!$B$9),通用估算系数!$B$9)</f>
        <v>22</v>
      </c>
      <c r="D23">
        <f>SUM($E$2:E23)</f>
        <v>1976.9004704980846</v>
      </c>
      <c r="E23">
        <f t="shared" si="0"/>
        <v>34.432748659003835</v>
      </c>
      <c r="F23">
        <f>VLOOKUP(C23,[1]基础经济系数!$B$194:$H$221,7,FALSE)</f>
        <v>0</v>
      </c>
      <c r="G23">
        <f t="shared" si="1"/>
        <v>0</v>
      </c>
      <c r="H23">
        <f t="shared" si="2"/>
        <v>5.3055555555555554</v>
      </c>
      <c r="I23">
        <f>3*宝箱投放计算!D23</f>
        <v>6.3384</v>
      </c>
      <c r="J23">
        <f>5*宝箱投放计算!E23</f>
        <v>7.5</v>
      </c>
      <c r="K23">
        <f t="shared" si="5"/>
        <v>2.4137931034482758</v>
      </c>
      <c r="L23">
        <f>IF(B23=B22,0,VLOOKUP(B23,通用估算系数!$AK$1:$AL$11,2,FALSE))</f>
        <v>0</v>
      </c>
      <c r="M23">
        <f t="shared" si="3"/>
        <v>0</v>
      </c>
      <c r="N23">
        <f t="shared" si="4"/>
        <v>12.875</v>
      </c>
      <c r="O23">
        <f>IFERROR(VLOOKUP(A23,[1]游戏时长规划!$AE$3:$AL$33,8,FALSE),0)</f>
        <v>0</v>
      </c>
      <c r="P23">
        <f>IFERROR(VLOOKUP(A23,[1]基础经济系数!$J$123:$O$153,6,FALSE),0)</f>
        <v>0</v>
      </c>
    </row>
    <row r="24" spans="1:16" x14ac:dyDescent="0.2">
      <c r="A24">
        <f>玩家成长时间线!A24</f>
        <v>23</v>
      </c>
      <c r="B24">
        <f>玩家成长时间线!B24</f>
        <v>6</v>
      </c>
      <c r="C24">
        <f>IF(MOD(A24,通用估算系数!$B$9),MOD(A24,通用估算系数!$B$9),通用估算系数!$B$9)</f>
        <v>23</v>
      </c>
      <c r="D24">
        <f>SUM($E$2:E24)</f>
        <v>2011.9632191570884</v>
      </c>
      <c r="E24">
        <f t="shared" si="0"/>
        <v>35.06274865900383</v>
      </c>
      <c r="F24">
        <f>VLOOKUP(C24,[1]基础经济系数!$B$194:$H$221,7,FALSE)</f>
        <v>0</v>
      </c>
      <c r="G24">
        <f t="shared" si="1"/>
        <v>0</v>
      </c>
      <c r="H24">
        <f t="shared" si="2"/>
        <v>5.3055555555555554</v>
      </c>
      <c r="I24">
        <f>3*宝箱投放计算!D24</f>
        <v>6.9683999999999999</v>
      </c>
      <c r="J24">
        <f>5*宝箱投放计算!E24</f>
        <v>7.5</v>
      </c>
      <c r="K24">
        <f t="shared" si="5"/>
        <v>2.4137931034482758</v>
      </c>
      <c r="L24">
        <f>IF(B24=B23,0,VLOOKUP(B24,通用估算系数!$AK$1:$AL$11,2,FALSE))</f>
        <v>0</v>
      </c>
      <c r="M24">
        <f t="shared" si="3"/>
        <v>0</v>
      </c>
      <c r="N24">
        <f t="shared" si="4"/>
        <v>12.875</v>
      </c>
      <c r="O24">
        <f>IFERROR(VLOOKUP(A24,[1]游戏时长规划!$AE$3:$AL$33,8,FALSE),0)</f>
        <v>0</v>
      </c>
      <c r="P24">
        <f>IFERROR(VLOOKUP(A24,[1]基础经济系数!$J$123:$O$153,6,FALSE),0)</f>
        <v>0</v>
      </c>
    </row>
    <row r="25" spans="1:16" x14ac:dyDescent="0.2">
      <c r="A25">
        <f>玩家成长时间线!A25</f>
        <v>24</v>
      </c>
      <c r="B25">
        <f>玩家成长时间线!B25</f>
        <v>6</v>
      </c>
      <c r="C25">
        <f>IF(MOD(A25,通用估算系数!$B$9),MOD(A25,通用估算系数!$B$9),通用估算系数!$B$9)</f>
        <v>24</v>
      </c>
      <c r="D25">
        <f>SUM($E$2:E25)</f>
        <v>2046.4559678160922</v>
      </c>
      <c r="E25">
        <f t="shared" si="0"/>
        <v>34.49274865900383</v>
      </c>
      <c r="F25">
        <f>VLOOKUP(C25,[1]基础经济系数!$B$194:$H$221,7,FALSE)</f>
        <v>0</v>
      </c>
      <c r="G25">
        <f t="shared" si="1"/>
        <v>0</v>
      </c>
      <c r="H25">
        <f t="shared" si="2"/>
        <v>5.3055555555555554</v>
      </c>
      <c r="I25">
        <f>3*宝箱投放计算!D25</f>
        <v>6.3984000000000005</v>
      </c>
      <c r="J25">
        <f>5*宝箱投放计算!E25</f>
        <v>7.5</v>
      </c>
      <c r="K25">
        <f t="shared" si="5"/>
        <v>2.4137931034482758</v>
      </c>
      <c r="L25">
        <f>IF(B25=B24,0,VLOOKUP(B25,通用估算系数!$AK$1:$AL$11,2,FALSE))</f>
        <v>0</v>
      </c>
      <c r="M25">
        <f t="shared" si="3"/>
        <v>0</v>
      </c>
      <c r="N25">
        <f t="shared" si="4"/>
        <v>12.875</v>
      </c>
      <c r="O25">
        <f>IFERROR(VLOOKUP(A25,[1]游戏时长规划!$AE$3:$AL$33,8,FALSE),0)</f>
        <v>0</v>
      </c>
      <c r="P25">
        <f>IFERROR(VLOOKUP(A25,[1]基础经济系数!$J$123:$O$153,6,FALSE),0)</f>
        <v>0</v>
      </c>
    </row>
    <row r="26" spans="1:16" x14ac:dyDescent="0.2">
      <c r="A26">
        <f>玩家成长时间线!A26</f>
        <v>25</v>
      </c>
      <c r="B26">
        <f>玩家成长时间线!B26</f>
        <v>6</v>
      </c>
      <c r="C26">
        <f>IF(MOD(A26,通用估算系数!$B$9),MOD(A26,通用估算系数!$B$9),通用估算系数!$B$9)</f>
        <v>25</v>
      </c>
      <c r="D26">
        <f>SUM($E$2:E26)</f>
        <v>2180.978716475096</v>
      </c>
      <c r="E26">
        <f t="shared" si="0"/>
        <v>134.52274865900384</v>
      </c>
      <c r="F26">
        <f>VLOOKUP(C26,[1]基础经济系数!$B$194:$H$221,7,FALSE)</f>
        <v>0</v>
      </c>
      <c r="G26">
        <f t="shared" si="1"/>
        <v>0</v>
      </c>
      <c r="H26">
        <f t="shared" si="2"/>
        <v>5.3055555555555554</v>
      </c>
      <c r="I26">
        <f>3*宝箱投放计算!D26</f>
        <v>6.4283999999999999</v>
      </c>
      <c r="J26">
        <f>5*宝箱投放计算!E26</f>
        <v>7.5</v>
      </c>
      <c r="K26">
        <f t="shared" si="5"/>
        <v>2.4137931034482758</v>
      </c>
      <c r="L26">
        <f>IF(B26=B25,0,VLOOKUP(B26,通用估算系数!$AK$1:$AL$11,2,FALSE))</f>
        <v>0</v>
      </c>
      <c r="M26">
        <f t="shared" si="3"/>
        <v>0</v>
      </c>
      <c r="N26">
        <f t="shared" si="4"/>
        <v>12.875</v>
      </c>
      <c r="O26">
        <f>IFERROR(VLOOKUP(A26,[1]游戏时长规划!$AE$3:$AL$33,8,FALSE),0)</f>
        <v>100</v>
      </c>
      <c r="P26">
        <f>IFERROR(VLOOKUP(A26,[1]基础经济系数!$J$123:$O$153,6,FALSE),0)</f>
        <v>0</v>
      </c>
    </row>
    <row r="27" spans="1:16" x14ac:dyDescent="0.2">
      <c r="A27">
        <f>玩家成长时间线!A27</f>
        <v>26</v>
      </c>
      <c r="B27">
        <f>玩家成长时间线!B27</f>
        <v>7</v>
      </c>
      <c r="C27">
        <f>IF(MOD(A27,通用估算系数!$B$9),MOD(A27,通用估算系数!$B$9),通用估算系数!$B$9)</f>
        <v>26</v>
      </c>
      <c r="D27">
        <f>SUM($E$2:E27)</f>
        <v>2365.8314651340997</v>
      </c>
      <c r="E27">
        <f t="shared" si="0"/>
        <v>184.85274865900382</v>
      </c>
      <c r="F27">
        <f>VLOOKUP(C27,[1]基础经济系数!$B$194:$H$221,7,FALSE)</f>
        <v>0</v>
      </c>
      <c r="G27">
        <f t="shared" si="1"/>
        <v>0</v>
      </c>
      <c r="H27">
        <f t="shared" si="2"/>
        <v>5.3055555555555554</v>
      </c>
      <c r="I27">
        <f>3*宝箱投放计算!D27</f>
        <v>6.7584</v>
      </c>
      <c r="J27">
        <f>5*宝箱投放计算!E27</f>
        <v>7.5</v>
      </c>
      <c r="K27">
        <f t="shared" si="5"/>
        <v>2.4137931034482758</v>
      </c>
      <c r="L27">
        <f>IF(B27=B26,0,VLOOKUP(B27,通用估算系数!$AK$1:$AL$11,2,FALSE))</f>
        <v>150</v>
      </c>
      <c r="M27">
        <f t="shared" si="3"/>
        <v>0</v>
      </c>
      <c r="N27">
        <f t="shared" si="4"/>
        <v>12.875</v>
      </c>
      <c r="O27">
        <f>IFERROR(VLOOKUP(A27,[1]游戏时长规划!$AE$3:$AL$33,8,FALSE),0)</f>
        <v>0</v>
      </c>
      <c r="P27">
        <f>IFERROR(VLOOKUP(A27,[1]基础经济系数!$J$123:$O$153,6,FALSE),0)</f>
        <v>0</v>
      </c>
    </row>
    <row r="28" spans="1:16" x14ac:dyDescent="0.2">
      <c r="A28">
        <f>玩家成长时间线!A28</f>
        <v>27</v>
      </c>
      <c r="B28">
        <f>玩家成长时间线!B28</f>
        <v>7</v>
      </c>
      <c r="C28">
        <f>IF(MOD(A28,通用估算系数!$B$9),MOD(A28,通用估算系数!$B$9),通用估算系数!$B$9)</f>
        <v>27</v>
      </c>
      <c r="D28">
        <f>SUM($E$2:E28)</f>
        <v>2556.4142137931035</v>
      </c>
      <c r="E28">
        <f t="shared" si="0"/>
        <v>190.58274865900384</v>
      </c>
      <c r="F28">
        <f>VLOOKUP(C28,[1]基础经济系数!$B$194:$H$221,7,FALSE)</f>
        <v>150</v>
      </c>
      <c r="G28">
        <f t="shared" si="1"/>
        <v>0</v>
      </c>
      <c r="H28">
        <f t="shared" si="2"/>
        <v>5.3055555555555554</v>
      </c>
      <c r="I28">
        <f>3*宝箱投放计算!D28</f>
        <v>12.488399999999999</v>
      </c>
      <c r="J28">
        <f>5*宝箱投放计算!E28</f>
        <v>7.5</v>
      </c>
      <c r="K28">
        <f t="shared" si="5"/>
        <v>2.4137931034482758</v>
      </c>
      <c r="L28">
        <f>IF(B28=B27,0,VLOOKUP(B28,通用估算系数!$AK$1:$AL$11,2,FALSE))</f>
        <v>0</v>
      </c>
      <c r="M28">
        <f t="shared" si="3"/>
        <v>0</v>
      </c>
      <c r="N28">
        <f t="shared" si="4"/>
        <v>12.875</v>
      </c>
      <c r="O28">
        <f>IFERROR(VLOOKUP(A28,[1]游戏时长规划!$AE$3:$AL$33,8,FALSE),0)</f>
        <v>0</v>
      </c>
      <c r="P28">
        <f>IFERROR(VLOOKUP(A28,[1]基础经济系数!$J$123:$O$153,6,FALSE),0)</f>
        <v>0</v>
      </c>
    </row>
    <row r="29" spans="1:16" x14ac:dyDescent="0.2">
      <c r="A29">
        <f>玩家成长时间线!A29</f>
        <v>28</v>
      </c>
      <c r="B29">
        <f>玩家成长时间线!B29</f>
        <v>7</v>
      </c>
      <c r="C29">
        <f>IF(MOD(A29,通用估算系数!$B$9),MOD(A29,通用估算系数!$B$9),通用估算系数!$B$9)</f>
        <v>28</v>
      </c>
      <c r="D29">
        <f>SUM($E$2:E29)</f>
        <v>2741.0269624521075</v>
      </c>
      <c r="E29">
        <f t="shared" si="0"/>
        <v>184.61274865900384</v>
      </c>
      <c r="F29">
        <f>VLOOKUP(C29,[1]基础经济系数!$B$194:$H$221,7,FALSE)</f>
        <v>0</v>
      </c>
      <c r="G29">
        <f t="shared" si="1"/>
        <v>50</v>
      </c>
      <c r="H29">
        <f t="shared" si="2"/>
        <v>5.3055555555555554</v>
      </c>
      <c r="I29">
        <f>3*宝箱投放计算!D29</f>
        <v>6.5183999999999997</v>
      </c>
      <c r="J29">
        <f>5*宝箱投放计算!E29</f>
        <v>7.5</v>
      </c>
      <c r="K29">
        <f t="shared" si="5"/>
        <v>2.4137931034482758</v>
      </c>
      <c r="L29">
        <f>IF(B29=B28,0,VLOOKUP(B29,通用估算系数!$AK$1:$AL$11,2,FALSE))</f>
        <v>0</v>
      </c>
      <c r="M29">
        <f t="shared" si="3"/>
        <v>100</v>
      </c>
      <c r="N29">
        <f t="shared" si="4"/>
        <v>12.875</v>
      </c>
      <c r="O29">
        <f>IFERROR(VLOOKUP(A29,[1]游戏时长规划!$AE$3:$AL$33,8,FALSE),0)</f>
        <v>0</v>
      </c>
      <c r="P29">
        <f>IFERROR(VLOOKUP(A29,[1]基础经济系数!$J$123:$O$153,6,FALSE),0)</f>
        <v>0</v>
      </c>
    </row>
    <row r="30" spans="1:16" x14ac:dyDescent="0.2">
      <c r="A30">
        <f>玩家成长时间线!A30</f>
        <v>29</v>
      </c>
      <c r="B30">
        <f>玩家成长时间线!B30</f>
        <v>7</v>
      </c>
      <c r="C30">
        <f>IF(MOD(A30,通用估算系数!$B$9),MOD(A30,通用估算系数!$B$9),通用估算系数!$B$9)</f>
        <v>1</v>
      </c>
      <c r="D30">
        <f>SUM($E$2:E30)</f>
        <v>2774.8297111111115</v>
      </c>
      <c r="E30">
        <f t="shared" si="0"/>
        <v>33.802748659003832</v>
      </c>
      <c r="F30">
        <f>VLOOKUP(C30,[1]基础经济系数!$B$194:$H$221,7,FALSE)</f>
        <v>0</v>
      </c>
      <c r="G30">
        <f t="shared" si="1"/>
        <v>0</v>
      </c>
      <c r="H30">
        <f t="shared" si="2"/>
        <v>5.3055555555555554</v>
      </c>
      <c r="I30">
        <f>3*宝箱投放计算!D30</f>
        <v>5.7084000000000001</v>
      </c>
      <c r="J30">
        <f>5*宝箱投放计算!E30</f>
        <v>7.5</v>
      </c>
      <c r="K30">
        <f t="shared" si="5"/>
        <v>2.4137931034482758</v>
      </c>
      <c r="L30">
        <f>IF(B30=B29,0,VLOOKUP(B30,通用估算系数!$AK$1:$AL$11,2,FALSE))</f>
        <v>0</v>
      </c>
      <c r="M30">
        <f t="shared" si="3"/>
        <v>0</v>
      </c>
      <c r="N30">
        <f t="shared" si="4"/>
        <v>12.875</v>
      </c>
      <c r="O30">
        <f>IFERROR(VLOOKUP(A30,[1]游戏时长规划!$AE$3:$AL$33,8,FALSE),0)</f>
        <v>0</v>
      </c>
      <c r="P30">
        <f>IFERROR(VLOOKUP(A30,[1]基础经济系数!$J$123:$O$153,6,FALSE),0)</f>
        <v>0</v>
      </c>
    </row>
    <row r="31" spans="1:16" x14ac:dyDescent="0.2">
      <c r="A31">
        <f>玩家成长时间线!A31</f>
        <v>30</v>
      </c>
      <c r="B31">
        <f>玩家成长时间线!B31</f>
        <v>7</v>
      </c>
      <c r="C31">
        <f>IF(MOD(A31,通用估算系数!$B$9),MOD(A31,通用估算系数!$B$9),通用估算系数!$B$9)</f>
        <v>2</v>
      </c>
      <c r="D31">
        <f>SUM($E$2:E31)</f>
        <v>2808.8124597701153</v>
      </c>
      <c r="E31">
        <f t="shared" si="0"/>
        <v>33.982748659003832</v>
      </c>
      <c r="F31">
        <f>VLOOKUP(C31,[1]基础经济系数!$B$194:$H$221,7,FALSE)</f>
        <v>0</v>
      </c>
      <c r="G31">
        <f t="shared" si="1"/>
        <v>0</v>
      </c>
      <c r="H31">
        <f t="shared" si="2"/>
        <v>5.3055555555555554</v>
      </c>
      <c r="I31">
        <f>3*宝箱投放计算!D31</f>
        <v>5.8884000000000007</v>
      </c>
      <c r="J31">
        <f>5*宝箱投放计算!E31</f>
        <v>7.5</v>
      </c>
      <c r="K31">
        <f t="shared" si="5"/>
        <v>2.4137931034482758</v>
      </c>
      <c r="L31">
        <f>IF(B31=B30,0,VLOOKUP(B31,通用估算系数!$AK$1:$AL$11,2,FALSE))</f>
        <v>0</v>
      </c>
      <c r="M31">
        <f t="shared" si="3"/>
        <v>0</v>
      </c>
      <c r="N31">
        <f t="shared" si="4"/>
        <v>12.875</v>
      </c>
      <c r="O31">
        <f>IFERROR(VLOOKUP(A31,[1]游戏时长规划!$AE$3:$AL$33,8,FALSE),0)</f>
        <v>0</v>
      </c>
      <c r="P31">
        <f>IFERROR(VLOOKUP(A31,[1]基础经济系数!$J$123:$O$153,6,FALSE),0)</f>
        <v>0</v>
      </c>
    </row>
    <row r="32" spans="1:16" x14ac:dyDescent="0.2">
      <c r="A32">
        <f>玩家成长时间线!A32</f>
        <v>31</v>
      </c>
      <c r="B32">
        <f>玩家成长时间线!B32</f>
        <v>8</v>
      </c>
      <c r="C32">
        <f>IF(MOD(A32,通用估算系数!$B$9),MOD(A32,通用估算系数!$B$9),通用估算系数!$B$9)</f>
        <v>3</v>
      </c>
      <c r="D32">
        <f>SUM($E$2:E32)</f>
        <v>2845.225208429119</v>
      </c>
      <c r="E32">
        <f t="shared" si="0"/>
        <v>36.412748659003832</v>
      </c>
      <c r="F32">
        <f>VLOOKUP(C32,[1]基础经济系数!$B$194:$H$221,7,FALSE)</f>
        <v>0</v>
      </c>
      <c r="G32">
        <f t="shared" si="1"/>
        <v>0</v>
      </c>
      <c r="H32">
        <f t="shared" si="2"/>
        <v>5.3055555555555554</v>
      </c>
      <c r="I32">
        <f>3*宝箱投放计算!D32</f>
        <v>6.8184000000000005</v>
      </c>
      <c r="J32">
        <f>5*宝箱投放计算!E32</f>
        <v>9</v>
      </c>
      <c r="K32">
        <f t="shared" si="5"/>
        <v>2.4137931034482758</v>
      </c>
      <c r="L32">
        <f>IF(B32=B31,0,VLOOKUP(B32,通用估算系数!$AK$1:$AL$11,2,FALSE))</f>
        <v>0</v>
      </c>
      <c r="M32">
        <f t="shared" si="3"/>
        <v>0</v>
      </c>
      <c r="N32">
        <f t="shared" si="4"/>
        <v>12.875</v>
      </c>
      <c r="O32">
        <f>IFERROR(VLOOKUP(A32,[1]游戏时长规划!$AE$3:$AL$33,8,FALSE),0)</f>
        <v>0</v>
      </c>
      <c r="P32">
        <f>IFERROR(VLOOKUP(A32,[1]基础经济系数!$J$123:$O$153,6,FALSE),0)</f>
        <v>0</v>
      </c>
    </row>
    <row r="33" spans="1:16" x14ac:dyDescent="0.2">
      <c r="A33">
        <f>玩家成长时间线!A33</f>
        <v>32</v>
      </c>
      <c r="B33">
        <f>玩家成长时间线!B33</f>
        <v>8</v>
      </c>
      <c r="C33">
        <f>IF(MOD(A33,通用估算系数!$B$9),MOD(A33,通用估算系数!$B$9),通用估算系数!$B$9)</f>
        <v>4</v>
      </c>
      <c r="D33">
        <f>SUM($E$2:E33)</f>
        <v>2881.6679570881229</v>
      </c>
      <c r="E33">
        <f t="shared" si="0"/>
        <v>36.442748659003833</v>
      </c>
      <c r="F33">
        <f>VLOOKUP(C33,[1]基础经济系数!$B$194:$H$221,7,FALSE)</f>
        <v>0</v>
      </c>
      <c r="G33">
        <f t="shared" si="1"/>
        <v>0</v>
      </c>
      <c r="H33">
        <f t="shared" si="2"/>
        <v>5.3055555555555554</v>
      </c>
      <c r="I33">
        <f>3*宝箱投放计算!D33</f>
        <v>6.8483999999999998</v>
      </c>
      <c r="J33">
        <f>5*宝箱投放计算!E33</f>
        <v>9</v>
      </c>
      <c r="K33">
        <f t="shared" si="5"/>
        <v>2.4137931034482758</v>
      </c>
      <c r="L33">
        <f>IF(B33=B32,0,VLOOKUP(B33,通用估算系数!$AK$1:$AL$11,2,FALSE))</f>
        <v>0</v>
      </c>
      <c r="M33">
        <f t="shared" si="3"/>
        <v>0</v>
      </c>
      <c r="N33">
        <f t="shared" si="4"/>
        <v>12.875</v>
      </c>
      <c r="O33">
        <f>IFERROR(VLOOKUP(A33,[1]游戏时长规划!$AE$3:$AL$33,8,FALSE),0)</f>
        <v>0</v>
      </c>
      <c r="P33">
        <f>IFERROR(VLOOKUP(A33,[1]基础经济系数!$J$123:$O$153,6,FALSE),0)</f>
        <v>0</v>
      </c>
    </row>
    <row r="34" spans="1:16" x14ac:dyDescent="0.2">
      <c r="A34">
        <f>玩家成长时间线!A34</f>
        <v>33</v>
      </c>
      <c r="B34">
        <f>玩家成长时间线!B34</f>
        <v>8</v>
      </c>
      <c r="C34">
        <f>IF(MOD(A34,通用估算系数!$B$9),MOD(A34,通用估算系数!$B$9),通用估算系数!$B$9)</f>
        <v>5</v>
      </c>
      <c r="D34">
        <f>SUM($E$2:E34)</f>
        <v>2918.4407057471267</v>
      </c>
      <c r="E34">
        <f t="shared" si="0"/>
        <v>36.772748659003831</v>
      </c>
      <c r="F34">
        <f>VLOOKUP(C34,[1]基础经济系数!$B$194:$H$221,7,FALSE)</f>
        <v>0</v>
      </c>
      <c r="G34">
        <f t="shared" si="1"/>
        <v>0</v>
      </c>
      <c r="H34">
        <f t="shared" si="2"/>
        <v>5.3055555555555554</v>
      </c>
      <c r="I34">
        <f>3*宝箱投放计算!D34</f>
        <v>7.1783999999999999</v>
      </c>
      <c r="J34">
        <f>5*宝箱投放计算!E34</f>
        <v>9</v>
      </c>
      <c r="K34">
        <f t="shared" si="5"/>
        <v>2.4137931034482758</v>
      </c>
      <c r="L34">
        <f>IF(B34=B33,0,VLOOKUP(B34,通用估算系数!$AK$1:$AL$11,2,FALSE))</f>
        <v>0</v>
      </c>
      <c r="M34">
        <f t="shared" si="3"/>
        <v>0</v>
      </c>
      <c r="N34">
        <f t="shared" si="4"/>
        <v>12.875</v>
      </c>
      <c r="O34">
        <f>IFERROR(VLOOKUP(A34,[1]游戏时长规划!$AE$3:$AL$33,8,FALSE),0)</f>
        <v>0</v>
      </c>
      <c r="P34">
        <f>IFERROR(VLOOKUP(A34,[1]基础经济系数!$J$123:$O$153,6,FALSE),0)</f>
        <v>0</v>
      </c>
    </row>
    <row r="35" spans="1:16" x14ac:dyDescent="0.2">
      <c r="A35">
        <f>玩家成长时间线!A35</f>
        <v>34</v>
      </c>
      <c r="B35">
        <f>玩家成长时间线!B35</f>
        <v>8</v>
      </c>
      <c r="C35">
        <f>IF(MOD(A35,通用估算系数!$B$9),MOD(A35,通用估算系数!$B$9),通用估算系数!$B$9)</f>
        <v>6</v>
      </c>
      <c r="D35">
        <f>SUM($E$2:E35)</f>
        <v>3004.9434544061305</v>
      </c>
      <c r="E35">
        <f t="shared" si="0"/>
        <v>86.502748659003828</v>
      </c>
      <c r="F35">
        <f>VLOOKUP(C35,[1]基础经济系数!$B$194:$H$221,7,FALSE)</f>
        <v>50</v>
      </c>
      <c r="G35">
        <f t="shared" si="1"/>
        <v>0</v>
      </c>
      <c r="H35">
        <f t="shared" si="2"/>
        <v>5.3055555555555554</v>
      </c>
      <c r="I35">
        <f>3*宝箱投放计算!D35</f>
        <v>6.9084000000000003</v>
      </c>
      <c r="J35">
        <f>5*宝箱投放计算!E35</f>
        <v>9</v>
      </c>
      <c r="K35">
        <f t="shared" si="5"/>
        <v>2.4137931034482758</v>
      </c>
      <c r="L35">
        <f>IF(B35=B34,0,VLOOKUP(B35,通用估算系数!$AK$1:$AL$11,2,FALSE))</f>
        <v>0</v>
      </c>
      <c r="M35">
        <f t="shared" si="3"/>
        <v>0</v>
      </c>
      <c r="N35">
        <f t="shared" si="4"/>
        <v>12.875</v>
      </c>
      <c r="O35">
        <f>IFERROR(VLOOKUP(A35,[1]游戏时长规划!$AE$3:$AL$33,8,FALSE),0)</f>
        <v>0</v>
      </c>
      <c r="P35">
        <f>IFERROR(VLOOKUP(A35,[1]基础经济系数!$J$123:$O$153,6,FALSE),0)</f>
        <v>0</v>
      </c>
    </row>
    <row r="36" spans="1:16" x14ac:dyDescent="0.2">
      <c r="A36">
        <f>玩家成长时间线!A36</f>
        <v>35</v>
      </c>
      <c r="B36">
        <f>玩家成长时间线!B36</f>
        <v>8</v>
      </c>
      <c r="C36">
        <f>IF(MOD(A36,通用估算系数!$B$9),MOD(A36,通用估算系数!$B$9),通用估算系数!$B$9)</f>
        <v>7</v>
      </c>
      <c r="D36">
        <f>SUM($E$2:E36)</f>
        <v>3091.4762030651345</v>
      </c>
      <c r="E36">
        <f t="shared" si="0"/>
        <v>86.532748659003829</v>
      </c>
      <c r="F36">
        <f>VLOOKUP(C36,[1]基础经济系数!$B$194:$H$221,7,FALSE)</f>
        <v>0</v>
      </c>
      <c r="G36">
        <f t="shared" si="1"/>
        <v>50</v>
      </c>
      <c r="H36">
        <f t="shared" si="2"/>
        <v>5.3055555555555554</v>
      </c>
      <c r="I36">
        <f>3*宝箱投放计算!D36</f>
        <v>6.9384000000000006</v>
      </c>
      <c r="J36">
        <f>5*宝箱投放计算!E36</f>
        <v>9</v>
      </c>
      <c r="K36">
        <f t="shared" si="5"/>
        <v>2.4137931034482758</v>
      </c>
      <c r="L36">
        <f>IF(B36=B35,0,VLOOKUP(B36,通用估算系数!$AK$1:$AL$11,2,FALSE))</f>
        <v>0</v>
      </c>
      <c r="M36">
        <f t="shared" si="3"/>
        <v>0</v>
      </c>
      <c r="N36">
        <f t="shared" si="4"/>
        <v>12.875</v>
      </c>
      <c r="O36">
        <f>IFERROR(VLOOKUP(A36,[1]游戏时长规划!$AE$3:$AL$33,8,FALSE),0)</f>
        <v>0</v>
      </c>
      <c r="P36">
        <f>IFERROR(VLOOKUP(A36,[1]基础经济系数!$J$123:$O$153,6,FALSE),0)</f>
        <v>0</v>
      </c>
    </row>
    <row r="37" spans="1:16" x14ac:dyDescent="0.2">
      <c r="A37">
        <f>玩家成长时间线!A37</f>
        <v>36</v>
      </c>
      <c r="B37">
        <f>玩家成长时间线!B37</f>
        <v>9</v>
      </c>
      <c r="C37">
        <f>IF(MOD(A37,通用估算系数!$B$9),MOD(A37,通用估算系数!$B$9),通用估算系数!$B$9)</f>
        <v>8</v>
      </c>
      <c r="D37">
        <f>SUM($E$2:E37)</f>
        <v>3130.2889517241383</v>
      </c>
      <c r="E37">
        <f t="shared" si="0"/>
        <v>38.81274865900383</v>
      </c>
      <c r="F37">
        <f>VLOOKUP(C37,[1]基础经济系数!$B$194:$H$221,7,FALSE)</f>
        <v>0</v>
      </c>
      <c r="G37">
        <f t="shared" si="1"/>
        <v>0</v>
      </c>
      <c r="H37">
        <f t="shared" si="2"/>
        <v>5.3055555555555554</v>
      </c>
      <c r="I37">
        <f>3*宝箱投放计算!D37</f>
        <v>6.9683999999999999</v>
      </c>
      <c r="J37">
        <f>5*宝箱投放计算!E37</f>
        <v>11.25</v>
      </c>
      <c r="K37">
        <f t="shared" si="5"/>
        <v>2.4137931034482758</v>
      </c>
      <c r="L37">
        <f>IF(B37=B36,0,VLOOKUP(B37,通用估算系数!$AK$1:$AL$11,2,FALSE))</f>
        <v>0</v>
      </c>
      <c r="M37">
        <f t="shared" si="3"/>
        <v>0</v>
      </c>
      <c r="N37">
        <f t="shared" si="4"/>
        <v>12.875</v>
      </c>
      <c r="O37">
        <f>IFERROR(VLOOKUP(A37,[1]游戏时长规划!$AE$3:$AL$33,8,FALSE),0)</f>
        <v>0</v>
      </c>
      <c r="P37">
        <f>IFERROR(VLOOKUP(A37,[1]基础经济系数!$J$123:$O$153,6,FALSE),0)</f>
        <v>0</v>
      </c>
    </row>
    <row r="38" spans="1:16" x14ac:dyDescent="0.2">
      <c r="A38">
        <f>玩家成长时间线!A38</f>
        <v>37</v>
      </c>
      <c r="B38">
        <f>玩家成长时间线!B38</f>
        <v>9</v>
      </c>
      <c r="C38">
        <f>IF(MOD(A38,通用估算系数!$B$9),MOD(A38,通用估算系数!$B$9),通用估算系数!$B$9)</f>
        <v>9</v>
      </c>
      <c r="D38">
        <f>SUM($E$2:E38)</f>
        <v>3169.7317003831422</v>
      </c>
      <c r="E38">
        <f t="shared" si="0"/>
        <v>39.442748659003833</v>
      </c>
      <c r="F38">
        <f>VLOOKUP(C38,[1]基础经济系数!$B$194:$H$221,7,FALSE)</f>
        <v>0</v>
      </c>
      <c r="G38">
        <f t="shared" si="1"/>
        <v>0</v>
      </c>
      <c r="H38">
        <f t="shared" si="2"/>
        <v>5.3055555555555554</v>
      </c>
      <c r="I38">
        <f>3*宝箱投放计算!D38</f>
        <v>7.5983999999999998</v>
      </c>
      <c r="J38">
        <f>5*宝箱投放计算!E38</f>
        <v>11.25</v>
      </c>
      <c r="K38">
        <f t="shared" si="5"/>
        <v>2.4137931034482758</v>
      </c>
      <c r="L38">
        <f>IF(B38=B37,0,VLOOKUP(B38,通用估算系数!$AK$1:$AL$11,2,FALSE))</f>
        <v>0</v>
      </c>
      <c r="M38">
        <f t="shared" si="3"/>
        <v>0</v>
      </c>
      <c r="N38">
        <f t="shared" si="4"/>
        <v>12.875</v>
      </c>
      <c r="O38">
        <f>IFERROR(VLOOKUP(A38,[1]游戏时长规划!$AE$3:$AL$33,8,FALSE),0)</f>
        <v>0</v>
      </c>
      <c r="P38">
        <f>IFERROR(VLOOKUP(A38,[1]基础经济系数!$J$123:$O$153,6,FALSE),0)</f>
        <v>0</v>
      </c>
    </row>
    <row r="39" spans="1:16" x14ac:dyDescent="0.2">
      <c r="A39">
        <f>玩家成长时间线!A39</f>
        <v>38</v>
      </c>
      <c r="B39">
        <f>玩家成长时间线!B39</f>
        <v>9</v>
      </c>
      <c r="C39">
        <f>IF(MOD(A39,通用估算系数!$B$9),MOD(A39,通用估算系数!$B$9),通用估算系数!$B$9)</f>
        <v>10</v>
      </c>
      <c r="D39">
        <f>SUM($E$2:E39)</f>
        <v>3208.6044490421459</v>
      </c>
      <c r="E39">
        <f t="shared" si="0"/>
        <v>38.872748659003832</v>
      </c>
      <c r="F39">
        <f>VLOOKUP(C39,[1]基础经济系数!$B$194:$H$221,7,FALSE)</f>
        <v>0</v>
      </c>
      <c r="G39">
        <f t="shared" si="1"/>
        <v>0</v>
      </c>
      <c r="H39">
        <f t="shared" si="2"/>
        <v>5.3055555555555554</v>
      </c>
      <c r="I39">
        <f>3*宝箱投放计算!D39</f>
        <v>7.0283999999999995</v>
      </c>
      <c r="J39">
        <f>5*宝箱投放计算!E39</f>
        <v>11.25</v>
      </c>
      <c r="K39">
        <f t="shared" si="5"/>
        <v>2.4137931034482758</v>
      </c>
      <c r="L39">
        <f>IF(B39=B38,0,VLOOKUP(B39,通用估算系数!$AK$1:$AL$11,2,FALSE))</f>
        <v>0</v>
      </c>
      <c r="M39">
        <f t="shared" si="3"/>
        <v>0</v>
      </c>
      <c r="N39">
        <f t="shared" si="4"/>
        <v>12.875</v>
      </c>
      <c r="O39">
        <f>IFERROR(VLOOKUP(A39,[1]游戏时长规划!$AE$3:$AL$33,8,FALSE),0)</f>
        <v>0</v>
      </c>
      <c r="P39">
        <f>IFERROR(VLOOKUP(A39,[1]基础经济系数!$J$123:$O$153,6,FALSE),0)</f>
        <v>0</v>
      </c>
    </row>
    <row r="40" spans="1:16" x14ac:dyDescent="0.2">
      <c r="A40">
        <f>玩家成长时间线!A40</f>
        <v>39</v>
      </c>
      <c r="B40">
        <f>玩家成长时间线!B40</f>
        <v>10</v>
      </c>
      <c r="C40">
        <f>IF(MOD(A40,通用估算系数!$B$9),MOD(A40,通用估算系数!$B$9),通用估算系数!$B$9)</f>
        <v>11</v>
      </c>
      <c r="D40">
        <f>SUM($E$2:E40)</f>
        <v>3347.5071977011498</v>
      </c>
      <c r="E40">
        <f t="shared" si="0"/>
        <v>138.90274865900383</v>
      </c>
      <c r="F40">
        <f>VLOOKUP(C40,[1]基础经济系数!$B$194:$H$221,7,FALSE)</f>
        <v>0</v>
      </c>
      <c r="G40">
        <f t="shared" si="1"/>
        <v>0</v>
      </c>
      <c r="H40">
        <f t="shared" si="2"/>
        <v>5.3055555555555554</v>
      </c>
      <c r="I40">
        <f>3*宝箱投放计算!D40</f>
        <v>7.0584000000000007</v>
      </c>
      <c r="J40">
        <f>5*宝箱投放计算!E40</f>
        <v>11.25</v>
      </c>
      <c r="K40">
        <f t="shared" si="5"/>
        <v>2.4137931034482758</v>
      </c>
      <c r="L40">
        <f>IF(B40=B39,0,VLOOKUP(B40,通用估算系数!$AK$1:$AL$11,2,FALSE))</f>
        <v>100</v>
      </c>
      <c r="M40">
        <f t="shared" si="3"/>
        <v>0</v>
      </c>
      <c r="N40">
        <f t="shared" si="4"/>
        <v>12.875</v>
      </c>
      <c r="O40">
        <f>IFERROR(VLOOKUP(A40,[1]游戏时长规划!$AE$3:$AL$33,8,FALSE),0)</f>
        <v>0</v>
      </c>
      <c r="P40">
        <f>IFERROR(VLOOKUP(A40,[1]基础经济系数!$J$123:$O$153,6,FALSE),0)</f>
        <v>0</v>
      </c>
    </row>
    <row r="41" spans="1:16" x14ac:dyDescent="0.2">
      <c r="A41">
        <f>玩家成长时间线!A41</f>
        <v>40</v>
      </c>
      <c r="B41">
        <f>玩家成长时间线!B41</f>
        <v>10</v>
      </c>
      <c r="C41">
        <f>IF(MOD(A41,通用估算系数!$B$9),MOD(A41,通用估算系数!$B$9),通用估算系数!$B$9)</f>
        <v>12</v>
      </c>
      <c r="D41">
        <f>SUM($E$2:E41)</f>
        <v>3387.0399463601539</v>
      </c>
      <c r="E41">
        <f t="shared" si="0"/>
        <v>39.532748659003829</v>
      </c>
      <c r="F41">
        <f>VLOOKUP(C41,[1]基础经济系数!$B$194:$H$221,7,FALSE)</f>
        <v>0</v>
      </c>
      <c r="G41">
        <f t="shared" si="1"/>
        <v>0</v>
      </c>
      <c r="H41">
        <f t="shared" si="2"/>
        <v>5.3055555555555554</v>
      </c>
      <c r="I41">
        <f>3*宝箱投放计算!D41</f>
        <v>7.6883999999999997</v>
      </c>
      <c r="J41">
        <f>5*宝箱投放计算!E41</f>
        <v>11.25</v>
      </c>
      <c r="K41">
        <f t="shared" si="5"/>
        <v>2.4137931034482758</v>
      </c>
      <c r="L41">
        <f>IF(B41=B40,0,VLOOKUP(B41,通用估算系数!$AK$1:$AL$11,2,FALSE))</f>
        <v>0</v>
      </c>
      <c r="M41">
        <f t="shared" si="3"/>
        <v>0</v>
      </c>
      <c r="N41">
        <f t="shared" si="4"/>
        <v>12.875</v>
      </c>
      <c r="O41">
        <f>IFERROR(VLOOKUP(A41,[1]游戏时长规划!$AE$3:$AL$33,8,FALSE),0)</f>
        <v>0</v>
      </c>
      <c r="P41">
        <f>IFERROR(VLOOKUP(A41,[1]基础经济系数!$J$123:$O$153,6,FALSE),0)</f>
        <v>0</v>
      </c>
    </row>
    <row r="42" spans="1:16" x14ac:dyDescent="0.2">
      <c r="A42">
        <f>玩家成长时间线!A42</f>
        <v>41</v>
      </c>
      <c r="B42">
        <f>玩家成长时间线!B42</f>
        <v>10</v>
      </c>
      <c r="C42">
        <f>IF(MOD(A42,通用估算系数!$B$9),MOD(A42,通用估算系数!$B$9),通用估算系数!$B$9)</f>
        <v>13</v>
      </c>
      <c r="D42">
        <f>SUM($E$2:E42)</f>
        <v>3526.0026950191577</v>
      </c>
      <c r="E42">
        <f t="shared" si="0"/>
        <v>138.96274865900381</v>
      </c>
      <c r="F42">
        <f>VLOOKUP(C42,[1]基础经济系数!$B$194:$H$221,7,FALSE)</f>
        <v>100</v>
      </c>
      <c r="G42">
        <f t="shared" si="1"/>
        <v>0</v>
      </c>
      <c r="H42">
        <f t="shared" si="2"/>
        <v>5.3055555555555554</v>
      </c>
      <c r="I42">
        <f>3*宝箱投放计算!D42</f>
        <v>7.1183999999999994</v>
      </c>
      <c r="J42">
        <f>5*宝箱投放计算!E42</f>
        <v>11.25</v>
      </c>
      <c r="K42">
        <f t="shared" si="5"/>
        <v>2.4137931034482758</v>
      </c>
      <c r="L42">
        <f>IF(B42=B41,0,VLOOKUP(B42,通用估算系数!$AK$1:$AL$11,2,FALSE))</f>
        <v>0</v>
      </c>
      <c r="M42">
        <f t="shared" si="3"/>
        <v>0</v>
      </c>
      <c r="N42">
        <f t="shared" si="4"/>
        <v>12.875</v>
      </c>
      <c r="O42">
        <f>IFERROR(VLOOKUP(A42,[1]游戏时长规划!$AE$3:$AL$33,8,FALSE),0)</f>
        <v>0</v>
      </c>
      <c r="P42">
        <f>IFERROR(VLOOKUP(A42,[1]基础经济系数!$J$123:$O$153,6,FALSE),0)</f>
        <v>0</v>
      </c>
    </row>
    <row r="43" spans="1:16" x14ac:dyDescent="0.2">
      <c r="A43">
        <f>玩家成长时间线!A43</f>
        <v>42</v>
      </c>
      <c r="B43">
        <f>玩家成长时间线!B43</f>
        <v>8</v>
      </c>
      <c r="C43">
        <f>IF(MOD(A43,通用估算系数!$B$9),MOD(A43,通用估算系数!$B$9),通用估算系数!$B$9)</f>
        <v>14</v>
      </c>
      <c r="D43">
        <f>SUM($E$2:E43)</f>
        <v>3612.7454436781613</v>
      </c>
      <c r="E43">
        <f t="shared" si="0"/>
        <v>86.742748659003823</v>
      </c>
      <c r="F43">
        <f>VLOOKUP(C43,[1]基础经济系数!$B$194:$H$221,7,FALSE)</f>
        <v>0</v>
      </c>
      <c r="G43">
        <f t="shared" si="1"/>
        <v>50</v>
      </c>
      <c r="H43">
        <f t="shared" si="2"/>
        <v>5.3055555555555554</v>
      </c>
      <c r="I43">
        <f>3*宝箱投放计算!D43</f>
        <v>7.1484000000000005</v>
      </c>
      <c r="J43">
        <f>5*宝箱投放计算!E43</f>
        <v>9</v>
      </c>
      <c r="K43">
        <f t="shared" si="5"/>
        <v>2.4137931034482758</v>
      </c>
      <c r="L43">
        <f>IF(B43=B42,0,VLOOKUP(B43,通用估算系数!$AK$1:$AL$11,2,FALSE))</f>
        <v>0</v>
      </c>
      <c r="M43">
        <f t="shared" si="3"/>
        <v>0</v>
      </c>
      <c r="N43">
        <f t="shared" si="4"/>
        <v>12.875</v>
      </c>
      <c r="O43">
        <f>IFERROR(VLOOKUP(A43,[1]游戏时长规划!$AE$3:$AL$33,8,FALSE),0)</f>
        <v>0</v>
      </c>
      <c r="P43">
        <f>IFERROR(VLOOKUP(A43,[1]基础经济系数!$J$123:$O$153,6,FALSE),0)</f>
        <v>0</v>
      </c>
    </row>
    <row r="44" spans="1:16" x14ac:dyDescent="0.2">
      <c r="A44">
        <f>玩家成长时间线!A44</f>
        <v>43</v>
      </c>
      <c r="B44">
        <f>玩家成长时间线!B44</f>
        <v>8</v>
      </c>
      <c r="C44">
        <f>IF(MOD(A44,通用估算系数!$B$9),MOD(A44,通用估算系数!$B$9),通用估算系数!$B$9)</f>
        <v>15</v>
      </c>
      <c r="D44">
        <f>SUM($E$2:E44)</f>
        <v>3649.5181923371651</v>
      </c>
      <c r="E44">
        <f t="shared" si="0"/>
        <v>36.772748659003831</v>
      </c>
      <c r="F44">
        <f>VLOOKUP(C44,[1]基础经济系数!$B$194:$H$221,7,FALSE)</f>
        <v>0</v>
      </c>
      <c r="G44">
        <f t="shared" si="1"/>
        <v>0</v>
      </c>
      <c r="H44">
        <f t="shared" si="2"/>
        <v>5.3055555555555554</v>
      </c>
      <c r="I44">
        <f>3*宝箱投放计算!D44</f>
        <v>7.1783999999999999</v>
      </c>
      <c r="J44">
        <f>5*宝箱投放计算!E44</f>
        <v>9</v>
      </c>
      <c r="K44">
        <f t="shared" si="5"/>
        <v>2.4137931034482758</v>
      </c>
      <c r="L44">
        <f>IF(B44=B43,0,VLOOKUP(B44,通用估算系数!$AK$1:$AL$11,2,FALSE))</f>
        <v>0</v>
      </c>
      <c r="M44">
        <f t="shared" si="3"/>
        <v>0</v>
      </c>
      <c r="N44">
        <f t="shared" si="4"/>
        <v>12.875</v>
      </c>
      <c r="O44">
        <f>IFERROR(VLOOKUP(A44,[1]游戏时长规划!$AE$3:$AL$33,8,FALSE),0)</f>
        <v>0</v>
      </c>
      <c r="P44">
        <f>IFERROR(VLOOKUP(A44,[1]基础经济系数!$J$123:$O$153,6,FALSE),0)</f>
        <v>0</v>
      </c>
    </row>
    <row r="45" spans="1:16" x14ac:dyDescent="0.2">
      <c r="A45">
        <f>玩家成长时间线!A45</f>
        <v>44</v>
      </c>
      <c r="B45">
        <f>玩家成长时间线!B45</f>
        <v>8</v>
      </c>
      <c r="C45">
        <f>IF(MOD(A45,通用估算系数!$B$9),MOD(A45,通用估算系数!$B$9),通用估算系数!$B$9)</f>
        <v>16</v>
      </c>
      <c r="D45">
        <f>SUM($E$2:E45)</f>
        <v>3686.9209409961691</v>
      </c>
      <c r="E45">
        <f t="shared" si="0"/>
        <v>37.402748659003834</v>
      </c>
      <c r="F45">
        <f>VLOOKUP(C45,[1]基础经济系数!$B$194:$H$221,7,FALSE)</f>
        <v>0</v>
      </c>
      <c r="G45">
        <f t="shared" si="1"/>
        <v>0</v>
      </c>
      <c r="H45">
        <f t="shared" si="2"/>
        <v>5.3055555555555554</v>
      </c>
      <c r="I45">
        <f>3*宝箱投放计算!D45</f>
        <v>7.8083999999999989</v>
      </c>
      <c r="J45">
        <f>5*宝箱投放计算!E45</f>
        <v>9</v>
      </c>
      <c r="K45">
        <f t="shared" si="5"/>
        <v>2.4137931034482758</v>
      </c>
      <c r="L45">
        <f>IF(B45=B44,0,VLOOKUP(B45,通用估算系数!$AK$1:$AL$11,2,FALSE))</f>
        <v>0</v>
      </c>
      <c r="M45">
        <f t="shared" si="3"/>
        <v>0</v>
      </c>
      <c r="N45">
        <f t="shared" si="4"/>
        <v>12.875</v>
      </c>
      <c r="O45">
        <f>IFERROR(VLOOKUP(A45,[1]游戏时长规划!$AE$3:$AL$33,8,FALSE),0)</f>
        <v>0</v>
      </c>
      <c r="P45">
        <f>IFERROR(VLOOKUP(A45,[1]基础经济系数!$J$123:$O$153,6,FALSE),0)</f>
        <v>0</v>
      </c>
    </row>
    <row r="46" spans="1:16" x14ac:dyDescent="0.2">
      <c r="A46">
        <f>玩家成长时间线!A46</f>
        <v>45</v>
      </c>
      <c r="B46">
        <f>玩家成长时间线!B46</f>
        <v>9</v>
      </c>
      <c r="C46">
        <f>IF(MOD(A46,通用估算系数!$B$9),MOD(A46,通用估算系数!$B$9),通用估算系数!$B$9)</f>
        <v>17</v>
      </c>
      <c r="D46">
        <f>SUM($E$2:E46)</f>
        <v>3726.0036896551728</v>
      </c>
      <c r="E46">
        <f t="shared" si="0"/>
        <v>39.082748659003833</v>
      </c>
      <c r="F46">
        <f>VLOOKUP(C46,[1]基础经济系数!$B$194:$H$221,7,FALSE)</f>
        <v>0</v>
      </c>
      <c r="G46">
        <f t="shared" si="1"/>
        <v>0</v>
      </c>
      <c r="H46">
        <f t="shared" si="2"/>
        <v>5.3055555555555554</v>
      </c>
      <c r="I46">
        <f>3*宝箱投放计算!D46</f>
        <v>7.2383999999999995</v>
      </c>
      <c r="J46">
        <f>5*宝箱投放计算!E46</f>
        <v>11.25</v>
      </c>
      <c r="K46">
        <f t="shared" si="5"/>
        <v>2.4137931034482758</v>
      </c>
      <c r="L46">
        <f>IF(B46=B45,0,VLOOKUP(B46,通用估算系数!$AK$1:$AL$11,2,FALSE))</f>
        <v>0</v>
      </c>
      <c r="M46">
        <f t="shared" si="3"/>
        <v>0</v>
      </c>
      <c r="N46">
        <f t="shared" si="4"/>
        <v>12.875</v>
      </c>
      <c r="O46">
        <f>IFERROR(VLOOKUP(A46,[1]游戏时长规划!$AE$3:$AL$33,8,FALSE),0)</f>
        <v>0</v>
      </c>
      <c r="P46">
        <f>IFERROR(VLOOKUP(A46,[1]基础经济系数!$J$123:$O$153,6,FALSE),0)</f>
        <v>0</v>
      </c>
    </row>
    <row r="47" spans="1:16" x14ac:dyDescent="0.2">
      <c r="A47">
        <f>玩家成长时间线!A47</f>
        <v>46</v>
      </c>
      <c r="B47">
        <f>玩家成长时间线!B47</f>
        <v>9</v>
      </c>
      <c r="C47">
        <f>IF(MOD(A47,通用估算系数!$B$9),MOD(A47,通用估算系数!$B$9),通用估算系数!$B$9)</f>
        <v>18</v>
      </c>
      <c r="D47">
        <f>SUM($E$2:E47)</f>
        <v>3765.1164383141768</v>
      </c>
      <c r="E47">
        <f t="shared" si="0"/>
        <v>39.112748659003834</v>
      </c>
      <c r="F47">
        <f>VLOOKUP(C47,[1]基础经济系数!$B$194:$H$221,7,FALSE)</f>
        <v>0</v>
      </c>
      <c r="G47">
        <f t="shared" si="1"/>
        <v>0</v>
      </c>
      <c r="H47">
        <f t="shared" si="2"/>
        <v>5.3055555555555554</v>
      </c>
      <c r="I47">
        <f>3*宝箱投放计算!D47</f>
        <v>7.2683999999999997</v>
      </c>
      <c r="J47">
        <f>5*宝箱投放计算!E47</f>
        <v>11.25</v>
      </c>
      <c r="K47">
        <f t="shared" si="5"/>
        <v>2.4137931034482758</v>
      </c>
      <c r="L47">
        <f>IF(B47=B46,0,VLOOKUP(B47,通用估算系数!$AK$1:$AL$11,2,FALSE))</f>
        <v>0</v>
      </c>
      <c r="M47">
        <f t="shared" si="3"/>
        <v>0</v>
      </c>
      <c r="N47">
        <f t="shared" si="4"/>
        <v>12.875</v>
      </c>
      <c r="O47">
        <f>IFERROR(VLOOKUP(A47,[1]游戏时长规划!$AE$3:$AL$33,8,FALSE),0)</f>
        <v>0</v>
      </c>
      <c r="P47">
        <f>IFERROR(VLOOKUP(A47,[1]基础经济系数!$J$123:$O$153,6,FALSE),0)</f>
        <v>0</v>
      </c>
    </row>
    <row r="48" spans="1:16" x14ac:dyDescent="0.2">
      <c r="A48">
        <f>玩家成长时间线!A48</f>
        <v>47</v>
      </c>
      <c r="B48">
        <f>玩家成长时间线!B48</f>
        <v>9</v>
      </c>
      <c r="C48">
        <f>IF(MOD(A48,通用估算系数!$B$9),MOD(A48,通用估算系数!$B$9),通用估算系数!$B$9)</f>
        <v>19</v>
      </c>
      <c r="D48">
        <f>SUM($E$2:E48)</f>
        <v>3804.8591869731804</v>
      </c>
      <c r="E48">
        <f t="shared" si="0"/>
        <v>39.74274865900383</v>
      </c>
      <c r="F48">
        <f>VLOOKUP(C48,[1]基础经济系数!$B$194:$H$221,7,FALSE)</f>
        <v>0</v>
      </c>
      <c r="G48">
        <f t="shared" si="1"/>
        <v>0</v>
      </c>
      <c r="H48">
        <f t="shared" si="2"/>
        <v>5.3055555555555554</v>
      </c>
      <c r="I48">
        <f>3*宝箱投放计算!D48</f>
        <v>7.8983999999999988</v>
      </c>
      <c r="J48">
        <f>5*宝箱投放计算!E48</f>
        <v>11.25</v>
      </c>
      <c r="K48">
        <f t="shared" si="5"/>
        <v>2.4137931034482758</v>
      </c>
      <c r="L48">
        <f>IF(B48=B47,0,VLOOKUP(B48,通用估算系数!$AK$1:$AL$11,2,FALSE))</f>
        <v>0</v>
      </c>
      <c r="M48">
        <f t="shared" si="3"/>
        <v>0</v>
      </c>
      <c r="N48">
        <f t="shared" si="4"/>
        <v>12.875</v>
      </c>
      <c r="O48">
        <f>IFERROR(VLOOKUP(A48,[1]游戏时长规划!$AE$3:$AL$33,8,FALSE),0)</f>
        <v>0</v>
      </c>
      <c r="P48">
        <f>IFERROR(VLOOKUP(A48,[1]基础经济系数!$J$123:$O$153,6,FALSE),0)</f>
        <v>0</v>
      </c>
    </row>
    <row r="49" spans="1:16" x14ac:dyDescent="0.2">
      <c r="A49">
        <f>玩家成长时间线!A49</f>
        <v>48</v>
      </c>
      <c r="B49">
        <f>玩家成长时间线!B49</f>
        <v>10</v>
      </c>
      <c r="C49">
        <f>IF(MOD(A49,通用估算系数!$B$9),MOD(A49,通用估算系数!$B$9),通用估算系数!$B$9)</f>
        <v>20</v>
      </c>
      <c r="D49">
        <f>SUM($E$2:E49)</f>
        <v>4044.0319356321843</v>
      </c>
      <c r="E49">
        <f t="shared" si="0"/>
        <v>239.17274865900384</v>
      </c>
      <c r="F49">
        <f>VLOOKUP(C49,[1]基础经济系数!$B$194:$H$221,7,FALSE)</f>
        <v>100</v>
      </c>
      <c r="G49">
        <f t="shared" si="1"/>
        <v>0</v>
      </c>
      <c r="H49">
        <f t="shared" si="2"/>
        <v>5.3055555555555554</v>
      </c>
      <c r="I49">
        <f>3*宝箱投放计算!D49</f>
        <v>7.3284000000000002</v>
      </c>
      <c r="J49">
        <f>5*宝箱投放计算!E49</f>
        <v>11.25</v>
      </c>
      <c r="K49">
        <f t="shared" si="5"/>
        <v>2.4137931034482758</v>
      </c>
      <c r="L49">
        <f>IF(B49=B48,0,VLOOKUP(B49,通用估算系数!$AK$1:$AL$11,2,FALSE))</f>
        <v>100</v>
      </c>
      <c r="M49">
        <f t="shared" si="3"/>
        <v>0</v>
      </c>
      <c r="N49">
        <f t="shared" si="4"/>
        <v>12.875</v>
      </c>
      <c r="O49">
        <f>IFERROR(VLOOKUP(A49,[1]游戏时长规划!$AE$3:$AL$33,8,FALSE),0)</f>
        <v>0</v>
      </c>
      <c r="P49">
        <f>IFERROR(VLOOKUP(A49,[1]基础经济系数!$J$123:$O$153,6,FALSE),0)</f>
        <v>0</v>
      </c>
    </row>
    <row r="50" spans="1:16" x14ac:dyDescent="0.2">
      <c r="A50">
        <f>玩家成长时间线!A50</f>
        <v>49</v>
      </c>
      <c r="B50">
        <f>玩家成长时间线!B50</f>
        <v>10</v>
      </c>
      <c r="C50">
        <f>IF(MOD(A50,通用估算系数!$B$9),MOD(A50,通用估算系数!$B$9),通用估算系数!$B$9)</f>
        <v>21</v>
      </c>
      <c r="D50">
        <f>SUM($E$2:E50)</f>
        <v>4133.2346842911884</v>
      </c>
      <c r="E50">
        <f t="shared" si="0"/>
        <v>89.202748659003831</v>
      </c>
      <c r="F50">
        <f>VLOOKUP(C50,[1]基础经济系数!$B$194:$H$221,7,FALSE)</f>
        <v>0</v>
      </c>
      <c r="G50">
        <f t="shared" si="1"/>
        <v>50</v>
      </c>
      <c r="H50">
        <f t="shared" si="2"/>
        <v>5.3055555555555554</v>
      </c>
      <c r="I50">
        <f>3*宝箱投放计算!D50</f>
        <v>7.3583999999999996</v>
      </c>
      <c r="J50">
        <f>5*宝箱投放计算!E50</f>
        <v>11.25</v>
      </c>
      <c r="K50">
        <f t="shared" si="5"/>
        <v>2.4137931034482758</v>
      </c>
      <c r="L50">
        <f>IF(B50=B49,0,VLOOKUP(B50,通用估算系数!$AK$1:$AL$11,2,FALSE))</f>
        <v>0</v>
      </c>
      <c r="M50">
        <f t="shared" si="3"/>
        <v>0</v>
      </c>
      <c r="N50">
        <f t="shared" si="4"/>
        <v>12.875</v>
      </c>
      <c r="O50">
        <f>IFERROR(VLOOKUP(A50,[1]游戏时长规划!$AE$3:$AL$33,8,FALSE),0)</f>
        <v>0</v>
      </c>
      <c r="P50">
        <f>IFERROR(VLOOKUP(A50,[1]基础经济系数!$J$123:$O$153,6,FALSE),0)</f>
        <v>0</v>
      </c>
    </row>
    <row r="51" spans="1:16" x14ac:dyDescent="0.2">
      <c r="A51">
        <f>玩家成长时间线!A51</f>
        <v>50</v>
      </c>
      <c r="B51">
        <f>玩家成长时间线!B51</f>
        <v>10</v>
      </c>
      <c r="C51">
        <f>IF(MOD(A51,通用估算系数!$B$9),MOD(A51,通用估算系数!$B$9),通用估算系数!$B$9)</f>
        <v>22</v>
      </c>
      <c r="D51">
        <f>SUM($E$2:E51)</f>
        <v>4172.4674329501922</v>
      </c>
      <c r="E51">
        <f t="shared" si="0"/>
        <v>39.232748659003832</v>
      </c>
      <c r="F51">
        <f>VLOOKUP(C51,[1]基础经济系数!$B$194:$H$221,7,FALSE)</f>
        <v>0</v>
      </c>
      <c r="G51">
        <f t="shared" si="1"/>
        <v>0</v>
      </c>
      <c r="H51">
        <f t="shared" si="2"/>
        <v>5.3055555555555554</v>
      </c>
      <c r="I51">
        <f>3*宝箱投放计算!D51</f>
        <v>7.3884000000000007</v>
      </c>
      <c r="J51">
        <f>5*宝箱投放计算!E51</f>
        <v>11.25</v>
      </c>
      <c r="K51">
        <f t="shared" si="5"/>
        <v>2.4137931034482758</v>
      </c>
      <c r="L51">
        <f>IF(B51=B50,0,VLOOKUP(B51,通用估算系数!$AK$1:$AL$11,2,FALSE))</f>
        <v>0</v>
      </c>
      <c r="M51">
        <f t="shared" si="3"/>
        <v>0</v>
      </c>
      <c r="N51">
        <f t="shared" si="4"/>
        <v>12.875</v>
      </c>
      <c r="O51">
        <f>IFERROR(VLOOKUP(A51,[1]游戏时长规划!$AE$3:$AL$33,8,FALSE),0)</f>
        <v>0</v>
      </c>
      <c r="P51">
        <f>IFERROR(VLOOKUP(A51,[1]基础经济系数!$J$123:$O$153,6,FALSE),0)</f>
        <v>0</v>
      </c>
    </row>
    <row r="52" spans="1:16" x14ac:dyDescent="0.2">
      <c r="A52">
        <f>玩家成长时间线!A52</f>
        <v>51</v>
      </c>
      <c r="B52">
        <f>玩家成长时间线!B52</f>
        <v>10</v>
      </c>
      <c r="C52">
        <f>IF(MOD(A52,通用估算系数!$B$9),MOD(A52,通用估算系数!$B$9),通用估算系数!$B$9)</f>
        <v>23</v>
      </c>
      <c r="D52">
        <f>SUM($E$2:E52)</f>
        <v>4212.3301816091962</v>
      </c>
      <c r="E52">
        <f t="shared" si="0"/>
        <v>39.862748659003834</v>
      </c>
      <c r="F52">
        <f>VLOOKUP(C52,[1]基础经济系数!$B$194:$H$221,7,FALSE)</f>
        <v>0</v>
      </c>
      <c r="G52">
        <f t="shared" si="1"/>
        <v>0</v>
      </c>
      <c r="H52">
        <f t="shared" si="2"/>
        <v>5.3055555555555554</v>
      </c>
      <c r="I52">
        <f>3*宝箱投放计算!D52</f>
        <v>8.0183999999999997</v>
      </c>
      <c r="J52">
        <f>5*宝箱投放计算!E52</f>
        <v>11.25</v>
      </c>
      <c r="K52">
        <f t="shared" si="5"/>
        <v>2.4137931034482758</v>
      </c>
      <c r="L52">
        <f>IF(B52=B51,0,VLOOKUP(B52,通用估算系数!$AK$1:$AL$11,2,FALSE))</f>
        <v>0</v>
      </c>
      <c r="M52">
        <f t="shared" si="3"/>
        <v>0</v>
      </c>
      <c r="N52">
        <f t="shared" si="4"/>
        <v>12.875</v>
      </c>
      <c r="O52">
        <f>IFERROR(VLOOKUP(A52,[1]游戏时长规划!$AE$3:$AL$33,8,FALSE),0)</f>
        <v>0</v>
      </c>
      <c r="P52">
        <f>IFERROR(VLOOKUP(A52,[1]基础经济系数!$J$123:$O$153,6,FALSE),0)</f>
        <v>0</v>
      </c>
    </row>
    <row r="53" spans="1:16" x14ac:dyDescent="0.2">
      <c r="A53">
        <f>玩家成长时间线!A53</f>
        <v>52</v>
      </c>
      <c r="B53">
        <f>玩家成长时间线!B53</f>
        <v>10</v>
      </c>
      <c r="C53">
        <f>IF(MOD(A53,通用估算系数!$B$9),MOD(A53,通用估算系数!$B$9),通用估算系数!$B$9)</f>
        <v>24</v>
      </c>
      <c r="D53">
        <f>SUM($E$2:E53)</f>
        <v>4251.6229302682004</v>
      </c>
      <c r="E53">
        <f t="shared" si="0"/>
        <v>39.292748659003834</v>
      </c>
      <c r="F53">
        <f>VLOOKUP(C53,[1]基础经济系数!$B$194:$H$221,7,FALSE)</f>
        <v>0</v>
      </c>
      <c r="G53">
        <f t="shared" si="1"/>
        <v>0</v>
      </c>
      <c r="H53">
        <f t="shared" si="2"/>
        <v>5.3055555555555554</v>
      </c>
      <c r="I53">
        <f>3*宝箱投放计算!D53</f>
        <v>7.4484000000000004</v>
      </c>
      <c r="J53">
        <f>5*宝箱投放计算!E53</f>
        <v>11.25</v>
      </c>
      <c r="K53">
        <f t="shared" si="5"/>
        <v>2.4137931034482758</v>
      </c>
      <c r="L53">
        <f>IF(B53=B52,0,VLOOKUP(B53,通用估算系数!$AK$1:$AL$11,2,FALSE))</f>
        <v>0</v>
      </c>
      <c r="M53">
        <f t="shared" si="3"/>
        <v>0</v>
      </c>
      <c r="N53">
        <f t="shared" si="4"/>
        <v>12.875</v>
      </c>
      <c r="O53">
        <f>IFERROR(VLOOKUP(A53,[1]游戏时长规划!$AE$3:$AL$33,8,FALSE),0)</f>
        <v>0</v>
      </c>
      <c r="P53">
        <f>IFERROR(VLOOKUP(A53,[1]基础经济系数!$J$123:$O$153,6,FALSE),0)</f>
        <v>0</v>
      </c>
    </row>
    <row r="54" spans="1:16" x14ac:dyDescent="0.2">
      <c r="A54">
        <f>玩家成长时间线!A54</f>
        <v>53</v>
      </c>
      <c r="B54">
        <f>玩家成长时间线!B54</f>
        <v>10</v>
      </c>
      <c r="C54">
        <f>IF(MOD(A54,通用估算系数!$B$9),MOD(A54,通用估算系数!$B$9),通用估算系数!$B$9)</f>
        <v>25</v>
      </c>
      <c r="D54">
        <f>SUM($E$2:E54)</f>
        <v>4290.9456789272044</v>
      </c>
      <c r="E54">
        <f t="shared" si="0"/>
        <v>39.322748659003828</v>
      </c>
      <c r="F54">
        <f>VLOOKUP(C54,[1]基础经济系数!$B$194:$H$221,7,FALSE)</f>
        <v>0</v>
      </c>
      <c r="G54">
        <f t="shared" si="1"/>
        <v>0</v>
      </c>
      <c r="H54">
        <f t="shared" si="2"/>
        <v>5.3055555555555554</v>
      </c>
      <c r="I54">
        <f>3*宝箱投放计算!D54</f>
        <v>7.4783999999999997</v>
      </c>
      <c r="J54">
        <f>5*宝箱投放计算!E54</f>
        <v>11.25</v>
      </c>
      <c r="K54">
        <f t="shared" si="5"/>
        <v>2.4137931034482758</v>
      </c>
      <c r="L54">
        <f>IF(B54=B53,0,VLOOKUP(B54,通用估算系数!$AK$1:$AL$11,2,FALSE))</f>
        <v>0</v>
      </c>
      <c r="M54">
        <f t="shared" si="3"/>
        <v>0</v>
      </c>
      <c r="N54">
        <f t="shared" si="4"/>
        <v>12.875</v>
      </c>
      <c r="O54">
        <f>IFERROR(VLOOKUP(A54,[1]游戏时长规划!$AE$3:$AL$33,8,FALSE),0)</f>
        <v>0</v>
      </c>
      <c r="P54">
        <f>IFERROR(VLOOKUP(A54,[1]基础经济系数!$J$123:$O$153,6,FALSE),0)</f>
        <v>0</v>
      </c>
    </row>
    <row r="55" spans="1:16" x14ac:dyDescent="0.2">
      <c r="A55">
        <f>玩家成长时间线!A55</f>
        <v>54</v>
      </c>
      <c r="B55">
        <f>玩家成长时间线!B55</f>
        <v>10</v>
      </c>
      <c r="C55">
        <f>IF(MOD(A55,通用估算系数!$B$9),MOD(A55,通用估算系数!$B$9),通用估算系数!$B$9)</f>
        <v>26</v>
      </c>
      <c r="D55">
        <f>SUM($E$2:E55)</f>
        <v>4330.5984275862083</v>
      </c>
      <c r="E55">
        <f t="shared" si="0"/>
        <v>39.652748659003834</v>
      </c>
      <c r="F55">
        <f>VLOOKUP(C55,[1]基础经济系数!$B$194:$H$221,7,FALSE)</f>
        <v>0</v>
      </c>
      <c r="G55">
        <f t="shared" si="1"/>
        <v>0</v>
      </c>
      <c r="H55">
        <f t="shared" si="2"/>
        <v>5.3055555555555554</v>
      </c>
      <c r="I55">
        <f>3*宝箱投放计算!D55</f>
        <v>7.8083999999999989</v>
      </c>
      <c r="J55">
        <f>5*宝箱投放计算!E55</f>
        <v>11.25</v>
      </c>
      <c r="K55">
        <f t="shared" si="5"/>
        <v>2.4137931034482758</v>
      </c>
      <c r="L55">
        <f>IF(B55=B54,0,VLOOKUP(B55,通用估算系数!$AK$1:$AL$11,2,FALSE))</f>
        <v>0</v>
      </c>
      <c r="M55">
        <f t="shared" si="3"/>
        <v>0</v>
      </c>
      <c r="N55">
        <f t="shared" si="4"/>
        <v>12.875</v>
      </c>
      <c r="O55">
        <f>IFERROR(VLOOKUP(A55,[1]游戏时长规划!$AE$3:$AL$33,8,FALSE),0)</f>
        <v>0</v>
      </c>
      <c r="P55">
        <f>IFERROR(VLOOKUP(A55,[1]基础经济系数!$J$123:$O$153,6,FALSE),0)</f>
        <v>0</v>
      </c>
    </row>
    <row r="56" spans="1:16" x14ac:dyDescent="0.2">
      <c r="A56">
        <f>玩家成长时间线!A56</f>
        <v>55</v>
      </c>
      <c r="B56">
        <f>玩家成长时间线!B56</f>
        <v>10</v>
      </c>
      <c r="C56">
        <f>IF(MOD(A56,通用估算系数!$B$9),MOD(A56,通用估算系数!$B$9),通用估算系数!$B$9)</f>
        <v>27</v>
      </c>
      <c r="D56">
        <f>SUM($E$2:E56)</f>
        <v>4519.9811762452118</v>
      </c>
      <c r="E56">
        <f t="shared" si="0"/>
        <v>189.38274865900382</v>
      </c>
      <c r="F56">
        <f>VLOOKUP(C56,[1]基础经济系数!$B$194:$H$221,7,FALSE)</f>
        <v>150</v>
      </c>
      <c r="G56">
        <f t="shared" si="1"/>
        <v>0</v>
      </c>
      <c r="H56">
        <f t="shared" si="2"/>
        <v>5.3055555555555554</v>
      </c>
      <c r="I56">
        <f>3*宝箱投放计算!D56</f>
        <v>7.5383999999999993</v>
      </c>
      <c r="J56">
        <f>5*宝箱投放计算!E56</f>
        <v>11.25</v>
      </c>
      <c r="K56">
        <f t="shared" si="5"/>
        <v>2.4137931034482758</v>
      </c>
      <c r="L56">
        <f>IF(B56=B55,0,VLOOKUP(B56,通用估算系数!$AK$1:$AL$11,2,FALSE))</f>
        <v>0</v>
      </c>
      <c r="M56">
        <f t="shared" si="3"/>
        <v>0</v>
      </c>
      <c r="N56">
        <f t="shared" si="4"/>
        <v>12.875</v>
      </c>
      <c r="O56">
        <f>IFERROR(VLOOKUP(A56,[1]游戏时长规划!$AE$3:$AL$33,8,FALSE),0)</f>
        <v>0</v>
      </c>
      <c r="P56">
        <f>IFERROR(VLOOKUP(A56,[1]基础经济系数!$J$123:$O$153,6,FALSE),0)</f>
        <v>0</v>
      </c>
    </row>
    <row r="57" spans="1:16" x14ac:dyDescent="0.2">
      <c r="A57">
        <f>玩家成长时间线!A57</f>
        <v>56</v>
      </c>
      <c r="B57">
        <f>玩家成长时间线!B57</f>
        <v>8</v>
      </c>
      <c r="C57">
        <f>IF(MOD(A57,通用估算系数!$B$9),MOD(A57,通用估算系数!$B$9),通用估算系数!$B$9)</f>
        <v>28</v>
      </c>
      <c r="D57">
        <f>SUM($E$2:E57)</f>
        <v>4707.143924904216</v>
      </c>
      <c r="E57">
        <f t="shared" si="0"/>
        <v>187.16274865900382</v>
      </c>
      <c r="F57">
        <f>VLOOKUP(C57,[1]基础经济系数!$B$194:$H$221,7,FALSE)</f>
        <v>0</v>
      </c>
      <c r="G57">
        <f t="shared" si="1"/>
        <v>50</v>
      </c>
      <c r="H57">
        <f t="shared" si="2"/>
        <v>5.3055555555555554</v>
      </c>
      <c r="I57">
        <f>3*宝箱投放计算!D57</f>
        <v>7.5684000000000005</v>
      </c>
      <c r="J57">
        <f>5*宝箱投放计算!E57</f>
        <v>9</v>
      </c>
      <c r="K57">
        <f t="shared" si="5"/>
        <v>2.4137931034482758</v>
      </c>
      <c r="L57">
        <f>IF(B57=B56,0,VLOOKUP(B57,通用估算系数!$AK$1:$AL$11,2,FALSE))</f>
        <v>0</v>
      </c>
      <c r="M57">
        <f t="shared" si="3"/>
        <v>100</v>
      </c>
      <c r="N57">
        <f t="shared" si="4"/>
        <v>12.875</v>
      </c>
      <c r="O57">
        <f>IFERROR(VLOOKUP(A57,[1]游戏时长规划!$AE$3:$AL$33,8,FALSE),0)</f>
        <v>0</v>
      </c>
      <c r="P57">
        <f>IFERROR(VLOOKUP(A57,[1]基础经济系数!$J$123:$O$153,6,FALSE),0)</f>
        <v>0</v>
      </c>
    </row>
    <row r="58" spans="1:16" x14ac:dyDescent="0.2">
      <c r="A58">
        <f>玩家成长时间线!A58</f>
        <v>57</v>
      </c>
      <c r="B58">
        <f>玩家成长时间线!B58</f>
        <v>8</v>
      </c>
      <c r="C58">
        <f>IF(MOD(A58,通用估算系数!$B$9),MOD(A58,通用估算系数!$B$9),通用估算系数!$B$9)</f>
        <v>1</v>
      </c>
      <c r="D58">
        <f>SUM($E$2:E58)</f>
        <v>4743.4966735632197</v>
      </c>
      <c r="E58">
        <f t="shared" si="0"/>
        <v>36.352748659003829</v>
      </c>
      <c r="F58">
        <f>VLOOKUP(C58,[1]基础经济系数!$B$194:$H$221,7,FALSE)</f>
        <v>0</v>
      </c>
      <c r="G58">
        <f t="shared" si="1"/>
        <v>0</v>
      </c>
      <c r="H58">
        <f t="shared" si="2"/>
        <v>5.3055555555555554</v>
      </c>
      <c r="I58">
        <f>3*宝箱投放计算!D58</f>
        <v>6.7584</v>
      </c>
      <c r="J58">
        <f>5*宝箱投放计算!E58</f>
        <v>9</v>
      </c>
      <c r="K58">
        <f t="shared" si="5"/>
        <v>2.4137931034482758</v>
      </c>
      <c r="L58">
        <f>IF(B58=B57,0,VLOOKUP(B58,通用估算系数!$AK$1:$AL$11,2,FALSE))</f>
        <v>0</v>
      </c>
      <c r="M58">
        <f t="shared" si="3"/>
        <v>0</v>
      </c>
      <c r="N58">
        <f t="shared" si="4"/>
        <v>12.875</v>
      </c>
      <c r="O58">
        <f>IFERROR(VLOOKUP(A58,[1]游戏时长规划!$AE$3:$AL$33,8,FALSE),0)</f>
        <v>0</v>
      </c>
      <c r="P58">
        <f>IFERROR(VLOOKUP(A58,[1]基础经济系数!$J$123:$O$153,6,FALSE),0)</f>
        <v>0</v>
      </c>
    </row>
    <row r="59" spans="1:16" x14ac:dyDescent="0.2">
      <c r="A59">
        <f>玩家成长时间线!A59</f>
        <v>58</v>
      </c>
      <c r="B59">
        <f>玩家成长时间线!B59</f>
        <v>8</v>
      </c>
      <c r="C59">
        <f>IF(MOD(A59,通用估算系数!$B$9),MOD(A59,通用估算系数!$B$9),通用估算系数!$B$9)</f>
        <v>2</v>
      </c>
      <c r="D59">
        <f>SUM($E$2:E59)</f>
        <v>4780.0294222222237</v>
      </c>
      <c r="E59">
        <f t="shared" si="0"/>
        <v>36.532748659003829</v>
      </c>
      <c r="F59">
        <f>VLOOKUP(C59,[1]基础经济系数!$B$194:$H$221,7,FALSE)</f>
        <v>0</v>
      </c>
      <c r="G59">
        <f t="shared" si="1"/>
        <v>0</v>
      </c>
      <c r="H59">
        <f t="shared" si="2"/>
        <v>5.3055555555555554</v>
      </c>
      <c r="I59">
        <f>3*宝箱投放计算!D59</f>
        <v>6.9384000000000006</v>
      </c>
      <c r="J59">
        <f>5*宝箱投放计算!E59</f>
        <v>9</v>
      </c>
      <c r="K59">
        <f t="shared" si="5"/>
        <v>2.4137931034482758</v>
      </c>
      <c r="L59">
        <f>IF(B59=B58,0,VLOOKUP(B59,通用估算系数!$AK$1:$AL$11,2,FALSE))</f>
        <v>0</v>
      </c>
      <c r="M59">
        <f t="shared" si="3"/>
        <v>0</v>
      </c>
      <c r="N59">
        <f t="shared" si="4"/>
        <v>12.875</v>
      </c>
      <c r="O59">
        <f>IFERROR(VLOOKUP(A59,[1]游戏时长规划!$AE$3:$AL$33,8,FALSE),0)</f>
        <v>0</v>
      </c>
      <c r="P59">
        <f>IFERROR(VLOOKUP(A59,[1]基础经济系数!$J$123:$O$153,6,FALSE),0)</f>
        <v>0</v>
      </c>
    </row>
    <row r="60" spans="1:16" x14ac:dyDescent="0.2">
      <c r="A60">
        <f>玩家成长时间线!A60</f>
        <v>59</v>
      </c>
      <c r="B60">
        <f>玩家成长时间线!B60</f>
        <v>9</v>
      </c>
      <c r="C60">
        <f>IF(MOD(A60,通用估算系数!$B$9),MOD(A60,通用估算系数!$B$9),通用估算系数!$B$9)</f>
        <v>3</v>
      </c>
      <c r="D60">
        <f>SUM($E$2:E60)</f>
        <v>4818.6921708812279</v>
      </c>
      <c r="E60">
        <f t="shared" si="0"/>
        <v>38.662748659003832</v>
      </c>
      <c r="F60">
        <f>VLOOKUP(C60,[1]基础经济系数!$B$194:$H$221,7,FALSE)</f>
        <v>0</v>
      </c>
      <c r="G60">
        <f t="shared" si="1"/>
        <v>0</v>
      </c>
      <c r="H60">
        <f t="shared" si="2"/>
        <v>5.3055555555555554</v>
      </c>
      <c r="I60">
        <f>3*宝箱投放计算!D60</f>
        <v>6.8184000000000005</v>
      </c>
      <c r="J60">
        <f>5*宝箱投放计算!E60</f>
        <v>11.25</v>
      </c>
      <c r="K60">
        <f t="shared" si="5"/>
        <v>2.4137931034482758</v>
      </c>
      <c r="L60">
        <f>IF(B60=B59,0,VLOOKUP(B60,通用估算系数!$AK$1:$AL$11,2,FALSE))</f>
        <v>0</v>
      </c>
      <c r="M60">
        <f t="shared" si="3"/>
        <v>0</v>
      </c>
      <c r="N60">
        <f t="shared" si="4"/>
        <v>12.875</v>
      </c>
      <c r="O60">
        <f>IFERROR(VLOOKUP(A60,[1]游戏时长规划!$AE$3:$AL$33,8,FALSE),0)</f>
        <v>0</v>
      </c>
      <c r="P60">
        <f>IFERROR(VLOOKUP(A60,[1]基础经济系数!$J$123:$O$153,6,FALSE),0)</f>
        <v>0</v>
      </c>
    </row>
    <row r="61" spans="1:16" x14ac:dyDescent="0.2">
      <c r="A61">
        <f>玩家成长时间线!A61</f>
        <v>60</v>
      </c>
      <c r="B61">
        <f>玩家成长时间线!B61</f>
        <v>9</v>
      </c>
      <c r="C61">
        <f>IF(MOD(A61,通用估算系数!$B$9),MOD(A61,通用估算系数!$B$9),通用估算系数!$B$9)</f>
        <v>4</v>
      </c>
      <c r="D61">
        <f>SUM($E$2:E61)</f>
        <v>4857.3849195402317</v>
      </c>
      <c r="E61">
        <f t="shared" si="0"/>
        <v>38.692748659003833</v>
      </c>
      <c r="F61">
        <f>VLOOKUP(C61,[1]基础经济系数!$B$194:$H$221,7,FALSE)</f>
        <v>0</v>
      </c>
      <c r="G61">
        <f t="shared" si="1"/>
        <v>0</v>
      </c>
      <c r="H61">
        <f t="shared" si="2"/>
        <v>5.3055555555555554</v>
      </c>
      <c r="I61">
        <f>3*宝箱投放计算!D61</f>
        <v>6.8483999999999998</v>
      </c>
      <c r="J61">
        <f>5*宝箱投放计算!E61</f>
        <v>11.25</v>
      </c>
      <c r="K61">
        <f t="shared" si="5"/>
        <v>2.4137931034482758</v>
      </c>
      <c r="L61">
        <f>IF(B61=B60,0,VLOOKUP(B61,通用估算系数!$AK$1:$AL$11,2,FALSE))</f>
        <v>0</v>
      </c>
      <c r="M61">
        <f t="shared" si="3"/>
        <v>0</v>
      </c>
      <c r="N61">
        <f t="shared" si="4"/>
        <v>12.875</v>
      </c>
      <c r="O61">
        <f>IFERROR(VLOOKUP(A61,[1]游戏时长规划!$AE$3:$AL$33,8,FALSE),0)</f>
        <v>0</v>
      </c>
      <c r="P61">
        <f>IFERROR(VLOOKUP(A61,[1]基础经济系数!$J$123:$O$153,6,FALSE),0)</f>
        <v>0</v>
      </c>
    </row>
    <row r="62" spans="1:16" x14ac:dyDescent="0.2">
      <c r="A62">
        <f>玩家成长时间线!A62</f>
        <v>61</v>
      </c>
      <c r="B62">
        <f>玩家成长时间线!B62</f>
        <v>9</v>
      </c>
      <c r="C62">
        <f>IF(MOD(A62,通用估算系数!$B$9),MOD(A62,通用估算系数!$B$9),通用估算系数!$B$9)</f>
        <v>5</v>
      </c>
      <c r="D62">
        <f>SUM($E$2:E62)</f>
        <v>4896.4076681992356</v>
      </c>
      <c r="E62">
        <f t="shared" si="0"/>
        <v>39.022748659003831</v>
      </c>
      <c r="F62">
        <f>VLOOKUP(C62,[1]基础经济系数!$B$194:$H$221,7,FALSE)</f>
        <v>0</v>
      </c>
      <c r="G62">
        <f t="shared" si="1"/>
        <v>0</v>
      </c>
      <c r="H62">
        <f t="shared" si="2"/>
        <v>5.3055555555555554</v>
      </c>
      <c r="I62">
        <f>3*宝箱投放计算!D62</f>
        <v>7.1783999999999999</v>
      </c>
      <c r="J62">
        <f>5*宝箱投放计算!E62</f>
        <v>11.25</v>
      </c>
      <c r="K62">
        <f t="shared" si="5"/>
        <v>2.4137931034482758</v>
      </c>
      <c r="L62">
        <f>IF(B62=B61,0,VLOOKUP(B62,通用估算系数!$AK$1:$AL$11,2,FALSE))</f>
        <v>0</v>
      </c>
      <c r="M62">
        <f t="shared" si="3"/>
        <v>0</v>
      </c>
      <c r="N62">
        <f t="shared" si="4"/>
        <v>12.875</v>
      </c>
      <c r="O62">
        <f>IFERROR(VLOOKUP(A62,[1]游戏时长规划!$AE$3:$AL$33,8,FALSE),0)</f>
        <v>0</v>
      </c>
      <c r="P62">
        <f>IFERROR(VLOOKUP(A62,[1]基础经济系数!$J$123:$O$153,6,FALSE),0)</f>
        <v>0</v>
      </c>
    </row>
    <row r="63" spans="1:16" x14ac:dyDescent="0.2">
      <c r="A63">
        <f>玩家成长时间线!A63</f>
        <v>62</v>
      </c>
      <c r="B63">
        <f>玩家成长时间线!B63</f>
        <v>10</v>
      </c>
      <c r="C63">
        <f>IF(MOD(A63,通用估算系数!$B$9),MOD(A63,通用估算系数!$B$9),通用估算系数!$B$9)</f>
        <v>6</v>
      </c>
      <c r="D63">
        <f>SUM($E$2:E63)</f>
        <v>5205.1604168582398</v>
      </c>
      <c r="E63">
        <f t="shared" si="0"/>
        <v>308.75274865900383</v>
      </c>
      <c r="F63">
        <f>VLOOKUP(C63,[1]基础经济系数!$B$194:$H$221,7,FALSE)</f>
        <v>50</v>
      </c>
      <c r="G63">
        <f t="shared" si="1"/>
        <v>0</v>
      </c>
      <c r="H63">
        <f t="shared" si="2"/>
        <v>5.3055555555555554</v>
      </c>
      <c r="I63">
        <f>3*宝箱投放计算!D63</f>
        <v>6.9084000000000003</v>
      </c>
      <c r="J63">
        <f>5*宝箱投放计算!E63</f>
        <v>11.25</v>
      </c>
      <c r="K63">
        <f t="shared" si="5"/>
        <v>2.4137931034482758</v>
      </c>
      <c r="L63">
        <f>IF(B63=B62,0,VLOOKUP(B63,通用估算系数!$AK$1:$AL$11,2,FALSE))</f>
        <v>100</v>
      </c>
      <c r="M63">
        <f t="shared" si="3"/>
        <v>0</v>
      </c>
      <c r="N63">
        <f t="shared" si="4"/>
        <v>12.875</v>
      </c>
      <c r="O63">
        <f>IFERROR(VLOOKUP(A63,[1]游戏时长规划!$AE$3:$AL$33,8,FALSE),0)</f>
        <v>120</v>
      </c>
      <c r="P63">
        <f>IFERROR(VLOOKUP(A63,[1]基础经济系数!$J$123:$O$153,6,FALSE),0)</f>
        <v>0</v>
      </c>
    </row>
    <row r="64" spans="1:16" x14ac:dyDescent="0.2">
      <c r="A64">
        <f>玩家成长时间线!A64</f>
        <v>63</v>
      </c>
      <c r="B64">
        <f>玩家成长时间线!B64</f>
        <v>10</v>
      </c>
      <c r="C64">
        <f>IF(MOD(A64,通用估算系数!$B$9),MOD(A64,通用估算系数!$B$9),通用估算系数!$B$9)</f>
        <v>7</v>
      </c>
      <c r="D64">
        <f>SUM($E$2:E64)</f>
        <v>5293.9431655172439</v>
      </c>
      <c r="E64">
        <f t="shared" si="0"/>
        <v>88.782748659003829</v>
      </c>
      <c r="F64">
        <f>VLOOKUP(C64,[1]基础经济系数!$B$194:$H$221,7,FALSE)</f>
        <v>0</v>
      </c>
      <c r="G64">
        <f t="shared" si="1"/>
        <v>50</v>
      </c>
      <c r="H64">
        <f t="shared" si="2"/>
        <v>5.3055555555555554</v>
      </c>
      <c r="I64">
        <f>3*宝箱投放计算!D64</f>
        <v>6.9384000000000006</v>
      </c>
      <c r="J64">
        <f>5*宝箱投放计算!E64</f>
        <v>11.25</v>
      </c>
      <c r="K64">
        <f t="shared" si="5"/>
        <v>2.4137931034482758</v>
      </c>
      <c r="L64">
        <f>IF(B64=B63,0,VLOOKUP(B64,通用估算系数!$AK$1:$AL$11,2,FALSE))</f>
        <v>0</v>
      </c>
      <c r="M64">
        <f t="shared" si="3"/>
        <v>0</v>
      </c>
      <c r="N64">
        <f t="shared" si="4"/>
        <v>12.875</v>
      </c>
      <c r="O64">
        <f>IFERROR(VLOOKUP(A64,[1]游戏时长规划!$AE$3:$AL$33,8,FALSE),0)</f>
        <v>0</v>
      </c>
      <c r="P64">
        <f>IFERROR(VLOOKUP(A64,[1]基础经济系数!$J$123:$O$153,6,FALSE),0)</f>
        <v>0</v>
      </c>
    </row>
    <row r="65" spans="1:16" x14ac:dyDescent="0.2">
      <c r="A65">
        <f>玩家成长时间线!A65</f>
        <v>64</v>
      </c>
      <c r="B65">
        <f>玩家成长时间线!B65</f>
        <v>10</v>
      </c>
      <c r="C65">
        <f>IF(MOD(A65,通用估算系数!$B$9),MOD(A65,通用估算系数!$B$9),通用估算系数!$B$9)</f>
        <v>8</v>
      </c>
      <c r="D65">
        <f>SUM($E$2:E65)</f>
        <v>5332.7559141762476</v>
      </c>
      <c r="E65">
        <f t="shared" si="0"/>
        <v>38.81274865900383</v>
      </c>
      <c r="F65">
        <f>VLOOKUP(C65,[1]基础经济系数!$B$194:$H$221,7,FALSE)</f>
        <v>0</v>
      </c>
      <c r="G65">
        <f t="shared" si="1"/>
        <v>0</v>
      </c>
      <c r="H65">
        <f t="shared" si="2"/>
        <v>5.3055555555555554</v>
      </c>
      <c r="I65">
        <f>3*宝箱投放计算!D65</f>
        <v>6.9683999999999999</v>
      </c>
      <c r="J65">
        <f>5*宝箱投放计算!E65</f>
        <v>11.25</v>
      </c>
      <c r="K65">
        <f t="shared" si="5"/>
        <v>2.4137931034482758</v>
      </c>
      <c r="L65">
        <f>IF(B65=B64,0,VLOOKUP(B65,通用估算系数!$AK$1:$AL$11,2,FALSE))</f>
        <v>0</v>
      </c>
      <c r="M65">
        <f t="shared" si="3"/>
        <v>0</v>
      </c>
      <c r="N65">
        <f t="shared" si="4"/>
        <v>12.875</v>
      </c>
      <c r="O65">
        <f>IFERROR(VLOOKUP(A65,[1]游戏时长规划!$AE$3:$AL$33,8,FALSE),0)</f>
        <v>0</v>
      </c>
      <c r="P65">
        <f>IFERROR(VLOOKUP(A65,[1]基础经济系数!$J$123:$O$153,6,FALSE),0)</f>
        <v>0</v>
      </c>
    </row>
    <row r="66" spans="1:16" x14ac:dyDescent="0.2">
      <c r="A66">
        <f>玩家成长时间线!A66</f>
        <v>65</v>
      </c>
      <c r="B66">
        <f>玩家成长时间线!B66</f>
        <v>10</v>
      </c>
      <c r="C66">
        <f>IF(MOD(A66,通用估算系数!$B$9),MOD(A66,通用估算系数!$B$9),通用估算系数!$B$9)</f>
        <v>9</v>
      </c>
      <c r="D66">
        <f>SUM($E$2:E66)</f>
        <v>5372.1986628352515</v>
      </c>
      <c r="E66">
        <f t="shared" si="0"/>
        <v>39.442748659003833</v>
      </c>
      <c r="F66">
        <f>VLOOKUP(C66,[1]基础经济系数!$B$194:$H$221,7,FALSE)</f>
        <v>0</v>
      </c>
      <c r="G66">
        <f t="shared" si="1"/>
        <v>0</v>
      </c>
      <c r="H66">
        <f t="shared" si="2"/>
        <v>5.3055555555555554</v>
      </c>
      <c r="I66">
        <f>3*宝箱投放计算!D66</f>
        <v>7.5983999999999998</v>
      </c>
      <c r="J66">
        <f>5*宝箱投放计算!E66</f>
        <v>11.25</v>
      </c>
      <c r="K66">
        <f t="shared" si="5"/>
        <v>2.4137931034482758</v>
      </c>
      <c r="L66">
        <f>IF(B66=B65,0,VLOOKUP(B66,通用估算系数!$AK$1:$AL$11,2,FALSE))</f>
        <v>0</v>
      </c>
      <c r="M66">
        <f t="shared" si="3"/>
        <v>0</v>
      </c>
      <c r="N66">
        <f t="shared" si="4"/>
        <v>12.875</v>
      </c>
      <c r="O66">
        <f>IFERROR(VLOOKUP(A66,[1]游戏时长规划!$AE$3:$AL$33,8,FALSE),0)</f>
        <v>0</v>
      </c>
      <c r="P66">
        <f>IFERROR(VLOOKUP(A66,[1]基础经济系数!$J$123:$O$153,6,FALSE),0)</f>
        <v>0</v>
      </c>
    </row>
    <row r="67" spans="1:16" x14ac:dyDescent="0.2">
      <c r="A67">
        <f>玩家成长时间线!A67</f>
        <v>66</v>
      </c>
      <c r="B67">
        <f>玩家成长时间线!B67</f>
        <v>10</v>
      </c>
      <c r="C67">
        <f>IF(MOD(A67,通用估算系数!$B$9),MOD(A67,通用估算系数!$B$9),通用估算系数!$B$9)</f>
        <v>10</v>
      </c>
      <c r="D67">
        <f>SUM($E$2:E67)</f>
        <v>5411.0714114942557</v>
      </c>
      <c r="E67">
        <f t="shared" ref="E67:E130" si="6">SUM(F67:P67)</f>
        <v>38.872748659003832</v>
      </c>
      <c r="F67">
        <f>VLOOKUP(C67,[1]基础经济系数!$B$194:$H$221,7,FALSE)</f>
        <v>0</v>
      </c>
      <c r="G67">
        <f t="shared" ref="G67:G130" si="7">IF(MOD(A67,7)=0,50,0)</f>
        <v>0</v>
      </c>
      <c r="H67">
        <f t="shared" ref="H67:H130" si="8">1910/360</f>
        <v>5.3055555555555554</v>
      </c>
      <c r="I67">
        <f>3*宝箱投放计算!D67</f>
        <v>7.0283999999999995</v>
      </c>
      <c r="J67">
        <f>5*宝箱投放计算!E67</f>
        <v>11.25</v>
      </c>
      <c r="K67">
        <f t="shared" si="5"/>
        <v>2.4137931034482758</v>
      </c>
      <c r="L67">
        <f>IF(B67=B66,0,VLOOKUP(B67,通用估算系数!$AK$1:$AL$11,2,FALSE))</f>
        <v>0</v>
      </c>
      <c r="M67">
        <f t="shared" ref="M67:M130" si="9">IF(MOD(A67,28)=0,100,0)</f>
        <v>0</v>
      </c>
      <c r="N67">
        <f t="shared" ref="N67:N130" si="10">1030/80</f>
        <v>12.875</v>
      </c>
      <c r="O67">
        <f>IFERROR(VLOOKUP(A67,[1]游戏时长规划!$AE$3:$AL$33,8,FALSE),0)</f>
        <v>0</v>
      </c>
      <c r="P67">
        <f>IFERROR(VLOOKUP(A67,[1]基础经济系数!$J$123:$O$153,6,FALSE),0)</f>
        <v>0</v>
      </c>
    </row>
    <row r="68" spans="1:16" x14ac:dyDescent="0.2">
      <c r="A68">
        <f>玩家成长时间线!A68</f>
        <v>67</v>
      </c>
      <c r="B68">
        <f>玩家成长时间线!B68</f>
        <v>10</v>
      </c>
      <c r="C68">
        <f>IF(MOD(A68,通用估算系数!$B$9),MOD(A68,通用估算系数!$B$9),通用估算系数!$B$9)</f>
        <v>11</v>
      </c>
      <c r="D68">
        <f>SUM($E$2:E68)</f>
        <v>5449.9741601532596</v>
      </c>
      <c r="E68">
        <f t="shared" si="6"/>
        <v>38.902748659003834</v>
      </c>
      <c r="F68">
        <f>VLOOKUP(C68,[1]基础经济系数!$B$194:$H$221,7,FALSE)</f>
        <v>0</v>
      </c>
      <c r="G68">
        <f t="shared" si="7"/>
        <v>0</v>
      </c>
      <c r="H68">
        <f t="shared" si="8"/>
        <v>5.3055555555555554</v>
      </c>
      <c r="I68">
        <f>3*宝箱投放计算!D68</f>
        <v>7.0584000000000007</v>
      </c>
      <c r="J68">
        <f>5*宝箱投放计算!E68</f>
        <v>11.25</v>
      </c>
      <c r="K68">
        <f t="shared" ref="K68:K131" si="11">(5*1000+10*200)/2900</f>
        <v>2.4137931034482758</v>
      </c>
      <c r="L68">
        <f>IF(B68=B67,0,VLOOKUP(B68,通用估算系数!$AK$1:$AL$11,2,FALSE))</f>
        <v>0</v>
      </c>
      <c r="M68">
        <f t="shared" si="9"/>
        <v>0</v>
      </c>
      <c r="N68">
        <f t="shared" si="10"/>
        <v>12.875</v>
      </c>
      <c r="O68">
        <f>IFERROR(VLOOKUP(A68,[1]游戏时长规划!$AE$3:$AL$33,8,FALSE),0)</f>
        <v>0</v>
      </c>
      <c r="P68">
        <f>IFERROR(VLOOKUP(A68,[1]基础经济系数!$J$123:$O$153,6,FALSE),0)</f>
        <v>0</v>
      </c>
    </row>
    <row r="69" spans="1:16" x14ac:dyDescent="0.2">
      <c r="A69">
        <f>玩家成长时间线!A69</f>
        <v>68</v>
      </c>
      <c r="B69">
        <f>玩家成长时间线!B69</f>
        <v>10</v>
      </c>
      <c r="C69">
        <f>IF(MOD(A69,通用估算系数!$B$9),MOD(A69,通用估算系数!$B$9),通用估算系数!$B$9)</f>
        <v>12</v>
      </c>
      <c r="D69">
        <f>SUM($E$2:E69)</f>
        <v>5489.5069088122636</v>
      </c>
      <c r="E69">
        <f t="shared" si="6"/>
        <v>39.532748659003829</v>
      </c>
      <c r="F69">
        <f>VLOOKUP(C69,[1]基础经济系数!$B$194:$H$221,7,FALSE)</f>
        <v>0</v>
      </c>
      <c r="G69">
        <f t="shared" si="7"/>
        <v>0</v>
      </c>
      <c r="H69">
        <f t="shared" si="8"/>
        <v>5.3055555555555554</v>
      </c>
      <c r="I69">
        <f>3*宝箱投放计算!D69</f>
        <v>7.6883999999999997</v>
      </c>
      <c r="J69">
        <f>5*宝箱投放计算!E69</f>
        <v>11.25</v>
      </c>
      <c r="K69">
        <f t="shared" si="11"/>
        <v>2.4137931034482758</v>
      </c>
      <c r="L69">
        <f>IF(B69=B68,0,VLOOKUP(B69,通用估算系数!$AK$1:$AL$11,2,FALSE))</f>
        <v>0</v>
      </c>
      <c r="M69">
        <f t="shared" si="9"/>
        <v>0</v>
      </c>
      <c r="N69">
        <f t="shared" si="10"/>
        <v>12.875</v>
      </c>
      <c r="O69">
        <f>IFERROR(VLOOKUP(A69,[1]游戏时长规划!$AE$3:$AL$33,8,FALSE),0)</f>
        <v>0</v>
      </c>
      <c r="P69">
        <f>IFERROR(VLOOKUP(A69,[1]基础经济系数!$J$123:$O$153,6,FALSE),0)</f>
        <v>0</v>
      </c>
    </row>
    <row r="70" spans="1:16" x14ac:dyDescent="0.2">
      <c r="A70">
        <f>玩家成长时间线!A70</f>
        <v>69</v>
      </c>
      <c r="B70">
        <f>玩家成长时间线!B70</f>
        <v>10</v>
      </c>
      <c r="C70">
        <f>IF(MOD(A70,通用估算系数!$B$9),MOD(A70,通用估算系数!$B$9),通用估算系数!$B$9)</f>
        <v>13</v>
      </c>
      <c r="D70">
        <f>SUM($E$2:E70)</f>
        <v>5628.4696574712671</v>
      </c>
      <c r="E70">
        <f t="shared" si="6"/>
        <v>138.96274865900381</v>
      </c>
      <c r="F70">
        <f>VLOOKUP(C70,[1]基础经济系数!$B$194:$H$221,7,FALSE)</f>
        <v>100</v>
      </c>
      <c r="G70">
        <f t="shared" si="7"/>
        <v>0</v>
      </c>
      <c r="H70">
        <f t="shared" si="8"/>
        <v>5.3055555555555554</v>
      </c>
      <c r="I70">
        <f>3*宝箱投放计算!D70</f>
        <v>7.1183999999999994</v>
      </c>
      <c r="J70">
        <f>5*宝箱投放计算!E70</f>
        <v>11.25</v>
      </c>
      <c r="K70">
        <f t="shared" si="11"/>
        <v>2.4137931034482758</v>
      </c>
      <c r="L70">
        <f>IF(B70=B69,0,VLOOKUP(B70,通用估算系数!$AK$1:$AL$11,2,FALSE))</f>
        <v>0</v>
      </c>
      <c r="M70">
        <f t="shared" si="9"/>
        <v>0</v>
      </c>
      <c r="N70">
        <f t="shared" si="10"/>
        <v>12.875</v>
      </c>
      <c r="O70">
        <f>IFERROR(VLOOKUP(A70,[1]游戏时长规划!$AE$3:$AL$33,8,FALSE),0)</f>
        <v>0</v>
      </c>
      <c r="P70">
        <f>IFERROR(VLOOKUP(A70,[1]基础经济系数!$J$123:$O$153,6,FALSE),0)</f>
        <v>0</v>
      </c>
    </row>
    <row r="71" spans="1:16" x14ac:dyDescent="0.2">
      <c r="A71">
        <f>玩家成长时间线!A71</f>
        <v>70</v>
      </c>
      <c r="B71">
        <f>玩家成长时间线!B71</f>
        <v>8</v>
      </c>
      <c r="C71">
        <f>IF(MOD(A71,通用估算系数!$B$9),MOD(A71,通用估算系数!$B$9),通用估算系数!$B$9)</f>
        <v>14</v>
      </c>
      <c r="D71">
        <f>SUM($E$2:E71)</f>
        <v>5715.2124061302711</v>
      </c>
      <c r="E71">
        <f t="shared" si="6"/>
        <v>86.742748659003823</v>
      </c>
      <c r="F71">
        <f>VLOOKUP(C71,[1]基础经济系数!$B$194:$H$221,7,FALSE)</f>
        <v>0</v>
      </c>
      <c r="G71">
        <f t="shared" si="7"/>
        <v>50</v>
      </c>
      <c r="H71">
        <f t="shared" si="8"/>
        <v>5.3055555555555554</v>
      </c>
      <c r="I71">
        <f>3*宝箱投放计算!D71</f>
        <v>7.1484000000000005</v>
      </c>
      <c r="J71">
        <f>5*宝箱投放计算!E71</f>
        <v>9</v>
      </c>
      <c r="K71">
        <f t="shared" si="11"/>
        <v>2.4137931034482758</v>
      </c>
      <c r="L71">
        <f>IF(B71=B70,0,VLOOKUP(B71,通用估算系数!$AK$1:$AL$11,2,FALSE))</f>
        <v>0</v>
      </c>
      <c r="M71">
        <f t="shared" si="9"/>
        <v>0</v>
      </c>
      <c r="N71">
        <f t="shared" si="10"/>
        <v>12.875</v>
      </c>
      <c r="O71">
        <f>IFERROR(VLOOKUP(A71,[1]游戏时长规划!$AE$3:$AL$33,8,FALSE),0)</f>
        <v>0</v>
      </c>
      <c r="P71">
        <f>IFERROR(VLOOKUP(A71,[1]基础经济系数!$J$123:$O$153,6,FALSE),0)</f>
        <v>0</v>
      </c>
    </row>
    <row r="72" spans="1:16" x14ac:dyDescent="0.2">
      <c r="A72">
        <f>玩家成长时间线!A72</f>
        <v>71</v>
      </c>
      <c r="B72">
        <f>玩家成长时间线!B72</f>
        <v>8</v>
      </c>
      <c r="C72">
        <f>IF(MOD(A72,通用估算系数!$B$9),MOD(A72,通用估算系数!$B$9),通用估算系数!$B$9)</f>
        <v>15</v>
      </c>
      <c r="D72">
        <f>SUM($E$2:E72)</f>
        <v>5751.9851547892749</v>
      </c>
      <c r="E72">
        <f t="shared" si="6"/>
        <v>36.772748659003831</v>
      </c>
      <c r="F72">
        <f>VLOOKUP(C72,[1]基础经济系数!$B$194:$H$221,7,FALSE)</f>
        <v>0</v>
      </c>
      <c r="G72">
        <f t="shared" si="7"/>
        <v>0</v>
      </c>
      <c r="H72">
        <f t="shared" si="8"/>
        <v>5.3055555555555554</v>
      </c>
      <c r="I72">
        <f>3*宝箱投放计算!D72</f>
        <v>7.1783999999999999</v>
      </c>
      <c r="J72">
        <f>5*宝箱投放计算!E72</f>
        <v>9</v>
      </c>
      <c r="K72">
        <f t="shared" si="11"/>
        <v>2.4137931034482758</v>
      </c>
      <c r="L72">
        <f>IF(B72=B71,0,VLOOKUP(B72,通用估算系数!$AK$1:$AL$11,2,FALSE))</f>
        <v>0</v>
      </c>
      <c r="M72">
        <f t="shared" si="9"/>
        <v>0</v>
      </c>
      <c r="N72">
        <f t="shared" si="10"/>
        <v>12.875</v>
      </c>
      <c r="O72">
        <f>IFERROR(VLOOKUP(A72,[1]游戏时长规划!$AE$3:$AL$33,8,FALSE),0)</f>
        <v>0</v>
      </c>
      <c r="P72">
        <f>IFERROR(VLOOKUP(A72,[1]基础经济系数!$J$123:$O$153,6,FALSE),0)</f>
        <v>0</v>
      </c>
    </row>
    <row r="73" spans="1:16" x14ac:dyDescent="0.2">
      <c r="A73">
        <f>玩家成长时间线!A73</f>
        <v>72</v>
      </c>
      <c r="B73">
        <f>玩家成长时间线!B73</f>
        <v>8</v>
      </c>
      <c r="C73">
        <f>IF(MOD(A73,通用估算系数!$B$9),MOD(A73,通用估算系数!$B$9),通用估算系数!$B$9)</f>
        <v>16</v>
      </c>
      <c r="D73">
        <f>SUM($E$2:E73)</f>
        <v>5789.3879034482788</v>
      </c>
      <c r="E73">
        <f t="shared" si="6"/>
        <v>37.402748659003834</v>
      </c>
      <c r="F73">
        <f>VLOOKUP(C73,[1]基础经济系数!$B$194:$H$221,7,FALSE)</f>
        <v>0</v>
      </c>
      <c r="G73">
        <f t="shared" si="7"/>
        <v>0</v>
      </c>
      <c r="H73">
        <f t="shared" si="8"/>
        <v>5.3055555555555554</v>
      </c>
      <c r="I73">
        <f>3*宝箱投放计算!D73</f>
        <v>7.8083999999999989</v>
      </c>
      <c r="J73">
        <f>5*宝箱投放计算!E73</f>
        <v>9</v>
      </c>
      <c r="K73">
        <f t="shared" si="11"/>
        <v>2.4137931034482758</v>
      </c>
      <c r="L73">
        <f>IF(B73=B72,0,VLOOKUP(B73,通用估算系数!$AK$1:$AL$11,2,FALSE))</f>
        <v>0</v>
      </c>
      <c r="M73">
        <f t="shared" si="9"/>
        <v>0</v>
      </c>
      <c r="N73">
        <f t="shared" si="10"/>
        <v>12.875</v>
      </c>
      <c r="O73">
        <f>IFERROR(VLOOKUP(A73,[1]游戏时长规划!$AE$3:$AL$33,8,FALSE),0)</f>
        <v>0</v>
      </c>
      <c r="P73">
        <f>IFERROR(VLOOKUP(A73,[1]基础经济系数!$J$123:$O$153,6,FALSE),0)</f>
        <v>0</v>
      </c>
    </row>
    <row r="74" spans="1:16" x14ac:dyDescent="0.2">
      <c r="A74">
        <f>玩家成长时间线!A74</f>
        <v>73</v>
      </c>
      <c r="B74">
        <f>玩家成长时间线!B74</f>
        <v>9</v>
      </c>
      <c r="C74">
        <f>IF(MOD(A74,通用估算系数!$B$9),MOD(A74,通用估算系数!$B$9),通用估算系数!$B$9)</f>
        <v>17</v>
      </c>
      <c r="D74">
        <f>SUM($E$2:E74)</f>
        <v>5828.4706521072831</v>
      </c>
      <c r="E74">
        <f t="shared" si="6"/>
        <v>39.082748659003833</v>
      </c>
      <c r="F74">
        <f>VLOOKUP(C74,[1]基础经济系数!$B$194:$H$221,7,FALSE)</f>
        <v>0</v>
      </c>
      <c r="G74">
        <f t="shared" si="7"/>
        <v>0</v>
      </c>
      <c r="H74">
        <f t="shared" si="8"/>
        <v>5.3055555555555554</v>
      </c>
      <c r="I74">
        <f>3*宝箱投放计算!D74</f>
        <v>7.2383999999999995</v>
      </c>
      <c r="J74">
        <f>5*宝箱投放计算!E74</f>
        <v>11.25</v>
      </c>
      <c r="K74">
        <f t="shared" si="11"/>
        <v>2.4137931034482758</v>
      </c>
      <c r="L74">
        <f>IF(B74=B73,0,VLOOKUP(B74,通用估算系数!$AK$1:$AL$11,2,FALSE))</f>
        <v>0</v>
      </c>
      <c r="M74">
        <f t="shared" si="9"/>
        <v>0</v>
      </c>
      <c r="N74">
        <f t="shared" si="10"/>
        <v>12.875</v>
      </c>
      <c r="O74">
        <f>IFERROR(VLOOKUP(A74,[1]游戏时长规划!$AE$3:$AL$33,8,FALSE),0)</f>
        <v>0</v>
      </c>
      <c r="P74">
        <f>IFERROR(VLOOKUP(A74,[1]基础经济系数!$J$123:$O$153,6,FALSE),0)</f>
        <v>0</v>
      </c>
    </row>
    <row r="75" spans="1:16" x14ac:dyDescent="0.2">
      <c r="A75">
        <f>玩家成长时间线!A75</f>
        <v>74</v>
      </c>
      <c r="B75">
        <f>玩家成长时间线!B75</f>
        <v>9</v>
      </c>
      <c r="C75">
        <f>IF(MOD(A75,通用估算系数!$B$9),MOD(A75,通用估算系数!$B$9),通用估算系数!$B$9)</f>
        <v>18</v>
      </c>
      <c r="D75">
        <f>SUM($E$2:E75)</f>
        <v>5867.583400766287</v>
      </c>
      <c r="E75">
        <f t="shared" si="6"/>
        <v>39.112748659003834</v>
      </c>
      <c r="F75">
        <f>VLOOKUP(C75,[1]基础经济系数!$B$194:$H$221,7,FALSE)</f>
        <v>0</v>
      </c>
      <c r="G75">
        <f t="shared" si="7"/>
        <v>0</v>
      </c>
      <c r="H75">
        <f t="shared" si="8"/>
        <v>5.3055555555555554</v>
      </c>
      <c r="I75">
        <f>3*宝箱投放计算!D75</f>
        <v>7.2683999999999997</v>
      </c>
      <c r="J75">
        <f>5*宝箱投放计算!E75</f>
        <v>11.25</v>
      </c>
      <c r="K75">
        <f t="shared" si="11"/>
        <v>2.4137931034482758</v>
      </c>
      <c r="L75">
        <f>IF(B75=B74,0,VLOOKUP(B75,通用估算系数!$AK$1:$AL$11,2,FALSE))</f>
        <v>0</v>
      </c>
      <c r="M75">
        <f t="shared" si="9"/>
        <v>0</v>
      </c>
      <c r="N75">
        <f t="shared" si="10"/>
        <v>12.875</v>
      </c>
      <c r="O75">
        <f>IFERROR(VLOOKUP(A75,[1]游戏时长规划!$AE$3:$AL$33,8,FALSE),0)</f>
        <v>0</v>
      </c>
      <c r="P75">
        <f>IFERROR(VLOOKUP(A75,[1]基础经济系数!$J$123:$O$153,6,FALSE),0)</f>
        <v>0</v>
      </c>
    </row>
    <row r="76" spans="1:16" x14ac:dyDescent="0.2">
      <c r="A76">
        <f>玩家成长时间线!A76</f>
        <v>75</v>
      </c>
      <c r="B76">
        <f>玩家成长时间线!B76</f>
        <v>9</v>
      </c>
      <c r="C76">
        <f>IF(MOD(A76,通用估算系数!$B$9),MOD(A76,通用估算系数!$B$9),通用估算系数!$B$9)</f>
        <v>19</v>
      </c>
      <c r="D76">
        <f>SUM($E$2:E76)</f>
        <v>5907.3261494252911</v>
      </c>
      <c r="E76">
        <f t="shared" si="6"/>
        <v>39.74274865900383</v>
      </c>
      <c r="F76">
        <f>VLOOKUP(C76,[1]基础经济系数!$B$194:$H$221,7,FALSE)</f>
        <v>0</v>
      </c>
      <c r="G76">
        <f t="shared" si="7"/>
        <v>0</v>
      </c>
      <c r="H76">
        <f t="shared" si="8"/>
        <v>5.3055555555555554</v>
      </c>
      <c r="I76">
        <f>3*宝箱投放计算!D76</f>
        <v>7.8983999999999988</v>
      </c>
      <c r="J76">
        <f>5*宝箱投放计算!E76</f>
        <v>11.25</v>
      </c>
      <c r="K76">
        <f t="shared" si="11"/>
        <v>2.4137931034482758</v>
      </c>
      <c r="L76">
        <f>IF(B76=B75,0,VLOOKUP(B76,通用估算系数!$AK$1:$AL$11,2,FALSE))</f>
        <v>0</v>
      </c>
      <c r="M76">
        <f t="shared" si="9"/>
        <v>0</v>
      </c>
      <c r="N76">
        <f t="shared" si="10"/>
        <v>12.875</v>
      </c>
      <c r="O76">
        <f>IFERROR(VLOOKUP(A76,[1]游戏时长规划!$AE$3:$AL$33,8,FALSE),0)</f>
        <v>0</v>
      </c>
      <c r="P76">
        <f>IFERROR(VLOOKUP(A76,[1]基础经济系数!$J$123:$O$153,6,FALSE),0)</f>
        <v>0</v>
      </c>
    </row>
    <row r="77" spans="1:16" x14ac:dyDescent="0.2">
      <c r="A77">
        <f>玩家成长时间线!A77</f>
        <v>76</v>
      </c>
      <c r="B77">
        <f>玩家成长时间线!B77</f>
        <v>10</v>
      </c>
      <c r="C77">
        <f>IF(MOD(A77,通用估算系数!$B$9),MOD(A77,通用估算系数!$B$9),通用估算系数!$B$9)</f>
        <v>20</v>
      </c>
      <c r="D77">
        <f>SUM($E$2:E77)</f>
        <v>6146.4988980842945</v>
      </c>
      <c r="E77">
        <f t="shared" si="6"/>
        <v>239.17274865900384</v>
      </c>
      <c r="F77">
        <f>VLOOKUP(C77,[1]基础经济系数!$B$194:$H$221,7,FALSE)</f>
        <v>100</v>
      </c>
      <c r="G77">
        <f t="shared" si="7"/>
        <v>0</v>
      </c>
      <c r="H77">
        <f t="shared" si="8"/>
        <v>5.3055555555555554</v>
      </c>
      <c r="I77">
        <f>3*宝箱投放计算!D77</f>
        <v>7.3284000000000002</v>
      </c>
      <c r="J77">
        <f>5*宝箱投放计算!E77</f>
        <v>11.25</v>
      </c>
      <c r="K77">
        <f t="shared" si="11"/>
        <v>2.4137931034482758</v>
      </c>
      <c r="L77">
        <f>IF(B77=B76,0,VLOOKUP(B77,通用估算系数!$AK$1:$AL$11,2,FALSE))</f>
        <v>100</v>
      </c>
      <c r="M77">
        <f t="shared" si="9"/>
        <v>0</v>
      </c>
      <c r="N77">
        <f t="shared" si="10"/>
        <v>12.875</v>
      </c>
      <c r="O77">
        <f>IFERROR(VLOOKUP(A77,[1]游戏时长规划!$AE$3:$AL$33,8,FALSE),0)</f>
        <v>0</v>
      </c>
      <c r="P77">
        <f>IFERROR(VLOOKUP(A77,[1]基础经济系数!$J$123:$O$153,6,FALSE),0)</f>
        <v>0</v>
      </c>
    </row>
    <row r="78" spans="1:16" x14ac:dyDescent="0.2">
      <c r="A78">
        <f>玩家成长时间线!A78</f>
        <v>77</v>
      </c>
      <c r="B78">
        <f>玩家成长时间线!B78</f>
        <v>10</v>
      </c>
      <c r="C78">
        <f>IF(MOD(A78,通用估算系数!$B$9),MOD(A78,通用估算系数!$B$9),通用估算系数!$B$9)</f>
        <v>21</v>
      </c>
      <c r="D78">
        <f>SUM($E$2:E78)</f>
        <v>6235.7016467432986</v>
      </c>
      <c r="E78">
        <f t="shared" si="6"/>
        <v>89.202748659003831</v>
      </c>
      <c r="F78">
        <f>VLOOKUP(C78,[1]基础经济系数!$B$194:$H$221,7,FALSE)</f>
        <v>0</v>
      </c>
      <c r="G78">
        <f t="shared" si="7"/>
        <v>50</v>
      </c>
      <c r="H78">
        <f t="shared" si="8"/>
        <v>5.3055555555555554</v>
      </c>
      <c r="I78">
        <f>3*宝箱投放计算!D78</f>
        <v>7.3583999999999996</v>
      </c>
      <c r="J78">
        <f>5*宝箱投放计算!E78</f>
        <v>11.25</v>
      </c>
      <c r="K78">
        <f t="shared" si="11"/>
        <v>2.4137931034482758</v>
      </c>
      <c r="L78">
        <f>IF(B78=B77,0,VLOOKUP(B78,通用估算系数!$AK$1:$AL$11,2,FALSE))</f>
        <v>0</v>
      </c>
      <c r="M78">
        <f t="shared" si="9"/>
        <v>0</v>
      </c>
      <c r="N78">
        <f t="shared" si="10"/>
        <v>12.875</v>
      </c>
      <c r="O78">
        <f>IFERROR(VLOOKUP(A78,[1]游戏时长规划!$AE$3:$AL$33,8,FALSE),0)</f>
        <v>0</v>
      </c>
      <c r="P78">
        <f>IFERROR(VLOOKUP(A78,[1]基础经济系数!$J$123:$O$153,6,FALSE),0)</f>
        <v>0</v>
      </c>
    </row>
    <row r="79" spans="1:16" x14ac:dyDescent="0.2">
      <c r="A79">
        <f>玩家成长时间线!A79</f>
        <v>78</v>
      </c>
      <c r="B79">
        <f>玩家成长时间线!B79</f>
        <v>10</v>
      </c>
      <c r="C79">
        <f>IF(MOD(A79,通用估算系数!$B$9),MOD(A79,通用估算系数!$B$9),通用估算系数!$B$9)</f>
        <v>22</v>
      </c>
      <c r="D79">
        <f>SUM($E$2:E79)</f>
        <v>6274.9343954023025</v>
      </c>
      <c r="E79">
        <f t="shared" si="6"/>
        <v>39.232748659003832</v>
      </c>
      <c r="F79">
        <f>VLOOKUP(C79,[1]基础经济系数!$B$194:$H$221,7,FALSE)</f>
        <v>0</v>
      </c>
      <c r="G79">
        <f t="shared" si="7"/>
        <v>0</v>
      </c>
      <c r="H79">
        <f t="shared" si="8"/>
        <v>5.3055555555555554</v>
      </c>
      <c r="I79">
        <f>3*宝箱投放计算!D79</f>
        <v>7.3884000000000007</v>
      </c>
      <c r="J79">
        <f>5*宝箱投放计算!E79</f>
        <v>11.25</v>
      </c>
      <c r="K79">
        <f t="shared" si="11"/>
        <v>2.4137931034482758</v>
      </c>
      <c r="L79">
        <f>IF(B79=B78,0,VLOOKUP(B79,通用估算系数!$AK$1:$AL$11,2,FALSE))</f>
        <v>0</v>
      </c>
      <c r="M79">
        <f t="shared" si="9"/>
        <v>0</v>
      </c>
      <c r="N79">
        <f t="shared" si="10"/>
        <v>12.875</v>
      </c>
      <c r="O79">
        <f>IFERROR(VLOOKUP(A79,[1]游戏时长规划!$AE$3:$AL$33,8,FALSE),0)</f>
        <v>0</v>
      </c>
      <c r="P79">
        <f>IFERROR(VLOOKUP(A79,[1]基础经济系数!$J$123:$O$153,6,FALSE),0)</f>
        <v>0</v>
      </c>
    </row>
    <row r="80" spans="1:16" x14ac:dyDescent="0.2">
      <c r="A80">
        <f>玩家成长时间线!A80</f>
        <v>79</v>
      </c>
      <c r="B80">
        <f>玩家成长时间线!B80</f>
        <v>10</v>
      </c>
      <c r="C80">
        <f>IF(MOD(A80,通用估算系数!$B$9),MOD(A80,通用估算系数!$B$9),通用估算系数!$B$9)</f>
        <v>23</v>
      </c>
      <c r="D80">
        <f>SUM($E$2:E80)</f>
        <v>6314.7971440613064</v>
      </c>
      <c r="E80">
        <f t="shared" si="6"/>
        <v>39.862748659003834</v>
      </c>
      <c r="F80">
        <f>VLOOKUP(C80,[1]基础经济系数!$B$194:$H$221,7,FALSE)</f>
        <v>0</v>
      </c>
      <c r="G80">
        <f t="shared" si="7"/>
        <v>0</v>
      </c>
      <c r="H80">
        <f t="shared" si="8"/>
        <v>5.3055555555555554</v>
      </c>
      <c r="I80">
        <f>3*宝箱投放计算!D80</f>
        <v>8.0183999999999997</v>
      </c>
      <c r="J80">
        <f>5*宝箱投放计算!E80</f>
        <v>11.25</v>
      </c>
      <c r="K80">
        <f t="shared" si="11"/>
        <v>2.4137931034482758</v>
      </c>
      <c r="L80">
        <f>IF(B80=B79,0,VLOOKUP(B80,通用估算系数!$AK$1:$AL$11,2,FALSE))</f>
        <v>0</v>
      </c>
      <c r="M80">
        <f t="shared" si="9"/>
        <v>0</v>
      </c>
      <c r="N80">
        <f t="shared" si="10"/>
        <v>12.875</v>
      </c>
      <c r="O80">
        <f>IFERROR(VLOOKUP(A80,[1]游戏时长规划!$AE$3:$AL$33,8,FALSE),0)</f>
        <v>0</v>
      </c>
      <c r="P80">
        <f>IFERROR(VLOOKUP(A80,[1]基础经济系数!$J$123:$O$153,6,FALSE),0)</f>
        <v>0</v>
      </c>
    </row>
    <row r="81" spans="1:16" x14ac:dyDescent="0.2">
      <c r="A81">
        <f>玩家成长时间线!A81</f>
        <v>80</v>
      </c>
      <c r="B81">
        <f>玩家成长时间线!B81</f>
        <v>10</v>
      </c>
      <c r="C81">
        <f>IF(MOD(A81,通用估算系数!$B$9),MOD(A81,通用估算系数!$B$9),通用估算系数!$B$9)</f>
        <v>24</v>
      </c>
      <c r="D81">
        <f>SUM($E$2:E81)</f>
        <v>6454.0898927203107</v>
      </c>
      <c r="E81">
        <f t="shared" si="6"/>
        <v>139.29274865900385</v>
      </c>
      <c r="F81">
        <f>VLOOKUP(C81,[1]基础经济系数!$B$194:$H$221,7,FALSE)</f>
        <v>0</v>
      </c>
      <c r="G81">
        <f t="shared" si="7"/>
        <v>0</v>
      </c>
      <c r="H81">
        <f t="shared" si="8"/>
        <v>5.3055555555555554</v>
      </c>
      <c r="I81">
        <f>3*宝箱投放计算!D81</f>
        <v>7.4484000000000004</v>
      </c>
      <c r="J81">
        <f>5*宝箱投放计算!E81</f>
        <v>11.25</v>
      </c>
      <c r="K81">
        <f t="shared" si="11"/>
        <v>2.4137931034482758</v>
      </c>
      <c r="L81">
        <f>IF(B81=B80,0,VLOOKUP(B81,通用估算系数!$AK$1:$AL$11,2,FALSE))</f>
        <v>0</v>
      </c>
      <c r="M81">
        <f t="shared" si="9"/>
        <v>0</v>
      </c>
      <c r="N81">
        <f t="shared" si="10"/>
        <v>12.875</v>
      </c>
      <c r="O81">
        <f>IFERROR(VLOOKUP(A81,[1]游戏时长规划!$AE$3:$AL$33,8,FALSE),0)</f>
        <v>0</v>
      </c>
      <c r="P81">
        <f>IFERROR(VLOOKUP(A81,[1]基础经济系数!$J$123:$O$153,6,FALSE),0)</f>
        <v>100</v>
      </c>
    </row>
    <row r="82" spans="1:16" x14ac:dyDescent="0.2">
      <c r="A82">
        <f>玩家成长时间线!A82</f>
        <v>81</v>
      </c>
      <c r="B82">
        <f>玩家成长时间线!B82</f>
        <v>10</v>
      </c>
      <c r="C82">
        <f>IF(MOD(A82,通用估算系数!$B$9),MOD(A82,通用估算系数!$B$9),通用估算系数!$B$9)</f>
        <v>25</v>
      </c>
      <c r="D82">
        <f>SUM($E$2:E82)</f>
        <v>6493.4126413793147</v>
      </c>
      <c r="E82">
        <f t="shared" si="6"/>
        <v>39.322748659003828</v>
      </c>
      <c r="F82">
        <f>VLOOKUP(C82,[1]基础经济系数!$B$194:$H$221,7,FALSE)</f>
        <v>0</v>
      </c>
      <c r="G82">
        <f t="shared" si="7"/>
        <v>0</v>
      </c>
      <c r="H82">
        <f t="shared" si="8"/>
        <v>5.3055555555555554</v>
      </c>
      <c r="I82">
        <f>3*宝箱投放计算!D82</f>
        <v>7.4783999999999997</v>
      </c>
      <c r="J82">
        <f>5*宝箱投放计算!E82</f>
        <v>11.25</v>
      </c>
      <c r="K82">
        <f t="shared" si="11"/>
        <v>2.4137931034482758</v>
      </c>
      <c r="L82">
        <f>IF(B82=B81,0,VLOOKUP(B82,通用估算系数!$AK$1:$AL$11,2,FALSE))</f>
        <v>0</v>
      </c>
      <c r="M82">
        <f t="shared" si="9"/>
        <v>0</v>
      </c>
      <c r="N82">
        <f t="shared" si="10"/>
        <v>12.875</v>
      </c>
      <c r="O82">
        <f>IFERROR(VLOOKUP(A82,[1]游戏时长规划!$AE$3:$AL$33,8,FALSE),0)</f>
        <v>0</v>
      </c>
      <c r="P82">
        <f>IFERROR(VLOOKUP(A82,[1]基础经济系数!$J$123:$O$153,6,FALSE),0)</f>
        <v>0</v>
      </c>
    </row>
    <row r="83" spans="1:16" x14ac:dyDescent="0.2">
      <c r="A83">
        <f>玩家成长时间线!A83</f>
        <v>82</v>
      </c>
      <c r="B83">
        <f>玩家成长时间线!B83</f>
        <v>10</v>
      </c>
      <c r="C83">
        <f>IF(MOD(A83,通用估算系数!$B$9),MOD(A83,通用估算系数!$B$9),通用估算系数!$B$9)</f>
        <v>26</v>
      </c>
      <c r="D83">
        <f>SUM($E$2:E83)</f>
        <v>6533.0653900383186</v>
      </c>
      <c r="E83">
        <f t="shared" si="6"/>
        <v>39.652748659003834</v>
      </c>
      <c r="F83">
        <f>VLOOKUP(C83,[1]基础经济系数!$B$194:$H$221,7,FALSE)</f>
        <v>0</v>
      </c>
      <c r="G83">
        <f t="shared" si="7"/>
        <v>0</v>
      </c>
      <c r="H83">
        <f t="shared" si="8"/>
        <v>5.3055555555555554</v>
      </c>
      <c r="I83">
        <f>3*宝箱投放计算!D83</f>
        <v>7.8083999999999989</v>
      </c>
      <c r="J83">
        <f>5*宝箱投放计算!E83</f>
        <v>11.25</v>
      </c>
      <c r="K83">
        <f t="shared" si="11"/>
        <v>2.4137931034482758</v>
      </c>
      <c r="L83">
        <f>IF(B83=B82,0,VLOOKUP(B83,通用估算系数!$AK$1:$AL$11,2,FALSE))</f>
        <v>0</v>
      </c>
      <c r="M83">
        <f t="shared" si="9"/>
        <v>0</v>
      </c>
      <c r="N83">
        <f t="shared" si="10"/>
        <v>12.875</v>
      </c>
      <c r="O83">
        <f>IFERROR(VLOOKUP(A83,[1]游戏时长规划!$AE$3:$AL$33,8,FALSE),0)</f>
        <v>0</v>
      </c>
      <c r="P83">
        <f>IFERROR(VLOOKUP(A83,[1]基础经济系数!$J$123:$O$153,6,FALSE),0)</f>
        <v>0</v>
      </c>
    </row>
    <row r="84" spans="1:16" x14ac:dyDescent="0.2">
      <c r="A84">
        <f>玩家成长时间线!A84</f>
        <v>83</v>
      </c>
      <c r="B84">
        <f>玩家成长时间线!B84</f>
        <v>10</v>
      </c>
      <c r="C84">
        <f>IF(MOD(A84,通用估算系数!$B$9),MOD(A84,通用估算系数!$B$9),通用估算系数!$B$9)</f>
        <v>27</v>
      </c>
      <c r="D84">
        <f>SUM($E$2:E84)</f>
        <v>6722.4481386973221</v>
      </c>
      <c r="E84">
        <f t="shared" si="6"/>
        <v>189.38274865900382</v>
      </c>
      <c r="F84">
        <f>VLOOKUP(C84,[1]基础经济系数!$B$194:$H$221,7,FALSE)</f>
        <v>150</v>
      </c>
      <c r="G84">
        <f t="shared" si="7"/>
        <v>0</v>
      </c>
      <c r="H84">
        <f t="shared" si="8"/>
        <v>5.3055555555555554</v>
      </c>
      <c r="I84">
        <f>3*宝箱投放计算!D84</f>
        <v>7.5383999999999993</v>
      </c>
      <c r="J84">
        <f>5*宝箱投放计算!E84</f>
        <v>11.25</v>
      </c>
      <c r="K84">
        <f t="shared" si="11"/>
        <v>2.4137931034482758</v>
      </c>
      <c r="L84">
        <f>IF(B84=B83,0,VLOOKUP(B84,通用估算系数!$AK$1:$AL$11,2,FALSE))</f>
        <v>0</v>
      </c>
      <c r="M84">
        <f t="shared" si="9"/>
        <v>0</v>
      </c>
      <c r="N84">
        <f t="shared" si="10"/>
        <v>12.875</v>
      </c>
      <c r="O84">
        <f>IFERROR(VLOOKUP(A84,[1]游戏时长规划!$AE$3:$AL$33,8,FALSE),0)</f>
        <v>0</v>
      </c>
      <c r="P84">
        <f>IFERROR(VLOOKUP(A84,[1]基础经济系数!$J$123:$O$153,6,FALSE),0)</f>
        <v>0</v>
      </c>
    </row>
    <row r="85" spans="1:16" x14ac:dyDescent="0.2">
      <c r="A85">
        <f>玩家成长时间线!A85</f>
        <v>84</v>
      </c>
      <c r="B85">
        <f>玩家成长时间线!B85</f>
        <v>8</v>
      </c>
      <c r="C85">
        <f>IF(MOD(A85,通用估算系数!$B$9),MOD(A85,通用估算系数!$B$9),通用估算系数!$B$9)</f>
        <v>28</v>
      </c>
      <c r="D85">
        <f>SUM($E$2:E85)</f>
        <v>6909.6108873563262</v>
      </c>
      <c r="E85">
        <f t="shared" si="6"/>
        <v>187.16274865900382</v>
      </c>
      <c r="F85">
        <f>VLOOKUP(C85,[1]基础经济系数!$B$194:$H$221,7,FALSE)</f>
        <v>0</v>
      </c>
      <c r="G85">
        <f t="shared" si="7"/>
        <v>50</v>
      </c>
      <c r="H85">
        <f t="shared" si="8"/>
        <v>5.3055555555555554</v>
      </c>
      <c r="I85">
        <f>3*宝箱投放计算!D85</f>
        <v>7.5684000000000005</v>
      </c>
      <c r="J85">
        <f>5*宝箱投放计算!E85</f>
        <v>9</v>
      </c>
      <c r="K85">
        <f t="shared" si="11"/>
        <v>2.4137931034482758</v>
      </c>
      <c r="L85">
        <f>IF(B85=B84,0,VLOOKUP(B85,通用估算系数!$AK$1:$AL$11,2,FALSE))</f>
        <v>0</v>
      </c>
      <c r="M85">
        <f t="shared" si="9"/>
        <v>100</v>
      </c>
      <c r="N85">
        <f t="shared" si="10"/>
        <v>12.875</v>
      </c>
      <c r="O85">
        <f>IFERROR(VLOOKUP(A85,[1]游戏时长规划!$AE$3:$AL$33,8,FALSE),0)</f>
        <v>0</v>
      </c>
      <c r="P85">
        <f>IFERROR(VLOOKUP(A85,[1]基础经济系数!$J$123:$O$153,6,FALSE),0)</f>
        <v>0</v>
      </c>
    </row>
    <row r="86" spans="1:16" x14ac:dyDescent="0.2">
      <c r="A86">
        <f>玩家成长时间线!A86</f>
        <v>85</v>
      </c>
      <c r="B86">
        <f>玩家成长时间线!B86</f>
        <v>8</v>
      </c>
      <c r="C86">
        <f>IF(MOD(A86,通用估算系数!$B$9),MOD(A86,通用估算系数!$B$9),通用估算系数!$B$9)</f>
        <v>1</v>
      </c>
      <c r="D86">
        <f>SUM($E$2:E86)</f>
        <v>6945.9636360153299</v>
      </c>
      <c r="E86">
        <f t="shared" si="6"/>
        <v>36.352748659003829</v>
      </c>
      <c r="F86">
        <f>VLOOKUP(C86,[1]基础经济系数!$B$194:$H$221,7,FALSE)</f>
        <v>0</v>
      </c>
      <c r="G86">
        <f t="shared" si="7"/>
        <v>0</v>
      </c>
      <c r="H86">
        <f t="shared" si="8"/>
        <v>5.3055555555555554</v>
      </c>
      <c r="I86">
        <f>3*宝箱投放计算!D86</f>
        <v>6.7584</v>
      </c>
      <c r="J86">
        <f>5*宝箱投放计算!E86</f>
        <v>9</v>
      </c>
      <c r="K86">
        <f t="shared" si="11"/>
        <v>2.4137931034482758</v>
      </c>
      <c r="L86">
        <f>IF(B86=B85,0,VLOOKUP(B86,通用估算系数!$AK$1:$AL$11,2,FALSE))</f>
        <v>0</v>
      </c>
      <c r="M86">
        <f t="shared" si="9"/>
        <v>0</v>
      </c>
      <c r="N86">
        <f t="shared" si="10"/>
        <v>12.875</v>
      </c>
      <c r="O86">
        <f>IFERROR(VLOOKUP(A86,[1]游戏时长规划!$AE$3:$AL$33,8,FALSE),0)</f>
        <v>0</v>
      </c>
      <c r="P86">
        <f>IFERROR(VLOOKUP(A86,[1]基础经济系数!$J$123:$O$153,6,FALSE),0)</f>
        <v>0</v>
      </c>
    </row>
    <row r="87" spans="1:16" x14ac:dyDescent="0.2">
      <c r="A87">
        <f>玩家成长时间线!A87</f>
        <v>86</v>
      </c>
      <c r="B87">
        <f>玩家成长时间线!B87</f>
        <v>8</v>
      </c>
      <c r="C87">
        <f>IF(MOD(A87,通用估算系数!$B$9),MOD(A87,通用估算系数!$B$9),通用估算系数!$B$9)</f>
        <v>2</v>
      </c>
      <c r="D87">
        <f>SUM($E$2:E87)</f>
        <v>6982.496384674334</v>
      </c>
      <c r="E87">
        <f t="shared" si="6"/>
        <v>36.532748659003829</v>
      </c>
      <c r="F87">
        <f>VLOOKUP(C87,[1]基础经济系数!$B$194:$H$221,7,FALSE)</f>
        <v>0</v>
      </c>
      <c r="G87">
        <f t="shared" si="7"/>
        <v>0</v>
      </c>
      <c r="H87">
        <f t="shared" si="8"/>
        <v>5.3055555555555554</v>
      </c>
      <c r="I87">
        <f>3*宝箱投放计算!D87</f>
        <v>6.9384000000000006</v>
      </c>
      <c r="J87">
        <f>5*宝箱投放计算!E87</f>
        <v>9</v>
      </c>
      <c r="K87">
        <f t="shared" si="11"/>
        <v>2.4137931034482758</v>
      </c>
      <c r="L87">
        <f>IF(B87=B86,0,VLOOKUP(B87,通用估算系数!$AK$1:$AL$11,2,FALSE))</f>
        <v>0</v>
      </c>
      <c r="M87">
        <f t="shared" si="9"/>
        <v>0</v>
      </c>
      <c r="N87">
        <f t="shared" si="10"/>
        <v>12.875</v>
      </c>
      <c r="O87">
        <f>IFERROR(VLOOKUP(A87,[1]游戏时长规划!$AE$3:$AL$33,8,FALSE),0)</f>
        <v>0</v>
      </c>
      <c r="P87">
        <f>IFERROR(VLOOKUP(A87,[1]基础经济系数!$J$123:$O$153,6,FALSE),0)</f>
        <v>0</v>
      </c>
    </row>
    <row r="88" spans="1:16" x14ac:dyDescent="0.2">
      <c r="A88">
        <f>玩家成长时间线!A88</f>
        <v>87</v>
      </c>
      <c r="B88">
        <f>玩家成长时间线!B88</f>
        <v>9</v>
      </c>
      <c r="C88">
        <f>IF(MOD(A88,通用估算系数!$B$9),MOD(A88,通用估算系数!$B$9),通用估算系数!$B$9)</f>
        <v>3</v>
      </c>
      <c r="D88">
        <f>SUM($E$2:E88)</f>
        <v>7021.1591333333381</v>
      </c>
      <c r="E88">
        <f t="shared" si="6"/>
        <v>38.662748659003832</v>
      </c>
      <c r="F88">
        <f>VLOOKUP(C88,[1]基础经济系数!$B$194:$H$221,7,FALSE)</f>
        <v>0</v>
      </c>
      <c r="G88">
        <f t="shared" si="7"/>
        <v>0</v>
      </c>
      <c r="H88">
        <f t="shared" si="8"/>
        <v>5.3055555555555554</v>
      </c>
      <c r="I88">
        <f>3*宝箱投放计算!D88</f>
        <v>6.8184000000000005</v>
      </c>
      <c r="J88">
        <f>5*宝箱投放计算!E88</f>
        <v>11.25</v>
      </c>
      <c r="K88">
        <f t="shared" si="11"/>
        <v>2.4137931034482758</v>
      </c>
      <c r="L88">
        <f>IF(B88=B87,0,VLOOKUP(B88,通用估算系数!$AK$1:$AL$11,2,FALSE))</f>
        <v>0</v>
      </c>
      <c r="M88">
        <f t="shared" si="9"/>
        <v>0</v>
      </c>
      <c r="N88">
        <f t="shared" si="10"/>
        <v>12.875</v>
      </c>
      <c r="O88">
        <f>IFERROR(VLOOKUP(A88,[1]游戏时长规划!$AE$3:$AL$33,8,FALSE),0)</f>
        <v>0</v>
      </c>
      <c r="P88">
        <f>IFERROR(VLOOKUP(A88,[1]基础经济系数!$J$123:$O$153,6,FALSE),0)</f>
        <v>0</v>
      </c>
    </row>
    <row r="89" spans="1:16" x14ac:dyDescent="0.2">
      <c r="A89">
        <f>玩家成长时间线!A89</f>
        <v>88</v>
      </c>
      <c r="B89">
        <f>玩家成长时间线!B89</f>
        <v>9</v>
      </c>
      <c r="C89">
        <f>IF(MOD(A89,通用估算系数!$B$9),MOD(A89,通用估算系数!$B$9),通用估算系数!$B$9)</f>
        <v>4</v>
      </c>
      <c r="D89">
        <f>SUM($E$2:E89)</f>
        <v>7059.851881992342</v>
      </c>
      <c r="E89">
        <f t="shared" si="6"/>
        <v>38.692748659003833</v>
      </c>
      <c r="F89">
        <f>VLOOKUP(C89,[1]基础经济系数!$B$194:$H$221,7,FALSE)</f>
        <v>0</v>
      </c>
      <c r="G89">
        <f t="shared" si="7"/>
        <v>0</v>
      </c>
      <c r="H89">
        <f t="shared" si="8"/>
        <v>5.3055555555555554</v>
      </c>
      <c r="I89">
        <f>3*宝箱投放计算!D89</f>
        <v>6.8483999999999998</v>
      </c>
      <c r="J89">
        <f>5*宝箱投放计算!E89</f>
        <v>11.25</v>
      </c>
      <c r="K89">
        <f t="shared" si="11"/>
        <v>2.4137931034482758</v>
      </c>
      <c r="L89">
        <f>IF(B89=B88,0,VLOOKUP(B89,通用估算系数!$AK$1:$AL$11,2,FALSE))</f>
        <v>0</v>
      </c>
      <c r="M89">
        <f t="shared" si="9"/>
        <v>0</v>
      </c>
      <c r="N89">
        <f t="shared" si="10"/>
        <v>12.875</v>
      </c>
      <c r="O89">
        <f>IFERROR(VLOOKUP(A89,[1]游戏时长规划!$AE$3:$AL$33,8,FALSE),0)</f>
        <v>0</v>
      </c>
      <c r="P89">
        <f>IFERROR(VLOOKUP(A89,[1]基础经济系数!$J$123:$O$153,6,FALSE),0)</f>
        <v>0</v>
      </c>
    </row>
    <row r="90" spans="1:16" x14ac:dyDescent="0.2">
      <c r="A90">
        <f>玩家成长时间线!A90</f>
        <v>89</v>
      </c>
      <c r="B90">
        <f>玩家成长时间线!B90</f>
        <v>9</v>
      </c>
      <c r="C90">
        <f>IF(MOD(A90,通用估算系数!$B$9),MOD(A90,通用估算系数!$B$9),通用估算系数!$B$9)</f>
        <v>5</v>
      </c>
      <c r="D90">
        <f>SUM($E$2:E90)</f>
        <v>7098.8746306513458</v>
      </c>
      <c r="E90">
        <f t="shared" si="6"/>
        <v>39.022748659003831</v>
      </c>
      <c r="F90">
        <f>VLOOKUP(C90,[1]基础经济系数!$B$194:$H$221,7,FALSE)</f>
        <v>0</v>
      </c>
      <c r="G90">
        <f t="shared" si="7"/>
        <v>0</v>
      </c>
      <c r="H90">
        <f t="shared" si="8"/>
        <v>5.3055555555555554</v>
      </c>
      <c r="I90">
        <f>3*宝箱投放计算!D90</f>
        <v>7.1783999999999999</v>
      </c>
      <c r="J90">
        <f>5*宝箱投放计算!E90</f>
        <v>11.25</v>
      </c>
      <c r="K90">
        <f t="shared" si="11"/>
        <v>2.4137931034482758</v>
      </c>
      <c r="L90">
        <f>IF(B90=B89,0,VLOOKUP(B90,通用估算系数!$AK$1:$AL$11,2,FALSE))</f>
        <v>0</v>
      </c>
      <c r="M90">
        <f t="shared" si="9"/>
        <v>0</v>
      </c>
      <c r="N90">
        <f t="shared" si="10"/>
        <v>12.875</v>
      </c>
      <c r="O90">
        <f>IFERROR(VLOOKUP(A90,[1]游戏时长规划!$AE$3:$AL$33,8,FALSE),0)</f>
        <v>0</v>
      </c>
      <c r="P90">
        <f>IFERROR(VLOOKUP(A90,[1]基础经济系数!$J$123:$O$153,6,FALSE),0)</f>
        <v>0</v>
      </c>
    </row>
    <row r="91" spans="1:16" x14ac:dyDescent="0.2">
      <c r="A91">
        <f>玩家成长时间线!A91</f>
        <v>90</v>
      </c>
      <c r="B91">
        <f>玩家成长时间线!B91</f>
        <v>10</v>
      </c>
      <c r="C91">
        <f>IF(MOD(A91,通用估算系数!$B$9),MOD(A91,通用估算系数!$B$9),通用估算系数!$B$9)</f>
        <v>6</v>
      </c>
      <c r="D91">
        <f>SUM($E$2:E91)</f>
        <v>7287.6273793103501</v>
      </c>
      <c r="E91">
        <f t="shared" si="6"/>
        <v>188.75274865900383</v>
      </c>
      <c r="F91">
        <f>VLOOKUP(C91,[1]基础经济系数!$B$194:$H$221,7,FALSE)</f>
        <v>50</v>
      </c>
      <c r="G91">
        <f t="shared" si="7"/>
        <v>0</v>
      </c>
      <c r="H91">
        <f t="shared" si="8"/>
        <v>5.3055555555555554</v>
      </c>
      <c r="I91">
        <f>3*宝箱投放计算!D91</f>
        <v>6.9084000000000003</v>
      </c>
      <c r="J91">
        <f>5*宝箱投放计算!E91</f>
        <v>11.25</v>
      </c>
      <c r="K91">
        <f t="shared" si="11"/>
        <v>2.4137931034482758</v>
      </c>
      <c r="L91">
        <f>IF(B91=B90,0,VLOOKUP(B91,通用估算系数!$AK$1:$AL$11,2,FALSE))</f>
        <v>100</v>
      </c>
      <c r="M91">
        <f t="shared" si="9"/>
        <v>0</v>
      </c>
      <c r="N91">
        <f t="shared" si="10"/>
        <v>12.875</v>
      </c>
      <c r="O91">
        <f>IFERROR(VLOOKUP(A91,[1]游戏时长规划!$AE$3:$AL$33,8,FALSE),0)</f>
        <v>0</v>
      </c>
      <c r="P91">
        <f>IFERROR(VLOOKUP(A91,[1]基础经济系数!$J$123:$O$153,6,FALSE),0)</f>
        <v>0</v>
      </c>
    </row>
    <row r="92" spans="1:16" x14ac:dyDescent="0.2">
      <c r="A92">
        <f>玩家成长时间线!A92</f>
        <v>91</v>
      </c>
      <c r="B92">
        <f>玩家成长时间线!B92</f>
        <v>10</v>
      </c>
      <c r="C92">
        <f>IF(MOD(A92,通用估算系数!$B$9),MOD(A92,通用估算系数!$B$9),通用估算系数!$B$9)</f>
        <v>7</v>
      </c>
      <c r="D92">
        <f>SUM($E$2:E92)</f>
        <v>7376.4101279693541</v>
      </c>
      <c r="E92">
        <f t="shared" si="6"/>
        <v>88.782748659003829</v>
      </c>
      <c r="F92">
        <f>VLOOKUP(C92,[1]基础经济系数!$B$194:$H$221,7,FALSE)</f>
        <v>0</v>
      </c>
      <c r="G92">
        <f t="shared" si="7"/>
        <v>50</v>
      </c>
      <c r="H92">
        <f t="shared" si="8"/>
        <v>5.3055555555555554</v>
      </c>
      <c r="I92">
        <f>3*宝箱投放计算!D92</f>
        <v>6.9384000000000006</v>
      </c>
      <c r="J92">
        <f>5*宝箱投放计算!E92</f>
        <v>11.25</v>
      </c>
      <c r="K92">
        <f t="shared" si="11"/>
        <v>2.4137931034482758</v>
      </c>
      <c r="L92">
        <f>IF(B92=B91,0,VLOOKUP(B92,通用估算系数!$AK$1:$AL$11,2,FALSE))</f>
        <v>0</v>
      </c>
      <c r="M92">
        <f t="shared" si="9"/>
        <v>0</v>
      </c>
      <c r="N92">
        <f t="shared" si="10"/>
        <v>12.875</v>
      </c>
      <c r="O92">
        <f>IFERROR(VLOOKUP(A92,[1]游戏时长规划!$AE$3:$AL$33,8,FALSE),0)</f>
        <v>0</v>
      </c>
      <c r="P92">
        <f>IFERROR(VLOOKUP(A92,[1]基础经济系数!$J$123:$O$153,6,FALSE),0)</f>
        <v>0</v>
      </c>
    </row>
    <row r="93" spans="1:16" x14ac:dyDescent="0.2">
      <c r="A93">
        <f>玩家成长时间线!A93</f>
        <v>92</v>
      </c>
      <c r="B93">
        <f>玩家成长时间线!B93</f>
        <v>10</v>
      </c>
      <c r="C93">
        <f>IF(MOD(A93,通用估算系数!$B$9),MOD(A93,通用估算系数!$B$9),通用估算系数!$B$9)</f>
        <v>8</v>
      </c>
      <c r="D93">
        <f>SUM($E$2:E93)</f>
        <v>7415.2228766283579</v>
      </c>
      <c r="E93">
        <f t="shared" si="6"/>
        <v>38.81274865900383</v>
      </c>
      <c r="F93">
        <f>VLOOKUP(C93,[1]基础经济系数!$B$194:$H$221,7,FALSE)</f>
        <v>0</v>
      </c>
      <c r="G93">
        <f t="shared" si="7"/>
        <v>0</v>
      </c>
      <c r="H93">
        <f t="shared" si="8"/>
        <v>5.3055555555555554</v>
      </c>
      <c r="I93">
        <f>3*宝箱投放计算!D93</f>
        <v>6.9683999999999999</v>
      </c>
      <c r="J93">
        <f>5*宝箱投放计算!E93</f>
        <v>11.25</v>
      </c>
      <c r="K93">
        <f t="shared" si="11"/>
        <v>2.4137931034482758</v>
      </c>
      <c r="L93">
        <f>IF(B93=B92,0,VLOOKUP(B93,通用估算系数!$AK$1:$AL$11,2,FALSE))</f>
        <v>0</v>
      </c>
      <c r="M93">
        <f t="shared" si="9"/>
        <v>0</v>
      </c>
      <c r="N93">
        <f t="shared" si="10"/>
        <v>12.875</v>
      </c>
      <c r="O93">
        <f>IFERROR(VLOOKUP(A93,[1]游戏时长规划!$AE$3:$AL$33,8,FALSE),0)</f>
        <v>0</v>
      </c>
      <c r="P93">
        <f>IFERROR(VLOOKUP(A93,[1]基础经济系数!$J$123:$O$153,6,FALSE),0)</f>
        <v>0</v>
      </c>
    </row>
    <row r="94" spans="1:16" x14ac:dyDescent="0.2">
      <c r="A94">
        <f>玩家成长时间线!A94</f>
        <v>93</v>
      </c>
      <c r="B94">
        <f>玩家成长时间线!B94</f>
        <v>10</v>
      </c>
      <c r="C94">
        <f>IF(MOD(A94,通用估算系数!$B$9),MOD(A94,通用估算系数!$B$9),通用估算系数!$B$9)</f>
        <v>9</v>
      </c>
      <c r="D94">
        <f>SUM($E$2:E94)</f>
        <v>7454.6656252873618</v>
      </c>
      <c r="E94">
        <f t="shared" si="6"/>
        <v>39.442748659003833</v>
      </c>
      <c r="F94">
        <f>VLOOKUP(C94,[1]基础经济系数!$B$194:$H$221,7,FALSE)</f>
        <v>0</v>
      </c>
      <c r="G94">
        <f t="shared" si="7"/>
        <v>0</v>
      </c>
      <c r="H94">
        <f t="shared" si="8"/>
        <v>5.3055555555555554</v>
      </c>
      <c r="I94">
        <f>3*宝箱投放计算!D94</f>
        <v>7.5983999999999998</v>
      </c>
      <c r="J94">
        <f>5*宝箱投放计算!E94</f>
        <v>11.25</v>
      </c>
      <c r="K94">
        <f t="shared" si="11"/>
        <v>2.4137931034482758</v>
      </c>
      <c r="L94">
        <f>IF(B94=B93,0,VLOOKUP(B94,通用估算系数!$AK$1:$AL$11,2,FALSE))</f>
        <v>0</v>
      </c>
      <c r="M94">
        <f t="shared" si="9"/>
        <v>0</v>
      </c>
      <c r="N94">
        <f t="shared" si="10"/>
        <v>12.875</v>
      </c>
      <c r="O94">
        <f>IFERROR(VLOOKUP(A94,[1]游戏时长规划!$AE$3:$AL$33,8,FALSE),0)</f>
        <v>0</v>
      </c>
      <c r="P94">
        <f>IFERROR(VLOOKUP(A94,[1]基础经济系数!$J$123:$O$153,6,FALSE),0)</f>
        <v>0</v>
      </c>
    </row>
    <row r="95" spans="1:16" x14ac:dyDescent="0.2">
      <c r="A95">
        <f>玩家成长时间线!A95</f>
        <v>94</v>
      </c>
      <c r="B95">
        <f>玩家成长时间线!B95</f>
        <v>10</v>
      </c>
      <c r="C95">
        <f>IF(MOD(A95,通用估算系数!$B$9),MOD(A95,通用估算系数!$B$9),通用估算系数!$B$9)</f>
        <v>10</v>
      </c>
      <c r="D95">
        <f>SUM($E$2:E95)</f>
        <v>7493.5383739463659</v>
      </c>
      <c r="E95">
        <f t="shared" si="6"/>
        <v>38.872748659003832</v>
      </c>
      <c r="F95">
        <f>VLOOKUP(C95,[1]基础经济系数!$B$194:$H$221,7,FALSE)</f>
        <v>0</v>
      </c>
      <c r="G95">
        <f t="shared" si="7"/>
        <v>0</v>
      </c>
      <c r="H95">
        <f t="shared" si="8"/>
        <v>5.3055555555555554</v>
      </c>
      <c r="I95">
        <f>3*宝箱投放计算!D95</f>
        <v>7.0283999999999995</v>
      </c>
      <c r="J95">
        <f>5*宝箱投放计算!E95</f>
        <v>11.25</v>
      </c>
      <c r="K95">
        <f t="shared" si="11"/>
        <v>2.4137931034482758</v>
      </c>
      <c r="L95">
        <f>IF(B95=B94,0,VLOOKUP(B95,通用估算系数!$AK$1:$AL$11,2,FALSE))</f>
        <v>0</v>
      </c>
      <c r="M95">
        <f t="shared" si="9"/>
        <v>0</v>
      </c>
      <c r="N95">
        <f t="shared" si="10"/>
        <v>12.875</v>
      </c>
      <c r="O95">
        <f>IFERROR(VLOOKUP(A95,[1]游戏时长规划!$AE$3:$AL$33,8,FALSE),0)</f>
        <v>0</v>
      </c>
      <c r="P95">
        <f>IFERROR(VLOOKUP(A95,[1]基础经济系数!$J$123:$O$153,6,FALSE),0)</f>
        <v>0</v>
      </c>
    </row>
    <row r="96" spans="1:16" x14ac:dyDescent="0.2">
      <c r="A96">
        <f>玩家成长时间线!A96</f>
        <v>95</v>
      </c>
      <c r="B96">
        <f>玩家成长时间线!B96</f>
        <v>10</v>
      </c>
      <c r="C96">
        <f>IF(MOD(A96,通用估算系数!$B$9),MOD(A96,通用估算系数!$B$9),通用估算系数!$B$9)</f>
        <v>11</v>
      </c>
      <c r="D96">
        <f>SUM($E$2:E96)</f>
        <v>7532.4411226053699</v>
      </c>
      <c r="E96">
        <f t="shared" si="6"/>
        <v>38.902748659003834</v>
      </c>
      <c r="F96">
        <f>VLOOKUP(C96,[1]基础经济系数!$B$194:$H$221,7,FALSE)</f>
        <v>0</v>
      </c>
      <c r="G96">
        <f t="shared" si="7"/>
        <v>0</v>
      </c>
      <c r="H96">
        <f t="shared" si="8"/>
        <v>5.3055555555555554</v>
      </c>
      <c r="I96">
        <f>3*宝箱投放计算!D96</f>
        <v>7.0584000000000007</v>
      </c>
      <c r="J96">
        <f>5*宝箱投放计算!E96</f>
        <v>11.25</v>
      </c>
      <c r="K96">
        <f t="shared" si="11"/>
        <v>2.4137931034482758</v>
      </c>
      <c r="L96">
        <f>IF(B96=B95,0,VLOOKUP(B96,通用估算系数!$AK$1:$AL$11,2,FALSE))</f>
        <v>0</v>
      </c>
      <c r="M96">
        <f t="shared" si="9"/>
        <v>0</v>
      </c>
      <c r="N96">
        <f t="shared" si="10"/>
        <v>12.875</v>
      </c>
      <c r="O96">
        <f>IFERROR(VLOOKUP(A96,[1]游戏时长规划!$AE$3:$AL$33,8,FALSE),0)</f>
        <v>0</v>
      </c>
      <c r="P96">
        <f>IFERROR(VLOOKUP(A96,[1]基础经济系数!$J$123:$O$153,6,FALSE),0)</f>
        <v>0</v>
      </c>
    </row>
    <row r="97" spans="1:16" x14ac:dyDescent="0.2">
      <c r="A97">
        <f>玩家成长时间线!A97</f>
        <v>96</v>
      </c>
      <c r="B97">
        <f>玩家成长时间线!B97</f>
        <v>10</v>
      </c>
      <c r="C97">
        <f>IF(MOD(A97,通用估算系数!$B$9),MOD(A97,通用估算系数!$B$9),通用估算系数!$B$9)</f>
        <v>12</v>
      </c>
      <c r="D97">
        <f>SUM($E$2:E97)</f>
        <v>7571.9738712643739</v>
      </c>
      <c r="E97">
        <f t="shared" si="6"/>
        <v>39.532748659003829</v>
      </c>
      <c r="F97">
        <f>VLOOKUP(C97,[1]基础经济系数!$B$194:$H$221,7,FALSE)</f>
        <v>0</v>
      </c>
      <c r="G97">
        <f t="shared" si="7"/>
        <v>0</v>
      </c>
      <c r="H97">
        <f t="shared" si="8"/>
        <v>5.3055555555555554</v>
      </c>
      <c r="I97">
        <f>3*宝箱投放计算!D97</f>
        <v>7.6883999999999997</v>
      </c>
      <c r="J97">
        <f>5*宝箱投放计算!E97</f>
        <v>11.25</v>
      </c>
      <c r="K97">
        <f t="shared" si="11"/>
        <v>2.4137931034482758</v>
      </c>
      <c r="L97">
        <f>IF(B97=B96,0,VLOOKUP(B97,通用估算系数!$AK$1:$AL$11,2,FALSE))</f>
        <v>0</v>
      </c>
      <c r="M97">
        <f t="shared" si="9"/>
        <v>0</v>
      </c>
      <c r="N97">
        <f t="shared" si="10"/>
        <v>12.875</v>
      </c>
      <c r="O97">
        <f>IFERROR(VLOOKUP(A97,[1]游戏时长规划!$AE$3:$AL$33,8,FALSE),0)</f>
        <v>0</v>
      </c>
      <c r="P97">
        <f>IFERROR(VLOOKUP(A97,[1]基础经济系数!$J$123:$O$153,6,FALSE),0)</f>
        <v>0</v>
      </c>
    </row>
    <row r="98" spans="1:16" x14ac:dyDescent="0.2">
      <c r="A98">
        <f>玩家成长时间线!A98</f>
        <v>97</v>
      </c>
      <c r="B98">
        <f>玩家成长时间线!B98</f>
        <v>10</v>
      </c>
      <c r="C98">
        <f>IF(MOD(A98,通用估算系数!$B$9),MOD(A98,通用估算系数!$B$9),通用估算系数!$B$9)</f>
        <v>13</v>
      </c>
      <c r="D98">
        <f>SUM($E$2:E98)</f>
        <v>7710.9366199233773</v>
      </c>
      <c r="E98">
        <f t="shared" si="6"/>
        <v>138.96274865900381</v>
      </c>
      <c r="F98">
        <f>VLOOKUP(C98,[1]基础经济系数!$B$194:$H$221,7,FALSE)</f>
        <v>100</v>
      </c>
      <c r="G98">
        <f t="shared" si="7"/>
        <v>0</v>
      </c>
      <c r="H98">
        <f t="shared" si="8"/>
        <v>5.3055555555555554</v>
      </c>
      <c r="I98">
        <f>3*宝箱投放计算!D98</f>
        <v>7.1183999999999994</v>
      </c>
      <c r="J98">
        <f>5*宝箱投放计算!E98</f>
        <v>11.25</v>
      </c>
      <c r="K98">
        <f t="shared" si="11"/>
        <v>2.4137931034482758</v>
      </c>
      <c r="L98">
        <f>IF(B98=B97,0,VLOOKUP(B98,通用估算系数!$AK$1:$AL$11,2,FALSE))</f>
        <v>0</v>
      </c>
      <c r="M98">
        <f t="shared" si="9"/>
        <v>0</v>
      </c>
      <c r="N98">
        <f t="shared" si="10"/>
        <v>12.875</v>
      </c>
      <c r="O98">
        <f>IFERROR(VLOOKUP(A98,[1]游戏时长规划!$AE$3:$AL$33,8,FALSE),0)</f>
        <v>0</v>
      </c>
      <c r="P98">
        <f>IFERROR(VLOOKUP(A98,[1]基础经济系数!$J$123:$O$153,6,FALSE),0)</f>
        <v>0</v>
      </c>
    </row>
    <row r="99" spans="1:16" x14ac:dyDescent="0.2">
      <c r="A99">
        <f>玩家成长时间线!A99</f>
        <v>98</v>
      </c>
      <c r="B99">
        <f>玩家成长时间线!B99</f>
        <v>8</v>
      </c>
      <c r="C99">
        <f>IF(MOD(A99,通用估算系数!$B$9),MOD(A99,通用估算系数!$B$9),通用估算系数!$B$9)</f>
        <v>14</v>
      </c>
      <c r="D99">
        <f>SUM($E$2:E99)</f>
        <v>7797.6793685823814</v>
      </c>
      <c r="E99">
        <f t="shared" si="6"/>
        <v>86.742748659003823</v>
      </c>
      <c r="F99">
        <f>VLOOKUP(C99,[1]基础经济系数!$B$194:$H$221,7,FALSE)</f>
        <v>0</v>
      </c>
      <c r="G99">
        <f t="shared" si="7"/>
        <v>50</v>
      </c>
      <c r="H99">
        <f t="shared" si="8"/>
        <v>5.3055555555555554</v>
      </c>
      <c r="I99">
        <f>3*宝箱投放计算!D99</f>
        <v>7.1484000000000005</v>
      </c>
      <c r="J99">
        <f>5*宝箱投放计算!E99</f>
        <v>9</v>
      </c>
      <c r="K99">
        <f t="shared" si="11"/>
        <v>2.4137931034482758</v>
      </c>
      <c r="L99">
        <f>IF(B99=B98,0,VLOOKUP(B99,通用估算系数!$AK$1:$AL$11,2,FALSE))</f>
        <v>0</v>
      </c>
      <c r="M99">
        <f t="shared" si="9"/>
        <v>0</v>
      </c>
      <c r="N99">
        <f t="shared" si="10"/>
        <v>12.875</v>
      </c>
      <c r="O99">
        <f>IFERROR(VLOOKUP(A99,[1]游戏时长规划!$AE$3:$AL$33,8,FALSE),0)</f>
        <v>0</v>
      </c>
      <c r="P99">
        <f>IFERROR(VLOOKUP(A99,[1]基础经济系数!$J$123:$O$153,6,FALSE),0)</f>
        <v>0</v>
      </c>
    </row>
    <row r="100" spans="1:16" x14ac:dyDescent="0.2">
      <c r="A100">
        <f>玩家成长时间线!A100</f>
        <v>99</v>
      </c>
      <c r="B100">
        <f>玩家成长时间线!B100</f>
        <v>8</v>
      </c>
      <c r="C100">
        <f>IF(MOD(A100,通用估算系数!$B$9),MOD(A100,通用估算系数!$B$9),通用估算系数!$B$9)</f>
        <v>15</v>
      </c>
      <c r="D100">
        <f>SUM($E$2:E100)</f>
        <v>7834.4521172413852</v>
      </c>
      <c r="E100">
        <f t="shared" si="6"/>
        <v>36.772748659003831</v>
      </c>
      <c r="F100">
        <f>VLOOKUP(C100,[1]基础经济系数!$B$194:$H$221,7,FALSE)</f>
        <v>0</v>
      </c>
      <c r="G100">
        <f t="shared" si="7"/>
        <v>0</v>
      </c>
      <c r="H100">
        <f t="shared" si="8"/>
        <v>5.3055555555555554</v>
      </c>
      <c r="I100">
        <f>3*宝箱投放计算!D100</f>
        <v>7.1783999999999999</v>
      </c>
      <c r="J100">
        <f>5*宝箱投放计算!E100</f>
        <v>9</v>
      </c>
      <c r="K100">
        <f t="shared" si="11"/>
        <v>2.4137931034482758</v>
      </c>
      <c r="L100">
        <f>IF(B100=B99,0,VLOOKUP(B100,通用估算系数!$AK$1:$AL$11,2,FALSE))</f>
        <v>0</v>
      </c>
      <c r="M100">
        <f t="shared" si="9"/>
        <v>0</v>
      </c>
      <c r="N100">
        <f t="shared" si="10"/>
        <v>12.875</v>
      </c>
      <c r="O100">
        <f>IFERROR(VLOOKUP(A100,[1]游戏时长规划!$AE$3:$AL$33,8,FALSE),0)</f>
        <v>0</v>
      </c>
      <c r="P100">
        <f>IFERROR(VLOOKUP(A100,[1]基础经济系数!$J$123:$O$153,6,FALSE),0)</f>
        <v>0</v>
      </c>
    </row>
    <row r="101" spans="1:16" x14ac:dyDescent="0.2">
      <c r="A101">
        <f>玩家成长时间线!A101</f>
        <v>100</v>
      </c>
      <c r="B101">
        <f>玩家成长时间线!B101</f>
        <v>8</v>
      </c>
      <c r="C101">
        <f>IF(MOD(A101,通用估算系数!$B$9),MOD(A101,通用估算系数!$B$9),通用估算系数!$B$9)</f>
        <v>16</v>
      </c>
      <c r="D101">
        <f>SUM($E$2:E101)</f>
        <v>7871.8548659003891</v>
      </c>
      <c r="E101">
        <f t="shared" si="6"/>
        <v>37.402748659003834</v>
      </c>
      <c r="F101">
        <f>VLOOKUP(C101,[1]基础经济系数!$B$194:$H$221,7,FALSE)</f>
        <v>0</v>
      </c>
      <c r="G101">
        <f t="shared" si="7"/>
        <v>0</v>
      </c>
      <c r="H101">
        <f t="shared" si="8"/>
        <v>5.3055555555555554</v>
      </c>
      <c r="I101">
        <f>3*宝箱投放计算!D101</f>
        <v>7.8083999999999989</v>
      </c>
      <c r="J101">
        <f>5*宝箱投放计算!E101</f>
        <v>9</v>
      </c>
      <c r="K101">
        <f t="shared" si="11"/>
        <v>2.4137931034482758</v>
      </c>
      <c r="L101">
        <f>IF(B101=B100,0,VLOOKUP(B101,通用估算系数!$AK$1:$AL$11,2,FALSE))</f>
        <v>0</v>
      </c>
      <c r="M101">
        <f t="shared" si="9"/>
        <v>0</v>
      </c>
      <c r="N101">
        <f t="shared" si="10"/>
        <v>12.875</v>
      </c>
      <c r="O101">
        <f>IFERROR(VLOOKUP(A101,[1]游戏时长规划!$AE$3:$AL$33,8,FALSE),0)</f>
        <v>0</v>
      </c>
      <c r="P101">
        <f>IFERROR(VLOOKUP(A101,[1]基础经济系数!$J$123:$O$153,6,FALSE),0)</f>
        <v>0</v>
      </c>
    </row>
    <row r="102" spans="1:16" x14ac:dyDescent="0.2">
      <c r="A102">
        <f>玩家成长时间线!A102</f>
        <v>101</v>
      </c>
      <c r="B102">
        <f>玩家成长时间线!B102</f>
        <v>9</v>
      </c>
      <c r="C102">
        <f>IF(MOD(A102,通用估算系数!$B$9),MOD(A102,通用估算系数!$B$9),通用估算系数!$B$9)</f>
        <v>17</v>
      </c>
      <c r="D102">
        <f>SUM($E$2:E102)</f>
        <v>7910.9376145593933</v>
      </c>
      <c r="E102">
        <f t="shared" si="6"/>
        <v>39.082748659003833</v>
      </c>
      <c r="F102">
        <f>VLOOKUP(C102,[1]基础经济系数!$B$194:$H$221,7,FALSE)</f>
        <v>0</v>
      </c>
      <c r="G102">
        <f t="shared" si="7"/>
        <v>0</v>
      </c>
      <c r="H102">
        <f t="shared" si="8"/>
        <v>5.3055555555555554</v>
      </c>
      <c r="I102">
        <f>3*宝箱投放计算!D102</f>
        <v>7.2383999999999995</v>
      </c>
      <c r="J102">
        <f>5*宝箱投放计算!E102</f>
        <v>11.25</v>
      </c>
      <c r="K102">
        <f t="shared" si="11"/>
        <v>2.4137931034482758</v>
      </c>
      <c r="L102">
        <f>IF(B102=B101,0,VLOOKUP(B102,通用估算系数!$AK$1:$AL$11,2,FALSE))</f>
        <v>0</v>
      </c>
      <c r="M102">
        <f t="shared" si="9"/>
        <v>0</v>
      </c>
      <c r="N102">
        <f t="shared" si="10"/>
        <v>12.875</v>
      </c>
      <c r="O102">
        <f>IFERROR(VLOOKUP(A102,[1]游戏时长规划!$AE$3:$AL$33,8,FALSE),0)</f>
        <v>0</v>
      </c>
      <c r="P102">
        <f>IFERROR(VLOOKUP(A102,[1]基础经济系数!$J$123:$O$153,6,FALSE),0)</f>
        <v>0</v>
      </c>
    </row>
    <row r="103" spans="1:16" x14ac:dyDescent="0.2">
      <c r="A103">
        <f>玩家成长时间线!A103</f>
        <v>102</v>
      </c>
      <c r="B103">
        <f>玩家成长时间线!B103</f>
        <v>9</v>
      </c>
      <c r="C103">
        <f>IF(MOD(A103,通用估算系数!$B$9),MOD(A103,通用估算系数!$B$9),通用估算系数!$B$9)</f>
        <v>18</v>
      </c>
      <c r="D103">
        <f>SUM($E$2:E103)</f>
        <v>7950.0503632183973</v>
      </c>
      <c r="E103">
        <f t="shared" si="6"/>
        <v>39.112748659003834</v>
      </c>
      <c r="F103">
        <f>VLOOKUP(C103,[1]基础经济系数!$B$194:$H$221,7,FALSE)</f>
        <v>0</v>
      </c>
      <c r="G103">
        <f t="shared" si="7"/>
        <v>0</v>
      </c>
      <c r="H103">
        <f t="shared" si="8"/>
        <v>5.3055555555555554</v>
      </c>
      <c r="I103">
        <f>3*宝箱投放计算!D103</f>
        <v>7.2683999999999997</v>
      </c>
      <c r="J103">
        <f>5*宝箱投放计算!E103</f>
        <v>11.25</v>
      </c>
      <c r="K103">
        <f t="shared" si="11"/>
        <v>2.4137931034482758</v>
      </c>
      <c r="L103">
        <f>IF(B103=B102,0,VLOOKUP(B103,通用估算系数!$AK$1:$AL$11,2,FALSE))</f>
        <v>0</v>
      </c>
      <c r="M103">
        <f t="shared" si="9"/>
        <v>0</v>
      </c>
      <c r="N103">
        <f t="shared" si="10"/>
        <v>12.875</v>
      </c>
      <c r="O103">
        <f>IFERROR(VLOOKUP(A103,[1]游戏时长规划!$AE$3:$AL$33,8,FALSE),0)</f>
        <v>0</v>
      </c>
      <c r="P103">
        <f>IFERROR(VLOOKUP(A103,[1]基础经济系数!$J$123:$O$153,6,FALSE),0)</f>
        <v>0</v>
      </c>
    </row>
    <row r="104" spans="1:16" x14ac:dyDescent="0.2">
      <c r="A104">
        <f>玩家成长时间线!A104</f>
        <v>103</v>
      </c>
      <c r="B104">
        <f>玩家成长时间线!B104</f>
        <v>9</v>
      </c>
      <c r="C104">
        <f>IF(MOD(A104,通用估算系数!$B$9),MOD(A104,通用估算系数!$B$9),通用估算系数!$B$9)</f>
        <v>19</v>
      </c>
      <c r="D104">
        <f>SUM($E$2:E104)</f>
        <v>7989.7931118774013</v>
      </c>
      <c r="E104">
        <f t="shared" si="6"/>
        <v>39.74274865900383</v>
      </c>
      <c r="F104">
        <f>VLOOKUP(C104,[1]基础经济系数!$B$194:$H$221,7,FALSE)</f>
        <v>0</v>
      </c>
      <c r="G104">
        <f t="shared" si="7"/>
        <v>0</v>
      </c>
      <c r="H104">
        <f t="shared" si="8"/>
        <v>5.3055555555555554</v>
      </c>
      <c r="I104">
        <f>3*宝箱投放计算!D104</f>
        <v>7.8983999999999988</v>
      </c>
      <c r="J104">
        <f>5*宝箱投放计算!E104</f>
        <v>11.25</v>
      </c>
      <c r="K104">
        <f t="shared" si="11"/>
        <v>2.4137931034482758</v>
      </c>
      <c r="L104">
        <f>IF(B104=B103,0,VLOOKUP(B104,通用估算系数!$AK$1:$AL$11,2,FALSE))</f>
        <v>0</v>
      </c>
      <c r="M104">
        <f t="shared" si="9"/>
        <v>0</v>
      </c>
      <c r="N104">
        <f t="shared" si="10"/>
        <v>12.875</v>
      </c>
      <c r="O104">
        <f>IFERROR(VLOOKUP(A104,[1]游戏时长规划!$AE$3:$AL$33,8,FALSE),0)</f>
        <v>0</v>
      </c>
      <c r="P104">
        <f>IFERROR(VLOOKUP(A104,[1]基础经济系数!$J$123:$O$153,6,FALSE),0)</f>
        <v>0</v>
      </c>
    </row>
    <row r="105" spans="1:16" x14ac:dyDescent="0.2">
      <c r="A105">
        <f>玩家成长时间线!A105</f>
        <v>104</v>
      </c>
      <c r="B105">
        <f>玩家成长时间线!B105</f>
        <v>10</v>
      </c>
      <c r="C105">
        <f>IF(MOD(A105,通用估算系数!$B$9),MOD(A105,通用估算系数!$B$9),通用估算系数!$B$9)</f>
        <v>20</v>
      </c>
      <c r="D105">
        <f>SUM($E$2:E105)</f>
        <v>8228.9658605364057</v>
      </c>
      <c r="E105">
        <f t="shared" si="6"/>
        <v>239.17274865900384</v>
      </c>
      <c r="F105">
        <f>VLOOKUP(C105,[1]基础经济系数!$B$194:$H$221,7,FALSE)</f>
        <v>100</v>
      </c>
      <c r="G105">
        <f t="shared" si="7"/>
        <v>0</v>
      </c>
      <c r="H105">
        <f t="shared" si="8"/>
        <v>5.3055555555555554</v>
      </c>
      <c r="I105">
        <f>3*宝箱投放计算!D105</f>
        <v>7.3284000000000002</v>
      </c>
      <c r="J105">
        <f>5*宝箱投放计算!E105</f>
        <v>11.25</v>
      </c>
      <c r="K105">
        <f t="shared" si="11"/>
        <v>2.4137931034482758</v>
      </c>
      <c r="L105">
        <f>IF(B105=B104,0,VLOOKUP(B105,通用估算系数!$AK$1:$AL$11,2,FALSE))</f>
        <v>100</v>
      </c>
      <c r="M105">
        <f t="shared" si="9"/>
        <v>0</v>
      </c>
      <c r="N105">
        <f t="shared" si="10"/>
        <v>12.875</v>
      </c>
      <c r="O105">
        <f>IFERROR(VLOOKUP(A105,[1]游戏时长规划!$AE$3:$AL$33,8,FALSE),0)</f>
        <v>0</v>
      </c>
      <c r="P105">
        <f>IFERROR(VLOOKUP(A105,[1]基础经济系数!$J$123:$O$153,6,FALSE),0)</f>
        <v>0</v>
      </c>
    </row>
    <row r="106" spans="1:16" x14ac:dyDescent="0.2">
      <c r="A106">
        <f>玩家成长时间线!A106</f>
        <v>105</v>
      </c>
      <c r="B106">
        <f>玩家成长时间线!B106</f>
        <v>10</v>
      </c>
      <c r="C106">
        <f>IF(MOD(A106,通用估算系数!$B$9),MOD(A106,通用估算系数!$B$9),通用估算系数!$B$9)</f>
        <v>21</v>
      </c>
      <c r="D106">
        <f>SUM($E$2:E106)</f>
        <v>8318.1686091954089</v>
      </c>
      <c r="E106">
        <f t="shared" si="6"/>
        <v>89.202748659003831</v>
      </c>
      <c r="F106">
        <f>VLOOKUP(C106,[1]基础经济系数!$B$194:$H$221,7,FALSE)</f>
        <v>0</v>
      </c>
      <c r="G106">
        <f t="shared" si="7"/>
        <v>50</v>
      </c>
      <c r="H106">
        <f t="shared" si="8"/>
        <v>5.3055555555555554</v>
      </c>
      <c r="I106">
        <f>3*宝箱投放计算!D106</f>
        <v>7.3583999999999996</v>
      </c>
      <c r="J106">
        <f>5*宝箱投放计算!E106</f>
        <v>11.25</v>
      </c>
      <c r="K106">
        <f t="shared" si="11"/>
        <v>2.4137931034482758</v>
      </c>
      <c r="L106">
        <f>IF(B106=B105,0,VLOOKUP(B106,通用估算系数!$AK$1:$AL$11,2,FALSE))</f>
        <v>0</v>
      </c>
      <c r="M106">
        <f t="shared" si="9"/>
        <v>0</v>
      </c>
      <c r="N106">
        <f t="shared" si="10"/>
        <v>12.875</v>
      </c>
      <c r="O106">
        <f>IFERROR(VLOOKUP(A106,[1]游戏时长规划!$AE$3:$AL$33,8,FALSE),0)</f>
        <v>0</v>
      </c>
      <c r="P106">
        <f>IFERROR(VLOOKUP(A106,[1]基础经济系数!$J$123:$O$153,6,FALSE),0)</f>
        <v>0</v>
      </c>
    </row>
    <row r="107" spans="1:16" x14ac:dyDescent="0.2">
      <c r="A107">
        <f>玩家成长时间线!A107</f>
        <v>106</v>
      </c>
      <c r="B107">
        <f>玩家成长时间线!B107</f>
        <v>10</v>
      </c>
      <c r="C107">
        <f>IF(MOD(A107,通用估算系数!$B$9),MOD(A107,通用估算系数!$B$9),通用估算系数!$B$9)</f>
        <v>22</v>
      </c>
      <c r="D107">
        <f>SUM($E$2:E107)</f>
        <v>8357.4013578544127</v>
      </c>
      <c r="E107">
        <f t="shared" si="6"/>
        <v>39.232748659003832</v>
      </c>
      <c r="F107">
        <f>VLOOKUP(C107,[1]基础经济系数!$B$194:$H$221,7,FALSE)</f>
        <v>0</v>
      </c>
      <c r="G107">
        <f t="shared" si="7"/>
        <v>0</v>
      </c>
      <c r="H107">
        <f t="shared" si="8"/>
        <v>5.3055555555555554</v>
      </c>
      <c r="I107">
        <f>3*宝箱投放计算!D107</f>
        <v>7.3884000000000007</v>
      </c>
      <c r="J107">
        <f>5*宝箱投放计算!E107</f>
        <v>11.25</v>
      </c>
      <c r="K107">
        <f t="shared" si="11"/>
        <v>2.4137931034482758</v>
      </c>
      <c r="L107">
        <f>IF(B107=B106,0,VLOOKUP(B107,通用估算系数!$AK$1:$AL$11,2,FALSE))</f>
        <v>0</v>
      </c>
      <c r="M107">
        <f t="shared" si="9"/>
        <v>0</v>
      </c>
      <c r="N107">
        <f t="shared" si="10"/>
        <v>12.875</v>
      </c>
      <c r="O107">
        <f>IFERROR(VLOOKUP(A107,[1]游戏时长规划!$AE$3:$AL$33,8,FALSE),0)</f>
        <v>0</v>
      </c>
      <c r="P107">
        <f>IFERROR(VLOOKUP(A107,[1]基础经济系数!$J$123:$O$153,6,FALSE),0)</f>
        <v>0</v>
      </c>
    </row>
    <row r="108" spans="1:16" x14ac:dyDescent="0.2">
      <c r="A108">
        <f>玩家成长时间线!A108</f>
        <v>107</v>
      </c>
      <c r="B108">
        <f>玩家成长时间线!B108</f>
        <v>10</v>
      </c>
      <c r="C108">
        <f>IF(MOD(A108,通用估算系数!$B$9),MOD(A108,通用估算系数!$B$9),通用估算系数!$B$9)</f>
        <v>23</v>
      </c>
      <c r="D108">
        <f>SUM($E$2:E108)</f>
        <v>8397.2641065134158</v>
      </c>
      <c r="E108">
        <f t="shared" si="6"/>
        <v>39.862748659003834</v>
      </c>
      <c r="F108">
        <f>VLOOKUP(C108,[1]基础经济系数!$B$194:$H$221,7,FALSE)</f>
        <v>0</v>
      </c>
      <c r="G108">
        <f t="shared" si="7"/>
        <v>0</v>
      </c>
      <c r="H108">
        <f t="shared" si="8"/>
        <v>5.3055555555555554</v>
      </c>
      <c r="I108">
        <f>3*宝箱投放计算!D108</f>
        <v>8.0183999999999997</v>
      </c>
      <c r="J108">
        <f>5*宝箱投放计算!E108</f>
        <v>11.25</v>
      </c>
      <c r="K108">
        <f t="shared" si="11"/>
        <v>2.4137931034482758</v>
      </c>
      <c r="L108">
        <f>IF(B108=B107,0,VLOOKUP(B108,通用估算系数!$AK$1:$AL$11,2,FALSE))</f>
        <v>0</v>
      </c>
      <c r="M108">
        <f t="shared" si="9"/>
        <v>0</v>
      </c>
      <c r="N108">
        <f t="shared" si="10"/>
        <v>12.875</v>
      </c>
      <c r="O108">
        <f>IFERROR(VLOOKUP(A108,[1]游戏时长规划!$AE$3:$AL$33,8,FALSE),0)</f>
        <v>0</v>
      </c>
      <c r="P108">
        <f>IFERROR(VLOOKUP(A108,[1]基础经济系数!$J$123:$O$153,6,FALSE),0)</f>
        <v>0</v>
      </c>
    </row>
    <row r="109" spans="1:16" x14ac:dyDescent="0.2">
      <c r="A109">
        <f>玩家成长时间线!A109</f>
        <v>108</v>
      </c>
      <c r="B109">
        <f>玩家成长时间线!B109</f>
        <v>10</v>
      </c>
      <c r="C109">
        <f>IF(MOD(A109,通用估算系数!$B$9),MOD(A109,通用估算系数!$B$9),通用估算系数!$B$9)</f>
        <v>24</v>
      </c>
      <c r="D109">
        <f>SUM($E$2:E109)</f>
        <v>8436.5568551724191</v>
      </c>
      <c r="E109">
        <f t="shared" si="6"/>
        <v>39.292748659003834</v>
      </c>
      <c r="F109">
        <f>VLOOKUP(C109,[1]基础经济系数!$B$194:$H$221,7,FALSE)</f>
        <v>0</v>
      </c>
      <c r="G109">
        <f t="shared" si="7"/>
        <v>0</v>
      </c>
      <c r="H109">
        <f t="shared" si="8"/>
        <v>5.3055555555555554</v>
      </c>
      <c r="I109">
        <f>3*宝箱投放计算!D109</f>
        <v>7.4484000000000004</v>
      </c>
      <c r="J109">
        <f>5*宝箱投放计算!E109</f>
        <v>11.25</v>
      </c>
      <c r="K109">
        <f t="shared" si="11"/>
        <v>2.4137931034482758</v>
      </c>
      <c r="L109">
        <f>IF(B109=B108,0,VLOOKUP(B109,通用估算系数!$AK$1:$AL$11,2,FALSE))</f>
        <v>0</v>
      </c>
      <c r="M109">
        <f t="shared" si="9"/>
        <v>0</v>
      </c>
      <c r="N109">
        <f t="shared" si="10"/>
        <v>12.875</v>
      </c>
      <c r="O109">
        <f>IFERROR(VLOOKUP(A109,[1]游戏时长规划!$AE$3:$AL$33,8,FALSE),0)</f>
        <v>0</v>
      </c>
      <c r="P109">
        <f>IFERROR(VLOOKUP(A109,[1]基础经济系数!$J$123:$O$153,6,FALSE),0)</f>
        <v>0</v>
      </c>
    </row>
    <row r="110" spans="1:16" x14ac:dyDescent="0.2">
      <c r="A110">
        <f>玩家成长时间线!A110</f>
        <v>109</v>
      </c>
      <c r="B110">
        <f>玩家成长时间线!B110</f>
        <v>10</v>
      </c>
      <c r="C110">
        <f>IF(MOD(A110,通用估算系数!$B$9),MOD(A110,通用估算系数!$B$9),通用估算系数!$B$9)</f>
        <v>25</v>
      </c>
      <c r="D110">
        <f>SUM($E$2:E110)</f>
        <v>8475.8796038314231</v>
      </c>
      <c r="E110">
        <f t="shared" si="6"/>
        <v>39.322748659003828</v>
      </c>
      <c r="F110">
        <f>VLOOKUP(C110,[1]基础经济系数!$B$194:$H$221,7,FALSE)</f>
        <v>0</v>
      </c>
      <c r="G110">
        <f t="shared" si="7"/>
        <v>0</v>
      </c>
      <c r="H110">
        <f t="shared" si="8"/>
        <v>5.3055555555555554</v>
      </c>
      <c r="I110">
        <f>3*宝箱投放计算!D110</f>
        <v>7.4783999999999997</v>
      </c>
      <c r="J110">
        <f>5*宝箱投放计算!E110</f>
        <v>11.25</v>
      </c>
      <c r="K110">
        <f t="shared" si="11"/>
        <v>2.4137931034482758</v>
      </c>
      <c r="L110">
        <f>IF(B110=B109,0,VLOOKUP(B110,通用估算系数!$AK$1:$AL$11,2,FALSE))</f>
        <v>0</v>
      </c>
      <c r="M110">
        <f t="shared" si="9"/>
        <v>0</v>
      </c>
      <c r="N110">
        <f t="shared" si="10"/>
        <v>12.875</v>
      </c>
      <c r="O110">
        <f>IFERROR(VLOOKUP(A110,[1]游戏时长规划!$AE$3:$AL$33,8,FALSE),0)</f>
        <v>0</v>
      </c>
      <c r="P110">
        <f>IFERROR(VLOOKUP(A110,[1]基础经济系数!$J$123:$O$153,6,FALSE),0)</f>
        <v>0</v>
      </c>
    </row>
    <row r="111" spans="1:16" x14ac:dyDescent="0.2">
      <c r="A111">
        <f>玩家成长时间线!A111</f>
        <v>110</v>
      </c>
      <c r="B111">
        <f>玩家成长时间线!B111</f>
        <v>10</v>
      </c>
      <c r="C111">
        <f>IF(MOD(A111,通用估算系数!$B$9),MOD(A111,通用估算系数!$B$9),通用估算系数!$B$9)</f>
        <v>26</v>
      </c>
      <c r="D111">
        <f>SUM($E$2:E111)</f>
        <v>8515.532352490427</v>
      </c>
      <c r="E111">
        <f t="shared" si="6"/>
        <v>39.652748659003834</v>
      </c>
      <c r="F111">
        <f>VLOOKUP(C111,[1]基础经济系数!$B$194:$H$221,7,FALSE)</f>
        <v>0</v>
      </c>
      <c r="G111">
        <f t="shared" si="7"/>
        <v>0</v>
      </c>
      <c r="H111">
        <f t="shared" si="8"/>
        <v>5.3055555555555554</v>
      </c>
      <c r="I111">
        <f>3*宝箱投放计算!D111</f>
        <v>7.8083999999999989</v>
      </c>
      <c r="J111">
        <f>5*宝箱投放计算!E111</f>
        <v>11.25</v>
      </c>
      <c r="K111">
        <f t="shared" si="11"/>
        <v>2.4137931034482758</v>
      </c>
      <c r="L111">
        <f>IF(B111=B110,0,VLOOKUP(B111,通用估算系数!$AK$1:$AL$11,2,FALSE))</f>
        <v>0</v>
      </c>
      <c r="M111">
        <f t="shared" si="9"/>
        <v>0</v>
      </c>
      <c r="N111">
        <f t="shared" si="10"/>
        <v>12.875</v>
      </c>
      <c r="O111">
        <f>IFERROR(VLOOKUP(A111,[1]游戏时长规划!$AE$3:$AL$33,8,FALSE),0)</f>
        <v>0</v>
      </c>
      <c r="P111">
        <f>IFERROR(VLOOKUP(A111,[1]基础经济系数!$J$123:$O$153,6,FALSE),0)</f>
        <v>0</v>
      </c>
    </row>
    <row r="112" spans="1:16" x14ac:dyDescent="0.2">
      <c r="A112">
        <f>玩家成长时间线!A112</f>
        <v>111</v>
      </c>
      <c r="B112">
        <f>玩家成长时间线!B112</f>
        <v>10</v>
      </c>
      <c r="C112">
        <f>IF(MOD(A112,通用估算系数!$B$9),MOD(A112,通用估算系数!$B$9),通用估算系数!$B$9)</f>
        <v>27</v>
      </c>
      <c r="D112">
        <f>SUM($E$2:E112)</f>
        <v>8704.9151011494305</v>
      </c>
      <c r="E112">
        <f t="shared" si="6"/>
        <v>189.38274865900382</v>
      </c>
      <c r="F112">
        <f>VLOOKUP(C112,[1]基础经济系数!$B$194:$H$221,7,FALSE)</f>
        <v>150</v>
      </c>
      <c r="G112">
        <f t="shared" si="7"/>
        <v>0</v>
      </c>
      <c r="H112">
        <f t="shared" si="8"/>
        <v>5.3055555555555554</v>
      </c>
      <c r="I112">
        <f>3*宝箱投放计算!D112</f>
        <v>7.5383999999999993</v>
      </c>
      <c r="J112">
        <f>5*宝箱投放计算!E112</f>
        <v>11.25</v>
      </c>
      <c r="K112">
        <f t="shared" si="11"/>
        <v>2.4137931034482758</v>
      </c>
      <c r="L112">
        <f>IF(B112=B111,0,VLOOKUP(B112,通用估算系数!$AK$1:$AL$11,2,FALSE))</f>
        <v>0</v>
      </c>
      <c r="M112">
        <f t="shared" si="9"/>
        <v>0</v>
      </c>
      <c r="N112">
        <f t="shared" si="10"/>
        <v>12.875</v>
      </c>
      <c r="O112">
        <f>IFERROR(VLOOKUP(A112,[1]游戏时长规划!$AE$3:$AL$33,8,FALSE),0)</f>
        <v>0</v>
      </c>
      <c r="P112">
        <f>IFERROR(VLOOKUP(A112,[1]基础经济系数!$J$123:$O$153,6,FALSE),0)</f>
        <v>0</v>
      </c>
    </row>
    <row r="113" spans="1:16" x14ac:dyDescent="0.2">
      <c r="A113">
        <f>玩家成长时间线!A113</f>
        <v>112</v>
      </c>
      <c r="B113">
        <f>玩家成长时间线!B113</f>
        <v>8</v>
      </c>
      <c r="C113">
        <f>IF(MOD(A113,通用估算系数!$B$9),MOD(A113,通用估算系数!$B$9),通用估算系数!$B$9)</f>
        <v>28</v>
      </c>
      <c r="D113">
        <f>SUM($E$2:E113)</f>
        <v>8892.0778498084346</v>
      </c>
      <c r="E113">
        <f t="shared" si="6"/>
        <v>187.16274865900382</v>
      </c>
      <c r="F113">
        <f>VLOOKUP(C113,[1]基础经济系数!$B$194:$H$221,7,FALSE)</f>
        <v>0</v>
      </c>
      <c r="G113">
        <f t="shared" si="7"/>
        <v>50</v>
      </c>
      <c r="H113">
        <f t="shared" si="8"/>
        <v>5.3055555555555554</v>
      </c>
      <c r="I113">
        <f>3*宝箱投放计算!D113</f>
        <v>7.5684000000000005</v>
      </c>
      <c r="J113">
        <f>5*宝箱投放计算!E113</f>
        <v>9</v>
      </c>
      <c r="K113">
        <f t="shared" si="11"/>
        <v>2.4137931034482758</v>
      </c>
      <c r="L113">
        <f>IF(B113=B112,0,VLOOKUP(B113,通用估算系数!$AK$1:$AL$11,2,FALSE))</f>
        <v>0</v>
      </c>
      <c r="M113">
        <f t="shared" si="9"/>
        <v>100</v>
      </c>
      <c r="N113">
        <f t="shared" si="10"/>
        <v>12.875</v>
      </c>
      <c r="O113">
        <f>IFERROR(VLOOKUP(A113,[1]游戏时长规划!$AE$3:$AL$33,8,FALSE),0)</f>
        <v>0</v>
      </c>
      <c r="P113">
        <f>IFERROR(VLOOKUP(A113,[1]基础经济系数!$J$123:$O$153,6,FALSE),0)</f>
        <v>0</v>
      </c>
    </row>
    <row r="114" spans="1:16" x14ac:dyDescent="0.2">
      <c r="A114">
        <f>玩家成长时间线!A114</f>
        <v>113</v>
      </c>
      <c r="B114">
        <f>玩家成长时间线!B114</f>
        <v>8</v>
      </c>
      <c r="C114">
        <f>IF(MOD(A114,通用估算系数!$B$9),MOD(A114,通用估算系数!$B$9),通用估算系数!$B$9)</f>
        <v>1</v>
      </c>
      <c r="D114">
        <f>SUM($E$2:E114)</f>
        <v>8928.4305984674393</v>
      </c>
      <c r="E114">
        <f t="shared" si="6"/>
        <v>36.352748659003829</v>
      </c>
      <c r="F114">
        <f>VLOOKUP(C114,[1]基础经济系数!$B$194:$H$221,7,FALSE)</f>
        <v>0</v>
      </c>
      <c r="G114">
        <f t="shared" si="7"/>
        <v>0</v>
      </c>
      <c r="H114">
        <f t="shared" si="8"/>
        <v>5.3055555555555554</v>
      </c>
      <c r="I114">
        <f>3*宝箱投放计算!D114</f>
        <v>6.7584</v>
      </c>
      <c r="J114">
        <f>5*宝箱投放计算!E114</f>
        <v>9</v>
      </c>
      <c r="K114">
        <f t="shared" si="11"/>
        <v>2.4137931034482758</v>
      </c>
      <c r="L114">
        <f>IF(B114=B113,0,VLOOKUP(B114,通用估算系数!$AK$1:$AL$11,2,FALSE))</f>
        <v>0</v>
      </c>
      <c r="M114">
        <f t="shared" si="9"/>
        <v>0</v>
      </c>
      <c r="N114">
        <f t="shared" si="10"/>
        <v>12.875</v>
      </c>
      <c r="O114">
        <f>IFERROR(VLOOKUP(A114,[1]游戏时长规划!$AE$3:$AL$33,8,FALSE),0)</f>
        <v>0</v>
      </c>
      <c r="P114">
        <f>IFERROR(VLOOKUP(A114,[1]基础经济系数!$J$123:$O$153,6,FALSE),0)</f>
        <v>0</v>
      </c>
    </row>
    <row r="115" spans="1:16" x14ac:dyDescent="0.2">
      <c r="A115">
        <f>玩家成长时间线!A115</f>
        <v>114</v>
      </c>
      <c r="B115">
        <f>玩家成长时间线!B115</f>
        <v>8</v>
      </c>
      <c r="C115">
        <f>IF(MOD(A115,通用估算系数!$B$9),MOD(A115,通用估算系数!$B$9),通用估算系数!$B$9)</f>
        <v>2</v>
      </c>
      <c r="D115">
        <f>SUM($E$2:E115)</f>
        <v>8964.9633471264424</v>
      </c>
      <c r="E115">
        <f t="shared" si="6"/>
        <v>36.532748659003829</v>
      </c>
      <c r="F115">
        <f>VLOOKUP(C115,[1]基础经济系数!$B$194:$H$221,7,FALSE)</f>
        <v>0</v>
      </c>
      <c r="G115">
        <f t="shared" si="7"/>
        <v>0</v>
      </c>
      <c r="H115">
        <f t="shared" si="8"/>
        <v>5.3055555555555554</v>
      </c>
      <c r="I115">
        <f>3*宝箱投放计算!D115</f>
        <v>6.9384000000000006</v>
      </c>
      <c r="J115">
        <f>5*宝箱投放计算!E115</f>
        <v>9</v>
      </c>
      <c r="K115">
        <f t="shared" si="11"/>
        <v>2.4137931034482758</v>
      </c>
      <c r="L115">
        <f>IF(B115=B114,0,VLOOKUP(B115,通用估算系数!$AK$1:$AL$11,2,FALSE))</f>
        <v>0</v>
      </c>
      <c r="M115">
        <f t="shared" si="9"/>
        <v>0</v>
      </c>
      <c r="N115">
        <f t="shared" si="10"/>
        <v>12.875</v>
      </c>
      <c r="O115">
        <f>IFERROR(VLOOKUP(A115,[1]游戏时长规划!$AE$3:$AL$33,8,FALSE),0)</f>
        <v>0</v>
      </c>
      <c r="P115">
        <f>IFERROR(VLOOKUP(A115,[1]基础经济系数!$J$123:$O$153,6,FALSE),0)</f>
        <v>0</v>
      </c>
    </row>
    <row r="116" spans="1:16" x14ac:dyDescent="0.2">
      <c r="A116">
        <f>玩家成长时间线!A116</f>
        <v>115</v>
      </c>
      <c r="B116">
        <f>玩家成长时间线!B116</f>
        <v>9</v>
      </c>
      <c r="C116">
        <f>IF(MOD(A116,通用估算系数!$B$9),MOD(A116,通用估算系数!$B$9),通用估算系数!$B$9)</f>
        <v>3</v>
      </c>
      <c r="D116">
        <f>SUM($E$2:E116)</f>
        <v>9003.6260957854465</v>
      </c>
      <c r="E116">
        <f t="shared" si="6"/>
        <v>38.662748659003832</v>
      </c>
      <c r="F116">
        <f>VLOOKUP(C116,[1]基础经济系数!$B$194:$H$221,7,FALSE)</f>
        <v>0</v>
      </c>
      <c r="G116">
        <f t="shared" si="7"/>
        <v>0</v>
      </c>
      <c r="H116">
        <f t="shared" si="8"/>
        <v>5.3055555555555554</v>
      </c>
      <c r="I116">
        <f>3*宝箱投放计算!D116</f>
        <v>6.8184000000000005</v>
      </c>
      <c r="J116">
        <f>5*宝箱投放计算!E116</f>
        <v>11.25</v>
      </c>
      <c r="K116">
        <f t="shared" si="11"/>
        <v>2.4137931034482758</v>
      </c>
      <c r="L116">
        <f>IF(B116=B115,0,VLOOKUP(B116,通用估算系数!$AK$1:$AL$11,2,FALSE))</f>
        <v>0</v>
      </c>
      <c r="M116">
        <f t="shared" si="9"/>
        <v>0</v>
      </c>
      <c r="N116">
        <f t="shared" si="10"/>
        <v>12.875</v>
      </c>
      <c r="O116">
        <f>IFERROR(VLOOKUP(A116,[1]游戏时长规划!$AE$3:$AL$33,8,FALSE),0)</f>
        <v>0</v>
      </c>
      <c r="P116">
        <f>IFERROR(VLOOKUP(A116,[1]基础经济系数!$J$123:$O$153,6,FALSE),0)</f>
        <v>0</v>
      </c>
    </row>
    <row r="117" spans="1:16" x14ac:dyDescent="0.2">
      <c r="A117">
        <f>玩家成长时间线!A117</f>
        <v>116</v>
      </c>
      <c r="B117">
        <f>玩家成长时间线!B117</f>
        <v>9</v>
      </c>
      <c r="C117">
        <f>IF(MOD(A117,通用估算系数!$B$9),MOD(A117,通用估算系数!$B$9),通用估算系数!$B$9)</f>
        <v>4</v>
      </c>
      <c r="D117">
        <f>SUM($E$2:E117)</f>
        <v>9042.3188444444495</v>
      </c>
      <c r="E117">
        <f t="shared" si="6"/>
        <v>38.692748659003833</v>
      </c>
      <c r="F117">
        <f>VLOOKUP(C117,[1]基础经济系数!$B$194:$H$221,7,FALSE)</f>
        <v>0</v>
      </c>
      <c r="G117">
        <f t="shared" si="7"/>
        <v>0</v>
      </c>
      <c r="H117">
        <f t="shared" si="8"/>
        <v>5.3055555555555554</v>
      </c>
      <c r="I117">
        <f>3*宝箱投放计算!D117</f>
        <v>6.8483999999999998</v>
      </c>
      <c r="J117">
        <f>5*宝箱投放计算!E117</f>
        <v>11.25</v>
      </c>
      <c r="K117">
        <f t="shared" si="11"/>
        <v>2.4137931034482758</v>
      </c>
      <c r="L117">
        <f>IF(B117=B116,0,VLOOKUP(B117,通用估算系数!$AK$1:$AL$11,2,FALSE))</f>
        <v>0</v>
      </c>
      <c r="M117">
        <f t="shared" si="9"/>
        <v>0</v>
      </c>
      <c r="N117">
        <f t="shared" si="10"/>
        <v>12.875</v>
      </c>
      <c r="O117">
        <f>IFERROR(VLOOKUP(A117,[1]游戏时长规划!$AE$3:$AL$33,8,FALSE),0)</f>
        <v>0</v>
      </c>
      <c r="P117">
        <f>IFERROR(VLOOKUP(A117,[1]基础经济系数!$J$123:$O$153,6,FALSE),0)</f>
        <v>0</v>
      </c>
    </row>
    <row r="118" spans="1:16" x14ac:dyDescent="0.2">
      <c r="A118">
        <f>玩家成长时间线!A118</f>
        <v>117</v>
      </c>
      <c r="B118">
        <f>玩家成长时间线!B118</f>
        <v>9</v>
      </c>
      <c r="C118">
        <f>IF(MOD(A118,通用估算系数!$B$9),MOD(A118,通用估算系数!$B$9),通用估算系数!$B$9)</f>
        <v>5</v>
      </c>
      <c r="D118">
        <f>SUM($E$2:E118)</f>
        <v>9081.3415931034542</v>
      </c>
      <c r="E118">
        <f t="shared" si="6"/>
        <v>39.022748659003831</v>
      </c>
      <c r="F118">
        <f>VLOOKUP(C118,[1]基础经济系数!$B$194:$H$221,7,FALSE)</f>
        <v>0</v>
      </c>
      <c r="G118">
        <f t="shared" si="7"/>
        <v>0</v>
      </c>
      <c r="H118">
        <f t="shared" si="8"/>
        <v>5.3055555555555554</v>
      </c>
      <c r="I118">
        <f>3*宝箱投放计算!D118</f>
        <v>7.1783999999999999</v>
      </c>
      <c r="J118">
        <f>5*宝箱投放计算!E118</f>
        <v>11.25</v>
      </c>
      <c r="K118">
        <f t="shared" si="11"/>
        <v>2.4137931034482758</v>
      </c>
      <c r="L118">
        <f>IF(B118=B117,0,VLOOKUP(B118,通用估算系数!$AK$1:$AL$11,2,FALSE))</f>
        <v>0</v>
      </c>
      <c r="M118">
        <f t="shared" si="9"/>
        <v>0</v>
      </c>
      <c r="N118">
        <f t="shared" si="10"/>
        <v>12.875</v>
      </c>
      <c r="O118">
        <f>IFERROR(VLOOKUP(A118,[1]游戏时长规划!$AE$3:$AL$33,8,FALSE),0)</f>
        <v>0</v>
      </c>
      <c r="P118">
        <f>IFERROR(VLOOKUP(A118,[1]基础经济系数!$J$123:$O$153,6,FALSE),0)</f>
        <v>0</v>
      </c>
    </row>
    <row r="119" spans="1:16" x14ac:dyDescent="0.2">
      <c r="A119">
        <f>玩家成长时间线!A119</f>
        <v>118</v>
      </c>
      <c r="B119">
        <f>玩家成长时间线!B119</f>
        <v>10</v>
      </c>
      <c r="C119">
        <f>IF(MOD(A119,通用估算系数!$B$9),MOD(A119,通用估算系数!$B$9),通用估算系数!$B$9)</f>
        <v>6</v>
      </c>
      <c r="D119">
        <f>SUM($E$2:E119)</f>
        <v>9270.0943417624585</v>
      </c>
      <c r="E119">
        <f t="shared" si="6"/>
        <v>188.75274865900383</v>
      </c>
      <c r="F119">
        <f>VLOOKUP(C119,[1]基础经济系数!$B$194:$H$221,7,FALSE)</f>
        <v>50</v>
      </c>
      <c r="G119">
        <f t="shared" si="7"/>
        <v>0</v>
      </c>
      <c r="H119">
        <f t="shared" si="8"/>
        <v>5.3055555555555554</v>
      </c>
      <c r="I119">
        <f>3*宝箱投放计算!D119</f>
        <v>6.9084000000000003</v>
      </c>
      <c r="J119">
        <f>5*宝箱投放计算!E119</f>
        <v>11.25</v>
      </c>
      <c r="K119">
        <f t="shared" si="11"/>
        <v>2.4137931034482758</v>
      </c>
      <c r="L119">
        <f>IF(B119=B118,0,VLOOKUP(B119,通用估算系数!$AK$1:$AL$11,2,FALSE))</f>
        <v>100</v>
      </c>
      <c r="M119">
        <f t="shared" si="9"/>
        <v>0</v>
      </c>
      <c r="N119">
        <f t="shared" si="10"/>
        <v>12.875</v>
      </c>
      <c r="O119">
        <f>IFERROR(VLOOKUP(A119,[1]游戏时长规划!$AE$3:$AL$33,8,FALSE),0)</f>
        <v>0</v>
      </c>
      <c r="P119">
        <f>IFERROR(VLOOKUP(A119,[1]基础经济系数!$J$123:$O$153,6,FALSE),0)</f>
        <v>0</v>
      </c>
    </row>
    <row r="120" spans="1:16" x14ac:dyDescent="0.2">
      <c r="A120">
        <f>玩家成长时间线!A120</f>
        <v>119</v>
      </c>
      <c r="B120">
        <f>玩家成长时间线!B120</f>
        <v>10</v>
      </c>
      <c r="C120">
        <f>IF(MOD(A120,通用估算系数!$B$9),MOD(A120,通用估算系数!$B$9),通用估算系数!$B$9)</f>
        <v>7</v>
      </c>
      <c r="D120">
        <f>SUM($E$2:E120)</f>
        <v>9358.8770904214616</v>
      </c>
      <c r="E120">
        <f t="shared" si="6"/>
        <v>88.782748659003829</v>
      </c>
      <c r="F120">
        <f>VLOOKUP(C120,[1]基础经济系数!$B$194:$H$221,7,FALSE)</f>
        <v>0</v>
      </c>
      <c r="G120">
        <f t="shared" si="7"/>
        <v>50</v>
      </c>
      <c r="H120">
        <f t="shared" si="8"/>
        <v>5.3055555555555554</v>
      </c>
      <c r="I120">
        <f>3*宝箱投放计算!D120</f>
        <v>6.9384000000000006</v>
      </c>
      <c r="J120">
        <f>5*宝箱投放计算!E120</f>
        <v>11.25</v>
      </c>
      <c r="K120">
        <f t="shared" si="11"/>
        <v>2.4137931034482758</v>
      </c>
      <c r="L120">
        <f>IF(B120=B119,0,VLOOKUP(B120,通用估算系数!$AK$1:$AL$11,2,FALSE))</f>
        <v>0</v>
      </c>
      <c r="M120">
        <f t="shared" si="9"/>
        <v>0</v>
      </c>
      <c r="N120">
        <f t="shared" si="10"/>
        <v>12.875</v>
      </c>
      <c r="O120">
        <f>IFERROR(VLOOKUP(A120,[1]游戏时长规划!$AE$3:$AL$33,8,FALSE),0)</f>
        <v>0</v>
      </c>
      <c r="P120">
        <f>IFERROR(VLOOKUP(A120,[1]基础经济系数!$J$123:$O$153,6,FALSE),0)</f>
        <v>0</v>
      </c>
    </row>
    <row r="121" spans="1:16" x14ac:dyDescent="0.2">
      <c r="A121">
        <f>玩家成长时间线!A121</f>
        <v>120</v>
      </c>
      <c r="B121">
        <f>玩家成长时间线!B121</f>
        <v>10</v>
      </c>
      <c r="C121">
        <f>IF(MOD(A121,通用估算系数!$B$9),MOD(A121,通用估算系数!$B$9),通用估算系数!$B$9)</f>
        <v>8</v>
      </c>
      <c r="D121">
        <f>SUM($E$2:E121)</f>
        <v>9397.6898390804654</v>
      </c>
      <c r="E121">
        <f t="shared" si="6"/>
        <v>38.81274865900383</v>
      </c>
      <c r="F121">
        <f>VLOOKUP(C121,[1]基础经济系数!$B$194:$H$221,7,FALSE)</f>
        <v>0</v>
      </c>
      <c r="G121">
        <f t="shared" si="7"/>
        <v>0</v>
      </c>
      <c r="H121">
        <f t="shared" si="8"/>
        <v>5.3055555555555554</v>
      </c>
      <c r="I121">
        <f>3*宝箱投放计算!D121</f>
        <v>6.9683999999999999</v>
      </c>
      <c r="J121">
        <f>5*宝箱投放计算!E121</f>
        <v>11.25</v>
      </c>
      <c r="K121">
        <f t="shared" si="11"/>
        <v>2.4137931034482758</v>
      </c>
      <c r="L121">
        <f>IF(B121=B120,0,VLOOKUP(B121,通用估算系数!$AK$1:$AL$11,2,FALSE))</f>
        <v>0</v>
      </c>
      <c r="M121">
        <f t="shared" si="9"/>
        <v>0</v>
      </c>
      <c r="N121">
        <f t="shared" si="10"/>
        <v>12.875</v>
      </c>
      <c r="O121">
        <f>IFERROR(VLOOKUP(A121,[1]游戏时长规划!$AE$3:$AL$33,8,FALSE),0)</f>
        <v>0</v>
      </c>
      <c r="P121">
        <f>IFERROR(VLOOKUP(A121,[1]基础经济系数!$J$123:$O$153,6,FALSE),0)</f>
        <v>0</v>
      </c>
    </row>
    <row r="122" spans="1:16" x14ac:dyDescent="0.2">
      <c r="A122">
        <f>玩家成长时间线!A122</f>
        <v>121</v>
      </c>
      <c r="B122">
        <f>玩家成长时间线!B122</f>
        <v>10</v>
      </c>
      <c r="C122">
        <f>IF(MOD(A122,通用估算系数!$B$9),MOD(A122,通用估算系数!$B$9),通用估算系数!$B$9)</f>
        <v>9</v>
      </c>
      <c r="D122">
        <f>SUM($E$2:E122)</f>
        <v>9437.1325877394684</v>
      </c>
      <c r="E122">
        <f t="shared" si="6"/>
        <v>39.442748659003833</v>
      </c>
      <c r="F122">
        <f>VLOOKUP(C122,[1]基础经济系数!$B$194:$H$221,7,FALSE)</f>
        <v>0</v>
      </c>
      <c r="G122">
        <f t="shared" si="7"/>
        <v>0</v>
      </c>
      <c r="H122">
        <f t="shared" si="8"/>
        <v>5.3055555555555554</v>
      </c>
      <c r="I122">
        <f>3*宝箱投放计算!D122</f>
        <v>7.5983999999999998</v>
      </c>
      <c r="J122">
        <f>5*宝箱投放计算!E122</f>
        <v>11.25</v>
      </c>
      <c r="K122">
        <f t="shared" si="11"/>
        <v>2.4137931034482758</v>
      </c>
      <c r="L122">
        <f>IF(B122=B121,0,VLOOKUP(B122,通用估算系数!$AK$1:$AL$11,2,FALSE))</f>
        <v>0</v>
      </c>
      <c r="M122">
        <f t="shared" si="9"/>
        <v>0</v>
      </c>
      <c r="N122">
        <f t="shared" si="10"/>
        <v>12.875</v>
      </c>
      <c r="O122">
        <f>IFERROR(VLOOKUP(A122,[1]游戏时长规划!$AE$3:$AL$33,8,FALSE),0)</f>
        <v>0</v>
      </c>
      <c r="P122">
        <f>IFERROR(VLOOKUP(A122,[1]基础经济系数!$J$123:$O$153,6,FALSE),0)</f>
        <v>0</v>
      </c>
    </row>
    <row r="123" spans="1:16" x14ac:dyDescent="0.2">
      <c r="A123">
        <f>玩家成长时间线!A123</f>
        <v>122</v>
      </c>
      <c r="B123">
        <f>玩家成长时间线!B123</f>
        <v>10</v>
      </c>
      <c r="C123">
        <f>IF(MOD(A123,通用估算系数!$B$9),MOD(A123,通用估算系数!$B$9),通用估算系数!$B$9)</f>
        <v>10</v>
      </c>
      <c r="D123">
        <f>SUM($E$2:E123)</f>
        <v>9476.0053363984716</v>
      </c>
      <c r="E123">
        <f t="shared" si="6"/>
        <v>38.872748659003832</v>
      </c>
      <c r="F123">
        <f>VLOOKUP(C123,[1]基础经济系数!$B$194:$H$221,7,FALSE)</f>
        <v>0</v>
      </c>
      <c r="G123">
        <f t="shared" si="7"/>
        <v>0</v>
      </c>
      <c r="H123">
        <f t="shared" si="8"/>
        <v>5.3055555555555554</v>
      </c>
      <c r="I123">
        <f>3*宝箱投放计算!D123</f>
        <v>7.0283999999999995</v>
      </c>
      <c r="J123">
        <f>5*宝箱投放计算!E123</f>
        <v>11.25</v>
      </c>
      <c r="K123">
        <f t="shared" si="11"/>
        <v>2.4137931034482758</v>
      </c>
      <c r="L123">
        <f>IF(B123=B122,0,VLOOKUP(B123,通用估算系数!$AK$1:$AL$11,2,FALSE))</f>
        <v>0</v>
      </c>
      <c r="M123">
        <f t="shared" si="9"/>
        <v>0</v>
      </c>
      <c r="N123">
        <f t="shared" si="10"/>
        <v>12.875</v>
      </c>
      <c r="O123">
        <f>IFERROR(VLOOKUP(A123,[1]游戏时长规划!$AE$3:$AL$33,8,FALSE),0)</f>
        <v>0</v>
      </c>
      <c r="P123">
        <f>IFERROR(VLOOKUP(A123,[1]基础经济系数!$J$123:$O$153,6,FALSE),0)</f>
        <v>0</v>
      </c>
    </row>
    <row r="124" spans="1:16" x14ac:dyDescent="0.2">
      <c r="A124">
        <f>玩家成长时间线!A124</f>
        <v>123</v>
      </c>
      <c r="B124">
        <f>玩家成长时间线!B124</f>
        <v>10</v>
      </c>
      <c r="C124">
        <f>IF(MOD(A124,通用估算系数!$B$9),MOD(A124,通用估算系数!$B$9),通用估算系数!$B$9)</f>
        <v>11</v>
      </c>
      <c r="D124">
        <f>SUM($E$2:E124)</f>
        <v>9514.9080850574755</v>
      </c>
      <c r="E124">
        <f t="shared" si="6"/>
        <v>38.902748659003834</v>
      </c>
      <c r="F124">
        <f>VLOOKUP(C124,[1]基础经济系数!$B$194:$H$221,7,FALSE)</f>
        <v>0</v>
      </c>
      <c r="G124">
        <f t="shared" si="7"/>
        <v>0</v>
      </c>
      <c r="H124">
        <f t="shared" si="8"/>
        <v>5.3055555555555554</v>
      </c>
      <c r="I124">
        <f>3*宝箱投放计算!D124</f>
        <v>7.0584000000000007</v>
      </c>
      <c r="J124">
        <f>5*宝箱投放计算!E124</f>
        <v>11.25</v>
      </c>
      <c r="K124">
        <f t="shared" si="11"/>
        <v>2.4137931034482758</v>
      </c>
      <c r="L124">
        <f>IF(B124=B123,0,VLOOKUP(B124,通用估算系数!$AK$1:$AL$11,2,FALSE))</f>
        <v>0</v>
      </c>
      <c r="M124">
        <f t="shared" si="9"/>
        <v>0</v>
      </c>
      <c r="N124">
        <f t="shared" si="10"/>
        <v>12.875</v>
      </c>
      <c r="O124">
        <f>IFERROR(VLOOKUP(A124,[1]游戏时长规划!$AE$3:$AL$33,8,FALSE),0)</f>
        <v>0</v>
      </c>
      <c r="P124">
        <f>IFERROR(VLOOKUP(A124,[1]基础经济系数!$J$123:$O$153,6,FALSE),0)</f>
        <v>0</v>
      </c>
    </row>
    <row r="125" spans="1:16" x14ac:dyDescent="0.2">
      <c r="A125">
        <f>玩家成长时间线!A125</f>
        <v>124</v>
      </c>
      <c r="B125">
        <f>玩家成长时间线!B125</f>
        <v>10</v>
      </c>
      <c r="C125">
        <f>IF(MOD(A125,通用估算系数!$B$9),MOD(A125,通用估算系数!$B$9),通用估算系数!$B$9)</f>
        <v>12</v>
      </c>
      <c r="D125">
        <f>SUM($E$2:E125)</f>
        <v>9554.4408337164787</v>
      </c>
      <c r="E125">
        <f t="shared" si="6"/>
        <v>39.532748659003829</v>
      </c>
      <c r="F125">
        <f>VLOOKUP(C125,[1]基础经济系数!$B$194:$H$221,7,FALSE)</f>
        <v>0</v>
      </c>
      <c r="G125">
        <f t="shared" si="7"/>
        <v>0</v>
      </c>
      <c r="H125">
        <f t="shared" si="8"/>
        <v>5.3055555555555554</v>
      </c>
      <c r="I125">
        <f>3*宝箱投放计算!D125</f>
        <v>7.6883999999999997</v>
      </c>
      <c r="J125">
        <f>5*宝箱投放计算!E125</f>
        <v>11.25</v>
      </c>
      <c r="K125">
        <f t="shared" si="11"/>
        <v>2.4137931034482758</v>
      </c>
      <c r="L125">
        <f>IF(B125=B124,0,VLOOKUP(B125,通用估算系数!$AK$1:$AL$11,2,FALSE))</f>
        <v>0</v>
      </c>
      <c r="M125">
        <f t="shared" si="9"/>
        <v>0</v>
      </c>
      <c r="N125">
        <f t="shared" si="10"/>
        <v>12.875</v>
      </c>
      <c r="O125">
        <f>IFERROR(VLOOKUP(A125,[1]游戏时长规划!$AE$3:$AL$33,8,FALSE),0)</f>
        <v>0</v>
      </c>
      <c r="P125">
        <f>IFERROR(VLOOKUP(A125,[1]基础经济系数!$J$123:$O$153,6,FALSE),0)</f>
        <v>0</v>
      </c>
    </row>
    <row r="126" spans="1:16" x14ac:dyDescent="0.2">
      <c r="A126">
        <f>玩家成长时间线!A126</f>
        <v>125</v>
      </c>
      <c r="B126">
        <f>玩家成长时间线!B126</f>
        <v>10</v>
      </c>
      <c r="C126">
        <f>IF(MOD(A126,通用估算系数!$B$9),MOD(A126,通用估算系数!$B$9),通用估算系数!$B$9)</f>
        <v>13</v>
      </c>
      <c r="D126">
        <f>SUM($E$2:E126)</f>
        <v>9693.4035823754821</v>
      </c>
      <c r="E126">
        <f t="shared" si="6"/>
        <v>138.96274865900381</v>
      </c>
      <c r="F126">
        <f>VLOOKUP(C126,[1]基础经济系数!$B$194:$H$221,7,FALSE)</f>
        <v>100</v>
      </c>
      <c r="G126">
        <f t="shared" si="7"/>
        <v>0</v>
      </c>
      <c r="H126">
        <f t="shared" si="8"/>
        <v>5.3055555555555554</v>
      </c>
      <c r="I126">
        <f>3*宝箱投放计算!D126</f>
        <v>7.1183999999999994</v>
      </c>
      <c r="J126">
        <f>5*宝箱投放计算!E126</f>
        <v>11.25</v>
      </c>
      <c r="K126">
        <f t="shared" si="11"/>
        <v>2.4137931034482758</v>
      </c>
      <c r="L126">
        <f>IF(B126=B125,0,VLOOKUP(B126,通用估算系数!$AK$1:$AL$11,2,FALSE))</f>
        <v>0</v>
      </c>
      <c r="M126">
        <f t="shared" si="9"/>
        <v>0</v>
      </c>
      <c r="N126">
        <f t="shared" si="10"/>
        <v>12.875</v>
      </c>
      <c r="O126">
        <f>IFERROR(VLOOKUP(A126,[1]游戏时长规划!$AE$3:$AL$33,8,FALSE),0)</f>
        <v>0</v>
      </c>
      <c r="P126">
        <f>IFERROR(VLOOKUP(A126,[1]基础经济系数!$J$123:$O$153,6,FALSE),0)</f>
        <v>0</v>
      </c>
    </row>
    <row r="127" spans="1:16" x14ac:dyDescent="0.2">
      <c r="A127">
        <f>玩家成长时间线!A127</f>
        <v>126</v>
      </c>
      <c r="B127">
        <f>玩家成长时间线!B127</f>
        <v>8</v>
      </c>
      <c r="C127">
        <f>IF(MOD(A127,通用估算系数!$B$9),MOD(A127,通用估算系数!$B$9),通用估算系数!$B$9)</f>
        <v>14</v>
      </c>
      <c r="D127">
        <f>SUM($E$2:E127)</f>
        <v>9780.1463310344861</v>
      </c>
      <c r="E127">
        <f t="shared" si="6"/>
        <v>86.742748659003823</v>
      </c>
      <c r="F127">
        <f>VLOOKUP(C127,[1]基础经济系数!$B$194:$H$221,7,FALSE)</f>
        <v>0</v>
      </c>
      <c r="G127">
        <f t="shared" si="7"/>
        <v>50</v>
      </c>
      <c r="H127">
        <f t="shared" si="8"/>
        <v>5.3055555555555554</v>
      </c>
      <c r="I127">
        <f>3*宝箱投放计算!D127</f>
        <v>7.1484000000000005</v>
      </c>
      <c r="J127">
        <f>5*宝箱投放计算!E127</f>
        <v>9</v>
      </c>
      <c r="K127">
        <f t="shared" si="11"/>
        <v>2.4137931034482758</v>
      </c>
      <c r="L127">
        <f>IF(B127=B126,0,VLOOKUP(B127,通用估算系数!$AK$1:$AL$11,2,FALSE))</f>
        <v>0</v>
      </c>
      <c r="M127">
        <f t="shared" si="9"/>
        <v>0</v>
      </c>
      <c r="N127">
        <f t="shared" si="10"/>
        <v>12.875</v>
      </c>
      <c r="O127">
        <f>IFERROR(VLOOKUP(A127,[1]游戏时长规划!$AE$3:$AL$33,8,FALSE),0)</f>
        <v>0</v>
      </c>
      <c r="P127">
        <f>IFERROR(VLOOKUP(A127,[1]基础经济系数!$J$123:$O$153,6,FALSE),0)</f>
        <v>0</v>
      </c>
    </row>
    <row r="128" spans="1:16" x14ac:dyDescent="0.2">
      <c r="A128">
        <f>玩家成长时间线!A128</f>
        <v>127</v>
      </c>
      <c r="B128">
        <f>玩家成长时间线!B128</f>
        <v>8</v>
      </c>
      <c r="C128">
        <f>IF(MOD(A128,通用估算系数!$B$9),MOD(A128,通用估算系数!$B$9),通用估算系数!$B$9)</f>
        <v>15</v>
      </c>
      <c r="D128">
        <f>SUM($E$2:E128)</f>
        <v>9816.9190796934909</v>
      </c>
      <c r="E128">
        <f t="shared" si="6"/>
        <v>36.772748659003831</v>
      </c>
      <c r="F128">
        <f>VLOOKUP(C128,[1]基础经济系数!$B$194:$H$221,7,FALSE)</f>
        <v>0</v>
      </c>
      <c r="G128">
        <f t="shared" si="7"/>
        <v>0</v>
      </c>
      <c r="H128">
        <f t="shared" si="8"/>
        <v>5.3055555555555554</v>
      </c>
      <c r="I128">
        <f>3*宝箱投放计算!D128</f>
        <v>7.1783999999999999</v>
      </c>
      <c r="J128">
        <f>5*宝箱投放计算!E128</f>
        <v>9</v>
      </c>
      <c r="K128">
        <f t="shared" si="11"/>
        <v>2.4137931034482758</v>
      </c>
      <c r="L128">
        <f>IF(B128=B127,0,VLOOKUP(B128,通用估算系数!$AK$1:$AL$11,2,FALSE))</f>
        <v>0</v>
      </c>
      <c r="M128">
        <f t="shared" si="9"/>
        <v>0</v>
      </c>
      <c r="N128">
        <f t="shared" si="10"/>
        <v>12.875</v>
      </c>
      <c r="O128">
        <f>IFERROR(VLOOKUP(A128,[1]游戏时长规划!$AE$3:$AL$33,8,FALSE),0)</f>
        <v>0</v>
      </c>
      <c r="P128">
        <f>IFERROR(VLOOKUP(A128,[1]基础经济系数!$J$123:$O$153,6,FALSE),0)</f>
        <v>0</v>
      </c>
    </row>
    <row r="129" spans="1:16" x14ac:dyDescent="0.2">
      <c r="A129">
        <f>玩家成长时间线!A129</f>
        <v>128</v>
      </c>
      <c r="B129">
        <f>玩家成长时间线!B129</f>
        <v>8</v>
      </c>
      <c r="C129">
        <f>IF(MOD(A129,通用估算系数!$B$9),MOD(A129,通用估算系数!$B$9),通用估算系数!$B$9)</f>
        <v>16</v>
      </c>
      <c r="D129">
        <f>SUM($E$2:E129)</f>
        <v>9854.3218283524948</v>
      </c>
      <c r="E129">
        <f t="shared" si="6"/>
        <v>37.402748659003834</v>
      </c>
      <c r="F129">
        <f>VLOOKUP(C129,[1]基础经济系数!$B$194:$H$221,7,FALSE)</f>
        <v>0</v>
      </c>
      <c r="G129">
        <f t="shared" si="7"/>
        <v>0</v>
      </c>
      <c r="H129">
        <f t="shared" si="8"/>
        <v>5.3055555555555554</v>
      </c>
      <c r="I129">
        <f>3*宝箱投放计算!D129</f>
        <v>7.8083999999999989</v>
      </c>
      <c r="J129">
        <f>5*宝箱投放计算!E129</f>
        <v>9</v>
      </c>
      <c r="K129">
        <f t="shared" si="11"/>
        <v>2.4137931034482758</v>
      </c>
      <c r="L129">
        <f>IF(B129=B128,0,VLOOKUP(B129,通用估算系数!$AK$1:$AL$11,2,FALSE))</f>
        <v>0</v>
      </c>
      <c r="M129">
        <f t="shared" si="9"/>
        <v>0</v>
      </c>
      <c r="N129">
        <f t="shared" si="10"/>
        <v>12.875</v>
      </c>
      <c r="O129">
        <f>IFERROR(VLOOKUP(A129,[1]游戏时长规划!$AE$3:$AL$33,8,FALSE),0)</f>
        <v>0</v>
      </c>
      <c r="P129">
        <f>IFERROR(VLOOKUP(A129,[1]基础经济系数!$J$123:$O$153,6,FALSE),0)</f>
        <v>0</v>
      </c>
    </row>
    <row r="130" spans="1:16" x14ac:dyDescent="0.2">
      <c r="A130">
        <f>玩家成长时间线!A130</f>
        <v>129</v>
      </c>
      <c r="B130">
        <f>玩家成长时间线!B130</f>
        <v>9</v>
      </c>
      <c r="C130">
        <f>IF(MOD(A130,通用估算系数!$B$9),MOD(A130,通用估算系数!$B$9),通用估算系数!$B$9)</f>
        <v>17</v>
      </c>
      <c r="D130">
        <f>SUM($E$2:E130)</f>
        <v>9893.404577011499</v>
      </c>
      <c r="E130">
        <f t="shared" si="6"/>
        <v>39.082748659003833</v>
      </c>
      <c r="F130">
        <f>VLOOKUP(C130,[1]基础经济系数!$B$194:$H$221,7,FALSE)</f>
        <v>0</v>
      </c>
      <c r="G130">
        <f t="shared" si="7"/>
        <v>0</v>
      </c>
      <c r="H130">
        <f t="shared" si="8"/>
        <v>5.3055555555555554</v>
      </c>
      <c r="I130">
        <f>3*宝箱投放计算!D130</f>
        <v>7.2383999999999995</v>
      </c>
      <c r="J130">
        <f>5*宝箱投放计算!E130</f>
        <v>11.25</v>
      </c>
      <c r="K130">
        <f t="shared" si="11"/>
        <v>2.4137931034482758</v>
      </c>
      <c r="L130">
        <f>IF(B130=B129,0,VLOOKUP(B130,通用估算系数!$AK$1:$AL$11,2,FALSE))</f>
        <v>0</v>
      </c>
      <c r="M130">
        <f t="shared" si="9"/>
        <v>0</v>
      </c>
      <c r="N130">
        <f t="shared" si="10"/>
        <v>12.875</v>
      </c>
      <c r="O130">
        <f>IFERROR(VLOOKUP(A130,[1]游戏时长规划!$AE$3:$AL$33,8,FALSE),0)</f>
        <v>0</v>
      </c>
      <c r="P130">
        <f>IFERROR(VLOOKUP(A130,[1]基础经济系数!$J$123:$O$153,6,FALSE),0)</f>
        <v>0</v>
      </c>
    </row>
    <row r="131" spans="1:16" x14ac:dyDescent="0.2">
      <c r="A131">
        <f>玩家成长时间线!A131</f>
        <v>130</v>
      </c>
      <c r="B131">
        <f>玩家成长时间线!B131</f>
        <v>9</v>
      </c>
      <c r="C131">
        <f>IF(MOD(A131,通用估算系数!$B$9),MOD(A131,通用估算系数!$B$9),通用估算系数!$B$9)</f>
        <v>18</v>
      </c>
      <c r="D131">
        <f>SUM($E$2:E131)</f>
        <v>9932.517325670502</v>
      </c>
      <c r="E131">
        <f t="shared" ref="E131:E194" si="12">SUM(F131:P131)</f>
        <v>39.112748659003834</v>
      </c>
      <c r="F131">
        <f>VLOOKUP(C131,[1]基础经济系数!$B$194:$H$221,7,FALSE)</f>
        <v>0</v>
      </c>
      <c r="G131">
        <f t="shared" ref="G131:G194" si="13">IF(MOD(A131,7)=0,50,0)</f>
        <v>0</v>
      </c>
      <c r="H131">
        <f t="shared" ref="H131:H194" si="14">1910/360</f>
        <v>5.3055555555555554</v>
      </c>
      <c r="I131">
        <f>3*宝箱投放计算!D131</f>
        <v>7.2683999999999997</v>
      </c>
      <c r="J131">
        <f>5*宝箱投放计算!E131</f>
        <v>11.25</v>
      </c>
      <c r="K131">
        <f t="shared" si="11"/>
        <v>2.4137931034482758</v>
      </c>
      <c r="L131">
        <f>IF(B131=B130,0,VLOOKUP(B131,通用估算系数!$AK$1:$AL$11,2,FALSE))</f>
        <v>0</v>
      </c>
      <c r="M131">
        <f t="shared" ref="M131:M194" si="15">IF(MOD(A131,28)=0,100,0)</f>
        <v>0</v>
      </c>
      <c r="N131">
        <f t="shared" ref="N131:N194" si="16">1030/80</f>
        <v>12.875</v>
      </c>
      <c r="O131">
        <f>IFERROR(VLOOKUP(A131,[1]游戏时长规划!$AE$3:$AL$33,8,FALSE),0)</f>
        <v>0</v>
      </c>
      <c r="P131">
        <f>IFERROR(VLOOKUP(A131,[1]基础经济系数!$J$123:$O$153,6,FALSE),0)</f>
        <v>0</v>
      </c>
    </row>
    <row r="132" spans="1:16" x14ac:dyDescent="0.2">
      <c r="A132">
        <f>玩家成长时间线!A132</f>
        <v>131</v>
      </c>
      <c r="B132">
        <f>玩家成长时间线!B132</f>
        <v>9</v>
      </c>
      <c r="C132">
        <f>IF(MOD(A132,通用估算系数!$B$9),MOD(A132,通用估算系数!$B$9),通用估算系数!$B$9)</f>
        <v>19</v>
      </c>
      <c r="D132">
        <f>SUM($E$2:E132)</f>
        <v>9972.2600743295061</v>
      </c>
      <c r="E132">
        <f t="shared" si="12"/>
        <v>39.74274865900383</v>
      </c>
      <c r="F132">
        <f>VLOOKUP(C132,[1]基础经济系数!$B$194:$H$221,7,FALSE)</f>
        <v>0</v>
      </c>
      <c r="G132">
        <f t="shared" si="13"/>
        <v>0</v>
      </c>
      <c r="H132">
        <f t="shared" si="14"/>
        <v>5.3055555555555554</v>
      </c>
      <c r="I132">
        <f>3*宝箱投放计算!D132</f>
        <v>7.8983999999999988</v>
      </c>
      <c r="J132">
        <f>5*宝箱投放计算!E132</f>
        <v>11.25</v>
      </c>
      <c r="K132">
        <f t="shared" ref="K132:K195" si="17">(5*1000+10*200)/2900</f>
        <v>2.4137931034482758</v>
      </c>
      <c r="L132">
        <f>IF(B132=B131,0,VLOOKUP(B132,通用估算系数!$AK$1:$AL$11,2,FALSE))</f>
        <v>0</v>
      </c>
      <c r="M132">
        <f t="shared" si="15"/>
        <v>0</v>
      </c>
      <c r="N132">
        <f t="shared" si="16"/>
        <v>12.875</v>
      </c>
      <c r="O132">
        <f>IFERROR(VLOOKUP(A132,[1]游戏时长规划!$AE$3:$AL$33,8,FALSE),0)</f>
        <v>0</v>
      </c>
      <c r="P132">
        <f>IFERROR(VLOOKUP(A132,[1]基础经济系数!$J$123:$O$153,6,FALSE),0)</f>
        <v>0</v>
      </c>
    </row>
    <row r="133" spans="1:16" x14ac:dyDescent="0.2">
      <c r="A133">
        <f>玩家成长时间线!A133</f>
        <v>132</v>
      </c>
      <c r="B133">
        <f>玩家成长时间线!B133</f>
        <v>10</v>
      </c>
      <c r="C133">
        <f>IF(MOD(A133,通用估算系数!$B$9),MOD(A133,通用估算系数!$B$9),通用估算系数!$B$9)</f>
        <v>20</v>
      </c>
      <c r="D133">
        <f>SUM($E$2:E133)</f>
        <v>10211.43282298851</v>
      </c>
      <c r="E133">
        <f t="shared" si="12"/>
        <v>239.17274865900384</v>
      </c>
      <c r="F133">
        <f>VLOOKUP(C133,[1]基础经济系数!$B$194:$H$221,7,FALSE)</f>
        <v>100</v>
      </c>
      <c r="G133">
        <f t="shared" si="13"/>
        <v>0</v>
      </c>
      <c r="H133">
        <f t="shared" si="14"/>
        <v>5.3055555555555554</v>
      </c>
      <c r="I133">
        <f>3*宝箱投放计算!D133</f>
        <v>7.3284000000000002</v>
      </c>
      <c r="J133">
        <f>5*宝箱投放计算!E133</f>
        <v>11.25</v>
      </c>
      <c r="K133">
        <f t="shared" si="17"/>
        <v>2.4137931034482758</v>
      </c>
      <c r="L133">
        <f>IF(B133=B132,0,VLOOKUP(B133,通用估算系数!$AK$1:$AL$11,2,FALSE))</f>
        <v>100</v>
      </c>
      <c r="M133">
        <f t="shared" si="15"/>
        <v>0</v>
      </c>
      <c r="N133">
        <f t="shared" si="16"/>
        <v>12.875</v>
      </c>
      <c r="O133">
        <f>IFERROR(VLOOKUP(A133,[1]游戏时长规划!$AE$3:$AL$33,8,FALSE),0)</f>
        <v>0</v>
      </c>
      <c r="P133">
        <f>IFERROR(VLOOKUP(A133,[1]基础经济系数!$J$123:$O$153,6,FALSE),0)</f>
        <v>0</v>
      </c>
    </row>
    <row r="134" spans="1:16" x14ac:dyDescent="0.2">
      <c r="A134">
        <f>玩家成长时间线!A134</f>
        <v>133</v>
      </c>
      <c r="B134">
        <f>玩家成长时间线!B134</f>
        <v>10</v>
      </c>
      <c r="C134">
        <f>IF(MOD(A134,通用估算系数!$B$9),MOD(A134,通用估算系数!$B$9),通用估算系数!$B$9)</f>
        <v>21</v>
      </c>
      <c r="D134">
        <f>SUM($E$2:E134)</f>
        <v>10300.635571647514</v>
      </c>
      <c r="E134">
        <f t="shared" si="12"/>
        <v>89.202748659003831</v>
      </c>
      <c r="F134">
        <f>VLOOKUP(C134,[1]基础经济系数!$B$194:$H$221,7,FALSE)</f>
        <v>0</v>
      </c>
      <c r="G134">
        <f t="shared" si="13"/>
        <v>50</v>
      </c>
      <c r="H134">
        <f t="shared" si="14"/>
        <v>5.3055555555555554</v>
      </c>
      <c r="I134">
        <f>3*宝箱投放计算!D134</f>
        <v>7.3583999999999996</v>
      </c>
      <c r="J134">
        <f>5*宝箱投放计算!E134</f>
        <v>11.25</v>
      </c>
      <c r="K134">
        <f t="shared" si="17"/>
        <v>2.4137931034482758</v>
      </c>
      <c r="L134">
        <f>IF(B134=B133,0,VLOOKUP(B134,通用估算系数!$AK$1:$AL$11,2,FALSE))</f>
        <v>0</v>
      </c>
      <c r="M134">
        <f t="shared" si="15"/>
        <v>0</v>
      </c>
      <c r="N134">
        <f t="shared" si="16"/>
        <v>12.875</v>
      </c>
      <c r="O134">
        <f>IFERROR(VLOOKUP(A134,[1]游戏时长规划!$AE$3:$AL$33,8,FALSE),0)</f>
        <v>0</v>
      </c>
      <c r="P134">
        <f>IFERROR(VLOOKUP(A134,[1]基础经济系数!$J$123:$O$153,6,FALSE),0)</f>
        <v>0</v>
      </c>
    </row>
    <row r="135" spans="1:16" x14ac:dyDescent="0.2">
      <c r="A135">
        <f>玩家成长时间线!A135</f>
        <v>134</v>
      </c>
      <c r="B135">
        <f>玩家成长时间线!B135</f>
        <v>10</v>
      </c>
      <c r="C135">
        <f>IF(MOD(A135,通用估算系数!$B$9),MOD(A135,通用估算系数!$B$9),通用估算系数!$B$9)</f>
        <v>22</v>
      </c>
      <c r="D135">
        <f>SUM($E$2:E135)</f>
        <v>10339.868320306517</v>
      </c>
      <c r="E135">
        <f t="shared" si="12"/>
        <v>39.232748659003832</v>
      </c>
      <c r="F135">
        <f>VLOOKUP(C135,[1]基础经济系数!$B$194:$H$221,7,FALSE)</f>
        <v>0</v>
      </c>
      <c r="G135">
        <f t="shared" si="13"/>
        <v>0</v>
      </c>
      <c r="H135">
        <f t="shared" si="14"/>
        <v>5.3055555555555554</v>
      </c>
      <c r="I135">
        <f>3*宝箱投放计算!D135</f>
        <v>7.3884000000000007</v>
      </c>
      <c r="J135">
        <f>5*宝箱投放计算!E135</f>
        <v>11.25</v>
      </c>
      <c r="K135">
        <f t="shared" si="17"/>
        <v>2.4137931034482758</v>
      </c>
      <c r="L135">
        <f>IF(B135=B134,0,VLOOKUP(B135,通用估算系数!$AK$1:$AL$11,2,FALSE))</f>
        <v>0</v>
      </c>
      <c r="M135">
        <f t="shared" si="15"/>
        <v>0</v>
      </c>
      <c r="N135">
        <f t="shared" si="16"/>
        <v>12.875</v>
      </c>
      <c r="O135">
        <f>IFERROR(VLOOKUP(A135,[1]游戏时长规划!$AE$3:$AL$33,8,FALSE),0)</f>
        <v>0</v>
      </c>
      <c r="P135">
        <f>IFERROR(VLOOKUP(A135,[1]基础经济系数!$J$123:$O$153,6,FALSE),0)</f>
        <v>0</v>
      </c>
    </row>
    <row r="136" spans="1:16" x14ac:dyDescent="0.2">
      <c r="A136">
        <f>玩家成长时间线!A136</f>
        <v>135</v>
      </c>
      <c r="B136">
        <f>玩家成长时间线!B136</f>
        <v>10</v>
      </c>
      <c r="C136">
        <f>IF(MOD(A136,通用估算系数!$B$9),MOD(A136,通用估算系数!$B$9),通用估算系数!$B$9)</f>
        <v>23</v>
      </c>
      <c r="D136">
        <f>SUM($E$2:E136)</f>
        <v>10379.731068965521</v>
      </c>
      <c r="E136">
        <f t="shared" si="12"/>
        <v>39.862748659003834</v>
      </c>
      <c r="F136">
        <f>VLOOKUP(C136,[1]基础经济系数!$B$194:$H$221,7,FALSE)</f>
        <v>0</v>
      </c>
      <c r="G136">
        <f t="shared" si="13"/>
        <v>0</v>
      </c>
      <c r="H136">
        <f t="shared" si="14"/>
        <v>5.3055555555555554</v>
      </c>
      <c r="I136">
        <f>3*宝箱投放计算!D136</f>
        <v>8.0183999999999997</v>
      </c>
      <c r="J136">
        <f>5*宝箱投放计算!E136</f>
        <v>11.25</v>
      </c>
      <c r="K136">
        <f t="shared" si="17"/>
        <v>2.4137931034482758</v>
      </c>
      <c r="L136">
        <f>IF(B136=B135,0,VLOOKUP(B136,通用估算系数!$AK$1:$AL$11,2,FALSE))</f>
        <v>0</v>
      </c>
      <c r="M136">
        <f t="shared" si="15"/>
        <v>0</v>
      </c>
      <c r="N136">
        <f t="shared" si="16"/>
        <v>12.875</v>
      </c>
      <c r="O136">
        <f>IFERROR(VLOOKUP(A136,[1]游戏时长规划!$AE$3:$AL$33,8,FALSE),0)</f>
        <v>0</v>
      </c>
      <c r="P136">
        <f>IFERROR(VLOOKUP(A136,[1]基础经济系数!$J$123:$O$153,6,FALSE),0)</f>
        <v>0</v>
      </c>
    </row>
    <row r="137" spans="1:16" x14ac:dyDescent="0.2">
      <c r="A137">
        <f>玩家成长时间线!A137</f>
        <v>136</v>
      </c>
      <c r="B137">
        <f>玩家成长时间线!B137</f>
        <v>10</v>
      </c>
      <c r="C137">
        <f>IF(MOD(A137,通用估算系数!$B$9),MOD(A137,通用估算系数!$B$9),通用估算系数!$B$9)</f>
        <v>24</v>
      </c>
      <c r="D137">
        <f>SUM($E$2:E137)</f>
        <v>10419.023817624524</v>
      </c>
      <c r="E137">
        <f t="shared" si="12"/>
        <v>39.292748659003834</v>
      </c>
      <c r="F137">
        <f>VLOOKUP(C137,[1]基础经济系数!$B$194:$H$221,7,FALSE)</f>
        <v>0</v>
      </c>
      <c r="G137">
        <f t="shared" si="13"/>
        <v>0</v>
      </c>
      <c r="H137">
        <f t="shared" si="14"/>
        <v>5.3055555555555554</v>
      </c>
      <c r="I137">
        <f>3*宝箱投放计算!D137</f>
        <v>7.4484000000000004</v>
      </c>
      <c r="J137">
        <f>5*宝箱投放计算!E137</f>
        <v>11.25</v>
      </c>
      <c r="K137">
        <f t="shared" si="17"/>
        <v>2.4137931034482758</v>
      </c>
      <c r="L137">
        <f>IF(B137=B136,0,VLOOKUP(B137,通用估算系数!$AK$1:$AL$11,2,FALSE))</f>
        <v>0</v>
      </c>
      <c r="M137">
        <f t="shared" si="15"/>
        <v>0</v>
      </c>
      <c r="N137">
        <f t="shared" si="16"/>
        <v>12.875</v>
      </c>
      <c r="O137">
        <f>IFERROR(VLOOKUP(A137,[1]游戏时长规划!$AE$3:$AL$33,8,FALSE),0)</f>
        <v>0</v>
      </c>
      <c r="P137">
        <f>IFERROR(VLOOKUP(A137,[1]基础经济系数!$J$123:$O$153,6,FALSE),0)</f>
        <v>0</v>
      </c>
    </row>
    <row r="138" spans="1:16" x14ac:dyDescent="0.2">
      <c r="A138">
        <f>玩家成长时间线!A138</f>
        <v>137</v>
      </c>
      <c r="B138">
        <f>玩家成长时间线!B138</f>
        <v>10</v>
      </c>
      <c r="C138">
        <f>IF(MOD(A138,通用估算系数!$B$9),MOD(A138,通用估算系数!$B$9),通用估算系数!$B$9)</f>
        <v>25</v>
      </c>
      <c r="D138">
        <f>SUM($E$2:E138)</f>
        <v>10458.346566283528</v>
      </c>
      <c r="E138">
        <f t="shared" si="12"/>
        <v>39.322748659003828</v>
      </c>
      <c r="F138">
        <f>VLOOKUP(C138,[1]基础经济系数!$B$194:$H$221,7,FALSE)</f>
        <v>0</v>
      </c>
      <c r="G138">
        <f t="shared" si="13"/>
        <v>0</v>
      </c>
      <c r="H138">
        <f t="shared" si="14"/>
        <v>5.3055555555555554</v>
      </c>
      <c r="I138">
        <f>3*宝箱投放计算!D138</f>
        <v>7.4783999999999997</v>
      </c>
      <c r="J138">
        <f>5*宝箱投放计算!E138</f>
        <v>11.25</v>
      </c>
      <c r="K138">
        <f t="shared" si="17"/>
        <v>2.4137931034482758</v>
      </c>
      <c r="L138">
        <f>IF(B138=B137,0,VLOOKUP(B138,通用估算系数!$AK$1:$AL$11,2,FALSE))</f>
        <v>0</v>
      </c>
      <c r="M138">
        <f t="shared" si="15"/>
        <v>0</v>
      </c>
      <c r="N138">
        <f t="shared" si="16"/>
        <v>12.875</v>
      </c>
      <c r="O138">
        <f>IFERROR(VLOOKUP(A138,[1]游戏时长规划!$AE$3:$AL$33,8,FALSE),0)</f>
        <v>0</v>
      </c>
      <c r="P138">
        <f>IFERROR(VLOOKUP(A138,[1]基础经济系数!$J$123:$O$153,6,FALSE),0)</f>
        <v>0</v>
      </c>
    </row>
    <row r="139" spans="1:16" x14ac:dyDescent="0.2">
      <c r="A139">
        <f>玩家成长时间线!A139</f>
        <v>138</v>
      </c>
      <c r="B139">
        <f>玩家成长时间线!B139</f>
        <v>10</v>
      </c>
      <c r="C139">
        <f>IF(MOD(A139,通用估算系数!$B$9),MOD(A139,通用估算系数!$B$9),通用估算系数!$B$9)</f>
        <v>26</v>
      </c>
      <c r="D139">
        <f>SUM($E$2:E139)</f>
        <v>10497.999314942532</v>
      </c>
      <c r="E139">
        <f t="shared" si="12"/>
        <v>39.652748659003834</v>
      </c>
      <c r="F139">
        <f>VLOOKUP(C139,[1]基础经济系数!$B$194:$H$221,7,FALSE)</f>
        <v>0</v>
      </c>
      <c r="G139">
        <f t="shared" si="13"/>
        <v>0</v>
      </c>
      <c r="H139">
        <f t="shared" si="14"/>
        <v>5.3055555555555554</v>
      </c>
      <c r="I139">
        <f>3*宝箱投放计算!D139</f>
        <v>7.8083999999999989</v>
      </c>
      <c r="J139">
        <f>5*宝箱投放计算!E139</f>
        <v>11.25</v>
      </c>
      <c r="K139">
        <f t="shared" si="17"/>
        <v>2.4137931034482758</v>
      </c>
      <c r="L139">
        <f>IF(B139=B138,0,VLOOKUP(B139,通用估算系数!$AK$1:$AL$11,2,FALSE))</f>
        <v>0</v>
      </c>
      <c r="M139">
        <f t="shared" si="15"/>
        <v>0</v>
      </c>
      <c r="N139">
        <f t="shared" si="16"/>
        <v>12.875</v>
      </c>
      <c r="O139">
        <f>IFERROR(VLOOKUP(A139,[1]游戏时长规划!$AE$3:$AL$33,8,FALSE),0)</f>
        <v>0</v>
      </c>
      <c r="P139">
        <f>IFERROR(VLOOKUP(A139,[1]基础经济系数!$J$123:$O$153,6,FALSE),0)</f>
        <v>0</v>
      </c>
    </row>
    <row r="140" spans="1:16" x14ac:dyDescent="0.2">
      <c r="A140">
        <f>玩家成长时间线!A140</f>
        <v>139</v>
      </c>
      <c r="B140">
        <f>玩家成长时间线!B140</f>
        <v>10</v>
      </c>
      <c r="C140">
        <f>IF(MOD(A140,通用估算系数!$B$9),MOD(A140,通用估算系数!$B$9),通用估算系数!$B$9)</f>
        <v>27</v>
      </c>
      <c r="D140">
        <f>SUM($E$2:E140)</f>
        <v>10687.382063601535</v>
      </c>
      <c r="E140">
        <f t="shared" si="12"/>
        <v>189.38274865900382</v>
      </c>
      <c r="F140">
        <f>VLOOKUP(C140,[1]基础经济系数!$B$194:$H$221,7,FALSE)</f>
        <v>150</v>
      </c>
      <c r="G140">
        <f t="shared" si="13"/>
        <v>0</v>
      </c>
      <c r="H140">
        <f t="shared" si="14"/>
        <v>5.3055555555555554</v>
      </c>
      <c r="I140">
        <f>3*宝箱投放计算!D140</f>
        <v>7.5383999999999993</v>
      </c>
      <c r="J140">
        <f>5*宝箱投放计算!E140</f>
        <v>11.25</v>
      </c>
      <c r="K140">
        <f t="shared" si="17"/>
        <v>2.4137931034482758</v>
      </c>
      <c r="L140">
        <f>IF(B140=B139,0,VLOOKUP(B140,通用估算系数!$AK$1:$AL$11,2,FALSE))</f>
        <v>0</v>
      </c>
      <c r="M140">
        <f t="shared" si="15"/>
        <v>0</v>
      </c>
      <c r="N140">
        <f t="shared" si="16"/>
        <v>12.875</v>
      </c>
      <c r="O140">
        <f>IFERROR(VLOOKUP(A140,[1]游戏时长规划!$AE$3:$AL$33,8,FALSE),0)</f>
        <v>0</v>
      </c>
      <c r="P140">
        <f>IFERROR(VLOOKUP(A140,[1]基础经济系数!$J$123:$O$153,6,FALSE),0)</f>
        <v>0</v>
      </c>
    </row>
    <row r="141" spans="1:16" x14ac:dyDescent="0.2">
      <c r="A141">
        <f>玩家成长时间线!A141</f>
        <v>140</v>
      </c>
      <c r="B141">
        <f>玩家成长时间线!B141</f>
        <v>8</v>
      </c>
      <c r="C141">
        <f>IF(MOD(A141,通用估算系数!$B$9),MOD(A141,通用估算系数!$B$9),通用估算系数!$B$9)</f>
        <v>28</v>
      </c>
      <c r="D141">
        <f>SUM($E$2:E141)</f>
        <v>10874.544812260539</v>
      </c>
      <c r="E141">
        <f t="shared" si="12"/>
        <v>187.16274865900382</v>
      </c>
      <c r="F141">
        <f>VLOOKUP(C141,[1]基础经济系数!$B$194:$H$221,7,FALSE)</f>
        <v>0</v>
      </c>
      <c r="G141">
        <f t="shared" si="13"/>
        <v>50</v>
      </c>
      <c r="H141">
        <f t="shared" si="14"/>
        <v>5.3055555555555554</v>
      </c>
      <c r="I141">
        <f>3*宝箱投放计算!D141</f>
        <v>7.5684000000000005</v>
      </c>
      <c r="J141">
        <f>5*宝箱投放计算!E141</f>
        <v>9</v>
      </c>
      <c r="K141">
        <f t="shared" si="17"/>
        <v>2.4137931034482758</v>
      </c>
      <c r="L141">
        <f>IF(B141=B140,0,VLOOKUP(B141,通用估算系数!$AK$1:$AL$11,2,FALSE))</f>
        <v>0</v>
      </c>
      <c r="M141">
        <f t="shared" si="15"/>
        <v>100</v>
      </c>
      <c r="N141">
        <f t="shared" si="16"/>
        <v>12.875</v>
      </c>
      <c r="O141">
        <f>IFERROR(VLOOKUP(A141,[1]游戏时长规划!$AE$3:$AL$33,8,FALSE),0)</f>
        <v>0</v>
      </c>
      <c r="P141">
        <f>IFERROR(VLOOKUP(A141,[1]基础经济系数!$J$123:$O$153,6,FALSE),0)</f>
        <v>0</v>
      </c>
    </row>
    <row r="142" spans="1:16" x14ac:dyDescent="0.2">
      <c r="A142">
        <f>玩家成长时间线!A142</f>
        <v>141</v>
      </c>
      <c r="B142">
        <f>玩家成长时间线!B142</f>
        <v>8</v>
      </c>
      <c r="C142">
        <f>IF(MOD(A142,通用估算系数!$B$9),MOD(A142,通用估算系数!$B$9),通用估算系数!$B$9)</f>
        <v>1</v>
      </c>
      <c r="D142">
        <f>SUM($E$2:E142)</f>
        <v>10910.897560919544</v>
      </c>
      <c r="E142">
        <f t="shared" si="12"/>
        <v>36.352748659003829</v>
      </c>
      <c r="F142">
        <f>VLOOKUP(C142,[1]基础经济系数!$B$194:$H$221,7,FALSE)</f>
        <v>0</v>
      </c>
      <c r="G142">
        <f t="shared" si="13"/>
        <v>0</v>
      </c>
      <c r="H142">
        <f t="shared" si="14"/>
        <v>5.3055555555555554</v>
      </c>
      <c r="I142">
        <f>3*宝箱投放计算!D142</f>
        <v>6.7584</v>
      </c>
      <c r="J142">
        <f>5*宝箱投放计算!E142</f>
        <v>9</v>
      </c>
      <c r="K142">
        <f t="shared" si="17"/>
        <v>2.4137931034482758</v>
      </c>
      <c r="L142">
        <f>IF(B142=B141,0,VLOOKUP(B142,通用估算系数!$AK$1:$AL$11,2,FALSE))</f>
        <v>0</v>
      </c>
      <c r="M142">
        <f t="shared" si="15"/>
        <v>0</v>
      </c>
      <c r="N142">
        <f t="shared" si="16"/>
        <v>12.875</v>
      </c>
      <c r="O142">
        <f>IFERROR(VLOOKUP(A142,[1]游戏时长规划!$AE$3:$AL$33,8,FALSE),0)</f>
        <v>0</v>
      </c>
      <c r="P142">
        <f>IFERROR(VLOOKUP(A142,[1]基础经济系数!$J$123:$O$153,6,FALSE),0)</f>
        <v>0</v>
      </c>
    </row>
    <row r="143" spans="1:16" x14ac:dyDescent="0.2">
      <c r="A143">
        <f>玩家成长时间线!A143</f>
        <v>142</v>
      </c>
      <c r="B143">
        <f>玩家成长时间线!B143</f>
        <v>8</v>
      </c>
      <c r="C143">
        <f>IF(MOD(A143,通用估算系数!$B$9),MOD(A143,通用估算系数!$B$9),通用估算系数!$B$9)</f>
        <v>2</v>
      </c>
      <c r="D143">
        <f>SUM($E$2:E143)</f>
        <v>10947.430309578547</v>
      </c>
      <c r="E143">
        <f t="shared" si="12"/>
        <v>36.532748659003829</v>
      </c>
      <c r="F143">
        <f>VLOOKUP(C143,[1]基础经济系数!$B$194:$H$221,7,FALSE)</f>
        <v>0</v>
      </c>
      <c r="G143">
        <f t="shared" si="13"/>
        <v>0</v>
      </c>
      <c r="H143">
        <f t="shared" si="14"/>
        <v>5.3055555555555554</v>
      </c>
      <c r="I143">
        <f>3*宝箱投放计算!D143</f>
        <v>6.9384000000000006</v>
      </c>
      <c r="J143">
        <f>5*宝箱投放计算!E143</f>
        <v>9</v>
      </c>
      <c r="K143">
        <f t="shared" si="17"/>
        <v>2.4137931034482758</v>
      </c>
      <c r="L143">
        <f>IF(B143=B142,0,VLOOKUP(B143,通用估算系数!$AK$1:$AL$11,2,FALSE))</f>
        <v>0</v>
      </c>
      <c r="M143">
        <f t="shared" si="15"/>
        <v>0</v>
      </c>
      <c r="N143">
        <f t="shared" si="16"/>
        <v>12.875</v>
      </c>
      <c r="O143">
        <f>IFERROR(VLOOKUP(A143,[1]游戏时长规划!$AE$3:$AL$33,8,FALSE),0)</f>
        <v>0</v>
      </c>
      <c r="P143">
        <f>IFERROR(VLOOKUP(A143,[1]基础经济系数!$J$123:$O$153,6,FALSE),0)</f>
        <v>0</v>
      </c>
    </row>
    <row r="144" spans="1:16" x14ac:dyDescent="0.2">
      <c r="A144">
        <f>玩家成长时间线!A144</f>
        <v>143</v>
      </c>
      <c r="B144">
        <f>玩家成长时间线!B144</f>
        <v>9</v>
      </c>
      <c r="C144">
        <f>IF(MOD(A144,通用估算系数!$B$9),MOD(A144,通用估算系数!$B$9),通用估算系数!$B$9)</f>
        <v>3</v>
      </c>
      <c r="D144">
        <f>SUM($E$2:E144)</f>
        <v>10986.093058237551</v>
      </c>
      <c r="E144">
        <f t="shared" si="12"/>
        <v>38.662748659003832</v>
      </c>
      <c r="F144">
        <f>VLOOKUP(C144,[1]基础经济系数!$B$194:$H$221,7,FALSE)</f>
        <v>0</v>
      </c>
      <c r="G144">
        <f t="shared" si="13"/>
        <v>0</v>
      </c>
      <c r="H144">
        <f t="shared" si="14"/>
        <v>5.3055555555555554</v>
      </c>
      <c r="I144">
        <f>3*宝箱投放计算!D144</f>
        <v>6.8184000000000005</v>
      </c>
      <c r="J144">
        <f>5*宝箱投放计算!E144</f>
        <v>11.25</v>
      </c>
      <c r="K144">
        <f t="shared" si="17"/>
        <v>2.4137931034482758</v>
      </c>
      <c r="L144">
        <f>IF(B144=B143,0,VLOOKUP(B144,通用估算系数!$AK$1:$AL$11,2,FALSE))</f>
        <v>0</v>
      </c>
      <c r="M144">
        <f t="shared" si="15"/>
        <v>0</v>
      </c>
      <c r="N144">
        <f t="shared" si="16"/>
        <v>12.875</v>
      </c>
      <c r="O144">
        <f>IFERROR(VLOOKUP(A144,[1]游戏时长规划!$AE$3:$AL$33,8,FALSE),0)</f>
        <v>0</v>
      </c>
      <c r="P144">
        <f>IFERROR(VLOOKUP(A144,[1]基础经济系数!$J$123:$O$153,6,FALSE),0)</f>
        <v>0</v>
      </c>
    </row>
    <row r="145" spans="1:16" x14ac:dyDescent="0.2">
      <c r="A145">
        <f>玩家成长时间线!A145</f>
        <v>144</v>
      </c>
      <c r="B145">
        <f>玩家成长时间线!B145</f>
        <v>9</v>
      </c>
      <c r="C145">
        <f>IF(MOD(A145,通用估算系数!$B$9),MOD(A145,通用估算系数!$B$9),通用估算系数!$B$9)</f>
        <v>4</v>
      </c>
      <c r="D145">
        <f>SUM($E$2:E145)</f>
        <v>11024.785806896554</v>
      </c>
      <c r="E145">
        <f t="shared" si="12"/>
        <v>38.692748659003833</v>
      </c>
      <c r="F145">
        <f>VLOOKUP(C145,[1]基础经济系数!$B$194:$H$221,7,FALSE)</f>
        <v>0</v>
      </c>
      <c r="G145">
        <f t="shared" si="13"/>
        <v>0</v>
      </c>
      <c r="H145">
        <f t="shared" si="14"/>
        <v>5.3055555555555554</v>
      </c>
      <c r="I145">
        <f>3*宝箱投放计算!D145</f>
        <v>6.8483999999999998</v>
      </c>
      <c r="J145">
        <f>5*宝箱投放计算!E145</f>
        <v>11.25</v>
      </c>
      <c r="K145">
        <f t="shared" si="17"/>
        <v>2.4137931034482758</v>
      </c>
      <c r="L145">
        <f>IF(B145=B144,0,VLOOKUP(B145,通用估算系数!$AK$1:$AL$11,2,FALSE))</f>
        <v>0</v>
      </c>
      <c r="M145">
        <f t="shared" si="15"/>
        <v>0</v>
      </c>
      <c r="N145">
        <f t="shared" si="16"/>
        <v>12.875</v>
      </c>
      <c r="O145">
        <f>IFERROR(VLOOKUP(A145,[1]游戏时长规划!$AE$3:$AL$33,8,FALSE),0)</f>
        <v>0</v>
      </c>
      <c r="P145">
        <f>IFERROR(VLOOKUP(A145,[1]基础经济系数!$J$123:$O$153,6,FALSE),0)</f>
        <v>0</v>
      </c>
    </row>
    <row r="146" spans="1:16" x14ac:dyDescent="0.2">
      <c r="A146">
        <f>玩家成长时间线!A146</f>
        <v>145</v>
      </c>
      <c r="B146">
        <f>玩家成长时间线!B146</f>
        <v>9</v>
      </c>
      <c r="C146">
        <f>IF(MOD(A146,通用估算系数!$B$9),MOD(A146,通用估算系数!$B$9),通用估算系数!$B$9)</f>
        <v>5</v>
      </c>
      <c r="D146">
        <f>SUM($E$2:E146)</f>
        <v>11063.808555555559</v>
      </c>
      <c r="E146">
        <f t="shared" si="12"/>
        <v>39.022748659003831</v>
      </c>
      <c r="F146">
        <f>VLOOKUP(C146,[1]基础经济系数!$B$194:$H$221,7,FALSE)</f>
        <v>0</v>
      </c>
      <c r="G146">
        <f t="shared" si="13"/>
        <v>0</v>
      </c>
      <c r="H146">
        <f t="shared" si="14"/>
        <v>5.3055555555555554</v>
      </c>
      <c r="I146">
        <f>3*宝箱投放计算!D146</f>
        <v>7.1783999999999999</v>
      </c>
      <c r="J146">
        <f>5*宝箱投放计算!E146</f>
        <v>11.25</v>
      </c>
      <c r="K146">
        <f t="shared" si="17"/>
        <v>2.4137931034482758</v>
      </c>
      <c r="L146">
        <f>IF(B146=B145,0,VLOOKUP(B146,通用估算系数!$AK$1:$AL$11,2,FALSE))</f>
        <v>0</v>
      </c>
      <c r="M146">
        <f t="shared" si="15"/>
        <v>0</v>
      </c>
      <c r="N146">
        <f t="shared" si="16"/>
        <v>12.875</v>
      </c>
      <c r="O146">
        <f>IFERROR(VLOOKUP(A146,[1]游戏时长规划!$AE$3:$AL$33,8,FALSE),0)</f>
        <v>0</v>
      </c>
      <c r="P146">
        <f>IFERROR(VLOOKUP(A146,[1]基础经济系数!$J$123:$O$153,6,FALSE),0)</f>
        <v>0</v>
      </c>
    </row>
    <row r="147" spans="1:16" x14ac:dyDescent="0.2">
      <c r="A147">
        <f>玩家成长时间线!A147</f>
        <v>146</v>
      </c>
      <c r="B147">
        <f>玩家成长时间线!B147</f>
        <v>10</v>
      </c>
      <c r="C147">
        <f>IF(MOD(A147,通用估算系数!$B$9),MOD(A147,通用估算系数!$B$9),通用估算系数!$B$9)</f>
        <v>6</v>
      </c>
      <c r="D147">
        <f>SUM($E$2:E147)</f>
        <v>11252.561304214563</v>
      </c>
      <c r="E147">
        <f t="shared" si="12"/>
        <v>188.75274865900383</v>
      </c>
      <c r="F147">
        <f>VLOOKUP(C147,[1]基础经济系数!$B$194:$H$221,7,FALSE)</f>
        <v>50</v>
      </c>
      <c r="G147">
        <f t="shared" si="13"/>
        <v>0</v>
      </c>
      <c r="H147">
        <f t="shared" si="14"/>
        <v>5.3055555555555554</v>
      </c>
      <c r="I147">
        <f>3*宝箱投放计算!D147</f>
        <v>6.9084000000000003</v>
      </c>
      <c r="J147">
        <f>5*宝箱投放计算!E147</f>
        <v>11.25</v>
      </c>
      <c r="K147">
        <f t="shared" si="17"/>
        <v>2.4137931034482758</v>
      </c>
      <c r="L147">
        <f>IF(B147=B146,0,VLOOKUP(B147,通用估算系数!$AK$1:$AL$11,2,FALSE))</f>
        <v>100</v>
      </c>
      <c r="M147">
        <f t="shared" si="15"/>
        <v>0</v>
      </c>
      <c r="N147">
        <f t="shared" si="16"/>
        <v>12.875</v>
      </c>
      <c r="O147">
        <f>IFERROR(VLOOKUP(A147,[1]游戏时长规划!$AE$3:$AL$33,8,FALSE),0)</f>
        <v>0</v>
      </c>
      <c r="P147">
        <f>IFERROR(VLOOKUP(A147,[1]基础经济系数!$J$123:$O$153,6,FALSE),0)</f>
        <v>0</v>
      </c>
    </row>
    <row r="148" spans="1:16" x14ac:dyDescent="0.2">
      <c r="A148">
        <f>玩家成长时间线!A148</f>
        <v>147</v>
      </c>
      <c r="B148">
        <f>玩家成长时间线!B148</f>
        <v>10</v>
      </c>
      <c r="C148">
        <f>IF(MOD(A148,通用估算系数!$B$9),MOD(A148,通用估算系数!$B$9),通用估算系数!$B$9)</f>
        <v>7</v>
      </c>
      <c r="D148">
        <f>SUM($E$2:E148)</f>
        <v>11341.344052873566</v>
      </c>
      <c r="E148">
        <f t="shared" si="12"/>
        <v>88.782748659003829</v>
      </c>
      <c r="F148">
        <f>VLOOKUP(C148,[1]基础经济系数!$B$194:$H$221,7,FALSE)</f>
        <v>0</v>
      </c>
      <c r="G148">
        <f t="shared" si="13"/>
        <v>50</v>
      </c>
      <c r="H148">
        <f t="shared" si="14"/>
        <v>5.3055555555555554</v>
      </c>
      <c r="I148">
        <f>3*宝箱投放计算!D148</f>
        <v>6.9384000000000006</v>
      </c>
      <c r="J148">
        <f>5*宝箱投放计算!E148</f>
        <v>11.25</v>
      </c>
      <c r="K148">
        <f t="shared" si="17"/>
        <v>2.4137931034482758</v>
      </c>
      <c r="L148">
        <f>IF(B148=B147,0,VLOOKUP(B148,通用估算系数!$AK$1:$AL$11,2,FALSE))</f>
        <v>0</v>
      </c>
      <c r="M148">
        <f t="shared" si="15"/>
        <v>0</v>
      </c>
      <c r="N148">
        <f t="shared" si="16"/>
        <v>12.875</v>
      </c>
      <c r="O148">
        <f>IFERROR(VLOOKUP(A148,[1]游戏时长规划!$AE$3:$AL$33,8,FALSE),0)</f>
        <v>0</v>
      </c>
      <c r="P148">
        <f>IFERROR(VLOOKUP(A148,[1]基础经济系数!$J$123:$O$153,6,FALSE),0)</f>
        <v>0</v>
      </c>
    </row>
    <row r="149" spans="1:16" x14ac:dyDescent="0.2">
      <c r="A149">
        <f>玩家成长时间线!A149</f>
        <v>148</v>
      </c>
      <c r="B149">
        <f>玩家成长时间线!B149</f>
        <v>10</v>
      </c>
      <c r="C149">
        <f>IF(MOD(A149,通用估算系数!$B$9),MOD(A149,通用估算系数!$B$9),通用估算系数!$B$9)</f>
        <v>8</v>
      </c>
      <c r="D149">
        <f>SUM($E$2:E149)</f>
        <v>11380.15680153257</v>
      </c>
      <c r="E149">
        <f t="shared" si="12"/>
        <v>38.81274865900383</v>
      </c>
      <c r="F149">
        <f>VLOOKUP(C149,[1]基础经济系数!$B$194:$H$221,7,FALSE)</f>
        <v>0</v>
      </c>
      <c r="G149">
        <f t="shared" si="13"/>
        <v>0</v>
      </c>
      <c r="H149">
        <f t="shared" si="14"/>
        <v>5.3055555555555554</v>
      </c>
      <c r="I149">
        <f>3*宝箱投放计算!D149</f>
        <v>6.9683999999999999</v>
      </c>
      <c r="J149">
        <f>5*宝箱投放计算!E149</f>
        <v>11.25</v>
      </c>
      <c r="K149">
        <f t="shared" si="17"/>
        <v>2.4137931034482758</v>
      </c>
      <c r="L149">
        <f>IF(B149=B148,0,VLOOKUP(B149,通用估算系数!$AK$1:$AL$11,2,FALSE))</f>
        <v>0</v>
      </c>
      <c r="M149">
        <f t="shared" si="15"/>
        <v>0</v>
      </c>
      <c r="N149">
        <f t="shared" si="16"/>
        <v>12.875</v>
      </c>
      <c r="O149">
        <f>IFERROR(VLOOKUP(A149,[1]游戏时长规划!$AE$3:$AL$33,8,FALSE),0)</f>
        <v>0</v>
      </c>
      <c r="P149">
        <f>IFERROR(VLOOKUP(A149,[1]基础经济系数!$J$123:$O$153,6,FALSE),0)</f>
        <v>0</v>
      </c>
    </row>
    <row r="150" spans="1:16" x14ac:dyDescent="0.2">
      <c r="A150">
        <f>玩家成长时间线!A150</f>
        <v>149</v>
      </c>
      <c r="B150">
        <f>玩家成长时间线!B150</f>
        <v>10</v>
      </c>
      <c r="C150">
        <f>IF(MOD(A150,通用估算系数!$B$9),MOD(A150,通用估算系数!$B$9),通用估算系数!$B$9)</f>
        <v>9</v>
      </c>
      <c r="D150">
        <f>SUM($E$2:E150)</f>
        <v>11419.599550191573</v>
      </c>
      <c r="E150">
        <f t="shared" si="12"/>
        <v>39.442748659003833</v>
      </c>
      <c r="F150">
        <f>VLOOKUP(C150,[1]基础经济系数!$B$194:$H$221,7,FALSE)</f>
        <v>0</v>
      </c>
      <c r="G150">
        <f t="shared" si="13"/>
        <v>0</v>
      </c>
      <c r="H150">
        <f t="shared" si="14"/>
        <v>5.3055555555555554</v>
      </c>
      <c r="I150">
        <f>3*宝箱投放计算!D150</f>
        <v>7.5983999999999998</v>
      </c>
      <c r="J150">
        <f>5*宝箱投放计算!E150</f>
        <v>11.25</v>
      </c>
      <c r="K150">
        <f t="shared" si="17"/>
        <v>2.4137931034482758</v>
      </c>
      <c r="L150">
        <f>IF(B150=B149,0,VLOOKUP(B150,通用估算系数!$AK$1:$AL$11,2,FALSE))</f>
        <v>0</v>
      </c>
      <c r="M150">
        <f t="shared" si="15"/>
        <v>0</v>
      </c>
      <c r="N150">
        <f t="shared" si="16"/>
        <v>12.875</v>
      </c>
      <c r="O150">
        <f>IFERROR(VLOOKUP(A150,[1]游戏时长规划!$AE$3:$AL$33,8,FALSE),0)</f>
        <v>0</v>
      </c>
      <c r="P150">
        <f>IFERROR(VLOOKUP(A150,[1]基础经济系数!$J$123:$O$153,6,FALSE),0)</f>
        <v>0</v>
      </c>
    </row>
    <row r="151" spans="1:16" x14ac:dyDescent="0.2">
      <c r="A151">
        <f>玩家成长时间线!A151</f>
        <v>150</v>
      </c>
      <c r="B151">
        <f>玩家成长时间线!B151</f>
        <v>10</v>
      </c>
      <c r="C151">
        <f>IF(MOD(A151,通用估算系数!$B$9),MOD(A151,通用估算系数!$B$9),通用估算系数!$B$9)</f>
        <v>10</v>
      </c>
      <c r="D151">
        <f>SUM($E$2:E151)</f>
        <v>11458.472298850576</v>
      </c>
      <c r="E151">
        <f t="shared" si="12"/>
        <v>38.872748659003832</v>
      </c>
      <c r="F151">
        <f>VLOOKUP(C151,[1]基础经济系数!$B$194:$H$221,7,FALSE)</f>
        <v>0</v>
      </c>
      <c r="G151">
        <f t="shared" si="13"/>
        <v>0</v>
      </c>
      <c r="H151">
        <f t="shared" si="14"/>
        <v>5.3055555555555554</v>
      </c>
      <c r="I151">
        <f>3*宝箱投放计算!D151</f>
        <v>7.0283999999999995</v>
      </c>
      <c r="J151">
        <f>5*宝箱投放计算!E151</f>
        <v>11.25</v>
      </c>
      <c r="K151">
        <f t="shared" si="17"/>
        <v>2.4137931034482758</v>
      </c>
      <c r="L151">
        <f>IF(B151=B150,0,VLOOKUP(B151,通用估算系数!$AK$1:$AL$11,2,FALSE))</f>
        <v>0</v>
      </c>
      <c r="M151">
        <f t="shared" si="15"/>
        <v>0</v>
      </c>
      <c r="N151">
        <f t="shared" si="16"/>
        <v>12.875</v>
      </c>
      <c r="O151">
        <f>IFERROR(VLOOKUP(A151,[1]游戏时长规划!$AE$3:$AL$33,8,FALSE),0)</f>
        <v>0</v>
      </c>
      <c r="P151">
        <f>IFERROR(VLOOKUP(A151,[1]基础经济系数!$J$123:$O$153,6,FALSE),0)</f>
        <v>0</v>
      </c>
    </row>
    <row r="152" spans="1:16" x14ac:dyDescent="0.2">
      <c r="A152">
        <f>玩家成长时间线!A152</f>
        <v>151</v>
      </c>
      <c r="B152">
        <f>玩家成长时间线!B152</f>
        <v>10</v>
      </c>
      <c r="C152">
        <f>IF(MOD(A152,通用估算系数!$B$9),MOD(A152,通用估算系数!$B$9),通用估算系数!$B$9)</f>
        <v>11</v>
      </c>
      <c r="D152">
        <f>SUM($E$2:E152)</f>
        <v>11497.37504750958</v>
      </c>
      <c r="E152">
        <f t="shared" si="12"/>
        <v>38.902748659003834</v>
      </c>
      <c r="F152">
        <f>VLOOKUP(C152,[1]基础经济系数!$B$194:$H$221,7,FALSE)</f>
        <v>0</v>
      </c>
      <c r="G152">
        <f t="shared" si="13"/>
        <v>0</v>
      </c>
      <c r="H152">
        <f t="shared" si="14"/>
        <v>5.3055555555555554</v>
      </c>
      <c r="I152">
        <f>3*宝箱投放计算!D152</f>
        <v>7.0584000000000007</v>
      </c>
      <c r="J152">
        <f>5*宝箱投放计算!E152</f>
        <v>11.25</v>
      </c>
      <c r="K152">
        <f t="shared" si="17"/>
        <v>2.4137931034482758</v>
      </c>
      <c r="L152">
        <f>IF(B152=B151,0,VLOOKUP(B152,通用估算系数!$AK$1:$AL$11,2,FALSE))</f>
        <v>0</v>
      </c>
      <c r="M152">
        <f t="shared" si="15"/>
        <v>0</v>
      </c>
      <c r="N152">
        <f t="shared" si="16"/>
        <v>12.875</v>
      </c>
      <c r="O152">
        <f>IFERROR(VLOOKUP(A152,[1]游戏时长规划!$AE$3:$AL$33,8,FALSE),0)</f>
        <v>0</v>
      </c>
      <c r="P152">
        <f>IFERROR(VLOOKUP(A152,[1]基础经济系数!$J$123:$O$153,6,FALSE),0)</f>
        <v>0</v>
      </c>
    </row>
    <row r="153" spans="1:16" x14ac:dyDescent="0.2">
      <c r="A153">
        <f>玩家成长时间线!A153</f>
        <v>152</v>
      </c>
      <c r="B153">
        <f>玩家成长时间线!B153</f>
        <v>10</v>
      </c>
      <c r="C153">
        <f>IF(MOD(A153,通用估算系数!$B$9),MOD(A153,通用估算系数!$B$9),通用估算系数!$B$9)</f>
        <v>12</v>
      </c>
      <c r="D153">
        <f>SUM($E$2:E153)</f>
        <v>11536.907796168583</v>
      </c>
      <c r="E153">
        <f t="shared" si="12"/>
        <v>39.532748659003829</v>
      </c>
      <c r="F153">
        <f>VLOOKUP(C153,[1]基础经济系数!$B$194:$H$221,7,FALSE)</f>
        <v>0</v>
      </c>
      <c r="G153">
        <f t="shared" si="13"/>
        <v>0</v>
      </c>
      <c r="H153">
        <f t="shared" si="14"/>
        <v>5.3055555555555554</v>
      </c>
      <c r="I153">
        <f>3*宝箱投放计算!D153</f>
        <v>7.6883999999999997</v>
      </c>
      <c r="J153">
        <f>5*宝箱投放计算!E153</f>
        <v>11.25</v>
      </c>
      <c r="K153">
        <f t="shared" si="17"/>
        <v>2.4137931034482758</v>
      </c>
      <c r="L153">
        <f>IF(B153=B152,0,VLOOKUP(B153,通用估算系数!$AK$1:$AL$11,2,FALSE))</f>
        <v>0</v>
      </c>
      <c r="M153">
        <f t="shared" si="15"/>
        <v>0</v>
      </c>
      <c r="N153">
        <f t="shared" si="16"/>
        <v>12.875</v>
      </c>
      <c r="O153">
        <f>IFERROR(VLOOKUP(A153,[1]游戏时长规划!$AE$3:$AL$33,8,FALSE),0)</f>
        <v>0</v>
      </c>
      <c r="P153">
        <f>IFERROR(VLOOKUP(A153,[1]基础经济系数!$J$123:$O$153,6,FALSE),0)</f>
        <v>0</v>
      </c>
    </row>
    <row r="154" spans="1:16" x14ac:dyDescent="0.2">
      <c r="A154">
        <f>玩家成长时间线!A154</f>
        <v>153</v>
      </c>
      <c r="B154">
        <f>玩家成长时间线!B154</f>
        <v>10</v>
      </c>
      <c r="C154">
        <f>IF(MOD(A154,通用估算系数!$B$9),MOD(A154,通用估算系数!$B$9),通用估算系数!$B$9)</f>
        <v>13</v>
      </c>
      <c r="D154">
        <f>SUM($E$2:E154)</f>
        <v>11815.870544827587</v>
      </c>
      <c r="E154">
        <f t="shared" si="12"/>
        <v>278.96274865900381</v>
      </c>
      <c r="F154">
        <f>VLOOKUP(C154,[1]基础经济系数!$B$194:$H$221,7,FALSE)</f>
        <v>100</v>
      </c>
      <c r="G154">
        <f t="shared" si="13"/>
        <v>0</v>
      </c>
      <c r="H154">
        <f t="shared" si="14"/>
        <v>5.3055555555555554</v>
      </c>
      <c r="I154">
        <f>3*宝箱投放计算!D154</f>
        <v>7.1183999999999994</v>
      </c>
      <c r="J154">
        <f>5*宝箱投放计算!E154</f>
        <v>11.25</v>
      </c>
      <c r="K154">
        <f t="shared" si="17"/>
        <v>2.4137931034482758</v>
      </c>
      <c r="L154">
        <f>IF(B154=B153,0,VLOOKUP(B154,通用估算系数!$AK$1:$AL$11,2,FALSE))</f>
        <v>0</v>
      </c>
      <c r="M154">
        <f t="shared" si="15"/>
        <v>0</v>
      </c>
      <c r="N154">
        <f t="shared" si="16"/>
        <v>12.875</v>
      </c>
      <c r="O154">
        <f>IFERROR(VLOOKUP(A154,[1]游戏时长规划!$AE$3:$AL$33,8,FALSE),0)</f>
        <v>140</v>
      </c>
      <c r="P154">
        <f>IFERROR(VLOOKUP(A154,[1]基础经济系数!$J$123:$O$153,6,FALSE),0)</f>
        <v>0</v>
      </c>
    </row>
    <row r="155" spans="1:16" x14ac:dyDescent="0.2">
      <c r="A155">
        <f>玩家成长时间线!A155</f>
        <v>154</v>
      </c>
      <c r="B155">
        <f>玩家成长时间线!B155</f>
        <v>8</v>
      </c>
      <c r="C155">
        <f>IF(MOD(A155,通用估算系数!$B$9),MOD(A155,通用估算系数!$B$9),通用估算系数!$B$9)</f>
        <v>14</v>
      </c>
      <c r="D155">
        <f>SUM($E$2:E155)</f>
        <v>11902.613293486591</v>
      </c>
      <c r="E155">
        <f t="shared" si="12"/>
        <v>86.742748659003823</v>
      </c>
      <c r="F155">
        <f>VLOOKUP(C155,[1]基础经济系数!$B$194:$H$221,7,FALSE)</f>
        <v>0</v>
      </c>
      <c r="G155">
        <f t="shared" si="13"/>
        <v>50</v>
      </c>
      <c r="H155">
        <f t="shared" si="14"/>
        <v>5.3055555555555554</v>
      </c>
      <c r="I155">
        <f>3*宝箱投放计算!D155</f>
        <v>7.1484000000000005</v>
      </c>
      <c r="J155">
        <f>5*宝箱投放计算!E155</f>
        <v>9</v>
      </c>
      <c r="K155">
        <f t="shared" si="17"/>
        <v>2.4137931034482758</v>
      </c>
      <c r="L155">
        <f>IF(B155=B154,0,VLOOKUP(B155,通用估算系数!$AK$1:$AL$11,2,FALSE))</f>
        <v>0</v>
      </c>
      <c r="M155">
        <f t="shared" si="15"/>
        <v>0</v>
      </c>
      <c r="N155">
        <f t="shared" si="16"/>
        <v>12.875</v>
      </c>
      <c r="O155">
        <f>IFERROR(VLOOKUP(A155,[1]游戏时长规划!$AE$3:$AL$33,8,FALSE),0)</f>
        <v>0</v>
      </c>
      <c r="P155">
        <f>IFERROR(VLOOKUP(A155,[1]基础经济系数!$J$123:$O$153,6,FALSE),0)</f>
        <v>0</v>
      </c>
    </row>
    <row r="156" spans="1:16" x14ac:dyDescent="0.2">
      <c r="A156">
        <f>玩家成长时间线!A156</f>
        <v>155</v>
      </c>
      <c r="B156">
        <f>玩家成长时间线!B156</f>
        <v>8</v>
      </c>
      <c r="C156">
        <f>IF(MOD(A156,通用估算系数!$B$9),MOD(A156,通用估算系数!$B$9),通用估算系数!$B$9)</f>
        <v>15</v>
      </c>
      <c r="D156">
        <f>SUM($E$2:E156)</f>
        <v>11939.386042145596</v>
      </c>
      <c r="E156">
        <f t="shared" si="12"/>
        <v>36.772748659003831</v>
      </c>
      <c r="F156">
        <f>VLOOKUP(C156,[1]基础经济系数!$B$194:$H$221,7,FALSE)</f>
        <v>0</v>
      </c>
      <c r="G156">
        <f t="shared" si="13"/>
        <v>0</v>
      </c>
      <c r="H156">
        <f t="shared" si="14"/>
        <v>5.3055555555555554</v>
      </c>
      <c r="I156">
        <f>3*宝箱投放计算!D156</f>
        <v>7.1783999999999999</v>
      </c>
      <c r="J156">
        <f>5*宝箱投放计算!E156</f>
        <v>9</v>
      </c>
      <c r="K156">
        <f t="shared" si="17"/>
        <v>2.4137931034482758</v>
      </c>
      <c r="L156">
        <f>IF(B156=B155,0,VLOOKUP(B156,通用估算系数!$AK$1:$AL$11,2,FALSE))</f>
        <v>0</v>
      </c>
      <c r="M156">
        <f t="shared" si="15"/>
        <v>0</v>
      </c>
      <c r="N156">
        <f t="shared" si="16"/>
        <v>12.875</v>
      </c>
      <c r="O156">
        <f>IFERROR(VLOOKUP(A156,[1]游戏时长规划!$AE$3:$AL$33,8,FALSE),0)</f>
        <v>0</v>
      </c>
      <c r="P156">
        <f>IFERROR(VLOOKUP(A156,[1]基础经济系数!$J$123:$O$153,6,FALSE),0)</f>
        <v>0</v>
      </c>
    </row>
    <row r="157" spans="1:16" x14ac:dyDescent="0.2">
      <c r="A157">
        <f>玩家成长时间线!A157</f>
        <v>156</v>
      </c>
      <c r="B157">
        <f>玩家成长时间线!B157</f>
        <v>8</v>
      </c>
      <c r="C157">
        <f>IF(MOD(A157,通用估算系数!$B$9),MOD(A157,通用估算系数!$B$9),通用估算系数!$B$9)</f>
        <v>16</v>
      </c>
      <c r="D157">
        <f>SUM($E$2:E157)</f>
        <v>11976.7887908046</v>
      </c>
      <c r="E157">
        <f t="shared" si="12"/>
        <v>37.402748659003834</v>
      </c>
      <c r="F157">
        <f>VLOOKUP(C157,[1]基础经济系数!$B$194:$H$221,7,FALSE)</f>
        <v>0</v>
      </c>
      <c r="G157">
        <f t="shared" si="13"/>
        <v>0</v>
      </c>
      <c r="H157">
        <f t="shared" si="14"/>
        <v>5.3055555555555554</v>
      </c>
      <c r="I157">
        <f>3*宝箱投放计算!D157</f>
        <v>7.8083999999999989</v>
      </c>
      <c r="J157">
        <f>5*宝箱投放计算!E157</f>
        <v>9</v>
      </c>
      <c r="K157">
        <f t="shared" si="17"/>
        <v>2.4137931034482758</v>
      </c>
      <c r="L157">
        <f>IF(B157=B156,0,VLOOKUP(B157,通用估算系数!$AK$1:$AL$11,2,FALSE))</f>
        <v>0</v>
      </c>
      <c r="M157">
        <f t="shared" si="15"/>
        <v>0</v>
      </c>
      <c r="N157">
        <f t="shared" si="16"/>
        <v>12.875</v>
      </c>
      <c r="O157">
        <f>IFERROR(VLOOKUP(A157,[1]游戏时长规划!$AE$3:$AL$33,8,FALSE),0)</f>
        <v>0</v>
      </c>
      <c r="P157">
        <f>IFERROR(VLOOKUP(A157,[1]基础经济系数!$J$123:$O$153,6,FALSE),0)</f>
        <v>0</v>
      </c>
    </row>
    <row r="158" spans="1:16" x14ac:dyDescent="0.2">
      <c r="A158">
        <f>玩家成长时间线!A158</f>
        <v>157</v>
      </c>
      <c r="B158">
        <f>玩家成长时间线!B158</f>
        <v>9</v>
      </c>
      <c r="C158">
        <f>IF(MOD(A158,通用估算系数!$B$9),MOD(A158,通用估算系数!$B$9),通用估算系数!$B$9)</f>
        <v>17</v>
      </c>
      <c r="D158">
        <f>SUM($E$2:E158)</f>
        <v>12015.871539463604</v>
      </c>
      <c r="E158">
        <f t="shared" si="12"/>
        <v>39.082748659003833</v>
      </c>
      <c r="F158">
        <f>VLOOKUP(C158,[1]基础经济系数!$B$194:$H$221,7,FALSE)</f>
        <v>0</v>
      </c>
      <c r="G158">
        <f t="shared" si="13"/>
        <v>0</v>
      </c>
      <c r="H158">
        <f t="shared" si="14"/>
        <v>5.3055555555555554</v>
      </c>
      <c r="I158">
        <f>3*宝箱投放计算!D158</f>
        <v>7.2383999999999995</v>
      </c>
      <c r="J158">
        <f>5*宝箱投放计算!E158</f>
        <v>11.25</v>
      </c>
      <c r="K158">
        <f t="shared" si="17"/>
        <v>2.4137931034482758</v>
      </c>
      <c r="L158">
        <f>IF(B158=B157,0,VLOOKUP(B158,通用估算系数!$AK$1:$AL$11,2,FALSE))</f>
        <v>0</v>
      </c>
      <c r="M158">
        <f t="shared" si="15"/>
        <v>0</v>
      </c>
      <c r="N158">
        <f t="shared" si="16"/>
        <v>12.875</v>
      </c>
      <c r="O158">
        <f>IFERROR(VLOOKUP(A158,[1]游戏时长规划!$AE$3:$AL$33,8,FALSE),0)</f>
        <v>0</v>
      </c>
      <c r="P158">
        <f>IFERROR(VLOOKUP(A158,[1]基础经济系数!$J$123:$O$153,6,FALSE),0)</f>
        <v>0</v>
      </c>
    </row>
    <row r="159" spans="1:16" x14ac:dyDescent="0.2">
      <c r="A159">
        <f>玩家成长时间线!A159</f>
        <v>158</v>
      </c>
      <c r="B159">
        <f>玩家成长时间线!B159</f>
        <v>9</v>
      </c>
      <c r="C159">
        <f>IF(MOD(A159,通用估算系数!$B$9),MOD(A159,通用估算系数!$B$9),通用估算系数!$B$9)</f>
        <v>18</v>
      </c>
      <c r="D159">
        <f>SUM($E$2:E159)</f>
        <v>12054.984288122607</v>
      </c>
      <c r="E159">
        <f t="shared" si="12"/>
        <v>39.112748659003834</v>
      </c>
      <c r="F159">
        <f>VLOOKUP(C159,[1]基础经济系数!$B$194:$H$221,7,FALSE)</f>
        <v>0</v>
      </c>
      <c r="G159">
        <f t="shared" si="13"/>
        <v>0</v>
      </c>
      <c r="H159">
        <f t="shared" si="14"/>
        <v>5.3055555555555554</v>
      </c>
      <c r="I159">
        <f>3*宝箱投放计算!D159</f>
        <v>7.2683999999999997</v>
      </c>
      <c r="J159">
        <f>5*宝箱投放计算!E159</f>
        <v>11.25</v>
      </c>
      <c r="K159">
        <f t="shared" si="17"/>
        <v>2.4137931034482758</v>
      </c>
      <c r="L159">
        <f>IF(B159=B158,0,VLOOKUP(B159,通用估算系数!$AK$1:$AL$11,2,FALSE))</f>
        <v>0</v>
      </c>
      <c r="M159">
        <f t="shared" si="15"/>
        <v>0</v>
      </c>
      <c r="N159">
        <f t="shared" si="16"/>
        <v>12.875</v>
      </c>
      <c r="O159">
        <f>IFERROR(VLOOKUP(A159,[1]游戏时长规划!$AE$3:$AL$33,8,FALSE),0)</f>
        <v>0</v>
      </c>
      <c r="P159">
        <f>IFERROR(VLOOKUP(A159,[1]基础经济系数!$J$123:$O$153,6,FALSE),0)</f>
        <v>0</v>
      </c>
    </row>
    <row r="160" spans="1:16" x14ac:dyDescent="0.2">
      <c r="A160">
        <f>玩家成长时间线!A160</f>
        <v>159</v>
      </c>
      <c r="B160">
        <f>玩家成长时间线!B160</f>
        <v>9</v>
      </c>
      <c r="C160">
        <f>IF(MOD(A160,通用估算系数!$B$9),MOD(A160,通用估算系数!$B$9),通用估算系数!$B$9)</f>
        <v>19</v>
      </c>
      <c r="D160">
        <f>SUM($E$2:E160)</f>
        <v>12094.727036781611</v>
      </c>
      <c r="E160">
        <f t="shared" si="12"/>
        <v>39.74274865900383</v>
      </c>
      <c r="F160">
        <f>VLOOKUP(C160,[1]基础经济系数!$B$194:$H$221,7,FALSE)</f>
        <v>0</v>
      </c>
      <c r="G160">
        <f t="shared" si="13"/>
        <v>0</v>
      </c>
      <c r="H160">
        <f t="shared" si="14"/>
        <v>5.3055555555555554</v>
      </c>
      <c r="I160">
        <f>3*宝箱投放计算!D160</f>
        <v>7.8983999999999988</v>
      </c>
      <c r="J160">
        <f>5*宝箱投放计算!E160</f>
        <v>11.25</v>
      </c>
      <c r="K160">
        <f t="shared" si="17"/>
        <v>2.4137931034482758</v>
      </c>
      <c r="L160">
        <f>IF(B160=B159,0,VLOOKUP(B160,通用估算系数!$AK$1:$AL$11,2,FALSE))</f>
        <v>0</v>
      </c>
      <c r="M160">
        <f t="shared" si="15"/>
        <v>0</v>
      </c>
      <c r="N160">
        <f t="shared" si="16"/>
        <v>12.875</v>
      </c>
      <c r="O160">
        <f>IFERROR(VLOOKUP(A160,[1]游戏时长规划!$AE$3:$AL$33,8,FALSE),0)</f>
        <v>0</v>
      </c>
      <c r="P160">
        <f>IFERROR(VLOOKUP(A160,[1]基础经济系数!$J$123:$O$153,6,FALSE),0)</f>
        <v>0</v>
      </c>
    </row>
    <row r="161" spans="1:16" x14ac:dyDescent="0.2">
      <c r="A161">
        <f>玩家成长时间线!A161</f>
        <v>160</v>
      </c>
      <c r="B161">
        <f>玩家成长时间线!B161</f>
        <v>10</v>
      </c>
      <c r="C161">
        <f>IF(MOD(A161,通用估算系数!$B$9),MOD(A161,通用估算系数!$B$9),通用估算系数!$B$9)</f>
        <v>20</v>
      </c>
      <c r="D161">
        <f>SUM($E$2:E161)</f>
        <v>12333.899785440615</v>
      </c>
      <c r="E161">
        <f t="shared" si="12"/>
        <v>239.17274865900384</v>
      </c>
      <c r="F161">
        <f>VLOOKUP(C161,[1]基础经济系数!$B$194:$H$221,7,FALSE)</f>
        <v>100</v>
      </c>
      <c r="G161">
        <f t="shared" si="13"/>
        <v>0</v>
      </c>
      <c r="H161">
        <f t="shared" si="14"/>
        <v>5.3055555555555554</v>
      </c>
      <c r="I161">
        <f>3*宝箱投放计算!D161</f>
        <v>7.3284000000000002</v>
      </c>
      <c r="J161">
        <f>5*宝箱投放计算!E161</f>
        <v>11.25</v>
      </c>
      <c r="K161">
        <f t="shared" si="17"/>
        <v>2.4137931034482758</v>
      </c>
      <c r="L161">
        <f>IF(B161=B160,0,VLOOKUP(B161,通用估算系数!$AK$1:$AL$11,2,FALSE))</f>
        <v>100</v>
      </c>
      <c r="M161">
        <f t="shared" si="15"/>
        <v>0</v>
      </c>
      <c r="N161">
        <f t="shared" si="16"/>
        <v>12.875</v>
      </c>
      <c r="O161">
        <f>IFERROR(VLOOKUP(A161,[1]游戏时长规划!$AE$3:$AL$33,8,FALSE),0)</f>
        <v>0</v>
      </c>
      <c r="P161">
        <f>IFERROR(VLOOKUP(A161,[1]基础经济系数!$J$123:$O$153,6,FALSE),0)</f>
        <v>0</v>
      </c>
    </row>
    <row r="162" spans="1:16" x14ac:dyDescent="0.2">
      <c r="A162">
        <f>玩家成长时间线!A162</f>
        <v>161</v>
      </c>
      <c r="B162">
        <f>玩家成长时间线!B162</f>
        <v>10</v>
      </c>
      <c r="C162">
        <f>IF(MOD(A162,通用估算系数!$B$9),MOD(A162,通用估算系数!$B$9),通用估算系数!$B$9)</f>
        <v>21</v>
      </c>
      <c r="D162">
        <f>SUM($E$2:E162)</f>
        <v>12423.102534099618</v>
      </c>
      <c r="E162">
        <f t="shared" si="12"/>
        <v>89.202748659003831</v>
      </c>
      <c r="F162">
        <f>VLOOKUP(C162,[1]基础经济系数!$B$194:$H$221,7,FALSE)</f>
        <v>0</v>
      </c>
      <c r="G162">
        <f t="shared" si="13"/>
        <v>50</v>
      </c>
      <c r="H162">
        <f t="shared" si="14"/>
        <v>5.3055555555555554</v>
      </c>
      <c r="I162">
        <f>3*宝箱投放计算!D162</f>
        <v>7.3583999999999996</v>
      </c>
      <c r="J162">
        <f>5*宝箱投放计算!E162</f>
        <v>11.25</v>
      </c>
      <c r="K162">
        <f t="shared" si="17"/>
        <v>2.4137931034482758</v>
      </c>
      <c r="L162">
        <f>IF(B162=B161,0,VLOOKUP(B162,通用估算系数!$AK$1:$AL$11,2,FALSE))</f>
        <v>0</v>
      </c>
      <c r="M162">
        <f t="shared" si="15"/>
        <v>0</v>
      </c>
      <c r="N162">
        <f t="shared" si="16"/>
        <v>12.875</v>
      </c>
      <c r="O162">
        <f>IFERROR(VLOOKUP(A162,[1]游戏时长规划!$AE$3:$AL$33,8,FALSE),0)</f>
        <v>0</v>
      </c>
      <c r="P162">
        <f>IFERROR(VLOOKUP(A162,[1]基础经济系数!$J$123:$O$153,6,FALSE),0)</f>
        <v>0</v>
      </c>
    </row>
    <row r="163" spans="1:16" x14ac:dyDescent="0.2">
      <c r="A163">
        <f>玩家成长时间线!A163</f>
        <v>162</v>
      </c>
      <c r="B163">
        <f>玩家成长时间线!B163</f>
        <v>10</v>
      </c>
      <c r="C163">
        <f>IF(MOD(A163,通用估算系数!$B$9),MOD(A163,通用估算系数!$B$9),通用估算系数!$B$9)</f>
        <v>22</v>
      </c>
      <c r="D163">
        <f>SUM($E$2:E163)</f>
        <v>12462.335282758622</v>
      </c>
      <c r="E163">
        <f t="shared" si="12"/>
        <v>39.232748659003832</v>
      </c>
      <c r="F163">
        <f>VLOOKUP(C163,[1]基础经济系数!$B$194:$H$221,7,FALSE)</f>
        <v>0</v>
      </c>
      <c r="G163">
        <f t="shared" si="13"/>
        <v>0</v>
      </c>
      <c r="H163">
        <f t="shared" si="14"/>
        <v>5.3055555555555554</v>
      </c>
      <c r="I163">
        <f>3*宝箱投放计算!D163</f>
        <v>7.3884000000000007</v>
      </c>
      <c r="J163">
        <f>5*宝箱投放计算!E163</f>
        <v>11.25</v>
      </c>
      <c r="K163">
        <f t="shared" si="17"/>
        <v>2.4137931034482758</v>
      </c>
      <c r="L163">
        <f>IF(B163=B162,0,VLOOKUP(B163,通用估算系数!$AK$1:$AL$11,2,FALSE))</f>
        <v>0</v>
      </c>
      <c r="M163">
        <f t="shared" si="15"/>
        <v>0</v>
      </c>
      <c r="N163">
        <f t="shared" si="16"/>
        <v>12.875</v>
      </c>
      <c r="O163">
        <f>IFERROR(VLOOKUP(A163,[1]游戏时长规划!$AE$3:$AL$33,8,FALSE),0)</f>
        <v>0</v>
      </c>
      <c r="P163">
        <f>IFERROR(VLOOKUP(A163,[1]基础经济系数!$J$123:$O$153,6,FALSE),0)</f>
        <v>0</v>
      </c>
    </row>
    <row r="164" spans="1:16" x14ac:dyDescent="0.2">
      <c r="A164">
        <f>玩家成长时间线!A164</f>
        <v>163</v>
      </c>
      <c r="B164">
        <f>玩家成长时间线!B164</f>
        <v>10</v>
      </c>
      <c r="C164">
        <f>IF(MOD(A164,通用估算系数!$B$9),MOD(A164,通用估算系数!$B$9),通用估算系数!$B$9)</f>
        <v>23</v>
      </c>
      <c r="D164">
        <f>SUM($E$2:E164)</f>
        <v>12502.198031417625</v>
      </c>
      <c r="E164">
        <f t="shared" si="12"/>
        <v>39.862748659003834</v>
      </c>
      <c r="F164">
        <f>VLOOKUP(C164,[1]基础经济系数!$B$194:$H$221,7,FALSE)</f>
        <v>0</v>
      </c>
      <c r="G164">
        <f t="shared" si="13"/>
        <v>0</v>
      </c>
      <c r="H164">
        <f t="shared" si="14"/>
        <v>5.3055555555555554</v>
      </c>
      <c r="I164">
        <f>3*宝箱投放计算!D164</f>
        <v>8.0183999999999997</v>
      </c>
      <c r="J164">
        <f>5*宝箱投放计算!E164</f>
        <v>11.25</v>
      </c>
      <c r="K164">
        <f t="shared" si="17"/>
        <v>2.4137931034482758</v>
      </c>
      <c r="L164">
        <f>IF(B164=B163,0,VLOOKUP(B164,通用估算系数!$AK$1:$AL$11,2,FALSE))</f>
        <v>0</v>
      </c>
      <c r="M164">
        <f t="shared" si="15"/>
        <v>0</v>
      </c>
      <c r="N164">
        <f t="shared" si="16"/>
        <v>12.875</v>
      </c>
      <c r="O164">
        <f>IFERROR(VLOOKUP(A164,[1]游戏时长规划!$AE$3:$AL$33,8,FALSE),0)</f>
        <v>0</v>
      </c>
      <c r="P164">
        <f>IFERROR(VLOOKUP(A164,[1]基础经济系数!$J$123:$O$153,6,FALSE),0)</f>
        <v>0</v>
      </c>
    </row>
    <row r="165" spans="1:16" x14ac:dyDescent="0.2">
      <c r="A165">
        <f>玩家成长时间线!A165</f>
        <v>164</v>
      </c>
      <c r="B165">
        <f>玩家成长时间线!B165</f>
        <v>10</v>
      </c>
      <c r="C165">
        <f>IF(MOD(A165,通用估算系数!$B$9),MOD(A165,通用估算系数!$B$9),通用估算系数!$B$9)</f>
        <v>24</v>
      </c>
      <c r="D165">
        <f>SUM($E$2:E165)</f>
        <v>12541.490780076629</v>
      </c>
      <c r="E165">
        <f t="shared" si="12"/>
        <v>39.292748659003834</v>
      </c>
      <c r="F165">
        <f>VLOOKUP(C165,[1]基础经济系数!$B$194:$H$221,7,FALSE)</f>
        <v>0</v>
      </c>
      <c r="G165">
        <f t="shared" si="13"/>
        <v>0</v>
      </c>
      <c r="H165">
        <f t="shared" si="14"/>
        <v>5.3055555555555554</v>
      </c>
      <c r="I165">
        <f>3*宝箱投放计算!D165</f>
        <v>7.4484000000000004</v>
      </c>
      <c r="J165">
        <f>5*宝箱投放计算!E165</f>
        <v>11.25</v>
      </c>
      <c r="K165">
        <f t="shared" si="17"/>
        <v>2.4137931034482758</v>
      </c>
      <c r="L165">
        <f>IF(B165=B164,0,VLOOKUP(B165,通用估算系数!$AK$1:$AL$11,2,FALSE))</f>
        <v>0</v>
      </c>
      <c r="M165">
        <f t="shared" si="15"/>
        <v>0</v>
      </c>
      <c r="N165">
        <f t="shared" si="16"/>
        <v>12.875</v>
      </c>
      <c r="O165">
        <f>IFERROR(VLOOKUP(A165,[1]游戏时长规划!$AE$3:$AL$33,8,FALSE),0)</f>
        <v>0</v>
      </c>
      <c r="P165">
        <f>IFERROR(VLOOKUP(A165,[1]基础经济系数!$J$123:$O$153,6,FALSE),0)</f>
        <v>0</v>
      </c>
    </row>
    <row r="166" spans="1:16" x14ac:dyDescent="0.2">
      <c r="A166">
        <f>玩家成长时间线!A166</f>
        <v>165</v>
      </c>
      <c r="B166">
        <f>玩家成长时间线!B166</f>
        <v>10</v>
      </c>
      <c r="C166">
        <f>IF(MOD(A166,通用估算系数!$B$9),MOD(A166,通用估算系数!$B$9),通用估算系数!$B$9)</f>
        <v>25</v>
      </c>
      <c r="D166">
        <f>SUM($E$2:E166)</f>
        <v>12580.813528735633</v>
      </c>
      <c r="E166">
        <f t="shared" si="12"/>
        <v>39.322748659003828</v>
      </c>
      <c r="F166">
        <f>VLOOKUP(C166,[1]基础经济系数!$B$194:$H$221,7,FALSE)</f>
        <v>0</v>
      </c>
      <c r="G166">
        <f t="shared" si="13"/>
        <v>0</v>
      </c>
      <c r="H166">
        <f t="shared" si="14"/>
        <v>5.3055555555555554</v>
      </c>
      <c r="I166">
        <f>3*宝箱投放计算!D166</f>
        <v>7.4783999999999997</v>
      </c>
      <c r="J166">
        <f>5*宝箱投放计算!E166</f>
        <v>11.25</v>
      </c>
      <c r="K166">
        <f t="shared" si="17"/>
        <v>2.4137931034482758</v>
      </c>
      <c r="L166">
        <f>IF(B166=B165,0,VLOOKUP(B166,通用估算系数!$AK$1:$AL$11,2,FALSE))</f>
        <v>0</v>
      </c>
      <c r="M166">
        <f t="shared" si="15"/>
        <v>0</v>
      </c>
      <c r="N166">
        <f t="shared" si="16"/>
        <v>12.875</v>
      </c>
      <c r="O166">
        <f>IFERROR(VLOOKUP(A166,[1]游戏时长规划!$AE$3:$AL$33,8,FALSE),0)</f>
        <v>0</v>
      </c>
      <c r="P166">
        <f>IFERROR(VLOOKUP(A166,[1]基础经济系数!$J$123:$O$153,6,FALSE),0)</f>
        <v>0</v>
      </c>
    </row>
    <row r="167" spans="1:16" x14ac:dyDescent="0.2">
      <c r="A167">
        <f>玩家成长时间线!A167</f>
        <v>166</v>
      </c>
      <c r="B167">
        <f>玩家成长时间线!B167</f>
        <v>10</v>
      </c>
      <c r="C167">
        <f>IF(MOD(A167,通用估算系数!$B$9),MOD(A167,通用估算系数!$B$9),通用估算系数!$B$9)</f>
        <v>26</v>
      </c>
      <c r="D167">
        <f>SUM($E$2:E167)</f>
        <v>12620.466277394637</v>
      </c>
      <c r="E167">
        <f t="shared" si="12"/>
        <v>39.652748659003834</v>
      </c>
      <c r="F167">
        <f>VLOOKUP(C167,[1]基础经济系数!$B$194:$H$221,7,FALSE)</f>
        <v>0</v>
      </c>
      <c r="G167">
        <f t="shared" si="13"/>
        <v>0</v>
      </c>
      <c r="H167">
        <f t="shared" si="14"/>
        <v>5.3055555555555554</v>
      </c>
      <c r="I167">
        <f>3*宝箱投放计算!D167</f>
        <v>7.8083999999999989</v>
      </c>
      <c r="J167">
        <f>5*宝箱投放计算!E167</f>
        <v>11.25</v>
      </c>
      <c r="K167">
        <f t="shared" si="17"/>
        <v>2.4137931034482758</v>
      </c>
      <c r="L167">
        <f>IF(B167=B166,0,VLOOKUP(B167,通用估算系数!$AK$1:$AL$11,2,FALSE))</f>
        <v>0</v>
      </c>
      <c r="M167">
        <f t="shared" si="15"/>
        <v>0</v>
      </c>
      <c r="N167">
        <f t="shared" si="16"/>
        <v>12.875</v>
      </c>
      <c r="O167">
        <f>IFERROR(VLOOKUP(A167,[1]游戏时长规划!$AE$3:$AL$33,8,FALSE),0)</f>
        <v>0</v>
      </c>
      <c r="P167">
        <f>IFERROR(VLOOKUP(A167,[1]基础经济系数!$J$123:$O$153,6,FALSE),0)</f>
        <v>0</v>
      </c>
    </row>
    <row r="168" spans="1:16" x14ac:dyDescent="0.2">
      <c r="A168">
        <f>玩家成长时间线!A168</f>
        <v>167</v>
      </c>
      <c r="B168">
        <f>玩家成长时间线!B168</f>
        <v>10</v>
      </c>
      <c r="C168">
        <f>IF(MOD(A168,通用估算系数!$B$9),MOD(A168,通用估算系数!$B$9),通用估算系数!$B$9)</f>
        <v>27</v>
      </c>
      <c r="D168">
        <f>SUM($E$2:E168)</f>
        <v>12809.84902605364</v>
      </c>
      <c r="E168">
        <f t="shared" si="12"/>
        <v>189.38274865900382</v>
      </c>
      <c r="F168">
        <f>VLOOKUP(C168,[1]基础经济系数!$B$194:$H$221,7,FALSE)</f>
        <v>150</v>
      </c>
      <c r="G168">
        <f t="shared" si="13"/>
        <v>0</v>
      </c>
      <c r="H168">
        <f t="shared" si="14"/>
        <v>5.3055555555555554</v>
      </c>
      <c r="I168">
        <f>3*宝箱投放计算!D168</f>
        <v>7.5383999999999993</v>
      </c>
      <c r="J168">
        <f>5*宝箱投放计算!E168</f>
        <v>11.25</v>
      </c>
      <c r="K168">
        <f t="shared" si="17"/>
        <v>2.4137931034482758</v>
      </c>
      <c r="L168">
        <f>IF(B168=B167,0,VLOOKUP(B168,通用估算系数!$AK$1:$AL$11,2,FALSE))</f>
        <v>0</v>
      </c>
      <c r="M168">
        <f t="shared" si="15"/>
        <v>0</v>
      </c>
      <c r="N168">
        <f t="shared" si="16"/>
        <v>12.875</v>
      </c>
      <c r="O168">
        <f>IFERROR(VLOOKUP(A168,[1]游戏时长规划!$AE$3:$AL$33,8,FALSE),0)</f>
        <v>0</v>
      </c>
      <c r="P168">
        <f>IFERROR(VLOOKUP(A168,[1]基础经济系数!$J$123:$O$153,6,FALSE),0)</f>
        <v>0</v>
      </c>
    </row>
    <row r="169" spans="1:16" x14ac:dyDescent="0.2">
      <c r="A169">
        <f>玩家成长时间线!A169</f>
        <v>168</v>
      </c>
      <c r="B169">
        <f>玩家成长时间线!B169</f>
        <v>8</v>
      </c>
      <c r="C169">
        <f>IF(MOD(A169,通用估算系数!$B$9),MOD(A169,通用估算系数!$B$9),通用估算系数!$B$9)</f>
        <v>28</v>
      </c>
      <c r="D169">
        <f>SUM($E$2:E169)</f>
        <v>12997.011774712644</v>
      </c>
      <c r="E169">
        <f t="shared" si="12"/>
        <v>187.16274865900382</v>
      </c>
      <c r="F169">
        <f>VLOOKUP(C169,[1]基础经济系数!$B$194:$H$221,7,FALSE)</f>
        <v>0</v>
      </c>
      <c r="G169">
        <f t="shared" si="13"/>
        <v>50</v>
      </c>
      <c r="H169">
        <f t="shared" si="14"/>
        <v>5.3055555555555554</v>
      </c>
      <c r="I169">
        <f>3*宝箱投放计算!D169</f>
        <v>7.5684000000000005</v>
      </c>
      <c r="J169">
        <f>5*宝箱投放计算!E169</f>
        <v>9</v>
      </c>
      <c r="K169">
        <f t="shared" si="17"/>
        <v>2.4137931034482758</v>
      </c>
      <c r="L169">
        <f>IF(B169=B168,0,VLOOKUP(B169,通用估算系数!$AK$1:$AL$11,2,FALSE))</f>
        <v>0</v>
      </c>
      <c r="M169">
        <f t="shared" si="15"/>
        <v>100</v>
      </c>
      <c r="N169">
        <f t="shared" si="16"/>
        <v>12.875</v>
      </c>
      <c r="O169">
        <f>IFERROR(VLOOKUP(A169,[1]游戏时长规划!$AE$3:$AL$33,8,FALSE),0)</f>
        <v>0</v>
      </c>
      <c r="P169">
        <f>IFERROR(VLOOKUP(A169,[1]基础经济系数!$J$123:$O$153,6,FALSE),0)</f>
        <v>0</v>
      </c>
    </row>
    <row r="170" spans="1:16" x14ac:dyDescent="0.2">
      <c r="A170">
        <f>玩家成长时间线!A170</f>
        <v>169</v>
      </c>
      <c r="B170">
        <f>玩家成长时间线!B170</f>
        <v>8</v>
      </c>
      <c r="C170">
        <f>IF(MOD(A170,通用估算系数!$B$9),MOD(A170,通用估算系数!$B$9),通用估算系数!$B$9)</f>
        <v>1</v>
      </c>
      <c r="D170">
        <f>SUM($E$2:E170)</f>
        <v>13033.364523371649</v>
      </c>
      <c r="E170">
        <f t="shared" si="12"/>
        <v>36.352748659003829</v>
      </c>
      <c r="F170">
        <f>VLOOKUP(C170,[1]基础经济系数!$B$194:$H$221,7,FALSE)</f>
        <v>0</v>
      </c>
      <c r="G170">
        <f t="shared" si="13"/>
        <v>0</v>
      </c>
      <c r="H170">
        <f t="shared" si="14"/>
        <v>5.3055555555555554</v>
      </c>
      <c r="I170">
        <f>3*宝箱投放计算!D170</f>
        <v>6.7584</v>
      </c>
      <c r="J170">
        <f>5*宝箱投放计算!E170</f>
        <v>9</v>
      </c>
      <c r="K170">
        <f t="shared" si="17"/>
        <v>2.4137931034482758</v>
      </c>
      <c r="L170">
        <f>IF(B170=B169,0,VLOOKUP(B170,通用估算系数!$AK$1:$AL$11,2,FALSE))</f>
        <v>0</v>
      </c>
      <c r="M170">
        <f t="shared" si="15"/>
        <v>0</v>
      </c>
      <c r="N170">
        <f t="shared" si="16"/>
        <v>12.875</v>
      </c>
      <c r="O170">
        <f>IFERROR(VLOOKUP(A170,[1]游戏时长规划!$AE$3:$AL$33,8,FALSE),0)</f>
        <v>0</v>
      </c>
      <c r="P170">
        <f>IFERROR(VLOOKUP(A170,[1]基础经济系数!$J$123:$O$153,6,FALSE),0)</f>
        <v>0</v>
      </c>
    </row>
    <row r="171" spans="1:16" x14ac:dyDescent="0.2">
      <c r="A171">
        <f>玩家成长时间线!A171</f>
        <v>170</v>
      </c>
      <c r="B171">
        <f>玩家成长时间线!B171</f>
        <v>8</v>
      </c>
      <c r="C171">
        <f>IF(MOD(A171,通用估算系数!$B$9),MOD(A171,通用估算系数!$B$9),通用估算系数!$B$9)</f>
        <v>2</v>
      </c>
      <c r="D171">
        <f>SUM($E$2:E171)</f>
        <v>13069.897272030652</v>
      </c>
      <c r="E171">
        <f t="shared" si="12"/>
        <v>36.532748659003829</v>
      </c>
      <c r="F171">
        <f>VLOOKUP(C171,[1]基础经济系数!$B$194:$H$221,7,FALSE)</f>
        <v>0</v>
      </c>
      <c r="G171">
        <f t="shared" si="13"/>
        <v>0</v>
      </c>
      <c r="H171">
        <f t="shared" si="14"/>
        <v>5.3055555555555554</v>
      </c>
      <c r="I171">
        <f>3*宝箱投放计算!D171</f>
        <v>6.9384000000000006</v>
      </c>
      <c r="J171">
        <f>5*宝箱投放计算!E171</f>
        <v>9</v>
      </c>
      <c r="K171">
        <f t="shared" si="17"/>
        <v>2.4137931034482758</v>
      </c>
      <c r="L171">
        <f>IF(B171=B170,0,VLOOKUP(B171,通用估算系数!$AK$1:$AL$11,2,FALSE))</f>
        <v>0</v>
      </c>
      <c r="M171">
        <f t="shared" si="15"/>
        <v>0</v>
      </c>
      <c r="N171">
        <f t="shared" si="16"/>
        <v>12.875</v>
      </c>
      <c r="O171">
        <f>IFERROR(VLOOKUP(A171,[1]游戏时长规划!$AE$3:$AL$33,8,FALSE),0)</f>
        <v>0</v>
      </c>
      <c r="P171">
        <f>IFERROR(VLOOKUP(A171,[1]基础经济系数!$J$123:$O$153,6,FALSE),0)</f>
        <v>0</v>
      </c>
    </row>
    <row r="172" spans="1:16" x14ac:dyDescent="0.2">
      <c r="A172">
        <f>玩家成长时间线!A172</f>
        <v>171</v>
      </c>
      <c r="B172">
        <f>玩家成长时间线!B172</f>
        <v>9</v>
      </c>
      <c r="C172">
        <f>IF(MOD(A172,通用估算系数!$B$9),MOD(A172,通用估算系数!$B$9),通用估算系数!$B$9)</f>
        <v>3</v>
      </c>
      <c r="D172">
        <f>SUM($E$2:E172)</f>
        <v>13108.560020689656</v>
      </c>
      <c r="E172">
        <f t="shared" si="12"/>
        <v>38.662748659003832</v>
      </c>
      <c r="F172">
        <f>VLOOKUP(C172,[1]基础经济系数!$B$194:$H$221,7,FALSE)</f>
        <v>0</v>
      </c>
      <c r="G172">
        <f t="shared" si="13"/>
        <v>0</v>
      </c>
      <c r="H172">
        <f t="shared" si="14"/>
        <v>5.3055555555555554</v>
      </c>
      <c r="I172">
        <f>3*宝箱投放计算!D172</f>
        <v>6.8184000000000005</v>
      </c>
      <c r="J172">
        <f>5*宝箱投放计算!E172</f>
        <v>11.25</v>
      </c>
      <c r="K172">
        <f t="shared" si="17"/>
        <v>2.4137931034482758</v>
      </c>
      <c r="L172">
        <f>IF(B172=B171,0,VLOOKUP(B172,通用估算系数!$AK$1:$AL$11,2,FALSE))</f>
        <v>0</v>
      </c>
      <c r="M172">
        <f t="shared" si="15"/>
        <v>0</v>
      </c>
      <c r="N172">
        <f t="shared" si="16"/>
        <v>12.875</v>
      </c>
      <c r="O172">
        <f>IFERROR(VLOOKUP(A172,[1]游戏时长规划!$AE$3:$AL$33,8,FALSE),0)</f>
        <v>0</v>
      </c>
      <c r="P172">
        <f>IFERROR(VLOOKUP(A172,[1]基础经济系数!$J$123:$O$153,6,FALSE),0)</f>
        <v>0</v>
      </c>
    </row>
    <row r="173" spans="1:16" x14ac:dyDescent="0.2">
      <c r="A173">
        <f>玩家成长时间线!A173</f>
        <v>172</v>
      </c>
      <c r="B173">
        <f>玩家成长时间线!B173</f>
        <v>9</v>
      </c>
      <c r="C173">
        <f>IF(MOD(A173,通用估算系数!$B$9),MOD(A173,通用估算系数!$B$9),通用估算系数!$B$9)</f>
        <v>4</v>
      </c>
      <c r="D173">
        <f>SUM($E$2:E173)</f>
        <v>13147.252769348659</v>
      </c>
      <c r="E173">
        <f t="shared" si="12"/>
        <v>38.692748659003833</v>
      </c>
      <c r="F173">
        <f>VLOOKUP(C173,[1]基础经济系数!$B$194:$H$221,7,FALSE)</f>
        <v>0</v>
      </c>
      <c r="G173">
        <f t="shared" si="13"/>
        <v>0</v>
      </c>
      <c r="H173">
        <f t="shared" si="14"/>
        <v>5.3055555555555554</v>
      </c>
      <c r="I173">
        <f>3*宝箱投放计算!D173</f>
        <v>6.8483999999999998</v>
      </c>
      <c r="J173">
        <f>5*宝箱投放计算!E173</f>
        <v>11.25</v>
      </c>
      <c r="K173">
        <f t="shared" si="17"/>
        <v>2.4137931034482758</v>
      </c>
      <c r="L173">
        <f>IF(B173=B172,0,VLOOKUP(B173,通用估算系数!$AK$1:$AL$11,2,FALSE))</f>
        <v>0</v>
      </c>
      <c r="M173">
        <f t="shared" si="15"/>
        <v>0</v>
      </c>
      <c r="N173">
        <f t="shared" si="16"/>
        <v>12.875</v>
      </c>
      <c r="O173">
        <f>IFERROR(VLOOKUP(A173,[1]游戏时长规划!$AE$3:$AL$33,8,FALSE),0)</f>
        <v>0</v>
      </c>
      <c r="P173">
        <f>IFERROR(VLOOKUP(A173,[1]基础经济系数!$J$123:$O$153,6,FALSE),0)</f>
        <v>0</v>
      </c>
    </row>
    <row r="174" spans="1:16" x14ac:dyDescent="0.2">
      <c r="A174">
        <f>玩家成长时间线!A174</f>
        <v>173</v>
      </c>
      <c r="B174">
        <f>玩家成长时间线!B174</f>
        <v>9</v>
      </c>
      <c r="C174">
        <f>IF(MOD(A174,通用估算系数!$B$9),MOD(A174,通用估算系数!$B$9),通用估算系数!$B$9)</f>
        <v>5</v>
      </c>
      <c r="D174">
        <f>SUM($E$2:E174)</f>
        <v>13186.275518007664</v>
      </c>
      <c r="E174">
        <f t="shared" si="12"/>
        <v>39.022748659003831</v>
      </c>
      <c r="F174">
        <f>VLOOKUP(C174,[1]基础经济系数!$B$194:$H$221,7,FALSE)</f>
        <v>0</v>
      </c>
      <c r="G174">
        <f t="shared" si="13"/>
        <v>0</v>
      </c>
      <c r="H174">
        <f t="shared" si="14"/>
        <v>5.3055555555555554</v>
      </c>
      <c r="I174">
        <f>3*宝箱投放计算!D174</f>
        <v>7.1783999999999999</v>
      </c>
      <c r="J174">
        <f>5*宝箱投放计算!E174</f>
        <v>11.25</v>
      </c>
      <c r="K174">
        <f t="shared" si="17"/>
        <v>2.4137931034482758</v>
      </c>
      <c r="L174">
        <f>IF(B174=B173,0,VLOOKUP(B174,通用估算系数!$AK$1:$AL$11,2,FALSE))</f>
        <v>0</v>
      </c>
      <c r="M174">
        <f t="shared" si="15"/>
        <v>0</v>
      </c>
      <c r="N174">
        <f t="shared" si="16"/>
        <v>12.875</v>
      </c>
      <c r="O174">
        <f>IFERROR(VLOOKUP(A174,[1]游戏时长规划!$AE$3:$AL$33,8,FALSE),0)</f>
        <v>0</v>
      </c>
      <c r="P174">
        <f>IFERROR(VLOOKUP(A174,[1]基础经济系数!$J$123:$O$153,6,FALSE),0)</f>
        <v>0</v>
      </c>
    </row>
    <row r="175" spans="1:16" x14ac:dyDescent="0.2">
      <c r="A175">
        <f>玩家成长时间线!A175</f>
        <v>174</v>
      </c>
      <c r="B175">
        <f>玩家成长时间线!B175</f>
        <v>10</v>
      </c>
      <c r="C175">
        <f>IF(MOD(A175,通用估算系数!$B$9),MOD(A175,通用估算系数!$B$9),通用估算系数!$B$9)</f>
        <v>6</v>
      </c>
      <c r="D175">
        <f>SUM($E$2:E175)</f>
        <v>13375.028266666668</v>
      </c>
      <c r="E175">
        <f t="shared" si="12"/>
        <v>188.75274865900383</v>
      </c>
      <c r="F175">
        <f>VLOOKUP(C175,[1]基础经济系数!$B$194:$H$221,7,FALSE)</f>
        <v>50</v>
      </c>
      <c r="G175">
        <f t="shared" si="13"/>
        <v>0</v>
      </c>
      <c r="H175">
        <f t="shared" si="14"/>
        <v>5.3055555555555554</v>
      </c>
      <c r="I175">
        <f>3*宝箱投放计算!D175</f>
        <v>6.9084000000000003</v>
      </c>
      <c r="J175">
        <f>5*宝箱投放计算!E175</f>
        <v>11.25</v>
      </c>
      <c r="K175">
        <f t="shared" si="17"/>
        <v>2.4137931034482758</v>
      </c>
      <c r="L175">
        <f>IF(B175=B174,0,VLOOKUP(B175,通用估算系数!$AK$1:$AL$11,2,FALSE))</f>
        <v>100</v>
      </c>
      <c r="M175">
        <f t="shared" si="15"/>
        <v>0</v>
      </c>
      <c r="N175">
        <f t="shared" si="16"/>
        <v>12.875</v>
      </c>
      <c r="O175">
        <f>IFERROR(VLOOKUP(A175,[1]游戏时长规划!$AE$3:$AL$33,8,FALSE),0)</f>
        <v>0</v>
      </c>
      <c r="P175">
        <f>IFERROR(VLOOKUP(A175,[1]基础经济系数!$J$123:$O$153,6,FALSE),0)</f>
        <v>0</v>
      </c>
    </row>
    <row r="176" spans="1:16" x14ac:dyDescent="0.2">
      <c r="A176">
        <f>玩家成长时间线!A176</f>
        <v>175</v>
      </c>
      <c r="B176">
        <f>玩家成长时间线!B176</f>
        <v>10</v>
      </c>
      <c r="C176">
        <f>IF(MOD(A176,通用估算系数!$B$9),MOD(A176,通用估算系数!$B$9),通用估算系数!$B$9)</f>
        <v>7</v>
      </c>
      <c r="D176">
        <f>SUM($E$2:E176)</f>
        <v>13463.811015325671</v>
      </c>
      <c r="E176">
        <f t="shared" si="12"/>
        <v>88.782748659003829</v>
      </c>
      <c r="F176">
        <f>VLOOKUP(C176,[1]基础经济系数!$B$194:$H$221,7,FALSE)</f>
        <v>0</v>
      </c>
      <c r="G176">
        <f t="shared" si="13"/>
        <v>50</v>
      </c>
      <c r="H176">
        <f t="shared" si="14"/>
        <v>5.3055555555555554</v>
      </c>
      <c r="I176">
        <f>3*宝箱投放计算!D176</f>
        <v>6.9384000000000006</v>
      </c>
      <c r="J176">
        <f>5*宝箱投放计算!E176</f>
        <v>11.25</v>
      </c>
      <c r="K176">
        <f t="shared" si="17"/>
        <v>2.4137931034482758</v>
      </c>
      <c r="L176">
        <f>IF(B176=B175,0,VLOOKUP(B176,通用估算系数!$AK$1:$AL$11,2,FALSE))</f>
        <v>0</v>
      </c>
      <c r="M176">
        <f t="shared" si="15"/>
        <v>0</v>
      </c>
      <c r="N176">
        <f t="shared" si="16"/>
        <v>12.875</v>
      </c>
      <c r="O176">
        <f>IFERROR(VLOOKUP(A176,[1]游戏时长规划!$AE$3:$AL$33,8,FALSE),0)</f>
        <v>0</v>
      </c>
      <c r="P176">
        <f>IFERROR(VLOOKUP(A176,[1]基础经济系数!$J$123:$O$153,6,FALSE),0)</f>
        <v>0</v>
      </c>
    </row>
    <row r="177" spans="1:16" x14ac:dyDescent="0.2">
      <c r="A177">
        <f>玩家成长时间线!A177</f>
        <v>176</v>
      </c>
      <c r="B177">
        <f>玩家成长时间线!B177</f>
        <v>10</v>
      </c>
      <c r="C177">
        <f>IF(MOD(A177,通用估算系数!$B$9),MOD(A177,通用估算系数!$B$9),通用估算系数!$B$9)</f>
        <v>8</v>
      </c>
      <c r="D177">
        <f>SUM($E$2:E177)</f>
        <v>13502.623763984675</v>
      </c>
      <c r="E177">
        <f t="shared" si="12"/>
        <v>38.81274865900383</v>
      </c>
      <c r="F177">
        <f>VLOOKUP(C177,[1]基础经济系数!$B$194:$H$221,7,FALSE)</f>
        <v>0</v>
      </c>
      <c r="G177">
        <f t="shared" si="13"/>
        <v>0</v>
      </c>
      <c r="H177">
        <f t="shared" si="14"/>
        <v>5.3055555555555554</v>
      </c>
      <c r="I177">
        <f>3*宝箱投放计算!D177</f>
        <v>6.9683999999999999</v>
      </c>
      <c r="J177">
        <f>5*宝箱投放计算!E177</f>
        <v>11.25</v>
      </c>
      <c r="K177">
        <f t="shared" si="17"/>
        <v>2.4137931034482758</v>
      </c>
      <c r="L177">
        <f>IF(B177=B176,0,VLOOKUP(B177,通用估算系数!$AK$1:$AL$11,2,FALSE))</f>
        <v>0</v>
      </c>
      <c r="M177">
        <f t="shared" si="15"/>
        <v>0</v>
      </c>
      <c r="N177">
        <f t="shared" si="16"/>
        <v>12.875</v>
      </c>
      <c r="O177">
        <f>IFERROR(VLOOKUP(A177,[1]游戏时长规划!$AE$3:$AL$33,8,FALSE),0)</f>
        <v>0</v>
      </c>
      <c r="P177">
        <f>IFERROR(VLOOKUP(A177,[1]基础经济系数!$J$123:$O$153,6,FALSE),0)</f>
        <v>0</v>
      </c>
    </row>
    <row r="178" spans="1:16" x14ac:dyDescent="0.2">
      <c r="A178">
        <f>玩家成长时间线!A178</f>
        <v>177</v>
      </c>
      <c r="B178">
        <f>玩家成长时间线!B178</f>
        <v>10</v>
      </c>
      <c r="C178">
        <f>IF(MOD(A178,通用估算系数!$B$9),MOD(A178,通用估算系数!$B$9),通用估算系数!$B$9)</f>
        <v>9</v>
      </c>
      <c r="D178">
        <f>SUM($E$2:E178)</f>
        <v>13542.066512643678</v>
      </c>
      <c r="E178">
        <f t="shared" si="12"/>
        <v>39.442748659003833</v>
      </c>
      <c r="F178">
        <f>VLOOKUP(C178,[1]基础经济系数!$B$194:$H$221,7,FALSE)</f>
        <v>0</v>
      </c>
      <c r="G178">
        <f t="shared" si="13"/>
        <v>0</v>
      </c>
      <c r="H178">
        <f t="shared" si="14"/>
        <v>5.3055555555555554</v>
      </c>
      <c r="I178">
        <f>3*宝箱投放计算!D178</f>
        <v>7.5983999999999998</v>
      </c>
      <c r="J178">
        <f>5*宝箱投放计算!E178</f>
        <v>11.25</v>
      </c>
      <c r="K178">
        <f t="shared" si="17"/>
        <v>2.4137931034482758</v>
      </c>
      <c r="L178">
        <f>IF(B178=B177,0,VLOOKUP(B178,通用估算系数!$AK$1:$AL$11,2,FALSE))</f>
        <v>0</v>
      </c>
      <c r="M178">
        <f t="shared" si="15"/>
        <v>0</v>
      </c>
      <c r="N178">
        <f t="shared" si="16"/>
        <v>12.875</v>
      </c>
      <c r="O178">
        <f>IFERROR(VLOOKUP(A178,[1]游戏时长规划!$AE$3:$AL$33,8,FALSE),0)</f>
        <v>0</v>
      </c>
      <c r="P178">
        <f>IFERROR(VLOOKUP(A178,[1]基础经济系数!$J$123:$O$153,6,FALSE),0)</f>
        <v>0</v>
      </c>
    </row>
    <row r="179" spans="1:16" x14ac:dyDescent="0.2">
      <c r="A179">
        <f>玩家成长时间线!A179</f>
        <v>178</v>
      </c>
      <c r="B179">
        <f>玩家成长时间线!B179</f>
        <v>10</v>
      </c>
      <c r="C179">
        <f>IF(MOD(A179,通用估算系数!$B$9),MOD(A179,通用估算系数!$B$9),通用估算系数!$B$9)</f>
        <v>10</v>
      </c>
      <c r="D179">
        <f>SUM($E$2:E179)</f>
        <v>13580.939261302681</v>
      </c>
      <c r="E179">
        <f t="shared" si="12"/>
        <v>38.872748659003832</v>
      </c>
      <c r="F179">
        <f>VLOOKUP(C179,[1]基础经济系数!$B$194:$H$221,7,FALSE)</f>
        <v>0</v>
      </c>
      <c r="G179">
        <f t="shared" si="13"/>
        <v>0</v>
      </c>
      <c r="H179">
        <f t="shared" si="14"/>
        <v>5.3055555555555554</v>
      </c>
      <c r="I179">
        <f>3*宝箱投放计算!D179</f>
        <v>7.0283999999999995</v>
      </c>
      <c r="J179">
        <f>5*宝箱投放计算!E179</f>
        <v>11.25</v>
      </c>
      <c r="K179">
        <f t="shared" si="17"/>
        <v>2.4137931034482758</v>
      </c>
      <c r="L179">
        <f>IF(B179=B178,0,VLOOKUP(B179,通用估算系数!$AK$1:$AL$11,2,FALSE))</f>
        <v>0</v>
      </c>
      <c r="M179">
        <f t="shared" si="15"/>
        <v>0</v>
      </c>
      <c r="N179">
        <f t="shared" si="16"/>
        <v>12.875</v>
      </c>
      <c r="O179">
        <f>IFERROR(VLOOKUP(A179,[1]游戏时长规划!$AE$3:$AL$33,8,FALSE),0)</f>
        <v>0</v>
      </c>
      <c r="P179">
        <f>IFERROR(VLOOKUP(A179,[1]基础经济系数!$J$123:$O$153,6,FALSE),0)</f>
        <v>0</v>
      </c>
    </row>
    <row r="180" spans="1:16" x14ac:dyDescent="0.2">
      <c r="A180">
        <f>玩家成长时间线!A180</f>
        <v>179</v>
      </c>
      <c r="B180">
        <f>玩家成长时间线!B180</f>
        <v>10</v>
      </c>
      <c r="C180">
        <f>IF(MOD(A180,通用估算系数!$B$9),MOD(A180,通用估算系数!$B$9),通用估算系数!$B$9)</f>
        <v>11</v>
      </c>
      <c r="D180">
        <f>SUM($E$2:E180)</f>
        <v>13619.842009961685</v>
      </c>
      <c r="E180">
        <f t="shared" si="12"/>
        <v>38.902748659003834</v>
      </c>
      <c r="F180">
        <f>VLOOKUP(C180,[1]基础经济系数!$B$194:$H$221,7,FALSE)</f>
        <v>0</v>
      </c>
      <c r="G180">
        <f t="shared" si="13"/>
        <v>0</v>
      </c>
      <c r="H180">
        <f t="shared" si="14"/>
        <v>5.3055555555555554</v>
      </c>
      <c r="I180">
        <f>3*宝箱投放计算!D180</f>
        <v>7.0584000000000007</v>
      </c>
      <c r="J180">
        <f>5*宝箱投放计算!E180</f>
        <v>11.25</v>
      </c>
      <c r="K180">
        <f t="shared" si="17"/>
        <v>2.4137931034482758</v>
      </c>
      <c r="L180">
        <f>IF(B180=B179,0,VLOOKUP(B180,通用估算系数!$AK$1:$AL$11,2,FALSE))</f>
        <v>0</v>
      </c>
      <c r="M180">
        <f t="shared" si="15"/>
        <v>0</v>
      </c>
      <c r="N180">
        <f t="shared" si="16"/>
        <v>12.875</v>
      </c>
      <c r="O180">
        <f>IFERROR(VLOOKUP(A180,[1]游戏时长规划!$AE$3:$AL$33,8,FALSE),0)</f>
        <v>0</v>
      </c>
      <c r="P180">
        <f>IFERROR(VLOOKUP(A180,[1]基础经济系数!$J$123:$O$153,6,FALSE),0)</f>
        <v>0</v>
      </c>
    </row>
    <row r="181" spans="1:16" x14ac:dyDescent="0.2">
      <c r="A181">
        <f>玩家成长时间线!A181</f>
        <v>180</v>
      </c>
      <c r="B181">
        <f>玩家成长时间线!B181</f>
        <v>10</v>
      </c>
      <c r="C181">
        <f>IF(MOD(A181,通用估算系数!$B$9),MOD(A181,通用估算系数!$B$9),通用估算系数!$B$9)</f>
        <v>12</v>
      </c>
      <c r="D181">
        <f>SUM($E$2:E181)</f>
        <v>13659.374758620688</v>
      </c>
      <c r="E181">
        <f t="shared" si="12"/>
        <v>39.532748659003829</v>
      </c>
      <c r="F181">
        <f>VLOOKUP(C181,[1]基础经济系数!$B$194:$H$221,7,FALSE)</f>
        <v>0</v>
      </c>
      <c r="G181">
        <f t="shared" si="13"/>
        <v>0</v>
      </c>
      <c r="H181">
        <f t="shared" si="14"/>
        <v>5.3055555555555554</v>
      </c>
      <c r="I181">
        <f>3*宝箱投放计算!D181</f>
        <v>7.6883999999999997</v>
      </c>
      <c r="J181">
        <f>5*宝箱投放计算!E181</f>
        <v>11.25</v>
      </c>
      <c r="K181">
        <f t="shared" si="17"/>
        <v>2.4137931034482758</v>
      </c>
      <c r="L181">
        <f>IF(B181=B180,0,VLOOKUP(B181,通用估算系数!$AK$1:$AL$11,2,FALSE))</f>
        <v>0</v>
      </c>
      <c r="M181">
        <f t="shared" si="15"/>
        <v>0</v>
      </c>
      <c r="N181">
        <f t="shared" si="16"/>
        <v>12.875</v>
      </c>
      <c r="O181">
        <f>IFERROR(VLOOKUP(A181,[1]游戏时长规划!$AE$3:$AL$33,8,FALSE),0)</f>
        <v>0</v>
      </c>
      <c r="P181">
        <f>IFERROR(VLOOKUP(A181,[1]基础经济系数!$J$123:$O$153,6,FALSE),0)</f>
        <v>0</v>
      </c>
    </row>
    <row r="182" spans="1:16" x14ac:dyDescent="0.2">
      <c r="A182">
        <f>玩家成长时间线!A182</f>
        <v>181</v>
      </c>
      <c r="B182">
        <f>玩家成长时间线!B182</f>
        <v>10</v>
      </c>
      <c r="C182">
        <f>IF(MOD(A182,通用估算系数!$B$9),MOD(A182,通用估算系数!$B$9),通用估算系数!$B$9)</f>
        <v>13</v>
      </c>
      <c r="D182">
        <f>SUM($E$2:E182)</f>
        <v>13798.337507279692</v>
      </c>
      <c r="E182">
        <f t="shared" si="12"/>
        <v>138.96274865900381</v>
      </c>
      <c r="F182">
        <f>VLOOKUP(C182,[1]基础经济系数!$B$194:$H$221,7,FALSE)</f>
        <v>100</v>
      </c>
      <c r="G182">
        <f t="shared" si="13"/>
        <v>0</v>
      </c>
      <c r="H182">
        <f t="shared" si="14"/>
        <v>5.3055555555555554</v>
      </c>
      <c r="I182">
        <f>3*宝箱投放计算!D182</f>
        <v>7.1183999999999994</v>
      </c>
      <c r="J182">
        <f>5*宝箱投放计算!E182</f>
        <v>11.25</v>
      </c>
      <c r="K182">
        <f t="shared" si="17"/>
        <v>2.4137931034482758</v>
      </c>
      <c r="L182">
        <f>IF(B182=B181,0,VLOOKUP(B182,通用估算系数!$AK$1:$AL$11,2,FALSE))</f>
        <v>0</v>
      </c>
      <c r="M182">
        <f t="shared" si="15"/>
        <v>0</v>
      </c>
      <c r="N182">
        <f t="shared" si="16"/>
        <v>12.875</v>
      </c>
      <c r="O182">
        <f>IFERROR(VLOOKUP(A182,[1]游戏时长规划!$AE$3:$AL$33,8,FALSE),0)</f>
        <v>0</v>
      </c>
      <c r="P182">
        <f>IFERROR(VLOOKUP(A182,[1]基础经济系数!$J$123:$O$153,6,FALSE),0)</f>
        <v>0</v>
      </c>
    </row>
    <row r="183" spans="1:16" x14ac:dyDescent="0.2">
      <c r="A183">
        <f>玩家成长时间线!A183</f>
        <v>182</v>
      </c>
      <c r="B183">
        <f>玩家成长时间线!B183</f>
        <v>8</v>
      </c>
      <c r="C183">
        <f>IF(MOD(A183,通用估算系数!$B$9),MOD(A183,通用估算系数!$B$9),通用估算系数!$B$9)</f>
        <v>14</v>
      </c>
      <c r="D183">
        <f>SUM($E$2:E183)</f>
        <v>13885.080255938696</v>
      </c>
      <c r="E183">
        <f t="shared" si="12"/>
        <v>86.742748659003823</v>
      </c>
      <c r="F183">
        <f>VLOOKUP(C183,[1]基础经济系数!$B$194:$H$221,7,FALSE)</f>
        <v>0</v>
      </c>
      <c r="G183">
        <f t="shared" si="13"/>
        <v>50</v>
      </c>
      <c r="H183">
        <f t="shared" si="14"/>
        <v>5.3055555555555554</v>
      </c>
      <c r="I183">
        <f>3*宝箱投放计算!D183</f>
        <v>7.1484000000000005</v>
      </c>
      <c r="J183">
        <f>5*宝箱投放计算!E183</f>
        <v>9</v>
      </c>
      <c r="K183">
        <f t="shared" si="17"/>
        <v>2.4137931034482758</v>
      </c>
      <c r="L183">
        <f>IF(B183=B182,0,VLOOKUP(B183,通用估算系数!$AK$1:$AL$11,2,FALSE))</f>
        <v>0</v>
      </c>
      <c r="M183">
        <f t="shared" si="15"/>
        <v>0</v>
      </c>
      <c r="N183">
        <f t="shared" si="16"/>
        <v>12.875</v>
      </c>
      <c r="O183">
        <f>IFERROR(VLOOKUP(A183,[1]游戏时长规划!$AE$3:$AL$33,8,FALSE),0)</f>
        <v>0</v>
      </c>
      <c r="P183">
        <f>IFERROR(VLOOKUP(A183,[1]基础经济系数!$J$123:$O$153,6,FALSE),0)</f>
        <v>0</v>
      </c>
    </row>
    <row r="184" spans="1:16" x14ac:dyDescent="0.2">
      <c r="A184">
        <f>玩家成长时间线!A184</f>
        <v>183</v>
      </c>
      <c r="B184">
        <f>玩家成长时间线!B184</f>
        <v>8</v>
      </c>
      <c r="C184">
        <f>IF(MOD(A184,通用估算系数!$B$9),MOD(A184,通用估算系数!$B$9),通用估算系数!$B$9)</f>
        <v>15</v>
      </c>
      <c r="D184">
        <f>SUM($E$2:E184)</f>
        <v>13921.8530045977</v>
      </c>
      <c r="E184">
        <f t="shared" si="12"/>
        <v>36.772748659003831</v>
      </c>
      <c r="F184">
        <f>VLOOKUP(C184,[1]基础经济系数!$B$194:$H$221,7,FALSE)</f>
        <v>0</v>
      </c>
      <c r="G184">
        <f t="shared" si="13"/>
        <v>0</v>
      </c>
      <c r="H184">
        <f t="shared" si="14"/>
        <v>5.3055555555555554</v>
      </c>
      <c r="I184">
        <f>3*宝箱投放计算!D184</f>
        <v>7.1783999999999999</v>
      </c>
      <c r="J184">
        <f>5*宝箱投放计算!E184</f>
        <v>9</v>
      </c>
      <c r="K184">
        <f t="shared" si="17"/>
        <v>2.4137931034482758</v>
      </c>
      <c r="L184">
        <f>IF(B184=B183,0,VLOOKUP(B184,通用估算系数!$AK$1:$AL$11,2,FALSE))</f>
        <v>0</v>
      </c>
      <c r="M184">
        <f t="shared" si="15"/>
        <v>0</v>
      </c>
      <c r="N184">
        <f t="shared" si="16"/>
        <v>12.875</v>
      </c>
      <c r="O184">
        <f>IFERROR(VLOOKUP(A184,[1]游戏时长规划!$AE$3:$AL$33,8,FALSE),0)</f>
        <v>0</v>
      </c>
      <c r="P184">
        <f>IFERROR(VLOOKUP(A184,[1]基础经济系数!$J$123:$O$153,6,FALSE),0)</f>
        <v>0</v>
      </c>
    </row>
    <row r="185" spans="1:16" x14ac:dyDescent="0.2">
      <c r="A185">
        <f>玩家成长时间线!A185</f>
        <v>184</v>
      </c>
      <c r="B185">
        <f>玩家成长时间线!B185</f>
        <v>8</v>
      </c>
      <c r="C185">
        <f>IF(MOD(A185,通用估算系数!$B$9),MOD(A185,通用估算系数!$B$9),通用估算系数!$B$9)</f>
        <v>16</v>
      </c>
      <c r="D185">
        <f>SUM($E$2:E185)</f>
        <v>13959.255753256704</v>
      </c>
      <c r="E185">
        <f t="shared" si="12"/>
        <v>37.402748659003834</v>
      </c>
      <c r="F185">
        <f>VLOOKUP(C185,[1]基础经济系数!$B$194:$H$221,7,FALSE)</f>
        <v>0</v>
      </c>
      <c r="G185">
        <f t="shared" si="13"/>
        <v>0</v>
      </c>
      <c r="H185">
        <f t="shared" si="14"/>
        <v>5.3055555555555554</v>
      </c>
      <c r="I185">
        <f>3*宝箱投放计算!D185</f>
        <v>7.8083999999999989</v>
      </c>
      <c r="J185">
        <f>5*宝箱投放计算!E185</f>
        <v>9</v>
      </c>
      <c r="K185">
        <f t="shared" si="17"/>
        <v>2.4137931034482758</v>
      </c>
      <c r="L185">
        <f>IF(B185=B184,0,VLOOKUP(B185,通用估算系数!$AK$1:$AL$11,2,FALSE))</f>
        <v>0</v>
      </c>
      <c r="M185">
        <f t="shared" si="15"/>
        <v>0</v>
      </c>
      <c r="N185">
        <f t="shared" si="16"/>
        <v>12.875</v>
      </c>
      <c r="O185">
        <f>IFERROR(VLOOKUP(A185,[1]游戏时长规划!$AE$3:$AL$33,8,FALSE),0)</f>
        <v>0</v>
      </c>
      <c r="P185">
        <f>IFERROR(VLOOKUP(A185,[1]基础经济系数!$J$123:$O$153,6,FALSE),0)</f>
        <v>0</v>
      </c>
    </row>
    <row r="186" spans="1:16" x14ac:dyDescent="0.2">
      <c r="A186">
        <f>玩家成长时间线!A186</f>
        <v>185</v>
      </c>
      <c r="B186">
        <f>玩家成长时间线!B186</f>
        <v>9</v>
      </c>
      <c r="C186">
        <f>IF(MOD(A186,通用估算系数!$B$9),MOD(A186,通用估算系数!$B$9),通用估算系数!$B$9)</f>
        <v>17</v>
      </c>
      <c r="D186">
        <f>SUM($E$2:E186)</f>
        <v>13998.338501915709</v>
      </c>
      <c r="E186">
        <f t="shared" si="12"/>
        <v>39.082748659003833</v>
      </c>
      <c r="F186">
        <f>VLOOKUP(C186,[1]基础经济系数!$B$194:$H$221,7,FALSE)</f>
        <v>0</v>
      </c>
      <c r="G186">
        <f t="shared" si="13"/>
        <v>0</v>
      </c>
      <c r="H186">
        <f t="shared" si="14"/>
        <v>5.3055555555555554</v>
      </c>
      <c r="I186">
        <f>3*宝箱投放计算!D186</f>
        <v>7.2383999999999995</v>
      </c>
      <c r="J186">
        <f>5*宝箱投放计算!E186</f>
        <v>11.25</v>
      </c>
      <c r="K186">
        <f t="shared" si="17"/>
        <v>2.4137931034482758</v>
      </c>
      <c r="L186">
        <f>IF(B186=B185,0,VLOOKUP(B186,通用估算系数!$AK$1:$AL$11,2,FALSE))</f>
        <v>0</v>
      </c>
      <c r="M186">
        <f t="shared" si="15"/>
        <v>0</v>
      </c>
      <c r="N186">
        <f t="shared" si="16"/>
        <v>12.875</v>
      </c>
      <c r="O186">
        <f>IFERROR(VLOOKUP(A186,[1]游戏时长规划!$AE$3:$AL$33,8,FALSE),0)</f>
        <v>0</v>
      </c>
      <c r="P186">
        <f>IFERROR(VLOOKUP(A186,[1]基础经济系数!$J$123:$O$153,6,FALSE),0)</f>
        <v>0</v>
      </c>
    </row>
    <row r="187" spans="1:16" x14ac:dyDescent="0.2">
      <c r="A187">
        <f>玩家成长时间线!A187</f>
        <v>186</v>
      </c>
      <c r="B187">
        <f>玩家成长时间线!B187</f>
        <v>9</v>
      </c>
      <c r="C187">
        <f>IF(MOD(A187,通用估算系数!$B$9),MOD(A187,通用估算系数!$B$9),通用估算系数!$B$9)</f>
        <v>18</v>
      </c>
      <c r="D187">
        <f>SUM($E$2:E187)</f>
        <v>14037.451250574712</v>
      </c>
      <c r="E187">
        <f t="shared" si="12"/>
        <v>39.112748659003834</v>
      </c>
      <c r="F187">
        <f>VLOOKUP(C187,[1]基础经济系数!$B$194:$H$221,7,FALSE)</f>
        <v>0</v>
      </c>
      <c r="G187">
        <f t="shared" si="13"/>
        <v>0</v>
      </c>
      <c r="H187">
        <f t="shared" si="14"/>
        <v>5.3055555555555554</v>
      </c>
      <c r="I187">
        <f>3*宝箱投放计算!D187</f>
        <v>7.2683999999999997</v>
      </c>
      <c r="J187">
        <f>5*宝箱投放计算!E187</f>
        <v>11.25</v>
      </c>
      <c r="K187">
        <f t="shared" si="17"/>
        <v>2.4137931034482758</v>
      </c>
      <c r="L187">
        <f>IF(B187=B186,0,VLOOKUP(B187,通用估算系数!$AK$1:$AL$11,2,FALSE))</f>
        <v>0</v>
      </c>
      <c r="M187">
        <f t="shared" si="15"/>
        <v>0</v>
      </c>
      <c r="N187">
        <f t="shared" si="16"/>
        <v>12.875</v>
      </c>
      <c r="O187">
        <f>IFERROR(VLOOKUP(A187,[1]游戏时长规划!$AE$3:$AL$33,8,FALSE),0)</f>
        <v>0</v>
      </c>
      <c r="P187">
        <f>IFERROR(VLOOKUP(A187,[1]基础经济系数!$J$123:$O$153,6,FALSE),0)</f>
        <v>0</v>
      </c>
    </row>
    <row r="188" spans="1:16" x14ac:dyDescent="0.2">
      <c r="A188">
        <f>玩家成长时间线!A188</f>
        <v>187</v>
      </c>
      <c r="B188">
        <f>玩家成长时间线!B188</f>
        <v>9</v>
      </c>
      <c r="C188">
        <f>IF(MOD(A188,通用估算系数!$B$9),MOD(A188,通用估算系数!$B$9),通用估算系数!$B$9)</f>
        <v>19</v>
      </c>
      <c r="D188">
        <f>SUM($E$2:E188)</f>
        <v>14077.193999233716</v>
      </c>
      <c r="E188">
        <f t="shared" si="12"/>
        <v>39.74274865900383</v>
      </c>
      <c r="F188">
        <f>VLOOKUP(C188,[1]基础经济系数!$B$194:$H$221,7,FALSE)</f>
        <v>0</v>
      </c>
      <c r="G188">
        <f t="shared" si="13"/>
        <v>0</v>
      </c>
      <c r="H188">
        <f t="shared" si="14"/>
        <v>5.3055555555555554</v>
      </c>
      <c r="I188">
        <f>3*宝箱投放计算!D188</f>
        <v>7.8983999999999988</v>
      </c>
      <c r="J188">
        <f>5*宝箱投放计算!E188</f>
        <v>11.25</v>
      </c>
      <c r="K188">
        <f t="shared" si="17"/>
        <v>2.4137931034482758</v>
      </c>
      <c r="L188">
        <f>IF(B188=B187,0,VLOOKUP(B188,通用估算系数!$AK$1:$AL$11,2,FALSE))</f>
        <v>0</v>
      </c>
      <c r="M188">
        <f t="shared" si="15"/>
        <v>0</v>
      </c>
      <c r="N188">
        <f t="shared" si="16"/>
        <v>12.875</v>
      </c>
      <c r="O188">
        <f>IFERROR(VLOOKUP(A188,[1]游戏时长规划!$AE$3:$AL$33,8,FALSE),0)</f>
        <v>0</v>
      </c>
      <c r="P188">
        <f>IFERROR(VLOOKUP(A188,[1]基础经济系数!$J$123:$O$153,6,FALSE),0)</f>
        <v>0</v>
      </c>
    </row>
    <row r="189" spans="1:16" x14ac:dyDescent="0.2">
      <c r="A189">
        <f>玩家成长时间线!A189</f>
        <v>188</v>
      </c>
      <c r="B189">
        <f>玩家成长时间线!B189</f>
        <v>10</v>
      </c>
      <c r="C189">
        <f>IF(MOD(A189,通用估算系数!$B$9),MOD(A189,通用估算系数!$B$9),通用估算系数!$B$9)</f>
        <v>20</v>
      </c>
      <c r="D189">
        <f>SUM($E$2:E189)</f>
        <v>14316.36674789272</v>
      </c>
      <c r="E189">
        <f t="shared" si="12"/>
        <v>239.17274865900384</v>
      </c>
      <c r="F189">
        <f>VLOOKUP(C189,[1]基础经济系数!$B$194:$H$221,7,FALSE)</f>
        <v>100</v>
      </c>
      <c r="G189">
        <f t="shared" si="13"/>
        <v>0</v>
      </c>
      <c r="H189">
        <f t="shared" si="14"/>
        <v>5.3055555555555554</v>
      </c>
      <c r="I189">
        <f>3*宝箱投放计算!D189</f>
        <v>7.3284000000000002</v>
      </c>
      <c r="J189">
        <f>5*宝箱投放计算!E189</f>
        <v>11.25</v>
      </c>
      <c r="K189">
        <f t="shared" si="17"/>
        <v>2.4137931034482758</v>
      </c>
      <c r="L189">
        <f>IF(B189=B188,0,VLOOKUP(B189,通用估算系数!$AK$1:$AL$11,2,FALSE))</f>
        <v>100</v>
      </c>
      <c r="M189">
        <f t="shared" si="15"/>
        <v>0</v>
      </c>
      <c r="N189">
        <f t="shared" si="16"/>
        <v>12.875</v>
      </c>
      <c r="O189">
        <f>IFERROR(VLOOKUP(A189,[1]游戏时长规划!$AE$3:$AL$33,8,FALSE),0)</f>
        <v>0</v>
      </c>
      <c r="P189">
        <f>IFERROR(VLOOKUP(A189,[1]基础经济系数!$J$123:$O$153,6,FALSE),0)</f>
        <v>0</v>
      </c>
    </row>
    <row r="190" spans="1:16" x14ac:dyDescent="0.2">
      <c r="A190">
        <f>玩家成长时间线!A190</f>
        <v>189</v>
      </c>
      <c r="B190">
        <f>玩家成长时间线!B190</f>
        <v>10</v>
      </c>
      <c r="C190">
        <f>IF(MOD(A190,通用估算系数!$B$9),MOD(A190,通用估算系数!$B$9),通用估算系数!$B$9)</f>
        <v>21</v>
      </c>
      <c r="D190">
        <f>SUM($E$2:E190)</f>
        <v>14405.569496551723</v>
      </c>
      <c r="E190">
        <f t="shared" si="12"/>
        <v>89.202748659003831</v>
      </c>
      <c r="F190">
        <f>VLOOKUP(C190,[1]基础经济系数!$B$194:$H$221,7,FALSE)</f>
        <v>0</v>
      </c>
      <c r="G190">
        <f t="shared" si="13"/>
        <v>50</v>
      </c>
      <c r="H190">
        <f t="shared" si="14"/>
        <v>5.3055555555555554</v>
      </c>
      <c r="I190">
        <f>3*宝箱投放计算!D190</f>
        <v>7.3583999999999996</v>
      </c>
      <c r="J190">
        <f>5*宝箱投放计算!E190</f>
        <v>11.25</v>
      </c>
      <c r="K190">
        <f t="shared" si="17"/>
        <v>2.4137931034482758</v>
      </c>
      <c r="L190">
        <f>IF(B190=B189,0,VLOOKUP(B190,通用估算系数!$AK$1:$AL$11,2,FALSE))</f>
        <v>0</v>
      </c>
      <c r="M190">
        <f t="shared" si="15"/>
        <v>0</v>
      </c>
      <c r="N190">
        <f t="shared" si="16"/>
        <v>12.875</v>
      </c>
      <c r="O190">
        <f>IFERROR(VLOOKUP(A190,[1]游戏时长规划!$AE$3:$AL$33,8,FALSE),0)</f>
        <v>0</v>
      </c>
      <c r="P190">
        <f>IFERROR(VLOOKUP(A190,[1]基础经济系数!$J$123:$O$153,6,FALSE),0)</f>
        <v>0</v>
      </c>
    </row>
    <row r="191" spans="1:16" x14ac:dyDescent="0.2">
      <c r="A191">
        <f>玩家成长时间线!A191</f>
        <v>190</v>
      </c>
      <c r="B191">
        <f>玩家成长时间线!B191</f>
        <v>10</v>
      </c>
      <c r="C191">
        <f>IF(MOD(A191,通用估算系数!$B$9),MOD(A191,通用估算系数!$B$9),通用估算系数!$B$9)</f>
        <v>22</v>
      </c>
      <c r="D191">
        <f>SUM($E$2:E191)</f>
        <v>14444.802245210727</v>
      </c>
      <c r="E191">
        <f t="shared" si="12"/>
        <v>39.232748659003832</v>
      </c>
      <c r="F191">
        <f>VLOOKUP(C191,[1]基础经济系数!$B$194:$H$221,7,FALSE)</f>
        <v>0</v>
      </c>
      <c r="G191">
        <f t="shared" si="13"/>
        <v>0</v>
      </c>
      <c r="H191">
        <f t="shared" si="14"/>
        <v>5.3055555555555554</v>
      </c>
      <c r="I191">
        <f>3*宝箱投放计算!D191</f>
        <v>7.3884000000000007</v>
      </c>
      <c r="J191">
        <f>5*宝箱投放计算!E191</f>
        <v>11.25</v>
      </c>
      <c r="K191">
        <f t="shared" si="17"/>
        <v>2.4137931034482758</v>
      </c>
      <c r="L191">
        <f>IF(B191=B190,0,VLOOKUP(B191,通用估算系数!$AK$1:$AL$11,2,FALSE))</f>
        <v>0</v>
      </c>
      <c r="M191">
        <f t="shared" si="15"/>
        <v>0</v>
      </c>
      <c r="N191">
        <f t="shared" si="16"/>
        <v>12.875</v>
      </c>
      <c r="O191">
        <f>IFERROR(VLOOKUP(A191,[1]游戏时长规划!$AE$3:$AL$33,8,FALSE),0)</f>
        <v>0</v>
      </c>
      <c r="P191">
        <f>IFERROR(VLOOKUP(A191,[1]基础经济系数!$J$123:$O$153,6,FALSE),0)</f>
        <v>0</v>
      </c>
    </row>
    <row r="192" spans="1:16" x14ac:dyDescent="0.2">
      <c r="A192">
        <f>玩家成长时间线!A192</f>
        <v>191</v>
      </c>
      <c r="B192">
        <f>玩家成长时间线!B192</f>
        <v>10</v>
      </c>
      <c r="C192">
        <f>IF(MOD(A192,通用估算系数!$B$9),MOD(A192,通用估算系数!$B$9),通用估算系数!$B$9)</f>
        <v>23</v>
      </c>
      <c r="D192">
        <f>SUM($E$2:E192)</f>
        <v>14484.66499386973</v>
      </c>
      <c r="E192">
        <f t="shared" si="12"/>
        <v>39.862748659003834</v>
      </c>
      <c r="F192">
        <f>VLOOKUP(C192,[1]基础经济系数!$B$194:$H$221,7,FALSE)</f>
        <v>0</v>
      </c>
      <c r="G192">
        <f t="shared" si="13"/>
        <v>0</v>
      </c>
      <c r="H192">
        <f t="shared" si="14"/>
        <v>5.3055555555555554</v>
      </c>
      <c r="I192">
        <f>3*宝箱投放计算!D192</f>
        <v>8.0183999999999997</v>
      </c>
      <c r="J192">
        <f>5*宝箱投放计算!E192</f>
        <v>11.25</v>
      </c>
      <c r="K192">
        <f t="shared" si="17"/>
        <v>2.4137931034482758</v>
      </c>
      <c r="L192">
        <f>IF(B192=B191,0,VLOOKUP(B192,通用估算系数!$AK$1:$AL$11,2,FALSE))</f>
        <v>0</v>
      </c>
      <c r="M192">
        <f t="shared" si="15"/>
        <v>0</v>
      </c>
      <c r="N192">
        <f t="shared" si="16"/>
        <v>12.875</v>
      </c>
      <c r="O192">
        <f>IFERROR(VLOOKUP(A192,[1]游戏时长规划!$AE$3:$AL$33,8,FALSE),0)</f>
        <v>0</v>
      </c>
      <c r="P192">
        <f>IFERROR(VLOOKUP(A192,[1]基础经济系数!$J$123:$O$153,6,FALSE),0)</f>
        <v>0</v>
      </c>
    </row>
    <row r="193" spans="1:16" x14ac:dyDescent="0.2">
      <c r="A193">
        <f>玩家成长时间线!A193</f>
        <v>192</v>
      </c>
      <c r="B193">
        <f>玩家成长时间线!B193</f>
        <v>10</v>
      </c>
      <c r="C193">
        <f>IF(MOD(A193,通用估算系数!$B$9),MOD(A193,通用估算系数!$B$9),通用估算系数!$B$9)</f>
        <v>24</v>
      </c>
      <c r="D193">
        <f>SUM($E$2:E193)</f>
        <v>14523.957742528733</v>
      </c>
      <c r="E193">
        <f t="shared" si="12"/>
        <v>39.292748659003834</v>
      </c>
      <c r="F193">
        <f>VLOOKUP(C193,[1]基础经济系数!$B$194:$H$221,7,FALSE)</f>
        <v>0</v>
      </c>
      <c r="G193">
        <f t="shared" si="13"/>
        <v>0</v>
      </c>
      <c r="H193">
        <f t="shared" si="14"/>
        <v>5.3055555555555554</v>
      </c>
      <c r="I193">
        <f>3*宝箱投放计算!D193</f>
        <v>7.4484000000000004</v>
      </c>
      <c r="J193">
        <f>5*宝箱投放计算!E193</f>
        <v>11.25</v>
      </c>
      <c r="K193">
        <f t="shared" si="17"/>
        <v>2.4137931034482758</v>
      </c>
      <c r="L193">
        <f>IF(B193=B192,0,VLOOKUP(B193,通用估算系数!$AK$1:$AL$11,2,FALSE))</f>
        <v>0</v>
      </c>
      <c r="M193">
        <f t="shared" si="15"/>
        <v>0</v>
      </c>
      <c r="N193">
        <f t="shared" si="16"/>
        <v>12.875</v>
      </c>
      <c r="O193">
        <f>IFERROR(VLOOKUP(A193,[1]游戏时长规划!$AE$3:$AL$33,8,FALSE),0)</f>
        <v>0</v>
      </c>
      <c r="P193">
        <f>IFERROR(VLOOKUP(A193,[1]基础经济系数!$J$123:$O$153,6,FALSE),0)</f>
        <v>0</v>
      </c>
    </row>
    <row r="194" spans="1:16" x14ac:dyDescent="0.2">
      <c r="A194">
        <f>玩家成长时间线!A194</f>
        <v>193</v>
      </c>
      <c r="B194">
        <f>玩家成长时间线!B194</f>
        <v>10</v>
      </c>
      <c r="C194">
        <f>IF(MOD(A194,通用估算系数!$B$9),MOD(A194,通用估算系数!$B$9),通用估算系数!$B$9)</f>
        <v>25</v>
      </c>
      <c r="D194">
        <f>SUM($E$2:E194)</f>
        <v>14563.280491187737</v>
      </c>
      <c r="E194">
        <f t="shared" si="12"/>
        <v>39.322748659003828</v>
      </c>
      <c r="F194">
        <f>VLOOKUP(C194,[1]基础经济系数!$B$194:$H$221,7,FALSE)</f>
        <v>0</v>
      </c>
      <c r="G194">
        <f t="shared" si="13"/>
        <v>0</v>
      </c>
      <c r="H194">
        <f t="shared" si="14"/>
        <v>5.3055555555555554</v>
      </c>
      <c r="I194">
        <f>3*宝箱投放计算!D194</f>
        <v>7.4783999999999997</v>
      </c>
      <c r="J194">
        <f>5*宝箱投放计算!E194</f>
        <v>11.25</v>
      </c>
      <c r="K194">
        <f t="shared" si="17"/>
        <v>2.4137931034482758</v>
      </c>
      <c r="L194">
        <f>IF(B194=B193,0,VLOOKUP(B194,通用估算系数!$AK$1:$AL$11,2,FALSE))</f>
        <v>0</v>
      </c>
      <c r="M194">
        <f t="shared" si="15"/>
        <v>0</v>
      </c>
      <c r="N194">
        <f t="shared" si="16"/>
        <v>12.875</v>
      </c>
      <c r="O194">
        <f>IFERROR(VLOOKUP(A194,[1]游戏时长规划!$AE$3:$AL$33,8,FALSE),0)</f>
        <v>0</v>
      </c>
      <c r="P194">
        <f>IFERROR(VLOOKUP(A194,[1]基础经济系数!$J$123:$O$153,6,FALSE),0)</f>
        <v>0</v>
      </c>
    </row>
    <row r="195" spans="1:16" x14ac:dyDescent="0.2">
      <c r="A195">
        <f>玩家成长时间线!A195</f>
        <v>194</v>
      </c>
      <c r="B195">
        <f>玩家成长时间线!B195</f>
        <v>10</v>
      </c>
      <c r="C195">
        <f>IF(MOD(A195,通用估算系数!$B$9),MOD(A195,通用估算系数!$B$9),通用估算系数!$B$9)</f>
        <v>26</v>
      </c>
      <c r="D195">
        <f>SUM($E$2:E195)</f>
        <v>14602.933239846741</v>
      </c>
      <c r="E195">
        <f t="shared" ref="E195:E258" si="18">SUM(F195:P195)</f>
        <v>39.652748659003834</v>
      </c>
      <c r="F195">
        <f>VLOOKUP(C195,[1]基础经济系数!$B$194:$H$221,7,FALSE)</f>
        <v>0</v>
      </c>
      <c r="G195">
        <f t="shared" ref="G195:G258" si="19">IF(MOD(A195,7)=0,50,0)</f>
        <v>0</v>
      </c>
      <c r="H195">
        <f t="shared" ref="H195:H258" si="20">1910/360</f>
        <v>5.3055555555555554</v>
      </c>
      <c r="I195">
        <f>3*宝箱投放计算!D195</f>
        <v>7.8083999999999989</v>
      </c>
      <c r="J195">
        <f>5*宝箱投放计算!E195</f>
        <v>11.25</v>
      </c>
      <c r="K195">
        <f t="shared" si="17"/>
        <v>2.4137931034482758</v>
      </c>
      <c r="L195">
        <f>IF(B195=B194,0,VLOOKUP(B195,通用估算系数!$AK$1:$AL$11,2,FALSE))</f>
        <v>0</v>
      </c>
      <c r="M195">
        <f t="shared" ref="M195:M258" si="21">IF(MOD(A195,28)=0,100,0)</f>
        <v>0</v>
      </c>
      <c r="N195">
        <f t="shared" ref="N195:N258" si="22">1030/80</f>
        <v>12.875</v>
      </c>
      <c r="O195">
        <f>IFERROR(VLOOKUP(A195,[1]游戏时长规划!$AE$3:$AL$33,8,FALSE),0)</f>
        <v>0</v>
      </c>
      <c r="P195">
        <f>IFERROR(VLOOKUP(A195,[1]基础经济系数!$J$123:$O$153,6,FALSE),0)</f>
        <v>0</v>
      </c>
    </row>
    <row r="196" spans="1:16" x14ac:dyDescent="0.2">
      <c r="A196">
        <f>玩家成长时间线!A196</f>
        <v>195</v>
      </c>
      <c r="B196">
        <f>玩家成长时间线!B196</f>
        <v>10</v>
      </c>
      <c r="C196">
        <f>IF(MOD(A196,通用估算系数!$B$9),MOD(A196,通用估算系数!$B$9),通用估算系数!$B$9)</f>
        <v>27</v>
      </c>
      <c r="D196">
        <f>SUM($E$2:E196)</f>
        <v>14792.315988505745</v>
      </c>
      <c r="E196">
        <f t="shared" si="18"/>
        <v>189.38274865900382</v>
      </c>
      <c r="F196">
        <f>VLOOKUP(C196,[1]基础经济系数!$B$194:$H$221,7,FALSE)</f>
        <v>150</v>
      </c>
      <c r="G196">
        <f t="shared" si="19"/>
        <v>0</v>
      </c>
      <c r="H196">
        <f t="shared" si="20"/>
        <v>5.3055555555555554</v>
      </c>
      <c r="I196">
        <f>3*宝箱投放计算!D196</f>
        <v>7.5383999999999993</v>
      </c>
      <c r="J196">
        <f>5*宝箱投放计算!E196</f>
        <v>11.25</v>
      </c>
      <c r="K196">
        <f t="shared" ref="K196:K259" si="23">(5*1000+10*200)/2900</f>
        <v>2.4137931034482758</v>
      </c>
      <c r="L196">
        <f>IF(B196=B195,0,VLOOKUP(B196,通用估算系数!$AK$1:$AL$11,2,FALSE))</f>
        <v>0</v>
      </c>
      <c r="M196">
        <f t="shared" si="21"/>
        <v>0</v>
      </c>
      <c r="N196">
        <f t="shared" si="22"/>
        <v>12.875</v>
      </c>
      <c r="O196">
        <f>IFERROR(VLOOKUP(A196,[1]游戏时长规划!$AE$3:$AL$33,8,FALSE),0)</f>
        <v>0</v>
      </c>
      <c r="P196">
        <f>IFERROR(VLOOKUP(A196,[1]基础经济系数!$J$123:$O$153,6,FALSE),0)</f>
        <v>0</v>
      </c>
    </row>
    <row r="197" spans="1:16" x14ac:dyDescent="0.2">
      <c r="A197">
        <f>玩家成长时间线!A197</f>
        <v>196</v>
      </c>
      <c r="B197">
        <f>玩家成长时间线!B197</f>
        <v>8</v>
      </c>
      <c r="C197">
        <f>IF(MOD(A197,通用估算系数!$B$9),MOD(A197,通用估算系数!$B$9),通用估算系数!$B$9)</f>
        <v>28</v>
      </c>
      <c r="D197">
        <f>SUM($E$2:E197)</f>
        <v>14979.478737164749</v>
      </c>
      <c r="E197">
        <f t="shared" si="18"/>
        <v>187.16274865900382</v>
      </c>
      <c r="F197">
        <f>VLOOKUP(C197,[1]基础经济系数!$B$194:$H$221,7,FALSE)</f>
        <v>0</v>
      </c>
      <c r="G197">
        <f t="shared" si="19"/>
        <v>50</v>
      </c>
      <c r="H197">
        <f t="shared" si="20"/>
        <v>5.3055555555555554</v>
      </c>
      <c r="I197">
        <f>3*宝箱投放计算!D197</f>
        <v>7.5684000000000005</v>
      </c>
      <c r="J197">
        <f>5*宝箱投放计算!E197</f>
        <v>9</v>
      </c>
      <c r="K197">
        <f t="shared" si="23"/>
        <v>2.4137931034482758</v>
      </c>
      <c r="L197">
        <f>IF(B197=B196,0,VLOOKUP(B197,通用估算系数!$AK$1:$AL$11,2,FALSE))</f>
        <v>0</v>
      </c>
      <c r="M197">
        <f t="shared" si="21"/>
        <v>100</v>
      </c>
      <c r="N197">
        <f t="shared" si="22"/>
        <v>12.875</v>
      </c>
      <c r="O197">
        <f>IFERROR(VLOOKUP(A197,[1]游戏时长规划!$AE$3:$AL$33,8,FALSE),0)</f>
        <v>0</v>
      </c>
      <c r="P197">
        <f>IFERROR(VLOOKUP(A197,[1]基础经济系数!$J$123:$O$153,6,FALSE),0)</f>
        <v>0</v>
      </c>
    </row>
    <row r="198" spans="1:16" x14ac:dyDescent="0.2">
      <c r="A198">
        <f>玩家成长时间线!A198</f>
        <v>197</v>
      </c>
      <c r="B198">
        <f>玩家成长时间线!B198</f>
        <v>8</v>
      </c>
      <c r="C198">
        <f>IF(MOD(A198,通用估算系数!$B$9),MOD(A198,通用估算系数!$B$9),通用估算系数!$B$9)</f>
        <v>1</v>
      </c>
      <c r="D198">
        <f>SUM($E$2:E198)</f>
        <v>15015.831485823754</v>
      </c>
      <c r="E198">
        <f t="shared" si="18"/>
        <v>36.352748659003829</v>
      </c>
      <c r="F198">
        <f>VLOOKUP(C198,[1]基础经济系数!$B$194:$H$221,7,FALSE)</f>
        <v>0</v>
      </c>
      <c r="G198">
        <f t="shared" si="19"/>
        <v>0</v>
      </c>
      <c r="H198">
        <f t="shared" si="20"/>
        <v>5.3055555555555554</v>
      </c>
      <c r="I198">
        <f>3*宝箱投放计算!D198</f>
        <v>6.7584</v>
      </c>
      <c r="J198">
        <f>5*宝箱投放计算!E198</f>
        <v>9</v>
      </c>
      <c r="K198">
        <f t="shared" si="23"/>
        <v>2.4137931034482758</v>
      </c>
      <c r="L198">
        <f>IF(B198=B197,0,VLOOKUP(B198,通用估算系数!$AK$1:$AL$11,2,FALSE))</f>
        <v>0</v>
      </c>
      <c r="M198">
        <f t="shared" si="21"/>
        <v>0</v>
      </c>
      <c r="N198">
        <f t="shared" si="22"/>
        <v>12.875</v>
      </c>
      <c r="O198">
        <f>IFERROR(VLOOKUP(A198,[1]游戏时长规划!$AE$3:$AL$33,8,FALSE),0)</f>
        <v>0</v>
      </c>
      <c r="P198">
        <f>IFERROR(VLOOKUP(A198,[1]基础经济系数!$J$123:$O$153,6,FALSE),0)</f>
        <v>0</v>
      </c>
    </row>
    <row r="199" spans="1:16" x14ac:dyDescent="0.2">
      <c r="A199">
        <f>玩家成长时间线!A199</f>
        <v>198</v>
      </c>
      <c r="B199">
        <f>玩家成长时间线!B199</f>
        <v>8</v>
      </c>
      <c r="C199">
        <f>IF(MOD(A199,通用估算系数!$B$9),MOD(A199,通用估算系数!$B$9),通用估算系数!$B$9)</f>
        <v>2</v>
      </c>
      <c r="D199">
        <f>SUM($E$2:E199)</f>
        <v>15052.364234482757</v>
      </c>
      <c r="E199">
        <f t="shared" si="18"/>
        <v>36.532748659003829</v>
      </c>
      <c r="F199">
        <f>VLOOKUP(C199,[1]基础经济系数!$B$194:$H$221,7,FALSE)</f>
        <v>0</v>
      </c>
      <c r="G199">
        <f t="shared" si="19"/>
        <v>0</v>
      </c>
      <c r="H199">
        <f t="shared" si="20"/>
        <v>5.3055555555555554</v>
      </c>
      <c r="I199">
        <f>3*宝箱投放计算!D199</f>
        <v>6.9384000000000006</v>
      </c>
      <c r="J199">
        <f>5*宝箱投放计算!E199</f>
        <v>9</v>
      </c>
      <c r="K199">
        <f t="shared" si="23"/>
        <v>2.4137931034482758</v>
      </c>
      <c r="L199">
        <f>IF(B199=B198,0,VLOOKUP(B199,通用估算系数!$AK$1:$AL$11,2,FALSE))</f>
        <v>0</v>
      </c>
      <c r="M199">
        <f t="shared" si="21"/>
        <v>0</v>
      </c>
      <c r="N199">
        <f t="shared" si="22"/>
        <v>12.875</v>
      </c>
      <c r="O199">
        <f>IFERROR(VLOOKUP(A199,[1]游戏时长规划!$AE$3:$AL$33,8,FALSE),0)</f>
        <v>0</v>
      </c>
      <c r="P199">
        <f>IFERROR(VLOOKUP(A199,[1]基础经济系数!$J$123:$O$153,6,FALSE),0)</f>
        <v>0</v>
      </c>
    </row>
    <row r="200" spans="1:16" x14ac:dyDescent="0.2">
      <c r="A200">
        <f>玩家成长时间线!A200</f>
        <v>199</v>
      </c>
      <c r="B200">
        <f>玩家成长时间线!B200</f>
        <v>9</v>
      </c>
      <c r="C200">
        <f>IF(MOD(A200,通用估算系数!$B$9),MOD(A200,通用估算系数!$B$9),通用估算系数!$B$9)</f>
        <v>3</v>
      </c>
      <c r="D200">
        <f>SUM($E$2:E200)</f>
        <v>15091.026983141761</v>
      </c>
      <c r="E200">
        <f t="shared" si="18"/>
        <v>38.662748659003832</v>
      </c>
      <c r="F200">
        <f>VLOOKUP(C200,[1]基础经济系数!$B$194:$H$221,7,FALSE)</f>
        <v>0</v>
      </c>
      <c r="G200">
        <f t="shared" si="19"/>
        <v>0</v>
      </c>
      <c r="H200">
        <f t="shared" si="20"/>
        <v>5.3055555555555554</v>
      </c>
      <c r="I200">
        <f>3*宝箱投放计算!D200</f>
        <v>6.8184000000000005</v>
      </c>
      <c r="J200">
        <f>5*宝箱投放计算!E200</f>
        <v>11.25</v>
      </c>
      <c r="K200">
        <f t="shared" si="23"/>
        <v>2.4137931034482758</v>
      </c>
      <c r="L200">
        <f>IF(B200=B199,0,VLOOKUP(B200,通用估算系数!$AK$1:$AL$11,2,FALSE))</f>
        <v>0</v>
      </c>
      <c r="M200">
        <f t="shared" si="21"/>
        <v>0</v>
      </c>
      <c r="N200">
        <f t="shared" si="22"/>
        <v>12.875</v>
      </c>
      <c r="O200">
        <f>IFERROR(VLOOKUP(A200,[1]游戏时长规划!$AE$3:$AL$33,8,FALSE),0)</f>
        <v>0</v>
      </c>
      <c r="P200">
        <f>IFERROR(VLOOKUP(A200,[1]基础经济系数!$J$123:$O$153,6,FALSE),0)</f>
        <v>0</v>
      </c>
    </row>
    <row r="201" spans="1:16" x14ac:dyDescent="0.2">
      <c r="A201">
        <f>玩家成长时间线!A201</f>
        <v>200</v>
      </c>
      <c r="B201">
        <f>玩家成长时间线!B201</f>
        <v>9</v>
      </c>
      <c r="C201">
        <f>IF(MOD(A201,通用估算系数!$B$9),MOD(A201,通用估算系数!$B$9),通用估算系数!$B$9)</f>
        <v>4</v>
      </c>
      <c r="D201">
        <f>SUM($E$2:E201)</f>
        <v>15129.719731800764</v>
      </c>
      <c r="E201">
        <f t="shared" si="18"/>
        <v>38.692748659003833</v>
      </c>
      <c r="F201">
        <f>VLOOKUP(C201,[1]基础经济系数!$B$194:$H$221,7,FALSE)</f>
        <v>0</v>
      </c>
      <c r="G201">
        <f t="shared" si="19"/>
        <v>0</v>
      </c>
      <c r="H201">
        <f t="shared" si="20"/>
        <v>5.3055555555555554</v>
      </c>
      <c r="I201">
        <f>3*宝箱投放计算!D201</f>
        <v>6.8483999999999998</v>
      </c>
      <c r="J201">
        <f>5*宝箱投放计算!E201</f>
        <v>11.25</v>
      </c>
      <c r="K201">
        <f t="shared" si="23"/>
        <v>2.4137931034482758</v>
      </c>
      <c r="L201">
        <f>IF(B201=B200,0,VLOOKUP(B201,通用估算系数!$AK$1:$AL$11,2,FALSE))</f>
        <v>0</v>
      </c>
      <c r="M201">
        <f t="shared" si="21"/>
        <v>0</v>
      </c>
      <c r="N201">
        <f t="shared" si="22"/>
        <v>12.875</v>
      </c>
      <c r="O201">
        <f>IFERROR(VLOOKUP(A201,[1]游戏时长规划!$AE$3:$AL$33,8,FALSE),0)</f>
        <v>0</v>
      </c>
      <c r="P201">
        <f>IFERROR(VLOOKUP(A201,[1]基础经济系数!$J$123:$O$153,6,FALSE),0)</f>
        <v>0</v>
      </c>
    </row>
    <row r="202" spans="1:16" x14ac:dyDescent="0.2">
      <c r="A202">
        <f>玩家成长时间线!A202</f>
        <v>201</v>
      </c>
      <c r="B202">
        <f>玩家成长时间线!B202</f>
        <v>9</v>
      </c>
      <c r="C202">
        <f>IF(MOD(A202,通用估算系数!$B$9),MOD(A202,通用估算系数!$B$9),通用估算系数!$B$9)</f>
        <v>5</v>
      </c>
      <c r="D202">
        <f>SUM($E$2:E202)</f>
        <v>15168.742480459769</v>
      </c>
      <c r="E202">
        <f t="shared" si="18"/>
        <v>39.022748659003831</v>
      </c>
      <c r="F202">
        <f>VLOOKUP(C202,[1]基础经济系数!$B$194:$H$221,7,FALSE)</f>
        <v>0</v>
      </c>
      <c r="G202">
        <f t="shared" si="19"/>
        <v>0</v>
      </c>
      <c r="H202">
        <f t="shared" si="20"/>
        <v>5.3055555555555554</v>
      </c>
      <c r="I202">
        <f>3*宝箱投放计算!D202</f>
        <v>7.1783999999999999</v>
      </c>
      <c r="J202">
        <f>5*宝箱投放计算!E202</f>
        <v>11.25</v>
      </c>
      <c r="K202">
        <f t="shared" si="23"/>
        <v>2.4137931034482758</v>
      </c>
      <c r="L202">
        <f>IF(B202=B201,0,VLOOKUP(B202,通用估算系数!$AK$1:$AL$11,2,FALSE))</f>
        <v>0</v>
      </c>
      <c r="M202">
        <f t="shared" si="21"/>
        <v>0</v>
      </c>
      <c r="N202">
        <f t="shared" si="22"/>
        <v>12.875</v>
      </c>
      <c r="O202">
        <f>IFERROR(VLOOKUP(A202,[1]游戏时长规划!$AE$3:$AL$33,8,FALSE),0)</f>
        <v>0</v>
      </c>
      <c r="P202">
        <f>IFERROR(VLOOKUP(A202,[1]基础经济系数!$J$123:$O$153,6,FALSE),0)</f>
        <v>0</v>
      </c>
    </row>
    <row r="203" spans="1:16" x14ac:dyDescent="0.2">
      <c r="A203">
        <f>玩家成长时间线!A203</f>
        <v>202</v>
      </c>
      <c r="B203">
        <f>玩家成长时间线!B203</f>
        <v>10</v>
      </c>
      <c r="C203">
        <f>IF(MOD(A203,通用估算系数!$B$9),MOD(A203,通用估算系数!$B$9),通用估算系数!$B$9)</f>
        <v>6</v>
      </c>
      <c r="D203">
        <f>SUM($E$2:E203)</f>
        <v>15357.495229118773</v>
      </c>
      <c r="E203">
        <f t="shared" si="18"/>
        <v>188.75274865900383</v>
      </c>
      <c r="F203">
        <f>VLOOKUP(C203,[1]基础经济系数!$B$194:$H$221,7,FALSE)</f>
        <v>50</v>
      </c>
      <c r="G203">
        <f t="shared" si="19"/>
        <v>0</v>
      </c>
      <c r="H203">
        <f t="shared" si="20"/>
        <v>5.3055555555555554</v>
      </c>
      <c r="I203">
        <f>3*宝箱投放计算!D203</f>
        <v>6.9084000000000003</v>
      </c>
      <c r="J203">
        <f>5*宝箱投放计算!E203</f>
        <v>11.25</v>
      </c>
      <c r="K203">
        <f t="shared" si="23"/>
        <v>2.4137931034482758</v>
      </c>
      <c r="L203">
        <f>IF(B203=B202,0,VLOOKUP(B203,通用估算系数!$AK$1:$AL$11,2,FALSE))</f>
        <v>100</v>
      </c>
      <c r="M203">
        <f t="shared" si="21"/>
        <v>0</v>
      </c>
      <c r="N203">
        <f t="shared" si="22"/>
        <v>12.875</v>
      </c>
      <c r="O203">
        <f>IFERROR(VLOOKUP(A203,[1]游戏时长规划!$AE$3:$AL$33,8,FALSE),0)</f>
        <v>0</v>
      </c>
      <c r="P203">
        <f>IFERROR(VLOOKUP(A203,[1]基础经济系数!$J$123:$O$153,6,FALSE),0)</f>
        <v>0</v>
      </c>
    </row>
    <row r="204" spans="1:16" x14ac:dyDescent="0.2">
      <c r="A204">
        <f>玩家成长时间线!A204</f>
        <v>203</v>
      </c>
      <c r="B204">
        <f>玩家成长时间线!B204</f>
        <v>10</v>
      </c>
      <c r="C204">
        <f>IF(MOD(A204,通用估算系数!$B$9),MOD(A204,通用估算系数!$B$9),通用估算系数!$B$9)</f>
        <v>7</v>
      </c>
      <c r="D204">
        <f>SUM($E$2:E204)</f>
        <v>15446.277977777776</v>
      </c>
      <c r="E204">
        <f t="shared" si="18"/>
        <v>88.782748659003829</v>
      </c>
      <c r="F204">
        <f>VLOOKUP(C204,[1]基础经济系数!$B$194:$H$221,7,FALSE)</f>
        <v>0</v>
      </c>
      <c r="G204">
        <f t="shared" si="19"/>
        <v>50</v>
      </c>
      <c r="H204">
        <f t="shared" si="20"/>
        <v>5.3055555555555554</v>
      </c>
      <c r="I204">
        <f>3*宝箱投放计算!D204</f>
        <v>6.9384000000000006</v>
      </c>
      <c r="J204">
        <f>5*宝箱投放计算!E204</f>
        <v>11.25</v>
      </c>
      <c r="K204">
        <f t="shared" si="23"/>
        <v>2.4137931034482758</v>
      </c>
      <c r="L204">
        <f>IF(B204=B203,0,VLOOKUP(B204,通用估算系数!$AK$1:$AL$11,2,FALSE))</f>
        <v>0</v>
      </c>
      <c r="M204">
        <f t="shared" si="21"/>
        <v>0</v>
      </c>
      <c r="N204">
        <f t="shared" si="22"/>
        <v>12.875</v>
      </c>
      <c r="O204">
        <f>IFERROR(VLOOKUP(A204,[1]游戏时长规划!$AE$3:$AL$33,8,FALSE),0)</f>
        <v>0</v>
      </c>
      <c r="P204">
        <f>IFERROR(VLOOKUP(A204,[1]基础经济系数!$J$123:$O$153,6,FALSE),0)</f>
        <v>0</v>
      </c>
    </row>
    <row r="205" spans="1:16" x14ac:dyDescent="0.2">
      <c r="A205">
        <f>玩家成长时间线!A205</f>
        <v>204</v>
      </c>
      <c r="B205">
        <f>玩家成长时间线!B205</f>
        <v>10</v>
      </c>
      <c r="C205">
        <f>IF(MOD(A205,通用估算系数!$B$9),MOD(A205,通用估算系数!$B$9),通用估算系数!$B$9)</f>
        <v>8</v>
      </c>
      <c r="D205">
        <f>SUM($E$2:E205)</f>
        <v>15485.09072643678</v>
      </c>
      <c r="E205">
        <f t="shared" si="18"/>
        <v>38.81274865900383</v>
      </c>
      <c r="F205">
        <f>VLOOKUP(C205,[1]基础经济系数!$B$194:$H$221,7,FALSE)</f>
        <v>0</v>
      </c>
      <c r="G205">
        <f t="shared" si="19"/>
        <v>0</v>
      </c>
      <c r="H205">
        <f t="shared" si="20"/>
        <v>5.3055555555555554</v>
      </c>
      <c r="I205">
        <f>3*宝箱投放计算!D205</f>
        <v>6.9683999999999999</v>
      </c>
      <c r="J205">
        <f>5*宝箱投放计算!E205</f>
        <v>11.25</v>
      </c>
      <c r="K205">
        <f t="shared" si="23"/>
        <v>2.4137931034482758</v>
      </c>
      <c r="L205">
        <f>IF(B205=B204,0,VLOOKUP(B205,通用估算系数!$AK$1:$AL$11,2,FALSE))</f>
        <v>0</v>
      </c>
      <c r="M205">
        <f t="shared" si="21"/>
        <v>0</v>
      </c>
      <c r="N205">
        <f t="shared" si="22"/>
        <v>12.875</v>
      </c>
      <c r="O205">
        <f>IFERROR(VLOOKUP(A205,[1]游戏时长规划!$AE$3:$AL$33,8,FALSE),0)</f>
        <v>0</v>
      </c>
      <c r="P205">
        <f>IFERROR(VLOOKUP(A205,[1]基础经济系数!$J$123:$O$153,6,FALSE),0)</f>
        <v>0</v>
      </c>
    </row>
    <row r="206" spans="1:16" x14ac:dyDescent="0.2">
      <c r="A206">
        <f>玩家成长时间线!A206</f>
        <v>205</v>
      </c>
      <c r="B206">
        <f>玩家成长时间线!B206</f>
        <v>10</v>
      </c>
      <c r="C206">
        <f>IF(MOD(A206,通用估算系数!$B$9),MOD(A206,通用估算系数!$B$9),通用估算系数!$B$9)</f>
        <v>9</v>
      </c>
      <c r="D206">
        <f>SUM($E$2:E206)</f>
        <v>15524.533475095783</v>
      </c>
      <c r="E206">
        <f t="shared" si="18"/>
        <v>39.442748659003833</v>
      </c>
      <c r="F206">
        <f>VLOOKUP(C206,[1]基础经济系数!$B$194:$H$221,7,FALSE)</f>
        <v>0</v>
      </c>
      <c r="G206">
        <f t="shared" si="19"/>
        <v>0</v>
      </c>
      <c r="H206">
        <f t="shared" si="20"/>
        <v>5.3055555555555554</v>
      </c>
      <c r="I206">
        <f>3*宝箱投放计算!D206</f>
        <v>7.5983999999999998</v>
      </c>
      <c r="J206">
        <f>5*宝箱投放计算!E206</f>
        <v>11.25</v>
      </c>
      <c r="K206">
        <f t="shared" si="23"/>
        <v>2.4137931034482758</v>
      </c>
      <c r="L206">
        <f>IF(B206=B205,0,VLOOKUP(B206,通用估算系数!$AK$1:$AL$11,2,FALSE))</f>
        <v>0</v>
      </c>
      <c r="M206">
        <f t="shared" si="21"/>
        <v>0</v>
      </c>
      <c r="N206">
        <f t="shared" si="22"/>
        <v>12.875</v>
      </c>
      <c r="O206">
        <f>IFERROR(VLOOKUP(A206,[1]游戏时长规划!$AE$3:$AL$33,8,FALSE),0)</f>
        <v>0</v>
      </c>
      <c r="P206">
        <f>IFERROR(VLOOKUP(A206,[1]基础经济系数!$J$123:$O$153,6,FALSE),0)</f>
        <v>0</v>
      </c>
    </row>
    <row r="207" spans="1:16" x14ac:dyDescent="0.2">
      <c r="A207">
        <f>玩家成长时间线!A207</f>
        <v>206</v>
      </c>
      <c r="B207">
        <f>玩家成长时间线!B207</f>
        <v>10</v>
      </c>
      <c r="C207">
        <f>IF(MOD(A207,通用估算系数!$B$9),MOD(A207,通用估算系数!$B$9),通用估算系数!$B$9)</f>
        <v>10</v>
      </c>
      <c r="D207">
        <f>SUM($E$2:E207)</f>
        <v>15563.406223754786</v>
      </c>
      <c r="E207">
        <f t="shared" si="18"/>
        <v>38.872748659003832</v>
      </c>
      <c r="F207">
        <f>VLOOKUP(C207,[1]基础经济系数!$B$194:$H$221,7,FALSE)</f>
        <v>0</v>
      </c>
      <c r="G207">
        <f t="shared" si="19"/>
        <v>0</v>
      </c>
      <c r="H207">
        <f t="shared" si="20"/>
        <v>5.3055555555555554</v>
      </c>
      <c r="I207">
        <f>3*宝箱投放计算!D207</f>
        <v>7.0283999999999995</v>
      </c>
      <c r="J207">
        <f>5*宝箱投放计算!E207</f>
        <v>11.25</v>
      </c>
      <c r="K207">
        <f t="shared" si="23"/>
        <v>2.4137931034482758</v>
      </c>
      <c r="L207">
        <f>IF(B207=B206,0,VLOOKUP(B207,通用估算系数!$AK$1:$AL$11,2,FALSE))</f>
        <v>0</v>
      </c>
      <c r="M207">
        <f t="shared" si="21"/>
        <v>0</v>
      </c>
      <c r="N207">
        <f t="shared" si="22"/>
        <v>12.875</v>
      </c>
      <c r="O207">
        <f>IFERROR(VLOOKUP(A207,[1]游戏时长规划!$AE$3:$AL$33,8,FALSE),0)</f>
        <v>0</v>
      </c>
      <c r="P207">
        <f>IFERROR(VLOOKUP(A207,[1]基础经济系数!$J$123:$O$153,6,FALSE),0)</f>
        <v>0</v>
      </c>
    </row>
    <row r="208" spans="1:16" x14ac:dyDescent="0.2">
      <c r="A208">
        <f>玩家成长时间线!A208</f>
        <v>207</v>
      </c>
      <c r="B208">
        <f>玩家成长时间线!B208</f>
        <v>10</v>
      </c>
      <c r="C208">
        <f>IF(MOD(A208,通用估算系数!$B$9),MOD(A208,通用估算系数!$B$9),通用估算系数!$B$9)</f>
        <v>11</v>
      </c>
      <c r="D208">
        <f>SUM($E$2:E208)</f>
        <v>15602.30897241379</v>
      </c>
      <c r="E208">
        <f t="shared" si="18"/>
        <v>38.902748659003834</v>
      </c>
      <c r="F208">
        <f>VLOOKUP(C208,[1]基础经济系数!$B$194:$H$221,7,FALSE)</f>
        <v>0</v>
      </c>
      <c r="G208">
        <f t="shared" si="19"/>
        <v>0</v>
      </c>
      <c r="H208">
        <f t="shared" si="20"/>
        <v>5.3055555555555554</v>
      </c>
      <c r="I208">
        <f>3*宝箱投放计算!D208</f>
        <v>7.0584000000000007</v>
      </c>
      <c r="J208">
        <f>5*宝箱投放计算!E208</f>
        <v>11.25</v>
      </c>
      <c r="K208">
        <f t="shared" si="23"/>
        <v>2.4137931034482758</v>
      </c>
      <c r="L208">
        <f>IF(B208=B207,0,VLOOKUP(B208,通用估算系数!$AK$1:$AL$11,2,FALSE))</f>
        <v>0</v>
      </c>
      <c r="M208">
        <f t="shared" si="21"/>
        <v>0</v>
      </c>
      <c r="N208">
        <f t="shared" si="22"/>
        <v>12.875</v>
      </c>
      <c r="O208">
        <f>IFERROR(VLOOKUP(A208,[1]游戏时长规划!$AE$3:$AL$33,8,FALSE),0)</f>
        <v>0</v>
      </c>
      <c r="P208">
        <f>IFERROR(VLOOKUP(A208,[1]基础经济系数!$J$123:$O$153,6,FALSE),0)</f>
        <v>0</v>
      </c>
    </row>
    <row r="209" spans="1:16" x14ac:dyDescent="0.2">
      <c r="A209">
        <f>玩家成长时间线!A209</f>
        <v>208</v>
      </c>
      <c r="B209">
        <f>玩家成长时间线!B209</f>
        <v>10</v>
      </c>
      <c r="C209">
        <f>IF(MOD(A209,通用估算系数!$B$9),MOD(A209,通用估算系数!$B$9),通用估算系数!$B$9)</f>
        <v>12</v>
      </c>
      <c r="D209">
        <f>SUM($E$2:E209)</f>
        <v>15641.841721072793</v>
      </c>
      <c r="E209">
        <f t="shared" si="18"/>
        <v>39.532748659003829</v>
      </c>
      <c r="F209">
        <f>VLOOKUP(C209,[1]基础经济系数!$B$194:$H$221,7,FALSE)</f>
        <v>0</v>
      </c>
      <c r="G209">
        <f t="shared" si="19"/>
        <v>0</v>
      </c>
      <c r="H209">
        <f t="shared" si="20"/>
        <v>5.3055555555555554</v>
      </c>
      <c r="I209">
        <f>3*宝箱投放计算!D209</f>
        <v>7.6883999999999997</v>
      </c>
      <c r="J209">
        <f>5*宝箱投放计算!E209</f>
        <v>11.25</v>
      </c>
      <c r="K209">
        <f t="shared" si="23"/>
        <v>2.4137931034482758</v>
      </c>
      <c r="L209">
        <f>IF(B209=B208,0,VLOOKUP(B209,通用估算系数!$AK$1:$AL$11,2,FALSE))</f>
        <v>0</v>
      </c>
      <c r="M209">
        <f t="shared" si="21"/>
        <v>0</v>
      </c>
      <c r="N209">
        <f t="shared" si="22"/>
        <v>12.875</v>
      </c>
      <c r="O209">
        <f>IFERROR(VLOOKUP(A209,[1]游戏时长规划!$AE$3:$AL$33,8,FALSE),0)</f>
        <v>0</v>
      </c>
      <c r="P209">
        <f>IFERROR(VLOOKUP(A209,[1]基础经济系数!$J$123:$O$153,6,FALSE),0)</f>
        <v>0</v>
      </c>
    </row>
    <row r="210" spans="1:16" x14ac:dyDescent="0.2">
      <c r="A210">
        <f>玩家成长时间线!A210</f>
        <v>209</v>
      </c>
      <c r="B210">
        <f>玩家成长时间线!B210</f>
        <v>10</v>
      </c>
      <c r="C210">
        <f>IF(MOD(A210,通用估算系数!$B$9),MOD(A210,通用估算系数!$B$9),通用估算系数!$B$9)</f>
        <v>13</v>
      </c>
      <c r="D210">
        <f>SUM($E$2:E210)</f>
        <v>15780.804469731796</v>
      </c>
      <c r="E210">
        <f t="shared" si="18"/>
        <v>138.96274865900381</v>
      </c>
      <c r="F210">
        <f>VLOOKUP(C210,[1]基础经济系数!$B$194:$H$221,7,FALSE)</f>
        <v>100</v>
      </c>
      <c r="G210">
        <f t="shared" si="19"/>
        <v>0</v>
      </c>
      <c r="H210">
        <f t="shared" si="20"/>
        <v>5.3055555555555554</v>
      </c>
      <c r="I210">
        <f>3*宝箱投放计算!D210</f>
        <v>7.1183999999999994</v>
      </c>
      <c r="J210">
        <f>5*宝箱投放计算!E210</f>
        <v>11.25</v>
      </c>
      <c r="K210">
        <f t="shared" si="23"/>
        <v>2.4137931034482758</v>
      </c>
      <c r="L210">
        <f>IF(B210=B209,0,VLOOKUP(B210,通用估算系数!$AK$1:$AL$11,2,FALSE))</f>
        <v>0</v>
      </c>
      <c r="M210">
        <f t="shared" si="21"/>
        <v>0</v>
      </c>
      <c r="N210">
        <f t="shared" si="22"/>
        <v>12.875</v>
      </c>
      <c r="O210">
        <f>IFERROR(VLOOKUP(A210,[1]游戏时长规划!$AE$3:$AL$33,8,FALSE),0)</f>
        <v>0</v>
      </c>
      <c r="P210">
        <f>IFERROR(VLOOKUP(A210,[1]基础经济系数!$J$123:$O$153,6,FALSE),0)</f>
        <v>0</v>
      </c>
    </row>
    <row r="211" spans="1:16" x14ac:dyDescent="0.2">
      <c r="A211">
        <f>玩家成长时间线!A211</f>
        <v>210</v>
      </c>
      <c r="B211">
        <f>玩家成长时间线!B211</f>
        <v>8</v>
      </c>
      <c r="C211">
        <f>IF(MOD(A211,通用估算系数!$B$9),MOD(A211,通用估算系数!$B$9),通用估算系数!$B$9)</f>
        <v>14</v>
      </c>
      <c r="D211">
        <f>SUM($E$2:E211)</f>
        <v>15867.5472183908</v>
      </c>
      <c r="E211">
        <f t="shared" si="18"/>
        <v>86.742748659003823</v>
      </c>
      <c r="F211">
        <f>VLOOKUP(C211,[1]基础经济系数!$B$194:$H$221,7,FALSE)</f>
        <v>0</v>
      </c>
      <c r="G211">
        <f t="shared" si="19"/>
        <v>50</v>
      </c>
      <c r="H211">
        <f t="shared" si="20"/>
        <v>5.3055555555555554</v>
      </c>
      <c r="I211">
        <f>3*宝箱投放计算!D211</f>
        <v>7.1484000000000005</v>
      </c>
      <c r="J211">
        <f>5*宝箱投放计算!E211</f>
        <v>9</v>
      </c>
      <c r="K211">
        <f t="shared" si="23"/>
        <v>2.4137931034482758</v>
      </c>
      <c r="L211">
        <f>IF(B211=B210,0,VLOOKUP(B211,通用估算系数!$AK$1:$AL$11,2,FALSE))</f>
        <v>0</v>
      </c>
      <c r="M211">
        <f t="shared" si="21"/>
        <v>0</v>
      </c>
      <c r="N211">
        <f t="shared" si="22"/>
        <v>12.875</v>
      </c>
      <c r="O211">
        <f>IFERROR(VLOOKUP(A211,[1]游戏时长规划!$AE$3:$AL$33,8,FALSE),0)</f>
        <v>0</v>
      </c>
      <c r="P211">
        <f>IFERROR(VLOOKUP(A211,[1]基础经济系数!$J$123:$O$153,6,FALSE),0)</f>
        <v>0</v>
      </c>
    </row>
    <row r="212" spans="1:16" x14ac:dyDescent="0.2">
      <c r="A212">
        <f>玩家成长时间线!A212</f>
        <v>211</v>
      </c>
      <c r="B212">
        <f>玩家成长时间线!B212</f>
        <v>8</v>
      </c>
      <c r="C212">
        <f>IF(MOD(A212,通用估算系数!$B$9),MOD(A212,通用估算系数!$B$9),通用估算系数!$B$9)</f>
        <v>15</v>
      </c>
      <c r="D212">
        <f>SUM($E$2:E212)</f>
        <v>15904.319967049805</v>
      </c>
      <c r="E212">
        <f t="shared" si="18"/>
        <v>36.772748659003831</v>
      </c>
      <c r="F212">
        <f>VLOOKUP(C212,[1]基础经济系数!$B$194:$H$221,7,FALSE)</f>
        <v>0</v>
      </c>
      <c r="G212">
        <f t="shared" si="19"/>
        <v>0</v>
      </c>
      <c r="H212">
        <f t="shared" si="20"/>
        <v>5.3055555555555554</v>
      </c>
      <c r="I212">
        <f>3*宝箱投放计算!D212</f>
        <v>7.1783999999999999</v>
      </c>
      <c r="J212">
        <f>5*宝箱投放计算!E212</f>
        <v>9</v>
      </c>
      <c r="K212">
        <f t="shared" si="23"/>
        <v>2.4137931034482758</v>
      </c>
      <c r="L212">
        <f>IF(B212=B211,0,VLOOKUP(B212,通用估算系数!$AK$1:$AL$11,2,FALSE))</f>
        <v>0</v>
      </c>
      <c r="M212">
        <f t="shared" si="21"/>
        <v>0</v>
      </c>
      <c r="N212">
        <f t="shared" si="22"/>
        <v>12.875</v>
      </c>
      <c r="O212">
        <f>IFERROR(VLOOKUP(A212,[1]游戏时长规划!$AE$3:$AL$33,8,FALSE),0)</f>
        <v>0</v>
      </c>
      <c r="P212">
        <f>IFERROR(VLOOKUP(A212,[1]基础经济系数!$J$123:$O$153,6,FALSE),0)</f>
        <v>0</v>
      </c>
    </row>
    <row r="213" spans="1:16" x14ac:dyDescent="0.2">
      <c r="A213">
        <f>玩家成长时间线!A213</f>
        <v>212</v>
      </c>
      <c r="B213">
        <f>玩家成长时间线!B213</f>
        <v>8</v>
      </c>
      <c r="C213">
        <f>IF(MOD(A213,通用估算系数!$B$9),MOD(A213,通用估算系数!$B$9),通用估算系数!$B$9)</f>
        <v>16</v>
      </c>
      <c r="D213">
        <f>SUM($E$2:E213)</f>
        <v>15941.722715708809</v>
      </c>
      <c r="E213">
        <f t="shared" si="18"/>
        <v>37.402748659003834</v>
      </c>
      <c r="F213">
        <f>VLOOKUP(C213,[1]基础经济系数!$B$194:$H$221,7,FALSE)</f>
        <v>0</v>
      </c>
      <c r="G213">
        <f t="shared" si="19"/>
        <v>0</v>
      </c>
      <c r="H213">
        <f t="shared" si="20"/>
        <v>5.3055555555555554</v>
      </c>
      <c r="I213">
        <f>3*宝箱投放计算!D213</f>
        <v>7.8083999999999989</v>
      </c>
      <c r="J213">
        <f>5*宝箱投放计算!E213</f>
        <v>9</v>
      </c>
      <c r="K213">
        <f t="shared" si="23"/>
        <v>2.4137931034482758</v>
      </c>
      <c r="L213">
        <f>IF(B213=B212,0,VLOOKUP(B213,通用估算系数!$AK$1:$AL$11,2,FALSE))</f>
        <v>0</v>
      </c>
      <c r="M213">
        <f t="shared" si="21"/>
        <v>0</v>
      </c>
      <c r="N213">
        <f t="shared" si="22"/>
        <v>12.875</v>
      </c>
      <c r="O213">
        <f>IFERROR(VLOOKUP(A213,[1]游戏时长规划!$AE$3:$AL$33,8,FALSE),0)</f>
        <v>0</v>
      </c>
      <c r="P213">
        <f>IFERROR(VLOOKUP(A213,[1]基础经济系数!$J$123:$O$153,6,FALSE),0)</f>
        <v>0</v>
      </c>
    </row>
    <row r="214" spans="1:16" x14ac:dyDescent="0.2">
      <c r="A214">
        <f>玩家成长时间线!A214</f>
        <v>213</v>
      </c>
      <c r="B214">
        <f>玩家成长时间线!B214</f>
        <v>9</v>
      </c>
      <c r="C214">
        <f>IF(MOD(A214,通用估算系数!$B$9),MOD(A214,通用估算系数!$B$9),通用估算系数!$B$9)</f>
        <v>17</v>
      </c>
      <c r="D214">
        <f>SUM($E$2:E214)</f>
        <v>15980.805464367813</v>
      </c>
      <c r="E214">
        <f t="shared" si="18"/>
        <v>39.082748659003833</v>
      </c>
      <c r="F214">
        <f>VLOOKUP(C214,[1]基础经济系数!$B$194:$H$221,7,FALSE)</f>
        <v>0</v>
      </c>
      <c r="G214">
        <f t="shared" si="19"/>
        <v>0</v>
      </c>
      <c r="H214">
        <f t="shared" si="20"/>
        <v>5.3055555555555554</v>
      </c>
      <c r="I214">
        <f>3*宝箱投放计算!D214</f>
        <v>7.2383999999999995</v>
      </c>
      <c r="J214">
        <f>5*宝箱投放计算!E214</f>
        <v>11.25</v>
      </c>
      <c r="K214">
        <f t="shared" si="23"/>
        <v>2.4137931034482758</v>
      </c>
      <c r="L214">
        <f>IF(B214=B213,0,VLOOKUP(B214,通用估算系数!$AK$1:$AL$11,2,FALSE))</f>
        <v>0</v>
      </c>
      <c r="M214">
        <f t="shared" si="21"/>
        <v>0</v>
      </c>
      <c r="N214">
        <f t="shared" si="22"/>
        <v>12.875</v>
      </c>
      <c r="O214">
        <f>IFERROR(VLOOKUP(A214,[1]游戏时长规划!$AE$3:$AL$33,8,FALSE),0)</f>
        <v>0</v>
      </c>
      <c r="P214">
        <f>IFERROR(VLOOKUP(A214,[1]基础经济系数!$J$123:$O$153,6,FALSE),0)</f>
        <v>0</v>
      </c>
    </row>
    <row r="215" spans="1:16" x14ac:dyDescent="0.2">
      <c r="A215">
        <f>玩家成长时间线!A215</f>
        <v>214</v>
      </c>
      <c r="B215">
        <f>玩家成长时间线!B215</f>
        <v>9</v>
      </c>
      <c r="C215">
        <f>IF(MOD(A215,通用估算系数!$B$9),MOD(A215,通用估算系数!$B$9),通用估算系数!$B$9)</f>
        <v>18</v>
      </c>
      <c r="D215">
        <f>SUM($E$2:E215)</f>
        <v>16019.918213026816</v>
      </c>
      <c r="E215">
        <f t="shared" si="18"/>
        <v>39.112748659003834</v>
      </c>
      <c r="F215">
        <f>VLOOKUP(C215,[1]基础经济系数!$B$194:$H$221,7,FALSE)</f>
        <v>0</v>
      </c>
      <c r="G215">
        <f t="shared" si="19"/>
        <v>0</v>
      </c>
      <c r="H215">
        <f t="shared" si="20"/>
        <v>5.3055555555555554</v>
      </c>
      <c r="I215">
        <f>3*宝箱投放计算!D215</f>
        <v>7.2683999999999997</v>
      </c>
      <c r="J215">
        <f>5*宝箱投放计算!E215</f>
        <v>11.25</v>
      </c>
      <c r="K215">
        <f t="shared" si="23"/>
        <v>2.4137931034482758</v>
      </c>
      <c r="L215">
        <f>IF(B215=B214,0,VLOOKUP(B215,通用估算系数!$AK$1:$AL$11,2,FALSE))</f>
        <v>0</v>
      </c>
      <c r="M215">
        <f t="shared" si="21"/>
        <v>0</v>
      </c>
      <c r="N215">
        <f t="shared" si="22"/>
        <v>12.875</v>
      </c>
      <c r="O215">
        <f>IFERROR(VLOOKUP(A215,[1]游戏时长规划!$AE$3:$AL$33,8,FALSE),0)</f>
        <v>0</v>
      </c>
      <c r="P215">
        <f>IFERROR(VLOOKUP(A215,[1]基础经济系数!$J$123:$O$153,6,FALSE),0)</f>
        <v>0</v>
      </c>
    </row>
    <row r="216" spans="1:16" x14ac:dyDescent="0.2">
      <c r="A216">
        <f>玩家成长时间线!A216</f>
        <v>215</v>
      </c>
      <c r="B216">
        <f>玩家成长时间线!B216</f>
        <v>9</v>
      </c>
      <c r="C216">
        <f>IF(MOD(A216,通用估算系数!$B$9),MOD(A216,通用估算系数!$B$9),通用估算系数!$B$9)</f>
        <v>19</v>
      </c>
      <c r="D216">
        <f>SUM($E$2:E216)</f>
        <v>16059.66096168582</v>
      </c>
      <c r="E216">
        <f t="shared" si="18"/>
        <v>39.74274865900383</v>
      </c>
      <c r="F216">
        <f>VLOOKUP(C216,[1]基础经济系数!$B$194:$H$221,7,FALSE)</f>
        <v>0</v>
      </c>
      <c r="G216">
        <f t="shared" si="19"/>
        <v>0</v>
      </c>
      <c r="H216">
        <f t="shared" si="20"/>
        <v>5.3055555555555554</v>
      </c>
      <c r="I216">
        <f>3*宝箱投放计算!D216</f>
        <v>7.8983999999999988</v>
      </c>
      <c r="J216">
        <f>5*宝箱投放计算!E216</f>
        <v>11.25</v>
      </c>
      <c r="K216">
        <f t="shared" si="23"/>
        <v>2.4137931034482758</v>
      </c>
      <c r="L216">
        <f>IF(B216=B215,0,VLOOKUP(B216,通用估算系数!$AK$1:$AL$11,2,FALSE))</f>
        <v>0</v>
      </c>
      <c r="M216">
        <f t="shared" si="21"/>
        <v>0</v>
      </c>
      <c r="N216">
        <f t="shared" si="22"/>
        <v>12.875</v>
      </c>
      <c r="O216">
        <f>IFERROR(VLOOKUP(A216,[1]游戏时长规划!$AE$3:$AL$33,8,FALSE),0)</f>
        <v>0</v>
      </c>
      <c r="P216">
        <f>IFERROR(VLOOKUP(A216,[1]基础经济系数!$J$123:$O$153,6,FALSE),0)</f>
        <v>0</v>
      </c>
    </row>
    <row r="217" spans="1:16" x14ac:dyDescent="0.2">
      <c r="A217">
        <f>玩家成长时间线!A217</f>
        <v>216</v>
      </c>
      <c r="B217">
        <f>玩家成长时间线!B217</f>
        <v>10</v>
      </c>
      <c r="C217">
        <f>IF(MOD(A217,通用估算系数!$B$9),MOD(A217,通用估算系数!$B$9),通用估算系数!$B$9)</f>
        <v>20</v>
      </c>
      <c r="D217">
        <f>SUM($E$2:E217)</f>
        <v>16298.833710344825</v>
      </c>
      <c r="E217">
        <f t="shared" si="18"/>
        <v>239.17274865900384</v>
      </c>
      <c r="F217">
        <f>VLOOKUP(C217,[1]基础经济系数!$B$194:$H$221,7,FALSE)</f>
        <v>100</v>
      </c>
      <c r="G217">
        <f t="shared" si="19"/>
        <v>0</v>
      </c>
      <c r="H217">
        <f t="shared" si="20"/>
        <v>5.3055555555555554</v>
      </c>
      <c r="I217">
        <f>3*宝箱投放计算!D217</f>
        <v>7.3284000000000002</v>
      </c>
      <c r="J217">
        <f>5*宝箱投放计算!E217</f>
        <v>11.25</v>
      </c>
      <c r="K217">
        <f t="shared" si="23"/>
        <v>2.4137931034482758</v>
      </c>
      <c r="L217">
        <f>IF(B217=B216,0,VLOOKUP(B217,通用估算系数!$AK$1:$AL$11,2,FALSE))</f>
        <v>100</v>
      </c>
      <c r="M217">
        <f t="shared" si="21"/>
        <v>0</v>
      </c>
      <c r="N217">
        <f t="shared" si="22"/>
        <v>12.875</v>
      </c>
      <c r="O217">
        <f>IFERROR(VLOOKUP(A217,[1]游戏时长规划!$AE$3:$AL$33,8,FALSE),0)</f>
        <v>0</v>
      </c>
      <c r="P217">
        <f>IFERROR(VLOOKUP(A217,[1]基础经济系数!$J$123:$O$153,6,FALSE),0)</f>
        <v>0</v>
      </c>
    </row>
    <row r="218" spans="1:16" x14ac:dyDescent="0.2">
      <c r="A218">
        <f>玩家成长时间线!A218</f>
        <v>217</v>
      </c>
      <c r="B218">
        <f>玩家成长时间线!B218</f>
        <v>10</v>
      </c>
      <c r="C218">
        <f>IF(MOD(A218,通用估算系数!$B$9),MOD(A218,通用估算系数!$B$9),通用估算系数!$B$9)</f>
        <v>21</v>
      </c>
      <c r="D218">
        <f>SUM($E$2:E218)</f>
        <v>16388.03645900383</v>
      </c>
      <c r="E218">
        <f t="shared" si="18"/>
        <v>89.202748659003831</v>
      </c>
      <c r="F218">
        <f>VLOOKUP(C218,[1]基础经济系数!$B$194:$H$221,7,FALSE)</f>
        <v>0</v>
      </c>
      <c r="G218">
        <f t="shared" si="19"/>
        <v>50</v>
      </c>
      <c r="H218">
        <f t="shared" si="20"/>
        <v>5.3055555555555554</v>
      </c>
      <c r="I218">
        <f>3*宝箱投放计算!D218</f>
        <v>7.3583999999999996</v>
      </c>
      <c r="J218">
        <f>5*宝箱投放计算!E218</f>
        <v>11.25</v>
      </c>
      <c r="K218">
        <f t="shared" si="23"/>
        <v>2.4137931034482758</v>
      </c>
      <c r="L218">
        <f>IF(B218=B217,0,VLOOKUP(B218,通用估算系数!$AK$1:$AL$11,2,FALSE))</f>
        <v>0</v>
      </c>
      <c r="M218">
        <f t="shared" si="21"/>
        <v>0</v>
      </c>
      <c r="N218">
        <f t="shared" si="22"/>
        <v>12.875</v>
      </c>
      <c r="O218">
        <f>IFERROR(VLOOKUP(A218,[1]游戏时长规划!$AE$3:$AL$33,8,FALSE),0)</f>
        <v>0</v>
      </c>
      <c r="P218">
        <f>IFERROR(VLOOKUP(A218,[1]基础经济系数!$J$123:$O$153,6,FALSE),0)</f>
        <v>0</v>
      </c>
    </row>
    <row r="219" spans="1:16" x14ac:dyDescent="0.2">
      <c r="A219">
        <f>玩家成长时间线!A219</f>
        <v>218</v>
      </c>
      <c r="B219">
        <f>玩家成长时间线!B219</f>
        <v>10</v>
      </c>
      <c r="C219">
        <f>IF(MOD(A219,通用估算系数!$B$9),MOD(A219,通用估算系数!$B$9),通用估算系数!$B$9)</f>
        <v>22</v>
      </c>
      <c r="D219">
        <f>SUM($E$2:E219)</f>
        <v>16427.269207662834</v>
      </c>
      <c r="E219">
        <f t="shared" si="18"/>
        <v>39.232748659003832</v>
      </c>
      <c r="F219">
        <f>VLOOKUP(C219,[1]基础经济系数!$B$194:$H$221,7,FALSE)</f>
        <v>0</v>
      </c>
      <c r="G219">
        <f t="shared" si="19"/>
        <v>0</v>
      </c>
      <c r="H219">
        <f t="shared" si="20"/>
        <v>5.3055555555555554</v>
      </c>
      <c r="I219">
        <f>3*宝箱投放计算!D219</f>
        <v>7.3884000000000007</v>
      </c>
      <c r="J219">
        <f>5*宝箱投放计算!E219</f>
        <v>11.25</v>
      </c>
      <c r="K219">
        <f t="shared" si="23"/>
        <v>2.4137931034482758</v>
      </c>
      <c r="L219">
        <f>IF(B219=B218,0,VLOOKUP(B219,通用估算系数!$AK$1:$AL$11,2,FALSE))</f>
        <v>0</v>
      </c>
      <c r="M219">
        <f t="shared" si="21"/>
        <v>0</v>
      </c>
      <c r="N219">
        <f t="shared" si="22"/>
        <v>12.875</v>
      </c>
      <c r="O219">
        <f>IFERROR(VLOOKUP(A219,[1]游戏时长规划!$AE$3:$AL$33,8,FALSE),0)</f>
        <v>0</v>
      </c>
      <c r="P219">
        <f>IFERROR(VLOOKUP(A219,[1]基础经济系数!$J$123:$O$153,6,FALSE),0)</f>
        <v>0</v>
      </c>
    </row>
    <row r="220" spans="1:16" x14ac:dyDescent="0.2">
      <c r="A220">
        <f>玩家成长时间线!A220</f>
        <v>219</v>
      </c>
      <c r="B220">
        <f>玩家成长时间线!B220</f>
        <v>10</v>
      </c>
      <c r="C220">
        <f>IF(MOD(A220,通用估算系数!$B$9),MOD(A220,通用估算系数!$B$9),通用估算系数!$B$9)</f>
        <v>23</v>
      </c>
      <c r="D220">
        <f>SUM($E$2:E220)</f>
        <v>16467.131956321839</v>
      </c>
      <c r="E220">
        <f t="shared" si="18"/>
        <v>39.862748659003834</v>
      </c>
      <c r="F220">
        <f>VLOOKUP(C220,[1]基础经济系数!$B$194:$H$221,7,FALSE)</f>
        <v>0</v>
      </c>
      <c r="G220">
        <f t="shared" si="19"/>
        <v>0</v>
      </c>
      <c r="H220">
        <f t="shared" si="20"/>
        <v>5.3055555555555554</v>
      </c>
      <c r="I220">
        <f>3*宝箱投放计算!D220</f>
        <v>8.0183999999999997</v>
      </c>
      <c r="J220">
        <f>5*宝箱投放计算!E220</f>
        <v>11.25</v>
      </c>
      <c r="K220">
        <f t="shared" si="23"/>
        <v>2.4137931034482758</v>
      </c>
      <c r="L220">
        <f>IF(B220=B219,0,VLOOKUP(B220,通用估算系数!$AK$1:$AL$11,2,FALSE))</f>
        <v>0</v>
      </c>
      <c r="M220">
        <f t="shared" si="21"/>
        <v>0</v>
      </c>
      <c r="N220">
        <f t="shared" si="22"/>
        <v>12.875</v>
      </c>
      <c r="O220">
        <f>IFERROR(VLOOKUP(A220,[1]游戏时长规划!$AE$3:$AL$33,8,FALSE),0)</f>
        <v>0</v>
      </c>
      <c r="P220">
        <f>IFERROR(VLOOKUP(A220,[1]基础经济系数!$J$123:$O$153,6,FALSE),0)</f>
        <v>0</v>
      </c>
    </row>
    <row r="221" spans="1:16" x14ac:dyDescent="0.2">
      <c r="A221">
        <f>玩家成长时间线!A221</f>
        <v>220</v>
      </c>
      <c r="B221">
        <f>玩家成长时间线!B221</f>
        <v>10</v>
      </c>
      <c r="C221">
        <f>IF(MOD(A221,通用估算系数!$B$9),MOD(A221,通用估算系数!$B$9),通用估算系数!$B$9)</f>
        <v>24</v>
      </c>
      <c r="D221">
        <f>SUM($E$2:E221)</f>
        <v>16506.424704980844</v>
      </c>
      <c r="E221">
        <f t="shared" si="18"/>
        <v>39.292748659003834</v>
      </c>
      <c r="F221">
        <f>VLOOKUP(C221,[1]基础经济系数!$B$194:$H$221,7,FALSE)</f>
        <v>0</v>
      </c>
      <c r="G221">
        <f t="shared" si="19"/>
        <v>0</v>
      </c>
      <c r="H221">
        <f t="shared" si="20"/>
        <v>5.3055555555555554</v>
      </c>
      <c r="I221">
        <f>3*宝箱投放计算!D221</f>
        <v>7.4484000000000004</v>
      </c>
      <c r="J221">
        <f>5*宝箱投放计算!E221</f>
        <v>11.25</v>
      </c>
      <c r="K221">
        <f t="shared" si="23"/>
        <v>2.4137931034482758</v>
      </c>
      <c r="L221">
        <f>IF(B221=B220,0,VLOOKUP(B221,通用估算系数!$AK$1:$AL$11,2,FALSE))</f>
        <v>0</v>
      </c>
      <c r="M221">
        <f t="shared" si="21"/>
        <v>0</v>
      </c>
      <c r="N221">
        <f t="shared" si="22"/>
        <v>12.875</v>
      </c>
      <c r="O221">
        <f>IFERROR(VLOOKUP(A221,[1]游戏时长规划!$AE$3:$AL$33,8,FALSE),0)</f>
        <v>0</v>
      </c>
      <c r="P221">
        <f>IFERROR(VLOOKUP(A221,[1]基础经济系数!$J$123:$O$153,6,FALSE),0)</f>
        <v>0</v>
      </c>
    </row>
    <row r="222" spans="1:16" x14ac:dyDescent="0.2">
      <c r="A222">
        <f>玩家成长时间线!A222</f>
        <v>221</v>
      </c>
      <c r="B222">
        <f>玩家成长时间线!B222</f>
        <v>10</v>
      </c>
      <c r="C222">
        <f>IF(MOD(A222,通用估算系数!$B$9),MOD(A222,通用估算系数!$B$9),通用估算系数!$B$9)</f>
        <v>25</v>
      </c>
      <c r="D222">
        <f>SUM($E$2:E222)</f>
        <v>16545.747453639848</v>
      </c>
      <c r="E222">
        <f t="shared" si="18"/>
        <v>39.322748659003828</v>
      </c>
      <c r="F222">
        <f>VLOOKUP(C222,[1]基础经济系数!$B$194:$H$221,7,FALSE)</f>
        <v>0</v>
      </c>
      <c r="G222">
        <f t="shared" si="19"/>
        <v>0</v>
      </c>
      <c r="H222">
        <f t="shared" si="20"/>
        <v>5.3055555555555554</v>
      </c>
      <c r="I222">
        <f>3*宝箱投放计算!D222</f>
        <v>7.4783999999999997</v>
      </c>
      <c r="J222">
        <f>5*宝箱投放计算!E222</f>
        <v>11.25</v>
      </c>
      <c r="K222">
        <f t="shared" si="23"/>
        <v>2.4137931034482758</v>
      </c>
      <c r="L222">
        <f>IF(B222=B221,0,VLOOKUP(B222,通用估算系数!$AK$1:$AL$11,2,FALSE))</f>
        <v>0</v>
      </c>
      <c r="M222">
        <f t="shared" si="21"/>
        <v>0</v>
      </c>
      <c r="N222">
        <f t="shared" si="22"/>
        <v>12.875</v>
      </c>
      <c r="O222">
        <f>IFERROR(VLOOKUP(A222,[1]游戏时长规划!$AE$3:$AL$33,8,FALSE),0)</f>
        <v>0</v>
      </c>
      <c r="P222">
        <f>IFERROR(VLOOKUP(A222,[1]基础经济系数!$J$123:$O$153,6,FALSE),0)</f>
        <v>0</v>
      </c>
    </row>
    <row r="223" spans="1:16" x14ac:dyDescent="0.2">
      <c r="A223">
        <f>玩家成长时间线!A223</f>
        <v>222</v>
      </c>
      <c r="B223">
        <f>玩家成长时间线!B223</f>
        <v>10</v>
      </c>
      <c r="C223">
        <f>IF(MOD(A223,通用估算系数!$B$9),MOD(A223,通用估算系数!$B$9),通用估算系数!$B$9)</f>
        <v>26</v>
      </c>
      <c r="D223">
        <f>SUM($E$2:E223)</f>
        <v>16585.40020229885</v>
      </c>
      <c r="E223">
        <f t="shared" si="18"/>
        <v>39.652748659003834</v>
      </c>
      <c r="F223">
        <f>VLOOKUP(C223,[1]基础经济系数!$B$194:$H$221,7,FALSE)</f>
        <v>0</v>
      </c>
      <c r="G223">
        <f t="shared" si="19"/>
        <v>0</v>
      </c>
      <c r="H223">
        <f t="shared" si="20"/>
        <v>5.3055555555555554</v>
      </c>
      <c r="I223">
        <f>3*宝箱投放计算!D223</f>
        <v>7.8083999999999989</v>
      </c>
      <c r="J223">
        <f>5*宝箱投放计算!E223</f>
        <v>11.25</v>
      </c>
      <c r="K223">
        <f t="shared" si="23"/>
        <v>2.4137931034482758</v>
      </c>
      <c r="L223">
        <f>IF(B223=B222,0,VLOOKUP(B223,通用估算系数!$AK$1:$AL$11,2,FALSE))</f>
        <v>0</v>
      </c>
      <c r="M223">
        <f t="shared" si="21"/>
        <v>0</v>
      </c>
      <c r="N223">
        <f t="shared" si="22"/>
        <v>12.875</v>
      </c>
      <c r="O223">
        <f>IFERROR(VLOOKUP(A223,[1]游戏时长规划!$AE$3:$AL$33,8,FALSE),0)</f>
        <v>0</v>
      </c>
      <c r="P223">
        <f>IFERROR(VLOOKUP(A223,[1]基础经济系数!$J$123:$O$153,6,FALSE),0)</f>
        <v>0</v>
      </c>
    </row>
    <row r="224" spans="1:16" x14ac:dyDescent="0.2">
      <c r="A224">
        <f>玩家成长时间线!A224</f>
        <v>223</v>
      </c>
      <c r="B224">
        <f>玩家成长时间线!B224</f>
        <v>10</v>
      </c>
      <c r="C224">
        <f>IF(MOD(A224,通用估算系数!$B$9),MOD(A224,通用估算系数!$B$9),通用估算系数!$B$9)</f>
        <v>27</v>
      </c>
      <c r="D224">
        <f>SUM($E$2:E224)</f>
        <v>16774.782950957855</v>
      </c>
      <c r="E224">
        <f t="shared" si="18"/>
        <v>189.38274865900382</v>
      </c>
      <c r="F224">
        <f>VLOOKUP(C224,[1]基础经济系数!$B$194:$H$221,7,FALSE)</f>
        <v>150</v>
      </c>
      <c r="G224">
        <f t="shared" si="19"/>
        <v>0</v>
      </c>
      <c r="H224">
        <f t="shared" si="20"/>
        <v>5.3055555555555554</v>
      </c>
      <c r="I224">
        <f>3*宝箱投放计算!D224</f>
        <v>7.5383999999999993</v>
      </c>
      <c r="J224">
        <f>5*宝箱投放计算!E224</f>
        <v>11.25</v>
      </c>
      <c r="K224">
        <f t="shared" si="23"/>
        <v>2.4137931034482758</v>
      </c>
      <c r="L224">
        <f>IF(B224=B223,0,VLOOKUP(B224,通用估算系数!$AK$1:$AL$11,2,FALSE))</f>
        <v>0</v>
      </c>
      <c r="M224">
        <f t="shared" si="21"/>
        <v>0</v>
      </c>
      <c r="N224">
        <f t="shared" si="22"/>
        <v>12.875</v>
      </c>
      <c r="O224">
        <f>IFERROR(VLOOKUP(A224,[1]游戏时长规划!$AE$3:$AL$33,8,FALSE),0)</f>
        <v>0</v>
      </c>
      <c r="P224">
        <f>IFERROR(VLOOKUP(A224,[1]基础经济系数!$J$123:$O$153,6,FALSE),0)</f>
        <v>0</v>
      </c>
    </row>
    <row r="225" spans="1:16" x14ac:dyDescent="0.2">
      <c r="A225">
        <f>玩家成长时间线!A225</f>
        <v>224</v>
      </c>
      <c r="B225">
        <f>玩家成长时间线!B225</f>
        <v>8</v>
      </c>
      <c r="C225">
        <f>IF(MOD(A225,通用估算系数!$B$9),MOD(A225,通用估算系数!$B$9),通用估算系数!$B$9)</f>
        <v>28</v>
      </c>
      <c r="D225">
        <f>SUM($E$2:E225)</f>
        <v>16961.945699616859</v>
      </c>
      <c r="E225">
        <f t="shared" si="18"/>
        <v>187.16274865900382</v>
      </c>
      <c r="F225">
        <f>VLOOKUP(C225,[1]基础经济系数!$B$194:$H$221,7,FALSE)</f>
        <v>0</v>
      </c>
      <c r="G225">
        <f t="shared" si="19"/>
        <v>50</v>
      </c>
      <c r="H225">
        <f t="shared" si="20"/>
        <v>5.3055555555555554</v>
      </c>
      <c r="I225">
        <f>3*宝箱投放计算!D225</f>
        <v>7.5684000000000005</v>
      </c>
      <c r="J225">
        <f>5*宝箱投放计算!E225</f>
        <v>9</v>
      </c>
      <c r="K225">
        <f t="shared" si="23"/>
        <v>2.4137931034482758</v>
      </c>
      <c r="L225">
        <f>IF(B225=B224,0,VLOOKUP(B225,通用估算系数!$AK$1:$AL$11,2,FALSE))</f>
        <v>0</v>
      </c>
      <c r="M225">
        <f t="shared" si="21"/>
        <v>100</v>
      </c>
      <c r="N225">
        <f t="shared" si="22"/>
        <v>12.875</v>
      </c>
      <c r="O225">
        <f>IFERROR(VLOOKUP(A225,[1]游戏时长规划!$AE$3:$AL$33,8,FALSE),0)</f>
        <v>0</v>
      </c>
      <c r="P225">
        <f>IFERROR(VLOOKUP(A225,[1]基础经济系数!$J$123:$O$153,6,FALSE),0)</f>
        <v>0</v>
      </c>
    </row>
    <row r="226" spans="1:16" x14ac:dyDescent="0.2">
      <c r="A226">
        <f>玩家成长时间线!A226</f>
        <v>225</v>
      </c>
      <c r="B226">
        <f>玩家成长时间线!B226</f>
        <v>8</v>
      </c>
      <c r="C226">
        <f>IF(MOD(A226,通用估算系数!$B$9),MOD(A226,通用估算系数!$B$9),通用估算系数!$B$9)</f>
        <v>1</v>
      </c>
      <c r="D226">
        <f>SUM($E$2:E226)</f>
        <v>16998.298448275862</v>
      </c>
      <c r="E226">
        <f t="shared" si="18"/>
        <v>36.352748659003829</v>
      </c>
      <c r="F226">
        <f>VLOOKUP(C226,[1]基础经济系数!$B$194:$H$221,7,FALSE)</f>
        <v>0</v>
      </c>
      <c r="G226">
        <f t="shared" si="19"/>
        <v>0</v>
      </c>
      <c r="H226">
        <f t="shared" si="20"/>
        <v>5.3055555555555554</v>
      </c>
      <c r="I226">
        <f>3*宝箱投放计算!D226</f>
        <v>6.7584</v>
      </c>
      <c r="J226">
        <f>5*宝箱投放计算!E226</f>
        <v>9</v>
      </c>
      <c r="K226">
        <f t="shared" si="23"/>
        <v>2.4137931034482758</v>
      </c>
      <c r="L226">
        <f>IF(B226=B225,0,VLOOKUP(B226,通用估算系数!$AK$1:$AL$11,2,FALSE))</f>
        <v>0</v>
      </c>
      <c r="M226">
        <f t="shared" si="21"/>
        <v>0</v>
      </c>
      <c r="N226">
        <f t="shared" si="22"/>
        <v>12.875</v>
      </c>
      <c r="O226">
        <f>IFERROR(VLOOKUP(A226,[1]游戏时长规划!$AE$3:$AL$33,8,FALSE),0)</f>
        <v>0</v>
      </c>
      <c r="P226">
        <f>IFERROR(VLOOKUP(A226,[1]基础经济系数!$J$123:$O$153,6,FALSE),0)</f>
        <v>0</v>
      </c>
    </row>
    <row r="227" spans="1:16" x14ac:dyDescent="0.2">
      <c r="A227">
        <f>玩家成长时间线!A227</f>
        <v>226</v>
      </c>
      <c r="B227">
        <f>玩家成长时间线!B227</f>
        <v>8</v>
      </c>
      <c r="C227">
        <f>IF(MOD(A227,通用估算系数!$B$9),MOD(A227,通用估算系数!$B$9),通用估算系数!$B$9)</f>
        <v>2</v>
      </c>
      <c r="D227">
        <f>SUM($E$2:E227)</f>
        <v>17034.831196934865</v>
      </c>
      <c r="E227">
        <f t="shared" si="18"/>
        <v>36.532748659003829</v>
      </c>
      <c r="F227">
        <f>VLOOKUP(C227,[1]基础经济系数!$B$194:$H$221,7,FALSE)</f>
        <v>0</v>
      </c>
      <c r="G227">
        <f t="shared" si="19"/>
        <v>0</v>
      </c>
      <c r="H227">
        <f t="shared" si="20"/>
        <v>5.3055555555555554</v>
      </c>
      <c r="I227">
        <f>3*宝箱投放计算!D227</f>
        <v>6.9384000000000006</v>
      </c>
      <c r="J227">
        <f>5*宝箱投放计算!E227</f>
        <v>9</v>
      </c>
      <c r="K227">
        <f t="shared" si="23"/>
        <v>2.4137931034482758</v>
      </c>
      <c r="L227">
        <f>IF(B227=B226,0,VLOOKUP(B227,通用估算系数!$AK$1:$AL$11,2,FALSE))</f>
        <v>0</v>
      </c>
      <c r="M227">
        <f t="shared" si="21"/>
        <v>0</v>
      </c>
      <c r="N227">
        <f t="shared" si="22"/>
        <v>12.875</v>
      </c>
      <c r="O227">
        <f>IFERROR(VLOOKUP(A227,[1]游戏时长规划!$AE$3:$AL$33,8,FALSE),0)</f>
        <v>0</v>
      </c>
      <c r="P227">
        <f>IFERROR(VLOOKUP(A227,[1]基础经济系数!$J$123:$O$153,6,FALSE),0)</f>
        <v>0</v>
      </c>
    </row>
    <row r="228" spans="1:16" x14ac:dyDescent="0.2">
      <c r="A228">
        <f>玩家成长时间线!A228</f>
        <v>227</v>
      </c>
      <c r="B228">
        <f>玩家成长时间线!B228</f>
        <v>9</v>
      </c>
      <c r="C228">
        <f>IF(MOD(A228,通用估算系数!$B$9),MOD(A228,通用估算系数!$B$9),通用估算系数!$B$9)</f>
        <v>3</v>
      </c>
      <c r="D228">
        <f>SUM($E$2:E228)</f>
        <v>17073.493945593869</v>
      </c>
      <c r="E228">
        <f t="shared" si="18"/>
        <v>38.662748659003832</v>
      </c>
      <c r="F228">
        <f>VLOOKUP(C228,[1]基础经济系数!$B$194:$H$221,7,FALSE)</f>
        <v>0</v>
      </c>
      <c r="G228">
        <f t="shared" si="19"/>
        <v>0</v>
      </c>
      <c r="H228">
        <f t="shared" si="20"/>
        <v>5.3055555555555554</v>
      </c>
      <c r="I228">
        <f>3*宝箱投放计算!D228</f>
        <v>6.8184000000000005</v>
      </c>
      <c r="J228">
        <f>5*宝箱投放计算!E228</f>
        <v>11.25</v>
      </c>
      <c r="K228">
        <f t="shared" si="23"/>
        <v>2.4137931034482758</v>
      </c>
      <c r="L228">
        <f>IF(B228=B227,0,VLOOKUP(B228,通用估算系数!$AK$1:$AL$11,2,FALSE))</f>
        <v>0</v>
      </c>
      <c r="M228">
        <f t="shared" si="21"/>
        <v>0</v>
      </c>
      <c r="N228">
        <f t="shared" si="22"/>
        <v>12.875</v>
      </c>
      <c r="O228">
        <f>IFERROR(VLOOKUP(A228,[1]游戏时长规划!$AE$3:$AL$33,8,FALSE),0)</f>
        <v>0</v>
      </c>
      <c r="P228">
        <f>IFERROR(VLOOKUP(A228,[1]基础经济系数!$J$123:$O$153,6,FALSE),0)</f>
        <v>0</v>
      </c>
    </row>
    <row r="229" spans="1:16" x14ac:dyDescent="0.2">
      <c r="A229">
        <f>玩家成长时间线!A229</f>
        <v>228</v>
      </c>
      <c r="B229">
        <f>玩家成长时间线!B229</f>
        <v>9</v>
      </c>
      <c r="C229">
        <f>IF(MOD(A229,通用估算系数!$B$9),MOD(A229,通用估算系数!$B$9),通用估算系数!$B$9)</f>
        <v>4</v>
      </c>
      <c r="D229">
        <f>SUM($E$2:E229)</f>
        <v>17112.186694252872</v>
      </c>
      <c r="E229">
        <f t="shared" si="18"/>
        <v>38.692748659003833</v>
      </c>
      <c r="F229">
        <f>VLOOKUP(C229,[1]基础经济系数!$B$194:$H$221,7,FALSE)</f>
        <v>0</v>
      </c>
      <c r="G229">
        <f t="shared" si="19"/>
        <v>0</v>
      </c>
      <c r="H229">
        <f t="shared" si="20"/>
        <v>5.3055555555555554</v>
      </c>
      <c r="I229">
        <f>3*宝箱投放计算!D229</f>
        <v>6.8483999999999998</v>
      </c>
      <c r="J229">
        <f>5*宝箱投放计算!E229</f>
        <v>11.25</v>
      </c>
      <c r="K229">
        <f t="shared" si="23"/>
        <v>2.4137931034482758</v>
      </c>
      <c r="L229">
        <f>IF(B229=B228,0,VLOOKUP(B229,通用估算系数!$AK$1:$AL$11,2,FALSE))</f>
        <v>0</v>
      </c>
      <c r="M229">
        <f t="shared" si="21"/>
        <v>0</v>
      </c>
      <c r="N229">
        <f t="shared" si="22"/>
        <v>12.875</v>
      </c>
      <c r="O229">
        <f>IFERROR(VLOOKUP(A229,[1]游戏时长规划!$AE$3:$AL$33,8,FALSE),0)</f>
        <v>0</v>
      </c>
      <c r="P229">
        <f>IFERROR(VLOOKUP(A229,[1]基础经济系数!$J$123:$O$153,6,FALSE),0)</f>
        <v>0</v>
      </c>
    </row>
    <row r="230" spans="1:16" x14ac:dyDescent="0.2">
      <c r="A230">
        <f>玩家成长时间线!A230</f>
        <v>229</v>
      </c>
      <c r="B230">
        <f>玩家成长时间线!B230</f>
        <v>9</v>
      </c>
      <c r="C230">
        <f>IF(MOD(A230,通用估算系数!$B$9),MOD(A230,通用估算系数!$B$9),通用估算系数!$B$9)</f>
        <v>5</v>
      </c>
      <c r="D230">
        <f>SUM($E$2:E230)</f>
        <v>17151.209442911877</v>
      </c>
      <c r="E230">
        <f t="shared" si="18"/>
        <v>39.022748659003831</v>
      </c>
      <c r="F230">
        <f>VLOOKUP(C230,[1]基础经济系数!$B$194:$H$221,7,FALSE)</f>
        <v>0</v>
      </c>
      <c r="G230">
        <f t="shared" si="19"/>
        <v>0</v>
      </c>
      <c r="H230">
        <f t="shared" si="20"/>
        <v>5.3055555555555554</v>
      </c>
      <c r="I230">
        <f>3*宝箱投放计算!D230</f>
        <v>7.1783999999999999</v>
      </c>
      <c r="J230">
        <f>5*宝箱投放计算!E230</f>
        <v>11.25</v>
      </c>
      <c r="K230">
        <f t="shared" si="23"/>
        <v>2.4137931034482758</v>
      </c>
      <c r="L230">
        <f>IF(B230=B229,0,VLOOKUP(B230,通用估算系数!$AK$1:$AL$11,2,FALSE))</f>
        <v>0</v>
      </c>
      <c r="M230">
        <f t="shared" si="21"/>
        <v>0</v>
      </c>
      <c r="N230">
        <f t="shared" si="22"/>
        <v>12.875</v>
      </c>
      <c r="O230">
        <f>IFERROR(VLOOKUP(A230,[1]游戏时长规划!$AE$3:$AL$33,8,FALSE),0)</f>
        <v>0</v>
      </c>
      <c r="P230">
        <f>IFERROR(VLOOKUP(A230,[1]基础经济系数!$J$123:$O$153,6,FALSE),0)</f>
        <v>0</v>
      </c>
    </row>
    <row r="231" spans="1:16" x14ac:dyDescent="0.2">
      <c r="A231">
        <f>玩家成长时间线!A231</f>
        <v>230</v>
      </c>
      <c r="B231">
        <f>玩家成长时间线!B231</f>
        <v>10</v>
      </c>
      <c r="C231">
        <f>IF(MOD(A231,通用估算系数!$B$9),MOD(A231,通用估算系数!$B$9),通用估算系数!$B$9)</f>
        <v>6</v>
      </c>
      <c r="D231">
        <f>SUM($E$2:E231)</f>
        <v>17339.962191570881</v>
      </c>
      <c r="E231">
        <f t="shared" si="18"/>
        <v>188.75274865900383</v>
      </c>
      <c r="F231">
        <f>VLOOKUP(C231,[1]基础经济系数!$B$194:$H$221,7,FALSE)</f>
        <v>50</v>
      </c>
      <c r="G231">
        <f t="shared" si="19"/>
        <v>0</v>
      </c>
      <c r="H231">
        <f t="shared" si="20"/>
        <v>5.3055555555555554</v>
      </c>
      <c r="I231">
        <f>3*宝箱投放计算!D231</f>
        <v>6.9084000000000003</v>
      </c>
      <c r="J231">
        <f>5*宝箱投放计算!E231</f>
        <v>11.25</v>
      </c>
      <c r="K231">
        <f t="shared" si="23"/>
        <v>2.4137931034482758</v>
      </c>
      <c r="L231">
        <f>IF(B231=B230,0,VLOOKUP(B231,通用估算系数!$AK$1:$AL$11,2,FALSE))</f>
        <v>100</v>
      </c>
      <c r="M231">
        <f t="shared" si="21"/>
        <v>0</v>
      </c>
      <c r="N231">
        <f t="shared" si="22"/>
        <v>12.875</v>
      </c>
      <c r="O231">
        <f>IFERROR(VLOOKUP(A231,[1]游戏时长规划!$AE$3:$AL$33,8,FALSE),0)</f>
        <v>0</v>
      </c>
      <c r="P231">
        <f>IFERROR(VLOOKUP(A231,[1]基础经济系数!$J$123:$O$153,6,FALSE),0)</f>
        <v>0</v>
      </c>
    </row>
    <row r="232" spans="1:16" x14ac:dyDescent="0.2">
      <c r="A232">
        <f>玩家成长时间线!A232</f>
        <v>231</v>
      </c>
      <c r="B232">
        <f>玩家成长时间线!B232</f>
        <v>10</v>
      </c>
      <c r="C232">
        <f>IF(MOD(A232,通用估算系数!$B$9),MOD(A232,通用估算系数!$B$9),通用估算系数!$B$9)</f>
        <v>7</v>
      </c>
      <c r="D232">
        <f>SUM($E$2:E232)</f>
        <v>17428.744940229884</v>
      </c>
      <c r="E232">
        <f t="shared" si="18"/>
        <v>88.782748659003829</v>
      </c>
      <c r="F232">
        <f>VLOOKUP(C232,[1]基础经济系数!$B$194:$H$221,7,FALSE)</f>
        <v>0</v>
      </c>
      <c r="G232">
        <f t="shared" si="19"/>
        <v>50</v>
      </c>
      <c r="H232">
        <f t="shared" si="20"/>
        <v>5.3055555555555554</v>
      </c>
      <c r="I232">
        <f>3*宝箱投放计算!D232</f>
        <v>6.9384000000000006</v>
      </c>
      <c r="J232">
        <f>5*宝箱投放计算!E232</f>
        <v>11.25</v>
      </c>
      <c r="K232">
        <f t="shared" si="23"/>
        <v>2.4137931034482758</v>
      </c>
      <c r="L232">
        <f>IF(B232=B231,0,VLOOKUP(B232,通用估算系数!$AK$1:$AL$11,2,FALSE))</f>
        <v>0</v>
      </c>
      <c r="M232">
        <f t="shared" si="21"/>
        <v>0</v>
      </c>
      <c r="N232">
        <f t="shared" si="22"/>
        <v>12.875</v>
      </c>
      <c r="O232">
        <f>IFERROR(VLOOKUP(A232,[1]游戏时长规划!$AE$3:$AL$33,8,FALSE),0)</f>
        <v>0</v>
      </c>
      <c r="P232">
        <f>IFERROR(VLOOKUP(A232,[1]基础经济系数!$J$123:$O$153,6,FALSE),0)</f>
        <v>0</v>
      </c>
    </row>
    <row r="233" spans="1:16" x14ac:dyDescent="0.2">
      <c r="A233">
        <f>玩家成长时间线!A233</f>
        <v>232</v>
      </c>
      <c r="B233">
        <f>玩家成长时间线!B233</f>
        <v>10</v>
      </c>
      <c r="C233">
        <f>IF(MOD(A233,通用估算系数!$B$9),MOD(A233,通用估算系数!$B$9),通用估算系数!$B$9)</f>
        <v>8</v>
      </c>
      <c r="D233">
        <f>SUM($E$2:E233)</f>
        <v>17467.55768888889</v>
      </c>
      <c r="E233">
        <f t="shared" si="18"/>
        <v>38.81274865900383</v>
      </c>
      <c r="F233">
        <f>VLOOKUP(C233,[1]基础经济系数!$B$194:$H$221,7,FALSE)</f>
        <v>0</v>
      </c>
      <c r="G233">
        <f t="shared" si="19"/>
        <v>0</v>
      </c>
      <c r="H233">
        <f t="shared" si="20"/>
        <v>5.3055555555555554</v>
      </c>
      <c r="I233">
        <f>3*宝箱投放计算!D233</f>
        <v>6.9683999999999999</v>
      </c>
      <c r="J233">
        <f>5*宝箱投放计算!E233</f>
        <v>11.25</v>
      </c>
      <c r="K233">
        <f t="shared" si="23"/>
        <v>2.4137931034482758</v>
      </c>
      <c r="L233">
        <f>IF(B233=B232,0,VLOOKUP(B233,通用估算系数!$AK$1:$AL$11,2,FALSE))</f>
        <v>0</v>
      </c>
      <c r="M233">
        <f t="shared" si="21"/>
        <v>0</v>
      </c>
      <c r="N233">
        <f t="shared" si="22"/>
        <v>12.875</v>
      </c>
      <c r="O233">
        <f>IFERROR(VLOOKUP(A233,[1]游戏时长规划!$AE$3:$AL$33,8,FALSE),0)</f>
        <v>0</v>
      </c>
      <c r="P233">
        <f>IFERROR(VLOOKUP(A233,[1]基础经济系数!$J$123:$O$153,6,FALSE),0)</f>
        <v>0</v>
      </c>
    </row>
    <row r="234" spans="1:16" x14ac:dyDescent="0.2">
      <c r="A234">
        <f>玩家成长时间线!A234</f>
        <v>233</v>
      </c>
      <c r="B234">
        <f>玩家成长时间线!B234</f>
        <v>10</v>
      </c>
      <c r="C234">
        <f>IF(MOD(A234,通用估算系数!$B$9),MOD(A234,通用估算系数!$B$9),通用估算系数!$B$9)</f>
        <v>9</v>
      </c>
      <c r="D234">
        <f>SUM($E$2:E234)</f>
        <v>17507.000437547893</v>
      </c>
      <c r="E234">
        <f t="shared" si="18"/>
        <v>39.442748659003833</v>
      </c>
      <c r="F234">
        <f>VLOOKUP(C234,[1]基础经济系数!$B$194:$H$221,7,FALSE)</f>
        <v>0</v>
      </c>
      <c r="G234">
        <f t="shared" si="19"/>
        <v>0</v>
      </c>
      <c r="H234">
        <f t="shared" si="20"/>
        <v>5.3055555555555554</v>
      </c>
      <c r="I234">
        <f>3*宝箱投放计算!D234</f>
        <v>7.5983999999999998</v>
      </c>
      <c r="J234">
        <f>5*宝箱投放计算!E234</f>
        <v>11.25</v>
      </c>
      <c r="K234">
        <f t="shared" si="23"/>
        <v>2.4137931034482758</v>
      </c>
      <c r="L234">
        <f>IF(B234=B233,0,VLOOKUP(B234,通用估算系数!$AK$1:$AL$11,2,FALSE))</f>
        <v>0</v>
      </c>
      <c r="M234">
        <f t="shared" si="21"/>
        <v>0</v>
      </c>
      <c r="N234">
        <f t="shared" si="22"/>
        <v>12.875</v>
      </c>
      <c r="O234">
        <f>IFERROR(VLOOKUP(A234,[1]游戏时长规划!$AE$3:$AL$33,8,FALSE),0)</f>
        <v>0</v>
      </c>
      <c r="P234">
        <f>IFERROR(VLOOKUP(A234,[1]基础经济系数!$J$123:$O$153,6,FALSE),0)</f>
        <v>0</v>
      </c>
    </row>
    <row r="235" spans="1:16" x14ac:dyDescent="0.2">
      <c r="A235">
        <f>玩家成长时间线!A235</f>
        <v>234</v>
      </c>
      <c r="B235">
        <f>玩家成长时间线!B235</f>
        <v>10</v>
      </c>
      <c r="C235">
        <f>IF(MOD(A235,通用估算系数!$B$9),MOD(A235,通用估算系数!$B$9),通用估算系数!$B$9)</f>
        <v>10</v>
      </c>
      <c r="D235">
        <f>SUM($E$2:E235)</f>
        <v>17545.873186206896</v>
      </c>
      <c r="E235">
        <f t="shared" si="18"/>
        <v>38.872748659003832</v>
      </c>
      <c r="F235">
        <f>VLOOKUP(C235,[1]基础经济系数!$B$194:$H$221,7,FALSE)</f>
        <v>0</v>
      </c>
      <c r="G235">
        <f t="shared" si="19"/>
        <v>0</v>
      </c>
      <c r="H235">
        <f t="shared" si="20"/>
        <v>5.3055555555555554</v>
      </c>
      <c r="I235">
        <f>3*宝箱投放计算!D235</f>
        <v>7.0283999999999995</v>
      </c>
      <c r="J235">
        <f>5*宝箱投放计算!E235</f>
        <v>11.25</v>
      </c>
      <c r="K235">
        <f t="shared" si="23"/>
        <v>2.4137931034482758</v>
      </c>
      <c r="L235">
        <f>IF(B235=B234,0,VLOOKUP(B235,通用估算系数!$AK$1:$AL$11,2,FALSE))</f>
        <v>0</v>
      </c>
      <c r="M235">
        <f t="shared" si="21"/>
        <v>0</v>
      </c>
      <c r="N235">
        <f t="shared" si="22"/>
        <v>12.875</v>
      </c>
      <c r="O235">
        <f>IFERROR(VLOOKUP(A235,[1]游戏时长规划!$AE$3:$AL$33,8,FALSE),0)</f>
        <v>0</v>
      </c>
      <c r="P235">
        <f>IFERROR(VLOOKUP(A235,[1]基础经济系数!$J$123:$O$153,6,FALSE),0)</f>
        <v>0</v>
      </c>
    </row>
    <row r="236" spans="1:16" x14ac:dyDescent="0.2">
      <c r="A236">
        <f>玩家成长时间线!A236</f>
        <v>235</v>
      </c>
      <c r="B236">
        <f>玩家成长时间线!B236</f>
        <v>10</v>
      </c>
      <c r="C236">
        <f>IF(MOD(A236,通用估算系数!$B$9),MOD(A236,通用估算系数!$B$9),通用估算系数!$B$9)</f>
        <v>11</v>
      </c>
      <c r="D236">
        <f>SUM($E$2:E236)</f>
        <v>17584.775934865898</v>
      </c>
      <c r="E236">
        <f t="shared" si="18"/>
        <v>38.902748659003834</v>
      </c>
      <c r="F236">
        <f>VLOOKUP(C236,[1]基础经济系数!$B$194:$H$221,7,FALSE)</f>
        <v>0</v>
      </c>
      <c r="G236">
        <f t="shared" si="19"/>
        <v>0</v>
      </c>
      <c r="H236">
        <f t="shared" si="20"/>
        <v>5.3055555555555554</v>
      </c>
      <c r="I236">
        <f>3*宝箱投放计算!D236</f>
        <v>7.0584000000000007</v>
      </c>
      <c r="J236">
        <f>5*宝箱投放计算!E236</f>
        <v>11.25</v>
      </c>
      <c r="K236">
        <f t="shared" si="23"/>
        <v>2.4137931034482758</v>
      </c>
      <c r="L236">
        <f>IF(B236=B235,0,VLOOKUP(B236,通用估算系数!$AK$1:$AL$11,2,FALSE))</f>
        <v>0</v>
      </c>
      <c r="M236">
        <f t="shared" si="21"/>
        <v>0</v>
      </c>
      <c r="N236">
        <f t="shared" si="22"/>
        <v>12.875</v>
      </c>
      <c r="O236">
        <f>IFERROR(VLOOKUP(A236,[1]游戏时长规划!$AE$3:$AL$33,8,FALSE),0)</f>
        <v>0</v>
      </c>
      <c r="P236">
        <f>IFERROR(VLOOKUP(A236,[1]基础经济系数!$J$123:$O$153,6,FALSE),0)</f>
        <v>0</v>
      </c>
    </row>
    <row r="237" spans="1:16" x14ac:dyDescent="0.2">
      <c r="A237">
        <f>玩家成长时间线!A237</f>
        <v>236</v>
      </c>
      <c r="B237">
        <f>玩家成长时间线!B237</f>
        <v>10</v>
      </c>
      <c r="C237">
        <f>IF(MOD(A237,通用估算系数!$B$9),MOD(A237,通用估算系数!$B$9),通用估算系数!$B$9)</f>
        <v>12</v>
      </c>
      <c r="D237">
        <f>SUM($E$2:E237)</f>
        <v>17624.308683524901</v>
      </c>
      <c r="E237">
        <f t="shared" si="18"/>
        <v>39.532748659003829</v>
      </c>
      <c r="F237">
        <f>VLOOKUP(C237,[1]基础经济系数!$B$194:$H$221,7,FALSE)</f>
        <v>0</v>
      </c>
      <c r="G237">
        <f t="shared" si="19"/>
        <v>0</v>
      </c>
      <c r="H237">
        <f t="shared" si="20"/>
        <v>5.3055555555555554</v>
      </c>
      <c r="I237">
        <f>3*宝箱投放计算!D237</f>
        <v>7.6883999999999997</v>
      </c>
      <c r="J237">
        <f>5*宝箱投放计算!E237</f>
        <v>11.25</v>
      </c>
      <c r="K237">
        <f t="shared" si="23"/>
        <v>2.4137931034482758</v>
      </c>
      <c r="L237">
        <f>IF(B237=B236,0,VLOOKUP(B237,通用估算系数!$AK$1:$AL$11,2,FALSE))</f>
        <v>0</v>
      </c>
      <c r="M237">
        <f t="shared" si="21"/>
        <v>0</v>
      </c>
      <c r="N237">
        <f t="shared" si="22"/>
        <v>12.875</v>
      </c>
      <c r="O237">
        <f>IFERROR(VLOOKUP(A237,[1]游戏时长规划!$AE$3:$AL$33,8,FALSE),0)</f>
        <v>0</v>
      </c>
      <c r="P237">
        <f>IFERROR(VLOOKUP(A237,[1]基础经济系数!$J$123:$O$153,6,FALSE),0)</f>
        <v>0</v>
      </c>
    </row>
    <row r="238" spans="1:16" x14ac:dyDescent="0.2">
      <c r="A238">
        <f>玩家成长时间线!A238</f>
        <v>237</v>
      </c>
      <c r="B238">
        <f>玩家成长时间线!B238</f>
        <v>10</v>
      </c>
      <c r="C238">
        <f>IF(MOD(A238,通用估算系数!$B$9),MOD(A238,通用估算系数!$B$9),通用估算系数!$B$9)</f>
        <v>13</v>
      </c>
      <c r="D238">
        <f>SUM($E$2:E238)</f>
        <v>17763.271432183905</v>
      </c>
      <c r="E238">
        <f t="shared" si="18"/>
        <v>138.96274865900381</v>
      </c>
      <c r="F238">
        <f>VLOOKUP(C238,[1]基础经济系数!$B$194:$H$221,7,FALSE)</f>
        <v>100</v>
      </c>
      <c r="G238">
        <f t="shared" si="19"/>
        <v>0</v>
      </c>
      <c r="H238">
        <f t="shared" si="20"/>
        <v>5.3055555555555554</v>
      </c>
      <c r="I238">
        <f>3*宝箱投放计算!D238</f>
        <v>7.1183999999999994</v>
      </c>
      <c r="J238">
        <f>5*宝箱投放计算!E238</f>
        <v>11.25</v>
      </c>
      <c r="K238">
        <f t="shared" si="23"/>
        <v>2.4137931034482758</v>
      </c>
      <c r="L238">
        <f>IF(B238=B237,0,VLOOKUP(B238,通用估算系数!$AK$1:$AL$11,2,FALSE))</f>
        <v>0</v>
      </c>
      <c r="M238">
        <f t="shared" si="21"/>
        <v>0</v>
      </c>
      <c r="N238">
        <f t="shared" si="22"/>
        <v>12.875</v>
      </c>
      <c r="O238">
        <f>IFERROR(VLOOKUP(A238,[1]游戏时长规划!$AE$3:$AL$33,8,FALSE),0)</f>
        <v>0</v>
      </c>
      <c r="P238">
        <f>IFERROR(VLOOKUP(A238,[1]基础经济系数!$J$123:$O$153,6,FALSE),0)</f>
        <v>0</v>
      </c>
    </row>
    <row r="239" spans="1:16" x14ac:dyDescent="0.2">
      <c r="A239">
        <f>玩家成长时间线!A239</f>
        <v>238</v>
      </c>
      <c r="B239">
        <f>玩家成长时间线!B239</f>
        <v>8</v>
      </c>
      <c r="C239">
        <f>IF(MOD(A239,通用估算系数!$B$9),MOD(A239,通用估算系数!$B$9),通用估算系数!$B$9)</f>
        <v>14</v>
      </c>
      <c r="D239">
        <f>SUM($E$2:E239)</f>
        <v>17850.014180842907</v>
      </c>
      <c r="E239">
        <f t="shared" si="18"/>
        <v>86.742748659003823</v>
      </c>
      <c r="F239">
        <f>VLOOKUP(C239,[1]基础经济系数!$B$194:$H$221,7,FALSE)</f>
        <v>0</v>
      </c>
      <c r="G239">
        <f t="shared" si="19"/>
        <v>50</v>
      </c>
      <c r="H239">
        <f t="shared" si="20"/>
        <v>5.3055555555555554</v>
      </c>
      <c r="I239">
        <f>3*宝箱投放计算!D239</f>
        <v>7.1484000000000005</v>
      </c>
      <c r="J239">
        <f>5*宝箱投放计算!E239</f>
        <v>9</v>
      </c>
      <c r="K239">
        <f t="shared" si="23"/>
        <v>2.4137931034482758</v>
      </c>
      <c r="L239">
        <f>IF(B239=B238,0,VLOOKUP(B239,通用估算系数!$AK$1:$AL$11,2,FALSE))</f>
        <v>0</v>
      </c>
      <c r="M239">
        <f t="shared" si="21"/>
        <v>0</v>
      </c>
      <c r="N239">
        <f t="shared" si="22"/>
        <v>12.875</v>
      </c>
      <c r="O239">
        <f>IFERROR(VLOOKUP(A239,[1]游戏时长规划!$AE$3:$AL$33,8,FALSE),0)</f>
        <v>0</v>
      </c>
      <c r="P239">
        <f>IFERROR(VLOOKUP(A239,[1]基础经济系数!$J$123:$O$153,6,FALSE),0)</f>
        <v>0</v>
      </c>
    </row>
    <row r="240" spans="1:16" x14ac:dyDescent="0.2">
      <c r="A240">
        <f>玩家成长时间线!A240</f>
        <v>239</v>
      </c>
      <c r="B240">
        <f>玩家成长时间线!B240</f>
        <v>8</v>
      </c>
      <c r="C240">
        <f>IF(MOD(A240,通用估算系数!$B$9),MOD(A240,通用估算系数!$B$9),通用估算系数!$B$9)</f>
        <v>15</v>
      </c>
      <c r="D240">
        <f>SUM($E$2:E240)</f>
        <v>17886.786929501912</v>
      </c>
      <c r="E240">
        <f t="shared" si="18"/>
        <v>36.772748659003831</v>
      </c>
      <c r="F240">
        <f>VLOOKUP(C240,[1]基础经济系数!$B$194:$H$221,7,FALSE)</f>
        <v>0</v>
      </c>
      <c r="G240">
        <f t="shared" si="19"/>
        <v>0</v>
      </c>
      <c r="H240">
        <f t="shared" si="20"/>
        <v>5.3055555555555554</v>
      </c>
      <c r="I240">
        <f>3*宝箱投放计算!D240</f>
        <v>7.1783999999999999</v>
      </c>
      <c r="J240">
        <f>5*宝箱投放计算!E240</f>
        <v>9</v>
      </c>
      <c r="K240">
        <f t="shared" si="23"/>
        <v>2.4137931034482758</v>
      </c>
      <c r="L240">
        <f>IF(B240=B239,0,VLOOKUP(B240,通用估算系数!$AK$1:$AL$11,2,FALSE))</f>
        <v>0</v>
      </c>
      <c r="M240">
        <f t="shared" si="21"/>
        <v>0</v>
      </c>
      <c r="N240">
        <f t="shared" si="22"/>
        <v>12.875</v>
      </c>
      <c r="O240">
        <f>IFERROR(VLOOKUP(A240,[1]游戏时长规划!$AE$3:$AL$33,8,FALSE),0)</f>
        <v>0</v>
      </c>
      <c r="P240">
        <f>IFERROR(VLOOKUP(A240,[1]基础经济系数!$J$123:$O$153,6,FALSE),0)</f>
        <v>0</v>
      </c>
    </row>
    <row r="241" spans="1:16" x14ac:dyDescent="0.2">
      <c r="A241">
        <f>玩家成长时间线!A241</f>
        <v>240</v>
      </c>
      <c r="B241">
        <f>玩家成长时间线!B241</f>
        <v>8</v>
      </c>
      <c r="C241">
        <f>IF(MOD(A241,通用估算系数!$B$9),MOD(A241,通用估算系数!$B$9),通用估算系数!$B$9)</f>
        <v>16</v>
      </c>
      <c r="D241">
        <f>SUM($E$2:E241)</f>
        <v>17924.189678160914</v>
      </c>
      <c r="E241">
        <f t="shared" si="18"/>
        <v>37.402748659003834</v>
      </c>
      <c r="F241">
        <f>VLOOKUP(C241,[1]基础经济系数!$B$194:$H$221,7,FALSE)</f>
        <v>0</v>
      </c>
      <c r="G241">
        <f t="shared" si="19"/>
        <v>0</v>
      </c>
      <c r="H241">
        <f t="shared" si="20"/>
        <v>5.3055555555555554</v>
      </c>
      <c r="I241">
        <f>3*宝箱投放计算!D241</f>
        <v>7.8083999999999989</v>
      </c>
      <c r="J241">
        <f>5*宝箱投放计算!E241</f>
        <v>9</v>
      </c>
      <c r="K241">
        <f t="shared" si="23"/>
        <v>2.4137931034482758</v>
      </c>
      <c r="L241">
        <f>IF(B241=B240,0,VLOOKUP(B241,通用估算系数!$AK$1:$AL$11,2,FALSE))</f>
        <v>0</v>
      </c>
      <c r="M241">
        <f t="shared" si="21"/>
        <v>0</v>
      </c>
      <c r="N241">
        <f t="shared" si="22"/>
        <v>12.875</v>
      </c>
      <c r="O241">
        <f>IFERROR(VLOOKUP(A241,[1]游戏时长规划!$AE$3:$AL$33,8,FALSE),0)</f>
        <v>0</v>
      </c>
      <c r="P241">
        <f>IFERROR(VLOOKUP(A241,[1]基础经济系数!$J$123:$O$153,6,FALSE),0)</f>
        <v>0</v>
      </c>
    </row>
    <row r="242" spans="1:16" x14ac:dyDescent="0.2">
      <c r="A242">
        <f>玩家成长时间线!A242</f>
        <v>241</v>
      </c>
      <c r="B242">
        <f>玩家成长时间线!B242</f>
        <v>9</v>
      </c>
      <c r="C242">
        <f>IF(MOD(A242,通用估算系数!$B$9),MOD(A242,通用估算系数!$B$9),通用估算系数!$B$9)</f>
        <v>17</v>
      </c>
      <c r="D242">
        <f>SUM($E$2:E242)</f>
        <v>17963.272426819916</v>
      </c>
      <c r="E242">
        <f t="shared" si="18"/>
        <v>39.082748659003833</v>
      </c>
      <c r="F242">
        <f>VLOOKUP(C242,[1]基础经济系数!$B$194:$H$221,7,FALSE)</f>
        <v>0</v>
      </c>
      <c r="G242">
        <f t="shared" si="19"/>
        <v>0</v>
      </c>
      <c r="H242">
        <f t="shared" si="20"/>
        <v>5.3055555555555554</v>
      </c>
      <c r="I242">
        <f>3*宝箱投放计算!D242</f>
        <v>7.2383999999999995</v>
      </c>
      <c r="J242">
        <f>5*宝箱投放计算!E242</f>
        <v>11.25</v>
      </c>
      <c r="K242">
        <f t="shared" si="23"/>
        <v>2.4137931034482758</v>
      </c>
      <c r="L242">
        <f>IF(B242=B241,0,VLOOKUP(B242,通用估算系数!$AK$1:$AL$11,2,FALSE))</f>
        <v>0</v>
      </c>
      <c r="M242">
        <f t="shared" si="21"/>
        <v>0</v>
      </c>
      <c r="N242">
        <f t="shared" si="22"/>
        <v>12.875</v>
      </c>
      <c r="O242">
        <f>IFERROR(VLOOKUP(A242,[1]游戏时长规划!$AE$3:$AL$33,8,FALSE),0)</f>
        <v>0</v>
      </c>
      <c r="P242">
        <f>IFERROR(VLOOKUP(A242,[1]基础经济系数!$J$123:$O$153,6,FALSE),0)</f>
        <v>0</v>
      </c>
    </row>
    <row r="243" spans="1:16" x14ac:dyDescent="0.2">
      <c r="A243">
        <f>玩家成长时间线!A243</f>
        <v>242</v>
      </c>
      <c r="B243">
        <f>玩家成长时间线!B243</f>
        <v>9</v>
      </c>
      <c r="C243">
        <f>IF(MOD(A243,通用估算系数!$B$9),MOD(A243,通用估算系数!$B$9),通用估算系数!$B$9)</f>
        <v>18</v>
      </c>
      <c r="D243">
        <f>SUM($E$2:E243)</f>
        <v>18002.385175478921</v>
      </c>
      <c r="E243">
        <f t="shared" si="18"/>
        <v>39.112748659003834</v>
      </c>
      <c r="F243">
        <f>VLOOKUP(C243,[1]基础经济系数!$B$194:$H$221,7,FALSE)</f>
        <v>0</v>
      </c>
      <c r="G243">
        <f t="shared" si="19"/>
        <v>0</v>
      </c>
      <c r="H243">
        <f t="shared" si="20"/>
        <v>5.3055555555555554</v>
      </c>
      <c r="I243">
        <f>3*宝箱投放计算!D243</f>
        <v>7.2683999999999997</v>
      </c>
      <c r="J243">
        <f>5*宝箱投放计算!E243</f>
        <v>11.25</v>
      </c>
      <c r="K243">
        <f t="shared" si="23"/>
        <v>2.4137931034482758</v>
      </c>
      <c r="L243">
        <f>IF(B243=B242,0,VLOOKUP(B243,通用估算系数!$AK$1:$AL$11,2,FALSE))</f>
        <v>0</v>
      </c>
      <c r="M243">
        <f t="shared" si="21"/>
        <v>0</v>
      </c>
      <c r="N243">
        <f t="shared" si="22"/>
        <v>12.875</v>
      </c>
      <c r="O243">
        <f>IFERROR(VLOOKUP(A243,[1]游戏时长规划!$AE$3:$AL$33,8,FALSE),0)</f>
        <v>0</v>
      </c>
      <c r="P243">
        <f>IFERROR(VLOOKUP(A243,[1]基础经济系数!$J$123:$O$153,6,FALSE),0)</f>
        <v>0</v>
      </c>
    </row>
    <row r="244" spans="1:16" x14ac:dyDescent="0.2">
      <c r="A244">
        <f>玩家成长时间线!A244</f>
        <v>243</v>
      </c>
      <c r="B244">
        <f>玩家成长时间线!B244</f>
        <v>9</v>
      </c>
      <c r="C244">
        <f>IF(MOD(A244,通用估算系数!$B$9),MOD(A244,通用估算系数!$B$9),通用估算系数!$B$9)</f>
        <v>19</v>
      </c>
      <c r="D244">
        <f>SUM($E$2:E244)</f>
        <v>18042.127924137923</v>
      </c>
      <c r="E244">
        <f t="shared" si="18"/>
        <v>39.74274865900383</v>
      </c>
      <c r="F244">
        <f>VLOOKUP(C244,[1]基础经济系数!$B$194:$H$221,7,FALSE)</f>
        <v>0</v>
      </c>
      <c r="G244">
        <f t="shared" si="19"/>
        <v>0</v>
      </c>
      <c r="H244">
        <f t="shared" si="20"/>
        <v>5.3055555555555554</v>
      </c>
      <c r="I244">
        <f>3*宝箱投放计算!D244</f>
        <v>7.8983999999999988</v>
      </c>
      <c r="J244">
        <f>5*宝箱投放计算!E244</f>
        <v>11.25</v>
      </c>
      <c r="K244">
        <f t="shared" si="23"/>
        <v>2.4137931034482758</v>
      </c>
      <c r="L244">
        <f>IF(B244=B243,0,VLOOKUP(B244,通用估算系数!$AK$1:$AL$11,2,FALSE))</f>
        <v>0</v>
      </c>
      <c r="M244">
        <f t="shared" si="21"/>
        <v>0</v>
      </c>
      <c r="N244">
        <f t="shared" si="22"/>
        <v>12.875</v>
      </c>
      <c r="O244">
        <f>IFERROR(VLOOKUP(A244,[1]游戏时长规划!$AE$3:$AL$33,8,FALSE),0)</f>
        <v>0</v>
      </c>
      <c r="P244">
        <f>IFERROR(VLOOKUP(A244,[1]基础经济系数!$J$123:$O$153,6,FALSE),0)</f>
        <v>0</v>
      </c>
    </row>
    <row r="245" spans="1:16" x14ac:dyDescent="0.2">
      <c r="A245">
        <f>玩家成长时间线!A245</f>
        <v>244</v>
      </c>
      <c r="B245">
        <f>玩家成长时间线!B245</f>
        <v>10</v>
      </c>
      <c r="C245">
        <f>IF(MOD(A245,通用估算系数!$B$9),MOD(A245,通用估算系数!$B$9),通用估算系数!$B$9)</f>
        <v>20</v>
      </c>
      <c r="D245">
        <f>SUM($E$2:E245)</f>
        <v>18281.300672796926</v>
      </c>
      <c r="E245">
        <f t="shared" si="18"/>
        <v>239.17274865900384</v>
      </c>
      <c r="F245">
        <f>VLOOKUP(C245,[1]基础经济系数!$B$194:$H$221,7,FALSE)</f>
        <v>100</v>
      </c>
      <c r="G245">
        <f t="shared" si="19"/>
        <v>0</v>
      </c>
      <c r="H245">
        <f t="shared" si="20"/>
        <v>5.3055555555555554</v>
      </c>
      <c r="I245">
        <f>3*宝箱投放计算!D245</f>
        <v>7.3284000000000002</v>
      </c>
      <c r="J245">
        <f>5*宝箱投放计算!E245</f>
        <v>11.25</v>
      </c>
      <c r="K245">
        <f t="shared" si="23"/>
        <v>2.4137931034482758</v>
      </c>
      <c r="L245">
        <f>IF(B245=B244,0,VLOOKUP(B245,通用估算系数!$AK$1:$AL$11,2,FALSE))</f>
        <v>100</v>
      </c>
      <c r="M245">
        <f t="shared" si="21"/>
        <v>0</v>
      </c>
      <c r="N245">
        <f t="shared" si="22"/>
        <v>12.875</v>
      </c>
      <c r="O245">
        <f>IFERROR(VLOOKUP(A245,[1]游戏时长规划!$AE$3:$AL$33,8,FALSE),0)</f>
        <v>0</v>
      </c>
      <c r="P245">
        <f>IFERROR(VLOOKUP(A245,[1]基础经济系数!$J$123:$O$153,6,FALSE),0)</f>
        <v>0</v>
      </c>
    </row>
    <row r="246" spans="1:16" x14ac:dyDescent="0.2">
      <c r="A246">
        <f>玩家成长时间线!A246</f>
        <v>245</v>
      </c>
      <c r="B246">
        <f>玩家成长时间线!B246</f>
        <v>10</v>
      </c>
      <c r="C246">
        <f>IF(MOD(A246,通用估算系数!$B$9),MOD(A246,通用估算系数!$B$9),通用估算系数!$B$9)</f>
        <v>21</v>
      </c>
      <c r="D246">
        <f>SUM($E$2:E246)</f>
        <v>18370.503421455931</v>
      </c>
      <c r="E246">
        <f t="shared" si="18"/>
        <v>89.202748659003831</v>
      </c>
      <c r="F246">
        <f>VLOOKUP(C246,[1]基础经济系数!$B$194:$H$221,7,FALSE)</f>
        <v>0</v>
      </c>
      <c r="G246">
        <f t="shared" si="19"/>
        <v>50</v>
      </c>
      <c r="H246">
        <f t="shared" si="20"/>
        <v>5.3055555555555554</v>
      </c>
      <c r="I246">
        <f>3*宝箱投放计算!D246</f>
        <v>7.3583999999999996</v>
      </c>
      <c r="J246">
        <f>5*宝箱投放计算!E246</f>
        <v>11.25</v>
      </c>
      <c r="K246">
        <f t="shared" si="23"/>
        <v>2.4137931034482758</v>
      </c>
      <c r="L246">
        <f>IF(B246=B245,0,VLOOKUP(B246,通用估算系数!$AK$1:$AL$11,2,FALSE))</f>
        <v>0</v>
      </c>
      <c r="M246">
        <f t="shared" si="21"/>
        <v>0</v>
      </c>
      <c r="N246">
        <f t="shared" si="22"/>
        <v>12.875</v>
      </c>
      <c r="O246">
        <f>IFERROR(VLOOKUP(A246,[1]游戏时长规划!$AE$3:$AL$33,8,FALSE),0)</f>
        <v>0</v>
      </c>
      <c r="P246">
        <f>IFERROR(VLOOKUP(A246,[1]基础经济系数!$J$123:$O$153,6,FALSE),0)</f>
        <v>0</v>
      </c>
    </row>
    <row r="247" spans="1:16" x14ac:dyDescent="0.2">
      <c r="A247">
        <f>玩家成长时间线!A247</f>
        <v>246</v>
      </c>
      <c r="B247">
        <f>玩家成长时间线!B247</f>
        <v>10</v>
      </c>
      <c r="C247">
        <f>IF(MOD(A247,通用估算系数!$B$9),MOD(A247,通用估算系数!$B$9),通用估算系数!$B$9)</f>
        <v>22</v>
      </c>
      <c r="D247">
        <f>SUM($E$2:E247)</f>
        <v>18409.736170114935</v>
      </c>
      <c r="E247">
        <f t="shared" si="18"/>
        <v>39.232748659003832</v>
      </c>
      <c r="F247">
        <f>VLOOKUP(C247,[1]基础经济系数!$B$194:$H$221,7,FALSE)</f>
        <v>0</v>
      </c>
      <c r="G247">
        <f t="shared" si="19"/>
        <v>0</v>
      </c>
      <c r="H247">
        <f t="shared" si="20"/>
        <v>5.3055555555555554</v>
      </c>
      <c r="I247">
        <f>3*宝箱投放计算!D247</f>
        <v>7.3884000000000007</v>
      </c>
      <c r="J247">
        <f>5*宝箱投放计算!E247</f>
        <v>11.25</v>
      </c>
      <c r="K247">
        <f t="shared" si="23"/>
        <v>2.4137931034482758</v>
      </c>
      <c r="L247">
        <f>IF(B247=B246,0,VLOOKUP(B247,通用估算系数!$AK$1:$AL$11,2,FALSE))</f>
        <v>0</v>
      </c>
      <c r="M247">
        <f t="shared" si="21"/>
        <v>0</v>
      </c>
      <c r="N247">
        <f t="shared" si="22"/>
        <v>12.875</v>
      </c>
      <c r="O247">
        <f>IFERROR(VLOOKUP(A247,[1]游戏时长规划!$AE$3:$AL$33,8,FALSE),0)</f>
        <v>0</v>
      </c>
      <c r="P247">
        <f>IFERROR(VLOOKUP(A247,[1]基础经济系数!$J$123:$O$153,6,FALSE),0)</f>
        <v>0</v>
      </c>
    </row>
    <row r="248" spans="1:16" x14ac:dyDescent="0.2">
      <c r="A248">
        <f>玩家成长时间线!A248</f>
        <v>247</v>
      </c>
      <c r="B248">
        <f>玩家成长时间线!B248</f>
        <v>10</v>
      </c>
      <c r="C248">
        <f>IF(MOD(A248,通用估算系数!$B$9),MOD(A248,通用估算系数!$B$9),通用估算系数!$B$9)</f>
        <v>23</v>
      </c>
      <c r="D248">
        <f>SUM($E$2:E248)</f>
        <v>18449.59891877394</v>
      </c>
      <c r="E248">
        <f t="shared" si="18"/>
        <v>39.862748659003834</v>
      </c>
      <c r="F248">
        <f>VLOOKUP(C248,[1]基础经济系数!$B$194:$H$221,7,FALSE)</f>
        <v>0</v>
      </c>
      <c r="G248">
        <f t="shared" si="19"/>
        <v>0</v>
      </c>
      <c r="H248">
        <f t="shared" si="20"/>
        <v>5.3055555555555554</v>
      </c>
      <c r="I248">
        <f>3*宝箱投放计算!D248</f>
        <v>8.0183999999999997</v>
      </c>
      <c r="J248">
        <f>5*宝箱投放计算!E248</f>
        <v>11.25</v>
      </c>
      <c r="K248">
        <f t="shared" si="23"/>
        <v>2.4137931034482758</v>
      </c>
      <c r="L248">
        <f>IF(B248=B247,0,VLOOKUP(B248,通用估算系数!$AK$1:$AL$11,2,FALSE))</f>
        <v>0</v>
      </c>
      <c r="M248">
        <f t="shared" si="21"/>
        <v>0</v>
      </c>
      <c r="N248">
        <f t="shared" si="22"/>
        <v>12.875</v>
      </c>
      <c r="O248">
        <f>IFERROR(VLOOKUP(A248,[1]游戏时长规划!$AE$3:$AL$33,8,FALSE),0)</f>
        <v>0</v>
      </c>
      <c r="P248">
        <f>IFERROR(VLOOKUP(A248,[1]基础经济系数!$J$123:$O$153,6,FALSE),0)</f>
        <v>0</v>
      </c>
    </row>
    <row r="249" spans="1:16" x14ac:dyDescent="0.2">
      <c r="A249">
        <f>玩家成长时间线!A249</f>
        <v>248</v>
      </c>
      <c r="B249">
        <f>玩家成长时间线!B249</f>
        <v>10</v>
      </c>
      <c r="C249">
        <f>IF(MOD(A249,通用估算系数!$B$9),MOD(A249,通用估算系数!$B$9),通用估算系数!$B$9)</f>
        <v>24</v>
      </c>
      <c r="D249">
        <f>SUM($E$2:E249)</f>
        <v>18488.891667432945</v>
      </c>
      <c r="E249">
        <f t="shared" si="18"/>
        <v>39.292748659003834</v>
      </c>
      <c r="F249">
        <f>VLOOKUP(C249,[1]基础经济系数!$B$194:$H$221,7,FALSE)</f>
        <v>0</v>
      </c>
      <c r="G249">
        <f t="shared" si="19"/>
        <v>0</v>
      </c>
      <c r="H249">
        <f t="shared" si="20"/>
        <v>5.3055555555555554</v>
      </c>
      <c r="I249">
        <f>3*宝箱投放计算!D249</f>
        <v>7.4484000000000004</v>
      </c>
      <c r="J249">
        <f>5*宝箱投放计算!E249</f>
        <v>11.25</v>
      </c>
      <c r="K249">
        <f t="shared" si="23"/>
        <v>2.4137931034482758</v>
      </c>
      <c r="L249">
        <f>IF(B249=B248,0,VLOOKUP(B249,通用估算系数!$AK$1:$AL$11,2,FALSE))</f>
        <v>0</v>
      </c>
      <c r="M249">
        <f t="shared" si="21"/>
        <v>0</v>
      </c>
      <c r="N249">
        <f t="shared" si="22"/>
        <v>12.875</v>
      </c>
      <c r="O249">
        <f>IFERROR(VLOOKUP(A249,[1]游戏时长规划!$AE$3:$AL$33,8,FALSE),0)</f>
        <v>0</v>
      </c>
      <c r="P249">
        <f>IFERROR(VLOOKUP(A249,[1]基础经济系数!$J$123:$O$153,6,FALSE),0)</f>
        <v>0</v>
      </c>
    </row>
    <row r="250" spans="1:16" x14ac:dyDescent="0.2">
      <c r="A250">
        <f>玩家成长时间线!A250</f>
        <v>249</v>
      </c>
      <c r="B250">
        <f>玩家成长时间线!B250</f>
        <v>10</v>
      </c>
      <c r="C250">
        <f>IF(MOD(A250,通用估算系数!$B$9),MOD(A250,通用估算系数!$B$9),通用估算系数!$B$9)</f>
        <v>25</v>
      </c>
      <c r="D250">
        <f>SUM($E$2:E250)</f>
        <v>18528.214416091949</v>
      </c>
      <c r="E250">
        <f t="shared" si="18"/>
        <v>39.322748659003828</v>
      </c>
      <c r="F250">
        <f>VLOOKUP(C250,[1]基础经济系数!$B$194:$H$221,7,FALSE)</f>
        <v>0</v>
      </c>
      <c r="G250">
        <f t="shared" si="19"/>
        <v>0</v>
      </c>
      <c r="H250">
        <f t="shared" si="20"/>
        <v>5.3055555555555554</v>
      </c>
      <c r="I250">
        <f>3*宝箱投放计算!D250</f>
        <v>7.4783999999999997</v>
      </c>
      <c r="J250">
        <f>5*宝箱投放计算!E250</f>
        <v>11.25</v>
      </c>
      <c r="K250">
        <f t="shared" si="23"/>
        <v>2.4137931034482758</v>
      </c>
      <c r="L250">
        <f>IF(B250=B249,0,VLOOKUP(B250,通用估算系数!$AK$1:$AL$11,2,FALSE))</f>
        <v>0</v>
      </c>
      <c r="M250">
        <f t="shared" si="21"/>
        <v>0</v>
      </c>
      <c r="N250">
        <f t="shared" si="22"/>
        <v>12.875</v>
      </c>
      <c r="O250">
        <f>IFERROR(VLOOKUP(A250,[1]游戏时长规划!$AE$3:$AL$33,8,FALSE),0)</f>
        <v>0</v>
      </c>
      <c r="P250">
        <f>IFERROR(VLOOKUP(A250,[1]基础经济系数!$J$123:$O$153,6,FALSE),0)</f>
        <v>0</v>
      </c>
    </row>
    <row r="251" spans="1:16" x14ac:dyDescent="0.2">
      <c r="A251">
        <f>玩家成长时间线!A251</f>
        <v>250</v>
      </c>
      <c r="B251">
        <f>玩家成长时间线!B251</f>
        <v>10</v>
      </c>
      <c r="C251">
        <f>IF(MOD(A251,通用估算系数!$B$9),MOD(A251,通用估算系数!$B$9),通用估算系数!$B$9)</f>
        <v>26</v>
      </c>
      <c r="D251">
        <f>SUM($E$2:E251)</f>
        <v>18567.867164750951</v>
      </c>
      <c r="E251">
        <f t="shared" si="18"/>
        <v>39.652748659003834</v>
      </c>
      <c r="F251">
        <f>VLOOKUP(C251,[1]基础经济系数!$B$194:$H$221,7,FALSE)</f>
        <v>0</v>
      </c>
      <c r="G251">
        <f t="shared" si="19"/>
        <v>0</v>
      </c>
      <c r="H251">
        <f t="shared" si="20"/>
        <v>5.3055555555555554</v>
      </c>
      <c r="I251">
        <f>3*宝箱投放计算!D251</f>
        <v>7.8083999999999989</v>
      </c>
      <c r="J251">
        <f>5*宝箱投放计算!E251</f>
        <v>11.25</v>
      </c>
      <c r="K251">
        <f t="shared" si="23"/>
        <v>2.4137931034482758</v>
      </c>
      <c r="L251">
        <f>IF(B251=B250,0,VLOOKUP(B251,通用估算系数!$AK$1:$AL$11,2,FALSE))</f>
        <v>0</v>
      </c>
      <c r="M251">
        <f t="shared" si="21"/>
        <v>0</v>
      </c>
      <c r="N251">
        <f t="shared" si="22"/>
        <v>12.875</v>
      </c>
      <c r="O251">
        <f>IFERROR(VLOOKUP(A251,[1]游戏时长规划!$AE$3:$AL$33,8,FALSE),0)</f>
        <v>0</v>
      </c>
      <c r="P251">
        <f>IFERROR(VLOOKUP(A251,[1]基础经济系数!$J$123:$O$153,6,FALSE),0)</f>
        <v>0</v>
      </c>
    </row>
    <row r="252" spans="1:16" x14ac:dyDescent="0.2">
      <c r="A252">
        <f>玩家成长时间线!A252</f>
        <v>251</v>
      </c>
      <c r="B252">
        <f>玩家成长时间线!B252</f>
        <v>10</v>
      </c>
      <c r="C252">
        <f>IF(MOD(A252,通用估算系数!$B$9),MOD(A252,通用估算系数!$B$9),通用估算系数!$B$9)</f>
        <v>27</v>
      </c>
      <c r="D252">
        <f>SUM($E$2:E252)</f>
        <v>18757.249913409956</v>
      </c>
      <c r="E252">
        <f t="shared" si="18"/>
        <v>189.38274865900382</v>
      </c>
      <c r="F252">
        <f>VLOOKUP(C252,[1]基础经济系数!$B$194:$H$221,7,FALSE)</f>
        <v>150</v>
      </c>
      <c r="G252">
        <f t="shared" si="19"/>
        <v>0</v>
      </c>
      <c r="H252">
        <f t="shared" si="20"/>
        <v>5.3055555555555554</v>
      </c>
      <c r="I252">
        <f>3*宝箱投放计算!D252</f>
        <v>7.5383999999999993</v>
      </c>
      <c r="J252">
        <f>5*宝箱投放计算!E252</f>
        <v>11.25</v>
      </c>
      <c r="K252">
        <f t="shared" si="23"/>
        <v>2.4137931034482758</v>
      </c>
      <c r="L252">
        <f>IF(B252=B251,0,VLOOKUP(B252,通用估算系数!$AK$1:$AL$11,2,FALSE))</f>
        <v>0</v>
      </c>
      <c r="M252">
        <f t="shared" si="21"/>
        <v>0</v>
      </c>
      <c r="N252">
        <f t="shared" si="22"/>
        <v>12.875</v>
      </c>
      <c r="O252">
        <f>IFERROR(VLOOKUP(A252,[1]游戏时长规划!$AE$3:$AL$33,8,FALSE),0)</f>
        <v>0</v>
      </c>
      <c r="P252">
        <f>IFERROR(VLOOKUP(A252,[1]基础经济系数!$J$123:$O$153,6,FALSE),0)</f>
        <v>0</v>
      </c>
    </row>
    <row r="253" spans="1:16" x14ac:dyDescent="0.2">
      <c r="A253">
        <f>玩家成长时间线!A253</f>
        <v>252</v>
      </c>
      <c r="B253">
        <f>玩家成长时间线!B253</f>
        <v>8</v>
      </c>
      <c r="C253">
        <f>IF(MOD(A253,通用估算系数!$B$9),MOD(A253,通用估算系数!$B$9),通用估算系数!$B$9)</f>
        <v>28</v>
      </c>
      <c r="D253">
        <f>SUM($E$2:E253)</f>
        <v>18944.41266206896</v>
      </c>
      <c r="E253">
        <f t="shared" si="18"/>
        <v>187.16274865900382</v>
      </c>
      <c r="F253">
        <f>VLOOKUP(C253,[1]基础经济系数!$B$194:$H$221,7,FALSE)</f>
        <v>0</v>
      </c>
      <c r="G253">
        <f t="shared" si="19"/>
        <v>50</v>
      </c>
      <c r="H253">
        <f t="shared" si="20"/>
        <v>5.3055555555555554</v>
      </c>
      <c r="I253">
        <f>3*宝箱投放计算!D253</f>
        <v>7.5684000000000005</v>
      </c>
      <c r="J253">
        <f>5*宝箱投放计算!E253</f>
        <v>9</v>
      </c>
      <c r="K253">
        <f t="shared" si="23"/>
        <v>2.4137931034482758</v>
      </c>
      <c r="L253">
        <f>IF(B253=B252,0,VLOOKUP(B253,通用估算系数!$AK$1:$AL$11,2,FALSE))</f>
        <v>0</v>
      </c>
      <c r="M253">
        <f t="shared" si="21"/>
        <v>100</v>
      </c>
      <c r="N253">
        <f t="shared" si="22"/>
        <v>12.875</v>
      </c>
      <c r="O253">
        <f>IFERROR(VLOOKUP(A253,[1]游戏时长规划!$AE$3:$AL$33,8,FALSE),0)</f>
        <v>0</v>
      </c>
      <c r="P253">
        <f>IFERROR(VLOOKUP(A253,[1]基础经济系数!$J$123:$O$153,6,FALSE),0)</f>
        <v>0</v>
      </c>
    </row>
    <row r="254" spans="1:16" x14ac:dyDescent="0.2">
      <c r="A254">
        <f>玩家成长时间线!A254</f>
        <v>253</v>
      </c>
      <c r="B254">
        <f>玩家成长时间线!B254</f>
        <v>8</v>
      </c>
      <c r="C254">
        <f>IF(MOD(A254,通用估算系数!$B$9),MOD(A254,通用估算系数!$B$9),通用估算系数!$B$9)</f>
        <v>1</v>
      </c>
      <c r="D254">
        <f>SUM($E$2:E254)</f>
        <v>18980.765410727963</v>
      </c>
      <c r="E254">
        <f t="shared" si="18"/>
        <v>36.352748659003829</v>
      </c>
      <c r="F254">
        <f>VLOOKUP(C254,[1]基础经济系数!$B$194:$H$221,7,FALSE)</f>
        <v>0</v>
      </c>
      <c r="G254">
        <f t="shared" si="19"/>
        <v>0</v>
      </c>
      <c r="H254">
        <f t="shared" si="20"/>
        <v>5.3055555555555554</v>
      </c>
      <c r="I254">
        <f>3*宝箱投放计算!D254</f>
        <v>6.7584</v>
      </c>
      <c r="J254">
        <f>5*宝箱投放计算!E254</f>
        <v>9</v>
      </c>
      <c r="K254">
        <f t="shared" si="23"/>
        <v>2.4137931034482758</v>
      </c>
      <c r="L254">
        <f>IF(B254=B253,0,VLOOKUP(B254,通用估算系数!$AK$1:$AL$11,2,FALSE))</f>
        <v>0</v>
      </c>
      <c r="M254">
        <f t="shared" si="21"/>
        <v>0</v>
      </c>
      <c r="N254">
        <f t="shared" si="22"/>
        <v>12.875</v>
      </c>
      <c r="O254">
        <f>IFERROR(VLOOKUP(A254,[1]游戏时长规划!$AE$3:$AL$33,8,FALSE),0)</f>
        <v>0</v>
      </c>
      <c r="P254">
        <f>IFERROR(VLOOKUP(A254,[1]基础经济系数!$J$123:$O$153,6,FALSE),0)</f>
        <v>0</v>
      </c>
    </row>
    <row r="255" spans="1:16" x14ac:dyDescent="0.2">
      <c r="A255">
        <f>玩家成长时间线!A255</f>
        <v>254</v>
      </c>
      <c r="B255">
        <f>玩家成长时间线!B255</f>
        <v>8</v>
      </c>
      <c r="C255">
        <f>IF(MOD(A255,通用估算系数!$B$9),MOD(A255,通用估算系数!$B$9),通用估算系数!$B$9)</f>
        <v>2</v>
      </c>
      <c r="D255">
        <f>SUM($E$2:E255)</f>
        <v>19017.298159386966</v>
      </c>
      <c r="E255">
        <f t="shared" si="18"/>
        <v>36.532748659003829</v>
      </c>
      <c r="F255">
        <f>VLOOKUP(C255,[1]基础经济系数!$B$194:$H$221,7,FALSE)</f>
        <v>0</v>
      </c>
      <c r="G255">
        <f t="shared" si="19"/>
        <v>0</v>
      </c>
      <c r="H255">
        <f t="shared" si="20"/>
        <v>5.3055555555555554</v>
      </c>
      <c r="I255">
        <f>3*宝箱投放计算!D255</f>
        <v>6.9384000000000006</v>
      </c>
      <c r="J255">
        <f>5*宝箱投放计算!E255</f>
        <v>9</v>
      </c>
      <c r="K255">
        <f t="shared" si="23"/>
        <v>2.4137931034482758</v>
      </c>
      <c r="L255">
        <f>IF(B255=B254,0,VLOOKUP(B255,通用估算系数!$AK$1:$AL$11,2,FALSE))</f>
        <v>0</v>
      </c>
      <c r="M255">
        <f t="shared" si="21"/>
        <v>0</v>
      </c>
      <c r="N255">
        <f t="shared" si="22"/>
        <v>12.875</v>
      </c>
      <c r="O255">
        <f>IFERROR(VLOOKUP(A255,[1]游戏时长规划!$AE$3:$AL$33,8,FALSE),0)</f>
        <v>0</v>
      </c>
      <c r="P255">
        <f>IFERROR(VLOOKUP(A255,[1]基础经济系数!$J$123:$O$153,6,FALSE),0)</f>
        <v>0</v>
      </c>
    </row>
    <row r="256" spans="1:16" x14ac:dyDescent="0.2">
      <c r="A256">
        <f>玩家成长时间线!A256</f>
        <v>255</v>
      </c>
      <c r="B256">
        <f>玩家成长时间线!B256</f>
        <v>9</v>
      </c>
      <c r="C256">
        <f>IF(MOD(A256,通用估算系数!$B$9),MOD(A256,通用估算系数!$B$9),通用估算系数!$B$9)</f>
        <v>3</v>
      </c>
      <c r="D256">
        <f>SUM($E$2:E256)</f>
        <v>19055.96090804597</v>
      </c>
      <c r="E256">
        <f t="shared" si="18"/>
        <v>38.662748659003832</v>
      </c>
      <c r="F256">
        <f>VLOOKUP(C256,[1]基础经济系数!$B$194:$H$221,7,FALSE)</f>
        <v>0</v>
      </c>
      <c r="G256">
        <f t="shared" si="19"/>
        <v>0</v>
      </c>
      <c r="H256">
        <f t="shared" si="20"/>
        <v>5.3055555555555554</v>
      </c>
      <c r="I256">
        <f>3*宝箱投放计算!D256</f>
        <v>6.8184000000000005</v>
      </c>
      <c r="J256">
        <f>5*宝箱投放计算!E256</f>
        <v>11.25</v>
      </c>
      <c r="K256">
        <f t="shared" si="23"/>
        <v>2.4137931034482758</v>
      </c>
      <c r="L256">
        <f>IF(B256=B255,0,VLOOKUP(B256,通用估算系数!$AK$1:$AL$11,2,FALSE))</f>
        <v>0</v>
      </c>
      <c r="M256">
        <f t="shared" si="21"/>
        <v>0</v>
      </c>
      <c r="N256">
        <f t="shared" si="22"/>
        <v>12.875</v>
      </c>
      <c r="O256">
        <f>IFERROR(VLOOKUP(A256,[1]游戏时长规划!$AE$3:$AL$33,8,FALSE),0)</f>
        <v>0</v>
      </c>
      <c r="P256">
        <f>IFERROR(VLOOKUP(A256,[1]基础经济系数!$J$123:$O$153,6,FALSE),0)</f>
        <v>0</v>
      </c>
    </row>
    <row r="257" spans="1:16" x14ac:dyDescent="0.2">
      <c r="A257">
        <f>玩家成长时间线!A257</f>
        <v>256</v>
      </c>
      <c r="B257">
        <f>玩家成长时间线!B257</f>
        <v>9</v>
      </c>
      <c r="C257">
        <f>IF(MOD(A257,通用估算系数!$B$9),MOD(A257,通用估算系数!$B$9),通用估算系数!$B$9)</f>
        <v>4</v>
      </c>
      <c r="D257">
        <f>SUM($E$2:E257)</f>
        <v>19094.653656704973</v>
      </c>
      <c r="E257">
        <f t="shared" si="18"/>
        <v>38.692748659003833</v>
      </c>
      <c r="F257">
        <f>VLOOKUP(C257,[1]基础经济系数!$B$194:$H$221,7,FALSE)</f>
        <v>0</v>
      </c>
      <c r="G257">
        <f t="shared" si="19"/>
        <v>0</v>
      </c>
      <c r="H257">
        <f t="shared" si="20"/>
        <v>5.3055555555555554</v>
      </c>
      <c r="I257">
        <f>3*宝箱投放计算!D257</f>
        <v>6.8483999999999998</v>
      </c>
      <c r="J257">
        <f>5*宝箱投放计算!E257</f>
        <v>11.25</v>
      </c>
      <c r="K257">
        <f t="shared" si="23"/>
        <v>2.4137931034482758</v>
      </c>
      <c r="L257">
        <f>IF(B257=B256,0,VLOOKUP(B257,通用估算系数!$AK$1:$AL$11,2,FALSE))</f>
        <v>0</v>
      </c>
      <c r="M257">
        <f t="shared" si="21"/>
        <v>0</v>
      </c>
      <c r="N257">
        <f t="shared" si="22"/>
        <v>12.875</v>
      </c>
      <c r="O257">
        <f>IFERROR(VLOOKUP(A257,[1]游戏时长规划!$AE$3:$AL$33,8,FALSE),0)</f>
        <v>0</v>
      </c>
      <c r="P257">
        <f>IFERROR(VLOOKUP(A257,[1]基础经济系数!$J$123:$O$153,6,FALSE),0)</f>
        <v>0</v>
      </c>
    </row>
    <row r="258" spans="1:16" x14ac:dyDescent="0.2">
      <c r="A258">
        <f>玩家成长时间线!A258</f>
        <v>257</v>
      </c>
      <c r="B258">
        <f>玩家成长时间线!B258</f>
        <v>9</v>
      </c>
      <c r="C258">
        <f>IF(MOD(A258,通用估算系数!$B$9),MOD(A258,通用估算系数!$B$9),通用估算系数!$B$9)</f>
        <v>5</v>
      </c>
      <c r="D258">
        <f>SUM($E$2:E258)</f>
        <v>19133.676405363978</v>
      </c>
      <c r="E258">
        <f t="shared" si="18"/>
        <v>39.022748659003831</v>
      </c>
      <c r="F258">
        <f>VLOOKUP(C258,[1]基础经济系数!$B$194:$H$221,7,FALSE)</f>
        <v>0</v>
      </c>
      <c r="G258">
        <f t="shared" si="19"/>
        <v>0</v>
      </c>
      <c r="H258">
        <f t="shared" si="20"/>
        <v>5.3055555555555554</v>
      </c>
      <c r="I258">
        <f>3*宝箱投放计算!D258</f>
        <v>7.1783999999999999</v>
      </c>
      <c r="J258">
        <f>5*宝箱投放计算!E258</f>
        <v>11.25</v>
      </c>
      <c r="K258">
        <f t="shared" si="23"/>
        <v>2.4137931034482758</v>
      </c>
      <c r="L258">
        <f>IF(B258=B257,0,VLOOKUP(B258,通用估算系数!$AK$1:$AL$11,2,FALSE))</f>
        <v>0</v>
      </c>
      <c r="M258">
        <f t="shared" si="21"/>
        <v>0</v>
      </c>
      <c r="N258">
        <f t="shared" si="22"/>
        <v>12.875</v>
      </c>
      <c r="O258">
        <f>IFERROR(VLOOKUP(A258,[1]游戏时长规划!$AE$3:$AL$33,8,FALSE),0)</f>
        <v>0</v>
      </c>
      <c r="P258">
        <f>IFERROR(VLOOKUP(A258,[1]基础经济系数!$J$123:$O$153,6,FALSE),0)</f>
        <v>0</v>
      </c>
    </row>
    <row r="259" spans="1:16" x14ac:dyDescent="0.2">
      <c r="A259">
        <f>玩家成长时间线!A259</f>
        <v>258</v>
      </c>
      <c r="B259">
        <f>玩家成长时间线!B259</f>
        <v>10</v>
      </c>
      <c r="C259">
        <f>IF(MOD(A259,通用估算系数!$B$9),MOD(A259,通用估算系数!$B$9),通用估算系数!$B$9)</f>
        <v>6</v>
      </c>
      <c r="D259">
        <f>SUM($E$2:E259)</f>
        <v>19322.429154022982</v>
      </c>
      <c r="E259">
        <f t="shared" ref="E259:E322" si="24">SUM(F259:P259)</f>
        <v>188.75274865900383</v>
      </c>
      <c r="F259">
        <f>VLOOKUP(C259,[1]基础经济系数!$B$194:$H$221,7,FALSE)</f>
        <v>50</v>
      </c>
      <c r="G259">
        <f t="shared" ref="G259:G322" si="25">IF(MOD(A259,7)=0,50,0)</f>
        <v>0</v>
      </c>
      <c r="H259">
        <f t="shared" ref="H259:H322" si="26">1910/360</f>
        <v>5.3055555555555554</v>
      </c>
      <c r="I259">
        <f>3*宝箱投放计算!D259</f>
        <v>6.9084000000000003</v>
      </c>
      <c r="J259">
        <f>5*宝箱投放计算!E259</f>
        <v>11.25</v>
      </c>
      <c r="K259">
        <f t="shared" si="23"/>
        <v>2.4137931034482758</v>
      </c>
      <c r="L259">
        <f>IF(B259=B258,0,VLOOKUP(B259,通用估算系数!$AK$1:$AL$11,2,FALSE))</f>
        <v>100</v>
      </c>
      <c r="M259">
        <f t="shared" ref="M259:M322" si="27">IF(MOD(A259,28)=0,100,0)</f>
        <v>0</v>
      </c>
      <c r="N259">
        <f t="shared" ref="N259:N322" si="28">1030/80</f>
        <v>12.875</v>
      </c>
      <c r="O259">
        <f>IFERROR(VLOOKUP(A259,[1]游戏时长规划!$AE$3:$AL$33,8,FALSE),0)</f>
        <v>0</v>
      </c>
      <c r="P259">
        <f>IFERROR(VLOOKUP(A259,[1]基础经济系数!$J$123:$O$153,6,FALSE),0)</f>
        <v>0</v>
      </c>
    </row>
    <row r="260" spans="1:16" x14ac:dyDescent="0.2">
      <c r="A260">
        <f>玩家成长时间线!A260</f>
        <v>259</v>
      </c>
      <c r="B260">
        <f>玩家成长时间线!B260</f>
        <v>10</v>
      </c>
      <c r="C260">
        <f>IF(MOD(A260,通用估算系数!$B$9),MOD(A260,通用估算系数!$B$9),通用估算系数!$B$9)</f>
        <v>7</v>
      </c>
      <c r="D260">
        <f>SUM($E$2:E260)</f>
        <v>19411.211902681986</v>
      </c>
      <c r="E260">
        <f t="shared" si="24"/>
        <v>88.782748659003829</v>
      </c>
      <c r="F260">
        <f>VLOOKUP(C260,[1]基础经济系数!$B$194:$H$221,7,FALSE)</f>
        <v>0</v>
      </c>
      <c r="G260">
        <f t="shared" si="25"/>
        <v>50</v>
      </c>
      <c r="H260">
        <f t="shared" si="26"/>
        <v>5.3055555555555554</v>
      </c>
      <c r="I260">
        <f>3*宝箱投放计算!D260</f>
        <v>6.9384000000000006</v>
      </c>
      <c r="J260">
        <f>5*宝箱投放计算!E260</f>
        <v>11.25</v>
      </c>
      <c r="K260">
        <f t="shared" ref="K260:K323" si="29">(5*1000+10*200)/2900</f>
        <v>2.4137931034482758</v>
      </c>
      <c r="L260">
        <f>IF(B260=B259,0,VLOOKUP(B260,通用估算系数!$AK$1:$AL$11,2,FALSE))</f>
        <v>0</v>
      </c>
      <c r="M260">
        <f t="shared" si="27"/>
        <v>0</v>
      </c>
      <c r="N260">
        <f t="shared" si="28"/>
        <v>12.875</v>
      </c>
      <c r="O260">
        <f>IFERROR(VLOOKUP(A260,[1]游戏时长规划!$AE$3:$AL$33,8,FALSE),0)</f>
        <v>0</v>
      </c>
      <c r="P260">
        <f>IFERROR(VLOOKUP(A260,[1]基础经济系数!$J$123:$O$153,6,FALSE),0)</f>
        <v>0</v>
      </c>
    </row>
    <row r="261" spans="1:16" x14ac:dyDescent="0.2">
      <c r="A261">
        <f>玩家成长时间线!A261</f>
        <v>260</v>
      </c>
      <c r="B261">
        <f>玩家成长时间线!B261</f>
        <v>10</v>
      </c>
      <c r="C261">
        <f>IF(MOD(A261,通用估算系数!$B$9),MOD(A261,通用估算系数!$B$9),通用估算系数!$B$9)</f>
        <v>8</v>
      </c>
      <c r="D261">
        <f>SUM($E$2:E261)</f>
        <v>19450.024651340991</v>
      </c>
      <c r="E261">
        <f t="shared" si="24"/>
        <v>38.81274865900383</v>
      </c>
      <c r="F261">
        <f>VLOOKUP(C261,[1]基础经济系数!$B$194:$H$221,7,FALSE)</f>
        <v>0</v>
      </c>
      <c r="G261">
        <f t="shared" si="25"/>
        <v>0</v>
      </c>
      <c r="H261">
        <f t="shared" si="26"/>
        <v>5.3055555555555554</v>
      </c>
      <c r="I261">
        <f>3*宝箱投放计算!D261</f>
        <v>6.9683999999999999</v>
      </c>
      <c r="J261">
        <f>5*宝箱投放计算!E261</f>
        <v>11.25</v>
      </c>
      <c r="K261">
        <f t="shared" si="29"/>
        <v>2.4137931034482758</v>
      </c>
      <c r="L261">
        <f>IF(B261=B260,0,VLOOKUP(B261,通用估算系数!$AK$1:$AL$11,2,FALSE))</f>
        <v>0</v>
      </c>
      <c r="M261">
        <f t="shared" si="27"/>
        <v>0</v>
      </c>
      <c r="N261">
        <f t="shared" si="28"/>
        <v>12.875</v>
      </c>
      <c r="O261">
        <f>IFERROR(VLOOKUP(A261,[1]游戏时长规划!$AE$3:$AL$33,8,FALSE),0)</f>
        <v>0</v>
      </c>
      <c r="P261">
        <f>IFERROR(VLOOKUP(A261,[1]基础经济系数!$J$123:$O$153,6,FALSE),0)</f>
        <v>0</v>
      </c>
    </row>
    <row r="262" spans="1:16" x14ac:dyDescent="0.2">
      <c r="A262">
        <f>玩家成长时间线!A262</f>
        <v>261</v>
      </c>
      <c r="B262">
        <f>玩家成长时间线!B262</f>
        <v>10</v>
      </c>
      <c r="C262">
        <f>IF(MOD(A262,通用估算系数!$B$9),MOD(A262,通用估算系数!$B$9),通用估算系数!$B$9)</f>
        <v>9</v>
      </c>
      <c r="D262">
        <f>SUM($E$2:E262)</f>
        <v>19489.467399999994</v>
      </c>
      <c r="E262">
        <f t="shared" si="24"/>
        <v>39.442748659003833</v>
      </c>
      <c r="F262">
        <f>VLOOKUP(C262,[1]基础经济系数!$B$194:$H$221,7,FALSE)</f>
        <v>0</v>
      </c>
      <c r="G262">
        <f t="shared" si="25"/>
        <v>0</v>
      </c>
      <c r="H262">
        <f t="shared" si="26"/>
        <v>5.3055555555555554</v>
      </c>
      <c r="I262">
        <f>3*宝箱投放计算!D262</f>
        <v>7.5983999999999998</v>
      </c>
      <c r="J262">
        <f>5*宝箱投放计算!E262</f>
        <v>11.25</v>
      </c>
      <c r="K262">
        <f t="shared" si="29"/>
        <v>2.4137931034482758</v>
      </c>
      <c r="L262">
        <f>IF(B262=B261,0,VLOOKUP(B262,通用估算系数!$AK$1:$AL$11,2,FALSE))</f>
        <v>0</v>
      </c>
      <c r="M262">
        <f t="shared" si="27"/>
        <v>0</v>
      </c>
      <c r="N262">
        <f t="shared" si="28"/>
        <v>12.875</v>
      </c>
      <c r="O262">
        <f>IFERROR(VLOOKUP(A262,[1]游戏时长规划!$AE$3:$AL$33,8,FALSE),0)</f>
        <v>0</v>
      </c>
      <c r="P262">
        <f>IFERROR(VLOOKUP(A262,[1]基础经济系数!$J$123:$O$153,6,FALSE),0)</f>
        <v>0</v>
      </c>
    </row>
    <row r="263" spans="1:16" x14ac:dyDescent="0.2">
      <c r="A263">
        <f>玩家成长时间线!A263</f>
        <v>262</v>
      </c>
      <c r="B263">
        <f>玩家成长时间线!B263</f>
        <v>10</v>
      </c>
      <c r="C263">
        <f>IF(MOD(A263,通用估算系数!$B$9),MOD(A263,通用估算系数!$B$9),通用估算系数!$B$9)</f>
        <v>10</v>
      </c>
      <c r="D263">
        <f>SUM($E$2:E263)</f>
        <v>19528.340148658997</v>
      </c>
      <c r="E263">
        <f t="shared" si="24"/>
        <v>38.872748659003832</v>
      </c>
      <c r="F263">
        <f>VLOOKUP(C263,[1]基础经济系数!$B$194:$H$221,7,FALSE)</f>
        <v>0</v>
      </c>
      <c r="G263">
        <f t="shared" si="25"/>
        <v>0</v>
      </c>
      <c r="H263">
        <f t="shared" si="26"/>
        <v>5.3055555555555554</v>
      </c>
      <c r="I263">
        <f>3*宝箱投放计算!D263</f>
        <v>7.0283999999999995</v>
      </c>
      <c r="J263">
        <f>5*宝箱投放计算!E263</f>
        <v>11.25</v>
      </c>
      <c r="K263">
        <f t="shared" si="29"/>
        <v>2.4137931034482758</v>
      </c>
      <c r="L263">
        <f>IF(B263=B262,0,VLOOKUP(B263,通用估算系数!$AK$1:$AL$11,2,FALSE))</f>
        <v>0</v>
      </c>
      <c r="M263">
        <f t="shared" si="27"/>
        <v>0</v>
      </c>
      <c r="N263">
        <f t="shared" si="28"/>
        <v>12.875</v>
      </c>
      <c r="O263">
        <f>IFERROR(VLOOKUP(A263,[1]游戏时长规划!$AE$3:$AL$33,8,FALSE),0)</f>
        <v>0</v>
      </c>
      <c r="P263">
        <f>IFERROR(VLOOKUP(A263,[1]基础经济系数!$J$123:$O$153,6,FALSE),0)</f>
        <v>0</v>
      </c>
    </row>
    <row r="264" spans="1:16" x14ac:dyDescent="0.2">
      <c r="A264">
        <f>玩家成长时间线!A264</f>
        <v>263</v>
      </c>
      <c r="B264">
        <f>玩家成长时间线!B264</f>
        <v>10</v>
      </c>
      <c r="C264">
        <f>IF(MOD(A264,通用估算系数!$B$9),MOD(A264,通用估算系数!$B$9),通用估算系数!$B$9)</f>
        <v>11</v>
      </c>
      <c r="D264">
        <f>SUM($E$2:E264)</f>
        <v>19567.242897317999</v>
      </c>
      <c r="E264">
        <f t="shared" si="24"/>
        <v>38.902748659003834</v>
      </c>
      <c r="F264">
        <f>VLOOKUP(C264,[1]基础经济系数!$B$194:$H$221,7,FALSE)</f>
        <v>0</v>
      </c>
      <c r="G264">
        <f t="shared" si="25"/>
        <v>0</v>
      </c>
      <c r="H264">
        <f t="shared" si="26"/>
        <v>5.3055555555555554</v>
      </c>
      <c r="I264">
        <f>3*宝箱投放计算!D264</f>
        <v>7.0584000000000007</v>
      </c>
      <c r="J264">
        <f>5*宝箱投放计算!E264</f>
        <v>11.25</v>
      </c>
      <c r="K264">
        <f t="shared" si="29"/>
        <v>2.4137931034482758</v>
      </c>
      <c r="L264">
        <f>IF(B264=B263,0,VLOOKUP(B264,通用估算系数!$AK$1:$AL$11,2,FALSE))</f>
        <v>0</v>
      </c>
      <c r="M264">
        <f t="shared" si="27"/>
        <v>0</v>
      </c>
      <c r="N264">
        <f t="shared" si="28"/>
        <v>12.875</v>
      </c>
      <c r="O264">
        <f>IFERROR(VLOOKUP(A264,[1]游戏时长规划!$AE$3:$AL$33,8,FALSE),0)</f>
        <v>0</v>
      </c>
      <c r="P264">
        <f>IFERROR(VLOOKUP(A264,[1]基础经济系数!$J$123:$O$153,6,FALSE),0)</f>
        <v>0</v>
      </c>
    </row>
    <row r="265" spans="1:16" x14ac:dyDescent="0.2">
      <c r="A265">
        <f>玩家成长时间线!A265</f>
        <v>264</v>
      </c>
      <c r="B265">
        <f>玩家成长时间线!B265</f>
        <v>10</v>
      </c>
      <c r="C265">
        <f>IF(MOD(A265,通用估算系数!$B$9),MOD(A265,通用估算系数!$B$9),通用估算系数!$B$9)</f>
        <v>12</v>
      </c>
      <c r="D265">
        <f>SUM($E$2:E265)</f>
        <v>19606.775645977003</v>
      </c>
      <c r="E265">
        <f t="shared" si="24"/>
        <v>39.532748659003829</v>
      </c>
      <c r="F265">
        <f>VLOOKUP(C265,[1]基础经济系数!$B$194:$H$221,7,FALSE)</f>
        <v>0</v>
      </c>
      <c r="G265">
        <f t="shared" si="25"/>
        <v>0</v>
      </c>
      <c r="H265">
        <f t="shared" si="26"/>
        <v>5.3055555555555554</v>
      </c>
      <c r="I265">
        <f>3*宝箱投放计算!D265</f>
        <v>7.6883999999999997</v>
      </c>
      <c r="J265">
        <f>5*宝箱投放计算!E265</f>
        <v>11.25</v>
      </c>
      <c r="K265">
        <f t="shared" si="29"/>
        <v>2.4137931034482758</v>
      </c>
      <c r="L265">
        <f>IF(B265=B264,0,VLOOKUP(B265,通用估算系数!$AK$1:$AL$11,2,FALSE))</f>
        <v>0</v>
      </c>
      <c r="M265">
        <f t="shared" si="27"/>
        <v>0</v>
      </c>
      <c r="N265">
        <f t="shared" si="28"/>
        <v>12.875</v>
      </c>
      <c r="O265">
        <f>IFERROR(VLOOKUP(A265,[1]游戏时长规划!$AE$3:$AL$33,8,FALSE),0)</f>
        <v>0</v>
      </c>
      <c r="P265">
        <f>IFERROR(VLOOKUP(A265,[1]基础经济系数!$J$123:$O$153,6,FALSE),0)</f>
        <v>0</v>
      </c>
    </row>
    <row r="266" spans="1:16" x14ac:dyDescent="0.2">
      <c r="A266">
        <f>玩家成长时间线!A266</f>
        <v>265</v>
      </c>
      <c r="B266">
        <f>玩家成长时间线!B266</f>
        <v>10</v>
      </c>
      <c r="C266">
        <f>IF(MOD(A266,通用估算系数!$B$9),MOD(A266,通用估算系数!$B$9),通用估算系数!$B$9)</f>
        <v>13</v>
      </c>
      <c r="D266">
        <f>SUM($E$2:E266)</f>
        <v>19745.738394636006</v>
      </c>
      <c r="E266">
        <f t="shared" si="24"/>
        <v>138.96274865900381</v>
      </c>
      <c r="F266">
        <f>VLOOKUP(C266,[1]基础经济系数!$B$194:$H$221,7,FALSE)</f>
        <v>100</v>
      </c>
      <c r="G266">
        <f t="shared" si="25"/>
        <v>0</v>
      </c>
      <c r="H266">
        <f t="shared" si="26"/>
        <v>5.3055555555555554</v>
      </c>
      <c r="I266">
        <f>3*宝箱投放计算!D266</f>
        <v>7.1183999999999994</v>
      </c>
      <c r="J266">
        <f>5*宝箱投放计算!E266</f>
        <v>11.25</v>
      </c>
      <c r="K266">
        <f t="shared" si="29"/>
        <v>2.4137931034482758</v>
      </c>
      <c r="L266">
        <f>IF(B266=B265,0,VLOOKUP(B266,通用估算系数!$AK$1:$AL$11,2,FALSE))</f>
        <v>0</v>
      </c>
      <c r="M266">
        <f t="shared" si="27"/>
        <v>0</v>
      </c>
      <c r="N266">
        <f t="shared" si="28"/>
        <v>12.875</v>
      </c>
      <c r="O266">
        <f>IFERROR(VLOOKUP(A266,[1]游戏时长规划!$AE$3:$AL$33,8,FALSE),0)</f>
        <v>0</v>
      </c>
      <c r="P266">
        <f>IFERROR(VLOOKUP(A266,[1]基础经济系数!$J$123:$O$153,6,FALSE),0)</f>
        <v>0</v>
      </c>
    </row>
    <row r="267" spans="1:16" x14ac:dyDescent="0.2">
      <c r="A267">
        <f>玩家成长时间线!A267</f>
        <v>266</v>
      </c>
      <c r="B267">
        <f>玩家成长时间线!B267</f>
        <v>8</v>
      </c>
      <c r="C267">
        <f>IF(MOD(A267,通用估算系数!$B$9),MOD(A267,通用估算系数!$B$9),通用估算系数!$B$9)</f>
        <v>14</v>
      </c>
      <c r="D267">
        <f>SUM($E$2:E267)</f>
        <v>19832.481143295008</v>
      </c>
      <c r="E267">
        <f t="shared" si="24"/>
        <v>86.742748659003823</v>
      </c>
      <c r="F267">
        <f>VLOOKUP(C267,[1]基础经济系数!$B$194:$H$221,7,FALSE)</f>
        <v>0</v>
      </c>
      <c r="G267">
        <f t="shared" si="25"/>
        <v>50</v>
      </c>
      <c r="H267">
        <f t="shared" si="26"/>
        <v>5.3055555555555554</v>
      </c>
      <c r="I267">
        <f>3*宝箱投放计算!D267</f>
        <v>7.1484000000000005</v>
      </c>
      <c r="J267">
        <f>5*宝箱投放计算!E267</f>
        <v>9</v>
      </c>
      <c r="K267">
        <f t="shared" si="29"/>
        <v>2.4137931034482758</v>
      </c>
      <c r="L267">
        <f>IF(B267=B266,0,VLOOKUP(B267,通用估算系数!$AK$1:$AL$11,2,FALSE))</f>
        <v>0</v>
      </c>
      <c r="M267">
        <f t="shared" si="27"/>
        <v>0</v>
      </c>
      <c r="N267">
        <f t="shared" si="28"/>
        <v>12.875</v>
      </c>
      <c r="O267">
        <f>IFERROR(VLOOKUP(A267,[1]游戏时长规划!$AE$3:$AL$33,8,FALSE),0)</f>
        <v>0</v>
      </c>
      <c r="P267">
        <f>IFERROR(VLOOKUP(A267,[1]基础经济系数!$J$123:$O$153,6,FALSE),0)</f>
        <v>0</v>
      </c>
    </row>
    <row r="268" spans="1:16" x14ac:dyDescent="0.2">
      <c r="A268">
        <f>玩家成长时间线!A268</f>
        <v>267</v>
      </c>
      <c r="B268">
        <f>玩家成长时间线!B268</f>
        <v>8</v>
      </c>
      <c r="C268">
        <f>IF(MOD(A268,通用估算系数!$B$9),MOD(A268,通用估算系数!$B$9),通用估算系数!$B$9)</f>
        <v>15</v>
      </c>
      <c r="D268">
        <f>SUM($E$2:E268)</f>
        <v>19869.253891954013</v>
      </c>
      <c r="E268">
        <f t="shared" si="24"/>
        <v>36.772748659003831</v>
      </c>
      <c r="F268">
        <f>VLOOKUP(C268,[1]基础经济系数!$B$194:$H$221,7,FALSE)</f>
        <v>0</v>
      </c>
      <c r="G268">
        <f t="shared" si="25"/>
        <v>0</v>
      </c>
      <c r="H268">
        <f t="shared" si="26"/>
        <v>5.3055555555555554</v>
      </c>
      <c r="I268">
        <f>3*宝箱投放计算!D268</f>
        <v>7.1783999999999999</v>
      </c>
      <c r="J268">
        <f>5*宝箱投放计算!E268</f>
        <v>9</v>
      </c>
      <c r="K268">
        <f t="shared" si="29"/>
        <v>2.4137931034482758</v>
      </c>
      <c r="L268">
        <f>IF(B268=B267,0,VLOOKUP(B268,通用估算系数!$AK$1:$AL$11,2,FALSE))</f>
        <v>0</v>
      </c>
      <c r="M268">
        <f t="shared" si="27"/>
        <v>0</v>
      </c>
      <c r="N268">
        <f t="shared" si="28"/>
        <v>12.875</v>
      </c>
      <c r="O268">
        <f>IFERROR(VLOOKUP(A268,[1]游戏时长规划!$AE$3:$AL$33,8,FALSE),0)</f>
        <v>0</v>
      </c>
      <c r="P268">
        <f>IFERROR(VLOOKUP(A268,[1]基础经济系数!$J$123:$O$153,6,FALSE),0)</f>
        <v>0</v>
      </c>
    </row>
    <row r="269" spans="1:16" x14ac:dyDescent="0.2">
      <c r="A269">
        <f>玩家成长时间线!A269</f>
        <v>268</v>
      </c>
      <c r="B269">
        <f>玩家成长时间线!B269</f>
        <v>8</v>
      </c>
      <c r="C269">
        <f>IF(MOD(A269,通用估算系数!$B$9),MOD(A269,通用估算系数!$B$9),通用估算系数!$B$9)</f>
        <v>16</v>
      </c>
      <c r="D269">
        <f>SUM($E$2:E269)</f>
        <v>19906.656640613015</v>
      </c>
      <c r="E269">
        <f t="shared" si="24"/>
        <v>37.402748659003834</v>
      </c>
      <c r="F269">
        <f>VLOOKUP(C269,[1]基础经济系数!$B$194:$H$221,7,FALSE)</f>
        <v>0</v>
      </c>
      <c r="G269">
        <f t="shared" si="25"/>
        <v>0</v>
      </c>
      <c r="H269">
        <f t="shared" si="26"/>
        <v>5.3055555555555554</v>
      </c>
      <c r="I269">
        <f>3*宝箱投放计算!D269</f>
        <v>7.8083999999999989</v>
      </c>
      <c r="J269">
        <f>5*宝箱投放计算!E269</f>
        <v>9</v>
      </c>
      <c r="K269">
        <f t="shared" si="29"/>
        <v>2.4137931034482758</v>
      </c>
      <c r="L269">
        <f>IF(B269=B268,0,VLOOKUP(B269,通用估算系数!$AK$1:$AL$11,2,FALSE))</f>
        <v>0</v>
      </c>
      <c r="M269">
        <f t="shared" si="27"/>
        <v>0</v>
      </c>
      <c r="N269">
        <f t="shared" si="28"/>
        <v>12.875</v>
      </c>
      <c r="O269">
        <f>IFERROR(VLOOKUP(A269,[1]游戏时长规划!$AE$3:$AL$33,8,FALSE),0)</f>
        <v>0</v>
      </c>
      <c r="P269">
        <f>IFERROR(VLOOKUP(A269,[1]基础经济系数!$J$123:$O$153,6,FALSE),0)</f>
        <v>0</v>
      </c>
    </row>
    <row r="270" spans="1:16" x14ac:dyDescent="0.2">
      <c r="A270">
        <f>玩家成长时间线!A270</f>
        <v>269</v>
      </c>
      <c r="B270">
        <f>玩家成长时间线!B270</f>
        <v>9</v>
      </c>
      <c r="C270">
        <f>IF(MOD(A270,通用估算系数!$B$9),MOD(A270,通用估算系数!$B$9),通用估算系数!$B$9)</f>
        <v>17</v>
      </c>
      <c r="D270">
        <f>SUM($E$2:E270)</f>
        <v>19945.739389272017</v>
      </c>
      <c r="E270">
        <f t="shared" si="24"/>
        <v>39.082748659003833</v>
      </c>
      <c r="F270">
        <f>VLOOKUP(C270,[1]基础经济系数!$B$194:$H$221,7,FALSE)</f>
        <v>0</v>
      </c>
      <c r="G270">
        <f t="shared" si="25"/>
        <v>0</v>
      </c>
      <c r="H270">
        <f t="shared" si="26"/>
        <v>5.3055555555555554</v>
      </c>
      <c r="I270">
        <f>3*宝箱投放计算!D270</f>
        <v>7.2383999999999995</v>
      </c>
      <c r="J270">
        <f>5*宝箱投放计算!E270</f>
        <v>11.25</v>
      </c>
      <c r="K270">
        <f t="shared" si="29"/>
        <v>2.4137931034482758</v>
      </c>
      <c r="L270">
        <f>IF(B270=B269,0,VLOOKUP(B270,通用估算系数!$AK$1:$AL$11,2,FALSE))</f>
        <v>0</v>
      </c>
      <c r="M270">
        <f t="shared" si="27"/>
        <v>0</v>
      </c>
      <c r="N270">
        <f t="shared" si="28"/>
        <v>12.875</v>
      </c>
      <c r="O270">
        <f>IFERROR(VLOOKUP(A270,[1]游戏时长规划!$AE$3:$AL$33,8,FALSE),0)</f>
        <v>0</v>
      </c>
      <c r="P270">
        <f>IFERROR(VLOOKUP(A270,[1]基础经济系数!$J$123:$O$153,6,FALSE),0)</f>
        <v>0</v>
      </c>
    </row>
    <row r="271" spans="1:16" x14ac:dyDescent="0.2">
      <c r="A271">
        <f>玩家成长时间线!A271</f>
        <v>270</v>
      </c>
      <c r="B271">
        <f>玩家成长时间线!B271</f>
        <v>9</v>
      </c>
      <c r="C271">
        <f>IF(MOD(A271,通用估算系数!$B$9),MOD(A271,通用估算系数!$B$9),通用估算系数!$B$9)</f>
        <v>18</v>
      </c>
      <c r="D271">
        <f>SUM($E$2:E271)</f>
        <v>19984.852137931022</v>
      </c>
      <c r="E271">
        <f t="shared" si="24"/>
        <v>39.112748659003834</v>
      </c>
      <c r="F271">
        <f>VLOOKUP(C271,[1]基础经济系数!$B$194:$H$221,7,FALSE)</f>
        <v>0</v>
      </c>
      <c r="G271">
        <f t="shared" si="25"/>
        <v>0</v>
      </c>
      <c r="H271">
        <f t="shared" si="26"/>
        <v>5.3055555555555554</v>
      </c>
      <c r="I271">
        <f>3*宝箱投放计算!D271</f>
        <v>7.2683999999999997</v>
      </c>
      <c r="J271">
        <f>5*宝箱投放计算!E271</f>
        <v>11.25</v>
      </c>
      <c r="K271">
        <f t="shared" si="29"/>
        <v>2.4137931034482758</v>
      </c>
      <c r="L271">
        <f>IF(B271=B270,0,VLOOKUP(B271,通用估算系数!$AK$1:$AL$11,2,FALSE))</f>
        <v>0</v>
      </c>
      <c r="M271">
        <f t="shared" si="27"/>
        <v>0</v>
      </c>
      <c r="N271">
        <f t="shared" si="28"/>
        <v>12.875</v>
      </c>
      <c r="O271">
        <f>IFERROR(VLOOKUP(A271,[1]游戏时长规划!$AE$3:$AL$33,8,FALSE),0)</f>
        <v>0</v>
      </c>
      <c r="P271">
        <f>IFERROR(VLOOKUP(A271,[1]基础经济系数!$J$123:$O$153,6,FALSE),0)</f>
        <v>0</v>
      </c>
    </row>
    <row r="272" spans="1:16" x14ac:dyDescent="0.2">
      <c r="A272">
        <f>玩家成长时间线!A272</f>
        <v>271</v>
      </c>
      <c r="B272">
        <f>玩家成长时间线!B272</f>
        <v>9</v>
      </c>
      <c r="C272">
        <f>IF(MOD(A272,通用估算系数!$B$9),MOD(A272,通用估算系数!$B$9),通用估算系数!$B$9)</f>
        <v>19</v>
      </c>
      <c r="D272">
        <f>SUM($E$2:E272)</f>
        <v>20024.594886590025</v>
      </c>
      <c r="E272">
        <f t="shared" si="24"/>
        <v>39.74274865900383</v>
      </c>
      <c r="F272">
        <f>VLOOKUP(C272,[1]基础经济系数!$B$194:$H$221,7,FALSE)</f>
        <v>0</v>
      </c>
      <c r="G272">
        <f t="shared" si="25"/>
        <v>0</v>
      </c>
      <c r="H272">
        <f t="shared" si="26"/>
        <v>5.3055555555555554</v>
      </c>
      <c r="I272">
        <f>3*宝箱投放计算!D272</f>
        <v>7.8983999999999988</v>
      </c>
      <c r="J272">
        <f>5*宝箱投放计算!E272</f>
        <v>11.25</v>
      </c>
      <c r="K272">
        <f t="shared" si="29"/>
        <v>2.4137931034482758</v>
      </c>
      <c r="L272">
        <f>IF(B272=B271,0,VLOOKUP(B272,通用估算系数!$AK$1:$AL$11,2,FALSE))</f>
        <v>0</v>
      </c>
      <c r="M272">
        <f t="shared" si="27"/>
        <v>0</v>
      </c>
      <c r="N272">
        <f t="shared" si="28"/>
        <v>12.875</v>
      </c>
      <c r="O272">
        <f>IFERROR(VLOOKUP(A272,[1]游戏时长规划!$AE$3:$AL$33,8,FALSE),0)</f>
        <v>0</v>
      </c>
      <c r="P272">
        <f>IFERROR(VLOOKUP(A272,[1]基础经济系数!$J$123:$O$153,6,FALSE),0)</f>
        <v>0</v>
      </c>
    </row>
    <row r="273" spans="1:16" x14ac:dyDescent="0.2">
      <c r="A273">
        <f>玩家成长时间线!A273</f>
        <v>272</v>
      </c>
      <c r="B273">
        <f>玩家成长时间线!B273</f>
        <v>10</v>
      </c>
      <c r="C273">
        <f>IF(MOD(A273,通用估算系数!$B$9),MOD(A273,通用估算系数!$B$9),通用估算系数!$B$9)</f>
        <v>20</v>
      </c>
      <c r="D273">
        <f>SUM($E$2:E273)</f>
        <v>20263.767635249027</v>
      </c>
      <c r="E273">
        <f t="shared" si="24"/>
        <v>239.17274865900384</v>
      </c>
      <c r="F273">
        <f>VLOOKUP(C273,[1]基础经济系数!$B$194:$H$221,7,FALSE)</f>
        <v>100</v>
      </c>
      <c r="G273">
        <f t="shared" si="25"/>
        <v>0</v>
      </c>
      <c r="H273">
        <f t="shared" si="26"/>
        <v>5.3055555555555554</v>
      </c>
      <c r="I273">
        <f>3*宝箱投放计算!D273</f>
        <v>7.3284000000000002</v>
      </c>
      <c r="J273">
        <f>5*宝箱投放计算!E273</f>
        <v>11.25</v>
      </c>
      <c r="K273">
        <f t="shared" si="29"/>
        <v>2.4137931034482758</v>
      </c>
      <c r="L273">
        <f>IF(B273=B272,0,VLOOKUP(B273,通用估算系数!$AK$1:$AL$11,2,FALSE))</f>
        <v>100</v>
      </c>
      <c r="M273">
        <f t="shared" si="27"/>
        <v>0</v>
      </c>
      <c r="N273">
        <f t="shared" si="28"/>
        <v>12.875</v>
      </c>
      <c r="O273">
        <f>IFERROR(VLOOKUP(A273,[1]游戏时长规划!$AE$3:$AL$33,8,FALSE),0)</f>
        <v>0</v>
      </c>
      <c r="P273">
        <f>IFERROR(VLOOKUP(A273,[1]基础经济系数!$J$123:$O$153,6,FALSE),0)</f>
        <v>0</v>
      </c>
    </row>
    <row r="274" spans="1:16" x14ac:dyDescent="0.2">
      <c r="A274">
        <f>玩家成长时间线!A274</f>
        <v>273</v>
      </c>
      <c r="B274">
        <f>玩家成长时间线!B274</f>
        <v>10</v>
      </c>
      <c r="C274">
        <f>IF(MOD(A274,通用估算系数!$B$9),MOD(A274,通用估算系数!$B$9),通用估算系数!$B$9)</f>
        <v>21</v>
      </c>
      <c r="D274">
        <f>SUM($E$2:E274)</f>
        <v>20352.970383908032</v>
      </c>
      <c r="E274">
        <f t="shared" si="24"/>
        <v>89.202748659003831</v>
      </c>
      <c r="F274">
        <f>VLOOKUP(C274,[1]基础经济系数!$B$194:$H$221,7,FALSE)</f>
        <v>0</v>
      </c>
      <c r="G274">
        <f t="shared" si="25"/>
        <v>50</v>
      </c>
      <c r="H274">
        <f t="shared" si="26"/>
        <v>5.3055555555555554</v>
      </c>
      <c r="I274">
        <f>3*宝箱投放计算!D274</f>
        <v>7.3583999999999996</v>
      </c>
      <c r="J274">
        <f>5*宝箱投放计算!E274</f>
        <v>11.25</v>
      </c>
      <c r="K274">
        <f t="shared" si="29"/>
        <v>2.4137931034482758</v>
      </c>
      <c r="L274">
        <f>IF(B274=B273,0,VLOOKUP(B274,通用估算系数!$AK$1:$AL$11,2,FALSE))</f>
        <v>0</v>
      </c>
      <c r="M274">
        <f t="shared" si="27"/>
        <v>0</v>
      </c>
      <c r="N274">
        <f t="shared" si="28"/>
        <v>12.875</v>
      </c>
      <c r="O274">
        <f>IFERROR(VLOOKUP(A274,[1]游戏时长规划!$AE$3:$AL$33,8,FALSE),0)</f>
        <v>0</v>
      </c>
      <c r="P274">
        <f>IFERROR(VLOOKUP(A274,[1]基础经济系数!$J$123:$O$153,6,FALSE),0)</f>
        <v>0</v>
      </c>
    </row>
    <row r="275" spans="1:16" x14ac:dyDescent="0.2">
      <c r="A275">
        <f>玩家成长时间线!A275</f>
        <v>274</v>
      </c>
      <c r="B275">
        <f>玩家成长时间线!B275</f>
        <v>10</v>
      </c>
      <c r="C275">
        <f>IF(MOD(A275,通用估算系数!$B$9),MOD(A275,通用估算系数!$B$9),通用估算系数!$B$9)</f>
        <v>22</v>
      </c>
      <c r="D275">
        <f>SUM($E$2:E275)</f>
        <v>20392.203132567036</v>
      </c>
      <c r="E275">
        <f t="shared" si="24"/>
        <v>39.232748659003832</v>
      </c>
      <c r="F275">
        <f>VLOOKUP(C275,[1]基础经济系数!$B$194:$H$221,7,FALSE)</f>
        <v>0</v>
      </c>
      <c r="G275">
        <f t="shared" si="25"/>
        <v>0</v>
      </c>
      <c r="H275">
        <f t="shared" si="26"/>
        <v>5.3055555555555554</v>
      </c>
      <c r="I275">
        <f>3*宝箱投放计算!D275</f>
        <v>7.3884000000000007</v>
      </c>
      <c r="J275">
        <f>5*宝箱投放计算!E275</f>
        <v>11.25</v>
      </c>
      <c r="K275">
        <f t="shared" si="29"/>
        <v>2.4137931034482758</v>
      </c>
      <c r="L275">
        <f>IF(B275=B274,0,VLOOKUP(B275,通用估算系数!$AK$1:$AL$11,2,FALSE))</f>
        <v>0</v>
      </c>
      <c r="M275">
        <f t="shared" si="27"/>
        <v>0</v>
      </c>
      <c r="N275">
        <f t="shared" si="28"/>
        <v>12.875</v>
      </c>
      <c r="O275">
        <f>IFERROR(VLOOKUP(A275,[1]游戏时长规划!$AE$3:$AL$33,8,FALSE),0)</f>
        <v>0</v>
      </c>
      <c r="P275">
        <f>IFERROR(VLOOKUP(A275,[1]基础经济系数!$J$123:$O$153,6,FALSE),0)</f>
        <v>0</v>
      </c>
    </row>
    <row r="276" spans="1:16" x14ac:dyDescent="0.2">
      <c r="A276">
        <f>玩家成长时间线!A276</f>
        <v>275</v>
      </c>
      <c r="B276">
        <f>玩家成长时间线!B276</f>
        <v>10</v>
      </c>
      <c r="C276">
        <f>IF(MOD(A276,通用估算系数!$B$9),MOD(A276,通用估算系数!$B$9),通用估算系数!$B$9)</f>
        <v>23</v>
      </c>
      <c r="D276">
        <f>SUM($E$2:E276)</f>
        <v>20432.065881226041</v>
      </c>
      <c r="E276">
        <f t="shared" si="24"/>
        <v>39.862748659003834</v>
      </c>
      <c r="F276">
        <f>VLOOKUP(C276,[1]基础经济系数!$B$194:$H$221,7,FALSE)</f>
        <v>0</v>
      </c>
      <c r="G276">
        <f t="shared" si="25"/>
        <v>0</v>
      </c>
      <c r="H276">
        <f t="shared" si="26"/>
        <v>5.3055555555555554</v>
      </c>
      <c r="I276">
        <f>3*宝箱投放计算!D276</f>
        <v>8.0183999999999997</v>
      </c>
      <c r="J276">
        <f>5*宝箱投放计算!E276</f>
        <v>11.25</v>
      </c>
      <c r="K276">
        <f t="shared" si="29"/>
        <v>2.4137931034482758</v>
      </c>
      <c r="L276">
        <f>IF(B276=B275,0,VLOOKUP(B276,通用估算系数!$AK$1:$AL$11,2,FALSE))</f>
        <v>0</v>
      </c>
      <c r="M276">
        <f t="shared" si="27"/>
        <v>0</v>
      </c>
      <c r="N276">
        <f t="shared" si="28"/>
        <v>12.875</v>
      </c>
      <c r="O276">
        <f>IFERROR(VLOOKUP(A276,[1]游戏时长规划!$AE$3:$AL$33,8,FALSE),0)</f>
        <v>0</v>
      </c>
      <c r="P276">
        <f>IFERROR(VLOOKUP(A276,[1]基础经济系数!$J$123:$O$153,6,FALSE),0)</f>
        <v>0</v>
      </c>
    </row>
    <row r="277" spans="1:16" x14ac:dyDescent="0.2">
      <c r="A277">
        <f>玩家成长时间线!A277</f>
        <v>276</v>
      </c>
      <c r="B277">
        <f>玩家成长时间线!B277</f>
        <v>10</v>
      </c>
      <c r="C277">
        <f>IF(MOD(A277,通用估算系数!$B$9),MOD(A277,通用估算系数!$B$9),通用估算系数!$B$9)</f>
        <v>24</v>
      </c>
      <c r="D277">
        <f>SUM($E$2:E277)</f>
        <v>20471.358629885046</v>
      </c>
      <c r="E277">
        <f t="shared" si="24"/>
        <v>39.292748659003834</v>
      </c>
      <c r="F277">
        <f>VLOOKUP(C277,[1]基础经济系数!$B$194:$H$221,7,FALSE)</f>
        <v>0</v>
      </c>
      <c r="G277">
        <f t="shared" si="25"/>
        <v>0</v>
      </c>
      <c r="H277">
        <f t="shared" si="26"/>
        <v>5.3055555555555554</v>
      </c>
      <c r="I277">
        <f>3*宝箱投放计算!D277</f>
        <v>7.4484000000000004</v>
      </c>
      <c r="J277">
        <f>5*宝箱投放计算!E277</f>
        <v>11.25</v>
      </c>
      <c r="K277">
        <f t="shared" si="29"/>
        <v>2.4137931034482758</v>
      </c>
      <c r="L277">
        <f>IF(B277=B276,0,VLOOKUP(B277,通用估算系数!$AK$1:$AL$11,2,FALSE))</f>
        <v>0</v>
      </c>
      <c r="M277">
        <f t="shared" si="27"/>
        <v>0</v>
      </c>
      <c r="N277">
        <f t="shared" si="28"/>
        <v>12.875</v>
      </c>
      <c r="O277">
        <f>IFERROR(VLOOKUP(A277,[1]游戏时长规划!$AE$3:$AL$33,8,FALSE),0)</f>
        <v>0</v>
      </c>
      <c r="P277">
        <f>IFERROR(VLOOKUP(A277,[1]基础经济系数!$J$123:$O$153,6,FALSE),0)</f>
        <v>0</v>
      </c>
    </row>
    <row r="278" spans="1:16" x14ac:dyDescent="0.2">
      <c r="A278">
        <f>玩家成长时间线!A278</f>
        <v>277</v>
      </c>
      <c r="B278">
        <f>玩家成长时间线!B278</f>
        <v>10</v>
      </c>
      <c r="C278">
        <f>IF(MOD(A278,通用估算系数!$B$9),MOD(A278,通用估算系数!$B$9),通用估算系数!$B$9)</f>
        <v>25</v>
      </c>
      <c r="D278">
        <f>SUM($E$2:E278)</f>
        <v>20510.68137854405</v>
      </c>
      <c r="E278">
        <f t="shared" si="24"/>
        <v>39.322748659003828</v>
      </c>
      <c r="F278">
        <f>VLOOKUP(C278,[1]基础经济系数!$B$194:$H$221,7,FALSE)</f>
        <v>0</v>
      </c>
      <c r="G278">
        <f t="shared" si="25"/>
        <v>0</v>
      </c>
      <c r="H278">
        <f t="shared" si="26"/>
        <v>5.3055555555555554</v>
      </c>
      <c r="I278">
        <f>3*宝箱投放计算!D278</f>
        <v>7.4783999999999997</v>
      </c>
      <c r="J278">
        <f>5*宝箱投放计算!E278</f>
        <v>11.25</v>
      </c>
      <c r="K278">
        <f t="shared" si="29"/>
        <v>2.4137931034482758</v>
      </c>
      <c r="L278">
        <f>IF(B278=B277,0,VLOOKUP(B278,通用估算系数!$AK$1:$AL$11,2,FALSE))</f>
        <v>0</v>
      </c>
      <c r="M278">
        <f t="shared" si="27"/>
        <v>0</v>
      </c>
      <c r="N278">
        <f t="shared" si="28"/>
        <v>12.875</v>
      </c>
      <c r="O278">
        <f>IFERROR(VLOOKUP(A278,[1]游戏时长规划!$AE$3:$AL$33,8,FALSE),0)</f>
        <v>0</v>
      </c>
      <c r="P278">
        <f>IFERROR(VLOOKUP(A278,[1]基础经济系数!$J$123:$O$153,6,FALSE),0)</f>
        <v>0</v>
      </c>
    </row>
    <row r="279" spans="1:16" x14ac:dyDescent="0.2">
      <c r="A279">
        <f>玩家成长时间线!A279</f>
        <v>278</v>
      </c>
      <c r="B279">
        <f>玩家成长时间线!B279</f>
        <v>10</v>
      </c>
      <c r="C279">
        <f>IF(MOD(A279,通用估算系数!$B$9),MOD(A279,通用估算系数!$B$9),通用估算系数!$B$9)</f>
        <v>26</v>
      </c>
      <c r="D279">
        <f>SUM($E$2:E279)</f>
        <v>20550.334127203052</v>
      </c>
      <c r="E279">
        <f t="shared" si="24"/>
        <v>39.652748659003834</v>
      </c>
      <c r="F279">
        <f>VLOOKUP(C279,[1]基础经济系数!$B$194:$H$221,7,FALSE)</f>
        <v>0</v>
      </c>
      <c r="G279">
        <f t="shared" si="25"/>
        <v>0</v>
      </c>
      <c r="H279">
        <f t="shared" si="26"/>
        <v>5.3055555555555554</v>
      </c>
      <c r="I279">
        <f>3*宝箱投放计算!D279</f>
        <v>7.8083999999999989</v>
      </c>
      <c r="J279">
        <f>5*宝箱投放计算!E279</f>
        <v>11.25</v>
      </c>
      <c r="K279">
        <f t="shared" si="29"/>
        <v>2.4137931034482758</v>
      </c>
      <c r="L279">
        <f>IF(B279=B278,0,VLOOKUP(B279,通用估算系数!$AK$1:$AL$11,2,FALSE))</f>
        <v>0</v>
      </c>
      <c r="M279">
        <f t="shared" si="27"/>
        <v>0</v>
      </c>
      <c r="N279">
        <f t="shared" si="28"/>
        <v>12.875</v>
      </c>
      <c r="O279">
        <f>IFERROR(VLOOKUP(A279,[1]游戏时长规划!$AE$3:$AL$33,8,FALSE),0)</f>
        <v>0</v>
      </c>
      <c r="P279">
        <f>IFERROR(VLOOKUP(A279,[1]基础经济系数!$J$123:$O$153,6,FALSE),0)</f>
        <v>0</v>
      </c>
    </row>
    <row r="280" spans="1:16" x14ac:dyDescent="0.2">
      <c r="A280">
        <f>玩家成长时间线!A280</f>
        <v>279</v>
      </c>
      <c r="B280">
        <f>玩家成长时间线!B280</f>
        <v>10</v>
      </c>
      <c r="C280">
        <f>IF(MOD(A280,通用估算系数!$B$9),MOD(A280,通用估算系数!$B$9),通用估算系数!$B$9)</f>
        <v>27</v>
      </c>
      <c r="D280">
        <f>SUM($E$2:E280)</f>
        <v>20739.716875862057</v>
      </c>
      <c r="E280">
        <f t="shared" si="24"/>
        <v>189.38274865900382</v>
      </c>
      <c r="F280">
        <f>VLOOKUP(C280,[1]基础经济系数!$B$194:$H$221,7,FALSE)</f>
        <v>150</v>
      </c>
      <c r="G280">
        <f t="shared" si="25"/>
        <v>0</v>
      </c>
      <c r="H280">
        <f t="shared" si="26"/>
        <v>5.3055555555555554</v>
      </c>
      <c r="I280">
        <f>3*宝箱投放计算!D280</f>
        <v>7.5383999999999993</v>
      </c>
      <c r="J280">
        <f>5*宝箱投放计算!E280</f>
        <v>11.25</v>
      </c>
      <c r="K280">
        <f t="shared" si="29"/>
        <v>2.4137931034482758</v>
      </c>
      <c r="L280">
        <f>IF(B280=B279,0,VLOOKUP(B280,通用估算系数!$AK$1:$AL$11,2,FALSE))</f>
        <v>0</v>
      </c>
      <c r="M280">
        <f t="shared" si="27"/>
        <v>0</v>
      </c>
      <c r="N280">
        <f t="shared" si="28"/>
        <v>12.875</v>
      </c>
      <c r="O280">
        <f>IFERROR(VLOOKUP(A280,[1]游戏时长规划!$AE$3:$AL$33,8,FALSE),0)</f>
        <v>0</v>
      </c>
      <c r="P280">
        <f>IFERROR(VLOOKUP(A280,[1]基础经济系数!$J$123:$O$153,6,FALSE),0)</f>
        <v>0</v>
      </c>
    </row>
    <row r="281" spans="1:16" x14ac:dyDescent="0.2">
      <c r="A281">
        <f>玩家成长时间线!A281</f>
        <v>280</v>
      </c>
      <c r="B281">
        <f>玩家成长时间线!B281</f>
        <v>8</v>
      </c>
      <c r="C281">
        <f>IF(MOD(A281,通用估算系数!$B$9),MOD(A281,通用估算系数!$B$9),通用估算系数!$B$9)</f>
        <v>28</v>
      </c>
      <c r="D281">
        <f>SUM($E$2:E281)</f>
        <v>20926.879624521061</v>
      </c>
      <c r="E281">
        <f t="shared" si="24"/>
        <v>187.16274865900382</v>
      </c>
      <c r="F281">
        <f>VLOOKUP(C281,[1]基础经济系数!$B$194:$H$221,7,FALSE)</f>
        <v>0</v>
      </c>
      <c r="G281">
        <f t="shared" si="25"/>
        <v>50</v>
      </c>
      <c r="H281">
        <f t="shared" si="26"/>
        <v>5.3055555555555554</v>
      </c>
      <c r="I281">
        <f>3*宝箱投放计算!D281</f>
        <v>7.5684000000000005</v>
      </c>
      <c r="J281">
        <f>5*宝箱投放计算!E281</f>
        <v>9</v>
      </c>
      <c r="K281">
        <f t="shared" si="29"/>
        <v>2.4137931034482758</v>
      </c>
      <c r="L281">
        <f>IF(B281=B280,0,VLOOKUP(B281,通用估算系数!$AK$1:$AL$11,2,FALSE))</f>
        <v>0</v>
      </c>
      <c r="M281">
        <f t="shared" si="27"/>
        <v>100</v>
      </c>
      <c r="N281">
        <f t="shared" si="28"/>
        <v>12.875</v>
      </c>
      <c r="O281">
        <f>IFERROR(VLOOKUP(A281,[1]游戏时长规划!$AE$3:$AL$33,8,FALSE),0)</f>
        <v>0</v>
      </c>
      <c r="P281">
        <f>IFERROR(VLOOKUP(A281,[1]基础经济系数!$J$123:$O$153,6,FALSE),0)</f>
        <v>0</v>
      </c>
    </row>
    <row r="282" spans="1:16" x14ac:dyDescent="0.2">
      <c r="A282">
        <f>玩家成长时间线!A282</f>
        <v>281</v>
      </c>
      <c r="B282">
        <f>玩家成长时间线!B282</f>
        <v>8</v>
      </c>
      <c r="C282">
        <f>IF(MOD(A282,通用估算系数!$B$9),MOD(A282,通用估算系数!$B$9),通用估算系数!$B$9)</f>
        <v>1</v>
      </c>
      <c r="D282">
        <f>SUM($E$2:E282)</f>
        <v>20963.232373180064</v>
      </c>
      <c r="E282">
        <f t="shared" si="24"/>
        <v>36.352748659003829</v>
      </c>
      <c r="F282">
        <f>VLOOKUP(C282,[1]基础经济系数!$B$194:$H$221,7,FALSE)</f>
        <v>0</v>
      </c>
      <c r="G282">
        <f t="shared" si="25"/>
        <v>0</v>
      </c>
      <c r="H282">
        <f t="shared" si="26"/>
        <v>5.3055555555555554</v>
      </c>
      <c r="I282">
        <f>3*宝箱投放计算!D282</f>
        <v>6.7584</v>
      </c>
      <c r="J282">
        <f>5*宝箱投放计算!E282</f>
        <v>9</v>
      </c>
      <c r="K282">
        <f t="shared" si="29"/>
        <v>2.4137931034482758</v>
      </c>
      <c r="L282">
        <f>IF(B282=B281,0,VLOOKUP(B282,通用估算系数!$AK$1:$AL$11,2,FALSE))</f>
        <v>0</v>
      </c>
      <c r="M282">
        <f t="shared" si="27"/>
        <v>0</v>
      </c>
      <c r="N282">
        <f t="shared" si="28"/>
        <v>12.875</v>
      </c>
      <c r="O282">
        <f>IFERROR(VLOOKUP(A282,[1]游戏时长规划!$AE$3:$AL$33,8,FALSE),0)</f>
        <v>0</v>
      </c>
      <c r="P282">
        <f>IFERROR(VLOOKUP(A282,[1]基础经济系数!$J$123:$O$153,6,FALSE),0)</f>
        <v>0</v>
      </c>
    </row>
    <row r="283" spans="1:16" x14ac:dyDescent="0.2">
      <c r="A283">
        <f>玩家成长时间线!A283</f>
        <v>282</v>
      </c>
      <c r="B283">
        <f>玩家成长时间线!B283</f>
        <v>8</v>
      </c>
      <c r="C283">
        <f>IF(MOD(A283,通用估算系数!$B$9),MOD(A283,通用估算系数!$B$9),通用估算系数!$B$9)</f>
        <v>2</v>
      </c>
      <c r="D283">
        <f>SUM($E$2:E283)</f>
        <v>20999.765121839067</v>
      </c>
      <c r="E283">
        <f t="shared" si="24"/>
        <v>36.532748659003829</v>
      </c>
      <c r="F283">
        <f>VLOOKUP(C283,[1]基础经济系数!$B$194:$H$221,7,FALSE)</f>
        <v>0</v>
      </c>
      <c r="G283">
        <f t="shared" si="25"/>
        <v>0</v>
      </c>
      <c r="H283">
        <f t="shared" si="26"/>
        <v>5.3055555555555554</v>
      </c>
      <c r="I283">
        <f>3*宝箱投放计算!D283</f>
        <v>6.9384000000000006</v>
      </c>
      <c r="J283">
        <f>5*宝箱投放计算!E283</f>
        <v>9</v>
      </c>
      <c r="K283">
        <f t="shared" si="29"/>
        <v>2.4137931034482758</v>
      </c>
      <c r="L283">
        <f>IF(B283=B282,0,VLOOKUP(B283,通用估算系数!$AK$1:$AL$11,2,FALSE))</f>
        <v>0</v>
      </c>
      <c r="M283">
        <f t="shared" si="27"/>
        <v>0</v>
      </c>
      <c r="N283">
        <f t="shared" si="28"/>
        <v>12.875</v>
      </c>
      <c r="O283">
        <f>IFERROR(VLOOKUP(A283,[1]游戏时长规划!$AE$3:$AL$33,8,FALSE),0)</f>
        <v>0</v>
      </c>
      <c r="P283">
        <f>IFERROR(VLOOKUP(A283,[1]基础经济系数!$J$123:$O$153,6,FALSE),0)</f>
        <v>0</v>
      </c>
    </row>
    <row r="284" spans="1:16" x14ac:dyDescent="0.2">
      <c r="A284">
        <f>玩家成长时间线!A284</f>
        <v>283</v>
      </c>
      <c r="B284">
        <f>玩家成长时间线!B284</f>
        <v>9</v>
      </c>
      <c r="C284">
        <f>IF(MOD(A284,通用估算系数!$B$9),MOD(A284,通用估算系数!$B$9),通用估算系数!$B$9)</f>
        <v>3</v>
      </c>
      <c r="D284">
        <f>SUM($E$2:E284)</f>
        <v>21038.427870498072</v>
      </c>
      <c r="E284">
        <f t="shared" si="24"/>
        <v>38.662748659003832</v>
      </c>
      <c r="F284">
        <f>VLOOKUP(C284,[1]基础经济系数!$B$194:$H$221,7,FALSE)</f>
        <v>0</v>
      </c>
      <c r="G284">
        <f t="shared" si="25"/>
        <v>0</v>
      </c>
      <c r="H284">
        <f t="shared" si="26"/>
        <v>5.3055555555555554</v>
      </c>
      <c r="I284">
        <f>3*宝箱投放计算!D284</f>
        <v>6.8184000000000005</v>
      </c>
      <c r="J284">
        <f>5*宝箱投放计算!E284</f>
        <v>11.25</v>
      </c>
      <c r="K284">
        <f t="shared" si="29"/>
        <v>2.4137931034482758</v>
      </c>
      <c r="L284">
        <f>IF(B284=B283,0,VLOOKUP(B284,通用估算系数!$AK$1:$AL$11,2,FALSE))</f>
        <v>0</v>
      </c>
      <c r="M284">
        <f t="shared" si="27"/>
        <v>0</v>
      </c>
      <c r="N284">
        <f t="shared" si="28"/>
        <v>12.875</v>
      </c>
      <c r="O284">
        <f>IFERROR(VLOOKUP(A284,[1]游戏时长规划!$AE$3:$AL$33,8,FALSE),0)</f>
        <v>0</v>
      </c>
      <c r="P284">
        <f>IFERROR(VLOOKUP(A284,[1]基础经济系数!$J$123:$O$153,6,FALSE),0)</f>
        <v>0</v>
      </c>
    </row>
    <row r="285" spans="1:16" x14ac:dyDescent="0.2">
      <c r="A285">
        <f>玩家成长时间线!A285</f>
        <v>284</v>
      </c>
      <c r="B285">
        <f>玩家成长时间线!B285</f>
        <v>9</v>
      </c>
      <c r="C285">
        <f>IF(MOD(A285,通用估算系数!$B$9),MOD(A285,通用估算系数!$B$9),通用估算系数!$B$9)</f>
        <v>4</v>
      </c>
      <c r="D285">
        <f>SUM($E$2:E285)</f>
        <v>21077.120619157075</v>
      </c>
      <c r="E285">
        <f t="shared" si="24"/>
        <v>38.692748659003833</v>
      </c>
      <c r="F285">
        <f>VLOOKUP(C285,[1]基础经济系数!$B$194:$H$221,7,FALSE)</f>
        <v>0</v>
      </c>
      <c r="G285">
        <f t="shared" si="25"/>
        <v>0</v>
      </c>
      <c r="H285">
        <f t="shared" si="26"/>
        <v>5.3055555555555554</v>
      </c>
      <c r="I285">
        <f>3*宝箱投放计算!D285</f>
        <v>6.8483999999999998</v>
      </c>
      <c r="J285">
        <f>5*宝箱投放计算!E285</f>
        <v>11.25</v>
      </c>
      <c r="K285">
        <f t="shared" si="29"/>
        <v>2.4137931034482758</v>
      </c>
      <c r="L285">
        <f>IF(B285=B284,0,VLOOKUP(B285,通用估算系数!$AK$1:$AL$11,2,FALSE))</f>
        <v>0</v>
      </c>
      <c r="M285">
        <f t="shared" si="27"/>
        <v>0</v>
      </c>
      <c r="N285">
        <f t="shared" si="28"/>
        <v>12.875</v>
      </c>
      <c r="O285">
        <f>IFERROR(VLOOKUP(A285,[1]游戏时长规划!$AE$3:$AL$33,8,FALSE),0)</f>
        <v>0</v>
      </c>
      <c r="P285">
        <f>IFERROR(VLOOKUP(A285,[1]基础经济系数!$J$123:$O$153,6,FALSE),0)</f>
        <v>0</v>
      </c>
    </row>
    <row r="286" spans="1:16" x14ac:dyDescent="0.2">
      <c r="A286">
        <f>玩家成长时间线!A286</f>
        <v>285</v>
      </c>
      <c r="B286">
        <f>玩家成长时间线!B286</f>
        <v>9</v>
      </c>
      <c r="C286">
        <f>IF(MOD(A286,通用估算系数!$B$9),MOD(A286,通用估算系数!$B$9),通用估算系数!$B$9)</f>
        <v>5</v>
      </c>
      <c r="D286">
        <f>SUM($E$2:E286)</f>
        <v>21116.143367816079</v>
      </c>
      <c r="E286">
        <f t="shared" si="24"/>
        <v>39.022748659003831</v>
      </c>
      <c r="F286">
        <f>VLOOKUP(C286,[1]基础经济系数!$B$194:$H$221,7,FALSE)</f>
        <v>0</v>
      </c>
      <c r="G286">
        <f t="shared" si="25"/>
        <v>0</v>
      </c>
      <c r="H286">
        <f t="shared" si="26"/>
        <v>5.3055555555555554</v>
      </c>
      <c r="I286">
        <f>3*宝箱投放计算!D286</f>
        <v>7.1783999999999999</v>
      </c>
      <c r="J286">
        <f>5*宝箱投放计算!E286</f>
        <v>11.25</v>
      </c>
      <c r="K286">
        <f t="shared" si="29"/>
        <v>2.4137931034482758</v>
      </c>
      <c r="L286">
        <f>IF(B286=B285,0,VLOOKUP(B286,通用估算系数!$AK$1:$AL$11,2,FALSE))</f>
        <v>0</v>
      </c>
      <c r="M286">
        <f t="shared" si="27"/>
        <v>0</v>
      </c>
      <c r="N286">
        <f t="shared" si="28"/>
        <v>12.875</v>
      </c>
      <c r="O286">
        <f>IFERROR(VLOOKUP(A286,[1]游戏时长规划!$AE$3:$AL$33,8,FALSE),0)</f>
        <v>0</v>
      </c>
      <c r="P286">
        <f>IFERROR(VLOOKUP(A286,[1]基础经济系数!$J$123:$O$153,6,FALSE),0)</f>
        <v>0</v>
      </c>
    </row>
    <row r="287" spans="1:16" x14ac:dyDescent="0.2">
      <c r="A287">
        <f>玩家成长时间线!A287</f>
        <v>286</v>
      </c>
      <c r="B287">
        <f>玩家成长时间线!B287</f>
        <v>10</v>
      </c>
      <c r="C287">
        <f>IF(MOD(A287,通用估算系数!$B$9),MOD(A287,通用估算系数!$B$9),通用估算系数!$B$9)</f>
        <v>6</v>
      </c>
      <c r="D287">
        <f>SUM($E$2:E287)</f>
        <v>21304.896116475084</v>
      </c>
      <c r="E287">
        <f t="shared" si="24"/>
        <v>188.75274865900383</v>
      </c>
      <c r="F287">
        <f>VLOOKUP(C287,[1]基础经济系数!$B$194:$H$221,7,FALSE)</f>
        <v>50</v>
      </c>
      <c r="G287">
        <f t="shared" si="25"/>
        <v>0</v>
      </c>
      <c r="H287">
        <f t="shared" si="26"/>
        <v>5.3055555555555554</v>
      </c>
      <c r="I287">
        <f>3*宝箱投放计算!D287</f>
        <v>6.9084000000000003</v>
      </c>
      <c r="J287">
        <f>5*宝箱投放计算!E287</f>
        <v>11.25</v>
      </c>
      <c r="K287">
        <f t="shared" si="29"/>
        <v>2.4137931034482758</v>
      </c>
      <c r="L287">
        <f>IF(B287=B286,0,VLOOKUP(B287,通用估算系数!$AK$1:$AL$11,2,FALSE))</f>
        <v>100</v>
      </c>
      <c r="M287">
        <f t="shared" si="27"/>
        <v>0</v>
      </c>
      <c r="N287">
        <f t="shared" si="28"/>
        <v>12.875</v>
      </c>
      <c r="O287">
        <f>IFERROR(VLOOKUP(A287,[1]游戏时长规划!$AE$3:$AL$33,8,FALSE),0)</f>
        <v>0</v>
      </c>
      <c r="P287">
        <f>IFERROR(VLOOKUP(A287,[1]基础经济系数!$J$123:$O$153,6,FALSE),0)</f>
        <v>0</v>
      </c>
    </row>
    <row r="288" spans="1:16" x14ac:dyDescent="0.2">
      <c r="A288">
        <f>玩家成长时间线!A288</f>
        <v>287</v>
      </c>
      <c r="B288">
        <f>玩家成长时间线!B288</f>
        <v>10</v>
      </c>
      <c r="C288">
        <f>IF(MOD(A288,通用估算系数!$B$9),MOD(A288,通用估算系数!$B$9),通用估算系数!$B$9)</f>
        <v>7</v>
      </c>
      <c r="D288">
        <f>SUM($E$2:E288)</f>
        <v>21393.678865134087</v>
      </c>
      <c r="E288">
        <f t="shared" si="24"/>
        <v>88.782748659003829</v>
      </c>
      <c r="F288">
        <f>VLOOKUP(C288,[1]基础经济系数!$B$194:$H$221,7,FALSE)</f>
        <v>0</v>
      </c>
      <c r="G288">
        <f t="shared" si="25"/>
        <v>50</v>
      </c>
      <c r="H288">
        <f t="shared" si="26"/>
        <v>5.3055555555555554</v>
      </c>
      <c r="I288">
        <f>3*宝箱投放计算!D288</f>
        <v>6.9384000000000006</v>
      </c>
      <c r="J288">
        <f>5*宝箱投放计算!E288</f>
        <v>11.25</v>
      </c>
      <c r="K288">
        <f t="shared" si="29"/>
        <v>2.4137931034482758</v>
      </c>
      <c r="L288">
        <f>IF(B288=B287,0,VLOOKUP(B288,通用估算系数!$AK$1:$AL$11,2,FALSE))</f>
        <v>0</v>
      </c>
      <c r="M288">
        <f t="shared" si="27"/>
        <v>0</v>
      </c>
      <c r="N288">
        <f t="shared" si="28"/>
        <v>12.875</v>
      </c>
      <c r="O288">
        <f>IFERROR(VLOOKUP(A288,[1]游戏时长规划!$AE$3:$AL$33,8,FALSE),0)</f>
        <v>0</v>
      </c>
      <c r="P288">
        <f>IFERROR(VLOOKUP(A288,[1]基础经济系数!$J$123:$O$153,6,FALSE),0)</f>
        <v>0</v>
      </c>
    </row>
    <row r="289" spans="1:16" x14ac:dyDescent="0.2">
      <c r="A289">
        <f>玩家成长时间线!A289</f>
        <v>288</v>
      </c>
      <c r="B289">
        <f>玩家成长时间线!B289</f>
        <v>10</v>
      </c>
      <c r="C289">
        <f>IF(MOD(A289,通用估算系数!$B$9),MOD(A289,通用估算系数!$B$9),通用估算系数!$B$9)</f>
        <v>8</v>
      </c>
      <c r="D289">
        <f>SUM($E$2:E289)</f>
        <v>21432.491613793092</v>
      </c>
      <c r="E289">
        <f t="shared" si="24"/>
        <v>38.81274865900383</v>
      </c>
      <c r="F289">
        <f>VLOOKUP(C289,[1]基础经济系数!$B$194:$H$221,7,FALSE)</f>
        <v>0</v>
      </c>
      <c r="G289">
        <f t="shared" si="25"/>
        <v>0</v>
      </c>
      <c r="H289">
        <f t="shared" si="26"/>
        <v>5.3055555555555554</v>
      </c>
      <c r="I289">
        <f>3*宝箱投放计算!D289</f>
        <v>6.9683999999999999</v>
      </c>
      <c r="J289">
        <f>5*宝箱投放计算!E289</f>
        <v>11.25</v>
      </c>
      <c r="K289">
        <f t="shared" si="29"/>
        <v>2.4137931034482758</v>
      </c>
      <c r="L289">
        <f>IF(B289=B288,0,VLOOKUP(B289,通用估算系数!$AK$1:$AL$11,2,FALSE))</f>
        <v>0</v>
      </c>
      <c r="M289">
        <f t="shared" si="27"/>
        <v>0</v>
      </c>
      <c r="N289">
        <f t="shared" si="28"/>
        <v>12.875</v>
      </c>
      <c r="O289">
        <f>IFERROR(VLOOKUP(A289,[1]游戏时长规划!$AE$3:$AL$33,8,FALSE),0)</f>
        <v>0</v>
      </c>
      <c r="P289">
        <f>IFERROR(VLOOKUP(A289,[1]基础经济系数!$J$123:$O$153,6,FALSE),0)</f>
        <v>0</v>
      </c>
    </row>
    <row r="290" spans="1:16" x14ac:dyDescent="0.2">
      <c r="A290">
        <f>玩家成长时间线!A290</f>
        <v>289</v>
      </c>
      <c r="B290">
        <f>玩家成长时间线!B290</f>
        <v>10</v>
      </c>
      <c r="C290">
        <f>IF(MOD(A290,通用估算系数!$B$9),MOD(A290,通用估算系数!$B$9),通用估算系数!$B$9)</f>
        <v>9</v>
      </c>
      <c r="D290">
        <f>SUM($E$2:E290)</f>
        <v>21471.934362452095</v>
      </c>
      <c r="E290">
        <f t="shared" si="24"/>
        <v>39.442748659003833</v>
      </c>
      <c r="F290">
        <f>VLOOKUP(C290,[1]基础经济系数!$B$194:$H$221,7,FALSE)</f>
        <v>0</v>
      </c>
      <c r="G290">
        <f t="shared" si="25"/>
        <v>0</v>
      </c>
      <c r="H290">
        <f t="shared" si="26"/>
        <v>5.3055555555555554</v>
      </c>
      <c r="I290">
        <f>3*宝箱投放计算!D290</f>
        <v>7.5983999999999998</v>
      </c>
      <c r="J290">
        <f>5*宝箱投放计算!E290</f>
        <v>11.25</v>
      </c>
      <c r="K290">
        <f t="shared" si="29"/>
        <v>2.4137931034482758</v>
      </c>
      <c r="L290">
        <f>IF(B290=B289,0,VLOOKUP(B290,通用估算系数!$AK$1:$AL$11,2,FALSE))</f>
        <v>0</v>
      </c>
      <c r="M290">
        <f t="shared" si="27"/>
        <v>0</v>
      </c>
      <c r="N290">
        <f t="shared" si="28"/>
        <v>12.875</v>
      </c>
      <c r="O290">
        <f>IFERROR(VLOOKUP(A290,[1]游戏时长规划!$AE$3:$AL$33,8,FALSE),0)</f>
        <v>0</v>
      </c>
      <c r="P290">
        <f>IFERROR(VLOOKUP(A290,[1]基础经济系数!$J$123:$O$153,6,FALSE),0)</f>
        <v>0</v>
      </c>
    </row>
    <row r="291" spans="1:16" x14ac:dyDescent="0.2">
      <c r="A291">
        <f>玩家成长时间线!A291</f>
        <v>290</v>
      </c>
      <c r="B291">
        <f>玩家成长时间线!B291</f>
        <v>10</v>
      </c>
      <c r="C291">
        <f>IF(MOD(A291,通用估算系数!$B$9),MOD(A291,通用估算系数!$B$9),通用估算系数!$B$9)</f>
        <v>10</v>
      </c>
      <c r="D291">
        <f>SUM($E$2:E291)</f>
        <v>21510.807111111098</v>
      </c>
      <c r="E291">
        <f t="shared" si="24"/>
        <v>38.872748659003832</v>
      </c>
      <c r="F291">
        <f>VLOOKUP(C291,[1]基础经济系数!$B$194:$H$221,7,FALSE)</f>
        <v>0</v>
      </c>
      <c r="G291">
        <f t="shared" si="25"/>
        <v>0</v>
      </c>
      <c r="H291">
        <f t="shared" si="26"/>
        <v>5.3055555555555554</v>
      </c>
      <c r="I291">
        <f>3*宝箱投放计算!D291</f>
        <v>7.0283999999999995</v>
      </c>
      <c r="J291">
        <f>5*宝箱投放计算!E291</f>
        <v>11.25</v>
      </c>
      <c r="K291">
        <f t="shared" si="29"/>
        <v>2.4137931034482758</v>
      </c>
      <c r="L291">
        <f>IF(B291=B290,0,VLOOKUP(B291,通用估算系数!$AK$1:$AL$11,2,FALSE))</f>
        <v>0</v>
      </c>
      <c r="M291">
        <f t="shared" si="27"/>
        <v>0</v>
      </c>
      <c r="N291">
        <f t="shared" si="28"/>
        <v>12.875</v>
      </c>
      <c r="O291">
        <f>IFERROR(VLOOKUP(A291,[1]游戏时长规划!$AE$3:$AL$33,8,FALSE),0)</f>
        <v>0</v>
      </c>
      <c r="P291">
        <f>IFERROR(VLOOKUP(A291,[1]基础经济系数!$J$123:$O$153,6,FALSE),0)</f>
        <v>0</v>
      </c>
    </row>
    <row r="292" spans="1:16" x14ac:dyDescent="0.2">
      <c r="A292">
        <f>玩家成长时间线!A292</f>
        <v>291</v>
      </c>
      <c r="B292">
        <f>玩家成长时间线!B292</f>
        <v>10</v>
      </c>
      <c r="C292">
        <f>IF(MOD(A292,通用估算系数!$B$9),MOD(A292,通用估算系数!$B$9),通用估算系数!$B$9)</f>
        <v>11</v>
      </c>
      <c r="D292">
        <f>SUM($E$2:E292)</f>
        <v>21549.709859770101</v>
      </c>
      <c r="E292">
        <f t="shared" si="24"/>
        <v>38.902748659003834</v>
      </c>
      <c r="F292">
        <f>VLOOKUP(C292,[1]基础经济系数!$B$194:$H$221,7,FALSE)</f>
        <v>0</v>
      </c>
      <c r="G292">
        <f t="shared" si="25"/>
        <v>0</v>
      </c>
      <c r="H292">
        <f t="shared" si="26"/>
        <v>5.3055555555555554</v>
      </c>
      <c r="I292">
        <f>3*宝箱投放计算!D292</f>
        <v>7.0584000000000007</v>
      </c>
      <c r="J292">
        <f>5*宝箱投放计算!E292</f>
        <v>11.25</v>
      </c>
      <c r="K292">
        <f t="shared" si="29"/>
        <v>2.4137931034482758</v>
      </c>
      <c r="L292">
        <f>IF(B292=B291,0,VLOOKUP(B292,通用估算系数!$AK$1:$AL$11,2,FALSE))</f>
        <v>0</v>
      </c>
      <c r="M292">
        <f t="shared" si="27"/>
        <v>0</v>
      </c>
      <c r="N292">
        <f t="shared" si="28"/>
        <v>12.875</v>
      </c>
      <c r="O292">
        <f>IFERROR(VLOOKUP(A292,[1]游戏时长规划!$AE$3:$AL$33,8,FALSE),0)</f>
        <v>0</v>
      </c>
      <c r="P292">
        <f>IFERROR(VLOOKUP(A292,[1]基础经济系数!$J$123:$O$153,6,FALSE),0)</f>
        <v>0</v>
      </c>
    </row>
    <row r="293" spans="1:16" x14ac:dyDescent="0.2">
      <c r="A293">
        <f>玩家成长时间线!A293</f>
        <v>292</v>
      </c>
      <c r="B293">
        <f>玩家成长时间线!B293</f>
        <v>10</v>
      </c>
      <c r="C293">
        <f>IF(MOD(A293,通用估算系数!$B$9),MOD(A293,通用估算系数!$B$9),通用估算系数!$B$9)</f>
        <v>12</v>
      </c>
      <c r="D293">
        <f>SUM($E$2:E293)</f>
        <v>21589.242608429104</v>
      </c>
      <c r="E293">
        <f t="shared" si="24"/>
        <v>39.532748659003829</v>
      </c>
      <c r="F293">
        <f>VLOOKUP(C293,[1]基础经济系数!$B$194:$H$221,7,FALSE)</f>
        <v>0</v>
      </c>
      <c r="G293">
        <f t="shared" si="25"/>
        <v>0</v>
      </c>
      <c r="H293">
        <f t="shared" si="26"/>
        <v>5.3055555555555554</v>
      </c>
      <c r="I293">
        <f>3*宝箱投放计算!D293</f>
        <v>7.6883999999999997</v>
      </c>
      <c r="J293">
        <f>5*宝箱投放计算!E293</f>
        <v>11.25</v>
      </c>
      <c r="K293">
        <f t="shared" si="29"/>
        <v>2.4137931034482758</v>
      </c>
      <c r="L293">
        <f>IF(B293=B292,0,VLOOKUP(B293,通用估算系数!$AK$1:$AL$11,2,FALSE))</f>
        <v>0</v>
      </c>
      <c r="M293">
        <f t="shared" si="27"/>
        <v>0</v>
      </c>
      <c r="N293">
        <f t="shared" si="28"/>
        <v>12.875</v>
      </c>
      <c r="O293">
        <f>IFERROR(VLOOKUP(A293,[1]游戏时长规划!$AE$3:$AL$33,8,FALSE),0)</f>
        <v>0</v>
      </c>
      <c r="P293">
        <f>IFERROR(VLOOKUP(A293,[1]基础经济系数!$J$123:$O$153,6,FALSE),0)</f>
        <v>0</v>
      </c>
    </row>
    <row r="294" spans="1:16" x14ac:dyDescent="0.2">
      <c r="A294">
        <f>玩家成长时间线!A294</f>
        <v>293</v>
      </c>
      <c r="B294">
        <f>玩家成长时间线!B294</f>
        <v>10</v>
      </c>
      <c r="C294">
        <f>IF(MOD(A294,通用估算系数!$B$9),MOD(A294,通用估算系数!$B$9),通用估算系数!$B$9)</f>
        <v>13</v>
      </c>
      <c r="D294">
        <f>SUM($E$2:E294)</f>
        <v>21728.205357088107</v>
      </c>
      <c r="E294">
        <f t="shared" si="24"/>
        <v>138.96274865900381</v>
      </c>
      <c r="F294">
        <f>VLOOKUP(C294,[1]基础经济系数!$B$194:$H$221,7,FALSE)</f>
        <v>100</v>
      </c>
      <c r="G294">
        <f t="shared" si="25"/>
        <v>0</v>
      </c>
      <c r="H294">
        <f t="shared" si="26"/>
        <v>5.3055555555555554</v>
      </c>
      <c r="I294">
        <f>3*宝箱投放计算!D294</f>
        <v>7.1183999999999994</v>
      </c>
      <c r="J294">
        <f>5*宝箱投放计算!E294</f>
        <v>11.25</v>
      </c>
      <c r="K294">
        <f t="shared" si="29"/>
        <v>2.4137931034482758</v>
      </c>
      <c r="L294">
        <f>IF(B294=B293,0,VLOOKUP(B294,通用估算系数!$AK$1:$AL$11,2,FALSE))</f>
        <v>0</v>
      </c>
      <c r="M294">
        <f t="shared" si="27"/>
        <v>0</v>
      </c>
      <c r="N294">
        <f t="shared" si="28"/>
        <v>12.875</v>
      </c>
      <c r="O294">
        <f>IFERROR(VLOOKUP(A294,[1]游戏时长规划!$AE$3:$AL$33,8,FALSE),0)</f>
        <v>0</v>
      </c>
      <c r="P294">
        <f>IFERROR(VLOOKUP(A294,[1]基础经济系数!$J$123:$O$153,6,FALSE),0)</f>
        <v>0</v>
      </c>
    </row>
    <row r="295" spans="1:16" x14ac:dyDescent="0.2">
      <c r="A295">
        <f>玩家成长时间线!A295</f>
        <v>294</v>
      </c>
      <c r="B295">
        <f>玩家成长时间线!B295</f>
        <v>8</v>
      </c>
      <c r="C295">
        <f>IF(MOD(A295,通用估算系数!$B$9),MOD(A295,通用估算系数!$B$9),通用估算系数!$B$9)</f>
        <v>14</v>
      </c>
      <c r="D295">
        <f>SUM($E$2:E295)</f>
        <v>21814.948105747109</v>
      </c>
      <c r="E295">
        <f t="shared" si="24"/>
        <v>86.742748659003823</v>
      </c>
      <c r="F295">
        <f>VLOOKUP(C295,[1]基础经济系数!$B$194:$H$221,7,FALSE)</f>
        <v>0</v>
      </c>
      <c r="G295">
        <f t="shared" si="25"/>
        <v>50</v>
      </c>
      <c r="H295">
        <f t="shared" si="26"/>
        <v>5.3055555555555554</v>
      </c>
      <c r="I295">
        <f>3*宝箱投放计算!D295</f>
        <v>7.1484000000000005</v>
      </c>
      <c r="J295">
        <f>5*宝箱投放计算!E295</f>
        <v>9</v>
      </c>
      <c r="K295">
        <f t="shared" si="29"/>
        <v>2.4137931034482758</v>
      </c>
      <c r="L295">
        <f>IF(B295=B294,0,VLOOKUP(B295,通用估算系数!$AK$1:$AL$11,2,FALSE))</f>
        <v>0</v>
      </c>
      <c r="M295">
        <f t="shared" si="27"/>
        <v>0</v>
      </c>
      <c r="N295">
        <f t="shared" si="28"/>
        <v>12.875</v>
      </c>
      <c r="O295">
        <f>IFERROR(VLOOKUP(A295,[1]游戏时长规划!$AE$3:$AL$33,8,FALSE),0)</f>
        <v>0</v>
      </c>
      <c r="P295">
        <f>IFERROR(VLOOKUP(A295,[1]基础经济系数!$J$123:$O$153,6,FALSE),0)</f>
        <v>0</v>
      </c>
    </row>
    <row r="296" spans="1:16" x14ac:dyDescent="0.2">
      <c r="A296">
        <f>玩家成长时间线!A296</f>
        <v>295</v>
      </c>
      <c r="B296">
        <f>玩家成长时间线!B296</f>
        <v>8</v>
      </c>
      <c r="C296">
        <f>IF(MOD(A296,通用估算系数!$B$9),MOD(A296,通用估算系数!$B$9),通用估算系数!$B$9)</f>
        <v>15</v>
      </c>
      <c r="D296">
        <f>SUM($E$2:E296)</f>
        <v>21851.720854406114</v>
      </c>
      <c r="E296">
        <f t="shared" si="24"/>
        <v>36.772748659003831</v>
      </c>
      <c r="F296">
        <f>VLOOKUP(C296,[1]基础经济系数!$B$194:$H$221,7,FALSE)</f>
        <v>0</v>
      </c>
      <c r="G296">
        <f t="shared" si="25"/>
        <v>0</v>
      </c>
      <c r="H296">
        <f t="shared" si="26"/>
        <v>5.3055555555555554</v>
      </c>
      <c r="I296">
        <f>3*宝箱投放计算!D296</f>
        <v>7.1783999999999999</v>
      </c>
      <c r="J296">
        <f>5*宝箱投放计算!E296</f>
        <v>9</v>
      </c>
      <c r="K296">
        <f t="shared" si="29"/>
        <v>2.4137931034482758</v>
      </c>
      <c r="L296">
        <f>IF(B296=B295,0,VLOOKUP(B296,通用估算系数!$AK$1:$AL$11,2,FALSE))</f>
        <v>0</v>
      </c>
      <c r="M296">
        <f t="shared" si="27"/>
        <v>0</v>
      </c>
      <c r="N296">
        <f t="shared" si="28"/>
        <v>12.875</v>
      </c>
      <c r="O296">
        <f>IFERROR(VLOOKUP(A296,[1]游戏时长规划!$AE$3:$AL$33,8,FALSE),0)</f>
        <v>0</v>
      </c>
      <c r="P296">
        <f>IFERROR(VLOOKUP(A296,[1]基础经济系数!$J$123:$O$153,6,FALSE),0)</f>
        <v>0</v>
      </c>
    </row>
    <row r="297" spans="1:16" x14ac:dyDescent="0.2">
      <c r="A297">
        <f>玩家成长时间线!A297</f>
        <v>296</v>
      </c>
      <c r="B297">
        <f>玩家成长时间线!B297</f>
        <v>8</v>
      </c>
      <c r="C297">
        <f>IF(MOD(A297,通用估算系数!$B$9),MOD(A297,通用估算系数!$B$9),通用估算系数!$B$9)</f>
        <v>16</v>
      </c>
      <c r="D297">
        <f>SUM($E$2:E297)</f>
        <v>21889.123603065116</v>
      </c>
      <c r="E297">
        <f t="shared" si="24"/>
        <v>37.402748659003834</v>
      </c>
      <c r="F297">
        <f>VLOOKUP(C297,[1]基础经济系数!$B$194:$H$221,7,FALSE)</f>
        <v>0</v>
      </c>
      <c r="G297">
        <f t="shared" si="25"/>
        <v>0</v>
      </c>
      <c r="H297">
        <f t="shared" si="26"/>
        <v>5.3055555555555554</v>
      </c>
      <c r="I297">
        <f>3*宝箱投放计算!D297</f>
        <v>7.8083999999999989</v>
      </c>
      <c r="J297">
        <f>5*宝箱投放计算!E297</f>
        <v>9</v>
      </c>
      <c r="K297">
        <f t="shared" si="29"/>
        <v>2.4137931034482758</v>
      </c>
      <c r="L297">
        <f>IF(B297=B296,0,VLOOKUP(B297,通用估算系数!$AK$1:$AL$11,2,FALSE))</f>
        <v>0</v>
      </c>
      <c r="M297">
        <f t="shared" si="27"/>
        <v>0</v>
      </c>
      <c r="N297">
        <f t="shared" si="28"/>
        <v>12.875</v>
      </c>
      <c r="O297">
        <f>IFERROR(VLOOKUP(A297,[1]游戏时长规划!$AE$3:$AL$33,8,FALSE),0)</f>
        <v>0</v>
      </c>
      <c r="P297">
        <f>IFERROR(VLOOKUP(A297,[1]基础经济系数!$J$123:$O$153,6,FALSE),0)</f>
        <v>0</v>
      </c>
    </row>
    <row r="298" spans="1:16" x14ac:dyDescent="0.2">
      <c r="A298">
        <f>玩家成长时间线!A298</f>
        <v>297</v>
      </c>
      <c r="B298">
        <f>玩家成长时间线!B298</f>
        <v>9</v>
      </c>
      <c r="C298">
        <f>IF(MOD(A298,通用估算系数!$B$9),MOD(A298,通用估算系数!$B$9),通用估算系数!$B$9)</f>
        <v>17</v>
      </c>
      <c r="D298">
        <f>SUM($E$2:E298)</f>
        <v>21928.206351724119</v>
      </c>
      <c r="E298">
        <f t="shared" si="24"/>
        <v>39.082748659003833</v>
      </c>
      <c r="F298">
        <f>VLOOKUP(C298,[1]基础经济系数!$B$194:$H$221,7,FALSE)</f>
        <v>0</v>
      </c>
      <c r="G298">
        <f t="shared" si="25"/>
        <v>0</v>
      </c>
      <c r="H298">
        <f t="shared" si="26"/>
        <v>5.3055555555555554</v>
      </c>
      <c r="I298">
        <f>3*宝箱投放计算!D298</f>
        <v>7.2383999999999995</v>
      </c>
      <c r="J298">
        <f>5*宝箱投放计算!E298</f>
        <v>11.25</v>
      </c>
      <c r="K298">
        <f t="shared" si="29"/>
        <v>2.4137931034482758</v>
      </c>
      <c r="L298">
        <f>IF(B298=B297,0,VLOOKUP(B298,通用估算系数!$AK$1:$AL$11,2,FALSE))</f>
        <v>0</v>
      </c>
      <c r="M298">
        <f t="shared" si="27"/>
        <v>0</v>
      </c>
      <c r="N298">
        <f t="shared" si="28"/>
        <v>12.875</v>
      </c>
      <c r="O298">
        <f>IFERROR(VLOOKUP(A298,[1]游戏时长规划!$AE$3:$AL$33,8,FALSE),0)</f>
        <v>0</v>
      </c>
      <c r="P298">
        <f>IFERROR(VLOOKUP(A298,[1]基础经济系数!$J$123:$O$153,6,FALSE),0)</f>
        <v>0</v>
      </c>
    </row>
    <row r="299" spans="1:16" x14ac:dyDescent="0.2">
      <c r="A299">
        <f>玩家成长时间线!A299</f>
        <v>298</v>
      </c>
      <c r="B299">
        <f>玩家成长时间线!B299</f>
        <v>9</v>
      </c>
      <c r="C299">
        <f>IF(MOD(A299,通用估算系数!$B$9),MOD(A299,通用估算系数!$B$9),通用估算系数!$B$9)</f>
        <v>18</v>
      </c>
      <c r="D299">
        <f>SUM($E$2:E299)</f>
        <v>21967.319100383123</v>
      </c>
      <c r="E299">
        <f t="shared" si="24"/>
        <v>39.112748659003834</v>
      </c>
      <c r="F299">
        <f>VLOOKUP(C299,[1]基础经济系数!$B$194:$H$221,7,FALSE)</f>
        <v>0</v>
      </c>
      <c r="G299">
        <f t="shared" si="25"/>
        <v>0</v>
      </c>
      <c r="H299">
        <f t="shared" si="26"/>
        <v>5.3055555555555554</v>
      </c>
      <c r="I299">
        <f>3*宝箱投放计算!D299</f>
        <v>7.2683999999999997</v>
      </c>
      <c r="J299">
        <f>5*宝箱投放计算!E299</f>
        <v>11.25</v>
      </c>
      <c r="K299">
        <f t="shared" si="29"/>
        <v>2.4137931034482758</v>
      </c>
      <c r="L299">
        <f>IF(B299=B298,0,VLOOKUP(B299,通用估算系数!$AK$1:$AL$11,2,FALSE))</f>
        <v>0</v>
      </c>
      <c r="M299">
        <f t="shared" si="27"/>
        <v>0</v>
      </c>
      <c r="N299">
        <f t="shared" si="28"/>
        <v>12.875</v>
      </c>
      <c r="O299">
        <f>IFERROR(VLOOKUP(A299,[1]游戏时长规划!$AE$3:$AL$33,8,FALSE),0)</f>
        <v>0</v>
      </c>
      <c r="P299">
        <f>IFERROR(VLOOKUP(A299,[1]基础经济系数!$J$123:$O$153,6,FALSE),0)</f>
        <v>0</v>
      </c>
    </row>
    <row r="300" spans="1:16" x14ac:dyDescent="0.2">
      <c r="A300">
        <f>玩家成长时间线!A300</f>
        <v>299</v>
      </c>
      <c r="B300">
        <f>玩家成长时间线!B300</f>
        <v>9</v>
      </c>
      <c r="C300">
        <f>IF(MOD(A300,通用估算系数!$B$9),MOD(A300,通用估算系数!$B$9),通用估算系数!$B$9)</f>
        <v>19</v>
      </c>
      <c r="D300">
        <f>SUM($E$2:E300)</f>
        <v>22007.061849042126</v>
      </c>
      <c r="E300">
        <f t="shared" si="24"/>
        <v>39.74274865900383</v>
      </c>
      <c r="F300">
        <f>VLOOKUP(C300,[1]基础经济系数!$B$194:$H$221,7,FALSE)</f>
        <v>0</v>
      </c>
      <c r="G300">
        <f t="shared" si="25"/>
        <v>0</v>
      </c>
      <c r="H300">
        <f t="shared" si="26"/>
        <v>5.3055555555555554</v>
      </c>
      <c r="I300">
        <f>3*宝箱投放计算!D300</f>
        <v>7.8983999999999988</v>
      </c>
      <c r="J300">
        <f>5*宝箱投放计算!E300</f>
        <v>11.25</v>
      </c>
      <c r="K300">
        <f t="shared" si="29"/>
        <v>2.4137931034482758</v>
      </c>
      <c r="L300">
        <f>IF(B300=B299,0,VLOOKUP(B300,通用估算系数!$AK$1:$AL$11,2,FALSE))</f>
        <v>0</v>
      </c>
      <c r="M300">
        <f t="shared" si="27"/>
        <v>0</v>
      </c>
      <c r="N300">
        <f t="shared" si="28"/>
        <v>12.875</v>
      </c>
      <c r="O300">
        <f>IFERROR(VLOOKUP(A300,[1]游戏时长规划!$AE$3:$AL$33,8,FALSE),0)</f>
        <v>0</v>
      </c>
      <c r="P300">
        <f>IFERROR(VLOOKUP(A300,[1]基础经济系数!$J$123:$O$153,6,FALSE),0)</f>
        <v>0</v>
      </c>
    </row>
    <row r="301" spans="1:16" x14ac:dyDescent="0.2">
      <c r="A301">
        <f>玩家成长时间线!A301</f>
        <v>300</v>
      </c>
      <c r="B301">
        <f>玩家成长时间线!B301</f>
        <v>10</v>
      </c>
      <c r="C301">
        <f>IF(MOD(A301,通用估算系数!$B$9),MOD(A301,通用估算系数!$B$9),通用估算系数!$B$9)</f>
        <v>20</v>
      </c>
      <c r="D301">
        <f>SUM($E$2:E301)</f>
        <v>22246.234597701128</v>
      </c>
      <c r="E301">
        <f t="shared" si="24"/>
        <v>239.17274865900384</v>
      </c>
      <c r="F301">
        <f>VLOOKUP(C301,[1]基础经济系数!$B$194:$H$221,7,FALSE)</f>
        <v>100</v>
      </c>
      <c r="G301">
        <f t="shared" si="25"/>
        <v>0</v>
      </c>
      <c r="H301">
        <f t="shared" si="26"/>
        <v>5.3055555555555554</v>
      </c>
      <c r="I301">
        <f>3*宝箱投放计算!D301</f>
        <v>7.3284000000000002</v>
      </c>
      <c r="J301">
        <f>5*宝箱投放计算!E301</f>
        <v>11.25</v>
      </c>
      <c r="K301">
        <f t="shared" si="29"/>
        <v>2.4137931034482758</v>
      </c>
      <c r="L301">
        <f>IF(B301=B300,0,VLOOKUP(B301,通用估算系数!$AK$1:$AL$11,2,FALSE))</f>
        <v>100</v>
      </c>
      <c r="M301">
        <f t="shared" si="27"/>
        <v>0</v>
      </c>
      <c r="N301">
        <f t="shared" si="28"/>
        <v>12.875</v>
      </c>
      <c r="O301">
        <f>IFERROR(VLOOKUP(A301,[1]游戏时长规划!$AE$3:$AL$33,8,FALSE),0)</f>
        <v>0</v>
      </c>
      <c r="P301">
        <f>IFERROR(VLOOKUP(A301,[1]基础经济系数!$J$123:$O$153,6,FALSE),0)</f>
        <v>0</v>
      </c>
    </row>
    <row r="302" spans="1:16" x14ac:dyDescent="0.2">
      <c r="A302">
        <f>玩家成长时间线!A302</f>
        <v>301</v>
      </c>
      <c r="B302">
        <f>玩家成长时间线!B302</f>
        <v>10</v>
      </c>
      <c r="C302">
        <f>IF(MOD(A302,通用估算系数!$B$9),MOD(A302,通用估算系数!$B$9),通用估算系数!$B$9)</f>
        <v>21</v>
      </c>
      <c r="D302">
        <f>SUM($E$2:E302)</f>
        <v>22335.437346360133</v>
      </c>
      <c r="E302">
        <f t="shared" si="24"/>
        <v>89.202748659003831</v>
      </c>
      <c r="F302">
        <f>VLOOKUP(C302,[1]基础经济系数!$B$194:$H$221,7,FALSE)</f>
        <v>0</v>
      </c>
      <c r="G302">
        <f t="shared" si="25"/>
        <v>50</v>
      </c>
      <c r="H302">
        <f t="shared" si="26"/>
        <v>5.3055555555555554</v>
      </c>
      <c r="I302">
        <f>3*宝箱投放计算!D302</f>
        <v>7.3583999999999996</v>
      </c>
      <c r="J302">
        <f>5*宝箱投放计算!E302</f>
        <v>11.25</v>
      </c>
      <c r="K302">
        <f t="shared" si="29"/>
        <v>2.4137931034482758</v>
      </c>
      <c r="L302">
        <f>IF(B302=B301,0,VLOOKUP(B302,通用估算系数!$AK$1:$AL$11,2,FALSE))</f>
        <v>0</v>
      </c>
      <c r="M302">
        <f t="shared" si="27"/>
        <v>0</v>
      </c>
      <c r="N302">
        <f t="shared" si="28"/>
        <v>12.875</v>
      </c>
      <c r="O302">
        <f>IFERROR(VLOOKUP(A302,[1]游戏时长规划!$AE$3:$AL$33,8,FALSE),0)</f>
        <v>0</v>
      </c>
      <c r="P302">
        <f>IFERROR(VLOOKUP(A302,[1]基础经济系数!$J$123:$O$153,6,FALSE),0)</f>
        <v>0</v>
      </c>
    </row>
    <row r="303" spans="1:16" x14ac:dyDescent="0.2">
      <c r="A303">
        <f>玩家成长时间线!A303</f>
        <v>302</v>
      </c>
      <c r="B303">
        <f>玩家成长时间线!B303</f>
        <v>10</v>
      </c>
      <c r="C303">
        <f>IF(MOD(A303,通用估算系数!$B$9),MOD(A303,通用估算系数!$B$9),通用估算系数!$B$9)</f>
        <v>22</v>
      </c>
      <c r="D303">
        <f>SUM($E$2:E303)</f>
        <v>22374.670095019137</v>
      </c>
      <c r="E303">
        <f t="shared" si="24"/>
        <v>39.232748659003832</v>
      </c>
      <c r="F303">
        <f>VLOOKUP(C303,[1]基础经济系数!$B$194:$H$221,7,FALSE)</f>
        <v>0</v>
      </c>
      <c r="G303">
        <f t="shared" si="25"/>
        <v>0</v>
      </c>
      <c r="H303">
        <f t="shared" si="26"/>
        <v>5.3055555555555554</v>
      </c>
      <c r="I303">
        <f>3*宝箱投放计算!D303</f>
        <v>7.3884000000000007</v>
      </c>
      <c r="J303">
        <f>5*宝箱投放计算!E303</f>
        <v>11.25</v>
      </c>
      <c r="K303">
        <f t="shared" si="29"/>
        <v>2.4137931034482758</v>
      </c>
      <c r="L303">
        <f>IF(B303=B302,0,VLOOKUP(B303,通用估算系数!$AK$1:$AL$11,2,FALSE))</f>
        <v>0</v>
      </c>
      <c r="M303">
        <f t="shared" si="27"/>
        <v>0</v>
      </c>
      <c r="N303">
        <f t="shared" si="28"/>
        <v>12.875</v>
      </c>
      <c r="O303">
        <f>IFERROR(VLOOKUP(A303,[1]游戏时长规划!$AE$3:$AL$33,8,FALSE),0)</f>
        <v>0</v>
      </c>
      <c r="P303">
        <f>IFERROR(VLOOKUP(A303,[1]基础经济系数!$J$123:$O$153,6,FALSE),0)</f>
        <v>0</v>
      </c>
    </row>
    <row r="304" spans="1:16" x14ac:dyDescent="0.2">
      <c r="A304">
        <f>玩家成长时间线!A304</f>
        <v>303</v>
      </c>
      <c r="B304">
        <f>玩家成长时间线!B304</f>
        <v>10</v>
      </c>
      <c r="C304">
        <f>IF(MOD(A304,通用估算系数!$B$9),MOD(A304,通用估算系数!$B$9),通用估算系数!$B$9)</f>
        <v>23</v>
      </c>
      <c r="D304">
        <f>SUM($E$2:E304)</f>
        <v>22414.532843678142</v>
      </c>
      <c r="E304">
        <f t="shared" si="24"/>
        <v>39.862748659003834</v>
      </c>
      <c r="F304">
        <f>VLOOKUP(C304,[1]基础经济系数!$B$194:$H$221,7,FALSE)</f>
        <v>0</v>
      </c>
      <c r="G304">
        <f t="shared" si="25"/>
        <v>0</v>
      </c>
      <c r="H304">
        <f t="shared" si="26"/>
        <v>5.3055555555555554</v>
      </c>
      <c r="I304">
        <f>3*宝箱投放计算!D304</f>
        <v>8.0183999999999997</v>
      </c>
      <c r="J304">
        <f>5*宝箱投放计算!E304</f>
        <v>11.25</v>
      </c>
      <c r="K304">
        <f t="shared" si="29"/>
        <v>2.4137931034482758</v>
      </c>
      <c r="L304">
        <f>IF(B304=B303,0,VLOOKUP(B304,通用估算系数!$AK$1:$AL$11,2,FALSE))</f>
        <v>0</v>
      </c>
      <c r="M304">
        <f t="shared" si="27"/>
        <v>0</v>
      </c>
      <c r="N304">
        <f t="shared" si="28"/>
        <v>12.875</v>
      </c>
      <c r="O304">
        <f>IFERROR(VLOOKUP(A304,[1]游戏时长规划!$AE$3:$AL$33,8,FALSE),0)</f>
        <v>0</v>
      </c>
      <c r="P304">
        <f>IFERROR(VLOOKUP(A304,[1]基础经济系数!$J$123:$O$153,6,FALSE),0)</f>
        <v>0</v>
      </c>
    </row>
    <row r="305" spans="1:16" x14ac:dyDescent="0.2">
      <c r="A305">
        <f>玩家成长时间线!A305</f>
        <v>304</v>
      </c>
      <c r="B305">
        <f>玩家成长时间线!B305</f>
        <v>10</v>
      </c>
      <c r="C305">
        <f>IF(MOD(A305,通用估算系数!$B$9),MOD(A305,通用估算系数!$B$9),通用估算系数!$B$9)</f>
        <v>24</v>
      </c>
      <c r="D305">
        <f>SUM($E$2:E305)</f>
        <v>22453.825592337147</v>
      </c>
      <c r="E305">
        <f t="shared" si="24"/>
        <v>39.292748659003834</v>
      </c>
      <c r="F305">
        <f>VLOOKUP(C305,[1]基础经济系数!$B$194:$H$221,7,FALSE)</f>
        <v>0</v>
      </c>
      <c r="G305">
        <f t="shared" si="25"/>
        <v>0</v>
      </c>
      <c r="H305">
        <f t="shared" si="26"/>
        <v>5.3055555555555554</v>
      </c>
      <c r="I305">
        <f>3*宝箱投放计算!D305</f>
        <v>7.4484000000000004</v>
      </c>
      <c r="J305">
        <f>5*宝箱投放计算!E305</f>
        <v>11.25</v>
      </c>
      <c r="K305">
        <f t="shared" si="29"/>
        <v>2.4137931034482758</v>
      </c>
      <c r="L305">
        <f>IF(B305=B304,0,VLOOKUP(B305,通用估算系数!$AK$1:$AL$11,2,FALSE))</f>
        <v>0</v>
      </c>
      <c r="M305">
        <f t="shared" si="27"/>
        <v>0</v>
      </c>
      <c r="N305">
        <f t="shared" si="28"/>
        <v>12.875</v>
      </c>
      <c r="O305">
        <f>IFERROR(VLOOKUP(A305,[1]游戏时长规划!$AE$3:$AL$33,8,FALSE),0)</f>
        <v>0</v>
      </c>
      <c r="P305">
        <f>IFERROR(VLOOKUP(A305,[1]基础经济系数!$J$123:$O$153,6,FALSE),0)</f>
        <v>0</v>
      </c>
    </row>
    <row r="306" spans="1:16" x14ac:dyDescent="0.2">
      <c r="A306">
        <f>玩家成长时间线!A306</f>
        <v>305</v>
      </c>
      <c r="B306">
        <f>玩家成长时间线!B306</f>
        <v>10</v>
      </c>
      <c r="C306">
        <f>IF(MOD(A306,通用估算系数!$B$9),MOD(A306,通用估算系数!$B$9),通用估算系数!$B$9)</f>
        <v>25</v>
      </c>
      <c r="D306">
        <f>SUM($E$2:E306)</f>
        <v>22493.148340996151</v>
      </c>
      <c r="E306">
        <f t="shared" si="24"/>
        <v>39.322748659003828</v>
      </c>
      <c r="F306">
        <f>VLOOKUP(C306,[1]基础经济系数!$B$194:$H$221,7,FALSE)</f>
        <v>0</v>
      </c>
      <c r="G306">
        <f t="shared" si="25"/>
        <v>0</v>
      </c>
      <c r="H306">
        <f t="shared" si="26"/>
        <v>5.3055555555555554</v>
      </c>
      <c r="I306">
        <f>3*宝箱投放计算!D306</f>
        <v>7.4783999999999997</v>
      </c>
      <c r="J306">
        <f>5*宝箱投放计算!E306</f>
        <v>11.25</v>
      </c>
      <c r="K306">
        <f t="shared" si="29"/>
        <v>2.4137931034482758</v>
      </c>
      <c r="L306">
        <f>IF(B306=B305,0,VLOOKUP(B306,通用估算系数!$AK$1:$AL$11,2,FALSE))</f>
        <v>0</v>
      </c>
      <c r="M306">
        <f t="shared" si="27"/>
        <v>0</v>
      </c>
      <c r="N306">
        <f t="shared" si="28"/>
        <v>12.875</v>
      </c>
      <c r="O306">
        <f>IFERROR(VLOOKUP(A306,[1]游戏时长规划!$AE$3:$AL$33,8,FALSE),0)</f>
        <v>0</v>
      </c>
      <c r="P306">
        <f>IFERROR(VLOOKUP(A306,[1]基础经济系数!$J$123:$O$153,6,FALSE),0)</f>
        <v>0</v>
      </c>
    </row>
    <row r="307" spans="1:16" x14ac:dyDescent="0.2">
      <c r="A307">
        <f>玩家成长时间线!A307</f>
        <v>306</v>
      </c>
      <c r="B307">
        <f>玩家成长时间线!B307</f>
        <v>10</v>
      </c>
      <c r="C307">
        <f>IF(MOD(A307,通用估算系数!$B$9),MOD(A307,通用估算系数!$B$9),通用估算系数!$B$9)</f>
        <v>26</v>
      </c>
      <c r="D307">
        <f>SUM($E$2:E307)</f>
        <v>22532.801089655153</v>
      </c>
      <c r="E307">
        <f t="shared" si="24"/>
        <v>39.652748659003834</v>
      </c>
      <c r="F307">
        <f>VLOOKUP(C307,[1]基础经济系数!$B$194:$H$221,7,FALSE)</f>
        <v>0</v>
      </c>
      <c r="G307">
        <f t="shared" si="25"/>
        <v>0</v>
      </c>
      <c r="H307">
        <f t="shared" si="26"/>
        <v>5.3055555555555554</v>
      </c>
      <c r="I307">
        <f>3*宝箱投放计算!D307</f>
        <v>7.8083999999999989</v>
      </c>
      <c r="J307">
        <f>5*宝箱投放计算!E307</f>
        <v>11.25</v>
      </c>
      <c r="K307">
        <f t="shared" si="29"/>
        <v>2.4137931034482758</v>
      </c>
      <c r="L307">
        <f>IF(B307=B306,0,VLOOKUP(B307,通用估算系数!$AK$1:$AL$11,2,FALSE))</f>
        <v>0</v>
      </c>
      <c r="M307">
        <f t="shared" si="27"/>
        <v>0</v>
      </c>
      <c r="N307">
        <f t="shared" si="28"/>
        <v>12.875</v>
      </c>
      <c r="O307">
        <f>IFERROR(VLOOKUP(A307,[1]游戏时长规划!$AE$3:$AL$33,8,FALSE),0)</f>
        <v>0</v>
      </c>
      <c r="P307">
        <f>IFERROR(VLOOKUP(A307,[1]基础经济系数!$J$123:$O$153,6,FALSE),0)</f>
        <v>0</v>
      </c>
    </row>
    <row r="308" spans="1:16" x14ac:dyDescent="0.2">
      <c r="A308">
        <f>玩家成长时间线!A308</f>
        <v>307</v>
      </c>
      <c r="B308">
        <f>玩家成长时间线!B308</f>
        <v>10</v>
      </c>
      <c r="C308">
        <f>IF(MOD(A308,通用估算系数!$B$9),MOD(A308,通用估算系数!$B$9),通用估算系数!$B$9)</f>
        <v>27</v>
      </c>
      <c r="D308">
        <f>SUM($E$2:E308)</f>
        <v>22722.183838314158</v>
      </c>
      <c r="E308">
        <f t="shared" si="24"/>
        <v>189.38274865900382</v>
      </c>
      <c r="F308">
        <f>VLOOKUP(C308,[1]基础经济系数!$B$194:$H$221,7,FALSE)</f>
        <v>150</v>
      </c>
      <c r="G308">
        <f t="shared" si="25"/>
        <v>0</v>
      </c>
      <c r="H308">
        <f t="shared" si="26"/>
        <v>5.3055555555555554</v>
      </c>
      <c r="I308">
        <f>3*宝箱投放计算!D308</f>
        <v>7.5383999999999993</v>
      </c>
      <c r="J308">
        <f>5*宝箱投放计算!E308</f>
        <v>11.25</v>
      </c>
      <c r="K308">
        <f t="shared" si="29"/>
        <v>2.4137931034482758</v>
      </c>
      <c r="L308">
        <f>IF(B308=B307,0,VLOOKUP(B308,通用估算系数!$AK$1:$AL$11,2,FALSE))</f>
        <v>0</v>
      </c>
      <c r="M308">
        <f t="shared" si="27"/>
        <v>0</v>
      </c>
      <c r="N308">
        <f t="shared" si="28"/>
        <v>12.875</v>
      </c>
      <c r="O308">
        <f>IFERROR(VLOOKUP(A308,[1]游戏时长规划!$AE$3:$AL$33,8,FALSE),0)</f>
        <v>0</v>
      </c>
      <c r="P308">
        <f>IFERROR(VLOOKUP(A308,[1]基础经济系数!$J$123:$O$153,6,FALSE),0)</f>
        <v>0</v>
      </c>
    </row>
    <row r="309" spans="1:16" x14ac:dyDescent="0.2">
      <c r="A309">
        <f>玩家成长时间线!A309</f>
        <v>308</v>
      </c>
      <c r="B309">
        <f>玩家成长时间线!B309</f>
        <v>8</v>
      </c>
      <c r="C309">
        <f>IF(MOD(A309,通用估算系数!$B$9),MOD(A309,通用估算系数!$B$9),通用估算系数!$B$9)</f>
        <v>28</v>
      </c>
      <c r="D309">
        <f>SUM($E$2:E309)</f>
        <v>22909.346586973163</v>
      </c>
      <c r="E309">
        <f t="shared" si="24"/>
        <v>187.16274865900382</v>
      </c>
      <c r="F309">
        <f>VLOOKUP(C309,[1]基础经济系数!$B$194:$H$221,7,FALSE)</f>
        <v>0</v>
      </c>
      <c r="G309">
        <f t="shared" si="25"/>
        <v>50</v>
      </c>
      <c r="H309">
        <f t="shared" si="26"/>
        <v>5.3055555555555554</v>
      </c>
      <c r="I309">
        <f>3*宝箱投放计算!D309</f>
        <v>7.5684000000000005</v>
      </c>
      <c r="J309">
        <f>5*宝箱投放计算!E309</f>
        <v>9</v>
      </c>
      <c r="K309">
        <f t="shared" si="29"/>
        <v>2.4137931034482758</v>
      </c>
      <c r="L309">
        <f>IF(B309=B308,0,VLOOKUP(B309,通用估算系数!$AK$1:$AL$11,2,FALSE))</f>
        <v>0</v>
      </c>
      <c r="M309">
        <f t="shared" si="27"/>
        <v>100</v>
      </c>
      <c r="N309">
        <f t="shared" si="28"/>
        <v>12.875</v>
      </c>
      <c r="O309">
        <f>IFERROR(VLOOKUP(A309,[1]游戏时长规划!$AE$3:$AL$33,8,FALSE),0)</f>
        <v>0</v>
      </c>
      <c r="P309">
        <f>IFERROR(VLOOKUP(A309,[1]基础经济系数!$J$123:$O$153,6,FALSE),0)</f>
        <v>0</v>
      </c>
    </row>
    <row r="310" spans="1:16" x14ac:dyDescent="0.2">
      <c r="A310">
        <f>玩家成长时间线!A310</f>
        <v>309</v>
      </c>
      <c r="B310">
        <f>玩家成长时间线!B310</f>
        <v>8</v>
      </c>
      <c r="C310">
        <f>IF(MOD(A310,通用估算系数!$B$9),MOD(A310,通用估算系数!$B$9),通用估算系数!$B$9)</f>
        <v>1</v>
      </c>
      <c r="D310">
        <f>SUM($E$2:E310)</f>
        <v>22945.699335632165</v>
      </c>
      <c r="E310">
        <f t="shared" si="24"/>
        <v>36.352748659003829</v>
      </c>
      <c r="F310">
        <f>VLOOKUP(C310,[1]基础经济系数!$B$194:$H$221,7,FALSE)</f>
        <v>0</v>
      </c>
      <c r="G310">
        <f t="shared" si="25"/>
        <v>0</v>
      </c>
      <c r="H310">
        <f t="shared" si="26"/>
        <v>5.3055555555555554</v>
      </c>
      <c r="I310">
        <f>3*宝箱投放计算!D310</f>
        <v>6.7584</v>
      </c>
      <c r="J310">
        <f>5*宝箱投放计算!E310</f>
        <v>9</v>
      </c>
      <c r="K310">
        <f t="shared" si="29"/>
        <v>2.4137931034482758</v>
      </c>
      <c r="L310">
        <f>IF(B310=B309,0,VLOOKUP(B310,通用估算系数!$AK$1:$AL$11,2,FALSE))</f>
        <v>0</v>
      </c>
      <c r="M310">
        <f t="shared" si="27"/>
        <v>0</v>
      </c>
      <c r="N310">
        <f t="shared" si="28"/>
        <v>12.875</v>
      </c>
      <c r="O310">
        <f>IFERROR(VLOOKUP(A310,[1]游戏时长规划!$AE$3:$AL$33,8,FALSE),0)</f>
        <v>0</v>
      </c>
      <c r="P310">
        <f>IFERROR(VLOOKUP(A310,[1]基础经济系数!$J$123:$O$153,6,FALSE),0)</f>
        <v>0</v>
      </c>
    </row>
    <row r="311" spans="1:16" x14ac:dyDescent="0.2">
      <c r="A311">
        <f>玩家成长时间线!A311</f>
        <v>310</v>
      </c>
      <c r="B311">
        <f>玩家成长时间线!B311</f>
        <v>8</v>
      </c>
      <c r="C311">
        <f>IF(MOD(A311,通用估算系数!$B$9),MOD(A311,通用估算系数!$B$9),通用估算系数!$B$9)</f>
        <v>2</v>
      </c>
      <c r="D311">
        <f>SUM($E$2:E311)</f>
        <v>22982.232084291169</v>
      </c>
      <c r="E311">
        <f t="shared" si="24"/>
        <v>36.532748659003829</v>
      </c>
      <c r="F311">
        <f>VLOOKUP(C311,[1]基础经济系数!$B$194:$H$221,7,FALSE)</f>
        <v>0</v>
      </c>
      <c r="G311">
        <f t="shared" si="25"/>
        <v>0</v>
      </c>
      <c r="H311">
        <f t="shared" si="26"/>
        <v>5.3055555555555554</v>
      </c>
      <c r="I311">
        <f>3*宝箱投放计算!D311</f>
        <v>6.9384000000000006</v>
      </c>
      <c r="J311">
        <f>5*宝箱投放计算!E311</f>
        <v>9</v>
      </c>
      <c r="K311">
        <f t="shared" si="29"/>
        <v>2.4137931034482758</v>
      </c>
      <c r="L311">
        <f>IF(B311=B310,0,VLOOKUP(B311,通用估算系数!$AK$1:$AL$11,2,FALSE))</f>
        <v>0</v>
      </c>
      <c r="M311">
        <f t="shared" si="27"/>
        <v>0</v>
      </c>
      <c r="N311">
        <f t="shared" si="28"/>
        <v>12.875</v>
      </c>
      <c r="O311">
        <f>IFERROR(VLOOKUP(A311,[1]游戏时长规划!$AE$3:$AL$33,8,FALSE),0)</f>
        <v>0</v>
      </c>
      <c r="P311">
        <f>IFERROR(VLOOKUP(A311,[1]基础经济系数!$J$123:$O$153,6,FALSE),0)</f>
        <v>0</v>
      </c>
    </row>
    <row r="312" spans="1:16" x14ac:dyDescent="0.2">
      <c r="A312">
        <f>玩家成长时间线!A312</f>
        <v>311</v>
      </c>
      <c r="B312">
        <f>玩家成长时间线!B312</f>
        <v>9</v>
      </c>
      <c r="C312">
        <f>IF(MOD(A312,通用估算系数!$B$9),MOD(A312,通用估算系数!$B$9),通用估算系数!$B$9)</f>
        <v>3</v>
      </c>
      <c r="D312">
        <f>SUM($E$2:E312)</f>
        <v>23020.894832950173</v>
      </c>
      <c r="E312">
        <f t="shared" si="24"/>
        <v>38.662748659003832</v>
      </c>
      <c r="F312">
        <f>VLOOKUP(C312,[1]基础经济系数!$B$194:$H$221,7,FALSE)</f>
        <v>0</v>
      </c>
      <c r="G312">
        <f t="shared" si="25"/>
        <v>0</v>
      </c>
      <c r="H312">
        <f t="shared" si="26"/>
        <v>5.3055555555555554</v>
      </c>
      <c r="I312">
        <f>3*宝箱投放计算!D312</f>
        <v>6.8184000000000005</v>
      </c>
      <c r="J312">
        <f>5*宝箱投放计算!E312</f>
        <v>11.25</v>
      </c>
      <c r="K312">
        <f t="shared" si="29"/>
        <v>2.4137931034482758</v>
      </c>
      <c r="L312">
        <f>IF(B312=B311,0,VLOOKUP(B312,通用估算系数!$AK$1:$AL$11,2,FALSE))</f>
        <v>0</v>
      </c>
      <c r="M312">
        <f t="shared" si="27"/>
        <v>0</v>
      </c>
      <c r="N312">
        <f t="shared" si="28"/>
        <v>12.875</v>
      </c>
      <c r="O312">
        <f>IFERROR(VLOOKUP(A312,[1]游戏时长规划!$AE$3:$AL$33,8,FALSE),0)</f>
        <v>0</v>
      </c>
      <c r="P312">
        <f>IFERROR(VLOOKUP(A312,[1]基础经济系数!$J$123:$O$153,6,FALSE),0)</f>
        <v>0</v>
      </c>
    </row>
    <row r="313" spans="1:16" x14ac:dyDescent="0.2">
      <c r="A313">
        <f>玩家成长时间线!A313</f>
        <v>312</v>
      </c>
      <c r="B313">
        <f>玩家成长时间线!B313</f>
        <v>9</v>
      </c>
      <c r="C313">
        <f>IF(MOD(A313,通用估算系数!$B$9),MOD(A313,通用估算系数!$B$9),通用估算系数!$B$9)</f>
        <v>4</v>
      </c>
      <c r="D313">
        <f>SUM($E$2:E313)</f>
        <v>23059.587581609176</v>
      </c>
      <c r="E313">
        <f t="shared" si="24"/>
        <v>38.692748659003833</v>
      </c>
      <c r="F313">
        <f>VLOOKUP(C313,[1]基础经济系数!$B$194:$H$221,7,FALSE)</f>
        <v>0</v>
      </c>
      <c r="G313">
        <f t="shared" si="25"/>
        <v>0</v>
      </c>
      <c r="H313">
        <f t="shared" si="26"/>
        <v>5.3055555555555554</v>
      </c>
      <c r="I313">
        <f>3*宝箱投放计算!D313</f>
        <v>6.8483999999999998</v>
      </c>
      <c r="J313">
        <f>5*宝箱投放计算!E313</f>
        <v>11.25</v>
      </c>
      <c r="K313">
        <f t="shared" si="29"/>
        <v>2.4137931034482758</v>
      </c>
      <c r="L313">
        <f>IF(B313=B312,0,VLOOKUP(B313,通用估算系数!$AK$1:$AL$11,2,FALSE))</f>
        <v>0</v>
      </c>
      <c r="M313">
        <f t="shared" si="27"/>
        <v>0</v>
      </c>
      <c r="N313">
        <f t="shared" si="28"/>
        <v>12.875</v>
      </c>
      <c r="O313">
        <f>IFERROR(VLOOKUP(A313,[1]游戏时长规划!$AE$3:$AL$33,8,FALSE),0)</f>
        <v>0</v>
      </c>
      <c r="P313">
        <f>IFERROR(VLOOKUP(A313,[1]基础经济系数!$J$123:$O$153,6,FALSE),0)</f>
        <v>0</v>
      </c>
    </row>
    <row r="314" spans="1:16" x14ac:dyDescent="0.2">
      <c r="A314">
        <f>玩家成长时间线!A314</f>
        <v>313</v>
      </c>
      <c r="B314">
        <f>玩家成长时间线!B314</f>
        <v>9</v>
      </c>
      <c r="C314">
        <f>IF(MOD(A314,通用估算系数!$B$9),MOD(A314,通用估算系数!$B$9),通用估算系数!$B$9)</f>
        <v>5</v>
      </c>
      <c r="D314">
        <f>SUM($E$2:E314)</f>
        <v>23098.61033026818</v>
      </c>
      <c r="E314">
        <f t="shared" si="24"/>
        <v>39.022748659003831</v>
      </c>
      <c r="F314">
        <f>VLOOKUP(C314,[1]基础经济系数!$B$194:$H$221,7,FALSE)</f>
        <v>0</v>
      </c>
      <c r="G314">
        <f t="shared" si="25"/>
        <v>0</v>
      </c>
      <c r="H314">
        <f t="shared" si="26"/>
        <v>5.3055555555555554</v>
      </c>
      <c r="I314">
        <f>3*宝箱投放计算!D314</f>
        <v>7.1783999999999999</v>
      </c>
      <c r="J314">
        <f>5*宝箱投放计算!E314</f>
        <v>11.25</v>
      </c>
      <c r="K314">
        <f t="shared" si="29"/>
        <v>2.4137931034482758</v>
      </c>
      <c r="L314">
        <f>IF(B314=B313,0,VLOOKUP(B314,通用估算系数!$AK$1:$AL$11,2,FALSE))</f>
        <v>0</v>
      </c>
      <c r="M314">
        <f t="shared" si="27"/>
        <v>0</v>
      </c>
      <c r="N314">
        <f t="shared" si="28"/>
        <v>12.875</v>
      </c>
      <c r="O314">
        <f>IFERROR(VLOOKUP(A314,[1]游戏时长规划!$AE$3:$AL$33,8,FALSE),0)</f>
        <v>0</v>
      </c>
      <c r="P314">
        <f>IFERROR(VLOOKUP(A314,[1]基础经济系数!$J$123:$O$153,6,FALSE),0)</f>
        <v>0</v>
      </c>
    </row>
    <row r="315" spans="1:16" x14ac:dyDescent="0.2">
      <c r="A315">
        <f>玩家成长时间线!A315</f>
        <v>314</v>
      </c>
      <c r="B315">
        <f>玩家成长时间线!B315</f>
        <v>10</v>
      </c>
      <c r="C315">
        <f>IF(MOD(A315,通用估算系数!$B$9),MOD(A315,通用估算系数!$B$9),通用估算系数!$B$9)</f>
        <v>6</v>
      </c>
      <c r="D315">
        <f>SUM($E$2:E315)</f>
        <v>23287.363078927185</v>
      </c>
      <c r="E315">
        <f t="shared" si="24"/>
        <v>188.75274865900383</v>
      </c>
      <c r="F315">
        <f>VLOOKUP(C315,[1]基础经济系数!$B$194:$H$221,7,FALSE)</f>
        <v>50</v>
      </c>
      <c r="G315">
        <f t="shared" si="25"/>
        <v>0</v>
      </c>
      <c r="H315">
        <f t="shared" si="26"/>
        <v>5.3055555555555554</v>
      </c>
      <c r="I315">
        <f>3*宝箱投放计算!D315</f>
        <v>6.9084000000000003</v>
      </c>
      <c r="J315">
        <f>5*宝箱投放计算!E315</f>
        <v>11.25</v>
      </c>
      <c r="K315">
        <f t="shared" si="29"/>
        <v>2.4137931034482758</v>
      </c>
      <c r="L315">
        <f>IF(B315=B314,0,VLOOKUP(B315,通用估算系数!$AK$1:$AL$11,2,FALSE))</f>
        <v>100</v>
      </c>
      <c r="M315">
        <f t="shared" si="27"/>
        <v>0</v>
      </c>
      <c r="N315">
        <f t="shared" si="28"/>
        <v>12.875</v>
      </c>
      <c r="O315">
        <f>IFERROR(VLOOKUP(A315,[1]游戏时长规划!$AE$3:$AL$33,8,FALSE),0)</f>
        <v>0</v>
      </c>
      <c r="P315">
        <f>IFERROR(VLOOKUP(A315,[1]基础经济系数!$J$123:$O$153,6,FALSE),0)</f>
        <v>0</v>
      </c>
    </row>
    <row r="316" spans="1:16" x14ac:dyDescent="0.2">
      <c r="A316">
        <f>玩家成长时间线!A316</f>
        <v>315</v>
      </c>
      <c r="B316">
        <f>玩家成长时间线!B316</f>
        <v>10</v>
      </c>
      <c r="C316">
        <f>IF(MOD(A316,通用估算系数!$B$9),MOD(A316,通用估算系数!$B$9),通用估算系数!$B$9)</f>
        <v>7</v>
      </c>
      <c r="D316">
        <f>SUM($E$2:E316)</f>
        <v>23376.145827586188</v>
      </c>
      <c r="E316">
        <f t="shared" si="24"/>
        <v>88.782748659003829</v>
      </c>
      <c r="F316">
        <f>VLOOKUP(C316,[1]基础经济系数!$B$194:$H$221,7,FALSE)</f>
        <v>0</v>
      </c>
      <c r="G316">
        <f t="shared" si="25"/>
        <v>50</v>
      </c>
      <c r="H316">
        <f t="shared" si="26"/>
        <v>5.3055555555555554</v>
      </c>
      <c r="I316">
        <f>3*宝箱投放计算!D316</f>
        <v>6.9384000000000006</v>
      </c>
      <c r="J316">
        <f>5*宝箱投放计算!E316</f>
        <v>11.25</v>
      </c>
      <c r="K316">
        <f t="shared" si="29"/>
        <v>2.4137931034482758</v>
      </c>
      <c r="L316">
        <f>IF(B316=B315,0,VLOOKUP(B316,通用估算系数!$AK$1:$AL$11,2,FALSE))</f>
        <v>0</v>
      </c>
      <c r="M316">
        <f t="shared" si="27"/>
        <v>0</v>
      </c>
      <c r="N316">
        <f t="shared" si="28"/>
        <v>12.875</v>
      </c>
      <c r="O316">
        <f>IFERROR(VLOOKUP(A316,[1]游戏时长规划!$AE$3:$AL$33,8,FALSE),0)</f>
        <v>0</v>
      </c>
      <c r="P316">
        <f>IFERROR(VLOOKUP(A316,[1]基础经济系数!$J$123:$O$153,6,FALSE),0)</f>
        <v>0</v>
      </c>
    </row>
    <row r="317" spans="1:16" x14ac:dyDescent="0.2">
      <c r="A317">
        <f>玩家成长时间线!A317</f>
        <v>316</v>
      </c>
      <c r="B317">
        <f>玩家成长时间线!B317</f>
        <v>10</v>
      </c>
      <c r="C317">
        <f>IF(MOD(A317,通用估算系数!$B$9),MOD(A317,通用估算系数!$B$9),通用估算系数!$B$9)</f>
        <v>8</v>
      </c>
      <c r="D317">
        <f>SUM($E$2:E317)</f>
        <v>23414.958576245193</v>
      </c>
      <c r="E317">
        <f t="shared" si="24"/>
        <v>38.81274865900383</v>
      </c>
      <c r="F317">
        <f>VLOOKUP(C317,[1]基础经济系数!$B$194:$H$221,7,FALSE)</f>
        <v>0</v>
      </c>
      <c r="G317">
        <f t="shared" si="25"/>
        <v>0</v>
      </c>
      <c r="H317">
        <f t="shared" si="26"/>
        <v>5.3055555555555554</v>
      </c>
      <c r="I317">
        <f>3*宝箱投放计算!D317</f>
        <v>6.9683999999999999</v>
      </c>
      <c r="J317">
        <f>5*宝箱投放计算!E317</f>
        <v>11.25</v>
      </c>
      <c r="K317">
        <f t="shared" si="29"/>
        <v>2.4137931034482758</v>
      </c>
      <c r="L317">
        <f>IF(B317=B316,0,VLOOKUP(B317,通用估算系数!$AK$1:$AL$11,2,FALSE))</f>
        <v>0</v>
      </c>
      <c r="M317">
        <f t="shared" si="27"/>
        <v>0</v>
      </c>
      <c r="N317">
        <f t="shared" si="28"/>
        <v>12.875</v>
      </c>
      <c r="O317">
        <f>IFERROR(VLOOKUP(A317,[1]游戏时长规划!$AE$3:$AL$33,8,FALSE),0)</f>
        <v>0</v>
      </c>
      <c r="P317">
        <f>IFERROR(VLOOKUP(A317,[1]基础经济系数!$J$123:$O$153,6,FALSE),0)</f>
        <v>0</v>
      </c>
    </row>
    <row r="318" spans="1:16" x14ac:dyDescent="0.2">
      <c r="A318">
        <f>玩家成长时间线!A318</f>
        <v>317</v>
      </c>
      <c r="B318">
        <f>玩家成长时间线!B318</f>
        <v>10</v>
      </c>
      <c r="C318">
        <f>IF(MOD(A318,通用估算系数!$B$9),MOD(A318,通用估算系数!$B$9),通用估算系数!$B$9)</f>
        <v>9</v>
      </c>
      <c r="D318">
        <f>SUM($E$2:E318)</f>
        <v>23454.401324904196</v>
      </c>
      <c r="E318">
        <f t="shared" si="24"/>
        <v>39.442748659003833</v>
      </c>
      <c r="F318">
        <f>VLOOKUP(C318,[1]基础经济系数!$B$194:$H$221,7,FALSE)</f>
        <v>0</v>
      </c>
      <c r="G318">
        <f t="shared" si="25"/>
        <v>0</v>
      </c>
      <c r="H318">
        <f t="shared" si="26"/>
        <v>5.3055555555555554</v>
      </c>
      <c r="I318">
        <f>3*宝箱投放计算!D318</f>
        <v>7.5983999999999998</v>
      </c>
      <c r="J318">
        <f>5*宝箱投放计算!E318</f>
        <v>11.25</v>
      </c>
      <c r="K318">
        <f t="shared" si="29"/>
        <v>2.4137931034482758</v>
      </c>
      <c r="L318">
        <f>IF(B318=B317,0,VLOOKUP(B318,通用估算系数!$AK$1:$AL$11,2,FALSE))</f>
        <v>0</v>
      </c>
      <c r="M318">
        <f t="shared" si="27"/>
        <v>0</v>
      </c>
      <c r="N318">
        <f t="shared" si="28"/>
        <v>12.875</v>
      </c>
      <c r="O318">
        <f>IFERROR(VLOOKUP(A318,[1]游戏时长规划!$AE$3:$AL$33,8,FALSE),0)</f>
        <v>0</v>
      </c>
      <c r="P318">
        <f>IFERROR(VLOOKUP(A318,[1]基础经济系数!$J$123:$O$153,6,FALSE),0)</f>
        <v>0</v>
      </c>
    </row>
    <row r="319" spans="1:16" x14ac:dyDescent="0.2">
      <c r="A319">
        <f>玩家成长时间线!A319</f>
        <v>318</v>
      </c>
      <c r="B319">
        <f>玩家成长时间线!B319</f>
        <v>10</v>
      </c>
      <c r="C319">
        <f>IF(MOD(A319,通用估算系数!$B$9),MOD(A319,通用估算系数!$B$9),通用估算系数!$B$9)</f>
        <v>10</v>
      </c>
      <c r="D319">
        <f>SUM($E$2:E319)</f>
        <v>23493.2740735632</v>
      </c>
      <c r="E319">
        <f t="shared" si="24"/>
        <v>38.872748659003832</v>
      </c>
      <c r="F319">
        <f>VLOOKUP(C319,[1]基础经济系数!$B$194:$H$221,7,FALSE)</f>
        <v>0</v>
      </c>
      <c r="G319">
        <f t="shared" si="25"/>
        <v>0</v>
      </c>
      <c r="H319">
        <f t="shared" si="26"/>
        <v>5.3055555555555554</v>
      </c>
      <c r="I319">
        <f>3*宝箱投放计算!D319</f>
        <v>7.0283999999999995</v>
      </c>
      <c r="J319">
        <f>5*宝箱投放计算!E319</f>
        <v>11.25</v>
      </c>
      <c r="K319">
        <f t="shared" si="29"/>
        <v>2.4137931034482758</v>
      </c>
      <c r="L319">
        <f>IF(B319=B318,0,VLOOKUP(B319,通用估算系数!$AK$1:$AL$11,2,FALSE))</f>
        <v>0</v>
      </c>
      <c r="M319">
        <f t="shared" si="27"/>
        <v>0</v>
      </c>
      <c r="N319">
        <f t="shared" si="28"/>
        <v>12.875</v>
      </c>
      <c r="O319">
        <f>IFERROR(VLOOKUP(A319,[1]游戏时长规划!$AE$3:$AL$33,8,FALSE),0)</f>
        <v>0</v>
      </c>
      <c r="P319">
        <f>IFERROR(VLOOKUP(A319,[1]基础经济系数!$J$123:$O$153,6,FALSE),0)</f>
        <v>0</v>
      </c>
    </row>
    <row r="320" spans="1:16" x14ac:dyDescent="0.2">
      <c r="A320">
        <f>玩家成长时间线!A320</f>
        <v>319</v>
      </c>
      <c r="B320">
        <f>玩家成长时间线!B320</f>
        <v>10</v>
      </c>
      <c r="C320">
        <f>IF(MOD(A320,通用估算系数!$B$9),MOD(A320,通用估算系数!$B$9),通用估算系数!$B$9)</f>
        <v>11</v>
      </c>
      <c r="D320">
        <f>SUM($E$2:E320)</f>
        <v>23532.176822222202</v>
      </c>
      <c r="E320">
        <f t="shared" si="24"/>
        <v>38.902748659003834</v>
      </c>
      <c r="F320">
        <f>VLOOKUP(C320,[1]基础经济系数!$B$194:$H$221,7,FALSE)</f>
        <v>0</v>
      </c>
      <c r="G320">
        <f t="shared" si="25"/>
        <v>0</v>
      </c>
      <c r="H320">
        <f t="shared" si="26"/>
        <v>5.3055555555555554</v>
      </c>
      <c r="I320">
        <f>3*宝箱投放计算!D320</f>
        <v>7.0584000000000007</v>
      </c>
      <c r="J320">
        <f>5*宝箱投放计算!E320</f>
        <v>11.25</v>
      </c>
      <c r="K320">
        <f t="shared" si="29"/>
        <v>2.4137931034482758</v>
      </c>
      <c r="L320">
        <f>IF(B320=B319,0,VLOOKUP(B320,通用估算系数!$AK$1:$AL$11,2,FALSE))</f>
        <v>0</v>
      </c>
      <c r="M320">
        <f t="shared" si="27"/>
        <v>0</v>
      </c>
      <c r="N320">
        <f t="shared" si="28"/>
        <v>12.875</v>
      </c>
      <c r="O320">
        <f>IFERROR(VLOOKUP(A320,[1]游戏时长规划!$AE$3:$AL$33,8,FALSE),0)</f>
        <v>0</v>
      </c>
      <c r="P320">
        <f>IFERROR(VLOOKUP(A320,[1]基础经济系数!$J$123:$O$153,6,FALSE),0)</f>
        <v>0</v>
      </c>
    </row>
    <row r="321" spans="1:16" x14ac:dyDescent="0.2">
      <c r="A321">
        <f>玩家成长时间线!A321</f>
        <v>320</v>
      </c>
      <c r="B321">
        <f>玩家成长时间线!B321</f>
        <v>10</v>
      </c>
      <c r="C321">
        <f>IF(MOD(A321,通用估算系数!$B$9),MOD(A321,通用估算系数!$B$9),通用估算系数!$B$9)</f>
        <v>12</v>
      </c>
      <c r="D321">
        <f>SUM($E$2:E321)</f>
        <v>23571.709570881205</v>
      </c>
      <c r="E321">
        <f t="shared" si="24"/>
        <v>39.532748659003829</v>
      </c>
      <c r="F321">
        <f>VLOOKUP(C321,[1]基础经济系数!$B$194:$H$221,7,FALSE)</f>
        <v>0</v>
      </c>
      <c r="G321">
        <f t="shared" si="25"/>
        <v>0</v>
      </c>
      <c r="H321">
        <f t="shared" si="26"/>
        <v>5.3055555555555554</v>
      </c>
      <c r="I321">
        <f>3*宝箱投放计算!D321</f>
        <v>7.6883999999999997</v>
      </c>
      <c r="J321">
        <f>5*宝箱投放计算!E321</f>
        <v>11.25</v>
      </c>
      <c r="K321">
        <f t="shared" si="29"/>
        <v>2.4137931034482758</v>
      </c>
      <c r="L321">
        <f>IF(B321=B320,0,VLOOKUP(B321,通用估算系数!$AK$1:$AL$11,2,FALSE))</f>
        <v>0</v>
      </c>
      <c r="M321">
        <f t="shared" si="27"/>
        <v>0</v>
      </c>
      <c r="N321">
        <f t="shared" si="28"/>
        <v>12.875</v>
      </c>
      <c r="O321">
        <f>IFERROR(VLOOKUP(A321,[1]游戏时长规划!$AE$3:$AL$33,8,FALSE),0)</f>
        <v>0</v>
      </c>
      <c r="P321">
        <f>IFERROR(VLOOKUP(A321,[1]基础经济系数!$J$123:$O$153,6,FALSE),0)</f>
        <v>0</v>
      </c>
    </row>
    <row r="322" spans="1:16" x14ac:dyDescent="0.2">
      <c r="A322">
        <f>玩家成长时间线!A322</f>
        <v>321</v>
      </c>
      <c r="B322">
        <f>玩家成长时间线!B322</f>
        <v>10</v>
      </c>
      <c r="C322">
        <f>IF(MOD(A322,通用估算系数!$B$9),MOD(A322,通用估算系数!$B$9),通用估算系数!$B$9)</f>
        <v>13</v>
      </c>
      <c r="D322">
        <f>SUM($E$2:E322)</f>
        <v>23710.672319540208</v>
      </c>
      <c r="E322">
        <f t="shared" si="24"/>
        <v>138.96274865900381</v>
      </c>
      <c r="F322">
        <f>VLOOKUP(C322,[1]基础经济系数!$B$194:$H$221,7,FALSE)</f>
        <v>100</v>
      </c>
      <c r="G322">
        <f t="shared" si="25"/>
        <v>0</v>
      </c>
      <c r="H322">
        <f t="shared" si="26"/>
        <v>5.3055555555555554</v>
      </c>
      <c r="I322">
        <f>3*宝箱投放计算!D322</f>
        <v>7.1183999999999994</v>
      </c>
      <c r="J322">
        <f>5*宝箱投放计算!E322</f>
        <v>11.25</v>
      </c>
      <c r="K322">
        <f t="shared" si="29"/>
        <v>2.4137931034482758</v>
      </c>
      <c r="L322">
        <f>IF(B322=B321,0,VLOOKUP(B322,通用估算系数!$AK$1:$AL$11,2,FALSE))</f>
        <v>0</v>
      </c>
      <c r="M322">
        <f t="shared" si="27"/>
        <v>0</v>
      </c>
      <c r="N322">
        <f t="shared" si="28"/>
        <v>12.875</v>
      </c>
      <c r="O322">
        <f>IFERROR(VLOOKUP(A322,[1]游戏时长规划!$AE$3:$AL$33,8,FALSE),0)</f>
        <v>0</v>
      </c>
      <c r="P322">
        <f>IFERROR(VLOOKUP(A322,[1]基础经济系数!$J$123:$O$153,6,FALSE),0)</f>
        <v>0</v>
      </c>
    </row>
    <row r="323" spans="1:16" x14ac:dyDescent="0.2">
      <c r="A323">
        <f>玩家成长时间线!A323</f>
        <v>322</v>
      </c>
      <c r="B323">
        <f>玩家成长时间线!B323</f>
        <v>8</v>
      </c>
      <c r="C323">
        <f>IF(MOD(A323,通用估算系数!$B$9),MOD(A323,通用估算系数!$B$9),通用估算系数!$B$9)</f>
        <v>14</v>
      </c>
      <c r="D323">
        <f>SUM($E$2:E323)</f>
        <v>23797.415068199211</v>
      </c>
      <c r="E323">
        <f t="shared" ref="E323:E361" si="30">SUM(F323:P323)</f>
        <v>86.742748659003823</v>
      </c>
      <c r="F323">
        <f>VLOOKUP(C323,[1]基础经济系数!$B$194:$H$221,7,FALSE)</f>
        <v>0</v>
      </c>
      <c r="G323">
        <f t="shared" ref="G323:G361" si="31">IF(MOD(A323,7)=0,50,0)</f>
        <v>50</v>
      </c>
      <c r="H323">
        <f t="shared" ref="H323:H361" si="32">1910/360</f>
        <v>5.3055555555555554</v>
      </c>
      <c r="I323">
        <f>3*宝箱投放计算!D323</f>
        <v>7.1484000000000005</v>
      </c>
      <c r="J323">
        <f>5*宝箱投放计算!E323</f>
        <v>9</v>
      </c>
      <c r="K323">
        <f t="shared" si="29"/>
        <v>2.4137931034482758</v>
      </c>
      <c r="L323">
        <f>IF(B323=B322,0,VLOOKUP(B323,通用估算系数!$AK$1:$AL$11,2,FALSE))</f>
        <v>0</v>
      </c>
      <c r="M323">
        <f t="shared" ref="M323:M361" si="33">IF(MOD(A323,28)=0,100,0)</f>
        <v>0</v>
      </c>
      <c r="N323">
        <f t="shared" ref="N323:N361" si="34">1030/80</f>
        <v>12.875</v>
      </c>
      <c r="O323">
        <f>IFERROR(VLOOKUP(A323,[1]游戏时长规划!$AE$3:$AL$33,8,FALSE),0)</f>
        <v>0</v>
      </c>
      <c r="P323">
        <f>IFERROR(VLOOKUP(A323,[1]基础经济系数!$J$123:$O$153,6,FALSE),0)</f>
        <v>0</v>
      </c>
    </row>
    <row r="324" spans="1:16" x14ac:dyDescent="0.2">
      <c r="A324">
        <f>玩家成长时间线!A324</f>
        <v>323</v>
      </c>
      <c r="B324">
        <f>玩家成长时间线!B324</f>
        <v>8</v>
      </c>
      <c r="C324">
        <f>IF(MOD(A324,通用估算系数!$B$9),MOD(A324,通用估算系数!$B$9),通用估算系数!$B$9)</f>
        <v>15</v>
      </c>
      <c r="D324">
        <f>SUM($E$2:E324)</f>
        <v>23834.187816858215</v>
      </c>
      <c r="E324">
        <f t="shared" si="30"/>
        <v>36.772748659003831</v>
      </c>
      <c r="F324">
        <f>VLOOKUP(C324,[1]基础经济系数!$B$194:$H$221,7,FALSE)</f>
        <v>0</v>
      </c>
      <c r="G324">
        <f t="shared" si="31"/>
        <v>0</v>
      </c>
      <c r="H324">
        <f t="shared" si="32"/>
        <v>5.3055555555555554</v>
      </c>
      <c r="I324">
        <f>3*宝箱投放计算!D324</f>
        <v>7.1783999999999999</v>
      </c>
      <c r="J324">
        <f>5*宝箱投放计算!E324</f>
        <v>9</v>
      </c>
      <c r="K324">
        <f t="shared" ref="K324:K361" si="35">(5*1000+10*200)/2900</f>
        <v>2.4137931034482758</v>
      </c>
      <c r="L324">
        <f>IF(B324=B323,0,VLOOKUP(B324,通用估算系数!$AK$1:$AL$11,2,FALSE))</f>
        <v>0</v>
      </c>
      <c r="M324">
        <f t="shared" si="33"/>
        <v>0</v>
      </c>
      <c r="N324">
        <f t="shared" si="34"/>
        <v>12.875</v>
      </c>
      <c r="O324">
        <f>IFERROR(VLOOKUP(A324,[1]游戏时长规划!$AE$3:$AL$33,8,FALSE),0)</f>
        <v>0</v>
      </c>
      <c r="P324">
        <f>IFERROR(VLOOKUP(A324,[1]基础经济系数!$J$123:$O$153,6,FALSE),0)</f>
        <v>0</v>
      </c>
    </row>
    <row r="325" spans="1:16" x14ac:dyDescent="0.2">
      <c r="A325">
        <f>玩家成长时间线!A325</f>
        <v>324</v>
      </c>
      <c r="B325">
        <f>玩家成长时间线!B325</f>
        <v>8</v>
      </c>
      <c r="C325">
        <f>IF(MOD(A325,通用估算系数!$B$9),MOD(A325,通用估算系数!$B$9),通用估算系数!$B$9)</f>
        <v>16</v>
      </c>
      <c r="D325">
        <f>SUM($E$2:E325)</f>
        <v>23871.590565517217</v>
      </c>
      <c r="E325">
        <f t="shared" si="30"/>
        <v>37.402748659003834</v>
      </c>
      <c r="F325">
        <f>VLOOKUP(C325,[1]基础经济系数!$B$194:$H$221,7,FALSE)</f>
        <v>0</v>
      </c>
      <c r="G325">
        <f t="shared" si="31"/>
        <v>0</v>
      </c>
      <c r="H325">
        <f t="shared" si="32"/>
        <v>5.3055555555555554</v>
      </c>
      <c r="I325">
        <f>3*宝箱投放计算!D325</f>
        <v>7.8083999999999989</v>
      </c>
      <c r="J325">
        <f>5*宝箱投放计算!E325</f>
        <v>9</v>
      </c>
      <c r="K325">
        <f t="shared" si="35"/>
        <v>2.4137931034482758</v>
      </c>
      <c r="L325">
        <f>IF(B325=B324,0,VLOOKUP(B325,通用估算系数!$AK$1:$AL$11,2,FALSE))</f>
        <v>0</v>
      </c>
      <c r="M325">
        <f t="shared" si="33"/>
        <v>0</v>
      </c>
      <c r="N325">
        <f t="shared" si="34"/>
        <v>12.875</v>
      </c>
      <c r="O325">
        <f>IFERROR(VLOOKUP(A325,[1]游戏时长规划!$AE$3:$AL$33,8,FALSE),0)</f>
        <v>0</v>
      </c>
      <c r="P325">
        <f>IFERROR(VLOOKUP(A325,[1]基础经济系数!$J$123:$O$153,6,FALSE),0)</f>
        <v>0</v>
      </c>
    </row>
    <row r="326" spans="1:16" x14ac:dyDescent="0.2">
      <c r="A326">
        <f>玩家成长时间线!A326</f>
        <v>325</v>
      </c>
      <c r="B326">
        <f>玩家成长时间线!B326</f>
        <v>9</v>
      </c>
      <c r="C326">
        <f>IF(MOD(A326,通用估算系数!$B$9),MOD(A326,通用估算系数!$B$9),通用估算系数!$B$9)</f>
        <v>17</v>
      </c>
      <c r="D326">
        <f>SUM($E$2:E326)</f>
        <v>23910.67331417622</v>
      </c>
      <c r="E326">
        <f t="shared" si="30"/>
        <v>39.082748659003833</v>
      </c>
      <c r="F326">
        <f>VLOOKUP(C326,[1]基础经济系数!$B$194:$H$221,7,FALSE)</f>
        <v>0</v>
      </c>
      <c r="G326">
        <f t="shared" si="31"/>
        <v>0</v>
      </c>
      <c r="H326">
        <f t="shared" si="32"/>
        <v>5.3055555555555554</v>
      </c>
      <c r="I326">
        <f>3*宝箱投放计算!D326</f>
        <v>7.2383999999999995</v>
      </c>
      <c r="J326">
        <f>5*宝箱投放计算!E326</f>
        <v>11.25</v>
      </c>
      <c r="K326">
        <f t="shared" si="35"/>
        <v>2.4137931034482758</v>
      </c>
      <c r="L326">
        <f>IF(B326=B325,0,VLOOKUP(B326,通用估算系数!$AK$1:$AL$11,2,FALSE))</f>
        <v>0</v>
      </c>
      <c r="M326">
        <f t="shared" si="33"/>
        <v>0</v>
      </c>
      <c r="N326">
        <f t="shared" si="34"/>
        <v>12.875</v>
      </c>
      <c r="O326">
        <f>IFERROR(VLOOKUP(A326,[1]游戏时长规划!$AE$3:$AL$33,8,FALSE),0)</f>
        <v>0</v>
      </c>
      <c r="P326">
        <f>IFERROR(VLOOKUP(A326,[1]基础经济系数!$J$123:$O$153,6,FALSE),0)</f>
        <v>0</v>
      </c>
    </row>
    <row r="327" spans="1:16" x14ac:dyDescent="0.2">
      <c r="A327">
        <f>玩家成长时间线!A327</f>
        <v>326</v>
      </c>
      <c r="B327">
        <f>玩家成长时间线!B327</f>
        <v>9</v>
      </c>
      <c r="C327">
        <f>IF(MOD(A327,通用估算系数!$B$9),MOD(A327,通用估算系数!$B$9),通用估算系数!$B$9)</f>
        <v>18</v>
      </c>
      <c r="D327">
        <f>SUM($E$2:E327)</f>
        <v>23949.786062835225</v>
      </c>
      <c r="E327">
        <f t="shared" si="30"/>
        <v>39.112748659003834</v>
      </c>
      <c r="F327">
        <f>VLOOKUP(C327,[1]基础经济系数!$B$194:$H$221,7,FALSE)</f>
        <v>0</v>
      </c>
      <c r="G327">
        <f t="shared" si="31"/>
        <v>0</v>
      </c>
      <c r="H327">
        <f t="shared" si="32"/>
        <v>5.3055555555555554</v>
      </c>
      <c r="I327">
        <f>3*宝箱投放计算!D327</f>
        <v>7.2683999999999997</v>
      </c>
      <c r="J327">
        <f>5*宝箱投放计算!E327</f>
        <v>11.25</v>
      </c>
      <c r="K327">
        <f t="shared" si="35"/>
        <v>2.4137931034482758</v>
      </c>
      <c r="L327">
        <f>IF(B327=B326,0,VLOOKUP(B327,通用估算系数!$AK$1:$AL$11,2,FALSE))</f>
        <v>0</v>
      </c>
      <c r="M327">
        <f t="shared" si="33"/>
        <v>0</v>
      </c>
      <c r="N327">
        <f t="shared" si="34"/>
        <v>12.875</v>
      </c>
      <c r="O327">
        <f>IFERROR(VLOOKUP(A327,[1]游戏时长规划!$AE$3:$AL$33,8,FALSE),0)</f>
        <v>0</v>
      </c>
      <c r="P327">
        <f>IFERROR(VLOOKUP(A327,[1]基础经济系数!$J$123:$O$153,6,FALSE),0)</f>
        <v>0</v>
      </c>
    </row>
    <row r="328" spans="1:16" x14ac:dyDescent="0.2">
      <c r="A328">
        <f>玩家成长时间线!A328</f>
        <v>327</v>
      </c>
      <c r="B328">
        <f>玩家成长时间线!B328</f>
        <v>9</v>
      </c>
      <c r="C328">
        <f>IF(MOD(A328,通用估算系数!$B$9),MOD(A328,通用估算系数!$B$9),通用估算系数!$B$9)</f>
        <v>19</v>
      </c>
      <c r="D328">
        <f>SUM($E$2:E328)</f>
        <v>23989.528811494227</v>
      </c>
      <c r="E328">
        <f t="shared" si="30"/>
        <v>39.74274865900383</v>
      </c>
      <c r="F328">
        <f>VLOOKUP(C328,[1]基础经济系数!$B$194:$H$221,7,FALSE)</f>
        <v>0</v>
      </c>
      <c r="G328">
        <f t="shared" si="31"/>
        <v>0</v>
      </c>
      <c r="H328">
        <f t="shared" si="32"/>
        <v>5.3055555555555554</v>
      </c>
      <c r="I328">
        <f>3*宝箱投放计算!D328</f>
        <v>7.8983999999999988</v>
      </c>
      <c r="J328">
        <f>5*宝箱投放计算!E328</f>
        <v>11.25</v>
      </c>
      <c r="K328">
        <f t="shared" si="35"/>
        <v>2.4137931034482758</v>
      </c>
      <c r="L328">
        <f>IF(B328=B327,0,VLOOKUP(B328,通用估算系数!$AK$1:$AL$11,2,FALSE))</f>
        <v>0</v>
      </c>
      <c r="M328">
        <f t="shared" si="33"/>
        <v>0</v>
      </c>
      <c r="N328">
        <f t="shared" si="34"/>
        <v>12.875</v>
      </c>
      <c r="O328">
        <f>IFERROR(VLOOKUP(A328,[1]游戏时长规划!$AE$3:$AL$33,8,FALSE),0)</f>
        <v>0</v>
      </c>
      <c r="P328">
        <f>IFERROR(VLOOKUP(A328,[1]基础经济系数!$J$123:$O$153,6,FALSE),0)</f>
        <v>0</v>
      </c>
    </row>
    <row r="329" spans="1:16" x14ac:dyDescent="0.2">
      <c r="A329">
        <f>玩家成长时间线!A329</f>
        <v>328</v>
      </c>
      <c r="B329">
        <f>玩家成长时间线!B329</f>
        <v>10</v>
      </c>
      <c r="C329">
        <f>IF(MOD(A329,通用估算系数!$B$9),MOD(A329,通用估算系数!$B$9),通用估算系数!$B$9)</f>
        <v>20</v>
      </c>
      <c r="D329">
        <f>SUM($E$2:E329)</f>
        <v>24228.701560153229</v>
      </c>
      <c r="E329">
        <f t="shared" si="30"/>
        <v>239.17274865900384</v>
      </c>
      <c r="F329">
        <f>VLOOKUP(C329,[1]基础经济系数!$B$194:$H$221,7,FALSE)</f>
        <v>100</v>
      </c>
      <c r="G329">
        <f t="shared" si="31"/>
        <v>0</v>
      </c>
      <c r="H329">
        <f t="shared" si="32"/>
        <v>5.3055555555555554</v>
      </c>
      <c r="I329">
        <f>3*宝箱投放计算!D329</f>
        <v>7.3284000000000002</v>
      </c>
      <c r="J329">
        <f>5*宝箱投放计算!E329</f>
        <v>11.25</v>
      </c>
      <c r="K329">
        <f t="shared" si="35"/>
        <v>2.4137931034482758</v>
      </c>
      <c r="L329">
        <f>IF(B329=B328,0,VLOOKUP(B329,通用估算系数!$AK$1:$AL$11,2,FALSE))</f>
        <v>100</v>
      </c>
      <c r="M329">
        <f t="shared" si="33"/>
        <v>0</v>
      </c>
      <c r="N329">
        <f t="shared" si="34"/>
        <v>12.875</v>
      </c>
      <c r="O329">
        <f>IFERROR(VLOOKUP(A329,[1]游戏时长规划!$AE$3:$AL$33,8,FALSE),0)</f>
        <v>0</v>
      </c>
      <c r="P329">
        <f>IFERROR(VLOOKUP(A329,[1]基础经济系数!$J$123:$O$153,6,FALSE),0)</f>
        <v>0</v>
      </c>
    </row>
    <row r="330" spans="1:16" x14ac:dyDescent="0.2">
      <c r="A330">
        <f>玩家成长时间线!A330</f>
        <v>329</v>
      </c>
      <c r="B330">
        <f>玩家成长时间线!B330</f>
        <v>10</v>
      </c>
      <c r="C330">
        <f>IF(MOD(A330,通用估算系数!$B$9),MOD(A330,通用估算系数!$B$9),通用估算系数!$B$9)</f>
        <v>21</v>
      </c>
      <c r="D330">
        <f>SUM($E$2:E330)</f>
        <v>24317.904308812234</v>
      </c>
      <c r="E330">
        <f t="shared" si="30"/>
        <v>89.202748659003831</v>
      </c>
      <c r="F330">
        <f>VLOOKUP(C330,[1]基础经济系数!$B$194:$H$221,7,FALSE)</f>
        <v>0</v>
      </c>
      <c r="G330">
        <f t="shared" si="31"/>
        <v>50</v>
      </c>
      <c r="H330">
        <f t="shared" si="32"/>
        <v>5.3055555555555554</v>
      </c>
      <c r="I330">
        <f>3*宝箱投放计算!D330</f>
        <v>7.3583999999999996</v>
      </c>
      <c r="J330">
        <f>5*宝箱投放计算!E330</f>
        <v>11.25</v>
      </c>
      <c r="K330">
        <f t="shared" si="35"/>
        <v>2.4137931034482758</v>
      </c>
      <c r="L330">
        <f>IF(B330=B329,0,VLOOKUP(B330,通用估算系数!$AK$1:$AL$11,2,FALSE))</f>
        <v>0</v>
      </c>
      <c r="M330">
        <f t="shared" si="33"/>
        <v>0</v>
      </c>
      <c r="N330">
        <f t="shared" si="34"/>
        <v>12.875</v>
      </c>
      <c r="O330">
        <f>IFERROR(VLOOKUP(A330,[1]游戏时长规划!$AE$3:$AL$33,8,FALSE),0)</f>
        <v>0</v>
      </c>
      <c r="P330">
        <f>IFERROR(VLOOKUP(A330,[1]基础经济系数!$J$123:$O$153,6,FALSE),0)</f>
        <v>0</v>
      </c>
    </row>
    <row r="331" spans="1:16" x14ac:dyDescent="0.2">
      <c r="A331">
        <f>玩家成长时间线!A331</f>
        <v>330</v>
      </c>
      <c r="B331">
        <f>玩家成长时间线!B331</f>
        <v>10</v>
      </c>
      <c r="C331">
        <f>IF(MOD(A331,通用估算系数!$B$9),MOD(A331,通用估算系数!$B$9),通用估算系数!$B$9)</f>
        <v>22</v>
      </c>
      <c r="D331">
        <f>SUM($E$2:E331)</f>
        <v>24357.137057471238</v>
      </c>
      <c r="E331">
        <f t="shared" si="30"/>
        <v>39.232748659003832</v>
      </c>
      <c r="F331">
        <f>VLOOKUP(C331,[1]基础经济系数!$B$194:$H$221,7,FALSE)</f>
        <v>0</v>
      </c>
      <c r="G331">
        <f t="shared" si="31"/>
        <v>0</v>
      </c>
      <c r="H331">
        <f t="shared" si="32"/>
        <v>5.3055555555555554</v>
      </c>
      <c r="I331">
        <f>3*宝箱投放计算!D331</f>
        <v>7.3884000000000007</v>
      </c>
      <c r="J331">
        <f>5*宝箱投放计算!E331</f>
        <v>11.25</v>
      </c>
      <c r="K331">
        <f t="shared" si="35"/>
        <v>2.4137931034482758</v>
      </c>
      <c r="L331">
        <f>IF(B331=B330,0,VLOOKUP(B331,通用估算系数!$AK$1:$AL$11,2,FALSE))</f>
        <v>0</v>
      </c>
      <c r="M331">
        <f t="shared" si="33"/>
        <v>0</v>
      </c>
      <c r="N331">
        <f t="shared" si="34"/>
        <v>12.875</v>
      </c>
      <c r="O331">
        <f>IFERROR(VLOOKUP(A331,[1]游戏时长规划!$AE$3:$AL$33,8,FALSE),0)</f>
        <v>0</v>
      </c>
      <c r="P331">
        <f>IFERROR(VLOOKUP(A331,[1]基础经济系数!$J$123:$O$153,6,FALSE),0)</f>
        <v>0</v>
      </c>
    </row>
    <row r="332" spans="1:16" x14ac:dyDescent="0.2">
      <c r="A332">
        <f>玩家成长时间线!A332</f>
        <v>331</v>
      </c>
      <c r="B332">
        <f>玩家成长时间线!B332</f>
        <v>10</v>
      </c>
      <c r="C332">
        <f>IF(MOD(A332,通用估算系数!$B$9),MOD(A332,通用估算系数!$B$9),通用估算系数!$B$9)</f>
        <v>23</v>
      </c>
      <c r="D332">
        <f>SUM($E$2:E332)</f>
        <v>24396.999806130243</v>
      </c>
      <c r="E332">
        <f t="shared" si="30"/>
        <v>39.862748659003834</v>
      </c>
      <c r="F332">
        <f>VLOOKUP(C332,[1]基础经济系数!$B$194:$H$221,7,FALSE)</f>
        <v>0</v>
      </c>
      <c r="G332">
        <f t="shared" si="31"/>
        <v>0</v>
      </c>
      <c r="H332">
        <f t="shared" si="32"/>
        <v>5.3055555555555554</v>
      </c>
      <c r="I332">
        <f>3*宝箱投放计算!D332</f>
        <v>8.0183999999999997</v>
      </c>
      <c r="J332">
        <f>5*宝箱投放计算!E332</f>
        <v>11.25</v>
      </c>
      <c r="K332">
        <f t="shared" si="35"/>
        <v>2.4137931034482758</v>
      </c>
      <c r="L332">
        <f>IF(B332=B331,0,VLOOKUP(B332,通用估算系数!$AK$1:$AL$11,2,FALSE))</f>
        <v>0</v>
      </c>
      <c r="M332">
        <f t="shared" si="33"/>
        <v>0</v>
      </c>
      <c r="N332">
        <f t="shared" si="34"/>
        <v>12.875</v>
      </c>
      <c r="O332">
        <f>IFERROR(VLOOKUP(A332,[1]游戏时长规划!$AE$3:$AL$33,8,FALSE),0)</f>
        <v>0</v>
      </c>
      <c r="P332">
        <f>IFERROR(VLOOKUP(A332,[1]基础经济系数!$J$123:$O$153,6,FALSE),0)</f>
        <v>0</v>
      </c>
    </row>
    <row r="333" spans="1:16" x14ac:dyDescent="0.2">
      <c r="A333">
        <f>玩家成长时间线!A333</f>
        <v>332</v>
      </c>
      <c r="B333">
        <f>玩家成长时间线!B333</f>
        <v>10</v>
      </c>
      <c r="C333">
        <f>IF(MOD(A333,通用估算系数!$B$9),MOD(A333,通用估算系数!$B$9),通用估算系数!$B$9)</f>
        <v>24</v>
      </c>
      <c r="D333">
        <f>SUM($E$2:E333)</f>
        <v>24436.292554789248</v>
      </c>
      <c r="E333">
        <f t="shared" si="30"/>
        <v>39.292748659003834</v>
      </c>
      <c r="F333">
        <f>VLOOKUP(C333,[1]基础经济系数!$B$194:$H$221,7,FALSE)</f>
        <v>0</v>
      </c>
      <c r="G333">
        <f t="shared" si="31"/>
        <v>0</v>
      </c>
      <c r="H333">
        <f t="shared" si="32"/>
        <v>5.3055555555555554</v>
      </c>
      <c r="I333">
        <f>3*宝箱投放计算!D333</f>
        <v>7.4484000000000004</v>
      </c>
      <c r="J333">
        <f>5*宝箱投放计算!E333</f>
        <v>11.25</v>
      </c>
      <c r="K333">
        <f t="shared" si="35"/>
        <v>2.4137931034482758</v>
      </c>
      <c r="L333">
        <f>IF(B333=B332,0,VLOOKUP(B333,通用估算系数!$AK$1:$AL$11,2,FALSE))</f>
        <v>0</v>
      </c>
      <c r="M333">
        <f t="shared" si="33"/>
        <v>0</v>
      </c>
      <c r="N333">
        <f t="shared" si="34"/>
        <v>12.875</v>
      </c>
      <c r="O333">
        <f>IFERROR(VLOOKUP(A333,[1]游戏时长规划!$AE$3:$AL$33,8,FALSE),0)</f>
        <v>0</v>
      </c>
      <c r="P333">
        <f>IFERROR(VLOOKUP(A333,[1]基础经济系数!$J$123:$O$153,6,FALSE),0)</f>
        <v>0</v>
      </c>
    </row>
    <row r="334" spans="1:16" x14ac:dyDescent="0.2">
      <c r="A334">
        <f>玩家成长时间线!A334</f>
        <v>333</v>
      </c>
      <c r="B334">
        <f>玩家成长时间线!B334</f>
        <v>10</v>
      </c>
      <c r="C334">
        <f>IF(MOD(A334,通用估算系数!$B$9),MOD(A334,通用估算系数!$B$9),通用估算系数!$B$9)</f>
        <v>25</v>
      </c>
      <c r="D334">
        <f>SUM($E$2:E334)</f>
        <v>24475.615303448252</v>
      </c>
      <c r="E334">
        <f t="shared" si="30"/>
        <v>39.322748659003828</v>
      </c>
      <c r="F334">
        <f>VLOOKUP(C334,[1]基础经济系数!$B$194:$H$221,7,FALSE)</f>
        <v>0</v>
      </c>
      <c r="G334">
        <f t="shared" si="31"/>
        <v>0</v>
      </c>
      <c r="H334">
        <f t="shared" si="32"/>
        <v>5.3055555555555554</v>
      </c>
      <c r="I334">
        <f>3*宝箱投放计算!D334</f>
        <v>7.4783999999999997</v>
      </c>
      <c r="J334">
        <f>5*宝箱投放计算!E334</f>
        <v>11.25</v>
      </c>
      <c r="K334">
        <f t="shared" si="35"/>
        <v>2.4137931034482758</v>
      </c>
      <c r="L334">
        <f>IF(B334=B333,0,VLOOKUP(B334,通用估算系数!$AK$1:$AL$11,2,FALSE))</f>
        <v>0</v>
      </c>
      <c r="M334">
        <f t="shared" si="33"/>
        <v>0</v>
      </c>
      <c r="N334">
        <f t="shared" si="34"/>
        <v>12.875</v>
      </c>
      <c r="O334">
        <f>IFERROR(VLOOKUP(A334,[1]游戏时长规划!$AE$3:$AL$33,8,FALSE),0)</f>
        <v>0</v>
      </c>
      <c r="P334">
        <f>IFERROR(VLOOKUP(A334,[1]基础经济系数!$J$123:$O$153,6,FALSE),0)</f>
        <v>0</v>
      </c>
    </row>
    <row r="335" spans="1:16" x14ac:dyDescent="0.2">
      <c r="A335">
        <f>玩家成长时间线!A335</f>
        <v>334</v>
      </c>
      <c r="B335">
        <f>玩家成长时间线!B335</f>
        <v>10</v>
      </c>
      <c r="C335">
        <f>IF(MOD(A335,通用估算系数!$B$9),MOD(A335,通用估算系数!$B$9),通用估算系数!$B$9)</f>
        <v>26</v>
      </c>
      <c r="D335">
        <f>SUM($E$2:E335)</f>
        <v>24515.268052107254</v>
      </c>
      <c r="E335">
        <f t="shared" si="30"/>
        <v>39.652748659003834</v>
      </c>
      <c r="F335">
        <f>VLOOKUP(C335,[1]基础经济系数!$B$194:$H$221,7,FALSE)</f>
        <v>0</v>
      </c>
      <c r="G335">
        <f t="shared" si="31"/>
        <v>0</v>
      </c>
      <c r="H335">
        <f t="shared" si="32"/>
        <v>5.3055555555555554</v>
      </c>
      <c r="I335">
        <f>3*宝箱投放计算!D335</f>
        <v>7.8083999999999989</v>
      </c>
      <c r="J335">
        <f>5*宝箱投放计算!E335</f>
        <v>11.25</v>
      </c>
      <c r="K335">
        <f t="shared" si="35"/>
        <v>2.4137931034482758</v>
      </c>
      <c r="L335">
        <f>IF(B335=B334,0,VLOOKUP(B335,通用估算系数!$AK$1:$AL$11,2,FALSE))</f>
        <v>0</v>
      </c>
      <c r="M335">
        <f t="shared" si="33"/>
        <v>0</v>
      </c>
      <c r="N335">
        <f t="shared" si="34"/>
        <v>12.875</v>
      </c>
      <c r="O335">
        <f>IFERROR(VLOOKUP(A335,[1]游戏时长规划!$AE$3:$AL$33,8,FALSE),0)</f>
        <v>0</v>
      </c>
      <c r="P335">
        <f>IFERROR(VLOOKUP(A335,[1]基础经济系数!$J$123:$O$153,6,FALSE),0)</f>
        <v>0</v>
      </c>
    </row>
    <row r="336" spans="1:16" x14ac:dyDescent="0.2">
      <c r="A336">
        <f>玩家成长时间线!A336</f>
        <v>335</v>
      </c>
      <c r="B336">
        <f>玩家成长时间线!B336</f>
        <v>10</v>
      </c>
      <c r="C336">
        <f>IF(MOD(A336,通用估算系数!$B$9),MOD(A336,通用估算系数!$B$9),通用估算系数!$B$9)</f>
        <v>27</v>
      </c>
      <c r="D336">
        <f>SUM($E$2:E336)</f>
        <v>24704.65080076626</v>
      </c>
      <c r="E336">
        <f t="shared" si="30"/>
        <v>189.38274865900382</v>
      </c>
      <c r="F336">
        <f>VLOOKUP(C336,[1]基础经济系数!$B$194:$H$221,7,FALSE)</f>
        <v>150</v>
      </c>
      <c r="G336">
        <f t="shared" si="31"/>
        <v>0</v>
      </c>
      <c r="H336">
        <f t="shared" si="32"/>
        <v>5.3055555555555554</v>
      </c>
      <c r="I336">
        <f>3*宝箱投放计算!D336</f>
        <v>7.5383999999999993</v>
      </c>
      <c r="J336">
        <f>5*宝箱投放计算!E336</f>
        <v>11.25</v>
      </c>
      <c r="K336">
        <f t="shared" si="35"/>
        <v>2.4137931034482758</v>
      </c>
      <c r="L336">
        <f>IF(B336=B335,0,VLOOKUP(B336,通用估算系数!$AK$1:$AL$11,2,FALSE))</f>
        <v>0</v>
      </c>
      <c r="M336">
        <f t="shared" si="33"/>
        <v>0</v>
      </c>
      <c r="N336">
        <f t="shared" si="34"/>
        <v>12.875</v>
      </c>
      <c r="O336">
        <f>IFERROR(VLOOKUP(A336,[1]游戏时长规划!$AE$3:$AL$33,8,FALSE),0)</f>
        <v>0</v>
      </c>
      <c r="P336">
        <f>IFERROR(VLOOKUP(A336,[1]基础经济系数!$J$123:$O$153,6,FALSE),0)</f>
        <v>0</v>
      </c>
    </row>
    <row r="337" spans="1:16" x14ac:dyDescent="0.2">
      <c r="A337">
        <f>玩家成长时间线!A337</f>
        <v>336</v>
      </c>
      <c r="B337">
        <f>玩家成长时间线!B337</f>
        <v>8</v>
      </c>
      <c r="C337">
        <f>IF(MOD(A337,通用估算系数!$B$9),MOD(A337,通用估算系数!$B$9),通用估算系数!$B$9)</f>
        <v>28</v>
      </c>
      <c r="D337">
        <f>SUM($E$2:E337)</f>
        <v>24891.813549425264</v>
      </c>
      <c r="E337">
        <f t="shared" si="30"/>
        <v>187.16274865900382</v>
      </c>
      <c r="F337">
        <f>VLOOKUP(C337,[1]基础经济系数!$B$194:$H$221,7,FALSE)</f>
        <v>0</v>
      </c>
      <c r="G337">
        <f t="shared" si="31"/>
        <v>50</v>
      </c>
      <c r="H337">
        <f t="shared" si="32"/>
        <v>5.3055555555555554</v>
      </c>
      <c r="I337">
        <f>3*宝箱投放计算!D337</f>
        <v>7.5684000000000005</v>
      </c>
      <c r="J337">
        <f>5*宝箱投放计算!E337</f>
        <v>9</v>
      </c>
      <c r="K337">
        <f t="shared" si="35"/>
        <v>2.4137931034482758</v>
      </c>
      <c r="L337">
        <f>IF(B337=B336,0,VLOOKUP(B337,通用估算系数!$AK$1:$AL$11,2,FALSE))</f>
        <v>0</v>
      </c>
      <c r="M337">
        <f t="shared" si="33"/>
        <v>100</v>
      </c>
      <c r="N337">
        <f t="shared" si="34"/>
        <v>12.875</v>
      </c>
      <c r="O337">
        <f>IFERROR(VLOOKUP(A337,[1]游戏时长规划!$AE$3:$AL$33,8,FALSE),0)</f>
        <v>0</v>
      </c>
      <c r="P337">
        <f>IFERROR(VLOOKUP(A337,[1]基础经济系数!$J$123:$O$153,6,FALSE),0)</f>
        <v>0</v>
      </c>
    </row>
    <row r="338" spans="1:16" x14ac:dyDescent="0.2">
      <c r="A338">
        <f>玩家成长时间线!A338</f>
        <v>337</v>
      </c>
      <c r="B338">
        <f>玩家成长时间线!B338</f>
        <v>8</v>
      </c>
      <c r="C338">
        <f>IF(MOD(A338,通用估算系数!$B$9),MOD(A338,通用估算系数!$B$9),通用估算系数!$B$9)</f>
        <v>1</v>
      </c>
      <c r="D338">
        <f>SUM($E$2:E338)</f>
        <v>24928.166298084267</v>
      </c>
      <c r="E338">
        <f t="shared" si="30"/>
        <v>36.352748659003829</v>
      </c>
      <c r="F338">
        <f>VLOOKUP(C338,[1]基础经济系数!$B$194:$H$221,7,FALSE)</f>
        <v>0</v>
      </c>
      <c r="G338">
        <f t="shared" si="31"/>
        <v>0</v>
      </c>
      <c r="H338">
        <f t="shared" si="32"/>
        <v>5.3055555555555554</v>
      </c>
      <c r="I338">
        <f>3*宝箱投放计算!D338</f>
        <v>6.7584</v>
      </c>
      <c r="J338">
        <f>5*宝箱投放计算!E338</f>
        <v>9</v>
      </c>
      <c r="K338">
        <f t="shared" si="35"/>
        <v>2.4137931034482758</v>
      </c>
      <c r="L338">
        <f>IF(B338=B337,0,VLOOKUP(B338,通用估算系数!$AK$1:$AL$11,2,FALSE))</f>
        <v>0</v>
      </c>
      <c r="M338">
        <f t="shared" si="33"/>
        <v>0</v>
      </c>
      <c r="N338">
        <f t="shared" si="34"/>
        <v>12.875</v>
      </c>
      <c r="O338">
        <f>IFERROR(VLOOKUP(A338,[1]游戏时长规划!$AE$3:$AL$33,8,FALSE),0)</f>
        <v>0</v>
      </c>
      <c r="P338">
        <f>IFERROR(VLOOKUP(A338,[1]基础经济系数!$J$123:$O$153,6,FALSE),0)</f>
        <v>0</v>
      </c>
    </row>
    <row r="339" spans="1:16" x14ac:dyDescent="0.2">
      <c r="A339">
        <f>玩家成长时间线!A339</f>
        <v>338</v>
      </c>
      <c r="B339">
        <f>玩家成长时间线!B339</f>
        <v>8</v>
      </c>
      <c r="C339">
        <f>IF(MOD(A339,通用估算系数!$B$9),MOD(A339,通用估算系数!$B$9),通用估算系数!$B$9)</f>
        <v>2</v>
      </c>
      <c r="D339">
        <f>SUM($E$2:E339)</f>
        <v>24964.69904674327</v>
      </c>
      <c r="E339">
        <f t="shared" si="30"/>
        <v>36.532748659003829</v>
      </c>
      <c r="F339">
        <f>VLOOKUP(C339,[1]基础经济系数!$B$194:$H$221,7,FALSE)</f>
        <v>0</v>
      </c>
      <c r="G339">
        <f t="shared" si="31"/>
        <v>0</v>
      </c>
      <c r="H339">
        <f t="shared" si="32"/>
        <v>5.3055555555555554</v>
      </c>
      <c r="I339">
        <f>3*宝箱投放计算!D339</f>
        <v>6.9384000000000006</v>
      </c>
      <c r="J339">
        <f>5*宝箱投放计算!E339</f>
        <v>9</v>
      </c>
      <c r="K339">
        <f t="shared" si="35"/>
        <v>2.4137931034482758</v>
      </c>
      <c r="L339">
        <f>IF(B339=B338,0,VLOOKUP(B339,通用估算系数!$AK$1:$AL$11,2,FALSE))</f>
        <v>0</v>
      </c>
      <c r="M339">
        <f t="shared" si="33"/>
        <v>0</v>
      </c>
      <c r="N339">
        <f t="shared" si="34"/>
        <v>12.875</v>
      </c>
      <c r="O339">
        <f>IFERROR(VLOOKUP(A339,[1]游戏时长规划!$AE$3:$AL$33,8,FALSE),0)</f>
        <v>0</v>
      </c>
      <c r="P339">
        <f>IFERROR(VLOOKUP(A339,[1]基础经济系数!$J$123:$O$153,6,FALSE),0)</f>
        <v>0</v>
      </c>
    </row>
    <row r="340" spans="1:16" x14ac:dyDescent="0.2">
      <c r="A340">
        <f>玩家成长时间线!A340</f>
        <v>339</v>
      </c>
      <c r="B340">
        <f>玩家成长时间线!B340</f>
        <v>9</v>
      </c>
      <c r="C340">
        <f>IF(MOD(A340,通用估算系数!$B$9),MOD(A340,通用估算系数!$B$9),通用估算系数!$B$9)</f>
        <v>3</v>
      </c>
      <c r="D340">
        <f>SUM($E$2:E340)</f>
        <v>25003.361795402274</v>
      </c>
      <c r="E340">
        <f t="shared" si="30"/>
        <v>38.662748659003832</v>
      </c>
      <c r="F340">
        <f>VLOOKUP(C340,[1]基础经济系数!$B$194:$H$221,7,FALSE)</f>
        <v>0</v>
      </c>
      <c r="G340">
        <f t="shared" si="31"/>
        <v>0</v>
      </c>
      <c r="H340">
        <f t="shared" si="32"/>
        <v>5.3055555555555554</v>
      </c>
      <c r="I340">
        <f>3*宝箱投放计算!D340</f>
        <v>6.8184000000000005</v>
      </c>
      <c r="J340">
        <f>5*宝箱投放计算!E340</f>
        <v>11.25</v>
      </c>
      <c r="K340">
        <f t="shared" si="35"/>
        <v>2.4137931034482758</v>
      </c>
      <c r="L340">
        <f>IF(B340=B339,0,VLOOKUP(B340,通用估算系数!$AK$1:$AL$11,2,FALSE))</f>
        <v>0</v>
      </c>
      <c r="M340">
        <f t="shared" si="33"/>
        <v>0</v>
      </c>
      <c r="N340">
        <f t="shared" si="34"/>
        <v>12.875</v>
      </c>
      <c r="O340">
        <f>IFERROR(VLOOKUP(A340,[1]游戏时长规划!$AE$3:$AL$33,8,FALSE),0)</f>
        <v>0</v>
      </c>
      <c r="P340">
        <f>IFERROR(VLOOKUP(A340,[1]基础经济系数!$J$123:$O$153,6,FALSE),0)</f>
        <v>0</v>
      </c>
    </row>
    <row r="341" spans="1:16" x14ac:dyDescent="0.2">
      <c r="A341">
        <f>玩家成长时间线!A341</f>
        <v>340</v>
      </c>
      <c r="B341">
        <f>玩家成长时间线!B341</f>
        <v>9</v>
      </c>
      <c r="C341">
        <f>IF(MOD(A341,通用估算系数!$B$9),MOD(A341,通用估算系数!$B$9),通用估算系数!$B$9)</f>
        <v>4</v>
      </c>
      <c r="D341">
        <f>SUM($E$2:E341)</f>
        <v>25042.054544061277</v>
      </c>
      <c r="E341">
        <f t="shared" si="30"/>
        <v>38.692748659003833</v>
      </c>
      <c r="F341">
        <f>VLOOKUP(C341,[1]基础经济系数!$B$194:$H$221,7,FALSE)</f>
        <v>0</v>
      </c>
      <c r="G341">
        <f t="shared" si="31"/>
        <v>0</v>
      </c>
      <c r="H341">
        <f t="shared" si="32"/>
        <v>5.3055555555555554</v>
      </c>
      <c r="I341">
        <f>3*宝箱投放计算!D341</f>
        <v>6.8483999999999998</v>
      </c>
      <c r="J341">
        <f>5*宝箱投放计算!E341</f>
        <v>11.25</v>
      </c>
      <c r="K341">
        <f t="shared" si="35"/>
        <v>2.4137931034482758</v>
      </c>
      <c r="L341">
        <f>IF(B341=B340,0,VLOOKUP(B341,通用估算系数!$AK$1:$AL$11,2,FALSE))</f>
        <v>0</v>
      </c>
      <c r="M341">
        <f t="shared" si="33"/>
        <v>0</v>
      </c>
      <c r="N341">
        <f t="shared" si="34"/>
        <v>12.875</v>
      </c>
      <c r="O341">
        <f>IFERROR(VLOOKUP(A341,[1]游戏时长规划!$AE$3:$AL$33,8,FALSE),0)</f>
        <v>0</v>
      </c>
      <c r="P341">
        <f>IFERROR(VLOOKUP(A341,[1]基础经济系数!$J$123:$O$153,6,FALSE),0)</f>
        <v>0</v>
      </c>
    </row>
    <row r="342" spans="1:16" x14ac:dyDescent="0.2">
      <c r="A342">
        <f>玩家成长时间线!A342</f>
        <v>341</v>
      </c>
      <c r="B342">
        <f>玩家成长时间线!B342</f>
        <v>9</v>
      </c>
      <c r="C342">
        <f>IF(MOD(A342,通用估算系数!$B$9),MOD(A342,通用估算系数!$B$9),通用估算系数!$B$9)</f>
        <v>5</v>
      </c>
      <c r="D342">
        <f>SUM($E$2:E342)</f>
        <v>25081.077292720282</v>
      </c>
      <c r="E342">
        <f t="shared" si="30"/>
        <v>39.022748659003831</v>
      </c>
      <c r="F342">
        <f>VLOOKUP(C342,[1]基础经济系数!$B$194:$H$221,7,FALSE)</f>
        <v>0</v>
      </c>
      <c r="G342">
        <f t="shared" si="31"/>
        <v>0</v>
      </c>
      <c r="H342">
        <f t="shared" si="32"/>
        <v>5.3055555555555554</v>
      </c>
      <c r="I342">
        <f>3*宝箱投放计算!D342</f>
        <v>7.1783999999999999</v>
      </c>
      <c r="J342">
        <f>5*宝箱投放计算!E342</f>
        <v>11.25</v>
      </c>
      <c r="K342">
        <f t="shared" si="35"/>
        <v>2.4137931034482758</v>
      </c>
      <c r="L342">
        <f>IF(B342=B341,0,VLOOKUP(B342,通用估算系数!$AK$1:$AL$11,2,FALSE))</f>
        <v>0</v>
      </c>
      <c r="M342">
        <f t="shared" si="33"/>
        <v>0</v>
      </c>
      <c r="N342">
        <f t="shared" si="34"/>
        <v>12.875</v>
      </c>
      <c r="O342">
        <f>IFERROR(VLOOKUP(A342,[1]游戏时长规划!$AE$3:$AL$33,8,FALSE),0)</f>
        <v>0</v>
      </c>
      <c r="P342">
        <f>IFERROR(VLOOKUP(A342,[1]基础经济系数!$J$123:$O$153,6,FALSE),0)</f>
        <v>0</v>
      </c>
    </row>
    <row r="343" spans="1:16" x14ac:dyDescent="0.2">
      <c r="A343">
        <f>玩家成长时间线!A343</f>
        <v>342</v>
      </c>
      <c r="B343">
        <f>玩家成长时间线!B343</f>
        <v>10</v>
      </c>
      <c r="C343">
        <f>IF(MOD(A343,通用估算系数!$B$9),MOD(A343,通用估算系数!$B$9),通用估算系数!$B$9)</f>
        <v>6</v>
      </c>
      <c r="D343">
        <f>SUM($E$2:E343)</f>
        <v>25269.830041379286</v>
      </c>
      <c r="E343">
        <f t="shared" si="30"/>
        <v>188.75274865900383</v>
      </c>
      <c r="F343">
        <f>VLOOKUP(C343,[1]基础经济系数!$B$194:$H$221,7,FALSE)</f>
        <v>50</v>
      </c>
      <c r="G343">
        <f t="shared" si="31"/>
        <v>0</v>
      </c>
      <c r="H343">
        <f t="shared" si="32"/>
        <v>5.3055555555555554</v>
      </c>
      <c r="I343">
        <f>3*宝箱投放计算!D343</f>
        <v>6.9084000000000003</v>
      </c>
      <c r="J343">
        <f>5*宝箱投放计算!E343</f>
        <v>11.25</v>
      </c>
      <c r="K343">
        <f t="shared" si="35"/>
        <v>2.4137931034482758</v>
      </c>
      <c r="L343">
        <f>IF(B343=B342,0,VLOOKUP(B343,通用估算系数!$AK$1:$AL$11,2,FALSE))</f>
        <v>100</v>
      </c>
      <c r="M343">
        <f t="shared" si="33"/>
        <v>0</v>
      </c>
      <c r="N343">
        <f t="shared" si="34"/>
        <v>12.875</v>
      </c>
      <c r="O343">
        <f>IFERROR(VLOOKUP(A343,[1]游戏时长规划!$AE$3:$AL$33,8,FALSE),0)</f>
        <v>0</v>
      </c>
      <c r="P343">
        <f>IFERROR(VLOOKUP(A343,[1]基础经济系数!$J$123:$O$153,6,FALSE),0)</f>
        <v>0</v>
      </c>
    </row>
    <row r="344" spans="1:16" x14ac:dyDescent="0.2">
      <c r="A344">
        <f>玩家成长时间线!A344</f>
        <v>343</v>
      </c>
      <c r="B344">
        <f>玩家成长时间线!B344</f>
        <v>10</v>
      </c>
      <c r="C344">
        <f>IF(MOD(A344,通用估算系数!$B$9),MOD(A344,通用估算系数!$B$9),通用估算系数!$B$9)</f>
        <v>7</v>
      </c>
      <c r="D344">
        <f>SUM($E$2:E344)</f>
        <v>25358.612790038289</v>
      </c>
      <c r="E344">
        <f t="shared" si="30"/>
        <v>88.782748659003829</v>
      </c>
      <c r="F344">
        <f>VLOOKUP(C344,[1]基础经济系数!$B$194:$H$221,7,FALSE)</f>
        <v>0</v>
      </c>
      <c r="G344">
        <f t="shared" si="31"/>
        <v>50</v>
      </c>
      <c r="H344">
        <f t="shared" si="32"/>
        <v>5.3055555555555554</v>
      </c>
      <c r="I344">
        <f>3*宝箱投放计算!D344</f>
        <v>6.9384000000000006</v>
      </c>
      <c r="J344">
        <f>5*宝箱投放计算!E344</f>
        <v>11.25</v>
      </c>
      <c r="K344">
        <f t="shared" si="35"/>
        <v>2.4137931034482758</v>
      </c>
      <c r="L344">
        <f>IF(B344=B343,0,VLOOKUP(B344,通用估算系数!$AK$1:$AL$11,2,FALSE))</f>
        <v>0</v>
      </c>
      <c r="M344">
        <f t="shared" si="33"/>
        <v>0</v>
      </c>
      <c r="N344">
        <f t="shared" si="34"/>
        <v>12.875</v>
      </c>
      <c r="O344">
        <f>IFERROR(VLOOKUP(A344,[1]游戏时长规划!$AE$3:$AL$33,8,FALSE),0)</f>
        <v>0</v>
      </c>
      <c r="P344">
        <f>IFERROR(VLOOKUP(A344,[1]基础经济系数!$J$123:$O$153,6,FALSE),0)</f>
        <v>0</v>
      </c>
    </row>
    <row r="345" spans="1:16" x14ac:dyDescent="0.2">
      <c r="A345">
        <f>玩家成长时间线!A345</f>
        <v>344</v>
      </c>
      <c r="B345">
        <f>玩家成长时间线!B345</f>
        <v>10</v>
      </c>
      <c r="C345">
        <f>IF(MOD(A345,通用估算系数!$B$9),MOD(A345,通用估算系数!$B$9),通用估算系数!$B$9)</f>
        <v>8</v>
      </c>
      <c r="D345">
        <f>SUM($E$2:E345)</f>
        <v>25397.425538697295</v>
      </c>
      <c r="E345">
        <f t="shared" si="30"/>
        <v>38.81274865900383</v>
      </c>
      <c r="F345">
        <f>VLOOKUP(C345,[1]基础经济系数!$B$194:$H$221,7,FALSE)</f>
        <v>0</v>
      </c>
      <c r="G345">
        <f t="shared" si="31"/>
        <v>0</v>
      </c>
      <c r="H345">
        <f t="shared" si="32"/>
        <v>5.3055555555555554</v>
      </c>
      <c r="I345">
        <f>3*宝箱投放计算!D345</f>
        <v>6.9683999999999999</v>
      </c>
      <c r="J345">
        <f>5*宝箱投放计算!E345</f>
        <v>11.25</v>
      </c>
      <c r="K345">
        <f t="shared" si="35"/>
        <v>2.4137931034482758</v>
      </c>
      <c r="L345">
        <f>IF(B345=B344,0,VLOOKUP(B345,通用估算系数!$AK$1:$AL$11,2,FALSE))</f>
        <v>0</v>
      </c>
      <c r="M345">
        <f t="shared" si="33"/>
        <v>0</v>
      </c>
      <c r="N345">
        <f t="shared" si="34"/>
        <v>12.875</v>
      </c>
      <c r="O345">
        <f>IFERROR(VLOOKUP(A345,[1]游戏时长规划!$AE$3:$AL$33,8,FALSE),0)</f>
        <v>0</v>
      </c>
      <c r="P345">
        <f>IFERROR(VLOOKUP(A345,[1]基础经济系数!$J$123:$O$153,6,FALSE),0)</f>
        <v>0</v>
      </c>
    </row>
    <row r="346" spans="1:16" x14ac:dyDescent="0.2">
      <c r="A346">
        <f>玩家成长时间线!A346</f>
        <v>345</v>
      </c>
      <c r="B346">
        <f>玩家成长时间线!B346</f>
        <v>10</v>
      </c>
      <c r="C346">
        <f>IF(MOD(A346,通用估算系数!$B$9),MOD(A346,通用估算系数!$B$9),通用估算系数!$B$9)</f>
        <v>9</v>
      </c>
      <c r="D346">
        <f>SUM($E$2:E346)</f>
        <v>25436.868287356298</v>
      </c>
      <c r="E346">
        <f t="shared" si="30"/>
        <v>39.442748659003833</v>
      </c>
      <c r="F346">
        <f>VLOOKUP(C346,[1]基础经济系数!$B$194:$H$221,7,FALSE)</f>
        <v>0</v>
      </c>
      <c r="G346">
        <f t="shared" si="31"/>
        <v>0</v>
      </c>
      <c r="H346">
        <f t="shared" si="32"/>
        <v>5.3055555555555554</v>
      </c>
      <c r="I346">
        <f>3*宝箱投放计算!D346</f>
        <v>7.5983999999999998</v>
      </c>
      <c r="J346">
        <f>5*宝箱投放计算!E346</f>
        <v>11.25</v>
      </c>
      <c r="K346">
        <f t="shared" si="35"/>
        <v>2.4137931034482758</v>
      </c>
      <c r="L346">
        <f>IF(B346=B345,0,VLOOKUP(B346,通用估算系数!$AK$1:$AL$11,2,FALSE))</f>
        <v>0</v>
      </c>
      <c r="M346">
        <f t="shared" si="33"/>
        <v>0</v>
      </c>
      <c r="N346">
        <f t="shared" si="34"/>
        <v>12.875</v>
      </c>
      <c r="O346">
        <f>IFERROR(VLOOKUP(A346,[1]游戏时长规划!$AE$3:$AL$33,8,FALSE),0)</f>
        <v>0</v>
      </c>
      <c r="P346">
        <f>IFERROR(VLOOKUP(A346,[1]基础经济系数!$J$123:$O$153,6,FALSE),0)</f>
        <v>0</v>
      </c>
    </row>
    <row r="347" spans="1:16" x14ac:dyDescent="0.2">
      <c r="A347">
        <f>玩家成长时间线!A347</f>
        <v>346</v>
      </c>
      <c r="B347">
        <f>玩家成长时间线!B347</f>
        <v>10</v>
      </c>
      <c r="C347">
        <f>IF(MOD(A347,通用估算系数!$B$9),MOD(A347,通用估算系数!$B$9),通用估算系数!$B$9)</f>
        <v>10</v>
      </c>
      <c r="D347">
        <f>SUM($E$2:E347)</f>
        <v>25475.741036015301</v>
      </c>
      <c r="E347">
        <f t="shared" si="30"/>
        <v>38.872748659003832</v>
      </c>
      <c r="F347">
        <f>VLOOKUP(C347,[1]基础经济系数!$B$194:$H$221,7,FALSE)</f>
        <v>0</v>
      </c>
      <c r="G347">
        <f t="shared" si="31"/>
        <v>0</v>
      </c>
      <c r="H347">
        <f t="shared" si="32"/>
        <v>5.3055555555555554</v>
      </c>
      <c r="I347">
        <f>3*宝箱投放计算!D347</f>
        <v>7.0283999999999995</v>
      </c>
      <c r="J347">
        <f>5*宝箱投放计算!E347</f>
        <v>11.25</v>
      </c>
      <c r="K347">
        <f t="shared" si="35"/>
        <v>2.4137931034482758</v>
      </c>
      <c r="L347">
        <f>IF(B347=B346,0,VLOOKUP(B347,通用估算系数!$AK$1:$AL$11,2,FALSE))</f>
        <v>0</v>
      </c>
      <c r="M347">
        <f t="shared" si="33"/>
        <v>0</v>
      </c>
      <c r="N347">
        <f t="shared" si="34"/>
        <v>12.875</v>
      </c>
      <c r="O347">
        <f>IFERROR(VLOOKUP(A347,[1]游戏时长规划!$AE$3:$AL$33,8,FALSE),0)</f>
        <v>0</v>
      </c>
      <c r="P347">
        <f>IFERROR(VLOOKUP(A347,[1]基础经济系数!$J$123:$O$153,6,FALSE),0)</f>
        <v>0</v>
      </c>
    </row>
    <row r="348" spans="1:16" x14ac:dyDescent="0.2">
      <c r="A348">
        <f>玩家成长时间线!A348</f>
        <v>347</v>
      </c>
      <c r="B348">
        <f>玩家成长时间线!B348</f>
        <v>10</v>
      </c>
      <c r="C348">
        <f>IF(MOD(A348,通用估算系数!$B$9),MOD(A348,通用估算系数!$B$9),通用估算系数!$B$9)</f>
        <v>11</v>
      </c>
      <c r="D348">
        <f>SUM($E$2:E348)</f>
        <v>25514.643784674303</v>
      </c>
      <c r="E348">
        <f t="shared" si="30"/>
        <v>38.902748659003834</v>
      </c>
      <c r="F348">
        <f>VLOOKUP(C348,[1]基础经济系数!$B$194:$H$221,7,FALSE)</f>
        <v>0</v>
      </c>
      <c r="G348">
        <f t="shared" si="31"/>
        <v>0</v>
      </c>
      <c r="H348">
        <f t="shared" si="32"/>
        <v>5.3055555555555554</v>
      </c>
      <c r="I348">
        <f>3*宝箱投放计算!D348</f>
        <v>7.0584000000000007</v>
      </c>
      <c r="J348">
        <f>5*宝箱投放计算!E348</f>
        <v>11.25</v>
      </c>
      <c r="K348">
        <f t="shared" si="35"/>
        <v>2.4137931034482758</v>
      </c>
      <c r="L348">
        <f>IF(B348=B347,0,VLOOKUP(B348,通用估算系数!$AK$1:$AL$11,2,FALSE))</f>
        <v>0</v>
      </c>
      <c r="M348">
        <f t="shared" si="33"/>
        <v>0</v>
      </c>
      <c r="N348">
        <f t="shared" si="34"/>
        <v>12.875</v>
      </c>
      <c r="O348">
        <f>IFERROR(VLOOKUP(A348,[1]游戏时长规划!$AE$3:$AL$33,8,FALSE),0)</f>
        <v>0</v>
      </c>
      <c r="P348">
        <f>IFERROR(VLOOKUP(A348,[1]基础经济系数!$J$123:$O$153,6,FALSE),0)</f>
        <v>0</v>
      </c>
    </row>
    <row r="349" spans="1:16" x14ac:dyDescent="0.2">
      <c r="A349">
        <f>玩家成长时间线!A349</f>
        <v>348</v>
      </c>
      <c r="B349">
        <f>玩家成长时间线!B349</f>
        <v>10</v>
      </c>
      <c r="C349">
        <f>IF(MOD(A349,通用估算系数!$B$9),MOD(A349,通用估算系数!$B$9),通用估算系数!$B$9)</f>
        <v>12</v>
      </c>
      <c r="D349">
        <f>SUM($E$2:E349)</f>
        <v>25554.176533333306</v>
      </c>
      <c r="E349">
        <f t="shared" si="30"/>
        <v>39.532748659003829</v>
      </c>
      <c r="F349">
        <f>VLOOKUP(C349,[1]基础经济系数!$B$194:$H$221,7,FALSE)</f>
        <v>0</v>
      </c>
      <c r="G349">
        <f t="shared" si="31"/>
        <v>0</v>
      </c>
      <c r="H349">
        <f t="shared" si="32"/>
        <v>5.3055555555555554</v>
      </c>
      <c r="I349">
        <f>3*宝箱投放计算!D349</f>
        <v>7.6883999999999997</v>
      </c>
      <c r="J349">
        <f>5*宝箱投放计算!E349</f>
        <v>11.25</v>
      </c>
      <c r="K349">
        <f t="shared" si="35"/>
        <v>2.4137931034482758</v>
      </c>
      <c r="L349">
        <f>IF(B349=B348,0,VLOOKUP(B349,通用估算系数!$AK$1:$AL$11,2,FALSE))</f>
        <v>0</v>
      </c>
      <c r="M349">
        <f t="shared" si="33"/>
        <v>0</v>
      </c>
      <c r="N349">
        <f t="shared" si="34"/>
        <v>12.875</v>
      </c>
      <c r="O349">
        <f>IFERROR(VLOOKUP(A349,[1]游戏时长规划!$AE$3:$AL$33,8,FALSE),0)</f>
        <v>0</v>
      </c>
      <c r="P349">
        <f>IFERROR(VLOOKUP(A349,[1]基础经济系数!$J$123:$O$153,6,FALSE),0)</f>
        <v>0</v>
      </c>
    </row>
    <row r="350" spans="1:16" x14ac:dyDescent="0.2">
      <c r="A350">
        <f>玩家成长时间线!A350</f>
        <v>349</v>
      </c>
      <c r="B350">
        <f>玩家成长时间线!B350</f>
        <v>10</v>
      </c>
      <c r="C350">
        <f>IF(MOD(A350,通用估算系数!$B$9),MOD(A350,通用估算系数!$B$9),通用估算系数!$B$9)</f>
        <v>13</v>
      </c>
      <c r="D350">
        <f>SUM($E$2:E350)</f>
        <v>25693.139281992309</v>
      </c>
      <c r="E350">
        <f t="shared" si="30"/>
        <v>138.96274865900381</v>
      </c>
      <c r="F350">
        <f>VLOOKUP(C350,[1]基础经济系数!$B$194:$H$221,7,FALSE)</f>
        <v>100</v>
      </c>
      <c r="G350">
        <f t="shared" si="31"/>
        <v>0</v>
      </c>
      <c r="H350">
        <f t="shared" si="32"/>
        <v>5.3055555555555554</v>
      </c>
      <c r="I350">
        <f>3*宝箱投放计算!D350</f>
        <v>7.1183999999999994</v>
      </c>
      <c r="J350">
        <f>5*宝箱投放计算!E350</f>
        <v>11.25</v>
      </c>
      <c r="K350">
        <f t="shared" si="35"/>
        <v>2.4137931034482758</v>
      </c>
      <c r="L350">
        <f>IF(B350=B349,0,VLOOKUP(B350,通用估算系数!$AK$1:$AL$11,2,FALSE))</f>
        <v>0</v>
      </c>
      <c r="M350">
        <f t="shared" si="33"/>
        <v>0</v>
      </c>
      <c r="N350">
        <f t="shared" si="34"/>
        <v>12.875</v>
      </c>
      <c r="O350">
        <f>IFERROR(VLOOKUP(A350,[1]游戏时长规划!$AE$3:$AL$33,8,FALSE),0)</f>
        <v>0</v>
      </c>
      <c r="P350">
        <f>IFERROR(VLOOKUP(A350,[1]基础经济系数!$J$123:$O$153,6,FALSE),0)</f>
        <v>0</v>
      </c>
    </row>
    <row r="351" spans="1:16" x14ac:dyDescent="0.2">
      <c r="A351">
        <f>玩家成长时间线!A351</f>
        <v>350</v>
      </c>
      <c r="B351">
        <f>玩家成长时间线!B351</f>
        <v>8</v>
      </c>
      <c r="C351">
        <f>IF(MOD(A351,通用估算系数!$B$9),MOD(A351,通用估算系数!$B$9),通用估算系数!$B$9)</f>
        <v>14</v>
      </c>
      <c r="D351">
        <f>SUM($E$2:E351)</f>
        <v>25779.882030651312</v>
      </c>
      <c r="E351">
        <f t="shared" si="30"/>
        <v>86.742748659003823</v>
      </c>
      <c r="F351">
        <f>VLOOKUP(C351,[1]基础经济系数!$B$194:$H$221,7,FALSE)</f>
        <v>0</v>
      </c>
      <c r="G351">
        <f t="shared" si="31"/>
        <v>50</v>
      </c>
      <c r="H351">
        <f t="shared" si="32"/>
        <v>5.3055555555555554</v>
      </c>
      <c r="I351">
        <f>3*宝箱投放计算!D351</f>
        <v>7.1484000000000005</v>
      </c>
      <c r="J351">
        <f>5*宝箱投放计算!E351</f>
        <v>9</v>
      </c>
      <c r="K351">
        <f t="shared" si="35"/>
        <v>2.4137931034482758</v>
      </c>
      <c r="L351">
        <f>IF(B351=B350,0,VLOOKUP(B351,通用估算系数!$AK$1:$AL$11,2,FALSE))</f>
        <v>0</v>
      </c>
      <c r="M351">
        <f t="shared" si="33"/>
        <v>0</v>
      </c>
      <c r="N351">
        <f t="shared" si="34"/>
        <v>12.875</v>
      </c>
      <c r="O351">
        <f>IFERROR(VLOOKUP(A351,[1]游戏时长规划!$AE$3:$AL$33,8,FALSE),0)</f>
        <v>0</v>
      </c>
      <c r="P351">
        <f>IFERROR(VLOOKUP(A351,[1]基础经济系数!$J$123:$O$153,6,FALSE),0)</f>
        <v>0</v>
      </c>
    </row>
    <row r="352" spans="1:16" x14ac:dyDescent="0.2">
      <c r="A352">
        <f>玩家成长时间线!A352</f>
        <v>351</v>
      </c>
      <c r="B352">
        <f>玩家成长时间线!B352</f>
        <v>8</v>
      </c>
      <c r="C352">
        <f>IF(MOD(A352,通用估算系数!$B$9),MOD(A352,通用估算系数!$B$9),通用估算系数!$B$9)</f>
        <v>15</v>
      </c>
      <c r="D352">
        <f>SUM($E$2:E352)</f>
        <v>25816.654779310316</v>
      </c>
      <c r="E352">
        <f t="shared" si="30"/>
        <v>36.772748659003831</v>
      </c>
      <c r="F352">
        <f>VLOOKUP(C352,[1]基础经济系数!$B$194:$H$221,7,FALSE)</f>
        <v>0</v>
      </c>
      <c r="G352">
        <f t="shared" si="31"/>
        <v>0</v>
      </c>
      <c r="H352">
        <f t="shared" si="32"/>
        <v>5.3055555555555554</v>
      </c>
      <c r="I352">
        <f>3*宝箱投放计算!D352</f>
        <v>7.1783999999999999</v>
      </c>
      <c r="J352">
        <f>5*宝箱投放计算!E352</f>
        <v>9</v>
      </c>
      <c r="K352">
        <f t="shared" si="35"/>
        <v>2.4137931034482758</v>
      </c>
      <c r="L352">
        <f>IF(B352=B351,0,VLOOKUP(B352,通用估算系数!$AK$1:$AL$11,2,FALSE))</f>
        <v>0</v>
      </c>
      <c r="M352">
        <f t="shared" si="33"/>
        <v>0</v>
      </c>
      <c r="N352">
        <f t="shared" si="34"/>
        <v>12.875</v>
      </c>
      <c r="O352">
        <f>IFERROR(VLOOKUP(A352,[1]游戏时长规划!$AE$3:$AL$33,8,FALSE),0)</f>
        <v>0</v>
      </c>
      <c r="P352">
        <f>IFERROR(VLOOKUP(A352,[1]基础经济系数!$J$123:$O$153,6,FALSE),0)</f>
        <v>0</v>
      </c>
    </row>
    <row r="353" spans="1:16" x14ac:dyDescent="0.2">
      <c r="A353">
        <f>玩家成长时间线!A353</f>
        <v>352</v>
      </c>
      <c r="B353">
        <f>玩家成长时间线!B353</f>
        <v>8</v>
      </c>
      <c r="C353">
        <f>IF(MOD(A353,通用估算系数!$B$9),MOD(A353,通用估算系数!$B$9),通用估算系数!$B$9)</f>
        <v>16</v>
      </c>
      <c r="D353">
        <f>SUM($E$2:E353)</f>
        <v>25854.057527969318</v>
      </c>
      <c r="E353">
        <f t="shared" si="30"/>
        <v>37.402748659003834</v>
      </c>
      <c r="F353">
        <f>VLOOKUP(C353,[1]基础经济系数!$B$194:$H$221,7,FALSE)</f>
        <v>0</v>
      </c>
      <c r="G353">
        <f t="shared" si="31"/>
        <v>0</v>
      </c>
      <c r="H353">
        <f t="shared" si="32"/>
        <v>5.3055555555555554</v>
      </c>
      <c r="I353">
        <f>3*宝箱投放计算!D353</f>
        <v>7.8083999999999989</v>
      </c>
      <c r="J353">
        <f>5*宝箱投放计算!E353</f>
        <v>9</v>
      </c>
      <c r="K353">
        <f t="shared" si="35"/>
        <v>2.4137931034482758</v>
      </c>
      <c r="L353">
        <f>IF(B353=B352,0,VLOOKUP(B353,通用估算系数!$AK$1:$AL$11,2,FALSE))</f>
        <v>0</v>
      </c>
      <c r="M353">
        <f t="shared" si="33"/>
        <v>0</v>
      </c>
      <c r="N353">
        <f t="shared" si="34"/>
        <v>12.875</v>
      </c>
      <c r="O353">
        <f>IFERROR(VLOOKUP(A353,[1]游戏时长规划!$AE$3:$AL$33,8,FALSE),0)</f>
        <v>0</v>
      </c>
      <c r="P353">
        <f>IFERROR(VLOOKUP(A353,[1]基础经济系数!$J$123:$O$153,6,FALSE),0)</f>
        <v>0</v>
      </c>
    </row>
    <row r="354" spans="1:16" x14ac:dyDescent="0.2">
      <c r="A354">
        <f>玩家成长时间线!A354</f>
        <v>353</v>
      </c>
      <c r="B354">
        <f>玩家成长时间线!B354</f>
        <v>9</v>
      </c>
      <c r="C354">
        <f>IF(MOD(A354,通用估算系数!$B$9),MOD(A354,通用估算系数!$B$9),通用估算系数!$B$9)</f>
        <v>17</v>
      </c>
      <c r="D354">
        <f>SUM($E$2:E354)</f>
        <v>25893.140276628321</v>
      </c>
      <c r="E354">
        <f t="shared" si="30"/>
        <v>39.082748659003833</v>
      </c>
      <c r="F354">
        <f>VLOOKUP(C354,[1]基础经济系数!$B$194:$H$221,7,FALSE)</f>
        <v>0</v>
      </c>
      <c r="G354">
        <f t="shared" si="31"/>
        <v>0</v>
      </c>
      <c r="H354">
        <f t="shared" si="32"/>
        <v>5.3055555555555554</v>
      </c>
      <c r="I354">
        <f>3*宝箱投放计算!D354</f>
        <v>7.2383999999999995</v>
      </c>
      <c r="J354">
        <f>5*宝箱投放计算!E354</f>
        <v>11.25</v>
      </c>
      <c r="K354">
        <f t="shared" si="35"/>
        <v>2.4137931034482758</v>
      </c>
      <c r="L354">
        <f>IF(B354=B353,0,VLOOKUP(B354,通用估算系数!$AK$1:$AL$11,2,FALSE))</f>
        <v>0</v>
      </c>
      <c r="M354">
        <f t="shared" si="33"/>
        <v>0</v>
      </c>
      <c r="N354">
        <f t="shared" si="34"/>
        <v>12.875</v>
      </c>
      <c r="O354">
        <f>IFERROR(VLOOKUP(A354,[1]游戏时长规划!$AE$3:$AL$33,8,FALSE),0)</f>
        <v>0</v>
      </c>
      <c r="P354">
        <f>IFERROR(VLOOKUP(A354,[1]基础经济系数!$J$123:$O$153,6,FALSE),0)</f>
        <v>0</v>
      </c>
    </row>
    <row r="355" spans="1:16" x14ac:dyDescent="0.2">
      <c r="A355">
        <f>玩家成长时间线!A355</f>
        <v>354</v>
      </c>
      <c r="B355">
        <f>玩家成长时间线!B355</f>
        <v>9</v>
      </c>
      <c r="C355">
        <f>IF(MOD(A355,通用估算系数!$B$9),MOD(A355,通用估算系数!$B$9),通用估算系数!$B$9)</f>
        <v>18</v>
      </c>
      <c r="D355">
        <f>SUM($E$2:E355)</f>
        <v>25932.253025287326</v>
      </c>
      <c r="E355">
        <f t="shared" si="30"/>
        <v>39.112748659003834</v>
      </c>
      <c r="F355">
        <f>VLOOKUP(C355,[1]基础经济系数!$B$194:$H$221,7,FALSE)</f>
        <v>0</v>
      </c>
      <c r="G355">
        <f t="shared" si="31"/>
        <v>0</v>
      </c>
      <c r="H355">
        <f t="shared" si="32"/>
        <v>5.3055555555555554</v>
      </c>
      <c r="I355">
        <f>3*宝箱投放计算!D355</f>
        <v>7.2683999999999997</v>
      </c>
      <c r="J355">
        <f>5*宝箱投放计算!E355</f>
        <v>11.25</v>
      </c>
      <c r="K355">
        <f t="shared" si="35"/>
        <v>2.4137931034482758</v>
      </c>
      <c r="L355">
        <f>IF(B355=B354,0,VLOOKUP(B355,通用估算系数!$AK$1:$AL$11,2,FALSE))</f>
        <v>0</v>
      </c>
      <c r="M355">
        <f t="shared" si="33"/>
        <v>0</v>
      </c>
      <c r="N355">
        <f t="shared" si="34"/>
        <v>12.875</v>
      </c>
      <c r="O355">
        <f>IFERROR(VLOOKUP(A355,[1]游戏时长规划!$AE$3:$AL$33,8,FALSE),0)</f>
        <v>0</v>
      </c>
      <c r="P355">
        <f>IFERROR(VLOOKUP(A355,[1]基础经济系数!$J$123:$O$153,6,FALSE),0)</f>
        <v>0</v>
      </c>
    </row>
    <row r="356" spans="1:16" x14ac:dyDescent="0.2">
      <c r="A356">
        <f>玩家成长时间线!A356</f>
        <v>355</v>
      </c>
      <c r="B356">
        <f>玩家成长时间线!B356</f>
        <v>9</v>
      </c>
      <c r="C356">
        <f>IF(MOD(A356,通用估算系数!$B$9),MOD(A356,通用估算系数!$B$9),通用估算系数!$B$9)</f>
        <v>19</v>
      </c>
      <c r="D356">
        <f>SUM($E$2:E356)</f>
        <v>25971.995773946328</v>
      </c>
      <c r="E356">
        <f t="shared" si="30"/>
        <v>39.74274865900383</v>
      </c>
      <c r="F356">
        <f>VLOOKUP(C356,[1]基础经济系数!$B$194:$H$221,7,FALSE)</f>
        <v>0</v>
      </c>
      <c r="G356">
        <f t="shared" si="31"/>
        <v>0</v>
      </c>
      <c r="H356">
        <f t="shared" si="32"/>
        <v>5.3055555555555554</v>
      </c>
      <c r="I356">
        <f>3*宝箱投放计算!D356</f>
        <v>7.8983999999999988</v>
      </c>
      <c r="J356">
        <f>5*宝箱投放计算!E356</f>
        <v>11.25</v>
      </c>
      <c r="K356">
        <f t="shared" si="35"/>
        <v>2.4137931034482758</v>
      </c>
      <c r="L356">
        <f>IF(B356=B355,0,VLOOKUP(B356,通用估算系数!$AK$1:$AL$11,2,FALSE))</f>
        <v>0</v>
      </c>
      <c r="M356">
        <f t="shared" si="33"/>
        <v>0</v>
      </c>
      <c r="N356">
        <f t="shared" si="34"/>
        <v>12.875</v>
      </c>
      <c r="O356">
        <f>IFERROR(VLOOKUP(A356,[1]游戏时长规划!$AE$3:$AL$33,8,FALSE),0)</f>
        <v>0</v>
      </c>
      <c r="P356">
        <f>IFERROR(VLOOKUP(A356,[1]基础经济系数!$J$123:$O$153,6,FALSE),0)</f>
        <v>0</v>
      </c>
    </row>
    <row r="357" spans="1:16" x14ac:dyDescent="0.2">
      <c r="A357">
        <f>玩家成长时间线!A357</f>
        <v>356</v>
      </c>
      <c r="B357">
        <f>玩家成长时间线!B357</f>
        <v>10</v>
      </c>
      <c r="C357">
        <f>IF(MOD(A357,通用估算系数!$B$9),MOD(A357,通用估算系数!$B$9),通用估算系数!$B$9)</f>
        <v>20</v>
      </c>
      <c r="D357">
        <f>SUM($E$2:E357)</f>
        <v>26211.168522605331</v>
      </c>
      <c r="E357">
        <f t="shared" si="30"/>
        <v>239.17274865900384</v>
      </c>
      <c r="F357">
        <f>VLOOKUP(C357,[1]基础经济系数!$B$194:$H$221,7,FALSE)</f>
        <v>100</v>
      </c>
      <c r="G357">
        <f t="shared" si="31"/>
        <v>0</v>
      </c>
      <c r="H357">
        <f t="shared" si="32"/>
        <v>5.3055555555555554</v>
      </c>
      <c r="I357">
        <f>3*宝箱投放计算!D357</f>
        <v>7.3284000000000002</v>
      </c>
      <c r="J357">
        <f>5*宝箱投放计算!E357</f>
        <v>11.25</v>
      </c>
      <c r="K357">
        <f t="shared" si="35"/>
        <v>2.4137931034482758</v>
      </c>
      <c r="L357">
        <f>IF(B357=B356,0,VLOOKUP(B357,通用估算系数!$AK$1:$AL$11,2,FALSE))</f>
        <v>100</v>
      </c>
      <c r="M357">
        <f t="shared" si="33"/>
        <v>0</v>
      </c>
      <c r="N357">
        <f t="shared" si="34"/>
        <v>12.875</v>
      </c>
      <c r="O357">
        <f>IFERROR(VLOOKUP(A357,[1]游戏时长规划!$AE$3:$AL$33,8,FALSE),0)</f>
        <v>0</v>
      </c>
      <c r="P357">
        <f>IFERROR(VLOOKUP(A357,[1]基础经济系数!$J$123:$O$153,6,FALSE),0)</f>
        <v>0</v>
      </c>
    </row>
    <row r="358" spans="1:16" x14ac:dyDescent="0.2">
      <c r="A358">
        <f>玩家成长时间线!A358</f>
        <v>357</v>
      </c>
      <c r="B358">
        <f>玩家成长时间线!B358</f>
        <v>10</v>
      </c>
      <c r="C358">
        <f>IF(MOD(A358,通用估算系数!$B$9),MOD(A358,通用估算系数!$B$9),通用估算系数!$B$9)</f>
        <v>21</v>
      </c>
      <c r="D358">
        <f>SUM($E$2:E358)</f>
        <v>26300.371271264336</v>
      </c>
      <c r="E358">
        <f t="shared" si="30"/>
        <v>89.202748659003831</v>
      </c>
      <c r="F358">
        <f>VLOOKUP(C358,[1]基础经济系数!$B$194:$H$221,7,FALSE)</f>
        <v>0</v>
      </c>
      <c r="G358">
        <f t="shared" si="31"/>
        <v>50</v>
      </c>
      <c r="H358">
        <f t="shared" si="32"/>
        <v>5.3055555555555554</v>
      </c>
      <c r="I358">
        <f>3*宝箱投放计算!D358</f>
        <v>7.3583999999999996</v>
      </c>
      <c r="J358">
        <f>5*宝箱投放计算!E358</f>
        <v>11.25</v>
      </c>
      <c r="K358">
        <f t="shared" si="35"/>
        <v>2.4137931034482758</v>
      </c>
      <c r="L358">
        <f>IF(B358=B357,0,VLOOKUP(B358,通用估算系数!$AK$1:$AL$11,2,FALSE))</f>
        <v>0</v>
      </c>
      <c r="M358">
        <f t="shared" si="33"/>
        <v>0</v>
      </c>
      <c r="N358">
        <f t="shared" si="34"/>
        <v>12.875</v>
      </c>
      <c r="O358">
        <f>IFERROR(VLOOKUP(A358,[1]游戏时长规划!$AE$3:$AL$33,8,FALSE),0)</f>
        <v>0</v>
      </c>
      <c r="P358">
        <f>IFERROR(VLOOKUP(A358,[1]基础经济系数!$J$123:$O$153,6,FALSE),0)</f>
        <v>0</v>
      </c>
    </row>
    <row r="359" spans="1:16" x14ac:dyDescent="0.2">
      <c r="A359">
        <f>玩家成长时间线!A359</f>
        <v>358</v>
      </c>
      <c r="B359">
        <f>玩家成长时间线!B359</f>
        <v>10</v>
      </c>
      <c r="C359">
        <f>IF(MOD(A359,通用估算系数!$B$9),MOD(A359,通用估算系数!$B$9),通用估算系数!$B$9)</f>
        <v>22</v>
      </c>
      <c r="D359">
        <f>SUM($E$2:E359)</f>
        <v>26339.604019923339</v>
      </c>
      <c r="E359">
        <f t="shared" si="30"/>
        <v>39.232748659003832</v>
      </c>
      <c r="F359">
        <f>VLOOKUP(C359,[1]基础经济系数!$B$194:$H$221,7,FALSE)</f>
        <v>0</v>
      </c>
      <c r="G359">
        <f t="shared" si="31"/>
        <v>0</v>
      </c>
      <c r="H359">
        <f t="shared" si="32"/>
        <v>5.3055555555555554</v>
      </c>
      <c r="I359">
        <f>3*宝箱投放计算!D359</f>
        <v>7.3884000000000007</v>
      </c>
      <c r="J359">
        <f>5*宝箱投放计算!E359</f>
        <v>11.25</v>
      </c>
      <c r="K359">
        <f t="shared" si="35"/>
        <v>2.4137931034482758</v>
      </c>
      <c r="L359">
        <f>IF(B359=B358,0,VLOOKUP(B359,通用估算系数!$AK$1:$AL$11,2,FALSE))</f>
        <v>0</v>
      </c>
      <c r="M359">
        <f t="shared" si="33"/>
        <v>0</v>
      </c>
      <c r="N359">
        <f t="shared" si="34"/>
        <v>12.875</v>
      </c>
      <c r="O359">
        <f>IFERROR(VLOOKUP(A359,[1]游戏时长规划!$AE$3:$AL$33,8,FALSE),0)</f>
        <v>0</v>
      </c>
      <c r="P359">
        <f>IFERROR(VLOOKUP(A359,[1]基础经济系数!$J$123:$O$153,6,FALSE),0)</f>
        <v>0</v>
      </c>
    </row>
    <row r="360" spans="1:16" x14ac:dyDescent="0.2">
      <c r="A360">
        <f>玩家成长时间线!A360</f>
        <v>359</v>
      </c>
      <c r="B360">
        <f>玩家成长时间线!B360</f>
        <v>10</v>
      </c>
      <c r="C360">
        <f>IF(MOD(A360,通用估算系数!$B$9),MOD(A360,通用估算系数!$B$9),通用估算系数!$B$9)</f>
        <v>23</v>
      </c>
      <c r="D360">
        <f>SUM($E$2:E360)</f>
        <v>26379.466768582344</v>
      </c>
      <c r="E360">
        <f t="shared" si="30"/>
        <v>39.862748659003834</v>
      </c>
      <c r="F360">
        <f>VLOOKUP(C360,[1]基础经济系数!$B$194:$H$221,7,FALSE)</f>
        <v>0</v>
      </c>
      <c r="G360">
        <f t="shared" si="31"/>
        <v>0</v>
      </c>
      <c r="H360">
        <f t="shared" si="32"/>
        <v>5.3055555555555554</v>
      </c>
      <c r="I360">
        <f>3*宝箱投放计算!D360</f>
        <v>8.0183999999999997</v>
      </c>
      <c r="J360">
        <f>5*宝箱投放计算!E360</f>
        <v>11.25</v>
      </c>
      <c r="K360">
        <f t="shared" si="35"/>
        <v>2.4137931034482758</v>
      </c>
      <c r="L360">
        <f>IF(B360=B359,0,VLOOKUP(B360,通用估算系数!$AK$1:$AL$11,2,FALSE))</f>
        <v>0</v>
      </c>
      <c r="M360">
        <f t="shared" si="33"/>
        <v>0</v>
      </c>
      <c r="N360">
        <f t="shared" si="34"/>
        <v>12.875</v>
      </c>
      <c r="O360">
        <f>IFERROR(VLOOKUP(A360,[1]游戏时长规划!$AE$3:$AL$33,8,FALSE),0)</f>
        <v>0</v>
      </c>
      <c r="P360">
        <f>IFERROR(VLOOKUP(A360,[1]基础经济系数!$J$123:$O$153,6,FALSE),0)</f>
        <v>0</v>
      </c>
    </row>
    <row r="361" spans="1:16" x14ac:dyDescent="0.2">
      <c r="A361">
        <f>玩家成长时间线!A361</f>
        <v>360</v>
      </c>
      <c r="B361">
        <f>玩家成长时间线!B361</f>
        <v>10</v>
      </c>
      <c r="C361">
        <f>IF(MOD(A361,通用估算系数!$B$9),MOD(A361,通用估算系数!$B$9),通用估算系数!$B$9)</f>
        <v>24</v>
      </c>
      <c r="D361">
        <f>SUM($E$2:E361)</f>
        <v>26418.759517241349</v>
      </c>
      <c r="E361">
        <f t="shared" si="30"/>
        <v>39.292748659003834</v>
      </c>
      <c r="F361">
        <f>VLOOKUP(C361,[1]基础经济系数!$B$194:$H$221,7,FALSE)</f>
        <v>0</v>
      </c>
      <c r="G361">
        <f t="shared" si="31"/>
        <v>0</v>
      </c>
      <c r="H361">
        <f t="shared" si="32"/>
        <v>5.3055555555555554</v>
      </c>
      <c r="I361">
        <f>3*宝箱投放计算!D361</f>
        <v>7.4484000000000004</v>
      </c>
      <c r="J361">
        <f>5*宝箱投放计算!E361</f>
        <v>11.25</v>
      </c>
      <c r="K361">
        <f t="shared" si="35"/>
        <v>2.4137931034482758</v>
      </c>
      <c r="L361">
        <f>IF(B361=B360,0,VLOOKUP(B361,通用估算系数!$AK$1:$AL$11,2,FALSE))</f>
        <v>0</v>
      </c>
      <c r="M361">
        <f t="shared" si="33"/>
        <v>0</v>
      </c>
      <c r="N361">
        <f t="shared" si="34"/>
        <v>12.875</v>
      </c>
      <c r="O361">
        <f>IFERROR(VLOOKUP(A361,[1]游戏时长规划!$AE$3:$AL$33,8,FALSE),0)</f>
        <v>0</v>
      </c>
      <c r="P361">
        <f>IFERROR(VLOOKUP(A361,[1]基础经济系数!$J$123:$O$153,6,FALSE),0)</f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D8D9-013A-4D17-923F-AFA4582CDAF4}">
  <dimension ref="A1:AL20"/>
  <sheetViews>
    <sheetView workbookViewId="0">
      <selection activeCell="B17" sqref="B17"/>
    </sheetView>
  </sheetViews>
  <sheetFormatPr defaultRowHeight="14.25" x14ac:dyDescent="0.2"/>
  <cols>
    <col min="1" max="1" width="27.75" bestFit="1" customWidth="1"/>
    <col min="4" max="4" width="15.125" bestFit="1" customWidth="1"/>
    <col min="5" max="5" width="16.25" customWidth="1"/>
    <col min="7" max="7" width="13.125" customWidth="1"/>
    <col min="8" max="8" width="10.75" customWidth="1"/>
    <col min="11" max="11" width="13" bestFit="1" customWidth="1"/>
    <col min="18" max="18" width="13" bestFit="1" customWidth="1"/>
    <col min="21" max="21" width="13" bestFit="1" customWidth="1"/>
    <col min="24" max="24" width="15.125" bestFit="1" customWidth="1"/>
    <col min="27" max="27" width="15.125" bestFit="1" customWidth="1"/>
    <col min="30" max="30" width="13.75" customWidth="1"/>
    <col min="31" max="31" width="12.625" customWidth="1"/>
    <col min="34" max="34" width="14.875" customWidth="1"/>
    <col min="35" max="35" width="13.625" customWidth="1"/>
  </cols>
  <sheetData>
    <row r="1" spans="1:38" x14ac:dyDescent="0.2">
      <c r="A1" t="s">
        <v>0</v>
      </c>
      <c r="B1">
        <v>3</v>
      </c>
      <c r="D1" s="1" t="s">
        <v>7</v>
      </c>
      <c r="E1" s="1" t="s">
        <v>8</v>
      </c>
      <c r="G1" s="1" t="s">
        <v>21</v>
      </c>
      <c r="H1" s="1" t="s">
        <v>23</v>
      </c>
      <c r="J1" s="1" t="s">
        <v>21</v>
      </c>
      <c r="K1" s="1" t="s">
        <v>24</v>
      </c>
      <c r="L1" s="2" t="s">
        <v>25</v>
      </c>
      <c r="N1" s="1" t="s">
        <v>21</v>
      </c>
      <c r="O1" s="1" t="s">
        <v>27</v>
      </c>
      <c r="Q1" s="1" t="s">
        <v>61</v>
      </c>
      <c r="R1" s="1" t="s">
        <v>62</v>
      </c>
      <c r="T1" s="1" t="s">
        <v>61</v>
      </c>
      <c r="U1" s="1" t="s">
        <v>63</v>
      </c>
      <c r="W1" s="1" t="s">
        <v>61</v>
      </c>
      <c r="X1" s="1" t="s">
        <v>64</v>
      </c>
      <c r="Z1" s="1" t="s">
        <v>61</v>
      </c>
      <c r="AA1" s="1" t="s">
        <v>65</v>
      </c>
      <c r="AC1" s="1" t="s">
        <v>98</v>
      </c>
      <c r="AD1" s="1" t="s">
        <v>99</v>
      </c>
      <c r="AE1" s="1" t="s">
        <v>100</v>
      </c>
      <c r="AG1" s="1" t="s">
        <v>98</v>
      </c>
      <c r="AH1" s="1" t="s">
        <v>101</v>
      </c>
      <c r="AI1" s="1" t="s">
        <v>102</v>
      </c>
      <c r="AK1" s="1" t="s">
        <v>21</v>
      </c>
      <c r="AL1" s="2" t="s">
        <v>124</v>
      </c>
    </row>
    <row r="2" spans="1:38" x14ac:dyDescent="0.2">
      <c r="A2" t="s">
        <v>22</v>
      </c>
      <c r="B2">
        <v>14</v>
      </c>
      <c r="D2" s="1">
        <v>0</v>
      </c>
      <c r="E2" s="1">
        <v>8</v>
      </c>
      <c r="G2" s="1">
        <v>1</v>
      </c>
      <c r="H2" s="1">
        <v>5</v>
      </c>
      <c r="J2" s="1">
        <v>1</v>
      </c>
      <c r="K2" s="1">
        <v>50</v>
      </c>
      <c r="L2" s="1">
        <v>25</v>
      </c>
      <c r="N2" s="1">
        <v>1</v>
      </c>
      <c r="O2" s="3">
        <v>1</v>
      </c>
      <c r="Q2" s="1">
        <v>1</v>
      </c>
      <c r="R2" s="1">
        <f>SUMIFS([1]基础经济系数!$D$123:$D$166,[1]基础经济系数!$I$123:$I$166,"碎片宝箱",[1]基础经济系数!$A$123:$A$166,Q2)</f>
        <v>0</v>
      </c>
      <c r="T2" s="1">
        <v>1</v>
      </c>
      <c r="U2" s="1">
        <f>SUMIFS([1]基础经济系数!$D$123:$D$166,[1]基础经济系数!$I$123:$I$166,"部件宝箱",[1]基础经济系数!$A$123:$A$166,T2)</f>
        <v>0</v>
      </c>
      <c r="W2" s="1">
        <v>1</v>
      </c>
      <c r="X2" s="1">
        <f>SUMIFS([1]基础经济系数!$D$123:$D$166,[1]基础经济系数!$I$123:$I$166,"普通自宝箱",[1]基础经济系数!$A$123:$A$166,W2)</f>
        <v>0</v>
      </c>
      <c r="Z2" s="1">
        <v>1</v>
      </c>
      <c r="AA2" s="1">
        <f>SUMIFS([1]基础经济系数!$D$123:$D$166,[1]基础经济系数!$I$123:$I$166,"高级自宝箱",[1]基础经济系数!$A$123:$A$166,Z2)</f>
        <v>0</v>
      </c>
      <c r="AC2" s="1">
        <v>1</v>
      </c>
      <c r="AD2" s="1">
        <v>140</v>
      </c>
      <c r="AE2" s="1">
        <v>0</v>
      </c>
      <c r="AG2" s="1">
        <v>1</v>
      </c>
      <c r="AH2" s="1">
        <v>2630</v>
      </c>
      <c r="AI2" s="1">
        <v>1875</v>
      </c>
      <c r="AK2" s="1">
        <v>1</v>
      </c>
      <c r="AL2" s="1">
        <v>0</v>
      </c>
    </row>
    <row r="3" spans="1:38" x14ac:dyDescent="0.2">
      <c r="A3" t="s">
        <v>26</v>
      </c>
      <c r="B3">
        <v>0.6</v>
      </c>
      <c r="D3" s="1">
        <v>1</v>
      </c>
      <c r="E3" s="1">
        <v>8</v>
      </c>
      <c r="G3" s="1">
        <v>2</v>
      </c>
      <c r="H3" s="1">
        <v>8</v>
      </c>
      <c r="J3" s="1">
        <v>2</v>
      </c>
      <c r="K3" s="1">
        <v>55</v>
      </c>
      <c r="L3" s="1">
        <v>25</v>
      </c>
      <c r="N3" s="1">
        <v>2</v>
      </c>
      <c r="O3" s="3">
        <v>0.9</v>
      </c>
      <c r="Q3" s="1">
        <v>2</v>
      </c>
      <c r="R3" s="1">
        <f>SUMIFS([1]基础经济系数!$D$123:$D$166,[1]基础经济系数!$I$123:$I$166,"碎片宝箱",[1]基础经济系数!$A$123:$A$166,Q3)</f>
        <v>0</v>
      </c>
      <c r="T3" s="1">
        <v>2</v>
      </c>
      <c r="U3" s="1">
        <f>SUMIFS([1]基础经济系数!$D$123:$D$166,[1]基础经济系数!$I$123:$I$166,"部件宝箱",[1]基础经济系数!$A$123:$A$166,T3)</f>
        <v>1</v>
      </c>
      <c r="W3" s="1">
        <v>2</v>
      </c>
      <c r="X3" s="1">
        <f>SUMIFS([1]基础经济系数!$D$123:$D$166,[1]基础经济系数!$I$123:$I$166,"普通自宝箱",[1]基础经济系数!$A$123:$A$166,W3)</f>
        <v>0</v>
      </c>
      <c r="Z3" s="1">
        <v>2</v>
      </c>
      <c r="AA3" s="1">
        <f>SUMIFS([1]基础经济系数!$D$123:$D$166,[1]基础经济系数!$I$123:$I$166,"高级自宝箱",[1]基础经济系数!$A$123:$A$166,Z3)</f>
        <v>1</v>
      </c>
      <c r="AC3" s="1">
        <v>2</v>
      </c>
      <c r="AD3" s="1">
        <v>150</v>
      </c>
      <c r="AE3" s="1">
        <v>0</v>
      </c>
      <c r="AG3" s="1">
        <v>2</v>
      </c>
      <c r="AH3" s="1">
        <v>2840</v>
      </c>
      <c r="AI3" s="1">
        <v>1875</v>
      </c>
      <c r="AK3" s="1">
        <v>2</v>
      </c>
      <c r="AL3" s="1">
        <v>50</v>
      </c>
    </row>
    <row r="4" spans="1:38" x14ac:dyDescent="0.2">
      <c r="A4" t="s">
        <v>28</v>
      </c>
      <c r="B4">
        <v>0.5</v>
      </c>
      <c r="D4" s="1">
        <v>2</v>
      </c>
      <c r="E4" s="1">
        <v>8</v>
      </c>
      <c r="G4" s="1">
        <v>3</v>
      </c>
      <c r="H4" s="1">
        <v>10</v>
      </c>
      <c r="J4" s="1">
        <v>3</v>
      </c>
      <c r="K4" s="1">
        <v>60</v>
      </c>
      <c r="L4" s="1">
        <v>25</v>
      </c>
      <c r="N4" s="1">
        <v>3</v>
      </c>
      <c r="O4" s="3">
        <v>0.8</v>
      </c>
      <c r="Q4" s="1">
        <v>3</v>
      </c>
      <c r="R4" s="1">
        <f>SUMIFS([1]基础经济系数!$D$123:$D$166,[1]基础经济系数!$I$123:$I$166,"碎片宝箱",[1]基础经济系数!$A$123:$A$166,Q4)</f>
        <v>0</v>
      </c>
      <c r="T4" s="1">
        <v>3</v>
      </c>
      <c r="U4" s="1">
        <f>SUMIFS([1]基础经济系数!$D$123:$D$166,[1]基础经济系数!$I$123:$I$166,"部件宝箱",[1]基础经济系数!$A$123:$A$166,T4)</f>
        <v>1</v>
      </c>
      <c r="W4" s="1">
        <v>3</v>
      </c>
      <c r="X4" s="1">
        <f>SUMIFS([1]基础经济系数!$D$123:$D$166,[1]基础经济系数!$I$123:$I$166,"普通自宝箱",[1]基础经济系数!$A$123:$A$166,W4)</f>
        <v>0</v>
      </c>
      <c r="Z4" s="1">
        <v>3</v>
      </c>
      <c r="AA4" s="1">
        <f>SUMIFS([1]基础经济系数!$D$123:$D$166,[1]基础经济系数!$I$123:$I$166,"高级自宝箱",[1]基础经济系数!$A$123:$A$166,Z4)</f>
        <v>0</v>
      </c>
      <c r="AC4" s="1">
        <v>3</v>
      </c>
      <c r="AD4" s="1">
        <v>160</v>
      </c>
      <c r="AE4" s="1">
        <v>0</v>
      </c>
      <c r="AG4" s="1">
        <v>3</v>
      </c>
      <c r="AH4" s="1">
        <v>3077</v>
      </c>
      <c r="AI4" s="1">
        <v>1875</v>
      </c>
      <c r="AK4" s="1">
        <v>3</v>
      </c>
      <c r="AL4" s="1">
        <v>100</v>
      </c>
    </row>
    <row r="5" spans="1:38" x14ac:dyDescent="0.2">
      <c r="A5" t="s">
        <v>31</v>
      </c>
      <c r="B5">
        <v>1.5</v>
      </c>
      <c r="D5" s="1">
        <v>3</v>
      </c>
      <c r="E5" s="1">
        <v>9</v>
      </c>
      <c r="G5" s="1">
        <v>4</v>
      </c>
      <c r="H5" s="1">
        <v>10</v>
      </c>
      <c r="J5" s="1">
        <v>4</v>
      </c>
      <c r="K5" s="1">
        <v>65</v>
      </c>
      <c r="L5" s="1">
        <v>30</v>
      </c>
      <c r="N5" s="1">
        <v>4</v>
      </c>
      <c r="O5" s="3">
        <v>0.7</v>
      </c>
      <c r="Q5" s="1">
        <v>4</v>
      </c>
      <c r="R5" s="1">
        <f>SUMIFS([1]基础经济系数!$D$123:$D$166,[1]基础经济系数!$I$123:$I$166,"碎片宝箱",[1]基础经济系数!$A$123:$A$166,Q5)</f>
        <v>1</v>
      </c>
      <c r="T5" s="1">
        <v>4</v>
      </c>
      <c r="U5" s="1">
        <f>SUMIFS([1]基础经济系数!$D$123:$D$166,[1]基础经济系数!$I$123:$I$166,"部件宝箱",[1]基础经济系数!$A$123:$A$166,T5)</f>
        <v>0</v>
      </c>
      <c r="W5" s="1">
        <v>4</v>
      </c>
      <c r="X5" s="1">
        <f>SUMIFS([1]基础经济系数!$D$123:$D$166,[1]基础经济系数!$I$123:$I$166,"普通自宝箱",[1]基础经济系数!$A$123:$A$166,W5)</f>
        <v>0</v>
      </c>
      <c r="Z5" s="1">
        <v>4</v>
      </c>
      <c r="AA5" s="1">
        <f>SUMIFS([1]基础经济系数!$D$123:$D$166,[1]基础经济系数!$I$123:$I$166,"高级自宝箱",[1]基础经济系数!$A$123:$A$166,Z5)</f>
        <v>0</v>
      </c>
      <c r="AC5" s="1">
        <v>4</v>
      </c>
      <c r="AD5" s="1">
        <v>175</v>
      </c>
      <c r="AE5" s="1">
        <v>0</v>
      </c>
      <c r="AG5" s="1">
        <v>4</v>
      </c>
      <c r="AH5" s="1">
        <v>3287</v>
      </c>
      <c r="AI5" s="1">
        <v>1875</v>
      </c>
      <c r="AK5" s="1">
        <v>4</v>
      </c>
      <c r="AL5" s="1">
        <v>100</v>
      </c>
    </row>
    <row r="6" spans="1:38" x14ac:dyDescent="0.2">
      <c r="A6" t="s">
        <v>32</v>
      </c>
      <c r="B6">
        <v>200</v>
      </c>
      <c r="D6" s="1">
        <v>4</v>
      </c>
      <c r="E6" s="1">
        <v>9</v>
      </c>
      <c r="G6" s="1">
        <v>5</v>
      </c>
      <c r="H6" s="1">
        <v>10</v>
      </c>
      <c r="J6" s="1">
        <v>5</v>
      </c>
      <c r="K6" s="1">
        <v>70</v>
      </c>
      <c r="L6" s="1">
        <v>30</v>
      </c>
      <c r="N6" s="1">
        <v>5</v>
      </c>
      <c r="O6" s="3">
        <v>0.7</v>
      </c>
      <c r="Q6" s="1">
        <v>5</v>
      </c>
      <c r="R6" s="1">
        <f>SUMIFS([1]基础经济系数!$D$123:$D$166,[1]基础经济系数!$I$123:$I$166,"碎片宝箱",[1]基础经济系数!$A$123:$A$166,Q6)</f>
        <v>0</v>
      </c>
      <c r="T6" s="1">
        <v>5</v>
      </c>
      <c r="U6" s="1">
        <f>SUMIFS([1]基础经济系数!$D$123:$D$166,[1]基础经济系数!$I$123:$I$166,"部件宝箱",[1]基础经济系数!$A$123:$A$166,T6)</f>
        <v>1</v>
      </c>
      <c r="W6" s="1">
        <v>5</v>
      </c>
      <c r="X6" s="1">
        <f>SUMIFS([1]基础经济系数!$D$123:$D$166,[1]基础经济系数!$I$123:$I$166,"普通自宝箱",[1]基础经济系数!$A$123:$A$166,W6)</f>
        <v>0</v>
      </c>
      <c r="Z6" s="1">
        <v>5</v>
      </c>
      <c r="AA6" s="1">
        <f>SUMIFS([1]基础经济系数!$D$123:$D$166,[1]基础经济系数!$I$123:$I$166,"高级自宝箱",[1]基础经济系数!$A$123:$A$166,Z6)</f>
        <v>0</v>
      </c>
      <c r="AC6" s="1">
        <v>5</v>
      </c>
      <c r="AD6" s="1">
        <v>185</v>
      </c>
      <c r="AE6" s="1">
        <v>0</v>
      </c>
      <c r="AG6" s="1">
        <v>5</v>
      </c>
      <c r="AH6" s="1">
        <v>3497</v>
      </c>
      <c r="AI6" s="1">
        <v>1875</v>
      </c>
      <c r="AK6" s="1">
        <v>5</v>
      </c>
      <c r="AL6" s="1">
        <v>150</v>
      </c>
    </row>
    <row r="7" spans="1:38" x14ac:dyDescent="0.2">
      <c r="A7" t="s">
        <v>36</v>
      </c>
      <c r="B7">
        <v>20</v>
      </c>
      <c r="D7" s="1">
        <v>5</v>
      </c>
      <c r="E7" s="1">
        <v>9</v>
      </c>
      <c r="G7" s="1">
        <v>6</v>
      </c>
      <c r="H7" s="1">
        <v>10</v>
      </c>
      <c r="J7" s="1">
        <v>6</v>
      </c>
      <c r="K7" s="1">
        <v>75</v>
      </c>
      <c r="L7" s="1">
        <v>35</v>
      </c>
      <c r="N7" s="1">
        <v>6</v>
      </c>
      <c r="O7" s="3">
        <v>0.65</v>
      </c>
      <c r="Q7" s="1">
        <v>6</v>
      </c>
      <c r="R7" s="1">
        <f>SUMIFS([1]基础经济系数!$D$123:$D$166,[1]基础经济系数!$I$123:$I$166,"碎片宝箱",[1]基础经济系数!$A$123:$A$166,Q7)</f>
        <v>1</v>
      </c>
      <c r="T7" s="1">
        <v>6</v>
      </c>
      <c r="U7" s="1">
        <f>SUMIFS([1]基础经济系数!$D$123:$D$166,[1]基础经济系数!$I$123:$I$166,"部件宝箱",[1]基础经济系数!$A$123:$A$166,T7)</f>
        <v>0</v>
      </c>
      <c r="W7" s="1">
        <v>6</v>
      </c>
      <c r="X7" s="1">
        <f>SUMIFS([1]基础经济系数!$D$123:$D$166,[1]基础经济系数!$I$123:$I$166,"普通自宝箱",[1]基础经济系数!$A$123:$A$166,W7)</f>
        <v>0</v>
      </c>
      <c r="Z7" s="1">
        <v>6</v>
      </c>
      <c r="AA7" s="1">
        <f>SUMIFS([1]基础经济系数!$D$123:$D$166,[1]基础经济系数!$I$123:$I$166,"高级自宝箱",[1]基础经济系数!$A$123:$A$166,Z7)</f>
        <v>0</v>
      </c>
      <c r="AC7" s="1">
        <v>6</v>
      </c>
      <c r="AD7" s="1">
        <v>195</v>
      </c>
      <c r="AE7" s="1">
        <v>0</v>
      </c>
      <c r="AG7" s="1">
        <v>6</v>
      </c>
      <c r="AH7" s="1">
        <v>3734</v>
      </c>
      <c r="AI7" s="1">
        <v>1875</v>
      </c>
      <c r="AK7" s="1">
        <v>6</v>
      </c>
      <c r="AL7" s="1">
        <v>150</v>
      </c>
    </row>
    <row r="8" spans="1:38" x14ac:dyDescent="0.2">
      <c r="A8" t="s">
        <v>42</v>
      </c>
      <c r="B8">
        <v>0.6</v>
      </c>
      <c r="D8" s="1">
        <v>6</v>
      </c>
      <c r="E8" s="1">
        <v>10</v>
      </c>
      <c r="G8" s="1">
        <v>7</v>
      </c>
      <c r="H8" s="1">
        <v>10</v>
      </c>
      <c r="J8" s="1">
        <v>7</v>
      </c>
      <c r="K8" s="1">
        <v>80</v>
      </c>
      <c r="L8" s="1">
        <v>35</v>
      </c>
      <c r="N8" s="1">
        <v>7</v>
      </c>
      <c r="O8" s="3">
        <v>0.65</v>
      </c>
      <c r="Q8" s="1">
        <v>7</v>
      </c>
      <c r="R8" s="1">
        <f>SUMIFS([1]基础经济系数!$D$123:$D$166,[1]基础经济系数!$I$123:$I$166,"碎片宝箱",[1]基础经济系数!$A$123:$A$166,Q8)</f>
        <v>0</v>
      </c>
      <c r="T8" s="1">
        <v>7</v>
      </c>
      <c r="U8" s="1">
        <f>SUMIFS([1]基础经济系数!$D$123:$D$166,[1]基础经济系数!$I$123:$I$166,"部件宝箱",[1]基础经济系数!$A$123:$A$166,T8)</f>
        <v>0</v>
      </c>
      <c r="W8" s="1">
        <v>7</v>
      </c>
      <c r="X8" s="1">
        <f>SUMIFS([1]基础经济系数!$D$123:$D$166,[1]基础经济系数!$I$123:$I$166,"普通自宝箱",[1]基础经济系数!$A$123:$A$166,W8)</f>
        <v>0</v>
      </c>
      <c r="Z8" s="1">
        <v>7</v>
      </c>
      <c r="AA8" s="1">
        <f>SUMIFS([1]基础经济系数!$D$123:$D$166,[1]基础经济系数!$I$123:$I$166,"高级自宝箱",[1]基础经济系数!$A$123:$A$166,Z8)</f>
        <v>0</v>
      </c>
      <c r="AC8" s="1">
        <v>7</v>
      </c>
      <c r="AD8" s="1">
        <v>210</v>
      </c>
      <c r="AE8" s="1">
        <v>0</v>
      </c>
      <c r="AG8" s="1">
        <v>7</v>
      </c>
      <c r="AH8" s="1">
        <v>3945</v>
      </c>
      <c r="AI8" s="1">
        <v>1875</v>
      </c>
      <c r="AK8" s="1">
        <v>7</v>
      </c>
      <c r="AL8" s="1">
        <v>150</v>
      </c>
    </row>
    <row r="9" spans="1:38" x14ac:dyDescent="0.2">
      <c r="A9" t="s">
        <v>44</v>
      </c>
      <c r="B9">
        <v>28</v>
      </c>
      <c r="D9" s="1">
        <v>7</v>
      </c>
      <c r="E9" s="1">
        <v>10</v>
      </c>
      <c r="G9" s="1">
        <v>8</v>
      </c>
      <c r="H9" s="1">
        <v>12</v>
      </c>
      <c r="J9" s="1">
        <v>8</v>
      </c>
      <c r="K9" s="1">
        <v>85</v>
      </c>
      <c r="L9" s="1">
        <v>35</v>
      </c>
      <c r="N9" s="1">
        <v>8</v>
      </c>
      <c r="O9" s="3">
        <v>0.75</v>
      </c>
      <c r="Q9" s="1">
        <v>8</v>
      </c>
      <c r="R9" s="1">
        <f>SUMIFS([1]基础经济系数!$D$123:$D$166,[1]基础经济系数!$I$123:$I$166,"碎片宝箱",[1]基础经济系数!$A$123:$A$166,Q9)</f>
        <v>1</v>
      </c>
      <c r="T9" s="1">
        <v>8</v>
      </c>
      <c r="U9" s="1">
        <f>SUMIFS([1]基础经济系数!$D$123:$D$166,[1]基础经济系数!$I$123:$I$166,"部件宝箱",[1]基础经济系数!$A$123:$A$166,T9)</f>
        <v>0</v>
      </c>
      <c r="W9" s="1">
        <v>8</v>
      </c>
      <c r="X9" s="1">
        <f>SUMIFS([1]基础经济系数!$D$123:$D$166,[1]基础经济系数!$I$123:$I$166,"普通自宝箱",[1]基础经济系数!$A$123:$A$166,W9)</f>
        <v>0</v>
      </c>
      <c r="Z9" s="1">
        <v>8</v>
      </c>
      <c r="AA9" s="1">
        <f>SUMIFS([1]基础经济系数!$D$123:$D$166,[1]基础经济系数!$I$123:$I$166,"高级自宝箱",[1]基础经济系数!$A$123:$A$166,Z9)</f>
        <v>0</v>
      </c>
      <c r="AC9" s="1">
        <v>8</v>
      </c>
      <c r="AD9" s="1">
        <v>210</v>
      </c>
      <c r="AE9" s="1">
        <v>0</v>
      </c>
      <c r="AG9" s="1">
        <v>8</v>
      </c>
      <c r="AH9" s="1">
        <v>4155</v>
      </c>
      <c r="AI9" s="1">
        <v>1875</v>
      </c>
      <c r="AK9" s="1">
        <v>8</v>
      </c>
      <c r="AL9" s="1">
        <v>0</v>
      </c>
    </row>
    <row r="10" spans="1:38" x14ac:dyDescent="0.2">
      <c r="A10" t="s">
        <v>46</v>
      </c>
      <c r="B10">
        <v>70</v>
      </c>
      <c r="D10" s="1">
        <v>8</v>
      </c>
      <c r="E10" s="1">
        <v>10</v>
      </c>
      <c r="G10" s="1">
        <v>9</v>
      </c>
      <c r="H10" s="1">
        <v>15</v>
      </c>
      <c r="J10" s="1">
        <v>9</v>
      </c>
      <c r="K10" s="1">
        <v>90</v>
      </c>
      <c r="L10" s="1">
        <v>35</v>
      </c>
      <c r="N10" s="1">
        <v>9</v>
      </c>
      <c r="O10" s="3">
        <v>0.75</v>
      </c>
      <c r="Q10" s="1">
        <v>9</v>
      </c>
      <c r="R10" s="1">
        <f>SUMIFS([1]基础经济系数!$D$123:$D$166,[1]基础经济系数!$I$123:$I$166,"碎片宝箱",[1]基础经济系数!$A$123:$A$166,Q10)</f>
        <v>0</v>
      </c>
      <c r="T10" s="1">
        <v>9</v>
      </c>
      <c r="U10" s="1">
        <f>SUMIFS([1]基础经济系数!$D$123:$D$166,[1]基础经济系数!$I$123:$I$166,"部件宝箱",[1]基础经济系数!$A$123:$A$166,T10)</f>
        <v>0</v>
      </c>
      <c r="W10" s="1">
        <v>9</v>
      </c>
      <c r="X10" s="1">
        <f>SUMIFS([1]基础经济系数!$D$123:$D$166,[1]基础经济系数!$I$123:$I$166,"普通自宝箱",[1]基础经济系数!$A$123:$A$166,W10)</f>
        <v>1</v>
      </c>
      <c r="Z10" s="1">
        <v>9</v>
      </c>
      <c r="AA10" s="1">
        <f>SUMIFS([1]基础经济系数!$D$123:$D$166,[1]基础经济系数!$I$123:$I$166,"高级自宝箱",[1]基础经济系数!$A$123:$A$166,Z10)</f>
        <v>0</v>
      </c>
      <c r="AC10" s="1">
        <v>9</v>
      </c>
      <c r="AD10" s="1">
        <v>210</v>
      </c>
      <c r="AE10" s="1">
        <v>0</v>
      </c>
      <c r="AG10" s="1">
        <v>9</v>
      </c>
      <c r="AH10" s="1">
        <v>4155</v>
      </c>
      <c r="AI10" s="1">
        <v>1875</v>
      </c>
      <c r="AK10" s="1">
        <v>9</v>
      </c>
      <c r="AL10" s="1">
        <v>0</v>
      </c>
    </row>
    <row r="11" spans="1:38" x14ac:dyDescent="0.2">
      <c r="A11" t="s">
        <v>55</v>
      </c>
      <c r="B11">
        <v>10</v>
      </c>
      <c r="D11" s="1">
        <v>9</v>
      </c>
      <c r="E11" s="1">
        <v>10</v>
      </c>
      <c r="G11" s="1">
        <v>10</v>
      </c>
      <c r="H11" s="1">
        <v>15</v>
      </c>
      <c r="J11" s="1">
        <v>10</v>
      </c>
      <c r="K11" s="1">
        <v>100</v>
      </c>
      <c r="L11" s="1">
        <v>35</v>
      </c>
      <c r="N11" s="1">
        <v>10</v>
      </c>
      <c r="O11" s="3">
        <v>0.9</v>
      </c>
      <c r="Q11" s="1">
        <v>10</v>
      </c>
      <c r="R11" s="1">
        <f>SUMIFS([1]基础经济系数!$D$123:$D$166,[1]基础经济系数!$I$123:$I$166,"碎片宝箱",[1]基础经济系数!$A$123:$A$166,Q11)</f>
        <v>0</v>
      </c>
      <c r="T11" s="1">
        <v>10</v>
      </c>
      <c r="U11" s="1">
        <f>SUMIFS([1]基础经济系数!$D$123:$D$166,[1]基础经济系数!$I$123:$I$166,"部件宝箱",[1]基础经济系数!$A$123:$A$166,T11)</f>
        <v>0</v>
      </c>
      <c r="W11" s="1">
        <v>10</v>
      </c>
      <c r="X11" s="1">
        <f>SUMIFS([1]基础经济系数!$D$123:$D$166,[1]基础经济系数!$I$123:$I$166,"普通自宝箱",[1]基础经济系数!$A$123:$A$166,W11)</f>
        <v>0</v>
      </c>
      <c r="Z11" s="1">
        <v>10</v>
      </c>
      <c r="AA11" s="1">
        <f>SUMIFS([1]基础经济系数!$D$123:$D$166,[1]基础经济系数!$I$123:$I$166,"高级自宝箱",[1]基础经济系数!$A$123:$A$166,Z11)</f>
        <v>0</v>
      </c>
      <c r="AC11" s="1">
        <v>10</v>
      </c>
      <c r="AD11" s="1">
        <v>210</v>
      </c>
      <c r="AE11" s="1">
        <v>0</v>
      </c>
      <c r="AG11" s="1">
        <v>10</v>
      </c>
      <c r="AH11" s="1">
        <v>4155</v>
      </c>
      <c r="AI11" s="1">
        <v>1875</v>
      </c>
      <c r="AK11" s="1">
        <v>10</v>
      </c>
      <c r="AL11" s="1">
        <v>100</v>
      </c>
    </row>
    <row r="12" spans="1:38" x14ac:dyDescent="0.2">
      <c r="A12" t="s">
        <v>56</v>
      </c>
      <c r="B12">
        <v>100</v>
      </c>
      <c r="D12" s="1">
        <v>10</v>
      </c>
      <c r="E12" s="1">
        <v>10</v>
      </c>
    </row>
    <row r="13" spans="1:38" x14ac:dyDescent="0.2">
      <c r="A13" t="s">
        <v>81</v>
      </c>
      <c r="B13">
        <v>3</v>
      </c>
      <c r="D13" s="1">
        <v>11</v>
      </c>
      <c r="E13" s="1">
        <v>10</v>
      </c>
    </row>
    <row r="14" spans="1:38" x14ac:dyDescent="0.2">
      <c r="A14" t="s">
        <v>82</v>
      </c>
      <c r="B14">
        <v>6</v>
      </c>
      <c r="D14" s="1">
        <v>12</v>
      </c>
      <c r="E14" s="1">
        <v>10</v>
      </c>
    </row>
    <row r="15" spans="1:38" x14ac:dyDescent="0.2">
      <c r="A15" t="s">
        <v>83</v>
      </c>
      <c r="B15">
        <v>18</v>
      </c>
      <c r="D15" s="1">
        <v>13</v>
      </c>
      <c r="E15" s="1">
        <v>10</v>
      </c>
    </row>
    <row r="16" spans="1:38" x14ac:dyDescent="0.2">
      <c r="A16" t="s">
        <v>89</v>
      </c>
      <c r="B16">
        <v>0.4</v>
      </c>
    </row>
    <row r="17" spans="1:5" x14ac:dyDescent="0.2">
      <c r="A17" t="s">
        <v>160</v>
      </c>
      <c r="B17">
        <v>16</v>
      </c>
      <c r="D17" s="1" t="s">
        <v>93</v>
      </c>
      <c r="E17" s="1" t="s">
        <v>94</v>
      </c>
    </row>
    <row r="18" spans="1:5" x14ac:dyDescent="0.2">
      <c r="D18" s="1">
        <v>1</v>
      </c>
      <c r="E18" s="1">
        <v>3</v>
      </c>
    </row>
    <row r="19" spans="1:5" x14ac:dyDescent="0.2">
      <c r="D19" s="1">
        <v>2</v>
      </c>
      <c r="E19" s="1">
        <v>3</v>
      </c>
    </row>
    <row r="20" spans="1:5" x14ac:dyDescent="0.2">
      <c r="D20" s="1">
        <v>3</v>
      </c>
      <c r="E20" s="1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汇总</vt:lpstr>
      <vt:lpstr>玩家成长时间线</vt:lpstr>
      <vt:lpstr>军费投放计算</vt:lpstr>
      <vt:lpstr>T1碎片投放计算</vt:lpstr>
      <vt:lpstr>T2碎片投放计算</vt:lpstr>
      <vt:lpstr>T3碎片投放计算</vt:lpstr>
      <vt:lpstr>T1部件投放计算</vt:lpstr>
      <vt:lpstr>T2部件投放计算</vt:lpstr>
      <vt:lpstr>T3部件投放计算</vt:lpstr>
      <vt:lpstr>T4部件投放计算</vt:lpstr>
      <vt:lpstr>宝箱投放计算</vt:lpstr>
      <vt:lpstr>钥匙投放计算</vt:lpstr>
      <vt:lpstr>钻石投放计算</vt:lpstr>
      <vt:lpstr>通用估算系数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coolfishgames</dc:creator>
  <cp:lastModifiedBy>coolfishgames</cp:lastModifiedBy>
  <dcterms:created xsi:type="dcterms:W3CDTF">2015-06-05T18:19:34Z</dcterms:created>
  <dcterms:modified xsi:type="dcterms:W3CDTF">2020-06-24T09:37:23Z</dcterms:modified>
</cp:coreProperties>
</file>